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drawings/drawing14.xml" ContentType="application/vnd.openxmlformats-officedocument.drawing+xml"/>
  <Override PartName="/xl/tables/table3.xml" ContentType="application/vnd.openxmlformats-officedocument.spreadsheetml.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Ex1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Ex2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6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harts/chart1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9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0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1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Ex3.xml" ContentType="application/vnd.ms-office.chartex+xml"/>
  <Override PartName="/xl/charts/style24.xml" ContentType="application/vnd.ms-office.chartstyle+xml"/>
  <Override PartName="/xl/charts/colors24.xml" ContentType="application/vnd.ms-office.chartcolorstyle+xml"/>
  <Override PartName="/xl/charts/chart22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7.xml" ContentType="application/vnd.openxmlformats-officedocument.drawing+xml"/>
  <Override PartName="/xl/tables/table10.xml" ContentType="application/vnd.openxmlformats-officedocument.spreadsheetml.table+xml"/>
  <Override PartName="/xl/charts/chart23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Ex4.xml" ContentType="application/vnd.ms-office.chartex+xml"/>
  <Override PartName="/xl/charts/style27.xml" ContentType="application/vnd.ms-office.chartstyle+xml"/>
  <Override PartName="/xl/charts/colors27.xml" ContentType="application/vnd.ms-office.chartcolorstyle+xml"/>
  <Override PartName="/xl/drawings/drawing18.xml" ContentType="application/vnd.openxmlformats-officedocument.drawing+xml"/>
  <Override PartName="/xl/charts/chartEx5.xml" ContentType="application/vnd.ms-office.chartex+xml"/>
  <Override PartName="/xl/charts/style28.xml" ContentType="application/vnd.ms-office.chartstyle+xml"/>
  <Override PartName="/xl/charts/colors28.xml" ContentType="application/vnd.ms-office.chartcolorstyle+xml"/>
  <Override PartName="/xl/charts/chart24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9.xml" ContentType="application/vnd.openxmlformats-officedocument.drawing+xml"/>
  <Override PartName="/xl/tables/table11.xml" ContentType="application/vnd.openxmlformats-officedocument.spreadsheetml.table+xml"/>
  <Override PartName="/xl/charts/chart25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0.xml" ContentType="application/vnd.openxmlformats-officedocument.drawing+xml"/>
  <Override PartName="/xl/charts/chart26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27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1.xml" ContentType="application/vnd.openxmlformats-officedocument.drawing+xml"/>
  <Override PartName="/xl/charts/chartEx6.xml" ContentType="application/vnd.ms-office.chartex+xml"/>
  <Override PartName="/xl/charts/style33.xml" ContentType="application/vnd.ms-office.chartstyle+xml"/>
  <Override PartName="/xl/charts/colors3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Volumes/Shared NAS/Work/Thinkful/Capstone 2/"/>
    </mc:Choice>
  </mc:AlternateContent>
  <xr:revisionPtr revIDLastSave="0" documentId="13_ncr:1_{EEE70B3A-D1C9-734C-957E-150212C11746}" xr6:coauthVersionLast="47" xr6:coauthVersionMax="47" xr10:uidLastSave="{00000000-0000-0000-0000-000000000000}"/>
  <bookViews>
    <workbookView xWindow="27760" yWindow="-4720" windowWidth="36240" windowHeight="19820" firstSheet="12" activeTab="24" xr2:uid="{00000000-000D-0000-FFFF-FFFF00000000}"/>
  </bookViews>
  <sheets>
    <sheet name="Dashboard" sheetId="32" r:id="rId1"/>
    <sheet name="Cleaned" sheetId="6" r:id="rId2"/>
    <sheet name="Addtl Cleaning" sheetId="19" r:id="rId3"/>
    <sheet name="Analysis" sheetId="5" r:id="rId4"/>
    <sheet name="Z-test YearBuilt" sheetId="30" r:id="rId5"/>
    <sheet name="T-test GarageArea" sheetId="29" r:id="rId6"/>
    <sheet name="T-test TotalRooms" sheetId="31" r:id="rId7"/>
    <sheet name="T-test KitchenQual" sheetId="28" r:id="rId8"/>
    <sheet name="T-test TotalBath" sheetId="27" r:id="rId9"/>
    <sheet name="T-test GrLivingArea" sheetId="26" r:id="rId10"/>
    <sheet name="T-test TotalBsmtSF" sheetId="25" r:id="rId11"/>
    <sheet name="T-test Overall Condition" sheetId="24" r:id="rId12"/>
    <sheet name="T-test Overall Quality" sheetId="23" r:id="rId13"/>
    <sheet name="T-test HouseStyle" sheetId="22" r:id="rId14"/>
    <sheet name="T-test Lot Area" sheetId="16" r:id="rId15"/>
    <sheet name="T-test Lot Frontage" sheetId="17" r:id="rId16"/>
    <sheet name="T-test Neighborhoods" sheetId="18" r:id="rId17"/>
    <sheet name="Viz - Lot" sheetId="7" r:id="rId18"/>
    <sheet name="Viz - Bldg" sheetId="8" r:id="rId19"/>
    <sheet name="Viz - Bsmt" sheetId="9" r:id="rId20"/>
    <sheet name="Viz - Floors" sheetId="11" r:id="rId21"/>
    <sheet name="Viz - Bath" sheetId="12" r:id="rId22"/>
    <sheet name="Viz - Rooms" sheetId="20" r:id="rId23"/>
    <sheet name="Viz - Garage" sheetId="21" r:id="rId24"/>
    <sheet name="Data" sheetId="1" r:id="rId25"/>
  </sheets>
  <definedNames>
    <definedName name="_xlnm._FilterDatabase" localSheetId="17" hidden="1">'Viz - Lot'!$P$35:$R$60</definedName>
    <definedName name="_xlchart.v1.0" hidden="1">'Viz - Lot'!$G$36:$G$1432</definedName>
    <definedName name="_xlchart.v1.1" hidden="1">'Viz - Lot'!$H$36:$H$1432</definedName>
    <definedName name="_xlchart.v1.10" hidden="1">'Viz - Bldg'!$Z$36</definedName>
    <definedName name="_xlchart.v1.11" hidden="1">'Viz - Bldg'!$Z$37:$Z$148</definedName>
    <definedName name="_xlchart.v1.12" hidden="1">'Viz - Bsmt'!$G$37:$G$1395</definedName>
    <definedName name="_xlchart.v1.13" hidden="1">'Viz - Bsmt'!$H$37:$H$1395</definedName>
    <definedName name="_xlchart.v1.14" hidden="1">'Viz - Floors'!$L$35</definedName>
    <definedName name="_xlchart.v1.15" hidden="1">'Viz - Floors'!$L$36:$L$1475</definedName>
    <definedName name="_xlchart.v1.16" hidden="1">'Viz - Floors'!$M$35</definedName>
    <definedName name="_xlchart.v1.17" hidden="1">'Viz - Floors'!$M$36:$M$1475</definedName>
    <definedName name="_xlchart.v1.18" hidden="1">'Viz - Garage'!$L$34</definedName>
    <definedName name="_xlchart.v1.19" hidden="1">'Viz - Garage'!$L$35:$L$1473</definedName>
    <definedName name="_xlchart.v1.2" hidden="1">'Viz - Lot'!$G$36:$G$1432</definedName>
    <definedName name="_xlchart.v1.20" hidden="1">'Viz - Garage'!$M$34</definedName>
    <definedName name="_xlchart.v1.21" hidden="1">'Viz - Garage'!$M$35:$M$1473</definedName>
    <definedName name="_xlchart.v1.3" hidden="1">'Viz - Lot'!$H$36:$H$1432</definedName>
    <definedName name="_xlchart.v1.4" hidden="1">'Viz - Lot'!$L$36:$L$1426</definedName>
    <definedName name="_xlchart.v1.5" hidden="1">'Viz - Lot'!$M$36:$M$1426</definedName>
    <definedName name="_xlchart.v1.6" hidden="1">'Viz - Bldg'!$AA$36</definedName>
    <definedName name="_xlchart.v1.7" hidden="1">'Viz - Bldg'!$AA$37:$AA$148</definedName>
    <definedName name="_xlchart.v1.8" hidden="1">'Viz - Bldg'!$AB$36</definedName>
    <definedName name="_xlchart.v1.9" hidden="1">'Viz - Bldg'!$AB$37:$AB$148</definedName>
  </definedNames>
  <calcPr calcId="191029"/>
  <pivotCaches>
    <pivotCache cacheId="10" r:id="rId26"/>
    <pivotCache cacheId="11" r:id="rId2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7" i="24" l="1"/>
  <c r="Q9" i="30" l="1"/>
  <c r="Q8" i="30"/>
  <c r="P9" i="30"/>
  <c r="P8" i="30"/>
  <c r="Q7" i="30"/>
  <c r="P7" i="30"/>
  <c r="Q6" i="30"/>
  <c r="P6" i="30"/>
  <c r="Q5" i="30"/>
  <c r="P5" i="30"/>
  <c r="Q4" i="30"/>
  <c r="P4" i="30"/>
  <c r="Q11" i="30"/>
  <c r="P11" i="30"/>
  <c r="J17" i="30"/>
  <c r="J16" i="30"/>
  <c r="J15" i="30"/>
  <c r="J13" i="30"/>
  <c r="J11" i="30"/>
  <c r="J10" i="30"/>
  <c r="J9" i="30"/>
  <c r="J8" i="30"/>
  <c r="M5" i="30"/>
  <c r="M4" i="30"/>
  <c r="L4" i="30"/>
  <c r="L5" i="30"/>
  <c r="AU3" i="19" l="1"/>
  <c r="AU4" i="19"/>
  <c r="AU5" i="19"/>
  <c r="AU6" i="19"/>
  <c r="AU7" i="19"/>
  <c r="AU8" i="19"/>
  <c r="AU9" i="19"/>
  <c r="AU10" i="19"/>
  <c r="AU11" i="19"/>
  <c r="AU12" i="19"/>
  <c r="AU13" i="19"/>
  <c r="AU14" i="19"/>
  <c r="AU15" i="19"/>
  <c r="AU16" i="19"/>
  <c r="AU17" i="19"/>
  <c r="AU18" i="19"/>
  <c r="AU19" i="19"/>
  <c r="AU20" i="19"/>
  <c r="AU21" i="19"/>
  <c r="AU22" i="19"/>
  <c r="AU23" i="19"/>
  <c r="AU24" i="19"/>
  <c r="AU25" i="19"/>
  <c r="AU26" i="19"/>
  <c r="AU27" i="19"/>
  <c r="AU28" i="19"/>
  <c r="AU29" i="19"/>
  <c r="AU30" i="19"/>
  <c r="AU31" i="19"/>
  <c r="AU32" i="19"/>
  <c r="AU33" i="19"/>
  <c r="AU34" i="19"/>
  <c r="AU35" i="19"/>
  <c r="AU36" i="19"/>
  <c r="AU37" i="19"/>
  <c r="AU38" i="19"/>
  <c r="AU39" i="19"/>
  <c r="AU40" i="19"/>
  <c r="AU41" i="19"/>
  <c r="AU42" i="19"/>
  <c r="AU43" i="19"/>
  <c r="AU44" i="19"/>
  <c r="AU45" i="19"/>
  <c r="AU46" i="19"/>
  <c r="AU47" i="19"/>
  <c r="AU48" i="19"/>
  <c r="AU49" i="19"/>
  <c r="AU50" i="19"/>
  <c r="AU51" i="19"/>
  <c r="AU52" i="19"/>
  <c r="AU53" i="19"/>
  <c r="AU54" i="19"/>
  <c r="AU55" i="19"/>
  <c r="AU56" i="19"/>
  <c r="AU57" i="19"/>
  <c r="AU58" i="19"/>
  <c r="AU59" i="19"/>
  <c r="AU60" i="19"/>
  <c r="AU61" i="19"/>
  <c r="AU62" i="19"/>
  <c r="AU63" i="19"/>
  <c r="AU64" i="19"/>
  <c r="AU65" i="19"/>
  <c r="AU66" i="19"/>
  <c r="AU67" i="19"/>
  <c r="AU68" i="19"/>
  <c r="AU69" i="19"/>
  <c r="AU70" i="19"/>
  <c r="AU71" i="19"/>
  <c r="AU72" i="19"/>
  <c r="AU73" i="19"/>
  <c r="AU74" i="19"/>
  <c r="AU75" i="19"/>
  <c r="AU76" i="19"/>
  <c r="AU77" i="19"/>
  <c r="AU78" i="19"/>
  <c r="AU79" i="19"/>
  <c r="AU80" i="19"/>
  <c r="AU81" i="19"/>
  <c r="AU82" i="19"/>
  <c r="AU83" i="19"/>
  <c r="AU84" i="19"/>
  <c r="AU85" i="19"/>
  <c r="AU86" i="19"/>
  <c r="AU87" i="19"/>
  <c r="AU88" i="19"/>
  <c r="AU89" i="19"/>
  <c r="AU90" i="19"/>
  <c r="AU91" i="19"/>
  <c r="AU92" i="19"/>
  <c r="AU93" i="19"/>
  <c r="AU94" i="19"/>
  <c r="AU95" i="19"/>
  <c r="AU96" i="19"/>
  <c r="AU97" i="19"/>
  <c r="AU98" i="19"/>
  <c r="AU99" i="19"/>
  <c r="AU100" i="19"/>
  <c r="AU101" i="19"/>
  <c r="AU102" i="19"/>
  <c r="AU103" i="19"/>
  <c r="AU104" i="19"/>
  <c r="AU105" i="19"/>
  <c r="AU106" i="19"/>
  <c r="AU107" i="19"/>
  <c r="AU108" i="19"/>
  <c r="AU109" i="19"/>
  <c r="AU110" i="19"/>
  <c r="AU111" i="19"/>
  <c r="AU112" i="19"/>
  <c r="AU113" i="19"/>
  <c r="AU114" i="19"/>
  <c r="AU115" i="19"/>
  <c r="AU116" i="19"/>
  <c r="AU117" i="19"/>
  <c r="AU118" i="19"/>
  <c r="AU119" i="19"/>
  <c r="AU120" i="19"/>
  <c r="AU121" i="19"/>
  <c r="AU122" i="19"/>
  <c r="AU123" i="19"/>
  <c r="AU124" i="19"/>
  <c r="AU125" i="19"/>
  <c r="AU126" i="19"/>
  <c r="AU127" i="19"/>
  <c r="AU128" i="19"/>
  <c r="AU129" i="19"/>
  <c r="AU130" i="19"/>
  <c r="AU131" i="19"/>
  <c r="AU132" i="19"/>
  <c r="AU133" i="19"/>
  <c r="AU134" i="19"/>
  <c r="AU135" i="19"/>
  <c r="AU136" i="19"/>
  <c r="AU137" i="19"/>
  <c r="AU138" i="19"/>
  <c r="AU139" i="19"/>
  <c r="AU140" i="19"/>
  <c r="AU141" i="19"/>
  <c r="AU142" i="19"/>
  <c r="AU143" i="19"/>
  <c r="AU144" i="19"/>
  <c r="AU145" i="19"/>
  <c r="AU146" i="19"/>
  <c r="AU147" i="19"/>
  <c r="AU148" i="19"/>
  <c r="AU149" i="19"/>
  <c r="AU150" i="19"/>
  <c r="AU151" i="19"/>
  <c r="AU152" i="19"/>
  <c r="AU153" i="19"/>
  <c r="AU154" i="19"/>
  <c r="AU155" i="19"/>
  <c r="AU156" i="19"/>
  <c r="AU157" i="19"/>
  <c r="AU158" i="19"/>
  <c r="AU159" i="19"/>
  <c r="AU160" i="19"/>
  <c r="AU161" i="19"/>
  <c r="AU162" i="19"/>
  <c r="AU163" i="19"/>
  <c r="AU164" i="19"/>
  <c r="AU165" i="19"/>
  <c r="AU166" i="19"/>
  <c r="AU167" i="19"/>
  <c r="AU168" i="19"/>
  <c r="AU169" i="19"/>
  <c r="AU170" i="19"/>
  <c r="AU171" i="19"/>
  <c r="AU172" i="19"/>
  <c r="AU173" i="19"/>
  <c r="AU174" i="19"/>
  <c r="AU175" i="19"/>
  <c r="AU176" i="19"/>
  <c r="AU177" i="19"/>
  <c r="AU178" i="19"/>
  <c r="AU179" i="19"/>
  <c r="AU180" i="19"/>
  <c r="AU181" i="19"/>
  <c r="AU182" i="19"/>
  <c r="AU183" i="19"/>
  <c r="AU184" i="19"/>
  <c r="AU185" i="19"/>
  <c r="AU186" i="19"/>
  <c r="AU187" i="19"/>
  <c r="AU188" i="19"/>
  <c r="AU189" i="19"/>
  <c r="AU190" i="19"/>
  <c r="AU191" i="19"/>
  <c r="AU192" i="19"/>
  <c r="AU193" i="19"/>
  <c r="AU194" i="19"/>
  <c r="AU195" i="19"/>
  <c r="AU196" i="19"/>
  <c r="AU197" i="19"/>
  <c r="AU198" i="19"/>
  <c r="AU199" i="19"/>
  <c r="AU200" i="19"/>
  <c r="AU201" i="19"/>
  <c r="AU202" i="19"/>
  <c r="AU203" i="19"/>
  <c r="AU204" i="19"/>
  <c r="AU205" i="19"/>
  <c r="AU206" i="19"/>
  <c r="AU207" i="19"/>
  <c r="AU208" i="19"/>
  <c r="AU209" i="19"/>
  <c r="AU210" i="19"/>
  <c r="AU211" i="19"/>
  <c r="AU212" i="19"/>
  <c r="AU213" i="19"/>
  <c r="AU214" i="19"/>
  <c r="AU215" i="19"/>
  <c r="AU216" i="19"/>
  <c r="AU217" i="19"/>
  <c r="AU218" i="19"/>
  <c r="AU219" i="19"/>
  <c r="AU220" i="19"/>
  <c r="AU221" i="19"/>
  <c r="AU222" i="19"/>
  <c r="AU223" i="19"/>
  <c r="AU224" i="19"/>
  <c r="AU225" i="19"/>
  <c r="AU226" i="19"/>
  <c r="AU227" i="19"/>
  <c r="AU228" i="19"/>
  <c r="AU229" i="19"/>
  <c r="AU230" i="19"/>
  <c r="AU231" i="19"/>
  <c r="AU232" i="19"/>
  <c r="AU233" i="19"/>
  <c r="AU234" i="19"/>
  <c r="AU235" i="19"/>
  <c r="AU236" i="19"/>
  <c r="AU237" i="19"/>
  <c r="AU238" i="19"/>
  <c r="AU239" i="19"/>
  <c r="AU240" i="19"/>
  <c r="AU241" i="19"/>
  <c r="AU242" i="19"/>
  <c r="AU243" i="19"/>
  <c r="AU244" i="19"/>
  <c r="AU245" i="19"/>
  <c r="AU246" i="19"/>
  <c r="AU247" i="19"/>
  <c r="AU248" i="19"/>
  <c r="AU249" i="19"/>
  <c r="AU250" i="19"/>
  <c r="AU251" i="19"/>
  <c r="AU252" i="19"/>
  <c r="AU253" i="19"/>
  <c r="AU254" i="19"/>
  <c r="AU255" i="19"/>
  <c r="AU256" i="19"/>
  <c r="AU257" i="19"/>
  <c r="AU258" i="19"/>
  <c r="AU259" i="19"/>
  <c r="AU260" i="19"/>
  <c r="AU261" i="19"/>
  <c r="AU262" i="19"/>
  <c r="AU263" i="19"/>
  <c r="AU264" i="19"/>
  <c r="AU265" i="19"/>
  <c r="AU266" i="19"/>
  <c r="AU267" i="19"/>
  <c r="AU268" i="19"/>
  <c r="AU269" i="19"/>
  <c r="AU270" i="19"/>
  <c r="AU271" i="19"/>
  <c r="AU272" i="19"/>
  <c r="AU273" i="19"/>
  <c r="AU274" i="19"/>
  <c r="AU275" i="19"/>
  <c r="AU276" i="19"/>
  <c r="AU277" i="19"/>
  <c r="AU278" i="19"/>
  <c r="AU279" i="19"/>
  <c r="AU280" i="19"/>
  <c r="AU281" i="19"/>
  <c r="AU282" i="19"/>
  <c r="AU283" i="19"/>
  <c r="AU284" i="19"/>
  <c r="AU285" i="19"/>
  <c r="AU286" i="19"/>
  <c r="AU287" i="19"/>
  <c r="AU288" i="19"/>
  <c r="AU289" i="19"/>
  <c r="AU290" i="19"/>
  <c r="AU291" i="19"/>
  <c r="AU292" i="19"/>
  <c r="AU293" i="19"/>
  <c r="AU294" i="19"/>
  <c r="AU295" i="19"/>
  <c r="AU296" i="19"/>
  <c r="AU297" i="19"/>
  <c r="AU298" i="19"/>
  <c r="AU299" i="19"/>
  <c r="AU300" i="19"/>
  <c r="AU301" i="19"/>
  <c r="AU302" i="19"/>
  <c r="AU303" i="19"/>
  <c r="AU304" i="19"/>
  <c r="AU305" i="19"/>
  <c r="AU306" i="19"/>
  <c r="AU307" i="19"/>
  <c r="AU308" i="19"/>
  <c r="AU309" i="19"/>
  <c r="AU310" i="19"/>
  <c r="AU311" i="19"/>
  <c r="AU312" i="19"/>
  <c r="AU313" i="19"/>
  <c r="AU314" i="19"/>
  <c r="AU315" i="19"/>
  <c r="AU316" i="19"/>
  <c r="AU317" i="19"/>
  <c r="AU318" i="19"/>
  <c r="AU319" i="19"/>
  <c r="AU320" i="19"/>
  <c r="AU321" i="19"/>
  <c r="AU322" i="19"/>
  <c r="AU323" i="19"/>
  <c r="AU324" i="19"/>
  <c r="AU325" i="19"/>
  <c r="AU326" i="19"/>
  <c r="AU327" i="19"/>
  <c r="AU328" i="19"/>
  <c r="AU329" i="19"/>
  <c r="AU330" i="19"/>
  <c r="AU331" i="19"/>
  <c r="AU332" i="19"/>
  <c r="AU333" i="19"/>
  <c r="AU334" i="19"/>
  <c r="AU335" i="19"/>
  <c r="AU336" i="19"/>
  <c r="AU337" i="19"/>
  <c r="AU338" i="19"/>
  <c r="AU339" i="19"/>
  <c r="AU340" i="19"/>
  <c r="AU341" i="19"/>
  <c r="AU342" i="19"/>
  <c r="AU343" i="19"/>
  <c r="AU344" i="19"/>
  <c r="AU345" i="19"/>
  <c r="AU346" i="19"/>
  <c r="AU347" i="19"/>
  <c r="AU348" i="19"/>
  <c r="AU349" i="19"/>
  <c r="AU350" i="19"/>
  <c r="AU351" i="19"/>
  <c r="AU352" i="19"/>
  <c r="AU353" i="19"/>
  <c r="AU354" i="19"/>
  <c r="AU355" i="19"/>
  <c r="AU356" i="19"/>
  <c r="AU357" i="19"/>
  <c r="AU358" i="19"/>
  <c r="AU359" i="19"/>
  <c r="AU360" i="19"/>
  <c r="AU361" i="19"/>
  <c r="AU362" i="19"/>
  <c r="AU363" i="19"/>
  <c r="AU364" i="19"/>
  <c r="AU365" i="19"/>
  <c r="AU366" i="19"/>
  <c r="AU367" i="19"/>
  <c r="AU368" i="19"/>
  <c r="AU369" i="19"/>
  <c r="AU370" i="19"/>
  <c r="AU371" i="19"/>
  <c r="AU372" i="19"/>
  <c r="AU373" i="19"/>
  <c r="AU374" i="19"/>
  <c r="AU375" i="19"/>
  <c r="AU376" i="19"/>
  <c r="AU377" i="19"/>
  <c r="AU378" i="19"/>
  <c r="AU379" i="19"/>
  <c r="AU380" i="19"/>
  <c r="AU381" i="19"/>
  <c r="AU382" i="19"/>
  <c r="AU383" i="19"/>
  <c r="AU384" i="19"/>
  <c r="AU385" i="19"/>
  <c r="AU386" i="19"/>
  <c r="AU387" i="19"/>
  <c r="AU388" i="19"/>
  <c r="AU389" i="19"/>
  <c r="AU390" i="19"/>
  <c r="AU391" i="19"/>
  <c r="AU392" i="19"/>
  <c r="AU393" i="19"/>
  <c r="AU394" i="19"/>
  <c r="AU395" i="19"/>
  <c r="AU396" i="19"/>
  <c r="AU397" i="19"/>
  <c r="AU398" i="19"/>
  <c r="AU399" i="19"/>
  <c r="AU400" i="19"/>
  <c r="AU401" i="19"/>
  <c r="AU402" i="19"/>
  <c r="AU403" i="19"/>
  <c r="AU404" i="19"/>
  <c r="AU405" i="19"/>
  <c r="AU406" i="19"/>
  <c r="AU407" i="19"/>
  <c r="AU408" i="19"/>
  <c r="AU409" i="19"/>
  <c r="AU410" i="19"/>
  <c r="AU411" i="19"/>
  <c r="AU412" i="19"/>
  <c r="AU413" i="19"/>
  <c r="AU414" i="19"/>
  <c r="AU415" i="19"/>
  <c r="AU416" i="19"/>
  <c r="AU417" i="19"/>
  <c r="AU418" i="19"/>
  <c r="AU419" i="19"/>
  <c r="AU420" i="19"/>
  <c r="AU421" i="19"/>
  <c r="AU422" i="19"/>
  <c r="AU423" i="19"/>
  <c r="AU424" i="19"/>
  <c r="AU425" i="19"/>
  <c r="AU426" i="19"/>
  <c r="AU427" i="19"/>
  <c r="AU428" i="19"/>
  <c r="AU429" i="19"/>
  <c r="AU430" i="19"/>
  <c r="AU431" i="19"/>
  <c r="AU432" i="19"/>
  <c r="AU433" i="19"/>
  <c r="AU434" i="19"/>
  <c r="AU435" i="19"/>
  <c r="AU436" i="19"/>
  <c r="AU437" i="19"/>
  <c r="AU438" i="19"/>
  <c r="AU439" i="19"/>
  <c r="AU440" i="19"/>
  <c r="AU441" i="19"/>
  <c r="AU442" i="19"/>
  <c r="AU443" i="19"/>
  <c r="AU444" i="19"/>
  <c r="AU445" i="19"/>
  <c r="AU446" i="19"/>
  <c r="AU447" i="19"/>
  <c r="AU448" i="19"/>
  <c r="AU449" i="19"/>
  <c r="AU450" i="19"/>
  <c r="AU451" i="19"/>
  <c r="AU452" i="19"/>
  <c r="AU453" i="19"/>
  <c r="AU454" i="19"/>
  <c r="AU455" i="19"/>
  <c r="AU456" i="19"/>
  <c r="AU457" i="19"/>
  <c r="AU458" i="19"/>
  <c r="AU459" i="19"/>
  <c r="AU460" i="19"/>
  <c r="AU461" i="19"/>
  <c r="AU462" i="19"/>
  <c r="AU463" i="19"/>
  <c r="AU464" i="19"/>
  <c r="AU465" i="19"/>
  <c r="AU466" i="19"/>
  <c r="AU467" i="19"/>
  <c r="AU468" i="19"/>
  <c r="AU469" i="19"/>
  <c r="AU470" i="19"/>
  <c r="AU471" i="19"/>
  <c r="AU472" i="19"/>
  <c r="AU473" i="19"/>
  <c r="AU474" i="19"/>
  <c r="AU475" i="19"/>
  <c r="AU476" i="19"/>
  <c r="AU477" i="19"/>
  <c r="AU478" i="19"/>
  <c r="AU479" i="19"/>
  <c r="AU480" i="19"/>
  <c r="AU481" i="19"/>
  <c r="AU482" i="19"/>
  <c r="AU483" i="19"/>
  <c r="AU484" i="19"/>
  <c r="AU485" i="19"/>
  <c r="AU486" i="19"/>
  <c r="AU487" i="19"/>
  <c r="AU488" i="19"/>
  <c r="AU489" i="19"/>
  <c r="AU490" i="19"/>
  <c r="AU491" i="19"/>
  <c r="AU492" i="19"/>
  <c r="AU493" i="19"/>
  <c r="AU494" i="19"/>
  <c r="AU495" i="19"/>
  <c r="AU496" i="19"/>
  <c r="AU497" i="19"/>
  <c r="AU498" i="19"/>
  <c r="AU499" i="19"/>
  <c r="AU500" i="19"/>
  <c r="AU501" i="19"/>
  <c r="AU502" i="19"/>
  <c r="AU503" i="19"/>
  <c r="AU504" i="19"/>
  <c r="AU505" i="19"/>
  <c r="AU506" i="19"/>
  <c r="AU507" i="19"/>
  <c r="AU508" i="19"/>
  <c r="AU509" i="19"/>
  <c r="AU510" i="19"/>
  <c r="AU511" i="19"/>
  <c r="AU512" i="19"/>
  <c r="AU513" i="19"/>
  <c r="AU514" i="19"/>
  <c r="AU515" i="19"/>
  <c r="AU516" i="19"/>
  <c r="AU517" i="19"/>
  <c r="AU518" i="19"/>
  <c r="AU519" i="19"/>
  <c r="AU520" i="19"/>
  <c r="AU521" i="19"/>
  <c r="AU522" i="19"/>
  <c r="AU523" i="19"/>
  <c r="AU524" i="19"/>
  <c r="AU525" i="19"/>
  <c r="AU526" i="19"/>
  <c r="AU527" i="19"/>
  <c r="AU528" i="19"/>
  <c r="AU529" i="19"/>
  <c r="AU530" i="19"/>
  <c r="AU531" i="19"/>
  <c r="AU532" i="19"/>
  <c r="AU533" i="19"/>
  <c r="AU534" i="19"/>
  <c r="AU535" i="19"/>
  <c r="AU536" i="19"/>
  <c r="AU537" i="19"/>
  <c r="AU538" i="19"/>
  <c r="AU539" i="19"/>
  <c r="AU540" i="19"/>
  <c r="AU541" i="19"/>
  <c r="AU542" i="19"/>
  <c r="AU543" i="19"/>
  <c r="AU544" i="19"/>
  <c r="AU545" i="19"/>
  <c r="AU546" i="19"/>
  <c r="AU547" i="19"/>
  <c r="AU548" i="19"/>
  <c r="AU549" i="19"/>
  <c r="AU550" i="19"/>
  <c r="AU551" i="19"/>
  <c r="AU552" i="19"/>
  <c r="AU553" i="19"/>
  <c r="AU554" i="19"/>
  <c r="AU555" i="19"/>
  <c r="AU556" i="19"/>
  <c r="AU557" i="19"/>
  <c r="AU558" i="19"/>
  <c r="AU559" i="19"/>
  <c r="AU560" i="19"/>
  <c r="AU561" i="19"/>
  <c r="AU562" i="19"/>
  <c r="AU563" i="19"/>
  <c r="AU564" i="19"/>
  <c r="AU565" i="19"/>
  <c r="AU566" i="19"/>
  <c r="AU567" i="19"/>
  <c r="AU568" i="19"/>
  <c r="AU569" i="19"/>
  <c r="AU570" i="19"/>
  <c r="AU571" i="19"/>
  <c r="AU572" i="19"/>
  <c r="AU573" i="19"/>
  <c r="AU574" i="19"/>
  <c r="AU575" i="19"/>
  <c r="AU576" i="19"/>
  <c r="AU577" i="19"/>
  <c r="AU578" i="19"/>
  <c r="AU579" i="19"/>
  <c r="AU580" i="19"/>
  <c r="AU581" i="19"/>
  <c r="AU582" i="19"/>
  <c r="AU583" i="19"/>
  <c r="AU584" i="19"/>
  <c r="AU585" i="19"/>
  <c r="AU586" i="19"/>
  <c r="AU587" i="19"/>
  <c r="AU588" i="19"/>
  <c r="AU589" i="19"/>
  <c r="AU590" i="19"/>
  <c r="AU591" i="19"/>
  <c r="AU592" i="19"/>
  <c r="AU593" i="19"/>
  <c r="AU594" i="19"/>
  <c r="AU595" i="19"/>
  <c r="AU596" i="19"/>
  <c r="AU597" i="19"/>
  <c r="AU598" i="19"/>
  <c r="AU599" i="19"/>
  <c r="AU600" i="19"/>
  <c r="AU601" i="19"/>
  <c r="AU602" i="19"/>
  <c r="AU603" i="19"/>
  <c r="AU604" i="19"/>
  <c r="AU605" i="19"/>
  <c r="AU606" i="19"/>
  <c r="AU607" i="19"/>
  <c r="AU608" i="19"/>
  <c r="AU609" i="19"/>
  <c r="AU610" i="19"/>
  <c r="AU611" i="19"/>
  <c r="AU612" i="19"/>
  <c r="AU613" i="19"/>
  <c r="AU614" i="19"/>
  <c r="AU615" i="19"/>
  <c r="AU616" i="19"/>
  <c r="AU617" i="19"/>
  <c r="AU618" i="19"/>
  <c r="AU619" i="19"/>
  <c r="AU620" i="19"/>
  <c r="AU621" i="19"/>
  <c r="AU622" i="19"/>
  <c r="AU623" i="19"/>
  <c r="AU624" i="19"/>
  <c r="AU625" i="19"/>
  <c r="AU626" i="19"/>
  <c r="AU627" i="19"/>
  <c r="AU628" i="19"/>
  <c r="AU629" i="19"/>
  <c r="AU630" i="19"/>
  <c r="AU631" i="19"/>
  <c r="AU632" i="19"/>
  <c r="AU633" i="19"/>
  <c r="AU634" i="19"/>
  <c r="AU635" i="19"/>
  <c r="AU636" i="19"/>
  <c r="AU637" i="19"/>
  <c r="AU638" i="19"/>
  <c r="AU639" i="19"/>
  <c r="AU640" i="19"/>
  <c r="AU641" i="19"/>
  <c r="AU642" i="19"/>
  <c r="AU643" i="19"/>
  <c r="AU644" i="19"/>
  <c r="AU645" i="19"/>
  <c r="AU646" i="19"/>
  <c r="AU647" i="19"/>
  <c r="AU648" i="19"/>
  <c r="AU649" i="19"/>
  <c r="AU650" i="19"/>
  <c r="AU651" i="19"/>
  <c r="AU652" i="19"/>
  <c r="AU653" i="19"/>
  <c r="AU654" i="19"/>
  <c r="AU655" i="19"/>
  <c r="AU656" i="19"/>
  <c r="AU657" i="19"/>
  <c r="AU658" i="19"/>
  <c r="AU659" i="19"/>
  <c r="AU660" i="19"/>
  <c r="AU661" i="19"/>
  <c r="AU662" i="19"/>
  <c r="AU663" i="19"/>
  <c r="AU664" i="19"/>
  <c r="AU665" i="19"/>
  <c r="AU666" i="19"/>
  <c r="AU667" i="19"/>
  <c r="AU668" i="19"/>
  <c r="AU669" i="19"/>
  <c r="AU670" i="19"/>
  <c r="AU671" i="19"/>
  <c r="AU672" i="19"/>
  <c r="AU673" i="19"/>
  <c r="AU674" i="19"/>
  <c r="AU675" i="19"/>
  <c r="AU676" i="19"/>
  <c r="AU677" i="19"/>
  <c r="AU678" i="19"/>
  <c r="AU679" i="19"/>
  <c r="AU680" i="19"/>
  <c r="AU681" i="19"/>
  <c r="AU682" i="19"/>
  <c r="AU683" i="19"/>
  <c r="AU684" i="19"/>
  <c r="AU685" i="19"/>
  <c r="AU686" i="19"/>
  <c r="AU687" i="19"/>
  <c r="AU688" i="19"/>
  <c r="AU689" i="19"/>
  <c r="AU690" i="19"/>
  <c r="AU691" i="19"/>
  <c r="AU692" i="19"/>
  <c r="AU693" i="19"/>
  <c r="AU694" i="19"/>
  <c r="AU695" i="19"/>
  <c r="AU696" i="19"/>
  <c r="AU697" i="19"/>
  <c r="AU698" i="19"/>
  <c r="AU699" i="19"/>
  <c r="AU700" i="19"/>
  <c r="AU701" i="19"/>
  <c r="AU702" i="19"/>
  <c r="AU703" i="19"/>
  <c r="AU704" i="19"/>
  <c r="AU705" i="19"/>
  <c r="AU706" i="19"/>
  <c r="AU707" i="19"/>
  <c r="AU708" i="19"/>
  <c r="AU709" i="19"/>
  <c r="AU710" i="19"/>
  <c r="AU711" i="19"/>
  <c r="AU712" i="19"/>
  <c r="AU713" i="19"/>
  <c r="AU714" i="19"/>
  <c r="AU715" i="19"/>
  <c r="AU716" i="19"/>
  <c r="AU717" i="19"/>
  <c r="AU718" i="19"/>
  <c r="AU719" i="19"/>
  <c r="AU720" i="19"/>
  <c r="AU721" i="19"/>
  <c r="AU722" i="19"/>
  <c r="AU723" i="19"/>
  <c r="AU724" i="19"/>
  <c r="AU725" i="19"/>
  <c r="AU726" i="19"/>
  <c r="AU727" i="19"/>
  <c r="AU728" i="19"/>
  <c r="AU729" i="19"/>
  <c r="AU730" i="19"/>
  <c r="AU731" i="19"/>
  <c r="AU732" i="19"/>
  <c r="AU733" i="19"/>
  <c r="AU734" i="19"/>
  <c r="AU735" i="19"/>
  <c r="AU736" i="19"/>
  <c r="AU737" i="19"/>
  <c r="AU738" i="19"/>
  <c r="AU739" i="19"/>
  <c r="AU740" i="19"/>
  <c r="AU741" i="19"/>
  <c r="AU742" i="19"/>
  <c r="AU743" i="19"/>
  <c r="AU744" i="19"/>
  <c r="AU745" i="19"/>
  <c r="AU746" i="19"/>
  <c r="AU747" i="19"/>
  <c r="AU748" i="19"/>
  <c r="AU749" i="19"/>
  <c r="AU750" i="19"/>
  <c r="AU751" i="19"/>
  <c r="AU752" i="19"/>
  <c r="AU753" i="19"/>
  <c r="AU754" i="19"/>
  <c r="AU755" i="19"/>
  <c r="AU756" i="19"/>
  <c r="AU757" i="19"/>
  <c r="AU758" i="19"/>
  <c r="AU759" i="19"/>
  <c r="AU760" i="19"/>
  <c r="AU761" i="19"/>
  <c r="AU762" i="19"/>
  <c r="AU763" i="19"/>
  <c r="AU764" i="19"/>
  <c r="AU765" i="19"/>
  <c r="AU766" i="19"/>
  <c r="AU767" i="19"/>
  <c r="AU768" i="19"/>
  <c r="AU769" i="19"/>
  <c r="AU770" i="19"/>
  <c r="AU771" i="19"/>
  <c r="AU772" i="19"/>
  <c r="AU773" i="19"/>
  <c r="AU774" i="19"/>
  <c r="AU775" i="19"/>
  <c r="AU776" i="19"/>
  <c r="AU777" i="19"/>
  <c r="AU778" i="19"/>
  <c r="AU779" i="19"/>
  <c r="AU780" i="19"/>
  <c r="AU781" i="19"/>
  <c r="AU782" i="19"/>
  <c r="AU783" i="19"/>
  <c r="AU784" i="19"/>
  <c r="AU785" i="19"/>
  <c r="AU786" i="19"/>
  <c r="AU787" i="19"/>
  <c r="AU788" i="19"/>
  <c r="AU789" i="19"/>
  <c r="AU790" i="19"/>
  <c r="AU791" i="19"/>
  <c r="AU792" i="19"/>
  <c r="AU793" i="19"/>
  <c r="AU794" i="19"/>
  <c r="AU795" i="19"/>
  <c r="AU796" i="19"/>
  <c r="AU797" i="19"/>
  <c r="AU798" i="19"/>
  <c r="AU799" i="19"/>
  <c r="AU800" i="19"/>
  <c r="AU801" i="19"/>
  <c r="AU802" i="19"/>
  <c r="AU803" i="19"/>
  <c r="AU804" i="19"/>
  <c r="AU805" i="19"/>
  <c r="AU806" i="19"/>
  <c r="AU807" i="19"/>
  <c r="AU808" i="19"/>
  <c r="AU809" i="19"/>
  <c r="AU810" i="19"/>
  <c r="AU811" i="19"/>
  <c r="AU812" i="19"/>
  <c r="AU813" i="19"/>
  <c r="AU814" i="19"/>
  <c r="AU815" i="19"/>
  <c r="AU816" i="19"/>
  <c r="AU817" i="19"/>
  <c r="AU818" i="19"/>
  <c r="AU819" i="19"/>
  <c r="AU820" i="19"/>
  <c r="AU821" i="19"/>
  <c r="AU822" i="19"/>
  <c r="AU823" i="19"/>
  <c r="AU824" i="19"/>
  <c r="AU825" i="19"/>
  <c r="AU826" i="19"/>
  <c r="AU827" i="19"/>
  <c r="AU828" i="19"/>
  <c r="AU829" i="19"/>
  <c r="AU830" i="19"/>
  <c r="AU831" i="19"/>
  <c r="AU832" i="19"/>
  <c r="AU833" i="19"/>
  <c r="AU834" i="19"/>
  <c r="AU835" i="19"/>
  <c r="AU836" i="19"/>
  <c r="AU837" i="19"/>
  <c r="AU838" i="19"/>
  <c r="AU839" i="19"/>
  <c r="AU840" i="19"/>
  <c r="AU841" i="19"/>
  <c r="AU842" i="19"/>
  <c r="AU843" i="19"/>
  <c r="AU844" i="19"/>
  <c r="AU845" i="19"/>
  <c r="AU846" i="19"/>
  <c r="AU847" i="19"/>
  <c r="AU848" i="19"/>
  <c r="AU849" i="19"/>
  <c r="AU850" i="19"/>
  <c r="AU851" i="19"/>
  <c r="AU852" i="19"/>
  <c r="AU853" i="19"/>
  <c r="AU854" i="19"/>
  <c r="AU855" i="19"/>
  <c r="AU856" i="19"/>
  <c r="AU857" i="19"/>
  <c r="AU858" i="19"/>
  <c r="AU859" i="19"/>
  <c r="AU860" i="19"/>
  <c r="AU861" i="19"/>
  <c r="AU862" i="19"/>
  <c r="AU863" i="19"/>
  <c r="AU864" i="19"/>
  <c r="AU865" i="19"/>
  <c r="AU866" i="19"/>
  <c r="AU867" i="19"/>
  <c r="AU868" i="19"/>
  <c r="AU869" i="19"/>
  <c r="AU870" i="19"/>
  <c r="AU871" i="19"/>
  <c r="AU872" i="19"/>
  <c r="AU873" i="19"/>
  <c r="AU874" i="19"/>
  <c r="AU875" i="19"/>
  <c r="AU876" i="19"/>
  <c r="AU877" i="19"/>
  <c r="AU878" i="19"/>
  <c r="AU879" i="19"/>
  <c r="AU880" i="19"/>
  <c r="AU881" i="19"/>
  <c r="AU882" i="19"/>
  <c r="AU883" i="19"/>
  <c r="AU884" i="19"/>
  <c r="AU885" i="19"/>
  <c r="AU886" i="19"/>
  <c r="AU887" i="19"/>
  <c r="AU888" i="19"/>
  <c r="AU889" i="19"/>
  <c r="AU890" i="19"/>
  <c r="AU891" i="19"/>
  <c r="AU892" i="19"/>
  <c r="AU893" i="19"/>
  <c r="AU894" i="19"/>
  <c r="AU895" i="19"/>
  <c r="AU896" i="19"/>
  <c r="AU897" i="19"/>
  <c r="AU898" i="19"/>
  <c r="AU899" i="19"/>
  <c r="AU900" i="19"/>
  <c r="AU901" i="19"/>
  <c r="AU902" i="19"/>
  <c r="AU903" i="19"/>
  <c r="AU904" i="19"/>
  <c r="AU905" i="19"/>
  <c r="AU906" i="19"/>
  <c r="AU907" i="19"/>
  <c r="AU908" i="19"/>
  <c r="AU909" i="19"/>
  <c r="AU910" i="19"/>
  <c r="AU911" i="19"/>
  <c r="AU912" i="19"/>
  <c r="AU913" i="19"/>
  <c r="AU914" i="19"/>
  <c r="AU915" i="19"/>
  <c r="AU916" i="19"/>
  <c r="AU917" i="19"/>
  <c r="AU918" i="19"/>
  <c r="AU919" i="19"/>
  <c r="AU920" i="19"/>
  <c r="AU921" i="19"/>
  <c r="AU922" i="19"/>
  <c r="AU923" i="19"/>
  <c r="AU924" i="19"/>
  <c r="AU925" i="19"/>
  <c r="AU926" i="19"/>
  <c r="AU927" i="19"/>
  <c r="AU928" i="19"/>
  <c r="AU929" i="19"/>
  <c r="AU930" i="19"/>
  <c r="AU931" i="19"/>
  <c r="AU932" i="19"/>
  <c r="AU933" i="19"/>
  <c r="AU934" i="19"/>
  <c r="AU935" i="19"/>
  <c r="AU936" i="19"/>
  <c r="AU937" i="19"/>
  <c r="AU938" i="19"/>
  <c r="AU939" i="19"/>
  <c r="AU940" i="19"/>
  <c r="AU941" i="19"/>
  <c r="AU942" i="19"/>
  <c r="AU943" i="19"/>
  <c r="AU944" i="19"/>
  <c r="AU945" i="19"/>
  <c r="AU946" i="19"/>
  <c r="AU947" i="19"/>
  <c r="AU948" i="19"/>
  <c r="AU949" i="19"/>
  <c r="AU950" i="19"/>
  <c r="AU951" i="19"/>
  <c r="AU952" i="19"/>
  <c r="AU953" i="19"/>
  <c r="AU954" i="19"/>
  <c r="AU955" i="19"/>
  <c r="AU956" i="19"/>
  <c r="AU957" i="19"/>
  <c r="AU958" i="19"/>
  <c r="AU959" i="19"/>
  <c r="AU960" i="19"/>
  <c r="AU961" i="19"/>
  <c r="AU962" i="19"/>
  <c r="AU963" i="19"/>
  <c r="AU964" i="19"/>
  <c r="AU965" i="19"/>
  <c r="AU966" i="19"/>
  <c r="AU967" i="19"/>
  <c r="AU968" i="19"/>
  <c r="AU969" i="19"/>
  <c r="AU970" i="19"/>
  <c r="AU971" i="19"/>
  <c r="AU972" i="19"/>
  <c r="AU973" i="19"/>
  <c r="AU974" i="19"/>
  <c r="AU975" i="19"/>
  <c r="AU976" i="19"/>
  <c r="AU977" i="19"/>
  <c r="AU978" i="19"/>
  <c r="AU979" i="19"/>
  <c r="AU980" i="19"/>
  <c r="AU981" i="19"/>
  <c r="AU982" i="19"/>
  <c r="AU983" i="19"/>
  <c r="AU984" i="19"/>
  <c r="AU985" i="19"/>
  <c r="AU986" i="19"/>
  <c r="AU987" i="19"/>
  <c r="AU988" i="19"/>
  <c r="AU989" i="19"/>
  <c r="AU990" i="19"/>
  <c r="AU991" i="19"/>
  <c r="AU992" i="19"/>
  <c r="AU993" i="19"/>
  <c r="AU994" i="19"/>
  <c r="AU995" i="19"/>
  <c r="AU996" i="19"/>
  <c r="AU997" i="19"/>
  <c r="AU998" i="19"/>
  <c r="AU999" i="19"/>
  <c r="AU1000" i="19"/>
  <c r="AU1001" i="19"/>
  <c r="AU1002" i="19"/>
  <c r="AU1003" i="19"/>
  <c r="AU1004" i="19"/>
  <c r="AU1005" i="19"/>
  <c r="AU1006" i="19"/>
  <c r="AU1007" i="19"/>
  <c r="AU1008" i="19"/>
  <c r="AU1009" i="19"/>
  <c r="AU1010" i="19"/>
  <c r="AU1011" i="19"/>
  <c r="AU1012" i="19"/>
  <c r="AU1013" i="19"/>
  <c r="AU1014" i="19"/>
  <c r="AU1015" i="19"/>
  <c r="AU1016" i="19"/>
  <c r="AU1017" i="19"/>
  <c r="AU1018" i="19"/>
  <c r="AU1019" i="19"/>
  <c r="AU1020" i="19"/>
  <c r="AU1021" i="19"/>
  <c r="AU1022" i="19"/>
  <c r="AU1023" i="19"/>
  <c r="AU1024" i="19"/>
  <c r="AU1025" i="19"/>
  <c r="AU1026" i="19"/>
  <c r="AU1027" i="19"/>
  <c r="AU1028" i="19"/>
  <c r="AU1029" i="19"/>
  <c r="AU1030" i="19"/>
  <c r="AU1031" i="19"/>
  <c r="AU1032" i="19"/>
  <c r="AU1033" i="19"/>
  <c r="AU1034" i="19"/>
  <c r="AU1035" i="19"/>
  <c r="AU1036" i="19"/>
  <c r="AU1037" i="19"/>
  <c r="AU1038" i="19"/>
  <c r="AU1039" i="19"/>
  <c r="AU1040" i="19"/>
  <c r="AU1041" i="19"/>
  <c r="AU1042" i="19"/>
  <c r="AU1043" i="19"/>
  <c r="AU1044" i="19"/>
  <c r="AU1045" i="19"/>
  <c r="AU1046" i="19"/>
  <c r="AU1047" i="19"/>
  <c r="AU1048" i="19"/>
  <c r="AU1049" i="19"/>
  <c r="AU1050" i="19"/>
  <c r="AU1051" i="19"/>
  <c r="AU1052" i="19"/>
  <c r="AU1053" i="19"/>
  <c r="AU1054" i="19"/>
  <c r="AU1055" i="19"/>
  <c r="AU1056" i="19"/>
  <c r="AU1057" i="19"/>
  <c r="AU1058" i="19"/>
  <c r="AU1059" i="19"/>
  <c r="AU1060" i="19"/>
  <c r="AU1061" i="19"/>
  <c r="AU1062" i="19"/>
  <c r="AU1063" i="19"/>
  <c r="AU1064" i="19"/>
  <c r="AU1065" i="19"/>
  <c r="AU1066" i="19"/>
  <c r="AU1067" i="19"/>
  <c r="AU1068" i="19"/>
  <c r="AU1069" i="19"/>
  <c r="AU1070" i="19"/>
  <c r="AU1071" i="19"/>
  <c r="AU1072" i="19"/>
  <c r="AU1073" i="19"/>
  <c r="AU1074" i="19"/>
  <c r="AU1075" i="19"/>
  <c r="AU1076" i="19"/>
  <c r="AU1077" i="19"/>
  <c r="AU1078" i="19"/>
  <c r="AU1079" i="19"/>
  <c r="AU1080" i="19"/>
  <c r="AU1081" i="19"/>
  <c r="AU1082" i="19"/>
  <c r="AU1083" i="19"/>
  <c r="AU1084" i="19"/>
  <c r="AU1085" i="19"/>
  <c r="AU1086" i="19"/>
  <c r="AU1087" i="19"/>
  <c r="AU1088" i="19"/>
  <c r="AU1089" i="19"/>
  <c r="AU1090" i="19"/>
  <c r="AU1091" i="19"/>
  <c r="AU1092" i="19"/>
  <c r="AU1093" i="19"/>
  <c r="AU1094" i="19"/>
  <c r="AU1095" i="19"/>
  <c r="AU1096" i="19"/>
  <c r="AU1097" i="19"/>
  <c r="AU1098" i="19"/>
  <c r="AU1099" i="19"/>
  <c r="AU1100" i="19"/>
  <c r="AU1101" i="19"/>
  <c r="AU1102" i="19"/>
  <c r="AU1103" i="19"/>
  <c r="AU1104" i="19"/>
  <c r="AU1105" i="19"/>
  <c r="AU1106" i="19"/>
  <c r="AU1107" i="19"/>
  <c r="AU1108" i="19"/>
  <c r="AU1109" i="19"/>
  <c r="AU1110" i="19"/>
  <c r="AU1111" i="19"/>
  <c r="AU1112" i="19"/>
  <c r="AU1113" i="19"/>
  <c r="AU1114" i="19"/>
  <c r="AU1115" i="19"/>
  <c r="AU1116" i="19"/>
  <c r="AU1117" i="19"/>
  <c r="AU1118" i="19"/>
  <c r="AU1119" i="19"/>
  <c r="AU1120" i="19"/>
  <c r="AU1121" i="19"/>
  <c r="AU1122" i="19"/>
  <c r="AU1123" i="19"/>
  <c r="AU1124" i="19"/>
  <c r="AU1125" i="19"/>
  <c r="AU1126" i="19"/>
  <c r="AU1127" i="19"/>
  <c r="AU1128" i="19"/>
  <c r="AU1129" i="19"/>
  <c r="AU1130" i="19"/>
  <c r="AU1131" i="19"/>
  <c r="AU1132" i="19"/>
  <c r="AU1133" i="19"/>
  <c r="AU1134" i="19"/>
  <c r="AU1135" i="19"/>
  <c r="AU1136" i="19"/>
  <c r="AU1137" i="19"/>
  <c r="AU1138" i="19"/>
  <c r="AU1139" i="19"/>
  <c r="AU1140" i="19"/>
  <c r="AU1141" i="19"/>
  <c r="AU1142" i="19"/>
  <c r="AU1143" i="19"/>
  <c r="AU1144" i="19"/>
  <c r="AU1145" i="19"/>
  <c r="AU1146" i="19"/>
  <c r="AU1147" i="19"/>
  <c r="AU1148" i="19"/>
  <c r="AU1149" i="19"/>
  <c r="AU1150" i="19"/>
  <c r="AU1151" i="19"/>
  <c r="AU1152" i="19"/>
  <c r="AU1153" i="19"/>
  <c r="AU1154" i="19"/>
  <c r="AU1155" i="19"/>
  <c r="AU1156" i="19"/>
  <c r="AU1157" i="19"/>
  <c r="AU1158" i="19"/>
  <c r="AU1159" i="19"/>
  <c r="AU1160" i="19"/>
  <c r="AU1161" i="19"/>
  <c r="AU1162" i="19"/>
  <c r="AU1163" i="19"/>
  <c r="AU1164" i="19"/>
  <c r="AU1165" i="19"/>
  <c r="AU1166" i="19"/>
  <c r="AU1167" i="19"/>
  <c r="AU1168" i="19"/>
  <c r="AU1169" i="19"/>
  <c r="AU1170" i="19"/>
  <c r="AU1171" i="19"/>
  <c r="AU1172" i="19"/>
  <c r="AU1173" i="19"/>
  <c r="AU1174" i="19"/>
  <c r="AU1175" i="19"/>
  <c r="AU1176" i="19"/>
  <c r="AU1177" i="19"/>
  <c r="AU1178" i="19"/>
  <c r="AU1179" i="19"/>
  <c r="AU1180" i="19"/>
  <c r="AU1181" i="19"/>
  <c r="AU1182" i="19"/>
  <c r="AU1183" i="19"/>
  <c r="AU1184" i="19"/>
  <c r="AU1185" i="19"/>
  <c r="AU1186" i="19"/>
  <c r="AU1187" i="19"/>
  <c r="AU1188" i="19"/>
  <c r="AU1189" i="19"/>
  <c r="AU1190" i="19"/>
  <c r="AU1191" i="19"/>
  <c r="AU1192" i="19"/>
  <c r="AU1193" i="19"/>
  <c r="AU1194" i="19"/>
  <c r="AU1195" i="19"/>
  <c r="AU1196" i="19"/>
  <c r="AU1197" i="19"/>
  <c r="AU1198" i="19"/>
  <c r="AU1199" i="19"/>
  <c r="AU1200" i="19"/>
  <c r="AU1201" i="19"/>
  <c r="AU1202" i="19"/>
  <c r="AU1203" i="19"/>
  <c r="AU1204" i="19"/>
  <c r="AU1205" i="19"/>
  <c r="AU1206" i="19"/>
  <c r="AU1207" i="19"/>
  <c r="AU1208" i="19"/>
  <c r="AU1209" i="19"/>
  <c r="AU1210" i="19"/>
  <c r="AU1211" i="19"/>
  <c r="AU1212" i="19"/>
  <c r="AU1213" i="19"/>
  <c r="AU1214" i="19"/>
  <c r="AU1215" i="19"/>
  <c r="AU1216" i="19"/>
  <c r="AU1217" i="19"/>
  <c r="AU1218" i="19"/>
  <c r="AU1219" i="19"/>
  <c r="AU1220" i="19"/>
  <c r="AU1221" i="19"/>
  <c r="AU1222" i="19"/>
  <c r="AU1223" i="19"/>
  <c r="AU1224" i="19"/>
  <c r="AU1225" i="19"/>
  <c r="AU1226" i="19"/>
  <c r="AU1227" i="19"/>
  <c r="AU1228" i="19"/>
  <c r="AU1229" i="19"/>
  <c r="AU1230" i="19"/>
  <c r="AU1231" i="19"/>
  <c r="AU1232" i="19"/>
  <c r="AU1233" i="19"/>
  <c r="AU1234" i="19"/>
  <c r="AU1235" i="19"/>
  <c r="AU1236" i="19"/>
  <c r="AU1237" i="19"/>
  <c r="AU1238" i="19"/>
  <c r="AU1239" i="19"/>
  <c r="AU1240" i="19"/>
  <c r="AU1241" i="19"/>
  <c r="AU1242" i="19"/>
  <c r="AU1243" i="19"/>
  <c r="AU1244" i="19"/>
  <c r="AU1245" i="19"/>
  <c r="AU1246" i="19"/>
  <c r="AU1247" i="19"/>
  <c r="AU1248" i="19"/>
  <c r="AU1249" i="19"/>
  <c r="AU1250" i="19"/>
  <c r="AU1251" i="19"/>
  <c r="AU1252" i="19"/>
  <c r="AU1253" i="19"/>
  <c r="AU1254" i="19"/>
  <c r="AU1255" i="19"/>
  <c r="AU1256" i="19"/>
  <c r="AU1257" i="19"/>
  <c r="AU1258" i="19"/>
  <c r="AU1259" i="19"/>
  <c r="AU1260" i="19"/>
  <c r="AU1261" i="19"/>
  <c r="AU1262" i="19"/>
  <c r="AU1263" i="19"/>
  <c r="AU1264" i="19"/>
  <c r="AU1265" i="19"/>
  <c r="AU1266" i="19"/>
  <c r="AU1267" i="19"/>
  <c r="AU1268" i="19"/>
  <c r="AU1269" i="19"/>
  <c r="AU1270" i="19"/>
  <c r="AU1271" i="19"/>
  <c r="AU1272" i="19"/>
  <c r="AU1273" i="19"/>
  <c r="AU1274" i="19"/>
  <c r="AU1275" i="19"/>
  <c r="AU1276" i="19"/>
  <c r="AU1277" i="19"/>
  <c r="AU1278" i="19"/>
  <c r="AU1279" i="19"/>
  <c r="AU1280" i="19"/>
  <c r="AU1281" i="19"/>
  <c r="AU1282" i="19"/>
  <c r="AU1283" i="19"/>
  <c r="AU1284" i="19"/>
  <c r="AU1285" i="19"/>
  <c r="AU1286" i="19"/>
  <c r="AU1287" i="19"/>
  <c r="AU1288" i="19"/>
  <c r="AU1289" i="19"/>
  <c r="AU1290" i="19"/>
  <c r="AU1291" i="19"/>
  <c r="AU1292" i="19"/>
  <c r="AU1293" i="19"/>
  <c r="AU1294" i="19"/>
  <c r="AU1295" i="19"/>
  <c r="AU1296" i="19"/>
  <c r="AU1297" i="19"/>
  <c r="AU1298" i="19"/>
  <c r="AU1299" i="19"/>
  <c r="AU1300" i="19"/>
  <c r="AU1301" i="19"/>
  <c r="AU1302" i="19"/>
  <c r="AU1303" i="19"/>
  <c r="AU1304" i="19"/>
  <c r="AU1305" i="19"/>
  <c r="AU1306" i="19"/>
  <c r="AU1307" i="19"/>
  <c r="AU1308" i="19"/>
  <c r="AU1309" i="19"/>
  <c r="AU1310" i="19"/>
  <c r="AU1311" i="19"/>
  <c r="AU1312" i="19"/>
  <c r="AU1313" i="19"/>
  <c r="AU1314" i="19"/>
  <c r="AU1315" i="19"/>
  <c r="AU1316" i="19"/>
  <c r="AU1317" i="19"/>
  <c r="AU1318" i="19"/>
  <c r="AU1319" i="19"/>
  <c r="AU1320" i="19"/>
  <c r="AU1321" i="19"/>
  <c r="AU1322" i="19"/>
  <c r="AU1323" i="19"/>
  <c r="AU1324" i="19"/>
  <c r="AU1325" i="19"/>
  <c r="AU1326" i="19"/>
  <c r="AU1327" i="19"/>
  <c r="AU1328" i="19"/>
  <c r="AU1329" i="19"/>
  <c r="AU1330" i="19"/>
  <c r="AU1331" i="19"/>
  <c r="AU1332" i="19"/>
  <c r="AU1333" i="19"/>
  <c r="AU1334" i="19"/>
  <c r="AU1335" i="19"/>
  <c r="AU1336" i="19"/>
  <c r="AU1337" i="19"/>
  <c r="AU1338" i="19"/>
  <c r="AU1339" i="19"/>
  <c r="AU1340" i="19"/>
  <c r="AU1341" i="19"/>
  <c r="AU1342" i="19"/>
  <c r="AU1343" i="19"/>
  <c r="AU1344" i="19"/>
  <c r="AU1345" i="19"/>
  <c r="AU1346" i="19"/>
  <c r="AU1347" i="19"/>
  <c r="AU1348" i="19"/>
  <c r="AU1349" i="19"/>
  <c r="AU1350" i="19"/>
  <c r="AU1351" i="19"/>
  <c r="AU1352" i="19"/>
  <c r="AU1353" i="19"/>
  <c r="AU1354" i="19"/>
  <c r="AU1355" i="19"/>
  <c r="AU1356" i="19"/>
  <c r="AU1357" i="19"/>
  <c r="AU1358" i="19"/>
  <c r="AU1359" i="19"/>
  <c r="AU1360" i="19"/>
  <c r="AU1361" i="19"/>
  <c r="AU1362" i="19"/>
  <c r="AU1363" i="19"/>
  <c r="AU1364" i="19"/>
  <c r="AU1365" i="19"/>
  <c r="AU1366" i="19"/>
  <c r="AU1367" i="19"/>
  <c r="AU1368" i="19"/>
  <c r="AU1369" i="19"/>
  <c r="AU1370" i="19"/>
  <c r="AU1371" i="19"/>
  <c r="AU1372" i="19"/>
  <c r="AU1373" i="19"/>
  <c r="AU1374" i="19"/>
  <c r="AU1375" i="19"/>
  <c r="AU1376" i="19"/>
  <c r="AU1377" i="19"/>
  <c r="AU1378" i="19"/>
  <c r="AU1379" i="19"/>
  <c r="AU1380" i="19"/>
  <c r="AU1381" i="19"/>
  <c r="AU1382" i="19"/>
  <c r="AU1383" i="19"/>
  <c r="AU1384" i="19"/>
  <c r="AU1385" i="19"/>
  <c r="AU1386" i="19"/>
  <c r="AU1387" i="19"/>
  <c r="AU1388" i="19"/>
  <c r="AU1389" i="19"/>
  <c r="AU1390" i="19"/>
  <c r="AU1391" i="19"/>
  <c r="AU1392" i="19"/>
  <c r="AU1393" i="19"/>
  <c r="AU1394" i="19"/>
  <c r="AU1395" i="19"/>
  <c r="AU1396" i="19"/>
  <c r="AU1397" i="19"/>
  <c r="AU1398" i="19"/>
  <c r="AU1399" i="19"/>
  <c r="AU1400" i="19"/>
  <c r="AU1401" i="19"/>
  <c r="AU1402" i="19"/>
  <c r="AU1403" i="19"/>
  <c r="AU1404" i="19"/>
  <c r="AU1405" i="19"/>
  <c r="AU1406" i="19"/>
  <c r="AU1407" i="19"/>
  <c r="AU1408" i="19"/>
  <c r="AU1409" i="19"/>
  <c r="AU1410" i="19"/>
  <c r="AU1411" i="19"/>
  <c r="AU1412" i="19"/>
  <c r="AU1413" i="19"/>
  <c r="AU1414" i="19"/>
  <c r="AU1415" i="19"/>
  <c r="AU1416" i="19"/>
  <c r="AU1417" i="19"/>
  <c r="AU1418" i="19"/>
  <c r="AU1419" i="19"/>
  <c r="AU1420" i="19"/>
  <c r="AU1421" i="19"/>
  <c r="AU1422" i="19"/>
  <c r="AU1423" i="19"/>
  <c r="AU1424" i="19"/>
  <c r="AU1425" i="19"/>
  <c r="AU1426" i="19"/>
  <c r="AU1427" i="19"/>
  <c r="AU1428" i="19"/>
  <c r="AU1429" i="19"/>
  <c r="AU1430" i="19"/>
  <c r="AU1431" i="19"/>
  <c r="AU1432" i="19"/>
  <c r="AU1433" i="19"/>
  <c r="AU1434" i="19"/>
  <c r="AU1435" i="19"/>
  <c r="AU1436" i="19"/>
  <c r="AU1437" i="19"/>
  <c r="AU1438" i="19"/>
  <c r="AU1439" i="19"/>
  <c r="AU1440" i="19"/>
  <c r="AU1441" i="19"/>
  <c r="AU1442" i="19"/>
  <c r="AU1443" i="19"/>
  <c r="AU1444" i="19"/>
  <c r="AU1445" i="19"/>
  <c r="AU1446" i="19"/>
  <c r="AU1447" i="19"/>
  <c r="AU1448" i="19"/>
  <c r="AU1449" i="19"/>
  <c r="AU1450" i="19"/>
  <c r="AU1451" i="19"/>
  <c r="AU1452" i="19"/>
  <c r="AU1453" i="19"/>
  <c r="AU1454" i="19"/>
  <c r="AU1455" i="19"/>
  <c r="AU1456" i="19"/>
  <c r="AU1457" i="19"/>
  <c r="AU1458" i="19"/>
  <c r="AU1459" i="19"/>
  <c r="AU1460" i="19"/>
  <c r="AU1461" i="19"/>
  <c r="AU2" i="19"/>
  <c r="Q3" i="19"/>
  <c r="Q4" i="19"/>
  <c r="Q5" i="19"/>
  <c r="Q6" i="19"/>
  <c r="Q7" i="19"/>
  <c r="Q8" i="19"/>
  <c r="Q9" i="19"/>
  <c r="Q10" i="19"/>
  <c r="Q11" i="19"/>
  <c r="Q12" i="19"/>
  <c r="Q13" i="19"/>
  <c r="Q14" i="19"/>
  <c r="Q15" i="19"/>
  <c r="Q16" i="19"/>
  <c r="Q17" i="19"/>
  <c r="Q18" i="19"/>
  <c r="Q19" i="19"/>
  <c r="Q20" i="19"/>
  <c r="Q21" i="19"/>
  <c r="Q22" i="19"/>
  <c r="Q23" i="19"/>
  <c r="Q24" i="19"/>
  <c r="Q25" i="19"/>
  <c r="Q26" i="19"/>
  <c r="Q27" i="19"/>
  <c r="Q28" i="19"/>
  <c r="Q29" i="19"/>
  <c r="Q30" i="19"/>
  <c r="Q31" i="19"/>
  <c r="Q32" i="19"/>
  <c r="Q33" i="19"/>
  <c r="Q34" i="19"/>
  <c r="Q35" i="19"/>
  <c r="Q36" i="19"/>
  <c r="Q37" i="19"/>
  <c r="Q38" i="19"/>
  <c r="Q39" i="19"/>
  <c r="Q40" i="19"/>
  <c r="Q41" i="19"/>
  <c r="Q42" i="19"/>
  <c r="Q43" i="19"/>
  <c r="Q44" i="19"/>
  <c r="Q45" i="19"/>
  <c r="Q46" i="19"/>
  <c r="Q47" i="19"/>
  <c r="Q48" i="19"/>
  <c r="Q49" i="19"/>
  <c r="Q50" i="19"/>
  <c r="Q51" i="19"/>
  <c r="Q52" i="19"/>
  <c r="Q53" i="19"/>
  <c r="Q54" i="19"/>
  <c r="Q55" i="19"/>
  <c r="Q56" i="19"/>
  <c r="Q57" i="19"/>
  <c r="Q58" i="19"/>
  <c r="Q59" i="19"/>
  <c r="Q60" i="19"/>
  <c r="Q61" i="19"/>
  <c r="Q62" i="19"/>
  <c r="Q63" i="19"/>
  <c r="Q64" i="19"/>
  <c r="Q65" i="19"/>
  <c r="Q66" i="19"/>
  <c r="Q67" i="19"/>
  <c r="Q68" i="19"/>
  <c r="Q69" i="19"/>
  <c r="Q70" i="19"/>
  <c r="Q71" i="19"/>
  <c r="Q72" i="19"/>
  <c r="Q73" i="19"/>
  <c r="Q74" i="19"/>
  <c r="Q75" i="19"/>
  <c r="Q76" i="19"/>
  <c r="Q77" i="19"/>
  <c r="Q78" i="19"/>
  <c r="Q79" i="19"/>
  <c r="Q80" i="19"/>
  <c r="Q81" i="19"/>
  <c r="Q82" i="19"/>
  <c r="Q83" i="19"/>
  <c r="Q84" i="19"/>
  <c r="Q85" i="19"/>
  <c r="Q86" i="19"/>
  <c r="Q87" i="19"/>
  <c r="Q88" i="19"/>
  <c r="Q89" i="19"/>
  <c r="Q90" i="19"/>
  <c r="Q91" i="19"/>
  <c r="Q92" i="19"/>
  <c r="Q93" i="19"/>
  <c r="Q94" i="19"/>
  <c r="Q95" i="19"/>
  <c r="Q96" i="19"/>
  <c r="Q97" i="19"/>
  <c r="Q98" i="19"/>
  <c r="Q99" i="19"/>
  <c r="Q100" i="19"/>
  <c r="Q101" i="19"/>
  <c r="Q102" i="19"/>
  <c r="Q103" i="19"/>
  <c r="Q104" i="19"/>
  <c r="Q105" i="19"/>
  <c r="Q106" i="19"/>
  <c r="Q107" i="19"/>
  <c r="Q108" i="19"/>
  <c r="Q109" i="19"/>
  <c r="Q110" i="19"/>
  <c r="Q111" i="19"/>
  <c r="Q112" i="19"/>
  <c r="Q113" i="19"/>
  <c r="Q114" i="19"/>
  <c r="Q115" i="19"/>
  <c r="Q116" i="19"/>
  <c r="Q117" i="19"/>
  <c r="Q118" i="19"/>
  <c r="Q119" i="19"/>
  <c r="Q120" i="19"/>
  <c r="Q121" i="19"/>
  <c r="Q122" i="19"/>
  <c r="Q123" i="19"/>
  <c r="Q124" i="19"/>
  <c r="Q125" i="19"/>
  <c r="Q126" i="19"/>
  <c r="Q127" i="19"/>
  <c r="Q128" i="19"/>
  <c r="Q129" i="19"/>
  <c r="Q130" i="19"/>
  <c r="Q131" i="19"/>
  <c r="Q132" i="19"/>
  <c r="Q133" i="19"/>
  <c r="Q134" i="19"/>
  <c r="Q135" i="19"/>
  <c r="Q136" i="19"/>
  <c r="Q137" i="19"/>
  <c r="Q138" i="19"/>
  <c r="Q139" i="19"/>
  <c r="Q140" i="19"/>
  <c r="Q141" i="19"/>
  <c r="Q142" i="19"/>
  <c r="Q143" i="19"/>
  <c r="Q144" i="19"/>
  <c r="Q145" i="19"/>
  <c r="Q146" i="19"/>
  <c r="Q147" i="19"/>
  <c r="Q148" i="19"/>
  <c r="Q149" i="19"/>
  <c r="Q150" i="19"/>
  <c r="Q151" i="19"/>
  <c r="Q152" i="19"/>
  <c r="Q153" i="19"/>
  <c r="Q154" i="19"/>
  <c r="Q155" i="19"/>
  <c r="Q156" i="19"/>
  <c r="Q157" i="19"/>
  <c r="Q158" i="19"/>
  <c r="Q159" i="19"/>
  <c r="Q160" i="19"/>
  <c r="Q161" i="19"/>
  <c r="Q162" i="19"/>
  <c r="Q163" i="19"/>
  <c r="Q164" i="19"/>
  <c r="Q165" i="19"/>
  <c r="Q166" i="19"/>
  <c r="Q167" i="19"/>
  <c r="Q168" i="19"/>
  <c r="Q169" i="19"/>
  <c r="Q170" i="19"/>
  <c r="Q171" i="19"/>
  <c r="Q172" i="19"/>
  <c r="Q173" i="19"/>
  <c r="Q174" i="19"/>
  <c r="Q175" i="19"/>
  <c r="Q176" i="19"/>
  <c r="Q177" i="19"/>
  <c r="Q178" i="19"/>
  <c r="Q179" i="19"/>
  <c r="Q180" i="19"/>
  <c r="Q181" i="19"/>
  <c r="Q182" i="19"/>
  <c r="Q183" i="19"/>
  <c r="Q184" i="19"/>
  <c r="Q185" i="19"/>
  <c r="Q186" i="19"/>
  <c r="Q187" i="19"/>
  <c r="Q188" i="19"/>
  <c r="Q189" i="19"/>
  <c r="Q190" i="19"/>
  <c r="Q191" i="19"/>
  <c r="Q192" i="19"/>
  <c r="Q193" i="19"/>
  <c r="Q194" i="19"/>
  <c r="Q195" i="19"/>
  <c r="Q196" i="19"/>
  <c r="Q197" i="19"/>
  <c r="Q198" i="19"/>
  <c r="Q199" i="19"/>
  <c r="Q200" i="19"/>
  <c r="Q201" i="19"/>
  <c r="Q202" i="19"/>
  <c r="Q203" i="19"/>
  <c r="Q204" i="19"/>
  <c r="Q205" i="19"/>
  <c r="Q206" i="19"/>
  <c r="Q207" i="19"/>
  <c r="Q208" i="19"/>
  <c r="Q209" i="19"/>
  <c r="Q210" i="19"/>
  <c r="Q211" i="19"/>
  <c r="Q212" i="19"/>
  <c r="Q213" i="19"/>
  <c r="Q214" i="19"/>
  <c r="Q215" i="19"/>
  <c r="Q216" i="19"/>
  <c r="Q217" i="19"/>
  <c r="Q218" i="19"/>
  <c r="Q219" i="19"/>
  <c r="Q220" i="19"/>
  <c r="Q221" i="19"/>
  <c r="Q222" i="19"/>
  <c r="Q223" i="19"/>
  <c r="Q224" i="19"/>
  <c r="Q225" i="19"/>
  <c r="Q226" i="19"/>
  <c r="Q227" i="19"/>
  <c r="Q228" i="19"/>
  <c r="Q229" i="19"/>
  <c r="Q230" i="19"/>
  <c r="Q231" i="19"/>
  <c r="Q232" i="19"/>
  <c r="Q233" i="19"/>
  <c r="Q234" i="19"/>
  <c r="Q235" i="19"/>
  <c r="Q236" i="19"/>
  <c r="Q237" i="19"/>
  <c r="Q238" i="19"/>
  <c r="Q239" i="19"/>
  <c r="Q240" i="19"/>
  <c r="Q241" i="19"/>
  <c r="Q242" i="19"/>
  <c r="Q243" i="19"/>
  <c r="Q244" i="19"/>
  <c r="Q245" i="19"/>
  <c r="Q246" i="19"/>
  <c r="Q247" i="19"/>
  <c r="Q248" i="19"/>
  <c r="Q249" i="19"/>
  <c r="Q250" i="19"/>
  <c r="Q251" i="19"/>
  <c r="Q252" i="19"/>
  <c r="Q253" i="19"/>
  <c r="Q254" i="19"/>
  <c r="Q255" i="19"/>
  <c r="Q256" i="19"/>
  <c r="Q257" i="19"/>
  <c r="Q258" i="19"/>
  <c r="Q259" i="19"/>
  <c r="Q260" i="19"/>
  <c r="Q261" i="19"/>
  <c r="Q262" i="19"/>
  <c r="Q263" i="19"/>
  <c r="Q264" i="19"/>
  <c r="Q265" i="19"/>
  <c r="Q266" i="19"/>
  <c r="Q267" i="19"/>
  <c r="Q268" i="19"/>
  <c r="Q269" i="19"/>
  <c r="Q270" i="19"/>
  <c r="Q271" i="19"/>
  <c r="Q272" i="19"/>
  <c r="Q273" i="19"/>
  <c r="Q274" i="19"/>
  <c r="Q275" i="19"/>
  <c r="Q276" i="19"/>
  <c r="Q277" i="19"/>
  <c r="Q278" i="19"/>
  <c r="Q279" i="19"/>
  <c r="Q280" i="19"/>
  <c r="Q281" i="19"/>
  <c r="Q282" i="19"/>
  <c r="Q283" i="19"/>
  <c r="Q284" i="19"/>
  <c r="Q285" i="19"/>
  <c r="Q286" i="19"/>
  <c r="Q287" i="19"/>
  <c r="Q288" i="19"/>
  <c r="Q289" i="19"/>
  <c r="Q290" i="19"/>
  <c r="Q291" i="19"/>
  <c r="Q292" i="19"/>
  <c r="Q293" i="19"/>
  <c r="Q294" i="19"/>
  <c r="Q295" i="19"/>
  <c r="Q296" i="19"/>
  <c r="Q297" i="19"/>
  <c r="Q298" i="19"/>
  <c r="Q299" i="19"/>
  <c r="Q300" i="19"/>
  <c r="Q301" i="19"/>
  <c r="Q302" i="19"/>
  <c r="Q303" i="19"/>
  <c r="Q304" i="19"/>
  <c r="Q305" i="19"/>
  <c r="Q306" i="19"/>
  <c r="Q307" i="19"/>
  <c r="Q308" i="19"/>
  <c r="Q309" i="19"/>
  <c r="Q310" i="19"/>
  <c r="Q311" i="19"/>
  <c r="Q312" i="19"/>
  <c r="Q313" i="19"/>
  <c r="Q314" i="19"/>
  <c r="Q315" i="19"/>
  <c r="Q316" i="19"/>
  <c r="Q317" i="19"/>
  <c r="Q318" i="19"/>
  <c r="Q319" i="19"/>
  <c r="Q320" i="19"/>
  <c r="Q321" i="19"/>
  <c r="Q322" i="19"/>
  <c r="Q323" i="19"/>
  <c r="Q324" i="19"/>
  <c r="Q325" i="19"/>
  <c r="Q326" i="19"/>
  <c r="Q327" i="19"/>
  <c r="Q328" i="19"/>
  <c r="Q329" i="19"/>
  <c r="Q330" i="19"/>
  <c r="Q331" i="19"/>
  <c r="Q332" i="19"/>
  <c r="Q333" i="19"/>
  <c r="Q334" i="19"/>
  <c r="Q335" i="19"/>
  <c r="Q336" i="19"/>
  <c r="Q337" i="19"/>
  <c r="Q338" i="19"/>
  <c r="Q339" i="19"/>
  <c r="Q340" i="19"/>
  <c r="Q341" i="19"/>
  <c r="Q342" i="19"/>
  <c r="Q343" i="19"/>
  <c r="Q344" i="19"/>
  <c r="Q345" i="19"/>
  <c r="Q346" i="19"/>
  <c r="Q347" i="19"/>
  <c r="Q348" i="19"/>
  <c r="Q349" i="19"/>
  <c r="Q350" i="19"/>
  <c r="Q351" i="19"/>
  <c r="Q352" i="19"/>
  <c r="Q353" i="19"/>
  <c r="Q354" i="19"/>
  <c r="Q355" i="19"/>
  <c r="Q356" i="19"/>
  <c r="Q357" i="19"/>
  <c r="Q358" i="19"/>
  <c r="Q359" i="19"/>
  <c r="Q360" i="19"/>
  <c r="Q361" i="19"/>
  <c r="Q362" i="19"/>
  <c r="Q363" i="19"/>
  <c r="Q364" i="19"/>
  <c r="Q365" i="19"/>
  <c r="Q366" i="19"/>
  <c r="Q367" i="19"/>
  <c r="Q368" i="19"/>
  <c r="Q369" i="19"/>
  <c r="Q370" i="19"/>
  <c r="Q371" i="19"/>
  <c r="Q372" i="19"/>
  <c r="Q373" i="19"/>
  <c r="Q374" i="19"/>
  <c r="Q375" i="19"/>
  <c r="Q376" i="19"/>
  <c r="Q377" i="19"/>
  <c r="Q378" i="19"/>
  <c r="Q379" i="19"/>
  <c r="Q380" i="19"/>
  <c r="Q381" i="19"/>
  <c r="Q382" i="19"/>
  <c r="Q383" i="19"/>
  <c r="Q384" i="19"/>
  <c r="Q385" i="19"/>
  <c r="Q386" i="19"/>
  <c r="Q387" i="19"/>
  <c r="Q388" i="19"/>
  <c r="Q389" i="19"/>
  <c r="Q390" i="19"/>
  <c r="Q391" i="19"/>
  <c r="Q392" i="19"/>
  <c r="Q393" i="19"/>
  <c r="Q394" i="19"/>
  <c r="Q395" i="19"/>
  <c r="Q396" i="19"/>
  <c r="Q397" i="19"/>
  <c r="Q398" i="19"/>
  <c r="Q399" i="19"/>
  <c r="Q400" i="19"/>
  <c r="Q401" i="19"/>
  <c r="Q402" i="19"/>
  <c r="Q403" i="19"/>
  <c r="Q404" i="19"/>
  <c r="Q405" i="19"/>
  <c r="Q406" i="19"/>
  <c r="Q407" i="19"/>
  <c r="Q408" i="19"/>
  <c r="Q409" i="19"/>
  <c r="Q410" i="19"/>
  <c r="Q411" i="19"/>
  <c r="Q412" i="19"/>
  <c r="Q413" i="19"/>
  <c r="Q414" i="19"/>
  <c r="Q415" i="19"/>
  <c r="Q416" i="19"/>
  <c r="Q417" i="19"/>
  <c r="Q418" i="19"/>
  <c r="Q419" i="19"/>
  <c r="Q420" i="19"/>
  <c r="Q421" i="19"/>
  <c r="Q422" i="19"/>
  <c r="Q423" i="19"/>
  <c r="Q424" i="19"/>
  <c r="Q425" i="19"/>
  <c r="Q426" i="19"/>
  <c r="Q427" i="19"/>
  <c r="Q428" i="19"/>
  <c r="Q429" i="19"/>
  <c r="Q430" i="19"/>
  <c r="Q431" i="19"/>
  <c r="Q432" i="19"/>
  <c r="Q433" i="19"/>
  <c r="Q434" i="19"/>
  <c r="Q435" i="19"/>
  <c r="Q436" i="19"/>
  <c r="Q437" i="19"/>
  <c r="Q438" i="19"/>
  <c r="Q439" i="19"/>
  <c r="Q440" i="19"/>
  <c r="Q441" i="19"/>
  <c r="Q442" i="19"/>
  <c r="Q443" i="19"/>
  <c r="Q444" i="19"/>
  <c r="Q445" i="19"/>
  <c r="Q446" i="19"/>
  <c r="Q447" i="19"/>
  <c r="Q448" i="19"/>
  <c r="Q449" i="19"/>
  <c r="Q450" i="19"/>
  <c r="Q451" i="19"/>
  <c r="Q452" i="19"/>
  <c r="Q453" i="19"/>
  <c r="Q454" i="19"/>
  <c r="Q455" i="19"/>
  <c r="Q456" i="19"/>
  <c r="Q457" i="19"/>
  <c r="Q458" i="19"/>
  <c r="Q459" i="19"/>
  <c r="Q460" i="19"/>
  <c r="Q461" i="19"/>
  <c r="Q462" i="19"/>
  <c r="Q463" i="19"/>
  <c r="Q464" i="19"/>
  <c r="Q465" i="19"/>
  <c r="Q466" i="19"/>
  <c r="Q467" i="19"/>
  <c r="Q468" i="19"/>
  <c r="Q469" i="19"/>
  <c r="Q470" i="19"/>
  <c r="Q471" i="19"/>
  <c r="Q472" i="19"/>
  <c r="Q473" i="19"/>
  <c r="Q474" i="19"/>
  <c r="Q475" i="19"/>
  <c r="Q476" i="19"/>
  <c r="Q477" i="19"/>
  <c r="Q478" i="19"/>
  <c r="Q479" i="19"/>
  <c r="Q480" i="19"/>
  <c r="Q481" i="19"/>
  <c r="Q482" i="19"/>
  <c r="Q483" i="19"/>
  <c r="Q484" i="19"/>
  <c r="Q485" i="19"/>
  <c r="Q486" i="19"/>
  <c r="Q487" i="19"/>
  <c r="Q488" i="19"/>
  <c r="Q489" i="19"/>
  <c r="Q490" i="19"/>
  <c r="Q491" i="19"/>
  <c r="Q492" i="19"/>
  <c r="Q493" i="19"/>
  <c r="Q494" i="19"/>
  <c r="Q495" i="19"/>
  <c r="Q496" i="19"/>
  <c r="Q497" i="19"/>
  <c r="Q498" i="19"/>
  <c r="Q499" i="19"/>
  <c r="Q500" i="19"/>
  <c r="Q501" i="19"/>
  <c r="Q502" i="19"/>
  <c r="Q503" i="19"/>
  <c r="Q504" i="19"/>
  <c r="Q505" i="19"/>
  <c r="Q506" i="19"/>
  <c r="Q507" i="19"/>
  <c r="Q508" i="19"/>
  <c r="Q509" i="19"/>
  <c r="Q510" i="19"/>
  <c r="Q511" i="19"/>
  <c r="Q512" i="19"/>
  <c r="Q513" i="19"/>
  <c r="Q514" i="19"/>
  <c r="Q515" i="19"/>
  <c r="Q516" i="19"/>
  <c r="Q517" i="19"/>
  <c r="Q518" i="19"/>
  <c r="Q519" i="19"/>
  <c r="Q520" i="19"/>
  <c r="Q521" i="19"/>
  <c r="Q522" i="19"/>
  <c r="Q523" i="19"/>
  <c r="Q524" i="19"/>
  <c r="Q525" i="19"/>
  <c r="Q526" i="19"/>
  <c r="Q527" i="19"/>
  <c r="Q528" i="19"/>
  <c r="Q529" i="19"/>
  <c r="Q530" i="19"/>
  <c r="Q531" i="19"/>
  <c r="Q532" i="19"/>
  <c r="Q533" i="19"/>
  <c r="Q534" i="19"/>
  <c r="Q535" i="19"/>
  <c r="Q536" i="19"/>
  <c r="Q537" i="19"/>
  <c r="Q538" i="19"/>
  <c r="Q539" i="19"/>
  <c r="Q540" i="19"/>
  <c r="Q541" i="19"/>
  <c r="Q542" i="19"/>
  <c r="Q543" i="19"/>
  <c r="Q544" i="19"/>
  <c r="Q545" i="19"/>
  <c r="Q546" i="19"/>
  <c r="Q547" i="19"/>
  <c r="Q548" i="19"/>
  <c r="Q549" i="19"/>
  <c r="Q550" i="19"/>
  <c r="Q551" i="19"/>
  <c r="Q552" i="19"/>
  <c r="Q553" i="19"/>
  <c r="Q554" i="19"/>
  <c r="Q555" i="19"/>
  <c r="Q556" i="19"/>
  <c r="Q557" i="19"/>
  <c r="Q558" i="19"/>
  <c r="Q559" i="19"/>
  <c r="Q560" i="19"/>
  <c r="Q561" i="19"/>
  <c r="Q562" i="19"/>
  <c r="Q563" i="19"/>
  <c r="Q564" i="19"/>
  <c r="Q565" i="19"/>
  <c r="Q566" i="19"/>
  <c r="Q567" i="19"/>
  <c r="Q568" i="19"/>
  <c r="Q569" i="19"/>
  <c r="Q570" i="19"/>
  <c r="Q571" i="19"/>
  <c r="Q572" i="19"/>
  <c r="Q573" i="19"/>
  <c r="Q574" i="19"/>
  <c r="Q575" i="19"/>
  <c r="Q576" i="19"/>
  <c r="Q577" i="19"/>
  <c r="Q578" i="19"/>
  <c r="Q579" i="19"/>
  <c r="Q580" i="19"/>
  <c r="Q581" i="19"/>
  <c r="Q582" i="19"/>
  <c r="Q583" i="19"/>
  <c r="Q584" i="19"/>
  <c r="Q585" i="19"/>
  <c r="Q586" i="19"/>
  <c r="Q587" i="19"/>
  <c r="Q588" i="19"/>
  <c r="Q589" i="19"/>
  <c r="Q590" i="19"/>
  <c r="Q591" i="19"/>
  <c r="Q592" i="19"/>
  <c r="Q593" i="19"/>
  <c r="Q594" i="19"/>
  <c r="Q595" i="19"/>
  <c r="Q596" i="19"/>
  <c r="Q597" i="19"/>
  <c r="Q598" i="19"/>
  <c r="Q599" i="19"/>
  <c r="Q600" i="19"/>
  <c r="Q601" i="19"/>
  <c r="Q602" i="19"/>
  <c r="Q603" i="19"/>
  <c r="Q604" i="19"/>
  <c r="Q605" i="19"/>
  <c r="Q606" i="19"/>
  <c r="Q607" i="19"/>
  <c r="Q608" i="19"/>
  <c r="Q609" i="19"/>
  <c r="Q610" i="19"/>
  <c r="Q611" i="19"/>
  <c r="Q612" i="19"/>
  <c r="Q613" i="19"/>
  <c r="Q614" i="19"/>
  <c r="Q615" i="19"/>
  <c r="Q616" i="19"/>
  <c r="Q617" i="19"/>
  <c r="Q618" i="19"/>
  <c r="Q619" i="19"/>
  <c r="Q620" i="19"/>
  <c r="Q621" i="19"/>
  <c r="Q622" i="19"/>
  <c r="Q623" i="19"/>
  <c r="Q624" i="19"/>
  <c r="Q625" i="19"/>
  <c r="Q626" i="19"/>
  <c r="Q627" i="19"/>
  <c r="Q628" i="19"/>
  <c r="Q629" i="19"/>
  <c r="Q630" i="19"/>
  <c r="Q631" i="19"/>
  <c r="Q632" i="19"/>
  <c r="Q633" i="19"/>
  <c r="Q634" i="19"/>
  <c r="Q635" i="19"/>
  <c r="Q636" i="19"/>
  <c r="Q637" i="19"/>
  <c r="Q638" i="19"/>
  <c r="Q639" i="19"/>
  <c r="Q640" i="19"/>
  <c r="Q641" i="19"/>
  <c r="Q642" i="19"/>
  <c r="Q643" i="19"/>
  <c r="Q644" i="19"/>
  <c r="Q645" i="19"/>
  <c r="Q646" i="19"/>
  <c r="Q647" i="19"/>
  <c r="Q648" i="19"/>
  <c r="Q649" i="19"/>
  <c r="Q650" i="19"/>
  <c r="Q651" i="19"/>
  <c r="Q652" i="19"/>
  <c r="Q653" i="19"/>
  <c r="Q654" i="19"/>
  <c r="Q655" i="19"/>
  <c r="Q656" i="19"/>
  <c r="Q657" i="19"/>
  <c r="Q658" i="19"/>
  <c r="Q659" i="19"/>
  <c r="Q660" i="19"/>
  <c r="Q661" i="19"/>
  <c r="Q662" i="19"/>
  <c r="Q663" i="19"/>
  <c r="Q664" i="19"/>
  <c r="Q665" i="19"/>
  <c r="Q666" i="19"/>
  <c r="Q667" i="19"/>
  <c r="Q668" i="19"/>
  <c r="Q669" i="19"/>
  <c r="Q670" i="19"/>
  <c r="Q671" i="19"/>
  <c r="Q672" i="19"/>
  <c r="Q673" i="19"/>
  <c r="Q674" i="19"/>
  <c r="Q675" i="19"/>
  <c r="Q676" i="19"/>
  <c r="Q677" i="19"/>
  <c r="Q678" i="19"/>
  <c r="Q679" i="19"/>
  <c r="Q680" i="19"/>
  <c r="Q681" i="19"/>
  <c r="Q682" i="19"/>
  <c r="Q683" i="19"/>
  <c r="Q684" i="19"/>
  <c r="Q685" i="19"/>
  <c r="Q686" i="19"/>
  <c r="Q687" i="19"/>
  <c r="Q688" i="19"/>
  <c r="Q689" i="19"/>
  <c r="Q690" i="19"/>
  <c r="Q691" i="19"/>
  <c r="Q692" i="19"/>
  <c r="Q693" i="19"/>
  <c r="Q694" i="19"/>
  <c r="Q695" i="19"/>
  <c r="Q696" i="19"/>
  <c r="Q697" i="19"/>
  <c r="Q698" i="19"/>
  <c r="Q699" i="19"/>
  <c r="Q700" i="19"/>
  <c r="Q701" i="19"/>
  <c r="Q702" i="19"/>
  <c r="Q703" i="19"/>
  <c r="Q704" i="19"/>
  <c r="Q705" i="19"/>
  <c r="Q706" i="19"/>
  <c r="Q707" i="19"/>
  <c r="Q708" i="19"/>
  <c r="Q709" i="19"/>
  <c r="Q710" i="19"/>
  <c r="Q711" i="19"/>
  <c r="Q712" i="19"/>
  <c r="Q713" i="19"/>
  <c r="Q714" i="19"/>
  <c r="Q715" i="19"/>
  <c r="Q716" i="19"/>
  <c r="Q717" i="19"/>
  <c r="Q718" i="19"/>
  <c r="Q719" i="19"/>
  <c r="Q720" i="19"/>
  <c r="Q721" i="19"/>
  <c r="Q722" i="19"/>
  <c r="Q723" i="19"/>
  <c r="Q724" i="19"/>
  <c r="Q725" i="19"/>
  <c r="Q726" i="19"/>
  <c r="Q727" i="19"/>
  <c r="Q728" i="19"/>
  <c r="Q729" i="19"/>
  <c r="Q730" i="19"/>
  <c r="Q731" i="19"/>
  <c r="Q732" i="19"/>
  <c r="Q733" i="19"/>
  <c r="Q734" i="19"/>
  <c r="Q735" i="19"/>
  <c r="Q736" i="19"/>
  <c r="Q737" i="19"/>
  <c r="Q738" i="19"/>
  <c r="Q739" i="19"/>
  <c r="Q740" i="19"/>
  <c r="Q741" i="19"/>
  <c r="Q742" i="19"/>
  <c r="Q743" i="19"/>
  <c r="Q744" i="19"/>
  <c r="Q745" i="19"/>
  <c r="Q746" i="19"/>
  <c r="Q747" i="19"/>
  <c r="Q748" i="19"/>
  <c r="Q749" i="19"/>
  <c r="Q750" i="19"/>
  <c r="Q751" i="19"/>
  <c r="Q752" i="19"/>
  <c r="Q753" i="19"/>
  <c r="Q754" i="19"/>
  <c r="Q755" i="19"/>
  <c r="Q756" i="19"/>
  <c r="Q757" i="19"/>
  <c r="Q758" i="19"/>
  <c r="Q759" i="19"/>
  <c r="Q760" i="19"/>
  <c r="Q761" i="19"/>
  <c r="Q762" i="19"/>
  <c r="Q763" i="19"/>
  <c r="Q764" i="19"/>
  <c r="Q765" i="19"/>
  <c r="Q766" i="19"/>
  <c r="Q767" i="19"/>
  <c r="Q768" i="19"/>
  <c r="Q769" i="19"/>
  <c r="Q770" i="19"/>
  <c r="Q771" i="19"/>
  <c r="Q772" i="19"/>
  <c r="Q773" i="19"/>
  <c r="Q774" i="19"/>
  <c r="Q775" i="19"/>
  <c r="Q776" i="19"/>
  <c r="Q777" i="19"/>
  <c r="Q778" i="19"/>
  <c r="Q779" i="19"/>
  <c r="Q780" i="19"/>
  <c r="Q781" i="19"/>
  <c r="Q782" i="19"/>
  <c r="Q783" i="19"/>
  <c r="Q784" i="19"/>
  <c r="Q785" i="19"/>
  <c r="Q786" i="19"/>
  <c r="Q787" i="19"/>
  <c r="Q788" i="19"/>
  <c r="Q789" i="19"/>
  <c r="Q790" i="19"/>
  <c r="Q791" i="19"/>
  <c r="Q792" i="19"/>
  <c r="Q793" i="19"/>
  <c r="Q794" i="19"/>
  <c r="Q795" i="19"/>
  <c r="Q796" i="19"/>
  <c r="Q797" i="19"/>
  <c r="Q798" i="19"/>
  <c r="Q799" i="19"/>
  <c r="Q800" i="19"/>
  <c r="Q801" i="19"/>
  <c r="Q802" i="19"/>
  <c r="Q803" i="19"/>
  <c r="Q804" i="19"/>
  <c r="Q805" i="19"/>
  <c r="Q806" i="19"/>
  <c r="Q807" i="19"/>
  <c r="Q808" i="19"/>
  <c r="Q809" i="19"/>
  <c r="Q810" i="19"/>
  <c r="Q811" i="19"/>
  <c r="Q812" i="19"/>
  <c r="Q813" i="19"/>
  <c r="Q814" i="19"/>
  <c r="Q815" i="19"/>
  <c r="Q816" i="19"/>
  <c r="Q817" i="19"/>
  <c r="Q818" i="19"/>
  <c r="Q819" i="19"/>
  <c r="Q820" i="19"/>
  <c r="Q821" i="19"/>
  <c r="Q822" i="19"/>
  <c r="Q823" i="19"/>
  <c r="Q824" i="19"/>
  <c r="Q825" i="19"/>
  <c r="Q826" i="19"/>
  <c r="Q827" i="19"/>
  <c r="Q828" i="19"/>
  <c r="Q829" i="19"/>
  <c r="Q830" i="19"/>
  <c r="Q831" i="19"/>
  <c r="Q832" i="19"/>
  <c r="Q833" i="19"/>
  <c r="Q834" i="19"/>
  <c r="Q835" i="19"/>
  <c r="Q836" i="19"/>
  <c r="Q837" i="19"/>
  <c r="Q838" i="19"/>
  <c r="Q839" i="19"/>
  <c r="Q840" i="19"/>
  <c r="Q841" i="19"/>
  <c r="Q842" i="19"/>
  <c r="Q843" i="19"/>
  <c r="Q844" i="19"/>
  <c r="Q845" i="19"/>
  <c r="Q846" i="19"/>
  <c r="Q847" i="19"/>
  <c r="Q848" i="19"/>
  <c r="Q849" i="19"/>
  <c r="Q850" i="19"/>
  <c r="Q851" i="19"/>
  <c r="Q852" i="19"/>
  <c r="Q853" i="19"/>
  <c r="Q854" i="19"/>
  <c r="Q855" i="19"/>
  <c r="Q856" i="19"/>
  <c r="Q857" i="19"/>
  <c r="Q858" i="19"/>
  <c r="Q859" i="19"/>
  <c r="Q860" i="19"/>
  <c r="Q861" i="19"/>
  <c r="Q862" i="19"/>
  <c r="Q863" i="19"/>
  <c r="Q864" i="19"/>
  <c r="Q865" i="19"/>
  <c r="Q866" i="19"/>
  <c r="Q867" i="19"/>
  <c r="Q868" i="19"/>
  <c r="Q869" i="19"/>
  <c r="Q870" i="19"/>
  <c r="Q871" i="19"/>
  <c r="Q872" i="19"/>
  <c r="Q873" i="19"/>
  <c r="Q874" i="19"/>
  <c r="Q875" i="19"/>
  <c r="Q876" i="19"/>
  <c r="Q877" i="19"/>
  <c r="Q878" i="19"/>
  <c r="Q879" i="19"/>
  <c r="Q880" i="19"/>
  <c r="Q881" i="19"/>
  <c r="Q882" i="19"/>
  <c r="Q883" i="19"/>
  <c r="Q884" i="19"/>
  <c r="Q885" i="19"/>
  <c r="Q886" i="19"/>
  <c r="Q887" i="19"/>
  <c r="Q888" i="19"/>
  <c r="Q889" i="19"/>
  <c r="Q890" i="19"/>
  <c r="Q891" i="19"/>
  <c r="Q892" i="19"/>
  <c r="Q893" i="19"/>
  <c r="Q894" i="19"/>
  <c r="Q895" i="19"/>
  <c r="Q896" i="19"/>
  <c r="Q897" i="19"/>
  <c r="Q898" i="19"/>
  <c r="Q899" i="19"/>
  <c r="Q900" i="19"/>
  <c r="Q901" i="19"/>
  <c r="Q902" i="19"/>
  <c r="Q903" i="19"/>
  <c r="Q904" i="19"/>
  <c r="Q905" i="19"/>
  <c r="Q906" i="19"/>
  <c r="Q907" i="19"/>
  <c r="Q908" i="19"/>
  <c r="Q909" i="19"/>
  <c r="Q910" i="19"/>
  <c r="Q911" i="19"/>
  <c r="Q912" i="19"/>
  <c r="Q913" i="19"/>
  <c r="Q914" i="19"/>
  <c r="Q915" i="19"/>
  <c r="Q916" i="19"/>
  <c r="Q917" i="19"/>
  <c r="Q918" i="19"/>
  <c r="Q919" i="19"/>
  <c r="Q920" i="19"/>
  <c r="Q921" i="19"/>
  <c r="Q922" i="19"/>
  <c r="Q923" i="19"/>
  <c r="Q924" i="19"/>
  <c r="Q925" i="19"/>
  <c r="Q926" i="19"/>
  <c r="Q927" i="19"/>
  <c r="Q928" i="19"/>
  <c r="Q929" i="19"/>
  <c r="Q930" i="19"/>
  <c r="Q931" i="19"/>
  <c r="Q932" i="19"/>
  <c r="Q933" i="19"/>
  <c r="Q934" i="19"/>
  <c r="Q935" i="19"/>
  <c r="Q936" i="19"/>
  <c r="Q937" i="19"/>
  <c r="Q938" i="19"/>
  <c r="Q939" i="19"/>
  <c r="Q940" i="19"/>
  <c r="Q941" i="19"/>
  <c r="Q942" i="19"/>
  <c r="Q943" i="19"/>
  <c r="Q944" i="19"/>
  <c r="Q945" i="19"/>
  <c r="Q946" i="19"/>
  <c r="Q947" i="19"/>
  <c r="Q948" i="19"/>
  <c r="Q949" i="19"/>
  <c r="Q950" i="19"/>
  <c r="Q951" i="19"/>
  <c r="Q952" i="19"/>
  <c r="Q953" i="19"/>
  <c r="Q954" i="19"/>
  <c r="Q955" i="19"/>
  <c r="Q956" i="19"/>
  <c r="Q957" i="19"/>
  <c r="Q958" i="19"/>
  <c r="Q959" i="19"/>
  <c r="Q960" i="19"/>
  <c r="Q961" i="19"/>
  <c r="Q962" i="19"/>
  <c r="Q963" i="19"/>
  <c r="Q964" i="19"/>
  <c r="Q965" i="19"/>
  <c r="Q966" i="19"/>
  <c r="Q967" i="19"/>
  <c r="Q968" i="19"/>
  <c r="Q969" i="19"/>
  <c r="Q970" i="19"/>
  <c r="Q971" i="19"/>
  <c r="Q972" i="19"/>
  <c r="Q973" i="19"/>
  <c r="Q974" i="19"/>
  <c r="Q975" i="19"/>
  <c r="Q976" i="19"/>
  <c r="Q977" i="19"/>
  <c r="Q978" i="19"/>
  <c r="Q979" i="19"/>
  <c r="Q980" i="19"/>
  <c r="Q981" i="19"/>
  <c r="Q982" i="19"/>
  <c r="Q983" i="19"/>
  <c r="Q984" i="19"/>
  <c r="Q985" i="19"/>
  <c r="Q986" i="19"/>
  <c r="Q987" i="19"/>
  <c r="Q988" i="19"/>
  <c r="Q989" i="19"/>
  <c r="Q990" i="19"/>
  <c r="Q991" i="19"/>
  <c r="Q992" i="19"/>
  <c r="Q993" i="19"/>
  <c r="Q994" i="19"/>
  <c r="Q995" i="19"/>
  <c r="Q996" i="19"/>
  <c r="Q997" i="19"/>
  <c r="Q998" i="19"/>
  <c r="Q999" i="19"/>
  <c r="Q1000" i="19"/>
  <c r="Q1001" i="19"/>
  <c r="Q1002" i="19"/>
  <c r="Q1003" i="19"/>
  <c r="Q1004" i="19"/>
  <c r="Q1005" i="19"/>
  <c r="Q1006" i="19"/>
  <c r="Q1007" i="19"/>
  <c r="Q1008" i="19"/>
  <c r="Q1009" i="19"/>
  <c r="Q1010" i="19"/>
  <c r="Q1011" i="19"/>
  <c r="Q1012" i="19"/>
  <c r="Q1013" i="19"/>
  <c r="Q1014" i="19"/>
  <c r="Q1015" i="19"/>
  <c r="Q1016" i="19"/>
  <c r="Q1017" i="19"/>
  <c r="Q1018" i="19"/>
  <c r="Q1019" i="19"/>
  <c r="Q1020" i="19"/>
  <c r="Q1021" i="19"/>
  <c r="Q1022" i="19"/>
  <c r="Q1023" i="19"/>
  <c r="Q1024" i="19"/>
  <c r="Q1025" i="19"/>
  <c r="Q1026" i="19"/>
  <c r="Q1027" i="19"/>
  <c r="Q1028" i="19"/>
  <c r="Q1029" i="19"/>
  <c r="Q1030" i="19"/>
  <c r="Q1031" i="19"/>
  <c r="Q1032" i="19"/>
  <c r="Q1033" i="19"/>
  <c r="Q1034" i="19"/>
  <c r="Q1035" i="19"/>
  <c r="Q1036" i="19"/>
  <c r="Q1037" i="19"/>
  <c r="Q1038" i="19"/>
  <c r="Q1039" i="19"/>
  <c r="Q1040" i="19"/>
  <c r="Q1041" i="19"/>
  <c r="Q1042" i="19"/>
  <c r="Q1043" i="19"/>
  <c r="Q1044" i="19"/>
  <c r="Q1045" i="19"/>
  <c r="Q1046" i="19"/>
  <c r="Q1047" i="19"/>
  <c r="Q1048" i="19"/>
  <c r="Q1049" i="19"/>
  <c r="Q1050" i="19"/>
  <c r="Q1051" i="19"/>
  <c r="Q1052" i="19"/>
  <c r="Q1053" i="19"/>
  <c r="Q1054" i="19"/>
  <c r="Q1055" i="19"/>
  <c r="Q1056" i="19"/>
  <c r="Q1057" i="19"/>
  <c r="Q1058" i="19"/>
  <c r="Q1059" i="19"/>
  <c r="Q1060" i="19"/>
  <c r="Q1061" i="19"/>
  <c r="Q1062" i="19"/>
  <c r="Q1063" i="19"/>
  <c r="Q1064" i="19"/>
  <c r="Q1065" i="19"/>
  <c r="Q1066" i="19"/>
  <c r="Q1067" i="19"/>
  <c r="Q1068" i="19"/>
  <c r="Q1069" i="19"/>
  <c r="Q1070" i="19"/>
  <c r="Q1071" i="19"/>
  <c r="Q1072" i="19"/>
  <c r="Q1073" i="19"/>
  <c r="Q1074" i="19"/>
  <c r="Q1075" i="19"/>
  <c r="Q1076" i="19"/>
  <c r="Q1077" i="19"/>
  <c r="Q1078" i="19"/>
  <c r="Q1079" i="19"/>
  <c r="Q1080" i="19"/>
  <c r="Q1081" i="19"/>
  <c r="Q1082" i="19"/>
  <c r="Q1083" i="19"/>
  <c r="Q1084" i="19"/>
  <c r="Q1085" i="19"/>
  <c r="Q1086" i="19"/>
  <c r="Q1087" i="19"/>
  <c r="Q1088" i="19"/>
  <c r="Q1089" i="19"/>
  <c r="Q1090" i="19"/>
  <c r="Q1091" i="19"/>
  <c r="Q1092" i="19"/>
  <c r="Q1093" i="19"/>
  <c r="Q1094" i="19"/>
  <c r="Q1095" i="19"/>
  <c r="Q1096" i="19"/>
  <c r="Q1097" i="19"/>
  <c r="Q1098" i="19"/>
  <c r="Q1099" i="19"/>
  <c r="Q1100" i="19"/>
  <c r="Q1101" i="19"/>
  <c r="Q1102" i="19"/>
  <c r="Q1103" i="19"/>
  <c r="Q1104" i="19"/>
  <c r="Q1105" i="19"/>
  <c r="Q1106" i="19"/>
  <c r="Q1107" i="19"/>
  <c r="Q1108" i="19"/>
  <c r="Q1109" i="19"/>
  <c r="Q1110" i="19"/>
  <c r="Q1111" i="19"/>
  <c r="Q1112" i="19"/>
  <c r="Q1113" i="19"/>
  <c r="Q1114" i="19"/>
  <c r="Q1115" i="19"/>
  <c r="Q1116" i="19"/>
  <c r="Q1117" i="19"/>
  <c r="Q1118" i="19"/>
  <c r="Q1119" i="19"/>
  <c r="Q1120" i="19"/>
  <c r="Q1121" i="19"/>
  <c r="Q1122" i="19"/>
  <c r="Q1123" i="19"/>
  <c r="Q1124" i="19"/>
  <c r="Q1125" i="19"/>
  <c r="Q1126" i="19"/>
  <c r="Q1127" i="19"/>
  <c r="Q1128" i="19"/>
  <c r="Q1129" i="19"/>
  <c r="Q1130" i="19"/>
  <c r="Q1131" i="19"/>
  <c r="Q1132" i="19"/>
  <c r="Q1133" i="19"/>
  <c r="Q1134" i="19"/>
  <c r="Q1135" i="19"/>
  <c r="Q1136" i="19"/>
  <c r="Q1137" i="19"/>
  <c r="Q1138" i="19"/>
  <c r="Q1139" i="19"/>
  <c r="Q1140" i="19"/>
  <c r="Q1141" i="19"/>
  <c r="Q1142" i="19"/>
  <c r="Q1143" i="19"/>
  <c r="Q1144" i="19"/>
  <c r="Q1145" i="19"/>
  <c r="Q1146" i="19"/>
  <c r="Q1147" i="19"/>
  <c r="Q1148" i="19"/>
  <c r="Q1149" i="19"/>
  <c r="Q1150" i="19"/>
  <c r="Q1151" i="19"/>
  <c r="Q1152" i="19"/>
  <c r="Q1153" i="19"/>
  <c r="Q1154" i="19"/>
  <c r="Q1155" i="19"/>
  <c r="Q1156" i="19"/>
  <c r="Q1157" i="19"/>
  <c r="Q1158" i="19"/>
  <c r="Q1159" i="19"/>
  <c r="Q1160" i="19"/>
  <c r="Q1161" i="19"/>
  <c r="Q1162" i="19"/>
  <c r="Q1163" i="19"/>
  <c r="Q1164" i="19"/>
  <c r="Q1165" i="19"/>
  <c r="Q1166" i="19"/>
  <c r="Q1167" i="19"/>
  <c r="Q1168" i="19"/>
  <c r="Q1169" i="19"/>
  <c r="Q1170" i="19"/>
  <c r="Q1171" i="19"/>
  <c r="Q1172" i="19"/>
  <c r="Q1173" i="19"/>
  <c r="Q1174" i="19"/>
  <c r="Q1175" i="19"/>
  <c r="Q1176" i="19"/>
  <c r="Q1177" i="19"/>
  <c r="Q1178" i="19"/>
  <c r="Q1179" i="19"/>
  <c r="Q1180" i="19"/>
  <c r="Q1181" i="19"/>
  <c r="Q1182" i="19"/>
  <c r="Q1183" i="19"/>
  <c r="Q1184" i="19"/>
  <c r="Q1185" i="19"/>
  <c r="Q1186" i="19"/>
  <c r="Q1187" i="19"/>
  <c r="Q1188" i="19"/>
  <c r="Q1189" i="19"/>
  <c r="Q1190" i="19"/>
  <c r="Q1191" i="19"/>
  <c r="Q1192" i="19"/>
  <c r="Q1193" i="19"/>
  <c r="Q1194" i="19"/>
  <c r="Q1195" i="19"/>
  <c r="Q1196" i="19"/>
  <c r="Q1197" i="19"/>
  <c r="Q1198" i="19"/>
  <c r="Q1199" i="19"/>
  <c r="Q1200" i="19"/>
  <c r="Q1201" i="19"/>
  <c r="Q1202" i="19"/>
  <c r="Q1203" i="19"/>
  <c r="Q1204" i="19"/>
  <c r="Q1205" i="19"/>
  <c r="Q1206" i="19"/>
  <c r="Q1207" i="19"/>
  <c r="Q1208" i="19"/>
  <c r="Q1209" i="19"/>
  <c r="Q1210" i="19"/>
  <c r="Q1211" i="19"/>
  <c r="Q1212" i="19"/>
  <c r="Q1213" i="19"/>
  <c r="Q1214" i="19"/>
  <c r="Q1215" i="19"/>
  <c r="Q1216" i="19"/>
  <c r="Q1217" i="19"/>
  <c r="Q1218" i="19"/>
  <c r="Q1219" i="19"/>
  <c r="Q1220" i="19"/>
  <c r="Q1221" i="19"/>
  <c r="Q1222" i="19"/>
  <c r="Q1223" i="19"/>
  <c r="Q1224" i="19"/>
  <c r="Q1225" i="19"/>
  <c r="Q1226" i="19"/>
  <c r="Q1227" i="19"/>
  <c r="Q1228" i="19"/>
  <c r="Q1229" i="19"/>
  <c r="Q1230" i="19"/>
  <c r="Q1231" i="19"/>
  <c r="Q1232" i="19"/>
  <c r="Q1233" i="19"/>
  <c r="Q1234" i="19"/>
  <c r="Q1235" i="19"/>
  <c r="Q1236" i="19"/>
  <c r="Q1237" i="19"/>
  <c r="Q1238" i="19"/>
  <c r="Q1239" i="19"/>
  <c r="Q1240" i="19"/>
  <c r="Q1241" i="19"/>
  <c r="Q1242" i="19"/>
  <c r="Q1243" i="19"/>
  <c r="Q1244" i="19"/>
  <c r="Q1245" i="19"/>
  <c r="Q1246" i="19"/>
  <c r="Q1247" i="19"/>
  <c r="Q1248" i="19"/>
  <c r="Q1249" i="19"/>
  <c r="Q1250" i="19"/>
  <c r="Q1251" i="19"/>
  <c r="Q1252" i="19"/>
  <c r="Q1253" i="19"/>
  <c r="Q1254" i="19"/>
  <c r="Q1255" i="19"/>
  <c r="Q1256" i="19"/>
  <c r="Q1257" i="19"/>
  <c r="Q1258" i="19"/>
  <c r="Q1259" i="19"/>
  <c r="Q1260" i="19"/>
  <c r="Q1261" i="19"/>
  <c r="Q1262" i="19"/>
  <c r="Q1263" i="19"/>
  <c r="Q1264" i="19"/>
  <c r="Q1265" i="19"/>
  <c r="Q1266" i="19"/>
  <c r="Q1267" i="19"/>
  <c r="Q1268" i="19"/>
  <c r="Q1269" i="19"/>
  <c r="Q1270" i="19"/>
  <c r="Q1271" i="19"/>
  <c r="Q1272" i="19"/>
  <c r="Q1273" i="19"/>
  <c r="Q1274" i="19"/>
  <c r="Q1275" i="19"/>
  <c r="Q1276" i="19"/>
  <c r="Q1277" i="19"/>
  <c r="Q1278" i="19"/>
  <c r="Q1279" i="19"/>
  <c r="Q1280" i="19"/>
  <c r="Q1281" i="19"/>
  <c r="Q1282" i="19"/>
  <c r="Q1283" i="19"/>
  <c r="Q1284" i="19"/>
  <c r="Q1285" i="19"/>
  <c r="Q1286" i="19"/>
  <c r="Q1287" i="19"/>
  <c r="Q1288" i="19"/>
  <c r="Q1289" i="19"/>
  <c r="Q1290" i="19"/>
  <c r="Q1291" i="19"/>
  <c r="Q1292" i="19"/>
  <c r="Q1293" i="19"/>
  <c r="Q1294" i="19"/>
  <c r="Q1295" i="19"/>
  <c r="Q1296" i="19"/>
  <c r="Q1297" i="19"/>
  <c r="Q1298" i="19"/>
  <c r="Q1299" i="19"/>
  <c r="Q1300" i="19"/>
  <c r="Q1301" i="19"/>
  <c r="Q1302" i="19"/>
  <c r="Q1303" i="19"/>
  <c r="Q1304" i="19"/>
  <c r="Q1305" i="19"/>
  <c r="Q1306" i="19"/>
  <c r="Q1307" i="19"/>
  <c r="Q1308" i="19"/>
  <c r="Q1309" i="19"/>
  <c r="Q1310" i="19"/>
  <c r="Q1311" i="19"/>
  <c r="Q1312" i="19"/>
  <c r="Q1313" i="19"/>
  <c r="Q1314" i="19"/>
  <c r="Q1315" i="19"/>
  <c r="Q1316" i="19"/>
  <c r="Q1317" i="19"/>
  <c r="Q1318" i="19"/>
  <c r="Q1319" i="19"/>
  <c r="Q1320" i="19"/>
  <c r="Q1321" i="19"/>
  <c r="Q1322" i="19"/>
  <c r="Q1323" i="19"/>
  <c r="Q1324" i="19"/>
  <c r="Q1325" i="19"/>
  <c r="Q1326" i="19"/>
  <c r="Q1327" i="19"/>
  <c r="Q1328" i="19"/>
  <c r="Q1329" i="19"/>
  <c r="Q1330" i="19"/>
  <c r="Q1331" i="19"/>
  <c r="Q1332" i="19"/>
  <c r="Q1333" i="19"/>
  <c r="Q1334" i="19"/>
  <c r="Q1335" i="19"/>
  <c r="Q1336" i="19"/>
  <c r="Q1337" i="19"/>
  <c r="Q1338" i="19"/>
  <c r="Q1339" i="19"/>
  <c r="Q1340" i="19"/>
  <c r="Q1341" i="19"/>
  <c r="Q1342" i="19"/>
  <c r="Q1343" i="19"/>
  <c r="Q1344" i="19"/>
  <c r="Q1345" i="19"/>
  <c r="Q1346" i="19"/>
  <c r="Q1347" i="19"/>
  <c r="Q1348" i="19"/>
  <c r="Q1349" i="19"/>
  <c r="Q1350" i="19"/>
  <c r="Q1351" i="19"/>
  <c r="Q1352" i="19"/>
  <c r="Q1353" i="19"/>
  <c r="Q1354" i="19"/>
  <c r="Q1355" i="19"/>
  <c r="Q1356" i="19"/>
  <c r="Q1357" i="19"/>
  <c r="Q1358" i="19"/>
  <c r="Q1359" i="19"/>
  <c r="Q1360" i="19"/>
  <c r="Q1361" i="19"/>
  <c r="Q1362" i="19"/>
  <c r="Q1363" i="19"/>
  <c r="Q1364" i="19"/>
  <c r="Q1365" i="19"/>
  <c r="Q1366" i="19"/>
  <c r="Q1367" i="19"/>
  <c r="Q1368" i="19"/>
  <c r="Q1369" i="19"/>
  <c r="Q1370" i="19"/>
  <c r="Q1371" i="19"/>
  <c r="Q1372" i="19"/>
  <c r="Q1373" i="19"/>
  <c r="Q1374" i="19"/>
  <c r="Q1375" i="19"/>
  <c r="Q1376" i="19"/>
  <c r="Q1377" i="19"/>
  <c r="Q1378" i="19"/>
  <c r="Q1379" i="19"/>
  <c r="Q1380" i="19"/>
  <c r="Q1381" i="19"/>
  <c r="Q1382" i="19"/>
  <c r="Q1383" i="19"/>
  <c r="Q1384" i="19"/>
  <c r="Q1385" i="19"/>
  <c r="Q1386" i="19"/>
  <c r="Q1387" i="19"/>
  <c r="Q1388" i="19"/>
  <c r="Q1389" i="19"/>
  <c r="Q1390" i="19"/>
  <c r="Q1391" i="19"/>
  <c r="Q1392" i="19"/>
  <c r="Q1393" i="19"/>
  <c r="Q1394" i="19"/>
  <c r="Q1395" i="19"/>
  <c r="Q1396" i="19"/>
  <c r="Q1397" i="19"/>
  <c r="Q1398" i="19"/>
  <c r="Q1399" i="19"/>
  <c r="Q1400" i="19"/>
  <c r="Q1401" i="19"/>
  <c r="Q1402" i="19"/>
  <c r="Q1403" i="19"/>
  <c r="Q1404" i="19"/>
  <c r="Q1405" i="19"/>
  <c r="Q1406" i="19"/>
  <c r="Q1407" i="19"/>
  <c r="Q1408" i="19"/>
  <c r="Q1409" i="19"/>
  <c r="Q1410" i="19"/>
  <c r="Q1411" i="19"/>
  <c r="Q1412" i="19"/>
  <c r="Q1413" i="19"/>
  <c r="Q1414" i="19"/>
  <c r="Q1415" i="19"/>
  <c r="Q1416" i="19"/>
  <c r="Q1417" i="19"/>
  <c r="Q1418" i="19"/>
  <c r="Q1419" i="19"/>
  <c r="Q1420" i="19"/>
  <c r="Q1421" i="19"/>
  <c r="Q1422" i="19"/>
  <c r="Q1423" i="19"/>
  <c r="Q1424" i="19"/>
  <c r="Q1425" i="19"/>
  <c r="Q1426" i="19"/>
  <c r="Q1427" i="19"/>
  <c r="Q1428" i="19"/>
  <c r="Q1429" i="19"/>
  <c r="Q1430" i="19"/>
  <c r="Q1431" i="19"/>
  <c r="Q1432" i="19"/>
  <c r="Q1433" i="19"/>
  <c r="Q1434" i="19"/>
  <c r="Q1435" i="19"/>
  <c r="Q1436" i="19"/>
  <c r="Q1437" i="19"/>
  <c r="Q1438" i="19"/>
  <c r="Q1439" i="19"/>
  <c r="Q1440" i="19"/>
  <c r="Q1441" i="19"/>
  <c r="Q1442" i="19"/>
  <c r="Q1443" i="19"/>
  <c r="Q1444" i="19"/>
  <c r="Q1445" i="19"/>
  <c r="Q1446" i="19"/>
  <c r="Q1447" i="19"/>
  <c r="Q1448" i="19"/>
  <c r="Q1449" i="19"/>
  <c r="Q1450" i="19"/>
  <c r="Q1451" i="19"/>
  <c r="Q1452" i="19"/>
  <c r="Q1453" i="19"/>
  <c r="Q1454" i="19"/>
  <c r="Q1455" i="19"/>
  <c r="Q1456" i="19"/>
  <c r="Q1457" i="19"/>
  <c r="Q1458" i="19"/>
  <c r="Q1459" i="19"/>
  <c r="Q1460" i="19"/>
  <c r="Q1461" i="19"/>
  <c r="Q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N102" i="19"/>
  <c r="N103" i="19"/>
  <c r="N104" i="19"/>
  <c r="N105" i="19"/>
  <c r="N106" i="19"/>
  <c r="N107" i="19"/>
  <c r="N108" i="19"/>
  <c r="N109" i="19"/>
  <c r="N110" i="19"/>
  <c r="N111" i="19"/>
  <c r="N112" i="19"/>
  <c r="N113" i="19"/>
  <c r="N114" i="19"/>
  <c r="N115" i="19"/>
  <c r="N116" i="19"/>
  <c r="N117" i="19"/>
  <c r="N118" i="19"/>
  <c r="N119" i="19"/>
  <c r="N120" i="19"/>
  <c r="N121" i="19"/>
  <c r="N122" i="19"/>
  <c r="N123" i="19"/>
  <c r="N124" i="19"/>
  <c r="N125" i="19"/>
  <c r="N126" i="19"/>
  <c r="N127" i="19"/>
  <c r="N128" i="19"/>
  <c r="N129" i="19"/>
  <c r="N130" i="19"/>
  <c r="N131" i="19"/>
  <c r="N132" i="19"/>
  <c r="N133" i="19"/>
  <c r="N134" i="19"/>
  <c r="N135" i="19"/>
  <c r="N136" i="19"/>
  <c r="N137" i="19"/>
  <c r="N138" i="19"/>
  <c r="N139" i="19"/>
  <c r="N140" i="19"/>
  <c r="N141" i="19"/>
  <c r="N142" i="19"/>
  <c r="N143" i="19"/>
  <c r="N144" i="19"/>
  <c r="N145" i="19"/>
  <c r="N146" i="19"/>
  <c r="N147" i="19"/>
  <c r="N148" i="19"/>
  <c r="N149" i="19"/>
  <c r="N150" i="19"/>
  <c r="N151" i="19"/>
  <c r="N152" i="19"/>
  <c r="N153" i="19"/>
  <c r="N154" i="19"/>
  <c r="N155" i="19"/>
  <c r="N156" i="19"/>
  <c r="N157" i="19"/>
  <c r="N158" i="19"/>
  <c r="N159" i="19"/>
  <c r="N160" i="19"/>
  <c r="N161" i="19"/>
  <c r="N162" i="19"/>
  <c r="N163" i="19"/>
  <c r="N164" i="19"/>
  <c r="N165" i="19"/>
  <c r="N166" i="19"/>
  <c r="N167" i="19"/>
  <c r="N168" i="19"/>
  <c r="N169" i="19"/>
  <c r="N170" i="19"/>
  <c r="N171" i="19"/>
  <c r="N172" i="19"/>
  <c r="N173" i="19"/>
  <c r="N174" i="19"/>
  <c r="N175" i="19"/>
  <c r="N176" i="19"/>
  <c r="N177" i="19"/>
  <c r="N178" i="19"/>
  <c r="N179" i="19"/>
  <c r="N180" i="19"/>
  <c r="N181" i="19"/>
  <c r="N182" i="19"/>
  <c r="N183" i="19"/>
  <c r="N184" i="19"/>
  <c r="N185" i="19"/>
  <c r="N186" i="19"/>
  <c r="N187" i="19"/>
  <c r="N188" i="19"/>
  <c r="N189" i="19"/>
  <c r="N190" i="19"/>
  <c r="N191" i="19"/>
  <c r="N192" i="19"/>
  <c r="N193" i="19"/>
  <c r="N194" i="19"/>
  <c r="N195" i="19"/>
  <c r="N196" i="19"/>
  <c r="N197" i="19"/>
  <c r="N198" i="19"/>
  <c r="N199" i="19"/>
  <c r="N200" i="19"/>
  <c r="N201" i="19"/>
  <c r="N202" i="19"/>
  <c r="N203" i="19"/>
  <c r="N204" i="19"/>
  <c r="N205" i="19"/>
  <c r="N206" i="19"/>
  <c r="N207" i="19"/>
  <c r="N208" i="19"/>
  <c r="N209" i="19"/>
  <c r="N210" i="19"/>
  <c r="N211" i="19"/>
  <c r="N212" i="19"/>
  <c r="N213" i="19"/>
  <c r="N214" i="19"/>
  <c r="N215" i="19"/>
  <c r="N216" i="19"/>
  <c r="N217" i="19"/>
  <c r="N218" i="19"/>
  <c r="N219" i="19"/>
  <c r="N220" i="19"/>
  <c r="N221" i="19"/>
  <c r="N222" i="19"/>
  <c r="N223" i="19"/>
  <c r="N224" i="19"/>
  <c r="N225" i="19"/>
  <c r="N226" i="19"/>
  <c r="N227" i="19"/>
  <c r="N228" i="19"/>
  <c r="N229" i="19"/>
  <c r="N230" i="19"/>
  <c r="N231" i="19"/>
  <c r="N232" i="19"/>
  <c r="N233" i="19"/>
  <c r="N234" i="19"/>
  <c r="N235" i="19"/>
  <c r="N236" i="19"/>
  <c r="N237" i="19"/>
  <c r="N238" i="19"/>
  <c r="N239" i="19"/>
  <c r="N240" i="19"/>
  <c r="N241" i="19"/>
  <c r="N242" i="19"/>
  <c r="N243" i="19"/>
  <c r="N244" i="19"/>
  <c r="N245" i="19"/>
  <c r="N246" i="19"/>
  <c r="N247" i="19"/>
  <c r="N248" i="19"/>
  <c r="N249" i="19"/>
  <c r="N250" i="19"/>
  <c r="N251" i="19"/>
  <c r="N252" i="19"/>
  <c r="N253" i="19"/>
  <c r="N254" i="19"/>
  <c r="N255" i="19"/>
  <c r="N256" i="19"/>
  <c r="N257" i="19"/>
  <c r="N258" i="19"/>
  <c r="N259" i="19"/>
  <c r="N260" i="19"/>
  <c r="N261" i="19"/>
  <c r="N262" i="19"/>
  <c r="N263" i="19"/>
  <c r="N264" i="19"/>
  <c r="N265" i="19"/>
  <c r="N266" i="19"/>
  <c r="N267" i="19"/>
  <c r="N268" i="19"/>
  <c r="N269" i="19"/>
  <c r="N270" i="19"/>
  <c r="N271" i="19"/>
  <c r="N272" i="19"/>
  <c r="N273" i="19"/>
  <c r="N274" i="19"/>
  <c r="N275" i="19"/>
  <c r="N276" i="19"/>
  <c r="N277" i="19"/>
  <c r="N278" i="19"/>
  <c r="N279" i="19"/>
  <c r="N280" i="19"/>
  <c r="N281" i="19"/>
  <c r="N282" i="19"/>
  <c r="N283" i="19"/>
  <c r="N284" i="19"/>
  <c r="N285" i="19"/>
  <c r="N286" i="19"/>
  <c r="N287" i="19"/>
  <c r="N288" i="19"/>
  <c r="N289" i="19"/>
  <c r="N290" i="19"/>
  <c r="N291" i="19"/>
  <c r="N292" i="19"/>
  <c r="N293" i="19"/>
  <c r="N294" i="19"/>
  <c r="N295" i="19"/>
  <c r="N296" i="19"/>
  <c r="N297" i="19"/>
  <c r="N298" i="19"/>
  <c r="N299" i="19"/>
  <c r="N300" i="19"/>
  <c r="N301" i="19"/>
  <c r="N302" i="19"/>
  <c r="N303" i="19"/>
  <c r="N304" i="19"/>
  <c r="N305" i="19"/>
  <c r="N306" i="19"/>
  <c r="N307" i="19"/>
  <c r="N308" i="19"/>
  <c r="N309" i="19"/>
  <c r="N310" i="19"/>
  <c r="N311" i="19"/>
  <c r="N312" i="19"/>
  <c r="N313" i="19"/>
  <c r="N314" i="19"/>
  <c r="N315" i="19"/>
  <c r="N316" i="19"/>
  <c r="N317" i="19"/>
  <c r="N318" i="19"/>
  <c r="N319" i="19"/>
  <c r="N320" i="19"/>
  <c r="N321" i="19"/>
  <c r="N322" i="19"/>
  <c r="N323" i="19"/>
  <c r="N324" i="19"/>
  <c r="N325" i="19"/>
  <c r="N326" i="19"/>
  <c r="N327" i="19"/>
  <c r="N328" i="19"/>
  <c r="N329" i="19"/>
  <c r="N330" i="19"/>
  <c r="N331" i="19"/>
  <c r="N332" i="19"/>
  <c r="N333" i="19"/>
  <c r="N334" i="19"/>
  <c r="N335" i="19"/>
  <c r="N336" i="19"/>
  <c r="N337" i="19"/>
  <c r="N338" i="19"/>
  <c r="N339" i="19"/>
  <c r="N340" i="19"/>
  <c r="N341" i="19"/>
  <c r="N342" i="19"/>
  <c r="N343" i="19"/>
  <c r="N344" i="19"/>
  <c r="N345" i="19"/>
  <c r="N346" i="19"/>
  <c r="N347" i="19"/>
  <c r="N348" i="19"/>
  <c r="N349" i="19"/>
  <c r="N350" i="19"/>
  <c r="N351" i="19"/>
  <c r="N352" i="19"/>
  <c r="N353" i="19"/>
  <c r="N354" i="19"/>
  <c r="N355" i="19"/>
  <c r="N356" i="19"/>
  <c r="N357" i="19"/>
  <c r="N358" i="19"/>
  <c r="N359" i="19"/>
  <c r="N360" i="19"/>
  <c r="N361" i="19"/>
  <c r="N362" i="19"/>
  <c r="N363" i="19"/>
  <c r="N364" i="19"/>
  <c r="N365" i="19"/>
  <c r="N366" i="19"/>
  <c r="N367" i="19"/>
  <c r="N368" i="19"/>
  <c r="N369" i="19"/>
  <c r="N370" i="19"/>
  <c r="N371" i="19"/>
  <c r="N372" i="19"/>
  <c r="N373" i="19"/>
  <c r="N374" i="19"/>
  <c r="N375" i="19"/>
  <c r="N376" i="19"/>
  <c r="N377" i="19"/>
  <c r="N378" i="19"/>
  <c r="N379" i="19"/>
  <c r="N380" i="19"/>
  <c r="N381" i="19"/>
  <c r="N382" i="19"/>
  <c r="N383" i="19"/>
  <c r="N384" i="19"/>
  <c r="N385" i="19"/>
  <c r="N386" i="19"/>
  <c r="N387" i="19"/>
  <c r="N388" i="19"/>
  <c r="N389" i="19"/>
  <c r="N390" i="19"/>
  <c r="N391" i="19"/>
  <c r="N392" i="19"/>
  <c r="N393" i="19"/>
  <c r="N394" i="19"/>
  <c r="N395" i="19"/>
  <c r="N396" i="19"/>
  <c r="N397" i="19"/>
  <c r="N398" i="19"/>
  <c r="N399" i="19"/>
  <c r="N400" i="19"/>
  <c r="N401" i="19"/>
  <c r="N402" i="19"/>
  <c r="N403" i="19"/>
  <c r="N404" i="19"/>
  <c r="N405" i="19"/>
  <c r="N406" i="19"/>
  <c r="N407" i="19"/>
  <c r="N408" i="19"/>
  <c r="N409" i="19"/>
  <c r="N410" i="19"/>
  <c r="N411" i="19"/>
  <c r="N412" i="19"/>
  <c r="N413" i="19"/>
  <c r="N414" i="19"/>
  <c r="N415" i="19"/>
  <c r="N416" i="19"/>
  <c r="N417" i="19"/>
  <c r="N418" i="19"/>
  <c r="N419" i="19"/>
  <c r="N420" i="19"/>
  <c r="N421" i="19"/>
  <c r="N422" i="19"/>
  <c r="N423" i="19"/>
  <c r="N424" i="19"/>
  <c r="N425" i="19"/>
  <c r="N426" i="19"/>
  <c r="N427" i="19"/>
  <c r="N428" i="19"/>
  <c r="N429" i="19"/>
  <c r="N430" i="19"/>
  <c r="N431" i="19"/>
  <c r="N432" i="19"/>
  <c r="N433" i="19"/>
  <c r="N434" i="19"/>
  <c r="N435" i="19"/>
  <c r="N436" i="19"/>
  <c r="N437" i="19"/>
  <c r="N438" i="19"/>
  <c r="N439" i="19"/>
  <c r="N440" i="19"/>
  <c r="N441" i="19"/>
  <c r="N442" i="19"/>
  <c r="N443" i="19"/>
  <c r="N444" i="19"/>
  <c r="N445" i="19"/>
  <c r="N446" i="19"/>
  <c r="N447" i="19"/>
  <c r="N448" i="19"/>
  <c r="N449" i="19"/>
  <c r="N450" i="19"/>
  <c r="N451" i="19"/>
  <c r="N452" i="19"/>
  <c r="N453" i="19"/>
  <c r="N454" i="19"/>
  <c r="N455" i="19"/>
  <c r="N456" i="19"/>
  <c r="N457" i="19"/>
  <c r="N458" i="19"/>
  <c r="N459" i="19"/>
  <c r="N460" i="19"/>
  <c r="N461" i="19"/>
  <c r="N462" i="19"/>
  <c r="N463" i="19"/>
  <c r="N464" i="19"/>
  <c r="N465" i="19"/>
  <c r="N466" i="19"/>
  <c r="N467" i="19"/>
  <c r="N468" i="19"/>
  <c r="N469" i="19"/>
  <c r="N470" i="19"/>
  <c r="N471" i="19"/>
  <c r="N472" i="19"/>
  <c r="N473" i="19"/>
  <c r="N474" i="19"/>
  <c r="N475" i="19"/>
  <c r="N476" i="19"/>
  <c r="N477" i="19"/>
  <c r="N478" i="19"/>
  <c r="N479" i="19"/>
  <c r="N480" i="19"/>
  <c r="N481" i="19"/>
  <c r="N482" i="19"/>
  <c r="N483" i="19"/>
  <c r="N484" i="19"/>
  <c r="N485" i="19"/>
  <c r="N486" i="19"/>
  <c r="N487" i="19"/>
  <c r="N488" i="19"/>
  <c r="N489" i="19"/>
  <c r="N490" i="19"/>
  <c r="N491" i="19"/>
  <c r="N492" i="19"/>
  <c r="N493" i="19"/>
  <c r="N494" i="19"/>
  <c r="N495" i="19"/>
  <c r="N496" i="19"/>
  <c r="N497" i="19"/>
  <c r="N498" i="19"/>
  <c r="N499" i="19"/>
  <c r="N500" i="19"/>
  <c r="N501" i="19"/>
  <c r="N502" i="19"/>
  <c r="N503" i="19"/>
  <c r="N504" i="19"/>
  <c r="N505" i="19"/>
  <c r="N506" i="19"/>
  <c r="N507" i="19"/>
  <c r="N508" i="19"/>
  <c r="N509" i="19"/>
  <c r="N510" i="19"/>
  <c r="N511" i="19"/>
  <c r="N512" i="19"/>
  <c r="N513" i="19"/>
  <c r="N514" i="19"/>
  <c r="N515" i="19"/>
  <c r="N516" i="19"/>
  <c r="N517" i="19"/>
  <c r="N518" i="19"/>
  <c r="N519" i="19"/>
  <c r="N520" i="19"/>
  <c r="N521" i="19"/>
  <c r="N522" i="19"/>
  <c r="N523" i="19"/>
  <c r="N524" i="19"/>
  <c r="N525" i="19"/>
  <c r="N526" i="19"/>
  <c r="N527" i="19"/>
  <c r="N528" i="19"/>
  <c r="N529" i="19"/>
  <c r="N530" i="19"/>
  <c r="N531" i="19"/>
  <c r="N532" i="19"/>
  <c r="N533" i="19"/>
  <c r="N534" i="19"/>
  <c r="N535" i="19"/>
  <c r="N536" i="19"/>
  <c r="N537" i="19"/>
  <c r="N538" i="19"/>
  <c r="N539" i="19"/>
  <c r="N540" i="19"/>
  <c r="N541" i="19"/>
  <c r="N542" i="19"/>
  <c r="N543" i="19"/>
  <c r="N544" i="19"/>
  <c r="N545" i="19"/>
  <c r="N546" i="19"/>
  <c r="N547" i="19"/>
  <c r="N548" i="19"/>
  <c r="N549" i="19"/>
  <c r="N550" i="19"/>
  <c r="N551" i="19"/>
  <c r="N552" i="19"/>
  <c r="N553" i="19"/>
  <c r="N554" i="19"/>
  <c r="N555" i="19"/>
  <c r="N556" i="19"/>
  <c r="N557" i="19"/>
  <c r="N558" i="19"/>
  <c r="N559" i="19"/>
  <c r="N560" i="19"/>
  <c r="N561" i="19"/>
  <c r="N562" i="19"/>
  <c r="N563" i="19"/>
  <c r="N564" i="19"/>
  <c r="N565" i="19"/>
  <c r="N566" i="19"/>
  <c r="N567" i="19"/>
  <c r="N568" i="19"/>
  <c r="N569" i="19"/>
  <c r="N570" i="19"/>
  <c r="N571" i="19"/>
  <c r="N572" i="19"/>
  <c r="N573" i="19"/>
  <c r="N574" i="19"/>
  <c r="N575" i="19"/>
  <c r="N576" i="19"/>
  <c r="N577" i="19"/>
  <c r="N578" i="19"/>
  <c r="N579" i="19"/>
  <c r="N580" i="19"/>
  <c r="N581" i="19"/>
  <c r="N582" i="19"/>
  <c r="N583" i="19"/>
  <c r="N584" i="19"/>
  <c r="N585" i="19"/>
  <c r="N586" i="19"/>
  <c r="N587" i="19"/>
  <c r="N588" i="19"/>
  <c r="N589" i="19"/>
  <c r="N590" i="19"/>
  <c r="N591" i="19"/>
  <c r="N592" i="19"/>
  <c r="N593" i="19"/>
  <c r="N594" i="19"/>
  <c r="N595" i="19"/>
  <c r="N596" i="19"/>
  <c r="N597" i="19"/>
  <c r="N598" i="19"/>
  <c r="N599" i="19"/>
  <c r="N600" i="19"/>
  <c r="N601" i="19"/>
  <c r="N602" i="19"/>
  <c r="N603" i="19"/>
  <c r="N604" i="19"/>
  <c r="N605" i="19"/>
  <c r="N606" i="19"/>
  <c r="N607" i="19"/>
  <c r="N608" i="19"/>
  <c r="N609" i="19"/>
  <c r="N610" i="19"/>
  <c r="N611" i="19"/>
  <c r="N612" i="19"/>
  <c r="N613" i="19"/>
  <c r="N614" i="19"/>
  <c r="N615" i="19"/>
  <c r="N616" i="19"/>
  <c r="N617" i="19"/>
  <c r="N618" i="19"/>
  <c r="N619" i="19"/>
  <c r="N620" i="19"/>
  <c r="N621" i="19"/>
  <c r="N622" i="19"/>
  <c r="N623" i="19"/>
  <c r="N624" i="19"/>
  <c r="N625" i="19"/>
  <c r="N626" i="19"/>
  <c r="N627" i="19"/>
  <c r="N628" i="19"/>
  <c r="N629" i="19"/>
  <c r="N630" i="19"/>
  <c r="N631" i="19"/>
  <c r="N632" i="19"/>
  <c r="N633" i="19"/>
  <c r="N634" i="19"/>
  <c r="N635" i="19"/>
  <c r="N636" i="19"/>
  <c r="N637" i="19"/>
  <c r="N638" i="19"/>
  <c r="N639" i="19"/>
  <c r="N640" i="19"/>
  <c r="N641" i="19"/>
  <c r="N642" i="19"/>
  <c r="N643" i="19"/>
  <c r="N644" i="19"/>
  <c r="N645" i="19"/>
  <c r="N646" i="19"/>
  <c r="N647" i="19"/>
  <c r="N648" i="19"/>
  <c r="N649" i="19"/>
  <c r="N650" i="19"/>
  <c r="N651" i="19"/>
  <c r="N652" i="19"/>
  <c r="N653" i="19"/>
  <c r="N654" i="19"/>
  <c r="N655" i="19"/>
  <c r="N656" i="19"/>
  <c r="N657" i="19"/>
  <c r="N658" i="19"/>
  <c r="N659" i="19"/>
  <c r="N660" i="19"/>
  <c r="N661" i="19"/>
  <c r="N662" i="19"/>
  <c r="N663" i="19"/>
  <c r="N664" i="19"/>
  <c r="N665" i="19"/>
  <c r="N666" i="19"/>
  <c r="N667" i="19"/>
  <c r="N668" i="19"/>
  <c r="N669" i="19"/>
  <c r="N670" i="19"/>
  <c r="N671" i="19"/>
  <c r="N672" i="19"/>
  <c r="N673" i="19"/>
  <c r="N674" i="19"/>
  <c r="N675" i="19"/>
  <c r="N676" i="19"/>
  <c r="N677" i="19"/>
  <c r="N678" i="19"/>
  <c r="N679" i="19"/>
  <c r="N680" i="19"/>
  <c r="N681" i="19"/>
  <c r="N682" i="19"/>
  <c r="N683" i="19"/>
  <c r="N684" i="19"/>
  <c r="N685" i="19"/>
  <c r="N686" i="19"/>
  <c r="N687" i="19"/>
  <c r="N688" i="19"/>
  <c r="N689" i="19"/>
  <c r="N690" i="19"/>
  <c r="N691" i="19"/>
  <c r="N692" i="19"/>
  <c r="N693" i="19"/>
  <c r="N694" i="19"/>
  <c r="N695" i="19"/>
  <c r="N696" i="19"/>
  <c r="N697" i="19"/>
  <c r="N698" i="19"/>
  <c r="N699" i="19"/>
  <c r="N700" i="19"/>
  <c r="N701" i="19"/>
  <c r="N702" i="19"/>
  <c r="N703" i="19"/>
  <c r="N704" i="19"/>
  <c r="N705" i="19"/>
  <c r="N706" i="19"/>
  <c r="N707" i="19"/>
  <c r="N708" i="19"/>
  <c r="N709" i="19"/>
  <c r="N710" i="19"/>
  <c r="N711" i="19"/>
  <c r="N712" i="19"/>
  <c r="N713" i="19"/>
  <c r="N714" i="19"/>
  <c r="N715" i="19"/>
  <c r="N716" i="19"/>
  <c r="N717" i="19"/>
  <c r="N718" i="19"/>
  <c r="N719" i="19"/>
  <c r="N720" i="19"/>
  <c r="N721" i="19"/>
  <c r="N722" i="19"/>
  <c r="N723" i="19"/>
  <c r="N724" i="19"/>
  <c r="N725" i="19"/>
  <c r="N726" i="19"/>
  <c r="N727" i="19"/>
  <c r="N728" i="19"/>
  <c r="N729" i="19"/>
  <c r="N730" i="19"/>
  <c r="N731" i="19"/>
  <c r="N732" i="19"/>
  <c r="N733" i="19"/>
  <c r="N734" i="19"/>
  <c r="N735" i="19"/>
  <c r="N736" i="19"/>
  <c r="N737" i="19"/>
  <c r="N738" i="19"/>
  <c r="N739" i="19"/>
  <c r="N740" i="19"/>
  <c r="N741" i="19"/>
  <c r="N742" i="19"/>
  <c r="N743" i="19"/>
  <c r="N744" i="19"/>
  <c r="N745" i="19"/>
  <c r="N746" i="19"/>
  <c r="N747" i="19"/>
  <c r="N748" i="19"/>
  <c r="N749" i="19"/>
  <c r="N750" i="19"/>
  <c r="N751" i="19"/>
  <c r="N752" i="19"/>
  <c r="N753" i="19"/>
  <c r="N754" i="19"/>
  <c r="N755" i="19"/>
  <c r="N756" i="19"/>
  <c r="N757" i="19"/>
  <c r="N758" i="19"/>
  <c r="N759" i="19"/>
  <c r="N760" i="19"/>
  <c r="N761" i="19"/>
  <c r="N762" i="19"/>
  <c r="N763" i="19"/>
  <c r="N764" i="19"/>
  <c r="N765" i="19"/>
  <c r="N766" i="19"/>
  <c r="N767" i="19"/>
  <c r="N768" i="19"/>
  <c r="N769" i="19"/>
  <c r="N770" i="19"/>
  <c r="N771" i="19"/>
  <c r="N772" i="19"/>
  <c r="N773" i="19"/>
  <c r="N774" i="19"/>
  <c r="N775" i="19"/>
  <c r="N776" i="19"/>
  <c r="N777" i="19"/>
  <c r="N778" i="19"/>
  <c r="N779" i="19"/>
  <c r="N780" i="19"/>
  <c r="N781" i="19"/>
  <c r="N782" i="19"/>
  <c r="N783" i="19"/>
  <c r="N784" i="19"/>
  <c r="N785" i="19"/>
  <c r="N786" i="19"/>
  <c r="N787" i="19"/>
  <c r="N788" i="19"/>
  <c r="N789" i="19"/>
  <c r="N790" i="19"/>
  <c r="N791" i="19"/>
  <c r="N792" i="19"/>
  <c r="N793" i="19"/>
  <c r="N794" i="19"/>
  <c r="N795" i="19"/>
  <c r="N796" i="19"/>
  <c r="N797" i="19"/>
  <c r="N798" i="19"/>
  <c r="N799" i="19"/>
  <c r="N800" i="19"/>
  <c r="N801" i="19"/>
  <c r="N802" i="19"/>
  <c r="N803" i="19"/>
  <c r="N804" i="19"/>
  <c r="N805" i="19"/>
  <c r="N806" i="19"/>
  <c r="N807" i="19"/>
  <c r="N808" i="19"/>
  <c r="N809" i="19"/>
  <c r="N810" i="19"/>
  <c r="N811" i="19"/>
  <c r="N812" i="19"/>
  <c r="N813" i="19"/>
  <c r="N814" i="19"/>
  <c r="N815" i="19"/>
  <c r="N816" i="19"/>
  <c r="N817" i="19"/>
  <c r="N818" i="19"/>
  <c r="N819" i="19"/>
  <c r="N820" i="19"/>
  <c r="N821" i="19"/>
  <c r="N822" i="19"/>
  <c r="N823" i="19"/>
  <c r="N824" i="19"/>
  <c r="N825" i="19"/>
  <c r="N826" i="19"/>
  <c r="N827" i="19"/>
  <c r="N828" i="19"/>
  <c r="N829" i="19"/>
  <c r="N830" i="19"/>
  <c r="N831" i="19"/>
  <c r="N832" i="19"/>
  <c r="N833" i="19"/>
  <c r="N834" i="19"/>
  <c r="N835" i="19"/>
  <c r="N836" i="19"/>
  <c r="N837" i="19"/>
  <c r="N838" i="19"/>
  <c r="N839" i="19"/>
  <c r="N840" i="19"/>
  <c r="N841" i="19"/>
  <c r="N842" i="19"/>
  <c r="N843" i="19"/>
  <c r="N844" i="19"/>
  <c r="N845" i="19"/>
  <c r="N846" i="19"/>
  <c r="N847" i="19"/>
  <c r="N848" i="19"/>
  <c r="N849" i="19"/>
  <c r="N850" i="19"/>
  <c r="N851" i="19"/>
  <c r="N852" i="19"/>
  <c r="N853" i="19"/>
  <c r="N854" i="19"/>
  <c r="N855" i="19"/>
  <c r="N856" i="19"/>
  <c r="N857" i="19"/>
  <c r="N858" i="19"/>
  <c r="N859" i="19"/>
  <c r="N860" i="19"/>
  <c r="N861" i="19"/>
  <c r="N862" i="19"/>
  <c r="N863" i="19"/>
  <c r="N864" i="19"/>
  <c r="N865" i="19"/>
  <c r="N866" i="19"/>
  <c r="N867" i="19"/>
  <c r="N868" i="19"/>
  <c r="N869" i="19"/>
  <c r="N870" i="19"/>
  <c r="N871" i="19"/>
  <c r="N872" i="19"/>
  <c r="N873" i="19"/>
  <c r="N874" i="19"/>
  <c r="N875" i="19"/>
  <c r="N876" i="19"/>
  <c r="N877" i="19"/>
  <c r="N878" i="19"/>
  <c r="N879" i="19"/>
  <c r="N880" i="19"/>
  <c r="N881" i="19"/>
  <c r="N882" i="19"/>
  <c r="N883" i="19"/>
  <c r="N884" i="19"/>
  <c r="N885" i="19"/>
  <c r="N886" i="19"/>
  <c r="N887" i="19"/>
  <c r="N888" i="19"/>
  <c r="N889" i="19"/>
  <c r="N890" i="19"/>
  <c r="N891" i="19"/>
  <c r="N892" i="19"/>
  <c r="N893" i="19"/>
  <c r="N894" i="19"/>
  <c r="N895" i="19"/>
  <c r="N896" i="19"/>
  <c r="N897" i="19"/>
  <c r="N898" i="19"/>
  <c r="N899" i="19"/>
  <c r="N900" i="19"/>
  <c r="N901" i="19"/>
  <c r="N902" i="19"/>
  <c r="N903" i="19"/>
  <c r="N904" i="19"/>
  <c r="N905" i="19"/>
  <c r="N906" i="19"/>
  <c r="N907" i="19"/>
  <c r="N908" i="19"/>
  <c r="N909" i="19"/>
  <c r="N910" i="19"/>
  <c r="N911" i="19"/>
  <c r="N912" i="19"/>
  <c r="N913" i="19"/>
  <c r="N914" i="19"/>
  <c r="N915" i="19"/>
  <c r="N916" i="19"/>
  <c r="N917" i="19"/>
  <c r="N918" i="19"/>
  <c r="N919" i="19"/>
  <c r="N920" i="19"/>
  <c r="N921" i="19"/>
  <c r="N922" i="19"/>
  <c r="N923" i="19"/>
  <c r="N924" i="19"/>
  <c r="N925" i="19"/>
  <c r="N926" i="19"/>
  <c r="N927" i="19"/>
  <c r="N928" i="19"/>
  <c r="N929" i="19"/>
  <c r="N930" i="19"/>
  <c r="N931" i="19"/>
  <c r="N932" i="19"/>
  <c r="N933" i="19"/>
  <c r="N934" i="19"/>
  <c r="N935" i="19"/>
  <c r="N936" i="19"/>
  <c r="N937" i="19"/>
  <c r="N938" i="19"/>
  <c r="N939" i="19"/>
  <c r="N940" i="19"/>
  <c r="N941" i="19"/>
  <c r="N942" i="19"/>
  <c r="N943" i="19"/>
  <c r="N944" i="19"/>
  <c r="N945" i="19"/>
  <c r="N946" i="19"/>
  <c r="N947" i="19"/>
  <c r="N948" i="19"/>
  <c r="N949" i="19"/>
  <c r="N950" i="19"/>
  <c r="N951" i="19"/>
  <c r="N952" i="19"/>
  <c r="N953" i="19"/>
  <c r="N954" i="19"/>
  <c r="N955" i="19"/>
  <c r="N956" i="19"/>
  <c r="N957" i="19"/>
  <c r="N958" i="19"/>
  <c r="N959" i="19"/>
  <c r="N960" i="19"/>
  <c r="N961" i="19"/>
  <c r="N962" i="19"/>
  <c r="N963" i="19"/>
  <c r="N964" i="19"/>
  <c r="N965" i="19"/>
  <c r="N966" i="19"/>
  <c r="N967" i="19"/>
  <c r="N968" i="19"/>
  <c r="N969" i="19"/>
  <c r="N970" i="19"/>
  <c r="N971" i="19"/>
  <c r="N972" i="19"/>
  <c r="N973" i="19"/>
  <c r="N974" i="19"/>
  <c r="N975" i="19"/>
  <c r="N976" i="19"/>
  <c r="N977" i="19"/>
  <c r="N978" i="19"/>
  <c r="N979" i="19"/>
  <c r="N980" i="19"/>
  <c r="N981" i="19"/>
  <c r="N982" i="19"/>
  <c r="N983" i="19"/>
  <c r="N984" i="19"/>
  <c r="N985" i="19"/>
  <c r="N986" i="19"/>
  <c r="N987" i="19"/>
  <c r="N988" i="19"/>
  <c r="N989" i="19"/>
  <c r="N990" i="19"/>
  <c r="N991" i="19"/>
  <c r="N992" i="19"/>
  <c r="N993" i="19"/>
  <c r="N994" i="19"/>
  <c r="N995" i="19"/>
  <c r="N996" i="19"/>
  <c r="N997" i="19"/>
  <c r="N998" i="19"/>
  <c r="N999" i="19"/>
  <c r="N1000" i="19"/>
  <c r="N1001" i="19"/>
  <c r="N1002" i="19"/>
  <c r="N1003" i="19"/>
  <c r="N1004" i="19"/>
  <c r="N1005" i="19"/>
  <c r="N1006" i="19"/>
  <c r="N1007" i="19"/>
  <c r="N1008" i="19"/>
  <c r="N1009" i="19"/>
  <c r="N1010" i="19"/>
  <c r="N1011" i="19"/>
  <c r="N1012" i="19"/>
  <c r="N1013" i="19"/>
  <c r="N1014" i="19"/>
  <c r="N1015" i="19"/>
  <c r="N1016" i="19"/>
  <c r="N1017" i="19"/>
  <c r="N1018" i="19"/>
  <c r="N1019" i="19"/>
  <c r="N1020" i="19"/>
  <c r="N1021" i="19"/>
  <c r="N1022" i="19"/>
  <c r="N1023" i="19"/>
  <c r="N1024" i="19"/>
  <c r="N1025" i="19"/>
  <c r="N1026" i="19"/>
  <c r="N1027" i="19"/>
  <c r="N1028" i="19"/>
  <c r="N1029" i="19"/>
  <c r="N1030" i="19"/>
  <c r="N1031" i="19"/>
  <c r="N1032" i="19"/>
  <c r="N1033" i="19"/>
  <c r="N1034" i="19"/>
  <c r="N1035" i="19"/>
  <c r="N1036" i="19"/>
  <c r="N1037" i="19"/>
  <c r="N1038" i="19"/>
  <c r="N1039" i="19"/>
  <c r="N1040" i="19"/>
  <c r="N1041" i="19"/>
  <c r="N1042" i="19"/>
  <c r="N1043" i="19"/>
  <c r="N1044" i="19"/>
  <c r="N1045" i="19"/>
  <c r="N1046" i="19"/>
  <c r="N1047" i="19"/>
  <c r="N1048" i="19"/>
  <c r="N1049" i="19"/>
  <c r="N1050" i="19"/>
  <c r="N1051" i="19"/>
  <c r="N1052" i="19"/>
  <c r="N1053" i="19"/>
  <c r="N1054" i="19"/>
  <c r="N1055" i="19"/>
  <c r="N1056" i="19"/>
  <c r="N1057" i="19"/>
  <c r="N1058" i="19"/>
  <c r="N1059" i="19"/>
  <c r="N1060" i="19"/>
  <c r="N1061" i="19"/>
  <c r="N1062" i="19"/>
  <c r="N1063" i="19"/>
  <c r="N1064" i="19"/>
  <c r="N1065" i="19"/>
  <c r="N1066" i="19"/>
  <c r="N1067" i="19"/>
  <c r="N1068" i="19"/>
  <c r="N1069" i="19"/>
  <c r="N1070" i="19"/>
  <c r="N1071" i="19"/>
  <c r="N1072" i="19"/>
  <c r="N1073" i="19"/>
  <c r="N1074" i="19"/>
  <c r="N1075" i="19"/>
  <c r="N1076" i="19"/>
  <c r="N1077" i="19"/>
  <c r="N1078" i="19"/>
  <c r="N1079" i="19"/>
  <c r="N1080" i="19"/>
  <c r="N1081" i="19"/>
  <c r="N1082" i="19"/>
  <c r="N1083" i="19"/>
  <c r="N1084" i="19"/>
  <c r="N1085" i="19"/>
  <c r="N1086" i="19"/>
  <c r="N1087" i="19"/>
  <c r="N1088" i="19"/>
  <c r="N1089" i="19"/>
  <c r="N1090" i="19"/>
  <c r="N1091" i="19"/>
  <c r="N1092" i="19"/>
  <c r="N1093" i="19"/>
  <c r="N1094" i="19"/>
  <c r="N1095" i="19"/>
  <c r="N1096" i="19"/>
  <c r="N1097" i="19"/>
  <c r="N1098" i="19"/>
  <c r="N1099" i="19"/>
  <c r="N1100" i="19"/>
  <c r="N1101" i="19"/>
  <c r="N1102" i="19"/>
  <c r="N1103" i="19"/>
  <c r="N1104" i="19"/>
  <c r="N1105" i="19"/>
  <c r="N1106" i="19"/>
  <c r="N1107" i="19"/>
  <c r="N1108" i="19"/>
  <c r="N1109" i="19"/>
  <c r="N1110" i="19"/>
  <c r="N1111" i="19"/>
  <c r="N1112" i="19"/>
  <c r="N1113" i="19"/>
  <c r="N1114" i="19"/>
  <c r="N1115" i="19"/>
  <c r="N1116" i="19"/>
  <c r="N1117" i="19"/>
  <c r="N1118" i="19"/>
  <c r="N1119" i="19"/>
  <c r="N1120" i="19"/>
  <c r="N1121" i="19"/>
  <c r="N1122" i="19"/>
  <c r="N1123" i="19"/>
  <c r="N1124" i="19"/>
  <c r="N1125" i="19"/>
  <c r="N1126" i="19"/>
  <c r="N1127" i="19"/>
  <c r="N1128" i="19"/>
  <c r="N1129" i="19"/>
  <c r="N1130" i="19"/>
  <c r="N1131" i="19"/>
  <c r="N1132" i="19"/>
  <c r="N1133" i="19"/>
  <c r="N1134" i="19"/>
  <c r="N1135" i="19"/>
  <c r="N1136" i="19"/>
  <c r="N1137" i="19"/>
  <c r="N1138" i="19"/>
  <c r="N1139" i="19"/>
  <c r="N1140" i="19"/>
  <c r="N1141" i="19"/>
  <c r="N1142" i="19"/>
  <c r="N1143" i="19"/>
  <c r="N1144" i="19"/>
  <c r="N1145" i="19"/>
  <c r="N1146" i="19"/>
  <c r="N1147" i="19"/>
  <c r="N1148" i="19"/>
  <c r="N1149" i="19"/>
  <c r="N1150" i="19"/>
  <c r="N1151" i="19"/>
  <c r="N1152" i="19"/>
  <c r="N1153" i="19"/>
  <c r="N1154" i="19"/>
  <c r="N1155" i="19"/>
  <c r="N1156" i="19"/>
  <c r="N1157" i="19"/>
  <c r="N1158" i="19"/>
  <c r="N1159" i="19"/>
  <c r="N1160" i="19"/>
  <c r="N1161" i="19"/>
  <c r="N1162" i="19"/>
  <c r="N1163" i="19"/>
  <c r="N1164" i="19"/>
  <c r="N1165" i="19"/>
  <c r="N1166" i="19"/>
  <c r="N1167" i="19"/>
  <c r="N1168" i="19"/>
  <c r="N1169" i="19"/>
  <c r="N1170" i="19"/>
  <c r="N1171" i="19"/>
  <c r="N1172" i="19"/>
  <c r="N1173" i="19"/>
  <c r="N1174" i="19"/>
  <c r="N1175" i="19"/>
  <c r="N1176" i="19"/>
  <c r="N1177" i="19"/>
  <c r="N1178" i="19"/>
  <c r="N1179" i="19"/>
  <c r="N1180" i="19"/>
  <c r="N1181" i="19"/>
  <c r="N1182" i="19"/>
  <c r="N1183" i="19"/>
  <c r="N1184" i="19"/>
  <c r="N1185" i="19"/>
  <c r="N1186" i="19"/>
  <c r="N1187" i="19"/>
  <c r="N1188" i="19"/>
  <c r="N1189" i="19"/>
  <c r="N1190" i="19"/>
  <c r="N1191" i="19"/>
  <c r="N1192" i="19"/>
  <c r="N1193" i="19"/>
  <c r="N1194" i="19"/>
  <c r="N1195" i="19"/>
  <c r="N1196" i="19"/>
  <c r="N1197" i="19"/>
  <c r="N1198" i="19"/>
  <c r="N1199" i="19"/>
  <c r="N1200" i="19"/>
  <c r="N1201" i="19"/>
  <c r="N1202" i="19"/>
  <c r="N1203" i="19"/>
  <c r="N1204" i="19"/>
  <c r="N1205" i="19"/>
  <c r="N1206" i="19"/>
  <c r="N1207" i="19"/>
  <c r="N1208" i="19"/>
  <c r="N1209" i="19"/>
  <c r="N1210" i="19"/>
  <c r="N1211" i="19"/>
  <c r="N1212" i="19"/>
  <c r="N1213" i="19"/>
  <c r="N1214" i="19"/>
  <c r="N1215" i="19"/>
  <c r="N1216" i="19"/>
  <c r="N1217" i="19"/>
  <c r="N1218" i="19"/>
  <c r="N1219" i="19"/>
  <c r="N1220" i="19"/>
  <c r="N1221" i="19"/>
  <c r="N1222" i="19"/>
  <c r="N1223" i="19"/>
  <c r="N1224" i="19"/>
  <c r="N1225" i="19"/>
  <c r="N1226" i="19"/>
  <c r="N1227" i="19"/>
  <c r="N1228" i="19"/>
  <c r="N1229" i="19"/>
  <c r="N1230" i="19"/>
  <c r="N1231" i="19"/>
  <c r="N1232" i="19"/>
  <c r="N1233" i="19"/>
  <c r="N1234" i="19"/>
  <c r="N1235" i="19"/>
  <c r="N1236" i="19"/>
  <c r="N1237" i="19"/>
  <c r="N1238" i="19"/>
  <c r="N1239" i="19"/>
  <c r="N1240" i="19"/>
  <c r="N1241" i="19"/>
  <c r="N1242" i="19"/>
  <c r="N1243" i="19"/>
  <c r="N1244" i="19"/>
  <c r="N1245" i="19"/>
  <c r="N1246" i="19"/>
  <c r="N1247" i="19"/>
  <c r="N1248" i="19"/>
  <c r="N1249" i="19"/>
  <c r="N1250" i="19"/>
  <c r="N1251" i="19"/>
  <c r="N1252" i="19"/>
  <c r="N1253" i="19"/>
  <c r="N1254" i="19"/>
  <c r="N1255" i="19"/>
  <c r="N1256" i="19"/>
  <c r="N1257" i="19"/>
  <c r="N1258" i="19"/>
  <c r="N1259" i="19"/>
  <c r="N1260" i="19"/>
  <c r="N1261" i="19"/>
  <c r="N1262" i="19"/>
  <c r="N1263" i="19"/>
  <c r="N1264" i="19"/>
  <c r="N1265" i="19"/>
  <c r="N1266" i="19"/>
  <c r="N1267" i="19"/>
  <c r="N1268" i="19"/>
  <c r="N1269" i="19"/>
  <c r="N1270" i="19"/>
  <c r="N1271" i="19"/>
  <c r="N1272" i="19"/>
  <c r="N1273" i="19"/>
  <c r="N1274" i="19"/>
  <c r="N1275" i="19"/>
  <c r="N1276" i="19"/>
  <c r="N1277" i="19"/>
  <c r="N1278" i="19"/>
  <c r="N1279" i="19"/>
  <c r="N1280" i="19"/>
  <c r="N1281" i="19"/>
  <c r="N1282" i="19"/>
  <c r="N1283" i="19"/>
  <c r="N1284" i="19"/>
  <c r="N1285" i="19"/>
  <c r="N1286" i="19"/>
  <c r="N1287" i="19"/>
  <c r="N1288" i="19"/>
  <c r="N1289" i="19"/>
  <c r="N1290" i="19"/>
  <c r="N1291" i="19"/>
  <c r="N1292" i="19"/>
  <c r="N1293" i="19"/>
  <c r="N1294" i="19"/>
  <c r="N1295" i="19"/>
  <c r="N1296" i="19"/>
  <c r="N1297" i="19"/>
  <c r="N1298" i="19"/>
  <c r="N1299" i="19"/>
  <c r="N1300" i="19"/>
  <c r="N1301" i="19"/>
  <c r="N1302" i="19"/>
  <c r="N1303" i="19"/>
  <c r="N1304" i="19"/>
  <c r="N1305" i="19"/>
  <c r="N1306" i="19"/>
  <c r="N1307" i="19"/>
  <c r="N1308" i="19"/>
  <c r="N1309" i="19"/>
  <c r="N1310" i="19"/>
  <c r="N1311" i="19"/>
  <c r="N1312" i="19"/>
  <c r="N1313" i="19"/>
  <c r="N1314" i="19"/>
  <c r="N1315" i="19"/>
  <c r="N1316" i="19"/>
  <c r="N1317" i="19"/>
  <c r="N1318" i="19"/>
  <c r="N1319" i="19"/>
  <c r="N1320" i="19"/>
  <c r="N1321" i="19"/>
  <c r="N1322" i="19"/>
  <c r="N1323" i="19"/>
  <c r="N1324" i="19"/>
  <c r="N1325" i="19"/>
  <c r="N1326" i="19"/>
  <c r="N1327" i="19"/>
  <c r="N1328" i="19"/>
  <c r="N1329" i="19"/>
  <c r="N1330" i="19"/>
  <c r="N1331" i="19"/>
  <c r="N1332" i="19"/>
  <c r="N1333" i="19"/>
  <c r="N1334" i="19"/>
  <c r="N1335" i="19"/>
  <c r="N1336" i="19"/>
  <c r="N1337" i="19"/>
  <c r="N1338" i="19"/>
  <c r="N1339" i="19"/>
  <c r="N1340" i="19"/>
  <c r="N1341" i="19"/>
  <c r="N1342" i="19"/>
  <c r="N1343" i="19"/>
  <c r="N1344" i="19"/>
  <c r="N1345" i="19"/>
  <c r="N1346" i="19"/>
  <c r="N1347" i="19"/>
  <c r="N1348" i="19"/>
  <c r="N1349" i="19"/>
  <c r="N1350" i="19"/>
  <c r="N1351" i="19"/>
  <c r="N1352" i="19"/>
  <c r="N1353" i="19"/>
  <c r="N1354" i="19"/>
  <c r="N1355" i="19"/>
  <c r="N1356" i="19"/>
  <c r="N1357" i="19"/>
  <c r="N1358" i="19"/>
  <c r="N1359" i="19"/>
  <c r="N1360" i="19"/>
  <c r="N1361" i="19"/>
  <c r="N1362" i="19"/>
  <c r="N1363" i="19"/>
  <c r="N1364" i="19"/>
  <c r="N1365" i="19"/>
  <c r="N1366" i="19"/>
  <c r="N1367" i="19"/>
  <c r="N1368" i="19"/>
  <c r="N1369" i="19"/>
  <c r="N1370" i="19"/>
  <c r="N1371" i="19"/>
  <c r="N1372" i="19"/>
  <c r="N1373" i="19"/>
  <c r="N1374" i="19"/>
  <c r="N1375" i="19"/>
  <c r="N1376" i="19"/>
  <c r="N1377" i="19"/>
  <c r="N1378" i="19"/>
  <c r="N1379" i="19"/>
  <c r="N1380" i="19"/>
  <c r="N1381" i="19"/>
  <c r="N1382" i="19"/>
  <c r="N1383" i="19"/>
  <c r="N1384" i="19"/>
  <c r="N1385" i="19"/>
  <c r="N1386" i="19"/>
  <c r="N1387" i="19"/>
  <c r="N1388" i="19"/>
  <c r="N1389" i="19"/>
  <c r="N1390" i="19"/>
  <c r="N1391" i="19"/>
  <c r="N1392" i="19"/>
  <c r="N1393" i="19"/>
  <c r="N1394" i="19"/>
  <c r="N1395" i="19"/>
  <c r="N1396" i="19"/>
  <c r="N1397" i="19"/>
  <c r="N1398" i="19"/>
  <c r="N1399" i="19"/>
  <c r="N1400" i="19"/>
  <c r="N1401" i="19"/>
  <c r="N1402" i="19"/>
  <c r="N1403" i="19"/>
  <c r="N1404" i="19"/>
  <c r="N1405" i="19"/>
  <c r="N1406" i="19"/>
  <c r="N1407" i="19"/>
  <c r="N1408" i="19"/>
  <c r="N1409" i="19"/>
  <c r="N1410" i="19"/>
  <c r="N1411" i="19"/>
  <c r="N1412" i="19"/>
  <c r="N1413" i="19"/>
  <c r="N1414" i="19"/>
  <c r="N1415" i="19"/>
  <c r="N1416" i="19"/>
  <c r="N1417" i="19"/>
  <c r="N1418" i="19"/>
  <c r="N1419" i="19"/>
  <c r="N1420" i="19"/>
  <c r="N1421" i="19"/>
  <c r="N1422" i="19"/>
  <c r="N1423" i="19"/>
  <c r="N1424" i="19"/>
  <c r="N1425" i="19"/>
  <c r="N1426" i="19"/>
  <c r="N1427" i="19"/>
  <c r="N1428" i="19"/>
  <c r="N1429" i="19"/>
  <c r="N1430" i="19"/>
  <c r="N1431" i="19"/>
  <c r="N1432" i="19"/>
  <c r="N1433" i="19"/>
  <c r="N1434" i="19"/>
  <c r="N1435" i="19"/>
  <c r="N1436" i="19"/>
  <c r="N1437" i="19"/>
  <c r="N1438" i="19"/>
  <c r="N1439" i="19"/>
  <c r="N1440" i="19"/>
  <c r="N1441" i="19"/>
  <c r="N1442" i="19"/>
  <c r="N1443" i="19"/>
  <c r="N1444" i="19"/>
  <c r="N1445" i="19"/>
  <c r="N1446" i="19"/>
  <c r="N1447" i="19"/>
  <c r="N1448" i="19"/>
  <c r="N1449" i="19"/>
  <c r="N1450" i="19"/>
  <c r="N1451" i="19"/>
  <c r="N1452" i="19"/>
  <c r="N1453" i="19"/>
  <c r="N1454" i="19"/>
  <c r="N1455" i="19"/>
  <c r="N1456" i="19"/>
  <c r="N1457" i="19"/>
  <c r="N1458" i="19"/>
  <c r="N1459" i="19"/>
  <c r="N1460" i="19"/>
  <c r="N1461" i="19"/>
  <c r="N2" i="19"/>
  <c r="A3" i="29" l="1"/>
  <c r="A3" i="31"/>
  <c r="M18" i="31"/>
  <c r="M20" i="31" s="1"/>
  <c r="M22" i="31" s="1"/>
  <c r="M17" i="31"/>
  <c r="M16" i="31"/>
  <c r="R7" i="31"/>
  <c r="R8" i="31" s="1"/>
  <c r="Q7" i="31"/>
  <c r="Q8" i="31" s="1"/>
  <c r="Q9" i="31" s="1"/>
  <c r="R6" i="31"/>
  <c r="Q6" i="31"/>
  <c r="R5" i="31"/>
  <c r="Q5" i="31"/>
  <c r="R4" i="31"/>
  <c r="Q4" i="31"/>
  <c r="A3" i="28"/>
  <c r="A3" i="27"/>
  <c r="M18" i="29"/>
  <c r="M20" i="29" s="1"/>
  <c r="M17" i="29"/>
  <c r="M16" i="29"/>
  <c r="R7" i="29"/>
  <c r="R8" i="29" s="1"/>
  <c r="Q7" i="29"/>
  <c r="Q8" i="29" s="1"/>
  <c r="R6" i="29"/>
  <c r="Q6" i="29"/>
  <c r="R5" i="29"/>
  <c r="Q5" i="29"/>
  <c r="R4" i="29"/>
  <c r="Q4" i="29"/>
  <c r="M18" i="28"/>
  <c r="M20" i="28" s="1"/>
  <c r="M17" i="28"/>
  <c r="M16" i="28"/>
  <c r="R7" i="28"/>
  <c r="R8" i="28" s="1"/>
  <c r="Q7" i="28"/>
  <c r="Q8" i="28" s="1"/>
  <c r="R6" i="28"/>
  <c r="Q6" i="28"/>
  <c r="R5" i="28"/>
  <c r="Q5" i="28"/>
  <c r="R4" i="28"/>
  <c r="Q4" i="28"/>
  <c r="A3" i="26"/>
  <c r="M18" i="27"/>
  <c r="M20" i="27" s="1"/>
  <c r="M17" i="27"/>
  <c r="M16" i="27"/>
  <c r="R7" i="27"/>
  <c r="R8" i="27" s="1"/>
  <c r="Q7" i="27"/>
  <c r="Q8" i="27" s="1"/>
  <c r="R6" i="27"/>
  <c r="Q6" i="27"/>
  <c r="R5" i="27"/>
  <c r="Q5" i="27"/>
  <c r="R4" i="27"/>
  <c r="Q4" i="27"/>
  <c r="M21" i="29" l="1"/>
  <c r="M22" i="29"/>
  <c r="Q11" i="31"/>
  <c r="R11" i="31"/>
  <c r="R9" i="31"/>
  <c r="R12" i="31"/>
  <c r="M21" i="31"/>
  <c r="Q12" i="31"/>
  <c r="M22" i="27"/>
  <c r="Q9" i="29"/>
  <c r="Q12" i="29"/>
  <c r="R9" i="29"/>
  <c r="R11" i="29"/>
  <c r="Q11" i="29"/>
  <c r="R12" i="29"/>
  <c r="Q11" i="28"/>
  <c r="Q9" i="28"/>
  <c r="Q12" i="28"/>
  <c r="R9" i="28"/>
  <c r="R12" i="28"/>
  <c r="R11" i="28"/>
  <c r="M22" i="28"/>
  <c r="M21" i="28"/>
  <c r="Q11" i="27"/>
  <c r="Q12" i="27"/>
  <c r="Q9" i="27"/>
  <c r="R9" i="27"/>
  <c r="R12" i="27"/>
  <c r="R11" i="27"/>
  <c r="M21" i="27"/>
  <c r="M18" i="26" l="1"/>
  <c r="M20" i="26" s="1"/>
  <c r="M17" i="26"/>
  <c r="M16" i="26"/>
  <c r="R7" i="26"/>
  <c r="R8" i="26" s="1"/>
  <c r="R9" i="26" s="1"/>
  <c r="Q7" i="26"/>
  <c r="Q8" i="26" s="1"/>
  <c r="R6" i="26"/>
  <c r="Q6" i="26"/>
  <c r="R5" i="26"/>
  <c r="Q5" i="26"/>
  <c r="R4" i="26"/>
  <c r="Q4" i="26"/>
  <c r="Q12" i="26" l="1"/>
  <c r="Q11" i="26"/>
  <c r="Q9" i="26"/>
  <c r="R11" i="26"/>
  <c r="M22" i="26"/>
  <c r="R12" i="26"/>
  <c r="M21" i="26"/>
  <c r="M17" i="25" l="1"/>
  <c r="M22" i="25" s="1"/>
  <c r="M18" i="25"/>
  <c r="M20" i="25" s="1"/>
  <c r="M16" i="25"/>
  <c r="R7" i="25"/>
  <c r="R8" i="25" s="1"/>
  <c r="R9" i="25" s="1"/>
  <c r="Q7" i="25"/>
  <c r="Q8" i="25" s="1"/>
  <c r="R6" i="25"/>
  <c r="Q6" i="25"/>
  <c r="R5" i="25"/>
  <c r="Q5" i="25"/>
  <c r="R4" i="25"/>
  <c r="Q4" i="25"/>
  <c r="M18" i="24"/>
  <c r="M20" i="24" s="1"/>
  <c r="M16" i="24"/>
  <c r="R7" i="24"/>
  <c r="R8" i="24" s="1"/>
  <c r="Q7" i="24"/>
  <c r="Q8" i="24" s="1"/>
  <c r="Q9" i="24" s="1"/>
  <c r="R6" i="24"/>
  <c r="Q6" i="24"/>
  <c r="R5" i="24"/>
  <c r="Q5" i="24"/>
  <c r="R4" i="24"/>
  <c r="Q4" i="24"/>
  <c r="M18" i="23"/>
  <c r="M20" i="23" s="1"/>
  <c r="M17" i="23"/>
  <c r="M16" i="23"/>
  <c r="R7" i="23"/>
  <c r="R8" i="23" s="1"/>
  <c r="R9" i="23" s="1"/>
  <c r="Q7" i="23"/>
  <c r="Q8" i="23" s="1"/>
  <c r="Q9" i="23" s="1"/>
  <c r="R6" i="23"/>
  <c r="Q6" i="23"/>
  <c r="R5" i="23"/>
  <c r="Q5" i="23"/>
  <c r="R4" i="23"/>
  <c r="Q4" i="23"/>
  <c r="R6" i="22"/>
  <c r="Q6" i="22"/>
  <c r="Q5" i="22"/>
  <c r="R5" i="22"/>
  <c r="R4" i="22"/>
  <c r="Q4" i="22"/>
  <c r="R12" i="25" l="1"/>
  <c r="Q12" i="25"/>
  <c r="Q11" i="25"/>
  <c r="Q9" i="25"/>
  <c r="M21" i="25"/>
  <c r="R11" i="25"/>
  <c r="Q12" i="24"/>
  <c r="M22" i="24"/>
  <c r="R12" i="24"/>
  <c r="R9" i="24"/>
  <c r="R11" i="24"/>
  <c r="Q11" i="24"/>
  <c r="M21" i="24"/>
  <c r="R12" i="23"/>
  <c r="Q12" i="23"/>
  <c r="M22" i="23"/>
  <c r="Q11" i="23"/>
  <c r="M21" i="23"/>
  <c r="R11" i="23"/>
  <c r="H3" i="19" l="1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47" i="19"/>
  <c r="H48" i="19"/>
  <c r="H49" i="19"/>
  <c r="H50" i="19"/>
  <c r="H51" i="19"/>
  <c r="H52" i="19"/>
  <c r="H53" i="19"/>
  <c r="H54" i="19"/>
  <c r="H55" i="19"/>
  <c r="H56" i="19"/>
  <c r="H57" i="19"/>
  <c r="H58" i="19"/>
  <c r="H59" i="19"/>
  <c r="H60" i="19"/>
  <c r="H61" i="19"/>
  <c r="H62" i="19"/>
  <c r="H63" i="19"/>
  <c r="H64" i="19"/>
  <c r="H65" i="19"/>
  <c r="H66" i="19"/>
  <c r="H67" i="19"/>
  <c r="H68" i="19"/>
  <c r="H69" i="19"/>
  <c r="H70" i="19"/>
  <c r="H71" i="19"/>
  <c r="H72" i="19"/>
  <c r="H73" i="19"/>
  <c r="H74" i="19"/>
  <c r="H75" i="19"/>
  <c r="H76" i="19"/>
  <c r="H77" i="19"/>
  <c r="H78" i="19"/>
  <c r="H79" i="19"/>
  <c r="H80" i="19"/>
  <c r="H81" i="19"/>
  <c r="H82" i="19"/>
  <c r="H83" i="19"/>
  <c r="H84" i="19"/>
  <c r="H85" i="19"/>
  <c r="H86" i="19"/>
  <c r="H87" i="19"/>
  <c r="H88" i="19"/>
  <c r="H89" i="19"/>
  <c r="H90" i="19"/>
  <c r="H91" i="19"/>
  <c r="H92" i="19"/>
  <c r="H93" i="19"/>
  <c r="H94" i="19"/>
  <c r="H95" i="19"/>
  <c r="H96" i="19"/>
  <c r="H97" i="19"/>
  <c r="H98" i="19"/>
  <c r="H99" i="19"/>
  <c r="H100" i="19"/>
  <c r="H101" i="19"/>
  <c r="H102" i="19"/>
  <c r="H103" i="19"/>
  <c r="H104" i="19"/>
  <c r="H105" i="19"/>
  <c r="H106" i="19"/>
  <c r="H107" i="19"/>
  <c r="H108" i="19"/>
  <c r="H109" i="19"/>
  <c r="H110" i="19"/>
  <c r="H111" i="19"/>
  <c r="H112" i="19"/>
  <c r="H113" i="19"/>
  <c r="H114" i="19"/>
  <c r="H115" i="19"/>
  <c r="H116" i="19"/>
  <c r="H117" i="19"/>
  <c r="H118" i="19"/>
  <c r="H119" i="19"/>
  <c r="H120" i="19"/>
  <c r="H121" i="19"/>
  <c r="H122" i="19"/>
  <c r="H123" i="19"/>
  <c r="H124" i="19"/>
  <c r="H125" i="19"/>
  <c r="H126" i="19"/>
  <c r="H127" i="19"/>
  <c r="H128" i="19"/>
  <c r="H129" i="19"/>
  <c r="H130" i="19"/>
  <c r="H131" i="19"/>
  <c r="H132" i="19"/>
  <c r="H133" i="19"/>
  <c r="H134" i="19"/>
  <c r="H135" i="19"/>
  <c r="H136" i="19"/>
  <c r="H137" i="19"/>
  <c r="H138" i="19"/>
  <c r="H139" i="19"/>
  <c r="H140" i="19"/>
  <c r="H141" i="19"/>
  <c r="H142" i="19"/>
  <c r="H143" i="19"/>
  <c r="H144" i="19"/>
  <c r="H145" i="19"/>
  <c r="H146" i="19"/>
  <c r="H147" i="19"/>
  <c r="H148" i="19"/>
  <c r="H149" i="19"/>
  <c r="H150" i="19"/>
  <c r="H151" i="19"/>
  <c r="H152" i="19"/>
  <c r="H153" i="19"/>
  <c r="H154" i="19"/>
  <c r="H155" i="19"/>
  <c r="H156" i="19"/>
  <c r="H157" i="19"/>
  <c r="H158" i="19"/>
  <c r="H159" i="19"/>
  <c r="H160" i="19"/>
  <c r="H161" i="19"/>
  <c r="H162" i="19"/>
  <c r="H163" i="19"/>
  <c r="H164" i="19"/>
  <c r="H165" i="19"/>
  <c r="H166" i="19"/>
  <c r="H167" i="19"/>
  <c r="H168" i="19"/>
  <c r="H169" i="19"/>
  <c r="H170" i="19"/>
  <c r="H171" i="19"/>
  <c r="H172" i="19"/>
  <c r="H173" i="19"/>
  <c r="H174" i="19"/>
  <c r="H175" i="19"/>
  <c r="H176" i="19"/>
  <c r="H177" i="19"/>
  <c r="H178" i="19"/>
  <c r="H179" i="19"/>
  <c r="H180" i="19"/>
  <c r="H181" i="19"/>
  <c r="H182" i="19"/>
  <c r="H183" i="19"/>
  <c r="H184" i="19"/>
  <c r="H185" i="19"/>
  <c r="H186" i="19"/>
  <c r="H187" i="19"/>
  <c r="H188" i="19"/>
  <c r="H189" i="19"/>
  <c r="H190" i="19"/>
  <c r="H191" i="19"/>
  <c r="H192" i="19"/>
  <c r="H193" i="19"/>
  <c r="H194" i="19"/>
  <c r="H195" i="19"/>
  <c r="H196" i="19"/>
  <c r="H197" i="19"/>
  <c r="H198" i="19"/>
  <c r="H199" i="19"/>
  <c r="H200" i="19"/>
  <c r="H201" i="19"/>
  <c r="H202" i="19"/>
  <c r="H203" i="19"/>
  <c r="H204" i="19"/>
  <c r="H205" i="19"/>
  <c r="H206" i="19"/>
  <c r="H207" i="19"/>
  <c r="H208" i="19"/>
  <c r="H209" i="19"/>
  <c r="H210" i="19"/>
  <c r="H211" i="19"/>
  <c r="H212" i="19"/>
  <c r="H213" i="19"/>
  <c r="H214" i="19"/>
  <c r="H215" i="19"/>
  <c r="H216" i="19"/>
  <c r="H217" i="19"/>
  <c r="H218" i="19"/>
  <c r="H219" i="19"/>
  <c r="H220" i="19"/>
  <c r="H221" i="19"/>
  <c r="H222" i="19"/>
  <c r="H223" i="19"/>
  <c r="H224" i="19"/>
  <c r="H225" i="19"/>
  <c r="H226" i="19"/>
  <c r="H227" i="19"/>
  <c r="H228" i="19"/>
  <c r="H229" i="19"/>
  <c r="H230" i="19"/>
  <c r="H231" i="19"/>
  <c r="H232" i="19"/>
  <c r="H233" i="19"/>
  <c r="H234" i="19"/>
  <c r="H235" i="19"/>
  <c r="H236" i="19"/>
  <c r="H237" i="19"/>
  <c r="H238" i="19"/>
  <c r="H239" i="19"/>
  <c r="H240" i="19"/>
  <c r="H241" i="19"/>
  <c r="H242" i="19"/>
  <c r="H243" i="19"/>
  <c r="H244" i="19"/>
  <c r="H245" i="19"/>
  <c r="H246" i="19"/>
  <c r="H247" i="19"/>
  <c r="H248" i="19"/>
  <c r="H249" i="19"/>
  <c r="H250" i="19"/>
  <c r="H251" i="19"/>
  <c r="H252" i="19"/>
  <c r="H253" i="19"/>
  <c r="H254" i="19"/>
  <c r="H255" i="19"/>
  <c r="H256" i="19"/>
  <c r="H257" i="19"/>
  <c r="H258" i="19"/>
  <c r="H259" i="19"/>
  <c r="H260" i="19"/>
  <c r="H261" i="19"/>
  <c r="H262" i="19"/>
  <c r="H263" i="19"/>
  <c r="H264" i="19"/>
  <c r="H265" i="19"/>
  <c r="H266" i="19"/>
  <c r="H267" i="19"/>
  <c r="H268" i="19"/>
  <c r="H269" i="19"/>
  <c r="H270" i="19"/>
  <c r="H271" i="19"/>
  <c r="H272" i="19"/>
  <c r="H273" i="19"/>
  <c r="H274" i="19"/>
  <c r="H275" i="19"/>
  <c r="H276" i="19"/>
  <c r="H277" i="19"/>
  <c r="H278" i="19"/>
  <c r="H279" i="19"/>
  <c r="H280" i="19"/>
  <c r="H281" i="19"/>
  <c r="H282" i="19"/>
  <c r="H283" i="19"/>
  <c r="H284" i="19"/>
  <c r="H285" i="19"/>
  <c r="H286" i="19"/>
  <c r="H287" i="19"/>
  <c r="H288" i="19"/>
  <c r="H289" i="19"/>
  <c r="H290" i="19"/>
  <c r="H291" i="19"/>
  <c r="H292" i="19"/>
  <c r="H293" i="19"/>
  <c r="H294" i="19"/>
  <c r="H295" i="19"/>
  <c r="H296" i="19"/>
  <c r="H297" i="19"/>
  <c r="H298" i="19"/>
  <c r="H299" i="19"/>
  <c r="H300" i="19"/>
  <c r="H301" i="19"/>
  <c r="H302" i="19"/>
  <c r="H303" i="19"/>
  <c r="H304" i="19"/>
  <c r="H305" i="19"/>
  <c r="H306" i="19"/>
  <c r="H307" i="19"/>
  <c r="H308" i="19"/>
  <c r="H309" i="19"/>
  <c r="H310" i="19"/>
  <c r="H311" i="19"/>
  <c r="H312" i="19"/>
  <c r="H313" i="19"/>
  <c r="H314" i="19"/>
  <c r="H315" i="19"/>
  <c r="H316" i="19"/>
  <c r="H317" i="19"/>
  <c r="H318" i="19"/>
  <c r="H319" i="19"/>
  <c r="H320" i="19"/>
  <c r="H321" i="19"/>
  <c r="H322" i="19"/>
  <c r="H323" i="19"/>
  <c r="H324" i="19"/>
  <c r="H325" i="19"/>
  <c r="H326" i="19"/>
  <c r="H327" i="19"/>
  <c r="H328" i="19"/>
  <c r="H329" i="19"/>
  <c r="H330" i="19"/>
  <c r="H331" i="19"/>
  <c r="H332" i="19"/>
  <c r="H333" i="19"/>
  <c r="H334" i="19"/>
  <c r="H335" i="19"/>
  <c r="H336" i="19"/>
  <c r="H337" i="19"/>
  <c r="H338" i="19"/>
  <c r="H339" i="19"/>
  <c r="H340" i="19"/>
  <c r="H341" i="19"/>
  <c r="H342" i="19"/>
  <c r="H343" i="19"/>
  <c r="H344" i="19"/>
  <c r="H345" i="19"/>
  <c r="H346" i="19"/>
  <c r="H347" i="19"/>
  <c r="H348" i="19"/>
  <c r="H349" i="19"/>
  <c r="H350" i="19"/>
  <c r="H351" i="19"/>
  <c r="H352" i="19"/>
  <c r="H353" i="19"/>
  <c r="H354" i="19"/>
  <c r="H355" i="19"/>
  <c r="H356" i="19"/>
  <c r="H357" i="19"/>
  <c r="H358" i="19"/>
  <c r="H359" i="19"/>
  <c r="H360" i="19"/>
  <c r="H361" i="19"/>
  <c r="H362" i="19"/>
  <c r="H363" i="19"/>
  <c r="H364" i="19"/>
  <c r="H365" i="19"/>
  <c r="H366" i="19"/>
  <c r="H367" i="19"/>
  <c r="H368" i="19"/>
  <c r="H369" i="19"/>
  <c r="H370" i="19"/>
  <c r="H371" i="19"/>
  <c r="H372" i="19"/>
  <c r="H373" i="19"/>
  <c r="H374" i="19"/>
  <c r="H375" i="19"/>
  <c r="H376" i="19"/>
  <c r="H377" i="19"/>
  <c r="H378" i="19"/>
  <c r="H379" i="19"/>
  <c r="H380" i="19"/>
  <c r="H381" i="19"/>
  <c r="H382" i="19"/>
  <c r="H383" i="19"/>
  <c r="H384" i="19"/>
  <c r="H385" i="19"/>
  <c r="H386" i="19"/>
  <c r="H387" i="19"/>
  <c r="H388" i="19"/>
  <c r="H389" i="19"/>
  <c r="H390" i="19"/>
  <c r="H391" i="19"/>
  <c r="H392" i="19"/>
  <c r="H393" i="19"/>
  <c r="H394" i="19"/>
  <c r="H395" i="19"/>
  <c r="H396" i="19"/>
  <c r="H397" i="19"/>
  <c r="H398" i="19"/>
  <c r="H399" i="19"/>
  <c r="H400" i="19"/>
  <c r="H401" i="19"/>
  <c r="H402" i="19"/>
  <c r="H403" i="19"/>
  <c r="H404" i="19"/>
  <c r="H405" i="19"/>
  <c r="H406" i="19"/>
  <c r="H407" i="19"/>
  <c r="H408" i="19"/>
  <c r="H409" i="19"/>
  <c r="H410" i="19"/>
  <c r="H411" i="19"/>
  <c r="H412" i="19"/>
  <c r="H413" i="19"/>
  <c r="H414" i="19"/>
  <c r="H415" i="19"/>
  <c r="H416" i="19"/>
  <c r="H417" i="19"/>
  <c r="H418" i="19"/>
  <c r="H419" i="19"/>
  <c r="H420" i="19"/>
  <c r="H421" i="19"/>
  <c r="H422" i="19"/>
  <c r="H423" i="19"/>
  <c r="H424" i="19"/>
  <c r="H425" i="19"/>
  <c r="H426" i="19"/>
  <c r="H427" i="19"/>
  <c r="H428" i="19"/>
  <c r="H429" i="19"/>
  <c r="H430" i="19"/>
  <c r="H431" i="19"/>
  <c r="H432" i="19"/>
  <c r="H433" i="19"/>
  <c r="H434" i="19"/>
  <c r="H435" i="19"/>
  <c r="H436" i="19"/>
  <c r="H437" i="19"/>
  <c r="H438" i="19"/>
  <c r="H439" i="19"/>
  <c r="H440" i="19"/>
  <c r="H441" i="19"/>
  <c r="H442" i="19"/>
  <c r="H443" i="19"/>
  <c r="H444" i="19"/>
  <c r="H445" i="19"/>
  <c r="H446" i="19"/>
  <c r="H447" i="19"/>
  <c r="H448" i="19"/>
  <c r="H449" i="19"/>
  <c r="H450" i="19"/>
  <c r="H451" i="19"/>
  <c r="H452" i="19"/>
  <c r="H453" i="19"/>
  <c r="H454" i="19"/>
  <c r="H455" i="19"/>
  <c r="H456" i="19"/>
  <c r="H457" i="19"/>
  <c r="H458" i="19"/>
  <c r="H459" i="19"/>
  <c r="H460" i="19"/>
  <c r="H461" i="19"/>
  <c r="H462" i="19"/>
  <c r="H463" i="19"/>
  <c r="H464" i="19"/>
  <c r="H465" i="19"/>
  <c r="H466" i="19"/>
  <c r="H467" i="19"/>
  <c r="H468" i="19"/>
  <c r="H469" i="19"/>
  <c r="H470" i="19"/>
  <c r="H471" i="19"/>
  <c r="H472" i="19"/>
  <c r="H473" i="19"/>
  <c r="H474" i="19"/>
  <c r="H475" i="19"/>
  <c r="H476" i="19"/>
  <c r="H477" i="19"/>
  <c r="H478" i="19"/>
  <c r="H479" i="19"/>
  <c r="H480" i="19"/>
  <c r="H481" i="19"/>
  <c r="H482" i="19"/>
  <c r="H483" i="19"/>
  <c r="H484" i="19"/>
  <c r="H485" i="19"/>
  <c r="H486" i="19"/>
  <c r="H487" i="19"/>
  <c r="H488" i="19"/>
  <c r="H489" i="19"/>
  <c r="H490" i="19"/>
  <c r="H491" i="19"/>
  <c r="H492" i="19"/>
  <c r="H493" i="19"/>
  <c r="H494" i="19"/>
  <c r="H495" i="19"/>
  <c r="H496" i="19"/>
  <c r="H497" i="19"/>
  <c r="H498" i="19"/>
  <c r="H499" i="19"/>
  <c r="H500" i="19"/>
  <c r="H501" i="19"/>
  <c r="H502" i="19"/>
  <c r="H503" i="19"/>
  <c r="H504" i="19"/>
  <c r="H505" i="19"/>
  <c r="H506" i="19"/>
  <c r="H507" i="19"/>
  <c r="H508" i="19"/>
  <c r="H509" i="19"/>
  <c r="H510" i="19"/>
  <c r="H511" i="19"/>
  <c r="H512" i="19"/>
  <c r="H513" i="19"/>
  <c r="H514" i="19"/>
  <c r="H515" i="19"/>
  <c r="H516" i="19"/>
  <c r="H517" i="19"/>
  <c r="H518" i="19"/>
  <c r="H519" i="19"/>
  <c r="H520" i="19"/>
  <c r="H521" i="19"/>
  <c r="H522" i="19"/>
  <c r="H523" i="19"/>
  <c r="H524" i="19"/>
  <c r="H525" i="19"/>
  <c r="H526" i="19"/>
  <c r="H527" i="19"/>
  <c r="H528" i="19"/>
  <c r="H529" i="19"/>
  <c r="H530" i="19"/>
  <c r="H531" i="19"/>
  <c r="H532" i="19"/>
  <c r="H533" i="19"/>
  <c r="H534" i="19"/>
  <c r="H535" i="19"/>
  <c r="H536" i="19"/>
  <c r="H537" i="19"/>
  <c r="H538" i="19"/>
  <c r="H539" i="19"/>
  <c r="H540" i="19"/>
  <c r="H541" i="19"/>
  <c r="H542" i="19"/>
  <c r="H543" i="19"/>
  <c r="H544" i="19"/>
  <c r="H545" i="19"/>
  <c r="H546" i="19"/>
  <c r="H547" i="19"/>
  <c r="H548" i="19"/>
  <c r="H549" i="19"/>
  <c r="H550" i="19"/>
  <c r="H551" i="19"/>
  <c r="H552" i="19"/>
  <c r="H553" i="19"/>
  <c r="H554" i="19"/>
  <c r="H555" i="19"/>
  <c r="H556" i="19"/>
  <c r="H557" i="19"/>
  <c r="H558" i="19"/>
  <c r="H559" i="19"/>
  <c r="H560" i="19"/>
  <c r="H561" i="19"/>
  <c r="H562" i="19"/>
  <c r="H563" i="19"/>
  <c r="H564" i="19"/>
  <c r="H565" i="19"/>
  <c r="H566" i="19"/>
  <c r="H567" i="19"/>
  <c r="H568" i="19"/>
  <c r="H569" i="19"/>
  <c r="H570" i="19"/>
  <c r="H571" i="19"/>
  <c r="H572" i="19"/>
  <c r="H573" i="19"/>
  <c r="H574" i="19"/>
  <c r="H575" i="19"/>
  <c r="H576" i="19"/>
  <c r="H577" i="19"/>
  <c r="H578" i="19"/>
  <c r="H579" i="19"/>
  <c r="H580" i="19"/>
  <c r="H581" i="19"/>
  <c r="H582" i="19"/>
  <c r="H583" i="19"/>
  <c r="H584" i="19"/>
  <c r="H585" i="19"/>
  <c r="H586" i="19"/>
  <c r="H587" i="19"/>
  <c r="H588" i="19"/>
  <c r="H589" i="19"/>
  <c r="H590" i="19"/>
  <c r="H591" i="19"/>
  <c r="H592" i="19"/>
  <c r="H593" i="19"/>
  <c r="H594" i="19"/>
  <c r="H595" i="19"/>
  <c r="H596" i="19"/>
  <c r="H597" i="19"/>
  <c r="H598" i="19"/>
  <c r="H599" i="19"/>
  <c r="H600" i="19"/>
  <c r="H601" i="19"/>
  <c r="H602" i="19"/>
  <c r="H603" i="19"/>
  <c r="H604" i="19"/>
  <c r="H605" i="19"/>
  <c r="H606" i="19"/>
  <c r="H607" i="19"/>
  <c r="H608" i="19"/>
  <c r="H609" i="19"/>
  <c r="H610" i="19"/>
  <c r="H611" i="19"/>
  <c r="H612" i="19"/>
  <c r="H613" i="19"/>
  <c r="H614" i="19"/>
  <c r="H615" i="19"/>
  <c r="H616" i="19"/>
  <c r="H617" i="19"/>
  <c r="H618" i="19"/>
  <c r="H619" i="19"/>
  <c r="H620" i="19"/>
  <c r="H621" i="19"/>
  <c r="H622" i="19"/>
  <c r="H623" i="19"/>
  <c r="H624" i="19"/>
  <c r="H625" i="19"/>
  <c r="H626" i="19"/>
  <c r="H627" i="19"/>
  <c r="H628" i="19"/>
  <c r="H629" i="19"/>
  <c r="H630" i="19"/>
  <c r="H631" i="19"/>
  <c r="H632" i="19"/>
  <c r="H633" i="19"/>
  <c r="H634" i="19"/>
  <c r="H635" i="19"/>
  <c r="H636" i="19"/>
  <c r="H637" i="19"/>
  <c r="H638" i="19"/>
  <c r="H639" i="19"/>
  <c r="H640" i="19"/>
  <c r="H641" i="19"/>
  <c r="H642" i="19"/>
  <c r="H643" i="19"/>
  <c r="H644" i="19"/>
  <c r="H645" i="19"/>
  <c r="H646" i="19"/>
  <c r="H647" i="19"/>
  <c r="H648" i="19"/>
  <c r="H649" i="19"/>
  <c r="H650" i="19"/>
  <c r="H651" i="19"/>
  <c r="H652" i="19"/>
  <c r="H653" i="19"/>
  <c r="H654" i="19"/>
  <c r="H655" i="19"/>
  <c r="H656" i="19"/>
  <c r="H657" i="19"/>
  <c r="H658" i="19"/>
  <c r="H659" i="19"/>
  <c r="H660" i="19"/>
  <c r="H661" i="19"/>
  <c r="H662" i="19"/>
  <c r="H663" i="19"/>
  <c r="H664" i="19"/>
  <c r="H665" i="19"/>
  <c r="H666" i="19"/>
  <c r="H667" i="19"/>
  <c r="H668" i="19"/>
  <c r="H669" i="19"/>
  <c r="H670" i="19"/>
  <c r="H671" i="19"/>
  <c r="H672" i="19"/>
  <c r="H673" i="19"/>
  <c r="H674" i="19"/>
  <c r="H675" i="19"/>
  <c r="H676" i="19"/>
  <c r="H677" i="19"/>
  <c r="H678" i="19"/>
  <c r="H679" i="19"/>
  <c r="H680" i="19"/>
  <c r="H681" i="19"/>
  <c r="H682" i="19"/>
  <c r="H683" i="19"/>
  <c r="H684" i="19"/>
  <c r="H685" i="19"/>
  <c r="H686" i="19"/>
  <c r="H687" i="19"/>
  <c r="H688" i="19"/>
  <c r="H689" i="19"/>
  <c r="H690" i="19"/>
  <c r="H691" i="19"/>
  <c r="H692" i="19"/>
  <c r="H693" i="19"/>
  <c r="H694" i="19"/>
  <c r="H695" i="19"/>
  <c r="H696" i="19"/>
  <c r="H697" i="19"/>
  <c r="H698" i="19"/>
  <c r="H699" i="19"/>
  <c r="H700" i="19"/>
  <c r="H701" i="19"/>
  <c r="H702" i="19"/>
  <c r="H703" i="19"/>
  <c r="H704" i="19"/>
  <c r="H705" i="19"/>
  <c r="H706" i="19"/>
  <c r="H707" i="19"/>
  <c r="H708" i="19"/>
  <c r="H709" i="19"/>
  <c r="H710" i="19"/>
  <c r="H711" i="19"/>
  <c r="H712" i="19"/>
  <c r="H713" i="19"/>
  <c r="H714" i="19"/>
  <c r="H715" i="19"/>
  <c r="H716" i="19"/>
  <c r="H717" i="19"/>
  <c r="H718" i="19"/>
  <c r="H719" i="19"/>
  <c r="H720" i="19"/>
  <c r="H721" i="19"/>
  <c r="H722" i="19"/>
  <c r="H723" i="19"/>
  <c r="H724" i="19"/>
  <c r="H725" i="19"/>
  <c r="H726" i="19"/>
  <c r="H727" i="19"/>
  <c r="H728" i="19"/>
  <c r="H729" i="19"/>
  <c r="H730" i="19"/>
  <c r="H731" i="19"/>
  <c r="H732" i="19"/>
  <c r="H733" i="19"/>
  <c r="H734" i="19"/>
  <c r="H735" i="19"/>
  <c r="H736" i="19"/>
  <c r="H737" i="19"/>
  <c r="H738" i="19"/>
  <c r="H739" i="19"/>
  <c r="H740" i="19"/>
  <c r="H741" i="19"/>
  <c r="H742" i="19"/>
  <c r="H743" i="19"/>
  <c r="H744" i="19"/>
  <c r="H745" i="19"/>
  <c r="H746" i="19"/>
  <c r="H747" i="19"/>
  <c r="H748" i="19"/>
  <c r="H749" i="19"/>
  <c r="H750" i="19"/>
  <c r="H751" i="19"/>
  <c r="H752" i="19"/>
  <c r="H753" i="19"/>
  <c r="H754" i="19"/>
  <c r="H755" i="19"/>
  <c r="H756" i="19"/>
  <c r="H757" i="19"/>
  <c r="H758" i="19"/>
  <c r="H759" i="19"/>
  <c r="H760" i="19"/>
  <c r="H761" i="19"/>
  <c r="H762" i="19"/>
  <c r="H763" i="19"/>
  <c r="H764" i="19"/>
  <c r="H765" i="19"/>
  <c r="H766" i="19"/>
  <c r="H767" i="19"/>
  <c r="H768" i="19"/>
  <c r="H769" i="19"/>
  <c r="H770" i="19"/>
  <c r="H771" i="19"/>
  <c r="H772" i="19"/>
  <c r="H773" i="19"/>
  <c r="H774" i="19"/>
  <c r="H775" i="19"/>
  <c r="H776" i="19"/>
  <c r="H777" i="19"/>
  <c r="H778" i="19"/>
  <c r="H779" i="19"/>
  <c r="H780" i="19"/>
  <c r="H781" i="19"/>
  <c r="H782" i="19"/>
  <c r="H783" i="19"/>
  <c r="H784" i="19"/>
  <c r="H785" i="19"/>
  <c r="H786" i="19"/>
  <c r="H787" i="19"/>
  <c r="H788" i="19"/>
  <c r="H789" i="19"/>
  <c r="H790" i="19"/>
  <c r="H791" i="19"/>
  <c r="H792" i="19"/>
  <c r="H793" i="19"/>
  <c r="H794" i="19"/>
  <c r="H795" i="19"/>
  <c r="H796" i="19"/>
  <c r="H797" i="19"/>
  <c r="H798" i="19"/>
  <c r="H799" i="19"/>
  <c r="H800" i="19"/>
  <c r="H801" i="19"/>
  <c r="H802" i="19"/>
  <c r="H803" i="19"/>
  <c r="H804" i="19"/>
  <c r="H805" i="19"/>
  <c r="H806" i="19"/>
  <c r="H807" i="19"/>
  <c r="H808" i="19"/>
  <c r="H809" i="19"/>
  <c r="H810" i="19"/>
  <c r="H811" i="19"/>
  <c r="H812" i="19"/>
  <c r="H813" i="19"/>
  <c r="H814" i="19"/>
  <c r="H815" i="19"/>
  <c r="H816" i="19"/>
  <c r="H817" i="19"/>
  <c r="H818" i="19"/>
  <c r="H819" i="19"/>
  <c r="H820" i="19"/>
  <c r="H821" i="19"/>
  <c r="H822" i="19"/>
  <c r="H823" i="19"/>
  <c r="H824" i="19"/>
  <c r="H825" i="19"/>
  <c r="H826" i="19"/>
  <c r="H827" i="19"/>
  <c r="H828" i="19"/>
  <c r="H829" i="19"/>
  <c r="H830" i="19"/>
  <c r="H831" i="19"/>
  <c r="H832" i="19"/>
  <c r="H833" i="19"/>
  <c r="H834" i="19"/>
  <c r="H835" i="19"/>
  <c r="H836" i="19"/>
  <c r="H837" i="19"/>
  <c r="H838" i="19"/>
  <c r="H839" i="19"/>
  <c r="H840" i="19"/>
  <c r="H841" i="19"/>
  <c r="H842" i="19"/>
  <c r="H843" i="19"/>
  <c r="H844" i="19"/>
  <c r="H845" i="19"/>
  <c r="H846" i="19"/>
  <c r="H847" i="19"/>
  <c r="H848" i="19"/>
  <c r="H849" i="19"/>
  <c r="H850" i="19"/>
  <c r="H851" i="19"/>
  <c r="H852" i="19"/>
  <c r="H853" i="19"/>
  <c r="H854" i="19"/>
  <c r="H855" i="19"/>
  <c r="H856" i="19"/>
  <c r="H857" i="19"/>
  <c r="H858" i="19"/>
  <c r="H859" i="19"/>
  <c r="H860" i="19"/>
  <c r="H861" i="19"/>
  <c r="H862" i="19"/>
  <c r="H863" i="19"/>
  <c r="H864" i="19"/>
  <c r="H865" i="19"/>
  <c r="H866" i="19"/>
  <c r="H867" i="19"/>
  <c r="H868" i="19"/>
  <c r="H869" i="19"/>
  <c r="H870" i="19"/>
  <c r="H871" i="19"/>
  <c r="H872" i="19"/>
  <c r="H873" i="19"/>
  <c r="H874" i="19"/>
  <c r="H875" i="19"/>
  <c r="H876" i="19"/>
  <c r="H877" i="19"/>
  <c r="H878" i="19"/>
  <c r="H879" i="19"/>
  <c r="H880" i="19"/>
  <c r="H881" i="19"/>
  <c r="H882" i="19"/>
  <c r="H883" i="19"/>
  <c r="H884" i="19"/>
  <c r="H885" i="19"/>
  <c r="H886" i="19"/>
  <c r="H887" i="19"/>
  <c r="H888" i="19"/>
  <c r="H889" i="19"/>
  <c r="H890" i="19"/>
  <c r="H891" i="19"/>
  <c r="H892" i="19"/>
  <c r="H893" i="19"/>
  <c r="H894" i="19"/>
  <c r="H895" i="19"/>
  <c r="H896" i="19"/>
  <c r="H897" i="19"/>
  <c r="H898" i="19"/>
  <c r="H899" i="19"/>
  <c r="H900" i="19"/>
  <c r="H901" i="19"/>
  <c r="H902" i="19"/>
  <c r="H903" i="19"/>
  <c r="H904" i="19"/>
  <c r="H905" i="19"/>
  <c r="H906" i="19"/>
  <c r="H907" i="19"/>
  <c r="H908" i="19"/>
  <c r="H909" i="19"/>
  <c r="H910" i="19"/>
  <c r="H911" i="19"/>
  <c r="H912" i="19"/>
  <c r="H913" i="19"/>
  <c r="H914" i="19"/>
  <c r="H915" i="19"/>
  <c r="H916" i="19"/>
  <c r="H917" i="19"/>
  <c r="H918" i="19"/>
  <c r="H919" i="19"/>
  <c r="H920" i="19"/>
  <c r="H921" i="19"/>
  <c r="H922" i="19"/>
  <c r="H923" i="19"/>
  <c r="H924" i="19"/>
  <c r="H925" i="19"/>
  <c r="H926" i="19"/>
  <c r="H927" i="19"/>
  <c r="H928" i="19"/>
  <c r="H929" i="19"/>
  <c r="H930" i="19"/>
  <c r="H931" i="19"/>
  <c r="H932" i="19"/>
  <c r="H933" i="19"/>
  <c r="H934" i="19"/>
  <c r="H935" i="19"/>
  <c r="H936" i="19"/>
  <c r="H937" i="19"/>
  <c r="H938" i="19"/>
  <c r="H939" i="19"/>
  <c r="H940" i="19"/>
  <c r="H941" i="19"/>
  <c r="H942" i="19"/>
  <c r="H943" i="19"/>
  <c r="H944" i="19"/>
  <c r="H945" i="19"/>
  <c r="H946" i="19"/>
  <c r="H947" i="19"/>
  <c r="H948" i="19"/>
  <c r="H949" i="19"/>
  <c r="H950" i="19"/>
  <c r="H951" i="19"/>
  <c r="H952" i="19"/>
  <c r="H953" i="19"/>
  <c r="H954" i="19"/>
  <c r="H955" i="19"/>
  <c r="H956" i="19"/>
  <c r="H957" i="19"/>
  <c r="H958" i="19"/>
  <c r="H959" i="19"/>
  <c r="H960" i="19"/>
  <c r="H961" i="19"/>
  <c r="H962" i="19"/>
  <c r="H963" i="19"/>
  <c r="H964" i="19"/>
  <c r="H965" i="19"/>
  <c r="H966" i="19"/>
  <c r="H967" i="19"/>
  <c r="H968" i="19"/>
  <c r="H969" i="19"/>
  <c r="H970" i="19"/>
  <c r="H971" i="19"/>
  <c r="H972" i="19"/>
  <c r="H973" i="19"/>
  <c r="H974" i="19"/>
  <c r="H975" i="19"/>
  <c r="H976" i="19"/>
  <c r="H977" i="19"/>
  <c r="H978" i="19"/>
  <c r="H979" i="19"/>
  <c r="H980" i="19"/>
  <c r="H981" i="19"/>
  <c r="H982" i="19"/>
  <c r="H983" i="19"/>
  <c r="H984" i="19"/>
  <c r="H985" i="19"/>
  <c r="H986" i="19"/>
  <c r="H987" i="19"/>
  <c r="H988" i="19"/>
  <c r="H989" i="19"/>
  <c r="H990" i="19"/>
  <c r="H991" i="19"/>
  <c r="H992" i="19"/>
  <c r="H993" i="19"/>
  <c r="H994" i="19"/>
  <c r="H995" i="19"/>
  <c r="H996" i="19"/>
  <c r="H997" i="19"/>
  <c r="H998" i="19"/>
  <c r="H999" i="19"/>
  <c r="H1000" i="19"/>
  <c r="H1001" i="19"/>
  <c r="H1002" i="19"/>
  <c r="H1003" i="19"/>
  <c r="H1004" i="19"/>
  <c r="H1005" i="19"/>
  <c r="H1006" i="19"/>
  <c r="H1007" i="19"/>
  <c r="H1008" i="19"/>
  <c r="H1009" i="19"/>
  <c r="H1010" i="19"/>
  <c r="H1011" i="19"/>
  <c r="H1012" i="19"/>
  <c r="H1013" i="19"/>
  <c r="H1014" i="19"/>
  <c r="H1015" i="19"/>
  <c r="H1016" i="19"/>
  <c r="H1017" i="19"/>
  <c r="H1018" i="19"/>
  <c r="H1019" i="19"/>
  <c r="H1020" i="19"/>
  <c r="H1021" i="19"/>
  <c r="H1022" i="19"/>
  <c r="H1023" i="19"/>
  <c r="H1024" i="19"/>
  <c r="H1025" i="19"/>
  <c r="H1026" i="19"/>
  <c r="H1027" i="19"/>
  <c r="H1028" i="19"/>
  <c r="H1029" i="19"/>
  <c r="H1030" i="19"/>
  <c r="H1031" i="19"/>
  <c r="H1032" i="19"/>
  <c r="H1033" i="19"/>
  <c r="H1034" i="19"/>
  <c r="H1035" i="19"/>
  <c r="H1036" i="19"/>
  <c r="H1037" i="19"/>
  <c r="H1038" i="19"/>
  <c r="H1039" i="19"/>
  <c r="H1040" i="19"/>
  <c r="H1041" i="19"/>
  <c r="H1042" i="19"/>
  <c r="H1043" i="19"/>
  <c r="H1044" i="19"/>
  <c r="H1045" i="19"/>
  <c r="H1046" i="19"/>
  <c r="H1047" i="19"/>
  <c r="H1048" i="19"/>
  <c r="H1049" i="19"/>
  <c r="H1050" i="19"/>
  <c r="H1051" i="19"/>
  <c r="H1052" i="19"/>
  <c r="H1053" i="19"/>
  <c r="H1054" i="19"/>
  <c r="H1055" i="19"/>
  <c r="H1056" i="19"/>
  <c r="H1057" i="19"/>
  <c r="H1058" i="19"/>
  <c r="H1059" i="19"/>
  <c r="H1060" i="19"/>
  <c r="H1061" i="19"/>
  <c r="H1062" i="19"/>
  <c r="H1063" i="19"/>
  <c r="H1064" i="19"/>
  <c r="H1065" i="19"/>
  <c r="H1066" i="19"/>
  <c r="H1067" i="19"/>
  <c r="H1068" i="19"/>
  <c r="H1069" i="19"/>
  <c r="H1070" i="19"/>
  <c r="H1071" i="19"/>
  <c r="H1072" i="19"/>
  <c r="H1073" i="19"/>
  <c r="H1074" i="19"/>
  <c r="H1075" i="19"/>
  <c r="H1076" i="19"/>
  <c r="H1077" i="19"/>
  <c r="H1078" i="19"/>
  <c r="H1079" i="19"/>
  <c r="H1080" i="19"/>
  <c r="H1081" i="19"/>
  <c r="H1082" i="19"/>
  <c r="H1083" i="19"/>
  <c r="H1084" i="19"/>
  <c r="H1085" i="19"/>
  <c r="H1086" i="19"/>
  <c r="H1087" i="19"/>
  <c r="H1088" i="19"/>
  <c r="H1089" i="19"/>
  <c r="H1090" i="19"/>
  <c r="H1091" i="19"/>
  <c r="H1092" i="19"/>
  <c r="H1093" i="19"/>
  <c r="H1094" i="19"/>
  <c r="H1095" i="19"/>
  <c r="H1096" i="19"/>
  <c r="H1097" i="19"/>
  <c r="H1098" i="19"/>
  <c r="H1099" i="19"/>
  <c r="H1100" i="19"/>
  <c r="H1101" i="19"/>
  <c r="H1102" i="19"/>
  <c r="H1103" i="19"/>
  <c r="H1104" i="19"/>
  <c r="H1105" i="19"/>
  <c r="H1106" i="19"/>
  <c r="H1107" i="19"/>
  <c r="H1108" i="19"/>
  <c r="H1109" i="19"/>
  <c r="H1110" i="19"/>
  <c r="H1111" i="19"/>
  <c r="H1112" i="19"/>
  <c r="H1113" i="19"/>
  <c r="H1114" i="19"/>
  <c r="H1115" i="19"/>
  <c r="H1116" i="19"/>
  <c r="H1117" i="19"/>
  <c r="H1118" i="19"/>
  <c r="H1119" i="19"/>
  <c r="H1120" i="19"/>
  <c r="H1121" i="19"/>
  <c r="H1122" i="19"/>
  <c r="H1123" i="19"/>
  <c r="H1124" i="19"/>
  <c r="H1125" i="19"/>
  <c r="H1126" i="19"/>
  <c r="H1127" i="19"/>
  <c r="H1128" i="19"/>
  <c r="H1129" i="19"/>
  <c r="H1130" i="19"/>
  <c r="H1131" i="19"/>
  <c r="H1132" i="19"/>
  <c r="H1133" i="19"/>
  <c r="H1134" i="19"/>
  <c r="H1135" i="19"/>
  <c r="H1136" i="19"/>
  <c r="H1137" i="19"/>
  <c r="H1138" i="19"/>
  <c r="H1139" i="19"/>
  <c r="H1140" i="19"/>
  <c r="H1141" i="19"/>
  <c r="H1142" i="19"/>
  <c r="H1143" i="19"/>
  <c r="H1144" i="19"/>
  <c r="H1145" i="19"/>
  <c r="H1146" i="19"/>
  <c r="H1147" i="19"/>
  <c r="H1148" i="19"/>
  <c r="H1149" i="19"/>
  <c r="H1150" i="19"/>
  <c r="H1151" i="19"/>
  <c r="H1152" i="19"/>
  <c r="H1153" i="19"/>
  <c r="H1154" i="19"/>
  <c r="H1155" i="19"/>
  <c r="H1156" i="19"/>
  <c r="H1157" i="19"/>
  <c r="H1158" i="19"/>
  <c r="H1159" i="19"/>
  <c r="H1160" i="19"/>
  <c r="H1161" i="19"/>
  <c r="H1162" i="19"/>
  <c r="H1163" i="19"/>
  <c r="H1164" i="19"/>
  <c r="H1165" i="19"/>
  <c r="H1166" i="19"/>
  <c r="H1167" i="19"/>
  <c r="H1168" i="19"/>
  <c r="H1169" i="19"/>
  <c r="H1170" i="19"/>
  <c r="H1171" i="19"/>
  <c r="H1172" i="19"/>
  <c r="H1173" i="19"/>
  <c r="H1174" i="19"/>
  <c r="H1175" i="19"/>
  <c r="H1176" i="19"/>
  <c r="H1177" i="19"/>
  <c r="H1178" i="19"/>
  <c r="H1179" i="19"/>
  <c r="H1180" i="19"/>
  <c r="H1181" i="19"/>
  <c r="H1182" i="19"/>
  <c r="H1183" i="19"/>
  <c r="H1184" i="19"/>
  <c r="H1185" i="19"/>
  <c r="H1186" i="19"/>
  <c r="H1187" i="19"/>
  <c r="H1188" i="19"/>
  <c r="H1189" i="19"/>
  <c r="H1190" i="19"/>
  <c r="H1191" i="19"/>
  <c r="H1192" i="19"/>
  <c r="H1193" i="19"/>
  <c r="H1194" i="19"/>
  <c r="H1195" i="19"/>
  <c r="H1196" i="19"/>
  <c r="H1197" i="19"/>
  <c r="H1198" i="19"/>
  <c r="H1199" i="19"/>
  <c r="H1200" i="19"/>
  <c r="H1201" i="19"/>
  <c r="H1202" i="19"/>
  <c r="H1203" i="19"/>
  <c r="H1204" i="19"/>
  <c r="H1205" i="19"/>
  <c r="H1206" i="19"/>
  <c r="H1207" i="19"/>
  <c r="H1208" i="19"/>
  <c r="H1209" i="19"/>
  <c r="H1210" i="19"/>
  <c r="H1211" i="19"/>
  <c r="H1212" i="19"/>
  <c r="H1213" i="19"/>
  <c r="H1214" i="19"/>
  <c r="H1215" i="19"/>
  <c r="H1216" i="19"/>
  <c r="H1217" i="19"/>
  <c r="H1218" i="19"/>
  <c r="H1219" i="19"/>
  <c r="H1220" i="19"/>
  <c r="H1221" i="19"/>
  <c r="H1222" i="19"/>
  <c r="H1223" i="19"/>
  <c r="H1224" i="19"/>
  <c r="H1225" i="19"/>
  <c r="H1226" i="19"/>
  <c r="H1227" i="19"/>
  <c r="H1228" i="19"/>
  <c r="H1229" i="19"/>
  <c r="H1230" i="19"/>
  <c r="H1231" i="19"/>
  <c r="H1232" i="19"/>
  <c r="H1233" i="19"/>
  <c r="H1234" i="19"/>
  <c r="H1235" i="19"/>
  <c r="H1236" i="19"/>
  <c r="H1237" i="19"/>
  <c r="H1238" i="19"/>
  <c r="H1239" i="19"/>
  <c r="H1240" i="19"/>
  <c r="H1241" i="19"/>
  <c r="H1242" i="19"/>
  <c r="H1243" i="19"/>
  <c r="H1244" i="19"/>
  <c r="H1245" i="19"/>
  <c r="H1246" i="19"/>
  <c r="H1247" i="19"/>
  <c r="H1248" i="19"/>
  <c r="H1249" i="19"/>
  <c r="H1250" i="19"/>
  <c r="H1251" i="19"/>
  <c r="H1252" i="19"/>
  <c r="H1253" i="19"/>
  <c r="H1254" i="19"/>
  <c r="H1255" i="19"/>
  <c r="H1256" i="19"/>
  <c r="H1257" i="19"/>
  <c r="H1258" i="19"/>
  <c r="H1259" i="19"/>
  <c r="H1260" i="19"/>
  <c r="H1261" i="19"/>
  <c r="H1262" i="19"/>
  <c r="H1263" i="19"/>
  <c r="H1264" i="19"/>
  <c r="H1265" i="19"/>
  <c r="H1266" i="19"/>
  <c r="H1267" i="19"/>
  <c r="H1268" i="19"/>
  <c r="H1269" i="19"/>
  <c r="H1270" i="19"/>
  <c r="H1271" i="19"/>
  <c r="H1272" i="19"/>
  <c r="H1273" i="19"/>
  <c r="H1274" i="19"/>
  <c r="H1275" i="19"/>
  <c r="H1276" i="19"/>
  <c r="H1277" i="19"/>
  <c r="H1278" i="19"/>
  <c r="H1279" i="19"/>
  <c r="H1280" i="19"/>
  <c r="H1281" i="19"/>
  <c r="H1282" i="19"/>
  <c r="H1283" i="19"/>
  <c r="H1284" i="19"/>
  <c r="H1285" i="19"/>
  <c r="H1286" i="19"/>
  <c r="H1287" i="19"/>
  <c r="H1288" i="19"/>
  <c r="H1289" i="19"/>
  <c r="H1290" i="19"/>
  <c r="H1291" i="19"/>
  <c r="H1292" i="19"/>
  <c r="H1293" i="19"/>
  <c r="H1294" i="19"/>
  <c r="H1295" i="19"/>
  <c r="H1296" i="19"/>
  <c r="H1297" i="19"/>
  <c r="H1298" i="19"/>
  <c r="H1299" i="19"/>
  <c r="H1300" i="19"/>
  <c r="H1301" i="19"/>
  <c r="H1302" i="19"/>
  <c r="H1303" i="19"/>
  <c r="H1304" i="19"/>
  <c r="H1305" i="19"/>
  <c r="H1306" i="19"/>
  <c r="H1307" i="19"/>
  <c r="H1308" i="19"/>
  <c r="H1309" i="19"/>
  <c r="H1310" i="19"/>
  <c r="H1311" i="19"/>
  <c r="H1312" i="19"/>
  <c r="H1313" i="19"/>
  <c r="H1314" i="19"/>
  <c r="H1315" i="19"/>
  <c r="H1316" i="19"/>
  <c r="H1317" i="19"/>
  <c r="H1318" i="19"/>
  <c r="H1319" i="19"/>
  <c r="H1320" i="19"/>
  <c r="H1321" i="19"/>
  <c r="H1322" i="19"/>
  <c r="H1323" i="19"/>
  <c r="H1324" i="19"/>
  <c r="H1325" i="19"/>
  <c r="H1326" i="19"/>
  <c r="H1327" i="19"/>
  <c r="H1328" i="19"/>
  <c r="H1329" i="19"/>
  <c r="H1330" i="19"/>
  <c r="H1331" i="19"/>
  <c r="H1332" i="19"/>
  <c r="H1333" i="19"/>
  <c r="H1334" i="19"/>
  <c r="H1335" i="19"/>
  <c r="H1336" i="19"/>
  <c r="H1337" i="19"/>
  <c r="H1338" i="19"/>
  <c r="H1339" i="19"/>
  <c r="H1340" i="19"/>
  <c r="H1341" i="19"/>
  <c r="H1342" i="19"/>
  <c r="H1343" i="19"/>
  <c r="H1344" i="19"/>
  <c r="H1345" i="19"/>
  <c r="H1346" i="19"/>
  <c r="H1347" i="19"/>
  <c r="H1348" i="19"/>
  <c r="H1349" i="19"/>
  <c r="H1350" i="19"/>
  <c r="H1351" i="19"/>
  <c r="H1352" i="19"/>
  <c r="H1353" i="19"/>
  <c r="H1354" i="19"/>
  <c r="H1355" i="19"/>
  <c r="H1356" i="19"/>
  <c r="H1357" i="19"/>
  <c r="H1358" i="19"/>
  <c r="H1359" i="19"/>
  <c r="H1360" i="19"/>
  <c r="H1361" i="19"/>
  <c r="H1362" i="19"/>
  <c r="H1363" i="19"/>
  <c r="H1364" i="19"/>
  <c r="H1365" i="19"/>
  <c r="H1366" i="19"/>
  <c r="H1367" i="19"/>
  <c r="H1368" i="19"/>
  <c r="H1369" i="19"/>
  <c r="H1370" i="19"/>
  <c r="H1371" i="19"/>
  <c r="H1372" i="19"/>
  <c r="H1373" i="19"/>
  <c r="H1374" i="19"/>
  <c r="H1375" i="19"/>
  <c r="H1376" i="19"/>
  <c r="H1377" i="19"/>
  <c r="H1378" i="19"/>
  <c r="H1379" i="19"/>
  <c r="H1380" i="19"/>
  <c r="H1381" i="19"/>
  <c r="H1382" i="19"/>
  <c r="H1383" i="19"/>
  <c r="H1384" i="19"/>
  <c r="H1385" i="19"/>
  <c r="H1386" i="19"/>
  <c r="H1387" i="19"/>
  <c r="H1388" i="19"/>
  <c r="H1389" i="19"/>
  <c r="H1390" i="19"/>
  <c r="H1391" i="19"/>
  <c r="H1392" i="19"/>
  <c r="H1393" i="19"/>
  <c r="H1394" i="19"/>
  <c r="H1395" i="19"/>
  <c r="H1396" i="19"/>
  <c r="H1397" i="19"/>
  <c r="H1398" i="19"/>
  <c r="H1399" i="19"/>
  <c r="H1400" i="19"/>
  <c r="H1401" i="19"/>
  <c r="H1402" i="19"/>
  <c r="H1403" i="19"/>
  <c r="H1404" i="19"/>
  <c r="H1405" i="19"/>
  <c r="H1406" i="19"/>
  <c r="H1407" i="19"/>
  <c r="H1408" i="19"/>
  <c r="H1409" i="19"/>
  <c r="H1410" i="19"/>
  <c r="H1411" i="19"/>
  <c r="H1412" i="19"/>
  <c r="H1413" i="19"/>
  <c r="H1414" i="19"/>
  <c r="H1415" i="19"/>
  <c r="H1416" i="19"/>
  <c r="H1417" i="19"/>
  <c r="H1418" i="19"/>
  <c r="H1419" i="19"/>
  <c r="H1420" i="19"/>
  <c r="H1421" i="19"/>
  <c r="H1422" i="19"/>
  <c r="H1423" i="19"/>
  <c r="H1424" i="19"/>
  <c r="H1425" i="19"/>
  <c r="H1426" i="19"/>
  <c r="H1427" i="19"/>
  <c r="H1428" i="19"/>
  <c r="H1429" i="19"/>
  <c r="H1430" i="19"/>
  <c r="H1431" i="19"/>
  <c r="H1432" i="19"/>
  <c r="H1433" i="19"/>
  <c r="H1434" i="19"/>
  <c r="H1435" i="19"/>
  <c r="H1436" i="19"/>
  <c r="H1437" i="19"/>
  <c r="H1438" i="19"/>
  <c r="H1439" i="19"/>
  <c r="H1440" i="19"/>
  <c r="H1441" i="19"/>
  <c r="H1442" i="19"/>
  <c r="H1443" i="19"/>
  <c r="H1444" i="19"/>
  <c r="H1445" i="19"/>
  <c r="H1446" i="19"/>
  <c r="H1447" i="19"/>
  <c r="H1448" i="19"/>
  <c r="H1449" i="19"/>
  <c r="H1450" i="19"/>
  <c r="H1451" i="19"/>
  <c r="H1452" i="19"/>
  <c r="H1453" i="19"/>
  <c r="H1454" i="19"/>
  <c r="H1455" i="19"/>
  <c r="H1456" i="19"/>
  <c r="H1457" i="19"/>
  <c r="H1458" i="19"/>
  <c r="H1459" i="19"/>
  <c r="H1460" i="19"/>
  <c r="H1461" i="19"/>
  <c r="H2" i="19"/>
  <c r="M18" i="22"/>
  <c r="M20" i="22" s="1"/>
  <c r="M17" i="22"/>
  <c r="M16" i="22"/>
  <c r="R7" i="22"/>
  <c r="R8" i="22" s="1"/>
  <c r="R9" i="22" s="1"/>
  <c r="Q7" i="22"/>
  <c r="Q8" i="22" s="1"/>
  <c r="Q9" i="22" s="1"/>
  <c r="AM3" i="19"/>
  <c r="AM4" i="19"/>
  <c r="AM5" i="19"/>
  <c r="AM6" i="19"/>
  <c r="AM7" i="19"/>
  <c r="AM8" i="19"/>
  <c r="AM9" i="19"/>
  <c r="AM10" i="19"/>
  <c r="AM11" i="19"/>
  <c r="AM12" i="19"/>
  <c r="AM13" i="19"/>
  <c r="AM14" i="19"/>
  <c r="AM15" i="19"/>
  <c r="AM16" i="19"/>
  <c r="AM17" i="19"/>
  <c r="AM18" i="19"/>
  <c r="AM19" i="19"/>
  <c r="AM20" i="19"/>
  <c r="AM21" i="19"/>
  <c r="AM22" i="19"/>
  <c r="AM23" i="19"/>
  <c r="AM24" i="19"/>
  <c r="AM25" i="19"/>
  <c r="AM26" i="19"/>
  <c r="AM27" i="19"/>
  <c r="AM28" i="19"/>
  <c r="AM29" i="19"/>
  <c r="AM30" i="19"/>
  <c r="AM31" i="19"/>
  <c r="AM32" i="19"/>
  <c r="AM33" i="19"/>
  <c r="AM34" i="19"/>
  <c r="AM35" i="19"/>
  <c r="AM36" i="19"/>
  <c r="AM37" i="19"/>
  <c r="AM38" i="19"/>
  <c r="AM39" i="19"/>
  <c r="AM40" i="19"/>
  <c r="AM41" i="19"/>
  <c r="AM42" i="19"/>
  <c r="AM43" i="19"/>
  <c r="AM44" i="19"/>
  <c r="AM45" i="19"/>
  <c r="AM46" i="19"/>
  <c r="AM47" i="19"/>
  <c r="AM48" i="19"/>
  <c r="AM49" i="19"/>
  <c r="AM50" i="19"/>
  <c r="AM51" i="19"/>
  <c r="AM52" i="19"/>
  <c r="AM53" i="19"/>
  <c r="AM54" i="19"/>
  <c r="AM55" i="19"/>
  <c r="AM56" i="19"/>
  <c r="AM57" i="19"/>
  <c r="AM58" i="19"/>
  <c r="AM59" i="19"/>
  <c r="AM60" i="19"/>
  <c r="AM61" i="19"/>
  <c r="AM62" i="19"/>
  <c r="AM63" i="19"/>
  <c r="AM64" i="19"/>
  <c r="AM65" i="19"/>
  <c r="AM66" i="19"/>
  <c r="AM67" i="19"/>
  <c r="AM68" i="19"/>
  <c r="AM69" i="19"/>
  <c r="AM70" i="19"/>
  <c r="AM71" i="19"/>
  <c r="AM72" i="19"/>
  <c r="AM73" i="19"/>
  <c r="AM74" i="19"/>
  <c r="AM75" i="19"/>
  <c r="AM76" i="19"/>
  <c r="AM77" i="19"/>
  <c r="AM78" i="19"/>
  <c r="AM79" i="19"/>
  <c r="AM80" i="19"/>
  <c r="AM81" i="19"/>
  <c r="AM82" i="19"/>
  <c r="AM83" i="19"/>
  <c r="AM84" i="19"/>
  <c r="AM85" i="19"/>
  <c r="AM86" i="19"/>
  <c r="AM87" i="19"/>
  <c r="AM88" i="19"/>
  <c r="AM89" i="19"/>
  <c r="AM90" i="19"/>
  <c r="AM91" i="19"/>
  <c r="AM92" i="19"/>
  <c r="AM93" i="19"/>
  <c r="AM94" i="19"/>
  <c r="AM95" i="19"/>
  <c r="AM96" i="19"/>
  <c r="AM97" i="19"/>
  <c r="AM98" i="19"/>
  <c r="AM99" i="19"/>
  <c r="AM100" i="19"/>
  <c r="AM101" i="19"/>
  <c r="AM102" i="19"/>
  <c r="AM103" i="19"/>
  <c r="AM104" i="19"/>
  <c r="AM105" i="19"/>
  <c r="AM106" i="19"/>
  <c r="AM107" i="19"/>
  <c r="AM108" i="19"/>
  <c r="AM109" i="19"/>
  <c r="AM110" i="19"/>
  <c r="AM111" i="19"/>
  <c r="AM112" i="19"/>
  <c r="AM113" i="19"/>
  <c r="AM114" i="19"/>
  <c r="AM115" i="19"/>
  <c r="AM116" i="19"/>
  <c r="AM117" i="19"/>
  <c r="AM118" i="19"/>
  <c r="AM119" i="19"/>
  <c r="AM120" i="19"/>
  <c r="AM121" i="19"/>
  <c r="AM122" i="19"/>
  <c r="AM123" i="19"/>
  <c r="AM124" i="19"/>
  <c r="AM125" i="19"/>
  <c r="AM126" i="19"/>
  <c r="AM127" i="19"/>
  <c r="AM128" i="19"/>
  <c r="AM129" i="19"/>
  <c r="AM130" i="19"/>
  <c r="AM131" i="19"/>
  <c r="AM132" i="19"/>
  <c r="AM133" i="19"/>
  <c r="AM134" i="19"/>
  <c r="AM135" i="19"/>
  <c r="AM136" i="19"/>
  <c r="AM137" i="19"/>
  <c r="AM138" i="19"/>
  <c r="AM139" i="19"/>
  <c r="AM140" i="19"/>
  <c r="AM141" i="19"/>
  <c r="AM142" i="19"/>
  <c r="AM143" i="19"/>
  <c r="AM144" i="19"/>
  <c r="AM145" i="19"/>
  <c r="AM146" i="19"/>
  <c r="AM147" i="19"/>
  <c r="AM148" i="19"/>
  <c r="AM149" i="19"/>
  <c r="AM150" i="19"/>
  <c r="AM151" i="19"/>
  <c r="AM152" i="19"/>
  <c r="AM153" i="19"/>
  <c r="AM154" i="19"/>
  <c r="AM155" i="19"/>
  <c r="AM156" i="19"/>
  <c r="AM157" i="19"/>
  <c r="AM158" i="19"/>
  <c r="AM159" i="19"/>
  <c r="AM160" i="19"/>
  <c r="AM161" i="19"/>
  <c r="AM162" i="19"/>
  <c r="AM163" i="19"/>
  <c r="AM164" i="19"/>
  <c r="AM165" i="19"/>
  <c r="AM166" i="19"/>
  <c r="AM167" i="19"/>
  <c r="AM168" i="19"/>
  <c r="AM169" i="19"/>
  <c r="AM170" i="19"/>
  <c r="AM171" i="19"/>
  <c r="AM172" i="19"/>
  <c r="AM173" i="19"/>
  <c r="AM174" i="19"/>
  <c r="AM175" i="19"/>
  <c r="AM176" i="19"/>
  <c r="AM177" i="19"/>
  <c r="AM178" i="19"/>
  <c r="AM179" i="19"/>
  <c r="AM180" i="19"/>
  <c r="AM181" i="19"/>
  <c r="AM182" i="19"/>
  <c r="AM183" i="19"/>
  <c r="AM184" i="19"/>
  <c r="AM185" i="19"/>
  <c r="AM186" i="19"/>
  <c r="AM187" i="19"/>
  <c r="AM188" i="19"/>
  <c r="AM189" i="19"/>
  <c r="AM190" i="19"/>
  <c r="AM191" i="19"/>
  <c r="AM192" i="19"/>
  <c r="AM193" i="19"/>
  <c r="AM194" i="19"/>
  <c r="AM195" i="19"/>
  <c r="AM196" i="19"/>
  <c r="AM197" i="19"/>
  <c r="AM198" i="19"/>
  <c r="AM199" i="19"/>
  <c r="AM200" i="19"/>
  <c r="AM201" i="19"/>
  <c r="AM202" i="19"/>
  <c r="AM203" i="19"/>
  <c r="AM204" i="19"/>
  <c r="AM205" i="19"/>
  <c r="AM206" i="19"/>
  <c r="AM207" i="19"/>
  <c r="AM208" i="19"/>
  <c r="AM209" i="19"/>
  <c r="AM210" i="19"/>
  <c r="AM211" i="19"/>
  <c r="AM212" i="19"/>
  <c r="AM213" i="19"/>
  <c r="AM214" i="19"/>
  <c r="AM215" i="19"/>
  <c r="AM216" i="19"/>
  <c r="AM217" i="19"/>
  <c r="AM218" i="19"/>
  <c r="AM219" i="19"/>
  <c r="AM220" i="19"/>
  <c r="AM221" i="19"/>
  <c r="AM222" i="19"/>
  <c r="AM223" i="19"/>
  <c r="AM224" i="19"/>
  <c r="AM225" i="19"/>
  <c r="AM226" i="19"/>
  <c r="AM227" i="19"/>
  <c r="AM228" i="19"/>
  <c r="AM229" i="19"/>
  <c r="AM230" i="19"/>
  <c r="AM231" i="19"/>
  <c r="AM232" i="19"/>
  <c r="AM233" i="19"/>
  <c r="AM234" i="19"/>
  <c r="AM235" i="19"/>
  <c r="AM236" i="19"/>
  <c r="AM237" i="19"/>
  <c r="AM238" i="19"/>
  <c r="AM239" i="19"/>
  <c r="AM240" i="19"/>
  <c r="AM241" i="19"/>
  <c r="AM242" i="19"/>
  <c r="AM243" i="19"/>
  <c r="AM244" i="19"/>
  <c r="AM245" i="19"/>
  <c r="AM246" i="19"/>
  <c r="AM247" i="19"/>
  <c r="AM248" i="19"/>
  <c r="AM249" i="19"/>
  <c r="AM250" i="19"/>
  <c r="AM251" i="19"/>
  <c r="AM252" i="19"/>
  <c r="AM253" i="19"/>
  <c r="AM254" i="19"/>
  <c r="AM255" i="19"/>
  <c r="AM256" i="19"/>
  <c r="AM257" i="19"/>
  <c r="AM258" i="19"/>
  <c r="AM259" i="19"/>
  <c r="AM260" i="19"/>
  <c r="AM261" i="19"/>
  <c r="AM262" i="19"/>
  <c r="AM263" i="19"/>
  <c r="AM264" i="19"/>
  <c r="AM265" i="19"/>
  <c r="AM266" i="19"/>
  <c r="AM267" i="19"/>
  <c r="AM268" i="19"/>
  <c r="AM269" i="19"/>
  <c r="AM270" i="19"/>
  <c r="AM271" i="19"/>
  <c r="AM272" i="19"/>
  <c r="AM273" i="19"/>
  <c r="AM274" i="19"/>
  <c r="AM275" i="19"/>
  <c r="AM276" i="19"/>
  <c r="AM277" i="19"/>
  <c r="AM278" i="19"/>
  <c r="AM279" i="19"/>
  <c r="AM280" i="19"/>
  <c r="AM281" i="19"/>
  <c r="AM282" i="19"/>
  <c r="AM283" i="19"/>
  <c r="AM284" i="19"/>
  <c r="AM285" i="19"/>
  <c r="AM286" i="19"/>
  <c r="AM287" i="19"/>
  <c r="AM288" i="19"/>
  <c r="AM289" i="19"/>
  <c r="AM290" i="19"/>
  <c r="AM291" i="19"/>
  <c r="AM292" i="19"/>
  <c r="AM293" i="19"/>
  <c r="AM294" i="19"/>
  <c r="AM295" i="19"/>
  <c r="AM296" i="19"/>
  <c r="AM297" i="19"/>
  <c r="AM298" i="19"/>
  <c r="AM299" i="19"/>
  <c r="AM300" i="19"/>
  <c r="AM301" i="19"/>
  <c r="AM302" i="19"/>
  <c r="AM303" i="19"/>
  <c r="AM304" i="19"/>
  <c r="AM305" i="19"/>
  <c r="AM306" i="19"/>
  <c r="AM307" i="19"/>
  <c r="AM308" i="19"/>
  <c r="AM309" i="19"/>
  <c r="AM310" i="19"/>
  <c r="AM311" i="19"/>
  <c r="AM312" i="19"/>
  <c r="AM313" i="19"/>
  <c r="AM314" i="19"/>
  <c r="AM315" i="19"/>
  <c r="AM316" i="19"/>
  <c r="AM317" i="19"/>
  <c r="AM318" i="19"/>
  <c r="AM319" i="19"/>
  <c r="AM320" i="19"/>
  <c r="AM321" i="19"/>
  <c r="AM322" i="19"/>
  <c r="AM323" i="19"/>
  <c r="AM324" i="19"/>
  <c r="AM325" i="19"/>
  <c r="AM326" i="19"/>
  <c r="AM327" i="19"/>
  <c r="AM328" i="19"/>
  <c r="AM329" i="19"/>
  <c r="AM330" i="19"/>
  <c r="AM331" i="19"/>
  <c r="AM332" i="19"/>
  <c r="AM333" i="19"/>
  <c r="AM334" i="19"/>
  <c r="AM335" i="19"/>
  <c r="AM336" i="19"/>
  <c r="AM337" i="19"/>
  <c r="AM338" i="19"/>
  <c r="AM339" i="19"/>
  <c r="AM340" i="19"/>
  <c r="AM341" i="19"/>
  <c r="AM342" i="19"/>
  <c r="AM343" i="19"/>
  <c r="AM344" i="19"/>
  <c r="AM345" i="19"/>
  <c r="AM346" i="19"/>
  <c r="AM347" i="19"/>
  <c r="AM348" i="19"/>
  <c r="AM349" i="19"/>
  <c r="AM350" i="19"/>
  <c r="AM351" i="19"/>
  <c r="AM352" i="19"/>
  <c r="AM353" i="19"/>
  <c r="AM354" i="19"/>
  <c r="AM355" i="19"/>
  <c r="AM356" i="19"/>
  <c r="AM357" i="19"/>
  <c r="AM358" i="19"/>
  <c r="AM359" i="19"/>
  <c r="AM360" i="19"/>
  <c r="AM361" i="19"/>
  <c r="AM362" i="19"/>
  <c r="AM363" i="19"/>
  <c r="AM364" i="19"/>
  <c r="AM365" i="19"/>
  <c r="AM366" i="19"/>
  <c r="AM367" i="19"/>
  <c r="AM368" i="19"/>
  <c r="AM369" i="19"/>
  <c r="AM370" i="19"/>
  <c r="AM371" i="19"/>
  <c r="AM372" i="19"/>
  <c r="AM373" i="19"/>
  <c r="AM374" i="19"/>
  <c r="AM375" i="19"/>
  <c r="AM376" i="19"/>
  <c r="AM377" i="19"/>
  <c r="AM378" i="19"/>
  <c r="AM379" i="19"/>
  <c r="AM380" i="19"/>
  <c r="AM381" i="19"/>
  <c r="AM382" i="19"/>
  <c r="AM383" i="19"/>
  <c r="AM384" i="19"/>
  <c r="AM385" i="19"/>
  <c r="AM386" i="19"/>
  <c r="AM387" i="19"/>
  <c r="AM388" i="19"/>
  <c r="AM389" i="19"/>
  <c r="AM390" i="19"/>
  <c r="AM391" i="19"/>
  <c r="AM392" i="19"/>
  <c r="AM393" i="19"/>
  <c r="AM394" i="19"/>
  <c r="AM395" i="19"/>
  <c r="AM396" i="19"/>
  <c r="AM397" i="19"/>
  <c r="AM398" i="19"/>
  <c r="AM399" i="19"/>
  <c r="AM400" i="19"/>
  <c r="AM401" i="19"/>
  <c r="AM402" i="19"/>
  <c r="AM403" i="19"/>
  <c r="AM404" i="19"/>
  <c r="AM405" i="19"/>
  <c r="AM406" i="19"/>
  <c r="AM407" i="19"/>
  <c r="AM408" i="19"/>
  <c r="AM409" i="19"/>
  <c r="AM410" i="19"/>
  <c r="AM411" i="19"/>
  <c r="AM412" i="19"/>
  <c r="AM413" i="19"/>
  <c r="AM414" i="19"/>
  <c r="AM415" i="19"/>
  <c r="AM416" i="19"/>
  <c r="AM417" i="19"/>
  <c r="AM418" i="19"/>
  <c r="AM419" i="19"/>
  <c r="AM420" i="19"/>
  <c r="AM421" i="19"/>
  <c r="AM422" i="19"/>
  <c r="AM423" i="19"/>
  <c r="AM424" i="19"/>
  <c r="AM425" i="19"/>
  <c r="AM426" i="19"/>
  <c r="AM427" i="19"/>
  <c r="AM428" i="19"/>
  <c r="AM429" i="19"/>
  <c r="AM430" i="19"/>
  <c r="AM431" i="19"/>
  <c r="AM432" i="19"/>
  <c r="AM433" i="19"/>
  <c r="AM434" i="19"/>
  <c r="AM435" i="19"/>
  <c r="AM436" i="19"/>
  <c r="AM437" i="19"/>
  <c r="AM438" i="19"/>
  <c r="AM439" i="19"/>
  <c r="AM440" i="19"/>
  <c r="AM441" i="19"/>
  <c r="AM442" i="19"/>
  <c r="AM443" i="19"/>
  <c r="AM444" i="19"/>
  <c r="AM445" i="19"/>
  <c r="AM446" i="19"/>
  <c r="AM447" i="19"/>
  <c r="AM448" i="19"/>
  <c r="AM449" i="19"/>
  <c r="AM450" i="19"/>
  <c r="AM451" i="19"/>
  <c r="AM452" i="19"/>
  <c r="AM453" i="19"/>
  <c r="AM454" i="19"/>
  <c r="AM455" i="19"/>
  <c r="AM456" i="19"/>
  <c r="AM457" i="19"/>
  <c r="AM458" i="19"/>
  <c r="AM459" i="19"/>
  <c r="AM460" i="19"/>
  <c r="AM461" i="19"/>
  <c r="AM462" i="19"/>
  <c r="AM463" i="19"/>
  <c r="AM464" i="19"/>
  <c r="AM465" i="19"/>
  <c r="AM466" i="19"/>
  <c r="AM467" i="19"/>
  <c r="AM468" i="19"/>
  <c r="AM469" i="19"/>
  <c r="AM470" i="19"/>
  <c r="AM471" i="19"/>
  <c r="AM472" i="19"/>
  <c r="AM473" i="19"/>
  <c r="AM474" i="19"/>
  <c r="AM475" i="19"/>
  <c r="AM476" i="19"/>
  <c r="AM477" i="19"/>
  <c r="AM478" i="19"/>
  <c r="AM479" i="19"/>
  <c r="AM480" i="19"/>
  <c r="AM481" i="19"/>
  <c r="AM482" i="19"/>
  <c r="AM483" i="19"/>
  <c r="AM484" i="19"/>
  <c r="AM485" i="19"/>
  <c r="AM486" i="19"/>
  <c r="AM487" i="19"/>
  <c r="AM488" i="19"/>
  <c r="AM489" i="19"/>
  <c r="AM490" i="19"/>
  <c r="AM491" i="19"/>
  <c r="AM492" i="19"/>
  <c r="AM493" i="19"/>
  <c r="AM494" i="19"/>
  <c r="AM495" i="19"/>
  <c r="AM496" i="19"/>
  <c r="AM497" i="19"/>
  <c r="AM498" i="19"/>
  <c r="AM499" i="19"/>
  <c r="AM500" i="19"/>
  <c r="AM501" i="19"/>
  <c r="AM502" i="19"/>
  <c r="AM503" i="19"/>
  <c r="AM504" i="19"/>
  <c r="AM505" i="19"/>
  <c r="AM506" i="19"/>
  <c r="AM507" i="19"/>
  <c r="AM508" i="19"/>
  <c r="AM509" i="19"/>
  <c r="AM510" i="19"/>
  <c r="AM511" i="19"/>
  <c r="AM512" i="19"/>
  <c r="AM513" i="19"/>
  <c r="AM514" i="19"/>
  <c r="AM515" i="19"/>
  <c r="AM516" i="19"/>
  <c r="AM517" i="19"/>
  <c r="AM518" i="19"/>
  <c r="AM519" i="19"/>
  <c r="AM520" i="19"/>
  <c r="AM521" i="19"/>
  <c r="AM522" i="19"/>
  <c r="AM523" i="19"/>
  <c r="AM524" i="19"/>
  <c r="AM525" i="19"/>
  <c r="AM526" i="19"/>
  <c r="AM527" i="19"/>
  <c r="AM528" i="19"/>
  <c r="AM529" i="19"/>
  <c r="AM530" i="19"/>
  <c r="AM531" i="19"/>
  <c r="AM532" i="19"/>
  <c r="AM533" i="19"/>
  <c r="AM534" i="19"/>
  <c r="AM535" i="19"/>
  <c r="AM536" i="19"/>
  <c r="AM537" i="19"/>
  <c r="AM538" i="19"/>
  <c r="AM539" i="19"/>
  <c r="AM540" i="19"/>
  <c r="AM541" i="19"/>
  <c r="AM542" i="19"/>
  <c r="AM543" i="19"/>
  <c r="AM544" i="19"/>
  <c r="AM545" i="19"/>
  <c r="AM546" i="19"/>
  <c r="AM547" i="19"/>
  <c r="AM548" i="19"/>
  <c r="AM549" i="19"/>
  <c r="AM550" i="19"/>
  <c r="AM551" i="19"/>
  <c r="AM552" i="19"/>
  <c r="AM553" i="19"/>
  <c r="AM554" i="19"/>
  <c r="AM555" i="19"/>
  <c r="AM556" i="19"/>
  <c r="AM557" i="19"/>
  <c r="AM558" i="19"/>
  <c r="AM559" i="19"/>
  <c r="AM560" i="19"/>
  <c r="AM561" i="19"/>
  <c r="AM562" i="19"/>
  <c r="AM563" i="19"/>
  <c r="AM564" i="19"/>
  <c r="AM565" i="19"/>
  <c r="AM566" i="19"/>
  <c r="AM567" i="19"/>
  <c r="AM568" i="19"/>
  <c r="AM569" i="19"/>
  <c r="AM570" i="19"/>
  <c r="AM571" i="19"/>
  <c r="AM572" i="19"/>
  <c r="AM573" i="19"/>
  <c r="AM574" i="19"/>
  <c r="AM575" i="19"/>
  <c r="AM576" i="19"/>
  <c r="AM577" i="19"/>
  <c r="AM578" i="19"/>
  <c r="AM579" i="19"/>
  <c r="AM580" i="19"/>
  <c r="AM581" i="19"/>
  <c r="AM582" i="19"/>
  <c r="AM583" i="19"/>
  <c r="AM584" i="19"/>
  <c r="AM585" i="19"/>
  <c r="AM586" i="19"/>
  <c r="AM587" i="19"/>
  <c r="AM588" i="19"/>
  <c r="AM589" i="19"/>
  <c r="AM590" i="19"/>
  <c r="AM591" i="19"/>
  <c r="AM592" i="19"/>
  <c r="AM593" i="19"/>
  <c r="AM594" i="19"/>
  <c r="AM595" i="19"/>
  <c r="AM596" i="19"/>
  <c r="AM597" i="19"/>
  <c r="AM598" i="19"/>
  <c r="AM599" i="19"/>
  <c r="AM600" i="19"/>
  <c r="AM601" i="19"/>
  <c r="AM602" i="19"/>
  <c r="AM603" i="19"/>
  <c r="AM604" i="19"/>
  <c r="AM605" i="19"/>
  <c r="AM606" i="19"/>
  <c r="AM607" i="19"/>
  <c r="AM608" i="19"/>
  <c r="AM609" i="19"/>
  <c r="AM610" i="19"/>
  <c r="AM611" i="19"/>
  <c r="AM612" i="19"/>
  <c r="AM613" i="19"/>
  <c r="AM614" i="19"/>
  <c r="AM615" i="19"/>
  <c r="AM616" i="19"/>
  <c r="AM617" i="19"/>
  <c r="AM618" i="19"/>
  <c r="AM619" i="19"/>
  <c r="AM620" i="19"/>
  <c r="AM621" i="19"/>
  <c r="AM622" i="19"/>
  <c r="AM623" i="19"/>
  <c r="AM624" i="19"/>
  <c r="AM625" i="19"/>
  <c r="AM626" i="19"/>
  <c r="AM627" i="19"/>
  <c r="AM628" i="19"/>
  <c r="AM629" i="19"/>
  <c r="AM630" i="19"/>
  <c r="AM631" i="19"/>
  <c r="AM632" i="19"/>
  <c r="AM633" i="19"/>
  <c r="AM634" i="19"/>
  <c r="AM635" i="19"/>
  <c r="AM636" i="19"/>
  <c r="AM637" i="19"/>
  <c r="AM638" i="19"/>
  <c r="AM639" i="19"/>
  <c r="AM640" i="19"/>
  <c r="AM641" i="19"/>
  <c r="AM642" i="19"/>
  <c r="AM643" i="19"/>
  <c r="AM644" i="19"/>
  <c r="AM645" i="19"/>
  <c r="AM646" i="19"/>
  <c r="AM647" i="19"/>
  <c r="AM648" i="19"/>
  <c r="AM649" i="19"/>
  <c r="AM650" i="19"/>
  <c r="AM651" i="19"/>
  <c r="AM652" i="19"/>
  <c r="AM653" i="19"/>
  <c r="AM654" i="19"/>
  <c r="AM655" i="19"/>
  <c r="AM656" i="19"/>
  <c r="AM657" i="19"/>
  <c r="AM658" i="19"/>
  <c r="AM659" i="19"/>
  <c r="AM660" i="19"/>
  <c r="AM661" i="19"/>
  <c r="AM662" i="19"/>
  <c r="AM663" i="19"/>
  <c r="AM664" i="19"/>
  <c r="AM665" i="19"/>
  <c r="AM666" i="19"/>
  <c r="AM667" i="19"/>
  <c r="AM668" i="19"/>
  <c r="AM669" i="19"/>
  <c r="AM670" i="19"/>
  <c r="AM671" i="19"/>
  <c r="AM672" i="19"/>
  <c r="AM673" i="19"/>
  <c r="AM674" i="19"/>
  <c r="AM675" i="19"/>
  <c r="AM676" i="19"/>
  <c r="AM677" i="19"/>
  <c r="AM678" i="19"/>
  <c r="AM679" i="19"/>
  <c r="AM680" i="19"/>
  <c r="AM681" i="19"/>
  <c r="AM682" i="19"/>
  <c r="AM683" i="19"/>
  <c r="AM684" i="19"/>
  <c r="AM685" i="19"/>
  <c r="AM686" i="19"/>
  <c r="AM687" i="19"/>
  <c r="AM688" i="19"/>
  <c r="AM689" i="19"/>
  <c r="AM690" i="19"/>
  <c r="AM691" i="19"/>
  <c r="AM692" i="19"/>
  <c r="AM693" i="19"/>
  <c r="AM694" i="19"/>
  <c r="AM695" i="19"/>
  <c r="AM696" i="19"/>
  <c r="AM697" i="19"/>
  <c r="AM698" i="19"/>
  <c r="AM699" i="19"/>
  <c r="AM700" i="19"/>
  <c r="AM701" i="19"/>
  <c r="AM702" i="19"/>
  <c r="AM703" i="19"/>
  <c r="AM704" i="19"/>
  <c r="AM705" i="19"/>
  <c r="AM706" i="19"/>
  <c r="AM707" i="19"/>
  <c r="AM708" i="19"/>
  <c r="AM709" i="19"/>
  <c r="AM710" i="19"/>
  <c r="AM711" i="19"/>
  <c r="AM712" i="19"/>
  <c r="AM713" i="19"/>
  <c r="AM714" i="19"/>
  <c r="AM715" i="19"/>
  <c r="AM716" i="19"/>
  <c r="AM717" i="19"/>
  <c r="AM718" i="19"/>
  <c r="AM719" i="19"/>
  <c r="AM720" i="19"/>
  <c r="AM721" i="19"/>
  <c r="AM722" i="19"/>
  <c r="AM723" i="19"/>
  <c r="AM724" i="19"/>
  <c r="AM725" i="19"/>
  <c r="AM726" i="19"/>
  <c r="AM727" i="19"/>
  <c r="AM728" i="19"/>
  <c r="AM729" i="19"/>
  <c r="AM730" i="19"/>
  <c r="AM731" i="19"/>
  <c r="AM732" i="19"/>
  <c r="AM733" i="19"/>
  <c r="AM734" i="19"/>
  <c r="AM735" i="19"/>
  <c r="AM736" i="19"/>
  <c r="AM737" i="19"/>
  <c r="AM738" i="19"/>
  <c r="AM739" i="19"/>
  <c r="AM740" i="19"/>
  <c r="AM741" i="19"/>
  <c r="AM742" i="19"/>
  <c r="AM743" i="19"/>
  <c r="AM744" i="19"/>
  <c r="AM745" i="19"/>
  <c r="AM746" i="19"/>
  <c r="AM747" i="19"/>
  <c r="AM748" i="19"/>
  <c r="AM749" i="19"/>
  <c r="AM750" i="19"/>
  <c r="AM751" i="19"/>
  <c r="AM752" i="19"/>
  <c r="AM753" i="19"/>
  <c r="AM754" i="19"/>
  <c r="AM755" i="19"/>
  <c r="AM756" i="19"/>
  <c r="AM757" i="19"/>
  <c r="AM758" i="19"/>
  <c r="AM759" i="19"/>
  <c r="AM760" i="19"/>
  <c r="AM761" i="19"/>
  <c r="AM762" i="19"/>
  <c r="AM763" i="19"/>
  <c r="AM764" i="19"/>
  <c r="AM765" i="19"/>
  <c r="AM766" i="19"/>
  <c r="AM767" i="19"/>
  <c r="AM768" i="19"/>
  <c r="AM769" i="19"/>
  <c r="AM770" i="19"/>
  <c r="AM771" i="19"/>
  <c r="AM772" i="19"/>
  <c r="AM773" i="19"/>
  <c r="AM774" i="19"/>
  <c r="AM775" i="19"/>
  <c r="AM776" i="19"/>
  <c r="AM777" i="19"/>
  <c r="AM778" i="19"/>
  <c r="AM779" i="19"/>
  <c r="AM780" i="19"/>
  <c r="AM781" i="19"/>
  <c r="AM782" i="19"/>
  <c r="AM783" i="19"/>
  <c r="AM784" i="19"/>
  <c r="AM785" i="19"/>
  <c r="AM786" i="19"/>
  <c r="AM787" i="19"/>
  <c r="AM788" i="19"/>
  <c r="AM789" i="19"/>
  <c r="AM790" i="19"/>
  <c r="AM791" i="19"/>
  <c r="AM792" i="19"/>
  <c r="AM793" i="19"/>
  <c r="AM794" i="19"/>
  <c r="AM795" i="19"/>
  <c r="AM796" i="19"/>
  <c r="AM797" i="19"/>
  <c r="AM798" i="19"/>
  <c r="AM799" i="19"/>
  <c r="AM800" i="19"/>
  <c r="AM801" i="19"/>
  <c r="AM802" i="19"/>
  <c r="AM803" i="19"/>
  <c r="AM804" i="19"/>
  <c r="AM805" i="19"/>
  <c r="AM806" i="19"/>
  <c r="AM807" i="19"/>
  <c r="AM808" i="19"/>
  <c r="AM809" i="19"/>
  <c r="AM810" i="19"/>
  <c r="AM811" i="19"/>
  <c r="AM812" i="19"/>
  <c r="AM813" i="19"/>
  <c r="AM814" i="19"/>
  <c r="AM815" i="19"/>
  <c r="AM816" i="19"/>
  <c r="AM817" i="19"/>
  <c r="AM818" i="19"/>
  <c r="AM819" i="19"/>
  <c r="AM820" i="19"/>
  <c r="AM821" i="19"/>
  <c r="AM822" i="19"/>
  <c r="AM823" i="19"/>
  <c r="AM824" i="19"/>
  <c r="AM825" i="19"/>
  <c r="AM826" i="19"/>
  <c r="AM827" i="19"/>
  <c r="AM828" i="19"/>
  <c r="AM829" i="19"/>
  <c r="AM830" i="19"/>
  <c r="AM831" i="19"/>
  <c r="AM832" i="19"/>
  <c r="AM833" i="19"/>
  <c r="AM834" i="19"/>
  <c r="AM835" i="19"/>
  <c r="AM836" i="19"/>
  <c r="AM837" i="19"/>
  <c r="AM838" i="19"/>
  <c r="AM839" i="19"/>
  <c r="AM840" i="19"/>
  <c r="AM841" i="19"/>
  <c r="AM842" i="19"/>
  <c r="AM843" i="19"/>
  <c r="AM844" i="19"/>
  <c r="AM845" i="19"/>
  <c r="AM846" i="19"/>
  <c r="AM847" i="19"/>
  <c r="AM848" i="19"/>
  <c r="AM849" i="19"/>
  <c r="AM850" i="19"/>
  <c r="AM851" i="19"/>
  <c r="AM852" i="19"/>
  <c r="AM853" i="19"/>
  <c r="AM854" i="19"/>
  <c r="AM855" i="19"/>
  <c r="AM856" i="19"/>
  <c r="AM857" i="19"/>
  <c r="AM858" i="19"/>
  <c r="AM859" i="19"/>
  <c r="AM860" i="19"/>
  <c r="AM861" i="19"/>
  <c r="AM862" i="19"/>
  <c r="AM863" i="19"/>
  <c r="AM864" i="19"/>
  <c r="AM865" i="19"/>
  <c r="AM866" i="19"/>
  <c r="AM867" i="19"/>
  <c r="AM868" i="19"/>
  <c r="AM869" i="19"/>
  <c r="AM870" i="19"/>
  <c r="AM871" i="19"/>
  <c r="AM872" i="19"/>
  <c r="AM873" i="19"/>
  <c r="AM874" i="19"/>
  <c r="AM875" i="19"/>
  <c r="AM876" i="19"/>
  <c r="AM877" i="19"/>
  <c r="AM878" i="19"/>
  <c r="AM879" i="19"/>
  <c r="AM880" i="19"/>
  <c r="AM881" i="19"/>
  <c r="AM882" i="19"/>
  <c r="AM883" i="19"/>
  <c r="AM884" i="19"/>
  <c r="AM885" i="19"/>
  <c r="AM886" i="19"/>
  <c r="AM887" i="19"/>
  <c r="AM888" i="19"/>
  <c r="AM889" i="19"/>
  <c r="AM890" i="19"/>
  <c r="AM891" i="19"/>
  <c r="AM892" i="19"/>
  <c r="AM893" i="19"/>
  <c r="AM894" i="19"/>
  <c r="AM895" i="19"/>
  <c r="AM896" i="19"/>
  <c r="AM897" i="19"/>
  <c r="AM898" i="19"/>
  <c r="AM899" i="19"/>
  <c r="AM900" i="19"/>
  <c r="AM901" i="19"/>
  <c r="AM902" i="19"/>
  <c r="AM903" i="19"/>
  <c r="AM904" i="19"/>
  <c r="AM905" i="19"/>
  <c r="AM906" i="19"/>
  <c r="AM907" i="19"/>
  <c r="AM908" i="19"/>
  <c r="AM909" i="19"/>
  <c r="AM910" i="19"/>
  <c r="AM911" i="19"/>
  <c r="AM912" i="19"/>
  <c r="AM913" i="19"/>
  <c r="AM914" i="19"/>
  <c r="AM915" i="19"/>
  <c r="AM916" i="19"/>
  <c r="AM917" i="19"/>
  <c r="AM918" i="19"/>
  <c r="AM919" i="19"/>
  <c r="AM920" i="19"/>
  <c r="AM921" i="19"/>
  <c r="AM922" i="19"/>
  <c r="AM923" i="19"/>
  <c r="AM924" i="19"/>
  <c r="AM925" i="19"/>
  <c r="AM926" i="19"/>
  <c r="AM927" i="19"/>
  <c r="AM928" i="19"/>
  <c r="AM929" i="19"/>
  <c r="AM930" i="19"/>
  <c r="AM931" i="19"/>
  <c r="AM932" i="19"/>
  <c r="AM933" i="19"/>
  <c r="AM934" i="19"/>
  <c r="AM935" i="19"/>
  <c r="AM936" i="19"/>
  <c r="AM937" i="19"/>
  <c r="AM938" i="19"/>
  <c r="AM939" i="19"/>
  <c r="AM940" i="19"/>
  <c r="AM941" i="19"/>
  <c r="AM942" i="19"/>
  <c r="AM943" i="19"/>
  <c r="AM944" i="19"/>
  <c r="AM945" i="19"/>
  <c r="AM946" i="19"/>
  <c r="AM947" i="19"/>
  <c r="AM948" i="19"/>
  <c r="AM949" i="19"/>
  <c r="AM950" i="19"/>
  <c r="AM951" i="19"/>
  <c r="AM952" i="19"/>
  <c r="AM953" i="19"/>
  <c r="AM954" i="19"/>
  <c r="AM955" i="19"/>
  <c r="AM956" i="19"/>
  <c r="AM957" i="19"/>
  <c r="AM958" i="19"/>
  <c r="AM959" i="19"/>
  <c r="AM960" i="19"/>
  <c r="AM961" i="19"/>
  <c r="AM962" i="19"/>
  <c r="AM963" i="19"/>
  <c r="AM964" i="19"/>
  <c r="AM965" i="19"/>
  <c r="AM966" i="19"/>
  <c r="AM967" i="19"/>
  <c r="AM968" i="19"/>
  <c r="AM969" i="19"/>
  <c r="AM970" i="19"/>
  <c r="AM971" i="19"/>
  <c r="AM972" i="19"/>
  <c r="AM973" i="19"/>
  <c r="AM974" i="19"/>
  <c r="AM975" i="19"/>
  <c r="AM976" i="19"/>
  <c r="AM977" i="19"/>
  <c r="AM978" i="19"/>
  <c r="AM979" i="19"/>
  <c r="AM980" i="19"/>
  <c r="AM981" i="19"/>
  <c r="AM982" i="19"/>
  <c r="AM983" i="19"/>
  <c r="AM984" i="19"/>
  <c r="AM985" i="19"/>
  <c r="AM986" i="19"/>
  <c r="AM987" i="19"/>
  <c r="AM988" i="19"/>
  <c r="AM989" i="19"/>
  <c r="AM990" i="19"/>
  <c r="AM991" i="19"/>
  <c r="AM992" i="19"/>
  <c r="AM993" i="19"/>
  <c r="AM994" i="19"/>
  <c r="AM995" i="19"/>
  <c r="AM996" i="19"/>
  <c r="AM997" i="19"/>
  <c r="AM998" i="19"/>
  <c r="AM999" i="19"/>
  <c r="AM1000" i="19"/>
  <c r="AM1001" i="19"/>
  <c r="AM1002" i="19"/>
  <c r="AM1003" i="19"/>
  <c r="AM1004" i="19"/>
  <c r="AM1005" i="19"/>
  <c r="AM1006" i="19"/>
  <c r="AM1007" i="19"/>
  <c r="AM1008" i="19"/>
  <c r="AM1009" i="19"/>
  <c r="AM1010" i="19"/>
  <c r="AM1011" i="19"/>
  <c r="AM1012" i="19"/>
  <c r="AM1013" i="19"/>
  <c r="AM1014" i="19"/>
  <c r="AM1015" i="19"/>
  <c r="AM1016" i="19"/>
  <c r="AM1017" i="19"/>
  <c r="AM1018" i="19"/>
  <c r="AM1019" i="19"/>
  <c r="AM1020" i="19"/>
  <c r="AM1021" i="19"/>
  <c r="AM1022" i="19"/>
  <c r="AM1023" i="19"/>
  <c r="AM1024" i="19"/>
  <c r="AM1025" i="19"/>
  <c r="AM1026" i="19"/>
  <c r="AM1027" i="19"/>
  <c r="AM1028" i="19"/>
  <c r="AM1029" i="19"/>
  <c r="AM1030" i="19"/>
  <c r="AM1031" i="19"/>
  <c r="AM1032" i="19"/>
  <c r="AM1033" i="19"/>
  <c r="AM1034" i="19"/>
  <c r="AM1035" i="19"/>
  <c r="AM1036" i="19"/>
  <c r="AM1037" i="19"/>
  <c r="AM1038" i="19"/>
  <c r="AM1039" i="19"/>
  <c r="AM1040" i="19"/>
  <c r="AM1041" i="19"/>
  <c r="AM1042" i="19"/>
  <c r="AM1043" i="19"/>
  <c r="AM1044" i="19"/>
  <c r="AM1045" i="19"/>
  <c r="AM1046" i="19"/>
  <c r="AM1047" i="19"/>
  <c r="AM1048" i="19"/>
  <c r="AM1049" i="19"/>
  <c r="AM1050" i="19"/>
  <c r="AM1051" i="19"/>
  <c r="AM1052" i="19"/>
  <c r="AM1053" i="19"/>
  <c r="AM1054" i="19"/>
  <c r="AM1055" i="19"/>
  <c r="AM1056" i="19"/>
  <c r="AM1057" i="19"/>
  <c r="AM1058" i="19"/>
  <c r="AM1059" i="19"/>
  <c r="AM1060" i="19"/>
  <c r="AM1061" i="19"/>
  <c r="AM1062" i="19"/>
  <c r="AM1063" i="19"/>
  <c r="AM1064" i="19"/>
  <c r="AM1065" i="19"/>
  <c r="AM1066" i="19"/>
  <c r="AM1067" i="19"/>
  <c r="AM1068" i="19"/>
  <c r="AM1069" i="19"/>
  <c r="AM1070" i="19"/>
  <c r="AM1071" i="19"/>
  <c r="AM1072" i="19"/>
  <c r="AM1073" i="19"/>
  <c r="AM1074" i="19"/>
  <c r="AM1075" i="19"/>
  <c r="AM1076" i="19"/>
  <c r="AM1077" i="19"/>
  <c r="AM1078" i="19"/>
  <c r="AM1079" i="19"/>
  <c r="AM1080" i="19"/>
  <c r="AM1081" i="19"/>
  <c r="AM1082" i="19"/>
  <c r="AM1083" i="19"/>
  <c r="AM1084" i="19"/>
  <c r="AM1085" i="19"/>
  <c r="AM1086" i="19"/>
  <c r="AM1087" i="19"/>
  <c r="AM1088" i="19"/>
  <c r="AM1089" i="19"/>
  <c r="AM1090" i="19"/>
  <c r="AM1091" i="19"/>
  <c r="AM1092" i="19"/>
  <c r="AM1093" i="19"/>
  <c r="AM1094" i="19"/>
  <c r="AM1095" i="19"/>
  <c r="AM1096" i="19"/>
  <c r="AM1097" i="19"/>
  <c r="AM1098" i="19"/>
  <c r="AM1099" i="19"/>
  <c r="AM1100" i="19"/>
  <c r="AM1101" i="19"/>
  <c r="AM1102" i="19"/>
  <c r="AM1103" i="19"/>
  <c r="AM1104" i="19"/>
  <c r="AM1105" i="19"/>
  <c r="AM1106" i="19"/>
  <c r="AM1107" i="19"/>
  <c r="AM1108" i="19"/>
  <c r="AM1109" i="19"/>
  <c r="AM1110" i="19"/>
  <c r="AM1111" i="19"/>
  <c r="AM1112" i="19"/>
  <c r="AM1113" i="19"/>
  <c r="AM1114" i="19"/>
  <c r="AM1115" i="19"/>
  <c r="AM1116" i="19"/>
  <c r="AM1117" i="19"/>
  <c r="AM1118" i="19"/>
  <c r="AM1119" i="19"/>
  <c r="AM1120" i="19"/>
  <c r="AM1121" i="19"/>
  <c r="AM1122" i="19"/>
  <c r="AM1123" i="19"/>
  <c r="AM1124" i="19"/>
  <c r="AM1125" i="19"/>
  <c r="AM1126" i="19"/>
  <c r="AM1127" i="19"/>
  <c r="AM1128" i="19"/>
  <c r="AM1129" i="19"/>
  <c r="AM1130" i="19"/>
  <c r="AM1131" i="19"/>
  <c r="AM1132" i="19"/>
  <c r="AM1133" i="19"/>
  <c r="AM1134" i="19"/>
  <c r="AM1135" i="19"/>
  <c r="AM1136" i="19"/>
  <c r="AM1137" i="19"/>
  <c r="AM1138" i="19"/>
  <c r="AM1139" i="19"/>
  <c r="AM1140" i="19"/>
  <c r="AM1141" i="19"/>
  <c r="AM1142" i="19"/>
  <c r="AM1143" i="19"/>
  <c r="AM1144" i="19"/>
  <c r="AM1145" i="19"/>
  <c r="AM1146" i="19"/>
  <c r="AM1147" i="19"/>
  <c r="AM1148" i="19"/>
  <c r="AM1149" i="19"/>
  <c r="AM1150" i="19"/>
  <c r="AM1151" i="19"/>
  <c r="AM1152" i="19"/>
  <c r="AM1153" i="19"/>
  <c r="AM1154" i="19"/>
  <c r="AM1155" i="19"/>
  <c r="AM1156" i="19"/>
  <c r="AM1157" i="19"/>
  <c r="AM1158" i="19"/>
  <c r="AM1159" i="19"/>
  <c r="AM1160" i="19"/>
  <c r="AM1161" i="19"/>
  <c r="AM1162" i="19"/>
  <c r="AM1163" i="19"/>
  <c r="AM1164" i="19"/>
  <c r="AM1165" i="19"/>
  <c r="AM1166" i="19"/>
  <c r="AM1167" i="19"/>
  <c r="AM1168" i="19"/>
  <c r="AM1169" i="19"/>
  <c r="AM1170" i="19"/>
  <c r="AM1171" i="19"/>
  <c r="AM1172" i="19"/>
  <c r="AM1173" i="19"/>
  <c r="AM1174" i="19"/>
  <c r="AM1175" i="19"/>
  <c r="AM1176" i="19"/>
  <c r="AM1177" i="19"/>
  <c r="AM1178" i="19"/>
  <c r="AM1179" i="19"/>
  <c r="AM1180" i="19"/>
  <c r="AM1181" i="19"/>
  <c r="AM1182" i="19"/>
  <c r="AM1183" i="19"/>
  <c r="AM1184" i="19"/>
  <c r="AM1185" i="19"/>
  <c r="AM1186" i="19"/>
  <c r="AM1187" i="19"/>
  <c r="AM1188" i="19"/>
  <c r="AM1189" i="19"/>
  <c r="AM1190" i="19"/>
  <c r="AM1191" i="19"/>
  <c r="AM1192" i="19"/>
  <c r="AM1193" i="19"/>
  <c r="AM1194" i="19"/>
  <c r="AM1195" i="19"/>
  <c r="AM1196" i="19"/>
  <c r="AM1197" i="19"/>
  <c r="AM1198" i="19"/>
  <c r="AM1199" i="19"/>
  <c r="AM1200" i="19"/>
  <c r="AM1201" i="19"/>
  <c r="AM1202" i="19"/>
  <c r="AM1203" i="19"/>
  <c r="AM1204" i="19"/>
  <c r="AM1205" i="19"/>
  <c r="AM1206" i="19"/>
  <c r="AM1207" i="19"/>
  <c r="AM1208" i="19"/>
  <c r="AM1209" i="19"/>
  <c r="AM1210" i="19"/>
  <c r="AM1211" i="19"/>
  <c r="AM1212" i="19"/>
  <c r="AM1213" i="19"/>
  <c r="AM1214" i="19"/>
  <c r="AM1215" i="19"/>
  <c r="AM1216" i="19"/>
  <c r="AM1217" i="19"/>
  <c r="AM1218" i="19"/>
  <c r="AM1219" i="19"/>
  <c r="AM1220" i="19"/>
  <c r="AM1221" i="19"/>
  <c r="AM1222" i="19"/>
  <c r="AM1223" i="19"/>
  <c r="AM1224" i="19"/>
  <c r="AM1225" i="19"/>
  <c r="AM1226" i="19"/>
  <c r="AM1227" i="19"/>
  <c r="AM1228" i="19"/>
  <c r="AM1229" i="19"/>
  <c r="AM1230" i="19"/>
  <c r="AM1231" i="19"/>
  <c r="AM1232" i="19"/>
  <c r="AM1233" i="19"/>
  <c r="AM1234" i="19"/>
  <c r="AM1235" i="19"/>
  <c r="AM1236" i="19"/>
  <c r="AM1237" i="19"/>
  <c r="AM1238" i="19"/>
  <c r="AM1239" i="19"/>
  <c r="AM1240" i="19"/>
  <c r="AM1241" i="19"/>
  <c r="AM1242" i="19"/>
  <c r="AM1243" i="19"/>
  <c r="AM1244" i="19"/>
  <c r="AM1245" i="19"/>
  <c r="AM1246" i="19"/>
  <c r="AM1247" i="19"/>
  <c r="AM1248" i="19"/>
  <c r="AM1249" i="19"/>
  <c r="AM1250" i="19"/>
  <c r="AM1251" i="19"/>
  <c r="AM1252" i="19"/>
  <c r="AM1253" i="19"/>
  <c r="AM1254" i="19"/>
  <c r="AM1255" i="19"/>
  <c r="AM1256" i="19"/>
  <c r="AM1257" i="19"/>
  <c r="AM1258" i="19"/>
  <c r="AM1259" i="19"/>
  <c r="AM1260" i="19"/>
  <c r="AM1261" i="19"/>
  <c r="AM1262" i="19"/>
  <c r="AM1263" i="19"/>
  <c r="AM1264" i="19"/>
  <c r="AM1265" i="19"/>
  <c r="AM1266" i="19"/>
  <c r="AM1267" i="19"/>
  <c r="AM1268" i="19"/>
  <c r="AM1269" i="19"/>
  <c r="AM1270" i="19"/>
  <c r="AM1271" i="19"/>
  <c r="AM1272" i="19"/>
  <c r="AM1273" i="19"/>
  <c r="AM1274" i="19"/>
  <c r="AM1275" i="19"/>
  <c r="AM1276" i="19"/>
  <c r="AM1277" i="19"/>
  <c r="AM1278" i="19"/>
  <c r="AM1279" i="19"/>
  <c r="AM1280" i="19"/>
  <c r="AM1281" i="19"/>
  <c r="AM1282" i="19"/>
  <c r="AM1283" i="19"/>
  <c r="AM1284" i="19"/>
  <c r="AM1285" i="19"/>
  <c r="AM1286" i="19"/>
  <c r="AM1287" i="19"/>
  <c r="AM1288" i="19"/>
  <c r="AM1289" i="19"/>
  <c r="AM1290" i="19"/>
  <c r="AM1291" i="19"/>
  <c r="AM1292" i="19"/>
  <c r="AM1293" i="19"/>
  <c r="AM1294" i="19"/>
  <c r="AM1295" i="19"/>
  <c r="AM1296" i="19"/>
  <c r="AM1297" i="19"/>
  <c r="AM1298" i="19"/>
  <c r="AM1299" i="19"/>
  <c r="AM1300" i="19"/>
  <c r="AM1301" i="19"/>
  <c r="AM1302" i="19"/>
  <c r="AM1303" i="19"/>
  <c r="AM1304" i="19"/>
  <c r="AM1305" i="19"/>
  <c r="AM1306" i="19"/>
  <c r="AM1307" i="19"/>
  <c r="AM1308" i="19"/>
  <c r="AM1309" i="19"/>
  <c r="AM1310" i="19"/>
  <c r="AM1311" i="19"/>
  <c r="AM1312" i="19"/>
  <c r="AM1313" i="19"/>
  <c r="AM1314" i="19"/>
  <c r="AM1315" i="19"/>
  <c r="AM1316" i="19"/>
  <c r="AM1317" i="19"/>
  <c r="AM1318" i="19"/>
  <c r="AM1319" i="19"/>
  <c r="AM1320" i="19"/>
  <c r="AM1321" i="19"/>
  <c r="AM1322" i="19"/>
  <c r="AM1323" i="19"/>
  <c r="AM1324" i="19"/>
  <c r="AM1325" i="19"/>
  <c r="AM1326" i="19"/>
  <c r="AM1327" i="19"/>
  <c r="AM1328" i="19"/>
  <c r="AM1329" i="19"/>
  <c r="AM1330" i="19"/>
  <c r="AM1331" i="19"/>
  <c r="AM1332" i="19"/>
  <c r="AM1333" i="19"/>
  <c r="AM1334" i="19"/>
  <c r="AM1335" i="19"/>
  <c r="AM1336" i="19"/>
  <c r="AM1337" i="19"/>
  <c r="AM1338" i="19"/>
  <c r="AM1339" i="19"/>
  <c r="AM1340" i="19"/>
  <c r="AM1341" i="19"/>
  <c r="AM1342" i="19"/>
  <c r="AM1343" i="19"/>
  <c r="AM1344" i="19"/>
  <c r="AM1345" i="19"/>
  <c r="AM1346" i="19"/>
  <c r="AM1347" i="19"/>
  <c r="AM1348" i="19"/>
  <c r="AM1349" i="19"/>
  <c r="AM1350" i="19"/>
  <c r="AM1351" i="19"/>
  <c r="AM1352" i="19"/>
  <c r="AM1353" i="19"/>
  <c r="AM1354" i="19"/>
  <c r="AM1355" i="19"/>
  <c r="AM1356" i="19"/>
  <c r="AM1357" i="19"/>
  <c r="AM1358" i="19"/>
  <c r="AM1359" i="19"/>
  <c r="AM1360" i="19"/>
  <c r="AM1361" i="19"/>
  <c r="AM1362" i="19"/>
  <c r="AM1363" i="19"/>
  <c r="AM1364" i="19"/>
  <c r="AM1365" i="19"/>
  <c r="AM1366" i="19"/>
  <c r="AM1367" i="19"/>
  <c r="AM1368" i="19"/>
  <c r="AM1369" i="19"/>
  <c r="AM1370" i="19"/>
  <c r="AM1371" i="19"/>
  <c r="AM1372" i="19"/>
  <c r="AM1373" i="19"/>
  <c r="AM1374" i="19"/>
  <c r="AM1375" i="19"/>
  <c r="AM1376" i="19"/>
  <c r="AM1377" i="19"/>
  <c r="AM1378" i="19"/>
  <c r="AM1379" i="19"/>
  <c r="AM1380" i="19"/>
  <c r="AM1381" i="19"/>
  <c r="AM1382" i="19"/>
  <c r="AM1383" i="19"/>
  <c r="AM1384" i="19"/>
  <c r="AM1385" i="19"/>
  <c r="AM1386" i="19"/>
  <c r="AM1387" i="19"/>
  <c r="AM1388" i="19"/>
  <c r="AM1389" i="19"/>
  <c r="AM1390" i="19"/>
  <c r="AM1391" i="19"/>
  <c r="AM1392" i="19"/>
  <c r="AM1393" i="19"/>
  <c r="AM1394" i="19"/>
  <c r="AM1395" i="19"/>
  <c r="AM1396" i="19"/>
  <c r="AM1397" i="19"/>
  <c r="AM1398" i="19"/>
  <c r="AM1399" i="19"/>
  <c r="AM1400" i="19"/>
  <c r="AM1401" i="19"/>
  <c r="AM1402" i="19"/>
  <c r="AM1403" i="19"/>
  <c r="AM1404" i="19"/>
  <c r="AM1405" i="19"/>
  <c r="AM1406" i="19"/>
  <c r="AM1407" i="19"/>
  <c r="AM1408" i="19"/>
  <c r="AM1409" i="19"/>
  <c r="AM1410" i="19"/>
  <c r="AM1411" i="19"/>
  <c r="AM1412" i="19"/>
  <c r="AM1413" i="19"/>
  <c r="AM1414" i="19"/>
  <c r="AM1415" i="19"/>
  <c r="AM1416" i="19"/>
  <c r="AM1417" i="19"/>
  <c r="AM1418" i="19"/>
  <c r="AM1419" i="19"/>
  <c r="AM1420" i="19"/>
  <c r="AM1421" i="19"/>
  <c r="AM1422" i="19"/>
  <c r="AM1423" i="19"/>
  <c r="AM1424" i="19"/>
  <c r="AM1425" i="19"/>
  <c r="AM1426" i="19"/>
  <c r="AM1427" i="19"/>
  <c r="AM1428" i="19"/>
  <c r="AM1429" i="19"/>
  <c r="AM1430" i="19"/>
  <c r="AM1431" i="19"/>
  <c r="AM1432" i="19"/>
  <c r="AM1433" i="19"/>
  <c r="AM1434" i="19"/>
  <c r="AM1435" i="19"/>
  <c r="AM1436" i="19"/>
  <c r="AM1437" i="19"/>
  <c r="AM1438" i="19"/>
  <c r="AM1439" i="19"/>
  <c r="AM1440" i="19"/>
  <c r="AM1441" i="19"/>
  <c r="AM1442" i="19"/>
  <c r="AM1443" i="19"/>
  <c r="AM1444" i="19"/>
  <c r="AM1445" i="19"/>
  <c r="AM1446" i="19"/>
  <c r="AM1447" i="19"/>
  <c r="AM1448" i="19"/>
  <c r="AM1449" i="19"/>
  <c r="AM1450" i="19"/>
  <c r="AM1451" i="19"/>
  <c r="AM1452" i="19"/>
  <c r="AM1453" i="19"/>
  <c r="AM1454" i="19"/>
  <c r="AM1455" i="19"/>
  <c r="AM1456" i="19"/>
  <c r="AM1457" i="19"/>
  <c r="AM1458" i="19"/>
  <c r="AM1459" i="19"/>
  <c r="AM1460" i="19"/>
  <c r="AM1461" i="19"/>
  <c r="AM2" i="19"/>
  <c r="Q11" i="22" l="1"/>
  <c r="Q12" i="22"/>
  <c r="R11" i="22"/>
  <c r="R12" i="22"/>
  <c r="M22" i="22"/>
  <c r="M21" i="22"/>
  <c r="AR3" i="19" l="1"/>
  <c r="AR4" i="19"/>
  <c r="AR5" i="19"/>
  <c r="AR6" i="19"/>
  <c r="AR7" i="19"/>
  <c r="AR8" i="19"/>
  <c r="AR9" i="19"/>
  <c r="AR10" i="19"/>
  <c r="AR11" i="19"/>
  <c r="AR12" i="19"/>
  <c r="AR13" i="19"/>
  <c r="AR14" i="19"/>
  <c r="AR15" i="19"/>
  <c r="AR16" i="19"/>
  <c r="AR17" i="19"/>
  <c r="AR18" i="19"/>
  <c r="AR19" i="19"/>
  <c r="AR20" i="19"/>
  <c r="AR21" i="19"/>
  <c r="AR22" i="19"/>
  <c r="AR23" i="19"/>
  <c r="AR24" i="19"/>
  <c r="AR25" i="19"/>
  <c r="AR26" i="19"/>
  <c r="AR27" i="19"/>
  <c r="AR28" i="19"/>
  <c r="AR29" i="19"/>
  <c r="AR30" i="19"/>
  <c r="AR31" i="19"/>
  <c r="AR32" i="19"/>
  <c r="AR33" i="19"/>
  <c r="AR34" i="19"/>
  <c r="AR35" i="19"/>
  <c r="AR36" i="19"/>
  <c r="AR37" i="19"/>
  <c r="AR38" i="19"/>
  <c r="AR39" i="19"/>
  <c r="AR40" i="19"/>
  <c r="AR41" i="19"/>
  <c r="AR42" i="19"/>
  <c r="AR43" i="19"/>
  <c r="AR44" i="19"/>
  <c r="AR45" i="19"/>
  <c r="AR46" i="19"/>
  <c r="AR47" i="19"/>
  <c r="AR48" i="19"/>
  <c r="AR49" i="19"/>
  <c r="AR50" i="19"/>
  <c r="AR51" i="19"/>
  <c r="AR52" i="19"/>
  <c r="AR53" i="19"/>
  <c r="AR54" i="19"/>
  <c r="AR55" i="19"/>
  <c r="AR56" i="19"/>
  <c r="AR57" i="19"/>
  <c r="AR58" i="19"/>
  <c r="AR59" i="19"/>
  <c r="AR60" i="19"/>
  <c r="AR61" i="19"/>
  <c r="AR62" i="19"/>
  <c r="AR63" i="19"/>
  <c r="AR64" i="19"/>
  <c r="AR65" i="19"/>
  <c r="AR66" i="19"/>
  <c r="AR67" i="19"/>
  <c r="AR68" i="19"/>
  <c r="AR69" i="19"/>
  <c r="AR70" i="19"/>
  <c r="AR71" i="19"/>
  <c r="AR72" i="19"/>
  <c r="AR73" i="19"/>
  <c r="AR74" i="19"/>
  <c r="AR75" i="19"/>
  <c r="AR76" i="19"/>
  <c r="AR77" i="19"/>
  <c r="AR78" i="19"/>
  <c r="AR79" i="19"/>
  <c r="AR80" i="19"/>
  <c r="AR81" i="19"/>
  <c r="AR82" i="19"/>
  <c r="AR83" i="19"/>
  <c r="AR84" i="19"/>
  <c r="AR85" i="19"/>
  <c r="AR86" i="19"/>
  <c r="AR87" i="19"/>
  <c r="AR88" i="19"/>
  <c r="AR89" i="19"/>
  <c r="AR90" i="19"/>
  <c r="AR91" i="19"/>
  <c r="AR92" i="19"/>
  <c r="AR93" i="19"/>
  <c r="AR94" i="19"/>
  <c r="AR95" i="19"/>
  <c r="AR96" i="19"/>
  <c r="AR97" i="19"/>
  <c r="AR98" i="19"/>
  <c r="AR99" i="19"/>
  <c r="AR100" i="19"/>
  <c r="AR101" i="19"/>
  <c r="AR102" i="19"/>
  <c r="AR103" i="19"/>
  <c r="AR104" i="19"/>
  <c r="AR105" i="19"/>
  <c r="AR106" i="19"/>
  <c r="AR107" i="19"/>
  <c r="AR108" i="19"/>
  <c r="AR109" i="19"/>
  <c r="AR110" i="19"/>
  <c r="AR111" i="19"/>
  <c r="AR112" i="19"/>
  <c r="AR113" i="19"/>
  <c r="AR114" i="19"/>
  <c r="AR115" i="19"/>
  <c r="AR116" i="19"/>
  <c r="AR117" i="19"/>
  <c r="AR118" i="19"/>
  <c r="AR119" i="19"/>
  <c r="AR120" i="19"/>
  <c r="AR121" i="19"/>
  <c r="AR122" i="19"/>
  <c r="AR123" i="19"/>
  <c r="AR124" i="19"/>
  <c r="AR125" i="19"/>
  <c r="AR126" i="19"/>
  <c r="AR127" i="19"/>
  <c r="AR128" i="19"/>
  <c r="AR129" i="19"/>
  <c r="AR130" i="19"/>
  <c r="AR131" i="19"/>
  <c r="AR132" i="19"/>
  <c r="AR133" i="19"/>
  <c r="AR134" i="19"/>
  <c r="AR135" i="19"/>
  <c r="AR136" i="19"/>
  <c r="AR137" i="19"/>
  <c r="AR138" i="19"/>
  <c r="AR139" i="19"/>
  <c r="AR140" i="19"/>
  <c r="AR141" i="19"/>
  <c r="AR142" i="19"/>
  <c r="AR143" i="19"/>
  <c r="AR144" i="19"/>
  <c r="AR145" i="19"/>
  <c r="AR146" i="19"/>
  <c r="AR147" i="19"/>
  <c r="AR148" i="19"/>
  <c r="AR149" i="19"/>
  <c r="AR150" i="19"/>
  <c r="AR151" i="19"/>
  <c r="AR152" i="19"/>
  <c r="AR153" i="19"/>
  <c r="AR154" i="19"/>
  <c r="AR155" i="19"/>
  <c r="AR156" i="19"/>
  <c r="AR157" i="19"/>
  <c r="AR158" i="19"/>
  <c r="AR159" i="19"/>
  <c r="AR160" i="19"/>
  <c r="AR161" i="19"/>
  <c r="AR162" i="19"/>
  <c r="AR163" i="19"/>
  <c r="AR164" i="19"/>
  <c r="AR165" i="19"/>
  <c r="AR166" i="19"/>
  <c r="AR167" i="19"/>
  <c r="AR168" i="19"/>
  <c r="AR169" i="19"/>
  <c r="AR170" i="19"/>
  <c r="AR171" i="19"/>
  <c r="AR172" i="19"/>
  <c r="AR173" i="19"/>
  <c r="AR174" i="19"/>
  <c r="AR175" i="19"/>
  <c r="AR176" i="19"/>
  <c r="AR177" i="19"/>
  <c r="AR178" i="19"/>
  <c r="AR179" i="19"/>
  <c r="AR180" i="19"/>
  <c r="AR181" i="19"/>
  <c r="AR182" i="19"/>
  <c r="AR183" i="19"/>
  <c r="AR184" i="19"/>
  <c r="AR185" i="19"/>
  <c r="AR186" i="19"/>
  <c r="AR187" i="19"/>
  <c r="AR188" i="19"/>
  <c r="AR189" i="19"/>
  <c r="AR190" i="19"/>
  <c r="AR191" i="19"/>
  <c r="AR192" i="19"/>
  <c r="AR193" i="19"/>
  <c r="AR194" i="19"/>
  <c r="AR195" i="19"/>
  <c r="AR196" i="19"/>
  <c r="AR197" i="19"/>
  <c r="AR198" i="19"/>
  <c r="AR199" i="19"/>
  <c r="AR200" i="19"/>
  <c r="AR201" i="19"/>
  <c r="AR202" i="19"/>
  <c r="AR203" i="19"/>
  <c r="AR204" i="19"/>
  <c r="AR205" i="19"/>
  <c r="AR206" i="19"/>
  <c r="AR207" i="19"/>
  <c r="AR208" i="19"/>
  <c r="AR209" i="19"/>
  <c r="AR210" i="19"/>
  <c r="AR211" i="19"/>
  <c r="AR212" i="19"/>
  <c r="AR213" i="19"/>
  <c r="AR214" i="19"/>
  <c r="AR215" i="19"/>
  <c r="AR216" i="19"/>
  <c r="AR217" i="19"/>
  <c r="AR218" i="19"/>
  <c r="AR219" i="19"/>
  <c r="AR220" i="19"/>
  <c r="AR221" i="19"/>
  <c r="AR222" i="19"/>
  <c r="AR223" i="19"/>
  <c r="AR224" i="19"/>
  <c r="AR225" i="19"/>
  <c r="AR226" i="19"/>
  <c r="AR227" i="19"/>
  <c r="AR228" i="19"/>
  <c r="AR229" i="19"/>
  <c r="AR230" i="19"/>
  <c r="AR231" i="19"/>
  <c r="AR232" i="19"/>
  <c r="AR233" i="19"/>
  <c r="AR234" i="19"/>
  <c r="AR235" i="19"/>
  <c r="AR236" i="19"/>
  <c r="AR237" i="19"/>
  <c r="AR238" i="19"/>
  <c r="AR239" i="19"/>
  <c r="AR240" i="19"/>
  <c r="AR241" i="19"/>
  <c r="AR242" i="19"/>
  <c r="AR243" i="19"/>
  <c r="AR244" i="19"/>
  <c r="AR245" i="19"/>
  <c r="AR246" i="19"/>
  <c r="AR247" i="19"/>
  <c r="AR248" i="19"/>
  <c r="AR249" i="19"/>
  <c r="AR250" i="19"/>
  <c r="AR251" i="19"/>
  <c r="AR252" i="19"/>
  <c r="AR253" i="19"/>
  <c r="AR254" i="19"/>
  <c r="AR255" i="19"/>
  <c r="AR256" i="19"/>
  <c r="AR257" i="19"/>
  <c r="AR258" i="19"/>
  <c r="AR259" i="19"/>
  <c r="AR260" i="19"/>
  <c r="AR261" i="19"/>
  <c r="AR262" i="19"/>
  <c r="AR263" i="19"/>
  <c r="AR264" i="19"/>
  <c r="AR265" i="19"/>
  <c r="AR266" i="19"/>
  <c r="AR267" i="19"/>
  <c r="AR268" i="19"/>
  <c r="AR269" i="19"/>
  <c r="AR270" i="19"/>
  <c r="AR271" i="19"/>
  <c r="AR272" i="19"/>
  <c r="AR273" i="19"/>
  <c r="AR274" i="19"/>
  <c r="AR275" i="19"/>
  <c r="AR276" i="19"/>
  <c r="AR277" i="19"/>
  <c r="AR278" i="19"/>
  <c r="AR279" i="19"/>
  <c r="AR280" i="19"/>
  <c r="AR281" i="19"/>
  <c r="AR282" i="19"/>
  <c r="AR283" i="19"/>
  <c r="AR284" i="19"/>
  <c r="AR285" i="19"/>
  <c r="AR286" i="19"/>
  <c r="AR287" i="19"/>
  <c r="AR288" i="19"/>
  <c r="AR289" i="19"/>
  <c r="AR290" i="19"/>
  <c r="AR291" i="19"/>
  <c r="AR292" i="19"/>
  <c r="AR293" i="19"/>
  <c r="AR294" i="19"/>
  <c r="AR295" i="19"/>
  <c r="AR296" i="19"/>
  <c r="AR297" i="19"/>
  <c r="AR298" i="19"/>
  <c r="AR299" i="19"/>
  <c r="AR300" i="19"/>
  <c r="AR301" i="19"/>
  <c r="AR302" i="19"/>
  <c r="AR303" i="19"/>
  <c r="AR304" i="19"/>
  <c r="AR305" i="19"/>
  <c r="AR306" i="19"/>
  <c r="AR307" i="19"/>
  <c r="AR308" i="19"/>
  <c r="AR309" i="19"/>
  <c r="AR310" i="19"/>
  <c r="AR311" i="19"/>
  <c r="AR312" i="19"/>
  <c r="AR313" i="19"/>
  <c r="AR314" i="19"/>
  <c r="AR315" i="19"/>
  <c r="AR316" i="19"/>
  <c r="AR317" i="19"/>
  <c r="AR318" i="19"/>
  <c r="AR319" i="19"/>
  <c r="AR320" i="19"/>
  <c r="AR321" i="19"/>
  <c r="AR322" i="19"/>
  <c r="AR323" i="19"/>
  <c r="AR324" i="19"/>
  <c r="AR325" i="19"/>
  <c r="AR326" i="19"/>
  <c r="AR327" i="19"/>
  <c r="AR328" i="19"/>
  <c r="AR329" i="19"/>
  <c r="AR330" i="19"/>
  <c r="AR331" i="19"/>
  <c r="AR332" i="19"/>
  <c r="AR333" i="19"/>
  <c r="AR334" i="19"/>
  <c r="AR335" i="19"/>
  <c r="AR336" i="19"/>
  <c r="AR337" i="19"/>
  <c r="AR338" i="19"/>
  <c r="AR339" i="19"/>
  <c r="AR340" i="19"/>
  <c r="AR341" i="19"/>
  <c r="AR342" i="19"/>
  <c r="AR343" i="19"/>
  <c r="AR344" i="19"/>
  <c r="AR345" i="19"/>
  <c r="AR346" i="19"/>
  <c r="AR347" i="19"/>
  <c r="AR348" i="19"/>
  <c r="AR349" i="19"/>
  <c r="AR350" i="19"/>
  <c r="AR351" i="19"/>
  <c r="AR352" i="19"/>
  <c r="AR353" i="19"/>
  <c r="AR354" i="19"/>
  <c r="AR355" i="19"/>
  <c r="AR356" i="19"/>
  <c r="AR357" i="19"/>
  <c r="AR358" i="19"/>
  <c r="AR359" i="19"/>
  <c r="AR360" i="19"/>
  <c r="AR361" i="19"/>
  <c r="AR362" i="19"/>
  <c r="AR363" i="19"/>
  <c r="AR364" i="19"/>
  <c r="AR365" i="19"/>
  <c r="AR366" i="19"/>
  <c r="AR367" i="19"/>
  <c r="AR368" i="19"/>
  <c r="AR369" i="19"/>
  <c r="AR370" i="19"/>
  <c r="AR371" i="19"/>
  <c r="AR372" i="19"/>
  <c r="AR373" i="19"/>
  <c r="AR374" i="19"/>
  <c r="AR375" i="19"/>
  <c r="AR376" i="19"/>
  <c r="AR377" i="19"/>
  <c r="AR378" i="19"/>
  <c r="AR379" i="19"/>
  <c r="AR380" i="19"/>
  <c r="AR381" i="19"/>
  <c r="AR382" i="19"/>
  <c r="AR383" i="19"/>
  <c r="AR384" i="19"/>
  <c r="AR385" i="19"/>
  <c r="AR386" i="19"/>
  <c r="AR387" i="19"/>
  <c r="AR388" i="19"/>
  <c r="AR389" i="19"/>
  <c r="AR390" i="19"/>
  <c r="AR391" i="19"/>
  <c r="AR392" i="19"/>
  <c r="AR393" i="19"/>
  <c r="AR394" i="19"/>
  <c r="AR395" i="19"/>
  <c r="AR396" i="19"/>
  <c r="AR397" i="19"/>
  <c r="AR398" i="19"/>
  <c r="AR399" i="19"/>
  <c r="AR400" i="19"/>
  <c r="AR401" i="19"/>
  <c r="AR402" i="19"/>
  <c r="AR403" i="19"/>
  <c r="AR404" i="19"/>
  <c r="AR405" i="19"/>
  <c r="AR406" i="19"/>
  <c r="AR407" i="19"/>
  <c r="AR408" i="19"/>
  <c r="AR409" i="19"/>
  <c r="AR410" i="19"/>
  <c r="AR411" i="19"/>
  <c r="AR412" i="19"/>
  <c r="AR413" i="19"/>
  <c r="AR414" i="19"/>
  <c r="AR415" i="19"/>
  <c r="AR416" i="19"/>
  <c r="AR417" i="19"/>
  <c r="AR418" i="19"/>
  <c r="AR419" i="19"/>
  <c r="AR420" i="19"/>
  <c r="AR421" i="19"/>
  <c r="AR422" i="19"/>
  <c r="AR423" i="19"/>
  <c r="AR424" i="19"/>
  <c r="AR425" i="19"/>
  <c r="AR426" i="19"/>
  <c r="AR427" i="19"/>
  <c r="AR428" i="19"/>
  <c r="AR429" i="19"/>
  <c r="AR430" i="19"/>
  <c r="AR431" i="19"/>
  <c r="AR432" i="19"/>
  <c r="AR433" i="19"/>
  <c r="AR434" i="19"/>
  <c r="AR435" i="19"/>
  <c r="AR436" i="19"/>
  <c r="AR437" i="19"/>
  <c r="AR438" i="19"/>
  <c r="AR439" i="19"/>
  <c r="AR440" i="19"/>
  <c r="AR441" i="19"/>
  <c r="AR442" i="19"/>
  <c r="AR443" i="19"/>
  <c r="AR444" i="19"/>
  <c r="AR445" i="19"/>
  <c r="AR446" i="19"/>
  <c r="AR447" i="19"/>
  <c r="AR448" i="19"/>
  <c r="AR449" i="19"/>
  <c r="AR450" i="19"/>
  <c r="AR451" i="19"/>
  <c r="AR452" i="19"/>
  <c r="AR453" i="19"/>
  <c r="AR454" i="19"/>
  <c r="AR455" i="19"/>
  <c r="AR456" i="19"/>
  <c r="AR457" i="19"/>
  <c r="AR458" i="19"/>
  <c r="AR459" i="19"/>
  <c r="AR460" i="19"/>
  <c r="AR461" i="19"/>
  <c r="AR462" i="19"/>
  <c r="AR463" i="19"/>
  <c r="AR464" i="19"/>
  <c r="AR465" i="19"/>
  <c r="AR466" i="19"/>
  <c r="AR467" i="19"/>
  <c r="AR468" i="19"/>
  <c r="AR469" i="19"/>
  <c r="AR470" i="19"/>
  <c r="AR471" i="19"/>
  <c r="AR472" i="19"/>
  <c r="AR473" i="19"/>
  <c r="AR474" i="19"/>
  <c r="AR475" i="19"/>
  <c r="AR476" i="19"/>
  <c r="AR477" i="19"/>
  <c r="AR478" i="19"/>
  <c r="AR479" i="19"/>
  <c r="AR480" i="19"/>
  <c r="AR481" i="19"/>
  <c r="AR482" i="19"/>
  <c r="AR483" i="19"/>
  <c r="AR484" i="19"/>
  <c r="AR485" i="19"/>
  <c r="AR486" i="19"/>
  <c r="AR487" i="19"/>
  <c r="AR488" i="19"/>
  <c r="AR489" i="19"/>
  <c r="AR490" i="19"/>
  <c r="AR491" i="19"/>
  <c r="AR492" i="19"/>
  <c r="AR493" i="19"/>
  <c r="AR494" i="19"/>
  <c r="AR495" i="19"/>
  <c r="AR496" i="19"/>
  <c r="AR497" i="19"/>
  <c r="AR498" i="19"/>
  <c r="AR499" i="19"/>
  <c r="AR500" i="19"/>
  <c r="AR501" i="19"/>
  <c r="AR502" i="19"/>
  <c r="AR503" i="19"/>
  <c r="AR504" i="19"/>
  <c r="AR505" i="19"/>
  <c r="AR506" i="19"/>
  <c r="AR507" i="19"/>
  <c r="AR508" i="19"/>
  <c r="AR509" i="19"/>
  <c r="AR510" i="19"/>
  <c r="AR511" i="19"/>
  <c r="AR512" i="19"/>
  <c r="AR513" i="19"/>
  <c r="AR514" i="19"/>
  <c r="AR515" i="19"/>
  <c r="AR516" i="19"/>
  <c r="AR517" i="19"/>
  <c r="AR518" i="19"/>
  <c r="AR519" i="19"/>
  <c r="AR520" i="19"/>
  <c r="AR521" i="19"/>
  <c r="AR522" i="19"/>
  <c r="AR523" i="19"/>
  <c r="AR524" i="19"/>
  <c r="AR525" i="19"/>
  <c r="AR526" i="19"/>
  <c r="AR527" i="19"/>
  <c r="AR528" i="19"/>
  <c r="AR529" i="19"/>
  <c r="AR530" i="19"/>
  <c r="AR531" i="19"/>
  <c r="AR532" i="19"/>
  <c r="AR533" i="19"/>
  <c r="AR534" i="19"/>
  <c r="AR535" i="19"/>
  <c r="AR536" i="19"/>
  <c r="AR537" i="19"/>
  <c r="AR538" i="19"/>
  <c r="AR539" i="19"/>
  <c r="AR540" i="19"/>
  <c r="AR541" i="19"/>
  <c r="AR542" i="19"/>
  <c r="AR543" i="19"/>
  <c r="AR544" i="19"/>
  <c r="AR545" i="19"/>
  <c r="AR546" i="19"/>
  <c r="AR547" i="19"/>
  <c r="AR548" i="19"/>
  <c r="AR549" i="19"/>
  <c r="AR550" i="19"/>
  <c r="AR551" i="19"/>
  <c r="AR552" i="19"/>
  <c r="AR553" i="19"/>
  <c r="AR554" i="19"/>
  <c r="AR555" i="19"/>
  <c r="AR556" i="19"/>
  <c r="AR557" i="19"/>
  <c r="AR558" i="19"/>
  <c r="AR559" i="19"/>
  <c r="AR560" i="19"/>
  <c r="AR561" i="19"/>
  <c r="AR562" i="19"/>
  <c r="AR563" i="19"/>
  <c r="AR564" i="19"/>
  <c r="AR565" i="19"/>
  <c r="AR566" i="19"/>
  <c r="AR567" i="19"/>
  <c r="AR568" i="19"/>
  <c r="AR569" i="19"/>
  <c r="AR570" i="19"/>
  <c r="AR571" i="19"/>
  <c r="AR572" i="19"/>
  <c r="AR573" i="19"/>
  <c r="AR574" i="19"/>
  <c r="AR575" i="19"/>
  <c r="AR576" i="19"/>
  <c r="AR577" i="19"/>
  <c r="AR578" i="19"/>
  <c r="AR579" i="19"/>
  <c r="AR580" i="19"/>
  <c r="AR581" i="19"/>
  <c r="AR582" i="19"/>
  <c r="AR583" i="19"/>
  <c r="AR584" i="19"/>
  <c r="AR585" i="19"/>
  <c r="AR586" i="19"/>
  <c r="AR587" i="19"/>
  <c r="AR588" i="19"/>
  <c r="AR589" i="19"/>
  <c r="AR590" i="19"/>
  <c r="AR591" i="19"/>
  <c r="AR592" i="19"/>
  <c r="AR593" i="19"/>
  <c r="AR594" i="19"/>
  <c r="AR595" i="19"/>
  <c r="AR596" i="19"/>
  <c r="AR597" i="19"/>
  <c r="AR598" i="19"/>
  <c r="AR599" i="19"/>
  <c r="AR600" i="19"/>
  <c r="AR601" i="19"/>
  <c r="AR602" i="19"/>
  <c r="AR603" i="19"/>
  <c r="AR604" i="19"/>
  <c r="AR605" i="19"/>
  <c r="AR606" i="19"/>
  <c r="AR607" i="19"/>
  <c r="AR608" i="19"/>
  <c r="AR609" i="19"/>
  <c r="AR610" i="19"/>
  <c r="AR611" i="19"/>
  <c r="AR612" i="19"/>
  <c r="AR613" i="19"/>
  <c r="AR614" i="19"/>
  <c r="AR615" i="19"/>
  <c r="AR616" i="19"/>
  <c r="AR617" i="19"/>
  <c r="AR618" i="19"/>
  <c r="AR619" i="19"/>
  <c r="AR620" i="19"/>
  <c r="AR621" i="19"/>
  <c r="AR622" i="19"/>
  <c r="AR623" i="19"/>
  <c r="AR624" i="19"/>
  <c r="AR625" i="19"/>
  <c r="AR626" i="19"/>
  <c r="AR627" i="19"/>
  <c r="AR628" i="19"/>
  <c r="AR629" i="19"/>
  <c r="AR630" i="19"/>
  <c r="AR631" i="19"/>
  <c r="AR632" i="19"/>
  <c r="AR633" i="19"/>
  <c r="AR634" i="19"/>
  <c r="AR635" i="19"/>
  <c r="AR636" i="19"/>
  <c r="AR637" i="19"/>
  <c r="AR638" i="19"/>
  <c r="AR639" i="19"/>
  <c r="AR640" i="19"/>
  <c r="AR641" i="19"/>
  <c r="AR642" i="19"/>
  <c r="AR643" i="19"/>
  <c r="AR644" i="19"/>
  <c r="AR645" i="19"/>
  <c r="AR646" i="19"/>
  <c r="AR647" i="19"/>
  <c r="AR648" i="19"/>
  <c r="AR649" i="19"/>
  <c r="AR650" i="19"/>
  <c r="AR651" i="19"/>
  <c r="AR652" i="19"/>
  <c r="AR653" i="19"/>
  <c r="AR654" i="19"/>
  <c r="AR655" i="19"/>
  <c r="AR656" i="19"/>
  <c r="AR657" i="19"/>
  <c r="AR658" i="19"/>
  <c r="AR659" i="19"/>
  <c r="AR660" i="19"/>
  <c r="AR661" i="19"/>
  <c r="AR662" i="19"/>
  <c r="AR663" i="19"/>
  <c r="AR664" i="19"/>
  <c r="AR665" i="19"/>
  <c r="AR666" i="19"/>
  <c r="AR667" i="19"/>
  <c r="AR668" i="19"/>
  <c r="AR669" i="19"/>
  <c r="AR670" i="19"/>
  <c r="AR671" i="19"/>
  <c r="AR672" i="19"/>
  <c r="AR673" i="19"/>
  <c r="AR674" i="19"/>
  <c r="AR675" i="19"/>
  <c r="AR676" i="19"/>
  <c r="AR677" i="19"/>
  <c r="AR678" i="19"/>
  <c r="AR679" i="19"/>
  <c r="AR680" i="19"/>
  <c r="AR681" i="19"/>
  <c r="AR682" i="19"/>
  <c r="AR683" i="19"/>
  <c r="AR684" i="19"/>
  <c r="AR685" i="19"/>
  <c r="AR686" i="19"/>
  <c r="AR687" i="19"/>
  <c r="AR688" i="19"/>
  <c r="AR689" i="19"/>
  <c r="AR690" i="19"/>
  <c r="AR691" i="19"/>
  <c r="AR692" i="19"/>
  <c r="AR693" i="19"/>
  <c r="AR694" i="19"/>
  <c r="AR695" i="19"/>
  <c r="AR696" i="19"/>
  <c r="AR697" i="19"/>
  <c r="AR698" i="19"/>
  <c r="AR699" i="19"/>
  <c r="AR700" i="19"/>
  <c r="AR701" i="19"/>
  <c r="AR702" i="19"/>
  <c r="AR703" i="19"/>
  <c r="AR704" i="19"/>
  <c r="AR705" i="19"/>
  <c r="AR706" i="19"/>
  <c r="AR707" i="19"/>
  <c r="AR708" i="19"/>
  <c r="AR709" i="19"/>
  <c r="AR710" i="19"/>
  <c r="AR711" i="19"/>
  <c r="AR712" i="19"/>
  <c r="AR713" i="19"/>
  <c r="AR714" i="19"/>
  <c r="AR715" i="19"/>
  <c r="AR716" i="19"/>
  <c r="AR717" i="19"/>
  <c r="AR718" i="19"/>
  <c r="AR719" i="19"/>
  <c r="AR720" i="19"/>
  <c r="AR721" i="19"/>
  <c r="AR722" i="19"/>
  <c r="AR723" i="19"/>
  <c r="AR724" i="19"/>
  <c r="AR725" i="19"/>
  <c r="AR726" i="19"/>
  <c r="AR727" i="19"/>
  <c r="AR728" i="19"/>
  <c r="AR729" i="19"/>
  <c r="AR730" i="19"/>
  <c r="AR731" i="19"/>
  <c r="AR732" i="19"/>
  <c r="AR733" i="19"/>
  <c r="AR734" i="19"/>
  <c r="AR735" i="19"/>
  <c r="AR736" i="19"/>
  <c r="AR737" i="19"/>
  <c r="AR738" i="19"/>
  <c r="AR739" i="19"/>
  <c r="AR740" i="19"/>
  <c r="AR741" i="19"/>
  <c r="AR742" i="19"/>
  <c r="AR743" i="19"/>
  <c r="AR744" i="19"/>
  <c r="AR745" i="19"/>
  <c r="AR746" i="19"/>
  <c r="AR747" i="19"/>
  <c r="AR748" i="19"/>
  <c r="AR749" i="19"/>
  <c r="AR750" i="19"/>
  <c r="AR751" i="19"/>
  <c r="AR752" i="19"/>
  <c r="AR753" i="19"/>
  <c r="AR754" i="19"/>
  <c r="AR755" i="19"/>
  <c r="AR756" i="19"/>
  <c r="AR757" i="19"/>
  <c r="AR758" i="19"/>
  <c r="AR759" i="19"/>
  <c r="AR760" i="19"/>
  <c r="AR761" i="19"/>
  <c r="AR762" i="19"/>
  <c r="AR763" i="19"/>
  <c r="AR764" i="19"/>
  <c r="AR765" i="19"/>
  <c r="AR766" i="19"/>
  <c r="AR767" i="19"/>
  <c r="AR768" i="19"/>
  <c r="AR769" i="19"/>
  <c r="AR770" i="19"/>
  <c r="AR771" i="19"/>
  <c r="AR772" i="19"/>
  <c r="AR773" i="19"/>
  <c r="AR774" i="19"/>
  <c r="AR775" i="19"/>
  <c r="AR776" i="19"/>
  <c r="AR777" i="19"/>
  <c r="AR778" i="19"/>
  <c r="AR779" i="19"/>
  <c r="AR780" i="19"/>
  <c r="AR781" i="19"/>
  <c r="AR782" i="19"/>
  <c r="AR783" i="19"/>
  <c r="AR784" i="19"/>
  <c r="AR785" i="19"/>
  <c r="AR786" i="19"/>
  <c r="AR787" i="19"/>
  <c r="AR788" i="19"/>
  <c r="AR789" i="19"/>
  <c r="AR790" i="19"/>
  <c r="AR791" i="19"/>
  <c r="AR792" i="19"/>
  <c r="AR793" i="19"/>
  <c r="AR794" i="19"/>
  <c r="AR795" i="19"/>
  <c r="AR796" i="19"/>
  <c r="AR797" i="19"/>
  <c r="AR798" i="19"/>
  <c r="AR799" i="19"/>
  <c r="AR800" i="19"/>
  <c r="AR801" i="19"/>
  <c r="AR802" i="19"/>
  <c r="AR803" i="19"/>
  <c r="AR804" i="19"/>
  <c r="AR805" i="19"/>
  <c r="AR806" i="19"/>
  <c r="AR807" i="19"/>
  <c r="AR808" i="19"/>
  <c r="AR809" i="19"/>
  <c r="AR810" i="19"/>
  <c r="AR811" i="19"/>
  <c r="AR812" i="19"/>
  <c r="AR813" i="19"/>
  <c r="AR814" i="19"/>
  <c r="AR815" i="19"/>
  <c r="AR816" i="19"/>
  <c r="AR817" i="19"/>
  <c r="AR818" i="19"/>
  <c r="AR819" i="19"/>
  <c r="AR820" i="19"/>
  <c r="AR821" i="19"/>
  <c r="AR822" i="19"/>
  <c r="AR823" i="19"/>
  <c r="AR824" i="19"/>
  <c r="AR825" i="19"/>
  <c r="AR826" i="19"/>
  <c r="AR827" i="19"/>
  <c r="AR828" i="19"/>
  <c r="AR829" i="19"/>
  <c r="AR830" i="19"/>
  <c r="AR831" i="19"/>
  <c r="AR832" i="19"/>
  <c r="AR833" i="19"/>
  <c r="AR834" i="19"/>
  <c r="AR835" i="19"/>
  <c r="AR836" i="19"/>
  <c r="AR837" i="19"/>
  <c r="AR838" i="19"/>
  <c r="AR839" i="19"/>
  <c r="AR840" i="19"/>
  <c r="AR841" i="19"/>
  <c r="AR842" i="19"/>
  <c r="AR843" i="19"/>
  <c r="AR844" i="19"/>
  <c r="AR845" i="19"/>
  <c r="AR846" i="19"/>
  <c r="AR847" i="19"/>
  <c r="AR848" i="19"/>
  <c r="AR849" i="19"/>
  <c r="AR850" i="19"/>
  <c r="AR851" i="19"/>
  <c r="AR852" i="19"/>
  <c r="AR853" i="19"/>
  <c r="AR854" i="19"/>
  <c r="AR855" i="19"/>
  <c r="AR856" i="19"/>
  <c r="AR857" i="19"/>
  <c r="AR858" i="19"/>
  <c r="AR859" i="19"/>
  <c r="AR860" i="19"/>
  <c r="AR861" i="19"/>
  <c r="AR862" i="19"/>
  <c r="AR863" i="19"/>
  <c r="AR864" i="19"/>
  <c r="AR865" i="19"/>
  <c r="AR866" i="19"/>
  <c r="AR867" i="19"/>
  <c r="AR868" i="19"/>
  <c r="AR869" i="19"/>
  <c r="AR870" i="19"/>
  <c r="AR871" i="19"/>
  <c r="AR872" i="19"/>
  <c r="AR873" i="19"/>
  <c r="AR874" i="19"/>
  <c r="AR875" i="19"/>
  <c r="AR876" i="19"/>
  <c r="AR877" i="19"/>
  <c r="AR878" i="19"/>
  <c r="AR879" i="19"/>
  <c r="AR880" i="19"/>
  <c r="AR881" i="19"/>
  <c r="AR882" i="19"/>
  <c r="AR883" i="19"/>
  <c r="AR884" i="19"/>
  <c r="AR885" i="19"/>
  <c r="AR886" i="19"/>
  <c r="AR887" i="19"/>
  <c r="AR888" i="19"/>
  <c r="AR889" i="19"/>
  <c r="AR890" i="19"/>
  <c r="AR891" i="19"/>
  <c r="AR892" i="19"/>
  <c r="AR893" i="19"/>
  <c r="AR894" i="19"/>
  <c r="AR895" i="19"/>
  <c r="AR896" i="19"/>
  <c r="AR897" i="19"/>
  <c r="AR898" i="19"/>
  <c r="AR899" i="19"/>
  <c r="AR900" i="19"/>
  <c r="AR901" i="19"/>
  <c r="AR902" i="19"/>
  <c r="AR903" i="19"/>
  <c r="AR904" i="19"/>
  <c r="AR905" i="19"/>
  <c r="AR906" i="19"/>
  <c r="AR907" i="19"/>
  <c r="AR908" i="19"/>
  <c r="AR909" i="19"/>
  <c r="AR910" i="19"/>
  <c r="AR911" i="19"/>
  <c r="AR912" i="19"/>
  <c r="AR913" i="19"/>
  <c r="AR914" i="19"/>
  <c r="AR915" i="19"/>
  <c r="AR916" i="19"/>
  <c r="AR917" i="19"/>
  <c r="AR918" i="19"/>
  <c r="AR919" i="19"/>
  <c r="AR920" i="19"/>
  <c r="AR921" i="19"/>
  <c r="AR922" i="19"/>
  <c r="AR923" i="19"/>
  <c r="AR924" i="19"/>
  <c r="AR925" i="19"/>
  <c r="AR926" i="19"/>
  <c r="AR927" i="19"/>
  <c r="AR928" i="19"/>
  <c r="AR929" i="19"/>
  <c r="AR930" i="19"/>
  <c r="AR931" i="19"/>
  <c r="AR932" i="19"/>
  <c r="AR933" i="19"/>
  <c r="AR934" i="19"/>
  <c r="AR935" i="19"/>
  <c r="AR936" i="19"/>
  <c r="AR937" i="19"/>
  <c r="AR938" i="19"/>
  <c r="AR939" i="19"/>
  <c r="AR940" i="19"/>
  <c r="AR941" i="19"/>
  <c r="AR942" i="19"/>
  <c r="AR943" i="19"/>
  <c r="AR944" i="19"/>
  <c r="AR945" i="19"/>
  <c r="AR946" i="19"/>
  <c r="AR947" i="19"/>
  <c r="AR948" i="19"/>
  <c r="AR949" i="19"/>
  <c r="AR950" i="19"/>
  <c r="AR951" i="19"/>
  <c r="AR952" i="19"/>
  <c r="AR953" i="19"/>
  <c r="AR954" i="19"/>
  <c r="AR955" i="19"/>
  <c r="AR956" i="19"/>
  <c r="AR957" i="19"/>
  <c r="AR958" i="19"/>
  <c r="AR959" i="19"/>
  <c r="AR960" i="19"/>
  <c r="AR961" i="19"/>
  <c r="AR962" i="19"/>
  <c r="AR963" i="19"/>
  <c r="AR964" i="19"/>
  <c r="AR965" i="19"/>
  <c r="AR966" i="19"/>
  <c r="AR967" i="19"/>
  <c r="AR968" i="19"/>
  <c r="AR969" i="19"/>
  <c r="AR970" i="19"/>
  <c r="AR971" i="19"/>
  <c r="AR972" i="19"/>
  <c r="AR973" i="19"/>
  <c r="AR974" i="19"/>
  <c r="AR975" i="19"/>
  <c r="AR976" i="19"/>
  <c r="AR977" i="19"/>
  <c r="AR978" i="19"/>
  <c r="AR979" i="19"/>
  <c r="AR980" i="19"/>
  <c r="AR981" i="19"/>
  <c r="AR982" i="19"/>
  <c r="AR983" i="19"/>
  <c r="AR984" i="19"/>
  <c r="AR985" i="19"/>
  <c r="AR986" i="19"/>
  <c r="AR987" i="19"/>
  <c r="AR988" i="19"/>
  <c r="AR989" i="19"/>
  <c r="AR990" i="19"/>
  <c r="AR991" i="19"/>
  <c r="AR992" i="19"/>
  <c r="AR993" i="19"/>
  <c r="AR994" i="19"/>
  <c r="AR995" i="19"/>
  <c r="AR996" i="19"/>
  <c r="AR997" i="19"/>
  <c r="AR998" i="19"/>
  <c r="AR999" i="19"/>
  <c r="AR1000" i="19"/>
  <c r="AR1001" i="19"/>
  <c r="AR1002" i="19"/>
  <c r="AR1003" i="19"/>
  <c r="AR1004" i="19"/>
  <c r="AR1005" i="19"/>
  <c r="AR1006" i="19"/>
  <c r="AR1007" i="19"/>
  <c r="AR1008" i="19"/>
  <c r="AR1009" i="19"/>
  <c r="AR1010" i="19"/>
  <c r="AR1011" i="19"/>
  <c r="AR1012" i="19"/>
  <c r="AR1013" i="19"/>
  <c r="AR1014" i="19"/>
  <c r="AR1015" i="19"/>
  <c r="AR1016" i="19"/>
  <c r="AR1017" i="19"/>
  <c r="AR1018" i="19"/>
  <c r="AR1019" i="19"/>
  <c r="AR1020" i="19"/>
  <c r="AR1021" i="19"/>
  <c r="AR1022" i="19"/>
  <c r="AR1023" i="19"/>
  <c r="AR1024" i="19"/>
  <c r="AR1025" i="19"/>
  <c r="AR1026" i="19"/>
  <c r="AR1027" i="19"/>
  <c r="AR1028" i="19"/>
  <c r="AR1029" i="19"/>
  <c r="AR1030" i="19"/>
  <c r="AR1031" i="19"/>
  <c r="AR1032" i="19"/>
  <c r="AR1033" i="19"/>
  <c r="AR1034" i="19"/>
  <c r="AR1035" i="19"/>
  <c r="AR1036" i="19"/>
  <c r="AR1037" i="19"/>
  <c r="AR1038" i="19"/>
  <c r="AR1039" i="19"/>
  <c r="AR1040" i="19"/>
  <c r="AR1041" i="19"/>
  <c r="AR1042" i="19"/>
  <c r="AR1043" i="19"/>
  <c r="AR1044" i="19"/>
  <c r="AR1045" i="19"/>
  <c r="AR1046" i="19"/>
  <c r="AR1047" i="19"/>
  <c r="AR1048" i="19"/>
  <c r="AR1049" i="19"/>
  <c r="AR1050" i="19"/>
  <c r="AR1051" i="19"/>
  <c r="AR1052" i="19"/>
  <c r="AR1053" i="19"/>
  <c r="AR1054" i="19"/>
  <c r="AR1055" i="19"/>
  <c r="AR1056" i="19"/>
  <c r="AR1057" i="19"/>
  <c r="AR1058" i="19"/>
  <c r="AR1059" i="19"/>
  <c r="AR1060" i="19"/>
  <c r="AR1061" i="19"/>
  <c r="AR1062" i="19"/>
  <c r="AR1063" i="19"/>
  <c r="AR1064" i="19"/>
  <c r="AR1065" i="19"/>
  <c r="AR1066" i="19"/>
  <c r="AR1067" i="19"/>
  <c r="AR1068" i="19"/>
  <c r="AR1069" i="19"/>
  <c r="AR1070" i="19"/>
  <c r="AR1071" i="19"/>
  <c r="AR1072" i="19"/>
  <c r="AR1073" i="19"/>
  <c r="AR1074" i="19"/>
  <c r="AR1075" i="19"/>
  <c r="AR1076" i="19"/>
  <c r="AR1077" i="19"/>
  <c r="AR1078" i="19"/>
  <c r="AR1079" i="19"/>
  <c r="AR1080" i="19"/>
  <c r="AR1081" i="19"/>
  <c r="AR1082" i="19"/>
  <c r="AR1083" i="19"/>
  <c r="AR1084" i="19"/>
  <c r="AR1085" i="19"/>
  <c r="AR1086" i="19"/>
  <c r="AR1087" i="19"/>
  <c r="AR1088" i="19"/>
  <c r="AR1089" i="19"/>
  <c r="AR1090" i="19"/>
  <c r="AR1091" i="19"/>
  <c r="AR1092" i="19"/>
  <c r="AR1093" i="19"/>
  <c r="AR1094" i="19"/>
  <c r="AR1095" i="19"/>
  <c r="AR1096" i="19"/>
  <c r="AR1097" i="19"/>
  <c r="AR1098" i="19"/>
  <c r="AR1099" i="19"/>
  <c r="AR1100" i="19"/>
  <c r="AR1101" i="19"/>
  <c r="AR1102" i="19"/>
  <c r="AR1103" i="19"/>
  <c r="AR1104" i="19"/>
  <c r="AR1105" i="19"/>
  <c r="AR1106" i="19"/>
  <c r="AR1107" i="19"/>
  <c r="AR1108" i="19"/>
  <c r="AR1109" i="19"/>
  <c r="AR1110" i="19"/>
  <c r="AR1111" i="19"/>
  <c r="AR1112" i="19"/>
  <c r="AR1113" i="19"/>
  <c r="AR1114" i="19"/>
  <c r="AR1115" i="19"/>
  <c r="AR1116" i="19"/>
  <c r="AR1117" i="19"/>
  <c r="AR1118" i="19"/>
  <c r="AR1119" i="19"/>
  <c r="AR1120" i="19"/>
  <c r="AR1121" i="19"/>
  <c r="AR1122" i="19"/>
  <c r="AR1123" i="19"/>
  <c r="AR1124" i="19"/>
  <c r="AR1125" i="19"/>
  <c r="AR1126" i="19"/>
  <c r="AR1127" i="19"/>
  <c r="AR1128" i="19"/>
  <c r="AR1129" i="19"/>
  <c r="AR1130" i="19"/>
  <c r="AR1131" i="19"/>
  <c r="AR1132" i="19"/>
  <c r="AR1133" i="19"/>
  <c r="AR1134" i="19"/>
  <c r="AR1135" i="19"/>
  <c r="AR1136" i="19"/>
  <c r="AR1137" i="19"/>
  <c r="AR1138" i="19"/>
  <c r="AR1139" i="19"/>
  <c r="AR1140" i="19"/>
  <c r="AR1141" i="19"/>
  <c r="AR1142" i="19"/>
  <c r="AR1143" i="19"/>
  <c r="AR1144" i="19"/>
  <c r="AR1145" i="19"/>
  <c r="AR1146" i="19"/>
  <c r="AR1147" i="19"/>
  <c r="AR1148" i="19"/>
  <c r="AR1149" i="19"/>
  <c r="AR1150" i="19"/>
  <c r="AR1151" i="19"/>
  <c r="AR1152" i="19"/>
  <c r="AR1153" i="19"/>
  <c r="AR1154" i="19"/>
  <c r="AR1155" i="19"/>
  <c r="AR1156" i="19"/>
  <c r="AR1157" i="19"/>
  <c r="AR1158" i="19"/>
  <c r="AR1159" i="19"/>
  <c r="AR1160" i="19"/>
  <c r="AR1161" i="19"/>
  <c r="AR1162" i="19"/>
  <c r="AR1163" i="19"/>
  <c r="AR1164" i="19"/>
  <c r="AR1165" i="19"/>
  <c r="AR1166" i="19"/>
  <c r="AR1167" i="19"/>
  <c r="AR1168" i="19"/>
  <c r="AR1169" i="19"/>
  <c r="AR1170" i="19"/>
  <c r="AR1171" i="19"/>
  <c r="AR1172" i="19"/>
  <c r="AR1173" i="19"/>
  <c r="AR1174" i="19"/>
  <c r="AR1175" i="19"/>
  <c r="AR1176" i="19"/>
  <c r="AR1177" i="19"/>
  <c r="AR1178" i="19"/>
  <c r="AR1179" i="19"/>
  <c r="AR1180" i="19"/>
  <c r="AR1181" i="19"/>
  <c r="AR1182" i="19"/>
  <c r="AR1183" i="19"/>
  <c r="AR1184" i="19"/>
  <c r="AR1185" i="19"/>
  <c r="AR1186" i="19"/>
  <c r="AR1187" i="19"/>
  <c r="AR1188" i="19"/>
  <c r="AR1189" i="19"/>
  <c r="AR1190" i="19"/>
  <c r="AR1191" i="19"/>
  <c r="AR1192" i="19"/>
  <c r="AR1193" i="19"/>
  <c r="AR1194" i="19"/>
  <c r="AR1195" i="19"/>
  <c r="AR1196" i="19"/>
  <c r="AR1197" i="19"/>
  <c r="AR1198" i="19"/>
  <c r="AR1199" i="19"/>
  <c r="AR1200" i="19"/>
  <c r="AR1201" i="19"/>
  <c r="AR1202" i="19"/>
  <c r="AR1203" i="19"/>
  <c r="AR1204" i="19"/>
  <c r="AR1205" i="19"/>
  <c r="AR1206" i="19"/>
  <c r="AR1207" i="19"/>
  <c r="AR1208" i="19"/>
  <c r="AR1209" i="19"/>
  <c r="AR1210" i="19"/>
  <c r="AR1211" i="19"/>
  <c r="AR1212" i="19"/>
  <c r="AR1213" i="19"/>
  <c r="AR1214" i="19"/>
  <c r="AR1215" i="19"/>
  <c r="AR1216" i="19"/>
  <c r="AR1217" i="19"/>
  <c r="AR1218" i="19"/>
  <c r="AR1219" i="19"/>
  <c r="AR1220" i="19"/>
  <c r="AR1221" i="19"/>
  <c r="AR1222" i="19"/>
  <c r="AR1223" i="19"/>
  <c r="AR1224" i="19"/>
  <c r="AR1225" i="19"/>
  <c r="AR1226" i="19"/>
  <c r="AR1227" i="19"/>
  <c r="AR1228" i="19"/>
  <c r="AR1229" i="19"/>
  <c r="AR1230" i="19"/>
  <c r="AR1231" i="19"/>
  <c r="AR1232" i="19"/>
  <c r="AR1233" i="19"/>
  <c r="AR1234" i="19"/>
  <c r="AR1235" i="19"/>
  <c r="AR1236" i="19"/>
  <c r="AR1237" i="19"/>
  <c r="AR1238" i="19"/>
  <c r="AR1239" i="19"/>
  <c r="AR1240" i="19"/>
  <c r="AR1241" i="19"/>
  <c r="AR1242" i="19"/>
  <c r="AR1243" i="19"/>
  <c r="AR1244" i="19"/>
  <c r="AR1245" i="19"/>
  <c r="AR1246" i="19"/>
  <c r="AR1247" i="19"/>
  <c r="AR1248" i="19"/>
  <c r="AR1249" i="19"/>
  <c r="AR1250" i="19"/>
  <c r="AR1251" i="19"/>
  <c r="AR1252" i="19"/>
  <c r="AR1253" i="19"/>
  <c r="AR1254" i="19"/>
  <c r="AR1255" i="19"/>
  <c r="AR1256" i="19"/>
  <c r="AR1257" i="19"/>
  <c r="AR1258" i="19"/>
  <c r="AR1259" i="19"/>
  <c r="AR1260" i="19"/>
  <c r="AR1261" i="19"/>
  <c r="AR1262" i="19"/>
  <c r="AR1263" i="19"/>
  <c r="AR1264" i="19"/>
  <c r="AR1265" i="19"/>
  <c r="AR1266" i="19"/>
  <c r="AR1267" i="19"/>
  <c r="AR1268" i="19"/>
  <c r="AR1269" i="19"/>
  <c r="AR1270" i="19"/>
  <c r="AR1271" i="19"/>
  <c r="AR1272" i="19"/>
  <c r="AR1273" i="19"/>
  <c r="AR1274" i="19"/>
  <c r="AR1275" i="19"/>
  <c r="AR1276" i="19"/>
  <c r="AR1277" i="19"/>
  <c r="AR1278" i="19"/>
  <c r="AR1279" i="19"/>
  <c r="AR1280" i="19"/>
  <c r="AR1281" i="19"/>
  <c r="AR1282" i="19"/>
  <c r="AR1283" i="19"/>
  <c r="AR1284" i="19"/>
  <c r="AR1285" i="19"/>
  <c r="AR1286" i="19"/>
  <c r="AR1287" i="19"/>
  <c r="AR1288" i="19"/>
  <c r="AR1289" i="19"/>
  <c r="AR1290" i="19"/>
  <c r="AR1291" i="19"/>
  <c r="AR1292" i="19"/>
  <c r="AR1293" i="19"/>
  <c r="AR1294" i="19"/>
  <c r="AR1295" i="19"/>
  <c r="AR1296" i="19"/>
  <c r="AR1297" i="19"/>
  <c r="AR1298" i="19"/>
  <c r="AR1299" i="19"/>
  <c r="AR1300" i="19"/>
  <c r="AR1301" i="19"/>
  <c r="AR1302" i="19"/>
  <c r="AR1303" i="19"/>
  <c r="AR1304" i="19"/>
  <c r="AR1305" i="19"/>
  <c r="AR1306" i="19"/>
  <c r="AR1307" i="19"/>
  <c r="AR1308" i="19"/>
  <c r="AR1309" i="19"/>
  <c r="AR1310" i="19"/>
  <c r="AR1311" i="19"/>
  <c r="AR1312" i="19"/>
  <c r="AR1313" i="19"/>
  <c r="AR1314" i="19"/>
  <c r="AR1315" i="19"/>
  <c r="AR1316" i="19"/>
  <c r="AR1317" i="19"/>
  <c r="AR1318" i="19"/>
  <c r="AR1319" i="19"/>
  <c r="AR1320" i="19"/>
  <c r="AR1321" i="19"/>
  <c r="AR1322" i="19"/>
  <c r="AR1323" i="19"/>
  <c r="AR1324" i="19"/>
  <c r="AR1325" i="19"/>
  <c r="AR1326" i="19"/>
  <c r="AR1327" i="19"/>
  <c r="AR1328" i="19"/>
  <c r="AR1329" i="19"/>
  <c r="AR1330" i="19"/>
  <c r="AR1331" i="19"/>
  <c r="AR1332" i="19"/>
  <c r="AR1333" i="19"/>
  <c r="AR1334" i="19"/>
  <c r="AR1335" i="19"/>
  <c r="AR1336" i="19"/>
  <c r="AR1337" i="19"/>
  <c r="AR1338" i="19"/>
  <c r="AR1339" i="19"/>
  <c r="AR1340" i="19"/>
  <c r="AR1341" i="19"/>
  <c r="AR1342" i="19"/>
  <c r="AR1343" i="19"/>
  <c r="AR1344" i="19"/>
  <c r="AR1345" i="19"/>
  <c r="AR1346" i="19"/>
  <c r="AR1347" i="19"/>
  <c r="AR1348" i="19"/>
  <c r="AR1349" i="19"/>
  <c r="AR1350" i="19"/>
  <c r="AR1351" i="19"/>
  <c r="AR1352" i="19"/>
  <c r="AR1353" i="19"/>
  <c r="AR1354" i="19"/>
  <c r="AR1355" i="19"/>
  <c r="AR1356" i="19"/>
  <c r="AR1357" i="19"/>
  <c r="AR1358" i="19"/>
  <c r="AR1359" i="19"/>
  <c r="AR1360" i="19"/>
  <c r="AR1361" i="19"/>
  <c r="AR1362" i="19"/>
  <c r="AR1363" i="19"/>
  <c r="AR1364" i="19"/>
  <c r="AR1365" i="19"/>
  <c r="AR1366" i="19"/>
  <c r="AR1367" i="19"/>
  <c r="AR1368" i="19"/>
  <c r="AR1369" i="19"/>
  <c r="AR1370" i="19"/>
  <c r="AR1371" i="19"/>
  <c r="AR1372" i="19"/>
  <c r="AR1373" i="19"/>
  <c r="AR1374" i="19"/>
  <c r="AR1375" i="19"/>
  <c r="AR1376" i="19"/>
  <c r="AR1377" i="19"/>
  <c r="AR1378" i="19"/>
  <c r="AR1379" i="19"/>
  <c r="AR1380" i="19"/>
  <c r="AR1381" i="19"/>
  <c r="AR1382" i="19"/>
  <c r="AR1383" i="19"/>
  <c r="AR1384" i="19"/>
  <c r="AR1385" i="19"/>
  <c r="AR1386" i="19"/>
  <c r="AR1387" i="19"/>
  <c r="AR1388" i="19"/>
  <c r="AR1389" i="19"/>
  <c r="AR1390" i="19"/>
  <c r="AR1391" i="19"/>
  <c r="AR1392" i="19"/>
  <c r="AR1393" i="19"/>
  <c r="AR1394" i="19"/>
  <c r="AR1395" i="19"/>
  <c r="AR1396" i="19"/>
  <c r="AR1397" i="19"/>
  <c r="AR1398" i="19"/>
  <c r="AR1399" i="19"/>
  <c r="AR1400" i="19"/>
  <c r="AR1401" i="19"/>
  <c r="AR1402" i="19"/>
  <c r="AR1403" i="19"/>
  <c r="AR1404" i="19"/>
  <c r="AR1405" i="19"/>
  <c r="AR1406" i="19"/>
  <c r="AR1407" i="19"/>
  <c r="AR1408" i="19"/>
  <c r="AR1409" i="19"/>
  <c r="AR1410" i="19"/>
  <c r="AR1411" i="19"/>
  <c r="AR1412" i="19"/>
  <c r="AR1413" i="19"/>
  <c r="AR1414" i="19"/>
  <c r="AR1415" i="19"/>
  <c r="AR1416" i="19"/>
  <c r="AR1417" i="19"/>
  <c r="AR1418" i="19"/>
  <c r="AR1419" i="19"/>
  <c r="AR1420" i="19"/>
  <c r="AR1421" i="19"/>
  <c r="AR1422" i="19"/>
  <c r="AR1423" i="19"/>
  <c r="AR1424" i="19"/>
  <c r="AR1425" i="19"/>
  <c r="AR1426" i="19"/>
  <c r="AR1427" i="19"/>
  <c r="AR1428" i="19"/>
  <c r="AR1429" i="19"/>
  <c r="AR1430" i="19"/>
  <c r="AR1431" i="19"/>
  <c r="AR1432" i="19"/>
  <c r="AR1433" i="19"/>
  <c r="AR1434" i="19"/>
  <c r="AR1435" i="19"/>
  <c r="AR1436" i="19"/>
  <c r="AR1437" i="19"/>
  <c r="AR1438" i="19"/>
  <c r="AR1439" i="19"/>
  <c r="AR1440" i="19"/>
  <c r="AR1441" i="19"/>
  <c r="AR1442" i="19"/>
  <c r="AR1443" i="19"/>
  <c r="AR1444" i="19"/>
  <c r="AR1445" i="19"/>
  <c r="AR1446" i="19"/>
  <c r="AR1447" i="19"/>
  <c r="AR1448" i="19"/>
  <c r="AR1449" i="19"/>
  <c r="AR1450" i="19"/>
  <c r="AR1451" i="19"/>
  <c r="AR1452" i="19"/>
  <c r="AR1453" i="19"/>
  <c r="AR1454" i="19"/>
  <c r="AR1455" i="19"/>
  <c r="AR1456" i="19"/>
  <c r="AR1457" i="19"/>
  <c r="AR1458" i="19"/>
  <c r="AR1459" i="19"/>
  <c r="AR1460" i="19"/>
  <c r="AR1461" i="19"/>
  <c r="AR2" i="19"/>
  <c r="AK3" i="19"/>
  <c r="AK4" i="19"/>
  <c r="AK5" i="19"/>
  <c r="AK6" i="19"/>
  <c r="AK7" i="19"/>
  <c r="AK8" i="19"/>
  <c r="AK9" i="19"/>
  <c r="AK10" i="19"/>
  <c r="AK11" i="19"/>
  <c r="AK12" i="19"/>
  <c r="AK13" i="19"/>
  <c r="AK14" i="19"/>
  <c r="AK15" i="19"/>
  <c r="AK16" i="19"/>
  <c r="AK17" i="19"/>
  <c r="AK18" i="19"/>
  <c r="AK19" i="19"/>
  <c r="AK20" i="19"/>
  <c r="AK21" i="19"/>
  <c r="AK22" i="19"/>
  <c r="AK23" i="19"/>
  <c r="AK24" i="19"/>
  <c r="AK25" i="19"/>
  <c r="AK26" i="19"/>
  <c r="AK27" i="19"/>
  <c r="AK28" i="19"/>
  <c r="AK29" i="19"/>
  <c r="AK30" i="19"/>
  <c r="AK31" i="19"/>
  <c r="AK32" i="19"/>
  <c r="AK33" i="19"/>
  <c r="AK34" i="19"/>
  <c r="AK35" i="19"/>
  <c r="AK36" i="19"/>
  <c r="AK37" i="19"/>
  <c r="AK38" i="19"/>
  <c r="AK39" i="19"/>
  <c r="AK40" i="19"/>
  <c r="AK41" i="19"/>
  <c r="AK42" i="19"/>
  <c r="AK43" i="19"/>
  <c r="AK44" i="19"/>
  <c r="AK45" i="19"/>
  <c r="AK46" i="19"/>
  <c r="AK47" i="19"/>
  <c r="AK48" i="19"/>
  <c r="AK49" i="19"/>
  <c r="AK50" i="19"/>
  <c r="AK51" i="19"/>
  <c r="AK52" i="19"/>
  <c r="AK53" i="19"/>
  <c r="AK54" i="19"/>
  <c r="AK55" i="19"/>
  <c r="AK56" i="19"/>
  <c r="AK57" i="19"/>
  <c r="AK58" i="19"/>
  <c r="AK59" i="19"/>
  <c r="AK60" i="19"/>
  <c r="AK61" i="19"/>
  <c r="AK62" i="19"/>
  <c r="AK63" i="19"/>
  <c r="AK64" i="19"/>
  <c r="AK65" i="19"/>
  <c r="AK66" i="19"/>
  <c r="AK67" i="19"/>
  <c r="AK68" i="19"/>
  <c r="AK69" i="19"/>
  <c r="AK70" i="19"/>
  <c r="AK71" i="19"/>
  <c r="AK72" i="19"/>
  <c r="AK73" i="19"/>
  <c r="AK74" i="19"/>
  <c r="AK75" i="19"/>
  <c r="AK76" i="19"/>
  <c r="AK77" i="19"/>
  <c r="AK78" i="19"/>
  <c r="AK79" i="19"/>
  <c r="AK80" i="19"/>
  <c r="AK81" i="19"/>
  <c r="AK82" i="19"/>
  <c r="AK83" i="19"/>
  <c r="AK84" i="19"/>
  <c r="AK85" i="19"/>
  <c r="AK86" i="19"/>
  <c r="AK87" i="19"/>
  <c r="AK88" i="19"/>
  <c r="AK89" i="19"/>
  <c r="AK90" i="19"/>
  <c r="AK91" i="19"/>
  <c r="AK92" i="19"/>
  <c r="AK93" i="19"/>
  <c r="AK94" i="19"/>
  <c r="AK95" i="19"/>
  <c r="AK96" i="19"/>
  <c r="AK97" i="19"/>
  <c r="AK98" i="19"/>
  <c r="AK99" i="19"/>
  <c r="AK100" i="19"/>
  <c r="AK101" i="19"/>
  <c r="AK102" i="19"/>
  <c r="AK103" i="19"/>
  <c r="AK104" i="19"/>
  <c r="AK105" i="19"/>
  <c r="AK106" i="19"/>
  <c r="AK107" i="19"/>
  <c r="AK108" i="19"/>
  <c r="AK109" i="19"/>
  <c r="AK110" i="19"/>
  <c r="AK111" i="19"/>
  <c r="AK112" i="19"/>
  <c r="AK113" i="19"/>
  <c r="AK114" i="19"/>
  <c r="AK115" i="19"/>
  <c r="AK116" i="19"/>
  <c r="AK117" i="19"/>
  <c r="AK118" i="19"/>
  <c r="AK119" i="19"/>
  <c r="AK120" i="19"/>
  <c r="AK121" i="19"/>
  <c r="AK122" i="19"/>
  <c r="AK123" i="19"/>
  <c r="AK124" i="19"/>
  <c r="AK125" i="19"/>
  <c r="AK126" i="19"/>
  <c r="AK127" i="19"/>
  <c r="AK128" i="19"/>
  <c r="AK129" i="19"/>
  <c r="AK130" i="19"/>
  <c r="AK131" i="19"/>
  <c r="AK132" i="19"/>
  <c r="AK133" i="19"/>
  <c r="AK134" i="19"/>
  <c r="AK135" i="19"/>
  <c r="AK136" i="19"/>
  <c r="AK137" i="19"/>
  <c r="AK138" i="19"/>
  <c r="AK139" i="19"/>
  <c r="AK140" i="19"/>
  <c r="AK141" i="19"/>
  <c r="AK142" i="19"/>
  <c r="AK143" i="19"/>
  <c r="AK144" i="19"/>
  <c r="AK145" i="19"/>
  <c r="AK146" i="19"/>
  <c r="AK147" i="19"/>
  <c r="AK148" i="19"/>
  <c r="AK149" i="19"/>
  <c r="AK150" i="19"/>
  <c r="AK151" i="19"/>
  <c r="AK152" i="19"/>
  <c r="AK153" i="19"/>
  <c r="AK154" i="19"/>
  <c r="AK155" i="19"/>
  <c r="AK156" i="19"/>
  <c r="AK157" i="19"/>
  <c r="AK158" i="19"/>
  <c r="AK159" i="19"/>
  <c r="AK160" i="19"/>
  <c r="AK161" i="19"/>
  <c r="AK162" i="19"/>
  <c r="AK163" i="19"/>
  <c r="AK164" i="19"/>
  <c r="AK165" i="19"/>
  <c r="AK166" i="19"/>
  <c r="AK167" i="19"/>
  <c r="AK168" i="19"/>
  <c r="AK169" i="19"/>
  <c r="AK170" i="19"/>
  <c r="AK171" i="19"/>
  <c r="AK172" i="19"/>
  <c r="AK173" i="19"/>
  <c r="AK174" i="19"/>
  <c r="AK175" i="19"/>
  <c r="AK176" i="19"/>
  <c r="AK177" i="19"/>
  <c r="AK178" i="19"/>
  <c r="AK179" i="19"/>
  <c r="AK180" i="19"/>
  <c r="AK181" i="19"/>
  <c r="AK182" i="19"/>
  <c r="AK183" i="19"/>
  <c r="AK184" i="19"/>
  <c r="AK185" i="19"/>
  <c r="AK186" i="19"/>
  <c r="AK187" i="19"/>
  <c r="AK188" i="19"/>
  <c r="AK189" i="19"/>
  <c r="AK190" i="19"/>
  <c r="AK191" i="19"/>
  <c r="AK192" i="19"/>
  <c r="AK193" i="19"/>
  <c r="AK194" i="19"/>
  <c r="AK195" i="19"/>
  <c r="AK196" i="19"/>
  <c r="AK197" i="19"/>
  <c r="AK198" i="19"/>
  <c r="AK199" i="19"/>
  <c r="AK200" i="19"/>
  <c r="AK201" i="19"/>
  <c r="AK202" i="19"/>
  <c r="AK203" i="19"/>
  <c r="AK204" i="19"/>
  <c r="AK205" i="19"/>
  <c r="AK206" i="19"/>
  <c r="AK207" i="19"/>
  <c r="AK208" i="19"/>
  <c r="AK209" i="19"/>
  <c r="AK210" i="19"/>
  <c r="AK211" i="19"/>
  <c r="AK212" i="19"/>
  <c r="AK213" i="19"/>
  <c r="AK214" i="19"/>
  <c r="AK215" i="19"/>
  <c r="AK216" i="19"/>
  <c r="AK217" i="19"/>
  <c r="AK218" i="19"/>
  <c r="AK219" i="19"/>
  <c r="AK220" i="19"/>
  <c r="AK221" i="19"/>
  <c r="AK222" i="19"/>
  <c r="AK223" i="19"/>
  <c r="AK224" i="19"/>
  <c r="AK225" i="19"/>
  <c r="AK226" i="19"/>
  <c r="AK227" i="19"/>
  <c r="AK228" i="19"/>
  <c r="AK229" i="19"/>
  <c r="AK230" i="19"/>
  <c r="AK231" i="19"/>
  <c r="AK232" i="19"/>
  <c r="AK233" i="19"/>
  <c r="AK234" i="19"/>
  <c r="AK235" i="19"/>
  <c r="AK236" i="19"/>
  <c r="AK237" i="19"/>
  <c r="AK238" i="19"/>
  <c r="AK239" i="19"/>
  <c r="AK240" i="19"/>
  <c r="AK241" i="19"/>
  <c r="AK242" i="19"/>
  <c r="AK243" i="19"/>
  <c r="AK244" i="19"/>
  <c r="AK245" i="19"/>
  <c r="AK246" i="19"/>
  <c r="AK247" i="19"/>
  <c r="AK248" i="19"/>
  <c r="AK249" i="19"/>
  <c r="AK250" i="19"/>
  <c r="AK251" i="19"/>
  <c r="AK252" i="19"/>
  <c r="AK253" i="19"/>
  <c r="AK254" i="19"/>
  <c r="AK255" i="19"/>
  <c r="AK256" i="19"/>
  <c r="AK257" i="19"/>
  <c r="AK258" i="19"/>
  <c r="AK259" i="19"/>
  <c r="AK260" i="19"/>
  <c r="AK261" i="19"/>
  <c r="AK262" i="19"/>
  <c r="AK263" i="19"/>
  <c r="AK264" i="19"/>
  <c r="AK265" i="19"/>
  <c r="AK266" i="19"/>
  <c r="AK267" i="19"/>
  <c r="AK268" i="19"/>
  <c r="AK269" i="19"/>
  <c r="AK270" i="19"/>
  <c r="AK271" i="19"/>
  <c r="AK272" i="19"/>
  <c r="AK273" i="19"/>
  <c r="AK274" i="19"/>
  <c r="AK275" i="19"/>
  <c r="AK276" i="19"/>
  <c r="AK277" i="19"/>
  <c r="AK278" i="19"/>
  <c r="AK279" i="19"/>
  <c r="AK280" i="19"/>
  <c r="AK281" i="19"/>
  <c r="AK282" i="19"/>
  <c r="AK283" i="19"/>
  <c r="AK284" i="19"/>
  <c r="AK285" i="19"/>
  <c r="AK286" i="19"/>
  <c r="AK287" i="19"/>
  <c r="AK288" i="19"/>
  <c r="AK289" i="19"/>
  <c r="AK290" i="19"/>
  <c r="AK291" i="19"/>
  <c r="AK292" i="19"/>
  <c r="AK293" i="19"/>
  <c r="AK294" i="19"/>
  <c r="AK295" i="19"/>
  <c r="AK296" i="19"/>
  <c r="AK297" i="19"/>
  <c r="AK298" i="19"/>
  <c r="AK299" i="19"/>
  <c r="AK300" i="19"/>
  <c r="AK301" i="19"/>
  <c r="AK302" i="19"/>
  <c r="AK303" i="19"/>
  <c r="AK304" i="19"/>
  <c r="AK305" i="19"/>
  <c r="AK306" i="19"/>
  <c r="AK307" i="19"/>
  <c r="AK308" i="19"/>
  <c r="AK309" i="19"/>
  <c r="AK310" i="19"/>
  <c r="AK311" i="19"/>
  <c r="AK312" i="19"/>
  <c r="AK313" i="19"/>
  <c r="AK314" i="19"/>
  <c r="AK315" i="19"/>
  <c r="AK316" i="19"/>
  <c r="AK317" i="19"/>
  <c r="AK318" i="19"/>
  <c r="AK319" i="19"/>
  <c r="AK320" i="19"/>
  <c r="AK321" i="19"/>
  <c r="AK322" i="19"/>
  <c r="AK323" i="19"/>
  <c r="AK324" i="19"/>
  <c r="AK325" i="19"/>
  <c r="AK326" i="19"/>
  <c r="AK327" i="19"/>
  <c r="AK328" i="19"/>
  <c r="AK329" i="19"/>
  <c r="AK330" i="19"/>
  <c r="AK331" i="19"/>
  <c r="AK332" i="19"/>
  <c r="AK333" i="19"/>
  <c r="AK334" i="19"/>
  <c r="AK335" i="19"/>
  <c r="AK336" i="19"/>
  <c r="AK337" i="19"/>
  <c r="AK338" i="19"/>
  <c r="AK339" i="19"/>
  <c r="AK340" i="19"/>
  <c r="AK341" i="19"/>
  <c r="AK342" i="19"/>
  <c r="AK343" i="19"/>
  <c r="AK344" i="19"/>
  <c r="AK345" i="19"/>
  <c r="AK346" i="19"/>
  <c r="AK347" i="19"/>
  <c r="AK348" i="19"/>
  <c r="AK349" i="19"/>
  <c r="AK350" i="19"/>
  <c r="AK351" i="19"/>
  <c r="AK352" i="19"/>
  <c r="AK353" i="19"/>
  <c r="AK354" i="19"/>
  <c r="AK355" i="19"/>
  <c r="AK356" i="19"/>
  <c r="AK357" i="19"/>
  <c r="AK358" i="19"/>
  <c r="AK359" i="19"/>
  <c r="AK360" i="19"/>
  <c r="AK361" i="19"/>
  <c r="AK362" i="19"/>
  <c r="AK363" i="19"/>
  <c r="AK364" i="19"/>
  <c r="AK365" i="19"/>
  <c r="AK366" i="19"/>
  <c r="AK367" i="19"/>
  <c r="AK368" i="19"/>
  <c r="AK369" i="19"/>
  <c r="AK370" i="19"/>
  <c r="AK371" i="19"/>
  <c r="AK372" i="19"/>
  <c r="AK373" i="19"/>
  <c r="AK374" i="19"/>
  <c r="AK375" i="19"/>
  <c r="AK376" i="19"/>
  <c r="AK377" i="19"/>
  <c r="AK378" i="19"/>
  <c r="AK379" i="19"/>
  <c r="AK380" i="19"/>
  <c r="AK381" i="19"/>
  <c r="AK382" i="19"/>
  <c r="AK383" i="19"/>
  <c r="AK384" i="19"/>
  <c r="AK385" i="19"/>
  <c r="AK386" i="19"/>
  <c r="AK387" i="19"/>
  <c r="AK388" i="19"/>
  <c r="AK389" i="19"/>
  <c r="AK390" i="19"/>
  <c r="AK391" i="19"/>
  <c r="AK392" i="19"/>
  <c r="AK393" i="19"/>
  <c r="AK394" i="19"/>
  <c r="AK395" i="19"/>
  <c r="AK396" i="19"/>
  <c r="AK397" i="19"/>
  <c r="AK398" i="19"/>
  <c r="AK399" i="19"/>
  <c r="AK400" i="19"/>
  <c r="AK401" i="19"/>
  <c r="AK402" i="19"/>
  <c r="AK403" i="19"/>
  <c r="AK404" i="19"/>
  <c r="AK405" i="19"/>
  <c r="AK406" i="19"/>
  <c r="AK407" i="19"/>
  <c r="AK408" i="19"/>
  <c r="AK409" i="19"/>
  <c r="AK410" i="19"/>
  <c r="AK411" i="19"/>
  <c r="AK412" i="19"/>
  <c r="AK413" i="19"/>
  <c r="AK414" i="19"/>
  <c r="AK415" i="19"/>
  <c r="AK416" i="19"/>
  <c r="AK417" i="19"/>
  <c r="AK418" i="19"/>
  <c r="AK419" i="19"/>
  <c r="AK420" i="19"/>
  <c r="AK421" i="19"/>
  <c r="AK422" i="19"/>
  <c r="AK423" i="19"/>
  <c r="AK424" i="19"/>
  <c r="AK425" i="19"/>
  <c r="AK426" i="19"/>
  <c r="AK427" i="19"/>
  <c r="AK428" i="19"/>
  <c r="AK429" i="19"/>
  <c r="AK430" i="19"/>
  <c r="AK431" i="19"/>
  <c r="AK432" i="19"/>
  <c r="AK433" i="19"/>
  <c r="AK434" i="19"/>
  <c r="AK435" i="19"/>
  <c r="AK436" i="19"/>
  <c r="AK437" i="19"/>
  <c r="AK438" i="19"/>
  <c r="AK439" i="19"/>
  <c r="AK440" i="19"/>
  <c r="AK441" i="19"/>
  <c r="AK442" i="19"/>
  <c r="AK443" i="19"/>
  <c r="AK444" i="19"/>
  <c r="AK445" i="19"/>
  <c r="AK446" i="19"/>
  <c r="AK447" i="19"/>
  <c r="AK448" i="19"/>
  <c r="AK449" i="19"/>
  <c r="AK450" i="19"/>
  <c r="AK451" i="19"/>
  <c r="AK452" i="19"/>
  <c r="AK453" i="19"/>
  <c r="AK454" i="19"/>
  <c r="AK455" i="19"/>
  <c r="AK456" i="19"/>
  <c r="AK457" i="19"/>
  <c r="AK458" i="19"/>
  <c r="AK459" i="19"/>
  <c r="AK460" i="19"/>
  <c r="AK461" i="19"/>
  <c r="AK462" i="19"/>
  <c r="AK463" i="19"/>
  <c r="AK464" i="19"/>
  <c r="AK465" i="19"/>
  <c r="AK466" i="19"/>
  <c r="AK467" i="19"/>
  <c r="AK468" i="19"/>
  <c r="AK469" i="19"/>
  <c r="AK470" i="19"/>
  <c r="AK471" i="19"/>
  <c r="AK472" i="19"/>
  <c r="AK473" i="19"/>
  <c r="AK474" i="19"/>
  <c r="AK475" i="19"/>
  <c r="AK476" i="19"/>
  <c r="AK477" i="19"/>
  <c r="AK478" i="19"/>
  <c r="AK479" i="19"/>
  <c r="AK480" i="19"/>
  <c r="AK481" i="19"/>
  <c r="AK482" i="19"/>
  <c r="AK483" i="19"/>
  <c r="AK484" i="19"/>
  <c r="AK485" i="19"/>
  <c r="AK486" i="19"/>
  <c r="AK487" i="19"/>
  <c r="AK488" i="19"/>
  <c r="AK489" i="19"/>
  <c r="AK490" i="19"/>
  <c r="AK491" i="19"/>
  <c r="AK492" i="19"/>
  <c r="AK493" i="19"/>
  <c r="AK494" i="19"/>
  <c r="AK495" i="19"/>
  <c r="AK496" i="19"/>
  <c r="AK497" i="19"/>
  <c r="AK498" i="19"/>
  <c r="AK499" i="19"/>
  <c r="AK500" i="19"/>
  <c r="AK501" i="19"/>
  <c r="AK502" i="19"/>
  <c r="AK503" i="19"/>
  <c r="AK504" i="19"/>
  <c r="AK505" i="19"/>
  <c r="AK506" i="19"/>
  <c r="AK507" i="19"/>
  <c r="AK508" i="19"/>
  <c r="AK509" i="19"/>
  <c r="AK510" i="19"/>
  <c r="AK511" i="19"/>
  <c r="AK512" i="19"/>
  <c r="AK513" i="19"/>
  <c r="AK514" i="19"/>
  <c r="AK515" i="19"/>
  <c r="AK516" i="19"/>
  <c r="AK517" i="19"/>
  <c r="AK518" i="19"/>
  <c r="AK519" i="19"/>
  <c r="AK520" i="19"/>
  <c r="AK521" i="19"/>
  <c r="AK522" i="19"/>
  <c r="AK523" i="19"/>
  <c r="AK524" i="19"/>
  <c r="AK525" i="19"/>
  <c r="AK526" i="19"/>
  <c r="AK527" i="19"/>
  <c r="AK528" i="19"/>
  <c r="AK529" i="19"/>
  <c r="AK530" i="19"/>
  <c r="AK531" i="19"/>
  <c r="AK532" i="19"/>
  <c r="AK533" i="19"/>
  <c r="AK534" i="19"/>
  <c r="AK535" i="19"/>
  <c r="AK536" i="19"/>
  <c r="AK537" i="19"/>
  <c r="AK538" i="19"/>
  <c r="AK539" i="19"/>
  <c r="AK540" i="19"/>
  <c r="AK541" i="19"/>
  <c r="AK542" i="19"/>
  <c r="AK543" i="19"/>
  <c r="AK544" i="19"/>
  <c r="AK545" i="19"/>
  <c r="AK546" i="19"/>
  <c r="AK547" i="19"/>
  <c r="AK548" i="19"/>
  <c r="AK549" i="19"/>
  <c r="AK550" i="19"/>
  <c r="AK551" i="19"/>
  <c r="AK552" i="19"/>
  <c r="AK553" i="19"/>
  <c r="AK554" i="19"/>
  <c r="AK555" i="19"/>
  <c r="AK556" i="19"/>
  <c r="AK557" i="19"/>
  <c r="AK558" i="19"/>
  <c r="AK559" i="19"/>
  <c r="AK560" i="19"/>
  <c r="AK561" i="19"/>
  <c r="AK562" i="19"/>
  <c r="AK563" i="19"/>
  <c r="AK564" i="19"/>
  <c r="AK565" i="19"/>
  <c r="AK566" i="19"/>
  <c r="AK567" i="19"/>
  <c r="AK568" i="19"/>
  <c r="AK569" i="19"/>
  <c r="AK570" i="19"/>
  <c r="AK571" i="19"/>
  <c r="AK572" i="19"/>
  <c r="AK573" i="19"/>
  <c r="AK574" i="19"/>
  <c r="AK575" i="19"/>
  <c r="AK576" i="19"/>
  <c r="AK577" i="19"/>
  <c r="AK578" i="19"/>
  <c r="AK579" i="19"/>
  <c r="AK580" i="19"/>
  <c r="AK581" i="19"/>
  <c r="AK582" i="19"/>
  <c r="AK583" i="19"/>
  <c r="AK584" i="19"/>
  <c r="AK585" i="19"/>
  <c r="AK586" i="19"/>
  <c r="AK587" i="19"/>
  <c r="AK588" i="19"/>
  <c r="AK589" i="19"/>
  <c r="AK590" i="19"/>
  <c r="AK591" i="19"/>
  <c r="AK592" i="19"/>
  <c r="AK593" i="19"/>
  <c r="AK594" i="19"/>
  <c r="AK595" i="19"/>
  <c r="AK596" i="19"/>
  <c r="AK597" i="19"/>
  <c r="AK598" i="19"/>
  <c r="AK599" i="19"/>
  <c r="AK600" i="19"/>
  <c r="AK601" i="19"/>
  <c r="AK602" i="19"/>
  <c r="AK603" i="19"/>
  <c r="AK604" i="19"/>
  <c r="AK605" i="19"/>
  <c r="AK606" i="19"/>
  <c r="AK607" i="19"/>
  <c r="AK608" i="19"/>
  <c r="AK609" i="19"/>
  <c r="AK610" i="19"/>
  <c r="AK611" i="19"/>
  <c r="AK612" i="19"/>
  <c r="AK613" i="19"/>
  <c r="AK614" i="19"/>
  <c r="AK615" i="19"/>
  <c r="AK616" i="19"/>
  <c r="AK617" i="19"/>
  <c r="AK618" i="19"/>
  <c r="AK619" i="19"/>
  <c r="AK620" i="19"/>
  <c r="AK621" i="19"/>
  <c r="AK622" i="19"/>
  <c r="AK623" i="19"/>
  <c r="AK624" i="19"/>
  <c r="AK625" i="19"/>
  <c r="AK626" i="19"/>
  <c r="AK627" i="19"/>
  <c r="AK628" i="19"/>
  <c r="AK629" i="19"/>
  <c r="AK630" i="19"/>
  <c r="AK631" i="19"/>
  <c r="AK632" i="19"/>
  <c r="AK633" i="19"/>
  <c r="AK634" i="19"/>
  <c r="AK635" i="19"/>
  <c r="AK636" i="19"/>
  <c r="AK637" i="19"/>
  <c r="AK638" i="19"/>
  <c r="AK639" i="19"/>
  <c r="AK640" i="19"/>
  <c r="AK641" i="19"/>
  <c r="AK642" i="19"/>
  <c r="AK643" i="19"/>
  <c r="AK644" i="19"/>
  <c r="AK645" i="19"/>
  <c r="AK646" i="19"/>
  <c r="AK647" i="19"/>
  <c r="AK648" i="19"/>
  <c r="AK649" i="19"/>
  <c r="AK650" i="19"/>
  <c r="AK651" i="19"/>
  <c r="AK652" i="19"/>
  <c r="AK653" i="19"/>
  <c r="AK654" i="19"/>
  <c r="AK655" i="19"/>
  <c r="AK656" i="19"/>
  <c r="AK657" i="19"/>
  <c r="AK658" i="19"/>
  <c r="AK659" i="19"/>
  <c r="AK660" i="19"/>
  <c r="AK661" i="19"/>
  <c r="AK662" i="19"/>
  <c r="AK663" i="19"/>
  <c r="AK664" i="19"/>
  <c r="AK665" i="19"/>
  <c r="AK666" i="19"/>
  <c r="AK667" i="19"/>
  <c r="AK668" i="19"/>
  <c r="AK669" i="19"/>
  <c r="AK670" i="19"/>
  <c r="AK671" i="19"/>
  <c r="AK672" i="19"/>
  <c r="AK673" i="19"/>
  <c r="AK674" i="19"/>
  <c r="AK675" i="19"/>
  <c r="AK676" i="19"/>
  <c r="AK677" i="19"/>
  <c r="AK678" i="19"/>
  <c r="AK679" i="19"/>
  <c r="AK680" i="19"/>
  <c r="AK681" i="19"/>
  <c r="AK682" i="19"/>
  <c r="AK683" i="19"/>
  <c r="AK684" i="19"/>
  <c r="AK685" i="19"/>
  <c r="AK686" i="19"/>
  <c r="AK687" i="19"/>
  <c r="AK688" i="19"/>
  <c r="AK689" i="19"/>
  <c r="AK690" i="19"/>
  <c r="AK691" i="19"/>
  <c r="AK692" i="19"/>
  <c r="AK693" i="19"/>
  <c r="AK694" i="19"/>
  <c r="AK695" i="19"/>
  <c r="AK696" i="19"/>
  <c r="AK697" i="19"/>
  <c r="AK698" i="19"/>
  <c r="AK699" i="19"/>
  <c r="AK700" i="19"/>
  <c r="AK701" i="19"/>
  <c r="AK702" i="19"/>
  <c r="AK703" i="19"/>
  <c r="AK704" i="19"/>
  <c r="AK705" i="19"/>
  <c r="AK706" i="19"/>
  <c r="AK707" i="19"/>
  <c r="AK708" i="19"/>
  <c r="AK709" i="19"/>
  <c r="AK710" i="19"/>
  <c r="AK711" i="19"/>
  <c r="AK712" i="19"/>
  <c r="AK713" i="19"/>
  <c r="AK714" i="19"/>
  <c r="AK715" i="19"/>
  <c r="AK716" i="19"/>
  <c r="AK717" i="19"/>
  <c r="AK718" i="19"/>
  <c r="AK719" i="19"/>
  <c r="AK720" i="19"/>
  <c r="AK721" i="19"/>
  <c r="AK722" i="19"/>
  <c r="AK723" i="19"/>
  <c r="AK724" i="19"/>
  <c r="AK725" i="19"/>
  <c r="AK726" i="19"/>
  <c r="AK727" i="19"/>
  <c r="AK728" i="19"/>
  <c r="AK729" i="19"/>
  <c r="AK730" i="19"/>
  <c r="AK731" i="19"/>
  <c r="AK732" i="19"/>
  <c r="AK733" i="19"/>
  <c r="AK734" i="19"/>
  <c r="AK735" i="19"/>
  <c r="AK736" i="19"/>
  <c r="AK737" i="19"/>
  <c r="AK738" i="19"/>
  <c r="AK739" i="19"/>
  <c r="AK740" i="19"/>
  <c r="AK741" i="19"/>
  <c r="AK742" i="19"/>
  <c r="AK743" i="19"/>
  <c r="AK744" i="19"/>
  <c r="AK745" i="19"/>
  <c r="AK746" i="19"/>
  <c r="AK747" i="19"/>
  <c r="AK748" i="19"/>
  <c r="AK749" i="19"/>
  <c r="AK750" i="19"/>
  <c r="AK751" i="19"/>
  <c r="AK752" i="19"/>
  <c r="AK753" i="19"/>
  <c r="AK754" i="19"/>
  <c r="AK755" i="19"/>
  <c r="AK756" i="19"/>
  <c r="AK757" i="19"/>
  <c r="AK758" i="19"/>
  <c r="AK759" i="19"/>
  <c r="AK760" i="19"/>
  <c r="AK761" i="19"/>
  <c r="AK762" i="19"/>
  <c r="AK763" i="19"/>
  <c r="AK764" i="19"/>
  <c r="AK765" i="19"/>
  <c r="AK766" i="19"/>
  <c r="AK767" i="19"/>
  <c r="AK768" i="19"/>
  <c r="AK769" i="19"/>
  <c r="AK770" i="19"/>
  <c r="AK771" i="19"/>
  <c r="AK772" i="19"/>
  <c r="AK773" i="19"/>
  <c r="AK774" i="19"/>
  <c r="AK775" i="19"/>
  <c r="AK776" i="19"/>
  <c r="AK777" i="19"/>
  <c r="AK778" i="19"/>
  <c r="AK779" i="19"/>
  <c r="AK780" i="19"/>
  <c r="AK781" i="19"/>
  <c r="AK782" i="19"/>
  <c r="AK783" i="19"/>
  <c r="AK784" i="19"/>
  <c r="AK785" i="19"/>
  <c r="AK786" i="19"/>
  <c r="AK787" i="19"/>
  <c r="AK788" i="19"/>
  <c r="AK789" i="19"/>
  <c r="AK790" i="19"/>
  <c r="AK791" i="19"/>
  <c r="AK792" i="19"/>
  <c r="AK793" i="19"/>
  <c r="AK794" i="19"/>
  <c r="AK795" i="19"/>
  <c r="AK796" i="19"/>
  <c r="AK797" i="19"/>
  <c r="AK798" i="19"/>
  <c r="AK799" i="19"/>
  <c r="AK800" i="19"/>
  <c r="AK801" i="19"/>
  <c r="AK802" i="19"/>
  <c r="AK803" i="19"/>
  <c r="AK804" i="19"/>
  <c r="AK805" i="19"/>
  <c r="AK806" i="19"/>
  <c r="AK807" i="19"/>
  <c r="AK808" i="19"/>
  <c r="AK809" i="19"/>
  <c r="AK810" i="19"/>
  <c r="AK811" i="19"/>
  <c r="AK812" i="19"/>
  <c r="AK813" i="19"/>
  <c r="AK814" i="19"/>
  <c r="AK815" i="19"/>
  <c r="AK816" i="19"/>
  <c r="AK817" i="19"/>
  <c r="AK818" i="19"/>
  <c r="AK819" i="19"/>
  <c r="AK820" i="19"/>
  <c r="AK821" i="19"/>
  <c r="AK822" i="19"/>
  <c r="AK823" i="19"/>
  <c r="AK824" i="19"/>
  <c r="AK825" i="19"/>
  <c r="AK826" i="19"/>
  <c r="AK827" i="19"/>
  <c r="AK828" i="19"/>
  <c r="AK829" i="19"/>
  <c r="AK830" i="19"/>
  <c r="AK831" i="19"/>
  <c r="AK832" i="19"/>
  <c r="AK833" i="19"/>
  <c r="AK834" i="19"/>
  <c r="AK835" i="19"/>
  <c r="AK836" i="19"/>
  <c r="AK837" i="19"/>
  <c r="AK838" i="19"/>
  <c r="AK839" i="19"/>
  <c r="AK840" i="19"/>
  <c r="AK841" i="19"/>
  <c r="AK842" i="19"/>
  <c r="AK843" i="19"/>
  <c r="AK844" i="19"/>
  <c r="AK845" i="19"/>
  <c r="AK846" i="19"/>
  <c r="AK847" i="19"/>
  <c r="AK848" i="19"/>
  <c r="AK849" i="19"/>
  <c r="AK850" i="19"/>
  <c r="AK851" i="19"/>
  <c r="AK852" i="19"/>
  <c r="AK853" i="19"/>
  <c r="AK854" i="19"/>
  <c r="AK855" i="19"/>
  <c r="AK856" i="19"/>
  <c r="AK857" i="19"/>
  <c r="AK858" i="19"/>
  <c r="AK859" i="19"/>
  <c r="AK860" i="19"/>
  <c r="AK861" i="19"/>
  <c r="AK862" i="19"/>
  <c r="AK863" i="19"/>
  <c r="AK864" i="19"/>
  <c r="AK865" i="19"/>
  <c r="AK866" i="19"/>
  <c r="AK867" i="19"/>
  <c r="AK868" i="19"/>
  <c r="AK869" i="19"/>
  <c r="AK870" i="19"/>
  <c r="AK871" i="19"/>
  <c r="AK872" i="19"/>
  <c r="AK873" i="19"/>
  <c r="AK874" i="19"/>
  <c r="AK875" i="19"/>
  <c r="AK876" i="19"/>
  <c r="AK877" i="19"/>
  <c r="AK878" i="19"/>
  <c r="AK879" i="19"/>
  <c r="AK880" i="19"/>
  <c r="AK881" i="19"/>
  <c r="AK882" i="19"/>
  <c r="AK883" i="19"/>
  <c r="AK884" i="19"/>
  <c r="AK885" i="19"/>
  <c r="AK886" i="19"/>
  <c r="AK887" i="19"/>
  <c r="AK888" i="19"/>
  <c r="AK889" i="19"/>
  <c r="AK890" i="19"/>
  <c r="AK891" i="19"/>
  <c r="AK892" i="19"/>
  <c r="AK893" i="19"/>
  <c r="AK894" i="19"/>
  <c r="AK895" i="19"/>
  <c r="AK896" i="19"/>
  <c r="AK897" i="19"/>
  <c r="AK898" i="19"/>
  <c r="AK899" i="19"/>
  <c r="AK900" i="19"/>
  <c r="AK901" i="19"/>
  <c r="AK902" i="19"/>
  <c r="AK903" i="19"/>
  <c r="AK904" i="19"/>
  <c r="AK905" i="19"/>
  <c r="AK906" i="19"/>
  <c r="AK907" i="19"/>
  <c r="AK908" i="19"/>
  <c r="AK909" i="19"/>
  <c r="AK910" i="19"/>
  <c r="AK911" i="19"/>
  <c r="AK912" i="19"/>
  <c r="AK913" i="19"/>
  <c r="AK914" i="19"/>
  <c r="AK915" i="19"/>
  <c r="AK916" i="19"/>
  <c r="AK917" i="19"/>
  <c r="AK918" i="19"/>
  <c r="AK919" i="19"/>
  <c r="AK920" i="19"/>
  <c r="AK921" i="19"/>
  <c r="AK922" i="19"/>
  <c r="AK923" i="19"/>
  <c r="AK924" i="19"/>
  <c r="AK925" i="19"/>
  <c r="AK926" i="19"/>
  <c r="AK927" i="19"/>
  <c r="AK928" i="19"/>
  <c r="AK929" i="19"/>
  <c r="AK930" i="19"/>
  <c r="AK931" i="19"/>
  <c r="AK932" i="19"/>
  <c r="AK933" i="19"/>
  <c r="AK934" i="19"/>
  <c r="AK935" i="19"/>
  <c r="AK936" i="19"/>
  <c r="AK937" i="19"/>
  <c r="AK938" i="19"/>
  <c r="AK939" i="19"/>
  <c r="AK940" i="19"/>
  <c r="AK941" i="19"/>
  <c r="AK942" i="19"/>
  <c r="AK943" i="19"/>
  <c r="AK944" i="19"/>
  <c r="AK945" i="19"/>
  <c r="AK946" i="19"/>
  <c r="AK947" i="19"/>
  <c r="AK948" i="19"/>
  <c r="AK949" i="19"/>
  <c r="AK950" i="19"/>
  <c r="AK951" i="19"/>
  <c r="AK952" i="19"/>
  <c r="AK953" i="19"/>
  <c r="AK954" i="19"/>
  <c r="AK955" i="19"/>
  <c r="AK956" i="19"/>
  <c r="AK957" i="19"/>
  <c r="AK958" i="19"/>
  <c r="AK959" i="19"/>
  <c r="AK960" i="19"/>
  <c r="AK961" i="19"/>
  <c r="AK962" i="19"/>
  <c r="AK963" i="19"/>
  <c r="AK964" i="19"/>
  <c r="AK965" i="19"/>
  <c r="AK966" i="19"/>
  <c r="AK967" i="19"/>
  <c r="AK968" i="19"/>
  <c r="AK969" i="19"/>
  <c r="AK970" i="19"/>
  <c r="AK971" i="19"/>
  <c r="AK972" i="19"/>
  <c r="AK973" i="19"/>
  <c r="AK974" i="19"/>
  <c r="AK975" i="19"/>
  <c r="AK976" i="19"/>
  <c r="AK977" i="19"/>
  <c r="AK978" i="19"/>
  <c r="AK979" i="19"/>
  <c r="AK980" i="19"/>
  <c r="AK981" i="19"/>
  <c r="AK982" i="19"/>
  <c r="AK983" i="19"/>
  <c r="AK984" i="19"/>
  <c r="AK985" i="19"/>
  <c r="AK986" i="19"/>
  <c r="AK987" i="19"/>
  <c r="AK988" i="19"/>
  <c r="AK989" i="19"/>
  <c r="AK990" i="19"/>
  <c r="AK991" i="19"/>
  <c r="AK992" i="19"/>
  <c r="AK993" i="19"/>
  <c r="AK994" i="19"/>
  <c r="AK995" i="19"/>
  <c r="AK996" i="19"/>
  <c r="AK997" i="19"/>
  <c r="AK998" i="19"/>
  <c r="AK999" i="19"/>
  <c r="AK1000" i="19"/>
  <c r="AK1001" i="19"/>
  <c r="AK1002" i="19"/>
  <c r="AK1003" i="19"/>
  <c r="AK1004" i="19"/>
  <c r="AK1005" i="19"/>
  <c r="AK1006" i="19"/>
  <c r="AK1007" i="19"/>
  <c r="AK1008" i="19"/>
  <c r="AK1009" i="19"/>
  <c r="AK1010" i="19"/>
  <c r="AK1011" i="19"/>
  <c r="AK1012" i="19"/>
  <c r="AK1013" i="19"/>
  <c r="AK1014" i="19"/>
  <c r="AK1015" i="19"/>
  <c r="AK1016" i="19"/>
  <c r="AK1017" i="19"/>
  <c r="AK1018" i="19"/>
  <c r="AK1019" i="19"/>
  <c r="AK1020" i="19"/>
  <c r="AK1021" i="19"/>
  <c r="AK1022" i="19"/>
  <c r="AK1023" i="19"/>
  <c r="AK1024" i="19"/>
  <c r="AK1025" i="19"/>
  <c r="AK1026" i="19"/>
  <c r="AK1027" i="19"/>
  <c r="AK1028" i="19"/>
  <c r="AK1029" i="19"/>
  <c r="AK1030" i="19"/>
  <c r="AK1031" i="19"/>
  <c r="AK1032" i="19"/>
  <c r="AK1033" i="19"/>
  <c r="AK1034" i="19"/>
  <c r="AK1035" i="19"/>
  <c r="AK1036" i="19"/>
  <c r="AK1037" i="19"/>
  <c r="AK1038" i="19"/>
  <c r="AK1039" i="19"/>
  <c r="AK1040" i="19"/>
  <c r="AK1041" i="19"/>
  <c r="AK1042" i="19"/>
  <c r="AK1043" i="19"/>
  <c r="AK1044" i="19"/>
  <c r="AK1045" i="19"/>
  <c r="AK1046" i="19"/>
  <c r="AK1047" i="19"/>
  <c r="AK1048" i="19"/>
  <c r="AK1049" i="19"/>
  <c r="AK1050" i="19"/>
  <c r="AK1051" i="19"/>
  <c r="AK1052" i="19"/>
  <c r="AK1053" i="19"/>
  <c r="AK1054" i="19"/>
  <c r="AK1055" i="19"/>
  <c r="AK1056" i="19"/>
  <c r="AK1057" i="19"/>
  <c r="AK1058" i="19"/>
  <c r="AK1059" i="19"/>
  <c r="AK1060" i="19"/>
  <c r="AK1061" i="19"/>
  <c r="AK1062" i="19"/>
  <c r="AK1063" i="19"/>
  <c r="AK1064" i="19"/>
  <c r="AK1065" i="19"/>
  <c r="AK1066" i="19"/>
  <c r="AK1067" i="19"/>
  <c r="AK1068" i="19"/>
  <c r="AK1069" i="19"/>
  <c r="AK1070" i="19"/>
  <c r="AK1071" i="19"/>
  <c r="AK1072" i="19"/>
  <c r="AK1073" i="19"/>
  <c r="AK1074" i="19"/>
  <c r="AK1075" i="19"/>
  <c r="AK1076" i="19"/>
  <c r="AK1077" i="19"/>
  <c r="AK1078" i="19"/>
  <c r="AK1079" i="19"/>
  <c r="AK1080" i="19"/>
  <c r="AK1081" i="19"/>
  <c r="AK1082" i="19"/>
  <c r="AK1083" i="19"/>
  <c r="AK1084" i="19"/>
  <c r="AK1085" i="19"/>
  <c r="AK1086" i="19"/>
  <c r="AK1087" i="19"/>
  <c r="AK1088" i="19"/>
  <c r="AK1089" i="19"/>
  <c r="AK1090" i="19"/>
  <c r="AK1091" i="19"/>
  <c r="AK1092" i="19"/>
  <c r="AK1093" i="19"/>
  <c r="AK1094" i="19"/>
  <c r="AK1095" i="19"/>
  <c r="AK1096" i="19"/>
  <c r="AK1097" i="19"/>
  <c r="AK1098" i="19"/>
  <c r="AK1099" i="19"/>
  <c r="AK1100" i="19"/>
  <c r="AK1101" i="19"/>
  <c r="AK1102" i="19"/>
  <c r="AK1103" i="19"/>
  <c r="AK1104" i="19"/>
  <c r="AK1105" i="19"/>
  <c r="AK1106" i="19"/>
  <c r="AK1107" i="19"/>
  <c r="AK1108" i="19"/>
  <c r="AK1109" i="19"/>
  <c r="AK1110" i="19"/>
  <c r="AK1111" i="19"/>
  <c r="AK1112" i="19"/>
  <c r="AK1113" i="19"/>
  <c r="AK1114" i="19"/>
  <c r="AK1115" i="19"/>
  <c r="AK1116" i="19"/>
  <c r="AK1117" i="19"/>
  <c r="AK1118" i="19"/>
  <c r="AK1119" i="19"/>
  <c r="AK1120" i="19"/>
  <c r="AK1121" i="19"/>
  <c r="AK1122" i="19"/>
  <c r="AK1123" i="19"/>
  <c r="AK1124" i="19"/>
  <c r="AK1125" i="19"/>
  <c r="AK1126" i="19"/>
  <c r="AK1127" i="19"/>
  <c r="AK1128" i="19"/>
  <c r="AK1129" i="19"/>
  <c r="AK1130" i="19"/>
  <c r="AK1131" i="19"/>
  <c r="AK1132" i="19"/>
  <c r="AK1133" i="19"/>
  <c r="AK1134" i="19"/>
  <c r="AK1135" i="19"/>
  <c r="AK1136" i="19"/>
  <c r="AK1137" i="19"/>
  <c r="AK1138" i="19"/>
  <c r="AK1139" i="19"/>
  <c r="AK1140" i="19"/>
  <c r="AK1141" i="19"/>
  <c r="AK1142" i="19"/>
  <c r="AK1143" i="19"/>
  <c r="AK1144" i="19"/>
  <c r="AK1145" i="19"/>
  <c r="AK1146" i="19"/>
  <c r="AK1147" i="19"/>
  <c r="AK1148" i="19"/>
  <c r="AK1149" i="19"/>
  <c r="AK1150" i="19"/>
  <c r="AK1151" i="19"/>
  <c r="AK1152" i="19"/>
  <c r="AK1153" i="19"/>
  <c r="AK1154" i="19"/>
  <c r="AK1155" i="19"/>
  <c r="AK1156" i="19"/>
  <c r="AK1157" i="19"/>
  <c r="AK1158" i="19"/>
  <c r="AK1159" i="19"/>
  <c r="AK1160" i="19"/>
  <c r="AK1161" i="19"/>
  <c r="AK1162" i="19"/>
  <c r="AK1163" i="19"/>
  <c r="AK1164" i="19"/>
  <c r="AK1165" i="19"/>
  <c r="AK1166" i="19"/>
  <c r="AK1167" i="19"/>
  <c r="AK1168" i="19"/>
  <c r="AK1169" i="19"/>
  <c r="AK1170" i="19"/>
  <c r="AK1171" i="19"/>
  <c r="AK1172" i="19"/>
  <c r="AK1173" i="19"/>
  <c r="AK1174" i="19"/>
  <c r="AK1175" i="19"/>
  <c r="AK1176" i="19"/>
  <c r="AK1177" i="19"/>
  <c r="AK1178" i="19"/>
  <c r="AK1179" i="19"/>
  <c r="AK1180" i="19"/>
  <c r="AK1181" i="19"/>
  <c r="AK1182" i="19"/>
  <c r="AK1183" i="19"/>
  <c r="AK1184" i="19"/>
  <c r="AK1185" i="19"/>
  <c r="AK1186" i="19"/>
  <c r="AK1187" i="19"/>
  <c r="AK1188" i="19"/>
  <c r="AK1189" i="19"/>
  <c r="AK1190" i="19"/>
  <c r="AK1191" i="19"/>
  <c r="AK1192" i="19"/>
  <c r="AK1193" i="19"/>
  <c r="AK1194" i="19"/>
  <c r="AK1195" i="19"/>
  <c r="AK1196" i="19"/>
  <c r="AK1197" i="19"/>
  <c r="AK1198" i="19"/>
  <c r="AK1199" i="19"/>
  <c r="AK1200" i="19"/>
  <c r="AK1201" i="19"/>
  <c r="AK1202" i="19"/>
  <c r="AK1203" i="19"/>
  <c r="AK1204" i="19"/>
  <c r="AK1205" i="19"/>
  <c r="AK1206" i="19"/>
  <c r="AK1207" i="19"/>
  <c r="AK1208" i="19"/>
  <c r="AK1209" i="19"/>
  <c r="AK1210" i="19"/>
  <c r="AK1211" i="19"/>
  <c r="AK1212" i="19"/>
  <c r="AK1213" i="19"/>
  <c r="AK1214" i="19"/>
  <c r="AK1215" i="19"/>
  <c r="AK1216" i="19"/>
  <c r="AK1217" i="19"/>
  <c r="AK1218" i="19"/>
  <c r="AK1219" i="19"/>
  <c r="AK1220" i="19"/>
  <c r="AK1221" i="19"/>
  <c r="AK1222" i="19"/>
  <c r="AK1223" i="19"/>
  <c r="AK1224" i="19"/>
  <c r="AK1225" i="19"/>
  <c r="AK1226" i="19"/>
  <c r="AK1227" i="19"/>
  <c r="AK1228" i="19"/>
  <c r="AK1229" i="19"/>
  <c r="AK1230" i="19"/>
  <c r="AK1231" i="19"/>
  <c r="AK1232" i="19"/>
  <c r="AK1233" i="19"/>
  <c r="AK1234" i="19"/>
  <c r="AK1235" i="19"/>
  <c r="AK1236" i="19"/>
  <c r="AK1237" i="19"/>
  <c r="AK1238" i="19"/>
  <c r="AK1239" i="19"/>
  <c r="AK1240" i="19"/>
  <c r="AK1241" i="19"/>
  <c r="AK1242" i="19"/>
  <c r="AK1243" i="19"/>
  <c r="AK1244" i="19"/>
  <c r="AK1245" i="19"/>
  <c r="AK1246" i="19"/>
  <c r="AK1247" i="19"/>
  <c r="AK1248" i="19"/>
  <c r="AK1249" i="19"/>
  <c r="AK1250" i="19"/>
  <c r="AK1251" i="19"/>
  <c r="AK1252" i="19"/>
  <c r="AK1253" i="19"/>
  <c r="AK1254" i="19"/>
  <c r="AK1255" i="19"/>
  <c r="AK1256" i="19"/>
  <c r="AK1257" i="19"/>
  <c r="AK1258" i="19"/>
  <c r="AK1259" i="19"/>
  <c r="AK1260" i="19"/>
  <c r="AK1261" i="19"/>
  <c r="AK1262" i="19"/>
  <c r="AK1263" i="19"/>
  <c r="AK1264" i="19"/>
  <c r="AK1265" i="19"/>
  <c r="AK1266" i="19"/>
  <c r="AK1267" i="19"/>
  <c r="AK1268" i="19"/>
  <c r="AK1269" i="19"/>
  <c r="AK1270" i="19"/>
  <c r="AK1271" i="19"/>
  <c r="AK1272" i="19"/>
  <c r="AK1273" i="19"/>
  <c r="AK1274" i="19"/>
  <c r="AK1275" i="19"/>
  <c r="AK1276" i="19"/>
  <c r="AK1277" i="19"/>
  <c r="AK1278" i="19"/>
  <c r="AK1279" i="19"/>
  <c r="AK1280" i="19"/>
  <c r="AK1281" i="19"/>
  <c r="AK1282" i="19"/>
  <c r="AK1283" i="19"/>
  <c r="AK1284" i="19"/>
  <c r="AK1285" i="19"/>
  <c r="AK1286" i="19"/>
  <c r="AK1287" i="19"/>
  <c r="AK1288" i="19"/>
  <c r="AK1289" i="19"/>
  <c r="AK1290" i="19"/>
  <c r="AK1291" i="19"/>
  <c r="AK1292" i="19"/>
  <c r="AK1293" i="19"/>
  <c r="AK1294" i="19"/>
  <c r="AK1295" i="19"/>
  <c r="AK1296" i="19"/>
  <c r="AK1297" i="19"/>
  <c r="AK1298" i="19"/>
  <c r="AK1299" i="19"/>
  <c r="AK1300" i="19"/>
  <c r="AK1301" i="19"/>
  <c r="AK1302" i="19"/>
  <c r="AK1303" i="19"/>
  <c r="AK1304" i="19"/>
  <c r="AK1305" i="19"/>
  <c r="AK1306" i="19"/>
  <c r="AK1307" i="19"/>
  <c r="AK1308" i="19"/>
  <c r="AK1309" i="19"/>
  <c r="AK1310" i="19"/>
  <c r="AK1311" i="19"/>
  <c r="AK1312" i="19"/>
  <c r="AK1313" i="19"/>
  <c r="AK1314" i="19"/>
  <c r="AK1315" i="19"/>
  <c r="AK1316" i="19"/>
  <c r="AK1317" i="19"/>
  <c r="AK1318" i="19"/>
  <c r="AK1319" i="19"/>
  <c r="AK1320" i="19"/>
  <c r="AK1321" i="19"/>
  <c r="AK1322" i="19"/>
  <c r="AK1323" i="19"/>
  <c r="AK1324" i="19"/>
  <c r="AK1325" i="19"/>
  <c r="AK1326" i="19"/>
  <c r="AK1327" i="19"/>
  <c r="AK1328" i="19"/>
  <c r="AK1329" i="19"/>
  <c r="AK1330" i="19"/>
  <c r="AK1331" i="19"/>
  <c r="AK1332" i="19"/>
  <c r="AK1333" i="19"/>
  <c r="AK1334" i="19"/>
  <c r="AK1335" i="19"/>
  <c r="AK1336" i="19"/>
  <c r="AK1337" i="19"/>
  <c r="AK1338" i="19"/>
  <c r="AK1339" i="19"/>
  <c r="AK1340" i="19"/>
  <c r="AK1341" i="19"/>
  <c r="AK1342" i="19"/>
  <c r="AK1343" i="19"/>
  <c r="AK1344" i="19"/>
  <c r="AK1345" i="19"/>
  <c r="AK1346" i="19"/>
  <c r="AK1347" i="19"/>
  <c r="AK1348" i="19"/>
  <c r="AK1349" i="19"/>
  <c r="AK1350" i="19"/>
  <c r="AK1351" i="19"/>
  <c r="AK1352" i="19"/>
  <c r="AK1353" i="19"/>
  <c r="AK1354" i="19"/>
  <c r="AK1355" i="19"/>
  <c r="AK1356" i="19"/>
  <c r="AK1357" i="19"/>
  <c r="AK1358" i="19"/>
  <c r="AK1359" i="19"/>
  <c r="AK1360" i="19"/>
  <c r="AK1361" i="19"/>
  <c r="AK1362" i="19"/>
  <c r="AK1363" i="19"/>
  <c r="AK1364" i="19"/>
  <c r="AK1365" i="19"/>
  <c r="AK1366" i="19"/>
  <c r="AK1367" i="19"/>
  <c r="AK1368" i="19"/>
  <c r="AK1369" i="19"/>
  <c r="AK1370" i="19"/>
  <c r="AK1371" i="19"/>
  <c r="AK1372" i="19"/>
  <c r="AK1373" i="19"/>
  <c r="AK1374" i="19"/>
  <c r="AK1375" i="19"/>
  <c r="AK1376" i="19"/>
  <c r="AK1377" i="19"/>
  <c r="AK1378" i="19"/>
  <c r="AK1379" i="19"/>
  <c r="AK1380" i="19"/>
  <c r="AK1381" i="19"/>
  <c r="AK1382" i="19"/>
  <c r="AK1383" i="19"/>
  <c r="AK1384" i="19"/>
  <c r="AK1385" i="19"/>
  <c r="AK1386" i="19"/>
  <c r="AK1387" i="19"/>
  <c r="AK1388" i="19"/>
  <c r="AK1389" i="19"/>
  <c r="AK1390" i="19"/>
  <c r="AK1391" i="19"/>
  <c r="AK1392" i="19"/>
  <c r="AK1393" i="19"/>
  <c r="AK1394" i="19"/>
  <c r="AK1395" i="19"/>
  <c r="AK1396" i="19"/>
  <c r="AK1397" i="19"/>
  <c r="AK1398" i="19"/>
  <c r="AK1399" i="19"/>
  <c r="AK1400" i="19"/>
  <c r="AK1401" i="19"/>
  <c r="AK1402" i="19"/>
  <c r="AK1403" i="19"/>
  <c r="AK1404" i="19"/>
  <c r="AK1405" i="19"/>
  <c r="AK1406" i="19"/>
  <c r="AK1407" i="19"/>
  <c r="AK1408" i="19"/>
  <c r="AK1409" i="19"/>
  <c r="AK1410" i="19"/>
  <c r="AK1411" i="19"/>
  <c r="AK1412" i="19"/>
  <c r="AK1413" i="19"/>
  <c r="AK1414" i="19"/>
  <c r="AK1415" i="19"/>
  <c r="AK1416" i="19"/>
  <c r="AK1417" i="19"/>
  <c r="AK1418" i="19"/>
  <c r="AK1419" i="19"/>
  <c r="AK1420" i="19"/>
  <c r="AK1421" i="19"/>
  <c r="AK1422" i="19"/>
  <c r="AK1423" i="19"/>
  <c r="AK1424" i="19"/>
  <c r="AK1425" i="19"/>
  <c r="AK1426" i="19"/>
  <c r="AK1427" i="19"/>
  <c r="AK1428" i="19"/>
  <c r="AK1429" i="19"/>
  <c r="AK1430" i="19"/>
  <c r="AK1431" i="19"/>
  <c r="AK1432" i="19"/>
  <c r="AK1433" i="19"/>
  <c r="AK1434" i="19"/>
  <c r="AK1435" i="19"/>
  <c r="AK1436" i="19"/>
  <c r="AK1437" i="19"/>
  <c r="AK1438" i="19"/>
  <c r="AK1439" i="19"/>
  <c r="AK1440" i="19"/>
  <c r="AK1441" i="19"/>
  <c r="AK1442" i="19"/>
  <c r="AK1443" i="19"/>
  <c r="AK1444" i="19"/>
  <c r="AK1445" i="19"/>
  <c r="AK1446" i="19"/>
  <c r="AK1447" i="19"/>
  <c r="AK1448" i="19"/>
  <c r="AK1449" i="19"/>
  <c r="AK1450" i="19"/>
  <c r="AK1451" i="19"/>
  <c r="AK1452" i="19"/>
  <c r="AK1453" i="19"/>
  <c r="AK1454" i="19"/>
  <c r="AK1455" i="19"/>
  <c r="AK1456" i="19"/>
  <c r="AK1457" i="19"/>
  <c r="AK1458" i="19"/>
  <c r="AK1459" i="19"/>
  <c r="AK1460" i="19"/>
  <c r="AK1461" i="19"/>
  <c r="AK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L102" i="19"/>
  <c r="L103" i="19"/>
  <c r="L104" i="19"/>
  <c r="L105" i="19"/>
  <c r="L106" i="19"/>
  <c r="L107" i="19"/>
  <c r="L108" i="19"/>
  <c r="L109" i="19"/>
  <c r="L110" i="19"/>
  <c r="L111" i="19"/>
  <c r="L112" i="19"/>
  <c r="L113" i="19"/>
  <c r="L114" i="19"/>
  <c r="L115" i="19"/>
  <c r="L116" i="19"/>
  <c r="L117" i="19"/>
  <c r="L118" i="19"/>
  <c r="L119" i="19"/>
  <c r="L120" i="19"/>
  <c r="L121" i="19"/>
  <c r="L122" i="19"/>
  <c r="L123" i="19"/>
  <c r="L124" i="19"/>
  <c r="L125" i="19"/>
  <c r="L126" i="19"/>
  <c r="L127" i="19"/>
  <c r="L128" i="19"/>
  <c r="L129" i="19"/>
  <c r="L130" i="19"/>
  <c r="L131" i="19"/>
  <c r="L132" i="19"/>
  <c r="L133" i="19"/>
  <c r="L134" i="19"/>
  <c r="L135" i="19"/>
  <c r="L136" i="19"/>
  <c r="L137" i="19"/>
  <c r="L138" i="19"/>
  <c r="L139" i="19"/>
  <c r="L140" i="19"/>
  <c r="L141" i="19"/>
  <c r="L142" i="19"/>
  <c r="L143" i="19"/>
  <c r="L144" i="19"/>
  <c r="L145" i="19"/>
  <c r="L146" i="19"/>
  <c r="L147" i="19"/>
  <c r="L148" i="19"/>
  <c r="L149" i="19"/>
  <c r="L150" i="19"/>
  <c r="L151" i="19"/>
  <c r="L152" i="19"/>
  <c r="L153" i="19"/>
  <c r="L154" i="19"/>
  <c r="L155" i="19"/>
  <c r="L156" i="19"/>
  <c r="L157" i="19"/>
  <c r="L158" i="19"/>
  <c r="L159" i="19"/>
  <c r="L160" i="19"/>
  <c r="L161" i="19"/>
  <c r="L162" i="19"/>
  <c r="L163" i="19"/>
  <c r="L164" i="19"/>
  <c r="L165" i="19"/>
  <c r="L166" i="19"/>
  <c r="L167" i="19"/>
  <c r="L168" i="19"/>
  <c r="L169" i="19"/>
  <c r="L170" i="19"/>
  <c r="L171" i="19"/>
  <c r="L172" i="19"/>
  <c r="L173" i="19"/>
  <c r="L174" i="19"/>
  <c r="L175" i="19"/>
  <c r="L176" i="19"/>
  <c r="L177" i="19"/>
  <c r="L178" i="19"/>
  <c r="L179" i="19"/>
  <c r="L180" i="19"/>
  <c r="L181" i="19"/>
  <c r="L182" i="19"/>
  <c r="L183" i="19"/>
  <c r="L184" i="19"/>
  <c r="L185" i="19"/>
  <c r="L186" i="19"/>
  <c r="L187" i="19"/>
  <c r="L188" i="19"/>
  <c r="L189" i="19"/>
  <c r="L190" i="19"/>
  <c r="L191" i="19"/>
  <c r="L192" i="19"/>
  <c r="L193" i="19"/>
  <c r="L194" i="19"/>
  <c r="L195" i="19"/>
  <c r="L196" i="19"/>
  <c r="L197" i="19"/>
  <c r="L198" i="19"/>
  <c r="L199" i="19"/>
  <c r="L200" i="19"/>
  <c r="L201" i="19"/>
  <c r="L202" i="19"/>
  <c r="L203" i="19"/>
  <c r="L204" i="19"/>
  <c r="L205" i="19"/>
  <c r="L206" i="19"/>
  <c r="L207" i="19"/>
  <c r="L208" i="19"/>
  <c r="L209" i="19"/>
  <c r="L210" i="19"/>
  <c r="L211" i="19"/>
  <c r="L212" i="19"/>
  <c r="L213" i="19"/>
  <c r="L214" i="19"/>
  <c r="L215" i="19"/>
  <c r="L216" i="19"/>
  <c r="L217" i="19"/>
  <c r="L218" i="19"/>
  <c r="L219" i="19"/>
  <c r="L220" i="19"/>
  <c r="L221" i="19"/>
  <c r="L222" i="19"/>
  <c r="L223" i="19"/>
  <c r="L224" i="19"/>
  <c r="L225" i="19"/>
  <c r="L226" i="19"/>
  <c r="L227" i="19"/>
  <c r="L228" i="19"/>
  <c r="L229" i="19"/>
  <c r="L230" i="19"/>
  <c r="L231" i="19"/>
  <c r="L232" i="19"/>
  <c r="L233" i="19"/>
  <c r="L234" i="19"/>
  <c r="L235" i="19"/>
  <c r="L236" i="19"/>
  <c r="L237" i="19"/>
  <c r="L238" i="19"/>
  <c r="L239" i="19"/>
  <c r="L240" i="19"/>
  <c r="L241" i="19"/>
  <c r="L242" i="19"/>
  <c r="L243" i="19"/>
  <c r="L244" i="19"/>
  <c r="L245" i="19"/>
  <c r="L246" i="19"/>
  <c r="L247" i="19"/>
  <c r="L248" i="19"/>
  <c r="L249" i="19"/>
  <c r="L250" i="19"/>
  <c r="L251" i="19"/>
  <c r="L252" i="19"/>
  <c r="L253" i="19"/>
  <c r="L254" i="19"/>
  <c r="L255" i="19"/>
  <c r="L256" i="19"/>
  <c r="L257" i="19"/>
  <c r="L258" i="19"/>
  <c r="L259" i="19"/>
  <c r="L260" i="19"/>
  <c r="L261" i="19"/>
  <c r="L262" i="19"/>
  <c r="L263" i="19"/>
  <c r="L264" i="19"/>
  <c r="L265" i="19"/>
  <c r="L266" i="19"/>
  <c r="L267" i="19"/>
  <c r="L268" i="19"/>
  <c r="L269" i="19"/>
  <c r="L270" i="19"/>
  <c r="L271" i="19"/>
  <c r="L272" i="19"/>
  <c r="L273" i="19"/>
  <c r="L274" i="19"/>
  <c r="L275" i="19"/>
  <c r="L276" i="19"/>
  <c r="L277" i="19"/>
  <c r="L278" i="19"/>
  <c r="L279" i="19"/>
  <c r="L280" i="19"/>
  <c r="L281" i="19"/>
  <c r="L282" i="19"/>
  <c r="L283" i="19"/>
  <c r="L284" i="19"/>
  <c r="L285" i="19"/>
  <c r="L286" i="19"/>
  <c r="L287" i="19"/>
  <c r="L288" i="19"/>
  <c r="L289" i="19"/>
  <c r="L290" i="19"/>
  <c r="L291" i="19"/>
  <c r="L292" i="19"/>
  <c r="L293" i="19"/>
  <c r="L294" i="19"/>
  <c r="L295" i="19"/>
  <c r="L296" i="19"/>
  <c r="L297" i="19"/>
  <c r="L298" i="19"/>
  <c r="L299" i="19"/>
  <c r="L300" i="19"/>
  <c r="L301" i="19"/>
  <c r="L302" i="19"/>
  <c r="L303" i="19"/>
  <c r="L304" i="19"/>
  <c r="L305" i="19"/>
  <c r="L306" i="19"/>
  <c r="L307" i="19"/>
  <c r="L308" i="19"/>
  <c r="L309" i="19"/>
  <c r="L310" i="19"/>
  <c r="L311" i="19"/>
  <c r="L312" i="19"/>
  <c r="L313" i="19"/>
  <c r="L314" i="19"/>
  <c r="L315" i="19"/>
  <c r="L316" i="19"/>
  <c r="L317" i="19"/>
  <c r="L318" i="19"/>
  <c r="L319" i="19"/>
  <c r="L320" i="19"/>
  <c r="L321" i="19"/>
  <c r="L322" i="19"/>
  <c r="L323" i="19"/>
  <c r="L324" i="19"/>
  <c r="L325" i="19"/>
  <c r="L326" i="19"/>
  <c r="L327" i="19"/>
  <c r="L328" i="19"/>
  <c r="L329" i="19"/>
  <c r="L330" i="19"/>
  <c r="L331" i="19"/>
  <c r="L332" i="19"/>
  <c r="L333" i="19"/>
  <c r="L334" i="19"/>
  <c r="L335" i="19"/>
  <c r="L336" i="19"/>
  <c r="L337" i="19"/>
  <c r="L338" i="19"/>
  <c r="L339" i="19"/>
  <c r="L340" i="19"/>
  <c r="L341" i="19"/>
  <c r="L342" i="19"/>
  <c r="L343" i="19"/>
  <c r="L344" i="19"/>
  <c r="L345" i="19"/>
  <c r="L346" i="19"/>
  <c r="L347" i="19"/>
  <c r="L348" i="19"/>
  <c r="L349" i="19"/>
  <c r="L350" i="19"/>
  <c r="L351" i="19"/>
  <c r="L352" i="19"/>
  <c r="L353" i="19"/>
  <c r="L354" i="19"/>
  <c r="L355" i="19"/>
  <c r="L356" i="19"/>
  <c r="L357" i="19"/>
  <c r="L358" i="19"/>
  <c r="L359" i="19"/>
  <c r="L360" i="19"/>
  <c r="L361" i="19"/>
  <c r="L362" i="19"/>
  <c r="L363" i="19"/>
  <c r="L364" i="19"/>
  <c r="L365" i="19"/>
  <c r="L366" i="19"/>
  <c r="L367" i="19"/>
  <c r="L368" i="19"/>
  <c r="L369" i="19"/>
  <c r="L370" i="19"/>
  <c r="L371" i="19"/>
  <c r="L372" i="19"/>
  <c r="L373" i="19"/>
  <c r="L374" i="19"/>
  <c r="L375" i="19"/>
  <c r="L376" i="19"/>
  <c r="L377" i="19"/>
  <c r="L378" i="19"/>
  <c r="L379" i="19"/>
  <c r="L380" i="19"/>
  <c r="L381" i="19"/>
  <c r="L382" i="19"/>
  <c r="L383" i="19"/>
  <c r="L384" i="19"/>
  <c r="L385" i="19"/>
  <c r="L386" i="19"/>
  <c r="L387" i="19"/>
  <c r="L388" i="19"/>
  <c r="L389" i="19"/>
  <c r="L390" i="19"/>
  <c r="L391" i="19"/>
  <c r="L392" i="19"/>
  <c r="L393" i="19"/>
  <c r="L394" i="19"/>
  <c r="L395" i="19"/>
  <c r="L396" i="19"/>
  <c r="L397" i="19"/>
  <c r="L398" i="19"/>
  <c r="L399" i="19"/>
  <c r="L400" i="19"/>
  <c r="L401" i="19"/>
  <c r="L402" i="19"/>
  <c r="L403" i="19"/>
  <c r="L404" i="19"/>
  <c r="L405" i="19"/>
  <c r="L406" i="19"/>
  <c r="L407" i="19"/>
  <c r="L408" i="19"/>
  <c r="L409" i="19"/>
  <c r="L410" i="19"/>
  <c r="L411" i="19"/>
  <c r="L412" i="19"/>
  <c r="L413" i="19"/>
  <c r="L414" i="19"/>
  <c r="L415" i="19"/>
  <c r="L416" i="19"/>
  <c r="L417" i="19"/>
  <c r="L418" i="19"/>
  <c r="L419" i="19"/>
  <c r="L420" i="19"/>
  <c r="L421" i="19"/>
  <c r="L422" i="19"/>
  <c r="L423" i="19"/>
  <c r="L424" i="19"/>
  <c r="L425" i="19"/>
  <c r="L426" i="19"/>
  <c r="L427" i="19"/>
  <c r="L428" i="19"/>
  <c r="L429" i="19"/>
  <c r="L430" i="19"/>
  <c r="L431" i="19"/>
  <c r="L432" i="19"/>
  <c r="L433" i="19"/>
  <c r="L434" i="19"/>
  <c r="L435" i="19"/>
  <c r="L436" i="19"/>
  <c r="L437" i="19"/>
  <c r="L438" i="19"/>
  <c r="L439" i="19"/>
  <c r="L440" i="19"/>
  <c r="L441" i="19"/>
  <c r="L442" i="19"/>
  <c r="L443" i="19"/>
  <c r="L444" i="19"/>
  <c r="L445" i="19"/>
  <c r="L446" i="19"/>
  <c r="L447" i="19"/>
  <c r="L448" i="19"/>
  <c r="L449" i="19"/>
  <c r="L450" i="19"/>
  <c r="L451" i="19"/>
  <c r="L452" i="19"/>
  <c r="L453" i="19"/>
  <c r="L454" i="19"/>
  <c r="L455" i="19"/>
  <c r="L456" i="19"/>
  <c r="L457" i="19"/>
  <c r="L458" i="19"/>
  <c r="L459" i="19"/>
  <c r="L460" i="19"/>
  <c r="L461" i="19"/>
  <c r="L462" i="19"/>
  <c r="L463" i="19"/>
  <c r="L464" i="19"/>
  <c r="L465" i="19"/>
  <c r="L466" i="19"/>
  <c r="L467" i="19"/>
  <c r="L468" i="19"/>
  <c r="L469" i="19"/>
  <c r="L470" i="19"/>
  <c r="L471" i="19"/>
  <c r="L472" i="19"/>
  <c r="L473" i="19"/>
  <c r="L474" i="19"/>
  <c r="L475" i="19"/>
  <c r="L476" i="19"/>
  <c r="L477" i="19"/>
  <c r="L478" i="19"/>
  <c r="L479" i="19"/>
  <c r="L480" i="19"/>
  <c r="L481" i="19"/>
  <c r="L482" i="19"/>
  <c r="L483" i="19"/>
  <c r="L484" i="19"/>
  <c r="L485" i="19"/>
  <c r="L486" i="19"/>
  <c r="L487" i="19"/>
  <c r="L488" i="19"/>
  <c r="L489" i="19"/>
  <c r="L490" i="19"/>
  <c r="L491" i="19"/>
  <c r="L492" i="19"/>
  <c r="L493" i="19"/>
  <c r="L494" i="19"/>
  <c r="L495" i="19"/>
  <c r="L496" i="19"/>
  <c r="L497" i="19"/>
  <c r="L498" i="19"/>
  <c r="L499" i="19"/>
  <c r="L500" i="19"/>
  <c r="L501" i="19"/>
  <c r="L502" i="19"/>
  <c r="L503" i="19"/>
  <c r="L504" i="19"/>
  <c r="L505" i="19"/>
  <c r="L506" i="19"/>
  <c r="L507" i="19"/>
  <c r="L508" i="19"/>
  <c r="L509" i="19"/>
  <c r="L510" i="19"/>
  <c r="L511" i="19"/>
  <c r="L512" i="19"/>
  <c r="L513" i="19"/>
  <c r="L514" i="19"/>
  <c r="L515" i="19"/>
  <c r="L516" i="19"/>
  <c r="L517" i="19"/>
  <c r="L518" i="19"/>
  <c r="L519" i="19"/>
  <c r="L520" i="19"/>
  <c r="L521" i="19"/>
  <c r="L522" i="19"/>
  <c r="L523" i="19"/>
  <c r="L524" i="19"/>
  <c r="L525" i="19"/>
  <c r="L526" i="19"/>
  <c r="L527" i="19"/>
  <c r="L528" i="19"/>
  <c r="L529" i="19"/>
  <c r="L530" i="19"/>
  <c r="L531" i="19"/>
  <c r="L532" i="19"/>
  <c r="L533" i="19"/>
  <c r="L534" i="19"/>
  <c r="L535" i="19"/>
  <c r="L536" i="19"/>
  <c r="L537" i="19"/>
  <c r="L538" i="19"/>
  <c r="L539" i="19"/>
  <c r="L540" i="19"/>
  <c r="L541" i="19"/>
  <c r="L542" i="19"/>
  <c r="L543" i="19"/>
  <c r="L544" i="19"/>
  <c r="L545" i="19"/>
  <c r="L546" i="19"/>
  <c r="L547" i="19"/>
  <c r="L548" i="19"/>
  <c r="L549" i="19"/>
  <c r="L550" i="19"/>
  <c r="L551" i="19"/>
  <c r="L552" i="19"/>
  <c r="L553" i="19"/>
  <c r="L554" i="19"/>
  <c r="L555" i="19"/>
  <c r="L556" i="19"/>
  <c r="L557" i="19"/>
  <c r="L558" i="19"/>
  <c r="L559" i="19"/>
  <c r="L560" i="19"/>
  <c r="L561" i="19"/>
  <c r="L562" i="19"/>
  <c r="L563" i="19"/>
  <c r="L564" i="19"/>
  <c r="L565" i="19"/>
  <c r="L566" i="19"/>
  <c r="L567" i="19"/>
  <c r="L568" i="19"/>
  <c r="L569" i="19"/>
  <c r="L570" i="19"/>
  <c r="L571" i="19"/>
  <c r="L572" i="19"/>
  <c r="L573" i="19"/>
  <c r="L574" i="19"/>
  <c r="L575" i="19"/>
  <c r="L576" i="19"/>
  <c r="L577" i="19"/>
  <c r="L578" i="19"/>
  <c r="L579" i="19"/>
  <c r="L580" i="19"/>
  <c r="L581" i="19"/>
  <c r="L582" i="19"/>
  <c r="L583" i="19"/>
  <c r="L584" i="19"/>
  <c r="L585" i="19"/>
  <c r="L586" i="19"/>
  <c r="L587" i="19"/>
  <c r="L588" i="19"/>
  <c r="L589" i="19"/>
  <c r="L590" i="19"/>
  <c r="L591" i="19"/>
  <c r="L592" i="19"/>
  <c r="L593" i="19"/>
  <c r="L594" i="19"/>
  <c r="L595" i="19"/>
  <c r="L596" i="19"/>
  <c r="L597" i="19"/>
  <c r="L598" i="19"/>
  <c r="L599" i="19"/>
  <c r="L600" i="19"/>
  <c r="L601" i="19"/>
  <c r="L602" i="19"/>
  <c r="L603" i="19"/>
  <c r="L604" i="19"/>
  <c r="L605" i="19"/>
  <c r="L606" i="19"/>
  <c r="L607" i="19"/>
  <c r="L608" i="19"/>
  <c r="L609" i="19"/>
  <c r="L610" i="19"/>
  <c r="L611" i="19"/>
  <c r="L612" i="19"/>
  <c r="L613" i="19"/>
  <c r="L614" i="19"/>
  <c r="L615" i="19"/>
  <c r="L616" i="19"/>
  <c r="L617" i="19"/>
  <c r="L618" i="19"/>
  <c r="L619" i="19"/>
  <c r="L620" i="19"/>
  <c r="L621" i="19"/>
  <c r="L622" i="19"/>
  <c r="L623" i="19"/>
  <c r="L624" i="19"/>
  <c r="L625" i="19"/>
  <c r="L626" i="19"/>
  <c r="L627" i="19"/>
  <c r="L628" i="19"/>
  <c r="L629" i="19"/>
  <c r="L630" i="19"/>
  <c r="L631" i="19"/>
  <c r="L632" i="19"/>
  <c r="L633" i="19"/>
  <c r="L634" i="19"/>
  <c r="L635" i="19"/>
  <c r="L636" i="19"/>
  <c r="L637" i="19"/>
  <c r="L638" i="19"/>
  <c r="L639" i="19"/>
  <c r="L640" i="19"/>
  <c r="L641" i="19"/>
  <c r="L642" i="19"/>
  <c r="L643" i="19"/>
  <c r="L644" i="19"/>
  <c r="L645" i="19"/>
  <c r="L646" i="19"/>
  <c r="L647" i="19"/>
  <c r="L648" i="19"/>
  <c r="L649" i="19"/>
  <c r="L650" i="19"/>
  <c r="L651" i="19"/>
  <c r="L652" i="19"/>
  <c r="L653" i="19"/>
  <c r="L654" i="19"/>
  <c r="L655" i="19"/>
  <c r="L656" i="19"/>
  <c r="L657" i="19"/>
  <c r="L658" i="19"/>
  <c r="L659" i="19"/>
  <c r="L660" i="19"/>
  <c r="L661" i="19"/>
  <c r="L662" i="19"/>
  <c r="L663" i="19"/>
  <c r="L664" i="19"/>
  <c r="L665" i="19"/>
  <c r="L666" i="19"/>
  <c r="L667" i="19"/>
  <c r="L668" i="19"/>
  <c r="L669" i="19"/>
  <c r="L670" i="19"/>
  <c r="L671" i="19"/>
  <c r="L672" i="19"/>
  <c r="L673" i="19"/>
  <c r="L674" i="19"/>
  <c r="L675" i="19"/>
  <c r="L676" i="19"/>
  <c r="L677" i="19"/>
  <c r="L678" i="19"/>
  <c r="L679" i="19"/>
  <c r="L680" i="19"/>
  <c r="L681" i="19"/>
  <c r="L682" i="19"/>
  <c r="L683" i="19"/>
  <c r="L684" i="19"/>
  <c r="L685" i="19"/>
  <c r="L686" i="19"/>
  <c r="L687" i="19"/>
  <c r="L688" i="19"/>
  <c r="L689" i="19"/>
  <c r="L690" i="19"/>
  <c r="L691" i="19"/>
  <c r="L692" i="19"/>
  <c r="L693" i="19"/>
  <c r="L694" i="19"/>
  <c r="L695" i="19"/>
  <c r="L696" i="19"/>
  <c r="L697" i="19"/>
  <c r="L698" i="19"/>
  <c r="L699" i="19"/>
  <c r="L700" i="19"/>
  <c r="L701" i="19"/>
  <c r="L702" i="19"/>
  <c r="L703" i="19"/>
  <c r="L704" i="19"/>
  <c r="L705" i="19"/>
  <c r="L706" i="19"/>
  <c r="L707" i="19"/>
  <c r="L708" i="19"/>
  <c r="L709" i="19"/>
  <c r="L710" i="19"/>
  <c r="L711" i="19"/>
  <c r="L712" i="19"/>
  <c r="L713" i="19"/>
  <c r="L714" i="19"/>
  <c r="L715" i="19"/>
  <c r="L716" i="19"/>
  <c r="L717" i="19"/>
  <c r="L718" i="19"/>
  <c r="L719" i="19"/>
  <c r="L720" i="19"/>
  <c r="L721" i="19"/>
  <c r="L722" i="19"/>
  <c r="L723" i="19"/>
  <c r="L724" i="19"/>
  <c r="L725" i="19"/>
  <c r="L726" i="19"/>
  <c r="L727" i="19"/>
  <c r="L728" i="19"/>
  <c r="L729" i="19"/>
  <c r="L730" i="19"/>
  <c r="L731" i="19"/>
  <c r="L732" i="19"/>
  <c r="L733" i="19"/>
  <c r="L734" i="19"/>
  <c r="L735" i="19"/>
  <c r="L736" i="19"/>
  <c r="L737" i="19"/>
  <c r="L738" i="19"/>
  <c r="L739" i="19"/>
  <c r="L740" i="19"/>
  <c r="L741" i="19"/>
  <c r="L742" i="19"/>
  <c r="L743" i="19"/>
  <c r="L744" i="19"/>
  <c r="L745" i="19"/>
  <c r="L746" i="19"/>
  <c r="L747" i="19"/>
  <c r="L748" i="19"/>
  <c r="L749" i="19"/>
  <c r="L750" i="19"/>
  <c r="L751" i="19"/>
  <c r="L752" i="19"/>
  <c r="L753" i="19"/>
  <c r="L754" i="19"/>
  <c r="L755" i="19"/>
  <c r="L756" i="19"/>
  <c r="L757" i="19"/>
  <c r="L758" i="19"/>
  <c r="L759" i="19"/>
  <c r="L760" i="19"/>
  <c r="L761" i="19"/>
  <c r="L762" i="19"/>
  <c r="L763" i="19"/>
  <c r="L764" i="19"/>
  <c r="L765" i="19"/>
  <c r="L766" i="19"/>
  <c r="L767" i="19"/>
  <c r="L768" i="19"/>
  <c r="L769" i="19"/>
  <c r="L770" i="19"/>
  <c r="L771" i="19"/>
  <c r="L772" i="19"/>
  <c r="L773" i="19"/>
  <c r="L774" i="19"/>
  <c r="L775" i="19"/>
  <c r="L776" i="19"/>
  <c r="L777" i="19"/>
  <c r="L778" i="19"/>
  <c r="L779" i="19"/>
  <c r="L780" i="19"/>
  <c r="L781" i="19"/>
  <c r="L782" i="19"/>
  <c r="L783" i="19"/>
  <c r="L784" i="19"/>
  <c r="L785" i="19"/>
  <c r="L786" i="19"/>
  <c r="L787" i="19"/>
  <c r="L788" i="19"/>
  <c r="L789" i="19"/>
  <c r="L790" i="19"/>
  <c r="L791" i="19"/>
  <c r="L792" i="19"/>
  <c r="L793" i="19"/>
  <c r="L794" i="19"/>
  <c r="L795" i="19"/>
  <c r="L796" i="19"/>
  <c r="L797" i="19"/>
  <c r="L798" i="19"/>
  <c r="L799" i="19"/>
  <c r="L800" i="19"/>
  <c r="L801" i="19"/>
  <c r="L802" i="19"/>
  <c r="L803" i="19"/>
  <c r="L804" i="19"/>
  <c r="L805" i="19"/>
  <c r="L806" i="19"/>
  <c r="L807" i="19"/>
  <c r="L808" i="19"/>
  <c r="L809" i="19"/>
  <c r="L810" i="19"/>
  <c r="L811" i="19"/>
  <c r="L812" i="19"/>
  <c r="L813" i="19"/>
  <c r="L814" i="19"/>
  <c r="L815" i="19"/>
  <c r="L816" i="19"/>
  <c r="L817" i="19"/>
  <c r="L818" i="19"/>
  <c r="L819" i="19"/>
  <c r="L820" i="19"/>
  <c r="L821" i="19"/>
  <c r="L822" i="19"/>
  <c r="L823" i="19"/>
  <c r="L824" i="19"/>
  <c r="L825" i="19"/>
  <c r="L826" i="19"/>
  <c r="L827" i="19"/>
  <c r="L828" i="19"/>
  <c r="L829" i="19"/>
  <c r="L830" i="19"/>
  <c r="L831" i="19"/>
  <c r="L832" i="19"/>
  <c r="L833" i="19"/>
  <c r="L834" i="19"/>
  <c r="L835" i="19"/>
  <c r="L836" i="19"/>
  <c r="L837" i="19"/>
  <c r="L838" i="19"/>
  <c r="L839" i="19"/>
  <c r="L840" i="19"/>
  <c r="L841" i="19"/>
  <c r="L842" i="19"/>
  <c r="L843" i="19"/>
  <c r="L844" i="19"/>
  <c r="L845" i="19"/>
  <c r="L846" i="19"/>
  <c r="L847" i="19"/>
  <c r="L848" i="19"/>
  <c r="L849" i="19"/>
  <c r="L850" i="19"/>
  <c r="L851" i="19"/>
  <c r="L852" i="19"/>
  <c r="L853" i="19"/>
  <c r="L854" i="19"/>
  <c r="L855" i="19"/>
  <c r="L856" i="19"/>
  <c r="L857" i="19"/>
  <c r="L858" i="19"/>
  <c r="L859" i="19"/>
  <c r="L860" i="19"/>
  <c r="L861" i="19"/>
  <c r="L862" i="19"/>
  <c r="L863" i="19"/>
  <c r="L864" i="19"/>
  <c r="L865" i="19"/>
  <c r="L866" i="19"/>
  <c r="L867" i="19"/>
  <c r="L868" i="19"/>
  <c r="L869" i="19"/>
  <c r="L870" i="19"/>
  <c r="L871" i="19"/>
  <c r="L872" i="19"/>
  <c r="L873" i="19"/>
  <c r="L874" i="19"/>
  <c r="L875" i="19"/>
  <c r="L876" i="19"/>
  <c r="L877" i="19"/>
  <c r="L878" i="19"/>
  <c r="L879" i="19"/>
  <c r="L880" i="19"/>
  <c r="L881" i="19"/>
  <c r="L882" i="19"/>
  <c r="L883" i="19"/>
  <c r="L884" i="19"/>
  <c r="L885" i="19"/>
  <c r="L886" i="19"/>
  <c r="L887" i="19"/>
  <c r="L888" i="19"/>
  <c r="L889" i="19"/>
  <c r="L890" i="19"/>
  <c r="L891" i="19"/>
  <c r="L892" i="19"/>
  <c r="L893" i="19"/>
  <c r="L894" i="19"/>
  <c r="L895" i="19"/>
  <c r="L896" i="19"/>
  <c r="L897" i="19"/>
  <c r="L898" i="19"/>
  <c r="L899" i="19"/>
  <c r="L900" i="19"/>
  <c r="L901" i="19"/>
  <c r="L902" i="19"/>
  <c r="L903" i="19"/>
  <c r="L904" i="19"/>
  <c r="L905" i="19"/>
  <c r="L906" i="19"/>
  <c r="L907" i="19"/>
  <c r="L908" i="19"/>
  <c r="L909" i="19"/>
  <c r="L910" i="19"/>
  <c r="L911" i="19"/>
  <c r="L912" i="19"/>
  <c r="L913" i="19"/>
  <c r="L914" i="19"/>
  <c r="L915" i="19"/>
  <c r="L916" i="19"/>
  <c r="L917" i="19"/>
  <c r="L918" i="19"/>
  <c r="L919" i="19"/>
  <c r="L920" i="19"/>
  <c r="L921" i="19"/>
  <c r="L922" i="19"/>
  <c r="L923" i="19"/>
  <c r="L924" i="19"/>
  <c r="L925" i="19"/>
  <c r="L926" i="19"/>
  <c r="L927" i="19"/>
  <c r="L928" i="19"/>
  <c r="L929" i="19"/>
  <c r="L930" i="19"/>
  <c r="L931" i="19"/>
  <c r="L932" i="19"/>
  <c r="L933" i="19"/>
  <c r="L934" i="19"/>
  <c r="L935" i="19"/>
  <c r="L936" i="19"/>
  <c r="L937" i="19"/>
  <c r="L938" i="19"/>
  <c r="L939" i="19"/>
  <c r="L940" i="19"/>
  <c r="L941" i="19"/>
  <c r="L942" i="19"/>
  <c r="L943" i="19"/>
  <c r="L944" i="19"/>
  <c r="L945" i="19"/>
  <c r="L946" i="19"/>
  <c r="L947" i="19"/>
  <c r="L948" i="19"/>
  <c r="L949" i="19"/>
  <c r="L950" i="19"/>
  <c r="L951" i="19"/>
  <c r="L952" i="19"/>
  <c r="L953" i="19"/>
  <c r="L954" i="19"/>
  <c r="L955" i="19"/>
  <c r="L956" i="19"/>
  <c r="L957" i="19"/>
  <c r="L958" i="19"/>
  <c r="L959" i="19"/>
  <c r="L960" i="19"/>
  <c r="L961" i="19"/>
  <c r="L962" i="19"/>
  <c r="L963" i="19"/>
  <c r="L964" i="19"/>
  <c r="L965" i="19"/>
  <c r="L966" i="19"/>
  <c r="L967" i="19"/>
  <c r="L968" i="19"/>
  <c r="L969" i="19"/>
  <c r="L970" i="19"/>
  <c r="L971" i="19"/>
  <c r="L972" i="19"/>
  <c r="L973" i="19"/>
  <c r="L974" i="19"/>
  <c r="L975" i="19"/>
  <c r="L976" i="19"/>
  <c r="L977" i="19"/>
  <c r="L978" i="19"/>
  <c r="L979" i="19"/>
  <c r="L980" i="19"/>
  <c r="L981" i="19"/>
  <c r="L982" i="19"/>
  <c r="L983" i="19"/>
  <c r="L984" i="19"/>
  <c r="L985" i="19"/>
  <c r="L986" i="19"/>
  <c r="L987" i="19"/>
  <c r="L988" i="19"/>
  <c r="L989" i="19"/>
  <c r="L990" i="19"/>
  <c r="L991" i="19"/>
  <c r="L992" i="19"/>
  <c r="L993" i="19"/>
  <c r="L994" i="19"/>
  <c r="L995" i="19"/>
  <c r="L996" i="19"/>
  <c r="L997" i="19"/>
  <c r="L998" i="19"/>
  <c r="L999" i="19"/>
  <c r="L1000" i="19"/>
  <c r="L1001" i="19"/>
  <c r="L1002" i="19"/>
  <c r="L1003" i="19"/>
  <c r="L1004" i="19"/>
  <c r="L1005" i="19"/>
  <c r="L1006" i="19"/>
  <c r="L1007" i="19"/>
  <c r="L1008" i="19"/>
  <c r="L1009" i="19"/>
  <c r="L1010" i="19"/>
  <c r="L1011" i="19"/>
  <c r="L1012" i="19"/>
  <c r="L1013" i="19"/>
  <c r="L1014" i="19"/>
  <c r="L1015" i="19"/>
  <c r="L1016" i="19"/>
  <c r="L1017" i="19"/>
  <c r="L1018" i="19"/>
  <c r="L1019" i="19"/>
  <c r="L1020" i="19"/>
  <c r="L1021" i="19"/>
  <c r="L1022" i="19"/>
  <c r="L1023" i="19"/>
  <c r="L1024" i="19"/>
  <c r="L1025" i="19"/>
  <c r="L1026" i="19"/>
  <c r="L1027" i="19"/>
  <c r="L1028" i="19"/>
  <c r="L1029" i="19"/>
  <c r="L1030" i="19"/>
  <c r="L1031" i="19"/>
  <c r="L1032" i="19"/>
  <c r="L1033" i="19"/>
  <c r="L1034" i="19"/>
  <c r="L1035" i="19"/>
  <c r="L1036" i="19"/>
  <c r="L1037" i="19"/>
  <c r="L1038" i="19"/>
  <c r="L1039" i="19"/>
  <c r="L1040" i="19"/>
  <c r="L1041" i="19"/>
  <c r="L1042" i="19"/>
  <c r="L1043" i="19"/>
  <c r="L1044" i="19"/>
  <c r="L1045" i="19"/>
  <c r="L1046" i="19"/>
  <c r="L1047" i="19"/>
  <c r="L1048" i="19"/>
  <c r="L1049" i="19"/>
  <c r="L1050" i="19"/>
  <c r="L1051" i="19"/>
  <c r="L1052" i="19"/>
  <c r="L1053" i="19"/>
  <c r="L1054" i="19"/>
  <c r="L1055" i="19"/>
  <c r="L1056" i="19"/>
  <c r="L1057" i="19"/>
  <c r="L1058" i="19"/>
  <c r="L1059" i="19"/>
  <c r="L1060" i="19"/>
  <c r="L1061" i="19"/>
  <c r="L1062" i="19"/>
  <c r="L1063" i="19"/>
  <c r="L1064" i="19"/>
  <c r="L1065" i="19"/>
  <c r="L1066" i="19"/>
  <c r="L1067" i="19"/>
  <c r="L1068" i="19"/>
  <c r="L1069" i="19"/>
  <c r="L1070" i="19"/>
  <c r="L1071" i="19"/>
  <c r="L1072" i="19"/>
  <c r="L1073" i="19"/>
  <c r="L1074" i="19"/>
  <c r="L1075" i="19"/>
  <c r="L1076" i="19"/>
  <c r="L1077" i="19"/>
  <c r="L1078" i="19"/>
  <c r="L1079" i="19"/>
  <c r="L1080" i="19"/>
  <c r="L1081" i="19"/>
  <c r="L1082" i="19"/>
  <c r="L1083" i="19"/>
  <c r="L1084" i="19"/>
  <c r="L1085" i="19"/>
  <c r="L1086" i="19"/>
  <c r="L1087" i="19"/>
  <c r="L1088" i="19"/>
  <c r="L1089" i="19"/>
  <c r="L1090" i="19"/>
  <c r="L1091" i="19"/>
  <c r="L1092" i="19"/>
  <c r="L1093" i="19"/>
  <c r="L1094" i="19"/>
  <c r="L1095" i="19"/>
  <c r="L1096" i="19"/>
  <c r="L1097" i="19"/>
  <c r="L1098" i="19"/>
  <c r="L1099" i="19"/>
  <c r="L1100" i="19"/>
  <c r="L1101" i="19"/>
  <c r="L1102" i="19"/>
  <c r="L1103" i="19"/>
  <c r="L1104" i="19"/>
  <c r="L1105" i="19"/>
  <c r="L1106" i="19"/>
  <c r="L1107" i="19"/>
  <c r="L1108" i="19"/>
  <c r="L1109" i="19"/>
  <c r="L1110" i="19"/>
  <c r="L1111" i="19"/>
  <c r="L1112" i="19"/>
  <c r="L1113" i="19"/>
  <c r="L1114" i="19"/>
  <c r="L1115" i="19"/>
  <c r="L1116" i="19"/>
  <c r="L1117" i="19"/>
  <c r="L1118" i="19"/>
  <c r="L1119" i="19"/>
  <c r="L1120" i="19"/>
  <c r="L1121" i="19"/>
  <c r="L1122" i="19"/>
  <c r="L1123" i="19"/>
  <c r="L1124" i="19"/>
  <c r="L1125" i="19"/>
  <c r="L1126" i="19"/>
  <c r="L1127" i="19"/>
  <c r="L1128" i="19"/>
  <c r="L1129" i="19"/>
  <c r="L1130" i="19"/>
  <c r="L1131" i="19"/>
  <c r="L1132" i="19"/>
  <c r="L1133" i="19"/>
  <c r="L1134" i="19"/>
  <c r="L1135" i="19"/>
  <c r="L1136" i="19"/>
  <c r="L1137" i="19"/>
  <c r="L1138" i="19"/>
  <c r="L1139" i="19"/>
  <c r="L1140" i="19"/>
  <c r="L1141" i="19"/>
  <c r="L1142" i="19"/>
  <c r="L1143" i="19"/>
  <c r="L1144" i="19"/>
  <c r="L1145" i="19"/>
  <c r="L1146" i="19"/>
  <c r="L1147" i="19"/>
  <c r="L1148" i="19"/>
  <c r="L1149" i="19"/>
  <c r="L1150" i="19"/>
  <c r="L1151" i="19"/>
  <c r="L1152" i="19"/>
  <c r="L1153" i="19"/>
  <c r="L1154" i="19"/>
  <c r="L1155" i="19"/>
  <c r="L1156" i="19"/>
  <c r="L1157" i="19"/>
  <c r="L1158" i="19"/>
  <c r="L1159" i="19"/>
  <c r="L1160" i="19"/>
  <c r="L1161" i="19"/>
  <c r="L1162" i="19"/>
  <c r="L1163" i="19"/>
  <c r="L1164" i="19"/>
  <c r="L1165" i="19"/>
  <c r="L1166" i="19"/>
  <c r="L1167" i="19"/>
  <c r="L1168" i="19"/>
  <c r="L1169" i="19"/>
  <c r="L1170" i="19"/>
  <c r="L1171" i="19"/>
  <c r="L1172" i="19"/>
  <c r="L1173" i="19"/>
  <c r="L1174" i="19"/>
  <c r="L1175" i="19"/>
  <c r="L1176" i="19"/>
  <c r="L1177" i="19"/>
  <c r="L1178" i="19"/>
  <c r="L1179" i="19"/>
  <c r="L1180" i="19"/>
  <c r="L1181" i="19"/>
  <c r="L1182" i="19"/>
  <c r="L1183" i="19"/>
  <c r="L1184" i="19"/>
  <c r="L1185" i="19"/>
  <c r="L1186" i="19"/>
  <c r="L1187" i="19"/>
  <c r="L1188" i="19"/>
  <c r="L1189" i="19"/>
  <c r="L1190" i="19"/>
  <c r="L1191" i="19"/>
  <c r="L1192" i="19"/>
  <c r="L1193" i="19"/>
  <c r="L1194" i="19"/>
  <c r="L1195" i="19"/>
  <c r="L1196" i="19"/>
  <c r="L1197" i="19"/>
  <c r="L1198" i="19"/>
  <c r="L1199" i="19"/>
  <c r="L1200" i="19"/>
  <c r="L1201" i="19"/>
  <c r="L1202" i="19"/>
  <c r="L1203" i="19"/>
  <c r="L1204" i="19"/>
  <c r="L1205" i="19"/>
  <c r="L1206" i="19"/>
  <c r="L1207" i="19"/>
  <c r="L1208" i="19"/>
  <c r="L1209" i="19"/>
  <c r="L1210" i="19"/>
  <c r="L1211" i="19"/>
  <c r="L1212" i="19"/>
  <c r="L1213" i="19"/>
  <c r="L1214" i="19"/>
  <c r="L1215" i="19"/>
  <c r="L1216" i="19"/>
  <c r="L1217" i="19"/>
  <c r="L1218" i="19"/>
  <c r="L1219" i="19"/>
  <c r="L1220" i="19"/>
  <c r="L1221" i="19"/>
  <c r="L1222" i="19"/>
  <c r="L1223" i="19"/>
  <c r="L1224" i="19"/>
  <c r="L1225" i="19"/>
  <c r="L1226" i="19"/>
  <c r="L1227" i="19"/>
  <c r="L1228" i="19"/>
  <c r="L1229" i="19"/>
  <c r="L1230" i="19"/>
  <c r="L1231" i="19"/>
  <c r="L1232" i="19"/>
  <c r="L1233" i="19"/>
  <c r="L1234" i="19"/>
  <c r="L1235" i="19"/>
  <c r="L1236" i="19"/>
  <c r="L1237" i="19"/>
  <c r="L1238" i="19"/>
  <c r="L1239" i="19"/>
  <c r="L1240" i="19"/>
  <c r="L1241" i="19"/>
  <c r="L1242" i="19"/>
  <c r="L1243" i="19"/>
  <c r="L1244" i="19"/>
  <c r="L1245" i="19"/>
  <c r="L1246" i="19"/>
  <c r="L1247" i="19"/>
  <c r="L1248" i="19"/>
  <c r="L1249" i="19"/>
  <c r="L1250" i="19"/>
  <c r="L1251" i="19"/>
  <c r="L1252" i="19"/>
  <c r="L1253" i="19"/>
  <c r="L1254" i="19"/>
  <c r="L1255" i="19"/>
  <c r="L1256" i="19"/>
  <c r="L1257" i="19"/>
  <c r="L1258" i="19"/>
  <c r="L1259" i="19"/>
  <c r="L1260" i="19"/>
  <c r="L1261" i="19"/>
  <c r="L1262" i="19"/>
  <c r="L1263" i="19"/>
  <c r="L1264" i="19"/>
  <c r="L1265" i="19"/>
  <c r="L1266" i="19"/>
  <c r="L1267" i="19"/>
  <c r="L1268" i="19"/>
  <c r="L1269" i="19"/>
  <c r="L1270" i="19"/>
  <c r="L1271" i="19"/>
  <c r="L1272" i="19"/>
  <c r="L1273" i="19"/>
  <c r="L1274" i="19"/>
  <c r="L1275" i="19"/>
  <c r="L1276" i="19"/>
  <c r="L1277" i="19"/>
  <c r="L1278" i="19"/>
  <c r="L1279" i="19"/>
  <c r="L1280" i="19"/>
  <c r="L1281" i="19"/>
  <c r="L1282" i="19"/>
  <c r="L1283" i="19"/>
  <c r="L1284" i="19"/>
  <c r="L1285" i="19"/>
  <c r="L1286" i="19"/>
  <c r="L1287" i="19"/>
  <c r="L1288" i="19"/>
  <c r="L1289" i="19"/>
  <c r="L1290" i="19"/>
  <c r="L1291" i="19"/>
  <c r="L1292" i="19"/>
  <c r="L1293" i="19"/>
  <c r="L1294" i="19"/>
  <c r="L1295" i="19"/>
  <c r="L1296" i="19"/>
  <c r="L1297" i="19"/>
  <c r="L1298" i="19"/>
  <c r="L1299" i="19"/>
  <c r="L1300" i="19"/>
  <c r="L1301" i="19"/>
  <c r="L1302" i="19"/>
  <c r="L1303" i="19"/>
  <c r="L1304" i="19"/>
  <c r="L1305" i="19"/>
  <c r="L1306" i="19"/>
  <c r="L1307" i="19"/>
  <c r="L1308" i="19"/>
  <c r="L1309" i="19"/>
  <c r="L1310" i="19"/>
  <c r="L1311" i="19"/>
  <c r="L1312" i="19"/>
  <c r="L1313" i="19"/>
  <c r="L1314" i="19"/>
  <c r="L1315" i="19"/>
  <c r="L1316" i="19"/>
  <c r="L1317" i="19"/>
  <c r="L1318" i="19"/>
  <c r="L1319" i="19"/>
  <c r="L1320" i="19"/>
  <c r="L1321" i="19"/>
  <c r="L1322" i="19"/>
  <c r="L1323" i="19"/>
  <c r="L1324" i="19"/>
  <c r="L1325" i="19"/>
  <c r="L1326" i="19"/>
  <c r="L1327" i="19"/>
  <c r="L1328" i="19"/>
  <c r="L1329" i="19"/>
  <c r="L1330" i="19"/>
  <c r="L1331" i="19"/>
  <c r="L1332" i="19"/>
  <c r="L1333" i="19"/>
  <c r="L1334" i="19"/>
  <c r="L1335" i="19"/>
  <c r="L1336" i="19"/>
  <c r="L1337" i="19"/>
  <c r="L1338" i="19"/>
  <c r="L1339" i="19"/>
  <c r="L1340" i="19"/>
  <c r="L1341" i="19"/>
  <c r="L1342" i="19"/>
  <c r="L1343" i="19"/>
  <c r="L1344" i="19"/>
  <c r="L1345" i="19"/>
  <c r="L1346" i="19"/>
  <c r="L1347" i="19"/>
  <c r="L1348" i="19"/>
  <c r="L1349" i="19"/>
  <c r="L1350" i="19"/>
  <c r="L1351" i="19"/>
  <c r="L1352" i="19"/>
  <c r="L1353" i="19"/>
  <c r="L1354" i="19"/>
  <c r="L1355" i="19"/>
  <c r="L1356" i="19"/>
  <c r="L1357" i="19"/>
  <c r="L1358" i="19"/>
  <c r="L1359" i="19"/>
  <c r="L1360" i="19"/>
  <c r="L1361" i="19"/>
  <c r="L1362" i="19"/>
  <c r="L1363" i="19"/>
  <c r="L1364" i="19"/>
  <c r="L1365" i="19"/>
  <c r="L1366" i="19"/>
  <c r="L1367" i="19"/>
  <c r="L1368" i="19"/>
  <c r="L1369" i="19"/>
  <c r="L1370" i="19"/>
  <c r="L1371" i="19"/>
  <c r="L1372" i="19"/>
  <c r="L1373" i="19"/>
  <c r="L1374" i="19"/>
  <c r="L1375" i="19"/>
  <c r="L1376" i="19"/>
  <c r="L1377" i="19"/>
  <c r="L1378" i="19"/>
  <c r="L1379" i="19"/>
  <c r="L1380" i="19"/>
  <c r="L1381" i="19"/>
  <c r="L1382" i="19"/>
  <c r="L1383" i="19"/>
  <c r="L1384" i="19"/>
  <c r="L1385" i="19"/>
  <c r="L1386" i="19"/>
  <c r="L1387" i="19"/>
  <c r="L1388" i="19"/>
  <c r="L1389" i="19"/>
  <c r="L1390" i="19"/>
  <c r="L1391" i="19"/>
  <c r="L1392" i="19"/>
  <c r="L1393" i="19"/>
  <c r="L1394" i="19"/>
  <c r="L1395" i="19"/>
  <c r="L1396" i="19"/>
  <c r="L1397" i="19"/>
  <c r="L1398" i="19"/>
  <c r="L1399" i="19"/>
  <c r="L1400" i="19"/>
  <c r="L1401" i="19"/>
  <c r="L1402" i="19"/>
  <c r="L1403" i="19"/>
  <c r="L1404" i="19"/>
  <c r="L1405" i="19"/>
  <c r="L1406" i="19"/>
  <c r="L1407" i="19"/>
  <c r="L1408" i="19"/>
  <c r="L1409" i="19"/>
  <c r="L1410" i="19"/>
  <c r="L1411" i="19"/>
  <c r="L1412" i="19"/>
  <c r="L1413" i="19"/>
  <c r="L1414" i="19"/>
  <c r="L1415" i="19"/>
  <c r="L1416" i="19"/>
  <c r="L1417" i="19"/>
  <c r="L1418" i="19"/>
  <c r="L1419" i="19"/>
  <c r="L1420" i="19"/>
  <c r="L1421" i="19"/>
  <c r="L1422" i="19"/>
  <c r="L1423" i="19"/>
  <c r="L1424" i="19"/>
  <c r="L1425" i="19"/>
  <c r="L1426" i="19"/>
  <c r="L1427" i="19"/>
  <c r="L1428" i="19"/>
  <c r="L1429" i="19"/>
  <c r="L1430" i="19"/>
  <c r="L1431" i="19"/>
  <c r="L1432" i="19"/>
  <c r="L1433" i="19"/>
  <c r="L1434" i="19"/>
  <c r="L1435" i="19"/>
  <c r="L1436" i="19"/>
  <c r="L1437" i="19"/>
  <c r="L1438" i="19"/>
  <c r="L1439" i="19"/>
  <c r="L1440" i="19"/>
  <c r="L1441" i="19"/>
  <c r="L1442" i="19"/>
  <c r="L1443" i="19"/>
  <c r="L1444" i="19"/>
  <c r="L1445" i="19"/>
  <c r="L1446" i="19"/>
  <c r="L1447" i="19"/>
  <c r="L1448" i="19"/>
  <c r="L1449" i="19"/>
  <c r="L1450" i="19"/>
  <c r="L1451" i="19"/>
  <c r="L1452" i="19"/>
  <c r="L1453" i="19"/>
  <c r="L1454" i="19"/>
  <c r="L1455" i="19"/>
  <c r="L1456" i="19"/>
  <c r="L1457" i="19"/>
  <c r="L1458" i="19"/>
  <c r="L1459" i="19"/>
  <c r="L1460" i="19"/>
  <c r="L1461" i="19"/>
  <c r="L2" i="19"/>
  <c r="AO3" i="19"/>
  <c r="AO4" i="19"/>
  <c r="AO5" i="19"/>
  <c r="AO6" i="19"/>
  <c r="AO7" i="19"/>
  <c r="AO8" i="19"/>
  <c r="AO9" i="19"/>
  <c r="AO10" i="19"/>
  <c r="AO11" i="19"/>
  <c r="AO12" i="19"/>
  <c r="AO13" i="19"/>
  <c r="AO14" i="19"/>
  <c r="AO15" i="19"/>
  <c r="AO16" i="19"/>
  <c r="AO17" i="19"/>
  <c r="AO18" i="19"/>
  <c r="AO19" i="19"/>
  <c r="AO20" i="19"/>
  <c r="AO21" i="19"/>
  <c r="AO22" i="19"/>
  <c r="AO23" i="19"/>
  <c r="AO24" i="19"/>
  <c r="AO25" i="19"/>
  <c r="AO26" i="19"/>
  <c r="AO27" i="19"/>
  <c r="AO28" i="19"/>
  <c r="AO29" i="19"/>
  <c r="AO30" i="19"/>
  <c r="AO31" i="19"/>
  <c r="AO32" i="19"/>
  <c r="AO33" i="19"/>
  <c r="AO34" i="19"/>
  <c r="AO35" i="19"/>
  <c r="AO36" i="19"/>
  <c r="AO37" i="19"/>
  <c r="AO38" i="19"/>
  <c r="AO39" i="19"/>
  <c r="AO40" i="19"/>
  <c r="AO41" i="19"/>
  <c r="AO42" i="19"/>
  <c r="AO43" i="19"/>
  <c r="AO44" i="19"/>
  <c r="AO45" i="19"/>
  <c r="AO46" i="19"/>
  <c r="AO47" i="19"/>
  <c r="AO48" i="19"/>
  <c r="AO49" i="19"/>
  <c r="AO50" i="19"/>
  <c r="AO51" i="19"/>
  <c r="AO52" i="19"/>
  <c r="AO53" i="19"/>
  <c r="AO54" i="19"/>
  <c r="AO55" i="19"/>
  <c r="AO56" i="19"/>
  <c r="AO57" i="19"/>
  <c r="AO58" i="19"/>
  <c r="AO59" i="19"/>
  <c r="AO60" i="19"/>
  <c r="AO61" i="19"/>
  <c r="AO62" i="19"/>
  <c r="AO63" i="19"/>
  <c r="AO64" i="19"/>
  <c r="AO65" i="19"/>
  <c r="AO66" i="19"/>
  <c r="AO67" i="19"/>
  <c r="AO68" i="19"/>
  <c r="AO69" i="19"/>
  <c r="AO70" i="19"/>
  <c r="AO71" i="19"/>
  <c r="AO72" i="19"/>
  <c r="AO73" i="19"/>
  <c r="AO74" i="19"/>
  <c r="AO75" i="19"/>
  <c r="AO76" i="19"/>
  <c r="AO77" i="19"/>
  <c r="AO78" i="19"/>
  <c r="AO79" i="19"/>
  <c r="AO80" i="19"/>
  <c r="AO81" i="19"/>
  <c r="AO82" i="19"/>
  <c r="AO83" i="19"/>
  <c r="AO84" i="19"/>
  <c r="AO85" i="19"/>
  <c r="AO86" i="19"/>
  <c r="AO87" i="19"/>
  <c r="AO88" i="19"/>
  <c r="AO89" i="19"/>
  <c r="AO90" i="19"/>
  <c r="AO91" i="19"/>
  <c r="AO92" i="19"/>
  <c r="AO93" i="19"/>
  <c r="AO94" i="19"/>
  <c r="AO95" i="19"/>
  <c r="AO96" i="19"/>
  <c r="AO97" i="19"/>
  <c r="AO98" i="19"/>
  <c r="AO99" i="19"/>
  <c r="AO100" i="19"/>
  <c r="AO101" i="19"/>
  <c r="AO102" i="19"/>
  <c r="AO103" i="19"/>
  <c r="AO104" i="19"/>
  <c r="AO105" i="19"/>
  <c r="AO106" i="19"/>
  <c r="AO107" i="19"/>
  <c r="AO108" i="19"/>
  <c r="AO109" i="19"/>
  <c r="AO110" i="19"/>
  <c r="AO111" i="19"/>
  <c r="AO112" i="19"/>
  <c r="AO113" i="19"/>
  <c r="AO114" i="19"/>
  <c r="AO115" i="19"/>
  <c r="AO116" i="19"/>
  <c r="AO117" i="19"/>
  <c r="AO118" i="19"/>
  <c r="AO119" i="19"/>
  <c r="AO120" i="19"/>
  <c r="AO121" i="19"/>
  <c r="AO122" i="19"/>
  <c r="AO123" i="19"/>
  <c r="AO124" i="19"/>
  <c r="AO125" i="19"/>
  <c r="AO126" i="19"/>
  <c r="AO127" i="19"/>
  <c r="AO128" i="19"/>
  <c r="AO129" i="19"/>
  <c r="AO130" i="19"/>
  <c r="AO131" i="19"/>
  <c r="AO132" i="19"/>
  <c r="AO133" i="19"/>
  <c r="AO134" i="19"/>
  <c r="AO135" i="19"/>
  <c r="AO136" i="19"/>
  <c r="AO137" i="19"/>
  <c r="AO138" i="19"/>
  <c r="AO139" i="19"/>
  <c r="AO140" i="19"/>
  <c r="AO141" i="19"/>
  <c r="AO142" i="19"/>
  <c r="AO143" i="19"/>
  <c r="AO144" i="19"/>
  <c r="AO145" i="19"/>
  <c r="AO146" i="19"/>
  <c r="AO147" i="19"/>
  <c r="AO148" i="19"/>
  <c r="AO149" i="19"/>
  <c r="AO150" i="19"/>
  <c r="AO151" i="19"/>
  <c r="AO152" i="19"/>
  <c r="AO153" i="19"/>
  <c r="AO154" i="19"/>
  <c r="AO155" i="19"/>
  <c r="AO156" i="19"/>
  <c r="AO157" i="19"/>
  <c r="AO158" i="19"/>
  <c r="AO159" i="19"/>
  <c r="AO160" i="19"/>
  <c r="AO161" i="19"/>
  <c r="AO162" i="19"/>
  <c r="AO163" i="19"/>
  <c r="AO164" i="19"/>
  <c r="AO165" i="19"/>
  <c r="AO166" i="19"/>
  <c r="AO167" i="19"/>
  <c r="AO168" i="19"/>
  <c r="AO169" i="19"/>
  <c r="AO170" i="19"/>
  <c r="AO171" i="19"/>
  <c r="AO172" i="19"/>
  <c r="AO173" i="19"/>
  <c r="AO174" i="19"/>
  <c r="AO175" i="19"/>
  <c r="AO176" i="19"/>
  <c r="AO177" i="19"/>
  <c r="AO178" i="19"/>
  <c r="AO179" i="19"/>
  <c r="AO180" i="19"/>
  <c r="AO181" i="19"/>
  <c r="AO182" i="19"/>
  <c r="AO183" i="19"/>
  <c r="AO184" i="19"/>
  <c r="AO185" i="19"/>
  <c r="AO186" i="19"/>
  <c r="AO187" i="19"/>
  <c r="AO188" i="19"/>
  <c r="AO189" i="19"/>
  <c r="AO190" i="19"/>
  <c r="AO191" i="19"/>
  <c r="AO192" i="19"/>
  <c r="AO193" i="19"/>
  <c r="AO194" i="19"/>
  <c r="AO195" i="19"/>
  <c r="AO196" i="19"/>
  <c r="AO197" i="19"/>
  <c r="AO198" i="19"/>
  <c r="AO199" i="19"/>
  <c r="AO200" i="19"/>
  <c r="AO201" i="19"/>
  <c r="AO202" i="19"/>
  <c r="AO203" i="19"/>
  <c r="AO204" i="19"/>
  <c r="AO205" i="19"/>
  <c r="AO206" i="19"/>
  <c r="AO207" i="19"/>
  <c r="AO208" i="19"/>
  <c r="AO209" i="19"/>
  <c r="AO210" i="19"/>
  <c r="AO211" i="19"/>
  <c r="AO212" i="19"/>
  <c r="AO213" i="19"/>
  <c r="AO214" i="19"/>
  <c r="AO215" i="19"/>
  <c r="AO216" i="19"/>
  <c r="AO217" i="19"/>
  <c r="AO218" i="19"/>
  <c r="AO219" i="19"/>
  <c r="AO220" i="19"/>
  <c r="AO221" i="19"/>
  <c r="AO222" i="19"/>
  <c r="AO223" i="19"/>
  <c r="AO224" i="19"/>
  <c r="AO225" i="19"/>
  <c r="AO226" i="19"/>
  <c r="AO227" i="19"/>
  <c r="AO228" i="19"/>
  <c r="AO229" i="19"/>
  <c r="AO230" i="19"/>
  <c r="AO231" i="19"/>
  <c r="AO232" i="19"/>
  <c r="AO233" i="19"/>
  <c r="AO234" i="19"/>
  <c r="AO235" i="19"/>
  <c r="AO236" i="19"/>
  <c r="AO237" i="19"/>
  <c r="AO238" i="19"/>
  <c r="AO239" i="19"/>
  <c r="AO240" i="19"/>
  <c r="AO241" i="19"/>
  <c r="AO242" i="19"/>
  <c r="AO243" i="19"/>
  <c r="AO244" i="19"/>
  <c r="AO245" i="19"/>
  <c r="AO246" i="19"/>
  <c r="AO247" i="19"/>
  <c r="AO248" i="19"/>
  <c r="AO249" i="19"/>
  <c r="AO250" i="19"/>
  <c r="AO251" i="19"/>
  <c r="AO252" i="19"/>
  <c r="AO253" i="19"/>
  <c r="AO254" i="19"/>
  <c r="AO255" i="19"/>
  <c r="AO256" i="19"/>
  <c r="AO257" i="19"/>
  <c r="AO258" i="19"/>
  <c r="AO259" i="19"/>
  <c r="AO260" i="19"/>
  <c r="AO261" i="19"/>
  <c r="AO262" i="19"/>
  <c r="AO263" i="19"/>
  <c r="AO264" i="19"/>
  <c r="AO265" i="19"/>
  <c r="AO266" i="19"/>
  <c r="AO267" i="19"/>
  <c r="AO268" i="19"/>
  <c r="AO269" i="19"/>
  <c r="AO270" i="19"/>
  <c r="AO271" i="19"/>
  <c r="AO272" i="19"/>
  <c r="AO273" i="19"/>
  <c r="AO274" i="19"/>
  <c r="AO275" i="19"/>
  <c r="AO276" i="19"/>
  <c r="AO277" i="19"/>
  <c r="AO278" i="19"/>
  <c r="AO279" i="19"/>
  <c r="AO280" i="19"/>
  <c r="AO281" i="19"/>
  <c r="AO282" i="19"/>
  <c r="AO283" i="19"/>
  <c r="AO284" i="19"/>
  <c r="AO285" i="19"/>
  <c r="AO286" i="19"/>
  <c r="AO287" i="19"/>
  <c r="AO288" i="19"/>
  <c r="AO289" i="19"/>
  <c r="AO290" i="19"/>
  <c r="AO291" i="19"/>
  <c r="AO292" i="19"/>
  <c r="AO293" i="19"/>
  <c r="AO294" i="19"/>
  <c r="AO295" i="19"/>
  <c r="AO296" i="19"/>
  <c r="AO297" i="19"/>
  <c r="AO298" i="19"/>
  <c r="AO299" i="19"/>
  <c r="AO300" i="19"/>
  <c r="AO301" i="19"/>
  <c r="AO302" i="19"/>
  <c r="AO303" i="19"/>
  <c r="AO304" i="19"/>
  <c r="AO305" i="19"/>
  <c r="AO306" i="19"/>
  <c r="AO307" i="19"/>
  <c r="AO308" i="19"/>
  <c r="AO309" i="19"/>
  <c r="AO310" i="19"/>
  <c r="AO311" i="19"/>
  <c r="AO312" i="19"/>
  <c r="AO313" i="19"/>
  <c r="AO314" i="19"/>
  <c r="AO315" i="19"/>
  <c r="AO316" i="19"/>
  <c r="AO317" i="19"/>
  <c r="AO318" i="19"/>
  <c r="AO319" i="19"/>
  <c r="AO320" i="19"/>
  <c r="AO321" i="19"/>
  <c r="AO322" i="19"/>
  <c r="AO323" i="19"/>
  <c r="AO324" i="19"/>
  <c r="AO325" i="19"/>
  <c r="AO326" i="19"/>
  <c r="AO327" i="19"/>
  <c r="AO328" i="19"/>
  <c r="AO329" i="19"/>
  <c r="AO330" i="19"/>
  <c r="AO331" i="19"/>
  <c r="AO332" i="19"/>
  <c r="AO333" i="19"/>
  <c r="AO334" i="19"/>
  <c r="AO335" i="19"/>
  <c r="AO336" i="19"/>
  <c r="AO337" i="19"/>
  <c r="AO338" i="19"/>
  <c r="AO339" i="19"/>
  <c r="AO340" i="19"/>
  <c r="AO341" i="19"/>
  <c r="AO342" i="19"/>
  <c r="AO343" i="19"/>
  <c r="AO344" i="19"/>
  <c r="AO345" i="19"/>
  <c r="AO346" i="19"/>
  <c r="AO347" i="19"/>
  <c r="AO348" i="19"/>
  <c r="AO349" i="19"/>
  <c r="AO350" i="19"/>
  <c r="AO351" i="19"/>
  <c r="AO352" i="19"/>
  <c r="AO353" i="19"/>
  <c r="AO354" i="19"/>
  <c r="AO355" i="19"/>
  <c r="AO356" i="19"/>
  <c r="AO357" i="19"/>
  <c r="AO358" i="19"/>
  <c r="AO359" i="19"/>
  <c r="AO360" i="19"/>
  <c r="AO361" i="19"/>
  <c r="AO362" i="19"/>
  <c r="AO363" i="19"/>
  <c r="AO364" i="19"/>
  <c r="AO365" i="19"/>
  <c r="AO366" i="19"/>
  <c r="AO367" i="19"/>
  <c r="AO368" i="19"/>
  <c r="AO369" i="19"/>
  <c r="AO370" i="19"/>
  <c r="AO371" i="19"/>
  <c r="AO372" i="19"/>
  <c r="AO373" i="19"/>
  <c r="AO374" i="19"/>
  <c r="AO375" i="19"/>
  <c r="AO376" i="19"/>
  <c r="AO377" i="19"/>
  <c r="AO378" i="19"/>
  <c r="AO379" i="19"/>
  <c r="AO380" i="19"/>
  <c r="AO381" i="19"/>
  <c r="AO382" i="19"/>
  <c r="AO383" i="19"/>
  <c r="AO384" i="19"/>
  <c r="AO385" i="19"/>
  <c r="AO386" i="19"/>
  <c r="AO387" i="19"/>
  <c r="AO388" i="19"/>
  <c r="AO389" i="19"/>
  <c r="AO390" i="19"/>
  <c r="AO391" i="19"/>
  <c r="AO392" i="19"/>
  <c r="AO393" i="19"/>
  <c r="AO394" i="19"/>
  <c r="AO395" i="19"/>
  <c r="AO396" i="19"/>
  <c r="AO397" i="19"/>
  <c r="AO398" i="19"/>
  <c r="AO399" i="19"/>
  <c r="AO400" i="19"/>
  <c r="AO401" i="19"/>
  <c r="AO402" i="19"/>
  <c r="AO403" i="19"/>
  <c r="AO404" i="19"/>
  <c r="AO405" i="19"/>
  <c r="AO406" i="19"/>
  <c r="AO407" i="19"/>
  <c r="AO408" i="19"/>
  <c r="AO409" i="19"/>
  <c r="AO410" i="19"/>
  <c r="AO411" i="19"/>
  <c r="AO412" i="19"/>
  <c r="AO413" i="19"/>
  <c r="AO414" i="19"/>
  <c r="AO415" i="19"/>
  <c r="AO416" i="19"/>
  <c r="AO417" i="19"/>
  <c r="AO418" i="19"/>
  <c r="AO419" i="19"/>
  <c r="AO420" i="19"/>
  <c r="AO421" i="19"/>
  <c r="AO422" i="19"/>
  <c r="AO423" i="19"/>
  <c r="AO424" i="19"/>
  <c r="AO425" i="19"/>
  <c r="AO426" i="19"/>
  <c r="AO427" i="19"/>
  <c r="AO428" i="19"/>
  <c r="AO429" i="19"/>
  <c r="AO430" i="19"/>
  <c r="AO431" i="19"/>
  <c r="AO432" i="19"/>
  <c r="AO433" i="19"/>
  <c r="AO434" i="19"/>
  <c r="AO435" i="19"/>
  <c r="AO436" i="19"/>
  <c r="AO437" i="19"/>
  <c r="AO438" i="19"/>
  <c r="AO439" i="19"/>
  <c r="AO440" i="19"/>
  <c r="AO441" i="19"/>
  <c r="AO442" i="19"/>
  <c r="AO443" i="19"/>
  <c r="AO444" i="19"/>
  <c r="AO445" i="19"/>
  <c r="AO446" i="19"/>
  <c r="AO447" i="19"/>
  <c r="AO448" i="19"/>
  <c r="AO449" i="19"/>
  <c r="AO450" i="19"/>
  <c r="AO451" i="19"/>
  <c r="AO452" i="19"/>
  <c r="AO453" i="19"/>
  <c r="AO454" i="19"/>
  <c r="AO455" i="19"/>
  <c r="AO456" i="19"/>
  <c r="AO457" i="19"/>
  <c r="AO458" i="19"/>
  <c r="AO459" i="19"/>
  <c r="AO460" i="19"/>
  <c r="AO461" i="19"/>
  <c r="AO462" i="19"/>
  <c r="AO463" i="19"/>
  <c r="AO464" i="19"/>
  <c r="AO465" i="19"/>
  <c r="AO466" i="19"/>
  <c r="AO467" i="19"/>
  <c r="AO468" i="19"/>
  <c r="AO469" i="19"/>
  <c r="AO470" i="19"/>
  <c r="AO471" i="19"/>
  <c r="AO472" i="19"/>
  <c r="AO473" i="19"/>
  <c r="AO474" i="19"/>
  <c r="AO475" i="19"/>
  <c r="AO476" i="19"/>
  <c r="AO477" i="19"/>
  <c r="AO478" i="19"/>
  <c r="AO479" i="19"/>
  <c r="AO480" i="19"/>
  <c r="AO481" i="19"/>
  <c r="AO482" i="19"/>
  <c r="AO483" i="19"/>
  <c r="AO484" i="19"/>
  <c r="AO485" i="19"/>
  <c r="AO486" i="19"/>
  <c r="AO487" i="19"/>
  <c r="AO488" i="19"/>
  <c r="AO489" i="19"/>
  <c r="AO490" i="19"/>
  <c r="AO491" i="19"/>
  <c r="AO492" i="19"/>
  <c r="AO493" i="19"/>
  <c r="AO494" i="19"/>
  <c r="AO495" i="19"/>
  <c r="AO496" i="19"/>
  <c r="AO497" i="19"/>
  <c r="AO498" i="19"/>
  <c r="AO499" i="19"/>
  <c r="AO500" i="19"/>
  <c r="AO501" i="19"/>
  <c r="AO502" i="19"/>
  <c r="AO503" i="19"/>
  <c r="AO504" i="19"/>
  <c r="AO505" i="19"/>
  <c r="AO506" i="19"/>
  <c r="AO507" i="19"/>
  <c r="AO508" i="19"/>
  <c r="AO509" i="19"/>
  <c r="AO510" i="19"/>
  <c r="AO511" i="19"/>
  <c r="AO512" i="19"/>
  <c r="AO513" i="19"/>
  <c r="AO514" i="19"/>
  <c r="AO515" i="19"/>
  <c r="AO516" i="19"/>
  <c r="AO517" i="19"/>
  <c r="AO518" i="19"/>
  <c r="AO519" i="19"/>
  <c r="AO520" i="19"/>
  <c r="AO521" i="19"/>
  <c r="AO522" i="19"/>
  <c r="AO523" i="19"/>
  <c r="AO524" i="19"/>
  <c r="AO525" i="19"/>
  <c r="AO526" i="19"/>
  <c r="AO527" i="19"/>
  <c r="AO528" i="19"/>
  <c r="AO529" i="19"/>
  <c r="AO530" i="19"/>
  <c r="AO531" i="19"/>
  <c r="AO532" i="19"/>
  <c r="AO533" i="19"/>
  <c r="AO534" i="19"/>
  <c r="AO535" i="19"/>
  <c r="AO536" i="19"/>
  <c r="AO537" i="19"/>
  <c r="AO538" i="19"/>
  <c r="AO539" i="19"/>
  <c r="AO540" i="19"/>
  <c r="AO541" i="19"/>
  <c r="AO542" i="19"/>
  <c r="AO543" i="19"/>
  <c r="AO544" i="19"/>
  <c r="AO545" i="19"/>
  <c r="AO546" i="19"/>
  <c r="AO547" i="19"/>
  <c r="AO548" i="19"/>
  <c r="AO549" i="19"/>
  <c r="AO550" i="19"/>
  <c r="AO551" i="19"/>
  <c r="AO552" i="19"/>
  <c r="AO553" i="19"/>
  <c r="AO554" i="19"/>
  <c r="AO555" i="19"/>
  <c r="AO556" i="19"/>
  <c r="AO557" i="19"/>
  <c r="AO558" i="19"/>
  <c r="AO559" i="19"/>
  <c r="AO560" i="19"/>
  <c r="AO561" i="19"/>
  <c r="AO562" i="19"/>
  <c r="AO563" i="19"/>
  <c r="AO564" i="19"/>
  <c r="AO565" i="19"/>
  <c r="AO566" i="19"/>
  <c r="AO567" i="19"/>
  <c r="AO568" i="19"/>
  <c r="AO569" i="19"/>
  <c r="AO570" i="19"/>
  <c r="AO571" i="19"/>
  <c r="AO572" i="19"/>
  <c r="AO573" i="19"/>
  <c r="AO574" i="19"/>
  <c r="AO575" i="19"/>
  <c r="AO576" i="19"/>
  <c r="AO577" i="19"/>
  <c r="AO578" i="19"/>
  <c r="AO579" i="19"/>
  <c r="AO580" i="19"/>
  <c r="AO581" i="19"/>
  <c r="AO582" i="19"/>
  <c r="AO583" i="19"/>
  <c r="AO584" i="19"/>
  <c r="AO585" i="19"/>
  <c r="AO586" i="19"/>
  <c r="AO587" i="19"/>
  <c r="AO588" i="19"/>
  <c r="AO589" i="19"/>
  <c r="AO590" i="19"/>
  <c r="AO591" i="19"/>
  <c r="AO592" i="19"/>
  <c r="AO593" i="19"/>
  <c r="AO594" i="19"/>
  <c r="AO595" i="19"/>
  <c r="AO596" i="19"/>
  <c r="AO597" i="19"/>
  <c r="AO598" i="19"/>
  <c r="AO599" i="19"/>
  <c r="AO600" i="19"/>
  <c r="AO601" i="19"/>
  <c r="AO602" i="19"/>
  <c r="AO603" i="19"/>
  <c r="AO604" i="19"/>
  <c r="AO605" i="19"/>
  <c r="AO606" i="19"/>
  <c r="AO607" i="19"/>
  <c r="AO608" i="19"/>
  <c r="AO609" i="19"/>
  <c r="AO610" i="19"/>
  <c r="AO611" i="19"/>
  <c r="AO612" i="19"/>
  <c r="AO613" i="19"/>
  <c r="AO614" i="19"/>
  <c r="AO615" i="19"/>
  <c r="AO616" i="19"/>
  <c r="AO617" i="19"/>
  <c r="AO618" i="19"/>
  <c r="AO619" i="19"/>
  <c r="AO620" i="19"/>
  <c r="AO621" i="19"/>
  <c r="AO622" i="19"/>
  <c r="AO623" i="19"/>
  <c r="AO624" i="19"/>
  <c r="AO625" i="19"/>
  <c r="AO626" i="19"/>
  <c r="AO627" i="19"/>
  <c r="AO628" i="19"/>
  <c r="AO629" i="19"/>
  <c r="AO630" i="19"/>
  <c r="AO631" i="19"/>
  <c r="AO632" i="19"/>
  <c r="AO633" i="19"/>
  <c r="AO634" i="19"/>
  <c r="AO635" i="19"/>
  <c r="AO636" i="19"/>
  <c r="AO637" i="19"/>
  <c r="AO638" i="19"/>
  <c r="AO639" i="19"/>
  <c r="AO640" i="19"/>
  <c r="AO641" i="19"/>
  <c r="AO642" i="19"/>
  <c r="AO643" i="19"/>
  <c r="AO644" i="19"/>
  <c r="AO645" i="19"/>
  <c r="AO646" i="19"/>
  <c r="AO647" i="19"/>
  <c r="AO648" i="19"/>
  <c r="AO649" i="19"/>
  <c r="AO650" i="19"/>
  <c r="AO651" i="19"/>
  <c r="AO652" i="19"/>
  <c r="AO653" i="19"/>
  <c r="AO654" i="19"/>
  <c r="AO655" i="19"/>
  <c r="AO656" i="19"/>
  <c r="AO657" i="19"/>
  <c r="AO658" i="19"/>
  <c r="AO659" i="19"/>
  <c r="AO660" i="19"/>
  <c r="AO661" i="19"/>
  <c r="AO662" i="19"/>
  <c r="AO663" i="19"/>
  <c r="AO664" i="19"/>
  <c r="AO665" i="19"/>
  <c r="AO666" i="19"/>
  <c r="AO667" i="19"/>
  <c r="AO668" i="19"/>
  <c r="AO669" i="19"/>
  <c r="AO670" i="19"/>
  <c r="AO671" i="19"/>
  <c r="AO672" i="19"/>
  <c r="AO673" i="19"/>
  <c r="AO674" i="19"/>
  <c r="AO675" i="19"/>
  <c r="AO676" i="19"/>
  <c r="AO677" i="19"/>
  <c r="AO678" i="19"/>
  <c r="AO679" i="19"/>
  <c r="AO680" i="19"/>
  <c r="AO681" i="19"/>
  <c r="AO682" i="19"/>
  <c r="AO683" i="19"/>
  <c r="AO684" i="19"/>
  <c r="AO685" i="19"/>
  <c r="AO686" i="19"/>
  <c r="AO687" i="19"/>
  <c r="AO688" i="19"/>
  <c r="AO689" i="19"/>
  <c r="AO690" i="19"/>
  <c r="AO691" i="19"/>
  <c r="AO692" i="19"/>
  <c r="AO693" i="19"/>
  <c r="AO694" i="19"/>
  <c r="AO695" i="19"/>
  <c r="AO696" i="19"/>
  <c r="AO697" i="19"/>
  <c r="AO698" i="19"/>
  <c r="AO699" i="19"/>
  <c r="AO700" i="19"/>
  <c r="AO701" i="19"/>
  <c r="AO702" i="19"/>
  <c r="AO703" i="19"/>
  <c r="AO704" i="19"/>
  <c r="AO705" i="19"/>
  <c r="AO706" i="19"/>
  <c r="AO707" i="19"/>
  <c r="AO708" i="19"/>
  <c r="AO709" i="19"/>
  <c r="AO710" i="19"/>
  <c r="AO711" i="19"/>
  <c r="AO712" i="19"/>
  <c r="AO713" i="19"/>
  <c r="AO714" i="19"/>
  <c r="AO715" i="19"/>
  <c r="AO716" i="19"/>
  <c r="AO717" i="19"/>
  <c r="AO718" i="19"/>
  <c r="AO719" i="19"/>
  <c r="AO720" i="19"/>
  <c r="AO721" i="19"/>
  <c r="AO722" i="19"/>
  <c r="AO723" i="19"/>
  <c r="AO724" i="19"/>
  <c r="AO725" i="19"/>
  <c r="AO726" i="19"/>
  <c r="AO727" i="19"/>
  <c r="AO728" i="19"/>
  <c r="AO729" i="19"/>
  <c r="AO730" i="19"/>
  <c r="AO731" i="19"/>
  <c r="AO732" i="19"/>
  <c r="AO733" i="19"/>
  <c r="AO734" i="19"/>
  <c r="AO735" i="19"/>
  <c r="AO736" i="19"/>
  <c r="AO737" i="19"/>
  <c r="AO738" i="19"/>
  <c r="AO739" i="19"/>
  <c r="AO740" i="19"/>
  <c r="AO741" i="19"/>
  <c r="AO742" i="19"/>
  <c r="AO743" i="19"/>
  <c r="AO744" i="19"/>
  <c r="AO745" i="19"/>
  <c r="AO746" i="19"/>
  <c r="AO747" i="19"/>
  <c r="AO748" i="19"/>
  <c r="AO749" i="19"/>
  <c r="AO750" i="19"/>
  <c r="AO751" i="19"/>
  <c r="AO752" i="19"/>
  <c r="AO753" i="19"/>
  <c r="AO754" i="19"/>
  <c r="AO755" i="19"/>
  <c r="AO756" i="19"/>
  <c r="AO757" i="19"/>
  <c r="AO758" i="19"/>
  <c r="AO759" i="19"/>
  <c r="AO760" i="19"/>
  <c r="AO761" i="19"/>
  <c r="AO762" i="19"/>
  <c r="AO763" i="19"/>
  <c r="AO764" i="19"/>
  <c r="AO765" i="19"/>
  <c r="AO766" i="19"/>
  <c r="AO767" i="19"/>
  <c r="AO768" i="19"/>
  <c r="AO769" i="19"/>
  <c r="AO770" i="19"/>
  <c r="AO771" i="19"/>
  <c r="AO772" i="19"/>
  <c r="AO773" i="19"/>
  <c r="AO774" i="19"/>
  <c r="AO775" i="19"/>
  <c r="AO776" i="19"/>
  <c r="AO777" i="19"/>
  <c r="AO778" i="19"/>
  <c r="AO779" i="19"/>
  <c r="AO780" i="19"/>
  <c r="AO781" i="19"/>
  <c r="AO782" i="19"/>
  <c r="AO783" i="19"/>
  <c r="AO784" i="19"/>
  <c r="AO785" i="19"/>
  <c r="AO786" i="19"/>
  <c r="AO787" i="19"/>
  <c r="AO788" i="19"/>
  <c r="AO789" i="19"/>
  <c r="AO790" i="19"/>
  <c r="AO791" i="19"/>
  <c r="AO792" i="19"/>
  <c r="AO793" i="19"/>
  <c r="AO794" i="19"/>
  <c r="AO795" i="19"/>
  <c r="AO796" i="19"/>
  <c r="AO797" i="19"/>
  <c r="AO798" i="19"/>
  <c r="AO799" i="19"/>
  <c r="AO800" i="19"/>
  <c r="AO801" i="19"/>
  <c r="AO802" i="19"/>
  <c r="AO803" i="19"/>
  <c r="AO804" i="19"/>
  <c r="AO805" i="19"/>
  <c r="AO806" i="19"/>
  <c r="AO807" i="19"/>
  <c r="AO808" i="19"/>
  <c r="AO809" i="19"/>
  <c r="AO810" i="19"/>
  <c r="AO811" i="19"/>
  <c r="AO812" i="19"/>
  <c r="AO813" i="19"/>
  <c r="AO814" i="19"/>
  <c r="AO815" i="19"/>
  <c r="AO816" i="19"/>
  <c r="AO817" i="19"/>
  <c r="AO818" i="19"/>
  <c r="AO819" i="19"/>
  <c r="AO820" i="19"/>
  <c r="AO821" i="19"/>
  <c r="AO822" i="19"/>
  <c r="AO823" i="19"/>
  <c r="AO824" i="19"/>
  <c r="AO825" i="19"/>
  <c r="AO826" i="19"/>
  <c r="AO827" i="19"/>
  <c r="AO828" i="19"/>
  <c r="AO829" i="19"/>
  <c r="AO830" i="19"/>
  <c r="AO831" i="19"/>
  <c r="AO832" i="19"/>
  <c r="AO833" i="19"/>
  <c r="AO834" i="19"/>
  <c r="AO835" i="19"/>
  <c r="AO836" i="19"/>
  <c r="AO837" i="19"/>
  <c r="AO838" i="19"/>
  <c r="AO839" i="19"/>
  <c r="AO840" i="19"/>
  <c r="AO841" i="19"/>
  <c r="AO842" i="19"/>
  <c r="AO843" i="19"/>
  <c r="AO844" i="19"/>
  <c r="AO845" i="19"/>
  <c r="AO846" i="19"/>
  <c r="AO847" i="19"/>
  <c r="AO848" i="19"/>
  <c r="AO849" i="19"/>
  <c r="AO850" i="19"/>
  <c r="AO851" i="19"/>
  <c r="AO852" i="19"/>
  <c r="AO853" i="19"/>
  <c r="AO854" i="19"/>
  <c r="AO855" i="19"/>
  <c r="AO856" i="19"/>
  <c r="AO857" i="19"/>
  <c r="AO858" i="19"/>
  <c r="AO859" i="19"/>
  <c r="AO860" i="19"/>
  <c r="AO861" i="19"/>
  <c r="AO862" i="19"/>
  <c r="AO863" i="19"/>
  <c r="AO864" i="19"/>
  <c r="AO865" i="19"/>
  <c r="AO866" i="19"/>
  <c r="AO867" i="19"/>
  <c r="AO868" i="19"/>
  <c r="AO869" i="19"/>
  <c r="AO870" i="19"/>
  <c r="AO871" i="19"/>
  <c r="AO872" i="19"/>
  <c r="AO873" i="19"/>
  <c r="AO874" i="19"/>
  <c r="AO875" i="19"/>
  <c r="AO876" i="19"/>
  <c r="AO877" i="19"/>
  <c r="AO878" i="19"/>
  <c r="AO879" i="19"/>
  <c r="AO880" i="19"/>
  <c r="AO881" i="19"/>
  <c r="AO882" i="19"/>
  <c r="AO883" i="19"/>
  <c r="AO884" i="19"/>
  <c r="AO885" i="19"/>
  <c r="AO886" i="19"/>
  <c r="AO887" i="19"/>
  <c r="AO888" i="19"/>
  <c r="AO889" i="19"/>
  <c r="AO890" i="19"/>
  <c r="AO891" i="19"/>
  <c r="AO892" i="19"/>
  <c r="AO893" i="19"/>
  <c r="AO894" i="19"/>
  <c r="AO895" i="19"/>
  <c r="AO896" i="19"/>
  <c r="AO897" i="19"/>
  <c r="AO898" i="19"/>
  <c r="AO899" i="19"/>
  <c r="AO900" i="19"/>
  <c r="AO901" i="19"/>
  <c r="AO902" i="19"/>
  <c r="AO903" i="19"/>
  <c r="AO904" i="19"/>
  <c r="AO905" i="19"/>
  <c r="AO906" i="19"/>
  <c r="AO907" i="19"/>
  <c r="AO908" i="19"/>
  <c r="AO909" i="19"/>
  <c r="AO910" i="19"/>
  <c r="AO911" i="19"/>
  <c r="AO912" i="19"/>
  <c r="AO913" i="19"/>
  <c r="AO914" i="19"/>
  <c r="AO915" i="19"/>
  <c r="AO916" i="19"/>
  <c r="AO917" i="19"/>
  <c r="AO918" i="19"/>
  <c r="AO919" i="19"/>
  <c r="AO920" i="19"/>
  <c r="AO921" i="19"/>
  <c r="AO922" i="19"/>
  <c r="AO923" i="19"/>
  <c r="AO924" i="19"/>
  <c r="AO925" i="19"/>
  <c r="AO926" i="19"/>
  <c r="AO927" i="19"/>
  <c r="AO928" i="19"/>
  <c r="AO929" i="19"/>
  <c r="AO930" i="19"/>
  <c r="AO931" i="19"/>
  <c r="AO932" i="19"/>
  <c r="AO933" i="19"/>
  <c r="AO934" i="19"/>
  <c r="AO935" i="19"/>
  <c r="AO936" i="19"/>
  <c r="AO937" i="19"/>
  <c r="AO938" i="19"/>
  <c r="AO939" i="19"/>
  <c r="AO940" i="19"/>
  <c r="AO941" i="19"/>
  <c r="AO942" i="19"/>
  <c r="AO943" i="19"/>
  <c r="AO944" i="19"/>
  <c r="AO945" i="19"/>
  <c r="AO946" i="19"/>
  <c r="AO947" i="19"/>
  <c r="AO948" i="19"/>
  <c r="AO949" i="19"/>
  <c r="AO950" i="19"/>
  <c r="AO951" i="19"/>
  <c r="AO952" i="19"/>
  <c r="AO953" i="19"/>
  <c r="AO954" i="19"/>
  <c r="AO955" i="19"/>
  <c r="AO956" i="19"/>
  <c r="AO957" i="19"/>
  <c r="AO958" i="19"/>
  <c r="AO959" i="19"/>
  <c r="AO960" i="19"/>
  <c r="AO961" i="19"/>
  <c r="AO962" i="19"/>
  <c r="AO963" i="19"/>
  <c r="AO964" i="19"/>
  <c r="AO965" i="19"/>
  <c r="AO966" i="19"/>
  <c r="AO967" i="19"/>
  <c r="AO968" i="19"/>
  <c r="AO969" i="19"/>
  <c r="AO970" i="19"/>
  <c r="AO971" i="19"/>
  <c r="AO972" i="19"/>
  <c r="AO973" i="19"/>
  <c r="AO974" i="19"/>
  <c r="AO975" i="19"/>
  <c r="AO976" i="19"/>
  <c r="AO977" i="19"/>
  <c r="AO978" i="19"/>
  <c r="AO979" i="19"/>
  <c r="AO980" i="19"/>
  <c r="AO981" i="19"/>
  <c r="AO982" i="19"/>
  <c r="AO983" i="19"/>
  <c r="AO984" i="19"/>
  <c r="AO985" i="19"/>
  <c r="AO986" i="19"/>
  <c r="AO987" i="19"/>
  <c r="AO988" i="19"/>
  <c r="AO989" i="19"/>
  <c r="AO990" i="19"/>
  <c r="AO991" i="19"/>
  <c r="AO992" i="19"/>
  <c r="AO993" i="19"/>
  <c r="AO994" i="19"/>
  <c r="AO995" i="19"/>
  <c r="AO996" i="19"/>
  <c r="AO997" i="19"/>
  <c r="AO998" i="19"/>
  <c r="AO999" i="19"/>
  <c r="AO1000" i="19"/>
  <c r="AO1001" i="19"/>
  <c r="AO1002" i="19"/>
  <c r="AO1003" i="19"/>
  <c r="AO1004" i="19"/>
  <c r="AO1005" i="19"/>
  <c r="AO1006" i="19"/>
  <c r="AO1007" i="19"/>
  <c r="AO1008" i="19"/>
  <c r="AO1009" i="19"/>
  <c r="AO1010" i="19"/>
  <c r="AO1011" i="19"/>
  <c r="AO1012" i="19"/>
  <c r="AO1013" i="19"/>
  <c r="AO1014" i="19"/>
  <c r="AO1015" i="19"/>
  <c r="AO1016" i="19"/>
  <c r="AO1017" i="19"/>
  <c r="AO1018" i="19"/>
  <c r="AO1019" i="19"/>
  <c r="AO1020" i="19"/>
  <c r="AO1021" i="19"/>
  <c r="AO1022" i="19"/>
  <c r="AO1023" i="19"/>
  <c r="AO1024" i="19"/>
  <c r="AO1025" i="19"/>
  <c r="AO1026" i="19"/>
  <c r="AO1027" i="19"/>
  <c r="AO1028" i="19"/>
  <c r="AO1029" i="19"/>
  <c r="AO1030" i="19"/>
  <c r="AO1031" i="19"/>
  <c r="AO1032" i="19"/>
  <c r="AO1033" i="19"/>
  <c r="AO1034" i="19"/>
  <c r="AO1035" i="19"/>
  <c r="AO1036" i="19"/>
  <c r="AO1037" i="19"/>
  <c r="AO1038" i="19"/>
  <c r="AO1039" i="19"/>
  <c r="AO1040" i="19"/>
  <c r="AO1041" i="19"/>
  <c r="AO1042" i="19"/>
  <c r="AO1043" i="19"/>
  <c r="AO1044" i="19"/>
  <c r="AO1045" i="19"/>
  <c r="AO1046" i="19"/>
  <c r="AO1047" i="19"/>
  <c r="AO1048" i="19"/>
  <c r="AO1049" i="19"/>
  <c r="AO1050" i="19"/>
  <c r="AO1051" i="19"/>
  <c r="AO1052" i="19"/>
  <c r="AO1053" i="19"/>
  <c r="AO1054" i="19"/>
  <c r="AO1055" i="19"/>
  <c r="AO1056" i="19"/>
  <c r="AO1057" i="19"/>
  <c r="AO1058" i="19"/>
  <c r="AO1059" i="19"/>
  <c r="AO1060" i="19"/>
  <c r="AO1061" i="19"/>
  <c r="AO1062" i="19"/>
  <c r="AO1063" i="19"/>
  <c r="AO1064" i="19"/>
  <c r="AO1065" i="19"/>
  <c r="AO1066" i="19"/>
  <c r="AO1067" i="19"/>
  <c r="AO1068" i="19"/>
  <c r="AO1069" i="19"/>
  <c r="AO1070" i="19"/>
  <c r="AO1071" i="19"/>
  <c r="AO1072" i="19"/>
  <c r="AO1073" i="19"/>
  <c r="AO1074" i="19"/>
  <c r="AO1075" i="19"/>
  <c r="AO1076" i="19"/>
  <c r="AO1077" i="19"/>
  <c r="AO1078" i="19"/>
  <c r="AO1079" i="19"/>
  <c r="AO1080" i="19"/>
  <c r="AO1081" i="19"/>
  <c r="AO1082" i="19"/>
  <c r="AO1083" i="19"/>
  <c r="AO1084" i="19"/>
  <c r="AO1085" i="19"/>
  <c r="AO1086" i="19"/>
  <c r="AO1087" i="19"/>
  <c r="AO1088" i="19"/>
  <c r="AO1089" i="19"/>
  <c r="AO1090" i="19"/>
  <c r="AO1091" i="19"/>
  <c r="AO1092" i="19"/>
  <c r="AO1093" i="19"/>
  <c r="AO1094" i="19"/>
  <c r="AO1095" i="19"/>
  <c r="AO1096" i="19"/>
  <c r="AO1097" i="19"/>
  <c r="AO1098" i="19"/>
  <c r="AO1099" i="19"/>
  <c r="AO1100" i="19"/>
  <c r="AO1101" i="19"/>
  <c r="AO1102" i="19"/>
  <c r="AO1103" i="19"/>
  <c r="AO1104" i="19"/>
  <c r="AO1105" i="19"/>
  <c r="AO1106" i="19"/>
  <c r="AO1107" i="19"/>
  <c r="AO1108" i="19"/>
  <c r="AO1109" i="19"/>
  <c r="AO1110" i="19"/>
  <c r="AO1111" i="19"/>
  <c r="AO1112" i="19"/>
  <c r="AO1113" i="19"/>
  <c r="AO1114" i="19"/>
  <c r="AO1115" i="19"/>
  <c r="AO1116" i="19"/>
  <c r="AO1117" i="19"/>
  <c r="AO1118" i="19"/>
  <c r="AO1119" i="19"/>
  <c r="AO1120" i="19"/>
  <c r="AO1121" i="19"/>
  <c r="AO1122" i="19"/>
  <c r="AO1123" i="19"/>
  <c r="AO1124" i="19"/>
  <c r="AO1125" i="19"/>
  <c r="AO1126" i="19"/>
  <c r="AO1127" i="19"/>
  <c r="AO1128" i="19"/>
  <c r="AO1129" i="19"/>
  <c r="AO1130" i="19"/>
  <c r="AO1131" i="19"/>
  <c r="AO1132" i="19"/>
  <c r="AO1133" i="19"/>
  <c r="AO1134" i="19"/>
  <c r="AO1135" i="19"/>
  <c r="AO1136" i="19"/>
  <c r="AO1137" i="19"/>
  <c r="AO1138" i="19"/>
  <c r="AO1139" i="19"/>
  <c r="AO1140" i="19"/>
  <c r="AO1141" i="19"/>
  <c r="AO1142" i="19"/>
  <c r="AO1143" i="19"/>
  <c r="AO1144" i="19"/>
  <c r="AO1145" i="19"/>
  <c r="AO1146" i="19"/>
  <c r="AO1147" i="19"/>
  <c r="AO1148" i="19"/>
  <c r="AO1149" i="19"/>
  <c r="AO1150" i="19"/>
  <c r="AO1151" i="19"/>
  <c r="AO1152" i="19"/>
  <c r="AO1153" i="19"/>
  <c r="AO1154" i="19"/>
  <c r="AO1155" i="19"/>
  <c r="AO1156" i="19"/>
  <c r="AO1157" i="19"/>
  <c r="AO1158" i="19"/>
  <c r="AO1159" i="19"/>
  <c r="AO1160" i="19"/>
  <c r="AO1161" i="19"/>
  <c r="AO1162" i="19"/>
  <c r="AO1163" i="19"/>
  <c r="AO1164" i="19"/>
  <c r="AO1165" i="19"/>
  <c r="AO1166" i="19"/>
  <c r="AO1167" i="19"/>
  <c r="AO1168" i="19"/>
  <c r="AO1169" i="19"/>
  <c r="AO1170" i="19"/>
  <c r="AO1171" i="19"/>
  <c r="AO1172" i="19"/>
  <c r="AO1173" i="19"/>
  <c r="AO1174" i="19"/>
  <c r="AO1175" i="19"/>
  <c r="AO1176" i="19"/>
  <c r="AO1177" i="19"/>
  <c r="AO1178" i="19"/>
  <c r="AO1179" i="19"/>
  <c r="AO1180" i="19"/>
  <c r="AO1181" i="19"/>
  <c r="AO1182" i="19"/>
  <c r="AO1183" i="19"/>
  <c r="AO1184" i="19"/>
  <c r="AO1185" i="19"/>
  <c r="AO1186" i="19"/>
  <c r="AO1187" i="19"/>
  <c r="AO1188" i="19"/>
  <c r="AO1189" i="19"/>
  <c r="AO1190" i="19"/>
  <c r="AO1191" i="19"/>
  <c r="AO1192" i="19"/>
  <c r="AO1193" i="19"/>
  <c r="AO1194" i="19"/>
  <c r="AO1195" i="19"/>
  <c r="AO1196" i="19"/>
  <c r="AO1197" i="19"/>
  <c r="AO1198" i="19"/>
  <c r="AO1199" i="19"/>
  <c r="AO1200" i="19"/>
  <c r="AO1201" i="19"/>
  <c r="AO1202" i="19"/>
  <c r="AO1203" i="19"/>
  <c r="AO1204" i="19"/>
  <c r="AO1205" i="19"/>
  <c r="AO1206" i="19"/>
  <c r="AO1207" i="19"/>
  <c r="AO1208" i="19"/>
  <c r="AO1209" i="19"/>
  <c r="AO1210" i="19"/>
  <c r="AO1211" i="19"/>
  <c r="AO1212" i="19"/>
  <c r="AO1213" i="19"/>
  <c r="AO1214" i="19"/>
  <c r="AO1215" i="19"/>
  <c r="AO1216" i="19"/>
  <c r="AO1217" i="19"/>
  <c r="AO1218" i="19"/>
  <c r="AO1219" i="19"/>
  <c r="AO1220" i="19"/>
  <c r="AO1221" i="19"/>
  <c r="AO1222" i="19"/>
  <c r="AO1223" i="19"/>
  <c r="AO1224" i="19"/>
  <c r="AO1225" i="19"/>
  <c r="AO1226" i="19"/>
  <c r="AO1227" i="19"/>
  <c r="AO1228" i="19"/>
  <c r="AO1229" i="19"/>
  <c r="AO1230" i="19"/>
  <c r="AO1231" i="19"/>
  <c r="AO1232" i="19"/>
  <c r="AO1233" i="19"/>
  <c r="AO1234" i="19"/>
  <c r="AO1235" i="19"/>
  <c r="AO1236" i="19"/>
  <c r="AO1237" i="19"/>
  <c r="AO1238" i="19"/>
  <c r="AO1239" i="19"/>
  <c r="AO1240" i="19"/>
  <c r="AO1241" i="19"/>
  <c r="AO1242" i="19"/>
  <c r="AO1243" i="19"/>
  <c r="AO1244" i="19"/>
  <c r="AO1245" i="19"/>
  <c r="AO1246" i="19"/>
  <c r="AO1247" i="19"/>
  <c r="AO1248" i="19"/>
  <c r="AO1249" i="19"/>
  <c r="AO1250" i="19"/>
  <c r="AO1251" i="19"/>
  <c r="AO1252" i="19"/>
  <c r="AO1253" i="19"/>
  <c r="AO1254" i="19"/>
  <c r="AO1255" i="19"/>
  <c r="AO1256" i="19"/>
  <c r="AO1257" i="19"/>
  <c r="AO1258" i="19"/>
  <c r="AO1259" i="19"/>
  <c r="AO1260" i="19"/>
  <c r="AO1261" i="19"/>
  <c r="AO1262" i="19"/>
  <c r="AO1263" i="19"/>
  <c r="AO1264" i="19"/>
  <c r="AO1265" i="19"/>
  <c r="AO1266" i="19"/>
  <c r="AO1267" i="19"/>
  <c r="AO1268" i="19"/>
  <c r="AO1269" i="19"/>
  <c r="AO1270" i="19"/>
  <c r="AO1271" i="19"/>
  <c r="AO1272" i="19"/>
  <c r="AO1273" i="19"/>
  <c r="AO1274" i="19"/>
  <c r="AO1275" i="19"/>
  <c r="AO1276" i="19"/>
  <c r="AO1277" i="19"/>
  <c r="AO1278" i="19"/>
  <c r="AO1279" i="19"/>
  <c r="AO1280" i="19"/>
  <c r="AO1281" i="19"/>
  <c r="AO1282" i="19"/>
  <c r="AO1283" i="19"/>
  <c r="AO1284" i="19"/>
  <c r="AO1285" i="19"/>
  <c r="AO1286" i="19"/>
  <c r="AO1287" i="19"/>
  <c r="AO1288" i="19"/>
  <c r="AO1289" i="19"/>
  <c r="AO1290" i="19"/>
  <c r="AO1291" i="19"/>
  <c r="AO1292" i="19"/>
  <c r="AO1293" i="19"/>
  <c r="AO1294" i="19"/>
  <c r="AO1295" i="19"/>
  <c r="AO1296" i="19"/>
  <c r="AO1297" i="19"/>
  <c r="AO1298" i="19"/>
  <c r="AO1299" i="19"/>
  <c r="AO1300" i="19"/>
  <c r="AO1301" i="19"/>
  <c r="AO1302" i="19"/>
  <c r="AO1303" i="19"/>
  <c r="AO1304" i="19"/>
  <c r="AO1305" i="19"/>
  <c r="AO1306" i="19"/>
  <c r="AO1307" i="19"/>
  <c r="AO1308" i="19"/>
  <c r="AO1309" i="19"/>
  <c r="AO1310" i="19"/>
  <c r="AO1311" i="19"/>
  <c r="AO1312" i="19"/>
  <c r="AO1313" i="19"/>
  <c r="AO1314" i="19"/>
  <c r="AO1315" i="19"/>
  <c r="AO1316" i="19"/>
  <c r="AO1317" i="19"/>
  <c r="AO1318" i="19"/>
  <c r="AO1319" i="19"/>
  <c r="AO1320" i="19"/>
  <c r="AO1321" i="19"/>
  <c r="AO1322" i="19"/>
  <c r="AO1323" i="19"/>
  <c r="AO1324" i="19"/>
  <c r="AO1325" i="19"/>
  <c r="AO1326" i="19"/>
  <c r="AO1327" i="19"/>
  <c r="AO1328" i="19"/>
  <c r="AO1329" i="19"/>
  <c r="AO1330" i="19"/>
  <c r="AO1331" i="19"/>
  <c r="AO1332" i="19"/>
  <c r="AO1333" i="19"/>
  <c r="AO1334" i="19"/>
  <c r="AO1335" i="19"/>
  <c r="AO1336" i="19"/>
  <c r="AO1337" i="19"/>
  <c r="AO1338" i="19"/>
  <c r="AO1339" i="19"/>
  <c r="AO1340" i="19"/>
  <c r="AO1341" i="19"/>
  <c r="AO1342" i="19"/>
  <c r="AO1343" i="19"/>
  <c r="AO1344" i="19"/>
  <c r="AO1345" i="19"/>
  <c r="AO1346" i="19"/>
  <c r="AO1347" i="19"/>
  <c r="AO1348" i="19"/>
  <c r="AO1349" i="19"/>
  <c r="AO1350" i="19"/>
  <c r="AO1351" i="19"/>
  <c r="AO1352" i="19"/>
  <c r="AO1353" i="19"/>
  <c r="AO1354" i="19"/>
  <c r="AO1355" i="19"/>
  <c r="AO1356" i="19"/>
  <c r="AO1357" i="19"/>
  <c r="AO1358" i="19"/>
  <c r="AO1359" i="19"/>
  <c r="AO1360" i="19"/>
  <c r="AO1361" i="19"/>
  <c r="AO1362" i="19"/>
  <c r="AO1363" i="19"/>
  <c r="AO1364" i="19"/>
  <c r="AO1365" i="19"/>
  <c r="AO1366" i="19"/>
  <c r="AO1367" i="19"/>
  <c r="AO1368" i="19"/>
  <c r="AO1369" i="19"/>
  <c r="AO1370" i="19"/>
  <c r="AO1371" i="19"/>
  <c r="AO1372" i="19"/>
  <c r="AO1373" i="19"/>
  <c r="AO1374" i="19"/>
  <c r="AO1375" i="19"/>
  <c r="AO1376" i="19"/>
  <c r="AO1377" i="19"/>
  <c r="AO1378" i="19"/>
  <c r="AO1379" i="19"/>
  <c r="AO1380" i="19"/>
  <c r="AO1381" i="19"/>
  <c r="AO1382" i="19"/>
  <c r="AO1383" i="19"/>
  <c r="AO1384" i="19"/>
  <c r="AO1385" i="19"/>
  <c r="AO1386" i="19"/>
  <c r="AO1387" i="19"/>
  <c r="AO1388" i="19"/>
  <c r="AO1389" i="19"/>
  <c r="AO1390" i="19"/>
  <c r="AO1391" i="19"/>
  <c r="AO1392" i="19"/>
  <c r="AO1393" i="19"/>
  <c r="AO1394" i="19"/>
  <c r="AO1395" i="19"/>
  <c r="AO1396" i="19"/>
  <c r="AO1397" i="19"/>
  <c r="AO1398" i="19"/>
  <c r="AO1399" i="19"/>
  <c r="AO1400" i="19"/>
  <c r="AO1401" i="19"/>
  <c r="AO1402" i="19"/>
  <c r="AO1403" i="19"/>
  <c r="AO1404" i="19"/>
  <c r="AO1405" i="19"/>
  <c r="AO1406" i="19"/>
  <c r="AO1407" i="19"/>
  <c r="AO1408" i="19"/>
  <c r="AO1409" i="19"/>
  <c r="AO1410" i="19"/>
  <c r="AO1411" i="19"/>
  <c r="AO1412" i="19"/>
  <c r="AO1413" i="19"/>
  <c r="AO1414" i="19"/>
  <c r="AO1415" i="19"/>
  <c r="AO1416" i="19"/>
  <c r="AO1417" i="19"/>
  <c r="AO1418" i="19"/>
  <c r="AO1419" i="19"/>
  <c r="AO1420" i="19"/>
  <c r="AO1421" i="19"/>
  <c r="AO1422" i="19"/>
  <c r="AO1423" i="19"/>
  <c r="AO1424" i="19"/>
  <c r="AO1425" i="19"/>
  <c r="AO1426" i="19"/>
  <c r="AO1427" i="19"/>
  <c r="AO1428" i="19"/>
  <c r="AO1429" i="19"/>
  <c r="AO1430" i="19"/>
  <c r="AO1431" i="19"/>
  <c r="AO1432" i="19"/>
  <c r="AO1433" i="19"/>
  <c r="AO1434" i="19"/>
  <c r="AO1435" i="19"/>
  <c r="AO1436" i="19"/>
  <c r="AO1437" i="19"/>
  <c r="AO1438" i="19"/>
  <c r="AO1439" i="19"/>
  <c r="AO1440" i="19"/>
  <c r="AO1441" i="19"/>
  <c r="AO1442" i="19"/>
  <c r="AO1443" i="19"/>
  <c r="AO1444" i="19"/>
  <c r="AO1445" i="19"/>
  <c r="AO1446" i="19"/>
  <c r="AO1447" i="19"/>
  <c r="AO1448" i="19"/>
  <c r="AO1449" i="19"/>
  <c r="AO1450" i="19"/>
  <c r="AO1451" i="19"/>
  <c r="AO1452" i="19"/>
  <c r="AO1453" i="19"/>
  <c r="AO1454" i="19"/>
  <c r="AO1455" i="19"/>
  <c r="AO1456" i="19"/>
  <c r="AO1457" i="19"/>
  <c r="AO1458" i="19"/>
  <c r="AO1459" i="19"/>
  <c r="AO1460" i="19"/>
  <c r="AO1461" i="19"/>
  <c r="AO2" i="19"/>
  <c r="AQ3" i="19"/>
  <c r="AQ4" i="19"/>
  <c r="AQ5" i="19"/>
  <c r="AQ6" i="19"/>
  <c r="AQ7" i="19"/>
  <c r="AQ8" i="19"/>
  <c r="AQ9" i="19"/>
  <c r="AQ10" i="19"/>
  <c r="AQ11" i="19"/>
  <c r="AQ12" i="19"/>
  <c r="AQ13" i="19"/>
  <c r="AQ14" i="19"/>
  <c r="AQ15" i="19"/>
  <c r="AQ16" i="19"/>
  <c r="AQ17" i="19"/>
  <c r="AQ18" i="19"/>
  <c r="AQ19" i="19"/>
  <c r="AQ20" i="19"/>
  <c r="AQ21" i="19"/>
  <c r="AQ22" i="19"/>
  <c r="AQ23" i="19"/>
  <c r="AQ24" i="19"/>
  <c r="AQ25" i="19"/>
  <c r="AQ26" i="19"/>
  <c r="AQ27" i="19"/>
  <c r="AQ28" i="19"/>
  <c r="AQ29" i="19"/>
  <c r="AQ30" i="19"/>
  <c r="AQ31" i="19"/>
  <c r="AQ32" i="19"/>
  <c r="AQ33" i="19"/>
  <c r="AQ34" i="19"/>
  <c r="AQ35" i="19"/>
  <c r="AQ36" i="19"/>
  <c r="AQ37" i="19"/>
  <c r="AQ38" i="19"/>
  <c r="AQ39" i="19"/>
  <c r="AQ40" i="19"/>
  <c r="AQ41" i="19"/>
  <c r="AQ42" i="19"/>
  <c r="AQ43" i="19"/>
  <c r="AQ44" i="19"/>
  <c r="AQ45" i="19"/>
  <c r="AQ46" i="19"/>
  <c r="AQ47" i="19"/>
  <c r="AQ48" i="19"/>
  <c r="AQ49" i="19"/>
  <c r="AQ50" i="19"/>
  <c r="AQ51" i="19"/>
  <c r="AQ52" i="19"/>
  <c r="AQ53" i="19"/>
  <c r="AQ54" i="19"/>
  <c r="AQ55" i="19"/>
  <c r="AQ56" i="19"/>
  <c r="AQ57" i="19"/>
  <c r="AQ58" i="19"/>
  <c r="AQ59" i="19"/>
  <c r="AQ60" i="19"/>
  <c r="AQ61" i="19"/>
  <c r="AQ62" i="19"/>
  <c r="AQ63" i="19"/>
  <c r="AQ64" i="19"/>
  <c r="AQ65" i="19"/>
  <c r="AQ66" i="19"/>
  <c r="AQ67" i="19"/>
  <c r="AQ68" i="19"/>
  <c r="AQ69" i="19"/>
  <c r="AQ70" i="19"/>
  <c r="AQ71" i="19"/>
  <c r="AQ72" i="19"/>
  <c r="AQ73" i="19"/>
  <c r="AQ74" i="19"/>
  <c r="AQ75" i="19"/>
  <c r="AQ76" i="19"/>
  <c r="AQ77" i="19"/>
  <c r="AQ78" i="19"/>
  <c r="AQ79" i="19"/>
  <c r="AQ80" i="19"/>
  <c r="AQ81" i="19"/>
  <c r="AQ82" i="19"/>
  <c r="AQ83" i="19"/>
  <c r="AQ84" i="19"/>
  <c r="AQ85" i="19"/>
  <c r="AQ86" i="19"/>
  <c r="AQ87" i="19"/>
  <c r="AQ88" i="19"/>
  <c r="AQ89" i="19"/>
  <c r="AQ90" i="19"/>
  <c r="AQ91" i="19"/>
  <c r="AQ92" i="19"/>
  <c r="AQ93" i="19"/>
  <c r="AQ94" i="19"/>
  <c r="AQ95" i="19"/>
  <c r="AQ96" i="19"/>
  <c r="AQ97" i="19"/>
  <c r="AQ98" i="19"/>
  <c r="AQ99" i="19"/>
  <c r="AQ100" i="19"/>
  <c r="AQ101" i="19"/>
  <c r="AQ102" i="19"/>
  <c r="AQ103" i="19"/>
  <c r="AQ104" i="19"/>
  <c r="AQ105" i="19"/>
  <c r="AQ106" i="19"/>
  <c r="AQ107" i="19"/>
  <c r="AQ108" i="19"/>
  <c r="AQ109" i="19"/>
  <c r="AQ110" i="19"/>
  <c r="AQ111" i="19"/>
  <c r="AQ112" i="19"/>
  <c r="AQ113" i="19"/>
  <c r="AQ114" i="19"/>
  <c r="AQ115" i="19"/>
  <c r="AQ116" i="19"/>
  <c r="AQ117" i="19"/>
  <c r="AQ118" i="19"/>
  <c r="AQ119" i="19"/>
  <c r="AQ120" i="19"/>
  <c r="AQ121" i="19"/>
  <c r="AQ122" i="19"/>
  <c r="AQ123" i="19"/>
  <c r="AQ124" i="19"/>
  <c r="AQ125" i="19"/>
  <c r="AQ126" i="19"/>
  <c r="AQ127" i="19"/>
  <c r="AQ128" i="19"/>
  <c r="AQ129" i="19"/>
  <c r="AQ130" i="19"/>
  <c r="AQ131" i="19"/>
  <c r="AQ132" i="19"/>
  <c r="AQ133" i="19"/>
  <c r="AQ134" i="19"/>
  <c r="AQ135" i="19"/>
  <c r="AQ136" i="19"/>
  <c r="AQ137" i="19"/>
  <c r="AQ138" i="19"/>
  <c r="AQ139" i="19"/>
  <c r="AQ140" i="19"/>
  <c r="AQ141" i="19"/>
  <c r="AQ142" i="19"/>
  <c r="AQ143" i="19"/>
  <c r="AQ144" i="19"/>
  <c r="AQ145" i="19"/>
  <c r="AQ146" i="19"/>
  <c r="AQ147" i="19"/>
  <c r="AQ148" i="19"/>
  <c r="AQ149" i="19"/>
  <c r="AQ150" i="19"/>
  <c r="AQ151" i="19"/>
  <c r="AQ152" i="19"/>
  <c r="AQ153" i="19"/>
  <c r="AQ154" i="19"/>
  <c r="AQ155" i="19"/>
  <c r="AQ156" i="19"/>
  <c r="AQ157" i="19"/>
  <c r="AQ158" i="19"/>
  <c r="AQ159" i="19"/>
  <c r="AQ160" i="19"/>
  <c r="AQ161" i="19"/>
  <c r="AQ162" i="19"/>
  <c r="AQ163" i="19"/>
  <c r="AQ164" i="19"/>
  <c r="AQ165" i="19"/>
  <c r="AQ166" i="19"/>
  <c r="AQ167" i="19"/>
  <c r="AQ168" i="19"/>
  <c r="AQ169" i="19"/>
  <c r="AQ170" i="19"/>
  <c r="AQ171" i="19"/>
  <c r="AQ172" i="19"/>
  <c r="AQ173" i="19"/>
  <c r="AQ174" i="19"/>
  <c r="AQ175" i="19"/>
  <c r="AQ176" i="19"/>
  <c r="AQ177" i="19"/>
  <c r="AQ178" i="19"/>
  <c r="AQ179" i="19"/>
  <c r="AQ180" i="19"/>
  <c r="AQ181" i="19"/>
  <c r="AQ182" i="19"/>
  <c r="AQ183" i="19"/>
  <c r="AQ184" i="19"/>
  <c r="AQ185" i="19"/>
  <c r="AQ186" i="19"/>
  <c r="AQ187" i="19"/>
  <c r="AQ188" i="19"/>
  <c r="AQ189" i="19"/>
  <c r="AQ190" i="19"/>
  <c r="AQ191" i="19"/>
  <c r="AQ192" i="19"/>
  <c r="AQ193" i="19"/>
  <c r="AQ194" i="19"/>
  <c r="AQ195" i="19"/>
  <c r="AQ196" i="19"/>
  <c r="AQ197" i="19"/>
  <c r="AQ198" i="19"/>
  <c r="AQ199" i="19"/>
  <c r="AQ200" i="19"/>
  <c r="AQ201" i="19"/>
  <c r="AQ202" i="19"/>
  <c r="AQ203" i="19"/>
  <c r="AQ204" i="19"/>
  <c r="AQ205" i="19"/>
  <c r="AQ206" i="19"/>
  <c r="AQ207" i="19"/>
  <c r="AQ208" i="19"/>
  <c r="AQ209" i="19"/>
  <c r="AQ210" i="19"/>
  <c r="AQ211" i="19"/>
  <c r="AQ212" i="19"/>
  <c r="AQ213" i="19"/>
  <c r="AQ214" i="19"/>
  <c r="AQ215" i="19"/>
  <c r="AQ216" i="19"/>
  <c r="AQ217" i="19"/>
  <c r="AQ218" i="19"/>
  <c r="AQ219" i="19"/>
  <c r="AQ220" i="19"/>
  <c r="AQ221" i="19"/>
  <c r="AQ222" i="19"/>
  <c r="AQ223" i="19"/>
  <c r="AQ224" i="19"/>
  <c r="AQ225" i="19"/>
  <c r="AQ226" i="19"/>
  <c r="AQ227" i="19"/>
  <c r="AQ228" i="19"/>
  <c r="AQ229" i="19"/>
  <c r="AQ230" i="19"/>
  <c r="AQ231" i="19"/>
  <c r="AQ232" i="19"/>
  <c r="AQ233" i="19"/>
  <c r="AQ234" i="19"/>
  <c r="AQ235" i="19"/>
  <c r="AQ236" i="19"/>
  <c r="AQ237" i="19"/>
  <c r="AQ238" i="19"/>
  <c r="AQ239" i="19"/>
  <c r="AQ240" i="19"/>
  <c r="AQ241" i="19"/>
  <c r="AQ242" i="19"/>
  <c r="AQ243" i="19"/>
  <c r="AQ244" i="19"/>
  <c r="AQ245" i="19"/>
  <c r="AQ246" i="19"/>
  <c r="AQ247" i="19"/>
  <c r="AQ248" i="19"/>
  <c r="AQ249" i="19"/>
  <c r="AQ250" i="19"/>
  <c r="AQ251" i="19"/>
  <c r="AQ252" i="19"/>
  <c r="AQ253" i="19"/>
  <c r="AQ254" i="19"/>
  <c r="AQ255" i="19"/>
  <c r="AQ256" i="19"/>
  <c r="AQ257" i="19"/>
  <c r="AQ258" i="19"/>
  <c r="AQ259" i="19"/>
  <c r="AQ260" i="19"/>
  <c r="AQ261" i="19"/>
  <c r="AQ262" i="19"/>
  <c r="AQ263" i="19"/>
  <c r="AQ264" i="19"/>
  <c r="AQ265" i="19"/>
  <c r="AQ266" i="19"/>
  <c r="AQ267" i="19"/>
  <c r="AQ268" i="19"/>
  <c r="AQ269" i="19"/>
  <c r="AQ270" i="19"/>
  <c r="AQ271" i="19"/>
  <c r="AQ272" i="19"/>
  <c r="AQ273" i="19"/>
  <c r="AQ274" i="19"/>
  <c r="AQ275" i="19"/>
  <c r="AQ276" i="19"/>
  <c r="AQ277" i="19"/>
  <c r="AQ278" i="19"/>
  <c r="AQ279" i="19"/>
  <c r="AQ280" i="19"/>
  <c r="AQ281" i="19"/>
  <c r="AQ282" i="19"/>
  <c r="AQ283" i="19"/>
  <c r="AQ284" i="19"/>
  <c r="AQ285" i="19"/>
  <c r="AQ286" i="19"/>
  <c r="AQ287" i="19"/>
  <c r="AQ288" i="19"/>
  <c r="AQ289" i="19"/>
  <c r="AQ290" i="19"/>
  <c r="AQ291" i="19"/>
  <c r="AQ292" i="19"/>
  <c r="AQ293" i="19"/>
  <c r="AQ294" i="19"/>
  <c r="AQ295" i="19"/>
  <c r="AQ296" i="19"/>
  <c r="AQ297" i="19"/>
  <c r="AQ298" i="19"/>
  <c r="AQ299" i="19"/>
  <c r="AQ300" i="19"/>
  <c r="AQ301" i="19"/>
  <c r="AQ302" i="19"/>
  <c r="AQ303" i="19"/>
  <c r="AQ304" i="19"/>
  <c r="AQ305" i="19"/>
  <c r="AQ306" i="19"/>
  <c r="AQ307" i="19"/>
  <c r="AQ308" i="19"/>
  <c r="AQ309" i="19"/>
  <c r="AQ310" i="19"/>
  <c r="AQ311" i="19"/>
  <c r="AQ312" i="19"/>
  <c r="AQ313" i="19"/>
  <c r="AQ314" i="19"/>
  <c r="AQ315" i="19"/>
  <c r="AQ316" i="19"/>
  <c r="AQ317" i="19"/>
  <c r="AQ318" i="19"/>
  <c r="AQ319" i="19"/>
  <c r="AQ320" i="19"/>
  <c r="AQ321" i="19"/>
  <c r="AQ322" i="19"/>
  <c r="AQ323" i="19"/>
  <c r="AQ324" i="19"/>
  <c r="AQ325" i="19"/>
  <c r="AQ326" i="19"/>
  <c r="AQ327" i="19"/>
  <c r="AQ328" i="19"/>
  <c r="AQ329" i="19"/>
  <c r="AQ330" i="19"/>
  <c r="AQ331" i="19"/>
  <c r="AQ332" i="19"/>
  <c r="AQ333" i="19"/>
  <c r="AQ334" i="19"/>
  <c r="AQ335" i="19"/>
  <c r="AQ336" i="19"/>
  <c r="AQ337" i="19"/>
  <c r="AQ338" i="19"/>
  <c r="AQ339" i="19"/>
  <c r="AQ340" i="19"/>
  <c r="AQ341" i="19"/>
  <c r="AQ342" i="19"/>
  <c r="AQ343" i="19"/>
  <c r="AQ344" i="19"/>
  <c r="AQ345" i="19"/>
  <c r="AQ346" i="19"/>
  <c r="AQ347" i="19"/>
  <c r="AQ348" i="19"/>
  <c r="AQ349" i="19"/>
  <c r="AQ350" i="19"/>
  <c r="AQ351" i="19"/>
  <c r="AQ352" i="19"/>
  <c r="AQ353" i="19"/>
  <c r="AQ354" i="19"/>
  <c r="AQ355" i="19"/>
  <c r="AQ356" i="19"/>
  <c r="AQ357" i="19"/>
  <c r="AQ358" i="19"/>
  <c r="AQ359" i="19"/>
  <c r="AQ360" i="19"/>
  <c r="AQ361" i="19"/>
  <c r="AQ362" i="19"/>
  <c r="AQ363" i="19"/>
  <c r="AQ364" i="19"/>
  <c r="AQ365" i="19"/>
  <c r="AQ366" i="19"/>
  <c r="AQ367" i="19"/>
  <c r="AQ368" i="19"/>
  <c r="AQ369" i="19"/>
  <c r="AQ370" i="19"/>
  <c r="AQ371" i="19"/>
  <c r="AQ372" i="19"/>
  <c r="AQ373" i="19"/>
  <c r="AQ374" i="19"/>
  <c r="AQ375" i="19"/>
  <c r="AQ376" i="19"/>
  <c r="AQ377" i="19"/>
  <c r="AQ378" i="19"/>
  <c r="AQ379" i="19"/>
  <c r="AQ380" i="19"/>
  <c r="AQ381" i="19"/>
  <c r="AQ382" i="19"/>
  <c r="AQ383" i="19"/>
  <c r="AQ384" i="19"/>
  <c r="AQ385" i="19"/>
  <c r="AQ386" i="19"/>
  <c r="AQ387" i="19"/>
  <c r="AQ388" i="19"/>
  <c r="AQ389" i="19"/>
  <c r="AQ390" i="19"/>
  <c r="AQ391" i="19"/>
  <c r="AQ392" i="19"/>
  <c r="AQ393" i="19"/>
  <c r="AQ394" i="19"/>
  <c r="AQ395" i="19"/>
  <c r="AQ396" i="19"/>
  <c r="AQ397" i="19"/>
  <c r="AQ398" i="19"/>
  <c r="AQ399" i="19"/>
  <c r="AQ400" i="19"/>
  <c r="AQ401" i="19"/>
  <c r="AQ402" i="19"/>
  <c r="AQ403" i="19"/>
  <c r="AQ404" i="19"/>
  <c r="AQ405" i="19"/>
  <c r="AQ406" i="19"/>
  <c r="AQ407" i="19"/>
  <c r="AQ408" i="19"/>
  <c r="AQ409" i="19"/>
  <c r="AQ410" i="19"/>
  <c r="AQ411" i="19"/>
  <c r="AQ412" i="19"/>
  <c r="AQ413" i="19"/>
  <c r="AQ414" i="19"/>
  <c r="AQ415" i="19"/>
  <c r="AQ416" i="19"/>
  <c r="AQ417" i="19"/>
  <c r="AQ418" i="19"/>
  <c r="AQ419" i="19"/>
  <c r="AQ420" i="19"/>
  <c r="AQ421" i="19"/>
  <c r="AQ422" i="19"/>
  <c r="AQ423" i="19"/>
  <c r="AQ424" i="19"/>
  <c r="AQ425" i="19"/>
  <c r="AQ426" i="19"/>
  <c r="AQ427" i="19"/>
  <c r="AQ428" i="19"/>
  <c r="AQ429" i="19"/>
  <c r="AQ430" i="19"/>
  <c r="AQ431" i="19"/>
  <c r="AQ432" i="19"/>
  <c r="AQ433" i="19"/>
  <c r="AQ434" i="19"/>
  <c r="AQ435" i="19"/>
  <c r="AQ436" i="19"/>
  <c r="AQ437" i="19"/>
  <c r="AQ438" i="19"/>
  <c r="AQ439" i="19"/>
  <c r="AQ440" i="19"/>
  <c r="AQ441" i="19"/>
  <c r="AQ442" i="19"/>
  <c r="AQ443" i="19"/>
  <c r="AQ444" i="19"/>
  <c r="AQ445" i="19"/>
  <c r="AQ446" i="19"/>
  <c r="AQ447" i="19"/>
  <c r="AQ448" i="19"/>
  <c r="AQ449" i="19"/>
  <c r="AQ450" i="19"/>
  <c r="AQ451" i="19"/>
  <c r="AQ452" i="19"/>
  <c r="AQ453" i="19"/>
  <c r="AQ454" i="19"/>
  <c r="AQ455" i="19"/>
  <c r="AQ456" i="19"/>
  <c r="AQ457" i="19"/>
  <c r="AQ458" i="19"/>
  <c r="AQ459" i="19"/>
  <c r="AQ460" i="19"/>
  <c r="AQ461" i="19"/>
  <c r="AQ462" i="19"/>
  <c r="AQ463" i="19"/>
  <c r="AQ464" i="19"/>
  <c r="AQ465" i="19"/>
  <c r="AQ466" i="19"/>
  <c r="AQ467" i="19"/>
  <c r="AQ468" i="19"/>
  <c r="AQ469" i="19"/>
  <c r="AQ470" i="19"/>
  <c r="AQ471" i="19"/>
  <c r="AQ472" i="19"/>
  <c r="AQ473" i="19"/>
  <c r="AQ474" i="19"/>
  <c r="AQ475" i="19"/>
  <c r="AQ476" i="19"/>
  <c r="AQ477" i="19"/>
  <c r="AQ478" i="19"/>
  <c r="AQ479" i="19"/>
  <c r="AQ480" i="19"/>
  <c r="AQ481" i="19"/>
  <c r="AQ482" i="19"/>
  <c r="AQ483" i="19"/>
  <c r="AQ484" i="19"/>
  <c r="AQ485" i="19"/>
  <c r="AQ486" i="19"/>
  <c r="AQ487" i="19"/>
  <c r="AQ488" i="19"/>
  <c r="AQ489" i="19"/>
  <c r="AQ490" i="19"/>
  <c r="AQ491" i="19"/>
  <c r="AQ492" i="19"/>
  <c r="AQ493" i="19"/>
  <c r="AQ494" i="19"/>
  <c r="AQ495" i="19"/>
  <c r="AQ496" i="19"/>
  <c r="AQ497" i="19"/>
  <c r="AQ498" i="19"/>
  <c r="AQ499" i="19"/>
  <c r="AQ500" i="19"/>
  <c r="AQ501" i="19"/>
  <c r="AQ502" i="19"/>
  <c r="AQ503" i="19"/>
  <c r="AQ504" i="19"/>
  <c r="AQ505" i="19"/>
  <c r="AQ506" i="19"/>
  <c r="AQ507" i="19"/>
  <c r="AQ508" i="19"/>
  <c r="AQ509" i="19"/>
  <c r="AQ510" i="19"/>
  <c r="AQ511" i="19"/>
  <c r="AQ512" i="19"/>
  <c r="AQ513" i="19"/>
  <c r="AQ514" i="19"/>
  <c r="AQ515" i="19"/>
  <c r="AQ516" i="19"/>
  <c r="AQ517" i="19"/>
  <c r="AQ518" i="19"/>
  <c r="AQ519" i="19"/>
  <c r="AQ520" i="19"/>
  <c r="AQ521" i="19"/>
  <c r="AQ522" i="19"/>
  <c r="AQ523" i="19"/>
  <c r="AQ524" i="19"/>
  <c r="AQ525" i="19"/>
  <c r="AQ526" i="19"/>
  <c r="AQ527" i="19"/>
  <c r="AQ528" i="19"/>
  <c r="AQ529" i="19"/>
  <c r="AQ530" i="19"/>
  <c r="AQ531" i="19"/>
  <c r="AQ532" i="19"/>
  <c r="AQ533" i="19"/>
  <c r="AQ534" i="19"/>
  <c r="AQ535" i="19"/>
  <c r="AQ536" i="19"/>
  <c r="AQ537" i="19"/>
  <c r="AQ538" i="19"/>
  <c r="AQ539" i="19"/>
  <c r="AQ540" i="19"/>
  <c r="AQ541" i="19"/>
  <c r="AQ542" i="19"/>
  <c r="AQ543" i="19"/>
  <c r="AQ544" i="19"/>
  <c r="AQ545" i="19"/>
  <c r="AQ546" i="19"/>
  <c r="AQ547" i="19"/>
  <c r="AQ548" i="19"/>
  <c r="AQ549" i="19"/>
  <c r="AQ550" i="19"/>
  <c r="AQ551" i="19"/>
  <c r="AQ552" i="19"/>
  <c r="AQ553" i="19"/>
  <c r="AQ554" i="19"/>
  <c r="AQ555" i="19"/>
  <c r="AQ556" i="19"/>
  <c r="AQ557" i="19"/>
  <c r="AQ558" i="19"/>
  <c r="AQ559" i="19"/>
  <c r="AQ560" i="19"/>
  <c r="AQ561" i="19"/>
  <c r="AQ562" i="19"/>
  <c r="AQ563" i="19"/>
  <c r="AQ564" i="19"/>
  <c r="AQ565" i="19"/>
  <c r="AQ566" i="19"/>
  <c r="AQ567" i="19"/>
  <c r="AQ568" i="19"/>
  <c r="AQ569" i="19"/>
  <c r="AQ570" i="19"/>
  <c r="AQ571" i="19"/>
  <c r="AQ572" i="19"/>
  <c r="AQ573" i="19"/>
  <c r="AQ574" i="19"/>
  <c r="AQ575" i="19"/>
  <c r="AQ576" i="19"/>
  <c r="AQ577" i="19"/>
  <c r="AQ578" i="19"/>
  <c r="AQ579" i="19"/>
  <c r="AQ580" i="19"/>
  <c r="AQ581" i="19"/>
  <c r="AQ582" i="19"/>
  <c r="AQ583" i="19"/>
  <c r="AQ584" i="19"/>
  <c r="AQ585" i="19"/>
  <c r="AQ586" i="19"/>
  <c r="AQ587" i="19"/>
  <c r="AQ588" i="19"/>
  <c r="AQ589" i="19"/>
  <c r="AQ590" i="19"/>
  <c r="AQ591" i="19"/>
  <c r="AQ592" i="19"/>
  <c r="AQ593" i="19"/>
  <c r="AQ594" i="19"/>
  <c r="AQ595" i="19"/>
  <c r="AQ596" i="19"/>
  <c r="AQ597" i="19"/>
  <c r="AQ598" i="19"/>
  <c r="AQ599" i="19"/>
  <c r="AQ600" i="19"/>
  <c r="AQ601" i="19"/>
  <c r="AQ602" i="19"/>
  <c r="AQ603" i="19"/>
  <c r="AQ604" i="19"/>
  <c r="AQ605" i="19"/>
  <c r="AQ606" i="19"/>
  <c r="AQ607" i="19"/>
  <c r="AQ608" i="19"/>
  <c r="AQ609" i="19"/>
  <c r="AQ610" i="19"/>
  <c r="AQ611" i="19"/>
  <c r="AQ612" i="19"/>
  <c r="AQ613" i="19"/>
  <c r="AQ614" i="19"/>
  <c r="AQ615" i="19"/>
  <c r="AQ616" i="19"/>
  <c r="AQ617" i="19"/>
  <c r="AQ618" i="19"/>
  <c r="AQ619" i="19"/>
  <c r="AQ620" i="19"/>
  <c r="AQ621" i="19"/>
  <c r="AQ622" i="19"/>
  <c r="AQ623" i="19"/>
  <c r="AQ624" i="19"/>
  <c r="AQ625" i="19"/>
  <c r="AQ626" i="19"/>
  <c r="AQ627" i="19"/>
  <c r="AQ628" i="19"/>
  <c r="AQ629" i="19"/>
  <c r="AQ630" i="19"/>
  <c r="AQ631" i="19"/>
  <c r="AQ632" i="19"/>
  <c r="AQ633" i="19"/>
  <c r="AQ634" i="19"/>
  <c r="AQ635" i="19"/>
  <c r="AQ636" i="19"/>
  <c r="AQ637" i="19"/>
  <c r="AQ638" i="19"/>
  <c r="AQ639" i="19"/>
  <c r="AQ640" i="19"/>
  <c r="AQ641" i="19"/>
  <c r="AQ642" i="19"/>
  <c r="AQ643" i="19"/>
  <c r="AQ644" i="19"/>
  <c r="AQ645" i="19"/>
  <c r="AQ646" i="19"/>
  <c r="AQ647" i="19"/>
  <c r="AQ648" i="19"/>
  <c r="AQ649" i="19"/>
  <c r="AQ650" i="19"/>
  <c r="AQ651" i="19"/>
  <c r="AQ652" i="19"/>
  <c r="AQ653" i="19"/>
  <c r="AQ654" i="19"/>
  <c r="AQ655" i="19"/>
  <c r="AQ656" i="19"/>
  <c r="AQ657" i="19"/>
  <c r="AQ658" i="19"/>
  <c r="AQ659" i="19"/>
  <c r="AQ660" i="19"/>
  <c r="AQ661" i="19"/>
  <c r="AQ662" i="19"/>
  <c r="AQ663" i="19"/>
  <c r="AQ664" i="19"/>
  <c r="AQ665" i="19"/>
  <c r="AQ666" i="19"/>
  <c r="AQ667" i="19"/>
  <c r="AQ668" i="19"/>
  <c r="AQ669" i="19"/>
  <c r="AQ670" i="19"/>
  <c r="AQ671" i="19"/>
  <c r="AQ672" i="19"/>
  <c r="AQ673" i="19"/>
  <c r="AQ674" i="19"/>
  <c r="AQ675" i="19"/>
  <c r="AQ676" i="19"/>
  <c r="AQ677" i="19"/>
  <c r="AQ678" i="19"/>
  <c r="AQ679" i="19"/>
  <c r="AQ680" i="19"/>
  <c r="AQ681" i="19"/>
  <c r="AQ682" i="19"/>
  <c r="AQ683" i="19"/>
  <c r="AQ684" i="19"/>
  <c r="AQ685" i="19"/>
  <c r="AQ686" i="19"/>
  <c r="AQ687" i="19"/>
  <c r="AQ688" i="19"/>
  <c r="AQ689" i="19"/>
  <c r="AQ690" i="19"/>
  <c r="AQ691" i="19"/>
  <c r="AQ692" i="19"/>
  <c r="AQ693" i="19"/>
  <c r="AQ694" i="19"/>
  <c r="AQ695" i="19"/>
  <c r="AQ696" i="19"/>
  <c r="AQ697" i="19"/>
  <c r="AQ698" i="19"/>
  <c r="AQ699" i="19"/>
  <c r="AQ700" i="19"/>
  <c r="AQ701" i="19"/>
  <c r="AQ702" i="19"/>
  <c r="AQ703" i="19"/>
  <c r="AQ704" i="19"/>
  <c r="AQ705" i="19"/>
  <c r="AQ706" i="19"/>
  <c r="AQ707" i="19"/>
  <c r="AQ708" i="19"/>
  <c r="AQ709" i="19"/>
  <c r="AQ710" i="19"/>
  <c r="AQ711" i="19"/>
  <c r="AQ712" i="19"/>
  <c r="AQ713" i="19"/>
  <c r="AQ714" i="19"/>
  <c r="AQ715" i="19"/>
  <c r="AQ716" i="19"/>
  <c r="AQ717" i="19"/>
  <c r="AQ718" i="19"/>
  <c r="AQ719" i="19"/>
  <c r="AQ720" i="19"/>
  <c r="AQ721" i="19"/>
  <c r="AQ722" i="19"/>
  <c r="AQ723" i="19"/>
  <c r="AQ724" i="19"/>
  <c r="AQ725" i="19"/>
  <c r="AQ726" i="19"/>
  <c r="AQ727" i="19"/>
  <c r="AQ728" i="19"/>
  <c r="AQ729" i="19"/>
  <c r="AQ730" i="19"/>
  <c r="AQ731" i="19"/>
  <c r="AQ732" i="19"/>
  <c r="AQ733" i="19"/>
  <c r="AQ734" i="19"/>
  <c r="AQ735" i="19"/>
  <c r="AQ736" i="19"/>
  <c r="AQ737" i="19"/>
  <c r="AQ738" i="19"/>
  <c r="AQ739" i="19"/>
  <c r="AQ740" i="19"/>
  <c r="AQ741" i="19"/>
  <c r="AQ742" i="19"/>
  <c r="AQ743" i="19"/>
  <c r="AQ744" i="19"/>
  <c r="AQ745" i="19"/>
  <c r="AQ746" i="19"/>
  <c r="AQ747" i="19"/>
  <c r="AQ748" i="19"/>
  <c r="AQ749" i="19"/>
  <c r="AQ750" i="19"/>
  <c r="AQ751" i="19"/>
  <c r="AQ752" i="19"/>
  <c r="AQ753" i="19"/>
  <c r="AQ754" i="19"/>
  <c r="AQ755" i="19"/>
  <c r="AQ756" i="19"/>
  <c r="AQ757" i="19"/>
  <c r="AQ758" i="19"/>
  <c r="AQ759" i="19"/>
  <c r="AQ760" i="19"/>
  <c r="AQ761" i="19"/>
  <c r="AQ762" i="19"/>
  <c r="AQ763" i="19"/>
  <c r="AQ764" i="19"/>
  <c r="AQ765" i="19"/>
  <c r="AQ766" i="19"/>
  <c r="AQ767" i="19"/>
  <c r="AQ768" i="19"/>
  <c r="AQ769" i="19"/>
  <c r="AQ770" i="19"/>
  <c r="AQ771" i="19"/>
  <c r="AQ772" i="19"/>
  <c r="AQ773" i="19"/>
  <c r="AQ774" i="19"/>
  <c r="AQ775" i="19"/>
  <c r="AQ776" i="19"/>
  <c r="AQ777" i="19"/>
  <c r="AQ778" i="19"/>
  <c r="AQ779" i="19"/>
  <c r="AQ780" i="19"/>
  <c r="AQ781" i="19"/>
  <c r="AQ782" i="19"/>
  <c r="AQ783" i="19"/>
  <c r="AQ784" i="19"/>
  <c r="AQ785" i="19"/>
  <c r="AQ786" i="19"/>
  <c r="AQ787" i="19"/>
  <c r="AQ788" i="19"/>
  <c r="AQ789" i="19"/>
  <c r="AQ790" i="19"/>
  <c r="AQ791" i="19"/>
  <c r="AQ792" i="19"/>
  <c r="AQ793" i="19"/>
  <c r="AQ794" i="19"/>
  <c r="AQ795" i="19"/>
  <c r="AQ796" i="19"/>
  <c r="AQ797" i="19"/>
  <c r="AQ798" i="19"/>
  <c r="AQ799" i="19"/>
  <c r="AQ800" i="19"/>
  <c r="AQ801" i="19"/>
  <c r="AQ802" i="19"/>
  <c r="AQ803" i="19"/>
  <c r="AQ804" i="19"/>
  <c r="AQ805" i="19"/>
  <c r="AQ806" i="19"/>
  <c r="AQ807" i="19"/>
  <c r="AQ808" i="19"/>
  <c r="AQ809" i="19"/>
  <c r="AQ810" i="19"/>
  <c r="AQ811" i="19"/>
  <c r="AQ812" i="19"/>
  <c r="AQ813" i="19"/>
  <c r="AQ814" i="19"/>
  <c r="AQ815" i="19"/>
  <c r="AQ816" i="19"/>
  <c r="AQ817" i="19"/>
  <c r="AQ818" i="19"/>
  <c r="AQ819" i="19"/>
  <c r="AQ820" i="19"/>
  <c r="AQ821" i="19"/>
  <c r="AQ822" i="19"/>
  <c r="AQ823" i="19"/>
  <c r="AQ824" i="19"/>
  <c r="AQ825" i="19"/>
  <c r="AQ826" i="19"/>
  <c r="AQ827" i="19"/>
  <c r="AQ828" i="19"/>
  <c r="AQ829" i="19"/>
  <c r="AQ830" i="19"/>
  <c r="AQ831" i="19"/>
  <c r="AQ832" i="19"/>
  <c r="AQ833" i="19"/>
  <c r="AQ834" i="19"/>
  <c r="AQ835" i="19"/>
  <c r="AQ836" i="19"/>
  <c r="AQ837" i="19"/>
  <c r="AQ838" i="19"/>
  <c r="AQ839" i="19"/>
  <c r="AQ840" i="19"/>
  <c r="AQ841" i="19"/>
  <c r="AQ842" i="19"/>
  <c r="AQ843" i="19"/>
  <c r="AQ844" i="19"/>
  <c r="AQ845" i="19"/>
  <c r="AQ846" i="19"/>
  <c r="AQ847" i="19"/>
  <c r="AQ848" i="19"/>
  <c r="AQ849" i="19"/>
  <c r="AQ850" i="19"/>
  <c r="AQ851" i="19"/>
  <c r="AQ852" i="19"/>
  <c r="AQ853" i="19"/>
  <c r="AQ854" i="19"/>
  <c r="AQ855" i="19"/>
  <c r="AQ856" i="19"/>
  <c r="AQ857" i="19"/>
  <c r="AQ858" i="19"/>
  <c r="AQ859" i="19"/>
  <c r="AQ860" i="19"/>
  <c r="AQ861" i="19"/>
  <c r="AQ862" i="19"/>
  <c r="AQ863" i="19"/>
  <c r="AQ864" i="19"/>
  <c r="AQ865" i="19"/>
  <c r="AQ866" i="19"/>
  <c r="AQ867" i="19"/>
  <c r="AQ868" i="19"/>
  <c r="AQ869" i="19"/>
  <c r="AQ870" i="19"/>
  <c r="AQ871" i="19"/>
  <c r="AQ872" i="19"/>
  <c r="AQ873" i="19"/>
  <c r="AQ874" i="19"/>
  <c r="AQ875" i="19"/>
  <c r="AQ876" i="19"/>
  <c r="AQ877" i="19"/>
  <c r="AQ878" i="19"/>
  <c r="AQ879" i="19"/>
  <c r="AQ880" i="19"/>
  <c r="AQ881" i="19"/>
  <c r="AQ882" i="19"/>
  <c r="AQ883" i="19"/>
  <c r="AQ884" i="19"/>
  <c r="AQ885" i="19"/>
  <c r="AQ886" i="19"/>
  <c r="AQ887" i="19"/>
  <c r="AQ888" i="19"/>
  <c r="AQ889" i="19"/>
  <c r="AQ890" i="19"/>
  <c r="AQ891" i="19"/>
  <c r="AQ892" i="19"/>
  <c r="AQ893" i="19"/>
  <c r="AQ894" i="19"/>
  <c r="AQ895" i="19"/>
  <c r="AQ896" i="19"/>
  <c r="AQ897" i="19"/>
  <c r="AQ898" i="19"/>
  <c r="AQ899" i="19"/>
  <c r="AQ900" i="19"/>
  <c r="AQ901" i="19"/>
  <c r="AQ902" i="19"/>
  <c r="AQ903" i="19"/>
  <c r="AQ904" i="19"/>
  <c r="AQ905" i="19"/>
  <c r="AQ906" i="19"/>
  <c r="AQ907" i="19"/>
  <c r="AQ908" i="19"/>
  <c r="AQ909" i="19"/>
  <c r="AQ910" i="19"/>
  <c r="AQ911" i="19"/>
  <c r="AQ912" i="19"/>
  <c r="AQ913" i="19"/>
  <c r="AQ914" i="19"/>
  <c r="AQ915" i="19"/>
  <c r="AQ916" i="19"/>
  <c r="AQ917" i="19"/>
  <c r="AQ918" i="19"/>
  <c r="AQ919" i="19"/>
  <c r="AQ920" i="19"/>
  <c r="AQ921" i="19"/>
  <c r="AQ922" i="19"/>
  <c r="AQ923" i="19"/>
  <c r="AQ924" i="19"/>
  <c r="AQ925" i="19"/>
  <c r="AQ926" i="19"/>
  <c r="AQ927" i="19"/>
  <c r="AQ928" i="19"/>
  <c r="AQ929" i="19"/>
  <c r="AQ930" i="19"/>
  <c r="AQ931" i="19"/>
  <c r="AQ932" i="19"/>
  <c r="AQ933" i="19"/>
  <c r="AQ934" i="19"/>
  <c r="AQ935" i="19"/>
  <c r="AQ936" i="19"/>
  <c r="AQ937" i="19"/>
  <c r="AQ938" i="19"/>
  <c r="AQ939" i="19"/>
  <c r="AQ940" i="19"/>
  <c r="AQ941" i="19"/>
  <c r="AQ942" i="19"/>
  <c r="AQ943" i="19"/>
  <c r="AQ944" i="19"/>
  <c r="AQ945" i="19"/>
  <c r="AQ946" i="19"/>
  <c r="AQ947" i="19"/>
  <c r="AQ948" i="19"/>
  <c r="AQ949" i="19"/>
  <c r="AQ950" i="19"/>
  <c r="AQ951" i="19"/>
  <c r="AQ952" i="19"/>
  <c r="AQ953" i="19"/>
  <c r="AQ954" i="19"/>
  <c r="AQ955" i="19"/>
  <c r="AQ956" i="19"/>
  <c r="AQ957" i="19"/>
  <c r="AQ958" i="19"/>
  <c r="AQ959" i="19"/>
  <c r="AQ960" i="19"/>
  <c r="AQ961" i="19"/>
  <c r="AQ962" i="19"/>
  <c r="AQ963" i="19"/>
  <c r="AQ964" i="19"/>
  <c r="AQ965" i="19"/>
  <c r="AQ966" i="19"/>
  <c r="AQ967" i="19"/>
  <c r="AQ968" i="19"/>
  <c r="AQ969" i="19"/>
  <c r="AQ970" i="19"/>
  <c r="AQ971" i="19"/>
  <c r="AQ972" i="19"/>
  <c r="AQ973" i="19"/>
  <c r="AQ974" i="19"/>
  <c r="AQ975" i="19"/>
  <c r="AQ976" i="19"/>
  <c r="AQ977" i="19"/>
  <c r="AQ978" i="19"/>
  <c r="AQ979" i="19"/>
  <c r="AQ980" i="19"/>
  <c r="AQ981" i="19"/>
  <c r="AQ982" i="19"/>
  <c r="AQ983" i="19"/>
  <c r="AQ984" i="19"/>
  <c r="AQ985" i="19"/>
  <c r="AQ986" i="19"/>
  <c r="AQ987" i="19"/>
  <c r="AQ988" i="19"/>
  <c r="AQ989" i="19"/>
  <c r="AQ990" i="19"/>
  <c r="AQ991" i="19"/>
  <c r="AQ992" i="19"/>
  <c r="AQ993" i="19"/>
  <c r="AQ994" i="19"/>
  <c r="AQ995" i="19"/>
  <c r="AQ996" i="19"/>
  <c r="AQ997" i="19"/>
  <c r="AQ998" i="19"/>
  <c r="AQ999" i="19"/>
  <c r="AQ1000" i="19"/>
  <c r="AQ1001" i="19"/>
  <c r="AQ1002" i="19"/>
  <c r="AQ1003" i="19"/>
  <c r="AQ1004" i="19"/>
  <c r="AQ1005" i="19"/>
  <c r="AQ1006" i="19"/>
  <c r="AQ1007" i="19"/>
  <c r="AQ1008" i="19"/>
  <c r="AQ1009" i="19"/>
  <c r="AQ1010" i="19"/>
  <c r="AQ1011" i="19"/>
  <c r="AQ1012" i="19"/>
  <c r="AQ1013" i="19"/>
  <c r="AQ1014" i="19"/>
  <c r="AQ1015" i="19"/>
  <c r="AQ1016" i="19"/>
  <c r="AQ1017" i="19"/>
  <c r="AQ1018" i="19"/>
  <c r="AQ1019" i="19"/>
  <c r="AQ1020" i="19"/>
  <c r="AQ1021" i="19"/>
  <c r="AQ1022" i="19"/>
  <c r="AQ1023" i="19"/>
  <c r="AQ1024" i="19"/>
  <c r="AQ1025" i="19"/>
  <c r="AQ1026" i="19"/>
  <c r="AQ1027" i="19"/>
  <c r="AQ1028" i="19"/>
  <c r="AQ1029" i="19"/>
  <c r="AQ1030" i="19"/>
  <c r="AQ1031" i="19"/>
  <c r="AQ1032" i="19"/>
  <c r="AQ1033" i="19"/>
  <c r="AQ1034" i="19"/>
  <c r="AQ1035" i="19"/>
  <c r="AQ1036" i="19"/>
  <c r="AQ1037" i="19"/>
  <c r="AQ1038" i="19"/>
  <c r="AQ1039" i="19"/>
  <c r="AQ1040" i="19"/>
  <c r="AQ1041" i="19"/>
  <c r="AQ1042" i="19"/>
  <c r="AQ1043" i="19"/>
  <c r="AQ1044" i="19"/>
  <c r="AQ1045" i="19"/>
  <c r="AQ1046" i="19"/>
  <c r="AQ1047" i="19"/>
  <c r="AQ1048" i="19"/>
  <c r="AQ1049" i="19"/>
  <c r="AQ1050" i="19"/>
  <c r="AQ1051" i="19"/>
  <c r="AQ1052" i="19"/>
  <c r="AQ1053" i="19"/>
  <c r="AQ1054" i="19"/>
  <c r="AQ1055" i="19"/>
  <c r="AQ1056" i="19"/>
  <c r="AQ1057" i="19"/>
  <c r="AQ1058" i="19"/>
  <c r="AQ1059" i="19"/>
  <c r="AQ1060" i="19"/>
  <c r="AQ1061" i="19"/>
  <c r="AQ1062" i="19"/>
  <c r="AQ1063" i="19"/>
  <c r="AQ1064" i="19"/>
  <c r="AQ1065" i="19"/>
  <c r="AQ1066" i="19"/>
  <c r="AQ1067" i="19"/>
  <c r="AQ1068" i="19"/>
  <c r="AQ1069" i="19"/>
  <c r="AQ1070" i="19"/>
  <c r="AQ1071" i="19"/>
  <c r="AQ1072" i="19"/>
  <c r="AQ1073" i="19"/>
  <c r="AQ1074" i="19"/>
  <c r="AQ1075" i="19"/>
  <c r="AQ1076" i="19"/>
  <c r="AQ1077" i="19"/>
  <c r="AQ1078" i="19"/>
  <c r="AQ1079" i="19"/>
  <c r="AQ1080" i="19"/>
  <c r="AQ1081" i="19"/>
  <c r="AQ1082" i="19"/>
  <c r="AQ1083" i="19"/>
  <c r="AQ1084" i="19"/>
  <c r="AQ1085" i="19"/>
  <c r="AQ1086" i="19"/>
  <c r="AQ1087" i="19"/>
  <c r="AQ1088" i="19"/>
  <c r="AQ1089" i="19"/>
  <c r="AQ1090" i="19"/>
  <c r="AQ1091" i="19"/>
  <c r="AQ1092" i="19"/>
  <c r="AQ1093" i="19"/>
  <c r="AQ1094" i="19"/>
  <c r="AQ1095" i="19"/>
  <c r="AQ1096" i="19"/>
  <c r="AQ1097" i="19"/>
  <c r="AQ1098" i="19"/>
  <c r="AQ1099" i="19"/>
  <c r="AQ1100" i="19"/>
  <c r="AQ1101" i="19"/>
  <c r="AQ1102" i="19"/>
  <c r="AQ1103" i="19"/>
  <c r="AQ1104" i="19"/>
  <c r="AQ1105" i="19"/>
  <c r="AQ1106" i="19"/>
  <c r="AQ1107" i="19"/>
  <c r="AQ1108" i="19"/>
  <c r="AQ1109" i="19"/>
  <c r="AQ1110" i="19"/>
  <c r="AQ1111" i="19"/>
  <c r="AQ1112" i="19"/>
  <c r="AQ1113" i="19"/>
  <c r="AQ1114" i="19"/>
  <c r="AQ1115" i="19"/>
  <c r="AQ1116" i="19"/>
  <c r="AQ1117" i="19"/>
  <c r="AQ1118" i="19"/>
  <c r="AQ1119" i="19"/>
  <c r="AQ1120" i="19"/>
  <c r="AQ1121" i="19"/>
  <c r="AQ1122" i="19"/>
  <c r="AQ1123" i="19"/>
  <c r="AQ1124" i="19"/>
  <c r="AQ1125" i="19"/>
  <c r="AQ1126" i="19"/>
  <c r="AQ1127" i="19"/>
  <c r="AQ1128" i="19"/>
  <c r="AQ1129" i="19"/>
  <c r="AQ1130" i="19"/>
  <c r="AQ1131" i="19"/>
  <c r="AQ1132" i="19"/>
  <c r="AQ1133" i="19"/>
  <c r="AQ1134" i="19"/>
  <c r="AQ1135" i="19"/>
  <c r="AQ1136" i="19"/>
  <c r="AQ1137" i="19"/>
  <c r="AQ1138" i="19"/>
  <c r="AQ1139" i="19"/>
  <c r="AQ1140" i="19"/>
  <c r="AQ1141" i="19"/>
  <c r="AQ1142" i="19"/>
  <c r="AQ1143" i="19"/>
  <c r="AQ1144" i="19"/>
  <c r="AQ1145" i="19"/>
  <c r="AQ1146" i="19"/>
  <c r="AQ1147" i="19"/>
  <c r="AQ1148" i="19"/>
  <c r="AQ1149" i="19"/>
  <c r="AQ1150" i="19"/>
  <c r="AQ1151" i="19"/>
  <c r="AQ1152" i="19"/>
  <c r="AQ1153" i="19"/>
  <c r="AQ1154" i="19"/>
  <c r="AQ1155" i="19"/>
  <c r="AQ1156" i="19"/>
  <c r="AQ1157" i="19"/>
  <c r="AQ1158" i="19"/>
  <c r="AQ1159" i="19"/>
  <c r="AQ1160" i="19"/>
  <c r="AQ1161" i="19"/>
  <c r="AQ1162" i="19"/>
  <c r="AQ1163" i="19"/>
  <c r="AQ1164" i="19"/>
  <c r="AQ1165" i="19"/>
  <c r="AQ1166" i="19"/>
  <c r="AQ1167" i="19"/>
  <c r="AQ1168" i="19"/>
  <c r="AQ1169" i="19"/>
  <c r="AQ1170" i="19"/>
  <c r="AQ1171" i="19"/>
  <c r="AQ1172" i="19"/>
  <c r="AQ1173" i="19"/>
  <c r="AQ1174" i="19"/>
  <c r="AQ1175" i="19"/>
  <c r="AQ1176" i="19"/>
  <c r="AQ1177" i="19"/>
  <c r="AQ1178" i="19"/>
  <c r="AQ1179" i="19"/>
  <c r="AQ1180" i="19"/>
  <c r="AQ1181" i="19"/>
  <c r="AQ1182" i="19"/>
  <c r="AQ1183" i="19"/>
  <c r="AQ1184" i="19"/>
  <c r="AQ1185" i="19"/>
  <c r="AQ1186" i="19"/>
  <c r="AQ1187" i="19"/>
  <c r="AQ1188" i="19"/>
  <c r="AQ1189" i="19"/>
  <c r="AQ1190" i="19"/>
  <c r="AQ1191" i="19"/>
  <c r="AQ1192" i="19"/>
  <c r="AQ1193" i="19"/>
  <c r="AQ1194" i="19"/>
  <c r="AQ1195" i="19"/>
  <c r="AQ1196" i="19"/>
  <c r="AQ1197" i="19"/>
  <c r="AQ1198" i="19"/>
  <c r="AQ1199" i="19"/>
  <c r="AQ1200" i="19"/>
  <c r="AQ1201" i="19"/>
  <c r="AQ1202" i="19"/>
  <c r="AQ1203" i="19"/>
  <c r="AQ1204" i="19"/>
  <c r="AQ1205" i="19"/>
  <c r="AQ1206" i="19"/>
  <c r="AQ1207" i="19"/>
  <c r="AQ1208" i="19"/>
  <c r="AQ1209" i="19"/>
  <c r="AQ1210" i="19"/>
  <c r="AQ1211" i="19"/>
  <c r="AQ1212" i="19"/>
  <c r="AQ1213" i="19"/>
  <c r="AQ1214" i="19"/>
  <c r="AQ1215" i="19"/>
  <c r="AQ1216" i="19"/>
  <c r="AQ1217" i="19"/>
  <c r="AQ1218" i="19"/>
  <c r="AQ1219" i="19"/>
  <c r="AQ1220" i="19"/>
  <c r="AQ1221" i="19"/>
  <c r="AQ1222" i="19"/>
  <c r="AQ1223" i="19"/>
  <c r="AQ1224" i="19"/>
  <c r="AQ1225" i="19"/>
  <c r="AQ1226" i="19"/>
  <c r="AQ1227" i="19"/>
  <c r="AQ1228" i="19"/>
  <c r="AQ1229" i="19"/>
  <c r="AQ1230" i="19"/>
  <c r="AQ1231" i="19"/>
  <c r="AQ1232" i="19"/>
  <c r="AQ1233" i="19"/>
  <c r="AQ1234" i="19"/>
  <c r="AQ1235" i="19"/>
  <c r="AQ1236" i="19"/>
  <c r="AQ1237" i="19"/>
  <c r="AQ1238" i="19"/>
  <c r="AQ1239" i="19"/>
  <c r="AQ1240" i="19"/>
  <c r="AQ1241" i="19"/>
  <c r="AQ1242" i="19"/>
  <c r="AQ1243" i="19"/>
  <c r="AQ1244" i="19"/>
  <c r="AQ1245" i="19"/>
  <c r="AQ1246" i="19"/>
  <c r="AQ1247" i="19"/>
  <c r="AQ1248" i="19"/>
  <c r="AQ1249" i="19"/>
  <c r="AQ1250" i="19"/>
  <c r="AQ1251" i="19"/>
  <c r="AQ1252" i="19"/>
  <c r="AQ1253" i="19"/>
  <c r="AQ1254" i="19"/>
  <c r="AQ1255" i="19"/>
  <c r="AQ1256" i="19"/>
  <c r="AQ1257" i="19"/>
  <c r="AQ1258" i="19"/>
  <c r="AQ1259" i="19"/>
  <c r="AQ1260" i="19"/>
  <c r="AQ1261" i="19"/>
  <c r="AQ1262" i="19"/>
  <c r="AQ1263" i="19"/>
  <c r="AQ1264" i="19"/>
  <c r="AQ1265" i="19"/>
  <c r="AQ1266" i="19"/>
  <c r="AQ1267" i="19"/>
  <c r="AQ1268" i="19"/>
  <c r="AQ1269" i="19"/>
  <c r="AQ1270" i="19"/>
  <c r="AQ1271" i="19"/>
  <c r="AQ1272" i="19"/>
  <c r="AQ1273" i="19"/>
  <c r="AQ1274" i="19"/>
  <c r="AQ1275" i="19"/>
  <c r="AQ1276" i="19"/>
  <c r="AQ1277" i="19"/>
  <c r="AQ1278" i="19"/>
  <c r="AQ1279" i="19"/>
  <c r="AQ1280" i="19"/>
  <c r="AQ1281" i="19"/>
  <c r="AQ1282" i="19"/>
  <c r="AQ1283" i="19"/>
  <c r="AQ1284" i="19"/>
  <c r="AQ1285" i="19"/>
  <c r="AQ1286" i="19"/>
  <c r="AQ1287" i="19"/>
  <c r="AQ1288" i="19"/>
  <c r="AQ1289" i="19"/>
  <c r="AQ1290" i="19"/>
  <c r="AQ1291" i="19"/>
  <c r="AQ1292" i="19"/>
  <c r="AQ1293" i="19"/>
  <c r="AQ1294" i="19"/>
  <c r="AQ1295" i="19"/>
  <c r="AQ1296" i="19"/>
  <c r="AQ1297" i="19"/>
  <c r="AQ1298" i="19"/>
  <c r="AQ1299" i="19"/>
  <c r="AQ1300" i="19"/>
  <c r="AQ1301" i="19"/>
  <c r="AQ1302" i="19"/>
  <c r="AQ1303" i="19"/>
  <c r="AQ1304" i="19"/>
  <c r="AQ1305" i="19"/>
  <c r="AQ1306" i="19"/>
  <c r="AQ1307" i="19"/>
  <c r="AQ1308" i="19"/>
  <c r="AQ1309" i="19"/>
  <c r="AQ1310" i="19"/>
  <c r="AQ1311" i="19"/>
  <c r="AQ1312" i="19"/>
  <c r="AQ1313" i="19"/>
  <c r="AQ1314" i="19"/>
  <c r="AQ1315" i="19"/>
  <c r="AQ1316" i="19"/>
  <c r="AQ1317" i="19"/>
  <c r="AQ1318" i="19"/>
  <c r="AQ1319" i="19"/>
  <c r="AQ1320" i="19"/>
  <c r="AQ1321" i="19"/>
  <c r="AQ1322" i="19"/>
  <c r="AQ1323" i="19"/>
  <c r="AQ1324" i="19"/>
  <c r="AQ1325" i="19"/>
  <c r="AQ1326" i="19"/>
  <c r="AQ1327" i="19"/>
  <c r="AQ1328" i="19"/>
  <c r="AQ1329" i="19"/>
  <c r="AQ1330" i="19"/>
  <c r="AQ1331" i="19"/>
  <c r="AQ1332" i="19"/>
  <c r="AQ1333" i="19"/>
  <c r="AQ1334" i="19"/>
  <c r="AQ1335" i="19"/>
  <c r="AQ1336" i="19"/>
  <c r="AQ1337" i="19"/>
  <c r="AQ1338" i="19"/>
  <c r="AQ1339" i="19"/>
  <c r="AQ1340" i="19"/>
  <c r="AQ1341" i="19"/>
  <c r="AQ1342" i="19"/>
  <c r="AQ1343" i="19"/>
  <c r="AQ1344" i="19"/>
  <c r="AQ1345" i="19"/>
  <c r="AQ1346" i="19"/>
  <c r="AQ1347" i="19"/>
  <c r="AQ1348" i="19"/>
  <c r="AQ1349" i="19"/>
  <c r="AQ1350" i="19"/>
  <c r="AQ1351" i="19"/>
  <c r="AQ1352" i="19"/>
  <c r="AQ1353" i="19"/>
  <c r="AQ1354" i="19"/>
  <c r="AQ1355" i="19"/>
  <c r="AQ1356" i="19"/>
  <c r="AQ1357" i="19"/>
  <c r="AQ1358" i="19"/>
  <c r="AQ1359" i="19"/>
  <c r="AQ1360" i="19"/>
  <c r="AQ1361" i="19"/>
  <c r="AQ1362" i="19"/>
  <c r="AQ1363" i="19"/>
  <c r="AQ1364" i="19"/>
  <c r="AQ1365" i="19"/>
  <c r="AQ1366" i="19"/>
  <c r="AQ1367" i="19"/>
  <c r="AQ1368" i="19"/>
  <c r="AQ1369" i="19"/>
  <c r="AQ1370" i="19"/>
  <c r="AQ1371" i="19"/>
  <c r="AQ1372" i="19"/>
  <c r="AQ1373" i="19"/>
  <c r="AQ1374" i="19"/>
  <c r="AQ1375" i="19"/>
  <c r="AQ1376" i="19"/>
  <c r="AQ1377" i="19"/>
  <c r="AQ1378" i="19"/>
  <c r="AQ1379" i="19"/>
  <c r="AQ1380" i="19"/>
  <c r="AQ1381" i="19"/>
  <c r="AQ1382" i="19"/>
  <c r="AQ1383" i="19"/>
  <c r="AQ1384" i="19"/>
  <c r="AQ1385" i="19"/>
  <c r="AQ1386" i="19"/>
  <c r="AQ1387" i="19"/>
  <c r="AQ1388" i="19"/>
  <c r="AQ1389" i="19"/>
  <c r="AQ1390" i="19"/>
  <c r="AQ1391" i="19"/>
  <c r="AQ1392" i="19"/>
  <c r="AQ1393" i="19"/>
  <c r="AQ1394" i="19"/>
  <c r="AQ1395" i="19"/>
  <c r="AQ1396" i="19"/>
  <c r="AQ1397" i="19"/>
  <c r="AQ1398" i="19"/>
  <c r="AQ1399" i="19"/>
  <c r="AQ1400" i="19"/>
  <c r="AQ1401" i="19"/>
  <c r="AQ1402" i="19"/>
  <c r="AQ1403" i="19"/>
  <c r="AQ1404" i="19"/>
  <c r="AQ1405" i="19"/>
  <c r="AQ1406" i="19"/>
  <c r="AQ1407" i="19"/>
  <c r="AQ1408" i="19"/>
  <c r="AQ1409" i="19"/>
  <c r="AQ1410" i="19"/>
  <c r="AQ1411" i="19"/>
  <c r="AQ1412" i="19"/>
  <c r="AQ1413" i="19"/>
  <c r="AQ1414" i="19"/>
  <c r="AQ1415" i="19"/>
  <c r="AQ1416" i="19"/>
  <c r="AQ1417" i="19"/>
  <c r="AQ1418" i="19"/>
  <c r="AQ1419" i="19"/>
  <c r="AQ1420" i="19"/>
  <c r="AQ1421" i="19"/>
  <c r="AQ1422" i="19"/>
  <c r="AQ1423" i="19"/>
  <c r="AQ1424" i="19"/>
  <c r="AQ1425" i="19"/>
  <c r="AQ1426" i="19"/>
  <c r="AQ1427" i="19"/>
  <c r="AQ1428" i="19"/>
  <c r="AQ1429" i="19"/>
  <c r="AQ1430" i="19"/>
  <c r="AQ1431" i="19"/>
  <c r="AQ1432" i="19"/>
  <c r="AQ1433" i="19"/>
  <c r="AQ1434" i="19"/>
  <c r="AQ1435" i="19"/>
  <c r="AQ1436" i="19"/>
  <c r="AQ1437" i="19"/>
  <c r="AQ1438" i="19"/>
  <c r="AQ1439" i="19"/>
  <c r="AQ1440" i="19"/>
  <c r="AQ1441" i="19"/>
  <c r="AQ1442" i="19"/>
  <c r="AQ1443" i="19"/>
  <c r="AQ1444" i="19"/>
  <c r="AQ1445" i="19"/>
  <c r="AQ1446" i="19"/>
  <c r="AQ1447" i="19"/>
  <c r="AQ1448" i="19"/>
  <c r="AQ1449" i="19"/>
  <c r="AQ1450" i="19"/>
  <c r="AQ1451" i="19"/>
  <c r="AQ1452" i="19"/>
  <c r="AQ1453" i="19"/>
  <c r="AQ1454" i="19"/>
  <c r="AQ1455" i="19"/>
  <c r="AQ1456" i="19"/>
  <c r="AQ1457" i="19"/>
  <c r="AQ1458" i="19"/>
  <c r="AQ1459" i="19"/>
  <c r="AQ1460" i="19"/>
  <c r="AQ1461" i="19"/>
  <c r="AQ2" i="19"/>
  <c r="Z3" i="19" l="1"/>
  <c r="Z4" i="19"/>
  <c r="Z5" i="19"/>
  <c r="Z6" i="19"/>
  <c r="Z7" i="19"/>
  <c r="Z8" i="19"/>
  <c r="Z9" i="19"/>
  <c r="Z10" i="19"/>
  <c r="Z11" i="19"/>
  <c r="Z12" i="19"/>
  <c r="Z13" i="19"/>
  <c r="Z14" i="19"/>
  <c r="Z15" i="19"/>
  <c r="Z16" i="19"/>
  <c r="Z17" i="19"/>
  <c r="Z18" i="19"/>
  <c r="Z19" i="19"/>
  <c r="Z20" i="19"/>
  <c r="Z21" i="19"/>
  <c r="Z22" i="19"/>
  <c r="Z23" i="19"/>
  <c r="Z24" i="19"/>
  <c r="Z25" i="19"/>
  <c r="Z26" i="19"/>
  <c r="Z27" i="19"/>
  <c r="Z28" i="19"/>
  <c r="Z29" i="19"/>
  <c r="Z30" i="19"/>
  <c r="Z31" i="19"/>
  <c r="Z32" i="19"/>
  <c r="Z33" i="19"/>
  <c r="Z34" i="19"/>
  <c r="Z35" i="19"/>
  <c r="Z36" i="19"/>
  <c r="Z37" i="19"/>
  <c r="Z38" i="19"/>
  <c r="Z39" i="19"/>
  <c r="Z40" i="19"/>
  <c r="Z41" i="19"/>
  <c r="Z42" i="19"/>
  <c r="Z43" i="19"/>
  <c r="Z44" i="19"/>
  <c r="Z45" i="19"/>
  <c r="Z46" i="19"/>
  <c r="Z47" i="19"/>
  <c r="Z48" i="19"/>
  <c r="Z49" i="19"/>
  <c r="Z50" i="19"/>
  <c r="Z51" i="19"/>
  <c r="Z52" i="19"/>
  <c r="Z53" i="19"/>
  <c r="Z54" i="19"/>
  <c r="Z55" i="19"/>
  <c r="Z56" i="19"/>
  <c r="Z57" i="19"/>
  <c r="Z58" i="19"/>
  <c r="Z59" i="19"/>
  <c r="Z60" i="19"/>
  <c r="Z61" i="19"/>
  <c r="Z62" i="19"/>
  <c r="Z63" i="19"/>
  <c r="Z64" i="19"/>
  <c r="Z65" i="19"/>
  <c r="Z66" i="19"/>
  <c r="Z67" i="19"/>
  <c r="Z68" i="19"/>
  <c r="Z69" i="19"/>
  <c r="Z70" i="19"/>
  <c r="Z71" i="19"/>
  <c r="Z72" i="19"/>
  <c r="Z73" i="19"/>
  <c r="Z74" i="19"/>
  <c r="Z75" i="19"/>
  <c r="Z76" i="19"/>
  <c r="Z77" i="19"/>
  <c r="Z78" i="19"/>
  <c r="Z79" i="19"/>
  <c r="Z80" i="19"/>
  <c r="Z81" i="19"/>
  <c r="Z82" i="19"/>
  <c r="Z83" i="19"/>
  <c r="Z84" i="19"/>
  <c r="Z85" i="19"/>
  <c r="Z86" i="19"/>
  <c r="Z87" i="19"/>
  <c r="Z88" i="19"/>
  <c r="Z89" i="19"/>
  <c r="Z90" i="19"/>
  <c r="Z91" i="19"/>
  <c r="Z92" i="19"/>
  <c r="Z93" i="19"/>
  <c r="Z94" i="19"/>
  <c r="Z95" i="19"/>
  <c r="Z96" i="19"/>
  <c r="Z97" i="19"/>
  <c r="Z98" i="19"/>
  <c r="Z99" i="19"/>
  <c r="Z100" i="19"/>
  <c r="Z101" i="19"/>
  <c r="Z102" i="19"/>
  <c r="Z103" i="19"/>
  <c r="Z104" i="19"/>
  <c r="Z105" i="19"/>
  <c r="Z106" i="19"/>
  <c r="Z107" i="19"/>
  <c r="Z108" i="19"/>
  <c r="Z109" i="19"/>
  <c r="Z110" i="19"/>
  <c r="Z111" i="19"/>
  <c r="Z112" i="19"/>
  <c r="Z113" i="19"/>
  <c r="Z114" i="19"/>
  <c r="Z115" i="19"/>
  <c r="Z116" i="19"/>
  <c r="Z117" i="19"/>
  <c r="Z118" i="19"/>
  <c r="Z119" i="19"/>
  <c r="Z120" i="19"/>
  <c r="Z121" i="19"/>
  <c r="Z122" i="19"/>
  <c r="Z123" i="19"/>
  <c r="Z124" i="19"/>
  <c r="Z125" i="19"/>
  <c r="Z126" i="19"/>
  <c r="Z127" i="19"/>
  <c r="Z128" i="19"/>
  <c r="Z129" i="19"/>
  <c r="Z130" i="19"/>
  <c r="Z131" i="19"/>
  <c r="Z132" i="19"/>
  <c r="Z133" i="19"/>
  <c r="Z134" i="19"/>
  <c r="Z135" i="19"/>
  <c r="Z136" i="19"/>
  <c r="Z137" i="19"/>
  <c r="Z138" i="19"/>
  <c r="Z139" i="19"/>
  <c r="Z140" i="19"/>
  <c r="Z141" i="19"/>
  <c r="Z142" i="19"/>
  <c r="Z143" i="19"/>
  <c r="Z144" i="19"/>
  <c r="Z145" i="19"/>
  <c r="Z146" i="19"/>
  <c r="Z147" i="19"/>
  <c r="Z148" i="19"/>
  <c r="Z149" i="19"/>
  <c r="Z150" i="19"/>
  <c r="Z151" i="19"/>
  <c r="Z152" i="19"/>
  <c r="Z153" i="19"/>
  <c r="Z154" i="19"/>
  <c r="Z155" i="19"/>
  <c r="Z156" i="19"/>
  <c r="Z157" i="19"/>
  <c r="Z158" i="19"/>
  <c r="Z159" i="19"/>
  <c r="Z160" i="19"/>
  <c r="Z161" i="19"/>
  <c r="Z162" i="19"/>
  <c r="Z163" i="19"/>
  <c r="Z164" i="19"/>
  <c r="Z165" i="19"/>
  <c r="Z166" i="19"/>
  <c r="Z167" i="19"/>
  <c r="Z168" i="19"/>
  <c r="Z169" i="19"/>
  <c r="Z170" i="19"/>
  <c r="Z171" i="19"/>
  <c r="Z172" i="19"/>
  <c r="Z173" i="19"/>
  <c r="Z174" i="19"/>
  <c r="Z175" i="19"/>
  <c r="Z176" i="19"/>
  <c r="Z177" i="19"/>
  <c r="Z178" i="19"/>
  <c r="Z179" i="19"/>
  <c r="Z180" i="19"/>
  <c r="Z181" i="19"/>
  <c r="Z182" i="19"/>
  <c r="Z183" i="19"/>
  <c r="Z184" i="19"/>
  <c r="Z185" i="19"/>
  <c r="Z186" i="19"/>
  <c r="Z187" i="19"/>
  <c r="Z188" i="19"/>
  <c r="Z189" i="19"/>
  <c r="Z190" i="19"/>
  <c r="Z191" i="19"/>
  <c r="Z192" i="19"/>
  <c r="Z193" i="19"/>
  <c r="Z194" i="19"/>
  <c r="Z195" i="19"/>
  <c r="Z196" i="19"/>
  <c r="Z197" i="19"/>
  <c r="Z198" i="19"/>
  <c r="Z199" i="19"/>
  <c r="Z200" i="19"/>
  <c r="Z201" i="19"/>
  <c r="Z202" i="19"/>
  <c r="Z203" i="19"/>
  <c r="Z204" i="19"/>
  <c r="Z205" i="19"/>
  <c r="Z206" i="19"/>
  <c r="Z207" i="19"/>
  <c r="Z208" i="19"/>
  <c r="Z209" i="19"/>
  <c r="Z210" i="19"/>
  <c r="Z211" i="19"/>
  <c r="Z212" i="19"/>
  <c r="Z213" i="19"/>
  <c r="Z214" i="19"/>
  <c r="Z215" i="19"/>
  <c r="Z216" i="19"/>
  <c r="Z217" i="19"/>
  <c r="Z218" i="19"/>
  <c r="Z219" i="19"/>
  <c r="Z220" i="19"/>
  <c r="Z221" i="19"/>
  <c r="Z222" i="19"/>
  <c r="Z223" i="19"/>
  <c r="Z224" i="19"/>
  <c r="Z225" i="19"/>
  <c r="Z226" i="19"/>
  <c r="Z227" i="19"/>
  <c r="Z228" i="19"/>
  <c r="Z229" i="19"/>
  <c r="Z230" i="19"/>
  <c r="Z231" i="19"/>
  <c r="Z232" i="19"/>
  <c r="Z233" i="19"/>
  <c r="Z234" i="19"/>
  <c r="Z235" i="19"/>
  <c r="Z236" i="19"/>
  <c r="Z237" i="19"/>
  <c r="Z238" i="19"/>
  <c r="Z239" i="19"/>
  <c r="Z240" i="19"/>
  <c r="Z241" i="19"/>
  <c r="Z242" i="19"/>
  <c r="Z243" i="19"/>
  <c r="Z244" i="19"/>
  <c r="Z245" i="19"/>
  <c r="Z246" i="19"/>
  <c r="Z247" i="19"/>
  <c r="Z248" i="19"/>
  <c r="Z249" i="19"/>
  <c r="Z250" i="19"/>
  <c r="Z251" i="19"/>
  <c r="Z252" i="19"/>
  <c r="Z253" i="19"/>
  <c r="Z254" i="19"/>
  <c r="Z255" i="19"/>
  <c r="Z256" i="19"/>
  <c r="Z257" i="19"/>
  <c r="Z258" i="19"/>
  <c r="Z259" i="19"/>
  <c r="Z260" i="19"/>
  <c r="Z261" i="19"/>
  <c r="Z262" i="19"/>
  <c r="Z263" i="19"/>
  <c r="Z264" i="19"/>
  <c r="Z265" i="19"/>
  <c r="Z266" i="19"/>
  <c r="Z267" i="19"/>
  <c r="Z268" i="19"/>
  <c r="Z269" i="19"/>
  <c r="Z270" i="19"/>
  <c r="Z271" i="19"/>
  <c r="Z272" i="19"/>
  <c r="Z273" i="19"/>
  <c r="Z274" i="19"/>
  <c r="Z275" i="19"/>
  <c r="Z276" i="19"/>
  <c r="Z277" i="19"/>
  <c r="Z278" i="19"/>
  <c r="Z279" i="19"/>
  <c r="Z280" i="19"/>
  <c r="Z281" i="19"/>
  <c r="Z282" i="19"/>
  <c r="Z283" i="19"/>
  <c r="Z284" i="19"/>
  <c r="Z285" i="19"/>
  <c r="Z286" i="19"/>
  <c r="Z287" i="19"/>
  <c r="Z288" i="19"/>
  <c r="Z289" i="19"/>
  <c r="Z290" i="19"/>
  <c r="Z291" i="19"/>
  <c r="Z292" i="19"/>
  <c r="Z293" i="19"/>
  <c r="Z294" i="19"/>
  <c r="Z295" i="19"/>
  <c r="Z296" i="19"/>
  <c r="Z297" i="19"/>
  <c r="Z298" i="19"/>
  <c r="Z299" i="19"/>
  <c r="Z300" i="19"/>
  <c r="Z301" i="19"/>
  <c r="Z302" i="19"/>
  <c r="Z303" i="19"/>
  <c r="Z304" i="19"/>
  <c r="Z305" i="19"/>
  <c r="Z306" i="19"/>
  <c r="Z307" i="19"/>
  <c r="Z308" i="19"/>
  <c r="Z309" i="19"/>
  <c r="Z310" i="19"/>
  <c r="Z311" i="19"/>
  <c r="Z312" i="19"/>
  <c r="Z313" i="19"/>
  <c r="Z314" i="19"/>
  <c r="Z315" i="19"/>
  <c r="Z316" i="19"/>
  <c r="Z317" i="19"/>
  <c r="Z318" i="19"/>
  <c r="Z319" i="19"/>
  <c r="Z320" i="19"/>
  <c r="Z321" i="19"/>
  <c r="Z322" i="19"/>
  <c r="Z323" i="19"/>
  <c r="Z324" i="19"/>
  <c r="Z325" i="19"/>
  <c r="Z326" i="19"/>
  <c r="Z327" i="19"/>
  <c r="Z328" i="19"/>
  <c r="Z329" i="19"/>
  <c r="Z330" i="19"/>
  <c r="Z331" i="19"/>
  <c r="Z332" i="19"/>
  <c r="Z333" i="19"/>
  <c r="Z334" i="19"/>
  <c r="Z335" i="19"/>
  <c r="Z336" i="19"/>
  <c r="Z337" i="19"/>
  <c r="Z338" i="19"/>
  <c r="Z339" i="19"/>
  <c r="Z340" i="19"/>
  <c r="Z341" i="19"/>
  <c r="Z342" i="19"/>
  <c r="Z343" i="19"/>
  <c r="Z344" i="19"/>
  <c r="Z345" i="19"/>
  <c r="Z346" i="19"/>
  <c r="Z347" i="19"/>
  <c r="Z348" i="19"/>
  <c r="Z349" i="19"/>
  <c r="Z350" i="19"/>
  <c r="Z351" i="19"/>
  <c r="Z352" i="19"/>
  <c r="Z353" i="19"/>
  <c r="Z354" i="19"/>
  <c r="Z355" i="19"/>
  <c r="Z356" i="19"/>
  <c r="Z357" i="19"/>
  <c r="Z358" i="19"/>
  <c r="Z359" i="19"/>
  <c r="Z360" i="19"/>
  <c r="Z361" i="19"/>
  <c r="Z362" i="19"/>
  <c r="Z363" i="19"/>
  <c r="Z364" i="19"/>
  <c r="Z365" i="19"/>
  <c r="Z366" i="19"/>
  <c r="Z367" i="19"/>
  <c r="Z368" i="19"/>
  <c r="Z369" i="19"/>
  <c r="Z370" i="19"/>
  <c r="Z371" i="19"/>
  <c r="Z372" i="19"/>
  <c r="Z373" i="19"/>
  <c r="Z374" i="19"/>
  <c r="Z375" i="19"/>
  <c r="Z376" i="19"/>
  <c r="Z377" i="19"/>
  <c r="Z378" i="19"/>
  <c r="Z379" i="19"/>
  <c r="Z380" i="19"/>
  <c r="Z381" i="19"/>
  <c r="Z382" i="19"/>
  <c r="Z383" i="19"/>
  <c r="Z384" i="19"/>
  <c r="Z385" i="19"/>
  <c r="Z386" i="19"/>
  <c r="Z387" i="19"/>
  <c r="Z388" i="19"/>
  <c r="Z389" i="19"/>
  <c r="Z390" i="19"/>
  <c r="Z391" i="19"/>
  <c r="Z392" i="19"/>
  <c r="Z393" i="19"/>
  <c r="Z394" i="19"/>
  <c r="Z395" i="19"/>
  <c r="Z396" i="19"/>
  <c r="Z397" i="19"/>
  <c r="Z398" i="19"/>
  <c r="Z399" i="19"/>
  <c r="Z400" i="19"/>
  <c r="Z401" i="19"/>
  <c r="Z402" i="19"/>
  <c r="Z403" i="19"/>
  <c r="Z404" i="19"/>
  <c r="Z405" i="19"/>
  <c r="Z406" i="19"/>
  <c r="Z407" i="19"/>
  <c r="Z408" i="19"/>
  <c r="Z409" i="19"/>
  <c r="Z410" i="19"/>
  <c r="Z411" i="19"/>
  <c r="Z412" i="19"/>
  <c r="Z413" i="19"/>
  <c r="Z414" i="19"/>
  <c r="Z415" i="19"/>
  <c r="Z416" i="19"/>
  <c r="Z417" i="19"/>
  <c r="Z418" i="19"/>
  <c r="Z419" i="19"/>
  <c r="Z420" i="19"/>
  <c r="Z421" i="19"/>
  <c r="Z422" i="19"/>
  <c r="Z423" i="19"/>
  <c r="Z424" i="19"/>
  <c r="Z425" i="19"/>
  <c r="Z426" i="19"/>
  <c r="Z427" i="19"/>
  <c r="Z428" i="19"/>
  <c r="Z429" i="19"/>
  <c r="Z430" i="19"/>
  <c r="Z431" i="19"/>
  <c r="Z432" i="19"/>
  <c r="Z433" i="19"/>
  <c r="Z434" i="19"/>
  <c r="Z435" i="19"/>
  <c r="Z436" i="19"/>
  <c r="Z437" i="19"/>
  <c r="Z438" i="19"/>
  <c r="Z439" i="19"/>
  <c r="Z440" i="19"/>
  <c r="Z441" i="19"/>
  <c r="Z442" i="19"/>
  <c r="Z443" i="19"/>
  <c r="Z444" i="19"/>
  <c r="Z445" i="19"/>
  <c r="Z446" i="19"/>
  <c r="Z447" i="19"/>
  <c r="Z448" i="19"/>
  <c r="Z449" i="19"/>
  <c r="Z450" i="19"/>
  <c r="Z451" i="19"/>
  <c r="Z452" i="19"/>
  <c r="Z453" i="19"/>
  <c r="Z454" i="19"/>
  <c r="Z455" i="19"/>
  <c r="Z456" i="19"/>
  <c r="Z457" i="19"/>
  <c r="Z458" i="19"/>
  <c r="Z459" i="19"/>
  <c r="Z460" i="19"/>
  <c r="Z461" i="19"/>
  <c r="Z462" i="19"/>
  <c r="Z463" i="19"/>
  <c r="Z464" i="19"/>
  <c r="Z465" i="19"/>
  <c r="Z466" i="19"/>
  <c r="Z467" i="19"/>
  <c r="Z468" i="19"/>
  <c r="Z469" i="19"/>
  <c r="Z470" i="19"/>
  <c r="Z471" i="19"/>
  <c r="Z472" i="19"/>
  <c r="Z473" i="19"/>
  <c r="Z474" i="19"/>
  <c r="Z475" i="19"/>
  <c r="Z476" i="19"/>
  <c r="Z477" i="19"/>
  <c r="Z478" i="19"/>
  <c r="Z479" i="19"/>
  <c r="Z480" i="19"/>
  <c r="Z481" i="19"/>
  <c r="Z482" i="19"/>
  <c r="Z483" i="19"/>
  <c r="Z484" i="19"/>
  <c r="Z485" i="19"/>
  <c r="Z486" i="19"/>
  <c r="Z487" i="19"/>
  <c r="Z488" i="19"/>
  <c r="Z489" i="19"/>
  <c r="Z490" i="19"/>
  <c r="Z491" i="19"/>
  <c r="Z492" i="19"/>
  <c r="Z493" i="19"/>
  <c r="Z494" i="19"/>
  <c r="Z495" i="19"/>
  <c r="Z496" i="19"/>
  <c r="Z497" i="19"/>
  <c r="Z498" i="19"/>
  <c r="Z499" i="19"/>
  <c r="Z500" i="19"/>
  <c r="Z501" i="19"/>
  <c r="Z502" i="19"/>
  <c r="Z503" i="19"/>
  <c r="Z504" i="19"/>
  <c r="Z505" i="19"/>
  <c r="Z506" i="19"/>
  <c r="Z507" i="19"/>
  <c r="Z508" i="19"/>
  <c r="Z509" i="19"/>
  <c r="Z510" i="19"/>
  <c r="Z511" i="19"/>
  <c r="Z512" i="19"/>
  <c r="Z513" i="19"/>
  <c r="Z514" i="19"/>
  <c r="Z515" i="19"/>
  <c r="Z516" i="19"/>
  <c r="Z517" i="19"/>
  <c r="Z518" i="19"/>
  <c r="Z519" i="19"/>
  <c r="Z520" i="19"/>
  <c r="Z521" i="19"/>
  <c r="Z522" i="19"/>
  <c r="Z523" i="19"/>
  <c r="Z524" i="19"/>
  <c r="Z525" i="19"/>
  <c r="Z526" i="19"/>
  <c r="Z527" i="19"/>
  <c r="Z528" i="19"/>
  <c r="Z529" i="19"/>
  <c r="Z530" i="19"/>
  <c r="Z531" i="19"/>
  <c r="Z532" i="19"/>
  <c r="Z533" i="19"/>
  <c r="Z534" i="19"/>
  <c r="Z535" i="19"/>
  <c r="Z536" i="19"/>
  <c r="Z537" i="19"/>
  <c r="Z538" i="19"/>
  <c r="Z539" i="19"/>
  <c r="Z540" i="19"/>
  <c r="Z541" i="19"/>
  <c r="Z542" i="19"/>
  <c r="Z543" i="19"/>
  <c r="Z544" i="19"/>
  <c r="Z545" i="19"/>
  <c r="Z546" i="19"/>
  <c r="Z547" i="19"/>
  <c r="Z548" i="19"/>
  <c r="Z549" i="19"/>
  <c r="Z550" i="19"/>
  <c r="Z551" i="19"/>
  <c r="Z552" i="19"/>
  <c r="Z553" i="19"/>
  <c r="Z554" i="19"/>
  <c r="Z555" i="19"/>
  <c r="Z556" i="19"/>
  <c r="Z557" i="19"/>
  <c r="Z558" i="19"/>
  <c r="Z559" i="19"/>
  <c r="Z560" i="19"/>
  <c r="Z561" i="19"/>
  <c r="Z562" i="19"/>
  <c r="Z563" i="19"/>
  <c r="Z564" i="19"/>
  <c r="Z565" i="19"/>
  <c r="Z566" i="19"/>
  <c r="Z567" i="19"/>
  <c r="Z568" i="19"/>
  <c r="Z569" i="19"/>
  <c r="Z570" i="19"/>
  <c r="Z571" i="19"/>
  <c r="Z572" i="19"/>
  <c r="Z573" i="19"/>
  <c r="Z574" i="19"/>
  <c r="Z575" i="19"/>
  <c r="Z576" i="19"/>
  <c r="Z577" i="19"/>
  <c r="Z578" i="19"/>
  <c r="Z579" i="19"/>
  <c r="Z580" i="19"/>
  <c r="Z581" i="19"/>
  <c r="Z582" i="19"/>
  <c r="Z583" i="19"/>
  <c r="Z584" i="19"/>
  <c r="Z585" i="19"/>
  <c r="Z586" i="19"/>
  <c r="Z587" i="19"/>
  <c r="Z588" i="19"/>
  <c r="Z589" i="19"/>
  <c r="Z590" i="19"/>
  <c r="Z591" i="19"/>
  <c r="Z592" i="19"/>
  <c r="Z593" i="19"/>
  <c r="Z594" i="19"/>
  <c r="Z595" i="19"/>
  <c r="Z596" i="19"/>
  <c r="Z597" i="19"/>
  <c r="Z598" i="19"/>
  <c r="Z599" i="19"/>
  <c r="Z600" i="19"/>
  <c r="Z601" i="19"/>
  <c r="Z602" i="19"/>
  <c r="Z603" i="19"/>
  <c r="Z604" i="19"/>
  <c r="Z605" i="19"/>
  <c r="Z606" i="19"/>
  <c r="Z607" i="19"/>
  <c r="Z608" i="19"/>
  <c r="Z609" i="19"/>
  <c r="Z610" i="19"/>
  <c r="Z611" i="19"/>
  <c r="Z612" i="19"/>
  <c r="Z613" i="19"/>
  <c r="Z614" i="19"/>
  <c r="Z615" i="19"/>
  <c r="Z616" i="19"/>
  <c r="Z617" i="19"/>
  <c r="Z618" i="19"/>
  <c r="Z619" i="19"/>
  <c r="Z620" i="19"/>
  <c r="Z621" i="19"/>
  <c r="Z622" i="19"/>
  <c r="Z623" i="19"/>
  <c r="Z624" i="19"/>
  <c r="Z625" i="19"/>
  <c r="Z626" i="19"/>
  <c r="Z627" i="19"/>
  <c r="Z628" i="19"/>
  <c r="Z629" i="19"/>
  <c r="Z630" i="19"/>
  <c r="Z631" i="19"/>
  <c r="Z632" i="19"/>
  <c r="Z633" i="19"/>
  <c r="Z634" i="19"/>
  <c r="Z635" i="19"/>
  <c r="Z636" i="19"/>
  <c r="Z637" i="19"/>
  <c r="Z638" i="19"/>
  <c r="Z639" i="19"/>
  <c r="Z640" i="19"/>
  <c r="Z641" i="19"/>
  <c r="Z642" i="19"/>
  <c r="Z643" i="19"/>
  <c r="Z644" i="19"/>
  <c r="Z645" i="19"/>
  <c r="Z646" i="19"/>
  <c r="Z647" i="19"/>
  <c r="Z648" i="19"/>
  <c r="Z649" i="19"/>
  <c r="Z650" i="19"/>
  <c r="Z651" i="19"/>
  <c r="Z652" i="19"/>
  <c r="Z653" i="19"/>
  <c r="Z654" i="19"/>
  <c r="Z655" i="19"/>
  <c r="Z656" i="19"/>
  <c r="Z657" i="19"/>
  <c r="Z658" i="19"/>
  <c r="Z659" i="19"/>
  <c r="Z660" i="19"/>
  <c r="Z661" i="19"/>
  <c r="Z662" i="19"/>
  <c r="Z663" i="19"/>
  <c r="Z664" i="19"/>
  <c r="Z665" i="19"/>
  <c r="Z666" i="19"/>
  <c r="Z667" i="19"/>
  <c r="Z668" i="19"/>
  <c r="Z669" i="19"/>
  <c r="Z670" i="19"/>
  <c r="Z671" i="19"/>
  <c r="Z672" i="19"/>
  <c r="Z673" i="19"/>
  <c r="Z674" i="19"/>
  <c r="Z675" i="19"/>
  <c r="Z676" i="19"/>
  <c r="Z677" i="19"/>
  <c r="Z678" i="19"/>
  <c r="Z679" i="19"/>
  <c r="Z680" i="19"/>
  <c r="Z681" i="19"/>
  <c r="Z682" i="19"/>
  <c r="Z683" i="19"/>
  <c r="Z684" i="19"/>
  <c r="Z685" i="19"/>
  <c r="Z686" i="19"/>
  <c r="Z687" i="19"/>
  <c r="Z688" i="19"/>
  <c r="Z689" i="19"/>
  <c r="Z690" i="19"/>
  <c r="Z691" i="19"/>
  <c r="Z692" i="19"/>
  <c r="Z693" i="19"/>
  <c r="Z694" i="19"/>
  <c r="Z695" i="19"/>
  <c r="Z696" i="19"/>
  <c r="Z697" i="19"/>
  <c r="Z698" i="19"/>
  <c r="Z699" i="19"/>
  <c r="Z700" i="19"/>
  <c r="Z701" i="19"/>
  <c r="Z702" i="19"/>
  <c r="Z703" i="19"/>
  <c r="Z704" i="19"/>
  <c r="Z705" i="19"/>
  <c r="Z706" i="19"/>
  <c r="Z707" i="19"/>
  <c r="Z708" i="19"/>
  <c r="Z709" i="19"/>
  <c r="Z710" i="19"/>
  <c r="Z711" i="19"/>
  <c r="Z712" i="19"/>
  <c r="Z713" i="19"/>
  <c r="Z714" i="19"/>
  <c r="Z715" i="19"/>
  <c r="Z716" i="19"/>
  <c r="Z717" i="19"/>
  <c r="Z718" i="19"/>
  <c r="Z719" i="19"/>
  <c r="Z720" i="19"/>
  <c r="Z721" i="19"/>
  <c r="Z722" i="19"/>
  <c r="Z723" i="19"/>
  <c r="Z724" i="19"/>
  <c r="Z725" i="19"/>
  <c r="Z726" i="19"/>
  <c r="Z727" i="19"/>
  <c r="Z728" i="19"/>
  <c r="Z729" i="19"/>
  <c r="Z730" i="19"/>
  <c r="Z731" i="19"/>
  <c r="Z732" i="19"/>
  <c r="Z733" i="19"/>
  <c r="Z734" i="19"/>
  <c r="Z735" i="19"/>
  <c r="Z736" i="19"/>
  <c r="Z737" i="19"/>
  <c r="Z738" i="19"/>
  <c r="Z739" i="19"/>
  <c r="Z740" i="19"/>
  <c r="Z741" i="19"/>
  <c r="Z742" i="19"/>
  <c r="Z743" i="19"/>
  <c r="Z744" i="19"/>
  <c r="Z745" i="19"/>
  <c r="Z746" i="19"/>
  <c r="Z747" i="19"/>
  <c r="Z748" i="19"/>
  <c r="Z749" i="19"/>
  <c r="Z750" i="19"/>
  <c r="Z751" i="19"/>
  <c r="Z752" i="19"/>
  <c r="Z753" i="19"/>
  <c r="Z754" i="19"/>
  <c r="Z755" i="19"/>
  <c r="Z756" i="19"/>
  <c r="Z757" i="19"/>
  <c r="Z758" i="19"/>
  <c r="Z759" i="19"/>
  <c r="Z760" i="19"/>
  <c r="Z761" i="19"/>
  <c r="Z762" i="19"/>
  <c r="Z763" i="19"/>
  <c r="Z764" i="19"/>
  <c r="Z765" i="19"/>
  <c r="Z766" i="19"/>
  <c r="Z767" i="19"/>
  <c r="Z768" i="19"/>
  <c r="Z769" i="19"/>
  <c r="Z770" i="19"/>
  <c r="Z771" i="19"/>
  <c r="Z772" i="19"/>
  <c r="Z773" i="19"/>
  <c r="Z774" i="19"/>
  <c r="Z775" i="19"/>
  <c r="Z776" i="19"/>
  <c r="Z777" i="19"/>
  <c r="Z778" i="19"/>
  <c r="Z779" i="19"/>
  <c r="Z780" i="19"/>
  <c r="Z781" i="19"/>
  <c r="Z782" i="19"/>
  <c r="Z783" i="19"/>
  <c r="Z784" i="19"/>
  <c r="Z785" i="19"/>
  <c r="Z786" i="19"/>
  <c r="Z787" i="19"/>
  <c r="Z788" i="19"/>
  <c r="Z789" i="19"/>
  <c r="Z790" i="19"/>
  <c r="Z791" i="19"/>
  <c r="Z792" i="19"/>
  <c r="Z793" i="19"/>
  <c r="Z794" i="19"/>
  <c r="Z795" i="19"/>
  <c r="Z796" i="19"/>
  <c r="Z797" i="19"/>
  <c r="Z798" i="19"/>
  <c r="Z799" i="19"/>
  <c r="Z800" i="19"/>
  <c r="Z801" i="19"/>
  <c r="Z802" i="19"/>
  <c r="Z803" i="19"/>
  <c r="Z804" i="19"/>
  <c r="Z805" i="19"/>
  <c r="Z806" i="19"/>
  <c r="Z807" i="19"/>
  <c r="Z808" i="19"/>
  <c r="Z809" i="19"/>
  <c r="Z810" i="19"/>
  <c r="Z811" i="19"/>
  <c r="Z812" i="19"/>
  <c r="Z813" i="19"/>
  <c r="Z814" i="19"/>
  <c r="Z815" i="19"/>
  <c r="Z816" i="19"/>
  <c r="Z817" i="19"/>
  <c r="Z818" i="19"/>
  <c r="Z819" i="19"/>
  <c r="Z820" i="19"/>
  <c r="Z821" i="19"/>
  <c r="Z822" i="19"/>
  <c r="Z823" i="19"/>
  <c r="Z824" i="19"/>
  <c r="Z825" i="19"/>
  <c r="Z826" i="19"/>
  <c r="Z827" i="19"/>
  <c r="Z828" i="19"/>
  <c r="Z829" i="19"/>
  <c r="Z830" i="19"/>
  <c r="Z831" i="19"/>
  <c r="Z832" i="19"/>
  <c r="Z833" i="19"/>
  <c r="Z834" i="19"/>
  <c r="Z835" i="19"/>
  <c r="Z836" i="19"/>
  <c r="Z837" i="19"/>
  <c r="Z838" i="19"/>
  <c r="Z839" i="19"/>
  <c r="Z840" i="19"/>
  <c r="Z841" i="19"/>
  <c r="Z842" i="19"/>
  <c r="Z843" i="19"/>
  <c r="Z844" i="19"/>
  <c r="Z845" i="19"/>
  <c r="Z846" i="19"/>
  <c r="Z847" i="19"/>
  <c r="Z848" i="19"/>
  <c r="Z849" i="19"/>
  <c r="Z850" i="19"/>
  <c r="Z851" i="19"/>
  <c r="Z852" i="19"/>
  <c r="Z853" i="19"/>
  <c r="Z854" i="19"/>
  <c r="Z855" i="19"/>
  <c r="Z856" i="19"/>
  <c r="Z857" i="19"/>
  <c r="Z858" i="19"/>
  <c r="Z859" i="19"/>
  <c r="Z860" i="19"/>
  <c r="Z861" i="19"/>
  <c r="Z862" i="19"/>
  <c r="Z863" i="19"/>
  <c r="Z864" i="19"/>
  <c r="Z865" i="19"/>
  <c r="Z866" i="19"/>
  <c r="Z867" i="19"/>
  <c r="Z868" i="19"/>
  <c r="Z869" i="19"/>
  <c r="Z870" i="19"/>
  <c r="Z871" i="19"/>
  <c r="Z872" i="19"/>
  <c r="Z873" i="19"/>
  <c r="Z874" i="19"/>
  <c r="Z875" i="19"/>
  <c r="Z876" i="19"/>
  <c r="Z877" i="19"/>
  <c r="Z878" i="19"/>
  <c r="Z879" i="19"/>
  <c r="Z880" i="19"/>
  <c r="Z881" i="19"/>
  <c r="Z882" i="19"/>
  <c r="Z883" i="19"/>
  <c r="Z884" i="19"/>
  <c r="Z885" i="19"/>
  <c r="Z886" i="19"/>
  <c r="Z887" i="19"/>
  <c r="Z888" i="19"/>
  <c r="Z889" i="19"/>
  <c r="Z890" i="19"/>
  <c r="Z891" i="19"/>
  <c r="Z892" i="19"/>
  <c r="Z893" i="19"/>
  <c r="Z894" i="19"/>
  <c r="Z895" i="19"/>
  <c r="Z896" i="19"/>
  <c r="Z897" i="19"/>
  <c r="Z898" i="19"/>
  <c r="Z899" i="19"/>
  <c r="Z900" i="19"/>
  <c r="Z901" i="19"/>
  <c r="Z902" i="19"/>
  <c r="Z903" i="19"/>
  <c r="Z904" i="19"/>
  <c r="Z905" i="19"/>
  <c r="Z906" i="19"/>
  <c r="Z907" i="19"/>
  <c r="Z908" i="19"/>
  <c r="Z909" i="19"/>
  <c r="Z910" i="19"/>
  <c r="Z911" i="19"/>
  <c r="Z912" i="19"/>
  <c r="Z913" i="19"/>
  <c r="Z914" i="19"/>
  <c r="Z915" i="19"/>
  <c r="Z916" i="19"/>
  <c r="Z917" i="19"/>
  <c r="Z918" i="19"/>
  <c r="Z919" i="19"/>
  <c r="Z920" i="19"/>
  <c r="Z921" i="19"/>
  <c r="Z922" i="19"/>
  <c r="Z923" i="19"/>
  <c r="Z924" i="19"/>
  <c r="Z925" i="19"/>
  <c r="Z926" i="19"/>
  <c r="Z927" i="19"/>
  <c r="Z928" i="19"/>
  <c r="Z929" i="19"/>
  <c r="Z930" i="19"/>
  <c r="Z931" i="19"/>
  <c r="Z932" i="19"/>
  <c r="Z933" i="19"/>
  <c r="Z934" i="19"/>
  <c r="Z935" i="19"/>
  <c r="Z936" i="19"/>
  <c r="Z937" i="19"/>
  <c r="Z938" i="19"/>
  <c r="Z939" i="19"/>
  <c r="Z940" i="19"/>
  <c r="Z941" i="19"/>
  <c r="Z942" i="19"/>
  <c r="Z943" i="19"/>
  <c r="Z944" i="19"/>
  <c r="Z945" i="19"/>
  <c r="Z946" i="19"/>
  <c r="Z947" i="19"/>
  <c r="Z948" i="19"/>
  <c r="Z949" i="19"/>
  <c r="Z950" i="19"/>
  <c r="Z951" i="19"/>
  <c r="Z952" i="19"/>
  <c r="Z953" i="19"/>
  <c r="Z954" i="19"/>
  <c r="Z955" i="19"/>
  <c r="Z956" i="19"/>
  <c r="Z957" i="19"/>
  <c r="Z958" i="19"/>
  <c r="Z959" i="19"/>
  <c r="Z960" i="19"/>
  <c r="Z961" i="19"/>
  <c r="Z962" i="19"/>
  <c r="Z963" i="19"/>
  <c r="Z964" i="19"/>
  <c r="Z965" i="19"/>
  <c r="Z966" i="19"/>
  <c r="Z967" i="19"/>
  <c r="Z968" i="19"/>
  <c r="Z969" i="19"/>
  <c r="Z970" i="19"/>
  <c r="Z971" i="19"/>
  <c r="Z972" i="19"/>
  <c r="Z973" i="19"/>
  <c r="Z974" i="19"/>
  <c r="Z975" i="19"/>
  <c r="Z976" i="19"/>
  <c r="Z977" i="19"/>
  <c r="Z978" i="19"/>
  <c r="Z979" i="19"/>
  <c r="Z980" i="19"/>
  <c r="Z981" i="19"/>
  <c r="Z982" i="19"/>
  <c r="Z983" i="19"/>
  <c r="Z984" i="19"/>
  <c r="Z985" i="19"/>
  <c r="Z986" i="19"/>
  <c r="Z987" i="19"/>
  <c r="Z988" i="19"/>
  <c r="Z989" i="19"/>
  <c r="Z990" i="19"/>
  <c r="Z991" i="19"/>
  <c r="Z992" i="19"/>
  <c r="Z993" i="19"/>
  <c r="Z994" i="19"/>
  <c r="Z995" i="19"/>
  <c r="Z996" i="19"/>
  <c r="Z997" i="19"/>
  <c r="Z998" i="19"/>
  <c r="Z999" i="19"/>
  <c r="Z1000" i="19"/>
  <c r="Z1001" i="19"/>
  <c r="Z1002" i="19"/>
  <c r="Z1003" i="19"/>
  <c r="Z1004" i="19"/>
  <c r="Z1005" i="19"/>
  <c r="Z1006" i="19"/>
  <c r="Z1007" i="19"/>
  <c r="Z1008" i="19"/>
  <c r="Z1009" i="19"/>
  <c r="Z1010" i="19"/>
  <c r="Z1011" i="19"/>
  <c r="Z1012" i="19"/>
  <c r="Z1013" i="19"/>
  <c r="Z1014" i="19"/>
  <c r="Z1015" i="19"/>
  <c r="Z1016" i="19"/>
  <c r="Z1017" i="19"/>
  <c r="Z1018" i="19"/>
  <c r="Z1019" i="19"/>
  <c r="Z1020" i="19"/>
  <c r="Z1021" i="19"/>
  <c r="Z1022" i="19"/>
  <c r="Z1023" i="19"/>
  <c r="Z1024" i="19"/>
  <c r="Z1025" i="19"/>
  <c r="Z1026" i="19"/>
  <c r="Z1027" i="19"/>
  <c r="Z1028" i="19"/>
  <c r="Z1029" i="19"/>
  <c r="Z1030" i="19"/>
  <c r="Z1031" i="19"/>
  <c r="Z1032" i="19"/>
  <c r="Z1033" i="19"/>
  <c r="Z1034" i="19"/>
  <c r="Z1035" i="19"/>
  <c r="Z1036" i="19"/>
  <c r="Z1037" i="19"/>
  <c r="Z1038" i="19"/>
  <c r="Z1039" i="19"/>
  <c r="Z1040" i="19"/>
  <c r="Z1041" i="19"/>
  <c r="Z1042" i="19"/>
  <c r="Z1043" i="19"/>
  <c r="Z1044" i="19"/>
  <c r="Z1045" i="19"/>
  <c r="Z1046" i="19"/>
  <c r="Z1047" i="19"/>
  <c r="Z1048" i="19"/>
  <c r="Z1049" i="19"/>
  <c r="Z1050" i="19"/>
  <c r="Z1051" i="19"/>
  <c r="Z1052" i="19"/>
  <c r="Z1053" i="19"/>
  <c r="Z1054" i="19"/>
  <c r="Z1055" i="19"/>
  <c r="Z1056" i="19"/>
  <c r="Z1057" i="19"/>
  <c r="Z1058" i="19"/>
  <c r="Z1059" i="19"/>
  <c r="Z1060" i="19"/>
  <c r="Z1061" i="19"/>
  <c r="Z1062" i="19"/>
  <c r="Z1063" i="19"/>
  <c r="Z1064" i="19"/>
  <c r="Z1065" i="19"/>
  <c r="Z1066" i="19"/>
  <c r="Z1067" i="19"/>
  <c r="Z1068" i="19"/>
  <c r="Z1069" i="19"/>
  <c r="Z1070" i="19"/>
  <c r="Z1071" i="19"/>
  <c r="Z1072" i="19"/>
  <c r="Z1073" i="19"/>
  <c r="Z1074" i="19"/>
  <c r="Z1075" i="19"/>
  <c r="Z1076" i="19"/>
  <c r="Z1077" i="19"/>
  <c r="Z1078" i="19"/>
  <c r="Z1079" i="19"/>
  <c r="Z1080" i="19"/>
  <c r="Z1081" i="19"/>
  <c r="Z1082" i="19"/>
  <c r="Z1083" i="19"/>
  <c r="Z1084" i="19"/>
  <c r="Z1085" i="19"/>
  <c r="Z1086" i="19"/>
  <c r="Z1087" i="19"/>
  <c r="Z1088" i="19"/>
  <c r="Z1089" i="19"/>
  <c r="Z1090" i="19"/>
  <c r="Z1091" i="19"/>
  <c r="Z1092" i="19"/>
  <c r="Z1093" i="19"/>
  <c r="Z1094" i="19"/>
  <c r="Z1095" i="19"/>
  <c r="Z1096" i="19"/>
  <c r="Z1097" i="19"/>
  <c r="Z1098" i="19"/>
  <c r="Z1099" i="19"/>
  <c r="Z1100" i="19"/>
  <c r="Z1101" i="19"/>
  <c r="Z1102" i="19"/>
  <c r="Z1103" i="19"/>
  <c r="Z1104" i="19"/>
  <c r="Z1105" i="19"/>
  <c r="Z1106" i="19"/>
  <c r="Z1107" i="19"/>
  <c r="Z1108" i="19"/>
  <c r="Z1109" i="19"/>
  <c r="Z1110" i="19"/>
  <c r="Z1111" i="19"/>
  <c r="Z1112" i="19"/>
  <c r="Z1113" i="19"/>
  <c r="Z1114" i="19"/>
  <c r="Z1115" i="19"/>
  <c r="Z1116" i="19"/>
  <c r="Z1117" i="19"/>
  <c r="Z1118" i="19"/>
  <c r="Z1119" i="19"/>
  <c r="Z1120" i="19"/>
  <c r="Z1121" i="19"/>
  <c r="Z1122" i="19"/>
  <c r="Z1123" i="19"/>
  <c r="Z1124" i="19"/>
  <c r="Z1125" i="19"/>
  <c r="Z1126" i="19"/>
  <c r="Z1127" i="19"/>
  <c r="Z1128" i="19"/>
  <c r="Z1129" i="19"/>
  <c r="Z1130" i="19"/>
  <c r="Z1131" i="19"/>
  <c r="Z1132" i="19"/>
  <c r="Z1133" i="19"/>
  <c r="Z1134" i="19"/>
  <c r="Z1135" i="19"/>
  <c r="Z1136" i="19"/>
  <c r="Z1137" i="19"/>
  <c r="Z1138" i="19"/>
  <c r="Z1139" i="19"/>
  <c r="Z1140" i="19"/>
  <c r="Z1141" i="19"/>
  <c r="Z1142" i="19"/>
  <c r="Z1143" i="19"/>
  <c r="Z1144" i="19"/>
  <c r="Z1145" i="19"/>
  <c r="Z1146" i="19"/>
  <c r="Z1147" i="19"/>
  <c r="Z1148" i="19"/>
  <c r="Z1149" i="19"/>
  <c r="Z1150" i="19"/>
  <c r="Z1151" i="19"/>
  <c r="Z1152" i="19"/>
  <c r="Z1153" i="19"/>
  <c r="Z1154" i="19"/>
  <c r="Z1155" i="19"/>
  <c r="Z1156" i="19"/>
  <c r="Z1157" i="19"/>
  <c r="Z1158" i="19"/>
  <c r="Z1159" i="19"/>
  <c r="Z1160" i="19"/>
  <c r="Z1161" i="19"/>
  <c r="Z1162" i="19"/>
  <c r="Z1163" i="19"/>
  <c r="Z1164" i="19"/>
  <c r="Z1165" i="19"/>
  <c r="Z1166" i="19"/>
  <c r="Z1167" i="19"/>
  <c r="Z1168" i="19"/>
  <c r="Z1169" i="19"/>
  <c r="Z1170" i="19"/>
  <c r="Z1171" i="19"/>
  <c r="Z1172" i="19"/>
  <c r="Z1173" i="19"/>
  <c r="Z1174" i="19"/>
  <c r="Z1175" i="19"/>
  <c r="Z1176" i="19"/>
  <c r="Z1177" i="19"/>
  <c r="Z1178" i="19"/>
  <c r="Z1179" i="19"/>
  <c r="Z1180" i="19"/>
  <c r="Z1181" i="19"/>
  <c r="Z1182" i="19"/>
  <c r="Z1183" i="19"/>
  <c r="Z1184" i="19"/>
  <c r="Z1185" i="19"/>
  <c r="Z1186" i="19"/>
  <c r="Z1187" i="19"/>
  <c r="Z1188" i="19"/>
  <c r="Z1189" i="19"/>
  <c r="Z1190" i="19"/>
  <c r="Z1191" i="19"/>
  <c r="Z1192" i="19"/>
  <c r="Z1193" i="19"/>
  <c r="Z1194" i="19"/>
  <c r="Z1195" i="19"/>
  <c r="Z1196" i="19"/>
  <c r="Z1197" i="19"/>
  <c r="Z1198" i="19"/>
  <c r="Z1199" i="19"/>
  <c r="Z1200" i="19"/>
  <c r="Z1201" i="19"/>
  <c r="Z1202" i="19"/>
  <c r="Z1203" i="19"/>
  <c r="Z1204" i="19"/>
  <c r="Z1205" i="19"/>
  <c r="Z1206" i="19"/>
  <c r="Z1207" i="19"/>
  <c r="Z1208" i="19"/>
  <c r="Z1209" i="19"/>
  <c r="Z1210" i="19"/>
  <c r="Z1211" i="19"/>
  <c r="Z1212" i="19"/>
  <c r="Z1213" i="19"/>
  <c r="Z1214" i="19"/>
  <c r="Z1215" i="19"/>
  <c r="Z1216" i="19"/>
  <c r="Z1217" i="19"/>
  <c r="Z1218" i="19"/>
  <c r="Z1219" i="19"/>
  <c r="Z1220" i="19"/>
  <c r="Z1221" i="19"/>
  <c r="Z1222" i="19"/>
  <c r="Z1223" i="19"/>
  <c r="Z1224" i="19"/>
  <c r="Z1225" i="19"/>
  <c r="Z1226" i="19"/>
  <c r="Z1227" i="19"/>
  <c r="Z1228" i="19"/>
  <c r="Z1229" i="19"/>
  <c r="Z1230" i="19"/>
  <c r="Z1231" i="19"/>
  <c r="Z1232" i="19"/>
  <c r="Z1233" i="19"/>
  <c r="Z1234" i="19"/>
  <c r="Z1235" i="19"/>
  <c r="Z1236" i="19"/>
  <c r="Z1237" i="19"/>
  <c r="Z1238" i="19"/>
  <c r="Z1239" i="19"/>
  <c r="Z1240" i="19"/>
  <c r="Z1241" i="19"/>
  <c r="Z1242" i="19"/>
  <c r="Z1243" i="19"/>
  <c r="Z1244" i="19"/>
  <c r="Z1245" i="19"/>
  <c r="Z1246" i="19"/>
  <c r="Z1247" i="19"/>
  <c r="Z1248" i="19"/>
  <c r="Z1249" i="19"/>
  <c r="Z1250" i="19"/>
  <c r="Z1251" i="19"/>
  <c r="Z1252" i="19"/>
  <c r="Z1253" i="19"/>
  <c r="Z1254" i="19"/>
  <c r="Z1255" i="19"/>
  <c r="Z1256" i="19"/>
  <c r="Z1257" i="19"/>
  <c r="Z1258" i="19"/>
  <c r="Z1259" i="19"/>
  <c r="Z1260" i="19"/>
  <c r="Z1261" i="19"/>
  <c r="Z1262" i="19"/>
  <c r="Z1263" i="19"/>
  <c r="Z1264" i="19"/>
  <c r="Z1265" i="19"/>
  <c r="Z1266" i="19"/>
  <c r="Z1267" i="19"/>
  <c r="Z1268" i="19"/>
  <c r="Z1269" i="19"/>
  <c r="Z1270" i="19"/>
  <c r="Z1271" i="19"/>
  <c r="Z1272" i="19"/>
  <c r="Z1273" i="19"/>
  <c r="Z1274" i="19"/>
  <c r="Z1275" i="19"/>
  <c r="Z1276" i="19"/>
  <c r="Z1277" i="19"/>
  <c r="Z1278" i="19"/>
  <c r="Z1279" i="19"/>
  <c r="Z1280" i="19"/>
  <c r="Z1281" i="19"/>
  <c r="Z1282" i="19"/>
  <c r="Z1283" i="19"/>
  <c r="Z1284" i="19"/>
  <c r="Z1285" i="19"/>
  <c r="Z1286" i="19"/>
  <c r="Z1287" i="19"/>
  <c r="Z1288" i="19"/>
  <c r="Z1289" i="19"/>
  <c r="Z1290" i="19"/>
  <c r="Z1291" i="19"/>
  <c r="Z1292" i="19"/>
  <c r="Z1293" i="19"/>
  <c r="Z1294" i="19"/>
  <c r="Z1295" i="19"/>
  <c r="Z1296" i="19"/>
  <c r="Z1297" i="19"/>
  <c r="Z1298" i="19"/>
  <c r="Z1299" i="19"/>
  <c r="Z1300" i="19"/>
  <c r="Z1301" i="19"/>
  <c r="Z1302" i="19"/>
  <c r="Z1303" i="19"/>
  <c r="Z1304" i="19"/>
  <c r="Z1305" i="19"/>
  <c r="Z1306" i="19"/>
  <c r="Z1307" i="19"/>
  <c r="Z1308" i="19"/>
  <c r="Z1309" i="19"/>
  <c r="Z1310" i="19"/>
  <c r="Z1311" i="19"/>
  <c r="Z1312" i="19"/>
  <c r="Z1313" i="19"/>
  <c r="Z1314" i="19"/>
  <c r="Z1315" i="19"/>
  <c r="Z1316" i="19"/>
  <c r="Z1317" i="19"/>
  <c r="Z1318" i="19"/>
  <c r="Z1319" i="19"/>
  <c r="Z1320" i="19"/>
  <c r="Z1321" i="19"/>
  <c r="Z1322" i="19"/>
  <c r="Z1323" i="19"/>
  <c r="Z1324" i="19"/>
  <c r="Z1325" i="19"/>
  <c r="Z1326" i="19"/>
  <c r="Z1327" i="19"/>
  <c r="Z1328" i="19"/>
  <c r="Z1329" i="19"/>
  <c r="Z1330" i="19"/>
  <c r="Z1331" i="19"/>
  <c r="Z1332" i="19"/>
  <c r="Z1333" i="19"/>
  <c r="Z1334" i="19"/>
  <c r="Z1335" i="19"/>
  <c r="Z1336" i="19"/>
  <c r="Z1337" i="19"/>
  <c r="Z1338" i="19"/>
  <c r="Z1339" i="19"/>
  <c r="Z1340" i="19"/>
  <c r="Z1341" i="19"/>
  <c r="Z1342" i="19"/>
  <c r="Z1343" i="19"/>
  <c r="Z1344" i="19"/>
  <c r="Z1345" i="19"/>
  <c r="Z1346" i="19"/>
  <c r="Z1347" i="19"/>
  <c r="Z1348" i="19"/>
  <c r="Z1349" i="19"/>
  <c r="Z1350" i="19"/>
  <c r="Z1351" i="19"/>
  <c r="Z1352" i="19"/>
  <c r="Z1353" i="19"/>
  <c r="Z1354" i="19"/>
  <c r="Z1355" i="19"/>
  <c r="Z1356" i="19"/>
  <c r="Z1357" i="19"/>
  <c r="Z1358" i="19"/>
  <c r="Z1359" i="19"/>
  <c r="Z1360" i="19"/>
  <c r="Z1361" i="19"/>
  <c r="Z1362" i="19"/>
  <c r="Z1363" i="19"/>
  <c r="Z1364" i="19"/>
  <c r="Z1365" i="19"/>
  <c r="Z1366" i="19"/>
  <c r="Z1367" i="19"/>
  <c r="Z1368" i="19"/>
  <c r="Z1369" i="19"/>
  <c r="Z1370" i="19"/>
  <c r="Z1371" i="19"/>
  <c r="Z1372" i="19"/>
  <c r="Z1373" i="19"/>
  <c r="Z1374" i="19"/>
  <c r="Z1375" i="19"/>
  <c r="Z1376" i="19"/>
  <c r="Z1377" i="19"/>
  <c r="Z1378" i="19"/>
  <c r="Z1379" i="19"/>
  <c r="Z1380" i="19"/>
  <c r="Z1381" i="19"/>
  <c r="Z1382" i="19"/>
  <c r="Z1383" i="19"/>
  <c r="Z1384" i="19"/>
  <c r="Z1385" i="19"/>
  <c r="Z1386" i="19"/>
  <c r="Z1387" i="19"/>
  <c r="Z1388" i="19"/>
  <c r="Z1389" i="19"/>
  <c r="Z1390" i="19"/>
  <c r="Z1391" i="19"/>
  <c r="Z1392" i="19"/>
  <c r="Z1393" i="19"/>
  <c r="Z1394" i="19"/>
  <c r="Z1395" i="19"/>
  <c r="Z1396" i="19"/>
  <c r="Z1397" i="19"/>
  <c r="Z1398" i="19"/>
  <c r="Z1399" i="19"/>
  <c r="Z1400" i="19"/>
  <c r="Z1401" i="19"/>
  <c r="Z1402" i="19"/>
  <c r="Z1403" i="19"/>
  <c r="Z1404" i="19"/>
  <c r="Z1405" i="19"/>
  <c r="Z1406" i="19"/>
  <c r="Z1407" i="19"/>
  <c r="Z1408" i="19"/>
  <c r="Z1409" i="19"/>
  <c r="Z1410" i="19"/>
  <c r="Z1411" i="19"/>
  <c r="Z1412" i="19"/>
  <c r="Z1413" i="19"/>
  <c r="Z1414" i="19"/>
  <c r="Z1415" i="19"/>
  <c r="Z1416" i="19"/>
  <c r="Z1417" i="19"/>
  <c r="Z1418" i="19"/>
  <c r="Z1419" i="19"/>
  <c r="Z1420" i="19"/>
  <c r="Z1421" i="19"/>
  <c r="Z1422" i="19"/>
  <c r="Z1423" i="19"/>
  <c r="Z1424" i="19"/>
  <c r="Z1425" i="19"/>
  <c r="Z1426" i="19"/>
  <c r="Z1427" i="19"/>
  <c r="Z1428" i="19"/>
  <c r="Z1429" i="19"/>
  <c r="Z1430" i="19"/>
  <c r="Z1431" i="19"/>
  <c r="Z1432" i="19"/>
  <c r="Z1433" i="19"/>
  <c r="Z1434" i="19"/>
  <c r="Z1435" i="19"/>
  <c r="Z1436" i="19"/>
  <c r="Z1437" i="19"/>
  <c r="Z1438" i="19"/>
  <c r="Z1439" i="19"/>
  <c r="Z1440" i="19"/>
  <c r="Z1441" i="19"/>
  <c r="Z1442" i="19"/>
  <c r="Z1443" i="19"/>
  <c r="Z1444" i="19"/>
  <c r="Z1445" i="19"/>
  <c r="Z1446" i="19"/>
  <c r="Z1447" i="19"/>
  <c r="Z1448" i="19"/>
  <c r="Z1449" i="19"/>
  <c r="Z1450" i="19"/>
  <c r="Z1451" i="19"/>
  <c r="Z1452" i="19"/>
  <c r="Z1453" i="19"/>
  <c r="Z1454" i="19"/>
  <c r="Z1455" i="19"/>
  <c r="Z1456" i="19"/>
  <c r="Z1457" i="19"/>
  <c r="Z1458" i="19"/>
  <c r="Z1459" i="19"/>
  <c r="Z1460" i="19"/>
  <c r="Z1461" i="19"/>
  <c r="Z2" i="19"/>
  <c r="X3" i="19"/>
  <c r="X4" i="19"/>
  <c r="X5" i="19"/>
  <c r="X6" i="19"/>
  <c r="X7" i="19"/>
  <c r="X8" i="19"/>
  <c r="X9" i="19"/>
  <c r="X10" i="19"/>
  <c r="X11" i="19"/>
  <c r="X12" i="19"/>
  <c r="X13" i="19"/>
  <c r="X14" i="19"/>
  <c r="X15" i="19"/>
  <c r="X16" i="19"/>
  <c r="X17" i="19"/>
  <c r="X18" i="19"/>
  <c r="X19" i="19"/>
  <c r="X20" i="19"/>
  <c r="X21" i="19"/>
  <c r="X22" i="19"/>
  <c r="X23" i="19"/>
  <c r="X24" i="19"/>
  <c r="X25" i="19"/>
  <c r="X26" i="19"/>
  <c r="X27" i="19"/>
  <c r="X28" i="19"/>
  <c r="X29" i="19"/>
  <c r="X30" i="19"/>
  <c r="X31" i="19"/>
  <c r="X32" i="19"/>
  <c r="X33" i="19"/>
  <c r="X34" i="19"/>
  <c r="X35" i="19"/>
  <c r="X36" i="19"/>
  <c r="X37" i="19"/>
  <c r="X38" i="19"/>
  <c r="X39" i="19"/>
  <c r="X40" i="19"/>
  <c r="X41" i="19"/>
  <c r="X42" i="19"/>
  <c r="X43" i="19"/>
  <c r="X44" i="19"/>
  <c r="X45" i="19"/>
  <c r="X46" i="19"/>
  <c r="X47" i="19"/>
  <c r="X48" i="19"/>
  <c r="X49" i="19"/>
  <c r="X50" i="19"/>
  <c r="X51" i="19"/>
  <c r="X52" i="19"/>
  <c r="X53" i="19"/>
  <c r="X54" i="19"/>
  <c r="X55" i="19"/>
  <c r="X56" i="19"/>
  <c r="X57" i="19"/>
  <c r="X58" i="19"/>
  <c r="X59" i="19"/>
  <c r="X60" i="19"/>
  <c r="X61" i="19"/>
  <c r="X62" i="19"/>
  <c r="X63" i="19"/>
  <c r="X64" i="19"/>
  <c r="X65" i="19"/>
  <c r="X66" i="19"/>
  <c r="X67" i="19"/>
  <c r="X68" i="19"/>
  <c r="X69" i="19"/>
  <c r="X70" i="19"/>
  <c r="X71" i="19"/>
  <c r="X72" i="19"/>
  <c r="X73" i="19"/>
  <c r="X74" i="19"/>
  <c r="X75" i="19"/>
  <c r="X76" i="19"/>
  <c r="X77" i="19"/>
  <c r="X78" i="19"/>
  <c r="X79" i="19"/>
  <c r="X80" i="19"/>
  <c r="X81" i="19"/>
  <c r="X82" i="19"/>
  <c r="X83" i="19"/>
  <c r="X84" i="19"/>
  <c r="X85" i="19"/>
  <c r="X86" i="19"/>
  <c r="X87" i="19"/>
  <c r="X88" i="19"/>
  <c r="X89" i="19"/>
  <c r="X90" i="19"/>
  <c r="X91" i="19"/>
  <c r="X92" i="19"/>
  <c r="X93" i="19"/>
  <c r="X94" i="19"/>
  <c r="X95" i="19"/>
  <c r="X96" i="19"/>
  <c r="X97" i="19"/>
  <c r="X98" i="19"/>
  <c r="X99" i="19"/>
  <c r="X100" i="19"/>
  <c r="X101" i="19"/>
  <c r="X102" i="19"/>
  <c r="X103" i="19"/>
  <c r="X104" i="19"/>
  <c r="X105" i="19"/>
  <c r="X106" i="19"/>
  <c r="X107" i="19"/>
  <c r="X108" i="19"/>
  <c r="X109" i="19"/>
  <c r="X110" i="19"/>
  <c r="X111" i="19"/>
  <c r="X112" i="19"/>
  <c r="X113" i="19"/>
  <c r="X114" i="19"/>
  <c r="X115" i="19"/>
  <c r="X116" i="19"/>
  <c r="X117" i="19"/>
  <c r="X118" i="19"/>
  <c r="X119" i="19"/>
  <c r="X120" i="19"/>
  <c r="X121" i="19"/>
  <c r="X122" i="19"/>
  <c r="X123" i="19"/>
  <c r="X124" i="19"/>
  <c r="X125" i="19"/>
  <c r="X126" i="19"/>
  <c r="X127" i="19"/>
  <c r="X128" i="19"/>
  <c r="X129" i="19"/>
  <c r="X130" i="19"/>
  <c r="X131" i="19"/>
  <c r="X132" i="19"/>
  <c r="X133" i="19"/>
  <c r="X134" i="19"/>
  <c r="X135" i="19"/>
  <c r="X136" i="19"/>
  <c r="X137" i="19"/>
  <c r="X138" i="19"/>
  <c r="X139" i="19"/>
  <c r="X140" i="19"/>
  <c r="X141" i="19"/>
  <c r="X142" i="19"/>
  <c r="X143" i="19"/>
  <c r="X144" i="19"/>
  <c r="X145" i="19"/>
  <c r="X146" i="19"/>
  <c r="X147" i="19"/>
  <c r="X148" i="19"/>
  <c r="X149" i="19"/>
  <c r="X150" i="19"/>
  <c r="X151" i="19"/>
  <c r="X152" i="19"/>
  <c r="X153" i="19"/>
  <c r="X154" i="19"/>
  <c r="X155" i="19"/>
  <c r="X156" i="19"/>
  <c r="X157" i="19"/>
  <c r="X158" i="19"/>
  <c r="X159" i="19"/>
  <c r="X160" i="19"/>
  <c r="X161" i="19"/>
  <c r="X162" i="19"/>
  <c r="X163" i="19"/>
  <c r="X164" i="19"/>
  <c r="X165" i="19"/>
  <c r="X166" i="19"/>
  <c r="X167" i="19"/>
  <c r="X168" i="19"/>
  <c r="X169" i="19"/>
  <c r="X170" i="19"/>
  <c r="X171" i="19"/>
  <c r="X172" i="19"/>
  <c r="X173" i="19"/>
  <c r="X174" i="19"/>
  <c r="X175" i="19"/>
  <c r="X176" i="19"/>
  <c r="X177" i="19"/>
  <c r="X178" i="19"/>
  <c r="X179" i="19"/>
  <c r="X180" i="19"/>
  <c r="X181" i="19"/>
  <c r="X182" i="19"/>
  <c r="X183" i="19"/>
  <c r="X184" i="19"/>
  <c r="X185" i="19"/>
  <c r="X186" i="19"/>
  <c r="X187" i="19"/>
  <c r="X188" i="19"/>
  <c r="X189" i="19"/>
  <c r="X190" i="19"/>
  <c r="X191" i="19"/>
  <c r="X192" i="19"/>
  <c r="X193" i="19"/>
  <c r="X194" i="19"/>
  <c r="X195" i="19"/>
  <c r="X196" i="19"/>
  <c r="X197" i="19"/>
  <c r="X198" i="19"/>
  <c r="X199" i="19"/>
  <c r="X200" i="19"/>
  <c r="X201" i="19"/>
  <c r="X202" i="19"/>
  <c r="X203" i="19"/>
  <c r="X204" i="19"/>
  <c r="X205" i="19"/>
  <c r="X206" i="19"/>
  <c r="X207" i="19"/>
  <c r="X208" i="19"/>
  <c r="X209" i="19"/>
  <c r="X210" i="19"/>
  <c r="X211" i="19"/>
  <c r="X212" i="19"/>
  <c r="X213" i="19"/>
  <c r="X214" i="19"/>
  <c r="X215" i="19"/>
  <c r="X216" i="19"/>
  <c r="X217" i="19"/>
  <c r="X218" i="19"/>
  <c r="X219" i="19"/>
  <c r="X220" i="19"/>
  <c r="X221" i="19"/>
  <c r="X222" i="19"/>
  <c r="X223" i="19"/>
  <c r="X224" i="19"/>
  <c r="X225" i="19"/>
  <c r="X226" i="19"/>
  <c r="X227" i="19"/>
  <c r="X228" i="19"/>
  <c r="X229" i="19"/>
  <c r="X230" i="19"/>
  <c r="X231" i="19"/>
  <c r="X232" i="19"/>
  <c r="X233" i="19"/>
  <c r="X234" i="19"/>
  <c r="X235" i="19"/>
  <c r="X236" i="19"/>
  <c r="X237" i="19"/>
  <c r="X238" i="19"/>
  <c r="X239" i="19"/>
  <c r="X240" i="19"/>
  <c r="X241" i="19"/>
  <c r="X242" i="19"/>
  <c r="X243" i="19"/>
  <c r="X244" i="19"/>
  <c r="X245" i="19"/>
  <c r="X246" i="19"/>
  <c r="X247" i="19"/>
  <c r="X248" i="19"/>
  <c r="X249" i="19"/>
  <c r="X250" i="19"/>
  <c r="X251" i="19"/>
  <c r="X252" i="19"/>
  <c r="X253" i="19"/>
  <c r="X254" i="19"/>
  <c r="X255" i="19"/>
  <c r="X256" i="19"/>
  <c r="X257" i="19"/>
  <c r="X258" i="19"/>
  <c r="X259" i="19"/>
  <c r="X260" i="19"/>
  <c r="X261" i="19"/>
  <c r="X262" i="19"/>
  <c r="X263" i="19"/>
  <c r="X264" i="19"/>
  <c r="X265" i="19"/>
  <c r="X266" i="19"/>
  <c r="X267" i="19"/>
  <c r="X268" i="19"/>
  <c r="X269" i="19"/>
  <c r="X270" i="19"/>
  <c r="X271" i="19"/>
  <c r="X272" i="19"/>
  <c r="X273" i="19"/>
  <c r="X274" i="19"/>
  <c r="X275" i="19"/>
  <c r="X276" i="19"/>
  <c r="X277" i="19"/>
  <c r="X278" i="19"/>
  <c r="X279" i="19"/>
  <c r="X280" i="19"/>
  <c r="X281" i="19"/>
  <c r="X282" i="19"/>
  <c r="X283" i="19"/>
  <c r="X284" i="19"/>
  <c r="X285" i="19"/>
  <c r="X286" i="19"/>
  <c r="X287" i="19"/>
  <c r="X288" i="19"/>
  <c r="X289" i="19"/>
  <c r="X290" i="19"/>
  <c r="X291" i="19"/>
  <c r="X292" i="19"/>
  <c r="X293" i="19"/>
  <c r="X294" i="19"/>
  <c r="X295" i="19"/>
  <c r="X296" i="19"/>
  <c r="X297" i="19"/>
  <c r="X298" i="19"/>
  <c r="X299" i="19"/>
  <c r="X300" i="19"/>
  <c r="X301" i="19"/>
  <c r="X302" i="19"/>
  <c r="X303" i="19"/>
  <c r="X304" i="19"/>
  <c r="X305" i="19"/>
  <c r="X306" i="19"/>
  <c r="X307" i="19"/>
  <c r="X308" i="19"/>
  <c r="X309" i="19"/>
  <c r="X310" i="19"/>
  <c r="X311" i="19"/>
  <c r="X312" i="19"/>
  <c r="X313" i="19"/>
  <c r="X314" i="19"/>
  <c r="X315" i="19"/>
  <c r="X316" i="19"/>
  <c r="X317" i="19"/>
  <c r="X318" i="19"/>
  <c r="X319" i="19"/>
  <c r="X320" i="19"/>
  <c r="X321" i="19"/>
  <c r="X322" i="19"/>
  <c r="X323" i="19"/>
  <c r="X324" i="19"/>
  <c r="X325" i="19"/>
  <c r="X326" i="19"/>
  <c r="X327" i="19"/>
  <c r="X328" i="19"/>
  <c r="X329" i="19"/>
  <c r="X330" i="19"/>
  <c r="X331" i="19"/>
  <c r="X332" i="19"/>
  <c r="X333" i="19"/>
  <c r="X334" i="19"/>
  <c r="X335" i="19"/>
  <c r="X336" i="19"/>
  <c r="X337" i="19"/>
  <c r="X338" i="19"/>
  <c r="X339" i="19"/>
  <c r="X340" i="19"/>
  <c r="X341" i="19"/>
  <c r="X342" i="19"/>
  <c r="X343" i="19"/>
  <c r="X344" i="19"/>
  <c r="X345" i="19"/>
  <c r="X346" i="19"/>
  <c r="X347" i="19"/>
  <c r="X348" i="19"/>
  <c r="X349" i="19"/>
  <c r="X350" i="19"/>
  <c r="X351" i="19"/>
  <c r="X352" i="19"/>
  <c r="X353" i="19"/>
  <c r="X354" i="19"/>
  <c r="X355" i="19"/>
  <c r="X356" i="19"/>
  <c r="X357" i="19"/>
  <c r="X358" i="19"/>
  <c r="X359" i="19"/>
  <c r="X360" i="19"/>
  <c r="X361" i="19"/>
  <c r="X362" i="19"/>
  <c r="X363" i="19"/>
  <c r="X364" i="19"/>
  <c r="X365" i="19"/>
  <c r="X366" i="19"/>
  <c r="X367" i="19"/>
  <c r="X368" i="19"/>
  <c r="X369" i="19"/>
  <c r="X370" i="19"/>
  <c r="X371" i="19"/>
  <c r="X372" i="19"/>
  <c r="X373" i="19"/>
  <c r="X374" i="19"/>
  <c r="X375" i="19"/>
  <c r="X376" i="19"/>
  <c r="X377" i="19"/>
  <c r="X378" i="19"/>
  <c r="X379" i="19"/>
  <c r="X380" i="19"/>
  <c r="X381" i="19"/>
  <c r="X382" i="19"/>
  <c r="X383" i="19"/>
  <c r="X384" i="19"/>
  <c r="X385" i="19"/>
  <c r="X386" i="19"/>
  <c r="X387" i="19"/>
  <c r="X388" i="19"/>
  <c r="X389" i="19"/>
  <c r="X390" i="19"/>
  <c r="X391" i="19"/>
  <c r="X392" i="19"/>
  <c r="X393" i="19"/>
  <c r="X394" i="19"/>
  <c r="X395" i="19"/>
  <c r="X396" i="19"/>
  <c r="X397" i="19"/>
  <c r="X398" i="19"/>
  <c r="X399" i="19"/>
  <c r="X400" i="19"/>
  <c r="X401" i="19"/>
  <c r="X402" i="19"/>
  <c r="X403" i="19"/>
  <c r="X404" i="19"/>
  <c r="X405" i="19"/>
  <c r="X406" i="19"/>
  <c r="X407" i="19"/>
  <c r="X408" i="19"/>
  <c r="X409" i="19"/>
  <c r="X410" i="19"/>
  <c r="X411" i="19"/>
  <c r="X412" i="19"/>
  <c r="X413" i="19"/>
  <c r="X414" i="19"/>
  <c r="X415" i="19"/>
  <c r="X416" i="19"/>
  <c r="X417" i="19"/>
  <c r="X418" i="19"/>
  <c r="X419" i="19"/>
  <c r="X420" i="19"/>
  <c r="X421" i="19"/>
  <c r="X422" i="19"/>
  <c r="X423" i="19"/>
  <c r="X424" i="19"/>
  <c r="X425" i="19"/>
  <c r="X426" i="19"/>
  <c r="X427" i="19"/>
  <c r="X428" i="19"/>
  <c r="X429" i="19"/>
  <c r="X430" i="19"/>
  <c r="X431" i="19"/>
  <c r="X432" i="19"/>
  <c r="X433" i="19"/>
  <c r="X434" i="19"/>
  <c r="X435" i="19"/>
  <c r="X436" i="19"/>
  <c r="X437" i="19"/>
  <c r="X438" i="19"/>
  <c r="X439" i="19"/>
  <c r="X440" i="19"/>
  <c r="X441" i="19"/>
  <c r="X442" i="19"/>
  <c r="X443" i="19"/>
  <c r="X444" i="19"/>
  <c r="X445" i="19"/>
  <c r="X446" i="19"/>
  <c r="X447" i="19"/>
  <c r="X448" i="19"/>
  <c r="X449" i="19"/>
  <c r="X450" i="19"/>
  <c r="X451" i="19"/>
  <c r="X452" i="19"/>
  <c r="X453" i="19"/>
  <c r="X454" i="19"/>
  <c r="X455" i="19"/>
  <c r="X456" i="19"/>
  <c r="X457" i="19"/>
  <c r="X458" i="19"/>
  <c r="X459" i="19"/>
  <c r="X460" i="19"/>
  <c r="X461" i="19"/>
  <c r="X462" i="19"/>
  <c r="X463" i="19"/>
  <c r="X464" i="19"/>
  <c r="X465" i="19"/>
  <c r="X466" i="19"/>
  <c r="X467" i="19"/>
  <c r="X468" i="19"/>
  <c r="X469" i="19"/>
  <c r="X470" i="19"/>
  <c r="X471" i="19"/>
  <c r="X472" i="19"/>
  <c r="X473" i="19"/>
  <c r="X474" i="19"/>
  <c r="X475" i="19"/>
  <c r="X476" i="19"/>
  <c r="X477" i="19"/>
  <c r="X478" i="19"/>
  <c r="X479" i="19"/>
  <c r="X480" i="19"/>
  <c r="X481" i="19"/>
  <c r="X482" i="19"/>
  <c r="X483" i="19"/>
  <c r="X484" i="19"/>
  <c r="X485" i="19"/>
  <c r="X486" i="19"/>
  <c r="X487" i="19"/>
  <c r="X488" i="19"/>
  <c r="X489" i="19"/>
  <c r="X490" i="19"/>
  <c r="X491" i="19"/>
  <c r="X492" i="19"/>
  <c r="X493" i="19"/>
  <c r="X494" i="19"/>
  <c r="X495" i="19"/>
  <c r="X496" i="19"/>
  <c r="X497" i="19"/>
  <c r="X498" i="19"/>
  <c r="X499" i="19"/>
  <c r="X500" i="19"/>
  <c r="X501" i="19"/>
  <c r="X502" i="19"/>
  <c r="X503" i="19"/>
  <c r="X504" i="19"/>
  <c r="X505" i="19"/>
  <c r="X506" i="19"/>
  <c r="X507" i="19"/>
  <c r="X508" i="19"/>
  <c r="X509" i="19"/>
  <c r="X510" i="19"/>
  <c r="X511" i="19"/>
  <c r="X512" i="19"/>
  <c r="X513" i="19"/>
  <c r="X514" i="19"/>
  <c r="X515" i="19"/>
  <c r="X516" i="19"/>
  <c r="X517" i="19"/>
  <c r="X518" i="19"/>
  <c r="X519" i="19"/>
  <c r="X520" i="19"/>
  <c r="X521" i="19"/>
  <c r="X522" i="19"/>
  <c r="X523" i="19"/>
  <c r="X524" i="19"/>
  <c r="X525" i="19"/>
  <c r="X526" i="19"/>
  <c r="X527" i="19"/>
  <c r="X528" i="19"/>
  <c r="X529" i="19"/>
  <c r="X530" i="19"/>
  <c r="X531" i="19"/>
  <c r="X532" i="19"/>
  <c r="X533" i="19"/>
  <c r="X534" i="19"/>
  <c r="X535" i="19"/>
  <c r="X536" i="19"/>
  <c r="X537" i="19"/>
  <c r="X538" i="19"/>
  <c r="X539" i="19"/>
  <c r="X540" i="19"/>
  <c r="X541" i="19"/>
  <c r="X542" i="19"/>
  <c r="X543" i="19"/>
  <c r="X544" i="19"/>
  <c r="X545" i="19"/>
  <c r="X546" i="19"/>
  <c r="X547" i="19"/>
  <c r="X548" i="19"/>
  <c r="X549" i="19"/>
  <c r="X550" i="19"/>
  <c r="X551" i="19"/>
  <c r="X552" i="19"/>
  <c r="X553" i="19"/>
  <c r="X554" i="19"/>
  <c r="X555" i="19"/>
  <c r="X556" i="19"/>
  <c r="X557" i="19"/>
  <c r="X558" i="19"/>
  <c r="X559" i="19"/>
  <c r="X560" i="19"/>
  <c r="X561" i="19"/>
  <c r="X562" i="19"/>
  <c r="X563" i="19"/>
  <c r="X564" i="19"/>
  <c r="X565" i="19"/>
  <c r="X566" i="19"/>
  <c r="X567" i="19"/>
  <c r="X568" i="19"/>
  <c r="X569" i="19"/>
  <c r="X570" i="19"/>
  <c r="X571" i="19"/>
  <c r="X572" i="19"/>
  <c r="X573" i="19"/>
  <c r="X574" i="19"/>
  <c r="X575" i="19"/>
  <c r="X576" i="19"/>
  <c r="X577" i="19"/>
  <c r="X578" i="19"/>
  <c r="X579" i="19"/>
  <c r="X580" i="19"/>
  <c r="X581" i="19"/>
  <c r="X582" i="19"/>
  <c r="X583" i="19"/>
  <c r="X584" i="19"/>
  <c r="X585" i="19"/>
  <c r="X586" i="19"/>
  <c r="X587" i="19"/>
  <c r="X588" i="19"/>
  <c r="X589" i="19"/>
  <c r="X590" i="19"/>
  <c r="X591" i="19"/>
  <c r="X592" i="19"/>
  <c r="X593" i="19"/>
  <c r="X594" i="19"/>
  <c r="X595" i="19"/>
  <c r="X596" i="19"/>
  <c r="X597" i="19"/>
  <c r="X598" i="19"/>
  <c r="X599" i="19"/>
  <c r="X600" i="19"/>
  <c r="X601" i="19"/>
  <c r="X602" i="19"/>
  <c r="X603" i="19"/>
  <c r="X604" i="19"/>
  <c r="X605" i="19"/>
  <c r="X606" i="19"/>
  <c r="X607" i="19"/>
  <c r="X608" i="19"/>
  <c r="X609" i="19"/>
  <c r="X610" i="19"/>
  <c r="X611" i="19"/>
  <c r="X612" i="19"/>
  <c r="X613" i="19"/>
  <c r="X614" i="19"/>
  <c r="X615" i="19"/>
  <c r="X616" i="19"/>
  <c r="X617" i="19"/>
  <c r="X618" i="19"/>
  <c r="X619" i="19"/>
  <c r="X620" i="19"/>
  <c r="X621" i="19"/>
  <c r="X622" i="19"/>
  <c r="X623" i="19"/>
  <c r="X624" i="19"/>
  <c r="X625" i="19"/>
  <c r="X626" i="19"/>
  <c r="X627" i="19"/>
  <c r="X628" i="19"/>
  <c r="X629" i="19"/>
  <c r="X630" i="19"/>
  <c r="X631" i="19"/>
  <c r="X632" i="19"/>
  <c r="X633" i="19"/>
  <c r="X634" i="19"/>
  <c r="X635" i="19"/>
  <c r="X636" i="19"/>
  <c r="X637" i="19"/>
  <c r="X638" i="19"/>
  <c r="X639" i="19"/>
  <c r="X640" i="19"/>
  <c r="X641" i="19"/>
  <c r="X642" i="19"/>
  <c r="X643" i="19"/>
  <c r="X644" i="19"/>
  <c r="X645" i="19"/>
  <c r="X646" i="19"/>
  <c r="X647" i="19"/>
  <c r="X648" i="19"/>
  <c r="X649" i="19"/>
  <c r="X650" i="19"/>
  <c r="X651" i="19"/>
  <c r="X652" i="19"/>
  <c r="X653" i="19"/>
  <c r="X654" i="19"/>
  <c r="X655" i="19"/>
  <c r="X656" i="19"/>
  <c r="X657" i="19"/>
  <c r="X658" i="19"/>
  <c r="X659" i="19"/>
  <c r="X660" i="19"/>
  <c r="X661" i="19"/>
  <c r="X662" i="19"/>
  <c r="X663" i="19"/>
  <c r="X664" i="19"/>
  <c r="X665" i="19"/>
  <c r="X666" i="19"/>
  <c r="X667" i="19"/>
  <c r="X668" i="19"/>
  <c r="X669" i="19"/>
  <c r="X670" i="19"/>
  <c r="X671" i="19"/>
  <c r="X672" i="19"/>
  <c r="X673" i="19"/>
  <c r="X674" i="19"/>
  <c r="X675" i="19"/>
  <c r="X676" i="19"/>
  <c r="X677" i="19"/>
  <c r="X678" i="19"/>
  <c r="X679" i="19"/>
  <c r="X680" i="19"/>
  <c r="X681" i="19"/>
  <c r="X682" i="19"/>
  <c r="X683" i="19"/>
  <c r="X684" i="19"/>
  <c r="X685" i="19"/>
  <c r="X686" i="19"/>
  <c r="X687" i="19"/>
  <c r="X688" i="19"/>
  <c r="X689" i="19"/>
  <c r="X690" i="19"/>
  <c r="X691" i="19"/>
  <c r="X692" i="19"/>
  <c r="X693" i="19"/>
  <c r="X694" i="19"/>
  <c r="X695" i="19"/>
  <c r="X696" i="19"/>
  <c r="X697" i="19"/>
  <c r="X698" i="19"/>
  <c r="X699" i="19"/>
  <c r="X700" i="19"/>
  <c r="X701" i="19"/>
  <c r="X702" i="19"/>
  <c r="X703" i="19"/>
  <c r="X704" i="19"/>
  <c r="X705" i="19"/>
  <c r="X706" i="19"/>
  <c r="X707" i="19"/>
  <c r="X708" i="19"/>
  <c r="X709" i="19"/>
  <c r="X710" i="19"/>
  <c r="X711" i="19"/>
  <c r="X712" i="19"/>
  <c r="X713" i="19"/>
  <c r="X714" i="19"/>
  <c r="X715" i="19"/>
  <c r="X716" i="19"/>
  <c r="X717" i="19"/>
  <c r="X718" i="19"/>
  <c r="X719" i="19"/>
  <c r="X720" i="19"/>
  <c r="X721" i="19"/>
  <c r="X722" i="19"/>
  <c r="X723" i="19"/>
  <c r="X724" i="19"/>
  <c r="X725" i="19"/>
  <c r="X726" i="19"/>
  <c r="X727" i="19"/>
  <c r="X728" i="19"/>
  <c r="X729" i="19"/>
  <c r="X730" i="19"/>
  <c r="X731" i="19"/>
  <c r="X732" i="19"/>
  <c r="X733" i="19"/>
  <c r="X734" i="19"/>
  <c r="X735" i="19"/>
  <c r="X736" i="19"/>
  <c r="X737" i="19"/>
  <c r="X738" i="19"/>
  <c r="X739" i="19"/>
  <c r="X740" i="19"/>
  <c r="X741" i="19"/>
  <c r="X742" i="19"/>
  <c r="X743" i="19"/>
  <c r="X744" i="19"/>
  <c r="X745" i="19"/>
  <c r="X746" i="19"/>
  <c r="X747" i="19"/>
  <c r="X748" i="19"/>
  <c r="X749" i="19"/>
  <c r="X750" i="19"/>
  <c r="X751" i="19"/>
  <c r="X752" i="19"/>
  <c r="X753" i="19"/>
  <c r="X754" i="19"/>
  <c r="X755" i="19"/>
  <c r="X756" i="19"/>
  <c r="X757" i="19"/>
  <c r="X758" i="19"/>
  <c r="X759" i="19"/>
  <c r="X760" i="19"/>
  <c r="X761" i="19"/>
  <c r="X762" i="19"/>
  <c r="X763" i="19"/>
  <c r="X764" i="19"/>
  <c r="X765" i="19"/>
  <c r="X766" i="19"/>
  <c r="X767" i="19"/>
  <c r="X768" i="19"/>
  <c r="X769" i="19"/>
  <c r="X770" i="19"/>
  <c r="X771" i="19"/>
  <c r="X772" i="19"/>
  <c r="X773" i="19"/>
  <c r="X774" i="19"/>
  <c r="X775" i="19"/>
  <c r="X776" i="19"/>
  <c r="X777" i="19"/>
  <c r="X778" i="19"/>
  <c r="X779" i="19"/>
  <c r="X780" i="19"/>
  <c r="X781" i="19"/>
  <c r="X782" i="19"/>
  <c r="X783" i="19"/>
  <c r="X784" i="19"/>
  <c r="X785" i="19"/>
  <c r="X786" i="19"/>
  <c r="X787" i="19"/>
  <c r="X788" i="19"/>
  <c r="X789" i="19"/>
  <c r="X790" i="19"/>
  <c r="X791" i="19"/>
  <c r="X792" i="19"/>
  <c r="X793" i="19"/>
  <c r="X794" i="19"/>
  <c r="X795" i="19"/>
  <c r="X796" i="19"/>
  <c r="X797" i="19"/>
  <c r="X798" i="19"/>
  <c r="X799" i="19"/>
  <c r="X800" i="19"/>
  <c r="X801" i="19"/>
  <c r="X802" i="19"/>
  <c r="X803" i="19"/>
  <c r="X804" i="19"/>
  <c r="X805" i="19"/>
  <c r="X806" i="19"/>
  <c r="X807" i="19"/>
  <c r="X808" i="19"/>
  <c r="X809" i="19"/>
  <c r="X810" i="19"/>
  <c r="X811" i="19"/>
  <c r="X812" i="19"/>
  <c r="X813" i="19"/>
  <c r="X814" i="19"/>
  <c r="X815" i="19"/>
  <c r="X816" i="19"/>
  <c r="X817" i="19"/>
  <c r="X818" i="19"/>
  <c r="X819" i="19"/>
  <c r="X820" i="19"/>
  <c r="X821" i="19"/>
  <c r="X822" i="19"/>
  <c r="X823" i="19"/>
  <c r="X824" i="19"/>
  <c r="X825" i="19"/>
  <c r="X826" i="19"/>
  <c r="X827" i="19"/>
  <c r="X828" i="19"/>
  <c r="X829" i="19"/>
  <c r="X830" i="19"/>
  <c r="X831" i="19"/>
  <c r="X832" i="19"/>
  <c r="X833" i="19"/>
  <c r="X834" i="19"/>
  <c r="X835" i="19"/>
  <c r="X836" i="19"/>
  <c r="X837" i="19"/>
  <c r="X838" i="19"/>
  <c r="X839" i="19"/>
  <c r="X840" i="19"/>
  <c r="X841" i="19"/>
  <c r="X842" i="19"/>
  <c r="X843" i="19"/>
  <c r="X844" i="19"/>
  <c r="X845" i="19"/>
  <c r="X846" i="19"/>
  <c r="X847" i="19"/>
  <c r="X848" i="19"/>
  <c r="X849" i="19"/>
  <c r="X850" i="19"/>
  <c r="X851" i="19"/>
  <c r="X852" i="19"/>
  <c r="X853" i="19"/>
  <c r="X854" i="19"/>
  <c r="X855" i="19"/>
  <c r="X856" i="19"/>
  <c r="X857" i="19"/>
  <c r="X858" i="19"/>
  <c r="X859" i="19"/>
  <c r="X860" i="19"/>
  <c r="X861" i="19"/>
  <c r="X862" i="19"/>
  <c r="X863" i="19"/>
  <c r="X864" i="19"/>
  <c r="X865" i="19"/>
  <c r="X866" i="19"/>
  <c r="X867" i="19"/>
  <c r="X868" i="19"/>
  <c r="X869" i="19"/>
  <c r="X870" i="19"/>
  <c r="X871" i="19"/>
  <c r="X872" i="19"/>
  <c r="X873" i="19"/>
  <c r="X874" i="19"/>
  <c r="X875" i="19"/>
  <c r="X876" i="19"/>
  <c r="X877" i="19"/>
  <c r="X878" i="19"/>
  <c r="X879" i="19"/>
  <c r="X880" i="19"/>
  <c r="X881" i="19"/>
  <c r="X882" i="19"/>
  <c r="X883" i="19"/>
  <c r="X884" i="19"/>
  <c r="X885" i="19"/>
  <c r="X886" i="19"/>
  <c r="X887" i="19"/>
  <c r="X888" i="19"/>
  <c r="X889" i="19"/>
  <c r="X890" i="19"/>
  <c r="X891" i="19"/>
  <c r="X892" i="19"/>
  <c r="X893" i="19"/>
  <c r="X894" i="19"/>
  <c r="X895" i="19"/>
  <c r="X896" i="19"/>
  <c r="X897" i="19"/>
  <c r="X898" i="19"/>
  <c r="X899" i="19"/>
  <c r="X900" i="19"/>
  <c r="X901" i="19"/>
  <c r="X902" i="19"/>
  <c r="X903" i="19"/>
  <c r="X904" i="19"/>
  <c r="X905" i="19"/>
  <c r="X906" i="19"/>
  <c r="X907" i="19"/>
  <c r="X908" i="19"/>
  <c r="X909" i="19"/>
  <c r="X910" i="19"/>
  <c r="X911" i="19"/>
  <c r="X912" i="19"/>
  <c r="X913" i="19"/>
  <c r="X914" i="19"/>
  <c r="X915" i="19"/>
  <c r="X916" i="19"/>
  <c r="X917" i="19"/>
  <c r="X918" i="19"/>
  <c r="X919" i="19"/>
  <c r="X920" i="19"/>
  <c r="X921" i="19"/>
  <c r="X922" i="19"/>
  <c r="X923" i="19"/>
  <c r="X924" i="19"/>
  <c r="X925" i="19"/>
  <c r="X926" i="19"/>
  <c r="X927" i="19"/>
  <c r="X928" i="19"/>
  <c r="X929" i="19"/>
  <c r="X930" i="19"/>
  <c r="X931" i="19"/>
  <c r="X932" i="19"/>
  <c r="X933" i="19"/>
  <c r="X934" i="19"/>
  <c r="X935" i="19"/>
  <c r="X936" i="19"/>
  <c r="X937" i="19"/>
  <c r="X938" i="19"/>
  <c r="X939" i="19"/>
  <c r="X940" i="19"/>
  <c r="X941" i="19"/>
  <c r="X942" i="19"/>
  <c r="X943" i="19"/>
  <c r="X944" i="19"/>
  <c r="X945" i="19"/>
  <c r="X946" i="19"/>
  <c r="X947" i="19"/>
  <c r="X948" i="19"/>
  <c r="X949" i="19"/>
  <c r="X950" i="19"/>
  <c r="X951" i="19"/>
  <c r="X952" i="19"/>
  <c r="X953" i="19"/>
  <c r="X954" i="19"/>
  <c r="X955" i="19"/>
  <c r="X956" i="19"/>
  <c r="X957" i="19"/>
  <c r="X958" i="19"/>
  <c r="X959" i="19"/>
  <c r="X960" i="19"/>
  <c r="X961" i="19"/>
  <c r="X962" i="19"/>
  <c r="X963" i="19"/>
  <c r="X964" i="19"/>
  <c r="X965" i="19"/>
  <c r="X966" i="19"/>
  <c r="X967" i="19"/>
  <c r="X968" i="19"/>
  <c r="X969" i="19"/>
  <c r="X970" i="19"/>
  <c r="X971" i="19"/>
  <c r="X972" i="19"/>
  <c r="X973" i="19"/>
  <c r="X974" i="19"/>
  <c r="X975" i="19"/>
  <c r="X976" i="19"/>
  <c r="X977" i="19"/>
  <c r="X978" i="19"/>
  <c r="X979" i="19"/>
  <c r="X980" i="19"/>
  <c r="X981" i="19"/>
  <c r="X982" i="19"/>
  <c r="X983" i="19"/>
  <c r="X984" i="19"/>
  <c r="X985" i="19"/>
  <c r="X986" i="19"/>
  <c r="X987" i="19"/>
  <c r="X988" i="19"/>
  <c r="X989" i="19"/>
  <c r="X990" i="19"/>
  <c r="X991" i="19"/>
  <c r="X992" i="19"/>
  <c r="X993" i="19"/>
  <c r="X994" i="19"/>
  <c r="X995" i="19"/>
  <c r="X996" i="19"/>
  <c r="X997" i="19"/>
  <c r="X998" i="19"/>
  <c r="X999" i="19"/>
  <c r="X1000" i="19"/>
  <c r="X1001" i="19"/>
  <c r="X1002" i="19"/>
  <c r="X1003" i="19"/>
  <c r="X1004" i="19"/>
  <c r="X1005" i="19"/>
  <c r="X1006" i="19"/>
  <c r="X1007" i="19"/>
  <c r="X1008" i="19"/>
  <c r="X1009" i="19"/>
  <c r="X1010" i="19"/>
  <c r="X1011" i="19"/>
  <c r="X1012" i="19"/>
  <c r="X1013" i="19"/>
  <c r="X1014" i="19"/>
  <c r="X1015" i="19"/>
  <c r="X1016" i="19"/>
  <c r="X1017" i="19"/>
  <c r="X1018" i="19"/>
  <c r="X1019" i="19"/>
  <c r="X1020" i="19"/>
  <c r="X1021" i="19"/>
  <c r="X1022" i="19"/>
  <c r="X1023" i="19"/>
  <c r="X1024" i="19"/>
  <c r="X1025" i="19"/>
  <c r="X1026" i="19"/>
  <c r="X1027" i="19"/>
  <c r="X1028" i="19"/>
  <c r="X1029" i="19"/>
  <c r="X1030" i="19"/>
  <c r="X1031" i="19"/>
  <c r="X1032" i="19"/>
  <c r="X1033" i="19"/>
  <c r="X1034" i="19"/>
  <c r="X1035" i="19"/>
  <c r="X1036" i="19"/>
  <c r="X1037" i="19"/>
  <c r="X1038" i="19"/>
  <c r="X1039" i="19"/>
  <c r="X1040" i="19"/>
  <c r="X1041" i="19"/>
  <c r="X1042" i="19"/>
  <c r="X1043" i="19"/>
  <c r="X1044" i="19"/>
  <c r="X1045" i="19"/>
  <c r="X1046" i="19"/>
  <c r="X1047" i="19"/>
  <c r="X1048" i="19"/>
  <c r="X1049" i="19"/>
  <c r="X1050" i="19"/>
  <c r="X1051" i="19"/>
  <c r="X1052" i="19"/>
  <c r="X1053" i="19"/>
  <c r="X1054" i="19"/>
  <c r="X1055" i="19"/>
  <c r="X1056" i="19"/>
  <c r="X1057" i="19"/>
  <c r="X1058" i="19"/>
  <c r="X1059" i="19"/>
  <c r="X1060" i="19"/>
  <c r="X1061" i="19"/>
  <c r="X1062" i="19"/>
  <c r="X1063" i="19"/>
  <c r="X1064" i="19"/>
  <c r="X1065" i="19"/>
  <c r="X1066" i="19"/>
  <c r="X1067" i="19"/>
  <c r="X1068" i="19"/>
  <c r="X1069" i="19"/>
  <c r="X1070" i="19"/>
  <c r="X1071" i="19"/>
  <c r="X1072" i="19"/>
  <c r="X1073" i="19"/>
  <c r="X1074" i="19"/>
  <c r="X1075" i="19"/>
  <c r="X1076" i="19"/>
  <c r="X1077" i="19"/>
  <c r="X1078" i="19"/>
  <c r="X1079" i="19"/>
  <c r="X1080" i="19"/>
  <c r="X1081" i="19"/>
  <c r="X1082" i="19"/>
  <c r="X1083" i="19"/>
  <c r="X1084" i="19"/>
  <c r="X1085" i="19"/>
  <c r="X1086" i="19"/>
  <c r="X1087" i="19"/>
  <c r="X1088" i="19"/>
  <c r="X1089" i="19"/>
  <c r="X1090" i="19"/>
  <c r="X1091" i="19"/>
  <c r="X1092" i="19"/>
  <c r="X1093" i="19"/>
  <c r="X1094" i="19"/>
  <c r="X1095" i="19"/>
  <c r="X1096" i="19"/>
  <c r="X1097" i="19"/>
  <c r="X1098" i="19"/>
  <c r="X1099" i="19"/>
  <c r="X1100" i="19"/>
  <c r="X1101" i="19"/>
  <c r="X1102" i="19"/>
  <c r="X1103" i="19"/>
  <c r="X1104" i="19"/>
  <c r="X1105" i="19"/>
  <c r="X1106" i="19"/>
  <c r="X1107" i="19"/>
  <c r="X1108" i="19"/>
  <c r="X1109" i="19"/>
  <c r="X1110" i="19"/>
  <c r="X1111" i="19"/>
  <c r="X1112" i="19"/>
  <c r="X1113" i="19"/>
  <c r="X1114" i="19"/>
  <c r="X1115" i="19"/>
  <c r="X1116" i="19"/>
  <c r="X1117" i="19"/>
  <c r="X1118" i="19"/>
  <c r="X1119" i="19"/>
  <c r="X1120" i="19"/>
  <c r="X1121" i="19"/>
  <c r="X1122" i="19"/>
  <c r="X1123" i="19"/>
  <c r="X1124" i="19"/>
  <c r="X1125" i="19"/>
  <c r="X1126" i="19"/>
  <c r="X1127" i="19"/>
  <c r="X1128" i="19"/>
  <c r="X1129" i="19"/>
  <c r="X1130" i="19"/>
  <c r="X1131" i="19"/>
  <c r="X1132" i="19"/>
  <c r="X1133" i="19"/>
  <c r="X1134" i="19"/>
  <c r="X1135" i="19"/>
  <c r="X1136" i="19"/>
  <c r="X1137" i="19"/>
  <c r="X1138" i="19"/>
  <c r="X1139" i="19"/>
  <c r="X1140" i="19"/>
  <c r="X1141" i="19"/>
  <c r="X1142" i="19"/>
  <c r="X1143" i="19"/>
  <c r="X1144" i="19"/>
  <c r="X1145" i="19"/>
  <c r="X1146" i="19"/>
  <c r="X1147" i="19"/>
  <c r="X1148" i="19"/>
  <c r="X1149" i="19"/>
  <c r="X1150" i="19"/>
  <c r="X1151" i="19"/>
  <c r="X1152" i="19"/>
  <c r="X1153" i="19"/>
  <c r="X1154" i="19"/>
  <c r="X1155" i="19"/>
  <c r="X1156" i="19"/>
  <c r="X1157" i="19"/>
  <c r="X1158" i="19"/>
  <c r="X1159" i="19"/>
  <c r="X1160" i="19"/>
  <c r="X1161" i="19"/>
  <c r="X1162" i="19"/>
  <c r="X1163" i="19"/>
  <c r="X1164" i="19"/>
  <c r="X1165" i="19"/>
  <c r="X1166" i="19"/>
  <c r="X1167" i="19"/>
  <c r="X1168" i="19"/>
  <c r="X1169" i="19"/>
  <c r="X1170" i="19"/>
  <c r="X1171" i="19"/>
  <c r="X1172" i="19"/>
  <c r="X1173" i="19"/>
  <c r="X1174" i="19"/>
  <c r="X1175" i="19"/>
  <c r="X1176" i="19"/>
  <c r="X1177" i="19"/>
  <c r="X1178" i="19"/>
  <c r="X1179" i="19"/>
  <c r="X1180" i="19"/>
  <c r="X1181" i="19"/>
  <c r="X1182" i="19"/>
  <c r="X1183" i="19"/>
  <c r="X1184" i="19"/>
  <c r="X1185" i="19"/>
  <c r="X1186" i="19"/>
  <c r="X1187" i="19"/>
  <c r="X1188" i="19"/>
  <c r="X1189" i="19"/>
  <c r="X1190" i="19"/>
  <c r="X1191" i="19"/>
  <c r="X1192" i="19"/>
  <c r="X1193" i="19"/>
  <c r="X1194" i="19"/>
  <c r="X1195" i="19"/>
  <c r="X1196" i="19"/>
  <c r="X1197" i="19"/>
  <c r="X1198" i="19"/>
  <c r="X1199" i="19"/>
  <c r="X1200" i="19"/>
  <c r="X1201" i="19"/>
  <c r="X1202" i="19"/>
  <c r="X1203" i="19"/>
  <c r="X1204" i="19"/>
  <c r="X1205" i="19"/>
  <c r="X1206" i="19"/>
  <c r="X1207" i="19"/>
  <c r="X1208" i="19"/>
  <c r="X1209" i="19"/>
  <c r="X1210" i="19"/>
  <c r="X1211" i="19"/>
  <c r="X1212" i="19"/>
  <c r="X1213" i="19"/>
  <c r="X1214" i="19"/>
  <c r="X1215" i="19"/>
  <c r="X1216" i="19"/>
  <c r="X1217" i="19"/>
  <c r="X1218" i="19"/>
  <c r="X1219" i="19"/>
  <c r="X1220" i="19"/>
  <c r="X1221" i="19"/>
  <c r="X1222" i="19"/>
  <c r="X1223" i="19"/>
  <c r="X1224" i="19"/>
  <c r="X1225" i="19"/>
  <c r="X1226" i="19"/>
  <c r="X1227" i="19"/>
  <c r="X1228" i="19"/>
  <c r="X1229" i="19"/>
  <c r="X1230" i="19"/>
  <c r="X1231" i="19"/>
  <c r="X1232" i="19"/>
  <c r="X1233" i="19"/>
  <c r="X1234" i="19"/>
  <c r="X1235" i="19"/>
  <c r="X1236" i="19"/>
  <c r="X1237" i="19"/>
  <c r="X1238" i="19"/>
  <c r="X1239" i="19"/>
  <c r="X1240" i="19"/>
  <c r="X1241" i="19"/>
  <c r="X1242" i="19"/>
  <c r="X1243" i="19"/>
  <c r="X1244" i="19"/>
  <c r="X1245" i="19"/>
  <c r="X1246" i="19"/>
  <c r="X1247" i="19"/>
  <c r="X1248" i="19"/>
  <c r="X1249" i="19"/>
  <c r="X1250" i="19"/>
  <c r="X1251" i="19"/>
  <c r="X1252" i="19"/>
  <c r="X1253" i="19"/>
  <c r="X1254" i="19"/>
  <c r="X1255" i="19"/>
  <c r="X1256" i="19"/>
  <c r="X1257" i="19"/>
  <c r="X1258" i="19"/>
  <c r="X1259" i="19"/>
  <c r="X1260" i="19"/>
  <c r="X1261" i="19"/>
  <c r="X1262" i="19"/>
  <c r="X1263" i="19"/>
  <c r="X1264" i="19"/>
  <c r="X1265" i="19"/>
  <c r="X1266" i="19"/>
  <c r="X1267" i="19"/>
  <c r="X1268" i="19"/>
  <c r="X1269" i="19"/>
  <c r="X1270" i="19"/>
  <c r="X1271" i="19"/>
  <c r="X1272" i="19"/>
  <c r="X1273" i="19"/>
  <c r="X1274" i="19"/>
  <c r="X1275" i="19"/>
  <c r="X1276" i="19"/>
  <c r="X1277" i="19"/>
  <c r="X1278" i="19"/>
  <c r="X1279" i="19"/>
  <c r="X1280" i="19"/>
  <c r="X1281" i="19"/>
  <c r="X1282" i="19"/>
  <c r="X1283" i="19"/>
  <c r="X1284" i="19"/>
  <c r="X1285" i="19"/>
  <c r="X1286" i="19"/>
  <c r="X1287" i="19"/>
  <c r="X1288" i="19"/>
  <c r="X1289" i="19"/>
  <c r="X1290" i="19"/>
  <c r="X1291" i="19"/>
  <c r="X1292" i="19"/>
  <c r="X1293" i="19"/>
  <c r="X1294" i="19"/>
  <c r="X1295" i="19"/>
  <c r="X1296" i="19"/>
  <c r="X1297" i="19"/>
  <c r="X1298" i="19"/>
  <c r="X1299" i="19"/>
  <c r="X1300" i="19"/>
  <c r="X1301" i="19"/>
  <c r="X1302" i="19"/>
  <c r="X1303" i="19"/>
  <c r="X1304" i="19"/>
  <c r="X1305" i="19"/>
  <c r="X1306" i="19"/>
  <c r="X1307" i="19"/>
  <c r="X1308" i="19"/>
  <c r="X1309" i="19"/>
  <c r="X1310" i="19"/>
  <c r="X1311" i="19"/>
  <c r="X1312" i="19"/>
  <c r="X1313" i="19"/>
  <c r="X1314" i="19"/>
  <c r="X1315" i="19"/>
  <c r="X1316" i="19"/>
  <c r="X1317" i="19"/>
  <c r="X1318" i="19"/>
  <c r="X1319" i="19"/>
  <c r="X1320" i="19"/>
  <c r="X1321" i="19"/>
  <c r="X1322" i="19"/>
  <c r="X1323" i="19"/>
  <c r="X1324" i="19"/>
  <c r="X1325" i="19"/>
  <c r="X1326" i="19"/>
  <c r="X1327" i="19"/>
  <c r="X1328" i="19"/>
  <c r="X1329" i="19"/>
  <c r="X1330" i="19"/>
  <c r="X1331" i="19"/>
  <c r="X1332" i="19"/>
  <c r="X1333" i="19"/>
  <c r="X1334" i="19"/>
  <c r="X1335" i="19"/>
  <c r="X1336" i="19"/>
  <c r="X1337" i="19"/>
  <c r="X1338" i="19"/>
  <c r="X1339" i="19"/>
  <c r="X1340" i="19"/>
  <c r="X1341" i="19"/>
  <c r="X1342" i="19"/>
  <c r="X1343" i="19"/>
  <c r="X1344" i="19"/>
  <c r="X1345" i="19"/>
  <c r="X1346" i="19"/>
  <c r="X1347" i="19"/>
  <c r="X1348" i="19"/>
  <c r="X1349" i="19"/>
  <c r="X1350" i="19"/>
  <c r="X1351" i="19"/>
  <c r="X1352" i="19"/>
  <c r="X1353" i="19"/>
  <c r="X1354" i="19"/>
  <c r="X1355" i="19"/>
  <c r="X1356" i="19"/>
  <c r="X1357" i="19"/>
  <c r="X1358" i="19"/>
  <c r="X1359" i="19"/>
  <c r="X1360" i="19"/>
  <c r="X1361" i="19"/>
  <c r="X1362" i="19"/>
  <c r="X1363" i="19"/>
  <c r="X1364" i="19"/>
  <c r="X1365" i="19"/>
  <c r="X1366" i="19"/>
  <c r="X1367" i="19"/>
  <c r="X1368" i="19"/>
  <c r="X1369" i="19"/>
  <c r="X1370" i="19"/>
  <c r="X1371" i="19"/>
  <c r="X1372" i="19"/>
  <c r="X1373" i="19"/>
  <c r="X1374" i="19"/>
  <c r="X1375" i="19"/>
  <c r="X1376" i="19"/>
  <c r="X1377" i="19"/>
  <c r="X1378" i="19"/>
  <c r="X1379" i="19"/>
  <c r="X1380" i="19"/>
  <c r="X1381" i="19"/>
  <c r="X1382" i="19"/>
  <c r="X1383" i="19"/>
  <c r="X1384" i="19"/>
  <c r="X1385" i="19"/>
  <c r="X1386" i="19"/>
  <c r="X1387" i="19"/>
  <c r="X1388" i="19"/>
  <c r="X1389" i="19"/>
  <c r="X1390" i="19"/>
  <c r="X1391" i="19"/>
  <c r="X1392" i="19"/>
  <c r="X1393" i="19"/>
  <c r="X1394" i="19"/>
  <c r="X1395" i="19"/>
  <c r="X1396" i="19"/>
  <c r="X1397" i="19"/>
  <c r="X1398" i="19"/>
  <c r="X1399" i="19"/>
  <c r="X1400" i="19"/>
  <c r="X1401" i="19"/>
  <c r="X1402" i="19"/>
  <c r="X1403" i="19"/>
  <c r="X1404" i="19"/>
  <c r="X1405" i="19"/>
  <c r="X1406" i="19"/>
  <c r="X1407" i="19"/>
  <c r="X1408" i="19"/>
  <c r="X1409" i="19"/>
  <c r="X1410" i="19"/>
  <c r="X1411" i="19"/>
  <c r="X1412" i="19"/>
  <c r="X1413" i="19"/>
  <c r="X1414" i="19"/>
  <c r="X1415" i="19"/>
  <c r="X1416" i="19"/>
  <c r="X1417" i="19"/>
  <c r="X1418" i="19"/>
  <c r="X1419" i="19"/>
  <c r="X1420" i="19"/>
  <c r="X1421" i="19"/>
  <c r="X1422" i="19"/>
  <c r="X1423" i="19"/>
  <c r="X1424" i="19"/>
  <c r="X1425" i="19"/>
  <c r="X1426" i="19"/>
  <c r="X1427" i="19"/>
  <c r="X1428" i="19"/>
  <c r="X1429" i="19"/>
  <c r="X1430" i="19"/>
  <c r="X1431" i="19"/>
  <c r="X1432" i="19"/>
  <c r="X1433" i="19"/>
  <c r="X1434" i="19"/>
  <c r="X1435" i="19"/>
  <c r="X1436" i="19"/>
  <c r="X1437" i="19"/>
  <c r="X1438" i="19"/>
  <c r="X1439" i="19"/>
  <c r="X1440" i="19"/>
  <c r="X1441" i="19"/>
  <c r="X1442" i="19"/>
  <c r="X1443" i="19"/>
  <c r="X1444" i="19"/>
  <c r="X1445" i="19"/>
  <c r="X1446" i="19"/>
  <c r="X1447" i="19"/>
  <c r="X1448" i="19"/>
  <c r="X1449" i="19"/>
  <c r="X1450" i="19"/>
  <c r="X1451" i="19"/>
  <c r="X1452" i="19"/>
  <c r="X1453" i="19"/>
  <c r="X1454" i="19"/>
  <c r="X1455" i="19"/>
  <c r="X1456" i="19"/>
  <c r="X1457" i="19"/>
  <c r="X1458" i="19"/>
  <c r="X1459" i="19"/>
  <c r="X1460" i="19"/>
  <c r="X1461" i="19"/>
  <c r="X2" i="19"/>
  <c r="V3" i="19"/>
  <c r="V4" i="19"/>
  <c r="V5" i="19"/>
  <c r="V6" i="19"/>
  <c r="V7" i="19"/>
  <c r="V8" i="19"/>
  <c r="V9" i="19"/>
  <c r="V10" i="19"/>
  <c r="V11" i="19"/>
  <c r="V12" i="19"/>
  <c r="V13" i="19"/>
  <c r="V14" i="19"/>
  <c r="V15" i="19"/>
  <c r="V16" i="19"/>
  <c r="V17" i="19"/>
  <c r="V18" i="19"/>
  <c r="V19" i="19"/>
  <c r="V20" i="19"/>
  <c r="V21" i="19"/>
  <c r="V22" i="19"/>
  <c r="V23" i="19"/>
  <c r="V24" i="19"/>
  <c r="V25" i="19"/>
  <c r="V26" i="19"/>
  <c r="V27" i="19"/>
  <c r="V28" i="19"/>
  <c r="V29" i="19"/>
  <c r="V30" i="19"/>
  <c r="V31" i="19"/>
  <c r="V32" i="19"/>
  <c r="V33" i="19"/>
  <c r="V34" i="19"/>
  <c r="V35" i="19"/>
  <c r="V36" i="19"/>
  <c r="V37" i="19"/>
  <c r="V38" i="19"/>
  <c r="V39" i="19"/>
  <c r="V40" i="19"/>
  <c r="V41" i="19"/>
  <c r="V42" i="19"/>
  <c r="V43" i="19"/>
  <c r="V44" i="19"/>
  <c r="V45" i="19"/>
  <c r="V46" i="19"/>
  <c r="V47" i="19"/>
  <c r="V48" i="19"/>
  <c r="V49" i="19"/>
  <c r="V50" i="19"/>
  <c r="V51" i="19"/>
  <c r="V52" i="19"/>
  <c r="V53" i="19"/>
  <c r="V54" i="19"/>
  <c r="V55" i="19"/>
  <c r="V56" i="19"/>
  <c r="V57" i="19"/>
  <c r="V58" i="19"/>
  <c r="V59" i="19"/>
  <c r="V60" i="19"/>
  <c r="V61" i="19"/>
  <c r="V62" i="19"/>
  <c r="V63" i="19"/>
  <c r="V64" i="19"/>
  <c r="V65" i="19"/>
  <c r="V66" i="19"/>
  <c r="V67" i="19"/>
  <c r="V68" i="19"/>
  <c r="V69" i="19"/>
  <c r="V70" i="19"/>
  <c r="V71" i="19"/>
  <c r="V72" i="19"/>
  <c r="V73" i="19"/>
  <c r="V74" i="19"/>
  <c r="V75" i="19"/>
  <c r="V76" i="19"/>
  <c r="V77" i="19"/>
  <c r="V78" i="19"/>
  <c r="V79" i="19"/>
  <c r="V80" i="19"/>
  <c r="V81" i="19"/>
  <c r="V82" i="19"/>
  <c r="V83" i="19"/>
  <c r="V84" i="19"/>
  <c r="V85" i="19"/>
  <c r="V86" i="19"/>
  <c r="V87" i="19"/>
  <c r="V88" i="19"/>
  <c r="V89" i="19"/>
  <c r="V90" i="19"/>
  <c r="V91" i="19"/>
  <c r="V92" i="19"/>
  <c r="V93" i="19"/>
  <c r="V94" i="19"/>
  <c r="V95" i="19"/>
  <c r="V96" i="19"/>
  <c r="V97" i="19"/>
  <c r="V98" i="19"/>
  <c r="V99" i="19"/>
  <c r="V100" i="19"/>
  <c r="V101" i="19"/>
  <c r="V102" i="19"/>
  <c r="V103" i="19"/>
  <c r="V104" i="19"/>
  <c r="V105" i="19"/>
  <c r="V106" i="19"/>
  <c r="V107" i="19"/>
  <c r="V108" i="19"/>
  <c r="V109" i="19"/>
  <c r="V110" i="19"/>
  <c r="V111" i="19"/>
  <c r="V112" i="19"/>
  <c r="V113" i="19"/>
  <c r="V114" i="19"/>
  <c r="V115" i="19"/>
  <c r="V116" i="19"/>
  <c r="V117" i="19"/>
  <c r="V118" i="19"/>
  <c r="V119" i="19"/>
  <c r="V120" i="19"/>
  <c r="V121" i="19"/>
  <c r="V122" i="19"/>
  <c r="V123" i="19"/>
  <c r="V124" i="19"/>
  <c r="V125" i="19"/>
  <c r="V126" i="19"/>
  <c r="V127" i="19"/>
  <c r="V128" i="19"/>
  <c r="V129" i="19"/>
  <c r="V130" i="19"/>
  <c r="V131" i="19"/>
  <c r="V132" i="19"/>
  <c r="V133" i="19"/>
  <c r="V134" i="19"/>
  <c r="V135" i="19"/>
  <c r="V136" i="19"/>
  <c r="V137" i="19"/>
  <c r="V138" i="19"/>
  <c r="V139" i="19"/>
  <c r="V140" i="19"/>
  <c r="V141" i="19"/>
  <c r="V142" i="19"/>
  <c r="V143" i="19"/>
  <c r="V144" i="19"/>
  <c r="V145" i="19"/>
  <c r="V146" i="19"/>
  <c r="V147" i="19"/>
  <c r="V148" i="19"/>
  <c r="V149" i="19"/>
  <c r="V150" i="19"/>
  <c r="V151" i="19"/>
  <c r="V152" i="19"/>
  <c r="V153" i="19"/>
  <c r="V154" i="19"/>
  <c r="V155" i="19"/>
  <c r="V156" i="19"/>
  <c r="V157" i="19"/>
  <c r="V158" i="19"/>
  <c r="V159" i="19"/>
  <c r="V160" i="19"/>
  <c r="V161" i="19"/>
  <c r="V162" i="19"/>
  <c r="V163" i="19"/>
  <c r="V164" i="19"/>
  <c r="V165" i="19"/>
  <c r="V166" i="19"/>
  <c r="V167" i="19"/>
  <c r="V168" i="19"/>
  <c r="V169" i="19"/>
  <c r="V170" i="19"/>
  <c r="V171" i="19"/>
  <c r="V172" i="19"/>
  <c r="V173" i="19"/>
  <c r="V174" i="19"/>
  <c r="V175" i="19"/>
  <c r="V176" i="19"/>
  <c r="V177" i="19"/>
  <c r="V178" i="19"/>
  <c r="V179" i="19"/>
  <c r="V180" i="19"/>
  <c r="V181" i="19"/>
  <c r="V182" i="19"/>
  <c r="V183" i="19"/>
  <c r="V184" i="19"/>
  <c r="V185" i="19"/>
  <c r="V186" i="19"/>
  <c r="V187" i="19"/>
  <c r="V188" i="19"/>
  <c r="V189" i="19"/>
  <c r="V190" i="19"/>
  <c r="V191" i="19"/>
  <c r="V192" i="19"/>
  <c r="V193" i="19"/>
  <c r="V194" i="19"/>
  <c r="V195" i="19"/>
  <c r="V196" i="19"/>
  <c r="V197" i="19"/>
  <c r="V198" i="19"/>
  <c r="V199" i="19"/>
  <c r="V200" i="19"/>
  <c r="V201" i="19"/>
  <c r="V202" i="19"/>
  <c r="V203" i="19"/>
  <c r="V204" i="19"/>
  <c r="V205" i="19"/>
  <c r="V206" i="19"/>
  <c r="V207" i="19"/>
  <c r="V208" i="19"/>
  <c r="V209" i="19"/>
  <c r="V210" i="19"/>
  <c r="V211" i="19"/>
  <c r="V212" i="19"/>
  <c r="V213" i="19"/>
  <c r="V214" i="19"/>
  <c r="V215" i="19"/>
  <c r="V216" i="19"/>
  <c r="V217" i="19"/>
  <c r="V218" i="19"/>
  <c r="V219" i="19"/>
  <c r="V220" i="19"/>
  <c r="V221" i="19"/>
  <c r="V222" i="19"/>
  <c r="V223" i="19"/>
  <c r="V224" i="19"/>
  <c r="V225" i="19"/>
  <c r="V226" i="19"/>
  <c r="V227" i="19"/>
  <c r="V228" i="19"/>
  <c r="V229" i="19"/>
  <c r="V230" i="19"/>
  <c r="V231" i="19"/>
  <c r="V232" i="19"/>
  <c r="V233" i="19"/>
  <c r="V234" i="19"/>
  <c r="V235" i="19"/>
  <c r="V236" i="19"/>
  <c r="V237" i="19"/>
  <c r="V238" i="19"/>
  <c r="V239" i="19"/>
  <c r="V240" i="19"/>
  <c r="V241" i="19"/>
  <c r="V242" i="19"/>
  <c r="V243" i="19"/>
  <c r="V244" i="19"/>
  <c r="V245" i="19"/>
  <c r="V246" i="19"/>
  <c r="V247" i="19"/>
  <c r="V248" i="19"/>
  <c r="V249" i="19"/>
  <c r="V250" i="19"/>
  <c r="V251" i="19"/>
  <c r="V252" i="19"/>
  <c r="V253" i="19"/>
  <c r="V254" i="19"/>
  <c r="V255" i="19"/>
  <c r="V256" i="19"/>
  <c r="V257" i="19"/>
  <c r="V258" i="19"/>
  <c r="V259" i="19"/>
  <c r="V260" i="19"/>
  <c r="V261" i="19"/>
  <c r="V262" i="19"/>
  <c r="V263" i="19"/>
  <c r="V264" i="19"/>
  <c r="V265" i="19"/>
  <c r="V266" i="19"/>
  <c r="V267" i="19"/>
  <c r="V268" i="19"/>
  <c r="V269" i="19"/>
  <c r="V270" i="19"/>
  <c r="V271" i="19"/>
  <c r="V272" i="19"/>
  <c r="V273" i="19"/>
  <c r="V274" i="19"/>
  <c r="V275" i="19"/>
  <c r="V276" i="19"/>
  <c r="V277" i="19"/>
  <c r="V278" i="19"/>
  <c r="V279" i="19"/>
  <c r="V280" i="19"/>
  <c r="V281" i="19"/>
  <c r="V282" i="19"/>
  <c r="V283" i="19"/>
  <c r="V284" i="19"/>
  <c r="V285" i="19"/>
  <c r="V286" i="19"/>
  <c r="V287" i="19"/>
  <c r="V288" i="19"/>
  <c r="V289" i="19"/>
  <c r="V290" i="19"/>
  <c r="V291" i="19"/>
  <c r="V292" i="19"/>
  <c r="V293" i="19"/>
  <c r="V294" i="19"/>
  <c r="V295" i="19"/>
  <c r="V296" i="19"/>
  <c r="V297" i="19"/>
  <c r="V298" i="19"/>
  <c r="V299" i="19"/>
  <c r="V300" i="19"/>
  <c r="V301" i="19"/>
  <c r="V302" i="19"/>
  <c r="V303" i="19"/>
  <c r="V304" i="19"/>
  <c r="V305" i="19"/>
  <c r="V306" i="19"/>
  <c r="V307" i="19"/>
  <c r="V308" i="19"/>
  <c r="V309" i="19"/>
  <c r="V310" i="19"/>
  <c r="V311" i="19"/>
  <c r="V312" i="19"/>
  <c r="V313" i="19"/>
  <c r="V314" i="19"/>
  <c r="V315" i="19"/>
  <c r="V316" i="19"/>
  <c r="V317" i="19"/>
  <c r="V318" i="19"/>
  <c r="V319" i="19"/>
  <c r="V320" i="19"/>
  <c r="V321" i="19"/>
  <c r="V322" i="19"/>
  <c r="V323" i="19"/>
  <c r="V324" i="19"/>
  <c r="V325" i="19"/>
  <c r="V326" i="19"/>
  <c r="V327" i="19"/>
  <c r="V328" i="19"/>
  <c r="V329" i="19"/>
  <c r="V330" i="19"/>
  <c r="V331" i="19"/>
  <c r="V332" i="19"/>
  <c r="V333" i="19"/>
  <c r="V334" i="19"/>
  <c r="V335" i="19"/>
  <c r="V336" i="19"/>
  <c r="V337" i="19"/>
  <c r="V338" i="19"/>
  <c r="V339" i="19"/>
  <c r="V340" i="19"/>
  <c r="V341" i="19"/>
  <c r="V342" i="19"/>
  <c r="V343" i="19"/>
  <c r="V344" i="19"/>
  <c r="V345" i="19"/>
  <c r="V346" i="19"/>
  <c r="V347" i="19"/>
  <c r="V348" i="19"/>
  <c r="V349" i="19"/>
  <c r="V350" i="19"/>
  <c r="V351" i="19"/>
  <c r="V352" i="19"/>
  <c r="V353" i="19"/>
  <c r="V354" i="19"/>
  <c r="V355" i="19"/>
  <c r="V356" i="19"/>
  <c r="V357" i="19"/>
  <c r="V358" i="19"/>
  <c r="V359" i="19"/>
  <c r="V360" i="19"/>
  <c r="V361" i="19"/>
  <c r="V362" i="19"/>
  <c r="V363" i="19"/>
  <c r="V364" i="19"/>
  <c r="V365" i="19"/>
  <c r="V366" i="19"/>
  <c r="V367" i="19"/>
  <c r="V368" i="19"/>
  <c r="V369" i="19"/>
  <c r="V370" i="19"/>
  <c r="V371" i="19"/>
  <c r="V372" i="19"/>
  <c r="V373" i="19"/>
  <c r="V374" i="19"/>
  <c r="V375" i="19"/>
  <c r="V376" i="19"/>
  <c r="V377" i="19"/>
  <c r="V378" i="19"/>
  <c r="V379" i="19"/>
  <c r="V380" i="19"/>
  <c r="V381" i="19"/>
  <c r="V382" i="19"/>
  <c r="V383" i="19"/>
  <c r="V384" i="19"/>
  <c r="V385" i="19"/>
  <c r="V386" i="19"/>
  <c r="V387" i="19"/>
  <c r="V388" i="19"/>
  <c r="V389" i="19"/>
  <c r="V390" i="19"/>
  <c r="V391" i="19"/>
  <c r="V392" i="19"/>
  <c r="V393" i="19"/>
  <c r="V394" i="19"/>
  <c r="V395" i="19"/>
  <c r="V396" i="19"/>
  <c r="V397" i="19"/>
  <c r="V398" i="19"/>
  <c r="V399" i="19"/>
  <c r="V400" i="19"/>
  <c r="V401" i="19"/>
  <c r="V402" i="19"/>
  <c r="V403" i="19"/>
  <c r="V404" i="19"/>
  <c r="V405" i="19"/>
  <c r="V406" i="19"/>
  <c r="V407" i="19"/>
  <c r="V408" i="19"/>
  <c r="V409" i="19"/>
  <c r="V410" i="19"/>
  <c r="V411" i="19"/>
  <c r="V412" i="19"/>
  <c r="V413" i="19"/>
  <c r="V414" i="19"/>
  <c r="V415" i="19"/>
  <c r="V416" i="19"/>
  <c r="V417" i="19"/>
  <c r="V418" i="19"/>
  <c r="V419" i="19"/>
  <c r="V420" i="19"/>
  <c r="V421" i="19"/>
  <c r="V422" i="19"/>
  <c r="V423" i="19"/>
  <c r="V424" i="19"/>
  <c r="V425" i="19"/>
  <c r="V426" i="19"/>
  <c r="V427" i="19"/>
  <c r="V428" i="19"/>
  <c r="V429" i="19"/>
  <c r="V430" i="19"/>
  <c r="V431" i="19"/>
  <c r="V432" i="19"/>
  <c r="V433" i="19"/>
  <c r="V434" i="19"/>
  <c r="V435" i="19"/>
  <c r="V436" i="19"/>
  <c r="V437" i="19"/>
  <c r="V438" i="19"/>
  <c r="V439" i="19"/>
  <c r="V440" i="19"/>
  <c r="V441" i="19"/>
  <c r="V442" i="19"/>
  <c r="V443" i="19"/>
  <c r="V444" i="19"/>
  <c r="V445" i="19"/>
  <c r="V446" i="19"/>
  <c r="V447" i="19"/>
  <c r="V448" i="19"/>
  <c r="V449" i="19"/>
  <c r="V450" i="19"/>
  <c r="V451" i="19"/>
  <c r="V452" i="19"/>
  <c r="V453" i="19"/>
  <c r="V454" i="19"/>
  <c r="V455" i="19"/>
  <c r="V456" i="19"/>
  <c r="V457" i="19"/>
  <c r="V458" i="19"/>
  <c r="V459" i="19"/>
  <c r="V460" i="19"/>
  <c r="V461" i="19"/>
  <c r="V462" i="19"/>
  <c r="V463" i="19"/>
  <c r="V464" i="19"/>
  <c r="V465" i="19"/>
  <c r="V466" i="19"/>
  <c r="V467" i="19"/>
  <c r="V468" i="19"/>
  <c r="V469" i="19"/>
  <c r="V470" i="19"/>
  <c r="V471" i="19"/>
  <c r="V472" i="19"/>
  <c r="V473" i="19"/>
  <c r="V474" i="19"/>
  <c r="V475" i="19"/>
  <c r="V476" i="19"/>
  <c r="V477" i="19"/>
  <c r="V478" i="19"/>
  <c r="V479" i="19"/>
  <c r="V480" i="19"/>
  <c r="V481" i="19"/>
  <c r="V482" i="19"/>
  <c r="V483" i="19"/>
  <c r="V484" i="19"/>
  <c r="V485" i="19"/>
  <c r="V486" i="19"/>
  <c r="V487" i="19"/>
  <c r="V488" i="19"/>
  <c r="V489" i="19"/>
  <c r="V490" i="19"/>
  <c r="V491" i="19"/>
  <c r="V492" i="19"/>
  <c r="V493" i="19"/>
  <c r="V494" i="19"/>
  <c r="V495" i="19"/>
  <c r="V496" i="19"/>
  <c r="V497" i="19"/>
  <c r="V498" i="19"/>
  <c r="V499" i="19"/>
  <c r="V500" i="19"/>
  <c r="V501" i="19"/>
  <c r="V502" i="19"/>
  <c r="V503" i="19"/>
  <c r="V504" i="19"/>
  <c r="V505" i="19"/>
  <c r="V506" i="19"/>
  <c r="V507" i="19"/>
  <c r="V508" i="19"/>
  <c r="V509" i="19"/>
  <c r="V510" i="19"/>
  <c r="V511" i="19"/>
  <c r="V512" i="19"/>
  <c r="V513" i="19"/>
  <c r="V514" i="19"/>
  <c r="V515" i="19"/>
  <c r="V516" i="19"/>
  <c r="V517" i="19"/>
  <c r="V518" i="19"/>
  <c r="V519" i="19"/>
  <c r="V520" i="19"/>
  <c r="V521" i="19"/>
  <c r="V522" i="19"/>
  <c r="V523" i="19"/>
  <c r="V524" i="19"/>
  <c r="V525" i="19"/>
  <c r="V526" i="19"/>
  <c r="V527" i="19"/>
  <c r="V528" i="19"/>
  <c r="V529" i="19"/>
  <c r="V530" i="19"/>
  <c r="V531" i="19"/>
  <c r="V532" i="19"/>
  <c r="V533" i="19"/>
  <c r="V534" i="19"/>
  <c r="V535" i="19"/>
  <c r="V536" i="19"/>
  <c r="V537" i="19"/>
  <c r="V538" i="19"/>
  <c r="V539" i="19"/>
  <c r="V540" i="19"/>
  <c r="V541" i="19"/>
  <c r="V542" i="19"/>
  <c r="V543" i="19"/>
  <c r="V544" i="19"/>
  <c r="V545" i="19"/>
  <c r="V546" i="19"/>
  <c r="V547" i="19"/>
  <c r="V548" i="19"/>
  <c r="V549" i="19"/>
  <c r="V550" i="19"/>
  <c r="V551" i="19"/>
  <c r="V552" i="19"/>
  <c r="V553" i="19"/>
  <c r="V554" i="19"/>
  <c r="V555" i="19"/>
  <c r="V556" i="19"/>
  <c r="V557" i="19"/>
  <c r="V558" i="19"/>
  <c r="V559" i="19"/>
  <c r="V560" i="19"/>
  <c r="V561" i="19"/>
  <c r="V562" i="19"/>
  <c r="V563" i="19"/>
  <c r="V564" i="19"/>
  <c r="V565" i="19"/>
  <c r="V566" i="19"/>
  <c r="V567" i="19"/>
  <c r="V568" i="19"/>
  <c r="V569" i="19"/>
  <c r="V570" i="19"/>
  <c r="V571" i="19"/>
  <c r="V572" i="19"/>
  <c r="V573" i="19"/>
  <c r="V574" i="19"/>
  <c r="V575" i="19"/>
  <c r="V576" i="19"/>
  <c r="V577" i="19"/>
  <c r="V578" i="19"/>
  <c r="V579" i="19"/>
  <c r="V580" i="19"/>
  <c r="V581" i="19"/>
  <c r="V582" i="19"/>
  <c r="V583" i="19"/>
  <c r="V584" i="19"/>
  <c r="V585" i="19"/>
  <c r="V586" i="19"/>
  <c r="V587" i="19"/>
  <c r="V588" i="19"/>
  <c r="V589" i="19"/>
  <c r="V590" i="19"/>
  <c r="V591" i="19"/>
  <c r="V592" i="19"/>
  <c r="V593" i="19"/>
  <c r="V594" i="19"/>
  <c r="V595" i="19"/>
  <c r="V596" i="19"/>
  <c r="V597" i="19"/>
  <c r="V598" i="19"/>
  <c r="V599" i="19"/>
  <c r="V600" i="19"/>
  <c r="V601" i="19"/>
  <c r="V602" i="19"/>
  <c r="V603" i="19"/>
  <c r="V604" i="19"/>
  <c r="V605" i="19"/>
  <c r="V606" i="19"/>
  <c r="V607" i="19"/>
  <c r="V608" i="19"/>
  <c r="V609" i="19"/>
  <c r="V610" i="19"/>
  <c r="V611" i="19"/>
  <c r="V612" i="19"/>
  <c r="V613" i="19"/>
  <c r="V614" i="19"/>
  <c r="V615" i="19"/>
  <c r="V616" i="19"/>
  <c r="V617" i="19"/>
  <c r="V618" i="19"/>
  <c r="V619" i="19"/>
  <c r="V620" i="19"/>
  <c r="V621" i="19"/>
  <c r="V622" i="19"/>
  <c r="V623" i="19"/>
  <c r="V624" i="19"/>
  <c r="V625" i="19"/>
  <c r="V626" i="19"/>
  <c r="V627" i="19"/>
  <c r="V628" i="19"/>
  <c r="V629" i="19"/>
  <c r="V630" i="19"/>
  <c r="V631" i="19"/>
  <c r="V632" i="19"/>
  <c r="V633" i="19"/>
  <c r="V634" i="19"/>
  <c r="V635" i="19"/>
  <c r="V636" i="19"/>
  <c r="V637" i="19"/>
  <c r="V638" i="19"/>
  <c r="V639" i="19"/>
  <c r="V640" i="19"/>
  <c r="V641" i="19"/>
  <c r="V642" i="19"/>
  <c r="V643" i="19"/>
  <c r="V644" i="19"/>
  <c r="V645" i="19"/>
  <c r="V646" i="19"/>
  <c r="V647" i="19"/>
  <c r="V648" i="19"/>
  <c r="V649" i="19"/>
  <c r="V650" i="19"/>
  <c r="V651" i="19"/>
  <c r="V652" i="19"/>
  <c r="V653" i="19"/>
  <c r="V654" i="19"/>
  <c r="V655" i="19"/>
  <c r="V656" i="19"/>
  <c r="V657" i="19"/>
  <c r="V658" i="19"/>
  <c r="V659" i="19"/>
  <c r="V660" i="19"/>
  <c r="V661" i="19"/>
  <c r="V662" i="19"/>
  <c r="V663" i="19"/>
  <c r="V664" i="19"/>
  <c r="V665" i="19"/>
  <c r="V666" i="19"/>
  <c r="V667" i="19"/>
  <c r="V668" i="19"/>
  <c r="V669" i="19"/>
  <c r="V670" i="19"/>
  <c r="V671" i="19"/>
  <c r="V672" i="19"/>
  <c r="V673" i="19"/>
  <c r="V674" i="19"/>
  <c r="V675" i="19"/>
  <c r="V676" i="19"/>
  <c r="V677" i="19"/>
  <c r="V678" i="19"/>
  <c r="V679" i="19"/>
  <c r="V680" i="19"/>
  <c r="V681" i="19"/>
  <c r="V682" i="19"/>
  <c r="V683" i="19"/>
  <c r="V684" i="19"/>
  <c r="V685" i="19"/>
  <c r="V686" i="19"/>
  <c r="V687" i="19"/>
  <c r="V688" i="19"/>
  <c r="V689" i="19"/>
  <c r="V690" i="19"/>
  <c r="V691" i="19"/>
  <c r="V692" i="19"/>
  <c r="V693" i="19"/>
  <c r="V694" i="19"/>
  <c r="V695" i="19"/>
  <c r="V696" i="19"/>
  <c r="V697" i="19"/>
  <c r="V698" i="19"/>
  <c r="V699" i="19"/>
  <c r="V700" i="19"/>
  <c r="V701" i="19"/>
  <c r="V702" i="19"/>
  <c r="V703" i="19"/>
  <c r="V704" i="19"/>
  <c r="V705" i="19"/>
  <c r="V706" i="19"/>
  <c r="V707" i="19"/>
  <c r="V708" i="19"/>
  <c r="V709" i="19"/>
  <c r="V710" i="19"/>
  <c r="V711" i="19"/>
  <c r="V712" i="19"/>
  <c r="V713" i="19"/>
  <c r="V714" i="19"/>
  <c r="V715" i="19"/>
  <c r="V716" i="19"/>
  <c r="V717" i="19"/>
  <c r="V718" i="19"/>
  <c r="V719" i="19"/>
  <c r="V720" i="19"/>
  <c r="V721" i="19"/>
  <c r="V722" i="19"/>
  <c r="V723" i="19"/>
  <c r="V724" i="19"/>
  <c r="V725" i="19"/>
  <c r="V726" i="19"/>
  <c r="V727" i="19"/>
  <c r="V728" i="19"/>
  <c r="V729" i="19"/>
  <c r="V730" i="19"/>
  <c r="V731" i="19"/>
  <c r="V732" i="19"/>
  <c r="V733" i="19"/>
  <c r="V734" i="19"/>
  <c r="V735" i="19"/>
  <c r="V736" i="19"/>
  <c r="V737" i="19"/>
  <c r="V738" i="19"/>
  <c r="V739" i="19"/>
  <c r="V740" i="19"/>
  <c r="V741" i="19"/>
  <c r="V742" i="19"/>
  <c r="V743" i="19"/>
  <c r="V744" i="19"/>
  <c r="V745" i="19"/>
  <c r="V746" i="19"/>
  <c r="V747" i="19"/>
  <c r="V748" i="19"/>
  <c r="V749" i="19"/>
  <c r="V750" i="19"/>
  <c r="V751" i="19"/>
  <c r="V752" i="19"/>
  <c r="V753" i="19"/>
  <c r="V754" i="19"/>
  <c r="V755" i="19"/>
  <c r="V756" i="19"/>
  <c r="V757" i="19"/>
  <c r="V758" i="19"/>
  <c r="V759" i="19"/>
  <c r="V760" i="19"/>
  <c r="V761" i="19"/>
  <c r="V762" i="19"/>
  <c r="V763" i="19"/>
  <c r="V764" i="19"/>
  <c r="V765" i="19"/>
  <c r="V766" i="19"/>
  <c r="V767" i="19"/>
  <c r="V768" i="19"/>
  <c r="V769" i="19"/>
  <c r="V770" i="19"/>
  <c r="V771" i="19"/>
  <c r="V772" i="19"/>
  <c r="V773" i="19"/>
  <c r="V774" i="19"/>
  <c r="V775" i="19"/>
  <c r="V776" i="19"/>
  <c r="V777" i="19"/>
  <c r="V778" i="19"/>
  <c r="V779" i="19"/>
  <c r="V780" i="19"/>
  <c r="V781" i="19"/>
  <c r="V782" i="19"/>
  <c r="V783" i="19"/>
  <c r="V784" i="19"/>
  <c r="V785" i="19"/>
  <c r="V786" i="19"/>
  <c r="V787" i="19"/>
  <c r="V788" i="19"/>
  <c r="V789" i="19"/>
  <c r="V790" i="19"/>
  <c r="V791" i="19"/>
  <c r="V792" i="19"/>
  <c r="V793" i="19"/>
  <c r="V794" i="19"/>
  <c r="V795" i="19"/>
  <c r="V796" i="19"/>
  <c r="V797" i="19"/>
  <c r="V798" i="19"/>
  <c r="V799" i="19"/>
  <c r="V800" i="19"/>
  <c r="V801" i="19"/>
  <c r="V802" i="19"/>
  <c r="V803" i="19"/>
  <c r="V804" i="19"/>
  <c r="V805" i="19"/>
  <c r="V806" i="19"/>
  <c r="V807" i="19"/>
  <c r="V808" i="19"/>
  <c r="V809" i="19"/>
  <c r="V810" i="19"/>
  <c r="V811" i="19"/>
  <c r="V812" i="19"/>
  <c r="V813" i="19"/>
  <c r="V814" i="19"/>
  <c r="V815" i="19"/>
  <c r="V816" i="19"/>
  <c r="V817" i="19"/>
  <c r="V818" i="19"/>
  <c r="V819" i="19"/>
  <c r="V820" i="19"/>
  <c r="V821" i="19"/>
  <c r="V822" i="19"/>
  <c r="V823" i="19"/>
  <c r="V824" i="19"/>
  <c r="V825" i="19"/>
  <c r="V826" i="19"/>
  <c r="V827" i="19"/>
  <c r="V828" i="19"/>
  <c r="V829" i="19"/>
  <c r="V830" i="19"/>
  <c r="V831" i="19"/>
  <c r="V832" i="19"/>
  <c r="V833" i="19"/>
  <c r="V834" i="19"/>
  <c r="V835" i="19"/>
  <c r="V836" i="19"/>
  <c r="V837" i="19"/>
  <c r="V838" i="19"/>
  <c r="V839" i="19"/>
  <c r="V840" i="19"/>
  <c r="V841" i="19"/>
  <c r="V842" i="19"/>
  <c r="V843" i="19"/>
  <c r="V844" i="19"/>
  <c r="V845" i="19"/>
  <c r="V846" i="19"/>
  <c r="V847" i="19"/>
  <c r="V848" i="19"/>
  <c r="V849" i="19"/>
  <c r="V850" i="19"/>
  <c r="V851" i="19"/>
  <c r="V852" i="19"/>
  <c r="V853" i="19"/>
  <c r="V854" i="19"/>
  <c r="V855" i="19"/>
  <c r="V856" i="19"/>
  <c r="V857" i="19"/>
  <c r="V858" i="19"/>
  <c r="V859" i="19"/>
  <c r="V860" i="19"/>
  <c r="V861" i="19"/>
  <c r="V862" i="19"/>
  <c r="V863" i="19"/>
  <c r="V864" i="19"/>
  <c r="V865" i="19"/>
  <c r="V866" i="19"/>
  <c r="V867" i="19"/>
  <c r="V868" i="19"/>
  <c r="V869" i="19"/>
  <c r="V870" i="19"/>
  <c r="V871" i="19"/>
  <c r="V872" i="19"/>
  <c r="V873" i="19"/>
  <c r="V874" i="19"/>
  <c r="V875" i="19"/>
  <c r="V876" i="19"/>
  <c r="V877" i="19"/>
  <c r="V878" i="19"/>
  <c r="V879" i="19"/>
  <c r="V880" i="19"/>
  <c r="V881" i="19"/>
  <c r="V882" i="19"/>
  <c r="V883" i="19"/>
  <c r="V884" i="19"/>
  <c r="V885" i="19"/>
  <c r="V886" i="19"/>
  <c r="V887" i="19"/>
  <c r="V888" i="19"/>
  <c r="V889" i="19"/>
  <c r="V890" i="19"/>
  <c r="V891" i="19"/>
  <c r="V892" i="19"/>
  <c r="V893" i="19"/>
  <c r="V894" i="19"/>
  <c r="V895" i="19"/>
  <c r="V896" i="19"/>
  <c r="V897" i="19"/>
  <c r="V898" i="19"/>
  <c r="V899" i="19"/>
  <c r="V900" i="19"/>
  <c r="V901" i="19"/>
  <c r="V902" i="19"/>
  <c r="V903" i="19"/>
  <c r="V904" i="19"/>
  <c r="V905" i="19"/>
  <c r="V906" i="19"/>
  <c r="V907" i="19"/>
  <c r="V908" i="19"/>
  <c r="V909" i="19"/>
  <c r="V910" i="19"/>
  <c r="V911" i="19"/>
  <c r="V912" i="19"/>
  <c r="V913" i="19"/>
  <c r="V914" i="19"/>
  <c r="V915" i="19"/>
  <c r="V916" i="19"/>
  <c r="V917" i="19"/>
  <c r="V918" i="19"/>
  <c r="V919" i="19"/>
  <c r="V920" i="19"/>
  <c r="V921" i="19"/>
  <c r="V922" i="19"/>
  <c r="V923" i="19"/>
  <c r="V924" i="19"/>
  <c r="V925" i="19"/>
  <c r="V926" i="19"/>
  <c r="V927" i="19"/>
  <c r="V928" i="19"/>
  <c r="V929" i="19"/>
  <c r="V930" i="19"/>
  <c r="V931" i="19"/>
  <c r="V932" i="19"/>
  <c r="V933" i="19"/>
  <c r="V934" i="19"/>
  <c r="V935" i="19"/>
  <c r="V936" i="19"/>
  <c r="V937" i="19"/>
  <c r="V938" i="19"/>
  <c r="V939" i="19"/>
  <c r="V940" i="19"/>
  <c r="V941" i="19"/>
  <c r="V942" i="19"/>
  <c r="V943" i="19"/>
  <c r="V944" i="19"/>
  <c r="V945" i="19"/>
  <c r="V946" i="19"/>
  <c r="V947" i="19"/>
  <c r="V948" i="19"/>
  <c r="V949" i="19"/>
  <c r="V950" i="19"/>
  <c r="V951" i="19"/>
  <c r="V952" i="19"/>
  <c r="V953" i="19"/>
  <c r="V954" i="19"/>
  <c r="V955" i="19"/>
  <c r="V956" i="19"/>
  <c r="V957" i="19"/>
  <c r="V958" i="19"/>
  <c r="V959" i="19"/>
  <c r="V960" i="19"/>
  <c r="V961" i="19"/>
  <c r="V962" i="19"/>
  <c r="V963" i="19"/>
  <c r="V964" i="19"/>
  <c r="V965" i="19"/>
  <c r="V966" i="19"/>
  <c r="V967" i="19"/>
  <c r="V968" i="19"/>
  <c r="V969" i="19"/>
  <c r="V970" i="19"/>
  <c r="V971" i="19"/>
  <c r="V972" i="19"/>
  <c r="V973" i="19"/>
  <c r="V974" i="19"/>
  <c r="V975" i="19"/>
  <c r="V976" i="19"/>
  <c r="V977" i="19"/>
  <c r="V978" i="19"/>
  <c r="V979" i="19"/>
  <c r="V980" i="19"/>
  <c r="V981" i="19"/>
  <c r="V982" i="19"/>
  <c r="V983" i="19"/>
  <c r="V984" i="19"/>
  <c r="V985" i="19"/>
  <c r="V986" i="19"/>
  <c r="V987" i="19"/>
  <c r="V988" i="19"/>
  <c r="V989" i="19"/>
  <c r="V990" i="19"/>
  <c r="V991" i="19"/>
  <c r="V992" i="19"/>
  <c r="V993" i="19"/>
  <c r="V994" i="19"/>
  <c r="V995" i="19"/>
  <c r="V996" i="19"/>
  <c r="V997" i="19"/>
  <c r="V998" i="19"/>
  <c r="V999" i="19"/>
  <c r="V1000" i="19"/>
  <c r="V1001" i="19"/>
  <c r="V1002" i="19"/>
  <c r="V1003" i="19"/>
  <c r="V1004" i="19"/>
  <c r="V1005" i="19"/>
  <c r="V1006" i="19"/>
  <c r="V1007" i="19"/>
  <c r="V1008" i="19"/>
  <c r="V1009" i="19"/>
  <c r="V1010" i="19"/>
  <c r="V1011" i="19"/>
  <c r="V1012" i="19"/>
  <c r="V1013" i="19"/>
  <c r="V1014" i="19"/>
  <c r="V1015" i="19"/>
  <c r="V1016" i="19"/>
  <c r="V1017" i="19"/>
  <c r="V1018" i="19"/>
  <c r="V1019" i="19"/>
  <c r="V1020" i="19"/>
  <c r="V1021" i="19"/>
  <c r="V1022" i="19"/>
  <c r="V1023" i="19"/>
  <c r="V1024" i="19"/>
  <c r="V1025" i="19"/>
  <c r="V1026" i="19"/>
  <c r="V1027" i="19"/>
  <c r="V1028" i="19"/>
  <c r="V1029" i="19"/>
  <c r="V1030" i="19"/>
  <c r="V1031" i="19"/>
  <c r="V1032" i="19"/>
  <c r="V1033" i="19"/>
  <c r="V1034" i="19"/>
  <c r="V1035" i="19"/>
  <c r="V1036" i="19"/>
  <c r="V1037" i="19"/>
  <c r="V1038" i="19"/>
  <c r="V1039" i="19"/>
  <c r="V1040" i="19"/>
  <c r="V1041" i="19"/>
  <c r="V1042" i="19"/>
  <c r="V1043" i="19"/>
  <c r="V1044" i="19"/>
  <c r="V1045" i="19"/>
  <c r="V1046" i="19"/>
  <c r="V1047" i="19"/>
  <c r="V1048" i="19"/>
  <c r="V1049" i="19"/>
  <c r="V1050" i="19"/>
  <c r="V1051" i="19"/>
  <c r="V1052" i="19"/>
  <c r="V1053" i="19"/>
  <c r="V1054" i="19"/>
  <c r="V1055" i="19"/>
  <c r="V1056" i="19"/>
  <c r="V1057" i="19"/>
  <c r="V1058" i="19"/>
  <c r="V1059" i="19"/>
  <c r="V1060" i="19"/>
  <c r="V1061" i="19"/>
  <c r="V1062" i="19"/>
  <c r="V1063" i="19"/>
  <c r="V1064" i="19"/>
  <c r="V1065" i="19"/>
  <c r="V1066" i="19"/>
  <c r="V1067" i="19"/>
  <c r="V1068" i="19"/>
  <c r="V1069" i="19"/>
  <c r="V1070" i="19"/>
  <c r="V1071" i="19"/>
  <c r="V1072" i="19"/>
  <c r="V1073" i="19"/>
  <c r="V1074" i="19"/>
  <c r="V1075" i="19"/>
  <c r="V1076" i="19"/>
  <c r="V1077" i="19"/>
  <c r="V1078" i="19"/>
  <c r="V1079" i="19"/>
  <c r="V1080" i="19"/>
  <c r="V1081" i="19"/>
  <c r="V1082" i="19"/>
  <c r="V1083" i="19"/>
  <c r="V1084" i="19"/>
  <c r="V1085" i="19"/>
  <c r="V1086" i="19"/>
  <c r="V1087" i="19"/>
  <c r="V1088" i="19"/>
  <c r="V1089" i="19"/>
  <c r="V1090" i="19"/>
  <c r="V1091" i="19"/>
  <c r="V1092" i="19"/>
  <c r="V1093" i="19"/>
  <c r="V1094" i="19"/>
  <c r="V1095" i="19"/>
  <c r="V1096" i="19"/>
  <c r="V1097" i="19"/>
  <c r="V1098" i="19"/>
  <c r="V1099" i="19"/>
  <c r="V1100" i="19"/>
  <c r="V1101" i="19"/>
  <c r="V1102" i="19"/>
  <c r="V1103" i="19"/>
  <c r="V1104" i="19"/>
  <c r="V1105" i="19"/>
  <c r="V1106" i="19"/>
  <c r="V1107" i="19"/>
  <c r="V1108" i="19"/>
  <c r="V1109" i="19"/>
  <c r="V1110" i="19"/>
  <c r="V1111" i="19"/>
  <c r="V1112" i="19"/>
  <c r="V1113" i="19"/>
  <c r="V1114" i="19"/>
  <c r="V1115" i="19"/>
  <c r="V1116" i="19"/>
  <c r="V1117" i="19"/>
  <c r="V1118" i="19"/>
  <c r="V1119" i="19"/>
  <c r="V1120" i="19"/>
  <c r="V1121" i="19"/>
  <c r="V1122" i="19"/>
  <c r="V1123" i="19"/>
  <c r="V1124" i="19"/>
  <c r="V1125" i="19"/>
  <c r="V1126" i="19"/>
  <c r="V1127" i="19"/>
  <c r="V1128" i="19"/>
  <c r="V1129" i="19"/>
  <c r="V1130" i="19"/>
  <c r="V1131" i="19"/>
  <c r="V1132" i="19"/>
  <c r="V1133" i="19"/>
  <c r="V1134" i="19"/>
  <c r="V1135" i="19"/>
  <c r="V1136" i="19"/>
  <c r="V1137" i="19"/>
  <c r="V1138" i="19"/>
  <c r="V1139" i="19"/>
  <c r="V1140" i="19"/>
  <c r="V1141" i="19"/>
  <c r="V1142" i="19"/>
  <c r="V1143" i="19"/>
  <c r="V1144" i="19"/>
  <c r="V1145" i="19"/>
  <c r="V1146" i="19"/>
  <c r="V1147" i="19"/>
  <c r="V1148" i="19"/>
  <c r="V1149" i="19"/>
  <c r="V1150" i="19"/>
  <c r="V1151" i="19"/>
  <c r="V1152" i="19"/>
  <c r="V1153" i="19"/>
  <c r="V1154" i="19"/>
  <c r="V1155" i="19"/>
  <c r="V1156" i="19"/>
  <c r="V1157" i="19"/>
  <c r="V1158" i="19"/>
  <c r="V1159" i="19"/>
  <c r="V1160" i="19"/>
  <c r="V1161" i="19"/>
  <c r="V1162" i="19"/>
  <c r="V1163" i="19"/>
  <c r="V1164" i="19"/>
  <c r="V1165" i="19"/>
  <c r="V1166" i="19"/>
  <c r="V1167" i="19"/>
  <c r="V1168" i="19"/>
  <c r="V1169" i="19"/>
  <c r="V1170" i="19"/>
  <c r="V1171" i="19"/>
  <c r="V1172" i="19"/>
  <c r="V1173" i="19"/>
  <c r="V1174" i="19"/>
  <c r="V1175" i="19"/>
  <c r="V1176" i="19"/>
  <c r="V1177" i="19"/>
  <c r="V1178" i="19"/>
  <c r="V1179" i="19"/>
  <c r="V1180" i="19"/>
  <c r="V1181" i="19"/>
  <c r="V1182" i="19"/>
  <c r="V1183" i="19"/>
  <c r="V1184" i="19"/>
  <c r="V1185" i="19"/>
  <c r="V1186" i="19"/>
  <c r="V1187" i="19"/>
  <c r="V1188" i="19"/>
  <c r="V1189" i="19"/>
  <c r="V1190" i="19"/>
  <c r="V1191" i="19"/>
  <c r="V1192" i="19"/>
  <c r="V1193" i="19"/>
  <c r="V1194" i="19"/>
  <c r="V1195" i="19"/>
  <c r="V1196" i="19"/>
  <c r="V1197" i="19"/>
  <c r="V1198" i="19"/>
  <c r="V1199" i="19"/>
  <c r="V1200" i="19"/>
  <c r="V1201" i="19"/>
  <c r="V1202" i="19"/>
  <c r="V1203" i="19"/>
  <c r="V1204" i="19"/>
  <c r="V1205" i="19"/>
  <c r="V1206" i="19"/>
  <c r="V1207" i="19"/>
  <c r="V1208" i="19"/>
  <c r="V1209" i="19"/>
  <c r="V1210" i="19"/>
  <c r="V1211" i="19"/>
  <c r="V1212" i="19"/>
  <c r="V1213" i="19"/>
  <c r="V1214" i="19"/>
  <c r="V1215" i="19"/>
  <c r="V1216" i="19"/>
  <c r="V1217" i="19"/>
  <c r="V1218" i="19"/>
  <c r="V1219" i="19"/>
  <c r="V1220" i="19"/>
  <c r="V1221" i="19"/>
  <c r="V1222" i="19"/>
  <c r="V1223" i="19"/>
  <c r="V1224" i="19"/>
  <c r="V1225" i="19"/>
  <c r="V1226" i="19"/>
  <c r="V1227" i="19"/>
  <c r="V1228" i="19"/>
  <c r="V1229" i="19"/>
  <c r="V1230" i="19"/>
  <c r="V1231" i="19"/>
  <c r="V1232" i="19"/>
  <c r="V1233" i="19"/>
  <c r="V1234" i="19"/>
  <c r="V1235" i="19"/>
  <c r="V1236" i="19"/>
  <c r="V1237" i="19"/>
  <c r="V1238" i="19"/>
  <c r="V1239" i="19"/>
  <c r="V1240" i="19"/>
  <c r="V1241" i="19"/>
  <c r="V1242" i="19"/>
  <c r="V1243" i="19"/>
  <c r="V1244" i="19"/>
  <c r="V1245" i="19"/>
  <c r="V1246" i="19"/>
  <c r="V1247" i="19"/>
  <c r="V1248" i="19"/>
  <c r="V1249" i="19"/>
  <c r="V1250" i="19"/>
  <c r="V1251" i="19"/>
  <c r="V1252" i="19"/>
  <c r="V1253" i="19"/>
  <c r="V1254" i="19"/>
  <c r="V1255" i="19"/>
  <c r="V1256" i="19"/>
  <c r="V1257" i="19"/>
  <c r="V1258" i="19"/>
  <c r="V1259" i="19"/>
  <c r="V1260" i="19"/>
  <c r="V1261" i="19"/>
  <c r="V1262" i="19"/>
  <c r="V1263" i="19"/>
  <c r="V1264" i="19"/>
  <c r="V1265" i="19"/>
  <c r="V1266" i="19"/>
  <c r="V1267" i="19"/>
  <c r="V1268" i="19"/>
  <c r="V1269" i="19"/>
  <c r="V1270" i="19"/>
  <c r="V1271" i="19"/>
  <c r="V1272" i="19"/>
  <c r="V1273" i="19"/>
  <c r="V1274" i="19"/>
  <c r="V1275" i="19"/>
  <c r="V1276" i="19"/>
  <c r="V1277" i="19"/>
  <c r="V1278" i="19"/>
  <c r="V1279" i="19"/>
  <c r="V1280" i="19"/>
  <c r="V1281" i="19"/>
  <c r="V1282" i="19"/>
  <c r="V1283" i="19"/>
  <c r="V1284" i="19"/>
  <c r="V1285" i="19"/>
  <c r="V1286" i="19"/>
  <c r="V1287" i="19"/>
  <c r="V1288" i="19"/>
  <c r="V1289" i="19"/>
  <c r="V1290" i="19"/>
  <c r="V1291" i="19"/>
  <c r="V1292" i="19"/>
  <c r="V1293" i="19"/>
  <c r="V1294" i="19"/>
  <c r="V1295" i="19"/>
  <c r="V1296" i="19"/>
  <c r="V1297" i="19"/>
  <c r="V1298" i="19"/>
  <c r="V1299" i="19"/>
  <c r="V1300" i="19"/>
  <c r="V1301" i="19"/>
  <c r="V1302" i="19"/>
  <c r="V1303" i="19"/>
  <c r="V1304" i="19"/>
  <c r="V1305" i="19"/>
  <c r="V1306" i="19"/>
  <c r="V1307" i="19"/>
  <c r="V1308" i="19"/>
  <c r="V1309" i="19"/>
  <c r="V1310" i="19"/>
  <c r="V1311" i="19"/>
  <c r="V1312" i="19"/>
  <c r="V1313" i="19"/>
  <c r="V1314" i="19"/>
  <c r="V1315" i="19"/>
  <c r="V1316" i="19"/>
  <c r="V1317" i="19"/>
  <c r="V1318" i="19"/>
  <c r="V1319" i="19"/>
  <c r="V1320" i="19"/>
  <c r="V1321" i="19"/>
  <c r="V1322" i="19"/>
  <c r="V1323" i="19"/>
  <c r="V1324" i="19"/>
  <c r="V1325" i="19"/>
  <c r="V1326" i="19"/>
  <c r="V1327" i="19"/>
  <c r="V1328" i="19"/>
  <c r="V1329" i="19"/>
  <c r="V1330" i="19"/>
  <c r="V1331" i="19"/>
  <c r="V1332" i="19"/>
  <c r="V1333" i="19"/>
  <c r="V1334" i="19"/>
  <c r="V1335" i="19"/>
  <c r="V1336" i="19"/>
  <c r="V1337" i="19"/>
  <c r="V1338" i="19"/>
  <c r="V1339" i="19"/>
  <c r="V1340" i="19"/>
  <c r="V1341" i="19"/>
  <c r="V1342" i="19"/>
  <c r="V1343" i="19"/>
  <c r="V1344" i="19"/>
  <c r="V1345" i="19"/>
  <c r="V1346" i="19"/>
  <c r="V1347" i="19"/>
  <c r="V1348" i="19"/>
  <c r="V1349" i="19"/>
  <c r="V1350" i="19"/>
  <c r="V1351" i="19"/>
  <c r="V1352" i="19"/>
  <c r="V1353" i="19"/>
  <c r="V1354" i="19"/>
  <c r="V1355" i="19"/>
  <c r="V1356" i="19"/>
  <c r="V1357" i="19"/>
  <c r="V1358" i="19"/>
  <c r="V1359" i="19"/>
  <c r="V1360" i="19"/>
  <c r="V1361" i="19"/>
  <c r="V1362" i="19"/>
  <c r="V1363" i="19"/>
  <c r="V1364" i="19"/>
  <c r="V1365" i="19"/>
  <c r="V1366" i="19"/>
  <c r="V1367" i="19"/>
  <c r="V1368" i="19"/>
  <c r="V1369" i="19"/>
  <c r="V1370" i="19"/>
  <c r="V1371" i="19"/>
  <c r="V1372" i="19"/>
  <c r="V1373" i="19"/>
  <c r="V1374" i="19"/>
  <c r="V1375" i="19"/>
  <c r="V1376" i="19"/>
  <c r="V1377" i="19"/>
  <c r="V1378" i="19"/>
  <c r="V1379" i="19"/>
  <c r="V1380" i="19"/>
  <c r="V1381" i="19"/>
  <c r="V1382" i="19"/>
  <c r="V1383" i="19"/>
  <c r="V1384" i="19"/>
  <c r="V1385" i="19"/>
  <c r="V1386" i="19"/>
  <c r="V1387" i="19"/>
  <c r="V1388" i="19"/>
  <c r="V1389" i="19"/>
  <c r="V1390" i="19"/>
  <c r="V1391" i="19"/>
  <c r="V1392" i="19"/>
  <c r="V1393" i="19"/>
  <c r="V1394" i="19"/>
  <c r="V1395" i="19"/>
  <c r="V1396" i="19"/>
  <c r="V1397" i="19"/>
  <c r="V1398" i="19"/>
  <c r="V1399" i="19"/>
  <c r="V1400" i="19"/>
  <c r="V1401" i="19"/>
  <c r="V1402" i="19"/>
  <c r="V1403" i="19"/>
  <c r="V1404" i="19"/>
  <c r="V1405" i="19"/>
  <c r="V1406" i="19"/>
  <c r="V1407" i="19"/>
  <c r="V1408" i="19"/>
  <c r="V1409" i="19"/>
  <c r="V1410" i="19"/>
  <c r="V1411" i="19"/>
  <c r="V1412" i="19"/>
  <c r="V1413" i="19"/>
  <c r="V1414" i="19"/>
  <c r="V1415" i="19"/>
  <c r="V1416" i="19"/>
  <c r="V1417" i="19"/>
  <c r="V1418" i="19"/>
  <c r="V1419" i="19"/>
  <c r="V1420" i="19"/>
  <c r="V1421" i="19"/>
  <c r="V1422" i="19"/>
  <c r="V1423" i="19"/>
  <c r="V1424" i="19"/>
  <c r="V1425" i="19"/>
  <c r="V1426" i="19"/>
  <c r="V1427" i="19"/>
  <c r="V1428" i="19"/>
  <c r="V1429" i="19"/>
  <c r="V1430" i="19"/>
  <c r="V1431" i="19"/>
  <c r="V1432" i="19"/>
  <c r="V1433" i="19"/>
  <c r="V1434" i="19"/>
  <c r="V1435" i="19"/>
  <c r="V1436" i="19"/>
  <c r="V1437" i="19"/>
  <c r="V1438" i="19"/>
  <c r="V1439" i="19"/>
  <c r="V1440" i="19"/>
  <c r="V1441" i="19"/>
  <c r="V1442" i="19"/>
  <c r="V1443" i="19"/>
  <c r="V1444" i="19"/>
  <c r="V1445" i="19"/>
  <c r="V1446" i="19"/>
  <c r="V1447" i="19"/>
  <c r="V1448" i="19"/>
  <c r="V1449" i="19"/>
  <c r="V1450" i="19"/>
  <c r="V1451" i="19"/>
  <c r="V1452" i="19"/>
  <c r="V1453" i="19"/>
  <c r="V1454" i="19"/>
  <c r="V1455" i="19"/>
  <c r="V1456" i="19"/>
  <c r="V1457" i="19"/>
  <c r="V1458" i="19"/>
  <c r="V1459" i="19"/>
  <c r="V1460" i="19"/>
  <c r="V1461" i="19"/>
  <c r="V2" i="19"/>
  <c r="I3" i="19"/>
  <c r="I4" i="19"/>
  <c r="I5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I151" i="19"/>
  <c r="I152" i="19"/>
  <c r="I153" i="19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I166" i="19"/>
  <c r="I167" i="19"/>
  <c r="I168" i="19"/>
  <c r="I169" i="19"/>
  <c r="I170" i="19"/>
  <c r="I171" i="19"/>
  <c r="I172" i="19"/>
  <c r="I173" i="19"/>
  <c r="I174" i="19"/>
  <c r="I175" i="19"/>
  <c r="I176" i="19"/>
  <c r="I177" i="19"/>
  <c r="I178" i="19"/>
  <c r="I179" i="19"/>
  <c r="I180" i="19"/>
  <c r="I181" i="19"/>
  <c r="I182" i="19"/>
  <c r="I183" i="19"/>
  <c r="I184" i="19"/>
  <c r="I185" i="19"/>
  <c r="I186" i="19"/>
  <c r="I187" i="19"/>
  <c r="I188" i="19"/>
  <c r="I189" i="19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I202" i="19"/>
  <c r="I203" i="19"/>
  <c r="I204" i="19"/>
  <c r="I205" i="19"/>
  <c r="I206" i="19"/>
  <c r="I207" i="19"/>
  <c r="I208" i="19"/>
  <c r="I209" i="19"/>
  <c r="I210" i="19"/>
  <c r="I211" i="19"/>
  <c r="I212" i="19"/>
  <c r="I213" i="19"/>
  <c r="I214" i="19"/>
  <c r="I215" i="19"/>
  <c r="I216" i="19"/>
  <c r="I217" i="19"/>
  <c r="I218" i="19"/>
  <c r="I219" i="19"/>
  <c r="I220" i="19"/>
  <c r="I221" i="19"/>
  <c r="I222" i="19"/>
  <c r="I223" i="19"/>
  <c r="I224" i="19"/>
  <c r="I225" i="19"/>
  <c r="I226" i="19"/>
  <c r="I227" i="19"/>
  <c r="I228" i="19"/>
  <c r="I229" i="19"/>
  <c r="I230" i="19"/>
  <c r="I231" i="19"/>
  <c r="I232" i="19"/>
  <c r="I233" i="19"/>
  <c r="I234" i="19"/>
  <c r="I235" i="19"/>
  <c r="I236" i="19"/>
  <c r="I237" i="19"/>
  <c r="I238" i="19"/>
  <c r="I239" i="19"/>
  <c r="I240" i="19"/>
  <c r="I241" i="19"/>
  <c r="I242" i="19"/>
  <c r="I243" i="19"/>
  <c r="I244" i="19"/>
  <c r="I245" i="19"/>
  <c r="I246" i="19"/>
  <c r="I247" i="19"/>
  <c r="I248" i="19"/>
  <c r="I249" i="19"/>
  <c r="I250" i="19"/>
  <c r="I251" i="19"/>
  <c r="I252" i="19"/>
  <c r="I253" i="19"/>
  <c r="I254" i="19"/>
  <c r="I255" i="19"/>
  <c r="I256" i="19"/>
  <c r="I257" i="19"/>
  <c r="I258" i="19"/>
  <c r="I259" i="19"/>
  <c r="I260" i="19"/>
  <c r="I261" i="19"/>
  <c r="I262" i="19"/>
  <c r="I263" i="19"/>
  <c r="I264" i="19"/>
  <c r="I265" i="19"/>
  <c r="I266" i="19"/>
  <c r="I267" i="19"/>
  <c r="I268" i="19"/>
  <c r="I269" i="19"/>
  <c r="I270" i="19"/>
  <c r="I271" i="19"/>
  <c r="I272" i="19"/>
  <c r="I273" i="19"/>
  <c r="I274" i="19"/>
  <c r="I275" i="19"/>
  <c r="I276" i="19"/>
  <c r="I277" i="19"/>
  <c r="I278" i="19"/>
  <c r="I279" i="19"/>
  <c r="I280" i="19"/>
  <c r="I281" i="19"/>
  <c r="I282" i="19"/>
  <c r="I283" i="19"/>
  <c r="I284" i="19"/>
  <c r="I285" i="19"/>
  <c r="I286" i="19"/>
  <c r="I287" i="19"/>
  <c r="I288" i="19"/>
  <c r="I289" i="19"/>
  <c r="I290" i="19"/>
  <c r="I291" i="19"/>
  <c r="I292" i="19"/>
  <c r="I293" i="19"/>
  <c r="I294" i="19"/>
  <c r="I295" i="19"/>
  <c r="I296" i="19"/>
  <c r="I297" i="19"/>
  <c r="I298" i="19"/>
  <c r="I299" i="19"/>
  <c r="I300" i="19"/>
  <c r="I301" i="19"/>
  <c r="I302" i="19"/>
  <c r="I303" i="19"/>
  <c r="I304" i="19"/>
  <c r="I305" i="19"/>
  <c r="I306" i="19"/>
  <c r="I307" i="19"/>
  <c r="I308" i="19"/>
  <c r="I309" i="19"/>
  <c r="I310" i="19"/>
  <c r="I311" i="19"/>
  <c r="I312" i="19"/>
  <c r="I313" i="19"/>
  <c r="I314" i="19"/>
  <c r="I315" i="19"/>
  <c r="I316" i="19"/>
  <c r="I317" i="19"/>
  <c r="I318" i="19"/>
  <c r="I319" i="19"/>
  <c r="I320" i="19"/>
  <c r="I321" i="19"/>
  <c r="I322" i="19"/>
  <c r="I323" i="19"/>
  <c r="I324" i="19"/>
  <c r="I325" i="19"/>
  <c r="I326" i="19"/>
  <c r="I327" i="19"/>
  <c r="I328" i="19"/>
  <c r="I329" i="19"/>
  <c r="I330" i="19"/>
  <c r="I331" i="19"/>
  <c r="I332" i="19"/>
  <c r="I333" i="19"/>
  <c r="I334" i="19"/>
  <c r="I335" i="19"/>
  <c r="I336" i="19"/>
  <c r="I337" i="19"/>
  <c r="I338" i="19"/>
  <c r="I339" i="19"/>
  <c r="I340" i="19"/>
  <c r="I341" i="19"/>
  <c r="I342" i="19"/>
  <c r="I343" i="19"/>
  <c r="I344" i="19"/>
  <c r="I345" i="19"/>
  <c r="I346" i="19"/>
  <c r="I347" i="19"/>
  <c r="I348" i="19"/>
  <c r="I349" i="19"/>
  <c r="I350" i="19"/>
  <c r="I351" i="19"/>
  <c r="I352" i="19"/>
  <c r="I353" i="19"/>
  <c r="I354" i="19"/>
  <c r="I355" i="19"/>
  <c r="I356" i="19"/>
  <c r="I357" i="19"/>
  <c r="I358" i="19"/>
  <c r="I359" i="19"/>
  <c r="I360" i="19"/>
  <c r="I361" i="19"/>
  <c r="I362" i="19"/>
  <c r="I363" i="19"/>
  <c r="I364" i="19"/>
  <c r="I365" i="19"/>
  <c r="I366" i="19"/>
  <c r="I367" i="19"/>
  <c r="I368" i="19"/>
  <c r="I369" i="19"/>
  <c r="I370" i="19"/>
  <c r="I371" i="19"/>
  <c r="I372" i="19"/>
  <c r="I373" i="19"/>
  <c r="I374" i="19"/>
  <c r="I375" i="19"/>
  <c r="I376" i="19"/>
  <c r="I377" i="19"/>
  <c r="I378" i="19"/>
  <c r="I379" i="19"/>
  <c r="I380" i="19"/>
  <c r="I381" i="19"/>
  <c r="I382" i="19"/>
  <c r="I383" i="19"/>
  <c r="I384" i="19"/>
  <c r="I385" i="19"/>
  <c r="I386" i="19"/>
  <c r="I387" i="19"/>
  <c r="I388" i="19"/>
  <c r="I389" i="19"/>
  <c r="I390" i="19"/>
  <c r="I391" i="19"/>
  <c r="I392" i="19"/>
  <c r="I393" i="19"/>
  <c r="I394" i="19"/>
  <c r="I395" i="19"/>
  <c r="I396" i="19"/>
  <c r="I397" i="19"/>
  <c r="I398" i="19"/>
  <c r="I399" i="19"/>
  <c r="I400" i="19"/>
  <c r="I401" i="19"/>
  <c r="I402" i="19"/>
  <c r="I403" i="19"/>
  <c r="I404" i="19"/>
  <c r="I405" i="19"/>
  <c r="I406" i="19"/>
  <c r="I407" i="19"/>
  <c r="I408" i="19"/>
  <c r="I409" i="19"/>
  <c r="I410" i="19"/>
  <c r="I411" i="19"/>
  <c r="I412" i="19"/>
  <c r="I413" i="19"/>
  <c r="I414" i="19"/>
  <c r="I415" i="19"/>
  <c r="I416" i="19"/>
  <c r="I417" i="19"/>
  <c r="I418" i="19"/>
  <c r="I419" i="19"/>
  <c r="I420" i="19"/>
  <c r="I421" i="19"/>
  <c r="I422" i="19"/>
  <c r="I423" i="19"/>
  <c r="I424" i="19"/>
  <c r="I425" i="19"/>
  <c r="I426" i="19"/>
  <c r="I427" i="19"/>
  <c r="I428" i="19"/>
  <c r="I429" i="19"/>
  <c r="I430" i="19"/>
  <c r="I431" i="19"/>
  <c r="I432" i="19"/>
  <c r="I433" i="19"/>
  <c r="I434" i="19"/>
  <c r="I435" i="19"/>
  <c r="I436" i="19"/>
  <c r="I437" i="19"/>
  <c r="I438" i="19"/>
  <c r="I439" i="19"/>
  <c r="I440" i="19"/>
  <c r="I441" i="19"/>
  <c r="I442" i="19"/>
  <c r="I443" i="19"/>
  <c r="I444" i="19"/>
  <c r="I445" i="19"/>
  <c r="I446" i="19"/>
  <c r="I447" i="19"/>
  <c r="I448" i="19"/>
  <c r="I449" i="19"/>
  <c r="I450" i="19"/>
  <c r="I451" i="19"/>
  <c r="I452" i="19"/>
  <c r="I453" i="19"/>
  <c r="I454" i="19"/>
  <c r="I455" i="19"/>
  <c r="I456" i="19"/>
  <c r="I457" i="19"/>
  <c r="I458" i="19"/>
  <c r="I459" i="19"/>
  <c r="I460" i="19"/>
  <c r="I461" i="19"/>
  <c r="I462" i="19"/>
  <c r="I463" i="19"/>
  <c r="I464" i="19"/>
  <c r="I465" i="19"/>
  <c r="I466" i="19"/>
  <c r="I467" i="19"/>
  <c r="I468" i="19"/>
  <c r="I469" i="19"/>
  <c r="I470" i="19"/>
  <c r="I471" i="19"/>
  <c r="I472" i="19"/>
  <c r="I473" i="19"/>
  <c r="I474" i="19"/>
  <c r="I475" i="19"/>
  <c r="I476" i="19"/>
  <c r="I477" i="19"/>
  <c r="I478" i="19"/>
  <c r="I479" i="19"/>
  <c r="I480" i="19"/>
  <c r="I481" i="19"/>
  <c r="I482" i="19"/>
  <c r="I483" i="19"/>
  <c r="I484" i="19"/>
  <c r="I485" i="19"/>
  <c r="I486" i="19"/>
  <c r="I487" i="19"/>
  <c r="I488" i="19"/>
  <c r="I489" i="19"/>
  <c r="I490" i="19"/>
  <c r="I491" i="19"/>
  <c r="I492" i="19"/>
  <c r="I493" i="19"/>
  <c r="I494" i="19"/>
  <c r="I495" i="19"/>
  <c r="I496" i="19"/>
  <c r="I497" i="19"/>
  <c r="I498" i="19"/>
  <c r="I499" i="19"/>
  <c r="I500" i="19"/>
  <c r="I501" i="19"/>
  <c r="I502" i="19"/>
  <c r="I503" i="19"/>
  <c r="I504" i="19"/>
  <c r="I505" i="19"/>
  <c r="I506" i="19"/>
  <c r="I507" i="19"/>
  <c r="I508" i="19"/>
  <c r="I509" i="19"/>
  <c r="I510" i="19"/>
  <c r="I511" i="19"/>
  <c r="I512" i="19"/>
  <c r="I513" i="19"/>
  <c r="I514" i="19"/>
  <c r="I515" i="19"/>
  <c r="I516" i="19"/>
  <c r="I517" i="19"/>
  <c r="I518" i="19"/>
  <c r="I519" i="19"/>
  <c r="I520" i="19"/>
  <c r="I521" i="19"/>
  <c r="I522" i="19"/>
  <c r="I523" i="19"/>
  <c r="I524" i="19"/>
  <c r="I525" i="19"/>
  <c r="I526" i="19"/>
  <c r="I527" i="19"/>
  <c r="I528" i="19"/>
  <c r="I529" i="19"/>
  <c r="I530" i="19"/>
  <c r="I531" i="19"/>
  <c r="I532" i="19"/>
  <c r="I533" i="19"/>
  <c r="I534" i="19"/>
  <c r="I535" i="19"/>
  <c r="I536" i="19"/>
  <c r="I537" i="19"/>
  <c r="I538" i="19"/>
  <c r="I539" i="19"/>
  <c r="I540" i="19"/>
  <c r="I541" i="19"/>
  <c r="I542" i="19"/>
  <c r="I543" i="19"/>
  <c r="I544" i="19"/>
  <c r="I545" i="19"/>
  <c r="I546" i="19"/>
  <c r="I547" i="19"/>
  <c r="I548" i="19"/>
  <c r="I549" i="19"/>
  <c r="I550" i="19"/>
  <c r="I551" i="19"/>
  <c r="I552" i="19"/>
  <c r="I553" i="19"/>
  <c r="I554" i="19"/>
  <c r="I555" i="19"/>
  <c r="I556" i="19"/>
  <c r="I557" i="19"/>
  <c r="I558" i="19"/>
  <c r="I559" i="19"/>
  <c r="I560" i="19"/>
  <c r="I561" i="19"/>
  <c r="I562" i="19"/>
  <c r="I563" i="19"/>
  <c r="I564" i="19"/>
  <c r="I565" i="19"/>
  <c r="I566" i="19"/>
  <c r="I567" i="19"/>
  <c r="I568" i="19"/>
  <c r="I569" i="19"/>
  <c r="I570" i="19"/>
  <c r="I571" i="19"/>
  <c r="I572" i="19"/>
  <c r="I573" i="19"/>
  <c r="I574" i="19"/>
  <c r="I575" i="19"/>
  <c r="I576" i="19"/>
  <c r="I577" i="19"/>
  <c r="I578" i="19"/>
  <c r="I579" i="19"/>
  <c r="I580" i="19"/>
  <c r="I581" i="19"/>
  <c r="I582" i="19"/>
  <c r="I583" i="19"/>
  <c r="I584" i="19"/>
  <c r="I585" i="19"/>
  <c r="I586" i="19"/>
  <c r="I587" i="19"/>
  <c r="I588" i="19"/>
  <c r="I589" i="19"/>
  <c r="I590" i="19"/>
  <c r="I591" i="19"/>
  <c r="I592" i="19"/>
  <c r="I593" i="19"/>
  <c r="I594" i="19"/>
  <c r="I595" i="19"/>
  <c r="I596" i="19"/>
  <c r="I597" i="19"/>
  <c r="I598" i="19"/>
  <c r="I599" i="19"/>
  <c r="I600" i="19"/>
  <c r="I601" i="19"/>
  <c r="I602" i="19"/>
  <c r="I603" i="19"/>
  <c r="I604" i="19"/>
  <c r="I605" i="19"/>
  <c r="I606" i="19"/>
  <c r="I607" i="19"/>
  <c r="I608" i="19"/>
  <c r="I609" i="19"/>
  <c r="I610" i="19"/>
  <c r="I611" i="19"/>
  <c r="I612" i="19"/>
  <c r="I613" i="19"/>
  <c r="I614" i="19"/>
  <c r="I615" i="19"/>
  <c r="I616" i="19"/>
  <c r="I617" i="19"/>
  <c r="I618" i="19"/>
  <c r="I619" i="19"/>
  <c r="I620" i="19"/>
  <c r="I621" i="19"/>
  <c r="I622" i="19"/>
  <c r="I623" i="19"/>
  <c r="I624" i="19"/>
  <c r="I625" i="19"/>
  <c r="I626" i="19"/>
  <c r="I627" i="19"/>
  <c r="I628" i="19"/>
  <c r="I629" i="19"/>
  <c r="I630" i="19"/>
  <c r="I631" i="19"/>
  <c r="I632" i="19"/>
  <c r="I633" i="19"/>
  <c r="I634" i="19"/>
  <c r="I635" i="19"/>
  <c r="I636" i="19"/>
  <c r="I637" i="19"/>
  <c r="I638" i="19"/>
  <c r="I639" i="19"/>
  <c r="I640" i="19"/>
  <c r="I641" i="19"/>
  <c r="I642" i="19"/>
  <c r="I643" i="19"/>
  <c r="I644" i="19"/>
  <c r="I645" i="19"/>
  <c r="I646" i="19"/>
  <c r="I647" i="19"/>
  <c r="I648" i="19"/>
  <c r="I649" i="19"/>
  <c r="I650" i="19"/>
  <c r="I651" i="19"/>
  <c r="I652" i="19"/>
  <c r="I653" i="19"/>
  <c r="I654" i="19"/>
  <c r="I655" i="19"/>
  <c r="I656" i="19"/>
  <c r="I657" i="19"/>
  <c r="I658" i="19"/>
  <c r="I659" i="19"/>
  <c r="I660" i="19"/>
  <c r="I661" i="19"/>
  <c r="I662" i="19"/>
  <c r="I663" i="19"/>
  <c r="I664" i="19"/>
  <c r="I665" i="19"/>
  <c r="I666" i="19"/>
  <c r="I667" i="19"/>
  <c r="I668" i="19"/>
  <c r="I669" i="19"/>
  <c r="I670" i="19"/>
  <c r="I671" i="19"/>
  <c r="I672" i="19"/>
  <c r="I673" i="19"/>
  <c r="I674" i="19"/>
  <c r="I675" i="19"/>
  <c r="I676" i="19"/>
  <c r="I677" i="19"/>
  <c r="I678" i="19"/>
  <c r="I679" i="19"/>
  <c r="I680" i="19"/>
  <c r="I681" i="19"/>
  <c r="I682" i="19"/>
  <c r="I683" i="19"/>
  <c r="I684" i="19"/>
  <c r="I685" i="19"/>
  <c r="I686" i="19"/>
  <c r="I687" i="19"/>
  <c r="I688" i="19"/>
  <c r="I689" i="19"/>
  <c r="I690" i="19"/>
  <c r="I691" i="19"/>
  <c r="I692" i="19"/>
  <c r="I693" i="19"/>
  <c r="I694" i="19"/>
  <c r="I695" i="19"/>
  <c r="I696" i="19"/>
  <c r="I697" i="19"/>
  <c r="I698" i="19"/>
  <c r="I699" i="19"/>
  <c r="I700" i="19"/>
  <c r="I701" i="19"/>
  <c r="I702" i="19"/>
  <c r="I703" i="19"/>
  <c r="I704" i="19"/>
  <c r="I705" i="19"/>
  <c r="I706" i="19"/>
  <c r="I707" i="19"/>
  <c r="I708" i="19"/>
  <c r="I709" i="19"/>
  <c r="I710" i="19"/>
  <c r="I711" i="19"/>
  <c r="I712" i="19"/>
  <c r="I713" i="19"/>
  <c r="I714" i="19"/>
  <c r="I715" i="19"/>
  <c r="I716" i="19"/>
  <c r="I717" i="19"/>
  <c r="I718" i="19"/>
  <c r="I719" i="19"/>
  <c r="I720" i="19"/>
  <c r="I721" i="19"/>
  <c r="I722" i="19"/>
  <c r="I723" i="19"/>
  <c r="I724" i="19"/>
  <c r="I725" i="19"/>
  <c r="I726" i="19"/>
  <c r="I727" i="19"/>
  <c r="I728" i="19"/>
  <c r="I729" i="19"/>
  <c r="I730" i="19"/>
  <c r="I731" i="19"/>
  <c r="I732" i="19"/>
  <c r="I733" i="19"/>
  <c r="I734" i="19"/>
  <c r="I735" i="19"/>
  <c r="I736" i="19"/>
  <c r="I737" i="19"/>
  <c r="I738" i="19"/>
  <c r="I739" i="19"/>
  <c r="I740" i="19"/>
  <c r="I741" i="19"/>
  <c r="I742" i="19"/>
  <c r="I743" i="19"/>
  <c r="I744" i="19"/>
  <c r="I745" i="19"/>
  <c r="I746" i="19"/>
  <c r="I747" i="19"/>
  <c r="I748" i="19"/>
  <c r="I749" i="19"/>
  <c r="I750" i="19"/>
  <c r="I751" i="19"/>
  <c r="I752" i="19"/>
  <c r="I753" i="19"/>
  <c r="I754" i="19"/>
  <c r="I755" i="19"/>
  <c r="I756" i="19"/>
  <c r="I757" i="19"/>
  <c r="I758" i="19"/>
  <c r="I759" i="19"/>
  <c r="I760" i="19"/>
  <c r="I761" i="19"/>
  <c r="I762" i="19"/>
  <c r="I763" i="19"/>
  <c r="I764" i="19"/>
  <c r="I765" i="19"/>
  <c r="I766" i="19"/>
  <c r="I767" i="19"/>
  <c r="I768" i="19"/>
  <c r="I769" i="19"/>
  <c r="I770" i="19"/>
  <c r="I771" i="19"/>
  <c r="I772" i="19"/>
  <c r="I773" i="19"/>
  <c r="I774" i="19"/>
  <c r="I775" i="19"/>
  <c r="I776" i="19"/>
  <c r="I777" i="19"/>
  <c r="I778" i="19"/>
  <c r="I779" i="19"/>
  <c r="I780" i="19"/>
  <c r="I781" i="19"/>
  <c r="I782" i="19"/>
  <c r="I783" i="19"/>
  <c r="I784" i="19"/>
  <c r="I785" i="19"/>
  <c r="I786" i="19"/>
  <c r="I787" i="19"/>
  <c r="I788" i="19"/>
  <c r="I789" i="19"/>
  <c r="I790" i="19"/>
  <c r="I791" i="19"/>
  <c r="I792" i="19"/>
  <c r="I793" i="19"/>
  <c r="I794" i="19"/>
  <c r="I795" i="19"/>
  <c r="I796" i="19"/>
  <c r="I797" i="19"/>
  <c r="I798" i="19"/>
  <c r="I799" i="19"/>
  <c r="I800" i="19"/>
  <c r="I801" i="19"/>
  <c r="I802" i="19"/>
  <c r="I803" i="19"/>
  <c r="I804" i="19"/>
  <c r="I805" i="19"/>
  <c r="I806" i="19"/>
  <c r="I807" i="19"/>
  <c r="I808" i="19"/>
  <c r="I809" i="19"/>
  <c r="I810" i="19"/>
  <c r="I811" i="19"/>
  <c r="I812" i="19"/>
  <c r="I813" i="19"/>
  <c r="I814" i="19"/>
  <c r="I815" i="19"/>
  <c r="I816" i="19"/>
  <c r="I817" i="19"/>
  <c r="I818" i="19"/>
  <c r="I819" i="19"/>
  <c r="I820" i="19"/>
  <c r="I821" i="19"/>
  <c r="I822" i="19"/>
  <c r="I823" i="19"/>
  <c r="I824" i="19"/>
  <c r="I825" i="19"/>
  <c r="I826" i="19"/>
  <c r="I827" i="19"/>
  <c r="I828" i="19"/>
  <c r="I829" i="19"/>
  <c r="I830" i="19"/>
  <c r="I831" i="19"/>
  <c r="I832" i="19"/>
  <c r="I833" i="19"/>
  <c r="I834" i="19"/>
  <c r="I835" i="19"/>
  <c r="I836" i="19"/>
  <c r="I837" i="19"/>
  <c r="I838" i="19"/>
  <c r="I839" i="19"/>
  <c r="I840" i="19"/>
  <c r="I841" i="19"/>
  <c r="I842" i="19"/>
  <c r="I843" i="19"/>
  <c r="I844" i="19"/>
  <c r="I845" i="19"/>
  <c r="I846" i="19"/>
  <c r="I847" i="19"/>
  <c r="I848" i="19"/>
  <c r="I849" i="19"/>
  <c r="I850" i="19"/>
  <c r="I851" i="19"/>
  <c r="I852" i="19"/>
  <c r="I853" i="19"/>
  <c r="I854" i="19"/>
  <c r="I855" i="19"/>
  <c r="I856" i="19"/>
  <c r="I857" i="19"/>
  <c r="I858" i="19"/>
  <c r="I859" i="19"/>
  <c r="I860" i="19"/>
  <c r="I861" i="19"/>
  <c r="I862" i="19"/>
  <c r="I863" i="19"/>
  <c r="I864" i="19"/>
  <c r="I865" i="19"/>
  <c r="I866" i="19"/>
  <c r="I867" i="19"/>
  <c r="I868" i="19"/>
  <c r="I869" i="19"/>
  <c r="I870" i="19"/>
  <c r="I871" i="19"/>
  <c r="I872" i="19"/>
  <c r="I873" i="19"/>
  <c r="I874" i="19"/>
  <c r="I875" i="19"/>
  <c r="I876" i="19"/>
  <c r="I877" i="19"/>
  <c r="I878" i="19"/>
  <c r="I879" i="19"/>
  <c r="I880" i="19"/>
  <c r="I881" i="19"/>
  <c r="I882" i="19"/>
  <c r="I883" i="19"/>
  <c r="I884" i="19"/>
  <c r="I885" i="19"/>
  <c r="I886" i="19"/>
  <c r="I887" i="19"/>
  <c r="I888" i="19"/>
  <c r="I889" i="19"/>
  <c r="I890" i="19"/>
  <c r="I891" i="19"/>
  <c r="I892" i="19"/>
  <c r="I893" i="19"/>
  <c r="I894" i="19"/>
  <c r="I895" i="19"/>
  <c r="I896" i="19"/>
  <c r="I897" i="19"/>
  <c r="I898" i="19"/>
  <c r="I899" i="19"/>
  <c r="I900" i="19"/>
  <c r="I901" i="19"/>
  <c r="I902" i="19"/>
  <c r="I903" i="19"/>
  <c r="I904" i="19"/>
  <c r="I905" i="19"/>
  <c r="I906" i="19"/>
  <c r="I907" i="19"/>
  <c r="I908" i="19"/>
  <c r="I909" i="19"/>
  <c r="I910" i="19"/>
  <c r="I911" i="19"/>
  <c r="I912" i="19"/>
  <c r="I913" i="19"/>
  <c r="I914" i="19"/>
  <c r="I915" i="19"/>
  <c r="I916" i="19"/>
  <c r="I917" i="19"/>
  <c r="I918" i="19"/>
  <c r="I919" i="19"/>
  <c r="I920" i="19"/>
  <c r="I921" i="19"/>
  <c r="I922" i="19"/>
  <c r="I923" i="19"/>
  <c r="I924" i="19"/>
  <c r="I925" i="19"/>
  <c r="I926" i="19"/>
  <c r="I927" i="19"/>
  <c r="I928" i="19"/>
  <c r="I929" i="19"/>
  <c r="I930" i="19"/>
  <c r="I931" i="19"/>
  <c r="I932" i="19"/>
  <c r="I933" i="19"/>
  <c r="I934" i="19"/>
  <c r="I935" i="19"/>
  <c r="I936" i="19"/>
  <c r="I937" i="19"/>
  <c r="I938" i="19"/>
  <c r="I939" i="19"/>
  <c r="I940" i="19"/>
  <c r="I941" i="19"/>
  <c r="I942" i="19"/>
  <c r="I943" i="19"/>
  <c r="I944" i="19"/>
  <c r="I945" i="19"/>
  <c r="I946" i="19"/>
  <c r="I947" i="19"/>
  <c r="I948" i="19"/>
  <c r="I949" i="19"/>
  <c r="I950" i="19"/>
  <c r="I951" i="19"/>
  <c r="I952" i="19"/>
  <c r="I953" i="19"/>
  <c r="I954" i="19"/>
  <c r="I955" i="19"/>
  <c r="I956" i="19"/>
  <c r="I957" i="19"/>
  <c r="I958" i="19"/>
  <c r="I959" i="19"/>
  <c r="I960" i="19"/>
  <c r="I961" i="19"/>
  <c r="I962" i="19"/>
  <c r="I963" i="19"/>
  <c r="I964" i="19"/>
  <c r="I965" i="19"/>
  <c r="I966" i="19"/>
  <c r="I967" i="19"/>
  <c r="I968" i="19"/>
  <c r="I969" i="19"/>
  <c r="I970" i="19"/>
  <c r="I971" i="19"/>
  <c r="I972" i="19"/>
  <c r="I973" i="19"/>
  <c r="I974" i="19"/>
  <c r="I975" i="19"/>
  <c r="I976" i="19"/>
  <c r="I977" i="19"/>
  <c r="I978" i="19"/>
  <c r="I979" i="19"/>
  <c r="I980" i="19"/>
  <c r="I981" i="19"/>
  <c r="I982" i="19"/>
  <c r="I983" i="19"/>
  <c r="I984" i="19"/>
  <c r="I985" i="19"/>
  <c r="I986" i="19"/>
  <c r="I987" i="19"/>
  <c r="I988" i="19"/>
  <c r="I989" i="19"/>
  <c r="I990" i="19"/>
  <c r="I991" i="19"/>
  <c r="I992" i="19"/>
  <c r="I993" i="19"/>
  <c r="I994" i="19"/>
  <c r="I995" i="19"/>
  <c r="I996" i="19"/>
  <c r="I997" i="19"/>
  <c r="I998" i="19"/>
  <c r="I999" i="19"/>
  <c r="I1000" i="19"/>
  <c r="I1001" i="19"/>
  <c r="I1002" i="19"/>
  <c r="I1003" i="19"/>
  <c r="I1004" i="19"/>
  <c r="I1005" i="19"/>
  <c r="I1006" i="19"/>
  <c r="I1007" i="19"/>
  <c r="I1008" i="19"/>
  <c r="I1009" i="19"/>
  <c r="I1010" i="19"/>
  <c r="I1011" i="19"/>
  <c r="I1012" i="19"/>
  <c r="I1013" i="19"/>
  <c r="I1014" i="19"/>
  <c r="I1015" i="19"/>
  <c r="I1016" i="19"/>
  <c r="I1017" i="19"/>
  <c r="I1018" i="19"/>
  <c r="I1019" i="19"/>
  <c r="I1020" i="19"/>
  <c r="I1021" i="19"/>
  <c r="I1022" i="19"/>
  <c r="I1023" i="19"/>
  <c r="I1024" i="19"/>
  <c r="I1025" i="19"/>
  <c r="I1026" i="19"/>
  <c r="I1027" i="19"/>
  <c r="I1028" i="19"/>
  <c r="I1029" i="19"/>
  <c r="I1030" i="19"/>
  <c r="I1031" i="19"/>
  <c r="I1032" i="19"/>
  <c r="I1033" i="19"/>
  <c r="I1034" i="19"/>
  <c r="I1035" i="19"/>
  <c r="I1036" i="19"/>
  <c r="I1037" i="19"/>
  <c r="I1038" i="19"/>
  <c r="I1039" i="19"/>
  <c r="I1040" i="19"/>
  <c r="I1041" i="19"/>
  <c r="I1042" i="19"/>
  <c r="I1043" i="19"/>
  <c r="I1044" i="19"/>
  <c r="I1045" i="19"/>
  <c r="I1046" i="19"/>
  <c r="I1047" i="19"/>
  <c r="I1048" i="19"/>
  <c r="I1049" i="19"/>
  <c r="I1050" i="19"/>
  <c r="I1051" i="19"/>
  <c r="I1052" i="19"/>
  <c r="I1053" i="19"/>
  <c r="I1054" i="19"/>
  <c r="I1055" i="19"/>
  <c r="I1056" i="19"/>
  <c r="I1057" i="19"/>
  <c r="I1058" i="19"/>
  <c r="I1059" i="19"/>
  <c r="I1060" i="19"/>
  <c r="I1061" i="19"/>
  <c r="I1062" i="19"/>
  <c r="I1063" i="19"/>
  <c r="I1064" i="19"/>
  <c r="I1065" i="19"/>
  <c r="I1066" i="19"/>
  <c r="I1067" i="19"/>
  <c r="I1068" i="19"/>
  <c r="I1069" i="19"/>
  <c r="I1070" i="19"/>
  <c r="I1071" i="19"/>
  <c r="I1072" i="19"/>
  <c r="I1073" i="19"/>
  <c r="I1074" i="19"/>
  <c r="I1075" i="19"/>
  <c r="I1076" i="19"/>
  <c r="I1077" i="19"/>
  <c r="I1078" i="19"/>
  <c r="I1079" i="19"/>
  <c r="I1080" i="19"/>
  <c r="I1081" i="19"/>
  <c r="I1082" i="19"/>
  <c r="I1083" i="19"/>
  <c r="I1084" i="19"/>
  <c r="I1085" i="19"/>
  <c r="I1086" i="19"/>
  <c r="I1087" i="19"/>
  <c r="I1088" i="19"/>
  <c r="I1089" i="19"/>
  <c r="I1090" i="19"/>
  <c r="I1091" i="19"/>
  <c r="I1092" i="19"/>
  <c r="I1093" i="19"/>
  <c r="I1094" i="19"/>
  <c r="I1095" i="19"/>
  <c r="I1096" i="19"/>
  <c r="I1097" i="19"/>
  <c r="I1098" i="19"/>
  <c r="I1099" i="19"/>
  <c r="I1100" i="19"/>
  <c r="I1101" i="19"/>
  <c r="I1102" i="19"/>
  <c r="I1103" i="19"/>
  <c r="I1104" i="19"/>
  <c r="I1105" i="19"/>
  <c r="I1106" i="19"/>
  <c r="I1107" i="19"/>
  <c r="I1108" i="19"/>
  <c r="I1109" i="19"/>
  <c r="I1110" i="19"/>
  <c r="I1111" i="19"/>
  <c r="I1112" i="19"/>
  <c r="I1113" i="19"/>
  <c r="I1114" i="19"/>
  <c r="I1115" i="19"/>
  <c r="I1116" i="19"/>
  <c r="I1117" i="19"/>
  <c r="I1118" i="19"/>
  <c r="I1119" i="19"/>
  <c r="I1120" i="19"/>
  <c r="I1121" i="19"/>
  <c r="I1122" i="19"/>
  <c r="I1123" i="19"/>
  <c r="I1124" i="19"/>
  <c r="I1125" i="19"/>
  <c r="I1126" i="19"/>
  <c r="I1127" i="19"/>
  <c r="I1128" i="19"/>
  <c r="I1129" i="19"/>
  <c r="I1130" i="19"/>
  <c r="I1131" i="19"/>
  <c r="I1132" i="19"/>
  <c r="I1133" i="19"/>
  <c r="I1134" i="19"/>
  <c r="I1135" i="19"/>
  <c r="I1136" i="19"/>
  <c r="I1137" i="19"/>
  <c r="I1138" i="19"/>
  <c r="I1139" i="19"/>
  <c r="I1140" i="19"/>
  <c r="I1141" i="19"/>
  <c r="I1142" i="19"/>
  <c r="I1143" i="19"/>
  <c r="I1144" i="19"/>
  <c r="I1145" i="19"/>
  <c r="I1146" i="19"/>
  <c r="I1147" i="19"/>
  <c r="I1148" i="19"/>
  <c r="I1149" i="19"/>
  <c r="I1150" i="19"/>
  <c r="I1151" i="19"/>
  <c r="I1152" i="19"/>
  <c r="I1153" i="19"/>
  <c r="I1154" i="19"/>
  <c r="I1155" i="19"/>
  <c r="I1156" i="19"/>
  <c r="I1157" i="19"/>
  <c r="I1158" i="19"/>
  <c r="I1159" i="19"/>
  <c r="I1160" i="19"/>
  <c r="I1161" i="19"/>
  <c r="I1162" i="19"/>
  <c r="I1163" i="19"/>
  <c r="I1164" i="19"/>
  <c r="I1165" i="19"/>
  <c r="I1166" i="19"/>
  <c r="I1167" i="19"/>
  <c r="I1168" i="19"/>
  <c r="I1169" i="19"/>
  <c r="I1170" i="19"/>
  <c r="I1171" i="19"/>
  <c r="I1172" i="19"/>
  <c r="I1173" i="19"/>
  <c r="I1174" i="19"/>
  <c r="I1175" i="19"/>
  <c r="I1176" i="19"/>
  <c r="I1177" i="19"/>
  <c r="I1178" i="19"/>
  <c r="I1179" i="19"/>
  <c r="I1180" i="19"/>
  <c r="I1181" i="19"/>
  <c r="I1182" i="19"/>
  <c r="I1183" i="19"/>
  <c r="I1184" i="19"/>
  <c r="I1185" i="19"/>
  <c r="I1186" i="19"/>
  <c r="I1187" i="19"/>
  <c r="I1188" i="19"/>
  <c r="I1189" i="19"/>
  <c r="I1190" i="19"/>
  <c r="I1191" i="19"/>
  <c r="I1192" i="19"/>
  <c r="I1193" i="19"/>
  <c r="I1194" i="19"/>
  <c r="I1195" i="19"/>
  <c r="I1196" i="19"/>
  <c r="I1197" i="19"/>
  <c r="I1198" i="19"/>
  <c r="I1199" i="19"/>
  <c r="I1200" i="19"/>
  <c r="I1201" i="19"/>
  <c r="I1202" i="19"/>
  <c r="I1203" i="19"/>
  <c r="I1204" i="19"/>
  <c r="I1205" i="19"/>
  <c r="I1206" i="19"/>
  <c r="I1207" i="19"/>
  <c r="I1208" i="19"/>
  <c r="I1209" i="19"/>
  <c r="I1210" i="19"/>
  <c r="I1211" i="19"/>
  <c r="I1212" i="19"/>
  <c r="I1213" i="19"/>
  <c r="I1214" i="19"/>
  <c r="I1215" i="19"/>
  <c r="I1216" i="19"/>
  <c r="I1217" i="19"/>
  <c r="I1218" i="19"/>
  <c r="I1219" i="19"/>
  <c r="I1220" i="19"/>
  <c r="I1221" i="19"/>
  <c r="I1222" i="19"/>
  <c r="I1223" i="19"/>
  <c r="I1224" i="19"/>
  <c r="I1225" i="19"/>
  <c r="I1226" i="19"/>
  <c r="I1227" i="19"/>
  <c r="I1228" i="19"/>
  <c r="I1229" i="19"/>
  <c r="I1230" i="19"/>
  <c r="I1231" i="19"/>
  <c r="I1232" i="19"/>
  <c r="I1233" i="19"/>
  <c r="I1234" i="19"/>
  <c r="I1235" i="19"/>
  <c r="I1236" i="19"/>
  <c r="I1237" i="19"/>
  <c r="I1238" i="19"/>
  <c r="I1239" i="19"/>
  <c r="I1240" i="19"/>
  <c r="I1241" i="19"/>
  <c r="I1242" i="19"/>
  <c r="I1243" i="19"/>
  <c r="I1244" i="19"/>
  <c r="I1245" i="19"/>
  <c r="I1246" i="19"/>
  <c r="I1247" i="19"/>
  <c r="I1248" i="19"/>
  <c r="I1249" i="19"/>
  <c r="I1250" i="19"/>
  <c r="I1251" i="19"/>
  <c r="I1252" i="19"/>
  <c r="I1253" i="19"/>
  <c r="I1254" i="19"/>
  <c r="I1255" i="19"/>
  <c r="I1256" i="19"/>
  <c r="I1257" i="19"/>
  <c r="I1258" i="19"/>
  <c r="I1259" i="19"/>
  <c r="I1260" i="19"/>
  <c r="I1261" i="19"/>
  <c r="I1262" i="19"/>
  <c r="I1263" i="19"/>
  <c r="I1264" i="19"/>
  <c r="I1265" i="19"/>
  <c r="I1266" i="19"/>
  <c r="I1267" i="19"/>
  <c r="I1268" i="19"/>
  <c r="I1269" i="19"/>
  <c r="I1270" i="19"/>
  <c r="I1271" i="19"/>
  <c r="I1272" i="19"/>
  <c r="I1273" i="19"/>
  <c r="I1274" i="19"/>
  <c r="I1275" i="19"/>
  <c r="I1276" i="19"/>
  <c r="I1277" i="19"/>
  <c r="I1278" i="19"/>
  <c r="I1279" i="19"/>
  <c r="I1280" i="19"/>
  <c r="I1281" i="19"/>
  <c r="I1282" i="19"/>
  <c r="I1283" i="19"/>
  <c r="I1284" i="19"/>
  <c r="I1285" i="19"/>
  <c r="I1286" i="19"/>
  <c r="I1287" i="19"/>
  <c r="I1288" i="19"/>
  <c r="I1289" i="19"/>
  <c r="I1290" i="19"/>
  <c r="I1291" i="19"/>
  <c r="I1292" i="19"/>
  <c r="I1293" i="19"/>
  <c r="I1294" i="19"/>
  <c r="I1295" i="19"/>
  <c r="I1296" i="19"/>
  <c r="I1297" i="19"/>
  <c r="I1298" i="19"/>
  <c r="I1299" i="19"/>
  <c r="I1300" i="19"/>
  <c r="I1301" i="19"/>
  <c r="I1302" i="19"/>
  <c r="I1303" i="19"/>
  <c r="I1304" i="19"/>
  <c r="I1305" i="19"/>
  <c r="I1306" i="19"/>
  <c r="I1307" i="19"/>
  <c r="I1308" i="19"/>
  <c r="I1309" i="19"/>
  <c r="I1310" i="19"/>
  <c r="I1311" i="19"/>
  <c r="I1312" i="19"/>
  <c r="I1313" i="19"/>
  <c r="I1314" i="19"/>
  <c r="I1315" i="19"/>
  <c r="I1316" i="19"/>
  <c r="I1317" i="19"/>
  <c r="I1318" i="19"/>
  <c r="I1319" i="19"/>
  <c r="I1320" i="19"/>
  <c r="I1321" i="19"/>
  <c r="I1322" i="19"/>
  <c r="I1323" i="19"/>
  <c r="I1324" i="19"/>
  <c r="I1325" i="19"/>
  <c r="I1326" i="19"/>
  <c r="I1327" i="19"/>
  <c r="I1328" i="19"/>
  <c r="I1329" i="19"/>
  <c r="I1330" i="19"/>
  <c r="I1331" i="19"/>
  <c r="I1332" i="19"/>
  <c r="I1333" i="19"/>
  <c r="I1334" i="19"/>
  <c r="I1335" i="19"/>
  <c r="I1336" i="19"/>
  <c r="I1337" i="19"/>
  <c r="I1338" i="19"/>
  <c r="I1339" i="19"/>
  <c r="I1340" i="19"/>
  <c r="I1341" i="19"/>
  <c r="I1342" i="19"/>
  <c r="I1343" i="19"/>
  <c r="I1344" i="19"/>
  <c r="I1345" i="19"/>
  <c r="I1346" i="19"/>
  <c r="I1347" i="19"/>
  <c r="I1348" i="19"/>
  <c r="I1349" i="19"/>
  <c r="I1350" i="19"/>
  <c r="I1351" i="19"/>
  <c r="I1352" i="19"/>
  <c r="I1353" i="19"/>
  <c r="I1354" i="19"/>
  <c r="I1355" i="19"/>
  <c r="I1356" i="19"/>
  <c r="I1357" i="19"/>
  <c r="I1358" i="19"/>
  <c r="I1359" i="19"/>
  <c r="I1360" i="19"/>
  <c r="I1361" i="19"/>
  <c r="I1362" i="19"/>
  <c r="I1363" i="19"/>
  <c r="I1364" i="19"/>
  <c r="I1365" i="19"/>
  <c r="I1366" i="19"/>
  <c r="I1367" i="19"/>
  <c r="I1368" i="19"/>
  <c r="I1369" i="19"/>
  <c r="I1370" i="19"/>
  <c r="I1371" i="19"/>
  <c r="I1372" i="19"/>
  <c r="I1373" i="19"/>
  <c r="I1374" i="19"/>
  <c r="I1375" i="19"/>
  <c r="I1376" i="19"/>
  <c r="I1377" i="19"/>
  <c r="I1378" i="19"/>
  <c r="I1379" i="19"/>
  <c r="I1380" i="19"/>
  <c r="I1381" i="19"/>
  <c r="I1382" i="19"/>
  <c r="I1383" i="19"/>
  <c r="I1384" i="19"/>
  <c r="I1385" i="19"/>
  <c r="I1386" i="19"/>
  <c r="I1387" i="19"/>
  <c r="I1388" i="19"/>
  <c r="I1389" i="19"/>
  <c r="I1390" i="19"/>
  <c r="I1391" i="19"/>
  <c r="I1392" i="19"/>
  <c r="I1393" i="19"/>
  <c r="I1394" i="19"/>
  <c r="I1395" i="19"/>
  <c r="I1396" i="19"/>
  <c r="I1397" i="19"/>
  <c r="I1398" i="19"/>
  <c r="I1399" i="19"/>
  <c r="I1400" i="19"/>
  <c r="I1401" i="19"/>
  <c r="I1402" i="19"/>
  <c r="I1403" i="19"/>
  <c r="I1404" i="19"/>
  <c r="I1405" i="19"/>
  <c r="I1406" i="19"/>
  <c r="I1407" i="19"/>
  <c r="I1408" i="19"/>
  <c r="I1409" i="19"/>
  <c r="I1410" i="19"/>
  <c r="I1411" i="19"/>
  <c r="I1412" i="19"/>
  <c r="I1413" i="19"/>
  <c r="I1414" i="19"/>
  <c r="I1415" i="19"/>
  <c r="I1416" i="19"/>
  <c r="I1417" i="19"/>
  <c r="I1418" i="19"/>
  <c r="I1419" i="19"/>
  <c r="I1420" i="19"/>
  <c r="I1421" i="19"/>
  <c r="I1422" i="19"/>
  <c r="I1423" i="19"/>
  <c r="I1424" i="19"/>
  <c r="I1425" i="19"/>
  <c r="I1426" i="19"/>
  <c r="I1427" i="19"/>
  <c r="I1428" i="19"/>
  <c r="I1429" i="19"/>
  <c r="I1430" i="19"/>
  <c r="I1431" i="19"/>
  <c r="I1432" i="19"/>
  <c r="I1433" i="19"/>
  <c r="I1434" i="19"/>
  <c r="I1435" i="19"/>
  <c r="I1436" i="19"/>
  <c r="I1437" i="19"/>
  <c r="I1438" i="19"/>
  <c r="I1439" i="19"/>
  <c r="I1440" i="19"/>
  <c r="I1441" i="19"/>
  <c r="I1442" i="19"/>
  <c r="I1443" i="19"/>
  <c r="I1444" i="19"/>
  <c r="I1445" i="19"/>
  <c r="I1446" i="19"/>
  <c r="I1447" i="19"/>
  <c r="I1448" i="19"/>
  <c r="I1449" i="19"/>
  <c r="I1450" i="19"/>
  <c r="I1451" i="19"/>
  <c r="I1452" i="19"/>
  <c r="I1453" i="19"/>
  <c r="I1454" i="19"/>
  <c r="I1455" i="19"/>
  <c r="I1456" i="19"/>
  <c r="I1457" i="19"/>
  <c r="I1458" i="19"/>
  <c r="I1459" i="19"/>
  <c r="I1460" i="19"/>
  <c r="I1461" i="19"/>
  <c r="I2" i="19"/>
  <c r="J1453" i="19" l="1"/>
  <c r="J1461" i="19"/>
  <c r="J1389" i="19"/>
  <c r="J1419" i="19"/>
  <c r="J1371" i="19"/>
  <c r="J1323" i="19"/>
  <c r="J1267" i="19"/>
  <c r="J1211" i="19"/>
  <c r="J1163" i="19"/>
  <c r="J1123" i="19"/>
  <c r="J1099" i="19"/>
  <c r="J1083" i="19"/>
  <c r="J1075" i="19"/>
  <c r="J1051" i="19"/>
  <c r="J1035" i="19"/>
  <c r="J1019" i="19"/>
  <c r="J1003" i="19"/>
  <c r="J987" i="19"/>
  <c r="J971" i="19"/>
  <c r="J955" i="19"/>
  <c r="J939" i="19"/>
  <c r="J923" i="19"/>
  <c r="J907" i="19"/>
  <c r="J891" i="19"/>
  <c r="J875" i="19"/>
  <c r="J859" i="19"/>
  <c r="J835" i="19"/>
  <c r="J1458" i="19"/>
  <c r="J1450" i="19"/>
  <c r="J1442" i="19"/>
  <c r="J1434" i="19"/>
  <c r="J1426" i="19"/>
  <c r="J1418" i="19"/>
  <c r="J1410" i="19"/>
  <c r="J1402" i="19"/>
  <c r="J1394" i="19"/>
  <c r="J1386" i="19"/>
  <c r="J1378" i="19"/>
  <c r="J1370" i="19"/>
  <c r="J1362" i="19"/>
  <c r="J1354" i="19"/>
  <c r="J1346" i="19"/>
  <c r="J1338" i="19"/>
  <c r="J1445" i="19"/>
  <c r="J1459" i="19"/>
  <c r="J1411" i="19"/>
  <c r="J1363" i="19"/>
  <c r="J1315" i="19"/>
  <c r="J1259" i="19"/>
  <c r="J1227" i="19"/>
  <c r="J1179" i="19"/>
  <c r="J1131" i="19"/>
  <c r="J1449" i="19"/>
  <c r="J1425" i="19"/>
  <c r="J1401" i="19"/>
  <c r="J1369" i="19"/>
  <c r="J1345" i="19"/>
  <c r="J1313" i="19"/>
  <c r="J1273" i="19"/>
  <c r="J1249" i="19"/>
  <c r="J1217" i="19"/>
  <c r="J1185" i="19"/>
  <c r="J1153" i="19"/>
  <c r="J1121" i="19"/>
  <c r="J1089" i="19"/>
  <c r="J1065" i="19"/>
  <c r="J1057" i="19"/>
  <c r="J1049" i="19"/>
  <c r="J1041" i="19"/>
  <c r="J1033" i="19"/>
  <c r="J1025" i="19"/>
  <c r="J1017" i="19"/>
  <c r="J1009" i="19"/>
  <c r="J1001" i="19"/>
  <c r="J993" i="19"/>
  <c r="J985" i="19"/>
  <c r="J977" i="19"/>
  <c r="J969" i="19"/>
  <c r="J961" i="19"/>
  <c r="J953" i="19"/>
  <c r="J945" i="19"/>
  <c r="J937" i="19"/>
  <c r="J929" i="19"/>
  <c r="J921" i="19"/>
  <c r="J1429" i="19"/>
  <c r="J1443" i="19"/>
  <c r="J1387" i="19"/>
  <c r="J1339" i="19"/>
  <c r="J1299" i="19"/>
  <c r="J1251" i="19"/>
  <c r="J1203" i="19"/>
  <c r="J1155" i="19"/>
  <c r="J1107" i="19"/>
  <c r="J1417" i="19"/>
  <c r="J1385" i="19"/>
  <c r="J1353" i="19"/>
  <c r="J1321" i="19"/>
  <c r="J1289" i="19"/>
  <c r="J1257" i="19"/>
  <c r="J1233" i="19"/>
  <c r="J1201" i="19"/>
  <c r="J1169" i="19"/>
  <c r="J1137" i="19"/>
  <c r="J1105" i="19"/>
  <c r="J1456" i="19"/>
  <c r="J1440" i="19"/>
  <c r="J1432" i="19"/>
  <c r="J1424" i="19"/>
  <c r="J1416" i="19"/>
  <c r="J1408" i="19"/>
  <c r="J1400" i="19"/>
  <c r="J1392" i="19"/>
  <c r="J1384" i="19"/>
  <c r="J1376" i="19"/>
  <c r="J1368" i="19"/>
  <c r="J1360" i="19"/>
  <c r="J1352" i="19"/>
  <c r="J1344" i="19"/>
  <c r="J1336" i="19"/>
  <c r="J1328" i="19"/>
  <c r="J1320" i="19"/>
  <c r="J1312" i="19"/>
  <c r="J1304" i="19"/>
  <c r="J1296" i="19"/>
  <c r="J1288" i="19"/>
  <c r="J1280" i="19"/>
  <c r="J1272" i="19"/>
  <c r="J1264" i="19"/>
  <c r="J1413" i="19"/>
  <c r="J1451" i="19"/>
  <c r="J1403" i="19"/>
  <c r="J1355" i="19"/>
  <c r="J1307" i="19"/>
  <c r="J1275" i="19"/>
  <c r="J1219" i="19"/>
  <c r="J1171" i="19"/>
  <c r="J1115" i="19"/>
  <c r="J1433" i="19"/>
  <c r="J1393" i="19"/>
  <c r="J1361" i="19"/>
  <c r="J1329" i="19"/>
  <c r="J1297" i="19"/>
  <c r="J1265" i="19"/>
  <c r="J1225" i="19"/>
  <c r="J1193" i="19"/>
  <c r="J1177" i="19"/>
  <c r="J1129" i="19"/>
  <c r="J1097" i="19"/>
  <c r="J1073" i="19"/>
  <c r="J1455" i="19"/>
  <c r="J1447" i="19"/>
  <c r="J1431" i="19"/>
  <c r="J1415" i="19"/>
  <c r="J1399" i="19"/>
  <c r="J1383" i="19"/>
  <c r="J1367" i="19"/>
  <c r="J1351" i="19"/>
  <c r="J1343" i="19"/>
  <c r="J1335" i="19"/>
  <c r="J1327" i="19"/>
  <c r="J1319" i="19"/>
  <c r="J1311" i="19"/>
  <c r="J1303" i="19"/>
  <c r="J1295" i="19"/>
  <c r="J1287" i="19"/>
  <c r="J1279" i="19"/>
  <c r="J1271" i="19"/>
  <c r="J1263" i="19"/>
  <c r="J1255" i="19"/>
  <c r="J1247" i="19"/>
  <c r="J1239" i="19"/>
  <c r="J1231" i="19"/>
  <c r="J1223" i="19"/>
  <c r="J1397" i="19"/>
  <c r="J1427" i="19"/>
  <c r="J1379" i="19"/>
  <c r="J1331" i="19"/>
  <c r="J1283" i="19"/>
  <c r="J1235" i="19"/>
  <c r="J1187" i="19"/>
  <c r="J1147" i="19"/>
  <c r="J1457" i="19"/>
  <c r="J1441" i="19"/>
  <c r="J1409" i="19"/>
  <c r="J1377" i="19"/>
  <c r="J1337" i="19"/>
  <c r="J1305" i="19"/>
  <c r="J1281" i="19"/>
  <c r="J1241" i="19"/>
  <c r="J1209" i="19"/>
  <c r="J1161" i="19"/>
  <c r="J1145" i="19"/>
  <c r="J1113" i="19"/>
  <c r="J1081" i="19"/>
  <c r="J1448" i="19"/>
  <c r="J1439" i="19"/>
  <c r="J1423" i="19"/>
  <c r="J1407" i="19"/>
  <c r="J1391" i="19"/>
  <c r="J1375" i="19"/>
  <c r="J1359" i="19"/>
  <c r="J2" i="19"/>
  <c r="J1454" i="19"/>
  <c r="J1446" i="19"/>
  <c r="J1438" i="19"/>
  <c r="J1430" i="19"/>
  <c r="J1422" i="19"/>
  <c r="J1414" i="19"/>
  <c r="J1406" i="19"/>
  <c r="J1398" i="19"/>
  <c r="J1390" i="19"/>
  <c r="J1382" i="19"/>
  <c r="J1374" i="19"/>
  <c r="J1366" i="19"/>
  <c r="J1358" i="19"/>
  <c r="J1437" i="19"/>
  <c r="J1381" i="19"/>
  <c r="J1365" i="19"/>
  <c r="J1349" i="19"/>
  <c r="J1333" i="19"/>
  <c r="J1317" i="19"/>
  <c r="J1301" i="19"/>
  <c r="J1285" i="19"/>
  <c r="J1269" i="19"/>
  <c r="J1253" i="19"/>
  <c r="J1237" i="19"/>
  <c r="J1221" i="19"/>
  <c r="J1205" i="19"/>
  <c r="J1189" i="19"/>
  <c r="J1173" i="19"/>
  <c r="J1157" i="19"/>
  <c r="J1141" i="19"/>
  <c r="J1117" i="19"/>
  <c r="J1109" i="19"/>
  <c r="J1093" i="19"/>
  <c r="J1085" i="19"/>
  <c r="J1077" i="19"/>
  <c r="J1069" i="19"/>
  <c r="J1061" i="19"/>
  <c r="J1053" i="19"/>
  <c r="J1045" i="19"/>
  <c r="J1037" i="19"/>
  <c r="J1029" i="19"/>
  <c r="J1021" i="19"/>
  <c r="J1013" i="19"/>
  <c r="J1005" i="19"/>
  <c r="J997" i="19"/>
  <c r="J989" i="19"/>
  <c r="J981" i="19"/>
  <c r="J973" i="19"/>
  <c r="J965" i="19"/>
  <c r="J957" i="19"/>
  <c r="J949" i="19"/>
  <c r="J941" i="19"/>
  <c r="J933" i="19"/>
  <c r="J925" i="19"/>
  <c r="J917" i="19"/>
  <c r="J909" i="19"/>
  <c r="J901" i="19"/>
  <c r="J1405" i="19"/>
  <c r="J1373" i="19"/>
  <c r="J1357" i="19"/>
  <c r="J1341" i="19"/>
  <c r="J1325" i="19"/>
  <c r="J1309" i="19"/>
  <c r="J1293" i="19"/>
  <c r="J1277" i="19"/>
  <c r="J1261" i="19"/>
  <c r="J1245" i="19"/>
  <c r="J1229" i="19"/>
  <c r="J1213" i="19"/>
  <c r="J1197" i="19"/>
  <c r="J1181" i="19"/>
  <c r="J1165" i="19"/>
  <c r="J1149" i="19"/>
  <c r="J1133" i="19"/>
  <c r="J1125" i="19"/>
  <c r="J1101" i="19"/>
  <c r="J1460" i="19"/>
  <c r="J1452" i="19"/>
  <c r="J1444" i="19"/>
  <c r="J1436" i="19"/>
  <c r="J1428" i="19"/>
  <c r="J1420" i="19"/>
  <c r="J1412" i="19"/>
  <c r="J1404" i="19"/>
  <c r="J1396" i="19"/>
  <c r="J1388" i="19"/>
  <c r="J1380" i="19"/>
  <c r="J1372" i="19"/>
  <c r="J1364" i="19"/>
  <c r="J1356" i="19"/>
  <c r="J1348" i="19"/>
  <c r="J1340" i="19"/>
  <c r="J1332" i="19"/>
  <c r="J1324" i="19"/>
  <c r="J1316" i="19"/>
  <c r="J1308" i="19"/>
  <c r="J1300" i="19"/>
  <c r="J1292" i="19"/>
  <c r="J1284" i="19"/>
  <c r="J1276" i="19"/>
  <c r="J1268" i="19"/>
  <c r="J1421" i="19"/>
  <c r="J1435" i="19"/>
  <c r="J1395" i="19"/>
  <c r="J1347" i="19"/>
  <c r="J1291" i="19"/>
  <c r="J1243" i="19"/>
  <c r="J1195" i="19"/>
  <c r="J1139" i="19"/>
  <c r="J1091" i="19"/>
  <c r="J1067" i="19"/>
  <c r="J1059" i="19"/>
  <c r="J1043" i="19"/>
  <c r="J1027" i="19"/>
  <c r="J1011" i="19"/>
  <c r="J995" i="19"/>
  <c r="J979" i="19"/>
  <c r="J963" i="19"/>
  <c r="J947" i="19"/>
  <c r="J931" i="19"/>
  <c r="J915" i="19"/>
  <c r="J899" i="19"/>
  <c r="J883" i="19"/>
  <c r="J867" i="19"/>
  <c r="J851" i="19"/>
  <c r="J843" i="19"/>
  <c r="J827" i="19"/>
  <c r="J819" i="19"/>
  <c r="J811" i="19"/>
  <c r="J803" i="19"/>
  <c r="J795" i="19"/>
  <c r="J787" i="19"/>
  <c r="J779" i="19"/>
  <c r="J771" i="19"/>
  <c r="J763" i="19"/>
  <c r="J755" i="19"/>
  <c r="J747" i="19"/>
  <c r="J739" i="19"/>
  <c r="J731" i="19"/>
  <c r="J723" i="19"/>
  <c r="J715" i="19"/>
  <c r="J707" i="19"/>
  <c r="J699" i="19"/>
  <c r="J691" i="19"/>
  <c r="J1330" i="19"/>
  <c r="J1322" i="19"/>
  <c r="J1314" i="19"/>
  <c r="J1306" i="19"/>
  <c r="J1298" i="19"/>
  <c r="J1290" i="19"/>
  <c r="J1282" i="19"/>
  <c r="J1274" i="19"/>
  <c r="J1266" i="19"/>
  <c r="J1258" i="19"/>
  <c r="J1250" i="19"/>
  <c r="J1242" i="19"/>
  <c r="J1234" i="19"/>
  <c r="J1226" i="19"/>
  <c r="J1218" i="19"/>
  <c r="J1210" i="19"/>
  <c r="J1202" i="19"/>
  <c r="J1194" i="19"/>
  <c r="J1186" i="19"/>
  <c r="J1178" i="19"/>
  <c r="J1170" i="19"/>
  <c r="J1162" i="19"/>
  <c r="J1154" i="19"/>
  <c r="J1146" i="19"/>
  <c r="J1138" i="19"/>
  <c r="J1130" i="19"/>
  <c r="J1122" i="19"/>
  <c r="J1114" i="19"/>
  <c r="J1106" i="19"/>
  <c r="J1098" i="19"/>
  <c r="J1090" i="19"/>
  <c r="J1082" i="19"/>
  <c r="J1074" i="19"/>
  <c r="J1066" i="19"/>
  <c r="J1058" i="19"/>
  <c r="J1050" i="19"/>
  <c r="J1042" i="19"/>
  <c r="J1034" i="19"/>
  <c r="J1026" i="19"/>
  <c r="J1018" i="19"/>
  <c r="J1010" i="19"/>
  <c r="J1002" i="19"/>
  <c r="J994" i="19"/>
  <c r="J986" i="19"/>
  <c r="J978" i="19"/>
  <c r="J970" i="19"/>
  <c r="J962" i="19"/>
  <c r="J954" i="19"/>
  <c r="J946" i="19"/>
  <c r="J938" i="19"/>
  <c r="J930" i="19"/>
  <c r="J922" i="19"/>
  <c r="J914" i="19"/>
  <c r="J906" i="19"/>
  <c r="J898" i="19"/>
  <c r="J890" i="19"/>
  <c r="J882" i="19"/>
  <c r="J874" i="19"/>
  <c r="J866" i="19"/>
  <c r="J858" i="19"/>
  <c r="J850" i="19"/>
  <c r="J842" i="19"/>
  <c r="J834" i="19"/>
  <c r="J826" i="19"/>
  <c r="J818" i="19"/>
  <c r="J810" i="19"/>
  <c r="J802" i="19"/>
  <c r="J794" i="19"/>
  <c r="J786" i="19"/>
  <c r="J778" i="19"/>
  <c r="J770" i="19"/>
  <c r="J762" i="19"/>
  <c r="J754" i="19"/>
  <c r="J746" i="19"/>
  <c r="J738" i="19"/>
  <c r="J730" i="19"/>
  <c r="J722" i="19"/>
  <c r="J714" i="19"/>
  <c r="J706" i="19"/>
  <c r="J698" i="19"/>
  <c r="J690" i="19"/>
  <c r="J682" i="19"/>
  <c r="J674" i="19"/>
  <c r="J913" i="19"/>
  <c r="J905" i="19"/>
  <c r="J897" i="19"/>
  <c r="J889" i="19"/>
  <c r="J881" i="19"/>
  <c r="J873" i="19"/>
  <c r="J865" i="19"/>
  <c r="J857" i="19"/>
  <c r="J849" i="19"/>
  <c r="J841" i="19"/>
  <c r="J833" i="19"/>
  <c r="J825" i="19"/>
  <c r="J817" i="19"/>
  <c r="J809" i="19"/>
  <c r="J801" i="19"/>
  <c r="J793" i="19"/>
  <c r="J785" i="19"/>
  <c r="J777" i="19"/>
  <c r="J769" i="19"/>
  <c r="J761" i="19"/>
  <c r="J753" i="19"/>
  <c r="J745" i="19"/>
  <c r="J737" i="19"/>
  <c r="J729" i="19"/>
  <c r="J721" i="19"/>
  <c r="J713" i="19"/>
  <c r="J705" i="19"/>
  <c r="J697" i="19"/>
  <c r="J689" i="19"/>
  <c r="J681" i="19"/>
  <c r="J673" i="19"/>
  <c r="J665" i="19"/>
  <c r="J657" i="19"/>
  <c r="J649" i="19"/>
  <c r="J641" i="19"/>
  <c r="J633" i="19"/>
  <c r="J625" i="19"/>
  <c r="J617" i="19"/>
  <c r="J609" i="19"/>
  <c r="J601" i="19"/>
  <c r="J593" i="19"/>
  <c r="J585" i="19"/>
  <c r="J577" i="19"/>
  <c r="J569" i="19"/>
  <c r="J561" i="19"/>
  <c r="J553" i="19"/>
  <c r="J545" i="19"/>
  <c r="J537" i="19"/>
  <c r="J529" i="19"/>
  <c r="J521" i="19"/>
  <c r="J513" i="19"/>
  <c r="J505" i="19"/>
  <c r="J497" i="19"/>
  <c r="J489" i="19"/>
  <c r="J481" i="19"/>
  <c r="J473" i="19"/>
  <c r="J465" i="19"/>
  <c r="J457" i="19"/>
  <c r="J449" i="19"/>
  <c r="J441" i="19"/>
  <c r="J433" i="19"/>
  <c r="J425" i="19"/>
  <c r="J417" i="19"/>
  <c r="J409" i="19"/>
  <c r="J401" i="19"/>
  <c r="J393" i="19"/>
  <c r="J385" i="19"/>
  <c r="J377" i="19"/>
  <c r="J369" i="19"/>
  <c r="J361" i="19"/>
  <c r="J353" i="19"/>
  <c r="J345" i="19"/>
  <c r="J337" i="19"/>
  <c r="J329" i="19"/>
  <c r="J321" i="19"/>
  <c r="J313" i="19"/>
  <c r="J305" i="19"/>
  <c r="J297" i="19"/>
  <c r="J289" i="19"/>
  <c r="J281" i="19"/>
  <c r="J273" i="19"/>
  <c r="J265" i="19"/>
  <c r="J257" i="19"/>
  <c r="J249" i="19"/>
  <c r="J241" i="19"/>
  <c r="J1256" i="19"/>
  <c r="J1248" i="19"/>
  <c r="J1240" i="19"/>
  <c r="J1232" i="19"/>
  <c r="J1224" i="19"/>
  <c r="J1216" i="19"/>
  <c r="J1208" i="19"/>
  <c r="J1200" i="19"/>
  <c r="J1192" i="19"/>
  <c r="J1184" i="19"/>
  <c r="J1176" i="19"/>
  <c r="J1168" i="19"/>
  <c r="J1160" i="19"/>
  <c r="J1152" i="19"/>
  <c r="J1144" i="19"/>
  <c r="J1136" i="19"/>
  <c r="J1128" i="19"/>
  <c r="J1120" i="19"/>
  <c r="J1112" i="19"/>
  <c r="J1104" i="19"/>
  <c r="J1096" i="19"/>
  <c r="J1088" i="19"/>
  <c r="J1080" i="19"/>
  <c r="J1072" i="19"/>
  <c r="J1064" i="19"/>
  <c r="J1056" i="19"/>
  <c r="J1048" i="19"/>
  <c r="J1040" i="19"/>
  <c r="J1032" i="19"/>
  <c r="J1024" i="19"/>
  <c r="J1016" i="19"/>
  <c r="J1008" i="19"/>
  <c r="J1000" i="19"/>
  <c r="J992" i="19"/>
  <c r="J984" i="19"/>
  <c r="J976" i="19"/>
  <c r="J968" i="19"/>
  <c r="J960" i="19"/>
  <c r="J952" i="19"/>
  <c r="J944" i="19"/>
  <c r="J936" i="19"/>
  <c r="J928" i="19"/>
  <c r="J920" i="19"/>
  <c r="J912" i="19"/>
  <c r="J904" i="19"/>
  <c r="J896" i="19"/>
  <c r="J888" i="19"/>
  <c r="J880" i="19"/>
  <c r="J872" i="19"/>
  <c r="J864" i="19"/>
  <c r="J856" i="19"/>
  <c r="J848" i="19"/>
  <c r="J840" i="19"/>
  <c r="J832" i="19"/>
  <c r="J824" i="19"/>
  <c r="J816" i="19"/>
  <c r="J808" i="19"/>
  <c r="J800" i="19"/>
  <c r="J792" i="19"/>
  <c r="J784" i="19"/>
  <c r="J776" i="19"/>
  <c r="J768" i="19"/>
  <c r="J760" i="19"/>
  <c r="J752" i="19"/>
  <c r="J744" i="19"/>
  <c r="J736" i="19"/>
  <c r="J728" i="19"/>
  <c r="J720" i="19"/>
  <c r="J712" i="19"/>
  <c r="J704" i="19"/>
  <c r="J696" i="19"/>
  <c r="J688" i="19"/>
  <c r="J680" i="19"/>
  <c r="J672" i="19"/>
  <c r="J664" i="19"/>
  <c r="J656" i="19"/>
  <c r="J648" i="19"/>
  <c r="J1215" i="19"/>
  <c r="J1207" i="19"/>
  <c r="J1199" i="19"/>
  <c r="J1191" i="19"/>
  <c r="J1183" i="19"/>
  <c r="J1175" i="19"/>
  <c r="J1167" i="19"/>
  <c r="J1159" i="19"/>
  <c r="J1151" i="19"/>
  <c r="J1143" i="19"/>
  <c r="J1135" i="19"/>
  <c r="J1127" i="19"/>
  <c r="J1119" i="19"/>
  <c r="J1111" i="19"/>
  <c r="J1103" i="19"/>
  <c r="J1095" i="19"/>
  <c r="J1087" i="19"/>
  <c r="J1079" i="19"/>
  <c r="J1071" i="19"/>
  <c r="J1063" i="19"/>
  <c r="J1055" i="19"/>
  <c r="J1047" i="19"/>
  <c r="J1039" i="19"/>
  <c r="J1031" i="19"/>
  <c r="J1023" i="19"/>
  <c r="J1015" i="19"/>
  <c r="J1007" i="19"/>
  <c r="J999" i="19"/>
  <c r="J991" i="19"/>
  <c r="J983" i="19"/>
  <c r="J975" i="19"/>
  <c r="J967" i="19"/>
  <c r="J959" i="19"/>
  <c r="J951" i="19"/>
  <c r="J943" i="19"/>
  <c r="J935" i="19"/>
  <c r="J927" i="19"/>
  <c r="J919" i="19"/>
  <c r="J911" i="19"/>
  <c r="J903" i="19"/>
  <c r="J895" i="19"/>
  <c r="J887" i="19"/>
  <c r="J879" i="19"/>
  <c r="J871" i="19"/>
  <c r="J863" i="19"/>
  <c r="J855" i="19"/>
  <c r="J847" i="19"/>
  <c r="J839" i="19"/>
  <c r="J831" i="19"/>
  <c r="J823" i="19"/>
  <c r="J815" i="19"/>
  <c r="J807" i="19"/>
  <c r="J799" i="19"/>
  <c r="J791" i="19"/>
  <c r="J783" i="19"/>
  <c r="J775" i="19"/>
  <c r="J767" i="19"/>
  <c r="J759" i="19"/>
  <c r="J751" i="19"/>
  <c r="J743" i="19"/>
  <c r="J735" i="19"/>
  <c r="J727" i="19"/>
  <c r="J719" i="19"/>
  <c r="J711" i="19"/>
  <c r="J703" i="19"/>
  <c r="J695" i="19"/>
  <c r="J687" i="19"/>
  <c r="J679" i="19"/>
  <c r="J671" i="19"/>
  <c r="J663" i="19"/>
  <c r="J655" i="19"/>
  <c r="J647" i="19"/>
  <c r="J639" i="19"/>
  <c r="J631" i="19"/>
  <c r="J623" i="19"/>
  <c r="J615" i="19"/>
  <c r="J607" i="19"/>
  <c r="J599" i="19"/>
  <c r="J591" i="19"/>
  <c r="J583" i="19"/>
  <c r="J575" i="19"/>
  <c r="J567" i="19"/>
  <c r="J1350" i="19"/>
  <c r="J1342" i="19"/>
  <c r="J1334" i="19"/>
  <c r="J1326" i="19"/>
  <c r="J1318" i="19"/>
  <c r="J1310" i="19"/>
  <c r="J1302" i="19"/>
  <c r="J1294" i="19"/>
  <c r="J1286" i="19"/>
  <c r="J1278" i="19"/>
  <c r="J1270" i="19"/>
  <c r="J1262" i="19"/>
  <c r="J1254" i="19"/>
  <c r="J1246" i="19"/>
  <c r="J1238" i="19"/>
  <c r="J1230" i="19"/>
  <c r="J1222" i="19"/>
  <c r="J1214" i="19"/>
  <c r="J1206" i="19"/>
  <c r="J1198" i="19"/>
  <c r="J1190" i="19"/>
  <c r="J1182" i="19"/>
  <c r="J1174" i="19"/>
  <c r="J1166" i="19"/>
  <c r="J1158" i="19"/>
  <c r="J1150" i="19"/>
  <c r="J1142" i="19"/>
  <c r="J1134" i="19"/>
  <c r="J1126" i="19"/>
  <c r="J1118" i="19"/>
  <c r="J1110" i="19"/>
  <c r="J1102" i="19"/>
  <c r="J1094" i="19"/>
  <c r="J1086" i="19"/>
  <c r="J1078" i="19"/>
  <c r="J1070" i="19"/>
  <c r="J1062" i="19"/>
  <c r="J1054" i="19"/>
  <c r="J1046" i="19"/>
  <c r="J1038" i="19"/>
  <c r="J1030" i="19"/>
  <c r="J1022" i="19"/>
  <c r="J1014" i="19"/>
  <c r="J1006" i="19"/>
  <c r="J998" i="19"/>
  <c r="J990" i="19"/>
  <c r="J982" i="19"/>
  <c r="J974" i="19"/>
  <c r="J966" i="19"/>
  <c r="J958" i="19"/>
  <c r="J950" i="19"/>
  <c r="J942" i="19"/>
  <c r="J934" i="19"/>
  <c r="J926" i="19"/>
  <c r="J918" i="19"/>
  <c r="J910" i="19"/>
  <c r="J902" i="19"/>
  <c r="J894" i="19"/>
  <c r="J886" i="19"/>
  <c r="J878" i="19"/>
  <c r="J870" i="19"/>
  <c r="J862" i="19"/>
  <c r="J854" i="19"/>
  <c r="J846" i="19"/>
  <c r="J838" i="19"/>
  <c r="J830" i="19"/>
  <c r="J822" i="19"/>
  <c r="J814" i="19"/>
  <c r="J806" i="19"/>
  <c r="J798" i="19"/>
  <c r="J790" i="19"/>
  <c r="J782" i="19"/>
  <c r="J774" i="19"/>
  <c r="J766" i="19"/>
  <c r="J758" i="19"/>
  <c r="J750" i="19"/>
  <c r="J742" i="19"/>
  <c r="J734" i="19"/>
  <c r="J726" i="19"/>
  <c r="J718" i="19"/>
  <c r="J710" i="19"/>
  <c r="J702" i="19"/>
  <c r="J694" i="19"/>
  <c r="J686" i="19"/>
  <c r="J893" i="19"/>
  <c r="J885" i="19"/>
  <c r="J877" i="19"/>
  <c r="J869" i="19"/>
  <c r="J861" i="19"/>
  <c r="J853" i="19"/>
  <c r="J845" i="19"/>
  <c r="J837" i="19"/>
  <c r="J829" i="19"/>
  <c r="J821" i="19"/>
  <c r="J813" i="19"/>
  <c r="J805" i="19"/>
  <c r="J797" i="19"/>
  <c r="J789" i="19"/>
  <c r="J781" i="19"/>
  <c r="J773" i="19"/>
  <c r="J765" i="19"/>
  <c r="J757" i="19"/>
  <c r="J749" i="19"/>
  <c r="J741" i="19"/>
  <c r="J733" i="19"/>
  <c r="J725" i="19"/>
  <c r="J717" i="19"/>
  <c r="J709" i="19"/>
  <c r="J701" i="19"/>
  <c r="J693" i="19"/>
  <c r="J685" i="19"/>
  <c r="J677" i="19"/>
  <c r="J669" i="19"/>
  <c r="J661" i="19"/>
  <c r="J653" i="19"/>
  <c r="J645" i="19"/>
  <c r="J637" i="19"/>
  <c r="J629" i="19"/>
  <c r="J621" i="19"/>
  <c r="J613" i="19"/>
  <c r="J605" i="19"/>
  <c r="J597" i="19"/>
  <c r="J589" i="19"/>
  <c r="J581" i="19"/>
  <c r="J573" i="19"/>
  <c r="J565" i="19"/>
  <c r="J557" i="19"/>
  <c r="J549" i="19"/>
  <c r="J541" i="19"/>
  <c r="J533" i="19"/>
  <c r="J525" i="19"/>
  <c r="J517" i="19"/>
  <c r="J509" i="19"/>
  <c r="J501" i="19"/>
  <c r="J493" i="19"/>
  <c r="J485" i="19"/>
  <c r="J477" i="19"/>
  <c r="J469" i="19"/>
  <c r="J461" i="19"/>
  <c r="J453" i="19"/>
  <c r="J445" i="19"/>
  <c r="J437" i="19"/>
  <c r="J429" i="19"/>
  <c r="J421" i="19"/>
  <c r="J413" i="19"/>
  <c r="J405" i="19"/>
  <c r="J397" i="19"/>
  <c r="J389" i="19"/>
  <c r="J381" i="19"/>
  <c r="J373" i="19"/>
  <c r="J365" i="19"/>
  <c r="J357" i="19"/>
  <c r="J349" i="19"/>
  <c r="J341" i="19"/>
  <c r="J333" i="19"/>
  <c r="J325" i="19"/>
  <c r="J317" i="19"/>
  <c r="J309" i="19"/>
  <c r="J301" i="19"/>
  <c r="J293" i="19"/>
  <c r="J285" i="19"/>
  <c r="J277" i="19"/>
  <c r="J269" i="19"/>
  <c r="J261" i="19"/>
  <c r="J1260" i="19"/>
  <c r="J1252" i="19"/>
  <c r="J1244" i="19"/>
  <c r="J1236" i="19"/>
  <c r="J1228" i="19"/>
  <c r="J1220" i="19"/>
  <c r="J1212" i="19"/>
  <c r="J1204" i="19"/>
  <c r="J1196" i="19"/>
  <c r="J1188" i="19"/>
  <c r="J1180" i="19"/>
  <c r="J1172" i="19"/>
  <c r="J1164" i="19"/>
  <c r="J1156" i="19"/>
  <c r="J1148" i="19"/>
  <c r="J1140" i="19"/>
  <c r="J1132" i="19"/>
  <c r="J1124" i="19"/>
  <c r="J1116" i="19"/>
  <c r="J1108" i="19"/>
  <c r="J1100" i="19"/>
  <c r="J1092" i="19"/>
  <c r="J1084" i="19"/>
  <c r="J1076" i="19"/>
  <c r="J1068" i="19"/>
  <c r="J1060" i="19"/>
  <c r="J1052" i="19"/>
  <c r="J1044" i="19"/>
  <c r="J1036" i="19"/>
  <c r="J1028" i="19"/>
  <c r="J1020" i="19"/>
  <c r="J1012" i="19"/>
  <c r="J1004" i="19"/>
  <c r="J996" i="19"/>
  <c r="J988" i="19"/>
  <c r="J980" i="19"/>
  <c r="J972" i="19"/>
  <c r="J964" i="19"/>
  <c r="J956" i="19"/>
  <c r="J948" i="19"/>
  <c r="J940" i="19"/>
  <c r="J932" i="19"/>
  <c r="J924" i="19"/>
  <c r="J916" i="19"/>
  <c r="J908" i="19"/>
  <c r="J900" i="19"/>
  <c r="J892" i="19"/>
  <c r="J884" i="19"/>
  <c r="J876" i="19"/>
  <c r="J868" i="19"/>
  <c r="J860" i="19"/>
  <c r="J852" i="19"/>
  <c r="J844" i="19"/>
  <c r="J836" i="19"/>
  <c r="J828" i="19"/>
  <c r="J820" i="19"/>
  <c r="J812" i="19"/>
  <c r="J804" i="19"/>
  <c r="J796" i="19"/>
  <c r="J788" i="19"/>
  <c r="J780" i="19"/>
  <c r="J772" i="19"/>
  <c r="J764" i="19"/>
  <c r="J756" i="19"/>
  <c r="J748" i="19"/>
  <c r="J740" i="19"/>
  <c r="J732" i="19"/>
  <c r="J724" i="19"/>
  <c r="J716" i="19"/>
  <c r="J708" i="19"/>
  <c r="J700" i="19"/>
  <c r="J692" i="19"/>
  <c r="J684" i="19"/>
  <c r="J676" i="19"/>
  <c r="J668" i="19"/>
  <c r="J660" i="19"/>
  <c r="J652" i="19"/>
  <c r="J644" i="19"/>
  <c r="J636" i="19"/>
  <c r="J628" i="19"/>
  <c r="J620" i="19"/>
  <c r="J612" i="19"/>
  <c r="J604" i="19"/>
  <c r="J596" i="19"/>
  <c r="J683" i="19"/>
  <c r="J675" i="19"/>
  <c r="J667" i="19"/>
  <c r="J659" i="19"/>
  <c r="J651" i="19"/>
  <c r="J643" i="19"/>
  <c r="J635" i="19"/>
  <c r="J627" i="19"/>
  <c r="J619" i="19"/>
  <c r="J611" i="19"/>
  <c r="J603" i="19"/>
  <c r="J595" i="19"/>
  <c r="J587" i="19"/>
  <c r="J579" i="19"/>
  <c r="J571" i="19"/>
  <c r="J563" i="19"/>
  <c r="J555" i="19"/>
  <c r="J547" i="19"/>
  <c r="J539" i="19"/>
  <c r="J531" i="19"/>
  <c r="J523" i="19"/>
  <c r="J515" i="19"/>
  <c r="J507" i="19"/>
  <c r="J499" i="19"/>
  <c r="J491" i="19"/>
  <c r="J483" i="19"/>
  <c r="J475" i="19"/>
  <c r="J467" i="19"/>
  <c r="J459" i="19"/>
  <c r="J451" i="19"/>
  <c r="J443" i="19"/>
  <c r="J435" i="19"/>
  <c r="J427" i="19"/>
  <c r="J419" i="19"/>
  <c r="J411" i="19"/>
  <c r="J403" i="19"/>
  <c r="J395" i="19"/>
  <c r="J387" i="19"/>
  <c r="J379" i="19"/>
  <c r="J371" i="19"/>
  <c r="J363" i="19"/>
  <c r="J355" i="19"/>
  <c r="J347" i="19"/>
  <c r="J339" i="19"/>
  <c r="J331" i="19"/>
  <c r="J323" i="19"/>
  <c r="J315" i="19"/>
  <c r="J307" i="19"/>
  <c r="J299" i="19"/>
  <c r="J291" i="19"/>
  <c r="J283" i="19"/>
  <c r="J275" i="19"/>
  <c r="J267" i="19"/>
  <c r="J259" i="19"/>
  <c r="J251" i="19"/>
  <c r="J243" i="19"/>
  <c r="J235" i="19"/>
  <c r="J227" i="19"/>
  <c r="J219" i="19"/>
  <c r="J211" i="19"/>
  <c r="J203" i="19"/>
  <c r="J195" i="19"/>
  <c r="J187" i="19"/>
  <c r="J179" i="19"/>
  <c r="J171" i="19"/>
  <c r="J163" i="19"/>
  <c r="J155" i="19"/>
  <c r="J147" i="19"/>
  <c r="J139" i="19"/>
  <c r="J131" i="19"/>
  <c r="J123" i="19"/>
  <c r="J115" i="19"/>
  <c r="J107" i="19"/>
  <c r="J99" i="19"/>
  <c r="J91" i="19"/>
  <c r="J83" i="19"/>
  <c r="J75" i="19"/>
  <c r="J666" i="19"/>
  <c r="J658" i="19"/>
  <c r="J650" i="19"/>
  <c r="J642" i="19"/>
  <c r="J634" i="19"/>
  <c r="J626" i="19"/>
  <c r="J618" i="19"/>
  <c r="J610" i="19"/>
  <c r="J602" i="19"/>
  <c r="J594" i="19"/>
  <c r="J586" i="19"/>
  <c r="J578" i="19"/>
  <c r="J570" i="19"/>
  <c r="J562" i="19"/>
  <c r="J554" i="19"/>
  <c r="J546" i="19"/>
  <c r="J538" i="19"/>
  <c r="J530" i="19"/>
  <c r="J522" i="19"/>
  <c r="J514" i="19"/>
  <c r="J506" i="19"/>
  <c r="J498" i="19"/>
  <c r="J490" i="19"/>
  <c r="J482" i="19"/>
  <c r="J474" i="19"/>
  <c r="J466" i="19"/>
  <c r="J458" i="19"/>
  <c r="J450" i="19"/>
  <c r="J442" i="19"/>
  <c r="J434" i="19"/>
  <c r="J426" i="19"/>
  <c r="J418" i="19"/>
  <c r="J410" i="19"/>
  <c r="J402" i="19"/>
  <c r="J394" i="19"/>
  <c r="J386" i="19"/>
  <c r="J378" i="19"/>
  <c r="J370" i="19"/>
  <c r="J362" i="19"/>
  <c r="J354" i="19"/>
  <c r="J346" i="19"/>
  <c r="J338" i="19"/>
  <c r="J330" i="19"/>
  <c r="J322" i="19"/>
  <c r="J314" i="19"/>
  <c r="J306" i="19"/>
  <c r="J298" i="19"/>
  <c r="J290" i="19"/>
  <c r="J282" i="19"/>
  <c r="J274" i="19"/>
  <c r="J266" i="19"/>
  <c r="J258" i="19"/>
  <c r="J250" i="19"/>
  <c r="J242" i="19"/>
  <c r="J234" i="19"/>
  <c r="J226" i="19"/>
  <c r="J218" i="19"/>
  <c r="J210" i="19"/>
  <c r="J202" i="19"/>
  <c r="J194" i="19"/>
  <c r="J186" i="19"/>
  <c r="J178" i="19"/>
  <c r="J170" i="19"/>
  <c r="J162" i="19"/>
  <c r="J154" i="19"/>
  <c r="J146" i="19"/>
  <c r="J138" i="19"/>
  <c r="J130" i="19"/>
  <c r="J122" i="19"/>
  <c r="J114" i="19"/>
  <c r="J106" i="19"/>
  <c r="J98" i="19"/>
  <c r="J90" i="19"/>
  <c r="J82" i="19"/>
  <c r="J74" i="19"/>
  <c r="J66" i="19"/>
  <c r="J58" i="19"/>
  <c r="J50" i="19"/>
  <c r="J42" i="19"/>
  <c r="J34" i="19"/>
  <c r="J26" i="19"/>
  <c r="J18" i="19"/>
  <c r="J10" i="19"/>
  <c r="J233" i="19"/>
  <c r="J225" i="19"/>
  <c r="J217" i="19"/>
  <c r="J209" i="19"/>
  <c r="J201" i="19"/>
  <c r="J193" i="19"/>
  <c r="J185" i="19"/>
  <c r="J177" i="19"/>
  <c r="J169" i="19"/>
  <c r="J161" i="19"/>
  <c r="J153" i="19"/>
  <c r="J145" i="19"/>
  <c r="J137" i="19"/>
  <c r="J129" i="19"/>
  <c r="J121" i="19"/>
  <c r="J113" i="19"/>
  <c r="J105" i="19"/>
  <c r="J97" i="19"/>
  <c r="J89" i="19"/>
  <c r="J81" i="19"/>
  <c r="J73" i="19"/>
  <c r="J65" i="19"/>
  <c r="J57" i="19"/>
  <c r="J49" i="19"/>
  <c r="J41" i="19"/>
  <c r="J33" i="19"/>
  <c r="J25" i="19"/>
  <c r="J17" i="19"/>
  <c r="J9" i="19"/>
  <c r="J640" i="19"/>
  <c r="J632" i="19"/>
  <c r="J624" i="19"/>
  <c r="J616" i="19"/>
  <c r="J608" i="19"/>
  <c r="J600" i="19"/>
  <c r="J592" i="19"/>
  <c r="J584" i="19"/>
  <c r="J576" i="19"/>
  <c r="J568" i="19"/>
  <c r="J560" i="19"/>
  <c r="J552" i="19"/>
  <c r="J544" i="19"/>
  <c r="J536" i="19"/>
  <c r="J528" i="19"/>
  <c r="J520" i="19"/>
  <c r="J512" i="19"/>
  <c r="J504" i="19"/>
  <c r="J496" i="19"/>
  <c r="J488" i="19"/>
  <c r="J480" i="19"/>
  <c r="J472" i="19"/>
  <c r="J464" i="19"/>
  <c r="J456" i="19"/>
  <c r="J448" i="19"/>
  <c r="J440" i="19"/>
  <c r="J432" i="19"/>
  <c r="J424" i="19"/>
  <c r="J416" i="19"/>
  <c r="J408" i="19"/>
  <c r="J400" i="19"/>
  <c r="J392" i="19"/>
  <c r="J384" i="19"/>
  <c r="J376" i="19"/>
  <c r="J368" i="19"/>
  <c r="J360" i="19"/>
  <c r="J352" i="19"/>
  <c r="J344" i="19"/>
  <c r="J336" i="19"/>
  <c r="J328" i="19"/>
  <c r="J320" i="19"/>
  <c r="J312" i="19"/>
  <c r="J304" i="19"/>
  <c r="J296" i="19"/>
  <c r="J288" i="19"/>
  <c r="J280" i="19"/>
  <c r="J272" i="19"/>
  <c r="J264" i="19"/>
  <c r="J256" i="19"/>
  <c r="J248" i="19"/>
  <c r="J240" i="19"/>
  <c r="J232" i="19"/>
  <c r="J224" i="19"/>
  <c r="J216" i="19"/>
  <c r="J208" i="19"/>
  <c r="J200" i="19"/>
  <c r="J192" i="19"/>
  <c r="J184" i="19"/>
  <c r="J176" i="19"/>
  <c r="J168" i="19"/>
  <c r="J160" i="19"/>
  <c r="J152" i="19"/>
  <c r="J144" i="19"/>
  <c r="J136" i="19"/>
  <c r="J128" i="19"/>
  <c r="J120" i="19"/>
  <c r="J112" i="19"/>
  <c r="J104" i="19"/>
  <c r="J96" i="19"/>
  <c r="J88" i="19"/>
  <c r="J80" i="19"/>
  <c r="J72" i="19"/>
  <c r="J64" i="19"/>
  <c r="J56" i="19"/>
  <c r="J48" i="19"/>
  <c r="J40" i="19"/>
  <c r="J32" i="19"/>
  <c r="J24" i="19"/>
  <c r="J16" i="19"/>
  <c r="J8" i="19"/>
  <c r="J559" i="19"/>
  <c r="J551" i="19"/>
  <c r="J543" i="19"/>
  <c r="J535" i="19"/>
  <c r="J527" i="19"/>
  <c r="J519" i="19"/>
  <c r="J511" i="19"/>
  <c r="J503" i="19"/>
  <c r="J495" i="19"/>
  <c r="J487" i="19"/>
  <c r="J479" i="19"/>
  <c r="J471" i="19"/>
  <c r="J463" i="19"/>
  <c r="J455" i="19"/>
  <c r="J447" i="19"/>
  <c r="J439" i="19"/>
  <c r="J431" i="19"/>
  <c r="J423" i="19"/>
  <c r="J415" i="19"/>
  <c r="J407" i="19"/>
  <c r="J399" i="19"/>
  <c r="J391" i="19"/>
  <c r="J383" i="19"/>
  <c r="J375" i="19"/>
  <c r="J367" i="19"/>
  <c r="J359" i="19"/>
  <c r="J351" i="19"/>
  <c r="J343" i="19"/>
  <c r="J335" i="19"/>
  <c r="J327" i="19"/>
  <c r="J319" i="19"/>
  <c r="J311" i="19"/>
  <c r="J303" i="19"/>
  <c r="J295" i="19"/>
  <c r="J287" i="19"/>
  <c r="J279" i="19"/>
  <c r="J271" i="19"/>
  <c r="J263" i="19"/>
  <c r="J255" i="19"/>
  <c r="J247" i="19"/>
  <c r="J239" i="19"/>
  <c r="J231" i="19"/>
  <c r="J223" i="19"/>
  <c r="J215" i="19"/>
  <c r="J207" i="19"/>
  <c r="J199" i="19"/>
  <c r="J191" i="19"/>
  <c r="J183" i="19"/>
  <c r="J175" i="19"/>
  <c r="J167" i="19"/>
  <c r="J159" i="19"/>
  <c r="J151" i="19"/>
  <c r="J143" i="19"/>
  <c r="J135" i="19"/>
  <c r="J127" i="19"/>
  <c r="J119" i="19"/>
  <c r="J111" i="19"/>
  <c r="J103" i="19"/>
  <c r="J95" i="19"/>
  <c r="J87" i="19"/>
  <c r="J79" i="19"/>
  <c r="J71" i="19"/>
  <c r="J63" i="19"/>
  <c r="J55" i="19"/>
  <c r="J47" i="19"/>
  <c r="J39" i="19"/>
  <c r="J31" i="19"/>
  <c r="J23" i="19"/>
  <c r="J15" i="19"/>
  <c r="J7" i="19"/>
  <c r="J678" i="19"/>
  <c r="J670" i="19"/>
  <c r="J662" i="19"/>
  <c r="J654" i="19"/>
  <c r="J646" i="19"/>
  <c r="J638" i="19"/>
  <c r="J630" i="19"/>
  <c r="J622" i="19"/>
  <c r="J614" i="19"/>
  <c r="J606" i="19"/>
  <c r="J598" i="19"/>
  <c r="J590" i="19"/>
  <c r="J582" i="19"/>
  <c r="J574" i="19"/>
  <c r="J566" i="19"/>
  <c r="J558" i="19"/>
  <c r="J550" i="19"/>
  <c r="J542" i="19"/>
  <c r="J534" i="19"/>
  <c r="J526" i="19"/>
  <c r="J518" i="19"/>
  <c r="J510" i="19"/>
  <c r="J502" i="19"/>
  <c r="J494" i="19"/>
  <c r="J486" i="19"/>
  <c r="J478" i="19"/>
  <c r="J470" i="19"/>
  <c r="J462" i="19"/>
  <c r="J454" i="19"/>
  <c r="J446" i="19"/>
  <c r="J438" i="19"/>
  <c r="J430" i="19"/>
  <c r="J422" i="19"/>
  <c r="J414" i="19"/>
  <c r="J406" i="19"/>
  <c r="J398" i="19"/>
  <c r="J390" i="19"/>
  <c r="J382" i="19"/>
  <c r="J374" i="19"/>
  <c r="J366" i="19"/>
  <c r="J358" i="19"/>
  <c r="J350" i="19"/>
  <c r="J342" i="19"/>
  <c r="J334" i="19"/>
  <c r="J326" i="19"/>
  <c r="J318" i="19"/>
  <c r="J310" i="19"/>
  <c r="J302" i="19"/>
  <c r="J294" i="19"/>
  <c r="J286" i="19"/>
  <c r="J278" i="19"/>
  <c r="J270" i="19"/>
  <c r="J262" i="19"/>
  <c r="J254" i="19"/>
  <c r="J246" i="19"/>
  <c r="J238" i="19"/>
  <c r="J230" i="19"/>
  <c r="J222" i="19"/>
  <c r="J214" i="19"/>
  <c r="J206" i="19"/>
  <c r="J198" i="19"/>
  <c r="J190" i="19"/>
  <c r="J182" i="19"/>
  <c r="J174" i="19"/>
  <c r="J166" i="19"/>
  <c r="J158" i="19"/>
  <c r="J150" i="19"/>
  <c r="J142" i="19"/>
  <c r="J134" i="19"/>
  <c r="J126" i="19"/>
  <c r="J118" i="19"/>
  <c r="J110" i="19"/>
  <c r="J102" i="19"/>
  <c r="J94" i="19"/>
  <c r="J86" i="19"/>
  <c r="J78" i="19"/>
  <c r="J70" i="19"/>
  <c r="J62" i="19"/>
  <c r="J54" i="19"/>
  <c r="J46" i="19"/>
  <c r="J38" i="19"/>
  <c r="J30" i="19"/>
  <c r="J22" i="19"/>
  <c r="J14" i="19"/>
  <c r="J6" i="19"/>
  <c r="J253" i="19"/>
  <c r="J245" i="19"/>
  <c r="J237" i="19"/>
  <c r="J229" i="19"/>
  <c r="J221" i="19"/>
  <c r="J213" i="19"/>
  <c r="J205" i="19"/>
  <c r="J197" i="19"/>
  <c r="J189" i="19"/>
  <c r="J181" i="19"/>
  <c r="J173" i="19"/>
  <c r="J165" i="19"/>
  <c r="J157" i="19"/>
  <c r="J149" i="19"/>
  <c r="J141" i="19"/>
  <c r="J133" i="19"/>
  <c r="J125" i="19"/>
  <c r="J117" i="19"/>
  <c r="J109" i="19"/>
  <c r="J101" i="19"/>
  <c r="J93" i="19"/>
  <c r="J85" i="19"/>
  <c r="J77" i="19"/>
  <c r="J69" i="19"/>
  <c r="J61" i="19"/>
  <c r="J53" i="19"/>
  <c r="J45" i="19"/>
  <c r="J37" i="19"/>
  <c r="J29" i="19"/>
  <c r="J21" i="19"/>
  <c r="J13" i="19"/>
  <c r="J5" i="19"/>
  <c r="J588" i="19"/>
  <c r="J580" i="19"/>
  <c r="J572" i="19"/>
  <c r="J564" i="19"/>
  <c r="J556" i="19"/>
  <c r="J548" i="19"/>
  <c r="J540" i="19"/>
  <c r="J532" i="19"/>
  <c r="J524" i="19"/>
  <c r="J516" i="19"/>
  <c r="J508" i="19"/>
  <c r="J500" i="19"/>
  <c r="J492" i="19"/>
  <c r="J484" i="19"/>
  <c r="J476" i="19"/>
  <c r="J468" i="19"/>
  <c r="J460" i="19"/>
  <c r="J452" i="19"/>
  <c r="J444" i="19"/>
  <c r="J436" i="19"/>
  <c r="J428" i="19"/>
  <c r="J420" i="19"/>
  <c r="J412" i="19"/>
  <c r="J404" i="19"/>
  <c r="J396" i="19"/>
  <c r="J388" i="19"/>
  <c r="J380" i="19"/>
  <c r="J372" i="19"/>
  <c r="J364" i="19"/>
  <c r="J356" i="19"/>
  <c r="J348" i="19"/>
  <c r="J340" i="19"/>
  <c r="J332" i="19"/>
  <c r="J324" i="19"/>
  <c r="J316" i="19"/>
  <c r="J308" i="19"/>
  <c r="J300" i="19"/>
  <c r="J292" i="19"/>
  <c r="J284" i="19"/>
  <c r="J276" i="19"/>
  <c r="J268" i="19"/>
  <c r="J260" i="19"/>
  <c r="J252" i="19"/>
  <c r="J244" i="19"/>
  <c r="J236" i="19"/>
  <c r="J228" i="19"/>
  <c r="J220" i="19"/>
  <c r="J212" i="19"/>
  <c r="J204" i="19"/>
  <c r="J196" i="19"/>
  <c r="J188" i="19"/>
  <c r="J180" i="19"/>
  <c r="J172" i="19"/>
  <c r="J164" i="19"/>
  <c r="J156" i="19"/>
  <c r="J148" i="19"/>
  <c r="J140" i="19"/>
  <c r="J132" i="19"/>
  <c r="J124" i="19"/>
  <c r="J116" i="19"/>
  <c r="J108" i="19"/>
  <c r="J100" i="19"/>
  <c r="J92" i="19"/>
  <c r="J84" i="19"/>
  <c r="J76" i="19"/>
  <c r="J68" i="19"/>
  <c r="J60" i="19"/>
  <c r="J52" i="19"/>
  <c r="J44" i="19"/>
  <c r="J36" i="19"/>
  <c r="J28" i="19"/>
  <c r="J20" i="19"/>
  <c r="J12" i="19"/>
  <c r="J4" i="19"/>
  <c r="J67" i="19"/>
  <c r="J59" i="19"/>
  <c r="J51" i="19"/>
  <c r="J43" i="19"/>
  <c r="J35" i="19"/>
  <c r="J27" i="19"/>
  <c r="J19" i="19"/>
  <c r="J11" i="19"/>
  <c r="J3" i="19"/>
  <c r="R8" i="17"/>
  <c r="Q8" i="17"/>
  <c r="R7" i="17"/>
  <c r="Q7" i="17"/>
  <c r="M22" i="17"/>
  <c r="M21" i="17"/>
  <c r="M20" i="17"/>
  <c r="M18" i="17"/>
  <c r="M17" i="17"/>
  <c r="M16" i="17"/>
  <c r="R7" i="16"/>
  <c r="R8" i="16" s="1"/>
  <c r="R11" i="16" s="1"/>
  <c r="Q7" i="16"/>
  <c r="Q8" i="16" s="1"/>
  <c r="M18" i="16"/>
  <c r="M20" i="16" s="1"/>
  <c r="M17" i="16"/>
  <c r="M16" i="16"/>
  <c r="AL12" i="6"/>
  <c r="AL13" i="6"/>
  <c r="AL14" i="6"/>
  <c r="AL15" i="6"/>
  <c r="AL16" i="6"/>
  <c r="AL17" i="6"/>
  <c r="AL18" i="6"/>
  <c r="AL19" i="6"/>
  <c r="AL20" i="6"/>
  <c r="AL21" i="6"/>
  <c r="AL22" i="6"/>
  <c r="AL23" i="6"/>
  <c r="AL24" i="6"/>
  <c r="AL25" i="6"/>
  <c r="AL26" i="6"/>
  <c r="AL27" i="6"/>
  <c r="AL28" i="6"/>
  <c r="AL29" i="6"/>
  <c r="AL30" i="6"/>
  <c r="AL31" i="6"/>
  <c r="AL32" i="6"/>
  <c r="AL33" i="6"/>
  <c r="AL34" i="6"/>
  <c r="AL35" i="6"/>
  <c r="AL36" i="6"/>
  <c r="AL37" i="6"/>
  <c r="AL38" i="6"/>
  <c r="AL39" i="6"/>
  <c r="AL40" i="6"/>
  <c r="AL41" i="6"/>
  <c r="AL42" i="6"/>
  <c r="AL43" i="6"/>
  <c r="AL44" i="6"/>
  <c r="AL45" i="6"/>
  <c r="AL46" i="6"/>
  <c r="AL47" i="6"/>
  <c r="AL48" i="6"/>
  <c r="AL49" i="6"/>
  <c r="AL50" i="6"/>
  <c r="AL51" i="6"/>
  <c r="AL52" i="6"/>
  <c r="AL53" i="6"/>
  <c r="AL54" i="6"/>
  <c r="AL55" i="6"/>
  <c r="AL56" i="6"/>
  <c r="AL57" i="6"/>
  <c r="AL58" i="6"/>
  <c r="AL59" i="6"/>
  <c r="AL60" i="6"/>
  <c r="AL61" i="6"/>
  <c r="AL62" i="6"/>
  <c r="AL63" i="6"/>
  <c r="AL64" i="6"/>
  <c r="AL65" i="6"/>
  <c r="AL66" i="6"/>
  <c r="AL67" i="6"/>
  <c r="AL68" i="6"/>
  <c r="AL69" i="6"/>
  <c r="AL70" i="6"/>
  <c r="AL71" i="6"/>
  <c r="AL72" i="6"/>
  <c r="AL73" i="6"/>
  <c r="AL74" i="6"/>
  <c r="AL75" i="6"/>
  <c r="AL76" i="6"/>
  <c r="AL77" i="6"/>
  <c r="AL78" i="6"/>
  <c r="AL79" i="6"/>
  <c r="AL80" i="6"/>
  <c r="AL81" i="6"/>
  <c r="AL82" i="6"/>
  <c r="AL83" i="6"/>
  <c r="AL84" i="6"/>
  <c r="AL85" i="6"/>
  <c r="AL86" i="6"/>
  <c r="AL87" i="6"/>
  <c r="AL88" i="6"/>
  <c r="AL89" i="6"/>
  <c r="AL90" i="6"/>
  <c r="AL91" i="6"/>
  <c r="AL92" i="6"/>
  <c r="AL93" i="6"/>
  <c r="AL94" i="6"/>
  <c r="AL95" i="6"/>
  <c r="AL96" i="6"/>
  <c r="AL97" i="6"/>
  <c r="AL98" i="6"/>
  <c r="AL99" i="6"/>
  <c r="AL100" i="6"/>
  <c r="AL101" i="6"/>
  <c r="AL102" i="6"/>
  <c r="AL103" i="6"/>
  <c r="AL104" i="6"/>
  <c r="AL105" i="6"/>
  <c r="AL106" i="6"/>
  <c r="AL107" i="6"/>
  <c r="AL108" i="6"/>
  <c r="AL109" i="6"/>
  <c r="AL110" i="6"/>
  <c r="AL111" i="6"/>
  <c r="AL112" i="6"/>
  <c r="AL113" i="6"/>
  <c r="AL114" i="6"/>
  <c r="AL115" i="6"/>
  <c r="AL116" i="6"/>
  <c r="AL117" i="6"/>
  <c r="AL118" i="6"/>
  <c r="AL119" i="6"/>
  <c r="AL120" i="6"/>
  <c r="AL121" i="6"/>
  <c r="AL122" i="6"/>
  <c r="AL123" i="6"/>
  <c r="AL124" i="6"/>
  <c r="AL125" i="6"/>
  <c r="AL126" i="6"/>
  <c r="AL127" i="6"/>
  <c r="AL128" i="6"/>
  <c r="AL129" i="6"/>
  <c r="AL130" i="6"/>
  <c r="AL131" i="6"/>
  <c r="AL132" i="6"/>
  <c r="AL133" i="6"/>
  <c r="AL134" i="6"/>
  <c r="AL135" i="6"/>
  <c r="AL136" i="6"/>
  <c r="AL137" i="6"/>
  <c r="AL138" i="6"/>
  <c r="AL139" i="6"/>
  <c r="AL140" i="6"/>
  <c r="AL141" i="6"/>
  <c r="AL142" i="6"/>
  <c r="AL143" i="6"/>
  <c r="AL144" i="6"/>
  <c r="AL145" i="6"/>
  <c r="AL146" i="6"/>
  <c r="AL147" i="6"/>
  <c r="AL148" i="6"/>
  <c r="AL149" i="6"/>
  <c r="AL150" i="6"/>
  <c r="AL151" i="6"/>
  <c r="AL152" i="6"/>
  <c r="AL153" i="6"/>
  <c r="AL154" i="6"/>
  <c r="AL155" i="6"/>
  <c r="AL156" i="6"/>
  <c r="AL157" i="6"/>
  <c r="AL158" i="6"/>
  <c r="AL159" i="6"/>
  <c r="AL160" i="6"/>
  <c r="AL161" i="6"/>
  <c r="AL162" i="6"/>
  <c r="AL163" i="6"/>
  <c r="AL164" i="6"/>
  <c r="AL165" i="6"/>
  <c r="AL166" i="6"/>
  <c r="AL167" i="6"/>
  <c r="AL168" i="6"/>
  <c r="AL169" i="6"/>
  <c r="AL170" i="6"/>
  <c r="AL171" i="6"/>
  <c r="AL172" i="6"/>
  <c r="AL173" i="6"/>
  <c r="AL174" i="6"/>
  <c r="AL175" i="6"/>
  <c r="AL176" i="6"/>
  <c r="AL177" i="6"/>
  <c r="AL178" i="6"/>
  <c r="AL179" i="6"/>
  <c r="AL180" i="6"/>
  <c r="AL181" i="6"/>
  <c r="AL182" i="6"/>
  <c r="AL183" i="6"/>
  <c r="AL184" i="6"/>
  <c r="AL185" i="6"/>
  <c r="AL186" i="6"/>
  <c r="AL187" i="6"/>
  <c r="AL188" i="6"/>
  <c r="AL189" i="6"/>
  <c r="AL190" i="6"/>
  <c r="AL191" i="6"/>
  <c r="AL192" i="6"/>
  <c r="AL193" i="6"/>
  <c r="AL194" i="6"/>
  <c r="AL195" i="6"/>
  <c r="AL196" i="6"/>
  <c r="AL197" i="6"/>
  <c r="AL198" i="6"/>
  <c r="AL199" i="6"/>
  <c r="AL200" i="6"/>
  <c r="AL201" i="6"/>
  <c r="AL202" i="6"/>
  <c r="AL203" i="6"/>
  <c r="AL204" i="6"/>
  <c r="AL205" i="6"/>
  <c r="AL206" i="6"/>
  <c r="AL207" i="6"/>
  <c r="AL208" i="6"/>
  <c r="AL209" i="6"/>
  <c r="AL210" i="6"/>
  <c r="AL211" i="6"/>
  <c r="AL212" i="6"/>
  <c r="AL213" i="6"/>
  <c r="AL214" i="6"/>
  <c r="AL215" i="6"/>
  <c r="AL216" i="6"/>
  <c r="AL217" i="6"/>
  <c r="AL218" i="6"/>
  <c r="AL219" i="6"/>
  <c r="AL220" i="6"/>
  <c r="AL221" i="6"/>
  <c r="AL222" i="6"/>
  <c r="AL223" i="6"/>
  <c r="AL224" i="6"/>
  <c r="AL225" i="6"/>
  <c r="AL226" i="6"/>
  <c r="AL227" i="6"/>
  <c r="AL228" i="6"/>
  <c r="AL229" i="6"/>
  <c r="AL230" i="6"/>
  <c r="AL231" i="6"/>
  <c r="AL232" i="6"/>
  <c r="AL233" i="6"/>
  <c r="AL234" i="6"/>
  <c r="AL235" i="6"/>
  <c r="AL236" i="6"/>
  <c r="AL237" i="6"/>
  <c r="AL238" i="6"/>
  <c r="AL239" i="6"/>
  <c r="AL240" i="6"/>
  <c r="AL241" i="6"/>
  <c r="AL242" i="6"/>
  <c r="AL243" i="6"/>
  <c r="AL244" i="6"/>
  <c r="AL245" i="6"/>
  <c r="AL246" i="6"/>
  <c r="AL247" i="6"/>
  <c r="AL248" i="6"/>
  <c r="AL249" i="6"/>
  <c r="AL250" i="6"/>
  <c r="AL251" i="6"/>
  <c r="AL252" i="6"/>
  <c r="AL253" i="6"/>
  <c r="AL254" i="6"/>
  <c r="AL255" i="6"/>
  <c r="AL256" i="6"/>
  <c r="AL257" i="6"/>
  <c r="AL258" i="6"/>
  <c r="AL259" i="6"/>
  <c r="AL260" i="6"/>
  <c r="AL261" i="6"/>
  <c r="AL262" i="6"/>
  <c r="AL263" i="6"/>
  <c r="AL264" i="6"/>
  <c r="AL265" i="6"/>
  <c r="AL266" i="6"/>
  <c r="AL267" i="6"/>
  <c r="AL268" i="6"/>
  <c r="AL269" i="6"/>
  <c r="AL270" i="6"/>
  <c r="AL271" i="6"/>
  <c r="AL272" i="6"/>
  <c r="AL273" i="6"/>
  <c r="AL274" i="6"/>
  <c r="AL275" i="6"/>
  <c r="AL276" i="6"/>
  <c r="AL277" i="6"/>
  <c r="AL278" i="6"/>
  <c r="AL279" i="6"/>
  <c r="AL280" i="6"/>
  <c r="AL281" i="6"/>
  <c r="AL282" i="6"/>
  <c r="AL283" i="6"/>
  <c r="AL284" i="6"/>
  <c r="AL285" i="6"/>
  <c r="AL286" i="6"/>
  <c r="AL287" i="6"/>
  <c r="AL288" i="6"/>
  <c r="AL289" i="6"/>
  <c r="AL290" i="6"/>
  <c r="AL291" i="6"/>
  <c r="AL292" i="6"/>
  <c r="AL293" i="6"/>
  <c r="AL294" i="6"/>
  <c r="AL295" i="6"/>
  <c r="AL296" i="6"/>
  <c r="AL297" i="6"/>
  <c r="AL298" i="6"/>
  <c r="AL299" i="6"/>
  <c r="AL300" i="6"/>
  <c r="AL301" i="6"/>
  <c r="AL302" i="6"/>
  <c r="AL303" i="6"/>
  <c r="AL304" i="6"/>
  <c r="AL305" i="6"/>
  <c r="AL306" i="6"/>
  <c r="AL307" i="6"/>
  <c r="AL308" i="6"/>
  <c r="AL309" i="6"/>
  <c r="AL310" i="6"/>
  <c r="AL311" i="6"/>
  <c r="AL312" i="6"/>
  <c r="AL313" i="6"/>
  <c r="AL314" i="6"/>
  <c r="AL315" i="6"/>
  <c r="AL316" i="6"/>
  <c r="AL317" i="6"/>
  <c r="AL318" i="6"/>
  <c r="AL319" i="6"/>
  <c r="AL320" i="6"/>
  <c r="AL321" i="6"/>
  <c r="AL322" i="6"/>
  <c r="AL323" i="6"/>
  <c r="AL324" i="6"/>
  <c r="AL325" i="6"/>
  <c r="AL326" i="6"/>
  <c r="AL327" i="6"/>
  <c r="AL328" i="6"/>
  <c r="AL329" i="6"/>
  <c r="AL330" i="6"/>
  <c r="AL331" i="6"/>
  <c r="AL332" i="6"/>
  <c r="AL333" i="6"/>
  <c r="AL334" i="6"/>
  <c r="AL335" i="6"/>
  <c r="AL336" i="6"/>
  <c r="AL337" i="6"/>
  <c r="AL338" i="6"/>
  <c r="AL339" i="6"/>
  <c r="AL340" i="6"/>
  <c r="AL341" i="6"/>
  <c r="AL342" i="6"/>
  <c r="AL343" i="6"/>
  <c r="AL344" i="6"/>
  <c r="AL345" i="6"/>
  <c r="AL346" i="6"/>
  <c r="AL347" i="6"/>
  <c r="AL348" i="6"/>
  <c r="AL349" i="6"/>
  <c r="AL350" i="6"/>
  <c r="AL351" i="6"/>
  <c r="AL352" i="6"/>
  <c r="AL353" i="6"/>
  <c r="AL354" i="6"/>
  <c r="AL355" i="6"/>
  <c r="AL356" i="6"/>
  <c r="AL357" i="6"/>
  <c r="AL358" i="6"/>
  <c r="AL359" i="6"/>
  <c r="AL360" i="6"/>
  <c r="AL361" i="6"/>
  <c r="AL362" i="6"/>
  <c r="AL363" i="6"/>
  <c r="AL364" i="6"/>
  <c r="AL365" i="6"/>
  <c r="AL366" i="6"/>
  <c r="AL367" i="6"/>
  <c r="AL368" i="6"/>
  <c r="AL369" i="6"/>
  <c r="AL370" i="6"/>
  <c r="AL371" i="6"/>
  <c r="AL372" i="6"/>
  <c r="AL373" i="6"/>
  <c r="AL374" i="6"/>
  <c r="AL375" i="6"/>
  <c r="AL376" i="6"/>
  <c r="AL377" i="6"/>
  <c r="AL378" i="6"/>
  <c r="AL379" i="6"/>
  <c r="AL380" i="6"/>
  <c r="AL381" i="6"/>
  <c r="AL382" i="6"/>
  <c r="AL383" i="6"/>
  <c r="AL384" i="6"/>
  <c r="AL385" i="6"/>
  <c r="AL386" i="6"/>
  <c r="AL387" i="6"/>
  <c r="AL388" i="6"/>
  <c r="AL389" i="6"/>
  <c r="AL390" i="6"/>
  <c r="AL391" i="6"/>
  <c r="AL392" i="6"/>
  <c r="AL393" i="6"/>
  <c r="AL394" i="6"/>
  <c r="AL395" i="6"/>
  <c r="AL396" i="6"/>
  <c r="AL397" i="6"/>
  <c r="AL398" i="6"/>
  <c r="AL399" i="6"/>
  <c r="AL400" i="6"/>
  <c r="AL401" i="6"/>
  <c r="AL402" i="6"/>
  <c r="AL403" i="6"/>
  <c r="AL404" i="6"/>
  <c r="AL405" i="6"/>
  <c r="AL406" i="6"/>
  <c r="AL407" i="6"/>
  <c r="AL408" i="6"/>
  <c r="AL409" i="6"/>
  <c r="AL410" i="6"/>
  <c r="AL411" i="6"/>
  <c r="AL412" i="6"/>
  <c r="AL413" i="6"/>
  <c r="AL414" i="6"/>
  <c r="AL415" i="6"/>
  <c r="AL416" i="6"/>
  <c r="AL417" i="6"/>
  <c r="AL418" i="6"/>
  <c r="AL419" i="6"/>
  <c r="AL420" i="6"/>
  <c r="AL421" i="6"/>
  <c r="AL422" i="6"/>
  <c r="AL423" i="6"/>
  <c r="AL424" i="6"/>
  <c r="AL425" i="6"/>
  <c r="AL426" i="6"/>
  <c r="AL427" i="6"/>
  <c r="AL428" i="6"/>
  <c r="AL429" i="6"/>
  <c r="AL430" i="6"/>
  <c r="AL431" i="6"/>
  <c r="AL432" i="6"/>
  <c r="AL433" i="6"/>
  <c r="AL434" i="6"/>
  <c r="AL435" i="6"/>
  <c r="AL436" i="6"/>
  <c r="AL437" i="6"/>
  <c r="AL438" i="6"/>
  <c r="AL439" i="6"/>
  <c r="AL440" i="6"/>
  <c r="AL441" i="6"/>
  <c r="AL442" i="6"/>
  <c r="AL443" i="6"/>
  <c r="AL444" i="6"/>
  <c r="AL445" i="6"/>
  <c r="AL446" i="6"/>
  <c r="AL447" i="6"/>
  <c r="AL448" i="6"/>
  <c r="AL449" i="6"/>
  <c r="AL450" i="6"/>
  <c r="AL451" i="6"/>
  <c r="AL452" i="6"/>
  <c r="AL453" i="6"/>
  <c r="AL454" i="6"/>
  <c r="AL455" i="6"/>
  <c r="AL456" i="6"/>
  <c r="AL457" i="6"/>
  <c r="AL458" i="6"/>
  <c r="AL459" i="6"/>
  <c r="AL460" i="6"/>
  <c r="AL461" i="6"/>
  <c r="AL462" i="6"/>
  <c r="AL463" i="6"/>
  <c r="AL464" i="6"/>
  <c r="AL465" i="6"/>
  <c r="AL466" i="6"/>
  <c r="AL467" i="6"/>
  <c r="AL468" i="6"/>
  <c r="AL469" i="6"/>
  <c r="AL470" i="6"/>
  <c r="AL471" i="6"/>
  <c r="AL472" i="6"/>
  <c r="AL473" i="6"/>
  <c r="AL474" i="6"/>
  <c r="AL475" i="6"/>
  <c r="AL476" i="6"/>
  <c r="AL477" i="6"/>
  <c r="AL478" i="6"/>
  <c r="AL479" i="6"/>
  <c r="AL480" i="6"/>
  <c r="AL481" i="6"/>
  <c r="AL482" i="6"/>
  <c r="AL483" i="6"/>
  <c r="AL484" i="6"/>
  <c r="AL485" i="6"/>
  <c r="AL486" i="6"/>
  <c r="AL487" i="6"/>
  <c r="AL488" i="6"/>
  <c r="AL489" i="6"/>
  <c r="AL490" i="6"/>
  <c r="AL491" i="6"/>
  <c r="AL492" i="6"/>
  <c r="AL493" i="6"/>
  <c r="AL494" i="6"/>
  <c r="AL495" i="6"/>
  <c r="AL496" i="6"/>
  <c r="AL497" i="6"/>
  <c r="AL498" i="6"/>
  <c r="AL499" i="6"/>
  <c r="AL500" i="6"/>
  <c r="AL501" i="6"/>
  <c r="AL502" i="6"/>
  <c r="AL503" i="6"/>
  <c r="AL504" i="6"/>
  <c r="AL505" i="6"/>
  <c r="AL506" i="6"/>
  <c r="AL507" i="6"/>
  <c r="AL508" i="6"/>
  <c r="AL509" i="6"/>
  <c r="AL510" i="6"/>
  <c r="AL511" i="6"/>
  <c r="AL512" i="6"/>
  <c r="AL513" i="6"/>
  <c r="AL514" i="6"/>
  <c r="AL515" i="6"/>
  <c r="AL516" i="6"/>
  <c r="AL517" i="6"/>
  <c r="AL518" i="6"/>
  <c r="AL519" i="6"/>
  <c r="AL520" i="6"/>
  <c r="AL521" i="6"/>
  <c r="AL522" i="6"/>
  <c r="AL523" i="6"/>
  <c r="AL524" i="6"/>
  <c r="AL525" i="6"/>
  <c r="AL526" i="6"/>
  <c r="AL527" i="6"/>
  <c r="AL528" i="6"/>
  <c r="AL529" i="6"/>
  <c r="AL530" i="6"/>
  <c r="AL531" i="6"/>
  <c r="AL532" i="6"/>
  <c r="AL533" i="6"/>
  <c r="AL534" i="6"/>
  <c r="AL535" i="6"/>
  <c r="AL536" i="6"/>
  <c r="AL537" i="6"/>
  <c r="AL538" i="6"/>
  <c r="AL539" i="6"/>
  <c r="AL540" i="6"/>
  <c r="AL541" i="6"/>
  <c r="AL542" i="6"/>
  <c r="AL543" i="6"/>
  <c r="AL544" i="6"/>
  <c r="AL545" i="6"/>
  <c r="AL546" i="6"/>
  <c r="AL547" i="6"/>
  <c r="AL548" i="6"/>
  <c r="AL549" i="6"/>
  <c r="AL550" i="6"/>
  <c r="AL551" i="6"/>
  <c r="AL552" i="6"/>
  <c r="AL553" i="6"/>
  <c r="AL554" i="6"/>
  <c r="AL555" i="6"/>
  <c r="AL556" i="6"/>
  <c r="AL557" i="6"/>
  <c r="AL558" i="6"/>
  <c r="AL559" i="6"/>
  <c r="AL560" i="6"/>
  <c r="AL561" i="6"/>
  <c r="AL562" i="6"/>
  <c r="AL563" i="6"/>
  <c r="AL564" i="6"/>
  <c r="AL565" i="6"/>
  <c r="AL566" i="6"/>
  <c r="AL567" i="6"/>
  <c r="AL568" i="6"/>
  <c r="AL569" i="6"/>
  <c r="AL570" i="6"/>
  <c r="AL571" i="6"/>
  <c r="AL572" i="6"/>
  <c r="AL573" i="6"/>
  <c r="AL574" i="6"/>
  <c r="AL575" i="6"/>
  <c r="AL576" i="6"/>
  <c r="AL577" i="6"/>
  <c r="AL578" i="6"/>
  <c r="AL579" i="6"/>
  <c r="AL580" i="6"/>
  <c r="AL581" i="6"/>
  <c r="AL582" i="6"/>
  <c r="AL583" i="6"/>
  <c r="AL584" i="6"/>
  <c r="AL585" i="6"/>
  <c r="AL586" i="6"/>
  <c r="AL587" i="6"/>
  <c r="AL588" i="6"/>
  <c r="AL589" i="6"/>
  <c r="AL590" i="6"/>
  <c r="AL591" i="6"/>
  <c r="AL592" i="6"/>
  <c r="AL593" i="6"/>
  <c r="AL594" i="6"/>
  <c r="AL595" i="6"/>
  <c r="AL596" i="6"/>
  <c r="AL597" i="6"/>
  <c r="AL598" i="6"/>
  <c r="AL599" i="6"/>
  <c r="AL600" i="6"/>
  <c r="AL601" i="6"/>
  <c r="AL602" i="6"/>
  <c r="AL603" i="6"/>
  <c r="AL604" i="6"/>
  <c r="AL605" i="6"/>
  <c r="AL606" i="6"/>
  <c r="AL607" i="6"/>
  <c r="AL608" i="6"/>
  <c r="AL609" i="6"/>
  <c r="AL610" i="6"/>
  <c r="AL611" i="6"/>
  <c r="AL612" i="6"/>
  <c r="AL613" i="6"/>
  <c r="AL614" i="6"/>
  <c r="AL615" i="6"/>
  <c r="AL616" i="6"/>
  <c r="AL617" i="6"/>
  <c r="AL618" i="6"/>
  <c r="AL619" i="6"/>
  <c r="AL620" i="6"/>
  <c r="AL621" i="6"/>
  <c r="AL622" i="6"/>
  <c r="AL623" i="6"/>
  <c r="AL624" i="6"/>
  <c r="AL625" i="6"/>
  <c r="AL626" i="6"/>
  <c r="AL627" i="6"/>
  <c r="AL628" i="6"/>
  <c r="AL629" i="6"/>
  <c r="AL630" i="6"/>
  <c r="AL631" i="6"/>
  <c r="AL632" i="6"/>
  <c r="AL633" i="6"/>
  <c r="AL634" i="6"/>
  <c r="AL635" i="6"/>
  <c r="AL636" i="6"/>
  <c r="AL637" i="6"/>
  <c r="AL638" i="6"/>
  <c r="AL639" i="6"/>
  <c r="AL640" i="6"/>
  <c r="AL641" i="6"/>
  <c r="AL642" i="6"/>
  <c r="AL643" i="6"/>
  <c r="AL644" i="6"/>
  <c r="AL645" i="6"/>
  <c r="AL646" i="6"/>
  <c r="AL647" i="6"/>
  <c r="AL648" i="6"/>
  <c r="AL649" i="6"/>
  <c r="AL650" i="6"/>
  <c r="AL651" i="6"/>
  <c r="AL652" i="6"/>
  <c r="AL653" i="6"/>
  <c r="AL654" i="6"/>
  <c r="AL655" i="6"/>
  <c r="AL656" i="6"/>
  <c r="AL657" i="6"/>
  <c r="AL658" i="6"/>
  <c r="AL659" i="6"/>
  <c r="AL660" i="6"/>
  <c r="AL661" i="6"/>
  <c r="AL662" i="6"/>
  <c r="AL663" i="6"/>
  <c r="AL664" i="6"/>
  <c r="AL665" i="6"/>
  <c r="AL666" i="6"/>
  <c r="AL667" i="6"/>
  <c r="AL668" i="6"/>
  <c r="AL669" i="6"/>
  <c r="AL670" i="6"/>
  <c r="AL671" i="6"/>
  <c r="AL672" i="6"/>
  <c r="AL673" i="6"/>
  <c r="AL674" i="6"/>
  <c r="AL675" i="6"/>
  <c r="AL676" i="6"/>
  <c r="AL677" i="6"/>
  <c r="AL678" i="6"/>
  <c r="AL679" i="6"/>
  <c r="AL680" i="6"/>
  <c r="AL681" i="6"/>
  <c r="AL682" i="6"/>
  <c r="AL683" i="6"/>
  <c r="AL684" i="6"/>
  <c r="AL685" i="6"/>
  <c r="AL686" i="6"/>
  <c r="AL687" i="6"/>
  <c r="AL688" i="6"/>
  <c r="AL689" i="6"/>
  <c r="AL690" i="6"/>
  <c r="AL691" i="6"/>
  <c r="AL692" i="6"/>
  <c r="AL693" i="6"/>
  <c r="AL694" i="6"/>
  <c r="AL695" i="6"/>
  <c r="AL696" i="6"/>
  <c r="AL697" i="6"/>
  <c r="AL698" i="6"/>
  <c r="AL699" i="6"/>
  <c r="AL700" i="6"/>
  <c r="AL701" i="6"/>
  <c r="AL702" i="6"/>
  <c r="AL703" i="6"/>
  <c r="AL704" i="6"/>
  <c r="AL705" i="6"/>
  <c r="AL706" i="6"/>
  <c r="AL707" i="6"/>
  <c r="AL708" i="6"/>
  <c r="AL709" i="6"/>
  <c r="AL710" i="6"/>
  <c r="AL711" i="6"/>
  <c r="AL712" i="6"/>
  <c r="AL713" i="6"/>
  <c r="AL714" i="6"/>
  <c r="AL715" i="6"/>
  <c r="AL716" i="6"/>
  <c r="AL717" i="6"/>
  <c r="AL718" i="6"/>
  <c r="AL719" i="6"/>
  <c r="AL720" i="6"/>
  <c r="AL721" i="6"/>
  <c r="AL722" i="6"/>
  <c r="AL723" i="6"/>
  <c r="AL724" i="6"/>
  <c r="AL725" i="6"/>
  <c r="AL726" i="6"/>
  <c r="AL727" i="6"/>
  <c r="AL728" i="6"/>
  <c r="AL729" i="6"/>
  <c r="AL730" i="6"/>
  <c r="AL731" i="6"/>
  <c r="AL732" i="6"/>
  <c r="AL733" i="6"/>
  <c r="AL734" i="6"/>
  <c r="AL735" i="6"/>
  <c r="AL736" i="6"/>
  <c r="AL737" i="6"/>
  <c r="AL738" i="6"/>
  <c r="AL739" i="6"/>
  <c r="AL740" i="6"/>
  <c r="AL741" i="6"/>
  <c r="AL742" i="6"/>
  <c r="AL743" i="6"/>
  <c r="AL744" i="6"/>
  <c r="AL745" i="6"/>
  <c r="AL746" i="6"/>
  <c r="AL747" i="6"/>
  <c r="AL748" i="6"/>
  <c r="AL749" i="6"/>
  <c r="AL750" i="6"/>
  <c r="AL751" i="6"/>
  <c r="AL752" i="6"/>
  <c r="AL753" i="6"/>
  <c r="AL754" i="6"/>
  <c r="AL755" i="6"/>
  <c r="AL756" i="6"/>
  <c r="AL757" i="6"/>
  <c r="AL758" i="6"/>
  <c r="AL759" i="6"/>
  <c r="AL760" i="6"/>
  <c r="AL761" i="6"/>
  <c r="AL762" i="6"/>
  <c r="AL763" i="6"/>
  <c r="AL764" i="6"/>
  <c r="AL765" i="6"/>
  <c r="AL766" i="6"/>
  <c r="AL767" i="6"/>
  <c r="AL768" i="6"/>
  <c r="AL769" i="6"/>
  <c r="AL770" i="6"/>
  <c r="AL771" i="6"/>
  <c r="AL772" i="6"/>
  <c r="AL773" i="6"/>
  <c r="AL774" i="6"/>
  <c r="AL775" i="6"/>
  <c r="AL776" i="6"/>
  <c r="AL777" i="6"/>
  <c r="AL778" i="6"/>
  <c r="AL779" i="6"/>
  <c r="AL780" i="6"/>
  <c r="AL781" i="6"/>
  <c r="AL782" i="6"/>
  <c r="AL783" i="6"/>
  <c r="AL784" i="6"/>
  <c r="AL785" i="6"/>
  <c r="AL786" i="6"/>
  <c r="AL787" i="6"/>
  <c r="AL788" i="6"/>
  <c r="AL789" i="6"/>
  <c r="AL790" i="6"/>
  <c r="AL791" i="6"/>
  <c r="AL792" i="6"/>
  <c r="AL793" i="6"/>
  <c r="AL794" i="6"/>
  <c r="AL795" i="6"/>
  <c r="AL796" i="6"/>
  <c r="AL797" i="6"/>
  <c r="AL798" i="6"/>
  <c r="AL799" i="6"/>
  <c r="AL800" i="6"/>
  <c r="AL801" i="6"/>
  <c r="AL802" i="6"/>
  <c r="AL803" i="6"/>
  <c r="AL804" i="6"/>
  <c r="AL805" i="6"/>
  <c r="AL806" i="6"/>
  <c r="AL807" i="6"/>
  <c r="AL808" i="6"/>
  <c r="AL809" i="6"/>
  <c r="AL810" i="6"/>
  <c r="AL811" i="6"/>
  <c r="AL812" i="6"/>
  <c r="AL813" i="6"/>
  <c r="AL814" i="6"/>
  <c r="AL815" i="6"/>
  <c r="AL816" i="6"/>
  <c r="AL817" i="6"/>
  <c r="AL818" i="6"/>
  <c r="AL819" i="6"/>
  <c r="AL820" i="6"/>
  <c r="AL821" i="6"/>
  <c r="AL822" i="6"/>
  <c r="AL823" i="6"/>
  <c r="AL824" i="6"/>
  <c r="AL825" i="6"/>
  <c r="AL826" i="6"/>
  <c r="AL827" i="6"/>
  <c r="AL828" i="6"/>
  <c r="AL829" i="6"/>
  <c r="AL830" i="6"/>
  <c r="AL831" i="6"/>
  <c r="AL832" i="6"/>
  <c r="AL833" i="6"/>
  <c r="AL834" i="6"/>
  <c r="AL835" i="6"/>
  <c r="AL836" i="6"/>
  <c r="AL837" i="6"/>
  <c r="AL838" i="6"/>
  <c r="AL839" i="6"/>
  <c r="AL840" i="6"/>
  <c r="AL841" i="6"/>
  <c r="AL842" i="6"/>
  <c r="AL843" i="6"/>
  <c r="AL844" i="6"/>
  <c r="AL845" i="6"/>
  <c r="AL846" i="6"/>
  <c r="AL847" i="6"/>
  <c r="AL848" i="6"/>
  <c r="AL849" i="6"/>
  <c r="AL850" i="6"/>
  <c r="AL851" i="6"/>
  <c r="AL852" i="6"/>
  <c r="AL853" i="6"/>
  <c r="AL854" i="6"/>
  <c r="AL855" i="6"/>
  <c r="AL856" i="6"/>
  <c r="AL857" i="6"/>
  <c r="AL858" i="6"/>
  <c r="AL859" i="6"/>
  <c r="AL860" i="6"/>
  <c r="AL861" i="6"/>
  <c r="AL862" i="6"/>
  <c r="AL863" i="6"/>
  <c r="AL864" i="6"/>
  <c r="AL865" i="6"/>
  <c r="AL866" i="6"/>
  <c r="AL867" i="6"/>
  <c r="AL868" i="6"/>
  <c r="AL869" i="6"/>
  <c r="AL870" i="6"/>
  <c r="AL871" i="6"/>
  <c r="AL872" i="6"/>
  <c r="AL873" i="6"/>
  <c r="AL874" i="6"/>
  <c r="AL875" i="6"/>
  <c r="AL876" i="6"/>
  <c r="AL877" i="6"/>
  <c r="AL878" i="6"/>
  <c r="AL879" i="6"/>
  <c r="AL880" i="6"/>
  <c r="AL881" i="6"/>
  <c r="AL882" i="6"/>
  <c r="AL883" i="6"/>
  <c r="AL884" i="6"/>
  <c r="AL885" i="6"/>
  <c r="AL886" i="6"/>
  <c r="AL887" i="6"/>
  <c r="AL888" i="6"/>
  <c r="AL889" i="6"/>
  <c r="AL890" i="6"/>
  <c r="AL891" i="6"/>
  <c r="AL892" i="6"/>
  <c r="AL893" i="6"/>
  <c r="AL894" i="6"/>
  <c r="AL895" i="6"/>
  <c r="AL896" i="6"/>
  <c r="AL897" i="6"/>
  <c r="AL898" i="6"/>
  <c r="AL899" i="6"/>
  <c r="AL900" i="6"/>
  <c r="AL901" i="6"/>
  <c r="AL902" i="6"/>
  <c r="AL903" i="6"/>
  <c r="AL904" i="6"/>
  <c r="AL905" i="6"/>
  <c r="AL906" i="6"/>
  <c r="AL907" i="6"/>
  <c r="AL908" i="6"/>
  <c r="AL909" i="6"/>
  <c r="AL910" i="6"/>
  <c r="AL911" i="6"/>
  <c r="AL912" i="6"/>
  <c r="AL913" i="6"/>
  <c r="AL914" i="6"/>
  <c r="AL915" i="6"/>
  <c r="AL916" i="6"/>
  <c r="AL917" i="6"/>
  <c r="AL918" i="6"/>
  <c r="AL919" i="6"/>
  <c r="AL920" i="6"/>
  <c r="AL921" i="6"/>
  <c r="AL922" i="6"/>
  <c r="AL923" i="6"/>
  <c r="AL924" i="6"/>
  <c r="AL925" i="6"/>
  <c r="AL926" i="6"/>
  <c r="AL927" i="6"/>
  <c r="AL928" i="6"/>
  <c r="AL929" i="6"/>
  <c r="AL930" i="6"/>
  <c r="AL931" i="6"/>
  <c r="AL932" i="6"/>
  <c r="AL933" i="6"/>
  <c r="AL934" i="6"/>
  <c r="AL935" i="6"/>
  <c r="AL936" i="6"/>
  <c r="AL937" i="6"/>
  <c r="AL938" i="6"/>
  <c r="AL939" i="6"/>
  <c r="AL940" i="6"/>
  <c r="AL941" i="6"/>
  <c r="AL942" i="6"/>
  <c r="AL943" i="6"/>
  <c r="AL944" i="6"/>
  <c r="AL945" i="6"/>
  <c r="AL946" i="6"/>
  <c r="AL947" i="6"/>
  <c r="AL948" i="6"/>
  <c r="AL949" i="6"/>
  <c r="AL950" i="6"/>
  <c r="AL951" i="6"/>
  <c r="AL952" i="6"/>
  <c r="AL953" i="6"/>
  <c r="AL954" i="6"/>
  <c r="AL955" i="6"/>
  <c r="AL956" i="6"/>
  <c r="AL957" i="6"/>
  <c r="AL958" i="6"/>
  <c r="AL959" i="6"/>
  <c r="AL960" i="6"/>
  <c r="AL961" i="6"/>
  <c r="AL962" i="6"/>
  <c r="AL963" i="6"/>
  <c r="AL964" i="6"/>
  <c r="AL965" i="6"/>
  <c r="AL966" i="6"/>
  <c r="AL967" i="6"/>
  <c r="AL968" i="6"/>
  <c r="AL969" i="6"/>
  <c r="AL970" i="6"/>
  <c r="AL971" i="6"/>
  <c r="AL972" i="6"/>
  <c r="AL973" i="6"/>
  <c r="AL974" i="6"/>
  <c r="AL975" i="6"/>
  <c r="AL976" i="6"/>
  <c r="AL977" i="6"/>
  <c r="AL978" i="6"/>
  <c r="AL979" i="6"/>
  <c r="AL980" i="6"/>
  <c r="AL981" i="6"/>
  <c r="AL982" i="6"/>
  <c r="AL983" i="6"/>
  <c r="AL984" i="6"/>
  <c r="AL985" i="6"/>
  <c r="AL986" i="6"/>
  <c r="AL987" i="6"/>
  <c r="AL988" i="6"/>
  <c r="AL989" i="6"/>
  <c r="AL990" i="6"/>
  <c r="AL991" i="6"/>
  <c r="AL992" i="6"/>
  <c r="AL993" i="6"/>
  <c r="AL994" i="6"/>
  <c r="AL995" i="6"/>
  <c r="AL996" i="6"/>
  <c r="AL997" i="6"/>
  <c r="AL998" i="6"/>
  <c r="AL999" i="6"/>
  <c r="AL1000" i="6"/>
  <c r="AL1001" i="6"/>
  <c r="AL1002" i="6"/>
  <c r="AL1003" i="6"/>
  <c r="AL1004" i="6"/>
  <c r="AL1005" i="6"/>
  <c r="AL1006" i="6"/>
  <c r="AL1007" i="6"/>
  <c r="AL1008" i="6"/>
  <c r="AL1009" i="6"/>
  <c r="AL1010" i="6"/>
  <c r="AL1011" i="6"/>
  <c r="AL1012" i="6"/>
  <c r="AL1013" i="6"/>
  <c r="AL1014" i="6"/>
  <c r="AL1015" i="6"/>
  <c r="AL1016" i="6"/>
  <c r="AL1017" i="6"/>
  <c r="AL1018" i="6"/>
  <c r="AL1019" i="6"/>
  <c r="AL1020" i="6"/>
  <c r="AL1021" i="6"/>
  <c r="AL1022" i="6"/>
  <c r="AL1023" i="6"/>
  <c r="AL1024" i="6"/>
  <c r="AL1025" i="6"/>
  <c r="AL1026" i="6"/>
  <c r="AL1027" i="6"/>
  <c r="AL1028" i="6"/>
  <c r="AL1029" i="6"/>
  <c r="AL1030" i="6"/>
  <c r="AL1031" i="6"/>
  <c r="AL1032" i="6"/>
  <c r="AL1033" i="6"/>
  <c r="AL1034" i="6"/>
  <c r="AL1035" i="6"/>
  <c r="AL1036" i="6"/>
  <c r="AL1037" i="6"/>
  <c r="AL1038" i="6"/>
  <c r="AL1039" i="6"/>
  <c r="AL1040" i="6"/>
  <c r="AL1041" i="6"/>
  <c r="AL1042" i="6"/>
  <c r="AL1043" i="6"/>
  <c r="AL1044" i="6"/>
  <c r="AL1045" i="6"/>
  <c r="AL1046" i="6"/>
  <c r="AL1047" i="6"/>
  <c r="AL1048" i="6"/>
  <c r="AL1049" i="6"/>
  <c r="AL1050" i="6"/>
  <c r="AL1051" i="6"/>
  <c r="AL1052" i="6"/>
  <c r="AL1053" i="6"/>
  <c r="AL1054" i="6"/>
  <c r="AL1055" i="6"/>
  <c r="AL1056" i="6"/>
  <c r="AL1057" i="6"/>
  <c r="AL1058" i="6"/>
  <c r="AL1059" i="6"/>
  <c r="AL1060" i="6"/>
  <c r="AL1061" i="6"/>
  <c r="AL1062" i="6"/>
  <c r="AL1063" i="6"/>
  <c r="AL1064" i="6"/>
  <c r="AL1065" i="6"/>
  <c r="AL1066" i="6"/>
  <c r="AL1067" i="6"/>
  <c r="AL1068" i="6"/>
  <c r="AL1069" i="6"/>
  <c r="AL1070" i="6"/>
  <c r="AL1071" i="6"/>
  <c r="AL1072" i="6"/>
  <c r="AL1073" i="6"/>
  <c r="AL1074" i="6"/>
  <c r="AL1075" i="6"/>
  <c r="AL1076" i="6"/>
  <c r="AL1077" i="6"/>
  <c r="AL1078" i="6"/>
  <c r="AL1079" i="6"/>
  <c r="AL1080" i="6"/>
  <c r="AL1081" i="6"/>
  <c r="AL1082" i="6"/>
  <c r="AL1083" i="6"/>
  <c r="AL1084" i="6"/>
  <c r="AL1085" i="6"/>
  <c r="AL1086" i="6"/>
  <c r="AL1087" i="6"/>
  <c r="AL1088" i="6"/>
  <c r="AL1089" i="6"/>
  <c r="AL1090" i="6"/>
  <c r="AL1091" i="6"/>
  <c r="AL1092" i="6"/>
  <c r="AL1093" i="6"/>
  <c r="AL1094" i="6"/>
  <c r="AL1095" i="6"/>
  <c r="AL1096" i="6"/>
  <c r="AL1097" i="6"/>
  <c r="AL1098" i="6"/>
  <c r="AL1099" i="6"/>
  <c r="AL1100" i="6"/>
  <c r="AL1101" i="6"/>
  <c r="AL1102" i="6"/>
  <c r="AL1103" i="6"/>
  <c r="AL1104" i="6"/>
  <c r="AL1105" i="6"/>
  <c r="AL1106" i="6"/>
  <c r="AL1107" i="6"/>
  <c r="AL1108" i="6"/>
  <c r="AL1109" i="6"/>
  <c r="AL1110" i="6"/>
  <c r="AL1111" i="6"/>
  <c r="AL1112" i="6"/>
  <c r="AL1113" i="6"/>
  <c r="AL1114" i="6"/>
  <c r="AL1115" i="6"/>
  <c r="AL1116" i="6"/>
  <c r="AL1117" i="6"/>
  <c r="AL1118" i="6"/>
  <c r="AL1119" i="6"/>
  <c r="AL1120" i="6"/>
  <c r="AL1121" i="6"/>
  <c r="AL1122" i="6"/>
  <c r="AL1123" i="6"/>
  <c r="AL1124" i="6"/>
  <c r="AL1125" i="6"/>
  <c r="AL1126" i="6"/>
  <c r="AL1127" i="6"/>
  <c r="AL1128" i="6"/>
  <c r="AL1129" i="6"/>
  <c r="AL1130" i="6"/>
  <c r="AL1131" i="6"/>
  <c r="AL1132" i="6"/>
  <c r="AL1133" i="6"/>
  <c r="AL1134" i="6"/>
  <c r="AL1135" i="6"/>
  <c r="AL1136" i="6"/>
  <c r="AL1137" i="6"/>
  <c r="AL1138" i="6"/>
  <c r="AL1139" i="6"/>
  <c r="AL1140" i="6"/>
  <c r="AL1141" i="6"/>
  <c r="AL1142" i="6"/>
  <c r="AL1143" i="6"/>
  <c r="AL1144" i="6"/>
  <c r="AL1145" i="6"/>
  <c r="AL1146" i="6"/>
  <c r="AL1147" i="6"/>
  <c r="AL1148" i="6"/>
  <c r="AL1149" i="6"/>
  <c r="AL1150" i="6"/>
  <c r="AL1151" i="6"/>
  <c r="AL1152" i="6"/>
  <c r="AL1153" i="6"/>
  <c r="AL1154" i="6"/>
  <c r="AL1155" i="6"/>
  <c r="AL1156" i="6"/>
  <c r="AL1157" i="6"/>
  <c r="AL1158" i="6"/>
  <c r="AL1159" i="6"/>
  <c r="AL1160" i="6"/>
  <c r="AL1161" i="6"/>
  <c r="AL1162" i="6"/>
  <c r="AL1163" i="6"/>
  <c r="AL1164" i="6"/>
  <c r="AL1165" i="6"/>
  <c r="AL1166" i="6"/>
  <c r="AL1167" i="6"/>
  <c r="AL1168" i="6"/>
  <c r="AL1169" i="6"/>
  <c r="AL1170" i="6"/>
  <c r="AL1171" i="6"/>
  <c r="AL1172" i="6"/>
  <c r="AL1173" i="6"/>
  <c r="AL1174" i="6"/>
  <c r="AL1175" i="6"/>
  <c r="AL1176" i="6"/>
  <c r="AL1177" i="6"/>
  <c r="AL1178" i="6"/>
  <c r="AL1179" i="6"/>
  <c r="AL1180" i="6"/>
  <c r="AL1181" i="6"/>
  <c r="AL1182" i="6"/>
  <c r="AL1183" i="6"/>
  <c r="AL1184" i="6"/>
  <c r="AL1185" i="6"/>
  <c r="AL1186" i="6"/>
  <c r="AL1187" i="6"/>
  <c r="AL1188" i="6"/>
  <c r="AL1189" i="6"/>
  <c r="AL1190" i="6"/>
  <c r="AL1191" i="6"/>
  <c r="AL1192" i="6"/>
  <c r="AL1193" i="6"/>
  <c r="AL1194" i="6"/>
  <c r="AL1195" i="6"/>
  <c r="AL1196" i="6"/>
  <c r="AL1197" i="6"/>
  <c r="AL1198" i="6"/>
  <c r="AL1199" i="6"/>
  <c r="AL1200" i="6"/>
  <c r="AL1201" i="6"/>
  <c r="AL1202" i="6"/>
  <c r="AL1203" i="6"/>
  <c r="AL1204" i="6"/>
  <c r="AL1205" i="6"/>
  <c r="AL1206" i="6"/>
  <c r="AL1207" i="6"/>
  <c r="AL1208" i="6"/>
  <c r="AL1209" i="6"/>
  <c r="AL1210" i="6"/>
  <c r="AL1211" i="6"/>
  <c r="AL1212" i="6"/>
  <c r="AL1213" i="6"/>
  <c r="AL1214" i="6"/>
  <c r="AL1215" i="6"/>
  <c r="AL1216" i="6"/>
  <c r="AL1217" i="6"/>
  <c r="AL1218" i="6"/>
  <c r="AL1219" i="6"/>
  <c r="AL1220" i="6"/>
  <c r="AL1221" i="6"/>
  <c r="AL1222" i="6"/>
  <c r="AL1223" i="6"/>
  <c r="AL1224" i="6"/>
  <c r="AL1225" i="6"/>
  <c r="AL1226" i="6"/>
  <c r="AL1227" i="6"/>
  <c r="AL1228" i="6"/>
  <c r="AL1229" i="6"/>
  <c r="AL1230" i="6"/>
  <c r="AL1231" i="6"/>
  <c r="AL1232" i="6"/>
  <c r="AL1233" i="6"/>
  <c r="AL1234" i="6"/>
  <c r="AL1235" i="6"/>
  <c r="AL1236" i="6"/>
  <c r="AL1237" i="6"/>
  <c r="AL1238" i="6"/>
  <c r="AL1239" i="6"/>
  <c r="AL1240" i="6"/>
  <c r="AL1241" i="6"/>
  <c r="AL1242" i="6"/>
  <c r="AL1243" i="6"/>
  <c r="AL1244" i="6"/>
  <c r="AL1245" i="6"/>
  <c r="AL1246" i="6"/>
  <c r="AL1247" i="6"/>
  <c r="AL1248" i="6"/>
  <c r="AL1249" i="6"/>
  <c r="AL1250" i="6"/>
  <c r="AL1251" i="6"/>
  <c r="AL1252" i="6"/>
  <c r="AL1253" i="6"/>
  <c r="AL1254" i="6"/>
  <c r="AL1255" i="6"/>
  <c r="AL1256" i="6"/>
  <c r="AL1257" i="6"/>
  <c r="AL1258" i="6"/>
  <c r="AL1259" i="6"/>
  <c r="AL1260" i="6"/>
  <c r="AL1261" i="6"/>
  <c r="AL1262" i="6"/>
  <c r="AL1263" i="6"/>
  <c r="AL1264" i="6"/>
  <c r="AL1265" i="6"/>
  <c r="AL1266" i="6"/>
  <c r="AL1267" i="6"/>
  <c r="AL1268" i="6"/>
  <c r="AL1269" i="6"/>
  <c r="AL1270" i="6"/>
  <c r="AL1271" i="6"/>
  <c r="AL1272" i="6"/>
  <c r="AL1273" i="6"/>
  <c r="AL1274" i="6"/>
  <c r="AL1275" i="6"/>
  <c r="AL1276" i="6"/>
  <c r="AL1277" i="6"/>
  <c r="AL1278" i="6"/>
  <c r="AL1279" i="6"/>
  <c r="AL1280" i="6"/>
  <c r="AL1281" i="6"/>
  <c r="AL1282" i="6"/>
  <c r="AL1283" i="6"/>
  <c r="AL1284" i="6"/>
  <c r="AL1285" i="6"/>
  <c r="AL1286" i="6"/>
  <c r="AL1287" i="6"/>
  <c r="AL1288" i="6"/>
  <c r="AL1289" i="6"/>
  <c r="AL1290" i="6"/>
  <c r="AL1291" i="6"/>
  <c r="AL1292" i="6"/>
  <c r="AL1293" i="6"/>
  <c r="AL1294" i="6"/>
  <c r="AL1295" i="6"/>
  <c r="AL1296" i="6"/>
  <c r="AL1297" i="6"/>
  <c r="AL1298" i="6"/>
  <c r="AL1299" i="6"/>
  <c r="AL1300" i="6"/>
  <c r="AL1301" i="6"/>
  <c r="AL1302" i="6"/>
  <c r="AL1303" i="6"/>
  <c r="AL1304" i="6"/>
  <c r="AL1305" i="6"/>
  <c r="AL1306" i="6"/>
  <c r="AL1307" i="6"/>
  <c r="AL1308" i="6"/>
  <c r="AL1309" i="6"/>
  <c r="AL1310" i="6"/>
  <c r="AL1311" i="6"/>
  <c r="AL1312" i="6"/>
  <c r="AL1313" i="6"/>
  <c r="AL1314" i="6"/>
  <c r="AL1315" i="6"/>
  <c r="AL1316" i="6"/>
  <c r="AL1317" i="6"/>
  <c r="AL1318" i="6"/>
  <c r="AL1319" i="6"/>
  <c r="AL1320" i="6"/>
  <c r="AL1321" i="6"/>
  <c r="AL1322" i="6"/>
  <c r="AL1323" i="6"/>
  <c r="AL1324" i="6"/>
  <c r="AL1325" i="6"/>
  <c r="AL1326" i="6"/>
  <c r="AL1327" i="6"/>
  <c r="AL1328" i="6"/>
  <c r="AL1329" i="6"/>
  <c r="AL1330" i="6"/>
  <c r="AL1331" i="6"/>
  <c r="AL1332" i="6"/>
  <c r="AL1333" i="6"/>
  <c r="AL1334" i="6"/>
  <c r="AL1335" i="6"/>
  <c r="AL1336" i="6"/>
  <c r="AL1337" i="6"/>
  <c r="AL1338" i="6"/>
  <c r="AL1339" i="6"/>
  <c r="AL1340" i="6"/>
  <c r="AL1341" i="6"/>
  <c r="AL1342" i="6"/>
  <c r="AL1343" i="6"/>
  <c r="AL1344" i="6"/>
  <c r="AL1345" i="6"/>
  <c r="AL1346" i="6"/>
  <c r="AL1347" i="6"/>
  <c r="AL1348" i="6"/>
  <c r="AL1349" i="6"/>
  <c r="AL1350" i="6"/>
  <c r="AL1351" i="6"/>
  <c r="AL1352" i="6"/>
  <c r="AL1353" i="6"/>
  <c r="AL1354" i="6"/>
  <c r="AL1355" i="6"/>
  <c r="AL1356" i="6"/>
  <c r="AL1357" i="6"/>
  <c r="AL1358" i="6"/>
  <c r="AL1359" i="6"/>
  <c r="AL1360" i="6"/>
  <c r="AL1361" i="6"/>
  <c r="AL1362" i="6"/>
  <c r="AL1363" i="6"/>
  <c r="AL1364" i="6"/>
  <c r="AL1365" i="6"/>
  <c r="AL1366" i="6"/>
  <c r="AL1367" i="6"/>
  <c r="AL1368" i="6"/>
  <c r="AL1369" i="6"/>
  <c r="AL1370" i="6"/>
  <c r="AL1371" i="6"/>
  <c r="AL1372" i="6"/>
  <c r="AL1373" i="6"/>
  <c r="AL1374" i="6"/>
  <c r="AL1375" i="6"/>
  <c r="AL1376" i="6"/>
  <c r="AL1377" i="6"/>
  <c r="AL1378" i="6"/>
  <c r="AL1379" i="6"/>
  <c r="AL1380" i="6"/>
  <c r="AL1381" i="6"/>
  <c r="AL1382" i="6"/>
  <c r="AL1383" i="6"/>
  <c r="AL1384" i="6"/>
  <c r="AL1385" i="6"/>
  <c r="AL1386" i="6"/>
  <c r="AL1387" i="6"/>
  <c r="AL1388" i="6"/>
  <c r="AL1389" i="6"/>
  <c r="AL1390" i="6"/>
  <c r="AL1391" i="6"/>
  <c r="AL1392" i="6"/>
  <c r="AL1393" i="6"/>
  <c r="AL1394" i="6"/>
  <c r="AL1395" i="6"/>
  <c r="AL1396" i="6"/>
  <c r="AL1397" i="6"/>
  <c r="AL1398" i="6"/>
  <c r="AL1399" i="6"/>
  <c r="AL1400" i="6"/>
  <c r="AL1401" i="6"/>
  <c r="AL1402" i="6"/>
  <c r="AL1403" i="6"/>
  <c r="AL1404" i="6"/>
  <c r="AL1405" i="6"/>
  <c r="AL1406" i="6"/>
  <c r="AL1407" i="6"/>
  <c r="AL1408" i="6"/>
  <c r="AL1409" i="6"/>
  <c r="AL1410" i="6"/>
  <c r="AL1411" i="6"/>
  <c r="AL1412" i="6"/>
  <c r="AL1413" i="6"/>
  <c r="AL1414" i="6"/>
  <c r="AL1415" i="6"/>
  <c r="AL1416" i="6"/>
  <c r="AL1417" i="6"/>
  <c r="AL1418" i="6"/>
  <c r="AL1419" i="6"/>
  <c r="AL1420" i="6"/>
  <c r="AL1421" i="6"/>
  <c r="AL1422" i="6"/>
  <c r="AL1423" i="6"/>
  <c r="AL1424" i="6"/>
  <c r="AL1425" i="6"/>
  <c r="AL1426" i="6"/>
  <c r="AL1427" i="6"/>
  <c r="AL1428" i="6"/>
  <c r="AL1429" i="6"/>
  <c r="AL1430" i="6"/>
  <c r="AL1431" i="6"/>
  <c r="AL1432" i="6"/>
  <c r="AL1433" i="6"/>
  <c r="AL1434" i="6"/>
  <c r="AL1435" i="6"/>
  <c r="AL1436" i="6"/>
  <c r="AL1437" i="6"/>
  <c r="AL1438" i="6"/>
  <c r="AL1439" i="6"/>
  <c r="AL1440" i="6"/>
  <c r="AL1441" i="6"/>
  <c r="AL1442" i="6"/>
  <c r="AL1443" i="6"/>
  <c r="AL1444" i="6"/>
  <c r="AL1445" i="6"/>
  <c r="AL1446" i="6"/>
  <c r="AL1447" i="6"/>
  <c r="AL1448" i="6"/>
  <c r="AL1449" i="6"/>
  <c r="AL1450" i="6"/>
  <c r="AL1451" i="6"/>
  <c r="AL1452" i="6"/>
  <c r="AL1453" i="6"/>
  <c r="AL1454" i="6"/>
  <c r="AL1455" i="6"/>
  <c r="AL1456" i="6"/>
  <c r="AL1457" i="6"/>
  <c r="AL1458" i="6"/>
  <c r="AL1459" i="6"/>
  <c r="AL1460" i="6"/>
  <c r="AL1461" i="6"/>
  <c r="AL1462" i="6"/>
  <c r="AL1463" i="6"/>
  <c r="AL1464" i="6"/>
  <c r="AL1465" i="6"/>
  <c r="AL1466" i="6"/>
  <c r="AL1467" i="6"/>
  <c r="AL1468" i="6"/>
  <c r="AL1469" i="6"/>
  <c r="AL1470" i="6"/>
  <c r="AL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Z157" i="6"/>
  <c r="Z158" i="6"/>
  <c r="Z159" i="6"/>
  <c r="Z160" i="6"/>
  <c r="Z161" i="6"/>
  <c r="Z162" i="6"/>
  <c r="Z163" i="6"/>
  <c r="Z164" i="6"/>
  <c r="Z165" i="6"/>
  <c r="Z166" i="6"/>
  <c r="Z167" i="6"/>
  <c r="Z168" i="6"/>
  <c r="Z169" i="6"/>
  <c r="Z170" i="6"/>
  <c r="Z171" i="6"/>
  <c r="Z172" i="6"/>
  <c r="Z173" i="6"/>
  <c r="Z174" i="6"/>
  <c r="Z175" i="6"/>
  <c r="Z176" i="6"/>
  <c r="Z177" i="6"/>
  <c r="Z178" i="6"/>
  <c r="Z179" i="6"/>
  <c r="Z180" i="6"/>
  <c r="Z181" i="6"/>
  <c r="Z182" i="6"/>
  <c r="Z183" i="6"/>
  <c r="Z184" i="6"/>
  <c r="Z185" i="6"/>
  <c r="Z186" i="6"/>
  <c r="Z187" i="6"/>
  <c r="Z188" i="6"/>
  <c r="Z189" i="6"/>
  <c r="Z190" i="6"/>
  <c r="Z191" i="6"/>
  <c r="Z192" i="6"/>
  <c r="Z193" i="6"/>
  <c r="Z194" i="6"/>
  <c r="Z195" i="6"/>
  <c r="Z196" i="6"/>
  <c r="Z197" i="6"/>
  <c r="Z198" i="6"/>
  <c r="Z199" i="6"/>
  <c r="Z200" i="6"/>
  <c r="Z201" i="6"/>
  <c r="Z202" i="6"/>
  <c r="Z203" i="6"/>
  <c r="Z204" i="6"/>
  <c r="Z205" i="6"/>
  <c r="Z206" i="6"/>
  <c r="Z207" i="6"/>
  <c r="Z208" i="6"/>
  <c r="Z209" i="6"/>
  <c r="Z210" i="6"/>
  <c r="Z211" i="6"/>
  <c r="Z212" i="6"/>
  <c r="Z213" i="6"/>
  <c r="Z214" i="6"/>
  <c r="Z215" i="6"/>
  <c r="Z216" i="6"/>
  <c r="Z217" i="6"/>
  <c r="Z218" i="6"/>
  <c r="Z219" i="6"/>
  <c r="Z220" i="6"/>
  <c r="Z221" i="6"/>
  <c r="Z222" i="6"/>
  <c r="Z223" i="6"/>
  <c r="Z224" i="6"/>
  <c r="Z225" i="6"/>
  <c r="Z226" i="6"/>
  <c r="Z227" i="6"/>
  <c r="Z228" i="6"/>
  <c r="Z229" i="6"/>
  <c r="Z230" i="6"/>
  <c r="Z231" i="6"/>
  <c r="Z232" i="6"/>
  <c r="Z233" i="6"/>
  <c r="Z234" i="6"/>
  <c r="Z235" i="6"/>
  <c r="Z236" i="6"/>
  <c r="Z237" i="6"/>
  <c r="Z238" i="6"/>
  <c r="Z239" i="6"/>
  <c r="Z240" i="6"/>
  <c r="Z241" i="6"/>
  <c r="Z242" i="6"/>
  <c r="Z243" i="6"/>
  <c r="Z244" i="6"/>
  <c r="Z245" i="6"/>
  <c r="Z246" i="6"/>
  <c r="Z247" i="6"/>
  <c r="Z248" i="6"/>
  <c r="Z249" i="6"/>
  <c r="Z250" i="6"/>
  <c r="Z251" i="6"/>
  <c r="Z252" i="6"/>
  <c r="Z253" i="6"/>
  <c r="Z254" i="6"/>
  <c r="Z255" i="6"/>
  <c r="Z256" i="6"/>
  <c r="Z257" i="6"/>
  <c r="Z258" i="6"/>
  <c r="Z259" i="6"/>
  <c r="Z260" i="6"/>
  <c r="Z261" i="6"/>
  <c r="Z262" i="6"/>
  <c r="Z263" i="6"/>
  <c r="Z264" i="6"/>
  <c r="Z265" i="6"/>
  <c r="Z266" i="6"/>
  <c r="Z267" i="6"/>
  <c r="Z268" i="6"/>
  <c r="Z269" i="6"/>
  <c r="Z270" i="6"/>
  <c r="Z271" i="6"/>
  <c r="Z272" i="6"/>
  <c r="Z273" i="6"/>
  <c r="Z274" i="6"/>
  <c r="Z275" i="6"/>
  <c r="Z276" i="6"/>
  <c r="Z277" i="6"/>
  <c r="Z278" i="6"/>
  <c r="Z279" i="6"/>
  <c r="Z280" i="6"/>
  <c r="Z281" i="6"/>
  <c r="Z282" i="6"/>
  <c r="Z283" i="6"/>
  <c r="Z284" i="6"/>
  <c r="Z285" i="6"/>
  <c r="Z286" i="6"/>
  <c r="Z287" i="6"/>
  <c r="Z288" i="6"/>
  <c r="Z289" i="6"/>
  <c r="Z290" i="6"/>
  <c r="Z291" i="6"/>
  <c r="Z292" i="6"/>
  <c r="Z293" i="6"/>
  <c r="Z294" i="6"/>
  <c r="Z295" i="6"/>
  <c r="Z296" i="6"/>
  <c r="Z297" i="6"/>
  <c r="Z298" i="6"/>
  <c r="Z299" i="6"/>
  <c r="Z300" i="6"/>
  <c r="Z301" i="6"/>
  <c r="Z302" i="6"/>
  <c r="Z303" i="6"/>
  <c r="Z304" i="6"/>
  <c r="Z305" i="6"/>
  <c r="Z306" i="6"/>
  <c r="Z307" i="6"/>
  <c r="Z308" i="6"/>
  <c r="Z309" i="6"/>
  <c r="Z310" i="6"/>
  <c r="Z311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46" i="6"/>
  <c r="Z347" i="6"/>
  <c r="Z348" i="6"/>
  <c r="Z349" i="6"/>
  <c r="Z350" i="6"/>
  <c r="Z351" i="6"/>
  <c r="Z352" i="6"/>
  <c r="Z353" i="6"/>
  <c r="Z354" i="6"/>
  <c r="Z355" i="6"/>
  <c r="Z356" i="6"/>
  <c r="Z357" i="6"/>
  <c r="Z358" i="6"/>
  <c r="Z359" i="6"/>
  <c r="Z360" i="6"/>
  <c r="Z361" i="6"/>
  <c r="Z362" i="6"/>
  <c r="Z363" i="6"/>
  <c r="Z364" i="6"/>
  <c r="Z365" i="6"/>
  <c r="Z366" i="6"/>
  <c r="Z367" i="6"/>
  <c r="Z368" i="6"/>
  <c r="Z369" i="6"/>
  <c r="Z370" i="6"/>
  <c r="Z371" i="6"/>
  <c r="Z372" i="6"/>
  <c r="Z373" i="6"/>
  <c r="Z374" i="6"/>
  <c r="Z375" i="6"/>
  <c r="Z376" i="6"/>
  <c r="Z377" i="6"/>
  <c r="Z378" i="6"/>
  <c r="Z379" i="6"/>
  <c r="Z380" i="6"/>
  <c r="Z381" i="6"/>
  <c r="Z382" i="6"/>
  <c r="Z383" i="6"/>
  <c r="Z384" i="6"/>
  <c r="Z385" i="6"/>
  <c r="Z386" i="6"/>
  <c r="Z387" i="6"/>
  <c r="Z388" i="6"/>
  <c r="Z389" i="6"/>
  <c r="Z390" i="6"/>
  <c r="Z391" i="6"/>
  <c r="Z392" i="6"/>
  <c r="Z393" i="6"/>
  <c r="Z394" i="6"/>
  <c r="Z395" i="6"/>
  <c r="Z396" i="6"/>
  <c r="Z397" i="6"/>
  <c r="Z398" i="6"/>
  <c r="Z399" i="6"/>
  <c r="Z400" i="6"/>
  <c r="Z401" i="6"/>
  <c r="Z402" i="6"/>
  <c r="Z403" i="6"/>
  <c r="Z404" i="6"/>
  <c r="Z405" i="6"/>
  <c r="Z406" i="6"/>
  <c r="Z407" i="6"/>
  <c r="Z408" i="6"/>
  <c r="Z409" i="6"/>
  <c r="Z410" i="6"/>
  <c r="Z411" i="6"/>
  <c r="Z412" i="6"/>
  <c r="Z413" i="6"/>
  <c r="Z414" i="6"/>
  <c r="Z415" i="6"/>
  <c r="Z416" i="6"/>
  <c r="Z417" i="6"/>
  <c r="Z418" i="6"/>
  <c r="Z419" i="6"/>
  <c r="Z420" i="6"/>
  <c r="Z421" i="6"/>
  <c r="Z422" i="6"/>
  <c r="Z423" i="6"/>
  <c r="Z424" i="6"/>
  <c r="Z425" i="6"/>
  <c r="Z426" i="6"/>
  <c r="Z427" i="6"/>
  <c r="Z428" i="6"/>
  <c r="Z429" i="6"/>
  <c r="Z430" i="6"/>
  <c r="Z431" i="6"/>
  <c r="Z432" i="6"/>
  <c r="Z433" i="6"/>
  <c r="Z434" i="6"/>
  <c r="Z435" i="6"/>
  <c r="Z436" i="6"/>
  <c r="Z437" i="6"/>
  <c r="Z438" i="6"/>
  <c r="Z439" i="6"/>
  <c r="Z440" i="6"/>
  <c r="Z441" i="6"/>
  <c r="Z442" i="6"/>
  <c r="Z443" i="6"/>
  <c r="Z444" i="6"/>
  <c r="Z445" i="6"/>
  <c r="Z446" i="6"/>
  <c r="Z447" i="6"/>
  <c r="Z448" i="6"/>
  <c r="Z449" i="6"/>
  <c r="Z450" i="6"/>
  <c r="Z451" i="6"/>
  <c r="Z452" i="6"/>
  <c r="Z453" i="6"/>
  <c r="Z454" i="6"/>
  <c r="Z455" i="6"/>
  <c r="Z456" i="6"/>
  <c r="Z457" i="6"/>
  <c r="Z458" i="6"/>
  <c r="Z459" i="6"/>
  <c r="Z460" i="6"/>
  <c r="Z461" i="6"/>
  <c r="Z462" i="6"/>
  <c r="Z463" i="6"/>
  <c r="Z464" i="6"/>
  <c r="Z465" i="6"/>
  <c r="Z466" i="6"/>
  <c r="Z467" i="6"/>
  <c r="Z468" i="6"/>
  <c r="Z469" i="6"/>
  <c r="Z470" i="6"/>
  <c r="Z471" i="6"/>
  <c r="Z472" i="6"/>
  <c r="Z473" i="6"/>
  <c r="Z474" i="6"/>
  <c r="Z475" i="6"/>
  <c r="Z476" i="6"/>
  <c r="Z477" i="6"/>
  <c r="Z478" i="6"/>
  <c r="Z479" i="6"/>
  <c r="Z480" i="6"/>
  <c r="Z481" i="6"/>
  <c r="Z482" i="6"/>
  <c r="Z483" i="6"/>
  <c r="Z484" i="6"/>
  <c r="Z485" i="6"/>
  <c r="Z486" i="6"/>
  <c r="Z487" i="6"/>
  <c r="Z488" i="6"/>
  <c r="Z489" i="6"/>
  <c r="Z490" i="6"/>
  <c r="Z491" i="6"/>
  <c r="Z492" i="6"/>
  <c r="Z493" i="6"/>
  <c r="Z494" i="6"/>
  <c r="Z495" i="6"/>
  <c r="Z496" i="6"/>
  <c r="Z497" i="6"/>
  <c r="Z498" i="6"/>
  <c r="Z499" i="6"/>
  <c r="Z500" i="6"/>
  <c r="Z501" i="6"/>
  <c r="Z502" i="6"/>
  <c r="Z503" i="6"/>
  <c r="Z504" i="6"/>
  <c r="Z505" i="6"/>
  <c r="Z506" i="6"/>
  <c r="Z507" i="6"/>
  <c r="Z508" i="6"/>
  <c r="Z509" i="6"/>
  <c r="Z510" i="6"/>
  <c r="Z511" i="6"/>
  <c r="Z512" i="6"/>
  <c r="Z513" i="6"/>
  <c r="Z514" i="6"/>
  <c r="Z515" i="6"/>
  <c r="Z516" i="6"/>
  <c r="Z517" i="6"/>
  <c r="Z518" i="6"/>
  <c r="Z519" i="6"/>
  <c r="Z520" i="6"/>
  <c r="Z521" i="6"/>
  <c r="Z522" i="6"/>
  <c r="Z523" i="6"/>
  <c r="Z524" i="6"/>
  <c r="Z525" i="6"/>
  <c r="Z526" i="6"/>
  <c r="Z527" i="6"/>
  <c r="Z528" i="6"/>
  <c r="Z529" i="6"/>
  <c r="Z530" i="6"/>
  <c r="Z531" i="6"/>
  <c r="Z532" i="6"/>
  <c r="Z533" i="6"/>
  <c r="Z534" i="6"/>
  <c r="Z535" i="6"/>
  <c r="Z536" i="6"/>
  <c r="Z537" i="6"/>
  <c r="Z538" i="6"/>
  <c r="Z539" i="6"/>
  <c r="Z540" i="6"/>
  <c r="Z541" i="6"/>
  <c r="Z542" i="6"/>
  <c r="Z543" i="6"/>
  <c r="Z544" i="6"/>
  <c r="Z545" i="6"/>
  <c r="Z546" i="6"/>
  <c r="Z547" i="6"/>
  <c r="Z548" i="6"/>
  <c r="Z549" i="6"/>
  <c r="Z550" i="6"/>
  <c r="Z551" i="6"/>
  <c r="Z552" i="6"/>
  <c r="Z553" i="6"/>
  <c r="Z554" i="6"/>
  <c r="Z555" i="6"/>
  <c r="Z556" i="6"/>
  <c r="Z557" i="6"/>
  <c r="Z558" i="6"/>
  <c r="Z559" i="6"/>
  <c r="Z560" i="6"/>
  <c r="Z561" i="6"/>
  <c r="Z562" i="6"/>
  <c r="Z563" i="6"/>
  <c r="Z564" i="6"/>
  <c r="Z565" i="6"/>
  <c r="Z566" i="6"/>
  <c r="Z567" i="6"/>
  <c r="Z568" i="6"/>
  <c r="Z569" i="6"/>
  <c r="Z570" i="6"/>
  <c r="Z571" i="6"/>
  <c r="Z572" i="6"/>
  <c r="Z573" i="6"/>
  <c r="Z574" i="6"/>
  <c r="Z575" i="6"/>
  <c r="Z576" i="6"/>
  <c r="Z577" i="6"/>
  <c r="Z578" i="6"/>
  <c r="Z579" i="6"/>
  <c r="Z580" i="6"/>
  <c r="Z581" i="6"/>
  <c r="Z582" i="6"/>
  <c r="Z583" i="6"/>
  <c r="Z584" i="6"/>
  <c r="Z585" i="6"/>
  <c r="Z586" i="6"/>
  <c r="Z587" i="6"/>
  <c r="Z588" i="6"/>
  <c r="Z589" i="6"/>
  <c r="Z590" i="6"/>
  <c r="Z591" i="6"/>
  <c r="Z592" i="6"/>
  <c r="Z593" i="6"/>
  <c r="Z594" i="6"/>
  <c r="Z595" i="6"/>
  <c r="Z596" i="6"/>
  <c r="Z597" i="6"/>
  <c r="Z598" i="6"/>
  <c r="Z599" i="6"/>
  <c r="Z600" i="6"/>
  <c r="Z601" i="6"/>
  <c r="Z602" i="6"/>
  <c r="Z603" i="6"/>
  <c r="Z604" i="6"/>
  <c r="Z605" i="6"/>
  <c r="Z606" i="6"/>
  <c r="Z607" i="6"/>
  <c r="Z608" i="6"/>
  <c r="Z609" i="6"/>
  <c r="Z610" i="6"/>
  <c r="Z611" i="6"/>
  <c r="Z612" i="6"/>
  <c r="Z613" i="6"/>
  <c r="Z614" i="6"/>
  <c r="Z615" i="6"/>
  <c r="Z616" i="6"/>
  <c r="Z617" i="6"/>
  <c r="Z618" i="6"/>
  <c r="Z619" i="6"/>
  <c r="Z620" i="6"/>
  <c r="Z621" i="6"/>
  <c r="Z622" i="6"/>
  <c r="Z623" i="6"/>
  <c r="Z624" i="6"/>
  <c r="Z625" i="6"/>
  <c r="Z626" i="6"/>
  <c r="Z627" i="6"/>
  <c r="Z628" i="6"/>
  <c r="Z629" i="6"/>
  <c r="Z630" i="6"/>
  <c r="Z631" i="6"/>
  <c r="Z632" i="6"/>
  <c r="Z633" i="6"/>
  <c r="Z634" i="6"/>
  <c r="Z635" i="6"/>
  <c r="Z636" i="6"/>
  <c r="Z637" i="6"/>
  <c r="Z638" i="6"/>
  <c r="Z639" i="6"/>
  <c r="Z640" i="6"/>
  <c r="Z641" i="6"/>
  <c r="Z642" i="6"/>
  <c r="Z643" i="6"/>
  <c r="Z644" i="6"/>
  <c r="Z645" i="6"/>
  <c r="Z646" i="6"/>
  <c r="Z647" i="6"/>
  <c r="Z648" i="6"/>
  <c r="Z649" i="6"/>
  <c r="Z650" i="6"/>
  <c r="Z651" i="6"/>
  <c r="Z652" i="6"/>
  <c r="Z653" i="6"/>
  <c r="Z654" i="6"/>
  <c r="Z655" i="6"/>
  <c r="Z656" i="6"/>
  <c r="Z657" i="6"/>
  <c r="Z658" i="6"/>
  <c r="Z659" i="6"/>
  <c r="Z660" i="6"/>
  <c r="Z661" i="6"/>
  <c r="Z662" i="6"/>
  <c r="Z663" i="6"/>
  <c r="Z664" i="6"/>
  <c r="Z665" i="6"/>
  <c r="Z666" i="6"/>
  <c r="Z667" i="6"/>
  <c r="Z668" i="6"/>
  <c r="Z669" i="6"/>
  <c r="Z670" i="6"/>
  <c r="Z671" i="6"/>
  <c r="Z672" i="6"/>
  <c r="Z673" i="6"/>
  <c r="Z674" i="6"/>
  <c r="Z675" i="6"/>
  <c r="Z676" i="6"/>
  <c r="Z677" i="6"/>
  <c r="Z678" i="6"/>
  <c r="Z679" i="6"/>
  <c r="Z680" i="6"/>
  <c r="Z681" i="6"/>
  <c r="Z682" i="6"/>
  <c r="Z683" i="6"/>
  <c r="Z684" i="6"/>
  <c r="Z685" i="6"/>
  <c r="Z686" i="6"/>
  <c r="Z687" i="6"/>
  <c r="Z688" i="6"/>
  <c r="Z689" i="6"/>
  <c r="Z690" i="6"/>
  <c r="Z691" i="6"/>
  <c r="Z692" i="6"/>
  <c r="Z693" i="6"/>
  <c r="Z694" i="6"/>
  <c r="Z695" i="6"/>
  <c r="Z696" i="6"/>
  <c r="Z697" i="6"/>
  <c r="Z698" i="6"/>
  <c r="Z699" i="6"/>
  <c r="Z700" i="6"/>
  <c r="Z701" i="6"/>
  <c r="Z702" i="6"/>
  <c r="Z703" i="6"/>
  <c r="Z704" i="6"/>
  <c r="Z705" i="6"/>
  <c r="Z706" i="6"/>
  <c r="Z707" i="6"/>
  <c r="Z708" i="6"/>
  <c r="Z709" i="6"/>
  <c r="Z710" i="6"/>
  <c r="Z711" i="6"/>
  <c r="Z712" i="6"/>
  <c r="Z713" i="6"/>
  <c r="Z714" i="6"/>
  <c r="Z715" i="6"/>
  <c r="Z716" i="6"/>
  <c r="Z717" i="6"/>
  <c r="Z718" i="6"/>
  <c r="Z719" i="6"/>
  <c r="Z720" i="6"/>
  <c r="Z721" i="6"/>
  <c r="Z722" i="6"/>
  <c r="Z723" i="6"/>
  <c r="Z724" i="6"/>
  <c r="Z725" i="6"/>
  <c r="Z726" i="6"/>
  <c r="Z727" i="6"/>
  <c r="Z728" i="6"/>
  <c r="Z729" i="6"/>
  <c r="Z730" i="6"/>
  <c r="Z731" i="6"/>
  <c r="Z732" i="6"/>
  <c r="Z733" i="6"/>
  <c r="Z734" i="6"/>
  <c r="Z735" i="6"/>
  <c r="Z736" i="6"/>
  <c r="Z737" i="6"/>
  <c r="Z738" i="6"/>
  <c r="Z739" i="6"/>
  <c r="Z740" i="6"/>
  <c r="Z741" i="6"/>
  <c r="Z742" i="6"/>
  <c r="Z743" i="6"/>
  <c r="Z744" i="6"/>
  <c r="Z745" i="6"/>
  <c r="Z746" i="6"/>
  <c r="Z747" i="6"/>
  <c r="Z748" i="6"/>
  <c r="Z749" i="6"/>
  <c r="Z750" i="6"/>
  <c r="Z751" i="6"/>
  <c r="Z752" i="6"/>
  <c r="Z753" i="6"/>
  <c r="Z754" i="6"/>
  <c r="Z755" i="6"/>
  <c r="Z756" i="6"/>
  <c r="Z757" i="6"/>
  <c r="Z758" i="6"/>
  <c r="Z759" i="6"/>
  <c r="Z760" i="6"/>
  <c r="Z761" i="6"/>
  <c r="Z762" i="6"/>
  <c r="Z763" i="6"/>
  <c r="Z764" i="6"/>
  <c r="Z765" i="6"/>
  <c r="Z766" i="6"/>
  <c r="Z767" i="6"/>
  <c r="Z768" i="6"/>
  <c r="Z769" i="6"/>
  <c r="Z770" i="6"/>
  <c r="Z771" i="6"/>
  <c r="Z772" i="6"/>
  <c r="Z773" i="6"/>
  <c r="Z774" i="6"/>
  <c r="Z775" i="6"/>
  <c r="Z776" i="6"/>
  <c r="Z777" i="6"/>
  <c r="Z778" i="6"/>
  <c r="Z779" i="6"/>
  <c r="Z780" i="6"/>
  <c r="Z781" i="6"/>
  <c r="Z782" i="6"/>
  <c r="Z783" i="6"/>
  <c r="Z784" i="6"/>
  <c r="Z785" i="6"/>
  <c r="Z786" i="6"/>
  <c r="Z787" i="6"/>
  <c r="Z788" i="6"/>
  <c r="Z789" i="6"/>
  <c r="Z790" i="6"/>
  <c r="Z791" i="6"/>
  <c r="Z792" i="6"/>
  <c r="Z793" i="6"/>
  <c r="Z794" i="6"/>
  <c r="Z795" i="6"/>
  <c r="Z796" i="6"/>
  <c r="Z797" i="6"/>
  <c r="Z798" i="6"/>
  <c r="Z799" i="6"/>
  <c r="Z800" i="6"/>
  <c r="Z801" i="6"/>
  <c r="Z802" i="6"/>
  <c r="Z803" i="6"/>
  <c r="Z804" i="6"/>
  <c r="Z805" i="6"/>
  <c r="Z806" i="6"/>
  <c r="Z807" i="6"/>
  <c r="Z808" i="6"/>
  <c r="Z809" i="6"/>
  <c r="Z810" i="6"/>
  <c r="Z811" i="6"/>
  <c r="Z812" i="6"/>
  <c r="Z813" i="6"/>
  <c r="Z814" i="6"/>
  <c r="Z815" i="6"/>
  <c r="Z816" i="6"/>
  <c r="Z817" i="6"/>
  <c r="Z818" i="6"/>
  <c r="Z819" i="6"/>
  <c r="Z820" i="6"/>
  <c r="Z821" i="6"/>
  <c r="Z822" i="6"/>
  <c r="Z823" i="6"/>
  <c r="Z824" i="6"/>
  <c r="Z825" i="6"/>
  <c r="Z826" i="6"/>
  <c r="Z827" i="6"/>
  <c r="Z828" i="6"/>
  <c r="Z829" i="6"/>
  <c r="Z830" i="6"/>
  <c r="Z831" i="6"/>
  <c r="Z832" i="6"/>
  <c r="Z833" i="6"/>
  <c r="Z834" i="6"/>
  <c r="Z835" i="6"/>
  <c r="Z836" i="6"/>
  <c r="Z837" i="6"/>
  <c r="Z838" i="6"/>
  <c r="Z839" i="6"/>
  <c r="Z840" i="6"/>
  <c r="Z841" i="6"/>
  <c r="Z842" i="6"/>
  <c r="Z843" i="6"/>
  <c r="Z844" i="6"/>
  <c r="Z845" i="6"/>
  <c r="Z846" i="6"/>
  <c r="Z847" i="6"/>
  <c r="Z848" i="6"/>
  <c r="Z849" i="6"/>
  <c r="Z850" i="6"/>
  <c r="Z851" i="6"/>
  <c r="Z852" i="6"/>
  <c r="Z853" i="6"/>
  <c r="Z854" i="6"/>
  <c r="Z855" i="6"/>
  <c r="Z856" i="6"/>
  <c r="Z857" i="6"/>
  <c r="Z858" i="6"/>
  <c r="Z859" i="6"/>
  <c r="Z860" i="6"/>
  <c r="Z861" i="6"/>
  <c r="Z862" i="6"/>
  <c r="Z863" i="6"/>
  <c r="Z864" i="6"/>
  <c r="Z865" i="6"/>
  <c r="Z866" i="6"/>
  <c r="Z867" i="6"/>
  <c r="Z868" i="6"/>
  <c r="Z869" i="6"/>
  <c r="Z870" i="6"/>
  <c r="Z871" i="6"/>
  <c r="Z872" i="6"/>
  <c r="Z873" i="6"/>
  <c r="Z874" i="6"/>
  <c r="Z875" i="6"/>
  <c r="Z876" i="6"/>
  <c r="Z877" i="6"/>
  <c r="Z878" i="6"/>
  <c r="Z879" i="6"/>
  <c r="Z880" i="6"/>
  <c r="Z881" i="6"/>
  <c r="Z882" i="6"/>
  <c r="Z883" i="6"/>
  <c r="Z884" i="6"/>
  <c r="Z885" i="6"/>
  <c r="Z886" i="6"/>
  <c r="Z887" i="6"/>
  <c r="Z888" i="6"/>
  <c r="Z889" i="6"/>
  <c r="Z890" i="6"/>
  <c r="Z891" i="6"/>
  <c r="Z892" i="6"/>
  <c r="Z893" i="6"/>
  <c r="Z894" i="6"/>
  <c r="Z895" i="6"/>
  <c r="Z896" i="6"/>
  <c r="Z897" i="6"/>
  <c r="Z898" i="6"/>
  <c r="Z899" i="6"/>
  <c r="Z900" i="6"/>
  <c r="Z901" i="6"/>
  <c r="Z902" i="6"/>
  <c r="Z903" i="6"/>
  <c r="Z904" i="6"/>
  <c r="Z905" i="6"/>
  <c r="Z906" i="6"/>
  <c r="Z907" i="6"/>
  <c r="Z908" i="6"/>
  <c r="Z909" i="6"/>
  <c r="Z910" i="6"/>
  <c r="Z911" i="6"/>
  <c r="Z912" i="6"/>
  <c r="Z913" i="6"/>
  <c r="Z914" i="6"/>
  <c r="Z915" i="6"/>
  <c r="Z916" i="6"/>
  <c r="Z917" i="6"/>
  <c r="Z918" i="6"/>
  <c r="Z919" i="6"/>
  <c r="Z920" i="6"/>
  <c r="Z921" i="6"/>
  <c r="Z922" i="6"/>
  <c r="Z923" i="6"/>
  <c r="Z924" i="6"/>
  <c r="Z925" i="6"/>
  <c r="Z926" i="6"/>
  <c r="Z927" i="6"/>
  <c r="Z928" i="6"/>
  <c r="Z929" i="6"/>
  <c r="Z930" i="6"/>
  <c r="Z931" i="6"/>
  <c r="Z932" i="6"/>
  <c r="Z933" i="6"/>
  <c r="Z934" i="6"/>
  <c r="Z935" i="6"/>
  <c r="Z936" i="6"/>
  <c r="Z937" i="6"/>
  <c r="Z938" i="6"/>
  <c r="Z939" i="6"/>
  <c r="Z940" i="6"/>
  <c r="Z941" i="6"/>
  <c r="Z942" i="6"/>
  <c r="Z943" i="6"/>
  <c r="Z944" i="6"/>
  <c r="Z945" i="6"/>
  <c r="Z946" i="6"/>
  <c r="Z947" i="6"/>
  <c r="Z948" i="6"/>
  <c r="Z949" i="6"/>
  <c r="Z950" i="6"/>
  <c r="Z951" i="6"/>
  <c r="Z952" i="6"/>
  <c r="Z953" i="6"/>
  <c r="Z954" i="6"/>
  <c r="Z955" i="6"/>
  <c r="Z956" i="6"/>
  <c r="Z957" i="6"/>
  <c r="Z958" i="6"/>
  <c r="Z959" i="6"/>
  <c r="Z960" i="6"/>
  <c r="Z961" i="6"/>
  <c r="Z962" i="6"/>
  <c r="Z963" i="6"/>
  <c r="Z964" i="6"/>
  <c r="Z965" i="6"/>
  <c r="Z966" i="6"/>
  <c r="Z967" i="6"/>
  <c r="Z968" i="6"/>
  <c r="Z969" i="6"/>
  <c r="Z970" i="6"/>
  <c r="Z971" i="6"/>
  <c r="Z972" i="6"/>
  <c r="Z973" i="6"/>
  <c r="Z974" i="6"/>
  <c r="Z975" i="6"/>
  <c r="Z976" i="6"/>
  <c r="Z977" i="6"/>
  <c r="Z978" i="6"/>
  <c r="Z979" i="6"/>
  <c r="Z980" i="6"/>
  <c r="Z981" i="6"/>
  <c r="Z982" i="6"/>
  <c r="Z983" i="6"/>
  <c r="Z984" i="6"/>
  <c r="Z985" i="6"/>
  <c r="Z986" i="6"/>
  <c r="Z987" i="6"/>
  <c r="Z988" i="6"/>
  <c r="Z989" i="6"/>
  <c r="Z990" i="6"/>
  <c r="Z991" i="6"/>
  <c r="Z992" i="6"/>
  <c r="Z993" i="6"/>
  <c r="Z994" i="6"/>
  <c r="Z995" i="6"/>
  <c r="Z996" i="6"/>
  <c r="Z997" i="6"/>
  <c r="Z998" i="6"/>
  <c r="Z999" i="6"/>
  <c r="Z1000" i="6"/>
  <c r="Z1001" i="6"/>
  <c r="Z1002" i="6"/>
  <c r="Z1003" i="6"/>
  <c r="Z1004" i="6"/>
  <c r="Z1005" i="6"/>
  <c r="Z1006" i="6"/>
  <c r="Z1007" i="6"/>
  <c r="Z1008" i="6"/>
  <c r="Z1009" i="6"/>
  <c r="Z1010" i="6"/>
  <c r="Z1011" i="6"/>
  <c r="Z1012" i="6"/>
  <c r="Z1013" i="6"/>
  <c r="Z1014" i="6"/>
  <c r="Z1015" i="6"/>
  <c r="Z1016" i="6"/>
  <c r="Z1017" i="6"/>
  <c r="Z1018" i="6"/>
  <c r="Z1019" i="6"/>
  <c r="Z1020" i="6"/>
  <c r="Z1021" i="6"/>
  <c r="Z1022" i="6"/>
  <c r="Z1023" i="6"/>
  <c r="Z1024" i="6"/>
  <c r="Z1025" i="6"/>
  <c r="Z1026" i="6"/>
  <c r="Z1027" i="6"/>
  <c r="Z1028" i="6"/>
  <c r="Z1029" i="6"/>
  <c r="Z1030" i="6"/>
  <c r="Z1031" i="6"/>
  <c r="Z1032" i="6"/>
  <c r="Z1033" i="6"/>
  <c r="Z1034" i="6"/>
  <c r="Z1035" i="6"/>
  <c r="Z1036" i="6"/>
  <c r="Z1037" i="6"/>
  <c r="Z1038" i="6"/>
  <c r="Z1039" i="6"/>
  <c r="Z1040" i="6"/>
  <c r="Z1041" i="6"/>
  <c r="Z1042" i="6"/>
  <c r="Z1043" i="6"/>
  <c r="Z1044" i="6"/>
  <c r="Z1045" i="6"/>
  <c r="Z1046" i="6"/>
  <c r="Z1047" i="6"/>
  <c r="Z1048" i="6"/>
  <c r="Z1049" i="6"/>
  <c r="Z1050" i="6"/>
  <c r="Z1051" i="6"/>
  <c r="Z1052" i="6"/>
  <c r="Z1053" i="6"/>
  <c r="Z1054" i="6"/>
  <c r="Z1055" i="6"/>
  <c r="Z1056" i="6"/>
  <c r="Z1057" i="6"/>
  <c r="Z1058" i="6"/>
  <c r="Z1059" i="6"/>
  <c r="Z1060" i="6"/>
  <c r="Z1061" i="6"/>
  <c r="Z1062" i="6"/>
  <c r="Z1063" i="6"/>
  <c r="Z1064" i="6"/>
  <c r="Z1065" i="6"/>
  <c r="Z1066" i="6"/>
  <c r="Z1067" i="6"/>
  <c r="Z1068" i="6"/>
  <c r="Z1069" i="6"/>
  <c r="Z1070" i="6"/>
  <c r="Z1071" i="6"/>
  <c r="Z1072" i="6"/>
  <c r="Z1073" i="6"/>
  <c r="Z1074" i="6"/>
  <c r="Z1075" i="6"/>
  <c r="Z1076" i="6"/>
  <c r="Z1077" i="6"/>
  <c r="Z1078" i="6"/>
  <c r="Z1079" i="6"/>
  <c r="Z1080" i="6"/>
  <c r="Z1081" i="6"/>
  <c r="Z1082" i="6"/>
  <c r="Z1083" i="6"/>
  <c r="Z1084" i="6"/>
  <c r="Z1085" i="6"/>
  <c r="Z1086" i="6"/>
  <c r="Z1087" i="6"/>
  <c r="Z1088" i="6"/>
  <c r="Z1089" i="6"/>
  <c r="Z1090" i="6"/>
  <c r="Z1091" i="6"/>
  <c r="Z1092" i="6"/>
  <c r="Z1093" i="6"/>
  <c r="Z1094" i="6"/>
  <c r="Z1095" i="6"/>
  <c r="Z1096" i="6"/>
  <c r="Z1097" i="6"/>
  <c r="Z1098" i="6"/>
  <c r="Z1099" i="6"/>
  <c r="Z1100" i="6"/>
  <c r="Z1101" i="6"/>
  <c r="Z1102" i="6"/>
  <c r="Z1103" i="6"/>
  <c r="Z1104" i="6"/>
  <c r="Z1105" i="6"/>
  <c r="Z1106" i="6"/>
  <c r="Z1107" i="6"/>
  <c r="Z1108" i="6"/>
  <c r="Z1109" i="6"/>
  <c r="Z1110" i="6"/>
  <c r="Z1111" i="6"/>
  <c r="Z1112" i="6"/>
  <c r="Z1113" i="6"/>
  <c r="Z1114" i="6"/>
  <c r="Z1115" i="6"/>
  <c r="Z1116" i="6"/>
  <c r="Z1117" i="6"/>
  <c r="Z1118" i="6"/>
  <c r="Z1119" i="6"/>
  <c r="Z1120" i="6"/>
  <c r="Z1121" i="6"/>
  <c r="Z1122" i="6"/>
  <c r="Z1123" i="6"/>
  <c r="Z1124" i="6"/>
  <c r="Z1125" i="6"/>
  <c r="Z1126" i="6"/>
  <c r="Z1127" i="6"/>
  <c r="Z1128" i="6"/>
  <c r="Z1129" i="6"/>
  <c r="Z1130" i="6"/>
  <c r="Z1131" i="6"/>
  <c r="Z1132" i="6"/>
  <c r="Z1133" i="6"/>
  <c r="Z1134" i="6"/>
  <c r="Z1135" i="6"/>
  <c r="Z1136" i="6"/>
  <c r="Z1137" i="6"/>
  <c r="Z1138" i="6"/>
  <c r="Z1139" i="6"/>
  <c r="Z1140" i="6"/>
  <c r="Z1141" i="6"/>
  <c r="Z1142" i="6"/>
  <c r="Z1143" i="6"/>
  <c r="Z1144" i="6"/>
  <c r="Z1145" i="6"/>
  <c r="Z1146" i="6"/>
  <c r="Z1147" i="6"/>
  <c r="Z1148" i="6"/>
  <c r="Z1149" i="6"/>
  <c r="Z1150" i="6"/>
  <c r="Z1151" i="6"/>
  <c r="Z1152" i="6"/>
  <c r="Z1153" i="6"/>
  <c r="Z1154" i="6"/>
  <c r="Z1155" i="6"/>
  <c r="Z1156" i="6"/>
  <c r="Z1157" i="6"/>
  <c r="Z1158" i="6"/>
  <c r="Z1159" i="6"/>
  <c r="Z1160" i="6"/>
  <c r="Z1161" i="6"/>
  <c r="Z1162" i="6"/>
  <c r="Z1163" i="6"/>
  <c r="Z1164" i="6"/>
  <c r="Z1165" i="6"/>
  <c r="Z1166" i="6"/>
  <c r="Z1167" i="6"/>
  <c r="Z1168" i="6"/>
  <c r="Z1169" i="6"/>
  <c r="Z1170" i="6"/>
  <c r="Z1171" i="6"/>
  <c r="Z1172" i="6"/>
  <c r="Z1173" i="6"/>
  <c r="Z1174" i="6"/>
  <c r="Z1175" i="6"/>
  <c r="Z1176" i="6"/>
  <c r="Z1177" i="6"/>
  <c r="Z1178" i="6"/>
  <c r="Z1179" i="6"/>
  <c r="Z1180" i="6"/>
  <c r="Z1181" i="6"/>
  <c r="Z1182" i="6"/>
  <c r="Z1183" i="6"/>
  <c r="Z1184" i="6"/>
  <c r="Z1185" i="6"/>
  <c r="Z1186" i="6"/>
  <c r="Z1187" i="6"/>
  <c r="Z1188" i="6"/>
  <c r="Z1189" i="6"/>
  <c r="Z1190" i="6"/>
  <c r="Z1191" i="6"/>
  <c r="Z1192" i="6"/>
  <c r="Z1193" i="6"/>
  <c r="Z1194" i="6"/>
  <c r="Z1195" i="6"/>
  <c r="Z1196" i="6"/>
  <c r="Z1197" i="6"/>
  <c r="Z1198" i="6"/>
  <c r="Z1199" i="6"/>
  <c r="Z1200" i="6"/>
  <c r="Z1201" i="6"/>
  <c r="Z1202" i="6"/>
  <c r="Z1203" i="6"/>
  <c r="Z1204" i="6"/>
  <c r="Z1205" i="6"/>
  <c r="Z1206" i="6"/>
  <c r="Z1207" i="6"/>
  <c r="Z1208" i="6"/>
  <c r="Z1209" i="6"/>
  <c r="Z1210" i="6"/>
  <c r="Z1211" i="6"/>
  <c r="Z1212" i="6"/>
  <c r="Z1213" i="6"/>
  <c r="Z1214" i="6"/>
  <c r="Z1215" i="6"/>
  <c r="Z1216" i="6"/>
  <c r="Z1217" i="6"/>
  <c r="Z1218" i="6"/>
  <c r="Z1219" i="6"/>
  <c r="Z1220" i="6"/>
  <c r="Z1221" i="6"/>
  <c r="Z1222" i="6"/>
  <c r="Z1223" i="6"/>
  <c r="Z1224" i="6"/>
  <c r="Z1225" i="6"/>
  <c r="Z1226" i="6"/>
  <c r="Z1227" i="6"/>
  <c r="Z1228" i="6"/>
  <c r="Z1229" i="6"/>
  <c r="Z1230" i="6"/>
  <c r="Z1231" i="6"/>
  <c r="Z1232" i="6"/>
  <c r="Z1233" i="6"/>
  <c r="Z1234" i="6"/>
  <c r="Z1235" i="6"/>
  <c r="Z1236" i="6"/>
  <c r="Z1237" i="6"/>
  <c r="Z1238" i="6"/>
  <c r="Z1239" i="6"/>
  <c r="Z1240" i="6"/>
  <c r="Z1241" i="6"/>
  <c r="Z1242" i="6"/>
  <c r="Z1243" i="6"/>
  <c r="Z1244" i="6"/>
  <c r="Z1245" i="6"/>
  <c r="Z1246" i="6"/>
  <c r="Z1247" i="6"/>
  <c r="Z1248" i="6"/>
  <c r="Z1249" i="6"/>
  <c r="Z1250" i="6"/>
  <c r="Z1251" i="6"/>
  <c r="Z1252" i="6"/>
  <c r="Z1253" i="6"/>
  <c r="Z1254" i="6"/>
  <c r="Z1255" i="6"/>
  <c r="Z1256" i="6"/>
  <c r="Z1257" i="6"/>
  <c r="Z1258" i="6"/>
  <c r="Z1259" i="6"/>
  <c r="Z1260" i="6"/>
  <c r="Z1261" i="6"/>
  <c r="Z1262" i="6"/>
  <c r="Z1263" i="6"/>
  <c r="Z1264" i="6"/>
  <c r="Z1265" i="6"/>
  <c r="Z1266" i="6"/>
  <c r="Z1267" i="6"/>
  <c r="Z1268" i="6"/>
  <c r="Z1269" i="6"/>
  <c r="Z1270" i="6"/>
  <c r="Z1271" i="6"/>
  <c r="Z1272" i="6"/>
  <c r="Z1273" i="6"/>
  <c r="Z1274" i="6"/>
  <c r="Z1275" i="6"/>
  <c r="Z1276" i="6"/>
  <c r="Z1277" i="6"/>
  <c r="Z1278" i="6"/>
  <c r="Z1279" i="6"/>
  <c r="Z1280" i="6"/>
  <c r="Z1281" i="6"/>
  <c r="Z1282" i="6"/>
  <c r="Z1283" i="6"/>
  <c r="Z1284" i="6"/>
  <c r="Z1285" i="6"/>
  <c r="Z1286" i="6"/>
  <c r="Z1287" i="6"/>
  <c r="Z1288" i="6"/>
  <c r="Z1289" i="6"/>
  <c r="Z1290" i="6"/>
  <c r="Z1291" i="6"/>
  <c r="Z1292" i="6"/>
  <c r="Z1293" i="6"/>
  <c r="Z1294" i="6"/>
  <c r="Z1295" i="6"/>
  <c r="Z1296" i="6"/>
  <c r="Z1297" i="6"/>
  <c r="Z1298" i="6"/>
  <c r="Z1299" i="6"/>
  <c r="Z1300" i="6"/>
  <c r="Z1301" i="6"/>
  <c r="Z1302" i="6"/>
  <c r="Z1303" i="6"/>
  <c r="Z1304" i="6"/>
  <c r="Z1305" i="6"/>
  <c r="Z1306" i="6"/>
  <c r="Z1307" i="6"/>
  <c r="Z1308" i="6"/>
  <c r="Z1309" i="6"/>
  <c r="Z1310" i="6"/>
  <c r="Z1311" i="6"/>
  <c r="Z1312" i="6"/>
  <c r="Z1313" i="6"/>
  <c r="Z1314" i="6"/>
  <c r="Z1315" i="6"/>
  <c r="Z1316" i="6"/>
  <c r="Z1317" i="6"/>
  <c r="Z1318" i="6"/>
  <c r="Z1319" i="6"/>
  <c r="Z1320" i="6"/>
  <c r="Z1321" i="6"/>
  <c r="Z1322" i="6"/>
  <c r="Z1323" i="6"/>
  <c r="Z1324" i="6"/>
  <c r="Z1325" i="6"/>
  <c r="Z1326" i="6"/>
  <c r="Z1327" i="6"/>
  <c r="Z1328" i="6"/>
  <c r="Z1329" i="6"/>
  <c r="Z1330" i="6"/>
  <c r="Z1331" i="6"/>
  <c r="Z1332" i="6"/>
  <c r="Z1333" i="6"/>
  <c r="Z1334" i="6"/>
  <c r="Z1335" i="6"/>
  <c r="Z1336" i="6"/>
  <c r="Z1337" i="6"/>
  <c r="Z1338" i="6"/>
  <c r="Z1339" i="6"/>
  <c r="Z1340" i="6"/>
  <c r="Z1341" i="6"/>
  <c r="Z1342" i="6"/>
  <c r="Z1343" i="6"/>
  <c r="Z1344" i="6"/>
  <c r="Z1345" i="6"/>
  <c r="Z1346" i="6"/>
  <c r="Z1347" i="6"/>
  <c r="Z1348" i="6"/>
  <c r="Z1349" i="6"/>
  <c r="Z1350" i="6"/>
  <c r="Z1351" i="6"/>
  <c r="Z1352" i="6"/>
  <c r="Z1353" i="6"/>
  <c r="Z1354" i="6"/>
  <c r="Z1355" i="6"/>
  <c r="Z1356" i="6"/>
  <c r="Z1357" i="6"/>
  <c r="Z1358" i="6"/>
  <c r="Z1359" i="6"/>
  <c r="Z1360" i="6"/>
  <c r="Z1361" i="6"/>
  <c r="Z1362" i="6"/>
  <c r="Z1363" i="6"/>
  <c r="Z1364" i="6"/>
  <c r="Z1365" i="6"/>
  <c r="Z1366" i="6"/>
  <c r="Z1367" i="6"/>
  <c r="Z1368" i="6"/>
  <c r="Z1369" i="6"/>
  <c r="Z1370" i="6"/>
  <c r="Z1371" i="6"/>
  <c r="Z1372" i="6"/>
  <c r="Z1373" i="6"/>
  <c r="Z1374" i="6"/>
  <c r="Z1375" i="6"/>
  <c r="Z1376" i="6"/>
  <c r="Z1377" i="6"/>
  <c r="Z1378" i="6"/>
  <c r="Z1379" i="6"/>
  <c r="Z1380" i="6"/>
  <c r="Z1381" i="6"/>
  <c r="Z1382" i="6"/>
  <c r="Z1383" i="6"/>
  <c r="Z1384" i="6"/>
  <c r="Z1385" i="6"/>
  <c r="Z1386" i="6"/>
  <c r="Z1387" i="6"/>
  <c r="Z1388" i="6"/>
  <c r="Z1389" i="6"/>
  <c r="Z1390" i="6"/>
  <c r="Z1391" i="6"/>
  <c r="Z1392" i="6"/>
  <c r="Z1393" i="6"/>
  <c r="Z1394" i="6"/>
  <c r="Z1395" i="6"/>
  <c r="Z1396" i="6"/>
  <c r="Z1397" i="6"/>
  <c r="Z1398" i="6"/>
  <c r="Z1399" i="6"/>
  <c r="Z1400" i="6"/>
  <c r="Z1401" i="6"/>
  <c r="Z1402" i="6"/>
  <c r="Z1403" i="6"/>
  <c r="Z1404" i="6"/>
  <c r="Z1405" i="6"/>
  <c r="Z1406" i="6"/>
  <c r="Z1407" i="6"/>
  <c r="Z1408" i="6"/>
  <c r="Z1409" i="6"/>
  <c r="Z1410" i="6"/>
  <c r="Z1411" i="6"/>
  <c r="Z1412" i="6"/>
  <c r="Z1413" i="6"/>
  <c r="Z1414" i="6"/>
  <c r="Z1415" i="6"/>
  <c r="Z1416" i="6"/>
  <c r="Z1417" i="6"/>
  <c r="Z1418" i="6"/>
  <c r="Z1419" i="6"/>
  <c r="Z1420" i="6"/>
  <c r="Z1421" i="6"/>
  <c r="Z1422" i="6"/>
  <c r="Z1423" i="6"/>
  <c r="Z1424" i="6"/>
  <c r="Z1425" i="6"/>
  <c r="Z1426" i="6"/>
  <c r="Z1427" i="6"/>
  <c r="Z1428" i="6"/>
  <c r="Z1429" i="6"/>
  <c r="Z1430" i="6"/>
  <c r="Z1431" i="6"/>
  <c r="Z1432" i="6"/>
  <c r="Z1433" i="6"/>
  <c r="Z1434" i="6"/>
  <c r="Z1435" i="6"/>
  <c r="Z1436" i="6"/>
  <c r="Z1437" i="6"/>
  <c r="Z1438" i="6"/>
  <c r="Z1439" i="6"/>
  <c r="Z1440" i="6"/>
  <c r="Z1441" i="6"/>
  <c r="Z1442" i="6"/>
  <c r="Z1443" i="6"/>
  <c r="Z1444" i="6"/>
  <c r="Z1445" i="6"/>
  <c r="Z1446" i="6"/>
  <c r="Z1447" i="6"/>
  <c r="Z1448" i="6"/>
  <c r="Z1449" i="6"/>
  <c r="Z1450" i="6"/>
  <c r="Z1451" i="6"/>
  <c r="Z1452" i="6"/>
  <c r="Z1453" i="6"/>
  <c r="Z1454" i="6"/>
  <c r="Z1455" i="6"/>
  <c r="Z1456" i="6"/>
  <c r="Z1457" i="6"/>
  <c r="Z1458" i="6"/>
  <c r="Z1459" i="6"/>
  <c r="Z1460" i="6"/>
  <c r="Z1461" i="6"/>
  <c r="Z1462" i="6"/>
  <c r="Z1463" i="6"/>
  <c r="Z1464" i="6"/>
  <c r="Z1465" i="6"/>
  <c r="Z1466" i="6"/>
  <c r="Z1467" i="6"/>
  <c r="Z1468" i="6"/>
  <c r="Z1469" i="6"/>
  <c r="Z1470" i="6"/>
  <c r="Z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T1228" i="6"/>
  <c r="T1229" i="6"/>
  <c r="T1230" i="6"/>
  <c r="T1231" i="6"/>
  <c r="T1232" i="6"/>
  <c r="T1233" i="6"/>
  <c r="T1234" i="6"/>
  <c r="T1235" i="6"/>
  <c r="T1236" i="6"/>
  <c r="T1237" i="6"/>
  <c r="T1238" i="6"/>
  <c r="T1239" i="6"/>
  <c r="T1240" i="6"/>
  <c r="T1241" i="6"/>
  <c r="T1242" i="6"/>
  <c r="T1243" i="6"/>
  <c r="T1244" i="6"/>
  <c r="T1245" i="6"/>
  <c r="T1246" i="6"/>
  <c r="T1247" i="6"/>
  <c r="T1248" i="6"/>
  <c r="T1249" i="6"/>
  <c r="T1250" i="6"/>
  <c r="T1251" i="6"/>
  <c r="T1252" i="6"/>
  <c r="T1253" i="6"/>
  <c r="T1254" i="6"/>
  <c r="T1255" i="6"/>
  <c r="T1256" i="6"/>
  <c r="T1257" i="6"/>
  <c r="T1258" i="6"/>
  <c r="T1259" i="6"/>
  <c r="T1260" i="6"/>
  <c r="T1261" i="6"/>
  <c r="T1262" i="6"/>
  <c r="T1263" i="6"/>
  <c r="T1264" i="6"/>
  <c r="T1265" i="6"/>
  <c r="T1266" i="6"/>
  <c r="T1267" i="6"/>
  <c r="T1268" i="6"/>
  <c r="T1269" i="6"/>
  <c r="T1270" i="6"/>
  <c r="T1271" i="6"/>
  <c r="T1272" i="6"/>
  <c r="T1273" i="6"/>
  <c r="T1274" i="6"/>
  <c r="T1275" i="6"/>
  <c r="T1276" i="6"/>
  <c r="T1277" i="6"/>
  <c r="T1278" i="6"/>
  <c r="T1279" i="6"/>
  <c r="T1280" i="6"/>
  <c r="T1281" i="6"/>
  <c r="T1282" i="6"/>
  <c r="T1283" i="6"/>
  <c r="T1284" i="6"/>
  <c r="T1285" i="6"/>
  <c r="T1286" i="6"/>
  <c r="T1287" i="6"/>
  <c r="T1288" i="6"/>
  <c r="T1289" i="6"/>
  <c r="T1290" i="6"/>
  <c r="T1291" i="6"/>
  <c r="T1292" i="6"/>
  <c r="T1293" i="6"/>
  <c r="T1294" i="6"/>
  <c r="T1295" i="6"/>
  <c r="T1296" i="6"/>
  <c r="T1297" i="6"/>
  <c r="T1298" i="6"/>
  <c r="T1299" i="6"/>
  <c r="T1300" i="6"/>
  <c r="T1301" i="6"/>
  <c r="T1302" i="6"/>
  <c r="T1303" i="6"/>
  <c r="T1304" i="6"/>
  <c r="T1305" i="6"/>
  <c r="T1306" i="6"/>
  <c r="T1307" i="6"/>
  <c r="T1308" i="6"/>
  <c r="T1309" i="6"/>
  <c r="T1310" i="6"/>
  <c r="T1311" i="6"/>
  <c r="T1312" i="6"/>
  <c r="T1313" i="6"/>
  <c r="T1314" i="6"/>
  <c r="T1315" i="6"/>
  <c r="T1316" i="6"/>
  <c r="T1317" i="6"/>
  <c r="T1318" i="6"/>
  <c r="T1319" i="6"/>
  <c r="T1320" i="6"/>
  <c r="T1321" i="6"/>
  <c r="T1322" i="6"/>
  <c r="T1323" i="6"/>
  <c r="T1324" i="6"/>
  <c r="T1325" i="6"/>
  <c r="T1326" i="6"/>
  <c r="T1327" i="6"/>
  <c r="T1328" i="6"/>
  <c r="T1329" i="6"/>
  <c r="T1330" i="6"/>
  <c r="T1331" i="6"/>
  <c r="T1332" i="6"/>
  <c r="T1333" i="6"/>
  <c r="T1334" i="6"/>
  <c r="T1335" i="6"/>
  <c r="T1336" i="6"/>
  <c r="T1337" i="6"/>
  <c r="T1338" i="6"/>
  <c r="T1339" i="6"/>
  <c r="T1340" i="6"/>
  <c r="T1341" i="6"/>
  <c r="T1342" i="6"/>
  <c r="T1343" i="6"/>
  <c r="T1344" i="6"/>
  <c r="T1345" i="6"/>
  <c r="T1346" i="6"/>
  <c r="T1347" i="6"/>
  <c r="T1348" i="6"/>
  <c r="T1349" i="6"/>
  <c r="T1350" i="6"/>
  <c r="T1351" i="6"/>
  <c r="T1352" i="6"/>
  <c r="T1353" i="6"/>
  <c r="T1354" i="6"/>
  <c r="T1355" i="6"/>
  <c r="T1356" i="6"/>
  <c r="T1357" i="6"/>
  <c r="T1358" i="6"/>
  <c r="T1359" i="6"/>
  <c r="T1360" i="6"/>
  <c r="T1361" i="6"/>
  <c r="T1362" i="6"/>
  <c r="T1363" i="6"/>
  <c r="T1364" i="6"/>
  <c r="T1365" i="6"/>
  <c r="T1366" i="6"/>
  <c r="T1367" i="6"/>
  <c r="T1368" i="6"/>
  <c r="T1369" i="6"/>
  <c r="T1370" i="6"/>
  <c r="T1371" i="6"/>
  <c r="T1372" i="6"/>
  <c r="T1373" i="6"/>
  <c r="T1374" i="6"/>
  <c r="T1375" i="6"/>
  <c r="T1376" i="6"/>
  <c r="T1377" i="6"/>
  <c r="T1378" i="6"/>
  <c r="T1379" i="6"/>
  <c r="T1380" i="6"/>
  <c r="T1381" i="6"/>
  <c r="T1382" i="6"/>
  <c r="T1383" i="6"/>
  <c r="T1384" i="6"/>
  <c r="T1385" i="6"/>
  <c r="T1386" i="6"/>
  <c r="T1387" i="6"/>
  <c r="T1388" i="6"/>
  <c r="T1389" i="6"/>
  <c r="T1390" i="6"/>
  <c r="T1391" i="6"/>
  <c r="T1392" i="6"/>
  <c r="T1393" i="6"/>
  <c r="T1394" i="6"/>
  <c r="T1395" i="6"/>
  <c r="T1396" i="6"/>
  <c r="T1397" i="6"/>
  <c r="T1398" i="6"/>
  <c r="T1399" i="6"/>
  <c r="T1400" i="6"/>
  <c r="T1401" i="6"/>
  <c r="T1402" i="6"/>
  <c r="T1403" i="6"/>
  <c r="T1404" i="6"/>
  <c r="T1405" i="6"/>
  <c r="T1406" i="6"/>
  <c r="T1407" i="6"/>
  <c r="T1408" i="6"/>
  <c r="T1409" i="6"/>
  <c r="T1410" i="6"/>
  <c r="T1411" i="6"/>
  <c r="T1412" i="6"/>
  <c r="T1413" i="6"/>
  <c r="T1414" i="6"/>
  <c r="T1415" i="6"/>
  <c r="T1416" i="6"/>
  <c r="T1417" i="6"/>
  <c r="T1418" i="6"/>
  <c r="T1419" i="6"/>
  <c r="T1420" i="6"/>
  <c r="T1421" i="6"/>
  <c r="T1422" i="6"/>
  <c r="T1423" i="6"/>
  <c r="T1424" i="6"/>
  <c r="T1425" i="6"/>
  <c r="T1426" i="6"/>
  <c r="T1427" i="6"/>
  <c r="T1428" i="6"/>
  <c r="T1429" i="6"/>
  <c r="T1430" i="6"/>
  <c r="T1431" i="6"/>
  <c r="T1432" i="6"/>
  <c r="T1433" i="6"/>
  <c r="T1434" i="6"/>
  <c r="T1435" i="6"/>
  <c r="T1436" i="6"/>
  <c r="T1437" i="6"/>
  <c r="T1438" i="6"/>
  <c r="T1439" i="6"/>
  <c r="T1440" i="6"/>
  <c r="T1441" i="6"/>
  <c r="T1442" i="6"/>
  <c r="T1443" i="6"/>
  <c r="T1444" i="6"/>
  <c r="T1445" i="6"/>
  <c r="T1446" i="6"/>
  <c r="T1447" i="6"/>
  <c r="T1448" i="6"/>
  <c r="T1449" i="6"/>
  <c r="T1450" i="6"/>
  <c r="T1451" i="6"/>
  <c r="T1452" i="6"/>
  <c r="T1453" i="6"/>
  <c r="T1454" i="6"/>
  <c r="T1455" i="6"/>
  <c r="T1456" i="6"/>
  <c r="T1457" i="6"/>
  <c r="T1458" i="6"/>
  <c r="T1459" i="6"/>
  <c r="T1460" i="6"/>
  <c r="T1461" i="6"/>
  <c r="T1462" i="6"/>
  <c r="T1463" i="6"/>
  <c r="T1464" i="6"/>
  <c r="T1465" i="6"/>
  <c r="T1466" i="6"/>
  <c r="T1467" i="6"/>
  <c r="T1468" i="6"/>
  <c r="T1469" i="6"/>
  <c r="T1470" i="6"/>
  <c r="T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1" i="6"/>
  <c r="AG1" i="6"/>
  <c r="AE12" i="6"/>
  <c r="AF12" i="6" s="1"/>
  <c r="AE13" i="6"/>
  <c r="AF13" i="6" s="1"/>
  <c r="AE14" i="6"/>
  <c r="AF14" i="6" s="1"/>
  <c r="AE15" i="6"/>
  <c r="AF15" i="6" s="1"/>
  <c r="AE16" i="6"/>
  <c r="AF16" i="6" s="1"/>
  <c r="AE17" i="6"/>
  <c r="AF17" i="6" s="1"/>
  <c r="AE18" i="6"/>
  <c r="AF18" i="6" s="1"/>
  <c r="AE19" i="6"/>
  <c r="AF19" i="6" s="1"/>
  <c r="AE20" i="6"/>
  <c r="AF20" i="6" s="1"/>
  <c r="AE21" i="6"/>
  <c r="AF21" i="6" s="1"/>
  <c r="AE22" i="6"/>
  <c r="AF22" i="6" s="1"/>
  <c r="AE23" i="6"/>
  <c r="AF23" i="6" s="1"/>
  <c r="AE24" i="6"/>
  <c r="AF24" i="6" s="1"/>
  <c r="AE25" i="6"/>
  <c r="AF25" i="6" s="1"/>
  <c r="AE26" i="6"/>
  <c r="AF26" i="6" s="1"/>
  <c r="AE27" i="6"/>
  <c r="AF27" i="6" s="1"/>
  <c r="AE28" i="6"/>
  <c r="AF28" i="6" s="1"/>
  <c r="AE29" i="6"/>
  <c r="AF29" i="6" s="1"/>
  <c r="AE30" i="6"/>
  <c r="AF30" i="6" s="1"/>
  <c r="AE31" i="6"/>
  <c r="AF31" i="6" s="1"/>
  <c r="AE32" i="6"/>
  <c r="AF32" i="6" s="1"/>
  <c r="AE33" i="6"/>
  <c r="AF33" i="6" s="1"/>
  <c r="AE34" i="6"/>
  <c r="AF34" i="6" s="1"/>
  <c r="AE35" i="6"/>
  <c r="AF35" i="6" s="1"/>
  <c r="AE36" i="6"/>
  <c r="AF36" i="6" s="1"/>
  <c r="AE37" i="6"/>
  <c r="AF37" i="6" s="1"/>
  <c r="AE38" i="6"/>
  <c r="AF38" i="6" s="1"/>
  <c r="AE39" i="6"/>
  <c r="AF39" i="6" s="1"/>
  <c r="AE40" i="6"/>
  <c r="AF40" i="6" s="1"/>
  <c r="AE41" i="6"/>
  <c r="AF41" i="6" s="1"/>
  <c r="AE42" i="6"/>
  <c r="AF42" i="6" s="1"/>
  <c r="AE43" i="6"/>
  <c r="AF43" i="6" s="1"/>
  <c r="AE44" i="6"/>
  <c r="AF44" i="6" s="1"/>
  <c r="AE45" i="6"/>
  <c r="AF45" i="6" s="1"/>
  <c r="AE46" i="6"/>
  <c r="AF46" i="6" s="1"/>
  <c r="AE47" i="6"/>
  <c r="AF47" i="6" s="1"/>
  <c r="AE48" i="6"/>
  <c r="AF48" i="6" s="1"/>
  <c r="AE49" i="6"/>
  <c r="AF49" i="6" s="1"/>
  <c r="AE50" i="6"/>
  <c r="AF50" i="6" s="1"/>
  <c r="AE51" i="6"/>
  <c r="AF51" i="6" s="1"/>
  <c r="AE52" i="6"/>
  <c r="AF52" i="6" s="1"/>
  <c r="AE53" i="6"/>
  <c r="AF53" i="6" s="1"/>
  <c r="AE54" i="6"/>
  <c r="AF54" i="6" s="1"/>
  <c r="AE55" i="6"/>
  <c r="AF55" i="6" s="1"/>
  <c r="AE56" i="6"/>
  <c r="AF56" i="6" s="1"/>
  <c r="AE57" i="6"/>
  <c r="AF57" i="6" s="1"/>
  <c r="AE58" i="6"/>
  <c r="AF58" i="6" s="1"/>
  <c r="AE59" i="6"/>
  <c r="AF59" i="6" s="1"/>
  <c r="AE60" i="6"/>
  <c r="AF60" i="6" s="1"/>
  <c r="AE61" i="6"/>
  <c r="AF61" i="6" s="1"/>
  <c r="AE62" i="6"/>
  <c r="AF62" i="6" s="1"/>
  <c r="AE63" i="6"/>
  <c r="AF63" i="6" s="1"/>
  <c r="AE64" i="6"/>
  <c r="AF64" i="6" s="1"/>
  <c r="AE65" i="6"/>
  <c r="AF65" i="6" s="1"/>
  <c r="AE66" i="6"/>
  <c r="AF66" i="6" s="1"/>
  <c r="AE67" i="6"/>
  <c r="AF67" i="6" s="1"/>
  <c r="AE68" i="6"/>
  <c r="AF68" i="6" s="1"/>
  <c r="AE69" i="6"/>
  <c r="AF69" i="6" s="1"/>
  <c r="AE70" i="6"/>
  <c r="AF70" i="6" s="1"/>
  <c r="AE71" i="6"/>
  <c r="AF71" i="6" s="1"/>
  <c r="AE72" i="6"/>
  <c r="AF72" i="6" s="1"/>
  <c r="AE73" i="6"/>
  <c r="AF73" i="6" s="1"/>
  <c r="AE74" i="6"/>
  <c r="AF74" i="6" s="1"/>
  <c r="AE75" i="6"/>
  <c r="AF75" i="6" s="1"/>
  <c r="AE76" i="6"/>
  <c r="AF76" i="6" s="1"/>
  <c r="AE77" i="6"/>
  <c r="AF77" i="6" s="1"/>
  <c r="AE78" i="6"/>
  <c r="AF78" i="6" s="1"/>
  <c r="AE79" i="6"/>
  <c r="AF79" i="6" s="1"/>
  <c r="AE80" i="6"/>
  <c r="AF80" i="6" s="1"/>
  <c r="AE81" i="6"/>
  <c r="AF81" i="6" s="1"/>
  <c r="AE82" i="6"/>
  <c r="AF82" i="6" s="1"/>
  <c r="AE83" i="6"/>
  <c r="AF83" i="6" s="1"/>
  <c r="AE84" i="6"/>
  <c r="AF84" i="6" s="1"/>
  <c r="AE85" i="6"/>
  <c r="AF85" i="6" s="1"/>
  <c r="AE86" i="6"/>
  <c r="AF86" i="6" s="1"/>
  <c r="AE87" i="6"/>
  <c r="AF87" i="6" s="1"/>
  <c r="AE88" i="6"/>
  <c r="AF88" i="6" s="1"/>
  <c r="AE89" i="6"/>
  <c r="AF89" i="6" s="1"/>
  <c r="AE90" i="6"/>
  <c r="AF90" i="6" s="1"/>
  <c r="AE91" i="6"/>
  <c r="AF91" i="6" s="1"/>
  <c r="AE92" i="6"/>
  <c r="AF92" i="6" s="1"/>
  <c r="AE93" i="6"/>
  <c r="AF93" i="6" s="1"/>
  <c r="AE94" i="6"/>
  <c r="AF94" i="6" s="1"/>
  <c r="AE95" i="6"/>
  <c r="AF95" i="6" s="1"/>
  <c r="AE96" i="6"/>
  <c r="AF96" i="6" s="1"/>
  <c r="AE97" i="6"/>
  <c r="AF97" i="6" s="1"/>
  <c r="AE98" i="6"/>
  <c r="AF98" i="6" s="1"/>
  <c r="AE99" i="6"/>
  <c r="AF99" i="6" s="1"/>
  <c r="AE100" i="6"/>
  <c r="AF100" i="6" s="1"/>
  <c r="AE101" i="6"/>
  <c r="AF101" i="6" s="1"/>
  <c r="AE102" i="6"/>
  <c r="AF102" i="6" s="1"/>
  <c r="AE103" i="6"/>
  <c r="AF103" i="6" s="1"/>
  <c r="AE104" i="6"/>
  <c r="AF104" i="6" s="1"/>
  <c r="AE105" i="6"/>
  <c r="AF105" i="6" s="1"/>
  <c r="AE106" i="6"/>
  <c r="AF106" i="6" s="1"/>
  <c r="AE107" i="6"/>
  <c r="AF107" i="6" s="1"/>
  <c r="AE108" i="6"/>
  <c r="AF108" i="6" s="1"/>
  <c r="AE109" i="6"/>
  <c r="AF109" i="6" s="1"/>
  <c r="AE110" i="6"/>
  <c r="AF110" i="6" s="1"/>
  <c r="AE111" i="6"/>
  <c r="AF111" i="6" s="1"/>
  <c r="AE112" i="6"/>
  <c r="AF112" i="6" s="1"/>
  <c r="AE113" i="6"/>
  <c r="AF113" i="6" s="1"/>
  <c r="AE114" i="6"/>
  <c r="AF114" i="6" s="1"/>
  <c r="AE115" i="6"/>
  <c r="AF115" i="6" s="1"/>
  <c r="AE116" i="6"/>
  <c r="AF116" i="6" s="1"/>
  <c r="AE117" i="6"/>
  <c r="AF117" i="6" s="1"/>
  <c r="AE118" i="6"/>
  <c r="AF118" i="6" s="1"/>
  <c r="AE119" i="6"/>
  <c r="AF119" i="6" s="1"/>
  <c r="AE120" i="6"/>
  <c r="AF120" i="6" s="1"/>
  <c r="AE121" i="6"/>
  <c r="AF121" i="6" s="1"/>
  <c r="AE122" i="6"/>
  <c r="AF122" i="6" s="1"/>
  <c r="AE123" i="6"/>
  <c r="AF123" i="6" s="1"/>
  <c r="AE124" i="6"/>
  <c r="AF124" i="6" s="1"/>
  <c r="AE125" i="6"/>
  <c r="AF125" i="6" s="1"/>
  <c r="AE126" i="6"/>
  <c r="AF126" i="6" s="1"/>
  <c r="AE127" i="6"/>
  <c r="AF127" i="6" s="1"/>
  <c r="AE128" i="6"/>
  <c r="AF128" i="6" s="1"/>
  <c r="AE129" i="6"/>
  <c r="AF129" i="6" s="1"/>
  <c r="AE130" i="6"/>
  <c r="AF130" i="6" s="1"/>
  <c r="AE131" i="6"/>
  <c r="AF131" i="6" s="1"/>
  <c r="AE132" i="6"/>
  <c r="AF132" i="6" s="1"/>
  <c r="AE133" i="6"/>
  <c r="AF133" i="6" s="1"/>
  <c r="AE134" i="6"/>
  <c r="AF134" i="6" s="1"/>
  <c r="AE135" i="6"/>
  <c r="AF135" i="6" s="1"/>
  <c r="AE136" i="6"/>
  <c r="AF136" i="6" s="1"/>
  <c r="AE137" i="6"/>
  <c r="AF137" i="6" s="1"/>
  <c r="AE138" i="6"/>
  <c r="AF138" i="6" s="1"/>
  <c r="AE139" i="6"/>
  <c r="AF139" i="6" s="1"/>
  <c r="AE140" i="6"/>
  <c r="AF140" i="6" s="1"/>
  <c r="AE141" i="6"/>
  <c r="AF141" i="6" s="1"/>
  <c r="AE142" i="6"/>
  <c r="AF142" i="6" s="1"/>
  <c r="AE143" i="6"/>
  <c r="AF143" i="6" s="1"/>
  <c r="AE144" i="6"/>
  <c r="AF144" i="6" s="1"/>
  <c r="AE145" i="6"/>
  <c r="AF145" i="6" s="1"/>
  <c r="AE146" i="6"/>
  <c r="AF146" i="6" s="1"/>
  <c r="AE147" i="6"/>
  <c r="AF147" i="6" s="1"/>
  <c r="AE148" i="6"/>
  <c r="AF148" i="6" s="1"/>
  <c r="AE149" i="6"/>
  <c r="AF149" i="6" s="1"/>
  <c r="AE150" i="6"/>
  <c r="AF150" i="6" s="1"/>
  <c r="AE151" i="6"/>
  <c r="AF151" i="6" s="1"/>
  <c r="AE152" i="6"/>
  <c r="AF152" i="6" s="1"/>
  <c r="AE153" i="6"/>
  <c r="AF153" i="6" s="1"/>
  <c r="AE154" i="6"/>
  <c r="AF154" i="6" s="1"/>
  <c r="AE155" i="6"/>
  <c r="AF155" i="6" s="1"/>
  <c r="AE156" i="6"/>
  <c r="AF156" i="6" s="1"/>
  <c r="AE157" i="6"/>
  <c r="AF157" i="6" s="1"/>
  <c r="AE158" i="6"/>
  <c r="AF158" i="6" s="1"/>
  <c r="AE159" i="6"/>
  <c r="AF159" i="6" s="1"/>
  <c r="AE160" i="6"/>
  <c r="AF160" i="6" s="1"/>
  <c r="AE161" i="6"/>
  <c r="AF161" i="6" s="1"/>
  <c r="AE162" i="6"/>
  <c r="AF162" i="6" s="1"/>
  <c r="AE163" i="6"/>
  <c r="AF163" i="6" s="1"/>
  <c r="AE164" i="6"/>
  <c r="AF164" i="6" s="1"/>
  <c r="AE165" i="6"/>
  <c r="AF165" i="6" s="1"/>
  <c r="AE166" i="6"/>
  <c r="AF166" i="6" s="1"/>
  <c r="AE167" i="6"/>
  <c r="AF167" i="6" s="1"/>
  <c r="AE168" i="6"/>
  <c r="AF168" i="6" s="1"/>
  <c r="AE169" i="6"/>
  <c r="AF169" i="6" s="1"/>
  <c r="AE170" i="6"/>
  <c r="AF170" i="6" s="1"/>
  <c r="AE171" i="6"/>
  <c r="AF171" i="6" s="1"/>
  <c r="AE172" i="6"/>
  <c r="AF172" i="6" s="1"/>
  <c r="AE173" i="6"/>
  <c r="AF173" i="6" s="1"/>
  <c r="AE174" i="6"/>
  <c r="AF174" i="6" s="1"/>
  <c r="AE175" i="6"/>
  <c r="AF175" i="6" s="1"/>
  <c r="AE176" i="6"/>
  <c r="AF176" i="6" s="1"/>
  <c r="AE177" i="6"/>
  <c r="AF177" i="6" s="1"/>
  <c r="AE178" i="6"/>
  <c r="AF178" i="6" s="1"/>
  <c r="AE179" i="6"/>
  <c r="AF179" i="6" s="1"/>
  <c r="AE180" i="6"/>
  <c r="AF180" i="6" s="1"/>
  <c r="AE181" i="6"/>
  <c r="AF181" i="6" s="1"/>
  <c r="AE182" i="6"/>
  <c r="AF182" i="6" s="1"/>
  <c r="AE183" i="6"/>
  <c r="AF183" i="6" s="1"/>
  <c r="AE184" i="6"/>
  <c r="AF184" i="6" s="1"/>
  <c r="AE185" i="6"/>
  <c r="AF185" i="6" s="1"/>
  <c r="AE186" i="6"/>
  <c r="AF186" i="6" s="1"/>
  <c r="AE187" i="6"/>
  <c r="AF187" i="6" s="1"/>
  <c r="AE188" i="6"/>
  <c r="AF188" i="6" s="1"/>
  <c r="AE189" i="6"/>
  <c r="AF189" i="6" s="1"/>
  <c r="AE190" i="6"/>
  <c r="AF190" i="6" s="1"/>
  <c r="AE191" i="6"/>
  <c r="AF191" i="6" s="1"/>
  <c r="AE192" i="6"/>
  <c r="AF192" i="6" s="1"/>
  <c r="AE193" i="6"/>
  <c r="AF193" i="6" s="1"/>
  <c r="AE194" i="6"/>
  <c r="AF194" i="6" s="1"/>
  <c r="AE195" i="6"/>
  <c r="AF195" i="6" s="1"/>
  <c r="AE196" i="6"/>
  <c r="AF196" i="6" s="1"/>
  <c r="AE197" i="6"/>
  <c r="AF197" i="6" s="1"/>
  <c r="AE198" i="6"/>
  <c r="AF198" i="6" s="1"/>
  <c r="AE199" i="6"/>
  <c r="AF199" i="6" s="1"/>
  <c r="AE200" i="6"/>
  <c r="AF200" i="6" s="1"/>
  <c r="AE201" i="6"/>
  <c r="AF201" i="6" s="1"/>
  <c r="AE202" i="6"/>
  <c r="AF202" i="6" s="1"/>
  <c r="AE203" i="6"/>
  <c r="AF203" i="6" s="1"/>
  <c r="AE204" i="6"/>
  <c r="AF204" i="6" s="1"/>
  <c r="AE205" i="6"/>
  <c r="AF205" i="6" s="1"/>
  <c r="AE206" i="6"/>
  <c r="AF206" i="6" s="1"/>
  <c r="AE207" i="6"/>
  <c r="AF207" i="6" s="1"/>
  <c r="AE208" i="6"/>
  <c r="AF208" i="6" s="1"/>
  <c r="AE209" i="6"/>
  <c r="AF209" i="6" s="1"/>
  <c r="AE210" i="6"/>
  <c r="AF210" i="6" s="1"/>
  <c r="AE211" i="6"/>
  <c r="AF211" i="6" s="1"/>
  <c r="AE212" i="6"/>
  <c r="AF212" i="6" s="1"/>
  <c r="AE213" i="6"/>
  <c r="AF213" i="6" s="1"/>
  <c r="AE214" i="6"/>
  <c r="AF214" i="6" s="1"/>
  <c r="AE215" i="6"/>
  <c r="AF215" i="6" s="1"/>
  <c r="AE216" i="6"/>
  <c r="AF216" i="6" s="1"/>
  <c r="AE217" i="6"/>
  <c r="AF217" i="6" s="1"/>
  <c r="AE218" i="6"/>
  <c r="AF218" i="6" s="1"/>
  <c r="AE219" i="6"/>
  <c r="AF219" i="6" s="1"/>
  <c r="AE220" i="6"/>
  <c r="AF220" i="6" s="1"/>
  <c r="AE221" i="6"/>
  <c r="AF221" i="6" s="1"/>
  <c r="AE222" i="6"/>
  <c r="AF222" i="6" s="1"/>
  <c r="AE223" i="6"/>
  <c r="AF223" i="6" s="1"/>
  <c r="AE224" i="6"/>
  <c r="AF224" i="6" s="1"/>
  <c r="AE225" i="6"/>
  <c r="AF225" i="6" s="1"/>
  <c r="AE226" i="6"/>
  <c r="AF226" i="6" s="1"/>
  <c r="AE227" i="6"/>
  <c r="AF227" i="6" s="1"/>
  <c r="AE228" i="6"/>
  <c r="AF228" i="6" s="1"/>
  <c r="AE229" i="6"/>
  <c r="AF229" i="6" s="1"/>
  <c r="AE230" i="6"/>
  <c r="AF230" i="6" s="1"/>
  <c r="AE231" i="6"/>
  <c r="AF231" i="6" s="1"/>
  <c r="AE232" i="6"/>
  <c r="AF232" i="6" s="1"/>
  <c r="AE233" i="6"/>
  <c r="AF233" i="6" s="1"/>
  <c r="AE234" i="6"/>
  <c r="AF234" i="6" s="1"/>
  <c r="AE235" i="6"/>
  <c r="AF235" i="6" s="1"/>
  <c r="AE236" i="6"/>
  <c r="AF236" i="6" s="1"/>
  <c r="AE237" i="6"/>
  <c r="AF237" i="6" s="1"/>
  <c r="AE238" i="6"/>
  <c r="AF238" i="6" s="1"/>
  <c r="AE239" i="6"/>
  <c r="AF239" i="6" s="1"/>
  <c r="AE240" i="6"/>
  <c r="AF240" i="6" s="1"/>
  <c r="AE241" i="6"/>
  <c r="AF241" i="6" s="1"/>
  <c r="AE242" i="6"/>
  <c r="AF242" i="6" s="1"/>
  <c r="AE243" i="6"/>
  <c r="AF243" i="6" s="1"/>
  <c r="AE244" i="6"/>
  <c r="AF244" i="6" s="1"/>
  <c r="AE245" i="6"/>
  <c r="AF245" i="6" s="1"/>
  <c r="AE246" i="6"/>
  <c r="AF246" i="6" s="1"/>
  <c r="AE247" i="6"/>
  <c r="AF247" i="6" s="1"/>
  <c r="AE248" i="6"/>
  <c r="AF248" i="6" s="1"/>
  <c r="AE249" i="6"/>
  <c r="AF249" i="6" s="1"/>
  <c r="AE250" i="6"/>
  <c r="AF250" i="6" s="1"/>
  <c r="AE251" i="6"/>
  <c r="AF251" i="6" s="1"/>
  <c r="AE252" i="6"/>
  <c r="AF252" i="6" s="1"/>
  <c r="AE253" i="6"/>
  <c r="AF253" i="6" s="1"/>
  <c r="AE254" i="6"/>
  <c r="AF254" i="6" s="1"/>
  <c r="AE255" i="6"/>
  <c r="AF255" i="6" s="1"/>
  <c r="AE256" i="6"/>
  <c r="AF256" i="6" s="1"/>
  <c r="AE257" i="6"/>
  <c r="AF257" i="6" s="1"/>
  <c r="AE258" i="6"/>
  <c r="AF258" i="6" s="1"/>
  <c r="AE259" i="6"/>
  <c r="AF259" i="6" s="1"/>
  <c r="AE260" i="6"/>
  <c r="AF260" i="6" s="1"/>
  <c r="AE261" i="6"/>
  <c r="AF261" i="6" s="1"/>
  <c r="AE262" i="6"/>
  <c r="AF262" i="6" s="1"/>
  <c r="AE263" i="6"/>
  <c r="AF263" i="6" s="1"/>
  <c r="AE264" i="6"/>
  <c r="AF264" i="6" s="1"/>
  <c r="AE265" i="6"/>
  <c r="AF265" i="6" s="1"/>
  <c r="AE266" i="6"/>
  <c r="AF266" i="6" s="1"/>
  <c r="AE267" i="6"/>
  <c r="AF267" i="6" s="1"/>
  <c r="AE268" i="6"/>
  <c r="AF268" i="6" s="1"/>
  <c r="AE269" i="6"/>
  <c r="AF269" i="6" s="1"/>
  <c r="AE270" i="6"/>
  <c r="AF270" i="6" s="1"/>
  <c r="AE271" i="6"/>
  <c r="AF271" i="6" s="1"/>
  <c r="AE272" i="6"/>
  <c r="AF272" i="6" s="1"/>
  <c r="AE273" i="6"/>
  <c r="AF273" i="6" s="1"/>
  <c r="AE274" i="6"/>
  <c r="AF274" i="6" s="1"/>
  <c r="AE275" i="6"/>
  <c r="AF275" i="6" s="1"/>
  <c r="AE276" i="6"/>
  <c r="AF276" i="6" s="1"/>
  <c r="AE277" i="6"/>
  <c r="AF277" i="6" s="1"/>
  <c r="AE278" i="6"/>
  <c r="AF278" i="6" s="1"/>
  <c r="AE279" i="6"/>
  <c r="AF279" i="6" s="1"/>
  <c r="AE280" i="6"/>
  <c r="AF280" i="6" s="1"/>
  <c r="AE281" i="6"/>
  <c r="AF281" i="6" s="1"/>
  <c r="AE282" i="6"/>
  <c r="AF282" i="6" s="1"/>
  <c r="AE283" i="6"/>
  <c r="AF283" i="6" s="1"/>
  <c r="AE284" i="6"/>
  <c r="AF284" i="6" s="1"/>
  <c r="AE285" i="6"/>
  <c r="AF285" i="6" s="1"/>
  <c r="AE286" i="6"/>
  <c r="AF286" i="6" s="1"/>
  <c r="AE287" i="6"/>
  <c r="AF287" i="6" s="1"/>
  <c r="AE288" i="6"/>
  <c r="AF288" i="6" s="1"/>
  <c r="AE289" i="6"/>
  <c r="AF289" i="6" s="1"/>
  <c r="AE290" i="6"/>
  <c r="AF290" i="6" s="1"/>
  <c r="AE291" i="6"/>
  <c r="AF291" i="6" s="1"/>
  <c r="AE292" i="6"/>
  <c r="AF292" i="6" s="1"/>
  <c r="AE293" i="6"/>
  <c r="AF293" i="6" s="1"/>
  <c r="AE294" i="6"/>
  <c r="AF294" i="6" s="1"/>
  <c r="AE295" i="6"/>
  <c r="AF295" i="6" s="1"/>
  <c r="AE296" i="6"/>
  <c r="AF296" i="6" s="1"/>
  <c r="AE297" i="6"/>
  <c r="AF297" i="6" s="1"/>
  <c r="AE298" i="6"/>
  <c r="AF298" i="6" s="1"/>
  <c r="AE299" i="6"/>
  <c r="AF299" i="6" s="1"/>
  <c r="AE300" i="6"/>
  <c r="AF300" i="6" s="1"/>
  <c r="AE301" i="6"/>
  <c r="AF301" i="6" s="1"/>
  <c r="AE302" i="6"/>
  <c r="AF302" i="6" s="1"/>
  <c r="AE303" i="6"/>
  <c r="AF303" i="6" s="1"/>
  <c r="AE304" i="6"/>
  <c r="AF304" i="6" s="1"/>
  <c r="AE305" i="6"/>
  <c r="AF305" i="6" s="1"/>
  <c r="AE306" i="6"/>
  <c r="AF306" i="6" s="1"/>
  <c r="AE307" i="6"/>
  <c r="AF307" i="6" s="1"/>
  <c r="AE308" i="6"/>
  <c r="AF308" i="6" s="1"/>
  <c r="AE309" i="6"/>
  <c r="AF309" i="6" s="1"/>
  <c r="AE310" i="6"/>
  <c r="AF310" i="6" s="1"/>
  <c r="AE311" i="6"/>
  <c r="AF311" i="6" s="1"/>
  <c r="AE312" i="6"/>
  <c r="AF312" i="6" s="1"/>
  <c r="AE313" i="6"/>
  <c r="AF313" i="6" s="1"/>
  <c r="AE314" i="6"/>
  <c r="AF314" i="6" s="1"/>
  <c r="AE315" i="6"/>
  <c r="AF315" i="6" s="1"/>
  <c r="AE316" i="6"/>
  <c r="AF316" i="6" s="1"/>
  <c r="AE317" i="6"/>
  <c r="AF317" i="6" s="1"/>
  <c r="AE318" i="6"/>
  <c r="AF318" i="6" s="1"/>
  <c r="AE319" i="6"/>
  <c r="AF319" i="6" s="1"/>
  <c r="AE320" i="6"/>
  <c r="AF320" i="6" s="1"/>
  <c r="AE321" i="6"/>
  <c r="AF321" i="6" s="1"/>
  <c r="AE322" i="6"/>
  <c r="AF322" i="6" s="1"/>
  <c r="AE323" i="6"/>
  <c r="AF323" i="6" s="1"/>
  <c r="AE324" i="6"/>
  <c r="AF324" i="6" s="1"/>
  <c r="AE325" i="6"/>
  <c r="AF325" i="6" s="1"/>
  <c r="AE326" i="6"/>
  <c r="AF326" i="6" s="1"/>
  <c r="AE327" i="6"/>
  <c r="AF327" i="6" s="1"/>
  <c r="AE328" i="6"/>
  <c r="AF328" i="6" s="1"/>
  <c r="AE329" i="6"/>
  <c r="AF329" i="6" s="1"/>
  <c r="AE330" i="6"/>
  <c r="AF330" i="6" s="1"/>
  <c r="AE331" i="6"/>
  <c r="AF331" i="6" s="1"/>
  <c r="AE332" i="6"/>
  <c r="AF332" i="6" s="1"/>
  <c r="AE333" i="6"/>
  <c r="AF333" i="6" s="1"/>
  <c r="AE334" i="6"/>
  <c r="AF334" i="6" s="1"/>
  <c r="AE335" i="6"/>
  <c r="AF335" i="6" s="1"/>
  <c r="AE336" i="6"/>
  <c r="AF336" i="6" s="1"/>
  <c r="AE337" i="6"/>
  <c r="AF337" i="6" s="1"/>
  <c r="AE338" i="6"/>
  <c r="AF338" i="6" s="1"/>
  <c r="AE339" i="6"/>
  <c r="AF339" i="6" s="1"/>
  <c r="AE340" i="6"/>
  <c r="AF340" i="6" s="1"/>
  <c r="AE341" i="6"/>
  <c r="AF341" i="6" s="1"/>
  <c r="AE342" i="6"/>
  <c r="AF342" i="6" s="1"/>
  <c r="AE343" i="6"/>
  <c r="AF343" i="6" s="1"/>
  <c r="AE344" i="6"/>
  <c r="AF344" i="6" s="1"/>
  <c r="AE345" i="6"/>
  <c r="AF345" i="6" s="1"/>
  <c r="AE346" i="6"/>
  <c r="AF346" i="6" s="1"/>
  <c r="AE347" i="6"/>
  <c r="AF347" i="6" s="1"/>
  <c r="AE348" i="6"/>
  <c r="AF348" i="6" s="1"/>
  <c r="AE349" i="6"/>
  <c r="AF349" i="6" s="1"/>
  <c r="AE350" i="6"/>
  <c r="AF350" i="6" s="1"/>
  <c r="AE351" i="6"/>
  <c r="AF351" i="6" s="1"/>
  <c r="AE352" i="6"/>
  <c r="AF352" i="6" s="1"/>
  <c r="AE353" i="6"/>
  <c r="AF353" i="6" s="1"/>
  <c r="AE354" i="6"/>
  <c r="AF354" i="6" s="1"/>
  <c r="AE355" i="6"/>
  <c r="AF355" i="6" s="1"/>
  <c r="AE356" i="6"/>
  <c r="AF356" i="6" s="1"/>
  <c r="AE357" i="6"/>
  <c r="AF357" i="6" s="1"/>
  <c r="AE358" i="6"/>
  <c r="AF358" i="6" s="1"/>
  <c r="AE359" i="6"/>
  <c r="AF359" i="6" s="1"/>
  <c r="AE360" i="6"/>
  <c r="AF360" i="6" s="1"/>
  <c r="AE361" i="6"/>
  <c r="AF361" i="6" s="1"/>
  <c r="AE362" i="6"/>
  <c r="AF362" i="6" s="1"/>
  <c r="AE363" i="6"/>
  <c r="AF363" i="6" s="1"/>
  <c r="AE364" i="6"/>
  <c r="AF364" i="6" s="1"/>
  <c r="AE365" i="6"/>
  <c r="AF365" i="6" s="1"/>
  <c r="AE366" i="6"/>
  <c r="AF366" i="6" s="1"/>
  <c r="AE367" i="6"/>
  <c r="AF367" i="6" s="1"/>
  <c r="AE368" i="6"/>
  <c r="AF368" i="6" s="1"/>
  <c r="AE369" i="6"/>
  <c r="AF369" i="6" s="1"/>
  <c r="AE370" i="6"/>
  <c r="AF370" i="6" s="1"/>
  <c r="AE371" i="6"/>
  <c r="AF371" i="6" s="1"/>
  <c r="AE372" i="6"/>
  <c r="AF372" i="6" s="1"/>
  <c r="AE373" i="6"/>
  <c r="AF373" i="6" s="1"/>
  <c r="AE374" i="6"/>
  <c r="AF374" i="6" s="1"/>
  <c r="AE375" i="6"/>
  <c r="AF375" i="6" s="1"/>
  <c r="AE376" i="6"/>
  <c r="AF376" i="6" s="1"/>
  <c r="AE377" i="6"/>
  <c r="AF377" i="6" s="1"/>
  <c r="AE378" i="6"/>
  <c r="AF378" i="6" s="1"/>
  <c r="AE379" i="6"/>
  <c r="AF379" i="6" s="1"/>
  <c r="AE380" i="6"/>
  <c r="AF380" i="6" s="1"/>
  <c r="AE381" i="6"/>
  <c r="AF381" i="6" s="1"/>
  <c r="AE382" i="6"/>
  <c r="AF382" i="6" s="1"/>
  <c r="AE383" i="6"/>
  <c r="AF383" i="6" s="1"/>
  <c r="AE384" i="6"/>
  <c r="AF384" i="6" s="1"/>
  <c r="AE385" i="6"/>
  <c r="AF385" i="6" s="1"/>
  <c r="AE386" i="6"/>
  <c r="AF386" i="6" s="1"/>
  <c r="AE387" i="6"/>
  <c r="AF387" i="6" s="1"/>
  <c r="AE388" i="6"/>
  <c r="AF388" i="6" s="1"/>
  <c r="AE389" i="6"/>
  <c r="AF389" i="6" s="1"/>
  <c r="AE390" i="6"/>
  <c r="AF390" i="6" s="1"/>
  <c r="AE391" i="6"/>
  <c r="AF391" i="6" s="1"/>
  <c r="AE392" i="6"/>
  <c r="AF392" i="6" s="1"/>
  <c r="AE393" i="6"/>
  <c r="AF393" i="6" s="1"/>
  <c r="AE394" i="6"/>
  <c r="AF394" i="6" s="1"/>
  <c r="AE395" i="6"/>
  <c r="AF395" i="6" s="1"/>
  <c r="AE396" i="6"/>
  <c r="AF396" i="6" s="1"/>
  <c r="AE397" i="6"/>
  <c r="AF397" i="6" s="1"/>
  <c r="AE398" i="6"/>
  <c r="AF398" i="6" s="1"/>
  <c r="AE399" i="6"/>
  <c r="AF399" i="6" s="1"/>
  <c r="AE400" i="6"/>
  <c r="AF400" i="6" s="1"/>
  <c r="AE401" i="6"/>
  <c r="AF401" i="6" s="1"/>
  <c r="AE402" i="6"/>
  <c r="AF402" i="6" s="1"/>
  <c r="AE403" i="6"/>
  <c r="AF403" i="6" s="1"/>
  <c r="AE404" i="6"/>
  <c r="AF404" i="6" s="1"/>
  <c r="AE405" i="6"/>
  <c r="AF405" i="6" s="1"/>
  <c r="AE406" i="6"/>
  <c r="AF406" i="6" s="1"/>
  <c r="AE407" i="6"/>
  <c r="AF407" i="6" s="1"/>
  <c r="AE408" i="6"/>
  <c r="AF408" i="6" s="1"/>
  <c r="AE409" i="6"/>
  <c r="AF409" i="6" s="1"/>
  <c r="AE410" i="6"/>
  <c r="AF410" i="6" s="1"/>
  <c r="AE411" i="6"/>
  <c r="AF411" i="6" s="1"/>
  <c r="AE412" i="6"/>
  <c r="AF412" i="6" s="1"/>
  <c r="AE413" i="6"/>
  <c r="AF413" i="6" s="1"/>
  <c r="AE414" i="6"/>
  <c r="AF414" i="6" s="1"/>
  <c r="AE415" i="6"/>
  <c r="AF415" i="6" s="1"/>
  <c r="AE416" i="6"/>
  <c r="AF416" i="6" s="1"/>
  <c r="AE417" i="6"/>
  <c r="AF417" i="6" s="1"/>
  <c r="AE418" i="6"/>
  <c r="AF418" i="6" s="1"/>
  <c r="AE419" i="6"/>
  <c r="AF419" i="6" s="1"/>
  <c r="AE420" i="6"/>
  <c r="AF420" i="6" s="1"/>
  <c r="AE421" i="6"/>
  <c r="AF421" i="6" s="1"/>
  <c r="AE422" i="6"/>
  <c r="AF422" i="6" s="1"/>
  <c r="AE423" i="6"/>
  <c r="AF423" i="6" s="1"/>
  <c r="AE424" i="6"/>
  <c r="AF424" i="6" s="1"/>
  <c r="AE425" i="6"/>
  <c r="AF425" i="6" s="1"/>
  <c r="AE426" i="6"/>
  <c r="AF426" i="6" s="1"/>
  <c r="AE427" i="6"/>
  <c r="AF427" i="6" s="1"/>
  <c r="AE428" i="6"/>
  <c r="AF428" i="6" s="1"/>
  <c r="AE429" i="6"/>
  <c r="AF429" i="6" s="1"/>
  <c r="AE430" i="6"/>
  <c r="AF430" i="6" s="1"/>
  <c r="AE431" i="6"/>
  <c r="AF431" i="6" s="1"/>
  <c r="AE432" i="6"/>
  <c r="AF432" i="6" s="1"/>
  <c r="AE433" i="6"/>
  <c r="AF433" i="6" s="1"/>
  <c r="AE434" i="6"/>
  <c r="AF434" i="6" s="1"/>
  <c r="AE435" i="6"/>
  <c r="AF435" i="6" s="1"/>
  <c r="AE436" i="6"/>
  <c r="AF436" i="6" s="1"/>
  <c r="AE437" i="6"/>
  <c r="AF437" i="6" s="1"/>
  <c r="AE438" i="6"/>
  <c r="AF438" i="6" s="1"/>
  <c r="AE439" i="6"/>
  <c r="AF439" i="6" s="1"/>
  <c r="AE440" i="6"/>
  <c r="AF440" i="6" s="1"/>
  <c r="AE441" i="6"/>
  <c r="AF441" i="6" s="1"/>
  <c r="AE442" i="6"/>
  <c r="AF442" i="6" s="1"/>
  <c r="AE443" i="6"/>
  <c r="AF443" i="6" s="1"/>
  <c r="AE444" i="6"/>
  <c r="AF444" i="6" s="1"/>
  <c r="AE445" i="6"/>
  <c r="AF445" i="6" s="1"/>
  <c r="AE446" i="6"/>
  <c r="AF446" i="6" s="1"/>
  <c r="AE447" i="6"/>
  <c r="AF447" i="6" s="1"/>
  <c r="AE448" i="6"/>
  <c r="AF448" i="6" s="1"/>
  <c r="AE449" i="6"/>
  <c r="AF449" i="6" s="1"/>
  <c r="AE450" i="6"/>
  <c r="AF450" i="6" s="1"/>
  <c r="AE451" i="6"/>
  <c r="AF451" i="6" s="1"/>
  <c r="AE452" i="6"/>
  <c r="AF452" i="6" s="1"/>
  <c r="AE453" i="6"/>
  <c r="AF453" i="6" s="1"/>
  <c r="AE454" i="6"/>
  <c r="AF454" i="6" s="1"/>
  <c r="AE455" i="6"/>
  <c r="AF455" i="6" s="1"/>
  <c r="AE456" i="6"/>
  <c r="AF456" i="6" s="1"/>
  <c r="AE457" i="6"/>
  <c r="AF457" i="6" s="1"/>
  <c r="AE458" i="6"/>
  <c r="AF458" i="6" s="1"/>
  <c r="AE459" i="6"/>
  <c r="AF459" i="6" s="1"/>
  <c r="AE460" i="6"/>
  <c r="AF460" i="6" s="1"/>
  <c r="AE461" i="6"/>
  <c r="AF461" i="6" s="1"/>
  <c r="AE462" i="6"/>
  <c r="AF462" i="6" s="1"/>
  <c r="AE463" i="6"/>
  <c r="AF463" i="6" s="1"/>
  <c r="AE464" i="6"/>
  <c r="AF464" i="6" s="1"/>
  <c r="AE465" i="6"/>
  <c r="AF465" i="6" s="1"/>
  <c r="AE466" i="6"/>
  <c r="AF466" i="6" s="1"/>
  <c r="AE467" i="6"/>
  <c r="AF467" i="6" s="1"/>
  <c r="AE468" i="6"/>
  <c r="AF468" i="6" s="1"/>
  <c r="AE469" i="6"/>
  <c r="AF469" i="6" s="1"/>
  <c r="AE470" i="6"/>
  <c r="AF470" i="6" s="1"/>
  <c r="AE471" i="6"/>
  <c r="AF471" i="6" s="1"/>
  <c r="AE472" i="6"/>
  <c r="AF472" i="6" s="1"/>
  <c r="AE473" i="6"/>
  <c r="AF473" i="6" s="1"/>
  <c r="AE474" i="6"/>
  <c r="AF474" i="6" s="1"/>
  <c r="AE475" i="6"/>
  <c r="AF475" i="6" s="1"/>
  <c r="AE476" i="6"/>
  <c r="AF476" i="6" s="1"/>
  <c r="AE477" i="6"/>
  <c r="AF477" i="6" s="1"/>
  <c r="AE478" i="6"/>
  <c r="AF478" i="6" s="1"/>
  <c r="AE479" i="6"/>
  <c r="AF479" i="6" s="1"/>
  <c r="AE480" i="6"/>
  <c r="AF480" i="6" s="1"/>
  <c r="AE481" i="6"/>
  <c r="AF481" i="6" s="1"/>
  <c r="AE482" i="6"/>
  <c r="AF482" i="6" s="1"/>
  <c r="AE483" i="6"/>
  <c r="AF483" i="6" s="1"/>
  <c r="AE484" i="6"/>
  <c r="AF484" i="6" s="1"/>
  <c r="AE485" i="6"/>
  <c r="AF485" i="6" s="1"/>
  <c r="AE486" i="6"/>
  <c r="AF486" i="6" s="1"/>
  <c r="AE487" i="6"/>
  <c r="AF487" i="6" s="1"/>
  <c r="AE488" i="6"/>
  <c r="AF488" i="6" s="1"/>
  <c r="AE489" i="6"/>
  <c r="AF489" i="6" s="1"/>
  <c r="AE490" i="6"/>
  <c r="AF490" i="6" s="1"/>
  <c r="AE491" i="6"/>
  <c r="AF491" i="6" s="1"/>
  <c r="AE492" i="6"/>
  <c r="AF492" i="6" s="1"/>
  <c r="AE493" i="6"/>
  <c r="AF493" i="6" s="1"/>
  <c r="AE494" i="6"/>
  <c r="AF494" i="6" s="1"/>
  <c r="AE495" i="6"/>
  <c r="AF495" i="6" s="1"/>
  <c r="AE496" i="6"/>
  <c r="AF496" i="6" s="1"/>
  <c r="AE497" i="6"/>
  <c r="AF497" i="6" s="1"/>
  <c r="AE498" i="6"/>
  <c r="AF498" i="6" s="1"/>
  <c r="AE499" i="6"/>
  <c r="AF499" i="6" s="1"/>
  <c r="AE500" i="6"/>
  <c r="AF500" i="6" s="1"/>
  <c r="AE501" i="6"/>
  <c r="AF501" i="6" s="1"/>
  <c r="AE502" i="6"/>
  <c r="AF502" i="6" s="1"/>
  <c r="AE503" i="6"/>
  <c r="AF503" i="6" s="1"/>
  <c r="AE504" i="6"/>
  <c r="AF504" i="6" s="1"/>
  <c r="AE505" i="6"/>
  <c r="AF505" i="6" s="1"/>
  <c r="AE506" i="6"/>
  <c r="AF506" i="6" s="1"/>
  <c r="AE507" i="6"/>
  <c r="AF507" i="6" s="1"/>
  <c r="AE508" i="6"/>
  <c r="AF508" i="6" s="1"/>
  <c r="AE509" i="6"/>
  <c r="AF509" i="6" s="1"/>
  <c r="AE510" i="6"/>
  <c r="AF510" i="6" s="1"/>
  <c r="AE511" i="6"/>
  <c r="AF511" i="6" s="1"/>
  <c r="AE512" i="6"/>
  <c r="AF512" i="6" s="1"/>
  <c r="AE513" i="6"/>
  <c r="AF513" i="6" s="1"/>
  <c r="AE514" i="6"/>
  <c r="AF514" i="6" s="1"/>
  <c r="AE515" i="6"/>
  <c r="AF515" i="6" s="1"/>
  <c r="AE516" i="6"/>
  <c r="AF516" i="6" s="1"/>
  <c r="AE517" i="6"/>
  <c r="AF517" i="6" s="1"/>
  <c r="AE518" i="6"/>
  <c r="AF518" i="6" s="1"/>
  <c r="AE519" i="6"/>
  <c r="AF519" i="6" s="1"/>
  <c r="AE520" i="6"/>
  <c r="AF520" i="6" s="1"/>
  <c r="AE521" i="6"/>
  <c r="AF521" i="6" s="1"/>
  <c r="AE522" i="6"/>
  <c r="AF522" i="6" s="1"/>
  <c r="AE523" i="6"/>
  <c r="AF523" i="6" s="1"/>
  <c r="AE524" i="6"/>
  <c r="AF524" i="6" s="1"/>
  <c r="AE525" i="6"/>
  <c r="AF525" i="6" s="1"/>
  <c r="AE526" i="6"/>
  <c r="AF526" i="6" s="1"/>
  <c r="AE527" i="6"/>
  <c r="AF527" i="6" s="1"/>
  <c r="AE528" i="6"/>
  <c r="AF528" i="6" s="1"/>
  <c r="AE529" i="6"/>
  <c r="AF529" i="6" s="1"/>
  <c r="AE530" i="6"/>
  <c r="AF530" i="6" s="1"/>
  <c r="AE531" i="6"/>
  <c r="AF531" i="6" s="1"/>
  <c r="AE532" i="6"/>
  <c r="AF532" i="6" s="1"/>
  <c r="AE533" i="6"/>
  <c r="AF533" i="6" s="1"/>
  <c r="AE534" i="6"/>
  <c r="AF534" i="6" s="1"/>
  <c r="AE535" i="6"/>
  <c r="AF535" i="6" s="1"/>
  <c r="AE536" i="6"/>
  <c r="AF536" i="6" s="1"/>
  <c r="AE537" i="6"/>
  <c r="AF537" i="6" s="1"/>
  <c r="AE538" i="6"/>
  <c r="AF538" i="6" s="1"/>
  <c r="AE539" i="6"/>
  <c r="AF539" i="6" s="1"/>
  <c r="AE540" i="6"/>
  <c r="AF540" i="6" s="1"/>
  <c r="AE541" i="6"/>
  <c r="AF541" i="6" s="1"/>
  <c r="AE542" i="6"/>
  <c r="AF542" i="6" s="1"/>
  <c r="AE543" i="6"/>
  <c r="AF543" i="6" s="1"/>
  <c r="AE544" i="6"/>
  <c r="AF544" i="6" s="1"/>
  <c r="AE545" i="6"/>
  <c r="AF545" i="6" s="1"/>
  <c r="AE546" i="6"/>
  <c r="AF546" i="6" s="1"/>
  <c r="AE547" i="6"/>
  <c r="AF547" i="6" s="1"/>
  <c r="AE548" i="6"/>
  <c r="AF548" i="6" s="1"/>
  <c r="AE549" i="6"/>
  <c r="AF549" i="6" s="1"/>
  <c r="AE550" i="6"/>
  <c r="AF550" i="6" s="1"/>
  <c r="AE551" i="6"/>
  <c r="AF551" i="6" s="1"/>
  <c r="AE552" i="6"/>
  <c r="AF552" i="6" s="1"/>
  <c r="AE553" i="6"/>
  <c r="AF553" i="6" s="1"/>
  <c r="AE554" i="6"/>
  <c r="AF554" i="6" s="1"/>
  <c r="AE555" i="6"/>
  <c r="AF555" i="6" s="1"/>
  <c r="AE556" i="6"/>
  <c r="AF556" i="6" s="1"/>
  <c r="AE557" i="6"/>
  <c r="AF557" i="6" s="1"/>
  <c r="AE558" i="6"/>
  <c r="AF558" i="6" s="1"/>
  <c r="AE559" i="6"/>
  <c r="AF559" i="6" s="1"/>
  <c r="AE560" i="6"/>
  <c r="AF560" i="6" s="1"/>
  <c r="AE561" i="6"/>
  <c r="AF561" i="6" s="1"/>
  <c r="AE562" i="6"/>
  <c r="AF562" i="6" s="1"/>
  <c r="AE563" i="6"/>
  <c r="AF563" i="6" s="1"/>
  <c r="AE564" i="6"/>
  <c r="AF564" i="6" s="1"/>
  <c r="AE565" i="6"/>
  <c r="AF565" i="6" s="1"/>
  <c r="AE566" i="6"/>
  <c r="AF566" i="6" s="1"/>
  <c r="AE567" i="6"/>
  <c r="AF567" i="6" s="1"/>
  <c r="AE568" i="6"/>
  <c r="AF568" i="6" s="1"/>
  <c r="AE569" i="6"/>
  <c r="AF569" i="6" s="1"/>
  <c r="AE570" i="6"/>
  <c r="AF570" i="6" s="1"/>
  <c r="AE571" i="6"/>
  <c r="AF571" i="6" s="1"/>
  <c r="AE572" i="6"/>
  <c r="AF572" i="6" s="1"/>
  <c r="AE573" i="6"/>
  <c r="AF573" i="6" s="1"/>
  <c r="AE574" i="6"/>
  <c r="AF574" i="6" s="1"/>
  <c r="AE575" i="6"/>
  <c r="AF575" i="6" s="1"/>
  <c r="AE576" i="6"/>
  <c r="AF576" i="6" s="1"/>
  <c r="AE577" i="6"/>
  <c r="AF577" i="6" s="1"/>
  <c r="AE578" i="6"/>
  <c r="AF578" i="6" s="1"/>
  <c r="AE579" i="6"/>
  <c r="AF579" i="6" s="1"/>
  <c r="AE580" i="6"/>
  <c r="AF580" i="6" s="1"/>
  <c r="AE581" i="6"/>
  <c r="AF581" i="6" s="1"/>
  <c r="AE582" i="6"/>
  <c r="AF582" i="6" s="1"/>
  <c r="AE583" i="6"/>
  <c r="AF583" i="6" s="1"/>
  <c r="AE584" i="6"/>
  <c r="AF584" i="6" s="1"/>
  <c r="AE585" i="6"/>
  <c r="AF585" i="6" s="1"/>
  <c r="AE586" i="6"/>
  <c r="AF586" i="6" s="1"/>
  <c r="AE587" i="6"/>
  <c r="AF587" i="6" s="1"/>
  <c r="AE588" i="6"/>
  <c r="AF588" i="6" s="1"/>
  <c r="AE589" i="6"/>
  <c r="AF589" i="6" s="1"/>
  <c r="AE590" i="6"/>
  <c r="AF590" i="6" s="1"/>
  <c r="AE591" i="6"/>
  <c r="AF591" i="6" s="1"/>
  <c r="AE592" i="6"/>
  <c r="AF592" i="6" s="1"/>
  <c r="AE593" i="6"/>
  <c r="AF593" i="6" s="1"/>
  <c r="AE594" i="6"/>
  <c r="AF594" i="6" s="1"/>
  <c r="AE595" i="6"/>
  <c r="AF595" i="6" s="1"/>
  <c r="AE596" i="6"/>
  <c r="AF596" i="6" s="1"/>
  <c r="AE597" i="6"/>
  <c r="AF597" i="6" s="1"/>
  <c r="AE598" i="6"/>
  <c r="AF598" i="6" s="1"/>
  <c r="AE599" i="6"/>
  <c r="AF599" i="6" s="1"/>
  <c r="AE600" i="6"/>
  <c r="AF600" i="6" s="1"/>
  <c r="AE601" i="6"/>
  <c r="AF601" i="6" s="1"/>
  <c r="AE602" i="6"/>
  <c r="AF602" i="6" s="1"/>
  <c r="AE603" i="6"/>
  <c r="AF603" i="6" s="1"/>
  <c r="AE604" i="6"/>
  <c r="AF604" i="6" s="1"/>
  <c r="AE605" i="6"/>
  <c r="AF605" i="6" s="1"/>
  <c r="AE606" i="6"/>
  <c r="AF606" i="6" s="1"/>
  <c r="AE607" i="6"/>
  <c r="AF607" i="6" s="1"/>
  <c r="AE608" i="6"/>
  <c r="AF608" i="6" s="1"/>
  <c r="AE609" i="6"/>
  <c r="AF609" i="6" s="1"/>
  <c r="AE610" i="6"/>
  <c r="AF610" i="6" s="1"/>
  <c r="AE611" i="6"/>
  <c r="AF611" i="6" s="1"/>
  <c r="AE612" i="6"/>
  <c r="AF612" i="6" s="1"/>
  <c r="AE613" i="6"/>
  <c r="AF613" i="6" s="1"/>
  <c r="AE614" i="6"/>
  <c r="AF614" i="6" s="1"/>
  <c r="AE615" i="6"/>
  <c r="AF615" i="6" s="1"/>
  <c r="AE616" i="6"/>
  <c r="AF616" i="6" s="1"/>
  <c r="AE617" i="6"/>
  <c r="AF617" i="6" s="1"/>
  <c r="AE618" i="6"/>
  <c r="AF618" i="6" s="1"/>
  <c r="AE619" i="6"/>
  <c r="AF619" i="6" s="1"/>
  <c r="AE620" i="6"/>
  <c r="AF620" i="6" s="1"/>
  <c r="AE621" i="6"/>
  <c r="AF621" i="6" s="1"/>
  <c r="AE622" i="6"/>
  <c r="AF622" i="6" s="1"/>
  <c r="AE623" i="6"/>
  <c r="AF623" i="6" s="1"/>
  <c r="AE624" i="6"/>
  <c r="AF624" i="6" s="1"/>
  <c r="AE625" i="6"/>
  <c r="AF625" i="6" s="1"/>
  <c r="AE626" i="6"/>
  <c r="AF626" i="6" s="1"/>
  <c r="AE627" i="6"/>
  <c r="AF627" i="6" s="1"/>
  <c r="AE628" i="6"/>
  <c r="AF628" i="6" s="1"/>
  <c r="AE629" i="6"/>
  <c r="AF629" i="6" s="1"/>
  <c r="AE630" i="6"/>
  <c r="AF630" i="6" s="1"/>
  <c r="AE631" i="6"/>
  <c r="AF631" i="6" s="1"/>
  <c r="AE632" i="6"/>
  <c r="AF632" i="6" s="1"/>
  <c r="AE633" i="6"/>
  <c r="AF633" i="6" s="1"/>
  <c r="AE634" i="6"/>
  <c r="AF634" i="6" s="1"/>
  <c r="AE635" i="6"/>
  <c r="AF635" i="6" s="1"/>
  <c r="AE636" i="6"/>
  <c r="AF636" i="6" s="1"/>
  <c r="AE637" i="6"/>
  <c r="AF637" i="6" s="1"/>
  <c r="AE638" i="6"/>
  <c r="AF638" i="6" s="1"/>
  <c r="AE639" i="6"/>
  <c r="AF639" i="6" s="1"/>
  <c r="AE640" i="6"/>
  <c r="AF640" i="6" s="1"/>
  <c r="AE641" i="6"/>
  <c r="AF641" i="6" s="1"/>
  <c r="AE642" i="6"/>
  <c r="AF642" i="6" s="1"/>
  <c r="AE643" i="6"/>
  <c r="AF643" i="6" s="1"/>
  <c r="AE644" i="6"/>
  <c r="AF644" i="6" s="1"/>
  <c r="AE645" i="6"/>
  <c r="AF645" i="6" s="1"/>
  <c r="AE646" i="6"/>
  <c r="AF646" i="6" s="1"/>
  <c r="AE647" i="6"/>
  <c r="AF647" i="6" s="1"/>
  <c r="AE648" i="6"/>
  <c r="AF648" i="6" s="1"/>
  <c r="AE649" i="6"/>
  <c r="AF649" i="6" s="1"/>
  <c r="AE650" i="6"/>
  <c r="AF650" i="6" s="1"/>
  <c r="AE651" i="6"/>
  <c r="AF651" i="6" s="1"/>
  <c r="AE652" i="6"/>
  <c r="AF652" i="6" s="1"/>
  <c r="AE653" i="6"/>
  <c r="AF653" i="6" s="1"/>
  <c r="AE654" i="6"/>
  <c r="AF654" i="6" s="1"/>
  <c r="AE655" i="6"/>
  <c r="AF655" i="6" s="1"/>
  <c r="AE656" i="6"/>
  <c r="AF656" i="6" s="1"/>
  <c r="AE657" i="6"/>
  <c r="AF657" i="6" s="1"/>
  <c r="AE658" i="6"/>
  <c r="AF658" i="6" s="1"/>
  <c r="AE659" i="6"/>
  <c r="AF659" i="6" s="1"/>
  <c r="AE660" i="6"/>
  <c r="AF660" i="6" s="1"/>
  <c r="AE661" i="6"/>
  <c r="AF661" i="6" s="1"/>
  <c r="AE662" i="6"/>
  <c r="AF662" i="6" s="1"/>
  <c r="AE663" i="6"/>
  <c r="AF663" i="6" s="1"/>
  <c r="AE664" i="6"/>
  <c r="AF664" i="6" s="1"/>
  <c r="AE665" i="6"/>
  <c r="AF665" i="6" s="1"/>
  <c r="AE666" i="6"/>
  <c r="AF666" i="6" s="1"/>
  <c r="AE667" i="6"/>
  <c r="AF667" i="6" s="1"/>
  <c r="AE668" i="6"/>
  <c r="AF668" i="6" s="1"/>
  <c r="AE669" i="6"/>
  <c r="AF669" i="6" s="1"/>
  <c r="AE670" i="6"/>
  <c r="AF670" i="6" s="1"/>
  <c r="AE671" i="6"/>
  <c r="AF671" i="6" s="1"/>
  <c r="AE672" i="6"/>
  <c r="AF672" i="6" s="1"/>
  <c r="AE673" i="6"/>
  <c r="AF673" i="6" s="1"/>
  <c r="AE674" i="6"/>
  <c r="AF674" i="6" s="1"/>
  <c r="AE675" i="6"/>
  <c r="AF675" i="6" s="1"/>
  <c r="AE676" i="6"/>
  <c r="AF676" i="6" s="1"/>
  <c r="AE677" i="6"/>
  <c r="AF677" i="6" s="1"/>
  <c r="AE678" i="6"/>
  <c r="AF678" i="6" s="1"/>
  <c r="AE679" i="6"/>
  <c r="AF679" i="6" s="1"/>
  <c r="AE680" i="6"/>
  <c r="AF680" i="6" s="1"/>
  <c r="AE681" i="6"/>
  <c r="AF681" i="6" s="1"/>
  <c r="AE682" i="6"/>
  <c r="AF682" i="6" s="1"/>
  <c r="AE683" i="6"/>
  <c r="AF683" i="6" s="1"/>
  <c r="AE684" i="6"/>
  <c r="AF684" i="6" s="1"/>
  <c r="AE685" i="6"/>
  <c r="AF685" i="6" s="1"/>
  <c r="AE686" i="6"/>
  <c r="AF686" i="6" s="1"/>
  <c r="AE687" i="6"/>
  <c r="AF687" i="6" s="1"/>
  <c r="AE688" i="6"/>
  <c r="AF688" i="6" s="1"/>
  <c r="AE689" i="6"/>
  <c r="AF689" i="6" s="1"/>
  <c r="AE690" i="6"/>
  <c r="AF690" i="6" s="1"/>
  <c r="AE691" i="6"/>
  <c r="AF691" i="6" s="1"/>
  <c r="AE692" i="6"/>
  <c r="AF692" i="6" s="1"/>
  <c r="AE693" i="6"/>
  <c r="AF693" i="6" s="1"/>
  <c r="AE694" i="6"/>
  <c r="AF694" i="6" s="1"/>
  <c r="AE695" i="6"/>
  <c r="AF695" i="6" s="1"/>
  <c r="AE696" i="6"/>
  <c r="AF696" i="6" s="1"/>
  <c r="AE697" i="6"/>
  <c r="AF697" i="6" s="1"/>
  <c r="AE698" i="6"/>
  <c r="AF698" i="6" s="1"/>
  <c r="AE699" i="6"/>
  <c r="AF699" i="6" s="1"/>
  <c r="AE700" i="6"/>
  <c r="AF700" i="6" s="1"/>
  <c r="AE701" i="6"/>
  <c r="AF701" i="6" s="1"/>
  <c r="AE702" i="6"/>
  <c r="AF702" i="6" s="1"/>
  <c r="AE703" i="6"/>
  <c r="AF703" i="6" s="1"/>
  <c r="AE704" i="6"/>
  <c r="AF704" i="6" s="1"/>
  <c r="AE705" i="6"/>
  <c r="AF705" i="6" s="1"/>
  <c r="AE706" i="6"/>
  <c r="AF706" i="6" s="1"/>
  <c r="AE707" i="6"/>
  <c r="AF707" i="6" s="1"/>
  <c r="AE708" i="6"/>
  <c r="AF708" i="6" s="1"/>
  <c r="AE709" i="6"/>
  <c r="AF709" i="6" s="1"/>
  <c r="AE710" i="6"/>
  <c r="AF710" i="6" s="1"/>
  <c r="AE711" i="6"/>
  <c r="AF711" i="6" s="1"/>
  <c r="AE712" i="6"/>
  <c r="AF712" i="6" s="1"/>
  <c r="AE713" i="6"/>
  <c r="AF713" i="6" s="1"/>
  <c r="AE714" i="6"/>
  <c r="AF714" i="6" s="1"/>
  <c r="AE715" i="6"/>
  <c r="AF715" i="6" s="1"/>
  <c r="AE716" i="6"/>
  <c r="AF716" i="6" s="1"/>
  <c r="AE717" i="6"/>
  <c r="AF717" i="6" s="1"/>
  <c r="AE718" i="6"/>
  <c r="AF718" i="6" s="1"/>
  <c r="AE719" i="6"/>
  <c r="AF719" i="6" s="1"/>
  <c r="AE720" i="6"/>
  <c r="AF720" i="6" s="1"/>
  <c r="AE721" i="6"/>
  <c r="AF721" i="6" s="1"/>
  <c r="AE722" i="6"/>
  <c r="AF722" i="6" s="1"/>
  <c r="AE723" i="6"/>
  <c r="AF723" i="6" s="1"/>
  <c r="AE724" i="6"/>
  <c r="AF724" i="6" s="1"/>
  <c r="AE725" i="6"/>
  <c r="AF725" i="6" s="1"/>
  <c r="AE726" i="6"/>
  <c r="AF726" i="6" s="1"/>
  <c r="AE727" i="6"/>
  <c r="AF727" i="6" s="1"/>
  <c r="AE728" i="6"/>
  <c r="AF728" i="6" s="1"/>
  <c r="AE729" i="6"/>
  <c r="AF729" i="6" s="1"/>
  <c r="AE730" i="6"/>
  <c r="AF730" i="6" s="1"/>
  <c r="AE731" i="6"/>
  <c r="AF731" i="6" s="1"/>
  <c r="AE732" i="6"/>
  <c r="AF732" i="6" s="1"/>
  <c r="AE733" i="6"/>
  <c r="AF733" i="6" s="1"/>
  <c r="AE734" i="6"/>
  <c r="AF734" i="6" s="1"/>
  <c r="AE735" i="6"/>
  <c r="AF735" i="6" s="1"/>
  <c r="AE736" i="6"/>
  <c r="AF736" i="6" s="1"/>
  <c r="AE737" i="6"/>
  <c r="AF737" i="6" s="1"/>
  <c r="AE738" i="6"/>
  <c r="AF738" i="6" s="1"/>
  <c r="AE739" i="6"/>
  <c r="AF739" i="6" s="1"/>
  <c r="AE740" i="6"/>
  <c r="AF740" i="6" s="1"/>
  <c r="AE741" i="6"/>
  <c r="AF741" i="6" s="1"/>
  <c r="AE742" i="6"/>
  <c r="AF742" i="6" s="1"/>
  <c r="AE743" i="6"/>
  <c r="AF743" i="6" s="1"/>
  <c r="AE744" i="6"/>
  <c r="AF744" i="6" s="1"/>
  <c r="AE745" i="6"/>
  <c r="AF745" i="6" s="1"/>
  <c r="AE746" i="6"/>
  <c r="AF746" i="6" s="1"/>
  <c r="AE747" i="6"/>
  <c r="AF747" i="6" s="1"/>
  <c r="AE748" i="6"/>
  <c r="AF748" i="6" s="1"/>
  <c r="AE749" i="6"/>
  <c r="AF749" i="6" s="1"/>
  <c r="AE750" i="6"/>
  <c r="AF750" i="6" s="1"/>
  <c r="AE751" i="6"/>
  <c r="AF751" i="6" s="1"/>
  <c r="AE752" i="6"/>
  <c r="AF752" i="6" s="1"/>
  <c r="AE753" i="6"/>
  <c r="AF753" i="6" s="1"/>
  <c r="AE754" i="6"/>
  <c r="AF754" i="6" s="1"/>
  <c r="AE755" i="6"/>
  <c r="AF755" i="6" s="1"/>
  <c r="AE756" i="6"/>
  <c r="AF756" i="6" s="1"/>
  <c r="AE757" i="6"/>
  <c r="AF757" i="6" s="1"/>
  <c r="AE758" i="6"/>
  <c r="AF758" i="6" s="1"/>
  <c r="AE759" i="6"/>
  <c r="AF759" i="6" s="1"/>
  <c r="AE760" i="6"/>
  <c r="AF760" i="6" s="1"/>
  <c r="AE761" i="6"/>
  <c r="AF761" i="6" s="1"/>
  <c r="AE762" i="6"/>
  <c r="AF762" i="6" s="1"/>
  <c r="AE763" i="6"/>
  <c r="AF763" i="6" s="1"/>
  <c r="AE764" i="6"/>
  <c r="AF764" i="6" s="1"/>
  <c r="AE765" i="6"/>
  <c r="AF765" i="6" s="1"/>
  <c r="AE766" i="6"/>
  <c r="AF766" i="6" s="1"/>
  <c r="AE767" i="6"/>
  <c r="AF767" i="6" s="1"/>
  <c r="AE768" i="6"/>
  <c r="AF768" i="6" s="1"/>
  <c r="AE769" i="6"/>
  <c r="AF769" i="6" s="1"/>
  <c r="AE770" i="6"/>
  <c r="AF770" i="6" s="1"/>
  <c r="AE771" i="6"/>
  <c r="AF771" i="6" s="1"/>
  <c r="AE772" i="6"/>
  <c r="AF772" i="6" s="1"/>
  <c r="AE773" i="6"/>
  <c r="AF773" i="6" s="1"/>
  <c r="AE774" i="6"/>
  <c r="AF774" i="6" s="1"/>
  <c r="AE775" i="6"/>
  <c r="AF775" i="6" s="1"/>
  <c r="AE776" i="6"/>
  <c r="AF776" i="6" s="1"/>
  <c r="AE777" i="6"/>
  <c r="AF777" i="6" s="1"/>
  <c r="AE778" i="6"/>
  <c r="AF778" i="6" s="1"/>
  <c r="AE779" i="6"/>
  <c r="AF779" i="6" s="1"/>
  <c r="AE780" i="6"/>
  <c r="AF780" i="6" s="1"/>
  <c r="AE781" i="6"/>
  <c r="AF781" i="6" s="1"/>
  <c r="AE782" i="6"/>
  <c r="AF782" i="6" s="1"/>
  <c r="AE783" i="6"/>
  <c r="AF783" i="6" s="1"/>
  <c r="AE784" i="6"/>
  <c r="AF784" i="6" s="1"/>
  <c r="AE785" i="6"/>
  <c r="AF785" i="6" s="1"/>
  <c r="AE786" i="6"/>
  <c r="AF786" i="6" s="1"/>
  <c r="AE787" i="6"/>
  <c r="AF787" i="6" s="1"/>
  <c r="AE788" i="6"/>
  <c r="AF788" i="6" s="1"/>
  <c r="AE789" i="6"/>
  <c r="AF789" i="6" s="1"/>
  <c r="AE790" i="6"/>
  <c r="AF790" i="6" s="1"/>
  <c r="AE791" i="6"/>
  <c r="AF791" i="6" s="1"/>
  <c r="AE792" i="6"/>
  <c r="AF792" i="6" s="1"/>
  <c r="AE793" i="6"/>
  <c r="AF793" i="6" s="1"/>
  <c r="AE794" i="6"/>
  <c r="AF794" i="6" s="1"/>
  <c r="AE795" i="6"/>
  <c r="AF795" i="6" s="1"/>
  <c r="AE796" i="6"/>
  <c r="AF796" i="6" s="1"/>
  <c r="AE797" i="6"/>
  <c r="AF797" i="6" s="1"/>
  <c r="AE798" i="6"/>
  <c r="AF798" i="6" s="1"/>
  <c r="AE799" i="6"/>
  <c r="AF799" i="6" s="1"/>
  <c r="AE800" i="6"/>
  <c r="AF800" i="6" s="1"/>
  <c r="AE801" i="6"/>
  <c r="AF801" i="6" s="1"/>
  <c r="AE802" i="6"/>
  <c r="AF802" i="6" s="1"/>
  <c r="AE803" i="6"/>
  <c r="AF803" i="6" s="1"/>
  <c r="AE804" i="6"/>
  <c r="AF804" i="6" s="1"/>
  <c r="AE805" i="6"/>
  <c r="AF805" i="6" s="1"/>
  <c r="AE806" i="6"/>
  <c r="AF806" i="6" s="1"/>
  <c r="AE807" i="6"/>
  <c r="AF807" i="6" s="1"/>
  <c r="AE808" i="6"/>
  <c r="AF808" i="6" s="1"/>
  <c r="AE809" i="6"/>
  <c r="AF809" i="6" s="1"/>
  <c r="AE810" i="6"/>
  <c r="AF810" i="6" s="1"/>
  <c r="AE811" i="6"/>
  <c r="AF811" i="6" s="1"/>
  <c r="AE812" i="6"/>
  <c r="AF812" i="6" s="1"/>
  <c r="AE813" i="6"/>
  <c r="AF813" i="6" s="1"/>
  <c r="AE814" i="6"/>
  <c r="AF814" i="6" s="1"/>
  <c r="AE815" i="6"/>
  <c r="AF815" i="6" s="1"/>
  <c r="AE816" i="6"/>
  <c r="AF816" i="6" s="1"/>
  <c r="AE817" i="6"/>
  <c r="AF817" i="6" s="1"/>
  <c r="AE818" i="6"/>
  <c r="AF818" i="6" s="1"/>
  <c r="AE819" i="6"/>
  <c r="AF819" i="6" s="1"/>
  <c r="AE820" i="6"/>
  <c r="AF820" i="6" s="1"/>
  <c r="AE821" i="6"/>
  <c r="AF821" i="6" s="1"/>
  <c r="AE822" i="6"/>
  <c r="AF822" i="6" s="1"/>
  <c r="AE823" i="6"/>
  <c r="AF823" i="6" s="1"/>
  <c r="AE824" i="6"/>
  <c r="AF824" i="6" s="1"/>
  <c r="AE825" i="6"/>
  <c r="AF825" i="6" s="1"/>
  <c r="AE826" i="6"/>
  <c r="AF826" i="6" s="1"/>
  <c r="AE827" i="6"/>
  <c r="AF827" i="6" s="1"/>
  <c r="AE828" i="6"/>
  <c r="AF828" i="6" s="1"/>
  <c r="AE829" i="6"/>
  <c r="AF829" i="6" s="1"/>
  <c r="AE830" i="6"/>
  <c r="AF830" i="6" s="1"/>
  <c r="AE831" i="6"/>
  <c r="AF831" i="6" s="1"/>
  <c r="AE832" i="6"/>
  <c r="AF832" i="6" s="1"/>
  <c r="AE833" i="6"/>
  <c r="AF833" i="6" s="1"/>
  <c r="AE834" i="6"/>
  <c r="AF834" i="6" s="1"/>
  <c r="AE835" i="6"/>
  <c r="AF835" i="6" s="1"/>
  <c r="AE836" i="6"/>
  <c r="AF836" i="6" s="1"/>
  <c r="AE837" i="6"/>
  <c r="AF837" i="6" s="1"/>
  <c r="AE838" i="6"/>
  <c r="AF838" i="6" s="1"/>
  <c r="AE839" i="6"/>
  <c r="AF839" i="6" s="1"/>
  <c r="AE840" i="6"/>
  <c r="AF840" i="6" s="1"/>
  <c r="AE841" i="6"/>
  <c r="AF841" i="6" s="1"/>
  <c r="AE842" i="6"/>
  <c r="AF842" i="6" s="1"/>
  <c r="AE843" i="6"/>
  <c r="AF843" i="6" s="1"/>
  <c r="AE844" i="6"/>
  <c r="AF844" i="6" s="1"/>
  <c r="AE845" i="6"/>
  <c r="AF845" i="6" s="1"/>
  <c r="AE846" i="6"/>
  <c r="AF846" i="6" s="1"/>
  <c r="AE847" i="6"/>
  <c r="AF847" i="6" s="1"/>
  <c r="AE848" i="6"/>
  <c r="AF848" i="6" s="1"/>
  <c r="AE849" i="6"/>
  <c r="AF849" i="6" s="1"/>
  <c r="AE850" i="6"/>
  <c r="AF850" i="6" s="1"/>
  <c r="AE851" i="6"/>
  <c r="AF851" i="6" s="1"/>
  <c r="AE852" i="6"/>
  <c r="AF852" i="6" s="1"/>
  <c r="AE853" i="6"/>
  <c r="AF853" i="6" s="1"/>
  <c r="AE854" i="6"/>
  <c r="AF854" i="6" s="1"/>
  <c r="AE855" i="6"/>
  <c r="AF855" i="6" s="1"/>
  <c r="AE856" i="6"/>
  <c r="AF856" i="6" s="1"/>
  <c r="AE857" i="6"/>
  <c r="AF857" i="6" s="1"/>
  <c r="AE858" i="6"/>
  <c r="AF858" i="6" s="1"/>
  <c r="AE859" i="6"/>
  <c r="AF859" i="6" s="1"/>
  <c r="AE860" i="6"/>
  <c r="AF860" i="6" s="1"/>
  <c r="AE861" i="6"/>
  <c r="AF861" i="6" s="1"/>
  <c r="AE862" i="6"/>
  <c r="AF862" i="6" s="1"/>
  <c r="AE863" i="6"/>
  <c r="AF863" i="6" s="1"/>
  <c r="AE864" i="6"/>
  <c r="AF864" i="6" s="1"/>
  <c r="AE865" i="6"/>
  <c r="AF865" i="6" s="1"/>
  <c r="AE866" i="6"/>
  <c r="AF866" i="6" s="1"/>
  <c r="AE867" i="6"/>
  <c r="AF867" i="6" s="1"/>
  <c r="AE868" i="6"/>
  <c r="AF868" i="6" s="1"/>
  <c r="AE869" i="6"/>
  <c r="AF869" i="6" s="1"/>
  <c r="AE870" i="6"/>
  <c r="AF870" i="6" s="1"/>
  <c r="AE871" i="6"/>
  <c r="AF871" i="6" s="1"/>
  <c r="AE872" i="6"/>
  <c r="AF872" i="6" s="1"/>
  <c r="AE873" i="6"/>
  <c r="AF873" i="6" s="1"/>
  <c r="AE874" i="6"/>
  <c r="AF874" i="6" s="1"/>
  <c r="AE875" i="6"/>
  <c r="AF875" i="6" s="1"/>
  <c r="AE876" i="6"/>
  <c r="AF876" i="6" s="1"/>
  <c r="AE877" i="6"/>
  <c r="AF877" i="6" s="1"/>
  <c r="AE878" i="6"/>
  <c r="AF878" i="6" s="1"/>
  <c r="AE879" i="6"/>
  <c r="AF879" i="6" s="1"/>
  <c r="AE880" i="6"/>
  <c r="AF880" i="6" s="1"/>
  <c r="AE881" i="6"/>
  <c r="AF881" i="6" s="1"/>
  <c r="AE882" i="6"/>
  <c r="AF882" i="6" s="1"/>
  <c r="AE883" i="6"/>
  <c r="AF883" i="6" s="1"/>
  <c r="AE884" i="6"/>
  <c r="AF884" i="6" s="1"/>
  <c r="AE885" i="6"/>
  <c r="AF885" i="6" s="1"/>
  <c r="AE886" i="6"/>
  <c r="AF886" i="6" s="1"/>
  <c r="AE887" i="6"/>
  <c r="AF887" i="6" s="1"/>
  <c r="AE888" i="6"/>
  <c r="AF888" i="6" s="1"/>
  <c r="AE889" i="6"/>
  <c r="AF889" i="6" s="1"/>
  <c r="AE890" i="6"/>
  <c r="AF890" i="6" s="1"/>
  <c r="AE891" i="6"/>
  <c r="AF891" i="6" s="1"/>
  <c r="AE892" i="6"/>
  <c r="AF892" i="6" s="1"/>
  <c r="AE893" i="6"/>
  <c r="AF893" i="6" s="1"/>
  <c r="AE894" i="6"/>
  <c r="AF894" i="6" s="1"/>
  <c r="AE895" i="6"/>
  <c r="AF895" i="6" s="1"/>
  <c r="AE896" i="6"/>
  <c r="AF896" i="6" s="1"/>
  <c r="AE897" i="6"/>
  <c r="AF897" i="6" s="1"/>
  <c r="AE898" i="6"/>
  <c r="AF898" i="6" s="1"/>
  <c r="AE899" i="6"/>
  <c r="AF899" i="6" s="1"/>
  <c r="AE900" i="6"/>
  <c r="AF900" i="6" s="1"/>
  <c r="AE901" i="6"/>
  <c r="AF901" i="6" s="1"/>
  <c r="AE902" i="6"/>
  <c r="AF902" i="6" s="1"/>
  <c r="AE903" i="6"/>
  <c r="AF903" i="6" s="1"/>
  <c r="AE904" i="6"/>
  <c r="AF904" i="6" s="1"/>
  <c r="AE905" i="6"/>
  <c r="AF905" i="6" s="1"/>
  <c r="AE906" i="6"/>
  <c r="AF906" i="6" s="1"/>
  <c r="AE907" i="6"/>
  <c r="AF907" i="6" s="1"/>
  <c r="AE908" i="6"/>
  <c r="AF908" i="6" s="1"/>
  <c r="AE909" i="6"/>
  <c r="AF909" i="6" s="1"/>
  <c r="AE910" i="6"/>
  <c r="AF910" i="6" s="1"/>
  <c r="AE911" i="6"/>
  <c r="AF911" i="6" s="1"/>
  <c r="AE912" i="6"/>
  <c r="AF912" i="6" s="1"/>
  <c r="AE913" i="6"/>
  <c r="AF913" i="6" s="1"/>
  <c r="AE914" i="6"/>
  <c r="AF914" i="6" s="1"/>
  <c r="AE915" i="6"/>
  <c r="AF915" i="6" s="1"/>
  <c r="AE916" i="6"/>
  <c r="AF916" i="6" s="1"/>
  <c r="AE917" i="6"/>
  <c r="AF917" i="6" s="1"/>
  <c r="AE918" i="6"/>
  <c r="AF918" i="6" s="1"/>
  <c r="AE919" i="6"/>
  <c r="AF919" i="6" s="1"/>
  <c r="AE920" i="6"/>
  <c r="AF920" i="6" s="1"/>
  <c r="AE921" i="6"/>
  <c r="AF921" i="6" s="1"/>
  <c r="AE922" i="6"/>
  <c r="AF922" i="6" s="1"/>
  <c r="AE923" i="6"/>
  <c r="AF923" i="6" s="1"/>
  <c r="AE924" i="6"/>
  <c r="AF924" i="6" s="1"/>
  <c r="AE925" i="6"/>
  <c r="AF925" i="6" s="1"/>
  <c r="AE926" i="6"/>
  <c r="AF926" i="6" s="1"/>
  <c r="AE927" i="6"/>
  <c r="AF927" i="6" s="1"/>
  <c r="AE928" i="6"/>
  <c r="AF928" i="6" s="1"/>
  <c r="AE929" i="6"/>
  <c r="AF929" i="6" s="1"/>
  <c r="AE930" i="6"/>
  <c r="AF930" i="6" s="1"/>
  <c r="AE931" i="6"/>
  <c r="AF931" i="6" s="1"/>
  <c r="AE932" i="6"/>
  <c r="AF932" i="6" s="1"/>
  <c r="AE933" i="6"/>
  <c r="AF933" i="6" s="1"/>
  <c r="AE934" i="6"/>
  <c r="AF934" i="6" s="1"/>
  <c r="AE935" i="6"/>
  <c r="AF935" i="6" s="1"/>
  <c r="AE936" i="6"/>
  <c r="AF936" i="6" s="1"/>
  <c r="AE937" i="6"/>
  <c r="AF937" i="6" s="1"/>
  <c r="AE938" i="6"/>
  <c r="AF938" i="6" s="1"/>
  <c r="AE939" i="6"/>
  <c r="AF939" i="6" s="1"/>
  <c r="AE940" i="6"/>
  <c r="AF940" i="6" s="1"/>
  <c r="AE941" i="6"/>
  <c r="AF941" i="6" s="1"/>
  <c r="AE942" i="6"/>
  <c r="AF942" i="6" s="1"/>
  <c r="AE943" i="6"/>
  <c r="AF943" i="6" s="1"/>
  <c r="AE944" i="6"/>
  <c r="AF944" i="6" s="1"/>
  <c r="AE945" i="6"/>
  <c r="AF945" i="6" s="1"/>
  <c r="AE946" i="6"/>
  <c r="AF946" i="6" s="1"/>
  <c r="AE947" i="6"/>
  <c r="AF947" i="6" s="1"/>
  <c r="AE948" i="6"/>
  <c r="AF948" i="6" s="1"/>
  <c r="AE949" i="6"/>
  <c r="AF949" i="6" s="1"/>
  <c r="AE950" i="6"/>
  <c r="AF950" i="6" s="1"/>
  <c r="AE951" i="6"/>
  <c r="AF951" i="6" s="1"/>
  <c r="AE952" i="6"/>
  <c r="AF952" i="6" s="1"/>
  <c r="AE953" i="6"/>
  <c r="AF953" i="6" s="1"/>
  <c r="AE954" i="6"/>
  <c r="AF954" i="6" s="1"/>
  <c r="AE955" i="6"/>
  <c r="AF955" i="6" s="1"/>
  <c r="AE956" i="6"/>
  <c r="AF956" i="6" s="1"/>
  <c r="AE957" i="6"/>
  <c r="AF957" i="6" s="1"/>
  <c r="AE958" i="6"/>
  <c r="AF958" i="6" s="1"/>
  <c r="AE959" i="6"/>
  <c r="AF959" i="6" s="1"/>
  <c r="AE960" i="6"/>
  <c r="AF960" i="6" s="1"/>
  <c r="AE961" i="6"/>
  <c r="AF961" i="6" s="1"/>
  <c r="AE962" i="6"/>
  <c r="AF962" i="6" s="1"/>
  <c r="AE963" i="6"/>
  <c r="AF963" i="6" s="1"/>
  <c r="AE964" i="6"/>
  <c r="AF964" i="6" s="1"/>
  <c r="AE965" i="6"/>
  <c r="AF965" i="6" s="1"/>
  <c r="AE966" i="6"/>
  <c r="AF966" i="6" s="1"/>
  <c r="AE967" i="6"/>
  <c r="AF967" i="6" s="1"/>
  <c r="AE968" i="6"/>
  <c r="AF968" i="6" s="1"/>
  <c r="AE969" i="6"/>
  <c r="AF969" i="6" s="1"/>
  <c r="AE970" i="6"/>
  <c r="AF970" i="6" s="1"/>
  <c r="AE971" i="6"/>
  <c r="AF971" i="6" s="1"/>
  <c r="AE972" i="6"/>
  <c r="AF972" i="6" s="1"/>
  <c r="AE973" i="6"/>
  <c r="AF973" i="6" s="1"/>
  <c r="AE974" i="6"/>
  <c r="AF974" i="6" s="1"/>
  <c r="AE975" i="6"/>
  <c r="AF975" i="6" s="1"/>
  <c r="AE976" i="6"/>
  <c r="AF976" i="6" s="1"/>
  <c r="AE977" i="6"/>
  <c r="AF977" i="6" s="1"/>
  <c r="AE978" i="6"/>
  <c r="AF978" i="6" s="1"/>
  <c r="AE979" i="6"/>
  <c r="AF979" i="6" s="1"/>
  <c r="AE980" i="6"/>
  <c r="AF980" i="6" s="1"/>
  <c r="AE981" i="6"/>
  <c r="AF981" i="6" s="1"/>
  <c r="AE982" i="6"/>
  <c r="AF982" i="6" s="1"/>
  <c r="AE983" i="6"/>
  <c r="AF983" i="6" s="1"/>
  <c r="AE984" i="6"/>
  <c r="AF984" i="6" s="1"/>
  <c r="AE985" i="6"/>
  <c r="AF985" i="6" s="1"/>
  <c r="AE986" i="6"/>
  <c r="AF986" i="6" s="1"/>
  <c r="AE987" i="6"/>
  <c r="AF987" i="6" s="1"/>
  <c r="AE988" i="6"/>
  <c r="AF988" i="6" s="1"/>
  <c r="AE989" i="6"/>
  <c r="AF989" i="6" s="1"/>
  <c r="AE990" i="6"/>
  <c r="AF990" i="6" s="1"/>
  <c r="AE991" i="6"/>
  <c r="AF991" i="6" s="1"/>
  <c r="AE992" i="6"/>
  <c r="AF992" i="6" s="1"/>
  <c r="AE993" i="6"/>
  <c r="AF993" i="6" s="1"/>
  <c r="AE994" i="6"/>
  <c r="AF994" i="6" s="1"/>
  <c r="AE995" i="6"/>
  <c r="AF995" i="6" s="1"/>
  <c r="AE996" i="6"/>
  <c r="AF996" i="6" s="1"/>
  <c r="AE997" i="6"/>
  <c r="AF997" i="6" s="1"/>
  <c r="AE998" i="6"/>
  <c r="AF998" i="6" s="1"/>
  <c r="AE999" i="6"/>
  <c r="AF999" i="6" s="1"/>
  <c r="AE1000" i="6"/>
  <c r="AF1000" i="6" s="1"/>
  <c r="AE1001" i="6"/>
  <c r="AF1001" i="6" s="1"/>
  <c r="AE1002" i="6"/>
  <c r="AF1002" i="6" s="1"/>
  <c r="AE1003" i="6"/>
  <c r="AF1003" i="6" s="1"/>
  <c r="AE1004" i="6"/>
  <c r="AF1004" i="6" s="1"/>
  <c r="AE1005" i="6"/>
  <c r="AF1005" i="6" s="1"/>
  <c r="AE1006" i="6"/>
  <c r="AF1006" i="6" s="1"/>
  <c r="AE1007" i="6"/>
  <c r="AF1007" i="6" s="1"/>
  <c r="AE1008" i="6"/>
  <c r="AF1008" i="6" s="1"/>
  <c r="AE1009" i="6"/>
  <c r="AF1009" i="6" s="1"/>
  <c r="AE1010" i="6"/>
  <c r="AF1010" i="6" s="1"/>
  <c r="AE1011" i="6"/>
  <c r="AF1011" i="6" s="1"/>
  <c r="AE1012" i="6"/>
  <c r="AF1012" i="6" s="1"/>
  <c r="AE1013" i="6"/>
  <c r="AF1013" i="6" s="1"/>
  <c r="AE1014" i="6"/>
  <c r="AF1014" i="6" s="1"/>
  <c r="AE1015" i="6"/>
  <c r="AF1015" i="6" s="1"/>
  <c r="AE1016" i="6"/>
  <c r="AF1016" i="6" s="1"/>
  <c r="AE1017" i="6"/>
  <c r="AF1017" i="6" s="1"/>
  <c r="AE1018" i="6"/>
  <c r="AF1018" i="6" s="1"/>
  <c r="AE1019" i="6"/>
  <c r="AF1019" i="6" s="1"/>
  <c r="AE1020" i="6"/>
  <c r="AF1020" i="6" s="1"/>
  <c r="AE1021" i="6"/>
  <c r="AF1021" i="6" s="1"/>
  <c r="AE1022" i="6"/>
  <c r="AF1022" i="6" s="1"/>
  <c r="AE1023" i="6"/>
  <c r="AF1023" i="6" s="1"/>
  <c r="AE1024" i="6"/>
  <c r="AF1024" i="6" s="1"/>
  <c r="AE1025" i="6"/>
  <c r="AF1025" i="6" s="1"/>
  <c r="AE1026" i="6"/>
  <c r="AF1026" i="6" s="1"/>
  <c r="AE1027" i="6"/>
  <c r="AF1027" i="6" s="1"/>
  <c r="AE1028" i="6"/>
  <c r="AF1028" i="6" s="1"/>
  <c r="AE1029" i="6"/>
  <c r="AF1029" i="6" s="1"/>
  <c r="AE1030" i="6"/>
  <c r="AF1030" i="6" s="1"/>
  <c r="AE1031" i="6"/>
  <c r="AF1031" i="6" s="1"/>
  <c r="AE1032" i="6"/>
  <c r="AF1032" i="6" s="1"/>
  <c r="AE1033" i="6"/>
  <c r="AF1033" i="6" s="1"/>
  <c r="AE1034" i="6"/>
  <c r="AF1034" i="6" s="1"/>
  <c r="AE1035" i="6"/>
  <c r="AF1035" i="6" s="1"/>
  <c r="AE1036" i="6"/>
  <c r="AF1036" i="6" s="1"/>
  <c r="AE1037" i="6"/>
  <c r="AF1037" i="6" s="1"/>
  <c r="AE1038" i="6"/>
  <c r="AF1038" i="6" s="1"/>
  <c r="AE1039" i="6"/>
  <c r="AF1039" i="6" s="1"/>
  <c r="AE1040" i="6"/>
  <c r="AF1040" i="6" s="1"/>
  <c r="AE1041" i="6"/>
  <c r="AF1041" i="6" s="1"/>
  <c r="AE1042" i="6"/>
  <c r="AF1042" i="6" s="1"/>
  <c r="AE1043" i="6"/>
  <c r="AF1043" i="6" s="1"/>
  <c r="AE1044" i="6"/>
  <c r="AF1044" i="6" s="1"/>
  <c r="AE1045" i="6"/>
  <c r="AF1045" i="6" s="1"/>
  <c r="AE1046" i="6"/>
  <c r="AF1046" i="6" s="1"/>
  <c r="AE1047" i="6"/>
  <c r="AF1047" i="6" s="1"/>
  <c r="AE1048" i="6"/>
  <c r="AF1048" i="6" s="1"/>
  <c r="AE1049" i="6"/>
  <c r="AF1049" i="6" s="1"/>
  <c r="AE1050" i="6"/>
  <c r="AF1050" i="6" s="1"/>
  <c r="AE1051" i="6"/>
  <c r="AF1051" i="6" s="1"/>
  <c r="AE1052" i="6"/>
  <c r="AF1052" i="6" s="1"/>
  <c r="AE1053" i="6"/>
  <c r="AF1053" i="6" s="1"/>
  <c r="AE1054" i="6"/>
  <c r="AF1054" i="6" s="1"/>
  <c r="AE1055" i="6"/>
  <c r="AF1055" i="6" s="1"/>
  <c r="AE1056" i="6"/>
  <c r="AF1056" i="6" s="1"/>
  <c r="AE1057" i="6"/>
  <c r="AF1057" i="6" s="1"/>
  <c r="AE1058" i="6"/>
  <c r="AF1058" i="6" s="1"/>
  <c r="AE1059" i="6"/>
  <c r="AF1059" i="6" s="1"/>
  <c r="AE1060" i="6"/>
  <c r="AF1060" i="6" s="1"/>
  <c r="AE1061" i="6"/>
  <c r="AF1061" i="6" s="1"/>
  <c r="AE1062" i="6"/>
  <c r="AF1062" i="6" s="1"/>
  <c r="AE1063" i="6"/>
  <c r="AF1063" i="6" s="1"/>
  <c r="AE1064" i="6"/>
  <c r="AF1064" i="6" s="1"/>
  <c r="AE1065" i="6"/>
  <c r="AF1065" i="6" s="1"/>
  <c r="AE1066" i="6"/>
  <c r="AF1066" i="6" s="1"/>
  <c r="AE1067" i="6"/>
  <c r="AF1067" i="6" s="1"/>
  <c r="AE1068" i="6"/>
  <c r="AF1068" i="6" s="1"/>
  <c r="AE1069" i="6"/>
  <c r="AF1069" i="6" s="1"/>
  <c r="AE1070" i="6"/>
  <c r="AF1070" i="6" s="1"/>
  <c r="AE1071" i="6"/>
  <c r="AF1071" i="6" s="1"/>
  <c r="AE1072" i="6"/>
  <c r="AF1072" i="6" s="1"/>
  <c r="AE1073" i="6"/>
  <c r="AF1073" i="6" s="1"/>
  <c r="AE1074" i="6"/>
  <c r="AF1074" i="6" s="1"/>
  <c r="AE1075" i="6"/>
  <c r="AF1075" i="6" s="1"/>
  <c r="AE1076" i="6"/>
  <c r="AF1076" i="6" s="1"/>
  <c r="AE1077" i="6"/>
  <c r="AF1077" i="6" s="1"/>
  <c r="AE1078" i="6"/>
  <c r="AF1078" i="6" s="1"/>
  <c r="AE1079" i="6"/>
  <c r="AF1079" i="6" s="1"/>
  <c r="AE1080" i="6"/>
  <c r="AF1080" i="6" s="1"/>
  <c r="AE1081" i="6"/>
  <c r="AF1081" i="6" s="1"/>
  <c r="AE1082" i="6"/>
  <c r="AF1082" i="6" s="1"/>
  <c r="AE1083" i="6"/>
  <c r="AF1083" i="6" s="1"/>
  <c r="AE1084" i="6"/>
  <c r="AF1084" i="6" s="1"/>
  <c r="AE1085" i="6"/>
  <c r="AF1085" i="6" s="1"/>
  <c r="AE1086" i="6"/>
  <c r="AF1086" i="6" s="1"/>
  <c r="AE1087" i="6"/>
  <c r="AF1087" i="6" s="1"/>
  <c r="AE1088" i="6"/>
  <c r="AF1088" i="6" s="1"/>
  <c r="AE1089" i="6"/>
  <c r="AF1089" i="6" s="1"/>
  <c r="AE1090" i="6"/>
  <c r="AF1090" i="6" s="1"/>
  <c r="AE1091" i="6"/>
  <c r="AF1091" i="6" s="1"/>
  <c r="AE1092" i="6"/>
  <c r="AF1092" i="6" s="1"/>
  <c r="AE1093" i="6"/>
  <c r="AF1093" i="6" s="1"/>
  <c r="AE1094" i="6"/>
  <c r="AF1094" i="6" s="1"/>
  <c r="AE1095" i="6"/>
  <c r="AF1095" i="6" s="1"/>
  <c r="AE1096" i="6"/>
  <c r="AF1096" i="6" s="1"/>
  <c r="AE1097" i="6"/>
  <c r="AF1097" i="6" s="1"/>
  <c r="AE1098" i="6"/>
  <c r="AF1098" i="6" s="1"/>
  <c r="AE1099" i="6"/>
  <c r="AF1099" i="6" s="1"/>
  <c r="AE1100" i="6"/>
  <c r="AF1100" i="6" s="1"/>
  <c r="AE1101" i="6"/>
  <c r="AF1101" i="6" s="1"/>
  <c r="AE1102" i="6"/>
  <c r="AF1102" i="6" s="1"/>
  <c r="AE1103" i="6"/>
  <c r="AF1103" i="6" s="1"/>
  <c r="AE1104" i="6"/>
  <c r="AF1104" i="6" s="1"/>
  <c r="AE1105" i="6"/>
  <c r="AF1105" i="6" s="1"/>
  <c r="AE1106" i="6"/>
  <c r="AF1106" i="6" s="1"/>
  <c r="AE1107" i="6"/>
  <c r="AF1107" i="6" s="1"/>
  <c r="AE1108" i="6"/>
  <c r="AF1108" i="6" s="1"/>
  <c r="AE1109" i="6"/>
  <c r="AF1109" i="6" s="1"/>
  <c r="AE1110" i="6"/>
  <c r="AF1110" i="6" s="1"/>
  <c r="AE1111" i="6"/>
  <c r="AF1111" i="6" s="1"/>
  <c r="AE1112" i="6"/>
  <c r="AF1112" i="6" s="1"/>
  <c r="AE1113" i="6"/>
  <c r="AF1113" i="6" s="1"/>
  <c r="AE1114" i="6"/>
  <c r="AF1114" i="6" s="1"/>
  <c r="AE1115" i="6"/>
  <c r="AF1115" i="6" s="1"/>
  <c r="AE1116" i="6"/>
  <c r="AF1116" i="6" s="1"/>
  <c r="AE1117" i="6"/>
  <c r="AF1117" i="6" s="1"/>
  <c r="AE1118" i="6"/>
  <c r="AF1118" i="6" s="1"/>
  <c r="AE1119" i="6"/>
  <c r="AF1119" i="6" s="1"/>
  <c r="AE1120" i="6"/>
  <c r="AF1120" i="6" s="1"/>
  <c r="AE1121" i="6"/>
  <c r="AF1121" i="6" s="1"/>
  <c r="AE1122" i="6"/>
  <c r="AF1122" i="6" s="1"/>
  <c r="AE1123" i="6"/>
  <c r="AF1123" i="6" s="1"/>
  <c r="AE1124" i="6"/>
  <c r="AF1124" i="6" s="1"/>
  <c r="AE1125" i="6"/>
  <c r="AF1125" i="6" s="1"/>
  <c r="AE1126" i="6"/>
  <c r="AF1126" i="6" s="1"/>
  <c r="AE1127" i="6"/>
  <c r="AF1127" i="6" s="1"/>
  <c r="AE1128" i="6"/>
  <c r="AF1128" i="6" s="1"/>
  <c r="AE1129" i="6"/>
  <c r="AF1129" i="6" s="1"/>
  <c r="AE1130" i="6"/>
  <c r="AF1130" i="6" s="1"/>
  <c r="AE1131" i="6"/>
  <c r="AF1131" i="6" s="1"/>
  <c r="AE1132" i="6"/>
  <c r="AF1132" i="6" s="1"/>
  <c r="AE1133" i="6"/>
  <c r="AF1133" i="6" s="1"/>
  <c r="AE1134" i="6"/>
  <c r="AF1134" i="6" s="1"/>
  <c r="AE1135" i="6"/>
  <c r="AF1135" i="6" s="1"/>
  <c r="AE1136" i="6"/>
  <c r="AF1136" i="6" s="1"/>
  <c r="AE1137" i="6"/>
  <c r="AF1137" i="6" s="1"/>
  <c r="AE1138" i="6"/>
  <c r="AF1138" i="6" s="1"/>
  <c r="AE1139" i="6"/>
  <c r="AF1139" i="6" s="1"/>
  <c r="AE1140" i="6"/>
  <c r="AF1140" i="6" s="1"/>
  <c r="AE1141" i="6"/>
  <c r="AF1141" i="6" s="1"/>
  <c r="AE1142" i="6"/>
  <c r="AF1142" i="6" s="1"/>
  <c r="AE1143" i="6"/>
  <c r="AF1143" i="6" s="1"/>
  <c r="AE1144" i="6"/>
  <c r="AF1144" i="6" s="1"/>
  <c r="AE1145" i="6"/>
  <c r="AF1145" i="6" s="1"/>
  <c r="AE1146" i="6"/>
  <c r="AF1146" i="6" s="1"/>
  <c r="AE1147" i="6"/>
  <c r="AF1147" i="6" s="1"/>
  <c r="AE1148" i="6"/>
  <c r="AF1148" i="6" s="1"/>
  <c r="AE1149" i="6"/>
  <c r="AF1149" i="6" s="1"/>
  <c r="AE1150" i="6"/>
  <c r="AF1150" i="6" s="1"/>
  <c r="AE1151" i="6"/>
  <c r="AF1151" i="6" s="1"/>
  <c r="AE1152" i="6"/>
  <c r="AF1152" i="6" s="1"/>
  <c r="AE1153" i="6"/>
  <c r="AF1153" i="6" s="1"/>
  <c r="AE1154" i="6"/>
  <c r="AF1154" i="6" s="1"/>
  <c r="AE1155" i="6"/>
  <c r="AF1155" i="6" s="1"/>
  <c r="AE1156" i="6"/>
  <c r="AF1156" i="6" s="1"/>
  <c r="AE1157" i="6"/>
  <c r="AF1157" i="6" s="1"/>
  <c r="AE1158" i="6"/>
  <c r="AF1158" i="6" s="1"/>
  <c r="AE1159" i="6"/>
  <c r="AF1159" i="6" s="1"/>
  <c r="AE1160" i="6"/>
  <c r="AF1160" i="6" s="1"/>
  <c r="AE1161" i="6"/>
  <c r="AF1161" i="6" s="1"/>
  <c r="AE1162" i="6"/>
  <c r="AF1162" i="6" s="1"/>
  <c r="AE1163" i="6"/>
  <c r="AF1163" i="6" s="1"/>
  <c r="AE1164" i="6"/>
  <c r="AF1164" i="6" s="1"/>
  <c r="AE1165" i="6"/>
  <c r="AF1165" i="6" s="1"/>
  <c r="AE1166" i="6"/>
  <c r="AF1166" i="6" s="1"/>
  <c r="AE1167" i="6"/>
  <c r="AF1167" i="6" s="1"/>
  <c r="AE1168" i="6"/>
  <c r="AF1168" i="6" s="1"/>
  <c r="AE1169" i="6"/>
  <c r="AF1169" i="6" s="1"/>
  <c r="AE1170" i="6"/>
  <c r="AF1170" i="6" s="1"/>
  <c r="AE1171" i="6"/>
  <c r="AF1171" i="6" s="1"/>
  <c r="AE1172" i="6"/>
  <c r="AF1172" i="6" s="1"/>
  <c r="AE1173" i="6"/>
  <c r="AF1173" i="6" s="1"/>
  <c r="AE1174" i="6"/>
  <c r="AF1174" i="6" s="1"/>
  <c r="AE1175" i="6"/>
  <c r="AF1175" i="6" s="1"/>
  <c r="AE1176" i="6"/>
  <c r="AF1176" i="6" s="1"/>
  <c r="AE1177" i="6"/>
  <c r="AF1177" i="6" s="1"/>
  <c r="AE1178" i="6"/>
  <c r="AF1178" i="6" s="1"/>
  <c r="AE1179" i="6"/>
  <c r="AF1179" i="6" s="1"/>
  <c r="AE1180" i="6"/>
  <c r="AF1180" i="6" s="1"/>
  <c r="AE1181" i="6"/>
  <c r="AF1181" i="6" s="1"/>
  <c r="AE1182" i="6"/>
  <c r="AF1182" i="6" s="1"/>
  <c r="AE1183" i="6"/>
  <c r="AF1183" i="6" s="1"/>
  <c r="AE1184" i="6"/>
  <c r="AF1184" i="6" s="1"/>
  <c r="AE1185" i="6"/>
  <c r="AF1185" i="6" s="1"/>
  <c r="AE1186" i="6"/>
  <c r="AF1186" i="6" s="1"/>
  <c r="AE1187" i="6"/>
  <c r="AF1187" i="6" s="1"/>
  <c r="AE1188" i="6"/>
  <c r="AF1188" i="6" s="1"/>
  <c r="AE1189" i="6"/>
  <c r="AF1189" i="6" s="1"/>
  <c r="AE1190" i="6"/>
  <c r="AF1190" i="6" s="1"/>
  <c r="AE1191" i="6"/>
  <c r="AF1191" i="6" s="1"/>
  <c r="AE1192" i="6"/>
  <c r="AF1192" i="6" s="1"/>
  <c r="AE1193" i="6"/>
  <c r="AF1193" i="6" s="1"/>
  <c r="AE1194" i="6"/>
  <c r="AF1194" i="6" s="1"/>
  <c r="AE1195" i="6"/>
  <c r="AF1195" i="6" s="1"/>
  <c r="AE1196" i="6"/>
  <c r="AF1196" i="6" s="1"/>
  <c r="AE1197" i="6"/>
  <c r="AF1197" i="6" s="1"/>
  <c r="AE1198" i="6"/>
  <c r="AF1198" i="6" s="1"/>
  <c r="AE1199" i="6"/>
  <c r="AF1199" i="6" s="1"/>
  <c r="AE1200" i="6"/>
  <c r="AF1200" i="6" s="1"/>
  <c r="AE1201" i="6"/>
  <c r="AF1201" i="6" s="1"/>
  <c r="AE1202" i="6"/>
  <c r="AF1202" i="6" s="1"/>
  <c r="AE1203" i="6"/>
  <c r="AF1203" i="6" s="1"/>
  <c r="AE1204" i="6"/>
  <c r="AF1204" i="6" s="1"/>
  <c r="AE1205" i="6"/>
  <c r="AF1205" i="6" s="1"/>
  <c r="AE1206" i="6"/>
  <c r="AF1206" i="6" s="1"/>
  <c r="AE1207" i="6"/>
  <c r="AF1207" i="6" s="1"/>
  <c r="AE1208" i="6"/>
  <c r="AF1208" i="6" s="1"/>
  <c r="AE1209" i="6"/>
  <c r="AF1209" i="6" s="1"/>
  <c r="AE1210" i="6"/>
  <c r="AF1210" i="6" s="1"/>
  <c r="AE1211" i="6"/>
  <c r="AF1211" i="6" s="1"/>
  <c r="AE1212" i="6"/>
  <c r="AF1212" i="6" s="1"/>
  <c r="AE1213" i="6"/>
  <c r="AF1213" i="6" s="1"/>
  <c r="AE1214" i="6"/>
  <c r="AF1214" i="6" s="1"/>
  <c r="AE1215" i="6"/>
  <c r="AF1215" i="6" s="1"/>
  <c r="AE1216" i="6"/>
  <c r="AF1216" i="6" s="1"/>
  <c r="AE1217" i="6"/>
  <c r="AF1217" i="6" s="1"/>
  <c r="AE1218" i="6"/>
  <c r="AF1218" i="6" s="1"/>
  <c r="AE1219" i="6"/>
  <c r="AF1219" i="6" s="1"/>
  <c r="AE1220" i="6"/>
  <c r="AF1220" i="6" s="1"/>
  <c r="AE1221" i="6"/>
  <c r="AF1221" i="6" s="1"/>
  <c r="AE1222" i="6"/>
  <c r="AF1222" i="6" s="1"/>
  <c r="AE1223" i="6"/>
  <c r="AF1223" i="6" s="1"/>
  <c r="AE1224" i="6"/>
  <c r="AF1224" i="6" s="1"/>
  <c r="AE1225" i="6"/>
  <c r="AF1225" i="6" s="1"/>
  <c r="AE1226" i="6"/>
  <c r="AF1226" i="6" s="1"/>
  <c r="AE1227" i="6"/>
  <c r="AF1227" i="6" s="1"/>
  <c r="AE1228" i="6"/>
  <c r="AF1228" i="6" s="1"/>
  <c r="AE1229" i="6"/>
  <c r="AF1229" i="6" s="1"/>
  <c r="AE1230" i="6"/>
  <c r="AF1230" i="6" s="1"/>
  <c r="AE1231" i="6"/>
  <c r="AF1231" i="6" s="1"/>
  <c r="AE1232" i="6"/>
  <c r="AF1232" i="6" s="1"/>
  <c r="AE1233" i="6"/>
  <c r="AF1233" i="6" s="1"/>
  <c r="AE1234" i="6"/>
  <c r="AF1234" i="6" s="1"/>
  <c r="AE1235" i="6"/>
  <c r="AF1235" i="6" s="1"/>
  <c r="AE1236" i="6"/>
  <c r="AF1236" i="6" s="1"/>
  <c r="AE1237" i="6"/>
  <c r="AF1237" i="6" s="1"/>
  <c r="AE1238" i="6"/>
  <c r="AF1238" i="6" s="1"/>
  <c r="AE1239" i="6"/>
  <c r="AF1239" i="6" s="1"/>
  <c r="AE1240" i="6"/>
  <c r="AF1240" i="6" s="1"/>
  <c r="AE1241" i="6"/>
  <c r="AF1241" i="6" s="1"/>
  <c r="AE1242" i="6"/>
  <c r="AF1242" i="6" s="1"/>
  <c r="AE1243" i="6"/>
  <c r="AF1243" i="6" s="1"/>
  <c r="AE1244" i="6"/>
  <c r="AF1244" i="6" s="1"/>
  <c r="AE1245" i="6"/>
  <c r="AF1245" i="6" s="1"/>
  <c r="AE1246" i="6"/>
  <c r="AF1246" i="6" s="1"/>
  <c r="AE1247" i="6"/>
  <c r="AF1247" i="6" s="1"/>
  <c r="AE1248" i="6"/>
  <c r="AF1248" i="6" s="1"/>
  <c r="AE1249" i="6"/>
  <c r="AF1249" i="6" s="1"/>
  <c r="AE1250" i="6"/>
  <c r="AF1250" i="6" s="1"/>
  <c r="AE1251" i="6"/>
  <c r="AF1251" i="6" s="1"/>
  <c r="AE1252" i="6"/>
  <c r="AF1252" i="6" s="1"/>
  <c r="AE1253" i="6"/>
  <c r="AF1253" i="6" s="1"/>
  <c r="AE1254" i="6"/>
  <c r="AF1254" i="6" s="1"/>
  <c r="AE1255" i="6"/>
  <c r="AF1255" i="6" s="1"/>
  <c r="AE1256" i="6"/>
  <c r="AF1256" i="6" s="1"/>
  <c r="AE1257" i="6"/>
  <c r="AF1257" i="6" s="1"/>
  <c r="AE1258" i="6"/>
  <c r="AF1258" i="6" s="1"/>
  <c r="AE1259" i="6"/>
  <c r="AF1259" i="6" s="1"/>
  <c r="AE1260" i="6"/>
  <c r="AF1260" i="6" s="1"/>
  <c r="AE1261" i="6"/>
  <c r="AF1261" i="6" s="1"/>
  <c r="AE1262" i="6"/>
  <c r="AF1262" i="6" s="1"/>
  <c r="AE1263" i="6"/>
  <c r="AF1263" i="6" s="1"/>
  <c r="AE1264" i="6"/>
  <c r="AF1264" i="6" s="1"/>
  <c r="AE1265" i="6"/>
  <c r="AF1265" i="6" s="1"/>
  <c r="AE1266" i="6"/>
  <c r="AF1266" i="6" s="1"/>
  <c r="AE1267" i="6"/>
  <c r="AF1267" i="6" s="1"/>
  <c r="AE1268" i="6"/>
  <c r="AF1268" i="6" s="1"/>
  <c r="AE1269" i="6"/>
  <c r="AF1269" i="6" s="1"/>
  <c r="AE1270" i="6"/>
  <c r="AF1270" i="6" s="1"/>
  <c r="AE1271" i="6"/>
  <c r="AF1271" i="6" s="1"/>
  <c r="AE1272" i="6"/>
  <c r="AF1272" i="6" s="1"/>
  <c r="AE1273" i="6"/>
  <c r="AF1273" i="6" s="1"/>
  <c r="AE1274" i="6"/>
  <c r="AF1274" i="6" s="1"/>
  <c r="AE1275" i="6"/>
  <c r="AF1275" i="6" s="1"/>
  <c r="AE1276" i="6"/>
  <c r="AF1276" i="6" s="1"/>
  <c r="AE1277" i="6"/>
  <c r="AF1277" i="6" s="1"/>
  <c r="AE1278" i="6"/>
  <c r="AF1278" i="6" s="1"/>
  <c r="AE1279" i="6"/>
  <c r="AF1279" i="6" s="1"/>
  <c r="AE1280" i="6"/>
  <c r="AF1280" i="6" s="1"/>
  <c r="AE1281" i="6"/>
  <c r="AF1281" i="6" s="1"/>
  <c r="AE1282" i="6"/>
  <c r="AF1282" i="6" s="1"/>
  <c r="AE1283" i="6"/>
  <c r="AF1283" i="6" s="1"/>
  <c r="AE1284" i="6"/>
  <c r="AF1284" i="6" s="1"/>
  <c r="AE1285" i="6"/>
  <c r="AF1285" i="6" s="1"/>
  <c r="AE1286" i="6"/>
  <c r="AF1286" i="6" s="1"/>
  <c r="AE1287" i="6"/>
  <c r="AF1287" i="6" s="1"/>
  <c r="AE1288" i="6"/>
  <c r="AF1288" i="6" s="1"/>
  <c r="AE1289" i="6"/>
  <c r="AF1289" i="6" s="1"/>
  <c r="AE1290" i="6"/>
  <c r="AF1290" i="6" s="1"/>
  <c r="AE1291" i="6"/>
  <c r="AF1291" i="6" s="1"/>
  <c r="AE1292" i="6"/>
  <c r="AF1292" i="6" s="1"/>
  <c r="AE1293" i="6"/>
  <c r="AF1293" i="6" s="1"/>
  <c r="AE1294" i="6"/>
  <c r="AF1294" i="6" s="1"/>
  <c r="AE1295" i="6"/>
  <c r="AF1295" i="6" s="1"/>
  <c r="AE1296" i="6"/>
  <c r="AF1296" i="6" s="1"/>
  <c r="AE1297" i="6"/>
  <c r="AF1297" i="6" s="1"/>
  <c r="AE1298" i="6"/>
  <c r="AF1298" i="6" s="1"/>
  <c r="AE1299" i="6"/>
  <c r="AF1299" i="6" s="1"/>
  <c r="AE1300" i="6"/>
  <c r="AF1300" i="6" s="1"/>
  <c r="AE1301" i="6"/>
  <c r="AF1301" i="6" s="1"/>
  <c r="AE1302" i="6"/>
  <c r="AF1302" i="6" s="1"/>
  <c r="AE1303" i="6"/>
  <c r="AF1303" i="6" s="1"/>
  <c r="AE1304" i="6"/>
  <c r="AF1304" i="6" s="1"/>
  <c r="AE1305" i="6"/>
  <c r="AF1305" i="6" s="1"/>
  <c r="AE1306" i="6"/>
  <c r="AF1306" i="6" s="1"/>
  <c r="AE1307" i="6"/>
  <c r="AF1307" i="6" s="1"/>
  <c r="AE1308" i="6"/>
  <c r="AF1308" i="6" s="1"/>
  <c r="AE1309" i="6"/>
  <c r="AF1309" i="6" s="1"/>
  <c r="AE1310" i="6"/>
  <c r="AF1310" i="6" s="1"/>
  <c r="AE1311" i="6"/>
  <c r="AF1311" i="6" s="1"/>
  <c r="AE1312" i="6"/>
  <c r="AF1312" i="6" s="1"/>
  <c r="AE1313" i="6"/>
  <c r="AF1313" i="6" s="1"/>
  <c r="AE1314" i="6"/>
  <c r="AF1314" i="6" s="1"/>
  <c r="AE1315" i="6"/>
  <c r="AF1315" i="6" s="1"/>
  <c r="AE1316" i="6"/>
  <c r="AF1316" i="6" s="1"/>
  <c r="AE1317" i="6"/>
  <c r="AF1317" i="6" s="1"/>
  <c r="AE1318" i="6"/>
  <c r="AF1318" i="6" s="1"/>
  <c r="AE1319" i="6"/>
  <c r="AF1319" i="6" s="1"/>
  <c r="AE1320" i="6"/>
  <c r="AF1320" i="6" s="1"/>
  <c r="AE1321" i="6"/>
  <c r="AF1321" i="6" s="1"/>
  <c r="AE1322" i="6"/>
  <c r="AF1322" i="6" s="1"/>
  <c r="AE1323" i="6"/>
  <c r="AF1323" i="6" s="1"/>
  <c r="AE1324" i="6"/>
  <c r="AF1324" i="6" s="1"/>
  <c r="AE1325" i="6"/>
  <c r="AF1325" i="6" s="1"/>
  <c r="AE1326" i="6"/>
  <c r="AF1326" i="6" s="1"/>
  <c r="AE1327" i="6"/>
  <c r="AF1327" i="6" s="1"/>
  <c r="AE1328" i="6"/>
  <c r="AF1328" i="6" s="1"/>
  <c r="AE1329" i="6"/>
  <c r="AF1329" i="6" s="1"/>
  <c r="AE1330" i="6"/>
  <c r="AF1330" i="6" s="1"/>
  <c r="AE1331" i="6"/>
  <c r="AF1331" i="6" s="1"/>
  <c r="AE1332" i="6"/>
  <c r="AF1332" i="6" s="1"/>
  <c r="AE1333" i="6"/>
  <c r="AF1333" i="6" s="1"/>
  <c r="AE1334" i="6"/>
  <c r="AF1334" i="6" s="1"/>
  <c r="AE1335" i="6"/>
  <c r="AF1335" i="6" s="1"/>
  <c r="AE1336" i="6"/>
  <c r="AF1336" i="6" s="1"/>
  <c r="AE1337" i="6"/>
  <c r="AF1337" i="6" s="1"/>
  <c r="AE1338" i="6"/>
  <c r="AF1338" i="6" s="1"/>
  <c r="AE1339" i="6"/>
  <c r="AF1339" i="6" s="1"/>
  <c r="AE1340" i="6"/>
  <c r="AF1340" i="6" s="1"/>
  <c r="AE1341" i="6"/>
  <c r="AF1341" i="6" s="1"/>
  <c r="AE1342" i="6"/>
  <c r="AF1342" i="6" s="1"/>
  <c r="AE1343" i="6"/>
  <c r="AF1343" i="6" s="1"/>
  <c r="AE1344" i="6"/>
  <c r="AF1344" i="6" s="1"/>
  <c r="AE1345" i="6"/>
  <c r="AF1345" i="6" s="1"/>
  <c r="AE1346" i="6"/>
  <c r="AF1346" i="6" s="1"/>
  <c r="AE1347" i="6"/>
  <c r="AF1347" i="6" s="1"/>
  <c r="AE1348" i="6"/>
  <c r="AF1348" i="6" s="1"/>
  <c r="AE1349" i="6"/>
  <c r="AF1349" i="6" s="1"/>
  <c r="AE1350" i="6"/>
  <c r="AF1350" i="6" s="1"/>
  <c r="AE1351" i="6"/>
  <c r="AF1351" i="6" s="1"/>
  <c r="AE1352" i="6"/>
  <c r="AF1352" i="6" s="1"/>
  <c r="AE1353" i="6"/>
  <c r="AF1353" i="6" s="1"/>
  <c r="AE1354" i="6"/>
  <c r="AF1354" i="6" s="1"/>
  <c r="AE1355" i="6"/>
  <c r="AF1355" i="6" s="1"/>
  <c r="AE1356" i="6"/>
  <c r="AF1356" i="6" s="1"/>
  <c r="AE1357" i="6"/>
  <c r="AF1357" i="6" s="1"/>
  <c r="AE1358" i="6"/>
  <c r="AF1358" i="6" s="1"/>
  <c r="AE1359" i="6"/>
  <c r="AF1359" i="6" s="1"/>
  <c r="AE1360" i="6"/>
  <c r="AF1360" i="6" s="1"/>
  <c r="AE1361" i="6"/>
  <c r="AF1361" i="6" s="1"/>
  <c r="AE1362" i="6"/>
  <c r="AF1362" i="6" s="1"/>
  <c r="AE1363" i="6"/>
  <c r="AF1363" i="6" s="1"/>
  <c r="AE1364" i="6"/>
  <c r="AF1364" i="6" s="1"/>
  <c r="AE1365" i="6"/>
  <c r="AF1365" i="6" s="1"/>
  <c r="AE1366" i="6"/>
  <c r="AF1366" i="6" s="1"/>
  <c r="AE1367" i="6"/>
  <c r="AF1367" i="6" s="1"/>
  <c r="AE1368" i="6"/>
  <c r="AF1368" i="6" s="1"/>
  <c r="AE1369" i="6"/>
  <c r="AF1369" i="6" s="1"/>
  <c r="AE1370" i="6"/>
  <c r="AF1370" i="6" s="1"/>
  <c r="AE1371" i="6"/>
  <c r="AF1371" i="6" s="1"/>
  <c r="AE1372" i="6"/>
  <c r="AF1372" i="6" s="1"/>
  <c r="AE1373" i="6"/>
  <c r="AF1373" i="6" s="1"/>
  <c r="AE1374" i="6"/>
  <c r="AF1374" i="6" s="1"/>
  <c r="AE1375" i="6"/>
  <c r="AF1375" i="6" s="1"/>
  <c r="AE1376" i="6"/>
  <c r="AF1376" i="6" s="1"/>
  <c r="AE1377" i="6"/>
  <c r="AF1377" i="6" s="1"/>
  <c r="AE1378" i="6"/>
  <c r="AF1378" i="6" s="1"/>
  <c r="AE1379" i="6"/>
  <c r="AF1379" i="6" s="1"/>
  <c r="AE1380" i="6"/>
  <c r="AF1380" i="6" s="1"/>
  <c r="AE1381" i="6"/>
  <c r="AF1381" i="6" s="1"/>
  <c r="AE1382" i="6"/>
  <c r="AF1382" i="6" s="1"/>
  <c r="AE1383" i="6"/>
  <c r="AF1383" i="6" s="1"/>
  <c r="AE1384" i="6"/>
  <c r="AF1384" i="6" s="1"/>
  <c r="AE1385" i="6"/>
  <c r="AF1385" i="6" s="1"/>
  <c r="AE1386" i="6"/>
  <c r="AF1386" i="6" s="1"/>
  <c r="AE1387" i="6"/>
  <c r="AF1387" i="6" s="1"/>
  <c r="AE1388" i="6"/>
  <c r="AF1388" i="6" s="1"/>
  <c r="AE1389" i="6"/>
  <c r="AF1389" i="6" s="1"/>
  <c r="AE1390" i="6"/>
  <c r="AF1390" i="6" s="1"/>
  <c r="AE1391" i="6"/>
  <c r="AF1391" i="6" s="1"/>
  <c r="AE1392" i="6"/>
  <c r="AF1392" i="6" s="1"/>
  <c r="AE1393" i="6"/>
  <c r="AF1393" i="6" s="1"/>
  <c r="AE1394" i="6"/>
  <c r="AF1394" i="6" s="1"/>
  <c r="AE1395" i="6"/>
  <c r="AF1395" i="6" s="1"/>
  <c r="AE1396" i="6"/>
  <c r="AF1396" i="6" s="1"/>
  <c r="AE1397" i="6"/>
  <c r="AF1397" i="6" s="1"/>
  <c r="AE1398" i="6"/>
  <c r="AF1398" i="6" s="1"/>
  <c r="AE1399" i="6"/>
  <c r="AF1399" i="6" s="1"/>
  <c r="AE1400" i="6"/>
  <c r="AF1400" i="6" s="1"/>
  <c r="AE1401" i="6"/>
  <c r="AF1401" i="6" s="1"/>
  <c r="AE1402" i="6"/>
  <c r="AF1402" i="6" s="1"/>
  <c r="AE1403" i="6"/>
  <c r="AF1403" i="6" s="1"/>
  <c r="AE1404" i="6"/>
  <c r="AF1404" i="6" s="1"/>
  <c r="AE1405" i="6"/>
  <c r="AF1405" i="6" s="1"/>
  <c r="AE1406" i="6"/>
  <c r="AF1406" i="6" s="1"/>
  <c r="AE1407" i="6"/>
  <c r="AF1407" i="6" s="1"/>
  <c r="AE1408" i="6"/>
  <c r="AF1408" i="6" s="1"/>
  <c r="AE1409" i="6"/>
  <c r="AF1409" i="6" s="1"/>
  <c r="AE1410" i="6"/>
  <c r="AF1410" i="6" s="1"/>
  <c r="AE1411" i="6"/>
  <c r="AF1411" i="6" s="1"/>
  <c r="AE1412" i="6"/>
  <c r="AF1412" i="6" s="1"/>
  <c r="AE1413" i="6"/>
  <c r="AF1413" i="6" s="1"/>
  <c r="AE1414" i="6"/>
  <c r="AF1414" i="6" s="1"/>
  <c r="AE1415" i="6"/>
  <c r="AF1415" i="6" s="1"/>
  <c r="AE1416" i="6"/>
  <c r="AF1416" i="6" s="1"/>
  <c r="AE1417" i="6"/>
  <c r="AF1417" i="6" s="1"/>
  <c r="AE1418" i="6"/>
  <c r="AF1418" i="6" s="1"/>
  <c r="AE1419" i="6"/>
  <c r="AF1419" i="6" s="1"/>
  <c r="AE1420" i="6"/>
  <c r="AF1420" i="6" s="1"/>
  <c r="AE1421" i="6"/>
  <c r="AF1421" i="6" s="1"/>
  <c r="AE1422" i="6"/>
  <c r="AF1422" i="6" s="1"/>
  <c r="AE1423" i="6"/>
  <c r="AF1423" i="6" s="1"/>
  <c r="AE1424" i="6"/>
  <c r="AF1424" i="6" s="1"/>
  <c r="AE1425" i="6"/>
  <c r="AF1425" i="6" s="1"/>
  <c r="AE1426" i="6"/>
  <c r="AF1426" i="6" s="1"/>
  <c r="AE1427" i="6"/>
  <c r="AF1427" i="6" s="1"/>
  <c r="AE1428" i="6"/>
  <c r="AF1428" i="6" s="1"/>
  <c r="AE1429" i="6"/>
  <c r="AF1429" i="6" s="1"/>
  <c r="AE1430" i="6"/>
  <c r="AF1430" i="6" s="1"/>
  <c r="AE1431" i="6"/>
  <c r="AF1431" i="6" s="1"/>
  <c r="AE1432" i="6"/>
  <c r="AF1432" i="6" s="1"/>
  <c r="AE1433" i="6"/>
  <c r="AF1433" i="6" s="1"/>
  <c r="AE1434" i="6"/>
  <c r="AF1434" i="6" s="1"/>
  <c r="AE1435" i="6"/>
  <c r="AF1435" i="6" s="1"/>
  <c r="AE1436" i="6"/>
  <c r="AF1436" i="6" s="1"/>
  <c r="AE1437" i="6"/>
  <c r="AF1437" i="6" s="1"/>
  <c r="AE1438" i="6"/>
  <c r="AF1438" i="6" s="1"/>
  <c r="AE1439" i="6"/>
  <c r="AF1439" i="6" s="1"/>
  <c r="AE1440" i="6"/>
  <c r="AF1440" i="6" s="1"/>
  <c r="AE1441" i="6"/>
  <c r="AF1441" i="6" s="1"/>
  <c r="AE1442" i="6"/>
  <c r="AF1442" i="6" s="1"/>
  <c r="AE1443" i="6"/>
  <c r="AF1443" i="6" s="1"/>
  <c r="AE1444" i="6"/>
  <c r="AF1444" i="6" s="1"/>
  <c r="AE1445" i="6"/>
  <c r="AF1445" i="6" s="1"/>
  <c r="AE1446" i="6"/>
  <c r="AF1446" i="6" s="1"/>
  <c r="AE1447" i="6"/>
  <c r="AF1447" i="6" s="1"/>
  <c r="AE1448" i="6"/>
  <c r="AF1448" i="6" s="1"/>
  <c r="AE1449" i="6"/>
  <c r="AF1449" i="6" s="1"/>
  <c r="AE1450" i="6"/>
  <c r="AF1450" i="6" s="1"/>
  <c r="AE1451" i="6"/>
  <c r="AF1451" i="6" s="1"/>
  <c r="AE1452" i="6"/>
  <c r="AF1452" i="6" s="1"/>
  <c r="AE1453" i="6"/>
  <c r="AF1453" i="6" s="1"/>
  <c r="AE1454" i="6"/>
  <c r="AF1454" i="6" s="1"/>
  <c r="AE1455" i="6"/>
  <c r="AF1455" i="6" s="1"/>
  <c r="AE1456" i="6"/>
  <c r="AF1456" i="6" s="1"/>
  <c r="AE1457" i="6"/>
  <c r="AF1457" i="6" s="1"/>
  <c r="AE1458" i="6"/>
  <c r="AF1458" i="6" s="1"/>
  <c r="AE1459" i="6"/>
  <c r="AF1459" i="6" s="1"/>
  <c r="AE1460" i="6"/>
  <c r="AF1460" i="6" s="1"/>
  <c r="AE1461" i="6"/>
  <c r="AF1461" i="6" s="1"/>
  <c r="AE1462" i="6"/>
  <c r="AF1462" i="6" s="1"/>
  <c r="AE1463" i="6"/>
  <c r="AF1463" i="6" s="1"/>
  <c r="AE1464" i="6"/>
  <c r="AF1464" i="6" s="1"/>
  <c r="AE1465" i="6"/>
  <c r="AF1465" i="6" s="1"/>
  <c r="AE1466" i="6"/>
  <c r="AF1466" i="6" s="1"/>
  <c r="AE1467" i="6"/>
  <c r="AF1467" i="6" s="1"/>
  <c r="AE1468" i="6"/>
  <c r="AF1468" i="6" s="1"/>
  <c r="AE1469" i="6"/>
  <c r="AF1469" i="6" s="1"/>
  <c r="AE1470" i="6"/>
  <c r="AF1470" i="6" s="1"/>
  <c r="AE11" i="6"/>
  <c r="AF11" i="6" s="1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2" i="6"/>
  <c r="Y43" i="6"/>
  <c r="Y44" i="6"/>
  <c r="Y45" i="6"/>
  <c r="Y46" i="6"/>
  <c r="Y47" i="6"/>
  <c r="Y48" i="6"/>
  <c r="Y49" i="6"/>
  <c r="Y50" i="6"/>
  <c r="Y51" i="6"/>
  <c r="Y52" i="6"/>
  <c r="Y53" i="6"/>
  <c r="Y54" i="6"/>
  <c r="Y55" i="6"/>
  <c r="Y56" i="6"/>
  <c r="Y57" i="6"/>
  <c r="Y58" i="6"/>
  <c r="Y59" i="6"/>
  <c r="Y60" i="6"/>
  <c r="Y61" i="6"/>
  <c r="Y62" i="6"/>
  <c r="Y63" i="6"/>
  <c r="Y64" i="6"/>
  <c r="Y65" i="6"/>
  <c r="Y66" i="6"/>
  <c r="Y67" i="6"/>
  <c r="Y68" i="6"/>
  <c r="Y69" i="6"/>
  <c r="Y70" i="6"/>
  <c r="Y71" i="6"/>
  <c r="Y72" i="6"/>
  <c r="Y73" i="6"/>
  <c r="Y74" i="6"/>
  <c r="Y75" i="6"/>
  <c r="Y76" i="6"/>
  <c r="Y77" i="6"/>
  <c r="Y78" i="6"/>
  <c r="Y79" i="6"/>
  <c r="Y80" i="6"/>
  <c r="Y81" i="6"/>
  <c r="Y82" i="6"/>
  <c r="Y83" i="6"/>
  <c r="Y84" i="6"/>
  <c r="Y85" i="6"/>
  <c r="Y86" i="6"/>
  <c r="Y87" i="6"/>
  <c r="Y88" i="6"/>
  <c r="Y89" i="6"/>
  <c r="Y90" i="6"/>
  <c r="Y91" i="6"/>
  <c r="Y92" i="6"/>
  <c r="Y93" i="6"/>
  <c r="Y94" i="6"/>
  <c r="Y95" i="6"/>
  <c r="Y96" i="6"/>
  <c r="Y97" i="6"/>
  <c r="Y98" i="6"/>
  <c r="Y99" i="6"/>
  <c r="Y100" i="6"/>
  <c r="Y101" i="6"/>
  <c r="Y102" i="6"/>
  <c r="Y103" i="6"/>
  <c r="Y104" i="6"/>
  <c r="Y105" i="6"/>
  <c r="Y106" i="6"/>
  <c r="Y107" i="6"/>
  <c r="Y108" i="6"/>
  <c r="Y109" i="6"/>
  <c r="Y110" i="6"/>
  <c r="Y111" i="6"/>
  <c r="Y112" i="6"/>
  <c r="Y113" i="6"/>
  <c r="Y114" i="6"/>
  <c r="Y115" i="6"/>
  <c r="Y116" i="6"/>
  <c r="Y117" i="6"/>
  <c r="Y118" i="6"/>
  <c r="Y119" i="6"/>
  <c r="Y120" i="6"/>
  <c r="Y121" i="6"/>
  <c r="Y122" i="6"/>
  <c r="Y123" i="6"/>
  <c r="Y124" i="6"/>
  <c r="Y125" i="6"/>
  <c r="Y126" i="6"/>
  <c r="Y127" i="6"/>
  <c r="Y128" i="6"/>
  <c r="Y129" i="6"/>
  <c r="Y130" i="6"/>
  <c r="Y131" i="6"/>
  <c r="Y132" i="6"/>
  <c r="Y133" i="6"/>
  <c r="Y134" i="6"/>
  <c r="Y135" i="6"/>
  <c r="Y136" i="6"/>
  <c r="Y137" i="6"/>
  <c r="Y138" i="6"/>
  <c r="Y139" i="6"/>
  <c r="Y140" i="6"/>
  <c r="Y141" i="6"/>
  <c r="Y142" i="6"/>
  <c r="Y143" i="6"/>
  <c r="Y144" i="6"/>
  <c r="Y145" i="6"/>
  <c r="Y146" i="6"/>
  <c r="Y147" i="6"/>
  <c r="Y148" i="6"/>
  <c r="Y149" i="6"/>
  <c r="Y150" i="6"/>
  <c r="Y151" i="6"/>
  <c r="Y152" i="6"/>
  <c r="Y153" i="6"/>
  <c r="Y154" i="6"/>
  <c r="Y155" i="6"/>
  <c r="Y156" i="6"/>
  <c r="Y157" i="6"/>
  <c r="Y158" i="6"/>
  <c r="Y159" i="6"/>
  <c r="Y160" i="6"/>
  <c r="Y161" i="6"/>
  <c r="Y162" i="6"/>
  <c r="Y163" i="6"/>
  <c r="Y164" i="6"/>
  <c r="Y165" i="6"/>
  <c r="Y166" i="6"/>
  <c r="Y167" i="6"/>
  <c r="Y168" i="6"/>
  <c r="Y169" i="6"/>
  <c r="Y170" i="6"/>
  <c r="Y171" i="6"/>
  <c r="Y172" i="6"/>
  <c r="Y173" i="6"/>
  <c r="Y174" i="6"/>
  <c r="Y175" i="6"/>
  <c r="Y176" i="6"/>
  <c r="Y177" i="6"/>
  <c r="Y178" i="6"/>
  <c r="Y179" i="6"/>
  <c r="Y180" i="6"/>
  <c r="Y181" i="6"/>
  <c r="Y182" i="6"/>
  <c r="Y183" i="6"/>
  <c r="Y184" i="6"/>
  <c r="Y185" i="6"/>
  <c r="Y186" i="6"/>
  <c r="Y187" i="6"/>
  <c r="Y188" i="6"/>
  <c r="Y189" i="6"/>
  <c r="Y190" i="6"/>
  <c r="Y191" i="6"/>
  <c r="Y192" i="6"/>
  <c r="Y193" i="6"/>
  <c r="Y194" i="6"/>
  <c r="Y195" i="6"/>
  <c r="Y196" i="6"/>
  <c r="Y197" i="6"/>
  <c r="Y198" i="6"/>
  <c r="Y199" i="6"/>
  <c r="Y200" i="6"/>
  <c r="Y201" i="6"/>
  <c r="Y202" i="6"/>
  <c r="Y203" i="6"/>
  <c r="Y204" i="6"/>
  <c r="Y205" i="6"/>
  <c r="Y206" i="6"/>
  <c r="Y207" i="6"/>
  <c r="Y208" i="6"/>
  <c r="Y209" i="6"/>
  <c r="Y210" i="6"/>
  <c r="Y211" i="6"/>
  <c r="Y212" i="6"/>
  <c r="Y213" i="6"/>
  <c r="Y214" i="6"/>
  <c r="Y215" i="6"/>
  <c r="Y216" i="6"/>
  <c r="Y217" i="6"/>
  <c r="Y218" i="6"/>
  <c r="Y219" i="6"/>
  <c r="Y220" i="6"/>
  <c r="Y221" i="6"/>
  <c r="Y222" i="6"/>
  <c r="Y223" i="6"/>
  <c r="Y224" i="6"/>
  <c r="Y225" i="6"/>
  <c r="Y226" i="6"/>
  <c r="Y227" i="6"/>
  <c r="Y228" i="6"/>
  <c r="Y229" i="6"/>
  <c r="Y230" i="6"/>
  <c r="Y231" i="6"/>
  <c r="Y232" i="6"/>
  <c r="Y233" i="6"/>
  <c r="Y234" i="6"/>
  <c r="Y235" i="6"/>
  <c r="Y236" i="6"/>
  <c r="Y237" i="6"/>
  <c r="Y238" i="6"/>
  <c r="Y239" i="6"/>
  <c r="Y240" i="6"/>
  <c r="Y241" i="6"/>
  <c r="Y242" i="6"/>
  <c r="Y243" i="6"/>
  <c r="Y244" i="6"/>
  <c r="Y245" i="6"/>
  <c r="Y246" i="6"/>
  <c r="Y247" i="6"/>
  <c r="Y248" i="6"/>
  <c r="Y249" i="6"/>
  <c r="Y250" i="6"/>
  <c r="Y251" i="6"/>
  <c r="Y252" i="6"/>
  <c r="Y253" i="6"/>
  <c r="Y254" i="6"/>
  <c r="Y255" i="6"/>
  <c r="Y256" i="6"/>
  <c r="Y257" i="6"/>
  <c r="Y258" i="6"/>
  <c r="Y259" i="6"/>
  <c r="Y260" i="6"/>
  <c r="Y261" i="6"/>
  <c r="Y262" i="6"/>
  <c r="Y263" i="6"/>
  <c r="Y264" i="6"/>
  <c r="Y265" i="6"/>
  <c r="Y266" i="6"/>
  <c r="Y267" i="6"/>
  <c r="Y268" i="6"/>
  <c r="Y269" i="6"/>
  <c r="Y270" i="6"/>
  <c r="Y271" i="6"/>
  <c r="Y272" i="6"/>
  <c r="Y273" i="6"/>
  <c r="Y274" i="6"/>
  <c r="Y275" i="6"/>
  <c r="Y276" i="6"/>
  <c r="Y277" i="6"/>
  <c r="Y278" i="6"/>
  <c r="Y279" i="6"/>
  <c r="Y280" i="6"/>
  <c r="Y281" i="6"/>
  <c r="Y282" i="6"/>
  <c r="Y283" i="6"/>
  <c r="Y284" i="6"/>
  <c r="Y285" i="6"/>
  <c r="Y286" i="6"/>
  <c r="Y287" i="6"/>
  <c r="Y288" i="6"/>
  <c r="Y289" i="6"/>
  <c r="Y290" i="6"/>
  <c r="Y291" i="6"/>
  <c r="Y292" i="6"/>
  <c r="Y293" i="6"/>
  <c r="Y294" i="6"/>
  <c r="Y295" i="6"/>
  <c r="Y296" i="6"/>
  <c r="Y297" i="6"/>
  <c r="Y298" i="6"/>
  <c r="Y299" i="6"/>
  <c r="Y300" i="6"/>
  <c r="Y301" i="6"/>
  <c r="Y302" i="6"/>
  <c r="Y303" i="6"/>
  <c r="Y304" i="6"/>
  <c r="Y305" i="6"/>
  <c r="Y306" i="6"/>
  <c r="Y307" i="6"/>
  <c r="Y308" i="6"/>
  <c r="Y309" i="6"/>
  <c r="Y310" i="6"/>
  <c r="Y311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38" i="6"/>
  <c r="Y339" i="6"/>
  <c r="Y340" i="6"/>
  <c r="Y341" i="6"/>
  <c r="Y342" i="6"/>
  <c r="Y343" i="6"/>
  <c r="Y344" i="6"/>
  <c r="Y345" i="6"/>
  <c r="Y346" i="6"/>
  <c r="Y347" i="6"/>
  <c r="Y348" i="6"/>
  <c r="Y349" i="6"/>
  <c r="Y350" i="6"/>
  <c r="Y351" i="6"/>
  <c r="Y352" i="6"/>
  <c r="Y353" i="6"/>
  <c r="Y354" i="6"/>
  <c r="Y355" i="6"/>
  <c r="Y356" i="6"/>
  <c r="Y357" i="6"/>
  <c r="Y358" i="6"/>
  <c r="Y359" i="6"/>
  <c r="Y360" i="6"/>
  <c r="Y361" i="6"/>
  <c r="Y362" i="6"/>
  <c r="Y363" i="6"/>
  <c r="Y364" i="6"/>
  <c r="Y365" i="6"/>
  <c r="Y366" i="6"/>
  <c r="Y367" i="6"/>
  <c r="Y368" i="6"/>
  <c r="Y369" i="6"/>
  <c r="Y370" i="6"/>
  <c r="Y371" i="6"/>
  <c r="Y372" i="6"/>
  <c r="Y373" i="6"/>
  <c r="Y374" i="6"/>
  <c r="Y375" i="6"/>
  <c r="Y376" i="6"/>
  <c r="Y377" i="6"/>
  <c r="Y378" i="6"/>
  <c r="Y379" i="6"/>
  <c r="Y380" i="6"/>
  <c r="Y381" i="6"/>
  <c r="Y382" i="6"/>
  <c r="Y383" i="6"/>
  <c r="Y384" i="6"/>
  <c r="Y385" i="6"/>
  <c r="Y386" i="6"/>
  <c r="Y387" i="6"/>
  <c r="Y388" i="6"/>
  <c r="Y389" i="6"/>
  <c r="Y390" i="6"/>
  <c r="Y391" i="6"/>
  <c r="Y392" i="6"/>
  <c r="Y393" i="6"/>
  <c r="Y394" i="6"/>
  <c r="Y395" i="6"/>
  <c r="Y396" i="6"/>
  <c r="Y397" i="6"/>
  <c r="Y398" i="6"/>
  <c r="Y399" i="6"/>
  <c r="Y400" i="6"/>
  <c r="Y401" i="6"/>
  <c r="Y402" i="6"/>
  <c r="Y403" i="6"/>
  <c r="Y404" i="6"/>
  <c r="Y405" i="6"/>
  <c r="Y406" i="6"/>
  <c r="Y407" i="6"/>
  <c r="Y408" i="6"/>
  <c r="Y409" i="6"/>
  <c r="Y410" i="6"/>
  <c r="Y411" i="6"/>
  <c r="Y412" i="6"/>
  <c r="Y413" i="6"/>
  <c r="Y414" i="6"/>
  <c r="Y415" i="6"/>
  <c r="Y416" i="6"/>
  <c r="Y417" i="6"/>
  <c r="Y418" i="6"/>
  <c r="Y419" i="6"/>
  <c r="Y420" i="6"/>
  <c r="Y421" i="6"/>
  <c r="Y422" i="6"/>
  <c r="Y423" i="6"/>
  <c r="Y424" i="6"/>
  <c r="Y425" i="6"/>
  <c r="Y426" i="6"/>
  <c r="Y427" i="6"/>
  <c r="Y428" i="6"/>
  <c r="Y429" i="6"/>
  <c r="Y430" i="6"/>
  <c r="Y431" i="6"/>
  <c r="Y432" i="6"/>
  <c r="Y433" i="6"/>
  <c r="Y434" i="6"/>
  <c r="Y435" i="6"/>
  <c r="Y436" i="6"/>
  <c r="Y437" i="6"/>
  <c r="Y438" i="6"/>
  <c r="Y439" i="6"/>
  <c r="Y440" i="6"/>
  <c r="Y441" i="6"/>
  <c r="Y442" i="6"/>
  <c r="Y443" i="6"/>
  <c r="Y444" i="6"/>
  <c r="Y445" i="6"/>
  <c r="Y446" i="6"/>
  <c r="Y447" i="6"/>
  <c r="Y448" i="6"/>
  <c r="Y449" i="6"/>
  <c r="Y450" i="6"/>
  <c r="Y451" i="6"/>
  <c r="Y452" i="6"/>
  <c r="Y453" i="6"/>
  <c r="Y454" i="6"/>
  <c r="Y455" i="6"/>
  <c r="Y456" i="6"/>
  <c r="Y457" i="6"/>
  <c r="Y458" i="6"/>
  <c r="Y459" i="6"/>
  <c r="Y460" i="6"/>
  <c r="Y461" i="6"/>
  <c r="Y462" i="6"/>
  <c r="Y463" i="6"/>
  <c r="Y464" i="6"/>
  <c r="Y465" i="6"/>
  <c r="Y466" i="6"/>
  <c r="Y467" i="6"/>
  <c r="Y468" i="6"/>
  <c r="Y469" i="6"/>
  <c r="Y470" i="6"/>
  <c r="Y471" i="6"/>
  <c r="Y472" i="6"/>
  <c r="Y473" i="6"/>
  <c r="Y474" i="6"/>
  <c r="Y475" i="6"/>
  <c r="Y476" i="6"/>
  <c r="Y477" i="6"/>
  <c r="Y478" i="6"/>
  <c r="Y479" i="6"/>
  <c r="Y480" i="6"/>
  <c r="Y481" i="6"/>
  <c r="Y482" i="6"/>
  <c r="Y483" i="6"/>
  <c r="Y484" i="6"/>
  <c r="Y485" i="6"/>
  <c r="Y486" i="6"/>
  <c r="Y487" i="6"/>
  <c r="Y488" i="6"/>
  <c r="Y489" i="6"/>
  <c r="Y490" i="6"/>
  <c r="Y491" i="6"/>
  <c r="Y492" i="6"/>
  <c r="Y493" i="6"/>
  <c r="Y494" i="6"/>
  <c r="Y495" i="6"/>
  <c r="Y496" i="6"/>
  <c r="Y497" i="6"/>
  <c r="Y498" i="6"/>
  <c r="Y499" i="6"/>
  <c r="Y500" i="6"/>
  <c r="Y501" i="6"/>
  <c r="Y502" i="6"/>
  <c r="Y503" i="6"/>
  <c r="Y504" i="6"/>
  <c r="Y505" i="6"/>
  <c r="Y506" i="6"/>
  <c r="Y507" i="6"/>
  <c r="Y508" i="6"/>
  <c r="Y509" i="6"/>
  <c r="Y510" i="6"/>
  <c r="Y511" i="6"/>
  <c r="Y512" i="6"/>
  <c r="Y513" i="6"/>
  <c r="Y514" i="6"/>
  <c r="Y515" i="6"/>
  <c r="Y516" i="6"/>
  <c r="Y517" i="6"/>
  <c r="Y518" i="6"/>
  <c r="Y519" i="6"/>
  <c r="Y520" i="6"/>
  <c r="Y521" i="6"/>
  <c r="Y522" i="6"/>
  <c r="Y523" i="6"/>
  <c r="Y524" i="6"/>
  <c r="Y525" i="6"/>
  <c r="Y526" i="6"/>
  <c r="Y527" i="6"/>
  <c r="Y528" i="6"/>
  <c r="Y529" i="6"/>
  <c r="Y530" i="6"/>
  <c r="Y531" i="6"/>
  <c r="Y532" i="6"/>
  <c r="Y533" i="6"/>
  <c r="Y534" i="6"/>
  <c r="Y535" i="6"/>
  <c r="Y536" i="6"/>
  <c r="Y537" i="6"/>
  <c r="Y538" i="6"/>
  <c r="Y539" i="6"/>
  <c r="Y540" i="6"/>
  <c r="Y541" i="6"/>
  <c r="Y542" i="6"/>
  <c r="Y543" i="6"/>
  <c r="Y544" i="6"/>
  <c r="Y545" i="6"/>
  <c r="Y546" i="6"/>
  <c r="Y547" i="6"/>
  <c r="Y548" i="6"/>
  <c r="Y549" i="6"/>
  <c r="Y550" i="6"/>
  <c r="Y551" i="6"/>
  <c r="Y552" i="6"/>
  <c r="Y553" i="6"/>
  <c r="Y554" i="6"/>
  <c r="Y555" i="6"/>
  <c r="Y556" i="6"/>
  <c r="Y557" i="6"/>
  <c r="Y558" i="6"/>
  <c r="Y559" i="6"/>
  <c r="Y560" i="6"/>
  <c r="Y561" i="6"/>
  <c r="Y562" i="6"/>
  <c r="Y563" i="6"/>
  <c r="Y564" i="6"/>
  <c r="Y565" i="6"/>
  <c r="Y566" i="6"/>
  <c r="Y567" i="6"/>
  <c r="Y568" i="6"/>
  <c r="Y569" i="6"/>
  <c r="Y570" i="6"/>
  <c r="Y571" i="6"/>
  <c r="Y572" i="6"/>
  <c r="Y573" i="6"/>
  <c r="Y574" i="6"/>
  <c r="Y575" i="6"/>
  <c r="Y576" i="6"/>
  <c r="Y577" i="6"/>
  <c r="Y578" i="6"/>
  <c r="Y579" i="6"/>
  <c r="Y580" i="6"/>
  <c r="Y581" i="6"/>
  <c r="Y582" i="6"/>
  <c r="Y583" i="6"/>
  <c r="Y584" i="6"/>
  <c r="Y585" i="6"/>
  <c r="Y586" i="6"/>
  <c r="Y587" i="6"/>
  <c r="Y588" i="6"/>
  <c r="Y589" i="6"/>
  <c r="Y590" i="6"/>
  <c r="Y591" i="6"/>
  <c r="Y592" i="6"/>
  <c r="Y593" i="6"/>
  <c r="Y594" i="6"/>
  <c r="Y595" i="6"/>
  <c r="Y596" i="6"/>
  <c r="Y597" i="6"/>
  <c r="Y598" i="6"/>
  <c r="Y599" i="6"/>
  <c r="Y600" i="6"/>
  <c r="Y601" i="6"/>
  <c r="Y602" i="6"/>
  <c r="Y603" i="6"/>
  <c r="Y604" i="6"/>
  <c r="Y605" i="6"/>
  <c r="Y606" i="6"/>
  <c r="Y607" i="6"/>
  <c r="Y608" i="6"/>
  <c r="Y609" i="6"/>
  <c r="Y610" i="6"/>
  <c r="Y611" i="6"/>
  <c r="Y612" i="6"/>
  <c r="Y613" i="6"/>
  <c r="Y614" i="6"/>
  <c r="Y615" i="6"/>
  <c r="Y616" i="6"/>
  <c r="Y617" i="6"/>
  <c r="Y618" i="6"/>
  <c r="Y619" i="6"/>
  <c r="Y620" i="6"/>
  <c r="Y621" i="6"/>
  <c r="Y622" i="6"/>
  <c r="Y623" i="6"/>
  <c r="Y624" i="6"/>
  <c r="Y625" i="6"/>
  <c r="Y626" i="6"/>
  <c r="Y627" i="6"/>
  <c r="Y628" i="6"/>
  <c r="Y629" i="6"/>
  <c r="Y630" i="6"/>
  <c r="Y631" i="6"/>
  <c r="Y632" i="6"/>
  <c r="Y633" i="6"/>
  <c r="Y634" i="6"/>
  <c r="Y635" i="6"/>
  <c r="Y636" i="6"/>
  <c r="Y637" i="6"/>
  <c r="Y638" i="6"/>
  <c r="Y639" i="6"/>
  <c r="Y640" i="6"/>
  <c r="Y641" i="6"/>
  <c r="Y642" i="6"/>
  <c r="Y643" i="6"/>
  <c r="Y644" i="6"/>
  <c r="Y645" i="6"/>
  <c r="Y646" i="6"/>
  <c r="Y647" i="6"/>
  <c r="Y648" i="6"/>
  <c r="Y649" i="6"/>
  <c r="Y650" i="6"/>
  <c r="Y651" i="6"/>
  <c r="Y652" i="6"/>
  <c r="Y653" i="6"/>
  <c r="Y654" i="6"/>
  <c r="Y655" i="6"/>
  <c r="Y656" i="6"/>
  <c r="Y657" i="6"/>
  <c r="Y658" i="6"/>
  <c r="Y659" i="6"/>
  <c r="Y660" i="6"/>
  <c r="Y661" i="6"/>
  <c r="Y662" i="6"/>
  <c r="Y663" i="6"/>
  <c r="Y664" i="6"/>
  <c r="Y665" i="6"/>
  <c r="Y666" i="6"/>
  <c r="Y667" i="6"/>
  <c r="Y668" i="6"/>
  <c r="Y669" i="6"/>
  <c r="Y670" i="6"/>
  <c r="Y671" i="6"/>
  <c r="Y672" i="6"/>
  <c r="Y673" i="6"/>
  <c r="Y674" i="6"/>
  <c r="Y675" i="6"/>
  <c r="Y676" i="6"/>
  <c r="Y677" i="6"/>
  <c r="Y678" i="6"/>
  <c r="Y679" i="6"/>
  <c r="Y680" i="6"/>
  <c r="Y681" i="6"/>
  <c r="Y682" i="6"/>
  <c r="Y683" i="6"/>
  <c r="Y684" i="6"/>
  <c r="Y685" i="6"/>
  <c r="Y686" i="6"/>
  <c r="Y687" i="6"/>
  <c r="Y688" i="6"/>
  <c r="Y689" i="6"/>
  <c r="Y690" i="6"/>
  <c r="Y691" i="6"/>
  <c r="Y692" i="6"/>
  <c r="Y693" i="6"/>
  <c r="Y694" i="6"/>
  <c r="Y695" i="6"/>
  <c r="Y696" i="6"/>
  <c r="Y697" i="6"/>
  <c r="Y698" i="6"/>
  <c r="Y699" i="6"/>
  <c r="Y700" i="6"/>
  <c r="Y701" i="6"/>
  <c r="Y702" i="6"/>
  <c r="Y703" i="6"/>
  <c r="Y704" i="6"/>
  <c r="Y705" i="6"/>
  <c r="Y706" i="6"/>
  <c r="Y707" i="6"/>
  <c r="Y708" i="6"/>
  <c r="Y709" i="6"/>
  <c r="Y710" i="6"/>
  <c r="Y711" i="6"/>
  <c r="Y712" i="6"/>
  <c r="Y713" i="6"/>
  <c r="Y714" i="6"/>
  <c r="Y715" i="6"/>
  <c r="Y716" i="6"/>
  <c r="Y717" i="6"/>
  <c r="Y718" i="6"/>
  <c r="Y719" i="6"/>
  <c r="Y720" i="6"/>
  <c r="Y721" i="6"/>
  <c r="Y722" i="6"/>
  <c r="Y723" i="6"/>
  <c r="Y724" i="6"/>
  <c r="Y725" i="6"/>
  <c r="Y726" i="6"/>
  <c r="Y727" i="6"/>
  <c r="Y728" i="6"/>
  <c r="Y729" i="6"/>
  <c r="Y730" i="6"/>
  <c r="Y731" i="6"/>
  <c r="Y732" i="6"/>
  <c r="Y733" i="6"/>
  <c r="Y734" i="6"/>
  <c r="Y735" i="6"/>
  <c r="Y736" i="6"/>
  <c r="Y737" i="6"/>
  <c r="Y738" i="6"/>
  <c r="Y739" i="6"/>
  <c r="Y740" i="6"/>
  <c r="Y741" i="6"/>
  <c r="Y742" i="6"/>
  <c r="Y743" i="6"/>
  <c r="Y744" i="6"/>
  <c r="Y745" i="6"/>
  <c r="Y746" i="6"/>
  <c r="Y747" i="6"/>
  <c r="Y748" i="6"/>
  <c r="Y749" i="6"/>
  <c r="Y750" i="6"/>
  <c r="Y751" i="6"/>
  <c r="Y752" i="6"/>
  <c r="Y753" i="6"/>
  <c r="Y754" i="6"/>
  <c r="Y755" i="6"/>
  <c r="Y756" i="6"/>
  <c r="Y757" i="6"/>
  <c r="Y758" i="6"/>
  <c r="Y759" i="6"/>
  <c r="Y760" i="6"/>
  <c r="Y761" i="6"/>
  <c r="Y762" i="6"/>
  <c r="Y763" i="6"/>
  <c r="Y764" i="6"/>
  <c r="Y765" i="6"/>
  <c r="Y766" i="6"/>
  <c r="Y767" i="6"/>
  <c r="Y768" i="6"/>
  <c r="Y769" i="6"/>
  <c r="Y770" i="6"/>
  <c r="Y771" i="6"/>
  <c r="Y772" i="6"/>
  <c r="Y773" i="6"/>
  <c r="Y774" i="6"/>
  <c r="Y775" i="6"/>
  <c r="Y776" i="6"/>
  <c r="Y777" i="6"/>
  <c r="Y778" i="6"/>
  <c r="Y779" i="6"/>
  <c r="Y780" i="6"/>
  <c r="Y781" i="6"/>
  <c r="Y782" i="6"/>
  <c r="Y783" i="6"/>
  <c r="Y784" i="6"/>
  <c r="Y785" i="6"/>
  <c r="Y786" i="6"/>
  <c r="Y787" i="6"/>
  <c r="Y788" i="6"/>
  <c r="Y789" i="6"/>
  <c r="Y790" i="6"/>
  <c r="Y791" i="6"/>
  <c r="Y792" i="6"/>
  <c r="Y793" i="6"/>
  <c r="Y794" i="6"/>
  <c r="Y795" i="6"/>
  <c r="Y796" i="6"/>
  <c r="Y797" i="6"/>
  <c r="Y798" i="6"/>
  <c r="Y799" i="6"/>
  <c r="Y800" i="6"/>
  <c r="Y801" i="6"/>
  <c r="Y802" i="6"/>
  <c r="Y803" i="6"/>
  <c r="Y804" i="6"/>
  <c r="Y805" i="6"/>
  <c r="Y806" i="6"/>
  <c r="Y807" i="6"/>
  <c r="Y808" i="6"/>
  <c r="Y809" i="6"/>
  <c r="Y810" i="6"/>
  <c r="Y811" i="6"/>
  <c r="Y812" i="6"/>
  <c r="Y813" i="6"/>
  <c r="Y814" i="6"/>
  <c r="Y815" i="6"/>
  <c r="Y816" i="6"/>
  <c r="Y817" i="6"/>
  <c r="Y818" i="6"/>
  <c r="Y819" i="6"/>
  <c r="Y820" i="6"/>
  <c r="Y821" i="6"/>
  <c r="Y822" i="6"/>
  <c r="Y823" i="6"/>
  <c r="Y824" i="6"/>
  <c r="Y825" i="6"/>
  <c r="Y826" i="6"/>
  <c r="Y827" i="6"/>
  <c r="Y828" i="6"/>
  <c r="Y829" i="6"/>
  <c r="Y830" i="6"/>
  <c r="Y831" i="6"/>
  <c r="Y832" i="6"/>
  <c r="Y833" i="6"/>
  <c r="Y834" i="6"/>
  <c r="Y835" i="6"/>
  <c r="Y836" i="6"/>
  <c r="Y837" i="6"/>
  <c r="Y838" i="6"/>
  <c r="Y839" i="6"/>
  <c r="Y840" i="6"/>
  <c r="Y841" i="6"/>
  <c r="Y842" i="6"/>
  <c r="Y843" i="6"/>
  <c r="Y844" i="6"/>
  <c r="Y845" i="6"/>
  <c r="Y846" i="6"/>
  <c r="Y847" i="6"/>
  <c r="Y848" i="6"/>
  <c r="Y849" i="6"/>
  <c r="Y850" i="6"/>
  <c r="Y851" i="6"/>
  <c r="Y852" i="6"/>
  <c r="Y853" i="6"/>
  <c r="Y854" i="6"/>
  <c r="Y855" i="6"/>
  <c r="Y856" i="6"/>
  <c r="Y857" i="6"/>
  <c r="Y858" i="6"/>
  <c r="Y859" i="6"/>
  <c r="Y860" i="6"/>
  <c r="Y861" i="6"/>
  <c r="Y862" i="6"/>
  <c r="Y863" i="6"/>
  <c r="Y864" i="6"/>
  <c r="Y865" i="6"/>
  <c r="Y866" i="6"/>
  <c r="Y867" i="6"/>
  <c r="Y868" i="6"/>
  <c r="Y869" i="6"/>
  <c r="Y870" i="6"/>
  <c r="Y871" i="6"/>
  <c r="Y872" i="6"/>
  <c r="Y873" i="6"/>
  <c r="Y874" i="6"/>
  <c r="Y875" i="6"/>
  <c r="Y876" i="6"/>
  <c r="Y877" i="6"/>
  <c r="Y878" i="6"/>
  <c r="Y879" i="6"/>
  <c r="Y880" i="6"/>
  <c r="Y881" i="6"/>
  <c r="Y882" i="6"/>
  <c r="Y883" i="6"/>
  <c r="Y884" i="6"/>
  <c r="Y885" i="6"/>
  <c r="Y886" i="6"/>
  <c r="Y887" i="6"/>
  <c r="Y888" i="6"/>
  <c r="Y889" i="6"/>
  <c r="Y890" i="6"/>
  <c r="Y891" i="6"/>
  <c r="Y892" i="6"/>
  <c r="Y893" i="6"/>
  <c r="Y894" i="6"/>
  <c r="Y895" i="6"/>
  <c r="Y896" i="6"/>
  <c r="Y897" i="6"/>
  <c r="Y898" i="6"/>
  <c r="Y899" i="6"/>
  <c r="Y900" i="6"/>
  <c r="Y901" i="6"/>
  <c r="Y902" i="6"/>
  <c r="Y903" i="6"/>
  <c r="Y904" i="6"/>
  <c r="Y905" i="6"/>
  <c r="Y906" i="6"/>
  <c r="Y907" i="6"/>
  <c r="Y908" i="6"/>
  <c r="Y909" i="6"/>
  <c r="Y910" i="6"/>
  <c r="Y911" i="6"/>
  <c r="Y912" i="6"/>
  <c r="Y913" i="6"/>
  <c r="Y914" i="6"/>
  <c r="Y915" i="6"/>
  <c r="Y916" i="6"/>
  <c r="Y917" i="6"/>
  <c r="Y918" i="6"/>
  <c r="Y919" i="6"/>
  <c r="Y920" i="6"/>
  <c r="Y921" i="6"/>
  <c r="Y922" i="6"/>
  <c r="Y923" i="6"/>
  <c r="Y924" i="6"/>
  <c r="Y925" i="6"/>
  <c r="Y926" i="6"/>
  <c r="Y927" i="6"/>
  <c r="Y928" i="6"/>
  <c r="Y929" i="6"/>
  <c r="Y930" i="6"/>
  <c r="Y931" i="6"/>
  <c r="Y932" i="6"/>
  <c r="Y933" i="6"/>
  <c r="Y934" i="6"/>
  <c r="Y935" i="6"/>
  <c r="Y936" i="6"/>
  <c r="Y937" i="6"/>
  <c r="Y938" i="6"/>
  <c r="Y939" i="6"/>
  <c r="Y940" i="6"/>
  <c r="Y941" i="6"/>
  <c r="Y942" i="6"/>
  <c r="Y943" i="6"/>
  <c r="Y944" i="6"/>
  <c r="Y945" i="6"/>
  <c r="Y946" i="6"/>
  <c r="Y947" i="6"/>
  <c r="Y948" i="6"/>
  <c r="Y949" i="6"/>
  <c r="Y950" i="6"/>
  <c r="Y951" i="6"/>
  <c r="Y952" i="6"/>
  <c r="Y953" i="6"/>
  <c r="Y954" i="6"/>
  <c r="Y955" i="6"/>
  <c r="Y956" i="6"/>
  <c r="Y957" i="6"/>
  <c r="Y958" i="6"/>
  <c r="Y959" i="6"/>
  <c r="Y960" i="6"/>
  <c r="Y961" i="6"/>
  <c r="Y962" i="6"/>
  <c r="Y963" i="6"/>
  <c r="Y964" i="6"/>
  <c r="Y965" i="6"/>
  <c r="Y966" i="6"/>
  <c r="Y967" i="6"/>
  <c r="Y968" i="6"/>
  <c r="Y969" i="6"/>
  <c r="Y970" i="6"/>
  <c r="Y971" i="6"/>
  <c r="Y972" i="6"/>
  <c r="Y973" i="6"/>
  <c r="Y974" i="6"/>
  <c r="Y975" i="6"/>
  <c r="Y976" i="6"/>
  <c r="Y977" i="6"/>
  <c r="Y978" i="6"/>
  <c r="Y979" i="6"/>
  <c r="Y980" i="6"/>
  <c r="Y981" i="6"/>
  <c r="Y982" i="6"/>
  <c r="Y983" i="6"/>
  <c r="Y984" i="6"/>
  <c r="Y985" i="6"/>
  <c r="Y986" i="6"/>
  <c r="Y987" i="6"/>
  <c r="Y988" i="6"/>
  <c r="Y989" i="6"/>
  <c r="Y990" i="6"/>
  <c r="Y991" i="6"/>
  <c r="Y992" i="6"/>
  <c r="Y993" i="6"/>
  <c r="Y994" i="6"/>
  <c r="Y995" i="6"/>
  <c r="Y996" i="6"/>
  <c r="Y997" i="6"/>
  <c r="Y998" i="6"/>
  <c r="Y999" i="6"/>
  <c r="Y1000" i="6"/>
  <c r="Y1001" i="6"/>
  <c r="Y1002" i="6"/>
  <c r="Y1003" i="6"/>
  <c r="Y1004" i="6"/>
  <c r="Y1005" i="6"/>
  <c r="Y1006" i="6"/>
  <c r="Y1007" i="6"/>
  <c r="Y1008" i="6"/>
  <c r="Y1009" i="6"/>
  <c r="Y1010" i="6"/>
  <c r="Y1011" i="6"/>
  <c r="Y1012" i="6"/>
  <c r="Y1013" i="6"/>
  <c r="Y1014" i="6"/>
  <c r="Y1015" i="6"/>
  <c r="Y1016" i="6"/>
  <c r="Y1017" i="6"/>
  <c r="Y1018" i="6"/>
  <c r="Y1019" i="6"/>
  <c r="Y1020" i="6"/>
  <c r="Y1021" i="6"/>
  <c r="Y1022" i="6"/>
  <c r="Y1023" i="6"/>
  <c r="Y1024" i="6"/>
  <c r="Y1025" i="6"/>
  <c r="Y1026" i="6"/>
  <c r="Y1027" i="6"/>
  <c r="Y1028" i="6"/>
  <c r="Y1029" i="6"/>
  <c r="Y1030" i="6"/>
  <c r="Y1031" i="6"/>
  <c r="Y1032" i="6"/>
  <c r="Y1033" i="6"/>
  <c r="Y1034" i="6"/>
  <c r="Y1035" i="6"/>
  <c r="Y1036" i="6"/>
  <c r="Y1037" i="6"/>
  <c r="Y1038" i="6"/>
  <c r="Y1039" i="6"/>
  <c r="Y1040" i="6"/>
  <c r="Y1041" i="6"/>
  <c r="Y1042" i="6"/>
  <c r="Y1043" i="6"/>
  <c r="Y1044" i="6"/>
  <c r="Y1045" i="6"/>
  <c r="Y1046" i="6"/>
  <c r="Y1047" i="6"/>
  <c r="Y1048" i="6"/>
  <c r="Y1049" i="6"/>
  <c r="Y1050" i="6"/>
  <c r="Y1051" i="6"/>
  <c r="Y1052" i="6"/>
  <c r="Y1053" i="6"/>
  <c r="Y1054" i="6"/>
  <c r="Y1055" i="6"/>
  <c r="Y1056" i="6"/>
  <c r="Y1057" i="6"/>
  <c r="Y1058" i="6"/>
  <c r="Y1059" i="6"/>
  <c r="Y1060" i="6"/>
  <c r="Y1061" i="6"/>
  <c r="Y1062" i="6"/>
  <c r="Y1063" i="6"/>
  <c r="Y1064" i="6"/>
  <c r="Y1065" i="6"/>
  <c r="Y1066" i="6"/>
  <c r="Y1067" i="6"/>
  <c r="Y1068" i="6"/>
  <c r="Y1069" i="6"/>
  <c r="Y1070" i="6"/>
  <c r="Y1071" i="6"/>
  <c r="Y1072" i="6"/>
  <c r="Y1073" i="6"/>
  <c r="Y1074" i="6"/>
  <c r="Y1075" i="6"/>
  <c r="Y1076" i="6"/>
  <c r="Y1077" i="6"/>
  <c r="Y1078" i="6"/>
  <c r="Y1079" i="6"/>
  <c r="Y1080" i="6"/>
  <c r="Y1081" i="6"/>
  <c r="Y1082" i="6"/>
  <c r="Y1083" i="6"/>
  <c r="Y1084" i="6"/>
  <c r="Y1085" i="6"/>
  <c r="Y1086" i="6"/>
  <c r="Y1087" i="6"/>
  <c r="Y1088" i="6"/>
  <c r="Y1089" i="6"/>
  <c r="Y1090" i="6"/>
  <c r="Y1091" i="6"/>
  <c r="Y1092" i="6"/>
  <c r="Y1093" i="6"/>
  <c r="Y1094" i="6"/>
  <c r="Y1095" i="6"/>
  <c r="Y1096" i="6"/>
  <c r="Y1097" i="6"/>
  <c r="Y1098" i="6"/>
  <c r="Y1099" i="6"/>
  <c r="Y1100" i="6"/>
  <c r="Y1101" i="6"/>
  <c r="Y1102" i="6"/>
  <c r="Y1103" i="6"/>
  <c r="Y1104" i="6"/>
  <c r="Y1105" i="6"/>
  <c r="Y1106" i="6"/>
  <c r="Y1107" i="6"/>
  <c r="Y1108" i="6"/>
  <c r="Y1109" i="6"/>
  <c r="Y1110" i="6"/>
  <c r="Y1111" i="6"/>
  <c r="Y1112" i="6"/>
  <c r="Y1113" i="6"/>
  <c r="Y1114" i="6"/>
  <c r="Y1115" i="6"/>
  <c r="Y1116" i="6"/>
  <c r="Y1117" i="6"/>
  <c r="Y1118" i="6"/>
  <c r="Y1119" i="6"/>
  <c r="Y1120" i="6"/>
  <c r="Y1121" i="6"/>
  <c r="Y1122" i="6"/>
  <c r="Y1123" i="6"/>
  <c r="Y1124" i="6"/>
  <c r="Y1125" i="6"/>
  <c r="Y1126" i="6"/>
  <c r="Y1127" i="6"/>
  <c r="Y1128" i="6"/>
  <c r="Y1129" i="6"/>
  <c r="Y1130" i="6"/>
  <c r="Y1131" i="6"/>
  <c r="Y1132" i="6"/>
  <c r="Y1133" i="6"/>
  <c r="Y1134" i="6"/>
  <c r="Y1135" i="6"/>
  <c r="Y1136" i="6"/>
  <c r="Y1137" i="6"/>
  <c r="Y1138" i="6"/>
  <c r="Y1139" i="6"/>
  <c r="Y1140" i="6"/>
  <c r="Y1141" i="6"/>
  <c r="Y1142" i="6"/>
  <c r="Y1143" i="6"/>
  <c r="Y1144" i="6"/>
  <c r="Y1145" i="6"/>
  <c r="Y1146" i="6"/>
  <c r="Y1147" i="6"/>
  <c r="Y1148" i="6"/>
  <c r="Y1149" i="6"/>
  <c r="Y1150" i="6"/>
  <c r="Y1151" i="6"/>
  <c r="Y1152" i="6"/>
  <c r="Y1153" i="6"/>
  <c r="Y1154" i="6"/>
  <c r="Y1155" i="6"/>
  <c r="Y1156" i="6"/>
  <c r="Y1157" i="6"/>
  <c r="Y1158" i="6"/>
  <c r="Y1159" i="6"/>
  <c r="Y1160" i="6"/>
  <c r="Y1161" i="6"/>
  <c r="Y1162" i="6"/>
  <c r="Y1163" i="6"/>
  <c r="Y1164" i="6"/>
  <c r="Y1165" i="6"/>
  <c r="Y1166" i="6"/>
  <c r="Y1167" i="6"/>
  <c r="Y1168" i="6"/>
  <c r="Y1169" i="6"/>
  <c r="Y1170" i="6"/>
  <c r="Y1171" i="6"/>
  <c r="Y1172" i="6"/>
  <c r="Y1173" i="6"/>
  <c r="Y1174" i="6"/>
  <c r="Y1175" i="6"/>
  <c r="Y1176" i="6"/>
  <c r="Y1177" i="6"/>
  <c r="Y1178" i="6"/>
  <c r="Y1179" i="6"/>
  <c r="Y1180" i="6"/>
  <c r="Y1181" i="6"/>
  <c r="Y1182" i="6"/>
  <c r="Y1183" i="6"/>
  <c r="Y1184" i="6"/>
  <c r="Y1185" i="6"/>
  <c r="Y1186" i="6"/>
  <c r="Y1187" i="6"/>
  <c r="Y1188" i="6"/>
  <c r="Y1189" i="6"/>
  <c r="Y1190" i="6"/>
  <c r="Y1191" i="6"/>
  <c r="Y1192" i="6"/>
  <c r="Y1193" i="6"/>
  <c r="Y1194" i="6"/>
  <c r="Y1195" i="6"/>
  <c r="Y1196" i="6"/>
  <c r="Y1197" i="6"/>
  <c r="Y1198" i="6"/>
  <c r="Y1199" i="6"/>
  <c r="Y1200" i="6"/>
  <c r="Y1201" i="6"/>
  <c r="Y1202" i="6"/>
  <c r="Y1203" i="6"/>
  <c r="Y1204" i="6"/>
  <c r="Y1205" i="6"/>
  <c r="Y1206" i="6"/>
  <c r="Y1207" i="6"/>
  <c r="Y1208" i="6"/>
  <c r="Y1209" i="6"/>
  <c r="Y1210" i="6"/>
  <c r="Y1211" i="6"/>
  <c r="Y1212" i="6"/>
  <c r="Y1213" i="6"/>
  <c r="Y1214" i="6"/>
  <c r="Y1215" i="6"/>
  <c r="Y1216" i="6"/>
  <c r="Y1217" i="6"/>
  <c r="Y1218" i="6"/>
  <c r="Y1219" i="6"/>
  <c r="Y1220" i="6"/>
  <c r="Y1221" i="6"/>
  <c r="Y1222" i="6"/>
  <c r="Y1223" i="6"/>
  <c r="Y1224" i="6"/>
  <c r="Y1225" i="6"/>
  <c r="Y1226" i="6"/>
  <c r="Y1227" i="6"/>
  <c r="Y1228" i="6"/>
  <c r="Y1229" i="6"/>
  <c r="Y1230" i="6"/>
  <c r="Y1231" i="6"/>
  <c r="Y1232" i="6"/>
  <c r="Y1233" i="6"/>
  <c r="Y1234" i="6"/>
  <c r="Y1235" i="6"/>
  <c r="Y1236" i="6"/>
  <c r="Y1237" i="6"/>
  <c r="Y1238" i="6"/>
  <c r="Y1239" i="6"/>
  <c r="Y1240" i="6"/>
  <c r="Y1241" i="6"/>
  <c r="Y1242" i="6"/>
  <c r="Y1243" i="6"/>
  <c r="Y1244" i="6"/>
  <c r="Y1245" i="6"/>
  <c r="Y1246" i="6"/>
  <c r="Y1247" i="6"/>
  <c r="Y1248" i="6"/>
  <c r="Y1249" i="6"/>
  <c r="Y1250" i="6"/>
  <c r="Y1251" i="6"/>
  <c r="Y1252" i="6"/>
  <c r="Y1253" i="6"/>
  <c r="Y1254" i="6"/>
  <c r="Y1255" i="6"/>
  <c r="Y1256" i="6"/>
  <c r="Y1257" i="6"/>
  <c r="Y1258" i="6"/>
  <c r="Y1259" i="6"/>
  <c r="Y1260" i="6"/>
  <c r="Y1261" i="6"/>
  <c r="Y1262" i="6"/>
  <c r="Y1263" i="6"/>
  <c r="Y1264" i="6"/>
  <c r="Y1265" i="6"/>
  <c r="Y1266" i="6"/>
  <c r="Y1267" i="6"/>
  <c r="Y1268" i="6"/>
  <c r="Y1269" i="6"/>
  <c r="Y1270" i="6"/>
  <c r="Y1271" i="6"/>
  <c r="Y1272" i="6"/>
  <c r="Y1273" i="6"/>
  <c r="Y1274" i="6"/>
  <c r="Y1275" i="6"/>
  <c r="Y1276" i="6"/>
  <c r="Y1277" i="6"/>
  <c r="Y1278" i="6"/>
  <c r="Y1279" i="6"/>
  <c r="Y1280" i="6"/>
  <c r="Y1281" i="6"/>
  <c r="Y1282" i="6"/>
  <c r="Y1283" i="6"/>
  <c r="Y1284" i="6"/>
  <c r="Y1285" i="6"/>
  <c r="Y1286" i="6"/>
  <c r="Y1287" i="6"/>
  <c r="Y1288" i="6"/>
  <c r="Y1289" i="6"/>
  <c r="Y1290" i="6"/>
  <c r="Y1291" i="6"/>
  <c r="Y1292" i="6"/>
  <c r="Y1293" i="6"/>
  <c r="Y1294" i="6"/>
  <c r="Y1295" i="6"/>
  <c r="Y1296" i="6"/>
  <c r="Y1297" i="6"/>
  <c r="Y1298" i="6"/>
  <c r="Y1299" i="6"/>
  <c r="Y1300" i="6"/>
  <c r="Y1301" i="6"/>
  <c r="Y1302" i="6"/>
  <c r="Y1303" i="6"/>
  <c r="Y1304" i="6"/>
  <c r="Y1305" i="6"/>
  <c r="Y1306" i="6"/>
  <c r="Y1307" i="6"/>
  <c r="Y1308" i="6"/>
  <c r="Y1309" i="6"/>
  <c r="Y1310" i="6"/>
  <c r="Y1311" i="6"/>
  <c r="Y1312" i="6"/>
  <c r="Y1313" i="6"/>
  <c r="Y1314" i="6"/>
  <c r="Y1315" i="6"/>
  <c r="Y1316" i="6"/>
  <c r="Y1317" i="6"/>
  <c r="Y1318" i="6"/>
  <c r="Y1319" i="6"/>
  <c r="Y1320" i="6"/>
  <c r="Y1321" i="6"/>
  <c r="Y1322" i="6"/>
  <c r="Y1323" i="6"/>
  <c r="Y1324" i="6"/>
  <c r="Y1325" i="6"/>
  <c r="Y1326" i="6"/>
  <c r="Y1327" i="6"/>
  <c r="Y1328" i="6"/>
  <c r="Y1329" i="6"/>
  <c r="Y1330" i="6"/>
  <c r="Y1331" i="6"/>
  <c r="Y1332" i="6"/>
  <c r="Y1333" i="6"/>
  <c r="Y1334" i="6"/>
  <c r="Y1335" i="6"/>
  <c r="Y1336" i="6"/>
  <c r="Y1337" i="6"/>
  <c r="Y1338" i="6"/>
  <c r="Y1339" i="6"/>
  <c r="Y1340" i="6"/>
  <c r="Y1341" i="6"/>
  <c r="Y1342" i="6"/>
  <c r="Y1343" i="6"/>
  <c r="Y1344" i="6"/>
  <c r="Y1345" i="6"/>
  <c r="Y1346" i="6"/>
  <c r="Y1347" i="6"/>
  <c r="Y1348" i="6"/>
  <c r="Y1349" i="6"/>
  <c r="Y1350" i="6"/>
  <c r="Y1351" i="6"/>
  <c r="Y1352" i="6"/>
  <c r="Y1353" i="6"/>
  <c r="Y1354" i="6"/>
  <c r="Y1355" i="6"/>
  <c r="Y1356" i="6"/>
  <c r="Y1357" i="6"/>
  <c r="Y1358" i="6"/>
  <c r="Y1359" i="6"/>
  <c r="Y1360" i="6"/>
  <c r="Y1361" i="6"/>
  <c r="Y1362" i="6"/>
  <c r="Y1363" i="6"/>
  <c r="Y1364" i="6"/>
  <c r="Y1365" i="6"/>
  <c r="Y1366" i="6"/>
  <c r="Y1367" i="6"/>
  <c r="Y1368" i="6"/>
  <c r="Y1369" i="6"/>
  <c r="Y1370" i="6"/>
  <c r="Y1371" i="6"/>
  <c r="Y1372" i="6"/>
  <c r="Y1373" i="6"/>
  <c r="Y1374" i="6"/>
  <c r="Y1375" i="6"/>
  <c r="Y1376" i="6"/>
  <c r="Y1377" i="6"/>
  <c r="Y1378" i="6"/>
  <c r="Y1379" i="6"/>
  <c r="Y1380" i="6"/>
  <c r="Y1381" i="6"/>
  <c r="Y1382" i="6"/>
  <c r="Y1383" i="6"/>
  <c r="Y1384" i="6"/>
  <c r="Y1385" i="6"/>
  <c r="Y1386" i="6"/>
  <c r="Y1387" i="6"/>
  <c r="Y1388" i="6"/>
  <c r="Y1389" i="6"/>
  <c r="Y1390" i="6"/>
  <c r="Y1391" i="6"/>
  <c r="Y1392" i="6"/>
  <c r="Y1393" i="6"/>
  <c r="Y1394" i="6"/>
  <c r="Y1395" i="6"/>
  <c r="Y1396" i="6"/>
  <c r="Y1397" i="6"/>
  <c r="Y1398" i="6"/>
  <c r="Y1399" i="6"/>
  <c r="Y1400" i="6"/>
  <c r="Y1401" i="6"/>
  <c r="Y1402" i="6"/>
  <c r="Y1403" i="6"/>
  <c r="Y1404" i="6"/>
  <c r="Y1405" i="6"/>
  <c r="Y1406" i="6"/>
  <c r="Y1407" i="6"/>
  <c r="Y1408" i="6"/>
  <c r="Y1409" i="6"/>
  <c r="Y1410" i="6"/>
  <c r="Y1411" i="6"/>
  <c r="Y1412" i="6"/>
  <c r="Y1413" i="6"/>
  <c r="Y1414" i="6"/>
  <c r="Y1415" i="6"/>
  <c r="Y1416" i="6"/>
  <c r="Y1417" i="6"/>
  <c r="Y1418" i="6"/>
  <c r="Y1419" i="6"/>
  <c r="Y1420" i="6"/>
  <c r="Y1421" i="6"/>
  <c r="Y1422" i="6"/>
  <c r="Y1423" i="6"/>
  <c r="Y1424" i="6"/>
  <c r="Y1425" i="6"/>
  <c r="Y1426" i="6"/>
  <c r="Y1427" i="6"/>
  <c r="Y1428" i="6"/>
  <c r="Y1429" i="6"/>
  <c r="Y1430" i="6"/>
  <c r="Y1431" i="6"/>
  <c r="Y1432" i="6"/>
  <c r="Y1433" i="6"/>
  <c r="Y1434" i="6"/>
  <c r="Y1435" i="6"/>
  <c r="Y1436" i="6"/>
  <c r="Y1437" i="6"/>
  <c r="Y1438" i="6"/>
  <c r="Y1439" i="6"/>
  <c r="Y1440" i="6"/>
  <c r="Y1441" i="6"/>
  <c r="Y1442" i="6"/>
  <c r="Y1443" i="6"/>
  <c r="Y1444" i="6"/>
  <c r="Y1445" i="6"/>
  <c r="Y1446" i="6"/>
  <c r="Y1447" i="6"/>
  <c r="Y1448" i="6"/>
  <c r="Y1449" i="6"/>
  <c r="Y1450" i="6"/>
  <c r="Y1451" i="6"/>
  <c r="Y1452" i="6"/>
  <c r="Y1453" i="6"/>
  <c r="Y1454" i="6"/>
  <c r="Y1455" i="6"/>
  <c r="Y1456" i="6"/>
  <c r="Y1457" i="6"/>
  <c r="Y1458" i="6"/>
  <c r="Y1459" i="6"/>
  <c r="Y1460" i="6"/>
  <c r="Y1461" i="6"/>
  <c r="Y1462" i="6"/>
  <c r="Y1463" i="6"/>
  <c r="Y1464" i="6"/>
  <c r="Y1465" i="6"/>
  <c r="Y1466" i="6"/>
  <c r="Y1467" i="6"/>
  <c r="Y1468" i="6"/>
  <c r="Y1469" i="6"/>
  <c r="Y1470" i="6"/>
  <c r="Y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S1002" i="6"/>
  <c r="S1003" i="6"/>
  <c r="S1004" i="6"/>
  <c r="S1005" i="6"/>
  <c r="S1006" i="6"/>
  <c r="S1007" i="6"/>
  <c r="S1008" i="6"/>
  <c r="S1009" i="6"/>
  <c r="S1010" i="6"/>
  <c r="S1011" i="6"/>
  <c r="S1012" i="6"/>
  <c r="S1013" i="6"/>
  <c r="S1014" i="6"/>
  <c r="S1015" i="6"/>
  <c r="S1016" i="6"/>
  <c r="S1017" i="6"/>
  <c r="S1018" i="6"/>
  <c r="S1019" i="6"/>
  <c r="S1020" i="6"/>
  <c r="S1021" i="6"/>
  <c r="S1022" i="6"/>
  <c r="S1023" i="6"/>
  <c r="S1024" i="6"/>
  <c r="S1025" i="6"/>
  <c r="S1026" i="6"/>
  <c r="S1027" i="6"/>
  <c r="S1028" i="6"/>
  <c r="S1029" i="6"/>
  <c r="S1030" i="6"/>
  <c r="S1031" i="6"/>
  <c r="S1032" i="6"/>
  <c r="S1033" i="6"/>
  <c r="S1034" i="6"/>
  <c r="S1035" i="6"/>
  <c r="S1036" i="6"/>
  <c r="S1037" i="6"/>
  <c r="S1038" i="6"/>
  <c r="S1039" i="6"/>
  <c r="S1040" i="6"/>
  <c r="S1041" i="6"/>
  <c r="S1042" i="6"/>
  <c r="S1043" i="6"/>
  <c r="S1044" i="6"/>
  <c r="S1045" i="6"/>
  <c r="S1046" i="6"/>
  <c r="S1047" i="6"/>
  <c r="S1048" i="6"/>
  <c r="S1049" i="6"/>
  <c r="S1050" i="6"/>
  <c r="S1051" i="6"/>
  <c r="S1052" i="6"/>
  <c r="S1053" i="6"/>
  <c r="S1054" i="6"/>
  <c r="S1055" i="6"/>
  <c r="S1056" i="6"/>
  <c r="S1057" i="6"/>
  <c r="S1058" i="6"/>
  <c r="S1059" i="6"/>
  <c r="S1060" i="6"/>
  <c r="S1061" i="6"/>
  <c r="S1062" i="6"/>
  <c r="S1063" i="6"/>
  <c r="S1064" i="6"/>
  <c r="S1065" i="6"/>
  <c r="S1066" i="6"/>
  <c r="S1067" i="6"/>
  <c r="S1068" i="6"/>
  <c r="S1069" i="6"/>
  <c r="S1070" i="6"/>
  <c r="S1071" i="6"/>
  <c r="S1072" i="6"/>
  <c r="S1073" i="6"/>
  <c r="S1074" i="6"/>
  <c r="S1075" i="6"/>
  <c r="S1076" i="6"/>
  <c r="S1077" i="6"/>
  <c r="S1078" i="6"/>
  <c r="S1079" i="6"/>
  <c r="S1080" i="6"/>
  <c r="S1081" i="6"/>
  <c r="S1082" i="6"/>
  <c r="S1083" i="6"/>
  <c r="S1084" i="6"/>
  <c r="S1085" i="6"/>
  <c r="S1086" i="6"/>
  <c r="S1087" i="6"/>
  <c r="S1088" i="6"/>
  <c r="S1089" i="6"/>
  <c r="S1090" i="6"/>
  <c r="S1091" i="6"/>
  <c r="S1092" i="6"/>
  <c r="S1093" i="6"/>
  <c r="S1094" i="6"/>
  <c r="S1095" i="6"/>
  <c r="S1096" i="6"/>
  <c r="S1097" i="6"/>
  <c r="S1098" i="6"/>
  <c r="S1099" i="6"/>
  <c r="S1100" i="6"/>
  <c r="S1101" i="6"/>
  <c r="S1102" i="6"/>
  <c r="S1103" i="6"/>
  <c r="S1104" i="6"/>
  <c r="S1105" i="6"/>
  <c r="S1106" i="6"/>
  <c r="S1107" i="6"/>
  <c r="S1108" i="6"/>
  <c r="S1109" i="6"/>
  <c r="S1110" i="6"/>
  <c r="S1111" i="6"/>
  <c r="S1112" i="6"/>
  <c r="S1113" i="6"/>
  <c r="S1114" i="6"/>
  <c r="S1115" i="6"/>
  <c r="S1116" i="6"/>
  <c r="S1117" i="6"/>
  <c r="S1118" i="6"/>
  <c r="S1119" i="6"/>
  <c r="S1120" i="6"/>
  <c r="S1121" i="6"/>
  <c r="S1122" i="6"/>
  <c r="S1123" i="6"/>
  <c r="S1124" i="6"/>
  <c r="S1125" i="6"/>
  <c r="S1126" i="6"/>
  <c r="S1127" i="6"/>
  <c r="S1128" i="6"/>
  <c r="S1129" i="6"/>
  <c r="S1130" i="6"/>
  <c r="S1131" i="6"/>
  <c r="S1132" i="6"/>
  <c r="S1133" i="6"/>
  <c r="S1134" i="6"/>
  <c r="S1135" i="6"/>
  <c r="S1136" i="6"/>
  <c r="S1137" i="6"/>
  <c r="S1138" i="6"/>
  <c r="S1139" i="6"/>
  <c r="S1140" i="6"/>
  <c r="S1141" i="6"/>
  <c r="S1142" i="6"/>
  <c r="S1143" i="6"/>
  <c r="S1144" i="6"/>
  <c r="S1145" i="6"/>
  <c r="S1146" i="6"/>
  <c r="S1147" i="6"/>
  <c r="S1148" i="6"/>
  <c r="S1149" i="6"/>
  <c r="S1150" i="6"/>
  <c r="S1151" i="6"/>
  <c r="S1152" i="6"/>
  <c r="S1153" i="6"/>
  <c r="S1154" i="6"/>
  <c r="S1155" i="6"/>
  <c r="S1156" i="6"/>
  <c r="S1157" i="6"/>
  <c r="S1158" i="6"/>
  <c r="S1159" i="6"/>
  <c r="S1160" i="6"/>
  <c r="S1161" i="6"/>
  <c r="S1162" i="6"/>
  <c r="S1163" i="6"/>
  <c r="S1164" i="6"/>
  <c r="S1165" i="6"/>
  <c r="S1166" i="6"/>
  <c r="S1167" i="6"/>
  <c r="S1168" i="6"/>
  <c r="S1169" i="6"/>
  <c r="S1170" i="6"/>
  <c r="S1171" i="6"/>
  <c r="S1172" i="6"/>
  <c r="S1173" i="6"/>
  <c r="S1174" i="6"/>
  <c r="S1175" i="6"/>
  <c r="S1176" i="6"/>
  <c r="S1177" i="6"/>
  <c r="S1178" i="6"/>
  <c r="S1179" i="6"/>
  <c r="S1180" i="6"/>
  <c r="S1181" i="6"/>
  <c r="S1182" i="6"/>
  <c r="S1183" i="6"/>
  <c r="S1184" i="6"/>
  <c r="S1185" i="6"/>
  <c r="S1186" i="6"/>
  <c r="S1187" i="6"/>
  <c r="S1188" i="6"/>
  <c r="S1189" i="6"/>
  <c r="S1190" i="6"/>
  <c r="S1191" i="6"/>
  <c r="S1192" i="6"/>
  <c r="S1193" i="6"/>
  <c r="S1194" i="6"/>
  <c r="S1195" i="6"/>
  <c r="S1196" i="6"/>
  <c r="S1197" i="6"/>
  <c r="S1198" i="6"/>
  <c r="S1199" i="6"/>
  <c r="S1200" i="6"/>
  <c r="S1201" i="6"/>
  <c r="S1202" i="6"/>
  <c r="S1203" i="6"/>
  <c r="S1204" i="6"/>
  <c r="S1205" i="6"/>
  <c r="S1206" i="6"/>
  <c r="S1207" i="6"/>
  <c r="S1208" i="6"/>
  <c r="S1209" i="6"/>
  <c r="S1210" i="6"/>
  <c r="S1211" i="6"/>
  <c r="S1212" i="6"/>
  <c r="S1213" i="6"/>
  <c r="S1214" i="6"/>
  <c r="S1215" i="6"/>
  <c r="S1216" i="6"/>
  <c r="S1217" i="6"/>
  <c r="S1218" i="6"/>
  <c r="S1219" i="6"/>
  <c r="S1220" i="6"/>
  <c r="S1221" i="6"/>
  <c r="S1222" i="6"/>
  <c r="S1223" i="6"/>
  <c r="S1224" i="6"/>
  <c r="S1225" i="6"/>
  <c r="S1226" i="6"/>
  <c r="S1227" i="6"/>
  <c r="S1228" i="6"/>
  <c r="S1229" i="6"/>
  <c r="S1230" i="6"/>
  <c r="S1231" i="6"/>
  <c r="S1232" i="6"/>
  <c r="S1233" i="6"/>
  <c r="S1234" i="6"/>
  <c r="S1235" i="6"/>
  <c r="S1236" i="6"/>
  <c r="S1237" i="6"/>
  <c r="S1238" i="6"/>
  <c r="S1239" i="6"/>
  <c r="S1240" i="6"/>
  <c r="S1241" i="6"/>
  <c r="S1242" i="6"/>
  <c r="S1243" i="6"/>
  <c r="S1244" i="6"/>
  <c r="S1245" i="6"/>
  <c r="S1246" i="6"/>
  <c r="S1247" i="6"/>
  <c r="S1248" i="6"/>
  <c r="S1249" i="6"/>
  <c r="S1250" i="6"/>
  <c r="S1251" i="6"/>
  <c r="S1252" i="6"/>
  <c r="S1253" i="6"/>
  <c r="S1254" i="6"/>
  <c r="S1255" i="6"/>
  <c r="S1256" i="6"/>
  <c r="S1257" i="6"/>
  <c r="S1258" i="6"/>
  <c r="S1259" i="6"/>
  <c r="S1260" i="6"/>
  <c r="S1261" i="6"/>
  <c r="S1262" i="6"/>
  <c r="S1263" i="6"/>
  <c r="S1264" i="6"/>
  <c r="S1265" i="6"/>
  <c r="S1266" i="6"/>
  <c r="S1267" i="6"/>
  <c r="S1268" i="6"/>
  <c r="S1269" i="6"/>
  <c r="S1270" i="6"/>
  <c r="S1271" i="6"/>
  <c r="S1272" i="6"/>
  <c r="S1273" i="6"/>
  <c r="S1274" i="6"/>
  <c r="S1275" i="6"/>
  <c r="S1276" i="6"/>
  <c r="S1277" i="6"/>
  <c r="S1278" i="6"/>
  <c r="S1279" i="6"/>
  <c r="S1280" i="6"/>
  <c r="S1281" i="6"/>
  <c r="S1282" i="6"/>
  <c r="S1283" i="6"/>
  <c r="S1284" i="6"/>
  <c r="S1285" i="6"/>
  <c r="S1286" i="6"/>
  <c r="S1287" i="6"/>
  <c r="S1288" i="6"/>
  <c r="S1289" i="6"/>
  <c r="S1290" i="6"/>
  <c r="S1291" i="6"/>
  <c r="S1292" i="6"/>
  <c r="S1293" i="6"/>
  <c r="S1294" i="6"/>
  <c r="S1295" i="6"/>
  <c r="S1296" i="6"/>
  <c r="S1297" i="6"/>
  <c r="S1298" i="6"/>
  <c r="S1299" i="6"/>
  <c r="S1300" i="6"/>
  <c r="S1301" i="6"/>
  <c r="S1302" i="6"/>
  <c r="S1303" i="6"/>
  <c r="S1304" i="6"/>
  <c r="S1305" i="6"/>
  <c r="S1306" i="6"/>
  <c r="S1307" i="6"/>
  <c r="S1308" i="6"/>
  <c r="S1309" i="6"/>
  <c r="S1310" i="6"/>
  <c r="S1311" i="6"/>
  <c r="S1312" i="6"/>
  <c r="S1313" i="6"/>
  <c r="S1314" i="6"/>
  <c r="S1315" i="6"/>
  <c r="S1316" i="6"/>
  <c r="S1317" i="6"/>
  <c r="S1318" i="6"/>
  <c r="S1319" i="6"/>
  <c r="S1320" i="6"/>
  <c r="S1321" i="6"/>
  <c r="S1322" i="6"/>
  <c r="S1323" i="6"/>
  <c r="S1324" i="6"/>
  <c r="S1325" i="6"/>
  <c r="S1326" i="6"/>
  <c r="S1327" i="6"/>
  <c r="S1328" i="6"/>
  <c r="S1329" i="6"/>
  <c r="S1330" i="6"/>
  <c r="S1331" i="6"/>
  <c r="S1332" i="6"/>
  <c r="S1333" i="6"/>
  <c r="S1334" i="6"/>
  <c r="S1335" i="6"/>
  <c r="S1336" i="6"/>
  <c r="S1337" i="6"/>
  <c r="S1338" i="6"/>
  <c r="S1339" i="6"/>
  <c r="S1340" i="6"/>
  <c r="S1341" i="6"/>
  <c r="S1342" i="6"/>
  <c r="S1343" i="6"/>
  <c r="S1344" i="6"/>
  <c r="S1345" i="6"/>
  <c r="S1346" i="6"/>
  <c r="S1347" i="6"/>
  <c r="S1348" i="6"/>
  <c r="S1349" i="6"/>
  <c r="S1350" i="6"/>
  <c r="S1351" i="6"/>
  <c r="S1352" i="6"/>
  <c r="S1353" i="6"/>
  <c r="S1354" i="6"/>
  <c r="S1355" i="6"/>
  <c r="S1356" i="6"/>
  <c r="S1357" i="6"/>
  <c r="S1358" i="6"/>
  <c r="S1359" i="6"/>
  <c r="S1360" i="6"/>
  <c r="S1361" i="6"/>
  <c r="S1362" i="6"/>
  <c r="S1363" i="6"/>
  <c r="S1364" i="6"/>
  <c r="S1365" i="6"/>
  <c r="S1366" i="6"/>
  <c r="S1367" i="6"/>
  <c r="S1368" i="6"/>
  <c r="S1369" i="6"/>
  <c r="S1370" i="6"/>
  <c r="S1371" i="6"/>
  <c r="S1372" i="6"/>
  <c r="S1373" i="6"/>
  <c r="S1374" i="6"/>
  <c r="S1375" i="6"/>
  <c r="S1376" i="6"/>
  <c r="S1377" i="6"/>
  <c r="S1378" i="6"/>
  <c r="S1379" i="6"/>
  <c r="S1380" i="6"/>
  <c r="S1381" i="6"/>
  <c r="S1382" i="6"/>
  <c r="S1383" i="6"/>
  <c r="S1384" i="6"/>
  <c r="S1385" i="6"/>
  <c r="S1386" i="6"/>
  <c r="S1387" i="6"/>
  <c r="S1388" i="6"/>
  <c r="S1389" i="6"/>
  <c r="S1390" i="6"/>
  <c r="S1391" i="6"/>
  <c r="S1392" i="6"/>
  <c r="S1393" i="6"/>
  <c r="S1394" i="6"/>
  <c r="S1395" i="6"/>
  <c r="S1396" i="6"/>
  <c r="S1397" i="6"/>
  <c r="S1398" i="6"/>
  <c r="S1399" i="6"/>
  <c r="S1400" i="6"/>
  <c r="S1401" i="6"/>
  <c r="S1402" i="6"/>
  <c r="S1403" i="6"/>
  <c r="S1404" i="6"/>
  <c r="S1405" i="6"/>
  <c r="S1406" i="6"/>
  <c r="S1407" i="6"/>
  <c r="S1408" i="6"/>
  <c r="S1409" i="6"/>
  <c r="S1410" i="6"/>
  <c r="S1411" i="6"/>
  <c r="S1412" i="6"/>
  <c r="S1413" i="6"/>
  <c r="S1414" i="6"/>
  <c r="S1415" i="6"/>
  <c r="S1416" i="6"/>
  <c r="S1417" i="6"/>
  <c r="S1418" i="6"/>
  <c r="S1419" i="6"/>
  <c r="S1420" i="6"/>
  <c r="S1421" i="6"/>
  <c r="S1422" i="6"/>
  <c r="S1423" i="6"/>
  <c r="S1424" i="6"/>
  <c r="S1425" i="6"/>
  <c r="S1426" i="6"/>
  <c r="S1427" i="6"/>
  <c r="S1428" i="6"/>
  <c r="S1429" i="6"/>
  <c r="S1430" i="6"/>
  <c r="S1431" i="6"/>
  <c r="S1432" i="6"/>
  <c r="S1433" i="6"/>
  <c r="S1434" i="6"/>
  <c r="S1435" i="6"/>
  <c r="S1436" i="6"/>
  <c r="S1437" i="6"/>
  <c r="S1438" i="6"/>
  <c r="S1439" i="6"/>
  <c r="S1440" i="6"/>
  <c r="S1441" i="6"/>
  <c r="S1442" i="6"/>
  <c r="S1443" i="6"/>
  <c r="S1444" i="6"/>
  <c r="S1445" i="6"/>
  <c r="S1446" i="6"/>
  <c r="S1447" i="6"/>
  <c r="S1448" i="6"/>
  <c r="S1449" i="6"/>
  <c r="S1450" i="6"/>
  <c r="S1451" i="6"/>
  <c r="S1452" i="6"/>
  <c r="S1453" i="6"/>
  <c r="S1454" i="6"/>
  <c r="S1455" i="6"/>
  <c r="S1456" i="6"/>
  <c r="S1457" i="6"/>
  <c r="S1458" i="6"/>
  <c r="S1459" i="6"/>
  <c r="S1460" i="6"/>
  <c r="S1461" i="6"/>
  <c r="S1462" i="6"/>
  <c r="S1463" i="6"/>
  <c r="S1464" i="6"/>
  <c r="S1465" i="6"/>
  <c r="S1466" i="6"/>
  <c r="S1467" i="6"/>
  <c r="S1468" i="6"/>
  <c r="S1469" i="6"/>
  <c r="S1470" i="6"/>
  <c r="S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1" i="6"/>
  <c r="L34" i="6"/>
  <c r="L86" i="6"/>
  <c r="L137" i="6"/>
  <c r="L206" i="6"/>
  <c r="L236" i="6"/>
  <c r="L238" i="6"/>
  <c r="L243" i="6"/>
  <c r="L246" i="6"/>
  <c r="L355" i="6"/>
  <c r="L368" i="6"/>
  <c r="L374" i="6"/>
  <c r="L441" i="6"/>
  <c r="L443" i="6"/>
  <c r="L445" i="6"/>
  <c r="L500" i="6"/>
  <c r="L501" i="6"/>
  <c r="L511" i="6"/>
  <c r="L515" i="6"/>
  <c r="L561" i="6"/>
  <c r="L610" i="6"/>
  <c r="L625" i="6"/>
  <c r="L660" i="6"/>
  <c r="L666" i="6"/>
  <c r="L686" i="6"/>
  <c r="L848" i="6"/>
  <c r="L926" i="6"/>
  <c r="L967" i="6"/>
  <c r="L973" i="6"/>
  <c r="L1018" i="6"/>
  <c r="L1040" i="6"/>
  <c r="L1049" i="6"/>
  <c r="L1050" i="6"/>
  <c r="L1079" i="6"/>
  <c r="L1097" i="6"/>
  <c r="L1115" i="6"/>
  <c r="L1171" i="6"/>
  <c r="L1230" i="6"/>
  <c r="L1302" i="6"/>
  <c r="L1345" i="6"/>
  <c r="L1378" i="6"/>
  <c r="L1389" i="6"/>
  <c r="L1432" i="6"/>
  <c r="L1442" i="6"/>
  <c r="L1460" i="6"/>
  <c r="J12" i="6"/>
  <c r="J13" i="6"/>
  <c r="J14" i="6"/>
  <c r="J15" i="6"/>
  <c r="J16" i="6"/>
  <c r="J17" i="6"/>
  <c r="J18" i="6"/>
  <c r="J19" i="6"/>
  <c r="J20" i="6"/>
  <c r="M20" i="6" s="1"/>
  <c r="J21" i="6"/>
  <c r="J22" i="6"/>
  <c r="J23" i="6"/>
  <c r="J24" i="6"/>
  <c r="J25" i="6"/>
  <c r="J26" i="6"/>
  <c r="J27" i="6"/>
  <c r="J28" i="6"/>
  <c r="M28" i="6" s="1"/>
  <c r="J29" i="6"/>
  <c r="J30" i="6"/>
  <c r="J31" i="6"/>
  <c r="J32" i="6"/>
  <c r="J33" i="6"/>
  <c r="J34" i="6"/>
  <c r="M34" i="6" s="1"/>
  <c r="J35" i="6"/>
  <c r="J36" i="6"/>
  <c r="J37" i="6"/>
  <c r="J38" i="6"/>
  <c r="J39" i="6"/>
  <c r="J40" i="6"/>
  <c r="J41" i="6"/>
  <c r="J42" i="6"/>
  <c r="J43" i="6"/>
  <c r="J44" i="6"/>
  <c r="J45" i="6"/>
  <c r="M45" i="6" s="1"/>
  <c r="J46" i="6"/>
  <c r="J47" i="6"/>
  <c r="J48" i="6"/>
  <c r="J49" i="6"/>
  <c r="J50" i="6"/>
  <c r="M50" i="6" s="1"/>
  <c r="J51" i="6"/>
  <c r="J52" i="6"/>
  <c r="J53" i="6"/>
  <c r="J54" i="6"/>
  <c r="J55" i="6"/>
  <c r="J56" i="6"/>
  <c r="M56" i="6" s="1"/>
  <c r="J57" i="6"/>
  <c r="J58" i="6"/>
  <c r="J59" i="6"/>
  <c r="M59" i="6" s="1"/>
  <c r="J60" i="6"/>
  <c r="J61" i="6"/>
  <c r="J62" i="6"/>
  <c r="J63" i="6"/>
  <c r="M63" i="6" s="1"/>
  <c r="J64" i="6"/>
  <c r="J65" i="6"/>
  <c r="J66" i="6"/>
  <c r="J67" i="6"/>
  <c r="M67" i="6" s="1"/>
  <c r="J68" i="6"/>
  <c r="J69" i="6"/>
  <c r="J70" i="6"/>
  <c r="J71" i="6"/>
  <c r="J72" i="6"/>
  <c r="J73" i="6"/>
  <c r="M73" i="6" s="1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M86" i="6" s="1"/>
  <c r="J87" i="6"/>
  <c r="J88" i="6"/>
  <c r="J89" i="6"/>
  <c r="M89" i="6" s="1"/>
  <c r="J90" i="6"/>
  <c r="J91" i="6"/>
  <c r="J92" i="6"/>
  <c r="M92" i="6" s="1"/>
  <c r="J93" i="6"/>
  <c r="J94" i="6"/>
  <c r="J95" i="6"/>
  <c r="J96" i="6"/>
  <c r="J97" i="6"/>
  <c r="J98" i="6"/>
  <c r="M98" i="6" s="1"/>
  <c r="J99" i="6"/>
  <c r="J100" i="6"/>
  <c r="J101" i="6"/>
  <c r="J102" i="6"/>
  <c r="J103" i="6"/>
  <c r="J104" i="6"/>
  <c r="M104" i="6" s="1"/>
  <c r="J105" i="6"/>
  <c r="J106" i="6"/>
  <c r="J107" i="6"/>
  <c r="J108" i="6"/>
  <c r="J109" i="6"/>
  <c r="J110" i="6"/>
  <c r="J111" i="6"/>
  <c r="J112" i="6"/>
  <c r="J113" i="6"/>
  <c r="M113" i="6" s="1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M126" i="6" s="1"/>
  <c r="J127" i="6"/>
  <c r="J128" i="6"/>
  <c r="J129" i="6"/>
  <c r="J130" i="6"/>
  <c r="J131" i="6"/>
  <c r="J132" i="6"/>
  <c r="J133" i="6"/>
  <c r="J134" i="6"/>
  <c r="M134" i="6" s="1"/>
  <c r="J135" i="6"/>
  <c r="J136" i="6"/>
  <c r="M136" i="6" s="1"/>
  <c r="J137" i="6"/>
  <c r="M137" i="6" s="1"/>
  <c r="J138" i="6"/>
  <c r="J139" i="6"/>
  <c r="J140" i="6"/>
  <c r="J141" i="6"/>
  <c r="J142" i="6"/>
  <c r="J143" i="6"/>
  <c r="J144" i="6"/>
  <c r="J145" i="6"/>
  <c r="J146" i="6"/>
  <c r="J147" i="6"/>
  <c r="J148" i="6"/>
  <c r="M148" i="6" s="1"/>
  <c r="J149" i="6"/>
  <c r="J150" i="6"/>
  <c r="J151" i="6"/>
  <c r="J152" i="6"/>
  <c r="J153" i="6"/>
  <c r="J154" i="6"/>
  <c r="J155" i="6"/>
  <c r="M155" i="6" s="1"/>
  <c r="J156" i="6"/>
  <c r="M156" i="6" s="1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M176" i="6" s="1"/>
  <c r="J177" i="6"/>
  <c r="J178" i="6"/>
  <c r="J179" i="6"/>
  <c r="J180" i="6"/>
  <c r="J181" i="6"/>
  <c r="J182" i="6"/>
  <c r="J183" i="6"/>
  <c r="M183" i="6" s="1"/>
  <c r="J184" i="6"/>
  <c r="J185" i="6"/>
  <c r="J186" i="6"/>
  <c r="J187" i="6"/>
  <c r="J188" i="6"/>
  <c r="J189" i="6"/>
  <c r="J190" i="6"/>
  <c r="J191" i="6"/>
  <c r="M191" i="6" s="1"/>
  <c r="J192" i="6"/>
  <c r="J193" i="6"/>
  <c r="J194" i="6"/>
  <c r="J195" i="6"/>
  <c r="J196" i="6"/>
  <c r="J197" i="6"/>
  <c r="J198" i="6"/>
  <c r="J199" i="6"/>
  <c r="M199" i="6" s="1"/>
  <c r="J200" i="6"/>
  <c r="M200" i="6" s="1"/>
  <c r="J201" i="6"/>
  <c r="J202" i="6"/>
  <c r="J203" i="6"/>
  <c r="J204" i="6"/>
  <c r="M204" i="6" s="1"/>
  <c r="J205" i="6"/>
  <c r="J206" i="6"/>
  <c r="M206" i="6" s="1"/>
  <c r="J207" i="6"/>
  <c r="J208" i="6"/>
  <c r="J209" i="6"/>
  <c r="J210" i="6"/>
  <c r="J211" i="6"/>
  <c r="J212" i="6"/>
  <c r="J213" i="6"/>
  <c r="J214" i="6"/>
  <c r="M214" i="6" s="1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M230" i="6" s="1"/>
  <c r="J231" i="6"/>
  <c r="J232" i="6"/>
  <c r="J233" i="6"/>
  <c r="J234" i="6"/>
  <c r="J235" i="6"/>
  <c r="J236" i="6"/>
  <c r="M236" i="6" s="1"/>
  <c r="J237" i="6"/>
  <c r="J238" i="6"/>
  <c r="M238" i="6" s="1"/>
  <c r="J239" i="6"/>
  <c r="J240" i="6"/>
  <c r="M240" i="6" s="1"/>
  <c r="J241" i="6"/>
  <c r="J242" i="6"/>
  <c r="J243" i="6"/>
  <c r="M243" i="6" s="1"/>
  <c r="J244" i="6"/>
  <c r="J245" i="6"/>
  <c r="J246" i="6"/>
  <c r="M246" i="6" s="1"/>
  <c r="J247" i="6"/>
  <c r="J248" i="6"/>
  <c r="J249" i="6"/>
  <c r="J250" i="6"/>
  <c r="J251" i="6"/>
  <c r="J252" i="6"/>
  <c r="J253" i="6"/>
  <c r="J254" i="6"/>
  <c r="M254" i="6" s="1"/>
  <c r="J255" i="6"/>
  <c r="J256" i="6"/>
  <c r="J257" i="6"/>
  <c r="M257" i="6" s="1"/>
  <c r="J258" i="6"/>
  <c r="J259" i="6"/>
  <c r="J260" i="6"/>
  <c r="J261" i="6"/>
  <c r="J262" i="6"/>
  <c r="M262" i="6" s="1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M293" i="6" s="1"/>
  <c r="J294" i="6"/>
  <c r="J295" i="6"/>
  <c r="M295" i="6" s="1"/>
  <c r="J296" i="6"/>
  <c r="M296" i="6" s="1"/>
  <c r="J297" i="6"/>
  <c r="J298" i="6"/>
  <c r="J299" i="6"/>
  <c r="J300" i="6"/>
  <c r="J301" i="6"/>
  <c r="J302" i="6"/>
  <c r="M302" i="6" s="1"/>
  <c r="J303" i="6"/>
  <c r="J304" i="6"/>
  <c r="J305" i="6"/>
  <c r="J306" i="6"/>
  <c r="J307" i="6"/>
  <c r="J308" i="6"/>
  <c r="J309" i="6"/>
  <c r="J310" i="6"/>
  <c r="J311" i="6"/>
  <c r="M311" i="6" s="1"/>
  <c r="J312" i="6"/>
  <c r="J313" i="6"/>
  <c r="J314" i="6"/>
  <c r="J315" i="6"/>
  <c r="J316" i="6"/>
  <c r="J317" i="6"/>
  <c r="J318" i="6"/>
  <c r="J319" i="6"/>
  <c r="J320" i="6"/>
  <c r="J321" i="6"/>
  <c r="J322" i="6"/>
  <c r="J323" i="6"/>
  <c r="M323" i="6" s="1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M337" i="6" s="1"/>
  <c r="J338" i="6"/>
  <c r="J339" i="6"/>
  <c r="J340" i="6"/>
  <c r="J341" i="6"/>
  <c r="M341" i="6" s="1"/>
  <c r="J342" i="6"/>
  <c r="J343" i="6"/>
  <c r="J344" i="6"/>
  <c r="M344" i="6" s="1"/>
  <c r="J345" i="6"/>
  <c r="J346" i="6"/>
  <c r="M346" i="6" s="1"/>
  <c r="J347" i="6"/>
  <c r="J348" i="6"/>
  <c r="J349" i="6"/>
  <c r="J350" i="6"/>
  <c r="J351" i="6"/>
  <c r="J352" i="6"/>
  <c r="J353" i="6"/>
  <c r="M353" i="6" s="1"/>
  <c r="J354" i="6"/>
  <c r="M354" i="6" s="1"/>
  <c r="J355" i="6"/>
  <c r="M355" i="6" s="1"/>
  <c r="J356" i="6"/>
  <c r="J357" i="6"/>
  <c r="J358" i="6"/>
  <c r="J359" i="6"/>
  <c r="M359" i="6" s="1"/>
  <c r="J360" i="6"/>
  <c r="J361" i="6"/>
  <c r="M361" i="6" s="1"/>
  <c r="J362" i="6"/>
  <c r="J363" i="6"/>
  <c r="J364" i="6"/>
  <c r="J365" i="6"/>
  <c r="J366" i="6"/>
  <c r="J367" i="6"/>
  <c r="J368" i="6"/>
  <c r="M368" i="6" s="1"/>
  <c r="J369" i="6"/>
  <c r="J370" i="6"/>
  <c r="J371" i="6"/>
  <c r="J372" i="6"/>
  <c r="J373" i="6"/>
  <c r="J374" i="6"/>
  <c r="M374" i="6" s="1"/>
  <c r="J375" i="6"/>
  <c r="J376" i="6"/>
  <c r="J377" i="6"/>
  <c r="J378" i="6"/>
  <c r="J379" i="6"/>
  <c r="J380" i="6"/>
  <c r="J381" i="6"/>
  <c r="J382" i="6"/>
  <c r="J383" i="6"/>
  <c r="M383" i="6" s="1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M396" i="6" s="1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M411" i="6" s="1"/>
  <c r="J412" i="6"/>
  <c r="J413" i="6"/>
  <c r="J414" i="6"/>
  <c r="J415" i="6"/>
  <c r="J416" i="6"/>
  <c r="J417" i="6"/>
  <c r="J418" i="6"/>
  <c r="J419" i="6"/>
  <c r="J420" i="6"/>
  <c r="J421" i="6"/>
  <c r="J422" i="6"/>
  <c r="M422" i="6" s="1"/>
  <c r="J423" i="6"/>
  <c r="J424" i="6"/>
  <c r="J425" i="6"/>
  <c r="J426" i="6"/>
  <c r="J427" i="6"/>
  <c r="J428" i="6"/>
  <c r="J429" i="6"/>
  <c r="J430" i="6"/>
  <c r="J431" i="6"/>
  <c r="M431" i="6" s="1"/>
  <c r="J432" i="6"/>
  <c r="J433" i="6"/>
  <c r="J434" i="6"/>
  <c r="J435" i="6"/>
  <c r="J436" i="6"/>
  <c r="J437" i="6"/>
  <c r="J438" i="6"/>
  <c r="J439" i="6"/>
  <c r="J440" i="6"/>
  <c r="J441" i="6"/>
  <c r="M441" i="6" s="1"/>
  <c r="J442" i="6"/>
  <c r="J443" i="6"/>
  <c r="M443" i="6" s="1"/>
  <c r="J444" i="6"/>
  <c r="J445" i="6"/>
  <c r="M445" i="6" s="1"/>
  <c r="J446" i="6"/>
  <c r="J447" i="6"/>
  <c r="J448" i="6"/>
  <c r="J449" i="6"/>
  <c r="J450" i="6"/>
  <c r="J451" i="6"/>
  <c r="J452" i="6"/>
  <c r="M452" i="6" s="1"/>
  <c r="J453" i="6"/>
  <c r="J454" i="6"/>
  <c r="M454" i="6" s="1"/>
  <c r="J455" i="6"/>
  <c r="J456" i="6"/>
  <c r="J457" i="6"/>
  <c r="J458" i="6"/>
  <c r="J459" i="6"/>
  <c r="J460" i="6"/>
  <c r="J461" i="6"/>
  <c r="J462" i="6"/>
  <c r="J463" i="6"/>
  <c r="J464" i="6"/>
  <c r="J465" i="6"/>
  <c r="M465" i="6" s="1"/>
  <c r="J466" i="6"/>
  <c r="J467" i="6"/>
  <c r="J468" i="6"/>
  <c r="J469" i="6"/>
  <c r="J470" i="6"/>
  <c r="J471" i="6"/>
  <c r="J472" i="6"/>
  <c r="J473" i="6"/>
  <c r="J474" i="6"/>
  <c r="J475" i="6"/>
  <c r="J476" i="6"/>
  <c r="M476" i="6" s="1"/>
  <c r="J477" i="6"/>
  <c r="J478" i="6"/>
  <c r="J479" i="6"/>
  <c r="J480" i="6"/>
  <c r="J481" i="6"/>
  <c r="M481" i="6" s="1"/>
  <c r="J482" i="6"/>
  <c r="J483" i="6"/>
  <c r="M483" i="6" s="1"/>
  <c r="J484" i="6"/>
  <c r="J485" i="6"/>
  <c r="M485" i="6" s="1"/>
  <c r="J486" i="6"/>
  <c r="J487" i="6"/>
  <c r="J488" i="6"/>
  <c r="J489" i="6"/>
  <c r="J490" i="6"/>
  <c r="J491" i="6"/>
  <c r="J492" i="6"/>
  <c r="J493" i="6"/>
  <c r="J494" i="6"/>
  <c r="M494" i="6" s="1"/>
  <c r="J495" i="6"/>
  <c r="J496" i="6"/>
  <c r="J497" i="6"/>
  <c r="J498" i="6"/>
  <c r="J499" i="6"/>
  <c r="M499" i="6" s="1"/>
  <c r="J500" i="6"/>
  <c r="M500" i="6" s="1"/>
  <c r="J501" i="6"/>
  <c r="M501" i="6" s="1"/>
  <c r="J502" i="6"/>
  <c r="J503" i="6"/>
  <c r="J504" i="6"/>
  <c r="J505" i="6"/>
  <c r="J506" i="6"/>
  <c r="J507" i="6"/>
  <c r="J508" i="6"/>
  <c r="J509" i="6"/>
  <c r="J510" i="6"/>
  <c r="J511" i="6"/>
  <c r="M511" i="6" s="1"/>
  <c r="J512" i="6"/>
  <c r="J513" i="6"/>
  <c r="J514" i="6"/>
  <c r="J515" i="6"/>
  <c r="M515" i="6" s="1"/>
  <c r="J516" i="6"/>
  <c r="M516" i="6" s="1"/>
  <c r="J517" i="6"/>
  <c r="J518" i="6"/>
  <c r="J519" i="6"/>
  <c r="J520" i="6"/>
  <c r="J521" i="6"/>
  <c r="J522" i="6"/>
  <c r="M522" i="6" s="1"/>
  <c r="J523" i="6"/>
  <c r="J524" i="6"/>
  <c r="J525" i="6"/>
  <c r="J526" i="6"/>
  <c r="J527" i="6"/>
  <c r="J528" i="6"/>
  <c r="J529" i="6"/>
  <c r="J530" i="6"/>
  <c r="J531" i="6"/>
  <c r="M531" i="6" s="1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M546" i="6" s="1"/>
  <c r="J547" i="6"/>
  <c r="J548" i="6"/>
  <c r="J549" i="6"/>
  <c r="J550" i="6"/>
  <c r="J551" i="6"/>
  <c r="J552" i="6"/>
  <c r="J553" i="6"/>
  <c r="J554" i="6"/>
  <c r="M554" i="6" s="1"/>
  <c r="J555" i="6"/>
  <c r="J556" i="6"/>
  <c r="J557" i="6"/>
  <c r="J558" i="6"/>
  <c r="J559" i="6"/>
  <c r="J560" i="6"/>
  <c r="J561" i="6"/>
  <c r="M561" i="6" s="1"/>
  <c r="J562" i="6"/>
  <c r="J563" i="6"/>
  <c r="J564" i="6"/>
  <c r="J565" i="6"/>
  <c r="J566" i="6"/>
  <c r="J567" i="6"/>
  <c r="J568" i="6"/>
  <c r="J569" i="6"/>
  <c r="J570" i="6"/>
  <c r="M570" i="6" s="1"/>
  <c r="J571" i="6"/>
  <c r="J572" i="6"/>
  <c r="J573" i="6"/>
  <c r="J574" i="6"/>
  <c r="J575" i="6"/>
  <c r="J576" i="6"/>
  <c r="J577" i="6"/>
  <c r="J578" i="6"/>
  <c r="J579" i="6"/>
  <c r="J580" i="6"/>
  <c r="M580" i="6" s="1"/>
  <c r="J581" i="6"/>
  <c r="M581" i="6" s="1"/>
  <c r="J582" i="6"/>
  <c r="J583" i="6"/>
  <c r="J584" i="6"/>
  <c r="J585" i="6"/>
  <c r="J586" i="6"/>
  <c r="J587" i="6"/>
  <c r="J588" i="6"/>
  <c r="J589" i="6"/>
  <c r="M589" i="6" s="1"/>
  <c r="J590" i="6"/>
  <c r="J591" i="6"/>
  <c r="J592" i="6"/>
  <c r="J593" i="6"/>
  <c r="M593" i="6" s="1"/>
  <c r="J594" i="6"/>
  <c r="J595" i="6"/>
  <c r="J596" i="6"/>
  <c r="J597" i="6"/>
  <c r="J598" i="6"/>
  <c r="J599" i="6"/>
  <c r="J600" i="6"/>
  <c r="J601" i="6"/>
  <c r="J602" i="6"/>
  <c r="J603" i="6"/>
  <c r="J604" i="6"/>
  <c r="M604" i="6" s="1"/>
  <c r="J605" i="6"/>
  <c r="J606" i="6"/>
  <c r="J607" i="6"/>
  <c r="J608" i="6"/>
  <c r="M608" i="6" s="1"/>
  <c r="J609" i="6"/>
  <c r="J610" i="6"/>
  <c r="M610" i="6" s="1"/>
  <c r="J611" i="6"/>
  <c r="J612" i="6"/>
  <c r="J613" i="6"/>
  <c r="J614" i="6"/>
  <c r="M614" i="6" s="1"/>
  <c r="J615" i="6"/>
  <c r="J616" i="6"/>
  <c r="J617" i="6"/>
  <c r="J618" i="6"/>
  <c r="J619" i="6"/>
  <c r="J620" i="6"/>
  <c r="J621" i="6"/>
  <c r="J622" i="6"/>
  <c r="J623" i="6"/>
  <c r="J624" i="6"/>
  <c r="J625" i="6"/>
  <c r="M625" i="6" s="1"/>
  <c r="J626" i="6"/>
  <c r="J627" i="6"/>
  <c r="J628" i="6"/>
  <c r="J629" i="6"/>
  <c r="J630" i="6"/>
  <c r="J631" i="6"/>
  <c r="J632" i="6"/>
  <c r="J633" i="6"/>
  <c r="J634" i="6"/>
  <c r="M634" i="6" s="1"/>
  <c r="J635" i="6"/>
  <c r="J636" i="6"/>
  <c r="J637" i="6"/>
  <c r="J638" i="6"/>
  <c r="J639" i="6"/>
  <c r="J640" i="6"/>
  <c r="J641" i="6"/>
  <c r="J642" i="6"/>
  <c r="M642" i="6" s="1"/>
  <c r="J643" i="6"/>
  <c r="J644" i="6"/>
  <c r="J645" i="6"/>
  <c r="M645" i="6" s="1"/>
  <c r="J646" i="6"/>
  <c r="M646" i="6" s="1"/>
  <c r="J647" i="6"/>
  <c r="J648" i="6"/>
  <c r="M648" i="6" s="1"/>
  <c r="J649" i="6"/>
  <c r="J650" i="6"/>
  <c r="M650" i="6" s="1"/>
  <c r="J651" i="6"/>
  <c r="M651" i="6" s="1"/>
  <c r="J652" i="6"/>
  <c r="J653" i="6"/>
  <c r="J654" i="6"/>
  <c r="J655" i="6"/>
  <c r="J656" i="6"/>
  <c r="J657" i="6"/>
  <c r="J658" i="6"/>
  <c r="J659" i="6"/>
  <c r="J660" i="6"/>
  <c r="M660" i="6" s="1"/>
  <c r="J661" i="6"/>
  <c r="J662" i="6"/>
  <c r="J663" i="6"/>
  <c r="J664" i="6"/>
  <c r="J665" i="6"/>
  <c r="J666" i="6"/>
  <c r="M666" i="6" s="1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M686" i="6" s="1"/>
  <c r="J687" i="6"/>
  <c r="J688" i="6"/>
  <c r="J689" i="6"/>
  <c r="J690" i="6"/>
  <c r="J691" i="6"/>
  <c r="M691" i="6" s="1"/>
  <c r="J692" i="6"/>
  <c r="J693" i="6"/>
  <c r="J694" i="6"/>
  <c r="J695" i="6"/>
  <c r="J696" i="6"/>
  <c r="M696" i="6" s="1"/>
  <c r="J697" i="6"/>
  <c r="J698" i="6"/>
  <c r="M698" i="6" s="1"/>
  <c r="J699" i="6"/>
  <c r="J700" i="6"/>
  <c r="M700" i="6" s="1"/>
  <c r="J701" i="6"/>
  <c r="M701" i="6" s="1"/>
  <c r="J702" i="6"/>
  <c r="J703" i="6"/>
  <c r="J704" i="6"/>
  <c r="J705" i="6"/>
  <c r="J706" i="6"/>
  <c r="J707" i="6"/>
  <c r="J708" i="6"/>
  <c r="J709" i="6"/>
  <c r="J710" i="6"/>
  <c r="M710" i="6" s="1"/>
  <c r="J711" i="6"/>
  <c r="J712" i="6"/>
  <c r="J713" i="6"/>
  <c r="J714" i="6"/>
  <c r="M714" i="6" s="1"/>
  <c r="J715" i="6"/>
  <c r="J716" i="6"/>
  <c r="M716" i="6" s="1"/>
  <c r="J717" i="6"/>
  <c r="J718" i="6"/>
  <c r="M718" i="6" s="1"/>
  <c r="J719" i="6"/>
  <c r="J720" i="6"/>
  <c r="J721" i="6"/>
  <c r="J722" i="6"/>
  <c r="J723" i="6"/>
  <c r="M723" i="6" s="1"/>
  <c r="J724" i="6"/>
  <c r="M724" i="6" s="1"/>
  <c r="J725" i="6"/>
  <c r="J726" i="6"/>
  <c r="J727" i="6"/>
  <c r="J728" i="6"/>
  <c r="J729" i="6"/>
  <c r="J730" i="6"/>
  <c r="J731" i="6"/>
  <c r="J732" i="6"/>
  <c r="M732" i="6" s="1"/>
  <c r="J733" i="6"/>
  <c r="J734" i="6"/>
  <c r="J735" i="6"/>
  <c r="J736" i="6"/>
  <c r="J737" i="6"/>
  <c r="J738" i="6"/>
  <c r="J739" i="6"/>
  <c r="M739" i="6" s="1"/>
  <c r="J740" i="6"/>
  <c r="J741" i="6"/>
  <c r="M741" i="6" s="1"/>
  <c r="J742" i="6"/>
  <c r="J743" i="6"/>
  <c r="J744" i="6"/>
  <c r="J745" i="6"/>
  <c r="J746" i="6"/>
  <c r="J747" i="6"/>
  <c r="M747" i="6" s="1"/>
  <c r="J748" i="6"/>
  <c r="J749" i="6"/>
  <c r="M749" i="6" s="1"/>
  <c r="J750" i="6"/>
  <c r="J751" i="6"/>
  <c r="J752" i="6"/>
  <c r="J753" i="6"/>
  <c r="J754" i="6"/>
  <c r="J755" i="6"/>
  <c r="M755" i="6" s="1"/>
  <c r="J756" i="6"/>
  <c r="J757" i="6"/>
  <c r="J758" i="6"/>
  <c r="J759" i="6"/>
  <c r="J760" i="6"/>
  <c r="J761" i="6"/>
  <c r="J762" i="6"/>
  <c r="J763" i="6"/>
  <c r="J764" i="6"/>
  <c r="J765" i="6"/>
  <c r="J766" i="6"/>
  <c r="M766" i="6" s="1"/>
  <c r="J767" i="6"/>
  <c r="J768" i="6"/>
  <c r="J769" i="6"/>
  <c r="M769" i="6" s="1"/>
  <c r="J770" i="6"/>
  <c r="J771" i="6"/>
  <c r="J772" i="6"/>
  <c r="J773" i="6"/>
  <c r="J774" i="6"/>
  <c r="J775" i="6"/>
  <c r="M775" i="6" s="1"/>
  <c r="J776" i="6"/>
  <c r="J777" i="6"/>
  <c r="J778" i="6"/>
  <c r="J779" i="6"/>
  <c r="J780" i="6"/>
  <c r="J781" i="6"/>
  <c r="J782" i="6"/>
  <c r="J783" i="6"/>
  <c r="J784" i="6"/>
  <c r="J785" i="6"/>
  <c r="J786" i="6"/>
  <c r="M786" i="6" s="1"/>
  <c r="J787" i="6"/>
  <c r="J788" i="6"/>
  <c r="J789" i="6"/>
  <c r="M789" i="6" s="1"/>
  <c r="J790" i="6"/>
  <c r="M790" i="6" s="1"/>
  <c r="J791" i="6"/>
  <c r="J792" i="6"/>
  <c r="J793" i="6"/>
  <c r="J794" i="6"/>
  <c r="J795" i="6"/>
  <c r="J796" i="6"/>
  <c r="J797" i="6"/>
  <c r="J798" i="6"/>
  <c r="J799" i="6"/>
  <c r="J800" i="6"/>
  <c r="J801" i="6"/>
  <c r="M801" i="6" s="1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M822" i="6" s="1"/>
  <c r="J823" i="6"/>
  <c r="J824" i="6"/>
  <c r="J825" i="6"/>
  <c r="J826" i="6"/>
  <c r="J827" i="6"/>
  <c r="J828" i="6"/>
  <c r="J829" i="6"/>
  <c r="J830" i="6"/>
  <c r="M830" i="6" s="1"/>
  <c r="J831" i="6"/>
  <c r="J832" i="6"/>
  <c r="M832" i="6" s="1"/>
  <c r="J833" i="6"/>
  <c r="J834" i="6"/>
  <c r="J835" i="6"/>
  <c r="J836" i="6"/>
  <c r="J837" i="6"/>
  <c r="J838" i="6"/>
  <c r="J839" i="6"/>
  <c r="J840" i="6"/>
  <c r="M840" i="6" s="1"/>
  <c r="J841" i="6"/>
  <c r="J842" i="6"/>
  <c r="M842" i="6" s="1"/>
  <c r="J843" i="6"/>
  <c r="J844" i="6"/>
  <c r="J845" i="6"/>
  <c r="J846" i="6"/>
  <c r="J847" i="6"/>
  <c r="J848" i="6"/>
  <c r="M848" i="6" s="1"/>
  <c r="J849" i="6"/>
  <c r="J850" i="6"/>
  <c r="J851" i="6"/>
  <c r="J852" i="6"/>
  <c r="J853" i="6"/>
  <c r="J854" i="6"/>
  <c r="M854" i="6" s="1"/>
  <c r="J855" i="6"/>
  <c r="J856" i="6"/>
  <c r="J857" i="6"/>
  <c r="J858" i="6"/>
  <c r="J859" i="6"/>
  <c r="J860" i="6"/>
  <c r="J861" i="6"/>
  <c r="M861" i="6" s="1"/>
  <c r="J862" i="6"/>
  <c r="M862" i="6" s="1"/>
  <c r="J863" i="6"/>
  <c r="J864" i="6"/>
  <c r="J865" i="6"/>
  <c r="J866" i="6"/>
  <c r="J867" i="6"/>
  <c r="J868" i="6"/>
  <c r="J869" i="6"/>
  <c r="J870" i="6"/>
  <c r="J871" i="6"/>
  <c r="J872" i="6"/>
  <c r="M872" i="6" s="1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M896" i="6" s="1"/>
  <c r="J897" i="6"/>
  <c r="M897" i="6" s="1"/>
  <c r="J898" i="6"/>
  <c r="J899" i="6"/>
  <c r="J900" i="6"/>
  <c r="J901" i="6"/>
  <c r="J902" i="6"/>
  <c r="J903" i="6"/>
  <c r="J904" i="6"/>
  <c r="J905" i="6"/>
  <c r="M905" i="6" s="1"/>
  <c r="J906" i="6"/>
  <c r="J907" i="6"/>
  <c r="J908" i="6"/>
  <c r="M908" i="6" s="1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M921" i="6" s="1"/>
  <c r="J922" i="6"/>
  <c r="J923" i="6"/>
  <c r="J924" i="6"/>
  <c r="M924" i="6" s="1"/>
  <c r="J925" i="6"/>
  <c r="M925" i="6" s="1"/>
  <c r="J926" i="6"/>
  <c r="M926" i="6" s="1"/>
  <c r="J927" i="6"/>
  <c r="J928" i="6"/>
  <c r="J929" i="6"/>
  <c r="J930" i="6"/>
  <c r="J931" i="6"/>
  <c r="J932" i="6"/>
  <c r="M932" i="6" s="1"/>
  <c r="J933" i="6"/>
  <c r="J934" i="6"/>
  <c r="M934" i="6" s="1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M951" i="6" s="1"/>
  <c r="J952" i="6"/>
  <c r="J953" i="6"/>
  <c r="M953" i="6" s="1"/>
  <c r="J954" i="6"/>
  <c r="M954" i="6" s="1"/>
  <c r="J955" i="6"/>
  <c r="J956" i="6"/>
  <c r="J957" i="6"/>
  <c r="J958" i="6"/>
  <c r="J959" i="6"/>
  <c r="J960" i="6"/>
  <c r="J961" i="6"/>
  <c r="J962" i="6"/>
  <c r="J963" i="6"/>
  <c r="J964" i="6"/>
  <c r="J965" i="6"/>
  <c r="M965" i="6" s="1"/>
  <c r="J966" i="6"/>
  <c r="M966" i="6" s="1"/>
  <c r="J967" i="6"/>
  <c r="M967" i="6" s="1"/>
  <c r="J968" i="6"/>
  <c r="J969" i="6"/>
  <c r="J970" i="6"/>
  <c r="M970" i="6" s="1"/>
  <c r="J971" i="6"/>
  <c r="J972" i="6"/>
  <c r="J973" i="6"/>
  <c r="M973" i="6" s="1"/>
  <c r="J974" i="6"/>
  <c r="J975" i="6"/>
  <c r="J976" i="6"/>
  <c r="J977" i="6"/>
  <c r="J978" i="6"/>
  <c r="J979" i="6"/>
  <c r="J980" i="6"/>
  <c r="M980" i="6" s="1"/>
  <c r="J981" i="6"/>
  <c r="J982" i="6"/>
  <c r="M982" i="6" s="1"/>
  <c r="J983" i="6"/>
  <c r="M983" i="6" s="1"/>
  <c r="J984" i="6"/>
  <c r="J985" i="6"/>
  <c r="J986" i="6"/>
  <c r="M986" i="6" s="1"/>
  <c r="J987" i="6"/>
  <c r="J988" i="6"/>
  <c r="M988" i="6" s="1"/>
  <c r="J989" i="6"/>
  <c r="J990" i="6"/>
  <c r="J991" i="6"/>
  <c r="J992" i="6"/>
  <c r="J993" i="6"/>
  <c r="J994" i="6"/>
  <c r="J995" i="6"/>
  <c r="M995" i="6" s="1"/>
  <c r="J996" i="6"/>
  <c r="M996" i="6" s="1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M1014" i="6" s="1"/>
  <c r="J1015" i="6"/>
  <c r="M1015" i="6" s="1"/>
  <c r="J1016" i="6"/>
  <c r="J1017" i="6"/>
  <c r="J1018" i="6"/>
  <c r="M1018" i="6" s="1"/>
  <c r="J1019" i="6"/>
  <c r="J1020" i="6"/>
  <c r="J1021" i="6"/>
  <c r="J1022" i="6"/>
  <c r="M1022" i="6" s="1"/>
  <c r="J1023" i="6"/>
  <c r="J1024" i="6"/>
  <c r="J1025" i="6"/>
  <c r="J1026" i="6"/>
  <c r="J1027" i="6"/>
  <c r="J1028" i="6"/>
  <c r="M1028" i="6" s="1"/>
  <c r="J1029" i="6"/>
  <c r="J1030" i="6"/>
  <c r="M1030" i="6" s="1"/>
  <c r="J1031" i="6"/>
  <c r="J1032" i="6"/>
  <c r="J1033" i="6"/>
  <c r="J1034" i="6"/>
  <c r="M1034" i="6" s="1"/>
  <c r="J1035" i="6"/>
  <c r="J1036" i="6"/>
  <c r="J1037" i="6"/>
  <c r="J1038" i="6"/>
  <c r="J1039" i="6"/>
  <c r="J1040" i="6"/>
  <c r="M1040" i="6" s="1"/>
  <c r="J1041" i="6"/>
  <c r="M1041" i="6" s="1"/>
  <c r="J1042" i="6"/>
  <c r="J1043" i="6"/>
  <c r="J1044" i="6"/>
  <c r="J1045" i="6"/>
  <c r="J1046" i="6"/>
  <c r="J1047" i="6"/>
  <c r="J1048" i="6"/>
  <c r="J1049" i="6"/>
  <c r="M1049" i="6" s="1"/>
  <c r="J1050" i="6"/>
  <c r="M1050" i="6" s="1"/>
  <c r="J1051" i="6"/>
  <c r="J1052" i="6"/>
  <c r="J1053" i="6"/>
  <c r="M1053" i="6" s="1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M1067" i="6" s="1"/>
  <c r="J1068" i="6"/>
  <c r="J1069" i="6"/>
  <c r="J1070" i="6"/>
  <c r="J1071" i="6"/>
  <c r="M1071" i="6" s="1"/>
  <c r="J1072" i="6"/>
  <c r="J1073" i="6"/>
  <c r="M1073" i="6" s="1"/>
  <c r="J1074" i="6"/>
  <c r="J1075" i="6"/>
  <c r="J1076" i="6"/>
  <c r="J1077" i="6"/>
  <c r="J1078" i="6"/>
  <c r="J1079" i="6"/>
  <c r="M1079" i="6" s="1"/>
  <c r="J1080" i="6"/>
  <c r="J1081" i="6"/>
  <c r="J1082" i="6"/>
  <c r="J1083" i="6"/>
  <c r="J1084" i="6"/>
  <c r="J1085" i="6"/>
  <c r="J1086" i="6"/>
  <c r="J1087" i="6"/>
  <c r="J1088" i="6"/>
  <c r="J1089" i="6"/>
  <c r="M1089" i="6" s="1"/>
  <c r="J1090" i="6"/>
  <c r="J1091" i="6"/>
  <c r="J1092" i="6"/>
  <c r="J1093" i="6"/>
  <c r="J1094" i="6"/>
  <c r="J1095" i="6"/>
  <c r="J1096" i="6"/>
  <c r="J1097" i="6"/>
  <c r="M1097" i="6" s="1"/>
  <c r="J1098" i="6"/>
  <c r="J1099" i="6"/>
  <c r="M1099" i="6" s="1"/>
  <c r="J1100" i="6"/>
  <c r="M1100" i="6" s="1"/>
  <c r="J1101" i="6"/>
  <c r="M1101" i="6" s="1"/>
  <c r="J1102" i="6"/>
  <c r="M1102" i="6" s="1"/>
  <c r="J1103" i="6"/>
  <c r="J1104" i="6"/>
  <c r="J1105" i="6"/>
  <c r="J1106" i="6"/>
  <c r="J1107" i="6"/>
  <c r="J1108" i="6"/>
  <c r="M1108" i="6" s="1"/>
  <c r="J1109" i="6"/>
  <c r="J1110" i="6"/>
  <c r="J1111" i="6"/>
  <c r="J1112" i="6"/>
  <c r="J1113" i="6"/>
  <c r="J1114" i="6"/>
  <c r="J1115" i="6"/>
  <c r="M1115" i="6" s="1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M1137" i="6" s="1"/>
  <c r="J1138" i="6"/>
  <c r="J1139" i="6"/>
  <c r="J1140" i="6"/>
  <c r="M1140" i="6" s="1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M1155" i="6" s="1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M1168" i="6" s="1"/>
  <c r="J1169" i="6"/>
  <c r="J1170" i="6"/>
  <c r="J1171" i="6"/>
  <c r="M1171" i="6" s="1"/>
  <c r="J1172" i="6"/>
  <c r="J1173" i="6"/>
  <c r="J1174" i="6"/>
  <c r="M1174" i="6" s="1"/>
  <c r="J1175" i="6"/>
  <c r="J1176" i="6"/>
  <c r="J1177" i="6"/>
  <c r="J1178" i="6"/>
  <c r="J1179" i="6"/>
  <c r="J1180" i="6"/>
  <c r="J1181" i="6"/>
  <c r="J1182" i="6"/>
  <c r="J1183" i="6"/>
  <c r="M1183" i="6" s="1"/>
  <c r="J1184" i="6"/>
  <c r="J1185" i="6"/>
  <c r="J1186" i="6"/>
  <c r="J1187" i="6"/>
  <c r="J1188" i="6"/>
  <c r="J1189" i="6"/>
  <c r="J1190" i="6"/>
  <c r="J1191" i="6"/>
  <c r="J1192" i="6"/>
  <c r="M1192" i="6" s="1"/>
  <c r="J1193" i="6"/>
  <c r="J1194" i="6"/>
  <c r="J1195" i="6"/>
  <c r="J1196" i="6"/>
  <c r="J1197" i="6"/>
  <c r="M1197" i="6" s="1"/>
  <c r="J1198" i="6"/>
  <c r="J1199" i="6"/>
  <c r="J1200" i="6"/>
  <c r="J1201" i="6"/>
  <c r="M1201" i="6" s="1"/>
  <c r="J1202" i="6"/>
  <c r="M1202" i="6" s="1"/>
  <c r="J1203" i="6"/>
  <c r="J1204" i="6"/>
  <c r="M1204" i="6" s="1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M1227" i="6" s="1"/>
  <c r="J1228" i="6"/>
  <c r="J1229" i="6"/>
  <c r="J1230" i="6"/>
  <c r="M1230" i="6" s="1"/>
  <c r="J1231" i="6"/>
  <c r="J1232" i="6"/>
  <c r="J1233" i="6"/>
  <c r="J1234" i="6"/>
  <c r="J1235" i="6"/>
  <c r="J1236" i="6"/>
  <c r="J1237" i="6"/>
  <c r="J1238" i="6"/>
  <c r="J1239" i="6"/>
  <c r="M1239" i="6" s="1"/>
  <c r="J1240" i="6"/>
  <c r="J1241" i="6"/>
  <c r="M1241" i="6" s="1"/>
  <c r="J1242" i="6"/>
  <c r="M1242" i="6" s="1"/>
  <c r="J1243" i="6"/>
  <c r="M1243" i="6" s="1"/>
  <c r="J1244" i="6"/>
  <c r="J1245" i="6"/>
  <c r="J1246" i="6"/>
  <c r="J1247" i="6"/>
  <c r="M1247" i="6" s="1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M1262" i="6" s="1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M1275" i="6" s="1"/>
  <c r="J1276" i="6"/>
  <c r="M1276" i="6" s="1"/>
  <c r="J1277" i="6"/>
  <c r="M1277" i="6" s="1"/>
  <c r="J1278" i="6"/>
  <c r="J1279" i="6"/>
  <c r="J1280" i="6"/>
  <c r="J1281" i="6"/>
  <c r="J1282" i="6"/>
  <c r="J1283" i="6"/>
  <c r="J1284" i="6"/>
  <c r="J1285" i="6"/>
  <c r="J1286" i="6"/>
  <c r="M1286" i="6" s="1"/>
  <c r="J1287" i="6"/>
  <c r="J1288" i="6"/>
  <c r="J1289" i="6"/>
  <c r="J1290" i="6"/>
  <c r="J1291" i="6"/>
  <c r="J1292" i="6"/>
  <c r="J1293" i="6"/>
  <c r="J1294" i="6"/>
  <c r="M1294" i="6" s="1"/>
  <c r="J1295" i="6"/>
  <c r="J1296" i="6"/>
  <c r="J1297" i="6"/>
  <c r="J1298" i="6"/>
  <c r="J1299" i="6"/>
  <c r="M1299" i="6" s="1"/>
  <c r="J1300" i="6"/>
  <c r="J1301" i="6"/>
  <c r="J1302" i="6"/>
  <c r="M1302" i="6" s="1"/>
  <c r="J1303" i="6"/>
  <c r="J1304" i="6"/>
  <c r="J1305" i="6"/>
  <c r="J1306" i="6"/>
  <c r="J1307" i="6"/>
  <c r="J1308" i="6"/>
  <c r="M1308" i="6" s="1"/>
  <c r="J1309" i="6"/>
  <c r="J1310" i="6"/>
  <c r="J1311" i="6"/>
  <c r="J1312" i="6"/>
  <c r="J1313" i="6"/>
  <c r="J1314" i="6"/>
  <c r="J1315" i="6"/>
  <c r="M1315" i="6" s="1"/>
  <c r="J1316" i="6"/>
  <c r="J1317" i="6"/>
  <c r="M1317" i="6" s="1"/>
  <c r="J1318" i="6"/>
  <c r="J1319" i="6"/>
  <c r="J1320" i="6"/>
  <c r="J1321" i="6"/>
  <c r="J1322" i="6"/>
  <c r="J1323" i="6"/>
  <c r="J1324" i="6"/>
  <c r="J1325" i="6"/>
  <c r="J1326" i="6"/>
  <c r="J1327" i="6"/>
  <c r="J1328" i="6"/>
  <c r="M1328" i="6" s="1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M1345" i="6" s="1"/>
  <c r="J1346" i="6"/>
  <c r="J1347" i="6"/>
  <c r="M1347" i="6" s="1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M1361" i="6" s="1"/>
  <c r="J1362" i="6"/>
  <c r="J1363" i="6"/>
  <c r="J1364" i="6"/>
  <c r="J1365" i="6"/>
  <c r="J1366" i="6"/>
  <c r="J1367" i="6"/>
  <c r="J1368" i="6"/>
  <c r="J1369" i="6"/>
  <c r="M1369" i="6" s="1"/>
  <c r="J1370" i="6"/>
  <c r="J1371" i="6"/>
  <c r="J1372" i="6"/>
  <c r="J1373" i="6"/>
  <c r="J1374" i="6"/>
  <c r="J1375" i="6"/>
  <c r="M1375" i="6" s="1"/>
  <c r="J1376" i="6"/>
  <c r="J1377" i="6"/>
  <c r="J1378" i="6"/>
  <c r="M1378" i="6" s="1"/>
  <c r="J1379" i="6"/>
  <c r="M1379" i="6" s="1"/>
  <c r="J1380" i="6"/>
  <c r="J1381" i="6"/>
  <c r="J1382" i="6"/>
  <c r="J1383" i="6"/>
  <c r="J1384" i="6"/>
  <c r="J1385" i="6"/>
  <c r="J1386" i="6"/>
  <c r="J1387" i="6"/>
  <c r="J1388" i="6"/>
  <c r="J1389" i="6"/>
  <c r="M1389" i="6" s="1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M1402" i="6" s="1"/>
  <c r="J1403" i="6"/>
  <c r="J1404" i="6"/>
  <c r="M1404" i="6" s="1"/>
  <c r="J1405" i="6"/>
  <c r="M1405" i="6" s="1"/>
  <c r="J1406" i="6"/>
  <c r="J1407" i="6"/>
  <c r="J1408" i="6"/>
  <c r="J1409" i="6"/>
  <c r="J1410" i="6"/>
  <c r="J1411" i="6"/>
  <c r="J1412" i="6"/>
  <c r="J1413" i="6"/>
  <c r="J1414" i="6"/>
  <c r="J1415" i="6"/>
  <c r="J1416" i="6"/>
  <c r="M1416" i="6" s="1"/>
  <c r="J1417" i="6"/>
  <c r="J1418" i="6"/>
  <c r="J1419" i="6"/>
  <c r="J1420" i="6"/>
  <c r="J1421" i="6"/>
  <c r="J1422" i="6"/>
  <c r="J1423" i="6"/>
  <c r="M1423" i="6" s="1"/>
  <c r="J1424" i="6"/>
  <c r="J1425" i="6"/>
  <c r="J1426" i="6"/>
  <c r="M1426" i="6" s="1"/>
  <c r="J1427" i="6"/>
  <c r="M1427" i="6" s="1"/>
  <c r="J1428" i="6"/>
  <c r="J1429" i="6"/>
  <c r="J1430" i="6"/>
  <c r="J1431" i="6"/>
  <c r="J1432" i="6"/>
  <c r="M1432" i="6" s="1"/>
  <c r="J1433" i="6"/>
  <c r="M1433" i="6" s="1"/>
  <c r="J1434" i="6"/>
  <c r="J1435" i="6"/>
  <c r="J1436" i="6"/>
  <c r="J1437" i="6"/>
  <c r="J1438" i="6"/>
  <c r="J1439" i="6"/>
  <c r="J1440" i="6"/>
  <c r="J1441" i="6"/>
  <c r="J1442" i="6"/>
  <c r="M1442" i="6" s="1"/>
  <c r="J1443" i="6"/>
  <c r="J1444" i="6"/>
  <c r="J1445" i="6"/>
  <c r="J1446" i="6"/>
  <c r="J1447" i="6"/>
  <c r="J1448" i="6"/>
  <c r="J1449" i="6"/>
  <c r="J1450" i="6"/>
  <c r="J1451" i="6"/>
  <c r="J1452" i="6"/>
  <c r="M1452" i="6" s="1"/>
  <c r="J1453" i="6"/>
  <c r="J1454" i="6"/>
  <c r="J1455" i="6"/>
  <c r="J1456" i="6"/>
  <c r="J1457" i="6"/>
  <c r="J1458" i="6"/>
  <c r="J1459" i="6"/>
  <c r="J1460" i="6"/>
  <c r="M1460" i="6" s="1"/>
  <c r="J1461" i="6"/>
  <c r="M1461" i="6" s="1"/>
  <c r="J1462" i="6"/>
  <c r="J1463" i="6"/>
  <c r="M1463" i="6" s="1"/>
  <c r="J1464" i="6"/>
  <c r="J1465" i="6"/>
  <c r="J1466" i="6"/>
  <c r="J1467" i="6"/>
  <c r="J1468" i="6"/>
  <c r="J1469" i="6"/>
  <c r="J1470" i="6"/>
  <c r="J11" i="6"/>
  <c r="AI12" i="6"/>
  <c r="AI13" i="6"/>
  <c r="AI14" i="6"/>
  <c r="AI15" i="6"/>
  <c r="AI16" i="6"/>
  <c r="AI17" i="6"/>
  <c r="AI18" i="6"/>
  <c r="AI19" i="6"/>
  <c r="AI20" i="6"/>
  <c r="AI21" i="6"/>
  <c r="AI22" i="6"/>
  <c r="AI23" i="6"/>
  <c r="AI24" i="6"/>
  <c r="AI25" i="6"/>
  <c r="AI26" i="6"/>
  <c r="AI27" i="6"/>
  <c r="AI28" i="6"/>
  <c r="AI29" i="6"/>
  <c r="AI30" i="6"/>
  <c r="AI31" i="6"/>
  <c r="AI32" i="6"/>
  <c r="AI33" i="6"/>
  <c r="AI34" i="6"/>
  <c r="AI35" i="6"/>
  <c r="AI36" i="6"/>
  <c r="AI37" i="6"/>
  <c r="AI38" i="6"/>
  <c r="AI39" i="6"/>
  <c r="AI40" i="6"/>
  <c r="AI41" i="6"/>
  <c r="AI42" i="6"/>
  <c r="AI43" i="6"/>
  <c r="AI44" i="6"/>
  <c r="AI45" i="6"/>
  <c r="AI46" i="6"/>
  <c r="AI47" i="6"/>
  <c r="AI48" i="6"/>
  <c r="AI49" i="6"/>
  <c r="AI50" i="6"/>
  <c r="AI51" i="6"/>
  <c r="AI52" i="6"/>
  <c r="AI53" i="6"/>
  <c r="AI54" i="6"/>
  <c r="AI55" i="6"/>
  <c r="AI56" i="6"/>
  <c r="AI57" i="6"/>
  <c r="AI58" i="6"/>
  <c r="AI59" i="6"/>
  <c r="AI60" i="6"/>
  <c r="AI61" i="6"/>
  <c r="AI62" i="6"/>
  <c r="AI63" i="6"/>
  <c r="AI64" i="6"/>
  <c r="AI65" i="6"/>
  <c r="AI66" i="6"/>
  <c r="AI67" i="6"/>
  <c r="AI68" i="6"/>
  <c r="AI69" i="6"/>
  <c r="AI70" i="6"/>
  <c r="AI71" i="6"/>
  <c r="AI72" i="6"/>
  <c r="AI73" i="6"/>
  <c r="AI74" i="6"/>
  <c r="AI75" i="6"/>
  <c r="AI76" i="6"/>
  <c r="AI77" i="6"/>
  <c r="AI78" i="6"/>
  <c r="AI79" i="6"/>
  <c r="AI80" i="6"/>
  <c r="AI81" i="6"/>
  <c r="AI82" i="6"/>
  <c r="AI83" i="6"/>
  <c r="AI84" i="6"/>
  <c r="AI85" i="6"/>
  <c r="AI86" i="6"/>
  <c r="AI87" i="6"/>
  <c r="AI88" i="6"/>
  <c r="AI89" i="6"/>
  <c r="AI90" i="6"/>
  <c r="AI91" i="6"/>
  <c r="AI92" i="6"/>
  <c r="AI93" i="6"/>
  <c r="AI94" i="6"/>
  <c r="AI95" i="6"/>
  <c r="AI96" i="6"/>
  <c r="AI97" i="6"/>
  <c r="AI98" i="6"/>
  <c r="AI99" i="6"/>
  <c r="AI100" i="6"/>
  <c r="AI101" i="6"/>
  <c r="AI102" i="6"/>
  <c r="AI103" i="6"/>
  <c r="AI104" i="6"/>
  <c r="AI105" i="6"/>
  <c r="AI106" i="6"/>
  <c r="AI107" i="6"/>
  <c r="AI108" i="6"/>
  <c r="AI109" i="6"/>
  <c r="AI110" i="6"/>
  <c r="AI111" i="6"/>
  <c r="AI112" i="6"/>
  <c r="AI113" i="6"/>
  <c r="AI114" i="6"/>
  <c r="AK114" i="6" s="1"/>
  <c r="AI115" i="6"/>
  <c r="AI116" i="6"/>
  <c r="AI117" i="6"/>
  <c r="AI118" i="6"/>
  <c r="AI119" i="6"/>
  <c r="AI120" i="6"/>
  <c r="AI121" i="6"/>
  <c r="AI122" i="6"/>
  <c r="AI123" i="6"/>
  <c r="AI124" i="6"/>
  <c r="AI125" i="6"/>
  <c r="AI126" i="6"/>
  <c r="AI127" i="6"/>
  <c r="AI128" i="6"/>
  <c r="AI129" i="6"/>
  <c r="AI130" i="6"/>
  <c r="AI131" i="6"/>
  <c r="AI132" i="6"/>
  <c r="AI133" i="6"/>
  <c r="AI134" i="6"/>
  <c r="AI135" i="6"/>
  <c r="AI136" i="6"/>
  <c r="AI137" i="6"/>
  <c r="AI138" i="6"/>
  <c r="AI139" i="6"/>
  <c r="AI140" i="6"/>
  <c r="AI141" i="6"/>
  <c r="AI142" i="6"/>
  <c r="AI143" i="6"/>
  <c r="AI144" i="6"/>
  <c r="AI145" i="6"/>
  <c r="AI146" i="6"/>
  <c r="AI147" i="6"/>
  <c r="AI148" i="6"/>
  <c r="AI149" i="6"/>
  <c r="AI150" i="6"/>
  <c r="AI151" i="6"/>
  <c r="AI152" i="6"/>
  <c r="AI153" i="6"/>
  <c r="AI154" i="6"/>
  <c r="AI155" i="6"/>
  <c r="AI156" i="6"/>
  <c r="AI157" i="6"/>
  <c r="AI158" i="6"/>
  <c r="AI159" i="6"/>
  <c r="AI160" i="6"/>
  <c r="AI161" i="6"/>
  <c r="AI162" i="6"/>
  <c r="AK162" i="6" s="1"/>
  <c r="AI163" i="6"/>
  <c r="AI164" i="6"/>
  <c r="AI165" i="6"/>
  <c r="AI166" i="6"/>
  <c r="AI167" i="6"/>
  <c r="AI168" i="6"/>
  <c r="AI169" i="6"/>
  <c r="AI170" i="6"/>
  <c r="AI171" i="6"/>
  <c r="AI172" i="6"/>
  <c r="AI173" i="6"/>
  <c r="AI174" i="6"/>
  <c r="AI175" i="6"/>
  <c r="AI176" i="6"/>
  <c r="AI177" i="6"/>
  <c r="AI178" i="6"/>
  <c r="AI179" i="6"/>
  <c r="AI180" i="6"/>
  <c r="AI181" i="6"/>
  <c r="AI182" i="6"/>
  <c r="AI183" i="6"/>
  <c r="AI184" i="6"/>
  <c r="AI185" i="6"/>
  <c r="AI186" i="6"/>
  <c r="AI187" i="6"/>
  <c r="AI188" i="6"/>
  <c r="AI189" i="6"/>
  <c r="AI190" i="6"/>
  <c r="AI191" i="6"/>
  <c r="AI192" i="6"/>
  <c r="AI193" i="6"/>
  <c r="AI194" i="6"/>
  <c r="AK194" i="6" s="1"/>
  <c r="AI195" i="6"/>
  <c r="AI196" i="6"/>
  <c r="AI197" i="6"/>
  <c r="AI198" i="6"/>
  <c r="AI199" i="6"/>
  <c r="AI200" i="6"/>
  <c r="AI201" i="6"/>
  <c r="AI202" i="6"/>
  <c r="AI203" i="6"/>
  <c r="AI204" i="6"/>
  <c r="AI205" i="6"/>
  <c r="AI206" i="6"/>
  <c r="AI207" i="6"/>
  <c r="AI208" i="6"/>
  <c r="AI209" i="6"/>
  <c r="AI210" i="6"/>
  <c r="AI211" i="6"/>
  <c r="AI212" i="6"/>
  <c r="AI213" i="6"/>
  <c r="AI214" i="6"/>
  <c r="AI215" i="6"/>
  <c r="AI216" i="6"/>
  <c r="AI217" i="6"/>
  <c r="AI218" i="6"/>
  <c r="AI219" i="6"/>
  <c r="AI220" i="6"/>
  <c r="AI221" i="6"/>
  <c r="AI222" i="6"/>
  <c r="AI223" i="6"/>
  <c r="AI224" i="6"/>
  <c r="AI225" i="6"/>
  <c r="AI226" i="6"/>
  <c r="AI227" i="6"/>
  <c r="AI228" i="6"/>
  <c r="AI229" i="6"/>
  <c r="AI230" i="6"/>
  <c r="AI231" i="6"/>
  <c r="AI232" i="6"/>
  <c r="AI233" i="6"/>
  <c r="AI234" i="6"/>
  <c r="AI235" i="6"/>
  <c r="AI236" i="6"/>
  <c r="AI237" i="6"/>
  <c r="AI238" i="6"/>
  <c r="AI239" i="6"/>
  <c r="AI240" i="6"/>
  <c r="AI241" i="6"/>
  <c r="AI242" i="6"/>
  <c r="AK242" i="6" s="1"/>
  <c r="AI243" i="6"/>
  <c r="AI244" i="6"/>
  <c r="AI245" i="6"/>
  <c r="AI246" i="6"/>
  <c r="AI247" i="6"/>
  <c r="AI248" i="6"/>
  <c r="AI249" i="6"/>
  <c r="AI250" i="6"/>
  <c r="AI251" i="6"/>
  <c r="AI252" i="6"/>
  <c r="AI253" i="6"/>
  <c r="AI254" i="6"/>
  <c r="AI255" i="6"/>
  <c r="AI256" i="6"/>
  <c r="AI257" i="6"/>
  <c r="AI258" i="6"/>
  <c r="AI259" i="6"/>
  <c r="AI260" i="6"/>
  <c r="AI261" i="6"/>
  <c r="AI262" i="6"/>
  <c r="AI263" i="6"/>
  <c r="AI264" i="6"/>
  <c r="AI265" i="6"/>
  <c r="AI266" i="6"/>
  <c r="AI267" i="6"/>
  <c r="AI268" i="6"/>
  <c r="AI269" i="6"/>
  <c r="AI270" i="6"/>
  <c r="AI271" i="6"/>
  <c r="AI272" i="6"/>
  <c r="AI273" i="6"/>
  <c r="AI274" i="6"/>
  <c r="AI275" i="6"/>
  <c r="AI276" i="6"/>
  <c r="AI277" i="6"/>
  <c r="AI278" i="6"/>
  <c r="AI279" i="6"/>
  <c r="AI280" i="6"/>
  <c r="AI281" i="6"/>
  <c r="AI282" i="6"/>
  <c r="AI283" i="6"/>
  <c r="AI284" i="6"/>
  <c r="AI285" i="6"/>
  <c r="AI286" i="6"/>
  <c r="AI287" i="6"/>
  <c r="AI288" i="6"/>
  <c r="AI289" i="6"/>
  <c r="AI290" i="6"/>
  <c r="AK290" i="6" s="1"/>
  <c r="AI291" i="6"/>
  <c r="AI292" i="6"/>
  <c r="AI293" i="6"/>
  <c r="AI294" i="6"/>
  <c r="AI295" i="6"/>
  <c r="AI296" i="6"/>
  <c r="AI297" i="6"/>
  <c r="AI298" i="6"/>
  <c r="AI299" i="6"/>
  <c r="AI300" i="6"/>
  <c r="AI301" i="6"/>
  <c r="AI302" i="6"/>
  <c r="AI303" i="6"/>
  <c r="AI304" i="6"/>
  <c r="AI305" i="6"/>
  <c r="AI306" i="6"/>
  <c r="AI307" i="6"/>
  <c r="AI308" i="6"/>
  <c r="AI309" i="6"/>
  <c r="AI310" i="6"/>
  <c r="AI311" i="6"/>
  <c r="AI312" i="6"/>
  <c r="AI313" i="6"/>
  <c r="AI314" i="6"/>
  <c r="AI315" i="6"/>
  <c r="AI316" i="6"/>
  <c r="AI317" i="6"/>
  <c r="AI318" i="6"/>
  <c r="AI319" i="6"/>
  <c r="AI320" i="6"/>
  <c r="AI321" i="6"/>
  <c r="AI322" i="6"/>
  <c r="AK322" i="6" s="1"/>
  <c r="AI323" i="6"/>
  <c r="AI324" i="6"/>
  <c r="AI325" i="6"/>
  <c r="AI326" i="6"/>
  <c r="AI327" i="6"/>
  <c r="AI328" i="6"/>
  <c r="AI329" i="6"/>
  <c r="AI330" i="6"/>
  <c r="AI331" i="6"/>
  <c r="AI332" i="6"/>
  <c r="AI333" i="6"/>
  <c r="AI334" i="6"/>
  <c r="AI335" i="6"/>
  <c r="AI336" i="6"/>
  <c r="AI337" i="6"/>
  <c r="AI338" i="6"/>
  <c r="AI339" i="6"/>
  <c r="AI340" i="6"/>
  <c r="AI341" i="6"/>
  <c r="AI342" i="6"/>
  <c r="AI343" i="6"/>
  <c r="AI344" i="6"/>
  <c r="AI345" i="6"/>
  <c r="AI346" i="6"/>
  <c r="AI347" i="6"/>
  <c r="AI348" i="6"/>
  <c r="AI349" i="6"/>
  <c r="AI350" i="6"/>
  <c r="AI351" i="6"/>
  <c r="AI352" i="6"/>
  <c r="AI353" i="6"/>
  <c r="AI354" i="6"/>
  <c r="AI355" i="6"/>
  <c r="AI356" i="6"/>
  <c r="AI357" i="6"/>
  <c r="AI358" i="6"/>
  <c r="AI359" i="6"/>
  <c r="AI360" i="6"/>
  <c r="AI361" i="6"/>
  <c r="AI362" i="6"/>
  <c r="AI363" i="6"/>
  <c r="AI364" i="6"/>
  <c r="AI365" i="6"/>
  <c r="AI366" i="6"/>
  <c r="AI367" i="6"/>
  <c r="AI368" i="6"/>
  <c r="AI369" i="6"/>
  <c r="AI370" i="6"/>
  <c r="AK370" i="6" s="1"/>
  <c r="AI371" i="6"/>
  <c r="AI372" i="6"/>
  <c r="AI373" i="6"/>
  <c r="AI374" i="6"/>
  <c r="AI375" i="6"/>
  <c r="AI376" i="6"/>
  <c r="AI377" i="6"/>
  <c r="AI378" i="6"/>
  <c r="AI379" i="6"/>
  <c r="AI380" i="6"/>
  <c r="AI381" i="6"/>
  <c r="AI382" i="6"/>
  <c r="AI383" i="6"/>
  <c r="AI384" i="6"/>
  <c r="AI385" i="6"/>
  <c r="AI386" i="6"/>
  <c r="AI387" i="6"/>
  <c r="AI388" i="6"/>
  <c r="AI389" i="6"/>
  <c r="AI390" i="6"/>
  <c r="AI391" i="6"/>
  <c r="AI392" i="6"/>
  <c r="AI393" i="6"/>
  <c r="AI394" i="6"/>
  <c r="AI395" i="6"/>
  <c r="AI396" i="6"/>
  <c r="AI397" i="6"/>
  <c r="AI398" i="6"/>
  <c r="AI399" i="6"/>
  <c r="AI400" i="6"/>
  <c r="AI401" i="6"/>
  <c r="AI402" i="6"/>
  <c r="AI403" i="6"/>
  <c r="AI404" i="6"/>
  <c r="AI405" i="6"/>
  <c r="AI406" i="6"/>
  <c r="AI407" i="6"/>
  <c r="AI408" i="6"/>
  <c r="AI409" i="6"/>
  <c r="AI410" i="6"/>
  <c r="AI411" i="6"/>
  <c r="AI412" i="6"/>
  <c r="AI413" i="6"/>
  <c r="AI414" i="6"/>
  <c r="AI415" i="6"/>
  <c r="AI416" i="6"/>
  <c r="AI417" i="6"/>
  <c r="AI418" i="6"/>
  <c r="AK418" i="6" s="1"/>
  <c r="AI419" i="6"/>
  <c r="AI420" i="6"/>
  <c r="AI421" i="6"/>
  <c r="AI422" i="6"/>
  <c r="AI423" i="6"/>
  <c r="AI424" i="6"/>
  <c r="AI425" i="6"/>
  <c r="AI426" i="6"/>
  <c r="AI427" i="6"/>
  <c r="AI428" i="6"/>
  <c r="AI429" i="6"/>
  <c r="AI430" i="6"/>
  <c r="AI431" i="6"/>
  <c r="AI432" i="6"/>
  <c r="AI433" i="6"/>
  <c r="AI434" i="6"/>
  <c r="AI435" i="6"/>
  <c r="AI436" i="6"/>
  <c r="AI437" i="6"/>
  <c r="AI438" i="6"/>
  <c r="AI439" i="6"/>
  <c r="AI440" i="6"/>
  <c r="AI441" i="6"/>
  <c r="AI442" i="6"/>
  <c r="AI443" i="6"/>
  <c r="AI444" i="6"/>
  <c r="AI445" i="6"/>
  <c r="AI446" i="6"/>
  <c r="AI447" i="6"/>
  <c r="AI448" i="6"/>
  <c r="AI449" i="6"/>
  <c r="AI450" i="6"/>
  <c r="AK450" i="6" s="1"/>
  <c r="AI451" i="6"/>
  <c r="AI452" i="6"/>
  <c r="AI453" i="6"/>
  <c r="AI454" i="6"/>
  <c r="AI455" i="6"/>
  <c r="AI456" i="6"/>
  <c r="AI457" i="6"/>
  <c r="AI458" i="6"/>
  <c r="AI459" i="6"/>
  <c r="AI460" i="6"/>
  <c r="AI461" i="6"/>
  <c r="AI462" i="6"/>
  <c r="AI463" i="6"/>
  <c r="AI464" i="6"/>
  <c r="AI465" i="6"/>
  <c r="AI466" i="6"/>
  <c r="AI467" i="6"/>
  <c r="AI468" i="6"/>
  <c r="AI469" i="6"/>
  <c r="AI470" i="6"/>
  <c r="AI471" i="6"/>
  <c r="AI472" i="6"/>
  <c r="AI473" i="6"/>
  <c r="AI474" i="6"/>
  <c r="AI475" i="6"/>
  <c r="AI476" i="6"/>
  <c r="AI477" i="6"/>
  <c r="AI478" i="6"/>
  <c r="AI479" i="6"/>
  <c r="AI480" i="6"/>
  <c r="AI481" i="6"/>
  <c r="AI482" i="6"/>
  <c r="AI483" i="6"/>
  <c r="AI484" i="6"/>
  <c r="AI485" i="6"/>
  <c r="AI486" i="6"/>
  <c r="AI487" i="6"/>
  <c r="AI488" i="6"/>
  <c r="AI489" i="6"/>
  <c r="AI490" i="6"/>
  <c r="AI491" i="6"/>
  <c r="AI492" i="6"/>
  <c r="AI493" i="6"/>
  <c r="AI494" i="6"/>
  <c r="AI495" i="6"/>
  <c r="AI496" i="6"/>
  <c r="AI497" i="6"/>
  <c r="AI498" i="6"/>
  <c r="AI499" i="6"/>
  <c r="AI500" i="6"/>
  <c r="AI501" i="6"/>
  <c r="AI502" i="6"/>
  <c r="AI503" i="6"/>
  <c r="AI504" i="6"/>
  <c r="AI505" i="6"/>
  <c r="AI506" i="6"/>
  <c r="AI507" i="6"/>
  <c r="AI508" i="6"/>
  <c r="AI509" i="6"/>
  <c r="AI510" i="6"/>
  <c r="AI511" i="6"/>
  <c r="AI512" i="6"/>
  <c r="AI513" i="6"/>
  <c r="AI514" i="6"/>
  <c r="AI515" i="6"/>
  <c r="AI516" i="6"/>
  <c r="AI517" i="6"/>
  <c r="AI518" i="6"/>
  <c r="AI519" i="6"/>
  <c r="AI520" i="6"/>
  <c r="AI521" i="6"/>
  <c r="AI522" i="6"/>
  <c r="AI523" i="6"/>
  <c r="AI524" i="6"/>
  <c r="AI525" i="6"/>
  <c r="AI526" i="6"/>
  <c r="AI527" i="6"/>
  <c r="AI528" i="6"/>
  <c r="AI529" i="6"/>
  <c r="AI530" i="6"/>
  <c r="AI531" i="6"/>
  <c r="AI532" i="6"/>
  <c r="AI533" i="6"/>
  <c r="AI534" i="6"/>
  <c r="AI535" i="6"/>
  <c r="AI536" i="6"/>
  <c r="AI537" i="6"/>
  <c r="AI538" i="6"/>
  <c r="AI539" i="6"/>
  <c r="AI540" i="6"/>
  <c r="AI541" i="6"/>
  <c r="AI542" i="6"/>
  <c r="AI543" i="6"/>
  <c r="AI544" i="6"/>
  <c r="AI545" i="6"/>
  <c r="AI546" i="6"/>
  <c r="AI547" i="6"/>
  <c r="AI548" i="6"/>
  <c r="AI549" i="6"/>
  <c r="AI550" i="6"/>
  <c r="AI551" i="6"/>
  <c r="AI552" i="6"/>
  <c r="AI553" i="6"/>
  <c r="AI554" i="6"/>
  <c r="AI555" i="6"/>
  <c r="AI556" i="6"/>
  <c r="AI557" i="6"/>
  <c r="AI558" i="6"/>
  <c r="AI559" i="6"/>
  <c r="AI560" i="6"/>
  <c r="AI561" i="6"/>
  <c r="AI562" i="6"/>
  <c r="AI563" i="6"/>
  <c r="AI564" i="6"/>
  <c r="AI565" i="6"/>
  <c r="AI566" i="6"/>
  <c r="AI567" i="6"/>
  <c r="AI568" i="6"/>
  <c r="AI569" i="6"/>
  <c r="AI570" i="6"/>
  <c r="AI571" i="6"/>
  <c r="AI572" i="6"/>
  <c r="AI573" i="6"/>
  <c r="AI574" i="6"/>
  <c r="AI575" i="6"/>
  <c r="AI576" i="6"/>
  <c r="AI577" i="6"/>
  <c r="AI578" i="6"/>
  <c r="AI579" i="6"/>
  <c r="AI580" i="6"/>
  <c r="AI581" i="6"/>
  <c r="AI582" i="6"/>
  <c r="AI583" i="6"/>
  <c r="AI584" i="6"/>
  <c r="AI585" i="6"/>
  <c r="AI586" i="6"/>
  <c r="AI587" i="6"/>
  <c r="AI588" i="6"/>
  <c r="AI589" i="6"/>
  <c r="AI590" i="6"/>
  <c r="AI591" i="6"/>
  <c r="AI592" i="6"/>
  <c r="AI593" i="6"/>
  <c r="AI594" i="6"/>
  <c r="AI595" i="6"/>
  <c r="AI596" i="6"/>
  <c r="AI597" i="6"/>
  <c r="AI598" i="6"/>
  <c r="AI599" i="6"/>
  <c r="AI600" i="6"/>
  <c r="AI601" i="6"/>
  <c r="AI602" i="6"/>
  <c r="AI603" i="6"/>
  <c r="AI604" i="6"/>
  <c r="AI605" i="6"/>
  <c r="AI606" i="6"/>
  <c r="AI607" i="6"/>
  <c r="AI608" i="6"/>
  <c r="AI609" i="6"/>
  <c r="AI610" i="6"/>
  <c r="AI611" i="6"/>
  <c r="AI612" i="6"/>
  <c r="AI613" i="6"/>
  <c r="AI614" i="6"/>
  <c r="AI615" i="6"/>
  <c r="AI616" i="6"/>
  <c r="AI617" i="6"/>
  <c r="AI618" i="6"/>
  <c r="AI619" i="6"/>
  <c r="AI620" i="6"/>
  <c r="AI621" i="6"/>
  <c r="AI622" i="6"/>
  <c r="AI623" i="6"/>
  <c r="AI624" i="6"/>
  <c r="AI625" i="6"/>
  <c r="AI626" i="6"/>
  <c r="AI627" i="6"/>
  <c r="AI628" i="6"/>
  <c r="AI629" i="6"/>
  <c r="AI630" i="6"/>
  <c r="AI631" i="6"/>
  <c r="AI632" i="6"/>
  <c r="AI633" i="6"/>
  <c r="AI634" i="6"/>
  <c r="AI635" i="6"/>
  <c r="AI636" i="6"/>
  <c r="AI637" i="6"/>
  <c r="AI638" i="6"/>
  <c r="AI639" i="6"/>
  <c r="AI640" i="6"/>
  <c r="AI641" i="6"/>
  <c r="AI642" i="6"/>
  <c r="AI643" i="6"/>
  <c r="AI644" i="6"/>
  <c r="AI645" i="6"/>
  <c r="AI646" i="6"/>
  <c r="AI647" i="6"/>
  <c r="AI648" i="6"/>
  <c r="AI649" i="6"/>
  <c r="AI650" i="6"/>
  <c r="AI651" i="6"/>
  <c r="AI652" i="6"/>
  <c r="AI653" i="6"/>
  <c r="AI654" i="6"/>
  <c r="AI655" i="6"/>
  <c r="AI656" i="6"/>
  <c r="AI657" i="6"/>
  <c r="AI658" i="6"/>
  <c r="AI659" i="6"/>
  <c r="AI660" i="6"/>
  <c r="AI661" i="6"/>
  <c r="AI662" i="6"/>
  <c r="AI663" i="6"/>
  <c r="AI664" i="6"/>
  <c r="AI665" i="6"/>
  <c r="AI666" i="6"/>
  <c r="AI667" i="6"/>
  <c r="AI668" i="6"/>
  <c r="AI669" i="6"/>
  <c r="AI670" i="6"/>
  <c r="AI671" i="6"/>
  <c r="AI672" i="6"/>
  <c r="AI673" i="6"/>
  <c r="AI674" i="6"/>
  <c r="AI675" i="6"/>
  <c r="AI676" i="6"/>
  <c r="AI677" i="6"/>
  <c r="AI678" i="6"/>
  <c r="AI679" i="6"/>
  <c r="AI680" i="6"/>
  <c r="AI681" i="6"/>
  <c r="AI682" i="6"/>
  <c r="AI683" i="6"/>
  <c r="AI684" i="6"/>
  <c r="AI685" i="6"/>
  <c r="AI686" i="6"/>
  <c r="AI687" i="6"/>
  <c r="AI688" i="6"/>
  <c r="AI689" i="6"/>
  <c r="AI690" i="6"/>
  <c r="AI691" i="6"/>
  <c r="AI692" i="6"/>
  <c r="AI693" i="6"/>
  <c r="AI694" i="6"/>
  <c r="AI695" i="6"/>
  <c r="AI696" i="6"/>
  <c r="AI697" i="6"/>
  <c r="AI698" i="6"/>
  <c r="AI699" i="6"/>
  <c r="AI700" i="6"/>
  <c r="AI701" i="6"/>
  <c r="AI702" i="6"/>
  <c r="AI703" i="6"/>
  <c r="AI704" i="6"/>
  <c r="AI705" i="6"/>
  <c r="AI706" i="6"/>
  <c r="AI707" i="6"/>
  <c r="AI708" i="6"/>
  <c r="AI709" i="6"/>
  <c r="AI710" i="6"/>
  <c r="AI711" i="6"/>
  <c r="AI712" i="6"/>
  <c r="AI713" i="6"/>
  <c r="AI714" i="6"/>
  <c r="AI715" i="6"/>
  <c r="AI716" i="6"/>
  <c r="AI717" i="6"/>
  <c r="AI718" i="6"/>
  <c r="AI719" i="6"/>
  <c r="AI720" i="6"/>
  <c r="AI721" i="6"/>
  <c r="AI722" i="6"/>
  <c r="AI723" i="6"/>
  <c r="AI724" i="6"/>
  <c r="AI725" i="6"/>
  <c r="AI726" i="6"/>
  <c r="AI727" i="6"/>
  <c r="AI728" i="6"/>
  <c r="AI729" i="6"/>
  <c r="AI730" i="6"/>
  <c r="AI731" i="6"/>
  <c r="AI732" i="6"/>
  <c r="AI733" i="6"/>
  <c r="AI734" i="6"/>
  <c r="AI735" i="6"/>
  <c r="AI736" i="6"/>
  <c r="AI737" i="6"/>
  <c r="AI738" i="6"/>
  <c r="AI739" i="6"/>
  <c r="AI740" i="6"/>
  <c r="AI741" i="6"/>
  <c r="AI742" i="6"/>
  <c r="AI743" i="6"/>
  <c r="AI744" i="6"/>
  <c r="AI745" i="6"/>
  <c r="AI746" i="6"/>
  <c r="AI747" i="6"/>
  <c r="AI748" i="6"/>
  <c r="AI749" i="6"/>
  <c r="AI750" i="6"/>
  <c r="AI751" i="6"/>
  <c r="AI752" i="6"/>
  <c r="AI753" i="6"/>
  <c r="AI754" i="6"/>
  <c r="AI755" i="6"/>
  <c r="AI756" i="6"/>
  <c r="AI757" i="6"/>
  <c r="AI758" i="6"/>
  <c r="AI759" i="6"/>
  <c r="AI760" i="6"/>
  <c r="AI761" i="6"/>
  <c r="AI762" i="6"/>
  <c r="AI763" i="6"/>
  <c r="AI764" i="6"/>
  <c r="AI765" i="6"/>
  <c r="AI766" i="6"/>
  <c r="AI767" i="6"/>
  <c r="AI768" i="6"/>
  <c r="AI769" i="6"/>
  <c r="AI770" i="6"/>
  <c r="AI771" i="6"/>
  <c r="AI772" i="6"/>
  <c r="AI773" i="6"/>
  <c r="AI774" i="6"/>
  <c r="AI775" i="6"/>
  <c r="AI776" i="6"/>
  <c r="AI777" i="6"/>
  <c r="AI778" i="6"/>
  <c r="AI779" i="6"/>
  <c r="AI780" i="6"/>
  <c r="AI781" i="6"/>
  <c r="AI782" i="6"/>
  <c r="AI783" i="6"/>
  <c r="AI784" i="6"/>
  <c r="AI785" i="6"/>
  <c r="AI786" i="6"/>
  <c r="AI787" i="6"/>
  <c r="AI788" i="6"/>
  <c r="AI789" i="6"/>
  <c r="AI790" i="6"/>
  <c r="AI791" i="6"/>
  <c r="AI792" i="6"/>
  <c r="AI793" i="6"/>
  <c r="AI794" i="6"/>
  <c r="AI795" i="6"/>
  <c r="AI796" i="6"/>
  <c r="AI797" i="6"/>
  <c r="AI798" i="6"/>
  <c r="AI799" i="6"/>
  <c r="AI800" i="6"/>
  <c r="AI801" i="6"/>
  <c r="AI802" i="6"/>
  <c r="AI803" i="6"/>
  <c r="AI804" i="6"/>
  <c r="AI805" i="6"/>
  <c r="AI806" i="6"/>
  <c r="AI807" i="6"/>
  <c r="AI808" i="6"/>
  <c r="AI809" i="6"/>
  <c r="AI810" i="6"/>
  <c r="AI811" i="6"/>
  <c r="AI812" i="6"/>
  <c r="AI813" i="6"/>
  <c r="AI814" i="6"/>
  <c r="AI815" i="6"/>
  <c r="AI816" i="6"/>
  <c r="AI817" i="6"/>
  <c r="AI818" i="6"/>
  <c r="AI819" i="6"/>
  <c r="AI820" i="6"/>
  <c r="AI821" i="6"/>
  <c r="AI822" i="6"/>
  <c r="AI823" i="6"/>
  <c r="AI824" i="6"/>
  <c r="AI825" i="6"/>
  <c r="AI826" i="6"/>
  <c r="AI827" i="6"/>
  <c r="AI828" i="6"/>
  <c r="AI829" i="6"/>
  <c r="AI830" i="6"/>
  <c r="AI831" i="6"/>
  <c r="AI832" i="6"/>
  <c r="AI833" i="6"/>
  <c r="AI834" i="6"/>
  <c r="AI835" i="6"/>
  <c r="AI836" i="6"/>
  <c r="AI837" i="6"/>
  <c r="AI838" i="6"/>
  <c r="AI839" i="6"/>
  <c r="AI840" i="6"/>
  <c r="AI841" i="6"/>
  <c r="AI842" i="6"/>
  <c r="AI843" i="6"/>
  <c r="AI844" i="6"/>
  <c r="AI845" i="6"/>
  <c r="AI846" i="6"/>
  <c r="AI847" i="6"/>
  <c r="AI848" i="6"/>
  <c r="AI849" i="6"/>
  <c r="AI850" i="6"/>
  <c r="AI851" i="6"/>
  <c r="AI852" i="6"/>
  <c r="AI853" i="6"/>
  <c r="AI854" i="6"/>
  <c r="AI855" i="6"/>
  <c r="AI856" i="6"/>
  <c r="AI857" i="6"/>
  <c r="AI858" i="6"/>
  <c r="AI859" i="6"/>
  <c r="AI860" i="6"/>
  <c r="AI861" i="6"/>
  <c r="AI862" i="6"/>
  <c r="AI863" i="6"/>
  <c r="AI864" i="6"/>
  <c r="AI865" i="6"/>
  <c r="AI866" i="6"/>
  <c r="AI867" i="6"/>
  <c r="AI868" i="6"/>
  <c r="AI869" i="6"/>
  <c r="AI870" i="6"/>
  <c r="AI871" i="6"/>
  <c r="AI872" i="6"/>
  <c r="AI873" i="6"/>
  <c r="AI874" i="6"/>
  <c r="AI875" i="6"/>
  <c r="AI876" i="6"/>
  <c r="AI877" i="6"/>
  <c r="AI878" i="6"/>
  <c r="AI879" i="6"/>
  <c r="AI880" i="6"/>
  <c r="AI881" i="6"/>
  <c r="AI882" i="6"/>
  <c r="AI883" i="6"/>
  <c r="AI884" i="6"/>
  <c r="AI885" i="6"/>
  <c r="AI886" i="6"/>
  <c r="AI887" i="6"/>
  <c r="AI888" i="6"/>
  <c r="AI889" i="6"/>
  <c r="AI890" i="6"/>
  <c r="AI891" i="6"/>
  <c r="AI892" i="6"/>
  <c r="AI893" i="6"/>
  <c r="AI894" i="6"/>
  <c r="AI895" i="6"/>
  <c r="AI896" i="6"/>
  <c r="AI897" i="6"/>
  <c r="AI898" i="6"/>
  <c r="AI899" i="6"/>
  <c r="AI900" i="6"/>
  <c r="AI901" i="6"/>
  <c r="AI902" i="6"/>
  <c r="AI903" i="6"/>
  <c r="AI904" i="6"/>
  <c r="AI905" i="6"/>
  <c r="AI906" i="6"/>
  <c r="AI907" i="6"/>
  <c r="AI908" i="6"/>
  <c r="AI909" i="6"/>
  <c r="AI910" i="6"/>
  <c r="AI911" i="6"/>
  <c r="AI912" i="6"/>
  <c r="AI913" i="6"/>
  <c r="AI914" i="6"/>
  <c r="AI915" i="6"/>
  <c r="AI916" i="6"/>
  <c r="AI917" i="6"/>
  <c r="AI918" i="6"/>
  <c r="AI919" i="6"/>
  <c r="AI920" i="6"/>
  <c r="AI921" i="6"/>
  <c r="AI922" i="6"/>
  <c r="AI923" i="6"/>
  <c r="AI924" i="6"/>
  <c r="AI925" i="6"/>
  <c r="AI926" i="6"/>
  <c r="AI927" i="6"/>
  <c r="AI928" i="6"/>
  <c r="AI929" i="6"/>
  <c r="AI930" i="6"/>
  <c r="AI931" i="6"/>
  <c r="AI932" i="6"/>
  <c r="AI933" i="6"/>
  <c r="AI934" i="6"/>
  <c r="AI935" i="6"/>
  <c r="AI936" i="6"/>
  <c r="AI937" i="6"/>
  <c r="AI938" i="6"/>
  <c r="AI939" i="6"/>
  <c r="AI940" i="6"/>
  <c r="AI941" i="6"/>
  <c r="AI942" i="6"/>
  <c r="AI943" i="6"/>
  <c r="AI944" i="6"/>
  <c r="AI945" i="6"/>
  <c r="AI946" i="6"/>
  <c r="AI947" i="6"/>
  <c r="AI948" i="6"/>
  <c r="AI949" i="6"/>
  <c r="AI950" i="6"/>
  <c r="AI951" i="6"/>
  <c r="AI952" i="6"/>
  <c r="AI953" i="6"/>
  <c r="AI954" i="6"/>
  <c r="AI955" i="6"/>
  <c r="AI956" i="6"/>
  <c r="AI957" i="6"/>
  <c r="AI958" i="6"/>
  <c r="AI959" i="6"/>
  <c r="AI960" i="6"/>
  <c r="AI961" i="6"/>
  <c r="AI962" i="6"/>
  <c r="AI963" i="6"/>
  <c r="AI964" i="6"/>
  <c r="AI965" i="6"/>
  <c r="AI966" i="6"/>
  <c r="AI967" i="6"/>
  <c r="AI968" i="6"/>
  <c r="AI969" i="6"/>
  <c r="AI970" i="6"/>
  <c r="AI971" i="6"/>
  <c r="AI972" i="6"/>
  <c r="AI973" i="6"/>
  <c r="AI974" i="6"/>
  <c r="AI975" i="6"/>
  <c r="AI976" i="6"/>
  <c r="AI977" i="6"/>
  <c r="AI978" i="6"/>
  <c r="AI979" i="6"/>
  <c r="AI980" i="6"/>
  <c r="AI981" i="6"/>
  <c r="AI982" i="6"/>
  <c r="AI983" i="6"/>
  <c r="AI984" i="6"/>
  <c r="AI985" i="6"/>
  <c r="AI986" i="6"/>
  <c r="AI987" i="6"/>
  <c r="AI988" i="6"/>
  <c r="AI989" i="6"/>
  <c r="AI990" i="6"/>
  <c r="AI991" i="6"/>
  <c r="AI992" i="6"/>
  <c r="AI993" i="6"/>
  <c r="AI994" i="6"/>
  <c r="AI995" i="6"/>
  <c r="AI996" i="6"/>
  <c r="AI997" i="6"/>
  <c r="AI998" i="6"/>
  <c r="AI999" i="6"/>
  <c r="AI1000" i="6"/>
  <c r="AI1001" i="6"/>
  <c r="AI1002" i="6"/>
  <c r="AI1003" i="6"/>
  <c r="AI1004" i="6"/>
  <c r="AI1005" i="6"/>
  <c r="AI1006" i="6"/>
  <c r="AI1007" i="6"/>
  <c r="AI1008" i="6"/>
  <c r="AI1009" i="6"/>
  <c r="AI1010" i="6"/>
  <c r="AI1011" i="6"/>
  <c r="AI1012" i="6"/>
  <c r="AI1013" i="6"/>
  <c r="AI1014" i="6"/>
  <c r="AI1015" i="6"/>
  <c r="AI1016" i="6"/>
  <c r="AI1017" i="6"/>
  <c r="AI1018" i="6"/>
  <c r="AI1019" i="6"/>
  <c r="AI1020" i="6"/>
  <c r="AI1021" i="6"/>
  <c r="AI1022" i="6"/>
  <c r="AI1023" i="6"/>
  <c r="AI1024" i="6"/>
  <c r="AI1025" i="6"/>
  <c r="AI1026" i="6"/>
  <c r="AI1027" i="6"/>
  <c r="AI1028" i="6"/>
  <c r="AI1029" i="6"/>
  <c r="AI1030" i="6"/>
  <c r="AI1031" i="6"/>
  <c r="AI1032" i="6"/>
  <c r="AI1033" i="6"/>
  <c r="AI1034" i="6"/>
  <c r="AI1035" i="6"/>
  <c r="AI1036" i="6"/>
  <c r="AI1037" i="6"/>
  <c r="AI1038" i="6"/>
  <c r="AI1039" i="6"/>
  <c r="AI1040" i="6"/>
  <c r="AI1041" i="6"/>
  <c r="AI1042" i="6"/>
  <c r="AI1043" i="6"/>
  <c r="AI1044" i="6"/>
  <c r="AI1045" i="6"/>
  <c r="AI1046" i="6"/>
  <c r="AI1047" i="6"/>
  <c r="AI1048" i="6"/>
  <c r="AI1049" i="6"/>
  <c r="AI1050" i="6"/>
  <c r="AI1051" i="6"/>
  <c r="AI1052" i="6"/>
  <c r="AI1053" i="6"/>
  <c r="AI1054" i="6"/>
  <c r="AI1055" i="6"/>
  <c r="AI1056" i="6"/>
  <c r="AI1057" i="6"/>
  <c r="AI1058" i="6"/>
  <c r="AI1059" i="6"/>
  <c r="AI1060" i="6"/>
  <c r="AI1061" i="6"/>
  <c r="AI1062" i="6"/>
  <c r="AI1063" i="6"/>
  <c r="AI1064" i="6"/>
  <c r="AI1065" i="6"/>
  <c r="AI1066" i="6"/>
  <c r="AI1067" i="6"/>
  <c r="AI1068" i="6"/>
  <c r="AI1069" i="6"/>
  <c r="AI1070" i="6"/>
  <c r="AI1071" i="6"/>
  <c r="AI1072" i="6"/>
  <c r="AI1073" i="6"/>
  <c r="AI1074" i="6"/>
  <c r="AI1075" i="6"/>
  <c r="AI1076" i="6"/>
  <c r="AI1077" i="6"/>
  <c r="AI1078" i="6"/>
  <c r="AI1079" i="6"/>
  <c r="AI1080" i="6"/>
  <c r="AI1081" i="6"/>
  <c r="AI1082" i="6"/>
  <c r="AI1083" i="6"/>
  <c r="AI1084" i="6"/>
  <c r="AI1085" i="6"/>
  <c r="AI1086" i="6"/>
  <c r="AI1087" i="6"/>
  <c r="AI1088" i="6"/>
  <c r="AI1089" i="6"/>
  <c r="AI1090" i="6"/>
  <c r="AI1091" i="6"/>
  <c r="AI1092" i="6"/>
  <c r="AI1093" i="6"/>
  <c r="AI1094" i="6"/>
  <c r="AI1095" i="6"/>
  <c r="AI1096" i="6"/>
  <c r="AI1097" i="6"/>
  <c r="AI1098" i="6"/>
  <c r="AI1099" i="6"/>
  <c r="AI1100" i="6"/>
  <c r="AI1101" i="6"/>
  <c r="AI1102" i="6"/>
  <c r="AI1103" i="6"/>
  <c r="AI1104" i="6"/>
  <c r="AI1105" i="6"/>
  <c r="AI1106" i="6"/>
  <c r="AI1107" i="6"/>
  <c r="AI1108" i="6"/>
  <c r="AI1109" i="6"/>
  <c r="AI1110" i="6"/>
  <c r="AI1111" i="6"/>
  <c r="AI1112" i="6"/>
  <c r="AI1113" i="6"/>
  <c r="AI1114" i="6"/>
  <c r="AI1115" i="6"/>
  <c r="AI1116" i="6"/>
  <c r="AI1117" i="6"/>
  <c r="AI1118" i="6"/>
  <c r="AI1119" i="6"/>
  <c r="AI1120" i="6"/>
  <c r="AI1121" i="6"/>
  <c r="AI1122" i="6"/>
  <c r="AI1123" i="6"/>
  <c r="AI1124" i="6"/>
  <c r="AI1125" i="6"/>
  <c r="AI1126" i="6"/>
  <c r="AI1127" i="6"/>
  <c r="AI1128" i="6"/>
  <c r="AI1129" i="6"/>
  <c r="AI1130" i="6"/>
  <c r="AI1131" i="6"/>
  <c r="AI1132" i="6"/>
  <c r="AI1133" i="6"/>
  <c r="AI1134" i="6"/>
  <c r="AI1135" i="6"/>
  <c r="AI1136" i="6"/>
  <c r="AI1137" i="6"/>
  <c r="AI1138" i="6"/>
  <c r="AI1139" i="6"/>
  <c r="AI1140" i="6"/>
  <c r="AI1141" i="6"/>
  <c r="AI1142" i="6"/>
  <c r="AI1143" i="6"/>
  <c r="AI1144" i="6"/>
  <c r="AI1145" i="6"/>
  <c r="AI1146" i="6"/>
  <c r="AI1147" i="6"/>
  <c r="AI1148" i="6"/>
  <c r="AI1149" i="6"/>
  <c r="AI1150" i="6"/>
  <c r="AI1151" i="6"/>
  <c r="AI1152" i="6"/>
  <c r="AI1153" i="6"/>
  <c r="AI1154" i="6"/>
  <c r="AI1155" i="6"/>
  <c r="AI1156" i="6"/>
  <c r="AI1157" i="6"/>
  <c r="AI1158" i="6"/>
  <c r="AI1159" i="6"/>
  <c r="AI1160" i="6"/>
  <c r="AI1161" i="6"/>
  <c r="AI1162" i="6"/>
  <c r="AI1163" i="6"/>
  <c r="AI1164" i="6"/>
  <c r="AI1165" i="6"/>
  <c r="AI1166" i="6"/>
  <c r="AI1167" i="6"/>
  <c r="AI1168" i="6"/>
  <c r="AI1169" i="6"/>
  <c r="AI1170" i="6"/>
  <c r="AI1171" i="6"/>
  <c r="AI1172" i="6"/>
  <c r="AI1173" i="6"/>
  <c r="AI1174" i="6"/>
  <c r="AI1175" i="6"/>
  <c r="AI1176" i="6"/>
  <c r="AI1177" i="6"/>
  <c r="AI1178" i="6"/>
  <c r="AI1179" i="6"/>
  <c r="AI1180" i="6"/>
  <c r="AI1181" i="6"/>
  <c r="AI1182" i="6"/>
  <c r="AI1183" i="6"/>
  <c r="AI1184" i="6"/>
  <c r="AI1185" i="6"/>
  <c r="AI1186" i="6"/>
  <c r="AI1187" i="6"/>
  <c r="AI1188" i="6"/>
  <c r="AI1189" i="6"/>
  <c r="AI1190" i="6"/>
  <c r="AI1191" i="6"/>
  <c r="AI1192" i="6"/>
  <c r="AI1193" i="6"/>
  <c r="AI1194" i="6"/>
  <c r="AI1195" i="6"/>
  <c r="AI1196" i="6"/>
  <c r="AI1197" i="6"/>
  <c r="AI1198" i="6"/>
  <c r="AI1199" i="6"/>
  <c r="AI1200" i="6"/>
  <c r="AI1201" i="6"/>
  <c r="AI1202" i="6"/>
  <c r="AI1203" i="6"/>
  <c r="AI1204" i="6"/>
  <c r="AI1205" i="6"/>
  <c r="AI1206" i="6"/>
  <c r="AI1207" i="6"/>
  <c r="AI1208" i="6"/>
  <c r="AI1209" i="6"/>
  <c r="AI1210" i="6"/>
  <c r="AI1211" i="6"/>
  <c r="AI1212" i="6"/>
  <c r="AI1213" i="6"/>
  <c r="AI1214" i="6"/>
  <c r="AI1215" i="6"/>
  <c r="AI1216" i="6"/>
  <c r="AI1217" i="6"/>
  <c r="AI1218" i="6"/>
  <c r="AI1219" i="6"/>
  <c r="AI1220" i="6"/>
  <c r="AI1221" i="6"/>
  <c r="AI1222" i="6"/>
  <c r="AI1223" i="6"/>
  <c r="AI1224" i="6"/>
  <c r="AI1225" i="6"/>
  <c r="AI1226" i="6"/>
  <c r="AI1227" i="6"/>
  <c r="AI1228" i="6"/>
  <c r="AI1229" i="6"/>
  <c r="AI1230" i="6"/>
  <c r="AI1231" i="6"/>
  <c r="AI1232" i="6"/>
  <c r="AI1233" i="6"/>
  <c r="AI1234" i="6"/>
  <c r="AI1235" i="6"/>
  <c r="AI1236" i="6"/>
  <c r="AI1237" i="6"/>
  <c r="AI1238" i="6"/>
  <c r="AI1239" i="6"/>
  <c r="AI1240" i="6"/>
  <c r="AI1241" i="6"/>
  <c r="AI1242" i="6"/>
  <c r="AI1243" i="6"/>
  <c r="AI1244" i="6"/>
  <c r="AI1245" i="6"/>
  <c r="AI1246" i="6"/>
  <c r="AI1247" i="6"/>
  <c r="AI1248" i="6"/>
  <c r="AI1249" i="6"/>
  <c r="AI1250" i="6"/>
  <c r="AI1251" i="6"/>
  <c r="AI1252" i="6"/>
  <c r="AI1253" i="6"/>
  <c r="AI1254" i="6"/>
  <c r="AI1255" i="6"/>
  <c r="AI1256" i="6"/>
  <c r="AI1257" i="6"/>
  <c r="AI1258" i="6"/>
  <c r="AI1259" i="6"/>
  <c r="AI1260" i="6"/>
  <c r="AI1261" i="6"/>
  <c r="AI1262" i="6"/>
  <c r="AI1263" i="6"/>
  <c r="AI1264" i="6"/>
  <c r="AI1265" i="6"/>
  <c r="AI1266" i="6"/>
  <c r="AI1267" i="6"/>
  <c r="AI1268" i="6"/>
  <c r="AI1269" i="6"/>
  <c r="AI1270" i="6"/>
  <c r="AI1271" i="6"/>
  <c r="AI1272" i="6"/>
  <c r="AI1273" i="6"/>
  <c r="AI1274" i="6"/>
  <c r="AI1275" i="6"/>
  <c r="AI1276" i="6"/>
  <c r="AI1277" i="6"/>
  <c r="AI1278" i="6"/>
  <c r="AI1279" i="6"/>
  <c r="AI1280" i="6"/>
  <c r="AI1281" i="6"/>
  <c r="AI1282" i="6"/>
  <c r="AI1283" i="6"/>
  <c r="AI1284" i="6"/>
  <c r="AI1285" i="6"/>
  <c r="AI1286" i="6"/>
  <c r="AI1287" i="6"/>
  <c r="AI1288" i="6"/>
  <c r="AI1289" i="6"/>
  <c r="AI1290" i="6"/>
  <c r="AI1291" i="6"/>
  <c r="AI1292" i="6"/>
  <c r="AI1293" i="6"/>
  <c r="AI1294" i="6"/>
  <c r="AI1295" i="6"/>
  <c r="AI1296" i="6"/>
  <c r="AI1297" i="6"/>
  <c r="AI1298" i="6"/>
  <c r="AI1299" i="6"/>
  <c r="AI1300" i="6"/>
  <c r="AI1301" i="6"/>
  <c r="AI1302" i="6"/>
  <c r="AI1303" i="6"/>
  <c r="AI1304" i="6"/>
  <c r="AI1305" i="6"/>
  <c r="AI1306" i="6"/>
  <c r="AI1307" i="6"/>
  <c r="AI1308" i="6"/>
  <c r="AI1309" i="6"/>
  <c r="AI1310" i="6"/>
  <c r="AI1311" i="6"/>
  <c r="AI1312" i="6"/>
  <c r="AI1313" i="6"/>
  <c r="AI1314" i="6"/>
  <c r="AI1315" i="6"/>
  <c r="AI1316" i="6"/>
  <c r="AI1317" i="6"/>
  <c r="AI1318" i="6"/>
  <c r="AI1319" i="6"/>
  <c r="AI1320" i="6"/>
  <c r="AI1321" i="6"/>
  <c r="AI1322" i="6"/>
  <c r="AI1323" i="6"/>
  <c r="AI1324" i="6"/>
  <c r="AI1325" i="6"/>
  <c r="AI1326" i="6"/>
  <c r="AI1327" i="6"/>
  <c r="AI1328" i="6"/>
  <c r="AI1329" i="6"/>
  <c r="AI1330" i="6"/>
  <c r="AI1331" i="6"/>
  <c r="AI1332" i="6"/>
  <c r="AI1333" i="6"/>
  <c r="AI1334" i="6"/>
  <c r="AI1335" i="6"/>
  <c r="AI1336" i="6"/>
  <c r="AI1337" i="6"/>
  <c r="AI1338" i="6"/>
  <c r="AI1339" i="6"/>
  <c r="AI1340" i="6"/>
  <c r="AI1341" i="6"/>
  <c r="AI1342" i="6"/>
  <c r="AI1343" i="6"/>
  <c r="AI1344" i="6"/>
  <c r="AI1345" i="6"/>
  <c r="AI1346" i="6"/>
  <c r="AI1347" i="6"/>
  <c r="AI1348" i="6"/>
  <c r="AI1349" i="6"/>
  <c r="AI1350" i="6"/>
  <c r="AI1351" i="6"/>
  <c r="AI1352" i="6"/>
  <c r="AI1353" i="6"/>
  <c r="AI1354" i="6"/>
  <c r="AI1355" i="6"/>
  <c r="AI1356" i="6"/>
  <c r="AI1357" i="6"/>
  <c r="AI1358" i="6"/>
  <c r="AI1359" i="6"/>
  <c r="AI1360" i="6"/>
  <c r="AI1361" i="6"/>
  <c r="AI1362" i="6"/>
  <c r="AI1363" i="6"/>
  <c r="AI1364" i="6"/>
  <c r="AI1365" i="6"/>
  <c r="AI1366" i="6"/>
  <c r="AI1367" i="6"/>
  <c r="AI1368" i="6"/>
  <c r="AI1369" i="6"/>
  <c r="AI1370" i="6"/>
  <c r="AI1371" i="6"/>
  <c r="AI1372" i="6"/>
  <c r="AI1373" i="6"/>
  <c r="AI1374" i="6"/>
  <c r="AI1375" i="6"/>
  <c r="AI1376" i="6"/>
  <c r="AI1377" i="6"/>
  <c r="AI1378" i="6"/>
  <c r="AI1379" i="6"/>
  <c r="AI1380" i="6"/>
  <c r="AI1381" i="6"/>
  <c r="AI1382" i="6"/>
  <c r="AI1383" i="6"/>
  <c r="AI1384" i="6"/>
  <c r="AI1385" i="6"/>
  <c r="AI1386" i="6"/>
  <c r="AI1387" i="6"/>
  <c r="AI1388" i="6"/>
  <c r="AI1389" i="6"/>
  <c r="AI1390" i="6"/>
  <c r="AI1391" i="6"/>
  <c r="AI1392" i="6"/>
  <c r="AI1393" i="6"/>
  <c r="AI1394" i="6"/>
  <c r="AI1395" i="6"/>
  <c r="AI1396" i="6"/>
  <c r="AI1397" i="6"/>
  <c r="AI1398" i="6"/>
  <c r="AI1399" i="6"/>
  <c r="AI1400" i="6"/>
  <c r="AI1401" i="6"/>
  <c r="AI1402" i="6"/>
  <c r="AI1403" i="6"/>
  <c r="AI1404" i="6"/>
  <c r="AI1405" i="6"/>
  <c r="AI1406" i="6"/>
  <c r="AI1407" i="6"/>
  <c r="AI1408" i="6"/>
  <c r="AI1409" i="6"/>
  <c r="AI1410" i="6"/>
  <c r="AI1411" i="6"/>
  <c r="AI1412" i="6"/>
  <c r="AI1413" i="6"/>
  <c r="AI1414" i="6"/>
  <c r="AI1415" i="6"/>
  <c r="AI1416" i="6"/>
  <c r="AI1417" i="6"/>
  <c r="AI1418" i="6"/>
  <c r="AI1419" i="6"/>
  <c r="AI1420" i="6"/>
  <c r="AI1421" i="6"/>
  <c r="AI1422" i="6"/>
  <c r="AI1423" i="6"/>
  <c r="AI1424" i="6"/>
  <c r="AI1425" i="6"/>
  <c r="AI1426" i="6"/>
  <c r="AI1427" i="6"/>
  <c r="AI1428" i="6"/>
  <c r="AI1429" i="6"/>
  <c r="AI1430" i="6"/>
  <c r="AI1431" i="6"/>
  <c r="AI1432" i="6"/>
  <c r="AI1433" i="6"/>
  <c r="AI1434" i="6"/>
  <c r="AI1435" i="6"/>
  <c r="AI1436" i="6"/>
  <c r="AI1437" i="6"/>
  <c r="AI1438" i="6"/>
  <c r="AI1439" i="6"/>
  <c r="AI1440" i="6"/>
  <c r="AI1441" i="6"/>
  <c r="AI1442" i="6"/>
  <c r="AI1443" i="6"/>
  <c r="AI1444" i="6"/>
  <c r="AI1445" i="6"/>
  <c r="AI1446" i="6"/>
  <c r="AI1447" i="6"/>
  <c r="AI1448" i="6"/>
  <c r="AI1449" i="6"/>
  <c r="AI1450" i="6"/>
  <c r="AI1451" i="6"/>
  <c r="AI1452" i="6"/>
  <c r="AI1453" i="6"/>
  <c r="AI1454" i="6"/>
  <c r="AI1455" i="6"/>
  <c r="AI1456" i="6"/>
  <c r="AI1457" i="6"/>
  <c r="AI1458" i="6"/>
  <c r="AI1459" i="6"/>
  <c r="AI1460" i="6"/>
  <c r="AI1461" i="6"/>
  <c r="AI1462" i="6"/>
  <c r="AI1463" i="6"/>
  <c r="AI1464" i="6"/>
  <c r="AI1465" i="6"/>
  <c r="AI1466" i="6"/>
  <c r="AI1467" i="6"/>
  <c r="AI1468" i="6"/>
  <c r="AI1469" i="6"/>
  <c r="AI1470" i="6"/>
  <c r="AI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1" i="6"/>
  <c r="M22" i="16" l="1"/>
  <c r="Q11" i="17"/>
  <c r="Q12" i="17"/>
  <c r="R11" i="17"/>
  <c r="R12" i="17"/>
  <c r="Q12" i="16"/>
  <c r="Q11" i="16"/>
  <c r="R12" i="16"/>
  <c r="M21" i="16"/>
  <c r="AK11" i="6"/>
  <c r="AJ11" i="6"/>
  <c r="AK1463" i="6"/>
  <c r="AJ1463" i="6"/>
  <c r="AK1455" i="6"/>
  <c r="AJ1455" i="6"/>
  <c r="AK1447" i="6"/>
  <c r="AJ1447" i="6"/>
  <c r="AK1439" i="6"/>
  <c r="AJ1439" i="6"/>
  <c r="AK1431" i="6"/>
  <c r="AJ1431" i="6"/>
  <c r="AK1423" i="6"/>
  <c r="AJ1423" i="6"/>
  <c r="AK1415" i="6"/>
  <c r="AJ1415" i="6"/>
  <c r="AK1407" i="6"/>
  <c r="AJ1407" i="6"/>
  <c r="AK1399" i="6"/>
  <c r="AJ1399" i="6"/>
  <c r="AK1391" i="6"/>
  <c r="AJ1391" i="6"/>
  <c r="AK1383" i="6"/>
  <c r="AJ1383" i="6"/>
  <c r="AK1375" i="6"/>
  <c r="AJ1375" i="6"/>
  <c r="AK1367" i="6"/>
  <c r="AJ1367" i="6"/>
  <c r="AK1359" i="6"/>
  <c r="AJ1359" i="6"/>
  <c r="AK1351" i="6"/>
  <c r="AJ1351" i="6"/>
  <c r="AK1343" i="6"/>
  <c r="AJ1343" i="6"/>
  <c r="AK1335" i="6"/>
  <c r="AJ1335" i="6"/>
  <c r="AK1327" i="6"/>
  <c r="AJ1327" i="6"/>
  <c r="AK1319" i="6"/>
  <c r="AJ1319" i="6"/>
  <c r="AK1311" i="6"/>
  <c r="AJ1311" i="6"/>
  <c r="AK1303" i="6"/>
  <c r="AJ1303" i="6"/>
  <c r="AK1295" i="6"/>
  <c r="AJ1295" i="6"/>
  <c r="AK1287" i="6"/>
  <c r="AJ1287" i="6"/>
  <c r="AK1279" i="6"/>
  <c r="AJ1279" i="6"/>
  <c r="AK1271" i="6"/>
  <c r="AJ1271" i="6"/>
  <c r="AK1263" i="6"/>
  <c r="AJ1263" i="6"/>
  <c r="AK1255" i="6"/>
  <c r="AJ1255" i="6"/>
  <c r="AK1247" i="6"/>
  <c r="AJ1247" i="6"/>
  <c r="AK1239" i="6"/>
  <c r="AJ1239" i="6"/>
  <c r="AK1231" i="6"/>
  <c r="AJ1231" i="6"/>
  <c r="AK1223" i="6"/>
  <c r="AJ1223" i="6"/>
  <c r="AK1215" i="6"/>
  <c r="AJ1215" i="6"/>
  <c r="AK1207" i="6"/>
  <c r="AJ1207" i="6"/>
  <c r="AK1199" i="6"/>
  <c r="AJ1199" i="6"/>
  <c r="AK1191" i="6"/>
  <c r="AJ1191" i="6"/>
  <c r="AK1183" i="6"/>
  <c r="AJ1183" i="6"/>
  <c r="AK1175" i="6"/>
  <c r="AJ1175" i="6"/>
  <c r="AK1167" i="6"/>
  <c r="AJ1167" i="6"/>
  <c r="AK1159" i="6"/>
  <c r="AJ1159" i="6"/>
  <c r="AK1151" i="6"/>
  <c r="AJ1151" i="6"/>
  <c r="AK1143" i="6"/>
  <c r="AJ1143" i="6"/>
  <c r="AK1135" i="6"/>
  <c r="AJ1135" i="6"/>
  <c r="AK1127" i="6"/>
  <c r="AJ1127" i="6"/>
  <c r="AK1119" i="6"/>
  <c r="AJ1119" i="6"/>
  <c r="AK1111" i="6"/>
  <c r="AJ1111" i="6"/>
  <c r="AK1103" i="6"/>
  <c r="AJ1103" i="6"/>
  <c r="AK1095" i="6"/>
  <c r="AJ1095" i="6"/>
  <c r="AK1087" i="6"/>
  <c r="AJ1087" i="6"/>
  <c r="AK1079" i="6"/>
  <c r="AJ1079" i="6"/>
  <c r="AK1071" i="6"/>
  <c r="AJ1071" i="6"/>
  <c r="AK1063" i="6"/>
  <c r="AJ1063" i="6"/>
  <c r="AK1055" i="6"/>
  <c r="AJ1055" i="6"/>
  <c r="AK1047" i="6"/>
  <c r="AJ1047" i="6"/>
  <c r="AK1039" i="6"/>
  <c r="AJ1039" i="6"/>
  <c r="AK1031" i="6"/>
  <c r="AJ1031" i="6"/>
  <c r="AK1023" i="6"/>
  <c r="AJ1023" i="6"/>
  <c r="AK1015" i="6"/>
  <c r="AJ1015" i="6"/>
  <c r="AK1007" i="6"/>
  <c r="AJ1007" i="6"/>
  <c r="AK999" i="6"/>
  <c r="AJ999" i="6"/>
  <c r="AK991" i="6"/>
  <c r="AJ991" i="6"/>
  <c r="AK983" i="6"/>
  <c r="AJ983" i="6"/>
  <c r="AK975" i="6"/>
  <c r="AJ975" i="6"/>
  <c r="AK967" i="6"/>
  <c r="AJ967" i="6"/>
  <c r="AK959" i="6"/>
  <c r="AJ959" i="6"/>
  <c r="AK951" i="6"/>
  <c r="AJ951" i="6"/>
  <c r="AK943" i="6"/>
  <c r="AJ943" i="6"/>
  <c r="AK935" i="6"/>
  <c r="AJ935" i="6"/>
  <c r="AK927" i="6"/>
  <c r="AJ927" i="6"/>
  <c r="AK919" i="6"/>
  <c r="AJ919" i="6"/>
  <c r="AK911" i="6"/>
  <c r="AJ911" i="6"/>
  <c r="AK903" i="6"/>
  <c r="AJ903" i="6"/>
  <c r="AK895" i="6"/>
  <c r="AJ895" i="6"/>
  <c r="AK887" i="6"/>
  <c r="AJ887" i="6"/>
  <c r="AK879" i="6"/>
  <c r="AJ879" i="6"/>
  <c r="AK871" i="6"/>
  <c r="AJ871" i="6"/>
  <c r="AK863" i="6"/>
  <c r="AJ863" i="6"/>
  <c r="AK855" i="6"/>
  <c r="AJ855" i="6"/>
  <c r="AK847" i="6"/>
  <c r="AJ847" i="6"/>
  <c r="AK839" i="6"/>
  <c r="AJ839" i="6"/>
  <c r="AK831" i="6"/>
  <c r="AJ831" i="6"/>
  <c r="AK823" i="6"/>
  <c r="AJ823" i="6"/>
  <c r="AK815" i="6"/>
  <c r="AJ815" i="6"/>
  <c r="AK807" i="6"/>
  <c r="AJ807" i="6"/>
  <c r="AK799" i="6"/>
  <c r="AJ799" i="6"/>
  <c r="AK791" i="6"/>
  <c r="AJ791" i="6"/>
  <c r="AK783" i="6"/>
  <c r="AJ783" i="6"/>
  <c r="AK775" i="6"/>
  <c r="AJ775" i="6"/>
  <c r="AK767" i="6"/>
  <c r="AJ767" i="6"/>
  <c r="AK759" i="6"/>
  <c r="AJ759" i="6"/>
  <c r="AK751" i="6"/>
  <c r="AJ751" i="6"/>
  <c r="AK743" i="6"/>
  <c r="AJ743" i="6"/>
  <c r="AK735" i="6"/>
  <c r="AJ735" i="6"/>
  <c r="AK727" i="6"/>
  <c r="AJ727" i="6"/>
  <c r="AK719" i="6"/>
  <c r="AJ719" i="6"/>
  <c r="AK711" i="6"/>
  <c r="AJ711" i="6"/>
  <c r="AK703" i="6"/>
  <c r="AJ703" i="6"/>
  <c r="AK695" i="6"/>
  <c r="AJ695" i="6"/>
  <c r="AK687" i="6"/>
  <c r="AJ687" i="6"/>
  <c r="AK679" i="6"/>
  <c r="AJ679" i="6"/>
  <c r="AK671" i="6"/>
  <c r="AJ671" i="6"/>
  <c r="AK663" i="6"/>
  <c r="AJ663" i="6"/>
  <c r="AK655" i="6"/>
  <c r="AJ655" i="6"/>
  <c r="AK647" i="6"/>
  <c r="AJ647" i="6"/>
  <c r="AK639" i="6"/>
  <c r="AJ639" i="6"/>
  <c r="AK631" i="6"/>
  <c r="AJ631" i="6"/>
  <c r="AK623" i="6"/>
  <c r="AJ623" i="6"/>
  <c r="AK615" i="6"/>
  <c r="AJ615" i="6"/>
  <c r="AK607" i="6"/>
  <c r="AJ607" i="6"/>
  <c r="AK599" i="6"/>
  <c r="AJ599" i="6"/>
  <c r="AK591" i="6"/>
  <c r="AJ591" i="6"/>
  <c r="AK583" i="6"/>
  <c r="AJ583" i="6"/>
  <c r="AK575" i="6"/>
  <c r="AJ575" i="6"/>
  <c r="AK567" i="6"/>
  <c r="AJ567" i="6"/>
  <c r="AK559" i="6"/>
  <c r="AJ559" i="6"/>
  <c r="AK551" i="6"/>
  <c r="AJ551" i="6"/>
  <c r="AK543" i="6"/>
  <c r="AJ543" i="6"/>
  <c r="AK535" i="6"/>
  <c r="AJ535" i="6"/>
  <c r="AK527" i="6"/>
  <c r="AJ527" i="6"/>
  <c r="AK519" i="6"/>
  <c r="AJ519" i="6"/>
  <c r="AK511" i="6"/>
  <c r="AJ511" i="6"/>
  <c r="AK503" i="6"/>
  <c r="AJ503" i="6"/>
  <c r="AK495" i="6"/>
  <c r="AJ495" i="6"/>
  <c r="AK487" i="6"/>
  <c r="AJ487" i="6"/>
  <c r="AK479" i="6"/>
  <c r="AJ479" i="6"/>
  <c r="AK471" i="6"/>
  <c r="AJ471" i="6"/>
  <c r="AK463" i="6"/>
  <c r="AJ463" i="6"/>
  <c r="AK455" i="6"/>
  <c r="AJ455" i="6"/>
  <c r="AK447" i="6"/>
  <c r="AJ447" i="6"/>
  <c r="AK439" i="6"/>
  <c r="AJ439" i="6"/>
  <c r="AK431" i="6"/>
  <c r="AJ431" i="6"/>
  <c r="AK423" i="6"/>
  <c r="AJ423" i="6"/>
  <c r="AK415" i="6"/>
  <c r="AJ415" i="6"/>
  <c r="AK407" i="6"/>
  <c r="AJ407" i="6"/>
  <c r="AK399" i="6"/>
  <c r="AJ399" i="6"/>
  <c r="AK391" i="6"/>
  <c r="AJ391" i="6"/>
  <c r="AK383" i="6"/>
  <c r="AJ383" i="6"/>
  <c r="AK375" i="6"/>
  <c r="AJ375" i="6"/>
  <c r="AK367" i="6"/>
  <c r="AJ367" i="6"/>
  <c r="AK359" i="6"/>
  <c r="AJ359" i="6"/>
  <c r="AK351" i="6"/>
  <c r="AJ351" i="6"/>
  <c r="AK343" i="6"/>
  <c r="AJ343" i="6"/>
  <c r="AK335" i="6"/>
  <c r="AJ335" i="6"/>
  <c r="AK327" i="6"/>
  <c r="AJ327" i="6"/>
  <c r="AK319" i="6"/>
  <c r="AJ319" i="6"/>
  <c r="AK311" i="6"/>
  <c r="AJ311" i="6"/>
  <c r="AK303" i="6"/>
  <c r="AJ303" i="6"/>
  <c r="AK295" i="6"/>
  <c r="AJ295" i="6"/>
  <c r="AK287" i="6"/>
  <c r="AJ287" i="6"/>
  <c r="AK279" i="6"/>
  <c r="AJ279" i="6"/>
  <c r="AK271" i="6"/>
  <c r="AJ271" i="6"/>
  <c r="AK263" i="6"/>
  <c r="AJ263" i="6"/>
  <c r="AK255" i="6"/>
  <c r="AJ255" i="6"/>
  <c r="AK247" i="6"/>
  <c r="AJ247" i="6"/>
  <c r="AK239" i="6"/>
  <c r="AJ239" i="6"/>
  <c r="AK231" i="6"/>
  <c r="AJ231" i="6"/>
  <c r="AK223" i="6"/>
  <c r="AJ223" i="6"/>
  <c r="AK215" i="6"/>
  <c r="AJ215" i="6"/>
  <c r="AK207" i="6"/>
  <c r="AJ207" i="6"/>
  <c r="AK199" i="6"/>
  <c r="AJ199" i="6"/>
  <c r="AK191" i="6"/>
  <c r="AJ191" i="6"/>
  <c r="AK183" i="6"/>
  <c r="AJ183" i="6"/>
  <c r="AK175" i="6"/>
  <c r="AJ175" i="6"/>
  <c r="AK167" i="6"/>
  <c r="AJ167" i="6"/>
  <c r="AK159" i="6"/>
  <c r="AJ159" i="6"/>
  <c r="AK151" i="6"/>
  <c r="AJ151" i="6"/>
  <c r="AK143" i="6"/>
  <c r="AJ143" i="6"/>
  <c r="AK135" i="6"/>
  <c r="AJ135" i="6"/>
  <c r="AK127" i="6"/>
  <c r="AJ127" i="6"/>
  <c r="AK119" i="6"/>
  <c r="AJ119" i="6"/>
  <c r="AK111" i="6"/>
  <c r="AJ111" i="6"/>
  <c r="AK103" i="6"/>
  <c r="AJ103" i="6"/>
  <c r="AK95" i="6"/>
  <c r="AJ95" i="6"/>
  <c r="AK87" i="6"/>
  <c r="AJ87" i="6"/>
  <c r="AK79" i="6"/>
  <c r="AJ79" i="6"/>
  <c r="AK71" i="6"/>
  <c r="AJ71" i="6"/>
  <c r="AK63" i="6"/>
  <c r="AJ63" i="6"/>
  <c r="AK55" i="6"/>
  <c r="AJ55" i="6"/>
  <c r="AK47" i="6"/>
  <c r="AJ47" i="6"/>
  <c r="AK39" i="6"/>
  <c r="AJ39" i="6"/>
  <c r="AK31" i="6"/>
  <c r="AJ31" i="6"/>
  <c r="AK23" i="6"/>
  <c r="AJ23" i="6"/>
  <c r="AK15" i="6"/>
  <c r="AJ15" i="6"/>
  <c r="AK1470" i="6"/>
  <c r="AJ1470" i="6"/>
  <c r="AK1462" i="6"/>
  <c r="AJ1462" i="6"/>
  <c r="AK1454" i="6"/>
  <c r="AJ1454" i="6"/>
  <c r="AK1446" i="6"/>
  <c r="AJ1446" i="6"/>
  <c r="AK1438" i="6"/>
  <c r="AJ1438" i="6"/>
  <c r="AK1430" i="6"/>
  <c r="AJ1430" i="6"/>
  <c r="AK1422" i="6"/>
  <c r="AJ1422" i="6"/>
  <c r="AK1414" i="6"/>
  <c r="AJ1414" i="6"/>
  <c r="AK1406" i="6"/>
  <c r="AJ1406" i="6"/>
  <c r="AK1398" i="6"/>
  <c r="AJ1398" i="6"/>
  <c r="AK1390" i="6"/>
  <c r="AJ1390" i="6"/>
  <c r="AK1382" i="6"/>
  <c r="AJ1382" i="6"/>
  <c r="AK1374" i="6"/>
  <c r="AJ1374" i="6"/>
  <c r="AK1366" i="6"/>
  <c r="AJ1366" i="6"/>
  <c r="AK1358" i="6"/>
  <c r="AJ1358" i="6"/>
  <c r="AK1350" i="6"/>
  <c r="AJ1350" i="6"/>
  <c r="AK1342" i="6"/>
  <c r="AJ1342" i="6"/>
  <c r="AK1334" i="6"/>
  <c r="AJ1334" i="6"/>
  <c r="AK1326" i="6"/>
  <c r="AJ1326" i="6"/>
  <c r="AK1318" i="6"/>
  <c r="AJ1318" i="6"/>
  <c r="AK1310" i="6"/>
  <c r="AJ1310" i="6"/>
  <c r="AK1302" i="6"/>
  <c r="AJ1302" i="6"/>
  <c r="AK1294" i="6"/>
  <c r="AJ1294" i="6"/>
  <c r="AK1286" i="6"/>
  <c r="AJ1286" i="6"/>
  <c r="AK1278" i="6"/>
  <c r="AJ1278" i="6"/>
  <c r="AK1270" i="6"/>
  <c r="AJ1270" i="6"/>
  <c r="AK1262" i="6"/>
  <c r="AJ1262" i="6"/>
  <c r="AK1254" i="6"/>
  <c r="AJ1254" i="6"/>
  <c r="AK1246" i="6"/>
  <c r="AJ1246" i="6"/>
  <c r="AK1238" i="6"/>
  <c r="AJ1238" i="6"/>
  <c r="AK1230" i="6"/>
  <c r="AJ1230" i="6"/>
  <c r="AK1222" i="6"/>
  <c r="AJ1222" i="6"/>
  <c r="AK1214" i="6"/>
  <c r="AJ1214" i="6"/>
  <c r="AK1206" i="6"/>
  <c r="AJ1206" i="6"/>
  <c r="AK1198" i="6"/>
  <c r="AJ1198" i="6"/>
  <c r="AK1190" i="6"/>
  <c r="AJ1190" i="6"/>
  <c r="AK1182" i="6"/>
  <c r="AJ1182" i="6"/>
  <c r="AK1174" i="6"/>
  <c r="AJ1174" i="6"/>
  <c r="AK1166" i="6"/>
  <c r="AJ1166" i="6"/>
  <c r="AK1158" i="6"/>
  <c r="AJ1158" i="6"/>
  <c r="AK1150" i="6"/>
  <c r="AJ1150" i="6"/>
  <c r="AK1142" i="6"/>
  <c r="AJ1142" i="6"/>
  <c r="AK1134" i="6"/>
  <c r="AJ1134" i="6"/>
  <c r="AK1126" i="6"/>
  <c r="AJ1126" i="6"/>
  <c r="AK1118" i="6"/>
  <c r="AJ1118" i="6"/>
  <c r="AK1110" i="6"/>
  <c r="AJ1110" i="6"/>
  <c r="AK1102" i="6"/>
  <c r="AJ1102" i="6"/>
  <c r="AK1094" i="6"/>
  <c r="AJ1094" i="6"/>
  <c r="AK1086" i="6"/>
  <c r="AJ1086" i="6"/>
  <c r="AK1078" i="6"/>
  <c r="AJ1078" i="6"/>
  <c r="AK1070" i="6"/>
  <c r="AJ1070" i="6"/>
  <c r="AK1062" i="6"/>
  <c r="AJ1062" i="6"/>
  <c r="AK1054" i="6"/>
  <c r="AJ1054" i="6"/>
  <c r="AK1046" i="6"/>
  <c r="AJ1046" i="6"/>
  <c r="AK1038" i="6"/>
  <c r="AJ1038" i="6"/>
  <c r="AK1030" i="6"/>
  <c r="AJ1030" i="6"/>
  <c r="AK1022" i="6"/>
  <c r="AJ1022" i="6"/>
  <c r="AK1014" i="6"/>
  <c r="AJ1014" i="6"/>
  <c r="AK1006" i="6"/>
  <c r="AJ1006" i="6"/>
  <c r="AK998" i="6"/>
  <c r="AJ998" i="6"/>
  <c r="AK990" i="6"/>
  <c r="AJ990" i="6"/>
  <c r="AK982" i="6"/>
  <c r="AJ982" i="6"/>
  <c r="AK974" i="6"/>
  <c r="AJ974" i="6"/>
  <c r="AK966" i="6"/>
  <c r="AJ966" i="6"/>
  <c r="AK958" i="6"/>
  <c r="AJ958" i="6"/>
  <c r="AK950" i="6"/>
  <c r="AJ950" i="6"/>
  <c r="AK942" i="6"/>
  <c r="AJ942" i="6"/>
  <c r="AK934" i="6"/>
  <c r="AJ934" i="6"/>
  <c r="AK926" i="6"/>
  <c r="AJ926" i="6"/>
  <c r="AK918" i="6"/>
  <c r="AJ918" i="6"/>
  <c r="AK910" i="6"/>
  <c r="AJ910" i="6"/>
  <c r="AK902" i="6"/>
  <c r="AJ902" i="6"/>
  <c r="AK894" i="6"/>
  <c r="AJ894" i="6"/>
  <c r="AK886" i="6"/>
  <c r="AJ886" i="6"/>
  <c r="AK878" i="6"/>
  <c r="AJ878" i="6"/>
  <c r="AK870" i="6"/>
  <c r="AJ870" i="6"/>
  <c r="AK862" i="6"/>
  <c r="AJ862" i="6"/>
  <c r="AK854" i="6"/>
  <c r="AJ854" i="6"/>
  <c r="AK846" i="6"/>
  <c r="AJ846" i="6"/>
  <c r="AK838" i="6"/>
  <c r="AJ838" i="6"/>
  <c r="AK830" i="6"/>
  <c r="AJ830" i="6"/>
  <c r="AK822" i="6"/>
  <c r="AJ822" i="6"/>
  <c r="AK814" i="6"/>
  <c r="AJ814" i="6"/>
  <c r="AK806" i="6"/>
  <c r="AJ806" i="6"/>
  <c r="AK798" i="6"/>
  <c r="AJ798" i="6"/>
  <c r="AK790" i="6"/>
  <c r="AJ790" i="6"/>
  <c r="AK782" i="6"/>
  <c r="AJ782" i="6"/>
  <c r="AK774" i="6"/>
  <c r="AJ774" i="6"/>
  <c r="AK766" i="6"/>
  <c r="AJ766" i="6"/>
  <c r="AK758" i="6"/>
  <c r="AJ758" i="6"/>
  <c r="AK750" i="6"/>
  <c r="AJ750" i="6"/>
  <c r="AK742" i="6"/>
  <c r="AJ742" i="6"/>
  <c r="AK734" i="6"/>
  <c r="AJ734" i="6"/>
  <c r="AK726" i="6"/>
  <c r="AJ726" i="6"/>
  <c r="AK718" i="6"/>
  <c r="AJ718" i="6"/>
  <c r="AK710" i="6"/>
  <c r="AJ710" i="6"/>
  <c r="AK702" i="6"/>
  <c r="AJ702" i="6"/>
  <c r="AK694" i="6"/>
  <c r="AJ694" i="6"/>
  <c r="AK686" i="6"/>
  <c r="AJ686" i="6"/>
  <c r="AK678" i="6"/>
  <c r="AJ678" i="6"/>
  <c r="AK670" i="6"/>
  <c r="AJ670" i="6"/>
  <c r="AK662" i="6"/>
  <c r="AJ662" i="6"/>
  <c r="AK654" i="6"/>
  <c r="AJ654" i="6"/>
  <c r="AK646" i="6"/>
  <c r="AJ646" i="6"/>
  <c r="AK638" i="6"/>
  <c r="AJ638" i="6"/>
  <c r="AK630" i="6"/>
  <c r="AJ630" i="6"/>
  <c r="AK622" i="6"/>
  <c r="AJ622" i="6"/>
  <c r="AK614" i="6"/>
  <c r="AJ614" i="6"/>
  <c r="AK606" i="6"/>
  <c r="AJ606" i="6"/>
  <c r="AK598" i="6"/>
  <c r="AJ598" i="6"/>
  <c r="AK590" i="6"/>
  <c r="AJ590" i="6"/>
  <c r="AK582" i="6"/>
  <c r="AJ582" i="6"/>
  <c r="AK574" i="6"/>
  <c r="AJ574" i="6"/>
  <c r="AK566" i="6"/>
  <c r="AJ566" i="6"/>
  <c r="AK558" i="6"/>
  <c r="AJ558" i="6"/>
  <c r="AK550" i="6"/>
  <c r="AJ550" i="6"/>
  <c r="AK542" i="6"/>
  <c r="AJ542" i="6"/>
  <c r="AK534" i="6"/>
  <c r="AJ534" i="6"/>
  <c r="AK526" i="6"/>
  <c r="AJ526" i="6"/>
  <c r="AK518" i="6"/>
  <c r="AJ518" i="6"/>
  <c r="AK510" i="6"/>
  <c r="AJ510" i="6"/>
  <c r="AK502" i="6"/>
  <c r="AJ502" i="6"/>
  <c r="AK494" i="6"/>
  <c r="AJ494" i="6"/>
  <c r="AK486" i="6"/>
  <c r="AJ486" i="6"/>
  <c r="AK478" i="6"/>
  <c r="AJ478" i="6"/>
  <c r="AK470" i="6"/>
  <c r="AJ470" i="6"/>
  <c r="AK462" i="6"/>
  <c r="AJ462" i="6"/>
  <c r="AK454" i="6"/>
  <c r="AJ454" i="6"/>
  <c r="AK446" i="6"/>
  <c r="AJ446" i="6"/>
  <c r="AK438" i="6"/>
  <c r="AJ438" i="6"/>
  <c r="AK430" i="6"/>
  <c r="AJ430" i="6"/>
  <c r="AK422" i="6"/>
  <c r="AJ422" i="6"/>
  <c r="AK414" i="6"/>
  <c r="AJ414" i="6"/>
  <c r="AK406" i="6"/>
  <c r="AJ406" i="6"/>
  <c r="AK398" i="6"/>
  <c r="AJ398" i="6"/>
  <c r="AK390" i="6"/>
  <c r="AJ390" i="6"/>
  <c r="AK382" i="6"/>
  <c r="AJ382" i="6"/>
  <c r="AK374" i="6"/>
  <c r="AJ374" i="6"/>
  <c r="AK366" i="6"/>
  <c r="AJ366" i="6"/>
  <c r="AK358" i="6"/>
  <c r="AJ358" i="6"/>
  <c r="AK350" i="6"/>
  <c r="AJ350" i="6"/>
  <c r="AK342" i="6"/>
  <c r="AJ342" i="6"/>
  <c r="AK334" i="6"/>
  <c r="AJ334" i="6"/>
  <c r="AK326" i="6"/>
  <c r="AJ326" i="6"/>
  <c r="AK318" i="6"/>
  <c r="AJ318" i="6"/>
  <c r="AK310" i="6"/>
  <c r="AJ310" i="6"/>
  <c r="AK302" i="6"/>
  <c r="AJ302" i="6"/>
  <c r="AK294" i="6"/>
  <c r="AJ294" i="6"/>
  <c r="AK286" i="6"/>
  <c r="AJ286" i="6"/>
  <c r="AK278" i="6"/>
  <c r="AJ278" i="6"/>
  <c r="AK270" i="6"/>
  <c r="AJ270" i="6"/>
  <c r="AK262" i="6"/>
  <c r="AJ262" i="6"/>
  <c r="AK254" i="6"/>
  <c r="AJ254" i="6"/>
  <c r="AK246" i="6"/>
  <c r="AJ246" i="6"/>
  <c r="AK238" i="6"/>
  <c r="AJ238" i="6"/>
  <c r="AK230" i="6"/>
  <c r="AJ230" i="6"/>
  <c r="AK222" i="6"/>
  <c r="AJ222" i="6"/>
  <c r="AK214" i="6"/>
  <c r="AJ214" i="6"/>
  <c r="AK206" i="6"/>
  <c r="AJ206" i="6"/>
  <c r="AK198" i="6"/>
  <c r="AJ198" i="6"/>
  <c r="AK190" i="6"/>
  <c r="AJ190" i="6"/>
  <c r="AK182" i="6"/>
  <c r="AJ182" i="6"/>
  <c r="AK174" i="6"/>
  <c r="AJ174" i="6"/>
  <c r="AK166" i="6"/>
  <c r="AJ166" i="6"/>
  <c r="AK158" i="6"/>
  <c r="AJ158" i="6"/>
  <c r="AK150" i="6"/>
  <c r="AJ150" i="6"/>
  <c r="AK142" i="6"/>
  <c r="AJ142" i="6"/>
  <c r="AK134" i="6"/>
  <c r="AJ134" i="6"/>
  <c r="AK126" i="6"/>
  <c r="AJ126" i="6"/>
  <c r="AK118" i="6"/>
  <c r="AJ118" i="6"/>
  <c r="AK110" i="6"/>
  <c r="AJ110" i="6"/>
  <c r="AK102" i="6"/>
  <c r="AJ102" i="6"/>
  <c r="AK94" i="6"/>
  <c r="AJ94" i="6"/>
  <c r="AK86" i="6"/>
  <c r="AJ86" i="6"/>
  <c r="AK78" i="6"/>
  <c r="AJ78" i="6"/>
  <c r="AK70" i="6"/>
  <c r="AJ70" i="6"/>
  <c r="AK62" i="6"/>
  <c r="AJ62" i="6"/>
  <c r="AK54" i="6"/>
  <c r="AJ54" i="6"/>
  <c r="AK46" i="6"/>
  <c r="AJ46" i="6"/>
  <c r="AK38" i="6"/>
  <c r="AJ38" i="6"/>
  <c r="AK30" i="6"/>
  <c r="AJ30" i="6"/>
  <c r="AK22" i="6"/>
  <c r="AJ22" i="6"/>
  <c r="AK14" i="6"/>
  <c r="AJ14" i="6"/>
  <c r="AK1469" i="6"/>
  <c r="AJ1469" i="6"/>
  <c r="AK1461" i="6"/>
  <c r="AJ1461" i="6"/>
  <c r="AK1453" i="6"/>
  <c r="AJ1453" i="6"/>
  <c r="AK1445" i="6"/>
  <c r="AJ1445" i="6"/>
  <c r="AK1437" i="6"/>
  <c r="AJ1437" i="6"/>
  <c r="AK1429" i="6"/>
  <c r="AJ1429" i="6"/>
  <c r="AK1421" i="6"/>
  <c r="AJ1421" i="6"/>
  <c r="AK1413" i="6"/>
  <c r="AJ1413" i="6"/>
  <c r="AK1405" i="6"/>
  <c r="AJ1405" i="6"/>
  <c r="AK1397" i="6"/>
  <c r="AJ1397" i="6"/>
  <c r="AK1389" i="6"/>
  <c r="AJ1389" i="6"/>
  <c r="AK1381" i="6"/>
  <c r="AJ1381" i="6"/>
  <c r="AK1373" i="6"/>
  <c r="AJ1373" i="6"/>
  <c r="AK1365" i="6"/>
  <c r="AJ1365" i="6"/>
  <c r="AK1357" i="6"/>
  <c r="AJ1357" i="6"/>
  <c r="AK1349" i="6"/>
  <c r="AJ1349" i="6"/>
  <c r="AK1341" i="6"/>
  <c r="AJ1341" i="6"/>
  <c r="AK1333" i="6"/>
  <c r="AJ1333" i="6"/>
  <c r="AK1325" i="6"/>
  <c r="AJ1325" i="6"/>
  <c r="AK1317" i="6"/>
  <c r="AJ1317" i="6"/>
  <c r="AK1309" i="6"/>
  <c r="AJ1309" i="6"/>
  <c r="AK1301" i="6"/>
  <c r="AJ1301" i="6"/>
  <c r="AK1293" i="6"/>
  <c r="AJ1293" i="6"/>
  <c r="AK1285" i="6"/>
  <c r="AJ1285" i="6"/>
  <c r="AK1277" i="6"/>
  <c r="AJ1277" i="6"/>
  <c r="AK1269" i="6"/>
  <c r="AJ1269" i="6"/>
  <c r="AK1261" i="6"/>
  <c r="AJ1261" i="6"/>
  <c r="AK1253" i="6"/>
  <c r="AJ1253" i="6"/>
  <c r="AK1245" i="6"/>
  <c r="AJ1245" i="6"/>
  <c r="AK1237" i="6"/>
  <c r="AJ1237" i="6"/>
  <c r="AK1229" i="6"/>
  <c r="AJ1229" i="6"/>
  <c r="AK1221" i="6"/>
  <c r="AJ1221" i="6"/>
  <c r="AK1213" i="6"/>
  <c r="AJ1213" i="6"/>
  <c r="AK1205" i="6"/>
  <c r="AJ1205" i="6"/>
  <c r="AK1197" i="6"/>
  <c r="AJ1197" i="6"/>
  <c r="AK1189" i="6"/>
  <c r="AJ1189" i="6"/>
  <c r="AK1181" i="6"/>
  <c r="AJ1181" i="6"/>
  <c r="AK1173" i="6"/>
  <c r="AJ1173" i="6"/>
  <c r="AK1165" i="6"/>
  <c r="AJ1165" i="6"/>
  <c r="AK1157" i="6"/>
  <c r="AJ1157" i="6"/>
  <c r="AK1149" i="6"/>
  <c r="AJ1149" i="6"/>
  <c r="AK1141" i="6"/>
  <c r="AJ1141" i="6"/>
  <c r="AK1133" i="6"/>
  <c r="AJ1133" i="6"/>
  <c r="AK1125" i="6"/>
  <c r="AJ1125" i="6"/>
  <c r="AK1117" i="6"/>
  <c r="AJ1117" i="6"/>
  <c r="AK1109" i="6"/>
  <c r="AJ1109" i="6"/>
  <c r="AK1101" i="6"/>
  <c r="AJ1101" i="6"/>
  <c r="AK1093" i="6"/>
  <c r="AJ1093" i="6"/>
  <c r="AK1085" i="6"/>
  <c r="AJ1085" i="6"/>
  <c r="AK1077" i="6"/>
  <c r="AJ1077" i="6"/>
  <c r="AK1069" i="6"/>
  <c r="AJ1069" i="6"/>
  <c r="AK1061" i="6"/>
  <c r="AJ1061" i="6"/>
  <c r="AK1053" i="6"/>
  <c r="AJ1053" i="6"/>
  <c r="AK1045" i="6"/>
  <c r="AJ1045" i="6"/>
  <c r="AK1037" i="6"/>
  <c r="AJ1037" i="6"/>
  <c r="AK1029" i="6"/>
  <c r="AJ1029" i="6"/>
  <c r="AK1021" i="6"/>
  <c r="AJ1021" i="6"/>
  <c r="AK1013" i="6"/>
  <c r="AJ1013" i="6"/>
  <c r="AK1005" i="6"/>
  <c r="AJ1005" i="6"/>
  <c r="AK997" i="6"/>
  <c r="AJ997" i="6"/>
  <c r="AK989" i="6"/>
  <c r="AJ989" i="6"/>
  <c r="AK981" i="6"/>
  <c r="AJ981" i="6"/>
  <c r="AK973" i="6"/>
  <c r="AJ973" i="6"/>
  <c r="AK965" i="6"/>
  <c r="AJ965" i="6"/>
  <c r="AK957" i="6"/>
  <c r="AJ957" i="6"/>
  <c r="AK949" i="6"/>
  <c r="AJ949" i="6"/>
  <c r="AK941" i="6"/>
  <c r="AJ941" i="6"/>
  <c r="AK933" i="6"/>
  <c r="AJ933" i="6"/>
  <c r="AK925" i="6"/>
  <c r="AJ925" i="6"/>
  <c r="AK917" i="6"/>
  <c r="AJ917" i="6"/>
  <c r="AK909" i="6"/>
  <c r="AJ909" i="6"/>
  <c r="AK901" i="6"/>
  <c r="AJ901" i="6"/>
  <c r="AK893" i="6"/>
  <c r="AJ893" i="6"/>
  <c r="AK885" i="6"/>
  <c r="AJ885" i="6"/>
  <c r="AK877" i="6"/>
  <c r="AJ877" i="6"/>
  <c r="AK869" i="6"/>
  <c r="AJ869" i="6"/>
  <c r="AK861" i="6"/>
  <c r="AJ861" i="6"/>
  <c r="AK853" i="6"/>
  <c r="AJ853" i="6"/>
  <c r="AK845" i="6"/>
  <c r="AJ845" i="6"/>
  <c r="AK837" i="6"/>
  <c r="AJ837" i="6"/>
  <c r="AK829" i="6"/>
  <c r="AJ829" i="6"/>
  <c r="AK821" i="6"/>
  <c r="AJ821" i="6"/>
  <c r="AK813" i="6"/>
  <c r="AJ813" i="6"/>
  <c r="AK805" i="6"/>
  <c r="AJ805" i="6"/>
  <c r="AK797" i="6"/>
  <c r="AJ797" i="6"/>
  <c r="AK789" i="6"/>
  <c r="AJ789" i="6"/>
  <c r="AK781" i="6"/>
  <c r="AJ781" i="6"/>
  <c r="AK773" i="6"/>
  <c r="AJ773" i="6"/>
  <c r="AK765" i="6"/>
  <c r="AJ765" i="6"/>
  <c r="AK757" i="6"/>
  <c r="AJ757" i="6"/>
  <c r="AK749" i="6"/>
  <c r="AJ749" i="6"/>
  <c r="AK741" i="6"/>
  <c r="AJ741" i="6"/>
  <c r="AK733" i="6"/>
  <c r="AJ733" i="6"/>
  <c r="AK725" i="6"/>
  <c r="AJ725" i="6"/>
  <c r="AK717" i="6"/>
  <c r="AJ717" i="6"/>
  <c r="AK709" i="6"/>
  <c r="AJ709" i="6"/>
  <c r="AK701" i="6"/>
  <c r="AJ701" i="6"/>
  <c r="AK693" i="6"/>
  <c r="AJ693" i="6"/>
  <c r="AK685" i="6"/>
  <c r="AJ685" i="6"/>
  <c r="AK677" i="6"/>
  <c r="AJ677" i="6"/>
  <c r="AK669" i="6"/>
  <c r="AJ669" i="6"/>
  <c r="AK661" i="6"/>
  <c r="AJ661" i="6"/>
  <c r="AK653" i="6"/>
  <c r="AJ653" i="6"/>
  <c r="AK645" i="6"/>
  <c r="AJ645" i="6"/>
  <c r="AK637" i="6"/>
  <c r="AJ637" i="6"/>
  <c r="AK629" i="6"/>
  <c r="AJ629" i="6"/>
  <c r="AK621" i="6"/>
  <c r="AJ621" i="6"/>
  <c r="AK613" i="6"/>
  <c r="AJ613" i="6"/>
  <c r="AK605" i="6"/>
  <c r="AJ605" i="6"/>
  <c r="AK597" i="6"/>
  <c r="AJ597" i="6"/>
  <c r="AK589" i="6"/>
  <c r="AJ589" i="6"/>
  <c r="AK581" i="6"/>
  <c r="AJ581" i="6"/>
  <c r="AK573" i="6"/>
  <c r="AJ573" i="6"/>
  <c r="AK565" i="6"/>
  <c r="AJ565" i="6"/>
  <c r="AK557" i="6"/>
  <c r="AJ557" i="6"/>
  <c r="AK549" i="6"/>
  <c r="AJ549" i="6"/>
  <c r="AK541" i="6"/>
  <c r="AJ541" i="6"/>
  <c r="AK533" i="6"/>
  <c r="AJ533" i="6"/>
  <c r="AK525" i="6"/>
  <c r="AJ525" i="6"/>
  <c r="AK517" i="6"/>
  <c r="AJ517" i="6"/>
  <c r="AK509" i="6"/>
  <c r="AJ509" i="6"/>
  <c r="AK501" i="6"/>
  <c r="AJ501" i="6"/>
  <c r="AK493" i="6"/>
  <c r="AJ493" i="6"/>
  <c r="AK485" i="6"/>
  <c r="AJ485" i="6"/>
  <c r="AK477" i="6"/>
  <c r="AJ477" i="6"/>
  <c r="AK469" i="6"/>
  <c r="AJ469" i="6"/>
  <c r="AK461" i="6"/>
  <c r="AJ461" i="6"/>
  <c r="AK453" i="6"/>
  <c r="AJ453" i="6"/>
  <c r="AK445" i="6"/>
  <c r="AJ445" i="6"/>
  <c r="AK437" i="6"/>
  <c r="AJ437" i="6"/>
  <c r="AK429" i="6"/>
  <c r="AJ429" i="6"/>
  <c r="AK421" i="6"/>
  <c r="AJ421" i="6"/>
  <c r="AK413" i="6"/>
  <c r="AJ413" i="6"/>
  <c r="AK405" i="6"/>
  <c r="AJ405" i="6"/>
  <c r="AK397" i="6"/>
  <c r="AJ397" i="6"/>
  <c r="AK389" i="6"/>
  <c r="AJ389" i="6"/>
  <c r="AK381" i="6"/>
  <c r="AJ381" i="6"/>
  <c r="AK373" i="6"/>
  <c r="AJ373" i="6"/>
  <c r="AK365" i="6"/>
  <c r="AJ365" i="6"/>
  <c r="AK357" i="6"/>
  <c r="AJ357" i="6"/>
  <c r="AK349" i="6"/>
  <c r="AJ349" i="6"/>
  <c r="AK341" i="6"/>
  <c r="AJ341" i="6"/>
  <c r="AK333" i="6"/>
  <c r="AJ333" i="6"/>
  <c r="AK325" i="6"/>
  <c r="AJ325" i="6"/>
  <c r="AK317" i="6"/>
  <c r="AJ317" i="6"/>
  <c r="AK309" i="6"/>
  <c r="AJ309" i="6"/>
  <c r="AK301" i="6"/>
  <c r="AJ301" i="6"/>
  <c r="AK293" i="6"/>
  <c r="AJ293" i="6"/>
  <c r="AK285" i="6"/>
  <c r="AJ285" i="6"/>
  <c r="AK277" i="6"/>
  <c r="AJ277" i="6"/>
  <c r="AK269" i="6"/>
  <c r="AJ269" i="6"/>
  <c r="AK261" i="6"/>
  <c r="AJ261" i="6"/>
  <c r="AK253" i="6"/>
  <c r="AJ253" i="6"/>
  <c r="AK245" i="6"/>
  <c r="AJ245" i="6"/>
  <c r="AK237" i="6"/>
  <c r="AJ237" i="6"/>
  <c r="AK229" i="6"/>
  <c r="AJ229" i="6"/>
  <c r="AK221" i="6"/>
  <c r="AJ221" i="6"/>
  <c r="AK213" i="6"/>
  <c r="AJ213" i="6"/>
  <c r="AK205" i="6"/>
  <c r="AJ205" i="6"/>
  <c r="AK197" i="6"/>
  <c r="AJ197" i="6"/>
  <c r="AK189" i="6"/>
  <c r="AJ189" i="6"/>
  <c r="AK181" i="6"/>
  <c r="AJ181" i="6"/>
  <c r="AK173" i="6"/>
  <c r="AJ173" i="6"/>
  <c r="AK165" i="6"/>
  <c r="AJ165" i="6"/>
  <c r="AK157" i="6"/>
  <c r="AJ157" i="6"/>
  <c r="AK149" i="6"/>
  <c r="AJ149" i="6"/>
  <c r="AK141" i="6"/>
  <c r="AJ141" i="6"/>
  <c r="AK133" i="6"/>
  <c r="AJ133" i="6"/>
  <c r="AK125" i="6"/>
  <c r="AJ125" i="6"/>
  <c r="AK117" i="6"/>
  <c r="AJ117" i="6"/>
  <c r="AK109" i="6"/>
  <c r="AJ109" i="6"/>
  <c r="AK101" i="6"/>
  <c r="AJ101" i="6"/>
  <c r="AK93" i="6"/>
  <c r="AJ93" i="6"/>
  <c r="AK85" i="6"/>
  <c r="AJ85" i="6"/>
  <c r="AK77" i="6"/>
  <c r="AJ77" i="6"/>
  <c r="AK69" i="6"/>
  <c r="AJ69" i="6"/>
  <c r="AK61" i="6"/>
  <c r="AJ61" i="6"/>
  <c r="AK53" i="6"/>
  <c r="AJ53" i="6"/>
  <c r="AK45" i="6"/>
  <c r="AJ45" i="6"/>
  <c r="AK37" i="6"/>
  <c r="AJ37" i="6"/>
  <c r="AK29" i="6"/>
  <c r="AJ29" i="6"/>
  <c r="AK21" i="6"/>
  <c r="AJ21" i="6"/>
  <c r="AK13" i="6"/>
  <c r="AJ13" i="6"/>
  <c r="AK1468" i="6"/>
  <c r="AJ1468" i="6"/>
  <c r="AK1460" i="6"/>
  <c r="AJ1460" i="6"/>
  <c r="AK1452" i="6"/>
  <c r="AJ1452" i="6"/>
  <c r="AK1444" i="6"/>
  <c r="AJ1444" i="6"/>
  <c r="AK1436" i="6"/>
  <c r="AJ1436" i="6"/>
  <c r="AK1428" i="6"/>
  <c r="AJ1428" i="6"/>
  <c r="AK1420" i="6"/>
  <c r="AJ1420" i="6"/>
  <c r="AK1412" i="6"/>
  <c r="AJ1412" i="6"/>
  <c r="AK1404" i="6"/>
  <c r="AJ1404" i="6"/>
  <c r="AK1396" i="6"/>
  <c r="AJ1396" i="6"/>
  <c r="AK1388" i="6"/>
  <c r="AJ1388" i="6"/>
  <c r="AK1380" i="6"/>
  <c r="AJ1380" i="6"/>
  <c r="AK1372" i="6"/>
  <c r="AJ1372" i="6"/>
  <c r="AK1364" i="6"/>
  <c r="AJ1364" i="6"/>
  <c r="AK1356" i="6"/>
  <c r="AJ1356" i="6"/>
  <c r="AK1348" i="6"/>
  <c r="AJ1348" i="6"/>
  <c r="AK1340" i="6"/>
  <c r="AJ1340" i="6"/>
  <c r="AK1332" i="6"/>
  <c r="AJ1332" i="6"/>
  <c r="AK1324" i="6"/>
  <c r="AJ1324" i="6"/>
  <c r="AK1316" i="6"/>
  <c r="AJ1316" i="6"/>
  <c r="AK1308" i="6"/>
  <c r="AJ1308" i="6"/>
  <c r="AK1300" i="6"/>
  <c r="AJ1300" i="6"/>
  <c r="AK1292" i="6"/>
  <c r="AJ1292" i="6"/>
  <c r="AK1284" i="6"/>
  <c r="AJ1284" i="6"/>
  <c r="AK1276" i="6"/>
  <c r="AJ1276" i="6"/>
  <c r="AK1268" i="6"/>
  <c r="AJ1268" i="6"/>
  <c r="AK1260" i="6"/>
  <c r="AJ1260" i="6"/>
  <c r="AK1252" i="6"/>
  <c r="AJ1252" i="6"/>
  <c r="AK1244" i="6"/>
  <c r="AJ1244" i="6"/>
  <c r="AK1236" i="6"/>
  <c r="AJ1236" i="6"/>
  <c r="AK1228" i="6"/>
  <c r="AJ1228" i="6"/>
  <c r="AK1220" i="6"/>
  <c r="AJ1220" i="6"/>
  <c r="AK1212" i="6"/>
  <c r="AJ1212" i="6"/>
  <c r="AK1204" i="6"/>
  <c r="AJ1204" i="6"/>
  <c r="AK1196" i="6"/>
  <c r="AJ1196" i="6"/>
  <c r="AK1188" i="6"/>
  <c r="AJ1188" i="6"/>
  <c r="AK1180" i="6"/>
  <c r="AJ1180" i="6"/>
  <c r="AK1172" i="6"/>
  <c r="AJ1172" i="6"/>
  <c r="AK1164" i="6"/>
  <c r="AJ1164" i="6"/>
  <c r="AK1156" i="6"/>
  <c r="AJ1156" i="6"/>
  <c r="AK1148" i="6"/>
  <c r="AJ1148" i="6"/>
  <c r="AK1140" i="6"/>
  <c r="AJ1140" i="6"/>
  <c r="AK1132" i="6"/>
  <c r="AJ1132" i="6"/>
  <c r="AK1124" i="6"/>
  <c r="AJ1124" i="6"/>
  <c r="AK1116" i="6"/>
  <c r="AJ1116" i="6"/>
  <c r="AK1108" i="6"/>
  <c r="AJ1108" i="6"/>
  <c r="AK1100" i="6"/>
  <c r="AJ1100" i="6"/>
  <c r="AK1092" i="6"/>
  <c r="AJ1092" i="6"/>
  <c r="AK1084" i="6"/>
  <c r="AJ1084" i="6"/>
  <c r="AK1076" i="6"/>
  <c r="AJ1076" i="6"/>
  <c r="AK1068" i="6"/>
  <c r="AJ1068" i="6"/>
  <c r="AK1060" i="6"/>
  <c r="AJ1060" i="6"/>
  <c r="AK1052" i="6"/>
  <c r="AJ1052" i="6"/>
  <c r="AK1044" i="6"/>
  <c r="AJ1044" i="6"/>
  <c r="AK1036" i="6"/>
  <c r="AJ1036" i="6"/>
  <c r="AK1028" i="6"/>
  <c r="AJ1028" i="6"/>
  <c r="AK1020" i="6"/>
  <c r="AJ1020" i="6"/>
  <c r="AK1012" i="6"/>
  <c r="AJ1012" i="6"/>
  <c r="AK1004" i="6"/>
  <c r="AJ1004" i="6"/>
  <c r="AK996" i="6"/>
  <c r="AJ996" i="6"/>
  <c r="AK988" i="6"/>
  <c r="AJ988" i="6"/>
  <c r="AK980" i="6"/>
  <c r="AJ980" i="6"/>
  <c r="AK972" i="6"/>
  <c r="AJ972" i="6"/>
  <c r="AK964" i="6"/>
  <c r="AJ964" i="6"/>
  <c r="AK956" i="6"/>
  <c r="AJ956" i="6"/>
  <c r="AK948" i="6"/>
  <c r="AJ948" i="6"/>
  <c r="AK940" i="6"/>
  <c r="AJ940" i="6"/>
  <c r="AK932" i="6"/>
  <c r="AJ932" i="6"/>
  <c r="AK924" i="6"/>
  <c r="AJ924" i="6"/>
  <c r="AK916" i="6"/>
  <c r="AJ916" i="6"/>
  <c r="AK908" i="6"/>
  <c r="AJ908" i="6"/>
  <c r="AK900" i="6"/>
  <c r="AJ900" i="6"/>
  <c r="AK892" i="6"/>
  <c r="AJ892" i="6"/>
  <c r="AK884" i="6"/>
  <c r="AJ884" i="6"/>
  <c r="AK876" i="6"/>
  <c r="AJ876" i="6"/>
  <c r="AK868" i="6"/>
  <c r="AJ868" i="6"/>
  <c r="AK860" i="6"/>
  <c r="AJ860" i="6"/>
  <c r="AK852" i="6"/>
  <c r="AJ852" i="6"/>
  <c r="AK844" i="6"/>
  <c r="AJ844" i="6"/>
  <c r="AK836" i="6"/>
  <c r="AJ836" i="6"/>
  <c r="AK828" i="6"/>
  <c r="AJ828" i="6"/>
  <c r="AK820" i="6"/>
  <c r="AJ820" i="6"/>
  <c r="AK812" i="6"/>
  <c r="AJ812" i="6"/>
  <c r="AK804" i="6"/>
  <c r="AJ804" i="6"/>
  <c r="AK796" i="6"/>
  <c r="AJ796" i="6"/>
  <c r="AK788" i="6"/>
  <c r="AJ788" i="6"/>
  <c r="AK780" i="6"/>
  <c r="AJ780" i="6"/>
  <c r="AK772" i="6"/>
  <c r="AJ772" i="6"/>
  <c r="AK764" i="6"/>
  <c r="AJ764" i="6"/>
  <c r="AK756" i="6"/>
  <c r="AJ756" i="6"/>
  <c r="AK748" i="6"/>
  <c r="AJ748" i="6"/>
  <c r="AK740" i="6"/>
  <c r="AJ740" i="6"/>
  <c r="AK732" i="6"/>
  <c r="AJ732" i="6"/>
  <c r="AK724" i="6"/>
  <c r="AJ724" i="6"/>
  <c r="AK716" i="6"/>
  <c r="AJ716" i="6"/>
  <c r="AK708" i="6"/>
  <c r="AJ708" i="6"/>
  <c r="AK700" i="6"/>
  <c r="AJ700" i="6"/>
  <c r="AK692" i="6"/>
  <c r="AJ692" i="6"/>
  <c r="AK684" i="6"/>
  <c r="AJ684" i="6"/>
  <c r="AK676" i="6"/>
  <c r="AJ676" i="6"/>
  <c r="AK668" i="6"/>
  <c r="AJ668" i="6"/>
  <c r="AK660" i="6"/>
  <c r="AJ660" i="6"/>
  <c r="AK652" i="6"/>
  <c r="AJ652" i="6"/>
  <c r="AK644" i="6"/>
  <c r="AJ644" i="6"/>
  <c r="AK636" i="6"/>
  <c r="AJ636" i="6"/>
  <c r="AK628" i="6"/>
  <c r="AJ628" i="6"/>
  <c r="AK620" i="6"/>
  <c r="AJ620" i="6"/>
  <c r="AK612" i="6"/>
  <c r="AJ612" i="6"/>
  <c r="AK604" i="6"/>
  <c r="AJ604" i="6"/>
  <c r="AK596" i="6"/>
  <c r="AJ596" i="6"/>
  <c r="AK588" i="6"/>
  <c r="AJ588" i="6"/>
  <c r="AK580" i="6"/>
  <c r="AJ580" i="6"/>
  <c r="AK572" i="6"/>
  <c r="AJ572" i="6"/>
  <c r="AK564" i="6"/>
  <c r="AJ564" i="6"/>
  <c r="AK556" i="6"/>
  <c r="AJ556" i="6"/>
  <c r="AK548" i="6"/>
  <c r="AJ548" i="6"/>
  <c r="AK540" i="6"/>
  <c r="AJ540" i="6"/>
  <c r="AK532" i="6"/>
  <c r="AJ532" i="6"/>
  <c r="AK524" i="6"/>
  <c r="AJ524" i="6"/>
  <c r="AK516" i="6"/>
  <c r="AJ516" i="6"/>
  <c r="AK508" i="6"/>
  <c r="AJ508" i="6"/>
  <c r="AK500" i="6"/>
  <c r="AJ500" i="6"/>
  <c r="AK492" i="6"/>
  <c r="AJ492" i="6"/>
  <c r="AK484" i="6"/>
  <c r="AJ484" i="6"/>
  <c r="AK476" i="6"/>
  <c r="AJ476" i="6"/>
  <c r="AK468" i="6"/>
  <c r="AJ468" i="6"/>
  <c r="AK460" i="6"/>
  <c r="AJ460" i="6"/>
  <c r="AK452" i="6"/>
  <c r="AJ452" i="6"/>
  <c r="AK444" i="6"/>
  <c r="AJ444" i="6"/>
  <c r="AK436" i="6"/>
  <c r="AJ436" i="6"/>
  <c r="AK428" i="6"/>
  <c r="AJ428" i="6"/>
  <c r="AK420" i="6"/>
  <c r="AJ420" i="6"/>
  <c r="AK412" i="6"/>
  <c r="AJ412" i="6"/>
  <c r="AK404" i="6"/>
  <c r="AJ404" i="6"/>
  <c r="AK396" i="6"/>
  <c r="AJ396" i="6"/>
  <c r="AK388" i="6"/>
  <c r="AJ388" i="6"/>
  <c r="AK380" i="6"/>
  <c r="AJ380" i="6"/>
  <c r="AK372" i="6"/>
  <c r="AJ372" i="6"/>
  <c r="AK364" i="6"/>
  <c r="AJ364" i="6"/>
  <c r="AK356" i="6"/>
  <c r="AJ356" i="6"/>
  <c r="AK348" i="6"/>
  <c r="AJ348" i="6"/>
  <c r="AK340" i="6"/>
  <c r="AJ340" i="6"/>
  <c r="AK332" i="6"/>
  <c r="AJ332" i="6"/>
  <c r="AK324" i="6"/>
  <c r="AJ324" i="6"/>
  <c r="AK316" i="6"/>
  <c r="AJ316" i="6"/>
  <c r="AK308" i="6"/>
  <c r="AJ308" i="6"/>
  <c r="AK300" i="6"/>
  <c r="AJ300" i="6"/>
  <c r="AK292" i="6"/>
  <c r="AJ292" i="6"/>
  <c r="AK284" i="6"/>
  <c r="AJ284" i="6"/>
  <c r="AK276" i="6"/>
  <c r="AJ276" i="6"/>
  <c r="AK268" i="6"/>
  <c r="AJ268" i="6"/>
  <c r="AK260" i="6"/>
  <c r="AJ260" i="6"/>
  <c r="AK252" i="6"/>
  <c r="AJ252" i="6"/>
  <c r="AK244" i="6"/>
  <c r="AJ244" i="6"/>
  <c r="AK236" i="6"/>
  <c r="AJ236" i="6"/>
  <c r="AK228" i="6"/>
  <c r="AJ228" i="6"/>
  <c r="AK220" i="6"/>
  <c r="AJ220" i="6"/>
  <c r="AK212" i="6"/>
  <c r="AJ212" i="6"/>
  <c r="AK204" i="6"/>
  <c r="AJ204" i="6"/>
  <c r="AK196" i="6"/>
  <c r="AJ196" i="6"/>
  <c r="AK188" i="6"/>
  <c r="AJ188" i="6"/>
  <c r="AK180" i="6"/>
  <c r="AJ180" i="6"/>
  <c r="AK172" i="6"/>
  <c r="AJ172" i="6"/>
  <c r="AK164" i="6"/>
  <c r="AJ164" i="6"/>
  <c r="AK156" i="6"/>
  <c r="AJ156" i="6"/>
  <c r="AK148" i="6"/>
  <c r="AJ148" i="6"/>
  <c r="AK140" i="6"/>
  <c r="AJ140" i="6"/>
  <c r="AK132" i="6"/>
  <c r="AJ132" i="6"/>
  <c r="AK124" i="6"/>
  <c r="AJ124" i="6"/>
  <c r="AK116" i="6"/>
  <c r="AJ116" i="6"/>
  <c r="AK108" i="6"/>
  <c r="AJ108" i="6"/>
  <c r="AK100" i="6"/>
  <c r="AJ100" i="6"/>
  <c r="AK92" i="6"/>
  <c r="AJ92" i="6"/>
  <c r="AK84" i="6"/>
  <c r="AJ84" i="6"/>
  <c r="AK76" i="6"/>
  <c r="AJ76" i="6"/>
  <c r="AK68" i="6"/>
  <c r="AJ68" i="6"/>
  <c r="AK60" i="6"/>
  <c r="AJ60" i="6"/>
  <c r="AK52" i="6"/>
  <c r="AJ52" i="6"/>
  <c r="AK44" i="6"/>
  <c r="AJ44" i="6"/>
  <c r="AK36" i="6"/>
  <c r="AJ36" i="6"/>
  <c r="AK28" i="6"/>
  <c r="AJ28" i="6"/>
  <c r="AK20" i="6"/>
  <c r="AJ20" i="6"/>
  <c r="AK12" i="6"/>
  <c r="AJ12" i="6"/>
  <c r="AK1467" i="6"/>
  <c r="AJ1467" i="6"/>
  <c r="AK1459" i="6"/>
  <c r="AJ1459" i="6"/>
  <c r="AK1451" i="6"/>
  <c r="AJ1451" i="6"/>
  <c r="AK1443" i="6"/>
  <c r="AJ1443" i="6"/>
  <c r="AK1435" i="6"/>
  <c r="AJ1435" i="6"/>
  <c r="AK1427" i="6"/>
  <c r="AJ1427" i="6"/>
  <c r="AK1419" i="6"/>
  <c r="AJ1419" i="6"/>
  <c r="AK1411" i="6"/>
  <c r="AJ1411" i="6"/>
  <c r="AK1403" i="6"/>
  <c r="AJ1403" i="6"/>
  <c r="AK1395" i="6"/>
  <c r="AJ1395" i="6"/>
  <c r="AK1387" i="6"/>
  <c r="AJ1387" i="6"/>
  <c r="AK1379" i="6"/>
  <c r="AJ1379" i="6"/>
  <c r="AK1371" i="6"/>
  <c r="AJ1371" i="6"/>
  <c r="AK1363" i="6"/>
  <c r="AJ1363" i="6"/>
  <c r="AK1355" i="6"/>
  <c r="AJ1355" i="6"/>
  <c r="AK1347" i="6"/>
  <c r="AJ1347" i="6"/>
  <c r="AK1339" i="6"/>
  <c r="AJ1339" i="6"/>
  <c r="AK1331" i="6"/>
  <c r="AJ1331" i="6"/>
  <c r="AK1323" i="6"/>
  <c r="AJ1323" i="6"/>
  <c r="AK1315" i="6"/>
  <c r="AJ1315" i="6"/>
  <c r="AK1307" i="6"/>
  <c r="AJ1307" i="6"/>
  <c r="AK1299" i="6"/>
  <c r="AJ1299" i="6"/>
  <c r="AK1291" i="6"/>
  <c r="AJ1291" i="6"/>
  <c r="AK1283" i="6"/>
  <c r="AJ1283" i="6"/>
  <c r="AK1275" i="6"/>
  <c r="AJ1275" i="6"/>
  <c r="AK1267" i="6"/>
  <c r="AJ1267" i="6"/>
  <c r="AK1259" i="6"/>
  <c r="AJ1259" i="6"/>
  <c r="AK1251" i="6"/>
  <c r="AJ1251" i="6"/>
  <c r="AK1243" i="6"/>
  <c r="AJ1243" i="6"/>
  <c r="AK1235" i="6"/>
  <c r="AJ1235" i="6"/>
  <c r="AK1227" i="6"/>
  <c r="AJ1227" i="6"/>
  <c r="AK1219" i="6"/>
  <c r="AJ1219" i="6"/>
  <c r="AK1211" i="6"/>
  <c r="AJ1211" i="6"/>
  <c r="AK1203" i="6"/>
  <c r="AJ1203" i="6"/>
  <c r="AK1195" i="6"/>
  <c r="AJ1195" i="6"/>
  <c r="AK1187" i="6"/>
  <c r="AJ1187" i="6"/>
  <c r="AK1179" i="6"/>
  <c r="AJ1179" i="6"/>
  <c r="AK1171" i="6"/>
  <c r="AJ1171" i="6"/>
  <c r="AK1163" i="6"/>
  <c r="AJ1163" i="6"/>
  <c r="AK1155" i="6"/>
  <c r="AJ1155" i="6"/>
  <c r="AK1147" i="6"/>
  <c r="AJ1147" i="6"/>
  <c r="AK1139" i="6"/>
  <c r="AJ1139" i="6"/>
  <c r="AK1131" i="6"/>
  <c r="AJ1131" i="6"/>
  <c r="AK1123" i="6"/>
  <c r="AJ1123" i="6"/>
  <c r="AK1115" i="6"/>
  <c r="AJ1115" i="6"/>
  <c r="AK1107" i="6"/>
  <c r="AJ1107" i="6"/>
  <c r="AK1099" i="6"/>
  <c r="AJ1099" i="6"/>
  <c r="AK1091" i="6"/>
  <c r="AJ1091" i="6"/>
  <c r="AK1083" i="6"/>
  <c r="AJ1083" i="6"/>
  <c r="AK1075" i="6"/>
  <c r="AJ1075" i="6"/>
  <c r="AK1067" i="6"/>
  <c r="AJ1067" i="6"/>
  <c r="AK1059" i="6"/>
  <c r="AJ1059" i="6"/>
  <c r="AK1051" i="6"/>
  <c r="AJ1051" i="6"/>
  <c r="AK1043" i="6"/>
  <c r="AJ1043" i="6"/>
  <c r="AK1035" i="6"/>
  <c r="AJ1035" i="6"/>
  <c r="AK1027" i="6"/>
  <c r="AJ1027" i="6"/>
  <c r="AK1019" i="6"/>
  <c r="AJ1019" i="6"/>
  <c r="AK1011" i="6"/>
  <c r="AJ1011" i="6"/>
  <c r="AK1003" i="6"/>
  <c r="AJ1003" i="6"/>
  <c r="AK995" i="6"/>
  <c r="AJ995" i="6"/>
  <c r="AK987" i="6"/>
  <c r="AJ987" i="6"/>
  <c r="AK979" i="6"/>
  <c r="AJ979" i="6"/>
  <c r="AK971" i="6"/>
  <c r="AJ971" i="6"/>
  <c r="AK963" i="6"/>
  <c r="AJ963" i="6"/>
  <c r="AK955" i="6"/>
  <c r="AJ955" i="6"/>
  <c r="AK947" i="6"/>
  <c r="AJ947" i="6"/>
  <c r="AK939" i="6"/>
  <c r="AJ939" i="6"/>
  <c r="AK931" i="6"/>
  <c r="AJ931" i="6"/>
  <c r="AK923" i="6"/>
  <c r="AJ923" i="6"/>
  <c r="AK915" i="6"/>
  <c r="AJ915" i="6"/>
  <c r="AK907" i="6"/>
  <c r="AJ907" i="6"/>
  <c r="AK899" i="6"/>
  <c r="AJ899" i="6"/>
  <c r="AK891" i="6"/>
  <c r="AJ891" i="6"/>
  <c r="AK883" i="6"/>
  <c r="AJ883" i="6"/>
  <c r="AK875" i="6"/>
  <c r="AJ875" i="6"/>
  <c r="AK867" i="6"/>
  <c r="AJ867" i="6"/>
  <c r="AK859" i="6"/>
  <c r="AJ859" i="6"/>
  <c r="AK851" i="6"/>
  <c r="AJ851" i="6"/>
  <c r="AK843" i="6"/>
  <c r="AJ843" i="6"/>
  <c r="AK835" i="6"/>
  <c r="AJ835" i="6"/>
  <c r="AK827" i="6"/>
  <c r="AJ827" i="6"/>
  <c r="AK819" i="6"/>
  <c r="AJ819" i="6"/>
  <c r="AK811" i="6"/>
  <c r="AJ811" i="6"/>
  <c r="AK803" i="6"/>
  <c r="AJ803" i="6"/>
  <c r="AK795" i="6"/>
  <c r="AJ795" i="6"/>
  <c r="AK787" i="6"/>
  <c r="AJ787" i="6"/>
  <c r="AK779" i="6"/>
  <c r="AJ779" i="6"/>
  <c r="AK771" i="6"/>
  <c r="AJ771" i="6"/>
  <c r="AK763" i="6"/>
  <c r="AJ763" i="6"/>
  <c r="AK755" i="6"/>
  <c r="AJ755" i="6"/>
  <c r="AK747" i="6"/>
  <c r="AJ747" i="6"/>
  <c r="AK739" i="6"/>
  <c r="AJ739" i="6"/>
  <c r="AK731" i="6"/>
  <c r="AJ731" i="6"/>
  <c r="AK723" i="6"/>
  <c r="AJ723" i="6"/>
  <c r="AK715" i="6"/>
  <c r="AJ715" i="6"/>
  <c r="AK707" i="6"/>
  <c r="AJ707" i="6"/>
  <c r="AK699" i="6"/>
  <c r="AJ699" i="6"/>
  <c r="AK691" i="6"/>
  <c r="AJ691" i="6"/>
  <c r="AK683" i="6"/>
  <c r="AJ683" i="6"/>
  <c r="AK675" i="6"/>
  <c r="AJ675" i="6"/>
  <c r="AK667" i="6"/>
  <c r="AJ667" i="6"/>
  <c r="AK659" i="6"/>
  <c r="AJ659" i="6"/>
  <c r="AK651" i="6"/>
  <c r="AJ651" i="6"/>
  <c r="AK643" i="6"/>
  <c r="AJ643" i="6"/>
  <c r="AK635" i="6"/>
  <c r="AJ635" i="6"/>
  <c r="AK627" i="6"/>
  <c r="AJ627" i="6"/>
  <c r="AK619" i="6"/>
  <c r="AJ619" i="6"/>
  <c r="AK611" i="6"/>
  <c r="AJ611" i="6"/>
  <c r="AK603" i="6"/>
  <c r="AJ603" i="6"/>
  <c r="AK595" i="6"/>
  <c r="AJ595" i="6"/>
  <c r="AK587" i="6"/>
  <c r="AJ587" i="6"/>
  <c r="AK579" i="6"/>
  <c r="AJ579" i="6"/>
  <c r="AK571" i="6"/>
  <c r="AJ571" i="6"/>
  <c r="AK563" i="6"/>
  <c r="AJ563" i="6"/>
  <c r="AK555" i="6"/>
  <c r="AJ555" i="6"/>
  <c r="AK547" i="6"/>
  <c r="AJ547" i="6"/>
  <c r="AK539" i="6"/>
  <c r="AJ539" i="6"/>
  <c r="AK531" i="6"/>
  <c r="AJ531" i="6"/>
  <c r="AK523" i="6"/>
  <c r="AJ523" i="6"/>
  <c r="AK515" i="6"/>
  <c r="AJ515" i="6"/>
  <c r="AK507" i="6"/>
  <c r="AJ507" i="6"/>
  <c r="AK499" i="6"/>
  <c r="AJ499" i="6"/>
  <c r="AK491" i="6"/>
  <c r="AJ491" i="6"/>
  <c r="AK483" i="6"/>
  <c r="AJ483" i="6"/>
  <c r="AK475" i="6"/>
  <c r="AJ475" i="6"/>
  <c r="AK467" i="6"/>
  <c r="AJ467" i="6"/>
  <c r="AK459" i="6"/>
  <c r="AJ459" i="6"/>
  <c r="AK451" i="6"/>
  <c r="AJ451" i="6"/>
  <c r="AK443" i="6"/>
  <c r="AJ443" i="6"/>
  <c r="AK435" i="6"/>
  <c r="AJ435" i="6"/>
  <c r="AK427" i="6"/>
  <c r="AJ427" i="6"/>
  <c r="AK419" i="6"/>
  <c r="AJ419" i="6"/>
  <c r="AK411" i="6"/>
  <c r="AJ411" i="6"/>
  <c r="AK403" i="6"/>
  <c r="AJ403" i="6"/>
  <c r="AK395" i="6"/>
  <c r="AJ395" i="6"/>
  <c r="AK387" i="6"/>
  <c r="AJ387" i="6"/>
  <c r="AK379" i="6"/>
  <c r="AJ379" i="6"/>
  <c r="AK371" i="6"/>
  <c r="AJ371" i="6"/>
  <c r="AK363" i="6"/>
  <c r="AJ363" i="6"/>
  <c r="AK355" i="6"/>
  <c r="AJ355" i="6"/>
  <c r="AK347" i="6"/>
  <c r="AJ347" i="6"/>
  <c r="AK339" i="6"/>
  <c r="AJ339" i="6"/>
  <c r="AK331" i="6"/>
  <c r="AJ331" i="6"/>
  <c r="AK323" i="6"/>
  <c r="AJ323" i="6"/>
  <c r="AK315" i="6"/>
  <c r="AJ315" i="6"/>
  <c r="AK307" i="6"/>
  <c r="AJ307" i="6"/>
  <c r="AK299" i="6"/>
  <c r="AJ299" i="6"/>
  <c r="AK291" i="6"/>
  <c r="AJ291" i="6"/>
  <c r="AK283" i="6"/>
  <c r="AJ283" i="6"/>
  <c r="AK275" i="6"/>
  <c r="AJ275" i="6"/>
  <c r="AK267" i="6"/>
  <c r="AJ267" i="6"/>
  <c r="AK259" i="6"/>
  <c r="AJ259" i="6"/>
  <c r="AK251" i="6"/>
  <c r="AJ251" i="6"/>
  <c r="AK243" i="6"/>
  <c r="AJ243" i="6"/>
  <c r="AK235" i="6"/>
  <c r="AJ235" i="6"/>
  <c r="AK227" i="6"/>
  <c r="AJ227" i="6"/>
  <c r="AK219" i="6"/>
  <c r="AJ219" i="6"/>
  <c r="AK211" i="6"/>
  <c r="AJ211" i="6"/>
  <c r="AK203" i="6"/>
  <c r="AJ203" i="6"/>
  <c r="AK195" i="6"/>
  <c r="AJ195" i="6"/>
  <c r="AK187" i="6"/>
  <c r="AJ187" i="6"/>
  <c r="AK179" i="6"/>
  <c r="AJ179" i="6"/>
  <c r="AK171" i="6"/>
  <c r="AJ171" i="6"/>
  <c r="AK163" i="6"/>
  <c r="AJ163" i="6"/>
  <c r="AK155" i="6"/>
  <c r="AJ155" i="6"/>
  <c r="AK147" i="6"/>
  <c r="AJ147" i="6"/>
  <c r="AK139" i="6"/>
  <c r="AJ139" i="6"/>
  <c r="AK131" i="6"/>
  <c r="AJ131" i="6"/>
  <c r="AK123" i="6"/>
  <c r="AJ123" i="6"/>
  <c r="AK115" i="6"/>
  <c r="AJ115" i="6"/>
  <c r="AK107" i="6"/>
  <c r="AJ107" i="6"/>
  <c r="AK99" i="6"/>
  <c r="AJ99" i="6"/>
  <c r="AK91" i="6"/>
  <c r="AJ91" i="6"/>
  <c r="AK83" i="6"/>
  <c r="AJ83" i="6"/>
  <c r="AK75" i="6"/>
  <c r="AJ75" i="6"/>
  <c r="AK67" i="6"/>
  <c r="AJ67" i="6"/>
  <c r="AK59" i="6"/>
  <c r="AJ59" i="6"/>
  <c r="AK51" i="6"/>
  <c r="AJ51" i="6"/>
  <c r="AK43" i="6"/>
  <c r="AJ43" i="6"/>
  <c r="AK35" i="6"/>
  <c r="AJ35" i="6"/>
  <c r="AK27" i="6"/>
  <c r="AJ27" i="6"/>
  <c r="AK19" i="6"/>
  <c r="AJ19" i="6"/>
  <c r="AK1466" i="6"/>
  <c r="AJ1466" i="6"/>
  <c r="AK1458" i="6"/>
  <c r="AJ1458" i="6"/>
  <c r="AK1450" i="6"/>
  <c r="AJ1450" i="6"/>
  <c r="AK1442" i="6"/>
  <c r="AJ1442" i="6"/>
  <c r="AK1434" i="6"/>
  <c r="AJ1434" i="6"/>
  <c r="AK1426" i="6"/>
  <c r="AJ1426" i="6"/>
  <c r="AK1418" i="6"/>
  <c r="AJ1418" i="6"/>
  <c r="AK1410" i="6"/>
  <c r="AJ1410" i="6"/>
  <c r="AK1402" i="6"/>
  <c r="AJ1402" i="6"/>
  <c r="AK1394" i="6"/>
  <c r="AJ1394" i="6"/>
  <c r="AK1386" i="6"/>
  <c r="AJ1386" i="6"/>
  <c r="AK1378" i="6"/>
  <c r="AJ1378" i="6"/>
  <c r="AK1370" i="6"/>
  <c r="AJ1370" i="6"/>
  <c r="AK1362" i="6"/>
  <c r="AJ1362" i="6"/>
  <c r="AK1354" i="6"/>
  <c r="AJ1354" i="6"/>
  <c r="AK1346" i="6"/>
  <c r="AJ1346" i="6"/>
  <c r="AK1338" i="6"/>
  <c r="AJ1338" i="6"/>
  <c r="AK1330" i="6"/>
  <c r="AJ1330" i="6"/>
  <c r="AK1322" i="6"/>
  <c r="AJ1322" i="6"/>
  <c r="AK1314" i="6"/>
  <c r="AJ1314" i="6"/>
  <c r="AK1306" i="6"/>
  <c r="AJ1306" i="6"/>
  <c r="AK1298" i="6"/>
  <c r="AJ1298" i="6"/>
  <c r="AK1290" i="6"/>
  <c r="AJ1290" i="6"/>
  <c r="AK1282" i="6"/>
  <c r="AJ1282" i="6"/>
  <c r="AK1274" i="6"/>
  <c r="AJ1274" i="6"/>
  <c r="AK1266" i="6"/>
  <c r="AJ1266" i="6"/>
  <c r="AK1258" i="6"/>
  <c r="AJ1258" i="6"/>
  <c r="AK1250" i="6"/>
  <c r="AJ1250" i="6"/>
  <c r="AK1242" i="6"/>
  <c r="AJ1242" i="6"/>
  <c r="AK1234" i="6"/>
  <c r="AJ1234" i="6"/>
  <c r="AK1226" i="6"/>
  <c r="AJ1226" i="6"/>
  <c r="AK1218" i="6"/>
  <c r="AJ1218" i="6"/>
  <c r="AK1210" i="6"/>
  <c r="AJ1210" i="6"/>
  <c r="AK1202" i="6"/>
  <c r="AJ1202" i="6"/>
  <c r="AK1194" i="6"/>
  <c r="AJ1194" i="6"/>
  <c r="AK1186" i="6"/>
  <c r="AJ1186" i="6"/>
  <c r="AK1178" i="6"/>
  <c r="AJ1178" i="6"/>
  <c r="AK1170" i="6"/>
  <c r="AJ1170" i="6"/>
  <c r="AK1162" i="6"/>
  <c r="AJ1162" i="6"/>
  <c r="AK1154" i="6"/>
  <c r="AJ1154" i="6"/>
  <c r="AK1146" i="6"/>
  <c r="AJ1146" i="6"/>
  <c r="AK1138" i="6"/>
  <c r="AJ1138" i="6"/>
  <c r="AK1130" i="6"/>
  <c r="AJ1130" i="6"/>
  <c r="AK1122" i="6"/>
  <c r="AJ1122" i="6"/>
  <c r="AK1114" i="6"/>
  <c r="AJ1114" i="6"/>
  <c r="AK1106" i="6"/>
  <c r="AJ1106" i="6"/>
  <c r="AK1098" i="6"/>
  <c r="AJ1098" i="6"/>
  <c r="AK1090" i="6"/>
  <c r="AJ1090" i="6"/>
  <c r="AK1082" i="6"/>
  <c r="AJ1082" i="6"/>
  <c r="AK1074" i="6"/>
  <c r="AJ1074" i="6"/>
  <c r="AK1066" i="6"/>
  <c r="AJ1066" i="6"/>
  <c r="AK1058" i="6"/>
  <c r="AJ1058" i="6"/>
  <c r="AK1050" i="6"/>
  <c r="AJ1050" i="6"/>
  <c r="AK1042" i="6"/>
  <c r="AJ1042" i="6"/>
  <c r="AK1034" i="6"/>
  <c r="AJ1034" i="6"/>
  <c r="AK1026" i="6"/>
  <c r="AJ1026" i="6"/>
  <c r="AK1018" i="6"/>
  <c r="AJ1018" i="6"/>
  <c r="AK1010" i="6"/>
  <c r="AJ1010" i="6"/>
  <c r="AK1002" i="6"/>
  <c r="AJ1002" i="6"/>
  <c r="AK994" i="6"/>
  <c r="AJ994" i="6"/>
  <c r="AK986" i="6"/>
  <c r="AJ986" i="6"/>
  <c r="AK978" i="6"/>
  <c r="AJ978" i="6"/>
  <c r="AK970" i="6"/>
  <c r="AJ970" i="6"/>
  <c r="AK962" i="6"/>
  <c r="AJ962" i="6"/>
  <c r="AK954" i="6"/>
  <c r="AJ954" i="6"/>
  <c r="AK946" i="6"/>
  <c r="AJ946" i="6"/>
  <c r="AK938" i="6"/>
  <c r="AJ938" i="6"/>
  <c r="AK930" i="6"/>
  <c r="AJ930" i="6"/>
  <c r="AK922" i="6"/>
  <c r="AJ922" i="6"/>
  <c r="AK914" i="6"/>
  <c r="AJ914" i="6"/>
  <c r="AK906" i="6"/>
  <c r="AJ906" i="6"/>
  <c r="AK898" i="6"/>
  <c r="AJ898" i="6"/>
  <c r="AK890" i="6"/>
  <c r="AJ890" i="6"/>
  <c r="AK882" i="6"/>
  <c r="AJ882" i="6"/>
  <c r="AK874" i="6"/>
  <c r="AJ874" i="6"/>
  <c r="AK866" i="6"/>
  <c r="AJ866" i="6"/>
  <c r="AK858" i="6"/>
  <c r="AJ858" i="6"/>
  <c r="AK850" i="6"/>
  <c r="AJ850" i="6"/>
  <c r="AK842" i="6"/>
  <c r="AJ842" i="6"/>
  <c r="AK834" i="6"/>
  <c r="AJ834" i="6"/>
  <c r="AK826" i="6"/>
  <c r="AJ826" i="6"/>
  <c r="AK818" i="6"/>
  <c r="AJ818" i="6"/>
  <c r="AK810" i="6"/>
  <c r="AJ810" i="6"/>
  <c r="AK802" i="6"/>
  <c r="AJ802" i="6"/>
  <c r="AK794" i="6"/>
  <c r="AJ794" i="6"/>
  <c r="AK786" i="6"/>
  <c r="AJ786" i="6"/>
  <c r="AK778" i="6"/>
  <c r="AJ778" i="6"/>
  <c r="AK770" i="6"/>
  <c r="AJ770" i="6"/>
  <c r="AK762" i="6"/>
  <c r="AJ762" i="6"/>
  <c r="AK754" i="6"/>
  <c r="AJ754" i="6"/>
  <c r="AK746" i="6"/>
  <c r="AJ746" i="6"/>
  <c r="AK738" i="6"/>
  <c r="AJ738" i="6"/>
  <c r="AK730" i="6"/>
  <c r="AJ730" i="6"/>
  <c r="AK722" i="6"/>
  <c r="AJ722" i="6"/>
  <c r="AK714" i="6"/>
  <c r="AJ714" i="6"/>
  <c r="AK706" i="6"/>
  <c r="AJ706" i="6"/>
  <c r="AK698" i="6"/>
  <c r="AJ698" i="6"/>
  <c r="AK690" i="6"/>
  <c r="AJ690" i="6"/>
  <c r="AK682" i="6"/>
  <c r="AJ682" i="6"/>
  <c r="AK674" i="6"/>
  <c r="AJ674" i="6"/>
  <c r="AK666" i="6"/>
  <c r="AJ666" i="6"/>
  <c r="AK658" i="6"/>
  <c r="AJ658" i="6"/>
  <c r="AK650" i="6"/>
  <c r="AJ650" i="6"/>
  <c r="AK642" i="6"/>
  <c r="AJ642" i="6"/>
  <c r="AK634" i="6"/>
  <c r="AJ634" i="6"/>
  <c r="AK626" i="6"/>
  <c r="AJ626" i="6"/>
  <c r="AK618" i="6"/>
  <c r="AJ618" i="6"/>
  <c r="AK610" i="6"/>
  <c r="AJ610" i="6"/>
  <c r="AK602" i="6"/>
  <c r="AJ602" i="6"/>
  <c r="AK594" i="6"/>
  <c r="AJ594" i="6"/>
  <c r="AK586" i="6"/>
  <c r="AJ586" i="6"/>
  <c r="AK578" i="6"/>
  <c r="AJ578" i="6"/>
  <c r="AK570" i="6"/>
  <c r="AJ570" i="6"/>
  <c r="AK562" i="6"/>
  <c r="AJ562" i="6"/>
  <c r="AK554" i="6"/>
  <c r="AJ554" i="6"/>
  <c r="AK546" i="6"/>
  <c r="AJ546" i="6"/>
  <c r="AK538" i="6"/>
  <c r="AJ538" i="6"/>
  <c r="AK530" i="6"/>
  <c r="AJ530" i="6"/>
  <c r="AK522" i="6"/>
  <c r="AJ522" i="6"/>
  <c r="AK514" i="6"/>
  <c r="AJ514" i="6"/>
  <c r="AK506" i="6"/>
  <c r="AJ506" i="6"/>
  <c r="AK498" i="6"/>
  <c r="AJ498" i="6"/>
  <c r="AK490" i="6"/>
  <c r="AJ490" i="6"/>
  <c r="AK482" i="6"/>
  <c r="AJ482" i="6"/>
  <c r="AK474" i="6"/>
  <c r="AJ474" i="6"/>
  <c r="AK466" i="6"/>
  <c r="AJ466" i="6"/>
  <c r="AK1465" i="6"/>
  <c r="AJ1465" i="6"/>
  <c r="AK1457" i="6"/>
  <c r="AJ1457" i="6"/>
  <c r="AK1449" i="6"/>
  <c r="AJ1449" i="6"/>
  <c r="AK1441" i="6"/>
  <c r="AJ1441" i="6"/>
  <c r="AK1433" i="6"/>
  <c r="AJ1433" i="6"/>
  <c r="AK1425" i="6"/>
  <c r="AJ1425" i="6"/>
  <c r="AK1417" i="6"/>
  <c r="AJ1417" i="6"/>
  <c r="AK1409" i="6"/>
  <c r="AJ1409" i="6"/>
  <c r="AK1401" i="6"/>
  <c r="AJ1401" i="6"/>
  <c r="AK1393" i="6"/>
  <c r="AJ1393" i="6"/>
  <c r="AK1385" i="6"/>
  <c r="AJ1385" i="6"/>
  <c r="AK1377" i="6"/>
  <c r="AJ1377" i="6"/>
  <c r="AK1369" i="6"/>
  <c r="AJ1369" i="6"/>
  <c r="AK1361" i="6"/>
  <c r="AJ1361" i="6"/>
  <c r="AK1353" i="6"/>
  <c r="AJ1353" i="6"/>
  <c r="AK1345" i="6"/>
  <c r="AJ1345" i="6"/>
  <c r="AK1337" i="6"/>
  <c r="AJ1337" i="6"/>
  <c r="AK1329" i="6"/>
  <c r="AJ1329" i="6"/>
  <c r="AK1321" i="6"/>
  <c r="AJ1321" i="6"/>
  <c r="AK1313" i="6"/>
  <c r="AJ1313" i="6"/>
  <c r="AK1305" i="6"/>
  <c r="AJ1305" i="6"/>
  <c r="AK1297" i="6"/>
  <c r="AJ1297" i="6"/>
  <c r="AK1289" i="6"/>
  <c r="AJ1289" i="6"/>
  <c r="AK1281" i="6"/>
  <c r="AJ1281" i="6"/>
  <c r="AK1273" i="6"/>
  <c r="AJ1273" i="6"/>
  <c r="AK1265" i="6"/>
  <c r="AJ1265" i="6"/>
  <c r="AK1257" i="6"/>
  <c r="AJ1257" i="6"/>
  <c r="AK1249" i="6"/>
  <c r="AJ1249" i="6"/>
  <c r="AK1241" i="6"/>
  <c r="AJ1241" i="6"/>
  <c r="AK1233" i="6"/>
  <c r="AJ1233" i="6"/>
  <c r="AK1225" i="6"/>
  <c r="AJ1225" i="6"/>
  <c r="AK1217" i="6"/>
  <c r="AJ1217" i="6"/>
  <c r="AK1209" i="6"/>
  <c r="AJ1209" i="6"/>
  <c r="AK1201" i="6"/>
  <c r="AJ1201" i="6"/>
  <c r="AK1193" i="6"/>
  <c r="AJ1193" i="6"/>
  <c r="AK1185" i="6"/>
  <c r="AJ1185" i="6"/>
  <c r="AK1177" i="6"/>
  <c r="AJ1177" i="6"/>
  <c r="AK1169" i="6"/>
  <c r="AJ1169" i="6"/>
  <c r="AK1161" i="6"/>
  <c r="AJ1161" i="6"/>
  <c r="AK1153" i="6"/>
  <c r="AJ1153" i="6"/>
  <c r="AK1145" i="6"/>
  <c r="AJ1145" i="6"/>
  <c r="AK1137" i="6"/>
  <c r="AJ1137" i="6"/>
  <c r="AK1129" i="6"/>
  <c r="AJ1129" i="6"/>
  <c r="AK1121" i="6"/>
  <c r="AJ1121" i="6"/>
  <c r="AK1113" i="6"/>
  <c r="AJ1113" i="6"/>
  <c r="AK1105" i="6"/>
  <c r="AJ1105" i="6"/>
  <c r="AK1097" i="6"/>
  <c r="AJ1097" i="6"/>
  <c r="AK1089" i="6"/>
  <c r="AJ1089" i="6"/>
  <c r="AK1081" i="6"/>
  <c r="AJ1081" i="6"/>
  <c r="AK1073" i="6"/>
  <c r="AJ1073" i="6"/>
  <c r="AK1065" i="6"/>
  <c r="AJ1065" i="6"/>
  <c r="AK1057" i="6"/>
  <c r="AJ1057" i="6"/>
  <c r="AK1049" i="6"/>
  <c r="AJ1049" i="6"/>
  <c r="AK1041" i="6"/>
  <c r="AJ1041" i="6"/>
  <c r="AK1033" i="6"/>
  <c r="AJ1033" i="6"/>
  <c r="AK1025" i="6"/>
  <c r="AJ1025" i="6"/>
  <c r="AK1017" i="6"/>
  <c r="AJ1017" i="6"/>
  <c r="AK1009" i="6"/>
  <c r="AJ1009" i="6"/>
  <c r="AK1001" i="6"/>
  <c r="AJ1001" i="6"/>
  <c r="AK993" i="6"/>
  <c r="AJ993" i="6"/>
  <c r="AK985" i="6"/>
  <c r="AJ985" i="6"/>
  <c r="AK977" i="6"/>
  <c r="AJ977" i="6"/>
  <c r="AK969" i="6"/>
  <c r="AJ969" i="6"/>
  <c r="AK961" i="6"/>
  <c r="AJ961" i="6"/>
  <c r="AK953" i="6"/>
  <c r="AJ953" i="6"/>
  <c r="AK945" i="6"/>
  <c r="AJ945" i="6"/>
  <c r="AK937" i="6"/>
  <c r="AJ937" i="6"/>
  <c r="AK929" i="6"/>
  <c r="AJ929" i="6"/>
  <c r="AK921" i="6"/>
  <c r="AJ921" i="6"/>
  <c r="AK913" i="6"/>
  <c r="AJ913" i="6"/>
  <c r="AK905" i="6"/>
  <c r="AJ905" i="6"/>
  <c r="AK897" i="6"/>
  <c r="AJ897" i="6"/>
  <c r="AK889" i="6"/>
  <c r="AJ889" i="6"/>
  <c r="AK881" i="6"/>
  <c r="AJ881" i="6"/>
  <c r="AK873" i="6"/>
  <c r="AJ873" i="6"/>
  <c r="AK865" i="6"/>
  <c r="AJ865" i="6"/>
  <c r="AK857" i="6"/>
  <c r="AJ857" i="6"/>
  <c r="AK849" i="6"/>
  <c r="AJ849" i="6"/>
  <c r="AK841" i="6"/>
  <c r="AJ841" i="6"/>
  <c r="AK833" i="6"/>
  <c r="AJ833" i="6"/>
  <c r="AK825" i="6"/>
  <c r="AJ825" i="6"/>
  <c r="AK817" i="6"/>
  <c r="AJ817" i="6"/>
  <c r="AK809" i="6"/>
  <c r="AJ809" i="6"/>
  <c r="AK801" i="6"/>
  <c r="AJ801" i="6"/>
  <c r="AK793" i="6"/>
  <c r="AJ793" i="6"/>
  <c r="AK785" i="6"/>
  <c r="AJ785" i="6"/>
  <c r="AK777" i="6"/>
  <c r="AJ777" i="6"/>
  <c r="AK769" i="6"/>
  <c r="AJ769" i="6"/>
  <c r="AK761" i="6"/>
  <c r="AJ761" i="6"/>
  <c r="AK753" i="6"/>
  <c r="AJ753" i="6"/>
  <c r="AK745" i="6"/>
  <c r="AJ745" i="6"/>
  <c r="AK737" i="6"/>
  <c r="AJ737" i="6"/>
  <c r="AK729" i="6"/>
  <c r="AJ729" i="6"/>
  <c r="AK721" i="6"/>
  <c r="AJ721" i="6"/>
  <c r="AK713" i="6"/>
  <c r="AJ713" i="6"/>
  <c r="AK705" i="6"/>
  <c r="AJ705" i="6"/>
  <c r="AK697" i="6"/>
  <c r="AJ697" i="6"/>
  <c r="AK689" i="6"/>
  <c r="AJ689" i="6"/>
  <c r="AK681" i="6"/>
  <c r="AJ681" i="6"/>
  <c r="AK673" i="6"/>
  <c r="AJ673" i="6"/>
  <c r="AK665" i="6"/>
  <c r="AJ665" i="6"/>
  <c r="AK657" i="6"/>
  <c r="AJ657" i="6"/>
  <c r="AK649" i="6"/>
  <c r="AJ649" i="6"/>
  <c r="AK641" i="6"/>
  <c r="AJ641" i="6"/>
  <c r="AK633" i="6"/>
  <c r="AJ633" i="6"/>
  <c r="AK625" i="6"/>
  <c r="AJ625" i="6"/>
  <c r="AK617" i="6"/>
  <c r="AJ617" i="6"/>
  <c r="AK609" i="6"/>
  <c r="AJ609" i="6"/>
  <c r="AK601" i="6"/>
  <c r="AJ601" i="6"/>
  <c r="AK593" i="6"/>
  <c r="AJ593" i="6"/>
  <c r="AK585" i="6"/>
  <c r="AJ585" i="6"/>
  <c r="AK577" i="6"/>
  <c r="AJ577" i="6"/>
  <c r="AK569" i="6"/>
  <c r="AJ569" i="6"/>
  <c r="AK561" i="6"/>
  <c r="AJ561" i="6"/>
  <c r="AK553" i="6"/>
  <c r="AJ553" i="6"/>
  <c r="AK545" i="6"/>
  <c r="AJ545" i="6"/>
  <c r="AK537" i="6"/>
  <c r="AJ537" i="6"/>
  <c r="AK529" i="6"/>
  <c r="AJ529" i="6"/>
  <c r="AK521" i="6"/>
  <c r="AJ521" i="6"/>
  <c r="AK513" i="6"/>
  <c r="AJ513" i="6"/>
  <c r="AK505" i="6"/>
  <c r="AJ505" i="6"/>
  <c r="AK497" i="6"/>
  <c r="AJ497" i="6"/>
  <c r="AK489" i="6"/>
  <c r="AJ489" i="6"/>
  <c r="AK481" i="6"/>
  <c r="AJ481" i="6"/>
  <c r="AK473" i="6"/>
  <c r="AJ473" i="6"/>
  <c r="AK465" i="6"/>
  <c r="AJ465" i="6"/>
  <c r="AK457" i="6"/>
  <c r="AJ457" i="6"/>
  <c r="AK449" i="6"/>
  <c r="AJ449" i="6"/>
  <c r="AK441" i="6"/>
  <c r="AJ441" i="6"/>
  <c r="AK433" i="6"/>
  <c r="AJ433" i="6"/>
  <c r="AK425" i="6"/>
  <c r="AJ425" i="6"/>
  <c r="AK417" i="6"/>
  <c r="AJ417" i="6"/>
  <c r="AK409" i="6"/>
  <c r="AJ409" i="6"/>
  <c r="AK401" i="6"/>
  <c r="AJ401" i="6"/>
  <c r="AK393" i="6"/>
  <c r="AJ393" i="6"/>
  <c r="AK385" i="6"/>
  <c r="AJ385" i="6"/>
  <c r="AK377" i="6"/>
  <c r="AJ377" i="6"/>
  <c r="AK369" i="6"/>
  <c r="AJ369" i="6"/>
  <c r="AK361" i="6"/>
  <c r="AJ361" i="6"/>
  <c r="AK353" i="6"/>
  <c r="AJ353" i="6"/>
  <c r="AK345" i="6"/>
  <c r="AJ345" i="6"/>
  <c r="AK337" i="6"/>
  <c r="AJ337" i="6"/>
  <c r="AK329" i="6"/>
  <c r="AJ329" i="6"/>
  <c r="AK321" i="6"/>
  <c r="AJ321" i="6"/>
  <c r="AK313" i="6"/>
  <c r="AJ313" i="6"/>
  <c r="AK305" i="6"/>
  <c r="AJ305" i="6"/>
  <c r="AK297" i="6"/>
  <c r="AJ297" i="6"/>
  <c r="AK289" i="6"/>
  <c r="AJ289" i="6"/>
  <c r="AK281" i="6"/>
  <c r="AJ281" i="6"/>
  <c r="AK273" i="6"/>
  <c r="AJ273" i="6"/>
  <c r="AK265" i="6"/>
  <c r="AJ265" i="6"/>
  <c r="AK257" i="6"/>
  <c r="AJ257" i="6"/>
  <c r="AK249" i="6"/>
  <c r="AJ249" i="6"/>
  <c r="AK241" i="6"/>
  <c r="AJ241" i="6"/>
  <c r="AK233" i="6"/>
  <c r="AJ233" i="6"/>
  <c r="AK225" i="6"/>
  <c r="AJ225" i="6"/>
  <c r="AK217" i="6"/>
  <c r="AJ217" i="6"/>
  <c r="AK209" i="6"/>
  <c r="AJ209" i="6"/>
  <c r="AK201" i="6"/>
  <c r="AJ201" i="6"/>
  <c r="AK193" i="6"/>
  <c r="AJ193" i="6"/>
  <c r="AK185" i="6"/>
  <c r="AJ185" i="6"/>
  <c r="AK177" i="6"/>
  <c r="AJ177" i="6"/>
  <c r="AK169" i="6"/>
  <c r="AJ169" i="6"/>
  <c r="AK161" i="6"/>
  <c r="AJ161" i="6"/>
  <c r="AK153" i="6"/>
  <c r="AJ153" i="6"/>
  <c r="AK145" i="6"/>
  <c r="AJ145" i="6"/>
  <c r="AK137" i="6"/>
  <c r="AJ137" i="6"/>
  <c r="AK129" i="6"/>
  <c r="AJ129" i="6"/>
  <c r="AK121" i="6"/>
  <c r="AJ121" i="6"/>
  <c r="AK113" i="6"/>
  <c r="AJ113" i="6"/>
  <c r="AK105" i="6"/>
  <c r="AJ105" i="6"/>
  <c r="AK97" i="6"/>
  <c r="AJ97" i="6"/>
  <c r="AK89" i="6"/>
  <c r="AJ89" i="6"/>
  <c r="AK81" i="6"/>
  <c r="AJ81" i="6"/>
  <c r="AK73" i="6"/>
  <c r="AJ73" i="6"/>
  <c r="AK65" i="6"/>
  <c r="AJ65" i="6"/>
  <c r="AK57" i="6"/>
  <c r="AJ57" i="6"/>
  <c r="AK49" i="6"/>
  <c r="AJ49" i="6"/>
  <c r="AK41" i="6"/>
  <c r="AJ41" i="6"/>
  <c r="AK33" i="6"/>
  <c r="AJ33" i="6"/>
  <c r="AK25" i="6"/>
  <c r="AJ25" i="6"/>
  <c r="AK17" i="6"/>
  <c r="AJ17" i="6"/>
  <c r="AK1464" i="6"/>
  <c r="AJ1464" i="6"/>
  <c r="AK1456" i="6"/>
  <c r="AJ1456" i="6"/>
  <c r="AK1448" i="6"/>
  <c r="AJ1448" i="6"/>
  <c r="AK1440" i="6"/>
  <c r="AJ1440" i="6"/>
  <c r="AK1432" i="6"/>
  <c r="AJ1432" i="6"/>
  <c r="AK1424" i="6"/>
  <c r="AJ1424" i="6"/>
  <c r="AK1416" i="6"/>
  <c r="AJ1416" i="6"/>
  <c r="AK1408" i="6"/>
  <c r="AJ1408" i="6"/>
  <c r="AK1400" i="6"/>
  <c r="AJ1400" i="6"/>
  <c r="AK1392" i="6"/>
  <c r="AJ1392" i="6"/>
  <c r="AK1384" i="6"/>
  <c r="AJ1384" i="6"/>
  <c r="AK1376" i="6"/>
  <c r="AJ1376" i="6"/>
  <c r="AK1368" i="6"/>
  <c r="AJ1368" i="6"/>
  <c r="AK1360" i="6"/>
  <c r="AJ1360" i="6"/>
  <c r="AK1352" i="6"/>
  <c r="AJ1352" i="6"/>
  <c r="AK1344" i="6"/>
  <c r="AJ1344" i="6"/>
  <c r="AK1336" i="6"/>
  <c r="AJ1336" i="6"/>
  <c r="AK1328" i="6"/>
  <c r="AJ1328" i="6"/>
  <c r="AK1320" i="6"/>
  <c r="AJ1320" i="6"/>
  <c r="AK1312" i="6"/>
  <c r="AJ1312" i="6"/>
  <c r="AK1304" i="6"/>
  <c r="AJ1304" i="6"/>
  <c r="AK1296" i="6"/>
  <c r="AJ1296" i="6"/>
  <c r="AK1288" i="6"/>
  <c r="AJ1288" i="6"/>
  <c r="AK1280" i="6"/>
  <c r="AJ1280" i="6"/>
  <c r="AK1272" i="6"/>
  <c r="AJ1272" i="6"/>
  <c r="AK1264" i="6"/>
  <c r="AJ1264" i="6"/>
  <c r="AK1256" i="6"/>
  <c r="AJ1256" i="6"/>
  <c r="AK1248" i="6"/>
  <c r="AJ1248" i="6"/>
  <c r="AK1240" i="6"/>
  <c r="AJ1240" i="6"/>
  <c r="AK1232" i="6"/>
  <c r="AJ1232" i="6"/>
  <c r="AK1224" i="6"/>
  <c r="AJ1224" i="6"/>
  <c r="AK1216" i="6"/>
  <c r="AJ1216" i="6"/>
  <c r="AK1208" i="6"/>
  <c r="AJ1208" i="6"/>
  <c r="AK1200" i="6"/>
  <c r="AJ1200" i="6"/>
  <c r="AK1192" i="6"/>
  <c r="AJ1192" i="6"/>
  <c r="AK1184" i="6"/>
  <c r="AJ1184" i="6"/>
  <c r="AK1176" i="6"/>
  <c r="AJ1176" i="6"/>
  <c r="AK1168" i="6"/>
  <c r="AJ1168" i="6"/>
  <c r="AK1160" i="6"/>
  <c r="AJ1160" i="6"/>
  <c r="AK1152" i="6"/>
  <c r="AJ1152" i="6"/>
  <c r="AK1144" i="6"/>
  <c r="AJ1144" i="6"/>
  <c r="AK1136" i="6"/>
  <c r="AJ1136" i="6"/>
  <c r="AK1128" i="6"/>
  <c r="AJ1128" i="6"/>
  <c r="AK1120" i="6"/>
  <c r="AJ1120" i="6"/>
  <c r="AK1112" i="6"/>
  <c r="AJ1112" i="6"/>
  <c r="AK1104" i="6"/>
  <c r="AJ1104" i="6"/>
  <c r="AK1096" i="6"/>
  <c r="AJ1096" i="6"/>
  <c r="AK1088" i="6"/>
  <c r="AJ1088" i="6"/>
  <c r="AK1080" i="6"/>
  <c r="AJ1080" i="6"/>
  <c r="AK1072" i="6"/>
  <c r="AJ1072" i="6"/>
  <c r="AK1064" i="6"/>
  <c r="AJ1064" i="6"/>
  <c r="AK1056" i="6"/>
  <c r="AJ1056" i="6"/>
  <c r="AK1048" i="6"/>
  <c r="AJ1048" i="6"/>
  <c r="AK1040" i="6"/>
  <c r="AJ1040" i="6"/>
  <c r="AK1032" i="6"/>
  <c r="AJ1032" i="6"/>
  <c r="AK1024" i="6"/>
  <c r="AJ1024" i="6"/>
  <c r="AK1016" i="6"/>
  <c r="AJ1016" i="6"/>
  <c r="AK1008" i="6"/>
  <c r="AJ1008" i="6"/>
  <c r="AK1000" i="6"/>
  <c r="AJ1000" i="6"/>
  <c r="AK992" i="6"/>
  <c r="AJ992" i="6"/>
  <c r="AK984" i="6"/>
  <c r="AJ984" i="6"/>
  <c r="AK976" i="6"/>
  <c r="AJ976" i="6"/>
  <c r="AK968" i="6"/>
  <c r="AJ968" i="6"/>
  <c r="AK960" i="6"/>
  <c r="AJ960" i="6"/>
  <c r="AK952" i="6"/>
  <c r="AJ952" i="6"/>
  <c r="AK944" i="6"/>
  <c r="AJ944" i="6"/>
  <c r="AK936" i="6"/>
  <c r="AJ936" i="6"/>
  <c r="AK928" i="6"/>
  <c r="AJ928" i="6"/>
  <c r="AK920" i="6"/>
  <c r="AJ920" i="6"/>
  <c r="AK912" i="6"/>
  <c r="AJ912" i="6"/>
  <c r="AK904" i="6"/>
  <c r="AJ904" i="6"/>
  <c r="AK896" i="6"/>
  <c r="AJ896" i="6"/>
  <c r="AK888" i="6"/>
  <c r="AJ888" i="6"/>
  <c r="AK880" i="6"/>
  <c r="AJ880" i="6"/>
  <c r="AK872" i="6"/>
  <c r="AJ872" i="6"/>
  <c r="AK864" i="6"/>
  <c r="AJ864" i="6"/>
  <c r="AK856" i="6"/>
  <c r="AJ856" i="6"/>
  <c r="AK848" i="6"/>
  <c r="AJ848" i="6"/>
  <c r="AK840" i="6"/>
  <c r="AJ840" i="6"/>
  <c r="AK832" i="6"/>
  <c r="AJ832" i="6"/>
  <c r="AK824" i="6"/>
  <c r="AJ824" i="6"/>
  <c r="AK816" i="6"/>
  <c r="AJ816" i="6"/>
  <c r="AK808" i="6"/>
  <c r="AJ808" i="6"/>
  <c r="AK800" i="6"/>
  <c r="AJ800" i="6"/>
  <c r="AK792" i="6"/>
  <c r="AJ792" i="6"/>
  <c r="AK784" i="6"/>
  <c r="AJ784" i="6"/>
  <c r="AK776" i="6"/>
  <c r="AJ776" i="6"/>
  <c r="AK768" i="6"/>
  <c r="AJ768" i="6"/>
  <c r="AK760" i="6"/>
  <c r="AJ760" i="6"/>
  <c r="AK752" i="6"/>
  <c r="AJ752" i="6"/>
  <c r="AK744" i="6"/>
  <c r="AJ744" i="6"/>
  <c r="AK736" i="6"/>
  <c r="AJ736" i="6"/>
  <c r="AK728" i="6"/>
  <c r="AJ728" i="6"/>
  <c r="AK720" i="6"/>
  <c r="AJ720" i="6"/>
  <c r="AK712" i="6"/>
  <c r="AJ712" i="6"/>
  <c r="AK704" i="6"/>
  <c r="AJ704" i="6"/>
  <c r="AK696" i="6"/>
  <c r="AJ696" i="6"/>
  <c r="AK688" i="6"/>
  <c r="AJ688" i="6"/>
  <c r="AK680" i="6"/>
  <c r="AJ680" i="6"/>
  <c r="AK672" i="6"/>
  <c r="AJ672" i="6"/>
  <c r="AK664" i="6"/>
  <c r="AJ664" i="6"/>
  <c r="AK656" i="6"/>
  <c r="AJ656" i="6"/>
  <c r="AK648" i="6"/>
  <c r="AJ648" i="6"/>
  <c r="AK640" i="6"/>
  <c r="AJ640" i="6"/>
  <c r="AK632" i="6"/>
  <c r="AJ632" i="6"/>
  <c r="AK624" i="6"/>
  <c r="AJ624" i="6"/>
  <c r="AK616" i="6"/>
  <c r="AJ616" i="6"/>
  <c r="AK608" i="6"/>
  <c r="AJ608" i="6"/>
  <c r="AK600" i="6"/>
  <c r="AJ600" i="6"/>
  <c r="AK592" i="6"/>
  <c r="AJ592" i="6"/>
  <c r="AK584" i="6"/>
  <c r="AJ584" i="6"/>
  <c r="AK576" i="6"/>
  <c r="AJ576" i="6"/>
  <c r="AK568" i="6"/>
  <c r="AJ568" i="6"/>
  <c r="AK560" i="6"/>
  <c r="AJ560" i="6"/>
  <c r="AK552" i="6"/>
  <c r="AJ552" i="6"/>
  <c r="AK544" i="6"/>
  <c r="AJ544" i="6"/>
  <c r="AK536" i="6"/>
  <c r="AJ536" i="6"/>
  <c r="AK528" i="6"/>
  <c r="AJ528" i="6"/>
  <c r="AK520" i="6"/>
  <c r="AJ520" i="6"/>
  <c r="AK512" i="6"/>
  <c r="AJ512" i="6"/>
  <c r="AK504" i="6"/>
  <c r="AJ504" i="6"/>
  <c r="AK496" i="6"/>
  <c r="AJ496" i="6"/>
  <c r="AK488" i="6"/>
  <c r="AJ488" i="6"/>
  <c r="AK480" i="6"/>
  <c r="AJ480" i="6"/>
  <c r="AK472" i="6"/>
  <c r="AJ472" i="6"/>
  <c r="AK464" i="6"/>
  <c r="AJ464" i="6"/>
  <c r="AK456" i="6"/>
  <c r="AJ456" i="6"/>
  <c r="AK448" i="6"/>
  <c r="AJ448" i="6"/>
  <c r="AK440" i="6"/>
  <c r="AJ440" i="6"/>
  <c r="AK432" i="6"/>
  <c r="AJ432" i="6"/>
  <c r="AK424" i="6"/>
  <c r="AJ424" i="6"/>
  <c r="AK416" i="6"/>
  <c r="AJ416" i="6"/>
  <c r="AK408" i="6"/>
  <c r="AJ408" i="6"/>
  <c r="AK400" i="6"/>
  <c r="AJ400" i="6"/>
  <c r="AK392" i="6"/>
  <c r="AJ392" i="6"/>
  <c r="AK384" i="6"/>
  <c r="AJ384" i="6"/>
  <c r="AK376" i="6"/>
  <c r="AJ376" i="6"/>
  <c r="AK368" i="6"/>
  <c r="AJ368" i="6"/>
  <c r="AK360" i="6"/>
  <c r="AJ360" i="6"/>
  <c r="AK352" i="6"/>
  <c r="AJ352" i="6"/>
  <c r="AK344" i="6"/>
  <c r="AJ344" i="6"/>
  <c r="AK336" i="6"/>
  <c r="AJ336" i="6"/>
  <c r="AK328" i="6"/>
  <c r="AJ328" i="6"/>
  <c r="AK320" i="6"/>
  <c r="AJ320" i="6"/>
  <c r="AK312" i="6"/>
  <c r="AJ312" i="6"/>
  <c r="AK304" i="6"/>
  <c r="AJ304" i="6"/>
  <c r="AK296" i="6"/>
  <c r="AJ296" i="6"/>
  <c r="AK288" i="6"/>
  <c r="AJ288" i="6"/>
  <c r="AK280" i="6"/>
  <c r="AJ280" i="6"/>
  <c r="AK272" i="6"/>
  <c r="AJ272" i="6"/>
  <c r="AK264" i="6"/>
  <c r="AJ264" i="6"/>
  <c r="AK256" i="6"/>
  <c r="AJ256" i="6"/>
  <c r="AK248" i="6"/>
  <c r="AJ248" i="6"/>
  <c r="AK240" i="6"/>
  <c r="AJ240" i="6"/>
  <c r="AK232" i="6"/>
  <c r="AJ232" i="6"/>
  <c r="AK224" i="6"/>
  <c r="AJ224" i="6"/>
  <c r="AK216" i="6"/>
  <c r="AJ216" i="6"/>
  <c r="AK208" i="6"/>
  <c r="AJ208" i="6"/>
  <c r="AK200" i="6"/>
  <c r="AJ200" i="6"/>
  <c r="AK192" i="6"/>
  <c r="AJ192" i="6"/>
  <c r="AK184" i="6"/>
  <c r="AJ184" i="6"/>
  <c r="AK176" i="6"/>
  <c r="AJ176" i="6"/>
  <c r="AK168" i="6"/>
  <c r="AJ168" i="6"/>
  <c r="AK160" i="6"/>
  <c r="AJ160" i="6"/>
  <c r="AK152" i="6"/>
  <c r="AJ152" i="6"/>
  <c r="AK144" i="6"/>
  <c r="AJ144" i="6"/>
  <c r="AK136" i="6"/>
  <c r="AJ136" i="6"/>
  <c r="AK128" i="6"/>
  <c r="AJ128" i="6"/>
  <c r="AK120" i="6"/>
  <c r="AJ120" i="6"/>
  <c r="AK112" i="6"/>
  <c r="AJ112" i="6"/>
  <c r="AK104" i="6"/>
  <c r="AJ104" i="6"/>
  <c r="AK96" i="6"/>
  <c r="AJ96" i="6"/>
  <c r="AK88" i="6"/>
  <c r="AJ88" i="6"/>
  <c r="AK80" i="6"/>
  <c r="AJ80" i="6"/>
  <c r="AK72" i="6"/>
  <c r="AJ72" i="6"/>
  <c r="AK64" i="6"/>
  <c r="AJ64" i="6"/>
  <c r="AK56" i="6"/>
  <c r="AJ56" i="6"/>
  <c r="AK48" i="6"/>
  <c r="AJ48" i="6"/>
  <c r="AK40" i="6"/>
  <c r="AJ40" i="6"/>
  <c r="AK32" i="6"/>
  <c r="AJ32" i="6"/>
  <c r="AK24" i="6"/>
  <c r="AJ24" i="6"/>
  <c r="AK16" i="6"/>
  <c r="AJ16" i="6"/>
  <c r="AJ370" i="6"/>
  <c r="AJ242" i="6"/>
  <c r="AJ114" i="6"/>
  <c r="AK458" i="6"/>
  <c r="AJ458" i="6"/>
  <c r="AK442" i="6"/>
  <c r="AJ442" i="6"/>
  <c r="AK434" i="6"/>
  <c r="L1313" i="6" s="1"/>
  <c r="AJ434" i="6"/>
  <c r="AK426" i="6"/>
  <c r="AJ426" i="6"/>
  <c r="AK410" i="6"/>
  <c r="AJ410" i="6"/>
  <c r="AK402" i="6"/>
  <c r="AJ402" i="6"/>
  <c r="AK394" i="6"/>
  <c r="L255" i="6" s="1"/>
  <c r="AJ394" i="6"/>
  <c r="AK386" i="6"/>
  <c r="AJ386" i="6"/>
  <c r="AK378" i="6"/>
  <c r="AJ378" i="6"/>
  <c r="AK362" i="6"/>
  <c r="AJ362" i="6"/>
  <c r="AK354" i="6"/>
  <c r="AJ354" i="6"/>
  <c r="AK346" i="6"/>
  <c r="AJ346" i="6"/>
  <c r="AK338" i="6"/>
  <c r="AJ338" i="6"/>
  <c r="AK330" i="6"/>
  <c r="AJ330" i="6"/>
  <c r="AK314" i="6"/>
  <c r="AJ314" i="6"/>
  <c r="AK306" i="6"/>
  <c r="AJ306" i="6"/>
  <c r="AK298" i="6"/>
  <c r="AJ298" i="6"/>
  <c r="AK282" i="6"/>
  <c r="L395" i="6" s="1"/>
  <c r="AJ282" i="6"/>
  <c r="AK274" i="6"/>
  <c r="AJ274" i="6"/>
  <c r="AK266" i="6"/>
  <c r="AJ266" i="6"/>
  <c r="AK258" i="6"/>
  <c r="AJ258" i="6"/>
  <c r="AK250" i="6"/>
  <c r="AJ250" i="6"/>
  <c r="AK234" i="6"/>
  <c r="AJ234" i="6"/>
  <c r="AK226" i="6"/>
  <c r="AJ226" i="6"/>
  <c r="AK218" i="6"/>
  <c r="AJ218" i="6"/>
  <c r="AK210" i="6"/>
  <c r="AJ210" i="6"/>
  <c r="AK202" i="6"/>
  <c r="AJ202" i="6"/>
  <c r="AK186" i="6"/>
  <c r="AJ186" i="6"/>
  <c r="AK178" i="6"/>
  <c r="AJ178" i="6"/>
  <c r="AK170" i="6"/>
  <c r="AJ170" i="6"/>
  <c r="AK154" i="6"/>
  <c r="AJ154" i="6"/>
  <c r="AK146" i="6"/>
  <c r="AJ146" i="6"/>
  <c r="AK138" i="6"/>
  <c r="AJ138" i="6"/>
  <c r="AK130" i="6"/>
  <c r="AJ130" i="6"/>
  <c r="AK122" i="6"/>
  <c r="AJ122" i="6"/>
  <c r="AK106" i="6"/>
  <c r="AJ106" i="6"/>
  <c r="AK98" i="6"/>
  <c r="AJ98" i="6"/>
  <c r="AK90" i="6"/>
  <c r="AJ90" i="6"/>
  <c r="AK82" i="6"/>
  <c r="AJ82" i="6"/>
  <c r="AK74" i="6"/>
  <c r="AJ74" i="6"/>
  <c r="AK66" i="6"/>
  <c r="AJ66" i="6"/>
  <c r="AK58" i="6"/>
  <c r="AJ58" i="6"/>
  <c r="AK50" i="6"/>
  <c r="AJ50" i="6"/>
  <c r="AK42" i="6"/>
  <c r="L1148" i="6" s="1"/>
  <c r="AJ42" i="6"/>
  <c r="AK34" i="6"/>
  <c r="AJ34" i="6"/>
  <c r="AK26" i="6"/>
  <c r="L1425" i="6" s="1"/>
  <c r="AJ26" i="6"/>
  <c r="AK18" i="6"/>
  <c r="AJ18" i="6"/>
  <c r="AJ450" i="6"/>
  <c r="AJ418" i="6"/>
  <c r="AJ322" i="6"/>
  <c r="AJ290" i="6"/>
  <c r="AJ194" i="6"/>
  <c r="AJ162" i="6"/>
  <c r="L1020" i="6"/>
  <c r="L1468" i="6"/>
  <c r="L1108" i="6"/>
  <c r="L1285" i="6"/>
  <c r="L1358" i="6"/>
  <c r="L1189" i="6"/>
  <c r="L892" i="6"/>
  <c r="L1175" i="6"/>
  <c r="L396" i="6"/>
  <c r="L476" i="6"/>
  <c r="L230" i="6"/>
  <c r="L454" i="6"/>
  <c r="L240" i="6"/>
  <c r="L570" i="6"/>
  <c r="L650" i="6"/>
  <c r="L862" i="6"/>
  <c r="L1030" i="6"/>
  <c r="L1015" i="6"/>
  <c r="L801" i="6"/>
  <c r="L993" i="6"/>
  <c r="L1034" i="6"/>
  <c r="L608" i="6"/>
  <c r="L1430" i="6"/>
  <c r="L1406" i="6"/>
  <c r="L1390" i="6"/>
  <c r="L132" i="6"/>
  <c r="L340" i="6"/>
  <c r="L318" i="6"/>
  <c r="L63" i="6"/>
  <c r="L119" i="6"/>
  <c r="L279" i="6"/>
  <c r="L32" i="6"/>
  <c r="L72" i="6"/>
  <c r="L136" i="6"/>
  <c r="L336" i="6"/>
  <c r="L376" i="6"/>
  <c r="L41" i="6"/>
  <c r="L409" i="6"/>
  <c r="L506" i="6"/>
  <c r="L99" i="6"/>
  <c r="L115" i="6"/>
  <c r="L307" i="6"/>
  <c r="L459" i="6"/>
  <c r="L823" i="6"/>
  <c r="L927" i="6"/>
  <c r="L568" i="6"/>
  <c r="L1072" i="6"/>
  <c r="L1009" i="6"/>
  <c r="L664" i="6"/>
  <c r="L722" i="6"/>
  <c r="L907" i="6"/>
  <c r="L1107" i="6"/>
  <c r="L1131" i="6"/>
  <c r="L740" i="6"/>
  <c r="L812" i="6"/>
  <c r="L612" i="6"/>
  <c r="L716" i="6"/>
  <c r="L1405" i="6"/>
  <c r="L1164" i="6"/>
  <c r="L1045" i="6"/>
  <c r="L1396" i="6"/>
  <c r="L1372" i="6"/>
  <c r="L1292" i="6"/>
  <c r="L365" i="6"/>
  <c r="L278" i="6"/>
  <c r="L302" i="6"/>
  <c r="L391" i="6"/>
  <c r="L472" i="6"/>
  <c r="L417" i="6"/>
  <c r="L587" i="6"/>
  <c r="L894" i="6"/>
  <c r="L1103" i="6"/>
  <c r="L1111" i="6"/>
  <c r="L646" i="6"/>
  <c r="L692" i="6"/>
  <c r="L1041" i="6"/>
  <c r="L810" i="6"/>
  <c r="L834" i="6"/>
  <c r="L1042" i="6"/>
  <c r="L576" i="6"/>
  <c r="L851" i="6"/>
  <c r="L124" i="6"/>
  <c r="L428" i="6"/>
  <c r="L540" i="6"/>
  <c r="L125" i="6"/>
  <c r="L229" i="6"/>
  <c r="L14" i="6"/>
  <c r="L262" i="6"/>
  <c r="L310" i="6"/>
  <c r="L103" i="6"/>
  <c r="L311" i="6"/>
  <c r="L192" i="6"/>
  <c r="L201" i="6"/>
  <c r="L449" i="6"/>
  <c r="L609" i="6"/>
  <c r="L418" i="6"/>
  <c r="L474" i="6"/>
  <c r="L514" i="6"/>
  <c r="L530" i="6"/>
  <c r="L619" i="6"/>
  <c r="L525" i="6"/>
  <c r="L668" i="6"/>
  <c r="L918" i="6"/>
  <c r="L966" i="6"/>
  <c r="L1070" i="6"/>
  <c r="L1086" i="6"/>
  <c r="L1158" i="6"/>
  <c r="L1246" i="6"/>
  <c r="L863" i="6"/>
  <c r="L871" i="6"/>
  <c r="L1023" i="6"/>
  <c r="L680" i="6"/>
  <c r="L1192" i="6"/>
  <c r="L737" i="6"/>
  <c r="L977" i="6"/>
  <c r="L684" i="6"/>
  <c r="L1163" i="6"/>
  <c r="L1451" i="6"/>
  <c r="L1387" i="6"/>
  <c r="L1371" i="6"/>
  <c r="L1299" i="6"/>
  <c r="L1250" i="6"/>
  <c r="L1185" i="6"/>
  <c r="L1172" i="6"/>
  <c r="L69" i="6"/>
  <c r="L189" i="6"/>
  <c r="L389" i="6"/>
  <c r="L183" i="6"/>
  <c r="L200" i="6"/>
  <c r="L481" i="6"/>
  <c r="L577" i="6"/>
  <c r="L347" i="6"/>
  <c r="L699" i="6"/>
  <c r="L723" i="6"/>
  <c r="L689" i="6"/>
  <c r="L1071" i="6"/>
  <c r="L485" i="6"/>
  <c r="L1057" i="6"/>
  <c r="L606" i="6"/>
  <c r="L713" i="6"/>
  <c r="L731" i="6"/>
  <c r="L755" i="6"/>
  <c r="L696" i="6"/>
  <c r="L780" i="6"/>
  <c r="L741" i="6"/>
  <c r="L1426" i="6"/>
  <c r="L1410" i="6"/>
  <c r="L1386" i="6"/>
  <c r="L1354" i="6"/>
  <c r="L1290" i="6"/>
  <c r="L924" i="6"/>
  <c r="L52" i="6"/>
  <c r="L180" i="6"/>
  <c r="L324" i="6"/>
  <c r="L351" i="6"/>
  <c r="L463" i="6"/>
  <c r="L551" i="6"/>
  <c r="L583" i="6"/>
  <c r="L144" i="6"/>
  <c r="L168" i="6"/>
  <c r="L440" i="6"/>
  <c r="L185" i="6"/>
  <c r="L346" i="6"/>
  <c r="L742" i="6"/>
  <c r="L958" i="6"/>
  <c r="L1038" i="6"/>
  <c r="L1278" i="6"/>
  <c r="L975" i="6"/>
  <c r="L1047" i="6"/>
  <c r="L630" i="6"/>
  <c r="L711" i="6"/>
  <c r="L703" i="6"/>
  <c r="L955" i="6"/>
  <c r="L1035" i="6"/>
  <c r="L1195" i="6"/>
  <c r="L541" i="6"/>
  <c r="L596" i="6"/>
  <c r="L706" i="6"/>
  <c r="L12" i="6"/>
  <c r="L64" i="6"/>
  <c r="L337" i="6"/>
  <c r="L171" i="6"/>
  <c r="L411" i="6"/>
  <c r="L683" i="6"/>
  <c r="L1166" i="6"/>
  <c r="L775" i="6"/>
  <c r="L1264" i="6"/>
  <c r="L860" i="6"/>
  <c r="L1321" i="6"/>
  <c r="L1279" i="6"/>
  <c r="L1141" i="6"/>
  <c r="L1416" i="6"/>
  <c r="L1344" i="6"/>
  <c r="L1336" i="6"/>
  <c r="L1312" i="6"/>
  <c r="L1245" i="6"/>
  <c r="L941" i="6"/>
  <c r="L1407" i="6"/>
  <c r="L1295" i="6"/>
  <c r="L1255" i="6"/>
  <c r="L1191" i="6"/>
  <c r="L1137" i="6"/>
  <c r="L1028" i="6"/>
  <c r="L877" i="6"/>
  <c r="L11" i="6" l="1"/>
  <c r="L567" i="6"/>
  <c r="L423" i="6"/>
  <c r="L956" i="6"/>
  <c r="L1254" i="6"/>
  <c r="L1298" i="6"/>
  <c r="L553" i="6"/>
  <c r="L951" i="6"/>
  <c r="L426" i="6"/>
  <c r="L244" i="6"/>
  <c r="L727" i="6"/>
  <c r="L188" i="6"/>
  <c r="L671" i="6"/>
  <c r="L542" i="6"/>
  <c r="L1073" i="6"/>
  <c r="L20" i="6"/>
  <c r="L948" i="6"/>
  <c r="L752" i="6"/>
  <c r="L600" i="6"/>
  <c r="L945" i="6"/>
  <c r="L1277" i="6"/>
  <c r="L277" i="6"/>
  <c r="L450" i="6"/>
  <c r="L721" i="6"/>
  <c r="L352" i="6"/>
  <c r="L475" i="6"/>
  <c r="L140" i="6"/>
  <c r="L1360" i="6"/>
  <c r="L487" i="6"/>
  <c r="L1022" i="6"/>
  <c r="L470" i="6"/>
  <c r="L574" i="6"/>
  <c r="L1359" i="6"/>
  <c r="L647" i="6"/>
  <c r="L1289" i="6"/>
  <c r="L593" i="6"/>
  <c r="L289" i="6"/>
  <c r="L1268" i="6"/>
  <c r="L854" i="6"/>
  <c r="L320" i="6"/>
  <c r="L909" i="6"/>
  <c r="L508" i="6"/>
  <c r="L429" i="6"/>
  <c r="L866" i="6"/>
  <c r="L885" i="6"/>
  <c r="L1127" i="6"/>
  <c r="L1116" i="6"/>
  <c r="L309" i="6"/>
  <c r="L181" i="6"/>
  <c r="L299" i="6"/>
  <c r="L1375" i="6"/>
  <c r="L1256" i="6"/>
  <c r="L276" i="6"/>
  <c r="L1150" i="6"/>
  <c r="L356" i="6"/>
  <c r="L1208" i="6"/>
  <c r="L117" i="6"/>
  <c r="L1011" i="6"/>
  <c r="L495" i="6"/>
  <c r="L112" i="6"/>
  <c r="L61" i="6"/>
  <c r="L43" i="6"/>
  <c r="L624" i="6"/>
  <c r="L1272" i="6"/>
  <c r="L1437" i="6"/>
  <c r="L1213" i="6"/>
  <c r="L1431" i="6"/>
  <c r="L1110" i="6"/>
  <c r="L705" i="6"/>
  <c r="L595" i="6"/>
  <c r="L531" i="6"/>
  <c r="L1081" i="6"/>
  <c r="L1393" i="6"/>
  <c r="L1190" i="6"/>
  <c r="L1237" i="6"/>
  <c r="L725" i="6"/>
  <c r="L517" i="6"/>
  <c r="L29" i="6"/>
  <c r="L1229" i="6"/>
  <c r="L242" i="6"/>
  <c r="L212" i="6"/>
  <c r="L804" i="6"/>
  <c r="L1350" i="6"/>
  <c r="L829" i="6"/>
  <c r="L1447" i="6"/>
  <c r="L971" i="6"/>
  <c r="L1052" i="6"/>
  <c r="L442" i="6"/>
  <c r="L920" i="6"/>
  <c r="L1044" i="6"/>
  <c r="L732" i="6"/>
  <c r="L446" i="6"/>
  <c r="L800" i="6"/>
  <c r="L766" i="6"/>
  <c r="L234" i="6"/>
  <c r="L1353" i="6"/>
  <c r="L1012" i="6"/>
  <c r="L437" i="6"/>
  <c r="L57" i="6"/>
  <c r="L502" i="6"/>
  <c r="L498" i="6"/>
  <c r="L195" i="6"/>
  <c r="L1281" i="6"/>
  <c r="L1216" i="6"/>
  <c r="L532" i="6"/>
  <c r="L162" i="6"/>
  <c r="L294" i="6"/>
  <c r="L1286" i="6"/>
  <c r="L466" i="6"/>
  <c r="L1146" i="6"/>
  <c r="L160" i="6"/>
  <c r="L1140" i="6"/>
  <c r="L90" i="6"/>
  <c r="L1236" i="6"/>
  <c r="L872" i="6"/>
  <c r="L792" i="6"/>
  <c r="L1291" i="6"/>
  <c r="L1186" i="6"/>
  <c r="L882" i="6"/>
  <c r="L269" i="6"/>
  <c r="L290" i="6"/>
  <c r="L98" i="6"/>
  <c r="L497" i="6"/>
  <c r="L489" i="6"/>
  <c r="L1091" i="6"/>
  <c r="L1180" i="6"/>
  <c r="L519" i="6"/>
  <c r="L969" i="6"/>
  <c r="L260" i="6"/>
  <c r="L733" i="6"/>
  <c r="L1340" i="6"/>
  <c r="L1420" i="6"/>
  <c r="L1060" i="6"/>
  <c r="L1409" i="6"/>
  <c r="L1294" i="6"/>
  <c r="L1055" i="6"/>
  <c r="L528" i="6"/>
  <c r="L304" i="6"/>
  <c r="L1464" i="6"/>
  <c r="L838" i="6"/>
  <c r="L1259" i="6"/>
  <c r="L1303" i="6"/>
  <c r="L1122" i="6"/>
  <c r="L120" i="6"/>
  <c r="L985" i="6"/>
  <c r="L62" i="6"/>
  <c r="L469" i="6"/>
  <c r="L334" i="6"/>
  <c r="L398" i="6"/>
  <c r="L846" i="6"/>
  <c r="L219" i="6"/>
  <c r="L345" i="6"/>
  <c r="L797" i="6"/>
  <c r="L651" i="6"/>
  <c r="L1308" i="6"/>
  <c r="L1016" i="6"/>
  <c r="L1165" i="6"/>
  <c r="L1147" i="6"/>
  <c r="L55" i="6"/>
  <c r="L1319" i="6"/>
  <c r="L1026" i="6"/>
  <c r="L146" i="6"/>
  <c r="L1024" i="6"/>
  <c r="L505" i="6"/>
  <c r="L364" i="6"/>
  <c r="L825" i="6"/>
  <c r="L193" i="6"/>
  <c r="L709" i="6"/>
  <c r="L584" i="6"/>
  <c r="L1161" i="6"/>
  <c r="L1419" i="6"/>
  <c r="L331" i="6"/>
  <c r="L1252" i="6"/>
  <c r="L870" i="6"/>
  <c r="L375" i="6"/>
  <c r="L765" i="6"/>
  <c r="L1244" i="6"/>
  <c r="L1327" i="6"/>
  <c r="L654" i="6"/>
  <c r="L938" i="6"/>
  <c r="L960" i="6"/>
  <c r="L726" i="6"/>
  <c r="L18" i="6"/>
  <c r="L327" i="6"/>
  <c r="L724" i="6"/>
  <c r="L557" i="6"/>
  <c r="L707" i="6"/>
  <c r="L286" i="6"/>
  <c r="L916" i="6"/>
  <c r="L1193" i="6"/>
  <c r="L1320" i="6"/>
  <c r="L1400" i="6"/>
  <c r="L493" i="6"/>
  <c r="L1087" i="6"/>
  <c r="L59" i="6"/>
  <c r="L209" i="6"/>
  <c r="L174" i="6"/>
  <c r="L228" i="6"/>
  <c r="L1170" i="6"/>
  <c r="L749" i="6"/>
  <c r="L1064" i="6"/>
  <c r="L682" i="6"/>
  <c r="L280" i="6"/>
  <c r="L452" i="6"/>
  <c r="L1159" i="6"/>
  <c r="L1330" i="6"/>
  <c r="L1418" i="6"/>
  <c r="L720" i="6"/>
  <c r="L679" i="6"/>
  <c r="L473" i="6"/>
  <c r="L947" i="6"/>
  <c r="L613" i="6"/>
  <c r="L914" i="6"/>
  <c r="L1206" i="6"/>
  <c r="L503" i="6"/>
  <c r="L1315" i="6"/>
  <c r="L1435" i="6"/>
  <c r="L1176" i="6"/>
  <c r="L602" i="6"/>
  <c r="L45" i="6"/>
  <c r="L1241" i="6"/>
  <c r="L1452" i="6"/>
  <c r="L867" i="6"/>
  <c r="L550" i="6"/>
  <c r="L225" i="6"/>
  <c r="L412" i="6"/>
  <c r="L1293" i="6"/>
  <c r="L589" i="6"/>
  <c r="L673" i="6"/>
  <c r="L736" i="6"/>
  <c r="L139" i="6"/>
  <c r="L25" i="6"/>
  <c r="L357" i="6"/>
  <c r="L936" i="6"/>
  <c r="L847" i="6"/>
  <c r="L461" i="6"/>
  <c r="L1332" i="6"/>
  <c r="L1363" i="6"/>
  <c r="L837" i="6"/>
  <c r="L1109" i="6"/>
  <c r="L1411" i="6"/>
  <c r="L261" i="6"/>
  <c r="L448" i="6"/>
  <c r="L1006" i="6"/>
  <c r="L818" i="6"/>
  <c r="L772" i="6"/>
  <c r="L1266" i="6"/>
  <c r="L1334" i="6"/>
  <c r="L1454" i="6"/>
  <c r="L1408" i="6"/>
  <c r="L1156" i="6"/>
  <c r="L453" i="6"/>
  <c r="L1274" i="6"/>
  <c r="L1296" i="6"/>
  <c r="L372" i="6"/>
  <c r="L40" i="6"/>
  <c r="L116" i="6"/>
  <c r="L191" i="6"/>
  <c r="L392" i="6"/>
  <c r="L410" i="6"/>
  <c r="L886" i="6"/>
  <c r="L896" i="6"/>
  <c r="L986" i="6"/>
  <c r="L518" i="6"/>
  <c r="L1341" i="6"/>
  <c r="L308" i="6"/>
  <c r="L223" i="6"/>
  <c r="L512" i="6"/>
  <c r="L67" i="6"/>
  <c r="L614" i="6"/>
  <c r="L1000" i="6"/>
  <c r="L536" i="6"/>
  <c r="L1220" i="6"/>
  <c r="L1228" i="6"/>
  <c r="L773" i="6"/>
  <c r="L1335" i="6"/>
  <c r="L420" i="6"/>
  <c r="L471" i="6"/>
  <c r="L169" i="6"/>
  <c r="L267" i="6"/>
  <c r="L710" i="6"/>
  <c r="L661" i="6"/>
  <c r="L835" i="6"/>
  <c r="L925" i="6"/>
  <c r="L126" i="6"/>
  <c r="L296" i="6"/>
  <c r="L58" i="6"/>
  <c r="L698" i="6"/>
  <c r="L816" i="6"/>
  <c r="L842" i="6"/>
  <c r="L560" i="6"/>
  <c r="L988" i="6"/>
  <c r="L655" i="6"/>
  <c r="L675" i="6"/>
  <c r="L769" i="6"/>
  <c r="L1183" i="6"/>
  <c r="L292" i="6"/>
  <c r="L464" i="6"/>
  <c r="L1102" i="6"/>
  <c r="L1098" i="6"/>
  <c r="L1414" i="6"/>
  <c r="L1202" i="6"/>
  <c r="L1013" i="6"/>
  <c r="L917" i="6"/>
  <c r="L1257" i="6"/>
  <c r="L93" i="6"/>
  <c r="L281" i="6"/>
  <c r="L776" i="6"/>
  <c r="L875" i="6"/>
  <c r="L207" i="6"/>
  <c r="L634" i="6"/>
  <c r="L984" i="6"/>
  <c r="L697" i="6"/>
  <c r="L1314" i="6"/>
  <c r="L1385" i="6"/>
  <c r="L1376" i="6"/>
  <c r="L1177" i="6"/>
  <c r="L1421" i="6"/>
  <c r="L348" i="6"/>
  <c r="L70" i="6"/>
  <c r="L247" i="6"/>
  <c r="L663" i="6"/>
  <c r="L161" i="6"/>
  <c r="L617" i="6"/>
  <c r="L123" i="6"/>
  <c r="L750" i="6"/>
  <c r="L959" i="6"/>
  <c r="L1248" i="6"/>
  <c r="L694" i="6"/>
  <c r="L994" i="6"/>
  <c r="L843" i="6"/>
  <c r="L1251" i="6"/>
  <c r="L1322" i="6"/>
  <c r="L813" i="6"/>
  <c r="L1153" i="6"/>
  <c r="L13" i="6"/>
  <c r="L150" i="6"/>
  <c r="L407" i="6"/>
  <c r="L152" i="6"/>
  <c r="L313" i="6"/>
  <c r="L130" i="6"/>
  <c r="L227" i="6"/>
  <c r="L974" i="6"/>
  <c r="L604" i="6"/>
  <c r="L681" i="6"/>
  <c r="L738" i="6"/>
  <c r="L1058" i="6"/>
  <c r="L939" i="6"/>
  <c r="L1380" i="6"/>
  <c r="L1377" i="6"/>
  <c r="L1318" i="6"/>
  <c r="L1093" i="6"/>
  <c r="L100" i="6"/>
  <c r="L205" i="6"/>
  <c r="L366" i="6"/>
  <c r="L455" i="6"/>
  <c r="L272" i="6"/>
  <c r="L393" i="6"/>
  <c r="L314" i="6"/>
  <c r="L387" i="6"/>
  <c r="L1214" i="6"/>
  <c r="L944" i="6"/>
  <c r="L849" i="6"/>
  <c r="L858" i="6"/>
  <c r="L1106" i="6"/>
  <c r="L1027" i="6"/>
  <c r="L1199" i="6"/>
  <c r="L1342" i="6"/>
  <c r="L1212" i="6"/>
  <c r="L268" i="6"/>
  <c r="L301" i="6"/>
  <c r="L47" i="6"/>
  <c r="L615" i="6"/>
  <c r="L33" i="6"/>
  <c r="L529" i="6"/>
  <c r="L75" i="6"/>
  <c r="L547" i="6"/>
  <c r="L767" i="6"/>
  <c r="L1032" i="6"/>
  <c r="L1065" i="6"/>
  <c r="L890" i="6"/>
  <c r="L779" i="6"/>
  <c r="L68" i="6"/>
  <c r="L214" i="6"/>
  <c r="L224" i="6"/>
  <c r="L154" i="6"/>
  <c r="L1062" i="6"/>
  <c r="L793" i="6"/>
  <c r="L1090" i="6"/>
  <c r="L1433" i="6"/>
  <c r="L1349" i="6"/>
  <c r="L316" i="6"/>
  <c r="L231" i="6"/>
  <c r="L105" i="6"/>
  <c r="L107" i="6"/>
  <c r="L831" i="6"/>
  <c r="L621" i="6"/>
  <c r="L787" i="6"/>
  <c r="L1458" i="6"/>
  <c r="L1417" i="6"/>
  <c r="L149" i="6"/>
  <c r="L439" i="6"/>
  <c r="L385" i="6"/>
  <c r="L259" i="6"/>
  <c r="L701" i="6"/>
  <c r="L826" i="6"/>
  <c r="L963" i="6"/>
  <c r="L1413" i="6"/>
  <c r="L54" i="6"/>
  <c r="L623" i="6"/>
  <c r="L601" i="6"/>
  <c r="L715" i="6"/>
  <c r="L1048" i="6"/>
  <c r="L922" i="6"/>
  <c r="L1089" i="6"/>
  <c r="L1076" i="6"/>
  <c r="L164" i="6"/>
  <c r="L282" i="6"/>
  <c r="L839" i="6"/>
  <c r="L468" i="6"/>
  <c r="L362" i="6"/>
  <c r="L1184" i="6"/>
  <c r="L599" i="6"/>
  <c r="L187" i="6"/>
  <c r="L811" i="6"/>
  <c r="L177" i="6"/>
  <c r="L717" i="6"/>
  <c r="L462" i="6"/>
  <c r="L1273" i="6"/>
  <c r="L382" i="6"/>
  <c r="L693" i="6"/>
  <c r="L369" i="6"/>
  <c r="L131" i="6"/>
  <c r="L950" i="6"/>
  <c r="L1234" i="6"/>
  <c r="L1391" i="6"/>
  <c r="L1008" i="6"/>
  <c r="L1392" i="6"/>
  <c r="L795" i="6"/>
  <c r="L315" i="6"/>
  <c r="L190" i="6"/>
  <c r="L483" i="6"/>
  <c r="L564" i="6"/>
  <c r="L1084" i="6"/>
  <c r="L865" i="6"/>
  <c r="L42" i="6"/>
  <c r="L1138" i="6"/>
  <c r="L232" i="6"/>
  <c r="L1307" i="6"/>
  <c r="L592" i="6"/>
  <c r="L38" i="6"/>
  <c r="L802" i="6"/>
  <c r="L1275" i="6"/>
  <c r="L970" i="6"/>
  <c r="L328" i="6"/>
  <c r="L771" i="6"/>
  <c r="L864" i="6"/>
  <c r="L435" i="6"/>
  <c r="L153" i="6"/>
  <c r="L110" i="6"/>
  <c r="L1397" i="6"/>
  <c r="L869" i="6"/>
  <c r="L1347" i="6"/>
  <c r="L1282" i="6"/>
  <c r="L1450" i="6"/>
  <c r="L1440" i="6"/>
  <c r="L1304" i="6"/>
  <c r="L135" i="6"/>
  <c r="L233" i="6"/>
  <c r="L163" i="6"/>
  <c r="L999" i="6"/>
  <c r="L1288" i="6"/>
  <c r="L1082" i="6"/>
  <c r="L1253" i="6"/>
  <c r="L1357" i="6"/>
  <c r="L1467" i="6"/>
  <c r="L972" i="6"/>
  <c r="L821" i="6"/>
  <c r="L1297" i="6"/>
  <c r="L148" i="6"/>
  <c r="L16" i="6"/>
  <c r="L603" i="6"/>
  <c r="L794" i="6"/>
  <c r="L494" i="6"/>
  <c r="L1263" i="6"/>
  <c r="L1149" i="6"/>
  <c r="L524" i="6"/>
  <c r="L433" i="6"/>
  <c r="L1142" i="6"/>
  <c r="L954" i="6"/>
  <c r="L828" i="6"/>
  <c r="L197" i="6"/>
  <c r="L82" i="6"/>
  <c r="L919" i="6"/>
  <c r="L995" i="6"/>
  <c r="L287" i="6"/>
  <c r="L402" i="6"/>
  <c r="L778" i="6"/>
  <c r="L1059" i="6"/>
  <c r="L1445" i="6"/>
  <c r="L465" i="6"/>
  <c r="L558" i="6"/>
  <c r="L1181" i="6"/>
  <c r="L92" i="6"/>
  <c r="L371" i="6"/>
  <c r="L1187" i="6"/>
  <c r="L1258" i="6"/>
  <c r="L572" i="6"/>
  <c r="L887" i="6"/>
  <c r="L431" i="6"/>
  <c r="L786" i="6"/>
  <c r="L964" i="6"/>
  <c r="L1457" i="6"/>
  <c r="L1204" i="6"/>
  <c r="L333" i="6"/>
  <c r="L263" i="6"/>
  <c r="L129" i="6"/>
  <c r="L678" i="6"/>
  <c r="L880" i="6"/>
  <c r="L929" i="6"/>
  <c r="L1249" i="6"/>
  <c r="L134" i="6"/>
  <c r="L383" i="6"/>
  <c r="L394" i="6"/>
  <c r="L806" i="6"/>
  <c r="L1144" i="6"/>
  <c r="L931" i="6"/>
  <c r="L1117" i="6"/>
  <c r="L1221" i="6"/>
  <c r="L908" i="6"/>
  <c r="L199" i="6"/>
  <c r="L425" i="6"/>
  <c r="L934" i="6"/>
  <c r="L873" i="6"/>
  <c r="L1424" i="6"/>
  <c r="L53" i="6"/>
  <c r="L295" i="6"/>
  <c r="L291" i="6"/>
  <c r="L983" i="6"/>
  <c r="L962" i="6"/>
  <c r="L1157" i="6"/>
  <c r="L71" i="6"/>
  <c r="L480" i="6"/>
  <c r="L798" i="6"/>
  <c r="L753" i="6"/>
  <c r="L15" i="6"/>
  <c r="L283" i="6"/>
  <c r="L702" i="6"/>
  <c r="L665" i="6"/>
  <c r="L575" i="6"/>
  <c r="L774" i="6"/>
  <c r="L1001" i="6"/>
  <c r="L329" i="6"/>
  <c r="L759" i="6"/>
  <c r="L770" i="6"/>
  <c r="L1428" i="6"/>
  <c r="L1364" i="6"/>
  <c r="L1068" i="6"/>
  <c r="L1333" i="6"/>
  <c r="L237" i="6"/>
  <c r="L370" i="6"/>
  <c r="L992" i="6"/>
  <c r="L803" i="6"/>
  <c r="L96" i="6"/>
  <c r="L672" i="6"/>
  <c r="L434" i="6"/>
  <c r="L1043" i="6"/>
  <c r="L1198" i="6"/>
  <c r="L1324" i="6"/>
  <c r="L414" i="6"/>
  <c r="L552" i="6"/>
  <c r="L1154" i="6"/>
  <c r="L1343" i="6"/>
  <c r="L1415" i="6"/>
  <c r="L796" i="6"/>
  <c r="L712" i="6"/>
  <c r="L643" i="6"/>
  <c r="L111" i="6"/>
  <c r="L1215" i="6"/>
  <c r="L1328" i="6"/>
  <c r="L1074" i="6"/>
  <c r="L19" i="6"/>
  <c r="L607" i="6"/>
  <c r="L196" i="6"/>
  <c r="L1194" i="6"/>
  <c r="L1449" i="6"/>
  <c r="L1099" i="6"/>
  <c r="L760" i="6"/>
  <c r="L674" i="6"/>
  <c r="L128" i="6"/>
  <c r="L204" i="6"/>
  <c r="L1196" i="6"/>
  <c r="L1338" i="6"/>
  <c r="L1232" i="6"/>
  <c r="L549" i="6"/>
  <c r="L89" i="6"/>
  <c r="L905" i="6"/>
  <c r="L691" i="6"/>
  <c r="L159" i="6"/>
  <c r="L762" i="6"/>
  <c r="L179" i="6"/>
  <c r="L95" i="6"/>
  <c r="L1323" i="6"/>
  <c r="L1120" i="6"/>
  <c r="L522" i="6"/>
  <c r="L172" i="6"/>
  <c r="L1283" i="6"/>
  <c r="L695" i="6"/>
  <c r="L763" i="6"/>
  <c r="L743" i="6"/>
  <c r="L312" i="6"/>
  <c r="L1325" i="6"/>
  <c r="L790" i="6"/>
  <c r="L840" i="6"/>
  <c r="L978" i="6"/>
  <c r="L1039" i="6"/>
  <c r="L626" i="6"/>
  <c r="L408" i="6"/>
  <c r="L101" i="6"/>
  <c r="L1167" i="6"/>
  <c r="L1276" i="6"/>
  <c r="L1351" i="6"/>
  <c r="L1423" i="6"/>
  <c r="L756" i="6"/>
  <c r="L777" i="6"/>
  <c r="L728" i="6"/>
  <c r="L635" i="6"/>
  <c r="L432" i="6"/>
  <c r="L349" i="6"/>
  <c r="L987" i="6"/>
  <c r="L533" i="6"/>
  <c r="L339" i="6"/>
  <c r="L157" i="6"/>
  <c r="L1004" i="6"/>
  <c r="L1235" i="6"/>
  <c r="L1448" i="6"/>
  <c r="L1002" i="6"/>
  <c r="L751" i="6"/>
  <c r="L562" i="6"/>
  <c r="L559" i="6"/>
  <c r="L253" i="6"/>
  <c r="L781" i="6"/>
  <c r="L1217" i="6"/>
  <c r="L1329" i="6"/>
  <c r="L1465" i="6"/>
  <c r="L1083" i="6"/>
  <c r="L1031" i="6"/>
  <c r="L658" i="6"/>
  <c r="L303" i="6"/>
  <c r="L789" i="6"/>
  <c r="L1218" i="6"/>
  <c r="L1346" i="6"/>
  <c r="L1434" i="6"/>
  <c r="L904" i="6"/>
  <c r="L902" i="6"/>
  <c r="L416" i="6"/>
  <c r="L857" i="6"/>
  <c r="L579" i="6"/>
  <c r="L254" i="6"/>
  <c r="L833" i="6"/>
  <c r="L458" i="6"/>
  <c r="L326" i="6"/>
  <c r="L1209" i="6"/>
  <c r="L1355" i="6"/>
  <c r="L629" i="6"/>
  <c r="L729" i="6"/>
  <c r="L1010" i="6"/>
  <c r="L822" i="6"/>
  <c r="L24" i="6"/>
  <c r="L901" i="6"/>
  <c r="L1365" i="6"/>
  <c r="L306" i="6"/>
  <c r="L80" i="6"/>
  <c r="L943" i="6"/>
  <c r="L388" i="6"/>
  <c r="L636" i="6"/>
  <c r="L895" i="6"/>
  <c r="L338" i="6"/>
  <c r="L184" i="6"/>
  <c r="L1366" i="6"/>
  <c r="L220" i="6"/>
  <c r="L133" i="6"/>
  <c r="L182" i="6"/>
  <c r="L87" i="6"/>
  <c r="L591" i="6"/>
  <c r="L496" i="6"/>
  <c r="L241" i="6"/>
  <c r="L521" i="6"/>
  <c r="L258" i="6"/>
  <c r="L27" i="6"/>
  <c r="L523" i="6"/>
  <c r="L942" i="6"/>
  <c r="L657" i="6"/>
  <c r="L1063" i="6"/>
  <c r="L912" i="6"/>
  <c r="L1280" i="6"/>
  <c r="L961" i="6"/>
  <c r="L1114" i="6"/>
  <c r="L819" i="6"/>
  <c r="L580" i="6"/>
  <c r="L1422" i="6"/>
  <c r="L1310" i="6"/>
  <c r="L1151" i="6"/>
  <c r="L900" i="6"/>
  <c r="L1219" i="6"/>
  <c r="L380" i="6"/>
  <c r="L341" i="6"/>
  <c r="L350" i="6"/>
  <c r="L151" i="6"/>
  <c r="L48" i="6"/>
  <c r="L520" i="6"/>
  <c r="L297" i="6"/>
  <c r="L585" i="6"/>
  <c r="L322" i="6"/>
  <c r="L91" i="6"/>
  <c r="L667" i="6"/>
  <c r="L1094" i="6"/>
  <c r="L815" i="6"/>
  <c r="L616" i="6"/>
  <c r="L1088" i="6"/>
  <c r="L817" i="6"/>
  <c r="L1025" i="6"/>
  <c r="L637" i="6"/>
  <c r="L883" i="6"/>
  <c r="L653" i="6"/>
  <c r="L1242" i="6"/>
  <c r="L1113" i="6"/>
  <c r="L981" i="6"/>
  <c r="L1306" i="6"/>
  <c r="L1105" i="6"/>
  <c r="L845" i="6"/>
  <c r="L1368" i="6"/>
  <c r="L548" i="6"/>
  <c r="L30" i="6"/>
  <c r="L430" i="6"/>
  <c r="L271" i="6"/>
  <c r="L208" i="6"/>
  <c r="L49" i="6"/>
  <c r="L353" i="6"/>
  <c r="L202" i="6"/>
  <c r="L378" i="6"/>
  <c r="L147" i="6"/>
  <c r="L628" i="6"/>
  <c r="L1238" i="6"/>
  <c r="L911" i="6"/>
  <c r="L784" i="6"/>
  <c r="L1112" i="6"/>
  <c r="L881" i="6"/>
  <c r="L874" i="6"/>
  <c r="L685" i="6"/>
  <c r="L1003" i="6"/>
  <c r="L581" i="6"/>
  <c r="L1382" i="6"/>
  <c r="L1233" i="6"/>
  <c r="L1461" i="6"/>
  <c r="L1373" i="6"/>
  <c r="L1301" i="6"/>
  <c r="L1211" i="6"/>
  <c r="L1331" i="6"/>
  <c r="L1260" i="6"/>
  <c r="L84" i="6"/>
  <c r="L77" i="6"/>
  <c r="L102" i="6"/>
  <c r="L39" i="6"/>
  <c r="L543" i="6"/>
  <c r="L384" i="6"/>
  <c r="L81" i="6"/>
  <c r="L457" i="6"/>
  <c r="L226" i="6"/>
  <c r="L586" i="6"/>
  <c r="L403" i="6"/>
  <c r="L656" i="6"/>
  <c r="L477" i="6"/>
  <c r="L1007" i="6"/>
  <c r="L824" i="6"/>
  <c r="L1240" i="6"/>
  <c r="L921" i="6"/>
  <c r="L930" i="6"/>
  <c r="L747" i="6"/>
  <c r="L1123" i="6"/>
  <c r="L677" i="6"/>
  <c r="L1438" i="6"/>
  <c r="L876" i="6"/>
  <c r="L44" i="6"/>
  <c r="L94" i="6"/>
  <c r="L335" i="6"/>
  <c r="L65" i="6"/>
  <c r="L218" i="6"/>
  <c r="L379" i="6"/>
  <c r="L1270" i="6"/>
  <c r="L808" i="6"/>
  <c r="L897" i="6"/>
  <c r="L739" i="6"/>
  <c r="L640" i="6"/>
  <c r="L1446" i="6"/>
  <c r="L1243" i="6"/>
  <c r="L1231" i="6"/>
  <c r="L1261" i="6"/>
  <c r="L957" i="6"/>
  <c r="L1361" i="6"/>
  <c r="L284" i="6"/>
  <c r="L342" i="6"/>
  <c r="L639" i="6"/>
  <c r="L265" i="6"/>
  <c r="L298" i="6"/>
  <c r="L659" i="6"/>
  <c r="L669" i="6"/>
  <c r="L1080" i="6"/>
  <c r="L1017" i="6"/>
  <c r="L827" i="6"/>
  <c r="L1124" i="6"/>
  <c r="L884" i="6"/>
  <c r="L37" i="6"/>
  <c r="L438" i="6"/>
  <c r="L264" i="6"/>
  <c r="L377" i="6"/>
  <c r="L554" i="6"/>
  <c r="L644" i="6"/>
  <c r="L991" i="6"/>
  <c r="L1136" i="6"/>
  <c r="L906" i="6"/>
  <c r="L1075" i="6"/>
  <c r="L1469" i="6"/>
  <c r="L1436" i="6"/>
  <c r="L141" i="6"/>
  <c r="L143" i="6"/>
  <c r="L504" i="6"/>
  <c r="L537" i="6"/>
  <c r="L51" i="6"/>
  <c r="L1078" i="6"/>
  <c r="L478" i="6"/>
  <c r="L510" i="6"/>
  <c r="L1130" i="6"/>
  <c r="L638" i="6"/>
  <c r="L1326" i="6"/>
  <c r="L1429" i="6"/>
  <c r="L980" i="6"/>
  <c r="L1300" i="6"/>
  <c r="L332" i="6"/>
  <c r="L46" i="6"/>
  <c r="L360" i="6"/>
  <c r="L178" i="6"/>
  <c r="L235" i="6"/>
  <c r="L565" i="6"/>
  <c r="L526" i="6"/>
  <c r="L785" i="6"/>
  <c r="L1317" i="6"/>
  <c r="L1316" i="6"/>
  <c r="L492" i="6"/>
  <c r="L343" i="6"/>
  <c r="L488" i="6"/>
  <c r="L354" i="6"/>
  <c r="L419" i="6"/>
  <c r="L830" i="6"/>
  <c r="L700" i="6"/>
  <c r="L937" i="6"/>
  <c r="L1370" i="6"/>
  <c r="L1069" i="6"/>
  <c r="L173" i="6"/>
  <c r="L479" i="6"/>
  <c r="L249" i="6"/>
  <c r="L538" i="6"/>
  <c r="L491" i="6"/>
  <c r="L998" i="6"/>
  <c r="L888" i="6"/>
  <c r="L1067" i="6"/>
  <c r="L76" i="6"/>
  <c r="L22" i="6"/>
  <c r="L293" i="6"/>
  <c r="L73" i="6"/>
  <c r="L642" i="6"/>
  <c r="L1126" i="6"/>
  <c r="L809" i="6"/>
  <c r="L1005" i="6"/>
  <c r="L31" i="6"/>
  <c r="L361" i="6"/>
  <c r="L451" i="6"/>
  <c r="L1262" i="6"/>
  <c r="L764" i="6"/>
  <c r="L1239" i="6"/>
  <c r="L36" i="6"/>
  <c r="L56" i="6"/>
  <c r="L210" i="6"/>
  <c r="L611" i="6"/>
  <c r="L718" i="6"/>
  <c r="L484" i="6"/>
  <c r="L344" i="6"/>
  <c r="L578" i="6"/>
  <c r="L814" i="6"/>
  <c r="L1168" i="6"/>
  <c r="L1053" i="6"/>
  <c r="L997" i="6"/>
  <c r="L1203" i="6"/>
  <c r="L1367" i="6"/>
  <c r="L1439" i="6"/>
  <c r="L622" i="6"/>
  <c r="L632" i="6"/>
  <c r="L935" i="6"/>
  <c r="L482" i="6"/>
  <c r="L256" i="6"/>
  <c r="L556" i="6"/>
  <c r="L923" i="6"/>
  <c r="L566" i="6"/>
  <c r="L26" i="6"/>
  <c r="L404" i="6"/>
  <c r="L1100" i="6"/>
  <c r="L1267" i="6"/>
  <c r="L1352" i="6"/>
  <c r="L687" i="6"/>
  <c r="L761" i="6"/>
  <c r="L758" i="6"/>
  <c r="L138" i="6"/>
  <c r="L215" i="6"/>
  <c r="L165" i="6"/>
  <c r="L1036" i="6"/>
  <c r="L1247" i="6"/>
  <c r="L1369" i="6"/>
  <c r="L850" i="6"/>
  <c r="L1046" i="6"/>
  <c r="L186" i="6"/>
  <c r="L222" i="6"/>
  <c r="L949" i="6"/>
  <c r="L1362" i="6"/>
  <c r="L1051" i="6"/>
  <c r="L856" i="6"/>
  <c r="L571" i="6"/>
  <c r="L127" i="6"/>
  <c r="L1096" i="6"/>
  <c r="L113" i="6"/>
  <c r="L317" i="6"/>
  <c r="L1135" i="6"/>
  <c r="L122" i="6"/>
  <c r="L245" i="6"/>
  <c r="L853" i="6"/>
  <c r="L1379" i="6"/>
  <c r="L982" i="6"/>
  <c r="L400" i="6"/>
  <c r="L861" i="6"/>
  <c r="L507" i="6"/>
  <c r="L730" i="6"/>
  <c r="L203" i="6"/>
  <c r="L399" i="6"/>
  <c r="L1132" i="6"/>
  <c r="L1453" i="6"/>
  <c r="L285" i="6"/>
  <c r="L996" i="6"/>
  <c r="L1462" i="6"/>
  <c r="L251" i="6"/>
  <c r="L844" i="6"/>
  <c r="L841" i="6"/>
  <c r="L1182" i="6"/>
  <c r="L66" i="6"/>
  <c r="L167" i="6"/>
  <c r="L1021" i="6"/>
  <c r="L21" i="6"/>
  <c r="L145" i="6"/>
  <c r="L155" i="6"/>
  <c r="L910" i="6"/>
  <c r="L509" i="6"/>
  <c r="L968" i="6"/>
  <c r="L889" i="6"/>
  <c r="L1394" i="6"/>
  <c r="L23" i="6"/>
  <c r="L273" i="6"/>
  <c r="L427" i="6"/>
  <c r="L1174" i="6"/>
  <c r="L744" i="6"/>
  <c r="L1224" i="6"/>
  <c r="L754" i="6"/>
  <c r="L1227" i="6"/>
  <c r="L1226" i="6"/>
  <c r="L1173" i="6"/>
  <c r="L413" i="6"/>
  <c r="L633" i="6"/>
  <c r="L878" i="6"/>
  <c r="L588" i="6"/>
  <c r="L620" i="6"/>
  <c r="L788" i="6"/>
  <c r="L1210" i="6"/>
  <c r="L239" i="6"/>
  <c r="L690" i="6"/>
  <c r="L990" i="6"/>
  <c r="L768" i="6"/>
  <c r="L745" i="6"/>
  <c r="L1092" i="6"/>
  <c r="L60" i="6"/>
  <c r="L217" i="6"/>
  <c r="L598" i="6"/>
  <c r="L807" i="6"/>
  <c r="L1128" i="6"/>
  <c r="L915" i="6"/>
  <c r="L1205" i="6"/>
  <c r="L1456" i="6"/>
  <c r="L1427" i="6"/>
  <c r="L1197" i="6"/>
  <c r="L516" i="6"/>
  <c r="L405" i="6"/>
  <c r="L79" i="6"/>
  <c r="L424" i="6"/>
  <c r="L194" i="6"/>
  <c r="L275" i="6"/>
  <c r="L645" i="6"/>
  <c r="L832" i="6"/>
  <c r="L590" i="6"/>
  <c r="L714" i="6"/>
  <c r="L1398" i="6"/>
  <c r="L1188" i="6"/>
  <c r="L1348" i="6"/>
  <c r="L1381" i="6"/>
  <c r="L1125" i="6"/>
  <c r="L436" i="6"/>
  <c r="L325" i="6"/>
  <c r="L175" i="6"/>
  <c r="L257" i="6"/>
  <c r="L490" i="6"/>
  <c r="L499" i="6"/>
  <c r="L855" i="6"/>
  <c r="L1033" i="6"/>
  <c r="L979" i="6"/>
  <c r="L1356" i="6"/>
  <c r="L1443" i="6"/>
  <c r="L1339" i="6"/>
  <c r="L85" i="6"/>
  <c r="L118" i="6"/>
  <c r="L447" i="6"/>
  <c r="L641" i="6"/>
  <c r="L594" i="6"/>
  <c r="L688" i="6"/>
  <c r="L1143" i="6"/>
  <c r="L746" i="6"/>
  <c r="L852" i="6"/>
  <c r="L1404" i="6"/>
  <c r="L252" i="6"/>
  <c r="L213" i="6"/>
  <c r="L270" i="6"/>
  <c r="L104" i="6"/>
  <c r="L274" i="6"/>
  <c r="L323" i="6"/>
  <c r="L799" i="6"/>
  <c r="L648" i="6"/>
  <c r="L704" i="6"/>
  <c r="L1061" i="6"/>
  <c r="L381" i="6"/>
  <c r="L415" i="6"/>
  <c r="L545" i="6"/>
  <c r="L83" i="6"/>
  <c r="L791" i="6"/>
  <c r="L952" i="6"/>
  <c r="L1139" i="6"/>
  <c r="L1466" i="6"/>
  <c r="L1145" i="6"/>
  <c r="L1374" i="6"/>
  <c r="L1444" i="6"/>
  <c r="L805" i="6"/>
  <c r="L158" i="6"/>
  <c r="L216" i="6"/>
  <c r="L106" i="6"/>
  <c r="L555" i="6"/>
  <c r="L1095" i="6"/>
  <c r="L1200" i="6"/>
  <c r="L748" i="6"/>
  <c r="L1441" i="6"/>
  <c r="L1121" i="6"/>
  <c r="L1399" i="6"/>
  <c r="L1178" i="6"/>
  <c r="L940" i="6"/>
  <c r="L444" i="6"/>
  <c r="L390" i="6"/>
  <c r="L288" i="6"/>
  <c r="L170" i="6"/>
  <c r="L1118" i="6"/>
  <c r="L1412" i="6"/>
  <c r="L1271" i="6"/>
  <c r="L422" i="6"/>
  <c r="L569" i="6"/>
  <c r="L1222" i="6"/>
  <c r="L976" i="6"/>
  <c r="L757" i="6"/>
  <c r="L893" i="6"/>
  <c r="L367" i="6"/>
  <c r="L266" i="6"/>
  <c r="L879" i="6"/>
  <c r="L913" i="6"/>
  <c r="L1269" i="6"/>
  <c r="L933" i="6"/>
  <c r="L142" i="6"/>
  <c r="L321" i="6"/>
  <c r="L627" i="6"/>
  <c r="L719" i="6"/>
  <c r="L676" i="6"/>
  <c r="L1207" i="6"/>
  <c r="L1029" i="6"/>
  <c r="L932" i="6"/>
  <c r="L221" i="6"/>
  <c r="L406" i="6"/>
  <c r="L121" i="6"/>
  <c r="L386" i="6"/>
  <c r="L363" i="6"/>
  <c r="L1134" i="6"/>
  <c r="L1056" i="6"/>
  <c r="L662" i="6"/>
  <c r="L1179" i="6"/>
  <c r="L1470" i="6"/>
  <c r="L1265" i="6"/>
  <c r="L108" i="6"/>
  <c r="L397" i="6"/>
  <c r="L319" i="6"/>
  <c r="L401" i="6"/>
  <c r="L546" i="6"/>
  <c r="L539" i="6"/>
  <c r="L735" i="6"/>
  <c r="L573" i="6"/>
  <c r="L898" i="6"/>
  <c r="L1305" i="6"/>
  <c r="L1463" i="6"/>
  <c r="L1459" i="6"/>
  <c r="L1395" i="6"/>
  <c r="L1284" i="6"/>
  <c r="L989" i="6"/>
  <c r="L1388" i="6"/>
  <c r="L421" i="6"/>
  <c r="L176" i="6"/>
  <c r="L250" i="6"/>
  <c r="L708" i="6"/>
  <c r="L670" i="6"/>
  <c r="L649" i="6"/>
  <c r="L965" i="6"/>
  <c r="L156" i="6"/>
  <c r="L166" i="6"/>
  <c r="L456" i="6"/>
  <c r="L618" i="6"/>
  <c r="L782" i="6"/>
  <c r="L928" i="6"/>
  <c r="L891" i="6"/>
  <c r="L1337" i="6"/>
  <c r="L1133" i="6"/>
  <c r="L1309" i="6"/>
  <c r="L1162" i="6"/>
  <c r="L109" i="6"/>
  <c r="L631" i="6"/>
  <c r="L50" i="6"/>
  <c r="L211" i="6"/>
  <c r="L783" i="6"/>
  <c r="L534" i="6"/>
  <c r="L1155" i="6"/>
  <c r="L1077" i="6"/>
  <c r="L1225" i="6"/>
  <c r="L1311" i="6"/>
  <c r="L1383" i="6"/>
  <c r="L1455" i="6"/>
  <c r="L1066" i="6"/>
  <c r="L1152" i="6"/>
  <c r="L1014" i="6"/>
  <c r="L330" i="6"/>
  <c r="L527" i="6"/>
  <c r="L597" i="6"/>
  <c r="L946" i="6"/>
  <c r="L544" i="6"/>
  <c r="L88" i="6"/>
  <c r="L300" i="6"/>
  <c r="L1169" i="6"/>
  <c r="L1287" i="6"/>
  <c r="L1384" i="6"/>
  <c r="L820" i="6"/>
  <c r="L1160" i="6"/>
  <c r="L467" i="6"/>
  <c r="L74" i="6"/>
  <c r="L198" i="6"/>
  <c r="L460" i="6"/>
  <c r="L1101" i="6"/>
  <c r="L1401" i="6"/>
  <c r="L953" i="6"/>
  <c r="L734" i="6"/>
  <c r="L513" i="6"/>
  <c r="L373" i="6"/>
  <c r="L1037" i="6"/>
  <c r="L1402" i="6"/>
  <c r="L486" i="6"/>
  <c r="L903" i="6"/>
  <c r="L35" i="6"/>
  <c r="L28" i="6"/>
  <c r="L1054" i="6"/>
  <c r="L248" i="6"/>
  <c r="L868" i="6"/>
  <c r="L1119" i="6"/>
  <c r="L97" i="6"/>
  <c r="L1085" i="6"/>
  <c r="L1403" i="6"/>
  <c r="L836" i="6"/>
  <c r="L563" i="6"/>
  <c r="L359" i="6"/>
  <c r="L1129" i="6"/>
  <c r="L535" i="6"/>
  <c r="L605" i="6"/>
  <c r="L114" i="6"/>
  <c r="L78" i="6"/>
  <c r="L1201" i="6"/>
  <c r="L1019" i="6"/>
  <c r="L859" i="6"/>
  <c r="L1223" i="6"/>
  <c r="L652" i="6"/>
  <c r="L17" i="6"/>
  <c r="L899" i="6"/>
  <c r="L1104" i="6"/>
  <c r="L582" i="6"/>
  <c r="L305" i="6"/>
  <c r="L358" i="6"/>
  <c r="M11" i="6" l="1"/>
  <c r="M605" i="6"/>
  <c r="M256" i="6"/>
  <c r="M1019" i="6"/>
  <c r="M30" i="6"/>
  <c r="M1251" i="6"/>
  <c r="M382" i="6"/>
  <c r="M922" i="6"/>
  <c r="M1027" i="6"/>
  <c r="M471" i="6"/>
  <c r="M825" i="6"/>
  <c r="M1455" i="6"/>
  <c r="M841" i="6"/>
  <c r="M990" i="6"/>
  <c r="M527" i="6"/>
  <c r="M913" i="6"/>
  <c r="M381" i="6"/>
  <c r="M1210" i="6"/>
  <c r="M1462" i="6"/>
  <c r="M544" i="6"/>
  <c r="M1270" i="6"/>
  <c r="M805" i="6"/>
  <c r="M1128" i="6"/>
  <c r="M571" i="6"/>
  <c r="M1080" i="6"/>
  <c r="M106" i="6"/>
  <c r="M327" i="6"/>
  <c r="M609" i="6"/>
  <c r="M502" i="6"/>
  <c r="M467" i="6"/>
  <c r="M1075" i="6"/>
  <c r="M71" i="6"/>
  <c r="M582" i="6"/>
  <c r="M1413" i="6"/>
  <c r="M400" i="6"/>
  <c r="M1265" i="6"/>
  <c r="M1450" i="6"/>
  <c r="M1055" i="6"/>
  <c r="M96" i="6"/>
  <c r="M271" i="6"/>
  <c r="M753" i="6"/>
  <c r="M286" i="6"/>
  <c r="M1125" i="6"/>
  <c r="M21" i="6"/>
  <c r="M1320" i="6"/>
  <c r="M109" i="6"/>
  <c r="M444" i="6"/>
  <c r="M235" i="6"/>
  <c r="M1446" i="6"/>
  <c r="M284" i="6"/>
  <c r="M802" i="6"/>
  <c r="M809" i="6"/>
  <c r="M1386" i="6"/>
  <c r="M927" i="6"/>
  <c r="M492" i="6"/>
  <c r="M108" i="6"/>
  <c r="M818" i="6"/>
  <c r="M1447" i="6"/>
  <c r="M770" i="6"/>
  <c r="M1425" i="6"/>
  <c r="M764" i="6"/>
  <c r="M102" i="6"/>
  <c r="M703" i="6"/>
  <c r="M865" i="6"/>
  <c r="M952" i="6"/>
  <c r="M218" i="6"/>
  <c r="M142" i="6"/>
  <c r="M440" i="6"/>
  <c r="M563" i="6"/>
  <c r="M891" i="6"/>
  <c r="M869" i="6"/>
  <c r="M826" i="6"/>
  <c r="M1377" i="6"/>
  <c r="M899" i="6"/>
  <c r="M1132" i="6"/>
  <c r="M1124" i="6"/>
  <c r="M433" i="6"/>
  <c r="M401" i="6"/>
  <c r="M1234" i="6"/>
  <c r="M1403" i="6"/>
  <c r="M267" i="6"/>
  <c r="M118" i="6"/>
  <c r="M1212" i="6"/>
  <c r="M641" i="6"/>
  <c r="M162" i="6"/>
  <c r="M868" i="6"/>
  <c r="M300" i="6"/>
  <c r="M815" i="6"/>
  <c r="M1231" i="6"/>
  <c r="M335" i="6"/>
  <c r="M1445" i="6"/>
  <c r="M1068" i="6"/>
  <c r="M1392" i="6"/>
  <c r="M1130" i="6"/>
  <c r="M179" i="6"/>
  <c r="M817" i="6"/>
  <c r="M1200" i="6"/>
  <c r="M461" i="6"/>
  <c r="M149" i="6"/>
  <c r="M1118" i="6"/>
  <c r="M670" i="6"/>
  <c r="M712" i="6"/>
  <c r="M639" i="6"/>
  <c r="M619" i="6"/>
  <c r="M993" i="6"/>
  <c r="M937" i="6"/>
  <c r="M233" i="6"/>
  <c r="M119" i="6"/>
  <c r="M1047" i="6"/>
  <c r="M249" i="6"/>
  <c r="M1323" i="6"/>
  <c r="M949" i="6"/>
  <c r="M669" i="6"/>
  <c r="M203" i="6"/>
  <c r="M389" i="6"/>
  <c r="M1278" i="6"/>
  <c r="M667" i="6"/>
  <c r="M407" i="6"/>
  <c r="M780" i="6"/>
  <c r="M541" i="6"/>
  <c r="M1178" i="6"/>
  <c r="M305" i="6"/>
  <c r="M1381" i="6"/>
  <c r="M1271" i="6"/>
  <c r="M26" i="6"/>
  <c r="M1454" i="6"/>
  <c r="M491" i="6"/>
  <c r="M936" i="6"/>
  <c r="M61" i="6"/>
  <c r="M72" i="6"/>
  <c r="M55" i="6"/>
  <c r="M1465" i="6"/>
  <c r="M1148" i="6"/>
  <c r="M74" i="6"/>
  <c r="M746" i="6"/>
  <c r="M685" i="6"/>
  <c r="M393" i="6"/>
  <c r="M228" i="6"/>
  <c r="M867" i="6"/>
  <c r="M1236" i="6"/>
  <c r="M974" i="6"/>
  <c r="M1121" i="6"/>
  <c r="M895" i="6"/>
  <c r="M127" i="6"/>
  <c r="M1373" i="6"/>
  <c r="M803" i="6"/>
  <c r="M328" i="6"/>
  <c r="M662" i="6"/>
  <c r="M1143" i="6"/>
  <c r="M175" i="6"/>
  <c r="M1449" i="6"/>
  <c r="M139" i="6"/>
  <c r="M1196" i="6"/>
  <c r="M1444" i="6"/>
  <c r="M274" i="6"/>
  <c r="M292" i="6"/>
  <c r="M729" i="6"/>
  <c r="M676" i="6"/>
  <c r="M460" i="6"/>
  <c r="M883" i="6"/>
  <c r="M1058" i="6"/>
  <c r="M806" i="6"/>
  <c r="M424" i="6"/>
  <c r="M1024" i="6"/>
  <c r="M385" i="6"/>
  <c r="M1069" i="6"/>
  <c r="M1264" i="6"/>
  <c r="M391" i="6"/>
  <c r="M258" i="6"/>
  <c r="M313" i="6"/>
  <c r="M19" i="6"/>
  <c r="M1296" i="6"/>
  <c r="M376" i="6"/>
  <c r="M1376" i="6"/>
  <c r="M1220" i="6"/>
  <c r="M1117" i="6"/>
  <c r="M943" i="6"/>
  <c r="M1232" i="6"/>
  <c r="M858" i="6"/>
  <c r="M244" i="6"/>
  <c r="M1043" i="6"/>
  <c r="M23" i="6"/>
  <c r="M1441" i="6"/>
  <c r="M326" i="6"/>
  <c r="M197" i="6"/>
  <c r="M1367" i="6"/>
  <c r="M1007" i="6"/>
  <c r="M172" i="6"/>
  <c r="M575" i="6"/>
  <c r="M813" i="6"/>
  <c r="M726" i="6"/>
  <c r="M1295" i="6"/>
  <c r="M270" i="6"/>
  <c r="M1362" i="6"/>
  <c r="M1112" i="6"/>
  <c r="M1189" i="6"/>
  <c r="M1107" i="6"/>
  <c r="M331" i="6"/>
  <c r="M1235" i="6"/>
  <c r="M468" i="6"/>
  <c r="M1306" i="6"/>
  <c r="M261" i="6"/>
  <c r="M1391" i="6"/>
  <c r="M672" i="6"/>
  <c r="M708" i="6"/>
  <c r="M202" i="6"/>
  <c r="M1011" i="6"/>
  <c r="M43" i="6"/>
  <c r="M682" i="6"/>
  <c r="M514" i="6"/>
  <c r="M912" i="6"/>
  <c r="M880" i="6"/>
  <c r="M560" i="6"/>
  <c r="M486" i="6"/>
  <c r="M330" i="6"/>
  <c r="M265" i="6"/>
  <c r="M1098" i="6"/>
  <c r="M412" i="6"/>
  <c r="M1324" i="6"/>
  <c r="M684" i="6"/>
  <c r="M425" i="6"/>
  <c r="M303" i="6"/>
  <c r="M334" i="6"/>
  <c r="M350" i="6"/>
  <c r="M308" i="6"/>
  <c r="M828" i="6"/>
  <c r="M525" i="6"/>
  <c r="M931" i="6"/>
  <c r="M735" i="6"/>
  <c r="M275" i="6"/>
  <c r="M999" i="6"/>
  <c r="M1424" i="6"/>
  <c r="M532" i="6"/>
  <c r="M673" i="6"/>
  <c r="M568" i="6"/>
  <c r="M259" i="6"/>
  <c r="M592" i="6"/>
  <c r="M1218" i="6"/>
  <c r="M1319" i="6"/>
  <c r="M187" i="6"/>
  <c r="M272" i="6"/>
  <c r="M1331" i="6"/>
  <c r="M915" i="6"/>
  <c r="M1420" i="6"/>
  <c r="M857" i="6"/>
  <c r="M490" i="6"/>
  <c r="M477" i="6"/>
  <c r="M529" i="6"/>
  <c r="M480" i="6"/>
  <c r="M372" i="6"/>
  <c r="M1187" i="6"/>
  <c r="M277" i="6"/>
  <c r="M410" i="6"/>
  <c r="M464" i="6"/>
  <c r="M1035" i="6"/>
  <c r="M784" i="6"/>
  <c r="M652" i="6"/>
  <c r="M576" i="6"/>
  <c r="M643" i="6"/>
  <c r="M1093" i="6"/>
  <c r="M1292" i="6"/>
  <c r="M679" i="6"/>
  <c r="M762" i="6"/>
  <c r="M268" i="6"/>
  <c r="M321" i="6"/>
  <c r="M950" i="6"/>
  <c r="M1307" i="6"/>
  <c r="M1005" i="6"/>
  <c r="M1280" i="6"/>
  <c r="M1191" i="6"/>
  <c r="M283" i="6"/>
  <c r="M537" i="6"/>
  <c r="M78" i="6"/>
  <c r="M1419" i="6"/>
  <c r="M193" i="6"/>
  <c r="M151" i="6"/>
  <c r="M1397" i="6"/>
  <c r="M863" i="6"/>
  <c r="M573" i="6"/>
  <c r="M1288" i="6"/>
  <c r="M357" i="6"/>
  <c r="M1062" i="6"/>
  <c r="M112" i="6"/>
  <c r="M877" i="6"/>
  <c r="M811" i="6"/>
  <c r="M278" i="6"/>
  <c r="M1354" i="6"/>
  <c r="M1350" i="6"/>
  <c r="M495" i="6"/>
  <c r="M878" i="6"/>
  <c r="M920" i="6"/>
  <c r="M297" i="6"/>
  <c r="M1119" i="6"/>
  <c r="M781" i="6"/>
  <c r="M1238" i="6"/>
  <c r="M366" i="6"/>
  <c r="M1459" i="6"/>
  <c r="M1002" i="6"/>
  <c r="M882" i="6"/>
  <c r="M457" i="6"/>
  <c r="M1400" i="6"/>
  <c r="M697" i="6"/>
  <c r="M1129" i="6"/>
  <c r="M798" i="6"/>
  <c r="M138" i="6"/>
  <c r="M223" i="6"/>
  <c r="M774" i="6"/>
  <c r="M273" i="6"/>
  <c r="M590" i="6"/>
  <c r="M740" i="6"/>
  <c r="M229" i="6"/>
  <c r="M1084" i="6"/>
  <c r="M881" i="6"/>
  <c r="M1260" i="6"/>
  <c r="M62" i="6"/>
  <c r="M1356" i="6"/>
  <c r="M75" i="6"/>
  <c r="M964" i="6"/>
  <c r="M157" i="6"/>
  <c r="M402" i="6"/>
  <c r="M1334" i="6"/>
  <c r="M51" i="6"/>
  <c r="M1165" i="6"/>
  <c r="M24" i="6"/>
  <c r="M834" i="6"/>
  <c r="M1291" i="6"/>
  <c r="M962" i="6"/>
  <c r="M1190" i="6"/>
  <c r="M585" i="6"/>
  <c r="M1000" i="6"/>
  <c r="M1411" i="6"/>
  <c r="M744" i="6"/>
  <c r="M52" i="6"/>
  <c r="M1368" i="6"/>
  <c r="M1399" i="6"/>
  <c r="M1150" i="6"/>
  <c r="M167" i="6"/>
  <c r="M388" i="6"/>
  <c r="M887" i="6"/>
  <c r="M668" i="6"/>
  <c r="M838" i="6"/>
  <c r="M631" i="6"/>
  <c r="M1311" i="6"/>
  <c r="M506" i="6"/>
  <c r="M1214" i="6"/>
  <c r="M851" i="6"/>
  <c r="M429" i="6"/>
  <c r="M375" i="6"/>
  <c r="M99" i="6"/>
  <c r="M289" i="6"/>
  <c r="M720" i="6"/>
  <c r="M1408" i="6"/>
  <c r="M677" i="6"/>
  <c r="M890" i="6"/>
  <c r="M1338" i="6"/>
  <c r="M107" i="6"/>
  <c r="M792" i="6"/>
  <c r="M40" i="6"/>
  <c r="M1396" i="6"/>
  <c r="M1256" i="6"/>
  <c r="M994" i="6"/>
  <c r="M859" i="6"/>
  <c r="M1374" i="6"/>
  <c r="M510" i="6"/>
  <c r="M212" i="6"/>
  <c r="M730" i="6"/>
  <c r="M814" i="6"/>
  <c r="M503" i="6"/>
  <c r="M1385" i="6"/>
  <c r="M884" i="6"/>
  <c r="M616" i="6"/>
  <c r="M362" i="6"/>
  <c r="M130" i="6"/>
  <c r="M894" i="6"/>
  <c r="M555" i="6"/>
  <c r="M1228" i="6"/>
  <c r="M448" i="6"/>
  <c r="M1166" i="6"/>
  <c r="M1255" i="6"/>
  <c r="M1390" i="6"/>
  <c r="M1092" i="6"/>
  <c r="M1436" i="6"/>
  <c r="M1185" i="6"/>
  <c r="M549" i="6"/>
  <c r="M635" i="6"/>
  <c r="M208" i="6"/>
  <c r="M661" i="6"/>
  <c r="M1301" i="6"/>
  <c r="M329" i="6"/>
  <c r="M998" i="6"/>
  <c r="M1289" i="6"/>
  <c r="M264" i="6"/>
  <c r="M269" i="6"/>
  <c r="M1250" i="6"/>
  <c r="M534" i="6"/>
  <c r="M115" i="6"/>
  <c r="M1254" i="6"/>
  <c r="M1268" i="6"/>
  <c r="M978" i="6"/>
  <c r="M1046" i="6"/>
  <c r="M87" i="6"/>
  <c r="M959" i="6"/>
  <c r="M363" i="6"/>
  <c r="M765" i="6"/>
  <c r="M539" i="6"/>
  <c r="M545" i="6"/>
  <c r="M692" i="6"/>
  <c r="M426" i="6"/>
  <c r="M1269" i="6"/>
  <c r="M1181" i="6"/>
  <c r="M647" i="6"/>
  <c r="M567" i="6"/>
  <c r="M804" i="6"/>
  <c r="M316" i="6"/>
  <c r="M1340" i="6"/>
  <c r="M1229" i="6"/>
  <c r="M188" i="6"/>
  <c r="M928" i="6"/>
  <c r="M594" i="6"/>
  <c r="M466" i="6"/>
  <c r="M27" i="6"/>
  <c r="M1077" i="6"/>
  <c r="M392" i="6"/>
  <c r="M1087" i="6"/>
  <c r="M1066" i="6"/>
  <c r="M893" i="6"/>
  <c r="M1321" i="6"/>
  <c r="M1177" i="6"/>
  <c r="M557" i="6"/>
  <c r="M82" i="6"/>
  <c r="M1332" i="6"/>
  <c r="M640" i="6"/>
  <c r="M333" i="6"/>
  <c r="M1158" i="6"/>
  <c r="M1054" i="6"/>
  <c r="M837" i="6"/>
  <c r="M933" i="6"/>
  <c r="M298" i="6"/>
  <c r="M1017" i="6"/>
  <c r="M1414" i="6"/>
  <c r="M57" i="6"/>
  <c r="M399" i="6"/>
  <c r="M1010" i="6"/>
  <c r="M587" i="6"/>
  <c r="M629" i="6"/>
  <c r="M1355" i="6"/>
  <c r="M569" i="6"/>
  <c r="M1096" i="6"/>
  <c r="M1458" i="6"/>
  <c r="M450" i="6"/>
  <c r="M1313" i="6"/>
  <c r="M758" i="6"/>
  <c r="M160" i="6"/>
  <c r="M520" i="6"/>
  <c r="M1088" i="6"/>
  <c r="M512" i="6"/>
  <c r="M1184" i="6"/>
  <c r="M1113" i="6"/>
  <c r="M227" i="6"/>
  <c r="M1001" i="6"/>
  <c r="M1042" i="6"/>
  <c r="M1163" i="6"/>
  <c r="M1095" i="6"/>
  <c r="M427" i="6"/>
  <c r="M1105" i="6"/>
  <c r="M898" i="6"/>
  <c r="M1305" i="6"/>
  <c r="M1440" i="6"/>
  <c r="M1006" i="6"/>
  <c r="M1082" i="6"/>
  <c r="M1297" i="6"/>
  <c r="M453" i="6"/>
  <c r="M909" i="6"/>
  <c r="M358" i="6"/>
  <c r="M1182" i="6"/>
  <c r="M844" i="6"/>
  <c r="M1133" i="6"/>
  <c r="M572" i="6"/>
  <c r="M68" i="6"/>
  <c r="M793" i="6"/>
  <c r="M1372" i="6"/>
  <c r="M449" i="6"/>
  <c r="M956" i="6"/>
  <c r="M219" i="6"/>
  <c r="M752" i="6"/>
  <c r="M421" i="6"/>
  <c r="M180" i="6"/>
  <c r="M727" i="6"/>
  <c r="M632" i="6"/>
  <c r="M777" i="6"/>
  <c r="M49" i="6"/>
  <c r="M874" i="6"/>
  <c r="M835" i="6"/>
  <c r="M279" i="6"/>
  <c r="M1211" i="6"/>
  <c r="M387" i="6"/>
  <c r="M759" i="6"/>
  <c r="M1111" i="6"/>
  <c r="M14" i="6"/>
  <c r="M1172" i="6"/>
  <c r="M291" i="6"/>
  <c r="M1290" i="6"/>
  <c r="M1081" i="6"/>
  <c r="M566" i="6"/>
  <c r="M377" i="6"/>
  <c r="M80" i="6"/>
  <c r="M487" i="6"/>
  <c r="M1186" i="6"/>
  <c r="M853" i="6"/>
  <c r="M846" i="6"/>
  <c r="M351" i="6"/>
  <c r="M1208" i="6"/>
  <c r="M1116" i="6"/>
  <c r="M1240" i="6"/>
  <c r="M287" i="6"/>
  <c r="M767" i="6"/>
  <c r="M22" i="6"/>
  <c r="M719" i="6"/>
  <c r="M222" i="6"/>
  <c r="M252" i="6"/>
  <c r="M533" i="6"/>
  <c r="M497" i="6"/>
  <c r="M1326" i="6"/>
  <c r="M231" i="6"/>
  <c r="M1162" i="6"/>
  <c r="M69" i="6"/>
  <c r="M902" i="6"/>
  <c r="M551" i="6"/>
  <c r="M761" i="6"/>
  <c r="M938" i="6"/>
  <c r="M942" i="6"/>
  <c r="M1341" i="6"/>
  <c r="M1422" i="6"/>
  <c r="M705" i="6"/>
  <c r="M144" i="6"/>
  <c r="M1300" i="6"/>
  <c r="M916" i="6"/>
  <c r="M1151" i="6"/>
  <c r="M340" i="6"/>
  <c r="M888" i="6"/>
  <c r="M428" i="6"/>
  <c r="M32" i="6"/>
  <c r="M1322" i="6"/>
  <c r="M470" i="6"/>
  <c r="M1038" i="6"/>
  <c r="M900" i="6"/>
  <c r="M1384" i="6"/>
  <c r="M785" i="6"/>
  <c r="M320" i="6"/>
  <c r="M1203" i="6"/>
  <c r="M910" i="6"/>
  <c r="M161" i="6"/>
  <c r="M474" i="6"/>
  <c r="M378" i="6"/>
  <c r="M1149" i="6"/>
  <c r="M688" i="6"/>
  <c r="M360" i="6"/>
  <c r="M232" i="6"/>
  <c r="M536" i="6"/>
  <c r="M1179" i="6"/>
  <c r="M1468" i="6"/>
  <c r="M1358" i="6"/>
  <c r="M1437" i="6"/>
  <c r="M935" i="6"/>
  <c r="M984" i="6"/>
  <c r="M1157" i="6"/>
  <c r="M702" i="6"/>
  <c r="M1415" i="6"/>
  <c r="M810" i="6"/>
  <c r="M105" i="6"/>
  <c r="M961" i="6"/>
  <c r="M521" i="6"/>
  <c r="M1213" i="6"/>
  <c r="M309" i="6"/>
  <c r="M1257" i="6"/>
  <c r="M559" i="6"/>
  <c r="M1401" i="6"/>
  <c r="M211" i="6"/>
  <c r="M725" i="6"/>
  <c r="M613" i="6"/>
  <c r="M367" i="6"/>
  <c r="M1371" i="6"/>
  <c r="M38" i="6"/>
  <c r="M552" i="6"/>
  <c r="M715" i="6"/>
  <c r="M1164" i="6"/>
  <c r="M132" i="6"/>
  <c r="M294" i="6"/>
  <c r="M1039" i="6"/>
  <c r="M110" i="6"/>
  <c r="M870" i="6"/>
  <c r="M1004" i="6"/>
  <c r="M562" i="6"/>
  <c r="M1337" i="6"/>
  <c r="M760" i="6"/>
  <c r="M1410" i="6"/>
  <c r="M873" i="6"/>
  <c r="M245" i="6"/>
  <c r="M836" i="6"/>
  <c r="M1173" i="6"/>
  <c r="M779" i="6"/>
  <c r="M33" i="6"/>
  <c r="M1357" i="6"/>
  <c r="M462" i="6"/>
  <c r="M58" i="6"/>
  <c r="M656" i="6"/>
  <c r="M39" i="6"/>
  <c r="M276" i="6"/>
  <c r="M1344" i="6"/>
  <c r="M505" i="6"/>
  <c r="M1417" i="6"/>
  <c r="M782" i="6"/>
  <c r="M1051" i="6"/>
  <c r="M97" i="6"/>
  <c r="M1387" i="6"/>
  <c r="M578" i="6"/>
  <c r="M695" i="6"/>
  <c r="M475" i="6"/>
  <c r="M1045" i="6"/>
  <c r="M1009" i="6"/>
  <c r="M875" i="6"/>
  <c r="M991" i="6"/>
  <c r="M438" i="6"/>
  <c r="M18" i="6"/>
  <c r="M1052" i="6"/>
  <c r="M215" i="6"/>
  <c r="M706" i="6"/>
  <c r="M128" i="6"/>
  <c r="M768" i="6"/>
  <c r="M248" i="6"/>
  <c r="M390" i="6"/>
  <c r="M304" i="6"/>
  <c r="M509" i="6"/>
  <c r="M750" i="6"/>
  <c r="M436" i="6"/>
  <c r="M665" i="6"/>
  <c r="M146" i="6"/>
  <c r="M508" i="6"/>
  <c r="M791" i="6"/>
  <c r="M459" i="6"/>
  <c r="M93" i="6"/>
  <c r="M968" i="6"/>
  <c r="M123" i="6"/>
  <c r="M171" i="6"/>
  <c r="M843" i="6"/>
  <c r="M66" i="6"/>
  <c r="M48" i="6"/>
  <c r="M1466" i="6"/>
  <c r="M1253" i="6"/>
  <c r="M1285" i="6"/>
  <c r="M800" i="6"/>
  <c r="M432" i="6"/>
  <c r="M143" i="6"/>
  <c r="M889" i="6"/>
  <c r="M70" i="6"/>
  <c r="M386" i="6"/>
  <c r="M694" i="6"/>
  <c r="M408" i="6"/>
  <c r="M1063" i="6"/>
  <c r="M496" i="6"/>
  <c r="M1359" i="6"/>
  <c r="M985" i="6"/>
  <c r="M1464" i="6"/>
  <c r="M213" i="6"/>
  <c r="M955" i="6"/>
  <c r="M456" i="6"/>
  <c r="M904" i="6"/>
  <c r="M317" i="6"/>
  <c r="M731" i="6"/>
  <c r="M737" i="6"/>
  <c r="M472" i="6"/>
  <c r="M414" i="6"/>
  <c r="M601" i="6"/>
  <c r="M1349" i="6"/>
  <c r="M369" i="6"/>
  <c r="M1147" i="6"/>
  <c r="M435" i="6"/>
  <c r="M140" i="6"/>
  <c r="M556" i="6"/>
  <c r="M1267" i="6"/>
  <c r="M519" i="6"/>
  <c r="M860" i="6"/>
  <c r="M186" i="6"/>
  <c r="M745" i="6"/>
  <c r="M53" i="6"/>
  <c r="M347" i="6"/>
  <c r="M611" i="6"/>
  <c r="M1348" i="6"/>
  <c r="M1065" i="6"/>
  <c r="M47" i="6"/>
  <c r="M1059" i="6"/>
  <c r="M177" i="6"/>
  <c r="M1123" i="6"/>
  <c r="M586" i="6"/>
  <c r="M77" i="6"/>
  <c r="M600" i="6"/>
  <c r="M469" i="6"/>
  <c r="M174" i="6"/>
  <c r="M12" i="6"/>
  <c r="M166" i="6"/>
  <c r="M856" i="6"/>
  <c r="M352" i="6"/>
  <c r="M606" i="6"/>
  <c r="M680" i="6"/>
  <c r="M36" i="6"/>
  <c r="M242" i="6"/>
  <c r="M489" i="6"/>
  <c r="M1365" i="6"/>
  <c r="M675" i="6"/>
  <c r="M644" i="6"/>
  <c r="M44" i="6"/>
  <c r="M597" i="6"/>
  <c r="M1352" i="6"/>
  <c r="M117" i="6"/>
  <c r="M185" i="6"/>
  <c r="M1037" i="6"/>
  <c r="M598" i="6"/>
  <c r="M757" i="6"/>
  <c r="M1057" i="6"/>
  <c r="M1152" i="6"/>
  <c r="M997" i="6"/>
  <c r="M1221" i="6"/>
  <c r="M1060" i="6"/>
  <c r="M488" i="6"/>
  <c r="M111" i="6"/>
  <c r="M654" i="6"/>
  <c r="M929" i="6"/>
  <c r="M336" i="6"/>
  <c r="M1394" i="6"/>
  <c r="M663" i="6"/>
  <c r="M886" i="6"/>
  <c r="M657" i="6"/>
  <c r="M591" i="6"/>
  <c r="M796" i="6"/>
  <c r="M707" i="6"/>
  <c r="M704" i="6"/>
  <c r="M364" i="6"/>
  <c r="M958" i="6"/>
  <c r="M398" i="6"/>
  <c r="M903" i="6"/>
  <c r="M1138" i="6"/>
  <c r="M699" i="6"/>
  <c r="M1086" i="6"/>
  <c r="M957" i="6"/>
  <c r="M787" i="6"/>
  <c r="M623" i="6"/>
  <c r="M1429" i="6"/>
  <c r="M821" i="6"/>
  <c r="M771" i="6"/>
  <c r="M626" i="6"/>
  <c r="M1175" i="6"/>
  <c r="M971" i="6"/>
  <c r="M1336" i="6"/>
  <c r="M190" i="6"/>
  <c r="M64" i="6"/>
  <c r="M280" i="6"/>
  <c r="M807" i="6"/>
  <c r="M914" i="6"/>
  <c r="M797" i="6"/>
  <c r="M602" i="6"/>
  <c r="M1412" i="6"/>
  <c r="M1032" i="6"/>
  <c r="M301" i="6"/>
  <c r="M778" i="6"/>
  <c r="M876" i="6"/>
  <c r="M930" i="6"/>
  <c r="M226" i="6"/>
  <c r="M84" i="6"/>
  <c r="M339" i="6"/>
  <c r="M1074" i="6"/>
  <c r="M165" i="6"/>
  <c r="M711" i="6"/>
  <c r="M1012" i="6"/>
  <c r="M709" i="6"/>
  <c r="M29" i="6"/>
  <c r="M577" i="6"/>
  <c r="M418" i="6"/>
  <c r="M1044" i="6"/>
  <c r="M763" i="6"/>
  <c r="M312" i="6"/>
  <c r="M1453" i="6"/>
  <c r="M395" i="6"/>
  <c r="M655" i="6"/>
  <c r="M379" i="6"/>
  <c r="M829" i="6"/>
  <c r="M1146" i="6"/>
  <c r="M852" i="6"/>
  <c r="M196" i="6"/>
  <c r="M324" i="6"/>
  <c r="M1207" i="6"/>
  <c r="M633" i="6"/>
  <c r="M145" i="6"/>
  <c r="M1263" i="6"/>
  <c r="M281" i="6"/>
  <c r="M1457" i="6"/>
  <c r="M46" i="6"/>
  <c r="M120" i="6"/>
  <c r="M314" i="6"/>
  <c r="M1061" i="6"/>
  <c r="M1026" i="6"/>
  <c r="M1249" i="6"/>
  <c r="M16" i="6"/>
  <c r="M216" i="6"/>
  <c r="M795" i="6"/>
  <c r="M1343" i="6"/>
  <c r="M972" i="6"/>
  <c r="M1020" i="6"/>
  <c r="M37" i="6"/>
  <c r="M217" i="6"/>
  <c r="M1245" i="6"/>
  <c r="M977" i="6"/>
  <c r="M518" i="6"/>
  <c r="M1139" i="6"/>
  <c r="M1310" i="6"/>
  <c r="M116" i="6"/>
  <c r="M523" i="6"/>
  <c r="M182" i="6"/>
  <c r="M1008" i="6"/>
  <c r="M404" i="6"/>
  <c r="M855" i="6"/>
  <c r="M1170" i="6"/>
  <c r="M649" i="6"/>
  <c r="M1159" i="6"/>
  <c r="M35" i="6"/>
  <c r="M584" i="6"/>
  <c r="M1085" i="6"/>
  <c r="M103" i="6"/>
  <c r="M1261" i="6"/>
  <c r="M621" i="6"/>
  <c r="M54" i="6"/>
  <c r="M371" i="6"/>
  <c r="M1430" i="6"/>
  <c r="M945" i="6"/>
  <c r="M153" i="6"/>
  <c r="M1431" i="6"/>
  <c r="M595" i="6"/>
  <c r="M687" i="6"/>
  <c r="M1036" i="6"/>
  <c r="M742" i="6"/>
  <c r="M564" i="6"/>
  <c r="M690" i="6"/>
  <c r="M1222" i="6"/>
  <c r="M1443" i="6"/>
  <c r="M76" i="6"/>
  <c r="M992" i="6"/>
  <c r="M547" i="6"/>
  <c r="M989" i="6"/>
  <c r="M664" i="6"/>
  <c r="M1342" i="6"/>
  <c r="M824" i="6"/>
  <c r="M81" i="6"/>
  <c r="M1439" i="6"/>
  <c r="M356" i="6"/>
  <c r="M799" i="6"/>
  <c r="M1194" i="6"/>
  <c r="M1083" i="6"/>
  <c r="M1281" i="6"/>
  <c r="M42" i="6"/>
  <c r="M1135" i="6"/>
  <c r="M1161" i="6"/>
  <c r="M1120" i="6"/>
  <c r="M1283" i="6"/>
  <c r="M969" i="6"/>
  <c r="M446" i="6"/>
  <c r="M306" i="6"/>
  <c r="M1223" i="6"/>
  <c r="M906" i="6"/>
  <c r="M65" i="6"/>
  <c r="M1154" i="6"/>
  <c r="M195" i="6"/>
  <c r="M1160" i="6"/>
  <c r="M1205" i="6"/>
  <c r="M1031" i="6"/>
  <c r="M1318" i="6"/>
  <c r="M141" i="6"/>
  <c r="M659" i="6"/>
  <c r="M827" i="6"/>
  <c r="M260" i="6"/>
  <c r="M1325" i="6"/>
  <c r="M225" i="6"/>
  <c r="M535" i="6"/>
  <c r="M484" i="6"/>
  <c r="M540" i="6"/>
  <c r="M1209" i="6"/>
  <c r="M879" i="6"/>
  <c r="M413" i="6"/>
  <c r="M1314" i="6"/>
  <c r="M1064" i="6"/>
  <c r="M1141" i="6"/>
  <c r="M979" i="6"/>
  <c r="M721" i="6"/>
  <c r="M322" i="6"/>
  <c r="M1025" i="6"/>
  <c r="M1470" i="6"/>
  <c r="M1131" i="6"/>
  <c r="M13" i="6"/>
  <c r="M681" i="6"/>
  <c r="M1380" i="6"/>
  <c r="M343" i="6"/>
  <c r="M1282" i="6"/>
  <c r="M748" i="6"/>
  <c r="M1224" i="6"/>
  <c r="M397" i="6"/>
  <c r="M168" i="6"/>
  <c r="M845" i="6"/>
  <c r="M1304" i="6"/>
  <c r="M772" i="6"/>
  <c r="M1335" i="6"/>
  <c r="M209" i="6"/>
  <c r="M542" i="6"/>
  <c r="M1244" i="6"/>
  <c r="M184" i="6"/>
  <c r="M736" i="6"/>
  <c r="M423" i="6"/>
  <c r="M131" i="6"/>
  <c r="M558" i="6"/>
  <c r="M439" i="6"/>
  <c r="M1090" i="6"/>
  <c r="M365" i="6"/>
  <c r="M871" i="6"/>
  <c r="M122" i="6"/>
  <c r="M1216" i="6"/>
  <c r="M866" i="6"/>
  <c r="M513" i="6"/>
  <c r="M596" i="6"/>
  <c r="M1360" i="6"/>
  <c r="M1327" i="6"/>
  <c r="M1303" i="6"/>
  <c r="M147" i="6"/>
  <c r="M1003" i="6"/>
  <c r="M1382" i="6"/>
  <c r="M1072" i="6"/>
  <c r="M100" i="6"/>
  <c r="M944" i="6"/>
  <c r="M1428" i="6"/>
  <c r="M173" i="6"/>
  <c r="M918" i="6"/>
  <c r="M288" i="6"/>
  <c r="M517" i="6"/>
  <c r="M658" i="6"/>
  <c r="M442" i="6"/>
  <c r="M671" i="6"/>
  <c r="M808" i="6"/>
  <c r="M612" i="6"/>
  <c r="M743" i="6"/>
  <c r="M266" i="6"/>
  <c r="M1418" i="6"/>
  <c r="M1353" i="6"/>
  <c r="M1193" i="6"/>
  <c r="M543" i="6"/>
  <c r="M816" i="6"/>
  <c r="M1284" i="6"/>
  <c r="M237" i="6"/>
  <c r="M310" i="6"/>
  <c r="M60" i="6"/>
  <c r="M574" i="6"/>
  <c r="M847" i="6"/>
  <c r="M960" i="6"/>
  <c r="M864" i="6"/>
  <c r="M307" i="6"/>
  <c r="M831" i="6"/>
  <c r="M1176" i="6"/>
  <c r="M345" i="6"/>
  <c r="M1330" i="6"/>
  <c r="M1329" i="6"/>
  <c r="M1169" i="6"/>
  <c r="M220" i="6"/>
  <c r="M1114" i="6"/>
  <c r="M526" i="6"/>
  <c r="M417" i="6"/>
  <c r="M290" i="6"/>
  <c r="M1021" i="6"/>
  <c r="M1398" i="6"/>
  <c r="M41" i="6"/>
  <c r="M415" i="6"/>
  <c r="M178" i="6"/>
  <c r="M95" i="6"/>
  <c r="M1145" i="6"/>
  <c r="M164" i="6"/>
  <c r="M88" i="6"/>
  <c r="M1393" i="6"/>
  <c r="M1366" i="6"/>
  <c r="M342" i="6"/>
  <c r="M1078" i="6"/>
  <c r="M638" i="6"/>
  <c r="M318" i="6"/>
  <c r="M1252" i="6"/>
  <c r="M114" i="6"/>
  <c r="M507" i="6"/>
  <c r="M31" i="6"/>
  <c r="M192" i="6"/>
  <c r="M1013" i="6"/>
  <c r="M976" i="6"/>
  <c r="M299" i="6"/>
  <c r="M1237" i="6"/>
  <c r="M850" i="6"/>
  <c r="M917" i="6"/>
  <c r="M1448" i="6"/>
  <c r="M1076" i="6"/>
  <c r="M91" i="6"/>
  <c r="M637" i="6"/>
  <c r="M1406" i="6"/>
  <c r="M524" i="6"/>
  <c r="M150" i="6"/>
  <c r="M738" i="6"/>
  <c r="M1316" i="6"/>
  <c r="M419" i="6"/>
  <c r="M981" i="6"/>
  <c r="M394" i="6"/>
  <c r="M754" i="6"/>
  <c r="M319" i="6"/>
  <c r="M975" i="6"/>
  <c r="M405" i="6"/>
  <c r="M1226" i="6"/>
  <c r="M135" i="6"/>
  <c r="M1266" i="6"/>
  <c r="M315" i="6"/>
  <c r="M553" i="6"/>
  <c r="M1091" i="6"/>
  <c r="M25" i="6"/>
  <c r="M1104" i="6"/>
  <c r="M251" i="6"/>
  <c r="M693" i="6"/>
  <c r="M1469" i="6"/>
  <c r="M224" i="6"/>
  <c r="M963" i="6"/>
  <c r="M1103" i="6"/>
  <c r="M1467" i="6"/>
  <c r="M627" i="6"/>
  <c r="M947" i="6"/>
  <c r="M1434" i="6"/>
  <c r="M618" i="6"/>
  <c r="M1217" i="6"/>
  <c r="M1215" i="6"/>
  <c r="M1167" i="6"/>
  <c r="M548" i="6"/>
  <c r="M628" i="6"/>
  <c r="M420" i="6"/>
  <c r="M1233" i="6"/>
  <c r="M812" i="6"/>
  <c r="M205" i="6"/>
  <c r="M849" i="6"/>
  <c r="M1364" i="6"/>
  <c r="M479" i="6"/>
  <c r="M1023" i="6"/>
  <c r="M170" i="6"/>
  <c r="M239" i="6"/>
  <c r="M734" i="6"/>
  <c r="M751" i="6"/>
  <c r="M1383" i="6"/>
  <c r="M1136" i="6"/>
  <c r="M285" i="6"/>
  <c r="M1016" i="6"/>
  <c r="M1126" i="6"/>
  <c r="M1206" i="6"/>
  <c r="M1346" i="6"/>
  <c r="M1279" i="6"/>
  <c r="M1029" i="6"/>
  <c r="M384" i="6"/>
  <c r="M1438" i="6"/>
  <c r="M1188" i="6"/>
  <c r="M370" i="6"/>
  <c r="M1070" i="6"/>
  <c r="M416" i="6"/>
  <c r="M463" i="6"/>
  <c r="M493" i="6"/>
  <c r="M756" i="6"/>
  <c r="M1272" i="6"/>
  <c r="M722" i="6"/>
  <c r="M1048" i="6"/>
  <c r="M124" i="6"/>
  <c r="M458" i="6"/>
  <c r="M1259" i="6"/>
  <c r="M1258" i="6"/>
  <c r="M941" i="6"/>
  <c r="M133" i="6"/>
  <c r="M819" i="6"/>
  <c r="M1363" i="6"/>
  <c r="M565" i="6"/>
  <c r="M624" i="6"/>
  <c r="M892" i="6"/>
  <c r="M1407" i="6"/>
  <c r="M201" i="6"/>
  <c r="M263" i="6"/>
  <c r="M530" i="6"/>
  <c r="M181" i="6"/>
  <c r="M1056" i="6"/>
  <c r="M907" i="6"/>
  <c r="M1110" i="6"/>
  <c r="M948" i="6"/>
  <c r="M1156" i="6"/>
  <c r="M83" i="6"/>
  <c r="M90" i="6"/>
  <c r="M247" i="6"/>
  <c r="M794" i="6"/>
  <c r="M1033" i="6"/>
  <c r="M1333" i="6"/>
  <c r="M504" i="6"/>
  <c r="M478" i="6"/>
  <c r="M207" i="6"/>
  <c r="M823" i="6"/>
  <c r="M901" i="6"/>
  <c r="M550" i="6"/>
  <c r="M1388" i="6"/>
  <c r="M210" i="6"/>
  <c r="M1246" i="6"/>
  <c r="M689" i="6"/>
  <c r="M437" i="6"/>
  <c r="M588" i="6"/>
  <c r="M373" i="6"/>
  <c r="M1195" i="6"/>
  <c r="M325" i="6"/>
  <c r="M1312" i="6"/>
  <c r="M380" i="6"/>
  <c r="M1094" i="6"/>
  <c r="M653" i="6"/>
  <c r="M1153" i="6"/>
  <c r="M1142" i="6"/>
  <c r="M152" i="6"/>
  <c r="M939" i="6"/>
  <c r="M1109" i="6"/>
  <c r="M125" i="6"/>
  <c r="M158" i="6"/>
  <c r="M1144" i="6"/>
  <c r="M1370" i="6"/>
  <c r="M683" i="6"/>
  <c r="M194" i="6"/>
  <c r="M773" i="6"/>
  <c r="M163" i="6"/>
  <c r="M940" i="6"/>
  <c r="M820" i="6"/>
  <c r="M1122" i="6"/>
  <c r="M1225" i="6"/>
  <c r="M338" i="6"/>
  <c r="M636" i="6"/>
  <c r="M409" i="6"/>
  <c r="M1309" i="6"/>
  <c r="M154" i="6"/>
  <c r="M1198" i="6"/>
  <c r="M451" i="6"/>
  <c r="M1339" i="6"/>
  <c r="M833" i="6"/>
  <c r="M473" i="6"/>
  <c r="M1298" i="6"/>
  <c r="M783" i="6"/>
  <c r="M85" i="6"/>
  <c r="M946" i="6"/>
  <c r="M622" i="6"/>
  <c r="M430" i="6"/>
  <c r="M911" i="6"/>
  <c r="M169" i="6"/>
  <c r="M599" i="6"/>
  <c r="M919" i="6"/>
  <c r="M455" i="6"/>
  <c r="M1106" i="6"/>
  <c r="M1199" i="6"/>
  <c r="M538" i="6"/>
  <c r="M1395" i="6"/>
  <c r="M1127" i="6"/>
  <c r="M620" i="6"/>
  <c r="M630" i="6"/>
  <c r="M1287" i="6"/>
  <c r="M94" i="6"/>
  <c r="M776" i="6"/>
  <c r="M1293" i="6"/>
  <c r="M528" i="6"/>
  <c r="M1451" i="6"/>
  <c r="M579" i="6"/>
  <c r="M674" i="6"/>
  <c r="M447" i="6"/>
  <c r="M923" i="6"/>
  <c r="M403" i="6"/>
  <c r="M717" i="6"/>
  <c r="M615" i="6"/>
  <c r="M1273" i="6"/>
  <c r="M713" i="6"/>
  <c r="M788" i="6"/>
  <c r="M1409" i="6"/>
  <c r="M1180" i="6"/>
  <c r="M101" i="6"/>
  <c r="M733" i="6"/>
  <c r="M1274" i="6"/>
  <c r="M434" i="6"/>
  <c r="M1435" i="6"/>
  <c r="M255" i="6"/>
  <c r="M250" i="6"/>
  <c r="M198" i="6"/>
  <c r="M987" i="6"/>
  <c r="M241" i="6"/>
  <c r="M234" i="6"/>
  <c r="M349" i="6"/>
  <c r="M406" i="6"/>
  <c r="M498" i="6"/>
  <c r="M885" i="6"/>
  <c r="M121" i="6"/>
  <c r="M17" i="6"/>
  <c r="M253" i="6"/>
  <c r="M221" i="6"/>
  <c r="M1421" i="6"/>
  <c r="M482" i="6"/>
  <c r="M332" i="6"/>
  <c r="M15" i="6"/>
  <c r="M1351" i="6"/>
  <c r="M839" i="6"/>
  <c r="M189" i="6"/>
  <c r="M607" i="6"/>
  <c r="M79" i="6"/>
  <c r="M617" i="6"/>
  <c r="M583" i="6"/>
  <c r="M603" i="6"/>
  <c r="M129" i="6"/>
  <c r="M728" i="6"/>
  <c r="M282" i="6"/>
  <c r="M1219" i="6"/>
  <c r="M1456" i="6"/>
  <c r="M159" i="6"/>
  <c r="M1248" i="6"/>
  <c r="M1134" i="6"/>
  <c r="M348" i="6"/>
  <c r="M678" i="6"/>
  <c r="C12" i="6" l="1"/>
  <c r="C13" i="6"/>
  <c r="C14" i="6"/>
  <c r="C15" i="6"/>
  <c r="C16" i="6"/>
  <c r="C17" i="6"/>
  <c r="C19" i="6"/>
  <c r="C20" i="6"/>
  <c r="C21" i="6"/>
  <c r="C22" i="6"/>
  <c r="C24" i="6"/>
  <c r="C26" i="6"/>
  <c r="C28" i="6"/>
  <c r="C29" i="6"/>
  <c r="C30" i="6"/>
  <c r="C31" i="6"/>
  <c r="C32" i="6"/>
  <c r="C33" i="6"/>
  <c r="C34" i="6"/>
  <c r="C36" i="6"/>
  <c r="C37" i="6"/>
  <c r="C38" i="6"/>
  <c r="C39" i="6"/>
  <c r="C40" i="6"/>
  <c r="C41" i="6"/>
  <c r="C43" i="6"/>
  <c r="C44" i="6"/>
  <c r="C45" i="6"/>
  <c r="C46" i="6"/>
  <c r="C47" i="6"/>
  <c r="C48" i="6"/>
  <c r="C49" i="6"/>
  <c r="C50" i="6"/>
  <c r="C51" i="6"/>
  <c r="C52" i="6"/>
  <c r="C55" i="6"/>
  <c r="C56" i="6"/>
  <c r="C57" i="6"/>
  <c r="C58" i="6"/>
  <c r="C59" i="6"/>
  <c r="C60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6" i="6"/>
  <c r="C78" i="6"/>
  <c r="C79" i="6"/>
  <c r="C80" i="6"/>
  <c r="C81" i="6"/>
  <c r="C82" i="6"/>
  <c r="C83" i="6"/>
  <c r="C84" i="6"/>
  <c r="C85" i="6"/>
  <c r="C86" i="6"/>
  <c r="C88" i="6"/>
  <c r="C89" i="6"/>
  <c r="C90" i="6"/>
  <c r="C91" i="6"/>
  <c r="C92" i="6"/>
  <c r="C93" i="6"/>
  <c r="C94" i="6"/>
  <c r="C96" i="6"/>
  <c r="C97" i="6"/>
  <c r="C98" i="6"/>
  <c r="C99" i="6"/>
  <c r="C100" i="6"/>
  <c r="C101" i="6"/>
  <c r="C102" i="6"/>
  <c r="C103" i="6"/>
  <c r="C104" i="6"/>
  <c r="C105" i="6"/>
  <c r="C107" i="6"/>
  <c r="C108" i="6"/>
  <c r="C109" i="6"/>
  <c r="C110" i="6"/>
  <c r="C112" i="6"/>
  <c r="C113" i="6"/>
  <c r="C114" i="6"/>
  <c r="C116" i="6"/>
  <c r="C117" i="6"/>
  <c r="C118" i="6"/>
  <c r="C119" i="6"/>
  <c r="C120" i="6"/>
  <c r="C121" i="6"/>
  <c r="C123" i="6"/>
  <c r="C125" i="6"/>
  <c r="C126" i="6"/>
  <c r="C128" i="6"/>
  <c r="C129" i="6"/>
  <c r="C130" i="6"/>
  <c r="C132" i="6"/>
  <c r="C133" i="6"/>
  <c r="C134" i="6"/>
  <c r="C135" i="6"/>
  <c r="C136" i="6"/>
  <c r="C138" i="6"/>
  <c r="C139" i="6"/>
  <c r="C140" i="6"/>
  <c r="C141" i="6"/>
  <c r="C143" i="6"/>
  <c r="C145" i="6"/>
  <c r="C146" i="6"/>
  <c r="C148" i="6"/>
  <c r="C149" i="6"/>
  <c r="C150" i="6"/>
  <c r="C151" i="6"/>
  <c r="C152" i="6"/>
  <c r="C153" i="6"/>
  <c r="C154" i="6"/>
  <c r="C155" i="6"/>
  <c r="C156" i="6"/>
  <c r="C157" i="6"/>
  <c r="C159" i="6"/>
  <c r="C161" i="6"/>
  <c r="C162" i="6"/>
  <c r="C165" i="6"/>
  <c r="C166" i="6"/>
  <c r="C167" i="6"/>
  <c r="C168" i="6"/>
  <c r="C169" i="6"/>
  <c r="C170" i="6"/>
  <c r="C172" i="6"/>
  <c r="C173" i="6"/>
  <c r="C174" i="6"/>
  <c r="C175" i="6"/>
  <c r="C176" i="6"/>
  <c r="C178" i="6"/>
  <c r="C179" i="6"/>
  <c r="C182" i="6"/>
  <c r="C183" i="6"/>
  <c r="C184" i="6"/>
  <c r="C185" i="6"/>
  <c r="C186" i="6"/>
  <c r="C187" i="6"/>
  <c r="C189" i="6"/>
  <c r="C190" i="6"/>
  <c r="C192" i="6"/>
  <c r="C193" i="6"/>
  <c r="C194" i="6"/>
  <c r="C195" i="6"/>
  <c r="C196" i="6"/>
  <c r="C198" i="6"/>
  <c r="C199" i="6"/>
  <c r="C200" i="6"/>
  <c r="C201" i="6"/>
  <c r="C203" i="6"/>
  <c r="C204" i="6"/>
  <c r="C205" i="6"/>
  <c r="C206" i="6"/>
  <c r="C207" i="6"/>
  <c r="C208" i="6"/>
  <c r="C209" i="6"/>
  <c r="C210" i="6"/>
  <c r="C211" i="6"/>
  <c r="C212" i="6"/>
  <c r="C213" i="6"/>
  <c r="C215" i="6"/>
  <c r="C216" i="6"/>
  <c r="C217" i="6"/>
  <c r="C220" i="6"/>
  <c r="C221" i="6"/>
  <c r="C222" i="6"/>
  <c r="C223" i="6"/>
  <c r="C224" i="6"/>
  <c r="C226" i="6"/>
  <c r="C227" i="6"/>
  <c r="C228" i="6"/>
  <c r="C230" i="6"/>
  <c r="C231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6" i="6"/>
  <c r="C247" i="6"/>
  <c r="C249" i="6"/>
  <c r="C250" i="6"/>
  <c r="C251" i="6"/>
  <c r="C252" i="6"/>
  <c r="C253" i="6"/>
  <c r="C254" i="6"/>
  <c r="C256" i="6"/>
  <c r="C257" i="6"/>
  <c r="C258" i="6"/>
  <c r="C259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300" i="6"/>
  <c r="C301" i="6"/>
  <c r="C302" i="6"/>
  <c r="C303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20" i="6"/>
  <c r="C322" i="6"/>
  <c r="C323" i="6"/>
  <c r="C324" i="6"/>
  <c r="C325" i="6"/>
  <c r="C326" i="6"/>
  <c r="C327" i="6"/>
  <c r="C328" i="6"/>
  <c r="C329" i="6"/>
  <c r="C331" i="6"/>
  <c r="C332" i="6"/>
  <c r="C333" i="6"/>
  <c r="C334" i="6"/>
  <c r="C335" i="6"/>
  <c r="C336" i="6"/>
  <c r="C337" i="6"/>
  <c r="C338" i="6"/>
  <c r="C340" i="6"/>
  <c r="C342" i="6"/>
  <c r="C343" i="6"/>
  <c r="C344" i="6"/>
  <c r="C345" i="6"/>
  <c r="C347" i="6"/>
  <c r="C348" i="6"/>
  <c r="C349" i="6"/>
  <c r="C350" i="6"/>
  <c r="C351" i="6"/>
  <c r="C352" i="6"/>
  <c r="C354" i="6"/>
  <c r="C355" i="6"/>
  <c r="C356" i="6"/>
  <c r="C359" i="6"/>
  <c r="C360" i="6"/>
  <c r="C361" i="6"/>
  <c r="C363" i="6"/>
  <c r="C364" i="6"/>
  <c r="C365" i="6"/>
  <c r="C366" i="6"/>
  <c r="C368" i="6"/>
  <c r="C369" i="6"/>
  <c r="C370" i="6"/>
  <c r="C373" i="6"/>
  <c r="C374" i="6"/>
  <c r="C376" i="6"/>
  <c r="C378" i="6"/>
  <c r="C379" i="6"/>
  <c r="C382" i="6"/>
  <c r="C383" i="6"/>
  <c r="C384" i="6"/>
  <c r="C385" i="6"/>
  <c r="C387" i="6"/>
  <c r="C388" i="6"/>
  <c r="C389" i="6"/>
  <c r="C390" i="6"/>
  <c r="C391" i="6"/>
  <c r="C392" i="6"/>
  <c r="C393" i="6"/>
  <c r="C394" i="6"/>
  <c r="C396" i="6"/>
  <c r="C397" i="6"/>
  <c r="C398" i="6"/>
  <c r="C399" i="6"/>
  <c r="C400" i="6"/>
  <c r="C401" i="6"/>
  <c r="C402" i="6"/>
  <c r="C405" i="6"/>
  <c r="C406" i="6"/>
  <c r="C407" i="6"/>
  <c r="C408" i="6"/>
  <c r="C409" i="6"/>
  <c r="C410" i="6"/>
  <c r="C411" i="6"/>
  <c r="C412" i="6"/>
  <c r="C413" i="6"/>
  <c r="C414" i="6"/>
  <c r="C417" i="6"/>
  <c r="C418" i="6"/>
  <c r="C419" i="6"/>
  <c r="C420" i="6"/>
  <c r="C421" i="6"/>
  <c r="C422" i="6"/>
  <c r="C424" i="6"/>
  <c r="C425" i="6"/>
  <c r="C426" i="6"/>
  <c r="C427" i="6"/>
  <c r="C428" i="6"/>
  <c r="C429" i="6"/>
  <c r="C430" i="6"/>
  <c r="C431" i="6"/>
  <c r="C433" i="6"/>
  <c r="C434" i="6"/>
  <c r="C435" i="6"/>
  <c r="C436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9" i="6"/>
  <c r="C460" i="6"/>
  <c r="C461" i="6"/>
  <c r="C462" i="6"/>
  <c r="C464" i="6"/>
  <c r="C465" i="6"/>
  <c r="C466" i="6"/>
  <c r="C467" i="6"/>
  <c r="C471" i="6"/>
  <c r="C472" i="6"/>
  <c r="C473" i="6"/>
  <c r="C474" i="6"/>
  <c r="C475" i="6"/>
  <c r="C477" i="6"/>
  <c r="C478" i="6"/>
  <c r="C479" i="6"/>
  <c r="C480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6" i="6"/>
  <c r="C497" i="6"/>
  <c r="C498" i="6"/>
  <c r="C499" i="6"/>
  <c r="C500" i="6"/>
  <c r="C502" i="6"/>
  <c r="C503" i="6"/>
  <c r="C504" i="6"/>
  <c r="C505" i="6"/>
  <c r="C506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8" i="6"/>
  <c r="C530" i="6"/>
  <c r="C531" i="6"/>
  <c r="C532" i="6"/>
  <c r="C533" i="6"/>
  <c r="C534" i="6"/>
  <c r="C535" i="6"/>
  <c r="C536" i="6"/>
  <c r="C537" i="6"/>
  <c r="C538" i="6"/>
  <c r="C539" i="6"/>
  <c r="C541" i="6"/>
  <c r="C542" i="6"/>
  <c r="C543" i="6"/>
  <c r="C544" i="6"/>
  <c r="C545" i="6"/>
  <c r="C546" i="6"/>
  <c r="C547" i="6"/>
  <c r="C551" i="6"/>
  <c r="C553" i="6"/>
  <c r="C554" i="6"/>
  <c r="C555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2" i="6"/>
  <c r="C573" i="6"/>
  <c r="C574" i="6"/>
  <c r="C576" i="6"/>
  <c r="C577" i="6"/>
  <c r="C578" i="6"/>
  <c r="C579" i="6"/>
  <c r="C581" i="6"/>
  <c r="C582" i="6"/>
  <c r="C583" i="6"/>
  <c r="C584" i="6"/>
  <c r="C585" i="6"/>
  <c r="C586" i="6"/>
  <c r="C587" i="6"/>
  <c r="C588" i="6"/>
  <c r="C589" i="6"/>
  <c r="C590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4" i="6"/>
  <c r="C625" i="6"/>
  <c r="C626" i="6"/>
  <c r="C628" i="6"/>
  <c r="C629" i="6"/>
  <c r="C630" i="6"/>
  <c r="C631" i="6"/>
  <c r="C632" i="6"/>
  <c r="C633" i="6"/>
  <c r="C635" i="6"/>
  <c r="C636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3" i="6"/>
  <c r="C654" i="6"/>
  <c r="C655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2" i="6"/>
  <c r="C673" i="6"/>
  <c r="C674" i="6"/>
  <c r="C675" i="6"/>
  <c r="C676" i="6"/>
  <c r="C678" i="6"/>
  <c r="C680" i="6"/>
  <c r="C681" i="6"/>
  <c r="C682" i="6"/>
  <c r="C684" i="6"/>
  <c r="C685" i="6"/>
  <c r="C686" i="6"/>
  <c r="C687" i="6"/>
  <c r="C688" i="6"/>
  <c r="C689" i="6"/>
  <c r="C691" i="6"/>
  <c r="C692" i="6"/>
  <c r="C694" i="6"/>
  <c r="C695" i="6"/>
  <c r="C697" i="6"/>
  <c r="C699" i="6"/>
  <c r="C700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8" i="6"/>
  <c r="C719" i="6"/>
  <c r="C721" i="6"/>
  <c r="C722" i="6"/>
  <c r="C723" i="6"/>
  <c r="C724" i="6"/>
  <c r="C726" i="6"/>
  <c r="C727" i="6"/>
  <c r="C728" i="6"/>
  <c r="C729" i="6"/>
  <c r="C730" i="6"/>
  <c r="C733" i="6"/>
  <c r="C734" i="6"/>
  <c r="C735" i="6"/>
  <c r="C736" i="6"/>
  <c r="C738" i="6"/>
  <c r="C739" i="6"/>
  <c r="C740" i="6"/>
  <c r="C741" i="6"/>
  <c r="C742" i="6"/>
  <c r="C743" i="6"/>
  <c r="C744" i="6"/>
  <c r="C746" i="6"/>
  <c r="C747" i="6"/>
  <c r="C748" i="6"/>
  <c r="C749" i="6"/>
  <c r="C750" i="6"/>
  <c r="C751" i="6"/>
  <c r="C752" i="6"/>
  <c r="C753" i="6"/>
  <c r="C754" i="6"/>
  <c r="C755" i="6"/>
  <c r="C758" i="6"/>
  <c r="C759" i="6"/>
  <c r="C760" i="6"/>
  <c r="C761" i="6"/>
  <c r="C763" i="6"/>
  <c r="C764" i="6"/>
  <c r="C765" i="6"/>
  <c r="C766" i="6"/>
  <c r="C767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5" i="6"/>
  <c r="C797" i="6"/>
  <c r="C798" i="6"/>
  <c r="C799" i="6"/>
  <c r="C801" i="6"/>
  <c r="C803" i="6"/>
  <c r="C804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3" i="6"/>
  <c r="C824" i="6"/>
  <c r="C825" i="6"/>
  <c r="C826" i="6"/>
  <c r="C829" i="6"/>
  <c r="C830" i="6"/>
  <c r="C831" i="6"/>
  <c r="C832" i="6"/>
  <c r="C834" i="6"/>
  <c r="C835" i="6"/>
  <c r="C836" i="6"/>
  <c r="C837" i="6"/>
  <c r="C838" i="6"/>
  <c r="C840" i="6"/>
  <c r="C841" i="6"/>
  <c r="C842" i="6"/>
  <c r="C843" i="6"/>
  <c r="C844" i="6"/>
  <c r="C845" i="6"/>
  <c r="C846" i="6"/>
  <c r="C847" i="6"/>
  <c r="C848" i="6"/>
  <c r="C849" i="6"/>
  <c r="C850" i="6"/>
  <c r="C852" i="6"/>
  <c r="C853" i="6"/>
  <c r="C854" i="6"/>
  <c r="C855" i="6"/>
  <c r="C857" i="6"/>
  <c r="C858" i="6"/>
  <c r="C859" i="6"/>
  <c r="C860" i="6"/>
  <c r="C861" i="6"/>
  <c r="C863" i="6"/>
  <c r="C865" i="6"/>
  <c r="C868" i="6"/>
  <c r="C869" i="6"/>
  <c r="C871" i="6"/>
  <c r="C872" i="6"/>
  <c r="C873" i="6"/>
  <c r="C874" i="6"/>
  <c r="C875" i="6"/>
  <c r="C877" i="6"/>
  <c r="C878" i="6"/>
  <c r="C880" i="6"/>
  <c r="C881" i="6"/>
  <c r="C882" i="6"/>
  <c r="C883" i="6"/>
  <c r="C884" i="6"/>
  <c r="C885" i="6"/>
  <c r="C886" i="6"/>
  <c r="C887" i="6"/>
  <c r="C888" i="6"/>
  <c r="C889" i="6"/>
  <c r="C891" i="6"/>
  <c r="C892" i="6"/>
  <c r="C894" i="6"/>
  <c r="C895" i="6"/>
  <c r="C896" i="6"/>
  <c r="C897" i="6"/>
  <c r="C898" i="6"/>
  <c r="C899" i="6"/>
  <c r="C900" i="6"/>
  <c r="C901" i="6"/>
  <c r="C902" i="6"/>
  <c r="C903" i="6"/>
  <c r="C905" i="6"/>
  <c r="C906" i="6"/>
  <c r="C907" i="6"/>
  <c r="C908" i="6"/>
  <c r="C909" i="6"/>
  <c r="C910" i="6"/>
  <c r="C912" i="6"/>
  <c r="C913" i="6"/>
  <c r="C914" i="6"/>
  <c r="C916" i="6"/>
  <c r="C917" i="6"/>
  <c r="C918" i="6"/>
  <c r="C920" i="6"/>
  <c r="C921" i="6"/>
  <c r="C923" i="6"/>
  <c r="C924" i="6"/>
  <c r="C925" i="6"/>
  <c r="C926" i="6"/>
  <c r="C927" i="6"/>
  <c r="C929" i="6"/>
  <c r="C930" i="6"/>
  <c r="C931" i="6"/>
  <c r="C932" i="6"/>
  <c r="C933" i="6"/>
  <c r="C934" i="6"/>
  <c r="C935" i="6"/>
  <c r="C937" i="6"/>
  <c r="C941" i="6"/>
  <c r="C942" i="6"/>
  <c r="C943" i="6"/>
  <c r="C944" i="6"/>
  <c r="C945" i="6"/>
  <c r="C946" i="6"/>
  <c r="C947" i="6"/>
  <c r="C948" i="6"/>
  <c r="C949" i="6"/>
  <c r="C951" i="6"/>
  <c r="C953" i="6"/>
  <c r="C954" i="6"/>
  <c r="C956" i="6"/>
  <c r="C957" i="6"/>
  <c r="C958" i="6"/>
  <c r="C959" i="6"/>
  <c r="C960" i="6"/>
  <c r="C961" i="6"/>
  <c r="C962" i="6"/>
  <c r="C963" i="6"/>
  <c r="C965" i="6"/>
  <c r="C966" i="6"/>
  <c r="C967" i="6"/>
  <c r="C968" i="6"/>
  <c r="C969" i="6"/>
  <c r="C970" i="6"/>
  <c r="C971" i="6"/>
  <c r="C973" i="6"/>
  <c r="C974" i="6"/>
  <c r="C975" i="6"/>
  <c r="C976" i="6"/>
  <c r="C977" i="6"/>
  <c r="C979" i="6"/>
  <c r="C980" i="6"/>
  <c r="C981" i="6"/>
  <c r="C982" i="6"/>
  <c r="C983" i="6"/>
  <c r="C984" i="6"/>
  <c r="C985" i="6"/>
  <c r="C987" i="6"/>
  <c r="C988" i="6"/>
  <c r="C989" i="6"/>
  <c r="C990" i="6"/>
  <c r="C992" i="6"/>
  <c r="C993" i="6"/>
  <c r="C995" i="6"/>
  <c r="C996" i="6"/>
  <c r="C997" i="6"/>
  <c r="C998" i="6"/>
  <c r="C1000" i="6"/>
  <c r="C1001" i="6"/>
  <c r="C1002" i="6"/>
  <c r="C1003" i="6"/>
  <c r="C1004" i="6"/>
  <c r="C1005" i="6"/>
  <c r="C1006" i="6"/>
  <c r="C1009" i="6"/>
  <c r="C1010" i="6"/>
  <c r="C1011" i="6"/>
  <c r="C1012" i="6"/>
  <c r="C1013" i="6"/>
  <c r="C1015" i="6"/>
  <c r="C1016" i="6"/>
  <c r="C1018" i="6"/>
  <c r="C1019" i="6"/>
  <c r="C1020" i="6"/>
  <c r="C1021" i="6"/>
  <c r="C1022" i="6"/>
  <c r="C1023" i="6"/>
  <c r="C1024" i="6"/>
  <c r="C1025" i="6"/>
  <c r="C1026" i="6"/>
  <c r="C1027" i="6"/>
  <c r="C1030" i="6"/>
  <c r="C1031" i="6"/>
  <c r="C1032" i="6"/>
  <c r="C1033" i="6"/>
  <c r="C1034" i="6"/>
  <c r="C1036" i="6"/>
  <c r="C1037" i="6"/>
  <c r="C1038" i="6"/>
  <c r="C1039" i="6"/>
  <c r="C1040" i="6"/>
  <c r="C1042" i="6"/>
  <c r="C1045" i="6"/>
  <c r="C1047" i="6"/>
  <c r="C1049" i="6"/>
  <c r="C1050" i="6"/>
  <c r="C1051" i="6"/>
  <c r="C1053" i="6"/>
  <c r="C1054" i="6"/>
  <c r="C1055" i="6"/>
  <c r="C1057" i="6"/>
  <c r="C1058" i="6"/>
  <c r="C1059" i="6"/>
  <c r="C1060" i="6"/>
  <c r="C1061" i="6"/>
  <c r="C1062" i="6"/>
  <c r="C1063" i="6"/>
  <c r="C1064" i="6"/>
  <c r="C1065" i="6"/>
  <c r="C1066" i="6"/>
  <c r="C1067" i="6"/>
  <c r="C1069" i="6"/>
  <c r="C1071" i="6"/>
  <c r="C1072" i="6"/>
  <c r="C1073" i="6"/>
  <c r="C1074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9" i="6"/>
  <c r="C1090" i="6"/>
  <c r="C1091" i="6"/>
  <c r="C1092" i="6"/>
  <c r="C1093" i="6"/>
  <c r="C1094" i="6"/>
  <c r="C1096" i="6"/>
  <c r="C1098" i="6"/>
  <c r="C1099" i="6"/>
  <c r="C1100" i="6"/>
  <c r="C1101" i="6"/>
  <c r="C1102" i="6"/>
  <c r="C1103" i="6"/>
  <c r="C1104" i="6"/>
  <c r="C1105" i="6"/>
  <c r="C1106" i="6"/>
  <c r="C1107" i="6"/>
  <c r="C1109" i="6"/>
  <c r="C1110" i="6"/>
  <c r="C1111" i="6"/>
  <c r="C1112" i="6"/>
  <c r="C1113" i="6"/>
  <c r="C1114" i="6"/>
  <c r="C1115" i="6"/>
  <c r="C1116" i="6"/>
  <c r="C1117" i="6"/>
  <c r="C1118" i="6"/>
  <c r="C1120" i="6"/>
  <c r="C1122" i="6"/>
  <c r="C1123" i="6"/>
  <c r="C1124" i="6"/>
  <c r="C1125" i="6"/>
  <c r="C1126" i="6"/>
  <c r="C1128" i="6"/>
  <c r="C1129" i="6"/>
  <c r="C1130" i="6"/>
  <c r="C1131" i="6"/>
  <c r="C1132" i="6"/>
  <c r="C1134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50" i="6"/>
  <c r="C1151" i="6"/>
  <c r="C1153" i="6"/>
  <c r="C1155" i="6"/>
  <c r="C1156" i="6"/>
  <c r="C1158" i="6"/>
  <c r="C1160" i="6"/>
  <c r="C1161" i="6"/>
  <c r="C1162" i="6"/>
  <c r="C1163" i="6"/>
  <c r="C1166" i="6"/>
  <c r="C1167" i="6"/>
  <c r="C1168" i="6"/>
  <c r="C1169" i="6"/>
  <c r="C1170" i="6"/>
  <c r="C1171" i="6"/>
  <c r="C1173" i="6"/>
  <c r="C1174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9" i="6"/>
  <c r="C1190" i="6"/>
  <c r="C1192" i="6"/>
  <c r="C1193" i="6"/>
  <c r="C1194" i="6"/>
  <c r="C1195" i="6"/>
  <c r="C1196" i="6"/>
  <c r="C1197" i="6"/>
  <c r="C1198" i="6"/>
  <c r="C1199" i="6"/>
  <c r="C1200" i="6"/>
  <c r="C1202" i="6"/>
  <c r="C1203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8" i="6"/>
  <c r="C1219" i="6"/>
  <c r="C1220" i="6"/>
  <c r="C1221" i="6"/>
  <c r="C1222" i="6"/>
  <c r="C1223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2" i="6"/>
  <c r="C1243" i="6"/>
  <c r="C1245" i="6"/>
  <c r="C1246" i="6"/>
  <c r="C1247" i="6"/>
  <c r="C1248" i="6"/>
  <c r="C1249" i="6"/>
  <c r="C1250" i="6"/>
  <c r="C1251" i="6"/>
  <c r="C1252" i="6"/>
  <c r="C1253" i="6"/>
  <c r="C1254" i="6"/>
  <c r="C1256" i="6"/>
  <c r="C1257" i="6"/>
  <c r="C1259" i="6"/>
  <c r="C1260" i="6"/>
  <c r="C1261" i="6"/>
  <c r="C1263" i="6"/>
  <c r="C1265" i="6"/>
  <c r="C1266" i="6"/>
  <c r="C1267" i="6"/>
  <c r="C1268" i="6"/>
  <c r="C1269" i="6"/>
  <c r="C1270" i="6"/>
  <c r="C1272" i="6"/>
  <c r="C1274" i="6"/>
  <c r="C1275" i="6"/>
  <c r="C1276" i="6"/>
  <c r="C1277" i="6"/>
  <c r="C1278" i="6"/>
  <c r="C1280" i="6"/>
  <c r="C1284" i="6"/>
  <c r="C1285" i="6"/>
  <c r="C1286" i="6"/>
  <c r="C1289" i="6"/>
  <c r="C1290" i="6"/>
  <c r="C1291" i="6"/>
  <c r="C1292" i="6"/>
  <c r="C1293" i="6"/>
  <c r="C1294" i="6"/>
  <c r="C1295" i="6"/>
  <c r="C1296" i="6"/>
  <c r="C1299" i="6"/>
  <c r="C1300" i="6"/>
  <c r="C1302" i="6"/>
  <c r="C1303" i="6"/>
  <c r="C1304" i="6"/>
  <c r="C1305" i="6"/>
  <c r="C1306" i="6"/>
  <c r="C1307" i="6"/>
  <c r="C1308" i="6"/>
  <c r="C1309" i="6"/>
  <c r="C1310" i="6"/>
  <c r="C1313" i="6"/>
  <c r="C1314" i="6"/>
  <c r="C1315" i="6"/>
  <c r="C1316" i="6"/>
  <c r="C1317" i="6"/>
  <c r="C1318" i="6"/>
  <c r="C1319" i="6"/>
  <c r="C1321" i="6"/>
  <c r="C1322" i="6"/>
  <c r="C1324" i="6"/>
  <c r="C1325" i="6"/>
  <c r="C1326" i="6"/>
  <c r="C1327" i="6"/>
  <c r="C1328" i="6"/>
  <c r="C1330" i="6"/>
  <c r="C1331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4" i="6"/>
  <c r="C1355" i="6"/>
  <c r="C1356" i="6"/>
  <c r="C1358" i="6"/>
  <c r="C1360" i="6"/>
  <c r="C1361" i="6"/>
  <c r="C1362" i="6"/>
  <c r="C1363" i="6"/>
  <c r="C1364" i="6"/>
  <c r="C1366" i="6"/>
  <c r="C1370" i="6"/>
  <c r="C1371" i="6"/>
  <c r="C1372" i="6"/>
  <c r="C1374" i="6"/>
  <c r="C1375" i="6"/>
  <c r="C1377" i="6"/>
  <c r="C1378" i="6"/>
  <c r="C1380" i="6"/>
  <c r="C1381" i="6"/>
  <c r="C1382" i="6"/>
  <c r="C1383" i="6"/>
  <c r="C1385" i="6"/>
  <c r="C1386" i="6"/>
  <c r="C1387" i="6"/>
  <c r="C1388" i="6"/>
  <c r="C1389" i="6"/>
  <c r="C1390" i="6"/>
  <c r="C1391" i="6"/>
  <c r="C1393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8" i="6"/>
  <c r="C1409" i="6"/>
  <c r="C1410" i="6"/>
  <c r="C1411" i="6"/>
  <c r="C1412" i="6"/>
  <c r="C1413" i="6"/>
  <c r="C1414" i="6"/>
  <c r="C1415" i="6"/>
  <c r="C1416" i="6"/>
  <c r="C1417" i="6"/>
  <c r="C1419" i="6"/>
  <c r="C1420" i="6"/>
  <c r="C1421" i="6"/>
  <c r="C1422" i="6"/>
  <c r="C1423" i="6"/>
  <c r="C1424" i="6"/>
  <c r="C1425" i="6"/>
  <c r="C1426" i="6"/>
  <c r="C1427" i="6"/>
  <c r="C1429" i="6"/>
  <c r="C1431" i="6"/>
  <c r="C1432" i="6"/>
  <c r="C1433" i="6"/>
  <c r="C1436" i="6"/>
  <c r="C1437" i="6"/>
  <c r="C1438" i="6"/>
  <c r="C1439" i="6"/>
  <c r="C1441" i="6"/>
  <c r="C1443" i="6"/>
  <c r="C1444" i="6"/>
  <c r="C1445" i="6"/>
  <c r="C1446" i="6"/>
  <c r="C1447" i="6"/>
  <c r="C1448" i="6"/>
  <c r="C1449" i="6"/>
  <c r="C1450" i="6"/>
  <c r="C1451" i="6"/>
  <c r="C1453" i="6"/>
  <c r="C1455" i="6"/>
  <c r="C1456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1" i="6"/>
  <c r="F3" i="6"/>
  <c r="N3" i="6"/>
  <c r="P3" i="6"/>
  <c r="Q3" i="6"/>
  <c r="R3" i="6"/>
  <c r="U3" i="6"/>
  <c r="V3" i="6"/>
  <c r="X3" i="6"/>
  <c r="AC3" i="6"/>
  <c r="AD3" i="6"/>
  <c r="AG3" i="6"/>
  <c r="AH3" i="6"/>
  <c r="F6" i="6"/>
  <c r="N6" i="6"/>
  <c r="P6" i="6"/>
  <c r="Q6" i="6"/>
  <c r="R6" i="6"/>
  <c r="U6" i="6"/>
  <c r="V6" i="6"/>
  <c r="X6" i="6"/>
  <c r="AC6" i="6"/>
  <c r="AD6" i="6"/>
  <c r="AG6" i="6"/>
  <c r="AH6" i="6"/>
  <c r="F4" i="6"/>
  <c r="N4" i="6"/>
  <c r="P4" i="6"/>
  <c r="Q4" i="6"/>
  <c r="R4" i="6"/>
  <c r="U4" i="6"/>
  <c r="V4" i="6"/>
  <c r="X4" i="6"/>
  <c r="AC4" i="6"/>
  <c r="AD4" i="6"/>
  <c r="AG4" i="6"/>
  <c r="AH4" i="6"/>
  <c r="F5" i="6"/>
  <c r="N5" i="6"/>
  <c r="P5" i="6"/>
  <c r="Q5" i="6"/>
  <c r="R5" i="6"/>
  <c r="U5" i="6"/>
  <c r="V5" i="6"/>
  <c r="X5" i="6"/>
  <c r="AC5" i="6"/>
  <c r="AD5" i="6"/>
  <c r="AG5" i="6"/>
  <c r="AH5" i="6"/>
  <c r="F2" i="6"/>
  <c r="N2" i="6"/>
  <c r="P2" i="6"/>
  <c r="Q2" i="6"/>
  <c r="R2" i="6"/>
  <c r="U2" i="6"/>
  <c r="V2" i="6"/>
  <c r="X2" i="6"/>
  <c r="AC2" i="6"/>
  <c r="AD2" i="6"/>
  <c r="AG2" i="6"/>
  <c r="AH2" i="6"/>
  <c r="B6" i="6"/>
  <c r="B5" i="6"/>
  <c r="B4" i="6"/>
  <c r="C142" i="6" s="1"/>
  <c r="B3" i="6"/>
  <c r="B2" i="6"/>
  <c r="F1" i="6"/>
  <c r="N1" i="6"/>
  <c r="P1" i="6"/>
  <c r="Q1" i="6"/>
  <c r="R1" i="6"/>
  <c r="U1" i="6"/>
  <c r="V1" i="6"/>
  <c r="X1" i="6"/>
  <c r="AC1" i="6"/>
  <c r="AD1" i="6"/>
  <c r="AH1" i="6"/>
  <c r="B1" i="6"/>
  <c r="D1463" i="1"/>
  <c r="P1468" i="1"/>
  <c r="P1467" i="1"/>
  <c r="P1466" i="1"/>
  <c r="C124" i="6" l="1"/>
  <c r="C164" i="6"/>
  <c r="C180" i="6"/>
  <c r="C188" i="6"/>
  <c r="C260" i="6"/>
  <c r="C372" i="6"/>
  <c r="C380" i="6"/>
  <c r="C404" i="6"/>
  <c r="C468" i="6"/>
  <c r="C476" i="6"/>
  <c r="C540" i="6"/>
  <c r="C548" i="6"/>
  <c r="C556" i="6"/>
  <c r="C580" i="6"/>
  <c r="C604" i="6"/>
  <c r="C652" i="6"/>
  <c r="C732" i="6"/>
  <c r="C756" i="6"/>
  <c r="C796" i="6"/>
  <c r="C828" i="6"/>
  <c r="C876" i="6"/>
  <c r="C940" i="6"/>
  <c r="C964" i="6"/>
  <c r="C972" i="6"/>
  <c r="C1028" i="6"/>
  <c r="C1044" i="6"/>
  <c r="C1052" i="6"/>
  <c r="C1068" i="6"/>
  <c r="C1108" i="6"/>
  <c r="C1164" i="6"/>
  <c r="C1172" i="6"/>
  <c r="C1188" i="6"/>
  <c r="C1204" i="6"/>
  <c r="C1244" i="6"/>
  <c r="C1332" i="6"/>
  <c r="C1428" i="6"/>
  <c r="C1452" i="6"/>
  <c r="C53" i="6"/>
  <c r="C61" i="6"/>
  <c r="C77" i="6"/>
  <c r="C181" i="6"/>
  <c r="C197" i="6"/>
  <c r="C229" i="6"/>
  <c r="C245" i="6"/>
  <c r="C341" i="6"/>
  <c r="C357" i="6"/>
  <c r="C381" i="6"/>
  <c r="C437" i="6"/>
  <c r="C469" i="6"/>
  <c r="C501" i="6"/>
  <c r="C549" i="6"/>
  <c r="C621" i="6"/>
  <c r="C637" i="6"/>
  <c r="C677" i="6"/>
  <c r="C693" i="6"/>
  <c r="C701" i="6"/>
  <c r="C717" i="6"/>
  <c r="C725" i="6"/>
  <c r="C757" i="6"/>
  <c r="C781" i="6"/>
  <c r="C805" i="6"/>
  <c r="C893" i="6"/>
  <c r="C1029" i="6"/>
  <c r="C1133" i="6"/>
  <c r="C1149" i="6"/>
  <c r="C1157" i="6"/>
  <c r="C1165" i="6"/>
  <c r="C1301" i="6"/>
  <c r="C1357" i="6"/>
  <c r="C1365" i="6"/>
  <c r="C1373" i="6"/>
  <c r="C54" i="6"/>
  <c r="C23" i="6"/>
  <c r="C87" i="6"/>
  <c r="C95" i="6"/>
  <c r="C111" i="6"/>
  <c r="C127" i="6"/>
  <c r="C191" i="6"/>
  <c r="C255" i="6"/>
  <c r="C319" i="6"/>
  <c r="C367" i="6"/>
  <c r="C375" i="6"/>
  <c r="C415" i="6"/>
  <c r="C423" i="6"/>
  <c r="C463" i="6"/>
  <c r="C495" i="6"/>
  <c r="C527" i="6"/>
  <c r="C575" i="6"/>
  <c r="C591" i="6"/>
  <c r="C623" i="6"/>
  <c r="C671" i="6"/>
  <c r="C679" i="6"/>
  <c r="C839" i="6"/>
  <c r="C879" i="6"/>
  <c r="C911" i="6"/>
  <c r="C919" i="6"/>
  <c r="C991" i="6"/>
  <c r="C999" i="6"/>
  <c r="C1007" i="6"/>
  <c r="C1095" i="6"/>
  <c r="C1119" i="6"/>
  <c r="C1127" i="6"/>
  <c r="C1135" i="6"/>
  <c r="C1159" i="6"/>
  <c r="C1175" i="6"/>
  <c r="C1191" i="6"/>
  <c r="C1255" i="6"/>
  <c r="C1271" i="6"/>
  <c r="C1279" i="6"/>
  <c r="C1287" i="6"/>
  <c r="C1311" i="6"/>
  <c r="C1359" i="6"/>
  <c r="C1367" i="6"/>
  <c r="C1407" i="6"/>
  <c r="C144" i="6"/>
  <c r="C160" i="6"/>
  <c r="C232" i="6"/>
  <c r="C248" i="6"/>
  <c r="C280" i="6"/>
  <c r="C304" i="6"/>
  <c r="C416" i="6"/>
  <c r="C432" i="6"/>
  <c r="C552" i="6"/>
  <c r="C656" i="6"/>
  <c r="C696" i="6"/>
  <c r="C720" i="6"/>
  <c r="C768" i="6"/>
  <c r="C800" i="6"/>
  <c r="C856" i="6"/>
  <c r="C864" i="6"/>
  <c r="C904" i="6"/>
  <c r="C928" i="6"/>
  <c r="C936" i="6"/>
  <c r="C952" i="6"/>
  <c r="C1008" i="6"/>
  <c r="C1048" i="6"/>
  <c r="C1056" i="6"/>
  <c r="C1088" i="6"/>
  <c r="C1152" i="6"/>
  <c r="C1224" i="6"/>
  <c r="C1264" i="6"/>
  <c r="C1288" i="6"/>
  <c r="C1312" i="6"/>
  <c r="C1320" i="6"/>
  <c r="C1368" i="6"/>
  <c r="C1376" i="6"/>
  <c r="C1384" i="6"/>
  <c r="C1392" i="6"/>
  <c r="C1440" i="6"/>
  <c r="C25" i="6"/>
  <c r="C137" i="6"/>
  <c r="C177" i="6"/>
  <c r="C225" i="6"/>
  <c r="C321" i="6"/>
  <c r="C353" i="6"/>
  <c r="C377" i="6"/>
  <c r="C481" i="6"/>
  <c r="C529" i="6"/>
  <c r="C737" i="6"/>
  <c r="C745" i="6"/>
  <c r="C833" i="6"/>
  <c r="C1017" i="6"/>
  <c r="C1041" i="6"/>
  <c r="C1097" i="6"/>
  <c r="C1121" i="6"/>
  <c r="C1201" i="6"/>
  <c r="C1217" i="6"/>
  <c r="C1241" i="6"/>
  <c r="C1273" i="6"/>
  <c r="C1281" i="6"/>
  <c r="C1297" i="6"/>
  <c r="C1329" i="6"/>
  <c r="C1353" i="6"/>
  <c r="C1369" i="6"/>
  <c r="C1457" i="6"/>
  <c r="C18" i="6"/>
  <c r="C42" i="6"/>
  <c r="C106" i="6"/>
  <c r="C122" i="6"/>
  <c r="C202" i="6"/>
  <c r="C218" i="6"/>
  <c r="C298" i="6"/>
  <c r="C330" i="6"/>
  <c r="C346" i="6"/>
  <c r="C362" i="6"/>
  <c r="C386" i="6"/>
  <c r="C458" i="6"/>
  <c r="C570" i="6"/>
  <c r="C634" i="6"/>
  <c r="C690" i="6"/>
  <c r="C698" i="6"/>
  <c r="C762" i="6"/>
  <c r="C794" i="6"/>
  <c r="C802" i="6"/>
  <c r="C866" i="6"/>
  <c r="C890" i="6"/>
  <c r="C922" i="6"/>
  <c r="C938" i="6"/>
  <c r="C978" i="6"/>
  <c r="C986" i="6"/>
  <c r="C994" i="6"/>
  <c r="C1154" i="6"/>
  <c r="C1258" i="6"/>
  <c r="C1282" i="6"/>
  <c r="C1298" i="6"/>
  <c r="C1394" i="6"/>
  <c r="C1418" i="6"/>
  <c r="C1434" i="6"/>
  <c r="C1442" i="6"/>
  <c r="C27" i="6"/>
  <c r="C35" i="6"/>
  <c r="C75" i="6"/>
  <c r="C115" i="6"/>
  <c r="C131" i="6"/>
  <c r="C147" i="6"/>
  <c r="C163" i="6"/>
  <c r="C171" i="6"/>
  <c r="C219" i="6"/>
  <c r="C299" i="6"/>
  <c r="C339" i="6"/>
  <c r="C371" i="6"/>
  <c r="C395" i="6"/>
  <c r="C403" i="6"/>
  <c r="C507" i="6"/>
  <c r="C571" i="6"/>
  <c r="C627" i="6"/>
  <c r="C683" i="6"/>
  <c r="C731" i="6"/>
  <c r="C827" i="6"/>
  <c r="C851" i="6"/>
  <c r="C867" i="6"/>
  <c r="C915" i="6"/>
  <c r="C939" i="6"/>
  <c r="C955" i="6"/>
  <c r="C1035" i="6"/>
  <c r="C1043" i="6"/>
  <c r="C1075" i="6"/>
  <c r="C1283" i="6"/>
  <c r="C1323" i="6"/>
  <c r="C1379" i="6"/>
  <c r="C1435" i="6"/>
  <c r="C214" i="6"/>
  <c r="C1014" i="6"/>
  <c r="C1262" i="6"/>
  <c r="C870" i="6"/>
  <c r="C1046" i="6"/>
  <c r="C1454" i="6"/>
  <c r="C158" i="6"/>
  <c r="C318" i="6"/>
  <c r="C358" i="6"/>
  <c r="C622" i="6"/>
  <c r="C822" i="6"/>
  <c r="C950" i="6"/>
  <c r="C1070" i="6"/>
  <c r="C1430" i="6"/>
  <c r="C550" i="6"/>
  <c r="C862" i="6"/>
  <c r="C470" i="6"/>
  <c r="E425" i="6" l="1"/>
  <c r="E822" i="6"/>
  <c r="E1262" i="6"/>
  <c r="E1043" i="6"/>
  <c r="E731" i="6"/>
  <c r="E339" i="6"/>
  <c r="E75" i="6"/>
  <c r="E1282" i="6"/>
  <c r="E201" i="6"/>
  <c r="E1035" i="6"/>
  <c r="E86" i="6"/>
  <c r="E173" i="6"/>
  <c r="E570" i="6"/>
  <c r="E484" i="6"/>
  <c r="E607" i="6"/>
  <c r="E498" i="6"/>
  <c r="E1014" i="6"/>
  <c r="E866" i="6"/>
  <c r="E492" i="6"/>
  <c r="E308" i="6"/>
  <c r="E126" i="6"/>
  <c r="E627" i="6"/>
  <c r="E1017" i="6"/>
  <c r="E559" i="6"/>
  <c r="E355" i="6"/>
  <c r="E67" i="6"/>
  <c r="E382" i="6"/>
  <c r="E682" i="6"/>
  <c r="E401" i="6"/>
  <c r="E705" i="6"/>
  <c r="E208" i="6"/>
  <c r="E554" i="6"/>
  <c r="E239" i="6"/>
  <c r="E584" i="6"/>
  <c r="E414" i="6"/>
  <c r="E1097" i="6"/>
  <c r="E896" i="6"/>
  <c r="E628" i="6"/>
  <c r="E467" i="6"/>
  <c r="E622" i="6"/>
  <c r="E1258" i="6"/>
  <c r="E795" i="6"/>
  <c r="E328" i="6"/>
  <c r="E157" i="6"/>
  <c r="E219" i="6"/>
  <c r="E386" i="6"/>
  <c r="E252" i="6"/>
  <c r="E47" i="6"/>
  <c r="E662" i="6"/>
  <c r="E862" i="6"/>
  <c r="E318" i="6"/>
  <c r="E1435" i="6"/>
  <c r="E939" i="6"/>
  <c r="E571" i="6"/>
  <c r="E171" i="6"/>
  <c r="E1442" i="6"/>
  <c r="E994" i="6"/>
  <c r="E794" i="6"/>
  <c r="E362" i="6"/>
  <c r="E42" i="6"/>
  <c r="E1273" i="6"/>
  <c r="E262" i="6"/>
  <c r="E567" i="6"/>
  <c r="E57" i="6"/>
  <c r="E366" i="6"/>
  <c r="E670" i="6"/>
  <c r="E76" i="6"/>
  <c r="E391" i="6"/>
  <c r="E692" i="6"/>
  <c r="E96" i="6"/>
  <c r="E411" i="6"/>
  <c r="E713" i="6"/>
  <c r="E217" i="6"/>
  <c r="E563" i="6"/>
  <c r="E249" i="6"/>
  <c r="E593" i="6"/>
  <c r="E890" i="6"/>
  <c r="E786" i="6"/>
  <c r="E916" i="6"/>
  <c r="E149" i="6"/>
  <c r="E683" i="6"/>
  <c r="E122" i="6"/>
  <c r="E597" i="6"/>
  <c r="E638" i="6"/>
  <c r="E470" i="6"/>
  <c r="E27" i="6"/>
  <c r="E1281" i="6"/>
  <c r="E1379" i="6"/>
  <c r="E163" i="6"/>
  <c r="E1434" i="6"/>
  <c r="E986" i="6"/>
  <c r="E762" i="6"/>
  <c r="E346" i="6"/>
  <c r="E18" i="6"/>
  <c r="E1466" i="6"/>
  <c r="E1389" i="6"/>
  <c r="E1308" i="6"/>
  <c r="E1227" i="6"/>
  <c r="E1148" i="6"/>
  <c r="E1074" i="6"/>
  <c r="E992" i="6"/>
  <c r="E912" i="6"/>
  <c r="E834" i="6"/>
  <c r="E758" i="6"/>
  <c r="E1446" i="6"/>
  <c r="E1364" i="6"/>
  <c r="E1286" i="6"/>
  <c r="E1208" i="6"/>
  <c r="E1129" i="6"/>
  <c r="E1054" i="6"/>
  <c r="E971" i="6"/>
  <c r="E892" i="6"/>
  <c r="E813" i="6"/>
  <c r="E738" i="6"/>
  <c r="E1445" i="6"/>
  <c r="E1363" i="6"/>
  <c r="E1285" i="6"/>
  <c r="E1207" i="6"/>
  <c r="E1128" i="6"/>
  <c r="E1053" i="6"/>
  <c r="E970" i="6"/>
  <c r="E891" i="6"/>
  <c r="E812" i="6"/>
  <c r="E736" i="6"/>
  <c r="E1453" i="6"/>
  <c r="E1375" i="6"/>
  <c r="E1294" i="6"/>
  <c r="E1214" i="6"/>
  <c r="E1137" i="6"/>
  <c r="E1061" i="6"/>
  <c r="E979" i="6"/>
  <c r="E899" i="6"/>
  <c r="E819" i="6"/>
  <c r="E744" i="6"/>
  <c r="E1470" i="6"/>
  <c r="E1395" i="6"/>
  <c r="E1314" i="6"/>
  <c r="E1231" i="6"/>
  <c r="E1155" i="6"/>
  <c r="E1079" i="6"/>
  <c r="E997" i="6"/>
  <c r="E917" i="6"/>
  <c r="E838" i="6"/>
  <c r="E1402" i="6"/>
  <c r="E1322" i="6"/>
  <c r="E1238" i="6"/>
  <c r="E1166" i="6"/>
  <c r="E1086" i="6"/>
  <c r="E1005" i="6"/>
  <c r="E926" i="6"/>
  <c r="E1401" i="6"/>
  <c r="E1321" i="6"/>
  <c r="E1237" i="6"/>
  <c r="E1163" i="6"/>
  <c r="E1085" i="6"/>
  <c r="E1004" i="6"/>
  <c r="E925" i="6"/>
  <c r="E1400" i="6"/>
  <c r="E1319" i="6"/>
  <c r="E1236" i="6"/>
  <c r="E1162" i="6"/>
  <c r="E1084" i="6"/>
  <c r="E1003" i="6"/>
  <c r="E924" i="6"/>
  <c r="E844" i="6"/>
  <c r="E642" i="6"/>
  <c r="E566" i="6"/>
  <c r="E491" i="6"/>
  <c r="E417" i="6"/>
  <c r="E333" i="6"/>
  <c r="E261" i="6"/>
  <c r="E183" i="6"/>
  <c r="E100" i="6"/>
  <c r="E26" i="6"/>
  <c r="E619" i="6"/>
  <c r="E544" i="6"/>
  <c r="E472" i="6"/>
  <c r="E396" i="6"/>
  <c r="E312" i="6"/>
  <c r="E240" i="6"/>
  <c r="E159" i="6"/>
  <c r="E81" i="6"/>
  <c r="E675" i="6"/>
  <c r="E601" i="6"/>
  <c r="E524" i="6"/>
  <c r="E450" i="6"/>
  <c r="E373" i="6"/>
  <c r="E292" i="6"/>
  <c r="E220" i="6"/>
  <c r="E138" i="6"/>
  <c r="E62" i="6"/>
  <c r="E657" i="6"/>
  <c r="E583" i="6"/>
  <c r="E506" i="6"/>
  <c r="E431" i="6"/>
  <c r="E349" i="6"/>
  <c r="E274" i="6"/>
  <c r="E199" i="6"/>
  <c r="E116" i="6"/>
  <c r="E1458" i="6"/>
  <c r="E1380" i="6"/>
  <c r="E1299" i="6"/>
  <c r="E1218" i="6"/>
  <c r="E1140" i="6"/>
  <c r="E1064" i="6"/>
  <c r="E982" i="6"/>
  <c r="E902" i="6"/>
  <c r="E823" i="6"/>
  <c r="E748" i="6"/>
  <c r="E1436" i="6"/>
  <c r="E1354" i="6"/>
  <c r="E1274" i="6"/>
  <c r="E1198" i="6"/>
  <c r="E1118" i="6"/>
  <c r="E1040" i="6"/>
  <c r="E962" i="6"/>
  <c r="E883" i="6"/>
  <c r="E804" i="6"/>
  <c r="E727" i="6"/>
  <c r="E1433" i="6"/>
  <c r="E1352" i="6"/>
  <c r="E1272" i="6"/>
  <c r="E1197" i="6"/>
  <c r="E1117" i="6"/>
  <c r="E1039" i="6"/>
  <c r="E961" i="6"/>
  <c r="E882" i="6"/>
  <c r="E803" i="6"/>
  <c r="E726" i="6"/>
  <c r="E1444" i="6"/>
  <c r="E1362" i="6"/>
  <c r="E1284" i="6"/>
  <c r="E1206" i="6"/>
  <c r="E1126" i="6"/>
  <c r="E1051" i="6"/>
  <c r="E969" i="6"/>
  <c r="E889" i="6"/>
  <c r="E811" i="6"/>
  <c r="E735" i="6"/>
  <c r="E1462" i="6"/>
  <c r="E1385" i="6"/>
  <c r="E1304" i="6"/>
  <c r="E1222" i="6"/>
  <c r="E1144" i="6"/>
  <c r="E1069" i="6"/>
  <c r="E987" i="6"/>
  <c r="E907" i="6"/>
  <c r="E1469" i="6"/>
  <c r="E1393" i="6"/>
  <c r="E1313" i="6"/>
  <c r="E1230" i="6"/>
  <c r="E1153" i="6"/>
  <c r="E1078" i="6"/>
  <c r="E996" i="6"/>
  <c r="E1468" i="6"/>
  <c r="E1391" i="6"/>
  <c r="E1310" i="6"/>
  <c r="E1229" i="6"/>
  <c r="E1151" i="6"/>
  <c r="E1077" i="6"/>
  <c r="E995" i="6"/>
  <c r="E1467" i="6"/>
  <c r="E1390" i="6"/>
  <c r="E1309" i="6"/>
  <c r="E1228" i="6"/>
  <c r="E1150" i="6"/>
  <c r="E1076" i="6"/>
  <c r="E993" i="6"/>
  <c r="E913" i="6"/>
  <c r="E835" i="6"/>
  <c r="E632" i="6"/>
  <c r="E558" i="6"/>
  <c r="E483" i="6"/>
  <c r="E407" i="6"/>
  <c r="E324" i="6"/>
  <c r="E251" i="6"/>
  <c r="E172" i="6"/>
  <c r="E91" i="6"/>
  <c r="E15" i="6"/>
  <c r="E611" i="6"/>
  <c r="E535" i="6"/>
  <c r="E460" i="6"/>
  <c r="E387" i="6"/>
  <c r="E303" i="6"/>
  <c r="E231" i="6"/>
  <c r="E150" i="6"/>
  <c r="E1447" i="6"/>
  <c r="E1366" i="6"/>
  <c r="E1289" i="6"/>
  <c r="E1209" i="6"/>
  <c r="E1130" i="6"/>
  <c r="E1055" i="6"/>
  <c r="E973" i="6"/>
  <c r="E894" i="6"/>
  <c r="E814" i="6"/>
  <c r="E739" i="6"/>
  <c r="E1424" i="6"/>
  <c r="E1345" i="6"/>
  <c r="E1263" i="6"/>
  <c r="E1189" i="6"/>
  <c r="E1110" i="6"/>
  <c r="E1031" i="6"/>
  <c r="E953" i="6"/>
  <c r="E873" i="6"/>
  <c r="E792" i="6"/>
  <c r="E716" i="6"/>
  <c r="E1423" i="6"/>
  <c r="E1344" i="6"/>
  <c r="E1261" i="6"/>
  <c r="E1187" i="6"/>
  <c r="E1109" i="6"/>
  <c r="E1030" i="6"/>
  <c r="E951" i="6"/>
  <c r="E872" i="6"/>
  <c r="E791" i="6"/>
  <c r="E715" i="6"/>
  <c r="E1432" i="6"/>
  <c r="E1351" i="6"/>
  <c r="E1270" i="6"/>
  <c r="E1196" i="6"/>
  <c r="E1116" i="6"/>
  <c r="E1038" i="6"/>
  <c r="E960" i="6"/>
  <c r="E881" i="6"/>
  <c r="E801" i="6"/>
  <c r="E724" i="6"/>
  <c r="E1451" i="6"/>
  <c r="E1374" i="6"/>
  <c r="E1293" i="6"/>
  <c r="E1213" i="6"/>
  <c r="E1136" i="6"/>
  <c r="E1060" i="6"/>
  <c r="E977" i="6"/>
  <c r="E898" i="6"/>
  <c r="E1461" i="6"/>
  <c r="E1383" i="6"/>
  <c r="E1303" i="6"/>
  <c r="E1221" i="6"/>
  <c r="E1143" i="6"/>
  <c r="E1067" i="6"/>
  <c r="E985" i="6"/>
  <c r="E1460" i="6"/>
  <c r="E1382" i="6"/>
  <c r="E1302" i="6"/>
  <c r="E1220" i="6"/>
  <c r="E1142" i="6"/>
  <c r="E1066" i="6"/>
  <c r="E984" i="6"/>
  <c r="E1459" i="6"/>
  <c r="E1381" i="6"/>
  <c r="E1300" i="6"/>
  <c r="E1219" i="6"/>
  <c r="E1141" i="6"/>
  <c r="E1065" i="6"/>
  <c r="E983" i="6"/>
  <c r="E903" i="6"/>
  <c r="E700" i="6"/>
  <c r="E620" i="6"/>
  <c r="E545" i="6"/>
  <c r="E473" i="6"/>
  <c r="E397" i="6"/>
  <c r="E313" i="6"/>
  <c r="E241" i="6"/>
  <c r="E161" i="6"/>
  <c r="E82" i="6"/>
  <c r="E676" i="6"/>
  <c r="E602" i="6"/>
  <c r="E525" i="6"/>
  <c r="E451" i="6"/>
  <c r="E374" i="6"/>
  <c r="E293" i="6"/>
  <c r="E221" i="6"/>
  <c r="E1437" i="6"/>
  <c r="E1355" i="6"/>
  <c r="E1275" i="6"/>
  <c r="E1199" i="6"/>
  <c r="E1120" i="6"/>
  <c r="E1042" i="6"/>
  <c r="E963" i="6"/>
  <c r="E884" i="6"/>
  <c r="E806" i="6"/>
  <c r="E728" i="6"/>
  <c r="E1415" i="6"/>
  <c r="E1337" i="6"/>
  <c r="E1252" i="6"/>
  <c r="E1180" i="6"/>
  <c r="E1101" i="6"/>
  <c r="E1021" i="6"/>
  <c r="E943" i="6"/>
  <c r="E860" i="6"/>
  <c r="E784" i="6"/>
  <c r="E708" i="6"/>
  <c r="E1414" i="6"/>
  <c r="E1336" i="6"/>
  <c r="E1251" i="6"/>
  <c r="E1179" i="6"/>
  <c r="E1100" i="6"/>
  <c r="E1020" i="6"/>
  <c r="E942" i="6"/>
  <c r="E859" i="6"/>
  <c r="E783" i="6"/>
  <c r="E707" i="6"/>
  <c r="E1422" i="6"/>
  <c r="E1343" i="6"/>
  <c r="E1260" i="6"/>
  <c r="E1186" i="6"/>
  <c r="E1107" i="6"/>
  <c r="E1027" i="6"/>
  <c r="E949" i="6"/>
  <c r="E871" i="6"/>
  <c r="E790" i="6"/>
  <c r="E714" i="6"/>
  <c r="E1443" i="6"/>
  <c r="E1361" i="6"/>
  <c r="E1280" i="6"/>
  <c r="E1205" i="6"/>
  <c r="E1125" i="6"/>
  <c r="E1050" i="6"/>
  <c r="E968" i="6"/>
  <c r="E888" i="6"/>
  <c r="E1450" i="6"/>
  <c r="E1372" i="6"/>
  <c r="E1292" i="6"/>
  <c r="E1212" i="6"/>
  <c r="E1134" i="6"/>
  <c r="E1059" i="6"/>
  <c r="E976" i="6"/>
  <c r="E1449" i="6"/>
  <c r="E1371" i="6"/>
  <c r="E1291" i="6"/>
  <c r="E1211" i="6"/>
  <c r="E1132" i="6"/>
  <c r="E1058" i="6"/>
  <c r="E975" i="6"/>
  <c r="E1448" i="6"/>
  <c r="E1370" i="6"/>
  <c r="E1290" i="6"/>
  <c r="E1210" i="6"/>
  <c r="E1131" i="6"/>
  <c r="E1057" i="6"/>
  <c r="E974" i="6"/>
  <c r="E895" i="6"/>
  <c r="E688" i="6"/>
  <c r="E612" i="6"/>
  <c r="E536" i="6"/>
  <c r="E461" i="6"/>
  <c r="E388" i="6"/>
  <c r="E305" i="6"/>
  <c r="E233" i="6"/>
  <c r="E151" i="6"/>
  <c r="E72" i="6"/>
  <c r="E667" i="6"/>
  <c r="E594" i="6"/>
  <c r="E517" i="6"/>
  <c r="E443" i="6"/>
  <c r="E363" i="6"/>
  <c r="E285" i="6"/>
  <c r="E210" i="6"/>
  <c r="E1425" i="6"/>
  <c r="E1346" i="6"/>
  <c r="E1265" i="6"/>
  <c r="E1190" i="6"/>
  <c r="E1111" i="6"/>
  <c r="E1032" i="6"/>
  <c r="E954" i="6"/>
  <c r="E874" i="6"/>
  <c r="E793" i="6"/>
  <c r="E718" i="6"/>
  <c r="E1406" i="6"/>
  <c r="E1327" i="6"/>
  <c r="E1243" i="6"/>
  <c r="E1170" i="6"/>
  <c r="E1091" i="6"/>
  <c r="E1011" i="6"/>
  <c r="E931" i="6"/>
  <c r="E850" i="6"/>
  <c r="E775" i="6"/>
  <c r="E699" i="6"/>
  <c r="E1405" i="6"/>
  <c r="E1326" i="6"/>
  <c r="E1242" i="6"/>
  <c r="E1169" i="6"/>
  <c r="E1090" i="6"/>
  <c r="E1010" i="6"/>
  <c r="E930" i="6"/>
  <c r="E849" i="6"/>
  <c r="E774" i="6"/>
  <c r="E697" i="6"/>
  <c r="E1413" i="6"/>
  <c r="E1335" i="6"/>
  <c r="E1250" i="6"/>
  <c r="E1178" i="6"/>
  <c r="E1099" i="6"/>
  <c r="E1019" i="6"/>
  <c r="E941" i="6"/>
  <c r="E858" i="6"/>
  <c r="E782" i="6"/>
  <c r="E706" i="6"/>
  <c r="E1431" i="6"/>
  <c r="E1350" i="6"/>
  <c r="E1269" i="6"/>
  <c r="E1195" i="6"/>
  <c r="E1115" i="6"/>
  <c r="E1037" i="6"/>
  <c r="E959" i="6"/>
  <c r="E880" i="6"/>
  <c r="E1441" i="6"/>
  <c r="E1360" i="6"/>
  <c r="E1278" i="6"/>
  <c r="E1203" i="6"/>
  <c r="E1124" i="6"/>
  <c r="E1049" i="6"/>
  <c r="E967" i="6"/>
  <c r="E1439" i="6"/>
  <c r="E1358" i="6"/>
  <c r="E1277" i="6"/>
  <c r="E1202" i="6"/>
  <c r="E1123" i="6"/>
  <c r="E1047" i="6"/>
  <c r="E966" i="6"/>
  <c r="E1438" i="6"/>
  <c r="E1356" i="6"/>
  <c r="E1276" i="6"/>
  <c r="E1200" i="6"/>
  <c r="E1122" i="6"/>
  <c r="E1045" i="6"/>
  <c r="E965" i="6"/>
  <c r="E885" i="6"/>
  <c r="E678" i="6"/>
  <c r="E603" i="6"/>
  <c r="E526" i="6"/>
  <c r="E452" i="6"/>
  <c r="E376" i="6"/>
  <c r="E294" i="6"/>
  <c r="E222" i="6"/>
  <c r="E140" i="6"/>
  <c r="E64" i="6"/>
  <c r="E1416" i="6"/>
  <c r="E1338" i="6"/>
  <c r="E1253" i="6"/>
  <c r="E1181" i="6"/>
  <c r="E1102" i="6"/>
  <c r="E1022" i="6"/>
  <c r="E944" i="6"/>
  <c r="E861" i="6"/>
  <c r="E785" i="6"/>
  <c r="E709" i="6"/>
  <c r="E1398" i="6"/>
  <c r="E1317" i="6"/>
  <c r="E1234" i="6"/>
  <c r="E1160" i="6"/>
  <c r="E1082" i="6"/>
  <c r="E1001" i="6"/>
  <c r="E921" i="6"/>
  <c r="E842" i="6"/>
  <c r="E766" i="6"/>
  <c r="E687" i="6"/>
  <c r="E1397" i="6"/>
  <c r="E1316" i="6"/>
  <c r="E1233" i="6"/>
  <c r="E1158" i="6"/>
  <c r="E1081" i="6"/>
  <c r="E1000" i="6"/>
  <c r="E920" i="6"/>
  <c r="E841" i="6"/>
  <c r="E765" i="6"/>
  <c r="E686" i="6"/>
  <c r="E1404" i="6"/>
  <c r="E1325" i="6"/>
  <c r="E1240" i="6"/>
  <c r="E1168" i="6"/>
  <c r="E1089" i="6"/>
  <c r="E1009" i="6"/>
  <c r="E929" i="6"/>
  <c r="E848" i="6"/>
  <c r="E773" i="6"/>
  <c r="E695" i="6"/>
  <c r="E1421" i="6"/>
  <c r="E1342" i="6"/>
  <c r="E1259" i="6"/>
  <c r="E1185" i="6"/>
  <c r="E1106" i="6"/>
  <c r="E1026" i="6"/>
  <c r="E948" i="6"/>
  <c r="E869" i="6"/>
  <c r="E1429" i="6"/>
  <c r="E1349" i="6"/>
  <c r="E1268" i="6"/>
  <c r="E1194" i="6"/>
  <c r="E1114" i="6"/>
  <c r="E1036" i="6"/>
  <c r="E958" i="6"/>
  <c r="E1427" i="6"/>
  <c r="E1348" i="6"/>
  <c r="E1267" i="6"/>
  <c r="E1193" i="6"/>
  <c r="E1113" i="6"/>
  <c r="E1034" i="6"/>
  <c r="E957" i="6"/>
  <c r="E1426" i="6"/>
  <c r="E1347" i="6"/>
  <c r="E1266" i="6"/>
  <c r="E1192" i="6"/>
  <c r="E1112" i="6"/>
  <c r="E1408" i="6"/>
  <c r="E1328" i="6"/>
  <c r="E1245" i="6"/>
  <c r="E1171" i="6"/>
  <c r="E1092" i="6"/>
  <c r="E1012" i="6"/>
  <c r="E932" i="6"/>
  <c r="E852" i="6"/>
  <c r="E776" i="6"/>
  <c r="E1465" i="6"/>
  <c r="E1388" i="6"/>
  <c r="E1307" i="6"/>
  <c r="E1226" i="6"/>
  <c r="E1147" i="6"/>
  <c r="E1073" i="6"/>
  <c r="E990" i="6"/>
  <c r="E910" i="6"/>
  <c r="E832" i="6"/>
  <c r="E755" i="6"/>
  <c r="E1464" i="6"/>
  <c r="E1387" i="6"/>
  <c r="E1306" i="6"/>
  <c r="E1225" i="6"/>
  <c r="E1146" i="6"/>
  <c r="E1072" i="6"/>
  <c r="E989" i="6"/>
  <c r="E909" i="6"/>
  <c r="E831" i="6"/>
  <c r="E754" i="6"/>
  <c r="E11" i="6"/>
  <c r="E1396" i="6"/>
  <c r="E1315" i="6"/>
  <c r="E1232" i="6"/>
  <c r="E1156" i="6"/>
  <c r="E1080" i="6"/>
  <c r="E998" i="6"/>
  <c r="E918" i="6"/>
  <c r="E840" i="6"/>
  <c r="E764" i="6"/>
  <c r="E685" i="6"/>
  <c r="E1412" i="6"/>
  <c r="E1334" i="6"/>
  <c r="E1249" i="6"/>
  <c r="E1177" i="6"/>
  <c r="E1098" i="6"/>
  <c r="E1018" i="6"/>
  <c r="E937" i="6"/>
  <c r="E857" i="6"/>
  <c r="E1420" i="6"/>
  <c r="E1341" i="6"/>
  <c r="E1257" i="6"/>
  <c r="E1184" i="6"/>
  <c r="E1105" i="6"/>
  <c r="E1025" i="6"/>
  <c r="E947" i="6"/>
  <c r="E1419" i="6"/>
  <c r="E1340" i="6"/>
  <c r="E1256" i="6"/>
  <c r="E1183" i="6"/>
  <c r="E1104" i="6"/>
  <c r="E1024" i="6"/>
  <c r="E946" i="6"/>
  <c r="E1417" i="6"/>
  <c r="E1339" i="6"/>
  <c r="E1254" i="6"/>
  <c r="E1182" i="6"/>
  <c r="E1103" i="6"/>
  <c r="E1023" i="6"/>
  <c r="E945" i="6"/>
  <c r="E863" i="6"/>
  <c r="E660" i="6"/>
  <c r="E586" i="6"/>
  <c r="E510" i="6"/>
  <c r="E435" i="6"/>
  <c r="E352" i="6"/>
  <c r="E277" i="6"/>
  <c r="E203" i="6"/>
  <c r="E119" i="6"/>
  <c r="E45" i="6"/>
  <c r="E1399" i="6"/>
  <c r="E1318" i="6"/>
  <c r="E1235" i="6"/>
  <c r="E1161" i="6"/>
  <c r="E1083" i="6"/>
  <c r="E1002" i="6"/>
  <c r="E923" i="6"/>
  <c r="E843" i="6"/>
  <c r="E767" i="6"/>
  <c r="E1456" i="6"/>
  <c r="E1378" i="6"/>
  <c r="E1296" i="6"/>
  <c r="E1216" i="6"/>
  <c r="E1139" i="6"/>
  <c r="E1063" i="6"/>
  <c r="E981" i="6"/>
  <c r="E901" i="6"/>
  <c r="E821" i="6"/>
  <c r="E747" i="6"/>
  <c r="E1455" i="6"/>
  <c r="E1377" i="6"/>
  <c r="E1295" i="6"/>
  <c r="E1215" i="6"/>
  <c r="E1138" i="6"/>
  <c r="E1062" i="6"/>
  <c r="E980" i="6"/>
  <c r="E900" i="6"/>
  <c r="E820" i="6"/>
  <c r="E746" i="6"/>
  <c r="E1463" i="6"/>
  <c r="E1386" i="6"/>
  <c r="E1305" i="6"/>
  <c r="E1223" i="6"/>
  <c r="E1145" i="6"/>
  <c r="E1071" i="6"/>
  <c r="E988" i="6"/>
  <c r="E908" i="6"/>
  <c r="E830" i="6"/>
  <c r="E753" i="6"/>
  <c r="E142" i="6"/>
  <c r="E1403" i="6"/>
  <c r="E1324" i="6"/>
  <c r="E1239" i="6"/>
  <c r="E1167" i="6"/>
  <c r="E1087" i="6"/>
  <c r="E1006" i="6"/>
  <c r="E927" i="6"/>
  <c r="E847" i="6"/>
  <c r="E1411" i="6"/>
  <c r="E1333" i="6"/>
  <c r="E1248" i="6"/>
  <c r="E1176" i="6"/>
  <c r="E1096" i="6"/>
  <c r="E1016" i="6"/>
  <c r="E935" i="6"/>
  <c r="E1410" i="6"/>
  <c r="E1331" i="6"/>
  <c r="E1247" i="6"/>
  <c r="E1174" i="6"/>
  <c r="E1094" i="6"/>
  <c r="E1015" i="6"/>
  <c r="E934" i="6"/>
  <c r="E1409" i="6"/>
  <c r="E1330" i="6"/>
  <c r="E1246" i="6"/>
  <c r="E1173" i="6"/>
  <c r="E1093" i="6"/>
  <c r="E1013" i="6"/>
  <c r="E933" i="6"/>
  <c r="E853" i="6"/>
  <c r="E650" i="6"/>
  <c r="E577" i="6"/>
  <c r="E500" i="6"/>
  <c r="E426" i="6"/>
  <c r="E343" i="6"/>
  <c r="E269" i="6"/>
  <c r="E193" i="6"/>
  <c r="E109" i="6"/>
  <c r="E36" i="6"/>
  <c r="E631" i="6"/>
  <c r="E557" i="6"/>
  <c r="E482" i="6"/>
  <c r="E406" i="6"/>
  <c r="E323" i="6"/>
  <c r="E250" i="6"/>
  <c r="E1033" i="6"/>
  <c r="E286" i="6"/>
  <c r="E576" i="6"/>
  <c r="E351" i="6"/>
  <c r="E182" i="6"/>
  <c r="E71" i="6"/>
  <c r="E658" i="6"/>
  <c r="E574" i="6"/>
  <c r="E489" i="6"/>
  <c r="E405" i="6"/>
  <c r="E311" i="6"/>
  <c r="E230" i="6"/>
  <c r="E128" i="6"/>
  <c r="E43" i="6"/>
  <c r="E629" i="6"/>
  <c r="E542" i="6"/>
  <c r="E457" i="6"/>
  <c r="E370" i="6"/>
  <c r="E283" i="6"/>
  <c r="E189" i="6"/>
  <c r="E97" i="6"/>
  <c r="E21" i="6"/>
  <c r="E772" i="6"/>
  <c r="E694" i="6"/>
  <c r="E616" i="6"/>
  <c r="E541" i="6"/>
  <c r="E466" i="6"/>
  <c r="E392" i="6"/>
  <c r="E309" i="6"/>
  <c r="E237" i="6"/>
  <c r="E155" i="6"/>
  <c r="E78" i="6"/>
  <c r="E906" i="6"/>
  <c r="E826" i="6"/>
  <c r="E751" i="6"/>
  <c r="E672" i="6"/>
  <c r="E598" i="6"/>
  <c r="E521" i="6"/>
  <c r="E447" i="6"/>
  <c r="E368" i="6"/>
  <c r="E289" i="6"/>
  <c r="E215" i="6"/>
  <c r="E134" i="6"/>
  <c r="E58" i="6"/>
  <c r="E886" i="6"/>
  <c r="E808" i="6"/>
  <c r="E730" i="6"/>
  <c r="E653" i="6"/>
  <c r="E579" i="6"/>
  <c r="E503" i="6"/>
  <c r="E428" i="6"/>
  <c r="E345" i="6"/>
  <c r="E271" i="6"/>
  <c r="E195" i="6"/>
  <c r="E112" i="6"/>
  <c r="E38" i="6"/>
  <c r="E777" i="6"/>
  <c r="E702" i="6"/>
  <c r="E624" i="6"/>
  <c r="E546" i="6"/>
  <c r="E474" i="6"/>
  <c r="E398" i="6"/>
  <c r="E314" i="6"/>
  <c r="E242" i="6"/>
  <c r="E162" i="6"/>
  <c r="E83" i="6"/>
  <c r="E956" i="6"/>
  <c r="E211" i="6"/>
  <c r="E565" i="6"/>
  <c r="E342" i="6"/>
  <c r="E170" i="6"/>
  <c r="E63" i="6"/>
  <c r="E648" i="6"/>
  <c r="E564" i="6"/>
  <c r="E480" i="6"/>
  <c r="E394" i="6"/>
  <c r="E302" i="6"/>
  <c r="E209" i="6"/>
  <c r="E117" i="6"/>
  <c r="E33" i="6"/>
  <c r="E617" i="6"/>
  <c r="E533" i="6"/>
  <c r="E449" i="6"/>
  <c r="E360" i="6"/>
  <c r="E266" i="6"/>
  <c r="E178" i="6"/>
  <c r="E88" i="6"/>
  <c r="E12" i="6"/>
  <c r="E763" i="6"/>
  <c r="E684" i="6"/>
  <c r="E608" i="6"/>
  <c r="E532" i="6"/>
  <c r="E456" i="6"/>
  <c r="E383" i="6"/>
  <c r="E300" i="6"/>
  <c r="E227" i="6"/>
  <c r="E146" i="6"/>
  <c r="E68" i="6"/>
  <c r="E897" i="6"/>
  <c r="E817" i="6"/>
  <c r="E742" i="6"/>
  <c r="E663" i="6"/>
  <c r="E589" i="6"/>
  <c r="E513" i="6"/>
  <c r="E439" i="6"/>
  <c r="E356" i="6"/>
  <c r="E281" i="6"/>
  <c r="E206" i="6"/>
  <c r="E123" i="6"/>
  <c r="E48" i="6"/>
  <c r="E877" i="6"/>
  <c r="E797" i="6"/>
  <c r="E721" i="6"/>
  <c r="E644" i="6"/>
  <c r="E568" i="6"/>
  <c r="E493" i="6"/>
  <c r="E419" i="6"/>
  <c r="E335" i="6"/>
  <c r="E263" i="6"/>
  <c r="E185" i="6"/>
  <c r="E102" i="6"/>
  <c r="E29" i="6"/>
  <c r="E769" i="6"/>
  <c r="E689" i="6"/>
  <c r="E613" i="6"/>
  <c r="E537" i="6"/>
  <c r="E462" i="6"/>
  <c r="E389" i="6"/>
  <c r="E306" i="6"/>
  <c r="E234" i="6"/>
  <c r="E152" i="6"/>
  <c r="E73" i="6"/>
  <c r="E875" i="6"/>
  <c r="E130" i="6"/>
  <c r="E509" i="6"/>
  <c r="E332" i="6"/>
  <c r="E139" i="6"/>
  <c r="E52" i="6"/>
  <c r="E640" i="6"/>
  <c r="E555" i="6"/>
  <c r="E471" i="6"/>
  <c r="E385" i="6"/>
  <c r="E284" i="6"/>
  <c r="E200" i="6"/>
  <c r="E107" i="6"/>
  <c r="E22" i="6"/>
  <c r="E609" i="6"/>
  <c r="E523" i="6"/>
  <c r="E441" i="6"/>
  <c r="E338" i="6"/>
  <c r="E257" i="6"/>
  <c r="E168" i="6"/>
  <c r="E79" i="6"/>
  <c r="E829" i="6"/>
  <c r="E752" i="6"/>
  <c r="E673" i="6"/>
  <c r="E599" i="6"/>
  <c r="E522" i="6"/>
  <c r="E448" i="6"/>
  <c r="E369" i="6"/>
  <c r="E290" i="6"/>
  <c r="E216" i="6"/>
  <c r="E135" i="6"/>
  <c r="E59" i="6"/>
  <c r="E887" i="6"/>
  <c r="E809" i="6"/>
  <c r="E733" i="6"/>
  <c r="E654" i="6"/>
  <c r="E581" i="6"/>
  <c r="E504" i="6"/>
  <c r="E429" i="6"/>
  <c r="E347" i="6"/>
  <c r="E272" i="6"/>
  <c r="E196" i="6"/>
  <c r="E113" i="6"/>
  <c r="E39" i="6"/>
  <c r="E865" i="6"/>
  <c r="E787" i="6"/>
  <c r="E711" i="6"/>
  <c r="E635" i="6"/>
  <c r="E560" i="6"/>
  <c r="E485" i="6"/>
  <c r="E409" i="6"/>
  <c r="E326" i="6"/>
  <c r="E253" i="6"/>
  <c r="E174" i="6"/>
  <c r="E93" i="6"/>
  <c r="E17" i="6"/>
  <c r="E759" i="6"/>
  <c r="E680" i="6"/>
  <c r="E605" i="6"/>
  <c r="E528" i="6"/>
  <c r="E453" i="6"/>
  <c r="E378" i="6"/>
  <c r="E295" i="6"/>
  <c r="E223" i="6"/>
  <c r="E141" i="6"/>
  <c r="E65" i="6"/>
  <c r="E668" i="6"/>
  <c r="E55" i="6"/>
  <c r="E499" i="6"/>
  <c r="E276" i="6"/>
  <c r="E129" i="6"/>
  <c r="E44" i="6"/>
  <c r="E630" i="6"/>
  <c r="E543" i="6"/>
  <c r="E459" i="6"/>
  <c r="E361" i="6"/>
  <c r="E275" i="6"/>
  <c r="E190" i="6"/>
  <c r="E98" i="6"/>
  <c r="E13" i="6"/>
  <c r="E600" i="6"/>
  <c r="E515" i="6"/>
  <c r="E422" i="6"/>
  <c r="E329" i="6"/>
  <c r="E247" i="6"/>
  <c r="E156" i="6"/>
  <c r="E69" i="6"/>
  <c r="E818" i="6"/>
  <c r="E743" i="6"/>
  <c r="E664" i="6"/>
  <c r="E590" i="6"/>
  <c r="E514" i="6"/>
  <c r="E440" i="6"/>
  <c r="E359" i="6"/>
  <c r="E282" i="6"/>
  <c r="E207" i="6"/>
  <c r="E125" i="6"/>
  <c r="E49" i="6"/>
  <c r="E878" i="6"/>
  <c r="E798" i="6"/>
  <c r="E722" i="6"/>
  <c r="E645" i="6"/>
  <c r="E569" i="6"/>
  <c r="E494" i="6"/>
  <c r="E420" i="6"/>
  <c r="E336" i="6"/>
  <c r="E264" i="6"/>
  <c r="E186" i="6"/>
  <c r="E103" i="6"/>
  <c r="E30" i="6"/>
  <c r="E854" i="6"/>
  <c r="E778" i="6"/>
  <c r="E703" i="6"/>
  <c r="E625" i="6"/>
  <c r="E547" i="6"/>
  <c r="E475" i="6"/>
  <c r="E399" i="6"/>
  <c r="E315" i="6"/>
  <c r="E243" i="6"/>
  <c r="E165" i="6"/>
  <c r="E84" i="6"/>
  <c r="E824" i="6"/>
  <c r="E749" i="6"/>
  <c r="E669" i="6"/>
  <c r="E596" i="6"/>
  <c r="E519" i="6"/>
  <c r="E445" i="6"/>
  <c r="E365" i="6"/>
  <c r="E287" i="6"/>
  <c r="E212" i="6"/>
  <c r="E132" i="6"/>
  <c r="E56" i="6"/>
  <c r="E595" i="6"/>
  <c r="E659" i="6"/>
  <c r="E490" i="6"/>
  <c r="E268" i="6"/>
  <c r="E118" i="6"/>
  <c r="E34" i="6"/>
  <c r="E618" i="6"/>
  <c r="E534" i="6"/>
  <c r="E442" i="6"/>
  <c r="E350" i="6"/>
  <c r="E267" i="6"/>
  <c r="E179" i="6"/>
  <c r="E89" i="6"/>
  <c r="E674" i="6"/>
  <c r="E592" i="6"/>
  <c r="E497" i="6"/>
  <c r="E412" i="6"/>
  <c r="E320" i="6"/>
  <c r="E238" i="6"/>
  <c r="E148" i="6"/>
  <c r="E60" i="6"/>
  <c r="E810" i="6"/>
  <c r="E734" i="6"/>
  <c r="E655" i="6"/>
  <c r="E582" i="6"/>
  <c r="E505" i="6"/>
  <c r="E430" i="6"/>
  <c r="E348" i="6"/>
  <c r="E273" i="6"/>
  <c r="E198" i="6"/>
  <c r="E114" i="6"/>
  <c r="E40" i="6"/>
  <c r="E868" i="6"/>
  <c r="E788" i="6"/>
  <c r="E712" i="6"/>
  <c r="E636" i="6"/>
  <c r="E561" i="6"/>
  <c r="E486" i="6"/>
  <c r="E410" i="6"/>
  <c r="E327" i="6"/>
  <c r="E254" i="6"/>
  <c r="E175" i="6"/>
  <c r="E94" i="6"/>
  <c r="E19" i="6"/>
  <c r="E845" i="6"/>
  <c r="E770" i="6"/>
  <c r="E691" i="6"/>
  <c r="E614" i="6"/>
  <c r="E538" i="6"/>
  <c r="E464" i="6"/>
  <c r="E390" i="6"/>
  <c r="E307" i="6"/>
  <c r="E235" i="6"/>
  <c r="E153" i="6"/>
  <c r="E74" i="6"/>
  <c r="E815" i="6"/>
  <c r="E740" i="6"/>
  <c r="E661" i="6"/>
  <c r="E587" i="6"/>
  <c r="E511" i="6"/>
  <c r="E436" i="6"/>
  <c r="E354" i="6"/>
  <c r="E278" i="6"/>
  <c r="E204" i="6"/>
  <c r="E120" i="6"/>
  <c r="E46" i="6"/>
  <c r="E518" i="6"/>
  <c r="E649" i="6"/>
  <c r="E434" i="6"/>
  <c r="E259" i="6"/>
  <c r="E108" i="6"/>
  <c r="E24" i="6"/>
  <c r="E610" i="6"/>
  <c r="E516" i="6"/>
  <c r="E433" i="6"/>
  <c r="E340" i="6"/>
  <c r="E258" i="6"/>
  <c r="E169" i="6"/>
  <c r="E80" i="6"/>
  <c r="E665" i="6"/>
  <c r="E573" i="6"/>
  <c r="E488" i="6"/>
  <c r="E402" i="6"/>
  <c r="E310" i="6"/>
  <c r="E228" i="6"/>
  <c r="E136" i="6"/>
  <c r="E50" i="6"/>
  <c r="E799" i="6"/>
  <c r="E723" i="6"/>
  <c r="E646" i="6"/>
  <c r="E572" i="6"/>
  <c r="E496" i="6"/>
  <c r="E421" i="6"/>
  <c r="E337" i="6"/>
  <c r="E265" i="6"/>
  <c r="E187" i="6"/>
  <c r="E104" i="6"/>
  <c r="E31" i="6"/>
  <c r="E855" i="6"/>
  <c r="E779" i="6"/>
  <c r="E704" i="6"/>
  <c r="E626" i="6"/>
  <c r="E551" i="6"/>
  <c r="E477" i="6"/>
  <c r="E400" i="6"/>
  <c r="E316" i="6"/>
  <c r="E244" i="6"/>
  <c r="E166" i="6"/>
  <c r="E85" i="6"/>
  <c r="E914" i="6"/>
  <c r="E836" i="6"/>
  <c r="E760" i="6"/>
  <c r="E681" i="6"/>
  <c r="E606" i="6"/>
  <c r="E530" i="6"/>
  <c r="E454" i="6"/>
  <c r="E379" i="6"/>
  <c r="E296" i="6"/>
  <c r="E224" i="6"/>
  <c r="E143" i="6"/>
  <c r="E66" i="6"/>
  <c r="E807" i="6"/>
  <c r="E729" i="6"/>
  <c r="E651" i="6"/>
  <c r="E578" i="6"/>
  <c r="E502" i="6"/>
  <c r="E427" i="6"/>
  <c r="E344" i="6"/>
  <c r="E270" i="6"/>
  <c r="E194" i="6"/>
  <c r="E110" i="6"/>
  <c r="E37" i="6"/>
  <c r="E1241" i="6"/>
  <c r="E745" i="6"/>
  <c r="E177" i="6"/>
  <c r="E1320" i="6"/>
  <c r="E1048" i="6"/>
  <c r="E800" i="6"/>
  <c r="E304" i="6"/>
  <c r="E1359" i="6"/>
  <c r="E1159" i="6"/>
  <c r="E919" i="6"/>
  <c r="E575" i="6"/>
  <c r="E319" i="6"/>
  <c r="E54" i="6"/>
  <c r="E1133" i="6"/>
  <c r="E701" i="6"/>
  <c r="E437" i="6"/>
  <c r="E77" i="6"/>
  <c r="E1188" i="6"/>
  <c r="E972" i="6"/>
  <c r="E652" i="6"/>
  <c r="E404" i="6"/>
  <c r="E16" i="6"/>
  <c r="E325" i="6"/>
  <c r="E633" i="6"/>
  <c r="E121" i="6"/>
  <c r="E438" i="6"/>
  <c r="E741" i="6"/>
  <c r="E145" i="6"/>
  <c r="E455" i="6"/>
  <c r="E761" i="6"/>
  <c r="E167" i="6"/>
  <c r="E478" i="6"/>
  <c r="E780" i="6"/>
  <c r="E291" i="6"/>
  <c r="E639" i="6"/>
  <c r="E322" i="6"/>
  <c r="E666" i="6"/>
  <c r="E585" i="6"/>
  <c r="E458" i="6"/>
  <c r="E288" i="6"/>
  <c r="E20" i="6"/>
  <c r="E508" i="6"/>
  <c r="E955" i="6"/>
  <c r="E802" i="6"/>
  <c r="E915" i="6"/>
  <c r="E1454" i="6"/>
  <c r="E403" i="6"/>
  <c r="E978" i="6"/>
  <c r="E1457" i="6"/>
  <c r="E737" i="6"/>
  <c r="E768" i="6"/>
  <c r="E1311" i="6"/>
  <c r="E911" i="6"/>
  <c r="E1373" i="6"/>
  <c r="E61" i="6"/>
  <c r="E1172" i="6"/>
  <c r="E964" i="6"/>
  <c r="E604" i="6"/>
  <c r="E380" i="6"/>
  <c r="E28" i="6"/>
  <c r="E334" i="6"/>
  <c r="E643" i="6"/>
  <c r="E133" i="6"/>
  <c r="E446" i="6"/>
  <c r="E750" i="6"/>
  <c r="E154" i="6"/>
  <c r="E465" i="6"/>
  <c r="E771" i="6"/>
  <c r="E176" i="6"/>
  <c r="E487" i="6"/>
  <c r="E789" i="6"/>
  <c r="E301" i="6"/>
  <c r="E647" i="6"/>
  <c r="E331" i="6"/>
  <c r="E14" i="6"/>
  <c r="E641" i="6"/>
  <c r="E1329" i="6"/>
  <c r="E588" i="6"/>
  <c r="E317" i="6"/>
  <c r="E105" i="6"/>
  <c r="E299" i="6"/>
  <c r="E1297" i="6"/>
  <c r="E905" i="6"/>
  <c r="E358" i="6"/>
  <c r="E1154" i="6"/>
  <c r="E158" i="6"/>
  <c r="E1430" i="6"/>
  <c r="E867" i="6"/>
  <c r="E1418" i="6"/>
  <c r="E698" i="6"/>
  <c r="E1217" i="6"/>
  <c r="E137" i="6"/>
  <c r="E1008" i="6"/>
  <c r="E280" i="6"/>
  <c r="E1135" i="6"/>
  <c r="E527" i="6"/>
  <c r="E255" i="6"/>
  <c r="E1029" i="6"/>
  <c r="E693" i="6"/>
  <c r="E381" i="6"/>
  <c r="E1070" i="6"/>
  <c r="E1046" i="6"/>
  <c r="E1283" i="6"/>
  <c r="E851" i="6"/>
  <c r="E395" i="6"/>
  <c r="E1394" i="6"/>
  <c r="E938" i="6"/>
  <c r="E690" i="6"/>
  <c r="E298" i="6"/>
  <c r="E1369" i="6"/>
  <c r="E1201" i="6"/>
  <c r="E529" i="6"/>
  <c r="E92" i="6"/>
  <c r="E408" i="6"/>
  <c r="E710" i="6"/>
  <c r="E205" i="6"/>
  <c r="E512" i="6"/>
  <c r="E816" i="6"/>
  <c r="E226" i="6"/>
  <c r="E531" i="6"/>
  <c r="E837" i="6"/>
  <c r="E246" i="6"/>
  <c r="E553" i="6"/>
  <c r="E32" i="6"/>
  <c r="E384" i="6"/>
  <c r="E51" i="6"/>
  <c r="E413" i="6"/>
  <c r="E90" i="6"/>
  <c r="E364" i="6"/>
  <c r="E202" i="6"/>
  <c r="E279" i="6"/>
  <c r="E297" i="6"/>
  <c r="E192" i="6"/>
  <c r="E35" i="6"/>
  <c r="E1041" i="6"/>
  <c r="E184" i="6"/>
  <c r="E615" i="6"/>
  <c r="E479" i="6"/>
  <c r="E214" i="6"/>
  <c r="E106" i="6"/>
  <c r="E550" i="6"/>
  <c r="E507" i="6"/>
  <c r="E1323" i="6"/>
  <c r="E147" i="6"/>
  <c r="E330" i="6"/>
  <c r="E1312" i="6"/>
  <c r="E131" i="6"/>
  <c r="E950" i="6"/>
  <c r="E870" i="6"/>
  <c r="E1075" i="6"/>
  <c r="E827" i="6"/>
  <c r="E371" i="6"/>
  <c r="E115" i="6"/>
  <c r="E1298" i="6"/>
  <c r="E922" i="6"/>
  <c r="E634" i="6"/>
  <c r="E218" i="6"/>
  <c r="E1353" i="6"/>
  <c r="E1121" i="6"/>
  <c r="E481" i="6"/>
  <c r="E101" i="6"/>
  <c r="E418" i="6"/>
  <c r="E719" i="6"/>
  <c r="E213" i="6"/>
  <c r="E520" i="6"/>
  <c r="E825" i="6"/>
  <c r="E236" i="6"/>
  <c r="E539" i="6"/>
  <c r="E846" i="6"/>
  <c r="E256" i="6"/>
  <c r="E562" i="6"/>
  <c r="E41" i="6"/>
  <c r="E393" i="6"/>
  <c r="E70" i="6"/>
  <c r="E424" i="6"/>
  <c r="E99" i="6"/>
  <c r="E444" i="6"/>
  <c r="E25" i="6"/>
  <c r="E1288" i="6"/>
  <c r="E952" i="6"/>
  <c r="E720" i="6"/>
  <c r="E248" i="6"/>
  <c r="E1287" i="6"/>
  <c r="E1127" i="6"/>
  <c r="E879" i="6"/>
  <c r="E495" i="6"/>
  <c r="E191" i="6"/>
  <c r="E1365" i="6"/>
  <c r="E893" i="6"/>
  <c r="E677" i="6"/>
  <c r="E357" i="6"/>
  <c r="E53" i="6"/>
  <c r="E1164" i="6"/>
  <c r="E940" i="6"/>
  <c r="E580" i="6"/>
  <c r="E372" i="6"/>
  <c r="E1440" i="6"/>
  <c r="E1264" i="6"/>
  <c r="E936" i="6"/>
  <c r="E696" i="6"/>
  <c r="E232" i="6"/>
  <c r="E1279" i="6"/>
  <c r="E1119" i="6"/>
  <c r="E839" i="6"/>
  <c r="E463" i="6"/>
  <c r="E127" i="6"/>
  <c r="E1357" i="6"/>
  <c r="E805" i="6"/>
  <c r="E637" i="6"/>
  <c r="E341" i="6"/>
  <c r="E1452" i="6"/>
  <c r="E1108" i="6"/>
  <c r="E876" i="6"/>
  <c r="E556" i="6"/>
  <c r="E260" i="6"/>
  <c r="E377" i="6"/>
  <c r="E1392" i="6"/>
  <c r="E1224" i="6"/>
  <c r="E928" i="6"/>
  <c r="E656" i="6"/>
  <c r="E160" i="6"/>
  <c r="E1271" i="6"/>
  <c r="E1095" i="6"/>
  <c r="E679" i="6"/>
  <c r="E423" i="6"/>
  <c r="E111" i="6"/>
  <c r="E1301" i="6"/>
  <c r="E781" i="6"/>
  <c r="E621" i="6"/>
  <c r="E245" i="6"/>
  <c r="E1428" i="6"/>
  <c r="E1068" i="6"/>
  <c r="E828" i="6"/>
  <c r="E548" i="6"/>
  <c r="E188" i="6"/>
  <c r="E353" i="6"/>
  <c r="E1384" i="6"/>
  <c r="E1152" i="6"/>
  <c r="E904" i="6"/>
  <c r="E552" i="6"/>
  <c r="E144" i="6"/>
  <c r="E1255" i="6"/>
  <c r="E1007" i="6"/>
  <c r="E671" i="6"/>
  <c r="E415" i="6"/>
  <c r="E95" i="6"/>
  <c r="E1165" i="6"/>
  <c r="E757" i="6"/>
  <c r="E549" i="6"/>
  <c r="E229" i="6"/>
  <c r="E1332" i="6"/>
  <c r="E1052" i="6"/>
  <c r="E796" i="6"/>
  <c r="E540" i="6"/>
  <c r="E180" i="6"/>
  <c r="E321" i="6"/>
  <c r="E1376" i="6"/>
  <c r="E1088" i="6"/>
  <c r="E864" i="6"/>
  <c r="E432" i="6"/>
  <c r="E1407" i="6"/>
  <c r="E1191" i="6"/>
  <c r="E999" i="6"/>
  <c r="E623" i="6"/>
  <c r="E375" i="6"/>
  <c r="E87" i="6"/>
  <c r="E1157" i="6"/>
  <c r="E725" i="6"/>
  <c r="E501" i="6"/>
  <c r="E197" i="6"/>
  <c r="E1244" i="6"/>
  <c r="E1044" i="6"/>
  <c r="E756" i="6"/>
  <c r="E476" i="6"/>
  <c r="E164" i="6"/>
  <c r="E833" i="6"/>
  <c r="E225" i="6"/>
  <c r="E1368" i="6"/>
  <c r="E1056" i="6"/>
  <c r="E856" i="6"/>
  <c r="E416" i="6"/>
  <c r="E1367" i="6"/>
  <c r="E1175" i="6"/>
  <c r="E991" i="6"/>
  <c r="E591" i="6"/>
  <c r="E367" i="6"/>
  <c r="E23" i="6"/>
  <c r="E1149" i="6"/>
  <c r="E717" i="6"/>
  <c r="E469" i="6"/>
  <c r="E181" i="6"/>
  <c r="E1204" i="6"/>
  <c r="E1028" i="6"/>
  <c r="E732" i="6"/>
  <c r="E468" i="6"/>
  <c r="E124" i="6"/>
  <c r="D1379" i="6"/>
  <c r="D550" i="6"/>
  <c r="D158" i="6"/>
  <c r="D915" i="6"/>
  <c r="D1241" i="6"/>
  <c r="D177" i="6"/>
  <c r="D1320" i="6"/>
  <c r="D1048" i="6"/>
  <c r="D507" i="6"/>
  <c r="D403" i="6"/>
  <c r="D280" i="6"/>
  <c r="D1029" i="6"/>
  <c r="D346" i="6"/>
  <c r="D867" i="6"/>
  <c r="D1457" i="6"/>
  <c r="D768" i="6"/>
  <c r="D527" i="6"/>
  <c r="D395" i="6"/>
  <c r="D1369" i="6"/>
  <c r="D1288" i="6"/>
  <c r="D952" i="6"/>
  <c r="D720" i="6"/>
  <c r="D248" i="6"/>
  <c r="D1287" i="6"/>
  <c r="D1127" i="6"/>
  <c r="D879" i="6"/>
  <c r="D495" i="6"/>
  <c r="D191" i="6"/>
  <c r="D1365" i="6"/>
  <c r="D893" i="6"/>
  <c r="D745" i="6"/>
  <c r="D1418" i="6"/>
  <c r="D137" i="6"/>
  <c r="D1373" i="6"/>
  <c r="D1394" i="6"/>
  <c r="D25" i="6"/>
  <c r="D371" i="6"/>
  <c r="D218" i="6"/>
  <c r="D1440" i="6"/>
  <c r="D1279" i="6"/>
  <c r="D1119" i="6"/>
  <c r="D839" i="6"/>
  <c r="D463" i="6"/>
  <c r="D127" i="6"/>
  <c r="D1357" i="6"/>
  <c r="D805" i="6"/>
  <c r="D762" i="6"/>
  <c r="D1323" i="6"/>
  <c r="D330" i="6"/>
  <c r="D1008" i="6"/>
  <c r="D911" i="6"/>
  <c r="D1283" i="6"/>
  <c r="D298" i="6"/>
  <c r="D950" i="6"/>
  <c r="D115" i="6"/>
  <c r="D1353" i="6"/>
  <c r="D936" i="6"/>
  <c r="D822" i="6"/>
  <c r="D339" i="6"/>
  <c r="D570" i="6"/>
  <c r="D377" i="6"/>
  <c r="D928" i="6"/>
  <c r="D1271" i="6"/>
  <c r="D679" i="6"/>
  <c r="D111" i="6"/>
  <c r="D1301" i="6"/>
  <c r="D781" i="6"/>
  <c r="D986" i="6"/>
  <c r="D1454" i="6"/>
  <c r="D698" i="6"/>
  <c r="D1312" i="6"/>
  <c r="D255" i="6"/>
  <c r="D851" i="6"/>
  <c r="D690" i="6"/>
  <c r="D870" i="6"/>
  <c r="D1298" i="6"/>
  <c r="D1121" i="6"/>
  <c r="D696" i="6"/>
  <c r="D1043" i="6"/>
  <c r="D1282" i="6"/>
  <c r="D1097" i="6"/>
  <c r="D35" i="6"/>
  <c r="D1434" i="6"/>
  <c r="D1430" i="6"/>
  <c r="D978" i="6"/>
  <c r="D737" i="6"/>
  <c r="D1135" i="6"/>
  <c r="D1046" i="6"/>
  <c r="D938" i="6"/>
  <c r="D1201" i="6"/>
  <c r="D1075" i="6"/>
  <c r="D922" i="6"/>
  <c r="D481" i="6"/>
  <c r="D232" i="6"/>
  <c r="D731" i="6"/>
  <c r="D890" i="6"/>
  <c r="D1329" i="6"/>
  <c r="D1224" i="6"/>
  <c r="D160" i="6"/>
  <c r="D423" i="6"/>
  <c r="D1014" i="6"/>
  <c r="D683" i="6"/>
  <c r="D1258" i="6"/>
  <c r="D163" i="6"/>
  <c r="D18" i="6"/>
  <c r="D1466" i="6"/>
  <c r="D1389" i="6"/>
  <c r="D1308" i="6"/>
  <c r="D1227" i="6"/>
  <c r="D1148" i="6"/>
  <c r="D1074" i="6"/>
  <c r="D992" i="6"/>
  <c r="D912" i="6"/>
  <c r="D834" i="6"/>
  <c r="D767" i="6"/>
  <c r="D688" i="6"/>
  <c r="D612" i="6"/>
  <c r="D536" i="6"/>
  <c r="D461" i="6"/>
  <c r="D388" i="6"/>
  <c r="D305" i="6"/>
  <c r="D233" i="6"/>
  <c r="D151" i="6"/>
  <c r="D72" i="6"/>
  <c r="D1456" i="6"/>
  <c r="D1378" i="6"/>
  <c r="D1296" i="6"/>
  <c r="D1216" i="6"/>
  <c r="D1139" i="6"/>
  <c r="D1063" i="6"/>
  <c r="D981" i="6"/>
  <c r="D901" i="6"/>
  <c r="D1464" i="6"/>
  <c r="D1387" i="6"/>
  <c r="D1306" i="6"/>
  <c r="D1225" i="6"/>
  <c r="D1146" i="6"/>
  <c r="D1072" i="6"/>
  <c r="D989" i="6"/>
  <c r="D909" i="6"/>
  <c r="D831" i="6"/>
  <c r="D1404" i="6"/>
  <c r="D1325" i="6"/>
  <c r="D1240" i="6"/>
  <c r="D1168" i="6"/>
  <c r="D1089" i="6"/>
  <c r="D1009" i="6"/>
  <c r="D929" i="6"/>
  <c r="D848" i="6"/>
  <c r="D1421" i="6"/>
  <c r="D1342" i="6"/>
  <c r="D1259" i="6"/>
  <c r="D1185" i="6"/>
  <c r="D1106" i="6"/>
  <c r="D1026" i="6"/>
  <c r="D948" i="6"/>
  <c r="D869" i="6"/>
  <c r="D1429" i="6"/>
  <c r="D1349" i="6"/>
  <c r="D1268" i="6"/>
  <c r="D1194" i="6"/>
  <c r="D1114" i="6"/>
  <c r="D1036" i="6"/>
  <c r="D958" i="6"/>
  <c r="D878" i="6"/>
  <c r="D798" i="6"/>
  <c r="D722" i="6"/>
  <c r="D645" i="6"/>
  <c r="D569" i="6"/>
  <c r="D494" i="6"/>
  <c r="D420" i="6"/>
  <c r="D336" i="6"/>
  <c r="D264" i="6"/>
  <c r="D186" i="6"/>
  <c r="D103" i="6"/>
  <c r="D30" i="6"/>
  <c r="D1410" i="6"/>
  <c r="D1331" i="6"/>
  <c r="D1247" i="6"/>
  <c r="D1174" i="6"/>
  <c r="D1094" i="6"/>
  <c r="D1015" i="6"/>
  <c r="D934" i="6"/>
  <c r="D854" i="6"/>
  <c r="D1417" i="6"/>
  <c r="D1339" i="6"/>
  <c r="D1254" i="6"/>
  <c r="D1182" i="6"/>
  <c r="D1103" i="6"/>
  <c r="D1023" i="6"/>
  <c r="D945" i="6"/>
  <c r="D1458" i="6"/>
  <c r="D1380" i="6"/>
  <c r="D1299" i="6"/>
  <c r="D1218" i="6"/>
  <c r="D1140" i="6"/>
  <c r="D1064" i="6"/>
  <c r="D982" i="6"/>
  <c r="D902" i="6"/>
  <c r="D142" i="6"/>
  <c r="D758" i="6"/>
  <c r="D678" i="6"/>
  <c r="D603" i="6"/>
  <c r="D526" i="6"/>
  <c r="D452" i="6"/>
  <c r="D376" i="6"/>
  <c r="D294" i="6"/>
  <c r="D222" i="6"/>
  <c r="D140" i="6"/>
  <c r="D64" i="6"/>
  <c r="D1446" i="6"/>
  <c r="D1364" i="6"/>
  <c r="D1286" i="6"/>
  <c r="D1208" i="6"/>
  <c r="D1129" i="6"/>
  <c r="D1054" i="6"/>
  <c r="D971" i="6"/>
  <c r="D892" i="6"/>
  <c r="D1455" i="6"/>
  <c r="D1377" i="6"/>
  <c r="D1295" i="6"/>
  <c r="D1215" i="6"/>
  <c r="D1138" i="6"/>
  <c r="D1062" i="6"/>
  <c r="D980" i="6"/>
  <c r="D900" i="6"/>
  <c r="D11" i="6"/>
  <c r="D1396" i="6"/>
  <c r="D1315" i="6"/>
  <c r="D1232" i="6"/>
  <c r="D1156" i="6"/>
  <c r="D1080" i="6"/>
  <c r="D998" i="6"/>
  <c r="D918" i="6"/>
  <c r="D840" i="6"/>
  <c r="D1412" i="6"/>
  <c r="D1334" i="6"/>
  <c r="D1249" i="6"/>
  <c r="D1177" i="6"/>
  <c r="D1098" i="6"/>
  <c r="D1018" i="6"/>
  <c r="D937" i="6"/>
  <c r="D857" i="6"/>
  <c r="D1420" i="6"/>
  <c r="D1341" i="6"/>
  <c r="D1257" i="6"/>
  <c r="D1184" i="6"/>
  <c r="D1105" i="6"/>
  <c r="D1025" i="6"/>
  <c r="D947" i="6"/>
  <c r="D868" i="6"/>
  <c r="D788" i="6"/>
  <c r="D712" i="6"/>
  <c r="D636" i="6"/>
  <c r="D561" i="6"/>
  <c r="D486" i="6"/>
  <c r="D410" i="6"/>
  <c r="D327" i="6"/>
  <c r="D254" i="6"/>
  <c r="D175" i="6"/>
  <c r="D94" i="6"/>
  <c r="D19" i="6"/>
  <c r="D1401" i="6"/>
  <c r="D1321" i="6"/>
  <c r="D1237" i="6"/>
  <c r="D1163" i="6"/>
  <c r="D1085" i="6"/>
  <c r="D1004" i="6"/>
  <c r="D925" i="6"/>
  <c r="D845" i="6"/>
  <c r="D1409" i="6"/>
  <c r="D1330" i="6"/>
  <c r="D1246" i="6"/>
  <c r="D1173" i="6"/>
  <c r="D1093" i="6"/>
  <c r="D1013" i="6"/>
  <c r="D933" i="6"/>
  <c r="D853" i="6"/>
  <c r="D775" i="6"/>
  <c r="D699" i="6"/>
  <c r="D619" i="6"/>
  <c r="D544" i="6"/>
  <c r="D472" i="6"/>
  <c r="D396" i="6"/>
  <c r="D312" i="6"/>
  <c r="D240" i="6"/>
  <c r="D1447" i="6"/>
  <c r="D1366" i="6"/>
  <c r="D1289" i="6"/>
  <c r="D1209" i="6"/>
  <c r="D1130" i="6"/>
  <c r="D1055" i="6"/>
  <c r="D973" i="6"/>
  <c r="D894" i="6"/>
  <c r="D823" i="6"/>
  <c r="D748" i="6"/>
  <c r="D668" i="6"/>
  <c r="D595" i="6"/>
  <c r="D518" i="6"/>
  <c r="D444" i="6"/>
  <c r="D364" i="6"/>
  <c r="D286" i="6"/>
  <c r="D211" i="6"/>
  <c r="D130" i="6"/>
  <c r="D55" i="6"/>
  <c r="D1436" i="6"/>
  <c r="D1354" i="6"/>
  <c r="D1274" i="6"/>
  <c r="D1198" i="6"/>
  <c r="D1118" i="6"/>
  <c r="D1040" i="6"/>
  <c r="D962" i="6"/>
  <c r="D883" i="6"/>
  <c r="D1445" i="6"/>
  <c r="D1363" i="6"/>
  <c r="D1285" i="6"/>
  <c r="D1207" i="6"/>
  <c r="D1128" i="6"/>
  <c r="D1053" i="6"/>
  <c r="D970" i="6"/>
  <c r="D891" i="6"/>
  <c r="D1463" i="6"/>
  <c r="D1386" i="6"/>
  <c r="D1305" i="6"/>
  <c r="D1223" i="6"/>
  <c r="D1145" i="6"/>
  <c r="D1071" i="6"/>
  <c r="D988" i="6"/>
  <c r="D908" i="6"/>
  <c r="D830" i="6"/>
  <c r="D1403" i="6"/>
  <c r="D1324" i="6"/>
  <c r="D1239" i="6"/>
  <c r="D1167" i="6"/>
  <c r="D1087" i="6"/>
  <c r="D1006" i="6"/>
  <c r="D927" i="6"/>
  <c r="D847" i="6"/>
  <c r="D1411" i="6"/>
  <c r="D1333" i="6"/>
  <c r="D1248" i="6"/>
  <c r="D1176" i="6"/>
  <c r="D1096" i="6"/>
  <c r="D1016" i="6"/>
  <c r="D935" i="6"/>
  <c r="D855" i="6"/>
  <c r="D779" i="6"/>
  <c r="D704" i="6"/>
  <c r="D626" i="6"/>
  <c r="D551" i="6"/>
  <c r="D477" i="6"/>
  <c r="D400" i="6"/>
  <c r="D316" i="6"/>
  <c r="D244" i="6"/>
  <c r="D166" i="6"/>
  <c r="D85" i="6"/>
  <c r="D1468" i="6"/>
  <c r="D1391" i="6"/>
  <c r="D1310" i="6"/>
  <c r="D1229" i="6"/>
  <c r="D1151" i="6"/>
  <c r="D1077" i="6"/>
  <c r="D995" i="6"/>
  <c r="D914" i="6"/>
  <c r="D836" i="6"/>
  <c r="D1400" i="6"/>
  <c r="D1319" i="6"/>
  <c r="D1236" i="6"/>
  <c r="D1162" i="6"/>
  <c r="D1084" i="6"/>
  <c r="D1003" i="6"/>
  <c r="D924" i="6"/>
  <c r="D844" i="6"/>
  <c r="D766" i="6"/>
  <c r="D687" i="6"/>
  <c r="D611" i="6"/>
  <c r="D535" i="6"/>
  <c r="D460" i="6"/>
  <c r="D387" i="6"/>
  <c r="D303" i="6"/>
  <c r="D231" i="6"/>
  <c r="D1437" i="6"/>
  <c r="D1355" i="6"/>
  <c r="D1275" i="6"/>
  <c r="D1199" i="6"/>
  <c r="D1120" i="6"/>
  <c r="D1042" i="6"/>
  <c r="D963" i="6"/>
  <c r="D884" i="6"/>
  <c r="D814" i="6"/>
  <c r="D739" i="6"/>
  <c r="D660" i="6"/>
  <c r="D586" i="6"/>
  <c r="D510" i="6"/>
  <c r="D435" i="6"/>
  <c r="D352" i="6"/>
  <c r="D277" i="6"/>
  <c r="D203" i="6"/>
  <c r="D119" i="6"/>
  <c r="D45" i="6"/>
  <c r="D1424" i="6"/>
  <c r="D1345" i="6"/>
  <c r="D1263" i="6"/>
  <c r="D1189" i="6"/>
  <c r="D1110" i="6"/>
  <c r="D1031" i="6"/>
  <c r="D953" i="6"/>
  <c r="D873" i="6"/>
  <c r="D1433" i="6"/>
  <c r="D1352" i="6"/>
  <c r="D1272" i="6"/>
  <c r="D1197" i="6"/>
  <c r="D1117" i="6"/>
  <c r="D1039" i="6"/>
  <c r="D961" i="6"/>
  <c r="D882" i="6"/>
  <c r="D1453" i="6"/>
  <c r="D1375" i="6"/>
  <c r="D1294" i="6"/>
  <c r="D1214" i="6"/>
  <c r="D1137" i="6"/>
  <c r="D1061" i="6"/>
  <c r="D979" i="6"/>
  <c r="D899" i="6"/>
  <c r="D1470" i="6"/>
  <c r="D1395" i="6"/>
  <c r="D1314" i="6"/>
  <c r="D1231" i="6"/>
  <c r="D1155" i="6"/>
  <c r="D1079" i="6"/>
  <c r="D997" i="6"/>
  <c r="D917" i="6"/>
  <c r="D838" i="6"/>
  <c r="D1402" i="6"/>
  <c r="D1322" i="6"/>
  <c r="D1238" i="6"/>
  <c r="D1166" i="6"/>
  <c r="D1086" i="6"/>
  <c r="D1005" i="6"/>
  <c r="D926" i="6"/>
  <c r="D846" i="6"/>
  <c r="D771" i="6"/>
  <c r="D692" i="6"/>
  <c r="D615" i="6"/>
  <c r="D539" i="6"/>
  <c r="D465" i="6"/>
  <c r="D391" i="6"/>
  <c r="D308" i="6"/>
  <c r="D236" i="6"/>
  <c r="D154" i="6"/>
  <c r="D76" i="6"/>
  <c r="D1460" i="6"/>
  <c r="D1382" i="6"/>
  <c r="D1302" i="6"/>
  <c r="D1220" i="6"/>
  <c r="D1142" i="6"/>
  <c r="D1066" i="6"/>
  <c r="D984" i="6"/>
  <c r="D905" i="6"/>
  <c r="D1467" i="6"/>
  <c r="D1390" i="6"/>
  <c r="D1309" i="6"/>
  <c r="D1228" i="6"/>
  <c r="D1150" i="6"/>
  <c r="D1076" i="6"/>
  <c r="D993" i="6"/>
  <c r="D1425" i="6"/>
  <c r="D1346" i="6"/>
  <c r="D1265" i="6"/>
  <c r="D1190" i="6"/>
  <c r="D1111" i="6"/>
  <c r="D1032" i="6"/>
  <c r="D954" i="6"/>
  <c r="D874" i="6"/>
  <c r="D806" i="6"/>
  <c r="D728" i="6"/>
  <c r="D650" i="6"/>
  <c r="D577" i="6"/>
  <c r="D500" i="6"/>
  <c r="D426" i="6"/>
  <c r="D343" i="6"/>
  <c r="D269" i="6"/>
  <c r="D193" i="6"/>
  <c r="D109" i="6"/>
  <c r="D36" i="6"/>
  <c r="D1415" i="6"/>
  <c r="D1337" i="6"/>
  <c r="D1252" i="6"/>
  <c r="D1180" i="6"/>
  <c r="D1101" i="6"/>
  <c r="D1021" i="6"/>
  <c r="D943" i="6"/>
  <c r="D860" i="6"/>
  <c r="D1423" i="6"/>
  <c r="D1344" i="6"/>
  <c r="D1261" i="6"/>
  <c r="D1187" i="6"/>
  <c r="D1109" i="6"/>
  <c r="D1030" i="6"/>
  <c r="D951" i="6"/>
  <c r="D872" i="6"/>
  <c r="D1444" i="6"/>
  <c r="D1362" i="6"/>
  <c r="D1284" i="6"/>
  <c r="D1206" i="6"/>
  <c r="D1126" i="6"/>
  <c r="D1051" i="6"/>
  <c r="D969" i="6"/>
  <c r="D889" i="6"/>
  <c r="D1462" i="6"/>
  <c r="D1385" i="6"/>
  <c r="D1304" i="6"/>
  <c r="D1222" i="6"/>
  <c r="D1144" i="6"/>
  <c r="D1069" i="6"/>
  <c r="D987" i="6"/>
  <c r="D907" i="6"/>
  <c r="D1469" i="6"/>
  <c r="D1393" i="6"/>
  <c r="D1313" i="6"/>
  <c r="D1416" i="6"/>
  <c r="D1338" i="6"/>
  <c r="D1253" i="6"/>
  <c r="D1181" i="6"/>
  <c r="D1102" i="6"/>
  <c r="D1022" i="6"/>
  <c r="D944" i="6"/>
  <c r="D861" i="6"/>
  <c r="D793" i="6"/>
  <c r="D718" i="6"/>
  <c r="D642" i="6"/>
  <c r="D566" i="6"/>
  <c r="D491" i="6"/>
  <c r="D417" i="6"/>
  <c r="D333" i="6"/>
  <c r="D261" i="6"/>
  <c r="D183" i="6"/>
  <c r="D100" i="6"/>
  <c r="D26" i="6"/>
  <c r="D1406" i="6"/>
  <c r="D1327" i="6"/>
  <c r="D1243" i="6"/>
  <c r="D1170" i="6"/>
  <c r="D1091" i="6"/>
  <c r="D1011" i="6"/>
  <c r="D931" i="6"/>
  <c r="D850" i="6"/>
  <c r="D1414" i="6"/>
  <c r="D1336" i="6"/>
  <c r="D1251" i="6"/>
  <c r="D1179" i="6"/>
  <c r="D1100" i="6"/>
  <c r="D1020" i="6"/>
  <c r="D942" i="6"/>
  <c r="D859" i="6"/>
  <c r="D1432" i="6"/>
  <c r="D1351" i="6"/>
  <c r="D1270" i="6"/>
  <c r="D1196" i="6"/>
  <c r="D1116" i="6"/>
  <c r="D1038" i="6"/>
  <c r="D960" i="6"/>
  <c r="D881" i="6"/>
  <c r="D1451" i="6"/>
  <c r="D1374" i="6"/>
  <c r="D1293" i="6"/>
  <c r="D1213" i="6"/>
  <c r="D1136" i="6"/>
  <c r="D1060" i="6"/>
  <c r="D977" i="6"/>
  <c r="D898" i="6"/>
  <c r="D1461" i="6"/>
  <c r="D1383" i="6"/>
  <c r="D1303" i="6"/>
  <c r="D1408" i="6"/>
  <c r="D1328" i="6"/>
  <c r="D1245" i="6"/>
  <c r="D1171" i="6"/>
  <c r="D1092" i="6"/>
  <c r="D1012" i="6"/>
  <c r="D932" i="6"/>
  <c r="D852" i="6"/>
  <c r="D785" i="6"/>
  <c r="D709" i="6"/>
  <c r="D632" i="6"/>
  <c r="D558" i="6"/>
  <c r="D483" i="6"/>
  <c r="D407" i="6"/>
  <c r="D324" i="6"/>
  <c r="D251" i="6"/>
  <c r="D172" i="6"/>
  <c r="D91" i="6"/>
  <c r="D15" i="6"/>
  <c r="D1398" i="6"/>
  <c r="D1317" i="6"/>
  <c r="D1234" i="6"/>
  <c r="D1160" i="6"/>
  <c r="D1082" i="6"/>
  <c r="D1001" i="6"/>
  <c r="D921" i="6"/>
  <c r="D842" i="6"/>
  <c r="D1405" i="6"/>
  <c r="D1326" i="6"/>
  <c r="D1242" i="6"/>
  <c r="D1169" i="6"/>
  <c r="D1090" i="6"/>
  <c r="D1010" i="6"/>
  <c r="D930" i="6"/>
  <c r="D849" i="6"/>
  <c r="D1422" i="6"/>
  <c r="D1343" i="6"/>
  <c r="D1260" i="6"/>
  <c r="D1186" i="6"/>
  <c r="D1107" i="6"/>
  <c r="D1027" i="6"/>
  <c r="D949" i="6"/>
  <c r="D871" i="6"/>
  <c r="D1443" i="6"/>
  <c r="D1361" i="6"/>
  <c r="D1280" i="6"/>
  <c r="D1205" i="6"/>
  <c r="D1125" i="6"/>
  <c r="D1050" i="6"/>
  <c r="D968" i="6"/>
  <c r="D888" i="6"/>
  <c r="D1450" i="6"/>
  <c r="D1372" i="6"/>
  <c r="D1292" i="6"/>
  <c r="D1399" i="6"/>
  <c r="D1318" i="6"/>
  <c r="D1235" i="6"/>
  <c r="D1161" i="6"/>
  <c r="D1083" i="6"/>
  <c r="D1002" i="6"/>
  <c r="D923" i="6"/>
  <c r="D843" i="6"/>
  <c r="D776" i="6"/>
  <c r="D700" i="6"/>
  <c r="D620" i="6"/>
  <c r="D545" i="6"/>
  <c r="D473" i="6"/>
  <c r="D397" i="6"/>
  <c r="D313" i="6"/>
  <c r="D241" i="6"/>
  <c r="D161" i="6"/>
  <c r="D82" i="6"/>
  <c r="D1465" i="6"/>
  <c r="D1388" i="6"/>
  <c r="D1307" i="6"/>
  <c r="D1226" i="6"/>
  <c r="D1147" i="6"/>
  <c r="D1073" i="6"/>
  <c r="D990" i="6"/>
  <c r="D910" i="6"/>
  <c r="D832" i="6"/>
  <c r="D1397" i="6"/>
  <c r="D1316" i="6"/>
  <c r="D1233" i="6"/>
  <c r="D1158" i="6"/>
  <c r="D1081" i="6"/>
  <c r="D1000" i="6"/>
  <c r="D920" i="6"/>
  <c r="D841" i="6"/>
  <c r="D1413" i="6"/>
  <c r="D1335" i="6"/>
  <c r="D1250" i="6"/>
  <c r="D1178" i="6"/>
  <c r="D1099" i="6"/>
  <c r="D1019" i="6"/>
  <c r="D941" i="6"/>
  <c r="D858" i="6"/>
  <c r="D1431" i="6"/>
  <c r="D1350" i="6"/>
  <c r="D1269" i="6"/>
  <c r="D1195" i="6"/>
  <c r="D1115" i="6"/>
  <c r="D1037" i="6"/>
  <c r="D959" i="6"/>
  <c r="D880" i="6"/>
  <c r="D1441" i="6"/>
  <c r="D1360" i="6"/>
  <c r="D1278" i="6"/>
  <c r="D1230" i="6"/>
  <c r="D1078" i="6"/>
  <c r="D916" i="6"/>
  <c r="D761" i="6"/>
  <c r="D607" i="6"/>
  <c r="D455" i="6"/>
  <c r="D297" i="6"/>
  <c r="D145" i="6"/>
  <c r="D1449" i="6"/>
  <c r="D1291" i="6"/>
  <c r="D1132" i="6"/>
  <c r="D975" i="6"/>
  <c r="D1459" i="6"/>
  <c r="D1300" i="6"/>
  <c r="D1141" i="6"/>
  <c r="D983" i="6"/>
  <c r="D875" i="6"/>
  <c r="D755" i="6"/>
  <c r="D659" i="6"/>
  <c r="D565" i="6"/>
  <c r="D451" i="6"/>
  <c r="D351" i="6"/>
  <c r="D259" i="6"/>
  <c r="D159" i="6"/>
  <c r="D81" i="6"/>
  <c r="D820" i="6"/>
  <c r="D746" i="6"/>
  <c r="D666" i="6"/>
  <c r="D593" i="6"/>
  <c r="D516" i="6"/>
  <c r="D442" i="6"/>
  <c r="D361" i="6"/>
  <c r="D284" i="6"/>
  <c r="D209" i="6"/>
  <c r="D128" i="6"/>
  <c r="D51" i="6"/>
  <c r="D790" i="6"/>
  <c r="D714" i="6"/>
  <c r="D639" i="6"/>
  <c r="D563" i="6"/>
  <c r="D488" i="6"/>
  <c r="D412" i="6"/>
  <c r="D329" i="6"/>
  <c r="D257" i="6"/>
  <c r="D178" i="6"/>
  <c r="D97" i="6"/>
  <c r="D21" i="6"/>
  <c r="D772" i="6"/>
  <c r="D694" i="6"/>
  <c r="D616" i="6"/>
  <c r="D541" i="6"/>
  <c r="D466" i="6"/>
  <c r="D392" i="6"/>
  <c r="D309" i="6"/>
  <c r="D237" i="6"/>
  <c r="D155" i="6"/>
  <c r="D78" i="6"/>
  <c r="D816" i="6"/>
  <c r="D741" i="6"/>
  <c r="D662" i="6"/>
  <c r="D588" i="6"/>
  <c r="D512" i="6"/>
  <c r="D438" i="6"/>
  <c r="D355" i="6"/>
  <c r="D279" i="6"/>
  <c r="D205" i="6"/>
  <c r="D121" i="6"/>
  <c r="D47" i="6"/>
  <c r="D786" i="6"/>
  <c r="D710" i="6"/>
  <c r="D633" i="6"/>
  <c r="D559" i="6"/>
  <c r="D484" i="6"/>
  <c r="D408" i="6"/>
  <c r="D325" i="6"/>
  <c r="D252" i="6"/>
  <c r="D173" i="6"/>
  <c r="D92" i="6"/>
  <c r="D16" i="6"/>
  <c r="D1221" i="6"/>
  <c r="D1067" i="6"/>
  <c r="D906" i="6"/>
  <c r="D751" i="6"/>
  <c r="D598" i="6"/>
  <c r="D447" i="6"/>
  <c r="D289" i="6"/>
  <c r="D134" i="6"/>
  <c r="D1439" i="6"/>
  <c r="D1277" i="6"/>
  <c r="D1123" i="6"/>
  <c r="D966" i="6"/>
  <c r="D1448" i="6"/>
  <c r="D1290" i="6"/>
  <c r="D1131" i="6"/>
  <c r="D974" i="6"/>
  <c r="D863" i="6"/>
  <c r="D747" i="6"/>
  <c r="D649" i="6"/>
  <c r="D557" i="6"/>
  <c r="D443" i="6"/>
  <c r="D342" i="6"/>
  <c r="D250" i="6"/>
  <c r="D150" i="6"/>
  <c r="D71" i="6"/>
  <c r="D812" i="6"/>
  <c r="D736" i="6"/>
  <c r="D658" i="6"/>
  <c r="D584" i="6"/>
  <c r="D508" i="6"/>
  <c r="D433" i="6"/>
  <c r="D350" i="6"/>
  <c r="D275" i="6"/>
  <c r="D200" i="6"/>
  <c r="D117" i="6"/>
  <c r="D43" i="6"/>
  <c r="D782" i="6"/>
  <c r="D706" i="6"/>
  <c r="D629" i="6"/>
  <c r="D554" i="6"/>
  <c r="D479" i="6"/>
  <c r="D402" i="6"/>
  <c r="D320" i="6"/>
  <c r="D247" i="6"/>
  <c r="D168" i="6"/>
  <c r="D88" i="6"/>
  <c r="D12" i="6"/>
  <c r="D763" i="6"/>
  <c r="D684" i="6"/>
  <c r="D608" i="6"/>
  <c r="D532" i="6"/>
  <c r="D456" i="6"/>
  <c r="D383" i="6"/>
  <c r="D300" i="6"/>
  <c r="D227" i="6"/>
  <c r="D146" i="6"/>
  <c r="D68" i="6"/>
  <c r="D808" i="6"/>
  <c r="D730" i="6"/>
  <c r="D653" i="6"/>
  <c r="D579" i="6"/>
  <c r="D503" i="6"/>
  <c r="D428" i="6"/>
  <c r="D345" i="6"/>
  <c r="D271" i="6"/>
  <c r="D195" i="6"/>
  <c r="D112" i="6"/>
  <c r="D38" i="6"/>
  <c r="D777" i="6"/>
  <c r="D702" i="6"/>
  <c r="D624" i="6"/>
  <c r="D546" i="6"/>
  <c r="D474" i="6"/>
  <c r="D398" i="6"/>
  <c r="D314" i="6"/>
  <c r="D242" i="6"/>
  <c r="D162" i="6"/>
  <c r="D83" i="6"/>
  <c r="D1212" i="6"/>
  <c r="D1059" i="6"/>
  <c r="D897" i="6"/>
  <c r="D742" i="6"/>
  <c r="D589" i="6"/>
  <c r="D439" i="6"/>
  <c r="D281" i="6"/>
  <c r="D123" i="6"/>
  <c r="D1427" i="6"/>
  <c r="D1267" i="6"/>
  <c r="D1113" i="6"/>
  <c r="D957" i="6"/>
  <c r="D1438" i="6"/>
  <c r="D1276" i="6"/>
  <c r="D1122" i="6"/>
  <c r="D965" i="6"/>
  <c r="D835" i="6"/>
  <c r="D738" i="6"/>
  <c r="D641" i="6"/>
  <c r="D525" i="6"/>
  <c r="D434" i="6"/>
  <c r="D332" i="6"/>
  <c r="D221" i="6"/>
  <c r="D139" i="6"/>
  <c r="D63" i="6"/>
  <c r="D803" i="6"/>
  <c r="D726" i="6"/>
  <c r="D648" i="6"/>
  <c r="D574" i="6"/>
  <c r="D498" i="6"/>
  <c r="D424" i="6"/>
  <c r="D340" i="6"/>
  <c r="D267" i="6"/>
  <c r="D190" i="6"/>
  <c r="D107" i="6"/>
  <c r="D33" i="6"/>
  <c r="D773" i="6"/>
  <c r="D695" i="6"/>
  <c r="D617" i="6"/>
  <c r="D542" i="6"/>
  <c r="D467" i="6"/>
  <c r="D393" i="6"/>
  <c r="D310" i="6"/>
  <c r="D238" i="6"/>
  <c r="D156" i="6"/>
  <c r="D79" i="6"/>
  <c r="D829" i="6"/>
  <c r="D752" i="6"/>
  <c r="D673" i="6"/>
  <c r="D599" i="6"/>
  <c r="D522" i="6"/>
  <c r="D448" i="6"/>
  <c r="D369" i="6"/>
  <c r="D290" i="6"/>
  <c r="D216" i="6"/>
  <c r="D135" i="6"/>
  <c r="D59" i="6"/>
  <c r="D797" i="6"/>
  <c r="D721" i="6"/>
  <c r="D644" i="6"/>
  <c r="D568" i="6"/>
  <c r="D493" i="6"/>
  <c r="D419" i="6"/>
  <c r="D335" i="6"/>
  <c r="D263" i="6"/>
  <c r="D185" i="6"/>
  <c r="D102" i="6"/>
  <c r="D29" i="6"/>
  <c r="D769" i="6"/>
  <c r="D689" i="6"/>
  <c r="D613" i="6"/>
  <c r="D537" i="6"/>
  <c r="D462" i="6"/>
  <c r="D389" i="6"/>
  <c r="D306" i="6"/>
  <c r="D234" i="6"/>
  <c r="D152" i="6"/>
  <c r="D73" i="6"/>
  <c r="D1203" i="6"/>
  <c r="D1049" i="6"/>
  <c r="D887" i="6"/>
  <c r="D733" i="6"/>
  <c r="D581" i="6"/>
  <c r="D429" i="6"/>
  <c r="D272" i="6"/>
  <c r="D113" i="6"/>
  <c r="D1419" i="6"/>
  <c r="D1256" i="6"/>
  <c r="D1104" i="6"/>
  <c r="D946" i="6"/>
  <c r="D1426" i="6"/>
  <c r="D1266" i="6"/>
  <c r="D1112" i="6"/>
  <c r="D956" i="6"/>
  <c r="D821" i="6"/>
  <c r="D727" i="6"/>
  <c r="D631" i="6"/>
  <c r="D517" i="6"/>
  <c r="D425" i="6"/>
  <c r="D323" i="6"/>
  <c r="D210" i="6"/>
  <c r="D129" i="6"/>
  <c r="D52" i="6"/>
  <c r="D791" i="6"/>
  <c r="D715" i="6"/>
  <c r="D640" i="6"/>
  <c r="D564" i="6"/>
  <c r="D489" i="6"/>
  <c r="D413" i="6"/>
  <c r="D331" i="6"/>
  <c r="D258" i="6"/>
  <c r="D179" i="6"/>
  <c r="D98" i="6"/>
  <c r="D22" i="6"/>
  <c r="D764" i="6"/>
  <c r="D685" i="6"/>
  <c r="D609" i="6"/>
  <c r="D533" i="6"/>
  <c r="D457" i="6"/>
  <c r="D384" i="6"/>
  <c r="D301" i="6"/>
  <c r="D228" i="6"/>
  <c r="D148" i="6"/>
  <c r="D69" i="6"/>
  <c r="D818" i="6"/>
  <c r="D743" i="6"/>
  <c r="D664" i="6"/>
  <c r="D590" i="6"/>
  <c r="D514" i="6"/>
  <c r="D440" i="6"/>
  <c r="D359" i="6"/>
  <c r="D282" i="6"/>
  <c r="D207" i="6"/>
  <c r="D125" i="6"/>
  <c r="D49" i="6"/>
  <c r="D787" i="6"/>
  <c r="D711" i="6"/>
  <c r="D635" i="6"/>
  <c r="D560" i="6"/>
  <c r="D485" i="6"/>
  <c r="D409" i="6"/>
  <c r="D326" i="6"/>
  <c r="D253" i="6"/>
  <c r="D174" i="6"/>
  <c r="D93" i="6"/>
  <c r="D17" i="6"/>
  <c r="D759" i="6"/>
  <c r="D680" i="6"/>
  <c r="D605" i="6"/>
  <c r="D528" i="6"/>
  <c r="D453" i="6"/>
  <c r="D378" i="6"/>
  <c r="D295" i="6"/>
  <c r="D223" i="6"/>
  <c r="D141" i="6"/>
  <c r="D65" i="6"/>
  <c r="D1153" i="6"/>
  <c r="D996" i="6"/>
  <c r="D837" i="6"/>
  <c r="D682" i="6"/>
  <c r="D531" i="6"/>
  <c r="D382" i="6"/>
  <c r="D226" i="6"/>
  <c r="D67" i="6"/>
  <c r="D1371" i="6"/>
  <c r="D1211" i="6"/>
  <c r="D1058" i="6"/>
  <c r="D896" i="6"/>
  <c r="D1381" i="6"/>
  <c r="D1219" i="6"/>
  <c r="D1065" i="6"/>
  <c r="D913" i="6"/>
  <c r="D813" i="6"/>
  <c r="D716" i="6"/>
  <c r="D602" i="6"/>
  <c r="D509" i="6"/>
  <c r="D414" i="6"/>
  <c r="D293" i="6"/>
  <c r="D201" i="6"/>
  <c r="D118" i="6"/>
  <c r="D44" i="6"/>
  <c r="D783" i="6"/>
  <c r="D707" i="6"/>
  <c r="D630" i="6"/>
  <c r="D555" i="6"/>
  <c r="D480" i="6"/>
  <c r="D405" i="6"/>
  <c r="D322" i="6"/>
  <c r="D249" i="6"/>
  <c r="D169" i="6"/>
  <c r="D89" i="6"/>
  <c r="D13" i="6"/>
  <c r="D753" i="6"/>
  <c r="D674" i="6"/>
  <c r="D600" i="6"/>
  <c r="D523" i="6"/>
  <c r="D449" i="6"/>
  <c r="D370" i="6"/>
  <c r="D291" i="6"/>
  <c r="D217" i="6"/>
  <c r="D136" i="6"/>
  <c r="D60" i="6"/>
  <c r="D810" i="6"/>
  <c r="D734" i="6"/>
  <c r="D655" i="6"/>
  <c r="D582" i="6"/>
  <c r="D505" i="6"/>
  <c r="D430" i="6"/>
  <c r="D348" i="6"/>
  <c r="D273" i="6"/>
  <c r="D198" i="6"/>
  <c r="D114" i="6"/>
  <c r="D40" i="6"/>
  <c r="D778" i="6"/>
  <c r="D703" i="6"/>
  <c r="D625" i="6"/>
  <c r="D547" i="6"/>
  <c r="D475" i="6"/>
  <c r="D399" i="6"/>
  <c r="D315" i="6"/>
  <c r="D243" i="6"/>
  <c r="D165" i="6"/>
  <c r="D84" i="6"/>
  <c r="D824" i="6"/>
  <c r="D749" i="6"/>
  <c r="D669" i="6"/>
  <c r="D596" i="6"/>
  <c r="D519" i="6"/>
  <c r="D445" i="6"/>
  <c r="D365" i="6"/>
  <c r="D287" i="6"/>
  <c r="D212" i="6"/>
  <c r="D132" i="6"/>
  <c r="D56" i="6"/>
  <c r="D1143" i="6"/>
  <c r="D985" i="6"/>
  <c r="D826" i="6"/>
  <c r="D672" i="6"/>
  <c r="D521" i="6"/>
  <c r="D368" i="6"/>
  <c r="D215" i="6"/>
  <c r="D58" i="6"/>
  <c r="D1358" i="6"/>
  <c r="D1202" i="6"/>
  <c r="D1047" i="6"/>
  <c r="D886" i="6"/>
  <c r="D1370" i="6"/>
  <c r="D1210" i="6"/>
  <c r="D1057" i="6"/>
  <c r="D903" i="6"/>
  <c r="D804" i="6"/>
  <c r="D708" i="6"/>
  <c r="D594" i="6"/>
  <c r="D499" i="6"/>
  <c r="D406" i="6"/>
  <c r="D285" i="6"/>
  <c r="D192" i="6"/>
  <c r="D108" i="6"/>
  <c r="D34" i="6"/>
  <c r="D774" i="6"/>
  <c r="D697" i="6"/>
  <c r="D618" i="6"/>
  <c r="D543" i="6"/>
  <c r="D471" i="6"/>
  <c r="D394" i="6"/>
  <c r="D311" i="6"/>
  <c r="D239" i="6"/>
  <c r="D157" i="6"/>
  <c r="D80" i="6"/>
  <c r="D819" i="6"/>
  <c r="D744" i="6"/>
  <c r="D665" i="6"/>
  <c r="D592" i="6"/>
  <c r="D515" i="6"/>
  <c r="D441" i="6"/>
  <c r="D360" i="6"/>
  <c r="D283" i="6"/>
  <c r="D208" i="6"/>
  <c r="D126" i="6"/>
  <c r="D50" i="6"/>
  <c r="D799" i="6"/>
  <c r="D723" i="6"/>
  <c r="D646" i="6"/>
  <c r="D572" i="6"/>
  <c r="D496" i="6"/>
  <c r="D421" i="6"/>
  <c r="D337" i="6"/>
  <c r="D265" i="6"/>
  <c r="D187" i="6"/>
  <c r="D104" i="6"/>
  <c r="D31" i="6"/>
  <c r="D770" i="6"/>
  <c r="D691" i="6"/>
  <c r="D614" i="6"/>
  <c r="D538" i="6"/>
  <c r="D464" i="6"/>
  <c r="D390" i="6"/>
  <c r="D307" i="6"/>
  <c r="D235" i="6"/>
  <c r="D153" i="6"/>
  <c r="D74" i="6"/>
  <c r="D815" i="6"/>
  <c r="D740" i="6"/>
  <c r="D661" i="6"/>
  <c r="D587" i="6"/>
  <c r="D511" i="6"/>
  <c r="D436" i="6"/>
  <c r="D354" i="6"/>
  <c r="D278" i="6"/>
  <c r="D204" i="6"/>
  <c r="D120" i="6"/>
  <c r="D46" i="6"/>
  <c r="D1134" i="6"/>
  <c r="D976" i="6"/>
  <c r="D817" i="6"/>
  <c r="D663" i="6"/>
  <c r="D513" i="6"/>
  <c r="D356" i="6"/>
  <c r="D206" i="6"/>
  <c r="D48" i="6"/>
  <c r="D1348" i="6"/>
  <c r="D1193" i="6"/>
  <c r="D1034" i="6"/>
  <c r="D877" i="6"/>
  <c r="D1356" i="6"/>
  <c r="D1200" i="6"/>
  <c r="D1045" i="6"/>
  <c r="D895" i="6"/>
  <c r="D792" i="6"/>
  <c r="D676" i="6"/>
  <c r="D585" i="6"/>
  <c r="D490" i="6"/>
  <c r="D374" i="6"/>
  <c r="D276" i="6"/>
  <c r="D182" i="6"/>
  <c r="D99" i="6"/>
  <c r="D24" i="6"/>
  <c r="D765" i="6"/>
  <c r="D686" i="6"/>
  <c r="D610" i="6"/>
  <c r="D534" i="6"/>
  <c r="D459" i="6"/>
  <c r="D385" i="6"/>
  <c r="D302" i="6"/>
  <c r="D230" i="6"/>
  <c r="D149" i="6"/>
  <c r="D70" i="6"/>
  <c r="D811" i="6"/>
  <c r="D735" i="6"/>
  <c r="D657" i="6"/>
  <c r="D583" i="6"/>
  <c r="D506" i="6"/>
  <c r="D431" i="6"/>
  <c r="D349" i="6"/>
  <c r="D274" i="6"/>
  <c r="D199" i="6"/>
  <c r="D116" i="6"/>
  <c r="D41" i="6"/>
  <c r="D789" i="6"/>
  <c r="D713" i="6"/>
  <c r="D638" i="6"/>
  <c r="D562" i="6"/>
  <c r="D487" i="6"/>
  <c r="D411" i="6"/>
  <c r="D328" i="6"/>
  <c r="D256" i="6"/>
  <c r="D176" i="6"/>
  <c r="D96" i="6"/>
  <c r="D20" i="6"/>
  <c r="D760" i="6"/>
  <c r="D681" i="6"/>
  <c r="D606" i="6"/>
  <c r="D530" i="6"/>
  <c r="D454" i="6"/>
  <c r="D379" i="6"/>
  <c r="D296" i="6"/>
  <c r="D224" i="6"/>
  <c r="D143" i="6"/>
  <c r="D66" i="6"/>
  <c r="D807" i="6"/>
  <c r="D729" i="6"/>
  <c r="D651" i="6"/>
  <c r="D578" i="6"/>
  <c r="D502" i="6"/>
  <c r="D427" i="6"/>
  <c r="D344" i="6"/>
  <c r="D270" i="6"/>
  <c r="D194" i="6"/>
  <c r="D110" i="6"/>
  <c r="D37" i="6"/>
  <c r="D1124" i="6"/>
  <c r="D967" i="6"/>
  <c r="D809" i="6"/>
  <c r="D654" i="6"/>
  <c r="D504" i="6"/>
  <c r="D347" i="6"/>
  <c r="D196" i="6"/>
  <c r="D39" i="6"/>
  <c r="D1340" i="6"/>
  <c r="D1183" i="6"/>
  <c r="D1024" i="6"/>
  <c r="D865" i="6"/>
  <c r="D1347" i="6"/>
  <c r="D1192" i="6"/>
  <c r="D1033" i="6"/>
  <c r="D885" i="6"/>
  <c r="D784" i="6"/>
  <c r="D667" i="6"/>
  <c r="D576" i="6"/>
  <c r="D482" i="6"/>
  <c r="D363" i="6"/>
  <c r="D268" i="6"/>
  <c r="D170" i="6"/>
  <c r="D90" i="6"/>
  <c r="D14" i="6"/>
  <c r="D754" i="6"/>
  <c r="D675" i="6"/>
  <c r="D601" i="6"/>
  <c r="D524" i="6"/>
  <c r="D450" i="6"/>
  <c r="D373" i="6"/>
  <c r="D292" i="6"/>
  <c r="D220" i="6"/>
  <c r="D138" i="6"/>
  <c r="D62" i="6"/>
  <c r="D801" i="6"/>
  <c r="D724" i="6"/>
  <c r="D647" i="6"/>
  <c r="D573" i="6"/>
  <c r="D497" i="6"/>
  <c r="D422" i="6"/>
  <c r="D338" i="6"/>
  <c r="D266" i="6"/>
  <c r="D189" i="6"/>
  <c r="D105" i="6"/>
  <c r="D32" i="6"/>
  <c r="D780" i="6"/>
  <c r="D705" i="6"/>
  <c r="D628" i="6"/>
  <c r="D553" i="6"/>
  <c r="D478" i="6"/>
  <c r="D401" i="6"/>
  <c r="D317" i="6"/>
  <c r="D246" i="6"/>
  <c r="D167" i="6"/>
  <c r="D86" i="6"/>
  <c r="D825" i="6"/>
  <c r="D750" i="6"/>
  <c r="D670" i="6"/>
  <c r="D597" i="6"/>
  <c r="D520" i="6"/>
  <c r="D446" i="6"/>
  <c r="D366" i="6"/>
  <c r="D288" i="6"/>
  <c r="D213" i="6"/>
  <c r="D133" i="6"/>
  <c r="D57" i="6"/>
  <c r="D795" i="6"/>
  <c r="D719" i="6"/>
  <c r="D643" i="6"/>
  <c r="D567" i="6"/>
  <c r="D492" i="6"/>
  <c r="D418" i="6"/>
  <c r="D334" i="6"/>
  <c r="D262" i="6"/>
  <c r="D184" i="6"/>
  <c r="D101" i="6"/>
  <c r="D28" i="6"/>
  <c r="D147" i="6"/>
  <c r="D1217" i="6"/>
  <c r="D1311" i="6"/>
  <c r="D1070" i="6"/>
  <c r="D131" i="6"/>
  <c r="D529" i="6"/>
  <c r="D827" i="6"/>
  <c r="D634" i="6"/>
  <c r="D1264" i="6"/>
  <c r="D1262" i="6"/>
  <c r="D75" i="6"/>
  <c r="D202" i="6"/>
  <c r="D1392" i="6"/>
  <c r="D656" i="6"/>
  <c r="D1095" i="6"/>
  <c r="D622" i="6"/>
  <c r="D1035" i="6"/>
  <c r="D299" i="6"/>
  <c r="D866" i="6"/>
  <c r="D693" i="6"/>
  <c r="D381" i="6"/>
  <c r="D61" i="6"/>
  <c r="D1172" i="6"/>
  <c r="D964" i="6"/>
  <c r="D604" i="6"/>
  <c r="D380" i="6"/>
  <c r="D677" i="6"/>
  <c r="D357" i="6"/>
  <c r="D53" i="6"/>
  <c r="D1164" i="6"/>
  <c r="D940" i="6"/>
  <c r="D580" i="6"/>
  <c r="D372" i="6"/>
  <c r="D637" i="6"/>
  <c r="D341" i="6"/>
  <c r="D1452" i="6"/>
  <c r="D1108" i="6"/>
  <c r="D876" i="6"/>
  <c r="D556" i="6"/>
  <c r="D260" i="6"/>
  <c r="D621" i="6"/>
  <c r="D245" i="6"/>
  <c r="D1428" i="6"/>
  <c r="D1068" i="6"/>
  <c r="D828" i="6"/>
  <c r="D548" i="6"/>
  <c r="D188" i="6"/>
  <c r="D122" i="6"/>
  <c r="D353" i="6"/>
  <c r="D904" i="6"/>
  <c r="D1255" i="6"/>
  <c r="D415" i="6"/>
  <c r="D95" i="6"/>
  <c r="D1165" i="6"/>
  <c r="D757" i="6"/>
  <c r="D549" i="6"/>
  <c r="D229" i="6"/>
  <c r="D1332" i="6"/>
  <c r="D1052" i="6"/>
  <c r="D796" i="6"/>
  <c r="D540" i="6"/>
  <c r="D180" i="6"/>
  <c r="D1297" i="6"/>
  <c r="D1384" i="6"/>
  <c r="D552" i="6"/>
  <c r="D671" i="6"/>
  <c r="D470" i="6"/>
  <c r="D358" i="6"/>
  <c r="D214" i="6"/>
  <c r="D955" i="6"/>
  <c r="D627" i="6"/>
  <c r="D219" i="6"/>
  <c r="D27" i="6"/>
  <c r="D1154" i="6"/>
  <c r="D802" i="6"/>
  <c r="D386" i="6"/>
  <c r="D106" i="6"/>
  <c r="D1281" i="6"/>
  <c r="D1017" i="6"/>
  <c r="D321" i="6"/>
  <c r="D1376" i="6"/>
  <c r="D1088" i="6"/>
  <c r="D864" i="6"/>
  <c r="D432" i="6"/>
  <c r="D1407" i="6"/>
  <c r="D1191" i="6"/>
  <c r="D999" i="6"/>
  <c r="D623" i="6"/>
  <c r="D375" i="6"/>
  <c r="D87" i="6"/>
  <c r="D1157" i="6"/>
  <c r="D725" i="6"/>
  <c r="D501" i="6"/>
  <c r="D197" i="6"/>
  <c r="D1244" i="6"/>
  <c r="D1044" i="6"/>
  <c r="D756" i="6"/>
  <c r="D476" i="6"/>
  <c r="D164" i="6"/>
  <c r="D458" i="6"/>
  <c r="D1041" i="6"/>
  <c r="D1152" i="6"/>
  <c r="D144" i="6"/>
  <c r="D1007" i="6"/>
  <c r="D862" i="6"/>
  <c r="D318" i="6"/>
  <c r="D1435" i="6"/>
  <c r="D939" i="6"/>
  <c r="D571" i="6"/>
  <c r="D171" i="6"/>
  <c r="D1442" i="6"/>
  <c r="D994" i="6"/>
  <c r="D794" i="6"/>
  <c r="D362" i="6"/>
  <c r="D42" i="6"/>
  <c r="D1273" i="6"/>
  <c r="D833" i="6"/>
  <c r="D225" i="6"/>
  <c r="D1368" i="6"/>
  <c r="D1056" i="6"/>
  <c r="D856" i="6"/>
  <c r="D416" i="6"/>
  <c r="D1367" i="6"/>
  <c r="D1175" i="6"/>
  <c r="D991" i="6"/>
  <c r="D591" i="6"/>
  <c r="D367" i="6"/>
  <c r="D23" i="6"/>
  <c r="D1149" i="6"/>
  <c r="D717" i="6"/>
  <c r="D469" i="6"/>
  <c r="D181" i="6"/>
  <c r="D1204" i="6"/>
  <c r="D1028" i="6"/>
  <c r="D732" i="6"/>
  <c r="D468" i="6"/>
  <c r="D124" i="6"/>
  <c r="D800" i="6"/>
  <c r="D304" i="6"/>
  <c r="D1359" i="6"/>
  <c r="D1159" i="6"/>
  <c r="D919" i="6"/>
  <c r="D575" i="6"/>
  <c r="D319" i="6"/>
  <c r="D54" i="6"/>
  <c r="D1133" i="6"/>
  <c r="D701" i="6"/>
  <c r="D437" i="6"/>
  <c r="D77" i="6"/>
  <c r="D1188" i="6"/>
  <c r="D972" i="6"/>
  <c r="D652" i="6"/>
  <c r="D404" i="6"/>
  <c r="Q13" i="30" l="1"/>
  <c r="P13" i="30"/>
  <c r="Q12" i="30"/>
  <c r="P12" i="30"/>
</calcChain>
</file>

<file path=xl/sharedStrings.xml><?xml version="1.0" encoding="utf-8"?>
<sst xmlns="http://schemas.openxmlformats.org/spreadsheetml/2006/main" count="99179" uniqueCount="520">
  <si>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</si>
  <si>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</si>
  <si>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</si>
  <si>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</si>
  <si>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</si>
  <si>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</si>
  <si>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</si>
  <si>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</si>
  <si>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</si>
  <si>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</si>
  <si>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</si>
  <si>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</si>
  <si>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</si>
  <si>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</si>
  <si>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</si>
  <si>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</si>
  <si>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</si>
  <si>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</si>
  <si>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</si>
  <si>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</si>
  <si>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</si>
  <si>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</si>
  <si>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</si>
  <si>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</si>
  <si>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</si>
  <si>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</si>
  <si>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</si>
  <si>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</si>
  <si>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</si>
  <si>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</si>
  <si>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</si>
  <si>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</si>
  <si>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</si>
  <si>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</si>
  <si>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</si>
  <si>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</si>
  <si>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</si>
  <si>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</si>
  <si>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</si>
  <si>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</si>
  <si>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</si>
  <si>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</si>
  <si>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</si>
  <si>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</si>
  <si>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</si>
  <si>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</si>
  <si>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</si>
  <si>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</si>
  <si>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</si>
  <si>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</si>
  <si>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</si>
  <si>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</si>
  <si>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</si>
  <si>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</si>
  <si>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</si>
  <si>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</si>
  <si>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</si>
  <si>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</si>
  <si>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</si>
  <si>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</si>
  <si>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</si>
  <si>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</si>
  <si>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</si>
  <si>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</si>
  <si>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</si>
  <si>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</si>
  <si>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</si>
  <si>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</si>
  <si>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</si>
  <si>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</si>
  <si>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</si>
  <si>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</si>
  <si>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</si>
  <si>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</si>
  <si>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</si>
  <si>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</si>
  <si>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</si>
  <si>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</si>
  <si>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</si>
  <si>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</si>
  <si>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</si>
  <si>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</si>
  <si>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</si>
  <si>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</si>
  <si>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</si>
  <si>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</si>
  <si>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</si>
  <si>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</si>
  <si>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</si>
  <si>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</si>
  <si>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</si>
  <si>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</si>
  <si>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</si>
  <si>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</si>
  <si>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</si>
  <si>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</si>
  <si>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</si>
  <si>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</si>
  <si>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</si>
  <si>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</si>
  <si>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</si>
  <si>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</si>
  <si>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</si>
  <si>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</si>
  <si>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</si>
  <si>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</si>
  <si>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</si>
  <si>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</si>
  <si>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</si>
  <si>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</si>
  <si>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</si>
  <si>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</si>
  <si>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</si>
  <si>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</si>
  <si>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</si>
  <si>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</si>
  <si>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</si>
  <si>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</si>
  <si>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</si>
  <si>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</si>
  <si>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</si>
  <si>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</si>
  <si>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</si>
  <si>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</si>
  <si>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</si>
  <si>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</si>
  <si>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</si>
  <si>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</si>
  <si>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</si>
  <si>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</si>
  <si>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</si>
  <si>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</si>
  <si>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</si>
  <si>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</si>
  <si>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</si>
  <si>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</si>
  <si>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</si>
  <si>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</si>
  <si>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</si>
  <si>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</si>
  <si>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</si>
  <si>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</si>
  <si>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</si>
  <si>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</si>
  <si>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</si>
  <si>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</si>
  <si>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</si>
  <si>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</si>
  <si>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</si>
  <si>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</si>
  <si>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</si>
  <si>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</si>
  <si>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</si>
  <si>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</si>
  <si>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</si>
  <si>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</si>
  <si>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</si>
  <si>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</si>
  <si>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</si>
  <si>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</si>
  <si>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</si>
  <si>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</si>
  <si>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</si>
  <si>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</si>
  <si>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</si>
  <si>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</si>
  <si>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</si>
  <si>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</si>
  <si>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</si>
  <si>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</si>
  <si>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</si>
  <si>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</si>
  <si>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</si>
  <si>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</si>
  <si>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</si>
  <si>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</si>
  <si>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</si>
  <si>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</si>
  <si>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</si>
  <si>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</si>
  <si>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</si>
  <si>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</si>
  <si>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</si>
  <si>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</si>
  <si>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</si>
  <si>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</si>
  <si>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</si>
  <si>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</si>
  <si>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</si>
  <si>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</si>
  <si>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</si>
  <si>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</si>
  <si>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</si>
  <si>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</si>
  <si>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</si>
  <si>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</si>
  <si>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</si>
  <si>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</si>
  <si>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</si>
  <si>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</si>
  <si>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</si>
  <si>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</si>
  <si>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</si>
  <si>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</si>
  <si>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</si>
  <si>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</si>
  <si>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</si>
  <si>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</si>
  <si>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</si>
  <si>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</si>
  <si>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</si>
  <si>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</si>
  <si>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</si>
  <si>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</si>
  <si>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</si>
  <si>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</si>
  <si>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</si>
  <si>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</si>
  <si>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</si>
  <si>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</si>
  <si>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</si>
  <si>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</si>
  <si>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</si>
  <si>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</si>
  <si>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</si>
  <si>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</si>
  <si>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</si>
  <si>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</si>
  <si>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</si>
  <si>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</si>
  <si>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</si>
  <si>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</si>
  <si>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</si>
  <si>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</si>
  <si>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</si>
  <si>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</si>
  <si>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</si>
  <si>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</si>
  <si>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</si>
  <si>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</si>
  <si>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</si>
  <si>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</si>
  <si>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</si>
  <si>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</si>
  <si>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</si>
  <si>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</si>
  <si>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</si>
  <si>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</si>
  <si>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</si>
  <si>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</si>
  <si>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</si>
  <si>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</si>
  <si>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</si>
  <si>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</si>
  <si>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</si>
  <si>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</si>
  <si>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Average</t>
  </si>
  <si>
    <t>Discrete</t>
  </si>
  <si>
    <t>Categorical</t>
  </si>
  <si>
    <t>id</t>
  </si>
  <si>
    <t>category</t>
  </si>
  <si>
    <t>Rooms</t>
  </si>
  <si>
    <t>Continuous</t>
  </si>
  <si>
    <t>variable</t>
  </si>
  <si>
    <t>type</t>
  </si>
  <si>
    <t xml:space="preserve">Quanititative </t>
  </si>
  <si>
    <t>Nominal</t>
  </si>
  <si>
    <t xml:space="preserve">Continuous </t>
  </si>
  <si>
    <t>Ordinal</t>
  </si>
  <si>
    <t>Binary</t>
  </si>
  <si>
    <t>Quartile 1</t>
  </si>
  <si>
    <t>Quartile 2</t>
  </si>
  <si>
    <t>Quartile 3</t>
  </si>
  <si>
    <t>Quartile 4</t>
  </si>
  <si>
    <t>Quartile 0</t>
  </si>
  <si>
    <t>group</t>
  </si>
  <si>
    <t xml:space="preserve">Main </t>
  </si>
  <si>
    <t>MS</t>
  </si>
  <si>
    <t>Lot</t>
  </si>
  <si>
    <t>Bldg</t>
  </si>
  <si>
    <t>Exterior</t>
  </si>
  <si>
    <t>Bsmt</t>
  </si>
  <si>
    <t>Bath</t>
  </si>
  <si>
    <t>Amenities</t>
  </si>
  <si>
    <t xml:space="preserve">Garage </t>
  </si>
  <si>
    <t>Financial</t>
  </si>
  <si>
    <t>Row Labels</t>
  </si>
  <si>
    <t>LF Outliers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</si>
  <si>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</si>
  <si>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</si>
  <si>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</si>
  <si>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</si>
  <si>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</si>
  <si>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</si>
  <si>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</si>
  <si>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</si>
  <si>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</si>
  <si>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</si>
  <si>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</si>
  <si>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</si>
  <si>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</si>
  <si>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Outliers</t>
  </si>
  <si>
    <t>LF W/out Outliers</t>
  </si>
  <si>
    <t>Lot Frontage</t>
  </si>
  <si>
    <t>Sale Price</t>
  </si>
  <si>
    <t>Lot Frontage Outlier</t>
  </si>
  <si>
    <t>LA Outliers</t>
  </si>
  <si>
    <t>Grand Total</t>
  </si>
  <si>
    <t>Sum of LotArea</t>
  </si>
  <si>
    <t>Lot Area</t>
  </si>
  <si>
    <t>Average of Sale Price</t>
  </si>
  <si>
    <t>no</t>
  </si>
  <si>
    <t>Average of SalePrice</t>
  </si>
  <si>
    <t>yes</t>
  </si>
  <si>
    <t>Square Footage</t>
  </si>
  <si>
    <t>Price / SF</t>
  </si>
  <si>
    <t>1Fam Neighborhood</t>
  </si>
  <si>
    <t>Neighborhood Avg Sale Price / SF</t>
  </si>
  <si>
    <t>Count of Id</t>
  </si>
  <si>
    <t>Neighborhood Count</t>
  </si>
  <si>
    <t>Overall Quality H/L</t>
  </si>
  <si>
    <t>Bldg Type</t>
  </si>
  <si>
    <t>Bsmt Outlier</t>
  </si>
  <si>
    <t>GrLivArea Outlier</t>
  </si>
  <si>
    <t>SF Outlier</t>
  </si>
  <si>
    <t>Floors</t>
  </si>
  <si>
    <t>Sum of GrLivArea</t>
  </si>
  <si>
    <t>Total Bath</t>
  </si>
  <si>
    <t>Bathrooms &lt;&gt; 3</t>
  </si>
  <si>
    <t xml:space="preserve"> </t>
  </si>
  <si>
    <t>Analysis</t>
  </si>
  <si>
    <t>T-test</t>
  </si>
  <si>
    <t>1.5x &gt;&lt; Interquartile</t>
  </si>
  <si>
    <t>Single Family Only</t>
  </si>
  <si>
    <t xml:space="preserve">Additional Grouping </t>
  </si>
  <si>
    <t>High vs. Low</t>
  </si>
  <si>
    <t>1 or 2 Floors</t>
  </si>
  <si>
    <t>2 or 2 Floors</t>
  </si>
  <si>
    <t>Total Bath (Bsmt + AbvGr)</t>
  </si>
  <si>
    <t>Measure</t>
  </si>
  <si>
    <t>Avg Sale Price</t>
  </si>
  <si>
    <t>Variable</t>
  </si>
  <si>
    <t>Category</t>
  </si>
  <si>
    <t xml:space="preserve">Variable </t>
  </si>
  <si>
    <t>Type</t>
  </si>
  <si>
    <t>Lot Initial Visualization</t>
  </si>
  <si>
    <t>Bldg Initial Visualization</t>
  </si>
  <si>
    <t>Overall Quality</t>
  </si>
  <si>
    <t>Bsmt Initial Visualization</t>
  </si>
  <si>
    <t>Total Bsmt SF</t>
  </si>
  <si>
    <t xml:space="preserve">Category </t>
  </si>
  <si>
    <t>Floors Initial Visualization</t>
  </si>
  <si>
    <t>Outlier</t>
  </si>
  <si>
    <t>Bath Initial Visualization</t>
  </si>
  <si>
    <t>Total Bath (Bsmnt Full &amp; Half + Full &amp; Half Bath)</t>
  </si>
  <si>
    <t>Group</t>
  </si>
  <si>
    <t>Alternative Group</t>
  </si>
  <si>
    <t>Null Group</t>
  </si>
  <si>
    <t>LF Base Avg</t>
  </si>
  <si>
    <t>LA Base Avg</t>
  </si>
  <si>
    <t>Nghbd Base Avg</t>
  </si>
  <si>
    <t>Bsmt Base Avg</t>
  </si>
  <si>
    <t>GLA Base Avg</t>
  </si>
  <si>
    <t xml:space="preserve">Lot Frontage Avg &gt; Base Avg </t>
  </si>
  <si>
    <t xml:space="preserve">Lot Frontage Avg &lt; Base Avg </t>
  </si>
  <si>
    <t xml:space="preserve">Lot Area Avg &lt; Base Avg </t>
  </si>
  <si>
    <t xml:space="preserve">Lot Area Avg &gt; Base Avg </t>
  </si>
  <si>
    <t>Above Average Neighborhoods</t>
  </si>
  <si>
    <t>Avg Sale Price/Square Footage of Single Family Homes</t>
  </si>
  <si>
    <t>Above Average</t>
  </si>
  <si>
    <t>Below Average</t>
  </si>
  <si>
    <t>Average of Price / SF</t>
  </si>
  <si>
    <t>Price / SF (w/ Bsmt)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</si>
  <si>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</si>
  <si>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</si>
  <si>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</si>
  <si>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</si>
  <si>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</si>
  <si>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</si>
  <si>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</si>
  <si>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</si>
  <si>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</si>
  <si>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</si>
  <si>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Total Sample Size</t>
  </si>
  <si>
    <t>Mean Difference</t>
  </si>
  <si>
    <t>Standard Error of Difference</t>
  </si>
  <si>
    <t>Confidence Interval</t>
  </si>
  <si>
    <t>C.I. lower</t>
  </si>
  <si>
    <t>C.I. upper</t>
  </si>
  <si>
    <t>upper limit</t>
  </si>
  <si>
    <t>lower limit</t>
  </si>
  <si>
    <t>Neighborhoods</t>
  </si>
  <si>
    <t>Count of ID</t>
  </si>
  <si>
    <t>Average Price/SF</t>
  </si>
  <si>
    <t>Below Average Neighborhoods</t>
  </si>
  <si>
    <t>Upper Limit</t>
  </si>
  <si>
    <t>Lower Limit</t>
  </si>
  <si>
    <t>Adjusted Variables</t>
  </si>
  <si>
    <t>Hypothesis</t>
  </si>
  <si>
    <t>Reject the null at 5.05 &lt; .05 that Above Average Neighborhoods have the same Average Sale Price / Square Footage as Below Average Neighborhoods.
With 95% confidence the Average Sale Price / Square Footage in Above Average Neighborhoods will have a difference of $25.60 to $31.76 greater than those in Below Average Neighborhoods.
The Average Sale Price Per SF for homes in Above Average Neighborhoods will fall between $135.13 and $140.02, while those in Below Average Neighborhoods will fall between $107.02 and $110.76.</t>
  </si>
  <si>
    <t>Condition 1</t>
  </si>
  <si>
    <t>Condition 1 Count</t>
  </si>
  <si>
    <t>Condition 2</t>
  </si>
  <si>
    <t>Condition 2 Count</t>
  </si>
  <si>
    <t>Test</t>
  </si>
  <si>
    <t>N/A</t>
  </si>
  <si>
    <t>Visualization</t>
  </si>
  <si>
    <t>Visualization &amp; T-test</t>
  </si>
  <si>
    <t xml:space="preserve">Visualization </t>
  </si>
  <si>
    <t>Z-test</t>
  </si>
  <si>
    <t>Living Area</t>
  </si>
  <si>
    <t>High</t>
  </si>
  <si>
    <t>2 Floors</t>
  </si>
  <si>
    <t>1 Floor</t>
  </si>
  <si>
    <t>More</t>
  </si>
  <si>
    <t>Less</t>
  </si>
  <si>
    <t>TotalBath</t>
  </si>
  <si>
    <t>House Style</t>
  </si>
  <si>
    <t>Overall Condition</t>
  </si>
  <si>
    <t xml:space="preserve"> Sale Price</t>
  </si>
  <si>
    <t>Year Built</t>
  </si>
  <si>
    <t xml:space="preserve">Year Remodeled </t>
  </si>
  <si>
    <t>1stFlr Outlier</t>
  </si>
  <si>
    <t>2ndFlr Outlier</t>
  </si>
  <si>
    <t>1st Floor Square Footage</t>
  </si>
  <si>
    <t>Floors Binary</t>
  </si>
  <si>
    <t>Sum of 1stFlrSF</t>
  </si>
  <si>
    <t>Sum of 2ndFlrSF</t>
  </si>
  <si>
    <t>2nd Floor Square Footage</t>
  </si>
  <si>
    <t>Rooms Initial Visualization</t>
  </si>
  <si>
    <t>Kitchen Quality</t>
  </si>
  <si>
    <t>Total Rooms Above Grade</t>
  </si>
  <si>
    <t>Garage Initial Visualization</t>
  </si>
  <si>
    <t>Garage Cars</t>
  </si>
  <si>
    <t>Visualization &amp; Z-test</t>
  </si>
  <si>
    <t>Sum of GarageArea</t>
  </si>
  <si>
    <t>Garage Area Outlier</t>
  </si>
  <si>
    <t>Garage Area</t>
  </si>
  <si>
    <t>TotalBsmtSF Avg &gt; Base Avg</t>
  </si>
  <si>
    <t>GrLivArea Avg &gt; Base Avg</t>
  </si>
  <si>
    <t>GarageArea Avg &gt; Base Avg</t>
  </si>
  <si>
    <t>TotalBsmtSF Avg &lt; Base Avg</t>
  </si>
  <si>
    <t>GrLivArea Avg &lt; Base Avg</t>
  </si>
  <si>
    <t>GarageArea Avg &lt; Base Avg</t>
  </si>
  <si>
    <t>Cars &lt;&gt; 2</t>
  </si>
  <si>
    <t>High OverallQual &gt; Base Avg</t>
  </si>
  <si>
    <t>Low OverallQual &lt; Base Avg</t>
  </si>
  <si>
    <t>Above vs. Below Average</t>
  </si>
  <si>
    <t>2+ Cars or Less</t>
  </si>
  <si>
    <t>Avg SalePrice / SF, Above vs. Below Avg</t>
  </si>
  <si>
    <t>HouseStyle Base Avg</t>
  </si>
  <si>
    <t>HouseStyle Avg Sale Price / SF</t>
  </si>
  <si>
    <t>High OverallCond &gt; Base Avg</t>
  </si>
  <si>
    <t>Low OverallCond &lt; Base Avg</t>
  </si>
  <si>
    <t>OverallCond H/L</t>
  </si>
  <si>
    <t>6+ Rooms</t>
  </si>
  <si>
    <t>6+ Rooms Avg &lt; Base Avg</t>
  </si>
  <si>
    <t>6+ Rooms Avg &gt; Base Avg</t>
  </si>
  <si>
    <t>6+ Rooms or Less</t>
  </si>
  <si>
    <t>GarageArea Base Avg</t>
  </si>
  <si>
    <t>Square Footage (BsmtSF + GrLivArea), Above vs. Below Average</t>
  </si>
  <si>
    <t>&gt; TA or &lt;= TA</t>
  </si>
  <si>
    <t>Below Avg Neighborhoods</t>
  </si>
  <si>
    <t>Above Avg Neighborhoods</t>
  </si>
  <si>
    <t xml:space="preserve">TotalBath Less Avg </t>
  </si>
  <si>
    <t>TotalBath More Avg</t>
  </si>
  <si>
    <t xml:space="preserve">High Quality </t>
  </si>
  <si>
    <t xml:space="preserve">Low Quality </t>
  </si>
  <si>
    <t>KitchenQual H/L</t>
  </si>
  <si>
    <t>Single Family Only, No Split Level Homes</t>
  </si>
  <si>
    <t>HouseStyle Adj</t>
  </si>
  <si>
    <t>1 Story</t>
  </si>
  <si>
    <t>Avg SalePrice / SF, 1Story vs. 2Story</t>
  </si>
  <si>
    <t xml:space="preserve">Average of Price / SF </t>
  </si>
  <si>
    <t>1 Story Above Avg</t>
  </si>
  <si>
    <t>2 Story Below Avg</t>
  </si>
  <si>
    <t>Average SalePrice/SF</t>
  </si>
  <si>
    <t>2 Story</t>
  </si>
  <si>
    <t>Reject the null at 1.14E-18 &lt; .05 that homes with Above Average Lot Frontage have the same Average Sale Price as homes with Below Average Lot Frontage.
With 95% confidence the Average Sale Price with Above Average Lot Frontage will have a difference of $30,575 to $47,608 compared to those with Below Average Lot Frontage.
The Average Sale Price for homes with Above Average Lot Frontage will fall between $19,6596 and $21,1098, while those with Below Average Lot Frontage will fall between $160,223 and $160288..</t>
  </si>
  <si>
    <t>Reject the null at 1.91E-116 &lt; .05 that homes with High Overall Quality have the same Average Sale Price as Low Overall Quality homes. 
With 95% confidence the Average Sale Price of homes with a High Overall Quality rating will have a difference of $100,484 to $115,516 greater than Low Overall Quality rated homes.
The Average Sale Price for High Overall Quality homes will fall between $241,277 and $255,492, while Low Overall Quality homes will fall between $137,939 and $142,828.</t>
  </si>
  <si>
    <t>Reject the null at 8.42E -21 &lt; .05 that homes rated with a High Overall Condition have the same Average Sale Price as Low Overall Condition rated homes. 
With 95% confidence the Average Sale Price of homes with a High Overall Condition rating will have a difference of $28,983 to $43,997 greater than homes with a Low Overall Condition rating.
The Average Sale Price for homes with a High Overall Condition rating will fall between $153,204 and $163,227, while homes with a Low Overall Condition rating will fall between $189,064 and $200,303.</t>
  </si>
  <si>
    <t>Reject the null at 4.94E-38 &lt; .05 that homes with an Above Average Lot Area have the same Average Sale Price homes with a Below Average Lot Area.
With 95% confidence the Average Sale Price with an Above Average Lot Area will be $55,237 to $73,553 greater than those with a Below Average Lot Area.
The Average Sale Price will fall between $212,938 and $229,812, while those with a Below Average Lot Area will fall between $153,418 and $160,541.</t>
  </si>
  <si>
    <t>Reject the null at 1.97E -76 &lt; .05 that homes with a Basement of Above Average Square Footage have the same Average Sale Price as homes with a Basement of Below Average Square Footage.
With 95% confidence the Average Sale Price of homes with a Basement of Above Average Square Footage will be $73,034 to $88,522 greater than those with a Basement of Below Average Square Footage.
The Average Sale  will fall between $220,058 and $234,180, while those with a Below Average Lot Area will fall between $143,161 and $149,521.</t>
  </si>
  <si>
    <t>Total Basement Square Footage</t>
  </si>
  <si>
    <t>Reject the null at 4.88E -20 &lt; .05 that Single Family Two Story House Styles have the same Average Sale Price Per Square Footage as Single Family One Story House Styles
With 95% confidence the Average Sale Price Per Square Footage for Single Family Two Story House Styles will be $6.90 to $10.54 greater than Single Family One Story House Styles.
The Average Sale Price Per Square Footage for Single Family Two Story House Styles will fall between $74.52 and $77.45, while Single Family One Story House Styles will fall between $66.18 and $68.34.</t>
  </si>
  <si>
    <t>Average of Price / SF (w/ Bsmt)</t>
  </si>
  <si>
    <t>General Living Area</t>
  </si>
  <si>
    <t>Total Bathrooms</t>
  </si>
  <si>
    <t>More than 3 Bathrooms</t>
  </si>
  <si>
    <t>Less than 3 Bathrooms</t>
  </si>
  <si>
    <t>Low Quality</t>
  </si>
  <si>
    <t>High Quality</t>
  </si>
  <si>
    <t>Total Rooms</t>
  </si>
  <si>
    <t>Less than 6 Rooms</t>
  </si>
  <si>
    <t>YearBuilt &lt;= 1954</t>
  </si>
  <si>
    <t>Since 1954 (1st Quartile)</t>
  </si>
  <si>
    <t>Since 1961 (1st Quartile)</t>
  </si>
  <si>
    <t>Before 1954</t>
  </si>
  <si>
    <t>Before 1961</t>
  </si>
  <si>
    <t>SalePrice Base Avg</t>
  </si>
  <si>
    <t xml:space="preserve">Year Built </t>
  </si>
  <si>
    <t>Sum of Before 1954</t>
  </si>
  <si>
    <t xml:space="preserve">Count </t>
  </si>
  <si>
    <t>Sum of Homes &lt;= 1954</t>
  </si>
  <si>
    <t>Rate</t>
  </si>
  <si>
    <t xml:space="preserve">Standard Deviation </t>
  </si>
  <si>
    <t>Proportion Difference</t>
  </si>
  <si>
    <t>Pooled Sample Proportion</t>
  </si>
  <si>
    <t>Z-statistic</t>
  </si>
  <si>
    <t>P-value</t>
  </si>
  <si>
    <t>Conversion Rate</t>
  </si>
  <si>
    <t>Standard Error of Proportion</t>
  </si>
  <si>
    <t>C.I. Upper</t>
  </si>
  <si>
    <t>C.I. Lower</t>
  </si>
  <si>
    <t>Above Avg Sale Price</t>
  </si>
  <si>
    <t>Below Avg Sale Price</t>
  </si>
  <si>
    <t>Reject the null at 9.20E -27 that houses having been Built Before 1954 have no effect on Average Sale Price 
 With 95% confidence homes in having been Built Before 1954 will be 19.74% to 28.37% more likely to have an Above Average Sale Price SF than a Below Average Sale Price Per SF.
Homes with a Above Average Sale Price will have been Built Before 1954 on 34.62% to 41.58% of occasions, while those with a Below Average Sale Price will have been Built Before 1954 on 11.49% to 16.60% of occasions.</t>
  </si>
  <si>
    <t>Less Than 6 Rooms</t>
  </si>
  <si>
    <t xml:space="preserve">Total Basement Square Footage </t>
  </si>
  <si>
    <t>Housing Factors Affecting Sale Price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</si>
</sst>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$&quot;#,##0_);[Red]\(&quot;$&quot;#,##0\)"/>
    <numFmt numFmtId="44" formatCode="_(&quot;$&quot;* #,##0.00_);_(&quot;$&quot;* \(#,##0.00\);_(&quot;$&quot;* &quot;-&quot;??_);_(@_)"/>
    <numFmt numFmtId="164" formatCode="&quot;$&quot;#,##0"/>
    <numFmt numFmtId="165" formatCode="_(&quot;$&quot;* #,##0_);_(&quot;$&quot;* \(#,##0\);_(&quot;$&quot;* &quot;-&quot;??_);_(@_)"/>
    <numFmt numFmtId="166" formatCode="&quot;$&quot;#,##0.00"/>
    <numFmt numFmtId="167" formatCode="_(&quot;$&quot;* #,##0.0000000_);_(&quot;$&quot;* \(#,##0.0000000\);_(&quot;$&quot;* &quot;-&quot;??_);_(@_)"/>
  </numFmts>
  <fonts count="2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b/>
      <sz val="22"/>
      <color theme="1"/>
      <name val="Calibri (Body)"/>
    </font>
    <font>
      <b/>
      <sz val="18"/>
      <color theme="1"/>
      <name val="Calibri"/>
      <family val="2"/>
      <scheme val="minor"/>
    </font>
    <font>
      <b/>
      <sz val="18"/>
      <color theme="1"/>
      <name val="Calibri (Body)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DADED"/>
        <bgColor indexed="64"/>
      </patternFill>
    </fill>
    <fill>
      <patternFill patternType="solid">
        <fgColor rgb="FFB7EFED"/>
        <bgColor indexed="64"/>
      </patternFill>
    </fill>
    <fill>
      <patternFill patternType="solid">
        <fgColor rgb="FFBEBBF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/>
        <bgColor theme="4" tint="0.79998168889431442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E97F9D"/>
        <bgColor indexed="64"/>
      </patternFill>
    </fill>
    <fill>
      <patternFill patternType="solid">
        <fgColor rgb="FFDCEB9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theme="4" tint="0.79998168889431442"/>
      </patternFill>
    </fill>
    <fill>
      <patternFill patternType="solid">
        <fgColor theme="0" tint="-4.9989318521683403E-2"/>
        <bgColor rgb="FFD9E1F2"/>
      </patternFill>
    </fill>
    <fill>
      <patternFill patternType="solid">
        <fgColor rgb="FFEEE6AC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19">
    <xf numFmtId="0" fontId="0" fillId="0" borderId="0" xfId="0"/>
    <xf numFmtId="0" fontId="0" fillId="33" borderId="0" xfId="0" applyFill="1"/>
    <xf numFmtId="0" fontId="0" fillId="0" borderId="0" xfId="0" applyFill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18" fillId="0" borderId="0" xfId="0" applyFont="1"/>
    <xf numFmtId="164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20" fillId="0" borderId="11" xfId="0" applyFont="1" applyFill="1" applyBorder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0" fillId="34" borderId="0" xfId="0" applyFill="1"/>
    <xf numFmtId="0" fontId="16" fillId="0" borderId="0" xfId="0" applyFont="1"/>
    <xf numFmtId="0" fontId="13" fillId="35" borderId="14" xfId="0" applyFont="1" applyFill="1" applyBorder="1"/>
    <xf numFmtId="0" fontId="13" fillId="35" borderId="12" xfId="0" applyFont="1" applyFill="1" applyBorder="1"/>
    <xf numFmtId="0" fontId="13" fillId="35" borderId="13" xfId="0" applyFont="1" applyFill="1" applyBorder="1"/>
    <xf numFmtId="165" fontId="0" fillId="0" borderId="0" xfId="42" applyNumberFormat="1" applyFont="1"/>
    <xf numFmtId="165" fontId="0" fillId="0" borderId="0" xfId="0" applyNumberFormat="1"/>
    <xf numFmtId="0" fontId="13" fillId="36" borderId="0" xfId="0" applyFont="1" applyFill="1"/>
    <xf numFmtId="165" fontId="13" fillId="36" borderId="0" xfId="0" applyNumberFormat="1" applyFont="1" applyFill="1"/>
    <xf numFmtId="0" fontId="21" fillId="34" borderId="0" xfId="0" applyFont="1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16" fillId="0" borderId="0" xfId="0" applyFont="1" applyFill="1"/>
    <xf numFmtId="0" fontId="16" fillId="0" borderId="15" xfId="0" applyFont="1" applyFill="1" applyBorder="1"/>
    <xf numFmtId="0" fontId="22" fillId="0" borderId="15" xfId="0" applyFont="1" applyFill="1" applyBorder="1"/>
    <xf numFmtId="0" fontId="0" fillId="41" borderId="0" xfId="0" applyFill="1"/>
    <xf numFmtId="0" fontId="0" fillId="43" borderId="0" xfId="0" applyFill="1"/>
    <xf numFmtId="0" fontId="0" fillId="43" borderId="15" xfId="0" applyFill="1" applyBorder="1"/>
    <xf numFmtId="0" fontId="16" fillId="43" borderId="15" xfId="0" applyFont="1" applyFill="1" applyBorder="1"/>
    <xf numFmtId="0" fontId="0" fillId="43" borderId="17" xfId="0" applyFill="1" applyBorder="1"/>
    <xf numFmtId="0" fontId="0" fillId="43" borderId="16" xfId="0" applyFill="1" applyBorder="1"/>
    <xf numFmtId="0" fontId="0" fillId="0" borderId="13" xfId="0" applyFont="1" applyFill="1" applyBorder="1"/>
    <xf numFmtId="0" fontId="0" fillId="0" borderId="0" xfId="0" applyFont="1" applyFill="1" applyBorder="1"/>
    <xf numFmtId="0" fontId="20" fillId="0" borderId="11" xfId="0" applyFont="1" applyFill="1" applyBorder="1" applyAlignment="1">
      <alignment horizontal="centerContinuous"/>
    </xf>
    <xf numFmtId="0" fontId="0" fillId="0" borderId="0" xfId="0" applyBorder="1"/>
    <xf numFmtId="166" fontId="0" fillId="0" borderId="0" xfId="0" applyNumberFormat="1"/>
    <xf numFmtId="0" fontId="13" fillId="42" borderId="0" xfId="0" applyFont="1" applyFill="1"/>
    <xf numFmtId="166" fontId="13" fillId="42" borderId="0" xfId="0" applyNumberFormat="1" applyFont="1" applyFill="1"/>
    <xf numFmtId="44" fontId="0" fillId="0" borderId="0" xfId="0" applyNumberFormat="1"/>
    <xf numFmtId="0" fontId="0" fillId="0" borderId="10" xfId="0" applyBorder="1"/>
    <xf numFmtId="0" fontId="0" fillId="44" borderId="0" xfId="0" applyFill="1"/>
    <xf numFmtId="0" fontId="16" fillId="44" borderId="15" xfId="0" applyFont="1" applyFill="1" applyBorder="1"/>
    <xf numFmtId="0" fontId="0" fillId="44" borderId="15" xfId="0" applyFill="1" applyBorder="1"/>
    <xf numFmtId="0" fontId="18" fillId="44" borderId="15" xfId="0" applyFont="1" applyFill="1" applyBorder="1"/>
    <xf numFmtId="0" fontId="0" fillId="44" borderId="15" xfId="0" applyFont="1" applyFill="1" applyBorder="1"/>
    <xf numFmtId="0" fontId="0" fillId="45" borderId="15" xfId="0" applyFont="1" applyFill="1" applyBorder="1"/>
    <xf numFmtId="0" fontId="0" fillId="43" borderId="15" xfId="0" applyFont="1" applyFill="1" applyBorder="1"/>
    <xf numFmtId="0" fontId="0" fillId="46" borderId="0" xfId="0" applyFill="1"/>
    <xf numFmtId="0" fontId="16" fillId="34" borderId="0" xfId="0" applyFont="1" applyFill="1"/>
    <xf numFmtId="0" fontId="16" fillId="37" borderId="0" xfId="0" applyFont="1" applyFill="1"/>
    <xf numFmtId="0" fontId="16" fillId="38" borderId="0" xfId="0" applyFont="1" applyFill="1"/>
    <xf numFmtId="0" fontId="16" fillId="39" borderId="0" xfId="0" applyFont="1" applyFill="1" applyBorder="1"/>
    <xf numFmtId="0" fontId="16" fillId="40" borderId="0" xfId="0" applyFont="1" applyFill="1"/>
    <xf numFmtId="0" fontId="0" fillId="47" borderId="0" xfId="0" applyFill="1"/>
    <xf numFmtId="0" fontId="16" fillId="47" borderId="0" xfId="0" applyFont="1" applyFill="1" applyBorder="1"/>
    <xf numFmtId="0" fontId="0" fillId="46" borderId="0" xfId="0" applyFont="1" applyFill="1"/>
    <xf numFmtId="0" fontId="16" fillId="47" borderId="0" xfId="0" applyFont="1" applyFill="1"/>
    <xf numFmtId="0" fontId="16" fillId="48" borderId="0" xfId="0" applyFont="1" applyFill="1"/>
    <xf numFmtId="0" fontId="0" fillId="48" borderId="0" xfId="0" applyFill="1"/>
    <xf numFmtId="0" fontId="16" fillId="49" borderId="0" xfId="0" applyFont="1" applyFill="1"/>
    <xf numFmtId="0" fontId="0" fillId="49" borderId="0" xfId="0" applyFill="1"/>
    <xf numFmtId="0" fontId="16" fillId="50" borderId="0" xfId="0" applyFont="1" applyFill="1"/>
    <xf numFmtId="0" fontId="0" fillId="50" borderId="0" xfId="0" applyFill="1"/>
    <xf numFmtId="167" fontId="16" fillId="50" borderId="0" xfId="42" applyNumberFormat="1" applyFont="1" applyFill="1"/>
    <xf numFmtId="167" fontId="0" fillId="50" borderId="0" xfId="42" applyNumberFormat="1" applyFont="1" applyFill="1"/>
    <xf numFmtId="167" fontId="0" fillId="0" borderId="0" xfId="42" applyNumberFormat="1" applyFont="1" applyFill="1"/>
    <xf numFmtId="0" fontId="0" fillId="51" borderId="15" xfId="0" applyFont="1" applyFill="1" applyBorder="1"/>
    <xf numFmtId="0" fontId="18" fillId="43" borderId="15" xfId="0" applyFont="1" applyFill="1" applyBorder="1"/>
    <xf numFmtId="0" fontId="18" fillId="52" borderId="15" xfId="0" applyFont="1" applyFill="1" applyBorder="1"/>
    <xf numFmtId="6" fontId="0" fillId="0" borderId="0" xfId="0" applyNumberFormat="1"/>
    <xf numFmtId="0" fontId="0" fillId="0" borderId="0" xfId="0" applyAlignment="1">
      <alignment horizontal="left" indent="2"/>
    </xf>
    <xf numFmtId="0" fontId="16" fillId="34" borderId="0" xfId="0" applyFont="1" applyFill="1" applyBorder="1"/>
    <xf numFmtId="0" fontId="0" fillId="0" borderId="0" xfId="0" applyAlignment="1">
      <alignment wrapText="1"/>
    </xf>
    <xf numFmtId="0" fontId="0" fillId="41" borderId="0" xfId="0" applyFont="1" applyFill="1" applyBorder="1" applyAlignment="1">
      <alignment vertical="center" wrapText="1"/>
    </xf>
    <xf numFmtId="0" fontId="0" fillId="0" borderId="18" xfId="0" applyBorder="1" applyAlignment="1">
      <alignment horizontal="left"/>
    </xf>
    <xf numFmtId="0" fontId="0" fillId="0" borderId="18" xfId="0" applyNumberFormat="1" applyBorder="1"/>
    <xf numFmtId="10" fontId="0" fillId="0" borderId="0" xfId="43" applyNumberFormat="1" applyFont="1"/>
    <xf numFmtId="10" fontId="0" fillId="0" borderId="0" xfId="0" applyNumberFormat="1"/>
    <xf numFmtId="0" fontId="0" fillId="0" borderId="0" xfId="0" applyFont="1" applyFill="1" applyBorder="1" applyAlignment="1">
      <alignment vertical="center" wrapText="1"/>
    </xf>
    <xf numFmtId="0" fontId="0" fillId="53" borderId="0" xfId="0" applyFill="1"/>
    <xf numFmtId="0" fontId="24" fillId="33" borderId="0" xfId="0" applyFont="1" applyFill="1" applyBorder="1" applyAlignment="1">
      <alignment horizontal="center" vertical="center"/>
    </xf>
    <xf numFmtId="0" fontId="0" fillId="0" borderId="0" xfId="0" applyFill="1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15" xfId="0" applyBorder="1"/>
    <xf numFmtId="0" fontId="0" fillId="0" borderId="0" xfId="0" applyFont="1"/>
    <xf numFmtId="0" fontId="27" fillId="43" borderId="19" xfId="0" applyFont="1" applyFill="1" applyBorder="1" applyAlignment="1">
      <alignment horizontal="center" vertical="center"/>
    </xf>
    <xf numFmtId="0" fontId="27" fillId="43" borderId="20" xfId="0" applyFont="1" applyFill="1" applyBorder="1" applyAlignment="1">
      <alignment horizontal="center" vertical="center"/>
    </xf>
    <xf numFmtId="0" fontId="27" fillId="43" borderId="21" xfId="0" applyFont="1" applyFill="1" applyBorder="1" applyAlignment="1">
      <alignment horizontal="center" vertical="center"/>
    </xf>
    <xf numFmtId="0" fontId="27" fillId="43" borderId="22" xfId="0" applyFont="1" applyFill="1" applyBorder="1" applyAlignment="1">
      <alignment horizontal="center" vertical="center"/>
    </xf>
    <xf numFmtId="0" fontId="27" fillId="43" borderId="0" xfId="0" applyFont="1" applyFill="1" applyBorder="1" applyAlignment="1">
      <alignment horizontal="center" vertical="center"/>
    </xf>
    <xf numFmtId="0" fontId="27" fillId="43" borderId="23" xfId="0" applyFont="1" applyFill="1" applyBorder="1" applyAlignment="1">
      <alignment horizontal="center" vertical="center"/>
    </xf>
    <xf numFmtId="0" fontId="27" fillId="43" borderId="24" xfId="0" applyFont="1" applyFill="1" applyBorder="1" applyAlignment="1">
      <alignment horizontal="center" vertical="center"/>
    </xf>
    <xf numFmtId="0" fontId="27" fillId="43" borderId="25" xfId="0" applyFont="1" applyFill="1" applyBorder="1" applyAlignment="1">
      <alignment horizontal="center" vertical="center"/>
    </xf>
    <xf numFmtId="0" fontId="27" fillId="43" borderId="26" xfId="0" applyFont="1" applyFill="1" applyBorder="1" applyAlignment="1">
      <alignment horizontal="center" vertical="center"/>
    </xf>
    <xf numFmtId="0" fontId="24" fillId="33" borderId="0" xfId="0" applyFont="1" applyFill="1" applyBorder="1" applyAlignment="1">
      <alignment horizontal="center" vertical="center"/>
    </xf>
    <xf numFmtId="0" fontId="24" fillId="33" borderId="23" xfId="0" applyFont="1" applyFill="1" applyBorder="1" applyAlignment="1">
      <alignment horizontal="center" vertical="center"/>
    </xf>
    <xf numFmtId="0" fontId="24" fillId="33" borderId="22" xfId="0" applyFont="1" applyFill="1" applyBorder="1" applyAlignment="1">
      <alignment horizontal="center" vertical="center"/>
    </xf>
    <xf numFmtId="0" fontId="25" fillId="33" borderId="0" xfId="0" applyFont="1" applyFill="1" applyAlignment="1">
      <alignment horizontal="left" vertical="center"/>
    </xf>
    <xf numFmtId="0" fontId="0" fillId="33" borderId="0" xfId="0" applyFill="1" applyAlignment="1">
      <alignment horizontal="left" vertical="center"/>
    </xf>
    <xf numFmtId="0" fontId="24" fillId="33" borderId="0" xfId="0" applyFont="1" applyFill="1" applyAlignment="1">
      <alignment horizontal="left" vertical="center"/>
    </xf>
    <xf numFmtId="0" fontId="26" fillId="41" borderId="0" xfId="0" applyFont="1" applyFill="1" applyBorder="1" applyAlignment="1">
      <alignment horizontal="center" vertical="center"/>
    </xf>
    <xf numFmtId="0" fontId="0" fillId="41" borderId="0" xfId="0" applyFont="1" applyFill="1" applyBorder="1" applyAlignment="1">
      <alignment horizontal="center" vertical="center" wrapText="1"/>
    </xf>
    <xf numFmtId="0" fontId="23" fillId="41" borderId="0" xfId="0" applyFont="1" applyFill="1" applyBorder="1" applyAlignment="1">
      <alignment horizontal="center" vertical="center"/>
    </xf>
    <xf numFmtId="0" fontId="25" fillId="41" borderId="0" xfId="0" applyFont="1" applyFill="1" applyBorder="1" applyAlignment="1">
      <alignment horizontal="center" vertical="center"/>
    </xf>
    <xf numFmtId="0" fontId="26" fillId="41" borderId="0" xfId="0" applyFont="1" applyFill="1" applyBorder="1" applyAlignment="1">
      <alignment horizontal="center"/>
    </xf>
    <xf numFmtId="0" fontId="23" fillId="44" borderId="0" xfId="0" applyFont="1" applyFill="1" applyAlignment="1">
      <alignment horizontal="center" vertical="center"/>
    </xf>
    <xf numFmtId="0" fontId="24" fillId="33" borderId="0" xfId="0" applyFont="1" applyFill="1" applyAlignment="1">
      <alignment horizontal="center" vertical="center"/>
    </xf>
    <xf numFmtId="0" fontId="25" fillId="33" borderId="0" xfId="0" applyFont="1" applyFill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23" fillId="43" borderId="0" xfId="0" applyFont="1" applyFill="1" applyAlignment="1">
      <alignment horizontal="center" vertical="center"/>
    </xf>
    <xf numFmtId="0" fontId="26" fillId="43" borderId="0" xfId="0" applyFont="1" applyFill="1" applyAlignment="1">
      <alignment horizontal="center" vertic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18"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_(&quot;$&quot;* #,##0_);_(&quot;$&quot;* \(#,##0\);_(&quot;$&quot;* &quot;-&quot;??_);_(@_)"/>
    </dxf>
    <dxf>
      <numFmt numFmtId="164" formatCode="&quot;$&quot;#,##0"/>
    </dxf>
    <dxf>
      <numFmt numFmtId="166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colors>
    <mruColors>
      <color rgb="FFEEE6AC"/>
      <color rgb="FFE97F9D"/>
      <color rgb="FFBEBBF0"/>
      <color rgb="FFFF7E79"/>
      <color rgb="FFFF7B78"/>
      <color rgb="FFDCEB90"/>
      <color rgb="FFEDADED"/>
      <color rgb="FFB7EFED"/>
      <color rgb="FFFF85FF"/>
      <color rgb="FF85EA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2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'Viz - Rooms'!$L$34</c:f>
              <c:strCache>
                <c:ptCount val="1"/>
                <c:pt idx="0">
                  <c:v>Count of 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'Viz - Rooms'!$L$35:$L$46</c:f>
              <c:numCache>
                <c:formatCode>General</c:formatCode>
                <c:ptCount val="12"/>
                <c:pt idx="0">
                  <c:v>1</c:v>
                </c:pt>
                <c:pt idx="1">
                  <c:v>17</c:v>
                </c:pt>
                <c:pt idx="2">
                  <c:v>97</c:v>
                </c:pt>
                <c:pt idx="3">
                  <c:v>275</c:v>
                </c:pt>
                <c:pt idx="4">
                  <c:v>402</c:v>
                </c:pt>
                <c:pt idx="5">
                  <c:v>329</c:v>
                </c:pt>
                <c:pt idx="6">
                  <c:v>187</c:v>
                </c:pt>
                <c:pt idx="7">
                  <c:v>75</c:v>
                </c:pt>
                <c:pt idx="8">
                  <c:v>47</c:v>
                </c:pt>
                <c:pt idx="9">
                  <c:v>18</c:v>
                </c:pt>
                <c:pt idx="10">
                  <c:v>11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91-5E4B-8822-1A0BCA5227E8}"/>
            </c:ext>
          </c:extLst>
        </c:ser>
        <c:ser>
          <c:idx val="1"/>
          <c:order val="1"/>
          <c:tx>
            <c:strRef>
              <c:f>'Viz - Rooms'!$M$34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'Viz - Rooms'!$M$35:$M$46</c:f>
              <c:numCache>
                <c:formatCode>"$"#,##0</c:formatCode>
                <c:ptCount val="12"/>
                <c:pt idx="0">
                  <c:v>39300</c:v>
                </c:pt>
                <c:pt idx="1">
                  <c:v>111217.64705882352</c:v>
                </c:pt>
                <c:pt idx="2">
                  <c:v>122844.62886597938</c:v>
                </c:pt>
                <c:pt idx="3">
                  <c:v>141550.74909090908</c:v>
                </c:pt>
                <c:pt idx="4">
                  <c:v>161303.2960199005</c:v>
                </c:pt>
                <c:pt idx="5">
                  <c:v>196666.78419452888</c:v>
                </c:pt>
                <c:pt idx="6">
                  <c:v>213427.5294117647</c:v>
                </c:pt>
                <c:pt idx="7">
                  <c:v>252988.17333333334</c:v>
                </c:pt>
                <c:pt idx="8">
                  <c:v>296279.17021276598</c:v>
                </c:pt>
                <c:pt idx="9">
                  <c:v>318022</c:v>
                </c:pt>
                <c:pt idx="10">
                  <c:v>280971.45454545453</c:v>
                </c:pt>
                <c:pt idx="11">
                  <c:v>200000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91-5E4B-8822-1A0BCA522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5402095"/>
        <c:axId val="1505405439"/>
      </c:barChart>
      <c:catAx>
        <c:axId val="150540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405439"/>
        <c:crosses val="autoZero"/>
        <c:auto val="1"/>
        <c:lblAlgn val="ctr"/>
        <c:lblOffset val="100"/>
        <c:noMultiLvlLbl val="0"/>
      </c:catAx>
      <c:valAx>
        <c:axId val="150540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402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C2B-3541-8A4F-E867B16ECD59}"/>
              </c:ext>
            </c:extLst>
          </c:dPt>
          <c:dLbls>
            <c:dLbl>
              <c:idx val="0"/>
              <c:layout>
                <c:manualLayout>
                  <c:x val="0"/>
                  <c:y val="-6.303317182707925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C2B-3541-8A4F-E867B16ECD59}"/>
                </c:ext>
              </c:extLst>
            </c:dLbl>
            <c:dLbl>
              <c:idx val="1"/>
              <c:layout>
                <c:manualLayout>
                  <c:x val="0"/>
                  <c:y val="-5.402843299463934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C2B-3541-8A4F-E867B16ECD59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'Z-test YearBuilt'!$P$8:$Q$8</c:f>
                <c:numCache>
                  <c:formatCode>General</c:formatCode>
                  <c:ptCount val="2"/>
                  <c:pt idx="0">
                    <c:v>3.4802993473704115E-2</c:v>
                  </c:pt>
                  <c:pt idx="1">
                    <c:v>2.5521828851190944E-2</c:v>
                  </c:pt>
                </c:numCache>
              </c:numRef>
            </c:plus>
            <c:minus>
              <c:numRef>
                <c:f>'Z-test YearBuilt'!$P$9:$Q$9</c:f>
                <c:numCache>
                  <c:formatCode>General</c:formatCode>
                  <c:ptCount val="2"/>
                  <c:pt idx="0">
                    <c:v>3.4802993473704115E-2</c:v>
                  </c:pt>
                  <c:pt idx="1">
                    <c:v>2.5521828851190944E-2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'Z-test YearBuilt'!$P$3:$Q$3</c:f>
              <c:strCache>
                <c:ptCount val="2"/>
                <c:pt idx="0">
                  <c:v>Above Avg Sale Price</c:v>
                </c:pt>
                <c:pt idx="1">
                  <c:v>Below Avg Sale Price</c:v>
                </c:pt>
              </c:strCache>
            </c:strRef>
          </c:cat>
          <c:val>
            <c:numRef>
              <c:f>'Z-test YearBuilt'!$P$4:$Q$4</c:f>
              <c:numCache>
                <c:formatCode>General</c:formatCode>
                <c:ptCount val="2"/>
                <c:pt idx="0">
                  <c:v>0.38101604278074869</c:v>
                </c:pt>
                <c:pt idx="1">
                  <c:v>0.1404494382022472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98-4B05-BC0A-471DC9CF3ED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59825920"/>
        <c:axId val="859831328"/>
      </c:barChart>
      <c:catAx>
        <c:axId val="85982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831328"/>
        <c:crosses val="autoZero"/>
        <c:auto val="1"/>
        <c:lblAlgn val="ctr"/>
        <c:lblOffset val="100"/>
        <c:noMultiLvlLbl val="0"/>
      </c:catAx>
      <c:valAx>
        <c:axId val="859831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825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4639-314B-83F2-0BEAEE872544}"/>
              </c:ext>
            </c:extLst>
          </c:dPt>
          <c:dLbls>
            <c:dLbl>
              <c:idx val="0"/>
              <c:layout>
                <c:manualLayout>
                  <c:x val="-3.1561467573450576E-3"/>
                  <c:y val="-2.355371824189112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639-314B-83F2-0BEAEE872544}"/>
                </c:ext>
              </c:extLst>
            </c:dLbl>
            <c:dLbl>
              <c:idx val="1"/>
              <c:layout>
                <c:manualLayout>
                  <c:x val="0"/>
                  <c:y val="-3.925619706981850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39-314B-83F2-0BEAEE872544}"/>
                </c:ext>
              </c:extLst>
            </c:dLbl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'T-test GarageArea'!$Q$8:$R$8</c:f>
                <c:numCache>
                  <c:formatCode>General</c:formatCode>
                  <c:ptCount val="2"/>
                  <c:pt idx="0">
                    <c:v>6189.4582704938575</c:v>
                  </c:pt>
                  <c:pt idx="1">
                    <c:v>3189.1302057455027</c:v>
                  </c:pt>
                </c:numCache>
              </c:numRef>
            </c:plus>
            <c:minus>
              <c:numRef>
                <c:f>'T-test GarageArea'!$Q$9:$R$9</c:f>
                <c:numCache>
                  <c:formatCode>General</c:formatCode>
                  <c:ptCount val="2"/>
                  <c:pt idx="0">
                    <c:v>6189.4582704938575</c:v>
                  </c:pt>
                  <c:pt idx="1">
                    <c:v>3189.1302057455027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'T-test GarageArea'!$Q$3:$R$3</c:f>
              <c:strCache>
                <c:ptCount val="2"/>
                <c:pt idx="0">
                  <c:v>Above Average</c:v>
                </c:pt>
                <c:pt idx="1">
                  <c:v>Below Average</c:v>
                </c:pt>
              </c:strCache>
            </c:strRef>
          </c:cat>
          <c:val>
            <c:numRef>
              <c:f>'T-test GarageArea'!$Q$4:$R$4</c:f>
              <c:numCache>
                <c:formatCode>General</c:formatCode>
                <c:ptCount val="2"/>
                <c:pt idx="0">
                  <c:v>215216.22328767122</c:v>
                </c:pt>
                <c:pt idx="1">
                  <c:v>141803.38222849084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BB-4A1B-BF03-7975CE9DE64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11090864"/>
        <c:axId val="827506336"/>
      </c:barChart>
      <c:catAx>
        <c:axId val="111109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506336"/>
        <c:crosses val="autoZero"/>
        <c:auto val="1"/>
        <c:lblAlgn val="ctr"/>
        <c:lblOffset val="100"/>
        <c:noMultiLvlLbl val="0"/>
      </c:catAx>
      <c:valAx>
        <c:axId val="827506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09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3F3-EB4C-A75A-901C6B36A05A}"/>
              </c:ext>
            </c:extLst>
          </c:dPt>
          <c:dLbls>
            <c:dLbl>
              <c:idx val="0"/>
              <c:layout>
                <c:manualLayout>
                  <c:x val="-5.7862022124307852E-17"/>
                  <c:y val="-1.96280985349092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3F3-EB4C-A75A-901C6B36A05A}"/>
                </c:ext>
              </c:extLst>
            </c:dLbl>
            <c:dLbl>
              <c:idx val="1"/>
              <c:layout>
                <c:manualLayout>
                  <c:x val="-3.1561467573449995E-3"/>
                  <c:y val="-2.355371824189112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3F3-EB4C-A75A-901C6B36A05A}"/>
                </c:ext>
              </c:extLst>
            </c:dLbl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'T-test TotalRooms'!$Q$8:$R$8</c:f>
                <c:numCache>
                  <c:formatCode>General</c:formatCode>
                  <c:ptCount val="2"/>
                  <c:pt idx="0">
                    <c:v>4921.2289529254958</c:v>
                  </c:pt>
                  <c:pt idx="1">
                    <c:v>4791.0969979791953</c:v>
                  </c:pt>
                </c:numCache>
              </c:numRef>
            </c:plus>
            <c:minus>
              <c:numRef>
                <c:f>'T-test TotalRooms'!$Q$9:$R$9</c:f>
                <c:numCache>
                  <c:formatCode>General</c:formatCode>
                  <c:ptCount val="2"/>
                  <c:pt idx="0">
                    <c:v>4921.2289529254958</c:v>
                  </c:pt>
                  <c:pt idx="1">
                    <c:v>4791.0969979791953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'T-test TotalRooms'!$Q$3:$R$3</c:f>
              <c:strCache>
                <c:ptCount val="2"/>
                <c:pt idx="0">
                  <c:v>More</c:v>
                </c:pt>
                <c:pt idx="1">
                  <c:v>Less</c:v>
                </c:pt>
              </c:strCache>
            </c:strRef>
          </c:cat>
          <c:val>
            <c:numRef>
              <c:f>'T-test TotalRooms'!$Q$4:$R$4</c:f>
              <c:numCache>
                <c:formatCode>General</c:formatCode>
                <c:ptCount val="2"/>
                <c:pt idx="0">
                  <c:v>197544.44953271028</c:v>
                </c:pt>
                <c:pt idx="1">
                  <c:v>135313.80769230769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5E-4A6B-9647-AD0A5AF78C9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11090864"/>
        <c:axId val="827506336"/>
      </c:barChart>
      <c:catAx>
        <c:axId val="111109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506336"/>
        <c:crosses val="autoZero"/>
        <c:auto val="1"/>
        <c:lblAlgn val="ctr"/>
        <c:lblOffset val="100"/>
        <c:noMultiLvlLbl val="0"/>
      </c:catAx>
      <c:valAx>
        <c:axId val="827506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09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D8F-7D4E-A8F9-39EAA1D82B52}"/>
              </c:ext>
            </c:extLst>
          </c:dPt>
          <c:dLbls>
            <c:dLbl>
              <c:idx val="0"/>
              <c:layout>
                <c:manualLayout>
                  <c:x val="-3.1561459729938859E-3"/>
                  <c:y val="-1.57024788279274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D8F-7D4E-A8F9-39EAA1D82B52}"/>
                </c:ext>
              </c:extLst>
            </c:dLbl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'T-test KitchenQual'!$Q$8:$R$8</c:f>
                <c:numCache>
                  <c:formatCode>General</c:formatCode>
                  <c:ptCount val="2"/>
                  <c:pt idx="0">
                    <c:v>6402.8453787359867</c:v>
                  </c:pt>
                  <c:pt idx="1">
                    <c:v>2783.4425976911502</c:v>
                  </c:pt>
                </c:numCache>
              </c:numRef>
            </c:plus>
            <c:minus>
              <c:numRef>
                <c:f>'T-test KitchenQual'!$Q$9:$R$9</c:f>
                <c:numCache>
                  <c:formatCode>General</c:formatCode>
                  <c:ptCount val="2"/>
                  <c:pt idx="0">
                    <c:v>6402.8453787359867</c:v>
                  </c:pt>
                  <c:pt idx="1">
                    <c:v>2783.4425976911502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'T-test KitchenQual'!$Q$3:$R$3</c:f>
              <c:strCache>
                <c:ptCount val="2"/>
                <c:pt idx="0">
                  <c:v>High</c:v>
                </c:pt>
                <c:pt idx="1">
                  <c:v>Low</c:v>
                </c:pt>
              </c:strCache>
            </c:strRef>
          </c:cat>
          <c:val>
            <c:numRef>
              <c:f>'T-test KitchenQual'!$Q$4:$R$4</c:f>
              <c:numCache>
                <c:formatCode>General</c:formatCode>
                <c:ptCount val="2"/>
                <c:pt idx="0">
                  <c:v>229089.58746355685</c:v>
                </c:pt>
                <c:pt idx="1">
                  <c:v>138229.31395348837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36-47B2-A67A-68595296BD7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11090864"/>
        <c:axId val="827506336"/>
      </c:barChart>
      <c:catAx>
        <c:axId val="111109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506336"/>
        <c:crosses val="autoZero"/>
        <c:auto val="1"/>
        <c:lblAlgn val="ctr"/>
        <c:lblOffset val="100"/>
        <c:noMultiLvlLbl val="0"/>
      </c:catAx>
      <c:valAx>
        <c:axId val="827506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09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2F58-024E-92FE-803E30106FD6}"/>
              </c:ext>
            </c:extLst>
          </c:dPt>
          <c:dLbls>
            <c:dLbl>
              <c:idx val="0"/>
              <c:layout>
                <c:manualLayout>
                  <c:x val="-2.8931003872351248E-17"/>
                  <c:y val="-1.962809853490927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F58-024E-92FE-803E30106FD6}"/>
                </c:ext>
              </c:extLst>
            </c:dLbl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'T-test TotalBath'!$Q$8:$R$8</c:f>
                <c:numCache>
                  <c:formatCode>General</c:formatCode>
                  <c:ptCount val="2"/>
                  <c:pt idx="0">
                    <c:v>6494.8771171017515</c:v>
                  </c:pt>
                  <c:pt idx="1">
                    <c:v>3246.7901700559551</c:v>
                  </c:pt>
                </c:numCache>
              </c:numRef>
            </c:plus>
            <c:minus>
              <c:numRef>
                <c:f>'T-test TotalBath'!$Q$9:$R$9</c:f>
                <c:numCache>
                  <c:formatCode>General</c:formatCode>
                  <c:ptCount val="2"/>
                  <c:pt idx="0">
                    <c:v>6494.8771171017515</c:v>
                  </c:pt>
                  <c:pt idx="1">
                    <c:v>3246.7901700559551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'T-test TotalBath'!$Q$3:$R$3</c:f>
              <c:strCache>
                <c:ptCount val="2"/>
                <c:pt idx="0">
                  <c:v>More</c:v>
                </c:pt>
                <c:pt idx="1">
                  <c:v>Less</c:v>
                </c:pt>
              </c:strCache>
            </c:strRef>
          </c:cat>
          <c:val>
            <c:numRef>
              <c:f>'T-test TotalBath'!$Q$4:$R$4</c:f>
              <c:numCache>
                <c:formatCode>General</c:formatCode>
                <c:ptCount val="2"/>
                <c:pt idx="0">
                  <c:v>228212.73181818181</c:v>
                </c:pt>
                <c:pt idx="1">
                  <c:v>141905.67874999999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02-4431-B1C7-13124D6E077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11090864"/>
        <c:axId val="827506336"/>
      </c:barChart>
      <c:catAx>
        <c:axId val="111109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506336"/>
        <c:crosses val="autoZero"/>
        <c:auto val="1"/>
        <c:lblAlgn val="ctr"/>
        <c:lblOffset val="100"/>
        <c:noMultiLvlLbl val="0"/>
      </c:catAx>
      <c:valAx>
        <c:axId val="827506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09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EBD-E340-B6FB-5F031A4C6A6C}"/>
              </c:ext>
            </c:extLst>
          </c:dPt>
          <c:dLbls>
            <c:dLbl>
              <c:idx val="0"/>
              <c:layout>
                <c:manualLayout>
                  <c:x val="-2.8931011062153926E-17"/>
                  <c:y val="-6.673553501869151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EBD-E340-B6FB-5F031A4C6A6C}"/>
                </c:ext>
              </c:extLst>
            </c:dLbl>
            <c:dLbl>
              <c:idx val="1"/>
              <c:layout>
                <c:manualLayout>
                  <c:x val="0"/>
                  <c:y val="-6.280991531170966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EBD-E340-B6FB-5F031A4C6A6C}"/>
                </c:ext>
              </c:extLst>
            </c:dLbl>
            <c:numFmt formatCode="&quot;$&quot;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'T-test GrLivingArea'!$Q$8:$R$8</c:f>
                <c:numCache>
                  <c:formatCode>General</c:formatCode>
                  <c:ptCount val="2"/>
                  <c:pt idx="0">
                    <c:v>1.301058285543331</c:v>
                  </c:pt>
                  <c:pt idx="1">
                    <c:v>1.0583197675520393</c:v>
                  </c:pt>
                </c:numCache>
              </c:numRef>
            </c:plus>
            <c:minus>
              <c:numRef>
                <c:f>'T-test GrLivingArea'!$Q$9:$R$9</c:f>
                <c:numCache>
                  <c:formatCode>General</c:formatCode>
                  <c:ptCount val="2"/>
                  <c:pt idx="0">
                    <c:v>1.301058285543331</c:v>
                  </c:pt>
                  <c:pt idx="1">
                    <c:v>1.0583197675520393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'T-test GrLivingArea'!$Q$3:$R$3</c:f>
              <c:strCache>
                <c:ptCount val="2"/>
                <c:pt idx="0">
                  <c:v>Above Average</c:v>
                </c:pt>
                <c:pt idx="1">
                  <c:v>Below Average</c:v>
                </c:pt>
              </c:strCache>
            </c:strRef>
          </c:cat>
          <c:val>
            <c:numRef>
              <c:f>'T-test GrLivingArea'!$Q$4:$R$4</c:f>
              <c:numCache>
                <c:formatCode>General</c:formatCode>
                <c:ptCount val="2"/>
                <c:pt idx="0">
                  <c:v>73.665640717436091</c:v>
                </c:pt>
                <c:pt idx="1">
                  <c:v>67.125143129458607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A0-48AB-A9A1-6026C1C9C29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11090864"/>
        <c:axId val="827506336"/>
      </c:barChart>
      <c:catAx>
        <c:axId val="111109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506336"/>
        <c:crosses val="autoZero"/>
        <c:auto val="1"/>
        <c:lblAlgn val="ctr"/>
        <c:lblOffset val="100"/>
        <c:noMultiLvlLbl val="0"/>
      </c:catAx>
      <c:valAx>
        <c:axId val="827506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09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125-4546-AB8F-150B64564D5D}"/>
              </c:ext>
            </c:extLst>
          </c:dPt>
          <c:dLbls>
            <c:dLbl>
              <c:idx val="0"/>
              <c:layout>
                <c:manualLayout>
                  <c:x val="-5.7862007744702497E-17"/>
                  <c:y val="-1.962809853490927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25-4546-AB8F-150B64564D5D}"/>
                </c:ext>
              </c:extLst>
            </c:dLbl>
            <c:dLbl>
              <c:idx val="1"/>
              <c:layout>
                <c:manualLayout>
                  <c:x val="-1.1572401548940499E-16"/>
                  <c:y val="-1.962809853490923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25-4546-AB8F-150B64564D5D}"/>
                </c:ext>
              </c:extLst>
            </c:dLbl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'T-test TotalBsmtSF'!$Q$8:$R$8</c:f>
                <c:numCache>
                  <c:formatCode>General</c:formatCode>
                  <c:ptCount val="2"/>
                  <c:pt idx="0">
                    <c:v>7060.9564250042822</c:v>
                  </c:pt>
                  <c:pt idx="1">
                    <c:v>3179.6913916724088</c:v>
                  </c:pt>
                </c:numCache>
              </c:numRef>
            </c:plus>
            <c:minus>
              <c:numRef>
                <c:f>'T-test TotalBsmtSF'!$Q$9:$R$9</c:f>
                <c:numCache>
                  <c:formatCode>General</c:formatCode>
                  <c:ptCount val="2"/>
                  <c:pt idx="0">
                    <c:v>7060.9564250042822</c:v>
                  </c:pt>
                  <c:pt idx="1">
                    <c:v>3179.6913916724088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'T-test TotalBsmtSF'!$Q$3:$R$3</c:f>
              <c:strCache>
                <c:ptCount val="2"/>
                <c:pt idx="0">
                  <c:v>Above Average</c:v>
                </c:pt>
                <c:pt idx="1">
                  <c:v>Below Average</c:v>
                </c:pt>
              </c:strCache>
            </c:strRef>
          </c:cat>
          <c:val>
            <c:numRef>
              <c:f>'T-test TotalBsmtSF'!$Q$4:$R$4</c:f>
              <c:numCache>
                <c:formatCode>General</c:formatCode>
                <c:ptCount val="2"/>
                <c:pt idx="0">
                  <c:v>227119.87520000001</c:v>
                </c:pt>
                <c:pt idx="1">
                  <c:v>146341.34610778443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4F-4444-A19F-3B63C228007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11090864"/>
        <c:axId val="827506336"/>
      </c:barChart>
      <c:catAx>
        <c:axId val="111109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506336"/>
        <c:crosses val="autoZero"/>
        <c:auto val="1"/>
        <c:lblAlgn val="ctr"/>
        <c:lblOffset val="100"/>
        <c:noMultiLvlLbl val="0"/>
      </c:catAx>
      <c:valAx>
        <c:axId val="827506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09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F88-CC40-9D8D-663B8E6A5DFD}"/>
              </c:ext>
            </c:extLst>
          </c:dPt>
          <c:dLbls>
            <c:dLbl>
              <c:idx val="0"/>
              <c:layout>
                <c:manualLayout>
                  <c:x val="-5.7862007744702497E-17"/>
                  <c:y val="-1.177685912094556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F88-CC40-9D8D-663B8E6A5DFD}"/>
                </c:ext>
              </c:extLst>
            </c:dLbl>
            <c:dLbl>
              <c:idx val="1"/>
              <c:layout>
                <c:manualLayout>
                  <c:x val="-3.1561459729939441E-3"/>
                  <c:y val="-1.570247882792743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F88-CC40-9D8D-663B8E6A5DFD}"/>
                </c:ext>
              </c:extLst>
            </c:dLbl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'T-test Overall Condition'!$Q$8:$R$8</c:f>
                <c:numCache>
                  <c:formatCode>General</c:formatCode>
                  <c:ptCount val="2"/>
                  <c:pt idx="0">
                    <c:v>5011.463641377366</c:v>
                  </c:pt>
                  <c:pt idx="1">
                    <c:v>5619.5937147177647</c:v>
                  </c:pt>
                </c:numCache>
              </c:numRef>
            </c:plus>
            <c:minus>
              <c:numRef>
                <c:f>'T-test Overall Condition'!$Q$9:$R$9</c:f>
                <c:numCache>
                  <c:formatCode>General</c:formatCode>
                  <c:ptCount val="2"/>
                  <c:pt idx="0">
                    <c:v>5011.463641377366</c:v>
                  </c:pt>
                  <c:pt idx="1">
                    <c:v>5619.5937147177647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'T-test Overall Condition'!$Q$3:$R$3</c:f>
              <c:strCache>
                <c:ptCount val="2"/>
                <c:pt idx="0">
                  <c:v>High</c:v>
                </c:pt>
                <c:pt idx="1">
                  <c:v>Low</c:v>
                </c:pt>
              </c:strCache>
            </c:strRef>
          </c:cat>
          <c:val>
            <c:numRef>
              <c:f>'T-test Overall Condition'!$Q$4:$R$4</c:f>
              <c:numCache>
                <c:formatCode>General</c:formatCode>
                <c:ptCount val="2"/>
                <c:pt idx="0">
                  <c:v>158216.28130671507</c:v>
                </c:pt>
                <c:pt idx="1">
                  <c:v>194684.02090209021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C7-4B87-80B7-BBEDC3AF0E7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11090864"/>
        <c:axId val="827506336"/>
      </c:barChart>
      <c:catAx>
        <c:axId val="111109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506336"/>
        <c:crosses val="autoZero"/>
        <c:auto val="1"/>
        <c:lblAlgn val="ctr"/>
        <c:lblOffset val="100"/>
        <c:noMultiLvlLbl val="0"/>
      </c:catAx>
      <c:valAx>
        <c:axId val="827506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09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40F-9142-ACCB-2B109E2E3E90}"/>
              </c:ext>
            </c:extLst>
          </c:dPt>
          <c:dLbls>
            <c:dLbl>
              <c:idx val="0"/>
              <c:layout>
                <c:manualLayout>
                  <c:x val="-3.1561459729938283E-3"/>
                  <c:y val="-1.177685912094556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40F-9142-ACCB-2B109E2E3E90}"/>
                </c:ext>
              </c:extLst>
            </c:dLbl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'T-test Overall Quality'!$Q$8:$R$8</c:f>
                <c:numCache>
                  <c:formatCode>General</c:formatCode>
                  <c:ptCount val="2"/>
                  <c:pt idx="0">
                    <c:v>7107.4759535901894</c:v>
                  </c:pt>
                  <c:pt idx="1">
                    <c:v>2444.05684108381</c:v>
                  </c:pt>
                </c:numCache>
              </c:numRef>
            </c:plus>
            <c:minus>
              <c:numRef>
                <c:f>'T-test Overall Quality'!$Q$9:$R$9</c:f>
                <c:numCache>
                  <c:formatCode>General</c:formatCode>
                  <c:ptCount val="2"/>
                  <c:pt idx="0">
                    <c:v>7107.4759535901894</c:v>
                  </c:pt>
                  <c:pt idx="1">
                    <c:v>2444.05684108381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'T-test Overall Quality'!$Q$3:$R$3</c:f>
              <c:strCache>
                <c:ptCount val="2"/>
                <c:pt idx="0">
                  <c:v>High</c:v>
                </c:pt>
                <c:pt idx="1">
                  <c:v>Low</c:v>
                </c:pt>
              </c:strCache>
            </c:strRef>
          </c:cat>
          <c:val>
            <c:numRef>
              <c:f>'T-test Overall Quality'!$Q$4:$R$4</c:f>
              <c:numCache>
                <c:formatCode>General</c:formatCode>
                <c:ptCount val="2"/>
                <c:pt idx="0">
                  <c:v>248384.59854014599</c:v>
                </c:pt>
                <c:pt idx="1">
                  <c:v>140383.97587719298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52-45B4-AA18-2D26902143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11090864"/>
        <c:axId val="827506336"/>
      </c:barChart>
      <c:catAx>
        <c:axId val="111109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506336"/>
        <c:crosses val="autoZero"/>
        <c:auto val="1"/>
        <c:lblAlgn val="ctr"/>
        <c:lblOffset val="100"/>
        <c:noMultiLvlLbl val="0"/>
      </c:catAx>
      <c:valAx>
        <c:axId val="827506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09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3335-FA42-8C93-83E6628376CF}"/>
              </c:ext>
            </c:extLst>
          </c:dPt>
          <c:dLbls>
            <c:dLbl>
              <c:idx val="0"/>
              <c:layout>
                <c:manualLayout>
                  <c:x val="-3.1561459729938283E-3"/>
                  <c:y val="-5.495869288569304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335-FA42-8C93-83E6628376CF}"/>
                </c:ext>
              </c:extLst>
            </c:dLbl>
            <c:dLbl>
              <c:idx val="1"/>
              <c:layout>
                <c:manualLayout>
                  <c:x val="-3.1561459729938283E-3"/>
                  <c:y val="-3.925620920406645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335-FA42-8C93-83E6628376CF}"/>
                </c:ext>
              </c:extLst>
            </c:dLbl>
            <c:numFmt formatCode="&quot;$&quot;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'T-test HouseStyle'!$Q$8:$R$8</c:f>
                <c:numCache>
                  <c:formatCode>General</c:formatCode>
                  <c:ptCount val="2"/>
                  <c:pt idx="0">
                    <c:v>1.4617528344785486</c:v>
                  </c:pt>
                  <c:pt idx="1">
                    <c:v>1.0779402621372185</c:v>
                  </c:pt>
                </c:numCache>
              </c:numRef>
            </c:plus>
            <c:minus>
              <c:numRef>
                <c:f>'T-test HouseStyle'!$Q$9:$R$9</c:f>
                <c:numCache>
                  <c:formatCode>General</c:formatCode>
                  <c:ptCount val="2"/>
                  <c:pt idx="0">
                    <c:v>1.4617528344785486</c:v>
                  </c:pt>
                  <c:pt idx="1">
                    <c:v>1.0779402621372185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'T-test HouseStyle'!$Q$3:$R$3</c:f>
              <c:strCache>
                <c:ptCount val="2"/>
                <c:pt idx="0">
                  <c:v>2 Story</c:v>
                </c:pt>
                <c:pt idx="1">
                  <c:v>1 Story</c:v>
                </c:pt>
              </c:strCache>
            </c:strRef>
          </c:cat>
          <c:val>
            <c:numRef>
              <c:f>'T-test HouseStyle'!$Q$4:$R$4</c:f>
              <c:numCache>
                <c:formatCode>General</c:formatCode>
                <c:ptCount val="2"/>
                <c:pt idx="0">
                  <c:v>75.988545402704759</c:v>
                </c:pt>
                <c:pt idx="1">
                  <c:v>67.263243021849235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81-4ED5-90B5-A32AFD7362E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11090864"/>
        <c:axId val="827506336"/>
      </c:barChart>
      <c:catAx>
        <c:axId val="111109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506336"/>
        <c:crosses val="autoZero"/>
        <c:auto val="1"/>
        <c:lblAlgn val="ctr"/>
        <c:lblOffset val="100"/>
        <c:noMultiLvlLbl val="0"/>
      </c:catAx>
      <c:valAx>
        <c:axId val="827506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09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8EC-8C4F-A74F-4A76283B2253}"/>
              </c:ext>
            </c:extLst>
          </c:dPt>
          <c:dLbls>
            <c:dLbl>
              <c:idx val="0"/>
              <c:layout>
                <c:manualLayout>
                  <c:x val="0"/>
                  <c:y val="-1.550387596899224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8EC-8C4F-A74F-4A76283B2253}"/>
                </c:ext>
              </c:extLst>
            </c:dLbl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'T-test Lot Area'!$Q$8:$R$8</c:f>
                <c:numCache>
                  <c:formatCode>General</c:formatCode>
                  <c:ptCount val="2"/>
                  <c:pt idx="0">
                    <c:v>8437.0224254113236</c:v>
                  </c:pt>
                  <c:pt idx="1">
                    <c:v>3561.3431123499922</c:v>
                  </c:pt>
                </c:numCache>
              </c:numRef>
            </c:plus>
            <c:minus>
              <c:numRef>
                <c:f>'T-test Lot Area'!$Q$9:$R$9</c:f>
                <c:numCache>
                  <c:formatCode>General</c:formatCode>
                  <c:ptCount val="2"/>
                  <c:pt idx="0">
                    <c:v>8437.0224254113236</c:v>
                  </c:pt>
                  <c:pt idx="1">
                    <c:v>3561.3431123499922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'T-test Lot Area'!$Q$3:$R$3</c:f>
              <c:strCache>
                <c:ptCount val="2"/>
                <c:pt idx="0">
                  <c:v>Above Average</c:v>
                </c:pt>
                <c:pt idx="1">
                  <c:v>Below Average</c:v>
                </c:pt>
              </c:strCache>
            </c:strRef>
          </c:cat>
          <c:val>
            <c:numRef>
              <c:f>'T-test Lot Area'!$Q$4:$R$4</c:f>
              <c:numCache>
                <c:formatCode>General</c:formatCode>
                <c:ptCount val="2"/>
                <c:pt idx="0">
                  <c:v>221375.11378555797</c:v>
                </c:pt>
                <c:pt idx="1">
                  <c:v>156979.8244111349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2C-904C-B6B6-87096C6E819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11090864"/>
        <c:axId val="827506336"/>
      </c:barChart>
      <c:catAx>
        <c:axId val="111109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506336"/>
        <c:crosses val="autoZero"/>
        <c:auto val="1"/>
        <c:lblAlgn val="ctr"/>
        <c:lblOffset val="100"/>
        <c:noMultiLvlLbl val="0"/>
      </c:catAx>
      <c:valAx>
        <c:axId val="827506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09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EF0-1041-BBBF-177EF7BD39E2}"/>
              </c:ext>
            </c:extLst>
          </c:dPt>
          <c:dLbls>
            <c:dLbl>
              <c:idx val="0"/>
              <c:layout>
                <c:manualLayout>
                  <c:x val="-2.8690331060326746E-17"/>
                  <c:y val="-3.488372093023255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EF0-1041-BBBF-177EF7BD39E2}"/>
                </c:ext>
              </c:extLst>
            </c:dLbl>
            <c:dLbl>
              <c:idx val="1"/>
              <c:layout>
                <c:manualLayout>
                  <c:x val="-6.2597809076682318E-3"/>
                  <c:y val="-1.93798449612403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EF0-1041-BBBF-177EF7BD39E2}"/>
                </c:ext>
              </c:extLst>
            </c:dLbl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'T-test Lot Frontage'!$Q$8:$R$8</c:f>
                <c:numCache>
                  <c:formatCode>General</c:formatCode>
                  <c:ptCount val="2"/>
                  <c:pt idx="0">
                    <c:v>7250.7861135537387</c:v>
                  </c:pt>
                  <c:pt idx="1">
                    <c:v>4467.6818064746867</c:v>
                  </c:pt>
                </c:numCache>
              </c:numRef>
            </c:plus>
            <c:minus>
              <c:numRef>
                <c:f>'T-test Lot Frontage'!$Q$9:$R$9</c:f>
                <c:numCache>
                  <c:formatCode>General</c:formatCode>
                  <c:ptCount val="2"/>
                  <c:pt idx="0">
                    <c:v>7250.7861140000005</c:v>
                  </c:pt>
                  <c:pt idx="1">
                    <c:v>4467.6818059999996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'T-test Lot Frontage'!$Q$3:$R$3</c:f>
              <c:strCache>
                <c:ptCount val="2"/>
                <c:pt idx="0">
                  <c:v>Above Average</c:v>
                </c:pt>
                <c:pt idx="1">
                  <c:v>Below Average</c:v>
                </c:pt>
              </c:strCache>
            </c:strRef>
          </c:cat>
          <c:val>
            <c:numRef>
              <c:f>'T-test Lot Frontage'!$Q$4:$R$4</c:f>
              <c:numCache>
                <c:formatCode>General</c:formatCode>
                <c:ptCount val="2"/>
                <c:pt idx="0">
                  <c:v>203846.76568265681</c:v>
                </c:pt>
                <c:pt idx="1">
                  <c:v>164755.29310344829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A1-7C44-9EB2-3CDFF0F14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1090864"/>
        <c:axId val="827506336"/>
      </c:barChart>
      <c:catAx>
        <c:axId val="111109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506336"/>
        <c:crosses val="autoZero"/>
        <c:auto val="1"/>
        <c:lblAlgn val="ctr"/>
        <c:lblOffset val="100"/>
        <c:noMultiLvlLbl val="0"/>
      </c:catAx>
      <c:valAx>
        <c:axId val="827506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09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14A-3B4C-8D09-F3220271CBF0}"/>
              </c:ext>
            </c:extLst>
          </c:dPt>
          <c:dLbls>
            <c:dLbl>
              <c:idx val="0"/>
              <c:layout>
                <c:manualLayout>
                  <c:x val="-2.8690331060326746E-17"/>
                  <c:y val="-2.325581395348838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4A-3B4C-8D09-F3220271CBF0}"/>
                </c:ext>
              </c:extLst>
            </c:dLbl>
            <c:dLbl>
              <c:idx val="1"/>
              <c:layout>
                <c:manualLayout>
                  <c:x val="-3.1298904538341159E-3"/>
                  <c:y val="-2.713178294573639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4A-3B4C-8D09-F3220271CBF0}"/>
                </c:ext>
              </c:extLst>
            </c:dLbl>
            <c:numFmt formatCode="&quot;$&quot;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'T-test Neighborhoods'!$Q$8:$R$8</c:f>
                <c:numCache>
                  <c:formatCode>General</c:formatCode>
                  <c:ptCount val="2"/>
                  <c:pt idx="0">
                    <c:v>2.4454901208271931</c:v>
                  </c:pt>
                  <c:pt idx="1">
                    <c:v>1.8727461604875448</c:v>
                  </c:pt>
                </c:numCache>
              </c:numRef>
            </c:plus>
            <c:minus>
              <c:numRef>
                <c:f>'T-test Neighborhoods'!$Q$9:$R$9</c:f>
                <c:numCache>
                  <c:formatCode>General</c:formatCode>
                  <c:ptCount val="2"/>
                  <c:pt idx="0">
                    <c:v>2.4454901208271931</c:v>
                  </c:pt>
                  <c:pt idx="1">
                    <c:v>1.8727461604875448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'T-test Neighborhoods'!$Q$3:$R$3</c:f>
              <c:strCache>
                <c:ptCount val="2"/>
                <c:pt idx="0">
                  <c:v>Above Average</c:v>
                </c:pt>
                <c:pt idx="1">
                  <c:v>Below Average</c:v>
                </c:pt>
              </c:strCache>
            </c:strRef>
          </c:cat>
          <c:val>
            <c:numRef>
              <c:f>'T-test Neighborhoods'!$Q$4:$R$4</c:f>
              <c:numCache>
                <c:formatCode>General</c:formatCode>
                <c:ptCount val="2"/>
                <c:pt idx="0">
                  <c:v>137.57252396480794</c:v>
                </c:pt>
                <c:pt idx="1">
                  <c:v>108.8900839747624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A5-6044-97C2-2E5C1C581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1090864"/>
        <c:axId val="827506336"/>
      </c:barChart>
      <c:catAx>
        <c:axId val="111109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506336"/>
        <c:crosses val="autoZero"/>
        <c:auto val="1"/>
        <c:lblAlgn val="ctr"/>
        <c:lblOffset val="100"/>
        <c:noMultiLvlLbl val="0"/>
      </c:catAx>
      <c:valAx>
        <c:axId val="827506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09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'Viz - Lot'!$Q$36:$Q$60</c:f>
              <c:numCache>
                <c:formatCode>General</c:formatCode>
                <c:ptCount val="25"/>
                <c:pt idx="0">
                  <c:v>41</c:v>
                </c:pt>
                <c:pt idx="1">
                  <c:v>77</c:v>
                </c:pt>
                <c:pt idx="2">
                  <c:v>25</c:v>
                </c:pt>
                <c:pt idx="3">
                  <c:v>38</c:v>
                </c:pt>
                <c:pt idx="4">
                  <c:v>11</c:v>
                </c:pt>
                <c:pt idx="5">
                  <c:v>86</c:v>
                </c:pt>
                <c:pt idx="6">
                  <c:v>28</c:v>
                </c:pt>
                <c:pt idx="7">
                  <c:v>51</c:v>
                </c:pt>
                <c:pt idx="8">
                  <c:v>150</c:v>
                </c:pt>
                <c:pt idx="9">
                  <c:v>17</c:v>
                </c:pt>
                <c:pt idx="10">
                  <c:v>79</c:v>
                </c:pt>
                <c:pt idx="11">
                  <c:v>73</c:v>
                </c:pt>
                <c:pt idx="12">
                  <c:v>59</c:v>
                </c:pt>
                <c:pt idx="13">
                  <c:v>49</c:v>
                </c:pt>
                <c:pt idx="14">
                  <c:v>225</c:v>
                </c:pt>
                <c:pt idx="15">
                  <c:v>9</c:v>
                </c:pt>
                <c:pt idx="16">
                  <c:v>25</c:v>
                </c:pt>
                <c:pt idx="17">
                  <c:v>2</c:v>
                </c:pt>
                <c:pt idx="18">
                  <c:v>74</c:v>
                </c:pt>
                <c:pt idx="19">
                  <c:v>113</c:v>
                </c:pt>
                <c:pt idx="20">
                  <c:v>100</c:v>
                </c:pt>
                <c:pt idx="21">
                  <c:v>58</c:v>
                </c:pt>
                <c:pt idx="22">
                  <c:v>16</c:v>
                </c:pt>
                <c:pt idx="23">
                  <c:v>37</c:v>
                </c:pt>
                <c:pt idx="24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0C-184E-86EA-BB5785ABDD61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'Viz - Lot'!$R$36:$R$60</c:f>
              <c:numCache>
                <c:formatCode>"$"#,##0</c:formatCode>
                <c:ptCount val="25"/>
                <c:pt idx="0">
                  <c:v>335295.31707317074</c:v>
                </c:pt>
                <c:pt idx="1">
                  <c:v>316270.62337662338</c:v>
                </c:pt>
                <c:pt idx="2">
                  <c:v>310499</c:v>
                </c:pt>
                <c:pt idx="3">
                  <c:v>242247.44736842104</c:v>
                </c:pt>
                <c:pt idx="4">
                  <c:v>238772.72727272726</c:v>
                </c:pt>
                <c:pt idx="5">
                  <c:v>225379.83720930232</c:v>
                </c:pt>
                <c:pt idx="6">
                  <c:v>212565.42857142858</c:v>
                </c:pt>
                <c:pt idx="7">
                  <c:v>210624.72549019608</c:v>
                </c:pt>
                <c:pt idx="8">
                  <c:v>197965.77333333335</c:v>
                </c:pt>
                <c:pt idx="9">
                  <c:v>194870.88235294117</c:v>
                </c:pt>
                <c:pt idx="10">
                  <c:v>192854.50632911394</c:v>
                </c:pt>
                <c:pt idx="11">
                  <c:v>189050.0684931507</c:v>
                </c:pt>
                <c:pt idx="12">
                  <c:v>186555.79661016949</c:v>
                </c:pt>
                <c:pt idx="13">
                  <c:v>156270.12244897959</c:v>
                </c:pt>
                <c:pt idx="14">
                  <c:v>145847.07999999999</c:v>
                </c:pt>
                <c:pt idx="15">
                  <c:v>142694.44444444444</c:v>
                </c:pt>
                <c:pt idx="16">
                  <c:v>142591.35999999999</c:v>
                </c:pt>
                <c:pt idx="17">
                  <c:v>137500</c:v>
                </c:pt>
                <c:pt idx="18">
                  <c:v>136793.13513513515</c:v>
                </c:pt>
                <c:pt idx="19">
                  <c:v>128225.30088495575</c:v>
                </c:pt>
                <c:pt idx="20">
                  <c:v>128219.7</c:v>
                </c:pt>
                <c:pt idx="21">
                  <c:v>124834.05172413793</c:v>
                </c:pt>
                <c:pt idx="22">
                  <c:v>104493.75</c:v>
                </c:pt>
                <c:pt idx="23">
                  <c:v>100123.78378378379</c:v>
                </c:pt>
                <c:pt idx="24">
                  <c:v>98576.470588235301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0C-184E-86EA-BB5785ABD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5944208"/>
        <c:axId val="945945856"/>
      </c:barChart>
      <c:catAx>
        <c:axId val="9459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945856"/>
        <c:crosses val="autoZero"/>
        <c:auto val="1"/>
        <c:lblAlgn val="ctr"/>
        <c:lblOffset val="100"/>
        <c:noMultiLvlLbl val="0"/>
      </c:catAx>
      <c:valAx>
        <c:axId val="94594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94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'Viz - Lot'!$V$35</c:f>
              <c:strCache>
                <c:ptCount val="1"/>
                <c:pt idx="0">
                  <c:v>Count of 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'Viz - Lot'!$U$36:$U$44</c:f>
              <c:strCache>
                <c:ptCount val="9"/>
                <c:pt idx="0">
                  <c:v>PosA</c:v>
                </c:pt>
                <c:pt idx="1">
                  <c:v>PosN</c:v>
                </c:pt>
                <c:pt idx="2">
                  <c:v>RRNn</c:v>
                </c:pt>
                <c:pt idx="3">
                  <c:v>RRNe</c:v>
                </c:pt>
                <c:pt idx="4">
                  <c:v>Norm</c:v>
                </c:pt>
                <c:pt idx="5">
                  <c:v>RRAn</c:v>
                </c:pt>
                <c:pt idx="6">
                  <c:v>Feedr</c:v>
                </c:pt>
                <c:pt idx="7">
                  <c:v>RRAe</c:v>
                </c:pt>
                <c:pt idx="8">
                  <c:v>Artery</c:v>
                </c:pt>
              </c:strCache>
            </c:strRef>
          </c:cat>
          <c:val>
            <c:numRef>
              <c:f>'Viz - Lot'!$V$36:$V$44</c:f>
              <c:numCache>
                <c:formatCode>General</c:formatCode>
                <c:ptCount val="9"/>
                <c:pt idx="0">
                  <c:v>8</c:v>
                </c:pt>
                <c:pt idx="1">
                  <c:v>19</c:v>
                </c:pt>
                <c:pt idx="2">
                  <c:v>5</c:v>
                </c:pt>
                <c:pt idx="3">
                  <c:v>2</c:v>
                </c:pt>
                <c:pt idx="4">
                  <c:v>1260</c:v>
                </c:pt>
                <c:pt idx="5">
                  <c:v>26</c:v>
                </c:pt>
                <c:pt idx="6">
                  <c:v>81</c:v>
                </c:pt>
                <c:pt idx="7">
                  <c:v>11</c:v>
                </c:pt>
                <c:pt idx="8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F4-3243-8BFF-CF9DBA912963}"/>
            </c:ext>
          </c:extLst>
        </c:ser>
        <c:ser>
          <c:idx val="1"/>
          <c:order val="1"/>
          <c:tx>
            <c:strRef>
              <c:f>'Viz - Lot'!$W$35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'Viz - Lot'!$U$36:$U$44</c:f>
              <c:strCache>
                <c:ptCount val="9"/>
                <c:pt idx="0">
                  <c:v>PosA</c:v>
                </c:pt>
                <c:pt idx="1">
                  <c:v>PosN</c:v>
                </c:pt>
                <c:pt idx="2">
                  <c:v>RRNn</c:v>
                </c:pt>
                <c:pt idx="3">
                  <c:v>RRNe</c:v>
                </c:pt>
                <c:pt idx="4">
                  <c:v>Norm</c:v>
                </c:pt>
                <c:pt idx="5">
                  <c:v>RRAn</c:v>
                </c:pt>
                <c:pt idx="6">
                  <c:v>Feedr</c:v>
                </c:pt>
                <c:pt idx="7">
                  <c:v>RRAe</c:v>
                </c:pt>
                <c:pt idx="8">
                  <c:v>Artery</c:v>
                </c:pt>
              </c:strCache>
            </c:strRef>
          </c:cat>
          <c:val>
            <c:numRef>
              <c:f>'Viz - Lot'!$W$36:$W$44</c:f>
              <c:numCache>
                <c:formatCode>"$"#,##0</c:formatCode>
                <c:ptCount val="9"/>
                <c:pt idx="0">
                  <c:v>225875</c:v>
                </c:pt>
                <c:pt idx="1">
                  <c:v>215184.21052631579</c:v>
                </c:pt>
                <c:pt idx="2">
                  <c:v>212400</c:v>
                </c:pt>
                <c:pt idx="3">
                  <c:v>190750</c:v>
                </c:pt>
                <c:pt idx="4">
                  <c:v>184495.49206349207</c:v>
                </c:pt>
                <c:pt idx="5">
                  <c:v>184396.61538461538</c:v>
                </c:pt>
                <c:pt idx="6">
                  <c:v>142475.48148148149</c:v>
                </c:pt>
                <c:pt idx="7">
                  <c:v>138400</c:v>
                </c:pt>
                <c:pt idx="8">
                  <c:v>135091.66666666666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F4-3243-8BFF-CF9DBA912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9298751"/>
        <c:axId val="419300399"/>
      </c:barChart>
      <c:catAx>
        <c:axId val="41929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300399"/>
        <c:crosses val="autoZero"/>
        <c:auto val="1"/>
        <c:lblAlgn val="ctr"/>
        <c:lblOffset val="100"/>
        <c:noMultiLvlLbl val="0"/>
      </c:catAx>
      <c:valAx>
        <c:axId val="419300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29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'Viz - Lot'!$AA$35</c:f>
              <c:strCache>
                <c:ptCount val="1"/>
                <c:pt idx="0">
                  <c:v>Count of 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'Viz - Lot'!$Z$36:$Z$43</c:f>
              <c:strCache>
                <c:ptCount val="8"/>
                <c:pt idx="0">
                  <c:v>PosA</c:v>
                </c:pt>
                <c:pt idx="1">
                  <c:v>PosN</c:v>
                </c:pt>
                <c:pt idx="2">
                  <c:v>RRAe</c:v>
                </c:pt>
                <c:pt idx="3">
                  <c:v>Norm</c:v>
                </c:pt>
                <c:pt idx="4">
                  <c:v>RRAn</c:v>
                </c:pt>
                <c:pt idx="5">
                  <c:v>Feedr</c:v>
                </c:pt>
                <c:pt idx="6">
                  <c:v>Artery</c:v>
                </c:pt>
                <c:pt idx="7">
                  <c:v>RRNn</c:v>
                </c:pt>
              </c:strCache>
            </c:strRef>
          </c:cat>
          <c:val>
            <c:numRef>
              <c:f>'Viz - Lot'!$AA$36:$AA$43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1445</c:v>
                </c:pt>
                <c:pt idx="4">
                  <c:v>1</c:v>
                </c:pt>
                <c:pt idx="5">
                  <c:v>6</c:v>
                </c:pt>
                <c:pt idx="6">
                  <c:v>2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F1-B743-8555-A807D4CBD938}"/>
            </c:ext>
          </c:extLst>
        </c:ser>
        <c:ser>
          <c:idx val="1"/>
          <c:order val="1"/>
          <c:tx>
            <c:strRef>
              <c:f>'Viz - Lot'!$AB$35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'Viz - Lot'!$Z$36:$Z$43</c:f>
              <c:strCache>
                <c:ptCount val="8"/>
                <c:pt idx="0">
                  <c:v>PosA</c:v>
                </c:pt>
                <c:pt idx="1">
                  <c:v>PosN</c:v>
                </c:pt>
                <c:pt idx="2">
                  <c:v>RRAe</c:v>
                </c:pt>
                <c:pt idx="3">
                  <c:v>Norm</c:v>
                </c:pt>
                <c:pt idx="4">
                  <c:v>RRAn</c:v>
                </c:pt>
                <c:pt idx="5">
                  <c:v>Feedr</c:v>
                </c:pt>
                <c:pt idx="6">
                  <c:v>Artery</c:v>
                </c:pt>
                <c:pt idx="7">
                  <c:v>RRNn</c:v>
                </c:pt>
              </c:strCache>
            </c:strRef>
          </c:cat>
          <c:val>
            <c:numRef>
              <c:f>'Viz - Lot'!$AB$36:$AB$43</c:f>
              <c:numCache>
                <c:formatCode>"$"#,##0</c:formatCode>
                <c:ptCount val="8"/>
                <c:pt idx="0">
                  <c:v>325000</c:v>
                </c:pt>
                <c:pt idx="1">
                  <c:v>284875</c:v>
                </c:pt>
                <c:pt idx="2">
                  <c:v>190000</c:v>
                </c:pt>
                <c:pt idx="3">
                  <c:v>181169.40553633217</c:v>
                </c:pt>
                <c:pt idx="4">
                  <c:v>136905</c:v>
                </c:pt>
                <c:pt idx="5">
                  <c:v>121166.66666666667</c:v>
                </c:pt>
                <c:pt idx="6">
                  <c:v>106500</c:v>
                </c:pt>
                <c:pt idx="7">
                  <c:v>96750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F1-B743-8555-A807D4CBD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5428415"/>
        <c:axId val="395430063"/>
      </c:barChart>
      <c:catAx>
        <c:axId val="39542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430063"/>
        <c:crosses val="autoZero"/>
        <c:auto val="1"/>
        <c:lblAlgn val="ctr"/>
        <c:lblOffset val="100"/>
        <c:noMultiLvlLbl val="0"/>
      </c:catAx>
      <c:valAx>
        <c:axId val="39543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42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'Viz - Bldg'!$G$37:$G$46</c:f>
              <c:numCache>
                <c:formatCode>General</c:formatCode>
                <c:ptCount val="10"/>
                <c:pt idx="0">
                  <c:v>2</c:v>
                </c:pt>
                <c:pt idx="1">
                  <c:v>3</c:v>
                </c:pt>
                <c:pt idx="2">
                  <c:v>20</c:v>
                </c:pt>
                <c:pt idx="3">
                  <c:v>116</c:v>
                </c:pt>
                <c:pt idx="4">
                  <c:v>397</c:v>
                </c:pt>
                <c:pt idx="5">
                  <c:v>374</c:v>
                </c:pt>
                <c:pt idx="6">
                  <c:v>319</c:v>
                </c:pt>
                <c:pt idx="7">
                  <c:v>168</c:v>
                </c:pt>
                <c:pt idx="8">
                  <c:v>43</c:v>
                </c:pt>
                <c:pt idx="9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C-A74B-B330-AE83E9BEB4A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'Viz - Bldg'!$H$37:$H$46</c:f>
              <c:numCache>
                <c:formatCode>"$"#,##0</c:formatCode>
                <c:ptCount val="10"/>
                <c:pt idx="0">
                  <c:v>50150</c:v>
                </c:pt>
                <c:pt idx="1">
                  <c:v>51770.333333333336</c:v>
                </c:pt>
                <c:pt idx="2">
                  <c:v>87473.75</c:v>
                </c:pt>
                <c:pt idx="3">
                  <c:v>108420.6551724138</c:v>
                </c:pt>
                <c:pt idx="4">
                  <c:v>133523.34760705288</c:v>
                </c:pt>
                <c:pt idx="5">
                  <c:v>161603.0347593583</c:v>
                </c:pt>
                <c:pt idx="6">
                  <c:v>207716.42319749217</c:v>
                </c:pt>
                <c:pt idx="7">
                  <c:v>274735.53571428574</c:v>
                </c:pt>
                <c:pt idx="8">
                  <c:v>367513.02325581393</c:v>
                </c:pt>
                <c:pt idx="9">
                  <c:v>438588.38888888888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7C-A74B-B330-AE83E9BEB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6335328"/>
        <c:axId val="986336976"/>
      </c:barChart>
      <c:catAx>
        <c:axId val="98633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336976"/>
        <c:crosses val="autoZero"/>
        <c:auto val="1"/>
        <c:lblAlgn val="ctr"/>
        <c:lblOffset val="100"/>
        <c:noMultiLvlLbl val="0"/>
      </c:catAx>
      <c:valAx>
        <c:axId val="98633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335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'Viz - Bldg'!$L$37:$L$41</c:f>
              <c:numCache>
                <c:formatCode>General</c:formatCode>
                <c:ptCount val="5"/>
                <c:pt idx="0">
                  <c:v>1220</c:v>
                </c:pt>
                <c:pt idx="1">
                  <c:v>31</c:v>
                </c:pt>
                <c:pt idx="2">
                  <c:v>52</c:v>
                </c:pt>
                <c:pt idx="3">
                  <c:v>114</c:v>
                </c:pt>
                <c:pt idx="4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F-D340-AB6A-BD767AF5980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'Viz - Bldg'!$M$37:$M$41</c:f>
              <c:numCache>
                <c:formatCode>_("$"* #,##0_);_("$"* \(#,##0\);_("$"* "-"??_);_(@_)</c:formatCode>
                <c:ptCount val="5"/>
                <c:pt idx="0">
                  <c:v>185764</c:v>
                </c:pt>
                <c:pt idx="1">
                  <c:v>181959</c:v>
                </c:pt>
                <c:pt idx="2">
                  <c:v>135912</c:v>
                </c:pt>
                <c:pt idx="3">
                  <c:v>133541</c:v>
                </c:pt>
                <c:pt idx="4">
                  <c:v>128432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4F-D340-AB6A-BD767AF59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9482688"/>
        <c:axId val="986952176"/>
      </c:barChart>
      <c:catAx>
        <c:axId val="98948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952176"/>
        <c:crosses val="autoZero"/>
        <c:auto val="1"/>
        <c:lblAlgn val="ctr"/>
        <c:lblOffset val="100"/>
        <c:noMultiLvlLbl val="0"/>
      </c:catAx>
      <c:valAx>
        <c:axId val="98695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482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'Viz - Bldg'!$P$37:$P$44</c:f>
              <c:strCache>
                <c:ptCount val="8"/>
                <c:pt idx="0">
                  <c:v>2.5Fin</c:v>
                </c:pt>
                <c:pt idx="1">
                  <c:v>2Story</c:v>
                </c:pt>
                <c:pt idx="2">
                  <c:v>1Story</c:v>
                </c:pt>
                <c:pt idx="3">
                  <c:v>SLvl</c:v>
                </c:pt>
                <c:pt idx="4">
                  <c:v>2.5Unf</c:v>
                </c:pt>
                <c:pt idx="5">
                  <c:v>1.5Fin</c:v>
                </c:pt>
                <c:pt idx="6">
                  <c:v>SFoyer</c:v>
                </c:pt>
                <c:pt idx="7">
                  <c:v>1.5Unf</c:v>
                </c:pt>
              </c:strCache>
            </c:strRef>
          </c:cat>
          <c:val>
            <c:numRef>
              <c:f>'Viz - Bldg'!$Q$37:$Q$44</c:f>
              <c:numCache>
                <c:formatCode>General</c:formatCode>
                <c:ptCount val="8"/>
                <c:pt idx="0">
                  <c:v>8</c:v>
                </c:pt>
                <c:pt idx="1">
                  <c:v>445</c:v>
                </c:pt>
                <c:pt idx="2">
                  <c:v>726</c:v>
                </c:pt>
                <c:pt idx="3">
                  <c:v>65</c:v>
                </c:pt>
                <c:pt idx="4">
                  <c:v>11</c:v>
                </c:pt>
                <c:pt idx="5">
                  <c:v>154</c:v>
                </c:pt>
                <c:pt idx="6">
                  <c:v>37</c:v>
                </c:pt>
                <c:pt idx="7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3F-5949-BB2A-3B75DB0AC6E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'Viz - Bldg'!$P$37:$P$44</c:f>
              <c:strCache>
                <c:ptCount val="8"/>
                <c:pt idx="0">
                  <c:v>2.5Fin</c:v>
                </c:pt>
                <c:pt idx="1">
                  <c:v>2Story</c:v>
                </c:pt>
                <c:pt idx="2">
                  <c:v>1Story</c:v>
                </c:pt>
                <c:pt idx="3">
                  <c:v>SLvl</c:v>
                </c:pt>
                <c:pt idx="4">
                  <c:v>2.5Unf</c:v>
                </c:pt>
                <c:pt idx="5">
                  <c:v>1.5Fin</c:v>
                </c:pt>
                <c:pt idx="6">
                  <c:v>SFoyer</c:v>
                </c:pt>
                <c:pt idx="7">
                  <c:v>1.5Unf</c:v>
                </c:pt>
              </c:strCache>
            </c:strRef>
          </c:cat>
          <c:val>
            <c:numRef>
              <c:f>'Viz - Bldg'!$R$37:$R$44</c:f>
              <c:numCache>
                <c:formatCode>"$"#,##0</c:formatCode>
                <c:ptCount val="8"/>
                <c:pt idx="0">
                  <c:v>220000</c:v>
                </c:pt>
                <c:pt idx="1">
                  <c:v>210051.76404494382</c:v>
                </c:pt>
                <c:pt idx="2">
                  <c:v>175985.47796143251</c:v>
                </c:pt>
                <c:pt idx="3">
                  <c:v>166703.38461538462</c:v>
                </c:pt>
                <c:pt idx="4">
                  <c:v>157354.54545454544</c:v>
                </c:pt>
                <c:pt idx="5">
                  <c:v>143116.74025974027</c:v>
                </c:pt>
                <c:pt idx="6">
                  <c:v>135074.48648648648</c:v>
                </c:pt>
                <c:pt idx="7">
                  <c:v>110150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3F-5949-BB2A-3B75DB0AC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9657408"/>
        <c:axId val="1889787920"/>
      </c:barChart>
      <c:catAx>
        <c:axId val="188965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787920"/>
        <c:crosses val="autoZero"/>
        <c:auto val="1"/>
        <c:lblAlgn val="ctr"/>
        <c:lblOffset val="100"/>
        <c:noMultiLvlLbl val="0"/>
      </c:catAx>
      <c:valAx>
        <c:axId val="188978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65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'Viz - Bldg'!$W$36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'Viz - Bldg'!$V$37:$V$45</c:f>
              <c:numCache>
                <c:formatCode>General</c:formatCode>
                <c:ptCount val="9"/>
                <c:pt idx="0">
                  <c:v>1</c:v>
                </c:pt>
                <c:pt idx="1">
                  <c:v>5</c:v>
                </c:pt>
                <c:pt idx="2">
                  <c:v>25</c:v>
                </c:pt>
                <c:pt idx="3">
                  <c:v>57</c:v>
                </c:pt>
                <c:pt idx="4">
                  <c:v>821</c:v>
                </c:pt>
                <c:pt idx="5">
                  <c:v>252</c:v>
                </c:pt>
                <c:pt idx="6">
                  <c:v>205</c:v>
                </c:pt>
                <c:pt idx="7">
                  <c:v>72</c:v>
                </c:pt>
                <c:pt idx="8">
                  <c:v>22</c:v>
                </c:pt>
              </c:numCache>
            </c:numRef>
          </c:xVal>
          <c:yVal>
            <c:numRef>
              <c:f>'Viz - Bldg'!$W$37:$W$45</c:f>
              <c:numCache>
                <c:formatCode>"$"#,##0</c:formatCode>
                <c:ptCount val="9"/>
                <c:pt idx="0">
                  <c:v>61000</c:v>
                </c:pt>
                <c:pt idx="1">
                  <c:v>141986.4</c:v>
                </c:pt>
                <c:pt idx="2">
                  <c:v>101929.4</c:v>
                </c:pt>
                <c:pt idx="3">
                  <c:v>120438.43859649122</c:v>
                </c:pt>
                <c:pt idx="4">
                  <c:v>203146.91473812424</c:v>
                </c:pt>
                <c:pt idx="5">
                  <c:v>153961.59126984127</c:v>
                </c:pt>
                <c:pt idx="6">
                  <c:v>158145.48780487804</c:v>
                </c:pt>
                <c:pt idx="7">
                  <c:v>155651.73611111112</c:v>
                </c:pt>
                <c:pt idx="8">
                  <c:v>216004.54545454544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1B-CE41-89C0-18346C449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8745536"/>
        <c:axId val="1856849760"/>
      </c:scatterChart>
      <c:valAx>
        <c:axId val="183874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849760"/>
        <c:crosses val="autoZero"/>
        <c:crossBetween val="midCat"/>
      </c:valAx>
      <c:valAx>
        <c:axId val="185684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74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'Viz - Bldg'!$AF$36</c:f>
              <c:strCache>
                <c:ptCount val="1"/>
                <c:pt idx="0">
                  <c:v>Count of 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'Viz - Bldg'!$AE$37:$AE$97</c:f>
              <c:numCache>
                <c:formatCode>General</c:formatCode>
                <c:ptCount val="61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</c:numCache>
            </c:numRef>
          </c:cat>
          <c:val>
            <c:numRef>
              <c:f>'Viz - Bldg'!$AF$37:$AF$97</c:f>
              <c:numCache>
                <c:formatCode>General</c:formatCode>
                <c:ptCount val="61"/>
                <c:pt idx="0">
                  <c:v>178</c:v>
                </c:pt>
                <c:pt idx="1">
                  <c:v>4</c:v>
                </c:pt>
                <c:pt idx="2">
                  <c:v>5</c:v>
                </c:pt>
                <c:pt idx="3">
                  <c:v>10</c:v>
                </c:pt>
                <c:pt idx="4">
                  <c:v>14</c:v>
                </c:pt>
                <c:pt idx="5">
                  <c:v>9</c:v>
                </c:pt>
                <c:pt idx="6">
                  <c:v>10</c:v>
                </c:pt>
                <c:pt idx="7">
                  <c:v>9</c:v>
                </c:pt>
                <c:pt idx="8">
                  <c:v>15</c:v>
                </c:pt>
                <c:pt idx="9">
                  <c:v>18</c:v>
                </c:pt>
                <c:pt idx="10">
                  <c:v>12</c:v>
                </c:pt>
                <c:pt idx="11">
                  <c:v>8</c:v>
                </c:pt>
                <c:pt idx="12">
                  <c:v>14</c:v>
                </c:pt>
                <c:pt idx="13">
                  <c:v>13</c:v>
                </c:pt>
                <c:pt idx="14">
                  <c:v>11</c:v>
                </c:pt>
                <c:pt idx="15">
                  <c:v>19</c:v>
                </c:pt>
                <c:pt idx="16">
                  <c:v>15</c:v>
                </c:pt>
                <c:pt idx="17">
                  <c:v>12</c:v>
                </c:pt>
                <c:pt idx="18">
                  <c:v>17</c:v>
                </c:pt>
                <c:pt idx="19">
                  <c:v>14</c:v>
                </c:pt>
                <c:pt idx="20">
                  <c:v>26</c:v>
                </c:pt>
                <c:pt idx="21">
                  <c:v>18</c:v>
                </c:pt>
                <c:pt idx="22">
                  <c:v>20</c:v>
                </c:pt>
                <c:pt idx="23">
                  <c:v>11</c:v>
                </c:pt>
                <c:pt idx="24">
                  <c:v>7</c:v>
                </c:pt>
                <c:pt idx="25">
                  <c:v>10</c:v>
                </c:pt>
                <c:pt idx="26">
                  <c:v>30</c:v>
                </c:pt>
                <c:pt idx="27">
                  <c:v>25</c:v>
                </c:pt>
                <c:pt idx="28">
                  <c:v>16</c:v>
                </c:pt>
                <c:pt idx="29">
                  <c:v>10</c:v>
                </c:pt>
                <c:pt idx="30">
                  <c:v>12</c:v>
                </c:pt>
                <c:pt idx="31">
                  <c:v>8</c:v>
                </c:pt>
                <c:pt idx="32">
                  <c:v>7</c:v>
                </c:pt>
                <c:pt idx="33">
                  <c:v>5</c:v>
                </c:pt>
                <c:pt idx="34">
                  <c:v>7</c:v>
                </c:pt>
                <c:pt idx="35">
                  <c:v>9</c:v>
                </c:pt>
                <c:pt idx="36">
                  <c:v>5</c:v>
                </c:pt>
                <c:pt idx="37">
                  <c:v>10</c:v>
                </c:pt>
                <c:pt idx="38">
                  <c:v>9</c:v>
                </c:pt>
                <c:pt idx="39">
                  <c:v>11</c:v>
                </c:pt>
                <c:pt idx="40">
                  <c:v>15</c:v>
                </c:pt>
                <c:pt idx="41">
                  <c:v>14</c:v>
                </c:pt>
                <c:pt idx="42">
                  <c:v>17</c:v>
                </c:pt>
                <c:pt idx="43">
                  <c:v>19</c:v>
                </c:pt>
                <c:pt idx="44">
                  <c:v>22</c:v>
                </c:pt>
                <c:pt idx="45">
                  <c:v>31</c:v>
                </c:pt>
                <c:pt idx="46">
                  <c:v>36</c:v>
                </c:pt>
                <c:pt idx="47">
                  <c:v>25</c:v>
                </c:pt>
                <c:pt idx="48">
                  <c:v>36</c:v>
                </c:pt>
                <c:pt idx="49">
                  <c:v>30</c:v>
                </c:pt>
                <c:pt idx="50">
                  <c:v>55</c:v>
                </c:pt>
                <c:pt idx="51">
                  <c:v>21</c:v>
                </c:pt>
                <c:pt idx="52">
                  <c:v>48</c:v>
                </c:pt>
                <c:pt idx="53">
                  <c:v>51</c:v>
                </c:pt>
                <c:pt idx="54">
                  <c:v>62</c:v>
                </c:pt>
                <c:pt idx="55">
                  <c:v>73</c:v>
                </c:pt>
                <c:pt idx="56">
                  <c:v>97</c:v>
                </c:pt>
                <c:pt idx="57">
                  <c:v>76</c:v>
                </c:pt>
                <c:pt idx="58">
                  <c:v>40</c:v>
                </c:pt>
                <c:pt idx="59">
                  <c:v>23</c:v>
                </c:pt>
                <c:pt idx="6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E9-8548-8A5D-0338ADEEC930}"/>
            </c:ext>
          </c:extLst>
        </c:ser>
        <c:ser>
          <c:idx val="1"/>
          <c:order val="1"/>
          <c:tx>
            <c:strRef>
              <c:f>'Viz - Bldg'!$AG$36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'Viz - Bldg'!$AE$37:$AE$97</c:f>
              <c:numCache>
                <c:formatCode>General</c:formatCode>
                <c:ptCount val="61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</c:numCache>
            </c:numRef>
          </c:cat>
          <c:val>
            <c:numRef>
              <c:f>'Viz - Bldg'!$AG$37:$AG$97</c:f>
              <c:numCache>
                <c:formatCode>"$"#,##0</c:formatCode>
                <c:ptCount val="61"/>
                <c:pt idx="0">
                  <c:v>117463.05617977527</c:v>
                </c:pt>
                <c:pt idx="1">
                  <c:v>129975</c:v>
                </c:pt>
                <c:pt idx="2">
                  <c:v>110398.6</c:v>
                </c:pt>
                <c:pt idx="3">
                  <c:v>147640</c:v>
                </c:pt>
                <c:pt idx="4">
                  <c:v>121142.85714285714</c:v>
                </c:pt>
                <c:pt idx="5">
                  <c:v>124511.11111111111</c:v>
                </c:pt>
                <c:pt idx="6">
                  <c:v>124235</c:v>
                </c:pt>
                <c:pt idx="7">
                  <c:v>132656.44444444444</c:v>
                </c:pt>
                <c:pt idx="8">
                  <c:v>128386.66666666667</c:v>
                </c:pt>
                <c:pt idx="9">
                  <c:v>136054.55555555556</c:v>
                </c:pt>
                <c:pt idx="10">
                  <c:v>145212.5</c:v>
                </c:pt>
                <c:pt idx="11">
                  <c:v>131881.25</c:v>
                </c:pt>
                <c:pt idx="12">
                  <c:v>145471.42857142858</c:v>
                </c:pt>
                <c:pt idx="13">
                  <c:v>139765.38461538462</c:v>
                </c:pt>
                <c:pt idx="14">
                  <c:v>159218.18181818182</c:v>
                </c:pt>
                <c:pt idx="15">
                  <c:v>143951.73684210525</c:v>
                </c:pt>
                <c:pt idx="16">
                  <c:v>149914.66666666666</c:v>
                </c:pt>
                <c:pt idx="17">
                  <c:v>131458.33333333334</c:v>
                </c:pt>
                <c:pt idx="18">
                  <c:v>153095.88235294117</c:v>
                </c:pt>
                <c:pt idx="19">
                  <c:v>157297.07142857142</c:v>
                </c:pt>
                <c:pt idx="20">
                  <c:v>139367.30769230769</c:v>
                </c:pt>
                <c:pt idx="21">
                  <c:v>120230.55555555556</c:v>
                </c:pt>
                <c:pt idx="22">
                  <c:v>127330</c:v>
                </c:pt>
                <c:pt idx="23">
                  <c:v>139081.81818181818</c:v>
                </c:pt>
                <c:pt idx="24">
                  <c:v>159357.14285714287</c:v>
                </c:pt>
                <c:pt idx="25">
                  <c:v>174652.4</c:v>
                </c:pt>
                <c:pt idx="26">
                  <c:v>159868.5</c:v>
                </c:pt>
                <c:pt idx="27">
                  <c:v>158702</c:v>
                </c:pt>
                <c:pt idx="28">
                  <c:v>158362.5</c:v>
                </c:pt>
                <c:pt idx="29">
                  <c:v>150357.20000000001</c:v>
                </c:pt>
                <c:pt idx="30">
                  <c:v>154812.5</c:v>
                </c:pt>
                <c:pt idx="31">
                  <c:v>184425</c:v>
                </c:pt>
                <c:pt idx="32">
                  <c:v>121271.42857142857</c:v>
                </c:pt>
                <c:pt idx="33">
                  <c:v>136880</c:v>
                </c:pt>
                <c:pt idx="34">
                  <c:v>184928.57142857142</c:v>
                </c:pt>
                <c:pt idx="35">
                  <c:v>167611.11111111112</c:v>
                </c:pt>
                <c:pt idx="36">
                  <c:v>189400</c:v>
                </c:pt>
                <c:pt idx="37">
                  <c:v>209790</c:v>
                </c:pt>
                <c:pt idx="38">
                  <c:v>190533.33333333334</c:v>
                </c:pt>
                <c:pt idx="39">
                  <c:v>198318.18181818182</c:v>
                </c:pt>
                <c:pt idx="40">
                  <c:v>200042</c:v>
                </c:pt>
                <c:pt idx="41">
                  <c:v>184714.28571428571</c:v>
                </c:pt>
                <c:pt idx="42">
                  <c:v>171611.76470588235</c:v>
                </c:pt>
                <c:pt idx="43">
                  <c:v>221994.94736842104</c:v>
                </c:pt>
                <c:pt idx="44">
                  <c:v>217231.81818181818</c:v>
                </c:pt>
                <c:pt idx="45">
                  <c:v>206832.25806451612</c:v>
                </c:pt>
                <c:pt idx="46">
                  <c:v>212588.19444444444</c:v>
                </c:pt>
                <c:pt idx="47">
                  <c:v>214251.6</c:v>
                </c:pt>
                <c:pt idx="48">
                  <c:v>206865.27777777778</c:v>
                </c:pt>
                <c:pt idx="49">
                  <c:v>203667.26666666666</c:v>
                </c:pt>
                <c:pt idx="50">
                  <c:v>186388.27272727274</c:v>
                </c:pt>
                <c:pt idx="51">
                  <c:v>190666.66666666666</c:v>
                </c:pt>
                <c:pt idx="52">
                  <c:v>215085.41666666666</c:v>
                </c:pt>
                <c:pt idx="53">
                  <c:v>194896.86274509804</c:v>
                </c:pt>
                <c:pt idx="54">
                  <c:v>195123.22580645161</c:v>
                </c:pt>
                <c:pt idx="55">
                  <c:v>210542.9315068493</c:v>
                </c:pt>
                <c:pt idx="56">
                  <c:v>229471.13402061857</c:v>
                </c:pt>
                <c:pt idx="57">
                  <c:v>224807.25</c:v>
                </c:pt>
                <c:pt idx="58">
                  <c:v>269709.09999999998</c:v>
                </c:pt>
                <c:pt idx="59">
                  <c:v>284085.39130434784</c:v>
                </c:pt>
                <c:pt idx="60">
                  <c:v>336963.5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E9-8548-8A5D-0338ADEEC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951022512"/>
        <c:axId val="1951024160"/>
      </c:barChart>
      <c:catAx>
        <c:axId val="195102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024160"/>
        <c:crosses val="autoZero"/>
        <c:auto val="1"/>
        <c:lblAlgn val="ctr"/>
        <c:lblOffset val="100"/>
        <c:noMultiLvlLbl val="0"/>
      </c:catAx>
      <c:valAx>
        <c:axId val="195102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02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'Viz - Bsmt'!#REF!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87-C949-A775-419CCBA531A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'Viz - Bsmt'!#REF!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87-C949-A775-419CCBA53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9482688"/>
        <c:axId val="986952176"/>
      </c:barChart>
      <c:catAx>
        <c:axId val="98948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952176"/>
        <c:crosses val="autoZero"/>
        <c:auto val="1"/>
        <c:lblAlgn val="ctr"/>
        <c:lblOffset val="100"/>
        <c:noMultiLvlLbl val="0"/>
      </c:catAx>
      <c:valAx>
        <c:axId val="98695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482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'Viz - Floors'!$R$35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'Viz - Floors'!$Q$36:$Q$1493</c:f>
              <c:numCache>
                <c:formatCode>General</c:formatCode>
                <c:ptCount val="1458"/>
                <c:pt idx="0">
                  <c:v>854</c:v>
                </c:pt>
                <c:pt idx="1">
                  <c:v>0</c:v>
                </c:pt>
                <c:pt idx="2">
                  <c:v>866</c:v>
                </c:pt>
                <c:pt idx="3">
                  <c:v>756</c:v>
                </c:pt>
                <c:pt idx="4">
                  <c:v>1053</c:v>
                </c:pt>
                <c:pt idx="5">
                  <c:v>566</c:v>
                </c:pt>
                <c:pt idx="6">
                  <c:v>0</c:v>
                </c:pt>
                <c:pt idx="7">
                  <c:v>983</c:v>
                </c:pt>
                <c:pt idx="8">
                  <c:v>752</c:v>
                </c:pt>
                <c:pt idx="9">
                  <c:v>0</c:v>
                </c:pt>
                <c:pt idx="10">
                  <c:v>0</c:v>
                </c:pt>
                <c:pt idx="11">
                  <c:v>1142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1218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668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1320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631</c:v>
                </c:pt>
                <c:pt idx="47">
                  <c:v>0</c:v>
                </c:pt>
                <c:pt idx="48">
                  <c:v>716</c:v>
                </c:pt>
                <c:pt idx="49">
                  <c:v>0</c:v>
                </c:pt>
                <c:pt idx="50">
                  <c:v>676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756</c:v>
                </c:pt>
                <c:pt idx="57">
                  <c:v>860</c:v>
                </c:pt>
                <c:pt idx="58">
                  <c:v>1519</c:v>
                </c:pt>
                <c:pt idx="59">
                  <c:v>0</c:v>
                </c:pt>
                <c:pt idx="60">
                  <c:v>0</c:v>
                </c:pt>
                <c:pt idx="61">
                  <c:v>530</c:v>
                </c:pt>
                <c:pt idx="62">
                  <c:v>0</c:v>
                </c:pt>
                <c:pt idx="63">
                  <c:v>808</c:v>
                </c:pt>
                <c:pt idx="64">
                  <c:v>977</c:v>
                </c:pt>
                <c:pt idx="65">
                  <c:v>1330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983</c:v>
                </c:pt>
                <c:pt idx="70">
                  <c:v>0</c:v>
                </c:pt>
                <c:pt idx="71">
                  <c:v>0</c:v>
                </c:pt>
                <c:pt idx="72">
                  <c:v>833</c:v>
                </c:pt>
                <c:pt idx="73">
                  <c:v>0</c:v>
                </c:pt>
                <c:pt idx="74">
                  <c:v>765</c:v>
                </c:pt>
                <c:pt idx="75">
                  <c:v>462</c:v>
                </c:pt>
                <c:pt idx="76">
                  <c:v>0</c:v>
                </c:pt>
                <c:pt idx="77">
                  <c:v>213</c:v>
                </c:pt>
                <c:pt idx="78">
                  <c:v>0</c:v>
                </c:pt>
                <c:pt idx="79">
                  <c:v>548</c:v>
                </c:pt>
                <c:pt idx="80">
                  <c:v>960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670</c:v>
                </c:pt>
                <c:pt idx="85">
                  <c:v>1116</c:v>
                </c:pt>
                <c:pt idx="86">
                  <c:v>876</c:v>
                </c:pt>
                <c:pt idx="87">
                  <c:v>612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1031</c:v>
                </c:pt>
                <c:pt idx="94">
                  <c:v>881</c:v>
                </c:pt>
                <c:pt idx="95">
                  <c:v>790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755</c:v>
                </c:pt>
                <c:pt idx="102">
                  <c:v>0</c:v>
                </c:pt>
                <c:pt idx="103">
                  <c:v>0</c:v>
                </c:pt>
                <c:pt idx="104">
                  <c:v>592</c:v>
                </c:pt>
                <c:pt idx="105">
                  <c:v>939</c:v>
                </c:pt>
                <c:pt idx="106">
                  <c:v>0</c:v>
                </c:pt>
                <c:pt idx="107">
                  <c:v>0</c:v>
                </c:pt>
                <c:pt idx="108">
                  <c:v>520</c:v>
                </c:pt>
                <c:pt idx="109">
                  <c:v>0</c:v>
                </c:pt>
                <c:pt idx="110">
                  <c:v>639</c:v>
                </c:pt>
                <c:pt idx="111">
                  <c:v>656</c:v>
                </c:pt>
                <c:pt idx="112">
                  <c:v>1414</c:v>
                </c:pt>
                <c:pt idx="113">
                  <c:v>0</c:v>
                </c:pt>
                <c:pt idx="114">
                  <c:v>884</c:v>
                </c:pt>
                <c:pt idx="115">
                  <c:v>729</c:v>
                </c:pt>
                <c:pt idx="116">
                  <c:v>0</c:v>
                </c:pt>
                <c:pt idx="117">
                  <c:v>0</c:v>
                </c:pt>
                <c:pt idx="118">
                  <c:v>1523</c:v>
                </c:pt>
                <c:pt idx="119">
                  <c:v>728</c:v>
                </c:pt>
                <c:pt idx="120">
                  <c:v>0</c:v>
                </c:pt>
                <c:pt idx="121">
                  <c:v>351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688</c:v>
                </c:pt>
                <c:pt idx="129">
                  <c:v>0</c:v>
                </c:pt>
                <c:pt idx="130">
                  <c:v>941</c:v>
                </c:pt>
                <c:pt idx="131">
                  <c:v>1032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848</c:v>
                </c:pt>
                <c:pt idx="139">
                  <c:v>836</c:v>
                </c:pt>
                <c:pt idx="140">
                  <c:v>0</c:v>
                </c:pt>
                <c:pt idx="141">
                  <c:v>0</c:v>
                </c:pt>
                <c:pt idx="142">
                  <c:v>475</c:v>
                </c:pt>
                <c:pt idx="143">
                  <c:v>0</c:v>
                </c:pt>
                <c:pt idx="144">
                  <c:v>0</c:v>
                </c:pt>
                <c:pt idx="145">
                  <c:v>739</c:v>
                </c:pt>
                <c:pt idx="146">
                  <c:v>0</c:v>
                </c:pt>
                <c:pt idx="147">
                  <c:v>1151</c:v>
                </c:pt>
                <c:pt idx="148">
                  <c:v>0</c:v>
                </c:pt>
                <c:pt idx="149">
                  <c:v>448</c:v>
                </c:pt>
                <c:pt idx="150">
                  <c:v>0</c:v>
                </c:pt>
                <c:pt idx="151">
                  <c:v>0</c:v>
                </c:pt>
                <c:pt idx="152">
                  <c:v>896</c:v>
                </c:pt>
                <c:pt idx="153">
                  <c:v>0</c:v>
                </c:pt>
                <c:pt idx="154">
                  <c:v>0</c:v>
                </c:pt>
                <c:pt idx="155">
                  <c:v>524</c:v>
                </c:pt>
                <c:pt idx="156">
                  <c:v>0</c:v>
                </c:pt>
                <c:pt idx="157">
                  <c:v>1194</c:v>
                </c:pt>
                <c:pt idx="158">
                  <c:v>956</c:v>
                </c:pt>
                <c:pt idx="159">
                  <c:v>1070</c:v>
                </c:pt>
                <c:pt idx="160">
                  <c:v>0</c:v>
                </c:pt>
                <c:pt idx="161">
                  <c:v>1096</c:v>
                </c:pt>
                <c:pt idx="162">
                  <c:v>0</c:v>
                </c:pt>
                <c:pt idx="163">
                  <c:v>0</c:v>
                </c:pt>
                <c:pt idx="164">
                  <c:v>467</c:v>
                </c:pt>
                <c:pt idx="165">
                  <c:v>547</c:v>
                </c:pt>
                <c:pt idx="166">
                  <c:v>0</c:v>
                </c:pt>
                <c:pt idx="167">
                  <c:v>551</c:v>
                </c:pt>
                <c:pt idx="168">
                  <c:v>880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703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896</c:v>
                </c:pt>
                <c:pt idx="177">
                  <c:v>668</c:v>
                </c:pt>
                <c:pt idx="178">
                  <c:v>0</c:v>
                </c:pt>
                <c:pt idx="179">
                  <c:v>0</c:v>
                </c:pt>
                <c:pt idx="180">
                  <c:v>756</c:v>
                </c:pt>
                <c:pt idx="181">
                  <c:v>901</c:v>
                </c:pt>
                <c:pt idx="182">
                  <c:v>0</c:v>
                </c:pt>
                <c:pt idx="183">
                  <c:v>720</c:v>
                </c:pt>
                <c:pt idx="184">
                  <c:v>316</c:v>
                </c:pt>
                <c:pt idx="185">
                  <c:v>1518</c:v>
                </c:pt>
                <c:pt idx="186">
                  <c:v>0</c:v>
                </c:pt>
                <c:pt idx="187">
                  <c:v>704</c:v>
                </c:pt>
                <c:pt idx="188">
                  <c:v>0</c:v>
                </c:pt>
                <c:pt idx="189">
                  <c:v>0</c:v>
                </c:pt>
                <c:pt idx="190">
                  <c:v>1178</c:v>
                </c:pt>
                <c:pt idx="191">
                  <c:v>754</c:v>
                </c:pt>
                <c:pt idx="192">
                  <c:v>0</c:v>
                </c:pt>
                <c:pt idx="193">
                  <c:v>739</c:v>
                </c:pt>
                <c:pt idx="194">
                  <c:v>0</c:v>
                </c:pt>
                <c:pt idx="195">
                  <c:v>601</c:v>
                </c:pt>
                <c:pt idx="196">
                  <c:v>0</c:v>
                </c:pt>
                <c:pt idx="197">
                  <c:v>1360</c:v>
                </c:pt>
                <c:pt idx="198">
                  <c:v>929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445</c:v>
                </c:pt>
                <c:pt idx="203">
                  <c:v>0</c:v>
                </c:pt>
                <c:pt idx="204">
                  <c:v>564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882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920</c:v>
                </c:pt>
                <c:pt idx="213">
                  <c:v>0</c:v>
                </c:pt>
                <c:pt idx="214">
                  <c:v>703</c:v>
                </c:pt>
                <c:pt idx="215">
                  <c:v>0</c:v>
                </c:pt>
                <c:pt idx="216">
                  <c:v>0</c:v>
                </c:pt>
                <c:pt idx="217">
                  <c:v>518</c:v>
                </c:pt>
                <c:pt idx="218">
                  <c:v>817</c:v>
                </c:pt>
                <c:pt idx="219">
                  <c:v>0</c:v>
                </c:pt>
                <c:pt idx="220">
                  <c:v>0</c:v>
                </c:pt>
                <c:pt idx="221">
                  <c:v>1257</c:v>
                </c:pt>
                <c:pt idx="222">
                  <c:v>741</c:v>
                </c:pt>
                <c:pt idx="223">
                  <c:v>0</c:v>
                </c:pt>
                <c:pt idx="224">
                  <c:v>0</c:v>
                </c:pt>
                <c:pt idx="225">
                  <c:v>672</c:v>
                </c:pt>
                <c:pt idx="226">
                  <c:v>1306</c:v>
                </c:pt>
                <c:pt idx="227">
                  <c:v>504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1304</c:v>
                </c:pt>
                <c:pt idx="232">
                  <c:v>504</c:v>
                </c:pt>
                <c:pt idx="233">
                  <c:v>0</c:v>
                </c:pt>
                <c:pt idx="234">
                  <c:v>1100</c:v>
                </c:pt>
                <c:pt idx="235">
                  <c:v>504</c:v>
                </c:pt>
                <c:pt idx="236">
                  <c:v>0</c:v>
                </c:pt>
                <c:pt idx="237">
                  <c:v>730</c:v>
                </c:pt>
                <c:pt idx="238">
                  <c:v>0</c:v>
                </c:pt>
                <c:pt idx="239">
                  <c:v>689</c:v>
                </c:pt>
                <c:pt idx="240">
                  <c:v>0</c:v>
                </c:pt>
                <c:pt idx="241">
                  <c:v>0</c:v>
                </c:pt>
                <c:pt idx="242">
                  <c:v>551</c:v>
                </c:pt>
                <c:pt idx="243">
                  <c:v>591</c:v>
                </c:pt>
                <c:pt idx="244">
                  <c:v>888</c:v>
                </c:pt>
                <c:pt idx="245">
                  <c:v>0</c:v>
                </c:pt>
                <c:pt idx="246">
                  <c:v>1020</c:v>
                </c:pt>
                <c:pt idx="247">
                  <c:v>0</c:v>
                </c:pt>
                <c:pt idx="248">
                  <c:v>828</c:v>
                </c:pt>
                <c:pt idx="249">
                  <c:v>700</c:v>
                </c:pt>
                <c:pt idx="250">
                  <c:v>0</c:v>
                </c:pt>
                <c:pt idx="251">
                  <c:v>0</c:v>
                </c:pt>
                <c:pt idx="252">
                  <c:v>842</c:v>
                </c:pt>
                <c:pt idx="253">
                  <c:v>0</c:v>
                </c:pt>
                <c:pt idx="254">
                  <c:v>0</c:v>
                </c:pt>
                <c:pt idx="255">
                  <c:v>1286</c:v>
                </c:pt>
                <c:pt idx="256">
                  <c:v>864</c:v>
                </c:pt>
                <c:pt idx="257">
                  <c:v>0</c:v>
                </c:pt>
                <c:pt idx="258">
                  <c:v>829</c:v>
                </c:pt>
                <c:pt idx="259">
                  <c:v>0</c:v>
                </c:pt>
                <c:pt idx="260">
                  <c:v>0</c:v>
                </c:pt>
                <c:pt idx="261">
                  <c:v>1092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709</c:v>
                </c:pt>
                <c:pt idx="267">
                  <c:v>720</c:v>
                </c:pt>
                <c:pt idx="268">
                  <c:v>0</c:v>
                </c:pt>
                <c:pt idx="269">
                  <c:v>0</c:v>
                </c:pt>
                <c:pt idx="270">
                  <c:v>844</c:v>
                </c:pt>
                <c:pt idx="271">
                  <c:v>0</c:v>
                </c:pt>
                <c:pt idx="272">
                  <c:v>1106</c:v>
                </c:pt>
                <c:pt idx="273">
                  <c:v>0</c:v>
                </c:pt>
                <c:pt idx="274">
                  <c:v>0</c:v>
                </c:pt>
                <c:pt idx="275">
                  <c:v>596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866</c:v>
                </c:pt>
                <c:pt idx="280">
                  <c:v>807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625</c:v>
                </c:pt>
                <c:pt idx="286">
                  <c:v>649</c:v>
                </c:pt>
                <c:pt idx="287">
                  <c:v>0</c:v>
                </c:pt>
                <c:pt idx="288">
                  <c:v>0</c:v>
                </c:pt>
                <c:pt idx="289">
                  <c:v>698</c:v>
                </c:pt>
                <c:pt idx="290">
                  <c:v>840</c:v>
                </c:pt>
                <c:pt idx="291">
                  <c:v>780</c:v>
                </c:pt>
                <c:pt idx="292">
                  <c:v>568</c:v>
                </c:pt>
                <c:pt idx="293">
                  <c:v>795</c:v>
                </c:pt>
                <c:pt idx="294">
                  <c:v>0</c:v>
                </c:pt>
                <c:pt idx="295">
                  <c:v>0</c:v>
                </c:pt>
                <c:pt idx="296">
                  <c:v>648</c:v>
                </c:pt>
                <c:pt idx="297">
                  <c:v>975</c:v>
                </c:pt>
                <c:pt idx="298">
                  <c:v>702</c:v>
                </c:pt>
                <c:pt idx="299">
                  <c:v>0</c:v>
                </c:pt>
                <c:pt idx="300">
                  <c:v>0</c:v>
                </c:pt>
                <c:pt idx="301">
                  <c:v>1242</c:v>
                </c:pt>
                <c:pt idx="302">
                  <c:v>0</c:v>
                </c:pt>
                <c:pt idx="303">
                  <c:v>0</c:v>
                </c:pt>
                <c:pt idx="304">
                  <c:v>1818</c:v>
                </c:pt>
                <c:pt idx="305">
                  <c:v>0</c:v>
                </c:pt>
                <c:pt idx="306">
                  <c:v>1121</c:v>
                </c:pt>
                <c:pt idx="307">
                  <c:v>371</c:v>
                </c:pt>
                <c:pt idx="308">
                  <c:v>0</c:v>
                </c:pt>
                <c:pt idx="309">
                  <c:v>0</c:v>
                </c:pt>
                <c:pt idx="310">
                  <c:v>804</c:v>
                </c:pt>
                <c:pt idx="311">
                  <c:v>0</c:v>
                </c:pt>
                <c:pt idx="312">
                  <c:v>325</c:v>
                </c:pt>
                <c:pt idx="313">
                  <c:v>0</c:v>
                </c:pt>
                <c:pt idx="314">
                  <c:v>809</c:v>
                </c:pt>
                <c:pt idx="315">
                  <c:v>716</c:v>
                </c:pt>
                <c:pt idx="316">
                  <c:v>1200</c:v>
                </c:pt>
                <c:pt idx="317">
                  <c:v>871</c:v>
                </c:pt>
                <c:pt idx="318">
                  <c:v>1274</c:v>
                </c:pt>
                <c:pt idx="319">
                  <c:v>0</c:v>
                </c:pt>
                <c:pt idx="320">
                  <c:v>1347</c:v>
                </c:pt>
                <c:pt idx="321">
                  <c:v>1332</c:v>
                </c:pt>
                <c:pt idx="322">
                  <c:v>1177</c:v>
                </c:pt>
                <c:pt idx="323">
                  <c:v>0</c:v>
                </c:pt>
                <c:pt idx="324">
                  <c:v>1080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689</c:v>
                </c:pt>
                <c:pt idx="329">
                  <c:v>596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695</c:v>
                </c:pt>
                <c:pt idx="335">
                  <c:v>167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915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576</c:v>
                </c:pt>
                <c:pt idx="345">
                  <c:v>605</c:v>
                </c:pt>
                <c:pt idx="346">
                  <c:v>0</c:v>
                </c:pt>
                <c:pt idx="347">
                  <c:v>0</c:v>
                </c:pt>
                <c:pt idx="348">
                  <c:v>862</c:v>
                </c:pt>
                <c:pt idx="349">
                  <c:v>880</c:v>
                </c:pt>
                <c:pt idx="350">
                  <c:v>0</c:v>
                </c:pt>
                <c:pt idx="351">
                  <c:v>0</c:v>
                </c:pt>
                <c:pt idx="352">
                  <c:v>495</c:v>
                </c:pt>
                <c:pt idx="353">
                  <c:v>0</c:v>
                </c:pt>
                <c:pt idx="354">
                  <c:v>403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838</c:v>
                </c:pt>
                <c:pt idx="360">
                  <c:v>0</c:v>
                </c:pt>
                <c:pt idx="361">
                  <c:v>517</c:v>
                </c:pt>
                <c:pt idx="362">
                  <c:v>1427</c:v>
                </c:pt>
                <c:pt idx="363">
                  <c:v>504</c:v>
                </c:pt>
                <c:pt idx="364">
                  <c:v>784</c:v>
                </c:pt>
                <c:pt idx="365">
                  <c:v>672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711</c:v>
                </c:pt>
                <c:pt idx="371">
                  <c:v>468</c:v>
                </c:pt>
                <c:pt idx="372">
                  <c:v>0</c:v>
                </c:pt>
                <c:pt idx="373">
                  <c:v>0</c:v>
                </c:pt>
                <c:pt idx="374">
                  <c:v>1081</c:v>
                </c:pt>
                <c:pt idx="375">
                  <c:v>0</c:v>
                </c:pt>
                <c:pt idx="376">
                  <c:v>0</c:v>
                </c:pt>
                <c:pt idx="377">
                  <c:v>886</c:v>
                </c:pt>
                <c:pt idx="378">
                  <c:v>0</c:v>
                </c:pt>
                <c:pt idx="379">
                  <c:v>793</c:v>
                </c:pt>
                <c:pt idx="380">
                  <c:v>665</c:v>
                </c:pt>
                <c:pt idx="381">
                  <c:v>0</c:v>
                </c:pt>
                <c:pt idx="382">
                  <c:v>858</c:v>
                </c:pt>
                <c:pt idx="383">
                  <c:v>0</c:v>
                </c:pt>
                <c:pt idx="384">
                  <c:v>874</c:v>
                </c:pt>
                <c:pt idx="385">
                  <c:v>0</c:v>
                </c:pt>
                <c:pt idx="386">
                  <c:v>526</c:v>
                </c:pt>
                <c:pt idx="387">
                  <c:v>0</c:v>
                </c:pt>
                <c:pt idx="388">
                  <c:v>0</c:v>
                </c:pt>
                <c:pt idx="389">
                  <c:v>590</c:v>
                </c:pt>
                <c:pt idx="390">
                  <c:v>406</c:v>
                </c:pt>
                <c:pt idx="391">
                  <c:v>1157</c:v>
                </c:pt>
                <c:pt idx="392">
                  <c:v>0</c:v>
                </c:pt>
                <c:pt idx="393">
                  <c:v>0</c:v>
                </c:pt>
                <c:pt idx="394">
                  <c:v>299</c:v>
                </c:pt>
                <c:pt idx="395">
                  <c:v>0</c:v>
                </c:pt>
                <c:pt idx="396">
                  <c:v>0</c:v>
                </c:pt>
                <c:pt idx="397">
                  <c:v>936</c:v>
                </c:pt>
                <c:pt idx="398">
                  <c:v>0</c:v>
                </c:pt>
                <c:pt idx="399">
                  <c:v>438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1098</c:v>
                </c:pt>
                <c:pt idx="404">
                  <c:v>766</c:v>
                </c:pt>
                <c:pt idx="405">
                  <c:v>0</c:v>
                </c:pt>
                <c:pt idx="406">
                  <c:v>0</c:v>
                </c:pt>
                <c:pt idx="407">
                  <c:v>840</c:v>
                </c:pt>
                <c:pt idx="408">
                  <c:v>1101</c:v>
                </c:pt>
                <c:pt idx="409">
                  <c:v>1028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1017</c:v>
                </c:pt>
                <c:pt idx="415">
                  <c:v>0</c:v>
                </c:pt>
                <c:pt idx="416">
                  <c:v>728</c:v>
                </c:pt>
                <c:pt idx="417">
                  <c:v>1254</c:v>
                </c:pt>
                <c:pt idx="418">
                  <c:v>378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1160</c:v>
                </c:pt>
                <c:pt idx="424">
                  <c:v>0</c:v>
                </c:pt>
                <c:pt idx="425">
                  <c:v>682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504</c:v>
                </c:pt>
                <c:pt idx="431">
                  <c:v>110</c:v>
                </c:pt>
                <c:pt idx="432">
                  <c:v>600</c:v>
                </c:pt>
                <c:pt idx="433">
                  <c:v>678</c:v>
                </c:pt>
                <c:pt idx="434">
                  <c:v>0</c:v>
                </c:pt>
                <c:pt idx="435">
                  <c:v>834</c:v>
                </c:pt>
                <c:pt idx="436">
                  <c:v>384</c:v>
                </c:pt>
                <c:pt idx="437">
                  <c:v>0</c:v>
                </c:pt>
                <c:pt idx="438">
                  <c:v>0</c:v>
                </c:pt>
                <c:pt idx="439">
                  <c:v>512</c:v>
                </c:pt>
                <c:pt idx="440">
                  <c:v>0</c:v>
                </c:pt>
                <c:pt idx="441">
                  <c:v>0</c:v>
                </c:pt>
                <c:pt idx="442">
                  <c:v>445</c:v>
                </c:pt>
                <c:pt idx="443">
                  <c:v>0</c:v>
                </c:pt>
                <c:pt idx="444">
                  <c:v>975</c:v>
                </c:pt>
                <c:pt idx="445">
                  <c:v>0</c:v>
                </c:pt>
                <c:pt idx="446">
                  <c:v>0</c:v>
                </c:pt>
                <c:pt idx="447">
                  <c:v>930</c:v>
                </c:pt>
                <c:pt idx="448">
                  <c:v>596</c:v>
                </c:pt>
                <c:pt idx="449">
                  <c:v>504</c:v>
                </c:pt>
                <c:pt idx="450">
                  <c:v>0</c:v>
                </c:pt>
                <c:pt idx="451">
                  <c:v>0</c:v>
                </c:pt>
                <c:pt idx="452">
                  <c:v>868</c:v>
                </c:pt>
                <c:pt idx="453">
                  <c:v>804</c:v>
                </c:pt>
                <c:pt idx="454">
                  <c:v>0</c:v>
                </c:pt>
                <c:pt idx="455">
                  <c:v>0</c:v>
                </c:pt>
                <c:pt idx="456">
                  <c:v>720</c:v>
                </c:pt>
                <c:pt idx="457">
                  <c:v>0</c:v>
                </c:pt>
                <c:pt idx="458">
                  <c:v>833</c:v>
                </c:pt>
                <c:pt idx="459">
                  <c:v>224</c:v>
                </c:pt>
                <c:pt idx="460">
                  <c:v>1103</c:v>
                </c:pt>
                <c:pt idx="461">
                  <c:v>560</c:v>
                </c:pt>
                <c:pt idx="462">
                  <c:v>0</c:v>
                </c:pt>
                <c:pt idx="463">
                  <c:v>811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756</c:v>
                </c:pt>
                <c:pt idx="468">
                  <c:v>0</c:v>
                </c:pt>
                <c:pt idx="469">
                  <c:v>878</c:v>
                </c:pt>
                <c:pt idx="470">
                  <c:v>0</c:v>
                </c:pt>
                <c:pt idx="471">
                  <c:v>808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574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910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648</c:v>
                </c:pt>
                <c:pt idx="489">
                  <c:v>0</c:v>
                </c:pt>
                <c:pt idx="490">
                  <c:v>688</c:v>
                </c:pt>
                <c:pt idx="491">
                  <c:v>620</c:v>
                </c:pt>
                <c:pt idx="492">
                  <c:v>728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687</c:v>
                </c:pt>
                <c:pt idx="498">
                  <c:v>0</c:v>
                </c:pt>
                <c:pt idx="499">
                  <c:v>0</c:v>
                </c:pt>
                <c:pt idx="500">
                  <c:v>546</c:v>
                </c:pt>
                <c:pt idx="501">
                  <c:v>902</c:v>
                </c:pt>
                <c:pt idx="502">
                  <c:v>0</c:v>
                </c:pt>
                <c:pt idx="503">
                  <c:v>0</c:v>
                </c:pt>
                <c:pt idx="504">
                  <c:v>467</c:v>
                </c:pt>
                <c:pt idx="505">
                  <c:v>1000</c:v>
                </c:pt>
                <c:pt idx="506">
                  <c:v>846</c:v>
                </c:pt>
                <c:pt idx="507">
                  <c:v>0</c:v>
                </c:pt>
                <c:pt idx="508">
                  <c:v>689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741</c:v>
                </c:pt>
                <c:pt idx="517">
                  <c:v>1067</c:v>
                </c:pt>
                <c:pt idx="518">
                  <c:v>914</c:v>
                </c:pt>
                <c:pt idx="519">
                  <c:v>804</c:v>
                </c:pt>
                <c:pt idx="520">
                  <c:v>600</c:v>
                </c:pt>
                <c:pt idx="521">
                  <c:v>0</c:v>
                </c:pt>
                <c:pt idx="522">
                  <c:v>660</c:v>
                </c:pt>
                <c:pt idx="523">
                  <c:v>1538</c:v>
                </c:pt>
                <c:pt idx="524">
                  <c:v>1015</c:v>
                </c:pt>
                <c:pt idx="525">
                  <c:v>0</c:v>
                </c:pt>
                <c:pt idx="526">
                  <c:v>0</c:v>
                </c:pt>
                <c:pt idx="527">
                  <c:v>1237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611</c:v>
                </c:pt>
                <c:pt idx="532">
                  <c:v>0</c:v>
                </c:pt>
                <c:pt idx="533">
                  <c:v>0</c:v>
                </c:pt>
                <c:pt idx="534">
                  <c:v>707</c:v>
                </c:pt>
                <c:pt idx="535">
                  <c:v>527</c:v>
                </c:pt>
                <c:pt idx="536">
                  <c:v>844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1288</c:v>
                </c:pt>
                <c:pt idx="542">
                  <c:v>0</c:v>
                </c:pt>
                <c:pt idx="543">
                  <c:v>0</c:v>
                </c:pt>
                <c:pt idx="544">
                  <c:v>832</c:v>
                </c:pt>
                <c:pt idx="545">
                  <c:v>806</c:v>
                </c:pt>
                <c:pt idx="546">
                  <c:v>720</c:v>
                </c:pt>
                <c:pt idx="547">
                  <c:v>0</c:v>
                </c:pt>
                <c:pt idx="548">
                  <c:v>0</c:v>
                </c:pt>
                <c:pt idx="549">
                  <c:v>1182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1040</c:v>
                </c:pt>
                <c:pt idx="555">
                  <c:v>0</c:v>
                </c:pt>
                <c:pt idx="556">
                  <c:v>0</c:v>
                </c:pt>
                <c:pt idx="557">
                  <c:v>439</c:v>
                </c:pt>
                <c:pt idx="558">
                  <c:v>717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511</c:v>
                </c:pt>
                <c:pt idx="564">
                  <c:v>1129</c:v>
                </c:pt>
                <c:pt idx="565">
                  <c:v>806</c:v>
                </c:pt>
                <c:pt idx="566">
                  <c:v>1370</c:v>
                </c:pt>
                <c:pt idx="567">
                  <c:v>0</c:v>
                </c:pt>
                <c:pt idx="568">
                  <c:v>636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846</c:v>
                </c:pt>
                <c:pt idx="573">
                  <c:v>656</c:v>
                </c:pt>
                <c:pt idx="574">
                  <c:v>533</c:v>
                </c:pt>
                <c:pt idx="575">
                  <c:v>384</c:v>
                </c:pt>
                <c:pt idx="576">
                  <c:v>600</c:v>
                </c:pt>
                <c:pt idx="577">
                  <c:v>0</c:v>
                </c:pt>
                <c:pt idx="578">
                  <c:v>689</c:v>
                </c:pt>
                <c:pt idx="579">
                  <c:v>745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1254</c:v>
                </c:pt>
                <c:pt idx="584">
                  <c:v>584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812</c:v>
                </c:pt>
                <c:pt idx="591">
                  <c:v>568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684</c:v>
                </c:pt>
                <c:pt idx="597">
                  <c:v>0</c:v>
                </c:pt>
                <c:pt idx="598">
                  <c:v>0</c:v>
                </c:pt>
                <c:pt idx="599">
                  <c:v>840</c:v>
                </c:pt>
                <c:pt idx="600">
                  <c:v>846</c:v>
                </c:pt>
                <c:pt idx="601">
                  <c:v>595</c:v>
                </c:pt>
                <c:pt idx="602">
                  <c:v>988</c:v>
                </c:pt>
                <c:pt idx="603">
                  <c:v>600</c:v>
                </c:pt>
                <c:pt idx="604">
                  <c:v>0</c:v>
                </c:pt>
                <c:pt idx="605">
                  <c:v>800</c:v>
                </c:pt>
                <c:pt idx="606">
                  <c:v>0</c:v>
                </c:pt>
                <c:pt idx="607">
                  <c:v>896</c:v>
                </c:pt>
                <c:pt idx="608">
                  <c:v>1254</c:v>
                </c:pt>
                <c:pt idx="609">
                  <c:v>0</c:v>
                </c:pt>
                <c:pt idx="610">
                  <c:v>677</c:v>
                </c:pt>
                <c:pt idx="611">
                  <c:v>0</c:v>
                </c:pt>
                <c:pt idx="612">
                  <c:v>573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702</c:v>
                </c:pt>
                <c:pt idx="617">
                  <c:v>0</c:v>
                </c:pt>
                <c:pt idx="618">
                  <c:v>0</c:v>
                </c:pt>
                <c:pt idx="619">
                  <c:v>780</c:v>
                </c:pt>
                <c:pt idx="620">
                  <c:v>0</c:v>
                </c:pt>
                <c:pt idx="621">
                  <c:v>1066</c:v>
                </c:pt>
                <c:pt idx="622">
                  <c:v>0</c:v>
                </c:pt>
                <c:pt idx="623">
                  <c:v>756</c:v>
                </c:pt>
                <c:pt idx="624">
                  <c:v>778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1040</c:v>
                </c:pt>
                <c:pt idx="629">
                  <c:v>0</c:v>
                </c:pt>
                <c:pt idx="630">
                  <c:v>661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1440</c:v>
                </c:pt>
                <c:pt idx="636">
                  <c:v>0</c:v>
                </c:pt>
                <c:pt idx="637">
                  <c:v>576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872</c:v>
                </c:pt>
                <c:pt idx="642">
                  <c:v>704</c:v>
                </c:pt>
                <c:pt idx="643">
                  <c:v>840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788</c:v>
                </c:pt>
                <c:pt idx="649">
                  <c:v>0</c:v>
                </c:pt>
                <c:pt idx="650">
                  <c:v>843</c:v>
                </c:pt>
                <c:pt idx="651">
                  <c:v>755</c:v>
                </c:pt>
                <c:pt idx="652">
                  <c:v>807</c:v>
                </c:pt>
                <c:pt idx="653">
                  <c:v>713</c:v>
                </c:pt>
                <c:pt idx="654">
                  <c:v>0</c:v>
                </c:pt>
                <c:pt idx="655">
                  <c:v>567</c:v>
                </c:pt>
                <c:pt idx="656">
                  <c:v>0</c:v>
                </c:pt>
                <c:pt idx="657">
                  <c:v>651</c:v>
                </c:pt>
                <c:pt idx="658">
                  <c:v>546</c:v>
                </c:pt>
                <c:pt idx="659">
                  <c:v>0</c:v>
                </c:pt>
                <c:pt idx="660">
                  <c:v>793</c:v>
                </c:pt>
                <c:pt idx="661">
                  <c:v>762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482</c:v>
                </c:pt>
                <c:pt idx="666">
                  <c:v>915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738</c:v>
                </c:pt>
                <c:pt idx="671">
                  <c:v>672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586</c:v>
                </c:pt>
                <c:pt idx="676">
                  <c:v>679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672</c:v>
                </c:pt>
                <c:pt idx="682">
                  <c:v>0</c:v>
                </c:pt>
                <c:pt idx="683">
                  <c:v>0</c:v>
                </c:pt>
                <c:pt idx="684">
                  <c:v>644</c:v>
                </c:pt>
                <c:pt idx="685">
                  <c:v>900</c:v>
                </c:pt>
                <c:pt idx="686">
                  <c:v>887</c:v>
                </c:pt>
                <c:pt idx="687">
                  <c:v>551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1281</c:v>
                </c:pt>
                <c:pt idx="692">
                  <c:v>0</c:v>
                </c:pt>
                <c:pt idx="693">
                  <c:v>472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1312</c:v>
                </c:pt>
                <c:pt idx="702">
                  <c:v>780</c:v>
                </c:pt>
                <c:pt idx="703">
                  <c:v>0</c:v>
                </c:pt>
                <c:pt idx="704">
                  <c:v>720</c:v>
                </c:pt>
                <c:pt idx="705">
                  <c:v>0</c:v>
                </c:pt>
                <c:pt idx="706">
                  <c:v>0</c:v>
                </c:pt>
                <c:pt idx="707">
                  <c:v>728</c:v>
                </c:pt>
                <c:pt idx="708">
                  <c:v>0</c:v>
                </c:pt>
                <c:pt idx="709">
                  <c:v>0</c:v>
                </c:pt>
                <c:pt idx="710">
                  <c:v>319</c:v>
                </c:pt>
                <c:pt idx="711">
                  <c:v>0</c:v>
                </c:pt>
                <c:pt idx="712">
                  <c:v>0</c:v>
                </c:pt>
                <c:pt idx="713">
                  <c:v>754</c:v>
                </c:pt>
                <c:pt idx="714">
                  <c:v>0</c:v>
                </c:pt>
                <c:pt idx="715">
                  <c:v>978</c:v>
                </c:pt>
                <c:pt idx="716">
                  <c:v>0</c:v>
                </c:pt>
                <c:pt idx="717">
                  <c:v>1093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473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878</c:v>
                </c:pt>
                <c:pt idx="732">
                  <c:v>0</c:v>
                </c:pt>
                <c:pt idx="733">
                  <c:v>0</c:v>
                </c:pt>
                <c:pt idx="734">
                  <c:v>888</c:v>
                </c:pt>
                <c:pt idx="735">
                  <c:v>0</c:v>
                </c:pt>
                <c:pt idx="736">
                  <c:v>900</c:v>
                </c:pt>
                <c:pt idx="737">
                  <c:v>0</c:v>
                </c:pt>
                <c:pt idx="738">
                  <c:v>864</c:v>
                </c:pt>
                <c:pt idx="739">
                  <c:v>664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1540</c:v>
                </c:pt>
                <c:pt idx="745">
                  <c:v>1276</c:v>
                </c:pt>
                <c:pt idx="746">
                  <c:v>1320</c:v>
                </c:pt>
                <c:pt idx="747">
                  <c:v>0</c:v>
                </c:pt>
                <c:pt idx="748">
                  <c:v>441</c:v>
                </c:pt>
                <c:pt idx="749">
                  <c:v>348</c:v>
                </c:pt>
                <c:pt idx="750">
                  <c:v>660</c:v>
                </c:pt>
                <c:pt idx="751">
                  <c:v>0</c:v>
                </c:pt>
                <c:pt idx="752">
                  <c:v>1060</c:v>
                </c:pt>
                <c:pt idx="753">
                  <c:v>0</c:v>
                </c:pt>
                <c:pt idx="754">
                  <c:v>729</c:v>
                </c:pt>
                <c:pt idx="755">
                  <c:v>902</c:v>
                </c:pt>
                <c:pt idx="756">
                  <c:v>714</c:v>
                </c:pt>
                <c:pt idx="757">
                  <c:v>744</c:v>
                </c:pt>
                <c:pt idx="758">
                  <c:v>1203</c:v>
                </c:pt>
                <c:pt idx="759">
                  <c:v>0</c:v>
                </c:pt>
                <c:pt idx="760">
                  <c:v>0</c:v>
                </c:pt>
                <c:pt idx="761">
                  <c:v>783</c:v>
                </c:pt>
                <c:pt idx="762">
                  <c:v>1097</c:v>
                </c:pt>
                <c:pt idx="763">
                  <c:v>0</c:v>
                </c:pt>
                <c:pt idx="764">
                  <c:v>0</c:v>
                </c:pt>
                <c:pt idx="765">
                  <c:v>734</c:v>
                </c:pt>
                <c:pt idx="766">
                  <c:v>767</c:v>
                </c:pt>
                <c:pt idx="767">
                  <c:v>0</c:v>
                </c:pt>
                <c:pt idx="768">
                  <c:v>1589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793</c:v>
                </c:pt>
                <c:pt idx="781">
                  <c:v>0</c:v>
                </c:pt>
                <c:pt idx="782">
                  <c:v>0</c:v>
                </c:pt>
                <c:pt idx="783">
                  <c:v>742</c:v>
                </c:pt>
                <c:pt idx="784">
                  <c:v>0</c:v>
                </c:pt>
                <c:pt idx="785">
                  <c:v>686</c:v>
                </c:pt>
                <c:pt idx="786">
                  <c:v>1128</c:v>
                </c:pt>
                <c:pt idx="787">
                  <c:v>0</c:v>
                </c:pt>
                <c:pt idx="788">
                  <c:v>1111</c:v>
                </c:pt>
                <c:pt idx="789">
                  <c:v>0</c:v>
                </c:pt>
                <c:pt idx="790">
                  <c:v>0</c:v>
                </c:pt>
                <c:pt idx="791">
                  <c:v>886</c:v>
                </c:pt>
                <c:pt idx="792">
                  <c:v>0</c:v>
                </c:pt>
                <c:pt idx="793">
                  <c:v>809</c:v>
                </c:pt>
                <c:pt idx="794">
                  <c:v>676</c:v>
                </c:pt>
                <c:pt idx="795">
                  <c:v>0</c:v>
                </c:pt>
                <c:pt idx="796">
                  <c:v>0</c:v>
                </c:pt>
                <c:pt idx="797">
                  <c:v>1174</c:v>
                </c:pt>
                <c:pt idx="798">
                  <c:v>787</c:v>
                </c:pt>
                <c:pt idx="799">
                  <c:v>1072</c:v>
                </c:pt>
                <c:pt idx="800">
                  <c:v>0</c:v>
                </c:pt>
                <c:pt idx="801">
                  <c:v>728</c:v>
                </c:pt>
                <c:pt idx="802">
                  <c:v>1088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504</c:v>
                </c:pt>
                <c:pt idx="807">
                  <c:v>0</c:v>
                </c:pt>
                <c:pt idx="808">
                  <c:v>1063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564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842</c:v>
                </c:pt>
                <c:pt idx="820">
                  <c:v>0</c:v>
                </c:pt>
                <c:pt idx="821">
                  <c:v>886</c:v>
                </c:pt>
                <c:pt idx="822">
                  <c:v>545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966</c:v>
                </c:pt>
                <c:pt idx="828">
                  <c:v>623</c:v>
                </c:pt>
                <c:pt idx="829">
                  <c:v>0</c:v>
                </c:pt>
                <c:pt idx="830">
                  <c:v>600</c:v>
                </c:pt>
                <c:pt idx="831">
                  <c:v>888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504</c:v>
                </c:pt>
                <c:pt idx="837">
                  <c:v>0</c:v>
                </c:pt>
                <c:pt idx="838">
                  <c:v>432</c:v>
                </c:pt>
                <c:pt idx="839">
                  <c:v>672</c:v>
                </c:pt>
                <c:pt idx="840">
                  <c:v>581</c:v>
                </c:pt>
                <c:pt idx="841">
                  <c:v>0</c:v>
                </c:pt>
                <c:pt idx="842">
                  <c:v>0</c:v>
                </c:pt>
                <c:pt idx="843">
                  <c:v>540</c:v>
                </c:pt>
                <c:pt idx="844">
                  <c:v>0</c:v>
                </c:pt>
                <c:pt idx="845">
                  <c:v>769</c:v>
                </c:pt>
                <c:pt idx="846">
                  <c:v>0</c:v>
                </c:pt>
                <c:pt idx="847">
                  <c:v>1051</c:v>
                </c:pt>
                <c:pt idx="848">
                  <c:v>761</c:v>
                </c:pt>
                <c:pt idx="849">
                  <c:v>0</c:v>
                </c:pt>
                <c:pt idx="850">
                  <c:v>0</c:v>
                </c:pt>
                <c:pt idx="851">
                  <c:v>728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779</c:v>
                </c:pt>
                <c:pt idx="857">
                  <c:v>0</c:v>
                </c:pt>
                <c:pt idx="858">
                  <c:v>1142</c:v>
                </c:pt>
                <c:pt idx="859">
                  <c:v>514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720</c:v>
                </c:pt>
                <c:pt idx="868">
                  <c:v>887</c:v>
                </c:pt>
                <c:pt idx="869">
                  <c:v>0</c:v>
                </c:pt>
                <c:pt idx="870">
                  <c:v>878</c:v>
                </c:pt>
                <c:pt idx="871">
                  <c:v>0</c:v>
                </c:pt>
                <c:pt idx="872">
                  <c:v>0</c:v>
                </c:pt>
                <c:pt idx="873">
                  <c:v>455</c:v>
                </c:pt>
                <c:pt idx="874">
                  <c:v>1426</c:v>
                </c:pt>
                <c:pt idx="875">
                  <c:v>0</c:v>
                </c:pt>
                <c:pt idx="876">
                  <c:v>762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530</c:v>
                </c:pt>
                <c:pt idx="881">
                  <c:v>785</c:v>
                </c:pt>
                <c:pt idx="882">
                  <c:v>795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521</c:v>
                </c:pt>
                <c:pt idx="887">
                  <c:v>0</c:v>
                </c:pt>
                <c:pt idx="888">
                  <c:v>0</c:v>
                </c:pt>
                <c:pt idx="889">
                  <c:v>252</c:v>
                </c:pt>
                <c:pt idx="890">
                  <c:v>765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813</c:v>
                </c:pt>
                <c:pt idx="895">
                  <c:v>0</c:v>
                </c:pt>
                <c:pt idx="896">
                  <c:v>1120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702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1037</c:v>
                </c:pt>
                <c:pt idx="907">
                  <c:v>0</c:v>
                </c:pt>
                <c:pt idx="908">
                  <c:v>742</c:v>
                </c:pt>
                <c:pt idx="909">
                  <c:v>1169</c:v>
                </c:pt>
                <c:pt idx="910">
                  <c:v>0</c:v>
                </c:pt>
                <c:pt idx="911">
                  <c:v>0</c:v>
                </c:pt>
                <c:pt idx="912">
                  <c:v>1001</c:v>
                </c:pt>
                <c:pt idx="913">
                  <c:v>612</c:v>
                </c:pt>
                <c:pt idx="914">
                  <c:v>546</c:v>
                </c:pt>
                <c:pt idx="915">
                  <c:v>0</c:v>
                </c:pt>
                <c:pt idx="916">
                  <c:v>0</c:v>
                </c:pt>
                <c:pt idx="917">
                  <c:v>1215</c:v>
                </c:pt>
                <c:pt idx="918">
                  <c:v>0</c:v>
                </c:pt>
                <c:pt idx="919">
                  <c:v>785</c:v>
                </c:pt>
                <c:pt idx="920">
                  <c:v>928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1140</c:v>
                </c:pt>
                <c:pt idx="926">
                  <c:v>880</c:v>
                </c:pt>
                <c:pt idx="927">
                  <c:v>0</c:v>
                </c:pt>
                <c:pt idx="928">
                  <c:v>1243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858</c:v>
                </c:pt>
                <c:pt idx="937">
                  <c:v>571</c:v>
                </c:pt>
                <c:pt idx="938">
                  <c:v>1196</c:v>
                </c:pt>
                <c:pt idx="939">
                  <c:v>0</c:v>
                </c:pt>
                <c:pt idx="940">
                  <c:v>1038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561</c:v>
                </c:pt>
                <c:pt idx="945">
                  <c:v>0</c:v>
                </c:pt>
                <c:pt idx="946">
                  <c:v>0</c:v>
                </c:pt>
                <c:pt idx="947">
                  <c:v>840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800</c:v>
                </c:pt>
                <c:pt idx="953">
                  <c:v>0</c:v>
                </c:pt>
                <c:pt idx="954">
                  <c:v>979</c:v>
                </c:pt>
                <c:pt idx="955">
                  <c:v>668</c:v>
                </c:pt>
                <c:pt idx="956">
                  <c:v>0</c:v>
                </c:pt>
                <c:pt idx="957">
                  <c:v>0</c:v>
                </c:pt>
                <c:pt idx="958">
                  <c:v>720</c:v>
                </c:pt>
                <c:pt idx="959">
                  <c:v>0</c:v>
                </c:pt>
                <c:pt idx="960">
                  <c:v>1330</c:v>
                </c:pt>
                <c:pt idx="961">
                  <c:v>744</c:v>
                </c:pt>
                <c:pt idx="962">
                  <c:v>0</c:v>
                </c:pt>
                <c:pt idx="963">
                  <c:v>1070</c:v>
                </c:pt>
                <c:pt idx="964">
                  <c:v>701</c:v>
                </c:pt>
                <c:pt idx="965">
                  <c:v>332</c:v>
                </c:pt>
                <c:pt idx="966">
                  <c:v>0</c:v>
                </c:pt>
                <c:pt idx="967">
                  <c:v>368</c:v>
                </c:pt>
                <c:pt idx="968">
                  <c:v>0</c:v>
                </c:pt>
                <c:pt idx="969">
                  <c:v>472</c:v>
                </c:pt>
                <c:pt idx="970">
                  <c:v>862</c:v>
                </c:pt>
                <c:pt idx="971">
                  <c:v>0</c:v>
                </c:pt>
                <c:pt idx="972">
                  <c:v>0</c:v>
                </c:pt>
                <c:pt idx="973">
                  <c:v>883</c:v>
                </c:pt>
                <c:pt idx="974">
                  <c:v>709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1336</c:v>
                </c:pt>
                <c:pt idx="981">
                  <c:v>0</c:v>
                </c:pt>
                <c:pt idx="982">
                  <c:v>1141</c:v>
                </c:pt>
                <c:pt idx="983">
                  <c:v>432</c:v>
                </c:pt>
                <c:pt idx="984">
                  <c:v>0</c:v>
                </c:pt>
                <c:pt idx="985">
                  <c:v>634</c:v>
                </c:pt>
                <c:pt idx="986">
                  <c:v>0</c:v>
                </c:pt>
                <c:pt idx="987">
                  <c:v>912</c:v>
                </c:pt>
                <c:pt idx="988">
                  <c:v>798</c:v>
                </c:pt>
                <c:pt idx="989">
                  <c:v>985</c:v>
                </c:pt>
                <c:pt idx="990">
                  <c:v>826</c:v>
                </c:pt>
                <c:pt idx="991">
                  <c:v>831</c:v>
                </c:pt>
                <c:pt idx="992">
                  <c:v>750</c:v>
                </c:pt>
                <c:pt idx="993">
                  <c:v>0</c:v>
                </c:pt>
                <c:pt idx="994">
                  <c:v>456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546</c:v>
                </c:pt>
                <c:pt idx="1007">
                  <c:v>0</c:v>
                </c:pt>
                <c:pt idx="1008">
                  <c:v>0</c:v>
                </c:pt>
                <c:pt idx="1009">
                  <c:v>551</c:v>
                </c:pt>
                <c:pt idx="1010">
                  <c:v>0</c:v>
                </c:pt>
                <c:pt idx="1011">
                  <c:v>602</c:v>
                </c:pt>
                <c:pt idx="1012">
                  <c:v>0</c:v>
                </c:pt>
                <c:pt idx="1013">
                  <c:v>0</c:v>
                </c:pt>
                <c:pt idx="1014">
                  <c:v>855</c:v>
                </c:pt>
                <c:pt idx="1015">
                  <c:v>0</c:v>
                </c:pt>
                <c:pt idx="1016">
                  <c:v>0</c:v>
                </c:pt>
                <c:pt idx="1017">
                  <c:v>670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336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408</c:v>
                </c:pt>
                <c:pt idx="1028">
                  <c:v>546</c:v>
                </c:pt>
                <c:pt idx="1029">
                  <c:v>980</c:v>
                </c:pt>
                <c:pt idx="1030">
                  <c:v>998</c:v>
                </c:pt>
                <c:pt idx="1031">
                  <c:v>1168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1208</c:v>
                </c:pt>
                <c:pt idx="1037">
                  <c:v>546</c:v>
                </c:pt>
                <c:pt idx="1038">
                  <c:v>0</c:v>
                </c:pt>
                <c:pt idx="1039">
                  <c:v>0</c:v>
                </c:pt>
                <c:pt idx="1040">
                  <c:v>832</c:v>
                </c:pt>
                <c:pt idx="1041">
                  <c:v>0</c:v>
                </c:pt>
                <c:pt idx="1042">
                  <c:v>797</c:v>
                </c:pt>
                <c:pt idx="1043">
                  <c:v>0</c:v>
                </c:pt>
                <c:pt idx="1044">
                  <c:v>0</c:v>
                </c:pt>
                <c:pt idx="1045">
                  <c:v>876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850</c:v>
                </c:pt>
                <c:pt idx="1052">
                  <c:v>0</c:v>
                </c:pt>
                <c:pt idx="1053">
                  <c:v>898</c:v>
                </c:pt>
                <c:pt idx="1054">
                  <c:v>0</c:v>
                </c:pt>
                <c:pt idx="1055">
                  <c:v>0</c:v>
                </c:pt>
                <c:pt idx="1056">
                  <c:v>871</c:v>
                </c:pt>
                <c:pt idx="1057">
                  <c:v>1054</c:v>
                </c:pt>
                <c:pt idx="1058">
                  <c:v>895</c:v>
                </c:pt>
                <c:pt idx="1059">
                  <c:v>0</c:v>
                </c:pt>
                <c:pt idx="1060">
                  <c:v>0</c:v>
                </c:pt>
                <c:pt idx="1061">
                  <c:v>915</c:v>
                </c:pt>
                <c:pt idx="1062">
                  <c:v>0</c:v>
                </c:pt>
                <c:pt idx="1063">
                  <c:v>0</c:v>
                </c:pt>
                <c:pt idx="1064">
                  <c:v>954</c:v>
                </c:pt>
                <c:pt idx="1065">
                  <c:v>772</c:v>
                </c:pt>
                <c:pt idx="1066">
                  <c:v>813</c:v>
                </c:pt>
                <c:pt idx="1067">
                  <c:v>1230</c:v>
                </c:pt>
                <c:pt idx="1068">
                  <c:v>0</c:v>
                </c:pt>
                <c:pt idx="1069">
                  <c:v>0</c:v>
                </c:pt>
                <c:pt idx="1070">
                  <c:v>727</c:v>
                </c:pt>
                <c:pt idx="1071">
                  <c:v>454</c:v>
                </c:pt>
                <c:pt idx="1072">
                  <c:v>728</c:v>
                </c:pt>
                <c:pt idx="1073">
                  <c:v>0</c:v>
                </c:pt>
                <c:pt idx="1074">
                  <c:v>780</c:v>
                </c:pt>
                <c:pt idx="1075">
                  <c:v>370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807</c:v>
                </c:pt>
                <c:pt idx="1084">
                  <c:v>0</c:v>
                </c:pt>
                <c:pt idx="1085">
                  <c:v>546</c:v>
                </c:pt>
                <c:pt idx="1086">
                  <c:v>871</c:v>
                </c:pt>
                <c:pt idx="1087">
                  <c:v>739</c:v>
                </c:pt>
                <c:pt idx="1088">
                  <c:v>0</c:v>
                </c:pt>
                <c:pt idx="1089">
                  <c:v>0</c:v>
                </c:pt>
                <c:pt idx="1090">
                  <c:v>628</c:v>
                </c:pt>
                <c:pt idx="1091">
                  <c:v>304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582</c:v>
                </c:pt>
                <c:pt idx="1096">
                  <c:v>0</c:v>
                </c:pt>
                <c:pt idx="1097">
                  <c:v>567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672</c:v>
                </c:pt>
                <c:pt idx="1104">
                  <c:v>1122</c:v>
                </c:pt>
                <c:pt idx="1105">
                  <c:v>0</c:v>
                </c:pt>
                <c:pt idx="1106">
                  <c:v>1134</c:v>
                </c:pt>
                <c:pt idx="1107">
                  <c:v>742</c:v>
                </c:pt>
                <c:pt idx="1108">
                  <c:v>0</c:v>
                </c:pt>
                <c:pt idx="1109">
                  <c:v>885</c:v>
                </c:pt>
                <c:pt idx="1110">
                  <c:v>866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640</c:v>
                </c:pt>
                <c:pt idx="1116">
                  <c:v>0</c:v>
                </c:pt>
                <c:pt idx="1117">
                  <c:v>580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670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1112</c:v>
                </c:pt>
                <c:pt idx="1128">
                  <c:v>0</c:v>
                </c:pt>
                <c:pt idx="1129">
                  <c:v>653</c:v>
                </c:pt>
                <c:pt idx="1130">
                  <c:v>0</c:v>
                </c:pt>
                <c:pt idx="1131">
                  <c:v>1032</c:v>
                </c:pt>
                <c:pt idx="1132">
                  <c:v>878</c:v>
                </c:pt>
                <c:pt idx="1133">
                  <c:v>684</c:v>
                </c:pt>
                <c:pt idx="1134">
                  <c:v>0</c:v>
                </c:pt>
                <c:pt idx="1135">
                  <c:v>220</c:v>
                </c:pt>
                <c:pt idx="1136">
                  <c:v>240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780</c:v>
                </c:pt>
                <c:pt idx="1141">
                  <c:v>1362</c:v>
                </c:pt>
                <c:pt idx="1142">
                  <c:v>0</c:v>
                </c:pt>
                <c:pt idx="1143">
                  <c:v>252</c:v>
                </c:pt>
                <c:pt idx="1144">
                  <c:v>534</c:v>
                </c:pt>
                <c:pt idx="1145">
                  <c:v>0</c:v>
                </c:pt>
                <c:pt idx="1146">
                  <c:v>704</c:v>
                </c:pt>
                <c:pt idx="1147">
                  <c:v>539</c:v>
                </c:pt>
                <c:pt idx="1148">
                  <c:v>650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918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933</c:v>
                </c:pt>
                <c:pt idx="1159">
                  <c:v>601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712</c:v>
                </c:pt>
                <c:pt idx="1167">
                  <c:v>872</c:v>
                </c:pt>
                <c:pt idx="1168">
                  <c:v>1796</c:v>
                </c:pt>
                <c:pt idx="1169">
                  <c:v>0</c:v>
                </c:pt>
                <c:pt idx="1170">
                  <c:v>0</c:v>
                </c:pt>
                <c:pt idx="1171">
                  <c:v>625</c:v>
                </c:pt>
                <c:pt idx="1172">
                  <c:v>971</c:v>
                </c:pt>
                <c:pt idx="1173">
                  <c:v>1175</c:v>
                </c:pt>
                <c:pt idx="1174">
                  <c:v>743</c:v>
                </c:pt>
                <c:pt idx="1175">
                  <c:v>0</c:v>
                </c:pt>
                <c:pt idx="1176">
                  <c:v>406</c:v>
                </c:pt>
                <c:pt idx="1177">
                  <c:v>523</c:v>
                </c:pt>
                <c:pt idx="1178">
                  <c:v>0</c:v>
                </c:pt>
                <c:pt idx="1179">
                  <c:v>1216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272</c:v>
                </c:pt>
                <c:pt idx="1184">
                  <c:v>685</c:v>
                </c:pt>
                <c:pt idx="1185">
                  <c:v>0</c:v>
                </c:pt>
                <c:pt idx="1186">
                  <c:v>829</c:v>
                </c:pt>
                <c:pt idx="1187">
                  <c:v>776</c:v>
                </c:pt>
                <c:pt idx="1188">
                  <c:v>0</c:v>
                </c:pt>
                <c:pt idx="1189">
                  <c:v>677</c:v>
                </c:pt>
                <c:pt idx="1190">
                  <c:v>630</c:v>
                </c:pt>
                <c:pt idx="1191">
                  <c:v>0</c:v>
                </c:pt>
                <c:pt idx="1192">
                  <c:v>689</c:v>
                </c:pt>
                <c:pt idx="1193">
                  <c:v>728</c:v>
                </c:pt>
                <c:pt idx="1194">
                  <c:v>984</c:v>
                </c:pt>
                <c:pt idx="1195">
                  <c:v>875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913</c:v>
                </c:pt>
                <c:pt idx="1200">
                  <c:v>464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790</c:v>
                </c:pt>
                <c:pt idx="1209">
                  <c:v>672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584</c:v>
                </c:pt>
                <c:pt idx="1215">
                  <c:v>0</c:v>
                </c:pt>
                <c:pt idx="1216">
                  <c:v>240</c:v>
                </c:pt>
                <c:pt idx="1217">
                  <c:v>546</c:v>
                </c:pt>
                <c:pt idx="1218">
                  <c:v>0</c:v>
                </c:pt>
                <c:pt idx="1219">
                  <c:v>0</c:v>
                </c:pt>
                <c:pt idx="1220">
                  <c:v>678</c:v>
                </c:pt>
                <c:pt idx="1221">
                  <c:v>0</c:v>
                </c:pt>
                <c:pt idx="1222">
                  <c:v>702</c:v>
                </c:pt>
                <c:pt idx="1223">
                  <c:v>0</c:v>
                </c:pt>
                <c:pt idx="1224">
                  <c:v>1039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1259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940</c:v>
                </c:pt>
                <c:pt idx="1233">
                  <c:v>892</c:v>
                </c:pt>
                <c:pt idx="1234">
                  <c:v>862</c:v>
                </c:pt>
                <c:pt idx="1235">
                  <c:v>1101</c:v>
                </c:pt>
                <c:pt idx="1236">
                  <c:v>0</c:v>
                </c:pt>
                <c:pt idx="1237">
                  <c:v>0</c:v>
                </c:pt>
                <c:pt idx="1238">
                  <c:v>884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725</c:v>
                </c:pt>
                <c:pt idx="1243">
                  <c:v>728</c:v>
                </c:pt>
                <c:pt idx="1244">
                  <c:v>797</c:v>
                </c:pt>
                <c:pt idx="1245">
                  <c:v>0</c:v>
                </c:pt>
                <c:pt idx="1246">
                  <c:v>924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651</c:v>
                </c:pt>
                <c:pt idx="1252">
                  <c:v>896</c:v>
                </c:pt>
                <c:pt idx="1253">
                  <c:v>408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783</c:v>
                </c:pt>
                <c:pt idx="1259">
                  <c:v>0</c:v>
                </c:pt>
                <c:pt idx="1260">
                  <c:v>684</c:v>
                </c:pt>
                <c:pt idx="1261">
                  <c:v>764</c:v>
                </c:pt>
                <c:pt idx="1262">
                  <c:v>0</c:v>
                </c:pt>
                <c:pt idx="1263">
                  <c:v>739</c:v>
                </c:pt>
                <c:pt idx="1264">
                  <c:v>925</c:v>
                </c:pt>
                <c:pt idx="1265">
                  <c:v>0</c:v>
                </c:pt>
                <c:pt idx="1266">
                  <c:v>1479</c:v>
                </c:pt>
                <c:pt idx="1267">
                  <c:v>650</c:v>
                </c:pt>
                <c:pt idx="1268">
                  <c:v>192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589</c:v>
                </c:pt>
                <c:pt idx="1273">
                  <c:v>992</c:v>
                </c:pt>
                <c:pt idx="1274">
                  <c:v>660</c:v>
                </c:pt>
                <c:pt idx="1275">
                  <c:v>0</c:v>
                </c:pt>
                <c:pt idx="1276">
                  <c:v>903</c:v>
                </c:pt>
                <c:pt idx="1277">
                  <c:v>430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912</c:v>
                </c:pt>
                <c:pt idx="1282">
                  <c:v>748</c:v>
                </c:pt>
                <c:pt idx="1283">
                  <c:v>587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850</c:v>
                </c:pt>
                <c:pt idx="1288">
                  <c:v>0</c:v>
                </c:pt>
                <c:pt idx="1289">
                  <c:v>672</c:v>
                </c:pt>
                <c:pt idx="1290">
                  <c:v>994</c:v>
                </c:pt>
                <c:pt idx="1291">
                  <c:v>832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950</c:v>
                </c:pt>
                <c:pt idx="1297">
                  <c:v>0</c:v>
                </c:pt>
                <c:pt idx="1298">
                  <c:v>978</c:v>
                </c:pt>
                <c:pt idx="1299">
                  <c:v>741</c:v>
                </c:pt>
                <c:pt idx="1300">
                  <c:v>1323</c:v>
                </c:pt>
                <c:pt idx="1301">
                  <c:v>0</c:v>
                </c:pt>
                <c:pt idx="1302">
                  <c:v>732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1357</c:v>
                </c:pt>
                <c:pt idx="1311">
                  <c:v>1177</c:v>
                </c:pt>
                <c:pt idx="1312">
                  <c:v>0</c:v>
                </c:pt>
                <c:pt idx="1313">
                  <c:v>1020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862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1208</c:v>
                </c:pt>
                <c:pt idx="1327">
                  <c:v>677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557</c:v>
                </c:pt>
                <c:pt idx="1332">
                  <c:v>600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941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885</c:v>
                </c:pt>
                <c:pt idx="1341">
                  <c:v>741</c:v>
                </c:pt>
                <c:pt idx="1342">
                  <c:v>728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1215</c:v>
                </c:pt>
                <c:pt idx="1348">
                  <c:v>1296</c:v>
                </c:pt>
                <c:pt idx="1349">
                  <c:v>858</c:v>
                </c:pt>
                <c:pt idx="1350">
                  <c:v>390</c:v>
                </c:pt>
                <c:pt idx="1351">
                  <c:v>1185</c:v>
                </c:pt>
                <c:pt idx="1352">
                  <c:v>873</c:v>
                </c:pt>
                <c:pt idx="1353">
                  <c:v>698</c:v>
                </c:pt>
                <c:pt idx="1354">
                  <c:v>0</c:v>
                </c:pt>
                <c:pt idx="1355">
                  <c:v>0</c:v>
                </c:pt>
                <c:pt idx="1356">
                  <c:v>804</c:v>
                </c:pt>
                <c:pt idx="1357">
                  <c:v>0</c:v>
                </c:pt>
                <c:pt idx="1358">
                  <c:v>1611</c:v>
                </c:pt>
                <c:pt idx="1359">
                  <c:v>0</c:v>
                </c:pt>
                <c:pt idx="1360">
                  <c:v>457</c:v>
                </c:pt>
                <c:pt idx="1361">
                  <c:v>796</c:v>
                </c:pt>
                <c:pt idx="1362">
                  <c:v>600</c:v>
                </c:pt>
                <c:pt idx="1363">
                  <c:v>860</c:v>
                </c:pt>
                <c:pt idx="1364">
                  <c:v>908</c:v>
                </c:pt>
                <c:pt idx="1365">
                  <c:v>550</c:v>
                </c:pt>
                <c:pt idx="1366">
                  <c:v>0</c:v>
                </c:pt>
                <c:pt idx="1367">
                  <c:v>0</c:v>
                </c:pt>
                <c:pt idx="1368">
                  <c:v>534</c:v>
                </c:pt>
                <c:pt idx="1369">
                  <c:v>0</c:v>
                </c:pt>
                <c:pt idx="1370">
                  <c:v>989</c:v>
                </c:pt>
                <c:pt idx="1371">
                  <c:v>0</c:v>
                </c:pt>
                <c:pt idx="1372">
                  <c:v>932</c:v>
                </c:pt>
                <c:pt idx="1373">
                  <c:v>0</c:v>
                </c:pt>
                <c:pt idx="1374">
                  <c:v>0</c:v>
                </c:pt>
                <c:pt idx="1375">
                  <c:v>620</c:v>
                </c:pt>
                <c:pt idx="1376">
                  <c:v>504</c:v>
                </c:pt>
                <c:pt idx="1377">
                  <c:v>640</c:v>
                </c:pt>
                <c:pt idx="1378">
                  <c:v>0</c:v>
                </c:pt>
                <c:pt idx="1379">
                  <c:v>0</c:v>
                </c:pt>
                <c:pt idx="1380">
                  <c:v>764</c:v>
                </c:pt>
                <c:pt idx="1381">
                  <c:v>0</c:v>
                </c:pt>
                <c:pt idx="1382">
                  <c:v>560</c:v>
                </c:pt>
                <c:pt idx="1383">
                  <c:v>358</c:v>
                </c:pt>
                <c:pt idx="1384">
                  <c:v>1392</c:v>
                </c:pt>
                <c:pt idx="1385">
                  <c:v>862</c:v>
                </c:pt>
                <c:pt idx="1386">
                  <c:v>0</c:v>
                </c:pt>
                <c:pt idx="1387">
                  <c:v>349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691</c:v>
                </c:pt>
                <c:pt idx="1392">
                  <c:v>0</c:v>
                </c:pt>
                <c:pt idx="1393">
                  <c:v>1349</c:v>
                </c:pt>
                <c:pt idx="1394">
                  <c:v>0</c:v>
                </c:pt>
                <c:pt idx="1395">
                  <c:v>574</c:v>
                </c:pt>
                <c:pt idx="1396">
                  <c:v>768</c:v>
                </c:pt>
                <c:pt idx="1397">
                  <c:v>448</c:v>
                </c:pt>
                <c:pt idx="1398">
                  <c:v>208</c:v>
                </c:pt>
                <c:pt idx="1399">
                  <c:v>729</c:v>
                </c:pt>
                <c:pt idx="1400">
                  <c:v>0</c:v>
                </c:pt>
                <c:pt idx="1401">
                  <c:v>0</c:v>
                </c:pt>
                <c:pt idx="1402">
                  <c:v>520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622</c:v>
                </c:pt>
                <c:pt idx="1407">
                  <c:v>857</c:v>
                </c:pt>
                <c:pt idx="1408">
                  <c:v>896</c:v>
                </c:pt>
                <c:pt idx="1409">
                  <c:v>556</c:v>
                </c:pt>
                <c:pt idx="1410">
                  <c:v>0</c:v>
                </c:pt>
                <c:pt idx="1411">
                  <c:v>0</c:v>
                </c:pt>
                <c:pt idx="1412">
                  <c:v>795</c:v>
                </c:pt>
                <c:pt idx="1413">
                  <c:v>0</c:v>
                </c:pt>
                <c:pt idx="1414">
                  <c:v>1044</c:v>
                </c:pt>
                <c:pt idx="1415">
                  <c:v>1140</c:v>
                </c:pt>
                <c:pt idx="1416">
                  <c:v>0</c:v>
                </c:pt>
                <c:pt idx="1417">
                  <c:v>0</c:v>
                </c:pt>
                <c:pt idx="1418">
                  <c:v>708</c:v>
                </c:pt>
                <c:pt idx="1419">
                  <c:v>0</c:v>
                </c:pt>
                <c:pt idx="1420">
                  <c:v>0</c:v>
                </c:pt>
                <c:pt idx="1421">
                  <c:v>626</c:v>
                </c:pt>
                <c:pt idx="1422">
                  <c:v>0</c:v>
                </c:pt>
                <c:pt idx="1423">
                  <c:v>0</c:v>
                </c:pt>
                <c:pt idx="1424">
                  <c:v>904</c:v>
                </c:pt>
                <c:pt idx="1425">
                  <c:v>510</c:v>
                </c:pt>
                <c:pt idx="1426">
                  <c:v>0</c:v>
                </c:pt>
                <c:pt idx="1427">
                  <c:v>0</c:v>
                </c:pt>
                <c:pt idx="1428">
                  <c:v>1104</c:v>
                </c:pt>
                <c:pt idx="1429">
                  <c:v>0</c:v>
                </c:pt>
                <c:pt idx="1430">
                  <c:v>0</c:v>
                </c:pt>
                <c:pt idx="1431">
                  <c:v>830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685</c:v>
                </c:pt>
                <c:pt idx="1438">
                  <c:v>748</c:v>
                </c:pt>
                <c:pt idx="1439">
                  <c:v>0</c:v>
                </c:pt>
                <c:pt idx="1440">
                  <c:v>981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870</c:v>
                </c:pt>
                <c:pt idx="1446">
                  <c:v>550</c:v>
                </c:pt>
                <c:pt idx="1447">
                  <c:v>0</c:v>
                </c:pt>
                <c:pt idx="1448">
                  <c:v>896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694</c:v>
                </c:pt>
                <c:pt idx="1454">
                  <c:v>0</c:v>
                </c:pt>
                <c:pt idx="1455">
                  <c:v>1152</c:v>
                </c:pt>
                <c:pt idx="1456">
                  <c:v>0</c:v>
                </c:pt>
                <c:pt idx="1457">
                  <c:v>0</c:v>
                </c:pt>
              </c:numCache>
            </c:numRef>
          </c:xVal>
          <c:yVal>
            <c:numRef>
              <c:f>'Viz - Floors'!$R$36:$R$1493</c:f>
              <c:numCache>
                <c:formatCode>"$"#,##0</c:formatCode>
                <c:ptCount val="1458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335000</c:v>
                </c:pt>
                <c:pt idx="692">
                  <c:v>108480</c:v>
                </c:pt>
                <c:pt idx="693">
                  <c:v>141500</c:v>
                </c:pt>
                <c:pt idx="694">
                  <c:v>176000</c:v>
                </c:pt>
                <c:pt idx="695">
                  <c:v>89000</c:v>
                </c:pt>
                <c:pt idx="696">
                  <c:v>123500</c:v>
                </c:pt>
                <c:pt idx="697">
                  <c:v>138500</c:v>
                </c:pt>
                <c:pt idx="698">
                  <c:v>196000</c:v>
                </c:pt>
                <c:pt idx="699">
                  <c:v>312500</c:v>
                </c:pt>
                <c:pt idx="700">
                  <c:v>140000</c:v>
                </c:pt>
                <c:pt idx="701">
                  <c:v>361919</c:v>
                </c:pt>
                <c:pt idx="702">
                  <c:v>140000</c:v>
                </c:pt>
                <c:pt idx="703">
                  <c:v>213000</c:v>
                </c:pt>
                <c:pt idx="704">
                  <c:v>55000</c:v>
                </c:pt>
                <c:pt idx="705">
                  <c:v>302000</c:v>
                </c:pt>
                <c:pt idx="706">
                  <c:v>254000</c:v>
                </c:pt>
                <c:pt idx="707">
                  <c:v>179540</c:v>
                </c:pt>
                <c:pt idx="708">
                  <c:v>109900</c:v>
                </c:pt>
                <c:pt idx="709">
                  <c:v>52000</c:v>
                </c:pt>
                <c:pt idx="710">
                  <c:v>102776</c:v>
                </c:pt>
                <c:pt idx="711">
                  <c:v>189000</c:v>
                </c:pt>
                <c:pt idx="712">
                  <c:v>129000</c:v>
                </c:pt>
                <c:pt idx="713">
                  <c:v>130500</c:v>
                </c:pt>
                <c:pt idx="714">
                  <c:v>165000</c:v>
                </c:pt>
                <c:pt idx="715">
                  <c:v>159500</c:v>
                </c:pt>
                <c:pt idx="716">
                  <c:v>157000</c:v>
                </c:pt>
                <c:pt idx="717">
                  <c:v>341000</c:v>
                </c:pt>
                <c:pt idx="718">
                  <c:v>128500</c:v>
                </c:pt>
                <c:pt idx="719">
                  <c:v>275000</c:v>
                </c:pt>
                <c:pt idx="720">
                  <c:v>143000</c:v>
                </c:pt>
                <c:pt idx="721">
                  <c:v>124500</c:v>
                </c:pt>
                <c:pt idx="722">
                  <c:v>135000</c:v>
                </c:pt>
                <c:pt idx="723">
                  <c:v>320000</c:v>
                </c:pt>
                <c:pt idx="724">
                  <c:v>120500</c:v>
                </c:pt>
                <c:pt idx="725">
                  <c:v>222000</c:v>
                </c:pt>
                <c:pt idx="726">
                  <c:v>194500</c:v>
                </c:pt>
                <c:pt idx="727">
                  <c:v>110000</c:v>
                </c:pt>
                <c:pt idx="728">
                  <c:v>103000</c:v>
                </c:pt>
                <c:pt idx="729">
                  <c:v>236500</c:v>
                </c:pt>
                <c:pt idx="730">
                  <c:v>187500</c:v>
                </c:pt>
                <c:pt idx="731">
                  <c:v>222500</c:v>
                </c:pt>
                <c:pt idx="732">
                  <c:v>131400</c:v>
                </c:pt>
                <c:pt idx="733">
                  <c:v>108000</c:v>
                </c:pt>
                <c:pt idx="734">
                  <c:v>163000</c:v>
                </c:pt>
                <c:pt idx="735">
                  <c:v>93500</c:v>
                </c:pt>
                <c:pt idx="736">
                  <c:v>239900</c:v>
                </c:pt>
                <c:pt idx="737">
                  <c:v>179000</c:v>
                </c:pt>
                <c:pt idx="738">
                  <c:v>190000</c:v>
                </c:pt>
                <c:pt idx="739">
                  <c:v>132000</c:v>
                </c:pt>
                <c:pt idx="740">
                  <c:v>142000</c:v>
                </c:pt>
                <c:pt idx="741">
                  <c:v>179000</c:v>
                </c:pt>
                <c:pt idx="742">
                  <c:v>175000</c:v>
                </c:pt>
                <c:pt idx="743">
                  <c:v>180000</c:v>
                </c:pt>
                <c:pt idx="744">
                  <c:v>299800</c:v>
                </c:pt>
                <c:pt idx="745">
                  <c:v>236000</c:v>
                </c:pt>
                <c:pt idx="746">
                  <c:v>265979</c:v>
                </c:pt>
                <c:pt idx="747">
                  <c:v>260400</c:v>
                </c:pt>
                <c:pt idx="748">
                  <c:v>98000</c:v>
                </c:pt>
                <c:pt idx="749">
                  <c:v>96500</c:v>
                </c:pt>
                <c:pt idx="750">
                  <c:v>162000</c:v>
                </c:pt>
                <c:pt idx="751">
                  <c:v>217000</c:v>
                </c:pt>
                <c:pt idx="752">
                  <c:v>275500</c:v>
                </c:pt>
                <c:pt idx="753">
                  <c:v>156000</c:v>
                </c:pt>
                <c:pt idx="754">
                  <c:v>172500</c:v>
                </c:pt>
                <c:pt idx="755">
                  <c:v>212000</c:v>
                </c:pt>
                <c:pt idx="756">
                  <c:v>158900</c:v>
                </c:pt>
                <c:pt idx="757">
                  <c:v>179400</c:v>
                </c:pt>
                <c:pt idx="758">
                  <c:v>290000</c:v>
                </c:pt>
                <c:pt idx="759">
                  <c:v>127500</c:v>
                </c:pt>
                <c:pt idx="760">
                  <c:v>100000</c:v>
                </c:pt>
                <c:pt idx="761">
                  <c:v>215200</c:v>
                </c:pt>
                <c:pt idx="762">
                  <c:v>337000</c:v>
                </c:pt>
                <c:pt idx="763">
                  <c:v>270000</c:v>
                </c:pt>
                <c:pt idx="764">
                  <c:v>264132</c:v>
                </c:pt>
                <c:pt idx="765">
                  <c:v>196500</c:v>
                </c:pt>
                <c:pt idx="766">
                  <c:v>160000</c:v>
                </c:pt>
                <c:pt idx="767">
                  <c:v>216837</c:v>
                </c:pt>
                <c:pt idx="768">
                  <c:v>538000</c:v>
                </c:pt>
                <c:pt idx="769">
                  <c:v>134900</c:v>
                </c:pt>
                <c:pt idx="770">
                  <c:v>102000</c:v>
                </c:pt>
                <c:pt idx="771">
                  <c:v>107000</c:v>
                </c:pt>
                <c:pt idx="772">
                  <c:v>114500</c:v>
                </c:pt>
                <c:pt idx="773">
                  <c:v>395000</c:v>
                </c:pt>
                <c:pt idx="774">
                  <c:v>162000</c:v>
                </c:pt>
                <c:pt idx="775">
                  <c:v>221500</c:v>
                </c:pt>
                <c:pt idx="776">
                  <c:v>142500</c:v>
                </c:pt>
                <c:pt idx="777">
                  <c:v>144000</c:v>
                </c:pt>
                <c:pt idx="778">
                  <c:v>135000</c:v>
                </c:pt>
                <c:pt idx="779">
                  <c:v>176000</c:v>
                </c:pt>
                <c:pt idx="780">
                  <c:v>175900</c:v>
                </c:pt>
                <c:pt idx="781">
                  <c:v>187100</c:v>
                </c:pt>
                <c:pt idx="782">
                  <c:v>165500</c:v>
                </c:pt>
                <c:pt idx="783">
                  <c:v>128000</c:v>
                </c:pt>
                <c:pt idx="784">
                  <c:v>161500</c:v>
                </c:pt>
                <c:pt idx="785">
                  <c:v>139000</c:v>
                </c:pt>
                <c:pt idx="786">
                  <c:v>233000</c:v>
                </c:pt>
                <c:pt idx="787">
                  <c:v>107900</c:v>
                </c:pt>
                <c:pt idx="788">
                  <c:v>187500</c:v>
                </c:pt>
                <c:pt idx="789">
                  <c:v>160200</c:v>
                </c:pt>
                <c:pt idx="790">
                  <c:v>146800</c:v>
                </c:pt>
                <c:pt idx="791">
                  <c:v>269790</c:v>
                </c:pt>
                <c:pt idx="792">
                  <c:v>225000</c:v>
                </c:pt>
                <c:pt idx="793">
                  <c:v>194500</c:v>
                </c:pt>
                <c:pt idx="794">
                  <c:v>171000</c:v>
                </c:pt>
                <c:pt idx="795">
                  <c:v>143500</c:v>
                </c:pt>
                <c:pt idx="796">
                  <c:v>110000</c:v>
                </c:pt>
                <c:pt idx="797">
                  <c:v>485000</c:v>
                </c:pt>
                <c:pt idx="798">
                  <c:v>175000</c:v>
                </c:pt>
                <c:pt idx="799">
                  <c:v>200000</c:v>
                </c:pt>
                <c:pt idx="800">
                  <c:v>109900</c:v>
                </c:pt>
                <c:pt idx="801">
                  <c:v>189000</c:v>
                </c:pt>
                <c:pt idx="802">
                  <c:v>582933</c:v>
                </c:pt>
                <c:pt idx="803">
                  <c:v>118000</c:v>
                </c:pt>
                <c:pt idx="804">
                  <c:v>227680</c:v>
                </c:pt>
                <c:pt idx="805">
                  <c:v>135500</c:v>
                </c:pt>
                <c:pt idx="806">
                  <c:v>223500</c:v>
                </c:pt>
                <c:pt idx="807">
                  <c:v>159950</c:v>
                </c:pt>
                <c:pt idx="808">
                  <c:v>106000</c:v>
                </c:pt>
                <c:pt idx="809">
                  <c:v>181000</c:v>
                </c:pt>
                <c:pt idx="810">
                  <c:v>144500</c:v>
                </c:pt>
                <c:pt idx="811">
                  <c:v>55993</c:v>
                </c:pt>
                <c:pt idx="812">
                  <c:v>157900</c:v>
                </c:pt>
                <c:pt idx="813">
                  <c:v>116000</c:v>
                </c:pt>
                <c:pt idx="814">
                  <c:v>224900</c:v>
                </c:pt>
                <c:pt idx="815">
                  <c:v>137000</c:v>
                </c:pt>
                <c:pt idx="816">
                  <c:v>271000</c:v>
                </c:pt>
                <c:pt idx="817">
                  <c:v>155000</c:v>
                </c:pt>
                <c:pt idx="818">
                  <c:v>224000</c:v>
                </c:pt>
                <c:pt idx="819">
                  <c:v>183000</c:v>
                </c:pt>
                <c:pt idx="820">
                  <c:v>93000</c:v>
                </c:pt>
                <c:pt idx="821">
                  <c:v>225000</c:v>
                </c:pt>
                <c:pt idx="822">
                  <c:v>139500</c:v>
                </c:pt>
                <c:pt idx="823">
                  <c:v>232600</c:v>
                </c:pt>
                <c:pt idx="824">
                  <c:v>385000</c:v>
                </c:pt>
                <c:pt idx="825">
                  <c:v>109500</c:v>
                </c:pt>
                <c:pt idx="826">
                  <c:v>189000</c:v>
                </c:pt>
                <c:pt idx="827">
                  <c:v>185000</c:v>
                </c:pt>
                <c:pt idx="828">
                  <c:v>147400</c:v>
                </c:pt>
                <c:pt idx="829">
                  <c:v>166000</c:v>
                </c:pt>
                <c:pt idx="830">
                  <c:v>151000</c:v>
                </c:pt>
                <c:pt idx="831">
                  <c:v>237000</c:v>
                </c:pt>
                <c:pt idx="832">
                  <c:v>167000</c:v>
                </c:pt>
                <c:pt idx="833">
                  <c:v>139950</c:v>
                </c:pt>
                <c:pt idx="834">
                  <c:v>128000</c:v>
                </c:pt>
                <c:pt idx="835">
                  <c:v>153500</c:v>
                </c:pt>
                <c:pt idx="836">
                  <c:v>100000</c:v>
                </c:pt>
                <c:pt idx="837">
                  <c:v>144000</c:v>
                </c:pt>
                <c:pt idx="838">
                  <c:v>130500</c:v>
                </c:pt>
                <c:pt idx="839">
                  <c:v>140000</c:v>
                </c:pt>
                <c:pt idx="840">
                  <c:v>157500</c:v>
                </c:pt>
                <c:pt idx="841">
                  <c:v>174900</c:v>
                </c:pt>
                <c:pt idx="842">
                  <c:v>141000</c:v>
                </c:pt>
                <c:pt idx="843">
                  <c:v>153900</c:v>
                </c:pt>
                <c:pt idx="844">
                  <c:v>171000</c:v>
                </c:pt>
                <c:pt idx="845">
                  <c:v>213000</c:v>
                </c:pt>
                <c:pt idx="846">
                  <c:v>133500</c:v>
                </c:pt>
                <c:pt idx="847">
                  <c:v>240000</c:v>
                </c:pt>
                <c:pt idx="848">
                  <c:v>187000</c:v>
                </c:pt>
                <c:pt idx="849">
                  <c:v>131500</c:v>
                </c:pt>
                <c:pt idx="850">
                  <c:v>215000</c:v>
                </c:pt>
                <c:pt idx="851">
                  <c:v>164000</c:v>
                </c:pt>
                <c:pt idx="852">
                  <c:v>158000</c:v>
                </c:pt>
                <c:pt idx="853">
                  <c:v>170000</c:v>
                </c:pt>
                <c:pt idx="854">
                  <c:v>127000</c:v>
                </c:pt>
                <c:pt idx="855">
                  <c:v>147000</c:v>
                </c:pt>
                <c:pt idx="856">
                  <c:v>174000</c:v>
                </c:pt>
                <c:pt idx="857">
                  <c:v>152000</c:v>
                </c:pt>
                <c:pt idx="858">
                  <c:v>250000</c:v>
                </c:pt>
                <c:pt idx="859">
                  <c:v>189950</c:v>
                </c:pt>
                <c:pt idx="860">
                  <c:v>131500</c:v>
                </c:pt>
                <c:pt idx="861">
                  <c:v>152000</c:v>
                </c:pt>
                <c:pt idx="862">
                  <c:v>132500</c:v>
                </c:pt>
                <c:pt idx="863">
                  <c:v>250580</c:v>
                </c:pt>
                <c:pt idx="864">
                  <c:v>148500</c:v>
                </c:pt>
                <c:pt idx="865">
                  <c:v>248900</c:v>
                </c:pt>
                <c:pt idx="866">
                  <c:v>129000</c:v>
                </c:pt>
                <c:pt idx="867">
                  <c:v>169000</c:v>
                </c:pt>
                <c:pt idx="868">
                  <c:v>236000</c:v>
                </c:pt>
                <c:pt idx="869">
                  <c:v>109500</c:v>
                </c:pt>
                <c:pt idx="870">
                  <c:v>200500</c:v>
                </c:pt>
                <c:pt idx="871">
                  <c:v>116000</c:v>
                </c:pt>
                <c:pt idx="872">
                  <c:v>133000</c:v>
                </c:pt>
                <c:pt idx="873">
                  <c:v>66500</c:v>
                </c:pt>
                <c:pt idx="874">
                  <c:v>303477</c:v>
                </c:pt>
                <c:pt idx="875">
                  <c:v>132250</c:v>
                </c:pt>
                <c:pt idx="876">
                  <c:v>350000</c:v>
                </c:pt>
                <c:pt idx="877">
                  <c:v>148000</c:v>
                </c:pt>
                <c:pt idx="878">
                  <c:v>136500</c:v>
                </c:pt>
                <c:pt idx="879">
                  <c:v>157000</c:v>
                </c:pt>
                <c:pt idx="880">
                  <c:v>187500</c:v>
                </c:pt>
                <c:pt idx="881">
                  <c:v>178000</c:v>
                </c:pt>
                <c:pt idx="882">
                  <c:v>118500</c:v>
                </c:pt>
                <c:pt idx="883">
                  <c:v>100000</c:v>
                </c:pt>
                <c:pt idx="884">
                  <c:v>328900</c:v>
                </c:pt>
                <c:pt idx="885">
                  <c:v>145000</c:v>
                </c:pt>
                <c:pt idx="886">
                  <c:v>135500</c:v>
                </c:pt>
                <c:pt idx="887">
                  <c:v>268000</c:v>
                </c:pt>
                <c:pt idx="888">
                  <c:v>149500</c:v>
                </c:pt>
                <c:pt idx="889">
                  <c:v>122900</c:v>
                </c:pt>
                <c:pt idx="890">
                  <c:v>172500</c:v>
                </c:pt>
                <c:pt idx="891">
                  <c:v>154500</c:v>
                </c:pt>
                <c:pt idx="892">
                  <c:v>165000</c:v>
                </c:pt>
                <c:pt idx="893">
                  <c:v>118858</c:v>
                </c:pt>
                <c:pt idx="894">
                  <c:v>140000</c:v>
                </c:pt>
                <c:pt idx="895">
                  <c:v>106500</c:v>
                </c:pt>
                <c:pt idx="896">
                  <c:v>142953</c:v>
                </c:pt>
                <c:pt idx="897">
                  <c:v>611657</c:v>
                </c:pt>
                <c:pt idx="898">
                  <c:v>135000</c:v>
                </c:pt>
                <c:pt idx="899">
                  <c:v>110000</c:v>
                </c:pt>
                <c:pt idx="900">
                  <c:v>153000</c:v>
                </c:pt>
                <c:pt idx="901">
                  <c:v>180000</c:v>
                </c:pt>
                <c:pt idx="902">
                  <c:v>240000</c:v>
                </c:pt>
                <c:pt idx="903">
                  <c:v>125500</c:v>
                </c:pt>
                <c:pt idx="904">
                  <c:v>128000</c:v>
                </c:pt>
                <c:pt idx="905">
                  <c:v>255000</c:v>
                </c:pt>
                <c:pt idx="906">
                  <c:v>250000</c:v>
                </c:pt>
                <c:pt idx="907">
                  <c:v>131000</c:v>
                </c:pt>
                <c:pt idx="908">
                  <c:v>174000</c:v>
                </c:pt>
                <c:pt idx="909">
                  <c:v>154300</c:v>
                </c:pt>
                <c:pt idx="910">
                  <c:v>143500</c:v>
                </c:pt>
                <c:pt idx="911">
                  <c:v>88000</c:v>
                </c:pt>
                <c:pt idx="912">
                  <c:v>145000</c:v>
                </c:pt>
                <c:pt idx="913">
                  <c:v>173733</c:v>
                </c:pt>
                <c:pt idx="914">
                  <c:v>75000</c:v>
                </c:pt>
                <c:pt idx="915">
                  <c:v>35311</c:v>
                </c:pt>
                <c:pt idx="916">
                  <c:v>135000</c:v>
                </c:pt>
                <c:pt idx="917">
                  <c:v>238000</c:v>
                </c:pt>
                <c:pt idx="918">
                  <c:v>176500</c:v>
                </c:pt>
                <c:pt idx="919">
                  <c:v>201000</c:v>
                </c:pt>
                <c:pt idx="920">
                  <c:v>145900</c:v>
                </c:pt>
                <c:pt idx="921">
                  <c:v>169990</c:v>
                </c:pt>
                <c:pt idx="922">
                  <c:v>193000</c:v>
                </c:pt>
                <c:pt idx="923">
                  <c:v>207500</c:v>
                </c:pt>
                <c:pt idx="924">
                  <c:v>175000</c:v>
                </c:pt>
                <c:pt idx="925">
                  <c:v>285000</c:v>
                </c:pt>
                <c:pt idx="926">
                  <c:v>176000</c:v>
                </c:pt>
                <c:pt idx="927">
                  <c:v>236500</c:v>
                </c:pt>
                <c:pt idx="928">
                  <c:v>222000</c:v>
                </c:pt>
                <c:pt idx="929">
                  <c:v>201000</c:v>
                </c:pt>
                <c:pt idx="930">
                  <c:v>117500</c:v>
                </c:pt>
                <c:pt idx="931">
                  <c:v>320000</c:v>
                </c:pt>
                <c:pt idx="932">
                  <c:v>190000</c:v>
                </c:pt>
                <c:pt idx="933">
                  <c:v>242000</c:v>
                </c:pt>
                <c:pt idx="934">
                  <c:v>79900</c:v>
                </c:pt>
                <c:pt idx="935">
                  <c:v>184900</c:v>
                </c:pt>
                <c:pt idx="936">
                  <c:v>253000</c:v>
                </c:pt>
                <c:pt idx="937">
                  <c:v>239799</c:v>
                </c:pt>
                <c:pt idx="938">
                  <c:v>244400</c:v>
                </c:pt>
                <c:pt idx="939">
                  <c:v>150900</c:v>
                </c:pt>
                <c:pt idx="940">
                  <c:v>214000</c:v>
                </c:pt>
                <c:pt idx="941">
                  <c:v>150000</c:v>
                </c:pt>
                <c:pt idx="942">
                  <c:v>143000</c:v>
                </c:pt>
                <c:pt idx="943">
                  <c:v>137500</c:v>
                </c:pt>
                <c:pt idx="944">
                  <c:v>124900</c:v>
                </c:pt>
                <c:pt idx="945">
                  <c:v>143000</c:v>
                </c:pt>
                <c:pt idx="946">
                  <c:v>270000</c:v>
                </c:pt>
                <c:pt idx="947">
                  <c:v>192500</c:v>
                </c:pt>
                <c:pt idx="948">
                  <c:v>197500</c:v>
                </c:pt>
                <c:pt idx="949">
                  <c:v>129000</c:v>
                </c:pt>
                <c:pt idx="950">
                  <c:v>119900</c:v>
                </c:pt>
                <c:pt idx="951">
                  <c:v>133900</c:v>
                </c:pt>
                <c:pt idx="952">
                  <c:v>172000</c:v>
                </c:pt>
                <c:pt idx="953">
                  <c:v>127500</c:v>
                </c:pt>
                <c:pt idx="954">
                  <c:v>145000</c:v>
                </c:pt>
                <c:pt idx="955">
                  <c:v>124000</c:v>
                </c:pt>
                <c:pt idx="956">
                  <c:v>132000</c:v>
                </c:pt>
                <c:pt idx="957">
                  <c:v>185000</c:v>
                </c:pt>
                <c:pt idx="958">
                  <c:v>155000</c:v>
                </c:pt>
                <c:pt idx="959">
                  <c:v>116500</c:v>
                </c:pt>
                <c:pt idx="960">
                  <c:v>272000</c:v>
                </c:pt>
                <c:pt idx="961">
                  <c:v>155000</c:v>
                </c:pt>
                <c:pt idx="962">
                  <c:v>239000</c:v>
                </c:pt>
                <c:pt idx="963">
                  <c:v>214900</c:v>
                </c:pt>
                <c:pt idx="964">
                  <c:v>178900</c:v>
                </c:pt>
                <c:pt idx="965">
                  <c:v>160000</c:v>
                </c:pt>
                <c:pt idx="966">
                  <c:v>135000</c:v>
                </c:pt>
                <c:pt idx="967">
                  <c:v>37900</c:v>
                </c:pt>
                <c:pt idx="968">
                  <c:v>140000</c:v>
                </c:pt>
                <c:pt idx="969">
                  <c:v>135000</c:v>
                </c:pt>
                <c:pt idx="970">
                  <c:v>173000</c:v>
                </c:pt>
                <c:pt idx="971">
                  <c:v>99500</c:v>
                </c:pt>
                <c:pt idx="972">
                  <c:v>182000</c:v>
                </c:pt>
                <c:pt idx="973">
                  <c:v>167500</c:v>
                </c:pt>
                <c:pt idx="974">
                  <c:v>165000</c:v>
                </c:pt>
                <c:pt idx="975">
                  <c:v>85500</c:v>
                </c:pt>
                <c:pt idx="976">
                  <c:v>199900</c:v>
                </c:pt>
                <c:pt idx="977">
                  <c:v>110000</c:v>
                </c:pt>
                <c:pt idx="978">
                  <c:v>139000</c:v>
                </c:pt>
                <c:pt idx="979">
                  <c:v>178400</c:v>
                </c:pt>
                <c:pt idx="980">
                  <c:v>336000</c:v>
                </c:pt>
                <c:pt idx="981">
                  <c:v>159895</c:v>
                </c:pt>
                <c:pt idx="982">
                  <c:v>255900</c:v>
                </c:pt>
                <c:pt idx="983">
                  <c:v>126000</c:v>
                </c:pt>
                <c:pt idx="984">
                  <c:v>125000</c:v>
                </c:pt>
                <c:pt idx="985">
                  <c:v>117000</c:v>
                </c:pt>
                <c:pt idx="986">
                  <c:v>395192</c:v>
                </c:pt>
                <c:pt idx="987">
                  <c:v>195000</c:v>
                </c:pt>
                <c:pt idx="988">
                  <c:v>197000</c:v>
                </c:pt>
                <c:pt idx="989">
                  <c:v>348000</c:v>
                </c:pt>
                <c:pt idx="990">
                  <c:v>168000</c:v>
                </c:pt>
                <c:pt idx="991">
                  <c:v>187000</c:v>
                </c:pt>
                <c:pt idx="992">
                  <c:v>173900</c:v>
                </c:pt>
                <c:pt idx="993">
                  <c:v>337500</c:v>
                </c:pt>
                <c:pt idx="994">
                  <c:v>121600</c:v>
                </c:pt>
                <c:pt idx="995">
                  <c:v>136500</c:v>
                </c:pt>
                <c:pt idx="996">
                  <c:v>185000</c:v>
                </c:pt>
                <c:pt idx="997">
                  <c:v>91000</c:v>
                </c:pt>
                <c:pt idx="998">
                  <c:v>206000</c:v>
                </c:pt>
                <c:pt idx="999">
                  <c:v>82000</c:v>
                </c:pt>
                <c:pt idx="1000">
                  <c:v>86000</c:v>
                </c:pt>
                <c:pt idx="1001">
                  <c:v>232000</c:v>
                </c:pt>
                <c:pt idx="1002">
                  <c:v>136905</c:v>
                </c:pt>
                <c:pt idx="1003">
                  <c:v>181000</c:v>
                </c:pt>
                <c:pt idx="1004">
                  <c:v>149900</c:v>
                </c:pt>
                <c:pt idx="1005">
                  <c:v>163500</c:v>
                </c:pt>
                <c:pt idx="1006">
                  <c:v>88000</c:v>
                </c:pt>
                <c:pt idx="1007">
                  <c:v>240000</c:v>
                </c:pt>
                <c:pt idx="1008">
                  <c:v>102000</c:v>
                </c:pt>
                <c:pt idx="1009">
                  <c:v>135000</c:v>
                </c:pt>
                <c:pt idx="1010">
                  <c:v>100000</c:v>
                </c:pt>
                <c:pt idx="1011">
                  <c:v>165000</c:v>
                </c:pt>
                <c:pt idx="1012">
                  <c:v>85000</c:v>
                </c:pt>
                <c:pt idx="1013">
                  <c:v>119200</c:v>
                </c:pt>
                <c:pt idx="1014">
                  <c:v>227000</c:v>
                </c:pt>
                <c:pt idx="1015">
                  <c:v>203000</c:v>
                </c:pt>
                <c:pt idx="1016">
                  <c:v>187500</c:v>
                </c:pt>
                <c:pt idx="1017">
                  <c:v>160000</c:v>
                </c:pt>
                <c:pt idx="1018">
                  <c:v>213490</c:v>
                </c:pt>
                <c:pt idx="1019">
                  <c:v>176000</c:v>
                </c:pt>
                <c:pt idx="1020">
                  <c:v>194000</c:v>
                </c:pt>
                <c:pt idx="1021">
                  <c:v>87000</c:v>
                </c:pt>
                <c:pt idx="1022">
                  <c:v>191000</c:v>
                </c:pt>
                <c:pt idx="1023">
                  <c:v>287000</c:v>
                </c:pt>
                <c:pt idx="1024">
                  <c:v>112500</c:v>
                </c:pt>
                <c:pt idx="1025">
                  <c:v>167500</c:v>
                </c:pt>
                <c:pt idx="1026">
                  <c:v>293077</c:v>
                </c:pt>
                <c:pt idx="1027">
                  <c:v>105000</c:v>
                </c:pt>
                <c:pt idx="1028">
                  <c:v>118000</c:v>
                </c:pt>
                <c:pt idx="1029">
                  <c:v>160000</c:v>
                </c:pt>
                <c:pt idx="1030">
                  <c:v>197000</c:v>
                </c:pt>
                <c:pt idx="1031">
                  <c:v>310000</c:v>
                </c:pt>
                <c:pt idx="1032">
                  <c:v>230000</c:v>
                </c:pt>
                <c:pt idx="1033">
                  <c:v>119750</c:v>
                </c:pt>
                <c:pt idx="1034">
                  <c:v>84000</c:v>
                </c:pt>
                <c:pt idx="1035">
                  <c:v>315500</c:v>
                </c:pt>
                <c:pt idx="1036">
                  <c:v>287000</c:v>
                </c:pt>
                <c:pt idx="1037">
                  <c:v>97000</c:v>
                </c:pt>
                <c:pt idx="1038">
                  <c:v>80000</c:v>
                </c:pt>
                <c:pt idx="1039">
                  <c:v>155000</c:v>
                </c:pt>
                <c:pt idx="1040">
                  <c:v>173000</c:v>
                </c:pt>
                <c:pt idx="1041">
                  <c:v>196000</c:v>
                </c:pt>
                <c:pt idx="1042">
                  <c:v>262280</c:v>
                </c:pt>
                <c:pt idx="1043">
                  <c:v>278000</c:v>
                </c:pt>
                <c:pt idx="1044">
                  <c:v>139600</c:v>
                </c:pt>
                <c:pt idx="1045">
                  <c:v>556581</c:v>
                </c:pt>
                <c:pt idx="1046">
                  <c:v>145000</c:v>
                </c:pt>
                <c:pt idx="1047">
                  <c:v>115000</c:v>
                </c:pt>
                <c:pt idx="1048">
                  <c:v>84900</c:v>
                </c:pt>
                <c:pt idx="1049">
                  <c:v>176485</c:v>
                </c:pt>
                <c:pt idx="1050">
                  <c:v>200141</c:v>
                </c:pt>
                <c:pt idx="1051">
                  <c:v>165000</c:v>
                </c:pt>
                <c:pt idx="1052">
                  <c:v>144500</c:v>
                </c:pt>
                <c:pt idx="1053">
                  <c:v>255000</c:v>
                </c:pt>
                <c:pt idx="1054">
                  <c:v>180000</c:v>
                </c:pt>
                <c:pt idx="1055">
                  <c:v>185850</c:v>
                </c:pt>
                <c:pt idx="1056">
                  <c:v>248000</c:v>
                </c:pt>
                <c:pt idx="1057">
                  <c:v>335000</c:v>
                </c:pt>
                <c:pt idx="1058">
                  <c:v>220000</c:v>
                </c:pt>
                <c:pt idx="1059">
                  <c:v>213500</c:v>
                </c:pt>
                <c:pt idx="1060">
                  <c:v>81000</c:v>
                </c:pt>
                <c:pt idx="1061">
                  <c:v>90000</c:v>
                </c:pt>
                <c:pt idx="1062">
                  <c:v>110500</c:v>
                </c:pt>
                <c:pt idx="1063">
                  <c:v>154000</c:v>
                </c:pt>
                <c:pt idx="1064">
                  <c:v>328000</c:v>
                </c:pt>
                <c:pt idx="1065">
                  <c:v>178000</c:v>
                </c:pt>
                <c:pt idx="1066">
                  <c:v>167900</c:v>
                </c:pt>
                <c:pt idx="1067">
                  <c:v>151400</c:v>
                </c:pt>
                <c:pt idx="1068">
                  <c:v>135000</c:v>
                </c:pt>
                <c:pt idx="1069">
                  <c:v>135000</c:v>
                </c:pt>
                <c:pt idx="1070">
                  <c:v>154000</c:v>
                </c:pt>
                <c:pt idx="1071">
                  <c:v>91500</c:v>
                </c:pt>
                <c:pt idx="1072">
                  <c:v>159500</c:v>
                </c:pt>
                <c:pt idx="1073">
                  <c:v>194000</c:v>
                </c:pt>
                <c:pt idx="1074">
                  <c:v>219500</c:v>
                </c:pt>
                <c:pt idx="1075">
                  <c:v>170000</c:v>
                </c:pt>
                <c:pt idx="1076">
                  <c:v>138800</c:v>
                </c:pt>
                <c:pt idx="1077">
                  <c:v>155900</c:v>
                </c:pt>
                <c:pt idx="1078">
                  <c:v>126000</c:v>
                </c:pt>
                <c:pt idx="1079">
                  <c:v>145000</c:v>
                </c:pt>
                <c:pt idx="1080">
                  <c:v>133000</c:v>
                </c:pt>
                <c:pt idx="1081">
                  <c:v>192000</c:v>
                </c:pt>
                <c:pt idx="1082">
                  <c:v>160000</c:v>
                </c:pt>
                <c:pt idx="1083">
                  <c:v>187500</c:v>
                </c:pt>
                <c:pt idx="1084">
                  <c:v>147000</c:v>
                </c:pt>
                <c:pt idx="1085">
                  <c:v>83500</c:v>
                </c:pt>
                <c:pt idx="1086">
                  <c:v>252000</c:v>
                </c:pt>
                <c:pt idx="1087">
                  <c:v>137500</c:v>
                </c:pt>
                <c:pt idx="1088">
                  <c:v>197000</c:v>
                </c:pt>
                <c:pt idx="1089">
                  <c:v>92900</c:v>
                </c:pt>
                <c:pt idx="1090">
                  <c:v>160000</c:v>
                </c:pt>
                <c:pt idx="1091">
                  <c:v>136500</c:v>
                </c:pt>
                <c:pt idx="1092">
                  <c:v>146000</c:v>
                </c:pt>
                <c:pt idx="1093">
                  <c:v>129000</c:v>
                </c:pt>
                <c:pt idx="1094">
                  <c:v>176432</c:v>
                </c:pt>
                <c:pt idx="1095">
                  <c:v>127000</c:v>
                </c:pt>
                <c:pt idx="1096">
                  <c:v>170000</c:v>
                </c:pt>
                <c:pt idx="1097">
                  <c:v>128000</c:v>
                </c:pt>
                <c:pt idx="1098">
                  <c:v>157000</c:v>
                </c:pt>
                <c:pt idx="1099">
                  <c:v>60000</c:v>
                </c:pt>
                <c:pt idx="1100">
                  <c:v>119500</c:v>
                </c:pt>
                <c:pt idx="1101">
                  <c:v>135000</c:v>
                </c:pt>
                <c:pt idx="1102">
                  <c:v>159500</c:v>
                </c:pt>
                <c:pt idx="1103">
                  <c:v>106000</c:v>
                </c:pt>
                <c:pt idx="1104">
                  <c:v>325000</c:v>
                </c:pt>
                <c:pt idx="1105">
                  <c:v>179900</c:v>
                </c:pt>
                <c:pt idx="1106">
                  <c:v>274725</c:v>
                </c:pt>
                <c:pt idx="1107">
                  <c:v>181000</c:v>
                </c:pt>
                <c:pt idx="1108">
                  <c:v>280000</c:v>
                </c:pt>
                <c:pt idx="1109">
                  <c:v>188000</c:v>
                </c:pt>
                <c:pt idx="1110">
                  <c:v>205000</c:v>
                </c:pt>
                <c:pt idx="1111">
                  <c:v>129900</c:v>
                </c:pt>
                <c:pt idx="1112">
                  <c:v>134500</c:v>
                </c:pt>
                <c:pt idx="1113">
                  <c:v>117000</c:v>
                </c:pt>
                <c:pt idx="1114">
                  <c:v>318000</c:v>
                </c:pt>
                <c:pt idx="1115">
                  <c:v>184100</c:v>
                </c:pt>
                <c:pt idx="1116">
                  <c:v>130000</c:v>
                </c:pt>
                <c:pt idx="1117">
                  <c:v>140000</c:v>
                </c:pt>
                <c:pt idx="1118">
                  <c:v>133700</c:v>
                </c:pt>
                <c:pt idx="1119">
                  <c:v>118400</c:v>
                </c:pt>
                <c:pt idx="1120">
                  <c:v>212900</c:v>
                </c:pt>
                <c:pt idx="1121">
                  <c:v>112000</c:v>
                </c:pt>
                <c:pt idx="1122">
                  <c:v>118000</c:v>
                </c:pt>
                <c:pt idx="1123">
                  <c:v>163900</c:v>
                </c:pt>
                <c:pt idx="1124">
                  <c:v>115000</c:v>
                </c:pt>
                <c:pt idx="1125">
                  <c:v>174000</c:v>
                </c:pt>
                <c:pt idx="1126">
                  <c:v>259000</c:v>
                </c:pt>
                <c:pt idx="1127">
                  <c:v>215000</c:v>
                </c:pt>
                <c:pt idx="1128">
                  <c:v>140000</c:v>
                </c:pt>
                <c:pt idx="1129">
                  <c:v>135000</c:v>
                </c:pt>
                <c:pt idx="1130">
                  <c:v>93500</c:v>
                </c:pt>
                <c:pt idx="1131">
                  <c:v>117500</c:v>
                </c:pt>
                <c:pt idx="1132">
                  <c:v>239500</c:v>
                </c:pt>
                <c:pt idx="1133">
                  <c:v>169000</c:v>
                </c:pt>
                <c:pt idx="1134">
                  <c:v>102000</c:v>
                </c:pt>
                <c:pt idx="1135">
                  <c:v>119000</c:v>
                </c:pt>
                <c:pt idx="1136">
                  <c:v>94000</c:v>
                </c:pt>
                <c:pt idx="1137">
                  <c:v>196000</c:v>
                </c:pt>
                <c:pt idx="1138">
                  <c:v>144000</c:v>
                </c:pt>
                <c:pt idx="1139">
                  <c:v>139000</c:v>
                </c:pt>
                <c:pt idx="1140">
                  <c:v>197500</c:v>
                </c:pt>
                <c:pt idx="1141">
                  <c:v>424870</c:v>
                </c:pt>
                <c:pt idx="1142">
                  <c:v>80000</c:v>
                </c:pt>
                <c:pt idx="1143">
                  <c:v>80000</c:v>
                </c:pt>
                <c:pt idx="1144">
                  <c:v>149000</c:v>
                </c:pt>
                <c:pt idx="1145">
                  <c:v>180000</c:v>
                </c:pt>
                <c:pt idx="1146">
                  <c:v>174500</c:v>
                </c:pt>
                <c:pt idx="1147">
                  <c:v>116900</c:v>
                </c:pt>
                <c:pt idx="1148">
                  <c:v>143000</c:v>
                </c:pt>
                <c:pt idx="1149">
                  <c:v>124000</c:v>
                </c:pt>
                <c:pt idx="1150">
                  <c:v>149900</c:v>
                </c:pt>
                <c:pt idx="1151">
                  <c:v>230000</c:v>
                </c:pt>
                <c:pt idx="1152">
                  <c:v>120500</c:v>
                </c:pt>
                <c:pt idx="1153">
                  <c:v>201800</c:v>
                </c:pt>
                <c:pt idx="1154">
                  <c:v>218000</c:v>
                </c:pt>
                <c:pt idx="1155">
                  <c:v>179900</c:v>
                </c:pt>
                <c:pt idx="1156">
                  <c:v>230000</c:v>
                </c:pt>
                <c:pt idx="1157">
                  <c:v>235128</c:v>
                </c:pt>
                <c:pt idx="1158">
                  <c:v>185000</c:v>
                </c:pt>
                <c:pt idx="1159">
                  <c:v>146000</c:v>
                </c:pt>
                <c:pt idx="1160">
                  <c:v>224000</c:v>
                </c:pt>
                <c:pt idx="1161">
                  <c:v>129000</c:v>
                </c:pt>
                <c:pt idx="1162">
                  <c:v>108959</c:v>
                </c:pt>
                <c:pt idx="1163">
                  <c:v>194000</c:v>
                </c:pt>
                <c:pt idx="1164">
                  <c:v>233170</c:v>
                </c:pt>
                <c:pt idx="1165">
                  <c:v>245350</c:v>
                </c:pt>
                <c:pt idx="1166">
                  <c:v>173000</c:v>
                </c:pt>
                <c:pt idx="1167">
                  <c:v>235000</c:v>
                </c:pt>
                <c:pt idx="1168">
                  <c:v>625000</c:v>
                </c:pt>
                <c:pt idx="1169">
                  <c:v>171000</c:v>
                </c:pt>
                <c:pt idx="1170">
                  <c:v>163000</c:v>
                </c:pt>
                <c:pt idx="1171">
                  <c:v>171900</c:v>
                </c:pt>
                <c:pt idx="1172">
                  <c:v>200500</c:v>
                </c:pt>
                <c:pt idx="1173">
                  <c:v>239000</c:v>
                </c:pt>
                <c:pt idx="1174">
                  <c:v>285000</c:v>
                </c:pt>
                <c:pt idx="1175">
                  <c:v>119500</c:v>
                </c:pt>
                <c:pt idx="1176">
                  <c:v>115000</c:v>
                </c:pt>
                <c:pt idx="1177">
                  <c:v>154900</c:v>
                </c:pt>
                <c:pt idx="1178">
                  <c:v>93000</c:v>
                </c:pt>
                <c:pt idx="1179">
                  <c:v>250000</c:v>
                </c:pt>
                <c:pt idx="1180">
                  <c:v>392500</c:v>
                </c:pt>
                <c:pt idx="1181">
                  <c:v>120000</c:v>
                </c:pt>
                <c:pt idx="1182">
                  <c:v>186700</c:v>
                </c:pt>
                <c:pt idx="1183">
                  <c:v>104900</c:v>
                </c:pt>
                <c:pt idx="1184">
                  <c:v>95000</c:v>
                </c:pt>
                <c:pt idx="1185">
                  <c:v>262000</c:v>
                </c:pt>
                <c:pt idx="1186">
                  <c:v>195000</c:v>
                </c:pt>
                <c:pt idx="1187">
                  <c:v>189000</c:v>
                </c:pt>
                <c:pt idx="1188">
                  <c:v>168000</c:v>
                </c:pt>
                <c:pt idx="1189">
                  <c:v>174000</c:v>
                </c:pt>
                <c:pt idx="1190">
                  <c:v>125000</c:v>
                </c:pt>
                <c:pt idx="1191">
                  <c:v>165000</c:v>
                </c:pt>
                <c:pt idx="1192">
                  <c:v>158000</c:v>
                </c:pt>
                <c:pt idx="1193">
                  <c:v>176000</c:v>
                </c:pt>
                <c:pt idx="1194">
                  <c:v>219210</c:v>
                </c:pt>
                <c:pt idx="1195">
                  <c:v>144000</c:v>
                </c:pt>
                <c:pt idx="1196">
                  <c:v>178000</c:v>
                </c:pt>
                <c:pt idx="1197">
                  <c:v>148000</c:v>
                </c:pt>
                <c:pt idx="1198">
                  <c:v>116050</c:v>
                </c:pt>
                <c:pt idx="1199">
                  <c:v>197900</c:v>
                </c:pt>
                <c:pt idx="1200">
                  <c:v>117000</c:v>
                </c:pt>
                <c:pt idx="1201">
                  <c:v>213000</c:v>
                </c:pt>
                <c:pt idx="1202">
                  <c:v>153500</c:v>
                </c:pt>
                <c:pt idx="1203">
                  <c:v>271900</c:v>
                </c:pt>
                <c:pt idx="1204">
                  <c:v>107000</c:v>
                </c:pt>
                <c:pt idx="1205">
                  <c:v>200000</c:v>
                </c:pt>
                <c:pt idx="1206">
                  <c:v>140000</c:v>
                </c:pt>
                <c:pt idx="1207">
                  <c:v>290000</c:v>
                </c:pt>
                <c:pt idx="1208">
                  <c:v>189000</c:v>
                </c:pt>
                <c:pt idx="1209">
                  <c:v>164000</c:v>
                </c:pt>
                <c:pt idx="1210">
                  <c:v>113000</c:v>
                </c:pt>
                <c:pt idx="1211">
                  <c:v>145000</c:v>
                </c:pt>
                <c:pt idx="1212">
                  <c:v>134500</c:v>
                </c:pt>
                <c:pt idx="1213">
                  <c:v>125000</c:v>
                </c:pt>
                <c:pt idx="1214">
                  <c:v>112000</c:v>
                </c:pt>
                <c:pt idx="1215">
                  <c:v>229456</c:v>
                </c:pt>
                <c:pt idx="1216">
                  <c:v>80500</c:v>
                </c:pt>
                <c:pt idx="1217">
                  <c:v>91500</c:v>
                </c:pt>
                <c:pt idx="1218">
                  <c:v>115000</c:v>
                </c:pt>
                <c:pt idx="1219">
                  <c:v>134000</c:v>
                </c:pt>
                <c:pt idx="1220">
                  <c:v>143000</c:v>
                </c:pt>
                <c:pt idx="1221">
                  <c:v>137900</c:v>
                </c:pt>
                <c:pt idx="1222">
                  <c:v>184000</c:v>
                </c:pt>
                <c:pt idx="1223">
                  <c:v>145000</c:v>
                </c:pt>
                <c:pt idx="1224">
                  <c:v>214000</c:v>
                </c:pt>
                <c:pt idx="1225">
                  <c:v>147000</c:v>
                </c:pt>
                <c:pt idx="1226">
                  <c:v>367294</c:v>
                </c:pt>
                <c:pt idx="1227">
                  <c:v>127000</c:v>
                </c:pt>
                <c:pt idx="1228">
                  <c:v>190000</c:v>
                </c:pt>
                <c:pt idx="1229">
                  <c:v>132500</c:v>
                </c:pt>
                <c:pt idx="1230">
                  <c:v>101800</c:v>
                </c:pt>
                <c:pt idx="1231">
                  <c:v>142000</c:v>
                </c:pt>
                <c:pt idx="1232">
                  <c:v>130000</c:v>
                </c:pt>
                <c:pt idx="1233">
                  <c:v>138887</c:v>
                </c:pt>
                <c:pt idx="1234">
                  <c:v>175500</c:v>
                </c:pt>
                <c:pt idx="1235">
                  <c:v>195000</c:v>
                </c:pt>
                <c:pt idx="1236">
                  <c:v>142500</c:v>
                </c:pt>
                <c:pt idx="1237">
                  <c:v>265900</c:v>
                </c:pt>
                <c:pt idx="1238">
                  <c:v>224900</c:v>
                </c:pt>
                <c:pt idx="1239">
                  <c:v>248328</c:v>
                </c:pt>
                <c:pt idx="1240">
                  <c:v>170000</c:v>
                </c:pt>
                <c:pt idx="1241">
                  <c:v>465000</c:v>
                </c:pt>
                <c:pt idx="1242">
                  <c:v>230000</c:v>
                </c:pt>
                <c:pt idx="1243">
                  <c:v>178000</c:v>
                </c:pt>
                <c:pt idx="1244">
                  <c:v>186500</c:v>
                </c:pt>
                <c:pt idx="1245">
                  <c:v>169900</c:v>
                </c:pt>
                <c:pt idx="1246">
                  <c:v>129500</c:v>
                </c:pt>
                <c:pt idx="1247">
                  <c:v>119000</c:v>
                </c:pt>
                <c:pt idx="1248">
                  <c:v>244000</c:v>
                </c:pt>
                <c:pt idx="1249">
                  <c:v>171750</c:v>
                </c:pt>
                <c:pt idx="1250">
                  <c:v>130000</c:v>
                </c:pt>
                <c:pt idx="1251">
                  <c:v>294000</c:v>
                </c:pt>
                <c:pt idx="1252">
                  <c:v>165400</c:v>
                </c:pt>
                <c:pt idx="1253">
                  <c:v>127500</c:v>
                </c:pt>
                <c:pt idx="1254">
                  <c:v>301500</c:v>
                </c:pt>
                <c:pt idx="1255">
                  <c:v>99900</c:v>
                </c:pt>
                <c:pt idx="1256">
                  <c:v>190000</c:v>
                </c:pt>
                <c:pt idx="1257">
                  <c:v>151000</c:v>
                </c:pt>
                <c:pt idx="1258">
                  <c:v>181000</c:v>
                </c:pt>
                <c:pt idx="1259">
                  <c:v>128900</c:v>
                </c:pt>
                <c:pt idx="1260">
                  <c:v>161500</c:v>
                </c:pt>
                <c:pt idx="1261">
                  <c:v>180500</c:v>
                </c:pt>
                <c:pt idx="1262">
                  <c:v>181000</c:v>
                </c:pt>
                <c:pt idx="1263">
                  <c:v>183900</c:v>
                </c:pt>
                <c:pt idx="1264">
                  <c:v>122000</c:v>
                </c:pt>
                <c:pt idx="1265">
                  <c:v>378500</c:v>
                </c:pt>
                <c:pt idx="1266">
                  <c:v>381000</c:v>
                </c:pt>
                <c:pt idx="1267">
                  <c:v>144000</c:v>
                </c:pt>
                <c:pt idx="1268">
                  <c:v>260000</c:v>
                </c:pt>
                <c:pt idx="1269">
                  <c:v>185750</c:v>
                </c:pt>
                <c:pt idx="1270">
                  <c:v>137000</c:v>
                </c:pt>
                <c:pt idx="1271">
                  <c:v>177000</c:v>
                </c:pt>
                <c:pt idx="1272">
                  <c:v>139000</c:v>
                </c:pt>
                <c:pt idx="1273">
                  <c:v>137000</c:v>
                </c:pt>
                <c:pt idx="1274">
                  <c:v>162000</c:v>
                </c:pt>
                <c:pt idx="1275">
                  <c:v>197900</c:v>
                </c:pt>
                <c:pt idx="1276">
                  <c:v>237000</c:v>
                </c:pt>
                <c:pt idx="1277">
                  <c:v>68400</c:v>
                </c:pt>
                <c:pt idx="1278">
                  <c:v>227000</c:v>
                </c:pt>
                <c:pt idx="1279">
                  <c:v>180000</c:v>
                </c:pt>
                <c:pt idx="1280">
                  <c:v>150500</c:v>
                </c:pt>
                <c:pt idx="1281">
                  <c:v>139000</c:v>
                </c:pt>
                <c:pt idx="1282">
                  <c:v>169000</c:v>
                </c:pt>
                <c:pt idx="1283">
                  <c:v>132500</c:v>
                </c:pt>
                <c:pt idx="1284">
                  <c:v>143000</c:v>
                </c:pt>
                <c:pt idx="1285">
                  <c:v>190000</c:v>
                </c:pt>
                <c:pt idx="1286">
                  <c:v>278000</c:v>
                </c:pt>
                <c:pt idx="1287">
                  <c:v>281000</c:v>
                </c:pt>
                <c:pt idx="1288">
                  <c:v>180500</c:v>
                </c:pt>
                <c:pt idx="1289">
                  <c:v>119500</c:v>
                </c:pt>
                <c:pt idx="1290">
                  <c:v>107500</c:v>
                </c:pt>
                <c:pt idx="1291">
                  <c:v>162900</c:v>
                </c:pt>
                <c:pt idx="1292">
                  <c:v>115000</c:v>
                </c:pt>
                <c:pt idx="1293">
                  <c:v>138500</c:v>
                </c:pt>
                <c:pt idx="1294">
                  <c:v>155000</c:v>
                </c:pt>
                <c:pt idx="1295">
                  <c:v>140000</c:v>
                </c:pt>
                <c:pt idx="1296">
                  <c:v>160000</c:v>
                </c:pt>
                <c:pt idx="1297">
                  <c:v>154000</c:v>
                </c:pt>
                <c:pt idx="1298">
                  <c:v>225000</c:v>
                </c:pt>
                <c:pt idx="1299">
                  <c:v>177500</c:v>
                </c:pt>
                <c:pt idx="1300">
                  <c:v>290000</c:v>
                </c:pt>
                <c:pt idx="1301">
                  <c:v>232000</c:v>
                </c:pt>
                <c:pt idx="1302">
                  <c:v>130000</c:v>
                </c:pt>
                <c:pt idx="1303">
                  <c:v>325000</c:v>
                </c:pt>
                <c:pt idx="1304">
                  <c:v>202500</c:v>
                </c:pt>
                <c:pt idx="1305">
                  <c:v>138000</c:v>
                </c:pt>
                <c:pt idx="1306">
                  <c:v>147000</c:v>
                </c:pt>
                <c:pt idx="1307">
                  <c:v>179200</c:v>
                </c:pt>
                <c:pt idx="1308">
                  <c:v>335000</c:v>
                </c:pt>
                <c:pt idx="1309">
                  <c:v>203000</c:v>
                </c:pt>
                <c:pt idx="1310">
                  <c:v>302000</c:v>
                </c:pt>
                <c:pt idx="1311">
                  <c:v>333168</c:v>
                </c:pt>
                <c:pt idx="1312">
                  <c:v>119000</c:v>
                </c:pt>
                <c:pt idx="1313">
                  <c:v>206900</c:v>
                </c:pt>
                <c:pt idx="1314">
                  <c:v>295493</c:v>
                </c:pt>
                <c:pt idx="1315">
                  <c:v>208900</c:v>
                </c:pt>
                <c:pt idx="1316">
                  <c:v>275000</c:v>
                </c:pt>
                <c:pt idx="1317">
                  <c:v>111000</c:v>
                </c:pt>
                <c:pt idx="1318">
                  <c:v>156500</c:v>
                </c:pt>
                <c:pt idx="1319">
                  <c:v>72500</c:v>
                </c:pt>
                <c:pt idx="1320">
                  <c:v>190000</c:v>
                </c:pt>
                <c:pt idx="1321">
                  <c:v>82500</c:v>
                </c:pt>
                <c:pt idx="1322">
                  <c:v>147000</c:v>
                </c:pt>
                <c:pt idx="1323">
                  <c:v>55000</c:v>
                </c:pt>
                <c:pt idx="1324">
                  <c:v>79000</c:v>
                </c:pt>
                <c:pt idx="1325">
                  <c:v>130500</c:v>
                </c:pt>
                <c:pt idx="1326">
                  <c:v>256000</c:v>
                </c:pt>
                <c:pt idx="1327">
                  <c:v>176500</c:v>
                </c:pt>
                <c:pt idx="1328">
                  <c:v>227000</c:v>
                </c:pt>
                <c:pt idx="1329">
                  <c:v>132500</c:v>
                </c:pt>
                <c:pt idx="1330">
                  <c:v>100000</c:v>
                </c:pt>
                <c:pt idx="1331">
                  <c:v>125500</c:v>
                </c:pt>
                <c:pt idx="1332">
                  <c:v>125000</c:v>
                </c:pt>
                <c:pt idx="1333">
                  <c:v>167900</c:v>
                </c:pt>
                <c:pt idx="1334">
                  <c:v>135000</c:v>
                </c:pt>
                <c:pt idx="1335">
                  <c:v>52500</c:v>
                </c:pt>
                <c:pt idx="1336">
                  <c:v>200000</c:v>
                </c:pt>
                <c:pt idx="1337">
                  <c:v>128500</c:v>
                </c:pt>
                <c:pt idx="1338">
                  <c:v>123000</c:v>
                </c:pt>
                <c:pt idx="1339">
                  <c:v>155000</c:v>
                </c:pt>
                <c:pt idx="1340">
                  <c:v>228500</c:v>
                </c:pt>
                <c:pt idx="1341">
                  <c:v>177000</c:v>
                </c:pt>
                <c:pt idx="1342">
                  <c:v>155835</c:v>
                </c:pt>
                <c:pt idx="1343">
                  <c:v>108500</c:v>
                </c:pt>
                <c:pt idx="1344">
                  <c:v>262500</c:v>
                </c:pt>
                <c:pt idx="1345">
                  <c:v>283463</c:v>
                </c:pt>
                <c:pt idx="1346">
                  <c:v>215000</c:v>
                </c:pt>
                <c:pt idx="1347">
                  <c:v>122000</c:v>
                </c:pt>
                <c:pt idx="1348">
                  <c:v>200000</c:v>
                </c:pt>
                <c:pt idx="1349">
                  <c:v>171000</c:v>
                </c:pt>
                <c:pt idx="1350">
                  <c:v>134900</c:v>
                </c:pt>
                <c:pt idx="1351">
                  <c:v>410000</c:v>
                </c:pt>
                <c:pt idx="1352">
                  <c:v>235000</c:v>
                </c:pt>
                <c:pt idx="1353">
                  <c:v>170000</c:v>
                </c:pt>
                <c:pt idx="1354">
                  <c:v>110000</c:v>
                </c:pt>
                <c:pt idx="1355">
                  <c:v>149900</c:v>
                </c:pt>
                <c:pt idx="1356">
                  <c:v>177500</c:v>
                </c:pt>
                <c:pt idx="1357">
                  <c:v>315000</c:v>
                </c:pt>
                <c:pt idx="1358">
                  <c:v>189000</c:v>
                </c:pt>
                <c:pt idx="1359">
                  <c:v>260000</c:v>
                </c:pt>
                <c:pt idx="1360">
                  <c:v>104900</c:v>
                </c:pt>
                <c:pt idx="1361">
                  <c:v>156932</c:v>
                </c:pt>
                <c:pt idx="1362">
                  <c:v>144152</c:v>
                </c:pt>
                <c:pt idx="1363">
                  <c:v>216000</c:v>
                </c:pt>
                <c:pt idx="1364">
                  <c:v>193000</c:v>
                </c:pt>
                <c:pt idx="1365">
                  <c:v>127000</c:v>
                </c:pt>
                <c:pt idx="1366">
                  <c:v>144000</c:v>
                </c:pt>
                <c:pt idx="1367">
                  <c:v>232000</c:v>
                </c:pt>
                <c:pt idx="1368">
                  <c:v>105000</c:v>
                </c:pt>
                <c:pt idx="1369">
                  <c:v>165500</c:v>
                </c:pt>
                <c:pt idx="1370">
                  <c:v>274300</c:v>
                </c:pt>
                <c:pt idx="1371">
                  <c:v>466500</c:v>
                </c:pt>
                <c:pt idx="1372">
                  <c:v>250000</c:v>
                </c:pt>
                <c:pt idx="1373">
                  <c:v>239000</c:v>
                </c:pt>
                <c:pt idx="1374">
                  <c:v>91000</c:v>
                </c:pt>
                <c:pt idx="1375">
                  <c:v>117000</c:v>
                </c:pt>
                <c:pt idx="1376">
                  <c:v>83000</c:v>
                </c:pt>
                <c:pt idx="1377">
                  <c:v>167500</c:v>
                </c:pt>
                <c:pt idx="1378">
                  <c:v>58500</c:v>
                </c:pt>
                <c:pt idx="1379">
                  <c:v>237500</c:v>
                </c:pt>
                <c:pt idx="1380">
                  <c:v>157000</c:v>
                </c:pt>
                <c:pt idx="1381">
                  <c:v>112000</c:v>
                </c:pt>
                <c:pt idx="1382">
                  <c:v>105000</c:v>
                </c:pt>
                <c:pt idx="1383">
                  <c:v>125500</c:v>
                </c:pt>
                <c:pt idx="1384">
                  <c:v>250000</c:v>
                </c:pt>
                <c:pt idx="1385">
                  <c:v>136000</c:v>
                </c:pt>
                <c:pt idx="1386">
                  <c:v>377500</c:v>
                </c:pt>
                <c:pt idx="1387">
                  <c:v>131000</c:v>
                </c:pt>
                <c:pt idx="1388">
                  <c:v>235000</c:v>
                </c:pt>
                <c:pt idx="1389">
                  <c:v>124000</c:v>
                </c:pt>
                <c:pt idx="1390">
                  <c:v>123000</c:v>
                </c:pt>
                <c:pt idx="1391">
                  <c:v>163000</c:v>
                </c:pt>
                <c:pt idx="1392">
                  <c:v>246578</c:v>
                </c:pt>
                <c:pt idx="1393">
                  <c:v>281213</c:v>
                </c:pt>
                <c:pt idx="1394">
                  <c:v>160000</c:v>
                </c:pt>
                <c:pt idx="1395">
                  <c:v>137500</c:v>
                </c:pt>
                <c:pt idx="1396">
                  <c:v>138000</c:v>
                </c:pt>
                <c:pt idx="1397">
                  <c:v>137450</c:v>
                </c:pt>
                <c:pt idx="1398">
                  <c:v>120000</c:v>
                </c:pt>
                <c:pt idx="1399">
                  <c:v>193000</c:v>
                </c:pt>
                <c:pt idx="1400">
                  <c:v>193879</c:v>
                </c:pt>
                <c:pt idx="1401">
                  <c:v>282922</c:v>
                </c:pt>
                <c:pt idx="1402">
                  <c:v>105000</c:v>
                </c:pt>
                <c:pt idx="1403">
                  <c:v>275000</c:v>
                </c:pt>
                <c:pt idx="1404">
                  <c:v>133000</c:v>
                </c:pt>
                <c:pt idx="1405">
                  <c:v>112000</c:v>
                </c:pt>
                <c:pt idx="1406">
                  <c:v>125500</c:v>
                </c:pt>
                <c:pt idx="1407">
                  <c:v>215000</c:v>
                </c:pt>
                <c:pt idx="1408">
                  <c:v>230000</c:v>
                </c:pt>
                <c:pt idx="1409">
                  <c:v>140000</c:v>
                </c:pt>
                <c:pt idx="1410">
                  <c:v>90000</c:v>
                </c:pt>
                <c:pt idx="1411">
                  <c:v>257000</c:v>
                </c:pt>
                <c:pt idx="1412">
                  <c:v>207000</c:v>
                </c:pt>
                <c:pt idx="1413">
                  <c:v>175900</c:v>
                </c:pt>
                <c:pt idx="1414">
                  <c:v>122500</c:v>
                </c:pt>
                <c:pt idx="1415">
                  <c:v>340000</c:v>
                </c:pt>
                <c:pt idx="1416">
                  <c:v>124000</c:v>
                </c:pt>
                <c:pt idx="1417">
                  <c:v>223000</c:v>
                </c:pt>
                <c:pt idx="1418">
                  <c:v>179900</c:v>
                </c:pt>
                <c:pt idx="1419">
                  <c:v>127500</c:v>
                </c:pt>
                <c:pt idx="1420">
                  <c:v>136500</c:v>
                </c:pt>
                <c:pt idx="1421">
                  <c:v>274970</c:v>
                </c:pt>
                <c:pt idx="1422">
                  <c:v>144000</c:v>
                </c:pt>
                <c:pt idx="1423">
                  <c:v>142000</c:v>
                </c:pt>
                <c:pt idx="1424">
                  <c:v>271000</c:v>
                </c:pt>
                <c:pt idx="1425">
                  <c:v>140000</c:v>
                </c:pt>
                <c:pt idx="1426">
                  <c:v>119000</c:v>
                </c:pt>
                <c:pt idx="1427">
                  <c:v>182900</c:v>
                </c:pt>
                <c:pt idx="1428">
                  <c:v>192140</c:v>
                </c:pt>
                <c:pt idx="1429">
                  <c:v>143750</c:v>
                </c:pt>
                <c:pt idx="1430">
                  <c:v>64500</c:v>
                </c:pt>
                <c:pt idx="1431">
                  <c:v>186500</c:v>
                </c:pt>
                <c:pt idx="1432">
                  <c:v>160000</c:v>
                </c:pt>
                <c:pt idx="1433">
                  <c:v>174000</c:v>
                </c:pt>
                <c:pt idx="1434">
                  <c:v>120500</c:v>
                </c:pt>
                <c:pt idx="1435">
                  <c:v>394617</c:v>
                </c:pt>
                <c:pt idx="1436">
                  <c:v>149700</c:v>
                </c:pt>
                <c:pt idx="1437">
                  <c:v>197000</c:v>
                </c:pt>
                <c:pt idx="1438">
                  <c:v>191000</c:v>
                </c:pt>
                <c:pt idx="1439">
                  <c:v>149300</c:v>
                </c:pt>
                <c:pt idx="1440">
                  <c:v>310000</c:v>
                </c:pt>
                <c:pt idx="1441">
                  <c:v>121000</c:v>
                </c:pt>
                <c:pt idx="1442">
                  <c:v>179600</c:v>
                </c:pt>
                <c:pt idx="1443">
                  <c:v>129000</c:v>
                </c:pt>
                <c:pt idx="1444">
                  <c:v>157900</c:v>
                </c:pt>
                <c:pt idx="1445">
                  <c:v>240000</c:v>
                </c:pt>
                <c:pt idx="1446">
                  <c:v>112000</c:v>
                </c:pt>
                <c:pt idx="1447">
                  <c:v>92000</c:v>
                </c:pt>
                <c:pt idx="1448">
                  <c:v>136000</c:v>
                </c:pt>
                <c:pt idx="1449">
                  <c:v>287090</c:v>
                </c:pt>
                <c:pt idx="1450">
                  <c:v>145000</c:v>
                </c:pt>
                <c:pt idx="1451">
                  <c:v>84500</c:v>
                </c:pt>
                <c:pt idx="1452">
                  <c:v>185000</c:v>
                </c:pt>
                <c:pt idx="1453">
                  <c:v>175000</c:v>
                </c:pt>
                <c:pt idx="1454">
                  <c:v>210000</c:v>
                </c:pt>
                <c:pt idx="1455">
                  <c:v>266500</c:v>
                </c:pt>
                <c:pt idx="1456">
                  <c:v>142125</c:v>
                </c:pt>
                <c:pt idx="1457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E6-4A45-AD1B-D6A4982ED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1097263"/>
        <c:axId val="1939600255"/>
      </c:scatterChart>
      <c:valAx>
        <c:axId val="1911097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600255"/>
        <c:crosses val="autoZero"/>
        <c:crossBetween val="midCat"/>
      </c:valAx>
      <c:valAx>
        <c:axId val="193960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0972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'Viz - Bath'!$G$34</c:f>
              <c:strCache>
                <c:ptCount val="1"/>
                <c:pt idx="0">
                  <c:v>Count of 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'Viz - Bath'!$F$35:$F$40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'Viz - Bath'!$G$35:$G$40</c:f>
              <c:numCache>
                <c:formatCode>General</c:formatCode>
                <c:ptCount val="6"/>
                <c:pt idx="0">
                  <c:v>228</c:v>
                </c:pt>
                <c:pt idx="1">
                  <c:v>572</c:v>
                </c:pt>
                <c:pt idx="2">
                  <c:v>477</c:v>
                </c:pt>
                <c:pt idx="3">
                  <c:v>172</c:v>
                </c:pt>
                <c:pt idx="4">
                  <c:v>8</c:v>
                </c:pt>
                <c:pt idx="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CF-9D48-A9EE-565EB443D2C7}"/>
            </c:ext>
          </c:extLst>
        </c:ser>
        <c:ser>
          <c:idx val="1"/>
          <c:order val="1"/>
          <c:tx>
            <c:strRef>
              <c:f>'Viz - Bath'!$H$34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'Viz - Bath'!$F$35:$F$40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'Viz - Bath'!$H$35:$H$40</c:f>
              <c:numCache>
                <c:formatCode>"$"#,##0</c:formatCode>
                <c:ptCount val="6"/>
                <c:pt idx="0">
                  <c:v>110869.67105263157</c:v>
                </c:pt>
                <c:pt idx="1">
                  <c:v>154276.67482517482</c:v>
                </c:pt>
                <c:pt idx="2">
                  <c:v>212191.2033542977</c:v>
                </c:pt>
                <c:pt idx="3">
                  <c:v>263504.35465116281</c:v>
                </c:pt>
                <c:pt idx="4">
                  <c:v>444693.75</c:v>
                </c:pt>
                <c:pt idx="5">
                  <c:v>174966.66666666666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CF-9D48-A9EE-565EB443D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1140992"/>
        <c:axId val="1111142640"/>
      </c:barChart>
      <c:catAx>
        <c:axId val="111114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142640"/>
        <c:crosses val="autoZero"/>
        <c:auto val="1"/>
        <c:lblAlgn val="ctr"/>
        <c:lblOffset val="100"/>
        <c:noMultiLvlLbl val="0"/>
      </c:catAx>
      <c:valAx>
        <c:axId val="111114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14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'Viz - Rooms'!$G$34</c:f>
              <c:strCache>
                <c:ptCount val="1"/>
                <c:pt idx="0">
                  <c:v>Count of 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'Viz - Rooms'!$F$35:$F$38</c:f>
              <c:strCache>
                <c:ptCount val="4"/>
                <c:pt idx="0">
                  <c:v>Ex</c:v>
                </c:pt>
                <c:pt idx="1">
                  <c:v>Gd</c:v>
                </c:pt>
                <c:pt idx="2">
                  <c:v>TA</c:v>
                </c:pt>
                <c:pt idx="3">
                  <c:v>Fa</c:v>
                </c:pt>
              </c:strCache>
            </c:strRef>
          </c:cat>
          <c:val>
            <c:numRef>
              <c:f>'Viz - Rooms'!$G$35:$G$38</c:f>
              <c:numCache>
                <c:formatCode>General</c:formatCode>
                <c:ptCount val="4"/>
                <c:pt idx="0">
                  <c:v>100</c:v>
                </c:pt>
                <c:pt idx="1">
                  <c:v>586</c:v>
                </c:pt>
                <c:pt idx="2">
                  <c:v>735</c:v>
                </c:pt>
                <c:pt idx="3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B2-6547-BDC8-3C132253B03E}"/>
            </c:ext>
          </c:extLst>
        </c:ser>
        <c:ser>
          <c:idx val="1"/>
          <c:order val="1"/>
          <c:tx>
            <c:strRef>
              <c:f>'Viz - Rooms'!$H$34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'Viz - Rooms'!$F$35:$F$38</c:f>
              <c:strCache>
                <c:ptCount val="4"/>
                <c:pt idx="0">
                  <c:v>Ex</c:v>
                </c:pt>
                <c:pt idx="1">
                  <c:v>Gd</c:v>
                </c:pt>
                <c:pt idx="2">
                  <c:v>TA</c:v>
                </c:pt>
                <c:pt idx="3">
                  <c:v>Fa</c:v>
                </c:pt>
              </c:strCache>
            </c:strRef>
          </c:cat>
          <c:val>
            <c:numRef>
              <c:f>'Viz - Rooms'!$H$35:$H$38</c:f>
              <c:numCache>
                <c:formatCode>"$"#,##0</c:formatCode>
                <c:ptCount val="4"/>
                <c:pt idx="0">
                  <c:v>328554.67</c:v>
                </c:pt>
                <c:pt idx="1">
                  <c:v>212116.02389078497</c:v>
                </c:pt>
                <c:pt idx="2">
                  <c:v>139962.51156462586</c:v>
                </c:pt>
                <c:pt idx="3">
                  <c:v>105565.20512820513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B2-6547-BDC8-3C132253B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4598575"/>
        <c:axId val="1474384959"/>
      </c:barChart>
      <c:catAx>
        <c:axId val="1924598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384959"/>
        <c:crosses val="autoZero"/>
        <c:auto val="1"/>
        <c:lblAlgn val="ctr"/>
        <c:lblOffset val="100"/>
        <c:noMultiLvlLbl val="0"/>
      </c:catAx>
      <c:valAx>
        <c:axId val="147438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98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'Viz - Rooms'!$L$34</c:f>
              <c:strCache>
                <c:ptCount val="1"/>
                <c:pt idx="0">
                  <c:v>Count of 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'Viz - Rooms'!$L$35:$L$46</c:f>
              <c:numCache>
                <c:formatCode>General</c:formatCode>
                <c:ptCount val="12"/>
                <c:pt idx="0">
                  <c:v>1</c:v>
                </c:pt>
                <c:pt idx="1">
                  <c:v>17</c:v>
                </c:pt>
                <c:pt idx="2">
                  <c:v>97</c:v>
                </c:pt>
                <c:pt idx="3">
                  <c:v>275</c:v>
                </c:pt>
                <c:pt idx="4">
                  <c:v>402</c:v>
                </c:pt>
                <c:pt idx="5">
                  <c:v>329</c:v>
                </c:pt>
                <c:pt idx="6">
                  <c:v>187</c:v>
                </c:pt>
                <c:pt idx="7">
                  <c:v>75</c:v>
                </c:pt>
                <c:pt idx="8">
                  <c:v>47</c:v>
                </c:pt>
                <c:pt idx="9">
                  <c:v>18</c:v>
                </c:pt>
                <c:pt idx="10">
                  <c:v>11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27-E349-98B8-041F21E9B5B0}"/>
            </c:ext>
          </c:extLst>
        </c:ser>
        <c:ser>
          <c:idx val="1"/>
          <c:order val="1"/>
          <c:tx>
            <c:strRef>
              <c:f>'Viz - Rooms'!$M$34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'Viz - Rooms'!$M$35:$M$46</c:f>
              <c:numCache>
                <c:formatCode>"$"#,##0</c:formatCode>
                <c:ptCount val="12"/>
                <c:pt idx="0">
                  <c:v>39300</c:v>
                </c:pt>
                <c:pt idx="1">
                  <c:v>111217.64705882352</c:v>
                </c:pt>
                <c:pt idx="2">
                  <c:v>122844.62886597938</c:v>
                </c:pt>
                <c:pt idx="3">
                  <c:v>141550.74909090908</c:v>
                </c:pt>
                <c:pt idx="4">
                  <c:v>161303.2960199005</c:v>
                </c:pt>
                <c:pt idx="5">
                  <c:v>196666.78419452888</c:v>
                </c:pt>
                <c:pt idx="6">
                  <c:v>213427.5294117647</c:v>
                </c:pt>
                <c:pt idx="7">
                  <c:v>252988.17333333334</c:v>
                </c:pt>
                <c:pt idx="8">
                  <c:v>296279.17021276598</c:v>
                </c:pt>
                <c:pt idx="9">
                  <c:v>318022</c:v>
                </c:pt>
                <c:pt idx="10">
                  <c:v>280971.45454545453</c:v>
                </c:pt>
                <c:pt idx="11">
                  <c:v>200000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27-E349-98B8-041F21E9B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5402095"/>
        <c:axId val="1505405439"/>
      </c:barChart>
      <c:catAx>
        <c:axId val="150540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405439"/>
        <c:crosses val="autoZero"/>
        <c:auto val="1"/>
        <c:lblAlgn val="ctr"/>
        <c:lblOffset val="100"/>
        <c:noMultiLvlLbl val="0"/>
      </c:catAx>
      <c:valAx>
        <c:axId val="150540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402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  <cx:data id="1">
      <cx:numDim type="val">
        <cx:f>_xlchart.v1.5</cx:f>
      </cx:numDim>
    </cx:data>
  </cx:chartData>
  <cx:chart>
    <cx:plotArea>
      <cx:plotAreaRegion>
        <cx:series layoutId="clusteredColumn" uniqueId="{EA6035D6-ABF4-CE4A-8B7B-7BB561574F31}" formatIdx="0">
          <cx:dataId val="0"/>
          <cx:layoutPr>
            <cx:binning intervalClosed="r"/>
          </cx:layoutPr>
        </cx:series>
        <cx:series layoutId="clusteredColumn" hidden="1" uniqueId="{DC79BE57-F575-EF45-A462-BC70CBA52DA6}" formatIdx="1">
          <cx:dataId val="1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_xlchart.v1.3</cx:f>
      </cx:numDim>
    </cx:data>
  </cx:chartData>
  <cx:chart>
    <cx:plotArea>
      <cx:plotAreaRegion>
        <cx:series layoutId="clusteredColumn" uniqueId="{FF388A0D-3C2E-834A-93F8-71700A7BFCED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  <cx:data id="1">
      <cx:numDim type="val">
        <cx:f>_xlchart.v1.7</cx:f>
      </cx:numDim>
    </cx:data>
    <cx:data id="2">
      <cx:numDim type="val">
        <cx:f>_xlchart.v1.9</cx:f>
      </cx:numDim>
    </cx:data>
  </cx:chartData>
  <cx:chart>
    <cx:plotArea>
      <cx:plotAreaRegion>
        <cx:series layoutId="clusteredColumn" uniqueId="{C56DE2E2-5110-B449-9D6D-845A43BDEBCE}" formatIdx="0">
          <cx:tx>
            <cx:txData>
              <cx:f>_xlchart.v1.10</cx:f>
              <cx:v>Row Labels</cx:v>
            </cx:txData>
          </cx:tx>
          <cx:dataId val="0"/>
          <cx:layoutPr>
            <cx:binning intervalClosed="r"/>
          </cx:layoutPr>
        </cx:series>
        <cx:series layoutId="clusteredColumn" hidden="1" uniqueId="{772A6188-37F2-7E40-BF97-0ED30C9EDF07}" formatIdx="1">
          <cx:tx>
            <cx:txData>
              <cx:f>_xlchart.v1.6</cx:f>
              <cx:v>Count of Id</cx:v>
            </cx:txData>
          </cx:tx>
          <cx:dataId val="1"/>
          <cx:layoutPr>
            <cx:binning intervalClosed="r"/>
          </cx:layoutPr>
        </cx:series>
        <cx:series layoutId="clusteredColumn" hidden="1" uniqueId="{8F71C38B-2109-044F-A3C6-EF01D0A6DBBC}" formatIdx="2">
          <cx:tx>
            <cx:txData>
              <cx:f>_xlchart.v1.8</cx:f>
              <cx:v>Average of SalePrice</cx:v>
            </cx:txData>
          </cx:tx>
          <cx:dataId val="2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</cx:f>
      </cx:numDim>
    </cx:data>
    <cx:data id="1">
      <cx:numDim type="val">
        <cx:f>_xlchart.v1.13</cx:f>
      </cx:numDim>
    </cx:data>
  </cx:chartData>
  <cx:chart>
    <cx:plotArea>
      <cx:plotAreaRegion>
        <cx:series layoutId="clusteredColumn" uniqueId="{6B4053DD-A3AE-0647-BAB5-53DFCB5BD858}" formatIdx="0">
          <cx:dataId val="0"/>
          <cx:layoutPr>
            <cx:binning intervalClosed="r"/>
          </cx:layoutPr>
        </cx:series>
        <cx:series layoutId="clusteredColumn" hidden="1" uniqueId="{73BD3864-A4F1-124C-B850-ACCB2FD623C0}" formatIdx="1">
          <cx:dataId val="1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  <cx:data id="1">
      <cx:numDim type="val">
        <cx:f>_xlchart.v1.17</cx:f>
      </cx:numDim>
    </cx:data>
  </cx:chartData>
  <cx:chart>
    <cx:plotArea>
      <cx:plotAreaRegion>
        <cx:series layoutId="clusteredColumn" uniqueId="{7D29AA70-7DEF-0549-B3C9-0666EA41C029}" formatIdx="0">
          <cx:tx>
            <cx:txData>
              <cx:f>_xlchart.v1.14</cx:f>
              <cx:v>Sum of 1stFlrSF</cx:v>
            </cx:txData>
          </cx:tx>
          <cx:dataId val="0"/>
          <cx:layoutPr>
            <cx:binning intervalClosed="r"/>
          </cx:layoutPr>
        </cx:series>
        <cx:series layoutId="clusteredColumn" hidden="1" uniqueId="{384D3C81-8574-F849-AE1D-0D0560EF3701}" formatIdx="1">
          <cx:tx>
            <cx:txData>
              <cx:f>_xlchart.v1.16</cx:f>
              <cx:v>Average of SalePrice</cx:v>
            </cx:txData>
          </cx:tx>
          <cx:dataId val="1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  <cx:data id="1">
      <cx:numDim type="val">
        <cx:f>_xlchart.v1.21</cx:f>
      </cx:numDim>
    </cx:data>
  </cx:chartData>
  <cx:chart>
    <cx:plotArea>
      <cx:plotAreaRegion>
        <cx:series layoutId="clusteredColumn" uniqueId="{D9B21A7B-9165-EF4C-B2EC-060FF7EC49A7}" formatIdx="0">
          <cx:tx>
            <cx:txData>
              <cx:f>_xlchart.v1.18</cx:f>
              <cx:v>Sum of GarageArea</cx:v>
            </cx:txData>
          </cx:tx>
          <cx:dataId val="0"/>
          <cx:layoutPr>
            <cx:binning intervalClosed="r"/>
          </cx:layoutPr>
        </cx:series>
        <cx:series layoutId="clusteredColumn" hidden="1" uniqueId="{B4A7F128-E10D-AB42-8F0A-36A2A89E3FEC}" formatIdx="1">
          <cx:tx>
            <cx:txData>
              <cx:f>_xlchart.v1.20</cx:f>
              <cx:v>Average of SalePrice</cx:v>
            </cx:txData>
          </cx:tx>
          <cx:dataId val="1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svg"/><Relationship Id="rId18" Type="http://schemas.openxmlformats.org/officeDocument/2006/relationships/image" Target="../media/image17.svg"/><Relationship Id="rId26" Type="http://schemas.openxmlformats.org/officeDocument/2006/relationships/image" Target="../media/image25.svg"/><Relationship Id="rId3" Type="http://schemas.openxmlformats.org/officeDocument/2006/relationships/image" Target="../media/image2.emf"/><Relationship Id="rId21" Type="http://schemas.openxmlformats.org/officeDocument/2006/relationships/image" Target="../media/image20.png"/><Relationship Id="rId34" Type="http://schemas.openxmlformats.org/officeDocument/2006/relationships/image" Target="../media/image33.svg"/><Relationship Id="rId7" Type="http://schemas.openxmlformats.org/officeDocument/2006/relationships/image" Target="../media/image6.emf"/><Relationship Id="rId12" Type="http://schemas.openxmlformats.org/officeDocument/2006/relationships/image" Target="../media/image11.png"/><Relationship Id="rId17" Type="http://schemas.openxmlformats.org/officeDocument/2006/relationships/image" Target="../media/image16.png"/><Relationship Id="rId25" Type="http://schemas.openxmlformats.org/officeDocument/2006/relationships/image" Target="../media/image24.png"/><Relationship Id="rId33" Type="http://schemas.openxmlformats.org/officeDocument/2006/relationships/image" Target="../media/image32.png"/><Relationship Id="rId2" Type="http://schemas.openxmlformats.org/officeDocument/2006/relationships/image" Target="../media/image1.emf"/><Relationship Id="rId16" Type="http://schemas.openxmlformats.org/officeDocument/2006/relationships/image" Target="../media/image15.emf"/><Relationship Id="rId20" Type="http://schemas.openxmlformats.org/officeDocument/2006/relationships/image" Target="../media/image19.svg"/><Relationship Id="rId29" Type="http://schemas.openxmlformats.org/officeDocument/2006/relationships/image" Target="../media/image28.png"/><Relationship Id="rId1" Type="http://schemas.openxmlformats.org/officeDocument/2006/relationships/chart" Target="../charts/chart1.xml"/><Relationship Id="rId6" Type="http://schemas.openxmlformats.org/officeDocument/2006/relationships/image" Target="../media/image5.emf"/><Relationship Id="rId11" Type="http://schemas.openxmlformats.org/officeDocument/2006/relationships/image" Target="../media/image10.emf"/><Relationship Id="rId24" Type="http://schemas.openxmlformats.org/officeDocument/2006/relationships/image" Target="../media/image23.svg"/><Relationship Id="rId32" Type="http://schemas.openxmlformats.org/officeDocument/2006/relationships/image" Target="../media/image31.svg"/><Relationship Id="rId5" Type="http://schemas.openxmlformats.org/officeDocument/2006/relationships/image" Target="../media/image4.emf"/><Relationship Id="rId15" Type="http://schemas.openxmlformats.org/officeDocument/2006/relationships/image" Target="../media/image14.svg"/><Relationship Id="rId23" Type="http://schemas.openxmlformats.org/officeDocument/2006/relationships/image" Target="../media/image22.png"/><Relationship Id="rId28" Type="http://schemas.openxmlformats.org/officeDocument/2006/relationships/image" Target="../media/image27.svg"/><Relationship Id="rId10" Type="http://schemas.openxmlformats.org/officeDocument/2006/relationships/image" Target="../media/image9.emf"/><Relationship Id="rId19" Type="http://schemas.openxmlformats.org/officeDocument/2006/relationships/image" Target="../media/image18.png"/><Relationship Id="rId31" Type="http://schemas.openxmlformats.org/officeDocument/2006/relationships/image" Target="../media/image30.png"/><Relationship Id="rId4" Type="http://schemas.openxmlformats.org/officeDocument/2006/relationships/image" Target="../media/image3.emf"/><Relationship Id="rId9" Type="http://schemas.openxmlformats.org/officeDocument/2006/relationships/image" Target="../media/image8.emf"/><Relationship Id="rId14" Type="http://schemas.openxmlformats.org/officeDocument/2006/relationships/image" Target="../media/image13.png"/><Relationship Id="rId22" Type="http://schemas.openxmlformats.org/officeDocument/2006/relationships/image" Target="../media/image21.svg"/><Relationship Id="rId27" Type="http://schemas.openxmlformats.org/officeDocument/2006/relationships/image" Target="../media/image26.png"/><Relationship Id="rId30" Type="http://schemas.openxmlformats.org/officeDocument/2006/relationships/image" Target="../media/image29.svg"/><Relationship Id="rId35" Type="http://schemas.openxmlformats.org/officeDocument/2006/relationships/image" Target="../media/image34.emf"/><Relationship Id="rId8" Type="http://schemas.openxmlformats.org/officeDocument/2006/relationships/image" Target="../media/image7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6" Type="http://schemas.openxmlformats.org/officeDocument/2006/relationships/chart" Target="../charts/chart22.xml"/><Relationship Id="rId5" Type="http://schemas.microsoft.com/office/2014/relationships/chartEx" Target="../charts/chartEx3.xml"/><Relationship Id="rId4" Type="http://schemas.openxmlformats.org/officeDocument/2006/relationships/chart" Target="../charts/chart21.xml"/></Relationships>
</file>

<file path=xl/drawings/_rels/drawing17.xml.rels><?xml version="1.0" encoding="UTF-8" standalone="yes"?>
<Relationships xmlns="http://schemas.openxmlformats.org/package/2006/relationships"><Relationship Id="rId2" Type="http://schemas.microsoft.com/office/2014/relationships/chartEx" Target="../charts/chartEx4.xml"/><Relationship Id="rId1" Type="http://schemas.openxmlformats.org/officeDocument/2006/relationships/chart" Target="../charts/chart2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microsoft.com/office/2014/relationships/chartEx" Target="../charts/chartEx5.xml"/><Relationship Id="rId1" Type="http://schemas.openxmlformats.org/officeDocument/2006/relationships/image" Target="../media/image35.emf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21.xml.rels><?xml version="1.0" encoding="UTF-8" standalone="yes"?>
<Relationships xmlns="http://schemas.openxmlformats.org/package/2006/relationships"><Relationship Id="rId2" Type="http://schemas.microsoft.com/office/2014/relationships/chartEx" Target="../charts/chartEx6.xml"/><Relationship Id="rId1" Type="http://schemas.openxmlformats.org/officeDocument/2006/relationships/image" Target="../media/image3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16934</xdr:colOff>
      <xdr:row>37</xdr:row>
      <xdr:rowOff>0</xdr:rowOff>
    </xdr:from>
    <xdr:to>
      <xdr:col>4</xdr:col>
      <xdr:colOff>428414</xdr:colOff>
      <xdr:row>48</xdr:row>
      <xdr:rowOff>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32F78CEE-7109-7A41-A04A-8C22B9055C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16934</xdr:colOff>
      <xdr:row>7</xdr:row>
      <xdr:rowOff>0</xdr:rowOff>
    </xdr:from>
    <xdr:to>
      <xdr:col>4</xdr:col>
      <xdr:colOff>446024</xdr:colOff>
      <xdr:row>18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7F1B677-6E96-F546-B7AB-B9A5914D68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6667" y="1422400"/>
          <a:ext cx="2918290" cy="2235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</xdr:row>
      <xdr:rowOff>0</xdr:rowOff>
    </xdr:from>
    <xdr:to>
      <xdr:col>12</xdr:col>
      <xdr:colOff>437557</xdr:colOff>
      <xdr:row>33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3D095FB-ACD1-194B-B5AD-ED720B36B0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0" y="4267200"/>
          <a:ext cx="2914057" cy="22352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</xdr:row>
      <xdr:rowOff>0</xdr:rowOff>
    </xdr:from>
    <xdr:to>
      <xdr:col>20</xdr:col>
      <xdr:colOff>428414</xdr:colOff>
      <xdr:row>18</xdr:row>
      <xdr:rowOff>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B102503-9E08-2445-AA84-CFD768B4BC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71600" y="1219200"/>
          <a:ext cx="2904914" cy="22352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22</xdr:row>
      <xdr:rowOff>0</xdr:rowOff>
    </xdr:from>
    <xdr:to>
      <xdr:col>20</xdr:col>
      <xdr:colOff>428414</xdr:colOff>
      <xdr:row>33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5155475-9C76-C84A-82C1-6AD6B90E26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071600" y="4267200"/>
          <a:ext cx="2904914" cy="2235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12</xdr:col>
      <xdr:colOff>437557</xdr:colOff>
      <xdr:row>18</xdr:row>
      <xdr:rowOff>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DAF5F1B-6577-0446-81A8-1247363F50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1219200"/>
          <a:ext cx="2914057" cy="2235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</xdr:row>
      <xdr:rowOff>0</xdr:rowOff>
    </xdr:from>
    <xdr:to>
      <xdr:col>12</xdr:col>
      <xdr:colOff>430501</xdr:colOff>
      <xdr:row>48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168DDF9-9215-B349-89FF-0FC850CEE2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3855" y="7518400"/>
          <a:ext cx="2907001" cy="2235200"/>
        </a:xfrm>
        <a:prstGeom prst="rect">
          <a:avLst/>
        </a:prstGeom>
      </xdr:spPr>
    </xdr:pic>
    <xdr:clientData/>
  </xdr:twoCellAnchor>
  <xdr:twoCellAnchor editAs="oneCell">
    <xdr:from>
      <xdr:col>1</xdr:col>
      <xdr:colOff>16934</xdr:colOff>
      <xdr:row>52</xdr:row>
      <xdr:rowOff>13546</xdr:rowOff>
    </xdr:from>
    <xdr:to>
      <xdr:col>4</xdr:col>
      <xdr:colOff>428414</xdr:colOff>
      <xdr:row>62</xdr:row>
      <xdr:rowOff>203199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85B2384-1BC8-4B4F-9930-2C49DD3DEB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6667" y="10579946"/>
          <a:ext cx="2900680" cy="222165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37</xdr:row>
      <xdr:rowOff>0</xdr:rowOff>
    </xdr:from>
    <xdr:to>
      <xdr:col>20</xdr:col>
      <xdr:colOff>458724</xdr:colOff>
      <xdr:row>48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D8AE16D-3194-6945-A5CC-1BFED4D3B2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071600" y="7518400"/>
          <a:ext cx="2935224" cy="2235200"/>
        </a:xfrm>
        <a:prstGeom prst="rect">
          <a:avLst/>
        </a:prstGeom>
      </xdr:spPr>
    </xdr:pic>
    <xdr:clientData/>
  </xdr:twoCellAnchor>
  <xdr:twoCellAnchor editAs="oneCell">
    <xdr:from>
      <xdr:col>1</xdr:col>
      <xdr:colOff>16934</xdr:colOff>
      <xdr:row>22</xdr:row>
      <xdr:rowOff>0</xdr:rowOff>
    </xdr:from>
    <xdr:to>
      <xdr:col>4</xdr:col>
      <xdr:colOff>428414</xdr:colOff>
      <xdr:row>33</xdr:row>
      <xdr:rowOff>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530C637-307E-FF4C-BD6B-3150320D74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6667" y="4470400"/>
          <a:ext cx="2900680" cy="2235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</xdr:row>
      <xdr:rowOff>0</xdr:rowOff>
    </xdr:from>
    <xdr:to>
      <xdr:col>12</xdr:col>
      <xdr:colOff>437557</xdr:colOff>
      <xdr:row>63</xdr:row>
      <xdr:rowOff>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97E1B49-B8D3-7C4F-A0DD-BFCA459212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29500" y="10769600"/>
          <a:ext cx="2914057" cy="2235200"/>
        </a:xfrm>
        <a:prstGeom prst="rect">
          <a:avLst/>
        </a:prstGeom>
      </xdr:spPr>
    </xdr:pic>
    <xdr:clientData/>
  </xdr:twoCellAnchor>
  <xdr:twoCellAnchor editAs="oneCell">
    <xdr:from>
      <xdr:col>20</xdr:col>
      <xdr:colOff>366776</xdr:colOff>
      <xdr:row>37</xdr:row>
      <xdr:rowOff>0</xdr:rowOff>
    </xdr:from>
    <xdr:to>
      <xdr:col>24</xdr:col>
      <xdr:colOff>0</xdr:colOff>
      <xdr:row>48</xdr:row>
      <xdr:rowOff>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646EA70-A1E4-5143-A5ED-D1AF641ED4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rcRect/>
        <a:stretch/>
      </xdr:blipFill>
      <xdr:spPr>
        <a:xfrm>
          <a:off x="16914876" y="7518400"/>
          <a:ext cx="2935224" cy="2235200"/>
        </a:xfrm>
        <a:prstGeom prst="rect">
          <a:avLst/>
        </a:prstGeom>
      </xdr:spPr>
    </xdr:pic>
    <xdr:clientData/>
  </xdr:twoCellAnchor>
  <xdr:twoCellAnchor editAs="oneCell">
    <xdr:from>
      <xdr:col>4</xdr:col>
      <xdr:colOff>404142</xdr:colOff>
      <xdr:row>37</xdr:row>
      <xdr:rowOff>0</xdr:rowOff>
    </xdr:from>
    <xdr:to>
      <xdr:col>8</xdr:col>
      <xdr:colOff>0</xdr:colOff>
      <xdr:row>48</xdr:row>
      <xdr:rowOff>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C42E72C-BF75-A24B-BECD-8E8537DE95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rcRect/>
        <a:stretch/>
      </xdr:blipFill>
      <xdr:spPr>
        <a:xfrm>
          <a:off x="3706142" y="7518400"/>
          <a:ext cx="2897858" cy="22352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52</xdr:row>
      <xdr:rowOff>0</xdr:rowOff>
    </xdr:from>
    <xdr:to>
      <xdr:col>20</xdr:col>
      <xdr:colOff>428414</xdr:colOff>
      <xdr:row>63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B759BB-7CCF-514B-BC20-2084349B22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071600" y="10769600"/>
          <a:ext cx="2904914" cy="2235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20</xdr:col>
      <xdr:colOff>404143</xdr:colOff>
      <xdr:row>52</xdr:row>
      <xdr:rowOff>0</xdr:rowOff>
    </xdr:from>
    <xdr:to>
      <xdr:col>24</xdr:col>
      <xdr:colOff>0</xdr:colOff>
      <xdr:row>63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34C03EC-3963-274C-B7DB-8AC163441E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rcRect/>
        <a:stretch/>
      </xdr:blipFill>
      <xdr:spPr>
        <a:xfrm>
          <a:off x="16952243" y="10769600"/>
          <a:ext cx="2897857" cy="2235200"/>
        </a:xfrm>
        <a:prstGeom prst="rect">
          <a:avLst/>
        </a:prstGeom>
      </xdr:spPr>
    </xdr:pic>
    <xdr:clientData/>
  </xdr:twoCellAnchor>
  <xdr:twoCellAnchor editAs="oneCell">
    <xdr:from>
      <xdr:col>4</xdr:col>
      <xdr:colOff>404142</xdr:colOff>
      <xdr:row>22</xdr:row>
      <xdr:rowOff>0</xdr:rowOff>
    </xdr:from>
    <xdr:to>
      <xdr:col>8</xdr:col>
      <xdr:colOff>0</xdr:colOff>
      <xdr:row>33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FA01564-6BFD-F646-A0E0-33BF105D84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rcRect/>
        <a:stretch/>
      </xdr:blipFill>
      <xdr:spPr>
        <a:xfrm>
          <a:off x="3706142" y="4267200"/>
          <a:ext cx="2897858" cy="2235200"/>
        </a:xfrm>
        <a:prstGeom prst="rect">
          <a:avLst/>
        </a:prstGeom>
      </xdr:spPr>
    </xdr:pic>
    <xdr:clientData/>
  </xdr:twoCellAnchor>
  <xdr:twoCellAnchor editAs="oneCell">
    <xdr:from>
      <xdr:col>20</xdr:col>
      <xdr:colOff>404143</xdr:colOff>
      <xdr:row>22</xdr:row>
      <xdr:rowOff>0</xdr:rowOff>
    </xdr:from>
    <xdr:to>
      <xdr:col>24</xdr:col>
      <xdr:colOff>0</xdr:colOff>
      <xdr:row>33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DE23859-7D83-B941-B6E8-39B137C860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rcRect/>
        <a:stretch/>
      </xdr:blipFill>
      <xdr:spPr>
        <a:xfrm>
          <a:off x="16952243" y="4267200"/>
          <a:ext cx="2897857" cy="2235200"/>
        </a:xfrm>
        <a:prstGeom prst="rect">
          <a:avLst/>
        </a:prstGeom>
      </xdr:spPr>
    </xdr:pic>
    <xdr:clientData/>
  </xdr:twoCellAnchor>
  <xdr:twoCellAnchor editAs="oneCell">
    <xdr:from>
      <xdr:col>12</xdr:col>
      <xdr:colOff>414076</xdr:colOff>
      <xdr:row>37</xdr:row>
      <xdr:rowOff>0</xdr:rowOff>
    </xdr:from>
    <xdr:to>
      <xdr:col>16</xdr:col>
      <xdr:colOff>0</xdr:colOff>
      <xdr:row>48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90C25D1-B8AD-1C4B-9FAD-28ECFBA528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rcRect/>
        <a:stretch/>
      </xdr:blipFill>
      <xdr:spPr>
        <a:xfrm>
          <a:off x="10320076" y="7518400"/>
          <a:ext cx="2926024" cy="2235200"/>
        </a:xfrm>
        <a:prstGeom prst="rect">
          <a:avLst/>
        </a:prstGeom>
      </xdr:spPr>
    </xdr:pic>
    <xdr:clientData/>
  </xdr:twoCellAnchor>
  <xdr:twoCellAnchor editAs="oneCell">
    <xdr:from>
      <xdr:col>4</xdr:col>
      <xdr:colOff>404142</xdr:colOff>
      <xdr:row>52</xdr:row>
      <xdr:rowOff>0</xdr:rowOff>
    </xdr:from>
    <xdr:to>
      <xdr:col>8</xdr:col>
      <xdr:colOff>0</xdr:colOff>
      <xdr:row>63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68D2E92-3611-FD41-9E5E-528D2BBE1F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rcRect/>
        <a:stretch/>
      </xdr:blipFill>
      <xdr:spPr>
        <a:xfrm>
          <a:off x="3706142" y="10769600"/>
          <a:ext cx="2897858" cy="2235200"/>
        </a:xfrm>
        <a:prstGeom prst="rect">
          <a:avLst/>
        </a:prstGeom>
      </xdr:spPr>
    </xdr:pic>
    <xdr:clientData/>
  </xdr:twoCellAnchor>
  <xdr:twoCellAnchor editAs="oneCell">
    <xdr:from>
      <xdr:col>20</xdr:col>
      <xdr:colOff>404143</xdr:colOff>
      <xdr:row>7</xdr:row>
      <xdr:rowOff>0</xdr:rowOff>
    </xdr:from>
    <xdr:to>
      <xdr:col>24</xdr:col>
      <xdr:colOff>0</xdr:colOff>
      <xdr:row>18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C274040-B5C4-5C43-941D-AB535A5294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8"/>
            </a:ext>
          </a:extLst>
        </a:blip>
        <a:srcRect/>
        <a:stretch/>
      </xdr:blipFill>
      <xdr:spPr>
        <a:xfrm>
          <a:off x="16952243" y="1219200"/>
          <a:ext cx="2897857" cy="2235200"/>
        </a:xfrm>
        <a:prstGeom prst="rect">
          <a:avLst/>
        </a:prstGeom>
      </xdr:spPr>
    </xdr:pic>
    <xdr:clientData/>
  </xdr:twoCellAnchor>
  <xdr:twoCellAnchor editAs="oneCell">
    <xdr:from>
      <xdr:col>12</xdr:col>
      <xdr:colOff>423220</xdr:colOff>
      <xdr:row>22</xdr:row>
      <xdr:rowOff>0</xdr:rowOff>
    </xdr:from>
    <xdr:to>
      <xdr:col>16</xdr:col>
      <xdr:colOff>0</xdr:colOff>
      <xdr:row>33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8062944C-92F0-4D4F-A409-EBECD26675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0"/>
            </a:ext>
          </a:extLst>
        </a:blip>
        <a:srcRect/>
        <a:stretch/>
      </xdr:blipFill>
      <xdr:spPr>
        <a:xfrm>
          <a:off x="10329220" y="4267200"/>
          <a:ext cx="2916880" cy="2235200"/>
        </a:xfrm>
        <a:prstGeom prst="rect">
          <a:avLst/>
        </a:prstGeom>
      </xdr:spPr>
    </xdr:pic>
    <xdr:clientData/>
  </xdr:twoCellAnchor>
  <xdr:twoCellAnchor editAs="oneCell">
    <xdr:from>
      <xdr:col>4</xdr:col>
      <xdr:colOff>366776</xdr:colOff>
      <xdr:row>7</xdr:row>
      <xdr:rowOff>0</xdr:rowOff>
    </xdr:from>
    <xdr:to>
      <xdr:col>8</xdr:col>
      <xdr:colOff>0</xdr:colOff>
      <xdr:row>18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15361F2-5EC1-C748-AB7F-D0BE872957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2"/>
            </a:ext>
          </a:extLst>
        </a:blip>
        <a:srcRect/>
        <a:stretch/>
      </xdr:blipFill>
      <xdr:spPr>
        <a:xfrm>
          <a:off x="3668776" y="1219200"/>
          <a:ext cx="2935224" cy="2235200"/>
        </a:xfrm>
        <a:prstGeom prst="rect">
          <a:avLst/>
        </a:prstGeom>
      </xdr:spPr>
    </xdr:pic>
    <xdr:clientData/>
  </xdr:twoCellAnchor>
  <xdr:twoCellAnchor editAs="oneCell">
    <xdr:from>
      <xdr:col>12</xdr:col>
      <xdr:colOff>423220</xdr:colOff>
      <xdr:row>52</xdr:row>
      <xdr:rowOff>0</xdr:rowOff>
    </xdr:from>
    <xdr:to>
      <xdr:col>16</xdr:col>
      <xdr:colOff>0</xdr:colOff>
      <xdr:row>63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B1455E2-DC8F-AD45-BEAD-08E0640A90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rcRect/>
        <a:stretch/>
      </xdr:blipFill>
      <xdr:spPr>
        <a:xfrm>
          <a:off x="10329220" y="10769600"/>
          <a:ext cx="2916880" cy="2235200"/>
        </a:xfrm>
        <a:prstGeom prst="rect">
          <a:avLst/>
        </a:prstGeom>
      </xdr:spPr>
    </xdr:pic>
    <xdr:clientData/>
  </xdr:twoCellAnchor>
  <xdr:twoCellAnchor editAs="oneCell">
    <xdr:from>
      <xdr:col>12</xdr:col>
      <xdr:colOff>423220</xdr:colOff>
      <xdr:row>7</xdr:row>
      <xdr:rowOff>0</xdr:rowOff>
    </xdr:from>
    <xdr:to>
      <xdr:col>16</xdr:col>
      <xdr:colOff>0</xdr:colOff>
      <xdr:row>18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0FF5A1-3512-E446-98A0-A6DFAF4FD8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329220" y="1219200"/>
          <a:ext cx="2916880" cy="2235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10025</xdr:colOff>
      <xdr:row>14</xdr:row>
      <xdr:rowOff>0</xdr:rowOff>
    </xdr:from>
    <xdr:to>
      <xdr:col>17</xdr:col>
      <xdr:colOff>0</xdr:colOff>
      <xdr:row>28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4CC960-1387-432A-937D-B65346A35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13</xdr:row>
      <xdr:rowOff>0</xdr:rowOff>
    </xdr:from>
    <xdr:to>
      <xdr:col>18</xdr:col>
      <xdr:colOff>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F2D0DA-4347-4D1E-B24A-733207B9A6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13</xdr:row>
      <xdr:rowOff>0</xdr:rowOff>
    </xdr:from>
    <xdr:to>
      <xdr:col>18</xdr:col>
      <xdr:colOff>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795654-ED56-4B5B-A3E4-674FA502A2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13</xdr:row>
      <xdr:rowOff>0</xdr:rowOff>
    </xdr:from>
    <xdr:to>
      <xdr:col>18</xdr:col>
      <xdr:colOff>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6D8313-FD3E-4A11-BB85-2546F9D4C7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13</xdr:row>
      <xdr:rowOff>0</xdr:rowOff>
    </xdr:from>
    <xdr:to>
      <xdr:col>18</xdr:col>
      <xdr:colOff>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FBAE03-81D4-463D-8746-5116F749AB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13</xdr:row>
      <xdr:rowOff>0</xdr:rowOff>
    </xdr:from>
    <xdr:to>
      <xdr:col>18</xdr:col>
      <xdr:colOff>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76C9F5-AD78-4408-919D-97EA22720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13</xdr:row>
      <xdr:rowOff>0</xdr:rowOff>
    </xdr:from>
    <xdr:to>
      <xdr:col>18</xdr:col>
      <xdr:colOff>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45DE81-4A5D-405E-9F4E-5DF77BDAA4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13</xdr:row>
      <xdr:rowOff>0</xdr:rowOff>
    </xdr:from>
    <xdr:to>
      <xdr:col>18</xdr:col>
      <xdr:colOff>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D34632-884C-4BA5-A283-520A1156BE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13</xdr:row>
      <xdr:rowOff>0</xdr:rowOff>
    </xdr:from>
    <xdr:to>
      <xdr:col>18</xdr:col>
      <xdr:colOff>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5A7234-DD38-424E-A8DB-BBA4FCF3E3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13</xdr:row>
      <xdr:rowOff>0</xdr:rowOff>
    </xdr:from>
    <xdr:to>
      <xdr:col>18</xdr:col>
      <xdr:colOff>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0C1B4C-CF4D-4A88-BB04-FFA4DDE9CE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819150</xdr:colOff>
      <xdr:row>13</xdr:row>
      <xdr:rowOff>0</xdr:rowOff>
    </xdr:from>
    <xdr:to>
      <xdr:col>18</xdr:col>
      <xdr:colOff>25400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3EEA6C-4612-B94A-BDEA-B33D63B7A3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819150</xdr:colOff>
      <xdr:row>13</xdr:row>
      <xdr:rowOff>0</xdr:rowOff>
    </xdr:from>
    <xdr:to>
      <xdr:col>18</xdr:col>
      <xdr:colOff>25400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1251B7-CC34-DA4C-991F-C95B85F03A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819150</xdr:colOff>
      <xdr:row>14</xdr:row>
      <xdr:rowOff>12700</xdr:rowOff>
    </xdr:from>
    <xdr:to>
      <xdr:col>18</xdr:col>
      <xdr:colOff>25400</xdr:colOff>
      <xdr:row>30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8B21F4-3854-1243-A862-CF9C28F52F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1168400</xdr:colOff>
      <xdr:row>2</xdr:row>
      <xdr:rowOff>0</xdr:rowOff>
    </xdr:from>
    <xdr:to>
      <xdr:col>14</xdr:col>
      <xdr:colOff>38100</xdr:colOff>
      <xdr:row>15</xdr:row>
      <xdr:rowOff>190500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26C1E5EE-28F0-E546-AF09-20240C5762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74400" y="584200"/>
              <a:ext cx="4711700" cy="2832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0</xdr:colOff>
      <xdr:row>2</xdr:row>
      <xdr:rowOff>12700</xdr:rowOff>
    </xdr:from>
    <xdr:to>
      <xdr:col>9</xdr:col>
      <xdr:colOff>0</xdr:colOff>
      <xdr:row>16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A4FD4CA4-CFD1-0F4F-8BD0-9CF208F2F8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00600" y="596900"/>
              <a:ext cx="5105400" cy="2832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1162050</xdr:colOff>
      <xdr:row>2</xdr:row>
      <xdr:rowOff>0</xdr:rowOff>
    </xdr:from>
    <xdr:to>
      <xdr:col>18</xdr:col>
      <xdr:colOff>1320800</xdr:colOff>
      <xdr:row>16</xdr:row>
      <xdr:rowOff>25400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AD3D3D2-6E22-7A4D-A5E9-676145EF17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2</xdr:row>
      <xdr:rowOff>0</xdr:rowOff>
    </xdr:from>
    <xdr:to>
      <xdr:col>24</xdr:col>
      <xdr:colOff>0</xdr:colOff>
      <xdr:row>16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DF8F42-BDBF-7347-8C8F-DE8BE165E6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29</xdr:col>
      <xdr:colOff>0</xdr:colOff>
      <xdr:row>16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8B3BAC-83BC-5E45-92CF-F106625D7B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819150</xdr:colOff>
      <xdr:row>3</xdr:row>
      <xdr:rowOff>0</xdr:rowOff>
    </xdr:from>
    <xdr:to>
      <xdr:col>9</xdr:col>
      <xdr:colOff>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907FDD-8CA6-D444-8D08-997AF539AD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3</xdr:row>
      <xdr:rowOff>0</xdr:rowOff>
    </xdr:from>
    <xdr:to>
      <xdr:col>14</xdr:col>
      <xdr:colOff>25400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4AA651-62BE-784F-90FF-969E2963CC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3</xdr:row>
      <xdr:rowOff>0</xdr:rowOff>
    </xdr:from>
    <xdr:to>
      <xdr:col>19</xdr:col>
      <xdr:colOff>0</xdr:colOff>
      <xdr:row>17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9F8F62-6897-4947-80C9-3175E47A9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3</xdr:row>
      <xdr:rowOff>0</xdr:rowOff>
    </xdr:from>
    <xdr:to>
      <xdr:col>24</xdr:col>
      <xdr:colOff>0</xdr:colOff>
      <xdr:row>17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9609F82-9352-7F48-9F7F-4CED08F3FE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3</xdr:row>
      <xdr:rowOff>0</xdr:rowOff>
    </xdr:from>
    <xdr:to>
      <xdr:col>29</xdr:col>
      <xdr:colOff>0</xdr:colOff>
      <xdr:row>17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FE0A6240-F57F-3C4D-AE32-6A538DB122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847800" y="609600"/>
              <a:ext cx="4330700" cy="2844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30</xdr:col>
      <xdr:colOff>0</xdr:colOff>
      <xdr:row>3</xdr:row>
      <xdr:rowOff>0</xdr:rowOff>
    </xdr:from>
    <xdr:to>
      <xdr:col>34</xdr:col>
      <xdr:colOff>0</xdr:colOff>
      <xdr:row>17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D795657-B73E-874D-8E62-E3365C97A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20</xdr:row>
      <xdr:rowOff>190500</xdr:rowOff>
    </xdr:from>
    <xdr:to>
      <xdr:col>8</xdr:col>
      <xdr:colOff>0</xdr:colOff>
      <xdr:row>35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82A77A-F7F4-4746-914B-89C8992907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3</xdr:row>
      <xdr:rowOff>0</xdr:rowOff>
    </xdr:from>
    <xdr:to>
      <xdr:col>9</xdr:col>
      <xdr:colOff>0</xdr:colOff>
      <xdr:row>17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0E2DBDAA-2B6F-FF47-AA7B-00AD6D9103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73600" y="609600"/>
              <a:ext cx="5943600" cy="2844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3</xdr:row>
      <xdr:rowOff>0</xdr:rowOff>
    </xdr:from>
    <xdr:to>
      <xdr:col>9</xdr:col>
      <xdr:colOff>0</xdr:colOff>
      <xdr:row>16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955A32-5B01-8C48-BF67-10B90C7C2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2300" y="609600"/>
          <a:ext cx="5029200" cy="2641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3</xdr:row>
      <xdr:rowOff>0</xdr:rowOff>
    </xdr:from>
    <xdr:to>
      <xdr:col>14</xdr:col>
      <xdr:colOff>0</xdr:colOff>
      <xdr:row>16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3C6B8902-2CBB-6843-993E-51164FC79F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82300" y="609600"/>
              <a:ext cx="5105400" cy="264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0</xdr:colOff>
      <xdr:row>3</xdr:row>
      <xdr:rowOff>0</xdr:rowOff>
    </xdr:from>
    <xdr:to>
      <xdr:col>19</xdr:col>
      <xdr:colOff>0</xdr:colOff>
      <xdr:row>16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ED792E6-7A0C-924C-91C5-D9B28976D5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9</xdr:col>
      <xdr:colOff>0</xdr:colOff>
      <xdr:row>15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F26F24-5E32-124A-827F-38F34BADC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9</xdr:col>
      <xdr:colOff>0</xdr:colOff>
      <xdr:row>16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855813-67F6-8241-A4FA-36FF1A8DA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3</xdr:row>
      <xdr:rowOff>0</xdr:rowOff>
    </xdr:from>
    <xdr:to>
      <xdr:col>14</xdr:col>
      <xdr:colOff>0</xdr:colOff>
      <xdr:row>16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7AD617-5144-FD46-8B8E-007364AF5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3</xdr:row>
      <xdr:rowOff>0</xdr:rowOff>
    </xdr:from>
    <xdr:to>
      <xdr:col>9</xdr:col>
      <xdr:colOff>0</xdr:colOff>
      <xdr:row>16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22BF9C-D72A-CC4F-B306-FAFB8C3A6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0" y="609600"/>
          <a:ext cx="4521200" cy="2641600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3</xdr:row>
      <xdr:rowOff>0</xdr:rowOff>
    </xdr:from>
    <xdr:to>
      <xdr:col>14</xdr:col>
      <xdr:colOff>0</xdr:colOff>
      <xdr:row>16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A560FCAE-95E2-7241-B21C-CBA5B92ABD9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99800" y="609600"/>
              <a:ext cx="5867400" cy="264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iel Chang" refreshedDate="44413.979698726849" createdVersion="7" refreshedVersion="7" minRefreshableVersion="3" recordCount="1460" xr:uid="{87185836-D083-0B45-98DF-C763E7B76A93}">
  <cacheSource type="worksheet">
    <worksheetSource ref="A10:AL1470" sheet="Cleaned"/>
  </cacheSource>
  <cacheFields count="38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LotFrontage" numFmtId="0">
      <sharedItems containsMixedTypes="1" containsNumber="1" containsInteger="1" minValue="21" maxValue="313"/>
    </cacheField>
    <cacheField name="LF W/out Outliers" numFmtId="0">
      <sharedItems containsSemiMixedTypes="0" containsString="0" containsNumber="1" containsInteger="1" minValue="21" maxValue="313"/>
    </cacheField>
    <cacheField name="LF Outliers" numFmtId="0">
      <sharedItems count="2">
        <s v="no"/>
        <s v="yes"/>
      </sharedItems>
    </cacheField>
    <cacheField name="LF Base Avg" numFmtId="0">
      <sharedItems count="2">
        <s v="Below Average"/>
        <s v="Above Average"/>
      </sharedItems>
    </cacheField>
    <cacheField name="LotArea" numFmtId="0">
      <sharedItems containsSemiMixedTypes="0" containsString="0" containsNumber="1" containsInteger="1" minValue="1300" maxValue="215245"/>
    </cacheField>
    <cacheField name="LA Outliers" numFmtId="0">
      <sharedItems count="2">
        <s v="no"/>
        <s v="yes"/>
      </sharedItems>
    </cacheField>
    <cacheField name="LA Base Avg" numFmtId="0">
      <sharedItems count="2">
        <s v="Below Average"/>
        <s v="Above Average"/>
      </sharedItems>
    </cacheField>
    <cacheField name="Neighborhood" numFmtId="0">
      <sharedItems count="25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</sharedItems>
    </cacheField>
    <cacheField name="1Fam Neighborhood" numFmtId="0">
      <sharedItems/>
    </cacheField>
    <cacheField name="BldgType" numFmtId="0">
      <sharedItems/>
    </cacheField>
    <cacheField name="Neighborhood Avg Sale Price / SF" numFmtId="0">
      <sharedItems containsMixedTypes="1" containsNumber="1" minValue="52.131298928930256" maxValue="100.53527892314388"/>
    </cacheField>
    <cacheField name="Nghbd Base Avg" numFmtId="0">
      <sharedItems count="3">
        <s v="Above Average"/>
        <s v="Below Average"/>
        <s v=""/>
      </sharedItems>
    </cacheField>
    <cacheField name="OverallQual" numFmtId="0">
      <sharedItems containsSemiMixedTypes="0" containsString="0" containsNumber="1" containsInteger="1" minValue="1" maxValue="10"/>
    </cacheField>
    <cacheField name="Overall Quality H/L" numFmtId="0">
      <sharedItems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TotalBsmtSF" numFmtId="0">
      <sharedItems containsSemiMixedTypes="0" containsString="0" containsNumber="1" containsInteger="1" minValue="0" maxValue="6110"/>
    </cacheField>
    <cacheField name="Bsmt Outlier" numFmtId="0">
      <sharedItems/>
    </cacheField>
    <cacheField name="Bsmt Base Avg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Floors" numFmtId="0">
      <sharedItems/>
    </cacheField>
    <cacheField name="GrLivArea" numFmtId="0">
      <sharedItems containsSemiMixedTypes="0" containsString="0" containsNumber="1" containsInteger="1" minValue="334" maxValue="5642"/>
    </cacheField>
    <cacheField name="GrLivArea Outlier" numFmtId="0">
      <sharedItems/>
    </cacheField>
    <cacheField name="GLA Base Avg" numFmtId="0">
      <sharedItems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Total Bath" numFmtId="0">
      <sharedItems containsSemiMixedTypes="0" containsString="0" containsNumber="1" containsInteger="1" minValue="1" maxValue="6"/>
    </cacheField>
    <cacheField name="Bathrooms &lt;&gt; 3" numFmtId="0">
      <sharedItems/>
    </cacheField>
    <cacheField name="TotRmsAbvGrd" numFmtId="0">
      <sharedItems containsSemiMixedTypes="0" containsString="0" containsNumber="1" containsInteger="1" minValue="2" maxValue="14"/>
    </cacheField>
    <cacheField name="SalePrice" numFmtId="0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  <cacheField name="Square Footage" numFmtId="0">
      <sharedItems containsSemiMixedTypes="0" containsString="0" containsNumber="1" containsInteger="1" minValue="334" maxValue="11752"/>
    </cacheField>
    <cacheField name="SF Outlier" numFmtId="0">
      <sharedItems/>
    </cacheField>
    <cacheField name="Price / SF (w/ Bsmt)" numFmtId="0">
      <sharedItems containsSemiMixedTypes="0" containsString="0" containsNumber="1" minValue="13.614703880190605" maxValue="138.12544045102186"/>
    </cacheField>
    <cacheField name="Price / SF" numFmtId="0">
      <sharedItems containsSemiMixedTypes="0" containsString="0" containsNumber="1" minValue="28.358738036157391" maxValue="276.25088090204372" count="1434">
        <n v="121.92982456140351"/>
        <n v="143.81933438985737"/>
        <n v="125.13997760358343"/>
        <n v="81.537565521258003"/>
        <n v="113.73976342129208"/>
        <n v="104.99265785609398"/>
        <n v="181.22786304604486"/>
        <n v="95.693779904306226"/>
        <n v="73.224351747463359"/>
        <n v="109.5636025998143"/>
        <n v="124.51923076923077"/>
        <n v="148.45094664371771"/>
        <n v="157.89473684210526"/>
        <n v="187.08165997322624"/>
        <n v="125.29928172386273"/>
        <n v="154.56674473067915"/>
        <n v="148.40637450199202"/>
        <n v="69.444444444444443"/>
        <n v="142.72890484739676"/>
        <n v="103.80881254667662"/>
        <n v="136.91077441077442"/>
        <n v="125.81227436823104"/>
        <n v="128.13370473537606"/>
        <n v="122.54716981132076"/>
        <n v="145.28301886792454"/>
        <n v="160.1875"/>
        <n v="149.77777777777777"/>
        <n v="179.57746478873239"/>
        <n v="129.6875"/>
        <n v="131.73076923076923"/>
        <n v="30.372057706909644"/>
        <n v="121.62052117263843"/>
        <n v="145.78606158833063"/>
        <n v="97.352941176470594"/>
        <n v="177.77065983344011"/>
        <n v="126.01957585644372"/>
        <n v="132.17866909753874"/>
        <n v="117.96453353893601"/>
        <n v="103.12204351939451"/>
        <n v="71.180555555555557"/>
        <n v="120.84592145015105"/>
        <n v="128.01204819277109"/>
        <n v="162.89592760180994"/>
        <n v="138.85927505330491"/>
        <n v="122.60869565217391"/>
        <n v="182.59132420091325"/>
        <n v="111.53373662168451"/>
        <n v="150.78502415458937"/>
        <n v="77.823691460055102"/>
        <n v="132.98429319371726"/>
        <n v="120.40816326530613"/>
        <n v="97.363945578231295"/>
        <n v="134.80392156862746"/>
        <n v="209.01194353963083"/>
        <n v="95.588235294117652"/>
        <n v="126.66666666666667"/>
        <n v="99.19493962047153"/>
        <n v="114.24418604651163"/>
        <n v="148.99151103565364"/>
        <n v="160.12820512820514"/>
        <n v="136.44214162348877"/>
        <n v="90.909090909090907"/>
        <n v="147.8102189781022"/>
        <n v="81.871345029239762"/>
        <n v="107.91543756145526"/>
        <n v="128.1843914274161"/>
        <n v="81.558676937018575"/>
        <n v="152.80594996619337"/>
        <n v="107.09504685408299"/>
        <n v="98.38216003498033"/>
        <n v="109.76158344579397"/>
        <n v="153.25443786982248"/>
        <n v="107.68335273573923"/>
        <n v="133.42541436464089"/>
        <n v="66.915887850467286"/>
        <n v="92.10526315789474"/>
        <n v="142.59453781512605"/>
        <n v="98.832684824902728"/>
        <n v="77.205882352941174"/>
        <n v="89.430894308943095"/>
        <n v="90.336134453781511"/>
        <n v="114.80927449513837"/>
        <n v="156.74984005118361"/>
        <n v="118.77934272300469"/>
        <n v="114.31478968792402"/>
        <n v="107.57136946628052"/>
        <n v="111.53846153846153"/>
        <n v="134.39542483660131"/>
        <n v="55.701179554390563"/>
        <n v="124.84848484848484"/>
        <n v="105.67307692307692"/>
        <n v="79.838056680161941"/>
        <n v="169.60580912863071"/>
        <n v="58.446093408991707"/>
        <n v="114.64165733482643"/>
        <n v="125.85034013605443"/>
        <n v="134.76070528967256"/>
        <n v="98.697916666666671"/>
        <n v="99.401197604790426"/>
        <n v="105.26530612244898"/>
        <n v="127.32919254658385"/>
        <n v="102.77136258660508"/>
        <n v="77.500977198697072"/>
        <n v="162.23491027732464"/>
        <n v="93.234323432343231"/>
        <n v="125.50200803212851"/>
        <n v="95.510983763132757"/>
        <n v="145.75411913814955"/>
        <n v="75.807514831905081"/>
        <n v="103.03687635574838"/>
        <n v="73.80053908355795"/>
        <n v="125.87412587412588"/>
        <n v="142.42210682492581"/>
        <n v="96.060203629924743"/>
        <n v="111.85344827586206"/>
        <n v="120.71330589849109"/>
        <n v="127.28937728937728"/>
        <n v="137.77777777777777"/>
        <n v="99.317194289261323"/>
        <n v="112.63049450549451"/>
        <n v="182.18623481781376"/>
        <n v="89.047195013357083"/>
        <n v="125.92592592592592"/>
        <n v="128.35696413678065"/>
        <n v="114.12358133669609"/>
        <n v="112.06896551724138"/>
        <n v="133.61169102296452"/>
        <n v="103.57142857142857"/>
        <n v="114.98516320474778"/>
        <n v="142.45014245014244"/>
        <n v="104.77515067222996"/>
        <n v="118.79259980525804"/>
        <n v="113.60211002260739"/>
        <n v="169.75308641975309"/>
        <n v="104.59035444509006"/>
        <n v="103.44827586206897"/>
        <n v="117.79242174629324"/>
        <n v="87.289433384379791"/>
        <n v="124.19006479481641"/>
        <n v="131.2358276643991"/>
        <n v="133.10185185185185"/>
        <n v="149.94232987312571"/>
        <n v="119.85559566787003"/>
        <n v="135.90939373750834"/>
        <n v="72.337962962962962"/>
        <n v="76.067875950848446"/>
        <n v="120"/>
        <n v="109.33660933660934"/>
        <n v="130.55555555555554"/>
        <n v="85.56547619047619"/>
        <n v="125.90299277605779"/>
        <n v="217.77894736842106"/>
        <n v="95.333667837431008"/>
        <n v="187.69968051118209"/>
        <n v="104.16666666666667"/>
        <n v="72.080291970802918"/>
        <n v="105.28846153846153"/>
        <n v="136.9410569105691"/>
        <n v="130.91936312275294"/>
        <n v="129.97562956945572"/>
        <n v="131.89935064935065"/>
        <n v="154.61019490254873"/>
        <n v="142.76443867618428"/>
        <n v="117.00680272108843"/>
        <n v="94.059405940594061"/>
        <n v="94.095940959409589"/>
        <n v="101.76754151044456"/>
        <n v="150.68209162424805"/>
        <n v="106.68604651162791"/>
        <n v="133.5676625659051"/>
        <n v="92.981186685962371"/>
        <n v="129.83091787439614"/>
        <n v="135.25749858517261"/>
        <n v="119.67694566813509"/>
        <n v="111.44760751059964"/>
        <n v="112.60426320667284"/>
        <n v="102.42718446601941"/>
        <n v="89.84375"/>
        <n v="224.63607878245301"/>
        <n v="103.30578512396694"/>
        <n v="116.06557377049181"/>
        <n v="111.04328523862375"/>
        <n v="89.552238805970148"/>
        <n v="96.061479346781937"/>
        <n v="101.43769968051119"/>
        <n v="131.65188470066519"/>
        <n v="142.15283483976992"/>
        <n v="81.521739130434781"/>
        <n v="125.27532679738562"/>
        <n v="179.5354676710609"/>
        <n v="115.51155115511551"/>
        <n v="124.40838404327248"/>
        <n v="134.17190775681343"/>
        <n v="146.99074074074073"/>
        <n v="101.99175824175825"/>
        <n v="180.69061413673234"/>
        <n v="75.514138817480713"/>
        <n v="46.657694033198744"/>
        <n v="160.47869235259779"/>
        <n v="124.88849241748439"/>
        <n v="134.08913213448005"/>
        <n v="85.496183206106863"/>
        <n v="175.70754716981133"/>
        <n v="85.669781931464172"/>
        <n v="125.17337031900139"/>
        <n v="84.846698113207552"/>
        <n v="128.18181818181819"/>
        <n v="134.33559650824444"/>
        <n v="132.78388278388277"/>
        <n v="113.42592592592592"/>
        <n v="153.46534653465346"/>
        <n v="136.43520518358531"/>
        <n v="157.57575757575756"/>
        <n v="116.19971264367815"/>
        <n v="108.77831715210355"/>
        <n v="146.23955431754874"/>
        <n v="80.57228915662651"/>
        <n v="159.41658137154556"/>
        <n v="134.00641025641025"/>
        <n v="136.78237650200268"/>
        <n v="88.222320247022495"/>
        <n v="115.91494845360825"/>
        <n v="112.26851851851852"/>
        <n v="161.47575250836121"/>
        <n v="86.021505376344081"/>
        <n v="115.07936507936508"/>
        <n v="107.39614994934144"/>
        <n v="137.06140350877192"/>
        <n v="123.79421221864952"/>
        <n v="123.95309882747068"/>
        <n v="144.23765211166787"/>
        <n v="95.744680851063833"/>
        <n v="143.40044742729307"/>
        <n v="110.45918367346938"/>
        <n v="90.678824721377907"/>
        <n v="131.1881188118812"/>
        <n v="111.52522935779817"/>
        <n v="187.72136953955135"/>
        <n v="75.991930060524552"/>
        <n v="167.62452107279694"/>
        <n v="127.59815242494226"/>
        <n v="54.861111111111114"/>
        <n v="98.603122432210355"/>
        <n v="97.156398104265406"/>
        <n v="129.00641025641025"/>
        <n v="71.058091286307061"/>
        <n v="101.81818181818181"/>
        <n v="107.91366906474821"/>
        <n v="129.19776119402985"/>
        <n v="58.575803981623274"/>
        <n v="144.61538461538461"/>
        <n v="105.48780487804878"/>
        <n v="121.35176651305683"/>
        <n v="110.35007610350075"/>
        <n v="100.39284155390659"/>
        <n v="120.08101851851852"/>
        <n v="137.15710723192021"/>
        <n v="129.18526785714286"/>
        <n v="109.97732426303855"/>
        <n v="127.35166425470332"/>
        <n v="107.22610722610723"/>
        <n v="124.58745874587459"/>
        <n v="98.784194528875375"/>
        <n v="95.549738219895289"/>
        <n v="123.41772151898734"/>
        <n v="122.43547319655858"/>
        <n v="81.888686131386862"/>
        <n v="154.88431876606683"/>
        <n v="132.97394429469901"/>
        <n v="137.18411552346569"/>
        <n v="177.18268525311811"/>
        <n v="127.75330396475771"/>
        <n v="85.171568627450981"/>
        <n v="152.5735294117647"/>
        <n v="132.42894056847544"/>
        <n v="128.84615384615384"/>
        <n v="163.19444444444446"/>
        <n v="195.8029231494578"/>
        <n v="94.955489614243319"/>
        <n v="115.28758829465187"/>
        <n v="146.59270998415215"/>
        <n v="157.91476407914763"/>
        <n v="166.62125340599454"/>
        <n v="113.77777777777777"/>
        <n v="131.76"/>
        <n v="91.6955017301038"/>
        <n v="102.56410256410257"/>
        <n v="135.55555555555554"/>
        <n v="110.01074498567336"/>
        <n v="121.5372589890568"/>
        <n v="79.1958041958042"/>
        <n v="76.340326340326342"/>
        <n v="103.844454264251"/>
        <n v="101.58150851581509"/>
        <n v="142.07377866400799"/>
        <n v="97.560975609756099"/>
        <n v="122.56410256410257"/>
        <n v="100.40160642570281"/>
        <n v="137.58680555555554"/>
        <n v="117.51497005988024"/>
        <n v="108.89070146818923"/>
        <n v="133.03049967553537"/>
        <n v="167.67337807606265"/>
        <n v="84.454623532779848"/>
        <n v="152.94999999999999"/>
        <n v="100.31208203299153"/>
        <n v="63.655761024182077"/>
        <n v="95.818815331010455"/>
        <n v="185.18518518518519"/>
        <n v="110.32644903397735"/>
        <n v="135.80246913580248"/>
        <n v="107.24508050089446"/>
        <n v="184.18467583497053"/>
        <n v="108.47044485070079"/>
        <n v="131.63407821229049"/>
        <n v="110.49723756906077"/>
        <n v="137.82542113323123"/>
        <n v="98.261526832955411"/>
        <n v="127.37771739130434"/>
        <n v="131.98882896764252"/>
        <n v="143.43598055105349"/>
        <n v="110.25641025641026"/>
        <n v="108.49097162510748"/>
        <n v="81.262592343854934"/>
        <n v="108.34371108343711"/>
        <n v="188.48167539267016"/>
        <n v="105.02530730296456"/>
        <n v="100.51546391752578"/>
        <n v="65.43624161073825"/>
        <n v="68.865740740740748"/>
        <n v="131.62878787878788"/>
        <n v="174.3400859422959"/>
        <n v="152.43004418262151"/>
        <n v="117.21611721611721"/>
        <n v="128.19148936170214"/>
        <n v="196.37148803329865"/>
        <n v="139.32291666666666"/>
        <n v="124.92288710672425"/>
        <n v="127.57201646090535"/>
        <n v="106.34171907756813"/>
        <n v="97.502972651605234"/>
        <n v="84.134615384615387"/>
        <n v="157.95724465558195"/>
        <n v="76.438848920863308"/>
        <n v="88.902980342422325"/>
        <n v="158.1419624217119"/>
        <n v="106.56292286874154"/>
        <n v="94.710947109471093"/>
        <n v="160.24706744868035"/>
        <n v="170.17710005350455"/>
        <n v="130.76393668272539"/>
        <n v="85.508550855085502"/>
        <n v="147.08333333333334"/>
        <n v="87.774294670846402"/>
        <n v="147.91666666666666"/>
        <n v="148.24335904027421"/>
        <n v="117.33800350262698"/>
        <n v="96.15384615384616"/>
        <n v="145.53014553014552"/>
        <n v="171.05263157894737"/>
        <n v="96.34551495016612"/>
        <n v="103.27783558792925"/>
        <n v="119.55420466058764"/>
        <n v="120.71156289707751"/>
        <n v="109.375"/>
        <n v="114.06025824964132"/>
        <n v="115.30398322851153"/>
        <n v="104.10094637223975"/>
        <n v="103.60576923076923"/>
        <n v="84.654911838790937"/>
        <n v="166.22340425531914"/>
        <n v="93.252463987869604"/>
        <n v="113.84854771784232"/>
        <n v="67.477876106194685"/>
        <n v="161.92560175054706"/>
        <n v="137.87510137875103"/>
        <n v="212.51724137931035"/>
        <n v="99.444444444444443"/>
        <n v="75.103489059727977"/>
        <n v="144.31206764027672"/>
        <n v="118.80912632164718"/>
        <n v="96.938775510204081"/>
        <n v="122.88786482334869"/>
        <n v="151.30023640661938"/>
        <n v="68.412162162162161"/>
        <n v="111.11111111111111"/>
        <n v="129.14131169709262"/>
        <n v="182.67581475128645"/>
        <n v="87.051938551572789"/>
        <n v="109.63793982661907"/>
        <n v="120.74829931972789"/>
        <n v="126.90355329949239"/>
        <n v="105.41586073500967"/>
        <n v="112.76223776223776"/>
        <n v="137.58389261744966"/>
        <n v="93.543046357615893"/>
        <n v="62.209842154131849"/>
        <n v="155.48387096774192"/>
        <n v="190.60559006211179"/>
        <n v="125.94656488549619"/>
        <n v="160.71428571428572"/>
        <n v="114.00795404330535"/>
        <n v="106.87022900763358"/>
        <n v="92.592592592592595"/>
        <n v="70.1647345942648"/>
        <n v="105.35714285714286"/>
        <n v="128.91344383057091"/>
        <n v="163.49855630413859"/>
        <n v="47.021943573667713"/>
        <n v="137.31060606060606"/>
        <n v="150.20297699594045"/>
        <n v="111.86770428015564"/>
        <n v="108.72675250357653"/>
        <n v="135.17462686567166"/>
        <n v="106.78571428571429"/>
        <n v="91.082317073170728"/>
        <n v="134.46969696969697"/>
        <n v="153.4970238095238"/>
        <n v="134.20724094881399"/>
        <n v="114.37246963562752"/>
        <n v="119.77186311787072"/>
        <n v="116.22073578595318"/>
        <n v="97.192224622030238"/>
        <n v="167.27493917274938"/>
        <n v="120.18522601984564"/>
        <n v="161.75496688741723"/>
        <n v="123.93767705382436"/>
        <n v="86.524822695035468"/>
        <n v="66.694490818030047"/>
        <n v="89.743589743589737"/>
        <n v="112.84289276807981"/>
        <n v="128.57142857142858"/>
        <n v="127.63395544852499"/>
        <n v="103.7567084078712"/>
        <n v="131.63716814159292"/>
        <n v="130.18731988472624"/>
        <n v="91.973244147157189"/>
        <n v="231.05745212323063"/>
        <n v="81.944444444444443"/>
        <n v="103.56007628734902"/>
        <n v="137.12241653418124"/>
        <n v="110.062893081761"/>
        <n v="75.488454706927172"/>
        <n v="100.63559322033899"/>
        <n v="105.9915164369035"/>
        <n v="86.845930232558146"/>
        <n v="101.43702451394759"/>
        <n v="135.30135301353013"/>
        <n v="182.64840182648402"/>
        <n v="116.17312072892939"/>
        <n v="132.0754716981132"/>
        <n v="108.79629629629629"/>
        <n v="141.30434782608697"/>
        <n v="72.916666666666671"/>
        <n v="153.9386650631389"/>
        <n v="96.638655462184872"/>
        <n v="91.4380714879468"/>
        <n v="136.14211886304909"/>
        <n v="136.56387665198238"/>
        <n v="72.202546296296291"/>
        <n v="113.67469879518072"/>
        <n v="119.23076923076923"/>
        <n v="126.4073550212164"/>
        <n v="130.77525450274081"/>
        <n v="89.111922141119223"/>
        <n v="152.99877600979192"/>
        <n v="109.35672514619883"/>
        <n v="141.14513981358189"/>
        <n v="96.495683087861863"/>
        <n v="138.0597014925373"/>
        <n v="222.67206477732793"/>
        <n v="151.93704600484261"/>
        <n v="136.5979381443299"/>
        <n v="139.91962491627595"/>
        <n v="143.77601210745365"/>
        <n v="172.8754365541327"/>
        <n v="79.107869142351902"/>
        <n v="176.21621621621622"/>
        <n v="208.70535714285714"/>
        <n v="84.884994523548741"/>
        <n v="134.86842105263159"/>
        <n v="132.63263263263264"/>
        <n v="145.38676607642125"/>
        <n v="117.9245283018868"/>
        <n v="66.28003314001657"/>
        <n v="136.50793650793651"/>
        <n v="88.190184049079761"/>
        <n v="84.283903675538653"/>
        <n v="118.67101648351648"/>
        <n v="122.14342001576044"/>
        <n v="103.04740406320542"/>
        <n v="48.472222222222221"/>
        <n v="133.20941759603468"/>
        <n v="101.09890109890109"/>
        <n v="144.60511679644048"/>
        <n v="131.57894736842104"/>
        <n v="92.775041050903127"/>
        <n v="128.22398190045249"/>
        <n v="115.32125205930807"/>
        <n v="160.46640755136036"/>
        <n v="111.19515885022693"/>
        <n v="63.520408163265309"/>
        <n v="112.50654107796964"/>
        <n v="171.01806239737274"/>
        <n v="116.83599419448475"/>
        <n v="119.59654178674351"/>
        <n v="120.98312545854732"/>
        <n v="148.1469298245614"/>
        <n v="150.34722222222223"/>
        <n v="124.07407407407408"/>
        <n v="122.30671736375159"/>
        <n v="199.43613861386137"/>
        <n v="74.563473336479476"/>
        <n v="113.05460750853243"/>
        <n v="117.48329621380846"/>
        <n v="112.5"/>
        <n v="82.109737248840801"/>
        <n v="120.57877813504822"/>
        <n v="95.552884615384613"/>
        <n v="39.51026518391788"/>
        <n v="131.67222685571309"/>
        <n v="139.02053712480253"/>
        <n v="142.24137931034483"/>
        <n v="164.48986361960928"/>
        <n v="142.14876033057851"/>
        <n v="79.770974155069581"/>
        <n v="115.97084161696488"/>
        <n v="93.979441997063148"/>
        <n v="129.98790810157195"/>
        <n v="117.66467065868264"/>
        <n v="125.88401697312588"/>
        <n v="79.806978470675574"/>
        <n v="109.04872389791183"/>
        <n v="128.76157407407408"/>
        <n v="136.3244176013805"/>
        <n v="169.89381636477202"/>
        <n v="171.38193688792165"/>
        <n v="108.53391684901531"/>
        <n v="126.93452380952381"/>
        <n v="173.40286831812256"/>
        <n v="120.09692513368984"/>
        <n v="104.90151168117269"/>
        <n v="128.44036697247705"/>
        <n v="168.61979166666666"/>
        <n v="151.5151515151515"/>
        <n v="125.59694364851958"/>
        <n v="130.96351730589336"/>
        <n v="121.22844827586206"/>
        <n v="148.80605707629587"/>
        <n v="95.914742451154524"/>
        <n v="138.80742913000978"/>
        <n v="107.82442748091603"/>
        <n v="129.12087912087912"/>
        <n v="80.838323353293418"/>
        <n v="121.02351313969571"/>
        <n v="150.28901734104045"/>
        <n v="87.284482758620683"/>
        <n v="122.39020878329734"/>
        <n v="108.43373493975903"/>
        <n v="110.51373954599761"/>
        <n v="116.77559912854031"/>
        <n v="77.717061323618694"/>
        <n v="129.79233226837061"/>
        <n v="139.41368078175896"/>
        <n v="148.49906191369607"/>
        <n v="144.17815482502652"/>
        <n v="82.523148148148152"/>
        <n v="138.88888888888889"/>
        <n v="132.68321513002365"/>
        <n v="118.88111888111888"/>
        <n v="125.33814247069432"/>
        <n v="97.450657894736835"/>
        <n v="98.171970209884904"/>
        <n v="124.62121212121212"/>
        <n v="104.88505747126437"/>
        <n v="73.259052924791092"/>
        <n v="127.29181245626312"/>
        <n v="124.04162585700294"/>
        <n v="145.22058823529412"/>
        <n v="117.11711711711712"/>
        <n v="84.551811824539101"/>
        <n v="182.39644970414201"/>
        <n v="155.13126491646779"/>
        <n v="159.30232558139534"/>
        <n v="97.080787508486083"/>
        <n v="85.026737967914443"/>
        <n v="117.5094816687737"/>
        <n v="196.84233449477352"/>
        <n v="169.11764705882354"/>
        <n v="165.09433962264151"/>
        <n v="119.04761904761905"/>
        <n v="174.6987951807229"/>
        <n v="83.701754385964918"/>
        <n v="138.51711840228245"/>
        <n v="132.05828779599273"/>
        <n v="97.043701799485859"/>
        <n v="144.4327731092437"/>
        <n v="102.54545454545455"/>
        <n v="114.88250652741515"/>
        <n v="125.83333333333333"/>
        <n v="147.92503346720216"/>
        <n v="103.22255790533737"/>
        <n v="146.15384615384616"/>
        <n v="112.05179282868527"/>
        <n v="112.42955541640576"/>
        <n v="115.16034985422741"/>
        <n v="145.37854156990247"/>
        <n v="143.41085271317829"/>
        <n v="139.69017094017093"/>
        <n v="131.25"/>
        <n v="119.84126984126983"/>
        <n v="130.45540796963948"/>
        <n v="121.40490390987409"/>
        <n v="126.80288461538461"/>
        <n v="172.2171772428884"/>
        <n v="134.83642793987622"/>
        <n v="77.546296296296291"/>
        <n v="91.813312930374906"/>
        <n v="137.75510204081633"/>
        <n v="111.44179894179894"/>
        <n v="92.262569832402235"/>
        <n v="143.36917562724014"/>
        <n v="98.382559774964832"/>
        <n v="100.65789473684211"/>
        <n v="64.90384615384616"/>
        <n v="124.81481481481481"/>
        <n v="70.857142857142861"/>
        <n v="134.8133848133848"/>
        <n v="58.469170800850463"/>
        <n v="132.00757575757575"/>
        <n v="136.36363636363637"/>
        <n v="58.910162002945505"/>
        <n v="75"/>
        <n v="67.051189617880311"/>
        <n v="106.78391959798995"/>
        <n v="168.83280153158901"/>
        <n v="180.50065876152831"/>
        <n v="117.15914981855884"/>
        <n v="127.58875739644971"/>
        <n v="93.827160493827165"/>
        <n v="210.0101925254813"/>
        <n v="146.02446483180429"/>
        <n v="93.797709923664115"/>
        <n v="141.68190127970749"/>
        <n v="84.284937466014142"/>
        <n v="134.12698412698413"/>
        <n v="123.69369369369369"/>
        <n v="71.523178807947019"/>
        <n v="111.3053613053613"/>
        <n v="91.899251191286595"/>
        <n v="165.6412683388547"/>
        <n v="80.586080586080584"/>
        <n v="138.17663817663816"/>
        <n v="99.201065246338217"/>
        <n v="66.872427983539097"/>
        <n v="112.38223418573351"/>
        <n v="102.27390180878552"/>
        <n v="164.21568627450981"/>
        <n v="79.022988505747122"/>
        <n v="116.42675698560542"/>
        <n v="201.71673819742489"/>
        <n v="119.05991735537189"/>
        <n v="54.201680672268907"/>
        <n v="115.2471709350804"/>
        <n v="116.91022964509395"/>
        <n v="116.52542372881356"/>
        <n v="117.54742547425474"/>
        <n v="75.675675675675677"/>
        <n v="136.58940397350995"/>
        <n v="140.02175095160413"/>
        <n v="123.2394366197183"/>
        <n v="103.05343511450381"/>
        <n v="49.041713641488165"/>
        <n v="138.25757575757575"/>
        <n v="182.06256109481916"/>
        <n v="130.06072874493927"/>
        <n v="154.92957746478874"/>
        <n v="104.89078947368421"/>
        <n v="134.00464756003097"/>
        <n v="170.86330935251797"/>
        <n v="120.17400761283307"/>
        <n v="99.282296650717697"/>
        <n v="129.40090857467348"/>
        <n v="135.02722323049002"/>
        <n v="276.25088090204372"/>
        <n v="142.95154185022025"/>
        <n v="166.27358490566039"/>
        <n v="174.93049119555144"/>
        <n v="132.98928146089719"/>
        <n v="101.09972041006523"/>
        <n v="91.942820012995455"/>
        <n v="154.79331574318383"/>
        <n v="144.48051948051949"/>
        <n v="107.57839721254355"/>
        <n v="154.92170022371366"/>
        <n v="140.90582314881379"/>
        <n v="173.61111111111111"/>
        <n v="120.27491408934708"/>
        <n v="140.49650621118013"/>
        <n v="77.262693156732894"/>
        <n v="143.5309973045822"/>
        <n v="50.366300366300365"/>
        <n v="165.57017543859649"/>
        <n v="191.8429003021148"/>
        <n v="123.31043956043956"/>
        <n v="121.57079646017699"/>
        <n v="71.330589849108364"/>
        <n v="87.246179966044139"/>
        <n v="153.90879478827361"/>
        <n v="134.375"/>
        <n v="88.235294117647058"/>
        <n v="122.22222222222223"/>
        <n v="62.451057165231013"/>
        <n v="133.276740237691"/>
        <n v="141.02564102564102"/>
        <n v="132.33779608650875"/>
        <n v="157.86452353616534"/>
        <n v="168.6320754716981"/>
        <n v="144.09722222222223"/>
        <n v="91.836734693877546"/>
        <n v="188.45700824499411"/>
        <n v="139.46759259259258"/>
        <n v="132.14285714285714"/>
        <n v="157.87337662337663"/>
        <n v="61.936936936936938"/>
        <n v="85.264900662251662"/>
        <n v="146.3490099009901"/>
        <n v="163.61256544502618"/>
        <n v="109.55194485475135"/>
        <n v="114.86013986013987"/>
        <n v="113.92405063291139"/>
        <n v="92.194570135746602"/>
        <n v="89.90384615384616"/>
        <n v="133.20377568017767"/>
        <n v="149.16666666666666"/>
        <n v="109.95370370370371"/>
        <n v="92.178770949720672"/>
        <n v="155.7017543859649"/>
        <n v="132.69088213491474"/>
        <n v="119.53551912568307"/>
        <n v="134.62976813762154"/>
        <n v="110.42357274401473"/>
        <n v="104.60992907801419"/>
        <n v="100.74962121212121"/>
        <n v="151.3953488372093"/>
        <n v="64.094179202092874"/>
        <n v="84.649122807017548"/>
        <n v="122.72727272727273"/>
        <n v="145.24765729585008"/>
        <n v="131.3155386081983"/>
        <n v="152.046783625731"/>
        <n v="117.26716519374575"/>
        <n v="119.90950226244344"/>
        <n v="114.64646464646465"/>
        <n v="119.5203197868088"/>
        <n v="114.57921770051362"/>
        <n v="147.56944444444446"/>
        <n v="76.86395080707149"/>
        <n v="139.10795087265674"/>
        <n v="142.49471458773783"/>
        <n v="180.72289156626505"/>
        <n v="175.38645418326692"/>
        <n v="114.6441073512252"/>
        <n v="91.428571428571431"/>
        <n v="118.10294117647059"/>
        <n v="164.07441293077159"/>
        <n v="157.22610722610722"/>
        <n v="83.606557377049185"/>
        <n v="95.792300805729639"/>
        <n v="125.54824561403508"/>
        <n v="200.20273694880893"/>
        <n v="134.55149501661128"/>
        <n v="137.23667905824038"/>
        <n v="159.39597315436242"/>
        <n v="71.287128712871294"/>
        <n v="134.46215139442231"/>
        <n v="140.46288906624102"/>
        <n v="109.73175296319401"/>
        <n v="130.83916083916083"/>
        <n v="149.09909909909911"/>
        <n v="86.253369272237194"/>
        <n v="120.34277198211625"/>
        <n v="84.140435835351084"/>
        <n v="111.8042226487524"/>
        <n v="119.7558268590455"/>
        <n v="89.841878294202203"/>
        <n v="139.91266375545851"/>
        <n v="138.22975517890771"/>
        <n v="134.02384500745157"/>
        <n v="150.40106951871658"/>
        <n v="102.63852242744063"/>
        <n v="109.33503836317135"/>
        <n v="111.67315175097276"/>
        <n v="142.30271668822769"/>
        <n v="154.45859872611464"/>
        <n v="98.981900452488688"/>
        <n v="118.48341232227489"/>
        <n v="91.889632107023417"/>
        <n v="129.80769230769232"/>
        <n v="206.56732813607371"/>
        <n v="159.43977591036415"/>
        <n v="138.26530612244898"/>
        <n v="141.81472081218274"/>
        <n v="147.28360957642727"/>
        <n v="49.579045837231057"/>
        <n v="138.27349121466767"/>
        <n v="170.40094339622641"/>
        <n v="53.633141762452105"/>
        <n v="109.500693481276"/>
        <n v="92.8"/>
        <n v="135.4003612281758"/>
        <n v="135.9126984126984"/>
        <n v="160.44997039668442"/>
        <n v="147.3384030418251"/>
        <n v="164.94845360824743"/>
        <n v="111.58536585365853"/>
        <n v="99.358974358974365"/>
        <n v="129.8326601269475"/>
        <n v="93.687038280725318"/>
        <n v="156.21222296843519"/>
        <n v="184.74088291746642"/>
        <n v="139.66836734693877"/>
        <n v="131.79916317991632"/>
        <n v="87.017873941674509"/>
        <n v="120.5233033524121"/>
        <n v="119.25287356321839"/>
        <n v="129.5790049207217"/>
        <n v="110.15831134564644"/>
        <n v="122.33391608391608"/>
        <n v="119.96251171508904"/>
        <n v="98.46055163566389"/>
        <n v="101.31712259371834"/>
        <n v="131.02820746132849"/>
        <n v="108.75"/>
        <n v="94.466936572199728"/>
        <n v="102.3391812865497"/>
        <n v="150.12875536480686"/>
        <n v="78.333333333333329"/>
        <n v="108.6864406779661"/>
        <n v="100.52910052910053"/>
        <n v="154.51388888888889"/>
        <n v="101.78117048346056"/>
        <n v="100.80862533692722"/>
        <n v="155.07075471698113"/>
        <n v="147.66483516483515"/>
        <n v="99.635479951397329"/>
        <n v="109.34256055363322"/>
        <n v="95.559302979201803"/>
        <n v="122.11538461538461"/>
        <n v="143.2748538011696"/>
        <n v="117.4881836596894"/>
        <n v="110.94890510948905"/>
        <n v="94.197437829691026"/>
        <n v="133.2047685834502"/>
        <n v="126.56400384985562"/>
        <n v="138.55970829535096"/>
        <n v="115.41811846689896"/>
        <n v="182.63848396501459"/>
        <n v="148.20359281437126"/>
        <n v="151.21506682867559"/>
        <n v="115.17857142857143"/>
        <n v="72.84482758620689"/>
        <n v="121.0877373011801"/>
        <n v="122.48322147651007"/>
        <n v="119.20332936979786"/>
        <n v="127.47252747252747"/>
        <n v="104.88958990536278"/>
        <n v="58.797524314765695"/>
        <n v="116.27471264367816"/>
        <n v="127.16346153846153"/>
        <n v="157.37410071942446"/>
        <n v="128.13852813852813"/>
        <n v="157.98611111111111"/>
        <n v="144.03669724770643"/>
        <n v="109.20209668025626"/>
        <n v="111.73885750156937"/>
        <n v="53.139013452914796"/>
        <n v="112.10762331838565"/>
        <n v="192.45172615564658"/>
        <n v="84.696261682242991"/>
        <n v="97.272074659009334"/>
        <n v="120.88407758231845"/>
        <n v="99.33554817275747"/>
        <n v="133.00865800865802"/>
        <n v="102.49554367201426"/>
        <n v="144.6629213483146"/>
        <n v="119.3058568329718"/>
        <n v="77.431921824104236"/>
        <n v="77.951002227171486"/>
        <n v="111.98738170347004"/>
        <n v="63.818303571428572"/>
        <n v="258.73815566835873"/>
        <n v="109.22330097087378"/>
        <n v="128.2051282051282"/>
        <n v="117.15160796324655"/>
        <n v="119.28429423459245"/>
        <n v="143.7125748502994"/>
        <n v="139.13525498891352"/>
        <n v="120.41392285983066"/>
        <n v="155.86797066014671"/>
        <n v="121.53621779290228"/>
        <n v="145.23281596452327"/>
        <n v="117.25067385444744"/>
        <n v="67.854001759014949"/>
        <n v="113.17034700315457"/>
        <n v="86.699507389162562"/>
        <n v="72.427572427572429"/>
        <n v="141.93872549019608"/>
        <n v="68.681318681318686"/>
        <n v="73.564583333333331"/>
        <n v="109.84540276647681"/>
        <n v="111.89468735307945"/>
        <n v="124.82319660537482"/>
        <n v="116.79256246368391"/>
        <n v="66.318181818181813"/>
        <n v="129.17173252279636"/>
        <n v="119.35683364254793"/>
        <n v="123.07236061684461"/>
        <n v="155.41740674955594"/>
        <n v="120.05054759898904"/>
        <n v="88.978766430738119"/>
        <n v="132.27069351230426"/>
        <n v="99.284436493738824"/>
        <n v="137.10777626193723"/>
        <n v="127.02702702702703"/>
        <n v="167.97900262467192"/>
        <n v="116.96471725471243"/>
        <n v="106.9611780455154"/>
        <n v="154.08333333333334"/>
        <n v="128.36123795027905"/>
        <n v="122.2217125382263"/>
        <n v="101.70620058260508"/>
        <n v="87.326388888888886"/>
        <n v="103.88349514563107"/>
        <n v="87.622549019607845"/>
        <n v="102.30654761904762"/>
        <n v="66.827180310326384"/>
        <n v="125"/>
        <n v="165.74585635359117"/>
        <n v="108.38963963963964"/>
        <n v="143.01230992034758"/>
        <n v="149.30555555555554"/>
        <n v="124.24870466321244"/>
        <n v="174.34895833333334"/>
        <n v="87.39837398373983"/>
        <n v="130.10204081632654"/>
        <n v="74.055158324821249"/>
        <n v="100.89503661513426"/>
        <n v="124.88174077578051"/>
        <n v="138.36948391922215"/>
        <n v="109.46327683615819"/>
        <n v="135.78088578088577"/>
        <n v="94.707520891364908"/>
        <n v="100.12919896640827"/>
        <n v="132.77777777777777"/>
        <n v="113.46356916578669"/>
        <n v="120.55256064690028"/>
        <n v="122.32415902140673"/>
        <n v="122.95081967213115"/>
        <n v="39.152892561983471"/>
        <n v="127.85388127853881"/>
        <n v="113.25503355704699"/>
        <n v="106.39606396063961"/>
        <n v="108.38779956427015"/>
        <n v="127.45098039215686"/>
        <n v="82.961862308073307"/>
        <n v="119.39218523878436"/>
        <n v="98.388952819332573"/>
        <n v="161.07977437550363"/>
        <n v="123.04250559284117"/>
        <n v="123.9964317573595"/>
        <n v="178.57857857857857"/>
        <n v="128.63705972434917"/>
        <n v="126.29936808846762"/>
        <n v="111.7467248908297"/>
        <n v="72.664359861591691"/>
        <n v="107.38831615120274"/>
        <n v="71.559633027522935"/>
        <n v="203.70721649484537"/>
        <n v="96.059113300492612"/>
        <n v="145.48494983277592"/>
        <n v="96.440872560275551"/>
        <n v="101.02647217720151"/>
        <n v="115.93333333333334"/>
        <n v="196.44935972060534"/>
        <n v="98.861788617886177"/>
        <n v="130"/>
        <n v="128.29403606102636"/>
        <n v="84.493964716805948"/>
        <n v="170.52980132450332"/>
        <n v="86.86440677966101"/>
        <n v="124.45730824891461"/>
        <n v="147.39517153748412"/>
        <n v="81.491071428571431"/>
        <n v="120.34574468085107"/>
        <n v="152.18274111675126"/>
        <n v="98.672299336149663"/>
        <n v="140.35087719298247"/>
        <n v="67.017082785808142"/>
        <n v="106.21557828481511"/>
        <n v="60.096153846153847"/>
        <n v="109.85352862849534"/>
        <n v="83.170254403131111"/>
        <n v="110.16635859519408"/>
        <n v="136.33633633633633"/>
        <n v="134.97340425531914"/>
        <n v="137.86764705882354"/>
        <n v="108.69565217391305"/>
        <n v="141.75962815405046"/>
        <n v="155.47703180212014"/>
        <n v="159.01639344262296"/>
        <n v="69.711538461538467"/>
        <n v="126.99468085106383"/>
        <n v="99.033816425120776"/>
        <n v="127.55102040816327"/>
        <n v="132.51582278481013"/>
        <n v="178.05407047387607"/>
        <n v="76.308139534883722"/>
        <n v="96.880131362889983"/>
        <n v="82.987551867219921"/>
        <n v="63.919532770927972"/>
        <n v="123.01587301587301"/>
        <n v="139.05683192261185"/>
        <n v="125.52410901467505"/>
        <n v="99.408284023668642"/>
        <n v="194.75308641975309"/>
        <n v="126.82280159080867"/>
        <n v="72.172619047619051"/>
        <n v="126.98412698412699"/>
        <n v="85.967831392124239"/>
        <n v="106.00490196078431"/>
        <n v="150.07656967840734"/>
        <n v="112.61485616144267"/>
        <n v="110.14263074484944"/>
        <n v="80.553952683208308"/>
        <n v="194.06589958158995"/>
        <n v="146.46464646464648"/>
        <n v="64.935064935064929"/>
        <n v="91.290322580645167"/>
        <n v="135.54915514592935"/>
        <n v="152.08282674772036"/>
        <n v="83.459787556904402"/>
        <n v="94.692005242463964"/>
        <n v="118.18778726198293"/>
        <n v="136.25366568914956"/>
        <n v="134.05405405405406"/>
        <n v="153.38827838827839"/>
        <n v="159.56651718983557"/>
        <n v="90.604026845637577"/>
        <n v="38.510911424903725"/>
        <n v="100.18132366273798"/>
        <n v="133.44887348353552"/>
        <n v="145.13274336283186"/>
        <n v="113.30362826225334"/>
        <n v="104.2209807572936"/>
        <n v="60.05553351844506"/>
        <n v="151.17581187010077"/>
        <n v="128.81679389312978"/>
        <n v="98.971722365038559"/>
        <n v="62.843406593406591"/>
        <n v="111.85133239831697"/>
        <n v="156.45161290322579"/>
        <n v="126.14942528735632"/>
        <n v="115.96180081855388"/>
        <n v="126.64233576642336"/>
        <n v="183.84433962264151"/>
        <n v="127.27272727272727"/>
        <n v="115.26232114467409"/>
        <n v="127.88461538461539"/>
        <n v="131.59698423577794"/>
        <n v="127.89768185451639"/>
        <n v="125.16688918558077"/>
        <n v="147.59036144578315"/>
        <n v="76.46520146520146"/>
        <n v="129.03225806451613"/>
        <n v="80.456407255705088"/>
        <n v="157.97914995990376"/>
        <n v="89.32692307692308"/>
        <n v="127.79552715654953"/>
        <n v="80.578512396694208"/>
        <n v="121.66666666666667"/>
        <n v="137.82051282051282"/>
        <n v="134.27092846270929"/>
        <n v="93.726937269372698"/>
        <n v="156.25"/>
        <n v="96.676737160120851"/>
        <n v="98.063710181136784"/>
        <n v="136.98630136986301"/>
        <n v="125.78947368421052"/>
        <n v="133.58458961474037"/>
        <n v="81.413210445468508"/>
        <n v="123.95118230358504"/>
        <n v="124.75728155339806"/>
        <n v="135.93518060366156"/>
        <n v="107.10059171597634"/>
        <n v="152.50544662309369"/>
        <n v="113.38962605548853"/>
        <n v="104.37881873727088"/>
        <n v="159.19117647058823"/>
        <n v="133.43253968253967"/>
        <n v="140.45618247298918"/>
        <n v="183.3910034602076"/>
        <n v="129.73925299506695"/>
        <n v="145.413870246085"/>
        <n v="87.445346658338536"/>
        <n v="128.55769230769232"/>
        <n v="116.99604743083005"/>
        <n v="137.1778350515464"/>
        <n v="116.66666666666667"/>
        <n v="169.05444126074499"/>
        <n v="110.59379217273954"/>
        <n v="114.42786069651741"/>
        <n v="111.89710610932475"/>
        <n v="169.281045751634"/>
        <n v="109.74987238386932"/>
        <n v="149.57264957264957"/>
        <n v="68.14740030287733"/>
        <n v="95.995893223819309"/>
        <n v="53.167420814479641"/>
        <n v="118.56435643564356"/>
        <n v="105.625"/>
        <n v="95.047923322683701"/>
        <n v="92.156862745098039"/>
        <n v="125.07977026164646"/>
        <n v="123.39331619537275"/>
        <n v="146.00840336134453"/>
        <n v="105.72805139186295"/>
        <n v="150.23691654879772"/>
        <n v="79.522862823061629"/>
        <n v="86.580086580086586"/>
        <n v="94.543147208121823"/>
        <n v="138.67488443759629"/>
        <n v="111.57289002557545"/>
        <n v="105.22052205220523"/>
        <n v="96.491228070175438"/>
        <n v="133.04721030042919"/>
        <n v="102.25102319236017"/>
        <n v="127.00165654334621"/>
        <n v="147.67156862745097"/>
        <n v="110.87912087912088"/>
        <n v="151.70494084899096"/>
        <n v="142.21343873517787"/>
        <n v="175.0380517503805"/>
        <n v="148.81518987341772"/>
        <n v="98.614072494669514"/>
        <n v="100.27472527472527"/>
        <n v="136.58536585365854"/>
        <n v="144.29530201342283"/>
        <n v="86.612877583465817"/>
        <n v="135.47486033519553"/>
        <n v="155.23968042609854"/>
        <n v="144.83471074380165"/>
        <n v="103.53081986834231"/>
        <n v="111.48007590132828"/>
        <n v="172.31872070581747"/>
        <n v="152.95169946332737"/>
        <n v="129.26249008723235"/>
        <n v="137.52000000000001"/>
        <n v="64.970836033700579"/>
        <n v="101.91897654584221"/>
        <n v="99.233983286908071"/>
        <n v="129.46912242686889"/>
        <n v="93.954248366013076"/>
        <n v="115.33879374534624"/>
        <n v="82.740213523131672"/>
        <n v="99.443118536197289"/>
        <n v="237.59079903147699"/>
        <n v="166.44325290437891"/>
        <n v="106.19469026548673"/>
        <n v="118.76590330788804"/>
        <n v="85.913185913185913"/>
        <n v="55.915244261330194"/>
        <n v="161.33004926108376"/>
        <n v="117.46987951807229"/>
        <n v="104.76718403547672"/>
        <n v="103.57583230579532"/>
        <n v="120.74947952810548"/>
        <n v="84.918478260869563"/>
        <n v="116.86390532544378"/>
        <n v="120.87912087912088"/>
        <n v="117.66505636070853"/>
        <n v="85.207100591715971"/>
        <n v="146.86468646864685"/>
        <n v="107.09117221418235"/>
        <n v="134.31712962962962"/>
        <n v="111.24227093872962"/>
        <n v="86.795252225519292"/>
        <n v="130.67484662576686"/>
        <n v="142.92364990689012"/>
        <n v="123.81602914389799"/>
        <n v="101.32575757575758"/>
        <n v="117.64705882352941"/>
        <n v="109.11925175370226"/>
        <n v="102.4390243902439"/>
        <n v="93.607305936073061"/>
        <n v="168.1547619047619"/>
        <n v="151.04166666666666"/>
        <n v="134.63463463463464"/>
        <n v="139.82102908277406"/>
        <n v="58.885383806519457"/>
        <n v="174.6240487062405"/>
        <n v="88.267543859649123"/>
        <n v="75.123152709359601"/>
        <n v="126.09649122807018"/>
        <n v="110.6523534269199"/>
        <n v="77.464788732394368"/>
        <n v="64.559925093632955"/>
        <n v="123.48993288590604"/>
        <n v="127.41652021089631"/>
        <n v="110.7087428867046"/>
        <n v="161.18421052631578"/>
        <n v="215.80141010575792"/>
        <n v="84.273390842733903"/>
        <n v="72.519083969465655"/>
        <n v="111.34453781512605"/>
        <n v="83.169934640522882"/>
        <n v="119.52861952861953"/>
        <n v="66.191446028513241"/>
        <n v="77.85145739910314"/>
        <n v="107.93357933579335"/>
        <n v="100.10266940451746"/>
        <n v="124.89044697633655"/>
        <n v="179.17789757412399"/>
        <n v="127.20588235294117"/>
        <n v="147.02664298401422"/>
        <n v="144.92753623188406"/>
        <n v="223.98843930635837"/>
        <n v="151.61502966381016"/>
        <n v="95.289079229122052"/>
        <n v="120.09014810045075"/>
        <n v="164.31334622823985"/>
        <n v="62.925170068027214"/>
        <n v="120.44534412955466"/>
        <n v="115.63981042654028"/>
        <n v="122.24199288256227"/>
        <n v="148.74141876430207"/>
        <n v="135.67143516382095"/>
        <n v="99.879227053140099"/>
        <n v="93.269934162399409"/>
        <n v="151.73628585807751"/>
        <n v="115.625"/>
        <n v="162.95025728987994"/>
        <n v="143.26375711574951"/>
        <n v="108.05970149253731"/>
        <n v="122.76190476190476"/>
        <n v="90.324384787472042"/>
        <n v="98.958333333333329"/>
        <n v="135.37771129394167"/>
        <n v="126.65289256198348"/>
        <n v="64.584436209634731"/>
        <n v="187.56194251734391"/>
        <n v="110.53089643167972"/>
        <n v="94.488188976377955"/>
        <n v="170.60367454068242"/>
        <n v="124.74815312290127"/>
        <n v="146.524064171123"/>
        <n v="130.43478260869566"/>
        <n v="111.2"/>
        <n v="71.354166666666671"/>
        <n v="116.12903225806451"/>
        <n v="114.79118329466357"/>
        <n v="116.69128508124076"/>
        <n v="60.638297872340424"/>
        <n v="144.31023521932613"/>
        <n v="134.42867811799852"/>
        <n v="144.71153846153845"/>
        <n v="76.206140350877192"/>
        <n v="69.064160196158568"/>
        <n v="93.838526912181308"/>
        <n v="107.68072289156626"/>
        <n v="120.10113780025284"/>
        <n v="167.57082579867389"/>
        <n v="142.63959390862945"/>
        <n v="156.68402777777777"/>
        <n v="91.781874039938558"/>
        <n v="45.320404721753796"/>
        <n v="97.896634615384613"/>
        <n v="131.65399239543726"/>
        <n v="137.41134751773049"/>
        <n v="130.59701492537314"/>
        <n v="28.358738036157391"/>
        <n v="123.59550561797752"/>
        <n v="113.464447806354"/>
        <n v="118.80856760374833"/>
        <n v="114.80601741884402"/>
        <n v="143.56435643564356"/>
        <n v="76.112412177985945"/>
        <n v="196.73123486682809"/>
        <n v="148.02631578947367"/>
        <n v="139.39393939393941"/>
        <n v="131.01604278074868"/>
        <n v="138.48531684698608"/>
        <n v="176.130389064143"/>
        <n v="159.34065934065933"/>
        <n v="107.47330960854093"/>
        <n v="128.19084263178146"/>
        <n v="125.52742616033755"/>
        <n v="97.964015151515156"/>
        <n v="181.2840490797546"/>
        <n v="154.51183431952663"/>
        <n v="153.88919977616118"/>
        <n v="117.0886075949367"/>
        <n v="105.88633288227334"/>
        <n v="100.69444444444444"/>
        <n v="98.803952158086318"/>
        <n v="81.894150417827305"/>
        <n v="69.095477386934675"/>
        <n v="102.0671834625323"/>
        <n v="159.9264705882353"/>
        <n v="91.690544412607451"/>
        <n v="108.14950980392157"/>
        <n v="142.9471032745592"/>
        <n v="122.54901960784314"/>
        <n v="92.279411764705884"/>
        <n v="91.575091575091577"/>
        <n v="125.86206896551724"/>
        <n v="75.757575757575751"/>
        <n v="107.46910263299301"/>
        <n v="148.72685185185185"/>
        <n v="141.05504587155963"/>
        <n v="139.13824057450628"/>
        <n v="105.3480866758875"/>
        <n v="92.524830109775223"/>
        <n v="107.02953296703296"/>
        <n v="113.02083333333333"/>
        <n v="121.75324675324676"/>
        <n v="159.60754504504504"/>
        <n v="143.90896921017404"/>
        <n v="51.738761662425787"/>
        <n v="75.930144267274102"/>
        <n v="99.650349650349654"/>
        <n v="114.71088435374149"/>
        <n v="126.6213712168005"/>
        <n v="126.00536193029491"/>
        <n v="88.541666666666671"/>
        <n v="123.31838565022422"/>
        <n v="139.05380333951763"/>
        <n v="112.84170375079466"/>
        <n v="159.09090909090909"/>
        <n v="169.93464052287581"/>
        <n v="60.35673187571922"/>
        <n v="111.14164305949008"/>
        <n v="120.12666666666667"/>
        <n v="107.82122905027933"/>
        <n v="86.101694915254242"/>
        <n v="169.81132075471697"/>
        <n v="139.08872901678657"/>
        <n v="76.419213973799131"/>
        <n v="99.638771824202294"/>
        <n v="130.8059132093467"/>
        <n v="177.17432586403342"/>
        <n v="127.68130745658836"/>
        <n v="152.1323997453851"/>
        <n v="115.18987341772151"/>
        <n v="72.942643391521202"/>
        <n v="84.093211752786218"/>
        <n v="120.15781922525107"/>
        <n v="67.708333333333329"/>
        <n v="112.18705715635333"/>
        <n v="89.103291713961411"/>
        <n v="79.096045197740111"/>
        <n v="83.465818759936411"/>
        <n v="108.75216637781629"/>
        <n v="89.798850574712645"/>
        <n v="53.840063341250989"/>
        <n v="216.20847651775486"/>
        <n v="107.55336617405582"/>
        <n v="154.09836065573771"/>
        <n v="78.282828282828277"/>
        <n v="136.66666666666666"/>
        <n v="85.2510460251046"/>
        <n v="164.38533333333334"/>
        <n v="113.30096696212732"/>
        <n v="94.842916419679909"/>
        <n v="90.879048248512888"/>
        <n v="72.47899159663865"/>
        <n v="85.478855721393032"/>
        <n v="103.62694300518135"/>
        <n v="121.15505335844318"/>
        <n v="149.82921174652242"/>
        <n v="193.25273224043715"/>
        <n v="86.490939044481053"/>
        <n v="167.07168894289185"/>
        <n v="173.17708333333334"/>
        <n v="134.45378151260505"/>
        <n v="92.07630227439472"/>
        <n v="102.72336359292881"/>
        <n v="83.932853717026376"/>
        <n v="86.538461538461533"/>
        <n v="139.3709327548807"/>
        <n v="112.01298701298701"/>
        <n v="112.10962396430848"/>
        <n v="53.493449781659386"/>
        <n v="138.77551020408163"/>
        <n v="108.39160839160839"/>
        <n v="120.93275488069415"/>
        <n v="127.04802259887006"/>
        <n v="119.27034611786716"/>
        <n v="160.96698113207546"/>
        <n v="124.92957746478874"/>
        <n v="107.14285714285714"/>
        <n v="113.4185303514377"/>
        <n v="127.40949694405266"/>
        <n v="89.858793324775348"/>
        <n v="148.00995024875621"/>
        <n v="127.01388888888889"/>
        <n v="104.53754080522307"/>
        <n v="150.05219206680584"/>
        <n v="66.632231404958674"/>
        <n v="104.07366071428571"/>
        <n v="142.09591474245116"/>
        <n v="113.20754716981132"/>
        <n v="204.25310559006212"/>
        <n v="121.11650485436893"/>
        <n v="114.20289855072464"/>
        <n v="74.75538160469668"/>
        <n v="176.06132075471697"/>
        <n v="154.45939212755357"/>
        <n v="127.10084033613445"/>
        <n v="126.30098452883263"/>
        <n v="141.29244249726179"/>
        <n v="132.91245791245791"/>
        <n v="114.83253588516746"/>
        <n v="83.20950965824666"/>
        <n v="146.03174603174602"/>
        <n v="75.892857142857139"/>
        <n v="181.93282636248415"/>
        <n v="135.26119402985074"/>
        <n v="74.122807017543863"/>
        <n v="106.25379477838494"/>
        <n v="101.30246020260492"/>
        <n v="113.88888888888889"/>
        <n v="131.84137291280149"/>
        <n v="117.4363057324840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iel Chang" refreshedDate="44426.838754398152" createdVersion="7" refreshedVersion="7" minRefreshableVersion="3" recordCount="1460" xr:uid="{7BD9BB96-0788-4015-8617-08B2A9B5D591}">
  <cacheSource type="worksheet">
    <worksheetSource ref="A1:AX1461" sheet="Addtl Cleaning"/>
  </cacheSource>
  <cacheFields count="50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Condition1" numFmtId="0">
      <sharedItems/>
    </cacheField>
    <cacheField name="Condition2" numFmtId="0">
      <sharedItems/>
    </cacheField>
    <cacheField name="BldgType" numFmtId="0">
      <sharedItems count="5">
        <s v="1Fam"/>
        <s v="2fmCon"/>
        <s v="Duplex"/>
        <s v="TwnhsE"/>
        <s v="Twnhs"/>
      </sharedItems>
    </cacheField>
    <cacheField name="OverallQual" numFmtId="0">
      <sharedItems containsSemiMixedTypes="0" containsString="0" containsNumber="1" containsInteger="1" minValue="1" maxValue="10"/>
    </cacheField>
    <cacheField name="Overall Quality H/L" numFmtId="0">
      <sharedItems count="2">
        <s v="High"/>
        <s v="Low"/>
      </sharedItems>
    </cacheField>
    <cacheField name="HouseStyle" numFmtId="0">
      <sharedItems/>
    </cacheField>
    <cacheField name="HouseStyle Adj" numFmtId="0">
      <sharedItems count="3">
        <s v="2Story"/>
        <s v="1Story"/>
        <s v=" "/>
      </sharedItems>
    </cacheField>
    <cacheField name="HouseStyle Avg Sale Price / SF" numFmtId="0">
      <sharedItems containsSemiMixedTypes="0" containsString="0" containsNumber="1" minValue="58.150706243707859" maxValue="77.818957638420983"/>
    </cacheField>
    <cacheField name="HouseStyle Base Avg" numFmtId="0">
      <sharedItems count="2">
        <s v="Above Average"/>
        <s v="Below Average"/>
      </sharedItems>
    </cacheField>
    <cacheField name="OverallCond" numFmtId="0">
      <sharedItems containsSemiMixedTypes="0" containsString="0" containsNumber="1" containsInteger="1" minValue="1" maxValue="9"/>
    </cacheField>
    <cacheField name="OverallCond H/L" numFmtId="0">
      <sharedItems count="2">
        <s v="Low"/>
        <s v="High"/>
      </sharedItems>
    </cacheField>
    <cacheField name="YearBuilt" numFmtId="0">
      <sharedItems containsSemiMixedTypes="0" containsString="0" containsNumber="1" containsInteger="1" minValue="1872" maxValue="2010"/>
    </cacheField>
    <cacheField name="Before 1954" numFmtId="0">
      <sharedItems containsSemiMixedTypes="0" containsString="0" containsNumber="1" containsInteger="1" minValue="0" maxValue="1"/>
    </cacheField>
    <cacheField name="Before 19542" numFmtId="0">
      <sharedItems containsNonDate="0" containsString="0" containsBlank="1"/>
    </cacheField>
    <cacheField name="YearRemodAdd" numFmtId="0">
      <sharedItems containsSemiMixedTypes="0" containsString="0" containsNumber="1" containsInteger="1" minValue="1950" maxValue="2010"/>
    </cacheField>
    <cacheField name="Before 1961" numFmtId="0">
      <sharedItems containsSemiMixedTypes="0" containsString="0" containsNumber="1" containsInteger="1" minValue="0" maxValue="1"/>
    </cacheField>
    <cacheField name="TotalBsmtSF" numFmtId="0">
      <sharedItems containsSemiMixedTypes="0" containsString="0" containsNumber="1" containsInteger="1" minValue="0" maxValue="6110"/>
    </cacheField>
    <cacheField name="Bsmt Outlier" numFmtId="0">
      <sharedItems/>
    </cacheField>
    <cacheField name="Bsmt Base Avg" numFmtId="0">
      <sharedItems count="2">
        <s v="Below Average"/>
        <s v="Above Average"/>
      </sharedItems>
    </cacheField>
    <cacheField name="1stFlrSF" numFmtId="0">
      <sharedItems containsSemiMixedTypes="0" containsString="0" containsNumber="1" containsInteger="1" minValue="334" maxValue="4692"/>
    </cacheField>
    <cacheField name="1stFlr Outlier" numFmtId="0">
      <sharedItems/>
    </cacheField>
    <cacheField name="2ndFlrSF" numFmtId="0">
      <sharedItems containsSemiMixedTypes="0" containsString="0" containsNumber="1" containsInteger="1" minValue="0" maxValue="2065"/>
    </cacheField>
    <cacheField name="2ndFlr Outlier" numFmtId="0">
      <sharedItems/>
    </cacheField>
    <cacheField name="Floors" numFmtId="0">
      <sharedItems/>
    </cacheField>
    <cacheField name="Floors Binary" numFmtId="0">
      <sharedItems containsSemiMixedTypes="0" containsString="0" containsNumber="1" containsInteger="1" minValue="0" maxValue="1"/>
    </cacheField>
    <cacheField name="GrLivArea" numFmtId="0">
      <sharedItems containsSemiMixedTypes="0" containsString="0" containsNumber="1" containsInteger="1" minValue="334" maxValue="5642"/>
    </cacheField>
    <cacheField name="GrLivArea Outlier" numFmtId="0">
      <sharedItems count="2">
        <s v="no"/>
        <s v="yes"/>
      </sharedItems>
    </cacheField>
    <cacheField name="GLA Base Avg" numFmtId="0">
      <sharedItems count="2">
        <s v="Above Average"/>
        <s v="Below Average"/>
      </sharedItems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Total Bath" numFmtId="0">
      <sharedItems containsSemiMixedTypes="0" containsString="0" containsNumber="1" containsInteger="1" minValue="1" maxValue="6"/>
    </cacheField>
    <cacheField name="Bathrooms &lt;&gt; 3" numFmtId="0">
      <sharedItems count="2">
        <s v="More"/>
        <s v="Less"/>
      </sharedItems>
    </cacheField>
    <cacheField name="TotRmsAbvGrd" numFmtId="0">
      <sharedItems containsSemiMixedTypes="0" containsString="0" containsNumber="1" containsInteger="1" minValue="2" maxValue="14"/>
    </cacheField>
    <cacheField name="6+ Rooms" numFmtId="0">
      <sharedItems count="2">
        <s v="More"/>
        <s v="Less"/>
      </sharedItems>
    </cacheField>
    <cacheField name="KitchenQual" numFmtId="0">
      <sharedItems/>
    </cacheField>
    <cacheField name="KitchenQual H/L" numFmtId="0">
      <sharedItems count="2">
        <s v="High"/>
        <s v="Low"/>
      </sharedItems>
    </cacheField>
    <cacheField name="GarageCars" numFmtId="0">
      <sharedItems containsSemiMixedTypes="0" containsString="0" containsNumber="1" containsInteger="1" minValue="0" maxValue="4"/>
    </cacheField>
    <cacheField name="Cars &lt;&gt; 2" numFmtId="0">
      <sharedItems/>
    </cacheField>
    <cacheField name="GarageArea" numFmtId="0">
      <sharedItems containsSemiMixedTypes="0" containsString="0" containsNumber="1" containsInteger="1" minValue="0" maxValue="1418"/>
    </cacheField>
    <cacheField name="Garage Area Outlier" numFmtId="0">
      <sharedItems count="2">
        <s v="no"/>
        <s v="yes"/>
      </sharedItems>
    </cacheField>
    <cacheField name="GarageArea Base Avg" numFmtId="0">
      <sharedItems count="2">
        <s v="Above Average"/>
        <s v="Below Average"/>
      </sharedItems>
    </cacheField>
    <cacheField name="Fireplaces" numFmtId="0">
      <sharedItems containsSemiMixedTypes="0" containsString="0" containsNumber="1" containsInteger="1" minValue="0" maxValue="3"/>
    </cacheField>
    <cacheField name="Price / SF (w/ Bsmt)" numFmtId="167">
      <sharedItems containsSemiMixedTypes="0" containsString="0" containsNumber="1" minValue="13.614703880190605" maxValue="138.12544045102186"/>
    </cacheField>
    <cacheField name="SalePrice Base Avg" numFmtId="167">
      <sharedItems count="2">
        <s v="Above Average"/>
        <s v="Below Average"/>
      </sharedItems>
    </cacheField>
    <cacheField name="SalePrice" numFmtId="0">
      <sharedItems containsSemiMixedTypes="0" containsString="0" containsNumber="1" containsInteger="1" minValue="34900" maxValue="755000"/>
    </cacheField>
    <cacheField name="Square Footage" numFmtId="0">
      <sharedItems containsSemiMixedTypes="0" containsString="0" containsNumber="1" containsInteger="1" minValue="334" maxValue="11752"/>
    </cacheField>
    <cacheField name="SF Outli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5"/>
    <n v="65"/>
    <x v="0"/>
    <x v="0"/>
    <n v="8450"/>
    <x v="0"/>
    <x v="0"/>
    <x v="0"/>
    <s v="CollgCr"/>
    <s v="1Fam"/>
    <n v="74.535824409408733"/>
    <x v="0"/>
    <n v="7"/>
    <s v="High"/>
    <n v="2003"/>
    <n v="2003"/>
    <n v="856"/>
    <s v="no"/>
    <s v="Below Average"/>
    <n v="856"/>
    <n v="854"/>
    <s v="2 Floors"/>
    <n v="1710"/>
    <s v="no"/>
    <s v="Above Average"/>
    <n v="1"/>
    <n v="0"/>
    <n v="2"/>
    <n v="1"/>
    <n v="4"/>
    <s v="More"/>
    <n v="8"/>
    <x v="0"/>
    <n v="2566"/>
    <s v="no"/>
    <n v="81.254871395167569"/>
    <x v="0"/>
  </r>
  <r>
    <x v="1"/>
    <n v="80"/>
    <n v="80"/>
    <x v="0"/>
    <x v="1"/>
    <n v="9600"/>
    <x v="0"/>
    <x v="0"/>
    <x v="1"/>
    <s v="Veenker"/>
    <s v="1Fam"/>
    <n v="77.749411305761271"/>
    <x v="0"/>
    <n v="6"/>
    <s v="Low"/>
    <n v="1976"/>
    <n v="1976"/>
    <n v="1262"/>
    <s v="no"/>
    <s v="Above Average"/>
    <n v="1262"/>
    <n v="0"/>
    <s v="1 Floor"/>
    <n v="1262"/>
    <s v="no"/>
    <s v="Below Average"/>
    <n v="0"/>
    <n v="1"/>
    <n v="2"/>
    <n v="0"/>
    <n v="3"/>
    <s v="More"/>
    <n v="6"/>
    <x v="1"/>
    <n v="2524"/>
    <s v="no"/>
    <n v="71.909667194928687"/>
    <x v="1"/>
  </r>
  <r>
    <x v="2"/>
    <n v="68"/>
    <n v="68"/>
    <x v="0"/>
    <x v="0"/>
    <n v="11250"/>
    <x v="0"/>
    <x v="1"/>
    <x v="0"/>
    <s v="CollgCr"/>
    <s v="1Fam"/>
    <n v="74.535824409408733"/>
    <x v="0"/>
    <n v="7"/>
    <s v="High"/>
    <n v="2001"/>
    <n v="2002"/>
    <n v="920"/>
    <s v="no"/>
    <s v="Below Average"/>
    <n v="920"/>
    <n v="866"/>
    <s v="2 Floors"/>
    <n v="1786"/>
    <s v="no"/>
    <s v="Above Average"/>
    <n v="1"/>
    <n v="0"/>
    <n v="2"/>
    <n v="1"/>
    <n v="4"/>
    <s v="More"/>
    <n v="6"/>
    <x v="2"/>
    <n v="2706"/>
    <s v="no"/>
    <n v="82.594235033259423"/>
    <x v="2"/>
  </r>
  <r>
    <x v="3"/>
    <n v="60"/>
    <n v="60"/>
    <x v="0"/>
    <x v="0"/>
    <n v="9550"/>
    <x v="0"/>
    <x v="0"/>
    <x v="2"/>
    <s v="Crawfor"/>
    <s v="1Fam"/>
    <n v="74.989820121918996"/>
    <x v="0"/>
    <n v="7"/>
    <s v="High"/>
    <n v="1915"/>
    <n v="1970"/>
    <n v="756"/>
    <s v="no"/>
    <s v="Below Average"/>
    <n v="961"/>
    <n v="756"/>
    <s v="2 Floors"/>
    <n v="1717"/>
    <s v="no"/>
    <s v="Above Average"/>
    <n v="1"/>
    <n v="0"/>
    <n v="1"/>
    <n v="0"/>
    <n v="2"/>
    <s v="Less"/>
    <n v="7"/>
    <x v="3"/>
    <n v="2473"/>
    <s v="no"/>
    <n v="56.611403154063893"/>
    <x v="3"/>
  </r>
  <r>
    <x v="4"/>
    <n v="84"/>
    <n v="84"/>
    <x v="0"/>
    <x v="1"/>
    <n v="14260"/>
    <x v="0"/>
    <x v="1"/>
    <x v="3"/>
    <s v="NoRidge"/>
    <s v="1Fam"/>
    <n v="82.673563019433331"/>
    <x v="0"/>
    <n v="8"/>
    <s v="High"/>
    <n v="2000"/>
    <n v="2000"/>
    <n v="1145"/>
    <s v="no"/>
    <s v="Above Average"/>
    <n v="1145"/>
    <n v="1053"/>
    <s v="2 Floors"/>
    <n v="2198"/>
    <s v="no"/>
    <s v="Above Average"/>
    <n v="1"/>
    <n v="0"/>
    <n v="2"/>
    <n v="1"/>
    <n v="4"/>
    <s v="More"/>
    <n v="9"/>
    <x v="4"/>
    <n v="3343"/>
    <s v="no"/>
    <n v="74.783128926114273"/>
    <x v="4"/>
  </r>
  <r>
    <x v="5"/>
    <n v="85"/>
    <n v="85"/>
    <x v="0"/>
    <x v="1"/>
    <n v="14115"/>
    <x v="0"/>
    <x v="1"/>
    <x v="4"/>
    <s v="Mitchel"/>
    <s v="1Fam"/>
    <n v="69.371268986915226"/>
    <x v="1"/>
    <n v="5"/>
    <s v="Low"/>
    <n v="1993"/>
    <n v="1995"/>
    <n v="796"/>
    <s v="no"/>
    <s v="Below Average"/>
    <n v="796"/>
    <n v="566"/>
    <s v="2 Floors"/>
    <n v="1362"/>
    <s v="no"/>
    <s v="Below Average"/>
    <n v="1"/>
    <n v="0"/>
    <n v="1"/>
    <n v="1"/>
    <n v="3"/>
    <s v="More"/>
    <n v="5"/>
    <x v="5"/>
    <n v="2158"/>
    <s v="no"/>
    <n v="66.265060240963862"/>
    <x v="5"/>
  </r>
  <r>
    <x v="6"/>
    <n v="75"/>
    <n v="75"/>
    <x v="0"/>
    <x v="1"/>
    <n v="10084"/>
    <x v="0"/>
    <x v="0"/>
    <x v="5"/>
    <s v="Somerst"/>
    <s v="1Fam"/>
    <n v="83.140020408338017"/>
    <x v="0"/>
    <n v="8"/>
    <s v="High"/>
    <n v="2004"/>
    <n v="2005"/>
    <n v="1686"/>
    <s v="no"/>
    <s v="Above Average"/>
    <n v="1694"/>
    <n v="0"/>
    <s v="1 Floor"/>
    <n v="1694"/>
    <s v="no"/>
    <s v="Above Average"/>
    <n v="1"/>
    <n v="0"/>
    <n v="2"/>
    <n v="0"/>
    <n v="3"/>
    <s v="More"/>
    <n v="7"/>
    <x v="6"/>
    <n v="3380"/>
    <s v="no"/>
    <n v="90.828402366863912"/>
    <x v="6"/>
  </r>
  <r>
    <x v="7"/>
    <s v="NA"/>
    <n v="69"/>
    <x v="0"/>
    <x v="0"/>
    <n v="10382"/>
    <x v="0"/>
    <x v="0"/>
    <x v="6"/>
    <s v="NWAmes"/>
    <s v="1Fam"/>
    <n v="67.115548801871967"/>
    <x v="1"/>
    <n v="7"/>
    <s v="High"/>
    <n v="1973"/>
    <n v="1973"/>
    <n v="1107"/>
    <s v="no"/>
    <s v="Above Average"/>
    <n v="1107"/>
    <n v="983"/>
    <s v="2 Floors"/>
    <n v="2090"/>
    <s v="no"/>
    <s v="Above Average"/>
    <n v="1"/>
    <n v="0"/>
    <n v="2"/>
    <n v="1"/>
    <n v="4"/>
    <s v="More"/>
    <n v="7"/>
    <x v="7"/>
    <n v="3197"/>
    <s v="no"/>
    <n v="62.558648733187361"/>
    <x v="7"/>
  </r>
  <r>
    <x v="8"/>
    <n v="51"/>
    <n v="51"/>
    <x v="0"/>
    <x v="0"/>
    <n v="6120"/>
    <x v="0"/>
    <x v="0"/>
    <x v="7"/>
    <s v="OldTown"/>
    <s v="1Fam"/>
    <n v="57.90974368543602"/>
    <x v="1"/>
    <n v="7"/>
    <s v="High"/>
    <n v="1931"/>
    <n v="1950"/>
    <n v="952"/>
    <s v="no"/>
    <s v="Below Average"/>
    <n v="1022"/>
    <n v="752"/>
    <s v="2 Floors"/>
    <n v="1774"/>
    <s v="no"/>
    <s v="Above Average"/>
    <n v="0"/>
    <n v="0"/>
    <n v="2"/>
    <n v="0"/>
    <n v="2"/>
    <s v="Less"/>
    <n v="8"/>
    <x v="8"/>
    <n v="2726"/>
    <s v="no"/>
    <n v="47.652237710931772"/>
    <x v="8"/>
  </r>
  <r>
    <x v="9"/>
    <n v="50"/>
    <n v="50"/>
    <x v="0"/>
    <x v="0"/>
    <n v="7420"/>
    <x v="0"/>
    <x v="0"/>
    <x v="8"/>
    <s v=""/>
    <s v="2fmCon"/>
    <n v="64.919237492322253"/>
    <x v="2"/>
    <n v="5"/>
    <s v="Low"/>
    <n v="1939"/>
    <n v="1950"/>
    <n v="991"/>
    <s v="no"/>
    <s v="Below Average"/>
    <n v="1077"/>
    <n v="0"/>
    <s v="1 Floor"/>
    <n v="1077"/>
    <s v="no"/>
    <s v="Below Average"/>
    <n v="1"/>
    <n v="0"/>
    <n v="1"/>
    <n v="0"/>
    <n v="2"/>
    <s v="Less"/>
    <n v="5"/>
    <x v="9"/>
    <n v="2068"/>
    <s v="no"/>
    <n v="57.059961315280461"/>
    <x v="9"/>
  </r>
  <r>
    <x v="10"/>
    <n v="70"/>
    <n v="70"/>
    <x v="0"/>
    <x v="1"/>
    <n v="11200"/>
    <x v="0"/>
    <x v="1"/>
    <x v="9"/>
    <s v="Sawyer"/>
    <s v="1Fam"/>
    <n v="65.835562612127291"/>
    <x v="1"/>
    <n v="5"/>
    <s v="Low"/>
    <n v="1965"/>
    <n v="1965"/>
    <n v="1040"/>
    <s v="no"/>
    <s v="Below Average"/>
    <n v="1040"/>
    <n v="0"/>
    <s v="1 Floor"/>
    <n v="1040"/>
    <s v="no"/>
    <s v="Below Average"/>
    <n v="1"/>
    <n v="0"/>
    <n v="1"/>
    <n v="0"/>
    <n v="2"/>
    <s v="Less"/>
    <n v="5"/>
    <x v="10"/>
    <n v="2080"/>
    <s v="no"/>
    <n v="62.259615384615387"/>
    <x v="10"/>
  </r>
  <r>
    <x v="11"/>
    <n v="85"/>
    <n v="85"/>
    <x v="0"/>
    <x v="1"/>
    <n v="11924"/>
    <x v="0"/>
    <x v="1"/>
    <x v="10"/>
    <s v="NridgHt"/>
    <s v="1Fam"/>
    <n v="92.435750489847905"/>
    <x v="0"/>
    <n v="9"/>
    <s v="High"/>
    <n v="2005"/>
    <n v="2006"/>
    <n v="1175"/>
    <s v="no"/>
    <s v="Above Average"/>
    <n v="1182"/>
    <n v="1142"/>
    <s v="2 Floors"/>
    <n v="2324"/>
    <s v="no"/>
    <s v="Above Average"/>
    <n v="1"/>
    <n v="0"/>
    <n v="3"/>
    <n v="0"/>
    <n v="4"/>
    <s v="More"/>
    <n v="11"/>
    <x v="11"/>
    <n v="3499"/>
    <s v="no"/>
    <n v="98.599599885681627"/>
    <x v="11"/>
  </r>
  <r>
    <x v="12"/>
    <s v="NA"/>
    <n v="69"/>
    <x v="0"/>
    <x v="0"/>
    <n v="12968"/>
    <x v="0"/>
    <x v="1"/>
    <x v="9"/>
    <s v="Sawyer"/>
    <s v="1Fam"/>
    <n v="65.835562612127291"/>
    <x v="1"/>
    <n v="5"/>
    <s v="Low"/>
    <n v="1962"/>
    <n v="1962"/>
    <n v="912"/>
    <s v="no"/>
    <s v="Below Average"/>
    <n v="912"/>
    <n v="0"/>
    <s v="1 Floor"/>
    <n v="912"/>
    <s v="no"/>
    <s v="Below Average"/>
    <n v="1"/>
    <n v="0"/>
    <n v="1"/>
    <n v="0"/>
    <n v="2"/>
    <s v="Less"/>
    <n v="4"/>
    <x v="12"/>
    <n v="1824"/>
    <s v="no"/>
    <n v="78.94736842105263"/>
    <x v="12"/>
  </r>
  <r>
    <x v="13"/>
    <n v="91"/>
    <n v="91"/>
    <x v="0"/>
    <x v="1"/>
    <n v="10652"/>
    <x v="0"/>
    <x v="1"/>
    <x v="0"/>
    <s v="CollgCr"/>
    <s v="1Fam"/>
    <n v="74.535824409408733"/>
    <x v="0"/>
    <n v="7"/>
    <s v="High"/>
    <n v="2006"/>
    <n v="2007"/>
    <n v="1494"/>
    <s v="no"/>
    <s v="Above Average"/>
    <n v="1494"/>
    <n v="0"/>
    <s v="1 Floor"/>
    <n v="1494"/>
    <s v="no"/>
    <s v="Below Average"/>
    <n v="0"/>
    <n v="0"/>
    <n v="2"/>
    <n v="0"/>
    <n v="2"/>
    <s v="Less"/>
    <n v="7"/>
    <x v="13"/>
    <n v="2988"/>
    <s v="no"/>
    <n v="93.540829986613119"/>
    <x v="13"/>
  </r>
  <r>
    <x v="14"/>
    <s v="NA"/>
    <n v="69"/>
    <x v="0"/>
    <x v="0"/>
    <n v="10920"/>
    <x v="0"/>
    <x v="1"/>
    <x v="11"/>
    <s v="NAmes"/>
    <s v="1Fam"/>
    <n v="65.191384752822614"/>
    <x v="1"/>
    <n v="6"/>
    <s v="Low"/>
    <n v="1960"/>
    <n v="1960"/>
    <n v="1253"/>
    <s v="no"/>
    <s v="Above Average"/>
    <n v="1253"/>
    <n v="0"/>
    <s v="1 Floor"/>
    <n v="1253"/>
    <s v="no"/>
    <s v="Below Average"/>
    <n v="1"/>
    <n v="0"/>
    <n v="1"/>
    <n v="1"/>
    <n v="3"/>
    <s v="More"/>
    <n v="5"/>
    <x v="14"/>
    <n v="2506"/>
    <s v="no"/>
    <n v="62.649640861931367"/>
    <x v="14"/>
  </r>
  <r>
    <x v="15"/>
    <n v="51"/>
    <n v="51"/>
    <x v="0"/>
    <x v="0"/>
    <n v="6120"/>
    <x v="0"/>
    <x v="0"/>
    <x v="8"/>
    <s v="BrkSide"/>
    <s v="1Fam"/>
    <n v="64.919237492322253"/>
    <x v="1"/>
    <n v="7"/>
    <s v="High"/>
    <n v="1929"/>
    <n v="2001"/>
    <n v="832"/>
    <s v="no"/>
    <s v="Below Average"/>
    <n v="854"/>
    <n v="0"/>
    <s v="1 Floor"/>
    <n v="854"/>
    <s v="no"/>
    <s v="Below Average"/>
    <n v="0"/>
    <n v="0"/>
    <n v="1"/>
    <n v="0"/>
    <n v="1"/>
    <s v="Less"/>
    <n v="5"/>
    <x v="15"/>
    <n v="1686"/>
    <s v="no"/>
    <n v="78.291814946619212"/>
    <x v="15"/>
  </r>
  <r>
    <x v="16"/>
    <s v="NA"/>
    <n v="69"/>
    <x v="0"/>
    <x v="0"/>
    <n v="11241"/>
    <x v="0"/>
    <x v="1"/>
    <x v="11"/>
    <s v="NAmes"/>
    <s v="1Fam"/>
    <n v="65.191384752822614"/>
    <x v="1"/>
    <n v="6"/>
    <s v="Low"/>
    <n v="1970"/>
    <n v="1970"/>
    <n v="1004"/>
    <s v="no"/>
    <s v="Below Average"/>
    <n v="1004"/>
    <n v="0"/>
    <s v="1 Floor"/>
    <n v="1004"/>
    <s v="no"/>
    <s v="Below Average"/>
    <n v="1"/>
    <n v="0"/>
    <n v="1"/>
    <n v="0"/>
    <n v="2"/>
    <s v="Less"/>
    <n v="5"/>
    <x v="16"/>
    <n v="2008"/>
    <s v="no"/>
    <n v="74.20318725099601"/>
    <x v="16"/>
  </r>
  <r>
    <x v="17"/>
    <n v="72"/>
    <n v="72"/>
    <x v="0"/>
    <x v="1"/>
    <n v="10791"/>
    <x v="0"/>
    <x v="1"/>
    <x v="9"/>
    <s v=""/>
    <s v="Duplex"/>
    <n v="65.835562612127291"/>
    <x v="2"/>
    <n v="4"/>
    <s v="Low"/>
    <n v="1967"/>
    <n v="1967"/>
    <n v="0"/>
    <s v="yes"/>
    <s v="Below Average"/>
    <n v="1296"/>
    <n v="0"/>
    <s v="1 Floor"/>
    <n v="1296"/>
    <s v="no"/>
    <s v="Below Average"/>
    <n v="0"/>
    <n v="0"/>
    <n v="2"/>
    <n v="0"/>
    <n v="2"/>
    <s v="Less"/>
    <n v="6"/>
    <x v="17"/>
    <n v="1296"/>
    <s v="no"/>
    <n v="69.444444444444443"/>
    <x v="17"/>
  </r>
  <r>
    <x v="18"/>
    <n v="66"/>
    <n v="66"/>
    <x v="0"/>
    <x v="0"/>
    <n v="13695"/>
    <x v="0"/>
    <x v="1"/>
    <x v="12"/>
    <s v="SawyerW"/>
    <s v="1Fam"/>
    <n v="71.682411868126678"/>
    <x v="0"/>
    <n v="5"/>
    <s v="Low"/>
    <n v="2004"/>
    <n v="2004"/>
    <n v="1114"/>
    <s v="no"/>
    <s v="Above Average"/>
    <n v="1114"/>
    <n v="0"/>
    <s v="1 Floor"/>
    <n v="1114"/>
    <s v="no"/>
    <s v="Below Average"/>
    <n v="1"/>
    <n v="0"/>
    <n v="1"/>
    <n v="1"/>
    <n v="3"/>
    <s v="More"/>
    <n v="6"/>
    <x v="18"/>
    <n v="2228"/>
    <s v="no"/>
    <n v="71.364452423698381"/>
    <x v="18"/>
  </r>
  <r>
    <x v="19"/>
    <n v="70"/>
    <n v="70"/>
    <x v="0"/>
    <x v="1"/>
    <n v="7560"/>
    <x v="0"/>
    <x v="0"/>
    <x v="11"/>
    <s v="NAmes"/>
    <s v="1Fam"/>
    <n v="65.191384752822614"/>
    <x v="1"/>
    <n v="5"/>
    <s v="Low"/>
    <n v="1958"/>
    <n v="1965"/>
    <n v="1029"/>
    <s v="no"/>
    <s v="Below Average"/>
    <n v="1339"/>
    <n v="0"/>
    <s v="1 Floor"/>
    <n v="1339"/>
    <s v="no"/>
    <s v="Below Average"/>
    <n v="0"/>
    <n v="0"/>
    <n v="1"/>
    <n v="0"/>
    <n v="1"/>
    <s v="Less"/>
    <n v="6"/>
    <x v="19"/>
    <n v="2368"/>
    <s v="no"/>
    <n v="58.699324324324323"/>
    <x v="19"/>
  </r>
  <r>
    <x v="20"/>
    <n v="101"/>
    <n v="101"/>
    <x v="0"/>
    <x v="1"/>
    <n v="14215"/>
    <x v="0"/>
    <x v="1"/>
    <x v="10"/>
    <s v="NridgHt"/>
    <s v="1Fam"/>
    <n v="92.435750489847905"/>
    <x v="0"/>
    <n v="8"/>
    <s v="High"/>
    <n v="2005"/>
    <n v="2006"/>
    <n v="1158"/>
    <s v="no"/>
    <s v="Above Average"/>
    <n v="1158"/>
    <n v="1218"/>
    <s v="2 Floors"/>
    <n v="2376"/>
    <s v="no"/>
    <s v="Above Average"/>
    <n v="0"/>
    <n v="0"/>
    <n v="3"/>
    <n v="1"/>
    <n v="4"/>
    <s v="More"/>
    <n v="9"/>
    <x v="20"/>
    <n v="3534"/>
    <s v="no"/>
    <n v="92.048670062252398"/>
    <x v="20"/>
  </r>
  <r>
    <x v="21"/>
    <n v="57"/>
    <n v="57"/>
    <x v="0"/>
    <x v="0"/>
    <n v="7449"/>
    <x v="0"/>
    <x v="0"/>
    <x v="13"/>
    <s v="IDOTRR"/>
    <s v="1Fam"/>
    <n v="52.131298928930256"/>
    <x v="1"/>
    <n v="7"/>
    <s v="High"/>
    <n v="1930"/>
    <n v="1950"/>
    <n v="637"/>
    <s v="no"/>
    <s v="Below Average"/>
    <n v="1108"/>
    <n v="0"/>
    <s v="1 Floor"/>
    <n v="1108"/>
    <s v="no"/>
    <s v="Below Average"/>
    <n v="0"/>
    <n v="0"/>
    <n v="1"/>
    <n v="0"/>
    <n v="1"/>
    <s v="Less"/>
    <n v="6"/>
    <x v="21"/>
    <n v="1745"/>
    <s v="no"/>
    <n v="79.885386819484239"/>
    <x v="21"/>
  </r>
  <r>
    <x v="22"/>
    <n v="75"/>
    <n v="75"/>
    <x v="0"/>
    <x v="1"/>
    <n v="9742"/>
    <x v="0"/>
    <x v="0"/>
    <x v="0"/>
    <s v="CollgCr"/>
    <s v="1Fam"/>
    <n v="74.535824409408733"/>
    <x v="0"/>
    <n v="8"/>
    <s v="High"/>
    <n v="2002"/>
    <n v="2002"/>
    <n v="1777"/>
    <s v="no"/>
    <s v="Above Average"/>
    <n v="1795"/>
    <n v="0"/>
    <s v="1 Floor"/>
    <n v="1795"/>
    <s v="no"/>
    <s v="Above Average"/>
    <n v="0"/>
    <n v="0"/>
    <n v="2"/>
    <n v="0"/>
    <n v="2"/>
    <s v="Less"/>
    <n v="7"/>
    <x v="22"/>
    <n v="3572"/>
    <s v="no"/>
    <n v="64.389697648376256"/>
    <x v="22"/>
  </r>
  <r>
    <x v="23"/>
    <n v="44"/>
    <n v="44"/>
    <x v="0"/>
    <x v="0"/>
    <n v="4224"/>
    <x v="0"/>
    <x v="0"/>
    <x v="14"/>
    <s v=""/>
    <s v="TwnhsE"/>
    <s v=""/>
    <x v="2"/>
    <n v="5"/>
    <s v="Low"/>
    <n v="1976"/>
    <n v="1976"/>
    <n v="1040"/>
    <s v="no"/>
    <s v="Below Average"/>
    <n v="1060"/>
    <n v="0"/>
    <s v="1 Floor"/>
    <n v="1060"/>
    <s v="no"/>
    <s v="Below Average"/>
    <n v="1"/>
    <n v="0"/>
    <n v="1"/>
    <n v="0"/>
    <n v="2"/>
    <s v="Less"/>
    <n v="6"/>
    <x v="8"/>
    <n v="2100"/>
    <s v="no"/>
    <n v="61.857142857142854"/>
    <x v="23"/>
  </r>
  <r>
    <x v="24"/>
    <s v="NA"/>
    <n v="69"/>
    <x v="0"/>
    <x v="0"/>
    <n v="8246"/>
    <x v="0"/>
    <x v="0"/>
    <x v="9"/>
    <s v="Sawyer"/>
    <s v="1Fam"/>
    <n v="65.835562612127291"/>
    <x v="1"/>
    <n v="5"/>
    <s v="Low"/>
    <n v="1968"/>
    <n v="2001"/>
    <n v="1060"/>
    <s v="no"/>
    <s v="Above Average"/>
    <n v="1060"/>
    <n v="0"/>
    <s v="1 Floor"/>
    <n v="1060"/>
    <s v="no"/>
    <s v="Below Average"/>
    <n v="1"/>
    <n v="0"/>
    <n v="1"/>
    <n v="0"/>
    <n v="2"/>
    <s v="Less"/>
    <n v="6"/>
    <x v="23"/>
    <n v="2120"/>
    <s v="no"/>
    <n v="72.64150943396227"/>
    <x v="24"/>
  </r>
  <r>
    <x v="25"/>
    <n v="110"/>
    <n v="110"/>
    <x v="1"/>
    <x v="1"/>
    <n v="14230"/>
    <x v="0"/>
    <x v="1"/>
    <x v="10"/>
    <s v="NridgHt"/>
    <s v="1Fam"/>
    <n v="92.435750489847905"/>
    <x v="0"/>
    <n v="8"/>
    <s v="High"/>
    <n v="2007"/>
    <n v="2007"/>
    <n v="1566"/>
    <s v="no"/>
    <s v="Above Average"/>
    <n v="1600"/>
    <n v="0"/>
    <s v="1 Floor"/>
    <n v="1600"/>
    <s v="no"/>
    <s v="Above Average"/>
    <n v="0"/>
    <n v="0"/>
    <n v="2"/>
    <n v="0"/>
    <n v="2"/>
    <s v="Less"/>
    <n v="7"/>
    <x v="24"/>
    <n v="3166"/>
    <s v="no"/>
    <n v="80.953885028427038"/>
    <x v="25"/>
  </r>
  <r>
    <x v="26"/>
    <n v="60"/>
    <n v="60"/>
    <x v="0"/>
    <x v="0"/>
    <n v="7200"/>
    <x v="0"/>
    <x v="0"/>
    <x v="11"/>
    <s v="NAmes"/>
    <s v="1Fam"/>
    <n v="65.191384752822614"/>
    <x v="1"/>
    <n v="5"/>
    <s v="Low"/>
    <n v="1951"/>
    <n v="2000"/>
    <n v="900"/>
    <s v="no"/>
    <s v="Below Average"/>
    <n v="900"/>
    <n v="0"/>
    <s v="1 Floor"/>
    <n v="900"/>
    <s v="no"/>
    <s v="Below Average"/>
    <n v="0"/>
    <n v="1"/>
    <n v="1"/>
    <n v="0"/>
    <n v="2"/>
    <s v="Less"/>
    <n v="5"/>
    <x v="25"/>
    <n v="1800"/>
    <s v="no"/>
    <n v="74.888888888888886"/>
    <x v="26"/>
  </r>
  <r>
    <x v="27"/>
    <n v="98"/>
    <n v="98"/>
    <x v="0"/>
    <x v="1"/>
    <n v="11478"/>
    <x v="0"/>
    <x v="1"/>
    <x v="10"/>
    <s v="NridgHt"/>
    <s v="1Fam"/>
    <n v="92.435750489847905"/>
    <x v="0"/>
    <n v="8"/>
    <s v="High"/>
    <n v="2007"/>
    <n v="2008"/>
    <n v="1704"/>
    <s v="no"/>
    <s v="Above Average"/>
    <n v="1704"/>
    <n v="0"/>
    <s v="1 Floor"/>
    <n v="1704"/>
    <s v="no"/>
    <s v="Above Average"/>
    <n v="1"/>
    <n v="0"/>
    <n v="2"/>
    <n v="0"/>
    <n v="3"/>
    <s v="More"/>
    <n v="7"/>
    <x v="26"/>
    <n v="3408"/>
    <s v="no"/>
    <n v="89.788732394366193"/>
    <x v="27"/>
  </r>
  <r>
    <x v="28"/>
    <n v="47"/>
    <n v="47"/>
    <x v="0"/>
    <x v="0"/>
    <n v="16321"/>
    <x v="0"/>
    <x v="1"/>
    <x v="11"/>
    <s v="NAmes"/>
    <s v="1Fam"/>
    <n v="65.191384752822614"/>
    <x v="1"/>
    <n v="5"/>
    <s v="Low"/>
    <n v="1957"/>
    <n v="1997"/>
    <n v="1484"/>
    <s v="no"/>
    <s v="Above Average"/>
    <n v="1600"/>
    <n v="0"/>
    <s v="1 Floor"/>
    <n v="1600"/>
    <s v="no"/>
    <s v="Above Average"/>
    <n v="1"/>
    <n v="0"/>
    <n v="1"/>
    <n v="0"/>
    <n v="2"/>
    <s v="Less"/>
    <n v="6"/>
    <x v="27"/>
    <n v="3084"/>
    <s v="no"/>
    <n v="67.282749675745791"/>
    <x v="28"/>
  </r>
  <r>
    <x v="29"/>
    <n v="60"/>
    <n v="60"/>
    <x v="0"/>
    <x v="0"/>
    <n v="6324"/>
    <x v="0"/>
    <x v="0"/>
    <x v="8"/>
    <s v="BrkSide"/>
    <s v="1Fam"/>
    <n v="64.919237492322253"/>
    <x v="1"/>
    <n v="4"/>
    <s v="Low"/>
    <n v="1927"/>
    <n v="1950"/>
    <n v="520"/>
    <s v="no"/>
    <s v="Below Average"/>
    <n v="520"/>
    <n v="0"/>
    <s v="1 Floor"/>
    <n v="520"/>
    <s v="no"/>
    <s v="Below Average"/>
    <n v="0"/>
    <n v="0"/>
    <n v="1"/>
    <n v="0"/>
    <n v="1"/>
    <s v="Less"/>
    <n v="4"/>
    <x v="28"/>
    <n v="1040"/>
    <s v="no"/>
    <n v="65.865384615384613"/>
    <x v="29"/>
  </r>
  <r>
    <x v="30"/>
    <n v="50"/>
    <n v="50"/>
    <x v="0"/>
    <x v="0"/>
    <n v="8500"/>
    <x v="0"/>
    <x v="0"/>
    <x v="13"/>
    <s v="IDOTRR"/>
    <s v="1Fam"/>
    <n v="52.131298928930256"/>
    <x v="1"/>
    <n v="4"/>
    <s v="Low"/>
    <n v="1920"/>
    <n v="1950"/>
    <n v="649"/>
    <s v="no"/>
    <s v="Below Average"/>
    <n v="649"/>
    <n v="668"/>
    <s v="2 Floors"/>
    <n v="1317"/>
    <s v="no"/>
    <s v="Below Average"/>
    <n v="0"/>
    <n v="0"/>
    <n v="1"/>
    <n v="0"/>
    <n v="1"/>
    <s v="Less"/>
    <n v="6"/>
    <x v="29"/>
    <n v="1966"/>
    <s v="no"/>
    <n v="20.345879959308242"/>
    <x v="30"/>
  </r>
  <r>
    <x v="31"/>
    <s v="NA"/>
    <n v="69"/>
    <x v="0"/>
    <x v="0"/>
    <n v="8544"/>
    <x v="0"/>
    <x v="0"/>
    <x v="9"/>
    <s v="Sawyer"/>
    <s v="1Fam"/>
    <n v="65.835562612127291"/>
    <x v="1"/>
    <n v="5"/>
    <s v="Low"/>
    <n v="1966"/>
    <n v="2006"/>
    <n v="1228"/>
    <s v="no"/>
    <s v="Above Average"/>
    <n v="1228"/>
    <n v="0"/>
    <s v="1 Floor"/>
    <n v="1228"/>
    <s v="no"/>
    <s v="Below Average"/>
    <n v="0"/>
    <n v="0"/>
    <n v="1"/>
    <n v="1"/>
    <n v="2"/>
    <s v="Less"/>
    <n v="6"/>
    <x v="30"/>
    <n v="2456"/>
    <s v="no"/>
    <n v="60.810260586319217"/>
    <x v="31"/>
  </r>
  <r>
    <x v="32"/>
    <n v="85"/>
    <n v="85"/>
    <x v="0"/>
    <x v="1"/>
    <n v="11049"/>
    <x v="0"/>
    <x v="1"/>
    <x v="0"/>
    <s v="CollgCr"/>
    <s v="1Fam"/>
    <n v="74.535824409408733"/>
    <x v="0"/>
    <n v="8"/>
    <s v="High"/>
    <n v="2007"/>
    <n v="2007"/>
    <n v="1234"/>
    <s v="no"/>
    <s v="Above Average"/>
    <n v="1234"/>
    <n v="0"/>
    <s v="1 Floor"/>
    <n v="1234"/>
    <s v="no"/>
    <s v="Below Average"/>
    <n v="0"/>
    <n v="0"/>
    <n v="2"/>
    <n v="0"/>
    <n v="2"/>
    <s v="Less"/>
    <n v="7"/>
    <x v="31"/>
    <n v="2468"/>
    <s v="no"/>
    <n v="72.893030794165313"/>
    <x v="32"/>
  </r>
  <r>
    <x v="33"/>
    <n v="70"/>
    <n v="70"/>
    <x v="0"/>
    <x v="1"/>
    <n v="10552"/>
    <x v="0"/>
    <x v="1"/>
    <x v="11"/>
    <s v="NAmes"/>
    <s v="1Fam"/>
    <n v="65.191384752822614"/>
    <x v="1"/>
    <n v="5"/>
    <s v="Low"/>
    <n v="1959"/>
    <n v="1959"/>
    <n v="1398"/>
    <s v="no"/>
    <s v="Above Average"/>
    <n v="1700"/>
    <n v="0"/>
    <s v="1 Floor"/>
    <n v="1700"/>
    <s v="no"/>
    <s v="Above Average"/>
    <n v="0"/>
    <n v="1"/>
    <n v="1"/>
    <n v="1"/>
    <n v="3"/>
    <s v="More"/>
    <n v="6"/>
    <x v="32"/>
    <n v="3098"/>
    <s v="no"/>
    <n v="53.421562298256937"/>
    <x v="33"/>
  </r>
  <r>
    <x v="34"/>
    <n v="60"/>
    <n v="60"/>
    <x v="0"/>
    <x v="0"/>
    <n v="7313"/>
    <x v="0"/>
    <x v="0"/>
    <x v="10"/>
    <s v=""/>
    <s v="TwnhsE"/>
    <n v="92.435750489847905"/>
    <x v="2"/>
    <n v="9"/>
    <s v="High"/>
    <n v="2005"/>
    <n v="2005"/>
    <n v="1561"/>
    <s v="no"/>
    <s v="Above Average"/>
    <n v="1561"/>
    <n v="0"/>
    <s v="1 Floor"/>
    <n v="1561"/>
    <s v="no"/>
    <s v="Above Average"/>
    <n v="1"/>
    <n v="0"/>
    <n v="2"/>
    <n v="0"/>
    <n v="3"/>
    <s v="More"/>
    <n v="6"/>
    <x v="33"/>
    <n v="3122"/>
    <s v="no"/>
    <n v="88.885329916720053"/>
    <x v="34"/>
  </r>
  <r>
    <x v="35"/>
    <n v="108"/>
    <n v="108"/>
    <x v="1"/>
    <x v="1"/>
    <n v="13418"/>
    <x v="0"/>
    <x v="1"/>
    <x v="10"/>
    <s v="NridgHt"/>
    <s v="1Fam"/>
    <n v="92.435750489847905"/>
    <x v="0"/>
    <n v="8"/>
    <s v="High"/>
    <n v="2004"/>
    <n v="2005"/>
    <n v="1117"/>
    <s v="no"/>
    <s v="Above Average"/>
    <n v="1132"/>
    <n v="1320"/>
    <s v="2 Floors"/>
    <n v="2452"/>
    <s v="no"/>
    <s v="Above Average"/>
    <n v="0"/>
    <n v="0"/>
    <n v="3"/>
    <n v="1"/>
    <n v="4"/>
    <s v="More"/>
    <n v="9"/>
    <x v="34"/>
    <n v="3569"/>
    <s v="no"/>
    <n v="86.578873634071172"/>
    <x v="35"/>
  </r>
  <r>
    <x v="36"/>
    <n v="112"/>
    <n v="112"/>
    <x v="1"/>
    <x v="1"/>
    <n v="10859"/>
    <x v="0"/>
    <x v="1"/>
    <x v="0"/>
    <s v="CollgCr"/>
    <s v="1Fam"/>
    <n v="74.535824409408733"/>
    <x v="0"/>
    <n v="5"/>
    <s v="Low"/>
    <n v="1994"/>
    <n v="1995"/>
    <n v="1097"/>
    <s v="no"/>
    <s v="Above Average"/>
    <n v="1097"/>
    <n v="0"/>
    <s v="1 Floor"/>
    <n v="1097"/>
    <s v="no"/>
    <s v="Below Average"/>
    <n v="0"/>
    <n v="0"/>
    <n v="1"/>
    <n v="1"/>
    <n v="2"/>
    <s v="Less"/>
    <n v="6"/>
    <x v="35"/>
    <n v="2194"/>
    <s v="no"/>
    <n v="66.089334548769372"/>
    <x v="36"/>
  </r>
  <r>
    <x v="37"/>
    <n v="74"/>
    <n v="74"/>
    <x v="0"/>
    <x v="1"/>
    <n v="8532"/>
    <x v="0"/>
    <x v="0"/>
    <x v="11"/>
    <s v="NAmes"/>
    <s v="1Fam"/>
    <n v="65.191384752822614"/>
    <x v="1"/>
    <n v="5"/>
    <s v="Low"/>
    <n v="1954"/>
    <n v="1990"/>
    <n v="1297"/>
    <s v="no"/>
    <s v="Above Average"/>
    <n v="1297"/>
    <n v="0"/>
    <s v="1 Floor"/>
    <n v="1297"/>
    <s v="no"/>
    <s v="Below Average"/>
    <n v="0"/>
    <n v="1"/>
    <n v="1"/>
    <n v="0"/>
    <n v="2"/>
    <s v="Less"/>
    <n v="5"/>
    <x v="36"/>
    <n v="2594"/>
    <s v="no"/>
    <n v="58.982266769468005"/>
    <x v="37"/>
  </r>
  <r>
    <x v="38"/>
    <n v="68"/>
    <n v="68"/>
    <x v="0"/>
    <x v="0"/>
    <n v="7922"/>
    <x v="0"/>
    <x v="0"/>
    <x v="11"/>
    <s v="NAmes"/>
    <s v="1Fam"/>
    <n v="65.191384752822614"/>
    <x v="1"/>
    <n v="5"/>
    <s v="Low"/>
    <n v="1953"/>
    <n v="2007"/>
    <n v="1057"/>
    <s v="no"/>
    <s v="Below Average"/>
    <n v="1057"/>
    <n v="0"/>
    <s v="1 Floor"/>
    <n v="1057"/>
    <s v="no"/>
    <s v="Below Average"/>
    <n v="1"/>
    <n v="0"/>
    <n v="1"/>
    <n v="0"/>
    <n v="2"/>
    <s v="Less"/>
    <n v="5"/>
    <x v="37"/>
    <n v="2114"/>
    <s v="no"/>
    <n v="51.561021759697255"/>
    <x v="38"/>
  </r>
  <r>
    <x v="39"/>
    <n v="65"/>
    <n v="65"/>
    <x v="0"/>
    <x v="0"/>
    <n v="6040"/>
    <x v="0"/>
    <x v="0"/>
    <x v="15"/>
    <s v=""/>
    <s v="Duplex"/>
    <n v="61.772149970231268"/>
    <x v="2"/>
    <n v="4"/>
    <s v="Low"/>
    <n v="1955"/>
    <n v="1955"/>
    <n v="0"/>
    <s v="yes"/>
    <s v="Below Average"/>
    <n v="1152"/>
    <n v="0"/>
    <s v="1 Floor"/>
    <n v="1152"/>
    <s v="no"/>
    <s v="Below Average"/>
    <n v="0"/>
    <n v="0"/>
    <n v="2"/>
    <n v="0"/>
    <n v="2"/>
    <s v="Less"/>
    <n v="6"/>
    <x v="38"/>
    <n v="1152"/>
    <s v="no"/>
    <n v="71.180555555555557"/>
    <x v="39"/>
  </r>
  <r>
    <x v="40"/>
    <n v="84"/>
    <n v="84"/>
    <x v="0"/>
    <x v="1"/>
    <n v="8658"/>
    <x v="0"/>
    <x v="0"/>
    <x v="11"/>
    <s v="NAmes"/>
    <s v="1Fam"/>
    <n v="65.191384752822614"/>
    <x v="1"/>
    <n v="6"/>
    <s v="Low"/>
    <n v="1965"/>
    <n v="1965"/>
    <n v="1088"/>
    <s v="no"/>
    <s v="Above Average"/>
    <n v="1324"/>
    <n v="0"/>
    <s v="1 Floor"/>
    <n v="1324"/>
    <s v="no"/>
    <s v="Below Average"/>
    <n v="0"/>
    <n v="0"/>
    <n v="2"/>
    <n v="0"/>
    <n v="2"/>
    <s v="Less"/>
    <n v="6"/>
    <x v="39"/>
    <n v="2412"/>
    <s v="no"/>
    <n v="66.33499170812604"/>
    <x v="40"/>
  </r>
  <r>
    <x v="41"/>
    <n v="115"/>
    <n v="115"/>
    <x v="1"/>
    <x v="1"/>
    <n v="16905"/>
    <x v="0"/>
    <x v="1"/>
    <x v="16"/>
    <s v="Timber"/>
    <s v="1Fam"/>
    <n v="78.098980385544763"/>
    <x v="0"/>
    <n v="5"/>
    <s v="Low"/>
    <n v="1959"/>
    <n v="1959"/>
    <n v="1350"/>
    <s v="no"/>
    <s v="Above Average"/>
    <n v="1328"/>
    <n v="0"/>
    <s v="1 Floor"/>
    <n v="1328"/>
    <s v="no"/>
    <s v="Below Average"/>
    <n v="0"/>
    <n v="1"/>
    <n v="1"/>
    <n v="1"/>
    <n v="3"/>
    <s v="More"/>
    <n v="5"/>
    <x v="40"/>
    <n v="2678"/>
    <s v="no"/>
    <n v="63.48020911127707"/>
    <x v="41"/>
  </r>
  <r>
    <x v="42"/>
    <s v="NA"/>
    <n v="69"/>
    <x v="0"/>
    <x v="0"/>
    <n v="9180"/>
    <x v="0"/>
    <x v="0"/>
    <x v="12"/>
    <s v="SawyerW"/>
    <s v="1Fam"/>
    <n v="71.682411868126678"/>
    <x v="0"/>
    <n v="5"/>
    <s v="Low"/>
    <n v="1983"/>
    <n v="1983"/>
    <n v="840"/>
    <s v="no"/>
    <s v="Below Average"/>
    <n v="884"/>
    <n v="0"/>
    <s v="1 Floor"/>
    <n v="884"/>
    <s v="no"/>
    <s v="Below Average"/>
    <n v="1"/>
    <n v="0"/>
    <n v="1"/>
    <n v="0"/>
    <n v="2"/>
    <s v="Less"/>
    <n v="5"/>
    <x v="12"/>
    <n v="1724"/>
    <s v="no"/>
    <n v="83.526682134570763"/>
    <x v="42"/>
  </r>
  <r>
    <x v="43"/>
    <s v="NA"/>
    <n v="69"/>
    <x v="0"/>
    <x v="0"/>
    <n v="9200"/>
    <x v="0"/>
    <x v="0"/>
    <x v="0"/>
    <s v="CollgCr"/>
    <s v="1Fam"/>
    <n v="74.535824409408733"/>
    <x v="0"/>
    <n v="5"/>
    <s v="Low"/>
    <n v="1975"/>
    <n v="1980"/>
    <n v="938"/>
    <s v="no"/>
    <s v="Below Average"/>
    <n v="938"/>
    <n v="0"/>
    <s v="1 Floor"/>
    <n v="938"/>
    <s v="no"/>
    <s v="Below Average"/>
    <n v="1"/>
    <n v="0"/>
    <n v="1"/>
    <n v="0"/>
    <n v="2"/>
    <s v="Less"/>
    <n v="5"/>
    <x v="41"/>
    <n v="1876"/>
    <s v="no"/>
    <n v="69.429637526652456"/>
    <x v="43"/>
  </r>
  <r>
    <x v="44"/>
    <n v="70"/>
    <n v="70"/>
    <x v="0"/>
    <x v="1"/>
    <n v="7945"/>
    <x v="0"/>
    <x v="0"/>
    <x v="11"/>
    <s v="NAmes"/>
    <s v="1Fam"/>
    <n v="65.191384752822614"/>
    <x v="1"/>
    <n v="5"/>
    <s v="Low"/>
    <n v="1959"/>
    <n v="1959"/>
    <n v="1150"/>
    <s v="no"/>
    <s v="Above Average"/>
    <n v="1150"/>
    <n v="0"/>
    <s v="1 Floor"/>
    <n v="1150"/>
    <s v="no"/>
    <s v="Below Average"/>
    <n v="1"/>
    <n v="0"/>
    <n v="1"/>
    <n v="0"/>
    <n v="2"/>
    <s v="Less"/>
    <n v="6"/>
    <x v="42"/>
    <n v="2300"/>
    <s v="no"/>
    <n v="61.304347826086953"/>
    <x v="44"/>
  </r>
  <r>
    <x v="45"/>
    <n v="61"/>
    <n v="61"/>
    <x v="0"/>
    <x v="0"/>
    <n v="7658"/>
    <x v="0"/>
    <x v="0"/>
    <x v="10"/>
    <s v=""/>
    <s v="TwnhsE"/>
    <n v="92.435750489847905"/>
    <x v="2"/>
    <n v="9"/>
    <s v="High"/>
    <n v="2005"/>
    <n v="2005"/>
    <n v="1752"/>
    <s v="no"/>
    <s v="Above Average"/>
    <n v="1752"/>
    <n v="0"/>
    <s v="1 Floor"/>
    <n v="1752"/>
    <s v="no"/>
    <s v="Above Average"/>
    <n v="1"/>
    <n v="0"/>
    <n v="2"/>
    <n v="0"/>
    <n v="3"/>
    <s v="More"/>
    <n v="6"/>
    <x v="43"/>
    <n v="3504"/>
    <s v="no"/>
    <n v="91.295662100456624"/>
    <x v="45"/>
  </r>
  <r>
    <x v="46"/>
    <n v="48"/>
    <n v="48"/>
    <x v="0"/>
    <x v="0"/>
    <n v="12822"/>
    <x v="0"/>
    <x v="1"/>
    <x v="4"/>
    <s v="Mitchel"/>
    <s v="1Fam"/>
    <n v="69.371268986915226"/>
    <x v="1"/>
    <n v="7"/>
    <s v="High"/>
    <n v="2003"/>
    <n v="2003"/>
    <n v="1434"/>
    <s v="no"/>
    <s v="Above Average"/>
    <n v="1518"/>
    <n v="631"/>
    <s v="2 Floors"/>
    <n v="2149"/>
    <s v="no"/>
    <s v="Above Average"/>
    <n v="1"/>
    <n v="0"/>
    <n v="1"/>
    <n v="1"/>
    <n v="3"/>
    <s v="More"/>
    <n v="6"/>
    <x v="44"/>
    <n v="3583"/>
    <s v="no"/>
    <n v="66.895339101311748"/>
    <x v="46"/>
  </r>
  <r>
    <x v="47"/>
    <n v="84"/>
    <n v="84"/>
    <x v="0"/>
    <x v="1"/>
    <n v="11096"/>
    <x v="0"/>
    <x v="1"/>
    <x v="5"/>
    <s v="Somerst"/>
    <s v="1Fam"/>
    <n v="83.140020408338017"/>
    <x v="0"/>
    <n v="8"/>
    <s v="High"/>
    <n v="2006"/>
    <n v="2006"/>
    <n v="1656"/>
    <s v="no"/>
    <s v="Above Average"/>
    <n v="1656"/>
    <n v="0"/>
    <s v="1 Floor"/>
    <n v="1656"/>
    <s v="no"/>
    <s v="Above Average"/>
    <n v="0"/>
    <n v="0"/>
    <n v="2"/>
    <n v="0"/>
    <n v="2"/>
    <s v="Less"/>
    <n v="7"/>
    <x v="45"/>
    <n v="3312"/>
    <s v="no"/>
    <n v="75.392512077294683"/>
    <x v="47"/>
  </r>
  <r>
    <x v="48"/>
    <n v="33"/>
    <n v="33"/>
    <x v="0"/>
    <x v="0"/>
    <n v="4456"/>
    <x v="0"/>
    <x v="0"/>
    <x v="7"/>
    <s v=""/>
    <s v="2fmCon"/>
    <n v="57.90974368543602"/>
    <x v="2"/>
    <n v="4"/>
    <s v="Low"/>
    <n v="1920"/>
    <n v="2008"/>
    <n v="736"/>
    <s v="no"/>
    <s v="Below Average"/>
    <n v="736"/>
    <n v="716"/>
    <s v="2 Floors"/>
    <n v="1452"/>
    <s v="no"/>
    <s v="Below Average"/>
    <n v="0"/>
    <n v="0"/>
    <n v="2"/>
    <n v="0"/>
    <n v="2"/>
    <s v="Less"/>
    <n v="8"/>
    <x v="46"/>
    <n v="2188"/>
    <s v="no"/>
    <n v="51.645338208409505"/>
    <x v="48"/>
  </r>
  <r>
    <x v="49"/>
    <n v="66"/>
    <n v="66"/>
    <x v="0"/>
    <x v="0"/>
    <n v="7742"/>
    <x v="0"/>
    <x v="0"/>
    <x v="9"/>
    <s v="Sawyer"/>
    <s v="1Fam"/>
    <n v="65.835562612127291"/>
    <x v="1"/>
    <n v="5"/>
    <s v="Low"/>
    <n v="1966"/>
    <n v="1966"/>
    <n v="955"/>
    <s v="no"/>
    <s v="Below Average"/>
    <n v="955"/>
    <n v="0"/>
    <s v="1 Floor"/>
    <n v="955"/>
    <s v="no"/>
    <s v="Below Average"/>
    <n v="1"/>
    <n v="0"/>
    <n v="1"/>
    <n v="0"/>
    <n v="2"/>
    <s v="Less"/>
    <n v="6"/>
    <x v="47"/>
    <n v="1910"/>
    <s v="no"/>
    <n v="66.492146596858632"/>
    <x v="49"/>
  </r>
  <r>
    <x v="50"/>
    <s v="NA"/>
    <n v="69"/>
    <x v="0"/>
    <x v="0"/>
    <n v="13869"/>
    <x v="0"/>
    <x v="1"/>
    <x v="17"/>
    <s v="Gilbert"/>
    <s v="1Fam"/>
    <n v="77.47396854876844"/>
    <x v="0"/>
    <n v="6"/>
    <s v="Low"/>
    <n v="1997"/>
    <n v="1997"/>
    <n v="794"/>
    <s v="no"/>
    <s v="Below Average"/>
    <n v="794"/>
    <n v="676"/>
    <s v="2 Floors"/>
    <n v="1470"/>
    <s v="no"/>
    <s v="Below Average"/>
    <n v="0"/>
    <n v="1"/>
    <n v="2"/>
    <n v="0"/>
    <n v="3"/>
    <s v="More"/>
    <n v="6"/>
    <x v="48"/>
    <n v="2264"/>
    <s v="no"/>
    <n v="78.18021201413427"/>
    <x v="50"/>
  </r>
  <r>
    <x v="51"/>
    <n v="52"/>
    <n v="52"/>
    <x v="0"/>
    <x v="0"/>
    <n v="6240"/>
    <x v="0"/>
    <x v="0"/>
    <x v="8"/>
    <s v="BrkSide"/>
    <s v="1Fam"/>
    <n v="64.919237492322253"/>
    <x v="1"/>
    <n v="6"/>
    <s v="Low"/>
    <n v="1934"/>
    <n v="1950"/>
    <n v="816"/>
    <s v="no"/>
    <s v="Below Average"/>
    <n v="816"/>
    <n v="0"/>
    <s v="1 Floor"/>
    <n v="1176"/>
    <s v="no"/>
    <s v="Below Average"/>
    <n v="0"/>
    <n v="0"/>
    <n v="1"/>
    <n v="0"/>
    <n v="1"/>
    <s v="Less"/>
    <n v="6"/>
    <x v="49"/>
    <n v="1992"/>
    <s v="no"/>
    <n v="57.479919678714857"/>
    <x v="51"/>
  </r>
  <r>
    <x v="52"/>
    <n v="110"/>
    <n v="110"/>
    <x v="1"/>
    <x v="1"/>
    <n v="8472"/>
    <x v="0"/>
    <x v="0"/>
    <x v="13"/>
    <s v=""/>
    <s v="Duplex"/>
    <n v="52.131298928930256"/>
    <x v="2"/>
    <n v="5"/>
    <s v="Low"/>
    <n v="1963"/>
    <n v="1963"/>
    <n v="816"/>
    <s v="no"/>
    <s v="Below Average"/>
    <n v="816"/>
    <n v="0"/>
    <s v="1 Floor"/>
    <n v="816"/>
    <s v="no"/>
    <s v="Below Average"/>
    <n v="1"/>
    <n v="0"/>
    <n v="1"/>
    <n v="0"/>
    <n v="2"/>
    <s v="Less"/>
    <n v="5"/>
    <x v="50"/>
    <n v="1632"/>
    <s v="no"/>
    <n v="67.401960784313729"/>
    <x v="52"/>
  </r>
  <r>
    <x v="53"/>
    <n v="68"/>
    <n v="68"/>
    <x v="0"/>
    <x v="0"/>
    <n v="50271"/>
    <x v="1"/>
    <x v="1"/>
    <x v="1"/>
    <s v="Veenker"/>
    <s v="1Fam"/>
    <n v="77.749411305761271"/>
    <x v="0"/>
    <n v="9"/>
    <s v="High"/>
    <n v="1981"/>
    <n v="1987"/>
    <n v="1842"/>
    <s v="no"/>
    <s v="Above Average"/>
    <n v="1842"/>
    <n v="0"/>
    <s v="1 Floor"/>
    <n v="1842"/>
    <s v="no"/>
    <s v="Above Average"/>
    <n v="2"/>
    <n v="0"/>
    <n v="0"/>
    <n v="1"/>
    <n v="3"/>
    <s v="More"/>
    <n v="5"/>
    <x v="51"/>
    <n v="3684"/>
    <s v="no"/>
    <n v="104.50597176981542"/>
    <x v="53"/>
  </r>
  <r>
    <x v="54"/>
    <n v="60"/>
    <n v="60"/>
    <x v="0"/>
    <x v="0"/>
    <n v="7134"/>
    <x v="0"/>
    <x v="0"/>
    <x v="11"/>
    <s v="NAmes"/>
    <s v="1Fam"/>
    <n v="65.191384752822614"/>
    <x v="1"/>
    <n v="5"/>
    <s v="Low"/>
    <n v="1955"/>
    <n v="1955"/>
    <n v="384"/>
    <s v="no"/>
    <s v="Below Average"/>
    <n v="1360"/>
    <n v="0"/>
    <s v="1 Floor"/>
    <n v="1360"/>
    <s v="no"/>
    <s v="Below Average"/>
    <n v="0"/>
    <n v="0"/>
    <n v="1"/>
    <n v="0"/>
    <n v="1"/>
    <s v="Less"/>
    <n v="6"/>
    <x v="52"/>
    <n v="1744"/>
    <s v="no"/>
    <n v="74.541284403669721"/>
    <x v="54"/>
  </r>
  <r>
    <x v="55"/>
    <n v="100"/>
    <n v="100"/>
    <x v="0"/>
    <x v="1"/>
    <n v="10175"/>
    <x v="0"/>
    <x v="0"/>
    <x v="11"/>
    <s v="NAmes"/>
    <s v="1Fam"/>
    <n v="65.191384752822614"/>
    <x v="1"/>
    <n v="6"/>
    <s v="Low"/>
    <n v="1964"/>
    <n v="1964"/>
    <n v="1425"/>
    <s v="no"/>
    <s v="Above Average"/>
    <n v="1425"/>
    <n v="0"/>
    <s v="1 Floor"/>
    <n v="1425"/>
    <s v="no"/>
    <s v="Below Average"/>
    <n v="0"/>
    <n v="0"/>
    <n v="2"/>
    <n v="0"/>
    <n v="2"/>
    <s v="Less"/>
    <n v="7"/>
    <x v="53"/>
    <n v="2850"/>
    <s v="no"/>
    <n v="63.333333333333336"/>
    <x v="55"/>
  </r>
  <r>
    <x v="56"/>
    <n v="24"/>
    <n v="24"/>
    <x v="1"/>
    <x v="0"/>
    <n v="2645"/>
    <x v="0"/>
    <x v="0"/>
    <x v="5"/>
    <s v=""/>
    <s v="Twnhs"/>
    <n v="83.140020408338017"/>
    <x v="2"/>
    <n v="8"/>
    <s v="High"/>
    <n v="1999"/>
    <n v="2000"/>
    <n v="970"/>
    <s v="no"/>
    <s v="Below Average"/>
    <n v="983"/>
    <n v="756"/>
    <s v="2 Floors"/>
    <n v="1739"/>
    <s v="no"/>
    <s v="Above Average"/>
    <n v="1"/>
    <n v="0"/>
    <n v="2"/>
    <n v="1"/>
    <n v="4"/>
    <s v="More"/>
    <n v="7"/>
    <x v="54"/>
    <n v="2709"/>
    <s v="no"/>
    <n v="63.676633444075307"/>
    <x v="56"/>
  </r>
  <r>
    <x v="57"/>
    <n v="89"/>
    <n v="89"/>
    <x v="0"/>
    <x v="1"/>
    <n v="11645"/>
    <x v="0"/>
    <x v="1"/>
    <x v="0"/>
    <s v="CollgCr"/>
    <s v="1Fam"/>
    <n v="74.535824409408733"/>
    <x v="0"/>
    <n v="7"/>
    <s v="High"/>
    <n v="2004"/>
    <n v="2004"/>
    <n v="860"/>
    <s v="no"/>
    <s v="Below Average"/>
    <n v="860"/>
    <n v="860"/>
    <s v="2 Floors"/>
    <n v="1720"/>
    <s v="no"/>
    <s v="Above Average"/>
    <n v="0"/>
    <n v="0"/>
    <n v="2"/>
    <n v="1"/>
    <n v="3"/>
    <s v="More"/>
    <n v="7"/>
    <x v="55"/>
    <n v="2580"/>
    <s v="no"/>
    <n v="76.162790697674424"/>
    <x v="57"/>
  </r>
  <r>
    <x v="58"/>
    <n v="66"/>
    <n v="66"/>
    <x v="0"/>
    <x v="0"/>
    <n v="13682"/>
    <x v="0"/>
    <x v="1"/>
    <x v="18"/>
    <s v="StoneBr"/>
    <s v="1Fam"/>
    <n v="100.53527892314388"/>
    <x v="0"/>
    <n v="10"/>
    <s v="High"/>
    <n v="2006"/>
    <n v="2006"/>
    <n v="1410"/>
    <s v="no"/>
    <s v="Above Average"/>
    <n v="1426"/>
    <n v="1519"/>
    <s v="2 Floors"/>
    <n v="2945"/>
    <s v="yes"/>
    <s v="Above Average"/>
    <n v="0"/>
    <n v="0"/>
    <n v="3"/>
    <n v="1"/>
    <n v="4"/>
    <s v="More"/>
    <n v="10"/>
    <x v="56"/>
    <n v="4355"/>
    <s v="no"/>
    <n v="100.75315729047072"/>
    <x v="58"/>
  </r>
  <r>
    <x v="59"/>
    <n v="60"/>
    <n v="60"/>
    <x v="0"/>
    <x v="0"/>
    <n v="7200"/>
    <x v="0"/>
    <x v="0"/>
    <x v="0"/>
    <s v="CollgCr"/>
    <s v="1Fam"/>
    <n v="74.535824409408733"/>
    <x v="0"/>
    <n v="5"/>
    <s v="Low"/>
    <n v="1972"/>
    <n v="1972"/>
    <n v="780"/>
    <s v="no"/>
    <s v="Below Average"/>
    <n v="780"/>
    <n v="0"/>
    <s v="1 Floor"/>
    <n v="780"/>
    <s v="no"/>
    <s v="Below Average"/>
    <n v="0"/>
    <n v="0"/>
    <n v="1"/>
    <n v="0"/>
    <n v="1"/>
    <s v="Less"/>
    <n v="4"/>
    <x v="57"/>
    <n v="1560"/>
    <s v="no"/>
    <n v="80.064102564102569"/>
    <x v="59"/>
  </r>
  <r>
    <x v="60"/>
    <n v="63"/>
    <n v="63"/>
    <x v="0"/>
    <x v="0"/>
    <n v="13072"/>
    <x v="0"/>
    <x v="1"/>
    <x v="12"/>
    <s v="SawyerW"/>
    <s v="1Fam"/>
    <n v="71.682411868126678"/>
    <x v="0"/>
    <n v="6"/>
    <s v="Low"/>
    <n v="2004"/>
    <n v="2004"/>
    <n v="1158"/>
    <s v="no"/>
    <s v="Above Average"/>
    <n v="1158"/>
    <n v="0"/>
    <s v="1 Floor"/>
    <n v="1158"/>
    <s v="no"/>
    <s v="Below Average"/>
    <n v="1"/>
    <n v="0"/>
    <n v="1"/>
    <n v="1"/>
    <n v="3"/>
    <s v="More"/>
    <n v="5"/>
    <x v="58"/>
    <n v="2316"/>
    <s v="no"/>
    <n v="68.221070811744383"/>
    <x v="60"/>
  </r>
  <r>
    <x v="61"/>
    <n v="60"/>
    <n v="60"/>
    <x v="0"/>
    <x v="0"/>
    <n v="7200"/>
    <x v="0"/>
    <x v="0"/>
    <x v="13"/>
    <s v="IDOTRR"/>
    <s v="1Fam"/>
    <n v="52.131298928930256"/>
    <x v="1"/>
    <n v="5"/>
    <s v="Low"/>
    <n v="1920"/>
    <n v="1996"/>
    <n v="530"/>
    <s v="no"/>
    <s v="Below Average"/>
    <n v="581"/>
    <n v="530"/>
    <s v="2 Floors"/>
    <n v="1111"/>
    <s v="no"/>
    <s v="Below Average"/>
    <n v="0"/>
    <n v="0"/>
    <n v="1"/>
    <n v="0"/>
    <n v="1"/>
    <s v="Less"/>
    <n v="6"/>
    <x v="59"/>
    <n v="1641"/>
    <s v="no"/>
    <n v="61.547836684948201"/>
    <x v="61"/>
  </r>
  <r>
    <x v="62"/>
    <n v="44"/>
    <n v="44"/>
    <x v="0"/>
    <x v="0"/>
    <n v="6442"/>
    <x v="0"/>
    <x v="0"/>
    <x v="10"/>
    <s v=""/>
    <s v="TwnhsE"/>
    <n v="92.435750489847905"/>
    <x v="2"/>
    <n v="8"/>
    <s v="High"/>
    <n v="2006"/>
    <n v="2006"/>
    <n v="1370"/>
    <s v="no"/>
    <s v="Above Average"/>
    <n v="1370"/>
    <n v="0"/>
    <s v="1 Floor"/>
    <n v="1370"/>
    <s v="no"/>
    <s v="Below Average"/>
    <n v="0"/>
    <n v="0"/>
    <n v="2"/>
    <n v="0"/>
    <n v="2"/>
    <s v="Less"/>
    <n v="6"/>
    <x v="60"/>
    <n v="2740"/>
    <s v="no"/>
    <n v="73.9051094890511"/>
    <x v="62"/>
  </r>
  <r>
    <x v="63"/>
    <n v="50"/>
    <n v="50"/>
    <x v="0"/>
    <x v="0"/>
    <n v="10300"/>
    <x v="0"/>
    <x v="0"/>
    <x v="7"/>
    <s v="OldTown"/>
    <s v="1Fam"/>
    <n v="57.90974368543602"/>
    <x v="1"/>
    <n v="7"/>
    <s v="High"/>
    <n v="1921"/>
    <n v="1950"/>
    <n v="576"/>
    <s v="no"/>
    <s v="Below Average"/>
    <n v="902"/>
    <n v="808"/>
    <s v="2 Floors"/>
    <n v="1710"/>
    <s v="no"/>
    <s v="Above Average"/>
    <n v="0"/>
    <n v="0"/>
    <n v="2"/>
    <n v="0"/>
    <n v="2"/>
    <s v="Less"/>
    <n v="9"/>
    <x v="3"/>
    <n v="2286"/>
    <s v="no"/>
    <n v="61.242344706911638"/>
    <x v="63"/>
  </r>
  <r>
    <x v="64"/>
    <s v="NA"/>
    <n v="69"/>
    <x v="0"/>
    <x v="0"/>
    <n v="9375"/>
    <x v="0"/>
    <x v="0"/>
    <x v="0"/>
    <s v="CollgCr"/>
    <s v="1Fam"/>
    <n v="74.535824409408733"/>
    <x v="0"/>
    <n v="7"/>
    <s v="High"/>
    <n v="1997"/>
    <n v="1998"/>
    <n v="1057"/>
    <s v="no"/>
    <s v="Below Average"/>
    <n v="1057"/>
    <n v="977"/>
    <s v="2 Floors"/>
    <n v="2034"/>
    <s v="no"/>
    <s v="Above Average"/>
    <n v="1"/>
    <n v="0"/>
    <n v="2"/>
    <n v="1"/>
    <n v="4"/>
    <s v="More"/>
    <n v="8"/>
    <x v="61"/>
    <n v="3091"/>
    <s v="no"/>
    <n v="71.012617275962469"/>
    <x v="64"/>
  </r>
  <r>
    <x v="65"/>
    <n v="76"/>
    <n v="76"/>
    <x v="0"/>
    <x v="1"/>
    <n v="9591"/>
    <x v="0"/>
    <x v="0"/>
    <x v="10"/>
    <s v="NridgHt"/>
    <s v="1Fam"/>
    <n v="92.435750489847905"/>
    <x v="0"/>
    <n v="8"/>
    <s v="High"/>
    <n v="2004"/>
    <n v="2005"/>
    <n v="1143"/>
    <s v="no"/>
    <s v="Above Average"/>
    <n v="1143"/>
    <n v="1330"/>
    <s v="2 Floors"/>
    <n v="2473"/>
    <s v="no"/>
    <s v="Above Average"/>
    <n v="0"/>
    <n v="0"/>
    <n v="2"/>
    <n v="1"/>
    <n v="3"/>
    <s v="More"/>
    <n v="9"/>
    <x v="62"/>
    <n v="3616"/>
    <s v="no"/>
    <n v="87.665929203539818"/>
    <x v="65"/>
  </r>
  <r>
    <x v="66"/>
    <s v="NA"/>
    <n v="69"/>
    <x v="0"/>
    <x v="0"/>
    <n v="19900"/>
    <x v="1"/>
    <x v="1"/>
    <x v="11"/>
    <s v="NAmes"/>
    <s v="1Fam"/>
    <n v="65.191384752822614"/>
    <x v="1"/>
    <n v="7"/>
    <s v="High"/>
    <n v="1970"/>
    <n v="1989"/>
    <n v="1947"/>
    <s v="no"/>
    <s v="Above Average"/>
    <n v="2207"/>
    <n v="0"/>
    <s v="1 Floor"/>
    <n v="2207"/>
    <s v="no"/>
    <s v="Above Average"/>
    <n v="1"/>
    <n v="0"/>
    <n v="2"/>
    <n v="0"/>
    <n v="3"/>
    <s v="More"/>
    <n v="7"/>
    <x v="63"/>
    <n v="4154"/>
    <s v="no"/>
    <n v="43.331728454501686"/>
    <x v="66"/>
  </r>
  <r>
    <x v="67"/>
    <n v="72"/>
    <n v="72"/>
    <x v="0"/>
    <x v="1"/>
    <n v="10665"/>
    <x v="0"/>
    <x v="1"/>
    <x v="0"/>
    <s v="CollgCr"/>
    <s v="1Fam"/>
    <n v="74.535824409408733"/>
    <x v="0"/>
    <n v="7"/>
    <s v="High"/>
    <n v="2003"/>
    <n v="2003"/>
    <n v="1453"/>
    <s v="no"/>
    <s v="Above Average"/>
    <n v="1479"/>
    <n v="0"/>
    <s v="1 Floor"/>
    <n v="1479"/>
    <s v="no"/>
    <s v="Below Average"/>
    <n v="1"/>
    <n v="0"/>
    <n v="2"/>
    <n v="0"/>
    <n v="3"/>
    <s v="More"/>
    <n v="7"/>
    <x v="64"/>
    <n v="2932"/>
    <s v="no"/>
    <n v="77.080491132332881"/>
    <x v="67"/>
  </r>
  <r>
    <x v="68"/>
    <n v="47"/>
    <n v="47"/>
    <x v="0"/>
    <x v="0"/>
    <n v="4608"/>
    <x v="0"/>
    <x v="0"/>
    <x v="7"/>
    <s v="OldTown"/>
    <s v="1Fam"/>
    <n v="57.90974368543602"/>
    <x v="1"/>
    <n v="4"/>
    <s v="Low"/>
    <n v="1945"/>
    <n v="1950"/>
    <n v="747"/>
    <s v="no"/>
    <s v="Below Average"/>
    <n v="747"/>
    <n v="0"/>
    <s v="1 Floor"/>
    <n v="747"/>
    <s v="no"/>
    <s v="Below Average"/>
    <n v="0"/>
    <n v="0"/>
    <n v="1"/>
    <n v="0"/>
    <n v="1"/>
    <s v="Less"/>
    <n v="4"/>
    <x v="65"/>
    <n v="1494"/>
    <s v="no"/>
    <n v="53.547523427041497"/>
    <x v="68"/>
  </r>
  <r>
    <x v="69"/>
    <n v="81"/>
    <n v="81"/>
    <x v="0"/>
    <x v="1"/>
    <n v="15593"/>
    <x v="0"/>
    <x v="1"/>
    <x v="19"/>
    <s v="ClearCr"/>
    <s v="1Fam"/>
    <n v="71.6365553142886"/>
    <x v="0"/>
    <n v="7"/>
    <s v="High"/>
    <n v="1953"/>
    <n v="1953"/>
    <n v="1304"/>
    <s v="no"/>
    <s v="Above Average"/>
    <n v="1304"/>
    <n v="983"/>
    <s v="2 Floors"/>
    <n v="2287"/>
    <s v="no"/>
    <s v="Above Average"/>
    <n v="0"/>
    <n v="0"/>
    <n v="2"/>
    <n v="0"/>
    <n v="2"/>
    <s v="Less"/>
    <n v="7"/>
    <x v="66"/>
    <n v="3591"/>
    <s v="no"/>
    <n v="62.656641604010026"/>
    <x v="69"/>
  </r>
  <r>
    <x v="70"/>
    <n v="95"/>
    <n v="95"/>
    <x v="0"/>
    <x v="1"/>
    <n v="13651"/>
    <x v="0"/>
    <x v="1"/>
    <x v="11"/>
    <s v="NAmes"/>
    <s v="1Fam"/>
    <n v="65.191384752822614"/>
    <x v="1"/>
    <n v="7"/>
    <s v="High"/>
    <n v="1973"/>
    <n v="1973"/>
    <n v="2223"/>
    <s v="yes"/>
    <s v="Above Average"/>
    <n v="2223"/>
    <n v="0"/>
    <s v="1 Floor"/>
    <n v="2223"/>
    <s v="no"/>
    <s v="Above Average"/>
    <n v="1"/>
    <n v="0"/>
    <n v="2"/>
    <n v="0"/>
    <n v="3"/>
    <s v="More"/>
    <n v="8"/>
    <x v="67"/>
    <n v="4446"/>
    <s v="no"/>
    <n v="54.880791722896987"/>
    <x v="70"/>
  </r>
  <r>
    <x v="71"/>
    <n v="69"/>
    <n v="69"/>
    <x v="0"/>
    <x v="0"/>
    <n v="7599"/>
    <x v="0"/>
    <x v="0"/>
    <x v="4"/>
    <s v="Mitchel"/>
    <s v="1Fam"/>
    <n v="69.371268986915226"/>
    <x v="1"/>
    <n v="4"/>
    <s v="Low"/>
    <n v="1982"/>
    <n v="2006"/>
    <n v="845"/>
    <s v="no"/>
    <s v="Below Average"/>
    <n v="845"/>
    <n v="0"/>
    <s v="1 Floor"/>
    <n v="845"/>
    <s v="no"/>
    <s v="Below Average"/>
    <n v="1"/>
    <n v="0"/>
    <n v="1"/>
    <n v="0"/>
    <n v="2"/>
    <s v="Less"/>
    <n v="4"/>
    <x v="10"/>
    <n v="1690"/>
    <s v="no"/>
    <n v="76.627218934911241"/>
    <x v="71"/>
  </r>
  <r>
    <x v="72"/>
    <n v="74"/>
    <n v="74"/>
    <x v="0"/>
    <x v="1"/>
    <n v="10141"/>
    <x v="0"/>
    <x v="0"/>
    <x v="17"/>
    <s v="Gilbert"/>
    <s v="1Fam"/>
    <n v="77.47396854876844"/>
    <x v="0"/>
    <n v="7"/>
    <s v="High"/>
    <n v="1998"/>
    <n v="1998"/>
    <n v="832"/>
    <s v="no"/>
    <s v="Below Average"/>
    <n v="885"/>
    <n v="833"/>
    <s v="2 Floors"/>
    <n v="1718"/>
    <s v="no"/>
    <s v="Above Average"/>
    <n v="0"/>
    <n v="0"/>
    <n v="2"/>
    <n v="1"/>
    <n v="3"/>
    <s v="More"/>
    <n v="7"/>
    <x v="68"/>
    <n v="2550"/>
    <s v="no"/>
    <n v="72.549019607843135"/>
    <x v="72"/>
  </r>
  <r>
    <x v="73"/>
    <n v="85"/>
    <n v="85"/>
    <x v="0"/>
    <x v="1"/>
    <n v="10200"/>
    <x v="0"/>
    <x v="0"/>
    <x v="11"/>
    <s v="NAmes"/>
    <s v="1Fam"/>
    <n v="65.191384752822614"/>
    <x v="1"/>
    <n v="5"/>
    <s v="Low"/>
    <n v="1954"/>
    <n v="2003"/>
    <n v="1086"/>
    <s v="no"/>
    <s v="Above Average"/>
    <n v="1086"/>
    <n v="0"/>
    <s v="1 Floor"/>
    <n v="1086"/>
    <s v="no"/>
    <s v="Below Average"/>
    <n v="1"/>
    <n v="0"/>
    <n v="1"/>
    <n v="0"/>
    <n v="2"/>
    <s v="Less"/>
    <n v="6"/>
    <x v="69"/>
    <n v="2172"/>
    <s v="no"/>
    <n v="66.712707182320443"/>
    <x v="73"/>
  </r>
  <r>
    <x v="74"/>
    <n v="60"/>
    <n v="60"/>
    <x v="0"/>
    <x v="0"/>
    <n v="5790"/>
    <x v="0"/>
    <x v="0"/>
    <x v="7"/>
    <s v="OldTown"/>
    <s v="1Fam"/>
    <n v="57.90974368543602"/>
    <x v="1"/>
    <n v="3"/>
    <s v="Low"/>
    <n v="1915"/>
    <n v="1950"/>
    <n v="840"/>
    <s v="no"/>
    <s v="Below Average"/>
    <n v="840"/>
    <n v="765"/>
    <s v="2 Floors"/>
    <n v="1605"/>
    <s v="no"/>
    <s v="Above Average"/>
    <n v="0"/>
    <n v="0"/>
    <n v="2"/>
    <n v="0"/>
    <n v="2"/>
    <s v="Less"/>
    <n v="8"/>
    <x v="70"/>
    <n v="2445"/>
    <s v="no"/>
    <n v="43.926380368098158"/>
    <x v="74"/>
  </r>
  <r>
    <x v="75"/>
    <n v="21"/>
    <n v="21"/>
    <x v="1"/>
    <x v="0"/>
    <n v="1596"/>
    <x v="0"/>
    <x v="0"/>
    <x v="14"/>
    <s v=""/>
    <s v="Twnhs"/>
    <s v=""/>
    <x v="2"/>
    <n v="4"/>
    <s v="Low"/>
    <n v="1973"/>
    <n v="1973"/>
    <n v="462"/>
    <s v="no"/>
    <s v="Below Average"/>
    <n v="526"/>
    <n v="462"/>
    <s v="2 Floors"/>
    <n v="988"/>
    <s v="no"/>
    <s v="Below Average"/>
    <n v="1"/>
    <n v="0"/>
    <n v="1"/>
    <n v="0"/>
    <n v="2"/>
    <s v="Less"/>
    <n v="5"/>
    <x v="71"/>
    <n v="1450"/>
    <s v="no"/>
    <n v="62.758620689655174"/>
    <x v="75"/>
  </r>
  <r>
    <x v="76"/>
    <s v="NA"/>
    <n v="69"/>
    <x v="0"/>
    <x v="0"/>
    <n v="8475"/>
    <x v="0"/>
    <x v="0"/>
    <x v="11"/>
    <s v="NAmes"/>
    <s v="1Fam"/>
    <n v="65.191384752822614"/>
    <x v="1"/>
    <n v="4"/>
    <s v="Low"/>
    <n v="1956"/>
    <n v="1956"/>
    <n v="952"/>
    <s v="no"/>
    <s v="Below Average"/>
    <n v="952"/>
    <n v="0"/>
    <s v="1 Floor"/>
    <n v="952"/>
    <s v="no"/>
    <s v="Below Average"/>
    <n v="0"/>
    <n v="0"/>
    <n v="1"/>
    <n v="0"/>
    <n v="1"/>
    <s v="Less"/>
    <n v="4"/>
    <x v="72"/>
    <n v="1904"/>
    <s v="no"/>
    <n v="71.297268907563023"/>
    <x v="76"/>
  </r>
  <r>
    <x v="77"/>
    <n v="50"/>
    <n v="50"/>
    <x v="0"/>
    <x v="0"/>
    <n v="8635"/>
    <x v="0"/>
    <x v="0"/>
    <x v="8"/>
    <s v="BrkSide"/>
    <s v="1Fam"/>
    <n v="64.919237492322253"/>
    <x v="1"/>
    <n v="5"/>
    <s v="Low"/>
    <n v="1948"/>
    <n v="2001"/>
    <n v="672"/>
    <s v="no"/>
    <s v="Below Average"/>
    <n v="1072"/>
    <n v="213"/>
    <s v="2 Floors"/>
    <n v="1285"/>
    <s v="no"/>
    <s v="Below Average"/>
    <n v="1"/>
    <n v="0"/>
    <n v="1"/>
    <n v="0"/>
    <n v="2"/>
    <s v="Less"/>
    <n v="6"/>
    <x v="47"/>
    <n v="1957"/>
    <s v="no"/>
    <n v="64.895247828308641"/>
    <x v="77"/>
  </r>
  <r>
    <x v="78"/>
    <n v="72"/>
    <n v="72"/>
    <x v="0"/>
    <x v="1"/>
    <n v="10778"/>
    <x v="0"/>
    <x v="1"/>
    <x v="9"/>
    <s v=""/>
    <s v="Duplex"/>
    <n v="65.835562612127291"/>
    <x v="2"/>
    <n v="4"/>
    <s v="Low"/>
    <n v="1968"/>
    <n v="1968"/>
    <n v="1768"/>
    <s v="no"/>
    <s v="Above Average"/>
    <n v="1768"/>
    <n v="0"/>
    <s v="1 Floor"/>
    <n v="1768"/>
    <s v="no"/>
    <s v="Above Average"/>
    <n v="0"/>
    <n v="0"/>
    <n v="2"/>
    <n v="0"/>
    <n v="2"/>
    <s v="Less"/>
    <n v="8"/>
    <x v="73"/>
    <n v="3536"/>
    <s v="no"/>
    <n v="38.602941176470587"/>
    <x v="78"/>
  </r>
  <r>
    <x v="79"/>
    <n v="60"/>
    <n v="60"/>
    <x v="0"/>
    <x v="0"/>
    <n v="10440"/>
    <x v="0"/>
    <x v="0"/>
    <x v="7"/>
    <s v="OldTown"/>
    <s v="1Fam"/>
    <n v="57.90974368543602"/>
    <x v="1"/>
    <n v="5"/>
    <s v="Low"/>
    <n v="1910"/>
    <n v="1981"/>
    <n v="440"/>
    <s v="no"/>
    <s v="Below Average"/>
    <n v="682"/>
    <n v="548"/>
    <s v="2 Floors"/>
    <n v="1230"/>
    <s v="no"/>
    <s v="Below Average"/>
    <n v="0"/>
    <n v="0"/>
    <n v="1"/>
    <n v="1"/>
    <n v="2"/>
    <s v="Less"/>
    <n v="5"/>
    <x v="50"/>
    <n v="1670"/>
    <s v="no"/>
    <n v="65.868263473053887"/>
    <x v="79"/>
  </r>
  <r>
    <x v="80"/>
    <n v="100"/>
    <n v="100"/>
    <x v="0"/>
    <x v="1"/>
    <n v="13000"/>
    <x v="0"/>
    <x v="1"/>
    <x v="11"/>
    <s v="NAmes"/>
    <s v="1Fam"/>
    <n v="65.191384752822614"/>
    <x v="1"/>
    <n v="6"/>
    <s v="Low"/>
    <n v="1968"/>
    <n v="1968"/>
    <n v="896"/>
    <s v="no"/>
    <s v="Below Average"/>
    <n v="1182"/>
    <n v="960"/>
    <s v="2 Floors"/>
    <n v="2142"/>
    <s v="no"/>
    <s v="Above Average"/>
    <n v="0"/>
    <n v="0"/>
    <n v="2"/>
    <n v="1"/>
    <n v="3"/>
    <s v="More"/>
    <n v="8"/>
    <x v="74"/>
    <n v="3038"/>
    <s v="no"/>
    <n v="63.693219223173138"/>
    <x v="80"/>
  </r>
  <r>
    <x v="81"/>
    <n v="32"/>
    <n v="32"/>
    <x v="0"/>
    <x v="0"/>
    <n v="4500"/>
    <x v="0"/>
    <x v="0"/>
    <x v="4"/>
    <s v=""/>
    <s v="TwnhsE"/>
    <n v="69.371268986915226"/>
    <x v="2"/>
    <n v="6"/>
    <s v="Low"/>
    <n v="1998"/>
    <n v="1998"/>
    <n v="1237"/>
    <s v="no"/>
    <s v="Above Average"/>
    <n v="1337"/>
    <n v="0"/>
    <s v="1 Floor"/>
    <n v="1337"/>
    <s v="no"/>
    <s v="Below Average"/>
    <n v="1"/>
    <n v="0"/>
    <n v="2"/>
    <n v="0"/>
    <n v="3"/>
    <s v="More"/>
    <n v="5"/>
    <x v="75"/>
    <n v="2574"/>
    <s v="no"/>
    <n v="59.634809634809635"/>
    <x v="81"/>
  </r>
  <r>
    <x v="82"/>
    <n v="78"/>
    <n v="78"/>
    <x v="0"/>
    <x v="1"/>
    <n v="10206"/>
    <x v="0"/>
    <x v="0"/>
    <x v="5"/>
    <s v="Somerst"/>
    <s v="1Fam"/>
    <n v="83.140020408338017"/>
    <x v="0"/>
    <n v="8"/>
    <s v="High"/>
    <n v="2007"/>
    <n v="2007"/>
    <n v="1563"/>
    <s v="no"/>
    <s v="Above Average"/>
    <n v="1563"/>
    <n v="0"/>
    <s v="1 Floor"/>
    <n v="1563"/>
    <s v="no"/>
    <s v="Above Average"/>
    <n v="0"/>
    <n v="0"/>
    <n v="2"/>
    <n v="0"/>
    <n v="2"/>
    <s v="Less"/>
    <n v="6"/>
    <x v="76"/>
    <n v="3126"/>
    <s v="no"/>
    <n v="78.374920025591805"/>
    <x v="82"/>
  </r>
  <r>
    <x v="83"/>
    <n v="80"/>
    <n v="80"/>
    <x v="0"/>
    <x v="1"/>
    <n v="8892"/>
    <x v="0"/>
    <x v="0"/>
    <x v="11"/>
    <s v="NAmes"/>
    <s v="1Fam"/>
    <n v="65.191384752822614"/>
    <x v="1"/>
    <n v="5"/>
    <s v="Low"/>
    <n v="1960"/>
    <n v="1960"/>
    <n v="1065"/>
    <s v="no"/>
    <s v="Above Average"/>
    <n v="1065"/>
    <n v="0"/>
    <s v="1 Floor"/>
    <n v="1065"/>
    <s v="no"/>
    <s v="Below Average"/>
    <n v="0"/>
    <n v="0"/>
    <n v="1"/>
    <n v="1"/>
    <n v="2"/>
    <s v="Less"/>
    <n v="6"/>
    <x v="77"/>
    <n v="2130"/>
    <s v="no"/>
    <n v="59.389671361502344"/>
    <x v="83"/>
  </r>
  <r>
    <x v="84"/>
    <s v="NA"/>
    <n v="69"/>
    <x v="0"/>
    <x v="0"/>
    <n v="8530"/>
    <x v="0"/>
    <x v="0"/>
    <x v="17"/>
    <s v="Gilbert"/>
    <s v="1Fam"/>
    <n v="77.47396854876844"/>
    <x v="0"/>
    <n v="7"/>
    <s v="High"/>
    <n v="1995"/>
    <n v="1996"/>
    <n v="384"/>
    <s v="no"/>
    <s v="Below Average"/>
    <n v="804"/>
    <n v="670"/>
    <s v="2 Floors"/>
    <n v="1474"/>
    <s v="no"/>
    <s v="Below Average"/>
    <n v="0"/>
    <n v="0"/>
    <n v="2"/>
    <n v="1"/>
    <n v="3"/>
    <s v="More"/>
    <n v="7"/>
    <x v="78"/>
    <n v="1858"/>
    <s v="no"/>
    <n v="90.688912809472555"/>
    <x v="84"/>
  </r>
  <r>
    <x v="85"/>
    <n v="121"/>
    <n v="121"/>
    <x v="1"/>
    <x v="1"/>
    <n v="16059"/>
    <x v="0"/>
    <x v="1"/>
    <x v="3"/>
    <s v="NoRidge"/>
    <s v="1Fam"/>
    <n v="82.673563019433331"/>
    <x v="0"/>
    <n v="8"/>
    <s v="High"/>
    <n v="1991"/>
    <n v="1992"/>
    <n v="1288"/>
    <s v="no"/>
    <s v="Above Average"/>
    <n v="1301"/>
    <n v="1116"/>
    <s v="2 Floors"/>
    <n v="2417"/>
    <s v="no"/>
    <s v="Above Average"/>
    <n v="0"/>
    <n v="0"/>
    <n v="2"/>
    <n v="1"/>
    <n v="3"/>
    <s v="More"/>
    <n v="9"/>
    <x v="79"/>
    <n v="3705"/>
    <s v="no"/>
    <n v="70.175438596491233"/>
    <x v="85"/>
  </r>
  <r>
    <x v="86"/>
    <n v="122"/>
    <n v="122"/>
    <x v="1"/>
    <x v="1"/>
    <n v="11911"/>
    <x v="0"/>
    <x v="1"/>
    <x v="17"/>
    <s v="Gilbert"/>
    <s v="1Fam"/>
    <n v="77.47396854876844"/>
    <x v="0"/>
    <n v="6"/>
    <s v="Low"/>
    <n v="2005"/>
    <n v="2005"/>
    <n v="684"/>
    <s v="no"/>
    <s v="Below Average"/>
    <n v="684"/>
    <n v="876"/>
    <s v="2 Floors"/>
    <n v="1560"/>
    <s v="no"/>
    <s v="Above Average"/>
    <n v="0"/>
    <n v="0"/>
    <n v="2"/>
    <n v="1"/>
    <n v="3"/>
    <s v="More"/>
    <n v="6"/>
    <x v="80"/>
    <n v="2244"/>
    <s v="no"/>
    <n v="77.540106951871664"/>
    <x v="86"/>
  </r>
  <r>
    <x v="87"/>
    <n v="40"/>
    <n v="40"/>
    <x v="0"/>
    <x v="0"/>
    <n v="3951"/>
    <x v="0"/>
    <x v="0"/>
    <x v="5"/>
    <s v=""/>
    <s v="TwnhsE"/>
    <n v="83.140020408338017"/>
    <x v="2"/>
    <n v="6"/>
    <s v="Low"/>
    <n v="2009"/>
    <n v="2009"/>
    <n v="612"/>
    <s v="no"/>
    <s v="Below Average"/>
    <n v="612"/>
    <n v="612"/>
    <s v="2 Floors"/>
    <n v="1224"/>
    <s v="no"/>
    <s v="Below Average"/>
    <n v="0"/>
    <n v="0"/>
    <n v="2"/>
    <n v="1"/>
    <n v="3"/>
    <s v="More"/>
    <n v="4"/>
    <x v="81"/>
    <n v="1836"/>
    <s v="no"/>
    <n v="89.596949891067538"/>
    <x v="87"/>
  </r>
  <r>
    <x v="88"/>
    <n v="105"/>
    <n v="105"/>
    <x v="0"/>
    <x v="1"/>
    <n v="8470"/>
    <x v="0"/>
    <x v="0"/>
    <x v="13"/>
    <s v="IDOTRR"/>
    <s v="1Fam"/>
    <n v="52.131298928930256"/>
    <x v="1"/>
    <n v="3"/>
    <s v="Low"/>
    <n v="1915"/>
    <n v="1982"/>
    <n v="1013"/>
    <s v="no"/>
    <s v="Below Average"/>
    <n v="1013"/>
    <n v="0"/>
    <s v="1 Floor"/>
    <n v="1526"/>
    <s v="no"/>
    <s v="Above Average"/>
    <n v="0"/>
    <n v="0"/>
    <n v="1"/>
    <n v="0"/>
    <n v="1"/>
    <s v="Less"/>
    <n v="6"/>
    <x v="82"/>
    <n v="2539"/>
    <s v="no"/>
    <n v="33.477747144545098"/>
    <x v="88"/>
  </r>
  <r>
    <x v="89"/>
    <n v="60"/>
    <n v="60"/>
    <x v="0"/>
    <x v="0"/>
    <n v="8070"/>
    <x v="0"/>
    <x v="0"/>
    <x v="0"/>
    <s v="CollgCr"/>
    <s v="1Fam"/>
    <n v="74.535824409408733"/>
    <x v="0"/>
    <n v="4"/>
    <s v="Low"/>
    <n v="1994"/>
    <n v="1995"/>
    <n v="990"/>
    <s v="no"/>
    <s v="Below Average"/>
    <n v="990"/>
    <n v="0"/>
    <s v="1 Floor"/>
    <n v="990"/>
    <s v="no"/>
    <s v="Below Average"/>
    <n v="1"/>
    <n v="0"/>
    <n v="1"/>
    <n v="0"/>
    <n v="2"/>
    <s v="Less"/>
    <n v="5"/>
    <x v="83"/>
    <n v="1980"/>
    <s v="no"/>
    <n v="62.424242424242422"/>
    <x v="89"/>
  </r>
  <r>
    <x v="90"/>
    <n v="60"/>
    <n v="60"/>
    <x v="0"/>
    <x v="0"/>
    <n v="7200"/>
    <x v="0"/>
    <x v="0"/>
    <x v="11"/>
    <s v="NAmes"/>
    <s v="1Fam"/>
    <n v="65.191384752822614"/>
    <x v="1"/>
    <n v="4"/>
    <s v="Low"/>
    <n v="1950"/>
    <n v="1950"/>
    <n v="0"/>
    <s v="yes"/>
    <s v="Below Average"/>
    <n v="1040"/>
    <n v="0"/>
    <s v="1 Floor"/>
    <n v="1040"/>
    <s v="no"/>
    <s v="Below Average"/>
    <n v="0"/>
    <n v="0"/>
    <n v="1"/>
    <n v="0"/>
    <n v="1"/>
    <s v="Less"/>
    <n v="4"/>
    <x v="84"/>
    <n v="1040"/>
    <s v="no"/>
    <n v="105.67307692307692"/>
    <x v="90"/>
  </r>
  <r>
    <x v="91"/>
    <n v="85"/>
    <n v="85"/>
    <x v="0"/>
    <x v="1"/>
    <n v="8500"/>
    <x v="0"/>
    <x v="0"/>
    <x v="11"/>
    <s v="NAmes"/>
    <s v="1Fam"/>
    <n v="65.191384752822614"/>
    <x v="1"/>
    <n v="5"/>
    <s v="Low"/>
    <n v="1961"/>
    <n v="1961"/>
    <n v="1235"/>
    <s v="no"/>
    <s v="Above Average"/>
    <n v="1235"/>
    <n v="0"/>
    <s v="1 Floor"/>
    <n v="1235"/>
    <s v="no"/>
    <s v="Below Average"/>
    <n v="0"/>
    <n v="0"/>
    <n v="1"/>
    <n v="0"/>
    <n v="1"/>
    <s v="Less"/>
    <n v="6"/>
    <x v="85"/>
    <n v="2470"/>
    <s v="no"/>
    <n v="39.91902834008097"/>
    <x v="91"/>
  </r>
  <r>
    <x v="92"/>
    <n v="80"/>
    <n v="80"/>
    <x v="0"/>
    <x v="1"/>
    <n v="13360"/>
    <x v="0"/>
    <x v="1"/>
    <x v="2"/>
    <s v="Crawfor"/>
    <s v="1Fam"/>
    <n v="74.989820121918996"/>
    <x v="0"/>
    <n v="5"/>
    <s v="Low"/>
    <n v="1921"/>
    <n v="2006"/>
    <n v="876"/>
    <s v="no"/>
    <s v="Below Average"/>
    <n v="964"/>
    <n v="0"/>
    <s v="1 Floor"/>
    <n v="964"/>
    <s v="no"/>
    <s v="Below Average"/>
    <n v="1"/>
    <n v="0"/>
    <n v="1"/>
    <n v="0"/>
    <n v="2"/>
    <s v="Less"/>
    <n v="5"/>
    <x v="86"/>
    <n v="1840"/>
    <s v="no"/>
    <n v="88.858695652173907"/>
    <x v="92"/>
  </r>
  <r>
    <x v="93"/>
    <n v="60"/>
    <n v="60"/>
    <x v="0"/>
    <x v="0"/>
    <n v="7200"/>
    <x v="0"/>
    <x v="0"/>
    <x v="7"/>
    <s v=""/>
    <s v="2fmCon"/>
    <n v="57.90974368543602"/>
    <x v="2"/>
    <n v="6"/>
    <s v="Low"/>
    <n v="1910"/>
    <n v="1998"/>
    <n v="1214"/>
    <s v="no"/>
    <s v="Above Average"/>
    <n v="1260"/>
    <n v="1031"/>
    <s v="2 Floors"/>
    <n v="2291"/>
    <s v="no"/>
    <s v="Above Average"/>
    <n v="0"/>
    <n v="1"/>
    <n v="2"/>
    <n v="0"/>
    <n v="3"/>
    <s v="More"/>
    <n v="9"/>
    <x v="87"/>
    <n v="3505"/>
    <s v="no"/>
    <n v="38.202567760342369"/>
    <x v="93"/>
  </r>
  <r>
    <x v="94"/>
    <n v="69"/>
    <n v="69"/>
    <x v="0"/>
    <x v="0"/>
    <n v="9337"/>
    <x v="0"/>
    <x v="0"/>
    <x v="0"/>
    <s v="CollgCr"/>
    <s v="1Fam"/>
    <n v="74.535824409408733"/>
    <x v="0"/>
    <n v="6"/>
    <s v="Low"/>
    <n v="1997"/>
    <n v="1997"/>
    <n v="824"/>
    <s v="no"/>
    <s v="Below Average"/>
    <n v="905"/>
    <n v="881"/>
    <s v="2 Floors"/>
    <n v="1786"/>
    <s v="no"/>
    <s v="Above Average"/>
    <n v="1"/>
    <n v="0"/>
    <n v="2"/>
    <n v="1"/>
    <n v="4"/>
    <s v="More"/>
    <n v="7"/>
    <x v="88"/>
    <n v="2610"/>
    <s v="no"/>
    <n v="78.448275862068968"/>
    <x v="94"/>
  </r>
  <r>
    <x v="95"/>
    <s v="NA"/>
    <n v="69"/>
    <x v="0"/>
    <x v="0"/>
    <n v="9765"/>
    <x v="0"/>
    <x v="0"/>
    <x v="17"/>
    <s v="Gilbert"/>
    <s v="1Fam"/>
    <n v="77.47396854876844"/>
    <x v="0"/>
    <n v="6"/>
    <s v="Low"/>
    <n v="1993"/>
    <n v="1993"/>
    <n v="680"/>
    <s v="no"/>
    <s v="Below Average"/>
    <n v="680"/>
    <n v="790"/>
    <s v="2 Floors"/>
    <n v="1470"/>
    <s v="no"/>
    <s v="Below Average"/>
    <n v="0"/>
    <n v="0"/>
    <n v="2"/>
    <n v="1"/>
    <n v="3"/>
    <s v="More"/>
    <n v="6"/>
    <x v="68"/>
    <n v="2150"/>
    <s v="no"/>
    <n v="86.04651162790698"/>
    <x v="95"/>
  </r>
  <r>
    <x v="96"/>
    <n v="78"/>
    <n v="78"/>
    <x v="0"/>
    <x v="1"/>
    <n v="10264"/>
    <x v="0"/>
    <x v="0"/>
    <x v="0"/>
    <s v="CollgCr"/>
    <s v="1Fam"/>
    <n v="74.535824409408733"/>
    <x v="0"/>
    <n v="7"/>
    <s v="High"/>
    <n v="1999"/>
    <n v="1999"/>
    <n v="1588"/>
    <s v="no"/>
    <s v="Above Average"/>
    <n v="1588"/>
    <n v="0"/>
    <s v="1 Floor"/>
    <n v="1588"/>
    <s v="no"/>
    <s v="Above Average"/>
    <n v="0"/>
    <n v="0"/>
    <n v="2"/>
    <n v="0"/>
    <n v="2"/>
    <s v="Less"/>
    <n v="6"/>
    <x v="89"/>
    <n v="3176"/>
    <s v="no"/>
    <n v="67.380352644836279"/>
    <x v="96"/>
  </r>
  <r>
    <x v="97"/>
    <n v="73"/>
    <n v="73"/>
    <x v="0"/>
    <x v="1"/>
    <n v="10921"/>
    <x v="0"/>
    <x v="1"/>
    <x v="15"/>
    <s v="Edwards"/>
    <s v="1Fam"/>
    <n v="61.772149970231268"/>
    <x v="1"/>
    <n v="4"/>
    <s v="Low"/>
    <n v="1965"/>
    <n v="1965"/>
    <n v="960"/>
    <s v="no"/>
    <s v="Below Average"/>
    <n v="960"/>
    <n v="0"/>
    <s v="1 Floor"/>
    <n v="960"/>
    <s v="no"/>
    <s v="Below Average"/>
    <n v="1"/>
    <n v="0"/>
    <n v="1"/>
    <n v="0"/>
    <n v="2"/>
    <s v="Less"/>
    <n v="6"/>
    <x v="90"/>
    <n v="1920"/>
    <s v="no"/>
    <n v="49.348958333333336"/>
    <x v="97"/>
  </r>
  <r>
    <x v="98"/>
    <n v="85"/>
    <n v="85"/>
    <x v="0"/>
    <x v="1"/>
    <n v="10625"/>
    <x v="0"/>
    <x v="1"/>
    <x v="15"/>
    <s v="Edwards"/>
    <s v="1Fam"/>
    <n v="61.772149970231268"/>
    <x v="1"/>
    <n v="5"/>
    <s v="Low"/>
    <n v="1920"/>
    <n v="1950"/>
    <n v="458"/>
    <s v="no"/>
    <s v="Below Average"/>
    <n v="835"/>
    <n v="0"/>
    <s v="1 Floor"/>
    <n v="835"/>
    <s v="no"/>
    <s v="Below Average"/>
    <n v="0"/>
    <n v="0"/>
    <n v="1"/>
    <n v="0"/>
    <n v="1"/>
    <s v="Less"/>
    <n v="5"/>
    <x v="91"/>
    <n v="1293"/>
    <s v="no"/>
    <n v="64.19180201082753"/>
    <x v="98"/>
  </r>
  <r>
    <x v="99"/>
    <n v="77"/>
    <n v="77"/>
    <x v="0"/>
    <x v="1"/>
    <n v="9320"/>
    <x v="0"/>
    <x v="0"/>
    <x v="11"/>
    <s v="NAmes"/>
    <s v="1Fam"/>
    <n v="65.191384752822614"/>
    <x v="1"/>
    <n v="4"/>
    <s v="Low"/>
    <n v="1959"/>
    <n v="1959"/>
    <n v="950"/>
    <s v="no"/>
    <s v="Below Average"/>
    <n v="1225"/>
    <n v="0"/>
    <s v="1 Floor"/>
    <n v="1225"/>
    <s v="no"/>
    <s v="Below Average"/>
    <n v="1"/>
    <n v="0"/>
    <n v="1"/>
    <n v="1"/>
    <n v="3"/>
    <s v="More"/>
    <n v="6"/>
    <x v="92"/>
    <n v="2175"/>
    <s v="no"/>
    <n v="59.287356321839077"/>
    <x v="99"/>
  </r>
  <r>
    <x v="100"/>
    <s v="NA"/>
    <n v="69"/>
    <x v="0"/>
    <x v="0"/>
    <n v="10603"/>
    <x v="0"/>
    <x v="1"/>
    <x v="6"/>
    <s v="NWAmes"/>
    <s v="1Fam"/>
    <n v="67.115548801871967"/>
    <x v="1"/>
    <n v="6"/>
    <s v="Low"/>
    <n v="1977"/>
    <n v="2001"/>
    <n v="1610"/>
    <s v="no"/>
    <s v="Above Average"/>
    <n v="1610"/>
    <n v="0"/>
    <s v="1 Floor"/>
    <n v="1610"/>
    <s v="no"/>
    <s v="Above Average"/>
    <n v="1"/>
    <n v="0"/>
    <n v="2"/>
    <n v="0"/>
    <n v="3"/>
    <s v="More"/>
    <n v="6"/>
    <x v="93"/>
    <n v="3220"/>
    <s v="no"/>
    <n v="63.664596273291927"/>
    <x v="100"/>
  </r>
  <r>
    <x v="101"/>
    <n v="77"/>
    <n v="77"/>
    <x v="0"/>
    <x v="1"/>
    <n v="9206"/>
    <x v="0"/>
    <x v="0"/>
    <x v="12"/>
    <s v="SawyerW"/>
    <s v="1Fam"/>
    <n v="71.682411868126678"/>
    <x v="0"/>
    <n v="6"/>
    <s v="Low"/>
    <n v="1985"/>
    <n v="1985"/>
    <n v="741"/>
    <s v="no"/>
    <s v="Below Average"/>
    <n v="977"/>
    <n v="755"/>
    <s v="2 Floors"/>
    <n v="1732"/>
    <s v="no"/>
    <s v="Above Average"/>
    <n v="0"/>
    <n v="0"/>
    <n v="2"/>
    <n v="1"/>
    <n v="3"/>
    <s v="More"/>
    <n v="7"/>
    <x v="94"/>
    <n v="2473"/>
    <s v="no"/>
    <n v="71.977355438738371"/>
    <x v="101"/>
  </r>
  <r>
    <x v="102"/>
    <n v="64"/>
    <n v="64"/>
    <x v="0"/>
    <x v="0"/>
    <n v="7018"/>
    <x v="0"/>
    <x v="0"/>
    <x v="12"/>
    <s v=""/>
    <s v="Duplex"/>
    <n v="71.682411868126678"/>
    <x v="2"/>
    <n v="5"/>
    <s v="Low"/>
    <n v="1979"/>
    <n v="1979"/>
    <n v="0"/>
    <s v="yes"/>
    <s v="Below Average"/>
    <n v="1535"/>
    <n v="0"/>
    <s v="1 Floor"/>
    <n v="1535"/>
    <s v="no"/>
    <s v="Above Average"/>
    <n v="0"/>
    <n v="0"/>
    <n v="2"/>
    <n v="0"/>
    <n v="2"/>
    <s v="Less"/>
    <n v="8"/>
    <x v="95"/>
    <n v="1535"/>
    <s v="no"/>
    <n v="77.500977198697072"/>
    <x v="102"/>
  </r>
  <r>
    <x v="103"/>
    <n v="94"/>
    <n v="94"/>
    <x v="0"/>
    <x v="1"/>
    <n v="10402"/>
    <x v="0"/>
    <x v="0"/>
    <x v="0"/>
    <s v="CollgCr"/>
    <s v="1Fam"/>
    <n v="74.535824409408733"/>
    <x v="0"/>
    <n v="7"/>
    <s v="High"/>
    <n v="2009"/>
    <n v="2009"/>
    <n v="1226"/>
    <s v="no"/>
    <s v="Above Average"/>
    <n v="1226"/>
    <n v="0"/>
    <s v="1 Floor"/>
    <n v="1226"/>
    <s v="no"/>
    <s v="Below Average"/>
    <n v="0"/>
    <n v="0"/>
    <n v="2"/>
    <n v="0"/>
    <n v="2"/>
    <s v="Less"/>
    <n v="6"/>
    <x v="96"/>
    <n v="2452"/>
    <s v="no"/>
    <n v="81.117455138662322"/>
    <x v="103"/>
  </r>
  <r>
    <x v="104"/>
    <s v="NA"/>
    <n v="69"/>
    <x v="0"/>
    <x v="0"/>
    <n v="7758"/>
    <x v="0"/>
    <x v="0"/>
    <x v="13"/>
    <s v="IDOTRR"/>
    <s v="1Fam"/>
    <n v="52.131298928930256"/>
    <x v="1"/>
    <n v="7"/>
    <s v="High"/>
    <n v="1931"/>
    <n v="1950"/>
    <n v="1040"/>
    <s v="no"/>
    <s v="Below Average"/>
    <n v="1226"/>
    <n v="592"/>
    <s v="2 Floors"/>
    <n v="1818"/>
    <s v="no"/>
    <s v="Above Average"/>
    <n v="0"/>
    <n v="0"/>
    <n v="1"/>
    <n v="1"/>
    <n v="2"/>
    <s v="Less"/>
    <n v="7"/>
    <x v="97"/>
    <n v="2858"/>
    <s v="no"/>
    <n v="59.307207837648704"/>
    <x v="104"/>
  </r>
  <r>
    <x v="105"/>
    <n v="75"/>
    <n v="75"/>
    <x v="0"/>
    <x v="1"/>
    <n v="9375"/>
    <x v="0"/>
    <x v="0"/>
    <x v="5"/>
    <s v="Somerst"/>
    <s v="1Fam"/>
    <n v="83.140020408338017"/>
    <x v="0"/>
    <n v="8"/>
    <s v="High"/>
    <n v="2003"/>
    <n v="2004"/>
    <n v="1053"/>
    <s v="no"/>
    <s v="Below Average"/>
    <n v="1053"/>
    <n v="939"/>
    <s v="2 Floors"/>
    <n v="1992"/>
    <s v="no"/>
    <s v="Above Average"/>
    <n v="0"/>
    <n v="0"/>
    <n v="2"/>
    <n v="1"/>
    <n v="3"/>
    <s v="More"/>
    <n v="9"/>
    <x v="4"/>
    <n v="3045"/>
    <s v="no"/>
    <n v="82.101806239737272"/>
    <x v="105"/>
  </r>
  <r>
    <x v="106"/>
    <n v="60"/>
    <n v="60"/>
    <x v="0"/>
    <x v="0"/>
    <n v="10800"/>
    <x v="0"/>
    <x v="1"/>
    <x v="7"/>
    <s v="OldTown"/>
    <s v="1Fam"/>
    <n v="57.90974368543602"/>
    <x v="1"/>
    <n v="4"/>
    <s v="Low"/>
    <n v="1885"/>
    <n v="1995"/>
    <n v="641"/>
    <s v="no"/>
    <s v="Below Average"/>
    <n v="1047"/>
    <n v="0"/>
    <s v="1 Floor"/>
    <n v="1047"/>
    <s v="no"/>
    <s v="Below Average"/>
    <n v="0"/>
    <n v="0"/>
    <n v="1"/>
    <n v="0"/>
    <n v="1"/>
    <s v="Less"/>
    <n v="6"/>
    <x v="98"/>
    <n v="1688"/>
    <s v="no"/>
    <n v="59.241706161137444"/>
    <x v="106"/>
  </r>
  <r>
    <x v="107"/>
    <n v="50"/>
    <n v="50"/>
    <x v="0"/>
    <x v="0"/>
    <n v="6000"/>
    <x v="0"/>
    <x v="0"/>
    <x v="7"/>
    <s v="OldTown"/>
    <s v="1Fam"/>
    <n v="57.90974368543602"/>
    <x v="1"/>
    <n v="5"/>
    <s v="Low"/>
    <n v="1948"/>
    <n v="1950"/>
    <n v="789"/>
    <s v="no"/>
    <s v="Below Average"/>
    <n v="789"/>
    <n v="0"/>
    <s v="1 Floor"/>
    <n v="789"/>
    <s v="no"/>
    <s v="Below Average"/>
    <n v="0"/>
    <n v="0"/>
    <n v="1"/>
    <n v="0"/>
    <n v="1"/>
    <s v="Less"/>
    <n v="5"/>
    <x v="99"/>
    <n v="1578"/>
    <s v="no"/>
    <n v="72.877059569074774"/>
    <x v="107"/>
  </r>
  <r>
    <x v="108"/>
    <n v="85"/>
    <n v="85"/>
    <x v="0"/>
    <x v="1"/>
    <n v="8500"/>
    <x v="0"/>
    <x v="0"/>
    <x v="13"/>
    <s v="IDOTRR"/>
    <s v="1Fam"/>
    <n v="52.131298928930256"/>
    <x v="1"/>
    <n v="5"/>
    <s v="Low"/>
    <n v="1919"/>
    <n v="2005"/>
    <n v="793"/>
    <s v="no"/>
    <s v="Below Average"/>
    <n v="997"/>
    <n v="520"/>
    <s v="2 Floors"/>
    <n v="1517"/>
    <s v="no"/>
    <s v="Above Average"/>
    <n v="0"/>
    <n v="0"/>
    <n v="2"/>
    <n v="0"/>
    <n v="2"/>
    <s v="Less"/>
    <n v="7"/>
    <x v="99"/>
    <n v="2310"/>
    <s v="no"/>
    <n v="49.78354978354978"/>
    <x v="108"/>
  </r>
  <r>
    <x v="109"/>
    <n v="105"/>
    <n v="105"/>
    <x v="0"/>
    <x v="1"/>
    <n v="11751"/>
    <x v="0"/>
    <x v="1"/>
    <x v="6"/>
    <s v="NWAmes"/>
    <s v="1Fam"/>
    <n v="67.115548801871967"/>
    <x v="1"/>
    <n v="6"/>
    <s v="Low"/>
    <n v="1977"/>
    <n v="1977"/>
    <n v="1844"/>
    <s v="no"/>
    <s v="Above Average"/>
    <n v="1844"/>
    <n v="0"/>
    <s v="1 Floor"/>
    <n v="1844"/>
    <s v="no"/>
    <s v="Above Average"/>
    <n v="0"/>
    <n v="0"/>
    <n v="2"/>
    <n v="0"/>
    <n v="2"/>
    <s v="Less"/>
    <n v="7"/>
    <x v="100"/>
    <n v="3688"/>
    <s v="no"/>
    <n v="51.518438177874188"/>
    <x v="109"/>
  </r>
  <r>
    <x v="110"/>
    <n v="75"/>
    <n v="75"/>
    <x v="0"/>
    <x v="1"/>
    <n v="9525"/>
    <x v="0"/>
    <x v="0"/>
    <x v="15"/>
    <s v="Edwards"/>
    <s v="1Fam"/>
    <n v="61.772149970231268"/>
    <x v="1"/>
    <n v="6"/>
    <s v="Low"/>
    <n v="1954"/>
    <n v="1972"/>
    <n v="994"/>
    <s v="no"/>
    <s v="Below Average"/>
    <n v="1216"/>
    <n v="639"/>
    <s v="2 Floors"/>
    <n v="1855"/>
    <s v="no"/>
    <s v="Above Average"/>
    <n v="0"/>
    <n v="0"/>
    <n v="2"/>
    <n v="0"/>
    <n v="2"/>
    <s v="Less"/>
    <n v="7"/>
    <x v="101"/>
    <n v="2849"/>
    <s v="no"/>
    <n v="48.051948051948052"/>
    <x v="110"/>
  </r>
  <r>
    <x v="111"/>
    <s v="NA"/>
    <n v="69"/>
    <x v="0"/>
    <x v="0"/>
    <n v="7750"/>
    <x v="0"/>
    <x v="0"/>
    <x v="17"/>
    <s v="Gilbert"/>
    <s v="1Fam"/>
    <n v="77.47396854876844"/>
    <x v="0"/>
    <n v="7"/>
    <s v="High"/>
    <n v="2000"/>
    <n v="2000"/>
    <n v="384"/>
    <s v="no"/>
    <s v="Below Average"/>
    <n v="774"/>
    <n v="656"/>
    <s v="2 Floors"/>
    <n v="1430"/>
    <s v="no"/>
    <s v="Below Average"/>
    <n v="0"/>
    <n v="0"/>
    <n v="2"/>
    <n v="1"/>
    <n v="3"/>
    <s v="More"/>
    <n v="7"/>
    <x v="63"/>
    <n v="1814"/>
    <s v="no"/>
    <n v="99.228224917309817"/>
    <x v="111"/>
  </r>
  <r>
    <x v="112"/>
    <n v="77"/>
    <n v="77"/>
    <x v="0"/>
    <x v="1"/>
    <n v="9965"/>
    <x v="0"/>
    <x v="0"/>
    <x v="0"/>
    <s v="CollgCr"/>
    <s v="1Fam"/>
    <n v="74.535824409408733"/>
    <x v="0"/>
    <n v="7"/>
    <s v="High"/>
    <n v="2007"/>
    <n v="2007"/>
    <n v="1264"/>
    <s v="no"/>
    <s v="Above Average"/>
    <n v="1282"/>
    <n v="1414"/>
    <s v="2 Floors"/>
    <n v="2696"/>
    <s v="no"/>
    <s v="Above Average"/>
    <n v="1"/>
    <n v="0"/>
    <n v="2"/>
    <n v="1"/>
    <n v="4"/>
    <s v="More"/>
    <n v="10"/>
    <x v="102"/>
    <n v="3960"/>
    <s v="no"/>
    <n v="96.962121212121218"/>
    <x v="112"/>
  </r>
  <r>
    <x v="113"/>
    <s v="NA"/>
    <n v="69"/>
    <x v="0"/>
    <x v="0"/>
    <n v="21000"/>
    <x v="1"/>
    <x v="1"/>
    <x v="2"/>
    <s v="Crawfor"/>
    <s v="1Fam"/>
    <n v="74.989820121918996"/>
    <x v="0"/>
    <n v="6"/>
    <s v="Low"/>
    <n v="1953"/>
    <n v="1953"/>
    <n v="1809"/>
    <s v="no"/>
    <s v="Above Average"/>
    <n v="2259"/>
    <n v="0"/>
    <s v="1 Floor"/>
    <n v="2259"/>
    <s v="no"/>
    <s v="Above Average"/>
    <n v="1"/>
    <n v="0"/>
    <n v="2"/>
    <n v="0"/>
    <n v="3"/>
    <s v="More"/>
    <n v="7"/>
    <x v="103"/>
    <n v="4068"/>
    <s v="no"/>
    <n v="53.343166175024585"/>
    <x v="113"/>
  </r>
  <r>
    <x v="114"/>
    <n v="61"/>
    <n v="61"/>
    <x v="0"/>
    <x v="0"/>
    <n v="7259"/>
    <x v="0"/>
    <x v="0"/>
    <x v="2"/>
    <s v="Crawfor"/>
    <s v="1Fam"/>
    <n v="74.989820121918996"/>
    <x v="0"/>
    <n v="6"/>
    <s v="Low"/>
    <n v="1945"/>
    <n v="2002"/>
    <n v="1028"/>
    <s v="no"/>
    <s v="Below Average"/>
    <n v="1436"/>
    <n v="884"/>
    <s v="2 Floors"/>
    <n v="2320"/>
    <s v="no"/>
    <s v="Above Average"/>
    <n v="1"/>
    <n v="0"/>
    <n v="2"/>
    <n v="1"/>
    <n v="4"/>
    <s v="More"/>
    <n v="9"/>
    <x v="104"/>
    <n v="3348"/>
    <s v="no"/>
    <n v="77.508960573476699"/>
    <x v="114"/>
  </r>
  <r>
    <x v="115"/>
    <n v="34"/>
    <n v="34"/>
    <x v="0"/>
    <x v="0"/>
    <n v="3230"/>
    <x v="0"/>
    <x v="0"/>
    <x v="5"/>
    <s v=""/>
    <s v="TwnhsE"/>
    <n v="83.140020408338017"/>
    <x v="2"/>
    <n v="6"/>
    <s v="Low"/>
    <n v="1999"/>
    <n v="1999"/>
    <n v="729"/>
    <s v="no"/>
    <s v="Below Average"/>
    <n v="729"/>
    <n v="729"/>
    <s v="2 Floors"/>
    <n v="1458"/>
    <s v="no"/>
    <s v="Below Average"/>
    <n v="0"/>
    <n v="0"/>
    <n v="2"/>
    <n v="1"/>
    <n v="3"/>
    <s v="More"/>
    <n v="5"/>
    <x v="105"/>
    <n v="2187"/>
    <s v="no"/>
    <n v="80.475537265660719"/>
    <x v="115"/>
  </r>
  <r>
    <x v="116"/>
    <s v="NA"/>
    <n v="69"/>
    <x v="0"/>
    <x v="0"/>
    <n v="11616"/>
    <x v="0"/>
    <x v="1"/>
    <x v="9"/>
    <s v="Sawyer"/>
    <s v="1Fam"/>
    <n v="65.835562612127291"/>
    <x v="1"/>
    <n v="5"/>
    <s v="Low"/>
    <n v="1962"/>
    <n v="1962"/>
    <n v="1092"/>
    <s v="no"/>
    <s v="Above Average"/>
    <n v="1092"/>
    <n v="0"/>
    <s v="1 Floor"/>
    <n v="1092"/>
    <s v="no"/>
    <s v="Below Average"/>
    <n v="0"/>
    <n v="1"/>
    <n v="1"/>
    <n v="0"/>
    <n v="2"/>
    <s v="Less"/>
    <n v="6"/>
    <x v="19"/>
    <n v="2184"/>
    <s v="no"/>
    <n v="63.644688644688642"/>
    <x v="116"/>
  </r>
  <r>
    <x v="117"/>
    <n v="74"/>
    <n v="74"/>
    <x v="0"/>
    <x v="1"/>
    <n v="8536"/>
    <x v="0"/>
    <x v="0"/>
    <x v="15"/>
    <s v="Edwards"/>
    <s v="1Fam"/>
    <n v="61.772149970231268"/>
    <x v="1"/>
    <n v="5"/>
    <s v="Low"/>
    <n v="2006"/>
    <n v="2007"/>
    <n v="1125"/>
    <s v="no"/>
    <s v="Above Average"/>
    <n v="1125"/>
    <n v="0"/>
    <s v="1 Floor"/>
    <n v="1125"/>
    <s v="no"/>
    <s v="Below Average"/>
    <n v="0"/>
    <n v="0"/>
    <n v="1"/>
    <n v="1"/>
    <n v="2"/>
    <s v="Less"/>
    <n v="5"/>
    <x v="106"/>
    <n v="2250"/>
    <s v="no"/>
    <n v="68.888888888888886"/>
    <x v="117"/>
  </r>
  <r>
    <x v="118"/>
    <n v="90"/>
    <n v="90"/>
    <x v="0"/>
    <x v="1"/>
    <n v="12376"/>
    <x v="0"/>
    <x v="1"/>
    <x v="12"/>
    <s v="SawyerW"/>
    <s v="1Fam"/>
    <n v="71.682411868126678"/>
    <x v="0"/>
    <n v="7"/>
    <s v="High"/>
    <n v="1990"/>
    <n v="1990"/>
    <n v="1673"/>
    <s v="no"/>
    <s v="Above Average"/>
    <n v="1699"/>
    <n v="1523"/>
    <s v="2 Floors"/>
    <n v="3222"/>
    <s v="yes"/>
    <s v="Above Average"/>
    <n v="1"/>
    <n v="0"/>
    <n v="3"/>
    <n v="0"/>
    <n v="4"/>
    <s v="More"/>
    <n v="11"/>
    <x v="107"/>
    <n v="4895"/>
    <s v="yes"/>
    <n v="65.372829417773232"/>
    <x v="118"/>
  </r>
  <r>
    <x v="119"/>
    <n v="65"/>
    <n v="65"/>
    <x v="0"/>
    <x v="0"/>
    <n v="8461"/>
    <x v="0"/>
    <x v="0"/>
    <x v="0"/>
    <s v="CollgCr"/>
    <s v="1Fam"/>
    <n v="74.535824409408733"/>
    <x v="0"/>
    <n v="6"/>
    <s v="Low"/>
    <n v="2005"/>
    <n v="2006"/>
    <n v="728"/>
    <s v="no"/>
    <s v="Below Average"/>
    <n v="728"/>
    <n v="728"/>
    <s v="2 Floors"/>
    <n v="1456"/>
    <s v="no"/>
    <s v="Below Average"/>
    <n v="0"/>
    <n v="0"/>
    <n v="2"/>
    <n v="1"/>
    <n v="3"/>
    <s v="More"/>
    <n v="8"/>
    <x v="108"/>
    <n v="2184"/>
    <s v="no"/>
    <n v="75.086996336996336"/>
    <x v="119"/>
  </r>
  <r>
    <x v="120"/>
    <s v="NA"/>
    <n v="69"/>
    <x v="0"/>
    <x v="0"/>
    <n v="21453"/>
    <x v="1"/>
    <x v="1"/>
    <x v="19"/>
    <s v="ClearCr"/>
    <s v="1Fam"/>
    <n v="71.6365553142886"/>
    <x v="0"/>
    <n v="6"/>
    <s v="Low"/>
    <n v="1969"/>
    <n v="1969"/>
    <n v="938"/>
    <s v="no"/>
    <s v="Below Average"/>
    <n v="988"/>
    <n v="0"/>
    <s v="1 Floor"/>
    <n v="988"/>
    <s v="no"/>
    <s v="Below Average"/>
    <n v="1"/>
    <n v="0"/>
    <n v="1"/>
    <n v="0"/>
    <n v="2"/>
    <s v="Less"/>
    <n v="4"/>
    <x v="63"/>
    <n v="1926"/>
    <s v="no"/>
    <n v="93.45794392523365"/>
    <x v="120"/>
  </r>
  <r>
    <x v="121"/>
    <n v="50"/>
    <n v="50"/>
    <x v="0"/>
    <x v="0"/>
    <n v="6060"/>
    <x v="0"/>
    <x v="0"/>
    <x v="13"/>
    <s v="IDOTRR"/>
    <s v="1Fam"/>
    <n v="52.131298928930256"/>
    <x v="1"/>
    <n v="4"/>
    <s v="Low"/>
    <n v="1939"/>
    <n v="1950"/>
    <n v="732"/>
    <s v="no"/>
    <s v="Below Average"/>
    <n v="772"/>
    <n v="351"/>
    <s v="2 Floors"/>
    <n v="1123"/>
    <s v="no"/>
    <s v="Below Average"/>
    <n v="0"/>
    <n v="0"/>
    <n v="1"/>
    <n v="0"/>
    <n v="1"/>
    <s v="Less"/>
    <n v="4"/>
    <x v="98"/>
    <n v="1855"/>
    <s v="no"/>
    <n v="53.908355795148246"/>
    <x v="121"/>
  </r>
  <r>
    <x v="122"/>
    <n v="75"/>
    <n v="75"/>
    <x v="0"/>
    <x v="1"/>
    <n v="9464"/>
    <x v="0"/>
    <x v="0"/>
    <x v="11"/>
    <s v="NAmes"/>
    <s v="1Fam"/>
    <n v="65.191384752822614"/>
    <x v="1"/>
    <n v="6"/>
    <s v="Low"/>
    <n v="1958"/>
    <n v="1958"/>
    <n v="1080"/>
    <s v="no"/>
    <s v="Above Average"/>
    <n v="1080"/>
    <n v="0"/>
    <s v="1 Floor"/>
    <n v="1080"/>
    <s v="no"/>
    <s v="Below Average"/>
    <n v="0"/>
    <n v="0"/>
    <n v="1"/>
    <n v="0"/>
    <n v="1"/>
    <s v="Less"/>
    <n v="5"/>
    <x v="109"/>
    <n v="2160"/>
    <s v="no"/>
    <n v="62.962962962962962"/>
    <x v="122"/>
  </r>
  <r>
    <x v="123"/>
    <n v="55"/>
    <n v="55"/>
    <x v="0"/>
    <x v="0"/>
    <n v="7892"/>
    <x v="0"/>
    <x v="0"/>
    <x v="12"/>
    <s v=""/>
    <s v="TwnhsE"/>
    <n v="71.682411868126678"/>
    <x v="2"/>
    <n v="6"/>
    <s v="Low"/>
    <n v="1993"/>
    <n v="1993"/>
    <n v="1199"/>
    <s v="no"/>
    <s v="Above Average"/>
    <n v="1199"/>
    <n v="0"/>
    <s v="1 Floor"/>
    <n v="1199"/>
    <s v="no"/>
    <s v="Below Average"/>
    <n v="0"/>
    <n v="0"/>
    <n v="2"/>
    <n v="0"/>
    <n v="2"/>
    <s v="Less"/>
    <n v="5"/>
    <x v="110"/>
    <n v="2398"/>
    <s v="no"/>
    <n v="64.178482068390323"/>
    <x v="123"/>
  </r>
  <r>
    <x v="124"/>
    <n v="48"/>
    <n v="48"/>
    <x v="0"/>
    <x v="0"/>
    <n v="17043"/>
    <x v="0"/>
    <x v="1"/>
    <x v="6"/>
    <s v="NWAmes"/>
    <s v="1Fam"/>
    <n v="67.115548801871967"/>
    <x v="1"/>
    <n v="6"/>
    <s v="Low"/>
    <n v="1979"/>
    <n v="1998"/>
    <n v="1362"/>
    <s v="no"/>
    <s v="Above Average"/>
    <n v="1586"/>
    <n v="0"/>
    <s v="1 Floor"/>
    <n v="1586"/>
    <s v="no"/>
    <s v="Above Average"/>
    <n v="0"/>
    <n v="0"/>
    <n v="2"/>
    <n v="0"/>
    <n v="2"/>
    <s v="Less"/>
    <n v="7"/>
    <x v="111"/>
    <n v="2948"/>
    <s v="no"/>
    <n v="61.397557666214382"/>
    <x v="124"/>
  </r>
  <r>
    <x v="125"/>
    <n v="60"/>
    <n v="60"/>
    <x v="0"/>
    <x v="0"/>
    <n v="6780"/>
    <x v="0"/>
    <x v="0"/>
    <x v="13"/>
    <s v=""/>
    <s v="2fmCon"/>
    <n v="52.131298928930256"/>
    <x v="2"/>
    <n v="6"/>
    <s v="Low"/>
    <n v="1935"/>
    <n v="1982"/>
    <n v="520"/>
    <s v="no"/>
    <s v="Below Average"/>
    <n v="520"/>
    <n v="0"/>
    <s v="1 Floor"/>
    <n v="754"/>
    <s v="no"/>
    <s v="Below Average"/>
    <n v="1"/>
    <n v="0"/>
    <n v="1"/>
    <n v="0"/>
    <n v="2"/>
    <s v="Less"/>
    <n v="5"/>
    <x v="112"/>
    <n v="1274"/>
    <s v="no"/>
    <n v="66.326530612244895"/>
    <x v="125"/>
  </r>
  <r>
    <x v="126"/>
    <s v="NA"/>
    <n v="69"/>
    <x v="0"/>
    <x v="0"/>
    <n v="4928"/>
    <x v="0"/>
    <x v="0"/>
    <x v="20"/>
    <s v=""/>
    <s v="TwnhsE"/>
    <s v=""/>
    <x v="2"/>
    <n v="6"/>
    <s v="Low"/>
    <n v="1976"/>
    <n v="1976"/>
    <n v="1078"/>
    <s v="no"/>
    <s v="Above Average"/>
    <n v="958"/>
    <n v="0"/>
    <s v="1 Floor"/>
    <n v="958"/>
    <s v="no"/>
    <s v="Below Average"/>
    <n v="0"/>
    <n v="0"/>
    <n v="2"/>
    <n v="0"/>
    <n v="2"/>
    <s v="Less"/>
    <n v="5"/>
    <x v="113"/>
    <n v="2036"/>
    <s v="no"/>
    <n v="62.868369351669941"/>
    <x v="126"/>
  </r>
  <r>
    <x v="127"/>
    <n v="55"/>
    <n v="55"/>
    <x v="0"/>
    <x v="0"/>
    <n v="4388"/>
    <x v="0"/>
    <x v="0"/>
    <x v="7"/>
    <s v="OldTown"/>
    <s v="1Fam"/>
    <n v="57.90974368543602"/>
    <x v="1"/>
    <n v="5"/>
    <s v="Low"/>
    <n v="1930"/>
    <n v="1950"/>
    <n v="672"/>
    <s v="no"/>
    <s v="Below Average"/>
    <n v="840"/>
    <n v="0"/>
    <s v="1 Floor"/>
    <n v="840"/>
    <s v="no"/>
    <s v="Below Average"/>
    <n v="0"/>
    <n v="0"/>
    <n v="1"/>
    <n v="0"/>
    <n v="1"/>
    <s v="Less"/>
    <n v="5"/>
    <x v="114"/>
    <n v="1512"/>
    <s v="no"/>
    <n v="57.539682539682538"/>
    <x v="127"/>
  </r>
  <r>
    <x v="128"/>
    <n v="69"/>
    <n v="69"/>
    <x v="0"/>
    <x v="0"/>
    <n v="7590"/>
    <x v="0"/>
    <x v="0"/>
    <x v="11"/>
    <s v="NAmes"/>
    <s v="1Fam"/>
    <n v="65.191384752822614"/>
    <x v="1"/>
    <n v="6"/>
    <s v="Low"/>
    <n v="1966"/>
    <n v="1966"/>
    <n v="660"/>
    <s v="no"/>
    <s v="Below Average"/>
    <n v="660"/>
    <n v="688"/>
    <s v="2 Floors"/>
    <n v="1348"/>
    <s v="no"/>
    <s v="Below Average"/>
    <n v="0"/>
    <n v="0"/>
    <n v="1"/>
    <n v="1"/>
    <n v="2"/>
    <s v="Less"/>
    <n v="6"/>
    <x v="106"/>
    <n v="2008"/>
    <s v="no"/>
    <n v="77.191235059760956"/>
    <x v="128"/>
  </r>
  <r>
    <x v="129"/>
    <n v="69"/>
    <n v="69"/>
    <x v="0"/>
    <x v="0"/>
    <n v="8973"/>
    <x v="0"/>
    <x v="0"/>
    <x v="11"/>
    <s v="NAmes"/>
    <s v="1Fam"/>
    <n v="65.191384752822614"/>
    <x v="1"/>
    <n v="5"/>
    <s v="Low"/>
    <n v="1958"/>
    <n v="1991"/>
    <n v="1008"/>
    <s v="no"/>
    <s v="Below Average"/>
    <n v="1053"/>
    <n v="0"/>
    <s v="1 Floor"/>
    <n v="1053"/>
    <s v="no"/>
    <s v="Below Average"/>
    <n v="0"/>
    <n v="1"/>
    <n v="1"/>
    <n v="1"/>
    <n v="3"/>
    <s v="More"/>
    <n v="6"/>
    <x v="115"/>
    <n v="2061"/>
    <s v="no"/>
    <n v="72.780203784570602"/>
    <x v="129"/>
  </r>
  <r>
    <x v="130"/>
    <n v="88"/>
    <n v="88"/>
    <x v="0"/>
    <x v="1"/>
    <n v="14200"/>
    <x v="0"/>
    <x v="1"/>
    <x v="11"/>
    <s v="NAmes"/>
    <s v="1Fam"/>
    <n v="65.191384752822614"/>
    <x v="1"/>
    <n v="7"/>
    <s v="High"/>
    <n v="1966"/>
    <n v="1966"/>
    <n v="924"/>
    <s v="no"/>
    <s v="Below Average"/>
    <n v="1216"/>
    <n v="941"/>
    <s v="2 Floors"/>
    <n v="2157"/>
    <s v="no"/>
    <s v="Above Average"/>
    <n v="0"/>
    <n v="0"/>
    <n v="2"/>
    <n v="1"/>
    <n v="3"/>
    <s v="More"/>
    <n v="8"/>
    <x v="64"/>
    <n v="3081"/>
    <s v="no"/>
    <n v="73.352807530022716"/>
    <x v="130"/>
  </r>
  <r>
    <x v="131"/>
    <s v="NA"/>
    <n v="69"/>
    <x v="0"/>
    <x v="0"/>
    <n v="12224"/>
    <x v="0"/>
    <x v="1"/>
    <x v="17"/>
    <s v="Gilbert"/>
    <s v="1Fam"/>
    <n v="77.47396854876844"/>
    <x v="0"/>
    <n v="6"/>
    <s v="Low"/>
    <n v="2000"/>
    <n v="2000"/>
    <n v="992"/>
    <s v="no"/>
    <s v="Below Average"/>
    <n v="1022"/>
    <n v="1032"/>
    <s v="2 Floors"/>
    <n v="2054"/>
    <s v="no"/>
    <s v="Above Average"/>
    <n v="1"/>
    <n v="0"/>
    <n v="2"/>
    <n v="1"/>
    <n v="4"/>
    <s v="More"/>
    <n v="7"/>
    <x v="67"/>
    <n v="3046"/>
    <s v="no"/>
    <n v="80.105055810899543"/>
    <x v="131"/>
  </r>
  <r>
    <x v="132"/>
    <n v="75"/>
    <n v="75"/>
    <x v="0"/>
    <x v="1"/>
    <n v="7388"/>
    <x v="0"/>
    <x v="0"/>
    <x v="11"/>
    <s v="NAmes"/>
    <s v="1Fam"/>
    <n v="65.191384752822614"/>
    <x v="1"/>
    <n v="5"/>
    <s v="Low"/>
    <n v="1959"/>
    <n v="2002"/>
    <n v="1063"/>
    <s v="no"/>
    <s v="Above Average"/>
    <n v="1327"/>
    <n v="0"/>
    <s v="1 Floor"/>
    <n v="1327"/>
    <s v="no"/>
    <s v="Below Average"/>
    <n v="1"/>
    <n v="0"/>
    <n v="1"/>
    <n v="0"/>
    <n v="2"/>
    <s v="Less"/>
    <n v="7"/>
    <x v="116"/>
    <n v="2390"/>
    <s v="no"/>
    <n v="63.07531380753138"/>
    <x v="132"/>
  </r>
  <r>
    <x v="133"/>
    <s v="NA"/>
    <n v="69"/>
    <x v="0"/>
    <x v="0"/>
    <n v="6853"/>
    <x v="0"/>
    <x v="0"/>
    <x v="16"/>
    <s v="Timber"/>
    <s v="1Fam"/>
    <n v="78.098980385544763"/>
    <x v="0"/>
    <n v="8"/>
    <s v="High"/>
    <n v="2001"/>
    <n v="2002"/>
    <n v="1267"/>
    <s v="no"/>
    <s v="Above Average"/>
    <n v="1296"/>
    <n v="0"/>
    <s v="1 Floor"/>
    <n v="1296"/>
    <s v="no"/>
    <s v="Below Average"/>
    <n v="1"/>
    <n v="0"/>
    <n v="2"/>
    <n v="0"/>
    <n v="3"/>
    <s v="More"/>
    <n v="6"/>
    <x v="117"/>
    <n v="2563"/>
    <s v="no"/>
    <n v="85.836909871244629"/>
    <x v="133"/>
  </r>
  <r>
    <x v="134"/>
    <n v="78"/>
    <n v="78"/>
    <x v="0"/>
    <x v="1"/>
    <n v="10335"/>
    <x v="0"/>
    <x v="0"/>
    <x v="9"/>
    <s v="Sawyer"/>
    <s v="1Fam"/>
    <n v="65.835562612127291"/>
    <x v="1"/>
    <n v="5"/>
    <s v="Low"/>
    <n v="1968"/>
    <n v="1993"/>
    <n v="1461"/>
    <s v="no"/>
    <s v="Above Average"/>
    <n v="1721"/>
    <n v="0"/>
    <s v="1 Floor"/>
    <n v="1721"/>
    <s v="no"/>
    <s v="Above Average"/>
    <n v="0"/>
    <n v="0"/>
    <n v="2"/>
    <n v="1"/>
    <n v="3"/>
    <s v="More"/>
    <n v="7"/>
    <x v="63"/>
    <n v="3182"/>
    <s v="no"/>
    <n v="56.568196103079821"/>
    <x v="134"/>
  </r>
  <r>
    <x v="135"/>
    <n v="80"/>
    <n v="80"/>
    <x v="0"/>
    <x v="1"/>
    <n v="10400"/>
    <x v="0"/>
    <x v="0"/>
    <x v="6"/>
    <s v="NWAmes"/>
    <s v="1Fam"/>
    <n v="67.115548801871967"/>
    <x v="1"/>
    <n v="7"/>
    <s v="High"/>
    <n v="1970"/>
    <n v="1970"/>
    <n v="1304"/>
    <s v="no"/>
    <s v="Above Average"/>
    <n v="1682"/>
    <n v="0"/>
    <s v="1 Floor"/>
    <n v="1682"/>
    <s v="no"/>
    <s v="Above Average"/>
    <n v="0"/>
    <n v="0"/>
    <n v="2"/>
    <n v="0"/>
    <n v="2"/>
    <s v="Less"/>
    <n v="7"/>
    <x v="80"/>
    <n v="2986"/>
    <s v="no"/>
    <n v="58.271935699933017"/>
    <x v="135"/>
  </r>
  <r>
    <x v="136"/>
    <s v="NA"/>
    <n v="69"/>
    <x v="0"/>
    <x v="0"/>
    <n v="10355"/>
    <x v="0"/>
    <x v="0"/>
    <x v="11"/>
    <s v="NAmes"/>
    <s v="1Fam"/>
    <n v="65.191384752822614"/>
    <x v="1"/>
    <n v="5"/>
    <s v="Low"/>
    <n v="1967"/>
    <n v="1967"/>
    <n v="1214"/>
    <s v="no"/>
    <s v="Above Average"/>
    <n v="1214"/>
    <n v="0"/>
    <s v="1 Floor"/>
    <n v="1214"/>
    <s v="no"/>
    <s v="Below Average"/>
    <n v="0"/>
    <n v="0"/>
    <n v="2"/>
    <n v="0"/>
    <n v="2"/>
    <s v="Less"/>
    <n v="5"/>
    <x v="5"/>
    <n v="2428"/>
    <s v="no"/>
    <n v="58.896210873146622"/>
    <x v="136"/>
  </r>
  <r>
    <x v="137"/>
    <n v="82"/>
    <n v="82"/>
    <x v="0"/>
    <x v="1"/>
    <n v="11070"/>
    <x v="0"/>
    <x v="1"/>
    <x v="4"/>
    <s v=""/>
    <s v="Duplex"/>
    <n v="69.371268986915226"/>
    <x v="2"/>
    <n v="7"/>
    <s v="High"/>
    <n v="1988"/>
    <n v="1989"/>
    <n v="1907"/>
    <s v="no"/>
    <s v="Above Average"/>
    <n v="1959"/>
    <n v="0"/>
    <s v="1 Floor"/>
    <n v="1959"/>
    <s v="no"/>
    <s v="Above Average"/>
    <n v="0"/>
    <n v="0"/>
    <n v="3"/>
    <n v="0"/>
    <n v="3"/>
    <s v="More"/>
    <n v="9"/>
    <x v="118"/>
    <n v="3866"/>
    <s v="no"/>
    <n v="44.23176409725815"/>
    <x v="137"/>
  </r>
  <r>
    <x v="138"/>
    <n v="73"/>
    <n v="73"/>
    <x v="0"/>
    <x v="1"/>
    <n v="9066"/>
    <x v="0"/>
    <x v="0"/>
    <x v="0"/>
    <s v="CollgCr"/>
    <s v="1Fam"/>
    <n v="74.535824409408733"/>
    <x v="0"/>
    <n v="8"/>
    <s v="High"/>
    <n v="1999"/>
    <n v="2000"/>
    <n v="1004"/>
    <s v="no"/>
    <s v="Below Average"/>
    <n v="1004"/>
    <n v="848"/>
    <s v="2 Floors"/>
    <n v="1852"/>
    <s v="no"/>
    <s v="Above Average"/>
    <n v="0"/>
    <n v="0"/>
    <n v="2"/>
    <n v="1"/>
    <n v="3"/>
    <s v="More"/>
    <n v="7"/>
    <x v="22"/>
    <n v="2856"/>
    <s v="no"/>
    <n v="80.532212885154067"/>
    <x v="138"/>
  </r>
  <r>
    <x v="139"/>
    <n v="65"/>
    <n v="65"/>
    <x v="0"/>
    <x v="0"/>
    <n v="15426"/>
    <x v="0"/>
    <x v="1"/>
    <x v="0"/>
    <s v="CollgCr"/>
    <s v="1Fam"/>
    <n v="74.535824409408733"/>
    <x v="0"/>
    <n v="6"/>
    <s v="Low"/>
    <n v="1997"/>
    <n v="1997"/>
    <n v="928"/>
    <s v="no"/>
    <s v="Below Average"/>
    <n v="928"/>
    <n v="836"/>
    <s v="2 Floors"/>
    <n v="1764"/>
    <s v="no"/>
    <s v="Above Average"/>
    <n v="1"/>
    <n v="0"/>
    <n v="2"/>
    <n v="1"/>
    <n v="4"/>
    <s v="More"/>
    <n v="7"/>
    <x v="119"/>
    <n v="2692"/>
    <s v="no"/>
    <n v="85.995542347696883"/>
    <x v="139"/>
  </r>
  <r>
    <x v="140"/>
    <n v="70"/>
    <n v="70"/>
    <x v="0"/>
    <x v="1"/>
    <n v="10500"/>
    <x v="0"/>
    <x v="0"/>
    <x v="11"/>
    <s v="NAmes"/>
    <s v="1Fam"/>
    <n v="65.191384752822614"/>
    <x v="1"/>
    <n v="4"/>
    <s v="Low"/>
    <n v="1971"/>
    <n v="1971"/>
    <n v="864"/>
    <s v="no"/>
    <s v="Below Average"/>
    <n v="864"/>
    <n v="0"/>
    <s v="1 Floor"/>
    <n v="864"/>
    <s v="no"/>
    <s v="Below Average"/>
    <n v="0"/>
    <n v="0"/>
    <n v="1"/>
    <n v="0"/>
    <n v="1"/>
    <s v="Less"/>
    <n v="5"/>
    <x v="99"/>
    <n v="1728"/>
    <s v="no"/>
    <n v="66.550925925925924"/>
    <x v="140"/>
  </r>
  <r>
    <x v="141"/>
    <n v="78"/>
    <n v="78"/>
    <x v="0"/>
    <x v="1"/>
    <n v="11645"/>
    <x v="0"/>
    <x v="1"/>
    <x v="0"/>
    <s v="CollgCr"/>
    <s v="1Fam"/>
    <n v="74.535824409408733"/>
    <x v="0"/>
    <n v="7"/>
    <s v="High"/>
    <n v="2005"/>
    <n v="2005"/>
    <n v="1734"/>
    <s v="no"/>
    <s v="Above Average"/>
    <n v="1734"/>
    <n v="0"/>
    <s v="1 Floor"/>
    <n v="1734"/>
    <s v="no"/>
    <s v="Above Average"/>
    <n v="1"/>
    <n v="0"/>
    <n v="2"/>
    <n v="0"/>
    <n v="3"/>
    <s v="More"/>
    <n v="7"/>
    <x v="79"/>
    <n v="3468"/>
    <s v="no"/>
    <n v="74.971164936562857"/>
    <x v="141"/>
  </r>
  <r>
    <x v="142"/>
    <n v="71"/>
    <n v="71"/>
    <x v="0"/>
    <x v="1"/>
    <n v="8520"/>
    <x v="0"/>
    <x v="0"/>
    <x v="11"/>
    <s v="NAmes"/>
    <s v="1Fam"/>
    <n v="65.191384752822614"/>
    <x v="1"/>
    <n v="5"/>
    <s v="Low"/>
    <n v="1952"/>
    <n v="1952"/>
    <n v="910"/>
    <s v="no"/>
    <s v="Below Average"/>
    <n v="910"/>
    <n v="475"/>
    <s v="2 Floors"/>
    <n v="1385"/>
    <s v="no"/>
    <s v="Below Average"/>
    <n v="0"/>
    <n v="0"/>
    <n v="2"/>
    <n v="0"/>
    <n v="2"/>
    <s v="Less"/>
    <n v="6"/>
    <x v="120"/>
    <n v="2295"/>
    <s v="no"/>
    <n v="72.331154684095864"/>
    <x v="142"/>
  </r>
  <r>
    <x v="143"/>
    <n v="78"/>
    <n v="78"/>
    <x v="0"/>
    <x v="1"/>
    <n v="10335"/>
    <x v="0"/>
    <x v="0"/>
    <x v="0"/>
    <s v="CollgCr"/>
    <s v="1Fam"/>
    <n v="74.535824409408733"/>
    <x v="0"/>
    <n v="7"/>
    <s v="High"/>
    <n v="1999"/>
    <n v="1999"/>
    <n v="1490"/>
    <s v="no"/>
    <s v="Above Average"/>
    <n v="1501"/>
    <n v="0"/>
    <s v="1 Floor"/>
    <n v="1501"/>
    <s v="no"/>
    <s v="Below Average"/>
    <n v="1"/>
    <n v="0"/>
    <n v="2"/>
    <n v="0"/>
    <n v="3"/>
    <s v="More"/>
    <n v="6"/>
    <x v="121"/>
    <n v="2991"/>
    <s v="no"/>
    <n v="68.204613841524576"/>
    <x v="143"/>
  </r>
  <r>
    <x v="144"/>
    <n v="70"/>
    <n v="70"/>
    <x v="0"/>
    <x v="1"/>
    <n v="9100"/>
    <x v="0"/>
    <x v="0"/>
    <x v="9"/>
    <s v=""/>
    <s v="Duplex"/>
    <n v="65.835562612127291"/>
    <x v="2"/>
    <n v="5"/>
    <s v="Low"/>
    <n v="1963"/>
    <n v="1963"/>
    <n v="1728"/>
    <s v="no"/>
    <s v="Above Average"/>
    <n v="1728"/>
    <n v="0"/>
    <s v="1 Floor"/>
    <n v="1728"/>
    <s v="no"/>
    <s v="Above Average"/>
    <n v="1"/>
    <n v="0"/>
    <n v="2"/>
    <n v="0"/>
    <n v="3"/>
    <s v="More"/>
    <n v="10"/>
    <x v="122"/>
    <n v="3456"/>
    <s v="no"/>
    <n v="36.168981481481481"/>
    <x v="144"/>
  </r>
  <r>
    <x v="145"/>
    <n v="24"/>
    <n v="24"/>
    <x v="1"/>
    <x v="0"/>
    <n v="2522"/>
    <x v="0"/>
    <x v="0"/>
    <x v="15"/>
    <s v=""/>
    <s v="Twnhs"/>
    <n v="61.772149970231268"/>
    <x v="2"/>
    <n v="6"/>
    <s v="Low"/>
    <n v="2004"/>
    <n v="2006"/>
    <n v="970"/>
    <s v="no"/>
    <s v="Below Average"/>
    <n v="970"/>
    <n v="739"/>
    <s v="2 Floors"/>
    <n v="1709"/>
    <s v="no"/>
    <s v="Above Average"/>
    <n v="0"/>
    <n v="0"/>
    <n v="2"/>
    <n v="0"/>
    <n v="2"/>
    <s v="Less"/>
    <n v="7"/>
    <x v="52"/>
    <n v="2679"/>
    <s v="no"/>
    <n v="48.525569242254569"/>
    <x v="145"/>
  </r>
  <r>
    <x v="146"/>
    <n v="51"/>
    <n v="51"/>
    <x v="0"/>
    <x v="0"/>
    <n v="6120"/>
    <x v="0"/>
    <x v="0"/>
    <x v="8"/>
    <s v="BrkSide"/>
    <s v="1Fam"/>
    <n v="64.919237492322253"/>
    <x v="1"/>
    <n v="5"/>
    <s v="Low"/>
    <n v="1931"/>
    <n v="1993"/>
    <n v="715"/>
    <s v="no"/>
    <s v="Below Average"/>
    <n v="875"/>
    <n v="0"/>
    <s v="1 Floor"/>
    <n v="875"/>
    <s v="no"/>
    <s v="Below Average"/>
    <n v="1"/>
    <n v="0"/>
    <n v="1"/>
    <n v="0"/>
    <n v="2"/>
    <s v="Less"/>
    <n v="5"/>
    <x v="123"/>
    <n v="1590"/>
    <s v="no"/>
    <n v="66.037735849056602"/>
    <x v="146"/>
  </r>
  <r>
    <x v="147"/>
    <s v="NA"/>
    <n v="69"/>
    <x v="0"/>
    <x v="0"/>
    <n v="9505"/>
    <x v="0"/>
    <x v="0"/>
    <x v="17"/>
    <s v="Gilbert"/>
    <s v="1Fam"/>
    <n v="77.47396854876844"/>
    <x v="0"/>
    <n v="7"/>
    <s v="High"/>
    <n v="2001"/>
    <n v="2001"/>
    <n v="884"/>
    <s v="no"/>
    <s v="Below Average"/>
    <n v="884"/>
    <n v="1151"/>
    <s v="2 Floors"/>
    <n v="2035"/>
    <s v="no"/>
    <s v="Above Average"/>
    <n v="0"/>
    <n v="0"/>
    <n v="2"/>
    <n v="1"/>
    <n v="3"/>
    <s v="More"/>
    <n v="8"/>
    <x v="124"/>
    <n v="2919"/>
    <s v="no"/>
    <n v="76.224734498115794"/>
    <x v="147"/>
  </r>
  <r>
    <x v="148"/>
    <n v="63"/>
    <n v="63"/>
    <x v="0"/>
    <x v="0"/>
    <n v="7500"/>
    <x v="0"/>
    <x v="0"/>
    <x v="12"/>
    <s v="SawyerW"/>
    <s v="1Fam"/>
    <n v="71.682411868126678"/>
    <x v="0"/>
    <n v="7"/>
    <s v="High"/>
    <n v="2004"/>
    <n v="2005"/>
    <n v="1080"/>
    <s v="no"/>
    <s v="Above Average"/>
    <n v="1080"/>
    <n v="0"/>
    <s v="1 Floor"/>
    <n v="1080"/>
    <s v="no"/>
    <s v="Below Average"/>
    <n v="1"/>
    <n v="0"/>
    <n v="1"/>
    <n v="0"/>
    <n v="2"/>
    <s v="Less"/>
    <n v="6"/>
    <x v="42"/>
    <n v="2160"/>
    <s v="no"/>
    <n v="65.277777777777771"/>
    <x v="148"/>
  </r>
  <r>
    <x v="149"/>
    <s v="NA"/>
    <n v="69"/>
    <x v="0"/>
    <x v="0"/>
    <n v="6240"/>
    <x v="0"/>
    <x v="0"/>
    <x v="8"/>
    <s v="BrkSide"/>
    <s v="1Fam"/>
    <n v="64.919237492322253"/>
    <x v="1"/>
    <n v="5"/>
    <s v="Low"/>
    <n v="1936"/>
    <n v="1950"/>
    <n v="896"/>
    <s v="no"/>
    <s v="Below Average"/>
    <n v="896"/>
    <n v="448"/>
    <s v="2 Floors"/>
    <n v="1344"/>
    <s v="no"/>
    <s v="Below Average"/>
    <n v="0"/>
    <n v="0"/>
    <n v="1"/>
    <n v="0"/>
    <n v="1"/>
    <s v="Less"/>
    <n v="7"/>
    <x v="99"/>
    <n v="2240"/>
    <s v="no"/>
    <n v="51.339285714285715"/>
    <x v="149"/>
  </r>
  <r>
    <x v="150"/>
    <n v="120"/>
    <n v="120"/>
    <x v="1"/>
    <x v="1"/>
    <n v="10356"/>
    <x v="0"/>
    <x v="0"/>
    <x v="0"/>
    <s v="CollgCr"/>
    <s v="1Fam"/>
    <n v="74.535824409408733"/>
    <x v="0"/>
    <n v="5"/>
    <s v="Low"/>
    <n v="1975"/>
    <n v="1975"/>
    <n v="969"/>
    <s v="no"/>
    <s v="Below Average"/>
    <n v="969"/>
    <n v="0"/>
    <s v="1 Floor"/>
    <n v="969"/>
    <s v="no"/>
    <s v="Below Average"/>
    <n v="0"/>
    <n v="0"/>
    <n v="1"/>
    <n v="1"/>
    <n v="2"/>
    <s v="Less"/>
    <n v="5"/>
    <x v="125"/>
    <n v="1938"/>
    <s v="no"/>
    <n v="62.951496388028893"/>
    <x v="150"/>
  </r>
  <r>
    <x v="151"/>
    <n v="107"/>
    <n v="107"/>
    <x v="0"/>
    <x v="1"/>
    <n v="13891"/>
    <x v="0"/>
    <x v="1"/>
    <x v="10"/>
    <s v="NridgHt"/>
    <s v="1Fam"/>
    <n v="92.435750489847905"/>
    <x v="0"/>
    <n v="8"/>
    <s v="High"/>
    <n v="2007"/>
    <n v="2008"/>
    <n v="1710"/>
    <s v="no"/>
    <s v="Above Average"/>
    <n v="1710"/>
    <n v="0"/>
    <s v="1 Floor"/>
    <n v="1710"/>
    <s v="no"/>
    <s v="Above Average"/>
    <n v="1"/>
    <n v="0"/>
    <n v="2"/>
    <n v="0"/>
    <n v="3"/>
    <s v="More"/>
    <n v="6"/>
    <x v="126"/>
    <n v="3420"/>
    <s v="no"/>
    <n v="108.88947368421053"/>
    <x v="151"/>
  </r>
  <r>
    <x v="152"/>
    <s v="NA"/>
    <n v="69"/>
    <x v="0"/>
    <x v="0"/>
    <n v="14803"/>
    <x v="0"/>
    <x v="1"/>
    <x v="6"/>
    <s v="NWAmes"/>
    <s v="1Fam"/>
    <n v="67.115548801871967"/>
    <x v="1"/>
    <n v="6"/>
    <s v="Low"/>
    <n v="1971"/>
    <n v="1971"/>
    <n v="825"/>
    <s v="no"/>
    <s v="Below Average"/>
    <n v="1097"/>
    <n v="896"/>
    <s v="2 Floors"/>
    <n v="1993"/>
    <s v="no"/>
    <s v="Above Average"/>
    <n v="0"/>
    <n v="0"/>
    <n v="2"/>
    <n v="1"/>
    <n v="3"/>
    <s v="More"/>
    <n v="8"/>
    <x v="100"/>
    <n v="2818"/>
    <s v="no"/>
    <n v="67.423704755145494"/>
    <x v="152"/>
  </r>
  <r>
    <x v="153"/>
    <s v="NA"/>
    <n v="69"/>
    <x v="0"/>
    <x v="0"/>
    <n v="13500"/>
    <x v="0"/>
    <x v="1"/>
    <x v="19"/>
    <s v="ClearCr"/>
    <s v="1Fam"/>
    <n v="71.6365553142886"/>
    <x v="0"/>
    <n v="6"/>
    <s v="Low"/>
    <n v="1960"/>
    <n v="1975"/>
    <n v="1602"/>
    <s v="no"/>
    <s v="Above Average"/>
    <n v="1252"/>
    <n v="0"/>
    <s v="1 Floor"/>
    <n v="1252"/>
    <s v="no"/>
    <s v="Below Average"/>
    <n v="1"/>
    <n v="0"/>
    <n v="1"/>
    <n v="0"/>
    <n v="2"/>
    <s v="Less"/>
    <n v="4"/>
    <x v="127"/>
    <n v="2854"/>
    <s v="no"/>
    <n v="82.340574632095311"/>
    <x v="153"/>
  </r>
  <r>
    <x v="154"/>
    <n v="84"/>
    <n v="84"/>
    <x v="0"/>
    <x v="1"/>
    <n v="11340"/>
    <x v="0"/>
    <x v="1"/>
    <x v="7"/>
    <s v="OldTown"/>
    <s v="1Fam"/>
    <n v="57.90974368543602"/>
    <x v="1"/>
    <n v="6"/>
    <s v="Low"/>
    <n v="1923"/>
    <n v="1950"/>
    <n v="1200"/>
    <s v="no"/>
    <s v="Above Average"/>
    <n v="1200"/>
    <n v="0"/>
    <s v="1 Floor"/>
    <n v="1200"/>
    <s v="no"/>
    <s v="Below Average"/>
    <n v="0"/>
    <n v="0"/>
    <n v="1"/>
    <n v="0"/>
    <n v="1"/>
    <s v="Less"/>
    <n v="7"/>
    <x v="122"/>
    <n v="2400"/>
    <s v="no"/>
    <n v="52.083333333333336"/>
    <x v="154"/>
  </r>
  <r>
    <x v="155"/>
    <n v="60"/>
    <n v="60"/>
    <x v="0"/>
    <x v="0"/>
    <n v="9600"/>
    <x v="0"/>
    <x v="0"/>
    <x v="15"/>
    <s v="Edwards"/>
    <s v="1Fam"/>
    <n v="61.772149970231268"/>
    <x v="1"/>
    <n v="6"/>
    <s v="Low"/>
    <n v="1924"/>
    <n v="1950"/>
    <n v="572"/>
    <s v="no"/>
    <s v="Below Average"/>
    <n v="572"/>
    <n v="524"/>
    <s v="2 Floors"/>
    <n v="1096"/>
    <s v="no"/>
    <s v="Below Average"/>
    <n v="0"/>
    <n v="0"/>
    <n v="1"/>
    <n v="0"/>
    <n v="1"/>
    <s v="Less"/>
    <n v="5"/>
    <x v="128"/>
    <n v="1668"/>
    <s v="no"/>
    <n v="47.362110311750598"/>
    <x v="155"/>
  </r>
  <r>
    <x v="156"/>
    <n v="60"/>
    <n v="60"/>
    <x v="0"/>
    <x v="0"/>
    <n v="7200"/>
    <x v="0"/>
    <x v="0"/>
    <x v="11"/>
    <s v="NAmes"/>
    <s v="1Fam"/>
    <n v="65.191384752822614"/>
    <x v="1"/>
    <n v="5"/>
    <s v="Low"/>
    <n v="1950"/>
    <n v="1950"/>
    <n v="0"/>
    <s v="yes"/>
    <s v="Below Average"/>
    <n v="1040"/>
    <n v="0"/>
    <s v="1 Floor"/>
    <n v="1040"/>
    <s v="no"/>
    <s v="Below Average"/>
    <n v="0"/>
    <n v="0"/>
    <n v="1"/>
    <n v="0"/>
    <n v="1"/>
    <s v="Less"/>
    <n v="5"/>
    <x v="129"/>
    <n v="1040"/>
    <s v="no"/>
    <n v="105.28846153846153"/>
    <x v="156"/>
  </r>
  <r>
    <x v="157"/>
    <n v="92"/>
    <n v="92"/>
    <x v="0"/>
    <x v="1"/>
    <n v="12003"/>
    <x v="0"/>
    <x v="1"/>
    <x v="16"/>
    <s v="Timber"/>
    <s v="1Fam"/>
    <n v="78.098980385544763"/>
    <x v="0"/>
    <n v="8"/>
    <s v="High"/>
    <n v="2009"/>
    <n v="2010"/>
    <n v="774"/>
    <s v="no"/>
    <s v="Below Average"/>
    <n v="774"/>
    <n v="1194"/>
    <s v="2 Floors"/>
    <n v="1968"/>
    <s v="no"/>
    <s v="Above Average"/>
    <n v="0"/>
    <n v="0"/>
    <n v="2"/>
    <n v="1"/>
    <n v="3"/>
    <s v="More"/>
    <n v="8"/>
    <x v="130"/>
    <n v="2742"/>
    <s v="no"/>
    <n v="98.285922684172135"/>
    <x v="157"/>
  </r>
  <r>
    <x v="158"/>
    <n v="100"/>
    <n v="100"/>
    <x v="0"/>
    <x v="1"/>
    <n v="12552"/>
    <x v="0"/>
    <x v="1"/>
    <x v="5"/>
    <s v="Somerst"/>
    <s v="1Fam"/>
    <n v="83.140020408338017"/>
    <x v="0"/>
    <n v="7"/>
    <s v="High"/>
    <n v="2004"/>
    <n v="2005"/>
    <n v="991"/>
    <s v="no"/>
    <s v="Below Average"/>
    <n v="991"/>
    <n v="956"/>
    <s v="2 Floors"/>
    <n v="1947"/>
    <s v="no"/>
    <s v="Above Average"/>
    <n v="0"/>
    <n v="0"/>
    <n v="2"/>
    <n v="1"/>
    <n v="3"/>
    <s v="More"/>
    <n v="8"/>
    <x v="131"/>
    <n v="2938"/>
    <s v="no"/>
    <n v="86.759700476514638"/>
    <x v="158"/>
  </r>
  <r>
    <x v="159"/>
    <n v="134"/>
    <n v="134"/>
    <x v="1"/>
    <x v="1"/>
    <n v="19378"/>
    <x v="1"/>
    <x v="1"/>
    <x v="17"/>
    <s v="Gilbert"/>
    <s v="1Fam"/>
    <n v="77.47396854876844"/>
    <x v="0"/>
    <n v="7"/>
    <s v="High"/>
    <n v="2005"/>
    <n v="2006"/>
    <n v="1392"/>
    <s v="no"/>
    <s v="Above Average"/>
    <n v="1392"/>
    <n v="1070"/>
    <s v="2 Floors"/>
    <n v="2462"/>
    <s v="no"/>
    <s v="Above Average"/>
    <n v="1"/>
    <n v="0"/>
    <n v="2"/>
    <n v="1"/>
    <n v="4"/>
    <s v="More"/>
    <n v="9"/>
    <x v="107"/>
    <n v="3854"/>
    <s v="no"/>
    <n v="83.03061754021796"/>
    <x v="159"/>
  </r>
  <r>
    <x v="160"/>
    <s v="NA"/>
    <n v="69"/>
    <x v="0"/>
    <x v="0"/>
    <n v="11120"/>
    <x v="0"/>
    <x v="1"/>
    <x v="1"/>
    <s v="Veenker"/>
    <s v="1Fam"/>
    <n v="77.749411305761271"/>
    <x v="0"/>
    <n v="6"/>
    <s v="Low"/>
    <n v="1984"/>
    <n v="1984"/>
    <n v="1232"/>
    <s v="no"/>
    <s v="Above Average"/>
    <n v="1232"/>
    <n v="0"/>
    <s v="1 Floor"/>
    <n v="1232"/>
    <s v="no"/>
    <s v="Below Average"/>
    <n v="0"/>
    <n v="0"/>
    <n v="2"/>
    <n v="0"/>
    <n v="2"/>
    <s v="Less"/>
    <n v="6"/>
    <x v="132"/>
    <n v="2464"/>
    <s v="no"/>
    <n v="65.949675324675326"/>
    <x v="160"/>
  </r>
  <r>
    <x v="161"/>
    <n v="110"/>
    <n v="110"/>
    <x v="1"/>
    <x v="1"/>
    <n v="13688"/>
    <x v="0"/>
    <x v="1"/>
    <x v="10"/>
    <s v="NridgHt"/>
    <s v="1Fam"/>
    <n v="92.435750489847905"/>
    <x v="0"/>
    <n v="9"/>
    <s v="High"/>
    <n v="2003"/>
    <n v="2004"/>
    <n v="1572"/>
    <s v="no"/>
    <s v="Above Average"/>
    <n v="1572"/>
    <n v="1096"/>
    <s v="2 Floors"/>
    <n v="2668"/>
    <s v="no"/>
    <s v="Above Average"/>
    <n v="1"/>
    <n v="0"/>
    <n v="2"/>
    <n v="1"/>
    <n v="4"/>
    <s v="More"/>
    <n v="10"/>
    <x v="133"/>
    <n v="4240"/>
    <s v="no"/>
    <n v="97.287735849056602"/>
    <x v="161"/>
  </r>
  <r>
    <x v="162"/>
    <n v="95"/>
    <n v="95"/>
    <x v="0"/>
    <x v="1"/>
    <n v="12182"/>
    <x v="0"/>
    <x v="1"/>
    <x v="10"/>
    <s v="NridgHt"/>
    <s v="1Fam"/>
    <n v="92.435750489847905"/>
    <x v="0"/>
    <n v="7"/>
    <s v="High"/>
    <n v="2005"/>
    <n v="2005"/>
    <n v="1541"/>
    <s v="no"/>
    <s v="Above Average"/>
    <n v="1541"/>
    <n v="0"/>
    <s v="1 Floor"/>
    <n v="1541"/>
    <s v="no"/>
    <s v="Above Average"/>
    <n v="0"/>
    <n v="0"/>
    <n v="2"/>
    <n v="0"/>
    <n v="2"/>
    <s v="Less"/>
    <n v="7"/>
    <x v="117"/>
    <n v="3082"/>
    <s v="no"/>
    <n v="71.382219338092142"/>
    <x v="162"/>
  </r>
  <r>
    <x v="163"/>
    <n v="55"/>
    <n v="55"/>
    <x v="0"/>
    <x v="0"/>
    <n v="5500"/>
    <x v="0"/>
    <x v="0"/>
    <x v="7"/>
    <s v="OldTown"/>
    <s v="1Fam"/>
    <n v="57.90974368543602"/>
    <x v="1"/>
    <n v="4"/>
    <s v="Low"/>
    <n v="1956"/>
    <n v="1956"/>
    <n v="882"/>
    <s v="no"/>
    <s v="Below Average"/>
    <n v="882"/>
    <n v="0"/>
    <s v="1 Floor"/>
    <n v="882"/>
    <s v="no"/>
    <s v="Below Average"/>
    <n v="0"/>
    <n v="0"/>
    <n v="1"/>
    <n v="0"/>
    <n v="1"/>
    <s v="Less"/>
    <n v="4"/>
    <x v="134"/>
    <n v="1764"/>
    <s v="no"/>
    <n v="58.503401360544217"/>
    <x v="163"/>
  </r>
  <r>
    <x v="164"/>
    <n v="40"/>
    <n v="40"/>
    <x v="0"/>
    <x v="0"/>
    <n v="5400"/>
    <x v="0"/>
    <x v="0"/>
    <x v="7"/>
    <s v="OldTown"/>
    <s v="1Fam"/>
    <n v="57.90974368543602"/>
    <x v="1"/>
    <n v="6"/>
    <s v="Low"/>
    <n v="1926"/>
    <n v="2004"/>
    <n v="1149"/>
    <s v="no"/>
    <s v="Above Average"/>
    <n v="1149"/>
    <n v="467"/>
    <s v="2 Floors"/>
    <n v="1616"/>
    <s v="no"/>
    <s v="Above Average"/>
    <n v="0"/>
    <n v="0"/>
    <n v="2"/>
    <n v="0"/>
    <n v="2"/>
    <s v="Less"/>
    <n v="5"/>
    <x v="135"/>
    <n v="2765"/>
    <s v="no"/>
    <n v="54.972875226039783"/>
    <x v="164"/>
  </r>
  <r>
    <x v="165"/>
    <n v="62"/>
    <n v="62"/>
    <x v="0"/>
    <x v="0"/>
    <n v="10106"/>
    <x v="0"/>
    <x v="0"/>
    <x v="15"/>
    <s v=""/>
    <s v="2fmCon"/>
    <n v="61.772149970231268"/>
    <x v="2"/>
    <n v="5"/>
    <s v="Low"/>
    <n v="1940"/>
    <n v="1999"/>
    <n v="644"/>
    <s v="no"/>
    <s v="Below Average"/>
    <n v="808"/>
    <n v="547"/>
    <s v="2 Floors"/>
    <n v="1355"/>
    <s v="no"/>
    <s v="Below Average"/>
    <n v="1"/>
    <n v="0"/>
    <n v="2"/>
    <n v="0"/>
    <n v="3"/>
    <s v="More"/>
    <n v="6"/>
    <x v="136"/>
    <n v="1999"/>
    <s v="no"/>
    <n v="63.781890945472739"/>
    <x v="165"/>
  </r>
  <r>
    <x v="166"/>
    <s v="NA"/>
    <n v="69"/>
    <x v="0"/>
    <x v="0"/>
    <n v="10708"/>
    <x v="0"/>
    <x v="1"/>
    <x v="19"/>
    <s v="ClearCr"/>
    <s v="1Fam"/>
    <n v="71.6365553142886"/>
    <x v="0"/>
    <n v="5"/>
    <s v="Low"/>
    <n v="1955"/>
    <n v="1993"/>
    <n v="1617"/>
    <s v="no"/>
    <s v="Above Average"/>
    <n v="1867"/>
    <n v="0"/>
    <s v="1 Floor"/>
    <n v="1867"/>
    <s v="no"/>
    <s v="Above Average"/>
    <n v="1"/>
    <n v="0"/>
    <n v="1"/>
    <n v="0"/>
    <n v="2"/>
    <s v="Less"/>
    <n v="7"/>
    <x v="100"/>
    <n v="3484"/>
    <s v="no"/>
    <n v="54.535017221584383"/>
    <x v="166"/>
  </r>
  <r>
    <x v="167"/>
    <n v="86"/>
    <n v="86"/>
    <x v="0"/>
    <x v="1"/>
    <n v="10562"/>
    <x v="0"/>
    <x v="1"/>
    <x v="10"/>
    <s v="NridgHt"/>
    <s v="1Fam"/>
    <n v="92.435750489847905"/>
    <x v="0"/>
    <n v="8"/>
    <s v="High"/>
    <n v="2007"/>
    <n v="2007"/>
    <n v="1582"/>
    <s v="no"/>
    <s v="Above Average"/>
    <n v="1610"/>
    <n v="551"/>
    <s v="2 Floors"/>
    <n v="2161"/>
    <s v="no"/>
    <s v="Above Average"/>
    <n v="1"/>
    <n v="0"/>
    <n v="1"/>
    <n v="1"/>
    <n v="3"/>
    <s v="More"/>
    <n v="8"/>
    <x v="137"/>
    <n v="3743"/>
    <s v="no"/>
    <n v="86.995458188618755"/>
    <x v="167"/>
  </r>
  <r>
    <x v="168"/>
    <n v="62"/>
    <n v="62"/>
    <x v="0"/>
    <x v="0"/>
    <n v="8244"/>
    <x v="0"/>
    <x v="0"/>
    <x v="17"/>
    <s v="Gilbert"/>
    <s v="1Fam"/>
    <n v="77.47396854876844"/>
    <x v="0"/>
    <n v="7"/>
    <s v="High"/>
    <n v="2004"/>
    <n v="2004"/>
    <n v="840"/>
    <s v="no"/>
    <s v="Below Average"/>
    <n v="840"/>
    <n v="880"/>
    <s v="2 Floors"/>
    <n v="1720"/>
    <s v="no"/>
    <s v="Above Average"/>
    <n v="0"/>
    <n v="0"/>
    <n v="2"/>
    <n v="1"/>
    <n v="3"/>
    <s v="More"/>
    <n v="7"/>
    <x v="138"/>
    <n v="2560"/>
    <s v="no"/>
    <n v="71.6796875"/>
    <x v="168"/>
  </r>
  <r>
    <x v="169"/>
    <s v="NA"/>
    <n v="69"/>
    <x v="0"/>
    <x v="0"/>
    <n v="16669"/>
    <x v="0"/>
    <x v="1"/>
    <x v="16"/>
    <s v="Timber"/>
    <s v="1Fam"/>
    <n v="78.098980385544763"/>
    <x v="0"/>
    <n v="8"/>
    <s v="High"/>
    <n v="1981"/>
    <n v="1981"/>
    <n v="1686"/>
    <s v="no"/>
    <s v="Above Average"/>
    <n v="1707"/>
    <n v="0"/>
    <s v="1 Floor"/>
    <n v="1707"/>
    <s v="no"/>
    <s v="Above Average"/>
    <n v="0"/>
    <n v="0"/>
    <n v="2"/>
    <n v="1"/>
    <n v="3"/>
    <s v="More"/>
    <n v="6"/>
    <x v="139"/>
    <n v="3393"/>
    <s v="no"/>
    <n v="67.197170645446505"/>
    <x v="169"/>
  </r>
  <r>
    <x v="170"/>
    <s v="NA"/>
    <n v="69"/>
    <x v="0"/>
    <x v="0"/>
    <n v="12358"/>
    <x v="0"/>
    <x v="1"/>
    <x v="7"/>
    <s v="OldTown"/>
    <s v="1Fam"/>
    <n v="57.90974368543602"/>
    <x v="1"/>
    <n v="5"/>
    <s v="Low"/>
    <n v="1941"/>
    <n v="1950"/>
    <n v="720"/>
    <s v="no"/>
    <s v="Below Average"/>
    <n v="854"/>
    <n v="0"/>
    <s v="1 Floor"/>
    <n v="1382"/>
    <s v="no"/>
    <s v="Below Average"/>
    <n v="0"/>
    <n v="0"/>
    <n v="1"/>
    <n v="1"/>
    <n v="2"/>
    <s v="Less"/>
    <n v="7"/>
    <x v="140"/>
    <n v="2102"/>
    <s v="no"/>
    <n v="61.132254995242626"/>
    <x v="170"/>
  </r>
  <r>
    <x v="171"/>
    <n v="141"/>
    <n v="141"/>
    <x v="1"/>
    <x v="1"/>
    <n v="31770"/>
    <x v="1"/>
    <x v="1"/>
    <x v="11"/>
    <s v="NAmes"/>
    <s v="1Fam"/>
    <n v="65.191384752822614"/>
    <x v="1"/>
    <n v="6"/>
    <s v="Low"/>
    <n v="1960"/>
    <n v="1960"/>
    <n v="1080"/>
    <s v="no"/>
    <s v="Above Average"/>
    <n v="1656"/>
    <n v="0"/>
    <s v="1 Floor"/>
    <n v="1656"/>
    <s v="no"/>
    <s v="Above Average"/>
    <n v="1"/>
    <n v="0"/>
    <n v="1"/>
    <n v="0"/>
    <n v="2"/>
    <s v="Less"/>
    <n v="7"/>
    <x v="141"/>
    <n v="2736"/>
    <s v="no"/>
    <n v="78.581871345029242"/>
    <x v="171"/>
  </r>
  <r>
    <x v="172"/>
    <n v="44"/>
    <n v="44"/>
    <x v="0"/>
    <x v="0"/>
    <n v="5306"/>
    <x v="0"/>
    <x v="0"/>
    <x v="18"/>
    <s v=""/>
    <s v="TwnhsE"/>
    <n v="100.53527892314388"/>
    <x v="2"/>
    <n v="7"/>
    <s v="High"/>
    <n v="1987"/>
    <n v="1987"/>
    <n v="1064"/>
    <s v="no"/>
    <s v="Above Average"/>
    <n v="1064"/>
    <n v="703"/>
    <s v="2 Floors"/>
    <n v="1767"/>
    <s v="no"/>
    <s v="Above Average"/>
    <n v="1"/>
    <n v="0"/>
    <n v="2"/>
    <n v="0"/>
    <n v="3"/>
    <s v="More"/>
    <n v="5"/>
    <x v="142"/>
    <n v="2831"/>
    <s v="no"/>
    <n v="84.422465559872833"/>
    <x v="172"/>
  </r>
  <r>
    <x v="173"/>
    <n v="80"/>
    <n v="80"/>
    <x v="0"/>
    <x v="1"/>
    <n v="10197"/>
    <x v="0"/>
    <x v="0"/>
    <x v="11"/>
    <s v="NAmes"/>
    <s v="1Fam"/>
    <n v="65.191384752822614"/>
    <x v="1"/>
    <n v="6"/>
    <s v="Low"/>
    <n v="1961"/>
    <n v="1961"/>
    <n v="1362"/>
    <s v="no"/>
    <s v="Above Average"/>
    <n v="1362"/>
    <n v="0"/>
    <s v="1 Floor"/>
    <n v="1362"/>
    <s v="no"/>
    <s v="Below Average"/>
    <n v="1"/>
    <n v="0"/>
    <n v="1"/>
    <n v="1"/>
    <n v="3"/>
    <s v="More"/>
    <n v="6"/>
    <x v="143"/>
    <n v="2724"/>
    <s v="no"/>
    <n v="59.838472834067545"/>
    <x v="173"/>
  </r>
  <r>
    <x v="174"/>
    <n v="47"/>
    <n v="47"/>
    <x v="0"/>
    <x v="0"/>
    <n v="12416"/>
    <x v="0"/>
    <x v="1"/>
    <x v="16"/>
    <s v="Timber"/>
    <s v="1Fam"/>
    <n v="78.098980385544763"/>
    <x v="0"/>
    <n v="6"/>
    <s v="Low"/>
    <n v="1986"/>
    <n v="1986"/>
    <n v="1606"/>
    <s v="no"/>
    <s v="Above Average"/>
    <n v="1651"/>
    <n v="0"/>
    <s v="1 Floor"/>
    <n v="1651"/>
    <s v="no"/>
    <s v="Above Average"/>
    <n v="1"/>
    <n v="0"/>
    <n v="2"/>
    <n v="0"/>
    <n v="3"/>
    <s v="More"/>
    <n v="7"/>
    <x v="144"/>
    <n v="3257"/>
    <s v="no"/>
    <n v="56.493705864292295"/>
    <x v="174"/>
  </r>
  <r>
    <x v="175"/>
    <n v="84"/>
    <n v="84"/>
    <x v="0"/>
    <x v="1"/>
    <n v="12615"/>
    <x v="0"/>
    <x v="1"/>
    <x v="15"/>
    <s v="Edwards"/>
    <s v="1Fam"/>
    <n v="61.772149970231268"/>
    <x v="1"/>
    <n v="6"/>
    <s v="Low"/>
    <n v="1950"/>
    <n v="2001"/>
    <n v="1202"/>
    <s v="no"/>
    <s v="Above Average"/>
    <n v="2158"/>
    <n v="0"/>
    <s v="1 Floor"/>
    <n v="2158"/>
    <s v="no"/>
    <s v="Above Average"/>
    <n v="1"/>
    <n v="0"/>
    <n v="2"/>
    <n v="0"/>
    <n v="3"/>
    <s v="More"/>
    <n v="7"/>
    <x v="145"/>
    <n v="3360"/>
    <s v="no"/>
    <n v="72.321428571428569"/>
    <x v="175"/>
  </r>
  <r>
    <x v="176"/>
    <n v="97"/>
    <n v="97"/>
    <x v="0"/>
    <x v="1"/>
    <n v="10029"/>
    <x v="0"/>
    <x v="0"/>
    <x v="19"/>
    <s v="ClearCr"/>
    <s v="1Fam"/>
    <n v="71.6365553142886"/>
    <x v="0"/>
    <n v="6"/>
    <s v="Low"/>
    <n v="1988"/>
    <n v="1989"/>
    <n v="1151"/>
    <s v="no"/>
    <s v="Above Average"/>
    <n v="1164"/>
    <n v="896"/>
    <s v="2 Floors"/>
    <n v="2060"/>
    <s v="no"/>
    <s v="Above Average"/>
    <n v="0"/>
    <n v="1"/>
    <n v="2"/>
    <n v="1"/>
    <n v="4"/>
    <s v="More"/>
    <n v="8"/>
    <x v="146"/>
    <n v="3211"/>
    <s v="no"/>
    <n v="65.711616318903765"/>
    <x v="176"/>
  </r>
  <r>
    <x v="177"/>
    <s v="NA"/>
    <n v="69"/>
    <x v="0"/>
    <x v="0"/>
    <n v="13650"/>
    <x v="0"/>
    <x v="1"/>
    <x v="9"/>
    <s v="Sawyer"/>
    <s v="1Fam"/>
    <n v="65.835562612127291"/>
    <x v="1"/>
    <n v="5"/>
    <s v="Low"/>
    <n v="1958"/>
    <n v="1958"/>
    <n v="1052"/>
    <s v="no"/>
    <s v="Below Average"/>
    <n v="1252"/>
    <n v="668"/>
    <s v="2 Floors"/>
    <n v="1920"/>
    <s v="no"/>
    <s v="Above Average"/>
    <n v="1"/>
    <n v="0"/>
    <n v="2"/>
    <n v="0"/>
    <n v="3"/>
    <s v="More"/>
    <n v="8"/>
    <x v="54"/>
    <n v="2972"/>
    <s v="no"/>
    <n v="58.04172274562584"/>
    <x v="177"/>
  </r>
  <r>
    <x v="178"/>
    <n v="63"/>
    <n v="63"/>
    <x v="0"/>
    <x v="0"/>
    <n v="17423"/>
    <x v="0"/>
    <x v="1"/>
    <x v="18"/>
    <s v="StoneBr"/>
    <s v="1Fam"/>
    <n v="100.53527892314388"/>
    <x v="0"/>
    <n v="9"/>
    <s v="High"/>
    <n v="2008"/>
    <n v="2009"/>
    <n v="2216"/>
    <s v="yes"/>
    <s v="Above Average"/>
    <n v="2234"/>
    <n v="0"/>
    <s v="1 Floor"/>
    <n v="2234"/>
    <s v="no"/>
    <s v="Above Average"/>
    <n v="1"/>
    <n v="0"/>
    <n v="2"/>
    <n v="0"/>
    <n v="3"/>
    <s v="More"/>
    <n v="9"/>
    <x v="147"/>
    <n v="4450"/>
    <s v="no"/>
    <n v="112.7723595505618"/>
    <x v="178"/>
  </r>
  <r>
    <x v="179"/>
    <n v="60"/>
    <n v="60"/>
    <x v="0"/>
    <x v="0"/>
    <n v="8520"/>
    <x v="0"/>
    <x v="0"/>
    <x v="7"/>
    <s v="OldTown"/>
    <s v="1Fam"/>
    <n v="57.90974368543602"/>
    <x v="1"/>
    <n v="5"/>
    <s v="Low"/>
    <n v="1923"/>
    <n v="2006"/>
    <n v="968"/>
    <s v="no"/>
    <s v="Below Average"/>
    <n v="968"/>
    <n v="0"/>
    <s v="1 Floor"/>
    <n v="968"/>
    <s v="no"/>
    <s v="Below Average"/>
    <n v="0"/>
    <n v="0"/>
    <n v="1"/>
    <n v="0"/>
    <n v="1"/>
    <s v="Less"/>
    <n v="5"/>
    <x v="98"/>
    <n v="1936"/>
    <s v="no"/>
    <n v="51.652892561983471"/>
    <x v="179"/>
  </r>
  <r>
    <x v="180"/>
    <s v="NA"/>
    <n v="69"/>
    <x v="0"/>
    <x v="0"/>
    <n v="2117"/>
    <x v="0"/>
    <x v="0"/>
    <x v="5"/>
    <s v=""/>
    <s v="Twnhs"/>
    <n v="83.140020408338017"/>
    <x v="2"/>
    <n v="6"/>
    <s v="Low"/>
    <n v="2000"/>
    <n v="2000"/>
    <n v="756"/>
    <s v="no"/>
    <s v="Below Average"/>
    <n v="769"/>
    <n v="756"/>
    <s v="2 Floors"/>
    <n v="1525"/>
    <s v="no"/>
    <s v="Above Average"/>
    <n v="0"/>
    <n v="0"/>
    <n v="2"/>
    <n v="1"/>
    <n v="3"/>
    <s v="More"/>
    <n v="5"/>
    <x v="48"/>
    <n v="2281"/>
    <s v="no"/>
    <n v="77.59754493643139"/>
    <x v="180"/>
  </r>
  <r>
    <x v="181"/>
    <n v="54"/>
    <n v="54"/>
    <x v="0"/>
    <x v="0"/>
    <n v="7588"/>
    <x v="0"/>
    <x v="0"/>
    <x v="2"/>
    <s v="Crawfor"/>
    <s v="1Fam"/>
    <n v="74.989820121918996"/>
    <x v="0"/>
    <n v="7"/>
    <s v="High"/>
    <n v="1920"/>
    <n v="1950"/>
    <n v="793"/>
    <s v="no"/>
    <s v="Below Average"/>
    <n v="901"/>
    <n v="901"/>
    <s v="2 Floors"/>
    <n v="1802"/>
    <s v="no"/>
    <s v="Above Average"/>
    <n v="0"/>
    <n v="0"/>
    <n v="1"/>
    <n v="1"/>
    <n v="2"/>
    <s v="Less"/>
    <n v="9"/>
    <x v="148"/>
    <n v="2595"/>
    <s v="no"/>
    <n v="77.109826589595372"/>
    <x v="181"/>
  </r>
  <r>
    <x v="182"/>
    <n v="60"/>
    <n v="60"/>
    <x v="0"/>
    <x v="0"/>
    <n v="9060"/>
    <x v="0"/>
    <x v="0"/>
    <x v="15"/>
    <s v="Edwards"/>
    <s v="1Fam"/>
    <n v="61.772149970231268"/>
    <x v="1"/>
    <n v="5"/>
    <s v="Low"/>
    <n v="1957"/>
    <n v="2006"/>
    <n v="0"/>
    <s v="yes"/>
    <s v="Below Average"/>
    <n v="1340"/>
    <n v="0"/>
    <s v="1 Floor"/>
    <n v="1340"/>
    <s v="no"/>
    <s v="Below Average"/>
    <n v="0"/>
    <n v="0"/>
    <n v="1"/>
    <n v="0"/>
    <n v="1"/>
    <s v="Less"/>
    <n v="7"/>
    <x v="149"/>
    <n v="1340"/>
    <s v="no"/>
    <n v="89.552238805970148"/>
    <x v="182"/>
  </r>
  <r>
    <x v="183"/>
    <n v="63"/>
    <n v="63"/>
    <x v="0"/>
    <x v="0"/>
    <n v="11426"/>
    <x v="0"/>
    <x v="1"/>
    <x v="7"/>
    <s v="OldTown"/>
    <s v="1Fam"/>
    <n v="57.90974368543602"/>
    <x v="1"/>
    <n v="7"/>
    <s v="High"/>
    <n v="2003"/>
    <n v="2003"/>
    <n v="1362"/>
    <s v="no"/>
    <s v="Above Average"/>
    <n v="1362"/>
    <n v="720"/>
    <s v="2 Floors"/>
    <n v="2082"/>
    <s v="no"/>
    <s v="Above Average"/>
    <n v="0"/>
    <n v="0"/>
    <n v="2"/>
    <n v="1"/>
    <n v="3"/>
    <s v="More"/>
    <n v="6"/>
    <x v="7"/>
    <n v="3444"/>
    <s v="no"/>
    <n v="58.072009291521489"/>
    <x v="183"/>
  </r>
  <r>
    <x v="184"/>
    <n v="92"/>
    <n v="92"/>
    <x v="0"/>
    <x v="1"/>
    <n v="7438"/>
    <x v="0"/>
    <x v="0"/>
    <x v="8"/>
    <s v="BrkSide"/>
    <s v="1Fam"/>
    <n v="64.919237492322253"/>
    <x v="1"/>
    <n v="5"/>
    <s v="Low"/>
    <n v="1908"/>
    <n v="1991"/>
    <n v="504"/>
    <s v="no"/>
    <s v="Below Average"/>
    <n v="936"/>
    <n v="316"/>
    <s v="2 Floors"/>
    <n v="1252"/>
    <s v="no"/>
    <s v="Below Average"/>
    <n v="0"/>
    <n v="0"/>
    <n v="1"/>
    <n v="0"/>
    <n v="1"/>
    <s v="Less"/>
    <n v="5"/>
    <x v="47"/>
    <n v="1756"/>
    <s v="no"/>
    <n v="72.323462414578586"/>
    <x v="184"/>
  </r>
  <r>
    <x v="185"/>
    <n v="90"/>
    <n v="90"/>
    <x v="0"/>
    <x v="1"/>
    <n v="22950"/>
    <x v="1"/>
    <x v="1"/>
    <x v="7"/>
    <s v="OldTown"/>
    <s v="1Fam"/>
    <n v="57.90974368543602"/>
    <x v="1"/>
    <n v="10"/>
    <s v="High"/>
    <n v="1892"/>
    <n v="1993"/>
    <n v="1107"/>
    <s v="no"/>
    <s v="Above Average"/>
    <n v="1518"/>
    <n v="1518"/>
    <s v="2 Floors"/>
    <n v="3608"/>
    <s v="yes"/>
    <s v="Above Average"/>
    <n v="0"/>
    <n v="0"/>
    <n v="2"/>
    <n v="1"/>
    <n v="3"/>
    <s v="More"/>
    <n v="12"/>
    <x v="150"/>
    <n v="4715"/>
    <s v="yes"/>
    <n v="100.7423117709438"/>
    <x v="185"/>
  </r>
  <r>
    <x v="186"/>
    <s v="NA"/>
    <n v="69"/>
    <x v="0"/>
    <x v="0"/>
    <n v="9947"/>
    <x v="0"/>
    <x v="0"/>
    <x v="4"/>
    <s v="Mitchel"/>
    <s v="1Fam"/>
    <n v="69.371268986915226"/>
    <x v="1"/>
    <n v="7"/>
    <s v="High"/>
    <n v="1990"/>
    <n v="1991"/>
    <n v="1188"/>
    <s v="no"/>
    <s v="Above Average"/>
    <n v="1217"/>
    <n v="0"/>
    <s v="1 Floor"/>
    <n v="1217"/>
    <s v="no"/>
    <s v="Below Average"/>
    <n v="1"/>
    <n v="0"/>
    <n v="2"/>
    <n v="0"/>
    <n v="3"/>
    <s v="More"/>
    <n v="6"/>
    <x v="151"/>
    <n v="2405"/>
    <s v="no"/>
    <n v="71.933471933471935"/>
    <x v="186"/>
  </r>
  <r>
    <x v="187"/>
    <n v="60"/>
    <n v="60"/>
    <x v="0"/>
    <x v="0"/>
    <n v="10410"/>
    <x v="0"/>
    <x v="0"/>
    <x v="7"/>
    <s v="OldTown"/>
    <s v="1Fam"/>
    <n v="57.90974368543602"/>
    <x v="1"/>
    <n v="5"/>
    <s v="Low"/>
    <n v="1916"/>
    <n v="1987"/>
    <n v="660"/>
    <s v="no"/>
    <s v="Below Average"/>
    <n v="808"/>
    <n v="704"/>
    <s v="2 Floors"/>
    <n v="1656"/>
    <s v="no"/>
    <s v="Above Average"/>
    <n v="0"/>
    <n v="0"/>
    <n v="2"/>
    <n v="1"/>
    <n v="3"/>
    <s v="More"/>
    <n v="8"/>
    <x v="152"/>
    <n v="2316"/>
    <s v="no"/>
    <n v="58.290155440414509"/>
    <x v="187"/>
  </r>
  <r>
    <x v="188"/>
    <n v="64"/>
    <n v="64"/>
    <x v="0"/>
    <x v="0"/>
    <n v="7018"/>
    <x v="0"/>
    <x v="0"/>
    <x v="12"/>
    <s v=""/>
    <s v="Duplex"/>
    <n v="71.682411868126678"/>
    <x v="2"/>
    <n v="5"/>
    <s v="Low"/>
    <n v="1979"/>
    <n v="1979"/>
    <n v="1086"/>
    <s v="no"/>
    <s v="Above Average"/>
    <n v="1224"/>
    <n v="0"/>
    <s v="1 Floor"/>
    <n v="1224"/>
    <s v="no"/>
    <s v="Below Average"/>
    <n v="2"/>
    <n v="0"/>
    <n v="0"/>
    <n v="2"/>
    <n v="4"/>
    <s v="More"/>
    <n v="6"/>
    <x v="153"/>
    <n v="2310"/>
    <s v="no"/>
    <n v="66.379653679653686"/>
    <x v="188"/>
  </r>
  <r>
    <x v="189"/>
    <n v="41"/>
    <n v="41"/>
    <x v="0"/>
    <x v="0"/>
    <n v="4923"/>
    <x v="0"/>
    <x v="0"/>
    <x v="18"/>
    <s v=""/>
    <s v="TwnhsE"/>
    <n v="100.53527892314388"/>
    <x v="2"/>
    <n v="8"/>
    <s v="High"/>
    <n v="2001"/>
    <n v="2002"/>
    <n v="1593"/>
    <s v="no"/>
    <s v="Above Average"/>
    <n v="1593"/>
    <n v="0"/>
    <s v="1 Floor"/>
    <n v="1593"/>
    <s v="no"/>
    <s v="Above Average"/>
    <n v="1"/>
    <n v="0"/>
    <n v="1"/>
    <n v="1"/>
    <n v="3"/>
    <s v="More"/>
    <n v="5"/>
    <x v="154"/>
    <n v="3186"/>
    <s v="no"/>
    <n v="89.76773383553045"/>
    <x v="189"/>
  </r>
  <r>
    <x v="190"/>
    <n v="70"/>
    <n v="70"/>
    <x v="0"/>
    <x v="1"/>
    <n v="10570"/>
    <x v="0"/>
    <x v="1"/>
    <x v="2"/>
    <s v="Crawfor"/>
    <s v="1Fam"/>
    <n v="74.989820121918996"/>
    <x v="0"/>
    <n v="8"/>
    <s v="High"/>
    <n v="1932"/>
    <n v="1994"/>
    <n v="853"/>
    <s v="no"/>
    <s v="Below Average"/>
    <n v="1549"/>
    <n v="1178"/>
    <s v="2 Floors"/>
    <n v="2727"/>
    <s v="no"/>
    <s v="Above Average"/>
    <n v="0"/>
    <n v="0"/>
    <n v="2"/>
    <n v="1"/>
    <n v="3"/>
    <s v="More"/>
    <n v="10"/>
    <x v="155"/>
    <n v="3580"/>
    <s v="no"/>
    <n v="87.988826815642454"/>
    <x v="190"/>
  </r>
  <r>
    <x v="191"/>
    <s v="NA"/>
    <n v="69"/>
    <x v="0"/>
    <x v="0"/>
    <n v="7472"/>
    <x v="0"/>
    <x v="0"/>
    <x v="11"/>
    <s v="NAmes"/>
    <s v="1Fam"/>
    <n v="65.191384752822614"/>
    <x v="1"/>
    <n v="7"/>
    <s v="High"/>
    <n v="1972"/>
    <n v="2004"/>
    <n v="725"/>
    <s v="no"/>
    <s v="Below Average"/>
    <n v="725"/>
    <n v="754"/>
    <s v="2 Floors"/>
    <n v="1479"/>
    <s v="no"/>
    <s v="Below Average"/>
    <n v="1"/>
    <n v="0"/>
    <n v="1"/>
    <n v="1"/>
    <n v="3"/>
    <s v="More"/>
    <n v="7"/>
    <x v="144"/>
    <n v="2204"/>
    <s v="no"/>
    <n v="83.484573502722327"/>
    <x v="191"/>
  </r>
  <r>
    <x v="192"/>
    <n v="68"/>
    <n v="68"/>
    <x v="0"/>
    <x v="0"/>
    <n v="9017"/>
    <x v="0"/>
    <x v="0"/>
    <x v="0"/>
    <s v="CollgCr"/>
    <s v="1Fam"/>
    <n v="74.535824409408733"/>
    <x v="0"/>
    <n v="7"/>
    <s v="High"/>
    <n v="1999"/>
    <n v="1999"/>
    <n v="1431"/>
    <s v="no"/>
    <s v="Above Average"/>
    <n v="1431"/>
    <n v="0"/>
    <s v="1 Floor"/>
    <n v="1431"/>
    <s v="no"/>
    <s v="Below Average"/>
    <n v="1"/>
    <n v="0"/>
    <n v="2"/>
    <n v="0"/>
    <n v="3"/>
    <s v="More"/>
    <n v="6"/>
    <x v="156"/>
    <n v="2862"/>
    <s v="no"/>
    <n v="67.085953878406713"/>
    <x v="192"/>
  </r>
  <r>
    <x v="193"/>
    <n v="24"/>
    <n v="24"/>
    <x v="1"/>
    <x v="0"/>
    <n v="2522"/>
    <x v="0"/>
    <x v="0"/>
    <x v="15"/>
    <s v=""/>
    <s v="Twnhs"/>
    <n v="61.772149970231268"/>
    <x v="2"/>
    <n v="7"/>
    <s v="High"/>
    <n v="2004"/>
    <n v="2004"/>
    <n v="970"/>
    <s v="no"/>
    <s v="Below Average"/>
    <n v="970"/>
    <n v="739"/>
    <s v="2 Floors"/>
    <n v="1709"/>
    <s v="no"/>
    <s v="Above Average"/>
    <n v="0"/>
    <n v="0"/>
    <n v="2"/>
    <n v="0"/>
    <n v="2"/>
    <s v="Less"/>
    <n v="7"/>
    <x v="52"/>
    <n v="2679"/>
    <s v="no"/>
    <n v="48.525569242254569"/>
    <x v="145"/>
  </r>
  <r>
    <x v="194"/>
    <n v="60"/>
    <n v="60"/>
    <x v="0"/>
    <x v="0"/>
    <n v="7180"/>
    <x v="0"/>
    <x v="0"/>
    <x v="0"/>
    <s v="CollgCr"/>
    <s v="1Fam"/>
    <n v="74.535824409408733"/>
    <x v="0"/>
    <n v="5"/>
    <s v="Low"/>
    <n v="1972"/>
    <n v="1972"/>
    <n v="864"/>
    <s v="no"/>
    <s v="Below Average"/>
    <n v="864"/>
    <n v="0"/>
    <s v="1 Floor"/>
    <n v="864"/>
    <s v="no"/>
    <s v="Below Average"/>
    <n v="0"/>
    <n v="0"/>
    <n v="1"/>
    <n v="0"/>
    <n v="1"/>
    <s v="Less"/>
    <n v="5"/>
    <x v="47"/>
    <n v="1728"/>
    <s v="no"/>
    <n v="73.495370370370367"/>
    <x v="193"/>
  </r>
  <r>
    <x v="195"/>
    <n v="24"/>
    <n v="24"/>
    <x v="1"/>
    <x v="0"/>
    <n v="2280"/>
    <x v="0"/>
    <x v="0"/>
    <x v="20"/>
    <s v=""/>
    <s v="Twnhs"/>
    <s v=""/>
    <x v="2"/>
    <n v="6"/>
    <s v="Low"/>
    <n v="1976"/>
    <n v="1976"/>
    <n v="855"/>
    <s v="no"/>
    <s v="Below Average"/>
    <n v="855"/>
    <n v="601"/>
    <s v="2 Floors"/>
    <n v="1456"/>
    <s v="no"/>
    <s v="Below Average"/>
    <n v="0"/>
    <n v="0"/>
    <n v="2"/>
    <n v="1"/>
    <n v="3"/>
    <s v="More"/>
    <n v="7"/>
    <x v="157"/>
    <n v="2311"/>
    <s v="no"/>
    <n v="64.257897014279536"/>
    <x v="194"/>
  </r>
  <r>
    <x v="196"/>
    <n v="79"/>
    <n v="79"/>
    <x v="0"/>
    <x v="1"/>
    <n v="9416"/>
    <x v="0"/>
    <x v="0"/>
    <x v="5"/>
    <s v="Somerst"/>
    <s v="1Fam"/>
    <n v="83.140020408338017"/>
    <x v="0"/>
    <n v="7"/>
    <s v="High"/>
    <n v="2007"/>
    <n v="2007"/>
    <n v="1726"/>
    <s v="no"/>
    <s v="Above Average"/>
    <n v="1726"/>
    <n v="0"/>
    <s v="1 Floor"/>
    <n v="1726"/>
    <s v="no"/>
    <s v="Above Average"/>
    <n v="1"/>
    <n v="0"/>
    <n v="2"/>
    <n v="0"/>
    <n v="3"/>
    <s v="More"/>
    <n v="8"/>
    <x v="158"/>
    <n v="3452"/>
    <s v="no"/>
    <n v="90.345307068366168"/>
    <x v="195"/>
  </r>
  <r>
    <x v="197"/>
    <n v="174"/>
    <n v="174"/>
    <x v="1"/>
    <x v="1"/>
    <n v="25419"/>
    <x v="1"/>
    <x v="1"/>
    <x v="11"/>
    <s v="NAmes"/>
    <s v="1Fam"/>
    <n v="65.191384752822614"/>
    <x v="1"/>
    <n v="8"/>
    <s v="High"/>
    <n v="1918"/>
    <n v="1990"/>
    <n v="1360"/>
    <s v="no"/>
    <s v="Above Average"/>
    <n v="1360"/>
    <n v="1360"/>
    <s v="2 Floors"/>
    <n v="3112"/>
    <s v="yes"/>
    <s v="Above Average"/>
    <n v="1"/>
    <n v="1"/>
    <n v="2"/>
    <n v="0"/>
    <n v="4"/>
    <s v="More"/>
    <n v="8"/>
    <x v="127"/>
    <n v="4472"/>
    <s v="no"/>
    <n v="52.549194991055458"/>
    <x v="196"/>
  </r>
  <r>
    <x v="198"/>
    <n v="92"/>
    <n v="92"/>
    <x v="0"/>
    <x v="1"/>
    <n v="5520"/>
    <x v="0"/>
    <x v="0"/>
    <x v="7"/>
    <s v="OldTown"/>
    <s v="1Fam"/>
    <n v="57.90974368543602"/>
    <x v="1"/>
    <n v="6"/>
    <s v="Low"/>
    <n v="1912"/>
    <n v="1950"/>
    <n v="755"/>
    <s v="no"/>
    <s v="Below Average"/>
    <n v="929"/>
    <n v="929"/>
    <s v="2 Floors"/>
    <n v="2229"/>
    <s v="no"/>
    <s v="Above Average"/>
    <n v="0"/>
    <n v="0"/>
    <n v="1"/>
    <n v="0"/>
    <n v="1"/>
    <s v="Less"/>
    <n v="8"/>
    <x v="159"/>
    <n v="2984"/>
    <s v="no"/>
    <n v="34.852546916890077"/>
    <x v="197"/>
  </r>
  <r>
    <x v="199"/>
    <n v="76"/>
    <n v="76"/>
    <x v="0"/>
    <x v="1"/>
    <n v="9591"/>
    <x v="0"/>
    <x v="0"/>
    <x v="10"/>
    <s v="NridgHt"/>
    <s v="1Fam"/>
    <n v="92.435750489847905"/>
    <x v="0"/>
    <n v="8"/>
    <s v="High"/>
    <n v="2004"/>
    <n v="2005"/>
    <n v="1713"/>
    <s v="no"/>
    <s v="Above Average"/>
    <n v="1713"/>
    <n v="0"/>
    <s v="1 Floor"/>
    <n v="1713"/>
    <s v="no"/>
    <s v="Above Average"/>
    <n v="1"/>
    <n v="0"/>
    <n v="2"/>
    <n v="0"/>
    <n v="3"/>
    <s v="More"/>
    <n v="7"/>
    <x v="160"/>
    <n v="3426"/>
    <s v="no"/>
    <n v="80.239346176298895"/>
    <x v="198"/>
  </r>
  <r>
    <x v="200"/>
    <n v="80"/>
    <n v="80"/>
    <x v="0"/>
    <x v="1"/>
    <n v="8546"/>
    <x v="0"/>
    <x v="0"/>
    <x v="15"/>
    <s v="Edwards"/>
    <s v="1Fam"/>
    <n v="61.772149970231268"/>
    <x v="1"/>
    <n v="4"/>
    <s v="Low"/>
    <n v="2003"/>
    <n v="2004"/>
    <n v="1121"/>
    <s v="no"/>
    <s v="Above Average"/>
    <n v="1121"/>
    <n v="0"/>
    <s v="1 Floor"/>
    <n v="1121"/>
    <s v="no"/>
    <s v="Below Average"/>
    <n v="0"/>
    <n v="0"/>
    <n v="2"/>
    <n v="0"/>
    <n v="2"/>
    <s v="Less"/>
    <n v="5"/>
    <x v="3"/>
    <n v="2242"/>
    <s v="no"/>
    <n v="62.444246208742193"/>
    <x v="199"/>
  </r>
  <r>
    <x v="201"/>
    <n v="75"/>
    <n v="75"/>
    <x v="0"/>
    <x v="1"/>
    <n v="10125"/>
    <x v="0"/>
    <x v="0"/>
    <x v="4"/>
    <s v="Mitchel"/>
    <s v="1Fam"/>
    <n v="69.371268986915226"/>
    <x v="1"/>
    <n v="6"/>
    <s v="Low"/>
    <n v="1977"/>
    <n v="1977"/>
    <n v="1196"/>
    <s v="no"/>
    <s v="Above Average"/>
    <n v="1279"/>
    <n v="0"/>
    <s v="1 Floor"/>
    <n v="1279"/>
    <s v="no"/>
    <s v="Below Average"/>
    <n v="0"/>
    <n v="1"/>
    <n v="2"/>
    <n v="0"/>
    <n v="3"/>
    <s v="More"/>
    <n v="6"/>
    <x v="161"/>
    <n v="2475"/>
    <s v="no"/>
    <n v="69.292929292929287"/>
    <x v="200"/>
  </r>
  <r>
    <x v="202"/>
    <n v="50"/>
    <n v="50"/>
    <x v="0"/>
    <x v="0"/>
    <n v="7000"/>
    <x v="0"/>
    <x v="0"/>
    <x v="7"/>
    <s v="OldTown"/>
    <s v="1Fam"/>
    <n v="57.90974368543602"/>
    <x v="1"/>
    <n v="6"/>
    <s v="Low"/>
    <n v="1924"/>
    <n v="1950"/>
    <n v="617"/>
    <s v="no"/>
    <s v="Below Average"/>
    <n v="865"/>
    <n v="445"/>
    <s v="2 Floors"/>
    <n v="1310"/>
    <s v="no"/>
    <s v="Below Average"/>
    <n v="0"/>
    <n v="0"/>
    <n v="2"/>
    <n v="0"/>
    <n v="2"/>
    <s v="Less"/>
    <n v="6"/>
    <x v="162"/>
    <n v="1927"/>
    <s v="no"/>
    <n v="58.121432278152568"/>
    <x v="201"/>
  </r>
  <r>
    <x v="203"/>
    <s v="NA"/>
    <n v="69"/>
    <x v="0"/>
    <x v="0"/>
    <n v="4438"/>
    <x v="0"/>
    <x v="0"/>
    <x v="0"/>
    <s v=""/>
    <s v="TwnhsE"/>
    <n v="74.535824409408733"/>
    <x v="2"/>
    <n v="6"/>
    <s v="Low"/>
    <n v="2004"/>
    <n v="2004"/>
    <n v="848"/>
    <s v="no"/>
    <s v="Below Average"/>
    <n v="848"/>
    <n v="0"/>
    <s v="1 Floor"/>
    <n v="848"/>
    <s v="no"/>
    <s v="Below Average"/>
    <n v="1"/>
    <n v="0"/>
    <n v="1"/>
    <n v="0"/>
    <n v="2"/>
    <s v="Less"/>
    <n v="3"/>
    <x v="16"/>
    <n v="1696"/>
    <s v="no"/>
    <n v="87.853773584905667"/>
    <x v="202"/>
  </r>
  <r>
    <x v="204"/>
    <n v="50"/>
    <n v="50"/>
    <x v="0"/>
    <x v="0"/>
    <n v="3500"/>
    <x v="0"/>
    <x v="0"/>
    <x v="7"/>
    <s v="OldTown"/>
    <s v="1Fam"/>
    <n v="57.90974368543602"/>
    <x v="1"/>
    <n v="5"/>
    <s v="Low"/>
    <n v="1947"/>
    <n v="1950"/>
    <n v="720"/>
    <s v="no"/>
    <s v="Below Average"/>
    <n v="720"/>
    <n v="564"/>
    <s v="2 Floors"/>
    <n v="1284"/>
    <s v="no"/>
    <s v="Below Average"/>
    <n v="0"/>
    <n v="0"/>
    <n v="1"/>
    <n v="1"/>
    <n v="2"/>
    <s v="Less"/>
    <n v="5"/>
    <x v="50"/>
    <n v="2004"/>
    <s v="no"/>
    <n v="54.890219560878243"/>
    <x v="203"/>
  </r>
  <r>
    <x v="205"/>
    <n v="99"/>
    <n v="99"/>
    <x v="0"/>
    <x v="1"/>
    <n v="11851"/>
    <x v="0"/>
    <x v="1"/>
    <x v="17"/>
    <s v="Gilbert"/>
    <s v="1Fam"/>
    <n v="77.47396854876844"/>
    <x v="0"/>
    <n v="7"/>
    <s v="High"/>
    <n v="1990"/>
    <n v="1990"/>
    <n v="1424"/>
    <s v="no"/>
    <s v="Above Average"/>
    <n v="1442"/>
    <n v="0"/>
    <s v="1 Floor"/>
    <n v="1442"/>
    <s v="no"/>
    <s v="Below Average"/>
    <n v="0"/>
    <n v="0"/>
    <n v="2"/>
    <n v="0"/>
    <n v="2"/>
    <s v="Less"/>
    <n v="5"/>
    <x v="53"/>
    <n v="2866"/>
    <s v="no"/>
    <n v="62.979762735519891"/>
    <x v="204"/>
  </r>
  <r>
    <x v="206"/>
    <n v="40"/>
    <n v="40"/>
    <x v="0"/>
    <x v="0"/>
    <n v="13673"/>
    <x v="0"/>
    <x v="1"/>
    <x v="9"/>
    <s v="Sawyer"/>
    <s v="1Fam"/>
    <n v="65.835562612127291"/>
    <x v="1"/>
    <n v="5"/>
    <s v="Low"/>
    <n v="1962"/>
    <n v="1962"/>
    <n v="1140"/>
    <s v="no"/>
    <s v="Above Average"/>
    <n v="1696"/>
    <n v="0"/>
    <s v="1 Floor"/>
    <n v="1696"/>
    <s v="no"/>
    <s v="Above Average"/>
    <n v="0"/>
    <n v="0"/>
    <n v="1"/>
    <n v="1"/>
    <n v="2"/>
    <s v="Less"/>
    <n v="8"/>
    <x v="163"/>
    <n v="2836"/>
    <s v="no"/>
    <n v="50.740479548660083"/>
    <x v="205"/>
  </r>
  <r>
    <x v="207"/>
    <s v="NA"/>
    <n v="69"/>
    <x v="0"/>
    <x v="0"/>
    <n v="12493"/>
    <x v="0"/>
    <x v="1"/>
    <x v="11"/>
    <s v="NAmes"/>
    <s v="1Fam"/>
    <n v="65.191384752822614"/>
    <x v="1"/>
    <n v="4"/>
    <s v="Low"/>
    <n v="1960"/>
    <n v="1960"/>
    <n v="1100"/>
    <s v="no"/>
    <s v="Above Average"/>
    <n v="1100"/>
    <n v="0"/>
    <s v="1 Floor"/>
    <n v="1100"/>
    <s v="no"/>
    <s v="Below Average"/>
    <n v="1"/>
    <n v="0"/>
    <n v="1"/>
    <n v="0"/>
    <n v="2"/>
    <s v="Less"/>
    <n v="6"/>
    <x v="42"/>
    <n v="2200"/>
    <s v="no"/>
    <n v="64.090909090909093"/>
    <x v="206"/>
  </r>
  <r>
    <x v="208"/>
    <s v="NA"/>
    <n v="69"/>
    <x v="0"/>
    <x v="0"/>
    <n v="14364"/>
    <x v="0"/>
    <x v="1"/>
    <x v="12"/>
    <s v="SawyerW"/>
    <s v="1Fam"/>
    <n v="71.682411868126678"/>
    <x v="0"/>
    <n v="7"/>
    <s v="High"/>
    <n v="1988"/>
    <n v="1989"/>
    <n v="1157"/>
    <s v="no"/>
    <s v="Above Average"/>
    <n v="1180"/>
    <n v="882"/>
    <s v="2 Floors"/>
    <n v="2062"/>
    <s v="no"/>
    <s v="Above Average"/>
    <n v="1"/>
    <n v="0"/>
    <n v="2"/>
    <n v="1"/>
    <n v="4"/>
    <s v="More"/>
    <n v="7"/>
    <x v="164"/>
    <n v="3219"/>
    <s v="no"/>
    <n v="86.051568810189494"/>
    <x v="207"/>
  </r>
  <r>
    <x v="209"/>
    <n v="75"/>
    <n v="75"/>
    <x v="0"/>
    <x v="1"/>
    <n v="8250"/>
    <x v="0"/>
    <x v="0"/>
    <x v="11"/>
    <s v="NAmes"/>
    <s v="1Fam"/>
    <n v="65.191384752822614"/>
    <x v="1"/>
    <n v="6"/>
    <s v="Low"/>
    <n v="1964"/>
    <n v="1964"/>
    <n v="1092"/>
    <s v="no"/>
    <s v="Above Average"/>
    <n v="1092"/>
    <n v="0"/>
    <s v="1 Floor"/>
    <n v="1092"/>
    <s v="no"/>
    <s v="Below Average"/>
    <n v="1"/>
    <n v="0"/>
    <n v="1"/>
    <n v="0"/>
    <n v="2"/>
    <s v="Less"/>
    <n v="6"/>
    <x v="35"/>
    <n v="2184"/>
    <s v="no"/>
    <n v="66.391941391941387"/>
    <x v="208"/>
  </r>
  <r>
    <x v="210"/>
    <n v="67"/>
    <n v="67"/>
    <x v="0"/>
    <x v="0"/>
    <n v="5604"/>
    <x v="0"/>
    <x v="0"/>
    <x v="15"/>
    <s v="Edwards"/>
    <s v="1Fam"/>
    <n v="61.772149970231268"/>
    <x v="1"/>
    <n v="5"/>
    <s v="Low"/>
    <n v="1925"/>
    <n v="1950"/>
    <n v="864"/>
    <s v="no"/>
    <s v="Below Average"/>
    <n v="864"/>
    <n v="0"/>
    <s v="1 Floor"/>
    <n v="864"/>
    <s v="no"/>
    <s v="Below Average"/>
    <n v="1"/>
    <n v="0"/>
    <n v="1"/>
    <n v="0"/>
    <n v="2"/>
    <s v="Less"/>
    <n v="5"/>
    <x v="165"/>
    <n v="1728"/>
    <s v="no"/>
    <n v="56.712962962962962"/>
    <x v="209"/>
  </r>
  <r>
    <x v="211"/>
    <n v="83"/>
    <n v="83"/>
    <x v="0"/>
    <x v="1"/>
    <n v="10420"/>
    <x v="0"/>
    <x v="0"/>
    <x v="15"/>
    <s v="Edwards"/>
    <s v="1Fam"/>
    <n v="61.772149970231268"/>
    <x v="1"/>
    <n v="6"/>
    <s v="Low"/>
    <n v="2009"/>
    <n v="2009"/>
    <n v="1212"/>
    <s v="no"/>
    <s v="Above Average"/>
    <n v="1212"/>
    <n v="0"/>
    <s v="1 Floor"/>
    <n v="1212"/>
    <s v="no"/>
    <s v="Below Average"/>
    <n v="0"/>
    <n v="0"/>
    <n v="2"/>
    <n v="0"/>
    <n v="2"/>
    <s v="Less"/>
    <n v="6"/>
    <x v="166"/>
    <n v="2424"/>
    <s v="no"/>
    <n v="76.732673267326732"/>
    <x v="210"/>
  </r>
  <r>
    <x v="212"/>
    <n v="72"/>
    <n v="72"/>
    <x v="0"/>
    <x v="1"/>
    <n v="8640"/>
    <x v="0"/>
    <x v="0"/>
    <x v="5"/>
    <s v="Somerst"/>
    <s v="1Fam"/>
    <n v="83.140020408338017"/>
    <x v="0"/>
    <n v="7"/>
    <s v="High"/>
    <n v="2009"/>
    <n v="2009"/>
    <n v="900"/>
    <s v="no"/>
    <s v="Below Average"/>
    <n v="932"/>
    <n v="920"/>
    <s v="2 Floors"/>
    <n v="1852"/>
    <s v="no"/>
    <s v="Above Average"/>
    <n v="1"/>
    <n v="0"/>
    <n v="2"/>
    <n v="1"/>
    <n v="4"/>
    <s v="More"/>
    <n v="7"/>
    <x v="167"/>
    <n v="2752"/>
    <s v="no"/>
    <n v="91.816133720930239"/>
    <x v="211"/>
  </r>
  <r>
    <x v="213"/>
    <n v="43"/>
    <n v="43"/>
    <x v="0"/>
    <x v="0"/>
    <n v="13568"/>
    <x v="0"/>
    <x v="1"/>
    <x v="0"/>
    <s v="CollgCr"/>
    <s v="1Fam"/>
    <n v="74.535824409408733"/>
    <x v="0"/>
    <n v="5"/>
    <s v="Low"/>
    <n v="1995"/>
    <n v="1995"/>
    <n v="990"/>
    <s v="no"/>
    <s v="Below Average"/>
    <n v="990"/>
    <n v="0"/>
    <s v="1 Floor"/>
    <n v="990"/>
    <s v="no"/>
    <s v="Below Average"/>
    <n v="0"/>
    <n v="1"/>
    <n v="1"/>
    <n v="0"/>
    <n v="2"/>
    <s v="Less"/>
    <n v="5"/>
    <x v="168"/>
    <n v="1980"/>
    <s v="no"/>
    <n v="78.787878787878782"/>
    <x v="212"/>
  </r>
  <r>
    <x v="214"/>
    <s v="NA"/>
    <n v="69"/>
    <x v="0"/>
    <x v="0"/>
    <n v="10900"/>
    <x v="0"/>
    <x v="1"/>
    <x v="0"/>
    <s v="CollgCr"/>
    <s v="1Fam"/>
    <n v="74.535824409408733"/>
    <x v="0"/>
    <n v="6"/>
    <s v="Low"/>
    <n v="1977"/>
    <n v="1977"/>
    <n v="689"/>
    <s v="no"/>
    <s v="Below Average"/>
    <n v="689"/>
    <n v="703"/>
    <s v="2 Floors"/>
    <n v="1392"/>
    <s v="no"/>
    <s v="Below Average"/>
    <n v="0"/>
    <n v="0"/>
    <n v="1"/>
    <n v="1"/>
    <n v="2"/>
    <s v="Less"/>
    <n v="6"/>
    <x v="169"/>
    <n v="2081"/>
    <s v="no"/>
    <n v="77.727054300816917"/>
    <x v="213"/>
  </r>
  <r>
    <x v="215"/>
    <n v="72"/>
    <n v="72"/>
    <x v="0"/>
    <x v="1"/>
    <n v="10011"/>
    <x v="0"/>
    <x v="0"/>
    <x v="11"/>
    <s v="NAmes"/>
    <s v="1Fam"/>
    <n v="65.191384752822614"/>
    <x v="1"/>
    <n v="5"/>
    <s v="Low"/>
    <n v="1957"/>
    <n v="1996"/>
    <n v="1070"/>
    <s v="no"/>
    <s v="Above Average"/>
    <n v="1236"/>
    <n v="0"/>
    <s v="1 Floor"/>
    <n v="1236"/>
    <s v="no"/>
    <s v="Below Average"/>
    <n v="0"/>
    <n v="1"/>
    <n v="1"/>
    <n v="0"/>
    <n v="2"/>
    <s v="Less"/>
    <n v="6"/>
    <x v="170"/>
    <n v="2306"/>
    <s v="no"/>
    <n v="58.304423243712058"/>
    <x v="214"/>
  </r>
  <r>
    <x v="216"/>
    <n v="65"/>
    <n v="65"/>
    <x v="0"/>
    <x v="0"/>
    <n v="8450"/>
    <x v="0"/>
    <x v="0"/>
    <x v="0"/>
    <s v="CollgCr"/>
    <s v="1Fam"/>
    <n v="74.535824409408733"/>
    <x v="0"/>
    <n v="7"/>
    <s v="High"/>
    <n v="2004"/>
    <n v="2004"/>
    <n v="1436"/>
    <s v="no"/>
    <s v="Above Average"/>
    <n v="1436"/>
    <n v="0"/>
    <s v="1 Floor"/>
    <n v="1436"/>
    <s v="no"/>
    <s v="Below Average"/>
    <n v="1"/>
    <n v="0"/>
    <n v="2"/>
    <n v="0"/>
    <n v="3"/>
    <s v="More"/>
    <n v="8"/>
    <x v="171"/>
    <n v="2872"/>
    <s v="no"/>
    <n v="73.119777158774369"/>
    <x v="215"/>
  </r>
  <r>
    <x v="217"/>
    <n v="57"/>
    <n v="57"/>
    <x v="0"/>
    <x v="0"/>
    <n v="9906"/>
    <x v="0"/>
    <x v="0"/>
    <x v="7"/>
    <s v="OldTown"/>
    <s v="1Fam"/>
    <n v="57.90974368543602"/>
    <x v="1"/>
    <n v="4"/>
    <s v="Low"/>
    <n v="1925"/>
    <n v="1950"/>
    <n v="686"/>
    <s v="no"/>
    <s v="Below Average"/>
    <n v="810"/>
    <n v="518"/>
    <s v="2 Floors"/>
    <n v="1328"/>
    <s v="no"/>
    <s v="Below Average"/>
    <n v="0"/>
    <n v="0"/>
    <n v="1"/>
    <n v="0"/>
    <n v="1"/>
    <s v="Less"/>
    <n v="8"/>
    <x v="172"/>
    <n v="2014"/>
    <s v="no"/>
    <n v="53.128103277060575"/>
    <x v="216"/>
  </r>
  <r>
    <x v="218"/>
    <s v="NA"/>
    <n v="69"/>
    <x v="0"/>
    <x v="0"/>
    <n v="15660"/>
    <x v="0"/>
    <x v="1"/>
    <x v="2"/>
    <s v="Crawfor"/>
    <s v="1Fam"/>
    <n v="74.989820121918996"/>
    <x v="0"/>
    <n v="7"/>
    <s v="High"/>
    <n v="1939"/>
    <n v="2006"/>
    <n v="798"/>
    <s v="no"/>
    <s v="Below Average"/>
    <n v="1137"/>
    <n v="817"/>
    <s v="2 Floors"/>
    <n v="1954"/>
    <s v="no"/>
    <s v="Above Average"/>
    <n v="0"/>
    <n v="1"/>
    <n v="1"/>
    <n v="1"/>
    <n v="3"/>
    <s v="More"/>
    <n v="8"/>
    <x v="173"/>
    <n v="2752"/>
    <s v="no"/>
    <n v="113.19040697674419"/>
    <x v="217"/>
  </r>
  <r>
    <x v="219"/>
    <n v="43"/>
    <n v="43"/>
    <x v="0"/>
    <x v="0"/>
    <n v="3010"/>
    <x v="0"/>
    <x v="0"/>
    <x v="21"/>
    <s v=""/>
    <s v="TwnhsE"/>
    <n v="63.149684044233808"/>
    <x v="2"/>
    <n v="7"/>
    <s v="High"/>
    <n v="2005"/>
    <n v="2006"/>
    <n v="1248"/>
    <s v="no"/>
    <s v="Above Average"/>
    <n v="1248"/>
    <n v="0"/>
    <s v="1 Floor"/>
    <n v="1248"/>
    <s v="no"/>
    <s v="Below Average"/>
    <n v="0"/>
    <n v="0"/>
    <n v="2"/>
    <n v="0"/>
    <n v="2"/>
    <s v="Less"/>
    <n v="5"/>
    <x v="174"/>
    <n v="2496"/>
    <s v="no"/>
    <n v="67.003205128205124"/>
    <x v="218"/>
  </r>
  <r>
    <x v="220"/>
    <n v="73"/>
    <n v="73"/>
    <x v="0"/>
    <x v="1"/>
    <n v="8990"/>
    <x v="0"/>
    <x v="0"/>
    <x v="0"/>
    <s v="CollgCr"/>
    <s v="1Fam"/>
    <n v="74.535824409408733"/>
    <x v="0"/>
    <n v="7"/>
    <s v="High"/>
    <n v="2006"/>
    <n v="2006"/>
    <n v="1498"/>
    <s v="no"/>
    <s v="Above Average"/>
    <n v="1498"/>
    <n v="0"/>
    <s v="1 Floor"/>
    <n v="1498"/>
    <s v="no"/>
    <s v="Below Average"/>
    <n v="0"/>
    <n v="0"/>
    <n v="2"/>
    <n v="0"/>
    <n v="2"/>
    <s v="Less"/>
    <n v="5"/>
    <x v="175"/>
    <n v="2996"/>
    <s v="no"/>
    <n v="68.391188251001338"/>
    <x v="219"/>
  </r>
  <r>
    <x v="221"/>
    <s v="NA"/>
    <n v="69"/>
    <x v="0"/>
    <x v="0"/>
    <n v="8068"/>
    <x v="0"/>
    <x v="0"/>
    <x v="17"/>
    <s v="Gilbert"/>
    <s v="1Fam"/>
    <n v="77.47396854876844"/>
    <x v="0"/>
    <n v="6"/>
    <s v="Low"/>
    <n v="2002"/>
    <n v="2002"/>
    <n v="1010"/>
    <s v="no"/>
    <s v="Below Average"/>
    <n v="1010"/>
    <n v="1257"/>
    <s v="2 Floors"/>
    <n v="2267"/>
    <s v="no"/>
    <s v="Above Average"/>
    <n v="0"/>
    <n v="0"/>
    <n v="2"/>
    <n v="1"/>
    <n v="3"/>
    <s v="More"/>
    <n v="8"/>
    <x v="7"/>
    <n v="3277"/>
    <s v="no"/>
    <n v="61.031431187061337"/>
    <x v="220"/>
  </r>
  <r>
    <x v="222"/>
    <n v="85"/>
    <n v="85"/>
    <x v="0"/>
    <x v="1"/>
    <n v="11475"/>
    <x v="0"/>
    <x v="1"/>
    <x v="6"/>
    <s v="NWAmes"/>
    <s v="1Fam"/>
    <n v="67.115548801871967"/>
    <x v="1"/>
    <n v="6"/>
    <s v="Low"/>
    <n v="1975"/>
    <n v="1975"/>
    <n v="713"/>
    <s v="no"/>
    <s v="Below Average"/>
    <n v="811"/>
    <n v="741"/>
    <s v="2 Floors"/>
    <n v="1552"/>
    <s v="no"/>
    <s v="Above Average"/>
    <n v="1"/>
    <n v="0"/>
    <n v="2"/>
    <n v="1"/>
    <n v="4"/>
    <s v="More"/>
    <n v="6"/>
    <x v="31"/>
    <n v="2265"/>
    <s v="no"/>
    <n v="79.42604856512142"/>
    <x v="221"/>
  </r>
  <r>
    <x v="223"/>
    <n v="70"/>
    <n v="70"/>
    <x v="0"/>
    <x v="1"/>
    <n v="10500"/>
    <x v="0"/>
    <x v="0"/>
    <x v="11"/>
    <s v="NAmes"/>
    <s v="1Fam"/>
    <n v="65.191384752822614"/>
    <x v="1"/>
    <n v="4"/>
    <s v="Low"/>
    <n v="1971"/>
    <n v="1971"/>
    <n v="864"/>
    <s v="no"/>
    <s v="Below Average"/>
    <n v="864"/>
    <n v="0"/>
    <s v="1 Floor"/>
    <n v="864"/>
    <s v="no"/>
    <s v="Below Average"/>
    <n v="0"/>
    <n v="0"/>
    <n v="1"/>
    <n v="0"/>
    <n v="1"/>
    <s v="Less"/>
    <n v="4"/>
    <x v="176"/>
    <n v="1728"/>
    <s v="no"/>
    <n v="56.13425925925926"/>
    <x v="222"/>
  </r>
  <r>
    <x v="224"/>
    <n v="103"/>
    <n v="103"/>
    <x v="0"/>
    <x v="1"/>
    <n v="13472"/>
    <x v="0"/>
    <x v="1"/>
    <x v="10"/>
    <s v="NridgHt"/>
    <s v="1Fam"/>
    <n v="92.435750489847905"/>
    <x v="0"/>
    <n v="10"/>
    <s v="High"/>
    <n v="2003"/>
    <n v="2003"/>
    <n v="2392"/>
    <s v="yes"/>
    <s v="Above Average"/>
    <n v="2392"/>
    <n v="0"/>
    <s v="1 Floor"/>
    <n v="2392"/>
    <s v="no"/>
    <s v="Above Average"/>
    <n v="0"/>
    <n v="0"/>
    <n v="2"/>
    <n v="0"/>
    <n v="2"/>
    <s v="Less"/>
    <n v="8"/>
    <x v="177"/>
    <n v="4784"/>
    <s v="yes"/>
    <n v="80.737876254180605"/>
    <x v="223"/>
  </r>
  <r>
    <x v="225"/>
    <n v="21"/>
    <n v="21"/>
    <x v="1"/>
    <x v="0"/>
    <n v="1680"/>
    <x v="0"/>
    <x v="0"/>
    <x v="22"/>
    <s v=""/>
    <s v="Twnhs"/>
    <s v=""/>
    <x v="2"/>
    <n v="5"/>
    <s v="Low"/>
    <n v="1971"/>
    <n v="1971"/>
    <n v="630"/>
    <s v="no"/>
    <s v="Below Average"/>
    <n v="630"/>
    <n v="672"/>
    <s v="2 Floors"/>
    <n v="1302"/>
    <s v="no"/>
    <s v="Below Average"/>
    <n v="0"/>
    <n v="0"/>
    <n v="2"/>
    <n v="1"/>
    <n v="3"/>
    <s v="More"/>
    <n v="6"/>
    <x v="162"/>
    <n v="1932"/>
    <s v="no"/>
    <n v="57.971014492753625"/>
    <x v="224"/>
  </r>
  <r>
    <x v="226"/>
    <n v="82"/>
    <n v="82"/>
    <x v="0"/>
    <x v="1"/>
    <n v="9950"/>
    <x v="0"/>
    <x v="0"/>
    <x v="3"/>
    <s v="NoRidge"/>
    <s v="1Fam"/>
    <n v="82.673563019433331"/>
    <x v="0"/>
    <n v="7"/>
    <s v="High"/>
    <n v="1995"/>
    <n v="1995"/>
    <n v="1203"/>
    <s v="no"/>
    <s v="Above Average"/>
    <n v="1214"/>
    <n v="1306"/>
    <s v="2 Floors"/>
    <n v="2520"/>
    <s v="no"/>
    <s v="Above Average"/>
    <n v="0"/>
    <n v="0"/>
    <n v="2"/>
    <n v="1"/>
    <n v="3"/>
    <s v="More"/>
    <n v="9"/>
    <x v="178"/>
    <n v="3723"/>
    <s v="no"/>
    <n v="77.894171367177009"/>
    <x v="225"/>
  </r>
  <r>
    <x v="227"/>
    <n v="21"/>
    <n v="21"/>
    <x v="1"/>
    <x v="0"/>
    <n v="1869"/>
    <x v="0"/>
    <x v="0"/>
    <x v="22"/>
    <s v=""/>
    <s v="Twnhs"/>
    <s v=""/>
    <x v="2"/>
    <n v="6"/>
    <s v="Low"/>
    <n v="1970"/>
    <n v="1970"/>
    <n v="483"/>
    <s v="no"/>
    <s v="Below Average"/>
    <n v="483"/>
    <n v="504"/>
    <s v="2 Floors"/>
    <n v="987"/>
    <s v="no"/>
    <s v="Below Average"/>
    <n v="0"/>
    <n v="0"/>
    <n v="1"/>
    <n v="1"/>
    <n v="2"/>
    <s v="Less"/>
    <n v="5"/>
    <x v="179"/>
    <n v="1470"/>
    <s v="no"/>
    <n v="72.10884353741497"/>
    <x v="226"/>
  </r>
  <r>
    <x v="228"/>
    <n v="70"/>
    <n v="70"/>
    <x v="0"/>
    <x v="1"/>
    <n v="8521"/>
    <x v="0"/>
    <x v="0"/>
    <x v="9"/>
    <s v="Sawyer"/>
    <s v="1Fam"/>
    <n v="65.835562612127291"/>
    <x v="1"/>
    <n v="5"/>
    <s v="Low"/>
    <n v="1967"/>
    <n v="1967"/>
    <n v="912"/>
    <s v="no"/>
    <s v="Below Average"/>
    <n v="912"/>
    <n v="0"/>
    <s v="1 Floor"/>
    <n v="912"/>
    <s v="no"/>
    <s v="Below Average"/>
    <n v="0"/>
    <n v="0"/>
    <n v="1"/>
    <n v="0"/>
    <n v="1"/>
    <s v="Less"/>
    <n v="5"/>
    <x v="122"/>
    <n v="1824"/>
    <s v="no"/>
    <n v="68.530701754385959"/>
    <x v="227"/>
  </r>
  <r>
    <x v="229"/>
    <n v="43"/>
    <n v="43"/>
    <x v="0"/>
    <x v="0"/>
    <n v="3182"/>
    <x v="0"/>
    <x v="0"/>
    <x v="21"/>
    <s v=""/>
    <s v="TwnhsE"/>
    <n v="63.149684044233808"/>
    <x v="2"/>
    <n v="7"/>
    <s v="High"/>
    <n v="2005"/>
    <n v="2006"/>
    <n v="1373"/>
    <s v="no"/>
    <s v="Above Average"/>
    <n v="1555"/>
    <n v="0"/>
    <s v="1 Floor"/>
    <n v="1555"/>
    <s v="no"/>
    <s v="Above Average"/>
    <n v="0"/>
    <n v="0"/>
    <n v="2"/>
    <n v="0"/>
    <n v="2"/>
    <s v="Less"/>
    <n v="7"/>
    <x v="180"/>
    <n v="2928"/>
    <s v="no"/>
    <n v="65.744535519125677"/>
    <x v="228"/>
  </r>
  <r>
    <x v="230"/>
    <n v="73"/>
    <n v="73"/>
    <x v="0"/>
    <x v="1"/>
    <n v="8760"/>
    <x v="0"/>
    <x v="0"/>
    <x v="11"/>
    <s v="NAmes"/>
    <s v="1Fam"/>
    <n v="65.191384752822614"/>
    <x v="1"/>
    <n v="6"/>
    <s v="Low"/>
    <n v="1959"/>
    <n v="1959"/>
    <n v="1194"/>
    <s v="no"/>
    <s v="Above Average"/>
    <n v="1194"/>
    <n v="0"/>
    <s v="1 Floor"/>
    <n v="1194"/>
    <s v="no"/>
    <s v="Below Average"/>
    <n v="1"/>
    <n v="0"/>
    <n v="1"/>
    <n v="0"/>
    <n v="2"/>
    <s v="Less"/>
    <n v="6"/>
    <x v="181"/>
    <n v="2388"/>
    <s v="no"/>
    <n v="61.976549413735341"/>
    <x v="229"/>
  </r>
  <r>
    <x v="231"/>
    <n v="174"/>
    <n v="174"/>
    <x v="1"/>
    <x v="1"/>
    <n v="15138"/>
    <x v="0"/>
    <x v="1"/>
    <x v="3"/>
    <s v="NoRidge"/>
    <s v="1Fam"/>
    <n v="82.673563019433331"/>
    <x v="0"/>
    <n v="8"/>
    <s v="High"/>
    <n v="1995"/>
    <n v="1996"/>
    <n v="1462"/>
    <s v="no"/>
    <s v="Above Average"/>
    <n v="1490"/>
    <n v="1304"/>
    <s v="2 Floors"/>
    <n v="2794"/>
    <s v="yes"/>
    <s v="Above Average"/>
    <n v="1"/>
    <n v="0"/>
    <n v="2"/>
    <n v="1"/>
    <n v="4"/>
    <s v="More"/>
    <n v="9"/>
    <x v="182"/>
    <n v="4256"/>
    <s v="no"/>
    <n v="94.689849624060145"/>
    <x v="230"/>
  </r>
  <r>
    <x v="232"/>
    <n v="21"/>
    <n v="21"/>
    <x v="1"/>
    <x v="0"/>
    <n v="1680"/>
    <x v="0"/>
    <x v="0"/>
    <x v="22"/>
    <s v=""/>
    <s v="Twnhs"/>
    <s v=""/>
    <x v="2"/>
    <n v="6"/>
    <s v="Low"/>
    <n v="1972"/>
    <n v="1972"/>
    <n v="483"/>
    <s v="no"/>
    <s v="Below Average"/>
    <n v="483"/>
    <n v="504"/>
    <s v="2 Floors"/>
    <n v="987"/>
    <s v="no"/>
    <s v="Below Average"/>
    <n v="0"/>
    <n v="0"/>
    <n v="1"/>
    <n v="1"/>
    <n v="2"/>
    <s v="Less"/>
    <n v="5"/>
    <x v="183"/>
    <n v="1470"/>
    <s v="no"/>
    <n v="64.285714285714292"/>
    <x v="231"/>
  </r>
  <r>
    <x v="233"/>
    <n v="75"/>
    <n v="75"/>
    <x v="0"/>
    <x v="1"/>
    <n v="10650"/>
    <x v="0"/>
    <x v="1"/>
    <x v="0"/>
    <s v="CollgCr"/>
    <s v="1Fam"/>
    <n v="74.535824409408733"/>
    <x v="0"/>
    <n v="5"/>
    <s v="Low"/>
    <n v="1976"/>
    <n v="1976"/>
    <n v="894"/>
    <s v="no"/>
    <s v="Below Average"/>
    <n v="894"/>
    <n v="0"/>
    <s v="1 Floor"/>
    <n v="894"/>
    <s v="no"/>
    <s v="Below Average"/>
    <n v="1"/>
    <n v="0"/>
    <n v="1"/>
    <n v="0"/>
    <n v="2"/>
    <s v="Less"/>
    <n v="5"/>
    <x v="184"/>
    <n v="1788"/>
    <s v="no"/>
    <n v="71.700223713646537"/>
    <x v="232"/>
  </r>
  <r>
    <x v="234"/>
    <s v="NA"/>
    <n v="69"/>
    <x v="0"/>
    <x v="0"/>
    <n v="7851"/>
    <x v="0"/>
    <x v="0"/>
    <x v="17"/>
    <s v="Gilbert"/>
    <s v="1Fam"/>
    <n v="77.47396854876844"/>
    <x v="0"/>
    <n v="6"/>
    <s v="Low"/>
    <n v="2002"/>
    <n v="2002"/>
    <n v="860"/>
    <s v="no"/>
    <s v="Below Average"/>
    <n v="860"/>
    <n v="1100"/>
    <s v="2 Floors"/>
    <n v="1960"/>
    <s v="no"/>
    <s v="Above Average"/>
    <n v="1"/>
    <n v="0"/>
    <n v="2"/>
    <n v="1"/>
    <n v="4"/>
    <s v="More"/>
    <n v="8"/>
    <x v="185"/>
    <n v="2820"/>
    <s v="no"/>
    <n v="76.773049645390074"/>
    <x v="233"/>
  </r>
  <r>
    <x v="235"/>
    <n v="21"/>
    <n v="21"/>
    <x v="1"/>
    <x v="0"/>
    <n v="1680"/>
    <x v="0"/>
    <x v="0"/>
    <x v="22"/>
    <s v=""/>
    <s v="TwnhsE"/>
    <s v=""/>
    <x v="2"/>
    <n v="6"/>
    <s v="Low"/>
    <n v="1971"/>
    <n v="1971"/>
    <n v="483"/>
    <s v="no"/>
    <s v="Below Average"/>
    <n v="483"/>
    <n v="504"/>
    <s v="2 Floors"/>
    <n v="987"/>
    <s v="no"/>
    <s v="Below Average"/>
    <n v="0"/>
    <n v="0"/>
    <n v="1"/>
    <n v="1"/>
    <n v="2"/>
    <s v="Less"/>
    <n v="5"/>
    <x v="186"/>
    <n v="1470"/>
    <s v="no"/>
    <n v="60.884353741496597"/>
    <x v="234"/>
  </r>
  <r>
    <x v="236"/>
    <n v="65"/>
    <n v="65"/>
    <x v="0"/>
    <x v="0"/>
    <n v="8773"/>
    <x v="0"/>
    <x v="0"/>
    <x v="0"/>
    <s v="CollgCr"/>
    <s v="1Fam"/>
    <n v="74.535824409408733"/>
    <x v="0"/>
    <n v="7"/>
    <s v="High"/>
    <n v="2004"/>
    <n v="2004"/>
    <n v="1414"/>
    <s v="no"/>
    <s v="Above Average"/>
    <n v="1414"/>
    <n v="0"/>
    <s v="1 Floor"/>
    <n v="1414"/>
    <s v="no"/>
    <s v="Below Average"/>
    <n v="0"/>
    <n v="0"/>
    <n v="2"/>
    <n v="0"/>
    <n v="2"/>
    <s v="Less"/>
    <n v="6"/>
    <x v="187"/>
    <n v="2828"/>
    <s v="no"/>
    <n v="65.594059405940598"/>
    <x v="235"/>
  </r>
  <r>
    <x v="237"/>
    <s v="NA"/>
    <n v="69"/>
    <x v="0"/>
    <x v="0"/>
    <n v="9453"/>
    <x v="0"/>
    <x v="0"/>
    <x v="12"/>
    <s v="SawyerW"/>
    <s v="1Fam"/>
    <n v="71.682411868126678"/>
    <x v="0"/>
    <n v="7"/>
    <s v="High"/>
    <n v="1993"/>
    <n v="2003"/>
    <n v="996"/>
    <s v="no"/>
    <s v="Below Average"/>
    <n v="1014"/>
    <n v="730"/>
    <s v="2 Floors"/>
    <n v="1744"/>
    <s v="no"/>
    <s v="Above Average"/>
    <n v="0"/>
    <n v="0"/>
    <n v="2"/>
    <n v="1"/>
    <n v="3"/>
    <s v="More"/>
    <n v="7"/>
    <x v="188"/>
    <n v="2740"/>
    <s v="no"/>
    <n v="70.985401459854018"/>
    <x v="236"/>
  </r>
  <r>
    <x v="238"/>
    <n v="93"/>
    <n v="93"/>
    <x v="0"/>
    <x v="1"/>
    <n v="12030"/>
    <x v="0"/>
    <x v="1"/>
    <x v="10"/>
    <s v="NridgHt"/>
    <s v="1Fam"/>
    <n v="92.435750489847905"/>
    <x v="0"/>
    <n v="8"/>
    <s v="High"/>
    <n v="2007"/>
    <n v="2007"/>
    <n v="1694"/>
    <s v="no"/>
    <s v="Above Average"/>
    <n v="1694"/>
    <n v="0"/>
    <s v="1 Floor"/>
    <n v="1694"/>
    <s v="no"/>
    <s v="Above Average"/>
    <n v="0"/>
    <n v="0"/>
    <n v="2"/>
    <n v="0"/>
    <n v="2"/>
    <s v="Less"/>
    <n v="7"/>
    <x v="189"/>
    <n v="3388"/>
    <s v="no"/>
    <n v="93.860684769775673"/>
    <x v="237"/>
  </r>
  <r>
    <x v="239"/>
    <n v="52"/>
    <n v="52"/>
    <x v="0"/>
    <x v="0"/>
    <n v="8741"/>
    <x v="0"/>
    <x v="0"/>
    <x v="15"/>
    <s v="Edwards"/>
    <s v="1Fam"/>
    <n v="61.772149970231268"/>
    <x v="1"/>
    <n v="6"/>
    <s v="Low"/>
    <n v="1945"/>
    <n v="1950"/>
    <n v="735"/>
    <s v="no"/>
    <s v="Below Average"/>
    <n v="798"/>
    <n v="689"/>
    <s v="2 Floors"/>
    <n v="1487"/>
    <s v="no"/>
    <s v="Below Average"/>
    <n v="0"/>
    <n v="0"/>
    <n v="1"/>
    <n v="1"/>
    <n v="2"/>
    <s v="Less"/>
    <n v="7"/>
    <x v="46"/>
    <n v="2222"/>
    <s v="no"/>
    <n v="50.855085508550857"/>
    <x v="238"/>
  </r>
  <r>
    <x v="240"/>
    <n v="75"/>
    <n v="75"/>
    <x v="0"/>
    <x v="1"/>
    <n v="9000"/>
    <x v="0"/>
    <x v="0"/>
    <x v="5"/>
    <s v="Somerst"/>
    <s v="1Fam"/>
    <n v="83.140020408338017"/>
    <x v="0"/>
    <n v="8"/>
    <s v="High"/>
    <n v="2008"/>
    <n v="2008"/>
    <n v="1566"/>
    <s v="no"/>
    <s v="Above Average"/>
    <n v="1566"/>
    <n v="0"/>
    <s v="1 Floor"/>
    <n v="1566"/>
    <s v="no"/>
    <s v="Above Average"/>
    <n v="1"/>
    <n v="0"/>
    <n v="2"/>
    <n v="0"/>
    <n v="3"/>
    <s v="More"/>
    <n v="7"/>
    <x v="190"/>
    <n v="3132"/>
    <s v="no"/>
    <n v="83.812260536398469"/>
    <x v="239"/>
  </r>
  <r>
    <x v="241"/>
    <n v="40"/>
    <n v="40"/>
    <x v="0"/>
    <x v="0"/>
    <n v="3880"/>
    <x v="0"/>
    <x v="0"/>
    <x v="7"/>
    <s v="OldTown"/>
    <s v="1Fam"/>
    <n v="57.90974368543602"/>
    <x v="1"/>
    <n v="5"/>
    <s v="Low"/>
    <n v="1945"/>
    <n v="1997"/>
    <n v="686"/>
    <s v="no"/>
    <s v="Below Average"/>
    <n v="866"/>
    <n v="0"/>
    <s v="1 Floor"/>
    <n v="866"/>
    <s v="no"/>
    <s v="Below Average"/>
    <n v="0"/>
    <n v="0"/>
    <n v="1"/>
    <n v="0"/>
    <n v="1"/>
    <s v="Less"/>
    <n v="4"/>
    <x v="191"/>
    <n v="1552"/>
    <s v="no"/>
    <n v="71.198453608247419"/>
    <x v="240"/>
  </r>
  <r>
    <x v="242"/>
    <n v="63"/>
    <n v="63"/>
    <x v="0"/>
    <x v="0"/>
    <n v="5000"/>
    <x v="0"/>
    <x v="0"/>
    <x v="7"/>
    <s v="OldTown"/>
    <s v="1Fam"/>
    <n v="57.90974368543602"/>
    <x v="1"/>
    <n v="5"/>
    <s v="Low"/>
    <n v="1900"/>
    <n v="1950"/>
    <n v="540"/>
    <s v="no"/>
    <s v="Below Average"/>
    <n v="889"/>
    <n v="551"/>
    <s v="2 Floors"/>
    <n v="1440"/>
    <s v="no"/>
    <s v="Below Average"/>
    <n v="0"/>
    <n v="0"/>
    <n v="1"/>
    <n v="0"/>
    <n v="1"/>
    <s v="Less"/>
    <n v="6"/>
    <x v="128"/>
    <n v="1980"/>
    <s v="no"/>
    <n v="39.898989898989896"/>
    <x v="241"/>
  </r>
  <r>
    <x v="243"/>
    <n v="75"/>
    <n v="75"/>
    <x v="0"/>
    <x v="1"/>
    <n v="10762"/>
    <x v="0"/>
    <x v="1"/>
    <x v="12"/>
    <s v=""/>
    <s v="TwnhsE"/>
    <n v="71.682411868126678"/>
    <x v="2"/>
    <n v="6"/>
    <s v="Low"/>
    <n v="1980"/>
    <n v="1980"/>
    <n v="626"/>
    <s v="no"/>
    <s v="Below Average"/>
    <n v="626"/>
    <n v="591"/>
    <s v="2 Floors"/>
    <n v="1217"/>
    <s v="no"/>
    <s v="Below Average"/>
    <n v="0"/>
    <n v="0"/>
    <n v="1"/>
    <n v="1"/>
    <n v="2"/>
    <s v="Less"/>
    <n v="6"/>
    <x v="149"/>
    <n v="1843"/>
    <s v="no"/>
    <n v="65.111231687466088"/>
    <x v="242"/>
  </r>
  <r>
    <x v="244"/>
    <s v="NA"/>
    <n v="69"/>
    <x v="0"/>
    <x v="0"/>
    <n v="8880"/>
    <x v="0"/>
    <x v="0"/>
    <x v="12"/>
    <s v="SawyerW"/>
    <s v="1Fam"/>
    <n v="71.682411868126678"/>
    <x v="0"/>
    <n v="7"/>
    <s v="High"/>
    <n v="1994"/>
    <n v="2002"/>
    <n v="948"/>
    <s v="no"/>
    <s v="Below Average"/>
    <n v="1222"/>
    <n v="888"/>
    <s v="2 Floors"/>
    <n v="2110"/>
    <s v="no"/>
    <s v="Above Average"/>
    <n v="1"/>
    <n v="0"/>
    <n v="2"/>
    <n v="1"/>
    <n v="4"/>
    <s v="More"/>
    <n v="8"/>
    <x v="93"/>
    <n v="3058"/>
    <s v="no"/>
    <n v="67.037279267495094"/>
    <x v="243"/>
  </r>
  <r>
    <x v="245"/>
    <n v="80"/>
    <n v="80"/>
    <x v="0"/>
    <x v="1"/>
    <n v="10400"/>
    <x v="0"/>
    <x v="0"/>
    <x v="6"/>
    <s v="NWAmes"/>
    <s v="1Fam"/>
    <n v="67.115548801871967"/>
    <x v="1"/>
    <n v="7"/>
    <s v="High"/>
    <n v="1988"/>
    <n v="1988"/>
    <n v="1845"/>
    <s v="no"/>
    <s v="Above Average"/>
    <n v="1872"/>
    <n v="0"/>
    <s v="1 Floor"/>
    <n v="1872"/>
    <s v="no"/>
    <s v="Above Average"/>
    <n v="0"/>
    <n v="1"/>
    <n v="2"/>
    <n v="0"/>
    <n v="3"/>
    <s v="More"/>
    <n v="6"/>
    <x v="192"/>
    <n v="3717"/>
    <s v="no"/>
    <n v="64.971751412429384"/>
    <x v="244"/>
  </r>
  <r>
    <x v="246"/>
    <n v="69"/>
    <n v="69"/>
    <x v="0"/>
    <x v="0"/>
    <n v="9142"/>
    <x v="0"/>
    <x v="0"/>
    <x v="7"/>
    <s v=""/>
    <s v="2fmCon"/>
    <n v="57.90974368543602"/>
    <x v="2"/>
    <n v="6"/>
    <s v="Low"/>
    <n v="1910"/>
    <n v="1950"/>
    <n v="1020"/>
    <s v="no"/>
    <s v="Below Average"/>
    <n v="908"/>
    <n v="1020"/>
    <s v="2 Floors"/>
    <n v="1928"/>
    <s v="no"/>
    <s v="Above Average"/>
    <n v="0"/>
    <n v="0"/>
    <n v="2"/>
    <n v="0"/>
    <n v="2"/>
    <s v="Less"/>
    <n v="9"/>
    <x v="193"/>
    <n v="2948"/>
    <s v="no"/>
    <n v="46.472184531886022"/>
    <x v="245"/>
  </r>
  <r>
    <x v="247"/>
    <n v="75"/>
    <n v="75"/>
    <x v="0"/>
    <x v="1"/>
    <n v="11310"/>
    <x v="0"/>
    <x v="1"/>
    <x v="11"/>
    <s v="NAmes"/>
    <s v="1Fam"/>
    <n v="65.191384752822614"/>
    <x v="1"/>
    <n v="6"/>
    <s v="Low"/>
    <n v="1954"/>
    <n v="1954"/>
    <n v="1367"/>
    <s v="no"/>
    <s v="Above Average"/>
    <n v="1375"/>
    <n v="0"/>
    <s v="1 Floor"/>
    <n v="1375"/>
    <s v="no"/>
    <s v="Below Average"/>
    <n v="0"/>
    <n v="0"/>
    <n v="1"/>
    <n v="0"/>
    <n v="1"/>
    <s v="Less"/>
    <n v="5"/>
    <x v="3"/>
    <n v="2742"/>
    <s v="no"/>
    <n v="51.057622173595917"/>
    <x v="246"/>
  </r>
  <r>
    <x v="248"/>
    <n v="72"/>
    <n v="72"/>
    <x v="0"/>
    <x v="1"/>
    <n v="11317"/>
    <x v="0"/>
    <x v="1"/>
    <x v="0"/>
    <s v="CollgCr"/>
    <s v="1Fam"/>
    <n v="74.535824409408733"/>
    <x v="0"/>
    <n v="7"/>
    <s v="High"/>
    <n v="2003"/>
    <n v="2003"/>
    <n v="840"/>
    <s v="no"/>
    <s v="Below Average"/>
    <n v="840"/>
    <n v="828"/>
    <s v="2 Floors"/>
    <n v="1668"/>
    <s v="no"/>
    <s v="Above Average"/>
    <n v="0"/>
    <n v="0"/>
    <n v="2"/>
    <n v="1"/>
    <n v="3"/>
    <s v="More"/>
    <n v="8"/>
    <x v="63"/>
    <n v="2508"/>
    <s v="no"/>
    <n v="71.770334928229659"/>
    <x v="247"/>
  </r>
  <r>
    <x v="249"/>
    <s v="NA"/>
    <n v="69"/>
    <x v="0"/>
    <x v="0"/>
    <n v="159000"/>
    <x v="1"/>
    <x v="1"/>
    <x v="19"/>
    <s v="ClearCr"/>
    <s v="1Fam"/>
    <n v="71.6365553142886"/>
    <x v="0"/>
    <n v="6"/>
    <s v="Low"/>
    <n v="1958"/>
    <n v="2006"/>
    <n v="1444"/>
    <s v="no"/>
    <s v="Above Average"/>
    <n v="1444"/>
    <n v="700"/>
    <s v="2 Floors"/>
    <n v="2144"/>
    <s v="no"/>
    <s v="Above Average"/>
    <n v="0"/>
    <n v="1"/>
    <n v="2"/>
    <n v="0"/>
    <n v="3"/>
    <s v="More"/>
    <n v="7"/>
    <x v="164"/>
    <n v="3588"/>
    <s v="no"/>
    <n v="77.201783723522851"/>
    <x v="248"/>
  </r>
  <r>
    <x v="250"/>
    <n v="55"/>
    <n v="55"/>
    <x v="0"/>
    <x v="0"/>
    <n v="5350"/>
    <x v="0"/>
    <x v="0"/>
    <x v="8"/>
    <s v="BrkSide"/>
    <s v="1Fam"/>
    <n v="64.919237492322253"/>
    <x v="1"/>
    <n v="3"/>
    <s v="Low"/>
    <n v="1940"/>
    <n v="1966"/>
    <n v="728"/>
    <s v="no"/>
    <s v="Below Average"/>
    <n v="1306"/>
    <n v="0"/>
    <s v="1 Floor"/>
    <n v="1306"/>
    <s v="no"/>
    <s v="Below Average"/>
    <n v="0"/>
    <n v="0"/>
    <n v="1"/>
    <n v="0"/>
    <n v="1"/>
    <s v="Less"/>
    <n v="6"/>
    <x v="194"/>
    <n v="2034"/>
    <s v="no"/>
    <n v="37.610619469026545"/>
    <x v="249"/>
  </r>
  <r>
    <x v="251"/>
    <n v="44"/>
    <n v="44"/>
    <x v="0"/>
    <x v="0"/>
    <n v="4750"/>
    <x v="0"/>
    <x v="0"/>
    <x v="2"/>
    <s v=""/>
    <s v="TwnhsE"/>
    <n v="74.989820121918996"/>
    <x v="2"/>
    <n v="8"/>
    <s v="High"/>
    <n v="2006"/>
    <n v="2007"/>
    <n v="1573"/>
    <s v="no"/>
    <s v="Above Average"/>
    <n v="1625"/>
    <n v="0"/>
    <s v="1 Floor"/>
    <n v="1625"/>
    <s v="no"/>
    <s v="Above Average"/>
    <n v="1"/>
    <n v="1"/>
    <n v="2"/>
    <n v="0"/>
    <n v="4"/>
    <s v="More"/>
    <n v="5"/>
    <x v="127"/>
    <n v="3198"/>
    <s v="no"/>
    <n v="73.48342714196373"/>
    <x v="250"/>
  </r>
  <r>
    <x v="252"/>
    <n v="65"/>
    <n v="65"/>
    <x v="0"/>
    <x v="0"/>
    <n v="8366"/>
    <x v="0"/>
    <x v="0"/>
    <x v="12"/>
    <s v="SawyerW"/>
    <s v="1Fam"/>
    <n v="71.682411868126678"/>
    <x v="0"/>
    <n v="6"/>
    <s v="Low"/>
    <n v="2004"/>
    <n v="2004"/>
    <n v="798"/>
    <s v="no"/>
    <s v="Below Average"/>
    <n v="798"/>
    <n v="842"/>
    <s v="2 Floors"/>
    <n v="1640"/>
    <s v="no"/>
    <s v="Above Average"/>
    <n v="0"/>
    <n v="0"/>
    <n v="2"/>
    <n v="1"/>
    <n v="3"/>
    <s v="More"/>
    <n v="6"/>
    <x v="151"/>
    <n v="2438"/>
    <s v="no"/>
    <n v="70.959803117309264"/>
    <x v="251"/>
  </r>
  <r>
    <x v="253"/>
    <n v="85"/>
    <n v="85"/>
    <x v="0"/>
    <x v="1"/>
    <n v="9350"/>
    <x v="0"/>
    <x v="0"/>
    <x v="11"/>
    <s v="NAmes"/>
    <s v="1Fam"/>
    <n v="65.191384752822614"/>
    <x v="1"/>
    <n v="6"/>
    <s v="Low"/>
    <n v="1964"/>
    <n v="1991"/>
    <n v="1302"/>
    <s v="no"/>
    <s v="Above Average"/>
    <n v="1302"/>
    <n v="0"/>
    <s v="1 Floor"/>
    <n v="1302"/>
    <s v="no"/>
    <s v="Below Average"/>
    <n v="0"/>
    <n v="1"/>
    <n v="2"/>
    <n v="0"/>
    <n v="3"/>
    <s v="More"/>
    <n v="7"/>
    <x v="58"/>
    <n v="2604"/>
    <s v="no"/>
    <n v="60.675883256528415"/>
    <x v="252"/>
  </r>
  <r>
    <x v="254"/>
    <n v="70"/>
    <n v="70"/>
    <x v="0"/>
    <x v="1"/>
    <n v="8400"/>
    <x v="0"/>
    <x v="0"/>
    <x v="11"/>
    <s v="NAmes"/>
    <s v="1Fam"/>
    <n v="65.191384752822614"/>
    <x v="1"/>
    <n v="5"/>
    <s v="Low"/>
    <n v="1957"/>
    <n v="1957"/>
    <n v="1314"/>
    <s v="no"/>
    <s v="Above Average"/>
    <n v="1314"/>
    <n v="0"/>
    <s v="1 Floor"/>
    <n v="1314"/>
    <s v="no"/>
    <s v="Below Average"/>
    <n v="1"/>
    <n v="0"/>
    <n v="1"/>
    <n v="0"/>
    <n v="2"/>
    <s v="Less"/>
    <n v="5"/>
    <x v="35"/>
    <n v="2628"/>
    <s v="no"/>
    <n v="55.175038051750377"/>
    <x v="253"/>
  </r>
  <r>
    <x v="255"/>
    <n v="66"/>
    <n v="66"/>
    <x v="0"/>
    <x v="0"/>
    <n v="8738"/>
    <x v="0"/>
    <x v="0"/>
    <x v="17"/>
    <s v="Gilbert"/>
    <s v="1Fam"/>
    <n v="77.47396854876844"/>
    <x v="0"/>
    <n v="7"/>
    <s v="High"/>
    <n v="1999"/>
    <n v="1999"/>
    <n v="975"/>
    <s v="no"/>
    <s v="Below Average"/>
    <n v="1005"/>
    <n v="1286"/>
    <s v="2 Floors"/>
    <n v="2291"/>
    <s v="no"/>
    <s v="Above Average"/>
    <n v="0"/>
    <n v="0"/>
    <n v="2"/>
    <n v="1"/>
    <n v="3"/>
    <s v="More"/>
    <n v="8"/>
    <x v="22"/>
    <n v="3266"/>
    <s v="no"/>
    <n v="70.422535211267601"/>
    <x v="254"/>
  </r>
  <r>
    <x v="256"/>
    <n v="64"/>
    <n v="64"/>
    <x v="0"/>
    <x v="0"/>
    <n v="8791"/>
    <x v="0"/>
    <x v="0"/>
    <x v="5"/>
    <s v="Somerst"/>
    <s v="1Fam"/>
    <n v="83.140020408338017"/>
    <x v="0"/>
    <n v="6"/>
    <s v="Low"/>
    <n v="2003"/>
    <n v="2003"/>
    <n v="864"/>
    <s v="no"/>
    <s v="Below Average"/>
    <n v="864"/>
    <n v="864"/>
    <s v="2 Floors"/>
    <n v="1728"/>
    <s v="no"/>
    <s v="Above Average"/>
    <n v="0"/>
    <n v="0"/>
    <n v="2"/>
    <n v="1"/>
    <n v="3"/>
    <s v="More"/>
    <n v="7"/>
    <x v="27"/>
    <n v="2592"/>
    <s v="no"/>
    <n v="80.054012345679013"/>
    <x v="255"/>
  </r>
  <r>
    <x v="257"/>
    <n v="68"/>
    <n v="68"/>
    <x v="0"/>
    <x v="0"/>
    <n v="8814"/>
    <x v="0"/>
    <x v="0"/>
    <x v="0"/>
    <s v="CollgCr"/>
    <s v="1Fam"/>
    <n v="74.535824409408733"/>
    <x v="0"/>
    <n v="7"/>
    <s v="High"/>
    <n v="2006"/>
    <n v="2006"/>
    <n v="1604"/>
    <s v="no"/>
    <s v="Above Average"/>
    <n v="1604"/>
    <n v="0"/>
    <s v="1 Floor"/>
    <n v="1604"/>
    <s v="no"/>
    <s v="Above Average"/>
    <n v="1"/>
    <n v="0"/>
    <n v="2"/>
    <n v="1"/>
    <n v="4"/>
    <s v="More"/>
    <n v="8"/>
    <x v="117"/>
    <n v="3208"/>
    <s v="no"/>
    <n v="68.578553615960104"/>
    <x v="256"/>
  </r>
  <r>
    <x v="258"/>
    <n v="80"/>
    <n v="80"/>
    <x v="0"/>
    <x v="1"/>
    <n v="12435"/>
    <x v="0"/>
    <x v="1"/>
    <x v="0"/>
    <s v="CollgCr"/>
    <s v="1Fam"/>
    <n v="74.535824409408733"/>
    <x v="0"/>
    <n v="7"/>
    <s v="High"/>
    <n v="2001"/>
    <n v="2001"/>
    <n v="963"/>
    <s v="no"/>
    <s v="Below Average"/>
    <n v="963"/>
    <n v="829"/>
    <s v="2 Floors"/>
    <n v="1792"/>
    <s v="no"/>
    <s v="Above Average"/>
    <n v="0"/>
    <n v="0"/>
    <n v="2"/>
    <n v="1"/>
    <n v="3"/>
    <s v="More"/>
    <n v="7"/>
    <x v="119"/>
    <n v="2755"/>
    <s v="no"/>
    <n v="84.029038112522684"/>
    <x v="257"/>
  </r>
  <r>
    <x v="259"/>
    <n v="70"/>
    <n v="70"/>
    <x v="0"/>
    <x v="1"/>
    <n v="12702"/>
    <x v="0"/>
    <x v="1"/>
    <x v="7"/>
    <s v="OldTown"/>
    <s v="1Fam"/>
    <n v="57.90974368543602"/>
    <x v="1"/>
    <n v="5"/>
    <s v="Low"/>
    <n v="1956"/>
    <n v="1956"/>
    <n v="0"/>
    <s v="yes"/>
    <s v="Below Average"/>
    <n v="882"/>
    <n v="0"/>
    <s v="1 Floor"/>
    <n v="882"/>
    <s v="no"/>
    <s v="Below Average"/>
    <n v="0"/>
    <n v="0"/>
    <n v="1"/>
    <n v="0"/>
    <n v="1"/>
    <s v="Less"/>
    <n v="4"/>
    <x v="176"/>
    <n v="882"/>
    <s v="no"/>
    <n v="109.97732426303855"/>
    <x v="258"/>
  </r>
  <r>
    <x v="260"/>
    <n v="120"/>
    <n v="120"/>
    <x v="1"/>
    <x v="1"/>
    <n v="19296"/>
    <x v="1"/>
    <x v="1"/>
    <x v="11"/>
    <s v="NAmes"/>
    <s v="1Fam"/>
    <n v="65.191384752822614"/>
    <x v="1"/>
    <n v="6"/>
    <s v="Low"/>
    <n v="1962"/>
    <n v="1962"/>
    <n v="1362"/>
    <s v="no"/>
    <s v="Above Average"/>
    <n v="1382"/>
    <n v="0"/>
    <s v="1 Floor"/>
    <n v="1382"/>
    <s v="no"/>
    <s v="Below Average"/>
    <n v="1"/>
    <n v="0"/>
    <n v="1"/>
    <n v="0"/>
    <n v="2"/>
    <s v="Less"/>
    <n v="6"/>
    <x v="105"/>
    <n v="2744"/>
    <s v="no"/>
    <n v="64.139941690962104"/>
    <x v="259"/>
  </r>
  <r>
    <x v="261"/>
    <n v="69"/>
    <n v="69"/>
    <x v="0"/>
    <x v="0"/>
    <n v="9588"/>
    <x v="0"/>
    <x v="0"/>
    <x v="0"/>
    <s v="CollgCr"/>
    <s v="1Fam"/>
    <n v="74.535824409408733"/>
    <x v="0"/>
    <n v="8"/>
    <s v="High"/>
    <n v="2007"/>
    <n v="2007"/>
    <n v="1482"/>
    <s v="no"/>
    <s v="Above Average"/>
    <n v="1482"/>
    <n v="1092"/>
    <s v="2 Floors"/>
    <n v="2574"/>
    <s v="no"/>
    <s v="Above Average"/>
    <n v="0"/>
    <n v="0"/>
    <n v="2"/>
    <n v="1"/>
    <n v="3"/>
    <s v="More"/>
    <n v="10"/>
    <x v="195"/>
    <n v="4056"/>
    <s v="no"/>
    <n v="68.047337278106511"/>
    <x v="260"/>
  </r>
  <r>
    <x v="262"/>
    <n v="88"/>
    <n v="88"/>
    <x v="0"/>
    <x v="1"/>
    <n v="8471"/>
    <x v="0"/>
    <x v="0"/>
    <x v="9"/>
    <s v="Sawyer"/>
    <s v="1Fam"/>
    <n v="65.835562612127291"/>
    <x v="1"/>
    <n v="6"/>
    <s v="Low"/>
    <n v="1977"/>
    <n v="1995"/>
    <n v="506"/>
    <s v="no"/>
    <s v="Below Average"/>
    <n v="1212"/>
    <n v="0"/>
    <s v="1 Floor"/>
    <n v="1212"/>
    <s v="no"/>
    <s v="Below Average"/>
    <n v="1"/>
    <n v="0"/>
    <n v="1"/>
    <n v="0"/>
    <n v="2"/>
    <s v="Less"/>
    <n v="6"/>
    <x v="196"/>
    <n v="1718"/>
    <s v="no"/>
    <n v="87.892898719441206"/>
    <x v="261"/>
  </r>
  <r>
    <x v="263"/>
    <n v="50"/>
    <n v="50"/>
    <x v="0"/>
    <x v="0"/>
    <n v="5500"/>
    <x v="0"/>
    <x v="0"/>
    <x v="7"/>
    <s v="OldTown"/>
    <s v="1Fam"/>
    <n v="57.90974368543602"/>
    <x v="1"/>
    <n v="5"/>
    <s v="Low"/>
    <n v="1929"/>
    <n v="2001"/>
    <n v="926"/>
    <s v="no"/>
    <s v="Below Average"/>
    <n v="926"/>
    <n v="0"/>
    <s v="1 Floor"/>
    <n v="1316"/>
    <s v="no"/>
    <s v="Below Average"/>
    <n v="1"/>
    <n v="0"/>
    <n v="1"/>
    <n v="0"/>
    <n v="2"/>
    <s v="Less"/>
    <n v="6"/>
    <x v="52"/>
    <n v="2242"/>
    <s v="no"/>
    <n v="57.983942908117754"/>
    <x v="262"/>
  </r>
  <r>
    <x v="264"/>
    <n v="30"/>
    <n v="30"/>
    <x v="1"/>
    <x v="0"/>
    <n v="5232"/>
    <x v="0"/>
    <x v="0"/>
    <x v="7"/>
    <s v="OldTown"/>
    <s v="1Fam"/>
    <n v="57.90974368543602"/>
    <x v="1"/>
    <n v="5"/>
    <s v="Low"/>
    <n v="1925"/>
    <n v="2004"/>
    <n v="680"/>
    <s v="no"/>
    <s v="Below Average"/>
    <n v="764"/>
    <n v="0"/>
    <s v="1 Floor"/>
    <n v="764"/>
    <s v="no"/>
    <s v="Below Average"/>
    <n v="0"/>
    <n v="0"/>
    <n v="1"/>
    <n v="0"/>
    <n v="1"/>
    <s v="Less"/>
    <n v="4"/>
    <x v="197"/>
    <n v="1444"/>
    <s v="no"/>
    <n v="50.554016620498615"/>
    <x v="263"/>
  </r>
  <r>
    <x v="265"/>
    <n v="78"/>
    <n v="78"/>
    <x v="0"/>
    <x v="1"/>
    <n v="12090"/>
    <x v="0"/>
    <x v="1"/>
    <x v="6"/>
    <s v="NWAmes"/>
    <s v="1Fam"/>
    <n v="67.115548801871967"/>
    <x v="1"/>
    <n v="6"/>
    <s v="Low"/>
    <n v="1981"/>
    <n v="1981"/>
    <n v="1422"/>
    <s v="no"/>
    <s v="Above Average"/>
    <n v="1422"/>
    <n v="0"/>
    <s v="1 Floor"/>
    <n v="1422"/>
    <s v="no"/>
    <s v="Below Average"/>
    <n v="0"/>
    <n v="0"/>
    <n v="2"/>
    <n v="0"/>
    <n v="2"/>
    <s v="Less"/>
    <n v="7"/>
    <x v="198"/>
    <n v="2844"/>
    <s v="no"/>
    <n v="61.708860759493668"/>
    <x v="264"/>
  </r>
  <r>
    <x v="266"/>
    <n v="70"/>
    <n v="70"/>
    <x v="0"/>
    <x v="1"/>
    <n v="11207"/>
    <x v="0"/>
    <x v="1"/>
    <x v="17"/>
    <s v="Gilbert"/>
    <s v="1Fam"/>
    <n v="77.47396854876844"/>
    <x v="0"/>
    <n v="6"/>
    <s v="Low"/>
    <n v="1997"/>
    <n v="1997"/>
    <n v="802"/>
    <s v="no"/>
    <s v="Below Average"/>
    <n v="802"/>
    <n v="709"/>
    <s v="2 Floors"/>
    <n v="1511"/>
    <s v="no"/>
    <s v="Below Average"/>
    <n v="1"/>
    <n v="0"/>
    <n v="2"/>
    <n v="1"/>
    <n v="4"/>
    <s v="More"/>
    <n v="8"/>
    <x v="68"/>
    <n v="2313"/>
    <s v="no"/>
    <n v="79.982706441850411"/>
    <x v="265"/>
  </r>
  <r>
    <x v="267"/>
    <n v="60"/>
    <n v="60"/>
    <x v="0"/>
    <x v="0"/>
    <n v="8400"/>
    <x v="0"/>
    <x v="0"/>
    <x v="23"/>
    <s v="SWISU"/>
    <s v="1Fam"/>
    <n v="56.717772915383847"/>
    <x v="1"/>
    <n v="5"/>
    <s v="Low"/>
    <n v="1939"/>
    <n v="1997"/>
    <n v="720"/>
    <s v="no"/>
    <s v="Below Average"/>
    <n v="1052"/>
    <n v="720"/>
    <s v="2 Floors"/>
    <n v="2192"/>
    <s v="no"/>
    <s v="Above Average"/>
    <n v="0"/>
    <n v="0"/>
    <n v="2"/>
    <n v="1"/>
    <n v="3"/>
    <s v="More"/>
    <n v="8"/>
    <x v="199"/>
    <n v="2912"/>
    <s v="no"/>
    <n v="61.641483516483518"/>
    <x v="266"/>
  </r>
  <r>
    <x v="268"/>
    <n v="71"/>
    <n v="71"/>
    <x v="0"/>
    <x v="1"/>
    <n v="6900"/>
    <x v="0"/>
    <x v="0"/>
    <x v="13"/>
    <s v="IDOTRR"/>
    <s v="1Fam"/>
    <n v="52.131298928930256"/>
    <x v="1"/>
    <n v="5"/>
    <s v="Low"/>
    <n v="1940"/>
    <n v="1955"/>
    <n v="740"/>
    <s v="no"/>
    <s v="Below Average"/>
    <n v="778"/>
    <n v="0"/>
    <s v="1 Floor"/>
    <n v="778"/>
    <s v="no"/>
    <s v="Below Average"/>
    <n v="0"/>
    <n v="0"/>
    <n v="1"/>
    <n v="0"/>
    <n v="1"/>
    <s v="Less"/>
    <n v="4"/>
    <x v="200"/>
    <n v="1518"/>
    <s v="no"/>
    <n v="79.380764163372859"/>
    <x v="267"/>
  </r>
  <r>
    <x v="269"/>
    <s v="NA"/>
    <n v="69"/>
    <x v="0"/>
    <x v="0"/>
    <n v="7917"/>
    <x v="0"/>
    <x v="0"/>
    <x v="15"/>
    <s v="Edwards"/>
    <s v="1Fam"/>
    <n v="61.772149970231268"/>
    <x v="1"/>
    <n v="6"/>
    <s v="Low"/>
    <n v="1976"/>
    <n v="1976"/>
    <n v="1143"/>
    <s v="no"/>
    <s v="Above Average"/>
    <n v="1113"/>
    <n v="0"/>
    <s v="1 Floor"/>
    <n v="1113"/>
    <s v="no"/>
    <s v="Below Average"/>
    <n v="1"/>
    <n v="0"/>
    <n v="1"/>
    <n v="1"/>
    <n v="3"/>
    <s v="More"/>
    <n v="6"/>
    <x v="181"/>
    <n v="2256"/>
    <s v="no"/>
    <n v="65.60283687943263"/>
    <x v="268"/>
  </r>
  <r>
    <x v="270"/>
    <n v="84"/>
    <n v="84"/>
    <x v="0"/>
    <x v="1"/>
    <n v="10728"/>
    <x v="0"/>
    <x v="1"/>
    <x v="5"/>
    <s v="Somerst"/>
    <s v="1Fam"/>
    <n v="83.140020408338017"/>
    <x v="0"/>
    <n v="8"/>
    <s v="High"/>
    <n v="2006"/>
    <n v="2006"/>
    <n v="1095"/>
    <s v="no"/>
    <s v="Above Average"/>
    <n v="1095"/>
    <n v="844"/>
    <s v="2 Floors"/>
    <n v="1939"/>
    <s v="no"/>
    <s v="Above Average"/>
    <n v="0"/>
    <n v="0"/>
    <n v="2"/>
    <n v="1"/>
    <n v="3"/>
    <s v="More"/>
    <n v="8"/>
    <x v="201"/>
    <n v="3034"/>
    <s v="no"/>
    <n v="87.673038892551091"/>
    <x v="269"/>
  </r>
  <r>
    <x v="271"/>
    <n v="73"/>
    <n v="73"/>
    <x v="0"/>
    <x v="1"/>
    <n v="39104"/>
    <x v="1"/>
    <x v="1"/>
    <x v="19"/>
    <s v="ClearCr"/>
    <s v="1Fam"/>
    <n v="71.6365553142886"/>
    <x v="0"/>
    <n v="7"/>
    <s v="High"/>
    <n v="1954"/>
    <n v="2005"/>
    <n v="1385"/>
    <s v="no"/>
    <s v="Above Average"/>
    <n v="1363"/>
    <n v="0"/>
    <s v="1 Floor"/>
    <n v="1363"/>
    <s v="no"/>
    <s v="Below Average"/>
    <n v="1"/>
    <n v="0"/>
    <n v="1"/>
    <n v="0"/>
    <n v="2"/>
    <s v="Less"/>
    <n v="5"/>
    <x v="192"/>
    <n v="2748"/>
    <s v="no"/>
    <n v="87.882096069868993"/>
    <x v="270"/>
  </r>
  <r>
    <x v="272"/>
    <n v="92"/>
    <n v="92"/>
    <x v="0"/>
    <x v="1"/>
    <n v="11764"/>
    <x v="0"/>
    <x v="1"/>
    <x v="3"/>
    <s v="NoRidge"/>
    <s v="1Fam"/>
    <n v="82.673563019433331"/>
    <x v="0"/>
    <n v="8"/>
    <s v="High"/>
    <n v="1999"/>
    <n v="2007"/>
    <n v="1152"/>
    <s v="no"/>
    <s v="Above Average"/>
    <n v="1164"/>
    <n v="1106"/>
    <s v="2 Floors"/>
    <n v="2270"/>
    <s v="no"/>
    <s v="Above Average"/>
    <n v="0"/>
    <n v="0"/>
    <n v="2"/>
    <n v="1"/>
    <n v="3"/>
    <s v="More"/>
    <n v="9"/>
    <x v="178"/>
    <n v="3422"/>
    <s v="no"/>
    <n v="84.745762711864401"/>
    <x v="271"/>
  </r>
  <r>
    <x v="273"/>
    <n v="80"/>
    <n v="80"/>
    <x v="0"/>
    <x v="1"/>
    <n v="9600"/>
    <x v="0"/>
    <x v="0"/>
    <x v="11"/>
    <s v="NAmes"/>
    <s v="1Fam"/>
    <n v="65.191384752822614"/>
    <x v="1"/>
    <n v="6"/>
    <s v="Low"/>
    <n v="1958"/>
    <n v="1988"/>
    <n v="1240"/>
    <s v="no"/>
    <s v="Above Average"/>
    <n v="1632"/>
    <n v="0"/>
    <s v="1 Floor"/>
    <n v="1632"/>
    <s v="no"/>
    <s v="Above Average"/>
    <n v="1"/>
    <n v="0"/>
    <n v="2"/>
    <n v="0"/>
    <n v="3"/>
    <s v="More"/>
    <n v="6"/>
    <x v="19"/>
    <n v="2872"/>
    <s v="no"/>
    <n v="48.398328690807801"/>
    <x v="272"/>
  </r>
  <r>
    <x v="274"/>
    <n v="76"/>
    <n v="76"/>
    <x v="0"/>
    <x v="1"/>
    <n v="8314"/>
    <x v="0"/>
    <x v="0"/>
    <x v="4"/>
    <s v="Mitchel"/>
    <s v="1Fam"/>
    <n v="69.371268986915226"/>
    <x v="1"/>
    <n v="5"/>
    <s v="Low"/>
    <n v="1982"/>
    <n v="1982"/>
    <n v="816"/>
    <s v="no"/>
    <s v="Below Average"/>
    <n v="816"/>
    <n v="0"/>
    <s v="1 Floor"/>
    <n v="816"/>
    <s v="no"/>
    <s v="Below Average"/>
    <n v="0"/>
    <n v="0"/>
    <n v="1"/>
    <n v="0"/>
    <n v="1"/>
    <s v="Less"/>
    <n v="5"/>
    <x v="202"/>
    <n v="1632"/>
    <s v="no"/>
    <n v="76.286764705882348"/>
    <x v="273"/>
  </r>
  <r>
    <x v="275"/>
    <n v="55"/>
    <n v="55"/>
    <x v="0"/>
    <x v="0"/>
    <n v="7264"/>
    <x v="0"/>
    <x v="0"/>
    <x v="8"/>
    <s v="BrkSide"/>
    <s v="1Fam"/>
    <n v="64.919237492322253"/>
    <x v="1"/>
    <n v="7"/>
    <s v="High"/>
    <n v="1925"/>
    <n v="2007"/>
    <n v="952"/>
    <s v="no"/>
    <s v="Below Average"/>
    <n v="952"/>
    <n v="596"/>
    <s v="2 Floors"/>
    <n v="1548"/>
    <s v="no"/>
    <s v="Above Average"/>
    <n v="0"/>
    <n v="0"/>
    <n v="2"/>
    <n v="1"/>
    <n v="3"/>
    <s v="More"/>
    <n v="5"/>
    <x v="93"/>
    <n v="2500"/>
    <s v="no"/>
    <n v="82"/>
    <x v="274"/>
  </r>
  <r>
    <x v="276"/>
    <n v="129"/>
    <n v="129"/>
    <x v="1"/>
    <x v="1"/>
    <n v="9196"/>
    <x v="0"/>
    <x v="0"/>
    <x v="4"/>
    <s v="Mitchel"/>
    <s v="1Fam"/>
    <n v="69.371268986915226"/>
    <x v="1"/>
    <n v="7"/>
    <s v="High"/>
    <n v="2003"/>
    <n v="2003"/>
    <n v="1560"/>
    <s v="no"/>
    <s v="Above Average"/>
    <n v="1560"/>
    <n v="0"/>
    <s v="1 Floor"/>
    <n v="1560"/>
    <s v="no"/>
    <s v="Above Average"/>
    <n v="0"/>
    <n v="0"/>
    <n v="2"/>
    <n v="0"/>
    <n v="2"/>
    <s v="Less"/>
    <n v="7"/>
    <x v="203"/>
    <n v="3120"/>
    <s v="no"/>
    <n v="64.42307692307692"/>
    <x v="275"/>
  </r>
  <r>
    <x v="277"/>
    <n v="140"/>
    <n v="140"/>
    <x v="1"/>
    <x v="1"/>
    <n v="19138"/>
    <x v="1"/>
    <x v="1"/>
    <x v="17"/>
    <s v="Gilbert"/>
    <s v="1Fam"/>
    <n v="77.47396854876844"/>
    <x v="0"/>
    <n v="4"/>
    <s v="Low"/>
    <n v="1951"/>
    <n v="1951"/>
    <n v="864"/>
    <s v="no"/>
    <s v="Below Average"/>
    <n v="864"/>
    <n v="0"/>
    <s v="1 Floor"/>
    <n v="864"/>
    <s v="no"/>
    <s v="Below Average"/>
    <n v="0"/>
    <n v="0"/>
    <n v="1"/>
    <n v="0"/>
    <n v="1"/>
    <s v="Less"/>
    <n v="4"/>
    <x v="42"/>
    <n v="1728"/>
    <s v="no"/>
    <n v="81.597222222222229"/>
    <x v="276"/>
  </r>
  <r>
    <x v="278"/>
    <n v="107"/>
    <n v="107"/>
    <x v="0"/>
    <x v="1"/>
    <n v="14450"/>
    <x v="0"/>
    <x v="1"/>
    <x v="10"/>
    <s v="NridgHt"/>
    <s v="1Fam"/>
    <n v="92.435750489847905"/>
    <x v="0"/>
    <n v="9"/>
    <s v="High"/>
    <n v="2006"/>
    <n v="2007"/>
    <n v="2121"/>
    <s v="yes"/>
    <s v="Above Average"/>
    <n v="2121"/>
    <n v="0"/>
    <s v="1 Floor"/>
    <n v="2121"/>
    <s v="no"/>
    <s v="Above Average"/>
    <n v="0"/>
    <n v="0"/>
    <n v="2"/>
    <n v="1"/>
    <n v="3"/>
    <s v="More"/>
    <n v="8"/>
    <x v="204"/>
    <n v="4242"/>
    <s v="no"/>
    <n v="97.901461574728899"/>
    <x v="277"/>
  </r>
  <r>
    <x v="279"/>
    <n v="83"/>
    <n v="83"/>
    <x v="0"/>
    <x v="1"/>
    <n v="10005"/>
    <x v="0"/>
    <x v="0"/>
    <x v="19"/>
    <s v="ClearCr"/>
    <s v="1Fam"/>
    <n v="71.6365553142886"/>
    <x v="0"/>
    <n v="7"/>
    <s v="High"/>
    <n v="1977"/>
    <n v="1977"/>
    <n v="1160"/>
    <s v="no"/>
    <s v="Above Average"/>
    <n v="1156"/>
    <n v="866"/>
    <s v="2 Floors"/>
    <n v="2022"/>
    <s v="no"/>
    <s v="Above Average"/>
    <n v="0"/>
    <n v="0"/>
    <n v="2"/>
    <n v="1"/>
    <n v="3"/>
    <s v="More"/>
    <n v="8"/>
    <x v="156"/>
    <n v="3182"/>
    <s v="no"/>
    <n v="60.339409176618481"/>
    <x v="278"/>
  </r>
  <r>
    <x v="280"/>
    <n v="82"/>
    <n v="82"/>
    <x v="0"/>
    <x v="1"/>
    <n v="11287"/>
    <x v="0"/>
    <x v="1"/>
    <x v="12"/>
    <s v="SawyerW"/>
    <s v="1Fam"/>
    <n v="71.682411868126678"/>
    <x v="0"/>
    <n v="7"/>
    <s v="High"/>
    <n v="1989"/>
    <n v="1989"/>
    <n v="807"/>
    <s v="no"/>
    <s v="Below Average"/>
    <n v="1175"/>
    <n v="807"/>
    <s v="2 Floors"/>
    <n v="1982"/>
    <s v="no"/>
    <s v="Above Average"/>
    <n v="0"/>
    <n v="0"/>
    <n v="2"/>
    <n v="1"/>
    <n v="3"/>
    <s v="More"/>
    <n v="7"/>
    <x v="205"/>
    <n v="2789"/>
    <s v="no"/>
    <n v="81.929006812477596"/>
    <x v="279"/>
  </r>
  <r>
    <x v="281"/>
    <n v="60"/>
    <n v="60"/>
    <x v="0"/>
    <x v="0"/>
    <n v="7200"/>
    <x v="0"/>
    <x v="0"/>
    <x v="5"/>
    <s v="Somerst"/>
    <s v="1Fam"/>
    <n v="83.140020408338017"/>
    <x v="0"/>
    <n v="6"/>
    <s v="Low"/>
    <n v="2006"/>
    <n v="2006"/>
    <n v="1262"/>
    <s v="no"/>
    <s v="Above Average"/>
    <n v="1262"/>
    <n v="0"/>
    <s v="1 Floor"/>
    <n v="1262"/>
    <s v="no"/>
    <s v="Below Average"/>
    <n v="0"/>
    <n v="0"/>
    <n v="2"/>
    <n v="0"/>
    <n v="2"/>
    <s v="Less"/>
    <n v="5"/>
    <x v="68"/>
    <n v="2524"/>
    <s v="no"/>
    <n v="73.296354992076076"/>
    <x v="280"/>
  </r>
  <r>
    <x v="282"/>
    <n v="34"/>
    <n v="34"/>
    <x v="0"/>
    <x v="0"/>
    <n v="5063"/>
    <x v="0"/>
    <x v="0"/>
    <x v="10"/>
    <s v=""/>
    <s v="Twnhs"/>
    <n v="92.435750489847905"/>
    <x v="2"/>
    <n v="7"/>
    <s v="High"/>
    <n v="2007"/>
    <n v="2008"/>
    <n v="1314"/>
    <s v="no"/>
    <s v="Above Average"/>
    <n v="1314"/>
    <n v="0"/>
    <s v="1 Floor"/>
    <n v="1314"/>
    <s v="no"/>
    <s v="Below Average"/>
    <n v="1"/>
    <n v="0"/>
    <n v="2"/>
    <n v="0"/>
    <n v="3"/>
    <s v="More"/>
    <n v="6"/>
    <x v="27"/>
    <n v="2628"/>
    <s v="no"/>
    <n v="78.957382039573815"/>
    <x v="281"/>
  </r>
  <r>
    <x v="283"/>
    <n v="74"/>
    <n v="74"/>
    <x v="0"/>
    <x v="1"/>
    <n v="9612"/>
    <x v="0"/>
    <x v="0"/>
    <x v="5"/>
    <s v="Somerst"/>
    <s v="1Fam"/>
    <n v="83.140020408338017"/>
    <x v="0"/>
    <n v="8"/>
    <s v="High"/>
    <n v="2008"/>
    <n v="2009"/>
    <n v="1468"/>
    <s v="no"/>
    <s v="Above Average"/>
    <n v="1468"/>
    <n v="0"/>
    <s v="1 Floor"/>
    <n v="1468"/>
    <s v="no"/>
    <s v="Below Average"/>
    <n v="0"/>
    <n v="0"/>
    <n v="2"/>
    <n v="0"/>
    <n v="2"/>
    <s v="Less"/>
    <n v="6"/>
    <x v="206"/>
    <n v="2936"/>
    <s v="no"/>
    <n v="83.310626702997268"/>
    <x v="282"/>
  </r>
  <r>
    <x v="284"/>
    <n v="50"/>
    <n v="50"/>
    <x v="0"/>
    <x v="0"/>
    <n v="8012"/>
    <x v="0"/>
    <x v="0"/>
    <x v="12"/>
    <s v=""/>
    <s v="TwnhsE"/>
    <n v="71.682411868126678"/>
    <x v="2"/>
    <n v="6"/>
    <s v="Low"/>
    <n v="1992"/>
    <n v="1992"/>
    <n v="1575"/>
    <s v="no"/>
    <s v="Above Average"/>
    <n v="1575"/>
    <n v="0"/>
    <s v="1 Floor"/>
    <n v="1575"/>
    <s v="no"/>
    <s v="Above Average"/>
    <n v="1"/>
    <n v="0"/>
    <n v="2"/>
    <n v="0"/>
    <n v="3"/>
    <s v="More"/>
    <n v="5"/>
    <x v="207"/>
    <n v="3150"/>
    <s v="no"/>
    <n v="56.888888888888886"/>
    <x v="283"/>
  </r>
  <r>
    <x v="285"/>
    <n v="35"/>
    <n v="35"/>
    <x v="0"/>
    <x v="0"/>
    <n v="4251"/>
    <x v="0"/>
    <x v="0"/>
    <x v="5"/>
    <s v=""/>
    <s v="TwnhsE"/>
    <n v="83.140020408338017"/>
    <x v="2"/>
    <n v="7"/>
    <s v="High"/>
    <n v="2006"/>
    <n v="2007"/>
    <n v="625"/>
    <s v="no"/>
    <s v="Below Average"/>
    <n v="625"/>
    <n v="625"/>
    <s v="2 Floors"/>
    <n v="1250"/>
    <s v="no"/>
    <s v="Below Average"/>
    <n v="0"/>
    <n v="0"/>
    <n v="2"/>
    <n v="1"/>
    <n v="3"/>
    <s v="More"/>
    <n v="5"/>
    <x v="208"/>
    <n v="1875"/>
    <s v="no"/>
    <n v="87.84"/>
    <x v="284"/>
  </r>
  <r>
    <x v="286"/>
    <n v="77"/>
    <n v="77"/>
    <x v="0"/>
    <x v="1"/>
    <n v="9786"/>
    <x v="0"/>
    <x v="0"/>
    <x v="11"/>
    <s v="NAmes"/>
    <s v="1Fam"/>
    <n v="65.191384752822614"/>
    <x v="1"/>
    <n v="6"/>
    <s v="Low"/>
    <n v="1962"/>
    <n v="1981"/>
    <n v="912"/>
    <s v="no"/>
    <s v="Below Average"/>
    <n v="1085"/>
    <n v="649"/>
    <s v="2 Floors"/>
    <n v="1734"/>
    <s v="no"/>
    <s v="Above Average"/>
    <n v="0"/>
    <n v="0"/>
    <n v="1"/>
    <n v="1"/>
    <n v="2"/>
    <s v="Less"/>
    <n v="7"/>
    <x v="18"/>
    <n v="2646"/>
    <s v="no"/>
    <n v="60.090702947845806"/>
    <x v="285"/>
  </r>
  <r>
    <x v="287"/>
    <s v="NA"/>
    <n v="69"/>
    <x v="0"/>
    <x v="0"/>
    <n v="8125"/>
    <x v="0"/>
    <x v="0"/>
    <x v="11"/>
    <s v="NAmes"/>
    <s v="1Fam"/>
    <n v="65.191384752822614"/>
    <x v="1"/>
    <n v="4"/>
    <s v="Low"/>
    <n v="1971"/>
    <n v="1971"/>
    <n v="858"/>
    <s v="no"/>
    <s v="Below Average"/>
    <n v="858"/>
    <n v="0"/>
    <s v="1 Floor"/>
    <n v="858"/>
    <s v="no"/>
    <s v="Below Average"/>
    <n v="0"/>
    <n v="0"/>
    <n v="1"/>
    <n v="0"/>
    <n v="1"/>
    <s v="Less"/>
    <n v="5"/>
    <x v="209"/>
    <n v="1716"/>
    <s v="no"/>
    <n v="51.282051282051285"/>
    <x v="286"/>
  </r>
  <r>
    <x v="288"/>
    <s v="NA"/>
    <n v="69"/>
    <x v="0"/>
    <x v="0"/>
    <n v="9819"/>
    <x v="0"/>
    <x v="0"/>
    <x v="9"/>
    <s v="Sawyer"/>
    <s v="1Fam"/>
    <n v="65.835562612127291"/>
    <x v="1"/>
    <n v="5"/>
    <s v="Low"/>
    <n v="1967"/>
    <n v="1967"/>
    <n v="882"/>
    <s v="no"/>
    <s v="Below Average"/>
    <n v="900"/>
    <n v="0"/>
    <s v="1 Floor"/>
    <n v="900"/>
    <s v="no"/>
    <s v="Below Average"/>
    <n v="0"/>
    <n v="0"/>
    <n v="1"/>
    <n v="0"/>
    <n v="1"/>
    <s v="Less"/>
    <n v="5"/>
    <x v="125"/>
    <n v="1782"/>
    <s v="no"/>
    <n v="68.462401795735133"/>
    <x v="287"/>
  </r>
  <r>
    <x v="289"/>
    <n v="60"/>
    <n v="60"/>
    <x v="0"/>
    <x v="0"/>
    <n v="8730"/>
    <x v="0"/>
    <x v="0"/>
    <x v="8"/>
    <s v="BrkSide"/>
    <s v="1Fam"/>
    <n v="64.919237492322253"/>
    <x v="1"/>
    <n v="6"/>
    <s v="Low"/>
    <n v="1915"/>
    <n v="2003"/>
    <n v="698"/>
    <s v="no"/>
    <s v="Below Average"/>
    <n v="698"/>
    <n v="698"/>
    <s v="2 Floors"/>
    <n v="1396"/>
    <s v="no"/>
    <s v="Below Average"/>
    <n v="0"/>
    <n v="0"/>
    <n v="1"/>
    <n v="0"/>
    <n v="1"/>
    <s v="Less"/>
    <n v="7"/>
    <x v="210"/>
    <n v="2094"/>
    <s v="no"/>
    <n v="73.340496657115565"/>
    <x v="288"/>
  </r>
  <r>
    <x v="290"/>
    <n v="120"/>
    <n v="120"/>
    <x v="1"/>
    <x v="1"/>
    <n v="15611"/>
    <x v="0"/>
    <x v="1"/>
    <x v="0"/>
    <s v="CollgCr"/>
    <s v="1Fam"/>
    <n v="74.535824409408733"/>
    <x v="0"/>
    <n v="8"/>
    <s v="High"/>
    <n v="2006"/>
    <n v="2006"/>
    <n v="1079"/>
    <s v="no"/>
    <s v="Above Average"/>
    <n v="1079"/>
    <n v="840"/>
    <s v="2 Floors"/>
    <n v="1919"/>
    <s v="no"/>
    <s v="Above Average"/>
    <n v="0"/>
    <n v="0"/>
    <n v="2"/>
    <n v="1"/>
    <n v="3"/>
    <s v="More"/>
    <n v="8"/>
    <x v="211"/>
    <n v="2998"/>
    <s v="no"/>
    <n v="77.795196797865245"/>
    <x v="289"/>
  </r>
  <r>
    <x v="291"/>
    <n v="55"/>
    <n v="55"/>
    <x v="0"/>
    <x v="0"/>
    <n v="5687"/>
    <x v="0"/>
    <x v="0"/>
    <x v="23"/>
    <s v=""/>
    <s v="2fmCon"/>
    <n v="56.717772915383847"/>
    <x v="2"/>
    <n v="5"/>
    <s v="Low"/>
    <n v="1912"/>
    <n v="2000"/>
    <n v="780"/>
    <s v="no"/>
    <s v="Below Average"/>
    <n v="936"/>
    <n v="780"/>
    <s v="2 Floors"/>
    <n v="1716"/>
    <s v="no"/>
    <s v="Above Average"/>
    <n v="1"/>
    <n v="0"/>
    <n v="2"/>
    <n v="0"/>
    <n v="3"/>
    <s v="More"/>
    <n v="9"/>
    <x v="212"/>
    <n v="2496"/>
    <s v="no"/>
    <n v="54.447115384615387"/>
    <x v="290"/>
  </r>
  <r>
    <x v="292"/>
    <n v="60"/>
    <n v="60"/>
    <x v="0"/>
    <x v="0"/>
    <n v="11409"/>
    <x v="0"/>
    <x v="1"/>
    <x v="15"/>
    <s v="Edwards"/>
    <s v="1Fam"/>
    <n v="61.772149970231268"/>
    <x v="1"/>
    <n v="5"/>
    <s v="Low"/>
    <n v="1949"/>
    <n v="2008"/>
    <n v="768"/>
    <s v="no"/>
    <s v="Below Average"/>
    <n v="1148"/>
    <n v="568"/>
    <s v="2 Floors"/>
    <n v="1716"/>
    <s v="no"/>
    <s v="Above Average"/>
    <n v="0"/>
    <n v="0"/>
    <n v="1"/>
    <n v="1"/>
    <n v="2"/>
    <s v="Less"/>
    <n v="8"/>
    <x v="213"/>
    <n v="2484"/>
    <s v="no"/>
    <n v="52.737520128824478"/>
    <x v="291"/>
  </r>
  <r>
    <x v="293"/>
    <s v="NA"/>
    <n v="69"/>
    <x v="0"/>
    <x v="0"/>
    <n v="16659"/>
    <x v="0"/>
    <x v="1"/>
    <x v="6"/>
    <s v="NWAmes"/>
    <s v="1Fam"/>
    <n v="67.115548801871967"/>
    <x v="1"/>
    <n v="7"/>
    <s v="High"/>
    <n v="1977"/>
    <n v="1994"/>
    <n v="795"/>
    <s v="no"/>
    <s v="Below Average"/>
    <n v="1468"/>
    <n v="795"/>
    <s v="2 Floors"/>
    <n v="2263"/>
    <s v="no"/>
    <s v="Above Average"/>
    <n v="1"/>
    <n v="0"/>
    <n v="2"/>
    <n v="1"/>
    <n v="4"/>
    <s v="More"/>
    <n v="9"/>
    <x v="127"/>
    <n v="3058"/>
    <s v="no"/>
    <n v="76.847612818835842"/>
    <x v="292"/>
  </r>
  <r>
    <x v="294"/>
    <n v="80"/>
    <n v="80"/>
    <x v="0"/>
    <x v="1"/>
    <n v="9600"/>
    <x v="0"/>
    <x v="0"/>
    <x v="11"/>
    <s v="NAmes"/>
    <s v="1Fam"/>
    <n v="65.191384752822614"/>
    <x v="1"/>
    <n v="6"/>
    <s v="Low"/>
    <n v="1953"/>
    <n v="1953"/>
    <n v="1416"/>
    <s v="no"/>
    <s v="Above Average"/>
    <n v="1644"/>
    <n v="0"/>
    <s v="1 Floor"/>
    <n v="1644"/>
    <s v="no"/>
    <s v="Above Average"/>
    <n v="1"/>
    <n v="0"/>
    <n v="1"/>
    <n v="0"/>
    <n v="2"/>
    <s v="Less"/>
    <n v="7"/>
    <x v="214"/>
    <n v="3060"/>
    <s v="no"/>
    <n v="54.575163398692808"/>
    <x v="293"/>
  </r>
  <r>
    <x v="295"/>
    <n v="37"/>
    <n v="37"/>
    <x v="0"/>
    <x v="0"/>
    <n v="7937"/>
    <x v="0"/>
    <x v="0"/>
    <x v="4"/>
    <s v="Mitchel"/>
    <s v="1Fam"/>
    <n v="69.371268986915226"/>
    <x v="1"/>
    <n v="6"/>
    <s v="Low"/>
    <n v="1984"/>
    <n v="1984"/>
    <n v="1003"/>
    <s v="no"/>
    <s v="Below Average"/>
    <n v="1003"/>
    <n v="0"/>
    <s v="1 Floor"/>
    <n v="1003"/>
    <s v="no"/>
    <s v="Below Average"/>
    <n v="1"/>
    <n v="0"/>
    <n v="1"/>
    <n v="0"/>
    <n v="2"/>
    <s v="Less"/>
    <n v="6"/>
    <x v="215"/>
    <n v="2006"/>
    <s v="no"/>
    <n v="71.036889332003994"/>
    <x v="294"/>
  </r>
  <r>
    <x v="296"/>
    <n v="75"/>
    <n v="75"/>
    <x v="0"/>
    <x v="1"/>
    <n v="13710"/>
    <x v="0"/>
    <x v="1"/>
    <x v="13"/>
    <s v="IDOTRR"/>
    <s v="1Fam"/>
    <n v="52.131298928930256"/>
    <x v="1"/>
    <n v="5"/>
    <s v="Low"/>
    <n v="1950"/>
    <n v="1950"/>
    <n v="910"/>
    <s v="no"/>
    <s v="Below Average"/>
    <n v="910"/>
    <n v="648"/>
    <s v="2 Floors"/>
    <n v="1558"/>
    <s v="no"/>
    <s v="Above Average"/>
    <n v="0"/>
    <n v="0"/>
    <n v="1"/>
    <n v="1"/>
    <n v="2"/>
    <s v="Less"/>
    <n v="6"/>
    <x v="135"/>
    <n v="2468"/>
    <s v="no"/>
    <n v="61.588330632090759"/>
    <x v="295"/>
  </r>
  <r>
    <x v="297"/>
    <n v="66"/>
    <n v="66"/>
    <x v="0"/>
    <x v="0"/>
    <n v="7399"/>
    <x v="0"/>
    <x v="0"/>
    <x v="5"/>
    <s v="Somerst"/>
    <s v="1Fam"/>
    <n v="83.140020408338017"/>
    <x v="0"/>
    <n v="7"/>
    <s v="High"/>
    <n v="1997"/>
    <n v="1998"/>
    <n v="975"/>
    <s v="no"/>
    <s v="Below Average"/>
    <n v="975"/>
    <n v="975"/>
    <s v="2 Floors"/>
    <n v="1950"/>
    <s v="no"/>
    <s v="Above Average"/>
    <n v="0"/>
    <n v="0"/>
    <n v="2"/>
    <n v="1"/>
    <n v="3"/>
    <s v="More"/>
    <n v="7"/>
    <x v="142"/>
    <n v="2925"/>
    <s v="no"/>
    <n v="81.709401709401703"/>
    <x v="296"/>
  </r>
  <r>
    <x v="298"/>
    <n v="90"/>
    <n v="90"/>
    <x v="0"/>
    <x v="1"/>
    <n v="11700"/>
    <x v="0"/>
    <x v="1"/>
    <x v="6"/>
    <s v="NWAmes"/>
    <s v="1Fam"/>
    <n v="67.115548801871967"/>
    <x v="1"/>
    <n v="6"/>
    <s v="Low"/>
    <n v="1968"/>
    <n v="1968"/>
    <n v="702"/>
    <s v="no"/>
    <s v="Below Average"/>
    <n v="1041"/>
    <n v="702"/>
    <s v="2 Floors"/>
    <n v="1743"/>
    <s v="no"/>
    <s v="Above Average"/>
    <n v="0"/>
    <n v="1"/>
    <n v="1"/>
    <n v="2"/>
    <n v="4"/>
    <s v="More"/>
    <n v="7"/>
    <x v="216"/>
    <n v="2445"/>
    <s v="no"/>
    <n v="71.574642126789371"/>
    <x v="297"/>
  </r>
  <r>
    <x v="299"/>
    <n v="80"/>
    <n v="80"/>
    <x v="0"/>
    <x v="1"/>
    <n v="14000"/>
    <x v="0"/>
    <x v="1"/>
    <x v="2"/>
    <s v="Crawfor"/>
    <s v="1Fam"/>
    <n v="74.989820121918996"/>
    <x v="0"/>
    <n v="6"/>
    <s v="Low"/>
    <n v="1950"/>
    <n v="2004"/>
    <n v="1092"/>
    <s v="no"/>
    <s v="Above Average"/>
    <n v="1152"/>
    <n v="0"/>
    <s v="1 Floor"/>
    <n v="1152"/>
    <s v="no"/>
    <s v="Below Average"/>
    <n v="0"/>
    <n v="1"/>
    <n v="1"/>
    <n v="0"/>
    <n v="2"/>
    <s v="Less"/>
    <n v="6"/>
    <x v="217"/>
    <n v="2244"/>
    <s v="no"/>
    <n v="70.632798573975037"/>
    <x v="298"/>
  </r>
  <r>
    <x v="300"/>
    <n v="90"/>
    <n v="90"/>
    <x v="0"/>
    <x v="1"/>
    <n v="15750"/>
    <x v="0"/>
    <x v="1"/>
    <x v="2"/>
    <s v=""/>
    <s v="2fmCon"/>
    <n v="74.989820121918996"/>
    <x v="2"/>
    <n v="5"/>
    <s v="Low"/>
    <n v="1953"/>
    <n v="1953"/>
    <n v="1165"/>
    <s v="no"/>
    <s v="Above Average"/>
    <n v="1336"/>
    <n v="0"/>
    <s v="1 Floor"/>
    <n v="1336"/>
    <s v="no"/>
    <s v="Below Average"/>
    <n v="1"/>
    <n v="0"/>
    <n v="1"/>
    <n v="0"/>
    <n v="2"/>
    <s v="Less"/>
    <n v="5"/>
    <x v="14"/>
    <n v="2501"/>
    <s v="no"/>
    <n v="62.77489004398241"/>
    <x v="299"/>
  </r>
  <r>
    <x v="301"/>
    <n v="66"/>
    <n v="66"/>
    <x v="0"/>
    <x v="0"/>
    <n v="16226"/>
    <x v="0"/>
    <x v="1"/>
    <x v="0"/>
    <s v="CollgCr"/>
    <s v="1Fam"/>
    <n v="74.535824409408733"/>
    <x v="0"/>
    <n v="8"/>
    <s v="High"/>
    <n v="1998"/>
    <n v="1999"/>
    <n v="1028"/>
    <s v="no"/>
    <s v="Below Average"/>
    <n v="1210"/>
    <n v="1242"/>
    <s v="2 Floors"/>
    <n v="2452"/>
    <s v="no"/>
    <s v="Above Average"/>
    <n v="0"/>
    <n v="0"/>
    <n v="2"/>
    <n v="1"/>
    <n v="3"/>
    <s v="More"/>
    <n v="9"/>
    <x v="218"/>
    <n v="3480"/>
    <s v="no"/>
    <n v="76.724137931034477"/>
    <x v="300"/>
  </r>
  <r>
    <x v="302"/>
    <n v="118"/>
    <n v="118"/>
    <x v="1"/>
    <x v="1"/>
    <n v="13704"/>
    <x v="0"/>
    <x v="1"/>
    <x v="0"/>
    <s v="CollgCr"/>
    <s v="1Fam"/>
    <n v="74.535824409408733"/>
    <x v="0"/>
    <n v="7"/>
    <s v="High"/>
    <n v="2001"/>
    <n v="2002"/>
    <n v="1541"/>
    <s v="no"/>
    <s v="Above Average"/>
    <n v="1541"/>
    <n v="0"/>
    <s v="1 Floor"/>
    <n v="1541"/>
    <s v="no"/>
    <s v="Above Average"/>
    <n v="0"/>
    <n v="0"/>
    <n v="2"/>
    <n v="0"/>
    <n v="2"/>
    <s v="Less"/>
    <n v="6"/>
    <x v="93"/>
    <n v="3082"/>
    <s v="no"/>
    <n v="66.515249837767684"/>
    <x v="301"/>
  </r>
  <r>
    <x v="303"/>
    <n v="70"/>
    <n v="70"/>
    <x v="0"/>
    <x v="1"/>
    <n v="9800"/>
    <x v="0"/>
    <x v="0"/>
    <x v="0"/>
    <s v="CollgCr"/>
    <s v="1Fam"/>
    <n v="74.535824409408733"/>
    <x v="0"/>
    <n v="5"/>
    <s v="Low"/>
    <n v="1972"/>
    <n v="1972"/>
    <n v="894"/>
    <s v="no"/>
    <s v="Below Average"/>
    <n v="894"/>
    <n v="0"/>
    <s v="1 Floor"/>
    <n v="894"/>
    <s v="no"/>
    <s v="Below Average"/>
    <n v="1"/>
    <n v="0"/>
    <n v="1"/>
    <n v="0"/>
    <n v="2"/>
    <s v="Less"/>
    <n v="5"/>
    <x v="219"/>
    <n v="1788"/>
    <s v="no"/>
    <n v="83.836689038031324"/>
    <x v="302"/>
  </r>
  <r>
    <x v="304"/>
    <n v="87"/>
    <n v="87"/>
    <x v="0"/>
    <x v="1"/>
    <n v="18386"/>
    <x v="1"/>
    <x v="1"/>
    <x v="7"/>
    <s v="OldTown"/>
    <s v="1Fam"/>
    <n v="57.90974368543602"/>
    <x v="1"/>
    <n v="7"/>
    <s v="High"/>
    <n v="1880"/>
    <n v="2002"/>
    <n v="1470"/>
    <s v="no"/>
    <s v="Above Average"/>
    <n v="1675"/>
    <n v="1818"/>
    <s v="2 Floors"/>
    <n v="3493"/>
    <s v="yes"/>
    <s v="Above Average"/>
    <n v="0"/>
    <n v="0"/>
    <n v="3"/>
    <n v="0"/>
    <n v="3"/>
    <s v="More"/>
    <n v="10"/>
    <x v="220"/>
    <n v="4963"/>
    <s v="yes"/>
    <n v="59.439854926455773"/>
    <x v="303"/>
  </r>
  <r>
    <x v="305"/>
    <n v="80"/>
    <n v="80"/>
    <x v="0"/>
    <x v="1"/>
    <n v="10386"/>
    <x v="0"/>
    <x v="0"/>
    <x v="0"/>
    <s v="CollgCr"/>
    <s v="1Fam"/>
    <n v="74.535824409408733"/>
    <x v="0"/>
    <n v="8"/>
    <s v="High"/>
    <n v="2004"/>
    <n v="2005"/>
    <n v="2000"/>
    <s v="no"/>
    <s v="Above Average"/>
    <n v="2000"/>
    <n v="0"/>
    <s v="1 Floor"/>
    <n v="2000"/>
    <s v="no"/>
    <s v="Above Average"/>
    <n v="1"/>
    <n v="0"/>
    <n v="2"/>
    <n v="0"/>
    <n v="3"/>
    <s v="More"/>
    <n v="8"/>
    <x v="221"/>
    <n v="4000"/>
    <s v="no"/>
    <n v="76.474999999999994"/>
    <x v="304"/>
  </r>
  <r>
    <x v="306"/>
    <n v="116"/>
    <n v="116"/>
    <x v="1"/>
    <x v="1"/>
    <n v="13474"/>
    <x v="0"/>
    <x v="1"/>
    <x v="12"/>
    <s v="SawyerW"/>
    <s v="1Fam"/>
    <n v="71.682411868126678"/>
    <x v="0"/>
    <n v="7"/>
    <s v="High"/>
    <n v="1990"/>
    <n v="1991"/>
    <n v="700"/>
    <s v="no"/>
    <s v="Below Average"/>
    <n v="1122"/>
    <n v="1121"/>
    <s v="2 Floors"/>
    <n v="2243"/>
    <s v="no"/>
    <s v="Above Average"/>
    <n v="1"/>
    <n v="0"/>
    <n v="2"/>
    <n v="1"/>
    <n v="4"/>
    <s v="More"/>
    <n v="8"/>
    <x v="66"/>
    <n v="2943"/>
    <s v="no"/>
    <n v="76.452599388379198"/>
    <x v="305"/>
  </r>
  <r>
    <x v="307"/>
    <s v="NA"/>
    <n v="69"/>
    <x v="0"/>
    <x v="0"/>
    <n v="7920"/>
    <x v="0"/>
    <x v="0"/>
    <x v="13"/>
    <s v="IDOTRR"/>
    <s v="1Fam"/>
    <n v="52.131298928930256"/>
    <x v="1"/>
    <n v="6"/>
    <s v="Low"/>
    <n v="1920"/>
    <n v="1950"/>
    <n v="319"/>
    <s v="no"/>
    <s v="Below Average"/>
    <n v="1035"/>
    <n v="371"/>
    <s v="2 Floors"/>
    <n v="1406"/>
    <s v="no"/>
    <s v="Below Average"/>
    <n v="0"/>
    <n v="0"/>
    <n v="1"/>
    <n v="0"/>
    <n v="1"/>
    <s v="Less"/>
    <n v="6"/>
    <x v="186"/>
    <n v="1725"/>
    <s v="no"/>
    <n v="51.884057971014492"/>
    <x v="306"/>
  </r>
  <r>
    <x v="308"/>
    <s v="NA"/>
    <n v="69"/>
    <x v="0"/>
    <x v="0"/>
    <n v="12342"/>
    <x v="0"/>
    <x v="1"/>
    <x v="15"/>
    <s v="Edwards"/>
    <s v="1Fam"/>
    <n v="61.772149970231268"/>
    <x v="1"/>
    <n v="4"/>
    <s v="Low"/>
    <n v="1940"/>
    <n v="1950"/>
    <n v="861"/>
    <s v="no"/>
    <s v="Below Average"/>
    <n v="861"/>
    <n v="0"/>
    <s v="1 Floor"/>
    <n v="861"/>
    <s v="no"/>
    <s v="Below Average"/>
    <n v="0"/>
    <n v="0"/>
    <n v="1"/>
    <n v="0"/>
    <n v="1"/>
    <s v="Less"/>
    <n v="4"/>
    <x v="222"/>
    <n v="1722"/>
    <s v="no"/>
    <n v="47.909407665505228"/>
    <x v="307"/>
  </r>
  <r>
    <x v="309"/>
    <n v="90"/>
    <n v="90"/>
    <x v="0"/>
    <x v="1"/>
    <n v="12378"/>
    <x v="0"/>
    <x v="1"/>
    <x v="10"/>
    <s v="NridgHt"/>
    <s v="1Fam"/>
    <n v="92.435750489847905"/>
    <x v="0"/>
    <n v="9"/>
    <s v="High"/>
    <n v="2003"/>
    <n v="2004"/>
    <n v="1896"/>
    <s v="no"/>
    <s v="Above Average"/>
    <n v="1944"/>
    <n v="0"/>
    <s v="1 Floor"/>
    <n v="1944"/>
    <s v="no"/>
    <s v="Above Average"/>
    <n v="1"/>
    <n v="0"/>
    <n v="2"/>
    <n v="0"/>
    <n v="3"/>
    <s v="More"/>
    <n v="8"/>
    <x v="223"/>
    <n v="3840"/>
    <s v="no"/>
    <n v="93.75"/>
    <x v="308"/>
  </r>
  <r>
    <x v="310"/>
    <s v="NA"/>
    <n v="69"/>
    <x v="0"/>
    <x v="0"/>
    <n v="7685"/>
    <x v="0"/>
    <x v="0"/>
    <x v="17"/>
    <s v="Gilbert"/>
    <s v="1Fam"/>
    <n v="77.47396854876844"/>
    <x v="0"/>
    <n v="6"/>
    <s v="Low"/>
    <n v="1993"/>
    <n v="1994"/>
    <n v="697"/>
    <s v="no"/>
    <s v="Below Average"/>
    <n v="697"/>
    <n v="804"/>
    <s v="2 Floors"/>
    <n v="1501"/>
    <s v="no"/>
    <s v="Below Average"/>
    <n v="0"/>
    <n v="0"/>
    <n v="2"/>
    <n v="1"/>
    <n v="3"/>
    <s v="More"/>
    <n v="6"/>
    <x v="224"/>
    <n v="2198"/>
    <s v="no"/>
    <n v="75.341219290263879"/>
    <x v="309"/>
  </r>
  <r>
    <x v="311"/>
    <n v="50"/>
    <n v="50"/>
    <x v="0"/>
    <x v="0"/>
    <n v="8000"/>
    <x v="0"/>
    <x v="0"/>
    <x v="11"/>
    <s v="NAmes"/>
    <s v="1Fam"/>
    <n v="65.191384752822614"/>
    <x v="1"/>
    <n v="6"/>
    <s v="Low"/>
    <n v="1948"/>
    <n v="2002"/>
    <n v="972"/>
    <s v="no"/>
    <s v="Below Average"/>
    <n v="972"/>
    <n v="0"/>
    <s v="1 Floor"/>
    <n v="972"/>
    <s v="no"/>
    <s v="Below Average"/>
    <n v="1"/>
    <n v="0"/>
    <n v="1"/>
    <n v="0"/>
    <n v="2"/>
    <s v="Less"/>
    <n v="5"/>
    <x v="15"/>
    <n v="1944"/>
    <s v="no"/>
    <n v="67.901234567901241"/>
    <x v="310"/>
  </r>
  <r>
    <x v="312"/>
    <n v="65"/>
    <n v="65"/>
    <x v="0"/>
    <x v="0"/>
    <n v="7800"/>
    <x v="0"/>
    <x v="0"/>
    <x v="7"/>
    <s v=""/>
    <s v="2fmCon"/>
    <n v="57.90974368543602"/>
    <x v="2"/>
    <n v="5"/>
    <s v="Low"/>
    <n v="1939"/>
    <n v="1950"/>
    <n v="793"/>
    <s v="no"/>
    <s v="Below Average"/>
    <n v="793"/>
    <n v="325"/>
    <s v="2 Floors"/>
    <n v="1118"/>
    <s v="no"/>
    <s v="Below Average"/>
    <n v="1"/>
    <n v="0"/>
    <n v="1"/>
    <n v="0"/>
    <n v="2"/>
    <s v="Less"/>
    <n v="5"/>
    <x v="225"/>
    <n v="1911"/>
    <s v="no"/>
    <n v="62.742019884877031"/>
    <x v="311"/>
  </r>
  <r>
    <x v="313"/>
    <n v="150"/>
    <n v="150"/>
    <x v="1"/>
    <x v="1"/>
    <n v="215245"/>
    <x v="1"/>
    <x v="1"/>
    <x v="16"/>
    <s v="Timber"/>
    <s v="1Fam"/>
    <n v="78.098980385544763"/>
    <x v="0"/>
    <n v="7"/>
    <s v="High"/>
    <n v="1965"/>
    <n v="1965"/>
    <n v="2136"/>
    <s v="yes"/>
    <s v="Above Average"/>
    <n v="2036"/>
    <n v="0"/>
    <s v="1 Floor"/>
    <n v="2036"/>
    <s v="no"/>
    <s v="Above Average"/>
    <n v="2"/>
    <n v="0"/>
    <n v="2"/>
    <n v="0"/>
    <n v="4"/>
    <s v="More"/>
    <n v="8"/>
    <x v="226"/>
    <n v="4172"/>
    <s v="no"/>
    <n v="89.884947267497608"/>
    <x v="312"/>
  </r>
  <r>
    <x v="314"/>
    <n v="60"/>
    <n v="60"/>
    <x v="0"/>
    <x v="0"/>
    <n v="9600"/>
    <x v="0"/>
    <x v="0"/>
    <x v="7"/>
    <s v="OldTown"/>
    <s v="1Fam"/>
    <n v="57.90974368543602"/>
    <x v="1"/>
    <n v="7"/>
    <s v="High"/>
    <n v="1925"/>
    <n v="1990"/>
    <n v="728"/>
    <s v="no"/>
    <s v="Below Average"/>
    <n v="832"/>
    <n v="809"/>
    <s v="2 Floors"/>
    <n v="1641"/>
    <s v="no"/>
    <s v="Above Average"/>
    <n v="0"/>
    <n v="1"/>
    <n v="1"/>
    <n v="1"/>
    <n v="3"/>
    <s v="More"/>
    <n v="6"/>
    <x v="94"/>
    <n v="2369"/>
    <s v="no"/>
    <n v="75.1371886872098"/>
    <x v="313"/>
  </r>
  <r>
    <x v="315"/>
    <n v="71"/>
    <n v="71"/>
    <x v="0"/>
    <x v="1"/>
    <n v="7795"/>
    <x v="0"/>
    <x v="0"/>
    <x v="17"/>
    <s v="Gilbert"/>
    <s v="1Fam"/>
    <n v="77.47396854876844"/>
    <x v="0"/>
    <n v="7"/>
    <s v="High"/>
    <n v="2004"/>
    <n v="2005"/>
    <n v="716"/>
    <s v="no"/>
    <s v="Below Average"/>
    <n v="716"/>
    <n v="716"/>
    <s v="2 Floors"/>
    <n v="1432"/>
    <s v="no"/>
    <s v="Below Average"/>
    <n v="1"/>
    <n v="0"/>
    <n v="2"/>
    <n v="1"/>
    <n v="4"/>
    <s v="More"/>
    <n v="6"/>
    <x v="227"/>
    <n v="2148"/>
    <s v="no"/>
    <n v="87.756052141527007"/>
    <x v="314"/>
  </r>
  <r>
    <x v="316"/>
    <n v="94"/>
    <n v="94"/>
    <x v="0"/>
    <x v="1"/>
    <n v="13005"/>
    <x v="0"/>
    <x v="1"/>
    <x v="6"/>
    <s v="NWAmes"/>
    <s v="1Fam"/>
    <n v="67.115548801871967"/>
    <x v="1"/>
    <n v="7"/>
    <s v="High"/>
    <n v="1980"/>
    <n v="1980"/>
    <n v="845"/>
    <s v="no"/>
    <s v="Below Average"/>
    <n v="1153"/>
    <n v="1200"/>
    <s v="2 Floors"/>
    <n v="2353"/>
    <s v="no"/>
    <s v="Above Average"/>
    <n v="1"/>
    <n v="0"/>
    <n v="2"/>
    <n v="1"/>
    <n v="4"/>
    <s v="More"/>
    <n v="10"/>
    <x v="79"/>
    <n v="3198"/>
    <s v="no"/>
    <n v="81.300813008130078"/>
    <x v="315"/>
  </r>
  <r>
    <x v="317"/>
    <n v="75"/>
    <n v="75"/>
    <x v="0"/>
    <x v="1"/>
    <n v="9000"/>
    <x v="0"/>
    <x v="0"/>
    <x v="5"/>
    <s v="Somerst"/>
    <s v="1Fam"/>
    <n v="83.140020408338017"/>
    <x v="0"/>
    <n v="8"/>
    <s v="High"/>
    <n v="2006"/>
    <n v="2006"/>
    <n v="1088"/>
    <s v="no"/>
    <s v="Above Average"/>
    <n v="1088"/>
    <n v="871"/>
    <s v="2 Floors"/>
    <n v="1959"/>
    <s v="no"/>
    <s v="Above Average"/>
    <n v="0"/>
    <n v="0"/>
    <n v="2"/>
    <n v="1"/>
    <n v="3"/>
    <s v="More"/>
    <n v="8"/>
    <x v="228"/>
    <n v="3047"/>
    <s v="no"/>
    <n v="88.611749261568761"/>
    <x v="316"/>
  </r>
  <r>
    <x v="318"/>
    <n v="90"/>
    <n v="90"/>
    <x v="0"/>
    <x v="1"/>
    <n v="9900"/>
    <x v="0"/>
    <x v="0"/>
    <x v="3"/>
    <s v="NoRidge"/>
    <s v="1Fam"/>
    <n v="82.673563019433331"/>
    <x v="0"/>
    <n v="7"/>
    <s v="High"/>
    <n v="1993"/>
    <n v="1993"/>
    <n v="1347"/>
    <s v="no"/>
    <s v="Above Average"/>
    <n v="1372"/>
    <n v="1274"/>
    <s v="2 Floors"/>
    <n v="2646"/>
    <s v="no"/>
    <s v="Above Average"/>
    <n v="1"/>
    <n v="0"/>
    <n v="2"/>
    <n v="1"/>
    <n v="4"/>
    <s v="More"/>
    <n v="9"/>
    <x v="79"/>
    <n v="3993"/>
    <s v="no"/>
    <n v="65.113949411470074"/>
    <x v="317"/>
  </r>
  <r>
    <x v="319"/>
    <s v="NA"/>
    <n v="69"/>
    <x v="0"/>
    <x v="0"/>
    <n v="14115"/>
    <x v="0"/>
    <x v="1"/>
    <x v="6"/>
    <s v="NWAmes"/>
    <s v="1Fam"/>
    <n v="67.115548801871967"/>
    <x v="1"/>
    <n v="7"/>
    <s v="High"/>
    <n v="1980"/>
    <n v="1980"/>
    <n v="1372"/>
    <s v="no"/>
    <s v="Above Average"/>
    <n v="1472"/>
    <n v="0"/>
    <s v="1 Floor"/>
    <n v="1472"/>
    <s v="no"/>
    <s v="Below Average"/>
    <n v="1"/>
    <n v="0"/>
    <n v="2"/>
    <n v="0"/>
    <n v="3"/>
    <s v="More"/>
    <n v="6"/>
    <x v="229"/>
    <n v="2844"/>
    <s v="no"/>
    <n v="65.928270042194086"/>
    <x v="318"/>
  </r>
  <r>
    <x v="320"/>
    <n v="111"/>
    <n v="111"/>
    <x v="1"/>
    <x v="1"/>
    <n v="16259"/>
    <x v="0"/>
    <x v="1"/>
    <x v="10"/>
    <s v="NridgHt"/>
    <s v="1Fam"/>
    <n v="92.435750489847905"/>
    <x v="0"/>
    <n v="9"/>
    <s v="High"/>
    <n v="2006"/>
    <n v="2006"/>
    <n v="1249"/>
    <s v="no"/>
    <s v="Above Average"/>
    <n v="1249"/>
    <n v="1347"/>
    <s v="2 Floors"/>
    <n v="2596"/>
    <s v="no"/>
    <s v="Above Average"/>
    <n v="0"/>
    <n v="0"/>
    <n v="3"/>
    <n v="1"/>
    <n v="4"/>
    <s v="More"/>
    <n v="9"/>
    <x v="230"/>
    <n v="3845"/>
    <s v="no"/>
    <n v="89.113914174252272"/>
    <x v="319"/>
  </r>
  <r>
    <x v="321"/>
    <n v="99"/>
    <n v="99"/>
    <x v="0"/>
    <x v="1"/>
    <n v="12099"/>
    <x v="0"/>
    <x v="1"/>
    <x v="10"/>
    <s v="NridgHt"/>
    <s v="1Fam"/>
    <n v="92.435750489847905"/>
    <x v="0"/>
    <n v="8"/>
    <s v="High"/>
    <n v="2004"/>
    <n v="2004"/>
    <n v="1136"/>
    <s v="no"/>
    <s v="Above Average"/>
    <n v="1136"/>
    <n v="1332"/>
    <s v="2 Floors"/>
    <n v="2468"/>
    <s v="no"/>
    <s v="Above Average"/>
    <n v="1"/>
    <n v="0"/>
    <n v="2"/>
    <n v="1"/>
    <n v="4"/>
    <s v="More"/>
    <n v="10"/>
    <x v="231"/>
    <n v="3604"/>
    <s v="no"/>
    <n v="98.224195338512757"/>
    <x v="320"/>
  </r>
  <r>
    <x v="322"/>
    <n v="86"/>
    <n v="86"/>
    <x v="0"/>
    <x v="1"/>
    <n v="10380"/>
    <x v="0"/>
    <x v="0"/>
    <x v="12"/>
    <s v="SawyerW"/>
    <s v="1Fam"/>
    <n v="71.682411868126678"/>
    <x v="0"/>
    <n v="7"/>
    <s v="High"/>
    <n v="1986"/>
    <n v="1987"/>
    <n v="1502"/>
    <s v="no"/>
    <s v="Above Average"/>
    <n v="1553"/>
    <n v="1177"/>
    <s v="2 Floors"/>
    <n v="2730"/>
    <s v="no"/>
    <s v="Above Average"/>
    <n v="1"/>
    <n v="0"/>
    <n v="2"/>
    <n v="1"/>
    <n v="4"/>
    <s v="More"/>
    <n v="8"/>
    <x v="232"/>
    <n v="4232"/>
    <s v="no"/>
    <n v="71.124763705103973"/>
    <x v="321"/>
  </r>
  <r>
    <x v="323"/>
    <n v="49"/>
    <n v="49"/>
    <x v="0"/>
    <x v="0"/>
    <n v="5820"/>
    <x v="0"/>
    <x v="0"/>
    <x v="7"/>
    <s v="OldTown"/>
    <s v="1Fam"/>
    <n v="57.90974368543602"/>
    <x v="1"/>
    <n v="3"/>
    <s v="Low"/>
    <n v="1955"/>
    <n v="2005"/>
    <n v="1162"/>
    <s v="no"/>
    <s v="Above Average"/>
    <n v="1163"/>
    <n v="0"/>
    <s v="1 Floor"/>
    <n v="1163"/>
    <s v="no"/>
    <s v="Below Average"/>
    <n v="1"/>
    <n v="0"/>
    <n v="1"/>
    <n v="0"/>
    <n v="2"/>
    <s v="Less"/>
    <n v="6"/>
    <x v="233"/>
    <n v="2325"/>
    <s v="no"/>
    <n v="54.268817204301072"/>
    <x v="322"/>
  </r>
  <r>
    <x v="324"/>
    <n v="96"/>
    <n v="96"/>
    <x v="0"/>
    <x v="1"/>
    <n v="11275"/>
    <x v="0"/>
    <x v="1"/>
    <x v="11"/>
    <s v="NAmes"/>
    <s v="1Fam"/>
    <n v="65.191384752822614"/>
    <x v="1"/>
    <n v="7"/>
    <s v="High"/>
    <n v="1967"/>
    <n v="2007"/>
    <n v="710"/>
    <s v="no"/>
    <s v="Below Average"/>
    <n v="1898"/>
    <n v="1080"/>
    <s v="2 Floors"/>
    <n v="2978"/>
    <s v="yes"/>
    <s v="Above Average"/>
    <n v="0"/>
    <n v="0"/>
    <n v="2"/>
    <n v="1"/>
    <n v="3"/>
    <s v="More"/>
    <n v="11"/>
    <x v="234"/>
    <n v="3688"/>
    <s v="no"/>
    <n v="65.618221258134497"/>
    <x v="323"/>
  </r>
  <r>
    <x v="325"/>
    <n v="50"/>
    <n v="50"/>
    <x v="0"/>
    <x v="0"/>
    <n v="5000"/>
    <x v="0"/>
    <x v="0"/>
    <x v="13"/>
    <s v="IDOTRR"/>
    <s v="1Fam"/>
    <n v="52.131298928930256"/>
    <x v="1"/>
    <n v="5"/>
    <s v="Low"/>
    <n v="1941"/>
    <n v="1950"/>
    <n v="720"/>
    <s v="no"/>
    <s v="Below Average"/>
    <n v="803"/>
    <n v="0"/>
    <s v="1 Floor"/>
    <n v="803"/>
    <s v="no"/>
    <s v="Below Average"/>
    <n v="0"/>
    <n v="0"/>
    <n v="1"/>
    <n v="0"/>
    <n v="1"/>
    <s v="Less"/>
    <n v="5"/>
    <x v="114"/>
    <n v="1523"/>
    <s v="no"/>
    <n v="57.124097176625085"/>
    <x v="324"/>
  </r>
  <r>
    <x v="326"/>
    <n v="32"/>
    <n v="32"/>
    <x v="0"/>
    <x v="0"/>
    <n v="10846"/>
    <x v="0"/>
    <x v="1"/>
    <x v="1"/>
    <s v=""/>
    <s v="TwnhsE"/>
    <n v="77.749411305761271"/>
    <x v="2"/>
    <n v="8"/>
    <s v="High"/>
    <n v="1993"/>
    <n v="1993"/>
    <n v="1719"/>
    <s v="no"/>
    <s v="Above Average"/>
    <n v="1719"/>
    <n v="0"/>
    <s v="1 Floor"/>
    <n v="1719"/>
    <s v="no"/>
    <s v="Above Average"/>
    <n v="2"/>
    <n v="0"/>
    <n v="1"/>
    <n v="1"/>
    <n v="4"/>
    <s v="More"/>
    <n v="6"/>
    <x v="235"/>
    <n v="3438"/>
    <s v="no"/>
    <n v="94.240837696335078"/>
    <x v="325"/>
  </r>
  <r>
    <x v="327"/>
    <n v="80"/>
    <n v="80"/>
    <x v="0"/>
    <x v="1"/>
    <n v="11600"/>
    <x v="0"/>
    <x v="1"/>
    <x v="11"/>
    <s v="NAmes"/>
    <s v="1Fam"/>
    <n v="65.191384752822614"/>
    <x v="1"/>
    <n v="6"/>
    <s v="Low"/>
    <n v="1960"/>
    <n v="1960"/>
    <n v="1383"/>
    <s v="no"/>
    <s v="Above Average"/>
    <n v="1383"/>
    <n v="0"/>
    <s v="1 Floor"/>
    <n v="1383"/>
    <s v="no"/>
    <s v="Below Average"/>
    <n v="0"/>
    <n v="0"/>
    <n v="1"/>
    <n v="1"/>
    <n v="2"/>
    <s v="Less"/>
    <n v="7"/>
    <x v="236"/>
    <n v="2766"/>
    <s v="no"/>
    <n v="52.512653651482282"/>
    <x v="326"/>
  </r>
  <r>
    <x v="328"/>
    <s v="NA"/>
    <n v="69"/>
    <x v="0"/>
    <x v="0"/>
    <n v="11888"/>
    <x v="0"/>
    <x v="1"/>
    <x v="8"/>
    <s v="BrkSide"/>
    <s v="1Fam"/>
    <n v="64.919237492322253"/>
    <x v="1"/>
    <n v="6"/>
    <s v="Low"/>
    <n v="1916"/>
    <n v="1994"/>
    <n v="844"/>
    <s v="no"/>
    <s v="Below Average"/>
    <n v="1445"/>
    <n v="689"/>
    <s v="2 Floors"/>
    <n v="2134"/>
    <s v="no"/>
    <s v="Above Average"/>
    <n v="0"/>
    <n v="0"/>
    <n v="2"/>
    <n v="0"/>
    <n v="2"/>
    <s v="Less"/>
    <n v="10"/>
    <x v="237"/>
    <n v="2978"/>
    <s v="no"/>
    <n v="72.028206850235051"/>
    <x v="327"/>
  </r>
  <r>
    <x v="329"/>
    <n v="60"/>
    <n v="60"/>
    <x v="0"/>
    <x v="0"/>
    <n v="6402"/>
    <x v="0"/>
    <x v="0"/>
    <x v="13"/>
    <s v="IDOTRR"/>
    <s v="1Fam"/>
    <n v="52.131298928930256"/>
    <x v="1"/>
    <n v="5"/>
    <s v="Low"/>
    <n v="1920"/>
    <n v="1950"/>
    <n v="596"/>
    <s v="no"/>
    <s v="Below Average"/>
    <n v="596"/>
    <n v="596"/>
    <s v="2 Floors"/>
    <n v="1192"/>
    <s v="no"/>
    <s v="Below Average"/>
    <n v="0"/>
    <n v="0"/>
    <n v="1"/>
    <n v="0"/>
    <n v="1"/>
    <s v="Less"/>
    <n v="6"/>
    <x v="238"/>
    <n v="1788"/>
    <s v="no"/>
    <n v="43.624161073825505"/>
    <x v="328"/>
  </r>
  <r>
    <x v="330"/>
    <s v="NA"/>
    <n v="69"/>
    <x v="0"/>
    <x v="0"/>
    <n v="10624"/>
    <x v="0"/>
    <x v="1"/>
    <x v="11"/>
    <s v=""/>
    <s v="Duplex"/>
    <n v="65.191384752822614"/>
    <x v="2"/>
    <n v="5"/>
    <s v="Low"/>
    <n v="1964"/>
    <n v="1964"/>
    <n v="1728"/>
    <s v="no"/>
    <s v="Above Average"/>
    <n v="1728"/>
    <n v="0"/>
    <s v="1 Floor"/>
    <n v="1728"/>
    <s v="no"/>
    <s v="Above Average"/>
    <n v="0"/>
    <n v="1"/>
    <n v="2"/>
    <n v="0"/>
    <n v="3"/>
    <s v="More"/>
    <n v="10"/>
    <x v="239"/>
    <n v="3456"/>
    <s v="no"/>
    <n v="34.432870370370374"/>
    <x v="329"/>
  </r>
  <r>
    <x v="331"/>
    <n v="70"/>
    <n v="70"/>
    <x v="0"/>
    <x v="1"/>
    <n v="8176"/>
    <x v="0"/>
    <x v="0"/>
    <x v="11"/>
    <s v="NAmes"/>
    <s v="1Fam"/>
    <n v="65.191384752822614"/>
    <x v="1"/>
    <n v="5"/>
    <s v="Low"/>
    <n v="1958"/>
    <n v="1992"/>
    <n v="1056"/>
    <s v="no"/>
    <s v="Below Average"/>
    <n v="1056"/>
    <n v="0"/>
    <s v="1 Floor"/>
    <n v="1056"/>
    <s v="no"/>
    <s v="Below Average"/>
    <n v="1"/>
    <n v="0"/>
    <n v="1"/>
    <n v="0"/>
    <n v="2"/>
    <s v="Less"/>
    <n v="6"/>
    <x v="19"/>
    <n v="2112"/>
    <s v="no"/>
    <n v="65.814393939393938"/>
    <x v="330"/>
  </r>
  <r>
    <x v="332"/>
    <n v="85"/>
    <n v="85"/>
    <x v="0"/>
    <x v="1"/>
    <n v="10655"/>
    <x v="0"/>
    <x v="1"/>
    <x v="10"/>
    <s v="NridgHt"/>
    <s v="1Fam"/>
    <n v="92.435750489847905"/>
    <x v="0"/>
    <n v="8"/>
    <s v="High"/>
    <n v="2003"/>
    <n v="2004"/>
    <n v="3206"/>
    <s v="yes"/>
    <s v="Above Average"/>
    <n v="1629"/>
    <n v="0"/>
    <s v="1 Floor"/>
    <n v="1629"/>
    <s v="no"/>
    <s v="Above Average"/>
    <n v="1"/>
    <n v="0"/>
    <n v="2"/>
    <n v="0"/>
    <n v="3"/>
    <s v="More"/>
    <n v="7"/>
    <x v="240"/>
    <n v="4835"/>
    <s v="yes"/>
    <n v="58.738366080661841"/>
    <x v="331"/>
  </r>
  <r>
    <x v="333"/>
    <n v="59"/>
    <n v="59"/>
    <x v="0"/>
    <x v="0"/>
    <n v="8198"/>
    <x v="0"/>
    <x v="0"/>
    <x v="10"/>
    <s v=""/>
    <s v="TwnhsE"/>
    <n v="92.435750489847905"/>
    <x v="2"/>
    <n v="7"/>
    <s v="High"/>
    <n v="2004"/>
    <n v="2004"/>
    <n v="1358"/>
    <s v="no"/>
    <s v="Above Average"/>
    <n v="1358"/>
    <n v="0"/>
    <s v="1 Floor"/>
    <n v="1358"/>
    <s v="no"/>
    <s v="Below Average"/>
    <n v="1"/>
    <n v="0"/>
    <n v="2"/>
    <n v="0"/>
    <n v="3"/>
    <s v="More"/>
    <n v="6"/>
    <x v="241"/>
    <n v="2716"/>
    <s v="no"/>
    <n v="76.215022091310757"/>
    <x v="332"/>
  </r>
  <r>
    <x v="334"/>
    <n v="59"/>
    <n v="59"/>
    <x v="0"/>
    <x v="0"/>
    <n v="9042"/>
    <x v="0"/>
    <x v="0"/>
    <x v="17"/>
    <s v="Gilbert"/>
    <s v="1Fam"/>
    <n v="77.47396854876844"/>
    <x v="0"/>
    <n v="6"/>
    <s v="Low"/>
    <n v="1998"/>
    <n v="1998"/>
    <n v="943"/>
    <s v="no"/>
    <s v="Below Average"/>
    <n v="943"/>
    <n v="695"/>
    <s v="2 Floors"/>
    <n v="1638"/>
    <s v="no"/>
    <s v="Above Average"/>
    <n v="1"/>
    <n v="0"/>
    <n v="2"/>
    <n v="1"/>
    <n v="4"/>
    <s v="More"/>
    <n v="7"/>
    <x v="156"/>
    <n v="2581"/>
    <s v="no"/>
    <n v="74.38977140643162"/>
    <x v="333"/>
  </r>
  <r>
    <x v="335"/>
    <s v="NA"/>
    <n v="69"/>
    <x v="0"/>
    <x v="0"/>
    <n v="164660"/>
    <x v="1"/>
    <x v="1"/>
    <x v="16"/>
    <s v=""/>
    <s v="2fmCon"/>
    <n v="78.098980385544763"/>
    <x v="2"/>
    <n v="5"/>
    <s v="Low"/>
    <n v="1965"/>
    <n v="1965"/>
    <n v="1499"/>
    <s v="no"/>
    <s v="Above Average"/>
    <n v="1619"/>
    <n v="167"/>
    <s v="2 Floors"/>
    <n v="1786"/>
    <s v="no"/>
    <s v="Above Average"/>
    <n v="2"/>
    <n v="0"/>
    <n v="2"/>
    <n v="0"/>
    <n v="4"/>
    <s v="More"/>
    <n v="7"/>
    <x v="242"/>
    <n v="3285"/>
    <s v="no"/>
    <n v="69.695585996955856"/>
    <x v="334"/>
  </r>
  <r>
    <x v="336"/>
    <n v="86"/>
    <n v="86"/>
    <x v="0"/>
    <x v="1"/>
    <n v="14157"/>
    <x v="0"/>
    <x v="1"/>
    <x v="18"/>
    <s v="StoneBr"/>
    <s v="1Fam"/>
    <n v="100.53527892314388"/>
    <x v="0"/>
    <n v="9"/>
    <s v="High"/>
    <n v="2005"/>
    <n v="2006"/>
    <n v="1922"/>
    <s v="no"/>
    <s v="Above Average"/>
    <n v="1922"/>
    <n v="0"/>
    <s v="1 Floor"/>
    <n v="1922"/>
    <s v="no"/>
    <s v="Above Average"/>
    <n v="1"/>
    <n v="0"/>
    <n v="2"/>
    <n v="0"/>
    <n v="3"/>
    <s v="More"/>
    <n v="8"/>
    <x v="243"/>
    <n v="3844"/>
    <s v="no"/>
    <n v="98.185744016649323"/>
    <x v="335"/>
  </r>
  <r>
    <x v="337"/>
    <n v="70"/>
    <n v="70"/>
    <x v="0"/>
    <x v="1"/>
    <n v="9135"/>
    <x v="0"/>
    <x v="0"/>
    <x v="0"/>
    <s v="CollgCr"/>
    <s v="1Fam"/>
    <n v="74.535824409408733"/>
    <x v="0"/>
    <n v="7"/>
    <s v="High"/>
    <n v="2002"/>
    <n v="2003"/>
    <n v="1536"/>
    <s v="no"/>
    <s v="Above Average"/>
    <n v="1536"/>
    <n v="0"/>
    <s v="1 Floor"/>
    <n v="1536"/>
    <s v="no"/>
    <s v="Above Average"/>
    <n v="1"/>
    <n v="0"/>
    <n v="2"/>
    <n v="0"/>
    <n v="3"/>
    <s v="More"/>
    <n v="7"/>
    <x v="89"/>
    <n v="3072"/>
    <s v="no"/>
    <n v="69.661458333333329"/>
    <x v="336"/>
  </r>
  <r>
    <x v="338"/>
    <n v="91"/>
    <n v="91"/>
    <x v="0"/>
    <x v="1"/>
    <n v="14145"/>
    <x v="0"/>
    <x v="1"/>
    <x v="6"/>
    <s v="NWAmes"/>
    <s v="1Fam"/>
    <n v="67.115548801871967"/>
    <x v="1"/>
    <n v="7"/>
    <s v="High"/>
    <n v="1984"/>
    <n v="1998"/>
    <n v="1208"/>
    <s v="no"/>
    <s v="Above Average"/>
    <n v="1621"/>
    <n v="0"/>
    <s v="1 Floor"/>
    <n v="1621"/>
    <s v="no"/>
    <s v="Above Average"/>
    <n v="1"/>
    <n v="0"/>
    <n v="2"/>
    <n v="0"/>
    <n v="3"/>
    <s v="More"/>
    <n v="8"/>
    <x v="60"/>
    <n v="2829"/>
    <s v="no"/>
    <n v="71.580063626723231"/>
    <x v="337"/>
  </r>
  <r>
    <x v="339"/>
    <n v="66"/>
    <n v="66"/>
    <x v="0"/>
    <x v="0"/>
    <n v="12400"/>
    <x v="0"/>
    <x v="1"/>
    <x v="11"/>
    <s v="NAmes"/>
    <s v="1Fam"/>
    <n v="65.191384752822614"/>
    <x v="1"/>
    <n v="6"/>
    <s v="Low"/>
    <n v="1958"/>
    <n v="1998"/>
    <n v="1215"/>
    <s v="no"/>
    <s v="Above Average"/>
    <n v="1215"/>
    <n v="0"/>
    <s v="1 Floor"/>
    <n v="1215"/>
    <s v="no"/>
    <s v="Below Average"/>
    <n v="0"/>
    <n v="0"/>
    <n v="1"/>
    <n v="0"/>
    <n v="1"/>
    <s v="Less"/>
    <n v="6"/>
    <x v="106"/>
    <n v="2430"/>
    <s v="no"/>
    <n v="63.786008230452673"/>
    <x v="338"/>
  </r>
  <r>
    <x v="340"/>
    <n v="85"/>
    <n v="85"/>
    <x v="0"/>
    <x v="1"/>
    <n v="14191"/>
    <x v="0"/>
    <x v="1"/>
    <x v="16"/>
    <s v="Timber"/>
    <s v="1Fam"/>
    <n v="78.098980385544763"/>
    <x v="0"/>
    <n v="8"/>
    <s v="High"/>
    <n v="2002"/>
    <n v="2002"/>
    <n v="967"/>
    <s v="no"/>
    <s v="Below Average"/>
    <n v="993"/>
    <n v="915"/>
    <s v="2 Floors"/>
    <n v="1908"/>
    <s v="no"/>
    <s v="Above Average"/>
    <n v="0"/>
    <n v="0"/>
    <n v="2"/>
    <n v="1"/>
    <n v="3"/>
    <s v="More"/>
    <n v="9"/>
    <x v="244"/>
    <n v="2875"/>
    <s v="no"/>
    <n v="70.573913043478257"/>
    <x v="339"/>
  </r>
  <r>
    <x v="341"/>
    <n v="60"/>
    <n v="60"/>
    <x v="0"/>
    <x v="0"/>
    <n v="8400"/>
    <x v="0"/>
    <x v="0"/>
    <x v="12"/>
    <s v="SawyerW"/>
    <s v="1Fam"/>
    <n v="71.682411868126678"/>
    <x v="0"/>
    <n v="4"/>
    <s v="Low"/>
    <n v="1950"/>
    <n v="1950"/>
    <n v="721"/>
    <s v="no"/>
    <s v="Below Average"/>
    <n v="841"/>
    <n v="0"/>
    <s v="1 Floor"/>
    <n v="841"/>
    <s v="no"/>
    <s v="Below Average"/>
    <n v="0"/>
    <n v="0"/>
    <n v="1"/>
    <n v="0"/>
    <n v="1"/>
    <s v="Less"/>
    <n v="4"/>
    <x v="38"/>
    <n v="1562"/>
    <s v="no"/>
    <n v="52.496798975672213"/>
    <x v="340"/>
  </r>
  <r>
    <x v="342"/>
    <s v="NA"/>
    <n v="69"/>
    <x v="0"/>
    <x v="0"/>
    <n v="8544"/>
    <x v="0"/>
    <x v="0"/>
    <x v="11"/>
    <s v=""/>
    <s v="Duplex"/>
    <n v="65.191384752822614"/>
    <x v="2"/>
    <n v="3"/>
    <s v="Low"/>
    <n v="1949"/>
    <n v="1950"/>
    <n v="0"/>
    <s v="yes"/>
    <s v="Below Average"/>
    <n v="1040"/>
    <n v="0"/>
    <s v="1 Floor"/>
    <n v="1040"/>
    <s v="no"/>
    <s v="Below Average"/>
    <n v="0"/>
    <n v="0"/>
    <n v="2"/>
    <n v="0"/>
    <n v="2"/>
    <s v="Less"/>
    <n v="6"/>
    <x v="245"/>
    <n v="1040"/>
    <s v="no"/>
    <n v="84.134615384615387"/>
    <x v="341"/>
  </r>
  <r>
    <x v="343"/>
    <n v="63"/>
    <n v="63"/>
    <x v="0"/>
    <x v="0"/>
    <n v="8849"/>
    <x v="0"/>
    <x v="0"/>
    <x v="10"/>
    <s v=""/>
    <s v="TwnhsE"/>
    <n v="92.435750489847905"/>
    <x v="2"/>
    <n v="9"/>
    <s v="High"/>
    <n v="2005"/>
    <n v="2005"/>
    <n v="1684"/>
    <s v="no"/>
    <s v="Above Average"/>
    <n v="1684"/>
    <n v="0"/>
    <s v="1 Floor"/>
    <n v="1684"/>
    <s v="no"/>
    <s v="Above Average"/>
    <n v="0"/>
    <n v="0"/>
    <n v="2"/>
    <n v="0"/>
    <n v="2"/>
    <s v="Less"/>
    <n v="6"/>
    <x v="201"/>
    <n v="3368"/>
    <s v="no"/>
    <n v="78.978622327790973"/>
    <x v="342"/>
  </r>
  <r>
    <x v="344"/>
    <n v="36"/>
    <n v="36"/>
    <x v="0"/>
    <x v="0"/>
    <n v="2592"/>
    <x v="0"/>
    <x v="0"/>
    <x v="14"/>
    <s v=""/>
    <s v="TwnhsE"/>
    <s v=""/>
    <x v="2"/>
    <n v="5"/>
    <s v="Low"/>
    <n v="1976"/>
    <n v="1976"/>
    <n v="536"/>
    <s v="no"/>
    <s v="Below Average"/>
    <n v="536"/>
    <n v="576"/>
    <s v="2 Floors"/>
    <n v="1112"/>
    <s v="no"/>
    <s v="Below Average"/>
    <n v="0"/>
    <n v="0"/>
    <n v="1"/>
    <n v="1"/>
    <n v="2"/>
    <s v="Less"/>
    <n v="4"/>
    <x v="82"/>
    <n v="1648"/>
    <s v="no"/>
    <n v="51.577669902912625"/>
    <x v="343"/>
  </r>
  <r>
    <x v="345"/>
    <n v="65"/>
    <n v="65"/>
    <x v="0"/>
    <x v="0"/>
    <n v="6435"/>
    <x v="0"/>
    <x v="0"/>
    <x v="8"/>
    <s v="BrkSide"/>
    <s v="1Fam"/>
    <n v="64.919237492322253"/>
    <x v="1"/>
    <n v="6"/>
    <s v="Low"/>
    <n v="1939"/>
    <n v="1950"/>
    <n v="972"/>
    <s v="no"/>
    <s v="Below Average"/>
    <n v="972"/>
    <n v="605"/>
    <s v="2 Floors"/>
    <n v="1577"/>
    <s v="no"/>
    <s v="Above Average"/>
    <n v="0"/>
    <n v="0"/>
    <n v="1"/>
    <n v="0"/>
    <n v="1"/>
    <s v="Less"/>
    <n v="6"/>
    <x v="246"/>
    <n v="2549"/>
    <s v="no"/>
    <n v="55.001961553550409"/>
    <x v="344"/>
  </r>
  <r>
    <x v="346"/>
    <s v="NA"/>
    <n v="69"/>
    <x v="0"/>
    <x v="0"/>
    <n v="12772"/>
    <x v="0"/>
    <x v="1"/>
    <x v="11"/>
    <s v="NAmes"/>
    <s v="1Fam"/>
    <n v="65.191384752822614"/>
    <x v="1"/>
    <n v="6"/>
    <s v="Low"/>
    <n v="1960"/>
    <n v="1998"/>
    <n v="958"/>
    <s v="no"/>
    <s v="Below Average"/>
    <n v="958"/>
    <n v="0"/>
    <s v="1 Floor"/>
    <n v="958"/>
    <s v="no"/>
    <s v="Below Average"/>
    <n v="0"/>
    <n v="0"/>
    <n v="1"/>
    <n v="0"/>
    <n v="1"/>
    <s v="Less"/>
    <n v="5"/>
    <x v="247"/>
    <n v="1916"/>
    <s v="no"/>
    <n v="79.070981210855948"/>
    <x v="345"/>
  </r>
  <r>
    <x v="347"/>
    <s v="NA"/>
    <n v="69"/>
    <x v="0"/>
    <x v="0"/>
    <n v="17600"/>
    <x v="0"/>
    <x v="1"/>
    <x v="11"/>
    <s v="NAmes"/>
    <s v="1Fam"/>
    <n v="65.191384752822614"/>
    <x v="1"/>
    <n v="6"/>
    <s v="Low"/>
    <n v="1960"/>
    <n v="1960"/>
    <n v="1478"/>
    <s v="no"/>
    <s v="Above Average"/>
    <n v="1478"/>
    <n v="0"/>
    <s v="1 Floor"/>
    <n v="1478"/>
    <s v="no"/>
    <s v="Below Average"/>
    <n v="1"/>
    <n v="0"/>
    <n v="2"/>
    <n v="0"/>
    <n v="3"/>
    <s v="More"/>
    <n v="6"/>
    <x v="248"/>
    <n v="2956"/>
    <s v="no"/>
    <n v="53.281461434370769"/>
    <x v="346"/>
  </r>
  <r>
    <x v="348"/>
    <n v="36"/>
    <n v="36"/>
    <x v="0"/>
    <x v="0"/>
    <n v="2448"/>
    <x v="0"/>
    <x v="0"/>
    <x v="10"/>
    <s v=""/>
    <s v="Twnhs"/>
    <n v="92.435750489847905"/>
    <x v="2"/>
    <n v="7"/>
    <s v="High"/>
    <n v="2003"/>
    <n v="2004"/>
    <n v="764"/>
    <s v="no"/>
    <s v="Below Average"/>
    <n v="764"/>
    <n v="862"/>
    <s v="2 Floors"/>
    <n v="1626"/>
    <s v="no"/>
    <s v="Above Average"/>
    <n v="1"/>
    <n v="0"/>
    <n v="2"/>
    <n v="1"/>
    <n v="4"/>
    <s v="More"/>
    <n v="6"/>
    <x v="23"/>
    <n v="2390"/>
    <s v="no"/>
    <n v="64.43514644351464"/>
    <x v="347"/>
  </r>
  <r>
    <x v="349"/>
    <n v="56"/>
    <n v="56"/>
    <x v="0"/>
    <x v="0"/>
    <n v="20431"/>
    <x v="1"/>
    <x v="1"/>
    <x v="10"/>
    <s v="NridgHt"/>
    <s v="1Fam"/>
    <n v="92.435750489847905"/>
    <x v="0"/>
    <n v="9"/>
    <s v="High"/>
    <n v="2005"/>
    <n v="2006"/>
    <n v="1848"/>
    <s v="no"/>
    <s v="Above Average"/>
    <n v="1848"/>
    <n v="880"/>
    <s v="2 Floors"/>
    <n v="2728"/>
    <s v="no"/>
    <s v="Above Average"/>
    <n v="1"/>
    <n v="0"/>
    <n v="2"/>
    <n v="1"/>
    <n v="4"/>
    <s v="More"/>
    <n v="10"/>
    <x v="249"/>
    <n v="4576"/>
    <s v="yes"/>
    <n v="95.5319055944056"/>
    <x v="348"/>
  </r>
  <r>
    <x v="350"/>
    <n v="68"/>
    <n v="68"/>
    <x v="0"/>
    <x v="0"/>
    <n v="7820"/>
    <x v="0"/>
    <x v="0"/>
    <x v="10"/>
    <s v=""/>
    <s v="TwnhsE"/>
    <n v="92.435750489847905"/>
    <x v="2"/>
    <n v="9"/>
    <s v="High"/>
    <n v="2007"/>
    <n v="2007"/>
    <n v="1869"/>
    <s v="no"/>
    <s v="Above Average"/>
    <n v="1869"/>
    <n v="0"/>
    <s v="1 Floor"/>
    <n v="1869"/>
    <s v="no"/>
    <s v="Above Average"/>
    <n v="0"/>
    <n v="0"/>
    <n v="2"/>
    <n v="0"/>
    <n v="2"/>
    <s v="Less"/>
    <n v="6"/>
    <x v="250"/>
    <n v="3738"/>
    <s v="no"/>
    <n v="85.088550026752273"/>
    <x v="349"/>
  </r>
  <r>
    <x v="351"/>
    <s v="NA"/>
    <n v="69"/>
    <x v="0"/>
    <x v="0"/>
    <n v="5271"/>
    <x v="0"/>
    <x v="0"/>
    <x v="19"/>
    <s v="ClearCr"/>
    <s v="1Fam"/>
    <n v="71.6365553142886"/>
    <x v="0"/>
    <n v="7"/>
    <s v="High"/>
    <n v="1986"/>
    <n v="1986"/>
    <n v="1453"/>
    <s v="no"/>
    <s v="Above Average"/>
    <n v="1453"/>
    <n v="0"/>
    <s v="1 Floor"/>
    <n v="1453"/>
    <s v="no"/>
    <s v="Below Average"/>
    <n v="1"/>
    <n v="0"/>
    <n v="1"/>
    <n v="1"/>
    <n v="3"/>
    <s v="More"/>
    <n v="6"/>
    <x v="100"/>
    <n v="2906"/>
    <s v="no"/>
    <n v="65.381968341362693"/>
    <x v="350"/>
  </r>
  <r>
    <x v="352"/>
    <n v="60"/>
    <n v="60"/>
    <x v="0"/>
    <x v="0"/>
    <n v="9084"/>
    <x v="0"/>
    <x v="0"/>
    <x v="15"/>
    <s v="Edwards"/>
    <s v="1Fam"/>
    <n v="61.772149970231268"/>
    <x v="1"/>
    <n v="5"/>
    <s v="Low"/>
    <n v="1941"/>
    <n v="1950"/>
    <n v="616"/>
    <s v="no"/>
    <s v="Below Average"/>
    <n v="616"/>
    <n v="495"/>
    <s v="2 Floors"/>
    <n v="1111"/>
    <s v="no"/>
    <s v="Below Average"/>
    <n v="0"/>
    <n v="1"/>
    <n v="1"/>
    <n v="0"/>
    <n v="2"/>
    <s v="Less"/>
    <n v="5"/>
    <x v="251"/>
    <n v="1727"/>
    <s v="no"/>
    <n v="55.008685581933989"/>
    <x v="351"/>
  </r>
  <r>
    <x v="353"/>
    <n v="60"/>
    <n v="60"/>
    <x v="0"/>
    <x v="0"/>
    <n v="8520"/>
    <x v="0"/>
    <x v="0"/>
    <x v="7"/>
    <s v="OldTown"/>
    <s v="1Fam"/>
    <n v="57.90974368543602"/>
    <x v="1"/>
    <n v="6"/>
    <s v="Low"/>
    <n v="1928"/>
    <n v="2003"/>
    <n v="624"/>
    <s v="no"/>
    <s v="Below Average"/>
    <n v="720"/>
    <n v="0"/>
    <s v="1 Floor"/>
    <n v="720"/>
    <s v="no"/>
    <s v="Below Average"/>
    <n v="0"/>
    <n v="0"/>
    <n v="1"/>
    <n v="0"/>
    <n v="1"/>
    <s v="Less"/>
    <n v="5"/>
    <x v="252"/>
    <n v="1344"/>
    <s v="no"/>
    <n v="78.794642857142861"/>
    <x v="352"/>
  </r>
  <r>
    <x v="354"/>
    <n v="60"/>
    <n v="60"/>
    <x v="0"/>
    <x v="0"/>
    <n v="8400"/>
    <x v="0"/>
    <x v="0"/>
    <x v="23"/>
    <s v="SWISU"/>
    <s v="1Fam"/>
    <n v="56.717772915383847"/>
    <x v="1"/>
    <n v="6"/>
    <s v="Low"/>
    <n v="1940"/>
    <n v="2000"/>
    <n v="940"/>
    <s v="no"/>
    <s v="Below Average"/>
    <n v="1192"/>
    <n v="403"/>
    <s v="2 Floors"/>
    <n v="1595"/>
    <s v="no"/>
    <s v="Above Average"/>
    <n v="0"/>
    <n v="0"/>
    <n v="1"/>
    <n v="0"/>
    <n v="1"/>
    <s v="Less"/>
    <n v="6"/>
    <x v="3"/>
    <n v="2535"/>
    <s v="no"/>
    <n v="55.226824457593686"/>
    <x v="353"/>
  </r>
  <r>
    <x v="355"/>
    <n v="105"/>
    <n v="105"/>
    <x v="0"/>
    <x v="1"/>
    <n v="11249"/>
    <x v="0"/>
    <x v="1"/>
    <x v="0"/>
    <s v="CollgCr"/>
    <s v="1Fam"/>
    <n v="74.535824409408733"/>
    <x v="0"/>
    <n v="6"/>
    <s v="Low"/>
    <n v="1995"/>
    <n v="1995"/>
    <n v="1200"/>
    <s v="no"/>
    <s v="Above Average"/>
    <n v="1200"/>
    <n v="0"/>
    <s v="1 Floor"/>
    <n v="1200"/>
    <s v="no"/>
    <s v="Below Average"/>
    <n v="1"/>
    <n v="0"/>
    <n v="2"/>
    <n v="0"/>
    <n v="3"/>
    <s v="More"/>
    <n v="6"/>
    <x v="253"/>
    <n v="2400"/>
    <s v="no"/>
    <n v="73.958333333333329"/>
    <x v="354"/>
  </r>
  <r>
    <x v="356"/>
    <s v="NA"/>
    <n v="69"/>
    <x v="0"/>
    <x v="0"/>
    <n v="9248"/>
    <x v="0"/>
    <x v="0"/>
    <x v="17"/>
    <s v="Gilbert"/>
    <s v="1Fam"/>
    <n v="77.47396854876844"/>
    <x v="0"/>
    <n v="6"/>
    <s v="Low"/>
    <n v="1992"/>
    <n v="1992"/>
    <n v="1158"/>
    <s v="no"/>
    <s v="Above Average"/>
    <n v="1167"/>
    <n v="0"/>
    <s v="1 Floor"/>
    <n v="1167"/>
    <s v="no"/>
    <s v="Below Average"/>
    <n v="1"/>
    <n v="0"/>
    <n v="2"/>
    <n v="0"/>
    <n v="3"/>
    <s v="More"/>
    <n v="6"/>
    <x v="151"/>
    <n v="2325"/>
    <s v="no"/>
    <n v="74.408602150537632"/>
    <x v="355"/>
  </r>
  <r>
    <x v="357"/>
    <n v="44"/>
    <n v="44"/>
    <x v="0"/>
    <x v="0"/>
    <n v="4224"/>
    <x v="0"/>
    <x v="0"/>
    <x v="14"/>
    <s v=""/>
    <s v="TwnhsE"/>
    <s v=""/>
    <x v="2"/>
    <n v="5"/>
    <s v="Low"/>
    <n v="1976"/>
    <n v="1976"/>
    <n v="1142"/>
    <s v="no"/>
    <s v="Above Average"/>
    <n v="1142"/>
    <n v="0"/>
    <s v="1 Floor"/>
    <n v="1142"/>
    <s v="no"/>
    <s v="Below Average"/>
    <n v="1"/>
    <n v="0"/>
    <n v="1"/>
    <n v="1"/>
    <n v="3"/>
    <s v="More"/>
    <n v="6"/>
    <x v="254"/>
    <n v="2284"/>
    <s v="no"/>
    <n v="58.669001751313488"/>
    <x v="356"/>
  </r>
  <r>
    <x v="358"/>
    <n v="92"/>
    <n v="92"/>
    <x v="0"/>
    <x v="1"/>
    <n v="6930"/>
    <x v="0"/>
    <x v="0"/>
    <x v="19"/>
    <s v="ClearCr"/>
    <s v="1Fam"/>
    <n v="71.6365553142886"/>
    <x v="0"/>
    <n v="5"/>
    <s v="Low"/>
    <n v="1958"/>
    <n v="1958"/>
    <n v="1062"/>
    <s v="no"/>
    <s v="Above Average"/>
    <n v="1352"/>
    <n v="0"/>
    <s v="1 Floor"/>
    <n v="1352"/>
    <s v="no"/>
    <s v="Below Average"/>
    <n v="0"/>
    <n v="1"/>
    <n v="1"/>
    <n v="0"/>
    <n v="2"/>
    <s v="Less"/>
    <n v="6"/>
    <x v="52"/>
    <n v="2414"/>
    <s v="no"/>
    <n v="53.852526926263465"/>
    <x v="357"/>
  </r>
  <r>
    <x v="359"/>
    <n v="78"/>
    <n v="78"/>
    <x v="0"/>
    <x v="1"/>
    <n v="12011"/>
    <x v="0"/>
    <x v="1"/>
    <x v="3"/>
    <s v="NoRidge"/>
    <s v="1Fam"/>
    <n v="82.673563019433331"/>
    <x v="0"/>
    <n v="8"/>
    <s v="High"/>
    <n v="1998"/>
    <n v="1998"/>
    <n v="1086"/>
    <s v="no"/>
    <s v="Above Average"/>
    <n v="1086"/>
    <n v="838"/>
    <s v="2 Floors"/>
    <n v="1924"/>
    <s v="no"/>
    <s v="Above Average"/>
    <n v="1"/>
    <n v="0"/>
    <n v="2"/>
    <n v="1"/>
    <n v="4"/>
    <s v="More"/>
    <n v="7"/>
    <x v="255"/>
    <n v="3010"/>
    <s v="no"/>
    <n v="93.023255813953483"/>
    <x v="358"/>
  </r>
  <r>
    <x v="360"/>
    <s v="NA"/>
    <n v="69"/>
    <x v="0"/>
    <x v="0"/>
    <n v="7540"/>
    <x v="0"/>
    <x v="0"/>
    <x v="4"/>
    <s v="Mitchel"/>
    <s v="1Fam"/>
    <n v="69.371268986915226"/>
    <x v="1"/>
    <n v="6"/>
    <s v="Low"/>
    <n v="1978"/>
    <n v="1978"/>
    <n v="888"/>
    <s v="no"/>
    <s v="Below Average"/>
    <n v="912"/>
    <n v="0"/>
    <s v="1 Floor"/>
    <n v="912"/>
    <s v="no"/>
    <s v="Below Average"/>
    <n v="1"/>
    <n v="0"/>
    <n v="1"/>
    <n v="0"/>
    <n v="2"/>
    <s v="Less"/>
    <n v="5"/>
    <x v="168"/>
    <n v="1800"/>
    <s v="no"/>
    <n v="86.666666666666671"/>
    <x v="359"/>
  </r>
  <r>
    <x v="361"/>
    <s v="NA"/>
    <n v="69"/>
    <x v="0"/>
    <x v="0"/>
    <n v="9144"/>
    <x v="0"/>
    <x v="0"/>
    <x v="8"/>
    <s v="BrkSide"/>
    <s v="1Fam"/>
    <n v="64.919237492322253"/>
    <x v="1"/>
    <n v="5"/>
    <s v="Low"/>
    <n v="1940"/>
    <n v="1982"/>
    <n v="883"/>
    <s v="no"/>
    <s v="Below Average"/>
    <n v="988"/>
    <n v="517"/>
    <s v="2 Floors"/>
    <n v="1505"/>
    <s v="no"/>
    <s v="Below Average"/>
    <n v="1"/>
    <n v="0"/>
    <n v="1"/>
    <n v="0"/>
    <n v="2"/>
    <s v="Less"/>
    <n v="8"/>
    <x v="35"/>
    <n v="2388"/>
    <s v="no"/>
    <n v="60.720268006700167"/>
    <x v="360"/>
  </r>
  <r>
    <x v="362"/>
    <n v="64"/>
    <n v="64"/>
    <x v="0"/>
    <x v="0"/>
    <n v="7301"/>
    <x v="0"/>
    <x v="0"/>
    <x v="15"/>
    <s v="Edwards"/>
    <s v="1Fam"/>
    <n v="61.772149970231268"/>
    <x v="1"/>
    <n v="7"/>
    <s v="High"/>
    <n v="2003"/>
    <n v="2003"/>
    <n v="0"/>
    <s v="yes"/>
    <s v="Below Average"/>
    <n v="495"/>
    <n v="1427"/>
    <s v="2 Floors"/>
    <n v="1922"/>
    <s v="no"/>
    <s v="Above Average"/>
    <n v="0"/>
    <n v="0"/>
    <n v="3"/>
    <n v="0"/>
    <n v="3"/>
    <s v="More"/>
    <n v="7"/>
    <x v="256"/>
    <n v="1922"/>
    <s v="no"/>
    <n v="103.27783558792925"/>
    <x v="361"/>
  </r>
  <r>
    <x v="363"/>
    <n v="21"/>
    <n v="21"/>
    <x v="1"/>
    <x v="0"/>
    <n v="1680"/>
    <x v="0"/>
    <x v="0"/>
    <x v="22"/>
    <s v=""/>
    <s v="Twnhs"/>
    <s v=""/>
    <x v="2"/>
    <n v="6"/>
    <s v="Low"/>
    <n v="1972"/>
    <n v="2007"/>
    <n v="483"/>
    <s v="no"/>
    <s v="Below Average"/>
    <n v="483"/>
    <n v="504"/>
    <s v="2 Floors"/>
    <n v="987"/>
    <s v="no"/>
    <s v="Below Average"/>
    <n v="0"/>
    <n v="0"/>
    <n v="1"/>
    <n v="1"/>
    <n v="2"/>
    <s v="Less"/>
    <n v="5"/>
    <x v="9"/>
    <n v="1470"/>
    <s v="no"/>
    <n v="80.27210884353741"/>
    <x v="362"/>
  </r>
  <r>
    <x v="364"/>
    <s v="NA"/>
    <n v="69"/>
    <x v="0"/>
    <x v="0"/>
    <n v="18800"/>
    <x v="1"/>
    <x v="1"/>
    <x v="6"/>
    <s v="NWAmes"/>
    <s v="1Fam"/>
    <n v="67.115548801871967"/>
    <x v="1"/>
    <n v="6"/>
    <s v="Low"/>
    <n v="1976"/>
    <n v="1976"/>
    <n v="796"/>
    <s v="no"/>
    <s v="Below Average"/>
    <n v="790"/>
    <n v="784"/>
    <s v="2 Floors"/>
    <n v="1574"/>
    <s v="no"/>
    <s v="Above Average"/>
    <n v="1"/>
    <n v="0"/>
    <n v="2"/>
    <n v="1"/>
    <n v="4"/>
    <s v="More"/>
    <n v="6"/>
    <x v="100"/>
    <n v="2370"/>
    <s v="no"/>
    <n v="80.168776371308013"/>
    <x v="363"/>
  </r>
  <r>
    <x v="365"/>
    <n v="59"/>
    <n v="59"/>
    <x v="0"/>
    <x v="0"/>
    <n v="10690"/>
    <x v="0"/>
    <x v="1"/>
    <x v="13"/>
    <s v="IDOTRR"/>
    <s v="1Fam"/>
    <n v="52.131298928930256"/>
    <x v="1"/>
    <n v="5"/>
    <s v="Low"/>
    <n v="1920"/>
    <n v="1997"/>
    <n v="672"/>
    <s v="no"/>
    <s v="Below Average"/>
    <n v="672"/>
    <n v="672"/>
    <s v="2 Floors"/>
    <n v="1344"/>
    <s v="no"/>
    <s v="Below Average"/>
    <n v="0"/>
    <n v="0"/>
    <n v="1"/>
    <n v="0"/>
    <n v="1"/>
    <s v="Less"/>
    <n v="6"/>
    <x v="257"/>
    <n v="2016"/>
    <s v="no"/>
    <n v="72.916666666666671"/>
    <x v="364"/>
  </r>
  <r>
    <x v="366"/>
    <s v="NA"/>
    <n v="69"/>
    <x v="0"/>
    <x v="0"/>
    <n v="9500"/>
    <x v="0"/>
    <x v="0"/>
    <x v="11"/>
    <s v="NAmes"/>
    <s v="1Fam"/>
    <n v="65.191384752822614"/>
    <x v="1"/>
    <n v="6"/>
    <s v="Low"/>
    <n v="1963"/>
    <n v="1963"/>
    <n v="1394"/>
    <s v="no"/>
    <s v="Above Average"/>
    <n v="1394"/>
    <n v="0"/>
    <s v="1 Floor"/>
    <n v="1394"/>
    <s v="no"/>
    <s v="Below Average"/>
    <n v="1"/>
    <n v="0"/>
    <n v="1"/>
    <n v="1"/>
    <n v="3"/>
    <s v="More"/>
    <n v="6"/>
    <x v="18"/>
    <n v="2788"/>
    <s v="no"/>
    <n v="57.030129124820661"/>
    <x v="365"/>
  </r>
  <r>
    <x v="367"/>
    <n v="101"/>
    <n v="101"/>
    <x v="0"/>
    <x v="1"/>
    <n v="9150"/>
    <x v="0"/>
    <x v="0"/>
    <x v="11"/>
    <s v="NAmes"/>
    <s v="1Fam"/>
    <n v="65.191384752822614"/>
    <x v="1"/>
    <n v="6"/>
    <s v="Low"/>
    <n v="1962"/>
    <n v="1962"/>
    <n v="1099"/>
    <s v="no"/>
    <s v="Above Average"/>
    <n v="1431"/>
    <n v="0"/>
    <s v="1 Floor"/>
    <n v="1431"/>
    <s v="no"/>
    <s v="Below Average"/>
    <n v="0"/>
    <n v="1"/>
    <n v="1"/>
    <n v="0"/>
    <n v="2"/>
    <s v="Less"/>
    <n v="6"/>
    <x v="258"/>
    <n v="2530"/>
    <s v="no"/>
    <n v="65.217391304347828"/>
    <x v="366"/>
  </r>
  <r>
    <x v="368"/>
    <n v="78"/>
    <n v="78"/>
    <x v="0"/>
    <x v="1"/>
    <n v="7800"/>
    <x v="0"/>
    <x v="0"/>
    <x v="11"/>
    <s v="NAmes"/>
    <s v="1Fam"/>
    <n v="65.191384752822614"/>
    <x v="1"/>
    <n v="5"/>
    <s v="Low"/>
    <n v="1954"/>
    <n v="1954"/>
    <n v="1268"/>
    <s v="no"/>
    <s v="Above Average"/>
    <n v="1268"/>
    <n v="0"/>
    <s v="1 Floor"/>
    <n v="1268"/>
    <s v="no"/>
    <s v="Below Average"/>
    <n v="0"/>
    <n v="0"/>
    <n v="1"/>
    <n v="0"/>
    <n v="1"/>
    <s v="Less"/>
    <n v="7"/>
    <x v="15"/>
    <n v="2536"/>
    <s v="no"/>
    <n v="52.050473186119874"/>
    <x v="367"/>
  </r>
  <r>
    <x v="369"/>
    <s v="NA"/>
    <n v="69"/>
    <x v="0"/>
    <x v="0"/>
    <n v="9830"/>
    <x v="0"/>
    <x v="0"/>
    <x v="11"/>
    <s v="NAmes"/>
    <s v="1Fam"/>
    <n v="65.191384752822614"/>
    <x v="1"/>
    <n v="5"/>
    <s v="Low"/>
    <n v="1959"/>
    <n v="2006"/>
    <n v="1063"/>
    <s v="no"/>
    <s v="Above Average"/>
    <n v="1287"/>
    <n v="0"/>
    <s v="1 Floor"/>
    <n v="1287"/>
    <s v="no"/>
    <s v="Below Average"/>
    <n v="1"/>
    <n v="0"/>
    <n v="1"/>
    <n v="0"/>
    <n v="2"/>
    <s v="Less"/>
    <n v="7"/>
    <x v="259"/>
    <n v="2350"/>
    <s v="no"/>
    <n v="68.936170212765958"/>
    <x v="111"/>
  </r>
  <r>
    <x v="370"/>
    <s v="NA"/>
    <n v="69"/>
    <x v="0"/>
    <x v="0"/>
    <n v="8121"/>
    <x v="0"/>
    <x v="0"/>
    <x v="17"/>
    <s v="Gilbert"/>
    <s v="1Fam"/>
    <n v="77.47396854876844"/>
    <x v="0"/>
    <n v="6"/>
    <s v="Low"/>
    <n v="2000"/>
    <n v="2000"/>
    <n v="953"/>
    <s v="no"/>
    <s v="Below Average"/>
    <n v="953"/>
    <n v="711"/>
    <s v="2 Floors"/>
    <n v="1664"/>
    <s v="no"/>
    <s v="Above Average"/>
    <n v="0"/>
    <n v="0"/>
    <n v="2"/>
    <n v="1"/>
    <n v="3"/>
    <s v="More"/>
    <n v="7"/>
    <x v="260"/>
    <n v="2617"/>
    <s v="no"/>
    <n v="65.876958349254878"/>
    <x v="368"/>
  </r>
  <r>
    <x v="371"/>
    <n v="80"/>
    <n v="80"/>
    <x v="0"/>
    <x v="1"/>
    <n v="17120"/>
    <x v="0"/>
    <x v="1"/>
    <x v="19"/>
    <s v="ClearCr"/>
    <s v="1Fam"/>
    <n v="71.6365553142886"/>
    <x v="0"/>
    <n v="4"/>
    <s v="Low"/>
    <n v="1959"/>
    <n v="1959"/>
    <n v="0"/>
    <s v="yes"/>
    <s v="Below Average"/>
    <n v="1120"/>
    <n v="468"/>
    <s v="2 Floors"/>
    <n v="1588"/>
    <s v="no"/>
    <s v="Above Average"/>
    <n v="0"/>
    <n v="0"/>
    <n v="2"/>
    <n v="0"/>
    <n v="2"/>
    <s v="Less"/>
    <n v="7"/>
    <x v="261"/>
    <n v="1588"/>
    <s v="no"/>
    <n v="84.654911838790937"/>
    <x v="369"/>
  </r>
  <r>
    <x v="372"/>
    <n v="50"/>
    <n v="50"/>
    <x v="0"/>
    <x v="0"/>
    <n v="7175"/>
    <x v="0"/>
    <x v="0"/>
    <x v="12"/>
    <s v=""/>
    <s v="TwnhsE"/>
    <n v="71.682411868126678"/>
    <x v="2"/>
    <n v="6"/>
    <s v="Low"/>
    <n v="1984"/>
    <n v="1984"/>
    <n v="744"/>
    <s v="no"/>
    <s v="Below Average"/>
    <n v="752"/>
    <n v="0"/>
    <s v="1 Floor"/>
    <n v="752"/>
    <s v="no"/>
    <s v="Below Average"/>
    <n v="1"/>
    <n v="0"/>
    <n v="1"/>
    <n v="0"/>
    <n v="2"/>
    <s v="Less"/>
    <n v="4"/>
    <x v="122"/>
    <n v="1496"/>
    <s v="no"/>
    <n v="83.556149732620327"/>
    <x v="370"/>
  </r>
  <r>
    <x v="373"/>
    <n v="79"/>
    <n v="79"/>
    <x v="0"/>
    <x v="1"/>
    <n v="10634"/>
    <x v="0"/>
    <x v="1"/>
    <x v="11"/>
    <s v="NAmes"/>
    <s v="1Fam"/>
    <n v="65.191384752822614"/>
    <x v="1"/>
    <n v="5"/>
    <s v="Low"/>
    <n v="1953"/>
    <n v="1953"/>
    <n v="608"/>
    <s v="no"/>
    <s v="Below Average"/>
    <n v="1319"/>
    <n v="0"/>
    <s v="1 Floor"/>
    <n v="1319"/>
    <s v="no"/>
    <s v="Below Average"/>
    <n v="1"/>
    <n v="0"/>
    <n v="1"/>
    <n v="0"/>
    <n v="2"/>
    <s v="Less"/>
    <n v="5"/>
    <x v="262"/>
    <n v="1927"/>
    <s v="no"/>
    <n v="63.829787234042556"/>
    <x v="371"/>
  </r>
  <r>
    <x v="374"/>
    <n v="65"/>
    <n v="65"/>
    <x v="0"/>
    <x v="0"/>
    <n v="8200"/>
    <x v="0"/>
    <x v="0"/>
    <x v="0"/>
    <s v="CollgCr"/>
    <s v="1Fam"/>
    <n v="74.535824409408733"/>
    <x v="0"/>
    <n v="7"/>
    <s v="High"/>
    <n v="2003"/>
    <n v="2004"/>
    <n v="847"/>
    <s v="no"/>
    <s v="Below Average"/>
    <n v="847"/>
    <n v="1081"/>
    <s v="2 Floors"/>
    <n v="1928"/>
    <s v="no"/>
    <s v="Above Average"/>
    <n v="0"/>
    <n v="0"/>
    <n v="2"/>
    <n v="1"/>
    <n v="3"/>
    <s v="More"/>
    <n v="8"/>
    <x v="61"/>
    <n v="2775"/>
    <s v="no"/>
    <n v="79.099099099099092"/>
    <x v="372"/>
  </r>
  <r>
    <x v="375"/>
    <s v="NA"/>
    <n v="69"/>
    <x v="0"/>
    <x v="0"/>
    <n v="10020"/>
    <x v="0"/>
    <x v="0"/>
    <x v="15"/>
    <s v="Edwards"/>
    <s v="1Fam"/>
    <n v="61.772149970231268"/>
    <x v="1"/>
    <n v="1"/>
    <s v="Low"/>
    <n v="1922"/>
    <n v="1950"/>
    <n v="683"/>
    <s v="no"/>
    <s v="Below Average"/>
    <n v="904"/>
    <n v="0"/>
    <s v="1 Floor"/>
    <n v="904"/>
    <s v="no"/>
    <s v="Below Average"/>
    <n v="1"/>
    <n v="0"/>
    <n v="0"/>
    <n v="1"/>
    <n v="2"/>
    <s v="Less"/>
    <n v="4"/>
    <x v="263"/>
    <n v="1587"/>
    <s v="no"/>
    <n v="38.437303087586642"/>
    <x v="373"/>
  </r>
  <r>
    <x v="376"/>
    <n v="57"/>
    <n v="57"/>
    <x v="0"/>
    <x v="0"/>
    <n v="8846"/>
    <x v="0"/>
    <x v="0"/>
    <x v="0"/>
    <s v="CollgCr"/>
    <s v="1Fam"/>
    <n v="74.535824409408733"/>
    <x v="0"/>
    <n v="5"/>
    <s v="Low"/>
    <n v="1996"/>
    <n v="1996"/>
    <n v="870"/>
    <s v="no"/>
    <s v="Below Average"/>
    <n v="914"/>
    <n v="0"/>
    <s v="1 Floor"/>
    <n v="914"/>
    <s v="no"/>
    <s v="Below Average"/>
    <n v="0"/>
    <n v="0"/>
    <n v="1"/>
    <n v="0"/>
    <n v="1"/>
    <s v="Less"/>
    <n v="5"/>
    <x v="181"/>
    <n v="1784"/>
    <s v="no"/>
    <n v="82.959641255605376"/>
    <x v="374"/>
  </r>
  <r>
    <x v="377"/>
    <n v="102"/>
    <n v="102"/>
    <x v="0"/>
    <x v="1"/>
    <n v="11143"/>
    <x v="0"/>
    <x v="1"/>
    <x v="5"/>
    <s v="Somerst"/>
    <s v="1Fam"/>
    <n v="83.140020408338017"/>
    <x v="0"/>
    <n v="8"/>
    <s v="High"/>
    <n v="2004"/>
    <n v="2005"/>
    <n v="1580"/>
    <s v="no"/>
    <s v="Above Average"/>
    <n v="1580"/>
    <n v="886"/>
    <s v="2 Floors"/>
    <n v="2466"/>
    <s v="no"/>
    <s v="Above Average"/>
    <n v="0"/>
    <n v="0"/>
    <n v="3"/>
    <n v="0"/>
    <n v="3"/>
    <s v="More"/>
    <n v="8"/>
    <x v="264"/>
    <n v="4046"/>
    <s v="no"/>
    <n v="84.033613445378151"/>
    <x v="375"/>
  </r>
  <r>
    <x v="378"/>
    <n v="88"/>
    <n v="88"/>
    <x v="0"/>
    <x v="1"/>
    <n v="11394"/>
    <x v="0"/>
    <x v="1"/>
    <x v="18"/>
    <s v="StoneBr"/>
    <s v="1Fam"/>
    <n v="100.53527892314388"/>
    <x v="0"/>
    <n v="9"/>
    <s v="High"/>
    <n v="2010"/>
    <n v="2010"/>
    <n v="1856"/>
    <s v="no"/>
    <s v="Above Average"/>
    <n v="1856"/>
    <n v="0"/>
    <s v="1 Floor"/>
    <n v="1856"/>
    <s v="no"/>
    <s v="Above Average"/>
    <n v="1"/>
    <n v="0"/>
    <n v="1"/>
    <n v="1"/>
    <n v="3"/>
    <s v="More"/>
    <n v="8"/>
    <x v="265"/>
    <n v="3712"/>
    <s v="no"/>
    <n v="106.25862068965517"/>
    <x v="376"/>
  </r>
  <r>
    <x v="379"/>
    <n v="60"/>
    <n v="60"/>
    <x v="0"/>
    <x v="0"/>
    <n v="8123"/>
    <x v="0"/>
    <x v="0"/>
    <x v="17"/>
    <s v="Gilbert"/>
    <s v="1Fam"/>
    <n v="77.47396854876844"/>
    <x v="0"/>
    <n v="6"/>
    <s v="Low"/>
    <n v="2000"/>
    <n v="2000"/>
    <n v="982"/>
    <s v="no"/>
    <s v="Below Average"/>
    <n v="1007"/>
    <n v="793"/>
    <s v="2 Floors"/>
    <n v="1800"/>
    <s v="no"/>
    <s v="Above Average"/>
    <n v="0"/>
    <n v="0"/>
    <n v="2"/>
    <n v="1"/>
    <n v="3"/>
    <s v="More"/>
    <n v="7"/>
    <x v="266"/>
    <n v="2782"/>
    <s v="no"/>
    <n v="64.342199856218542"/>
    <x v="377"/>
  </r>
  <r>
    <x v="380"/>
    <n v="50"/>
    <n v="50"/>
    <x v="0"/>
    <x v="0"/>
    <n v="5000"/>
    <x v="0"/>
    <x v="0"/>
    <x v="23"/>
    <s v="SWISU"/>
    <s v="1Fam"/>
    <n v="56.717772915383847"/>
    <x v="1"/>
    <n v="5"/>
    <s v="Low"/>
    <n v="1924"/>
    <n v="1950"/>
    <n v="1026"/>
    <s v="no"/>
    <s v="Below Average"/>
    <n v="1026"/>
    <n v="665"/>
    <s v="2 Floors"/>
    <n v="1691"/>
    <s v="no"/>
    <s v="Above Average"/>
    <n v="0"/>
    <n v="0"/>
    <n v="2"/>
    <n v="0"/>
    <n v="2"/>
    <s v="Less"/>
    <n v="6"/>
    <x v="47"/>
    <n v="2717"/>
    <s v="no"/>
    <n v="46.742730953257272"/>
    <x v="378"/>
  </r>
  <r>
    <x v="381"/>
    <n v="60"/>
    <n v="60"/>
    <x v="0"/>
    <x v="0"/>
    <n v="7200"/>
    <x v="0"/>
    <x v="0"/>
    <x v="5"/>
    <s v="Somerst"/>
    <s v="1Fam"/>
    <n v="83.140020408338017"/>
    <x v="0"/>
    <n v="7"/>
    <s v="High"/>
    <n v="2006"/>
    <n v="2006"/>
    <n v="1293"/>
    <s v="no"/>
    <s v="Above Average"/>
    <n v="1301"/>
    <n v="0"/>
    <s v="1 Floor"/>
    <n v="1301"/>
    <s v="no"/>
    <s v="Below Average"/>
    <n v="1"/>
    <n v="0"/>
    <n v="2"/>
    <n v="0"/>
    <n v="3"/>
    <s v="More"/>
    <n v="5"/>
    <x v="267"/>
    <n v="2594"/>
    <s v="no"/>
    <n v="72.37856592135698"/>
    <x v="379"/>
  </r>
  <r>
    <x v="382"/>
    <n v="79"/>
    <n v="79"/>
    <x v="0"/>
    <x v="1"/>
    <n v="9245"/>
    <x v="0"/>
    <x v="0"/>
    <x v="0"/>
    <s v="CollgCr"/>
    <s v="1Fam"/>
    <n v="74.535824409408733"/>
    <x v="0"/>
    <n v="7"/>
    <s v="High"/>
    <n v="2006"/>
    <n v="2006"/>
    <n v="939"/>
    <s v="no"/>
    <s v="Below Average"/>
    <n v="939"/>
    <n v="858"/>
    <s v="2 Floors"/>
    <n v="1797"/>
    <s v="no"/>
    <s v="Above Average"/>
    <n v="0"/>
    <n v="0"/>
    <n v="2"/>
    <n v="1"/>
    <n v="3"/>
    <s v="More"/>
    <n v="8"/>
    <x v="268"/>
    <n v="2736"/>
    <s v="no"/>
    <n v="78.033625730994146"/>
    <x v="380"/>
  </r>
  <r>
    <x v="383"/>
    <n v="60"/>
    <n v="60"/>
    <x v="0"/>
    <x v="0"/>
    <n v="9000"/>
    <x v="0"/>
    <x v="0"/>
    <x v="12"/>
    <s v="SawyerW"/>
    <s v="1Fam"/>
    <n v="71.682411868126678"/>
    <x v="0"/>
    <n v="6"/>
    <s v="Low"/>
    <n v="1928"/>
    <n v="1950"/>
    <n v="784"/>
    <s v="no"/>
    <s v="Below Average"/>
    <n v="784"/>
    <n v="0"/>
    <s v="1 Floor"/>
    <n v="784"/>
    <s v="no"/>
    <s v="Below Average"/>
    <n v="0"/>
    <n v="0"/>
    <n v="1"/>
    <n v="0"/>
    <n v="1"/>
    <s v="Less"/>
    <n v="5"/>
    <x v="269"/>
    <n v="1568"/>
    <s v="no"/>
    <n v="48.469387755102041"/>
    <x v="381"/>
  </r>
  <r>
    <x v="384"/>
    <s v="NA"/>
    <n v="69"/>
    <x v="0"/>
    <x v="0"/>
    <n v="53107"/>
    <x v="1"/>
    <x v="1"/>
    <x v="19"/>
    <s v="ClearCr"/>
    <s v="1Fam"/>
    <n v="71.6365553142886"/>
    <x v="0"/>
    <n v="6"/>
    <s v="Low"/>
    <n v="1992"/>
    <n v="1992"/>
    <n v="1580"/>
    <s v="no"/>
    <s v="Above Average"/>
    <n v="1079"/>
    <n v="874"/>
    <s v="2 Floors"/>
    <n v="1953"/>
    <s v="no"/>
    <s v="Above Average"/>
    <n v="1"/>
    <n v="0"/>
    <n v="2"/>
    <n v="1"/>
    <n v="4"/>
    <s v="More"/>
    <n v="9"/>
    <x v="270"/>
    <n v="3533"/>
    <s v="no"/>
    <n v="67.93093688083782"/>
    <x v="382"/>
  </r>
  <r>
    <x v="385"/>
    <n v="43"/>
    <n v="43"/>
    <x v="0"/>
    <x v="0"/>
    <n v="3182"/>
    <x v="0"/>
    <x v="0"/>
    <x v="21"/>
    <s v=""/>
    <s v="TwnhsE"/>
    <n v="63.149684044233808"/>
    <x v="2"/>
    <n v="8"/>
    <s v="High"/>
    <n v="2004"/>
    <n v="2005"/>
    <n v="1256"/>
    <s v="no"/>
    <s v="Above Average"/>
    <n v="1269"/>
    <n v="0"/>
    <s v="1 Floor"/>
    <n v="1269"/>
    <s v="no"/>
    <s v="Below Average"/>
    <n v="0"/>
    <n v="0"/>
    <n v="2"/>
    <n v="0"/>
    <n v="2"/>
    <s v="Less"/>
    <n v="6"/>
    <x v="156"/>
    <n v="2525"/>
    <s v="no"/>
    <n v="76.039603960396036"/>
    <x v="383"/>
  </r>
  <r>
    <x v="386"/>
    <n v="58"/>
    <n v="58"/>
    <x v="0"/>
    <x v="0"/>
    <n v="8410"/>
    <x v="0"/>
    <x v="0"/>
    <x v="15"/>
    <s v="Edwards"/>
    <s v="1Fam"/>
    <n v="61.772149970231268"/>
    <x v="1"/>
    <n v="5"/>
    <s v="Low"/>
    <n v="1910"/>
    <n v="1996"/>
    <n v="658"/>
    <s v="no"/>
    <s v="Below Average"/>
    <n v="658"/>
    <n v="526"/>
    <s v="2 Floors"/>
    <n v="1184"/>
    <s v="no"/>
    <s v="Below Average"/>
    <n v="0"/>
    <n v="0"/>
    <n v="1"/>
    <n v="0"/>
    <n v="1"/>
    <s v="Less"/>
    <n v="8"/>
    <x v="271"/>
    <n v="1842"/>
    <s v="no"/>
    <n v="43.973941368078179"/>
    <x v="384"/>
  </r>
  <r>
    <x v="387"/>
    <n v="72"/>
    <n v="72"/>
    <x v="0"/>
    <x v="1"/>
    <n v="7200"/>
    <x v="0"/>
    <x v="0"/>
    <x v="15"/>
    <s v="Edwards"/>
    <s v="1Fam"/>
    <n v="61.772149970231268"/>
    <x v="1"/>
    <n v="6"/>
    <s v="Low"/>
    <n v="1976"/>
    <n v="1976"/>
    <n v="1041"/>
    <s v="no"/>
    <s v="Below Average"/>
    <n v="1125"/>
    <n v="0"/>
    <s v="1 Floor"/>
    <n v="1125"/>
    <s v="no"/>
    <s v="Below Average"/>
    <n v="1"/>
    <n v="0"/>
    <n v="1"/>
    <n v="0"/>
    <n v="2"/>
    <s v="Less"/>
    <n v="6"/>
    <x v="122"/>
    <n v="2166"/>
    <s v="no"/>
    <n v="57.710064635272389"/>
    <x v="385"/>
  </r>
  <r>
    <x v="388"/>
    <n v="93"/>
    <n v="93"/>
    <x v="0"/>
    <x v="1"/>
    <n v="9382"/>
    <x v="0"/>
    <x v="0"/>
    <x v="0"/>
    <s v="CollgCr"/>
    <s v="1Fam"/>
    <n v="74.535824409408733"/>
    <x v="0"/>
    <n v="7"/>
    <s v="High"/>
    <n v="1999"/>
    <n v="2000"/>
    <n v="1468"/>
    <s v="no"/>
    <s v="Above Average"/>
    <n v="1479"/>
    <n v="0"/>
    <s v="1 Floor"/>
    <n v="1479"/>
    <s v="no"/>
    <s v="Below Average"/>
    <n v="0"/>
    <n v="0"/>
    <n v="2"/>
    <n v="0"/>
    <n v="2"/>
    <s v="Less"/>
    <n v="6"/>
    <x v="272"/>
    <n v="2947"/>
    <s v="no"/>
    <n v="64.811672887682391"/>
    <x v="386"/>
  </r>
  <r>
    <x v="389"/>
    <n v="96"/>
    <n v="96"/>
    <x v="0"/>
    <x v="1"/>
    <n v="12474"/>
    <x v="0"/>
    <x v="1"/>
    <x v="10"/>
    <s v="NridgHt"/>
    <s v="1Fam"/>
    <n v="92.435750489847905"/>
    <x v="0"/>
    <n v="10"/>
    <s v="High"/>
    <n v="2007"/>
    <n v="2008"/>
    <n v="1682"/>
    <s v="no"/>
    <s v="Above Average"/>
    <n v="1742"/>
    <n v="590"/>
    <s v="2 Floors"/>
    <n v="2332"/>
    <s v="no"/>
    <s v="Above Average"/>
    <n v="1"/>
    <n v="0"/>
    <n v="2"/>
    <n v="1"/>
    <n v="4"/>
    <s v="More"/>
    <n v="9"/>
    <x v="273"/>
    <n v="4014"/>
    <s v="no"/>
    <n v="106.12855007473841"/>
    <x v="387"/>
  </r>
  <r>
    <x v="390"/>
    <n v="50"/>
    <n v="50"/>
    <x v="0"/>
    <x v="0"/>
    <n v="8405"/>
    <x v="0"/>
    <x v="0"/>
    <x v="15"/>
    <s v="Edwards"/>
    <s v="1Fam"/>
    <n v="61.772149970231268"/>
    <x v="1"/>
    <n v="5"/>
    <s v="Low"/>
    <n v="1900"/>
    <n v="1950"/>
    <n v="861"/>
    <s v="no"/>
    <s v="Below Average"/>
    <n v="961"/>
    <n v="406"/>
    <s v="2 Floors"/>
    <n v="1367"/>
    <s v="no"/>
    <s v="Below Average"/>
    <n v="1"/>
    <n v="0"/>
    <n v="1"/>
    <n v="0"/>
    <n v="2"/>
    <s v="Less"/>
    <n v="7"/>
    <x v="239"/>
    <n v="2228"/>
    <s v="no"/>
    <n v="53.41113105924596"/>
    <x v="388"/>
  </r>
  <r>
    <x v="391"/>
    <n v="71"/>
    <n v="71"/>
    <x v="0"/>
    <x v="1"/>
    <n v="12209"/>
    <x v="0"/>
    <x v="1"/>
    <x v="4"/>
    <s v="Mitchel"/>
    <s v="1Fam"/>
    <n v="69.371268986915226"/>
    <x v="1"/>
    <n v="6"/>
    <s v="Low"/>
    <n v="2001"/>
    <n v="2002"/>
    <n v="804"/>
    <s v="no"/>
    <s v="Below Average"/>
    <n v="804"/>
    <n v="1157"/>
    <s v="2 Floors"/>
    <n v="1961"/>
    <s v="no"/>
    <s v="Above Average"/>
    <n v="1"/>
    <n v="0"/>
    <n v="2"/>
    <n v="1"/>
    <n v="4"/>
    <s v="More"/>
    <n v="7"/>
    <x v="141"/>
    <n v="2765"/>
    <s v="no"/>
    <n v="77.757685352622062"/>
    <x v="389"/>
  </r>
  <r>
    <x v="392"/>
    <s v="NA"/>
    <n v="69"/>
    <x v="0"/>
    <x v="0"/>
    <n v="8339"/>
    <x v="0"/>
    <x v="0"/>
    <x v="11"/>
    <s v="NAmes"/>
    <s v="1Fam"/>
    <n v="65.191384752822614"/>
    <x v="1"/>
    <n v="5"/>
    <s v="Low"/>
    <n v="1959"/>
    <n v="1959"/>
    <n v="0"/>
    <s v="yes"/>
    <s v="Below Average"/>
    <n v="882"/>
    <n v="0"/>
    <s v="1 Floor"/>
    <n v="882"/>
    <s v="no"/>
    <s v="Below Average"/>
    <n v="0"/>
    <n v="0"/>
    <n v="1"/>
    <n v="0"/>
    <n v="1"/>
    <s v="Less"/>
    <n v="5"/>
    <x v="274"/>
    <n v="882"/>
    <s v="no"/>
    <n v="120.74829931972789"/>
    <x v="390"/>
  </r>
  <r>
    <x v="393"/>
    <s v="NA"/>
    <n v="69"/>
    <x v="0"/>
    <x v="0"/>
    <n v="7446"/>
    <x v="0"/>
    <x v="0"/>
    <x v="8"/>
    <s v="BrkSide"/>
    <s v="1Fam"/>
    <n v="64.919237492322253"/>
    <x v="1"/>
    <n v="4"/>
    <s v="Low"/>
    <n v="1941"/>
    <n v="1950"/>
    <n v="788"/>
    <s v="no"/>
    <s v="Below Average"/>
    <n v="788"/>
    <n v="0"/>
    <s v="1 Floor"/>
    <n v="788"/>
    <s v="no"/>
    <s v="Below Average"/>
    <n v="0"/>
    <n v="0"/>
    <n v="1"/>
    <n v="0"/>
    <n v="1"/>
    <s v="Less"/>
    <n v="4"/>
    <x v="98"/>
    <n v="1576"/>
    <s v="no"/>
    <n v="63.451776649746193"/>
    <x v="391"/>
  </r>
  <r>
    <x v="394"/>
    <n v="60"/>
    <n v="60"/>
    <x v="0"/>
    <x v="0"/>
    <n v="10134"/>
    <x v="0"/>
    <x v="0"/>
    <x v="7"/>
    <s v="OldTown"/>
    <s v="1Fam"/>
    <n v="57.90974368543602"/>
    <x v="1"/>
    <n v="5"/>
    <s v="Low"/>
    <n v="1940"/>
    <n v="1950"/>
    <n v="735"/>
    <s v="no"/>
    <s v="Below Average"/>
    <n v="735"/>
    <n v="299"/>
    <s v="2 Floors"/>
    <n v="1034"/>
    <s v="no"/>
    <s v="Below Average"/>
    <n v="0"/>
    <n v="0"/>
    <n v="1"/>
    <n v="0"/>
    <n v="1"/>
    <s v="Less"/>
    <n v="5"/>
    <x v="37"/>
    <n v="1769"/>
    <s v="no"/>
    <n v="61.616732617297906"/>
    <x v="392"/>
  </r>
  <r>
    <x v="395"/>
    <n v="68"/>
    <n v="68"/>
    <x v="0"/>
    <x v="0"/>
    <n v="9571"/>
    <x v="0"/>
    <x v="0"/>
    <x v="15"/>
    <s v="Edwards"/>
    <s v="1Fam"/>
    <n v="61.772149970231268"/>
    <x v="1"/>
    <n v="5"/>
    <s v="Low"/>
    <n v="1956"/>
    <n v="1956"/>
    <n v="1144"/>
    <s v="no"/>
    <s v="Above Average"/>
    <n v="1144"/>
    <n v="0"/>
    <s v="1 Floor"/>
    <n v="1144"/>
    <s v="no"/>
    <s v="Below Average"/>
    <n v="1"/>
    <n v="0"/>
    <n v="1"/>
    <n v="0"/>
    <n v="2"/>
    <s v="Less"/>
    <n v="6"/>
    <x v="275"/>
    <n v="2288"/>
    <s v="no"/>
    <n v="56.38111888111888"/>
    <x v="393"/>
  </r>
  <r>
    <x v="396"/>
    <n v="60"/>
    <n v="60"/>
    <x v="0"/>
    <x v="0"/>
    <n v="7200"/>
    <x v="0"/>
    <x v="0"/>
    <x v="0"/>
    <s v="CollgCr"/>
    <s v="1Fam"/>
    <n v="74.535824409408733"/>
    <x v="0"/>
    <n v="5"/>
    <s v="Low"/>
    <n v="1972"/>
    <n v="1972"/>
    <n v="894"/>
    <s v="no"/>
    <s v="Below Average"/>
    <n v="894"/>
    <n v="0"/>
    <s v="1 Floor"/>
    <n v="894"/>
    <s v="no"/>
    <s v="Below Average"/>
    <n v="0"/>
    <n v="0"/>
    <n v="1"/>
    <n v="0"/>
    <n v="1"/>
    <s v="Less"/>
    <n v="6"/>
    <x v="262"/>
    <n v="1788"/>
    <s v="no"/>
    <n v="68.791946308724832"/>
    <x v="394"/>
  </r>
  <r>
    <x v="397"/>
    <n v="69"/>
    <n v="69"/>
    <x v="0"/>
    <x v="0"/>
    <n v="7590"/>
    <x v="0"/>
    <x v="0"/>
    <x v="11"/>
    <s v="NAmes"/>
    <s v="1Fam"/>
    <n v="65.191384752822614"/>
    <x v="1"/>
    <n v="5"/>
    <s v="Low"/>
    <n v="1962"/>
    <n v="1962"/>
    <n v="864"/>
    <s v="no"/>
    <s v="Below Average"/>
    <n v="876"/>
    <n v="936"/>
    <s v="2 Floors"/>
    <n v="1812"/>
    <s v="no"/>
    <s v="Above Average"/>
    <n v="0"/>
    <n v="0"/>
    <n v="2"/>
    <n v="0"/>
    <n v="2"/>
    <s v="Less"/>
    <n v="8"/>
    <x v="97"/>
    <n v="2676"/>
    <s v="no"/>
    <n v="63.340807174887892"/>
    <x v="395"/>
  </r>
  <r>
    <x v="398"/>
    <n v="60"/>
    <n v="60"/>
    <x v="0"/>
    <x v="0"/>
    <n v="8967"/>
    <x v="0"/>
    <x v="0"/>
    <x v="13"/>
    <s v="IDOTRR"/>
    <s v="1Fam"/>
    <n v="52.131298928930256"/>
    <x v="1"/>
    <n v="5"/>
    <s v="Low"/>
    <n v="1920"/>
    <n v="1950"/>
    <n v="961"/>
    <s v="no"/>
    <s v="Below Average"/>
    <n v="1077"/>
    <n v="0"/>
    <s v="1 Floor"/>
    <n v="1077"/>
    <s v="no"/>
    <s v="Below Average"/>
    <n v="0"/>
    <n v="0"/>
    <n v="1"/>
    <n v="0"/>
    <n v="1"/>
    <s v="Less"/>
    <n v="6"/>
    <x v="276"/>
    <n v="2038"/>
    <s v="no"/>
    <n v="32.875368007850831"/>
    <x v="396"/>
  </r>
  <r>
    <x v="399"/>
    <n v="65"/>
    <n v="65"/>
    <x v="0"/>
    <x v="0"/>
    <n v="8125"/>
    <x v="0"/>
    <x v="0"/>
    <x v="5"/>
    <s v="Somerst"/>
    <s v="1Fam"/>
    <n v="83.140020408338017"/>
    <x v="0"/>
    <n v="7"/>
    <s v="High"/>
    <n v="2006"/>
    <n v="2007"/>
    <n v="1092"/>
    <s v="no"/>
    <s v="Above Average"/>
    <n v="1112"/>
    <n v="438"/>
    <s v="2 Floors"/>
    <n v="1550"/>
    <s v="no"/>
    <s v="Above Average"/>
    <n v="1"/>
    <n v="0"/>
    <n v="2"/>
    <n v="0"/>
    <n v="3"/>
    <s v="More"/>
    <n v="7"/>
    <x v="277"/>
    <n v="2642"/>
    <s v="no"/>
    <n v="91.218773656320963"/>
    <x v="397"/>
  </r>
  <r>
    <x v="400"/>
    <n v="38"/>
    <n v="38"/>
    <x v="0"/>
    <x v="0"/>
    <n v="14963"/>
    <x v="0"/>
    <x v="1"/>
    <x v="1"/>
    <s v=""/>
    <s v="TwnhsE"/>
    <n v="77.749411305761271"/>
    <x v="2"/>
    <n v="8"/>
    <s v="High"/>
    <n v="1996"/>
    <n v="1996"/>
    <n v="1260"/>
    <s v="no"/>
    <s v="Above Average"/>
    <n v="1288"/>
    <n v="0"/>
    <s v="1 Floor"/>
    <n v="1288"/>
    <s v="no"/>
    <s v="Below Average"/>
    <n v="1"/>
    <n v="0"/>
    <n v="1"/>
    <n v="1"/>
    <n v="3"/>
    <s v="More"/>
    <n v="4"/>
    <x v="278"/>
    <n v="2548"/>
    <s v="no"/>
    <n v="96.350078492935637"/>
    <x v="398"/>
  </r>
  <r>
    <x v="401"/>
    <n v="65"/>
    <n v="65"/>
    <x v="0"/>
    <x v="0"/>
    <n v="8767"/>
    <x v="0"/>
    <x v="0"/>
    <x v="0"/>
    <s v="CollgCr"/>
    <s v="1Fam"/>
    <n v="74.535824409408733"/>
    <x v="0"/>
    <n v="7"/>
    <s v="High"/>
    <n v="2005"/>
    <n v="2005"/>
    <n v="1310"/>
    <s v="no"/>
    <s v="Above Average"/>
    <n v="1310"/>
    <n v="0"/>
    <s v="1 Floor"/>
    <n v="1310"/>
    <s v="no"/>
    <s v="Below Average"/>
    <n v="0"/>
    <n v="0"/>
    <n v="2"/>
    <n v="0"/>
    <n v="2"/>
    <s v="Less"/>
    <n v="6"/>
    <x v="279"/>
    <n v="2620"/>
    <s v="no"/>
    <n v="62.973282442748094"/>
    <x v="399"/>
  </r>
  <r>
    <x v="402"/>
    <n v="60"/>
    <n v="60"/>
    <x v="0"/>
    <x v="0"/>
    <n v="10200"/>
    <x v="0"/>
    <x v="0"/>
    <x v="9"/>
    <s v="Sawyer"/>
    <s v="1Fam"/>
    <n v="65.835562612127291"/>
    <x v="1"/>
    <n v="5"/>
    <s v="Low"/>
    <n v="1940"/>
    <n v="1997"/>
    <n v="672"/>
    <s v="no"/>
    <s v="Below Average"/>
    <n v="672"/>
    <n v="0"/>
    <s v="1 Floor"/>
    <n v="672"/>
    <s v="no"/>
    <s v="Below Average"/>
    <n v="0"/>
    <n v="0"/>
    <n v="1"/>
    <n v="0"/>
    <n v="1"/>
    <s v="Less"/>
    <n v="4"/>
    <x v="280"/>
    <n v="1344"/>
    <s v="no"/>
    <n v="80.357142857142861"/>
    <x v="400"/>
  </r>
  <r>
    <x v="403"/>
    <n v="93"/>
    <n v="93"/>
    <x v="0"/>
    <x v="1"/>
    <n v="12090"/>
    <x v="0"/>
    <x v="1"/>
    <x v="3"/>
    <s v="NoRidge"/>
    <s v="1Fam"/>
    <n v="82.673563019433331"/>
    <x v="0"/>
    <n v="8"/>
    <s v="High"/>
    <n v="1998"/>
    <n v="1998"/>
    <n v="1141"/>
    <s v="no"/>
    <s v="Above Average"/>
    <n v="1165"/>
    <n v="1098"/>
    <s v="2 Floors"/>
    <n v="2263"/>
    <s v="no"/>
    <s v="Above Average"/>
    <n v="0"/>
    <n v="0"/>
    <n v="2"/>
    <n v="1"/>
    <n v="3"/>
    <s v="More"/>
    <n v="10"/>
    <x v="281"/>
    <n v="3404"/>
    <s v="no"/>
    <n v="75.793184488836658"/>
    <x v="401"/>
  </r>
  <r>
    <x v="404"/>
    <s v="NA"/>
    <n v="69"/>
    <x v="0"/>
    <x v="0"/>
    <n v="10364"/>
    <x v="0"/>
    <x v="0"/>
    <x v="17"/>
    <s v="Gilbert"/>
    <s v="1Fam"/>
    <n v="77.47396854876844"/>
    <x v="0"/>
    <n v="6"/>
    <s v="Low"/>
    <n v="1995"/>
    <n v="1996"/>
    <n v="806"/>
    <s v="no"/>
    <s v="Below Average"/>
    <n v="806"/>
    <n v="766"/>
    <s v="2 Floors"/>
    <n v="1572"/>
    <s v="no"/>
    <s v="Above Average"/>
    <n v="0"/>
    <n v="0"/>
    <n v="2"/>
    <n v="1"/>
    <n v="3"/>
    <s v="More"/>
    <n v="7"/>
    <x v="282"/>
    <n v="2378"/>
    <s v="no"/>
    <n v="70.647603027754414"/>
    <x v="402"/>
  </r>
  <r>
    <x v="405"/>
    <s v="NA"/>
    <n v="69"/>
    <x v="0"/>
    <x v="0"/>
    <n v="9991"/>
    <x v="0"/>
    <x v="0"/>
    <x v="9"/>
    <s v="Sawyer"/>
    <s v="1Fam"/>
    <n v="65.835562612127291"/>
    <x v="1"/>
    <n v="4"/>
    <s v="Low"/>
    <n v="1976"/>
    <n v="1993"/>
    <n v="1281"/>
    <s v="no"/>
    <s v="Above Average"/>
    <n v="1620"/>
    <n v="0"/>
    <s v="1 Floor"/>
    <n v="1620"/>
    <s v="no"/>
    <s v="Above Average"/>
    <n v="1"/>
    <n v="0"/>
    <n v="2"/>
    <n v="0"/>
    <n v="3"/>
    <s v="More"/>
    <n v="8"/>
    <x v="115"/>
    <n v="2901"/>
    <s v="no"/>
    <n v="51.706308169596689"/>
    <x v="403"/>
  </r>
  <r>
    <x v="406"/>
    <n v="51"/>
    <n v="51"/>
    <x v="0"/>
    <x v="0"/>
    <n v="10480"/>
    <x v="0"/>
    <x v="0"/>
    <x v="23"/>
    <s v="SWISU"/>
    <s v="1Fam"/>
    <n v="56.717772915383847"/>
    <x v="1"/>
    <n v="6"/>
    <s v="Low"/>
    <n v="1936"/>
    <n v="1950"/>
    <n v="1064"/>
    <s v="no"/>
    <s v="Above Average"/>
    <n v="1166"/>
    <n v="0"/>
    <s v="1 Floor"/>
    <n v="1639"/>
    <s v="no"/>
    <s v="Above Average"/>
    <n v="0"/>
    <n v="0"/>
    <n v="1"/>
    <n v="0"/>
    <n v="1"/>
    <s v="Less"/>
    <n v="6"/>
    <x v="99"/>
    <n v="2703"/>
    <s v="no"/>
    <n v="42.545320014798371"/>
    <x v="404"/>
  </r>
  <r>
    <x v="407"/>
    <n v="63"/>
    <n v="63"/>
    <x v="0"/>
    <x v="0"/>
    <n v="15576"/>
    <x v="0"/>
    <x v="1"/>
    <x v="2"/>
    <s v="Crawfor"/>
    <s v="1Fam"/>
    <n v="74.989820121918996"/>
    <x v="0"/>
    <n v="6"/>
    <s v="Low"/>
    <n v="1915"/>
    <n v="1976"/>
    <n v="840"/>
    <s v="no"/>
    <s v="Below Average"/>
    <n v="840"/>
    <n v="840"/>
    <s v="2 Floors"/>
    <n v="1680"/>
    <s v="no"/>
    <s v="Above Average"/>
    <n v="0"/>
    <n v="0"/>
    <n v="2"/>
    <n v="0"/>
    <n v="2"/>
    <s v="Less"/>
    <n v="8"/>
    <x v="48"/>
    <n v="2520"/>
    <s v="no"/>
    <n v="70.238095238095241"/>
    <x v="405"/>
  </r>
  <r>
    <x v="408"/>
    <n v="109"/>
    <n v="109"/>
    <x v="1"/>
    <x v="1"/>
    <n v="14154"/>
    <x v="0"/>
    <x v="1"/>
    <x v="10"/>
    <s v="NridgHt"/>
    <s v="1Fam"/>
    <n v="92.435750489847905"/>
    <x v="0"/>
    <n v="7"/>
    <s v="High"/>
    <n v="2006"/>
    <n v="2006"/>
    <n v="1063"/>
    <s v="no"/>
    <s v="Above Average"/>
    <n v="1071"/>
    <n v="1101"/>
    <s v="2 Floors"/>
    <n v="2172"/>
    <s v="no"/>
    <s v="Above Average"/>
    <n v="0"/>
    <n v="0"/>
    <n v="2"/>
    <n v="1"/>
    <n v="3"/>
    <s v="More"/>
    <n v="9"/>
    <x v="255"/>
    <n v="3235"/>
    <s v="no"/>
    <n v="86.553323029366311"/>
    <x v="406"/>
  </r>
  <r>
    <x v="409"/>
    <n v="85"/>
    <n v="85"/>
    <x v="0"/>
    <x v="1"/>
    <n v="10800"/>
    <x v="0"/>
    <x v="1"/>
    <x v="5"/>
    <s v="Somerst"/>
    <s v="1Fam"/>
    <n v="83.140020408338017"/>
    <x v="0"/>
    <n v="8"/>
    <s v="High"/>
    <n v="2007"/>
    <n v="2008"/>
    <n v="1034"/>
    <s v="no"/>
    <s v="Below Average"/>
    <n v="1050"/>
    <n v="1028"/>
    <s v="2 Floors"/>
    <n v="2078"/>
    <s v="no"/>
    <s v="Above Average"/>
    <n v="1"/>
    <n v="0"/>
    <n v="2"/>
    <n v="1"/>
    <n v="4"/>
    <s v="More"/>
    <n v="8"/>
    <x v="283"/>
    <n v="3112"/>
    <s v="no"/>
    <n v="109.1741645244216"/>
    <x v="407"/>
  </r>
  <r>
    <x v="410"/>
    <n v="68"/>
    <n v="68"/>
    <x v="0"/>
    <x v="0"/>
    <n v="9571"/>
    <x v="0"/>
    <x v="0"/>
    <x v="15"/>
    <s v="Edwards"/>
    <s v="1Fam"/>
    <n v="61.772149970231268"/>
    <x v="1"/>
    <n v="5"/>
    <s v="Low"/>
    <n v="1958"/>
    <n v="1958"/>
    <n v="1276"/>
    <s v="no"/>
    <s v="Above Average"/>
    <n v="1276"/>
    <n v="0"/>
    <s v="1 Floor"/>
    <n v="1276"/>
    <s v="no"/>
    <s v="Below Average"/>
    <n v="0"/>
    <n v="0"/>
    <n v="1"/>
    <n v="0"/>
    <n v="1"/>
    <s v="Less"/>
    <n v="5"/>
    <x v="284"/>
    <n v="2552"/>
    <s v="no"/>
    <n v="23.510971786833856"/>
    <x v="408"/>
  </r>
  <r>
    <x v="411"/>
    <n v="100"/>
    <n v="100"/>
    <x v="0"/>
    <x v="1"/>
    <n v="34650"/>
    <x v="1"/>
    <x v="1"/>
    <x v="17"/>
    <s v=""/>
    <s v="2fmCon"/>
    <n v="77.47396854876844"/>
    <x v="2"/>
    <n v="5"/>
    <s v="Low"/>
    <n v="1955"/>
    <n v="1955"/>
    <n v="1056"/>
    <s v="no"/>
    <s v="Below Average"/>
    <n v="1056"/>
    <n v="0"/>
    <s v="1 Floor"/>
    <n v="1056"/>
    <s v="no"/>
    <s v="Below Average"/>
    <n v="1"/>
    <n v="0"/>
    <n v="1"/>
    <n v="0"/>
    <n v="2"/>
    <s v="Less"/>
    <n v="5"/>
    <x v="35"/>
    <n v="2112"/>
    <s v="no"/>
    <n v="68.655303030303031"/>
    <x v="409"/>
  </r>
  <r>
    <x v="412"/>
    <s v="NA"/>
    <n v="69"/>
    <x v="0"/>
    <x v="0"/>
    <n v="4403"/>
    <x v="0"/>
    <x v="0"/>
    <x v="5"/>
    <s v="Somerst"/>
    <s v="1Fam"/>
    <n v="83.140020408338017"/>
    <x v="0"/>
    <n v="7"/>
    <s v="High"/>
    <n v="2009"/>
    <n v="2009"/>
    <n v="1470"/>
    <s v="no"/>
    <s v="Above Average"/>
    <n v="1478"/>
    <n v="0"/>
    <s v="1 Floor"/>
    <n v="1478"/>
    <s v="no"/>
    <s v="Below Average"/>
    <n v="1"/>
    <n v="0"/>
    <n v="2"/>
    <n v="1"/>
    <n v="4"/>
    <s v="More"/>
    <n v="7"/>
    <x v="285"/>
    <n v="2948"/>
    <s v="no"/>
    <n v="75.305291723202174"/>
    <x v="410"/>
  </r>
  <r>
    <x v="413"/>
    <n v="56"/>
    <n v="56"/>
    <x v="0"/>
    <x v="0"/>
    <n v="8960"/>
    <x v="0"/>
    <x v="0"/>
    <x v="7"/>
    <s v="OldTown"/>
    <s v="1Fam"/>
    <n v="57.90974368543602"/>
    <x v="1"/>
    <n v="5"/>
    <s v="Low"/>
    <n v="1927"/>
    <n v="1950"/>
    <n v="1008"/>
    <s v="no"/>
    <s v="Below Average"/>
    <n v="1028"/>
    <n v="0"/>
    <s v="1 Floor"/>
    <n v="1028"/>
    <s v="no"/>
    <s v="Below Average"/>
    <n v="0"/>
    <n v="0"/>
    <n v="1"/>
    <n v="0"/>
    <n v="1"/>
    <s v="Less"/>
    <n v="5"/>
    <x v="99"/>
    <n v="2036"/>
    <s v="no"/>
    <n v="56.483300589390964"/>
    <x v="411"/>
  </r>
  <r>
    <x v="414"/>
    <n v="59"/>
    <n v="59"/>
    <x v="0"/>
    <x v="0"/>
    <n v="11228"/>
    <x v="0"/>
    <x v="1"/>
    <x v="12"/>
    <s v="SawyerW"/>
    <s v="1Fam"/>
    <n v="71.682411868126678"/>
    <x v="0"/>
    <n v="7"/>
    <s v="High"/>
    <n v="1993"/>
    <n v="1993"/>
    <n v="1080"/>
    <s v="no"/>
    <s v="Above Average"/>
    <n v="1080"/>
    <n v="1017"/>
    <s v="2 Floors"/>
    <n v="2097"/>
    <s v="no"/>
    <s v="Above Average"/>
    <n v="0"/>
    <n v="1"/>
    <n v="2"/>
    <n v="1"/>
    <n v="4"/>
    <s v="More"/>
    <n v="9"/>
    <x v="139"/>
    <n v="3177"/>
    <s v="no"/>
    <n v="71.765816808309722"/>
    <x v="412"/>
  </r>
  <r>
    <x v="415"/>
    <n v="73"/>
    <n v="73"/>
    <x v="0"/>
    <x v="1"/>
    <n v="8899"/>
    <x v="0"/>
    <x v="0"/>
    <x v="17"/>
    <s v="Gilbert"/>
    <s v="1Fam"/>
    <n v="77.47396854876844"/>
    <x v="0"/>
    <n v="7"/>
    <s v="High"/>
    <n v="2007"/>
    <n v="2007"/>
    <n v="1340"/>
    <s v="no"/>
    <s v="Above Average"/>
    <n v="1340"/>
    <n v="0"/>
    <s v="1 Floor"/>
    <n v="1340"/>
    <s v="no"/>
    <s v="Below Average"/>
    <n v="0"/>
    <n v="0"/>
    <n v="2"/>
    <n v="0"/>
    <n v="2"/>
    <s v="Less"/>
    <n v="6"/>
    <x v="286"/>
    <n v="2680"/>
    <s v="no"/>
    <n v="67.587313432835828"/>
    <x v="413"/>
  </r>
  <r>
    <x v="416"/>
    <n v="74"/>
    <n v="74"/>
    <x v="0"/>
    <x v="1"/>
    <n v="7844"/>
    <x v="0"/>
    <x v="0"/>
    <x v="9"/>
    <s v="Sawyer"/>
    <s v="1Fam"/>
    <n v="65.835562612127291"/>
    <x v="1"/>
    <n v="6"/>
    <s v="Low"/>
    <n v="1978"/>
    <n v="1978"/>
    <n v="672"/>
    <s v="no"/>
    <s v="Below Average"/>
    <n v="672"/>
    <n v="728"/>
    <s v="2 Floors"/>
    <n v="1400"/>
    <s v="no"/>
    <s v="Below Average"/>
    <n v="0"/>
    <n v="0"/>
    <n v="1"/>
    <n v="1"/>
    <n v="2"/>
    <s v="Less"/>
    <n v="6"/>
    <x v="287"/>
    <n v="2072"/>
    <s v="no"/>
    <n v="72.15250965250965"/>
    <x v="414"/>
  </r>
  <r>
    <x v="417"/>
    <n v="86"/>
    <n v="86"/>
    <x v="0"/>
    <x v="1"/>
    <n v="22420"/>
    <x v="1"/>
    <x v="1"/>
    <x v="2"/>
    <s v="Crawfor"/>
    <s v="1Fam"/>
    <n v="74.989820121918996"/>
    <x v="0"/>
    <n v="6"/>
    <s v="Low"/>
    <n v="1918"/>
    <n v="1950"/>
    <n v="1370"/>
    <s v="no"/>
    <s v="Above Average"/>
    <n v="1370"/>
    <n v="1254"/>
    <s v="2 Floors"/>
    <n v="2624"/>
    <s v="no"/>
    <s v="Above Average"/>
    <n v="1"/>
    <n v="0"/>
    <n v="2"/>
    <n v="1"/>
    <n v="4"/>
    <s v="More"/>
    <n v="10"/>
    <x v="142"/>
    <n v="3994"/>
    <s v="no"/>
    <n v="59.839759639459189"/>
    <x v="415"/>
  </r>
  <r>
    <x v="418"/>
    <n v="60"/>
    <n v="60"/>
    <x v="0"/>
    <x v="0"/>
    <n v="8160"/>
    <x v="0"/>
    <x v="0"/>
    <x v="15"/>
    <s v="Edwards"/>
    <s v="1Fam"/>
    <n v="61.772149970231268"/>
    <x v="1"/>
    <n v="5"/>
    <s v="Low"/>
    <n v="1940"/>
    <n v="1950"/>
    <n v="756"/>
    <s v="no"/>
    <s v="Below Average"/>
    <n v="756"/>
    <n v="378"/>
    <s v="2 Floors"/>
    <n v="1134"/>
    <s v="no"/>
    <s v="Below Average"/>
    <n v="1"/>
    <n v="0"/>
    <n v="1"/>
    <n v="1"/>
    <n v="3"/>
    <s v="More"/>
    <n v="7"/>
    <x v="288"/>
    <n v="1890"/>
    <s v="no"/>
    <n v="66.666666666666671"/>
    <x v="385"/>
  </r>
  <r>
    <x v="419"/>
    <n v="65"/>
    <n v="65"/>
    <x v="0"/>
    <x v="0"/>
    <n v="8450"/>
    <x v="0"/>
    <x v="0"/>
    <x v="11"/>
    <s v="NAmes"/>
    <s v="1Fam"/>
    <n v="65.191384752822614"/>
    <x v="1"/>
    <n v="5"/>
    <s v="Low"/>
    <n v="1968"/>
    <n v="1968"/>
    <n v="1056"/>
    <s v="no"/>
    <s v="Below Average"/>
    <n v="1056"/>
    <n v="0"/>
    <s v="1 Floor"/>
    <n v="1056"/>
    <s v="no"/>
    <s v="Below Average"/>
    <n v="1"/>
    <n v="0"/>
    <n v="1"/>
    <n v="0"/>
    <n v="2"/>
    <s v="Less"/>
    <n v="6"/>
    <x v="289"/>
    <n v="2112"/>
    <s v="no"/>
    <n v="67.234848484848484"/>
    <x v="416"/>
  </r>
  <r>
    <x v="420"/>
    <n v="78"/>
    <n v="78"/>
    <x v="0"/>
    <x v="1"/>
    <n v="7060"/>
    <x v="0"/>
    <x v="0"/>
    <x v="4"/>
    <s v=""/>
    <s v="Duplex"/>
    <n v="69.371268986915226"/>
    <x v="2"/>
    <n v="7"/>
    <s v="High"/>
    <n v="1997"/>
    <n v="1998"/>
    <n v="1344"/>
    <s v="no"/>
    <s v="Above Average"/>
    <n v="1344"/>
    <n v="0"/>
    <s v="1 Floor"/>
    <n v="1344"/>
    <s v="no"/>
    <s v="Below Average"/>
    <n v="2"/>
    <n v="0"/>
    <n v="2"/>
    <n v="0"/>
    <n v="4"/>
    <s v="More"/>
    <n v="8"/>
    <x v="290"/>
    <n v="2688"/>
    <s v="no"/>
    <n v="76.748511904761898"/>
    <x v="417"/>
  </r>
  <r>
    <x v="421"/>
    <s v="NA"/>
    <n v="69"/>
    <x v="0"/>
    <x v="0"/>
    <n v="16635"/>
    <x v="0"/>
    <x v="1"/>
    <x v="6"/>
    <s v="NWAmes"/>
    <s v="1Fam"/>
    <n v="67.115548801871967"/>
    <x v="1"/>
    <n v="6"/>
    <s v="Low"/>
    <n v="1977"/>
    <n v="2000"/>
    <n v="1602"/>
    <s v="no"/>
    <s v="Above Average"/>
    <n v="1602"/>
    <n v="0"/>
    <s v="1 Floor"/>
    <n v="1602"/>
    <s v="no"/>
    <s v="Above Average"/>
    <n v="0"/>
    <n v="1"/>
    <n v="2"/>
    <n v="0"/>
    <n v="3"/>
    <s v="More"/>
    <n v="8"/>
    <x v="141"/>
    <n v="3204"/>
    <s v="no"/>
    <n v="67.103620474406995"/>
    <x v="418"/>
  </r>
  <r>
    <x v="422"/>
    <n v="100"/>
    <n v="100"/>
    <x v="0"/>
    <x v="1"/>
    <n v="21750"/>
    <x v="1"/>
    <x v="1"/>
    <x v="4"/>
    <s v="Mitchel"/>
    <s v="1Fam"/>
    <n v="69.371268986915226"/>
    <x v="1"/>
    <n v="5"/>
    <s v="Low"/>
    <n v="1954"/>
    <n v="1954"/>
    <n v="988"/>
    <s v="no"/>
    <s v="Below Average"/>
    <n v="988"/>
    <n v="0"/>
    <s v="1 Floor"/>
    <n v="988"/>
    <s v="no"/>
    <s v="Below Average"/>
    <n v="0"/>
    <n v="0"/>
    <n v="1"/>
    <n v="0"/>
    <n v="1"/>
    <s v="Less"/>
    <n v="4"/>
    <x v="46"/>
    <n v="1976"/>
    <s v="no"/>
    <n v="57.186234817813762"/>
    <x v="419"/>
  </r>
  <r>
    <x v="423"/>
    <n v="80"/>
    <n v="80"/>
    <x v="0"/>
    <x v="1"/>
    <n v="9200"/>
    <x v="0"/>
    <x v="0"/>
    <x v="3"/>
    <s v="NoRidge"/>
    <s v="1Fam"/>
    <n v="82.673563019433331"/>
    <x v="0"/>
    <n v="8"/>
    <s v="High"/>
    <n v="1998"/>
    <n v="1998"/>
    <n v="1470"/>
    <s v="no"/>
    <s v="Above Average"/>
    <n v="1470"/>
    <n v="1160"/>
    <s v="2 Floors"/>
    <n v="2630"/>
    <s v="no"/>
    <s v="Above Average"/>
    <n v="1"/>
    <n v="0"/>
    <n v="2"/>
    <n v="1"/>
    <n v="4"/>
    <s v="More"/>
    <n v="8"/>
    <x v="155"/>
    <n v="4100"/>
    <s v="no"/>
    <n v="76.829268292682926"/>
    <x v="420"/>
  </r>
  <r>
    <x v="424"/>
    <n v="72"/>
    <n v="72"/>
    <x v="0"/>
    <x v="1"/>
    <n v="9000"/>
    <x v="0"/>
    <x v="0"/>
    <x v="11"/>
    <s v="NAmes"/>
    <s v="1Fam"/>
    <n v="65.191384752822614"/>
    <x v="1"/>
    <n v="6"/>
    <s v="Low"/>
    <n v="1956"/>
    <n v="1956"/>
    <n v="1196"/>
    <s v="no"/>
    <s v="Above Average"/>
    <n v="1196"/>
    <n v="0"/>
    <s v="1 Floor"/>
    <n v="1196"/>
    <s v="no"/>
    <s v="Below Average"/>
    <n v="1"/>
    <n v="0"/>
    <n v="1"/>
    <n v="0"/>
    <n v="2"/>
    <s v="Less"/>
    <n v="6"/>
    <x v="19"/>
    <n v="2392"/>
    <s v="no"/>
    <n v="58.110367892976591"/>
    <x v="421"/>
  </r>
  <r>
    <x v="425"/>
    <n v="60"/>
    <n v="60"/>
    <x v="0"/>
    <x v="0"/>
    <n v="3378"/>
    <x v="0"/>
    <x v="0"/>
    <x v="7"/>
    <s v="OldTown"/>
    <s v="1Fam"/>
    <n v="57.90974368543602"/>
    <x v="1"/>
    <n v="7"/>
    <s v="High"/>
    <n v="1946"/>
    <n v="1992"/>
    <n v="651"/>
    <s v="no"/>
    <s v="Below Average"/>
    <n v="707"/>
    <n v="682"/>
    <s v="2 Floors"/>
    <n v="1389"/>
    <s v="no"/>
    <s v="Below Average"/>
    <n v="0"/>
    <n v="0"/>
    <n v="1"/>
    <n v="1"/>
    <n v="2"/>
    <s v="Less"/>
    <n v="6"/>
    <x v="152"/>
    <n v="2040"/>
    <s v="no"/>
    <n v="66.17647058823529"/>
    <x v="422"/>
  </r>
  <r>
    <x v="426"/>
    <s v="NA"/>
    <n v="69"/>
    <x v="0"/>
    <x v="0"/>
    <n v="12800"/>
    <x v="0"/>
    <x v="1"/>
    <x v="12"/>
    <s v="SawyerW"/>
    <s v="1Fam"/>
    <n v="71.682411868126678"/>
    <x v="0"/>
    <n v="7"/>
    <s v="High"/>
    <n v="1989"/>
    <n v="1989"/>
    <n v="1518"/>
    <s v="no"/>
    <s v="Above Average"/>
    <n v="1644"/>
    <n v="0"/>
    <s v="1 Floor"/>
    <n v="1644"/>
    <s v="no"/>
    <s v="Above Average"/>
    <n v="1"/>
    <n v="1"/>
    <n v="2"/>
    <n v="0"/>
    <n v="4"/>
    <s v="More"/>
    <n v="5"/>
    <x v="291"/>
    <n v="3162"/>
    <s v="no"/>
    <n v="86.970271979759644"/>
    <x v="423"/>
  </r>
  <r>
    <x v="427"/>
    <n v="77"/>
    <n v="77"/>
    <x v="0"/>
    <x v="1"/>
    <n v="8593"/>
    <x v="0"/>
    <x v="0"/>
    <x v="11"/>
    <s v="NAmes"/>
    <s v="1Fam"/>
    <n v="65.191384752822614"/>
    <x v="1"/>
    <n v="4"/>
    <s v="Low"/>
    <n v="1957"/>
    <n v="1957"/>
    <n v="907"/>
    <s v="no"/>
    <s v="Below Average"/>
    <n v="907"/>
    <n v="0"/>
    <s v="1 Floor"/>
    <n v="907"/>
    <s v="no"/>
    <s v="Below Average"/>
    <n v="0"/>
    <n v="0"/>
    <n v="1"/>
    <n v="0"/>
    <n v="1"/>
    <s v="Less"/>
    <n v="5"/>
    <x v="292"/>
    <n v="1814"/>
    <s v="no"/>
    <n v="60.092613009922822"/>
    <x v="424"/>
  </r>
  <r>
    <x v="428"/>
    <n v="64"/>
    <n v="64"/>
    <x v="0"/>
    <x v="0"/>
    <n v="6762"/>
    <x v="0"/>
    <x v="0"/>
    <x v="0"/>
    <s v="CollgCr"/>
    <s v="1Fam"/>
    <n v="74.535824409408733"/>
    <x v="0"/>
    <n v="7"/>
    <s v="High"/>
    <n v="2007"/>
    <n v="2007"/>
    <n v="1208"/>
    <s v="no"/>
    <s v="Above Average"/>
    <n v="1208"/>
    <n v="0"/>
    <s v="1 Floor"/>
    <n v="1208"/>
    <s v="no"/>
    <s v="Below Average"/>
    <n v="1"/>
    <n v="0"/>
    <n v="2"/>
    <n v="0"/>
    <n v="3"/>
    <s v="More"/>
    <n v="6"/>
    <x v="293"/>
    <n v="2416"/>
    <s v="no"/>
    <n v="80.877483443708613"/>
    <x v="425"/>
  </r>
  <r>
    <x v="429"/>
    <n v="130"/>
    <n v="130"/>
    <x v="1"/>
    <x v="1"/>
    <n v="11457"/>
    <x v="0"/>
    <x v="1"/>
    <x v="16"/>
    <s v="Timber"/>
    <s v="1Fam"/>
    <n v="78.098980385544763"/>
    <x v="0"/>
    <n v="6"/>
    <s v="Low"/>
    <n v="1988"/>
    <n v="1988"/>
    <n v="1392"/>
    <s v="no"/>
    <s v="Above Average"/>
    <n v="1412"/>
    <n v="0"/>
    <s v="1 Floor"/>
    <n v="1412"/>
    <s v="no"/>
    <s v="Below Average"/>
    <n v="1"/>
    <n v="0"/>
    <n v="2"/>
    <n v="0"/>
    <n v="3"/>
    <s v="More"/>
    <n v="6"/>
    <x v="216"/>
    <n v="2804"/>
    <s v="no"/>
    <n v="62.410841654778885"/>
    <x v="426"/>
  </r>
  <r>
    <x v="430"/>
    <n v="21"/>
    <n v="21"/>
    <x v="1"/>
    <x v="0"/>
    <n v="1680"/>
    <x v="0"/>
    <x v="0"/>
    <x v="22"/>
    <s v=""/>
    <s v="Twnhs"/>
    <s v=""/>
    <x v="2"/>
    <n v="6"/>
    <s v="Low"/>
    <n v="1971"/>
    <n v="1971"/>
    <n v="483"/>
    <s v="no"/>
    <s v="Below Average"/>
    <n v="483"/>
    <n v="504"/>
    <s v="2 Floors"/>
    <n v="987"/>
    <s v="no"/>
    <s v="Below Average"/>
    <n v="0"/>
    <n v="0"/>
    <n v="1"/>
    <n v="1"/>
    <n v="2"/>
    <s v="Less"/>
    <n v="4"/>
    <x v="294"/>
    <n v="1470"/>
    <s v="no"/>
    <n v="58.095238095238095"/>
    <x v="427"/>
  </r>
  <r>
    <x v="431"/>
    <n v="60"/>
    <n v="60"/>
    <x v="0"/>
    <x v="0"/>
    <n v="5586"/>
    <x v="0"/>
    <x v="0"/>
    <x v="7"/>
    <s v="OldTown"/>
    <s v="1Fam"/>
    <n v="57.90974368543602"/>
    <x v="1"/>
    <n v="6"/>
    <s v="Low"/>
    <n v="1920"/>
    <n v="1998"/>
    <n v="901"/>
    <s v="no"/>
    <s v="Below Average"/>
    <n v="1088"/>
    <n v="110"/>
    <s v="2 Floors"/>
    <n v="1198"/>
    <s v="no"/>
    <s v="Below Average"/>
    <n v="0"/>
    <n v="0"/>
    <n v="1"/>
    <n v="0"/>
    <n v="1"/>
    <s v="Less"/>
    <n v="7"/>
    <x v="295"/>
    <n v="2099"/>
    <s v="no"/>
    <n v="38.065745593139589"/>
    <x v="428"/>
  </r>
  <r>
    <x v="432"/>
    <n v="24"/>
    <n v="24"/>
    <x v="1"/>
    <x v="0"/>
    <n v="1920"/>
    <x v="0"/>
    <x v="0"/>
    <x v="22"/>
    <s v=""/>
    <s v="TwnhsE"/>
    <s v=""/>
    <x v="2"/>
    <n v="5"/>
    <s v="Low"/>
    <n v="1971"/>
    <n v="1971"/>
    <n v="765"/>
    <s v="no"/>
    <s v="Below Average"/>
    <n v="765"/>
    <n v="600"/>
    <s v="2 Floors"/>
    <n v="1365"/>
    <s v="no"/>
    <s v="Below Average"/>
    <n v="1"/>
    <n v="0"/>
    <n v="1"/>
    <n v="1"/>
    <n v="3"/>
    <s v="More"/>
    <n v="6"/>
    <x v="296"/>
    <n v="2130"/>
    <s v="no"/>
    <n v="57.51173708920188"/>
    <x v="429"/>
  </r>
  <r>
    <x v="433"/>
    <n v="100"/>
    <n v="100"/>
    <x v="0"/>
    <x v="1"/>
    <n v="10839"/>
    <x v="0"/>
    <x v="1"/>
    <x v="17"/>
    <s v="Gilbert"/>
    <s v="1Fam"/>
    <n v="77.47396854876844"/>
    <x v="0"/>
    <n v="6"/>
    <s v="Low"/>
    <n v="1997"/>
    <n v="1998"/>
    <n v="926"/>
    <s v="no"/>
    <s v="Below Average"/>
    <n v="926"/>
    <n v="678"/>
    <s v="2 Floors"/>
    <n v="1604"/>
    <s v="no"/>
    <s v="Above Average"/>
    <n v="0"/>
    <n v="0"/>
    <n v="2"/>
    <n v="1"/>
    <n v="3"/>
    <s v="More"/>
    <n v="7"/>
    <x v="111"/>
    <n v="2530"/>
    <s v="no"/>
    <n v="71.541501976284579"/>
    <x v="430"/>
  </r>
  <r>
    <x v="434"/>
    <n v="21"/>
    <n v="21"/>
    <x v="1"/>
    <x v="0"/>
    <n v="1890"/>
    <x v="0"/>
    <x v="0"/>
    <x v="14"/>
    <s v=""/>
    <s v="Twnhs"/>
    <s v=""/>
    <x v="2"/>
    <n v="4"/>
    <s v="Low"/>
    <n v="1972"/>
    <n v="1972"/>
    <n v="630"/>
    <s v="no"/>
    <s v="Below Average"/>
    <n v="630"/>
    <n v="0"/>
    <s v="1 Floor"/>
    <n v="630"/>
    <s v="no"/>
    <s v="Below Average"/>
    <n v="1"/>
    <n v="0"/>
    <n v="1"/>
    <n v="0"/>
    <n v="2"/>
    <s v="Less"/>
    <n v="3"/>
    <x v="271"/>
    <n v="1260"/>
    <s v="no"/>
    <n v="64.285714285714292"/>
    <x v="431"/>
  </r>
  <r>
    <x v="435"/>
    <n v="43"/>
    <n v="43"/>
    <x v="0"/>
    <x v="0"/>
    <n v="10667"/>
    <x v="0"/>
    <x v="1"/>
    <x v="0"/>
    <s v="CollgCr"/>
    <s v="1Fam"/>
    <n v="74.535824409408733"/>
    <x v="0"/>
    <n v="7"/>
    <s v="High"/>
    <n v="1996"/>
    <n v="1996"/>
    <n v="799"/>
    <s v="no"/>
    <s v="Below Average"/>
    <n v="827"/>
    <n v="834"/>
    <s v="2 Floors"/>
    <n v="1661"/>
    <s v="no"/>
    <s v="Above Average"/>
    <n v="1"/>
    <n v="0"/>
    <n v="2"/>
    <n v="1"/>
    <n v="4"/>
    <s v="More"/>
    <n v="6"/>
    <x v="297"/>
    <n v="2460"/>
    <s v="no"/>
    <n v="86.17886178861788"/>
    <x v="432"/>
  </r>
  <r>
    <x v="436"/>
    <n v="40"/>
    <n v="40"/>
    <x v="0"/>
    <x v="0"/>
    <n v="4400"/>
    <x v="0"/>
    <x v="0"/>
    <x v="7"/>
    <s v="OldTown"/>
    <s v="1Fam"/>
    <n v="57.90974368543602"/>
    <x v="1"/>
    <n v="6"/>
    <s v="Low"/>
    <n v="1920"/>
    <n v="1950"/>
    <n v="648"/>
    <s v="no"/>
    <s v="Below Average"/>
    <n v="734"/>
    <n v="384"/>
    <s v="2 Floors"/>
    <n v="1118"/>
    <s v="no"/>
    <s v="Below Average"/>
    <n v="0"/>
    <n v="0"/>
    <n v="1"/>
    <n v="0"/>
    <n v="1"/>
    <s v="Less"/>
    <n v="6"/>
    <x v="298"/>
    <n v="1766"/>
    <s v="no"/>
    <n v="65.685164212910536"/>
    <x v="433"/>
  </r>
  <r>
    <x v="437"/>
    <n v="50"/>
    <n v="50"/>
    <x v="0"/>
    <x v="0"/>
    <n v="6000"/>
    <x v="0"/>
    <x v="0"/>
    <x v="8"/>
    <s v="BrkSide"/>
    <s v="1Fam"/>
    <n v="64.919237492322253"/>
    <x v="1"/>
    <n v="6"/>
    <s v="Low"/>
    <n v="1926"/>
    <n v="2004"/>
    <n v="884"/>
    <s v="no"/>
    <s v="Below Average"/>
    <n v="904"/>
    <n v="0"/>
    <s v="1 Floor"/>
    <n v="904"/>
    <s v="no"/>
    <s v="Below Average"/>
    <n v="0"/>
    <n v="0"/>
    <n v="1"/>
    <n v="0"/>
    <n v="1"/>
    <s v="Less"/>
    <n v="4"/>
    <x v="239"/>
    <n v="1788"/>
    <s v="no"/>
    <n v="66.554809843400449"/>
    <x v="434"/>
  </r>
  <r>
    <x v="438"/>
    <n v="40"/>
    <n v="40"/>
    <x v="0"/>
    <x v="0"/>
    <n v="4280"/>
    <x v="0"/>
    <x v="0"/>
    <x v="2"/>
    <s v="Crawfor"/>
    <s v="1Fam"/>
    <n v="74.989820121918996"/>
    <x v="0"/>
    <n v="5"/>
    <s v="Low"/>
    <n v="1913"/>
    <n v="2002"/>
    <n v="440"/>
    <s v="no"/>
    <s v="Below Average"/>
    <n v="694"/>
    <n v="0"/>
    <s v="1 Floor"/>
    <n v="694"/>
    <s v="no"/>
    <s v="Below Average"/>
    <n v="0"/>
    <n v="0"/>
    <n v="1"/>
    <n v="0"/>
    <n v="1"/>
    <s v="Less"/>
    <n v="4"/>
    <x v="299"/>
    <n v="1134"/>
    <s v="no"/>
    <n v="79.673721340388013"/>
    <x v="435"/>
  </r>
  <r>
    <x v="439"/>
    <n v="67"/>
    <n v="67"/>
    <x v="0"/>
    <x v="0"/>
    <n v="12354"/>
    <x v="0"/>
    <x v="1"/>
    <x v="15"/>
    <s v="Edwards"/>
    <s v="1Fam"/>
    <n v="61.772149970231268"/>
    <x v="1"/>
    <n v="6"/>
    <s v="Low"/>
    <n v="1920"/>
    <n v="2000"/>
    <n v="684"/>
    <s v="no"/>
    <s v="Below Average"/>
    <n v="684"/>
    <n v="512"/>
    <s v="2 Floors"/>
    <n v="1196"/>
    <s v="no"/>
    <s v="Below Average"/>
    <n v="0"/>
    <n v="0"/>
    <n v="1"/>
    <n v="0"/>
    <n v="1"/>
    <s v="Less"/>
    <n v="7"/>
    <x v="50"/>
    <n v="1880"/>
    <s v="no"/>
    <n v="58.51063829787234"/>
    <x v="436"/>
  </r>
  <r>
    <x v="440"/>
    <n v="105"/>
    <n v="105"/>
    <x v="0"/>
    <x v="1"/>
    <n v="15431"/>
    <x v="0"/>
    <x v="1"/>
    <x v="10"/>
    <s v="NridgHt"/>
    <s v="1Fam"/>
    <n v="92.435750489847905"/>
    <x v="0"/>
    <n v="10"/>
    <s v="High"/>
    <n v="2008"/>
    <n v="2008"/>
    <n v="3094"/>
    <s v="yes"/>
    <s v="Above Average"/>
    <n v="2402"/>
    <n v="0"/>
    <s v="1 Floor"/>
    <n v="2402"/>
    <s v="no"/>
    <s v="Above Average"/>
    <n v="1"/>
    <n v="0"/>
    <n v="2"/>
    <n v="0"/>
    <n v="3"/>
    <s v="More"/>
    <n v="10"/>
    <x v="300"/>
    <n v="5496"/>
    <s v="yes"/>
    <n v="100.9825327510917"/>
    <x v="437"/>
  </r>
  <r>
    <x v="441"/>
    <n v="92"/>
    <n v="92"/>
    <x v="0"/>
    <x v="1"/>
    <n v="12108"/>
    <x v="0"/>
    <x v="1"/>
    <x v="15"/>
    <s v=""/>
    <s v="Duplex"/>
    <n v="61.772149970231268"/>
    <x v="2"/>
    <n v="4"/>
    <s v="Low"/>
    <n v="1955"/>
    <n v="1955"/>
    <n v="1440"/>
    <s v="no"/>
    <s v="Above Average"/>
    <n v="1440"/>
    <n v="0"/>
    <s v="1 Floor"/>
    <n v="1440"/>
    <s v="no"/>
    <s v="Below Average"/>
    <n v="0"/>
    <n v="0"/>
    <n v="2"/>
    <n v="0"/>
    <n v="2"/>
    <s v="Less"/>
    <n v="8"/>
    <x v="9"/>
    <n v="2880"/>
    <s v="no"/>
    <n v="40.972222222222221"/>
    <x v="438"/>
  </r>
  <r>
    <x v="442"/>
    <n v="52"/>
    <n v="52"/>
    <x v="0"/>
    <x v="0"/>
    <n v="6240"/>
    <x v="0"/>
    <x v="0"/>
    <x v="8"/>
    <s v="BrkSide"/>
    <s v="1Fam"/>
    <n v="64.919237492322253"/>
    <x v="1"/>
    <n v="5"/>
    <s v="Low"/>
    <n v="1930"/>
    <n v="1992"/>
    <n v="1078"/>
    <s v="no"/>
    <s v="Above Average"/>
    <n v="1128"/>
    <n v="445"/>
    <s v="2 Floors"/>
    <n v="1573"/>
    <s v="no"/>
    <s v="Above Average"/>
    <n v="0"/>
    <n v="0"/>
    <n v="2"/>
    <n v="0"/>
    <n v="2"/>
    <s v="Less"/>
    <n v="8"/>
    <x v="301"/>
    <n v="2651"/>
    <s v="no"/>
    <n v="61.448509996227841"/>
    <x v="439"/>
  </r>
  <r>
    <x v="443"/>
    <n v="53"/>
    <n v="53"/>
    <x v="0"/>
    <x v="0"/>
    <n v="3922"/>
    <x v="0"/>
    <x v="0"/>
    <x v="21"/>
    <s v=""/>
    <s v="TwnhsE"/>
    <n v="63.149684044233808"/>
    <x v="2"/>
    <n v="7"/>
    <s v="High"/>
    <n v="2006"/>
    <n v="2007"/>
    <n v="1258"/>
    <s v="no"/>
    <s v="Above Average"/>
    <n v="1258"/>
    <n v="0"/>
    <s v="1 Floor"/>
    <n v="1258"/>
    <s v="no"/>
    <s v="Below Average"/>
    <n v="0"/>
    <n v="0"/>
    <n v="2"/>
    <n v="0"/>
    <n v="2"/>
    <s v="Less"/>
    <n v="6"/>
    <x v="54"/>
    <n v="2516"/>
    <s v="no"/>
    <n v="68.56120826709062"/>
    <x v="440"/>
  </r>
  <r>
    <x v="444"/>
    <n v="70"/>
    <n v="70"/>
    <x v="0"/>
    <x v="1"/>
    <n v="8750"/>
    <x v="0"/>
    <x v="0"/>
    <x v="0"/>
    <s v="CollgCr"/>
    <s v="1Fam"/>
    <n v="74.535824409408733"/>
    <x v="0"/>
    <n v="7"/>
    <s v="High"/>
    <n v="1994"/>
    <n v="1995"/>
    <n v="915"/>
    <s v="no"/>
    <s v="Below Average"/>
    <n v="933"/>
    <n v="975"/>
    <s v="2 Floors"/>
    <n v="1908"/>
    <s v="no"/>
    <s v="Above Average"/>
    <n v="1"/>
    <n v="0"/>
    <n v="2"/>
    <n v="1"/>
    <n v="4"/>
    <s v="More"/>
    <n v="8"/>
    <x v="171"/>
    <n v="2823"/>
    <s v="no"/>
    <n v="74.388947927736453"/>
    <x v="441"/>
  </r>
  <r>
    <x v="445"/>
    <n v="73"/>
    <n v="73"/>
    <x v="0"/>
    <x v="1"/>
    <n v="9855"/>
    <x v="0"/>
    <x v="0"/>
    <x v="15"/>
    <s v="Edwards"/>
    <s v="1Fam"/>
    <n v="61.772149970231268"/>
    <x v="1"/>
    <n v="6"/>
    <s v="Low"/>
    <n v="1956"/>
    <n v="1956"/>
    <n v="1436"/>
    <s v="no"/>
    <s v="Above Average"/>
    <n v="1689"/>
    <n v="0"/>
    <s v="1 Floor"/>
    <n v="1689"/>
    <s v="no"/>
    <s v="Above Average"/>
    <n v="0"/>
    <n v="0"/>
    <n v="1"/>
    <n v="0"/>
    <n v="1"/>
    <s v="Less"/>
    <n v="7"/>
    <x v="136"/>
    <n v="3125"/>
    <s v="no"/>
    <n v="40.799999999999997"/>
    <x v="442"/>
  </r>
  <r>
    <x v="446"/>
    <n v="137"/>
    <n v="137"/>
    <x v="1"/>
    <x v="1"/>
    <n v="16492"/>
    <x v="0"/>
    <x v="1"/>
    <x v="11"/>
    <s v="NAmes"/>
    <s v="1Fam"/>
    <n v="65.191384752822614"/>
    <x v="1"/>
    <n v="6"/>
    <s v="Low"/>
    <n v="1966"/>
    <n v="2002"/>
    <n v="1517"/>
    <s v="no"/>
    <s v="Above Average"/>
    <n v="1888"/>
    <n v="0"/>
    <s v="1 Floor"/>
    <n v="1888"/>
    <s v="no"/>
    <s v="Above Average"/>
    <n v="0"/>
    <n v="0"/>
    <n v="2"/>
    <n v="1"/>
    <n v="3"/>
    <s v="More"/>
    <n v="6"/>
    <x v="100"/>
    <n v="3405"/>
    <s v="no"/>
    <n v="55.800293685756237"/>
    <x v="443"/>
  </r>
  <r>
    <x v="447"/>
    <s v="NA"/>
    <n v="69"/>
    <x v="0"/>
    <x v="0"/>
    <n v="11214"/>
    <x v="0"/>
    <x v="1"/>
    <x v="17"/>
    <s v="Gilbert"/>
    <s v="1Fam"/>
    <n v="77.47396854876844"/>
    <x v="0"/>
    <n v="7"/>
    <s v="High"/>
    <n v="1998"/>
    <n v="1999"/>
    <n v="930"/>
    <s v="no"/>
    <s v="Below Average"/>
    <n v="956"/>
    <n v="930"/>
    <s v="2 Floors"/>
    <n v="1886"/>
    <s v="no"/>
    <s v="Above Average"/>
    <n v="0"/>
    <n v="0"/>
    <n v="2"/>
    <n v="1"/>
    <n v="3"/>
    <s v="More"/>
    <n v="10"/>
    <x v="302"/>
    <n v="2816"/>
    <s v="no"/>
    <n v="70.987215909090907"/>
    <x v="444"/>
  </r>
  <r>
    <x v="448"/>
    <n v="50"/>
    <n v="50"/>
    <x v="0"/>
    <x v="0"/>
    <n v="8600"/>
    <x v="0"/>
    <x v="0"/>
    <x v="13"/>
    <s v="IDOTRR"/>
    <s v="1Fam"/>
    <n v="52.131298928930256"/>
    <x v="1"/>
    <n v="6"/>
    <s v="Low"/>
    <n v="1937"/>
    <n v="1950"/>
    <n v="780"/>
    <s v="no"/>
    <s v="Below Average"/>
    <n v="780"/>
    <n v="596"/>
    <s v="2 Floors"/>
    <n v="1376"/>
    <s v="no"/>
    <s v="Below Average"/>
    <n v="0"/>
    <n v="0"/>
    <n v="2"/>
    <n v="0"/>
    <n v="2"/>
    <s v="Less"/>
    <n v="7"/>
    <x v="303"/>
    <n v="2156"/>
    <s v="no"/>
    <n v="55.426716141001855"/>
    <x v="445"/>
  </r>
  <r>
    <x v="449"/>
    <n v="50"/>
    <n v="50"/>
    <x v="0"/>
    <x v="0"/>
    <n v="6000"/>
    <x v="0"/>
    <x v="0"/>
    <x v="7"/>
    <s v="OldTown"/>
    <s v="1Fam"/>
    <n v="57.90974368543602"/>
    <x v="1"/>
    <n v="3"/>
    <s v="Low"/>
    <n v="1948"/>
    <n v="2002"/>
    <n v="649"/>
    <s v="no"/>
    <s v="Below Average"/>
    <n v="679"/>
    <n v="504"/>
    <s v="2 Floors"/>
    <n v="1183"/>
    <s v="no"/>
    <s v="Below Average"/>
    <n v="0"/>
    <n v="0"/>
    <n v="1"/>
    <n v="1"/>
    <n v="2"/>
    <s v="Less"/>
    <n v="6"/>
    <x v="149"/>
    <n v="1832"/>
    <s v="no"/>
    <n v="65.502183406113531"/>
    <x v="446"/>
  </r>
  <r>
    <x v="450"/>
    <n v="70"/>
    <n v="70"/>
    <x v="0"/>
    <x v="1"/>
    <n v="5684"/>
    <x v="0"/>
    <x v="0"/>
    <x v="7"/>
    <s v="OldTown"/>
    <s v="1Fam"/>
    <n v="57.90974368543602"/>
    <x v="1"/>
    <n v="6"/>
    <s v="Low"/>
    <n v="1930"/>
    <n v="2005"/>
    <n v="813"/>
    <s v="no"/>
    <s v="Below Average"/>
    <n v="813"/>
    <n v="0"/>
    <s v="1 Floor"/>
    <n v="813"/>
    <s v="no"/>
    <s v="Below Average"/>
    <n v="0"/>
    <n v="0"/>
    <n v="1"/>
    <n v="0"/>
    <n v="1"/>
    <s v="Less"/>
    <n v="5"/>
    <x v="50"/>
    <n v="1626"/>
    <s v="no"/>
    <n v="67.650676506765066"/>
    <x v="447"/>
  </r>
  <r>
    <x v="451"/>
    <n v="62"/>
    <n v="62"/>
    <x v="0"/>
    <x v="0"/>
    <n v="70761"/>
    <x v="1"/>
    <x v="1"/>
    <x v="19"/>
    <s v="ClearCr"/>
    <s v="1Fam"/>
    <n v="71.6365553142886"/>
    <x v="0"/>
    <n v="7"/>
    <s v="High"/>
    <n v="1975"/>
    <n v="1975"/>
    <n v="1533"/>
    <s v="no"/>
    <s v="Above Average"/>
    <n v="1533"/>
    <n v="0"/>
    <s v="1 Floor"/>
    <n v="1533"/>
    <s v="no"/>
    <s v="Above Average"/>
    <n v="1"/>
    <n v="0"/>
    <n v="2"/>
    <n v="0"/>
    <n v="3"/>
    <s v="More"/>
    <n v="5"/>
    <x v="255"/>
    <n v="3066"/>
    <s v="no"/>
    <n v="91.324200913242009"/>
    <x v="448"/>
  </r>
  <r>
    <x v="452"/>
    <s v="NA"/>
    <n v="69"/>
    <x v="0"/>
    <x v="0"/>
    <n v="9303"/>
    <x v="0"/>
    <x v="0"/>
    <x v="16"/>
    <s v="Timber"/>
    <s v="1Fam"/>
    <n v="78.098980385544763"/>
    <x v="0"/>
    <n v="6"/>
    <s v="Low"/>
    <n v="1996"/>
    <n v="1997"/>
    <n v="872"/>
    <s v="no"/>
    <s v="Below Average"/>
    <n v="888"/>
    <n v="868"/>
    <s v="2 Floors"/>
    <n v="1756"/>
    <s v="no"/>
    <s v="Above Average"/>
    <n v="1"/>
    <n v="0"/>
    <n v="2"/>
    <n v="1"/>
    <n v="4"/>
    <s v="More"/>
    <n v="7"/>
    <x v="121"/>
    <n v="2628"/>
    <s v="no"/>
    <n v="77.625570776255714"/>
    <x v="449"/>
  </r>
  <r>
    <x v="453"/>
    <n v="75"/>
    <n v="75"/>
    <x v="0"/>
    <x v="1"/>
    <n v="9000"/>
    <x v="0"/>
    <x v="0"/>
    <x v="5"/>
    <s v="Somerst"/>
    <s v="1Fam"/>
    <n v="83.140020408338017"/>
    <x v="0"/>
    <n v="8"/>
    <s v="High"/>
    <n v="2008"/>
    <n v="2008"/>
    <n v="768"/>
    <s v="no"/>
    <s v="Below Average"/>
    <n v="786"/>
    <n v="804"/>
    <s v="2 Floors"/>
    <n v="1590"/>
    <s v="no"/>
    <s v="Above Average"/>
    <n v="0"/>
    <n v="0"/>
    <n v="2"/>
    <n v="1"/>
    <n v="3"/>
    <s v="More"/>
    <n v="6"/>
    <x v="171"/>
    <n v="2358"/>
    <s v="no"/>
    <n v="89.05852417302799"/>
    <x v="450"/>
  </r>
  <r>
    <x v="454"/>
    <n v="63"/>
    <n v="63"/>
    <x v="0"/>
    <x v="0"/>
    <n v="9297"/>
    <x v="0"/>
    <x v="0"/>
    <x v="4"/>
    <s v=""/>
    <s v="Duplex"/>
    <n v="69.371268986915226"/>
    <x v="2"/>
    <n v="5"/>
    <s v="Low"/>
    <n v="1976"/>
    <n v="1976"/>
    <n v="1728"/>
    <s v="no"/>
    <s v="Above Average"/>
    <n v="1728"/>
    <n v="0"/>
    <s v="1 Floor"/>
    <n v="1728"/>
    <s v="no"/>
    <s v="Above Average"/>
    <n v="2"/>
    <n v="0"/>
    <n v="2"/>
    <n v="0"/>
    <n v="4"/>
    <s v="More"/>
    <n v="8"/>
    <x v="304"/>
    <n v="3456"/>
    <s v="no"/>
    <n v="54.398148148148145"/>
    <x v="451"/>
  </r>
  <r>
    <x v="455"/>
    <n v="80"/>
    <n v="80"/>
    <x v="0"/>
    <x v="1"/>
    <n v="9600"/>
    <x v="0"/>
    <x v="0"/>
    <x v="6"/>
    <s v="NWAmes"/>
    <s v="1Fam"/>
    <n v="67.115548801871967"/>
    <x v="1"/>
    <n v="7"/>
    <s v="High"/>
    <n v="1973"/>
    <n v="1973"/>
    <n v="1242"/>
    <s v="no"/>
    <s v="Above Average"/>
    <n v="1242"/>
    <n v="0"/>
    <s v="1 Floor"/>
    <n v="1242"/>
    <s v="no"/>
    <s v="Below Average"/>
    <n v="0"/>
    <n v="0"/>
    <n v="1"/>
    <n v="1"/>
    <n v="2"/>
    <s v="Less"/>
    <n v="6"/>
    <x v="198"/>
    <n v="2484"/>
    <s v="no"/>
    <n v="70.652173913043484"/>
    <x v="452"/>
  </r>
  <r>
    <x v="456"/>
    <n v="34"/>
    <n v="34"/>
    <x v="0"/>
    <x v="0"/>
    <n v="4571"/>
    <x v="0"/>
    <x v="0"/>
    <x v="7"/>
    <s v="OldTown"/>
    <s v="1Fam"/>
    <n v="57.90974368543602"/>
    <x v="1"/>
    <n v="5"/>
    <s v="Low"/>
    <n v="1916"/>
    <n v="1950"/>
    <n v="624"/>
    <s v="no"/>
    <s v="Below Average"/>
    <n v="624"/>
    <n v="720"/>
    <s v="2 Floors"/>
    <n v="1344"/>
    <s v="no"/>
    <s v="Below Average"/>
    <n v="0"/>
    <n v="0"/>
    <n v="1"/>
    <n v="0"/>
    <n v="1"/>
    <s v="Less"/>
    <n v="7"/>
    <x v="165"/>
    <n v="1968"/>
    <s v="no"/>
    <n v="49.796747967479675"/>
    <x v="453"/>
  </r>
  <r>
    <x v="457"/>
    <s v="NA"/>
    <n v="69"/>
    <x v="0"/>
    <x v="0"/>
    <n v="53227"/>
    <x v="1"/>
    <x v="1"/>
    <x v="19"/>
    <s v="ClearCr"/>
    <s v="1Fam"/>
    <n v="71.6365553142886"/>
    <x v="0"/>
    <n v="4"/>
    <s v="Low"/>
    <n v="1954"/>
    <n v="1994"/>
    <n v="1364"/>
    <s v="no"/>
    <s v="Above Average"/>
    <n v="1663"/>
    <n v="0"/>
    <s v="1 Floor"/>
    <n v="1663"/>
    <s v="no"/>
    <s v="Above Average"/>
    <n v="1"/>
    <n v="0"/>
    <n v="1"/>
    <n v="0"/>
    <n v="2"/>
    <s v="Less"/>
    <n v="6"/>
    <x v="305"/>
    <n v="3027"/>
    <s v="no"/>
    <n v="84.572183680211424"/>
    <x v="454"/>
  </r>
  <r>
    <x v="458"/>
    <s v="NA"/>
    <n v="69"/>
    <x v="0"/>
    <x v="0"/>
    <n v="5100"/>
    <x v="0"/>
    <x v="0"/>
    <x v="7"/>
    <s v="OldTown"/>
    <s v="1Fam"/>
    <n v="57.90974368543602"/>
    <x v="1"/>
    <n v="8"/>
    <s v="High"/>
    <n v="1925"/>
    <n v="1996"/>
    <n v="588"/>
    <s v="no"/>
    <s v="Below Average"/>
    <n v="833"/>
    <n v="833"/>
    <s v="2 Floors"/>
    <n v="1666"/>
    <s v="no"/>
    <s v="Above Average"/>
    <n v="0"/>
    <n v="0"/>
    <n v="1"/>
    <n v="0"/>
    <n v="1"/>
    <s v="Less"/>
    <n v="7"/>
    <x v="306"/>
    <n v="2254"/>
    <s v="no"/>
    <n v="71.428571428571431"/>
    <x v="455"/>
  </r>
  <r>
    <x v="459"/>
    <s v="NA"/>
    <n v="69"/>
    <x v="0"/>
    <x v="0"/>
    <n v="7015"/>
    <x v="0"/>
    <x v="0"/>
    <x v="8"/>
    <s v="BrkSide"/>
    <s v="1Fam"/>
    <n v="64.919237492322253"/>
    <x v="1"/>
    <n v="5"/>
    <s v="Low"/>
    <n v="1950"/>
    <n v="1950"/>
    <n v="709"/>
    <s v="no"/>
    <s v="Below Average"/>
    <n v="979"/>
    <n v="224"/>
    <s v="2 Floors"/>
    <n v="1203"/>
    <s v="no"/>
    <s v="Below Average"/>
    <n v="1"/>
    <n v="0"/>
    <n v="1"/>
    <n v="0"/>
    <n v="2"/>
    <s v="Less"/>
    <n v="5"/>
    <x v="50"/>
    <n v="1912"/>
    <s v="no"/>
    <n v="57.531380753138073"/>
    <x v="456"/>
  </r>
  <r>
    <x v="460"/>
    <n v="75"/>
    <n v="75"/>
    <x v="0"/>
    <x v="1"/>
    <n v="8004"/>
    <x v="0"/>
    <x v="0"/>
    <x v="5"/>
    <s v="Somerst"/>
    <s v="1Fam"/>
    <n v="83.140020408338017"/>
    <x v="0"/>
    <n v="8"/>
    <s v="High"/>
    <n v="2009"/>
    <n v="2009"/>
    <n v="832"/>
    <s v="no"/>
    <s v="Below Average"/>
    <n v="832"/>
    <n v="1103"/>
    <s v="2 Floors"/>
    <n v="1935"/>
    <s v="no"/>
    <s v="Above Average"/>
    <n v="1"/>
    <n v="0"/>
    <n v="2"/>
    <n v="1"/>
    <n v="4"/>
    <s v="More"/>
    <n v="8"/>
    <x v="307"/>
    <n v="2767"/>
    <s v="no"/>
    <n v="95.205999277195517"/>
    <x v="457"/>
  </r>
  <r>
    <x v="461"/>
    <n v="60"/>
    <n v="60"/>
    <x v="0"/>
    <x v="0"/>
    <n v="7200"/>
    <x v="0"/>
    <x v="0"/>
    <x v="23"/>
    <s v="SWISU"/>
    <s v="1Fam"/>
    <n v="56.717772915383847"/>
    <x v="1"/>
    <n v="7"/>
    <s v="High"/>
    <n v="1936"/>
    <n v="2007"/>
    <n v="560"/>
    <s v="no"/>
    <s v="Below Average"/>
    <n v="575"/>
    <n v="560"/>
    <s v="2 Floors"/>
    <n v="1135"/>
    <s v="no"/>
    <s v="Below Average"/>
    <n v="1"/>
    <n v="0"/>
    <n v="1"/>
    <n v="0"/>
    <n v="2"/>
    <s v="Less"/>
    <n v="6"/>
    <x v="106"/>
    <n v="1695"/>
    <s v="no"/>
    <n v="91.445427728613566"/>
    <x v="458"/>
  </r>
  <r>
    <x v="462"/>
    <n v="60"/>
    <n v="60"/>
    <x v="0"/>
    <x v="0"/>
    <n v="8281"/>
    <x v="0"/>
    <x v="0"/>
    <x v="9"/>
    <s v="Sawyer"/>
    <s v="1Fam"/>
    <n v="65.835562612127291"/>
    <x v="1"/>
    <n v="5"/>
    <s v="Low"/>
    <n v="1965"/>
    <n v="1965"/>
    <n v="864"/>
    <s v="no"/>
    <s v="Below Average"/>
    <n v="864"/>
    <n v="0"/>
    <s v="1 Floor"/>
    <n v="864"/>
    <s v="no"/>
    <s v="Below Average"/>
    <n v="0"/>
    <n v="0"/>
    <n v="1"/>
    <n v="0"/>
    <n v="1"/>
    <s v="Less"/>
    <n v="5"/>
    <x v="308"/>
    <n v="1728"/>
    <s v="no"/>
    <n v="36.101273148148145"/>
    <x v="459"/>
  </r>
  <r>
    <x v="463"/>
    <n v="74"/>
    <n v="74"/>
    <x v="0"/>
    <x v="1"/>
    <n v="11988"/>
    <x v="0"/>
    <x v="1"/>
    <x v="2"/>
    <s v="Crawfor"/>
    <s v="1Fam"/>
    <n v="74.989820121918996"/>
    <x v="0"/>
    <n v="6"/>
    <s v="Low"/>
    <n v="1934"/>
    <n v="1995"/>
    <n v="715"/>
    <s v="no"/>
    <s v="Below Average"/>
    <n v="849"/>
    <n v="811"/>
    <s v="2 Floors"/>
    <n v="1660"/>
    <s v="no"/>
    <s v="Above Average"/>
    <n v="0"/>
    <n v="0"/>
    <n v="1"/>
    <n v="1"/>
    <n v="2"/>
    <s v="Less"/>
    <n v="6"/>
    <x v="309"/>
    <n v="2375"/>
    <s v="no"/>
    <n v="79.452631578947361"/>
    <x v="460"/>
  </r>
  <r>
    <x v="464"/>
    <n v="60"/>
    <n v="60"/>
    <x v="0"/>
    <x v="0"/>
    <n v="8430"/>
    <x v="0"/>
    <x v="0"/>
    <x v="0"/>
    <s v="CollgCr"/>
    <s v="1Fam"/>
    <n v="74.535824409408733"/>
    <x v="0"/>
    <n v="5"/>
    <s v="Low"/>
    <n v="1978"/>
    <n v="1978"/>
    <n v="1040"/>
    <s v="no"/>
    <s v="Below Average"/>
    <n v="1040"/>
    <n v="0"/>
    <s v="1 Floor"/>
    <n v="1040"/>
    <s v="no"/>
    <s v="Below Average"/>
    <n v="0"/>
    <n v="0"/>
    <n v="2"/>
    <n v="0"/>
    <n v="2"/>
    <s v="Less"/>
    <n v="5"/>
    <x v="310"/>
    <n v="2080"/>
    <s v="no"/>
    <n v="59.615384615384613"/>
    <x v="461"/>
  </r>
  <r>
    <x v="465"/>
    <s v="NA"/>
    <n v="69"/>
    <x v="0"/>
    <x v="0"/>
    <n v="3072"/>
    <x v="0"/>
    <x v="0"/>
    <x v="21"/>
    <s v=""/>
    <s v="TwnhsE"/>
    <n v="63.149684044233808"/>
    <x v="2"/>
    <n v="7"/>
    <s v="High"/>
    <n v="2004"/>
    <n v="2004"/>
    <n v="1375"/>
    <s v="no"/>
    <s v="Above Average"/>
    <n v="1414"/>
    <n v="0"/>
    <s v="1 Floor"/>
    <n v="1414"/>
    <s v="no"/>
    <s v="Below Average"/>
    <n v="0"/>
    <n v="0"/>
    <n v="2"/>
    <n v="0"/>
    <n v="2"/>
    <s v="Less"/>
    <n v="6"/>
    <x v="311"/>
    <n v="2789"/>
    <s v="no"/>
    <n v="64.087486554320549"/>
    <x v="462"/>
  </r>
  <r>
    <x v="466"/>
    <n v="85"/>
    <n v="85"/>
    <x v="0"/>
    <x v="1"/>
    <n v="10628"/>
    <x v="0"/>
    <x v="1"/>
    <x v="11"/>
    <s v="NAmes"/>
    <s v="1Fam"/>
    <n v="65.191384752822614"/>
    <x v="1"/>
    <n v="7"/>
    <s v="High"/>
    <n v="1970"/>
    <n v="1970"/>
    <n v="1277"/>
    <s v="no"/>
    <s v="Above Average"/>
    <n v="1277"/>
    <n v="0"/>
    <s v="1 Floor"/>
    <n v="1277"/>
    <s v="no"/>
    <s v="Below Average"/>
    <n v="1"/>
    <n v="0"/>
    <n v="1"/>
    <n v="0"/>
    <n v="2"/>
    <s v="Less"/>
    <n v="5"/>
    <x v="214"/>
    <n v="2554"/>
    <s v="no"/>
    <n v="65.387627251370404"/>
    <x v="463"/>
  </r>
  <r>
    <x v="467"/>
    <n v="79"/>
    <n v="79"/>
    <x v="0"/>
    <x v="1"/>
    <n v="9480"/>
    <x v="0"/>
    <x v="0"/>
    <x v="11"/>
    <s v="NAmes"/>
    <s v="1Fam"/>
    <n v="65.191384752822614"/>
    <x v="1"/>
    <n v="5"/>
    <s v="Low"/>
    <n v="1942"/>
    <n v="1995"/>
    <n v="728"/>
    <s v="no"/>
    <s v="Below Average"/>
    <n v="888"/>
    <n v="756"/>
    <s v="2 Floors"/>
    <n v="1644"/>
    <s v="no"/>
    <s v="Above Average"/>
    <n v="0"/>
    <n v="0"/>
    <n v="1"/>
    <n v="1"/>
    <n v="2"/>
    <s v="Less"/>
    <n v="7"/>
    <x v="312"/>
    <n v="2372"/>
    <s v="no"/>
    <n v="61.762225969645868"/>
    <x v="464"/>
  </r>
  <r>
    <x v="468"/>
    <n v="98"/>
    <n v="98"/>
    <x v="0"/>
    <x v="1"/>
    <n v="11428"/>
    <x v="0"/>
    <x v="1"/>
    <x v="10"/>
    <s v="NridgHt"/>
    <s v="1Fam"/>
    <n v="92.435750489847905"/>
    <x v="0"/>
    <n v="8"/>
    <s v="High"/>
    <n v="2006"/>
    <n v="2006"/>
    <n v="1626"/>
    <s v="no"/>
    <s v="Above Average"/>
    <n v="1634"/>
    <n v="0"/>
    <s v="1 Floor"/>
    <n v="1634"/>
    <s v="no"/>
    <s v="Above Average"/>
    <n v="0"/>
    <n v="0"/>
    <n v="2"/>
    <n v="0"/>
    <n v="2"/>
    <s v="Less"/>
    <n v="7"/>
    <x v="4"/>
    <n v="3260"/>
    <s v="no"/>
    <n v="76.687116564417181"/>
    <x v="465"/>
  </r>
  <r>
    <x v="469"/>
    <n v="76"/>
    <n v="76"/>
    <x v="0"/>
    <x v="1"/>
    <n v="9291"/>
    <x v="0"/>
    <x v="0"/>
    <x v="12"/>
    <s v="SawyerW"/>
    <s v="1Fam"/>
    <n v="71.682411868126678"/>
    <x v="0"/>
    <n v="6"/>
    <s v="Low"/>
    <n v="1993"/>
    <n v="1993"/>
    <n v="832"/>
    <s v="no"/>
    <s v="Below Average"/>
    <n v="832"/>
    <n v="878"/>
    <s v="2 Floors"/>
    <n v="1710"/>
    <s v="no"/>
    <s v="Above Average"/>
    <n v="0"/>
    <n v="0"/>
    <n v="2"/>
    <n v="1"/>
    <n v="3"/>
    <s v="More"/>
    <n v="7"/>
    <x v="313"/>
    <n v="2542"/>
    <s v="no"/>
    <n v="73.564122738001572"/>
    <x v="466"/>
  </r>
  <r>
    <x v="470"/>
    <s v="NA"/>
    <n v="69"/>
    <x v="0"/>
    <x v="0"/>
    <n v="6820"/>
    <x v="0"/>
    <x v="0"/>
    <x v="18"/>
    <s v=""/>
    <s v="TwnhsE"/>
    <n v="100.53527892314388"/>
    <x v="2"/>
    <n v="8"/>
    <s v="High"/>
    <n v="1985"/>
    <n v="1985"/>
    <n v="1488"/>
    <s v="no"/>
    <s v="Above Average"/>
    <n v="1502"/>
    <n v="0"/>
    <s v="1 Floor"/>
    <n v="1502"/>
    <s v="no"/>
    <s v="Below Average"/>
    <n v="1"/>
    <n v="0"/>
    <n v="1"/>
    <n v="1"/>
    <n v="3"/>
    <s v="More"/>
    <n v="4"/>
    <x v="297"/>
    <n v="2990"/>
    <s v="no"/>
    <n v="70.903010033444815"/>
    <x v="467"/>
  </r>
  <r>
    <x v="471"/>
    <n v="92"/>
    <n v="92"/>
    <x v="0"/>
    <x v="1"/>
    <n v="11952"/>
    <x v="0"/>
    <x v="1"/>
    <x v="6"/>
    <s v="NWAmes"/>
    <s v="1Fam"/>
    <n v="67.115548801871967"/>
    <x v="1"/>
    <n v="7"/>
    <s v="High"/>
    <n v="1977"/>
    <n v="1977"/>
    <n v="808"/>
    <s v="no"/>
    <s v="Below Average"/>
    <n v="1161"/>
    <n v="808"/>
    <s v="2 Floors"/>
    <n v="1969"/>
    <s v="no"/>
    <s v="Above Average"/>
    <n v="0"/>
    <n v="0"/>
    <n v="2"/>
    <n v="1"/>
    <n v="3"/>
    <s v="More"/>
    <n v="8"/>
    <x v="100"/>
    <n v="2777"/>
    <s v="no"/>
    <n v="68.419157364061931"/>
    <x v="468"/>
  </r>
  <r>
    <x v="472"/>
    <n v="35"/>
    <n v="35"/>
    <x v="0"/>
    <x v="0"/>
    <n v="3675"/>
    <x v="0"/>
    <x v="0"/>
    <x v="15"/>
    <s v=""/>
    <s v="TwnhsE"/>
    <n v="61.772149970231268"/>
    <x v="2"/>
    <n v="6"/>
    <s v="Low"/>
    <n v="2005"/>
    <n v="2005"/>
    <n v="547"/>
    <s v="no"/>
    <s v="Below Average"/>
    <n v="1072"/>
    <n v="0"/>
    <s v="1 Floor"/>
    <n v="1072"/>
    <s v="no"/>
    <s v="Below Average"/>
    <n v="1"/>
    <n v="0"/>
    <n v="1"/>
    <n v="0"/>
    <n v="2"/>
    <s v="Less"/>
    <n v="5"/>
    <x v="181"/>
    <n v="1619"/>
    <s v="no"/>
    <n v="91.414453366275481"/>
    <x v="469"/>
  </r>
  <r>
    <x v="473"/>
    <n v="110"/>
    <n v="110"/>
    <x v="1"/>
    <x v="1"/>
    <n v="14977"/>
    <x v="0"/>
    <x v="1"/>
    <x v="10"/>
    <s v="NridgHt"/>
    <s v="1Fam"/>
    <n v="92.435750489847905"/>
    <x v="0"/>
    <n v="8"/>
    <s v="High"/>
    <n v="2006"/>
    <n v="2007"/>
    <n v="1976"/>
    <s v="no"/>
    <s v="Above Average"/>
    <n v="1976"/>
    <n v="0"/>
    <s v="1 Floor"/>
    <n v="1976"/>
    <s v="no"/>
    <s v="Above Average"/>
    <n v="1"/>
    <n v="0"/>
    <n v="2"/>
    <n v="0"/>
    <n v="3"/>
    <s v="More"/>
    <n v="7"/>
    <x v="314"/>
    <n v="3952"/>
    <s v="no"/>
    <n v="111.33603238866397"/>
    <x v="470"/>
  </r>
  <r>
    <x v="474"/>
    <n v="41"/>
    <n v="41"/>
    <x v="0"/>
    <x v="0"/>
    <n v="5330"/>
    <x v="0"/>
    <x v="0"/>
    <x v="18"/>
    <s v=""/>
    <s v="TwnhsE"/>
    <n v="100.53527892314388"/>
    <x v="2"/>
    <n v="8"/>
    <s v="High"/>
    <n v="2000"/>
    <n v="2000"/>
    <n v="1494"/>
    <s v="no"/>
    <s v="Above Average"/>
    <n v="1652"/>
    <n v="0"/>
    <s v="1 Floor"/>
    <n v="1652"/>
    <s v="no"/>
    <s v="Above Average"/>
    <n v="1"/>
    <n v="0"/>
    <n v="2"/>
    <n v="0"/>
    <n v="3"/>
    <s v="More"/>
    <n v="6"/>
    <x v="315"/>
    <n v="3146"/>
    <s v="no"/>
    <n v="79.783852511125232"/>
    <x v="471"/>
  </r>
  <r>
    <x v="475"/>
    <n v="80"/>
    <n v="80"/>
    <x v="0"/>
    <x v="1"/>
    <n v="8480"/>
    <x v="0"/>
    <x v="0"/>
    <x v="9"/>
    <s v="Sawyer"/>
    <s v="1Fam"/>
    <n v="65.835562612127291"/>
    <x v="1"/>
    <n v="5"/>
    <s v="Low"/>
    <n v="1963"/>
    <n v="1963"/>
    <n v="970"/>
    <s v="no"/>
    <s v="Below Average"/>
    <n v="970"/>
    <n v="0"/>
    <s v="1 Floor"/>
    <n v="970"/>
    <s v="no"/>
    <s v="Below Average"/>
    <n v="1"/>
    <n v="0"/>
    <n v="1"/>
    <n v="0"/>
    <n v="2"/>
    <s v="Less"/>
    <n v="5"/>
    <x v="316"/>
    <n v="1940"/>
    <s v="no"/>
    <n v="68.298969072164951"/>
    <x v="472"/>
  </r>
  <r>
    <x v="476"/>
    <n v="75"/>
    <n v="75"/>
    <x v="0"/>
    <x v="1"/>
    <n v="13125"/>
    <x v="0"/>
    <x v="1"/>
    <x v="0"/>
    <s v="CollgCr"/>
    <s v="1Fam"/>
    <n v="74.535824409408733"/>
    <x v="0"/>
    <n v="6"/>
    <s v="Low"/>
    <n v="1997"/>
    <n v="1998"/>
    <n v="1478"/>
    <s v="no"/>
    <s v="Above Average"/>
    <n v="1493"/>
    <n v="0"/>
    <s v="1 Floor"/>
    <n v="1493"/>
    <s v="no"/>
    <s v="Below Average"/>
    <n v="1"/>
    <n v="0"/>
    <n v="2"/>
    <n v="0"/>
    <n v="3"/>
    <s v="More"/>
    <n v="7"/>
    <x v="317"/>
    <n v="2971"/>
    <s v="no"/>
    <n v="70.313025917199596"/>
    <x v="473"/>
  </r>
  <r>
    <x v="477"/>
    <n v="105"/>
    <n v="105"/>
    <x v="0"/>
    <x v="1"/>
    <n v="13693"/>
    <x v="0"/>
    <x v="1"/>
    <x v="10"/>
    <s v="NridgHt"/>
    <s v="1Fam"/>
    <n v="92.435750489847905"/>
    <x v="0"/>
    <n v="9"/>
    <s v="High"/>
    <n v="2006"/>
    <n v="2006"/>
    <n v="2153"/>
    <s v="yes"/>
    <s v="Above Average"/>
    <n v="2069"/>
    <n v="574"/>
    <s v="2 Floors"/>
    <n v="2643"/>
    <s v="no"/>
    <s v="Above Average"/>
    <n v="0"/>
    <n v="0"/>
    <n v="2"/>
    <n v="1"/>
    <n v="3"/>
    <s v="More"/>
    <n v="9"/>
    <x v="318"/>
    <n v="4796"/>
    <s v="yes"/>
    <n v="79.232693911592989"/>
    <x v="474"/>
  </r>
  <r>
    <x v="478"/>
    <n v="79"/>
    <n v="79"/>
    <x v="0"/>
    <x v="1"/>
    <n v="10637"/>
    <x v="0"/>
    <x v="1"/>
    <x v="0"/>
    <s v="CollgCr"/>
    <s v="1Fam"/>
    <n v="74.535824409408733"/>
    <x v="0"/>
    <n v="8"/>
    <s v="High"/>
    <n v="2007"/>
    <n v="2008"/>
    <n v="1705"/>
    <s v="no"/>
    <s v="Above Average"/>
    <n v="1718"/>
    <n v="0"/>
    <s v="1 Floor"/>
    <n v="1718"/>
    <s v="no"/>
    <s v="Above Average"/>
    <n v="1"/>
    <n v="0"/>
    <n v="2"/>
    <n v="0"/>
    <n v="3"/>
    <s v="More"/>
    <n v="7"/>
    <x v="319"/>
    <n v="3423"/>
    <s v="no"/>
    <n v="86.765994741454861"/>
    <x v="475"/>
  </r>
  <r>
    <x v="479"/>
    <n v="50"/>
    <n v="50"/>
    <x v="0"/>
    <x v="0"/>
    <n v="5925"/>
    <x v="0"/>
    <x v="0"/>
    <x v="7"/>
    <s v="OldTown"/>
    <s v="1Fam"/>
    <n v="57.90974368543602"/>
    <x v="1"/>
    <n v="4"/>
    <s v="Low"/>
    <n v="1937"/>
    <n v="2000"/>
    <n v="907"/>
    <s v="no"/>
    <s v="Below Average"/>
    <n v="1131"/>
    <n v="0"/>
    <s v="1 Floor"/>
    <n v="1131"/>
    <s v="no"/>
    <s v="Below Average"/>
    <n v="0"/>
    <n v="0"/>
    <n v="1"/>
    <n v="0"/>
    <n v="1"/>
    <s v="Less"/>
    <n v="7"/>
    <x v="320"/>
    <n v="2038"/>
    <s v="no"/>
    <n v="43.901373895976448"/>
    <x v="476"/>
  </r>
  <r>
    <x v="480"/>
    <n v="98"/>
    <n v="98"/>
    <x v="0"/>
    <x v="1"/>
    <n v="16033"/>
    <x v="0"/>
    <x v="1"/>
    <x v="10"/>
    <s v="NridgHt"/>
    <s v="1Fam"/>
    <n v="92.435750489847905"/>
    <x v="0"/>
    <n v="9"/>
    <s v="High"/>
    <n v="2004"/>
    <n v="2005"/>
    <n v="1833"/>
    <s v="no"/>
    <s v="Above Average"/>
    <n v="1850"/>
    <n v="0"/>
    <s v="1 Floor"/>
    <n v="1850"/>
    <s v="no"/>
    <s v="Above Average"/>
    <n v="1"/>
    <n v="0"/>
    <n v="2"/>
    <n v="0"/>
    <n v="3"/>
    <s v="More"/>
    <n v="8"/>
    <x v="321"/>
    <n v="3683"/>
    <s v="no"/>
    <n v="88.514797719250609"/>
    <x v="477"/>
  </r>
  <r>
    <x v="481"/>
    <n v="72"/>
    <n v="72"/>
    <x v="0"/>
    <x v="1"/>
    <n v="11846"/>
    <x v="0"/>
    <x v="1"/>
    <x v="10"/>
    <s v="NridgHt"/>
    <s v="1Fam"/>
    <n v="92.435750489847905"/>
    <x v="0"/>
    <n v="9"/>
    <s v="High"/>
    <n v="2003"/>
    <n v="2004"/>
    <n v="1792"/>
    <s v="no"/>
    <s v="Above Average"/>
    <n v="1792"/>
    <n v="0"/>
    <s v="1 Floor"/>
    <n v="1792"/>
    <s v="no"/>
    <s v="Above Average"/>
    <n v="1"/>
    <n v="0"/>
    <n v="2"/>
    <n v="0"/>
    <n v="3"/>
    <s v="More"/>
    <n v="6"/>
    <x v="322"/>
    <n v="3584"/>
    <s v="no"/>
    <n v="104.35267857142857"/>
    <x v="478"/>
  </r>
  <r>
    <x v="482"/>
    <n v="50"/>
    <n v="50"/>
    <x v="0"/>
    <x v="0"/>
    <n v="2500"/>
    <x v="0"/>
    <x v="0"/>
    <x v="7"/>
    <s v="OldTown"/>
    <s v="1Fam"/>
    <n v="57.90974368543602"/>
    <x v="1"/>
    <n v="7"/>
    <s v="High"/>
    <n v="1915"/>
    <n v="2005"/>
    <n v="910"/>
    <s v="no"/>
    <s v="Below Average"/>
    <n v="916"/>
    <n v="910"/>
    <s v="2 Floors"/>
    <n v="1826"/>
    <s v="no"/>
    <s v="Above Average"/>
    <n v="1"/>
    <n v="0"/>
    <n v="1"/>
    <n v="1"/>
    <n v="3"/>
    <s v="More"/>
    <n v="7"/>
    <x v="106"/>
    <n v="2736"/>
    <s v="no"/>
    <n v="56.652046783625728"/>
    <x v="479"/>
  </r>
  <r>
    <x v="483"/>
    <n v="32"/>
    <n v="32"/>
    <x v="0"/>
    <x v="0"/>
    <n v="4500"/>
    <x v="0"/>
    <x v="0"/>
    <x v="4"/>
    <s v=""/>
    <s v="Twnhs"/>
    <n v="69.371268986915226"/>
    <x v="2"/>
    <n v="6"/>
    <s v="Low"/>
    <n v="1998"/>
    <n v="1998"/>
    <n v="1216"/>
    <s v="no"/>
    <s v="Above Average"/>
    <n v="1216"/>
    <n v="0"/>
    <s v="1 Floor"/>
    <n v="1216"/>
    <s v="no"/>
    <s v="Below Average"/>
    <n v="1"/>
    <n v="0"/>
    <n v="2"/>
    <n v="0"/>
    <n v="3"/>
    <s v="More"/>
    <n v="5"/>
    <x v="323"/>
    <n v="2432"/>
    <s v="no"/>
    <n v="67.434210526315795"/>
    <x v="480"/>
  </r>
  <r>
    <x v="484"/>
    <s v="NA"/>
    <n v="69"/>
    <x v="0"/>
    <x v="0"/>
    <n v="7758"/>
    <x v="0"/>
    <x v="0"/>
    <x v="9"/>
    <s v="Sawyer"/>
    <s v="1Fam"/>
    <n v="65.835562612127291"/>
    <x v="1"/>
    <n v="5"/>
    <s v="Low"/>
    <n v="1962"/>
    <n v="2001"/>
    <n v="999"/>
    <s v="no"/>
    <s v="Below Average"/>
    <n v="999"/>
    <n v="0"/>
    <s v="1 Floor"/>
    <n v="999"/>
    <s v="no"/>
    <s v="Below Average"/>
    <n v="1"/>
    <n v="0"/>
    <n v="1"/>
    <n v="0"/>
    <n v="2"/>
    <s v="Less"/>
    <n v="6"/>
    <x v="316"/>
    <n v="1998"/>
    <s v="no"/>
    <n v="66.316316316316318"/>
    <x v="481"/>
  </r>
  <r>
    <x v="485"/>
    <n v="80"/>
    <n v="80"/>
    <x v="0"/>
    <x v="1"/>
    <n v="9600"/>
    <x v="0"/>
    <x v="0"/>
    <x v="11"/>
    <s v="NAmes"/>
    <s v="1Fam"/>
    <n v="65.191384752822614"/>
    <x v="1"/>
    <n v="5"/>
    <s v="Low"/>
    <n v="1950"/>
    <n v="2007"/>
    <n v="1113"/>
    <s v="no"/>
    <s v="Above Average"/>
    <n v="1113"/>
    <n v="0"/>
    <s v="1 Floor"/>
    <n v="1113"/>
    <s v="no"/>
    <s v="Below Average"/>
    <n v="0"/>
    <n v="0"/>
    <n v="1"/>
    <n v="0"/>
    <n v="1"/>
    <s v="Less"/>
    <n v="5"/>
    <x v="257"/>
    <n v="2226"/>
    <s v="no"/>
    <n v="66.037735849056602"/>
    <x v="450"/>
  </r>
  <r>
    <x v="486"/>
    <n v="79"/>
    <n v="79"/>
    <x v="0"/>
    <x v="1"/>
    <n v="10289"/>
    <x v="0"/>
    <x v="0"/>
    <x v="11"/>
    <s v="NAmes"/>
    <s v="1Fam"/>
    <n v="65.191384752822614"/>
    <x v="1"/>
    <n v="5"/>
    <s v="Low"/>
    <n v="1965"/>
    <n v="1965"/>
    <n v="1073"/>
    <s v="no"/>
    <s v="Above Average"/>
    <n v="1073"/>
    <n v="0"/>
    <s v="1 Floor"/>
    <n v="1073"/>
    <s v="no"/>
    <s v="Below Average"/>
    <n v="1"/>
    <n v="0"/>
    <n v="1"/>
    <n v="1"/>
    <n v="3"/>
    <s v="More"/>
    <n v="6"/>
    <x v="168"/>
    <n v="2146"/>
    <s v="no"/>
    <n v="72.693383038210627"/>
    <x v="482"/>
  </r>
  <r>
    <x v="487"/>
    <n v="70"/>
    <n v="70"/>
    <x v="0"/>
    <x v="1"/>
    <n v="12243"/>
    <x v="0"/>
    <x v="1"/>
    <x v="6"/>
    <s v="NWAmes"/>
    <s v="1Fam"/>
    <n v="67.115548801871967"/>
    <x v="1"/>
    <n v="5"/>
    <s v="Low"/>
    <n v="1971"/>
    <n v="1971"/>
    <n v="1484"/>
    <s v="no"/>
    <s v="Above Average"/>
    <n v="1484"/>
    <n v="0"/>
    <s v="1 Floor"/>
    <n v="1484"/>
    <s v="no"/>
    <s v="Below Average"/>
    <n v="0"/>
    <n v="0"/>
    <n v="2"/>
    <n v="0"/>
    <n v="2"/>
    <s v="Less"/>
    <n v="7"/>
    <x v="216"/>
    <n v="2968"/>
    <s v="no"/>
    <n v="58.962264150943398"/>
    <x v="483"/>
  </r>
  <r>
    <x v="488"/>
    <n v="60"/>
    <n v="60"/>
    <x v="0"/>
    <x v="0"/>
    <n v="10800"/>
    <x v="0"/>
    <x v="1"/>
    <x v="7"/>
    <s v=""/>
    <s v="2fmCon"/>
    <n v="57.90974368543602"/>
    <x v="2"/>
    <n v="5"/>
    <s v="Low"/>
    <n v="1900"/>
    <n v="1970"/>
    <n v="954"/>
    <s v="no"/>
    <s v="Below Average"/>
    <n v="1766"/>
    <n v="648"/>
    <s v="2 Floors"/>
    <n v="2414"/>
    <s v="no"/>
    <s v="Above Average"/>
    <n v="0"/>
    <n v="0"/>
    <n v="2"/>
    <n v="0"/>
    <n v="2"/>
    <s v="Less"/>
    <n v="10"/>
    <x v="39"/>
    <n v="3368"/>
    <s v="no"/>
    <n v="47.505938242280287"/>
    <x v="484"/>
  </r>
  <r>
    <x v="489"/>
    <n v="21"/>
    <n v="21"/>
    <x v="1"/>
    <x v="0"/>
    <n v="1526"/>
    <x v="0"/>
    <x v="0"/>
    <x v="14"/>
    <s v=""/>
    <s v="Twnhs"/>
    <s v=""/>
    <x v="2"/>
    <n v="4"/>
    <s v="Low"/>
    <n v="1970"/>
    <n v="2002"/>
    <n v="630"/>
    <s v="no"/>
    <s v="Below Average"/>
    <n v="630"/>
    <n v="0"/>
    <s v="1 Floor"/>
    <n v="630"/>
    <s v="no"/>
    <s v="Below Average"/>
    <n v="1"/>
    <n v="0"/>
    <n v="1"/>
    <n v="0"/>
    <n v="2"/>
    <s v="Less"/>
    <n v="3"/>
    <x v="324"/>
    <n v="1260"/>
    <s v="no"/>
    <n v="68.253968253968253"/>
    <x v="485"/>
  </r>
  <r>
    <x v="490"/>
    <s v="NA"/>
    <n v="69"/>
    <x v="0"/>
    <x v="0"/>
    <n v="2665"/>
    <x v="0"/>
    <x v="0"/>
    <x v="14"/>
    <s v=""/>
    <s v="TwnhsE"/>
    <s v=""/>
    <x v="2"/>
    <n v="5"/>
    <s v="Low"/>
    <n v="1976"/>
    <n v="1976"/>
    <n v="264"/>
    <s v="no"/>
    <s v="Below Average"/>
    <n v="616"/>
    <n v="688"/>
    <s v="2 Floors"/>
    <n v="1304"/>
    <s v="no"/>
    <s v="Below Average"/>
    <n v="0"/>
    <n v="0"/>
    <n v="1"/>
    <n v="1"/>
    <n v="2"/>
    <s v="Less"/>
    <n v="4"/>
    <x v="99"/>
    <n v="1568"/>
    <s v="no"/>
    <n v="73.341836734693871"/>
    <x v="486"/>
  </r>
  <r>
    <x v="491"/>
    <n v="79"/>
    <n v="79"/>
    <x v="0"/>
    <x v="1"/>
    <n v="9490"/>
    <x v="0"/>
    <x v="0"/>
    <x v="11"/>
    <s v="NAmes"/>
    <s v="1Fam"/>
    <n v="65.191384752822614"/>
    <x v="1"/>
    <n v="6"/>
    <s v="Low"/>
    <n v="1941"/>
    <n v="1950"/>
    <n v="806"/>
    <s v="no"/>
    <s v="Below Average"/>
    <n v="958"/>
    <n v="620"/>
    <s v="2 Floors"/>
    <n v="1578"/>
    <s v="no"/>
    <s v="Above Average"/>
    <n v="1"/>
    <n v="0"/>
    <n v="1"/>
    <n v="0"/>
    <n v="2"/>
    <s v="Less"/>
    <n v="5"/>
    <x v="325"/>
    <n v="2384"/>
    <s v="no"/>
    <n v="55.788590604026844"/>
    <x v="487"/>
  </r>
  <r>
    <x v="492"/>
    <n v="105"/>
    <n v="105"/>
    <x v="0"/>
    <x v="1"/>
    <n v="15578"/>
    <x v="0"/>
    <x v="1"/>
    <x v="17"/>
    <s v="Gilbert"/>
    <s v="1Fam"/>
    <n v="77.47396854876844"/>
    <x v="0"/>
    <n v="6"/>
    <s v="Low"/>
    <n v="2006"/>
    <n v="2006"/>
    <n v="728"/>
    <s v="no"/>
    <s v="Below Average"/>
    <n v="728"/>
    <n v="728"/>
    <s v="2 Floors"/>
    <n v="1456"/>
    <s v="no"/>
    <s v="Below Average"/>
    <n v="0"/>
    <n v="0"/>
    <n v="2"/>
    <n v="1"/>
    <n v="3"/>
    <s v="More"/>
    <n v="8"/>
    <x v="326"/>
    <n v="2184"/>
    <s v="no"/>
    <n v="79.114010989010993"/>
    <x v="488"/>
  </r>
  <r>
    <x v="493"/>
    <n v="70"/>
    <n v="70"/>
    <x v="0"/>
    <x v="1"/>
    <n v="7931"/>
    <x v="0"/>
    <x v="0"/>
    <x v="11"/>
    <s v="NAmes"/>
    <s v="1Fam"/>
    <n v="65.191384752822614"/>
    <x v="1"/>
    <n v="5"/>
    <s v="Low"/>
    <n v="1960"/>
    <n v="1960"/>
    <n v="1269"/>
    <s v="no"/>
    <s v="Above Average"/>
    <n v="1269"/>
    <n v="0"/>
    <s v="1 Floor"/>
    <n v="1269"/>
    <s v="no"/>
    <s v="Below Average"/>
    <n v="0"/>
    <n v="0"/>
    <n v="1"/>
    <n v="1"/>
    <n v="2"/>
    <s v="Less"/>
    <n v="6"/>
    <x v="106"/>
    <n v="2538"/>
    <s v="no"/>
    <n v="61.07171000788022"/>
    <x v="489"/>
  </r>
  <r>
    <x v="494"/>
    <n v="50"/>
    <n v="50"/>
    <x v="0"/>
    <x v="0"/>
    <n v="5784"/>
    <x v="0"/>
    <x v="0"/>
    <x v="7"/>
    <s v="OldTown"/>
    <s v="1Fam"/>
    <n v="57.90974368543602"/>
    <x v="1"/>
    <n v="5"/>
    <s v="Low"/>
    <n v="1938"/>
    <n v="1996"/>
    <n v="190"/>
    <s v="no"/>
    <s v="Below Average"/>
    <n v="886"/>
    <n v="0"/>
    <s v="1 Floor"/>
    <n v="886"/>
    <s v="no"/>
    <s v="Below Average"/>
    <n v="0"/>
    <n v="0"/>
    <n v="1"/>
    <n v="0"/>
    <n v="1"/>
    <s v="Less"/>
    <n v="4"/>
    <x v="327"/>
    <n v="1076"/>
    <s v="no"/>
    <n v="84.85130111524164"/>
    <x v="490"/>
  </r>
  <r>
    <x v="495"/>
    <n v="60"/>
    <n v="60"/>
    <x v="0"/>
    <x v="0"/>
    <n v="7879"/>
    <x v="0"/>
    <x v="0"/>
    <x v="13"/>
    <s v="IDOTRR"/>
    <s v="1Fam"/>
    <n v="52.131298928930256"/>
    <x v="1"/>
    <n v="4"/>
    <s v="Low"/>
    <n v="1920"/>
    <n v="1950"/>
    <n v="720"/>
    <s v="no"/>
    <s v="Below Average"/>
    <n v="720"/>
    <n v="0"/>
    <s v="1 Floor"/>
    <n v="720"/>
    <s v="no"/>
    <s v="Below Average"/>
    <n v="0"/>
    <n v="0"/>
    <n v="1"/>
    <n v="0"/>
    <n v="1"/>
    <s v="Less"/>
    <n v="4"/>
    <x v="328"/>
    <n v="1440"/>
    <s v="no"/>
    <n v="24.236111111111111"/>
    <x v="491"/>
  </r>
  <r>
    <x v="496"/>
    <s v="NA"/>
    <n v="69"/>
    <x v="0"/>
    <x v="0"/>
    <n v="12692"/>
    <x v="0"/>
    <x v="1"/>
    <x v="3"/>
    <s v="NoRidge"/>
    <s v="1Fam"/>
    <n v="82.673563019433331"/>
    <x v="0"/>
    <n v="8"/>
    <s v="High"/>
    <n v="1992"/>
    <n v="1993"/>
    <n v="3200"/>
    <s v="yes"/>
    <s v="Above Average"/>
    <n v="3228"/>
    <n v="0"/>
    <s v="1 Floor"/>
    <n v="3228"/>
    <s v="yes"/>
    <s v="Above Average"/>
    <n v="1"/>
    <n v="0"/>
    <n v="3"/>
    <n v="0"/>
    <n v="4"/>
    <s v="More"/>
    <n v="10"/>
    <x v="329"/>
    <n v="6428"/>
    <s v="yes"/>
    <n v="66.894835096453022"/>
    <x v="492"/>
  </r>
  <r>
    <x v="497"/>
    <n v="60"/>
    <n v="60"/>
    <x v="0"/>
    <x v="0"/>
    <n v="9120"/>
    <x v="0"/>
    <x v="0"/>
    <x v="8"/>
    <s v="BrkSide"/>
    <s v="1Fam"/>
    <n v="64.919237492322253"/>
    <x v="1"/>
    <n v="7"/>
    <s v="High"/>
    <n v="1925"/>
    <n v="1950"/>
    <n v="1026"/>
    <s v="no"/>
    <s v="Below Average"/>
    <n v="1133"/>
    <n v="687"/>
    <s v="2 Floors"/>
    <n v="1820"/>
    <s v="no"/>
    <s v="Above Average"/>
    <n v="1"/>
    <n v="0"/>
    <n v="2"/>
    <n v="0"/>
    <n v="3"/>
    <s v="More"/>
    <n v="8"/>
    <x v="144"/>
    <n v="2846"/>
    <s v="no"/>
    <n v="64.652143359100492"/>
    <x v="493"/>
  </r>
  <r>
    <x v="498"/>
    <n v="65"/>
    <n v="65"/>
    <x v="0"/>
    <x v="0"/>
    <n v="7800"/>
    <x v="0"/>
    <x v="0"/>
    <x v="9"/>
    <s v="Sawyer"/>
    <s v="1Fam"/>
    <n v="65.835562612127291"/>
    <x v="1"/>
    <n v="5"/>
    <s v="Low"/>
    <n v="1967"/>
    <n v="2004"/>
    <n v="864"/>
    <s v="no"/>
    <s v="Below Average"/>
    <n v="899"/>
    <n v="0"/>
    <s v="1 Floor"/>
    <n v="899"/>
    <s v="no"/>
    <s v="Below Average"/>
    <n v="0"/>
    <n v="0"/>
    <n v="1"/>
    <n v="0"/>
    <n v="1"/>
    <s v="Less"/>
    <n v="5"/>
    <x v="52"/>
    <n v="1763"/>
    <s v="no"/>
    <n v="73.737946681792394"/>
    <x v="494"/>
  </r>
  <r>
    <x v="499"/>
    <n v="70"/>
    <n v="70"/>
    <x v="0"/>
    <x v="1"/>
    <n v="7535"/>
    <x v="0"/>
    <x v="0"/>
    <x v="11"/>
    <s v="NAmes"/>
    <s v="1Fam"/>
    <n v="65.191384752822614"/>
    <x v="1"/>
    <n v="5"/>
    <s v="Low"/>
    <n v="1958"/>
    <n v="1985"/>
    <n v="912"/>
    <s v="no"/>
    <s v="Below Average"/>
    <n v="912"/>
    <n v="0"/>
    <s v="1 Floor"/>
    <n v="912"/>
    <s v="no"/>
    <s v="Below Average"/>
    <n v="0"/>
    <n v="1"/>
    <n v="1"/>
    <n v="0"/>
    <n v="2"/>
    <s v="Less"/>
    <n v="5"/>
    <x v="149"/>
    <n v="1824"/>
    <s v="no"/>
    <n v="65.78947368421052"/>
    <x v="495"/>
  </r>
  <r>
    <x v="500"/>
    <n v="21"/>
    <n v="21"/>
    <x v="1"/>
    <x v="0"/>
    <n v="1890"/>
    <x v="0"/>
    <x v="0"/>
    <x v="22"/>
    <s v=""/>
    <s v="Twnhs"/>
    <s v=""/>
    <x v="2"/>
    <n v="6"/>
    <s v="Low"/>
    <n v="1973"/>
    <n v="1973"/>
    <n v="672"/>
    <s v="no"/>
    <s v="Below Average"/>
    <n v="672"/>
    <n v="546"/>
    <s v="2 Floors"/>
    <n v="1218"/>
    <s v="no"/>
    <s v="Below Average"/>
    <n v="0"/>
    <n v="0"/>
    <n v="1"/>
    <n v="1"/>
    <n v="2"/>
    <s v="Less"/>
    <n v="7"/>
    <x v="46"/>
    <n v="1890"/>
    <s v="no"/>
    <n v="59.788359788359791"/>
    <x v="496"/>
  </r>
  <r>
    <x v="501"/>
    <n v="75"/>
    <n v="75"/>
    <x v="0"/>
    <x v="1"/>
    <n v="9803"/>
    <x v="0"/>
    <x v="0"/>
    <x v="5"/>
    <s v="Somerst"/>
    <s v="1Fam"/>
    <n v="83.140020408338017"/>
    <x v="0"/>
    <n v="7"/>
    <s v="High"/>
    <n v="2005"/>
    <n v="2005"/>
    <n v="866"/>
    <s v="no"/>
    <s v="Below Average"/>
    <n v="866"/>
    <n v="902"/>
    <s v="2 Floors"/>
    <n v="1768"/>
    <s v="no"/>
    <s v="Above Average"/>
    <n v="0"/>
    <n v="0"/>
    <n v="2"/>
    <n v="1"/>
    <n v="3"/>
    <s v="More"/>
    <n v="7"/>
    <x v="330"/>
    <n v="2634"/>
    <s v="no"/>
    <n v="86.066818526955203"/>
    <x v="497"/>
  </r>
  <r>
    <x v="502"/>
    <n v="70"/>
    <n v="70"/>
    <x v="0"/>
    <x v="1"/>
    <n v="9170"/>
    <x v="0"/>
    <x v="0"/>
    <x v="15"/>
    <s v="Edwards"/>
    <s v="1Fam"/>
    <n v="61.772149970231268"/>
    <x v="1"/>
    <n v="5"/>
    <s v="Low"/>
    <n v="1965"/>
    <n v="1965"/>
    <n v="1214"/>
    <s v="no"/>
    <s v="Above Average"/>
    <n v="1214"/>
    <n v="0"/>
    <s v="1 Floor"/>
    <n v="1214"/>
    <s v="no"/>
    <s v="Below Average"/>
    <n v="1"/>
    <n v="0"/>
    <n v="1"/>
    <n v="0"/>
    <n v="2"/>
    <s v="Less"/>
    <n v="6"/>
    <x v="3"/>
    <n v="2428"/>
    <s v="no"/>
    <n v="57.660626029654033"/>
    <x v="498"/>
  </r>
  <r>
    <x v="503"/>
    <n v="100"/>
    <n v="100"/>
    <x v="0"/>
    <x v="1"/>
    <n v="15602"/>
    <x v="0"/>
    <x v="1"/>
    <x v="2"/>
    <s v="Crawfor"/>
    <s v="1Fam"/>
    <n v="74.989820121918996"/>
    <x v="0"/>
    <n v="7"/>
    <s v="High"/>
    <n v="1959"/>
    <n v="1997"/>
    <n v="1501"/>
    <s v="no"/>
    <s v="Above Average"/>
    <n v="1801"/>
    <n v="0"/>
    <s v="1 Floor"/>
    <n v="1801"/>
    <s v="no"/>
    <s v="Above Average"/>
    <n v="1"/>
    <n v="0"/>
    <n v="2"/>
    <n v="0"/>
    <n v="3"/>
    <s v="More"/>
    <n v="6"/>
    <x v="331"/>
    <n v="3302"/>
    <s v="no"/>
    <n v="87.522713506965474"/>
    <x v="499"/>
  </r>
  <r>
    <x v="504"/>
    <n v="24"/>
    <n v="24"/>
    <x v="1"/>
    <x v="0"/>
    <n v="2308"/>
    <x v="0"/>
    <x v="0"/>
    <x v="20"/>
    <s v=""/>
    <s v="TwnhsE"/>
    <s v=""/>
    <x v="2"/>
    <n v="6"/>
    <s v="Low"/>
    <n v="1974"/>
    <n v="1974"/>
    <n v="855"/>
    <s v="no"/>
    <s v="Below Average"/>
    <n v="855"/>
    <n v="467"/>
    <s v="2 Floors"/>
    <n v="1322"/>
    <s v="no"/>
    <s v="Below Average"/>
    <n v="0"/>
    <n v="1"/>
    <n v="2"/>
    <n v="1"/>
    <n v="4"/>
    <s v="More"/>
    <n v="6"/>
    <x v="257"/>
    <n v="2177"/>
    <s v="no"/>
    <n v="67.524115755627008"/>
    <x v="500"/>
  </r>
  <r>
    <x v="505"/>
    <n v="60"/>
    <n v="60"/>
    <x v="0"/>
    <x v="0"/>
    <n v="7596"/>
    <x v="0"/>
    <x v="0"/>
    <x v="7"/>
    <s v=""/>
    <s v="Duplex"/>
    <n v="57.90974368543602"/>
    <x v="2"/>
    <n v="5"/>
    <s v="Low"/>
    <n v="1952"/>
    <n v="1952"/>
    <n v="960"/>
    <s v="no"/>
    <s v="Below Average"/>
    <n v="960"/>
    <n v="1000"/>
    <s v="2 Floors"/>
    <n v="1960"/>
    <s v="no"/>
    <s v="Above Average"/>
    <n v="0"/>
    <n v="0"/>
    <n v="2"/>
    <n v="0"/>
    <n v="2"/>
    <s v="Less"/>
    <n v="10"/>
    <x v="202"/>
    <n v="2920"/>
    <s v="no"/>
    <n v="42.636986301369866"/>
    <x v="501"/>
  </r>
  <r>
    <x v="506"/>
    <n v="80"/>
    <n v="80"/>
    <x v="0"/>
    <x v="1"/>
    <n v="9554"/>
    <x v="0"/>
    <x v="0"/>
    <x v="12"/>
    <s v="SawyerW"/>
    <s v="1Fam"/>
    <n v="71.682411868126678"/>
    <x v="0"/>
    <n v="8"/>
    <s v="High"/>
    <n v="1993"/>
    <n v="1994"/>
    <n v="777"/>
    <s v="no"/>
    <s v="Below Average"/>
    <n v="1065"/>
    <n v="846"/>
    <s v="2 Floors"/>
    <n v="1911"/>
    <s v="no"/>
    <s v="Above Average"/>
    <n v="0"/>
    <n v="0"/>
    <n v="2"/>
    <n v="1"/>
    <n v="3"/>
    <s v="More"/>
    <n v="8"/>
    <x v="141"/>
    <n v="2688"/>
    <s v="no"/>
    <n v="79.985119047619051"/>
    <x v="502"/>
  </r>
  <r>
    <x v="507"/>
    <n v="75"/>
    <n v="75"/>
    <x v="0"/>
    <x v="1"/>
    <n v="7862"/>
    <x v="0"/>
    <x v="0"/>
    <x v="5"/>
    <s v="Somerst"/>
    <s v="1Fam"/>
    <n v="83.140020408338017"/>
    <x v="0"/>
    <n v="6"/>
    <s v="Low"/>
    <n v="2009"/>
    <n v="2009"/>
    <n v="1218"/>
    <s v="no"/>
    <s v="Above Average"/>
    <n v="1218"/>
    <n v="0"/>
    <s v="1 Floor"/>
    <n v="1218"/>
    <s v="no"/>
    <s v="Below Average"/>
    <n v="0"/>
    <n v="0"/>
    <n v="2"/>
    <n v="0"/>
    <n v="2"/>
    <s v="Less"/>
    <n v="4"/>
    <x v="332"/>
    <n v="2436"/>
    <s v="no"/>
    <n v="85.509031198686372"/>
    <x v="503"/>
  </r>
  <r>
    <x v="508"/>
    <n v="60"/>
    <n v="60"/>
    <x v="0"/>
    <x v="0"/>
    <n v="9600"/>
    <x v="0"/>
    <x v="0"/>
    <x v="7"/>
    <s v="OldTown"/>
    <s v="1Fam"/>
    <n v="57.90974368543602"/>
    <x v="1"/>
    <n v="7"/>
    <s v="High"/>
    <n v="1928"/>
    <n v="2005"/>
    <n v="689"/>
    <s v="no"/>
    <s v="Below Average"/>
    <n v="689"/>
    <n v="689"/>
    <s v="2 Floors"/>
    <n v="1378"/>
    <s v="no"/>
    <s v="Below Average"/>
    <n v="0"/>
    <n v="0"/>
    <n v="2"/>
    <n v="0"/>
    <n v="2"/>
    <s v="Less"/>
    <n v="7"/>
    <x v="306"/>
    <n v="2067"/>
    <s v="no"/>
    <n v="77.89066279632317"/>
    <x v="504"/>
  </r>
  <r>
    <x v="509"/>
    <n v="80"/>
    <n v="80"/>
    <x v="0"/>
    <x v="1"/>
    <n v="9600"/>
    <x v="0"/>
    <x v="0"/>
    <x v="11"/>
    <s v="NAmes"/>
    <s v="1Fam"/>
    <n v="65.191384752822614"/>
    <x v="1"/>
    <n v="5"/>
    <s v="Low"/>
    <n v="1959"/>
    <n v="1959"/>
    <n v="1041"/>
    <s v="no"/>
    <s v="Below Average"/>
    <n v="1041"/>
    <n v="0"/>
    <s v="1 Floor"/>
    <n v="1041"/>
    <s v="no"/>
    <s v="Below Average"/>
    <n v="1"/>
    <n v="0"/>
    <n v="1"/>
    <n v="0"/>
    <n v="2"/>
    <s v="Less"/>
    <n v="6"/>
    <x v="202"/>
    <n v="2082"/>
    <s v="no"/>
    <n v="59.798270893371757"/>
    <x v="505"/>
  </r>
  <r>
    <x v="510"/>
    <n v="75"/>
    <n v="75"/>
    <x v="0"/>
    <x v="1"/>
    <n v="14559"/>
    <x v="0"/>
    <x v="1"/>
    <x v="11"/>
    <s v="NAmes"/>
    <s v="1Fam"/>
    <n v="65.191384752822614"/>
    <x v="1"/>
    <n v="5"/>
    <s v="Low"/>
    <n v="1951"/>
    <n v="2000"/>
    <n v="1008"/>
    <s v="no"/>
    <s v="Below Average"/>
    <n v="1363"/>
    <n v="0"/>
    <s v="1 Floor"/>
    <n v="1363"/>
    <s v="no"/>
    <s v="Below Average"/>
    <n v="1"/>
    <n v="0"/>
    <n v="1"/>
    <n v="0"/>
    <n v="2"/>
    <s v="Less"/>
    <n v="6"/>
    <x v="333"/>
    <n v="2371"/>
    <s v="no"/>
    <n v="69.548713622943907"/>
    <x v="506"/>
  </r>
  <r>
    <x v="511"/>
    <n v="40"/>
    <n v="40"/>
    <x v="0"/>
    <x v="0"/>
    <n v="6792"/>
    <x v="0"/>
    <x v="0"/>
    <x v="10"/>
    <s v=""/>
    <s v="TwnhsE"/>
    <n v="92.435750489847905"/>
    <x v="2"/>
    <n v="7"/>
    <s v="High"/>
    <n v="2005"/>
    <n v="2006"/>
    <n v="1368"/>
    <s v="no"/>
    <s v="Above Average"/>
    <n v="1368"/>
    <n v="0"/>
    <s v="1 Floor"/>
    <n v="1368"/>
    <s v="no"/>
    <s v="Below Average"/>
    <n v="0"/>
    <n v="0"/>
    <n v="2"/>
    <n v="0"/>
    <n v="2"/>
    <s v="Less"/>
    <n v="6"/>
    <x v="334"/>
    <n v="2736"/>
    <s v="no"/>
    <n v="74.073464912280699"/>
    <x v="507"/>
  </r>
  <r>
    <x v="512"/>
    <n v="70"/>
    <n v="70"/>
    <x v="0"/>
    <x v="1"/>
    <n v="9100"/>
    <x v="0"/>
    <x v="0"/>
    <x v="11"/>
    <s v="NAmes"/>
    <s v="1Fam"/>
    <n v="65.191384752822614"/>
    <x v="1"/>
    <n v="5"/>
    <s v="Low"/>
    <n v="1958"/>
    <n v="1958"/>
    <n v="864"/>
    <s v="no"/>
    <s v="Below Average"/>
    <n v="864"/>
    <n v="0"/>
    <s v="1 Floor"/>
    <n v="864"/>
    <s v="no"/>
    <s v="Below Average"/>
    <n v="1"/>
    <n v="0"/>
    <n v="1"/>
    <n v="0"/>
    <n v="2"/>
    <s v="Less"/>
    <n v="5"/>
    <x v="8"/>
    <n v="1728"/>
    <s v="no"/>
    <n v="75.173611111111114"/>
    <x v="508"/>
  </r>
  <r>
    <x v="513"/>
    <n v="71"/>
    <n v="71"/>
    <x v="0"/>
    <x v="1"/>
    <n v="9187"/>
    <x v="0"/>
    <x v="0"/>
    <x v="4"/>
    <s v="Mitchel"/>
    <s v="1Fam"/>
    <n v="69.371268986915226"/>
    <x v="1"/>
    <n v="6"/>
    <s v="Low"/>
    <n v="1983"/>
    <n v="1983"/>
    <n v="1084"/>
    <s v="no"/>
    <s v="Above Average"/>
    <n v="1080"/>
    <n v="0"/>
    <s v="1 Floor"/>
    <n v="1080"/>
    <s v="no"/>
    <s v="Below Average"/>
    <n v="0"/>
    <n v="0"/>
    <n v="1"/>
    <n v="1"/>
    <n v="2"/>
    <s v="Less"/>
    <n v="5"/>
    <x v="254"/>
    <n v="2164"/>
    <s v="no"/>
    <n v="61.922365988909426"/>
    <x v="509"/>
  </r>
  <r>
    <x v="514"/>
    <n v="55"/>
    <n v="55"/>
    <x v="0"/>
    <x v="0"/>
    <n v="10594"/>
    <x v="0"/>
    <x v="1"/>
    <x v="2"/>
    <s v="Crawfor"/>
    <s v="1Fam"/>
    <n v="74.989820121918996"/>
    <x v="0"/>
    <n v="5"/>
    <s v="Low"/>
    <n v="1926"/>
    <n v="1950"/>
    <n v="768"/>
    <s v="no"/>
    <s v="Below Average"/>
    <n v="789"/>
    <n v="0"/>
    <s v="1 Floor"/>
    <n v="789"/>
    <s v="no"/>
    <s v="Below Average"/>
    <n v="0"/>
    <n v="0"/>
    <n v="1"/>
    <n v="0"/>
    <n v="1"/>
    <s v="Less"/>
    <n v="5"/>
    <x v="335"/>
    <n v="1557"/>
    <s v="no"/>
    <n v="61.978163134232496"/>
    <x v="510"/>
  </r>
  <r>
    <x v="515"/>
    <n v="94"/>
    <n v="94"/>
    <x v="0"/>
    <x v="1"/>
    <n v="12220"/>
    <x v="0"/>
    <x v="1"/>
    <x v="10"/>
    <s v="NridgHt"/>
    <s v="1Fam"/>
    <n v="92.435750489847905"/>
    <x v="0"/>
    <n v="10"/>
    <s v="High"/>
    <n v="2009"/>
    <n v="2009"/>
    <n v="2006"/>
    <s v="no"/>
    <s v="Above Average"/>
    <n v="2020"/>
    <n v="0"/>
    <s v="1 Floor"/>
    <n v="2020"/>
    <s v="no"/>
    <s v="Above Average"/>
    <n v="1"/>
    <n v="0"/>
    <n v="2"/>
    <n v="1"/>
    <n v="4"/>
    <s v="More"/>
    <n v="9"/>
    <x v="336"/>
    <n v="4026"/>
    <s v="no"/>
    <n v="100.06482861400895"/>
    <x v="511"/>
  </r>
  <r>
    <x v="516"/>
    <s v="NA"/>
    <n v="69"/>
    <x v="0"/>
    <x v="0"/>
    <n v="10448"/>
    <x v="0"/>
    <x v="0"/>
    <x v="6"/>
    <s v="NWAmes"/>
    <s v="1Fam"/>
    <n v="67.115548801871967"/>
    <x v="1"/>
    <n v="6"/>
    <s v="Low"/>
    <n v="1972"/>
    <n v="1972"/>
    <n v="689"/>
    <s v="no"/>
    <s v="Below Average"/>
    <n v="1378"/>
    <n v="741"/>
    <s v="2 Floors"/>
    <n v="2119"/>
    <s v="no"/>
    <s v="Above Average"/>
    <n v="0"/>
    <n v="0"/>
    <n v="2"/>
    <n v="1"/>
    <n v="3"/>
    <s v="More"/>
    <n v="7"/>
    <x v="58"/>
    <n v="2808"/>
    <s v="no"/>
    <n v="56.267806267806264"/>
    <x v="512"/>
  </r>
  <r>
    <x v="517"/>
    <n v="79"/>
    <n v="79"/>
    <x v="0"/>
    <x v="1"/>
    <n v="10208"/>
    <x v="0"/>
    <x v="0"/>
    <x v="3"/>
    <s v="NoRidge"/>
    <s v="1Fam"/>
    <n v="82.673563019433331"/>
    <x v="0"/>
    <n v="7"/>
    <s v="High"/>
    <n v="1996"/>
    <n v="1997"/>
    <n v="1264"/>
    <s v="no"/>
    <s v="Above Average"/>
    <n v="1277"/>
    <n v="1067"/>
    <s v="2 Floors"/>
    <n v="2344"/>
    <s v="no"/>
    <s v="Above Average"/>
    <n v="0"/>
    <n v="0"/>
    <n v="2"/>
    <n v="1"/>
    <n v="3"/>
    <s v="More"/>
    <n v="7"/>
    <x v="337"/>
    <n v="3608"/>
    <s v="no"/>
    <n v="73.447893569844794"/>
    <x v="513"/>
  </r>
  <r>
    <x v="518"/>
    <s v="NA"/>
    <n v="69"/>
    <x v="0"/>
    <x v="0"/>
    <n v="9531"/>
    <x v="0"/>
    <x v="0"/>
    <x v="0"/>
    <s v="CollgCr"/>
    <s v="1Fam"/>
    <n v="74.535824409408733"/>
    <x v="0"/>
    <n v="6"/>
    <s v="Low"/>
    <n v="1998"/>
    <n v="1998"/>
    <n v="794"/>
    <s v="no"/>
    <s v="Below Average"/>
    <n v="882"/>
    <n v="914"/>
    <s v="2 Floors"/>
    <n v="1796"/>
    <s v="no"/>
    <s v="Above Average"/>
    <n v="1"/>
    <n v="0"/>
    <n v="2"/>
    <n v="1"/>
    <n v="4"/>
    <s v="More"/>
    <n v="7"/>
    <x v="146"/>
    <n v="2590"/>
    <s v="no"/>
    <n v="81.467181467181462"/>
    <x v="514"/>
  </r>
  <r>
    <x v="519"/>
    <n v="53"/>
    <n v="53"/>
    <x v="0"/>
    <x v="0"/>
    <n v="10918"/>
    <x v="0"/>
    <x v="1"/>
    <x v="2"/>
    <s v="Crawfor"/>
    <s v="1Fam"/>
    <n v="74.989820121918996"/>
    <x v="0"/>
    <n v="7"/>
    <s v="High"/>
    <n v="1926"/>
    <n v="2004"/>
    <n v="1276"/>
    <s v="no"/>
    <s v="Above Average"/>
    <n v="1276"/>
    <n v="804"/>
    <s v="2 Floors"/>
    <n v="2080"/>
    <s v="no"/>
    <s v="Above Average"/>
    <n v="0"/>
    <n v="0"/>
    <n v="1"/>
    <n v="1"/>
    <n v="2"/>
    <s v="Less"/>
    <n v="9"/>
    <x v="338"/>
    <n v="3356"/>
    <s v="no"/>
    <n v="69.725864123957095"/>
    <x v="515"/>
  </r>
  <r>
    <x v="520"/>
    <n v="60"/>
    <n v="60"/>
    <x v="0"/>
    <x v="0"/>
    <n v="10800"/>
    <x v="0"/>
    <x v="1"/>
    <x v="7"/>
    <s v=""/>
    <s v="2fmCon"/>
    <n v="57.90974368543602"/>
    <x v="2"/>
    <n v="4"/>
    <s v="Low"/>
    <n v="1900"/>
    <n v="2000"/>
    <n v="0"/>
    <s v="yes"/>
    <s v="Below Average"/>
    <n v="694"/>
    <n v="600"/>
    <s v="2 Floors"/>
    <n v="1294"/>
    <s v="no"/>
    <s v="Below Average"/>
    <n v="0"/>
    <n v="0"/>
    <n v="2"/>
    <n v="0"/>
    <n v="2"/>
    <s v="Less"/>
    <n v="7"/>
    <x v="339"/>
    <n v="1294"/>
    <s v="no"/>
    <n v="82.109737248840801"/>
    <x v="516"/>
  </r>
  <r>
    <x v="521"/>
    <n v="90"/>
    <n v="90"/>
    <x v="0"/>
    <x v="1"/>
    <n v="11988"/>
    <x v="0"/>
    <x v="1"/>
    <x v="11"/>
    <s v="NAmes"/>
    <s v="1Fam"/>
    <n v="65.191384752822614"/>
    <x v="1"/>
    <n v="6"/>
    <s v="Low"/>
    <n v="1957"/>
    <n v="1957"/>
    <n v="1244"/>
    <s v="no"/>
    <s v="Above Average"/>
    <n v="1244"/>
    <n v="0"/>
    <s v="1 Floor"/>
    <n v="1244"/>
    <s v="no"/>
    <s v="Below Average"/>
    <n v="0"/>
    <n v="0"/>
    <n v="1"/>
    <n v="1"/>
    <n v="2"/>
    <s v="Less"/>
    <n v="6"/>
    <x v="115"/>
    <n v="2488"/>
    <s v="no"/>
    <n v="60.289389067524112"/>
    <x v="517"/>
  </r>
  <r>
    <x v="522"/>
    <n v="50"/>
    <n v="50"/>
    <x v="0"/>
    <x v="0"/>
    <n v="5000"/>
    <x v="0"/>
    <x v="0"/>
    <x v="8"/>
    <s v="BrkSide"/>
    <s v="1Fam"/>
    <n v="64.919237492322253"/>
    <x v="1"/>
    <n v="6"/>
    <s v="Low"/>
    <n v="1947"/>
    <n v="1950"/>
    <n v="1004"/>
    <s v="no"/>
    <s v="Below Average"/>
    <n v="1004"/>
    <n v="660"/>
    <s v="2 Floors"/>
    <n v="1664"/>
    <s v="no"/>
    <s v="Above Average"/>
    <n v="0"/>
    <n v="0"/>
    <n v="2"/>
    <n v="0"/>
    <n v="2"/>
    <s v="Less"/>
    <n v="7"/>
    <x v="18"/>
    <n v="2668"/>
    <s v="no"/>
    <n v="59.595202398800602"/>
    <x v="518"/>
  </r>
  <r>
    <x v="523"/>
    <n v="130"/>
    <n v="130"/>
    <x v="1"/>
    <x v="1"/>
    <n v="40094"/>
    <x v="1"/>
    <x v="1"/>
    <x v="15"/>
    <s v="Edwards"/>
    <s v="1Fam"/>
    <n v="61.772149970231268"/>
    <x v="1"/>
    <n v="10"/>
    <s v="High"/>
    <n v="2007"/>
    <n v="2008"/>
    <n v="3138"/>
    <s v="yes"/>
    <s v="Above Average"/>
    <n v="3138"/>
    <n v="1538"/>
    <s v="2 Floors"/>
    <n v="4676"/>
    <s v="yes"/>
    <s v="Above Average"/>
    <n v="1"/>
    <n v="0"/>
    <n v="3"/>
    <n v="1"/>
    <n v="5"/>
    <s v="More"/>
    <n v="11"/>
    <x v="340"/>
    <n v="7814"/>
    <s v="yes"/>
    <n v="23.643460455592525"/>
    <x v="519"/>
  </r>
  <r>
    <x v="524"/>
    <n v="95"/>
    <n v="95"/>
    <x v="0"/>
    <x v="1"/>
    <n v="11787"/>
    <x v="0"/>
    <x v="1"/>
    <x v="3"/>
    <s v="NoRidge"/>
    <s v="1Fam"/>
    <n v="82.673563019433331"/>
    <x v="0"/>
    <n v="7"/>
    <s v="High"/>
    <n v="1996"/>
    <n v="1997"/>
    <n v="1379"/>
    <s v="no"/>
    <s v="Above Average"/>
    <n v="1383"/>
    <n v="1015"/>
    <s v="2 Floors"/>
    <n v="2398"/>
    <s v="no"/>
    <s v="Above Average"/>
    <n v="1"/>
    <n v="0"/>
    <n v="2"/>
    <n v="1"/>
    <n v="4"/>
    <s v="More"/>
    <n v="8"/>
    <x v="341"/>
    <n v="3777"/>
    <s v="no"/>
    <n v="83.598093725178714"/>
    <x v="520"/>
  </r>
  <r>
    <x v="525"/>
    <n v="62"/>
    <n v="62"/>
    <x v="0"/>
    <x v="0"/>
    <n v="7500"/>
    <x v="0"/>
    <x v="0"/>
    <x v="5"/>
    <s v="Somerst"/>
    <s v="1Fam"/>
    <n v="83.140020408338017"/>
    <x v="0"/>
    <n v="7"/>
    <s v="High"/>
    <n v="2005"/>
    <n v="2005"/>
    <n v="1257"/>
    <s v="no"/>
    <s v="Above Average"/>
    <n v="1266"/>
    <n v="0"/>
    <s v="1 Floor"/>
    <n v="1266"/>
    <s v="no"/>
    <s v="Below Average"/>
    <n v="0"/>
    <n v="0"/>
    <n v="2"/>
    <n v="0"/>
    <n v="2"/>
    <s v="Less"/>
    <n v="6"/>
    <x v="105"/>
    <n v="2523"/>
    <s v="no"/>
    <n v="69.758224336107801"/>
    <x v="521"/>
  </r>
  <r>
    <x v="526"/>
    <n v="70"/>
    <n v="70"/>
    <x v="0"/>
    <x v="1"/>
    <n v="13300"/>
    <x v="0"/>
    <x v="1"/>
    <x v="11"/>
    <s v="NAmes"/>
    <s v="1Fam"/>
    <n v="65.191384752822614"/>
    <x v="1"/>
    <n v="5"/>
    <s v="Low"/>
    <n v="1956"/>
    <n v="2000"/>
    <n v="928"/>
    <s v="no"/>
    <s v="Below Average"/>
    <n v="928"/>
    <n v="0"/>
    <s v="1 Floor"/>
    <n v="928"/>
    <s v="no"/>
    <s v="Below Average"/>
    <n v="0"/>
    <n v="0"/>
    <n v="1"/>
    <n v="0"/>
    <n v="1"/>
    <s v="Less"/>
    <n v="4"/>
    <x v="15"/>
    <n v="1856"/>
    <s v="no"/>
    <n v="71.120689655172413"/>
    <x v="522"/>
  </r>
  <r>
    <x v="527"/>
    <n v="67"/>
    <n v="67"/>
    <x v="0"/>
    <x v="0"/>
    <n v="14948"/>
    <x v="0"/>
    <x v="1"/>
    <x v="10"/>
    <s v="NridgHt"/>
    <s v="1Fam"/>
    <n v="92.435750489847905"/>
    <x v="0"/>
    <n v="9"/>
    <s v="High"/>
    <n v="2008"/>
    <n v="2008"/>
    <n v="1452"/>
    <s v="no"/>
    <s v="Above Average"/>
    <n v="1476"/>
    <n v="1237"/>
    <s v="2 Floors"/>
    <n v="2713"/>
    <s v="no"/>
    <s v="Above Average"/>
    <n v="1"/>
    <n v="0"/>
    <n v="2"/>
    <n v="1"/>
    <n v="4"/>
    <s v="More"/>
    <n v="11"/>
    <x v="342"/>
    <n v="4165"/>
    <s v="no"/>
    <n v="107.14549819927971"/>
    <x v="523"/>
  </r>
  <r>
    <x v="528"/>
    <n v="58"/>
    <n v="58"/>
    <x v="0"/>
    <x v="0"/>
    <n v="9098"/>
    <x v="0"/>
    <x v="0"/>
    <x v="15"/>
    <s v="Edwards"/>
    <s v="1Fam"/>
    <n v="61.772149970231268"/>
    <x v="1"/>
    <n v="4"/>
    <s v="Low"/>
    <n v="1920"/>
    <n v="2002"/>
    <n v="528"/>
    <s v="no"/>
    <s v="Below Average"/>
    <n v="605"/>
    <n v="0"/>
    <s v="1 Floor"/>
    <n v="605"/>
    <s v="no"/>
    <s v="Below Average"/>
    <n v="1"/>
    <n v="0"/>
    <n v="1"/>
    <n v="0"/>
    <n v="2"/>
    <s v="Less"/>
    <n v="5"/>
    <x v="324"/>
    <n v="1133"/>
    <s v="no"/>
    <n v="75.904677846425415"/>
    <x v="524"/>
  </r>
  <r>
    <x v="529"/>
    <s v="NA"/>
    <n v="69"/>
    <x v="0"/>
    <x v="0"/>
    <n v="32668"/>
    <x v="1"/>
    <x v="1"/>
    <x v="2"/>
    <s v="Crawfor"/>
    <s v="1Fam"/>
    <n v="74.989820121918996"/>
    <x v="0"/>
    <n v="6"/>
    <s v="Low"/>
    <n v="1957"/>
    <n v="1975"/>
    <n v="2035"/>
    <s v="no"/>
    <s v="Above Average"/>
    <n v="2515"/>
    <n v="0"/>
    <s v="1 Floor"/>
    <n v="2515"/>
    <s v="no"/>
    <s v="Above Average"/>
    <n v="1"/>
    <n v="0"/>
    <n v="3"/>
    <n v="0"/>
    <n v="4"/>
    <s v="More"/>
    <n v="9"/>
    <x v="343"/>
    <n v="4550"/>
    <s v="yes"/>
    <n v="44.093186813186811"/>
    <x v="525"/>
  </r>
  <r>
    <x v="530"/>
    <n v="85"/>
    <n v="85"/>
    <x v="0"/>
    <x v="1"/>
    <n v="10200"/>
    <x v="0"/>
    <x v="0"/>
    <x v="16"/>
    <s v="Timber"/>
    <s v="1Fam"/>
    <n v="78.098980385544763"/>
    <x v="0"/>
    <n v="6"/>
    <s v="Low"/>
    <n v="1988"/>
    <n v="1989"/>
    <n v="1461"/>
    <s v="no"/>
    <s v="Above Average"/>
    <n v="1509"/>
    <n v="0"/>
    <s v="1 Floor"/>
    <n v="1509"/>
    <s v="no"/>
    <s v="Below Average"/>
    <n v="1"/>
    <n v="0"/>
    <n v="2"/>
    <n v="0"/>
    <n v="3"/>
    <s v="More"/>
    <n v="5"/>
    <x v="216"/>
    <n v="2970"/>
    <s v="no"/>
    <n v="58.92255892255892"/>
    <x v="526"/>
  </r>
  <r>
    <x v="531"/>
    <n v="60"/>
    <n v="60"/>
    <x v="0"/>
    <x v="0"/>
    <n v="6155"/>
    <x v="0"/>
    <x v="0"/>
    <x v="8"/>
    <s v="BrkSide"/>
    <s v="1Fam"/>
    <n v="64.919237492322253"/>
    <x v="1"/>
    <n v="6"/>
    <s v="Low"/>
    <n v="1920"/>
    <n v="1999"/>
    <n v="611"/>
    <s v="no"/>
    <s v="Below Average"/>
    <n v="751"/>
    <n v="611"/>
    <s v="2 Floors"/>
    <n v="1362"/>
    <s v="no"/>
    <s v="Below Average"/>
    <n v="0"/>
    <n v="0"/>
    <n v="2"/>
    <n v="0"/>
    <n v="2"/>
    <s v="Less"/>
    <n v="6"/>
    <x v="113"/>
    <n v="1973"/>
    <s v="no"/>
    <n v="64.87582361885454"/>
    <x v="527"/>
  </r>
  <r>
    <x v="532"/>
    <n v="60"/>
    <n v="60"/>
    <x v="0"/>
    <x v="0"/>
    <n v="7200"/>
    <x v="0"/>
    <x v="0"/>
    <x v="11"/>
    <s v="NAmes"/>
    <s v="1Fam"/>
    <n v="65.191384752822614"/>
    <x v="1"/>
    <n v="5"/>
    <s v="Low"/>
    <n v="1955"/>
    <n v="2007"/>
    <n v="0"/>
    <s v="yes"/>
    <s v="Below Average"/>
    <n v="827"/>
    <n v="0"/>
    <s v="1 Floor"/>
    <n v="827"/>
    <s v="no"/>
    <s v="Below Average"/>
    <n v="0"/>
    <n v="0"/>
    <n v="1"/>
    <n v="0"/>
    <n v="1"/>
    <s v="Less"/>
    <n v="5"/>
    <x v="344"/>
    <n v="827"/>
    <s v="no"/>
    <n v="129.98790810157195"/>
    <x v="528"/>
  </r>
  <r>
    <x v="533"/>
    <n v="50"/>
    <n v="50"/>
    <x v="0"/>
    <x v="0"/>
    <n v="5000"/>
    <x v="0"/>
    <x v="0"/>
    <x v="8"/>
    <s v="BrkSide"/>
    <s v="1Fam"/>
    <n v="64.919237492322253"/>
    <x v="1"/>
    <n v="1"/>
    <s v="Low"/>
    <n v="1946"/>
    <n v="1950"/>
    <n v="0"/>
    <s v="yes"/>
    <s v="Below Average"/>
    <n v="334"/>
    <n v="0"/>
    <s v="1 Floor"/>
    <n v="334"/>
    <s v="no"/>
    <s v="Below Average"/>
    <n v="0"/>
    <n v="0"/>
    <n v="1"/>
    <n v="0"/>
    <n v="1"/>
    <s v="Less"/>
    <n v="2"/>
    <x v="345"/>
    <n v="334"/>
    <s v="yes"/>
    <n v="117.66467065868264"/>
    <x v="529"/>
  </r>
  <r>
    <x v="534"/>
    <n v="74"/>
    <n v="74"/>
    <x v="0"/>
    <x v="1"/>
    <n v="9056"/>
    <x v="0"/>
    <x v="0"/>
    <x v="17"/>
    <s v="Gilbert"/>
    <s v="1Fam"/>
    <n v="77.47396854876844"/>
    <x v="0"/>
    <n v="8"/>
    <s v="High"/>
    <n v="2004"/>
    <n v="2004"/>
    <n v="707"/>
    <s v="no"/>
    <s v="Below Average"/>
    <n v="707"/>
    <n v="707"/>
    <s v="2 Floors"/>
    <n v="1414"/>
    <s v="no"/>
    <s v="Below Average"/>
    <n v="0"/>
    <n v="0"/>
    <n v="2"/>
    <n v="1"/>
    <n v="3"/>
    <s v="More"/>
    <n v="6"/>
    <x v="94"/>
    <n v="2121"/>
    <s v="no"/>
    <n v="83.922677982083925"/>
    <x v="530"/>
  </r>
  <r>
    <x v="535"/>
    <n v="70"/>
    <n v="70"/>
    <x v="0"/>
    <x v="1"/>
    <n v="7000"/>
    <x v="0"/>
    <x v="0"/>
    <x v="15"/>
    <s v=""/>
    <s v="2fmCon"/>
    <n v="61.772149970231268"/>
    <x v="2"/>
    <n v="5"/>
    <s v="Low"/>
    <n v="1910"/>
    <n v="1991"/>
    <n v="1117"/>
    <s v="no"/>
    <s v="Above Average"/>
    <n v="820"/>
    <n v="527"/>
    <s v="2 Floors"/>
    <n v="1347"/>
    <s v="no"/>
    <s v="Below Average"/>
    <n v="1"/>
    <n v="0"/>
    <n v="1"/>
    <n v="0"/>
    <n v="2"/>
    <s v="Less"/>
    <n v="5"/>
    <x v="344"/>
    <n v="2464"/>
    <s v="no"/>
    <n v="43.628246753246756"/>
    <x v="531"/>
  </r>
  <r>
    <x v="536"/>
    <n v="57"/>
    <n v="57"/>
    <x v="0"/>
    <x v="0"/>
    <n v="8924"/>
    <x v="0"/>
    <x v="0"/>
    <x v="0"/>
    <s v="CollgCr"/>
    <s v="1Fam"/>
    <n v="74.535824409408733"/>
    <x v="0"/>
    <n v="7"/>
    <s v="High"/>
    <n v="1998"/>
    <n v="1999"/>
    <n v="880"/>
    <s v="no"/>
    <s v="Below Average"/>
    <n v="880"/>
    <n v="844"/>
    <s v="2 Floors"/>
    <n v="1724"/>
    <s v="no"/>
    <s v="Above Average"/>
    <n v="0"/>
    <n v="0"/>
    <n v="2"/>
    <n v="1"/>
    <n v="3"/>
    <s v="More"/>
    <n v="8"/>
    <x v="304"/>
    <n v="2604"/>
    <s v="no"/>
    <n v="72.196620583717362"/>
    <x v="532"/>
  </r>
  <r>
    <x v="537"/>
    <s v="NA"/>
    <n v="69"/>
    <x v="0"/>
    <x v="0"/>
    <n v="12735"/>
    <x v="0"/>
    <x v="1"/>
    <x v="11"/>
    <s v="NAmes"/>
    <s v="1Fam"/>
    <n v="65.191384752822614"/>
    <x v="1"/>
    <n v="4"/>
    <s v="Low"/>
    <n v="1972"/>
    <n v="1972"/>
    <n v="864"/>
    <s v="no"/>
    <s v="Below Average"/>
    <n v="864"/>
    <n v="0"/>
    <s v="1 Floor"/>
    <n v="864"/>
    <s v="no"/>
    <s v="Below Average"/>
    <n v="0"/>
    <n v="0"/>
    <n v="1"/>
    <n v="0"/>
    <n v="1"/>
    <s v="Less"/>
    <n v="5"/>
    <x v="346"/>
    <n v="1728"/>
    <s v="no"/>
    <n v="64.380787037037038"/>
    <x v="533"/>
  </r>
  <r>
    <x v="538"/>
    <s v="NA"/>
    <n v="69"/>
    <x v="0"/>
    <x v="0"/>
    <n v="11553"/>
    <x v="0"/>
    <x v="1"/>
    <x v="9"/>
    <s v="Sawyer"/>
    <s v="1Fam"/>
    <n v="65.835562612127291"/>
    <x v="1"/>
    <n v="5"/>
    <s v="Low"/>
    <n v="1968"/>
    <n v="1968"/>
    <n v="1051"/>
    <s v="no"/>
    <s v="Below Average"/>
    <n v="1159"/>
    <n v="0"/>
    <s v="1 Floor"/>
    <n v="1159"/>
    <s v="no"/>
    <s v="Below Average"/>
    <n v="0"/>
    <n v="0"/>
    <n v="1"/>
    <n v="1"/>
    <n v="2"/>
    <s v="Less"/>
    <n v="7"/>
    <x v="58"/>
    <n v="2210"/>
    <s v="no"/>
    <n v="71.49321266968326"/>
    <x v="534"/>
  </r>
  <r>
    <x v="539"/>
    <s v="NA"/>
    <n v="69"/>
    <x v="0"/>
    <x v="0"/>
    <n v="11423"/>
    <x v="0"/>
    <x v="1"/>
    <x v="0"/>
    <s v="CollgCr"/>
    <s v="1Fam"/>
    <n v="74.535824409408733"/>
    <x v="0"/>
    <n v="8"/>
    <s v="High"/>
    <n v="2001"/>
    <n v="2002"/>
    <n v="1581"/>
    <s v="no"/>
    <s v="Above Average"/>
    <n v="1601"/>
    <n v="0"/>
    <s v="1 Floor"/>
    <n v="1601"/>
    <s v="no"/>
    <s v="Above Average"/>
    <n v="1"/>
    <n v="0"/>
    <n v="2"/>
    <n v="0"/>
    <n v="3"/>
    <s v="More"/>
    <n v="6"/>
    <x v="347"/>
    <n v="3182"/>
    <s v="no"/>
    <n v="85.480829666876176"/>
    <x v="535"/>
  </r>
  <r>
    <x v="540"/>
    <n v="85"/>
    <n v="85"/>
    <x v="0"/>
    <x v="1"/>
    <n v="14601"/>
    <x v="0"/>
    <x v="1"/>
    <x v="16"/>
    <s v="Timber"/>
    <s v="1Fam"/>
    <n v="78.098980385544763"/>
    <x v="0"/>
    <n v="9"/>
    <s v="High"/>
    <n v="2006"/>
    <n v="2006"/>
    <n v="1838"/>
    <s v="no"/>
    <s v="Above Average"/>
    <n v="1838"/>
    <n v="0"/>
    <s v="1 Floor"/>
    <n v="1838"/>
    <s v="no"/>
    <s v="Above Average"/>
    <n v="1"/>
    <n v="0"/>
    <n v="2"/>
    <n v="0"/>
    <n v="3"/>
    <s v="More"/>
    <n v="8"/>
    <x v="155"/>
    <n v="3676"/>
    <s v="no"/>
    <n v="85.690968443960827"/>
    <x v="536"/>
  </r>
  <r>
    <x v="541"/>
    <s v="NA"/>
    <n v="69"/>
    <x v="0"/>
    <x v="0"/>
    <n v="11000"/>
    <x v="0"/>
    <x v="1"/>
    <x v="3"/>
    <s v="NoRidge"/>
    <s v="1Fam"/>
    <n v="82.673563019433331"/>
    <x v="0"/>
    <n v="8"/>
    <s v="High"/>
    <n v="2000"/>
    <n v="2000"/>
    <n v="969"/>
    <s v="no"/>
    <s v="Below Average"/>
    <n v="997"/>
    <n v="1288"/>
    <s v="2 Floors"/>
    <n v="2285"/>
    <s v="no"/>
    <s v="Above Average"/>
    <n v="0"/>
    <n v="0"/>
    <n v="2"/>
    <n v="1"/>
    <n v="3"/>
    <s v="More"/>
    <n v="8"/>
    <x v="348"/>
    <n v="3254"/>
    <s v="no"/>
    <n v="76.213890596189302"/>
    <x v="537"/>
  </r>
  <r>
    <x v="542"/>
    <n v="78"/>
    <n v="78"/>
    <x v="0"/>
    <x v="1"/>
    <n v="10140"/>
    <x v="0"/>
    <x v="0"/>
    <x v="6"/>
    <s v="NWAmes"/>
    <s v="1Fam"/>
    <n v="67.115548801871967"/>
    <x v="1"/>
    <n v="7"/>
    <s v="High"/>
    <n v="1998"/>
    <n v="1999"/>
    <n v="1650"/>
    <s v="no"/>
    <s v="Above Average"/>
    <n v="1680"/>
    <n v="0"/>
    <s v="1 Floor"/>
    <n v="1680"/>
    <s v="no"/>
    <s v="Above Average"/>
    <n v="1"/>
    <n v="0"/>
    <n v="2"/>
    <n v="0"/>
    <n v="3"/>
    <s v="More"/>
    <n v="7"/>
    <x v="349"/>
    <n v="3330"/>
    <s v="no"/>
    <n v="64.039039039039039"/>
    <x v="538"/>
  </r>
  <r>
    <x v="543"/>
    <n v="34"/>
    <n v="34"/>
    <x v="0"/>
    <x v="0"/>
    <n v="4058"/>
    <x v="0"/>
    <x v="0"/>
    <x v="11"/>
    <s v=""/>
    <s v="TwnhsE"/>
    <n v="65.191384752822614"/>
    <x v="2"/>
    <n v="7"/>
    <s v="High"/>
    <n v="1998"/>
    <n v="1998"/>
    <n v="723"/>
    <s v="no"/>
    <s v="Below Average"/>
    <n v="767"/>
    <n v="0"/>
    <s v="1 Floor"/>
    <n v="767"/>
    <s v="no"/>
    <s v="Below Average"/>
    <n v="1"/>
    <n v="0"/>
    <n v="1"/>
    <n v="0"/>
    <n v="2"/>
    <s v="Less"/>
    <n v="4"/>
    <x v="325"/>
    <n v="1490"/>
    <s v="no"/>
    <n v="89.261744966442947"/>
    <x v="539"/>
  </r>
  <r>
    <x v="544"/>
    <n v="58"/>
    <n v="58"/>
    <x v="0"/>
    <x v="0"/>
    <n v="17104"/>
    <x v="0"/>
    <x v="1"/>
    <x v="17"/>
    <s v="Gilbert"/>
    <s v="1Fam"/>
    <n v="77.47396854876844"/>
    <x v="0"/>
    <n v="7"/>
    <s v="High"/>
    <n v="2006"/>
    <n v="2006"/>
    <n v="654"/>
    <s v="no"/>
    <s v="Below Average"/>
    <n v="664"/>
    <n v="832"/>
    <s v="2 Floors"/>
    <n v="1496"/>
    <s v="no"/>
    <s v="Below Average"/>
    <n v="1"/>
    <n v="0"/>
    <n v="2"/>
    <n v="1"/>
    <n v="4"/>
    <s v="More"/>
    <n v="7"/>
    <x v="350"/>
    <n v="2150"/>
    <s v="no"/>
    <n v="83.56511627906977"/>
    <x v="540"/>
  </r>
  <r>
    <x v="545"/>
    <s v="NA"/>
    <n v="69"/>
    <x v="0"/>
    <x v="0"/>
    <n v="13837"/>
    <x v="0"/>
    <x v="1"/>
    <x v="6"/>
    <s v="NWAmes"/>
    <s v="1Fam"/>
    <n v="67.115548801871967"/>
    <x v="1"/>
    <n v="7"/>
    <s v="High"/>
    <n v="1988"/>
    <n v="1988"/>
    <n v="1204"/>
    <s v="no"/>
    <s v="Above Average"/>
    <n v="1377"/>
    <n v="806"/>
    <s v="2 Floors"/>
    <n v="2183"/>
    <s v="no"/>
    <s v="Above Average"/>
    <n v="0"/>
    <n v="0"/>
    <n v="2"/>
    <n v="1"/>
    <n v="3"/>
    <s v="More"/>
    <n v="9"/>
    <x v="351"/>
    <n v="3387"/>
    <s v="no"/>
    <n v="67.611455565397108"/>
    <x v="541"/>
  </r>
  <r>
    <x v="546"/>
    <n v="70"/>
    <n v="70"/>
    <x v="0"/>
    <x v="1"/>
    <n v="8737"/>
    <x v="0"/>
    <x v="0"/>
    <x v="8"/>
    <s v="BrkSide"/>
    <s v="1Fam"/>
    <n v="64.919237492322253"/>
    <x v="1"/>
    <n v="6"/>
    <s v="Low"/>
    <n v="1923"/>
    <n v="1950"/>
    <n v="1065"/>
    <s v="no"/>
    <s v="Above Average"/>
    <n v="915"/>
    <n v="720"/>
    <s v="2 Floors"/>
    <n v="1635"/>
    <s v="no"/>
    <s v="Above Average"/>
    <n v="0"/>
    <n v="0"/>
    <n v="1"/>
    <n v="1"/>
    <n v="2"/>
    <s v="Less"/>
    <n v="6"/>
    <x v="171"/>
    <n v="2700"/>
    <s v="no"/>
    <n v="77.777777777777771"/>
    <x v="542"/>
  </r>
  <r>
    <x v="547"/>
    <n v="54"/>
    <n v="54"/>
    <x v="0"/>
    <x v="0"/>
    <n v="7244"/>
    <x v="0"/>
    <x v="0"/>
    <x v="4"/>
    <s v="Mitchel"/>
    <s v="1Fam"/>
    <n v="69.371268986915226"/>
    <x v="1"/>
    <n v="5"/>
    <s v="Low"/>
    <n v="1970"/>
    <n v="1970"/>
    <n v="768"/>
    <s v="no"/>
    <s v="Below Average"/>
    <n v="768"/>
    <n v="0"/>
    <s v="1 Floor"/>
    <n v="768"/>
    <s v="no"/>
    <s v="Below Average"/>
    <n v="1"/>
    <n v="0"/>
    <n v="1"/>
    <n v="0"/>
    <n v="2"/>
    <s v="Less"/>
    <n v="5"/>
    <x v="10"/>
    <n v="1536"/>
    <s v="no"/>
    <n v="84.309895833333329"/>
    <x v="543"/>
  </r>
  <r>
    <x v="548"/>
    <n v="49"/>
    <n v="49"/>
    <x v="0"/>
    <x v="0"/>
    <n v="8235"/>
    <x v="0"/>
    <x v="0"/>
    <x v="7"/>
    <s v="OldTown"/>
    <s v="1Fam"/>
    <n v="57.90974368543602"/>
    <x v="1"/>
    <n v="5"/>
    <s v="Low"/>
    <n v="1955"/>
    <n v="1995"/>
    <n v="825"/>
    <s v="no"/>
    <s v="Below Average"/>
    <n v="825"/>
    <n v="0"/>
    <s v="1 Floor"/>
    <n v="825"/>
    <s v="no"/>
    <s v="Below Average"/>
    <n v="1"/>
    <n v="0"/>
    <n v="1"/>
    <n v="0"/>
    <n v="2"/>
    <s v="Less"/>
    <n v="4"/>
    <x v="122"/>
    <n v="1650"/>
    <s v="no"/>
    <n v="75.757575757575751"/>
    <x v="544"/>
  </r>
  <r>
    <x v="549"/>
    <n v="75"/>
    <n v="75"/>
    <x v="0"/>
    <x v="1"/>
    <n v="9375"/>
    <x v="0"/>
    <x v="0"/>
    <x v="5"/>
    <s v="Somerst"/>
    <s v="1Fam"/>
    <n v="83.140020408338017"/>
    <x v="0"/>
    <n v="7"/>
    <s v="High"/>
    <n v="2003"/>
    <n v="2004"/>
    <n v="912"/>
    <s v="no"/>
    <s v="Below Average"/>
    <n v="912"/>
    <n v="1182"/>
    <s v="2 Floors"/>
    <n v="2094"/>
    <s v="no"/>
    <s v="Above Average"/>
    <n v="0"/>
    <n v="0"/>
    <n v="2"/>
    <n v="1"/>
    <n v="3"/>
    <s v="More"/>
    <n v="8"/>
    <x v="352"/>
    <n v="3006"/>
    <s v="no"/>
    <n v="87.491683300066541"/>
    <x v="545"/>
  </r>
  <r>
    <x v="550"/>
    <n v="53"/>
    <n v="53"/>
    <x v="0"/>
    <x v="0"/>
    <n v="4043"/>
    <x v="0"/>
    <x v="0"/>
    <x v="20"/>
    <s v=""/>
    <s v="TwnhsE"/>
    <s v=""/>
    <x v="2"/>
    <n v="6"/>
    <s v="Low"/>
    <n v="1977"/>
    <n v="1977"/>
    <n v="1069"/>
    <s v="no"/>
    <s v="Above Average"/>
    <n v="1069"/>
    <n v="0"/>
    <s v="1 Floor"/>
    <n v="1069"/>
    <s v="no"/>
    <s v="Below Average"/>
    <n v="0"/>
    <n v="0"/>
    <n v="2"/>
    <n v="0"/>
    <n v="2"/>
    <s v="Less"/>
    <n v="4"/>
    <x v="3"/>
    <n v="2138"/>
    <s v="no"/>
    <n v="65.481758652946681"/>
    <x v="546"/>
  </r>
  <r>
    <x v="551"/>
    <n v="50"/>
    <n v="50"/>
    <x v="0"/>
    <x v="0"/>
    <n v="6000"/>
    <x v="0"/>
    <x v="0"/>
    <x v="7"/>
    <s v="OldTown"/>
    <s v="1Fam"/>
    <n v="57.90974368543602"/>
    <x v="1"/>
    <n v="5"/>
    <s v="Low"/>
    <n v="1957"/>
    <n v="1957"/>
    <n v="928"/>
    <s v="no"/>
    <s v="Below Average"/>
    <n v="928"/>
    <n v="0"/>
    <s v="1 Floor"/>
    <n v="928"/>
    <s v="no"/>
    <s v="Below Average"/>
    <n v="0"/>
    <n v="0"/>
    <n v="1"/>
    <n v="0"/>
    <n v="1"/>
    <s v="Less"/>
    <n v="5"/>
    <x v="353"/>
    <n v="1856"/>
    <s v="no"/>
    <n v="60.614224137931032"/>
    <x v="547"/>
  </r>
  <r>
    <x v="552"/>
    <n v="87"/>
    <n v="87"/>
    <x v="0"/>
    <x v="1"/>
    <n v="11146"/>
    <x v="0"/>
    <x v="1"/>
    <x v="10"/>
    <s v="NridgHt"/>
    <s v="1Fam"/>
    <n v="92.435750489847905"/>
    <x v="0"/>
    <n v="8"/>
    <s v="High"/>
    <n v="2006"/>
    <n v="2006"/>
    <n v="1709"/>
    <s v="no"/>
    <s v="Above Average"/>
    <n v="1717"/>
    <n v="0"/>
    <s v="1 Floor"/>
    <n v="1717"/>
    <s v="no"/>
    <s v="Above Average"/>
    <n v="0"/>
    <n v="0"/>
    <n v="2"/>
    <n v="0"/>
    <n v="2"/>
    <s v="Less"/>
    <n v="7"/>
    <x v="354"/>
    <n v="3426"/>
    <s v="no"/>
    <n v="74.576765907764155"/>
    <x v="548"/>
  </r>
  <r>
    <x v="553"/>
    <n v="67"/>
    <n v="67"/>
    <x v="0"/>
    <x v="0"/>
    <n v="8777"/>
    <x v="0"/>
    <x v="0"/>
    <x v="15"/>
    <s v="Edwards"/>
    <s v="1Fam"/>
    <n v="61.772149970231268"/>
    <x v="1"/>
    <n v="4"/>
    <s v="Low"/>
    <n v="1949"/>
    <n v="2003"/>
    <n v="0"/>
    <s v="yes"/>
    <s v="Below Average"/>
    <n v="1126"/>
    <n v="0"/>
    <s v="1 Floor"/>
    <n v="1126"/>
    <s v="no"/>
    <s v="Below Average"/>
    <n v="0"/>
    <n v="0"/>
    <n v="2"/>
    <n v="0"/>
    <n v="2"/>
    <s v="Less"/>
    <n v="5"/>
    <x v="280"/>
    <n v="1126"/>
    <s v="no"/>
    <n v="95.914742451154524"/>
    <x v="549"/>
  </r>
  <r>
    <x v="554"/>
    <n v="85"/>
    <n v="85"/>
    <x v="0"/>
    <x v="1"/>
    <n v="10625"/>
    <x v="0"/>
    <x v="1"/>
    <x v="10"/>
    <s v="NridgHt"/>
    <s v="1Fam"/>
    <n v="92.435750489847905"/>
    <x v="0"/>
    <n v="7"/>
    <s v="High"/>
    <n v="2003"/>
    <n v="2004"/>
    <n v="998"/>
    <s v="no"/>
    <s v="Below Average"/>
    <n v="1006"/>
    <n v="1040"/>
    <s v="2 Floors"/>
    <n v="2046"/>
    <s v="no"/>
    <s v="Above Average"/>
    <n v="1"/>
    <n v="0"/>
    <n v="2"/>
    <n v="1"/>
    <n v="4"/>
    <s v="More"/>
    <n v="8"/>
    <x v="240"/>
    <n v="3044"/>
    <s v="no"/>
    <n v="93.29829172141919"/>
    <x v="550"/>
  </r>
  <r>
    <x v="555"/>
    <n v="58"/>
    <n v="58"/>
    <x v="0"/>
    <x v="0"/>
    <n v="6380"/>
    <x v="0"/>
    <x v="0"/>
    <x v="8"/>
    <s v="BrkSide"/>
    <s v="1Fam"/>
    <n v="64.919237492322253"/>
    <x v="1"/>
    <n v="5"/>
    <s v="Low"/>
    <n v="1922"/>
    <n v="1950"/>
    <n v="993"/>
    <s v="no"/>
    <s v="Below Average"/>
    <n v="1048"/>
    <n v="0"/>
    <s v="1 Floor"/>
    <n v="1048"/>
    <s v="no"/>
    <s v="Below Average"/>
    <n v="0"/>
    <n v="0"/>
    <n v="1"/>
    <n v="0"/>
    <n v="1"/>
    <s v="Less"/>
    <n v="5"/>
    <x v="46"/>
    <n v="2041"/>
    <s v="no"/>
    <n v="55.365017148456637"/>
    <x v="551"/>
  </r>
  <r>
    <x v="556"/>
    <n v="69"/>
    <n v="69"/>
    <x v="0"/>
    <x v="0"/>
    <n v="14850"/>
    <x v="0"/>
    <x v="1"/>
    <x v="11"/>
    <s v="NAmes"/>
    <s v="1Fam"/>
    <n v="65.191384752822614"/>
    <x v="1"/>
    <n v="5"/>
    <s v="Low"/>
    <n v="1957"/>
    <n v="1957"/>
    <n v="1092"/>
    <s v="no"/>
    <s v="Above Average"/>
    <n v="1092"/>
    <n v="0"/>
    <s v="1 Floor"/>
    <n v="1092"/>
    <s v="no"/>
    <s v="Below Average"/>
    <n v="1"/>
    <n v="0"/>
    <n v="1"/>
    <n v="0"/>
    <n v="2"/>
    <s v="Less"/>
    <n v="6"/>
    <x v="42"/>
    <n v="2184"/>
    <s v="no"/>
    <n v="64.560439560439562"/>
    <x v="552"/>
  </r>
  <r>
    <x v="557"/>
    <n v="60"/>
    <n v="60"/>
    <x v="0"/>
    <x v="0"/>
    <n v="11040"/>
    <x v="0"/>
    <x v="1"/>
    <x v="13"/>
    <s v="IDOTRR"/>
    <s v="1Fam"/>
    <n v="52.131298928930256"/>
    <x v="1"/>
    <n v="4"/>
    <s v="Low"/>
    <n v="1920"/>
    <n v="1950"/>
    <n v="637"/>
    <s v="no"/>
    <s v="Below Average"/>
    <n v="897"/>
    <n v="439"/>
    <s v="2 Floors"/>
    <n v="1336"/>
    <s v="no"/>
    <s v="Below Average"/>
    <n v="0"/>
    <n v="0"/>
    <n v="1"/>
    <n v="1"/>
    <n v="2"/>
    <s v="Less"/>
    <n v="7"/>
    <x v="280"/>
    <n v="1973"/>
    <s v="no"/>
    <n v="54.738976178408514"/>
    <x v="553"/>
  </r>
  <r>
    <x v="558"/>
    <n v="57"/>
    <n v="57"/>
    <x v="0"/>
    <x v="0"/>
    <n v="21872"/>
    <x v="1"/>
    <x v="1"/>
    <x v="17"/>
    <s v="Gilbert"/>
    <s v="1Fam"/>
    <n v="77.47396854876844"/>
    <x v="0"/>
    <n v="7"/>
    <s v="High"/>
    <n v="1996"/>
    <n v="1997"/>
    <n v="729"/>
    <s v="no"/>
    <s v="Below Average"/>
    <n v="729"/>
    <n v="717"/>
    <s v="2 Floors"/>
    <n v="1446"/>
    <s v="no"/>
    <s v="Below Average"/>
    <n v="0"/>
    <n v="1"/>
    <n v="2"/>
    <n v="1"/>
    <n v="4"/>
    <s v="More"/>
    <n v="6"/>
    <x v="216"/>
    <n v="2175"/>
    <s v="no"/>
    <n v="80.459770114942529"/>
    <x v="554"/>
  </r>
  <r>
    <x v="559"/>
    <s v="NA"/>
    <n v="69"/>
    <x v="0"/>
    <x v="0"/>
    <n v="3196"/>
    <x v="0"/>
    <x v="0"/>
    <x v="21"/>
    <s v=""/>
    <s v="TwnhsE"/>
    <n v="63.149684044233808"/>
    <x v="2"/>
    <n v="7"/>
    <s v="High"/>
    <n v="2003"/>
    <n v="2004"/>
    <n v="1374"/>
    <s v="no"/>
    <s v="Above Average"/>
    <n v="1557"/>
    <n v="0"/>
    <s v="1 Floor"/>
    <n v="1557"/>
    <s v="no"/>
    <s v="Above Average"/>
    <n v="0"/>
    <n v="0"/>
    <n v="2"/>
    <n v="0"/>
    <n v="2"/>
    <s v="Less"/>
    <n v="7"/>
    <x v="338"/>
    <n v="2931"/>
    <s v="no"/>
    <n v="79.836233367451385"/>
    <x v="555"/>
  </r>
  <r>
    <x v="560"/>
    <s v="NA"/>
    <n v="69"/>
    <x v="0"/>
    <x v="0"/>
    <n v="11341"/>
    <x v="0"/>
    <x v="1"/>
    <x v="9"/>
    <s v="Sawyer"/>
    <s v="1Fam"/>
    <n v="65.835562612127291"/>
    <x v="1"/>
    <n v="5"/>
    <s v="Low"/>
    <n v="1957"/>
    <n v="1996"/>
    <n v="1392"/>
    <s v="no"/>
    <s v="Above Average"/>
    <n v="1392"/>
    <n v="0"/>
    <s v="1 Floor"/>
    <n v="1392"/>
    <s v="no"/>
    <s v="Below Average"/>
    <n v="1"/>
    <n v="0"/>
    <n v="1"/>
    <n v="1"/>
    <n v="3"/>
    <s v="More"/>
    <n v="5"/>
    <x v="355"/>
    <n v="2784"/>
    <s v="no"/>
    <n v="43.642241379310342"/>
    <x v="556"/>
  </r>
  <r>
    <x v="561"/>
    <n v="77"/>
    <n v="77"/>
    <x v="0"/>
    <x v="1"/>
    <n v="10010"/>
    <x v="0"/>
    <x v="0"/>
    <x v="4"/>
    <s v="Mitchel"/>
    <s v="1Fam"/>
    <n v="69.371268986915226"/>
    <x v="1"/>
    <n v="5"/>
    <s v="Low"/>
    <n v="1974"/>
    <n v="1975"/>
    <n v="1389"/>
    <s v="no"/>
    <s v="Above Average"/>
    <n v="1389"/>
    <n v="0"/>
    <s v="1 Floor"/>
    <n v="1389"/>
    <s v="no"/>
    <s v="Below Average"/>
    <n v="1"/>
    <n v="0"/>
    <n v="1"/>
    <n v="0"/>
    <n v="2"/>
    <s v="Less"/>
    <n v="6"/>
    <x v="40"/>
    <n v="2778"/>
    <s v="no"/>
    <n v="61.19510439164867"/>
    <x v="557"/>
  </r>
  <r>
    <x v="562"/>
    <n v="63"/>
    <n v="63"/>
    <x v="0"/>
    <x v="0"/>
    <n v="13907"/>
    <x v="0"/>
    <x v="1"/>
    <x v="15"/>
    <s v="Edwards"/>
    <s v="1Fam"/>
    <n v="61.772149970231268"/>
    <x v="1"/>
    <n v="5"/>
    <s v="Low"/>
    <n v="1940"/>
    <n v="1969"/>
    <n v="996"/>
    <s v="no"/>
    <s v="Below Average"/>
    <n v="996"/>
    <n v="0"/>
    <s v="1 Floor"/>
    <n v="996"/>
    <s v="no"/>
    <s v="Below Average"/>
    <n v="1"/>
    <n v="0"/>
    <n v="1"/>
    <n v="0"/>
    <n v="2"/>
    <s v="Less"/>
    <n v="6"/>
    <x v="280"/>
    <n v="1992"/>
    <s v="no"/>
    <n v="54.216867469879517"/>
    <x v="558"/>
  </r>
  <r>
    <x v="563"/>
    <n v="66"/>
    <n v="66"/>
    <x v="0"/>
    <x v="0"/>
    <n v="21780"/>
    <x v="1"/>
    <x v="1"/>
    <x v="15"/>
    <s v="Edwards"/>
    <s v="1Fam"/>
    <n v="61.772149970231268"/>
    <x v="1"/>
    <n v="6"/>
    <s v="Low"/>
    <n v="1918"/>
    <n v="1950"/>
    <n v="1163"/>
    <s v="no"/>
    <s v="Above Average"/>
    <n v="1163"/>
    <n v="511"/>
    <s v="2 Floors"/>
    <n v="1674"/>
    <s v="no"/>
    <s v="Above Average"/>
    <n v="0"/>
    <n v="0"/>
    <n v="2"/>
    <n v="0"/>
    <n v="2"/>
    <s v="Less"/>
    <n v="8"/>
    <x v="68"/>
    <n v="2837"/>
    <s v="no"/>
    <n v="65.209728586535078"/>
    <x v="559"/>
  </r>
  <r>
    <x v="564"/>
    <s v="NA"/>
    <n v="69"/>
    <x v="0"/>
    <x v="0"/>
    <n v="13346"/>
    <x v="0"/>
    <x v="1"/>
    <x v="3"/>
    <s v="NoRidge"/>
    <s v="1Fam"/>
    <n v="82.673563019433331"/>
    <x v="0"/>
    <n v="7"/>
    <s v="High"/>
    <n v="1992"/>
    <n v="2000"/>
    <n v="1095"/>
    <s v="no"/>
    <s v="Above Average"/>
    <n v="1166"/>
    <n v="1129"/>
    <s v="2 Floors"/>
    <n v="2295"/>
    <s v="no"/>
    <s v="Above Average"/>
    <n v="1"/>
    <n v="0"/>
    <n v="2"/>
    <n v="1"/>
    <n v="4"/>
    <s v="More"/>
    <n v="9"/>
    <x v="356"/>
    <n v="3390"/>
    <s v="no"/>
    <n v="79.056047197640112"/>
    <x v="560"/>
  </r>
  <r>
    <x v="565"/>
    <n v="66"/>
    <n v="66"/>
    <x v="0"/>
    <x v="0"/>
    <n v="6858"/>
    <x v="0"/>
    <x v="0"/>
    <x v="23"/>
    <s v="SWISU"/>
    <s v="1Fam"/>
    <n v="56.717772915383847"/>
    <x v="1"/>
    <n v="6"/>
    <s v="Low"/>
    <n v="1915"/>
    <n v="1950"/>
    <n v="806"/>
    <s v="no"/>
    <s v="Below Average"/>
    <n v="841"/>
    <n v="806"/>
    <s v="2 Floors"/>
    <n v="1647"/>
    <s v="no"/>
    <s v="Above Average"/>
    <n v="1"/>
    <n v="0"/>
    <n v="1"/>
    <n v="1"/>
    <n v="3"/>
    <s v="More"/>
    <n v="6"/>
    <x v="113"/>
    <n v="2453"/>
    <s v="no"/>
    <n v="52.181002853648593"/>
    <x v="561"/>
  </r>
  <r>
    <x v="566"/>
    <n v="77"/>
    <n v="77"/>
    <x v="0"/>
    <x v="1"/>
    <n v="11198"/>
    <x v="0"/>
    <x v="1"/>
    <x v="18"/>
    <s v="StoneBr"/>
    <s v="1Fam"/>
    <n v="100.53527892314388"/>
    <x v="0"/>
    <n v="9"/>
    <s v="High"/>
    <n v="2005"/>
    <n v="2007"/>
    <n v="1122"/>
    <s v="no"/>
    <s v="Above Average"/>
    <n v="1134"/>
    <n v="1370"/>
    <s v="2 Floors"/>
    <n v="2504"/>
    <s v="no"/>
    <s v="Above Average"/>
    <n v="0"/>
    <n v="0"/>
    <n v="2"/>
    <n v="1"/>
    <n v="3"/>
    <s v="More"/>
    <n v="11"/>
    <x v="357"/>
    <n v="3626"/>
    <s v="no"/>
    <n v="89.630446773303916"/>
    <x v="562"/>
  </r>
  <r>
    <x v="567"/>
    <n v="70"/>
    <n v="70"/>
    <x v="0"/>
    <x v="1"/>
    <n v="10171"/>
    <x v="0"/>
    <x v="0"/>
    <x v="10"/>
    <s v="NridgHt"/>
    <s v="1Fam"/>
    <n v="92.435750489847905"/>
    <x v="0"/>
    <n v="7"/>
    <s v="High"/>
    <n v="2004"/>
    <n v="2004"/>
    <n v="1517"/>
    <s v="no"/>
    <s v="Above Average"/>
    <n v="1535"/>
    <n v="0"/>
    <s v="1 Floor"/>
    <n v="1535"/>
    <s v="no"/>
    <s v="Above Average"/>
    <n v="0"/>
    <n v="0"/>
    <n v="2"/>
    <n v="0"/>
    <n v="2"/>
    <s v="Less"/>
    <n v="7"/>
    <x v="89"/>
    <n v="3052"/>
    <s v="no"/>
    <n v="70.11795543905636"/>
    <x v="563"/>
  </r>
  <r>
    <x v="568"/>
    <n v="79"/>
    <n v="79"/>
    <x v="0"/>
    <x v="1"/>
    <n v="12327"/>
    <x v="0"/>
    <x v="1"/>
    <x v="12"/>
    <s v="SawyerW"/>
    <s v="1Fam"/>
    <n v="71.682411868126678"/>
    <x v="0"/>
    <n v="8"/>
    <s v="High"/>
    <n v="1983"/>
    <n v="2009"/>
    <n v="1496"/>
    <s v="no"/>
    <s v="Above Average"/>
    <n v="1496"/>
    <n v="636"/>
    <s v="2 Floors"/>
    <n v="2132"/>
    <s v="no"/>
    <s v="Above Average"/>
    <n v="1"/>
    <n v="0"/>
    <n v="1"/>
    <n v="1"/>
    <n v="3"/>
    <s v="More"/>
    <n v="5"/>
    <x v="358"/>
    <n v="3628"/>
    <s v="no"/>
    <n v="87.265711135611909"/>
    <x v="564"/>
  </r>
  <r>
    <x v="569"/>
    <s v="NA"/>
    <n v="69"/>
    <x v="0"/>
    <x v="0"/>
    <n v="7032"/>
    <x v="0"/>
    <x v="0"/>
    <x v="11"/>
    <s v=""/>
    <s v="Duplex"/>
    <n v="65.191384752822614"/>
    <x v="2"/>
    <n v="5"/>
    <s v="Low"/>
    <n v="1979"/>
    <n v="1979"/>
    <n v="943"/>
    <s v="no"/>
    <s v="Below Average"/>
    <n v="943"/>
    <n v="0"/>
    <s v="1 Floor"/>
    <n v="943"/>
    <s v="no"/>
    <s v="Below Average"/>
    <n v="1"/>
    <n v="0"/>
    <n v="1"/>
    <n v="0"/>
    <n v="2"/>
    <s v="Less"/>
    <n v="4"/>
    <x v="359"/>
    <n v="1886"/>
    <s v="no"/>
    <n v="72.089077412513262"/>
    <x v="565"/>
  </r>
  <r>
    <x v="570"/>
    <n v="74"/>
    <n v="74"/>
    <x v="0"/>
    <x v="1"/>
    <n v="13101"/>
    <x v="0"/>
    <x v="1"/>
    <x v="11"/>
    <s v=""/>
    <s v="Duplex"/>
    <n v="65.191384752822614"/>
    <x v="2"/>
    <n v="5"/>
    <s v="Low"/>
    <n v="1965"/>
    <n v="1965"/>
    <n v="1728"/>
    <s v="no"/>
    <s v="Above Average"/>
    <n v="1728"/>
    <n v="0"/>
    <s v="1 Floor"/>
    <n v="1728"/>
    <s v="no"/>
    <s v="Above Average"/>
    <n v="0"/>
    <n v="0"/>
    <n v="2"/>
    <n v="0"/>
    <n v="2"/>
    <s v="Less"/>
    <n v="10"/>
    <x v="360"/>
    <n v="3456"/>
    <s v="no"/>
    <n v="41.261574074074076"/>
    <x v="566"/>
  </r>
  <r>
    <x v="571"/>
    <n v="60"/>
    <n v="60"/>
    <x v="0"/>
    <x v="0"/>
    <n v="7332"/>
    <x v="0"/>
    <x v="0"/>
    <x v="11"/>
    <s v="NAmes"/>
    <s v="1Fam"/>
    <n v="65.191384752822614"/>
    <x v="1"/>
    <n v="6"/>
    <s v="Low"/>
    <n v="1959"/>
    <n v="1959"/>
    <n v="864"/>
    <s v="no"/>
    <s v="Below Average"/>
    <n v="864"/>
    <n v="0"/>
    <s v="1 Floor"/>
    <n v="864"/>
    <s v="no"/>
    <s v="Below Average"/>
    <n v="1"/>
    <n v="0"/>
    <n v="1"/>
    <n v="0"/>
    <n v="2"/>
    <s v="Less"/>
    <n v="4"/>
    <x v="149"/>
    <n v="1728"/>
    <s v="no"/>
    <n v="69.444444444444443"/>
    <x v="567"/>
  </r>
  <r>
    <x v="572"/>
    <n v="83"/>
    <n v="83"/>
    <x v="0"/>
    <x v="1"/>
    <n v="13159"/>
    <x v="0"/>
    <x v="1"/>
    <x v="16"/>
    <s v="Timber"/>
    <s v="1Fam"/>
    <n v="78.098980385544763"/>
    <x v="0"/>
    <n v="7"/>
    <s v="High"/>
    <n v="2009"/>
    <n v="2009"/>
    <n v="846"/>
    <s v="no"/>
    <s v="Below Average"/>
    <n v="846"/>
    <n v="846"/>
    <s v="2 Floors"/>
    <n v="1692"/>
    <s v="no"/>
    <s v="Above Average"/>
    <n v="0"/>
    <n v="0"/>
    <n v="2"/>
    <n v="1"/>
    <n v="3"/>
    <s v="More"/>
    <n v="6"/>
    <x v="361"/>
    <n v="2538"/>
    <s v="no"/>
    <n v="88.455476753349089"/>
    <x v="568"/>
  </r>
  <r>
    <x v="573"/>
    <n v="76"/>
    <n v="76"/>
    <x v="0"/>
    <x v="1"/>
    <n v="9967"/>
    <x v="0"/>
    <x v="0"/>
    <x v="17"/>
    <s v="Gilbert"/>
    <s v="1Fam"/>
    <n v="77.47396854876844"/>
    <x v="0"/>
    <n v="7"/>
    <s v="High"/>
    <n v="2000"/>
    <n v="2000"/>
    <n v="384"/>
    <s v="no"/>
    <s v="Below Average"/>
    <n v="774"/>
    <n v="656"/>
    <s v="2 Floors"/>
    <n v="1430"/>
    <s v="no"/>
    <s v="Below Average"/>
    <n v="0"/>
    <n v="0"/>
    <n v="2"/>
    <n v="1"/>
    <n v="3"/>
    <s v="More"/>
    <n v="8"/>
    <x v="40"/>
    <n v="1814"/>
    <s v="no"/>
    <n v="93.715545755237045"/>
    <x v="569"/>
  </r>
  <r>
    <x v="574"/>
    <n v="70"/>
    <n v="70"/>
    <x v="0"/>
    <x v="1"/>
    <n v="10500"/>
    <x v="0"/>
    <x v="0"/>
    <x v="11"/>
    <s v="NAmes"/>
    <s v="1Fam"/>
    <n v="65.191384752822614"/>
    <x v="1"/>
    <n v="5"/>
    <s v="Low"/>
    <n v="1971"/>
    <n v="2005"/>
    <n v="372"/>
    <s v="no"/>
    <s v="Below Average"/>
    <n v="576"/>
    <n v="533"/>
    <s v="2 Floors"/>
    <n v="1109"/>
    <s v="no"/>
    <s v="Below Average"/>
    <n v="0"/>
    <n v="1"/>
    <n v="1"/>
    <n v="0"/>
    <n v="2"/>
    <s v="Less"/>
    <n v="5"/>
    <x v="19"/>
    <n v="1481"/>
    <s v="no"/>
    <n v="93.855503038487512"/>
    <x v="570"/>
  </r>
  <r>
    <x v="575"/>
    <n v="80"/>
    <n v="80"/>
    <x v="0"/>
    <x v="1"/>
    <n v="8480"/>
    <x v="0"/>
    <x v="0"/>
    <x v="11"/>
    <s v="NAmes"/>
    <s v="1Fam"/>
    <n v="65.191384752822614"/>
    <x v="1"/>
    <n v="5"/>
    <s v="Low"/>
    <n v="1947"/>
    <n v="1950"/>
    <n v="832"/>
    <s v="no"/>
    <s v="Below Average"/>
    <n v="832"/>
    <n v="384"/>
    <s v="2 Floors"/>
    <n v="1216"/>
    <s v="no"/>
    <s v="Below Average"/>
    <n v="0"/>
    <n v="0"/>
    <n v="1"/>
    <n v="0"/>
    <n v="1"/>
    <s v="Less"/>
    <n v="6"/>
    <x v="362"/>
    <n v="2048"/>
    <s v="no"/>
    <n v="57.861328125"/>
    <x v="571"/>
  </r>
  <r>
    <x v="576"/>
    <n v="52"/>
    <n v="52"/>
    <x v="0"/>
    <x v="0"/>
    <n v="6292"/>
    <x v="0"/>
    <x v="0"/>
    <x v="23"/>
    <s v="SWISU"/>
    <s v="1Fam"/>
    <n v="56.717772915383847"/>
    <x v="1"/>
    <n v="7"/>
    <s v="High"/>
    <n v="1928"/>
    <n v="1950"/>
    <n v="861"/>
    <s v="no"/>
    <s v="Below Average"/>
    <n v="877"/>
    <n v="600"/>
    <s v="2 Floors"/>
    <n v="1477"/>
    <s v="no"/>
    <s v="Below Average"/>
    <n v="0"/>
    <n v="1"/>
    <n v="2"/>
    <n v="0"/>
    <n v="3"/>
    <s v="More"/>
    <n v="6"/>
    <x v="35"/>
    <n v="2338"/>
    <s v="no"/>
    <n v="62.018819503849443"/>
    <x v="572"/>
  </r>
  <r>
    <x v="577"/>
    <n v="96"/>
    <n v="96"/>
    <x v="0"/>
    <x v="1"/>
    <n v="11777"/>
    <x v="0"/>
    <x v="1"/>
    <x v="9"/>
    <s v="Sawyer"/>
    <s v="1Fam"/>
    <n v="65.835562612127291"/>
    <x v="1"/>
    <n v="5"/>
    <s v="Low"/>
    <n v="1966"/>
    <n v="1966"/>
    <n v="1164"/>
    <s v="no"/>
    <s v="Above Average"/>
    <n v="1320"/>
    <n v="0"/>
    <s v="1 Floor"/>
    <n v="1320"/>
    <s v="no"/>
    <s v="Below Average"/>
    <n v="1"/>
    <n v="0"/>
    <n v="1"/>
    <n v="0"/>
    <n v="2"/>
    <s v="Less"/>
    <n v="6"/>
    <x v="81"/>
    <n v="2484"/>
    <s v="no"/>
    <n v="66.223832528180353"/>
    <x v="573"/>
  </r>
  <r>
    <x v="578"/>
    <n v="34"/>
    <n v="34"/>
    <x v="0"/>
    <x v="0"/>
    <n v="3604"/>
    <x v="0"/>
    <x v="0"/>
    <x v="5"/>
    <s v=""/>
    <s v="TwnhsE"/>
    <n v="83.140020408338017"/>
    <x v="2"/>
    <n v="7"/>
    <s v="High"/>
    <n v="2007"/>
    <n v="2007"/>
    <n v="689"/>
    <s v="no"/>
    <s v="Below Average"/>
    <n v="703"/>
    <n v="689"/>
    <s v="2 Floors"/>
    <n v="1392"/>
    <s v="no"/>
    <s v="Below Average"/>
    <n v="0"/>
    <n v="0"/>
    <n v="2"/>
    <n v="0"/>
    <n v="2"/>
    <s v="Less"/>
    <n v="5"/>
    <x v="363"/>
    <n v="2081"/>
    <s v="no"/>
    <n v="70.158577606919749"/>
    <x v="574"/>
  </r>
  <r>
    <x v="579"/>
    <n v="81"/>
    <n v="81"/>
    <x v="0"/>
    <x v="1"/>
    <n v="12150"/>
    <x v="0"/>
    <x v="1"/>
    <x v="7"/>
    <s v="OldTown"/>
    <s v="1Fam"/>
    <n v="57.90974368543602"/>
    <x v="1"/>
    <n v="5"/>
    <s v="Low"/>
    <n v="1954"/>
    <n v="1954"/>
    <n v="1050"/>
    <s v="no"/>
    <s v="Below Average"/>
    <n v="1050"/>
    <n v="745"/>
    <s v="2 Floors"/>
    <n v="1795"/>
    <s v="no"/>
    <s v="Above Average"/>
    <n v="0"/>
    <n v="0"/>
    <n v="2"/>
    <n v="0"/>
    <n v="2"/>
    <s v="Less"/>
    <n v="7"/>
    <x v="364"/>
    <n v="2845"/>
    <s v="no"/>
    <n v="46.22144112478032"/>
    <x v="575"/>
  </r>
  <r>
    <x v="580"/>
    <s v="NA"/>
    <n v="69"/>
    <x v="0"/>
    <x v="0"/>
    <n v="14585"/>
    <x v="0"/>
    <x v="1"/>
    <x v="11"/>
    <s v="NAmes"/>
    <s v="1Fam"/>
    <n v="65.191384752822614"/>
    <x v="1"/>
    <n v="6"/>
    <s v="Low"/>
    <n v="1960"/>
    <n v="1987"/>
    <n v="1144"/>
    <s v="no"/>
    <s v="Above Average"/>
    <n v="1429"/>
    <n v="0"/>
    <s v="1 Floor"/>
    <n v="1429"/>
    <s v="no"/>
    <s v="Below Average"/>
    <n v="0"/>
    <n v="1"/>
    <n v="1"/>
    <n v="0"/>
    <n v="2"/>
    <s v="Less"/>
    <n v="7"/>
    <x v="365"/>
    <n v="2573"/>
    <s v="no"/>
    <n v="70.695685969685186"/>
    <x v="576"/>
  </r>
  <r>
    <x v="581"/>
    <n v="98"/>
    <n v="98"/>
    <x v="0"/>
    <x v="1"/>
    <n v="12704"/>
    <x v="0"/>
    <x v="1"/>
    <x v="10"/>
    <s v="NridgHt"/>
    <s v="1Fam"/>
    <n v="92.435750489847905"/>
    <x v="0"/>
    <n v="8"/>
    <s v="High"/>
    <n v="2008"/>
    <n v="2009"/>
    <n v="2042"/>
    <s v="no"/>
    <s v="Above Average"/>
    <n v="2042"/>
    <n v="0"/>
    <s v="1 Floor"/>
    <n v="2042"/>
    <s v="no"/>
    <s v="Above Average"/>
    <n v="0"/>
    <n v="0"/>
    <n v="2"/>
    <n v="1"/>
    <n v="3"/>
    <s v="More"/>
    <n v="8"/>
    <x v="366"/>
    <n v="4084"/>
    <s v="no"/>
    <n v="62.020812928501471"/>
    <x v="577"/>
  </r>
  <r>
    <x v="582"/>
    <n v="81"/>
    <n v="81"/>
    <x v="0"/>
    <x v="1"/>
    <n v="11841"/>
    <x v="0"/>
    <x v="1"/>
    <x v="15"/>
    <s v=""/>
    <s v="Duplex"/>
    <n v="61.772149970231268"/>
    <x v="2"/>
    <n v="6"/>
    <s v="Low"/>
    <n v="1990"/>
    <n v="1990"/>
    <n v="816"/>
    <s v="no"/>
    <s v="Below Average"/>
    <n v="816"/>
    <n v="0"/>
    <s v="1 Floor"/>
    <n v="816"/>
    <s v="no"/>
    <s v="Below Average"/>
    <n v="1"/>
    <n v="0"/>
    <n v="1"/>
    <n v="0"/>
    <n v="2"/>
    <s v="Less"/>
    <n v="5"/>
    <x v="362"/>
    <n v="1632"/>
    <s v="no"/>
    <n v="72.610294117647058"/>
    <x v="578"/>
  </r>
  <r>
    <x v="583"/>
    <n v="75"/>
    <n v="75"/>
    <x v="0"/>
    <x v="1"/>
    <n v="13500"/>
    <x v="0"/>
    <x v="1"/>
    <x v="7"/>
    <s v="OldTown"/>
    <s v="1Fam"/>
    <n v="57.90974368543602"/>
    <x v="1"/>
    <n v="10"/>
    <s v="High"/>
    <n v="1893"/>
    <n v="2000"/>
    <n v="1237"/>
    <s v="no"/>
    <s v="Above Average"/>
    <n v="1521"/>
    <n v="1254"/>
    <s v="2 Floors"/>
    <n v="2775"/>
    <s v="yes"/>
    <s v="Above Average"/>
    <n v="0"/>
    <n v="0"/>
    <n v="3"/>
    <n v="1"/>
    <n v="4"/>
    <s v="More"/>
    <n v="9"/>
    <x v="357"/>
    <n v="4012"/>
    <s v="no"/>
    <n v="81.006979062811567"/>
    <x v="579"/>
  </r>
  <r>
    <x v="584"/>
    <n v="51"/>
    <n v="51"/>
    <x v="0"/>
    <x v="0"/>
    <n v="6120"/>
    <x v="0"/>
    <x v="0"/>
    <x v="8"/>
    <s v="BrkSide"/>
    <s v="1Fam"/>
    <n v="64.919237492322253"/>
    <x v="1"/>
    <n v="4"/>
    <s v="Low"/>
    <n v="1935"/>
    <n v="1995"/>
    <n v="884"/>
    <s v="no"/>
    <s v="Below Average"/>
    <n v="989"/>
    <n v="584"/>
    <s v="2 Floors"/>
    <n v="1573"/>
    <s v="no"/>
    <s v="Above Average"/>
    <n v="0"/>
    <n v="0"/>
    <n v="1"/>
    <n v="0"/>
    <n v="1"/>
    <s v="Less"/>
    <n v="6"/>
    <x v="325"/>
    <n v="2457"/>
    <s v="no"/>
    <n v="54.131054131054128"/>
    <x v="580"/>
  </r>
  <r>
    <x v="585"/>
    <n v="88"/>
    <n v="88"/>
    <x v="0"/>
    <x v="1"/>
    <n v="11443"/>
    <x v="0"/>
    <x v="1"/>
    <x v="16"/>
    <s v="Timber"/>
    <s v="1Fam"/>
    <n v="78.098980385544763"/>
    <x v="0"/>
    <n v="8"/>
    <s v="High"/>
    <n v="2005"/>
    <n v="2006"/>
    <n v="1868"/>
    <s v="no"/>
    <s v="Above Average"/>
    <n v="2028"/>
    <n v="0"/>
    <s v="1 Floor"/>
    <n v="2028"/>
    <s v="no"/>
    <s v="Above Average"/>
    <n v="1"/>
    <n v="0"/>
    <n v="2"/>
    <n v="0"/>
    <n v="3"/>
    <s v="More"/>
    <n v="7"/>
    <x v="367"/>
    <n v="3896"/>
    <s v="no"/>
    <n v="94.9435318275154"/>
    <x v="581"/>
  </r>
  <r>
    <x v="586"/>
    <n v="55"/>
    <n v="55"/>
    <x v="0"/>
    <x v="0"/>
    <n v="10267"/>
    <x v="0"/>
    <x v="0"/>
    <x v="8"/>
    <s v="BrkSide"/>
    <s v="1Fam"/>
    <n v="64.919237492322253"/>
    <x v="1"/>
    <n v="6"/>
    <s v="Low"/>
    <n v="1918"/>
    <n v="2000"/>
    <n v="816"/>
    <s v="no"/>
    <s v="Below Average"/>
    <n v="838"/>
    <n v="0"/>
    <s v="1 Floor"/>
    <n v="838"/>
    <s v="no"/>
    <s v="Below Average"/>
    <n v="1"/>
    <n v="0"/>
    <n v="1"/>
    <n v="0"/>
    <n v="2"/>
    <s v="Less"/>
    <n v="5"/>
    <x v="52"/>
    <n v="1654"/>
    <s v="no"/>
    <n v="78.597339782345827"/>
    <x v="582"/>
  </r>
  <r>
    <x v="587"/>
    <n v="74"/>
    <n v="74"/>
    <x v="0"/>
    <x v="1"/>
    <n v="8740"/>
    <x v="0"/>
    <x v="0"/>
    <x v="9"/>
    <s v="Sawyer"/>
    <s v="1Fam"/>
    <n v="65.835562612127291"/>
    <x v="1"/>
    <n v="5"/>
    <s v="Low"/>
    <n v="1982"/>
    <n v="1982"/>
    <n v="840"/>
    <s v="no"/>
    <s v="Below Average"/>
    <n v="860"/>
    <n v="0"/>
    <s v="1 Floor"/>
    <n v="860"/>
    <s v="no"/>
    <s v="Below Average"/>
    <n v="1"/>
    <n v="0"/>
    <n v="1"/>
    <n v="0"/>
    <n v="2"/>
    <s v="Less"/>
    <n v="4"/>
    <x v="193"/>
    <n v="1700"/>
    <s v="no"/>
    <n v="80.588235294117652"/>
    <x v="583"/>
  </r>
  <r>
    <x v="588"/>
    <n v="65"/>
    <n v="65"/>
    <x v="0"/>
    <x v="0"/>
    <n v="25095"/>
    <x v="1"/>
    <x v="1"/>
    <x v="19"/>
    <s v="ClearCr"/>
    <s v="1Fam"/>
    <n v="71.6365553142886"/>
    <x v="0"/>
    <n v="5"/>
    <s v="Low"/>
    <n v="1968"/>
    <n v="2003"/>
    <n v="1437"/>
    <s v="no"/>
    <s v="Above Average"/>
    <n v="1473"/>
    <n v="0"/>
    <s v="1 Floor"/>
    <n v="1473"/>
    <s v="no"/>
    <s v="Below Average"/>
    <n v="2"/>
    <n v="0"/>
    <n v="1"/>
    <n v="0"/>
    <n v="3"/>
    <s v="More"/>
    <n v="5"/>
    <x v="5"/>
    <n v="2910"/>
    <s v="no"/>
    <n v="49.140893470790381"/>
    <x v="584"/>
  </r>
  <r>
    <x v="589"/>
    <n v="50"/>
    <n v="50"/>
    <x v="0"/>
    <x v="0"/>
    <n v="9100"/>
    <x v="0"/>
    <x v="0"/>
    <x v="8"/>
    <s v="BrkSide"/>
    <s v="1Fam"/>
    <n v="64.919237492322253"/>
    <x v="1"/>
    <n v="5"/>
    <s v="Low"/>
    <n v="1930"/>
    <n v="1960"/>
    <n v="742"/>
    <s v="no"/>
    <s v="Below Average"/>
    <n v="779"/>
    <n v="0"/>
    <s v="1 Floor"/>
    <n v="935"/>
    <s v="no"/>
    <s v="Below Average"/>
    <n v="0"/>
    <n v="0"/>
    <n v="1"/>
    <n v="0"/>
    <n v="1"/>
    <s v="Less"/>
    <n v="4"/>
    <x v="368"/>
    <n v="1677"/>
    <s v="no"/>
    <n v="47.406082289803223"/>
    <x v="585"/>
  </r>
  <r>
    <x v="590"/>
    <n v="64"/>
    <n v="64"/>
    <x v="0"/>
    <x v="0"/>
    <n v="8320"/>
    <x v="0"/>
    <x v="0"/>
    <x v="0"/>
    <s v="CollgCr"/>
    <s v="1Fam"/>
    <n v="74.535824409408733"/>
    <x v="0"/>
    <n v="7"/>
    <s v="High"/>
    <n v="2004"/>
    <n v="2004"/>
    <n v="770"/>
    <s v="no"/>
    <s v="Below Average"/>
    <n v="770"/>
    <n v="812"/>
    <s v="2 Floors"/>
    <n v="1582"/>
    <s v="no"/>
    <s v="Above Average"/>
    <n v="0"/>
    <n v="0"/>
    <n v="2"/>
    <n v="1"/>
    <n v="3"/>
    <s v="More"/>
    <n v="6"/>
    <x v="369"/>
    <n v="2352"/>
    <s v="no"/>
    <n v="79.039115646258509"/>
    <x v="586"/>
  </r>
  <r>
    <x v="591"/>
    <n v="97"/>
    <n v="97"/>
    <x v="0"/>
    <x v="1"/>
    <n v="13478"/>
    <x v="0"/>
    <x v="1"/>
    <x v="10"/>
    <s v="NridgHt"/>
    <s v="1Fam"/>
    <n v="92.435750489847905"/>
    <x v="0"/>
    <n v="10"/>
    <s v="High"/>
    <n v="2008"/>
    <n v="2008"/>
    <n v="1722"/>
    <s v="no"/>
    <s v="Above Average"/>
    <n v="1728"/>
    <n v="568"/>
    <s v="2 Floors"/>
    <n v="2296"/>
    <s v="no"/>
    <s v="Above Average"/>
    <n v="1"/>
    <n v="0"/>
    <n v="2"/>
    <n v="1"/>
    <n v="4"/>
    <s v="More"/>
    <n v="10"/>
    <x v="370"/>
    <n v="4018"/>
    <s v="no"/>
    <n v="112.48133399701344"/>
    <x v="587"/>
  </r>
  <r>
    <x v="592"/>
    <n v="60"/>
    <n v="60"/>
    <x v="0"/>
    <x v="0"/>
    <n v="6600"/>
    <x v="0"/>
    <x v="0"/>
    <x v="4"/>
    <s v="Mitchel"/>
    <s v="1Fam"/>
    <n v="69.371268986915226"/>
    <x v="1"/>
    <n v="5"/>
    <s v="Low"/>
    <n v="1982"/>
    <n v="2003"/>
    <n v="816"/>
    <s v="no"/>
    <s v="Below Average"/>
    <n v="816"/>
    <n v="0"/>
    <s v="1 Floor"/>
    <n v="816"/>
    <s v="no"/>
    <s v="Below Average"/>
    <n v="1"/>
    <n v="0"/>
    <n v="1"/>
    <n v="0"/>
    <n v="2"/>
    <s v="Less"/>
    <n v="4"/>
    <x v="371"/>
    <n v="1632"/>
    <s v="no"/>
    <n v="84.558823529411768"/>
    <x v="588"/>
  </r>
  <r>
    <x v="593"/>
    <s v="NA"/>
    <n v="69"/>
    <x v="0"/>
    <x v="0"/>
    <n v="4435"/>
    <x v="0"/>
    <x v="0"/>
    <x v="0"/>
    <s v=""/>
    <s v="TwnhsE"/>
    <n v="74.535824409408733"/>
    <x v="2"/>
    <n v="6"/>
    <s v="Low"/>
    <n v="2003"/>
    <n v="2003"/>
    <n v="848"/>
    <s v="no"/>
    <s v="Below Average"/>
    <n v="848"/>
    <n v="0"/>
    <s v="1 Floor"/>
    <n v="848"/>
    <s v="no"/>
    <s v="Below Average"/>
    <n v="1"/>
    <n v="0"/>
    <n v="1"/>
    <n v="0"/>
    <n v="2"/>
    <s v="Less"/>
    <n v="4"/>
    <x v="3"/>
    <n v="1696"/>
    <s v="no"/>
    <n v="82.547169811320757"/>
    <x v="589"/>
  </r>
  <r>
    <x v="594"/>
    <n v="88"/>
    <n v="88"/>
    <x v="0"/>
    <x v="1"/>
    <n v="7990"/>
    <x v="0"/>
    <x v="0"/>
    <x v="0"/>
    <s v="CollgCr"/>
    <s v="1Fam"/>
    <n v="74.535824409408733"/>
    <x v="0"/>
    <n v="5"/>
    <s v="Low"/>
    <n v="1975"/>
    <n v="1975"/>
    <n v="924"/>
    <s v="no"/>
    <s v="Below Average"/>
    <n v="924"/>
    <n v="0"/>
    <s v="1 Floor"/>
    <n v="924"/>
    <s v="no"/>
    <s v="Below Average"/>
    <n v="0"/>
    <n v="0"/>
    <n v="1"/>
    <n v="0"/>
    <n v="1"/>
    <s v="Less"/>
    <n v="5"/>
    <x v="50"/>
    <n v="1848"/>
    <s v="no"/>
    <n v="59.523809523809526"/>
    <x v="590"/>
  </r>
  <r>
    <x v="595"/>
    <n v="69"/>
    <n v="69"/>
    <x v="0"/>
    <x v="0"/>
    <n v="11302"/>
    <x v="0"/>
    <x v="1"/>
    <x v="18"/>
    <s v="StoneBr"/>
    <s v="1Fam"/>
    <n v="100.53527892314388"/>
    <x v="0"/>
    <n v="8"/>
    <s v="High"/>
    <n v="2005"/>
    <n v="2006"/>
    <n v="1814"/>
    <s v="no"/>
    <s v="Above Average"/>
    <n v="1826"/>
    <n v="0"/>
    <s v="1 Floor"/>
    <n v="1826"/>
    <s v="no"/>
    <s v="Above Average"/>
    <n v="1"/>
    <n v="0"/>
    <n v="2"/>
    <n v="0"/>
    <n v="3"/>
    <s v="More"/>
    <n v="7"/>
    <x v="372"/>
    <n v="3640"/>
    <s v="no"/>
    <n v="87.637362637362642"/>
    <x v="591"/>
  </r>
  <r>
    <x v="596"/>
    <n v="60"/>
    <n v="60"/>
    <x v="0"/>
    <x v="0"/>
    <n v="3600"/>
    <x v="0"/>
    <x v="0"/>
    <x v="7"/>
    <s v="OldTown"/>
    <s v="1Fam"/>
    <n v="57.90974368543602"/>
    <x v="1"/>
    <n v="6"/>
    <s v="Low"/>
    <n v="1910"/>
    <n v="1993"/>
    <n v="684"/>
    <s v="no"/>
    <s v="Below Average"/>
    <n v="684"/>
    <n v="684"/>
    <s v="2 Floors"/>
    <n v="1368"/>
    <s v="no"/>
    <s v="Below Average"/>
    <n v="0"/>
    <n v="0"/>
    <n v="1"/>
    <n v="0"/>
    <n v="1"/>
    <s v="Less"/>
    <n v="7"/>
    <x v="373"/>
    <n v="2052"/>
    <s v="no"/>
    <n v="55.801169590643276"/>
    <x v="592"/>
  </r>
  <r>
    <x v="597"/>
    <n v="53"/>
    <n v="53"/>
    <x v="0"/>
    <x v="0"/>
    <n v="3922"/>
    <x v="0"/>
    <x v="0"/>
    <x v="21"/>
    <s v=""/>
    <s v="TwnhsE"/>
    <n v="63.149684044233808"/>
    <x v="2"/>
    <n v="7"/>
    <s v="High"/>
    <n v="2006"/>
    <n v="2007"/>
    <n v="1258"/>
    <s v="no"/>
    <s v="Above Average"/>
    <n v="1402"/>
    <n v="0"/>
    <s v="1 Floor"/>
    <n v="1402"/>
    <s v="no"/>
    <s v="Below Average"/>
    <n v="0"/>
    <n v="2"/>
    <n v="0"/>
    <n v="2"/>
    <n v="4"/>
    <s v="More"/>
    <n v="7"/>
    <x v="374"/>
    <n v="2660"/>
    <s v="no"/>
    <n v="73.007894736842104"/>
    <x v="593"/>
  </r>
  <r>
    <x v="598"/>
    <n v="80"/>
    <n v="80"/>
    <x v="0"/>
    <x v="1"/>
    <n v="12984"/>
    <x v="0"/>
    <x v="1"/>
    <x v="2"/>
    <s v="Crawfor"/>
    <s v="1Fam"/>
    <n v="74.989820121918996"/>
    <x v="0"/>
    <n v="5"/>
    <s v="Low"/>
    <n v="1977"/>
    <n v="1977"/>
    <n v="1430"/>
    <s v="no"/>
    <s v="Above Average"/>
    <n v="1647"/>
    <n v="0"/>
    <s v="1 Floor"/>
    <n v="1647"/>
    <s v="no"/>
    <s v="Above Average"/>
    <n v="1"/>
    <n v="0"/>
    <n v="2"/>
    <n v="0"/>
    <n v="3"/>
    <s v="More"/>
    <n v="7"/>
    <x v="375"/>
    <n v="3077"/>
    <s v="no"/>
    <n v="70.685732856678584"/>
    <x v="594"/>
  </r>
  <r>
    <x v="599"/>
    <n v="24"/>
    <n v="24"/>
    <x v="1"/>
    <x v="0"/>
    <n v="1950"/>
    <x v="0"/>
    <x v="0"/>
    <x v="24"/>
    <s v=""/>
    <s v="Twnhs"/>
    <s v=""/>
    <x v="2"/>
    <n v="6"/>
    <s v="Low"/>
    <n v="1980"/>
    <n v="1980"/>
    <n v="716"/>
    <s v="no"/>
    <s v="Below Average"/>
    <n v="716"/>
    <n v="840"/>
    <s v="2 Floors"/>
    <n v="1556"/>
    <s v="no"/>
    <s v="Above Average"/>
    <n v="1"/>
    <n v="0"/>
    <n v="2"/>
    <n v="1"/>
    <n v="4"/>
    <s v="More"/>
    <n v="6"/>
    <x v="196"/>
    <n v="2272"/>
    <s v="no"/>
    <n v="66.461267605633807"/>
    <x v="595"/>
  </r>
  <r>
    <x v="600"/>
    <n v="74"/>
    <n v="74"/>
    <x v="0"/>
    <x v="1"/>
    <n v="10927"/>
    <x v="0"/>
    <x v="1"/>
    <x v="10"/>
    <s v="NridgHt"/>
    <s v="1Fam"/>
    <n v="92.435750489847905"/>
    <x v="0"/>
    <n v="8"/>
    <s v="High"/>
    <n v="2005"/>
    <n v="2005"/>
    <n v="1058"/>
    <s v="no"/>
    <s v="Above Average"/>
    <n v="1058"/>
    <n v="846"/>
    <s v="2 Floors"/>
    <n v="1904"/>
    <s v="no"/>
    <s v="Above Average"/>
    <n v="1"/>
    <n v="0"/>
    <n v="2"/>
    <n v="1"/>
    <n v="4"/>
    <s v="More"/>
    <n v="8"/>
    <x v="291"/>
    <n v="2962"/>
    <s v="no"/>
    <n v="92.842673869007427"/>
    <x v="596"/>
  </r>
  <r>
    <x v="601"/>
    <n v="50"/>
    <n v="50"/>
    <x v="0"/>
    <x v="0"/>
    <n v="9000"/>
    <x v="0"/>
    <x v="0"/>
    <x v="13"/>
    <s v="IDOTRR"/>
    <s v="1Fam"/>
    <n v="52.131298928930256"/>
    <x v="1"/>
    <n v="6"/>
    <s v="Low"/>
    <n v="1937"/>
    <n v="1950"/>
    <n v="780"/>
    <s v="no"/>
    <s v="Below Average"/>
    <n v="780"/>
    <n v="595"/>
    <s v="2 Floors"/>
    <n v="1375"/>
    <s v="no"/>
    <s v="Below Average"/>
    <n v="0"/>
    <n v="0"/>
    <n v="1"/>
    <n v="1"/>
    <n v="2"/>
    <s v="Less"/>
    <n v="6"/>
    <x v="42"/>
    <n v="2155"/>
    <s v="no"/>
    <n v="65.429234338747094"/>
    <x v="597"/>
  </r>
  <r>
    <x v="602"/>
    <n v="80"/>
    <n v="80"/>
    <x v="0"/>
    <x v="1"/>
    <n v="10041"/>
    <x v="0"/>
    <x v="0"/>
    <x v="12"/>
    <s v="SawyerW"/>
    <s v="1Fam"/>
    <n v="71.682411868126678"/>
    <x v="0"/>
    <n v="8"/>
    <s v="High"/>
    <n v="1992"/>
    <n v="1992"/>
    <n v="908"/>
    <s v="no"/>
    <s v="Below Average"/>
    <n v="927"/>
    <n v="988"/>
    <s v="2 Floors"/>
    <n v="1915"/>
    <s v="no"/>
    <s v="Above Average"/>
    <n v="1"/>
    <n v="0"/>
    <n v="2"/>
    <n v="1"/>
    <n v="4"/>
    <s v="More"/>
    <n v="8"/>
    <x v="117"/>
    <n v="2823"/>
    <s v="no"/>
    <n v="77.931278781438181"/>
    <x v="598"/>
  </r>
  <r>
    <x v="603"/>
    <n v="30"/>
    <n v="30"/>
    <x v="1"/>
    <x v="0"/>
    <n v="3182"/>
    <x v="0"/>
    <x v="0"/>
    <x v="5"/>
    <s v=""/>
    <s v="TwnhsE"/>
    <n v="83.140020408338017"/>
    <x v="2"/>
    <n v="7"/>
    <s v="High"/>
    <n v="2004"/>
    <n v="2005"/>
    <n v="600"/>
    <s v="no"/>
    <s v="Below Average"/>
    <n v="600"/>
    <n v="600"/>
    <s v="2 Floors"/>
    <n v="1200"/>
    <s v="no"/>
    <s v="Below Average"/>
    <n v="0"/>
    <n v="0"/>
    <n v="2"/>
    <n v="1"/>
    <n v="3"/>
    <s v="More"/>
    <n v="4"/>
    <x v="196"/>
    <n v="1800"/>
    <s v="no"/>
    <n v="83.888888888888886"/>
    <x v="599"/>
  </r>
  <r>
    <x v="604"/>
    <n v="88"/>
    <n v="88"/>
    <x v="0"/>
    <x v="1"/>
    <n v="12803"/>
    <x v="0"/>
    <x v="1"/>
    <x v="0"/>
    <s v="CollgCr"/>
    <s v="1Fam"/>
    <n v="74.535824409408733"/>
    <x v="0"/>
    <n v="7"/>
    <s v="High"/>
    <n v="2002"/>
    <n v="2002"/>
    <n v="1494"/>
    <s v="no"/>
    <s v="Above Average"/>
    <n v="1494"/>
    <n v="0"/>
    <s v="1 Floor"/>
    <n v="1494"/>
    <s v="no"/>
    <s v="Below Average"/>
    <n v="1"/>
    <n v="0"/>
    <n v="2"/>
    <n v="0"/>
    <n v="3"/>
    <s v="More"/>
    <n v="6"/>
    <x v="376"/>
    <n v="2988"/>
    <s v="no"/>
    <n v="73.962516733601078"/>
    <x v="600"/>
  </r>
  <r>
    <x v="605"/>
    <n v="85"/>
    <n v="85"/>
    <x v="0"/>
    <x v="1"/>
    <n v="13600"/>
    <x v="0"/>
    <x v="1"/>
    <x v="11"/>
    <s v="NAmes"/>
    <s v="1Fam"/>
    <n v="65.191384752822614"/>
    <x v="1"/>
    <n v="7"/>
    <s v="High"/>
    <n v="1965"/>
    <n v="1990"/>
    <n v="768"/>
    <s v="no"/>
    <s v="Below Average"/>
    <n v="1186"/>
    <n v="800"/>
    <s v="2 Floors"/>
    <n v="1986"/>
    <s v="no"/>
    <s v="Above Average"/>
    <n v="0"/>
    <n v="0"/>
    <n v="2"/>
    <n v="1"/>
    <n v="3"/>
    <s v="More"/>
    <n v="7"/>
    <x v="93"/>
    <n v="2754"/>
    <s v="no"/>
    <n v="74.437182280319533"/>
    <x v="601"/>
  </r>
  <r>
    <x v="606"/>
    <n v="82"/>
    <n v="82"/>
    <x v="0"/>
    <x v="1"/>
    <n v="12464"/>
    <x v="0"/>
    <x v="1"/>
    <x v="0"/>
    <s v="CollgCr"/>
    <s v="1Fam"/>
    <n v="74.535824409408733"/>
    <x v="0"/>
    <n v="5"/>
    <s v="Low"/>
    <n v="1996"/>
    <n v="1996"/>
    <n v="1040"/>
    <s v="no"/>
    <s v="Below Average"/>
    <n v="1040"/>
    <n v="0"/>
    <s v="1 Floor"/>
    <n v="1040"/>
    <s v="no"/>
    <s v="Below Average"/>
    <n v="1"/>
    <n v="0"/>
    <n v="1"/>
    <n v="0"/>
    <n v="2"/>
    <s v="Less"/>
    <n v="6"/>
    <x v="135"/>
    <n v="2080"/>
    <s v="no"/>
    <n v="73.07692307692308"/>
    <x v="602"/>
  </r>
  <r>
    <x v="607"/>
    <n v="78"/>
    <n v="78"/>
    <x v="0"/>
    <x v="1"/>
    <n v="7800"/>
    <x v="0"/>
    <x v="0"/>
    <x v="15"/>
    <s v="Edwards"/>
    <s v="1Fam"/>
    <n v="61.772149970231268"/>
    <x v="1"/>
    <n v="5"/>
    <s v="Low"/>
    <n v="1948"/>
    <n v="2002"/>
    <n v="896"/>
    <s v="no"/>
    <s v="Below Average"/>
    <n v="1112"/>
    <n v="896"/>
    <s v="2 Floors"/>
    <n v="2008"/>
    <s v="no"/>
    <s v="Above Average"/>
    <n v="1"/>
    <n v="0"/>
    <n v="3"/>
    <n v="0"/>
    <n v="4"/>
    <s v="More"/>
    <n v="8"/>
    <x v="66"/>
    <n v="2904"/>
    <s v="no"/>
    <n v="77.47933884297521"/>
    <x v="603"/>
  </r>
  <r>
    <x v="608"/>
    <n v="78"/>
    <n v="78"/>
    <x v="0"/>
    <x v="1"/>
    <n v="12168"/>
    <x v="0"/>
    <x v="1"/>
    <x v="2"/>
    <s v="Crawfor"/>
    <s v="1Fam"/>
    <n v="74.989820121918996"/>
    <x v="0"/>
    <n v="8"/>
    <s v="High"/>
    <n v="1934"/>
    <n v="1998"/>
    <n v="965"/>
    <s v="no"/>
    <s v="Below Average"/>
    <n v="1940"/>
    <n v="1254"/>
    <s v="2 Floors"/>
    <n v="3194"/>
    <s v="yes"/>
    <s v="Above Average"/>
    <n v="0"/>
    <n v="0"/>
    <n v="2"/>
    <n v="1"/>
    <n v="3"/>
    <s v="More"/>
    <n v="10"/>
    <x v="377"/>
    <n v="4159"/>
    <s v="no"/>
    <n v="86.342870882423654"/>
    <x v="604"/>
  </r>
  <r>
    <x v="609"/>
    <n v="61"/>
    <n v="61"/>
    <x v="0"/>
    <x v="0"/>
    <n v="7943"/>
    <x v="0"/>
    <x v="0"/>
    <x v="9"/>
    <s v="Sawyer"/>
    <s v="1Fam"/>
    <n v="65.835562612127291"/>
    <x v="1"/>
    <n v="4"/>
    <s v="Low"/>
    <n v="1961"/>
    <n v="1961"/>
    <n v="1029"/>
    <s v="no"/>
    <s v="Below Average"/>
    <n v="1029"/>
    <n v="0"/>
    <s v="1 Floor"/>
    <n v="1029"/>
    <s v="no"/>
    <s v="Below Average"/>
    <n v="1"/>
    <n v="0"/>
    <n v="1"/>
    <n v="0"/>
    <n v="2"/>
    <s v="Less"/>
    <n v="5"/>
    <x v="362"/>
    <n v="2058"/>
    <s v="no"/>
    <n v="57.580174927113703"/>
    <x v="605"/>
  </r>
  <r>
    <x v="610"/>
    <s v="NA"/>
    <n v="69"/>
    <x v="0"/>
    <x v="0"/>
    <n v="11050"/>
    <x v="0"/>
    <x v="1"/>
    <x v="0"/>
    <s v="CollgCr"/>
    <s v="1Fam"/>
    <n v="74.535824409408733"/>
    <x v="0"/>
    <n v="9"/>
    <s v="High"/>
    <n v="2000"/>
    <n v="2000"/>
    <n v="1440"/>
    <s v="no"/>
    <s v="Above Average"/>
    <n v="1476"/>
    <n v="677"/>
    <s v="2 Floors"/>
    <n v="2153"/>
    <s v="no"/>
    <s v="Above Average"/>
    <n v="1"/>
    <n v="0"/>
    <n v="2"/>
    <n v="1"/>
    <n v="4"/>
    <s v="More"/>
    <n v="8"/>
    <x v="378"/>
    <n v="3593"/>
    <s v="no"/>
    <n v="87.113832451989978"/>
    <x v="606"/>
  </r>
  <r>
    <x v="611"/>
    <s v="NA"/>
    <n v="69"/>
    <x v="0"/>
    <x v="0"/>
    <n v="10395"/>
    <x v="0"/>
    <x v="0"/>
    <x v="6"/>
    <s v="NWAmes"/>
    <s v="1Fam"/>
    <n v="67.115548801871967"/>
    <x v="1"/>
    <n v="6"/>
    <s v="Low"/>
    <n v="1978"/>
    <n v="1978"/>
    <n v="1032"/>
    <s v="no"/>
    <s v="Below Average"/>
    <n v="1032"/>
    <n v="0"/>
    <s v="1 Floor"/>
    <n v="1032"/>
    <s v="no"/>
    <s v="Below Average"/>
    <n v="0"/>
    <n v="1"/>
    <n v="2"/>
    <n v="0"/>
    <n v="3"/>
    <s v="More"/>
    <n v="6"/>
    <x v="181"/>
    <n v="2064"/>
    <s v="no"/>
    <n v="71.705426356589143"/>
    <x v="607"/>
  </r>
  <r>
    <x v="612"/>
    <s v="NA"/>
    <n v="69"/>
    <x v="0"/>
    <x v="0"/>
    <n v="11885"/>
    <x v="0"/>
    <x v="1"/>
    <x v="0"/>
    <s v="CollgCr"/>
    <s v="1Fam"/>
    <n v="74.535824409408733"/>
    <x v="0"/>
    <n v="8"/>
    <s v="High"/>
    <n v="2001"/>
    <n v="2001"/>
    <n v="1299"/>
    <s v="no"/>
    <s v="Above Average"/>
    <n v="1299"/>
    <n v="573"/>
    <s v="2 Floors"/>
    <n v="1872"/>
    <s v="no"/>
    <s v="Above Average"/>
    <n v="1"/>
    <n v="0"/>
    <n v="2"/>
    <n v="1"/>
    <n v="4"/>
    <s v="More"/>
    <n v="7"/>
    <x v="379"/>
    <n v="3171"/>
    <s v="no"/>
    <n v="82.466099022390409"/>
    <x v="608"/>
  </r>
  <r>
    <x v="613"/>
    <n v="70"/>
    <n v="70"/>
    <x v="0"/>
    <x v="1"/>
    <n v="8402"/>
    <x v="0"/>
    <x v="0"/>
    <x v="4"/>
    <s v="Mitchel"/>
    <s v="1Fam"/>
    <n v="69.371268986915226"/>
    <x v="1"/>
    <n v="5"/>
    <s v="Low"/>
    <n v="2007"/>
    <n v="2007"/>
    <n v="1120"/>
    <s v="no"/>
    <s v="Above Average"/>
    <n v="1120"/>
    <n v="0"/>
    <s v="1 Floor"/>
    <n v="1120"/>
    <s v="no"/>
    <s v="Below Average"/>
    <n v="0"/>
    <n v="0"/>
    <n v="1"/>
    <n v="0"/>
    <n v="1"/>
    <s v="Less"/>
    <n v="6"/>
    <x v="257"/>
    <n v="2240"/>
    <s v="no"/>
    <n v="65.625"/>
    <x v="609"/>
  </r>
  <r>
    <x v="614"/>
    <n v="21"/>
    <n v="21"/>
    <x v="1"/>
    <x v="0"/>
    <n v="1491"/>
    <x v="0"/>
    <x v="0"/>
    <x v="14"/>
    <s v=""/>
    <s v="TwnhsE"/>
    <s v=""/>
    <x v="2"/>
    <n v="4"/>
    <s v="Low"/>
    <n v="1972"/>
    <n v="1972"/>
    <n v="630"/>
    <s v="no"/>
    <s v="Below Average"/>
    <n v="630"/>
    <n v="0"/>
    <s v="1 Floor"/>
    <n v="630"/>
    <s v="no"/>
    <s v="Below Average"/>
    <n v="1"/>
    <n v="0"/>
    <n v="1"/>
    <n v="0"/>
    <n v="2"/>
    <s v="Less"/>
    <n v="3"/>
    <x v="380"/>
    <n v="1260"/>
    <s v="no"/>
    <n v="59.920634920634917"/>
    <x v="610"/>
  </r>
  <r>
    <x v="615"/>
    <n v="80"/>
    <n v="80"/>
    <x v="0"/>
    <x v="1"/>
    <n v="8800"/>
    <x v="0"/>
    <x v="0"/>
    <x v="11"/>
    <s v="NAmes"/>
    <s v="1Fam"/>
    <n v="65.191384752822614"/>
    <x v="1"/>
    <n v="6"/>
    <s v="Low"/>
    <n v="1963"/>
    <n v="1963"/>
    <n v="936"/>
    <s v="no"/>
    <s v="Below Average"/>
    <n v="1054"/>
    <n v="0"/>
    <s v="1 Floor"/>
    <n v="1054"/>
    <s v="no"/>
    <s v="Below Average"/>
    <n v="1"/>
    <n v="0"/>
    <n v="1"/>
    <n v="0"/>
    <n v="2"/>
    <s v="Less"/>
    <n v="6"/>
    <x v="381"/>
    <n v="1990"/>
    <s v="no"/>
    <n v="69.095477386934675"/>
    <x v="611"/>
  </r>
  <r>
    <x v="616"/>
    <s v="NA"/>
    <n v="69"/>
    <x v="0"/>
    <x v="0"/>
    <n v="7861"/>
    <x v="0"/>
    <x v="0"/>
    <x v="17"/>
    <s v="Gilbert"/>
    <s v="1Fam"/>
    <n v="77.47396854876844"/>
    <x v="0"/>
    <n v="6"/>
    <s v="Low"/>
    <n v="2002"/>
    <n v="2003"/>
    <n v="783"/>
    <s v="no"/>
    <s v="Below Average"/>
    <n v="807"/>
    <n v="702"/>
    <s v="2 Floors"/>
    <n v="1509"/>
    <s v="no"/>
    <s v="Below Average"/>
    <n v="1"/>
    <n v="0"/>
    <n v="2"/>
    <n v="1"/>
    <n v="4"/>
    <s v="More"/>
    <n v="7"/>
    <x v="382"/>
    <n v="2292"/>
    <s v="no"/>
    <n v="79.930191972076784"/>
    <x v="612"/>
  </r>
  <r>
    <x v="617"/>
    <n v="59"/>
    <n v="59"/>
    <x v="0"/>
    <x v="0"/>
    <n v="7227"/>
    <x v="0"/>
    <x v="0"/>
    <x v="11"/>
    <s v="NAmes"/>
    <s v="1Fam"/>
    <n v="65.191384752822614"/>
    <x v="1"/>
    <n v="6"/>
    <s v="Low"/>
    <n v="1954"/>
    <n v="1954"/>
    <n v="832"/>
    <s v="no"/>
    <s v="Below Average"/>
    <n v="832"/>
    <n v="0"/>
    <s v="1 Floor"/>
    <n v="832"/>
    <s v="no"/>
    <s v="Below Average"/>
    <n v="0"/>
    <n v="0"/>
    <n v="1"/>
    <n v="0"/>
    <n v="1"/>
    <s v="Less"/>
    <n v="4"/>
    <x v="383"/>
    <n v="1664"/>
    <s v="no"/>
    <n v="63.401442307692307"/>
    <x v="613"/>
  </r>
  <r>
    <x v="618"/>
    <n v="90"/>
    <n v="90"/>
    <x v="0"/>
    <x v="1"/>
    <n v="11694"/>
    <x v="0"/>
    <x v="1"/>
    <x v="10"/>
    <s v="NridgHt"/>
    <s v="1Fam"/>
    <n v="92.435750489847905"/>
    <x v="0"/>
    <n v="9"/>
    <s v="High"/>
    <n v="2007"/>
    <n v="2007"/>
    <n v="1822"/>
    <s v="no"/>
    <s v="Above Average"/>
    <n v="1828"/>
    <n v="0"/>
    <s v="1 Floor"/>
    <n v="1828"/>
    <s v="no"/>
    <s v="Above Average"/>
    <n v="0"/>
    <n v="0"/>
    <n v="2"/>
    <n v="0"/>
    <n v="2"/>
    <s v="Less"/>
    <n v="9"/>
    <x v="384"/>
    <n v="3650"/>
    <s v="no"/>
    <n v="86.250136986301371"/>
    <x v="614"/>
  </r>
  <r>
    <x v="619"/>
    <n v="85"/>
    <n v="85"/>
    <x v="0"/>
    <x v="1"/>
    <n v="12244"/>
    <x v="0"/>
    <x v="1"/>
    <x v="16"/>
    <s v="Timber"/>
    <s v="1Fam"/>
    <n v="78.098980385544763"/>
    <x v="0"/>
    <n v="8"/>
    <s v="High"/>
    <n v="2003"/>
    <n v="2003"/>
    <n v="1482"/>
    <s v="no"/>
    <s v="Above Average"/>
    <n v="1482"/>
    <n v="780"/>
    <s v="2 Floors"/>
    <n v="2262"/>
    <s v="no"/>
    <s v="Above Average"/>
    <n v="1"/>
    <n v="0"/>
    <n v="2"/>
    <n v="1"/>
    <n v="4"/>
    <s v="More"/>
    <n v="10"/>
    <x v="385"/>
    <n v="3744"/>
    <s v="no"/>
    <n v="81.463675213675216"/>
    <x v="615"/>
  </r>
  <r>
    <x v="620"/>
    <n v="45"/>
    <n v="45"/>
    <x v="0"/>
    <x v="0"/>
    <n v="8248"/>
    <x v="0"/>
    <x v="0"/>
    <x v="15"/>
    <s v="Edwards"/>
    <s v="1Fam"/>
    <n v="61.772149970231268"/>
    <x v="1"/>
    <n v="3"/>
    <s v="Low"/>
    <n v="1914"/>
    <n v="1950"/>
    <n v="864"/>
    <s v="no"/>
    <s v="Below Average"/>
    <n v="864"/>
    <n v="0"/>
    <s v="1 Floor"/>
    <n v="864"/>
    <s v="no"/>
    <s v="Below Average"/>
    <n v="1"/>
    <n v="0"/>
    <n v="1"/>
    <n v="0"/>
    <n v="2"/>
    <s v="Less"/>
    <n v="5"/>
    <x v="276"/>
    <n v="1728"/>
    <s v="no"/>
    <n v="38.773148148148145"/>
    <x v="616"/>
  </r>
  <r>
    <x v="621"/>
    <n v="90"/>
    <n v="90"/>
    <x v="0"/>
    <x v="1"/>
    <n v="10800"/>
    <x v="0"/>
    <x v="1"/>
    <x v="6"/>
    <s v="NWAmes"/>
    <s v="1Fam"/>
    <n v="67.115548801871967"/>
    <x v="1"/>
    <n v="6"/>
    <s v="Low"/>
    <n v="1974"/>
    <n v="1997"/>
    <n v="1522"/>
    <s v="no"/>
    <s v="Above Average"/>
    <n v="1548"/>
    <n v="1066"/>
    <s v="2 Floors"/>
    <n v="2614"/>
    <s v="no"/>
    <s v="Above Average"/>
    <n v="0"/>
    <n v="0"/>
    <n v="2"/>
    <n v="1"/>
    <n v="3"/>
    <s v="More"/>
    <n v="9"/>
    <x v="270"/>
    <n v="4136"/>
    <s v="no"/>
    <n v="58.027079303675052"/>
    <x v="617"/>
  </r>
  <r>
    <x v="622"/>
    <n v="71"/>
    <n v="71"/>
    <x v="0"/>
    <x v="1"/>
    <n v="7064"/>
    <x v="0"/>
    <x v="0"/>
    <x v="9"/>
    <s v="Sawyer"/>
    <s v="1Fam"/>
    <n v="65.835562612127291"/>
    <x v="1"/>
    <n v="5"/>
    <s v="Low"/>
    <n v="1977"/>
    <n v="1977"/>
    <n v="980"/>
    <s v="no"/>
    <s v="Below Average"/>
    <n v="980"/>
    <n v="0"/>
    <s v="1 Floor"/>
    <n v="980"/>
    <s v="no"/>
    <s v="Below Average"/>
    <n v="0"/>
    <n v="0"/>
    <n v="1"/>
    <n v="0"/>
    <n v="1"/>
    <s v="Less"/>
    <n v="6"/>
    <x v="152"/>
    <n v="1960"/>
    <s v="no"/>
    <n v="68.877551020408163"/>
    <x v="618"/>
  </r>
  <r>
    <x v="623"/>
    <s v="NA"/>
    <n v="69"/>
    <x v="0"/>
    <x v="0"/>
    <n v="2117"/>
    <x v="0"/>
    <x v="0"/>
    <x v="5"/>
    <s v=""/>
    <s v="TwnhsE"/>
    <n v="83.140020408338017"/>
    <x v="2"/>
    <n v="6"/>
    <s v="Low"/>
    <n v="2000"/>
    <n v="2000"/>
    <n v="756"/>
    <s v="no"/>
    <s v="Below Average"/>
    <n v="756"/>
    <n v="756"/>
    <s v="2 Floors"/>
    <n v="1512"/>
    <s v="no"/>
    <s v="Below Average"/>
    <n v="0"/>
    <n v="0"/>
    <n v="2"/>
    <n v="1"/>
    <n v="3"/>
    <s v="More"/>
    <n v="4"/>
    <x v="78"/>
    <n v="2268"/>
    <s v="no"/>
    <n v="74.294532627865962"/>
    <x v="619"/>
  </r>
  <r>
    <x v="624"/>
    <n v="80"/>
    <n v="80"/>
    <x v="0"/>
    <x v="1"/>
    <n v="10400"/>
    <x v="0"/>
    <x v="0"/>
    <x v="6"/>
    <s v="NWAmes"/>
    <s v="1Fam"/>
    <n v="67.115548801871967"/>
    <x v="1"/>
    <n v="6"/>
    <s v="Low"/>
    <n v="1972"/>
    <n v="1972"/>
    <n v="732"/>
    <s v="no"/>
    <s v="Below Average"/>
    <n v="1012"/>
    <n v="778"/>
    <s v="2 Floors"/>
    <n v="1790"/>
    <s v="no"/>
    <s v="Above Average"/>
    <n v="1"/>
    <n v="0"/>
    <n v="1"/>
    <n v="2"/>
    <n v="4"/>
    <s v="More"/>
    <n v="8"/>
    <x v="386"/>
    <n v="2522"/>
    <s v="no"/>
    <n v="65.483743061062654"/>
    <x v="620"/>
  </r>
  <r>
    <x v="625"/>
    <n v="87"/>
    <n v="87"/>
    <x v="0"/>
    <x v="1"/>
    <n v="10000"/>
    <x v="0"/>
    <x v="0"/>
    <x v="11"/>
    <s v="NAmes"/>
    <s v="1Fam"/>
    <n v="65.191384752822614"/>
    <x v="1"/>
    <n v="6"/>
    <s v="Low"/>
    <n v="1962"/>
    <n v="1962"/>
    <n v="1116"/>
    <s v="no"/>
    <s v="Above Average"/>
    <n v="1116"/>
    <n v="0"/>
    <s v="1 Floor"/>
    <n v="1116"/>
    <s v="no"/>
    <s v="Below Average"/>
    <n v="0"/>
    <n v="0"/>
    <n v="1"/>
    <n v="1"/>
    <n v="2"/>
    <s v="Less"/>
    <n v="5"/>
    <x v="39"/>
    <n v="2232"/>
    <s v="no"/>
    <n v="71.68458781362007"/>
    <x v="621"/>
  </r>
  <r>
    <x v="626"/>
    <s v="NA"/>
    <n v="69"/>
    <x v="0"/>
    <x v="0"/>
    <n v="12342"/>
    <x v="0"/>
    <x v="1"/>
    <x v="11"/>
    <s v="NAmes"/>
    <s v="1Fam"/>
    <n v="65.191384752822614"/>
    <x v="1"/>
    <n v="5"/>
    <s v="Low"/>
    <n v="1960"/>
    <n v="1978"/>
    <n v="978"/>
    <s v="no"/>
    <s v="Below Average"/>
    <n v="1422"/>
    <n v="0"/>
    <s v="1 Floor"/>
    <n v="1422"/>
    <s v="no"/>
    <s v="Below Average"/>
    <n v="0"/>
    <n v="0"/>
    <n v="1"/>
    <n v="0"/>
    <n v="1"/>
    <s v="Less"/>
    <n v="6"/>
    <x v="387"/>
    <n v="2400"/>
    <s v="no"/>
    <n v="58.291666666666664"/>
    <x v="622"/>
  </r>
  <r>
    <x v="627"/>
    <n v="80"/>
    <n v="80"/>
    <x v="0"/>
    <x v="1"/>
    <n v="9600"/>
    <x v="0"/>
    <x v="0"/>
    <x v="11"/>
    <s v="NAmes"/>
    <s v="1Fam"/>
    <n v="65.191384752822614"/>
    <x v="1"/>
    <n v="6"/>
    <s v="Low"/>
    <n v="1955"/>
    <n v="1972"/>
    <n v="1156"/>
    <s v="no"/>
    <s v="Above Average"/>
    <n v="1520"/>
    <n v="0"/>
    <s v="1 Floor"/>
    <n v="1520"/>
    <s v="no"/>
    <s v="Above Average"/>
    <n v="1"/>
    <n v="0"/>
    <n v="1"/>
    <n v="0"/>
    <n v="2"/>
    <s v="Less"/>
    <n v="7"/>
    <x v="36"/>
    <n v="2676"/>
    <s v="no"/>
    <n v="57.174887892376681"/>
    <x v="623"/>
  </r>
  <r>
    <x v="628"/>
    <n v="70"/>
    <n v="70"/>
    <x v="0"/>
    <x v="1"/>
    <n v="11606"/>
    <x v="0"/>
    <x v="1"/>
    <x v="11"/>
    <s v="NAmes"/>
    <s v="1Fam"/>
    <n v="65.191384752822614"/>
    <x v="1"/>
    <n v="5"/>
    <s v="Low"/>
    <n v="1969"/>
    <n v="1969"/>
    <n v="1040"/>
    <s v="no"/>
    <s v="Below Average"/>
    <n v="1040"/>
    <n v="1040"/>
    <s v="2 Floors"/>
    <n v="2080"/>
    <s v="no"/>
    <s v="Above Average"/>
    <n v="0"/>
    <n v="1"/>
    <n v="1"/>
    <n v="2"/>
    <n v="4"/>
    <s v="More"/>
    <n v="9"/>
    <x v="152"/>
    <n v="3120"/>
    <s v="no"/>
    <n v="43.269230769230766"/>
    <x v="624"/>
  </r>
  <r>
    <x v="629"/>
    <n v="82"/>
    <n v="82"/>
    <x v="0"/>
    <x v="1"/>
    <n v="9020"/>
    <x v="0"/>
    <x v="0"/>
    <x v="11"/>
    <s v="NAmes"/>
    <s v="1Fam"/>
    <n v="65.191384752822614"/>
    <x v="1"/>
    <n v="6"/>
    <s v="Low"/>
    <n v="1964"/>
    <n v="1964"/>
    <n v="1248"/>
    <s v="no"/>
    <s v="Above Average"/>
    <n v="1350"/>
    <n v="0"/>
    <s v="1 Floor"/>
    <n v="1350"/>
    <s v="no"/>
    <s v="Below Average"/>
    <n v="1"/>
    <n v="0"/>
    <n v="1"/>
    <n v="1"/>
    <n v="3"/>
    <s v="More"/>
    <n v="6"/>
    <x v="78"/>
    <n v="2598"/>
    <s v="no"/>
    <n v="64.857582755966135"/>
    <x v="625"/>
  </r>
  <r>
    <x v="630"/>
    <n v="50"/>
    <n v="50"/>
    <x v="0"/>
    <x v="0"/>
    <n v="9000"/>
    <x v="0"/>
    <x v="0"/>
    <x v="7"/>
    <s v="OldTown"/>
    <s v="1Fam"/>
    <n v="57.90974368543602"/>
    <x v="1"/>
    <n v="5"/>
    <s v="Low"/>
    <n v="1880"/>
    <n v="1991"/>
    <n v="636"/>
    <s v="no"/>
    <s v="Below Average"/>
    <n v="1089"/>
    <n v="661"/>
    <s v="2 Floors"/>
    <n v="1750"/>
    <s v="no"/>
    <s v="Above Average"/>
    <n v="0"/>
    <n v="0"/>
    <n v="1"/>
    <n v="0"/>
    <n v="1"/>
    <s v="Less"/>
    <n v="8"/>
    <x v="310"/>
    <n v="2386"/>
    <s v="no"/>
    <n v="51.969823973176865"/>
    <x v="626"/>
  </r>
  <r>
    <x v="631"/>
    <n v="34"/>
    <n v="34"/>
    <x v="0"/>
    <x v="0"/>
    <n v="4590"/>
    <x v="0"/>
    <x v="0"/>
    <x v="10"/>
    <s v=""/>
    <s v="Twnhs"/>
    <n v="92.435750489847905"/>
    <x v="2"/>
    <n v="8"/>
    <s v="High"/>
    <n v="2006"/>
    <n v="2006"/>
    <n v="1554"/>
    <s v="no"/>
    <s v="Above Average"/>
    <n v="1554"/>
    <n v="0"/>
    <s v="1 Floor"/>
    <n v="1554"/>
    <s v="no"/>
    <s v="Above Average"/>
    <n v="0"/>
    <n v="0"/>
    <n v="2"/>
    <n v="0"/>
    <n v="2"/>
    <s v="Less"/>
    <n v="6"/>
    <x v="388"/>
    <n v="3108"/>
    <s v="no"/>
    <n v="67.4066924066924"/>
    <x v="627"/>
  </r>
  <r>
    <x v="632"/>
    <n v="85"/>
    <n v="85"/>
    <x v="0"/>
    <x v="1"/>
    <n v="11900"/>
    <x v="0"/>
    <x v="1"/>
    <x v="6"/>
    <s v="NWAmes"/>
    <s v="1Fam"/>
    <n v="67.115548801871967"/>
    <x v="1"/>
    <n v="7"/>
    <s v="High"/>
    <n v="1977"/>
    <n v="1977"/>
    <n v="1386"/>
    <s v="no"/>
    <s v="Above Average"/>
    <n v="1411"/>
    <n v="0"/>
    <s v="1 Floor"/>
    <n v="1411"/>
    <s v="no"/>
    <s v="Below Average"/>
    <n v="0"/>
    <n v="0"/>
    <n v="2"/>
    <n v="0"/>
    <n v="2"/>
    <s v="Less"/>
    <n v="6"/>
    <x v="222"/>
    <n v="2797"/>
    <s v="no"/>
    <n v="29.495888451912762"/>
    <x v="628"/>
  </r>
  <r>
    <x v="633"/>
    <n v="80"/>
    <n v="80"/>
    <x v="0"/>
    <x v="1"/>
    <n v="9250"/>
    <x v="0"/>
    <x v="0"/>
    <x v="11"/>
    <s v="NAmes"/>
    <s v="1Fam"/>
    <n v="65.191384752822614"/>
    <x v="1"/>
    <n v="5"/>
    <s v="Low"/>
    <n v="1954"/>
    <n v="2005"/>
    <n v="1056"/>
    <s v="no"/>
    <s v="Below Average"/>
    <n v="1056"/>
    <n v="0"/>
    <s v="1 Floor"/>
    <n v="1056"/>
    <s v="no"/>
    <s v="Below Average"/>
    <n v="0"/>
    <n v="1"/>
    <n v="1"/>
    <n v="0"/>
    <n v="2"/>
    <s v="Less"/>
    <n v="6"/>
    <x v="21"/>
    <n v="2112"/>
    <s v="no"/>
    <n v="66.003787878787875"/>
    <x v="629"/>
  </r>
  <r>
    <x v="634"/>
    <n v="64"/>
    <n v="64"/>
    <x v="0"/>
    <x v="0"/>
    <n v="6979"/>
    <x v="0"/>
    <x v="0"/>
    <x v="7"/>
    <s v=""/>
    <s v="Duplex"/>
    <n v="57.90974368543602"/>
    <x v="2"/>
    <n v="6"/>
    <s v="Low"/>
    <n v="1980"/>
    <n v="1980"/>
    <n v="1056"/>
    <s v="no"/>
    <s v="Below Average"/>
    <n v="1056"/>
    <n v="0"/>
    <s v="1 Floor"/>
    <n v="1056"/>
    <s v="no"/>
    <s v="Below Average"/>
    <n v="2"/>
    <n v="0"/>
    <n v="0"/>
    <n v="0"/>
    <n v="2"/>
    <s v="Less"/>
    <n v="4"/>
    <x v="12"/>
    <n v="2112"/>
    <s v="no"/>
    <n v="68.181818181818187"/>
    <x v="630"/>
  </r>
  <r>
    <x v="635"/>
    <n v="60"/>
    <n v="60"/>
    <x v="0"/>
    <x v="0"/>
    <n v="10896"/>
    <x v="0"/>
    <x v="1"/>
    <x v="23"/>
    <s v=""/>
    <s v="2fmCon"/>
    <n v="56.717772915383847"/>
    <x v="2"/>
    <n v="6"/>
    <s v="Low"/>
    <n v="1914"/>
    <n v="1995"/>
    <n v="1440"/>
    <s v="no"/>
    <s v="Above Average"/>
    <n v="1440"/>
    <n v="1440"/>
    <s v="2 Floors"/>
    <n v="3395"/>
    <s v="yes"/>
    <s v="Above Average"/>
    <n v="0"/>
    <n v="0"/>
    <n v="2"/>
    <n v="0"/>
    <n v="2"/>
    <s v="Less"/>
    <n v="14"/>
    <x v="7"/>
    <n v="4835"/>
    <s v="yes"/>
    <n v="41.365046535677351"/>
    <x v="631"/>
  </r>
  <r>
    <x v="636"/>
    <n v="51"/>
    <n v="51"/>
    <x v="0"/>
    <x v="0"/>
    <n v="6120"/>
    <x v="0"/>
    <x v="0"/>
    <x v="8"/>
    <s v="BrkSide"/>
    <s v="1Fam"/>
    <n v="64.919237492322253"/>
    <x v="1"/>
    <n v="2"/>
    <s v="Low"/>
    <n v="1936"/>
    <n v="1950"/>
    <n v="264"/>
    <s v="no"/>
    <s v="Below Average"/>
    <n v="800"/>
    <n v="0"/>
    <s v="1 Floor"/>
    <n v="800"/>
    <s v="no"/>
    <s v="Below Average"/>
    <n v="0"/>
    <n v="0"/>
    <n v="1"/>
    <n v="0"/>
    <n v="1"/>
    <s v="Less"/>
    <n v="4"/>
    <x v="284"/>
    <n v="1064"/>
    <s v="no"/>
    <n v="56.390977443609025"/>
    <x v="632"/>
  </r>
  <r>
    <x v="637"/>
    <n v="50"/>
    <n v="50"/>
    <x v="0"/>
    <x v="0"/>
    <n v="6000"/>
    <x v="0"/>
    <x v="0"/>
    <x v="7"/>
    <s v=""/>
    <s v="2fmCon"/>
    <n v="57.90974368543602"/>
    <x v="2"/>
    <n v="5"/>
    <s v="Low"/>
    <n v="1954"/>
    <n v="1954"/>
    <n v="811"/>
    <s v="no"/>
    <s v="Below Average"/>
    <n v="811"/>
    <n v="576"/>
    <s v="2 Floors"/>
    <n v="1387"/>
    <s v="no"/>
    <s v="Below Average"/>
    <n v="0"/>
    <n v="0"/>
    <n v="2"/>
    <n v="0"/>
    <n v="2"/>
    <s v="Less"/>
    <n v="7"/>
    <x v="389"/>
    <n v="2198"/>
    <s v="no"/>
    <n v="42.311191992720659"/>
    <x v="633"/>
  </r>
  <r>
    <x v="638"/>
    <n v="67"/>
    <n v="67"/>
    <x v="0"/>
    <x v="0"/>
    <n v="8777"/>
    <x v="0"/>
    <x v="0"/>
    <x v="15"/>
    <s v="Edwards"/>
    <s v="1Fam"/>
    <n v="61.772149970231268"/>
    <x v="1"/>
    <n v="5"/>
    <s v="Low"/>
    <n v="1910"/>
    <n v="1950"/>
    <n v="796"/>
    <s v="no"/>
    <s v="Below Average"/>
    <n v="796"/>
    <n v="0"/>
    <s v="1 Floor"/>
    <n v="796"/>
    <s v="no"/>
    <s v="Below Average"/>
    <n v="0"/>
    <n v="0"/>
    <n v="1"/>
    <n v="0"/>
    <n v="1"/>
    <s v="Less"/>
    <n v="4"/>
    <x v="82"/>
    <n v="1592"/>
    <s v="no"/>
    <n v="53.391959798994975"/>
    <x v="634"/>
  </r>
  <r>
    <x v="639"/>
    <n v="53"/>
    <n v="53"/>
    <x v="0"/>
    <x v="0"/>
    <n v="3982"/>
    <x v="0"/>
    <x v="0"/>
    <x v="21"/>
    <s v=""/>
    <s v="TwnhsE"/>
    <n v="63.149684044233808"/>
    <x v="2"/>
    <n v="8"/>
    <s v="High"/>
    <n v="2006"/>
    <n v="2006"/>
    <n v="1520"/>
    <s v="no"/>
    <s v="Above Average"/>
    <n v="1567"/>
    <n v="0"/>
    <s v="1 Floor"/>
    <n v="1567"/>
    <s v="no"/>
    <s v="Above Average"/>
    <n v="1"/>
    <n v="0"/>
    <n v="2"/>
    <n v="0"/>
    <n v="3"/>
    <s v="More"/>
    <n v="7"/>
    <x v="390"/>
    <n v="3087"/>
    <s v="no"/>
    <n v="85.70165208940719"/>
    <x v="635"/>
  </r>
  <r>
    <x v="640"/>
    <n v="62"/>
    <n v="62"/>
    <x v="0"/>
    <x v="0"/>
    <n v="12677"/>
    <x v="0"/>
    <x v="1"/>
    <x v="10"/>
    <s v=""/>
    <s v="TwnhsE"/>
    <n v="92.435750489847905"/>
    <x v="2"/>
    <n v="8"/>
    <s v="High"/>
    <n v="2003"/>
    <n v="2004"/>
    <n v="1518"/>
    <s v="no"/>
    <s v="Above Average"/>
    <n v="1518"/>
    <n v="0"/>
    <s v="1 Floor"/>
    <n v="1518"/>
    <s v="no"/>
    <s v="Above Average"/>
    <n v="0"/>
    <n v="0"/>
    <n v="1"/>
    <n v="1"/>
    <n v="2"/>
    <s v="Less"/>
    <n v="6"/>
    <x v="391"/>
    <n v="3036"/>
    <s v="no"/>
    <n v="90.250329380764157"/>
    <x v="636"/>
  </r>
  <r>
    <x v="641"/>
    <s v="NA"/>
    <n v="69"/>
    <x v="0"/>
    <x v="0"/>
    <n v="7050"/>
    <x v="0"/>
    <x v="0"/>
    <x v="5"/>
    <s v="Somerst"/>
    <s v="1Fam"/>
    <n v="83.140020408338017"/>
    <x v="0"/>
    <n v="7"/>
    <s v="High"/>
    <n v="2001"/>
    <n v="2001"/>
    <n v="1057"/>
    <s v="no"/>
    <s v="Below Average"/>
    <n v="1057"/>
    <n v="872"/>
    <s v="2 Floors"/>
    <n v="1929"/>
    <s v="no"/>
    <s v="Above Average"/>
    <n v="1"/>
    <n v="0"/>
    <n v="2"/>
    <n v="1"/>
    <n v="4"/>
    <s v="More"/>
    <n v="7"/>
    <x v="64"/>
    <n v="2986"/>
    <s v="no"/>
    <n v="75.686537173476225"/>
    <x v="637"/>
  </r>
  <r>
    <x v="642"/>
    <n v="75"/>
    <n v="75"/>
    <x v="0"/>
    <x v="1"/>
    <n v="13860"/>
    <x v="0"/>
    <x v="1"/>
    <x v="11"/>
    <s v="NAmes"/>
    <s v="1Fam"/>
    <n v="65.191384752822614"/>
    <x v="1"/>
    <n v="8"/>
    <s v="High"/>
    <n v="1972"/>
    <n v="1995"/>
    <n v="1952"/>
    <s v="no"/>
    <s v="Above Average"/>
    <n v="2000"/>
    <n v="704"/>
    <s v="2 Floors"/>
    <n v="2704"/>
    <s v="no"/>
    <s v="Above Average"/>
    <n v="1"/>
    <n v="0"/>
    <n v="2"/>
    <n v="1"/>
    <n v="4"/>
    <s v="More"/>
    <n v="9"/>
    <x v="11"/>
    <n v="4656"/>
    <s v="yes"/>
    <n v="74.097938144329902"/>
    <x v="638"/>
  </r>
  <r>
    <x v="643"/>
    <n v="80"/>
    <n v="80"/>
    <x v="0"/>
    <x v="1"/>
    <n v="10793"/>
    <x v="0"/>
    <x v="1"/>
    <x v="6"/>
    <s v="NWAmes"/>
    <s v="1Fam"/>
    <n v="67.115548801871967"/>
    <x v="1"/>
    <n v="5"/>
    <s v="Low"/>
    <n v="1969"/>
    <n v="1969"/>
    <n v="780"/>
    <s v="no"/>
    <s v="Below Average"/>
    <n v="780"/>
    <n v="840"/>
    <s v="2 Floors"/>
    <n v="1620"/>
    <s v="no"/>
    <s v="Above Average"/>
    <n v="0"/>
    <n v="0"/>
    <n v="2"/>
    <n v="1"/>
    <n v="3"/>
    <s v="More"/>
    <n v="7"/>
    <x v="135"/>
    <n v="2400"/>
    <s v="no"/>
    <n v="63.333333333333336"/>
    <x v="639"/>
  </r>
  <r>
    <x v="644"/>
    <n v="85"/>
    <n v="85"/>
    <x v="0"/>
    <x v="1"/>
    <n v="9187"/>
    <x v="0"/>
    <x v="0"/>
    <x v="5"/>
    <s v="Somerst"/>
    <s v="1Fam"/>
    <n v="83.140020408338017"/>
    <x v="0"/>
    <n v="9"/>
    <s v="High"/>
    <n v="2009"/>
    <n v="2009"/>
    <n v="1766"/>
    <s v="no"/>
    <s v="Above Average"/>
    <n v="1766"/>
    <n v="0"/>
    <s v="1 Floor"/>
    <n v="1766"/>
    <s v="no"/>
    <s v="Above Average"/>
    <n v="1"/>
    <n v="0"/>
    <n v="2"/>
    <n v="1"/>
    <n v="4"/>
    <s v="More"/>
    <n v="7"/>
    <x v="392"/>
    <n v="3532"/>
    <s v="no"/>
    <n v="105.00509626274065"/>
    <x v="640"/>
  </r>
  <r>
    <x v="645"/>
    <s v="NA"/>
    <n v="69"/>
    <x v="0"/>
    <x v="0"/>
    <n v="10530"/>
    <x v="0"/>
    <x v="1"/>
    <x v="11"/>
    <s v="NAmes"/>
    <s v="1Fam"/>
    <n v="65.191384752822614"/>
    <x v="1"/>
    <n v="6"/>
    <s v="Low"/>
    <n v="1971"/>
    <n v="1971"/>
    <n v="981"/>
    <s v="no"/>
    <s v="Below Average"/>
    <n v="981"/>
    <n v="0"/>
    <s v="1 Floor"/>
    <n v="981"/>
    <s v="no"/>
    <s v="Below Average"/>
    <n v="1"/>
    <n v="0"/>
    <n v="1"/>
    <n v="1"/>
    <n v="3"/>
    <s v="More"/>
    <n v="5"/>
    <x v="393"/>
    <n v="1962"/>
    <s v="no"/>
    <n v="73.012232415902147"/>
    <x v="641"/>
  </r>
  <r>
    <x v="646"/>
    <n v="60"/>
    <n v="60"/>
    <x v="0"/>
    <x v="0"/>
    <n v="7200"/>
    <x v="0"/>
    <x v="0"/>
    <x v="11"/>
    <s v="NAmes"/>
    <s v="1Fam"/>
    <n v="65.191384752822614"/>
    <x v="1"/>
    <n v="5"/>
    <s v="Low"/>
    <n v="1950"/>
    <n v="1950"/>
    <n v="0"/>
    <s v="yes"/>
    <s v="Below Average"/>
    <n v="1048"/>
    <n v="0"/>
    <s v="1 Floor"/>
    <n v="1048"/>
    <s v="no"/>
    <s v="Below Average"/>
    <n v="0"/>
    <n v="0"/>
    <n v="1"/>
    <n v="0"/>
    <n v="1"/>
    <s v="Less"/>
    <n v="7"/>
    <x v="394"/>
    <n v="1048"/>
    <s v="no"/>
    <n v="93.797709923664115"/>
    <x v="642"/>
  </r>
  <r>
    <x v="647"/>
    <n v="85"/>
    <n v="85"/>
    <x v="0"/>
    <x v="1"/>
    <n v="10452"/>
    <x v="0"/>
    <x v="0"/>
    <x v="15"/>
    <s v="Edwards"/>
    <s v="1Fam"/>
    <n v="61.772149970231268"/>
    <x v="1"/>
    <n v="6"/>
    <s v="Low"/>
    <n v="1953"/>
    <n v="1953"/>
    <n v="1094"/>
    <s v="no"/>
    <s v="Above Average"/>
    <n v="1094"/>
    <n v="0"/>
    <s v="1 Floor"/>
    <n v="1094"/>
    <s v="no"/>
    <s v="Below Average"/>
    <n v="0"/>
    <n v="0"/>
    <n v="1"/>
    <n v="0"/>
    <n v="1"/>
    <s v="Less"/>
    <n v="5"/>
    <x v="106"/>
    <n v="2188"/>
    <s v="no"/>
    <n v="70.840950639853745"/>
    <x v="643"/>
  </r>
  <r>
    <x v="648"/>
    <n v="70"/>
    <n v="70"/>
    <x v="0"/>
    <x v="1"/>
    <n v="7700"/>
    <x v="0"/>
    <x v="0"/>
    <x v="11"/>
    <s v="NAmes"/>
    <s v="1Fam"/>
    <n v="65.191384752822614"/>
    <x v="1"/>
    <n v="6"/>
    <s v="Low"/>
    <n v="1966"/>
    <n v="1966"/>
    <n v="756"/>
    <s v="no"/>
    <s v="Below Average"/>
    <n v="1051"/>
    <n v="788"/>
    <s v="2 Floors"/>
    <n v="1839"/>
    <s v="no"/>
    <s v="Above Average"/>
    <n v="0"/>
    <n v="0"/>
    <n v="1"/>
    <n v="1"/>
    <n v="2"/>
    <s v="Less"/>
    <n v="7"/>
    <x v="106"/>
    <n v="2595"/>
    <s v="no"/>
    <n v="59.73025048169557"/>
    <x v="644"/>
  </r>
  <r>
    <x v="649"/>
    <n v="21"/>
    <n v="21"/>
    <x v="1"/>
    <x v="0"/>
    <n v="1936"/>
    <x v="0"/>
    <x v="0"/>
    <x v="14"/>
    <s v=""/>
    <s v="Twnhs"/>
    <s v=""/>
    <x v="2"/>
    <n v="4"/>
    <s v="Low"/>
    <n v="1970"/>
    <n v="1970"/>
    <n v="630"/>
    <s v="no"/>
    <s v="Below Average"/>
    <n v="630"/>
    <n v="0"/>
    <s v="1 Floor"/>
    <n v="630"/>
    <s v="no"/>
    <s v="Below Average"/>
    <n v="1"/>
    <n v="0"/>
    <n v="1"/>
    <n v="0"/>
    <n v="2"/>
    <s v="Less"/>
    <n v="3"/>
    <x v="112"/>
    <n v="1260"/>
    <s v="no"/>
    <n v="67.063492063492063"/>
    <x v="645"/>
  </r>
  <r>
    <x v="650"/>
    <n v="65"/>
    <n v="65"/>
    <x v="0"/>
    <x v="0"/>
    <n v="8125"/>
    <x v="0"/>
    <x v="0"/>
    <x v="5"/>
    <s v="Somerst"/>
    <s v="1Fam"/>
    <n v="83.140020408338017"/>
    <x v="0"/>
    <n v="7"/>
    <s v="High"/>
    <n v="2007"/>
    <n v="2007"/>
    <n v="813"/>
    <s v="no"/>
    <s v="Below Average"/>
    <n v="822"/>
    <n v="843"/>
    <s v="2 Floors"/>
    <n v="1665"/>
    <s v="no"/>
    <s v="Above Average"/>
    <n v="0"/>
    <n v="0"/>
    <n v="2"/>
    <n v="1"/>
    <n v="3"/>
    <s v="More"/>
    <n v="7"/>
    <x v="395"/>
    <n v="2478"/>
    <s v="no"/>
    <n v="83.111380145278446"/>
    <x v="646"/>
  </r>
  <r>
    <x v="651"/>
    <n v="60"/>
    <n v="60"/>
    <x v="0"/>
    <x v="0"/>
    <n v="9084"/>
    <x v="0"/>
    <x v="0"/>
    <x v="15"/>
    <s v="Edwards"/>
    <s v="1Fam"/>
    <n v="61.772149970231268"/>
    <x v="1"/>
    <n v="4"/>
    <s v="Low"/>
    <n v="1940"/>
    <n v="1950"/>
    <n v="755"/>
    <s v="no"/>
    <s v="Below Average"/>
    <n v="755"/>
    <n v="755"/>
    <s v="2 Floors"/>
    <n v="1510"/>
    <s v="no"/>
    <s v="Below Average"/>
    <n v="1"/>
    <n v="0"/>
    <n v="1"/>
    <n v="0"/>
    <n v="2"/>
    <s v="Less"/>
    <n v="7"/>
    <x v="280"/>
    <n v="2265"/>
    <s v="no"/>
    <n v="47.682119205298015"/>
    <x v="647"/>
  </r>
  <r>
    <x v="652"/>
    <n v="70"/>
    <n v="70"/>
    <x v="0"/>
    <x v="1"/>
    <n v="8750"/>
    <x v="0"/>
    <x v="0"/>
    <x v="0"/>
    <s v="CollgCr"/>
    <s v="1Fam"/>
    <n v="74.535824409408733"/>
    <x v="0"/>
    <n v="7"/>
    <s v="High"/>
    <n v="1996"/>
    <n v="1996"/>
    <n v="880"/>
    <s v="no"/>
    <s v="Below Average"/>
    <n v="909"/>
    <n v="807"/>
    <s v="2 Floors"/>
    <n v="1716"/>
    <s v="no"/>
    <s v="Above Average"/>
    <n v="0"/>
    <n v="0"/>
    <n v="2"/>
    <n v="1"/>
    <n v="3"/>
    <s v="More"/>
    <n v="7"/>
    <x v="272"/>
    <n v="2596"/>
    <s v="no"/>
    <n v="73.574730354391377"/>
    <x v="648"/>
  </r>
  <r>
    <x v="653"/>
    <n v="60"/>
    <n v="60"/>
    <x v="0"/>
    <x v="0"/>
    <n v="10320"/>
    <x v="0"/>
    <x v="0"/>
    <x v="13"/>
    <s v="IDOTRR"/>
    <s v="1Fam"/>
    <n v="52.131298928930256"/>
    <x v="1"/>
    <n v="6"/>
    <s v="Low"/>
    <n v="1906"/>
    <n v="1995"/>
    <n v="756"/>
    <s v="no"/>
    <s v="Below Average"/>
    <n v="756"/>
    <n v="713"/>
    <s v="2 Floors"/>
    <n v="1469"/>
    <s v="no"/>
    <s v="Below Average"/>
    <n v="0"/>
    <n v="0"/>
    <n v="1"/>
    <n v="0"/>
    <n v="1"/>
    <s v="Less"/>
    <n v="7"/>
    <x v="152"/>
    <n v="2225"/>
    <s v="no"/>
    <n v="60.674157303370784"/>
    <x v="649"/>
  </r>
  <r>
    <x v="654"/>
    <n v="91"/>
    <n v="91"/>
    <x v="0"/>
    <x v="1"/>
    <n v="10437"/>
    <x v="0"/>
    <x v="0"/>
    <x v="3"/>
    <s v="NoRidge"/>
    <s v="1Fam"/>
    <n v="82.673563019433331"/>
    <x v="0"/>
    <n v="8"/>
    <s v="High"/>
    <n v="1995"/>
    <n v="1995"/>
    <n v="2109"/>
    <s v="yes"/>
    <s v="Above Average"/>
    <n v="2113"/>
    <n v="0"/>
    <s v="1 Floor"/>
    <n v="2113"/>
    <s v="no"/>
    <s v="Above Average"/>
    <n v="1"/>
    <n v="0"/>
    <n v="2"/>
    <n v="1"/>
    <n v="4"/>
    <s v="More"/>
    <n v="7"/>
    <x v="396"/>
    <n v="4222"/>
    <s v="no"/>
    <n v="82.899099952629086"/>
    <x v="650"/>
  </r>
  <r>
    <x v="655"/>
    <n v="21"/>
    <n v="21"/>
    <x v="1"/>
    <x v="0"/>
    <n v="1680"/>
    <x v="0"/>
    <x v="0"/>
    <x v="22"/>
    <s v=""/>
    <s v="Twnhs"/>
    <s v=""/>
    <x v="2"/>
    <n v="6"/>
    <s v="Low"/>
    <n v="1971"/>
    <n v="1971"/>
    <n v="525"/>
    <s v="no"/>
    <s v="Below Average"/>
    <n v="525"/>
    <n v="567"/>
    <s v="2 Floors"/>
    <n v="1092"/>
    <s v="no"/>
    <s v="Below Average"/>
    <n v="0"/>
    <n v="0"/>
    <n v="1"/>
    <n v="1"/>
    <n v="2"/>
    <s v="Less"/>
    <n v="6"/>
    <x v="209"/>
    <n v="1617"/>
    <s v="no"/>
    <n v="54.42176870748299"/>
    <x v="651"/>
  </r>
  <r>
    <x v="656"/>
    <n v="72"/>
    <n v="72"/>
    <x v="0"/>
    <x v="1"/>
    <n v="10007"/>
    <x v="0"/>
    <x v="0"/>
    <x v="11"/>
    <s v="NAmes"/>
    <s v="1Fam"/>
    <n v="65.191384752822614"/>
    <x v="1"/>
    <n v="5"/>
    <s v="Low"/>
    <n v="1959"/>
    <n v="2006"/>
    <n v="1053"/>
    <s v="no"/>
    <s v="Below Average"/>
    <n v="1053"/>
    <n v="0"/>
    <s v="1 Floor"/>
    <n v="1053"/>
    <s v="no"/>
    <s v="Below Average"/>
    <n v="1"/>
    <n v="0"/>
    <n v="1"/>
    <n v="1"/>
    <n v="3"/>
    <s v="More"/>
    <n v="5"/>
    <x v="397"/>
    <n v="2106"/>
    <s v="no"/>
    <n v="69.088319088319082"/>
    <x v="652"/>
  </r>
  <r>
    <x v="657"/>
    <n v="60"/>
    <n v="60"/>
    <x v="0"/>
    <x v="0"/>
    <n v="7200"/>
    <x v="0"/>
    <x v="0"/>
    <x v="2"/>
    <s v="Crawfor"/>
    <s v="1Fam"/>
    <n v="74.989820121918996"/>
    <x v="0"/>
    <n v="7"/>
    <s v="High"/>
    <n v="1931"/>
    <n v="2000"/>
    <n v="776"/>
    <s v="no"/>
    <s v="Below Average"/>
    <n v="851"/>
    <n v="651"/>
    <s v="2 Floors"/>
    <n v="1502"/>
    <s v="no"/>
    <s v="Below Average"/>
    <n v="0"/>
    <n v="0"/>
    <n v="1"/>
    <n v="1"/>
    <n v="2"/>
    <s v="Less"/>
    <n v="6"/>
    <x v="16"/>
    <n v="2278"/>
    <s v="no"/>
    <n v="65.408252853380162"/>
    <x v="653"/>
  </r>
  <r>
    <x v="658"/>
    <n v="78"/>
    <n v="78"/>
    <x v="0"/>
    <x v="1"/>
    <n v="17503"/>
    <x v="0"/>
    <x v="1"/>
    <x v="11"/>
    <s v="NAmes"/>
    <s v="1Fam"/>
    <n v="65.191384752822614"/>
    <x v="1"/>
    <n v="6"/>
    <s v="Low"/>
    <n v="1948"/>
    <n v="1950"/>
    <n v="912"/>
    <s v="no"/>
    <s v="Below Average"/>
    <n v="912"/>
    <n v="546"/>
    <s v="2 Floors"/>
    <n v="1458"/>
    <s v="no"/>
    <s v="Below Average"/>
    <n v="0"/>
    <n v="1"/>
    <n v="1"/>
    <n v="0"/>
    <n v="2"/>
    <s v="Less"/>
    <n v="6"/>
    <x v="398"/>
    <n v="2370"/>
    <s v="no"/>
    <n v="41.139240506329116"/>
    <x v="654"/>
  </r>
  <r>
    <x v="659"/>
    <n v="75"/>
    <n v="75"/>
    <x v="0"/>
    <x v="1"/>
    <n v="9937"/>
    <x v="0"/>
    <x v="0"/>
    <x v="15"/>
    <s v="Edwards"/>
    <s v="1Fam"/>
    <n v="61.772149970231268"/>
    <x v="1"/>
    <n v="5"/>
    <s v="Low"/>
    <n v="1964"/>
    <n v="1999"/>
    <n v="1486"/>
    <s v="no"/>
    <s v="Above Average"/>
    <n v="1486"/>
    <n v="0"/>
    <s v="1 Floor"/>
    <n v="1486"/>
    <s v="no"/>
    <s v="Below Average"/>
    <n v="1"/>
    <n v="0"/>
    <n v="1"/>
    <n v="0"/>
    <n v="2"/>
    <s v="Less"/>
    <n v="7"/>
    <x v="214"/>
    <n v="2972"/>
    <s v="no"/>
    <n v="56.191117092866754"/>
    <x v="655"/>
  </r>
  <r>
    <x v="660"/>
    <s v="NA"/>
    <n v="69"/>
    <x v="0"/>
    <x v="0"/>
    <n v="12384"/>
    <x v="0"/>
    <x v="1"/>
    <x v="6"/>
    <s v="NWAmes"/>
    <s v="1Fam"/>
    <n v="67.115548801871967"/>
    <x v="1"/>
    <n v="7"/>
    <s v="High"/>
    <n v="1976"/>
    <n v="1976"/>
    <n v="793"/>
    <s v="no"/>
    <s v="Below Average"/>
    <n v="1142"/>
    <n v="793"/>
    <s v="2 Floors"/>
    <n v="1935"/>
    <s v="no"/>
    <s v="Above Average"/>
    <n v="0"/>
    <n v="0"/>
    <n v="2"/>
    <n v="1"/>
    <n v="3"/>
    <s v="More"/>
    <n v="7"/>
    <x v="399"/>
    <n v="2728"/>
    <s v="no"/>
    <n v="72.543988269794724"/>
    <x v="656"/>
  </r>
  <r>
    <x v="661"/>
    <n v="52"/>
    <n v="52"/>
    <x v="0"/>
    <x v="0"/>
    <n v="46589"/>
    <x v="1"/>
    <x v="1"/>
    <x v="3"/>
    <s v="NoRidge"/>
    <s v="1Fam"/>
    <n v="82.673563019433331"/>
    <x v="0"/>
    <n v="8"/>
    <s v="High"/>
    <n v="1994"/>
    <n v="2005"/>
    <n v="1629"/>
    <s v="no"/>
    <s v="Above Average"/>
    <n v="1686"/>
    <n v="762"/>
    <s v="2 Floors"/>
    <n v="2448"/>
    <s v="no"/>
    <s v="Above Average"/>
    <n v="1"/>
    <n v="0"/>
    <n v="2"/>
    <n v="1"/>
    <n v="4"/>
    <s v="More"/>
    <n v="8"/>
    <x v="400"/>
    <n v="4077"/>
    <s v="no"/>
    <n v="98.601913171449596"/>
    <x v="657"/>
  </r>
  <r>
    <x v="662"/>
    <n v="120"/>
    <n v="120"/>
    <x v="1"/>
    <x v="1"/>
    <n v="13560"/>
    <x v="0"/>
    <x v="1"/>
    <x v="11"/>
    <s v="NAmes"/>
    <s v="1Fam"/>
    <n v="65.191384752822614"/>
    <x v="1"/>
    <n v="6"/>
    <s v="Low"/>
    <n v="1968"/>
    <n v="1968"/>
    <n v="1392"/>
    <s v="no"/>
    <s v="Above Average"/>
    <n v="1392"/>
    <n v="0"/>
    <s v="1 Floor"/>
    <n v="1392"/>
    <s v="no"/>
    <s v="Below Average"/>
    <n v="1"/>
    <n v="0"/>
    <n v="1"/>
    <n v="0"/>
    <n v="2"/>
    <s v="Less"/>
    <n v="5"/>
    <x v="50"/>
    <n v="2784"/>
    <s v="no"/>
    <n v="39.511494252873561"/>
    <x v="658"/>
  </r>
  <r>
    <x v="663"/>
    <n v="90"/>
    <n v="90"/>
    <x v="0"/>
    <x v="1"/>
    <n v="10012"/>
    <x v="0"/>
    <x v="0"/>
    <x v="15"/>
    <s v="Edwards"/>
    <s v="1Fam"/>
    <n v="61.772149970231268"/>
    <x v="1"/>
    <n v="4"/>
    <s v="Low"/>
    <n v="1972"/>
    <n v="1972"/>
    <n v="1138"/>
    <s v="no"/>
    <s v="Above Average"/>
    <n v="1181"/>
    <n v="0"/>
    <s v="1 Floor"/>
    <n v="1181"/>
    <s v="no"/>
    <s v="Below Average"/>
    <n v="1"/>
    <n v="0"/>
    <n v="2"/>
    <n v="0"/>
    <n v="3"/>
    <s v="More"/>
    <n v="6"/>
    <x v="381"/>
    <n v="2319"/>
    <s v="no"/>
    <n v="59.292798620094871"/>
    <x v="659"/>
  </r>
  <r>
    <x v="664"/>
    <n v="49"/>
    <n v="49"/>
    <x v="0"/>
    <x v="0"/>
    <n v="20896"/>
    <x v="1"/>
    <x v="1"/>
    <x v="5"/>
    <s v="Somerst"/>
    <s v="1Fam"/>
    <n v="83.140020408338017"/>
    <x v="0"/>
    <n v="8"/>
    <s v="High"/>
    <n v="2005"/>
    <n v="2006"/>
    <n v="2077"/>
    <s v="yes"/>
    <s v="Above Average"/>
    <n v="2097"/>
    <n v="0"/>
    <s v="1 Floor"/>
    <n v="2097"/>
    <s v="no"/>
    <s v="Above Average"/>
    <n v="1"/>
    <n v="0"/>
    <n v="1"/>
    <n v="1"/>
    <n v="3"/>
    <s v="More"/>
    <n v="8"/>
    <x v="401"/>
    <n v="4174"/>
    <s v="no"/>
    <n v="101.34163871586009"/>
    <x v="660"/>
  </r>
  <r>
    <x v="665"/>
    <n v="106"/>
    <n v="106"/>
    <x v="0"/>
    <x v="1"/>
    <n v="11194"/>
    <x v="0"/>
    <x v="1"/>
    <x v="17"/>
    <s v="Gilbert"/>
    <s v="1Fam"/>
    <n v="77.47396854876844"/>
    <x v="0"/>
    <n v="8"/>
    <s v="High"/>
    <n v="2000"/>
    <n v="2000"/>
    <n v="1406"/>
    <s v="no"/>
    <s v="Above Average"/>
    <n v="1454"/>
    <n v="482"/>
    <s v="2 Floors"/>
    <n v="1936"/>
    <s v="no"/>
    <s v="Above Average"/>
    <n v="0"/>
    <n v="0"/>
    <n v="2"/>
    <n v="1"/>
    <n v="3"/>
    <s v="More"/>
    <n v="7"/>
    <x v="402"/>
    <n v="3342"/>
    <s v="no"/>
    <n v="68.9706762417714"/>
    <x v="661"/>
  </r>
  <r>
    <x v="666"/>
    <s v="NA"/>
    <n v="69"/>
    <x v="0"/>
    <x v="0"/>
    <n v="18450"/>
    <x v="1"/>
    <x v="1"/>
    <x v="11"/>
    <s v="NAmes"/>
    <s v="1Fam"/>
    <n v="65.191384752822614"/>
    <x v="1"/>
    <n v="6"/>
    <s v="Low"/>
    <n v="1965"/>
    <n v="1979"/>
    <n v="1021"/>
    <s v="no"/>
    <s v="Below Average"/>
    <n v="1465"/>
    <n v="915"/>
    <s v="2 Floors"/>
    <n v="2380"/>
    <s v="no"/>
    <s v="Above Average"/>
    <n v="0"/>
    <n v="0"/>
    <n v="2"/>
    <n v="1"/>
    <n v="3"/>
    <s v="More"/>
    <n v="7"/>
    <x v="275"/>
    <n v="3401"/>
    <s v="no"/>
    <n v="37.930020582181712"/>
    <x v="662"/>
  </r>
  <r>
    <x v="667"/>
    <n v="65"/>
    <n v="65"/>
    <x v="0"/>
    <x v="0"/>
    <n v="8125"/>
    <x v="0"/>
    <x v="0"/>
    <x v="12"/>
    <s v="SawyerW"/>
    <s v="1Fam"/>
    <n v="71.682411868126678"/>
    <x v="0"/>
    <n v="6"/>
    <s v="Low"/>
    <n v="1994"/>
    <n v="1998"/>
    <n v="1408"/>
    <s v="no"/>
    <s v="Above Average"/>
    <n v="1679"/>
    <n v="0"/>
    <s v="1 Floor"/>
    <n v="1679"/>
    <s v="no"/>
    <s v="Above Average"/>
    <n v="1"/>
    <n v="0"/>
    <n v="2"/>
    <n v="0"/>
    <n v="3"/>
    <s v="More"/>
    <n v="7"/>
    <x v="74"/>
    <n v="3087"/>
    <s v="no"/>
    <n v="62.682215743440231"/>
    <x v="663"/>
  </r>
  <r>
    <x v="668"/>
    <s v="NA"/>
    <n v="69"/>
    <x v="0"/>
    <x v="0"/>
    <n v="14175"/>
    <x v="0"/>
    <x v="1"/>
    <x v="9"/>
    <s v="Sawyer"/>
    <s v="1Fam"/>
    <n v="65.835562612127291"/>
    <x v="1"/>
    <n v="5"/>
    <s v="Low"/>
    <n v="1956"/>
    <n v="1987"/>
    <n v="1188"/>
    <s v="no"/>
    <s v="Above Average"/>
    <n v="1437"/>
    <n v="0"/>
    <s v="1 Floor"/>
    <n v="1437"/>
    <s v="no"/>
    <s v="Below Average"/>
    <n v="1"/>
    <n v="0"/>
    <n v="1"/>
    <n v="1"/>
    <n v="3"/>
    <s v="More"/>
    <n v="6"/>
    <x v="282"/>
    <n v="2625"/>
    <s v="no"/>
    <n v="64"/>
    <x v="664"/>
  </r>
  <r>
    <x v="669"/>
    <n v="80"/>
    <n v="80"/>
    <x v="0"/>
    <x v="1"/>
    <n v="11600"/>
    <x v="0"/>
    <x v="1"/>
    <x v="2"/>
    <s v="Crawfor"/>
    <s v="1Fam"/>
    <n v="74.989820121918996"/>
    <x v="0"/>
    <n v="4"/>
    <s v="Low"/>
    <n v="1922"/>
    <n v="1950"/>
    <n v="700"/>
    <s v="no"/>
    <s v="Below Average"/>
    <n v="1180"/>
    <n v="0"/>
    <s v="1 Floor"/>
    <n v="1180"/>
    <s v="no"/>
    <s v="Below Average"/>
    <n v="0"/>
    <n v="0"/>
    <n v="1"/>
    <n v="0"/>
    <n v="1"/>
    <s v="Less"/>
    <n v="5"/>
    <x v="381"/>
    <n v="1880"/>
    <s v="no"/>
    <n v="73.138297872340431"/>
    <x v="665"/>
  </r>
  <r>
    <x v="670"/>
    <n v="64"/>
    <n v="64"/>
    <x v="0"/>
    <x v="0"/>
    <n v="8633"/>
    <x v="0"/>
    <x v="0"/>
    <x v="0"/>
    <s v="CollgCr"/>
    <s v="1Fam"/>
    <n v="74.535824409408733"/>
    <x v="0"/>
    <n v="6"/>
    <s v="Low"/>
    <n v="2005"/>
    <n v="2005"/>
    <n v="738"/>
    <s v="no"/>
    <s v="Below Average"/>
    <n v="738"/>
    <n v="738"/>
    <s v="2 Floors"/>
    <n v="1476"/>
    <s v="no"/>
    <s v="Below Average"/>
    <n v="1"/>
    <n v="0"/>
    <n v="2"/>
    <n v="1"/>
    <n v="4"/>
    <s v="More"/>
    <n v="7"/>
    <x v="403"/>
    <n v="2214"/>
    <s v="no"/>
    <n v="78.364950316169825"/>
    <x v="666"/>
  </r>
  <r>
    <x v="671"/>
    <n v="54"/>
    <n v="54"/>
    <x v="0"/>
    <x v="0"/>
    <n v="6629"/>
    <x v="0"/>
    <x v="0"/>
    <x v="15"/>
    <s v="Edwards"/>
    <s v="1Fam"/>
    <n v="61.772149970231268"/>
    <x v="1"/>
    <n v="6"/>
    <s v="Low"/>
    <n v="1925"/>
    <n v="1950"/>
    <n v="672"/>
    <s v="no"/>
    <s v="Below Average"/>
    <n v="697"/>
    <n v="672"/>
    <s v="2 Floors"/>
    <n v="1369"/>
    <s v="no"/>
    <s v="Below Average"/>
    <n v="1"/>
    <n v="0"/>
    <n v="2"/>
    <n v="0"/>
    <n v="3"/>
    <s v="More"/>
    <n v="6"/>
    <x v="404"/>
    <n v="2041"/>
    <s v="no"/>
    <n v="50.759431651151395"/>
    <x v="667"/>
  </r>
  <r>
    <x v="672"/>
    <s v="NA"/>
    <n v="69"/>
    <x v="0"/>
    <x v="0"/>
    <n v="11250"/>
    <x v="0"/>
    <x v="1"/>
    <x v="1"/>
    <s v="Veenker"/>
    <s v="1Fam"/>
    <n v="77.749411305761271"/>
    <x v="0"/>
    <n v="6"/>
    <s v="Low"/>
    <n v="1977"/>
    <n v="1977"/>
    <n v="1208"/>
    <s v="no"/>
    <s v="Above Average"/>
    <n v="1208"/>
    <n v="0"/>
    <s v="1 Floor"/>
    <n v="1208"/>
    <s v="no"/>
    <s v="Below Average"/>
    <n v="1"/>
    <n v="0"/>
    <n v="1"/>
    <n v="1"/>
    <n v="3"/>
    <s v="More"/>
    <n v="6"/>
    <x v="258"/>
    <n v="2416"/>
    <s v="no"/>
    <n v="68.294701986754973"/>
    <x v="668"/>
  </r>
  <r>
    <x v="673"/>
    <n v="110"/>
    <n v="110"/>
    <x v="1"/>
    <x v="1"/>
    <n v="14442"/>
    <x v="0"/>
    <x v="1"/>
    <x v="2"/>
    <s v="Crawfor"/>
    <s v="1Fam"/>
    <n v="74.989820121918996"/>
    <x v="0"/>
    <n v="6"/>
    <s v="Low"/>
    <n v="1957"/>
    <n v="2004"/>
    <n v="1477"/>
    <s v="no"/>
    <s v="Above Average"/>
    <n v="1839"/>
    <n v="0"/>
    <s v="1 Floor"/>
    <n v="1839"/>
    <s v="no"/>
    <s v="Above Average"/>
    <n v="1"/>
    <n v="0"/>
    <n v="2"/>
    <n v="0"/>
    <n v="3"/>
    <s v="More"/>
    <n v="7"/>
    <x v="405"/>
    <n v="3316"/>
    <s v="no"/>
    <n v="77.653799758745478"/>
    <x v="669"/>
  </r>
  <r>
    <x v="674"/>
    <n v="80"/>
    <n v="80"/>
    <x v="0"/>
    <x v="1"/>
    <n v="9200"/>
    <x v="0"/>
    <x v="0"/>
    <x v="11"/>
    <s v="NAmes"/>
    <s v="1Fam"/>
    <n v="65.191384752822614"/>
    <x v="1"/>
    <n v="6"/>
    <s v="Low"/>
    <n v="1965"/>
    <n v="1965"/>
    <n v="1136"/>
    <s v="no"/>
    <s v="Above Average"/>
    <n v="1136"/>
    <n v="0"/>
    <s v="1 Floor"/>
    <n v="1136"/>
    <s v="no"/>
    <s v="Below Average"/>
    <n v="1"/>
    <n v="0"/>
    <n v="1"/>
    <n v="0"/>
    <n v="2"/>
    <s v="Less"/>
    <n v="5"/>
    <x v="3"/>
    <n v="2272"/>
    <s v="no"/>
    <n v="61.619718309859152"/>
    <x v="670"/>
  </r>
  <r>
    <x v="675"/>
    <n v="24"/>
    <n v="24"/>
    <x v="1"/>
    <x v="0"/>
    <n v="2289"/>
    <x v="0"/>
    <x v="0"/>
    <x v="20"/>
    <s v=""/>
    <s v="Twnhs"/>
    <s v=""/>
    <x v="2"/>
    <n v="6"/>
    <s v="Low"/>
    <n v="1978"/>
    <n v="1978"/>
    <n v="855"/>
    <s v="no"/>
    <s v="Below Average"/>
    <n v="855"/>
    <n v="586"/>
    <s v="2 Floors"/>
    <n v="1441"/>
    <s v="no"/>
    <s v="Below Average"/>
    <n v="0"/>
    <n v="0"/>
    <n v="2"/>
    <n v="1"/>
    <n v="3"/>
    <s v="More"/>
    <n v="7"/>
    <x v="157"/>
    <n v="2296"/>
    <s v="no"/>
    <n v="64.677700348432055"/>
    <x v="671"/>
  </r>
  <r>
    <x v="676"/>
    <n v="60"/>
    <n v="60"/>
    <x v="0"/>
    <x v="0"/>
    <n v="9600"/>
    <x v="0"/>
    <x v="0"/>
    <x v="7"/>
    <s v="OldTown"/>
    <s v="1Fam"/>
    <n v="57.90974368543602"/>
    <x v="1"/>
    <n v="4"/>
    <s v="Low"/>
    <n v="1900"/>
    <n v="1950"/>
    <n v="1095"/>
    <s v="no"/>
    <s v="Above Average"/>
    <n v="1095"/>
    <n v="679"/>
    <s v="2 Floors"/>
    <n v="1774"/>
    <s v="no"/>
    <s v="Above Average"/>
    <n v="1"/>
    <n v="0"/>
    <n v="2"/>
    <n v="0"/>
    <n v="3"/>
    <s v="More"/>
    <n v="8"/>
    <x v="114"/>
    <n v="2869"/>
    <s v="no"/>
    <n v="30.324154757755316"/>
    <x v="672"/>
  </r>
  <r>
    <x v="677"/>
    <n v="52"/>
    <n v="52"/>
    <x v="0"/>
    <x v="0"/>
    <n v="9022"/>
    <x v="0"/>
    <x v="0"/>
    <x v="7"/>
    <s v="OldTown"/>
    <s v="1Fam"/>
    <n v="57.90974368543602"/>
    <x v="1"/>
    <n v="5"/>
    <s v="Low"/>
    <n v="1924"/>
    <n v="2006"/>
    <n v="768"/>
    <s v="no"/>
    <s v="Below Average"/>
    <n v="792"/>
    <n v="0"/>
    <s v="1 Floor"/>
    <n v="792"/>
    <s v="no"/>
    <s v="Below Average"/>
    <n v="0"/>
    <n v="0"/>
    <n v="1"/>
    <n v="0"/>
    <n v="1"/>
    <s v="Less"/>
    <n v="5"/>
    <x v="129"/>
    <n v="1560"/>
    <s v="no"/>
    <n v="70.192307692307693"/>
    <x v="673"/>
  </r>
  <r>
    <x v="678"/>
    <n v="80"/>
    <n v="80"/>
    <x v="0"/>
    <x v="1"/>
    <n v="11844"/>
    <x v="0"/>
    <x v="1"/>
    <x v="18"/>
    <s v="StoneBr"/>
    <s v="1Fam"/>
    <n v="100.53527892314388"/>
    <x v="0"/>
    <n v="8"/>
    <s v="High"/>
    <n v="2008"/>
    <n v="2008"/>
    <n v="2046"/>
    <s v="no"/>
    <s v="Above Average"/>
    <n v="2046"/>
    <n v="0"/>
    <s v="1 Floor"/>
    <n v="2046"/>
    <s v="no"/>
    <s v="Above Average"/>
    <n v="0"/>
    <n v="0"/>
    <n v="2"/>
    <n v="1"/>
    <n v="3"/>
    <s v="More"/>
    <n v="7"/>
    <x v="406"/>
    <n v="4092"/>
    <s v="no"/>
    <n v="91.03128054740958"/>
    <x v="674"/>
  </r>
  <r>
    <x v="679"/>
    <s v="NA"/>
    <n v="69"/>
    <x v="0"/>
    <x v="0"/>
    <n v="9945"/>
    <x v="0"/>
    <x v="0"/>
    <x v="9"/>
    <s v="Sawyer"/>
    <s v="1Fam"/>
    <n v="65.835562612127291"/>
    <x v="1"/>
    <n v="5"/>
    <s v="Low"/>
    <n v="1961"/>
    <n v="1961"/>
    <n v="988"/>
    <s v="no"/>
    <s v="Below Average"/>
    <n v="988"/>
    <n v="0"/>
    <s v="1 Floor"/>
    <n v="988"/>
    <s v="no"/>
    <s v="Below Average"/>
    <n v="1"/>
    <n v="0"/>
    <n v="1"/>
    <n v="0"/>
    <n v="2"/>
    <s v="Less"/>
    <n v="5"/>
    <x v="140"/>
    <n v="1976"/>
    <s v="no"/>
    <n v="65.030364372469634"/>
    <x v="675"/>
  </r>
  <r>
    <x v="680"/>
    <n v="50"/>
    <n v="50"/>
    <x v="0"/>
    <x v="0"/>
    <n v="8012"/>
    <x v="0"/>
    <x v="0"/>
    <x v="12"/>
    <s v=""/>
    <s v="TwnhsE"/>
    <n v="71.682411868126678"/>
    <x v="2"/>
    <n v="6"/>
    <s v="Low"/>
    <n v="1980"/>
    <n v="1980"/>
    <n v="923"/>
    <s v="no"/>
    <s v="Below Average"/>
    <n v="923"/>
    <n v="0"/>
    <s v="1 Floor"/>
    <n v="923"/>
    <s v="no"/>
    <s v="Below Average"/>
    <n v="0"/>
    <n v="0"/>
    <n v="2"/>
    <n v="0"/>
    <n v="2"/>
    <s v="Less"/>
    <n v="5"/>
    <x v="5"/>
    <n v="1846"/>
    <s v="no"/>
    <n v="77.464788732394368"/>
    <x v="676"/>
  </r>
  <r>
    <x v="681"/>
    <n v="55"/>
    <n v="55"/>
    <x v="0"/>
    <x v="0"/>
    <n v="4500"/>
    <x v="0"/>
    <x v="0"/>
    <x v="23"/>
    <s v="SWISU"/>
    <s v="1Fam"/>
    <n v="56.717772915383847"/>
    <x v="1"/>
    <n v="5"/>
    <s v="Low"/>
    <n v="1932"/>
    <n v="2000"/>
    <n v="793"/>
    <s v="no"/>
    <s v="Below Average"/>
    <n v="848"/>
    <n v="672"/>
    <s v="2 Floors"/>
    <n v="1520"/>
    <s v="no"/>
    <s v="Above Average"/>
    <n v="0"/>
    <n v="0"/>
    <n v="1"/>
    <n v="0"/>
    <n v="1"/>
    <s v="Less"/>
    <n v="6"/>
    <x v="407"/>
    <n v="2313"/>
    <s v="no"/>
    <n v="68.929528750540427"/>
    <x v="677"/>
  </r>
  <r>
    <x v="682"/>
    <s v="NA"/>
    <n v="69"/>
    <x v="0"/>
    <x v="0"/>
    <n v="2887"/>
    <x v="0"/>
    <x v="0"/>
    <x v="19"/>
    <s v="ClearCr"/>
    <s v="1Fam"/>
    <n v="71.6365553142886"/>
    <x v="0"/>
    <n v="6"/>
    <s v="Low"/>
    <n v="1996"/>
    <n v="1997"/>
    <n v="1291"/>
    <s v="no"/>
    <s v="Above Average"/>
    <n v="1291"/>
    <n v="0"/>
    <s v="1 Floor"/>
    <n v="1291"/>
    <s v="no"/>
    <s v="Below Average"/>
    <n v="1"/>
    <n v="0"/>
    <n v="1"/>
    <n v="0"/>
    <n v="2"/>
    <s v="Less"/>
    <n v="6"/>
    <x v="151"/>
    <n v="2582"/>
    <s v="no"/>
    <n v="67.002323780015487"/>
    <x v="678"/>
  </r>
  <r>
    <x v="683"/>
    <n v="90"/>
    <n v="90"/>
    <x v="0"/>
    <x v="1"/>
    <n v="11248"/>
    <x v="0"/>
    <x v="1"/>
    <x v="0"/>
    <s v="CollgCr"/>
    <s v="1Fam"/>
    <n v="74.535824409408733"/>
    <x v="0"/>
    <n v="9"/>
    <s v="High"/>
    <n v="2002"/>
    <n v="2002"/>
    <n v="1626"/>
    <s v="no"/>
    <s v="Above Average"/>
    <n v="1668"/>
    <n v="0"/>
    <s v="1 Floor"/>
    <n v="1668"/>
    <s v="no"/>
    <s v="Above Average"/>
    <n v="1"/>
    <n v="0"/>
    <n v="2"/>
    <n v="0"/>
    <n v="3"/>
    <s v="More"/>
    <n v="7"/>
    <x v="408"/>
    <n v="3294"/>
    <s v="no"/>
    <n v="86.520947176684885"/>
    <x v="679"/>
  </r>
  <r>
    <x v="684"/>
    <n v="58"/>
    <n v="58"/>
    <x v="0"/>
    <x v="0"/>
    <n v="16770"/>
    <x v="0"/>
    <x v="1"/>
    <x v="3"/>
    <s v="NoRidge"/>
    <s v="1Fam"/>
    <n v="82.673563019433331"/>
    <x v="0"/>
    <n v="7"/>
    <s v="High"/>
    <n v="1998"/>
    <n v="1998"/>
    <n v="1195"/>
    <s v="no"/>
    <s v="Above Average"/>
    <n v="1195"/>
    <n v="644"/>
    <s v="2 Floors"/>
    <n v="1839"/>
    <s v="no"/>
    <s v="Above Average"/>
    <n v="0"/>
    <n v="0"/>
    <n v="2"/>
    <n v="1"/>
    <n v="3"/>
    <s v="More"/>
    <n v="7"/>
    <x v="376"/>
    <n v="3034"/>
    <s v="no"/>
    <n v="72.841133816743579"/>
    <x v="680"/>
  </r>
  <r>
    <x v="685"/>
    <s v="NA"/>
    <n v="69"/>
    <x v="0"/>
    <x v="0"/>
    <n v="5062"/>
    <x v="0"/>
    <x v="0"/>
    <x v="18"/>
    <s v=""/>
    <s v="TwnhsE"/>
    <n v="100.53527892314388"/>
    <x v="2"/>
    <n v="7"/>
    <s v="High"/>
    <n v="1984"/>
    <n v="1984"/>
    <n v="1190"/>
    <s v="no"/>
    <s v="Above Average"/>
    <n v="1190"/>
    <n v="900"/>
    <s v="2 Floors"/>
    <n v="2090"/>
    <s v="no"/>
    <s v="Above Average"/>
    <n v="1"/>
    <n v="0"/>
    <n v="2"/>
    <n v="0"/>
    <n v="3"/>
    <s v="More"/>
    <n v="6"/>
    <x v="27"/>
    <n v="3280"/>
    <s v="no"/>
    <n v="63.262195121951223"/>
    <x v="681"/>
  </r>
  <r>
    <x v="686"/>
    <n v="84"/>
    <n v="84"/>
    <x v="0"/>
    <x v="1"/>
    <n v="10207"/>
    <x v="0"/>
    <x v="0"/>
    <x v="5"/>
    <s v="Somerst"/>
    <s v="1Fam"/>
    <n v="83.140020408338017"/>
    <x v="0"/>
    <n v="7"/>
    <s v="High"/>
    <n v="2007"/>
    <n v="2007"/>
    <n v="874"/>
    <s v="no"/>
    <s v="Below Average"/>
    <n v="874"/>
    <n v="887"/>
    <s v="2 Floors"/>
    <n v="1761"/>
    <s v="no"/>
    <s v="Above Average"/>
    <n v="0"/>
    <n v="0"/>
    <n v="3"/>
    <n v="0"/>
    <n v="3"/>
    <s v="More"/>
    <n v="7"/>
    <x v="409"/>
    <n v="2635"/>
    <s v="no"/>
    <n v="86.480075901328277"/>
    <x v="682"/>
  </r>
  <r>
    <x v="687"/>
    <s v="NA"/>
    <n v="69"/>
    <x v="0"/>
    <x v="0"/>
    <n v="5105"/>
    <x v="0"/>
    <x v="0"/>
    <x v="5"/>
    <s v=""/>
    <s v="TwnhsE"/>
    <n v="83.140020408338017"/>
    <x v="2"/>
    <n v="7"/>
    <s v="High"/>
    <n v="2004"/>
    <n v="2004"/>
    <n v="551"/>
    <s v="no"/>
    <s v="Below Average"/>
    <n v="551"/>
    <n v="551"/>
    <s v="2 Floors"/>
    <n v="1102"/>
    <s v="no"/>
    <s v="Below Average"/>
    <n v="0"/>
    <n v="0"/>
    <n v="2"/>
    <n v="1"/>
    <n v="3"/>
    <s v="More"/>
    <n v="4"/>
    <x v="410"/>
    <n v="1653"/>
    <s v="no"/>
    <n v="90.018148820326672"/>
    <x v="683"/>
  </r>
  <r>
    <x v="688"/>
    <n v="60"/>
    <n v="60"/>
    <x v="0"/>
    <x v="0"/>
    <n v="8089"/>
    <x v="0"/>
    <x v="0"/>
    <x v="18"/>
    <s v="StoneBr"/>
    <s v="1Fam"/>
    <n v="100.53527892314388"/>
    <x v="0"/>
    <n v="8"/>
    <s v="High"/>
    <n v="2007"/>
    <n v="2007"/>
    <n v="1419"/>
    <s v="no"/>
    <s v="Above Average"/>
    <n v="1419"/>
    <n v="0"/>
    <s v="1 Floor"/>
    <n v="1419"/>
    <s v="no"/>
    <s v="Below Average"/>
    <n v="1"/>
    <n v="0"/>
    <n v="2"/>
    <n v="0"/>
    <n v="3"/>
    <s v="More"/>
    <n v="7"/>
    <x v="411"/>
    <n v="2838"/>
    <s v="no"/>
    <n v="138.12544045102186"/>
    <x v="684"/>
  </r>
  <r>
    <x v="689"/>
    <n v="61"/>
    <n v="61"/>
    <x v="0"/>
    <x v="0"/>
    <n v="7577"/>
    <x v="0"/>
    <x v="0"/>
    <x v="10"/>
    <s v=""/>
    <s v="TwnhsE"/>
    <n v="92.435750489847905"/>
    <x v="2"/>
    <n v="6"/>
    <s v="Low"/>
    <n v="2005"/>
    <n v="2006"/>
    <n v="1362"/>
    <s v="no"/>
    <s v="Above Average"/>
    <n v="1362"/>
    <n v="0"/>
    <s v="1 Floor"/>
    <n v="1362"/>
    <s v="no"/>
    <s v="Below Average"/>
    <n v="0"/>
    <n v="0"/>
    <n v="2"/>
    <n v="0"/>
    <n v="2"/>
    <s v="Less"/>
    <n v="6"/>
    <x v="412"/>
    <n v="2724"/>
    <s v="no"/>
    <n v="71.475770925110126"/>
    <x v="685"/>
  </r>
  <r>
    <x v="690"/>
    <s v="NA"/>
    <n v="69"/>
    <x v="0"/>
    <x v="0"/>
    <n v="4426"/>
    <x v="0"/>
    <x v="0"/>
    <x v="0"/>
    <s v=""/>
    <s v="TwnhsE"/>
    <n v="74.535824409408733"/>
    <x v="2"/>
    <n v="6"/>
    <s v="Low"/>
    <n v="2004"/>
    <n v="2004"/>
    <n v="848"/>
    <s v="no"/>
    <s v="Below Average"/>
    <n v="848"/>
    <n v="0"/>
    <s v="1 Floor"/>
    <n v="848"/>
    <s v="no"/>
    <s v="Below Average"/>
    <n v="1"/>
    <n v="0"/>
    <n v="1"/>
    <n v="0"/>
    <n v="2"/>
    <s v="Less"/>
    <n v="3"/>
    <x v="42"/>
    <n v="1696"/>
    <s v="no"/>
    <n v="83.136792452830193"/>
    <x v="686"/>
  </r>
  <r>
    <x v="691"/>
    <n v="104"/>
    <n v="104"/>
    <x v="0"/>
    <x v="1"/>
    <n v="21535"/>
    <x v="1"/>
    <x v="1"/>
    <x v="3"/>
    <s v="NoRidge"/>
    <s v="1Fam"/>
    <n v="82.673563019433331"/>
    <x v="0"/>
    <n v="10"/>
    <s v="High"/>
    <n v="1994"/>
    <n v="1995"/>
    <n v="2444"/>
    <s v="yes"/>
    <s v="Above Average"/>
    <n v="2444"/>
    <n v="1872"/>
    <s v="2 Floors"/>
    <n v="4316"/>
    <s v="yes"/>
    <s v="Above Average"/>
    <n v="0"/>
    <n v="1"/>
    <n v="3"/>
    <n v="1"/>
    <n v="5"/>
    <s v="More"/>
    <n v="10"/>
    <x v="413"/>
    <n v="6760"/>
    <s v="yes"/>
    <n v="111.68639053254438"/>
    <x v="687"/>
  </r>
  <r>
    <x v="692"/>
    <n v="42"/>
    <n v="42"/>
    <x v="0"/>
    <x v="0"/>
    <n v="26178"/>
    <x v="1"/>
    <x v="1"/>
    <x v="16"/>
    <s v="Timber"/>
    <s v="1Fam"/>
    <n v="78.098980385544763"/>
    <x v="0"/>
    <n v="7"/>
    <s v="High"/>
    <n v="1989"/>
    <n v="1990"/>
    <n v="1210"/>
    <s v="no"/>
    <s v="Above Average"/>
    <n v="1238"/>
    <n v="1281"/>
    <s v="2 Floors"/>
    <n v="2519"/>
    <s v="no"/>
    <s v="Above Average"/>
    <n v="1"/>
    <n v="0"/>
    <n v="2"/>
    <n v="1"/>
    <n v="4"/>
    <s v="More"/>
    <n v="9"/>
    <x v="414"/>
    <n v="3729"/>
    <s v="no"/>
    <n v="89.836417270045587"/>
    <x v="688"/>
  </r>
  <r>
    <x v="693"/>
    <n v="60"/>
    <n v="60"/>
    <x v="0"/>
    <x v="0"/>
    <n v="5400"/>
    <x v="0"/>
    <x v="0"/>
    <x v="7"/>
    <s v="OldTown"/>
    <s v="1Fam"/>
    <n v="57.90974368543602"/>
    <x v="1"/>
    <n v="5"/>
    <s v="Low"/>
    <n v="1921"/>
    <n v="1968"/>
    <n v="1073"/>
    <s v="no"/>
    <s v="Above Average"/>
    <n v="1073"/>
    <n v="0"/>
    <s v="1 Floor"/>
    <n v="1073"/>
    <s v="no"/>
    <s v="Below Average"/>
    <n v="0"/>
    <n v="0"/>
    <n v="1"/>
    <n v="0"/>
    <n v="1"/>
    <s v="Less"/>
    <n v="4"/>
    <x v="415"/>
    <n v="2146"/>
    <s v="no"/>
    <n v="50.549860205032616"/>
    <x v="689"/>
  </r>
  <r>
    <x v="694"/>
    <n v="51"/>
    <n v="51"/>
    <x v="0"/>
    <x v="0"/>
    <n v="6120"/>
    <x v="0"/>
    <x v="0"/>
    <x v="8"/>
    <s v="BrkSide"/>
    <s v="1Fam"/>
    <n v="64.919237492322253"/>
    <x v="1"/>
    <n v="5"/>
    <s v="Low"/>
    <n v="1936"/>
    <n v="1950"/>
    <n v="927"/>
    <s v="no"/>
    <s v="Below Average"/>
    <n v="1067"/>
    <n v="472"/>
    <s v="2 Floors"/>
    <n v="1539"/>
    <s v="no"/>
    <s v="Above Average"/>
    <n v="0"/>
    <n v="0"/>
    <n v="1"/>
    <n v="1"/>
    <n v="2"/>
    <s v="Less"/>
    <n v="5"/>
    <x v="416"/>
    <n v="2466"/>
    <s v="no"/>
    <n v="57.380373073803732"/>
    <x v="690"/>
  </r>
  <r>
    <x v="695"/>
    <n v="54"/>
    <n v="54"/>
    <x v="0"/>
    <x v="0"/>
    <n v="13811"/>
    <x v="0"/>
    <x v="1"/>
    <x v="16"/>
    <s v="Timber"/>
    <s v="1Fam"/>
    <n v="78.098980385544763"/>
    <x v="0"/>
    <n v="6"/>
    <s v="Low"/>
    <n v="1987"/>
    <n v="1987"/>
    <n v="1112"/>
    <s v="no"/>
    <s v="Above Average"/>
    <n v="1137"/>
    <n v="0"/>
    <s v="1 Floor"/>
    <n v="1137"/>
    <s v="no"/>
    <s v="Below Average"/>
    <n v="1"/>
    <n v="0"/>
    <n v="2"/>
    <n v="0"/>
    <n v="3"/>
    <s v="More"/>
    <n v="5"/>
    <x v="105"/>
    <n v="2249"/>
    <s v="no"/>
    <n v="78.257003112494445"/>
    <x v="691"/>
  </r>
  <r>
    <x v="696"/>
    <n v="50"/>
    <n v="50"/>
    <x v="0"/>
    <x v="0"/>
    <n v="6000"/>
    <x v="0"/>
    <x v="0"/>
    <x v="8"/>
    <s v="BrkSide"/>
    <s v="1Fam"/>
    <n v="64.919237492322253"/>
    <x v="1"/>
    <n v="5"/>
    <s v="Low"/>
    <n v="1921"/>
    <n v="1950"/>
    <n v="616"/>
    <s v="no"/>
    <s v="Below Average"/>
    <n v="616"/>
    <n v="0"/>
    <s v="1 Floor"/>
    <n v="616"/>
    <s v="no"/>
    <s v="Below Average"/>
    <n v="0"/>
    <n v="0"/>
    <n v="1"/>
    <n v="0"/>
    <n v="1"/>
    <s v="Less"/>
    <n v="4"/>
    <x v="417"/>
    <n v="1232"/>
    <s v="no"/>
    <n v="72.240259740259745"/>
    <x v="692"/>
  </r>
  <r>
    <x v="697"/>
    <n v="57"/>
    <n v="57"/>
    <x v="0"/>
    <x v="0"/>
    <n v="6420"/>
    <x v="0"/>
    <x v="0"/>
    <x v="15"/>
    <s v="Edwards"/>
    <s v="1Fam"/>
    <n v="61.772149970231268"/>
    <x v="1"/>
    <n v="5"/>
    <s v="Low"/>
    <n v="1952"/>
    <n v="1952"/>
    <n v="980"/>
    <s v="no"/>
    <s v="Below Average"/>
    <n v="1148"/>
    <n v="0"/>
    <s v="1 Floor"/>
    <n v="1148"/>
    <s v="no"/>
    <s v="Below Average"/>
    <n v="0"/>
    <n v="1"/>
    <n v="1"/>
    <n v="0"/>
    <n v="2"/>
    <s v="Less"/>
    <n v="6"/>
    <x v="418"/>
    <n v="2128"/>
    <s v="no"/>
    <n v="58.035714285714285"/>
    <x v="693"/>
  </r>
  <r>
    <x v="698"/>
    <n v="65"/>
    <n v="65"/>
    <x v="0"/>
    <x v="0"/>
    <n v="8450"/>
    <x v="0"/>
    <x v="0"/>
    <x v="9"/>
    <s v="Sawyer"/>
    <s v="1Fam"/>
    <n v="65.835562612127291"/>
    <x v="1"/>
    <n v="5"/>
    <s v="Low"/>
    <n v="1965"/>
    <n v="2009"/>
    <n v="894"/>
    <s v="no"/>
    <s v="Below Average"/>
    <n v="894"/>
    <n v="0"/>
    <s v="1 Floor"/>
    <n v="894"/>
    <s v="no"/>
    <s v="Below Average"/>
    <n v="1"/>
    <n v="0"/>
    <n v="1"/>
    <n v="0"/>
    <n v="2"/>
    <s v="Less"/>
    <n v="5"/>
    <x v="419"/>
    <n v="1788"/>
    <s v="no"/>
    <n v="77.460850111856828"/>
    <x v="694"/>
  </r>
  <r>
    <x v="699"/>
    <n v="59"/>
    <n v="59"/>
    <x v="0"/>
    <x v="0"/>
    <n v="4282"/>
    <x v="0"/>
    <x v="0"/>
    <x v="5"/>
    <s v=""/>
    <s v="TwnhsE"/>
    <n v="83.140020408338017"/>
    <x v="2"/>
    <n v="7"/>
    <s v="High"/>
    <n v="2004"/>
    <n v="2004"/>
    <n v="1391"/>
    <s v="no"/>
    <s v="Above Average"/>
    <n v="1391"/>
    <n v="0"/>
    <s v="1 Floor"/>
    <n v="1391"/>
    <s v="no"/>
    <s v="Below Average"/>
    <n v="0"/>
    <n v="0"/>
    <n v="2"/>
    <n v="0"/>
    <n v="2"/>
    <s v="Less"/>
    <n v="5"/>
    <x v="420"/>
    <n v="2782"/>
    <s v="no"/>
    <n v="70.452911574406897"/>
    <x v="695"/>
  </r>
  <r>
    <x v="700"/>
    <n v="85"/>
    <n v="85"/>
    <x v="0"/>
    <x v="1"/>
    <n v="14331"/>
    <x v="0"/>
    <x v="1"/>
    <x v="16"/>
    <s v="Timber"/>
    <s v="1Fam"/>
    <n v="78.098980385544763"/>
    <x v="0"/>
    <n v="8"/>
    <s v="High"/>
    <n v="2002"/>
    <n v="2002"/>
    <n v="1800"/>
    <s v="no"/>
    <s v="Above Average"/>
    <n v="1800"/>
    <n v="0"/>
    <s v="1 Floor"/>
    <n v="1800"/>
    <s v="no"/>
    <s v="Above Average"/>
    <n v="1"/>
    <n v="0"/>
    <n v="2"/>
    <n v="0"/>
    <n v="3"/>
    <s v="More"/>
    <n v="7"/>
    <x v="421"/>
    <n v="3600"/>
    <s v="no"/>
    <n v="86.805555555555557"/>
    <x v="696"/>
  </r>
  <r>
    <x v="701"/>
    <n v="80"/>
    <n v="80"/>
    <x v="0"/>
    <x v="1"/>
    <n v="9600"/>
    <x v="0"/>
    <x v="0"/>
    <x v="6"/>
    <s v="NWAmes"/>
    <s v="1Fam"/>
    <n v="67.115548801871967"/>
    <x v="1"/>
    <n v="7"/>
    <s v="High"/>
    <n v="1969"/>
    <n v="1969"/>
    <n v="1164"/>
    <s v="no"/>
    <s v="Above Average"/>
    <n v="1164"/>
    <n v="0"/>
    <s v="1 Floor"/>
    <n v="1164"/>
    <s v="no"/>
    <s v="Below Average"/>
    <n v="0"/>
    <n v="0"/>
    <n v="1"/>
    <n v="1"/>
    <n v="2"/>
    <s v="Less"/>
    <n v="6"/>
    <x v="3"/>
    <n v="2328"/>
    <s v="no"/>
    <n v="60.137457044673539"/>
    <x v="697"/>
  </r>
  <r>
    <x v="702"/>
    <n v="82"/>
    <n v="82"/>
    <x v="0"/>
    <x v="1"/>
    <n v="12438"/>
    <x v="0"/>
    <x v="1"/>
    <x v="18"/>
    <s v="StoneBr"/>
    <s v="1Fam"/>
    <n v="100.53527892314388"/>
    <x v="0"/>
    <n v="8"/>
    <s v="High"/>
    <n v="2006"/>
    <n v="2006"/>
    <n v="1234"/>
    <s v="no"/>
    <s v="Above Average"/>
    <n v="1264"/>
    <n v="1312"/>
    <s v="2 Floors"/>
    <n v="2576"/>
    <s v="no"/>
    <s v="Above Average"/>
    <n v="0"/>
    <n v="0"/>
    <n v="2"/>
    <n v="1"/>
    <n v="3"/>
    <s v="More"/>
    <n v="10"/>
    <x v="422"/>
    <n v="3810"/>
    <s v="no"/>
    <n v="94.991863517060366"/>
    <x v="698"/>
  </r>
  <r>
    <x v="703"/>
    <n v="76"/>
    <n v="76"/>
    <x v="0"/>
    <x v="1"/>
    <n v="7630"/>
    <x v="0"/>
    <x v="0"/>
    <x v="7"/>
    <s v=""/>
    <s v="2fmCon"/>
    <n v="57.90974368543602"/>
    <x v="2"/>
    <n v="5"/>
    <s v="Low"/>
    <n v="1900"/>
    <n v="1996"/>
    <n v="360"/>
    <s v="no"/>
    <s v="Below Average"/>
    <n v="1032"/>
    <n v="780"/>
    <s v="2 Floors"/>
    <n v="1812"/>
    <s v="no"/>
    <s v="Above Average"/>
    <n v="0"/>
    <n v="0"/>
    <n v="2"/>
    <n v="0"/>
    <n v="2"/>
    <s v="Less"/>
    <n v="8"/>
    <x v="3"/>
    <n v="2172"/>
    <s v="no"/>
    <n v="64.456721915285456"/>
    <x v="699"/>
  </r>
  <r>
    <x v="704"/>
    <n v="70"/>
    <n v="70"/>
    <x v="0"/>
    <x v="1"/>
    <n v="8400"/>
    <x v="0"/>
    <x v="0"/>
    <x v="0"/>
    <s v="CollgCr"/>
    <s v="1Fam"/>
    <n v="74.535824409408733"/>
    <x v="0"/>
    <n v="7"/>
    <s v="High"/>
    <n v="2004"/>
    <n v="2005"/>
    <n v="1473"/>
    <s v="no"/>
    <s v="Above Average"/>
    <n v="1484"/>
    <n v="0"/>
    <s v="1 Floor"/>
    <n v="1484"/>
    <s v="no"/>
    <s v="Below Average"/>
    <n v="1"/>
    <n v="0"/>
    <n v="2"/>
    <n v="0"/>
    <n v="3"/>
    <s v="More"/>
    <n v="7"/>
    <x v="423"/>
    <n v="2957"/>
    <s v="no"/>
    <n v="72.032465336489679"/>
    <x v="700"/>
  </r>
  <r>
    <x v="705"/>
    <n v="70"/>
    <n v="70"/>
    <x v="0"/>
    <x v="1"/>
    <n v="5600"/>
    <x v="0"/>
    <x v="0"/>
    <x v="13"/>
    <s v=""/>
    <s v="2fmCon"/>
    <n v="52.131298928930256"/>
    <x v="2"/>
    <n v="4"/>
    <s v="Low"/>
    <n v="1930"/>
    <n v="1950"/>
    <n v="0"/>
    <s v="yes"/>
    <s v="Below Average"/>
    <n v="372"/>
    <n v="720"/>
    <s v="2 Floors"/>
    <n v="1092"/>
    <s v="no"/>
    <s v="Below Average"/>
    <n v="0"/>
    <n v="0"/>
    <n v="2"/>
    <n v="0"/>
    <n v="2"/>
    <s v="Less"/>
    <n v="7"/>
    <x v="424"/>
    <n v="1092"/>
    <s v="no"/>
    <n v="50.366300366300365"/>
    <x v="701"/>
  </r>
  <r>
    <x v="706"/>
    <s v="NA"/>
    <n v="69"/>
    <x v="0"/>
    <x v="0"/>
    <n v="115149"/>
    <x v="1"/>
    <x v="1"/>
    <x v="19"/>
    <s v="ClearCr"/>
    <s v="1Fam"/>
    <n v="71.6365553142886"/>
    <x v="0"/>
    <n v="7"/>
    <s v="High"/>
    <n v="1971"/>
    <n v="2002"/>
    <n v="1643"/>
    <s v="no"/>
    <s v="Above Average"/>
    <n v="1824"/>
    <n v="0"/>
    <s v="1 Floor"/>
    <n v="1824"/>
    <s v="no"/>
    <s v="Above Average"/>
    <n v="1"/>
    <n v="0"/>
    <n v="2"/>
    <n v="0"/>
    <n v="3"/>
    <s v="More"/>
    <n v="5"/>
    <x v="425"/>
    <n v="3467"/>
    <s v="no"/>
    <n v="87.107008941447944"/>
    <x v="702"/>
  </r>
  <r>
    <x v="707"/>
    <n v="48"/>
    <n v="48"/>
    <x v="0"/>
    <x v="0"/>
    <n v="6240"/>
    <x v="0"/>
    <x v="0"/>
    <x v="10"/>
    <s v=""/>
    <s v="TwnhsE"/>
    <n v="92.435750489847905"/>
    <x v="2"/>
    <n v="8"/>
    <s v="High"/>
    <n v="2006"/>
    <n v="2006"/>
    <n v="1324"/>
    <s v="no"/>
    <s v="Above Average"/>
    <n v="1324"/>
    <n v="0"/>
    <s v="1 Floor"/>
    <n v="1324"/>
    <s v="no"/>
    <s v="Below Average"/>
    <n v="1"/>
    <n v="0"/>
    <n v="2"/>
    <n v="0"/>
    <n v="3"/>
    <s v="More"/>
    <n v="6"/>
    <x v="426"/>
    <n v="2648"/>
    <s v="no"/>
    <n v="95.9214501510574"/>
    <x v="703"/>
  </r>
  <r>
    <x v="708"/>
    <n v="65"/>
    <n v="65"/>
    <x v="0"/>
    <x v="0"/>
    <n v="9018"/>
    <x v="0"/>
    <x v="0"/>
    <x v="17"/>
    <s v="Gilbert"/>
    <s v="1Fam"/>
    <n v="77.47396854876844"/>
    <x v="0"/>
    <n v="7"/>
    <s v="High"/>
    <n v="2007"/>
    <n v="2007"/>
    <n v="728"/>
    <s v="no"/>
    <s v="Below Average"/>
    <n v="728"/>
    <n v="728"/>
    <s v="2 Floors"/>
    <n v="1456"/>
    <s v="no"/>
    <s v="Below Average"/>
    <n v="0"/>
    <n v="0"/>
    <n v="2"/>
    <n v="1"/>
    <n v="3"/>
    <s v="More"/>
    <n v="8"/>
    <x v="427"/>
    <n v="2184"/>
    <s v="no"/>
    <n v="82.206959706959708"/>
    <x v="704"/>
  </r>
  <r>
    <x v="709"/>
    <s v="NA"/>
    <n v="69"/>
    <x v="0"/>
    <x v="0"/>
    <n v="7162"/>
    <x v="0"/>
    <x v="0"/>
    <x v="9"/>
    <s v="Sawyer"/>
    <s v="1Fam"/>
    <n v="65.835562612127291"/>
    <x v="1"/>
    <n v="5"/>
    <s v="Low"/>
    <n v="1966"/>
    <n v="1966"/>
    <n v="876"/>
    <s v="no"/>
    <s v="Below Average"/>
    <n v="904"/>
    <n v="0"/>
    <s v="1 Floor"/>
    <n v="904"/>
    <s v="no"/>
    <s v="Below Average"/>
    <n v="0"/>
    <n v="0"/>
    <n v="1"/>
    <n v="0"/>
    <n v="1"/>
    <s v="Less"/>
    <n v="6"/>
    <x v="84"/>
    <n v="1780"/>
    <s v="no"/>
    <n v="61.741573033707866"/>
    <x v="705"/>
  </r>
  <r>
    <x v="710"/>
    <n v="56"/>
    <n v="56"/>
    <x v="0"/>
    <x v="0"/>
    <n v="4130"/>
    <x v="0"/>
    <x v="0"/>
    <x v="8"/>
    <s v="BrkSide"/>
    <s v="1Fam"/>
    <n v="64.919237492322253"/>
    <x v="1"/>
    <n v="3"/>
    <s v="Low"/>
    <n v="1935"/>
    <n v="2003"/>
    <n v="270"/>
    <s v="no"/>
    <s v="Below Average"/>
    <n v="729"/>
    <n v="0"/>
    <s v="1 Floor"/>
    <n v="729"/>
    <s v="no"/>
    <s v="Below Average"/>
    <n v="0"/>
    <n v="0"/>
    <n v="1"/>
    <n v="0"/>
    <n v="1"/>
    <s v="Less"/>
    <n v="5"/>
    <x v="428"/>
    <n v="999"/>
    <s v="no"/>
    <n v="52.052052052052055"/>
    <x v="706"/>
  </r>
  <r>
    <x v="711"/>
    <n v="66"/>
    <n v="66"/>
    <x v="0"/>
    <x v="0"/>
    <n v="8712"/>
    <x v="0"/>
    <x v="0"/>
    <x v="13"/>
    <s v="IDOTRR"/>
    <s v="1Fam"/>
    <n v="52.131298928930256"/>
    <x v="1"/>
    <n v="4"/>
    <s v="Low"/>
    <n v="1900"/>
    <n v="1950"/>
    <n v="859"/>
    <s v="no"/>
    <s v="Below Average"/>
    <n v="859"/>
    <n v="319"/>
    <s v="2 Floors"/>
    <n v="1178"/>
    <s v="no"/>
    <s v="Below Average"/>
    <n v="0"/>
    <n v="0"/>
    <n v="1"/>
    <n v="0"/>
    <n v="1"/>
    <s v="Less"/>
    <n v="7"/>
    <x v="429"/>
    <n v="2037"/>
    <s v="no"/>
    <n v="50.454590083456061"/>
    <x v="707"/>
  </r>
  <r>
    <x v="712"/>
    <n v="40"/>
    <n v="40"/>
    <x v="0"/>
    <x v="0"/>
    <n v="4671"/>
    <x v="0"/>
    <x v="0"/>
    <x v="18"/>
    <s v=""/>
    <s v="TwnhsE"/>
    <n v="100.53527892314388"/>
    <x v="2"/>
    <n v="8"/>
    <s v="High"/>
    <n v="1988"/>
    <n v="1989"/>
    <n v="1228"/>
    <s v="no"/>
    <s v="Above Average"/>
    <n v="1228"/>
    <n v="0"/>
    <s v="1 Floor"/>
    <n v="1228"/>
    <s v="no"/>
    <s v="Below Average"/>
    <n v="1"/>
    <n v="0"/>
    <n v="2"/>
    <n v="0"/>
    <n v="3"/>
    <s v="More"/>
    <n v="5"/>
    <x v="430"/>
    <n v="2456"/>
    <s v="no"/>
    <n v="76.954397394136805"/>
    <x v="708"/>
  </r>
  <r>
    <x v="713"/>
    <n v="60"/>
    <n v="60"/>
    <x v="0"/>
    <x v="0"/>
    <n v="9873"/>
    <x v="0"/>
    <x v="0"/>
    <x v="8"/>
    <s v=""/>
    <s v="2fmCon"/>
    <n v="64.919237492322253"/>
    <x v="2"/>
    <n v="4"/>
    <s v="Low"/>
    <n v="1970"/>
    <n v="1970"/>
    <n v="960"/>
    <s v="no"/>
    <s v="Below Average"/>
    <n v="960"/>
    <n v="0"/>
    <s v="1 Floor"/>
    <n v="960"/>
    <s v="no"/>
    <s v="Below Average"/>
    <n v="1"/>
    <n v="0"/>
    <n v="1"/>
    <n v="0"/>
    <n v="2"/>
    <s v="Less"/>
    <n v="6"/>
    <x v="275"/>
    <n v="1920"/>
    <s v="no"/>
    <n v="67.1875"/>
    <x v="709"/>
  </r>
  <r>
    <x v="714"/>
    <s v="NA"/>
    <n v="69"/>
    <x v="0"/>
    <x v="0"/>
    <n v="13517"/>
    <x v="0"/>
    <x v="1"/>
    <x v="9"/>
    <s v="Sawyer"/>
    <s v="1Fam"/>
    <n v="65.835562612127291"/>
    <x v="1"/>
    <n v="6"/>
    <s v="Low"/>
    <n v="1976"/>
    <n v="2005"/>
    <n v="725"/>
    <s v="no"/>
    <s v="Below Average"/>
    <n v="725"/>
    <n v="754"/>
    <s v="2 Floors"/>
    <n v="1479"/>
    <s v="no"/>
    <s v="Below Average"/>
    <n v="0"/>
    <n v="0"/>
    <n v="2"/>
    <n v="1"/>
    <n v="3"/>
    <s v="More"/>
    <n v="6"/>
    <x v="431"/>
    <n v="2204"/>
    <s v="no"/>
    <n v="59.210526315789473"/>
    <x v="710"/>
  </r>
  <r>
    <x v="715"/>
    <n v="78"/>
    <n v="78"/>
    <x v="0"/>
    <x v="1"/>
    <n v="10140"/>
    <x v="0"/>
    <x v="0"/>
    <x v="6"/>
    <s v="NWAmes"/>
    <s v="1Fam"/>
    <n v="67.115548801871967"/>
    <x v="1"/>
    <n v="6"/>
    <s v="Low"/>
    <n v="1974"/>
    <n v="1974"/>
    <n v="1064"/>
    <s v="no"/>
    <s v="Above Average"/>
    <n v="1350"/>
    <n v="0"/>
    <s v="1 Floor"/>
    <n v="1350"/>
    <s v="no"/>
    <s v="Below Average"/>
    <n v="0"/>
    <n v="0"/>
    <n v="2"/>
    <n v="0"/>
    <n v="2"/>
    <s v="Less"/>
    <n v="7"/>
    <x v="258"/>
    <n v="2414"/>
    <s v="no"/>
    <n v="68.351284175642093"/>
    <x v="711"/>
  </r>
  <r>
    <x v="716"/>
    <n v="60"/>
    <n v="60"/>
    <x v="0"/>
    <x v="0"/>
    <n v="10800"/>
    <x v="0"/>
    <x v="1"/>
    <x v="7"/>
    <s v="OldTown"/>
    <s v="1Fam"/>
    <n v="57.90974368543602"/>
    <x v="1"/>
    <n v="7"/>
    <s v="High"/>
    <n v="1890"/>
    <n v="1998"/>
    <n v="718"/>
    <s v="no"/>
    <s v="Below Average"/>
    <n v="1576"/>
    <n v="978"/>
    <s v="2 Floors"/>
    <n v="2554"/>
    <s v="no"/>
    <s v="Above Average"/>
    <n v="0"/>
    <n v="0"/>
    <n v="1"/>
    <n v="1"/>
    <n v="2"/>
    <s v="Less"/>
    <n v="8"/>
    <x v="432"/>
    <n v="3272"/>
    <s v="no"/>
    <n v="48.746943765281173"/>
    <x v="712"/>
  </r>
  <r>
    <x v="717"/>
    <n v="80"/>
    <n v="80"/>
    <x v="0"/>
    <x v="1"/>
    <n v="10000"/>
    <x v="0"/>
    <x v="0"/>
    <x v="6"/>
    <s v="NWAmes"/>
    <s v="1Fam"/>
    <n v="67.115548801871967"/>
    <x v="1"/>
    <n v="5"/>
    <s v="Low"/>
    <n v="1973"/>
    <n v="2000"/>
    <n v="1176"/>
    <s v="no"/>
    <s v="Above Average"/>
    <n v="1178"/>
    <n v="0"/>
    <s v="1 Floor"/>
    <n v="1178"/>
    <s v="no"/>
    <s v="Below Average"/>
    <n v="0"/>
    <n v="1"/>
    <n v="1"/>
    <n v="1"/>
    <n v="3"/>
    <s v="More"/>
    <n v="5"/>
    <x v="14"/>
    <n v="2354"/>
    <s v="no"/>
    <n v="66.694987255734915"/>
    <x v="713"/>
  </r>
  <r>
    <x v="718"/>
    <n v="96"/>
    <n v="96"/>
    <x v="0"/>
    <x v="1"/>
    <n v="10542"/>
    <x v="0"/>
    <x v="1"/>
    <x v="3"/>
    <s v="NoRidge"/>
    <s v="1Fam"/>
    <n v="82.673563019433331"/>
    <x v="0"/>
    <n v="7"/>
    <s v="High"/>
    <n v="1993"/>
    <n v="1994"/>
    <n v="1311"/>
    <s v="no"/>
    <s v="Above Average"/>
    <n v="1325"/>
    <n v="1093"/>
    <s v="2 Floors"/>
    <n v="2418"/>
    <s v="no"/>
    <s v="Above Average"/>
    <n v="1"/>
    <n v="0"/>
    <n v="2"/>
    <n v="1"/>
    <n v="4"/>
    <s v="More"/>
    <n v="9"/>
    <x v="433"/>
    <n v="3729"/>
    <s v="no"/>
    <n v="91.445427728613566"/>
    <x v="714"/>
  </r>
  <r>
    <x v="719"/>
    <n v="69"/>
    <n v="69"/>
    <x v="0"/>
    <x v="0"/>
    <n v="9920"/>
    <x v="0"/>
    <x v="0"/>
    <x v="0"/>
    <s v="CollgCr"/>
    <s v="1Fam"/>
    <n v="74.535824409408733"/>
    <x v="0"/>
    <n v="5"/>
    <s v="Low"/>
    <n v="1969"/>
    <n v="1969"/>
    <n v="971"/>
    <s v="no"/>
    <s v="Below Average"/>
    <n v="971"/>
    <n v="0"/>
    <s v="1 Floor"/>
    <n v="971"/>
    <s v="no"/>
    <s v="Below Average"/>
    <n v="0"/>
    <n v="0"/>
    <n v="1"/>
    <n v="1"/>
    <n v="2"/>
    <s v="Less"/>
    <n v="5"/>
    <x v="140"/>
    <n v="1942"/>
    <s v="no"/>
    <n v="66.168898043254373"/>
    <x v="715"/>
  </r>
  <r>
    <x v="720"/>
    <s v="NA"/>
    <n v="69"/>
    <x v="0"/>
    <x v="0"/>
    <n v="6563"/>
    <x v="0"/>
    <x v="0"/>
    <x v="18"/>
    <s v="StoneBr"/>
    <s v="1Fam"/>
    <n v="100.53527892314388"/>
    <x v="0"/>
    <n v="8"/>
    <s v="High"/>
    <n v="1985"/>
    <n v="1985"/>
    <n v="1742"/>
    <s v="no"/>
    <s v="Above Average"/>
    <n v="1742"/>
    <n v="0"/>
    <s v="1 Floor"/>
    <n v="1742"/>
    <s v="no"/>
    <s v="Above Average"/>
    <n v="1"/>
    <n v="0"/>
    <n v="2"/>
    <n v="0"/>
    <n v="3"/>
    <s v="More"/>
    <n v="5"/>
    <x v="291"/>
    <n v="3484"/>
    <s v="no"/>
    <n v="78.932261768082668"/>
    <x v="716"/>
  </r>
  <r>
    <x v="721"/>
    <s v="NA"/>
    <n v="69"/>
    <x v="0"/>
    <x v="0"/>
    <n v="4426"/>
    <x v="0"/>
    <x v="0"/>
    <x v="0"/>
    <s v=""/>
    <s v="TwnhsE"/>
    <n v="74.535824409408733"/>
    <x v="2"/>
    <n v="6"/>
    <s v="Low"/>
    <n v="2004"/>
    <n v="2004"/>
    <n v="848"/>
    <s v="no"/>
    <s v="Below Average"/>
    <n v="848"/>
    <n v="0"/>
    <s v="1 Floor"/>
    <n v="848"/>
    <s v="no"/>
    <s v="Below Average"/>
    <n v="1"/>
    <n v="0"/>
    <n v="1"/>
    <n v="0"/>
    <n v="2"/>
    <s v="Less"/>
    <n v="3"/>
    <x v="5"/>
    <n v="1696"/>
    <s v="no"/>
    <n v="84.316037735849051"/>
    <x v="717"/>
  </r>
  <r>
    <x v="722"/>
    <n v="70"/>
    <n v="70"/>
    <x v="0"/>
    <x v="1"/>
    <n v="8120"/>
    <x v="0"/>
    <x v="0"/>
    <x v="11"/>
    <s v="NAmes"/>
    <s v="1Fam"/>
    <n v="65.191384752822614"/>
    <x v="1"/>
    <n v="4"/>
    <s v="Low"/>
    <n v="1970"/>
    <n v="1970"/>
    <n v="864"/>
    <s v="no"/>
    <s v="Below Average"/>
    <n v="864"/>
    <n v="0"/>
    <s v="1 Floor"/>
    <n v="864"/>
    <s v="no"/>
    <s v="Below Average"/>
    <n v="0"/>
    <n v="0"/>
    <n v="1"/>
    <n v="0"/>
    <n v="1"/>
    <s v="Less"/>
    <n v="5"/>
    <x v="202"/>
    <n v="1728"/>
    <s v="no"/>
    <n v="72.048611111111114"/>
    <x v="718"/>
  </r>
  <r>
    <x v="723"/>
    <n v="60"/>
    <n v="60"/>
    <x v="0"/>
    <x v="0"/>
    <n v="8172"/>
    <x v="0"/>
    <x v="0"/>
    <x v="15"/>
    <s v="Edwards"/>
    <s v="1Fam"/>
    <n v="61.772149970231268"/>
    <x v="1"/>
    <n v="4"/>
    <s v="Low"/>
    <n v="1954"/>
    <n v="1972"/>
    <n v="941"/>
    <s v="no"/>
    <s v="Below Average"/>
    <n v="997"/>
    <n v="473"/>
    <s v="2 Floors"/>
    <n v="1470"/>
    <s v="no"/>
    <s v="Below Average"/>
    <n v="0"/>
    <n v="0"/>
    <n v="2"/>
    <n v="0"/>
    <n v="2"/>
    <s v="Less"/>
    <n v="7"/>
    <x v="152"/>
    <n v="2411"/>
    <s v="no"/>
    <n v="55.993363749481546"/>
    <x v="719"/>
  </r>
  <r>
    <x v="724"/>
    <n v="86"/>
    <n v="86"/>
    <x v="0"/>
    <x v="1"/>
    <n v="13286"/>
    <x v="0"/>
    <x v="1"/>
    <x v="15"/>
    <s v="Edwards"/>
    <s v="1Fam"/>
    <n v="61.772149970231268"/>
    <x v="1"/>
    <n v="9"/>
    <s v="High"/>
    <n v="2007"/>
    <n v="2008"/>
    <n v="1698"/>
    <s v="no"/>
    <s v="Above Average"/>
    <n v="1698"/>
    <n v="0"/>
    <s v="1 Floor"/>
    <n v="1698"/>
    <s v="no"/>
    <s v="Above Average"/>
    <n v="1"/>
    <n v="0"/>
    <n v="2"/>
    <n v="0"/>
    <n v="3"/>
    <s v="More"/>
    <n v="8"/>
    <x v="107"/>
    <n v="3396"/>
    <s v="no"/>
    <n v="94.228504122497057"/>
    <x v="720"/>
  </r>
  <r>
    <x v="725"/>
    <n v="60"/>
    <n v="60"/>
    <x v="0"/>
    <x v="0"/>
    <n v="6960"/>
    <x v="0"/>
    <x v="0"/>
    <x v="11"/>
    <s v="NAmes"/>
    <s v="1Fam"/>
    <n v="65.191384752822614"/>
    <x v="1"/>
    <n v="4"/>
    <s v="Low"/>
    <n v="1970"/>
    <n v="1970"/>
    <n v="864"/>
    <s v="no"/>
    <s v="Below Average"/>
    <n v="864"/>
    <n v="0"/>
    <s v="1 Floor"/>
    <n v="864"/>
    <s v="no"/>
    <s v="Below Average"/>
    <n v="0"/>
    <n v="0"/>
    <n v="1"/>
    <n v="0"/>
    <n v="1"/>
    <s v="Less"/>
    <n v="5"/>
    <x v="200"/>
    <n v="1728"/>
    <s v="no"/>
    <n v="69.733796296296291"/>
    <x v="721"/>
  </r>
  <r>
    <x v="726"/>
    <s v="NA"/>
    <n v="69"/>
    <x v="0"/>
    <x v="0"/>
    <n v="21695"/>
    <x v="1"/>
    <x v="1"/>
    <x v="2"/>
    <s v="Crawfor"/>
    <s v="1Fam"/>
    <n v="74.989820121918996"/>
    <x v="0"/>
    <n v="6"/>
    <s v="Low"/>
    <n v="1988"/>
    <n v="2007"/>
    <n v="880"/>
    <s v="no"/>
    <s v="Below Average"/>
    <n v="1680"/>
    <n v="0"/>
    <s v="1 Floor"/>
    <n v="1680"/>
    <s v="no"/>
    <s v="Above Average"/>
    <n v="1"/>
    <n v="0"/>
    <n v="2"/>
    <n v="0"/>
    <n v="3"/>
    <s v="More"/>
    <n v="5"/>
    <x v="285"/>
    <n v="2560"/>
    <s v="no"/>
    <n v="86.71875"/>
    <x v="722"/>
  </r>
  <r>
    <x v="727"/>
    <n v="64"/>
    <n v="64"/>
    <x v="0"/>
    <x v="0"/>
    <n v="7314"/>
    <x v="0"/>
    <x v="0"/>
    <x v="0"/>
    <s v="CollgCr"/>
    <s v="1Fam"/>
    <n v="74.535824409408733"/>
    <x v="0"/>
    <n v="7"/>
    <s v="High"/>
    <n v="2007"/>
    <n v="2007"/>
    <n v="1232"/>
    <s v="no"/>
    <s v="Above Average"/>
    <n v="1232"/>
    <n v="0"/>
    <s v="1 Floor"/>
    <n v="1232"/>
    <s v="no"/>
    <s v="Below Average"/>
    <n v="1"/>
    <n v="0"/>
    <n v="2"/>
    <n v="0"/>
    <n v="3"/>
    <s v="More"/>
    <n v="6"/>
    <x v="188"/>
    <n v="2464"/>
    <s v="no"/>
    <n v="78.936688311688314"/>
    <x v="723"/>
  </r>
  <r>
    <x v="728"/>
    <n v="85"/>
    <n v="85"/>
    <x v="0"/>
    <x v="1"/>
    <n v="11475"/>
    <x v="0"/>
    <x v="1"/>
    <x v="11"/>
    <s v=""/>
    <s v="Duplex"/>
    <n v="65.191384752822614"/>
    <x v="2"/>
    <n v="5"/>
    <s v="Low"/>
    <n v="1958"/>
    <n v="1958"/>
    <n v="1584"/>
    <s v="no"/>
    <s v="Above Average"/>
    <n v="1776"/>
    <n v="0"/>
    <s v="1 Floor"/>
    <n v="1776"/>
    <s v="no"/>
    <s v="Above Average"/>
    <n v="1"/>
    <n v="0"/>
    <n v="2"/>
    <n v="0"/>
    <n v="3"/>
    <s v="More"/>
    <n v="9"/>
    <x v="50"/>
    <n v="3360"/>
    <s v="no"/>
    <n v="32.738095238095241"/>
    <x v="724"/>
  </r>
  <r>
    <x v="729"/>
    <n v="52"/>
    <n v="52"/>
    <x v="0"/>
    <x v="0"/>
    <n v="6240"/>
    <x v="0"/>
    <x v="0"/>
    <x v="13"/>
    <s v="IDOTRR"/>
    <s v="1Fam"/>
    <n v="52.131298928930256"/>
    <x v="1"/>
    <n v="4"/>
    <s v="Low"/>
    <n v="1925"/>
    <n v="1950"/>
    <n v="780"/>
    <s v="no"/>
    <s v="Below Average"/>
    <n v="848"/>
    <n v="0"/>
    <s v="1 Floor"/>
    <n v="1208"/>
    <s v="no"/>
    <s v="Below Average"/>
    <n v="0"/>
    <n v="0"/>
    <n v="1"/>
    <n v="0"/>
    <n v="1"/>
    <s v="Less"/>
    <n v="5"/>
    <x v="434"/>
    <n v="1988"/>
    <s v="no"/>
    <n v="51.810865191146881"/>
    <x v="725"/>
  </r>
  <r>
    <x v="730"/>
    <n v="39"/>
    <n v="39"/>
    <x v="0"/>
    <x v="0"/>
    <n v="5389"/>
    <x v="0"/>
    <x v="0"/>
    <x v="18"/>
    <s v=""/>
    <s v="TwnhsE"/>
    <n v="100.53527892314388"/>
    <x v="2"/>
    <n v="8"/>
    <s v="High"/>
    <n v="1995"/>
    <n v="1996"/>
    <n v="1595"/>
    <s v="no"/>
    <s v="Above Average"/>
    <n v="1616"/>
    <n v="0"/>
    <s v="1 Floor"/>
    <n v="1616"/>
    <s v="no"/>
    <s v="Above Average"/>
    <n v="1"/>
    <n v="0"/>
    <n v="2"/>
    <n v="0"/>
    <n v="3"/>
    <s v="More"/>
    <n v="5"/>
    <x v="435"/>
    <n v="3211"/>
    <s v="no"/>
    <n v="73.653067580193081"/>
    <x v="726"/>
  </r>
  <r>
    <x v="731"/>
    <n v="73"/>
    <n v="73"/>
    <x v="0"/>
    <x v="1"/>
    <n v="9590"/>
    <x v="0"/>
    <x v="0"/>
    <x v="16"/>
    <s v="Timber"/>
    <s v="1Fam"/>
    <n v="78.098980385544763"/>
    <x v="0"/>
    <n v="7"/>
    <s v="High"/>
    <n v="2003"/>
    <n v="2003"/>
    <n v="868"/>
    <s v="no"/>
    <s v="Below Average"/>
    <n v="1146"/>
    <n v="0"/>
    <s v="1 Floor"/>
    <n v="1146"/>
    <s v="no"/>
    <s v="Below Average"/>
    <n v="1"/>
    <n v="0"/>
    <n v="2"/>
    <n v="0"/>
    <n v="3"/>
    <s v="More"/>
    <n v="6"/>
    <x v="229"/>
    <n v="2014"/>
    <s v="no"/>
    <n v="93.09831181727904"/>
    <x v="727"/>
  </r>
  <r>
    <x v="732"/>
    <n v="75"/>
    <n v="75"/>
    <x v="0"/>
    <x v="1"/>
    <n v="11404"/>
    <x v="0"/>
    <x v="1"/>
    <x v="0"/>
    <s v="CollgCr"/>
    <s v="1Fam"/>
    <n v="74.535824409408733"/>
    <x v="0"/>
    <n v="7"/>
    <s v="High"/>
    <n v="1998"/>
    <n v="1999"/>
    <n v="1153"/>
    <s v="no"/>
    <s v="Above Average"/>
    <n v="1153"/>
    <n v="878"/>
    <s v="2 Floors"/>
    <n v="2031"/>
    <s v="no"/>
    <s v="Above Average"/>
    <n v="0"/>
    <n v="0"/>
    <n v="2"/>
    <n v="1"/>
    <n v="3"/>
    <s v="More"/>
    <n v="8"/>
    <x v="124"/>
    <n v="3184"/>
    <s v="no"/>
    <n v="69.880653266331663"/>
    <x v="728"/>
  </r>
  <r>
    <x v="733"/>
    <n v="80"/>
    <n v="80"/>
    <x v="0"/>
    <x v="1"/>
    <n v="10000"/>
    <x v="0"/>
    <x v="0"/>
    <x v="9"/>
    <s v="Sawyer"/>
    <s v="1Fam"/>
    <n v="65.835562612127291"/>
    <x v="1"/>
    <n v="5"/>
    <s v="Low"/>
    <n v="1961"/>
    <n v="1983"/>
    <n v="864"/>
    <s v="no"/>
    <s v="Below Average"/>
    <n v="1144"/>
    <n v="0"/>
    <s v="1 Floor"/>
    <n v="1144"/>
    <s v="no"/>
    <s v="Below Average"/>
    <n v="1"/>
    <n v="0"/>
    <n v="1"/>
    <n v="0"/>
    <n v="2"/>
    <s v="Less"/>
    <n v="6"/>
    <x v="436"/>
    <n v="2008"/>
    <s v="no"/>
    <n v="65.438247011952186"/>
    <x v="729"/>
  </r>
  <r>
    <x v="734"/>
    <s v="NA"/>
    <n v="69"/>
    <x v="0"/>
    <x v="0"/>
    <n v="8978"/>
    <x v="0"/>
    <x v="0"/>
    <x v="9"/>
    <s v="Sawyer"/>
    <s v="1Fam"/>
    <n v="65.835562612127291"/>
    <x v="1"/>
    <n v="5"/>
    <s v="Low"/>
    <n v="1968"/>
    <n v="1968"/>
    <n v="948"/>
    <s v="no"/>
    <s v="Below Average"/>
    <n v="948"/>
    <n v="0"/>
    <s v="1 Floor"/>
    <n v="948"/>
    <s v="no"/>
    <s v="Below Average"/>
    <n v="0"/>
    <n v="0"/>
    <n v="1"/>
    <n v="0"/>
    <n v="1"/>
    <s v="Less"/>
    <n v="6"/>
    <x v="280"/>
    <n v="1896"/>
    <s v="no"/>
    <n v="56.962025316455694"/>
    <x v="730"/>
  </r>
  <r>
    <x v="735"/>
    <n v="60"/>
    <n v="60"/>
    <x v="0"/>
    <x v="0"/>
    <n v="10800"/>
    <x v="0"/>
    <x v="1"/>
    <x v="7"/>
    <s v="OldTown"/>
    <s v="1Fam"/>
    <n v="57.90974368543602"/>
    <x v="1"/>
    <n v="7"/>
    <s v="High"/>
    <n v="1914"/>
    <n v="1970"/>
    <n v="880"/>
    <s v="no"/>
    <s v="Below Average"/>
    <n v="880"/>
    <n v="888"/>
    <s v="2 Floors"/>
    <n v="1768"/>
    <s v="no"/>
    <s v="Above Average"/>
    <n v="0"/>
    <n v="0"/>
    <n v="1"/>
    <n v="1"/>
    <n v="2"/>
    <s v="Less"/>
    <n v="6"/>
    <x v="143"/>
    <n v="2648"/>
    <s v="no"/>
    <n v="61.555891238670696"/>
    <x v="731"/>
  </r>
  <r>
    <x v="736"/>
    <n v="60"/>
    <n v="60"/>
    <x v="0"/>
    <x v="0"/>
    <n v="8544"/>
    <x v="0"/>
    <x v="0"/>
    <x v="11"/>
    <s v=""/>
    <s v="Duplex"/>
    <n v="65.191384752822614"/>
    <x v="2"/>
    <n v="3"/>
    <s v="Low"/>
    <n v="1950"/>
    <n v="1950"/>
    <n v="0"/>
    <s v="yes"/>
    <s v="Below Average"/>
    <n v="1040"/>
    <n v="0"/>
    <s v="1 Floor"/>
    <n v="1040"/>
    <s v="no"/>
    <s v="Below Average"/>
    <n v="0"/>
    <n v="0"/>
    <n v="2"/>
    <n v="0"/>
    <n v="2"/>
    <s v="Less"/>
    <n v="6"/>
    <x v="437"/>
    <n v="1040"/>
    <s v="no"/>
    <n v="89.90384615384616"/>
    <x v="732"/>
  </r>
  <r>
    <x v="737"/>
    <n v="72"/>
    <n v="72"/>
    <x v="0"/>
    <x v="1"/>
    <n v="10463"/>
    <x v="0"/>
    <x v="0"/>
    <x v="17"/>
    <s v="Gilbert"/>
    <s v="1Fam"/>
    <n v="77.47396854876844"/>
    <x v="0"/>
    <n v="8"/>
    <s v="High"/>
    <n v="2005"/>
    <n v="2005"/>
    <n v="893"/>
    <s v="no"/>
    <s v="Below Average"/>
    <n v="901"/>
    <n v="900"/>
    <s v="2 Floors"/>
    <n v="1801"/>
    <s v="no"/>
    <s v="Above Average"/>
    <n v="0"/>
    <n v="0"/>
    <n v="2"/>
    <n v="1"/>
    <n v="3"/>
    <s v="More"/>
    <n v="8"/>
    <x v="438"/>
    <n v="2694"/>
    <s v="no"/>
    <n v="89.049740163325907"/>
    <x v="733"/>
  </r>
  <r>
    <x v="738"/>
    <n v="60"/>
    <n v="60"/>
    <x v="0"/>
    <x v="0"/>
    <n v="10800"/>
    <x v="0"/>
    <x v="1"/>
    <x v="15"/>
    <s v=""/>
    <s v="Duplex"/>
    <n v="61.772149970231268"/>
    <x v="2"/>
    <n v="5"/>
    <s v="Low"/>
    <n v="1987"/>
    <n v="1988"/>
    <n v="1200"/>
    <s v="no"/>
    <s v="Above Average"/>
    <n v="1200"/>
    <n v="0"/>
    <s v="1 Floor"/>
    <n v="1200"/>
    <s v="no"/>
    <s v="Below Average"/>
    <n v="3"/>
    <n v="0"/>
    <n v="3"/>
    <n v="0"/>
    <n v="6"/>
    <s v="More"/>
    <n v="5"/>
    <x v="266"/>
    <n v="2400"/>
    <s v="no"/>
    <n v="74.583333333333329"/>
    <x v="734"/>
  </r>
  <r>
    <x v="739"/>
    <n v="65"/>
    <n v="65"/>
    <x v="0"/>
    <x v="0"/>
    <n v="9313"/>
    <x v="0"/>
    <x v="0"/>
    <x v="0"/>
    <s v="CollgCr"/>
    <s v="1Fam"/>
    <n v="74.535824409408733"/>
    <x v="0"/>
    <n v="7"/>
    <s v="High"/>
    <n v="2004"/>
    <n v="2004"/>
    <n v="864"/>
    <s v="no"/>
    <s v="Below Average"/>
    <n v="864"/>
    <n v="864"/>
    <s v="2 Floors"/>
    <n v="1728"/>
    <s v="no"/>
    <s v="Above Average"/>
    <n v="0"/>
    <n v="0"/>
    <n v="2"/>
    <n v="1"/>
    <n v="3"/>
    <s v="More"/>
    <n v="7"/>
    <x v="100"/>
    <n v="2592"/>
    <s v="no"/>
    <n v="73.302469135802468"/>
    <x v="735"/>
  </r>
  <r>
    <x v="740"/>
    <n v="60"/>
    <n v="60"/>
    <x v="0"/>
    <x v="0"/>
    <n v="9600"/>
    <x v="0"/>
    <x v="0"/>
    <x v="7"/>
    <s v="OldTown"/>
    <s v="1Fam"/>
    <n v="57.90974368543602"/>
    <x v="1"/>
    <n v="5"/>
    <s v="Low"/>
    <n v="1910"/>
    <n v="2002"/>
    <n v="264"/>
    <s v="no"/>
    <s v="Below Average"/>
    <n v="768"/>
    <n v="664"/>
    <s v="2 Floors"/>
    <n v="1432"/>
    <s v="no"/>
    <s v="Below Average"/>
    <n v="0"/>
    <n v="0"/>
    <n v="2"/>
    <n v="0"/>
    <n v="2"/>
    <s v="Less"/>
    <n v="7"/>
    <x v="15"/>
    <n v="1696"/>
    <s v="no"/>
    <n v="77.830188679245282"/>
    <x v="736"/>
  </r>
  <r>
    <x v="741"/>
    <n v="65"/>
    <n v="65"/>
    <x v="0"/>
    <x v="0"/>
    <n v="6768"/>
    <x v="0"/>
    <x v="0"/>
    <x v="9"/>
    <s v="Sawyer"/>
    <s v="1Fam"/>
    <n v="65.835562612127291"/>
    <x v="1"/>
    <n v="6"/>
    <s v="Low"/>
    <n v="1961"/>
    <n v="1996"/>
    <n v="912"/>
    <s v="no"/>
    <s v="Below Average"/>
    <n v="912"/>
    <n v="0"/>
    <s v="1 Floor"/>
    <n v="912"/>
    <s v="no"/>
    <s v="Below Average"/>
    <n v="1"/>
    <n v="1"/>
    <n v="1"/>
    <n v="0"/>
    <n v="3"/>
    <s v="More"/>
    <n v="5"/>
    <x v="289"/>
    <n v="1824"/>
    <s v="no"/>
    <n v="77.850877192982452"/>
    <x v="737"/>
  </r>
  <r>
    <x v="742"/>
    <n v="65"/>
    <n v="65"/>
    <x v="0"/>
    <x v="0"/>
    <n v="8450"/>
    <x v="0"/>
    <x v="0"/>
    <x v="12"/>
    <s v="SawyerW"/>
    <s v="1Fam"/>
    <n v="71.682411868126678"/>
    <x v="0"/>
    <n v="7"/>
    <s v="High"/>
    <n v="2000"/>
    <n v="2001"/>
    <n v="1349"/>
    <s v="no"/>
    <s v="Above Average"/>
    <n v="1349"/>
    <n v="0"/>
    <s v="1 Floor"/>
    <n v="1349"/>
    <s v="no"/>
    <s v="Below Average"/>
    <n v="0"/>
    <n v="0"/>
    <n v="2"/>
    <n v="0"/>
    <n v="2"/>
    <s v="Less"/>
    <n v="6"/>
    <x v="266"/>
    <n v="2698"/>
    <s v="no"/>
    <n v="66.345441067457372"/>
    <x v="738"/>
  </r>
  <r>
    <x v="743"/>
    <n v="70"/>
    <n v="70"/>
    <x v="0"/>
    <x v="1"/>
    <n v="12886"/>
    <x v="0"/>
    <x v="1"/>
    <x v="9"/>
    <s v="Sawyer"/>
    <s v="1Fam"/>
    <n v="65.835562612127291"/>
    <x v="1"/>
    <n v="5"/>
    <s v="Low"/>
    <n v="1963"/>
    <n v="1999"/>
    <n v="520"/>
    <s v="no"/>
    <s v="Below Average"/>
    <n v="1464"/>
    <n v="0"/>
    <s v="1 Floor"/>
    <n v="1464"/>
    <s v="no"/>
    <s v="Below Average"/>
    <n v="0"/>
    <n v="1"/>
    <n v="2"/>
    <n v="0"/>
    <n v="3"/>
    <s v="More"/>
    <n v="6"/>
    <x v="216"/>
    <n v="1984"/>
    <s v="no"/>
    <n v="88.20564516129032"/>
    <x v="739"/>
  </r>
  <r>
    <x v="744"/>
    <n v="41"/>
    <n v="41"/>
    <x v="0"/>
    <x v="0"/>
    <n v="5395"/>
    <x v="0"/>
    <x v="0"/>
    <x v="18"/>
    <s v=""/>
    <s v="TwnhsE"/>
    <n v="100.53527892314388"/>
    <x v="2"/>
    <n v="8"/>
    <s v="High"/>
    <n v="1993"/>
    <n v="1993"/>
    <n v="1337"/>
    <s v="no"/>
    <s v="Above Average"/>
    <n v="1337"/>
    <n v="0"/>
    <s v="1 Floor"/>
    <n v="1337"/>
    <s v="no"/>
    <s v="Below Average"/>
    <n v="1"/>
    <n v="0"/>
    <n v="2"/>
    <n v="0"/>
    <n v="3"/>
    <s v="More"/>
    <n v="5"/>
    <x v="63"/>
    <n v="2674"/>
    <s v="no"/>
    <n v="67.31488406881077"/>
    <x v="740"/>
  </r>
  <r>
    <x v="745"/>
    <s v="NA"/>
    <n v="69"/>
    <x v="0"/>
    <x v="0"/>
    <n v="8963"/>
    <x v="0"/>
    <x v="0"/>
    <x v="6"/>
    <s v="NWAmes"/>
    <s v="1Fam"/>
    <n v="67.115548801871967"/>
    <x v="1"/>
    <n v="8"/>
    <s v="High"/>
    <n v="1976"/>
    <n v="1996"/>
    <n v="1142"/>
    <s v="no"/>
    <s v="Above Average"/>
    <n v="1175"/>
    <n v="1540"/>
    <s v="2 Floors"/>
    <n v="2715"/>
    <s v="no"/>
    <s v="Above Average"/>
    <n v="0"/>
    <n v="1"/>
    <n v="3"/>
    <n v="1"/>
    <n v="5"/>
    <s v="More"/>
    <n v="11"/>
    <x v="439"/>
    <n v="3857"/>
    <s v="no"/>
    <n v="77.728804770547058"/>
    <x v="741"/>
  </r>
  <r>
    <x v="746"/>
    <s v="NA"/>
    <n v="69"/>
    <x v="0"/>
    <x v="0"/>
    <n v="8795"/>
    <x v="0"/>
    <x v="0"/>
    <x v="17"/>
    <s v="Gilbert"/>
    <s v="1Fam"/>
    <n v="77.47396854876844"/>
    <x v="0"/>
    <n v="7"/>
    <s v="High"/>
    <n v="2000"/>
    <n v="2000"/>
    <n v="952"/>
    <s v="no"/>
    <s v="Below Average"/>
    <n v="980"/>
    <n v="1276"/>
    <s v="2 Floors"/>
    <n v="2256"/>
    <s v="no"/>
    <s v="Above Average"/>
    <n v="0"/>
    <n v="0"/>
    <n v="2"/>
    <n v="1"/>
    <n v="3"/>
    <s v="More"/>
    <n v="8"/>
    <x v="440"/>
    <n v="3208"/>
    <s v="no"/>
    <n v="73.566084788029926"/>
    <x v="742"/>
  </r>
  <r>
    <x v="747"/>
    <n v="65"/>
    <n v="65"/>
    <x v="0"/>
    <x v="0"/>
    <n v="11700"/>
    <x v="0"/>
    <x v="1"/>
    <x v="7"/>
    <s v="OldTown"/>
    <s v="1Fam"/>
    <n v="57.90974368543602"/>
    <x v="1"/>
    <n v="7"/>
    <s v="High"/>
    <n v="1880"/>
    <n v="2003"/>
    <n v="1240"/>
    <s v="no"/>
    <s v="Above Average"/>
    <n v="1320"/>
    <n v="1320"/>
    <s v="2 Floors"/>
    <n v="2640"/>
    <s v="no"/>
    <s v="Above Average"/>
    <n v="0"/>
    <n v="0"/>
    <n v="1"/>
    <n v="1"/>
    <n v="2"/>
    <s v="Less"/>
    <n v="8"/>
    <x v="441"/>
    <n v="3880"/>
    <s v="no"/>
    <n v="68.551288659793812"/>
    <x v="743"/>
  </r>
  <r>
    <x v="748"/>
    <n v="59"/>
    <n v="59"/>
    <x v="0"/>
    <x v="0"/>
    <n v="10593"/>
    <x v="0"/>
    <x v="1"/>
    <x v="3"/>
    <s v="NoRidge"/>
    <s v="1Fam"/>
    <n v="82.673563019433331"/>
    <x v="0"/>
    <n v="7"/>
    <s v="High"/>
    <n v="1996"/>
    <n v="1996"/>
    <n v="1720"/>
    <s v="no"/>
    <s v="Above Average"/>
    <n v="1720"/>
    <n v="0"/>
    <s v="1 Floor"/>
    <n v="1720"/>
    <s v="no"/>
    <s v="Above Average"/>
    <n v="1"/>
    <n v="0"/>
    <n v="2"/>
    <n v="0"/>
    <n v="3"/>
    <s v="More"/>
    <n v="7"/>
    <x v="442"/>
    <n v="3440"/>
    <s v="no"/>
    <n v="75.697674418604649"/>
    <x v="744"/>
  </r>
  <r>
    <x v="749"/>
    <n v="50"/>
    <n v="50"/>
    <x v="0"/>
    <x v="0"/>
    <n v="8405"/>
    <x v="0"/>
    <x v="0"/>
    <x v="15"/>
    <s v="Edwards"/>
    <s v="1Fam"/>
    <n v="61.772149970231268"/>
    <x v="1"/>
    <n v="4"/>
    <s v="Low"/>
    <n v="1945"/>
    <n v="1950"/>
    <n v="0"/>
    <s v="yes"/>
    <s v="Below Average"/>
    <n v="1088"/>
    <n v="441"/>
    <s v="2 Floors"/>
    <n v="1529"/>
    <s v="no"/>
    <s v="Above Average"/>
    <n v="0"/>
    <n v="0"/>
    <n v="2"/>
    <n v="0"/>
    <n v="2"/>
    <s v="Less"/>
    <n v="9"/>
    <x v="165"/>
    <n v="1529"/>
    <s v="no"/>
    <n v="64.094179202092874"/>
    <x v="745"/>
  </r>
  <r>
    <x v="750"/>
    <n v="55"/>
    <n v="55"/>
    <x v="0"/>
    <x v="0"/>
    <n v="8800"/>
    <x v="0"/>
    <x v="0"/>
    <x v="7"/>
    <s v="OldTown"/>
    <s v="1Fam"/>
    <n v="57.90974368543602"/>
    <x v="1"/>
    <n v="4"/>
    <s v="Low"/>
    <n v="1910"/>
    <n v="2004"/>
    <n v="576"/>
    <s v="no"/>
    <s v="Below Average"/>
    <n v="792"/>
    <n v="348"/>
    <s v="2 Floors"/>
    <n v="1140"/>
    <s v="no"/>
    <s v="Below Average"/>
    <n v="0"/>
    <n v="0"/>
    <n v="1"/>
    <n v="0"/>
    <n v="1"/>
    <s v="Less"/>
    <n v="7"/>
    <x v="335"/>
    <n v="1716"/>
    <s v="no"/>
    <n v="56.235431235431236"/>
    <x v="746"/>
  </r>
  <r>
    <x v="751"/>
    <s v="NA"/>
    <n v="69"/>
    <x v="0"/>
    <x v="0"/>
    <n v="7750"/>
    <x v="0"/>
    <x v="0"/>
    <x v="17"/>
    <s v="Gilbert"/>
    <s v="1Fam"/>
    <n v="77.47396854876844"/>
    <x v="0"/>
    <n v="7"/>
    <s v="High"/>
    <n v="2003"/>
    <n v="2003"/>
    <n v="660"/>
    <s v="no"/>
    <s v="Below Average"/>
    <n v="660"/>
    <n v="660"/>
    <s v="2 Floors"/>
    <n v="1320"/>
    <s v="no"/>
    <s v="Below Average"/>
    <n v="0"/>
    <n v="0"/>
    <n v="2"/>
    <n v="1"/>
    <n v="3"/>
    <s v="More"/>
    <n v="6"/>
    <x v="259"/>
    <n v="1980"/>
    <s v="no"/>
    <n v="81.818181818181813"/>
    <x v="747"/>
  </r>
  <r>
    <x v="752"/>
    <n v="79"/>
    <n v="79"/>
    <x v="0"/>
    <x v="1"/>
    <n v="9236"/>
    <x v="0"/>
    <x v="0"/>
    <x v="0"/>
    <s v="CollgCr"/>
    <s v="1Fam"/>
    <n v="74.535824409408733"/>
    <x v="0"/>
    <n v="6"/>
    <s v="Low"/>
    <n v="1997"/>
    <n v="1997"/>
    <n v="1479"/>
    <s v="no"/>
    <s v="Above Average"/>
    <n v="1494"/>
    <n v="0"/>
    <s v="1 Floor"/>
    <n v="1494"/>
    <s v="no"/>
    <s v="Below Average"/>
    <n v="1"/>
    <n v="0"/>
    <n v="2"/>
    <n v="0"/>
    <n v="3"/>
    <s v="More"/>
    <n v="6"/>
    <x v="103"/>
    <n v="2973"/>
    <s v="no"/>
    <n v="72.990245543222329"/>
    <x v="748"/>
  </r>
  <r>
    <x v="753"/>
    <n v="80"/>
    <n v="80"/>
    <x v="0"/>
    <x v="1"/>
    <n v="10240"/>
    <x v="0"/>
    <x v="0"/>
    <x v="10"/>
    <s v="NridgHt"/>
    <s v="1Fam"/>
    <n v="92.435750489847905"/>
    <x v="0"/>
    <n v="8"/>
    <s v="High"/>
    <n v="2005"/>
    <n v="2005"/>
    <n v="1030"/>
    <s v="no"/>
    <s v="Below Average"/>
    <n v="1038"/>
    <n v="1060"/>
    <s v="2 Floors"/>
    <n v="2098"/>
    <s v="no"/>
    <s v="Above Average"/>
    <n v="0"/>
    <n v="0"/>
    <n v="2"/>
    <n v="1"/>
    <n v="3"/>
    <s v="More"/>
    <n v="8"/>
    <x v="443"/>
    <n v="3128"/>
    <s v="no"/>
    <n v="88.075447570332486"/>
    <x v="749"/>
  </r>
  <r>
    <x v="754"/>
    <n v="61"/>
    <n v="61"/>
    <x v="0"/>
    <x v="0"/>
    <n v="7930"/>
    <x v="0"/>
    <x v="0"/>
    <x v="11"/>
    <s v="NAmes"/>
    <s v="1Fam"/>
    <n v="65.191384752822614"/>
    <x v="1"/>
    <n v="6"/>
    <s v="Low"/>
    <n v="1969"/>
    <n v="2005"/>
    <n v="1026"/>
    <s v="no"/>
    <s v="Below Average"/>
    <n v="1026"/>
    <n v="0"/>
    <s v="1 Floor"/>
    <n v="1026"/>
    <s v="no"/>
    <s v="Below Average"/>
    <n v="1"/>
    <n v="0"/>
    <n v="1"/>
    <n v="0"/>
    <n v="2"/>
    <s v="Less"/>
    <n v="5"/>
    <x v="168"/>
    <n v="2052"/>
    <s v="no"/>
    <n v="76.023391812865498"/>
    <x v="750"/>
  </r>
  <r>
    <x v="755"/>
    <n v="34"/>
    <n v="34"/>
    <x v="0"/>
    <x v="0"/>
    <n v="3230"/>
    <x v="0"/>
    <x v="0"/>
    <x v="5"/>
    <s v=""/>
    <s v="TwnhsE"/>
    <n v="83.140020408338017"/>
    <x v="2"/>
    <n v="6"/>
    <s v="Low"/>
    <n v="1999"/>
    <n v="1999"/>
    <n v="729"/>
    <s v="no"/>
    <s v="Below Average"/>
    <n v="742"/>
    <n v="729"/>
    <s v="2 Floors"/>
    <n v="1471"/>
    <s v="no"/>
    <s v="Below Average"/>
    <n v="0"/>
    <n v="0"/>
    <n v="2"/>
    <n v="1"/>
    <n v="3"/>
    <s v="More"/>
    <n v="6"/>
    <x v="54"/>
    <n v="2200"/>
    <s v="no"/>
    <n v="78.409090909090907"/>
    <x v="751"/>
  </r>
  <r>
    <x v="756"/>
    <n v="68"/>
    <n v="68"/>
    <x v="0"/>
    <x v="0"/>
    <n v="10769"/>
    <x v="0"/>
    <x v="1"/>
    <x v="0"/>
    <s v="CollgCr"/>
    <s v="1Fam"/>
    <n v="74.535824409408733"/>
    <x v="0"/>
    <n v="8"/>
    <s v="High"/>
    <n v="2007"/>
    <n v="2007"/>
    <n v="866"/>
    <s v="no"/>
    <s v="Below Average"/>
    <n v="866"/>
    <n v="902"/>
    <s v="2 Floors"/>
    <n v="1768"/>
    <s v="no"/>
    <s v="Above Average"/>
    <n v="0"/>
    <n v="0"/>
    <n v="2"/>
    <n v="1"/>
    <n v="3"/>
    <s v="More"/>
    <n v="7"/>
    <x v="297"/>
    <n v="2634"/>
    <s v="no"/>
    <n v="80.485952923310549"/>
    <x v="752"/>
  </r>
  <r>
    <x v="757"/>
    <s v="NA"/>
    <n v="69"/>
    <x v="0"/>
    <x v="0"/>
    <n v="11616"/>
    <x v="0"/>
    <x v="1"/>
    <x v="9"/>
    <s v="Sawyer"/>
    <s v="1Fam"/>
    <n v="65.835562612127291"/>
    <x v="1"/>
    <n v="6"/>
    <s v="Low"/>
    <n v="1978"/>
    <n v="1978"/>
    <n v="672"/>
    <s v="no"/>
    <s v="Below Average"/>
    <n v="672"/>
    <n v="714"/>
    <s v="2 Floors"/>
    <n v="1386"/>
    <s v="no"/>
    <s v="Below Average"/>
    <n v="0"/>
    <n v="0"/>
    <n v="2"/>
    <n v="1"/>
    <n v="3"/>
    <s v="More"/>
    <n v="6"/>
    <x v="444"/>
    <n v="2058"/>
    <s v="no"/>
    <n v="77.210884353741491"/>
    <x v="753"/>
  </r>
  <r>
    <x v="758"/>
    <n v="24"/>
    <n v="24"/>
    <x v="1"/>
    <x v="0"/>
    <n v="2280"/>
    <x v="0"/>
    <x v="0"/>
    <x v="5"/>
    <s v=""/>
    <s v="Twnhs"/>
    <n v="83.140020408338017"/>
    <x v="2"/>
    <n v="7"/>
    <s v="High"/>
    <n v="1999"/>
    <n v="1999"/>
    <n v="744"/>
    <s v="no"/>
    <s v="Below Average"/>
    <n v="757"/>
    <n v="744"/>
    <s v="2 Floors"/>
    <n v="1501"/>
    <s v="no"/>
    <s v="Below Average"/>
    <n v="0"/>
    <n v="0"/>
    <n v="2"/>
    <n v="1"/>
    <n v="3"/>
    <s v="More"/>
    <n v="6"/>
    <x v="445"/>
    <n v="2245"/>
    <s v="no"/>
    <n v="79.910913140311806"/>
    <x v="754"/>
  </r>
  <r>
    <x v="759"/>
    <n v="65"/>
    <n v="65"/>
    <x v="0"/>
    <x v="0"/>
    <n v="12257"/>
    <x v="0"/>
    <x v="1"/>
    <x v="3"/>
    <s v="NoRidge"/>
    <s v="1Fam"/>
    <n v="82.673563019433331"/>
    <x v="0"/>
    <n v="8"/>
    <s v="High"/>
    <n v="1995"/>
    <n v="1995"/>
    <n v="1318"/>
    <s v="no"/>
    <s v="Above Average"/>
    <n v="1328"/>
    <n v="1203"/>
    <s v="2 Floors"/>
    <n v="2531"/>
    <s v="no"/>
    <s v="Above Average"/>
    <n v="0"/>
    <n v="0"/>
    <n v="2"/>
    <n v="1"/>
    <n v="3"/>
    <s v="More"/>
    <n v="9"/>
    <x v="178"/>
    <n v="3849"/>
    <s v="no"/>
    <n v="75.344245258508707"/>
    <x v="755"/>
  </r>
  <r>
    <x v="760"/>
    <n v="70"/>
    <n v="70"/>
    <x v="0"/>
    <x v="1"/>
    <n v="9100"/>
    <x v="0"/>
    <x v="0"/>
    <x v="11"/>
    <s v="NAmes"/>
    <s v="1Fam"/>
    <n v="65.191384752822614"/>
    <x v="1"/>
    <n v="6"/>
    <s v="Low"/>
    <n v="1959"/>
    <n v="1959"/>
    <n v="864"/>
    <s v="no"/>
    <s v="Below Average"/>
    <n v="864"/>
    <n v="0"/>
    <s v="1 Floor"/>
    <n v="864"/>
    <s v="no"/>
    <s v="Below Average"/>
    <n v="0"/>
    <n v="0"/>
    <n v="1"/>
    <n v="0"/>
    <n v="1"/>
    <s v="Less"/>
    <n v="5"/>
    <x v="136"/>
    <n v="1728"/>
    <s v="no"/>
    <n v="73.784722222222229"/>
    <x v="756"/>
  </r>
  <r>
    <x v="761"/>
    <n v="60"/>
    <n v="60"/>
    <x v="0"/>
    <x v="0"/>
    <n v="6911"/>
    <x v="0"/>
    <x v="0"/>
    <x v="8"/>
    <s v="BrkSide"/>
    <s v="1Fam"/>
    <n v="64.919237492322253"/>
    <x v="1"/>
    <n v="5"/>
    <s v="Low"/>
    <n v="1924"/>
    <n v="1950"/>
    <n v="1145"/>
    <s v="no"/>
    <s v="Above Average"/>
    <n v="1301"/>
    <n v="0"/>
    <s v="1 Floor"/>
    <n v="1301"/>
    <s v="no"/>
    <s v="Below Average"/>
    <n v="0"/>
    <n v="0"/>
    <n v="1"/>
    <n v="0"/>
    <n v="1"/>
    <s v="Less"/>
    <n v="5"/>
    <x v="98"/>
    <n v="2446"/>
    <s v="no"/>
    <n v="40.883074407195423"/>
    <x v="757"/>
  </r>
  <r>
    <x v="762"/>
    <n v="72"/>
    <n v="72"/>
    <x v="0"/>
    <x v="1"/>
    <n v="8640"/>
    <x v="0"/>
    <x v="0"/>
    <x v="5"/>
    <s v="Somerst"/>
    <s v="1Fam"/>
    <n v="83.140020408338017"/>
    <x v="0"/>
    <n v="7"/>
    <s v="High"/>
    <n v="2009"/>
    <n v="2009"/>
    <n v="756"/>
    <s v="no"/>
    <s v="Below Average"/>
    <n v="764"/>
    <n v="783"/>
    <s v="2 Floors"/>
    <n v="1547"/>
    <s v="no"/>
    <s v="Above Average"/>
    <n v="0"/>
    <n v="0"/>
    <n v="2"/>
    <n v="1"/>
    <n v="3"/>
    <s v="More"/>
    <n v="7"/>
    <x v="446"/>
    <n v="2303"/>
    <s v="no"/>
    <n v="93.443334780720804"/>
    <x v="758"/>
  </r>
  <r>
    <x v="763"/>
    <n v="82"/>
    <n v="82"/>
    <x v="0"/>
    <x v="1"/>
    <n v="9430"/>
    <x v="0"/>
    <x v="0"/>
    <x v="3"/>
    <s v="NoRidge"/>
    <s v="1Fam"/>
    <n v="82.673563019433331"/>
    <x v="0"/>
    <n v="8"/>
    <s v="High"/>
    <n v="1999"/>
    <n v="1999"/>
    <n v="1252"/>
    <s v="no"/>
    <s v="Above Average"/>
    <n v="1268"/>
    <n v="1097"/>
    <s v="2 Floors"/>
    <n v="2365"/>
    <s v="no"/>
    <s v="Above Average"/>
    <n v="1"/>
    <n v="0"/>
    <n v="2"/>
    <n v="1"/>
    <n v="4"/>
    <s v="More"/>
    <n v="8"/>
    <x v="447"/>
    <n v="3617"/>
    <s v="no"/>
    <n v="93.171136300801763"/>
    <x v="759"/>
  </r>
  <r>
    <x v="764"/>
    <n v="30"/>
    <n v="30"/>
    <x v="1"/>
    <x v="0"/>
    <n v="9549"/>
    <x v="0"/>
    <x v="0"/>
    <x v="1"/>
    <s v=""/>
    <s v="TwnhsE"/>
    <n v="77.749411305761271"/>
    <x v="2"/>
    <n v="8"/>
    <s v="High"/>
    <n v="1995"/>
    <n v="1996"/>
    <n v="1494"/>
    <s v="no"/>
    <s v="Above Average"/>
    <n v="1494"/>
    <n v="0"/>
    <s v="1 Floor"/>
    <n v="1494"/>
    <s v="no"/>
    <s v="Below Average"/>
    <n v="1"/>
    <n v="0"/>
    <n v="1"/>
    <n v="1"/>
    <n v="3"/>
    <s v="More"/>
    <n v="6"/>
    <x v="228"/>
    <n v="2988"/>
    <s v="no"/>
    <n v="90.361445783132524"/>
    <x v="760"/>
  </r>
  <r>
    <x v="765"/>
    <n v="75"/>
    <n v="75"/>
    <x v="0"/>
    <x v="1"/>
    <n v="14587"/>
    <x v="0"/>
    <x v="1"/>
    <x v="5"/>
    <s v="Somerst"/>
    <s v="1Fam"/>
    <n v="83.140020408338017"/>
    <x v="0"/>
    <n v="9"/>
    <s v="High"/>
    <n v="2008"/>
    <n v="2008"/>
    <n v="1498"/>
    <s v="no"/>
    <s v="Above Average"/>
    <n v="1506"/>
    <n v="0"/>
    <s v="1 Floor"/>
    <n v="1506"/>
    <s v="no"/>
    <s v="Below Average"/>
    <n v="0"/>
    <n v="0"/>
    <n v="2"/>
    <n v="0"/>
    <n v="2"/>
    <s v="Less"/>
    <n v="6"/>
    <x v="448"/>
    <n v="3004"/>
    <s v="no"/>
    <n v="87.926764314247663"/>
    <x v="761"/>
  </r>
  <r>
    <x v="766"/>
    <n v="80"/>
    <n v="80"/>
    <x v="0"/>
    <x v="1"/>
    <n v="10421"/>
    <x v="0"/>
    <x v="0"/>
    <x v="6"/>
    <s v="NWAmes"/>
    <s v="1Fam"/>
    <n v="67.115548801871967"/>
    <x v="1"/>
    <n v="7"/>
    <s v="High"/>
    <n v="1988"/>
    <n v="1988"/>
    <n v="980"/>
    <s v="no"/>
    <s v="Below Average"/>
    <n v="980"/>
    <n v="734"/>
    <s v="2 Floors"/>
    <n v="1714"/>
    <s v="no"/>
    <s v="Above Average"/>
    <n v="0"/>
    <n v="0"/>
    <n v="2"/>
    <n v="1"/>
    <n v="3"/>
    <s v="More"/>
    <n v="7"/>
    <x v="55"/>
    <n v="2694"/>
    <s v="no"/>
    <n v="72.939866369710472"/>
    <x v="762"/>
  </r>
  <r>
    <x v="767"/>
    <n v="75"/>
    <n v="75"/>
    <x v="0"/>
    <x v="1"/>
    <n v="12508"/>
    <x v="0"/>
    <x v="1"/>
    <x v="4"/>
    <s v="Mitchel"/>
    <s v="1Fam"/>
    <n v="69.371268986915226"/>
    <x v="1"/>
    <n v="6"/>
    <s v="Low"/>
    <n v="1940"/>
    <n v="1985"/>
    <n v="983"/>
    <s v="no"/>
    <s v="Below Average"/>
    <n v="983"/>
    <n v="767"/>
    <s v="2 Floors"/>
    <n v="1750"/>
    <s v="no"/>
    <s v="Above Average"/>
    <n v="1"/>
    <n v="0"/>
    <n v="2"/>
    <n v="0"/>
    <n v="3"/>
    <s v="More"/>
    <n v="7"/>
    <x v="39"/>
    <n v="2733"/>
    <s v="no"/>
    <n v="58.543724844493234"/>
    <x v="763"/>
  </r>
  <r>
    <x v="768"/>
    <n v="70"/>
    <n v="70"/>
    <x v="0"/>
    <x v="1"/>
    <n v="9100"/>
    <x v="0"/>
    <x v="0"/>
    <x v="0"/>
    <s v="CollgCr"/>
    <s v="1Fam"/>
    <n v="74.535824409408733"/>
    <x v="0"/>
    <n v="7"/>
    <s v="High"/>
    <n v="2004"/>
    <n v="2005"/>
    <n v="1860"/>
    <s v="no"/>
    <s v="Above Average"/>
    <n v="1836"/>
    <n v="0"/>
    <s v="1 Floor"/>
    <n v="1836"/>
    <s v="no"/>
    <s v="Above Average"/>
    <n v="0"/>
    <n v="0"/>
    <n v="2"/>
    <n v="0"/>
    <n v="2"/>
    <s v="Less"/>
    <n v="8"/>
    <x v="449"/>
    <n v="3696"/>
    <s v="no"/>
    <n v="58.668019480519483"/>
    <x v="764"/>
  </r>
  <r>
    <x v="769"/>
    <n v="47"/>
    <n v="47"/>
    <x v="0"/>
    <x v="0"/>
    <n v="53504"/>
    <x v="1"/>
    <x v="1"/>
    <x v="18"/>
    <s v="StoneBr"/>
    <s v="1Fam"/>
    <n v="100.53527892314388"/>
    <x v="0"/>
    <n v="8"/>
    <s v="High"/>
    <n v="2003"/>
    <n v="2003"/>
    <n v="1650"/>
    <s v="no"/>
    <s v="Above Average"/>
    <n v="1690"/>
    <n v="1589"/>
    <s v="2 Floors"/>
    <n v="3279"/>
    <s v="yes"/>
    <s v="Above Average"/>
    <n v="1"/>
    <n v="0"/>
    <n v="3"/>
    <n v="1"/>
    <n v="5"/>
    <s v="More"/>
    <n v="12"/>
    <x v="450"/>
    <n v="4929"/>
    <s v="yes"/>
    <n v="109.14992899168189"/>
    <x v="765"/>
  </r>
  <r>
    <x v="770"/>
    <s v="NA"/>
    <n v="69"/>
    <x v="0"/>
    <x v="0"/>
    <n v="7252"/>
    <x v="0"/>
    <x v="0"/>
    <x v="9"/>
    <s v="Sawyer"/>
    <s v="1Fam"/>
    <n v="65.835562612127291"/>
    <x v="1"/>
    <n v="5"/>
    <s v="Low"/>
    <n v="1982"/>
    <n v="1982"/>
    <n v="858"/>
    <s v="no"/>
    <s v="Below Average"/>
    <n v="858"/>
    <n v="0"/>
    <s v="1 Floor"/>
    <n v="858"/>
    <s v="no"/>
    <s v="Below Average"/>
    <n v="1"/>
    <n v="0"/>
    <n v="1"/>
    <n v="0"/>
    <n v="2"/>
    <s v="Less"/>
    <n v="5"/>
    <x v="451"/>
    <n v="1716"/>
    <s v="no"/>
    <n v="78.613053613053609"/>
    <x v="766"/>
  </r>
  <r>
    <x v="771"/>
    <n v="67"/>
    <n v="67"/>
    <x v="0"/>
    <x v="0"/>
    <n v="8877"/>
    <x v="0"/>
    <x v="0"/>
    <x v="15"/>
    <s v="Edwards"/>
    <s v="1Fam"/>
    <n v="61.772149970231268"/>
    <x v="1"/>
    <n v="4"/>
    <s v="Low"/>
    <n v="1951"/>
    <n v="1951"/>
    <n v="836"/>
    <s v="no"/>
    <s v="Below Average"/>
    <n v="1220"/>
    <n v="0"/>
    <s v="1 Floor"/>
    <n v="1220"/>
    <s v="no"/>
    <s v="Below Average"/>
    <n v="0"/>
    <n v="0"/>
    <n v="1"/>
    <n v="0"/>
    <n v="1"/>
    <s v="Less"/>
    <n v="6"/>
    <x v="452"/>
    <n v="2056"/>
    <s v="no"/>
    <n v="49.610894941634243"/>
    <x v="767"/>
  </r>
  <r>
    <x v="772"/>
    <n v="94"/>
    <n v="94"/>
    <x v="0"/>
    <x v="1"/>
    <n v="7819"/>
    <x v="0"/>
    <x v="0"/>
    <x v="15"/>
    <s v="Edwards"/>
    <s v="1Fam"/>
    <n v="61.772149970231268"/>
    <x v="1"/>
    <n v="6"/>
    <s v="Low"/>
    <n v="1976"/>
    <n v="1976"/>
    <n v="1029"/>
    <s v="no"/>
    <s v="Below Average"/>
    <n v="1117"/>
    <n v="0"/>
    <s v="1 Floor"/>
    <n v="1117"/>
    <s v="no"/>
    <s v="Below Average"/>
    <n v="1"/>
    <n v="0"/>
    <n v="1"/>
    <n v="0"/>
    <n v="2"/>
    <s v="Less"/>
    <n v="6"/>
    <x v="172"/>
    <n v="2146"/>
    <s v="no"/>
    <n v="49.860205032618829"/>
    <x v="768"/>
  </r>
  <r>
    <x v="773"/>
    <n v="70"/>
    <n v="70"/>
    <x v="0"/>
    <x v="1"/>
    <n v="10150"/>
    <x v="0"/>
    <x v="0"/>
    <x v="11"/>
    <s v="NAmes"/>
    <s v="1Fam"/>
    <n v="65.191384752822614"/>
    <x v="1"/>
    <n v="5"/>
    <s v="Low"/>
    <n v="1958"/>
    <n v="1958"/>
    <n v="912"/>
    <s v="no"/>
    <s v="Below Average"/>
    <n v="912"/>
    <n v="0"/>
    <s v="1 Floor"/>
    <n v="912"/>
    <s v="no"/>
    <s v="Below Average"/>
    <n v="0"/>
    <n v="0"/>
    <n v="1"/>
    <n v="0"/>
    <n v="1"/>
    <s v="Less"/>
    <n v="5"/>
    <x v="49"/>
    <n v="1824"/>
    <s v="no"/>
    <n v="62.774122807017541"/>
    <x v="769"/>
  </r>
  <r>
    <x v="774"/>
    <n v="110"/>
    <n v="110"/>
    <x v="1"/>
    <x v="1"/>
    <n v="14226"/>
    <x v="0"/>
    <x v="1"/>
    <x v="10"/>
    <s v="NridgHt"/>
    <s v="1Fam"/>
    <n v="92.435750489847905"/>
    <x v="0"/>
    <n v="8"/>
    <s v="High"/>
    <n v="2006"/>
    <n v="2006"/>
    <n v="1935"/>
    <s v="no"/>
    <s v="Above Average"/>
    <n v="1973"/>
    <n v="0"/>
    <s v="1 Floor"/>
    <n v="1973"/>
    <s v="no"/>
    <s v="Above Average"/>
    <n v="0"/>
    <n v="0"/>
    <n v="2"/>
    <n v="0"/>
    <n v="2"/>
    <s v="Less"/>
    <n v="9"/>
    <x v="453"/>
    <n v="3908"/>
    <s v="no"/>
    <n v="101.07471852610031"/>
    <x v="770"/>
  </r>
  <r>
    <x v="775"/>
    <n v="32"/>
    <n v="32"/>
    <x v="0"/>
    <x v="0"/>
    <n v="4500"/>
    <x v="0"/>
    <x v="0"/>
    <x v="4"/>
    <s v=""/>
    <s v="TwnhsE"/>
    <n v="69.371268986915226"/>
    <x v="2"/>
    <n v="6"/>
    <s v="Low"/>
    <n v="1998"/>
    <n v="1998"/>
    <n v="1204"/>
    <s v="no"/>
    <s v="Above Average"/>
    <n v="1204"/>
    <n v="0"/>
    <s v="1 Floor"/>
    <n v="1204"/>
    <s v="no"/>
    <s v="Below Average"/>
    <n v="1"/>
    <n v="0"/>
    <n v="2"/>
    <n v="0"/>
    <n v="3"/>
    <s v="More"/>
    <n v="5"/>
    <x v="259"/>
    <n v="2408"/>
    <s v="no"/>
    <n v="67.275747508305642"/>
    <x v="771"/>
  </r>
  <r>
    <x v="776"/>
    <n v="86"/>
    <n v="86"/>
    <x v="0"/>
    <x v="1"/>
    <n v="11210"/>
    <x v="0"/>
    <x v="1"/>
    <x v="0"/>
    <s v="CollgCr"/>
    <s v="1Fam"/>
    <n v="74.535824409408733"/>
    <x v="0"/>
    <n v="7"/>
    <s v="High"/>
    <n v="2005"/>
    <n v="2006"/>
    <n v="1614"/>
    <s v="no"/>
    <s v="Above Average"/>
    <n v="1614"/>
    <n v="0"/>
    <s v="1 Floor"/>
    <n v="1614"/>
    <s v="no"/>
    <s v="Above Average"/>
    <n v="0"/>
    <n v="0"/>
    <n v="2"/>
    <n v="0"/>
    <n v="2"/>
    <s v="Less"/>
    <n v="7"/>
    <x v="454"/>
    <n v="3228"/>
    <s v="no"/>
    <n v="68.618339529120192"/>
    <x v="772"/>
  </r>
  <r>
    <x v="777"/>
    <n v="100"/>
    <n v="100"/>
    <x v="0"/>
    <x v="1"/>
    <n v="13350"/>
    <x v="0"/>
    <x v="1"/>
    <x v="9"/>
    <s v="Sawyer"/>
    <s v="1Fam"/>
    <n v="65.835562612127291"/>
    <x v="1"/>
    <n v="5"/>
    <s v="Low"/>
    <n v="1974"/>
    <n v="1974"/>
    <n v="864"/>
    <s v="no"/>
    <s v="Below Average"/>
    <n v="894"/>
    <n v="0"/>
    <s v="1 Floor"/>
    <n v="894"/>
    <s v="no"/>
    <s v="Below Average"/>
    <n v="1"/>
    <n v="0"/>
    <n v="1"/>
    <n v="0"/>
    <n v="2"/>
    <s v="Less"/>
    <n v="5"/>
    <x v="215"/>
    <n v="1758"/>
    <s v="no"/>
    <n v="81.058020477815703"/>
    <x v="773"/>
  </r>
  <r>
    <x v="778"/>
    <n v="60"/>
    <n v="60"/>
    <x v="0"/>
    <x v="0"/>
    <n v="8400"/>
    <x v="0"/>
    <x v="0"/>
    <x v="12"/>
    <s v=""/>
    <s v="Duplex"/>
    <n v="71.682411868126678"/>
    <x v="2"/>
    <n v="5"/>
    <s v="Low"/>
    <n v="1977"/>
    <n v="1977"/>
    <n v="0"/>
    <s v="yes"/>
    <s v="Below Average"/>
    <n v="2020"/>
    <n v="0"/>
    <s v="1 Floor"/>
    <n v="2020"/>
    <s v="no"/>
    <s v="Above Average"/>
    <n v="0"/>
    <n v="0"/>
    <n v="2"/>
    <n v="0"/>
    <n v="2"/>
    <s v="Less"/>
    <n v="10"/>
    <x v="12"/>
    <n v="2020"/>
    <s v="no"/>
    <n v="71.287128712871294"/>
    <x v="774"/>
  </r>
  <r>
    <x v="779"/>
    <n v="78"/>
    <n v="78"/>
    <x v="0"/>
    <x v="1"/>
    <n v="10530"/>
    <x v="0"/>
    <x v="1"/>
    <x v="4"/>
    <s v=""/>
    <s v="Duplex"/>
    <n v="69.371268986915226"/>
    <x v="2"/>
    <n v="6"/>
    <s v="Low"/>
    <n v="1977"/>
    <n v="1977"/>
    <n v="975"/>
    <s v="no"/>
    <s v="Below Average"/>
    <n v="1004"/>
    <n v="0"/>
    <s v="1 Floor"/>
    <n v="1004"/>
    <s v="no"/>
    <s v="Below Average"/>
    <n v="1"/>
    <n v="0"/>
    <n v="1"/>
    <n v="0"/>
    <n v="2"/>
    <s v="Less"/>
    <n v="4"/>
    <x v="152"/>
    <n v="1979"/>
    <s v="no"/>
    <n v="68.216270843860542"/>
    <x v="775"/>
  </r>
  <r>
    <x v="780"/>
    <n v="63"/>
    <n v="63"/>
    <x v="0"/>
    <x v="0"/>
    <n v="7875"/>
    <x v="0"/>
    <x v="0"/>
    <x v="17"/>
    <s v="Gilbert"/>
    <s v="1Fam"/>
    <n v="77.47396854876844"/>
    <x v="0"/>
    <n v="7"/>
    <s v="High"/>
    <n v="1995"/>
    <n v="1996"/>
    <n v="1237"/>
    <s v="no"/>
    <s v="Above Average"/>
    <n v="1253"/>
    <n v="0"/>
    <s v="1 Floor"/>
    <n v="1253"/>
    <s v="no"/>
    <s v="Below Average"/>
    <n v="0"/>
    <n v="0"/>
    <n v="2"/>
    <n v="0"/>
    <n v="2"/>
    <s v="Less"/>
    <n v="6"/>
    <x v="105"/>
    <n v="2490"/>
    <s v="no"/>
    <n v="70.682730923694777"/>
    <x v="776"/>
  </r>
  <r>
    <x v="781"/>
    <n v="65"/>
    <n v="65"/>
    <x v="0"/>
    <x v="0"/>
    <n v="7153"/>
    <x v="0"/>
    <x v="0"/>
    <x v="12"/>
    <s v="SawyerW"/>
    <s v="1Fam"/>
    <n v="71.682411868126678"/>
    <x v="0"/>
    <n v="6"/>
    <s v="Low"/>
    <n v="1992"/>
    <n v="1992"/>
    <n v="761"/>
    <s v="no"/>
    <s v="Below Average"/>
    <n v="810"/>
    <n v="793"/>
    <s v="2 Floors"/>
    <n v="1603"/>
    <s v="no"/>
    <s v="Above Average"/>
    <n v="0"/>
    <n v="0"/>
    <n v="2"/>
    <n v="1"/>
    <n v="3"/>
    <s v="More"/>
    <n v="7"/>
    <x v="455"/>
    <n v="2364"/>
    <s v="no"/>
    <n v="74.407783417935704"/>
    <x v="777"/>
  </r>
  <r>
    <x v="782"/>
    <n v="67"/>
    <n v="67"/>
    <x v="0"/>
    <x v="0"/>
    <n v="16285"/>
    <x v="0"/>
    <x v="1"/>
    <x v="0"/>
    <s v="CollgCr"/>
    <s v="1Fam"/>
    <n v="74.535824409408733"/>
    <x v="0"/>
    <n v="7"/>
    <s v="High"/>
    <n v="2001"/>
    <n v="2002"/>
    <n v="1413"/>
    <s v="no"/>
    <s v="Above Average"/>
    <n v="1430"/>
    <n v="0"/>
    <s v="1 Floor"/>
    <n v="1430"/>
    <s v="no"/>
    <s v="Below Average"/>
    <n v="0"/>
    <n v="0"/>
    <n v="2"/>
    <n v="0"/>
    <n v="2"/>
    <s v="Less"/>
    <n v="6"/>
    <x v="456"/>
    <n v="2843"/>
    <s v="no"/>
    <n v="65.810763278227228"/>
    <x v="778"/>
  </r>
  <r>
    <x v="783"/>
    <s v="NA"/>
    <n v="69"/>
    <x v="0"/>
    <x v="0"/>
    <n v="9101"/>
    <x v="0"/>
    <x v="0"/>
    <x v="4"/>
    <s v="Mitchel"/>
    <s v="1Fam"/>
    <n v="69.371268986915226"/>
    <x v="1"/>
    <n v="5"/>
    <s v="Low"/>
    <n v="1978"/>
    <n v="1978"/>
    <n v="1097"/>
    <s v="no"/>
    <s v="Above Average"/>
    <n v="1110"/>
    <n v="0"/>
    <s v="1 Floor"/>
    <n v="1110"/>
    <s v="no"/>
    <s v="Below Average"/>
    <n v="1"/>
    <n v="0"/>
    <n v="1"/>
    <n v="0"/>
    <n v="2"/>
    <s v="Less"/>
    <n v="4"/>
    <x v="32"/>
    <n v="2207"/>
    <s v="no"/>
    <n v="74.988672405980964"/>
    <x v="779"/>
  </r>
  <r>
    <x v="784"/>
    <n v="35"/>
    <n v="35"/>
    <x v="0"/>
    <x v="0"/>
    <n v="6300"/>
    <x v="0"/>
    <x v="0"/>
    <x v="7"/>
    <s v="OldTown"/>
    <s v="1Fam"/>
    <n v="57.90974368543602"/>
    <x v="1"/>
    <n v="6"/>
    <s v="Low"/>
    <n v="1914"/>
    <n v="2001"/>
    <n v="742"/>
    <s v="no"/>
    <s v="Below Average"/>
    <n v="742"/>
    <n v="742"/>
    <s v="2 Floors"/>
    <n v="1484"/>
    <s v="no"/>
    <s v="Below Average"/>
    <n v="0"/>
    <n v="0"/>
    <n v="2"/>
    <n v="0"/>
    <n v="2"/>
    <s v="Less"/>
    <n v="9"/>
    <x v="113"/>
    <n v="2226"/>
    <s v="no"/>
    <n v="57.502246181491465"/>
    <x v="780"/>
  </r>
  <r>
    <x v="785"/>
    <s v="NA"/>
    <n v="69"/>
    <x v="0"/>
    <x v="0"/>
    <n v="9790"/>
    <x v="0"/>
    <x v="0"/>
    <x v="6"/>
    <s v="NWAmes"/>
    <s v="1Fam"/>
    <n v="67.115548801871967"/>
    <x v="1"/>
    <n v="6"/>
    <s v="Low"/>
    <n v="1967"/>
    <n v="1967"/>
    <n v="1372"/>
    <s v="no"/>
    <s v="Above Average"/>
    <n v="1342"/>
    <n v="0"/>
    <s v="1 Floor"/>
    <n v="1342"/>
    <s v="no"/>
    <s v="Below Average"/>
    <n v="0"/>
    <n v="0"/>
    <n v="2"/>
    <n v="0"/>
    <n v="2"/>
    <s v="Less"/>
    <n v="7"/>
    <x v="457"/>
    <n v="2714"/>
    <s v="no"/>
    <n v="59.506263817243919"/>
    <x v="781"/>
  </r>
  <r>
    <x v="786"/>
    <n v="60"/>
    <n v="60"/>
    <x v="0"/>
    <x v="0"/>
    <n v="10800"/>
    <x v="0"/>
    <x v="1"/>
    <x v="7"/>
    <s v="OldTown"/>
    <s v="1Fam"/>
    <n v="57.90974368543602"/>
    <x v="1"/>
    <n v="5"/>
    <s v="Low"/>
    <n v="1915"/>
    <n v="1950"/>
    <n v="686"/>
    <s v="no"/>
    <s v="Below Average"/>
    <n v="966"/>
    <n v="686"/>
    <s v="2 Floors"/>
    <n v="1652"/>
    <s v="no"/>
    <s v="Above Average"/>
    <n v="1"/>
    <n v="0"/>
    <n v="2"/>
    <n v="0"/>
    <n v="3"/>
    <s v="More"/>
    <n v="7"/>
    <x v="19"/>
    <n v="2338"/>
    <s v="no"/>
    <n v="59.452523524379814"/>
    <x v="782"/>
  </r>
  <r>
    <x v="787"/>
    <n v="76"/>
    <n v="76"/>
    <x v="0"/>
    <x v="1"/>
    <n v="10142"/>
    <x v="0"/>
    <x v="0"/>
    <x v="12"/>
    <s v="SawyerW"/>
    <s v="1Fam"/>
    <n v="71.682411868126678"/>
    <x v="0"/>
    <n v="7"/>
    <s v="High"/>
    <n v="2004"/>
    <n v="2004"/>
    <n v="956"/>
    <s v="no"/>
    <s v="Below Average"/>
    <n v="956"/>
    <n v="1128"/>
    <s v="2 Floors"/>
    <n v="2084"/>
    <s v="no"/>
    <s v="Above Average"/>
    <n v="1"/>
    <n v="0"/>
    <n v="2"/>
    <n v="1"/>
    <n v="4"/>
    <s v="More"/>
    <n v="8"/>
    <x v="458"/>
    <n v="3040"/>
    <s v="no"/>
    <n v="76.64473684210526"/>
    <x v="783"/>
  </r>
  <r>
    <x v="788"/>
    <n v="50"/>
    <n v="50"/>
    <x v="0"/>
    <x v="0"/>
    <n v="6000"/>
    <x v="0"/>
    <x v="0"/>
    <x v="7"/>
    <s v="OldTown"/>
    <s v="1Fam"/>
    <n v="57.90974368543602"/>
    <x v="1"/>
    <n v="4"/>
    <s v="Low"/>
    <n v="1954"/>
    <n v="2000"/>
    <n v="901"/>
    <s v="no"/>
    <s v="Below Average"/>
    <n v="901"/>
    <n v="0"/>
    <s v="1 Floor"/>
    <n v="901"/>
    <s v="no"/>
    <s v="Below Average"/>
    <n v="0"/>
    <n v="0"/>
    <n v="1"/>
    <n v="0"/>
    <n v="1"/>
    <s v="Less"/>
    <n v="4"/>
    <x v="459"/>
    <n v="1802"/>
    <s v="no"/>
    <n v="59.877913429522749"/>
    <x v="784"/>
  </r>
  <r>
    <x v="789"/>
    <s v="NA"/>
    <n v="69"/>
    <x v="0"/>
    <x v="0"/>
    <n v="12205"/>
    <x v="0"/>
    <x v="1"/>
    <x v="19"/>
    <s v="ClearCr"/>
    <s v="1Fam"/>
    <n v="71.6365553142886"/>
    <x v="0"/>
    <n v="6"/>
    <s v="Low"/>
    <n v="1966"/>
    <n v="2007"/>
    <n v="832"/>
    <s v="no"/>
    <s v="Below Average"/>
    <n v="976"/>
    <n v="1111"/>
    <s v="2 Floors"/>
    <n v="2087"/>
    <s v="no"/>
    <s v="Above Average"/>
    <n v="0"/>
    <n v="0"/>
    <n v="2"/>
    <n v="1"/>
    <n v="3"/>
    <s v="More"/>
    <n v="9"/>
    <x v="229"/>
    <n v="2919"/>
    <s v="no"/>
    <n v="64.234326824254879"/>
    <x v="785"/>
  </r>
  <r>
    <x v="790"/>
    <n v="43"/>
    <n v="43"/>
    <x v="0"/>
    <x v="0"/>
    <n v="3182"/>
    <x v="0"/>
    <x v="0"/>
    <x v="21"/>
    <s v=""/>
    <s v="TwnhsE"/>
    <n v="63.149684044233808"/>
    <x v="2"/>
    <n v="7"/>
    <s v="High"/>
    <n v="2005"/>
    <n v="2006"/>
    <n v="1145"/>
    <s v="no"/>
    <s v="Above Average"/>
    <n v="1145"/>
    <n v="0"/>
    <s v="1 Floor"/>
    <n v="1145"/>
    <s v="no"/>
    <s v="Below Average"/>
    <n v="0"/>
    <n v="0"/>
    <n v="2"/>
    <n v="0"/>
    <n v="2"/>
    <s v="Less"/>
    <n v="5"/>
    <x v="460"/>
    <n v="2290"/>
    <s v="no"/>
    <n v="69.956331877729255"/>
    <x v="786"/>
  </r>
  <r>
    <x v="791"/>
    <s v="NA"/>
    <n v="69"/>
    <x v="0"/>
    <x v="0"/>
    <n v="11333"/>
    <x v="0"/>
    <x v="1"/>
    <x v="4"/>
    <s v="Mitchel"/>
    <s v="1Fam"/>
    <n v="69.371268986915226"/>
    <x v="1"/>
    <n v="6"/>
    <s v="Low"/>
    <n v="1976"/>
    <n v="1976"/>
    <n v="1029"/>
    <s v="no"/>
    <s v="Below Average"/>
    <n v="1062"/>
    <n v="0"/>
    <s v="1 Floor"/>
    <n v="1062"/>
    <s v="no"/>
    <s v="Below Average"/>
    <n v="1"/>
    <n v="0"/>
    <n v="1"/>
    <n v="0"/>
    <n v="2"/>
    <s v="Less"/>
    <n v="5"/>
    <x v="461"/>
    <n v="2091"/>
    <s v="no"/>
    <n v="70.205643232902915"/>
    <x v="787"/>
  </r>
  <r>
    <x v="792"/>
    <n v="92"/>
    <n v="92"/>
    <x v="0"/>
    <x v="1"/>
    <n v="9920"/>
    <x v="0"/>
    <x v="0"/>
    <x v="3"/>
    <s v="NoRidge"/>
    <s v="1Fam"/>
    <n v="82.673563019433331"/>
    <x v="0"/>
    <n v="7"/>
    <s v="High"/>
    <n v="1996"/>
    <n v="1997"/>
    <n v="1117"/>
    <s v="no"/>
    <s v="Above Average"/>
    <n v="1127"/>
    <n v="886"/>
    <s v="2 Floors"/>
    <n v="2013"/>
    <s v="no"/>
    <s v="Above Average"/>
    <n v="1"/>
    <n v="0"/>
    <n v="2"/>
    <n v="1"/>
    <n v="4"/>
    <s v="More"/>
    <n v="8"/>
    <x v="462"/>
    <n v="3130"/>
    <s v="no"/>
    <n v="86.194888178913743"/>
    <x v="788"/>
  </r>
  <r>
    <x v="793"/>
    <n v="76"/>
    <n v="76"/>
    <x v="0"/>
    <x v="1"/>
    <n v="9158"/>
    <x v="0"/>
    <x v="0"/>
    <x v="5"/>
    <s v="Somerst"/>
    <s v="1Fam"/>
    <n v="83.140020408338017"/>
    <x v="0"/>
    <n v="8"/>
    <s v="High"/>
    <n v="2007"/>
    <n v="2007"/>
    <n v="1496"/>
    <s v="no"/>
    <s v="Above Average"/>
    <n v="1496"/>
    <n v="0"/>
    <s v="1 Floor"/>
    <n v="1496"/>
    <s v="no"/>
    <s v="Below Average"/>
    <n v="0"/>
    <n v="0"/>
    <n v="2"/>
    <n v="0"/>
    <n v="2"/>
    <s v="Less"/>
    <n v="7"/>
    <x v="66"/>
    <n v="2992"/>
    <s v="no"/>
    <n v="75.200534759358291"/>
    <x v="789"/>
  </r>
  <r>
    <x v="794"/>
    <s v="NA"/>
    <n v="69"/>
    <x v="0"/>
    <x v="0"/>
    <n v="10832"/>
    <x v="0"/>
    <x v="1"/>
    <x v="17"/>
    <s v="Gilbert"/>
    <s v="1Fam"/>
    <n v="77.47396854876844"/>
    <x v="0"/>
    <n v="7"/>
    <s v="High"/>
    <n v="1994"/>
    <n v="1996"/>
    <n v="712"/>
    <s v="no"/>
    <s v="Below Average"/>
    <n v="1086"/>
    <n v="809"/>
    <s v="2 Floors"/>
    <n v="1895"/>
    <s v="no"/>
    <s v="Above Average"/>
    <n v="0"/>
    <n v="0"/>
    <n v="2"/>
    <n v="1"/>
    <n v="3"/>
    <s v="More"/>
    <n v="7"/>
    <x v="188"/>
    <n v="2607"/>
    <s v="no"/>
    <n v="74.606827771384729"/>
    <x v="790"/>
  </r>
  <r>
    <x v="795"/>
    <n v="70"/>
    <n v="70"/>
    <x v="0"/>
    <x v="1"/>
    <n v="8400"/>
    <x v="0"/>
    <x v="0"/>
    <x v="12"/>
    <s v="SawyerW"/>
    <s v="1Fam"/>
    <n v="71.682411868126678"/>
    <x v="0"/>
    <n v="6"/>
    <s v="Low"/>
    <n v="1980"/>
    <n v="1981"/>
    <n v="650"/>
    <s v="no"/>
    <s v="Below Average"/>
    <n v="888"/>
    <n v="676"/>
    <s v="2 Floors"/>
    <n v="1564"/>
    <s v="no"/>
    <s v="Above Average"/>
    <n v="0"/>
    <n v="0"/>
    <n v="2"/>
    <n v="1"/>
    <n v="3"/>
    <s v="More"/>
    <n v="7"/>
    <x v="118"/>
    <n v="2214"/>
    <s v="no"/>
    <n v="77.235772357723576"/>
    <x v="791"/>
  </r>
  <r>
    <x v="796"/>
    <n v="71"/>
    <n v="71"/>
    <x v="0"/>
    <x v="1"/>
    <n v="8197"/>
    <x v="0"/>
    <x v="0"/>
    <x v="9"/>
    <s v="Sawyer"/>
    <s v="1Fam"/>
    <n v="65.835562612127291"/>
    <x v="1"/>
    <n v="6"/>
    <s v="Low"/>
    <n v="1977"/>
    <n v="1977"/>
    <n v="660"/>
    <s v="no"/>
    <s v="Below Average"/>
    <n v="1285"/>
    <n v="0"/>
    <s v="1 Floor"/>
    <n v="1285"/>
    <s v="no"/>
    <s v="Below Average"/>
    <n v="0"/>
    <n v="0"/>
    <n v="1"/>
    <n v="1"/>
    <n v="2"/>
    <s v="Less"/>
    <n v="7"/>
    <x v="463"/>
    <n v="1945"/>
    <s v="no"/>
    <n v="73.778920308483293"/>
    <x v="792"/>
  </r>
  <r>
    <x v="797"/>
    <n v="57"/>
    <n v="57"/>
    <x v="0"/>
    <x v="0"/>
    <n v="7677"/>
    <x v="0"/>
    <x v="0"/>
    <x v="11"/>
    <s v="NAmes"/>
    <s v="1Fam"/>
    <n v="65.191384752822614"/>
    <x v="1"/>
    <n v="5"/>
    <s v="Low"/>
    <n v="1953"/>
    <n v="1953"/>
    <n v="773"/>
    <s v="no"/>
    <s v="Below Average"/>
    <n v="773"/>
    <n v="0"/>
    <s v="1 Floor"/>
    <n v="773"/>
    <s v="no"/>
    <s v="Below Average"/>
    <n v="0"/>
    <n v="0"/>
    <n v="1"/>
    <n v="0"/>
    <n v="1"/>
    <s v="Less"/>
    <n v="4"/>
    <x v="50"/>
    <n v="1546"/>
    <s v="no"/>
    <n v="71.151358344113845"/>
    <x v="793"/>
  </r>
  <r>
    <x v="798"/>
    <n v="104"/>
    <n v="104"/>
    <x v="0"/>
    <x v="1"/>
    <n v="13518"/>
    <x v="0"/>
    <x v="1"/>
    <x v="10"/>
    <s v="NridgHt"/>
    <s v="1Fam"/>
    <n v="92.435750489847905"/>
    <x v="0"/>
    <n v="9"/>
    <s v="High"/>
    <n v="2008"/>
    <n v="2009"/>
    <n v="1926"/>
    <s v="no"/>
    <s v="Above Average"/>
    <n v="1966"/>
    <n v="1174"/>
    <s v="2 Floors"/>
    <n v="3140"/>
    <s v="yes"/>
    <s v="Above Average"/>
    <n v="0"/>
    <n v="0"/>
    <n v="3"/>
    <n v="1"/>
    <n v="4"/>
    <s v="More"/>
    <n v="11"/>
    <x v="464"/>
    <n v="5066"/>
    <s v="yes"/>
    <n v="95.736281089617052"/>
    <x v="794"/>
  </r>
  <r>
    <x v="799"/>
    <n v="60"/>
    <n v="60"/>
    <x v="0"/>
    <x v="0"/>
    <n v="7200"/>
    <x v="0"/>
    <x v="0"/>
    <x v="23"/>
    <s v="SWISU"/>
    <s v="1Fam"/>
    <n v="56.717772915383847"/>
    <x v="1"/>
    <n v="5"/>
    <s v="Low"/>
    <n v="1937"/>
    <n v="1950"/>
    <n v="731"/>
    <s v="no"/>
    <s v="Below Average"/>
    <n v="981"/>
    <n v="787"/>
    <s v="2 Floors"/>
    <n v="1768"/>
    <s v="no"/>
    <s v="Above Average"/>
    <n v="1"/>
    <n v="0"/>
    <n v="1"/>
    <n v="1"/>
    <n v="3"/>
    <s v="More"/>
    <n v="7"/>
    <x v="216"/>
    <n v="2499"/>
    <s v="no"/>
    <n v="70.0280112044818"/>
    <x v="795"/>
  </r>
  <r>
    <x v="800"/>
    <n v="79"/>
    <n v="79"/>
    <x v="0"/>
    <x v="1"/>
    <n v="12798"/>
    <x v="0"/>
    <x v="1"/>
    <x v="19"/>
    <s v="ClearCr"/>
    <s v="1Fam"/>
    <n v="71.6365553142886"/>
    <x v="0"/>
    <n v="6"/>
    <s v="Low"/>
    <n v="1997"/>
    <n v="1997"/>
    <n v="616"/>
    <s v="no"/>
    <s v="Below Average"/>
    <n v="616"/>
    <n v="1072"/>
    <s v="2 Floors"/>
    <n v="1688"/>
    <s v="no"/>
    <s v="Above Average"/>
    <n v="1"/>
    <n v="0"/>
    <n v="2"/>
    <n v="1"/>
    <n v="4"/>
    <s v="More"/>
    <n v="8"/>
    <x v="7"/>
    <n v="2304"/>
    <s v="no"/>
    <n v="86.805555555555557"/>
    <x v="796"/>
  </r>
  <r>
    <x v="801"/>
    <n v="40"/>
    <n v="40"/>
    <x v="0"/>
    <x v="0"/>
    <n v="4800"/>
    <x v="0"/>
    <x v="0"/>
    <x v="13"/>
    <s v="IDOTRR"/>
    <s v="1Fam"/>
    <n v="52.131298928930256"/>
    <x v="1"/>
    <n v="4"/>
    <s v="Low"/>
    <n v="1916"/>
    <n v="1990"/>
    <n v="1196"/>
    <s v="no"/>
    <s v="Above Average"/>
    <n v="1196"/>
    <n v="0"/>
    <s v="1 Floor"/>
    <n v="1196"/>
    <s v="no"/>
    <s v="Below Average"/>
    <n v="1"/>
    <n v="0"/>
    <n v="1"/>
    <n v="0"/>
    <n v="2"/>
    <s v="Less"/>
    <n v="5"/>
    <x v="84"/>
    <n v="2392"/>
    <s v="no"/>
    <n v="45.944816053511708"/>
    <x v="797"/>
  </r>
  <r>
    <x v="802"/>
    <n v="63"/>
    <n v="63"/>
    <x v="0"/>
    <x v="0"/>
    <n v="8199"/>
    <x v="0"/>
    <x v="0"/>
    <x v="0"/>
    <s v="CollgCr"/>
    <s v="1Fam"/>
    <n v="74.535824409408733"/>
    <x v="0"/>
    <n v="7"/>
    <s v="High"/>
    <n v="2005"/>
    <n v="2005"/>
    <n v="728"/>
    <s v="no"/>
    <s v="Below Average"/>
    <n v="728"/>
    <n v="728"/>
    <s v="2 Floors"/>
    <n v="1456"/>
    <s v="no"/>
    <s v="Below Average"/>
    <n v="1"/>
    <n v="0"/>
    <n v="2"/>
    <n v="1"/>
    <n v="4"/>
    <s v="More"/>
    <n v="7"/>
    <x v="430"/>
    <n v="2184"/>
    <s v="no"/>
    <n v="86.538461538461533"/>
    <x v="798"/>
  </r>
  <r>
    <x v="803"/>
    <n v="107"/>
    <n v="107"/>
    <x v="0"/>
    <x v="1"/>
    <n v="13891"/>
    <x v="0"/>
    <x v="1"/>
    <x v="10"/>
    <s v="NridgHt"/>
    <s v="1Fam"/>
    <n v="92.435750489847905"/>
    <x v="0"/>
    <n v="9"/>
    <s v="High"/>
    <n v="2008"/>
    <n v="2009"/>
    <n v="1734"/>
    <s v="no"/>
    <s v="Above Average"/>
    <n v="1734"/>
    <n v="1088"/>
    <s v="2 Floors"/>
    <n v="2822"/>
    <s v="yes"/>
    <s v="Above Average"/>
    <n v="0"/>
    <n v="0"/>
    <n v="3"/>
    <n v="1"/>
    <n v="4"/>
    <s v="More"/>
    <n v="12"/>
    <x v="465"/>
    <n v="4556"/>
    <s v="yes"/>
    <n v="127.94841966637401"/>
    <x v="799"/>
  </r>
  <r>
    <x v="804"/>
    <n v="75"/>
    <n v="75"/>
    <x v="0"/>
    <x v="1"/>
    <n v="9000"/>
    <x v="0"/>
    <x v="0"/>
    <x v="11"/>
    <s v="NAmes"/>
    <s v="1Fam"/>
    <n v="65.191384752822614"/>
    <x v="1"/>
    <n v="5"/>
    <s v="Low"/>
    <n v="1954"/>
    <n v="1954"/>
    <n v="936"/>
    <s v="no"/>
    <s v="Below Average"/>
    <n v="1128"/>
    <n v="0"/>
    <s v="1 Floor"/>
    <n v="1128"/>
    <s v="no"/>
    <s v="Below Average"/>
    <n v="0"/>
    <n v="0"/>
    <n v="1"/>
    <n v="0"/>
    <n v="1"/>
    <s v="Less"/>
    <n v="5"/>
    <x v="9"/>
    <n v="2064"/>
    <s v="no"/>
    <n v="57.170542635658911"/>
    <x v="742"/>
  </r>
  <r>
    <x v="805"/>
    <n v="91"/>
    <n v="91"/>
    <x v="0"/>
    <x v="1"/>
    <n v="12274"/>
    <x v="0"/>
    <x v="1"/>
    <x v="5"/>
    <s v="Somerst"/>
    <s v="1Fam"/>
    <n v="83.140020408338017"/>
    <x v="0"/>
    <n v="7"/>
    <s v="High"/>
    <n v="2008"/>
    <n v="2008"/>
    <n v="1417"/>
    <s v="no"/>
    <s v="Above Average"/>
    <n v="1428"/>
    <n v="0"/>
    <s v="1 Floor"/>
    <n v="1428"/>
    <s v="no"/>
    <s v="Below Average"/>
    <n v="0"/>
    <n v="0"/>
    <n v="2"/>
    <n v="0"/>
    <n v="2"/>
    <s v="Less"/>
    <n v="6"/>
    <x v="466"/>
    <n v="2845"/>
    <s v="no"/>
    <n v="80.028119507908613"/>
    <x v="800"/>
  </r>
  <r>
    <x v="806"/>
    <n v="75"/>
    <n v="75"/>
    <x v="0"/>
    <x v="1"/>
    <n v="9750"/>
    <x v="0"/>
    <x v="0"/>
    <x v="11"/>
    <s v="NAmes"/>
    <s v="1Fam"/>
    <n v="65.191384752822614"/>
    <x v="1"/>
    <n v="5"/>
    <s v="Low"/>
    <n v="1967"/>
    <n v="1967"/>
    <n v="980"/>
    <s v="no"/>
    <s v="Below Average"/>
    <n v="980"/>
    <n v="0"/>
    <s v="1 Floor"/>
    <n v="980"/>
    <s v="no"/>
    <s v="Below Average"/>
    <n v="0"/>
    <n v="0"/>
    <n v="2"/>
    <n v="0"/>
    <n v="2"/>
    <s v="Less"/>
    <n v="6"/>
    <x v="467"/>
    <n v="1960"/>
    <s v="no"/>
    <n v="69.132653061224488"/>
    <x v="801"/>
  </r>
  <r>
    <x v="807"/>
    <n v="144"/>
    <n v="144"/>
    <x v="1"/>
    <x v="1"/>
    <n v="21384"/>
    <x v="1"/>
    <x v="1"/>
    <x v="8"/>
    <s v="BrkSide"/>
    <s v="1Fam"/>
    <n v="64.919237492322253"/>
    <x v="1"/>
    <n v="5"/>
    <s v="Low"/>
    <n v="1923"/>
    <n v="2004"/>
    <n v="1324"/>
    <s v="no"/>
    <s v="Above Average"/>
    <n v="1072"/>
    <n v="504"/>
    <s v="2 Floors"/>
    <n v="1576"/>
    <s v="no"/>
    <s v="Above Average"/>
    <n v="2"/>
    <n v="0"/>
    <n v="1"/>
    <n v="1"/>
    <n v="4"/>
    <s v="More"/>
    <n v="6"/>
    <x v="2"/>
    <n v="2900"/>
    <s v="no"/>
    <n v="77.068965517241381"/>
    <x v="802"/>
  </r>
  <r>
    <x v="808"/>
    <n v="85"/>
    <n v="85"/>
    <x v="0"/>
    <x v="1"/>
    <n v="13400"/>
    <x v="0"/>
    <x v="1"/>
    <x v="11"/>
    <s v="NAmes"/>
    <s v="1Fam"/>
    <n v="65.191384752822614"/>
    <x v="1"/>
    <n v="5"/>
    <s v="Low"/>
    <n v="1966"/>
    <n v="1966"/>
    <n v="1024"/>
    <s v="no"/>
    <s v="Below Average"/>
    <n v="1086"/>
    <n v="0"/>
    <s v="1 Floor"/>
    <n v="1086"/>
    <s v="no"/>
    <s v="Below Average"/>
    <n v="1"/>
    <n v="0"/>
    <n v="1"/>
    <n v="0"/>
    <n v="2"/>
    <s v="Less"/>
    <n v="6"/>
    <x v="468"/>
    <n v="2110"/>
    <s v="no"/>
    <n v="75.805687203791464"/>
    <x v="803"/>
  </r>
  <r>
    <x v="809"/>
    <n v="90"/>
    <n v="90"/>
    <x v="0"/>
    <x v="1"/>
    <n v="8100"/>
    <x v="0"/>
    <x v="0"/>
    <x v="7"/>
    <s v="OldTown"/>
    <s v="1Fam"/>
    <n v="57.90974368543602"/>
    <x v="1"/>
    <n v="5"/>
    <s v="Low"/>
    <n v="1898"/>
    <n v="1965"/>
    <n v="849"/>
    <s v="no"/>
    <s v="Below Average"/>
    <n v="1075"/>
    <n v="1063"/>
    <s v="2 Floors"/>
    <n v="2138"/>
    <s v="no"/>
    <s v="Above Average"/>
    <n v="0"/>
    <n v="0"/>
    <n v="2"/>
    <n v="0"/>
    <n v="2"/>
    <s v="Less"/>
    <n v="11"/>
    <x v="179"/>
    <n v="2987"/>
    <s v="no"/>
    <n v="35.487110813525277"/>
    <x v="804"/>
  </r>
  <r>
    <x v="810"/>
    <n v="78"/>
    <n v="78"/>
    <x v="0"/>
    <x v="1"/>
    <n v="10140"/>
    <x v="0"/>
    <x v="0"/>
    <x v="6"/>
    <s v="NWAmes"/>
    <s v="1Fam"/>
    <n v="67.115548801871967"/>
    <x v="1"/>
    <n v="6"/>
    <s v="Low"/>
    <n v="1974"/>
    <n v="1999"/>
    <n v="1040"/>
    <s v="no"/>
    <s v="Below Average"/>
    <n v="1309"/>
    <n v="0"/>
    <s v="1 Floor"/>
    <n v="1309"/>
    <s v="no"/>
    <s v="Below Average"/>
    <n v="1"/>
    <n v="0"/>
    <n v="1"/>
    <n v="1"/>
    <n v="3"/>
    <s v="More"/>
    <n v="5"/>
    <x v="111"/>
    <n v="2349"/>
    <s v="no"/>
    <n v="77.054065559812685"/>
    <x v="805"/>
  </r>
  <r>
    <x v="811"/>
    <s v="NA"/>
    <n v="69"/>
    <x v="0"/>
    <x v="0"/>
    <n v="4438"/>
    <x v="0"/>
    <x v="0"/>
    <x v="0"/>
    <s v=""/>
    <s v="TwnhsE"/>
    <n v="74.535824409408733"/>
    <x v="2"/>
    <n v="6"/>
    <s v="Low"/>
    <n v="2004"/>
    <n v="2004"/>
    <n v="848"/>
    <s v="no"/>
    <s v="Below Average"/>
    <n v="848"/>
    <n v="0"/>
    <s v="1 Floor"/>
    <n v="848"/>
    <s v="no"/>
    <s v="Below Average"/>
    <n v="1"/>
    <n v="0"/>
    <n v="1"/>
    <n v="0"/>
    <n v="2"/>
    <s v="Less"/>
    <n v="4"/>
    <x v="469"/>
    <n v="1696"/>
    <s v="no"/>
    <n v="85.200471698113205"/>
    <x v="806"/>
  </r>
  <r>
    <x v="812"/>
    <n v="66"/>
    <n v="66"/>
    <x v="0"/>
    <x v="0"/>
    <n v="8712"/>
    <x v="0"/>
    <x v="0"/>
    <x v="13"/>
    <s v="IDOTRR"/>
    <s v="1Fam"/>
    <n v="52.131298928930256"/>
    <x v="1"/>
    <n v="5"/>
    <s v="Low"/>
    <n v="1952"/>
    <n v="1952"/>
    <n v="540"/>
    <s v="no"/>
    <s v="Below Average"/>
    <n v="1044"/>
    <n v="0"/>
    <s v="1 Floor"/>
    <n v="1044"/>
    <s v="no"/>
    <s v="Below Average"/>
    <n v="0"/>
    <n v="0"/>
    <n v="1"/>
    <n v="0"/>
    <n v="1"/>
    <s v="Less"/>
    <n v="4"/>
    <x v="470"/>
    <n v="1584"/>
    <s v="no"/>
    <n v="35.349116161616159"/>
    <x v="807"/>
  </r>
  <r>
    <x v="813"/>
    <n v="75"/>
    <n v="75"/>
    <x v="0"/>
    <x v="1"/>
    <n v="9750"/>
    <x v="0"/>
    <x v="0"/>
    <x v="11"/>
    <s v="NAmes"/>
    <s v="1Fam"/>
    <n v="65.191384752822614"/>
    <x v="1"/>
    <n v="6"/>
    <s v="Low"/>
    <n v="1958"/>
    <n v="1958"/>
    <n v="1442"/>
    <s v="no"/>
    <s v="Above Average"/>
    <n v="1442"/>
    <n v="0"/>
    <s v="1 Floor"/>
    <n v="1442"/>
    <s v="no"/>
    <s v="Below Average"/>
    <n v="0"/>
    <n v="0"/>
    <n v="1"/>
    <n v="1"/>
    <n v="2"/>
    <s v="Less"/>
    <n v="7"/>
    <x v="471"/>
    <n v="2884"/>
    <s v="no"/>
    <n v="54.750346740638001"/>
    <x v="808"/>
  </r>
  <r>
    <x v="814"/>
    <n v="45"/>
    <n v="45"/>
    <x v="0"/>
    <x v="0"/>
    <n v="8248"/>
    <x v="0"/>
    <x v="0"/>
    <x v="15"/>
    <s v="Edwards"/>
    <s v="1Fam"/>
    <n v="61.772149970231268"/>
    <x v="1"/>
    <n v="5"/>
    <s v="Low"/>
    <n v="1918"/>
    <n v="1950"/>
    <n v="686"/>
    <s v="no"/>
    <s v="Below Average"/>
    <n v="686"/>
    <n v="564"/>
    <s v="2 Floors"/>
    <n v="1250"/>
    <s v="no"/>
    <s v="Below Average"/>
    <n v="0"/>
    <n v="1"/>
    <n v="1"/>
    <n v="1"/>
    <n v="3"/>
    <s v="More"/>
    <n v="7"/>
    <x v="298"/>
    <n v="1936"/>
    <s v="no"/>
    <n v="59.917355371900825"/>
    <x v="809"/>
  </r>
  <r>
    <x v="815"/>
    <n v="48"/>
    <n v="48"/>
    <x v="0"/>
    <x v="0"/>
    <n v="12137"/>
    <x v="0"/>
    <x v="1"/>
    <x v="0"/>
    <s v="CollgCr"/>
    <s v="1Fam"/>
    <n v="74.535824409408733"/>
    <x v="0"/>
    <n v="7"/>
    <s v="High"/>
    <n v="1998"/>
    <n v="1998"/>
    <n v="1649"/>
    <s v="no"/>
    <s v="Above Average"/>
    <n v="1661"/>
    <n v="0"/>
    <s v="1 Floor"/>
    <n v="1661"/>
    <s v="no"/>
    <s v="Above Average"/>
    <n v="0"/>
    <n v="0"/>
    <n v="2"/>
    <n v="0"/>
    <n v="2"/>
    <s v="Less"/>
    <n v="6"/>
    <x v="472"/>
    <n v="3310"/>
    <s v="no"/>
    <n v="67.94561933534743"/>
    <x v="810"/>
  </r>
  <r>
    <x v="816"/>
    <s v="NA"/>
    <n v="69"/>
    <x v="0"/>
    <x v="0"/>
    <n v="11425"/>
    <x v="0"/>
    <x v="1"/>
    <x v="11"/>
    <s v="NAmes"/>
    <s v="1Fam"/>
    <n v="65.191384752822614"/>
    <x v="1"/>
    <n v="5"/>
    <s v="Low"/>
    <n v="1954"/>
    <n v="1954"/>
    <n v="1008"/>
    <s v="no"/>
    <s v="Below Average"/>
    <n v="1008"/>
    <n v="0"/>
    <s v="1 Floor"/>
    <n v="1008"/>
    <s v="no"/>
    <s v="Below Average"/>
    <n v="0"/>
    <n v="0"/>
    <n v="1"/>
    <n v="0"/>
    <n v="1"/>
    <s v="Less"/>
    <n v="4"/>
    <x v="193"/>
    <n v="2016"/>
    <s v="no"/>
    <n v="67.956349206349202"/>
    <x v="811"/>
  </r>
  <r>
    <x v="817"/>
    <s v="NA"/>
    <n v="69"/>
    <x v="0"/>
    <x v="0"/>
    <n v="13265"/>
    <x v="0"/>
    <x v="1"/>
    <x v="4"/>
    <s v="Mitchel"/>
    <s v="1Fam"/>
    <n v="69.371268986915226"/>
    <x v="1"/>
    <n v="8"/>
    <s v="High"/>
    <n v="2002"/>
    <n v="2002"/>
    <n v="1568"/>
    <s v="no"/>
    <s v="Above Average"/>
    <n v="1689"/>
    <n v="0"/>
    <s v="1 Floor"/>
    <n v="1689"/>
    <s v="no"/>
    <s v="Above Average"/>
    <n v="1"/>
    <n v="0"/>
    <n v="2"/>
    <n v="0"/>
    <n v="3"/>
    <s v="More"/>
    <n v="7"/>
    <x v="473"/>
    <n v="3257"/>
    <s v="no"/>
    <n v="83.205403745778327"/>
    <x v="812"/>
  </r>
  <r>
    <x v="818"/>
    <n v="80"/>
    <n v="80"/>
    <x v="0"/>
    <x v="1"/>
    <n v="8816"/>
    <x v="0"/>
    <x v="0"/>
    <x v="19"/>
    <s v="ClearCr"/>
    <s v="1Fam"/>
    <n v="71.6365553142886"/>
    <x v="0"/>
    <n v="6"/>
    <s v="Low"/>
    <n v="1971"/>
    <n v="1971"/>
    <n v="1010"/>
    <s v="no"/>
    <s v="Below Average"/>
    <n v="1052"/>
    <n v="0"/>
    <s v="1 Floor"/>
    <n v="1052"/>
    <s v="no"/>
    <s v="Below Average"/>
    <n v="1"/>
    <n v="0"/>
    <n v="1"/>
    <n v="0"/>
    <n v="2"/>
    <s v="Less"/>
    <n v="6"/>
    <x v="106"/>
    <n v="2062"/>
    <s v="no"/>
    <n v="75.169738118331722"/>
    <x v="813"/>
  </r>
  <r>
    <x v="819"/>
    <n v="44"/>
    <n v="44"/>
    <x v="0"/>
    <x v="0"/>
    <n v="6371"/>
    <x v="0"/>
    <x v="0"/>
    <x v="10"/>
    <s v=""/>
    <s v="TwnhsE"/>
    <n v="92.435750489847905"/>
    <x v="2"/>
    <n v="7"/>
    <s v="High"/>
    <n v="2009"/>
    <n v="2010"/>
    <n v="1358"/>
    <s v="no"/>
    <s v="Above Average"/>
    <n v="1358"/>
    <n v="0"/>
    <s v="1 Floor"/>
    <n v="1358"/>
    <s v="no"/>
    <s v="Below Average"/>
    <n v="1"/>
    <n v="0"/>
    <n v="2"/>
    <n v="0"/>
    <n v="3"/>
    <s v="More"/>
    <n v="6"/>
    <x v="474"/>
    <n v="2716"/>
    <s v="no"/>
    <n v="82.474226804123717"/>
    <x v="814"/>
  </r>
  <r>
    <x v="820"/>
    <n v="72"/>
    <n v="72"/>
    <x v="0"/>
    <x v="1"/>
    <n v="7226"/>
    <x v="0"/>
    <x v="0"/>
    <x v="0"/>
    <s v="CollgCr"/>
    <s v="1Fam"/>
    <n v="74.535824409408733"/>
    <x v="0"/>
    <n v="7"/>
    <s v="High"/>
    <n v="2003"/>
    <n v="2003"/>
    <n v="798"/>
    <s v="no"/>
    <s v="Below Average"/>
    <n v="798"/>
    <n v="842"/>
    <s v="2 Floors"/>
    <n v="1640"/>
    <s v="no"/>
    <s v="Above Average"/>
    <n v="0"/>
    <n v="0"/>
    <n v="2"/>
    <n v="1"/>
    <n v="3"/>
    <s v="More"/>
    <n v="6"/>
    <x v="475"/>
    <n v="2438"/>
    <s v="no"/>
    <n v="75.061525840853164"/>
    <x v="815"/>
  </r>
  <r>
    <x v="821"/>
    <n v="60"/>
    <n v="60"/>
    <x v="0"/>
    <x v="0"/>
    <n v="6000"/>
    <x v="0"/>
    <x v="0"/>
    <x v="7"/>
    <s v=""/>
    <s v="2fmCon"/>
    <n v="57.90974368543602"/>
    <x v="2"/>
    <n v="4"/>
    <s v="Low"/>
    <n v="1953"/>
    <n v="1953"/>
    <n v="936"/>
    <s v="no"/>
    <s v="Below Average"/>
    <n v="936"/>
    <n v="0"/>
    <s v="1 Floor"/>
    <n v="936"/>
    <s v="no"/>
    <s v="Below Average"/>
    <n v="0"/>
    <n v="0"/>
    <n v="1"/>
    <n v="0"/>
    <n v="1"/>
    <s v="Less"/>
    <n v="4"/>
    <x v="389"/>
    <n v="1872"/>
    <s v="no"/>
    <n v="49.679487179487182"/>
    <x v="816"/>
  </r>
  <r>
    <x v="822"/>
    <s v="NA"/>
    <n v="69"/>
    <x v="0"/>
    <x v="0"/>
    <n v="12394"/>
    <x v="0"/>
    <x v="1"/>
    <x v="17"/>
    <s v="Gilbert"/>
    <s v="1Fam"/>
    <n v="77.47396854876844"/>
    <x v="0"/>
    <n v="7"/>
    <s v="High"/>
    <n v="2003"/>
    <n v="2003"/>
    <n v="847"/>
    <s v="no"/>
    <s v="Below Average"/>
    <n v="847"/>
    <n v="886"/>
    <s v="2 Floors"/>
    <n v="1733"/>
    <s v="no"/>
    <s v="Above Average"/>
    <n v="0"/>
    <n v="0"/>
    <n v="2"/>
    <n v="1"/>
    <n v="3"/>
    <s v="More"/>
    <n v="7"/>
    <x v="66"/>
    <n v="2580"/>
    <s v="no"/>
    <n v="87.20930232558139"/>
    <x v="817"/>
  </r>
  <r>
    <x v="823"/>
    <n v="60"/>
    <n v="60"/>
    <x v="0"/>
    <x v="0"/>
    <n v="9900"/>
    <x v="0"/>
    <x v="0"/>
    <x v="23"/>
    <s v="SWISU"/>
    <s v="1Fam"/>
    <n v="56.717772915383847"/>
    <x v="1"/>
    <n v="6"/>
    <s v="Low"/>
    <n v="1940"/>
    <n v="1950"/>
    <n v="778"/>
    <s v="no"/>
    <s v="Below Average"/>
    <n v="944"/>
    <n v="545"/>
    <s v="2 Floors"/>
    <n v="1489"/>
    <s v="no"/>
    <s v="Below Average"/>
    <n v="0"/>
    <n v="0"/>
    <n v="2"/>
    <n v="0"/>
    <n v="2"/>
    <s v="Less"/>
    <n v="7"/>
    <x v="476"/>
    <n v="2267"/>
    <s v="no"/>
    <n v="61.535068372298191"/>
    <x v="818"/>
  </r>
  <r>
    <x v="824"/>
    <n v="81"/>
    <n v="81"/>
    <x v="0"/>
    <x v="1"/>
    <n v="11216"/>
    <x v="0"/>
    <x v="1"/>
    <x v="5"/>
    <s v="Somerst"/>
    <s v="1Fam"/>
    <n v="83.140020408338017"/>
    <x v="0"/>
    <n v="8"/>
    <s v="High"/>
    <n v="2006"/>
    <n v="2006"/>
    <n v="1489"/>
    <s v="no"/>
    <s v="Above Average"/>
    <n v="1489"/>
    <n v="0"/>
    <s v="1 Floor"/>
    <n v="1489"/>
    <s v="no"/>
    <s v="Below Average"/>
    <n v="0"/>
    <n v="0"/>
    <n v="2"/>
    <n v="0"/>
    <n v="2"/>
    <s v="Less"/>
    <n v="7"/>
    <x v="477"/>
    <n v="2978"/>
    <s v="no"/>
    <n v="78.106111484217593"/>
    <x v="819"/>
  </r>
  <r>
    <x v="825"/>
    <n v="114"/>
    <n v="114"/>
    <x v="1"/>
    <x v="1"/>
    <n v="14803"/>
    <x v="0"/>
    <x v="1"/>
    <x v="10"/>
    <s v="NridgHt"/>
    <s v="1Fam"/>
    <n v="92.435750489847905"/>
    <x v="0"/>
    <n v="10"/>
    <s v="High"/>
    <n v="2007"/>
    <n v="2008"/>
    <n v="2078"/>
    <s v="yes"/>
    <s v="Above Average"/>
    <n v="2084"/>
    <n v="0"/>
    <s v="1 Floor"/>
    <n v="2084"/>
    <s v="no"/>
    <s v="Above Average"/>
    <n v="1"/>
    <n v="0"/>
    <n v="2"/>
    <n v="0"/>
    <n v="3"/>
    <s v="More"/>
    <n v="7"/>
    <x v="51"/>
    <n v="4162"/>
    <s v="no"/>
    <n v="92.503604036520898"/>
    <x v="820"/>
  </r>
  <r>
    <x v="826"/>
    <n v="50"/>
    <n v="50"/>
    <x v="0"/>
    <x v="0"/>
    <n v="6130"/>
    <x v="0"/>
    <x v="0"/>
    <x v="8"/>
    <s v="BrkSide"/>
    <s v="1Fam"/>
    <n v="64.919237492322253"/>
    <x v="1"/>
    <n v="5"/>
    <s v="Low"/>
    <n v="1924"/>
    <n v="1950"/>
    <n v="784"/>
    <s v="no"/>
    <s v="Below Average"/>
    <n v="784"/>
    <n v="0"/>
    <s v="1 Floor"/>
    <n v="784"/>
    <s v="no"/>
    <s v="Below Average"/>
    <n v="1"/>
    <n v="0"/>
    <n v="1"/>
    <n v="0"/>
    <n v="2"/>
    <s v="Less"/>
    <n v="5"/>
    <x v="129"/>
    <n v="1568"/>
    <s v="no"/>
    <n v="69.834183673469383"/>
    <x v="821"/>
  </r>
  <r>
    <x v="827"/>
    <n v="65"/>
    <n v="65"/>
    <x v="0"/>
    <x v="0"/>
    <n v="8529"/>
    <x v="0"/>
    <x v="0"/>
    <x v="12"/>
    <s v="SawyerW"/>
    <s v="1Fam"/>
    <n v="71.682411868126678"/>
    <x v="0"/>
    <n v="7"/>
    <s v="High"/>
    <n v="2001"/>
    <n v="2001"/>
    <n v="1454"/>
    <s v="no"/>
    <s v="Above Average"/>
    <n v="1434"/>
    <n v="0"/>
    <s v="1 Floor"/>
    <n v="1434"/>
    <s v="no"/>
    <s v="Below Average"/>
    <n v="0"/>
    <n v="0"/>
    <n v="2"/>
    <n v="0"/>
    <n v="2"/>
    <s v="Less"/>
    <n v="6"/>
    <x v="430"/>
    <n v="2888"/>
    <s v="no"/>
    <n v="65.443213296398895"/>
    <x v="822"/>
  </r>
  <r>
    <x v="828"/>
    <s v="NA"/>
    <n v="69"/>
    <x v="0"/>
    <x v="0"/>
    <n v="28698"/>
    <x v="1"/>
    <x v="1"/>
    <x v="19"/>
    <s v="ClearCr"/>
    <s v="1Fam"/>
    <n v="71.6365553142886"/>
    <x v="0"/>
    <n v="5"/>
    <s v="Low"/>
    <n v="1967"/>
    <n v="1967"/>
    <n v="1013"/>
    <s v="no"/>
    <s v="Below Average"/>
    <n v="1160"/>
    <n v="966"/>
    <s v="2 Floors"/>
    <n v="2126"/>
    <s v="no"/>
    <s v="Above Average"/>
    <n v="0"/>
    <n v="1"/>
    <n v="2"/>
    <n v="1"/>
    <n v="4"/>
    <s v="More"/>
    <n v="7"/>
    <x v="68"/>
    <n v="3139"/>
    <s v="no"/>
    <n v="58.935966868429439"/>
    <x v="823"/>
  </r>
  <r>
    <x v="829"/>
    <n v="24"/>
    <n v="24"/>
    <x v="1"/>
    <x v="0"/>
    <n v="2544"/>
    <x v="0"/>
    <x v="0"/>
    <x v="5"/>
    <s v=""/>
    <s v="Twnhs"/>
    <n v="83.140020408338017"/>
    <x v="2"/>
    <n v="7"/>
    <s v="High"/>
    <n v="2005"/>
    <n v="2005"/>
    <n v="600"/>
    <s v="no"/>
    <s v="Below Average"/>
    <n v="520"/>
    <n v="623"/>
    <s v="2 Floors"/>
    <n v="1223"/>
    <s v="no"/>
    <s v="Below Average"/>
    <n v="0"/>
    <n v="0"/>
    <n v="2"/>
    <n v="1"/>
    <n v="3"/>
    <s v="More"/>
    <n v="4"/>
    <x v="478"/>
    <n v="1823"/>
    <s v="no"/>
    <n v="80.855732309380144"/>
    <x v="824"/>
  </r>
  <r>
    <x v="830"/>
    <n v="80"/>
    <n v="80"/>
    <x v="0"/>
    <x v="1"/>
    <n v="11900"/>
    <x v="0"/>
    <x v="1"/>
    <x v="11"/>
    <s v="NAmes"/>
    <s v="1Fam"/>
    <n v="65.191384752822614"/>
    <x v="1"/>
    <n v="6"/>
    <s v="Low"/>
    <n v="1957"/>
    <n v="1957"/>
    <n v="1392"/>
    <s v="no"/>
    <s v="Above Average"/>
    <n v="1392"/>
    <n v="0"/>
    <s v="1 Floor"/>
    <n v="1392"/>
    <s v="no"/>
    <s v="Below Average"/>
    <n v="1"/>
    <n v="0"/>
    <n v="1"/>
    <n v="1"/>
    <n v="3"/>
    <s v="More"/>
    <n v="6"/>
    <x v="120"/>
    <n v="2784"/>
    <s v="no"/>
    <n v="59.626436781609193"/>
    <x v="825"/>
  </r>
  <r>
    <x v="831"/>
    <n v="30"/>
    <n v="30"/>
    <x v="1"/>
    <x v="0"/>
    <n v="3180"/>
    <x v="0"/>
    <x v="0"/>
    <x v="5"/>
    <s v=""/>
    <s v="TwnhsE"/>
    <n v="83.140020408338017"/>
    <x v="2"/>
    <n v="7"/>
    <s v="High"/>
    <n v="2005"/>
    <n v="2005"/>
    <n v="600"/>
    <s v="no"/>
    <s v="Below Average"/>
    <n v="520"/>
    <n v="600"/>
    <s v="2 Floors"/>
    <n v="1200"/>
    <s v="no"/>
    <s v="Below Average"/>
    <n v="0"/>
    <n v="0"/>
    <n v="2"/>
    <n v="1"/>
    <n v="3"/>
    <s v="More"/>
    <n v="4"/>
    <x v="196"/>
    <n v="1800"/>
    <s v="no"/>
    <n v="83.888888888888886"/>
    <x v="599"/>
  </r>
  <r>
    <x v="832"/>
    <n v="44"/>
    <n v="44"/>
    <x v="0"/>
    <x v="0"/>
    <n v="9548"/>
    <x v="0"/>
    <x v="0"/>
    <x v="0"/>
    <s v="CollgCr"/>
    <s v="1Fam"/>
    <n v="74.535824409408733"/>
    <x v="0"/>
    <n v="7"/>
    <s v="High"/>
    <n v="2003"/>
    <n v="2003"/>
    <n v="941"/>
    <s v="no"/>
    <s v="Below Average"/>
    <n v="941"/>
    <n v="888"/>
    <s v="2 Floors"/>
    <n v="1829"/>
    <s v="no"/>
    <s v="Above Average"/>
    <n v="1"/>
    <n v="0"/>
    <n v="2"/>
    <n v="1"/>
    <n v="4"/>
    <s v="More"/>
    <n v="7"/>
    <x v="479"/>
    <n v="2770"/>
    <s v="no"/>
    <n v="85.559566787003604"/>
    <x v="826"/>
  </r>
  <r>
    <x v="833"/>
    <n v="100"/>
    <n v="100"/>
    <x v="0"/>
    <x v="1"/>
    <n v="10004"/>
    <x v="0"/>
    <x v="0"/>
    <x v="11"/>
    <s v="NAmes"/>
    <s v="1Fam"/>
    <n v="65.191384752822614"/>
    <x v="1"/>
    <n v="6"/>
    <s v="Low"/>
    <n v="1964"/>
    <n v="1964"/>
    <n v="1516"/>
    <s v="no"/>
    <s v="Above Average"/>
    <n v="1516"/>
    <n v="0"/>
    <s v="1 Floor"/>
    <n v="1516"/>
    <s v="no"/>
    <s v="Above Average"/>
    <n v="0"/>
    <n v="0"/>
    <n v="1"/>
    <n v="1"/>
    <n v="2"/>
    <s v="Less"/>
    <n v="6"/>
    <x v="214"/>
    <n v="3032"/>
    <s v="no"/>
    <n v="55.079155672823219"/>
    <x v="827"/>
  </r>
  <r>
    <x v="834"/>
    <n v="75"/>
    <n v="75"/>
    <x v="0"/>
    <x v="1"/>
    <n v="7875"/>
    <x v="0"/>
    <x v="0"/>
    <x v="11"/>
    <s v="NAmes"/>
    <s v="1Fam"/>
    <n v="65.191384752822614"/>
    <x v="1"/>
    <n v="5"/>
    <s v="Low"/>
    <n v="1961"/>
    <n v="1961"/>
    <n v="1144"/>
    <s v="no"/>
    <s v="Above Average"/>
    <n v="1144"/>
    <n v="0"/>
    <s v="1 Floor"/>
    <n v="1144"/>
    <s v="no"/>
    <s v="Below Average"/>
    <n v="1"/>
    <n v="0"/>
    <n v="1"/>
    <n v="0"/>
    <n v="2"/>
    <s v="Less"/>
    <n v="6"/>
    <x v="480"/>
    <n v="2288"/>
    <s v="no"/>
    <n v="61.16695804195804"/>
    <x v="828"/>
  </r>
  <r>
    <x v="835"/>
    <n v="60"/>
    <n v="60"/>
    <x v="0"/>
    <x v="0"/>
    <n v="9600"/>
    <x v="0"/>
    <x v="0"/>
    <x v="9"/>
    <s v="Sawyer"/>
    <s v="1Fam"/>
    <n v="65.835562612127291"/>
    <x v="1"/>
    <n v="4"/>
    <s v="Low"/>
    <n v="1950"/>
    <n v="1995"/>
    <n v="1067"/>
    <s v="no"/>
    <s v="Above Average"/>
    <n v="1067"/>
    <n v="0"/>
    <s v="1 Floor"/>
    <n v="1067"/>
    <s v="no"/>
    <s v="Below Average"/>
    <n v="0"/>
    <n v="0"/>
    <n v="2"/>
    <n v="0"/>
    <n v="2"/>
    <s v="Less"/>
    <n v="4"/>
    <x v="113"/>
    <n v="2134"/>
    <s v="no"/>
    <n v="59.981255857544518"/>
    <x v="829"/>
  </r>
  <r>
    <x v="836"/>
    <n v="90"/>
    <n v="90"/>
    <x v="0"/>
    <x v="1"/>
    <n v="8100"/>
    <x v="0"/>
    <x v="0"/>
    <x v="7"/>
    <s v="OldTown"/>
    <s v="1Fam"/>
    <n v="57.90974368543602"/>
    <x v="1"/>
    <n v="5"/>
    <s v="Low"/>
    <n v="1948"/>
    <n v="1973"/>
    <n v="1559"/>
    <s v="no"/>
    <s v="Above Average"/>
    <n v="1559"/>
    <n v="0"/>
    <s v="1 Floor"/>
    <n v="1559"/>
    <s v="no"/>
    <s v="Above Average"/>
    <n v="1"/>
    <n v="0"/>
    <n v="1"/>
    <n v="0"/>
    <n v="2"/>
    <s v="Less"/>
    <n v="5"/>
    <x v="75"/>
    <n v="3118"/>
    <s v="no"/>
    <n v="49.230275817831945"/>
    <x v="830"/>
  </r>
  <r>
    <x v="837"/>
    <n v="21"/>
    <n v="21"/>
    <x v="1"/>
    <x v="0"/>
    <n v="1680"/>
    <x v="0"/>
    <x v="0"/>
    <x v="22"/>
    <s v=""/>
    <s v="Twnhs"/>
    <s v=""/>
    <x v="2"/>
    <n v="6"/>
    <s v="Low"/>
    <n v="1973"/>
    <n v="1973"/>
    <n v="483"/>
    <s v="no"/>
    <s v="Below Average"/>
    <n v="483"/>
    <n v="504"/>
    <s v="2 Floors"/>
    <n v="987"/>
    <s v="no"/>
    <s v="Below Average"/>
    <n v="1"/>
    <n v="0"/>
    <n v="1"/>
    <n v="1"/>
    <n v="3"/>
    <s v="More"/>
    <n v="5"/>
    <x v="98"/>
    <n v="1470"/>
    <s v="no"/>
    <n v="68.027210884353735"/>
    <x v="831"/>
  </r>
  <r>
    <x v="838"/>
    <n v="75"/>
    <n v="75"/>
    <x v="0"/>
    <x v="1"/>
    <n v="9525"/>
    <x v="0"/>
    <x v="0"/>
    <x v="0"/>
    <s v="CollgCr"/>
    <s v="1Fam"/>
    <n v="74.535824409408733"/>
    <x v="0"/>
    <n v="5"/>
    <s v="Low"/>
    <n v="1995"/>
    <n v="2006"/>
    <n v="1099"/>
    <s v="no"/>
    <s v="Above Average"/>
    <n v="1099"/>
    <n v="0"/>
    <s v="1 Floor"/>
    <n v="1099"/>
    <s v="no"/>
    <s v="Below Average"/>
    <n v="0"/>
    <n v="0"/>
    <n v="1"/>
    <n v="1"/>
    <n v="2"/>
    <s v="Less"/>
    <n v="6"/>
    <x v="12"/>
    <n v="2198"/>
    <s v="no"/>
    <n v="65.514103730664246"/>
    <x v="832"/>
  </r>
  <r>
    <x v="839"/>
    <n v="70"/>
    <n v="70"/>
    <x v="0"/>
    <x v="1"/>
    <n v="11767"/>
    <x v="0"/>
    <x v="1"/>
    <x v="15"/>
    <s v="Edwards"/>
    <s v="1Fam"/>
    <n v="61.772149970231268"/>
    <x v="1"/>
    <n v="5"/>
    <s v="Low"/>
    <n v="1946"/>
    <n v="1995"/>
    <n v="768"/>
    <s v="no"/>
    <s v="Below Average"/>
    <n v="768"/>
    <n v="432"/>
    <s v="2 Floors"/>
    <n v="1200"/>
    <s v="no"/>
    <s v="Below Average"/>
    <n v="0"/>
    <n v="0"/>
    <n v="1"/>
    <n v="0"/>
    <n v="1"/>
    <s v="Less"/>
    <n v="6"/>
    <x v="431"/>
    <n v="1968"/>
    <s v="no"/>
    <n v="66.310975609756099"/>
    <x v="833"/>
  </r>
  <r>
    <x v="840"/>
    <s v="NA"/>
    <n v="69"/>
    <x v="0"/>
    <x v="0"/>
    <n v="12155"/>
    <x v="0"/>
    <x v="1"/>
    <x v="23"/>
    <s v="SWISU"/>
    <s v="1Fam"/>
    <n v="56.717772915383847"/>
    <x v="1"/>
    <n v="6"/>
    <s v="Low"/>
    <n v="1925"/>
    <n v="1950"/>
    <n v="672"/>
    <s v="no"/>
    <s v="Below Average"/>
    <n v="810"/>
    <n v="672"/>
    <s v="2 Floors"/>
    <n v="1482"/>
    <s v="no"/>
    <s v="Below Average"/>
    <n v="0"/>
    <n v="0"/>
    <n v="2"/>
    <n v="0"/>
    <n v="2"/>
    <s v="Less"/>
    <n v="7"/>
    <x v="3"/>
    <n v="2154"/>
    <s v="no"/>
    <n v="64.995357474466104"/>
    <x v="834"/>
  </r>
  <r>
    <x v="841"/>
    <n v="60"/>
    <n v="60"/>
    <x v="0"/>
    <x v="0"/>
    <n v="10440"/>
    <x v="0"/>
    <x v="0"/>
    <x v="7"/>
    <s v="OldTown"/>
    <s v="1Fam"/>
    <n v="57.90974368543602"/>
    <x v="1"/>
    <n v="5"/>
    <s v="Low"/>
    <n v="1904"/>
    <n v="2002"/>
    <n v="650"/>
    <s v="no"/>
    <s v="Below Average"/>
    <n v="958"/>
    <n v="581"/>
    <s v="2 Floors"/>
    <n v="1539"/>
    <s v="no"/>
    <s v="Above Average"/>
    <n v="0"/>
    <n v="0"/>
    <n v="2"/>
    <n v="0"/>
    <n v="2"/>
    <s v="Less"/>
    <n v="8"/>
    <x v="248"/>
    <n v="2189"/>
    <s v="no"/>
    <n v="71.950662402923712"/>
    <x v="835"/>
  </r>
  <r>
    <x v="842"/>
    <n v="82"/>
    <n v="82"/>
    <x v="0"/>
    <x v="1"/>
    <n v="9020"/>
    <x v="0"/>
    <x v="0"/>
    <x v="11"/>
    <s v="NAmes"/>
    <s v="1Fam"/>
    <n v="65.191384752822614"/>
    <x v="1"/>
    <n v="6"/>
    <s v="Low"/>
    <n v="1966"/>
    <n v="1966"/>
    <n v="1127"/>
    <s v="no"/>
    <s v="Above Average"/>
    <n v="1165"/>
    <n v="0"/>
    <s v="1 Floor"/>
    <n v="1165"/>
    <s v="no"/>
    <s v="Below Average"/>
    <n v="1"/>
    <n v="0"/>
    <n v="1"/>
    <n v="1"/>
    <n v="3"/>
    <s v="More"/>
    <n v="6"/>
    <x v="481"/>
    <n v="2292"/>
    <s v="no"/>
    <n v="76.308900523560212"/>
    <x v="836"/>
  </r>
  <r>
    <x v="843"/>
    <n v="80"/>
    <n v="80"/>
    <x v="0"/>
    <x v="1"/>
    <n v="8000"/>
    <x v="0"/>
    <x v="0"/>
    <x v="11"/>
    <s v=""/>
    <s v="Duplex"/>
    <n v="65.191384752822614"/>
    <x v="2"/>
    <n v="5"/>
    <s v="Low"/>
    <n v="1961"/>
    <n v="1961"/>
    <n v="1800"/>
    <s v="no"/>
    <s v="Above Average"/>
    <n v="1800"/>
    <n v="0"/>
    <s v="1 Floor"/>
    <n v="1800"/>
    <s v="no"/>
    <s v="Above Average"/>
    <n v="0"/>
    <n v="0"/>
    <n v="2"/>
    <n v="0"/>
    <n v="2"/>
    <s v="Less"/>
    <n v="10"/>
    <x v="42"/>
    <n v="3600"/>
    <s v="no"/>
    <n v="39.166666666666664"/>
    <x v="837"/>
  </r>
  <r>
    <x v="844"/>
    <n v="100"/>
    <n v="100"/>
    <x v="0"/>
    <x v="1"/>
    <n v="12665"/>
    <x v="0"/>
    <x v="1"/>
    <x v="7"/>
    <s v="OldTown"/>
    <s v="1Fam"/>
    <n v="57.90974368543602"/>
    <x v="1"/>
    <n v="5"/>
    <s v="Low"/>
    <n v="1915"/>
    <n v="1950"/>
    <n v="876"/>
    <s v="no"/>
    <s v="Below Average"/>
    <n v="876"/>
    <n v="540"/>
    <s v="2 Floors"/>
    <n v="1416"/>
    <s v="no"/>
    <s v="Below Average"/>
    <n v="0"/>
    <n v="0"/>
    <n v="1"/>
    <n v="1"/>
    <n v="2"/>
    <s v="Less"/>
    <n v="7"/>
    <x v="110"/>
    <n v="2292"/>
    <s v="no"/>
    <n v="67.146596858638745"/>
    <x v="838"/>
  </r>
  <r>
    <x v="845"/>
    <s v="NA"/>
    <n v="69"/>
    <x v="0"/>
    <x v="0"/>
    <n v="16647"/>
    <x v="0"/>
    <x v="1"/>
    <x v="9"/>
    <s v="Sawyer"/>
    <s v="1Fam"/>
    <n v="65.835562612127291"/>
    <x v="1"/>
    <n v="5"/>
    <s v="Low"/>
    <n v="1975"/>
    <n v="1981"/>
    <n v="1390"/>
    <s v="no"/>
    <s v="Above Average"/>
    <n v="1701"/>
    <n v="0"/>
    <s v="1 Floor"/>
    <n v="1701"/>
    <s v="no"/>
    <s v="Above Average"/>
    <n v="1"/>
    <n v="0"/>
    <n v="2"/>
    <n v="0"/>
    <n v="3"/>
    <s v="More"/>
    <n v="6"/>
    <x v="118"/>
    <n v="3091"/>
    <s v="no"/>
    <n v="55.321902296991261"/>
    <x v="839"/>
  </r>
  <r>
    <x v="846"/>
    <n v="75"/>
    <n v="75"/>
    <x v="0"/>
    <x v="1"/>
    <n v="9317"/>
    <x v="0"/>
    <x v="0"/>
    <x v="12"/>
    <s v="SawyerW"/>
    <s v="1Fam"/>
    <n v="71.682411868126678"/>
    <x v="0"/>
    <n v="7"/>
    <s v="High"/>
    <n v="1993"/>
    <n v="1993"/>
    <n v="740"/>
    <s v="no"/>
    <s v="Below Average"/>
    <n v="1006"/>
    <n v="769"/>
    <s v="2 Floors"/>
    <n v="1775"/>
    <s v="no"/>
    <s v="Above Average"/>
    <n v="1"/>
    <n v="0"/>
    <n v="2"/>
    <n v="1"/>
    <n v="4"/>
    <s v="More"/>
    <n v="7"/>
    <x v="423"/>
    <n v="2515"/>
    <s v="no"/>
    <n v="84.691848906560637"/>
    <x v="146"/>
  </r>
  <r>
    <x v="847"/>
    <n v="36"/>
    <n v="36"/>
    <x v="0"/>
    <x v="0"/>
    <n v="15523"/>
    <x v="0"/>
    <x v="1"/>
    <x v="0"/>
    <s v="CollgCr"/>
    <s v="1Fam"/>
    <n v="74.535824409408733"/>
    <x v="0"/>
    <n v="5"/>
    <s v="Low"/>
    <n v="1972"/>
    <n v="1972"/>
    <n v="864"/>
    <s v="no"/>
    <s v="Below Average"/>
    <n v="864"/>
    <n v="0"/>
    <s v="1 Floor"/>
    <n v="864"/>
    <s v="no"/>
    <s v="Below Average"/>
    <n v="1"/>
    <n v="0"/>
    <n v="1"/>
    <n v="0"/>
    <n v="2"/>
    <s v="Less"/>
    <n v="5"/>
    <x v="482"/>
    <n v="1728"/>
    <s v="no"/>
    <n v="77.256944444444443"/>
    <x v="840"/>
  </r>
  <r>
    <x v="848"/>
    <n v="75"/>
    <n v="75"/>
    <x v="0"/>
    <x v="1"/>
    <n v="45600"/>
    <x v="1"/>
    <x v="1"/>
    <x v="19"/>
    <s v="ClearCr"/>
    <s v="1Fam"/>
    <n v="71.6365553142886"/>
    <x v="0"/>
    <n v="6"/>
    <s v="Low"/>
    <n v="1908"/>
    <n v="1997"/>
    <n v="907"/>
    <s v="no"/>
    <s v="Below Average"/>
    <n v="1307"/>
    <n v="1051"/>
    <s v="2 Floors"/>
    <n v="2358"/>
    <s v="no"/>
    <s v="Above Average"/>
    <n v="0"/>
    <n v="0"/>
    <n v="3"/>
    <n v="0"/>
    <n v="3"/>
    <s v="More"/>
    <n v="10"/>
    <x v="270"/>
    <n v="3265"/>
    <s v="no"/>
    <n v="73.506891271056659"/>
    <x v="841"/>
  </r>
  <r>
    <x v="849"/>
    <n v="80"/>
    <n v="80"/>
    <x v="0"/>
    <x v="1"/>
    <n v="9600"/>
    <x v="0"/>
    <x v="0"/>
    <x v="1"/>
    <s v="Veenker"/>
    <s v="1Fam"/>
    <n v="77.749411305761271"/>
    <x v="0"/>
    <n v="6"/>
    <s v="Low"/>
    <n v="1976"/>
    <n v="1994"/>
    <n v="528"/>
    <s v="no"/>
    <s v="Below Average"/>
    <n v="1094"/>
    <n v="761"/>
    <s v="2 Floors"/>
    <n v="1855"/>
    <s v="no"/>
    <s v="Above Average"/>
    <n v="0"/>
    <n v="0"/>
    <n v="2"/>
    <n v="1"/>
    <n v="3"/>
    <s v="More"/>
    <n v="7"/>
    <x v="313"/>
    <n v="2383"/>
    <s v="no"/>
    <n v="78.472513638271082"/>
    <x v="842"/>
  </r>
  <r>
    <x v="850"/>
    <n v="36"/>
    <n v="36"/>
    <x v="0"/>
    <x v="0"/>
    <n v="4435"/>
    <x v="0"/>
    <x v="0"/>
    <x v="0"/>
    <s v=""/>
    <s v="TwnhsE"/>
    <n v="74.535824409408733"/>
    <x v="2"/>
    <n v="6"/>
    <s v="Low"/>
    <n v="2003"/>
    <n v="2003"/>
    <n v="848"/>
    <s v="no"/>
    <s v="Below Average"/>
    <n v="848"/>
    <n v="0"/>
    <s v="1 Floor"/>
    <n v="848"/>
    <s v="no"/>
    <s v="Below Average"/>
    <n v="1"/>
    <n v="0"/>
    <n v="1"/>
    <n v="0"/>
    <n v="2"/>
    <s v="Less"/>
    <n v="3"/>
    <x v="364"/>
    <n v="1696"/>
    <s v="no"/>
    <n v="77.535377358490564"/>
    <x v="843"/>
  </r>
  <r>
    <x v="851"/>
    <s v="NA"/>
    <n v="69"/>
    <x v="0"/>
    <x v="0"/>
    <n v="3196"/>
    <x v="0"/>
    <x v="0"/>
    <x v="21"/>
    <s v=""/>
    <s v="TwnhsE"/>
    <n v="63.149684044233808"/>
    <x v="2"/>
    <n v="8"/>
    <s v="High"/>
    <n v="2003"/>
    <n v="2003"/>
    <n v="1273"/>
    <s v="no"/>
    <s v="Above Average"/>
    <n v="1456"/>
    <n v="0"/>
    <s v="1 Floor"/>
    <n v="1456"/>
    <s v="no"/>
    <s v="Below Average"/>
    <n v="0"/>
    <n v="0"/>
    <n v="2"/>
    <n v="0"/>
    <n v="2"/>
    <s v="Less"/>
    <n v="7"/>
    <x v="141"/>
    <n v="2729"/>
    <s v="no"/>
    <n v="78.783437156467571"/>
    <x v="844"/>
  </r>
  <r>
    <x v="852"/>
    <n v="53"/>
    <n v="53"/>
    <x v="0"/>
    <x v="0"/>
    <n v="7128"/>
    <x v="0"/>
    <x v="0"/>
    <x v="2"/>
    <s v="Crawfor"/>
    <s v="1Fam"/>
    <n v="74.989820121918996"/>
    <x v="0"/>
    <n v="7"/>
    <s v="High"/>
    <n v="1941"/>
    <n v="1950"/>
    <n v="918"/>
    <s v="no"/>
    <s v="Below Average"/>
    <n v="918"/>
    <n v="728"/>
    <s v="2 Floors"/>
    <n v="1646"/>
    <s v="no"/>
    <s v="Above Average"/>
    <n v="0"/>
    <n v="0"/>
    <n v="2"/>
    <n v="0"/>
    <n v="2"/>
    <s v="Less"/>
    <n v="7"/>
    <x v="323"/>
    <n v="2564"/>
    <s v="no"/>
    <n v="63.962558502340094"/>
    <x v="845"/>
  </r>
  <r>
    <x v="853"/>
    <s v="NA"/>
    <n v="69"/>
    <x v="0"/>
    <x v="0"/>
    <n v="12095"/>
    <x v="0"/>
    <x v="1"/>
    <x v="11"/>
    <s v="NAmes"/>
    <s v="1Fam"/>
    <n v="65.191384752822614"/>
    <x v="1"/>
    <n v="6"/>
    <s v="Low"/>
    <n v="1964"/>
    <n v="1964"/>
    <n v="1127"/>
    <s v="no"/>
    <s v="Above Average"/>
    <n v="1445"/>
    <n v="0"/>
    <s v="1 Floor"/>
    <n v="1445"/>
    <s v="no"/>
    <s v="Below Average"/>
    <n v="0"/>
    <n v="0"/>
    <n v="1"/>
    <n v="1"/>
    <n v="2"/>
    <s v="Less"/>
    <n v="7"/>
    <x v="58"/>
    <n v="2572"/>
    <s v="no"/>
    <n v="61.430793157076202"/>
    <x v="846"/>
  </r>
  <r>
    <x v="854"/>
    <n v="102"/>
    <n v="102"/>
    <x v="0"/>
    <x v="1"/>
    <n v="17920"/>
    <x v="1"/>
    <x v="1"/>
    <x v="9"/>
    <s v="Sawyer"/>
    <s v="1Fam"/>
    <n v="65.835562612127291"/>
    <x v="1"/>
    <n v="5"/>
    <s v="Low"/>
    <n v="1955"/>
    <n v="1974"/>
    <n v="1763"/>
    <s v="no"/>
    <s v="Above Average"/>
    <n v="1779"/>
    <n v="0"/>
    <s v="1 Floor"/>
    <n v="1779"/>
    <s v="no"/>
    <s v="Above Average"/>
    <n v="1"/>
    <n v="0"/>
    <n v="1"/>
    <n v="1"/>
    <n v="3"/>
    <s v="More"/>
    <n v="6"/>
    <x v="40"/>
    <n v="3542"/>
    <s v="no"/>
    <n v="47.995482778091471"/>
    <x v="847"/>
  </r>
  <r>
    <x v="855"/>
    <s v="NA"/>
    <n v="69"/>
    <x v="0"/>
    <x v="0"/>
    <n v="6897"/>
    <x v="0"/>
    <x v="0"/>
    <x v="9"/>
    <s v="Sawyer"/>
    <s v="1Fam"/>
    <n v="65.835562612127291"/>
    <x v="1"/>
    <n v="5"/>
    <s v="Low"/>
    <n v="1962"/>
    <n v="2010"/>
    <n v="1040"/>
    <s v="no"/>
    <s v="Below Average"/>
    <n v="1040"/>
    <n v="0"/>
    <s v="1 Floor"/>
    <n v="1040"/>
    <s v="no"/>
    <s v="Below Average"/>
    <n v="1"/>
    <n v="0"/>
    <n v="1"/>
    <n v="1"/>
    <n v="3"/>
    <s v="More"/>
    <n v="6"/>
    <x v="47"/>
    <n v="2080"/>
    <s v="no"/>
    <n v="61.057692307692307"/>
    <x v="848"/>
  </r>
  <r>
    <x v="856"/>
    <s v="NA"/>
    <n v="69"/>
    <x v="0"/>
    <x v="0"/>
    <n v="10970"/>
    <x v="0"/>
    <x v="1"/>
    <x v="0"/>
    <s v="CollgCr"/>
    <s v="1Fam"/>
    <n v="74.535824409408733"/>
    <x v="0"/>
    <n v="6"/>
    <s v="Low"/>
    <n v="1978"/>
    <n v="1978"/>
    <n v="940"/>
    <s v="no"/>
    <s v="Below Average"/>
    <n v="1026"/>
    <n v="0"/>
    <s v="1 Floor"/>
    <n v="1026"/>
    <s v="no"/>
    <s v="Below Average"/>
    <n v="1"/>
    <n v="0"/>
    <n v="1"/>
    <n v="0"/>
    <n v="2"/>
    <s v="Less"/>
    <n v="5"/>
    <x v="257"/>
    <n v="1966"/>
    <s v="no"/>
    <n v="74.771108850457779"/>
    <x v="849"/>
  </r>
  <r>
    <x v="857"/>
    <n v="65"/>
    <n v="65"/>
    <x v="0"/>
    <x v="0"/>
    <n v="8125"/>
    <x v="0"/>
    <x v="0"/>
    <x v="17"/>
    <s v="Gilbert"/>
    <s v="1Fam"/>
    <n v="77.47396854876844"/>
    <x v="0"/>
    <n v="6"/>
    <s v="Low"/>
    <n v="1994"/>
    <n v="1995"/>
    <n v="702"/>
    <s v="no"/>
    <s v="Below Average"/>
    <n v="702"/>
    <n v="779"/>
    <s v="2 Floors"/>
    <n v="1481"/>
    <s v="no"/>
    <s v="Below Average"/>
    <n v="0"/>
    <n v="0"/>
    <n v="2"/>
    <n v="1"/>
    <n v="3"/>
    <s v="More"/>
    <n v="6"/>
    <x v="80"/>
    <n v="2183"/>
    <s v="no"/>
    <n v="79.706825469537335"/>
    <x v="850"/>
  </r>
  <r>
    <x v="858"/>
    <n v="80"/>
    <n v="80"/>
    <x v="0"/>
    <x v="1"/>
    <n v="10400"/>
    <x v="0"/>
    <x v="0"/>
    <x v="6"/>
    <s v="NWAmes"/>
    <s v="1Fam"/>
    <n v="67.115548801871967"/>
    <x v="1"/>
    <n v="7"/>
    <s v="High"/>
    <n v="1976"/>
    <n v="1976"/>
    <n v="1090"/>
    <s v="no"/>
    <s v="Above Average"/>
    <n v="1370"/>
    <n v="0"/>
    <s v="1 Floor"/>
    <n v="1370"/>
    <s v="no"/>
    <s v="Below Average"/>
    <n v="0"/>
    <n v="0"/>
    <n v="2"/>
    <n v="0"/>
    <n v="2"/>
    <s v="Less"/>
    <n v="6"/>
    <x v="135"/>
    <n v="2460"/>
    <s v="no"/>
    <n v="61.788617886178862"/>
    <x v="851"/>
  </r>
  <r>
    <x v="859"/>
    <s v="NA"/>
    <n v="69"/>
    <x v="0"/>
    <x v="0"/>
    <n v="11029"/>
    <x v="0"/>
    <x v="1"/>
    <x v="6"/>
    <s v="NWAmes"/>
    <s v="1Fam"/>
    <n v="67.115548801871967"/>
    <x v="1"/>
    <n v="6"/>
    <s v="Low"/>
    <n v="1968"/>
    <n v="1984"/>
    <n v="1054"/>
    <s v="no"/>
    <s v="Below Average"/>
    <n v="1512"/>
    <n v="1142"/>
    <s v="2 Floors"/>
    <n v="2654"/>
    <s v="no"/>
    <s v="Above Average"/>
    <n v="1"/>
    <n v="0"/>
    <n v="2"/>
    <n v="1"/>
    <n v="4"/>
    <s v="More"/>
    <n v="9"/>
    <x v="4"/>
    <n v="3708"/>
    <s v="no"/>
    <n v="67.4217907227616"/>
    <x v="852"/>
  </r>
  <r>
    <x v="860"/>
    <n v="55"/>
    <n v="55"/>
    <x v="0"/>
    <x v="0"/>
    <n v="7642"/>
    <x v="0"/>
    <x v="0"/>
    <x v="2"/>
    <s v="Crawfor"/>
    <s v="1Fam"/>
    <n v="74.989820121918996"/>
    <x v="0"/>
    <n v="7"/>
    <s v="High"/>
    <n v="1918"/>
    <n v="1998"/>
    <n v="912"/>
    <s v="no"/>
    <s v="Below Average"/>
    <n v="912"/>
    <n v="514"/>
    <s v="2 Floors"/>
    <n v="1426"/>
    <s v="no"/>
    <s v="Below Average"/>
    <n v="0"/>
    <n v="0"/>
    <n v="1"/>
    <n v="1"/>
    <n v="2"/>
    <s v="Less"/>
    <n v="7"/>
    <x v="483"/>
    <n v="2338"/>
    <s v="no"/>
    <n v="81.24465355004277"/>
    <x v="853"/>
  </r>
  <r>
    <x v="861"/>
    <n v="75"/>
    <n v="75"/>
    <x v="0"/>
    <x v="1"/>
    <n v="11625"/>
    <x v="0"/>
    <x v="1"/>
    <x v="9"/>
    <s v=""/>
    <s v="2fmCon"/>
    <n v="65.835562612127291"/>
    <x v="2"/>
    <n v="5"/>
    <s v="Low"/>
    <n v="1965"/>
    <n v="1965"/>
    <n v="1039"/>
    <s v="no"/>
    <s v="Below Average"/>
    <n v="1039"/>
    <n v="0"/>
    <s v="1 Floor"/>
    <n v="1039"/>
    <s v="no"/>
    <s v="Below Average"/>
    <n v="1"/>
    <n v="0"/>
    <n v="1"/>
    <n v="1"/>
    <n v="3"/>
    <s v="More"/>
    <n v="6"/>
    <x v="364"/>
    <n v="2078"/>
    <s v="no"/>
    <n v="63.282001924927812"/>
    <x v="854"/>
  </r>
  <r>
    <x v="862"/>
    <n v="81"/>
    <n v="81"/>
    <x v="0"/>
    <x v="1"/>
    <n v="9672"/>
    <x v="0"/>
    <x v="0"/>
    <x v="12"/>
    <s v="SawyerW"/>
    <s v="1Fam"/>
    <n v="71.682411868126678"/>
    <x v="0"/>
    <n v="6"/>
    <s v="Low"/>
    <n v="1984"/>
    <n v="1985"/>
    <n v="1040"/>
    <s v="no"/>
    <s v="Below Average"/>
    <n v="1097"/>
    <n v="0"/>
    <s v="1 Floor"/>
    <n v="1097"/>
    <s v="no"/>
    <s v="Below Average"/>
    <n v="0"/>
    <n v="0"/>
    <n v="2"/>
    <n v="0"/>
    <n v="2"/>
    <s v="Less"/>
    <n v="6"/>
    <x v="135"/>
    <n v="2137"/>
    <s v="no"/>
    <n v="71.127749181094998"/>
    <x v="855"/>
  </r>
  <r>
    <x v="863"/>
    <n v="70"/>
    <n v="70"/>
    <x v="0"/>
    <x v="1"/>
    <n v="7931"/>
    <x v="0"/>
    <x v="0"/>
    <x v="11"/>
    <s v="NAmes"/>
    <s v="1Fam"/>
    <n v="65.191384752822614"/>
    <x v="1"/>
    <n v="5"/>
    <s v="Low"/>
    <n v="1959"/>
    <n v="1959"/>
    <n v="1148"/>
    <s v="no"/>
    <s v="Above Average"/>
    <n v="1148"/>
    <n v="0"/>
    <s v="1 Floor"/>
    <n v="1148"/>
    <s v="no"/>
    <s v="Below Average"/>
    <n v="1"/>
    <n v="0"/>
    <n v="1"/>
    <n v="0"/>
    <n v="2"/>
    <s v="Less"/>
    <n v="6"/>
    <x v="316"/>
    <n v="2296"/>
    <s v="no"/>
    <n v="57.70905923344948"/>
    <x v="856"/>
  </r>
  <r>
    <x v="864"/>
    <n v="72"/>
    <n v="72"/>
    <x v="0"/>
    <x v="1"/>
    <n v="8640"/>
    <x v="0"/>
    <x v="0"/>
    <x v="5"/>
    <s v="Somerst"/>
    <s v="1Fam"/>
    <n v="83.140020408338017"/>
    <x v="0"/>
    <n v="7"/>
    <s v="High"/>
    <n v="2007"/>
    <n v="2008"/>
    <n v="1372"/>
    <s v="no"/>
    <s v="Above Average"/>
    <n v="1372"/>
    <n v="0"/>
    <s v="1 Floor"/>
    <n v="1372"/>
    <s v="no"/>
    <s v="Below Average"/>
    <n v="0"/>
    <n v="0"/>
    <n v="2"/>
    <n v="0"/>
    <n v="2"/>
    <s v="Less"/>
    <n v="6"/>
    <x v="484"/>
    <n v="2744"/>
    <s v="no"/>
    <n v="91.319241982507293"/>
    <x v="857"/>
  </r>
  <r>
    <x v="865"/>
    <s v="NA"/>
    <n v="69"/>
    <x v="0"/>
    <x v="0"/>
    <n v="8750"/>
    <x v="0"/>
    <x v="0"/>
    <x v="11"/>
    <s v="NAmes"/>
    <s v="1Fam"/>
    <n v="65.191384752822614"/>
    <x v="1"/>
    <n v="5"/>
    <s v="Low"/>
    <n v="1970"/>
    <n v="1970"/>
    <n v="1002"/>
    <s v="no"/>
    <s v="Below Average"/>
    <n v="1002"/>
    <n v="0"/>
    <s v="1 Floor"/>
    <n v="1002"/>
    <s v="no"/>
    <s v="Below Average"/>
    <n v="1"/>
    <n v="0"/>
    <n v="1"/>
    <n v="0"/>
    <n v="2"/>
    <s v="Less"/>
    <n v="5"/>
    <x v="157"/>
    <n v="2004"/>
    <s v="no"/>
    <n v="74.101796407185631"/>
    <x v="858"/>
  </r>
  <r>
    <x v="866"/>
    <n v="67"/>
    <n v="67"/>
    <x v="0"/>
    <x v="0"/>
    <n v="10656"/>
    <x v="0"/>
    <x v="1"/>
    <x v="16"/>
    <s v="Timber"/>
    <s v="1Fam"/>
    <n v="78.098980385544763"/>
    <x v="0"/>
    <n v="8"/>
    <s v="High"/>
    <n v="2006"/>
    <n v="2007"/>
    <n v="1638"/>
    <s v="no"/>
    <s v="Above Average"/>
    <n v="1646"/>
    <n v="0"/>
    <s v="1 Floor"/>
    <n v="1646"/>
    <s v="no"/>
    <s v="Above Average"/>
    <n v="0"/>
    <n v="0"/>
    <n v="2"/>
    <n v="0"/>
    <n v="2"/>
    <s v="Less"/>
    <n v="6"/>
    <x v="485"/>
    <n v="3284"/>
    <s v="no"/>
    <n v="75.79171741778319"/>
    <x v="859"/>
  </r>
  <r>
    <x v="867"/>
    <n v="85"/>
    <n v="85"/>
    <x v="0"/>
    <x v="1"/>
    <n v="6970"/>
    <x v="0"/>
    <x v="0"/>
    <x v="9"/>
    <s v="Sawyer"/>
    <s v="1Fam"/>
    <n v="65.835562612127291"/>
    <x v="1"/>
    <n v="4"/>
    <s v="Low"/>
    <n v="1961"/>
    <n v="1961"/>
    <n v="1040"/>
    <s v="no"/>
    <s v="Below Average"/>
    <n v="1120"/>
    <n v="0"/>
    <s v="1 Floor"/>
    <n v="1120"/>
    <s v="no"/>
    <s v="Below Average"/>
    <n v="1"/>
    <n v="0"/>
    <n v="1"/>
    <n v="1"/>
    <n v="3"/>
    <s v="More"/>
    <n v="5"/>
    <x v="275"/>
    <n v="2160"/>
    <s v="no"/>
    <n v="59.722222222222221"/>
    <x v="860"/>
  </r>
  <r>
    <x v="868"/>
    <s v="NA"/>
    <n v="69"/>
    <x v="0"/>
    <x v="0"/>
    <n v="14762"/>
    <x v="0"/>
    <x v="1"/>
    <x v="17"/>
    <s v="Gilbert"/>
    <s v="1Fam"/>
    <n v="77.47396854876844"/>
    <x v="0"/>
    <n v="5"/>
    <s v="Low"/>
    <n v="1948"/>
    <n v="1950"/>
    <n v="0"/>
    <s v="yes"/>
    <s v="Below Average"/>
    <n v="1547"/>
    <n v="720"/>
    <s v="2 Floors"/>
    <n v="2320"/>
    <s v="no"/>
    <s v="Above Average"/>
    <n v="0"/>
    <n v="0"/>
    <n v="2"/>
    <n v="0"/>
    <n v="2"/>
    <s v="Less"/>
    <n v="7"/>
    <x v="486"/>
    <n v="2320"/>
    <s v="no"/>
    <n v="72.84482758620689"/>
    <x v="861"/>
  </r>
  <r>
    <x v="869"/>
    <n v="80"/>
    <n v="80"/>
    <x v="0"/>
    <x v="1"/>
    <n v="9938"/>
    <x v="0"/>
    <x v="0"/>
    <x v="12"/>
    <s v="SawyerW"/>
    <s v="1Fam"/>
    <n v="71.682411868126678"/>
    <x v="0"/>
    <n v="7"/>
    <s v="High"/>
    <n v="1993"/>
    <n v="1994"/>
    <n v="1050"/>
    <s v="no"/>
    <s v="Below Average"/>
    <n v="1062"/>
    <n v="887"/>
    <s v="2 Floors"/>
    <n v="1949"/>
    <s v="no"/>
    <s v="Above Average"/>
    <n v="1"/>
    <n v="0"/>
    <n v="2"/>
    <n v="1"/>
    <n v="4"/>
    <s v="More"/>
    <n v="8"/>
    <x v="440"/>
    <n v="2999"/>
    <s v="no"/>
    <n v="78.692897632544188"/>
    <x v="862"/>
  </r>
  <r>
    <x v="870"/>
    <n v="60"/>
    <n v="60"/>
    <x v="0"/>
    <x v="0"/>
    <n v="6600"/>
    <x v="0"/>
    <x v="0"/>
    <x v="11"/>
    <s v="NAmes"/>
    <s v="1Fam"/>
    <n v="65.191384752822614"/>
    <x v="1"/>
    <n v="5"/>
    <s v="Low"/>
    <n v="1962"/>
    <n v="1962"/>
    <n v="894"/>
    <s v="no"/>
    <s v="Below Average"/>
    <n v="894"/>
    <n v="0"/>
    <s v="1 Floor"/>
    <n v="894"/>
    <s v="no"/>
    <s v="Below Average"/>
    <n v="0"/>
    <n v="0"/>
    <n v="1"/>
    <n v="0"/>
    <n v="1"/>
    <s v="Less"/>
    <n v="5"/>
    <x v="129"/>
    <n v="1788"/>
    <s v="no"/>
    <n v="61.241610738255034"/>
    <x v="863"/>
  </r>
  <r>
    <x v="871"/>
    <n v="70"/>
    <n v="70"/>
    <x v="0"/>
    <x v="1"/>
    <n v="8750"/>
    <x v="0"/>
    <x v="0"/>
    <x v="0"/>
    <s v="CollgCr"/>
    <s v="1Fam"/>
    <n v="74.535824409408733"/>
    <x v="0"/>
    <n v="6"/>
    <s v="Low"/>
    <n v="1998"/>
    <n v="1998"/>
    <n v="804"/>
    <s v="no"/>
    <s v="Below Average"/>
    <n v="804"/>
    <n v="878"/>
    <s v="2 Floors"/>
    <n v="1682"/>
    <s v="no"/>
    <s v="Above Average"/>
    <n v="0"/>
    <n v="0"/>
    <n v="2"/>
    <n v="1"/>
    <n v="3"/>
    <s v="More"/>
    <n v="7"/>
    <x v="487"/>
    <n v="2486"/>
    <s v="no"/>
    <n v="80.651649235720029"/>
    <x v="864"/>
  </r>
  <r>
    <x v="872"/>
    <n v="74"/>
    <n v="74"/>
    <x v="0"/>
    <x v="1"/>
    <n v="8892"/>
    <x v="0"/>
    <x v="0"/>
    <x v="11"/>
    <s v="NAmes"/>
    <s v="1Fam"/>
    <n v="65.191384752822614"/>
    <x v="1"/>
    <n v="5"/>
    <s v="Low"/>
    <n v="1953"/>
    <n v="1996"/>
    <n v="105"/>
    <s v="no"/>
    <s v="Below Average"/>
    <n v="910"/>
    <n v="0"/>
    <s v="1 Floor"/>
    <n v="910"/>
    <s v="no"/>
    <s v="Below Average"/>
    <n v="0"/>
    <n v="0"/>
    <n v="1"/>
    <n v="0"/>
    <n v="1"/>
    <s v="Less"/>
    <n v="5"/>
    <x v="298"/>
    <n v="1015"/>
    <s v="no"/>
    <n v="114.28571428571429"/>
    <x v="865"/>
  </r>
  <r>
    <x v="873"/>
    <n v="60"/>
    <n v="60"/>
    <x v="0"/>
    <x v="0"/>
    <n v="12144"/>
    <x v="0"/>
    <x v="1"/>
    <x v="11"/>
    <s v="NAmes"/>
    <s v="1Fam"/>
    <n v="65.191384752822614"/>
    <x v="1"/>
    <n v="5"/>
    <s v="Low"/>
    <n v="1949"/>
    <n v="1950"/>
    <n v="832"/>
    <s v="no"/>
    <s v="Below Average"/>
    <n v="1036"/>
    <n v="0"/>
    <s v="1 Floor"/>
    <n v="1268"/>
    <s v="no"/>
    <s v="Below Average"/>
    <n v="0"/>
    <n v="0"/>
    <n v="1"/>
    <n v="0"/>
    <n v="1"/>
    <s v="Less"/>
    <n v="6"/>
    <x v="325"/>
    <n v="2100"/>
    <s v="no"/>
    <n v="63.333333333333336"/>
    <x v="866"/>
  </r>
  <r>
    <x v="874"/>
    <n v="52"/>
    <n v="52"/>
    <x v="0"/>
    <x v="0"/>
    <n v="5720"/>
    <x v="0"/>
    <x v="0"/>
    <x v="7"/>
    <s v="OldTown"/>
    <s v="1Fam"/>
    <n v="57.90974368543602"/>
    <x v="1"/>
    <n v="5"/>
    <s v="Low"/>
    <n v="1941"/>
    <n v="1950"/>
    <n v="676"/>
    <s v="no"/>
    <s v="Below Average"/>
    <n v="676"/>
    <n v="455"/>
    <s v="2 Floors"/>
    <n v="1131"/>
    <s v="no"/>
    <s v="Below Average"/>
    <n v="0"/>
    <n v="0"/>
    <n v="1"/>
    <n v="1"/>
    <n v="2"/>
    <s v="Less"/>
    <n v="5"/>
    <x v="488"/>
    <n v="1807"/>
    <s v="no"/>
    <n v="36.80132816823464"/>
    <x v="867"/>
  </r>
  <r>
    <x v="875"/>
    <n v="75"/>
    <n v="75"/>
    <x v="0"/>
    <x v="1"/>
    <n v="9000"/>
    <x v="0"/>
    <x v="0"/>
    <x v="5"/>
    <s v="Somerst"/>
    <s v="1Fam"/>
    <n v="83.140020408338017"/>
    <x v="0"/>
    <n v="8"/>
    <s v="High"/>
    <n v="2007"/>
    <n v="2007"/>
    <n v="1184"/>
    <s v="no"/>
    <s v="Above Average"/>
    <n v="1184"/>
    <n v="1426"/>
    <s v="2 Floors"/>
    <n v="2610"/>
    <s v="no"/>
    <s v="Above Average"/>
    <n v="0"/>
    <n v="0"/>
    <n v="2"/>
    <n v="1"/>
    <n v="3"/>
    <s v="More"/>
    <n v="11"/>
    <x v="489"/>
    <n v="3794"/>
    <s v="no"/>
    <n v="79.988666315234582"/>
    <x v="868"/>
  </r>
  <r>
    <x v="876"/>
    <n v="94"/>
    <n v="94"/>
    <x v="0"/>
    <x v="1"/>
    <n v="25286"/>
    <x v="1"/>
    <x v="1"/>
    <x v="4"/>
    <s v="Mitchel"/>
    <s v="1Fam"/>
    <n v="69.371268986915226"/>
    <x v="1"/>
    <n v="4"/>
    <s v="Low"/>
    <n v="1963"/>
    <n v="1963"/>
    <n v="1064"/>
    <s v="no"/>
    <s v="Above Average"/>
    <n v="1040"/>
    <n v="0"/>
    <s v="1 Floor"/>
    <n v="1040"/>
    <s v="no"/>
    <s v="Below Average"/>
    <n v="1"/>
    <n v="0"/>
    <n v="1"/>
    <n v="0"/>
    <n v="2"/>
    <s v="Less"/>
    <n v="5"/>
    <x v="490"/>
    <n v="2104"/>
    <s v="no"/>
    <n v="62.856463878326998"/>
    <x v="869"/>
  </r>
  <r>
    <x v="877"/>
    <n v="74"/>
    <n v="74"/>
    <x v="0"/>
    <x v="1"/>
    <n v="8834"/>
    <x v="0"/>
    <x v="0"/>
    <x v="10"/>
    <s v="NridgHt"/>
    <s v="1Fam"/>
    <n v="92.435750489847905"/>
    <x v="0"/>
    <n v="9"/>
    <s v="High"/>
    <n v="2004"/>
    <n v="2005"/>
    <n v="1462"/>
    <s v="no"/>
    <s v="Above Average"/>
    <n v="1462"/>
    <n v="762"/>
    <s v="2 Floors"/>
    <n v="2224"/>
    <s v="no"/>
    <s v="Above Average"/>
    <n v="1"/>
    <n v="0"/>
    <n v="2"/>
    <n v="1"/>
    <n v="4"/>
    <s v="More"/>
    <n v="10"/>
    <x v="396"/>
    <n v="3686"/>
    <s v="no"/>
    <n v="94.95387954422138"/>
    <x v="870"/>
  </r>
  <r>
    <x v="878"/>
    <n v="88"/>
    <n v="88"/>
    <x v="0"/>
    <x v="1"/>
    <n v="11782"/>
    <x v="0"/>
    <x v="1"/>
    <x v="9"/>
    <s v="Sawyer"/>
    <s v="1Fam"/>
    <n v="65.835562612127291"/>
    <x v="1"/>
    <n v="5"/>
    <s v="Low"/>
    <n v="1961"/>
    <n v="1995"/>
    <n v="1109"/>
    <s v="no"/>
    <s v="Above Average"/>
    <n v="1155"/>
    <n v="0"/>
    <s v="1 Floor"/>
    <n v="1155"/>
    <s v="no"/>
    <s v="Below Average"/>
    <n v="1"/>
    <n v="0"/>
    <n v="1"/>
    <n v="0"/>
    <n v="2"/>
    <s v="Less"/>
    <n v="6"/>
    <x v="181"/>
    <n v="2264"/>
    <s v="no"/>
    <n v="65.371024734982328"/>
    <x v="871"/>
  </r>
  <r>
    <x v="879"/>
    <s v="NA"/>
    <n v="69"/>
    <x v="0"/>
    <x v="0"/>
    <n v="7000"/>
    <x v="0"/>
    <x v="0"/>
    <x v="0"/>
    <s v="CollgCr"/>
    <s v="1Fam"/>
    <n v="74.535824409408733"/>
    <x v="0"/>
    <n v="5"/>
    <s v="Low"/>
    <n v="1978"/>
    <n v="2005"/>
    <n v="864"/>
    <s v="no"/>
    <s v="Below Average"/>
    <n v="864"/>
    <n v="0"/>
    <s v="1 Floor"/>
    <n v="864"/>
    <s v="no"/>
    <s v="Below Average"/>
    <n v="1"/>
    <n v="0"/>
    <n v="1"/>
    <n v="0"/>
    <n v="2"/>
    <s v="Less"/>
    <n v="6"/>
    <x v="73"/>
    <n v="1728"/>
    <s v="no"/>
    <n v="78.993055555555557"/>
    <x v="872"/>
  </r>
  <r>
    <x v="880"/>
    <n v="60"/>
    <n v="60"/>
    <x v="0"/>
    <x v="0"/>
    <n v="7024"/>
    <x v="0"/>
    <x v="0"/>
    <x v="15"/>
    <s v="Edwards"/>
    <s v="1Fam"/>
    <n v="61.772149970231268"/>
    <x v="1"/>
    <n v="5"/>
    <s v="Low"/>
    <n v="2005"/>
    <n v="2006"/>
    <n v="1090"/>
    <s v="no"/>
    <s v="Above Average"/>
    <n v="1090"/>
    <n v="0"/>
    <s v="1 Floor"/>
    <n v="1090"/>
    <s v="no"/>
    <s v="Below Average"/>
    <n v="1"/>
    <n v="0"/>
    <n v="1"/>
    <n v="1"/>
    <n v="3"/>
    <s v="More"/>
    <n v="5"/>
    <x v="14"/>
    <n v="2180"/>
    <s v="no"/>
    <n v="72.018348623853214"/>
    <x v="873"/>
  </r>
  <r>
    <x v="881"/>
    <n v="44"/>
    <n v="44"/>
    <x v="0"/>
    <x v="0"/>
    <n v="13758"/>
    <x v="0"/>
    <x v="1"/>
    <x v="16"/>
    <s v="Timber"/>
    <s v="1Fam"/>
    <n v="78.098980385544763"/>
    <x v="0"/>
    <n v="7"/>
    <s v="High"/>
    <n v="1990"/>
    <n v="1991"/>
    <n v="1156"/>
    <s v="no"/>
    <s v="Above Average"/>
    <n v="1187"/>
    <n v="530"/>
    <s v="2 Floors"/>
    <n v="1717"/>
    <s v="no"/>
    <s v="Above Average"/>
    <n v="0"/>
    <n v="0"/>
    <n v="2"/>
    <n v="1"/>
    <n v="3"/>
    <s v="More"/>
    <n v="7"/>
    <x v="229"/>
    <n v="2873"/>
    <s v="no"/>
    <n v="65.262791507135404"/>
    <x v="874"/>
  </r>
  <r>
    <x v="882"/>
    <s v="NA"/>
    <n v="69"/>
    <x v="0"/>
    <x v="0"/>
    <n v="9636"/>
    <x v="0"/>
    <x v="0"/>
    <x v="17"/>
    <s v="Gilbert"/>
    <s v="1Fam"/>
    <n v="77.47396854876844"/>
    <x v="0"/>
    <n v="6"/>
    <s v="Low"/>
    <n v="1992"/>
    <n v="1993"/>
    <n v="808"/>
    <s v="no"/>
    <s v="Below Average"/>
    <n v="808"/>
    <n v="785"/>
    <s v="2 Floors"/>
    <n v="1593"/>
    <s v="no"/>
    <s v="Above Average"/>
    <n v="0"/>
    <n v="0"/>
    <n v="2"/>
    <n v="1"/>
    <n v="3"/>
    <s v="More"/>
    <n v="7"/>
    <x v="94"/>
    <n v="2401"/>
    <s v="no"/>
    <n v="74.135776759683466"/>
    <x v="875"/>
  </r>
  <r>
    <x v="883"/>
    <n v="60"/>
    <n v="60"/>
    <x v="0"/>
    <x v="0"/>
    <n v="6204"/>
    <x v="0"/>
    <x v="0"/>
    <x v="23"/>
    <s v="SWISU"/>
    <s v="1Fam"/>
    <n v="56.717772915383847"/>
    <x v="1"/>
    <n v="4"/>
    <s v="Low"/>
    <n v="1912"/>
    <n v="1950"/>
    <n v="795"/>
    <s v="no"/>
    <s v="Below Average"/>
    <n v="954"/>
    <n v="795"/>
    <s v="2 Floors"/>
    <n v="2230"/>
    <s v="no"/>
    <s v="Above Average"/>
    <n v="1"/>
    <n v="0"/>
    <n v="1"/>
    <n v="0"/>
    <n v="2"/>
    <s v="Less"/>
    <n v="10"/>
    <x v="362"/>
    <n v="3025"/>
    <s v="no"/>
    <n v="39.173553719008261"/>
    <x v="876"/>
  </r>
  <r>
    <x v="884"/>
    <n v="65"/>
    <n v="65"/>
    <x v="0"/>
    <x v="0"/>
    <n v="7150"/>
    <x v="0"/>
    <x v="0"/>
    <x v="11"/>
    <s v="NAmes"/>
    <s v="1Fam"/>
    <n v="65.191384752822614"/>
    <x v="1"/>
    <n v="5"/>
    <s v="Low"/>
    <n v="1967"/>
    <n v="1967"/>
    <n v="892"/>
    <s v="no"/>
    <s v="Below Average"/>
    <n v="892"/>
    <n v="0"/>
    <s v="1 Floor"/>
    <n v="892"/>
    <s v="no"/>
    <s v="Below Average"/>
    <n v="0"/>
    <n v="0"/>
    <n v="1"/>
    <n v="0"/>
    <n v="1"/>
    <s v="Less"/>
    <n v="5"/>
    <x v="98"/>
    <n v="1784"/>
    <s v="no"/>
    <n v="56.053811659192824"/>
    <x v="877"/>
  </r>
  <r>
    <x v="885"/>
    <n v="50"/>
    <n v="50"/>
    <x v="0"/>
    <x v="0"/>
    <n v="5119"/>
    <x v="0"/>
    <x v="0"/>
    <x v="5"/>
    <s v=""/>
    <s v="TwnhsE"/>
    <n v="83.140020408338017"/>
    <x v="2"/>
    <n v="9"/>
    <s v="High"/>
    <n v="1999"/>
    <n v="2000"/>
    <n v="1698"/>
    <s v="no"/>
    <s v="Above Average"/>
    <n v="1709"/>
    <n v="0"/>
    <s v="1 Floor"/>
    <n v="1709"/>
    <s v="no"/>
    <s v="Above Average"/>
    <n v="1"/>
    <n v="0"/>
    <n v="2"/>
    <n v="0"/>
    <n v="3"/>
    <s v="More"/>
    <n v="5"/>
    <x v="491"/>
    <n v="3407"/>
    <s v="no"/>
    <n v="96.536542412679779"/>
    <x v="878"/>
  </r>
  <r>
    <x v="886"/>
    <n v="70"/>
    <n v="70"/>
    <x v="0"/>
    <x v="1"/>
    <n v="8393"/>
    <x v="0"/>
    <x v="0"/>
    <x v="11"/>
    <s v=""/>
    <s v="Duplex"/>
    <n v="65.191384752822614"/>
    <x v="2"/>
    <n v="5"/>
    <s v="Low"/>
    <n v="1959"/>
    <n v="2005"/>
    <n v="1626"/>
    <s v="no"/>
    <s v="Above Average"/>
    <n v="1712"/>
    <n v="0"/>
    <s v="1 Floor"/>
    <n v="1712"/>
    <s v="no"/>
    <s v="Above Average"/>
    <n v="0"/>
    <n v="0"/>
    <n v="2"/>
    <n v="0"/>
    <n v="2"/>
    <s v="Less"/>
    <n v="8"/>
    <x v="35"/>
    <n v="3338"/>
    <s v="no"/>
    <n v="43.439185140802877"/>
    <x v="879"/>
  </r>
  <r>
    <x v="887"/>
    <n v="59"/>
    <n v="59"/>
    <x v="0"/>
    <x v="0"/>
    <n v="16466"/>
    <x v="0"/>
    <x v="1"/>
    <x v="15"/>
    <s v="Edwards"/>
    <s v="1Fam"/>
    <n v="61.772149970231268"/>
    <x v="1"/>
    <n v="5"/>
    <s v="Low"/>
    <n v="1955"/>
    <n v="1955"/>
    <n v="816"/>
    <s v="no"/>
    <s v="Below Average"/>
    <n v="872"/>
    <n v="521"/>
    <s v="2 Floors"/>
    <n v="1393"/>
    <s v="no"/>
    <s v="Below Average"/>
    <n v="0"/>
    <n v="0"/>
    <n v="1"/>
    <n v="1"/>
    <n v="2"/>
    <s v="Less"/>
    <n v="8"/>
    <x v="467"/>
    <n v="2209"/>
    <s v="no"/>
    <n v="61.339972838388412"/>
    <x v="880"/>
  </r>
  <r>
    <x v="888"/>
    <n v="95"/>
    <n v="95"/>
    <x v="0"/>
    <x v="1"/>
    <n v="15865"/>
    <x v="0"/>
    <x v="1"/>
    <x v="11"/>
    <s v="NAmes"/>
    <s v="1Fam"/>
    <n v="65.191384752822614"/>
    <x v="1"/>
    <n v="8"/>
    <s v="High"/>
    <n v="1970"/>
    <n v="1970"/>
    <n v="2217"/>
    <s v="yes"/>
    <s v="Above Average"/>
    <n v="2217"/>
    <n v="0"/>
    <s v="1 Floor"/>
    <n v="2217"/>
    <s v="no"/>
    <s v="Above Average"/>
    <n v="1"/>
    <n v="0"/>
    <n v="2"/>
    <n v="0"/>
    <n v="3"/>
    <s v="More"/>
    <n v="8"/>
    <x v="356"/>
    <n v="4434"/>
    <s v="no"/>
    <n v="60.442038791159227"/>
    <x v="881"/>
  </r>
  <r>
    <x v="889"/>
    <n v="128"/>
    <n v="128"/>
    <x v="1"/>
    <x v="1"/>
    <n v="12160"/>
    <x v="0"/>
    <x v="1"/>
    <x v="11"/>
    <s v="NAmes"/>
    <s v="1Fam"/>
    <n v="65.191384752822614"/>
    <x v="1"/>
    <n v="6"/>
    <s v="Low"/>
    <n v="1953"/>
    <n v="1953"/>
    <n v="1505"/>
    <s v="no"/>
    <s v="Above Average"/>
    <n v="1505"/>
    <n v="0"/>
    <s v="1 Floor"/>
    <n v="1505"/>
    <s v="no"/>
    <s v="Below Average"/>
    <n v="1"/>
    <n v="0"/>
    <n v="1"/>
    <n v="0"/>
    <n v="2"/>
    <s v="Less"/>
    <n v="6"/>
    <x v="287"/>
    <n v="3010"/>
    <s v="no"/>
    <n v="49.667774086378735"/>
    <x v="882"/>
  </r>
  <r>
    <x v="890"/>
    <n v="60"/>
    <n v="60"/>
    <x v="0"/>
    <x v="0"/>
    <n v="8064"/>
    <x v="0"/>
    <x v="0"/>
    <x v="11"/>
    <s v="NAmes"/>
    <s v="1Fam"/>
    <n v="65.191384752822614"/>
    <x v="1"/>
    <n v="5"/>
    <s v="Low"/>
    <n v="1949"/>
    <n v="2006"/>
    <n v="672"/>
    <s v="no"/>
    <s v="Below Average"/>
    <n v="672"/>
    <n v="252"/>
    <s v="2 Floors"/>
    <n v="924"/>
    <s v="no"/>
    <s v="Below Average"/>
    <n v="0"/>
    <n v="0"/>
    <n v="1"/>
    <n v="0"/>
    <n v="1"/>
    <s v="Less"/>
    <n v="6"/>
    <x v="492"/>
    <n v="1596"/>
    <s v="no"/>
    <n v="77.005012531328319"/>
    <x v="883"/>
  </r>
  <r>
    <x v="891"/>
    <n v="70"/>
    <n v="70"/>
    <x v="0"/>
    <x v="1"/>
    <n v="11184"/>
    <x v="0"/>
    <x v="1"/>
    <x v="9"/>
    <s v="Sawyer"/>
    <s v="1Fam"/>
    <n v="65.835562612127291"/>
    <x v="1"/>
    <n v="6"/>
    <s v="Low"/>
    <n v="1978"/>
    <n v="1978"/>
    <n v="918"/>
    <s v="no"/>
    <s v="Below Average"/>
    <n v="918"/>
    <n v="765"/>
    <s v="2 Floors"/>
    <n v="1683"/>
    <s v="no"/>
    <s v="Above Average"/>
    <n v="0"/>
    <n v="0"/>
    <n v="2"/>
    <n v="1"/>
    <n v="3"/>
    <s v="More"/>
    <n v="7"/>
    <x v="54"/>
    <n v="2601"/>
    <s v="no"/>
    <n v="66.320645905420989"/>
    <x v="884"/>
  </r>
  <r>
    <x v="892"/>
    <n v="70"/>
    <n v="70"/>
    <x v="0"/>
    <x v="1"/>
    <n v="8414"/>
    <x v="0"/>
    <x v="0"/>
    <x v="9"/>
    <s v="Sawyer"/>
    <s v="1Fam"/>
    <n v="65.835562612127291"/>
    <x v="1"/>
    <n v="6"/>
    <s v="Low"/>
    <n v="1963"/>
    <n v="2003"/>
    <n v="1059"/>
    <s v="no"/>
    <s v="Above Average"/>
    <n v="1068"/>
    <n v="0"/>
    <s v="1 Floor"/>
    <n v="1068"/>
    <s v="no"/>
    <s v="Below Average"/>
    <n v="0"/>
    <n v="1"/>
    <n v="1"/>
    <n v="0"/>
    <n v="2"/>
    <s v="Less"/>
    <n v="6"/>
    <x v="493"/>
    <n v="2127"/>
    <s v="no"/>
    <n v="72.637517630465439"/>
    <x v="885"/>
  </r>
  <r>
    <x v="893"/>
    <s v="NA"/>
    <n v="69"/>
    <x v="0"/>
    <x v="0"/>
    <n v="13284"/>
    <x v="0"/>
    <x v="1"/>
    <x v="9"/>
    <s v="Sawyer"/>
    <s v="1Fam"/>
    <n v="65.835562612127291"/>
    <x v="1"/>
    <n v="5"/>
    <s v="Low"/>
    <n v="1954"/>
    <n v="1954"/>
    <n v="1383"/>
    <s v="no"/>
    <s v="Above Average"/>
    <n v="1383"/>
    <n v="0"/>
    <s v="1 Floor"/>
    <n v="1383"/>
    <s v="no"/>
    <s v="Below Average"/>
    <n v="1"/>
    <n v="0"/>
    <n v="1"/>
    <n v="0"/>
    <n v="2"/>
    <s v="Less"/>
    <n v="6"/>
    <x v="258"/>
    <n v="2766"/>
    <s v="no"/>
    <n v="59.652928416485899"/>
    <x v="886"/>
  </r>
  <r>
    <x v="894"/>
    <n v="64"/>
    <n v="64"/>
    <x v="0"/>
    <x v="0"/>
    <n v="7018"/>
    <x v="0"/>
    <x v="0"/>
    <x v="12"/>
    <s v=""/>
    <s v="Duplex"/>
    <n v="71.682411868126678"/>
    <x v="2"/>
    <n v="5"/>
    <s v="Low"/>
    <n v="1979"/>
    <n v="1979"/>
    <n v="0"/>
    <s v="yes"/>
    <s v="Below Average"/>
    <n v="1535"/>
    <n v="0"/>
    <s v="1 Floor"/>
    <n v="1535"/>
    <s v="no"/>
    <s v="Above Average"/>
    <n v="0"/>
    <n v="0"/>
    <n v="2"/>
    <n v="0"/>
    <n v="2"/>
    <s v="Less"/>
    <n v="8"/>
    <x v="494"/>
    <n v="1535"/>
    <s v="no"/>
    <n v="77.431921824104236"/>
    <x v="887"/>
  </r>
  <r>
    <x v="895"/>
    <n v="71"/>
    <n v="71"/>
    <x v="0"/>
    <x v="1"/>
    <n v="7056"/>
    <x v="0"/>
    <x v="0"/>
    <x v="11"/>
    <s v="NAmes"/>
    <s v="1Fam"/>
    <n v="65.191384752822614"/>
    <x v="1"/>
    <n v="6"/>
    <s v="Low"/>
    <n v="1963"/>
    <n v="1963"/>
    <n v="780"/>
    <s v="no"/>
    <s v="Below Average"/>
    <n v="983"/>
    <n v="813"/>
    <s v="2 Floors"/>
    <n v="1796"/>
    <s v="no"/>
    <s v="Above Average"/>
    <n v="1"/>
    <n v="0"/>
    <n v="1"/>
    <n v="1"/>
    <n v="3"/>
    <s v="More"/>
    <n v="8"/>
    <x v="3"/>
    <n v="2576"/>
    <s v="no"/>
    <n v="54.347826086956523"/>
    <x v="888"/>
  </r>
  <r>
    <x v="896"/>
    <n v="50"/>
    <n v="50"/>
    <x v="0"/>
    <x v="0"/>
    <n v="8765"/>
    <x v="0"/>
    <x v="0"/>
    <x v="13"/>
    <s v="IDOTRR"/>
    <s v="1Fam"/>
    <n v="52.131298928930256"/>
    <x v="1"/>
    <n v="4"/>
    <s v="Low"/>
    <n v="1936"/>
    <n v="1950"/>
    <n v="951"/>
    <s v="no"/>
    <s v="Below Average"/>
    <n v="951"/>
    <n v="0"/>
    <s v="1 Floor"/>
    <n v="951"/>
    <s v="no"/>
    <s v="Below Average"/>
    <n v="0"/>
    <n v="0"/>
    <n v="1"/>
    <n v="0"/>
    <n v="1"/>
    <s v="Less"/>
    <n v="6"/>
    <x v="274"/>
    <n v="1902"/>
    <s v="no"/>
    <n v="55.993690851735018"/>
    <x v="889"/>
  </r>
  <r>
    <x v="897"/>
    <n v="64"/>
    <n v="64"/>
    <x v="0"/>
    <x v="0"/>
    <n v="7018"/>
    <x v="0"/>
    <x v="0"/>
    <x v="12"/>
    <s v=""/>
    <s v="Duplex"/>
    <n v="71.682411868126678"/>
    <x v="2"/>
    <n v="5"/>
    <s v="Low"/>
    <n v="1979"/>
    <n v="1979"/>
    <n v="0"/>
    <s v="yes"/>
    <s v="Below Average"/>
    <n v="1120"/>
    <n v="1120"/>
    <s v="2 Floors"/>
    <n v="2240"/>
    <s v="no"/>
    <s v="Above Average"/>
    <n v="0"/>
    <n v="0"/>
    <n v="2"/>
    <n v="0"/>
    <n v="2"/>
    <s v="Less"/>
    <n v="12"/>
    <x v="495"/>
    <n v="2240"/>
    <s v="no"/>
    <n v="63.818303571428572"/>
    <x v="890"/>
  </r>
  <r>
    <x v="898"/>
    <n v="100"/>
    <n v="100"/>
    <x v="0"/>
    <x v="1"/>
    <n v="12919"/>
    <x v="0"/>
    <x v="1"/>
    <x v="10"/>
    <s v="NridgHt"/>
    <s v="1Fam"/>
    <n v="92.435750489847905"/>
    <x v="0"/>
    <n v="9"/>
    <s v="High"/>
    <n v="2009"/>
    <n v="2010"/>
    <n v="2330"/>
    <s v="yes"/>
    <s v="Above Average"/>
    <n v="2364"/>
    <n v="0"/>
    <s v="1 Floor"/>
    <n v="2364"/>
    <s v="no"/>
    <s v="Above Average"/>
    <n v="1"/>
    <n v="0"/>
    <n v="2"/>
    <n v="1"/>
    <n v="4"/>
    <s v="More"/>
    <n v="11"/>
    <x v="496"/>
    <n v="4694"/>
    <s v="yes"/>
    <n v="130.30613549211759"/>
    <x v="891"/>
  </r>
  <r>
    <x v="899"/>
    <n v="65"/>
    <n v="65"/>
    <x v="0"/>
    <x v="0"/>
    <n v="6993"/>
    <x v="0"/>
    <x v="0"/>
    <x v="9"/>
    <s v="Sawyer"/>
    <s v="1Fam"/>
    <n v="65.835562612127291"/>
    <x v="1"/>
    <n v="5"/>
    <s v="Low"/>
    <n v="1961"/>
    <n v="1994"/>
    <n v="912"/>
    <s v="no"/>
    <s v="Below Average"/>
    <n v="1236"/>
    <n v="0"/>
    <s v="1 Floor"/>
    <n v="1236"/>
    <s v="no"/>
    <s v="Below Average"/>
    <n v="0"/>
    <n v="0"/>
    <n v="1"/>
    <n v="0"/>
    <n v="1"/>
    <s v="Less"/>
    <n v="6"/>
    <x v="152"/>
    <n v="2148"/>
    <s v="no"/>
    <n v="62.849162011173185"/>
    <x v="892"/>
  </r>
  <r>
    <x v="900"/>
    <s v="NA"/>
    <n v="69"/>
    <x v="0"/>
    <x v="0"/>
    <n v="7340"/>
    <x v="0"/>
    <x v="0"/>
    <x v="11"/>
    <s v="NAmes"/>
    <s v="1Fam"/>
    <n v="65.191384752822614"/>
    <x v="1"/>
    <n v="4"/>
    <s v="Low"/>
    <n v="1971"/>
    <n v="1971"/>
    <n v="858"/>
    <s v="no"/>
    <s v="Below Average"/>
    <n v="858"/>
    <n v="0"/>
    <s v="1 Floor"/>
    <n v="858"/>
    <s v="no"/>
    <s v="Below Average"/>
    <n v="0"/>
    <n v="0"/>
    <n v="1"/>
    <n v="0"/>
    <n v="1"/>
    <s v="Less"/>
    <n v="4"/>
    <x v="50"/>
    <n v="1716"/>
    <s v="no"/>
    <n v="64.102564102564102"/>
    <x v="893"/>
  </r>
  <r>
    <x v="901"/>
    <n v="64"/>
    <n v="64"/>
    <x v="0"/>
    <x v="0"/>
    <n v="8712"/>
    <x v="0"/>
    <x v="0"/>
    <x v="11"/>
    <s v="NAmes"/>
    <s v="1Fam"/>
    <n v="65.191384752822614"/>
    <x v="1"/>
    <n v="5"/>
    <s v="Low"/>
    <n v="1957"/>
    <n v="2000"/>
    <n v="992"/>
    <s v="no"/>
    <s v="Below Average"/>
    <n v="1306"/>
    <n v="0"/>
    <s v="1 Floor"/>
    <n v="1306"/>
    <s v="no"/>
    <s v="Below Average"/>
    <n v="1"/>
    <n v="0"/>
    <n v="1"/>
    <n v="0"/>
    <n v="2"/>
    <s v="Less"/>
    <n v="5"/>
    <x v="36"/>
    <n v="2298"/>
    <s v="no"/>
    <n v="66.579634464751962"/>
    <x v="894"/>
  </r>
  <r>
    <x v="902"/>
    <n v="63"/>
    <n v="63"/>
    <x v="0"/>
    <x v="0"/>
    <n v="7875"/>
    <x v="0"/>
    <x v="0"/>
    <x v="17"/>
    <s v="Gilbert"/>
    <s v="1Fam"/>
    <n v="77.47396854876844"/>
    <x v="0"/>
    <n v="7"/>
    <s v="High"/>
    <n v="2003"/>
    <n v="2003"/>
    <n v="783"/>
    <s v="no"/>
    <s v="Below Average"/>
    <n v="807"/>
    <n v="702"/>
    <s v="2 Floors"/>
    <n v="1509"/>
    <s v="no"/>
    <s v="Below Average"/>
    <n v="0"/>
    <n v="0"/>
    <n v="2"/>
    <n v="1"/>
    <n v="3"/>
    <s v="More"/>
    <n v="8"/>
    <x v="63"/>
    <n v="2292"/>
    <s v="no"/>
    <n v="78.534031413612567"/>
    <x v="895"/>
  </r>
  <r>
    <x v="903"/>
    <n v="50"/>
    <n v="50"/>
    <x v="0"/>
    <x v="0"/>
    <n v="14859"/>
    <x v="0"/>
    <x v="1"/>
    <x v="17"/>
    <s v="Gilbert"/>
    <s v="1Fam"/>
    <n v="77.47396854876844"/>
    <x v="0"/>
    <n v="7"/>
    <s v="High"/>
    <n v="2006"/>
    <n v="2006"/>
    <n v="1670"/>
    <s v="no"/>
    <s v="Above Average"/>
    <n v="1670"/>
    <n v="0"/>
    <s v="1 Floor"/>
    <n v="1670"/>
    <s v="no"/>
    <s v="Above Average"/>
    <n v="0"/>
    <n v="0"/>
    <n v="2"/>
    <n v="0"/>
    <n v="2"/>
    <s v="Less"/>
    <n v="7"/>
    <x v="270"/>
    <n v="3340"/>
    <s v="no"/>
    <n v="71.856287425149702"/>
    <x v="896"/>
  </r>
  <r>
    <x v="904"/>
    <s v="NA"/>
    <n v="69"/>
    <x v="0"/>
    <x v="0"/>
    <n v="6173"/>
    <x v="0"/>
    <x v="0"/>
    <x v="9"/>
    <s v="Sawyer"/>
    <s v="1Fam"/>
    <n v="65.835562612127291"/>
    <x v="1"/>
    <n v="5"/>
    <s v="Low"/>
    <n v="1967"/>
    <n v="1967"/>
    <n v="876"/>
    <s v="no"/>
    <s v="Below Average"/>
    <n v="902"/>
    <n v="0"/>
    <s v="1 Floor"/>
    <n v="902"/>
    <s v="no"/>
    <s v="Below Average"/>
    <n v="0"/>
    <n v="0"/>
    <n v="1"/>
    <n v="0"/>
    <n v="1"/>
    <s v="Less"/>
    <n v="6"/>
    <x v="497"/>
    <n v="1778"/>
    <s v="no"/>
    <n v="70.584926884139477"/>
    <x v="897"/>
  </r>
  <r>
    <x v="905"/>
    <n v="80"/>
    <n v="80"/>
    <x v="0"/>
    <x v="1"/>
    <n v="9920"/>
    <x v="0"/>
    <x v="0"/>
    <x v="11"/>
    <s v="NAmes"/>
    <s v="1Fam"/>
    <n v="65.191384752822614"/>
    <x v="1"/>
    <n v="5"/>
    <s v="Low"/>
    <n v="1954"/>
    <n v="1954"/>
    <n v="1056"/>
    <s v="no"/>
    <s v="Below Average"/>
    <n v="1063"/>
    <n v="0"/>
    <s v="1 Floor"/>
    <n v="1063"/>
    <s v="no"/>
    <s v="Below Average"/>
    <n v="1"/>
    <n v="0"/>
    <n v="1"/>
    <n v="0"/>
    <n v="2"/>
    <s v="Less"/>
    <n v="6"/>
    <x v="113"/>
    <n v="2119"/>
    <s v="no"/>
    <n v="60.40585181689476"/>
    <x v="898"/>
  </r>
  <r>
    <x v="906"/>
    <n v="116"/>
    <n v="116"/>
    <x v="1"/>
    <x v="1"/>
    <n v="13501"/>
    <x v="0"/>
    <x v="1"/>
    <x v="5"/>
    <s v="Somerst"/>
    <s v="1Fam"/>
    <n v="83.140020408338017"/>
    <x v="0"/>
    <n v="8"/>
    <s v="High"/>
    <n v="2006"/>
    <n v="2006"/>
    <n v="1623"/>
    <s v="no"/>
    <s v="Above Average"/>
    <n v="1636"/>
    <n v="0"/>
    <s v="1 Floor"/>
    <n v="1636"/>
    <s v="no"/>
    <s v="Above Average"/>
    <n v="1"/>
    <n v="0"/>
    <n v="2"/>
    <n v="0"/>
    <n v="3"/>
    <s v="More"/>
    <n v="8"/>
    <x v="498"/>
    <n v="3259"/>
    <s v="no"/>
    <n v="78.244860386621667"/>
    <x v="899"/>
  </r>
  <r>
    <x v="907"/>
    <n v="86"/>
    <n v="86"/>
    <x v="0"/>
    <x v="1"/>
    <n v="11500"/>
    <x v="0"/>
    <x v="1"/>
    <x v="2"/>
    <s v="Crawfor"/>
    <s v="1Fam"/>
    <n v="74.989820121918996"/>
    <x v="0"/>
    <n v="7"/>
    <s v="High"/>
    <n v="1936"/>
    <n v="1987"/>
    <n v="1017"/>
    <s v="no"/>
    <s v="Below Average"/>
    <n v="1020"/>
    <n v="1037"/>
    <s v="2 Floors"/>
    <n v="2057"/>
    <s v="no"/>
    <s v="Above Average"/>
    <n v="0"/>
    <n v="0"/>
    <n v="1"/>
    <n v="1"/>
    <n v="2"/>
    <s v="Less"/>
    <n v="6"/>
    <x v="4"/>
    <n v="3074"/>
    <s v="no"/>
    <n v="81.327260897852966"/>
    <x v="900"/>
  </r>
  <r>
    <x v="908"/>
    <s v="NA"/>
    <n v="69"/>
    <x v="0"/>
    <x v="0"/>
    <n v="8885"/>
    <x v="0"/>
    <x v="0"/>
    <x v="4"/>
    <s v="Mitchel"/>
    <s v="1Fam"/>
    <n v="69.371268986915226"/>
    <x v="1"/>
    <n v="5"/>
    <s v="Low"/>
    <n v="1983"/>
    <n v="1983"/>
    <n v="864"/>
    <s v="no"/>
    <s v="Below Average"/>
    <n v="902"/>
    <n v="0"/>
    <s v="1 Floor"/>
    <n v="902"/>
    <s v="no"/>
    <s v="Below Average"/>
    <n v="1"/>
    <n v="0"/>
    <n v="1"/>
    <n v="0"/>
    <n v="2"/>
    <s v="Less"/>
    <n v="5"/>
    <x v="213"/>
    <n v="1766"/>
    <s v="no"/>
    <n v="74.178935447338617"/>
    <x v="901"/>
  </r>
  <r>
    <x v="909"/>
    <n v="149"/>
    <n v="149"/>
    <x v="1"/>
    <x v="1"/>
    <n v="12589"/>
    <x v="0"/>
    <x v="1"/>
    <x v="17"/>
    <s v="Gilbert"/>
    <s v="1Fam"/>
    <n v="77.47396854876844"/>
    <x v="0"/>
    <n v="6"/>
    <s v="Low"/>
    <n v="2005"/>
    <n v="2005"/>
    <n v="742"/>
    <s v="no"/>
    <s v="Below Average"/>
    <n v="742"/>
    <n v="742"/>
    <s v="2 Floors"/>
    <n v="1484"/>
    <s v="no"/>
    <s v="Below Average"/>
    <n v="0"/>
    <n v="0"/>
    <n v="2"/>
    <n v="1"/>
    <n v="3"/>
    <s v="More"/>
    <n v="8"/>
    <x v="80"/>
    <n v="2226"/>
    <s v="no"/>
    <n v="78.167115902964966"/>
    <x v="902"/>
  </r>
  <r>
    <x v="910"/>
    <n v="80"/>
    <n v="80"/>
    <x v="0"/>
    <x v="1"/>
    <n v="11600"/>
    <x v="0"/>
    <x v="1"/>
    <x v="11"/>
    <s v=""/>
    <s v="Duplex"/>
    <n v="65.191384752822614"/>
    <x v="2"/>
    <n v="5"/>
    <s v="Low"/>
    <n v="1960"/>
    <n v="1960"/>
    <n v="1105"/>
    <s v="no"/>
    <s v="Above Average"/>
    <n v="1105"/>
    <n v="1169"/>
    <s v="2 Floors"/>
    <n v="2274"/>
    <s v="no"/>
    <s v="Above Average"/>
    <n v="0"/>
    <n v="0"/>
    <n v="2"/>
    <n v="0"/>
    <n v="2"/>
    <s v="Less"/>
    <n v="12"/>
    <x v="499"/>
    <n v="3379"/>
    <s v="no"/>
    <n v="45.664397750813848"/>
    <x v="903"/>
  </r>
  <r>
    <x v="911"/>
    <s v="NA"/>
    <n v="69"/>
    <x v="0"/>
    <x v="0"/>
    <n v="9286"/>
    <x v="0"/>
    <x v="0"/>
    <x v="0"/>
    <s v="CollgCr"/>
    <s v="1Fam"/>
    <n v="74.535824409408733"/>
    <x v="0"/>
    <n v="5"/>
    <s v="Low"/>
    <n v="1977"/>
    <n v="1989"/>
    <n v="1268"/>
    <s v="no"/>
    <s v="Above Average"/>
    <n v="1268"/>
    <n v="0"/>
    <s v="1 Floor"/>
    <n v="1268"/>
    <s v="no"/>
    <s v="Below Average"/>
    <n v="0"/>
    <n v="0"/>
    <n v="1"/>
    <n v="1"/>
    <n v="2"/>
    <s v="Less"/>
    <n v="5"/>
    <x v="463"/>
    <n v="2536"/>
    <s v="no"/>
    <n v="56.585173501577287"/>
    <x v="904"/>
  </r>
  <r>
    <x v="912"/>
    <n v="51"/>
    <n v="51"/>
    <x v="0"/>
    <x v="0"/>
    <n v="6120"/>
    <x v="0"/>
    <x v="0"/>
    <x v="8"/>
    <s v="BrkSide"/>
    <s v="1Fam"/>
    <n v="64.919237492322253"/>
    <x v="1"/>
    <n v="5"/>
    <s v="Low"/>
    <n v="1925"/>
    <n v="1950"/>
    <n v="768"/>
    <s v="no"/>
    <s v="Below Average"/>
    <n v="1015"/>
    <n v="0"/>
    <s v="1 Floor"/>
    <n v="1015"/>
    <s v="no"/>
    <s v="Below Average"/>
    <n v="0"/>
    <n v="0"/>
    <n v="1"/>
    <n v="0"/>
    <n v="1"/>
    <s v="Less"/>
    <n v="6"/>
    <x v="209"/>
    <n v="1783"/>
    <s v="no"/>
    <n v="49.355019629837351"/>
    <x v="905"/>
  </r>
  <r>
    <x v="913"/>
    <n v="82"/>
    <n v="82"/>
    <x v="0"/>
    <x v="1"/>
    <n v="6270"/>
    <x v="0"/>
    <x v="0"/>
    <x v="2"/>
    <s v=""/>
    <s v="Duplex"/>
    <n v="74.989820121918996"/>
    <x v="2"/>
    <n v="5"/>
    <s v="Low"/>
    <n v="1949"/>
    <n v="1950"/>
    <n v="1001"/>
    <s v="no"/>
    <s v="Below Average"/>
    <n v="1001"/>
    <n v="1001"/>
    <s v="2 Floors"/>
    <n v="2002"/>
    <s v="no"/>
    <s v="Above Average"/>
    <n v="0"/>
    <n v="0"/>
    <n v="2"/>
    <n v="0"/>
    <n v="2"/>
    <s v="Less"/>
    <n v="8"/>
    <x v="35"/>
    <n v="3003"/>
    <s v="no"/>
    <n v="48.285048285048283"/>
    <x v="906"/>
  </r>
  <r>
    <x v="914"/>
    <n v="30"/>
    <n v="30"/>
    <x v="1"/>
    <x v="0"/>
    <n v="3000"/>
    <x v="0"/>
    <x v="0"/>
    <x v="5"/>
    <s v=""/>
    <s v="TwnhsE"/>
    <n v="83.140020408338017"/>
    <x v="2"/>
    <n v="6"/>
    <s v="Low"/>
    <n v="2009"/>
    <n v="2009"/>
    <n v="612"/>
    <s v="no"/>
    <s v="Below Average"/>
    <n v="612"/>
    <n v="612"/>
    <s v="2 Floors"/>
    <n v="1224"/>
    <s v="no"/>
    <s v="Below Average"/>
    <n v="0"/>
    <n v="0"/>
    <n v="2"/>
    <n v="1"/>
    <n v="3"/>
    <s v="More"/>
    <n v="4"/>
    <x v="500"/>
    <n v="1836"/>
    <s v="no"/>
    <n v="94.625816993464056"/>
    <x v="907"/>
  </r>
  <r>
    <x v="915"/>
    <n v="21"/>
    <n v="21"/>
    <x v="1"/>
    <x v="0"/>
    <n v="2001"/>
    <x v="0"/>
    <x v="0"/>
    <x v="14"/>
    <s v=""/>
    <s v="Twnhs"/>
    <s v=""/>
    <x v="2"/>
    <n v="4"/>
    <s v="Low"/>
    <n v="1970"/>
    <n v="1970"/>
    <n v="546"/>
    <s v="no"/>
    <s v="Below Average"/>
    <n v="546"/>
    <n v="546"/>
    <s v="2 Floors"/>
    <n v="1092"/>
    <s v="no"/>
    <s v="Below Average"/>
    <n v="0"/>
    <n v="0"/>
    <n v="1"/>
    <n v="1"/>
    <n v="2"/>
    <s v="Less"/>
    <n v="6"/>
    <x v="501"/>
    <n v="1638"/>
    <s v="no"/>
    <n v="45.787545787545788"/>
    <x v="908"/>
  </r>
  <r>
    <x v="916"/>
    <n v="50"/>
    <n v="50"/>
    <x v="0"/>
    <x v="0"/>
    <n v="9000"/>
    <x v="0"/>
    <x v="0"/>
    <x v="13"/>
    <s v="IDOTRR"/>
    <s v="1Fam"/>
    <n v="52.131298928930256"/>
    <x v="1"/>
    <n v="2"/>
    <s v="Low"/>
    <n v="1949"/>
    <n v="1950"/>
    <n v="480"/>
    <s v="no"/>
    <s v="Below Average"/>
    <n v="480"/>
    <n v="0"/>
    <s v="1 Floor"/>
    <n v="480"/>
    <s v="no"/>
    <s v="Below Average"/>
    <n v="1"/>
    <n v="0"/>
    <n v="0"/>
    <n v="0"/>
    <n v="1"/>
    <s v="Less"/>
    <n v="4"/>
    <x v="502"/>
    <n v="960"/>
    <s v="no"/>
    <n v="36.782291666666666"/>
    <x v="909"/>
  </r>
  <r>
    <x v="917"/>
    <s v="NA"/>
    <n v="69"/>
    <x v="0"/>
    <x v="0"/>
    <n v="17140"/>
    <x v="0"/>
    <x v="1"/>
    <x v="15"/>
    <s v="Edwards"/>
    <s v="1Fam"/>
    <n v="61.772149970231268"/>
    <x v="1"/>
    <n v="4"/>
    <s v="Low"/>
    <n v="1956"/>
    <n v="1956"/>
    <n v="1134"/>
    <s v="no"/>
    <s v="Above Average"/>
    <n v="1229"/>
    <n v="0"/>
    <s v="1 Floor"/>
    <n v="1229"/>
    <s v="no"/>
    <s v="Below Average"/>
    <n v="0"/>
    <n v="0"/>
    <n v="1"/>
    <n v="0"/>
    <n v="1"/>
    <s v="Less"/>
    <n v="6"/>
    <x v="152"/>
    <n v="2363"/>
    <s v="no"/>
    <n v="57.130765975454928"/>
    <x v="910"/>
  </r>
  <r>
    <x v="918"/>
    <n v="103"/>
    <n v="103"/>
    <x v="0"/>
    <x v="1"/>
    <n v="13125"/>
    <x v="0"/>
    <x v="1"/>
    <x v="12"/>
    <s v="SawyerW"/>
    <s v="1Fam"/>
    <n v="71.682411868126678"/>
    <x v="0"/>
    <n v="7"/>
    <s v="High"/>
    <n v="1991"/>
    <n v="1991"/>
    <n v="1104"/>
    <s v="no"/>
    <s v="Above Average"/>
    <n v="912"/>
    <n v="1215"/>
    <s v="2 Floors"/>
    <n v="2127"/>
    <s v="no"/>
    <s v="Above Average"/>
    <n v="1"/>
    <n v="0"/>
    <n v="2"/>
    <n v="1"/>
    <n v="4"/>
    <s v="More"/>
    <n v="8"/>
    <x v="503"/>
    <n v="3231"/>
    <s v="no"/>
    <n v="73.661405137728252"/>
    <x v="911"/>
  </r>
  <r>
    <x v="919"/>
    <n v="87"/>
    <n v="87"/>
    <x v="0"/>
    <x v="1"/>
    <n v="11029"/>
    <x v="0"/>
    <x v="1"/>
    <x v="11"/>
    <s v="NAmes"/>
    <s v="1Fam"/>
    <n v="65.191384752822614"/>
    <x v="1"/>
    <n v="6"/>
    <s v="Low"/>
    <n v="1958"/>
    <n v="2002"/>
    <n v="1184"/>
    <s v="no"/>
    <s v="Above Average"/>
    <n v="1414"/>
    <n v="0"/>
    <s v="1 Floor"/>
    <n v="1414"/>
    <s v="no"/>
    <s v="Below Average"/>
    <n v="1"/>
    <n v="0"/>
    <n v="1"/>
    <n v="0"/>
    <n v="2"/>
    <s v="Less"/>
    <n v="6"/>
    <x v="504"/>
    <n v="2598"/>
    <s v="no"/>
    <n v="67.936874518860662"/>
    <x v="912"/>
  </r>
  <r>
    <x v="920"/>
    <n v="70"/>
    <n v="70"/>
    <x v="0"/>
    <x v="1"/>
    <n v="8462"/>
    <x v="0"/>
    <x v="0"/>
    <x v="12"/>
    <s v="SawyerW"/>
    <s v="1Fam"/>
    <n v="71.682411868126678"/>
    <x v="0"/>
    <n v="6"/>
    <s v="Low"/>
    <n v="1994"/>
    <n v="1994"/>
    <n v="928"/>
    <s v="no"/>
    <s v="Below Average"/>
    <n v="936"/>
    <n v="785"/>
    <s v="2 Floors"/>
    <n v="1721"/>
    <s v="no"/>
    <s v="Above Average"/>
    <n v="0"/>
    <n v="1"/>
    <n v="2"/>
    <n v="1"/>
    <n v="4"/>
    <s v="More"/>
    <n v="7"/>
    <x v="203"/>
    <n v="2649"/>
    <s v="no"/>
    <n v="75.87768969422423"/>
    <x v="913"/>
  </r>
  <r>
    <x v="921"/>
    <n v="67"/>
    <n v="67"/>
    <x v="0"/>
    <x v="0"/>
    <n v="8777"/>
    <x v="0"/>
    <x v="0"/>
    <x v="15"/>
    <s v=""/>
    <s v="Duplex"/>
    <n v="61.772149970231268"/>
    <x v="2"/>
    <n v="5"/>
    <s v="Low"/>
    <n v="1900"/>
    <n v="2003"/>
    <n v="1272"/>
    <s v="no"/>
    <s v="Above Average"/>
    <n v="1272"/>
    <n v="928"/>
    <s v="2 Floors"/>
    <n v="2200"/>
    <s v="no"/>
    <s v="Above Average"/>
    <n v="2"/>
    <n v="0"/>
    <n v="2"/>
    <n v="2"/>
    <n v="6"/>
    <s v="More"/>
    <n v="9"/>
    <x v="505"/>
    <n v="3472"/>
    <s v="no"/>
    <n v="42.021889400921658"/>
    <x v="914"/>
  </r>
  <r>
    <x v="922"/>
    <n v="65"/>
    <n v="65"/>
    <x v="0"/>
    <x v="0"/>
    <n v="10237"/>
    <x v="0"/>
    <x v="0"/>
    <x v="17"/>
    <s v="Gilbert"/>
    <s v="1Fam"/>
    <n v="77.47396854876844"/>
    <x v="0"/>
    <n v="6"/>
    <s v="Low"/>
    <n v="2005"/>
    <n v="2006"/>
    <n v="1316"/>
    <s v="no"/>
    <s v="Above Average"/>
    <n v="1316"/>
    <n v="0"/>
    <s v="1 Floor"/>
    <n v="1316"/>
    <s v="no"/>
    <s v="Below Average"/>
    <n v="0"/>
    <n v="0"/>
    <n v="2"/>
    <n v="0"/>
    <n v="2"/>
    <s v="Less"/>
    <n v="6"/>
    <x v="506"/>
    <n v="2632"/>
    <s v="no"/>
    <n v="64.585866261398181"/>
    <x v="915"/>
  </r>
  <r>
    <x v="923"/>
    <n v="50"/>
    <n v="50"/>
    <x v="0"/>
    <x v="0"/>
    <n v="8012"/>
    <x v="0"/>
    <x v="0"/>
    <x v="12"/>
    <s v=""/>
    <s v="TwnhsE"/>
    <n v="71.682411868126678"/>
    <x v="2"/>
    <n v="6"/>
    <s v="Low"/>
    <n v="1993"/>
    <n v="1994"/>
    <n v="1604"/>
    <s v="no"/>
    <s v="Above Average"/>
    <n v="1617"/>
    <n v="0"/>
    <s v="1 Floor"/>
    <n v="1617"/>
    <s v="no"/>
    <s v="Above Average"/>
    <n v="1"/>
    <n v="0"/>
    <n v="2"/>
    <n v="0"/>
    <n v="3"/>
    <s v="More"/>
    <n v="5"/>
    <x v="507"/>
    <n v="3221"/>
    <s v="no"/>
    <n v="59.919279726792922"/>
    <x v="916"/>
  </r>
  <r>
    <x v="924"/>
    <n v="79"/>
    <n v="79"/>
    <x v="0"/>
    <x v="1"/>
    <n v="10240"/>
    <x v="0"/>
    <x v="0"/>
    <x v="6"/>
    <s v="NWAmes"/>
    <s v="1Fam"/>
    <n v="67.115548801871967"/>
    <x v="1"/>
    <n v="6"/>
    <s v="Low"/>
    <n v="1980"/>
    <n v="1980"/>
    <n v="1686"/>
    <s v="no"/>
    <s v="Above Average"/>
    <n v="1686"/>
    <n v="0"/>
    <s v="1 Floor"/>
    <n v="1686"/>
    <s v="no"/>
    <s v="Above Average"/>
    <n v="1"/>
    <n v="0"/>
    <n v="2"/>
    <n v="0"/>
    <n v="3"/>
    <s v="More"/>
    <n v="7"/>
    <x v="27"/>
    <n v="3372"/>
    <s v="no"/>
    <n v="61.536180308422303"/>
    <x v="917"/>
  </r>
  <r>
    <x v="925"/>
    <s v="NA"/>
    <n v="69"/>
    <x v="0"/>
    <x v="0"/>
    <n v="15611"/>
    <x v="0"/>
    <x v="1"/>
    <x v="6"/>
    <s v="NWAmes"/>
    <s v="1Fam"/>
    <n v="67.115548801871967"/>
    <x v="1"/>
    <n v="5"/>
    <s v="Low"/>
    <n v="1977"/>
    <n v="1977"/>
    <n v="1126"/>
    <s v="no"/>
    <s v="Above Average"/>
    <n v="1126"/>
    <n v="0"/>
    <s v="1 Floor"/>
    <n v="1126"/>
    <s v="no"/>
    <s v="Below Average"/>
    <n v="0"/>
    <n v="1"/>
    <n v="2"/>
    <n v="0"/>
    <n v="3"/>
    <s v="More"/>
    <n v="6"/>
    <x v="216"/>
    <n v="2252"/>
    <s v="no"/>
    <n v="77.708703374777969"/>
    <x v="918"/>
  </r>
  <r>
    <x v="926"/>
    <n v="93"/>
    <n v="93"/>
    <x v="0"/>
    <x v="1"/>
    <n v="11999"/>
    <x v="0"/>
    <x v="1"/>
    <x v="10"/>
    <s v="NridgHt"/>
    <s v="1Fam"/>
    <n v="92.435750489847905"/>
    <x v="0"/>
    <n v="8"/>
    <s v="High"/>
    <n v="2003"/>
    <n v="2004"/>
    <n v="1181"/>
    <s v="no"/>
    <s v="Above Average"/>
    <n v="1234"/>
    <n v="1140"/>
    <s v="2 Floors"/>
    <n v="2374"/>
    <s v="no"/>
    <s v="Above Average"/>
    <n v="0"/>
    <n v="0"/>
    <n v="2"/>
    <n v="1"/>
    <n v="3"/>
    <s v="More"/>
    <n v="10"/>
    <x v="408"/>
    <n v="3555"/>
    <s v="no"/>
    <n v="80.168776371308013"/>
    <x v="919"/>
  </r>
  <r>
    <x v="927"/>
    <s v="NA"/>
    <n v="69"/>
    <x v="0"/>
    <x v="0"/>
    <n v="9900"/>
    <x v="0"/>
    <x v="0"/>
    <x v="6"/>
    <s v="NWAmes"/>
    <s v="1Fam"/>
    <n v="67.115548801871967"/>
    <x v="1"/>
    <n v="7"/>
    <s v="High"/>
    <n v="1968"/>
    <n v="1968"/>
    <n v="832"/>
    <s v="no"/>
    <s v="Below Average"/>
    <n v="1098"/>
    <n v="880"/>
    <s v="2 Floors"/>
    <n v="1978"/>
    <s v="no"/>
    <s v="Above Average"/>
    <n v="0"/>
    <n v="0"/>
    <n v="2"/>
    <n v="1"/>
    <n v="3"/>
    <s v="More"/>
    <n v="9"/>
    <x v="105"/>
    <n v="2810"/>
    <s v="no"/>
    <n v="62.633451957295371"/>
    <x v="920"/>
  </r>
  <r>
    <x v="928"/>
    <s v="NA"/>
    <n v="69"/>
    <x v="0"/>
    <x v="0"/>
    <n v="11838"/>
    <x v="0"/>
    <x v="1"/>
    <x v="0"/>
    <s v="CollgCr"/>
    <s v="1Fam"/>
    <n v="74.535824409408733"/>
    <x v="0"/>
    <n v="8"/>
    <s v="High"/>
    <n v="2001"/>
    <n v="2001"/>
    <n v="1753"/>
    <s v="no"/>
    <s v="Above Average"/>
    <n v="1788"/>
    <n v="0"/>
    <s v="1 Floor"/>
    <n v="1788"/>
    <s v="no"/>
    <s v="Above Average"/>
    <n v="0"/>
    <n v="0"/>
    <n v="2"/>
    <n v="0"/>
    <n v="2"/>
    <s v="Less"/>
    <n v="7"/>
    <x v="435"/>
    <n v="3541"/>
    <s v="no"/>
    <n v="66.789042643321096"/>
    <x v="921"/>
  </r>
  <r>
    <x v="929"/>
    <s v="NA"/>
    <n v="69"/>
    <x v="0"/>
    <x v="0"/>
    <n v="13006"/>
    <x v="0"/>
    <x v="1"/>
    <x v="17"/>
    <s v="Gilbert"/>
    <s v="1Fam"/>
    <n v="77.47396854876844"/>
    <x v="0"/>
    <n v="7"/>
    <s v="High"/>
    <n v="1997"/>
    <n v="1997"/>
    <n v="964"/>
    <s v="no"/>
    <s v="Below Average"/>
    <n v="993"/>
    <n v="1243"/>
    <s v="2 Floors"/>
    <n v="2236"/>
    <s v="no"/>
    <s v="Above Average"/>
    <n v="0"/>
    <n v="0"/>
    <n v="2"/>
    <n v="1"/>
    <n v="3"/>
    <s v="More"/>
    <n v="8"/>
    <x v="285"/>
    <n v="3200"/>
    <s v="no"/>
    <n v="69.375"/>
    <x v="922"/>
  </r>
  <r>
    <x v="930"/>
    <n v="73"/>
    <n v="73"/>
    <x v="0"/>
    <x v="1"/>
    <n v="8925"/>
    <x v="0"/>
    <x v="0"/>
    <x v="16"/>
    <s v="Timber"/>
    <s v="1Fam"/>
    <n v="78.098980385544763"/>
    <x v="0"/>
    <n v="8"/>
    <s v="High"/>
    <n v="2007"/>
    <n v="2007"/>
    <n v="1466"/>
    <s v="no"/>
    <s v="Above Average"/>
    <n v="1466"/>
    <n v="0"/>
    <s v="1 Floor"/>
    <n v="1466"/>
    <s v="no"/>
    <s v="Below Average"/>
    <n v="0"/>
    <n v="0"/>
    <n v="2"/>
    <n v="0"/>
    <n v="2"/>
    <s v="Less"/>
    <n v="7"/>
    <x v="203"/>
    <n v="2932"/>
    <s v="no"/>
    <n v="68.553888130968616"/>
    <x v="923"/>
  </r>
  <r>
    <x v="931"/>
    <n v="70"/>
    <n v="70"/>
    <x v="0"/>
    <x v="1"/>
    <n v="9100"/>
    <x v="0"/>
    <x v="0"/>
    <x v="11"/>
    <s v="NAmes"/>
    <s v="1Fam"/>
    <n v="65.191384752822614"/>
    <x v="1"/>
    <n v="5"/>
    <s v="Low"/>
    <n v="1965"/>
    <n v="1965"/>
    <n v="925"/>
    <s v="no"/>
    <s v="Below Average"/>
    <n v="925"/>
    <n v="0"/>
    <s v="1 Floor"/>
    <n v="925"/>
    <s v="no"/>
    <s v="Below Average"/>
    <n v="0"/>
    <n v="1"/>
    <n v="1"/>
    <n v="0"/>
    <n v="2"/>
    <s v="Less"/>
    <n v="5"/>
    <x v="508"/>
    <n v="1850"/>
    <s v="no"/>
    <n v="63.513513513513516"/>
    <x v="924"/>
  </r>
  <r>
    <x v="932"/>
    <n v="84"/>
    <n v="84"/>
    <x v="0"/>
    <x v="1"/>
    <n v="11670"/>
    <x v="0"/>
    <x v="1"/>
    <x v="5"/>
    <s v="Somerst"/>
    <s v="1Fam"/>
    <n v="83.140020408338017"/>
    <x v="0"/>
    <n v="9"/>
    <s v="High"/>
    <n v="2006"/>
    <n v="2006"/>
    <n v="1905"/>
    <s v="no"/>
    <s v="Above Average"/>
    <n v="1905"/>
    <n v="0"/>
    <s v="1 Floor"/>
    <n v="1905"/>
    <s v="no"/>
    <s v="Above Average"/>
    <n v="0"/>
    <n v="0"/>
    <n v="2"/>
    <n v="0"/>
    <n v="2"/>
    <s v="Less"/>
    <n v="8"/>
    <x v="107"/>
    <n v="3810"/>
    <s v="no"/>
    <n v="83.98950131233596"/>
    <x v="925"/>
  </r>
  <r>
    <x v="933"/>
    <n v="63"/>
    <n v="63"/>
    <x v="0"/>
    <x v="0"/>
    <n v="8487"/>
    <x v="0"/>
    <x v="0"/>
    <x v="0"/>
    <s v="CollgCr"/>
    <s v="1Fam"/>
    <n v="74.535824409408733"/>
    <x v="0"/>
    <n v="7"/>
    <s v="High"/>
    <n v="2004"/>
    <n v="2004"/>
    <n v="1500"/>
    <s v="no"/>
    <s v="Above Average"/>
    <n v="1500"/>
    <n v="0"/>
    <s v="1 Floor"/>
    <n v="1500"/>
    <s v="no"/>
    <s v="Below Average"/>
    <n v="0"/>
    <n v="0"/>
    <n v="2"/>
    <n v="0"/>
    <n v="2"/>
    <s v="Less"/>
    <n v="6"/>
    <x v="100"/>
    <n v="3000"/>
    <s v="no"/>
    <n v="63.333333333333336"/>
    <x v="55"/>
  </r>
  <r>
    <x v="934"/>
    <n v="313"/>
    <n v="313"/>
    <x v="1"/>
    <x v="1"/>
    <n v="27650"/>
    <x v="1"/>
    <x v="1"/>
    <x v="11"/>
    <s v="NAmes"/>
    <s v="1Fam"/>
    <n v="65.191384752822614"/>
    <x v="1"/>
    <n v="7"/>
    <s v="High"/>
    <n v="1960"/>
    <n v="2007"/>
    <n v="585"/>
    <s v="no"/>
    <s v="Below Average"/>
    <n v="2069"/>
    <n v="0"/>
    <s v="1 Floor"/>
    <n v="2069"/>
    <s v="no"/>
    <s v="Above Average"/>
    <n v="1"/>
    <n v="0"/>
    <n v="2"/>
    <n v="0"/>
    <n v="3"/>
    <s v="More"/>
    <n v="9"/>
    <x v="234"/>
    <n v="2654"/>
    <s v="no"/>
    <n v="91.183119819140913"/>
    <x v="926"/>
  </r>
  <r>
    <x v="935"/>
    <n v="52"/>
    <n v="52"/>
    <x v="0"/>
    <x v="0"/>
    <n v="5825"/>
    <x v="0"/>
    <x v="0"/>
    <x v="8"/>
    <s v="BrkSide"/>
    <s v="1Fam"/>
    <n v="64.919237492322253"/>
    <x v="1"/>
    <n v="4"/>
    <s v="Low"/>
    <n v="1926"/>
    <n v="1953"/>
    <n v="600"/>
    <s v="no"/>
    <s v="Below Average"/>
    <n v="747"/>
    <n v="0"/>
    <s v="1 Floor"/>
    <n v="747"/>
    <s v="no"/>
    <s v="Below Average"/>
    <n v="0"/>
    <n v="0"/>
    <n v="1"/>
    <n v="0"/>
    <n v="1"/>
    <s v="Less"/>
    <n v="5"/>
    <x v="295"/>
    <n v="1347"/>
    <s v="no"/>
    <n v="59.317000742390498"/>
    <x v="927"/>
  </r>
  <r>
    <x v="936"/>
    <n v="67"/>
    <n v="67"/>
    <x v="0"/>
    <x v="0"/>
    <n v="10083"/>
    <x v="0"/>
    <x v="0"/>
    <x v="12"/>
    <s v="SawyerW"/>
    <s v="1Fam"/>
    <n v="71.682411868126678"/>
    <x v="0"/>
    <n v="7"/>
    <s v="High"/>
    <n v="2003"/>
    <n v="2003"/>
    <n v="1176"/>
    <s v="no"/>
    <s v="Above Average"/>
    <n v="1200"/>
    <n v="0"/>
    <s v="1 Floor"/>
    <n v="1200"/>
    <s v="no"/>
    <s v="Below Average"/>
    <n v="1"/>
    <n v="0"/>
    <n v="2"/>
    <n v="0"/>
    <n v="3"/>
    <s v="More"/>
    <n v="5"/>
    <x v="509"/>
    <n v="2376"/>
    <s v="no"/>
    <n v="77.819865319865315"/>
    <x v="928"/>
  </r>
  <r>
    <x v="937"/>
    <n v="75"/>
    <n v="75"/>
    <x v="0"/>
    <x v="1"/>
    <n v="9675"/>
    <x v="0"/>
    <x v="0"/>
    <x v="5"/>
    <s v="Somerst"/>
    <s v="1Fam"/>
    <n v="83.140020408338017"/>
    <x v="0"/>
    <n v="7"/>
    <s v="High"/>
    <n v="2005"/>
    <n v="2005"/>
    <n v="1113"/>
    <s v="no"/>
    <s v="Above Average"/>
    <n v="1113"/>
    <n v="858"/>
    <s v="2 Floors"/>
    <n v="1971"/>
    <s v="no"/>
    <s v="Above Average"/>
    <n v="0"/>
    <n v="0"/>
    <n v="2"/>
    <n v="1"/>
    <n v="3"/>
    <s v="More"/>
    <n v="8"/>
    <x v="510"/>
    <n v="3084"/>
    <s v="no"/>
    <n v="82.036316472114137"/>
    <x v="929"/>
  </r>
  <r>
    <x v="938"/>
    <n v="73"/>
    <n v="73"/>
    <x v="0"/>
    <x v="1"/>
    <n v="8760"/>
    <x v="0"/>
    <x v="0"/>
    <x v="0"/>
    <s v="CollgCr"/>
    <s v="1Fam"/>
    <n v="74.535824409408733"/>
    <x v="0"/>
    <n v="7"/>
    <s v="High"/>
    <n v="2006"/>
    <n v="2006"/>
    <n v="1391"/>
    <s v="no"/>
    <s v="Above Average"/>
    <n v="1391"/>
    <n v="571"/>
    <s v="2 Floors"/>
    <n v="1962"/>
    <s v="no"/>
    <s v="Above Average"/>
    <n v="0"/>
    <n v="0"/>
    <n v="2"/>
    <n v="1"/>
    <n v="3"/>
    <s v="More"/>
    <n v="7"/>
    <x v="511"/>
    <n v="3353"/>
    <s v="no"/>
    <n v="71.51774530271399"/>
    <x v="930"/>
  </r>
  <r>
    <x v="939"/>
    <s v="NA"/>
    <n v="69"/>
    <x v="0"/>
    <x v="0"/>
    <n v="24090"/>
    <x v="1"/>
    <x v="1"/>
    <x v="19"/>
    <s v="ClearCr"/>
    <s v="1Fam"/>
    <n v="71.6365553142886"/>
    <x v="0"/>
    <n v="7"/>
    <s v="High"/>
    <n v="1940"/>
    <n v="1950"/>
    <n v="1032"/>
    <s v="no"/>
    <s v="Below Average"/>
    <n v="1207"/>
    <n v="1196"/>
    <s v="2 Floors"/>
    <n v="2403"/>
    <s v="no"/>
    <s v="Above Average"/>
    <n v="0"/>
    <n v="0"/>
    <n v="2"/>
    <n v="0"/>
    <n v="2"/>
    <s v="Less"/>
    <n v="10"/>
    <x v="512"/>
    <n v="3435"/>
    <s v="no"/>
    <n v="71.149927219796211"/>
    <x v="931"/>
  </r>
  <r>
    <x v="940"/>
    <n v="55"/>
    <n v="55"/>
    <x v="0"/>
    <x v="0"/>
    <n v="12640"/>
    <x v="0"/>
    <x v="1"/>
    <x v="4"/>
    <s v=""/>
    <s v="Duplex"/>
    <n v="69.371268986915226"/>
    <x v="2"/>
    <n v="6"/>
    <s v="Low"/>
    <n v="1976"/>
    <n v="1976"/>
    <n v="1728"/>
    <s v="no"/>
    <s v="Above Average"/>
    <n v="1728"/>
    <n v="0"/>
    <s v="1 Floor"/>
    <n v="1728"/>
    <s v="no"/>
    <s v="Above Average"/>
    <n v="0"/>
    <n v="0"/>
    <n v="2"/>
    <n v="0"/>
    <n v="2"/>
    <s v="Less"/>
    <n v="8"/>
    <x v="513"/>
    <n v="3456"/>
    <s v="no"/>
    <n v="43.663194444444443"/>
    <x v="932"/>
  </r>
  <r>
    <x v="941"/>
    <s v="NA"/>
    <n v="69"/>
    <x v="0"/>
    <x v="0"/>
    <n v="8755"/>
    <x v="0"/>
    <x v="0"/>
    <x v="17"/>
    <s v="Gilbert"/>
    <s v="1Fam"/>
    <n v="77.47396854876844"/>
    <x v="0"/>
    <n v="7"/>
    <s v="High"/>
    <n v="1999"/>
    <n v="1999"/>
    <n v="992"/>
    <s v="no"/>
    <s v="Below Average"/>
    <n v="1022"/>
    <n v="1038"/>
    <s v="2 Floors"/>
    <n v="2060"/>
    <s v="no"/>
    <s v="Above Average"/>
    <n v="1"/>
    <n v="0"/>
    <n v="2"/>
    <n v="1"/>
    <n v="4"/>
    <s v="More"/>
    <n v="8"/>
    <x v="89"/>
    <n v="3052"/>
    <s v="no"/>
    <n v="70.11795543905636"/>
    <x v="933"/>
  </r>
  <r>
    <x v="942"/>
    <n v="42"/>
    <n v="42"/>
    <x v="0"/>
    <x v="0"/>
    <n v="7711"/>
    <x v="0"/>
    <x v="0"/>
    <x v="15"/>
    <s v=""/>
    <s v="Duplex"/>
    <n v="61.772149970231268"/>
    <x v="2"/>
    <n v="4"/>
    <s v="Low"/>
    <n v="1977"/>
    <n v="1977"/>
    <n v="1440"/>
    <s v="no"/>
    <s v="Above Average"/>
    <n v="1440"/>
    <n v="0"/>
    <s v="1 Floor"/>
    <n v="1440"/>
    <s v="no"/>
    <s v="Below Average"/>
    <n v="2"/>
    <n v="0"/>
    <n v="2"/>
    <n v="0"/>
    <n v="4"/>
    <s v="More"/>
    <n v="8"/>
    <x v="115"/>
    <n v="2880"/>
    <s v="no"/>
    <n v="52.083333333333336"/>
    <x v="154"/>
  </r>
  <r>
    <x v="943"/>
    <n v="100"/>
    <n v="100"/>
    <x v="0"/>
    <x v="1"/>
    <n v="25000"/>
    <x v="1"/>
    <x v="1"/>
    <x v="4"/>
    <s v=""/>
    <s v="Duplex"/>
    <n v="69.371268986915226"/>
    <x v="2"/>
    <n v="5"/>
    <s v="Low"/>
    <n v="1967"/>
    <n v="1967"/>
    <n v="1632"/>
    <s v="no"/>
    <s v="Above Average"/>
    <n v="1632"/>
    <n v="0"/>
    <s v="1 Floor"/>
    <n v="1632"/>
    <s v="no"/>
    <s v="Above Average"/>
    <n v="0"/>
    <n v="0"/>
    <n v="2"/>
    <n v="0"/>
    <n v="2"/>
    <s v="Less"/>
    <n v="8"/>
    <x v="5"/>
    <n v="3264"/>
    <s v="no"/>
    <n v="43.811274509803923"/>
    <x v="934"/>
  </r>
  <r>
    <x v="944"/>
    <s v="NA"/>
    <n v="69"/>
    <x v="0"/>
    <x v="0"/>
    <n v="14375"/>
    <x v="0"/>
    <x v="1"/>
    <x v="16"/>
    <s v="Timber"/>
    <s v="1Fam"/>
    <n v="78.098980385544763"/>
    <x v="0"/>
    <n v="6"/>
    <s v="Low"/>
    <n v="1958"/>
    <n v="1958"/>
    <n v="819"/>
    <s v="no"/>
    <s v="Below Average"/>
    <n v="1344"/>
    <n v="0"/>
    <s v="1 Floor"/>
    <n v="1344"/>
    <s v="no"/>
    <s v="Below Average"/>
    <n v="0"/>
    <n v="1"/>
    <n v="1"/>
    <n v="0"/>
    <n v="2"/>
    <s v="Less"/>
    <n v="7"/>
    <x v="381"/>
    <n v="2163"/>
    <s v="no"/>
    <n v="63.569116967175219"/>
    <x v="935"/>
  </r>
  <r>
    <x v="945"/>
    <n v="98"/>
    <n v="98"/>
    <x v="0"/>
    <x v="1"/>
    <n v="8820"/>
    <x v="0"/>
    <x v="0"/>
    <x v="7"/>
    <s v="OldTown"/>
    <s v="1Fam"/>
    <n v="57.90974368543602"/>
    <x v="1"/>
    <n v="5"/>
    <s v="Low"/>
    <n v="1890"/>
    <n v="1996"/>
    <n v="1088"/>
    <s v="no"/>
    <s v="Above Average"/>
    <n v="1188"/>
    <n v="561"/>
    <s v="2 Floors"/>
    <n v="1869"/>
    <s v="no"/>
    <s v="Above Average"/>
    <n v="0"/>
    <n v="0"/>
    <n v="1"/>
    <n v="0"/>
    <n v="1"/>
    <s v="Less"/>
    <n v="7"/>
    <x v="57"/>
    <n v="2957"/>
    <s v="no"/>
    <n v="42.23875549543456"/>
    <x v="936"/>
  </r>
  <r>
    <x v="946"/>
    <n v="70"/>
    <n v="70"/>
    <x v="0"/>
    <x v="1"/>
    <n v="8163"/>
    <x v="0"/>
    <x v="0"/>
    <x v="11"/>
    <s v="NAmes"/>
    <s v="1Fam"/>
    <n v="65.191384752822614"/>
    <x v="1"/>
    <n v="5"/>
    <s v="Low"/>
    <n v="1959"/>
    <n v="1959"/>
    <n v="1144"/>
    <s v="no"/>
    <s v="Above Average"/>
    <n v="1144"/>
    <n v="0"/>
    <s v="1 Floor"/>
    <n v="1144"/>
    <s v="no"/>
    <s v="Below Average"/>
    <n v="1"/>
    <n v="0"/>
    <n v="1"/>
    <n v="0"/>
    <n v="2"/>
    <s v="Less"/>
    <n v="6"/>
    <x v="5"/>
    <n v="2288"/>
    <s v="no"/>
    <n v="62.5"/>
    <x v="937"/>
  </r>
  <r>
    <x v="947"/>
    <n v="85"/>
    <n v="85"/>
    <x v="0"/>
    <x v="1"/>
    <n v="14536"/>
    <x v="0"/>
    <x v="1"/>
    <x v="16"/>
    <s v="Timber"/>
    <s v="1Fam"/>
    <n v="78.098980385544763"/>
    <x v="0"/>
    <n v="8"/>
    <s v="High"/>
    <n v="2002"/>
    <n v="2003"/>
    <n v="1616"/>
    <s v="no"/>
    <s v="Above Average"/>
    <n v="1629"/>
    <n v="0"/>
    <s v="1 Floor"/>
    <n v="1629"/>
    <s v="no"/>
    <s v="Above Average"/>
    <n v="1"/>
    <n v="0"/>
    <n v="2"/>
    <n v="0"/>
    <n v="3"/>
    <s v="More"/>
    <n v="9"/>
    <x v="228"/>
    <n v="3245"/>
    <s v="no"/>
    <n v="83.204930662557786"/>
    <x v="938"/>
  </r>
  <r>
    <x v="948"/>
    <n v="65"/>
    <n v="65"/>
    <x v="0"/>
    <x v="0"/>
    <n v="14006"/>
    <x v="0"/>
    <x v="1"/>
    <x v="0"/>
    <s v="CollgCr"/>
    <s v="1Fam"/>
    <n v="74.535824409408733"/>
    <x v="0"/>
    <n v="7"/>
    <s v="High"/>
    <n v="2002"/>
    <n v="2002"/>
    <n v="936"/>
    <s v="no"/>
    <s v="Below Average"/>
    <n v="936"/>
    <n v="840"/>
    <s v="2 Floors"/>
    <n v="1776"/>
    <s v="no"/>
    <s v="Above Average"/>
    <n v="0"/>
    <n v="0"/>
    <n v="2"/>
    <n v="1"/>
    <n v="3"/>
    <s v="More"/>
    <n v="7"/>
    <x v="180"/>
    <n v="2712"/>
    <s v="no"/>
    <n v="70.98082595870207"/>
    <x v="939"/>
  </r>
  <r>
    <x v="949"/>
    <n v="78"/>
    <n v="78"/>
    <x v="0"/>
    <x v="1"/>
    <n v="9360"/>
    <x v="0"/>
    <x v="0"/>
    <x v="6"/>
    <s v="NWAmes"/>
    <s v="1Fam"/>
    <n v="67.115548801871967"/>
    <x v="1"/>
    <n v="6"/>
    <s v="Low"/>
    <n v="1972"/>
    <n v="2006"/>
    <n v="1161"/>
    <s v="no"/>
    <s v="Above Average"/>
    <n v="1381"/>
    <n v="0"/>
    <s v="1 Floor"/>
    <n v="1381"/>
    <s v="no"/>
    <s v="Below Average"/>
    <n v="1"/>
    <n v="0"/>
    <n v="1"/>
    <n v="1"/>
    <n v="3"/>
    <s v="More"/>
    <n v="5"/>
    <x v="514"/>
    <n v="2542"/>
    <s v="no"/>
    <n v="77.694728560188821"/>
    <x v="940"/>
  </r>
  <r>
    <x v="950"/>
    <n v="60"/>
    <n v="60"/>
    <x v="0"/>
    <x v="0"/>
    <n v="7200"/>
    <x v="0"/>
    <x v="0"/>
    <x v="11"/>
    <s v="NAmes"/>
    <s v="1Fam"/>
    <n v="65.191384752822614"/>
    <x v="1"/>
    <n v="5"/>
    <s v="Low"/>
    <n v="1950"/>
    <n v="2002"/>
    <n v="864"/>
    <s v="no"/>
    <s v="Below Average"/>
    <n v="864"/>
    <n v="0"/>
    <s v="1 Floor"/>
    <n v="864"/>
    <s v="no"/>
    <s v="Below Average"/>
    <n v="1"/>
    <n v="0"/>
    <n v="1"/>
    <n v="0"/>
    <n v="2"/>
    <s v="Less"/>
    <n v="5"/>
    <x v="275"/>
    <n v="1728"/>
    <s v="no"/>
    <n v="74.652777777777771"/>
    <x v="941"/>
  </r>
  <r>
    <x v="951"/>
    <n v="60"/>
    <n v="60"/>
    <x v="0"/>
    <x v="0"/>
    <n v="7800"/>
    <x v="0"/>
    <x v="0"/>
    <x v="12"/>
    <s v="SawyerW"/>
    <s v="1Fam"/>
    <n v="71.682411868126678"/>
    <x v="0"/>
    <n v="5"/>
    <s v="Low"/>
    <n v="1965"/>
    <n v="1965"/>
    <n v="828"/>
    <s v="no"/>
    <s v="Below Average"/>
    <n v="965"/>
    <n v="0"/>
    <s v="1 Floor"/>
    <n v="965"/>
    <s v="no"/>
    <s v="Below Average"/>
    <n v="1"/>
    <n v="0"/>
    <n v="1"/>
    <n v="0"/>
    <n v="2"/>
    <s v="Less"/>
    <n v="6"/>
    <x v="225"/>
    <n v="1793"/>
    <s v="no"/>
    <n v="66.871165644171782"/>
    <x v="942"/>
  </r>
  <r>
    <x v="952"/>
    <n v="60"/>
    <n v="60"/>
    <x v="0"/>
    <x v="0"/>
    <n v="7200"/>
    <x v="0"/>
    <x v="0"/>
    <x v="0"/>
    <s v="CollgCr"/>
    <s v="1Fam"/>
    <n v="74.535824409408733"/>
    <x v="0"/>
    <n v="5"/>
    <s v="Low"/>
    <n v="1972"/>
    <n v="2003"/>
    <n v="768"/>
    <s v="no"/>
    <s v="Below Average"/>
    <n v="768"/>
    <n v="0"/>
    <s v="1 Floor"/>
    <n v="768"/>
    <s v="no"/>
    <s v="Below Average"/>
    <n v="0"/>
    <n v="1"/>
    <n v="1"/>
    <n v="0"/>
    <n v="2"/>
    <s v="Less"/>
    <n v="5"/>
    <x v="87"/>
    <n v="1536"/>
    <s v="no"/>
    <n v="87.174479166666671"/>
    <x v="943"/>
  </r>
  <r>
    <x v="953"/>
    <s v="NA"/>
    <n v="69"/>
    <x v="0"/>
    <x v="0"/>
    <n v="11075"/>
    <x v="0"/>
    <x v="1"/>
    <x v="4"/>
    <s v="Mitchel"/>
    <s v="1Fam"/>
    <n v="69.371268986915226"/>
    <x v="1"/>
    <n v="5"/>
    <s v="Low"/>
    <n v="1969"/>
    <n v="1969"/>
    <n v="784"/>
    <s v="no"/>
    <s v="Below Average"/>
    <n v="1168"/>
    <n v="800"/>
    <s v="2 Floors"/>
    <n v="1968"/>
    <s v="no"/>
    <s v="Above Average"/>
    <n v="0"/>
    <n v="1"/>
    <n v="2"/>
    <n v="1"/>
    <n v="4"/>
    <s v="More"/>
    <n v="7"/>
    <x v="515"/>
    <n v="2752"/>
    <s v="no"/>
    <n v="62.5"/>
    <x v="944"/>
  </r>
  <r>
    <x v="954"/>
    <n v="35"/>
    <n v="35"/>
    <x v="0"/>
    <x v="0"/>
    <n v="9400"/>
    <x v="0"/>
    <x v="0"/>
    <x v="15"/>
    <s v=""/>
    <s v="Duplex"/>
    <n v="61.772149970231268"/>
    <x v="2"/>
    <n v="6"/>
    <s v="Low"/>
    <n v="1975"/>
    <n v="1975"/>
    <n v="945"/>
    <s v="no"/>
    <s v="Below Average"/>
    <n v="980"/>
    <n v="0"/>
    <s v="1 Floor"/>
    <n v="980"/>
    <s v="no"/>
    <s v="Below Average"/>
    <n v="0"/>
    <n v="2"/>
    <n v="2"/>
    <n v="0"/>
    <n v="4"/>
    <s v="More"/>
    <n v="4"/>
    <x v="136"/>
    <n v="1925"/>
    <s v="no"/>
    <n v="66.233766233766232"/>
    <x v="945"/>
  </r>
  <r>
    <x v="955"/>
    <n v="82"/>
    <n v="82"/>
    <x v="0"/>
    <x v="1"/>
    <n v="7136"/>
    <x v="0"/>
    <x v="0"/>
    <x v="2"/>
    <s v=""/>
    <s v="Duplex"/>
    <n v="74.989820121918996"/>
    <x v="2"/>
    <n v="6"/>
    <s v="Low"/>
    <n v="1946"/>
    <n v="1950"/>
    <n v="979"/>
    <s v="no"/>
    <s v="Below Average"/>
    <n v="979"/>
    <n v="979"/>
    <s v="2 Floors"/>
    <n v="1958"/>
    <s v="no"/>
    <s v="Above Average"/>
    <n v="0"/>
    <n v="0"/>
    <n v="2"/>
    <n v="0"/>
    <n v="2"/>
    <s v="Less"/>
    <n v="8"/>
    <x v="35"/>
    <n v="2937"/>
    <s v="no"/>
    <n v="49.370105549880833"/>
    <x v="946"/>
  </r>
  <r>
    <x v="956"/>
    <n v="24"/>
    <n v="24"/>
    <x v="1"/>
    <x v="0"/>
    <n v="1300"/>
    <x v="1"/>
    <x v="0"/>
    <x v="24"/>
    <s v=""/>
    <s v="TwnhsE"/>
    <s v=""/>
    <x v="2"/>
    <n v="6"/>
    <s v="Low"/>
    <n v="1980"/>
    <n v="1980"/>
    <n v="561"/>
    <s v="no"/>
    <s v="Below Average"/>
    <n v="561"/>
    <n v="668"/>
    <s v="2 Floors"/>
    <n v="1229"/>
    <s v="no"/>
    <s v="Below Average"/>
    <n v="0"/>
    <n v="0"/>
    <n v="1"/>
    <n v="1"/>
    <n v="2"/>
    <s v="Less"/>
    <n v="5"/>
    <x v="310"/>
    <n v="1790"/>
    <s v="no"/>
    <n v="69.273743016759781"/>
    <x v="947"/>
  </r>
  <r>
    <x v="957"/>
    <n v="70"/>
    <n v="70"/>
    <x v="0"/>
    <x v="1"/>
    <n v="7420"/>
    <x v="0"/>
    <x v="0"/>
    <x v="9"/>
    <s v="Sawyer"/>
    <s v="1Fam"/>
    <n v="65.835562612127291"/>
    <x v="1"/>
    <n v="5"/>
    <s v="Low"/>
    <n v="1962"/>
    <n v="1962"/>
    <n v="1057"/>
    <s v="no"/>
    <s v="Below Average"/>
    <n v="1057"/>
    <n v="0"/>
    <s v="1 Floor"/>
    <n v="1057"/>
    <s v="no"/>
    <s v="Below Average"/>
    <n v="0"/>
    <n v="0"/>
    <n v="1"/>
    <n v="0"/>
    <n v="1"/>
    <s v="Less"/>
    <n v="6"/>
    <x v="15"/>
    <n v="2114"/>
    <s v="no"/>
    <n v="62.440870387890257"/>
    <x v="948"/>
  </r>
  <r>
    <x v="958"/>
    <n v="65"/>
    <n v="65"/>
    <x v="0"/>
    <x v="0"/>
    <n v="8450"/>
    <x v="0"/>
    <x v="0"/>
    <x v="0"/>
    <s v="CollgCr"/>
    <s v="1Fam"/>
    <n v="74.535824409408733"/>
    <x v="0"/>
    <n v="7"/>
    <s v="High"/>
    <n v="2003"/>
    <n v="2003"/>
    <n v="1337"/>
    <s v="no"/>
    <s v="Above Average"/>
    <n v="1337"/>
    <n v="0"/>
    <s v="1 Floor"/>
    <n v="1337"/>
    <s v="no"/>
    <s v="Below Average"/>
    <n v="1"/>
    <n v="0"/>
    <n v="2"/>
    <n v="0"/>
    <n v="3"/>
    <s v="More"/>
    <n v="6"/>
    <x v="68"/>
    <n v="2674"/>
    <s v="no"/>
    <n v="69.184741959611074"/>
    <x v="949"/>
  </r>
  <r>
    <x v="959"/>
    <n v="24"/>
    <n v="24"/>
    <x v="1"/>
    <x v="0"/>
    <n v="2572"/>
    <x v="0"/>
    <x v="0"/>
    <x v="5"/>
    <s v=""/>
    <s v="Twnhs"/>
    <n v="83.140020408338017"/>
    <x v="2"/>
    <n v="7"/>
    <s v="High"/>
    <n v="1999"/>
    <n v="1999"/>
    <n v="696"/>
    <s v="no"/>
    <s v="Below Average"/>
    <n v="696"/>
    <n v="720"/>
    <s v="2 Floors"/>
    <n v="1416"/>
    <s v="no"/>
    <s v="Below Average"/>
    <n v="1"/>
    <n v="0"/>
    <n v="2"/>
    <n v="1"/>
    <n v="4"/>
    <s v="More"/>
    <n v="6"/>
    <x v="106"/>
    <n v="2112"/>
    <s v="no"/>
    <n v="73.390151515151516"/>
    <x v="950"/>
  </r>
  <r>
    <x v="960"/>
    <n v="50"/>
    <n v="50"/>
    <x v="0"/>
    <x v="0"/>
    <n v="7207"/>
    <x v="0"/>
    <x v="0"/>
    <x v="8"/>
    <s v="BrkSide"/>
    <s v="1Fam"/>
    <n v="64.919237492322253"/>
    <x v="1"/>
    <n v="5"/>
    <s v="Low"/>
    <n v="1958"/>
    <n v="2008"/>
    <n v="858"/>
    <s v="no"/>
    <s v="Below Average"/>
    <n v="858"/>
    <n v="0"/>
    <s v="1 Floor"/>
    <n v="858"/>
    <s v="no"/>
    <s v="Below Average"/>
    <n v="1"/>
    <n v="0"/>
    <n v="1"/>
    <n v="0"/>
    <n v="2"/>
    <s v="Less"/>
    <n v="4"/>
    <x v="516"/>
    <n v="1716"/>
    <s v="no"/>
    <n v="67.890442890442884"/>
    <x v="951"/>
  </r>
  <r>
    <x v="961"/>
    <s v="NA"/>
    <n v="69"/>
    <x v="0"/>
    <x v="0"/>
    <n v="12227"/>
    <x v="0"/>
    <x v="1"/>
    <x v="6"/>
    <s v="NWAmes"/>
    <s v="1Fam"/>
    <n v="67.115548801871967"/>
    <x v="1"/>
    <n v="6"/>
    <s v="Low"/>
    <n v="1977"/>
    <n v="1995"/>
    <n v="1330"/>
    <s v="no"/>
    <s v="Above Average"/>
    <n v="1542"/>
    <n v="1330"/>
    <s v="2 Floors"/>
    <n v="2872"/>
    <s v="yes"/>
    <s v="Above Average"/>
    <n v="1"/>
    <n v="0"/>
    <n v="2"/>
    <n v="1"/>
    <n v="4"/>
    <s v="More"/>
    <n v="11"/>
    <x v="347"/>
    <n v="4202"/>
    <s v="no"/>
    <n v="64.731080437886718"/>
    <x v="952"/>
  </r>
  <r>
    <x v="962"/>
    <n v="24"/>
    <n v="24"/>
    <x v="1"/>
    <x v="0"/>
    <n v="2308"/>
    <x v="0"/>
    <x v="0"/>
    <x v="20"/>
    <s v=""/>
    <s v="TwnhsE"/>
    <s v=""/>
    <x v="2"/>
    <n v="6"/>
    <s v="Low"/>
    <n v="1976"/>
    <n v="1976"/>
    <n v="804"/>
    <s v="no"/>
    <s v="Below Average"/>
    <n v="804"/>
    <n v="744"/>
    <s v="2 Floors"/>
    <n v="1548"/>
    <s v="no"/>
    <s v="Above Average"/>
    <n v="1"/>
    <n v="0"/>
    <n v="2"/>
    <n v="1"/>
    <n v="4"/>
    <s v="More"/>
    <n v="7"/>
    <x v="106"/>
    <n v="2352"/>
    <s v="no"/>
    <n v="65.901360544217681"/>
    <x v="953"/>
  </r>
  <r>
    <x v="963"/>
    <n v="122"/>
    <n v="122"/>
    <x v="1"/>
    <x v="1"/>
    <n v="11923"/>
    <x v="0"/>
    <x v="1"/>
    <x v="0"/>
    <s v="CollgCr"/>
    <s v="1Fam"/>
    <n v="74.535824409408733"/>
    <x v="0"/>
    <n v="9"/>
    <s v="High"/>
    <n v="2007"/>
    <n v="2007"/>
    <n v="1800"/>
    <s v="no"/>
    <s v="Above Average"/>
    <n v="1800"/>
    <n v="0"/>
    <s v="1 Floor"/>
    <n v="1800"/>
    <s v="no"/>
    <s v="Above Average"/>
    <n v="0"/>
    <n v="0"/>
    <n v="2"/>
    <n v="0"/>
    <n v="2"/>
    <s v="Less"/>
    <n v="7"/>
    <x v="142"/>
    <n v="3600"/>
    <s v="no"/>
    <n v="66.388888888888886"/>
    <x v="954"/>
  </r>
  <r>
    <x v="964"/>
    <n v="80"/>
    <n v="80"/>
    <x v="0"/>
    <x v="1"/>
    <n v="11316"/>
    <x v="0"/>
    <x v="1"/>
    <x v="16"/>
    <s v="Timber"/>
    <s v="1Fam"/>
    <n v="78.098980385544763"/>
    <x v="0"/>
    <n v="7"/>
    <s v="High"/>
    <n v="2002"/>
    <n v="2003"/>
    <n v="817"/>
    <s v="no"/>
    <s v="Below Average"/>
    <n v="824"/>
    <n v="1070"/>
    <s v="2 Floors"/>
    <n v="1894"/>
    <s v="no"/>
    <s v="Above Average"/>
    <n v="1"/>
    <n v="0"/>
    <n v="2"/>
    <n v="1"/>
    <n v="4"/>
    <s v="More"/>
    <n v="8"/>
    <x v="517"/>
    <n v="2711"/>
    <s v="no"/>
    <n v="79.269642198450754"/>
    <x v="955"/>
  </r>
  <r>
    <x v="965"/>
    <n v="65"/>
    <n v="65"/>
    <x v="0"/>
    <x v="0"/>
    <n v="10237"/>
    <x v="0"/>
    <x v="0"/>
    <x v="17"/>
    <s v="Gilbert"/>
    <s v="1Fam"/>
    <n v="77.47396854876844"/>
    <x v="0"/>
    <n v="6"/>
    <s v="Low"/>
    <n v="2005"/>
    <n v="2007"/>
    <n v="783"/>
    <s v="no"/>
    <s v="Below Average"/>
    <n v="783"/>
    <n v="701"/>
    <s v="2 Floors"/>
    <n v="1484"/>
    <s v="no"/>
    <s v="Below Average"/>
    <n v="0"/>
    <n v="0"/>
    <n v="2"/>
    <n v="1"/>
    <n v="3"/>
    <s v="More"/>
    <n v="8"/>
    <x v="518"/>
    <n v="2267"/>
    <s v="no"/>
    <n v="78.914865460961622"/>
    <x v="956"/>
  </r>
  <r>
    <x v="966"/>
    <n v="130"/>
    <n v="130"/>
    <x v="1"/>
    <x v="1"/>
    <n v="9600"/>
    <x v="0"/>
    <x v="0"/>
    <x v="2"/>
    <s v="Crawfor"/>
    <s v="1Fam"/>
    <n v="74.989820121918996"/>
    <x v="0"/>
    <n v="5"/>
    <s v="Low"/>
    <n v="1940"/>
    <n v="1950"/>
    <n v="728"/>
    <s v="no"/>
    <s v="Below Average"/>
    <n v="976"/>
    <n v="332"/>
    <s v="2 Floors"/>
    <n v="1308"/>
    <s v="no"/>
    <s v="Below Average"/>
    <n v="1"/>
    <n v="0"/>
    <n v="1"/>
    <n v="1"/>
    <n v="3"/>
    <s v="More"/>
    <n v="7"/>
    <x v="39"/>
    <n v="2036"/>
    <s v="no"/>
    <n v="78.585461689587433"/>
    <x v="957"/>
  </r>
  <r>
    <x v="967"/>
    <s v="NA"/>
    <n v="69"/>
    <x v="0"/>
    <x v="0"/>
    <n v="7390"/>
    <x v="0"/>
    <x v="0"/>
    <x v="11"/>
    <s v="NAmes"/>
    <s v="1Fam"/>
    <n v="65.191384752822614"/>
    <x v="1"/>
    <n v="5"/>
    <s v="Low"/>
    <n v="1955"/>
    <n v="1955"/>
    <n v="1098"/>
    <s v="no"/>
    <s v="Above Average"/>
    <n v="1098"/>
    <n v="0"/>
    <s v="1 Floor"/>
    <n v="1098"/>
    <s v="no"/>
    <s v="Below Average"/>
    <n v="1"/>
    <n v="0"/>
    <n v="1"/>
    <n v="0"/>
    <n v="2"/>
    <s v="Less"/>
    <n v="6"/>
    <x v="152"/>
    <n v="2196"/>
    <s v="no"/>
    <n v="61.475409836065573"/>
    <x v="958"/>
  </r>
  <r>
    <x v="968"/>
    <n v="50"/>
    <n v="50"/>
    <x v="0"/>
    <x v="0"/>
    <n v="5925"/>
    <x v="0"/>
    <x v="0"/>
    <x v="7"/>
    <s v="OldTown"/>
    <s v="1Fam"/>
    <n v="57.90974368543602"/>
    <x v="1"/>
    <n v="3"/>
    <s v="Low"/>
    <n v="1910"/>
    <n v="1950"/>
    <n v="600"/>
    <s v="no"/>
    <s v="Below Average"/>
    <n v="600"/>
    <n v="368"/>
    <s v="2 Floors"/>
    <n v="968"/>
    <s v="no"/>
    <s v="Below Average"/>
    <n v="0"/>
    <n v="0"/>
    <n v="1"/>
    <n v="0"/>
    <n v="1"/>
    <s v="Less"/>
    <n v="6"/>
    <x v="519"/>
    <n v="1568"/>
    <s v="no"/>
    <n v="24.170918367346939"/>
    <x v="959"/>
  </r>
  <r>
    <x v="969"/>
    <n v="75"/>
    <n v="75"/>
    <x v="0"/>
    <x v="1"/>
    <n v="10382"/>
    <x v="0"/>
    <x v="0"/>
    <x v="11"/>
    <s v=""/>
    <s v="2fmCon"/>
    <n v="65.191384752822614"/>
    <x v="2"/>
    <n v="6"/>
    <s v="Low"/>
    <n v="1958"/>
    <n v="1958"/>
    <n v="588"/>
    <s v="no"/>
    <s v="Below Average"/>
    <n v="1095"/>
    <n v="0"/>
    <s v="1 Floor"/>
    <n v="1095"/>
    <s v="no"/>
    <s v="Below Average"/>
    <n v="1"/>
    <n v="0"/>
    <n v="1"/>
    <n v="0"/>
    <n v="2"/>
    <s v="Less"/>
    <n v="6"/>
    <x v="3"/>
    <n v="1683"/>
    <s v="no"/>
    <n v="83.184789067142006"/>
    <x v="960"/>
  </r>
  <r>
    <x v="970"/>
    <n v="60"/>
    <n v="60"/>
    <x v="0"/>
    <x v="0"/>
    <n v="10800"/>
    <x v="0"/>
    <x v="1"/>
    <x v="11"/>
    <s v="NAmes"/>
    <s v="1Fam"/>
    <n v="65.191384752822614"/>
    <x v="1"/>
    <n v="4"/>
    <s v="Low"/>
    <n v="1949"/>
    <n v="1950"/>
    <n v="720"/>
    <s v="no"/>
    <s v="Below Average"/>
    <n v="720"/>
    <n v="472"/>
    <s v="2 Floors"/>
    <n v="1192"/>
    <s v="no"/>
    <s v="Below Average"/>
    <n v="0"/>
    <n v="0"/>
    <n v="1"/>
    <n v="1"/>
    <n v="2"/>
    <s v="Less"/>
    <n v="6"/>
    <x v="152"/>
    <n v="1912"/>
    <s v="no"/>
    <n v="70.606694560669453"/>
    <x v="961"/>
  </r>
  <r>
    <x v="971"/>
    <n v="36"/>
    <n v="36"/>
    <x v="0"/>
    <x v="0"/>
    <n v="2268"/>
    <x v="0"/>
    <x v="0"/>
    <x v="10"/>
    <s v=""/>
    <s v="Twnhs"/>
    <n v="92.435750489847905"/>
    <x v="2"/>
    <n v="7"/>
    <s v="High"/>
    <n v="2003"/>
    <n v="2004"/>
    <n v="764"/>
    <s v="no"/>
    <s v="Below Average"/>
    <n v="764"/>
    <n v="862"/>
    <s v="2 Floors"/>
    <n v="1626"/>
    <s v="no"/>
    <s v="Above Average"/>
    <n v="0"/>
    <n v="0"/>
    <n v="2"/>
    <n v="0"/>
    <n v="2"/>
    <s v="Less"/>
    <n v="6"/>
    <x v="151"/>
    <n v="2390"/>
    <s v="no"/>
    <n v="72.38493723849372"/>
    <x v="962"/>
  </r>
  <r>
    <x v="972"/>
    <n v="55"/>
    <n v="55"/>
    <x v="0"/>
    <x v="0"/>
    <n v="7892"/>
    <x v="0"/>
    <x v="0"/>
    <x v="12"/>
    <s v=""/>
    <s v="TwnhsE"/>
    <n v="71.682411868126678"/>
    <x v="2"/>
    <n v="6"/>
    <s v="Low"/>
    <n v="1979"/>
    <n v="1979"/>
    <n v="918"/>
    <s v="no"/>
    <s v="Below Average"/>
    <n v="918"/>
    <n v="0"/>
    <s v="1 Floor"/>
    <n v="918"/>
    <s v="no"/>
    <s v="Below Average"/>
    <n v="0"/>
    <n v="0"/>
    <n v="2"/>
    <n v="0"/>
    <n v="2"/>
    <s v="Less"/>
    <n v="5"/>
    <x v="520"/>
    <n v="1836"/>
    <s v="no"/>
    <n v="54.193899782135077"/>
    <x v="963"/>
  </r>
  <r>
    <x v="973"/>
    <n v="95"/>
    <n v="95"/>
    <x v="0"/>
    <x v="1"/>
    <n v="11639"/>
    <x v="0"/>
    <x v="1"/>
    <x v="5"/>
    <s v="Somerst"/>
    <s v="1Fam"/>
    <n v="83.140020408338017"/>
    <x v="0"/>
    <n v="7"/>
    <s v="High"/>
    <n v="2007"/>
    <n v="2008"/>
    <n v="1428"/>
    <s v="no"/>
    <s v="Above Average"/>
    <n v="1428"/>
    <n v="0"/>
    <s v="1 Floor"/>
    <n v="1428"/>
    <s v="no"/>
    <s v="Below Average"/>
    <n v="0"/>
    <n v="0"/>
    <n v="2"/>
    <n v="0"/>
    <n v="2"/>
    <s v="Less"/>
    <n v="6"/>
    <x v="521"/>
    <n v="2856"/>
    <s v="no"/>
    <n v="63.725490196078432"/>
    <x v="964"/>
  </r>
  <r>
    <x v="974"/>
    <n v="60"/>
    <n v="60"/>
    <x v="0"/>
    <x v="0"/>
    <n v="11414"/>
    <x v="0"/>
    <x v="1"/>
    <x v="8"/>
    <s v="BrkSide"/>
    <s v="1Fam"/>
    <n v="64.919237492322253"/>
    <x v="1"/>
    <n v="7"/>
    <s v="High"/>
    <n v="1910"/>
    <n v="1993"/>
    <n v="728"/>
    <s v="no"/>
    <s v="Below Average"/>
    <n v="1136"/>
    <n v="883"/>
    <s v="2 Floors"/>
    <n v="2019"/>
    <s v="no"/>
    <s v="Above Average"/>
    <n v="0"/>
    <n v="0"/>
    <n v="1"/>
    <n v="0"/>
    <n v="1"/>
    <s v="Less"/>
    <n v="8"/>
    <x v="522"/>
    <n v="2747"/>
    <s v="no"/>
    <n v="60.975609756097562"/>
    <x v="965"/>
  </r>
  <r>
    <x v="975"/>
    <s v="NA"/>
    <n v="69"/>
    <x v="0"/>
    <x v="0"/>
    <n v="2651"/>
    <x v="0"/>
    <x v="0"/>
    <x v="5"/>
    <s v=""/>
    <s v="Twnhs"/>
    <n v="83.140020408338017"/>
    <x v="2"/>
    <n v="7"/>
    <s v="High"/>
    <n v="2000"/>
    <n v="2000"/>
    <n v="673"/>
    <s v="no"/>
    <s v="Below Average"/>
    <n v="673"/>
    <n v="709"/>
    <s v="2 Floors"/>
    <n v="1382"/>
    <s v="no"/>
    <s v="Below Average"/>
    <n v="1"/>
    <n v="0"/>
    <n v="2"/>
    <n v="1"/>
    <n v="4"/>
    <s v="More"/>
    <n v="6"/>
    <x v="258"/>
    <n v="2055"/>
    <s v="no"/>
    <n v="80.291970802919707"/>
    <x v="966"/>
  </r>
  <r>
    <x v="976"/>
    <n v="51"/>
    <n v="51"/>
    <x v="0"/>
    <x v="0"/>
    <n v="5900"/>
    <x v="0"/>
    <x v="0"/>
    <x v="8"/>
    <s v="BrkSide"/>
    <s v="1Fam"/>
    <n v="64.919237492322253"/>
    <x v="1"/>
    <n v="4"/>
    <s v="Low"/>
    <n v="1923"/>
    <n v="1958"/>
    <n v="440"/>
    <s v="no"/>
    <s v="Below Average"/>
    <n v="869"/>
    <n v="0"/>
    <s v="1 Floor"/>
    <n v="869"/>
    <s v="no"/>
    <s v="Below Average"/>
    <n v="0"/>
    <n v="0"/>
    <n v="1"/>
    <n v="0"/>
    <n v="1"/>
    <s v="Less"/>
    <n v="4"/>
    <x v="523"/>
    <n v="1309"/>
    <s v="no"/>
    <n v="65.317035905271197"/>
    <x v="967"/>
  </r>
  <r>
    <x v="977"/>
    <n v="35"/>
    <n v="35"/>
    <x v="0"/>
    <x v="0"/>
    <n v="4274"/>
    <x v="0"/>
    <x v="0"/>
    <x v="5"/>
    <s v=""/>
    <s v="TwnhsE"/>
    <n v="83.140020408338017"/>
    <x v="2"/>
    <n v="7"/>
    <s v="High"/>
    <n v="2006"/>
    <n v="2007"/>
    <n v="1241"/>
    <s v="no"/>
    <s v="Above Average"/>
    <n v="1241"/>
    <n v="0"/>
    <s v="1 Floor"/>
    <n v="1241"/>
    <s v="no"/>
    <s v="Below Average"/>
    <n v="1"/>
    <n v="0"/>
    <n v="1"/>
    <n v="1"/>
    <n v="3"/>
    <s v="More"/>
    <n v="4"/>
    <x v="302"/>
    <n v="2482"/>
    <s v="no"/>
    <n v="80.539887187751816"/>
    <x v="968"/>
  </r>
  <r>
    <x v="978"/>
    <n v="68"/>
    <n v="68"/>
    <x v="0"/>
    <x v="0"/>
    <n v="9450"/>
    <x v="0"/>
    <x v="0"/>
    <x v="15"/>
    <s v="Edwards"/>
    <s v="1Fam"/>
    <n v="61.772149970231268"/>
    <x v="1"/>
    <n v="4"/>
    <s v="Low"/>
    <n v="1954"/>
    <n v="1954"/>
    <n v="894"/>
    <s v="no"/>
    <s v="Below Average"/>
    <n v="894"/>
    <n v="0"/>
    <s v="1 Floor"/>
    <n v="894"/>
    <s v="no"/>
    <s v="Below Average"/>
    <n v="0"/>
    <n v="0"/>
    <n v="1"/>
    <n v="0"/>
    <n v="1"/>
    <s v="Less"/>
    <n v="5"/>
    <x v="50"/>
    <n v="1788"/>
    <s v="no"/>
    <n v="61.521252796420583"/>
    <x v="969"/>
  </r>
  <r>
    <x v="979"/>
    <n v="80"/>
    <n v="80"/>
    <x v="0"/>
    <x v="1"/>
    <n v="8816"/>
    <x v="0"/>
    <x v="0"/>
    <x v="9"/>
    <s v="Sawyer"/>
    <s v="1Fam"/>
    <n v="65.835562612127291"/>
    <x v="1"/>
    <n v="5"/>
    <s v="Low"/>
    <n v="1963"/>
    <n v="1963"/>
    <n v="1121"/>
    <s v="no"/>
    <s v="Above Average"/>
    <n v="1121"/>
    <n v="0"/>
    <s v="1 Floor"/>
    <n v="1121"/>
    <s v="no"/>
    <s v="Below Average"/>
    <n v="1"/>
    <n v="0"/>
    <n v="1"/>
    <n v="0"/>
    <n v="2"/>
    <s v="Less"/>
    <n v="5"/>
    <x v="19"/>
    <n v="2242"/>
    <s v="no"/>
    <n v="61.998215878679751"/>
    <x v="970"/>
  </r>
  <r>
    <x v="980"/>
    <s v="NA"/>
    <n v="69"/>
    <x v="0"/>
    <x v="0"/>
    <n v="12122"/>
    <x v="0"/>
    <x v="1"/>
    <x v="11"/>
    <s v="NAmes"/>
    <s v="1Fam"/>
    <n v="65.191384752822614"/>
    <x v="1"/>
    <n v="7"/>
    <s v="High"/>
    <n v="1961"/>
    <n v="2007"/>
    <n v="944"/>
    <s v="no"/>
    <s v="Below Average"/>
    <n v="999"/>
    <n v="0"/>
    <s v="1 Floor"/>
    <n v="999"/>
    <s v="no"/>
    <s v="Below Average"/>
    <n v="1"/>
    <n v="0"/>
    <n v="1"/>
    <n v="0"/>
    <n v="2"/>
    <s v="Less"/>
    <n v="6"/>
    <x v="524"/>
    <n v="1943"/>
    <s v="no"/>
    <n v="91.81677817807514"/>
    <x v="971"/>
  </r>
  <r>
    <x v="981"/>
    <n v="98"/>
    <n v="98"/>
    <x v="0"/>
    <x v="1"/>
    <n v="12203"/>
    <x v="0"/>
    <x v="1"/>
    <x v="3"/>
    <s v="NoRidge"/>
    <s v="1Fam"/>
    <n v="82.673563019433331"/>
    <x v="0"/>
    <n v="8"/>
    <s v="High"/>
    <n v="1998"/>
    <n v="1999"/>
    <n v="1225"/>
    <s v="no"/>
    <s v="Above Average"/>
    <n v="1276"/>
    <n v="1336"/>
    <s v="2 Floors"/>
    <n v="2612"/>
    <s v="no"/>
    <s v="Above Average"/>
    <n v="1"/>
    <n v="0"/>
    <n v="2"/>
    <n v="1"/>
    <n v="4"/>
    <s v="More"/>
    <n v="8"/>
    <x v="525"/>
    <n v="3837"/>
    <s v="no"/>
    <n v="87.568412822517587"/>
    <x v="972"/>
  </r>
  <r>
    <x v="982"/>
    <n v="43"/>
    <n v="43"/>
    <x v="0"/>
    <x v="0"/>
    <n v="3182"/>
    <x v="0"/>
    <x v="0"/>
    <x v="21"/>
    <s v="Blmngtn"/>
    <s v="1Fam"/>
    <n v="63.149684044233808"/>
    <x v="1"/>
    <n v="7"/>
    <s v="High"/>
    <n v="2007"/>
    <n v="2007"/>
    <n v="1266"/>
    <s v="no"/>
    <s v="Above Average"/>
    <n v="1266"/>
    <n v="0"/>
    <s v="1 Floor"/>
    <n v="1266"/>
    <s v="no"/>
    <s v="Below Average"/>
    <n v="0"/>
    <n v="0"/>
    <n v="2"/>
    <n v="0"/>
    <n v="2"/>
    <s v="Less"/>
    <n v="6"/>
    <x v="526"/>
    <n v="2532"/>
    <s v="no"/>
    <n v="63.149684044233808"/>
    <x v="973"/>
  </r>
  <r>
    <x v="983"/>
    <s v="NA"/>
    <n v="69"/>
    <x v="0"/>
    <x v="0"/>
    <n v="11250"/>
    <x v="0"/>
    <x v="1"/>
    <x v="0"/>
    <s v="CollgCr"/>
    <s v="1Fam"/>
    <n v="74.535824409408733"/>
    <x v="0"/>
    <n v="8"/>
    <s v="High"/>
    <n v="2002"/>
    <n v="2002"/>
    <n v="1128"/>
    <s v="no"/>
    <s v="Above Average"/>
    <n v="1149"/>
    <n v="1141"/>
    <s v="2 Floors"/>
    <n v="2290"/>
    <s v="no"/>
    <s v="Above Average"/>
    <n v="0"/>
    <n v="0"/>
    <n v="2"/>
    <n v="1"/>
    <n v="3"/>
    <s v="More"/>
    <n v="9"/>
    <x v="527"/>
    <n v="3418"/>
    <s v="no"/>
    <n v="74.868344060854298"/>
    <x v="974"/>
  </r>
  <r>
    <x v="984"/>
    <n v="75"/>
    <n v="75"/>
    <x v="0"/>
    <x v="1"/>
    <n v="10125"/>
    <x v="0"/>
    <x v="0"/>
    <x v="4"/>
    <s v=""/>
    <s v="Duplex"/>
    <n v="69.371268986915226"/>
    <x v="2"/>
    <n v="5"/>
    <s v="Low"/>
    <n v="1977"/>
    <n v="1977"/>
    <n v="0"/>
    <s v="yes"/>
    <s v="Below Average"/>
    <n v="1302"/>
    <n v="432"/>
    <s v="2 Floors"/>
    <n v="1734"/>
    <s v="no"/>
    <s v="Above Average"/>
    <n v="0"/>
    <n v="0"/>
    <n v="2"/>
    <n v="0"/>
    <n v="2"/>
    <s v="Less"/>
    <n v="8"/>
    <x v="288"/>
    <n v="1734"/>
    <s v="no"/>
    <n v="72.664359861591691"/>
    <x v="975"/>
  </r>
  <r>
    <x v="985"/>
    <n v="68"/>
    <n v="68"/>
    <x v="0"/>
    <x v="0"/>
    <n v="10880"/>
    <x v="0"/>
    <x v="1"/>
    <x v="15"/>
    <s v=""/>
    <s v="2fmCon"/>
    <n v="61.772149970231268"/>
    <x v="2"/>
    <n v="5"/>
    <s v="Low"/>
    <n v="1950"/>
    <n v="1950"/>
    <n v="1164"/>
    <s v="no"/>
    <s v="Above Average"/>
    <n v="1164"/>
    <n v="0"/>
    <s v="1 Floor"/>
    <n v="1164"/>
    <s v="no"/>
    <s v="Below Average"/>
    <n v="1"/>
    <n v="0"/>
    <n v="1"/>
    <n v="0"/>
    <n v="2"/>
    <s v="Less"/>
    <n v="5"/>
    <x v="122"/>
    <n v="2328"/>
    <s v="no"/>
    <n v="53.694158075601372"/>
    <x v="976"/>
  </r>
  <r>
    <x v="986"/>
    <n v="59"/>
    <n v="59"/>
    <x v="0"/>
    <x v="0"/>
    <n v="5310"/>
    <x v="0"/>
    <x v="0"/>
    <x v="7"/>
    <s v="OldTown"/>
    <s v="1Fam"/>
    <n v="57.90974368543602"/>
    <x v="1"/>
    <n v="6"/>
    <s v="Low"/>
    <n v="1910"/>
    <n v="2003"/>
    <n v="485"/>
    <s v="no"/>
    <s v="Below Average"/>
    <n v="1001"/>
    <n v="634"/>
    <s v="2 Floors"/>
    <n v="1635"/>
    <s v="no"/>
    <s v="Above Average"/>
    <n v="0"/>
    <n v="0"/>
    <n v="1"/>
    <n v="0"/>
    <n v="1"/>
    <s v="Less"/>
    <n v="5"/>
    <x v="528"/>
    <n v="2120"/>
    <s v="no"/>
    <n v="55.188679245283019"/>
    <x v="977"/>
  </r>
  <r>
    <x v="987"/>
    <n v="83"/>
    <n v="83"/>
    <x v="0"/>
    <x v="1"/>
    <n v="10159"/>
    <x v="0"/>
    <x v="0"/>
    <x v="10"/>
    <s v="NridgHt"/>
    <s v="1Fam"/>
    <n v="92.435750489847905"/>
    <x v="0"/>
    <n v="9"/>
    <s v="High"/>
    <n v="2009"/>
    <n v="2010"/>
    <n v="1930"/>
    <s v="no"/>
    <s v="Above Average"/>
    <n v="1940"/>
    <n v="0"/>
    <s v="1 Floor"/>
    <n v="1940"/>
    <s v="no"/>
    <s v="Above Average"/>
    <n v="1"/>
    <n v="0"/>
    <n v="2"/>
    <n v="1"/>
    <n v="4"/>
    <s v="More"/>
    <n v="8"/>
    <x v="529"/>
    <n v="3870"/>
    <s v="no"/>
    <n v="102.11679586563308"/>
    <x v="978"/>
  </r>
  <r>
    <x v="988"/>
    <s v="NA"/>
    <n v="69"/>
    <x v="0"/>
    <x v="0"/>
    <n v="12046"/>
    <x v="0"/>
    <x v="1"/>
    <x v="6"/>
    <s v="NWAmes"/>
    <s v="1Fam"/>
    <n v="67.115548801871967"/>
    <x v="1"/>
    <n v="6"/>
    <s v="Low"/>
    <n v="1976"/>
    <n v="1976"/>
    <n v="848"/>
    <s v="no"/>
    <s v="Below Average"/>
    <n v="1118"/>
    <n v="912"/>
    <s v="2 Floors"/>
    <n v="2030"/>
    <s v="no"/>
    <s v="Above Average"/>
    <n v="0"/>
    <n v="0"/>
    <n v="2"/>
    <n v="1"/>
    <n v="3"/>
    <s v="More"/>
    <n v="8"/>
    <x v="530"/>
    <n v="2878"/>
    <s v="no"/>
    <n v="67.755385684503125"/>
    <x v="979"/>
  </r>
  <r>
    <x v="989"/>
    <n v="65"/>
    <n v="65"/>
    <x v="0"/>
    <x v="0"/>
    <n v="8125"/>
    <x v="0"/>
    <x v="0"/>
    <x v="5"/>
    <s v="Somerst"/>
    <s v="1Fam"/>
    <n v="83.140020408338017"/>
    <x v="0"/>
    <n v="7"/>
    <s v="High"/>
    <n v="2006"/>
    <n v="2006"/>
    <n v="770"/>
    <s v="no"/>
    <s v="Below Average"/>
    <n v="778"/>
    <n v="798"/>
    <s v="2 Floors"/>
    <n v="1576"/>
    <s v="no"/>
    <s v="Above Average"/>
    <n v="0"/>
    <n v="0"/>
    <n v="2"/>
    <n v="1"/>
    <n v="3"/>
    <s v="More"/>
    <n v="6"/>
    <x v="531"/>
    <n v="2346"/>
    <s v="no"/>
    <n v="83.972719522591646"/>
    <x v="937"/>
  </r>
  <r>
    <x v="990"/>
    <n v="82"/>
    <n v="82"/>
    <x v="0"/>
    <x v="1"/>
    <n v="9452"/>
    <x v="0"/>
    <x v="0"/>
    <x v="3"/>
    <s v="NoRidge"/>
    <s v="1Fam"/>
    <n v="82.673563019433331"/>
    <x v="0"/>
    <n v="8"/>
    <s v="High"/>
    <n v="1997"/>
    <n v="1998"/>
    <n v="1396"/>
    <s v="no"/>
    <s v="Above Average"/>
    <n v="1407"/>
    <n v="985"/>
    <s v="2 Floors"/>
    <n v="2392"/>
    <s v="no"/>
    <s v="Above Average"/>
    <n v="1"/>
    <n v="0"/>
    <n v="2"/>
    <n v="1"/>
    <n v="4"/>
    <s v="More"/>
    <n v="7"/>
    <x v="532"/>
    <n v="3788"/>
    <s v="no"/>
    <n v="91.869060190073924"/>
    <x v="980"/>
  </r>
  <r>
    <x v="991"/>
    <n v="121"/>
    <n v="121"/>
    <x v="1"/>
    <x v="1"/>
    <n v="17671"/>
    <x v="0"/>
    <x v="1"/>
    <x v="7"/>
    <s v="OldTown"/>
    <s v="1Fam"/>
    <n v="57.90974368543602"/>
    <x v="1"/>
    <n v="8"/>
    <s v="High"/>
    <n v="1882"/>
    <n v="1986"/>
    <n v="916"/>
    <s v="no"/>
    <s v="Below Average"/>
    <n v="916"/>
    <n v="826"/>
    <s v="2 Floors"/>
    <n v="1742"/>
    <s v="no"/>
    <s v="Above Average"/>
    <n v="0"/>
    <n v="0"/>
    <n v="1"/>
    <n v="1"/>
    <n v="2"/>
    <s v="Less"/>
    <n v="8"/>
    <x v="282"/>
    <n v="2658"/>
    <s v="no"/>
    <n v="63.205417607223474"/>
    <x v="981"/>
  </r>
  <r>
    <x v="992"/>
    <n v="80"/>
    <n v="80"/>
    <x v="0"/>
    <x v="1"/>
    <n v="9760"/>
    <x v="0"/>
    <x v="0"/>
    <x v="11"/>
    <s v="NAmes"/>
    <s v="1Fam"/>
    <n v="65.191384752822614"/>
    <x v="1"/>
    <n v="6"/>
    <s v="Low"/>
    <n v="1964"/>
    <n v="1993"/>
    <n v="822"/>
    <s v="no"/>
    <s v="Below Average"/>
    <n v="1020"/>
    <n v="831"/>
    <s v="2 Floors"/>
    <n v="1851"/>
    <s v="no"/>
    <s v="Above Average"/>
    <n v="0"/>
    <n v="0"/>
    <n v="2"/>
    <n v="1"/>
    <n v="3"/>
    <s v="More"/>
    <n v="7"/>
    <x v="313"/>
    <n v="2673"/>
    <s v="no"/>
    <n v="69.958847736625515"/>
    <x v="982"/>
  </r>
  <r>
    <x v="993"/>
    <n v="68"/>
    <n v="68"/>
    <x v="0"/>
    <x v="0"/>
    <n v="8846"/>
    <x v="0"/>
    <x v="0"/>
    <x v="0"/>
    <s v="CollgCr"/>
    <s v="1Fam"/>
    <n v="74.535824409408733"/>
    <x v="0"/>
    <n v="6"/>
    <s v="Low"/>
    <n v="2005"/>
    <n v="2006"/>
    <n v="750"/>
    <s v="no"/>
    <s v="Below Average"/>
    <n v="750"/>
    <n v="750"/>
    <s v="2 Floors"/>
    <n v="1500"/>
    <s v="no"/>
    <s v="Below Average"/>
    <n v="0"/>
    <n v="0"/>
    <n v="2"/>
    <n v="1"/>
    <n v="3"/>
    <s v="More"/>
    <n v="6"/>
    <x v="533"/>
    <n v="2250"/>
    <s v="no"/>
    <n v="77.288888888888891"/>
    <x v="983"/>
  </r>
  <r>
    <x v="994"/>
    <n v="96"/>
    <n v="96"/>
    <x v="0"/>
    <x v="1"/>
    <n v="12456"/>
    <x v="0"/>
    <x v="1"/>
    <x v="10"/>
    <s v="NridgHt"/>
    <s v="1Fam"/>
    <n v="92.435750489847905"/>
    <x v="0"/>
    <n v="10"/>
    <s v="High"/>
    <n v="2006"/>
    <n v="2007"/>
    <n v="1700"/>
    <s v="no"/>
    <s v="Above Average"/>
    <n v="1718"/>
    <n v="0"/>
    <s v="1 Floor"/>
    <n v="1718"/>
    <s v="no"/>
    <s v="Above Average"/>
    <n v="1"/>
    <n v="0"/>
    <n v="2"/>
    <n v="0"/>
    <n v="3"/>
    <s v="More"/>
    <n v="7"/>
    <x v="534"/>
    <n v="3418"/>
    <s v="no"/>
    <n v="98.74195435927443"/>
    <x v="984"/>
  </r>
  <r>
    <x v="995"/>
    <n v="51"/>
    <n v="51"/>
    <x v="0"/>
    <x v="0"/>
    <n v="4712"/>
    <x v="0"/>
    <x v="0"/>
    <x v="8"/>
    <s v="BrkSide"/>
    <s v="1Fam"/>
    <n v="64.919237492322253"/>
    <x v="1"/>
    <n v="4"/>
    <s v="Low"/>
    <n v="1946"/>
    <n v="1950"/>
    <n v="747"/>
    <s v="no"/>
    <s v="Below Average"/>
    <n v="774"/>
    <n v="456"/>
    <s v="2 Floors"/>
    <n v="1230"/>
    <s v="no"/>
    <s v="Below Average"/>
    <n v="1"/>
    <n v="0"/>
    <n v="1"/>
    <n v="1"/>
    <n v="3"/>
    <s v="More"/>
    <n v="5"/>
    <x v="535"/>
    <n v="1977"/>
    <s v="no"/>
    <n v="61.50733434496712"/>
    <x v="985"/>
  </r>
  <r>
    <x v="996"/>
    <s v="NA"/>
    <n v="69"/>
    <x v="0"/>
    <x v="0"/>
    <n v="10659"/>
    <x v="0"/>
    <x v="1"/>
    <x v="11"/>
    <s v="NAmes"/>
    <s v="1Fam"/>
    <n v="65.191384752822614"/>
    <x v="1"/>
    <n v="5"/>
    <s v="Low"/>
    <n v="1961"/>
    <n v="1961"/>
    <n v="1050"/>
    <s v="no"/>
    <s v="Below Average"/>
    <n v="1050"/>
    <n v="0"/>
    <s v="1 Floor"/>
    <n v="1050"/>
    <s v="no"/>
    <s v="Below Average"/>
    <n v="1"/>
    <n v="0"/>
    <n v="1"/>
    <n v="0"/>
    <n v="2"/>
    <s v="Less"/>
    <n v="6"/>
    <x v="73"/>
    <n v="2100"/>
    <s v="no"/>
    <n v="65"/>
    <x v="986"/>
  </r>
  <r>
    <x v="997"/>
    <s v="NA"/>
    <n v="69"/>
    <x v="0"/>
    <x v="0"/>
    <n v="11717"/>
    <x v="0"/>
    <x v="1"/>
    <x v="6"/>
    <s v="NWAmes"/>
    <s v="1Fam"/>
    <n v="67.115548801871967"/>
    <x v="1"/>
    <n v="6"/>
    <s v="Low"/>
    <n v="1970"/>
    <n v="1970"/>
    <n v="1442"/>
    <s v="no"/>
    <s v="Above Average"/>
    <n v="1442"/>
    <n v="0"/>
    <s v="1 Floor"/>
    <n v="1442"/>
    <s v="no"/>
    <s v="Below Average"/>
    <n v="0"/>
    <n v="0"/>
    <n v="2"/>
    <n v="0"/>
    <n v="2"/>
    <s v="Less"/>
    <n v="6"/>
    <x v="68"/>
    <n v="2884"/>
    <s v="no"/>
    <n v="64.147018030513181"/>
    <x v="987"/>
  </r>
  <r>
    <x v="998"/>
    <n v="60"/>
    <n v="60"/>
    <x v="0"/>
    <x v="0"/>
    <n v="9786"/>
    <x v="0"/>
    <x v="0"/>
    <x v="13"/>
    <s v="IDOTRR"/>
    <s v="1Fam"/>
    <n v="52.131298928930256"/>
    <x v="1"/>
    <n v="3"/>
    <s v="Low"/>
    <n v="1922"/>
    <n v="1950"/>
    <n v="1007"/>
    <s v="no"/>
    <s v="Below Average"/>
    <n v="1077"/>
    <n v="0"/>
    <s v="1 Floor"/>
    <n v="1077"/>
    <s v="no"/>
    <s v="Below Average"/>
    <n v="0"/>
    <n v="0"/>
    <n v="1"/>
    <n v="0"/>
    <n v="1"/>
    <s v="Less"/>
    <n v="6"/>
    <x v="71"/>
    <n v="2084"/>
    <s v="no"/>
    <n v="43.666026871401151"/>
    <x v="988"/>
  </r>
  <r>
    <x v="999"/>
    <n v="64"/>
    <n v="64"/>
    <x v="0"/>
    <x v="0"/>
    <n v="6762"/>
    <x v="0"/>
    <x v="0"/>
    <x v="0"/>
    <s v="CollgCr"/>
    <s v="1Fam"/>
    <n v="74.535824409408733"/>
    <x v="0"/>
    <n v="7"/>
    <s v="High"/>
    <n v="2006"/>
    <n v="2006"/>
    <n v="1187"/>
    <s v="no"/>
    <s v="Above Average"/>
    <n v="1208"/>
    <n v="0"/>
    <s v="1 Floor"/>
    <n v="1208"/>
    <s v="no"/>
    <s v="Below Average"/>
    <n v="1"/>
    <n v="0"/>
    <n v="2"/>
    <n v="0"/>
    <n v="3"/>
    <s v="More"/>
    <n v="6"/>
    <x v="536"/>
    <n v="2395"/>
    <s v="no"/>
    <n v="86.012526096033397"/>
    <x v="989"/>
  </r>
  <r>
    <x v="1000"/>
    <n v="74"/>
    <n v="74"/>
    <x v="0"/>
    <x v="1"/>
    <n v="10206"/>
    <x v="0"/>
    <x v="0"/>
    <x v="15"/>
    <s v="Edwards"/>
    <s v="1Fam"/>
    <n v="61.772149970231268"/>
    <x v="1"/>
    <n v="3"/>
    <s v="Low"/>
    <n v="1952"/>
    <n v="1952"/>
    <n v="0"/>
    <s v="yes"/>
    <s v="Below Average"/>
    <n v="944"/>
    <n v="0"/>
    <s v="1 Floor"/>
    <n v="944"/>
    <s v="no"/>
    <s v="Below Average"/>
    <n v="0"/>
    <n v="0"/>
    <n v="1"/>
    <n v="0"/>
    <n v="1"/>
    <s v="Less"/>
    <n v="4"/>
    <x v="38"/>
    <n v="944"/>
    <s v="no"/>
    <n v="86.86440677966101"/>
    <x v="990"/>
  </r>
  <r>
    <x v="1001"/>
    <n v="60"/>
    <n v="60"/>
    <x v="0"/>
    <x v="0"/>
    <n v="5400"/>
    <x v="0"/>
    <x v="0"/>
    <x v="7"/>
    <s v="OldTown"/>
    <s v="1Fam"/>
    <n v="57.90974368543602"/>
    <x v="1"/>
    <n v="5"/>
    <s v="Low"/>
    <n v="1920"/>
    <n v="1950"/>
    <n v="691"/>
    <s v="no"/>
    <s v="Below Average"/>
    <n v="691"/>
    <n v="0"/>
    <s v="1 Floor"/>
    <n v="691"/>
    <s v="no"/>
    <s v="Below Average"/>
    <n v="0"/>
    <n v="0"/>
    <n v="1"/>
    <n v="0"/>
    <n v="1"/>
    <s v="Less"/>
    <n v="4"/>
    <x v="324"/>
    <n v="1382"/>
    <s v="no"/>
    <n v="62.228654124457307"/>
    <x v="991"/>
  </r>
  <r>
    <x v="1002"/>
    <n v="75"/>
    <n v="75"/>
    <x v="0"/>
    <x v="1"/>
    <n v="11957"/>
    <x v="0"/>
    <x v="1"/>
    <x v="5"/>
    <s v="Somerst"/>
    <s v="1Fam"/>
    <n v="83.140020408338017"/>
    <x v="0"/>
    <n v="8"/>
    <s v="High"/>
    <n v="2006"/>
    <n v="2006"/>
    <n v="1574"/>
    <s v="no"/>
    <s v="Above Average"/>
    <n v="1574"/>
    <n v="0"/>
    <s v="1 Floor"/>
    <n v="1574"/>
    <s v="no"/>
    <s v="Above Average"/>
    <n v="0"/>
    <n v="0"/>
    <n v="2"/>
    <n v="0"/>
    <n v="2"/>
    <s v="Less"/>
    <n v="7"/>
    <x v="537"/>
    <n v="3148"/>
    <s v="no"/>
    <n v="73.697585768742059"/>
    <x v="992"/>
  </r>
  <r>
    <x v="1003"/>
    <s v="NA"/>
    <n v="69"/>
    <x v="0"/>
    <x v="0"/>
    <n v="11500"/>
    <x v="0"/>
    <x v="1"/>
    <x v="6"/>
    <s v=""/>
    <s v="Duplex"/>
    <n v="67.115548801871967"/>
    <x v="2"/>
    <n v="5"/>
    <s v="Low"/>
    <n v="1976"/>
    <n v="1976"/>
    <n v="1680"/>
    <s v="no"/>
    <s v="Above Average"/>
    <n v="1680"/>
    <n v="0"/>
    <s v="1 Floor"/>
    <n v="1680"/>
    <s v="no"/>
    <s v="Above Average"/>
    <n v="0"/>
    <n v="0"/>
    <n v="2"/>
    <n v="0"/>
    <n v="2"/>
    <s v="Less"/>
    <n v="8"/>
    <x v="538"/>
    <n v="3360"/>
    <s v="no"/>
    <n v="40.745535714285715"/>
    <x v="993"/>
  </r>
  <r>
    <x v="1004"/>
    <n v="43"/>
    <n v="43"/>
    <x v="0"/>
    <x v="0"/>
    <n v="3182"/>
    <x v="0"/>
    <x v="0"/>
    <x v="21"/>
    <s v=""/>
    <s v="TwnhsE"/>
    <n v="63.149684044233808"/>
    <x v="2"/>
    <n v="7"/>
    <s v="High"/>
    <n v="2005"/>
    <n v="2006"/>
    <n v="1346"/>
    <s v="no"/>
    <s v="Above Average"/>
    <n v="1504"/>
    <n v="0"/>
    <s v="1 Floor"/>
    <n v="1504"/>
    <s v="no"/>
    <s v="Below Average"/>
    <n v="0"/>
    <n v="0"/>
    <n v="2"/>
    <n v="0"/>
    <n v="2"/>
    <s v="Less"/>
    <n v="7"/>
    <x v="111"/>
    <n v="2850"/>
    <s v="no"/>
    <n v="63.508771929824562"/>
    <x v="994"/>
  </r>
  <r>
    <x v="1005"/>
    <n v="65"/>
    <n v="65"/>
    <x v="0"/>
    <x v="0"/>
    <n v="8385"/>
    <x v="0"/>
    <x v="0"/>
    <x v="0"/>
    <s v="CollgCr"/>
    <s v="1Fam"/>
    <n v="74.535824409408733"/>
    <x v="0"/>
    <n v="5"/>
    <s v="Low"/>
    <n v="1977"/>
    <n v="1977"/>
    <n v="985"/>
    <s v="no"/>
    <s v="Below Average"/>
    <n v="985"/>
    <n v="0"/>
    <s v="1 Floor"/>
    <n v="985"/>
    <s v="no"/>
    <s v="Below Average"/>
    <n v="0"/>
    <n v="0"/>
    <n v="2"/>
    <n v="0"/>
    <n v="2"/>
    <s v="Less"/>
    <n v="6"/>
    <x v="219"/>
    <n v="1970"/>
    <s v="no"/>
    <n v="76.09137055837563"/>
    <x v="995"/>
  </r>
  <r>
    <x v="1006"/>
    <s v="NA"/>
    <n v="69"/>
    <x v="0"/>
    <x v="0"/>
    <n v="12155"/>
    <x v="0"/>
    <x v="1"/>
    <x v="11"/>
    <s v="NAmes"/>
    <s v="1Fam"/>
    <n v="65.191384752822614"/>
    <x v="1"/>
    <n v="6"/>
    <s v="Low"/>
    <n v="1970"/>
    <n v="1970"/>
    <n v="1657"/>
    <s v="no"/>
    <s v="Above Average"/>
    <n v="1657"/>
    <n v="0"/>
    <s v="1 Floor"/>
    <n v="1657"/>
    <s v="no"/>
    <s v="Above Average"/>
    <n v="0"/>
    <n v="1"/>
    <n v="2"/>
    <n v="0"/>
    <n v="3"/>
    <s v="More"/>
    <n v="7"/>
    <x v="86"/>
    <n v="3314"/>
    <s v="no"/>
    <n v="49.336149668074832"/>
    <x v="996"/>
  </r>
  <r>
    <x v="1007"/>
    <n v="21"/>
    <n v="21"/>
    <x v="1"/>
    <x v="0"/>
    <n v="2217"/>
    <x v="0"/>
    <x v="0"/>
    <x v="14"/>
    <s v=""/>
    <s v="TwnhsE"/>
    <s v=""/>
    <x v="2"/>
    <n v="4"/>
    <s v="Low"/>
    <n v="1970"/>
    <n v="1970"/>
    <n v="546"/>
    <s v="no"/>
    <s v="Below Average"/>
    <n v="546"/>
    <n v="546"/>
    <s v="2 Floors"/>
    <n v="1092"/>
    <s v="no"/>
    <s v="Below Average"/>
    <n v="0"/>
    <n v="0"/>
    <n v="1"/>
    <n v="1"/>
    <n v="2"/>
    <s v="Less"/>
    <n v="6"/>
    <x v="209"/>
    <n v="1638"/>
    <s v="no"/>
    <n v="53.724053724053725"/>
    <x v="651"/>
  </r>
  <r>
    <x v="1008"/>
    <n v="43"/>
    <n v="43"/>
    <x v="0"/>
    <x v="0"/>
    <n v="12118"/>
    <x v="0"/>
    <x v="1"/>
    <x v="4"/>
    <s v="Mitchel"/>
    <s v="1Fam"/>
    <n v="69.371268986915226"/>
    <x v="1"/>
    <n v="7"/>
    <s v="High"/>
    <n v="2004"/>
    <n v="2005"/>
    <n v="1710"/>
    <s v="no"/>
    <s v="Above Average"/>
    <n v="1710"/>
    <n v="0"/>
    <s v="1 Floor"/>
    <n v="1710"/>
    <s v="no"/>
    <s v="Above Average"/>
    <n v="0"/>
    <n v="0"/>
    <n v="2"/>
    <n v="0"/>
    <n v="2"/>
    <s v="Less"/>
    <n v="7"/>
    <x v="270"/>
    <n v="3420"/>
    <s v="no"/>
    <n v="70.175438596491233"/>
    <x v="997"/>
  </r>
  <r>
    <x v="1009"/>
    <n v="60"/>
    <n v="60"/>
    <x v="0"/>
    <x v="0"/>
    <n v="6000"/>
    <x v="0"/>
    <x v="0"/>
    <x v="23"/>
    <s v="SWISU"/>
    <s v="1Fam"/>
    <n v="56.717772915383847"/>
    <x v="1"/>
    <n v="5"/>
    <s v="Low"/>
    <n v="1926"/>
    <n v="1950"/>
    <n v="1008"/>
    <s v="no"/>
    <s v="Below Average"/>
    <n v="1008"/>
    <n v="0"/>
    <s v="1 Floor"/>
    <n v="1522"/>
    <s v="no"/>
    <s v="Above Average"/>
    <n v="0"/>
    <n v="0"/>
    <n v="2"/>
    <n v="0"/>
    <n v="2"/>
    <s v="Less"/>
    <n v="7"/>
    <x v="452"/>
    <n v="2530"/>
    <s v="no"/>
    <n v="40.316205533596836"/>
    <x v="998"/>
  </r>
  <r>
    <x v="1010"/>
    <n v="115"/>
    <n v="115"/>
    <x v="1"/>
    <x v="1"/>
    <n v="21286"/>
    <x v="1"/>
    <x v="1"/>
    <x v="9"/>
    <s v="Sawyer"/>
    <s v="1Fam"/>
    <n v="65.835562612127291"/>
    <x v="1"/>
    <n v="5"/>
    <s v="Low"/>
    <n v="1948"/>
    <n v="1950"/>
    <n v="720"/>
    <s v="no"/>
    <s v="Below Average"/>
    <n v="720"/>
    <n v="551"/>
    <s v="2 Floors"/>
    <n v="1271"/>
    <s v="no"/>
    <s v="Below Average"/>
    <n v="0"/>
    <n v="0"/>
    <n v="2"/>
    <n v="0"/>
    <n v="2"/>
    <s v="Less"/>
    <n v="7"/>
    <x v="152"/>
    <n v="1991"/>
    <s v="no"/>
    <n v="67.805123053741838"/>
    <x v="999"/>
  </r>
  <r>
    <x v="1011"/>
    <n v="75"/>
    <n v="75"/>
    <x v="0"/>
    <x v="1"/>
    <n v="9825"/>
    <x v="0"/>
    <x v="0"/>
    <x v="15"/>
    <s v=""/>
    <s v="Duplex"/>
    <n v="61.772149970231268"/>
    <x v="2"/>
    <n v="5"/>
    <s v="Low"/>
    <n v="1965"/>
    <n v="1965"/>
    <n v="0"/>
    <s v="yes"/>
    <s v="Below Average"/>
    <n v="1664"/>
    <n v="0"/>
    <s v="1 Floor"/>
    <n v="1664"/>
    <s v="no"/>
    <s v="Above Average"/>
    <n v="0"/>
    <n v="0"/>
    <n v="2"/>
    <n v="0"/>
    <n v="2"/>
    <s v="Less"/>
    <n v="8"/>
    <x v="98"/>
    <n v="1664"/>
    <s v="no"/>
    <n v="60.096153846153847"/>
    <x v="1000"/>
  </r>
  <r>
    <x v="1012"/>
    <n v="55"/>
    <n v="55"/>
    <x v="0"/>
    <x v="0"/>
    <n v="10592"/>
    <x v="0"/>
    <x v="1"/>
    <x v="2"/>
    <s v="Crawfor"/>
    <s v="1Fam"/>
    <n v="74.989820121918996"/>
    <x v="0"/>
    <n v="6"/>
    <s v="Low"/>
    <n v="1923"/>
    <n v="1996"/>
    <n v="602"/>
    <s v="no"/>
    <s v="Below Average"/>
    <n v="900"/>
    <n v="602"/>
    <s v="2 Floors"/>
    <n v="1502"/>
    <s v="no"/>
    <s v="Below Average"/>
    <n v="0"/>
    <n v="0"/>
    <n v="1"/>
    <n v="1"/>
    <n v="2"/>
    <s v="Less"/>
    <n v="7"/>
    <x v="258"/>
    <n v="2104"/>
    <s v="no"/>
    <n v="78.422053231939159"/>
    <x v="1001"/>
  </r>
  <r>
    <x v="1013"/>
    <n v="60"/>
    <n v="60"/>
    <x v="0"/>
    <x v="0"/>
    <n v="7200"/>
    <x v="0"/>
    <x v="0"/>
    <x v="7"/>
    <s v="OldTown"/>
    <s v="1Fam"/>
    <n v="57.90974368543602"/>
    <x v="1"/>
    <n v="5"/>
    <s v="Low"/>
    <n v="1910"/>
    <n v="2006"/>
    <n v="1022"/>
    <s v="no"/>
    <s v="Below Average"/>
    <n v="1022"/>
    <n v="0"/>
    <s v="1 Floor"/>
    <n v="1022"/>
    <s v="no"/>
    <s v="Below Average"/>
    <n v="1"/>
    <n v="0"/>
    <n v="1"/>
    <n v="0"/>
    <n v="2"/>
    <s v="Less"/>
    <n v="4"/>
    <x v="82"/>
    <n v="2044"/>
    <s v="no"/>
    <n v="41.585127201565555"/>
    <x v="1002"/>
  </r>
  <r>
    <x v="1014"/>
    <n v="60"/>
    <n v="60"/>
    <x v="0"/>
    <x v="0"/>
    <n v="11664"/>
    <x v="0"/>
    <x v="1"/>
    <x v="11"/>
    <s v="NAmes"/>
    <s v="1Fam"/>
    <n v="65.191384752822614"/>
    <x v="1"/>
    <n v="6"/>
    <s v="Low"/>
    <n v="1948"/>
    <n v="1950"/>
    <n v="1082"/>
    <s v="no"/>
    <s v="Above Average"/>
    <n v="1082"/>
    <n v="0"/>
    <s v="1 Floor"/>
    <n v="1082"/>
    <s v="no"/>
    <s v="Below Average"/>
    <n v="0"/>
    <n v="0"/>
    <n v="1"/>
    <n v="0"/>
    <n v="1"/>
    <s v="Less"/>
    <n v="5"/>
    <x v="539"/>
    <n v="2164"/>
    <s v="no"/>
    <n v="55.083179297597042"/>
    <x v="1003"/>
  </r>
  <r>
    <x v="1015"/>
    <n v="70"/>
    <n v="70"/>
    <x v="0"/>
    <x v="1"/>
    <n v="8400"/>
    <x v="0"/>
    <x v="0"/>
    <x v="6"/>
    <s v="NWAmes"/>
    <s v="1Fam"/>
    <n v="67.115548801871967"/>
    <x v="1"/>
    <n v="8"/>
    <s v="High"/>
    <n v="2001"/>
    <n v="2001"/>
    <n v="810"/>
    <s v="no"/>
    <s v="Below Average"/>
    <n v="810"/>
    <n v="855"/>
    <s v="2 Floors"/>
    <n v="1665"/>
    <s v="no"/>
    <s v="Above Average"/>
    <n v="1"/>
    <n v="0"/>
    <n v="2"/>
    <n v="1"/>
    <n v="4"/>
    <s v="More"/>
    <n v="6"/>
    <x v="540"/>
    <n v="2475"/>
    <s v="no"/>
    <n v="91.717171717171723"/>
    <x v="1004"/>
  </r>
  <r>
    <x v="1016"/>
    <n v="73"/>
    <n v="73"/>
    <x v="0"/>
    <x v="1"/>
    <n v="11883"/>
    <x v="0"/>
    <x v="1"/>
    <x v="0"/>
    <s v="CollgCr"/>
    <s v="1Fam"/>
    <n v="74.535824409408733"/>
    <x v="0"/>
    <n v="7"/>
    <s v="High"/>
    <n v="1996"/>
    <n v="1996"/>
    <n v="1504"/>
    <s v="no"/>
    <s v="Above Average"/>
    <n v="1504"/>
    <n v="0"/>
    <s v="1 Floor"/>
    <n v="1504"/>
    <s v="no"/>
    <s v="Below Average"/>
    <n v="1"/>
    <n v="0"/>
    <n v="2"/>
    <n v="0"/>
    <n v="3"/>
    <s v="More"/>
    <n v="6"/>
    <x v="541"/>
    <n v="3008"/>
    <s v="no"/>
    <n v="67.486702127659569"/>
    <x v="1005"/>
  </r>
  <r>
    <x v="1017"/>
    <s v="NA"/>
    <n v="69"/>
    <x v="0"/>
    <x v="0"/>
    <n v="5814"/>
    <x v="0"/>
    <x v="0"/>
    <x v="18"/>
    <s v=""/>
    <s v="TwnhsE"/>
    <n v="100.53527892314388"/>
    <x v="2"/>
    <n v="8"/>
    <s v="High"/>
    <n v="1984"/>
    <n v="1984"/>
    <n v="1220"/>
    <s v="no"/>
    <s v="Above Average"/>
    <n v="1360"/>
    <n v="0"/>
    <s v="1 Floor"/>
    <n v="1360"/>
    <s v="no"/>
    <s v="Below Average"/>
    <n v="1"/>
    <n v="0"/>
    <n v="1"/>
    <n v="0"/>
    <n v="2"/>
    <s v="Less"/>
    <n v="4"/>
    <x v="229"/>
    <n v="2580"/>
    <s v="no"/>
    <n v="72.674418604651166"/>
    <x v="1006"/>
  </r>
  <r>
    <x v="1018"/>
    <s v="NA"/>
    <n v="69"/>
    <x v="0"/>
    <x v="0"/>
    <n v="10784"/>
    <x v="0"/>
    <x v="1"/>
    <x v="17"/>
    <s v="Gilbert"/>
    <s v="1Fam"/>
    <n v="77.47396854876844"/>
    <x v="0"/>
    <n v="7"/>
    <s v="High"/>
    <n v="1991"/>
    <n v="1992"/>
    <n v="384"/>
    <s v="no"/>
    <s v="Below Average"/>
    <n v="802"/>
    <n v="670"/>
    <s v="2 Floors"/>
    <n v="1472"/>
    <s v="no"/>
    <s v="Below Average"/>
    <n v="0"/>
    <n v="0"/>
    <n v="2"/>
    <n v="1"/>
    <n v="3"/>
    <s v="More"/>
    <n v="7"/>
    <x v="39"/>
    <n v="1856"/>
    <s v="no"/>
    <n v="86.206896551724142"/>
    <x v="1007"/>
  </r>
  <r>
    <x v="1019"/>
    <n v="43"/>
    <n v="43"/>
    <x v="0"/>
    <x v="0"/>
    <n v="3013"/>
    <x v="0"/>
    <x v="0"/>
    <x v="21"/>
    <s v=""/>
    <s v="TwnhsE"/>
    <n v="63.149684044233808"/>
    <x v="2"/>
    <n v="7"/>
    <s v="High"/>
    <n v="2005"/>
    <n v="2005"/>
    <n v="1362"/>
    <s v="no"/>
    <s v="Above Average"/>
    <n v="1506"/>
    <n v="0"/>
    <s v="1 Floor"/>
    <n v="1506"/>
    <s v="no"/>
    <s v="Below Average"/>
    <n v="0"/>
    <n v="0"/>
    <n v="2"/>
    <n v="0"/>
    <n v="2"/>
    <s v="Less"/>
    <n v="6"/>
    <x v="542"/>
    <n v="2868"/>
    <s v="no"/>
    <n v="74.438633193863325"/>
    <x v="1008"/>
  </r>
  <r>
    <x v="1020"/>
    <n v="60"/>
    <n v="60"/>
    <x v="0"/>
    <x v="0"/>
    <n v="7024"/>
    <x v="0"/>
    <x v="0"/>
    <x v="15"/>
    <s v="Edwards"/>
    <s v="1Fam"/>
    <n v="61.772149970231268"/>
    <x v="1"/>
    <n v="4"/>
    <s v="Low"/>
    <n v="2005"/>
    <n v="2005"/>
    <n v="1132"/>
    <s v="no"/>
    <s v="Above Average"/>
    <n v="1132"/>
    <n v="0"/>
    <s v="1 Floor"/>
    <n v="1132"/>
    <s v="no"/>
    <s v="Below Average"/>
    <n v="1"/>
    <n v="0"/>
    <n v="1"/>
    <n v="1"/>
    <n v="3"/>
    <s v="More"/>
    <n v="5"/>
    <x v="105"/>
    <n v="2264"/>
    <s v="no"/>
    <n v="77.738515901060069"/>
    <x v="1009"/>
  </r>
  <r>
    <x v="1021"/>
    <n v="64"/>
    <n v="64"/>
    <x v="0"/>
    <x v="0"/>
    <n v="7406"/>
    <x v="0"/>
    <x v="0"/>
    <x v="0"/>
    <s v="CollgCr"/>
    <s v="1Fam"/>
    <n v="74.535824409408733"/>
    <x v="0"/>
    <n v="7"/>
    <s v="High"/>
    <n v="2006"/>
    <n v="2006"/>
    <n v="1199"/>
    <s v="no"/>
    <s v="Above Average"/>
    <n v="1220"/>
    <n v="0"/>
    <s v="1 Floor"/>
    <n v="1220"/>
    <s v="no"/>
    <s v="Below Average"/>
    <n v="1"/>
    <n v="0"/>
    <n v="2"/>
    <n v="0"/>
    <n v="3"/>
    <s v="More"/>
    <n v="6"/>
    <x v="543"/>
    <n v="2419"/>
    <s v="no"/>
    <n v="80.198429102935094"/>
    <x v="1010"/>
  </r>
  <r>
    <x v="1022"/>
    <n v="52"/>
    <n v="52"/>
    <x v="0"/>
    <x v="0"/>
    <n v="9439"/>
    <x v="0"/>
    <x v="0"/>
    <x v="7"/>
    <s v="OldTown"/>
    <s v="1Fam"/>
    <n v="57.90974368543602"/>
    <x v="1"/>
    <n v="5"/>
    <s v="Low"/>
    <n v="1930"/>
    <n v="1950"/>
    <n v="912"/>
    <s v="no"/>
    <s v="Below Average"/>
    <n v="912"/>
    <n v="336"/>
    <s v="2 Floors"/>
    <n v="1248"/>
    <s v="no"/>
    <s v="Below Average"/>
    <n v="0"/>
    <n v="0"/>
    <n v="1"/>
    <n v="0"/>
    <n v="1"/>
    <s v="Less"/>
    <n v="6"/>
    <x v="114"/>
    <n v="2160"/>
    <s v="no"/>
    <n v="40.277777777777779"/>
    <x v="1011"/>
  </r>
  <r>
    <x v="1023"/>
    <n v="43"/>
    <n v="43"/>
    <x v="0"/>
    <x v="0"/>
    <n v="3182"/>
    <x v="0"/>
    <x v="0"/>
    <x v="21"/>
    <s v=""/>
    <s v="TwnhsE"/>
    <n v="63.149684044233808"/>
    <x v="2"/>
    <n v="7"/>
    <s v="High"/>
    <n v="2005"/>
    <n v="2006"/>
    <n v="1346"/>
    <s v="no"/>
    <s v="Above Average"/>
    <n v="1504"/>
    <n v="0"/>
    <s v="1 Floor"/>
    <n v="1504"/>
    <s v="no"/>
    <s v="Below Average"/>
    <n v="0"/>
    <n v="0"/>
    <n v="2"/>
    <n v="0"/>
    <n v="2"/>
    <s v="Less"/>
    <n v="7"/>
    <x v="272"/>
    <n v="2850"/>
    <s v="no"/>
    <n v="67.017543859649123"/>
    <x v="1012"/>
  </r>
  <r>
    <x v="1024"/>
    <s v="NA"/>
    <n v="69"/>
    <x v="0"/>
    <x v="0"/>
    <n v="15498"/>
    <x v="0"/>
    <x v="1"/>
    <x v="16"/>
    <s v="Timber"/>
    <s v="1Fam"/>
    <n v="78.098980385544763"/>
    <x v="0"/>
    <n v="8"/>
    <s v="High"/>
    <n v="1976"/>
    <n v="1976"/>
    <n v="1565"/>
    <s v="no"/>
    <s v="Above Average"/>
    <n v="2898"/>
    <n v="0"/>
    <s v="1 Floor"/>
    <n v="2898"/>
    <s v="yes"/>
    <s v="Above Average"/>
    <n v="1"/>
    <n v="0"/>
    <n v="2"/>
    <n v="0"/>
    <n v="3"/>
    <s v="More"/>
    <n v="10"/>
    <x v="544"/>
    <n v="4463"/>
    <s v="no"/>
    <n v="64.306520277840022"/>
    <x v="1013"/>
  </r>
  <r>
    <x v="1025"/>
    <n v="70"/>
    <n v="70"/>
    <x v="0"/>
    <x v="1"/>
    <n v="7700"/>
    <x v="0"/>
    <x v="0"/>
    <x v="0"/>
    <s v="CollgCr"/>
    <s v="1Fam"/>
    <n v="74.535824409408733"/>
    <x v="0"/>
    <n v="5"/>
    <s v="Low"/>
    <n v="1972"/>
    <n v="1972"/>
    <n v="882"/>
    <s v="no"/>
    <s v="Below Average"/>
    <n v="882"/>
    <n v="0"/>
    <s v="1 Floor"/>
    <n v="882"/>
    <s v="no"/>
    <s v="Below Average"/>
    <n v="1"/>
    <n v="0"/>
    <n v="1"/>
    <n v="0"/>
    <n v="2"/>
    <s v="Less"/>
    <n v="5"/>
    <x v="353"/>
    <n v="1764"/>
    <s v="no"/>
    <n v="63.775510204081634"/>
    <x v="1014"/>
  </r>
  <r>
    <x v="1026"/>
    <n v="73"/>
    <n v="73"/>
    <x v="0"/>
    <x v="1"/>
    <n v="9300"/>
    <x v="0"/>
    <x v="0"/>
    <x v="11"/>
    <s v="NAmes"/>
    <s v="1Fam"/>
    <n v="65.191384752822614"/>
    <x v="1"/>
    <n v="5"/>
    <s v="Low"/>
    <n v="1960"/>
    <n v="1960"/>
    <n v="1268"/>
    <s v="no"/>
    <s v="Above Average"/>
    <n v="1264"/>
    <n v="0"/>
    <s v="1 Floor"/>
    <n v="1264"/>
    <s v="no"/>
    <s v="Below Average"/>
    <n v="1"/>
    <n v="0"/>
    <n v="1"/>
    <n v="0"/>
    <n v="2"/>
    <s v="Less"/>
    <n v="6"/>
    <x v="522"/>
    <n v="2532"/>
    <s v="no"/>
    <n v="66.153238546603475"/>
    <x v="1015"/>
  </r>
  <r>
    <x v="1027"/>
    <n v="71"/>
    <n v="71"/>
    <x v="0"/>
    <x v="1"/>
    <n v="9520"/>
    <x v="0"/>
    <x v="0"/>
    <x v="16"/>
    <s v="Timber"/>
    <s v="1Fam"/>
    <n v="78.098980385544763"/>
    <x v="0"/>
    <n v="8"/>
    <s v="High"/>
    <n v="2007"/>
    <n v="2008"/>
    <n v="1638"/>
    <s v="no"/>
    <s v="Above Average"/>
    <n v="1646"/>
    <n v="0"/>
    <s v="1 Floor"/>
    <n v="1646"/>
    <s v="no"/>
    <s v="Above Average"/>
    <n v="1"/>
    <n v="0"/>
    <n v="2"/>
    <n v="0"/>
    <n v="3"/>
    <s v="More"/>
    <n v="7"/>
    <x v="545"/>
    <n v="3284"/>
    <s v="no"/>
    <n v="89.243909866017049"/>
    <x v="1016"/>
  </r>
  <r>
    <x v="1028"/>
    <n v="79"/>
    <n v="79"/>
    <x v="0"/>
    <x v="1"/>
    <n v="9492"/>
    <x v="0"/>
    <x v="0"/>
    <x v="11"/>
    <s v="NAmes"/>
    <s v="1Fam"/>
    <n v="65.191384752822614"/>
    <x v="1"/>
    <n v="5"/>
    <s v="Low"/>
    <n v="1941"/>
    <n v="1950"/>
    <n v="768"/>
    <s v="no"/>
    <s v="Below Average"/>
    <n v="968"/>
    <n v="408"/>
    <s v="2 Floors"/>
    <n v="1376"/>
    <s v="no"/>
    <s v="Below Average"/>
    <n v="1"/>
    <n v="0"/>
    <n v="1"/>
    <n v="0"/>
    <n v="2"/>
    <s v="Less"/>
    <n v="6"/>
    <x v="123"/>
    <n v="2144"/>
    <s v="no"/>
    <n v="48.973880597014926"/>
    <x v="1017"/>
  </r>
  <r>
    <x v="1029"/>
    <n v="21"/>
    <n v="21"/>
    <x v="1"/>
    <x v="0"/>
    <n v="1680"/>
    <x v="0"/>
    <x v="0"/>
    <x v="22"/>
    <s v=""/>
    <s v="Twnhs"/>
    <s v=""/>
    <x v="2"/>
    <n v="6"/>
    <s v="Low"/>
    <n v="1972"/>
    <n v="1972"/>
    <n v="672"/>
    <s v="no"/>
    <s v="Below Average"/>
    <n v="672"/>
    <n v="546"/>
    <s v="2 Floors"/>
    <n v="1218"/>
    <s v="no"/>
    <s v="Below Average"/>
    <n v="0"/>
    <n v="1"/>
    <n v="1"/>
    <n v="1"/>
    <n v="3"/>
    <s v="More"/>
    <n v="7"/>
    <x v="9"/>
    <n v="1890"/>
    <s v="no"/>
    <n v="62.433862433862437"/>
    <x v="1018"/>
  </r>
  <r>
    <x v="1030"/>
    <s v="NA"/>
    <n v="69"/>
    <x v="0"/>
    <x v="0"/>
    <n v="7082"/>
    <x v="0"/>
    <x v="0"/>
    <x v="23"/>
    <s v=""/>
    <s v="2fmCon"/>
    <n v="56.717772915383847"/>
    <x v="2"/>
    <n v="5"/>
    <s v="Low"/>
    <n v="1916"/>
    <n v="1995"/>
    <n v="686"/>
    <s v="no"/>
    <s v="Below Average"/>
    <n v="948"/>
    <n v="980"/>
    <s v="2 Floors"/>
    <n v="1928"/>
    <s v="no"/>
    <s v="Above Average"/>
    <n v="0"/>
    <n v="0"/>
    <n v="2"/>
    <n v="0"/>
    <n v="2"/>
    <s v="Less"/>
    <n v="10"/>
    <x v="39"/>
    <n v="2614"/>
    <s v="no"/>
    <n v="61.208875286916602"/>
    <x v="1019"/>
  </r>
  <r>
    <x v="1031"/>
    <n v="102"/>
    <n v="102"/>
    <x v="0"/>
    <x v="1"/>
    <n v="15863"/>
    <x v="0"/>
    <x v="1"/>
    <x v="23"/>
    <s v="SWISU"/>
    <s v="1Fam"/>
    <n v="56.717772915383847"/>
    <x v="1"/>
    <n v="7"/>
    <s v="High"/>
    <n v="1920"/>
    <n v="1970"/>
    <n v="824"/>
    <s v="no"/>
    <s v="Below Average"/>
    <n v="1687"/>
    <n v="998"/>
    <s v="2 Floors"/>
    <n v="3082"/>
    <s v="yes"/>
    <s v="Above Average"/>
    <n v="1"/>
    <n v="0"/>
    <n v="2"/>
    <n v="1"/>
    <n v="4"/>
    <s v="More"/>
    <n v="12"/>
    <x v="531"/>
    <n v="3906"/>
    <s v="no"/>
    <n v="50.435227854582692"/>
    <x v="1020"/>
  </r>
  <r>
    <x v="1032"/>
    <s v="NA"/>
    <n v="69"/>
    <x v="0"/>
    <x v="0"/>
    <n v="14541"/>
    <x v="0"/>
    <x v="1"/>
    <x v="3"/>
    <s v="NoRidge"/>
    <s v="1Fam"/>
    <n v="82.673563019433331"/>
    <x v="0"/>
    <n v="8"/>
    <s v="High"/>
    <n v="1993"/>
    <n v="1993"/>
    <n v="1338"/>
    <s v="no"/>
    <s v="Above Average"/>
    <n v="1352"/>
    <n v="1168"/>
    <s v="2 Floors"/>
    <n v="2520"/>
    <s v="no"/>
    <s v="Above Average"/>
    <n v="1"/>
    <n v="0"/>
    <n v="2"/>
    <n v="1"/>
    <n v="4"/>
    <s v="More"/>
    <n v="10"/>
    <x v="546"/>
    <n v="3858"/>
    <s v="no"/>
    <n v="80.35251425609124"/>
    <x v="1021"/>
  </r>
  <r>
    <x v="1033"/>
    <s v="NA"/>
    <n v="69"/>
    <x v="0"/>
    <x v="0"/>
    <n v="8125"/>
    <x v="0"/>
    <x v="0"/>
    <x v="0"/>
    <s v="CollgCr"/>
    <s v="1Fam"/>
    <n v="74.535824409408733"/>
    <x v="0"/>
    <n v="7"/>
    <s v="High"/>
    <n v="2002"/>
    <n v="2002"/>
    <n v="1654"/>
    <s v="no"/>
    <s v="Above Average"/>
    <n v="1654"/>
    <n v="0"/>
    <s v="1 Floor"/>
    <n v="1654"/>
    <s v="no"/>
    <s v="Above Average"/>
    <n v="1"/>
    <n v="0"/>
    <n v="2"/>
    <n v="0"/>
    <n v="3"/>
    <s v="More"/>
    <n v="6"/>
    <x v="22"/>
    <n v="3308"/>
    <s v="no"/>
    <n v="69.528415961305924"/>
    <x v="1022"/>
  </r>
  <r>
    <x v="1034"/>
    <n v="50"/>
    <n v="50"/>
    <x v="0"/>
    <x v="0"/>
    <n v="6305"/>
    <x v="0"/>
    <x v="0"/>
    <x v="2"/>
    <s v="Crawfor"/>
    <s v="1Fam"/>
    <n v="74.989820121918996"/>
    <x v="0"/>
    <n v="5"/>
    <s v="Low"/>
    <n v="1938"/>
    <n v="1950"/>
    <n v="920"/>
    <s v="no"/>
    <s v="Below Average"/>
    <n v="954"/>
    <n v="0"/>
    <s v="1 Floor"/>
    <n v="954"/>
    <s v="no"/>
    <s v="Below Average"/>
    <n v="0"/>
    <n v="0"/>
    <n v="1"/>
    <n v="0"/>
    <n v="1"/>
    <s v="Less"/>
    <n v="5"/>
    <x v="547"/>
    <n v="1874"/>
    <s v="no"/>
    <n v="63.900747065101385"/>
    <x v="1023"/>
  </r>
  <r>
    <x v="1035"/>
    <s v="NA"/>
    <n v="69"/>
    <x v="0"/>
    <x v="0"/>
    <n v="11500"/>
    <x v="0"/>
    <x v="1"/>
    <x v="15"/>
    <s v="Edwards"/>
    <s v="1Fam"/>
    <n v="61.772149970231268"/>
    <x v="1"/>
    <n v="4"/>
    <s v="Low"/>
    <n v="1957"/>
    <n v="1957"/>
    <n v="0"/>
    <s v="yes"/>
    <s v="Below Average"/>
    <n v="845"/>
    <n v="0"/>
    <s v="1 Floor"/>
    <n v="845"/>
    <s v="no"/>
    <s v="Below Average"/>
    <n v="0"/>
    <n v="0"/>
    <n v="1"/>
    <n v="0"/>
    <n v="1"/>
    <s v="Less"/>
    <n v="5"/>
    <x v="548"/>
    <n v="845"/>
    <s v="no"/>
    <n v="99.408284023668642"/>
    <x v="1024"/>
  </r>
  <r>
    <x v="1036"/>
    <n v="89"/>
    <n v="89"/>
    <x v="0"/>
    <x v="1"/>
    <n v="12898"/>
    <x v="0"/>
    <x v="1"/>
    <x v="16"/>
    <s v="Timber"/>
    <s v="1Fam"/>
    <n v="78.098980385544763"/>
    <x v="0"/>
    <n v="9"/>
    <s v="High"/>
    <n v="2007"/>
    <n v="2008"/>
    <n v="1620"/>
    <s v="no"/>
    <s v="Above Average"/>
    <n v="1620"/>
    <n v="0"/>
    <s v="1 Floor"/>
    <n v="1620"/>
    <s v="no"/>
    <s v="Above Average"/>
    <n v="1"/>
    <n v="0"/>
    <n v="2"/>
    <n v="0"/>
    <n v="3"/>
    <s v="More"/>
    <n v="6"/>
    <x v="549"/>
    <n v="3240"/>
    <s v="no"/>
    <n v="97.376543209876544"/>
    <x v="1025"/>
  </r>
  <r>
    <x v="1037"/>
    <s v="NA"/>
    <n v="69"/>
    <x v="0"/>
    <x v="0"/>
    <n v="9240"/>
    <x v="0"/>
    <x v="0"/>
    <x v="0"/>
    <s v="CollgCr"/>
    <s v="1Fam"/>
    <n v="74.535824409408733"/>
    <x v="0"/>
    <n v="8"/>
    <s v="High"/>
    <n v="2001"/>
    <n v="2002"/>
    <n v="1055"/>
    <s v="no"/>
    <s v="Below Average"/>
    <n v="1055"/>
    <n v="1208"/>
    <s v="2 Floors"/>
    <n v="2263"/>
    <s v="no"/>
    <s v="Above Average"/>
    <n v="0"/>
    <n v="0"/>
    <n v="2"/>
    <n v="1"/>
    <n v="3"/>
    <s v="More"/>
    <n v="7"/>
    <x v="544"/>
    <n v="3318"/>
    <s v="no"/>
    <n v="86.497890295358644"/>
    <x v="1026"/>
  </r>
  <r>
    <x v="1038"/>
    <n v="21"/>
    <n v="21"/>
    <x v="1"/>
    <x v="0"/>
    <n v="1533"/>
    <x v="0"/>
    <x v="0"/>
    <x v="14"/>
    <s v=""/>
    <s v="Twnhs"/>
    <s v=""/>
    <x v="2"/>
    <n v="4"/>
    <s v="Low"/>
    <n v="1970"/>
    <n v="2008"/>
    <n v="546"/>
    <s v="no"/>
    <s v="Below Average"/>
    <n v="798"/>
    <n v="546"/>
    <s v="2 Floors"/>
    <n v="1344"/>
    <s v="no"/>
    <s v="Below Average"/>
    <n v="0"/>
    <n v="0"/>
    <n v="1"/>
    <n v="1"/>
    <n v="2"/>
    <s v="Less"/>
    <n v="6"/>
    <x v="176"/>
    <n v="1890"/>
    <s v="no"/>
    <n v="51.322751322751323"/>
    <x v="1027"/>
  </r>
  <r>
    <x v="1039"/>
    <n v="21"/>
    <n v="21"/>
    <x v="1"/>
    <x v="0"/>
    <n v="1477"/>
    <x v="1"/>
    <x v="0"/>
    <x v="14"/>
    <s v=""/>
    <s v="TwnhsE"/>
    <s v=""/>
    <x v="2"/>
    <n v="4"/>
    <s v="Low"/>
    <n v="1970"/>
    <n v="1970"/>
    <n v="630"/>
    <s v="no"/>
    <s v="Below Average"/>
    <n v="630"/>
    <n v="0"/>
    <s v="1 Floor"/>
    <n v="630"/>
    <s v="no"/>
    <s v="Below Average"/>
    <n v="1"/>
    <n v="0"/>
    <n v="1"/>
    <n v="0"/>
    <n v="2"/>
    <s v="Less"/>
    <n v="3"/>
    <x v="65"/>
    <n v="1260"/>
    <s v="no"/>
    <n v="63.492063492063494"/>
    <x v="1028"/>
  </r>
  <r>
    <x v="1040"/>
    <n v="88"/>
    <n v="88"/>
    <x v="0"/>
    <x v="1"/>
    <n v="13125"/>
    <x v="0"/>
    <x v="1"/>
    <x v="9"/>
    <s v="Sawyer"/>
    <s v="1Fam"/>
    <n v="65.835562612127291"/>
    <x v="1"/>
    <n v="5"/>
    <s v="Low"/>
    <n v="1957"/>
    <n v="2000"/>
    <n v="1134"/>
    <s v="no"/>
    <s v="Above Average"/>
    <n v="1803"/>
    <n v="0"/>
    <s v="1 Floor"/>
    <n v="1803"/>
    <s v="no"/>
    <s v="Above Average"/>
    <n v="1"/>
    <n v="0"/>
    <n v="2"/>
    <n v="0"/>
    <n v="3"/>
    <s v="More"/>
    <n v="8"/>
    <x v="106"/>
    <n v="2937"/>
    <s v="no"/>
    <n v="52.774940415389857"/>
    <x v="1029"/>
  </r>
  <r>
    <x v="1041"/>
    <s v="NA"/>
    <n v="69"/>
    <x v="0"/>
    <x v="0"/>
    <n v="9130"/>
    <x v="0"/>
    <x v="0"/>
    <x v="6"/>
    <s v="NWAmes"/>
    <s v="1Fam"/>
    <n v="67.115548801871967"/>
    <x v="1"/>
    <n v="6"/>
    <s v="Low"/>
    <n v="1966"/>
    <n v="2000"/>
    <n v="800"/>
    <s v="no"/>
    <s v="Below Average"/>
    <n v="800"/>
    <n v="832"/>
    <s v="2 Floors"/>
    <n v="1632"/>
    <s v="no"/>
    <s v="Above Average"/>
    <n v="0"/>
    <n v="1"/>
    <n v="1"/>
    <n v="1"/>
    <n v="3"/>
    <s v="More"/>
    <n v="7"/>
    <x v="151"/>
    <n v="2432"/>
    <s v="no"/>
    <n v="71.13486842105263"/>
    <x v="1030"/>
  </r>
  <r>
    <x v="1042"/>
    <n v="34"/>
    <n v="34"/>
    <x v="0"/>
    <x v="0"/>
    <n v="5381"/>
    <x v="0"/>
    <x v="0"/>
    <x v="10"/>
    <s v=""/>
    <s v="Twnhs"/>
    <n v="92.435750489847905"/>
    <x v="2"/>
    <n v="6"/>
    <s v="Low"/>
    <n v="2005"/>
    <n v="2005"/>
    <n v="1306"/>
    <s v="no"/>
    <s v="Above Average"/>
    <n v="1306"/>
    <n v="0"/>
    <s v="1 Floor"/>
    <n v="1306"/>
    <s v="no"/>
    <s v="Below Average"/>
    <n v="1"/>
    <n v="0"/>
    <n v="2"/>
    <n v="0"/>
    <n v="3"/>
    <s v="More"/>
    <n v="5"/>
    <x v="420"/>
    <n v="2612"/>
    <s v="no"/>
    <n v="75.038284839203669"/>
    <x v="1031"/>
  </r>
  <r>
    <x v="1043"/>
    <n v="86"/>
    <n v="86"/>
    <x v="0"/>
    <x v="1"/>
    <n v="11839"/>
    <x v="0"/>
    <x v="1"/>
    <x v="12"/>
    <s v="SawyerW"/>
    <s v="1Fam"/>
    <n v="71.682411868126678"/>
    <x v="0"/>
    <n v="7"/>
    <s v="High"/>
    <n v="1990"/>
    <n v="1990"/>
    <n v="1475"/>
    <s v="no"/>
    <s v="Above Average"/>
    <n v="1532"/>
    <n v="797"/>
    <s v="2 Floors"/>
    <n v="2329"/>
    <s v="no"/>
    <s v="Above Average"/>
    <n v="1"/>
    <n v="0"/>
    <n v="2"/>
    <n v="1"/>
    <n v="4"/>
    <s v="More"/>
    <n v="10"/>
    <x v="550"/>
    <n v="3804"/>
    <s v="no"/>
    <n v="68.948475289169295"/>
    <x v="1032"/>
  </r>
  <r>
    <x v="1044"/>
    <n v="80"/>
    <n v="80"/>
    <x v="0"/>
    <x v="1"/>
    <n v="9600"/>
    <x v="0"/>
    <x v="0"/>
    <x v="6"/>
    <s v="NWAmes"/>
    <s v="1Fam"/>
    <n v="67.115548801871967"/>
    <x v="1"/>
    <n v="8"/>
    <s v="High"/>
    <n v="1981"/>
    <n v="1981"/>
    <n v="2524"/>
    <s v="yes"/>
    <s v="Above Average"/>
    <n v="2524"/>
    <n v="0"/>
    <s v="1 Floor"/>
    <n v="2524"/>
    <s v="no"/>
    <s v="Above Average"/>
    <n v="1"/>
    <n v="0"/>
    <n v="2"/>
    <n v="1"/>
    <n v="4"/>
    <s v="More"/>
    <n v="9"/>
    <x v="551"/>
    <n v="5048"/>
    <s v="yes"/>
    <n v="55.071315372424721"/>
    <x v="1033"/>
  </r>
  <r>
    <x v="1045"/>
    <s v="NA"/>
    <n v="69"/>
    <x v="0"/>
    <x v="0"/>
    <n v="13680"/>
    <x v="0"/>
    <x v="1"/>
    <x v="15"/>
    <s v="Edwards"/>
    <s v="1Fam"/>
    <n v="61.772149970231268"/>
    <x v="1"/>
    <n v="3"/>
    <s v="Low"/>
    <n v="1955"/>
    <n v="1955"/>
    <n v="0"/>
    <s v="yes"/>
    <s v="Below Average"/>
    <n v="1733"/>
    <n v="0"/>
    <s v="1 Floor"/>
    <n v="1733"/>
    <s v="no"/>
    <s v="Above Average"/>
    <n v="0"/>
    <n v="0"/>
    <n v="2"/>
    <n v="0"/>
    <n v="2"/>
    <s v="Less"/>
    <n v="8"/>
    <x v="552"/>
    <n v="1733"/>
    <s v="no"/>
    <n v="80.553952683208308"/>
    <x v="1034"/>
  </r>
  <r>
    <x v="1046"/>
    <n v="85"/>
    <n v="85"/>
    <x v="0"/>
    <x v="1"/>
    <n v="16056"/>
    <x v="0"/>
    <x v="1"/>
    <x v="18"/>
    <s v="StoneBr"/>
    <s v="1Fam"/>
    <n v="100.53527892314388"/>
    <x v="0"/>
    <n v="9"/>
    <s v="High"/>
    <n v="2005"/>
    <n v="2006"/>
    <n v="1992"/>
    <s v="no"/>
    <s v="Above Average"/>
    <n v="1992"/>
    <n v="876"/>
    <s v="2 Floors"/>
    <n v="2868"/>
    <s v="yes"/>
    <s v="Above Average"/>
    <n v="0"/>
    <n v="0"/>
    <n v="3"/>
    <n v="1"/>
    <n v="4"/>
    <s v="More"/>
    <n v="11"/>
    <x v="553"/>
    <n v="4860"/>
    <s v="yes"/>
    <n v="114.52283950617284"/>
    <x v="1035"/>
  </r>
  <r>
    <x v="1047"/>
    <n v="57"/>
    <n v="57"/>
    <x v="0"/>
    <x v="0"/>
    <n v="9245"/>
    <x v="0"/>
    <x v="0"/>
    <x v="0"/>
    <s v="CollgCr"/>
    <s v="1Fam"/>
    <n v="74.535824409408733"/>
    <x v="0"/>
    <n v="5"/>
    <s v="Low"/>
    <n v="1994"/>
    <n v="1995"/>
    <n v="990"/>
    <s v="no"/>
    <s v="Below Average"/>
    <n v="990"/>
    <n v="0"/>
    <s v="1 Floor"/>
    <n v="990"/>
    <s v="no"/>
    <s v="Below Average"/>
    <n v="0"/>
    <n v="1"/>
    <n v="1"/>
    <n v="0"/>
    <n v="2"/>
    <s v="Less"/>
    <n v="5"/>
    <x v="35"/>
    <n v="1980"/>
    <s v="no"/>
    <n v="73.232323232323239"/>
    <x v="1036"/>
  </r>
  <r>
    <x v="1048"/>
    <n v="100"/>
    <n v="100"/>
    <x v="0"/>
    <x v="1"/>
    <n v="21750"/>
    <x v="1"/>
    <x v="1"/>
    <x v="4"/>
    <s v="Mitchel"/>
    <s v="1Fam"/>
    <n v="69.371268986915226"/>
    <x v="1"/>
    <n v="5"/>
    <s v="Low"/>
    <n v="1960"/>
    <n v="2006"/>
    <n v="0"/>
    <s v="yes"/>
    <s v="Below Average"/>
    <n v="1771"/>
    <n v="0"/>
    <s v="1 Floor"/>
    <n v="1771"/>
    <s v="no"/>
    <s v="Above Average"/>
    <n v="0"/>
    <n v="0"/>
    <n v="1"/>
    <n v="0"/>
    <n v="1"/>
    <s v="Less"/>
    <n v="9"/>
    <x v="99"/>
    <n v="1771"/>
    <s v="no"/>
    <n v="64.935064935064929"/>
    <x v="1037"/>
  </r>
  <r>
    <x v="1049"/>
    <n v="60"/>
    <n v="60"/>
    <x v="0"/>
    <x v="0"/>
    <n v="11100"/>
    <x v="0"/>
    <x v="1"/>
    <x v="15"/>
    <s v="Edwards"/>
    <s v="1Fam"/>
    <n v="61.772149970231268"/>
    <x v="1"/>
    <n v="4"/>
    <s v="Low"/>
    <n v="1946"/>
    <n v="2006"/>
    <n v="0"/>
    <s v="yes"/>
    <s v="Below Average"/>
    <n v="930"/>
    <n v="0"/>
    <s v="1 Floor"/>
    <n v="930"/>
    <s v="no"/>
    <s v="Below Average"/>
    <n v="0"/>
    <n v="0"/>
    <n v="1"/>
    <n v="0"/>
    <n v="1"/>
    <s v="Less"/>
    <n v="6"/>
    <x v="554"/>
    <n v="930"/>
    <s v="no"/>
    <n v="91.290322580645167"/>
    <x v="1038"/>
  </r>
  <r>
    <x v="1050"/>
    <n v="73"/>
    <n v="73"/>
    <x v="0"/>
    <x v="1"/>
    <n v="8993"/>
    <x v="0"/>
    <x v="0"/>
    <x v="17"/>
    <s v="Gilbert"/>
    <s v="1Fam"/>
    <n v="77.47396854876844"/>
    <x v="0"/>
    <n v="7"/>
    <s v="High"/>
    <n v="2007"/>
    <n v="2007"/>
    <n v="1302"/>
    <s v="no"/>
    <s v="Above Average"/>
    <n v="1302"/>
    <n v="0"/>
    <s v="1 Floor"/>
    <n v="1302"/>
    <s v="no"/>
    <s v="Below Average"/>
    <n v="0"/>
    <n v="0"/>
    <n v="2"/>
    <n v="0"/>
    <n v="2"/>
    <s v="Less"/>
    <n v="6"/>
    <x v="555"/>
    <n v="2604"/>
    <s v="no"/>
    <n v="67.774577572964674"/>
    <x v="1039"/>
  </r>
  <r>
    <x v="1051"/>
    <n v="103"/>
    <n v="103"/>
    <x v="0"/>
    <x v="1"/>
    <n v="11175"/>
    <x v="0"/>
    <x v="1"/>
    <x v="0"/>
    <s v="CollgCr"/>
    <s v="1Fam"/>
    <n v="74.535824409408733"/>
    <x v="0"/>
    <n v="7"/>
    <s v="High"/>
    <n v="2007"/>
    <n v="2007"/>
    <n v="1316"/>
    <s v="no"/>
    <s v="Above Average"/>
    <n v="1316"/>
    <n v="0"/>
    <s v="1 Floor"/>
    <n v="1316"/>
    <s v="no"/>
    <s v="Below Average"/>
    <n v="0"/>
    <n v="0"/>
    <n v="2"/>
    <n v="0"/>
    <n v="2"/>
    <s v="Less"/>
    <n v="6"/>
    <x v="556"/>
    <n v="2632"/>
    <s v="no"/>
    <n v="76.041413373860181"/>
    <x v="1040"/>
  </r>
  <r>
    <x v="1052"/>
    <n v="100"/>
    <n v="100"/>
    <x v="0"/>
    <x v="1"/>
    <n v="9500"/>
    <x v="0"/>
    <x v="0"/>
    <x v="11"/>
    <s v="NAmes"/>
    <s v="1Fam"/>
    <n v="65.191384752822614"/>
    <x v="1"/>
    <n v="6"/>
    <s v="Low"/>
    <n v="1964"/>
    <n v="1978"/>
    <n v="816"/>
    <s v="no"/>
    <s v="Below Average"/>
    <n v="1127"/>
    <n v="850"/>
    <s v="2 Floors"/>
    <n v="1977"/>
    <s v="no"/>
    <s v="Above Average"/>
    <n v="0"/>
    <n v="1"/>
    <n v="1"/>
    <n v="1"/>
    <n v="3"/>
    <s v="More"/>
    <n v="9"/>
    <x v="258"/>
    <n v="2793"/>
    <s v="no"/>
    <n v="59.076262083780883"/>
    <x v="1041"/>
  </r>
  <r>
    <x v="1053"/>
    <n v="68"/>
    <n v="68"/>
    <x v="0"/>
    <x v="0"/>
    <n v="8562"/>
    <x v="0"/>
    <x v="0"/>
    <x v="15"/>
    <s v="Edwards"/>
    <s v="1Fam"/>
    <n v="61.772149970231268"/>
    <x v="1"/>
    <n v="5"/>
    <s v="Low"/>
    <n v="1957"/>
    <n v="2002"/>
    <n v="1216"/>
    <s v="no"/>
    <s v="Above Average"/>
    <n v="1526"/>
    <n v="0"/>
    <s v="1 Floor"/>
    <n v="1526"/>
    <s v="no"/>
    <s v="Above Average"/>
    <n v="0"/>
    <n v="0"/>
    <n v="1"/>
    <n v="0"/>
    <n v="1"/>
    <s v="Less"/>
    <n v="7"/>
    <x v="469"/>
    <n v="2742"/>
    <s v="no"/>
    <n v="52.698760029175787"/>
    <x v="1042"/>
  </r>
  <r>
    <x v="1054"/>
    <n v="90"/>
    <n v="90"/>
    <x v="0"/>
    <x v="1"/>
    <n v="11367"/>
    <x v="0"/>
    <x v="1"/>
    <x v="0"/>
    <s v="CollgCr"/>
    <s v="1Fam"/>
    <n v="74.535824409408733"/>
    <x v="0"/>
    <n v="8"/>
    <s v="High"/>
    <n v="2002"/>
    <n v="2002"/>
    <n v="1065"/>
    <s v="no"/>
    <s v="Above Average"/>
    <n v="1091"/>
    <n v="898"/>
    <s v="2 Floors"/>
    <n v="1989"/>
    <s v="no"/>
    <s v="Above Average"/>
    <n v="1"/>
    <n v="0"/>
    <n v="2"/>
    <n v="1"/>
    <n v="4"/>
    <s v="More"/>
    <n v="7"/>
    <x v="498"/>
    <n v="3054"/>
    <s v="no"/>
    <n v="83.497053045186647"/>
    <x v="893"/>
  </r>
  <r>
    <x v="1055"/>
    <n v="104"/>
    <n v="104"/>
    <x v="0"/>
    <x v="1"/>
    <n v="11361"/>
    <x v="0"/>
    <x v="1"/>
    <x v="6"/>
    <s v="NWAmes"/>
    <s v="1Fam"/>
    <n v="67.115548801871967"/>
    <x v="1"/>
    <n v="6"/>
    <s v="Low"/>
    <n v="1976"/>
    <n v="1976"/>
    <n v="1193"/>
    <s v="no"/>
    <s v="Above Average"/>
    <n v="1523"/>
    <n v="0"/>
    <s v="1 Floor"/>
    <n v="1523"/>
    <s v="no"/>
    <s v="Above Average"/>
    <n v="0"/>
    <n v="1"/>
    <n v="2"/>
    <n v="0"/>
    <n v="3"/>
    <s v="More"/>
    <n v="7"/>
    <x v="63"/>
    <n v="2716"/>
    <s v="no"/>
    <n v="66.273932253313703"/>
    <x v="1043"/>
  </r>
  <r>
    <x v="1056"/>
    <n v="43"/>
    <n v="43"/>
    <x v="0"/>
    <x v="0"/>
    <n v="7052"/>
    <x v="0"/>
    <x v="0"/>
    <x v="10"/>
    <s v=""/>
    <s v="TwnhsE"/>
    <n v="92.435750489847905"/>
    <x v="2"/>
    <n v="7"/>
    <s v="High"/>
    <n v="2005"/>
    <n v="2005"/>
    <n v="1364"/>
    <s v="no"/>
    <s v="Above Average"/>
    <n v="1364"/>
    <n v="0"/>
    <s v="1 Floor"/>
    <n v="1364"/>
    <s v="no"/>
    <s v="Below Average"/>
    <n v="1"/>
    <n v="0"/>
    <n v="2"/>
    <n v="0"/>
    <n v="3"/>
    <s v="More"/>
    <n v="6"/>
    <x v="557"/>
    <n v="2728"/>
    <s v="no"/>
    <n v="68.126832844574778"/>
    <x v="1044"/>
  </r>
  <r>
    <x v="1057"/>
    <s v="NA"/>
    <n v="69"/>
    <x v="0"/>
    <x v="0"/>
    <n v="29959"/>
    <x v="1"/>
    <x v="1"/>
    <x v="3"/>
    <s v="NoRidge"/>
    <s v="1Fam"/>
    <n v="82.673563019433331"/>
    <x v="0"/>
    <n v="7"/>
    <s v="High"/>
    <n v="1994"/>
    <n v="1994"/>
    <n v="973"/>
    <s v="no"/>
    <s v="Below Average"/>
    <n v="979"/>
    <n v="871"/>
    <s v="2 Floors"/>
    <n v="1850"/>
    <s v="no"/>
    <s v="Above Average"/>
    <n v="0"/>
    <n v="0"/>
    <n v="2"/>
    <n v="1"/>
    <n v="3"/>
    <s v="More"/>
    <n v="7"/>
    <x v="348"/>
    <n v="2823"/>
    <s v="no"/>
    <n v="87.849805171803041"/>
    <x v="1045"/>
  </r>
  <r>
    <x v="1058"/>
    <n v="96"/>
    <n v="96"/>
    <x v="0"/>
    <x v="1"/>
    <n v="11308"/>
    <x v="0"/>
    <x v="1"/>
    <x v="10"/>
    <s v="NridgHt"/>
    <s v="1Fam"/>
    <n v="92.435750489847905"/>
    <x v="0"/>
    <n v="9"/>
    <s v="High"/>
    <n v="2008"/>
    <n v="2008"/>
    <n v="1104"/>
    <s v="no"/>
    <s v="Above Average"/>
    <n v="1130"/>
    <n v="1054"/>
    <s v="2 Floors"/>
    <n v="2184"/>
    <s v="no"/>
    <s v="Above Average"/>
    <n v="1"/>
    <n v="0"/>
    <n v="2"/>
    <n v="1"/>
    <n v="4"/>
    <s v="More"/>
    <n v="10"/>
    <x v="414"/>
    <n v="3288"/>
    <s v="no"/>
    <n v="101.88564476885645"/>
    <x v="1046"/>
  </r>
  <r>
    <x v="1059"/>
    <s v="NA"/>
    <n v="69"/>
    <x v="0"/>
    <x v="0"/>
    <n v="11275"/>
    <x v="0"/>
    <x v="1"/>
    <x v="2"/>
    <s v="Crawfor"/>
    <s v="1Fam"/>
    <n v="74.989820121918996"/>
    <x v="0"/>
    <n v="6"/>
    <s v="Low"/>
    <n v="1932"/>
    <n v="1950"/>
    <n v="854"/>
    <s v="no"/>
    <s v="Below Average"/>
    <n v="1096"/>
    <n v="895"/>
    <s v="2 Floors"/>
    <n v="1991"/>
    <s v="no"/>
    <s v="Above Average"/>
    <n v="0"/>
    <n v="0"/>
    <n v="1"/>
    <n v="1"/>
    <n v="2"/>
    <s v="Less"/>
    <n v="7"/>
    <x v="117"/>
    <n v="2845"/>
    <s v="no"/>
    <n v="77.328646748681905"/>
    <x v="315"/>
  </r>
  <r>
    <x v="1060"/>
    <n v="41"/>
    <n v="41"/>
    <x v="0"/>
    <x v="0"/>
    <n v="4920"/>
    <x v="0"/>
    <x v="0"/>
    <x v="18"/>
    <s v=""/>
    <s v="TwnhsE"/>
    <n v="100.53527892314388"/>
    <x v="2"/>
    <n v="8"/>
    <s v="High"/>
    <n v="2001"/>
    <n v="2001"/>
    <n v="1338"/>
    <s v="no"/>
    <s v="Above Average"/>
    <n v="1338"/>
    <n v="0"/>
    <s v="1 Floor"/>
    <n v="1338"/>
    <s v="no"/>
    <s v="Below Average"/>
    <n v="1"/>
    <n v="0"/>
    <n v="2"/>
    <n v="0"/>
    <n v="3"/>
    <s v="More"/>
    <n v="6"/>
    <x v="268"/>
    <n v="2676"/>
    <s v="no"/>
    <n v="79.783258594917783"/>
    <x v="1047"/>
  </r>
  <r>
    <x v="1061"/>
    <n v="120"/>
    <n v="120"/>
    <x v="1"/>
    <x v="1"/>
    <n v="18000"/>
    <x v="1"/>
    <x v="1"/>
    <x v="13"/>
    <s v="IDOTRR"/>
    <s v="1Fam"/>
    <n v="52.131298928930256"/>
    <x v="1"/>
    <n v="3"/>
    <s v="Low"/>
    <n v="1935"/>
    <n v="1950"/>
    <n v="894"/>
    <s v="no"/>
    <s v="Below Average"/>
    <n v="894"/>
    <n v="0"/>
    <s v="1 Floor"/>
    <n v="894"/>
    <s v="no"/>
    <s v="Below Average"/>
    <n v="0"/>
    <n v="0"/>
    <n v="1"/>
    <n v="0"/>
    <n v="1"/>
    <s v="Less"/>
    <n v="6"/>
    <x v="271"/>
    <n v="1788"/>
    <s v="no"/>
    <n v="45.302013422818789"/>
    <x v="1048"/>
  </r>
  <r>
    <x v="1062"/>
    <n v="85"/>
    <n v="85"/>
    <x v="0"/>
    <x v="1"/>
    <n v="13600"/>
    <x v="0"/>
    <x v="1"/>
    <x v="7"/>
    <s v=""/>
    <s v="2fmCon"/>
    <n v="57.90974368543602"/>
    <x v="2"/>
    <n v="5"/>
    <s v="Low"/>
    <n v="1900"/>
    <n v="1950"/>
    <n v="662"/>
    <s v="no"/>
    <s v="Below Average"/>
    <n v="1422"/>
    <n v="915"/>
    <s v="2 Floors"/>
    <n v="2337"/>
    <s v="no"/>
    <s v="Above Average"/>
    <n v="0"/>
    <n v="0"/>
    <n v="2"/>
    <n v="0"/>
    <n v="2"/>
    <s v="Less"/>
    <n v="10"/>
    <x v="17"/>
    <n v="2999"/>
    <s v="no"/>
    <n v="30.010003334444814"/>
    <x v="1049"/>
  </r>
  <r>
    <x v="1063"/>
    <n v="50"/>
    <n v="50"/>
    <x v="0"/>
    <x v="0"/>
    <n v="6000"/>
    <x v="0"/>
    <x v="0"/>
    <x v="7"/>
    <s v="OldTown"/>
    <s v="1Fam"/>
    <n v="57.90974368543602"/>
    <x v="1"/>
    <n v="6"/>
    <s v="Low"/>
    <n v="1925"/>
    <n v="1980"/>
    <n v="1103"/>
    <s v="no"/>
    <s v="Above Average"/>
    <n v="1103"/>
    <n v="0"/>
    <s v="1 Floor"/>
    <n v="1103"/>
    <s v="no"/>
    <s v="Below Average"/>
    <n v="0"/>
    <n v="0"/>
    <n v="1"/>
    <n v="0"/>
    <n v="1"/>
    <s v="Less"/>
    <n v="5"/>
    <x v="191"/>
    <n v="2206"/>
    <s v="no"/>
    <n v="50.09066183136899"/>
    <x v="1050"/>
  </r>
  <r>
    <x v="1064"/>
    <s v="NA"/>
    <n v="69"/>
    <x v="0"/>
    <x v="0"/>
    <n v="11000"/>
    <x v="0"/>
    <x v="1"/>
    <x v="11"/>
    <s v="NAmes"/>
    <s v="1Fam"/>
    <n v="65.191384752822614"/>
    <x v="1"/>
    <n v="5"/>
    <s v="Low"/>
    <n v="1966"/>
    <n v="1966"/>
    <n v="1154"/>
    <s v="no"/>
    <s v="Above Average"/>
    <n v="1154"/>
    <n v="0"/>
    <s v="1 Floor"/>
    <n v="1154"/>
    <s v="no"/>
    <s v="Below Average"/>
    <n v="0"/>
    <n v="0"/>
    <n v="1"/>
    <n v="1"/>
    <n v="2"/>
    <s v="Less"/>
    <n v="6"/>
    <x v="23"/>
    <n v="2308"/>
    <s v="no"/>
    <n v="66.724436741767761"/>
    <x v="1051"/>
  </r>
  <r>
    <x v="1065"/>
    <n v="80"/>
    <n v="80"/>
    <x v="0"/>
    <x v="1"/>
    <n v="14000"/>
    <x v="0"/>
    <x v="1"/>
    <x v="19"/>
    <s v="ClearCr"/>
    <s v="1Fam"/>
    <n v="71.6365553142886"/>
    <x v="0"/>
    <n v="7"/>
    <s v="High"/>
    <n v="1996"/>
    <n v="1997"/>
    <n v="1306"/>
    <s v="no"/>
    <s v="Above Average"/>
    <n v="1306"/>
    <n v="954"/>
    <s v="2 Floors"/>
    <n v="2260"/>
    <s v="no"/>
    <s v="Above Average"/>
    <n v="1"/>
    <n v="0"/>
    <n v="2"/>
    <n v="1"/>
    <n v="4"/>
    <s v="More"/>
    <n v="7"/>
    <x v="558"/>
    <n v="3566"/>
    <s v="no"/>
    <n v="91.979809310151424"/>
    <x v="1052"/>
  </r>
  <r>
    <x v="1066"/>
    <n v="59"/>
    <n v="59"/>
    <x v="0"/>
    <x v="0"/>
    <n v="7837"/>
    <x v="0"/>
    <x v="0"/>
    <x v="17"/>
    <s v="Gilbert"/>
    <s v="1Fam"/>
    <n v="77.47396854876844"/>
    <x v="0"/>
    <n v="6"/>
    <s v="Low"/>
    <n v="1993"/>
    <n v="1994"/>
    <n v="799"/>
    <s v="no"/>
    <s v="Below Average"/>
    <n v="799"/>
    <n v="772"/>
    <s v="2 Floors"/>
    <n v="1571"/>
    <s v="no"/>
    <s v="Above Average"/>
    <n v="0"/>
    <n v="0"/>
    <n v="2"/>
    <n v="1"/>
    <n v="3"/>
    <s v="More"/>
    <n v="7"/>
    <x v="94"/>
    <n v="2370"/>
    <s v="no"/>
    <n v="75.105485232067508"/>
    <x v="1053"/>
  </r>
  <r>
    <x v="1067"/>
    <n v="80"/>
    <n v="80"/>
    <x v="0"/>
    <x v="1"/>
    <n v="9760"/>
    <x v="0"/>
    <x v="0"/>
    <x v="11"/>
    <s v="NAmes"/>
    <s v="1Fam"/>
    <n v="65.191384752822614"/>
    <x v="1"/>
    <n v="6"/>
    <s v="Low"/>
    <n v="1964"/>
    <n v="1964"/>
    <n v="780"/>
    <s v="no"/>
    <s v="Below Average"/>
    <n v="798"/>
    <n v="813"/>
    <s v="2 Floors"/>
    <n v="1611"/>
    <s v="no"/>
    <s v="Above Average"/>
    <n v="1"/>
    <n v="0"/>
    <n v="1"/>
    <n v="1"/>
    <n v="3"/>
    <s v="More"/>
    <n v="7"/>
    <x v="559"/>
    <n v="2391"/>
    <s v="no"/>
    <n v="70.221664575491431"/>
    <x v="1054"/>
  </r>
  <r>
    <x v="1068"/>
    <n v="42"/>
    <n v="42"/>
    <x v="0"/>
    <x v="0"/>
    <n v="3964"/>
    <x v="0"/>
    <x v="0"/>
    <x v="14"/>
    <s v=""/>
    <s v="TwnhsE"/>
    <s v=""/>
    <x v="2"/>
    <n v="6"/>
    <s v="Low"/>
    <n v="1973"/>
    <n v="1973"/>
    <n v="942"/>
    <s v="no"/>
    <s v="Below Average"/>
    <n v="1291"/>
    <n v="1230"/>
    <s v="2 Floors"/>
    <n v="2521"/>
    <s v="no"/>
    <s v="Above Average"/>
    <n v="1"/>
    <n v="0"/>
    <n v="2"/>
    <n v="1"/>
    <n v="4"/>
    <s v="More"/>
    <n v="10"/>
    <x v="560"/>
    <n v="3463"/>
    <s v="no"/>
    <n v="43.719318509962463"/>
    <x v="1055"/>
  </r>
  <r>
    <x v="1069"/>
    <n v="60"/>
    <n v="60"/>
    <x v="0"/>
    <x v="0"/>
    <n v="9600"/>
    <x v="0"/>
    <x v="0"/>
    <x v="11"/>
    <s v="NAmes"/>
    <s v="1Fam"/>
    <n v="65.191384752822614"/>
    <x v="1"/>
    <n v="5"/>
    <s v="Low"/>
    <n v="1949"/>
    <n v="2003"/>
    <n v="845"/>
    <s v="no"/>
    <s v="Below Average"/>
    <n v="893"/>
    <n v="0"/>
    <s v="1 Floor"/>
    <n v="893"/>
    <s v="no"/>
    <s v="Below Average"/>
    <n v="0"/>
    <n v="1"/>
    <n v="1"/>
    <n v="0"/>
    <n v="2"/>
    <s v="Less"/>
    <n v="4"/>
    <x v="152"/>
    <n v="1738"/>
    <s v="no"/>
    <n v="77.675489067894134"/>
    <x v="1056"/>
  </r>
  <r>
    <x v="1070"/>
    <n v="72"/>
    <n v="72"/>
    <x v="0"/>
    <x v="1"/>
    <n v="10152"/>
    <x v="0"/>
    <x v="0"/>
    <x v="11"/>
    <s v="NAmes"/>
    <s v="1Fam"/>
    <n v="65.191384752822614"/>
    <x v="1"/>
    <n v="5"/>
    <s v="Low"/>
    <n v="1956"/>
    <n v="1956"/>
    <n v="1048"/>
    <s v="no"/>
    <s v="Below Average"/>
    <n v="1048"/>
    <n v="0"/>
    <s v="1 Floor"/>
    <n v="1048"/>
    <s v="no"/>
    <s v="Below Average"/>
    <n v="1"/>
    <n v="0"/>
    <n v="1"/>
    <n v="0"/>
    <n v="2"/>
    <s v="Less"/>
    <n v="6"/>
    <x v="152"/>
    <n v="2096"/>
    <s v="no"/>
    <n v="64.408396946564892"/>
    <x v="1057"/>
  </r>
  <r>
    <x v="1071"/>
    <n v="78"/>
    <n v="78"/>
    <x v="0"/>
    <x v="1"/>
    <n v="11700"/>
    <x v="0"/>
    <x v="1"/>
    <x v="6"/>
    <s v="NWAmes"/>
    <s v="1Fam"/>
    <n v="67.115548801871967"/>
    <x v="1"/>
    <n v="6"/>
    <s v="Low"/>
    <n v="1968"/>
    <n v="1968"/>
    <n v="727"/>
    <s v="no"/>
    <s v="Below Average"/>
    <n v="829"/>
    <n v="727"/>
    <s v="2 Floors"/>
    <n v="1556"/>
    <s v="no"/>
    <s v="Above Average"/>
    <n v="0"/>
    <n v="0"/>
    <n v="1"/>
    <n v="1"/>
    <n v="2"/>
    <s v="Less"/>
    <n v="8"/>
    <x v="23"/>
    <n v="2283"/>
    <s v="no"/>
    <n v="67.455102934734995"/>
    <x v="1058"/>
  </r>
  <r>
    <x v="1072"/>
    <n v="50"/>
    <n v="50"/>
    <x v="0"/>
    <x v="0"/>
    <n v="7585"/>
    <x v="0"/>
    <x v="0"/>
    <x v="15"/>
    <s v="Edwards"/>
    <s v="1Fam"/>
    <n v="61.772149970231268"/>
    <x v="1"/>
    <n v="5"/>
    <s v="Low"/>
    <n v="1948"/>
    <n v="1950"/>
    <n v="810"/>
    <s v="no"/>
    <s v="Below Average"/>
    <n v="1002"/>
    <n v="454"/>
    <s v="2 Floors"/>
    <n v="1456"/>
    <s v="no"/>
    <s v="Below Average"/>
    <n v="1"/>
    <n v="1"/>
    <n v="1"/>
    <n v="0"/>
    <n v="3"/>
    <s v="More"/>
    <n v="7"/>
    <x v="561"/>
    <n v="2266"/>
    <s v="no"/>
    <n v="40.379523389232126"/>
    <x v="1059"/>
  </r>
  <r>
    <x v="1073"/>
    <n v="75"/>
    <n v="75"/>
    <x v="0"/>
    <x v="1"/>
    <n v="7950"/>
    <x v="0"/>
    <x v="0"/>
    <x v="15"/>
    <s v="Edwards"/>
    <s v="1Fam"/>
    <n v="61.772149970231268"/>
    <x v="1"/>
    <n v="6"/>
    <s v="Low"/>
    <n v="1977"/>
    <n v="1977"/>
    <n v="690"/>
    <s v="no"/>
    <s v="Below Average"/>
    <n v="698"/>
    <n v="728"/>
    <s v="2 Floors"/>
    <n v="1426"/>
    <s v="no"/>
    <s v="Below Average"/>
    <n v="0"/>
    <n v="0"/>
    <n v="1"/>
    <n v="1"/>
    <n v="2"/>
    <s v="Less"/>
    <n v="6"/>
    <x v="432"/>
    <n v="2116"/>
    <s v="no"/>
    <n v="75.378071833648391"/>
    <x v="1060"/>
  </r>
  <r>
    <x v="1074"/>
    <n v="74"/>
    <n v="74"/>
    <x v="0"/>
    <x v="1"/>
    <n v="8556"/>
    <x v="0"/>
    <x v="0"/>
    <x v="0"/>
    <s v="CollgCr"/>
    <s v="1Fam"/>
    <n v="74.535824409408733"/>
    <x v="0"/>
    <n v="7"/>
    <s v="High"/>
    <n v="2006"/>
    <n v="2006"/>
    <n v="1240"/>
    <s v="no"/>
    <s v="Above Average"/>
    <n v="1240"/>
    <n v="0"/>
    <s v="1 Floor"/>
    <n v="1240"/>
    <s v="no"/>
    <s v="Below Average"/>
    <n v="0"/>
    <n v="0"/>
    <n v="2"/>
    <n v="0"/>
    <n v="2"/>
    <s v="Less"/>
    <n v="5"/>
    <x v="543"/>
    <n v="2480"/>
    <s v="no"/>
    <n v="78.225806451612897"/>
    <x v="1061"/>
  </r>
  <r>
    <x v="1075"/>
    <n v="75"/>
    <n v="75"/>
    <x v="0"/>
    <x v="1"/>
    <n v="13125"/>
    <x v="0"/>
    <x v="1"/>
    <x v="2"/>
    <s v="Crawfor"/>
    <s v="1Fam"/>
    <n v="74.989820121918996"/>
    <x v="0"/>
    <n v="7"/>
    <s v="High"/>
    <n v="1940"/>
    <n v="1984"/>
    <n v="800"/>
    <s v="no"/>
    <s v="Below Average"/>
    <n v="960"/>
    <n v="780"/>
    <s v="2 Floors"/>
    <n v="1740"/>
    <s v="no"/>
    <s v="Above Average"/>
    <n v="0"/>
    <n v="0"/>
    <n v="1"/>
    <n v="1"/>
    <n v="2"/>
    <s v="Less"/>
    <n v="6"/>
    <x v="61"/>
    <n v="2540"/>
    <s v="no"/>
    <n v="86.417322834645674"/>
    <x v="1062"/>
  </r>
  <r>
    <x v="1076"/>
    <n v="60"/>
    <n v="60"/>
    <x v="0"/>
    <x v="0"/>
    <n v="10800"/>
    <x v="0"/>
    <x v="1"/>
    <x v="7"/>
    <s v="OldTown"/>
    <s v="1Fam"/>
    <n v="57.90974368543602"/>
    <x v="1"/>
    <n v="5"/>
    <s v="Low"/>
    <n v="1936"/>
    <n v="1989"/>
    <n v="796"/>
    <s v="no"/>
    <s v="Below Average"/>
    <n v="1096"/>
    <n v="370"/>
    <s v="2 Floors"/>
    <n v="1466"/>
    <s v="no"/>
    <s v="Below Average"/>
    <n v="0"/>
    <n v="1"/>
    <n v="2"/>
    <n v="0"/>
    <n v="3"/>
    <s v="More"/>
    <n v="7"/>
    <x v="40"/>
    <n v="2262"/>
    <s v="no"/>
    <n v="75.154730327144122"/>
    <x v="1063"/>
  </r>
  <r>
    <x v="1077"/>
    <s v="NA"/>
    <n v="69"/>
    <x v="0"/>
    <x v="0"/>
    <n v="15870"/>
    <x v="0"/>
    <x v="1"/>
    <x v="11"/>
    <s v="NAmes"/>
    <s v="1Fam"/>
    <n v="65.191384752822614"/>
    <x v="1"/>
    <n v="5"/>
    <s v="Low"/>
    <n v="1969"/>
    <n v="1969"/>
    <n v="1096"/>
    <s v="no"/>
    <s v="Above Average"/>
    <n v="1096"/>
    <n v="0"/>
    <s v="1 Floor"/>
    <n v="1096"/>
    <s v="no"/>
    <s v="Below Average"/>
    <n v="1"/>
    <n v="0"/>
    <n v="1"/>
    <n v="0"/>
    <n v="2"/>
    <s v="Less"/>
    <n v="6"/>
    <x v="562"/>
    <n v="2192"/>
    <s v="no"/>
    <n v="63.321167883211679"/>
    <x v="1064"/>
  </r>
  <r>
    <x v="1078"/>
    <n v="37"/>
    <n v="37"/>
    <x v="0"/>
    <x v="0"/>
    <n v="4435"/>
    <x v="0"/>
    <x v="0"/>
    <x v="0"/>
    <s v=""/>
    <s v="TwnhsE"/>
    <n v="74.535824409408733"/>
    <x v="2"/>
    <n v="6"/>
    <s v="Low"/>
    <n v="2004"/>
    <n v="2004"/>
    <n v="848"/>
    <s v="no"/>
    <s v="Below Average"/>
    <n v="848"/>
    <n v="0"/>
    <s v="1 Floor"/>
    <n v="848"/>
    <s v="no"/>
    <s v="Below Average"/>
    <n v="1"/>
    <n v="0"/>
    <n v="1"/>
    <n v="0"/>
    <n v="2"/>
    <s v="Less"/>
    <n v="3"/>
    <x v="563"/>
    <n v="1696"/>
    <s v="no"/>
    <n v="91.922169811320757"/>
    <x v="1065"/>
  </r>
  <r>
    <x v="1079"/>
    <n v="65"/>
    <n v="65"/>
    <x v="0"/>
    <x v="0"/>
    <n v="8775"/>
    <x v="0"/>
    <x v="0"/>
    <x v="0"/>
    <s v="CollgCr"/>
    <s v="1Fam"/>
    <n v="74.535824409408733"/>
    <x v="0"/>
    <n v="5"/>
    <s v="Low"/>
    <n v="1994"/>
    <n v="1994"/>
    <n v="990"/>
    <s v="no"/>
    <s v="Below Average"/>
    <n v="990"/>
    <n v="0"/>
    <s v="1 Floor"/>
    <n v="990"/>
    <s v="no"/>
    <s v="Below Average"/>
    <n v="0"/>
    <n v="0"/>
    <n v="1"/>
    <n v="0"/>
    <n v="1"/>
    <s v="Less"/>
    <n v="5"/>
    <x v="288"/>
    <n v="1980"/>
    <s v="no"/>
    <n v="63.636363636363633"/>
    <x v="1066"/>
  </r>
  <r>
    <x v="1080"/>
    <n v="80"/>
    <n v="80"/>
    <x v="0"/>
    <x v="1"/>
    <n v="11040"/>
    <x v="0"/>
    <x v="1"/>
    <x v="6"/>
    <s v="NWAmes"/>
    <s v="1Fam"/>
    <n v="67.115548801871967"/>
    <x v="1"/>
    <n v="6"/>
    <s v="Low"/>
    <n v="1971"/>
    <n v="2004"/>
    <n v="1258"/>
    <s v="no"/>
    <s v="Above Average"/>
    <n v="1258"/>
    <n v="0"/>
    <s v="1 Floor"/>
    <n v="1258"/>
    <s v="no"/>
    <s v="Below Average"/>
    <n v="0"/>
    <n v="1"/>
    <n v="2"/>
    <n v="0"/>
    <n v="3"/>
    <s v="More"/>
    <n v="5"/>
    <x v="35"/>
    <n v="2516"/>
    <s v="no"/>
    <n v="57.631160572337045"/>
    <x v="1067"/>
  </r>
  <r>
    <x v="1081"/>
    <n v="75"/>
    <n v="75"/>
    <x v="0"/>
    <x v="1"/>
    <n v="7500"/>
    <x v="0"/>
    <x v="0"/>
    <x v="9"/>
    <s v="Sawyer"/>
    <s v="1Fam"/>
    <n v="65.835562612127291"/>
    <x v="1"/>
    <n v="5"/>
    <s v="Low"/>
    <n v="1963"/>
    <n v="1963"/>
    <n v="1040"/>
    <s v="no"/>
    <s v="Below Average"/>
    <n v="1040"/>
    <n v="0"/>
    <s v="1 Floor"/>
    <n v="1040"/>
    <s v="no"/>
    <s v="Below Average"/>
    <n v="1"/>
    <n v="0"/>
    <n v="1"/>
    <n v="1"/>
    <n v="3"/>
    <s v="More"/>
    <n v="5"/>
    <x v="325"/>
    <n v="2080"/>
    <s v="no"/>
    <n v="63.942307692307693"/>
    <x v="1068"/>
  </r>
  <r>
    <x v="1082"/>
    <n v="70"/>
    <n v="70"/>
    <x v="0"/>
    <x v="1"/>
    <n v="8749"/>
    <x v="0"/>
    <x v="0"/>
    <x v="0"/>
    <s v="CollgCr"/>
    <s v="1Fam"/>
    <n v="74.535824409408733"/>
    <x v="0"/>
    <n v="7"/>
    <s v="High"/>
    <n v="2002"/>
    <n v="2002"/>
    <n v="1459"/>
    <s v="no"/>
    <s v="Above Average"/>
    <n v="1459"/>
    <n v="0"/>
    <s v="1 Floor"/>
    <n v="1459"/>
    <s v="no"/>
    <s v="Below Average"/>
    <n v="0"/>
    <n v="0"/>
    <n v="2"/>
    <n v="0"/>
    <n v="2"/>
    <s v="Less"/>
    <n v="6"/>
    <x v="156"/>
    <n v="2918"/>
    <s v="no"/>
    <n v="65.798492117888969"/>
    <x v="1069"/>
  </r>
  <r>
    <x v="1083"/>
    <n v="80"/>
    <n v="80"/>
    <x v="0"/>
    <x v="1"/>
    <n v="8800"/>
    <x v="0"/>
    <x v="0"/>
    <x v="11"/>
    <s v="NAmes"/>
    <s v="1Fam"/>
    <n v="65.191384752822614"/>
    <x v="1"/>
    <n v="6"/>
    <s v="Low"/>
    <n v="1964"/>
    <n v="1964"/>
    <n v="1251"/>
    <s v="no"/>
    <s v="Above Average"/>
    <n v="1251"/>
    <n v="0"/>
    <s v="1 Floor"/>
    <n v="1251"/>
    <s v="no"/>
    <s v="Below Average"/>
    <n v="1"/>
    <n v="0"/>
    <n v="1"/>
    <n v="0"/>
    <n v="2"/>
    <s v="Less"/>
    <n v="6"/>
    <x v="39"/>
    <n v="2502"/>
    <s v="no"/>
    <n v="63.948840927258196"/>
    <x v="1070"/>
  </r>
  <r>
    <x v="1084"/>
    <s v="NA"/>
    <n v="69"/>
    <x v="0"/>
    <x v="0"/>
    <n v="13031"/>
    <x v="0"/>
    <x v="1"/>
    <x v="17"/>
    <s v="Gilbert"/>
    <s v="1Fam"/>
    <n v="77.47396854876844"/>
    <x v="0"/>
    <n v="6"/>
    <s v="Low"/>
    <n v="1995"/>
    <n v="1996"/>
    <n v="691"/>
    <s v="no"/>
    <s v="Below Average"/>
    <n v="691"/>
    <n v="807"/>
    <s v="2 Floors"/>
    <n v="1498"/>
    <s v="no"/>
    <s v="Below Average"/>
    <n v="0"/>
    <n v="0"/>
    <n v="2"/>
    <n v="1"/>
    <n v="3"/>
    <s v="More"/>
    <n v="6"/>
    <x v="229"/>
    <n v="2189"/>
    <s v="no"/>
    <n v="85.655550479671078"/>
    <x v="1071"/>
  </r>
  <r>
    <x v="1085"/>
    <n v="73"/>
    <n v="73"/>
    <x v="0"/>
    <x v="1"/>
    <n v="9069"/>
    <x v="0"/>
    <x v="0"/>
    <x v="12"/>
    <s v="SawyerW"/>
    <s v="1Fam"/>
    <n v="71.682411868126678"/>
    <x v="0"/>
    <n v="6"/>
    <s v="Low"/>
    <n v="1992"/>
    <n v="1992"/>
    <n v="936"/>
    <s v="no"/>
    <s v="Below Average"/>
    <n v="996"/>
    <n v="0"/>
    <s v="1 Floor"/>
    <n v="996"/>
    <s v="no"/>
    <s v="Below Average"/>
    <n v="1"/>
    <n v="0"/>
    <n v="1"/>
    <n v="0"/>
    <n v="2"/>
    <s v="Less"/>
    <n v="5"/>
    <x v="257"/>
    <n v="1932"/>
    <s v="no"/>
    <n v="76.086956521739125"/>
    <x v="1072"/>
  </r>
  <r>
    <x v="1086"/>
    <s v="NA"/>
    <n v="69"/>
    <x v="0"/>
    <x v="0"/>
    <n v="1974"/>
    <x v="0"/>
    <x v="0"/>
    <x v="14"/>
    <s v=""/>
    <s v="TwnhsE"/>
    <s v=""/>
    <x v="2"/>
    <n v="4"/>
    <s v="Low"/>
    <n v="1973"/>
    <n v="1973"/>
    <n v="546"/>
    <s v="no"/>
    <s v="Below Average"/>
    <n v="546"/>
    <n v="546"/>
    <s v="2 Floors"/>
    <n v="1092"/>
    <s v="no"/>
    <s v="Below Average"/>
    <n v="0"/>
    <n v="0"/>
    <n v="1"/>
    <n v="1"/>
    <n v="2"/>
    <s v="Less"/>
    <n v="6"/>
    <x v="564"/>
    <n v="1638"/>
    <s v="no"/>
    <n v="50.976800976800973"/>
    <x v="1073"/>
  </r>
  <r>
    <x v="1087"/>
    <n v="85"/>
    <n v="85"/>
    <x v="0"/>
    <x v="1"/>
    <n v="10574"/>
    <x v="0"/>
    <x v="1"/>
    <x v="5"/>
    <s v="Somerst"/>
    <s v="1Fam"/>
    <n v="83.140020408338017"/>
    <x v="0"/>
    <n v="8"/>
    <s v="High"/>
    <n v="2005"/>
    <n v="2006"/>
    <n v="1082"/>
    <s v="no"/>
    <s v="Above Average"/>
    <n v="1082"/>
    <n v="871"/>
    <s v="2 Floors"/>
    <n v="1953"/>
    <s v="no"/>
    <s v="Above Average"/>
    <n v="0"/>
    <n v="0"/>
    <n v="2"/>
    <n v="1"/>
    <n v="3"/>
    <s v="More"/>
    <n v="9"/>
    <x v="565"/>
    <n v="3035"/>
    <s v="no"/>
    <n v="83.031301482701807"/>
    <x v="1074"/>
  </r>
  <r>
    <x v="1088"/>
    <n v="24"/>
    <n v="24"/>
    <x v="1"/>
    <x v="0"/>
    <n v="2522"/>
    <x v="0"/>
    <x v="0"/>
    <x v="15"/>
    <s v=""/>
    <s v="Twnhs"/>
    <n v="61.772149970231268"/>
    <x v="2"/>
    <n v="7"/>
    <s v="High"/>
    <n v="2004"/>
    <n v="2004"/>
    <n v="970"/>
    <s v="no"/>
    <s v="Below Average"/>
    <n v="970"/>
    <n v="739"/>
    <s v="2 Floors"/>
    <n v="1709"/>
    <s v="no"/>
    <s v="Above Average"/>
    <n v="0"/>
    <n v="0"/>
    <n v="2"/>
    <n v="0"/>
    <n v="2"/>
    <s v="Less"/>
    <n v="7"/>
    <x v="381"/>
    <n v="2679"/>
    <s v="no"/>
    <n v="51.325121313923106"/>
    <x v="1075"/>
  </r>
  <r>
    <x v="1089"/>
    <n v="37"/>
    <n v="37"/>
    <x v="0"/>
    <x v="0"/>
    <n v="3316"/>
    <x v="0"/>
    <x v="0"/>
    <x v="5"/>
    <s v=""/>
    <s v="TwnhsE"/>
    <n v="83.140020408338017"/>
    <x v="2"/>
    <n v="8"/>
    <s v="High"/>
    <n v="2005"/>
    <n v="2005"/>
    <n v="1247"/>
    <s v="no"/>
    <s v="Above Average"/>
    <n v="1247"/>
    <n v="0"/>
    <s v="1 Floor"/>
    <n v="1247"/>
    <s v="no"/>
    <s v="Below Average"/>
    <n v="1"/>
    <n v="0"/>
    <n v="1"/>
    <n v="1"/>
    <n v="3"/>
    <s v="More"/>
    <n v="4"/>
    <x v="531"/>
    <n v="2494"/>
    <s v="no"/>
    <n v="78.989574979951882"/>
    <x v="1076"/>
  </r>
  <r>
    <x v="1090"/>
    <n v="60"/>
    <n v="60"/>
    <x v="0"/>
    <x v="0"/>
    <n v="8544"/>
    <x v="0"/>
    <x v="0"/>
    <x v="11"/>
    <s v=""/>
    <s v="Duplex"/>
    <n v="65.191384752822614"/>
    <x v="2"/>
    <n v="3"/>
    <s v="Low"/>
    <n v="1950"/>
    <n v="1950"/>
    <n v="0"/>
    <s v="yes"/>
    <s v="Below Average"/>
    <n v="1040"/>
    <n v="0"/>
    <s v="1 Floor"/>
    <n v="1040"/>
    <s v="no"/>
    <s v="Below Average"/>
    <n v="0"/>
    <n v="0"/>
    <n v="2"/>
    <n v="0"/>
    <n v="2"/>
    <s v="Less"/>
    <n v="6"/>
    <x v="566"/>
    <n v="1040"/>
    <s v="no"/>
    <n v="89.32692307692308"/>
    <x v="1077"/>
  </r>
  <r>
    <x v="1091"/>
    <n v="24"/>
    <n v="24"/>
    <x v="1"/>
    <x v="0"/>
    <n v="2160"/>
    <x v="0"/>
    <x v="0"/>
    <x v="5"/>
    <s v=""/>
    <s v="Twnhs"/>
    <n v="83.140020408338017"/>
    <x v="2"/>
    <n v="7"/>
    <s v="High"/>
    <n v="1999"/>
    <n v="2000"/>
    <n v="600"/>
    <s v="no"/>
    <s v="Below Average"/>
    <n v="624"/>
    <n v="628"/>
    <s v="2 Floors"/>
    <n v="1252"/>
    <s v="no"/>
    <s v="Below Average"/>
    <n v="1"/>
    <n v="0"/>
    <n v="2"/>
    <n v="1"/>
    <n v="4"/>
    <s v="More"/>
    <n v="4"/>
    <x v="39"/>
    <n v="1852"/>
    <s v="no"/>
    <n v="86.393088552915771"/>
    <x v="1078"/>
  </r>
  <r>
    <x v="1092"/>
    <n v="60"/>
    <n v="60"/>
    <x v="0"/>
    <x v="0"/>
    <n v="8400"/>
    <x v="0"/>
    <x v="0"/>
    <x v="23"/>
    <s v="SWISU"/>
    <s v="1Fam"/>
    <n v="56.717772915383847"/>
    <x v="1"/>
    <n v="6"/>
    <s v="Low"/>
    <n v="1925"/>
    <n v="1950"/>
    <n v="1181"/>
    <s v="no"/>
    <s v="Above Average"/>
    <n v="1390"/>
    <n v="304"/>
    <s v="2 Floors"/>
    <n v="1694"/>
    <s v="no"/>
    <s v="Above Average"/>
    <n v="0"/>
    <n v="0"/>
    <n v="2"/>
    <n v="0"/>
    <n v="2"/>
    <s v="Less"/>
    <n v="7"/>
    <x v="73"/>
    <n v="2875"/>
    <s v="no"/>
    <n v="47.478260869565219"/>
    <x v="1079"/>
  </r>
  <r>
    <x v="1093"/>
    <n v="71"/>
    <n v="71"/>
    <x v="0"/>
    <x v="1"/>
    <n v="9230"/>
    <x v="0"/>
    <x v="0"/>
    <x v="11"/>
    <s v="NAmes"/>
    <s v="1Fam"/>
    <n v="65.191384752822614"/>
    <x v="1"/>
    <n v="5"/>
    <s v="Low"/>
    <n v="1965"/>
    <n v="1998"/>
    <n v="864"/>
    <s v="no"/>
    <s v="Below Average"/>
    <n v="1200"/>
    <n v="0"/>
    <s v="1 Floor"/>
    <n v="1200"/>
    <s v="no"/>
    <s v="Below Average"/>
    <n v="1"/>
    <n v="0"/>
    <n v="1"/>
    <n v="1"/>
    <n v="3"/>
    <s v="More"/>
    <n v="6"/>
    <x v="363"/>
    <n v="2064"/>
    <s v="no"/>
    <n v="70.736434108527135"/>
    <x v="1080"/>
  </r>
  <r>
    <x v="1094"/>
    <n v="74"/>
    <n v="74"/>
    <x v="0"/>
    <x v="1"/>
    <n v="5868"/>
    <x v="0"/>
    <x v="0"/>
    <x v="11"/>
    <s v="NAmes"/>
    <s v="1Fam"/>
    <n v="65.191384752822614"/>
    <x v="1"/>
    <n v="5"/>
    <s v="Low"/>
    <n v="1956"/>
    <n v="2000"/>
    <n v="936"/>
    <s v="no"/>
    <s v="Below Average"/>
    <n v="936"/>
    <n v="0"/>
    <s v="1 Floor"/>
    <n v="936"/>
    <s v="no"/>
    <s v="Below Average"/>
    <n v="1"/>
    <n v="0"/>
    <n v="1"/>
    <n v="0"/>
    <n v="2"/>
    <s v="Less"/>
    <n v="4"/>
    <x v="275"/>
    <n v="1872"/>
    <s v="no"/>
    <n v="68.910256410256409"/>
    <x v="1081"/>
  </r>
  <r>
    <x v="1095"/>
    <n v="78"/>
    <n v="78"/>
    <x v="0"/>
    <x v="1"/>
    <n v="9317"/>
    <x v="0"/>
    <x v="0"/>
    <x v="0"/>
    <s v="CollgCr"/>
    <s v="1Fam"/>
    <n v="74.535824409408733"/>
    <x v="0"/>
    <n v="6"/>
    <s v="Low"/>
    <n v="2006"/>
    <n v="2006"/>
    <n v="1314"/>
    <s v="no"/>
    <s v="Above Average"/>
    <n v="1314"/>
    <n v="0"/>
    <s v="1 Floor"/>
    <n v="1314"/>
    <s v="no"/>
    <s v="Below Average"/>
    <n v="0"/>
    <n v="0"/>
    <n v="2"/>
    <n v="0"/>
    <n v="2"/>
    <s v="Less"/>
    <n v="6"/>
    <x v="567"/>
    <n v="2628"/>
    <s v="no"/>
    <n v="67.135464231354646"/>
    <x v="1082"/>
  </r>
  <r>
    <x v="1096"/>
    <n v="60"/>
    <n v="60"/>
    <x v="0"/>
    <x v="0"/>
    <n v="6882"/>
    <x v="0"/>
    <x v="0"/>
    <x v="13"/>
    <s v="IDOTRR"/>
    <s v="1Fam"/>
    <n v="52.131298928930256"/>
    <x v="1"/>
    <n v="6"/>
    <s v="Low"/>
    <n v="1914"/>
    <n v="2006"/>
    <n v="684"/>
    <s v="no"/>
    <s v="Below Average"/>
    <n v="773"/>
    <n v="582"/>
    <s v="2 Floors"/>
    <n v="1355"/>
    <s v="no"/>
    <s v="Below Average"/>
    <n v="0"/>
    <n v="0"/>
    <n v="1"/>
    <n v="1"/>
    <n v="2"/>
    <s v="Less"/>
    <n v="7"/>
    <x v="47"/>
    <n v="2039"/>
    <s v="no"/>
    <n v="62.285434036292301"/>
    <x v="1083"/>
  </r>
  <r>
    <x v="1097"/>
    <s v="NA"/>
    <n v="69"/>
    <x v="0"/>
    <x v="0"/>
    <n v="3696"/>
    <x v="0"/>
    <x v="0"/>
    <x v="18"/>
    <s v=""/>
    <s v="TwnhsE"/>
    <n v="100.53527892314388"/>
    <x v="2"/>
    <n v="8"/>
    <s v="High"/>
    <n v="1986"/>
    <n v="1986"/>
    <n v="1074"/>
    <s v="no"/>
    <s v="Above Average"/>
    <n v="1088"/>
    <n v="0"/>
    <s v="1 Floor"/>
    <n v="1088"/>
    <s v="no"/>
    <s v="Below Average"/>
    <n v="0"/>
    <n v="0"/>
    <n v="1"/>
    <n v="1"/>
    <n v="2"/>
    <s v="Less"/>
    <n v="5"/>
    <x v="40"/>
    <n v="2162"/>
    <s v="no"/>
    <n v="78.630897317298803"/>
    <x v="1084"/>
  </r>
  <r>
    <x v="1098"/>
    <n v="50"/>
    <n v="50"/>
    <x v="0"/>
    <x v="0"/>
    <n v="6000"/>
    <x v="0"/>
    <x v="0"/>
    <x v="8"/>
    <s v="BrkSide"/>
    <s v="1Fam"/>
    <n v="64.919237492322253"/>
    <x v="1"/>
    <n v="4"/>
    <s v="Low"/>
    <n v="1936"/>
    <n v="1950"/>
    <n v="672"/>
    <s v="no"/>
    <s v="Below Average"/>
    <n v="757"/>
    <n v="567"/>
    <s v="2 Floors"/>
    <n v="1324"/>
    <s v="no"/>
    <s v="Below Average"/>
    <n v="0"/>
    <n v="0"/>
    <n v="1"/>
    <n v="0"/>
    <n v="1"/>
    <s v="Less"/>
    <n v="6"/>
    <x v="113"/>
    <n v="1996"/>
    <s v="no"/>
    <n v="64.128256513026045"/>
    <x v="1085"/>
  </r>
  <r>
    <x v="1099"/>
    <n v="82"/>
    <n v="82"/>
    <x v="0"/>
    <x v="1"/>
    <n v="11880"/>
    <x v="0"/>
    <x v="1"/>
    <x v="6"/>
    <s v="NWAmes"/>
    <s v="1Fam"/>
    <n v="67.115548801871967"/>
    <x v="1"/>
    <n v="7"/>
    <s v="High"/>
    <n v="1978"/>
    <n v="1978"/>
    <n v="1271"/>
    <s v="no"/>
    <s v="Above Average"/>
    <n v="1601"/>
    <n v="0"/>
    <s v="1 Floor"/>
    <n v="1601"/>
    <s v="no"/>
    <s v="Above Average"/>
    <n v="0"/>
    <n v="0"/>
    <n v="2"/>
    <n v="0"/>
    <n v="2"/>
    <s v="Less"/>
    <n v="7"/>
    <x v="14"/>
    <n v="2872"/>
    <s v="no"/>
    <n v="54.665738161559887"/>
    <x v="1086"/>
  </r>
  <r>
    <x v="1100"/>
    <n v="60"/>
    <n v="60"/>
    <x v="0"/>
    <x v="0"/>
    <n v="8400"/>
    <x v="0"/>
    <x v="0"/>
    <x v="23"/>
    <s v="SWISU"/>
    <s v="1Fam"/>
    <n v="56.717772915383847"/>
    <x v="1"/>
    <n v="2"/>
    <s v="Low"/>
    <n v="1920"/>
    <n v="1950"/>
    <n v="290"/>
    <s v="no"/>
    <s v="Below Average"/>
    <n v="438"/>
    <n v="0"/>
    <s v="1 Floor"/>
    <n v="438"/>
    <s v="no"/>
    <s v="Below Average"/>
    <n v="0"/>
    <n v="0"/>
    <n v="1"/>
    <n v="0"/>
    <n v="1"/>
    <s v="Less"/>
    <n v="3"/>
    <x v="284"/>
    <n v="728"/>
    <s v="no"/>
    <n v="82.417582417582423"/>
    <x v="1087"/>
  </r>
  <r>
    <x v="1101"/>
    <n v="61"/>
    <n v="61"/>
    <x v="0"/>
    <x v="0"/>
    <n v="9758"/>
    <x v="0"/>
    <x v="0"/>
    <x v="11"/>
    <s v="NAmes"/>
    <s v="1Fam"/>
    <n v="65.191384752822614"/>
    <x v="1"/>
    <n v="5"/>
    <s v="Low"/>
    <n v="1971"/>
    <n v="1971"/>
    <n v="950"/>
    <s v="no"/>
    <s v="Below Average"/>
    <n v="950"/>
    <n v="0"/>
    <s v="1 Floor"/>
    <n v="950"/>
    <s v="no"/>
    <s v="Below Average"/>
    <n v="0"/>
    <n v="0"/>
    <n v="1"/>
    <n v="0"/>
    <n v="1"/>
    <s v="Less"/>
    <n v="5"/>
    <x v="303"/>
    <n v="1900"/>
    <s v="no"/>
    <n v="62.89473684210526"/>
    <x v="1088"/>
  </r>
  <r>
    <x v="1102"/>
    <n v="70"/>
    <n v="70"/>
    <x v="0"/>
    <x v="1"/>
    <n v="7000"/>
    <x v="0"/>
    <x v="0"/>
    <x v="11"/>
    <s v="NAmes"/>
    <s v="1Fam"/>
    <n v="65.191384752822614"/>
    <x v="1"/>
    <n v="5"/>
    <s v="Low"/>
    <n v="1960"/>
    <n v="2002"/>
    <n v="1010"/>
    <s v="no"/>
    <s v="Below Average"/>
    <n v="1134"/>
    <n v="0"/>
    <s v="1 Floor"/>
    <n v="1134"/>
    <s v="no"/>
    <s v="Below Average"/>
    <n v="0"/>
    <n v="0"/>
    <n v="1"/>
    <n v="0"/>
    <n v="1"/>
    <s v="Less"/>
    <n v="6"/>
    <x v="152"/>
    <n v="2144"/>
    <s v="no"/>
    <n v="62.96641791044776"/>
    <x v="590"/>
  </r>
  <r>
    <x v="1103"/>
    <n v="79"/>
    <n v="79"/>
    <x v="0"/>
    <x v="1"/>
    <n v="8910"/>
    <x v="0"/>
    <x v="0"/>
    <x v="11"/>
    <s v="NAmes"/>
    <s v="1Fam"/>
    <n v="65.191384752822614"/>
    <x v="1"/>
    <n v="6"/>
    <s v="Low"/>
    <n v="1959"/>
    <n v="1959"/>
    <n v="655"/>
    <s v="no"/>
    <s v="Below Average"/>
    <n v="1194"/>
    <n v="0"/>
    <s v="1 Floor"/>
    <n v="1194"/>
    <s v="no"/>
    <s v="Below Average"/>
    <n v="0"/>
    <n v="1"/>
    <n v="1"/>
    <n v="0"/>
    <n v="2"/>
    <s v="Less"/>
    <n v="6"/>
    <x v="432"/>
    <n v="1849"/>
    <s v="no"/>
    <n v="86.262844780962681"/>
    <x v="1089"/>
  </r>
  <r>
    <x v="1104"/>
    <n v="24"/>
    <n v="24"/>
    <x v="1"/>
    <x v="0"/>
    <n v="2016"/>
    <x v="0"/>
    <x v="0"/>
    <x v="22"/>
    <s v=""/>
    <s v="TwnhsE"/>
    <s v=""/>
    <x v="2"/>
    <n v="5"/>
    <s v="Low"/>
    <n v="1970"/>
    <n v="1970"/>
    <n v="630"/>
    <s v="no"/>
    <s v="Below Average"/>
    <n v="630"/>
    <n v="672"/>
    <s v="2 Floors"/>
    <n v="1302"/>
    <s v="no"/>
    <s v="Below Average"/>
    <n v="0"/>
    <n v="0"/>
    <n v="2"/>
    <n v="1"/>
    <n v="3"/>
    <s v="More"/>
    <n v="6"/>
    <x v="179"/>
    <n v="1932"/>
    <s v="no"/>
    <n v="54.865424430641824"/>
    <x v="1090"/>
  </r>
  <r>
    <x v="1105"/>
    <n v="98"/>
    <n v="98"/>
    <x v="0"/>
    <x v="1"/>
    <n v="12256"/>
    <x v="0"/>
    <x v="1"/>
    <x v="3"/>
    <s v="NoRidge"/>
    <s v="1Fam"/>
    <n v="82.673563019433331"/>
    <x v="0"/>
    <n v="8"/>
    <s v="High"/>
    <n v="1994"/>
    <n v="1995"/>
    <n v="1463"/>
    <s v="no"/>
    <s v="Above Average"/>
    <n v="1500"/>
    <n v="1122"/>
    <s v="2 Floors"/>
    <n v="2622"/>
    <s v="no"/>
    <s v="Above Average"/>
    <n v="1"/>
    <n v="0"/>
    <n v="2"/>
    <n v="1"/>
    <n v="4"/>
    <s v="More"/>
    <n v="9"/>
    <x v="357"/>
    <n v="4085"/>
    <s v="no"/>
    <n v="79.559363525091797"/>
    <x v="1091"/>
  </r>
  <r>
    <x v="1106"/>
    <n v="114"/>
    <n v="114"/>
    <x v="1"/>
    <x v="1"/>
    <n v="10357"/>
    <x v="0"/>
    <x v="0"/>
    <x v="12"/>
    <s v="SawyerW"/>
    <s v="1Fam"/>
    <n v="71.682411868126678"/>
    <x v="0"/>
    <n v="7"/>
    <s v="High"/>
    <n v="1990"/>
    <n v="1991"/>
    <n v="910"/>
    <s v="no"/>
    <s v="Below Average"/>
    <n v="1442"/>
    <n v="0"/>
    <s v="1 Floor"/>
    <n v="1442"/>
    <s v="no"/>
    <s v="Below Average"/>
    <n v="1"/>
    <n v="0"/>
    <n v="2"/>
    <n v="0"/>
    <n v="3"/>
    <s v="More"/>
    <n v="6"/>
    <x v="31"/>
    <n v="2352"/>
    <s v="no"/>
    <n v="76.488095238095241"/>
    <x v="1092"/>
  </r>
  <r>
    <x v="1107"/>
    <n v="168"/>
    <n v="168"/>
    <x v="1"/>
    <x v="1"/>
    <n v="23257"/>
    <x v="1"/>
    <x v="1"/>
    <x v="17"/>
    <s v="Gilbert"/>
    <s v="1Fam"/>
    <n v="77.47396854876844"/>
    <x v="0"/>
    <n v="7"/>
    <s v="High"/>
    <n v="2006"/>
    <n v="2006"/>
    <n v="868"/>
    <s v="no"/>
    <s v="Below Average"/>
    <n v="887"/>
    <n v="1134"/>
    <s v="2 Floors"/>
    <n v="2021"/>
    <s v="no"/>
    <s v="Above Average"/>
    <n v="0"/>
    <n v="0"/>
    <n v="2"/>
    <n v="1"/>
    <n v="3"/>
    <s v="More"/>
    <n v="9"/>
    <x v="568"/>
    <n v="2889"/>
    <s v="no"/>
    <n v="95.09345794392523"/>
    <x v="1093"/>
  </r>
  <r>
    <x v="1108"/>
    <s v="NA"/>
    <n v="69"/>
    <x v="0"/>
    <x v="0"/>
    <n v="8063"/>
    <x v="0"/>
    <x v="0"/>
    <x v="17"/>
    <s v="Gilbert"/>
    <s v="1Fam"/>
    <n v="77.47396854876844"/>
    <x v="0"/>
    <n v="6"/>
    <s v="Low"/>
    <n v="2000"/>
    <n v="2000"/>
    <n v="924"/>
    <s v="no"/>
    <s v="Below Average"/>
    <n v="948"/>
    <n v="742"/>
    <s v="2 Floors"/>
    <n v="1690"/>
    <s v="no"/>
    <s v="Above Average"/>
    <n v="0"/>
    <n v="0"/>
    <n v="2"/>
    <n v="1"/>
    <n v="3"/>
    <s v="More"/>
    <n v="7"/>
    <x v="111"/>
    <n v="2614"/>
    <s v="no"/>
    <n v="69.24254016832441"/>
    <x v="1094"/>
  </r>
  <r>
    <x v="1109"/>
    <n v="107"/>
    <n v="107"/>
    <x v="0"/>
    <x v="1"/>
    <n v="11362"/>
    <x v="0"/>
    <x v="1"/>
    <x v="10"/>
    <s v="NridgHt"/>
    <s v="1Fam"/>
    <n v="92.435750489847905"/>
    <x v="0"/>
    <n v="8"/>
    <s v="High"/>
    <n v="2004"/>
    <n v="2005"/>
    <n v="1836"/>
    <s v="no"/>
    <s v="Above Average"/>
    <n v="1836"/>
    <n v="0"/>
    <s v="1 Floor"/>
    <n v="1836"/>
    <s v="no"/>
    <s v="Above Average"/>
    <n v="1"/>
    <n v="0"/>
    <n v="2"/>
    <n v="0"/>
    <n v="3"/>
    <s v="More"/>
    <n v="7"/>
    <x v="255"/>
    <n v="3672"/>
    <s v="no"/>
    <n v="76.252723311546845"/>
    <x v="1095"/>
  </r>
  <r>
    <x v="1110"/>
    <s v="NA"/>
    <n v="69"/>
    <x v="0"/>
    <x v="0"/>
    <n v="8000"/>
    <x v="0"/>
    <x v="0"/>
    <x v="17"/>
    <s v="Gilbert"/>
    <s v="1Fam"/>
    <n v="77.47396854876844"/>
    <x v="0"/>
    <n v="6"/>
    <s v="Low"/>
    <n v="1995"/>
    <n v="1996"/>
    <n v="773"/>
    <s v="no"/>
    <s v="Below Average"/>
    <n v="773"/>
    <n v="885"/>
    <s v="2 Floors"/>
    <n v="1658"/>
    <s v="no"/>
    <s v="Above Average"/>
    <n v="1"/>
    <n v="0"/>
    <n v="2"/>
    <n v="1"/>
    <n v="4"/>
    <s v="More"/>
    <n v="8"/>
    <x v="304"/>
    <n v="2431"/>
    <s v="no"/>
    <n v="77.334430275606749"/>
    <x v="1096"/>
  </r>
  <r>
    <x v="1111"/>
    <n v="80"/>
    <n v="80"/>
    <x v="0"/>
    <x v="1"/>
    <n v="10480"/>
    <x v="0"/>
    <x v="0"/>
    <x v="6"/>
    <s v="NWAmes"/>
    <s v="1Fam"/>
    <n v="67.115548801871967"/>
    <x v="1"/>
    <n v="7"/>
    <s v="High"/>
    <n v="1976"/>
    <n v="1976"/>
    <n v="803"/>
    <s v="no"/>
    <s v="Below Average"/>
    <n v="1098"/>
    <n v="866"/>
    <s v="2 Floors"/>
    <n v="1964"/>
    <s v="no"/>
    <s v="Above Average"/>
    <n v="0"/>
    <n v="0"/>
    <n v="2"/>
    <n v="1"/>
    <n v="3"/>
    <s v="More"/>
    <n v="8"/>
    <x v="93"/>
    <n v="2767"/>
    <s v="no"/>
    <n v="74.087459342247925"/>
    <x v="1097"/>
  </r>
  <r>
    <x v="1112"/>
    <n v="73"/>
    <n v="73"/>
    <x v="0"/>
    <x v="1"/>
    <n v="7100"/>
    <x v="0"/>
    <x v="0"/>
    <x v="11"/>
    <s v="NAmes"/>
    <s v="1Fam"/>
    <n v="65.191384752822614"/>
    <x v="1"/>
    <n v="5"/>
    <s v="Low"/>
    <n v="1957"/>
    <n v="1957"/>
    <n v="816"/>
    <s v="no"/>
    <s v="Below Average"/>
    <n v="816"/>
    <n v="0"/>
    <s v="1 Floor"/>
    <n v="816"/>
    <s v="no"/>
    <s v="Below Average"/>
    <n v="1"/>
    <n v="0"/>
    <n v="1"/>
    <n v="0"/>
    <n v="2"/>
    <s v="Less"/>
    <n v="5"/>
    <x v="8"/>
    <n v="1632"/>
    <s v="no"/>
    <n v="79.595588235294116"/>
    <x v="1098"/>
  </r>
  <r>
    <x v="1113"/>
    <n v="66"/>
    <n v="66"/>
    <x v="0"/>
    <x v="0"/>
    <n v="8923"/>
    <x v="0"/>
    <x v="0"/>
    <x v="11"/>
    <s v="NAmes"/>
    <s v="1Fam"/>
    <n v="65.191384752822614"/>
    <x v="1"/>
    <n v="5"/>
    <s v="Low"/>
    <n v="1953"/>
    <n v="2006"/>
    <n v="1008"/>
    <s v="no"/>
    <s v="Below Average"/>
    <n v="1008"/>
    <n v="0"/>
    <s v="1 Floor"/>
    <n v="1008"/>
    <s v="no"/>
    <s v="Below Average"/>
    <n v="1"/>
    <n v="0"/>
    <n v="1"/>
    <n v="0"/>
    <n v="2"/>
    <s v="Less"/>
    <n v="6"/>
    <x v="569"/>
    <n v="2016"/>
    <s v="no"/>
    <n v="66.716269841269835"/>
    <x v="1099"/>
  </r>
  <r>
    <x v="1114"/>
    <n v="90"/>
    <n v="90"/>
    <x v="0"/>
    <x v="1"/>
    <n v="5400"/>
    <x v="0"/>
    <x v="0"/>
    <x v="7"/>
    <s v="OldTown"/>
    <s v="1Fam"/>
    <n v="57.90974368543602"/>
    <x v="1"/>
    <n v="5"/>
    <s v="Low"/>
    <n v="1954"/>
    <n v="2000"/>
    <n v="833"/>
    <s v="no"/>
    <s v="Below Average"/>
    <n v="833"/>
    <n v="0"/>
    <s v="1 Floor"/>
    <n v="833"/>
    <s v="no"/>
    <s v="Below Average"/>
    <n v="0"/>
    <n v="0"/>
    <n v="1"/>
    <n v="0"/>
    <n v="1"/>
    <s v="Less"/>
    <n v="4"/>
    <x v="528"/>
    <n v="1666"/>
    <s v="no"/>
    <n v="70.228091236494592"/>
    <x v="1100"/>
  </r>
  <r>
    <x v="1115"/>
    <n v="93"/>
    <n v="93"/>
    <x v="0"/>
    <x v="1"/>
    <n v="12085"/>
    <x v="0"/>
    <x v="1"/>
    <x v="10"/>
    <s v="NridgHt"/>
    <s v="1Fam"/>
    <n v="92.435750489847905"/>
    <x v="0"/>
    <n v="8"/>
    <s v="High"/>
    <n v="2007"/>
    <n v="2007"/>
    <n v="1734"/>
    <s v="no"/>
    <s v="Above Average"/>
    <n v="1734"/>
    <n v="0"/>
    <s v="1 Floor"/>
    <n v="1734"/>
    <s v="no"/>
    <s v="Above Average"/>
    <n v="1"/>
    <n v="0"/>
    <n v="2"/>
    <n v="0"/>
    <n v="3"/>
    <s v="More"/>
    <n v="7"/>
    <x v="189"/>
    <n v="3468"/>
    <s v="no"/>
    <n v="91.6955017301038"/>
    <x v="1101"/>
  </r>
  <r>
    <x v="1116"/>
    <s v="NA"/>
    <n v="69"/>
    <x v="0"/>
    <x v="0"/>
    <n v="7750"/>
    <x v="0"/>
    <x v="0"/>
    <x v="17"/>
    <s v="Gilbert"/>
    <s v="1Fam"/>
    <n v="77.47396854876844"/>
    <x v="0"/>
    <n v="8"/>
    <s v="High"/>
    <n v="2002"/>
    <n v="2002"/>
    <n v="408"/>
    <s v="no"/>
    <s v="Below Average"/>
    <n v="779"/>
    <n v="640"/>
    <s v="2 Floors"/>
    <n v="1419"/>
    <s v="no"/>
    <s v="Below Average"/>
    <n v="1"/>
    <n v="0"/>
    <n v="2"/>
    <n v="1"/>
    <n v="4"/>
    <s v="More"/>
    <n v="7"/>
    <x v="570"/>
    <n v="1827"/>
    <s v="no"/>
    <n v="100.76628352490421"/>
    <x v="1102"/>
  </r>
  <r>
    <x v="1117"/>
    <n v="57"/>
    <n v="57"/>
    <x v="0"/>
    <x v="0"/>
    <n v="9764"/>
    <x v="0"/>
    <x v="0"/>
    <x v="9"/>
    <s v="Sawyer"/>
    <s v="1Fam"/>
    <n v="65.835562612127291"/>
    <x v="1"/>
    <n v="5"/>
    <s v="Low"/>
    <n v="1967"/>
    <n v="2003"/>
    <n v="894"/>
    <s v="no"/>
    <s v="Below Average"/>
    <n v="894"/>
    <n v="0"/>
    <s v="1 Floor"/>
    <n v="894"/>
    <s v="no"/>
    <s v="Below Average"/>
    <n v="1"/>
    <n v="0"/>
    <n v="1"/>
    <n v="0"/>
    <n v="2"/>
    <s v="Less"/>
    <n v="5"/>
    <x v="52"/>
    <n v="1788"/>
    <s v="no"/>
    <n v="72.706935123042499"/>
    <x v="1103"/>
  </r>
  <r>
    <x v="1118"/>
    <n v="85"/>
    <n v="85"/>
    <x v="0"/>
    <x v="1"/>
    <n v="13825"/>
    <x v="0"/>
    <x v="1"/>
    <x v="9"/>
    <s v="Sawyer"/>
    <s v="1Fam"/>
    <n v="65.835562612127291"/>
    <x v="1"/>
    <n v="5"/>
    <s v="Low"/>
    <n v="1958"/>
    <n v="1987"/>
    <n v="533"/>
    <s v="no"/>
    <s v="Below Average"/>
    <n v="1021"/>
    <n v="580"/>
    <s v="2 Floors"/>
    <n v="1601"/>
    <s v="no"/>
    <s v="Above Average"/>
    <n v="0"/>
    <n v="1"/>
    <n v="1"/>
    <n v="0"/>
    <n v="2"/>
    <s v="Less"/>
    <n v="6"/>
    <x v="3"/>
    <n v="2134"/>
    <s v="no"/>
    <n v="65.604498594189309"/>
    <x v="1104"/>
  </r>
  <r>
    <x v="1119"/>
    <n v="70"/>
    <n v="70"/>
    <x v="0"/>
    <x v="1"/>
    <n v="7560"/>
    <x v="0"/>
    <x v="0"/>
    <x v="11"/>
    <s v="NAmes"/>
    <s v="1Fam"/>
    <n v="65.191384752822614"/>
    <x v="1"/>
    <n v="5"/>
    <s v="Low"/>
    <n v="1959"/>
    <n v="1959"/>
    <n v="1040"/>
    <s v="no"/>
    <s v="Below Average"/>
    <n v="1040"/>
    <n v="0"/>
    <s v="1 Floor"/>
    <n v="1040"/>
    <s v="no"/>
    <s v="Below Average"/>
    <n v="0"/>
    <n v="0"/>
    <n v="1"/>
    <n v="0"/>
    <n v="1"/>
    <s v="Less"/>
    <n v="6"/>
    <x v="571"/>
    <n v="2080"/>
    <s v="no"/>
    <n v="64.27884615384616"/>
    <x v="1105"/>
  </r>
  <r>
    <x v="1120"/>
    <n v="59"/>
    <n v="59"/>
    <x v="0"/>
    <x v="0"/>
    <n v="8263"/>
    <x v="0"/>
    <x v="0"/>
    <x v="13"/>
    <s v="IDOTRR"/>
    <s v="1Fam"/>
    <n v="52.131298928930256"/>
    <x v="1"/>
    <n v="6"/>
    <s v="Low"/>
    <n v="1920"/>
    <n v="1950"/>
    <n v="1012"/>
    <s v="no"/>
    <s v="Below Average"/>
    <n v="1012"/>
    <n v="0"/>
    <s v="1 Floor"/>
    <n v="1012"/>
    <s v="no"/>
    <s v="Below Average"/>
    <n v="0"/>
    <n v="0"/>
    <n v="1"/>
    <n v="0"/>
    <n v="1"/>
    <s v="Less"/>
    <n v="6"/>
    <x v="572"/>
    <n v="2024"/>
    <s v="no"/>
    <n v="58.498023715415023"/>
    <x v="1106"/>
  </r>
  <r>
    <x v="1121"/>
    <n v="84"/>
    <n v="84"/>
    <x v="0"/>
    <x v="1"/>
    <n v="10084"/>
    <x v="0"/>
    <x v="0"/>
    <x v="0"/>
    <s v="CollgCr"/>
    <s v="1Fam"/>
    <n v="74.535824409408733"/>
    <x v="0"/>
    <n v="7"/>
    <s v="High"/>
    <n v="2005"/>
    <n v="2006"/>
    <n v="1552"/>
    <s v="no"/>
    <s v="Above Average"/>
    <n v="1552"/>
    <n v="0"/>
    <s v="1 Floor"/>
    <n v="1552"/>
    <s v="no"/>
    <s v="Above Average"/>
    <n v="0"/>
    <n v="0"/>
    <n v="2"/>
    <n v="0"/>
    <n v="2"/>
    <s v="Less"/>
    <n v="7"/>
    <x v="573"/>
    <n v="3104"/>
    <s v="no"/>
    <n v="68.588917525773198"/>
    <x v="1107"/>
  </r>
  <r>
    <x v="1122"/>
    <s v="NA"/>
    <n v="69"/>
    <x v="0"/>
    <x v="0"/>
    <n v="8926"/>
    <x v="0"/>
    <x v="0"/>
    <x v="15"/>
    <s v="Edwards"/>
    <s v="1Fam"/>
    <n v="61.772149970231268"/>
    <x v="1"/>
    <n v="4"/>
    <s v="Low"/>
    <n v="1956"/>
    <n v="1956"/>
    <n v="672"/>
    <s v="no"/>
    <s v="Below Average"/>
    <n v="960"/>
    <n v="0"/>
    <s v="1 Floor"/>
    <n v="960"/>
    <s v="no"/>
    <s v="Below Average"/>
    <n v="0"/>
    <n v="0"/>
    <n v="1"/>
    <n v="0"/>
    <n v="1"/>
    <s v="Less"/>
    <n v="5"/>
    <x v="162"/>
    <n v="1632"/>
    <s v="no"/>
    <n v="68.627450980392155"/>
    <x v="1108"/>
  </r>
  <r>
    <x v="1123"/>
    <n v="50"/>
    <n v="50"/>
    <x v="0"/>
    <x v="0"/>
    <n v="9405"/>
    <x v="0"/>
    <x v="0"/>
    <x v="15"/>
    <s v="Edwards"/>
    <s v="1Fam"/>
    <n v="61.772149970231268"/>
    <x v="1"/>
    <n v="5"/>
    <s v="Low"/>
    <n v="1947"/>
    <n v="2008"/>
    <n v="698"/>
    <s v="no"/>
    <s v="Below Average"/>
    <n v="698"/>
    <n v="0"/>
    <s v="1 Floor"/>
    <n v="698"/>
    <s v="no"/>
    <s v="Below Average"/>
    <n v="0"/>
    <n v="1"/>
    <n v="1"/>
    <n v="0"/>
    <n v="2"/>
    <s v="Less"/>
    <n v="4"/>
    <x v="9"/>
    <n v="1396"/>
    <s v="no"/>
    <n v="84.527220630372497"/>
    <x v="1109"/>
  </r>
  <r>
    <x v="1124"/>
    <s v="NA"/>
    <n v="69"/>
    <x v="0"/>
    <x v="0"/>
    <n v="9125"/>
    <x v="0"/>
    <x v="0"/>
    <x v="17"/>
    <s v="Gilbert"/>
    <s v="1Fam"/>
    <n v="77.47396854876844"/>
    <x v="0"/>
    <n v="7"/>
    <s v="High"/>
    <n v="1992"/>
    <n v="1992"/>
    <n v="384"/>
    <s v="no"/>
    <s v="Below Average"/>
    <n v="812"/>
    <n v="670"/>
    <s v="2 Floors"/>
    <n v="1482"/>
    <s v="no"/>
    <s v="Below Average"/>
    <n v="0"/>
    <n v="0"/>
    <n v="2"/>
    <n v="1"/>
    <n v="3"/>
    <s v="More"/>
    <n v="7"/>
    <x v="574"/>
    <n v="1866"/>
    <s v="no"/>
    <n v="87.834941050375136"/>
    <x v="1110"/>
  </r>
  <r>
    <x v="1125"/>
    <n v="60"/>
    <n v="60"/>
    <x v="0"/>
    <x v="0"/>
    <n v="10434"/>
    <x v="0"/>
    <x v="0"/>
    <x v="11"/>
    <s v="NAmes"/>
    <s v="1Fam"/>
    <n v="65.191384752822614"/>
    <x v="1"/>
    <n v="4"/>
    <s v="Low"/>
    <n v="1955"/>
    <n v="1955"/>
    <n v="1005"/>
    <s v="no"/>
    <s v="Below Average"/>
    <n v="1005"/>
    <n v="0"/>
    <s v="1 Floor"/>
    <n v="1005"/>
    <s v="no"/>
    <s v="Below Average"/>
    <n v="0"/>
    <n v="0"/>
    <n v="1"/>
    <n v="0"/>
    <n v="1"/>
    <s v="Less"/>
    <n v="5"/>
    <x v="99"/>
    <n v="2010"/>
    <s v="no"/>
    <n v="57.213930348258707"/>
    <x v="1111"/>
  </r>
  <r>
    <x v="1126"/>
    <n v="53"/>
    <n v="53"/>
    <x v="0"/>
    <x v="0"/>
    <n v="3684"/>
    <x v="0"/>
    <x v="0"/>
    <x v="21"/>
    <s v=""/>
    <s v="TwnhsE"/>
    <n v="63.149684044233808"/>
    <x v="2"/>
    <n v="7"/>
    <s v="High"/>
    <n v="2007"/>
    <n v="2007"/>
    <n v="1373"/>
    <s v="no"/>
    <s v="Above Average"/>
    <n v="1555"/>
    <n v="0"/>
    <s v="1 Floor"/>
    <n v="1555"/>
    <s v="no"/>
    <s v="Above Average"/>
    <n v="0"/>
    <n v="0"/>
    <n v="2"/>
    <n v="0"/>
    <n v="2"/>
    <s v="Less"/>
    <n v="7"/>
    <x v="80"/>
    <n v="2928"/>
    <s v="no"/>
    <n v="59.42622950819672"/>
    <x v="1112"/>
  </r>
  <r>
    <x v="1127"/>
    <n v="182"/>
    <n v="182"/>
    <x v="1"/>
    <x v="1"/>
    <n v="14572"/>
    <x v="0"/>
    <x v="1"/>
    <x v="17"/>
    <s v="Gilbert"/>
    <s v="1Fam"/>
    <n v="77.47396854876844"/>
    <x v="0"/>
    <n v="7"/>
    <s v="High"/>
    <n v="2004"/>
    <n v="2004"/>
    <n v="1530"/>
    <s v="no"/>
    <s v="Above Average"/>
    <n v="1530"/>
    <n v="0"/>
    <s v="1 Floor"/>
    <n v="1530"/>
    <s v="no"/>
    <s v="Above Average"/>
    <n v="1"/>
    <n v="0"/>
    <n v="2"/>
    <n v="0"/>
    <n v="3"/>
    <s v="More"/>
    <n v="7"/>
    <x v="575"/>
    <n v="3060"/>
    <s v="no"/>
    <n v="84.640522875816998"/>
    <x v="1113"/>
  </r>
  <r>
    <x v="1128"/>
    <n v="59"/>
    <n v="59"/>
    <x v="0"/>
    <x v="0"/>
    <n v="11796"/>
    <x v="0"/>
    <x v="1"/>
    <x v="17"/>
    <s v="Gilbert"/>
    <s v="1Fam"/>
    <n v="77.47396854876844"/>
    <x v="0"/>
    <n v="7"/>
    <s v="High"/>
    <n v="2004"/>
    <n v="2005"/>
    <n v="847"/>
    <s v="no"/>
    <s v="Below Average"/>
    <n v="847"/>
    <n v="1112"/>
    <s v="2 Floors"/>
    <n v="1959"/>
    <s v="no"/>
    <s v="Above Average"/>
    <n v="0"/>
    <n v="0"/>
    <n v="2"/>
    <n v="1"/>
    <n v="3"/>
    <s v="More"/>
    <n v="8"/>
    <x v="141"/>
    <n v="2806"/>
    <s v="no"/>
    <n v="76.621525302922308"/>
    <x v="1114"/>
  </r>
  <r>
    <x v="1129"/>
    <n v="60"/>
    <n v="60"/>
    <x v="0"/>
    <x v="0"/>
    <n v="7200"/>
    <x v="0"/>
    <x v="0"/>
    <x v="7"/>
    <s v=""/>
    <s v="Duplex"/>
    <n v="57.90974368543602"/>
    <x v="2"/>
    <n v="5"/>
    <s v="Low"/>
    <n v="1980"/>
    <n v="1980"/>
    <n v="936"/>
    <s v="no"/>
    <s v="Below Average"/>
    <n v="936"/>
    <n v="0"/>
    <s v="1 Floor"/>
    <n v="936"/>
    <s v="no"/>
    <s v="Below Average"/>
    <n v="1"/>
    <n v="0"/>
    <n v="1"/>
    <n v="0"/>
    <n v="2"/>
    <s v="Less"/>
    <n v="4"/>
    <x v="3"/>
    <n v="1872"/>
    <s v="no"/>
    <n v="74.786324786324784"/>
    <x v="1115"/>
  </r>
  <r>
    <x v="1130"/>
    <n v="65"/>
    <n v="65"/>
    <x v="0"/>
    <x v="0"/>
    <n v="7804"/>
    <x v="0"/>
    <x v="0"/>
    <x v="23"/>
    <s v="SWISU"/>
    <s v="1Fam"/>
    <n v="56.717772915383847"/>
    <x v="1"/>
    <n v="4"/>
    <s v="Low"/>
    <n v="1928"/>
    <n v="1950"/>
    <n v="1122"/>
    <s v="no"/>
    <s v="Above Average"/>
    <n v="1328"/>
    <n v="653"/>
    <s v="2 Floors"/>
    <n v="1981"/>
    <s v="no"/>
    <s v="Above Average"/>
    <n v="1"/>
    <n v="0"/>
    <n v="2"/>
    <n v="0"/>
    <n v="3"/>
    <s v="More"/>
    <n v="7"/>
    <x v="152"/>
    <n v="3103"/>
    <s v="no"/>
    <n v="43.506284241057038"/>
    <x v="1116"/>
  </r>
  <r>
    <x v="1131"/>
    <n v="63"/>
    <n v="63"/>
    <x v="0"/>
    <x v="0"/>
    <n v="10712"/>
    <x v="0"/>
    <x v="1"/>
    <x v="4"/>
    <s v="Mitchel"/>
    <s v="1Fam"/>
    <n v="69.371268986915226"/>
    <x v="1"/>
    <n v="5"/>
    <s v="Low"/>
    <n v="1991"/>
    <n v="1992"/>
    <n v="974"/>
    <s v="no"/>
    <s v="Below Average"/>
    <n v="974"/>
    <n v="0"/>
    <s v="1 Floor"/>
    <n v="974"/>
    <s v="no"/>
    <s v="Below Average"/>
    <n v="0"/>
    <n v="0"/>
    <n v="1"/>
    <n v="0"/>
    <n v="1"/>
    <s v="Less"/>
    <n v="5"/>
    <x v="437"/>
    <n v="1948"/>
    <s v="no"/>
    <n v="47.997946611909654"/>
    <x v="1117"/>
  </r>
  <r>
    <x v="1132"/>
    <n v="90"/>
    <n v="90"/>
    <x v="0"/>
    <x v="1"/>
    <n v="9900"/>
    <x v="0"/>
    <x v="0"/>
    <x v="7"/>
    <s v="OldTown"/>
    <s v="1Fam"/>
    <n v="57.90974368543602"/>
    <x v="1"/>
    <n v="6"/>
    <s v="Low"/>
    <n v="1880"/>
    <n v="1950"/>
    <n v="1008"/>
    <s v="no"/>
    <s v="Below Average"/>
    <n v="1178"/>
    <n v="1032"/>
    <s v="2 Floors"/>
    <n v="2210"/>
    <s v="no"/>
    <s v="Above Average"/>
    <n v="0"/>
    <n v="0"/>
    <n v="2"/>
    <n v="0"/>
    <n v="2"/>
    <s v="Less"/>
    <n v="8"/>
    <x v="508"/>
    <n v="3218"/>
    <s v="no"/>
    <n v="36.513362336855188"/>
    <x v="1118"/>
  </r>
  <r>
    <x v="1133"/>
    <n v="80"/>
    <n v="80"/>
    <x v="0"/>
    <x v="1"/>
    <n v="9828"/>
    <x v="0"/>
    <x v="0"/>
    <x v="12"/>
    <s v="SawyerW"/>
    <s v="1Fam"/>
    <n v="71.682411868126678"/>
    <x v="0"/>
    <n v="8"/>
    <s v="High"/>
    <n v="1995"/>
    <n v="1995"/>
    <n v="1128"/>
    <s v="no"/>
    <s v="Above Average"/>
    <n v="1142"/>
    <n v="878"/>
    <s v="2 Floors"/>
    <n v="2020"/>
    <s v="no"/>
    <s v="Above Average"/>
    <n v="0"/>
    <n v="0"/>
    <n v="2"/>
    <n v="1"/>
    <n v="3"/>
    <s v="More"/>
    <n v="8"/>
    <x v="576"/>
    <n v="3148"/>
    <s v="no"/>
    <n v="76.080050825921219"/>
    <x v="1119"/>
  </r>
  <r>
    <x v="1134"/>
    <n v="57"/>
    <n v="57"/>
    <x v="0"/>
    <x v="0"/>
    <n v="8773"/>
    <x v="0"/>
    <x v="0"/>
    <x v="17"/>
    <s v="Gilbert"/>
    <s v="1Fam"/>
    <n v="77.47396854876844"/>
    <x v="0"/>
    <n v="6"/>
    <s v="Low"/>
    <n v="1997"/>
    <n v="1997"/>
    <n v="916"/>
    <s v="no"/>
    <s v="Below Average"/>
    <n v="916"/>
    <n v="684"/>
    <s v="2 Floors"/>
    <n v="1600"/>
    <s v="no"/>
    <s v="Above Average"/>
    <n v="0"/>
    <n v="0"/>
    <n v="2"/>
    <n v="1"/>
    <n v="3"/>
    <s v="More"/>
    <n v="7"/>
    <x v="486"/>
    <n v="2516"/>
    <s v="no"/>
    <n v="67.170111287758345"/>
    <x v="1120"/>
  </r>
  <r>
    <x v="1135"/>
    <n v="60"/>
    <n v="60"/>
    <x v="0"/>
    <x v="0"/>
    <n v="6180"/>
    <x v="0"/>
    <x v="0"/>
    <x v="8"/>
    <s v="BrkSide"/>
    <s v="1Fam"/>
    <n v="64.919237492322253"/>
    <x v="1"/>
    <n v="6"/>
    <s v="Low"/>
    <n v="1926"/>
    <n v="1950"/>
    <n v="960"/>
    <s v="no"/>
    <s v="Below Average"/>
    <n v="986"/>
    <n v="0"/>
    <s v="1 Floor"/>
    <n v="986"/>
    <s v="no"/>
    <s v="Below Average"/>
    <n v="0"/>
    <n v="0"/>
    <n v="1"/>
    <n v="0"/>
    <n v="1"/>
    <s v="Less"/>
    <n v="5"/>
    <x v="452"/>
    <n v="1946"/>
    <s v="no"/>
    <n v="52.415210688591984"/>
    <x v="135"/>
  </r>
  <r>
    <x v="1136"/>
    <n v="80"/>
    <n v="80"/>
    <x v="0"/>
    <x v="1"/>
    <n v="9600"/>
    <x v="0"/>
    <x v="0"/>
    <x v="11"/>
    <s v="NAmes"/>
    <s v="1Fam"/>
    <n v="65.191384752822614"/>
    <x v="1"/>
    <n v="6"/>
    <s v="Low"/>
    <n v="1950"/>
    <n v="1950"/>
    <n v="1032"/>
    <s v="no"/>
    <s v="Below Average"/>
    <n v="1032"/>
    <n v="220"/>
    <s v="2 Floors"/>
    <n v="1252"/>
    <s v="no"/>
    <s v="Below Average"/>
    <n v="0"/>
    <n v="0"/>
    <n v="1"/>
    <n v="0"/>
    <n v="1"/>
    <s v="Less"/>
    <n v="6"/>
    <x v="239"/>
    <n v="2284"/>
    <s v="no"/>
    <n v="52.101576182136604"/>
    <x v="1121"/>
  </r>
  <r>
    <x v="1137"/>
    <n v="54"/>
    <n v="54"/>
    <x v="0"/>
    <x v="0"/>
    <n v="6342"/>
    <x v="0"/>
    <x v="0"/>
    <x v="9"/>
    <s v="Sawyer"/>
    <s v="1Fam"/>
    <n v="65.835562612127291"/>
    <x v="1"/>
    <n v="5"/>
    <s v="Low"/>
    <n v="1875"/>
    <n v="1996"/>
    <n v="780"/>
    <s v="no"/>
    <s v="Below Average"/>
    <n v="780"/>
    <n v="240"/>
    <s v="2 Floors"/>
    <n v="1020"/>
    <s v="no"/>
    <s v="Below Average"/>
    <n v="0"/>
    <n v="0"/>
    <n v="1"/>
    <n v="0"/>
    <n v="1"/>
    <s v="Less"/>
    <n v="6"/>
    <x v="577"/>
    <n v="1800"/>
    <s v="no"/>
    <n v="52.222222222222221"/>
    <x v="1122"/>
  </r>
  <r>
    <x v="1138"/>
    <s v="NA"/>
    <n v="69"/>
    <x v="0"/>
    <x v="0"/>
    <n v="9819"/>
    <x v="0"/>
    <x v="0"/>
    <x v="4"/>
    <s v="Mitchel"/>
    <s v="1Fam"/>
    <n v="69.371268986915226"/>
    <x v="1"/>
    <n v="6"/>
    <s v="Low"/>
    <n v="1977"/>
    <n v="1977"/>
    <n v="1567"/>
    <s v="no"/>
    <s v="Above Average"/>
    <n v="1567"/>
    <n v="0"/>
    <s v="1 Floor"/>
    <n v="1567"/>
    <s v="no"/>
    <s v="Above Average"/>
    <n v="1"/>
    <n v="0"/>
    <n v="2"/>
    <n v="0"/>
    <n v="3"/>
    <s v="More"/>
    <n v="5"/>
    <x v="420"/>
    <n v="3134"/>
    <s v="no"/>
    <n v="62.53988513082323"/>
    <x v="1123"/>
  </r>
  <r>
    <x v="1139"/>
    <n v="98"/>
    <n v="98"/>
    <x v="0"/>
    <x v="1"/>
    <n v="8731"/>
    <x v="0"/>
    <x v="0"/>
    <x v="8"/>
    <s v="BrkSide"/>
    <s v="1Fam"/>
    <n v="64.919237492322253"/>
    <x v="1"/>
    <n v="5"/>
    <s v="Low"/>
    <n v="1920"/>
    <n v="1950"/>
    <n v="915"/>
    <s v="no"/>
    <s v="Below Average"/>
    <n v="1167"/>
    <n v="0"/>
    <s v="1 Floor"/>
    <n v="1167"/>
    <s v="no"/>
    <s v="Below Average"/>
    <n v="0"/>
    <n v="0"/>
    <n v="1"/>
    <n v="0"/>
    <n v="1"/>
    <s v="Less"/>
    <n v="6"/>
    <x v="12"/>
    <n v="2082"/>
    <s v="no"/>
    <n v="69.164265129683002"/>
    <x v="1124"/>
  </r>
  <r>
    <x v="1140"/>
    <n v="60"/>
    <n v="60"/>
    <x v="0"/>
    <x v="0"/>
    <n v="7350"/>
    <x v="0"/>
    <x v="0"/>
    <x v="11"/>
    <s v="NAmes"/>
    <s v="1Fam"/>
    <n v="65.191384752822614"/>
    <x v="1"/>
    <n v="5"/>
    <s v="Low"/>
    <n v="1951"/>
    <n v="1951"/>
    <n v="952"/>
    <s v="no"/>
    <s v="Below Average"/>
    <n v="952"/>
    <n v="0"/>
    <s v="1 Floor"/>
    <n v="952"/>
    <s v="no"/>
    <s v="Below Average"/>
    <n v="1"/>
    <n v="0"/>
    <n v="1"/>
    <n v="0"/>
    <n v="2"/>
    <s v="Less"/>
    <n v="4"/>
    <x v="19"/>
    <n v="1904"/>
    <s v="no"/>
    <n v="73.004201680672267"/>
    <x v="1125"/>
  </r>
  <r>
    <x v="1141"/>
    <s v="NA"/>
    <n v="69"/>
    <x v="0"/>
    <x v="0"/>
    <n v="10304"/>
    <x v="0"/>
    <x v="0"/>
    <x v="6"/>
    <s v="NWAmes"/>
    <s v="1Fam"/>
    <n v="67.115548801871967"/>
    <x v="1"/>
    <n v="5"/>
    <s v="Low"/>
    <n v="1976"/>
    <n v="1976"/>
    <n v="780"/>
    <s v="no"/>
    <s v="Below Average"/>
    <n v="1088"/>
    <n v="780"/>
    <s v="2 Floors"/>
    <n v="1868"/>
    <s v="no"/>
    <s v="Above Average"/>
    <n v="1"/>
    <n v="0"/>
    <n v="2"/>
    <n v="1"/>
    <n v="4"/>
    <s v="More"/>
    <n v="9"/>
    <x v="514"/>
    <n v="2648"/>
    <s v="no"/>
    <n v="74.584592145015108"/>
    <x v="1126"/>
  </r>
  <r>
    <x v="1142"/>
    <n v="77"/>
    <n v="77"/>
    <x v="0"/>
    <x v="1"/>
    <n v="9965"/>
    <x v="0"/>
    <x v="0"/>
    <x v="0"/>
    <s v="CollgCr"/>
    <s v="1Fam"/>
    <n v="74.535824409408733"/>
    <x v="0"/>
    <n v="8"/>
    <s v="High"/>
    <n v="2006"/>
    <n v="2007"/>
    <n v="1466"/>
    <s v="no"/>
    <s v="Above Average"/>
    <n v="1466"/>
    <n v="1362"/>
    <s v="2 Floors"/>
    <n v="2828"/>
    <s v="yes"/>
    <s v="Above Average"/>
    <n v="1"/>
    <n v="0"/>
    <n v="3"/>
    <n v="0"/>
    <n v="4"/>
    <s v="More"/>
    <n v="11"/>
    <x v="578"/>
    <n v="4294"/>
    <s v="no"/>
    <n v="98.945039590125759"/>
    <x v="1127"/>
  </r>
  <r>
    <x v="1143"/>
    <s v="NA"/>
    <n v="69"/>
    <x v="0"/>
    <x v="0"/>
    <n v="9000"/>
    <x v="0"/>
    <x v="0"/>
    <x v="9"/>
    <s v="Sawyer"/>
    <s v="1Fam"/>
    <n v="65.835562612127291"/>
    <x v="1"/>
    <n v="5"/>
    <s v="Low"/>
    <n v="1959"/>
    <n v="1959"/>
    <n v="1006"/>
    <s v="no"/>
    <s v="Below Average"/>
    <n v="1006"/>
    <n v="0"/>
    <s v="1 Floor"/>
    <n v="1006"/>
    <s v="no"/>
    <s v="Below Average"/>
    <n v="0"/>
    <n v="0"/>
    <n v="1"/>
    <n v="0"/>
    <n v="1"/>
    <s v="Less"/>
    <n v="5"/>
    <x v="65"/>
    <n v="2012"/>
    <s v="no"/>
    <n v="39.761431411530815"/>
    <x v="1128"/>
  </r>
  <r>
    <x v="1144"/>
    <n v="60"/>
    <n v="60"/>
    <x v="0"/>
    <x v="0"/>
    <n v="12180"/>
    <x v="0"/>
    <x v="1"/>
    <x v="15"/>
    <s v=""/>
    <s v="2fmCon"/>
    <n v="61.772149970231268"/>
    <x v="2"/>
    <n v="4"/>
    <s v="Low"/>
    <n v="1941"/>
    <n v="1950"/>
    <n v="672"/>
    <s v="no"/>
    <s v="Below Average"/>
    <n v="672"/>
    <n v="252"/>
    <s v="2 Floors"/>
    <n v="924"/>
    <s v="no"/>
    <s v="Below Average"/>
    <n v="1"/>
    <n v="0"/>
    <n v="1"/>
    <n v="0"/>
    <n v="2"/>
    <s v="Less"/>
    <n v="5"/>
    <x v="65"/>
    <n v="1596"/>
    <s v="no"/>
    <n v="50.125313283208023"/>
    <x v="1129"/>
  </r>
  <r>
    <x v="1145"/>
    <n v="52"/>
    <n v="52"/>
    <x v="0"/>
    <x v="0"/>
    <n v="6240"/>
    <x v="0"/>
    <x v="0"/>
    <x v="8"/>
    <s v="BrkSide"/>
    <s v="1Fam"/>
    <n v="64.919237492322253"/>
    <x v="1"/>
    <n v="5"/>
    <s v="Low"/>
    <n v="1928"/>
    <n v="1950"/>
    <n v="1042"/>
    <s v="no"/>
    <s v="Below Average"/>
    <n v="1042"/>
    <n v="534"/>
    <s v="2 Floors"/>
    <n v="1576"/>
    <s v="no"/>
    <s v="Above Average"/>
    <n v="0"/>
    <n v="0"/>
    <n v="1"/>
    <n v="0"/>
    <n v="1"/>
    <s v="Less"/>
    <n v="8"/>
    <x v="16"/>
    <n v="2618"/>
    <s v="no"/>
    <n v="56.913674560733384"/>
    <x v="1130"/>
  </r>
  <r>
    <x v="1146"/>
    <s v="NA"/>
    <n v="69"/>
    <x v="0"/>
    <x v="0"/>
    <n v="11200"/>
    <x v="0"/>
    <x v="1"/>
    <x v="12"/>
    <s v="SawyerW"/>
    <s v="1Fam"/>
    <n v="71.682411868126678"/>
    <x v="0"/>
    <n v="6"/>
    <s v="Low"/>
    <n v="1985"/>
    <n v="1985"/>
    <n v="1298"/>
    <s v="no"/>
    <s v="Above Average"/>
    <n v="1298"/>
    <n v="0"/>
    <s v="1 Floor"/>
    <n v="1298"/>
    <s v="no"/>
    <s v="Below Average"/>
    <n v="1"/>
    <n v="0"/>
    <n v="2"/>
    <n v="0"/>
    <n v="3"/>
    <s v="More"/>
    <n v="5"/>
    <x v="63"/>
    <n v="2596"/>
    <s v="no"/>
    <n v="69.337442218798145"/>
    <x v="1131"/>
  </r>
  <r>
    <x v="1147"/>
    <n v="75"/>
    <n v="75"/>
    <x v="0"/>
    <x v="1"/>
    <n v="12000"/>
    <x v="0"/>
    <x v="1"/>
    <x v="2"/>
    <s v="Crawfor"/>
    <s v="1Fam"/>
    <n v="74.989820121918996"/>
    <x v="0"/>
    <n v="7"/>
    <s v="High"/>
    <n v="1941"/>
    <n v="1950"/>
    <n v="704"/>
    <s v="no"/>
    <s v="Below Average"/>
    <n v="860"/>
    <n v="704"/>
    <s v="2 Floors"/>
    <n v="1564"/>
    <s v="no"/>
    <s v="Above Average"/>
    <n v="0"/>
    <n v="0"/>
    <n v="1"/>
    <n v="1"/>
    <n v="2"/>
    <s v="Less"/>
    <n v="7"/>
    <x v="579"/>
    <n v="2268"/>
    <s v="no"/>
    <n v="76.940035273368608"/>
    <x v="1132"/>
  </r>
  <r>
    <x v="1148"/>
    <s v="NA"/>
    <n v="69"/>
    <x v="0"/>
    <x v="0"/>
    <n v="5700"/>
    <x v="0"/>
    <x v="0"/>
    <x v="7"/>
    <s v="OldTown"/>
    <s v="1Fam"/>
    <n v="57.90974368543602"/>
    <x v="1"/>
    <n v="7"/>
    <s v="High"/>
    <n v="1926"/>
    <n v="1950"/>
    <n v="572"/>
    <s v="no"/>
    <s v="Below Average"/>
    <n v="572"/>
    <n v="539"/>
    <s v="2 Floors"/>
    <n v="1111"/>
    <s v="no"/>
    <s v="Below Average"/>
    <n v="0"/>
    <n v="0"/>
    <n v="1"/>
    <n v="0"/>
    <n v="1"/>
    <s v="Less"/>
    <n v="5"/>
    <x v="580"/>
    <n v="1683"/>
    <s v="no"/>
    <n v="69.459298871063581"/>
    <x v="1133"/>
  </r>
  <r>
    <x v="1149"/>
    <n v="50"/>
    <n v="50"/>
    <x v="0"/>
    <x v="0"/>
    <n v="9000"/>
    <x v="0"/>
    <x v="0"/>
    <x v="7"/>
    <s v="OldTown"/>
    <s v="1Fam"/>
    <n v="57.90974368543602"/>
    <x v="1"/>
    <n v="7"/>
    <s v="High"/>
    <n v="1920"/>
    <n v="1988"/>
    <n v="650"/>
    <s v="no"/>
    <s v="Below Average"/>
    <n v="832"/>
    <n v="650"/>
    <s v="2 Floors"/>
    <n v="1482"/>
    <s v="no"/>
    <s v="Below Average"/>
    <n v="0"/>
    <n v="1"/>
    <n v="1"/>
    <n v="0"/>
    <n v="2"/>
    <s v="Less"/>
    <n v="7"/>
    <x v="5"/>
    <n v="2132"/>
    <s v="no"/>
    <n v="67.073170731707322"/>
    <x v="1134"/>
  </r>
  <r>
    <x v="1150"/>
    <n v="57"/>
    <n v="57"/>
    <x v="0"/>
    <x v="0"/>
    <n v="8280"/>
    <x v="0"/>
    <x v="0"/>
    <x v="11"/>
    <s v="NAmes"/>
    <s v="1Fam"/>
    <n v="65.191384752822614"/>
    <x v="1"/>
    <n v="6"/>
    <s v="Low"/>
    <n v="1950"/>
    <n v="1950"/>
    <n v="932"/>
    <s v="no"/>
    <s v="Below Average"/>
    <n v="932"/>
    <n v="0"/>
    <s v="1 Floor"/>
    <n v="932"/>
    <s v="no"/>
    <s v="Below Average"/>
    <n v="0"/>
    <n v="0"/>
    <n v="1"/>
    <n v="0"/>
    <n v="1"/>
    <s v="Less"/>
    <n v="4"/>
    <x v="310"/>
    <n v="1864"/>
    <s v="no"/>
    <n v="66.523605150214593"/>
    <x v="1135"/>
  </r>
  <r>
    <x v="1151"/>
    <n v="134"/>
    <n v="134"/>
    <x v="1"/>
    <x v="1"/>
    <n v="17755"/>
    <x v="1"/>
    <x v="1"/>
    <x v="15"/>
    <s v="Edwards"/>
    <s v="1Fam"/>
    <n v="61.772149970231268"/>
    <x v="1"/>
    <n v="5"/>
    <s v="Low"/>
    <n v="1959"/>
    <n v="1959"/>
    <n v="1466"/>
    <s v="no"/>
    <s v="Above Average"/>
    <n v="1466"/>
    <n v="0"/>
    <s v="1 Floor"/>
    <n v="1466"/>
    <s v="no"/>
    <s v="Below Average"/>
    <n v="0"/>
    <n v="0"/>
    <n v="1"/>
    <n v="1"/>
    <n v="2"/>
    <s v="Less"/>
    <n v="6"/>
    <x v="219"/>
    <n v="2932"/>
    <s v="no"/>
    <n v="51.125511596180083"/>
    <x v="1136"/>
  </r>
  <r>
    <x v="1152"/>
    <n v="90"/>
    <n v="90"/>
    <x v="0"/>
    <x v="1"/>
    <n v="14115"/>
    <x v="0"/>
    <x v="1"/>
    <x v="2"/>
    <s v="Crawfor"/>
    <s v="1Fam"/>
    <n v="74.989820121918996"/>
    <x v="0"/>
    <n v="6"/>
    <s v="Low"/>
    <n v="1956"/>
    <n v="2004"/>
    <n v="1073"/>
    <s v="no"/>
    <s v="Above Average"/>
    <n v="1811"/>
    <n v="0"/>
    <s v="1 Floor"/>
    <n v="1811"/>
    <s v="no"/>
    <s v="Above Average"/>
    <n v="0"/>
    <n v="0"/>
    <n v="1"/>
    <n v="0"/>
    <n v="1"/>
    <s v="Less"/>
    <n v="6"/>
    <x v="22"/>
    <n v="2884"/>
    <s v="no"/>
    <n v="79.750346740638008"/>
    <x v="1137"/>
  </r>
  <r>
    <x v="1153"/>
    <s v="NA"/>
    <n v="69"/>
    <x v="0"/>
    <x v="0"/>
    <n v="5890"/>
    <x v="0"/>
    <x v="0"/>
    <x v="13"/>
    <s v="IDOTRR"/>
    <s v="1Fam"/>
    <n v="52.131298928930256"/>
    <x v="1"/>
    <n v="6"/>
    <s v="Low"/>
    <n v="1930"/>
    <n v="2007"/>
    <n v="816"/>
    <s v="no"/>
    <s v="Below Average"/>
    <n v="816"/>
    <n v="0"/>
    <s v="1 Floor"/>
    <n v="816"/>
    <s v="no"/>
    <s v="Below Average"/>
    <n v="0"/>
    <n v="0"/>
    <n v="1"/>
    <n v="0"/>
    <n v="1"/>
    <s v="Less"/>
    <n v="5"/>
    <x v="200"/>
    <n v="1632"/>
    <s v="no"/>
    <n v="73.835784313725483"/>
    <x v="1138"/>
  </r>
  <r>
    <x v="1154"/>
    <s v="NA"/>
    <n v="69"/>
    <x v="0"/>
    <x v="0"/>
    <n v="13700"/>
    <x v="0"/>
    <x v="1"/>
    <x v="11"/>
    <s v="NAmes"/>
    <s v="1Fam"/>
    <n v="65.191384752822614"/>
    <x v="1"/>
    <n v="7"/>
    <s v="High"/>
    <n v="1965"/>
    <n v="1988"/>
    <n v="864"/>
    <s v="no"/>
    <s v="Below Average"/>
    <n v="902"/>
    <n v="918"/>
    <s v="2 Floors"/>
    <n v="1820"/>
    <s v="no"/>
    <s v="Above Average"/>
    <n v="0"/>
    <n v="0"/>
    <n v="1"/>
    <n v="2"/>
    <n v="3"/>
    <s v="More"/>
    <n v="8"/>
    <x v="581"/>
    <n v="2684"/>
    <s v="no"/>
    <n v="75.186289120715344"/>
    <x v="1139"/>
  </r>
  <r>
    <x v="1155"/>
    <n v="90"/>
    <n v="90"/>
    <x v="0"/>
    <x v="1"/>
    <n v="10768"/>
    <x v="0"/>
    <x v="1"/>
    <x v="1"/>
    <s v="Veenker"/>
    <s v="1Fam"/>
    <n v="77.749411305761271"/>
    <x v="0"/>
    <n v="5"/>
    <s v="Low"/>
    <n v="1976"/>
    <n v="2004"/>
    <n v="1437"/>
    <s v="no"/>
    <s v="Above Average"/>
    <n v="1437"/>
    <n v="0"/>
    <s v="1 Floor"/>
    <n v="1437"/>
    <s v="no"/>
    <s v="Below Average"/>
    <n v="1"/>
    <n v="0"/>
    <n v="2"/>
    <n v="0"/>
    <n v="3"/>
    <s v="More"/>
    <n v="6"/>
    <x v="582"/>
    <n v="2874"/>
    <s v="no"/>
    <n v="75.852470424495479"/>
    <x v="1140"/>
  </r>
  <r>
    <x v="1156"/>
    <n v="85"/>
    <n v="85"/>
    <x v="0"/>
    <x v="1"/>
    <n v="9350"/>
    <x v="0"/>
    <x v="0"/>
    <x v="11"/>
    <s v="NAmes"/>
    <s v="1Fam"/>
    <n v="65.191384752822614"/>
    <x v="1"/>
    <n v="5"/>
    <s v="Low"/>
    <n v="1965"/>
    <n v="1999"/>
    <n v="1219"/>
    <s v="no"/>
    <s v="Above Average"/>
    <n v="1265"/>
    <n v="0"/>
    <s v="1 Floor"/>
    <n v="1265"/>
    <s v="no"/>
    <s v="Below Average"/>
    <n v="0"/>
    <n v="1"/>
    <n v="2"/>
    <n v="0"/>
    <n v="3"/>
    <s v="More"/>
    <n v="6"/>
    <x v="31"/>
    <n v="2484"/>
    <s v="no"/>
    <n v="72.423510466988731"/>
    <x v="1141"/>
  </r>
  <r>
    <x v="1157"/>
    <n v="34"/>
    <n v="34"/>
    <x v="0"/>
    <x v="0"/>
    <n v="5001"/>
    <x v="0"/>
    <x v="0"/>
    <x v="10"/>
    <s v=""/>
    <s v="Twnhs"/>
    <n v="92.435750489847905"/>
    <x v="2"/>
    <n v="7"/>
    <s v="High"/>
    <n v="2007"/>
    <n v="2008"/>
    <n v="1314"/>
    <s v="no"/>
    <s v="Above Average"/>
    <n v="1314"/>
    <n v="0"/>
    <s v="1 Floor"/>
    <n v="1314"/>
    <s v="no"/>
    <s v="Below Average"/>
    <n v="1"/>
    <n v="0"/>
    <n v="2"/>
    <n v="0"/>
    <n v="3"/>
    <s v="More"/>
    <n v="6"/>
    <x v="22"/>
    <n v="2628"/>
    <s v="no"/>
    <n v="87.519025875190252"/>
    <x v="1142"/>
  </r>
  <r>
    <x v="1158"/>
    <n v="92"/>
    <n v="92"/>
    <x v="0"/>
    <x v="1"/>
    <n v="11932"/>
    <x v="0"/>
    <x v="1"/>
    <x v="5"/>
    <s v="Somerst"/>
    <s v="1Fam"/>
    <n v="83.140020408338017"/>
    <x v="0"/>
    <n v="8"/>
    <s v="High"/>
    <n v="2007"/>
    <n v="2008"/>
    <n v="1580"/>
    <s v="no"/>
    <s v="Above Average"/>
    <n v="1580"/>
    <n v="0"/>
    <s v="1 Floor"/>
    <n v="1580"/>
    <s v="no"/>
    <s v="Above Average"/>
    <n v="0"/>
    <n v="0"/>
    <n v="2"/>
    <n v="0"/>
    <n v="2"/>
    <s v="Less"/>
    <n v="7"/>
    <x v="583"/>
    <n v="3160"/>
    <s v="no"/>
    <n v="74.407594936708861"/>
    <x v="1143"/>
  </r>
  <r>
    <x v="1159"/>
    <n v="76"/>
    <n v="76"/>
    <x v="0"/>
    <x v="1"/>
    <n v="9120"/>
    <x v="0"/>
    <x v="0"/>
    <x v="6"/>
    <s v="NWAmes"/>
    <s v="1Fam"/>
    <n v="67.115548801871967"/>
    <x v="1"/>
    <n v="6"/>
    <s v="Low"/>
    <n v="1974"/>
    <n v="1974"/>
    <n v="901"/>
    <s v="no"/>
    <s v="Below Average"/>
    <n v="943"/>
    <n v="933"/>
    <s v="2 Floors"/>
    <n v="1876"/>
    <s v="no"/>
    <s v="Above Average"/>
    <n v="0"/>
    <n v="0"/>
    <n v="2"/>
    <n v="1"/>
    <n v="3"/>
    <s v="More"/>
    <n v="8"/>
    <x v="68"/>
    <n v="2777"/>
    <s v="no"/>
    <n v="66.61865322290241"/>
    <x v="1144"/>
  </r>
  <r>
    <x v="1160"/>
    <n v="24"/>
    <n v="24"/>
    <x v="1"/>
    <x v="0"/>
    <n v="2280"/>
    <x v="0"/>
    <x v="0"/>
    <x v="20"/>
    <s v=""/>
    <s v="Twnhs"/>
    <s v=""/>
    <x v="2"/>
    <n v="6"/>
    <s v="Low"/>
    <n v="1978"/>
    <n v="1978"/>
    <n v="855"/>
    <s v="no"/>
    <s v="Below Average"/>
    <n v="855"/>
    <n v="601"/>
    <s v="2 Floors"/>
    <n v="1456"/>
    <s v="no"/>
    <s v="Below Average"/>
    <n v="0"/>
    <n v="0"/>
    <n v="2"/>
    <n v="1"/>
    <n v="3"/>
    <s v="More"/>
    <n v="7"/>
    <x v="363"/>
    <n v="2311"/>
    <s v="no"/>
    <n v="63.176114236261355"/>
    <x v="1145"/>
  </r>
  <r>
    <x v="1161"/>
    <s v="NA"/>
    <n v="69"/>
    <x v="0"/>
    <x v="0"/>
    <n v="14778"/>
    <x v="0"/>
    <x v="1"/>
    <x v="2"/>
    <s v="Crawfor"/>
    <s v="1Fam"/>
    <n v="74.989820121918996"/>
    <x v="0"/>
    <n v="6"/>
    <s v="Low"/>
    <n v="1954"/>
    <n v="2006"/>
    <n v="1296"/>
    <s v="no"/>
    <s v="Above Average"/>
    <n v="1640"/>
    <n v="0"/>
    <s v="1 Floor"/>
    <n v="1640"/>
    <s v="no"/>
    <s v="Above Average"/>
    <n v="1"/>
    <n v="0"/>
    <n v="1"/>
    <n v="0"/>
    <n v="2"/>
    <s v="Less"/>
    <n v="7"/>
    <x v="474"/>
    <n v="2936"/>
    <s v="no"/>
    <n v="76.294277929155314"/>
    <x v="1146"/>
  </r>
  <r>
    <x v="1162"/>
    <n v="109"/>
    <n v="109"/>
    <x v="1"/>
    <x v="1"/>
    <n v="8724"/>
    <x v="0"/>
    <x v="0"/>
    <x v="9"/>
    <s v="Sawyer"/>
    <s v="1Fam"/>
    <n v="65.835562612127291"/>
    <x v="1"/>
    <n v="5"/>
    <s v="Low"/>
    <n v="1968"/>
    <n v="1968"/>
    <n v="894"/>
    <s v="no"/>
    <s v="Below Average"/>
    <n v="894"/>
    <n v="0"/>
    <s v="1 Floor"/>
    <n v="894"/>
    <s v="no"/>
    <s v="Below Average"/>
    <n v="0"/>
    <n v="0"/>
    <n v="1"/>
    <n v="0"/>
    <n v="1"/>
    <s v="Less"/>
    <n v="5"/>
    <x v="275"/>
    <n v="1788"/>
    <s v="no"/>
    <n v="72.147651006711413"/>
    <x v="1147"/>
  </r>
  <r>
    <x v="1163"/>
    <n v="60"/>
    <n v="60"/>
    <x v="0"/>
    <x v="0"/>
    <n v="12900"/>
    <x v="0"/>
    <x v="1"/>
    <x v="9"/>
    <s v=""/>
    <s v="Duplex"/>
    <n v="65.835562612127291"/>
    <x v="2"/>
    <n v="4"/>
    <s v="Low"/>
    <n v="1969"/>
    <n v="1969"/>
    <n v="1198"/>
    <s v="no"/>
    <s v="Above Average"/>
    <n v="1258"/>
    <n v="0"/>
    <s v="1 Floor"/>
    <n v="1258"/>
    <s v="no"/>
    <s v="Below Average"/>
    <n v="2"/>
    <n v="0"/>
    <n v="0"/>
    <n v="2"/>
    <n v="4"/>
    <s v="More"/>
    <n v="6"/>
    <x v="584"/>
    <n v="2456"/>
    <s v="no"/>
    <n v="44.364413680781759"/>
    <x v="1148"/>
  </r>
  <r>
    <x v="1164"/>
    <s v="NA"/>
    <n v="69"/>
    <x v="0"/>
    <x v="0"/>
    <n v="16157"/>
    <x v="0"/>
    <x v="1"/>
    <x v="1"/>
    <s v="Veenker"/>
    <s v="1Fam"/>
    <n v="77.749411305761271"/>
    <x v="0"/>
    <n v="5"/>
    <s v="Low"/>
    <n v="1978"/>
    <n v="1978"/>
    <n v="1360"/>
    <s v="no"/>
    <s v="Above Average"/>
    <n v="1432"/>
    <n v="0"/>
    <s v="1 Floor"/>
    <n v="1432"/>
    <s v="no"/>
    <s v="Below Average"/>
    <n v="1"/>
    <n v="0"/>
    <n v="1"/>
    <n v="1"/>
    <n v="3"/>
    <s v="More"/>
    <n v="5"/>
    <x v="543"/>
    <n v="2792"/>
    <s v="no"/>
    <n v="69.484240687679076"/>
    <x v="1149"/>
  </r>
  <r>
    <x v="1165"/>
    <n v="79"/>
    <n v="79"/>
    <x v="0"/>
    <x v="1"/>
    <n v="9541"/>
    <x v="0"/>
    <x v="0"/>
    <x v="10"/>
    <s v="NridgHt"/>
    <s v="1Fam"/>
    <n v="92.435750489847905"/>
    <x v="0"/>
    <n v="7"/>
    <s v="High"/>
    <n v="2009"/>
    <n v="2009"/>
    <n v="1502"/>
    <s v="no"/>
    <s v="Above Average"/>
    <n v="1502"/>
    <n v="0"/>
    <s v="1 Floor"/>
    <n v="1502"/>
    <s v="no"/>
    <s v="Below Average"/>
    <n v="0"/>
    <n v="0"/>
    <n v="2"/>
    <n v="0"/>
    <n v="2"/>
    <s v="Less"/>
    <n v="7"/>
    <x v="585"/>
    <n v="3004"/>
    <s v="no"/>
    <n v="77.619840213049272"/>
    <x v="1150"/>
  </r>
  <r>
    <x v="1166"/>
    <n v="64"/>
    <n v="64"/>
    <x v="0"/>
    <x v="0"/>
    <n v="10475"/>
    <x v="0"/>
    <x v="0"/>
    <x v="0"/>
    <s v="CollgCr"/>
    <s v="1Fam"/>
    <n v="74.535824409408733"/>
    <x v="0"/>
    <n v="8"/>
    <s v="High"/>
    <n v="2008"/>
    <n v="2008"/>
    <n v="1694"/>
    <s v="no"/>
    <s v="Above Average"/>
    <n v="1694"/>
    <n v="0"/>
    <s v="1 Floor"/>
    <n v="1694"/>
    <s v="no"/>
    <s v="Above Average"/>
    <n v="0"/>
    <n v="0"/>
    <n v="2"/>
    <n v="0"/>
    <n v="2"/>
    <s v="Less"/>
    <n v="7"/>
    <x v="586"/>
    <n v="3388"/>
    <s v="no"/>
    <n v="72.417355371900825"/>
    <x v="1151"/>
  </r>
  <r>
    <x v="1167"/>
    <n v="58"/>
    <n v="58"/>
    <x v="0"/>
    <x v="0"/>
    <n v="10852"/>
    <x v="0"/>
    <x v="1"/>
    <x v="17"/>
    <s v="Gilbert"/>
    <s v="1Fam"/>
    <n v="77.47396854876844"/>
    <x v="0"/>
    <n v="6"/>
    <s v="Low"/>
    <n v="2000"/>
    <n v="2000"/>
    <n v="959"/>
    <s v="no"/>
    <s v="Below Average"/>
    <n v="959"/>
    <n v="712"/>
    <s v="2 Floors"/>
    <n v="1671"/>
    <s v="no"/>
    <s v="Above Average"/>
    <n v="1"/>
    <n v="0"/>
    <n v="2"/>
    <n v="1"/>
    <n v="4"/>
    <s v="More"/>
    <n v="7"/>
    <x v="151"/>
    <n v="2630"/>
    <s v="no"/>
    <n v="65.779467680608363"/>
    <x v="1152"/>
  </r>
  <r>
    <x v="1168"/>
    <n v="120"/>
    <n v="120"/>
    <x v="1"/>
    <x v="1"/>
    <n v="13728"/>
    <x v="0"/>
    <x v="1"/>
    <x v="15"/>
    <s v="Edwards"/>
    <s v="1Fam"/>
    <n v="61.772149970231268"/>
    <x v="1"/>
    <n v="6"/>
    <s v="Low"/>
    <n v="1935"/>
    <n v="1986"/>
    <n v="1127"/>
    <s v="no"/>
    <s v="Above Average"/>
    <n v="1236"/>
    <n v="872"/>
    <s v="2 Floors"/>
    <n v="2108"/>
    <s v="no"/>
    <s v="Above Average"/>
    <n v="0"/>
    <n v="0"/>
    <n v="2"/>
    <n v="0"/>
    <n v="2"/>
    <s v="Less"/>
    <n v="7"/>
    <x v="127"/>
    <n v="3235"/>
    <s v="no"/>
    <n v="72.642967542503868"/>
    <x v="1153"/>
  </r>
  <r>
    <x v="1169"/>
    <n v="118"/>
    <n v="118"/>
    <x v="1"/>
    <x v="1"/>
    <n v="35760"/>
    <x v="1"/>
    <x v="1"/>
    <x v="3"/>
    <s v="NoRidge"/>
    <s v="1Fam"/>
    <n v="82.673563019433331"/>
    <x v="0"/>
    <n v="10"/>
    <s v="High"/>
    <n v="1995"/>
    <n v="1996"/>
    <n v="1930"/>
    <s v="no"/>
    <s v="Above Average"/>
    <n v="1831"/>
    <n v="1796"/>
    <s v="2 Floors"/>
    <n v="3627"/>
    <s v="yes"/>
    <s v="Above Average"/>
    <n v="1"/>
    <n v="0"/>
    <n v="3"/>
    <n v="1"/>
    <n v="5"/>
    <s v="More"/>
    <n v="10"/>
    <x v="587"/>
    <n v="5557"/>
    <s v="yes"/>
    <n v="112.47075760302322"/>
    <x v="1154"/>
  </r>
  <r>
    <x v="1170"/>
    <n v="76"/>
    <n v="76"/>
    <x v="0"/>
    <x v="1"/>
    <n v="9880"/>
    <x v="0"/>
    <x v="0"/>
    <x v="4"/>
    <s v="Mitchel"/>
    <s v="1Fam"/>
    <n v="69.371268986915226"/>
    <x v="1"/>
    <n v="6"/>
    <s v="Low"/>
    <n v="1977"/>
    <n v="1977"/>
    <n v="1096"/>
    <s v="no"/>
    <s v="Above Average"/>
    <n v="1118"/>
    <n v="0"/>
    <s v="1 Floor"/>
    <n v="1118"/>
    <s v="no"/>
    <s v="Below Average"/>
    <n v="1"/>
    <n v="0"/>
    <n v="1"/>
    <n v="0"/>
    <n v="2"/>
    <s v="Less"/>
    <n v="6"/>
    <x v="118"/>
    <n v="2214"/>
    <s v="no"/>
    <n v="77.235772357723576"/>
    <x v="1155"/>
  </r>
  <r>
    <x v="1171"/>
    <n v="76"/>
    <n v="76"/>
    <x v="0"/>
    <x v="1"/>
    <n v="9120"/>
    <x v="0"/>
    <x v="0"/>
    <x v="11"/>
    <s v="NAmes"/>
    <s v="1Fam"/>
    <n v="65.191384752822614"/>
    <x v="1"/>
    <n v="6"/>
    <s v="Low"/>
    <n v="1958"/>
    <n v="1958"/>
    <n v="1261"/>
    <s v="no"/>
    <s v="Above Average"/>
    <n v="1261"/>
    <n v="0"/>
    <s v="1 Floor"/>
    <n v="1261"/>
    <s v="no"/>
    <s v="Below Average"/>
    <n v="1"/>
    <n v="0"/>
    <n v="1"/>
    <n v="0"/>
    <n v="2"/>
    <s v="Less"/>
    <n v="6"/>
    <x v="143"/>
    <n v="2522"/>
    <s v="no"/>
    <n v="64.631245043616175"/>
    <x v="1156"/>
  </r>
  <r>
    <x v="1172"/>
    <n v="35"/>
    <n v="35"/>
    <x v="0"/>
    <x v="0"/>
    <n v="4017"/>
    <x v="0"/>
    <x v="0"/>
    <x v="5"/>
    <s v=""/>
    <s v="TwnhsE"/>
    <n v="83.140020408338017"/>
    <x v="2"/>
    <n v="7"/>
    <s v="High"/>
    <n v="2006"/>
    <n v="2007"/>
    <n v="625"/>
    <s v="no"/>
    <s v="Below Average"/>
    <n v="625"/>
    <n v="625"/>
    <s v="2 Floors"/>
    <n v="1250"/>
    <s v="no"/>
    <s v="Below Average"/>
    <n v="0"/>
    <n v="0"/>
    <n v="2"/>
    <n v="1"/>
    <n v="3"/>
    <s v="More"/>
    <n v="5"/>
    <x v="588"/>
    <n v="1875"/>
    <s v="no"/>
    <n v="91.68"/>
    <x v="1157"/>
  </r>
  <r>
    <x v="1173"/>
    <n v="138"/>
    <n v="138"/>
    <x v="1"/>
    <x v="1"/>
    <n v="18030"/>
    <x v="1"/>
    <x v="1"/>
    <x v="19"/>
    <s v="ClearCr"/>
    <s v="1Fam"/>
    <n v="71.6365553142886"/>
    <x v="0"/>
    <n v="5"/>
    <s v="Low"/>
    <n v="1946"/>
    <n v="1994"/>
    <n v="1598"/>
    <s v="no"/>
    <s v="Above Average"/>
    <n v="1636"/>
    <n v="971"/>
    <s v="2 Floors"/>
    <n v="3086"/>
    <s v="yes"/>
    <s v="Above Average"/>
    <n v="0"/>
    <n v="0"/>
    <n v="3"/>
    <n v="0"/>
    <n v="3"/>
    <s v="More"/>
    <n v="12"/>
    <x v="487"/>
    <n v="4684"/>
    <s v="yes"/>
    <n v="42.805294619982924"/>
    <x v="1158"/>
  </r>
  <r>
    <x v="1174"/>
    <n v="80"/>
    <n v="80"/>
    <x v="0"/>
    <x v="1"/>
    <n v="16560"/>
    <x v="0"/>
    <x v="1"/>
    <x v="2"/>
    <s v="Crawfor"/>
    <s v="1Fam"/>
    <n v="74.989820121918996"/>
    <x v="0"/>
    <n v="6"/>
    <s v="Low"/>
    <n v="1932"/>
    <n v="1950"/>
    <n v="952"/>
    <s v="no"/>
    <s v="Below Average"/>
    <n v="1170"/>
    <n v="1175"/>
    <s v="2 Floors"/>
    <n v="2345"/>
    <s v="no"/>
    <s v="Above Average"/>
    <n v="0"/>
    <n v="0"/>
    <n v="2"/>
    <n v="1"/>
    <n v="3"/>
    <s v="More"/>
    <n v="9"/>
    <x v="142"/>
    <n v="3297"/>
    <s v="no"/>
    <n v="72.490142553836819"/>
    <x v="1159"/>
  </r>
  <r>
    <x v="1175"/>
    <n v="85"/>
    <n v="85"/>
    <x v="0"/>
    <x v="1"/>
    <n v="10678"/>
    <x v="0"/>
    <x v="1"/>
    <x v="3"/>
    <s v="NoRidge"/>
    <s v="1Fam"/>
    <n v="82.673563019433331"/>
    <x v="0"/>
    <n v="8"/>
    <s v="High"/>
    <n v="1992"/>
    <n v="2000"/>
    <n v="1683"/>
    <s v="no"/>
    <s v="Above Average"/>
    <n v="2129"/>
    <n v="743"/>
    <s v="2 Floors"/>
    <n v="2872"/>
    <s v="yes"/>
    <s v="Above Average"/>
    <n v="0"/>
    <n v="0"/>
    <n v="2"/>
    <n v="1"/>
    <n v="3"/>
    <s v="More"/>
    <n v="9"/>
    <x v="408"/>
    <n v="4555"/>
    <s v="yes"/>
    <n v="62.568605927552142"/>
    <x v="1160"/>
  </r>
  <r>
    <x v="1176"/>
    <n v="37"/>
    <n v="37"/>
    <x v="0"/>
    <x v="0"/>
    <n v="6951"/>
    <x v="0"/>
    <x v="0"/>
    <x v="4"/>
    <s v="Mitchel"/>
    <s v="1Fam"/>
    <n v="69.371268986915226"/>
    <x v="1"/>
    <n v="5"/>
    <s v="Low"/>
    <n v="1984"/>
    <n v="1985"/>
    <n v="876"/>
    <s v="no"/>
    <s v="Below Average"/>
    <n v="923"/>
    <n v="0"/>
    <s v="1 Floor"/>
    <n v="923"/>
    <s v="no"/>
    <s v="Below Average"/>
    <n v="1"/>
    <n v="0"/>
    <n v="1"/>
    <n v="0"/>
    <n v="2"/>
    <s v="Less"/>
    <n v="5"/>
    <x v="303"/>
    <n v="1799"/>
    <s v="no"/>
    <n v="66.425792106725964"/>
    <x v="1161"/>
  </r>
  <r>
    <x v="1177"/>
    <s v="NA"/>
    <n v="69"/>
    <x v="0"/>
    <x v="0"/>
    <n v="3950"/>
    <x v="0"/>
    <x v="0"/>
    <x v="7"/>
    <s v="OldTown"/>
    <s v="1Fam"/>
    <n v="57.90974368543602"/>
    <x v="1"/>
    <n v="6"/>
    <s v="Low"/>
    <n v="1926"/>
    <n v="2004"/>
    <n v="818"/>
    <s v="no"/>
    <s v="Below Average"/>
    <n v="818"/>
    <n v="406"/>
    <s v="2 Floors"/>
    <n v="1224"/>
    <s v="no"/>
    <s v="Below Average"/>
    <n v="0"/>
    <n v="0"/>
    <n v="1"/>
    <n v="0"/>
    <n v="1"/>
    <s v="Less"/>
    <n v="5"/>
    <x v="99"/>
    <n v="2042"/>
    <s v="no"/>
    <n v="56.317335945151811"/>
    <x v="1162"/>
  </r>
  <r>
    <x v="1178"/>
    <n v="54"/>
    <n v="54"/>
    <x v="0"/>
    <x v="0"/>
    <n v="7681"/>
    <x v="0"/>
    <x v="0"/>
    <x v="2"/>
    <s v="Crawfor"/>
    <s v="1Fam"/>
    <n v="74.989820121918996"/>
    <x v="0"/>
    <n v="5"/>
    <s v="Low"/>
    <n v="1921"/>
    <n v="1950"/>
    <n v="731"/>
    <s v="no"/>
    <s v="Below Average"/>
    <n v="820"/>
    <n v="523"/>
    <s v="2 Floors"/>
    <n v="1343"/>
    <s v="no"/>
    <s v="Below Average"/>
    <n v="0"/>
    <n v="0"/>
    <n v="1"/>
    <n v="1"/>
    <n v="2"/>
    <s v="Less"/>
    <n v="7"/>
    <x v="589"/>
    <n v="2074"/>
    <s v="no"/>
    <n v="74.686595949855345"/>
    <x v="1163"/>
  </r>
  <r>
    <x v="1179"/>
    <n v="77"/>
    <n v="77"/>
    <x v="0"/>
    <x v="1"/>
    <n v="8335"/>
    <x v="0"/>
    <x v="0"/>
    <x v="15"/>
    <s v="Edwards"/>
    <s v="1Fam"/>
    <n v="61.772149970231268"/>
    <x v="1"/>
    <n v="5"/>
    <s v="Low"/>
    <n v="1954"/>
    <n v="1954"/>
    <n v="0"/>
    <s v="yes"/>
    <s v="Below Average"/>
    <n v="1124"/>
    <n v="0"/>
    <s v="1 Floor"/>
    <n v="1124"/>
    <s v="no"/>
    <s v="Below Average"/>
    <n v="0"/>
    <n v="0"/>
    <n v="1"/>
    <n v="0"/>
    <n v="1"/>
    <s v="Less"/>
    <n v="5"/>
    <x v="389"/>
    <n v="1124"/>
    <s v="no"/>
    <n v="82.740213523131672"/>
    <x v="1164"/>
  </r>
  <r>
    <x v="1180"/>
    <s v="NA"/>
    <n v="69"/>
    <x v="0"/>
    <x v="0"/>
    <n v="11170"/>
    <x v="0"/>
    <x v="1"/>
    <x v="16"/>
    <s v="Timber"/>
    <s v="1Fam"/>
    <n v="78.098980385544763"/>
    <x v="0"/>
    <n v="7"/>
    <s v="High"/>
    <n v="1990"/>
    <n v="1991"/>
    <n v="1216"/>
    <s v="no"/>
    <s v="Above Average"/>
    <n v="1298"/>
    <n v="1216"/>
    <s v="2 Floors"/>
    <n v="2514"/>
    <s v="no"/>
    <s v="Above Average"/>
    <n v="0"/>
    <n v="0"/>
    <n v="2"/>
    <n v="1"/>
    <n v="3"/>
    <s v="More"/>
    <n v="8"/>
    <x v="4"/>
    <n v="3730"/>
    <s v="no"/>
    <n v="67.024128686327074"/>
    <x v="1165"/>
  </r>
  <r>
    <x v="1181"/>
    <n v="64"/>
    <n v="64"/>
    <x v="0"/>
    <x v="0"/>
    <n v="5587"/>
    <x v="0"/>
    <x v="0"/>
    <x v="2"/>
    <s v=""/>
    <s v="TwnhsE"/>
    <n v="74.989820121918996"/>
    <x v="2"/>
    <n v="8"/>
    <s v="High"/>
    <n v="2008"/>
    <n v="2008"/>
    <n v="1600"/>
    <s v="no"/>
    <s v="Above Average"/>
    <n v="1652"/>
    <n v="0"/>
    <s v="1 Floor"/>
    <n v="1652"/>
    <s v="no"/>
    <s v="Above Average"/>
    <n v="1"/>
    <n v="1"/>
    <n v="2"/>
    <n v="0"/>
    <n v="4"/>
    <s v="More"/>
    <n v="5"/>
    <x v="590"/>
    <n v="3252"/>
    <s v="no"/>
    <n v="120.6949569495695"/>
    <x v="1166"/>
  </r>
  <r>
    <x v="1182"/>
    <n v="160"/>
    <n v="160"/>
    <x v="1"/>
    <x v="1"/>
    <n v="15623"/>
    <x v="0"/>
    <x v="1"/>
    <x v="3"/>
    <s v="NoRidge"/>
    <s v="1Fam"/>
    <n v="82.673563019433331"/>
    <x v="0"/>
    <n v="10"/>
    <s v="High"/>
    <n v="1996"/>
    <n v="1996"/>
    <n v="2396"/>
    <s v="yes"/>
    <s v="Above Average"/>
    <n v="2411"/>
    <n v="2065"/>
    <s v="2 Floors"/>
    <n v="4476"/>
    <s v="yes"/>
    <s v="Above Average"/>
    <n v="1"/>
    <n v="0"/>
    <n v="3"/>
    <n v="1"/>
    <n v="5"/>
    <s v="More"/>
    <n v="10"/>
    <x v="591"/>
    <n v="6872"/>
    <s v="yes"/>
    <n v="108.41094295692666"/>
    <x v="1167"/>
  </r>
  <r>
    <x v="1183"/>
    <n v="60"/>
    <n v="60"/>
    <x v="0"/>
    <x v="0"/>
    <n v="10800"/>
    <x v="0"/>
    <x v="1"/>
    <x v="7"/>
    <s v="OldTown"/>
    <s v="1Fam"/>
    <n v="57.90974368543602"/>
    <x v="1"/>
    <n v="5"/>
    <s v="Low"/>
    <n v="1920"/>
    <n v="1950"/>
    <n v="1120"/>
    <s v="no"/>
    <s v="Above Average"/>
    <n v="1130"/>
    <n v="0"/>
    <s v="1 Floor"/>
    <n v="1130"/>
    <s v="no"/>
    <s v="Below Average"/>
    <n v="1"/>
    <n v="0"/>
    <n v="1"/>
    <n v="0"/>
    <n v="2"/>
    <s v="Less"/>
    <n v="5"/>
    <x v="149"/>
    <n v="2250"/>
    <s v="no"/>
    <n v="53.333333333333336"/>
    <x v="1168"/>
  </r>
  <r>
    <x v="1184"/>
    <n v="50"/>
    <n v="50"/>
    <x v="0"/>
    <x v="0"/>
    <n v="35133"/>
    <x v="1"/>
    <x v="1"/>
    <x v="16"/>
    <s v="Timber"/>
    <s v="1Fam"/>
    <n v="78.098980385544763"/>
    <x v="0"/>
    <n v="5"/>
    <s v="Low"/>
    <n v="1963"/>
    <n v="1963"/>
    <n v="1572"/>
    <s v="no"/>
    <s v="Above Average"/>
    <n v="1572"/>
    <n v="0"/>
    <s v="1 Floor"/>
    <n v="1572"/>
    <s v="no"/>
    <s v="Above Average"/>
    <n v="1"/>
    <n v="0"/>
    <n v="1"/>
    <n v="1"/>
    <n v="3"/>
    <s v="More"/>
    <n v="5"/>
    <x v="592"/>
    <n v="3144"/>
    <s v="no"/>
    <n v="59.382951653944019"/>
    <x v="1169"/>
  </r>
  <r>
    <x v="1185"/>
    <n v="60"/>
    <n v="60"/>
    <x v="0"/>
    <x v="0"/>
    <n v="9738"/>
    <x v="0"/>
    <x v="0"/>
    <x v="15"/>
    <s v="Edwards"/>
    <s v="1Fam"/>
    <n v="61.772149970231268"/>
    <x v="1"/>
    <n v="5"/>
    <s v="Low"/>
    <n v="1924"/>
    <n v="1950"/>
    <n v="784"/>
    <s v="no"/>
    <s v="Below Average"/>
    <n v="949"/>
    <n v="272"/>
    <s v="2 Floors"/>
    <n v="1221"/>
    <s v="no"/>
    <s v="Below Average"/>
    <n v="1"/>
    <n v="0"/>
    <n v="1"/>
    <n v="0"/>
    <n v="2"/>
    <s v="Less"/>
    <n v="7"/>
    <x v="593"/>
    <n v="2005"/>
    <s v="no"/>
    <n v="52.31920199501247"/>
    <x v="1170"/>
  </r>
  <r>
    <x v="1186"/>
    <n v="107"/>
    <n v="107"/>
    <x v="0"/>
    <x v="1"/>
    <n v="10615"/>
    <x v="0"/>
    <x v="1"/>
    <x v="7"/>
    <s v=""/>
    <s v="2fmCon"/>
    <n v="57.90974368543602"/>
    <x v="2"/>
    <n v="3"/>
    <s v="Low"/>
    <n v="1900"/>
    <n v="1970"/>
    <n v="978"/>
    <s v="no"/>
    <s v="Below Average"/>
    <n v="1014"/>
    <n v="685"/>
    <s v="2 Floors"/>
    <n v="1699"/>
    <s v="no"/>
    <s v="Above Average"/>
    <n v="1"/>
    <n v="0"/>
    <n v="2"/>
    <n v="0"/>
    <n v="3"/>
    <s v="More"/>
    <n v="7"/>
    <x v="251"/>
    <n v="2677"/>
    <s v="no"/>
    <n v="35.487485991781845"/>
    <x v="1171"/>
  </r>
  <r>
    <x v="1187"/>
    <n v="89"/>
    <n v="89"/>
    <x v="0"/>
    <x v="1"/>
    <n v="12461"/>
    <x v="0"/>
    <x v="1"/>
    <x v="3"/>
    <s v="NoRidge"/>
    <s v="1Fam"/>
    <n v="82.673563019433331"/>
    <x v="0"/>
    <n v="8"/>
    <s v="High"/>
    <n v="1994"/>
    <n v="1995"/>
    <n v="1624"/>
    <s v="no"/>
    <s v="Above Average"/>
    <n v="1624"/>
    <n v="0"/>
    <s v="1 Floor"/>
    <n v="1624"/>
    <s v="no"/>
    <s v="Above Average"/>
    <n v="1"/>
    <n v="0"/>
    <n v="2"/>
    <n v="0"/>
    <n v="3"/>
    <s v="More"/>
    <n v="5"/>
    <x v="594"/>
    <n v="3248"/>
    <s v="no"/>
    <n v="80.665024630541879"/>
    <x v="1172"/>
  </r>
  <r>
    <x v="1188"/>
    <n v="68"/>
    <n v="68"/>
    <x v="0"/>
    <x v="0"/>
    <n v="8935"/>
    <x v="0"/>
    <x v="0"/>
    <x v="0"/>
    <s v="CollgCr"/>
    <s v="1Fam"/>
    <n v="74.535824409408733"/>
    <x v="0"/>
    <n v="7"/>
    <s v="High"/>
    <n v="2002"/>
    <n v="2002"/>
    <n v="831"/>
    <s v="no"/>
    <s v="Below Average"/>
    <n v="831"/>
    <n v="829"/>
    <s v="2 Floors"/>
    <n v="1660"/>
    <s v="no"/>
    <s v="Above Average"/>
    <n v="0"/>
    <n v="0"/>
    <n v="2"/>
    <n v="1"/>
    <n v="3"/>
    <s v="More"/>
    <n v="7"/>
    <x v="530"/>
    <n v="2491"/>
    <s v="no"/>
    <n v="78.281814532316332"/>
    <x v="1173"/>
  </r>
  <r>
    <x v="1189"/>
    <n v="60"/>
    <n v="60"/>
    <x v="0"/>
    <x v="0"/>
    <n v="7500"/>
    <x v="0"/>
    <x v="0"/>
    <x v="17"/>
    <s v="Gilbert"/>
    <s v="1Fam"/>
    <n v="77.47396854876844"/>
    <x v="0"/>
    <n v="7"/>
    <s v="High"/>
    <n v="1999"/>
    <n v="1999"/>
    <n v="994"/>
    <s v="no"/>
    <s v="Below Average"/>
    <n v="1028"/>
    <n v="776"/>
    <s v="2 Floors"/>
    <n v="1804"/>
    <s v="no"/>
    <s v="Above Average"/>
    <n v="0"/>
    <n v="0"/>
    <n v="2"/>
    <n v="1"/>
    <n v="3"/>
    <s v="More"/>
    <n v="7"/>
    <x v="430"/>
    <n v="2798"/>
    <s v="no"/>
    <n v="67.548248749106506"/>
    <x v="1174"/>
  </r>
  <r>
    <x v="1190"/>
    <s v="NA"/>
    <n v="69"/>
    <x v="0"/>
    <x v="0"/>
    <n v="32463"/>
    <x v="1"/>
    <x v="1"/>
    <x v="4"/>
    <s v=""/>
    <s v="2fmCon"/>
    <n v="69.371268986915226"/>
    <x v="2"/>
    <n v="4"/>
    <s v="Low"/>
    <n v="1961"/>
    <n v="1975"/>
    <n v="1249"/>
    <s v="no"/>
    <s v="Above Average"/>
    <n v="1622"/>
    <n v="0"/>
    <s v="1 Floor"/>
    <n v="1622"/>
    <s v="no"/>
    <s v="Above Average"/>
    <n v="1"/>
    <n v="0"/>
    <n v="1"/>
    <n v="0"/>
    <n v="2"/>
    <s v="Less"/>
    <n v="7"/>
    <x v="282"/>
    <n v="2871"/>
    <s v="no"/>
    <n v="58.516196447230932"/>
    <x v="1175"/>
  </r>
  <r>
    <x v="1191"/>
    <n v="24"/>
    <n v="24"/>
    <x v="1"/>
    <x v="0"/>
    <n v="2645"/>
    <x v="0"/>
    <x v="0"/>
    <x v="5"/>
    <s v=""/>
    <s v="Twnhs"/>
    <n v="83.140020408338017"/>
    <x v="2"/>
    <n v="8"/>
    <s v="High"/>
    <n v="1999"/>
    <n v="2000"/>
    <n v="776"/>
    <s v="no"/>
    <s v="Below Average"/>
    <n v="764"/>
    <n v="677"/>
    <s v="2 Floors"/>
    <n v="1441"/>
    <s v="no"/>
    <s v="Below Average"/>
    <n v="0"/>
    <n v="0"/>
    <n v="2"/>
    <n v="1"/>
    <n v="3"/>
    <s v="More"/>
    <n v="5"/>
    <x v="80"/>
    <n v="2217"/>
    <s v="no"/>
    <n v="78.484438430311229"/>
    <x v="1176"/>
  </r>
  <r>
    <x v="1192"/>
    <n v="60"/>
    <n v="60"/>
    <x v="0"/>
    <x v="0"/>
    <n v="9600"/>
    <x v="0"/>
    <x v="0"/>
    <x v="7"/>
    <s v="OldTown"/>
    <s v="1Fam"/>
    <n v="57.90974368543602"/>
    <x v="1"/>
    <n v="5"/>
    <s v="Low"/>
    <n v="1925"/>
    <n v="1994"/>
    <n v="702"/>
    <s v="no"/>
    <s v="Below Average"/>
    <n v="842"/>
    <n v="630"/>
    <s v="2 Floors"/>
    <n v="1472"/>
    <s v="no"/>
    <s v="Below Average"/>
    <n v="0"/>
    <n v="0"/>
    <n v="1"/>
    <n v="0"/>
    <n v="1"/>
    <s v="Less"/>
    <n v="6"/>
    <x v="122"/>
    <n v="2174"/>
    <s v="no"/>
    <n v="57.497700091996322"/>
    <x v="1177"/>
  </r>
  <r>
    <x v="1193"/>
    <s v="NA"/>
    <n v="69"/>
    <x v="0"/>
    <x v="0"/>
    <n v="4500"/>
    <x v="0"/>
    <x v="0"/>
    <x v="4"/>
    <s v=""/>
    <s v="TwnhsE"/>
    <n v="69.371268986915226"/>
    <x v="2"/>
    <n v="6"/>
    <s v="Low"/>
    <n v="1999"/>
    <n v="1999"/>
    <n v="1224"/>
    <s v="no"/>
    <s v="Above Average"/>
    <n v="1224"/>
    <n v="0"/>
    <s v="1 Floor"/>
    <n v="1224"/>
    <s v="no"/>
    <s v="Below Average"/>
    <n v="1"/>
    <n v="0"/>
    <n v="2"/>
    <n v="0"/>
    <n v="3"/>
    <s v="More"/>
    <n v="5"/>
    <x v="258"/>
    <n v="2448"/>
    <s v="no"/>
    <n v="67.401960784313729"/>
    <x v="52"/>
  </r>
  <r>
    <x v="1194"/>
    <n v="80"/>
    <n v="80"/>
    <x v="0"/>
    <x v="1"/>
    <n v="9364"/>
    <x v="0"/>
    <x v="0"/>
    <x v="9"/>
    <s v="Sawyer"/>
    <s v="1Fam"/>
    <n v="65.835562612127291"/>
    <x v="1"/>
    <n v="6"/>
    <s v="Low"/>
    <n v="1969"/>
    <n v="1969"/>
    <n v="663"/>
    <s v="no"/>
    <s v="Below Average"/>
    <n v="663"/>
    <n v="689"/>
    <s v="2 Floors"/>
    <n v="1352"/>
    <s v="no"/>
    <s v="Below Average"/>
    <n v="0"/>
    <n v="0"/>
    <n v="1"/>
    <n v="1"/>
    <n v="2"/>
    <s v="Less"/>
    <n v="7"/>
    <x v="58"/>
    <n v="2015"/>
    <s v="no"/>
    <n v="78.411910669975185"/>
    <x v="1178"/>
  </r>
  <r>
    <x v="1195"/>
    <n v="51"/>
    <n v="51"/>
    <x v="0"/>
    <x v="0"/>
    <n v="8029"/>
    <x v="0"/>
    <x v="0"/>
    <x v="17"/>
    <s v="Gilbert"/>
    <s v="1Fam"/>
    <n v="77.47396854876844"/>
    <x v="0"/>
    <n v="6"/>
    <s v="Low"/>
    <n v="2005"/>
    <n v="2005"/>
    <n v="728"/>
    <s v="no"/>
    <s v="Below Average"/>
    <n v="728"/>
    <n v="728"/>
    <s v="2 Floors"/>
    <n v="1456"/>
    <s v="no"/>
    <s v="Below Average"/>
    <n v="0"/>
    <n v="0"/>
    <n v="2"/>
    <n v="1"/>
    <n v="3"/>
    <s v="More"/>
    <n v="8"/>
    <x v="105"/>
    <n v="2184"/>
    <s v="no"/>
    <n v="80.586080586080584"/>
    <x v="1179"/>
  </r>
  <r>
    <x v="1196"/>
    <n v="58"/>
    <n v="58"/>
    <x v="0"/>
    <x v="0"/>
    <n v="14054"/>
    <x v="0"/>
    <x v="1"/>
    <x v="17"/>
    <s v="Gilbert"/>
    <s v="1Fam"/>
    <n v="77.47396854876844"/>
    <x v="0"/>
    <n v="7"/>
    <s v="High"/>
    <n v="2006"/>
    <n v="2006"/>
    <n v="879"/>
    <s v="no"/>
    <s v="Below Average"/>
    <n v="879"/>
    <n v="984"/>
    <s v="2 Floors"/>
    <n v="1863"/>
    <s v="no"/>
    <s v="Above Average"/>
    <n v="0"/>
    <n v="0"/>
    <n v="2"/>
    <n v="1"/>
    <n v="3"/>
    <s v="More"/>
    <n v="9"/>
    <x v="595"/>
    <n v="2742"/>
    <s v="no"/>
    <n v="79.945295404814004"/>
    <x v="1180"/>
  </r>
  <r>
    <x v="1197"/>
    <n v="65"/>
    <n v="65"/>
    <x v="0"/>
    <x v="0"/>
    <n v="8850"/>
    <x v="0"/>
    <x v="0"/>
    <x v="7"/>
    <s v="OldTown"/>
    <s v="1Fam"/>
    <n v="57.90974368543602"/>
    <x v="1"/>
    <n v="7"/>
    <s v="High"/>
    <n v="1916"/>
    <n v="1950"/>
    <n v="815"/>
    <s v="no"/>
    <s v="Below Average"/>
    <n v="815"/>
    <n v="875"/>
    <s v="2 Floors"/>
    <n v="1690"/>
    <s v="no"/>
    <s v="Above Average"/>
    <n v="0"/>
    <n v="0"/>
    <n v="1"/>
    <n v="0"/>
    <n v="1"/>
    <s v="Less"/>
    <n v="7"/>
    <x v="12"/>
    <n v="2505"/>
    <s v="no"/>
    <n v="57.485029940119759"/>
    <x v="1181"/>
  </r>
  <r>
    <x v="1198"/>
    <n v="70"/>
    <n v="70"/>
    <x v="0"/>
    <x v="1"/>
    <n v="9100"/>
    <x v="0"/>
    <x v="0"/>
    <x v="0"/>
    <s v="CollgCr"/>
    <s v="1Fam"/>
    <n v="74.535824409408733"/>
    <x v="0"/>
    <n v="7"/>
    <s v="High"/>
    <n v="2001"/>
    <n v="2001"/>
    <n v="1212"/>
    <s v="no"/>
    <s v="Above Average"/>
    <n v="1212"/>
    <n v="0"/>
    <s v="1 Floor"/>
    <n v="1212"/>
    <s v="no"/>
    <s v="Below Average"/>
    <n v="0"/>
    <n v="0"/>
    <n v="2"/>
    <n v="0"/>
    <n v="2"/>
    <s v="Less"/>
    <n v="6"/>
    <x v="94"/>
    <n v="2424"/>
    <s v="no"/>
    <n v="73.432343234323426"/>
    <x v="1182"/>
  </r>
  <r>
    <x v="1199"/>
    <n v="75"/>
    <n v="75"/>
    <x v="0"/>
    <x v="1"/>
    <n v="11235"/>
    <x v="0"/>
    <x v="1"/>
    <x v="9"/>
    <s v="Sawyer"/>
    <s v="1Fam"/>
    <n v="65.835562612127291"/>
    <x v="1"/>
    <n v="4"/>
    <s v="Low"/>
    <n v="1963"/>
    <n v="1979"/>
    <n v="1051"/>
    <s v="no"/>
    <s v="Below Average"/>
    <n v="1382"/>
    <n v="0"/>
    <s v="1 Floor"/>
    <n v="1382"/>
    <s v="no"/>
    <s v="Below Average"/>
    <n v="0"/>
    <n v="0"/>
    <n v="1"/>
    <n v="1"/>
    <n v="2"/>
    <s v="Less"/>
    <n v="6"/>
    <x v="181"/>
    <n v="2433"/>
    <s v="no"/>
    <n v="60.830250719276613"/>
    <x v="1183"/>
  </r>
  <r>
    <x v="1200"/>
    <n v="71"/>
    <n v="71"/>
    <x v="0"/>
    <x v="1"/>
    <n v="9353"/>
    <x v="0"/>
    <x v="0"/>
    <x v="11"/>
    <s v="NAmes"/>
    <s v="1Fam"/>
    <n v="65.191384752822614"/>
    <x v="1"/>
    <n v="4"/>
    <s v="Low"/>
    <n v="1970"/>
    <n v="1970"/>
    <n v="864"/>
    <s v="no"/>
    <s v="Below Average"/>
    <n v="864"/>
    <n v="0"/>
    <s v="1 Floor"/>
    <n v="864"/>
    <s v="no"/>
    <s v="Below Average"/>
    <n v="0"/>
    <n v="0"/>
    <n v="1"/>
    <n v="0"/>
    <n v="1"/>
    <s v="Less"/>
    <n v="5"/>
    <x v="596"/>
    <n v="1728"/>
    <s v="no"/>
    <n v="67.15856481481481"/>
    <x v="1184"/>
  </r>
  <r>
    <x v="1201"/>
    <n v="80"/>
    <n v="80"/>
    <x v="0"/>
    <x v="1"/>
    <n v="10400"/>
    <x v="0"/>
    <x v="0"/>
    <x v="0"/>
    <s v="CollgCr"/>
    <s v="1Fam"/>
    <n v="74.535824409408733"/>
    <x v="0"/>
    <n v="7"/>
    <s v="High"/>
    <n v="1998"/>
    <n v="1998"/>
    <n v="866"/>
    <s v="no"/>
    <s v="Below Average"/>
    <n v="866"/>
    <n v="913"/>
    <s v="2 Floors"/>
    <n v="1779"/>
    <s v="no"/>
    <s v="Above Average"/>
    <n v="0"/>
    <n v="0"/>
    <n v="2"/>
    <n v="1"/>
    <n v="3"/>
    <s v="More"/>
    <n v="6"/>
    <x v="399"/>
    <n v="2645"/>
    <s v="no"/>
    <n v="74.82041587901702"/>
    <x v="1185"/>
  </r>
  <r>
    <x v="1202"/>
    <n v="50"/>
    <n v="50"/>
    <x v="0"/>
    <x v="0"/>
    <n v="6000"/>
    <x v="0"/>
    <x v="0"/>
    <x v="8"/>
    <s v="BrkSide"/>
    <s v="1Fam"/>
    <n v="64.919237492322253"/>
    <x v="1"/>
    <n v="5"/>
    <s v="Low"/>
    <n v="1925"/>
    <n v="1997"/>
    <n v="884"/>
    <s v="no"/>
    <s v="Below Average"/>
    <n v="884"/>
    <n v="464"/>
    <s v="2 Floors"/>
    <n v="1348"/>
    <s v="no"/>
    <s v="Below Average"/>
    <n v="1"/>
    <n v="0"/>
    <n v="1"/>
    <n v="0"/>
    <n v="2"/>
    <s v="Less"/>
    <n v="5"/>
    <x v="528"/>
    <n v="2232"/>
    <s v="no"/>
    <n v="52.41935483870968"/>
    <x v="1186"/>
  </r>
  <r>
    <x v="1203"/>
    <n v="75"/>
    <n v="75"/>
    <x v="0"/>
    <x v="1"/>
    <n v="9750"/>
    <x v="0"/>
    <x v="0"/>
    <x v="0"/>
    <s v="CollgCr"/>
    <s v="1Fam"/>
    <n v="74.535824409408733"/>
    <x v="0"/>
    <n v="7"/>
    <s v="High"/>
    <n v="2000"/>
    <n v="2001"/>
    <n v="1630"/>
    <s v="no"/>
    <s v="Above Average"/>
    <n v="1630"/>
    <n v="0"/>
    <s v="1 Floor"/>
    <n v="1630"/>
    <s v="no"/>
    <s v="Above Average"/>
    <n v="0"/>
    <n v="0"/>
    <n v="2"/>
    <n v="0"/>
    <n v="2"/>
    <s v="Less"/>
    <n v="6"/>
    <x v="423"/>
    <n v="3260"/>
    <s v="no"/>
    <n v="65.337423312883431"/>
    <x v="1187"/>
  </r>
  <r>
    <x v="1204"/>
    <n v="78"/>
    <n v="78"/>
    <x v="0"/>
    <x v="1"/>
    <n v="10140"/>
    <x v="0"/>
    <x v="0"/>
    <x v="6"/>
    <s v="NWAmes"/>
    <s v="1Fam"/>
    <n v="67.115548801871967"/>
    <x v="1"/>
    <n v="5"/>
    <s v="Low"/>
    <n v="1975"/>
    <n v="1975"/>
    <n v="1056"/>
    <s v="no"/>
    <s v="Below Average"/>
    <n v="1074"/>
    <n v="0"/>
    <s v="1 Floor"/>
    <n v="1074"/>
    <s v="no"/>
    <s v="Below Average"/>
    <n v="1"/>
    <n v="0"/>
    <n v="1"/>
    <n v="1"/>
    <n v="3"/>
    <s v="More"/>
    <n v="6"/>
    <x v="75"/>
    <n v="2130"/>
    <s v="no"/>
    <n v="72.065727699530512"/>
    <x v="1188"/>
  </r>
  <r>
    <x v="1205"/>
    <n v="90"/>
    <n v="90"/>
    <x v="0"/>
    <x v="1"/>
    <n v="14684"/>
    <x v="0"/>
    <x v="1"/>
    <x v="12"/>
    <s v="SawyerW"/>
    <s v="1Fam"/>
    <n v="71.682411868126678"/>
    <x v="0"/>
    <n v="7"/>
    <s v="High"/>
    <n v="1990"/>
    <n v="1991"/>
    <n v="2158"/>
    <s v="yes"/>
    <s v="Above Average"/>
    <n v="2196"/>
    <n v="0"/>
    <s v="1 Floor"/>
    <n v="2196"/>
    <s v="no"/>
    <s v="Above Average"/>
    <n v="0"/>
    <n v="0"/>
    <n v="2"/>
    <n v="0"/>
    <n v="2"/>
    <s v="Less"/>
    <n v="7"/>
    <x v="597"/>
    <n v="4354"/>
    <s v="no"/>
    <n v="62.448323380799266"/>
    <x v="1189"/>
  </r>
  <r>
    <x v="1206"/>
    <s v="NA"/>
    <n v="69"/>
    <x v="0"/>
    <x v="0"/>
    <n v="8900"/>
    <x v="0"/>
    <x v="0"/>
    <x v="12"/>
    <s v="SawyerW"/>
    <s v="1Fam"/>
    <n v="71.682411868126678"/>
    <x v="0"/>
    <n v="4"/>
    <s v="Low"/>
    <n v="1966"/>
    <n v="1966"/>
    <n v="1056"/>
    <s v="no"/>
    <s v="Below Average"/>
    <n v="1056"/>
    <n v="0"/>
    <s v="1 Floor"/>
    <n v="1056"/>
    <s v="no"/>
    <s v="Below Average"/>
    <n v="1"/>
    <n v="0"/>
    <n v="1"/>
    <n v="0"/>
    <n v="2"/>
    <s v="Less"/>
    <n v="5"/>
    <x v="172"/>
    <n v="2112"/>
    <s v="no"/>
    <n v="50.662878787878789"/>
    <x v="1190"/>
  </r>
  <r>
    <x v="1207"/>
    <n v="70"/>
    <n v="70"/>
    <x v="0"/>
    <x v="1"/>
    <n v="9135"/>
    <x v="0"/>
    <x v="0"/>
    <x v="0"/>
    <s v="CollgCr"/>
    <s v="1Fam"/>
    <n v="74.535824409408733"/>
    <x v="0"/>
    <n v="6"/>
    <s v="Low"/>
    <n v="2003"/>
    <n v="2003"/>
    <n v="1682"/>
    <s v="no"/>
    <s v="Above Average"/>
    <n v="1700"/>
    <n v="0"/>
    <s v="1 Floor"/>
    <n v="1700"/>
    <s v="no"/>
    <s v="Above Average"/>
    <n v="1"/>
    <n v="0"/>
    <n v="2"/>
    <n v="0"/>
    <n v="3"/>
    <s v="More"/>
    <n v="7"/>
    <x v="7"/>
    <n v="3382"/>
    <s v="no"/>
    <n v="59.13660555884092"/>
    <x v="1191"/>
  </r>
  <r>
    <x v="1208"/>
    <n v="70"/>
    <n v="70"/>
    <x v="0"/>
    <x v="1"/>
    <n v="7763"/>
    <x v="0"/>
    <x v="0"/>
    <x v="11"/>
    <s v="NAmes"/>
    <s v="1Fam"/>
    <n v="65.191384752822614"/>
    <x v="1"/>
    <n v="5"/>
    <s v="Low"/>
    <n v="1962"/>
    <n v="1980"/>
    <n v="931"/>
    <s v="no"/>
    <s v="Below Average"/>
    <n v="1283"/>
    <n v="0"/>
    <s v="1 Floor"/>
    <n v="1283"/>
    <s v="no"/>
    <s v="Below Average"/>
    <n v="1"/>
    <n v="0"/>
    <n v="1"/>
    <n v="0"/>
    <n v="2"/>
    <s v="Less"/>
    <n v="6"/>
    <x v="3"/>
    <n v="2214"/>
    <s v="no"/>
    <n v="63.233965672990067"/>
    <x v="1192"/>
  </r>
  <r>
    <x v="1209"/>
    <n v="85"/>
    <n v="85"/>
    <x v="0"/>
    <x v="1"/>
    <n v="10182"/>
    <x v="0"/>
    <x v="0"/>
    <x v="5"/>
    <s v="Somerst"/>
    <s v="1Fam"/>
    <n v="83.140020408338017"/>
    <x v="0"/>
    <n v="8"/>
    <s v="High"/>
    <n v="2006"/>
    <n v="2006"/>
    <n v="1660"/>
    <s v="no"/>
    <s v="Above Average"/>
    <n v="1660"/>
    <n v="0"/>
    <s v="1 Floor"/>
    <n v="1660"/>
    <s v="no"/>
    <s v="Above Average"/>
    <n v="1"/>
    <n v="0"/>
    <n v="2"/>
    <n v="0"/>
    <n v="3"/>
    <s v="More"/>
    <n v="8"/>
    <x v="178"/>
    <n v="3320"/>
    <s v="no"/>
    <n v="87.349397590361448"/>
    <x v="591"/>
  </r>
  <r>
    <x v="1210"/>
    <n v="70"/>
    <n v="70"/>
    <x v="0"/>
    <x v="1"/>
    <n v="11218"/>
    <x v="0"/>
    <x v="1"/>
    <x v="12"/>
    <s v="SawyerW"/>
    <s v="1Fam"/>
    <n v="71.682411868126678"/>
    <x v="0"/>
    <n v="6"/>
    <s v="Low"/>
    <n v="1992"/>
    <n v="1992"/>
    <n v="1055"/>
    <s v="no"/>
    <s v="Below Average"/>
    <n v="1055"/>
    <n v="790"/>
    <s v="2 Floors"/>
    <n v="1845"/>
    <s v="no"/>
    <s v="Above Average"/>
    <n v="0"/>
    <n v="0"/>
    <n v="2"/>
    <n v="1"/>
    <n v="3"/>
    <s v="More"/>
    <n v="8"/>
    <x v="430"/>
    <n v="2900"/>
    <s v="no"/>
    <n v="65.172413793103445"/>
    <x v="1193"/>
  </r>
  <r>
    <x v="1211"/>
    <n v="152"/>
    <n v="152"/>
    <x v="1"/>
    <x v="1"/>
    <n v="12134"/>
    <x v="0"/>
    <x v="1"/>
    <x v="17"/>
    <s v="Gilbert"/>
    <s v="1Fam"/>
    <n v="77.47396854876844"/>
    <x v="0"/>
    <n v="8"/>
    <s v="High"/>
    <n v="1988"/>
    <n v="2005"/>
    <n v="559"/>
    <s v="no"/>
    <s v="Below Average"/>
    <n v="1080"/>
    <n v="672"/>
    <s v="2 Floors"/>
    <n v="1752"/>
    <s v="no"/>
    <s v="Above Average"/>
    <n v="0"/>
    <n v="0"/>
    <n v="2"/>
    <n v="0"/>
    <n v="2"/>
    <s v="Less"/>
    <n v="8"/>
    <x v="323"/>
    <n v="2311"/>
    <s v="no"/>
    <n v="70.964950237992213"/>
    <x v="1194"/>
  </r>
  <r>
    <x v="1212"/>
    <n v="50"/>
    <n v="50"/>
    <x v="0"/>
    <x v="0"/>
    <n v="9340"/>
    <x v="0"/>
    <x v="0"/>
    <x v="15"/>
    <s v="Edwards"/>
    <s v="1Fam"/>
    <n v="61.772149970231268"/>
    <x v="1"/>
    <n v="4"/>
    <s v="Low"/>
    <n v="1941"/>
    <n v="1950"/>
    <n v="672"/>
    <s v="no"/>
    <s v="Below Average"/>
    <n v="672"/>
    <n v="0"/>
    <s v="1 Floor"/>
    <n v="672"/>
    <s v="no"/>
    <s v="Below Average"/>
    <n v="1"/>
    <n v="0"/>
    <n v="1"/>
    <n v="0"/>
    <n v="2"/>
    <s v="Less"/>
    <n v="4"/>
    <x v="46"/>
    <n v="1344"/>
    <s v="no"/>
    <n v="84.077380952380949"/>
    <x v="1195"/>
  </r>
  <r>
    <x v="1213"/>
    <s v="NA"/>
    <n v="69"/>
    <x v="0"/>
    <x v="0"/>
    <n v="10246"/>
    <x v="0"/>
    <x v="0"/>
    <x v="9"/>
    <s v="Sawyer"/>
    <s v="1Fam"/>
    <n v="65.835562612127291"/>
    <x v="1"/>
    <n v="4"/>
    <s v="Low"/>
    <n v="1965"/>
    <n v="2001"/>
    <n v="648"/>
    <s v="no"/>
    <s v="Below Average"/>
    <n v="960"/>
    <n v="0"/>
    <s v="1 Floor"/>
    <n v="960"/>
    <s v="no"/>
    <s v="Below Average"/>
    <n v="1"/>
    <n v="1"/>
    <n v="0"/>
    <n v="0"/>
    <n v="2"/>
    <s v="Less"/>
    <n v="3"/>
    <x v="35"/>
    <n v="1608"/>
    <s v="no"/>
    <n v="90.174129353233837"/>
    <x v="1196"/>
  </r>
  <r>
    <x v="1214"/>
    <n v="69"/>
    <n v="69"/>
    <x v="0"/>
    <x v="0"/>
    <n v="10205"/>
    <x v="0"/>
    <x v="0"/>
    <x v="11"/>
    <s v="NAmes"/>
    <s v="1Fam"/>
    <n v="65.191384752822614"/>
    <x v="1"/>
    <n v="5"/>
    <s v="Low"/>
    <n v="1962"/>
    <n v="1962"/>
    <n v="925"/>
    <s v="no"/>
    <s v="Below Average"/>
    <n v="999"/>
    <n v="0"/>
    <s v="1 Floor"/>
    <n v="999"/>
    <s v="no"/>
    <s v="Below Average"/>
    <n v="1"/>
    <n v="0"/>
    <n v="1"/>
    <n v="0"/>
    <n v="2"/>
    <s v="Less"/>
    <n v="6"/>
    <x v="569"/>
    <n v="1924"/>
    <s v="no"/>
    <n v="69.906444906444904"/>
    <x v="1197"/>
  </r>
  <r>
    <x v="1215"/>
    <n v="99"/>
    <n v="99"/>
    <x v="0"/>
    <x v="1"/>
    <n v="7094"/>
    <x v="0"/>
    <x v="0"/>
    <x v="9"/>
    <s v="Sawyer"/>
    <s v="1Fam"/>
    <n v="65.835562612127291"/>
    <x v="1"/>
    <n v="5"/>
    <s v="Low"/>
    <n v="1966"/>
    <n v="1966"/>
    <n v="894"/>
    <s v="no"/>
    <s v="Below Average"/>
    <n v="894"/>
    <n v="0"/>
    <s v="1 Floor"/>
    <n v="894"/>
    <s v="no"/>
    <s v="Below Average"/>
    <n v="0"/>
    <n v="0"/>
    <n v="1"/>
    <n v="0"/>
    <n v="1"/>
    <s v="Less"/>
    <n v="5"/>
    <x v="122"/>
    <n v="1788"/>
    <s v="no"/>
    <n v="69.91051454138703"/>
    <x v="1198"/>
  </r>
  <r>
    <x v="1216"/>
    <n v="68"/>
    <n v="68"/>
    <x v="0"/>
    <x v="0"/>
    <n v="8930"/>
    <x v="0"/>
    <x v="0"/>
    <x v="9"/>
    <s v=""/>
    <s v="Duplex"/>
    <n v="65.835562612127291"/>
    <x v="2"/>
    <n v="6"/>
    <s v="Low"/>
    <n v="1978"/>
    <n v="1978"/>
    <n v="0"/>
    <s v="yes"/>
    <s v="Below Average"/>
    <n v="1318"/>
    <n v="584"/>
    <s v="2 Floors"/>
    <n v="1902"/>
    <s v="no"/>
    <s v="Above Average"/>
    <n v="0"/>
    <n v="0"/>
    <n v="2"/>
    <n v="0"/>
    <n v="2"/>
    <s v="Less"/>
    <n v="8"/>
    <x v="162"/>
    <n v="1902"/>
    <s v="no"/>
    <n v="58.885383806519457"/>
    <x v="1199"/>
  </r>
  <r>
    <x v="1217"/>
    <n v="72"/>
    <n v="72"/>
    <x v="0"/>
    <x v="1"/>
    <n v="8640"/>
    <x v="0"/>
    <x v="0"/>
    <x v="5"/>
    <s v="Somerst"/>
    <s v="1Fam"/>
    <n v="83.140020408338017"/>
    <x v="0"/>
    <n v="8"/>
    <s v="High"/>
    <n v="2009"/>
    <n v="2009"/>
    <n v="1300"/>
    <s v="no"/>
    <s v="Above Average"/>
    <n v="1314"/>
    <n v="0"/>
    <s v="1 Floor"/>
    <n v="1314"/>
    <s v="no"/>
    <s v="Below Average"/>
    <n v="1"/>
    <n v="0"/>
    <n v="2"/>
    <n v="0"/>
    <n v="3"/>
    <s v="More"/>
    <n v="6"/>
    <x v="598"/>
    <n v="2614"/>
    <s v="no"/>
    <n v="87.779648048967104"/>
    <x v="1200"/>
  </r>
  <r>
    <x v="1218"/>
    <n v="52"/>
    <n v="52"/>
    <x v="0"/>
    <x v="0"/>
    <n v="6240"/>
    <x v="0"/>
    <x v="0"/>
    <x v="8"/>
    <s v="BrkSide"/>
    <s v="1Fam"/>
    <n v="64.919237492322253"/>
    <x v="1"/>
    <n v="4"/>
    <s v="Low"/>
    <n v="1947"/>
    <n v="1950"/>
    <n v="0"/>
    <s v="yes"/>
    <s v="Below Average"/>
    <n v="672"/>
    <n v="240"/>
    <s v="2 Floors"/>
    <n v="912"/>
    <s v="no"/>
    <s v="Below Average"/>
    <n v="0"/>
    <n v="0"/>
    <n v="1"/>
    <n v="0"/>
    <n v="1"/>
    <s v="Less"/>
    <n v="3"/>
    <x v="599"/>
    <n v="912"/>
    <s v="no"/>
    <n v="88.267543859649123"/>
    <x v="1201"/>
  </r>
  <r>
    <x v="1219"/>
    <n v="21"/>
    <n v="21"/>
    <x v="1"/>
    <x v="0"/>
    <n v="1680"/>
    <x v="0"/>
    <x v="0"/>
    <x v="22"/>
    <s v=""/>
    <s v="Twnhs"/>
    <s v=""/>
    <x v="2"/>
    <n v="6"/>
    <s v="Low"/>
    <n v="1971"/>
    <n v="1971"/>
    <n v="672"/>
    <s v="no"/>
    <s v="Below Average"/>
    <n v="672"/>
    <n v="546"/>
    <s v="2 Floors"/>
    <n v="1218"/>
    <s v="no"/>
    <s v="Below Average"/>
    <n v="0"/>
    <n v="0"/>
    <n v="1"/>
    <n v="1"/>
    <n v="2"/>
    <s v="Less"/>
    <n v="7"/>
    <x v="561"/>
    <n v="1890"/>
    <s v="no"/>
    <n v="48.412698412698411"/>
    <x v="1202"/>
  </r>
  <r>
    <x v="1220"/>
    <n v="66"/>
    <n v="66"/>
    <x v="0"/>
    <x v="0"/>
    <n v="7800"/>
    <x v="0"/>
    <x v="0"/>
    <x v="11"/>
    <s v="NAmes"/>
    <s v="1Fam"/>
    <n v="65.191384752822614"/>
    <x v="1"/>
    <n v="5"/>
    <s v="Low"/>
    <n v="1964"/>
    <n v="1964"/>
    <n v="912"/>
    <s v="no"/>
    <s v="Below Average"/>
    <n v="912"/>
    <n v="0"/>
    <s v="1 Floor"/>
    <n v="912"/>
    <s v="no"/>
    <s v="Below Average"/>
    <n v="0"/>
    <n v="0"/>
    <n v="1"/>
    <n v="0"/>
    <n v="1"/>
    <s v="Less"/>
    <n v="5"/>
    <x v="99"/>
    <n v="1824"/>
    <s v="no"/>
    <n v="63.048245614035089"/>
    <x v="1203"/>
  </r>
  <r>
    <x v="1221"/>
    <n v="55"/>
    <n v="55"/>
    <x v="0"/>
    <x v="0"/>
    <n v="8250"/>
    <x v="0"/>
    <x v="0"/>
    <x v="9"/>
    <s v="Sawyer"/>
    <s v="1Fam"/>
    <n v="65.835562612127291"/>
    <x v="1"/>
    <n v="5"/>
    <s v="Low"/>
    <n v="1968"/>
    <n v="1968"/>
    <n v="952"/>
    <s v="no"/>
    <s v="Below Average"/>
    <n v="1211"/>
    <n v="0"/>
    <s v="1 Floor"/>
    <n v="1211"/>
    <s v="no"/>
    <s v="Below Average"/>
    <n v="0"/>
    <n v="0"/>
    <n v="1"/>
    <n v="0"/>
    <n v="1"/>
    <s v="Less"/>
    <n v="5"/>
    <x v="254"/>
    <n v="2163"/>
    <s v="no"/>
    <n v="61.950993989828945"/>
    <x v="1204"/>
  </r>
  <r>
    <x v="1222"/>
    <n v="78"/>
    <n v="78"/>
    <x v="0"/>
    <x v="1"/>
    <n v="10496"/>
    <x v="0"/>
    <x v="0"/>
    <x v="11"/>
    <s v="NAmes"/>
    <s v="1Fam"/>
    <n v="65.191384752822614"/>
    <x v="1"/>
    <n v="6"/>
    <s v="Low"/>
    <n v="1949"/>
    <n v="1950"/>
    <n v="1040"/>
    <s v="no"/>
    <s v="Below Average"/>
    <n v="1168"/>
    <n v="678"/>
    <s v="2 Floors"/>
    <n v="1846"/>
    <s v="no"/>
    <s v="Above Average"/>
    <n v="0"/>
    <n v="0"/>
    <n v="2"/>
    <n v="0"/>
    <n v="2"/>
    <s v="Less"/>
    <n v="7"/>
    <x v="5"/>
    <n v="2886"/>
    <s v="no"/>
    <n v="49.549549549549546"/>
    <x v="1205"/>
  </r>
  <r>
    <x v="1223"/>
    <n v="89"/>
    <n v="89"/>
    <x v="0"/>
    <x v="1"/>
    <n v="10680"/>
    <x v="0"/>
    <x v="1"/>
    <x v="11"/>
    <s v="NAmes"/>
    <s v="1Fam"/>
    <n v="65.191384752822614"/>
    <x v="1"/>
    <n v="5"/>
    <s v="Low"/>
    <n v="1951"/>
    <n v="1951"/>
    <n v="2136"/>
    <s v="yes"/>
    <s v="Above Average"/>
    <n v="2136"/>
    <n v="0"/>
    <s v="1 Floor"/>
    <n v="2136"/>
    <s v="no"/>
    <s v="Above Average"/>
    <n v="0"/>
    <n v="0"/>
    <n v="2"/>
    <n v="0"/>
    <n v="2"/>
    <s v="Less"/>
    <n v="7"/>
    <x v="600"/>
    <n v="4272"/>
    <s v="no"/>
    <n v="32.279962546816478"/>
    <x v="1206"/>
  </r>
  <r>
    <x v="1224"/>
    <n v="60"/>
    <n v="60"/>
    <x v="0"/>
    <x v="0"/>
    <n v="15384"/>
    <x v="0"/>
    <x v="1"/>
    <x v="17"/>
    <s v="Gilbert"/>
    <s v="1Fam"/>
    <n v="77.47396854876844"/>
    <x v="0"/>
    <n v="7"/>
    <s v="High"/>
    <n v="2004"/>
    <n v="2005"/>
    <n v="788"/>
    <s v="no"/>
    <s v="Below Average"/>
    <n v="788"/>
    <n v="702"/>
    <s v="2 Floors"/>
    <n v="1490"/>
    <s v="no"/>
    <s v="Below Average"/>
    <n v="1"/>
    <n v="0"/>
    <n v="2"/>
    <n v="1"/>
    <n v="4"/>
    <s v="More"/>
    <n v="8"/>
    <x v="144"/>
    <n v="2278"/>
    <s v="no"/>
    <n v="80.772607550482874"/>
    <x v="1207"/>
  </r>
  <r>
    <x v="1225"/>
    <n v="65"/>
    <n v="65"/>
    <x v="0"/>
    <x v="0"/>
    <n v="10482"/>
    <x v="0"/>
    <x v="0"/>
    <x v="11"/>
    <s v="NAmes"/>
    <s v="1Fam"/>
    <n v="65.191384752822614"/>
    <x v="1"/>
    <n v="6"/>
    <s v="Low"/>
    <n v="1958"/>
    <n v="1958"/>
    <n v="588"/>
    <s v="no"/>
    <s v="Below Average"/>
    <n v="1138"/>
    <n v="0"/>
    <s v="1 Floor"/>
    <n v="1138"/>
    <s v="no"/>
    <s v="Below Average"/>
    <n v="0"/>
    <n v="1"/>
    <n v="1"/>
    <n v="0"/>
    <n v="2"/>
    <s v="Less"/>
    <n v="6"/>
    <x v="35"/>
    <n v="1726"/>
    <s v="no"/>
    <n v="84.009269988412512"/>
    <x v="1208"/>
  </r>
  <r>
    <x v="1226"/>
    <n v="86"/>
    <n v="86"/>
    <x v="0"/>
    <x v="1"/>
    <n v="14598"/>
    <x v="0"/>
    <x v="1"/>
    <x v="5"/>
    <s v="Somerst"/>
    <s v="1Fam"/>
    <n v="83.140020408338017"/>
    <x v="0"/>
    <n v="6"/>
    <s v="Low"/>
    <n v="2007"/>
    <n v="2007"/>
    <n v="894"/>
    <s v="no"/>
    <s v="Below Average"/>
    <n v="894"/>
    <n v="1039"/>
    <s v="2 Floors"/>
    <n v="1933"/>
    <s v="no"/>
    <s v="Above Average"/>
    <n v="0"/>
    <n v="0"/>
    <n v="2"/>
    <n v="1"/>
    <n v="3"/>
    <s v="More"/>
    <n v="9"/>
    <x v="89"/>
    <n v="2827"/>
    <s v="no"/>
    <n v="75.698620445702161"/>
    <x v="1209"/>
  </r>
  <r>
    <x v="1227"/>
    <n v="72"/>
    <n v="72"/>
    <x v="0"/>
    <x v="1"/>
    <n v="8872"/>
    <x v="0"/>
    <x v="0"/>
    <x v="11"/>
    <s v="NAmes"/>
    <s v="1Fam"/>
    <n v="65.191384752822614"/>
    <x v="1"/>
    <n v="5"/>
    <s v="Low"/>
    <n v="1965"/>
    <n v="2008"/>
    <n v="912"/>
    <s v="no"/>
    <s v="Below Average"/>
    <n v="912"/>
    <n v="0"/>
    <s v="1 Floor"/>
    <n v="912"/>
    <s v="no"/>
    <s v="Below Average"/>
    <n v="1"/>
    <n v="0"/>
    <n v="1"/>
    <n v="0"/>
    <n v="2"/>
    <s v="Less"/>
    <n v="5"/>
    <x v="257"/>
    <n v="1824"/>
    <s v="no"/>
    <n v="80.59210526315789"/>
    <x v="1210"/>
  </r>
  <r>
    <x v="1228"/>
    <n v="65"/>
    <n v="65"/>
    <x v="0"/>
    <x v="0"/>
    <n v="8769"/>
    <x v="0"/>
    <x v="0"/>
    <x v="10"/>
    <s v=""/>
    <s v="TwnhsE"/>
    <n v="92.435750489847905"/>
    <x v="2"/>
    <n v="9"/>
    <s v="High"/>
    <n v="2008"/>
    <n v="2008"/>
    <n v="1702"/>
    <s v="no"/>
    <s v="Above Average"/>
    <n v="1702"/>
    <n v="0"/>
    <s v="1 Floor"/>
    <n v="1702"/>
    <s v="no"/>
    <s v="Above Average"/>
    <n v="1"/>
    <n v="0"/>
    <n v="1"/>
    <n v="1"/>
    <n v="3"/>
    <s v="More"/>
    <n v="7"/>
    <x v="601"/>
    <n v="3404"/>
    <s v="no"/>
    <n v="107.90070505287896"/>
    <x v="1211"/>
  </r>
  <r>
    <x v="1229"/>
    <n v="70"/>
    <n v="70"/>
    <x v="0"/>
    <x v="1"/>
    <n v="7910"/>
    <x v="0"/>
    <x v="0"/>
    <x v="11"/>
    <s v="NAmes"/>
    <s v="1Fam"/>
    <n v="65.191384752822614"/>
    <x v="1"/>
    <n v="5"/>
    <s v="Low"/>
    <n v="1960"/>
    <n v="1960"/>
    <n v="1075"/>
    <s v="no"/>
    <s v="Above Average"/>
    <n v="1507"/>
    <n v="0"/>
    <s v="1 Floor"/>
    <n v="1507"/>
    <s v="no"/>
    <s v="Below Average"/>
    <n v="0"/>
    <n v="0"/>
    <n v="2"/>
    <n v="0"/>
    <n v="2"/>
    <s v="Less"/>
    <n v="7"/>
    <x v="47"/>
    <n v="2582"/>
    <s v="no"/>
    <n v="49.186676994577844"/>
    <x v="1212"/>
  </r>
  <r>
    <x v="1230"/>
    <s v="NA"/>
    <n v="69"/>
    <x v="0"/>
    <x v="0"/>
    <n v="18890"/>
    <x v="1"/>
    <x v="1"/>
    <x v="9"/>
    <s v=""/>
    <s v="Duplex"/>
    <n v="65.835562612127291"/>
    <x v="2"/>
    <n v="5"/>
    <s v="Low"/>
    <n v="1977"/>
    <n v="1977"/>
    <n v="1361"/>
    <s v="no"/>
    <s v="Above Average"/>
    <n v="1361"/>
    <n v="1259"/>
    <s v="2 Floors"/>
    <n v="2620"/>
    <s v="no"/>
    <s v="Above Average"/>
    <n v="0"/>
    <n v="0"/>
    <n v="2"/>
    <n v="2"/>
    <n v="4"/>
    <s v="More"/>
    <n v="12"/>
    <x v="100"/>
    <n v="3981"/>
    <s v="no"/>
    <n v="47.726701833710123"/>
    <x v="1213"/>
  </r>
  <r>
    <x v="1231"/>
    <n v="70"/>
    <n v="70"/>
    <x v="0"/>
    <x v="1"/>
    <n v="7728"/>
    <x v="0"/>
    <x v="0"/>
    <x v="11"/>
    <s v=""/>
    <s v="Duplex"/>
    <n v="65.191384752822614"/>
    <x v="2"/>
    <n v="5"/>
    <s v="Low"/>
    <n v="1962"/>
    <n v="1962"/>
    <n v="1106"/>
    <s v="no"/>
    <s v="Above Average"/>
    <n v="1190"/>
    <n v="0"/>
    <s v="1 Floor"/>
    <n v="1190"/>
    <s v="no"/>
    <s v="Below Average"/>
    <n v="1"/>
    <n v="0"/>
    <n v="1"/>
    <n v="0"/>
    <n v="2"/>
    <s v="Less"/>
    <n v="6"/>
    <x v="316"/>
    <n v="2296"/>
    <s v="no"/>
    <n v="57.70905923344948"/>
    <x v="1214"/>
  </r>
  <r>
    <x v="1232"/>
    <n v="70"/>
    <n v="70"/>
    <x v="0"/>
    <x v="1"/>
    <n v="9842"/>
    <x v="0"/>
    <x v="0"/>
    <x v="11"/>
    <s v=""/>
    <s v="Duplex"/>
    <n v="65.191384752822614"/>
    <x v="2"/>
    <n v="4"/>
    <s v="Low"/>
    <n v="1962"/>
    <n v="1962"/>
    <n v="0"/>
    <s v="yes"/>
    <s v="Below Average"/>
    <n v="1224"/>
    <n v="0"/>
    <s v="1 Floor"/>
    <n v="1224"/>
    <s v="no"/>
    <s v="Below Average"/>
    <n v="0"/>
    <n v="0"/>
    <n v="2"/>
    <n v="0"/>
    <n v="2"/>
    <s v="Less"/>
    <n v="6"/>
    <x v="602"/>
    <n v="1224"/>
    <s v="no"/>
    <n v="83.169934640522882"/>
    <x v="1215"/>
  </r>
  <r>
    <x v="1233"/>
    <s v="NA"/>
    <n v="69"/>
    <x v="0"/>
    <x v="0"/>
    <n v="12160"/>
    <x v="0"/>
    <x v="1"/>
    <x v="11"/>
    <s v="NAmes"/>
    <s v="1Fam"/>
    <n v="65.191384752822614"/>
    <x v="1"/>
    <n v="5"/>
    <s v="Low"/>
    <n v="1959"/>
    <n v="1959"/>
    <n v="1188"/>
    <s v="no"/>
    <s v="Above Average"/>
    <n v="1188"/>
    <n v="0"/>
    <s v="1 Floor"/>
    <n v="1188"/>
    <s v="no"/>
    <s v="Below Average"/>
    <n v="1"/>
    <n v="0"/>
    <n v="1"/>
    <n v="0"/>
    <n v="2"/>
    <s v="Less"/>
    <n v="6"/>
    <x v="289"/>
    <n v="2376"/>
    <s v="no"/>
    <n v="59.764309764309765"/>
    <x v="1216"/>
  </r>
  <r>
    <x v="1234"/>
    <n v="55"/>
    <n v="55"/>
    <x v="0"/>
    <x v="0"/>
    <n v="8525"/>
    <x v="0"/>
    <x v="0"/>
    <x v="23"/>
    <s v="SWISU"/>
    <s v="1Fam"/>
    <n v="56.717772915383847"/>
    <x v="1"/>
    <n v="5"/>
    <s v="Low"/>
    <n v="1911"/>
    <n v="1950"/>
    <n v="940"/>
    <s v="no"/>
    <s v="Below Average"/>
    <n v="1024"/>
    <n v="940"/>
    <s v="2 Floors"/>
    <n v="1964"/>
    <s v="no"/>
    <s v="Above Average"/>
    <n v="0"/>
    <n v="0"/>
    <n v="1"/>
    <n v="1"/>
    <n v="2"/>
    <s v="Less"/>
    <n v="7"/>
    <x v="52"/>
    <n v="2904"/>
    <s v="no"/>
    <n v="44.765840220385677"/>
    <x v="1217"/>
  </r>
  <r>
    <x v="1235"/>
    <n v="96"/>
    <n v="96"/>
    <x v="0"/>
    <x v="1"/>
    <n v="13132"/>
    <x v="0"/>
    <x v="1"/>
    <x v="2"/>
    <s v="Crawfor"/>
    <s v="1Fam"/>
    <n v="74.989820121918996"/>
    <x v="0"/>
    <n v="5"/>
    <s v="Low"/>
    <n v="1914"/>
    <n v="1950"/>
    <n v="747"/>
    <s v="no"/>
    <s v="Below Average"/>
    <n v="892"/>
    <n v="892"/>
    <s v="2 Floors"/>
    <n v="1784"/>
    <s v="no"/>
    <s v="Above Average"/>
    <n v="0"/>
    <n v="0"/>
    <n v="1"/>
    <n v="1"/>
    <n v="2"/>
    <s v="Less"/>
    <n v="9"/>
    <x v="603"/>
    <n v="2531"/>
    <s v="no"/>
    <n v="54.874357961280126"/>
    <x v="1218"/>
  </r>
  <r>
    <x v="1236"/>
    <n v="36"/>
    <n v="36"/>
    <x v="0"/>
    <x v="0"/>
    <n v="2628"/>
    <x v="0"/>
    <x v="0"/>
    <x v="10"/>
    <s v=""/>
    <s v="Twnhs"/>
    <n v="92.435750489847905"/>
    <x v="2"/>
    <n v="7"/>
    <s v="High"/>
    <n v="2003"/>
    <n v="2003"/>
    <n v="764"/>
    <s v="no"/>
    <s v="Below Average"/>
    <n v="764"/>
    <n v="862"/>
    <s v="2 Floors"/>
    <n v="1626"/>
    <s v="no"/>
    <s v="Above Average"/>
    <n v="0"/>
    <n v="0"/>
    <n v="2"/>
    <n v="1"/>
    <n v="3"/>
    <s v="More"/>
    <n v="6"/>
    <x v="198"/>
    <n v="2390"/>
    <s v="no"/>
    <n v="73.43096234309624"/>
    <x v="1219"/>
  </r>
  <r>
    <x v="1237"/>
    <n v="41"/>
    <n v="41"/>
    <x v="0"/>
    <x v="0"/>
    <n v="12393"/>
    <x v="0"/>
    <x v="1"/>
    <x v="0"/>
    <s v="CollgCr"/>
    <s v="1Fam"/>
    <n v="74.535824409408733"/>
    <x v="0"/>
    <n v="7"/>
    <s v="High"/>
    <n v="2004"/>
    <n v="2005"/>
    <n v="847"/>
    <s v="no"/>
    <s v="Below Average"/>
    <n v="847"/>
    <n v="1101"/>
    <s v="2 Floors"/>
    <n v="1948"/>
    <s v="no"/>
    <s v="Above Average"/>
    <n v="0"/>
    <n v="0"/>
    <n v="2"/>
    <n v="1"/>
    <n v="3"/>
    <s v="More"/>
    <n v="8"/>
    <x v="530"/>
    <n v="2795"/>
    <s v="no"/>
    <n v="69.767441860465112"/>
    <x v="1220"/>
  </r>
  <r>
    <x v="1238"/>
    <n v="63"/>
    <n v="63"/>
    <x v="0"/>
    <x v="0"/>
    <n v="13072"/>
    <x v="0"/>
    <x v="1"/>
    <x v="12"/>
    <s v="SawyerW"/>
    <s v="1Fam"/>
    <n v="71.682411868126678"/>
    <x v="0"/>
    <n v="6"/>
    <s v="Low"/>
    <n v="2005"/>
    <n v="2005"/>
    <n v="1141"/>
    <s v="no"/>
    <s v="Above Average"/>
    <n v="1141"/>
    <n v="0"/>
    <s v="1 Floor"/>
    <n v="1141"/>
    <s v="no"/>
    <s v="Below Average"/>
    <n v="0"/>
    <n v="0"/>
    <n v="1"/>
    <n v="1"/>
    <n v="2"/>
    <s v="Less"/>
    <n v="6"/>
    <x v="215"/>
    <n v="2282"/>
    <s v="no"/>
    <n v="62.445223488168274"/>
    <x v="1221"/>
  </r>
  <r>
    <x v="1239"/>
    <n v="64"/>
    <n v="64"/>
    <x v="0"/>
    <x v="0"/>
    <n v="9037"/>
    <x v="0"/>
    <x v="0"/>
    <x v="16"/>
    <s v="Timber"/>
    <s v="1Fam"/>
    <n v="78.098980385544763"/>
    <x v="0"/>
    <n v="8"/>
    <s v="High"/>
    <n v="2006"/>
    <n v="2006"/>
    <n v="1476"/>
    <s v="no"/>
    <s v="Above Average"/>
    <n v="1484"/>
    <n v="0"/>
    <s v="1 Floor"/>
    <n v="1484"/>
    <s v="no"/>
    <s v="Below Average"/>
    <n v="0"/>
    <n v="0"/>
    <n v="2"/>
    <n v="0"/>
    <n v="2"/>
    <s v="Less"/>
    <n v="6"/>
    <x v="604"/>
    <n v="2960"/>
    <s v="no"/>
    <n v="89.831081081081081"/>
    <x v="1222"/>
  </r>
  <r>
    <x v="1240"/>
    <n v="65"/>
    <n v="65"/>
    <x v="0"/>
    <x v="0"/>
    <n v="8158"/>
    <x v="0"/>
    <x v="0"/>
    <x v="0"/>
    <s v="CollgCr"/>
    <s v="1Fam"/>
    <n v="74.535824409408733"/>
    <x v="0"/>
    <n v="7"/>
    <s v="High"/>
    <n v="2003"/>
    <n v="2003"/>
    <n v="884"/>
    <s v="no"/>
    <s v="Below Average"/>
    <n v="884"/>
    <n v="884"/>
    <s v="2 Floors"/>
    <n v="1768"/>
    <s v="no"/>
    <s v="Above Average"/>
    <n v="1"/>
    <n v="0"/>
    <n v="2"/>
    <n v="1"/>
    <n v="4"/>
    <s v="More"/>
    <n v="8"/>
    <x v="472"/>
    <n v="2652"/>
    <s v="no"/>
    <n v="84.803921568627445"/>
    <x v="1223"/>
  </r>
  <r>
    <x v="1241"/>
    <n v="83"/>
    <n v="83"/>
    <x v="0"/>
    <x v="1"/>
    <n v="9849"/>
    <x v="0"/>
    <x v="0"/>
    <x v="5"/>
    <s v="Somerst"/>
    <s v="1Fam"/>
    <n v="83.140020408338017"/>
    <x v="0"/>
    <n v="7"/>
    <s v="High"/>
    <n v="2007"/>
    <n v="2007"/>
    <n v="1689"/>
    <s v="no"/>
    <s v="Above Average"/>
    <n v="1689"/>
    <n v="0"/>
    <s v="1 Floor"/>
    <n v="1689"/>
    <s v="no"/>
    <s v="Above Average"/>
    <n v="0"/>
    <n v="0"/>
    <n v="2"/>
    <n v="0"/>
    <n v="2"/>
    <s v="Less"/>
    <n v="7"/>
    <x v="605"/>
    <n v="3378"/>
    <s v="no"/>
    <n v="73.513321492007108"/>
    <x v="1224"/>
  </r>
  <r>
    <x v="1242"/>
    <n v="85"/>
    <n v="85"/>
    <x v="0"/>
    <x v="1"/>
    <n v="10625"/>
    <x v="0"/>
    <x v="1"/>
    <x v="6"/>
    <s v="NWAmes"/>
    <s v="1Fam"/>
    <n v="67.115548801871967"/>
    <x v="1"/>
    <n v="7"/>
    <s v="High"/>
    <n v="1974"/>
    <n v="1974"/>
    <n v="1053"/>
    <s v="no"/>
    <s v="Below Average"/>
    <n v="1173"/>
    <n v="0"/>
    <s v="1 Floor"/>
    <n v="1173"/>
    <s v="no"/>
    <s v="Below Average"/>
    <n v="1"/>
    <n v="0"/>
    <n v="2"/>
    <n v="0"/>
    <n v="3"/>
    <s v="More"/>
    <n v="6"/>
    <x v="40"/>
    <n v="2226"/>
    <s v="no"/>
    <n v="76.370170709793356"/>
    <x v="1225"/>
  </r>
  <r>
    <x v="1243"/>
    <n v="107"/>
    <n v="107"/>
    <x v="0"/>
    <x v="1"/>
    <n v="13891"/>
    <x v="0"/>
    <x v="1"/>
    <x v="10"/>
    <s v="NridgHt"/>
    <s v="1Fam"/>
    <n v="92.435750489847905"/>
    <x v="0"/>
    <n v="10"/>
    <s v="High"/>
    <n v="2006"/>
    <n v="2006"/>
    <n v="2076"/>
    <s v="yes"/>
    <s v="Above Average"/>
    <n v="2076"/>
    <n v="0"/>
    <s v="1 Floor"/>
    <n v="2076"/>
    <s v="no"/>
    <s v="Above Average"/>
    <n v="1"/>
    <n v="0"/>
    <n v="2"/>
    <n v="1"/>
    <n v="4"/>
    <s v="More"/>
    <n v="7"/>
    <x v="606"/>
    <n v="4152"/>
    <s v="no"/>
    <n v="111.99421965317919"/>
    <x v="1226"/>
  </r>
  <r>
    <x v="1244"/>
    <s v="NA"/>
    <n v="69"/>
    <x v="0"/>
    <x v="0"/>
    <n v="11435"/>
    <x v="0"/>
    <x v="1"/>
    <x v="2"/>
    <s v="Crawfor"/>
    <s v="1Fam"/>
    <n v="74.989820121918996"/>
    <x v="0"/>
    <n v="8"/>
    <s v="High"/>
    <n v="1929"/>
    <n v="1950"/>
    <n v="792"/>
    <s v="no"/>
    <s v="Below Average"/>
    <n v="792"/>
    <n v="725"/>
    <s v="2 Floors"/>
    <n v="1517"/>
    <s v="no"/>
    <s v="Above Average"/>
    <n v="0"/>
    <n v="0"/>
    <n v="1"/>
    <n v="0"/>
    <n v="1"/>
    <s v="Less"/>
    <n v="7"/>
    <x v="22"/>
    <n v="2309"/>
    <s v="no"/>
    <n v="99.610220874837594"/>
    <x v="1227"/>
  </r>
  <r>
    <x v="1245"/>
    <n v="78"/>
    <n v="78"/>
    <x v="0"/>
    <x v="1"/>
    <n v="12090"/>
    <x v="0"/>
    <x v="1"/>
    <x v="6"/>
    <s v="NWAmes"/>
    <s v="1Fam"/>
    <n v="67.115548801871967"/>
    <x v="1"/>
    <n v="6"/>
    <s v="Low"/>
    <n v="1984"/>
    <n v="2003"/>
    <n v="585"/>
    <s v="no"/>
    <s v="Below Average"/>
    <n v="1140"/>
    <n v="728"/>
    <s v="2 Floors"/>
    <n v="1868"/>
    <s v="no"/>
    <s v="Above Average"/>
    <n v="0"/>
    <n v="0"/>
    <n v="3"/>
    <n v="1"/>
    <n v="4"/>
    <s v="More"/>
    <n v="7"/>
    <x v="94"/>
    <n v="2453"/>
    <s v="no"/>
    <n v="72.56420709335508"/>
    <x v="1228"/>
  </r>
  <r>
    <x v="1246"/>
    <n v="65"/>
    <n v="65"/>
    <x v="0"/>
    <x v="0"/>
    <n v="8125"/>
    <x v="0"/>
    <x v="0"/>
    <x v="5"/>
    <s v="Somerst"/>
    <s v="1Fam"/>
    <n v="83.140020408338017"/>
    <x v="0"/>
    <n v="7"/>
    <s v="High"/>
    <n v="2005"/>
    <n v="2006"/>
    <n v="756"/>
    <s v="no"/>
    <s v="Below Average"/>
    <n v="756"/>
    <n v="797"/>
    <s v="2 Floors"/>
    <n v="1553"/>
    <s v="no"/>
    <s v="Above Average"/>
    <n v="0"/>
    <n v="0"/>
    <n v="2"/>
    <n v="1"/>
    <n v="3"/>
    <s v="More"/>
    <n v="6"/>
    <x v="607"/>
    <n v="2309"/>
    <s v="no"/>
    <n v="80.77089649198787"/>
    <x v="1229"/>
  </r>
  <r>
    <x v="1247"/>
    <s v="NA"/>
    <n v="69"/>
    <x v="0"/>
    <x v="0"/>
    <n v="12328"/>
    <x v="0"/>
    <x v="1"/>
    <x v="4"/>
    <s v="Mitchel"/>
    <s v="1Fam"/>
    <n v="69.371268986915226"/>
    <x v="1"/>
    <n v="6"/>
    <s v="Low"/>
    <n v="1976"/>
    <n v="1976"/>
    <n v="1012"/>
    <s v="no"/>
    <s v="Below Average"/>
    <n v="1034"/>
    <n v="0"/>
    <s v="1 Floor"/>
    <n v="1034"/>
    <s v="no"/>
    <s v="Below Average"/>
    <n v="1"/>
    <n v="0"/>
    <n v="1"/>
    <n v="0"/>
    <n v="2"/>
    <s v="Less"/>
    <n v="6"/>
    <x v="608"/>
    <n v="2046"/>
    <s v="no"/>
    <n v="83.04007820136853"/>
    <x v="1230"/>
  </r>
  <r>
    <x v="1248"/>
    <n v="60"/>
    <n v="60"/>
    <x v="0"/>
    <x v="0"/>
    <n v="9600"/>
    <x v="0"/>
    <x v="0"/>
    <x v="7"/>
    <s v="OldTown"/>
    <s v="1Fam"/>
    <n v="57.90974368543602"/>
    <x v="1"/>
    <n v="6"/>
    <s v="Low"/>
    <n v="1917"/>
    <n v="1950"/>
    <n v="735"/>
    <s v="no"/>
    <s v="Below Average"/>
    <n v="1134"/>
    <n v="924"/>
    <s v="2 Floors"/>
    <n v="2058"/>
    <s v="no"/>
    <s v="Above Average"/>
    <n v="0"/>
    <n v="0"/>
    <n v="1"/>
    <n v="1"/>
    <n v="2"/>
    <s v="Less"/>
    <n v="8"/>
    <x v="10"/>
    <n v="2793"/>
    <s v="no"/>
    <n v="46.365914786967416"/>
    <x v="1231"/>
  </r>
  <r>
    <x v="1249"/>
    <n v="60"/>
    <n v="60"/>
    <x v="0"/>
    <x v="0"/>
    <n v="7200"/>
    <x v="0"/>
    <x v="0"/>
    <x v="11"/>
    <s v="NAmes"/>
    <s v="1Fam"/>
    <n v="65.191384752822614"/>
    <x v="1"/>
    <n v="5"/>
    <s v="Low"/>
    <n v="1950"/>
    <n v="1950"/>
    <n v="876"/>
    <s v="no"/>
    <s v="Below Average"/>
    <n v="988"/>
    <n v="0"/>
    <s v="1 Floor"/>
    <n v="988"/>
    <s v="no"/>
    <s v="Below Average"/>
    <n v="0"/>
    <n v="0"/>
    <n v="1"/>
    <n v="0"/>
    <n v="1"/>
    <s v="Less"/>
    <n v="6"/>
    <x v="239"/>
    <n v="1864"/>
    <s v="no"/>
    <n v="63.841201716738198"/>
    <x v="1232"/>
  </r>
  <r>
    <x v="1250"/>
    <n v="93"/>
    <n v="93"/>
    <x v="0"/>
    <x v="1"/>
    <n v="11160"/>
    <x v="0"/>
    <x v="1"/>
    <x v="11"/>
    <s v="NAmes"/>
    <s v="1Fam"/>
    <n v="65.191384752822614"/>
    <x v="1"/>
    <n v="7"/>
    <s v="High"/>
    <n v="1968"/>
    <n v="1968"/>
    <n v="2110"/>
    <s v="yes"/>
    <s v="Above Average"/>
    <n v="2110"/>
    <n v="0"/>
    <s v="1 Floor"/>
    <n v="2110"/>
    <s v="no"/>
    <s v="Above Average"/>
    <n v="1"/>
    <n v="0"/>
    <n v="2"/>
    <n v="1"/>
    <n v="4"/>
    <s v="More"/>
    <n v="8"/>
    <x v="67"/>
    <n v="4220"/>
    <s v="no"/>
    <n v="57.81990521327014"/>
    <x v="1233"/>
  </r>
  <r>
    <x v="1251"/>
    <s v="NA"/>
    <n v="69"/>
    <x v="0"/>
    <x v="0"/>
    <n v="3136"/>
    <x v="0"/>
    <x v="0"/>
    <x v="10"/>
    <s v=""/>
    <s v="TwnhsE"/>
    <n v="92.435750489847905"/>
    <x v="2"/>
    <n v="7"/>
    <s v="High"/>
    <n v="2003"/>
    <n v="2003"/>
    <n v="1405"/>
    <s v="no"/>
    <s v="Above Average"/>
    <n v="1405"/>
    <n v="0"/>
    <s v="1 Floor"/>
    <n v="1405"/>
    <s v="no"/>
    <s v="Below Average"/>
    <n v="0"/>
    <n v="0"/>
    <n v="2"/>
    <n v="0"/>
    <n v="2"/>
    <s v="Less"/>
    <n v="6"/>
    <x v="609"/>
    <n v="2810"/>
    <s v="no"/>
    <n v="61.120996441281136"/>
    <x v="1234"/>
  </r>
  <r>
    <x v="1252"/>
    <n v="62"/>
    <n v="62"/>
    <x v="0"/>
    <x v="0"/>
    <n v="9858"/>
    <x v="0"/>
    <x v="0"/>
    <x v="4"/>
    <s v="Mitchel"/>
    <s v="1Fam"/>
    <n v="69.371268986915226"/>
    <x v="1"/>
    <n v="5"/>
    <s v="Low"/>
    <n v="1968"/>
    <n v="1968"/>
    <n v="864"/>
    <s v="no"/>
    <s v="Below Average"/>
    <n v="874"/>
    <n v="0"/>
    <s v="1 Floor"/>
    <n v="874"/>
    <s v="no"/>
    <s v="Below Average"/>
    <n v="1"/>
    <n v="0"/>
    <n v="1"/>
    <n v="0"/>
    <n v="2"/>
    <s v="Less"/>
    <n v="5"/>
    <x v="52"/>
    <n v="1738"/>
    <s v="no"/>
    <n v="74.798619102416566"/>
    <x v="1235"/>
  </r>
  <r>
    <x v="1253"/>
    <s v="NA"/>
    <n v="69"/>
    <x v="0"/>
    <x v="0"/>
    <n v="17542"/>
    <x v="0"/>
    <x v="1"/>
    <x v="1"/>
    <s v="Veenker"/>
    <s v="1Fam"/>
    <n v="77.749411305761271"/>
    <x v="0"/>
    <n v="7"/>
    <s v="High"/>
    <n v="1974"/>
    <n v="2003"/>
    <n v="1192"/>
    <s v="no"/>
    <s v="Above Average"/>
    <n v="1516"/>
    <n v="651"/>
    <s v="2 Floors"/>
    <n v="2167"/>
    <s v="no"/>
    <s v="Above Average"/>
    <n v="1"/>
    <n v="0"/>
    <n v="2"/>
    <n v="1"/>
    <n v="4"/>
    <s v="More"/>
    <n v="9"/>
    <x v="610"/>
    <n v="3359"/>
    <s v="no"/>
    <n v="87.526049419470084"/>
    <x v="1236"/>
  </r>
  <r>
    <x v="1254"/>
    <n v="60"/>
    <n v="60"/>
    <x v="0"/>
    <x v="0"/>
    <n v="6931"/>
    <x v="0"/>
    <x v="0"/>
    <x v="15"/>
    <s v="Edwards"/>
    <s v="1Fam"/>
    <n v="61.772149970231268"/>
    <x v="1"/>
    <n v="7"/>
    <s v="High"/>
    <n v="2003"/>
    <n v="2004"/>
    <n v="746"/>
    <s v="no"/>
    <s v="Below Average"/>
    <n v="760"/>
    <n v="896"/>
    <s v="2 Floors"/>
    <n v="1656"/>
    <s v="no"/>
    <s v="Above Average"/>
    <n v="0"/>
    <n v="0"/>
    <n v="2"/>
    <n v="1"/>
    <n v="3"/>
    <s v="More"/>
    <n v="7"/>
    <x v="611"/>
    <n v="2402"/>
    <s v="no"/>
    <n v="68.859283930058282"/>
    <x v="1237"/>
  </r>
  <r>
    <x v="1255"/>
    <n v="52"/>
    <n v="52"/>
    <x v="0"/>
    <x v="0"/>
    <n v="6240"/>
    <x v="0"/>
    <x v="0"/>
    <x v="8"/>
    <s v="BrkSide"/>
    <s v="1Fam"/>
    <n v="64.919237492322253"/>
    <x v="1"/>
    <n v="6"/>
    <s v="Low"/>
    <n v="1931"/>
    <n v="1950"/>
    <n v="884"/>
    <s v="no"/>
    <s v="Below Average"/>
    <n v="959"/>
    <n v="408"/>
    <s v="2 Floors"/>
    <n v="1367"/>
    <s v="no"/>
    <s v="Below Average"/>
    <n v="0"/>
    <n v="0"/>
    <n v="1"/>
    <n v="0"/>
    <n v="1"/>
    <s v="Less"/>
    <n v="6"/>
    <x v="136"/>
    <n v="2251"/>
    <s v="no"/>
    <n v="56.641492669924475"/>
    <x v="1238"/>
  </r>
  <r>
    <x v="1256"/>
    <n v="91"/>
    <n v="91"/>
    <x v="0"/>
    <x v="1"/>
    <n v="14303"/>
    <x v="0"/>
    <x v="1"/>
    <x v="3"/>
    <s v="NoRidge"/>
    <s v="1Fam"/>
    <n v="82.673563019433331"/>
    <x v="0"/>
    <n v="8"/>
    <s v="High"/>
    <n v="1994"/>
    <n v="1994"/>
    <n v="1986"/>
    <s v="no"/>
    <s v="Above Average"/>
    <n v="1987"/>
    <n v="0"/>
    <s v="1 Floor"/>
    <n v="1987"/>
    <s v="no"/>
    <s v="Above Average"/>
    <n v="1"/>
    <n v="0"/>
    <n v="2"/>
    <n v="0"/>
    <n v="3"/>
    <s v="More"/>
    <n v="7"/>
    <x v="612"/>
    <n v="3973"/>
    <s v="no"/>
    <n v="75.887238862320658"/>
    <x v="1239"/>
  </r>
  <r>
    <x v="1257"/>
    <n v="56"/>
    <n v="56"/>
    <x v="0"/>
    <x v="0"/>
    <n v="4060"/>
    <x v="0"/>
    <x v="0"/>
    <x v="15"/>
    <s v="Edwards"/>
    <s v="1Fam"/>
    <n v="61.772149970231268"/>
    <x v="1"/>
    <n v="5"/>
    <s v="Low"/>
    <n v="1922"/>
    <n v="1950"/>
    <n v="864"/>
    <s v="no"/>
    <s v="Below Average"/>
    <n v="864"/>
    <n v="0"/>
    <s v="1 Floor"/>
    <n v="864"/>
    <s v="no"/>
    <s v="Below Average"/>
    <n v="0"/>
    <n v="0"/>
    <n v="1"/>
    <n v="0"/>
    <n v="1"/>
    <s v="Less"/>
    <n v="4"/>
    <x v="613"/>
    <n v="1728"/>
    <s v="no"/>
    <n v="57.8125"/>
    <x v="1240"/>
  </r>
  <r>
    <x v="1258"/>
    <n v="59"/>
    <n v="59"/>
    <x v="0"/>
    <x v="0"/>
    <n v="9587"/>
    <x v="0"/>
    <x v="0"/>
    <x v="17"/>
    <s v="Gilbert"/>
    <s v="1Fam"/>
    <n v="77.47396854876844"/>
    <x v="0"/>
    <n v="7"/>
    <s v="High"/>
    <n v="2005"/>
    <n v="2005"/>
    <n v="856"/>
    <s v="no"/>
    <s v="Below Average"/>
    <n v="1166"/>
    <n v="0"/>
    <s v="1 Floor"/>
    <n v="1166"/>
    <s v="no"/>
    <s v="Below Average"/>
    <n v="1"/>
    <n v="0"/>
    <n v="2"/>
    <n v="0"/>
    <n v="3"/>
    <s v="More"/>
    <n v="5"/>
    <x v="100"/>
    <n v="2022"/>
    <s v="no"/>
    <n v="93.966369930761616"/>
    <x v="1241"/>
  </r>
  <r>
    <x v="1259"/>
    <n v="65"/>
    <n v="65"/>
    <x v="0"/>
    <x v="0"/>
    <n v="9750"/>
    <x v="0"/>
    <x v="0"/>
    <x v="11"/>
    <s v="NAmes"/>
    <s v="1Fam"/>
    <n v="65.191384752822614"/>
    <x v="1"/>
    <n v="6"/>
    <s v="Low"/>
    <n v="1969"/>
    <n v="1969"/>
    <n v="1054"/>
    <s v="no"/>
    <s v="Below Average"/>
    <n v="1054"/>
    <n v="0"/>
    <s v="1 Floor"/>
    <n v="1054"/>
    <s v="no"/>
    <s v="Below Average"/>
    <n v="1"/>
    <n v="0"/>
    <n v="1"/>
    <n v="1"/>
    <n v="3"/>
    <s v="More"/>
    <n v="6"/>
    <x v="196"/>
    <n v="2108"/>
    <s v="no"/>
    <n v="71.631878557874757"/>
    <x v="1242"/>
  </r>
  <r>
    <x v="1260"/>
    <s v="NA"/>
    <n v="69"/>
    <x v="0"/>
    <x v="0"/>
    <n v="24682"/>
    <x v="1"/>
    <x v="1"/>
    <x v="17"/>
    <s v="Gilbert"/>
    <s v="1Fam"/>
    <n v="77.47396854876844"/>
    <x v="0"/>
    <n v="6"/>
    <s v="Low"/>
    <n v="1999"/>
    <n v="1999"/>
    <n v="841"/>
    <s v="no"/>
    <s v="Below Average"/>
    <n v="892"/>
    <n v="783"/>
    <s v="2 Floors"/>
    <n v="1675"/>
    <s v="no"/>
    <s v="Above Average"/>
    <n v="0"/>
    <n v="0"/>
    <n v="2"/>
    <n v="1"/>
    <n v="3"/>
    <s v="More"/>
    <n v="7"/>
    <x v="111"/>
    <n v="2516"/>
    <s v="no"/>
    <n v="71.939586645468992"/>
    <x v="1243"/>
  </r>
  <r>
    <x v="1261"/>
    <n v="80"/>
    <n v="80"/>
    <x v="0"/>
    <x v="1"/>
    <n v="9600"/>
    <x v="0"/>
    <x v="0"/>
    <x v="11"/>
    <s v="NAmes"/>
    <s v="1Fam"/>
    <n v="65.191384752822614"/>
    <x v="1"/>
    <n v="5"/>
    <s v="Low"/>
    <n v="1956"/>
    <n v="1956"/>
    <n v="1050"/>
    <s v="no"/>
    <s v="Below Average"/>
    <n v="1050"/>
    <n v="0"/>
    <s v="1 Floor"/>
    <n v="1050"/>
    <s v="no"/>
    <s v="Below Average"/>
    <n v="0"/>
    <n v="0"/>
    <n v="1"/>
    <n v="0"/>
    <n v="1"/>
    <s v="Less"/>
    <n v="5"/>
    <x v="614"/>
    <n v="2100"/>
    <s v="no"/>
    <n v="61.38095238095238"/>
    <x v="1244"/>
  </r>
  <r>
    <x v="1262"/>
    <s v="NA"/>
    <n v="69"/>
    <x v="0"/>
    <x v="0"/>
    <n v="11250"/>
    <x v="0"/>
    <x v="1"/>
    <x v="19"/>
    <s v="ClearCr"/>
    <s v="1Fam"/>
    <n v="71.6365553142886"/>
    <x v="0"/>
    <n v="4"/>
    <s v="Low"/>
    <n v="1957"/>
    <n v="1989"/>
    <n v="1104"/>
    <s v="no"/>
    <s v="Above Average"/>
    <n v="1104"/>
    <n v="684"/>
    <s v="2 Floors"/>
    <n v="1788"/>
    <s v="no"/>
    <s v="Above Average"/>
    <n v="1"/>
    <n v="0"/>
    <n v="1"/>
    <n v="0"/>
    <n v="2"/>
    <s v="Less"/>
    <n v="8"/>
    <x v="457"/>
    <n v="2892"/>
    <s v="no"/>
    <n v="55.843706777316733"/>
    <x v="1245"/>
  </r>
  <r>
    <x v="1263"/>
    <n v="60"/>
    <n v="60"/>
    <x v="0"/>
    <x v="0"/>
    <n v="13515"/>
    <x v="0"/>
    <x v="1"/>
    <x v="8"/>
    <s v="BrkSide"/>
    <s v="1Fam"/>
    <n v="64.919237492322253"/>
    <x v="1"/>
    <n v="6"/>
    <s v="Low"/>
    <n v="1919"/>
    <n v="1950"/>
    <n v="764"/>
    <s v="no"/>
    <s v="Below Average"/>
    <n v="1060"/>
    <n v="764"/>
    <s v="2 Floors"/>
    <n v="1824"/>
    <s v="no"/>
    <s v="Above Average"/>
    <n v="0"/>
    <n v="0"/>
    <n v="1"/>
    <n v="0"/>
    <n v="1"/>
    <s v="Less"/>
    <n v="8"/>
    <x v="53"/>
    <n v="2588"/>
    <s v="no"/>
    <n v="69.744976816074185"/>
    <x v="1246"/>
  </r>
  <r>
    <x v="1264"/>
    <n v="34"/>
    <n v="34"/>
    <x v="0"/>
    <x v="0"/>
    <n v="4060"/>
    <x v="0"/>
    <x v="0"/>
    <x v="11"/>
    <s v=""/>
    <s v="TwnhsE"/>
    <n v="65.191384752822614"/>
    <x v="2"/>
    <n v="6"/>
    <s v="Low"/>
    <n v="1998"/>
    <n v="1999"/>
    <n v="1405"/>
    <s v="no"/>
    <s v="Above Average"/>
    <n v="1337"/>
    <n v="0"/>
    <s v="1 Floor"/>
    <n v="1337"/>
    <s v="no"/>
    <s v="Below Average"/>
    <n v="1"/>
    <n v="0"/>
    <n v="2"/>
    <n v="0"/>
    <n v="3"/>
    <s v="More"/>
    <n v="5"/>
    <x v="111"/>
    <n v="2742"/>
    <s v="no"/>
    <n v="66.010211524434723"/>
    <x v="1247"/>
  </r>
  <r>
    <x v="1265"/>
    <n v="35"/>
    <n v="35"/>
    <x v="0"/>
    <x v="0"/>
    <n v="3735"/>
    <x v="0"/>
    <x v="0"/>
    <x v="5"/>
    <s v=""/>
    <s v="TwnhsE"/>
    <n v="83.140020408338017"/>
    <x v="2"/>
    <n v="7"/>
    <s v="High"/>
    <n v="1999"/>
    <n v="1999"/>
    <n v="691"/>
    <s v="no"/>
    <s v="Below Average"/>
    <n v="713"/>
    <n v="739"/>
    <s v="2 Floors"/>
    <n v="1452"/>
    <s v="no"/>
    <s v="Below Average"/>
    <n v="1"/>
    <n v="0"/>
    <n v="2"/>
    <n v="1"/>
    <n v="4"/>
    <s v="More"/>
    <n v="6"/>
    <x v="615"/>
    <n v="2143"/>
    <s v="no"/>
    <n v="85.814279048063469"/>
    <x v="1248"/>
  </r>
  <r>
    <x v="1266"/>
    <n v="60"/>
    <n v="60"/>
    <x v="0"/>
    <x v="0"/>
    <n v="10120"/>
    <x v="0"/>
    <x v="0"/>
    <x v="7"/>
    <s v=""/>
    <s v="2fmCon"/>
    <n v="57.90974368543602"/>
    <x v="2"/>
    <n v="7"/>
    <s v="High"/>
    <n v="1910"/>
    <n v="1950"/>
    <n v="925"/>
    <s v="no"/>
    <s v="Below Average"/>
    <n v="964"/>
    <n v="925"/>
    <s v="2 Floors"/>
    <n v="1889"/>
    <s v="no"/>
    <s v="Above Average"/>
    <n v="0"/>
    <n v="0"/>
    <n v="1"/>
    <n v="1"/>
    <n v="2"/>
    <s v="Less"/>
    <n v="9"/>
    <x v="125"/>
    <n v="2814"/>
    <s v="no"/>
    <n v="43.354655294953801"/>
    <x v="1249"/>
  </r>
  <r>
    <x v="1267"/>
    <n v="89"/>
    <n v="89"/>
    <x v="0"/>
    <x v="1"/>
    <n v="13214"/>
    <x v="0"/>
    <x v="1"/>
    <x v="16"/>
    <s v="Timber"/>
    <s v="1Fam"/>
    <n v="78.098980385544763"/>
    <x v="0"/>
    <n v="9"/>
    <s v="High"/>
    <n v="2008"/>
    <n v="2009"/>
    <n v="2002"/>
    <s v="no"/>
    <s v="Above Average"/>
    <n v="2018"/>
    <n v="0"/>
    <s v="1 Floor"/>
    <n v="2018"/>
    <s v="no"/>
    <s v="Above Average"/>
    <n v="0"/>
    <n v="0"/>
    <n v="2"/>
    <n v="0"/>
    <n v="2"/>
    <s v="Less"/>
    <n v="10"/>
    <x v="616"/>
    <n v="4020"/>
    <s v="no"/>
    <n v="94.154228855721399"/>
    <x v="1250"/>
  </r>
  <r>
    <x v="1268"/>
    <s v="NA"/>
    <n v="69"/>
    <x v="0"/>
    <x v="0"/>
    <n v="14100"/>
    <x v="0"/>
    <x v="1"/>
    <x v="2"/>
    <s v="Crawfor"/>
    <s v="1Fam"/>
    <n v="74.989820121918996"/>
    <x v="0"/>
    <n v="8"/>
    <s v="High"/>
    <n v="1935"/>
    <n v="1997"/>
    <n v="728"/>
    <s v="no"/>
    <s v="Below Average"/>
    <n v="1968"/>
    <n v="1479"/>
    <s v="2 Floors"/>
    <n v="3447"/>
    <s v="yes"/>
    <s v="Above Average"/>
    <n v="0"/>
    <n v="0"/>
    <n v="3"/>
    <n v="1"/>
    <n v="4"/>
    <s v="More"/>
    <n v="11"/>
    <x v="617"/>
    <n v="4175"/>
    <s v="no"/>
    <n v="91.257485029940113"/>
    <x v="1251"/>
  </r>
  <r>
    <x v="1269"/>
    <n v="78"/>
    <n v="78"/>
    <x v="0"/>
    <x v="1"/>
    <n v="11344"/>
    <x v="0"/>
    <x v="1"/>
    <x v="11"/>
    <s v="NAmes"/>
    <s v="1Fam"/>
    <n v="65.191384752822614"/>
    <x v="1"/>
    <n v="5"/>
    <s v="Low"/>
    <n v="1958"/>
    <n v="1958"/>
    <n v="874"/>
    <s v="no"/>
    <s v="Below Average"/>
    <n v="874"/>
    <n v="650"/>
    <s v="2 Floors"/>
    <n v="1524"/>
    <s v="no"/>
    <s v="Above Average"/>
    <n v="0"/>
    <n v="0"/>
    <n v="1"/>
    <n v="1"/>
    <n v="2"/>
    <s v="Less"/>
    <n v="7"/>
    <x v="12"/>
    <n v="2398"/>
    <s v="no"/>
    <n v="60.050041701417847"/>
    <x v="1252"/>
  </r>
  <r>
    <x v="1270"/>
    <s v="NA"/>
    <n v="69"/>
    <x v="0"/>
    <x v="0"/>
    <n v="23595"/>
    <x v="1"/>
    <x v="1"/>
    <x v="19"/>
    <s v="ClearCr"/>
    <s v="1Fam"/>
    <n v="71.6365553142886"/>
    <x v="0"/>
    <n v="7"/>
    <s v="High"/>
    <n v="1979"/>
    <n v="1979"/>
    <n v="1332"/>
    <s v="no"/>
    <s v="Above Average"/>
    <n v="1332"/>
    <n v="192"/>
    <s v="2 Floors"/>
    <n v="1524"/>
    <s v="no"/>
    <s v="Above Average"/>
    <n v="2"/>
    <n v="0"/>
    <n v="0"/>
    <n v="1"/>
    <n v="3"/>
    <s v="More"/>
    <n v="4"/>
    <x v="79"/>
    <n v="2856"/>
    <s v="no"/>
    <n v="91.036414565826334"/>
    <x v="1253"/>
  </r>
  <r>
    <x v="1271"/>
    <s v="NA"/>
    <n v="69"/>
    <x v="0"/>
    <x v="0"/>
    <n v="9156"/>
    <x v="0"/>
    <x v="0"/>
    <x v="6"/>
    <s v="NWAmes"/>
    <s v="1Fam"/>
    <n v="67.115548801871967"/>
    <x v="1"/>
    <n v="6"/>
    <s v="Low"/>
    <n v="1968"/>
    <n v="1968"/>
    <n v="1489"/>
    <s v="no"/>
    <s v="Above Average"/>
    <n v="1489"/>
    <n v="0"/>
    <s v="1 Floor"/>
    <n v="1489"/>
    <s v="no"/>
    <s v="Below Average"/>
    <n v="0"/>
    <n v="0"/>
    <n v="2"/>
    <n v="0"/>
    <n v="2"/>
    <s v="Less"/>
    <n v="7"/>
    <x v="618"/>
    <n v="2978"/>
    <s v="no"/>
    <n v="62.374076561450636"/>
    <x v="1254"/>
  </r>
  <r>
    <x v="1272"/>
    <s v="NA"/>
    <n v="69"/>
    <x v="0"/>
    <x v="0"/>
    <n v="13526"/>
    <x v="0"/>
    <x v="1"/>
    <x v="9"/>
    <s v="Sawyer"/>
    <s v="1Fam"/>
    <n v="65.835562612127291"/>
    <x v="1"/>
    <n v="5"/>
    <s v="Low"/>
    <n v="1965"/>
    <n v="1965"/>
    <n v="935"/>
    <s v="no"/>
    <s v="Below Average"/>
    <n v="935"/>
    <n v="0"/>
    <s v="1 Floor"/>
    <n v="935"/>
    <s v="no"/>
    <s v="Below Average"/>
    <n v="1"/>
    <n v="0"/>
    <n v="1"/>
    <n v="0"/>
    <n v="2"/>
    <s v="Less"/>
    <n v="5"/>
    <x v="193"/>
    <n v="1870"/>
    <s v="no"/>
    <n v="73.262032085561501"/>
    <x v="1255"/>
  </r>
  <r>
    <x v="1273"/>
    <n v="124"/>
    <n v="124"/>
    <x v="1"/>
    <x v="1"/>
    <n v="11512"/>
    <x v="0"/>
    <x v="1"/>
    <x v="15"/>
    <s v="Edwards"/>
    <s v="1Fam"/>
    <n v="61.772149970231268"/>
    <x v="1"/>
    <n v="6"/>
    <s v="Low"/>
    <n v="1959"/>
    <n v="2006"/>
    <n v="1019"/>
    <s v="no"/>
    <s v="Below Average"/>
    <n v="1357"/>
    <n v="0"/>
    <s v="1 Floor"/>
    <n v="1357"/>
    <s v="no"/>
    <s v="Below Average"/>
    <n v="1"/>
    <n v="0"/>
    <n v="1"/>
    <n v="0"/>
    <n v="2"/>
    <s v="Less"/>
    <n v="5"/>
    <x v="48"/>
    <n v="2376"/>
    <s v="no"/>
    <n v="74.494949494949495"/>
    <x v="1256"/>
  </r>
  <r>
    <x v="1274"/>
    <n v="53"/>
    <n v="53"/>
    <x v="0"/>
    <x v="0"/>
    <n v="5362"/>
    <x v="0"/>
    <x v="0"/>
    <x v="2"/>
    <s v="Crawfor"/>
    <s v="1Fam"/>
    <n v="74.989820121918996"/>
    <x v="0"/>
    <n v="5"/>
    <s v="Low"/>
    <n v="1910"/>
    <n v="2003"/>
    <n v="661"/>
    <s v="no"/>
    <s v="Below Average"/>
    <n v="661"/>
    <n v="589"/>
    <s v="2 Floors"/>
    <n v="1250"/>
    <s v="no"/>
    <s v="Below Average"/>
    <n v="0"/>
    <n v="0"/>
    <n v="2"/>
    <n v="0"/>
    <n v="2"/>
    <s v="Less"/>
    <n v="8"/>
    <x v="19"/>
    <n v="1911"/>
    <s v="no"/>
    <n v="72.736787022501304"/>
    <x v="1257"/>
  </r>
  <r>
    <x v="1275"/>
    <n v="95"/>
    <n v="95"/>
    <x v="0"/>
    <x v="1"/>
    <n v="11345"/>
    <x v="0"/>
    <x v="1"/>
    <x v="11"/>
    <s v=""/>
    <s v="Duplex"/>
    <n v="65.191384752822614"/>
    <x v="2"/>
    <n v="5"/>
    <s v="Low"/>
    <n v="1948"/>
    <n v="1950"/>
    <n v="928"/>
    <s v="no"/>
    <s v="Below Average"/>
    <n v="928"/>
    <n v="992"/>
    <s v="2 Floors"/>
    <n v="1920"/>
    <s v="no"/>
    <s v="Above Average"/>
    <n v="0"/>
    <n v="0"/>
    <n v="2"/>
    <n v="0"/>
    <n v="2"/>
    <s v="Less"/>
    <n v="10"/>
    <x v="193"/>
    <n v="2848"/>
    <s v="no"/>
    <n v="48.103932584269664"/>
    <x v="1258"/>
  </r>
  <r>
    <x v="1276"/>
    <s v="NA"/>
    <n v="69"/>
    <x v="0"/>
    <x v="0"/>
    <n v="12936"/>
    <x v="0"/>
    <x v="1"/>
    <x v="6"/>
    <s v="NWAmes"/>
    <s v="1Fam"/>
    <n v="67.115548801871967"/>
    <x v="1"/>
    <n v="6"/>
    <s v="Low"/>
    <n v="1972"/>
    <n v="1972"/>
    <n v="723"/>
    <s v="no"/>
    <s v="Below Average"/>
    <n v="735"/>
    <n v="660"/>
    <s v="2 Floors"/>
    <n v="1395"/>
    <s v="no"/>
    <s v="Below Average"/>
    <n v="0"/>
    <n v="1"/>
    <n v="1"/>
    <n v="1"/>
    <n v="3"/>
    <s v="More"/>
    <n v="6"/>
    <x v="259"/>
    <n v="2118"/>
    <s v="no"/>
    <n v="76.487252124645892"/>
    <x v="1259"/>
  </r>
  <r>
    <x v="1277"/>
    <s v="NA"/>
    <n v="69"/>
    <x v="0"/>
    <x v="0"/>
    <n v="17871"/>
    <x v="1"/>
    <x v="1"/>
    <x v="6"/>
    <s v="NWAmes"/>
    <s v="1Fam"/>
    <n v="67.115548801871967"/>
    <x v="1"/>
    <n v="6"/>
    <s v="Low"/>
    <n v="1967"/>
    <n v="1976"/>
    <n v="1680"/>
    <s v="no"/>
    <s v="Above Average"/>
    <n v="1724"/>
    <n v="0"/>
    <s v="1 Floor"/>
    <n v="1724"/>
    <s v="no"/>
    <s v="Above Average"/>
    <n v="1"/>
    <n v="0"/>
    <n v="1"/>
    <n v="1"/>
    <n v="3"/>
    <s v="More"/>
    <n v="7"/>
    <x v="399"/>
    <n v="3404"/>
    <s v="no"/>
    <n v="58.137485311398358"/>
    <x v="1260"/>
  </r>
  <r>
    <x v="1278"/>
    <n v="75"/>
    <n v="75"/>
    <x v="0"/>
    <x v="1"/>
    <n v="9473"/>
    <x v="0"/>
    <x v="0"/>
    <x v="0"/>
    <s v="CollgCr"/>
    <s v="1Fam"/>
    <n v="74.535824409408733"/>
    <x v="0"/>
    <n v="8"/>
    <s v="High"/>
    <n v="2002"/>
    <n v="2002"/>
    <n v="1128"/>
    <s v="no"/>
    <s v="Above Average"/>
    <n v="1128"/>
    <n v="903"/>
    <s v="2 Floors"/>
    <n v="2031"/>
    <s v="no"/>
    <s v="Above Average"/>
    <n v="1"/>
    <n v="0"/>
    <n v="2"/>
    <n v="1"/>
    <n v="4"/>
    <s v="More"/>
    <n v="7"/>
    <x v="479"/>
    <n v="3159"/>
    <s v="no"/>
    <n v="75.023741690408357"/>
    <x v="1261"/>
  </r>
  <r>
    <x v="1279"/>
    <n v="60"/>
    <n v="60"/>
    <x v="0"/>
    <x v="0"/>
    <n v="7500"/>
    <x v="0"/>
    <x v="0"/>
    <x v="13"/>
    <s v="IDOTRR"/>
    <s v="1Fam"/>
    <n v="52.131298928930256"/>
    <x v="1"/>
    <n v="4"/>
    <s v="Low"/>
    <n v="1920"/>
    <n v="1950"/>
    <n v="698"/>
    <s v="no"/>
    <s v="Below Average"/>
    <n v="698"/>
    <n v="430"/>
    <s v="2 Floors"/>
    <n v="1128"/>
    <s v="no"/>
    <s v="Below Average"/>
    <n v="0"/>
    <n v="0"/>
    <n v="1"/>
    <n v="0"/>
    <n v="1"/>
    <s v="Less"/>
    <n v="6"/>
    <x v="619"/>
    <n v="1826"/>
    <s v="no"/>
    <n v="37.458926615553125"/>
    <x v="1262"/>
  </r>
  <r>
    <x v="1280"/>
    <n v="67"/>
    <n v="67"/>
    <x v="0"/>
    <x v="0"/>
    <n v="9808"/>
    <x v="0"/>
    <x v="0"/>
    <x v="0"/>
    <s v="CollgCr"/>
    <s v="1Fam"/>
    <n v="74.535824409408733"/>
    <x v="0"/>
    <n v="7"/>
    <s v="High"/>
    <n v="2002"/>
    <n v="2002"/>
    <n v="1573"/>
    <s v="no"/>
    <s v="Above Average"/>
    <n v="1573"/>
    <n v="0"/>
    <s v="1 Floor"/>
    <n v="1573"/>
    <s v="no"/>
    <s v="Above Average"/>
    <n v="1"/>
    <n v="0"/>
    <n v="2"/>
    <n v="0"/>
    <n v="3"/>
    <s v="More"/>
    <n v="6"/>
    <x v="540"/>
    <n v="3146"/>
    <s v="no"/>
    <n v="72.155117609663066"/>
    <x v="1263"/>
  </r>
  <r>
    <x v="1281"/>
    <n v="50"/>
    <n v="50"/>
    <x v="0"/>
    <x v="0"/>
    <n v="8049"/>
    <x v="0"/>
    <x v="0"/>
    <x v="16"/>
    <s v="Timber"/>
    <s v="1Fam"/>
    <n v="78.098980385544763"/>
    <x v="0"/>
    <n v="7"/>
    <s v="High"/>
    <n v="1990"/>
    <n v="1990"/>
    <n v="1309"/>
    <s v="no"/>
    <s v="Above Average"/>
    <n v="1339"/>
    <n v="0"/>
    <s v="1 Floor"/>
    <n v="1339"/>
    <s v="no"/>
    <s v="Below Average"/>
    <n v="1"/>
    <n v="0"/>
    <n v="2"/>
    <n v="0"/>
    <n v="3"/>
    <s v="More"/>
    <n v="6"/>
    <x v="63"/>
    <n v="2648"/>
    <s v="no"/>
    <n v="67.975830815709969"/>
    <x v="1264"/>
  </r>
  <r>
    <x v="1282"/>
    <n v="61"/>
    <n v="61"/>
    <x v="0"/>
    <x v="0"/>
    <n v="8800"/>
    <x v="0"/>
    <x v="0"/>
    <x v="0"/>
    <s v="CollgCr"/>
    <s v="1Fam"/>
    <n v="74.535824409408733"/>
    <x v="0"/>
    <n v="5"/>
    <s v="Low"/>
    <n v="1977"/>
    <n v="2008"/>
    <n v="1040"/>
    <s v="no"/>
    <s v="Below Average"/>
    <n v="1040"/>
    <n v="0"/>
    <s v="1 Floor"/>
    <n v="1040"/>
    <s v="no"/>
    <s v="Below Average"/>
    <n v="0"/>
    <n v="0"/>
    <n v="2"/>
    <n v="0"/>
    <n v="2"/>
    <s v="Less"/>
    <n v="5"/>
    <x v="620"/>
    <n v="2080"/>
    <s v="no"/>
    <n v="72.355769230769226"/>
    <x v="1265"/>
  </r>
  <r>
    <x v="1283"/>
    <n v="94"/>
    <n v="94"/>
    <x v="0"/>
    <x v="1"/>
    <n v="9400"/>
    <x v="0"/>
    <x v="0"/>
    <x v="4"/>
    <s v=""/>
    <s v="Duplex"/>
    <n v="69.371268986915226"/>
    <x v="2"/>
    <n v="6"/>
    <s v="Low"/>
    <n v="1971"/>
    <n v="1971"/>
    <n v="912"/>
    <s v="no"/>
    <s v="Below Average"/>
    <n v="912"/>
    <n v="912"/>
    <s v="2 Floors"/>
    <n v="1824"/>
    <s v="no"/>
    <s v="Above Average"/>
    <n v="0"/>
    <n v="0"/>
    <n v="2"/>
    <n v="2"/>
    <n v="4"/>
    <s v="More"/>
    <n v="8"/>
    <x v="19"/>
    <n v="2736"/>
    <s v="no"/>
    <n v="50.804093567251464"/>
    <x v="1266"/>
  </r>
  <r>
    <x v="1284"/>
    <n v="50"/>
    <n v="50"/>
    <x v="0"/>
    <x v="0"/>
    <n v="9638"/>
    <x v="0"/>
    <x v="0"/>
    <x v="23"/>
    <s v="SWISU"/>
    <s v="1Fam"/>
    <n v="56.717772915383847"/>
    <x v="1"/>
    <n v="6"/>
    <s v="Low"/>
    <n v="1919"/>
    <n v="1990"/>
    <n v="804"/>
    <s v="no"/>
    <s v="Below Average"/>
    <n v="1699"/>
    <n v="748"/>
    <s v="2 Floors"/>
    <n v="2447"/>
    <s v="no"/>
    <s v="Above Average"/>
    <n v="0"/>
    <n v="0"/>
    <n v="2"/>
    <n v="0"/>
    <n v="2"/>
    <s v="Less"/>
    <n v="10"/>
    <x v="486"/>
    <n v="3251"/>
    <s v="no"/>
    <n v="51.984004921562594"/>
    <x v="1267"/>
  </r>
  <r>
    <x v="1285"/>
    <n v="50"/>
    <n v="50"/>
    <x v="0"/>
    <x v="0"/>
    <n v="6000"/>
    <x v="0"/>
    <x v="0"/>
    <x v="8"/>
    <s v="BrkSide"/>
    <s v="1Fam"/>
    <n v="64.919237492322253"/>
    <x v="1"/>
    <n v="6"/>
    <s v="Low"/>
    <n v="1939"/>
    <n v="1950"/>
    <n v="780"/>
    <s v="no"/>
    <s v="Below Average"/>
    <n v="825"/>
    <n v="587"/>
    <s v="2 Floors"/>
    <n v="1412"/>
    <s v="no"/>
    <s v="Below Average"/>
    <n v="0"/>
    <n v="0"/>
    <n v="1"/>
    <n v="0"/>
    <n v="1"/>
    <s v="Less"/>
    <n v="6"/>
    <x v="316"/>
    <n v="2192"/>
    <s v="no"/>
    <n v="60.447080291970806"/>
    <x v="1268"/>
  </r>
  <r>
    <x v="1286"/>
    <s v="NA"/>
    <n v="69"/>
    <x v="0"/>
    <x v="0"/>
    <n v="9790"/>
    <x v="0"/>
    <x v="0"/>
    <x v="6"/>
    <s v="NWAmes"/>
    <s v="1Fam"/>
    <n v="67.115548801871967"/>
    <x v="1"/>
    <n v="6"/>
    <s v="Low"/>
    <n v="1963"/>
    <n v="1963"/>
    <n v="1328"/>
    <s v="no"/>
    <s v="Above Average"/>
    <n v="1328"/>
    <n v="0"/>
    <s v="1 Floor"/>
    <n v="1328"/>
    <s v="no"/>
    <s v="Below Average"/>
    <n v="1"/>
    <n v="0"/>
    <n v="1"/>
    <n v="1"/>
    <n v="3"/>
    <s v="More"/>
    <n v="6"/>
    <x v="5"/>
    <n v="2656"/>
    <s v="no"/>
    <n v="53.840361445783131"/>
    <x v="1269"/>
  </r>
  <r>
    <x v="1287"/>
    <s v="NA"/>
    <n v="69"/>
    <x v="0"/>
    <x v="0"/>
    <n v="36500"/>
    <x v="1"/>
    <x v="1"/>
    <x v="19"/>
    <s v="ClearCr"/>
    <s v="1Fam"/>
    <n v="71.6365553142886"/>
    <x v="0"/>
    <n v="5"/>
    <s v="Low"/>
    <n v="1964"/>
    <n v="1964"/>
    <n v="1624"/>
    <s v="no"/>
    <s v="Above Average"/>
    <n v="1582"/>
    <n v="0"/>
    <s v="1 Floor"/>
    <n v="1582"/>
    <s v="no"/>
    <s v="Above Average"/>
    <n v="0"/>
    <n v="1"/>
    <n v="2"/>
    <n v="0"/>
    <n v="3"/>
    <s v="More"/>
    <n v="7"/>
    <x v="100"/>
    <n v="3206"/>
    <s v="no"/>
    <n v="59.263880224578912"/>
    <x v="1270"/>
  </r>
  <r>
    <x v="1288"/>
    <n v="40"/>
    <n v="40"/>
    <x v="0"/>
    <x v="0"/>
    <n v="5664"/>
    <x v="0"/>
    <x v="0"/>
    <x v="18"/>
    <s v=""/>
    <s v="TwnhsE"/>
    <n v="100.53527892314388"/>
    <x v="2"/>
    <n v="8"/>
    <s v="High"/>
    <n v="2000"/>
    <n v="2000"/>
    <n v="1501"/>
    <s v="no"/>
    <s v="Above Average"/>
    <n v="1659"/>
    <n v="0"/>
    <s v="1 Floor"/>
    <n v="1659"/>
    <s v="no"/>
    <s v="Above Average"/>
    <n v="1"/>
    <n v="0"/>
    <n v="2"/>
    <n v="0"/>
    <n v="3"/>
    <s v="More"/>
    <n v="5"/>
    <x v="551"/>
    <n v="3160"/>
    <s v="no"/>
    <n v="87.974683544303801"/>
    <x v="1271"/>
  </r>
  <r>
    <x v="1289"/>
    <n v="86"/>
    <n v="86"/>
    <x v="0"/>
    <x v="1"/>
    <n v="11065"/>
    <x v="0"/>
    <x v="1"/>
    <x v="10"/>
    <s v="NridgHt"/>
    <s v="1Fam"/>
    <n v="92.435750489847905"/>
    <x v="0"/>
    <n v="8"/>
    <s v="High"/>
    <n v="2006"/>
    <n v="2006"/>
    <n v="1085"/>
    <s v="no"/>
    <s v="Above Average"/>
    <n v="1120"/>
    <n v="850"/>
    <s v="2 Floors"/>
    <n v="1970"/>
    <s v="no"/>
    <s v="Above Average"/>
    <n v="0"/>
    <n v="0"/>
    <n v="2"/>
    <n v="1"/>
    <n v="3"/>
    <s v="More"/>
    <n v="8"/>
    <x v="621"/>
    <n v="3055"/>
    <s v="no"/>
    <n v="91.980360065466442"/>
    <x v="1272"/>
  </r>
  <r>
    <x v="1290"/>
    <s v="NA"/>
    <n v="69"/>
    <x v="0"/>
    <x v="0"/>
    <n v="14112"/>
    <x v="0"/>
    <x v="1"/>
    <x v="11"/>
    <s v="NAmes"/>
    <s v="1Fam"/>
    <n v="65.191384752822614"/>
    <x v="1"/>
    <n v="5"/>
    <s v="Low"/>
    <n v="1964"/>
    <n v="1964"/>
    <n v="1152"/>
    <s v="no"/>
    <s v="Above Average"/>
    <n v="1152"/>
    <n v="0"/>
    <s v="1 Floor"/>
    <n v="1152"/>
    <s v="no"/>
    <s v="Below Average"/>
    <n v="1"/>
    <n v="0"/>
    <n v="1"/>
    <n v="0"/>
    <n v="2"/>
    <s v="Less"/>
    <n v="6"/>
    <x v="53"/>
    <n v="2304"/>
    <s v="no"/>
    <n v="78.342013888888886"/>
    <x v="1273"/>
  </r>
  <r>
    <x v="1291"/>
    <n v="21"/>
    <n v="21"/>
    <x v="1"/>
    <x v="0"/>
    <n v="1680"/>
    <x v="0"/>
    <x v="0"/>
    <x v="22"/>
    <s v=""/>
    <s v="Twnhs"/>
    <s v=""/>
    <x v="2"/>
    <n v="5"/>
    <s v="Low"/>
    <n v="1972"/>
    <n v="1972"/>
    <n v="630"/>
    <s v="no"/>
    <s v="Below Average"/>
    <n v="630"/>
    <n v="672"/>
    <s v="2 Floors"/>
    <n v="1302"/>
    <s v="no"/>
    <s v="Below Average"/>
    <n v="0"/>
    <n v="0"/>
    <n v="2"/>
    <n v="1"/>
    <n v="3"/>
    <s v="More"/>
    <n v="6"/>
    <x v="303"/>
    <n v="1932"/>
    <s v="no"/>
    <n v="61.853002070393373"/>
    <x v="1274"/>
  </r>
  <r>
    <x v="1292"/>
    <n v="60"/>
    <n v="60"/>
    <x v="0"/>
    <x v="0"/>
    <n v="6600"/>
    <x v="0"/>
    <x v="0"/>
    <x v="7"/>
    <s v="OldTown"/>
    <s v="1Fam"/>
    <n v="57.90974368543602"/>
    <x v="1"/>
    <n v="5"/>
    <s v="Low"/>
    <n v="1892"/>
    <n v="1965"/>
    <n v="994"/>
    <s v="no"/>
    <s v="Below Average"/>
    <n v="1378"/>
    <n v="994"/>
    <s v="2 Floors"/>
    <n v="2372"/>
    <s v="no"/>
    <s v="Above Average"/>
    <n v="0"/>
    <n v="0"/>
    <n v="2"/>
    <n v="0"/>
    <n v="2"/>
    <s v="Less"/>
    <n v="11"/>
    <x v="344"/>
    <n v="3366"/>
    <s v="no"/>
    <n v="31.937017231134877"/>
    <x v="1275"/>
  </r>
  <r>
    <x v="1293"/>
    <n v="78"/>
    <n v="78"/>
    <x v="0"/>
    <x v="1"/>
    <n v="10140"/>
    <x v="0"/>
    <x v="0"/>
    <x v="6"/>
    <s v="NWAmes"/>
    <s v="1Fam"/>
    <n v="67.115548801871967"/>
    <x v="1"/>
    <n v="7"/>
    <s v="High"/>
    <n v="1976"/>
    <n v="1976"/>
    <n v="832"/>
    <s v="no"/>
    <s v="Below Average"/>
    <n v="832"/>
    <n v="832"/>
    <s v="2 Floors"/>
    <n v="1664"/>
    <s v="no"/>
    <s v="Above Average"/>
    <n v="0"/>
    <n v="0"/>
    <n v="2"/>
    <n v="1"/>
    <n v="3"/>
    <s v="More"/>
    <n v="8"/>
    <x v="301"/>
    <n v="2496"/>
    <s v="no"/>
    <n v="65.26442307692308"/>
    <x v="1276"/>
  </r>
  <r>
    <x v="1294"/>
    <n v="60"/>
    <n v="60"/>
    <x v="0"/>
    <x v="0"/>
    <n v="8172"/>
    <x v="0"/>
    <x v="0"/>
    <x v="15"/>
    <s v="Edwards"/>
    <s v="1Fam"/>
    <n v="61.772149970231268"/>
    <x v="1"/>
    <n v="5"/>
    <s v="Low"/>
    <n v="1955"/>
    <n v="1990"/>
    <n v="864"/>
    <s v="no"/>
    <s v="Below Average"/>
    <n v="864"/>
    <n v="0"/>
    <s v="1 Floor"/>
    <n v="864"/>
    <s v="no"/>
    <s v="Below Average"/>
    <n v="1"/>
    <n v="0"/>
    <n v="1"/>
    <n v="0"/>
    <n v="2"/>
    <s v="Less"/>
    <n v="5"/>
    <x v="99"/>
    <n v="1728"/>
    <s v="no"/>
    <n v="66.550925925925924"/>
    <x v="140"/>
  </r>
  <r>
    <x v="1295"/>
    <n v="70"/>
    <n v="70"/>
    <x v="0"/>
    <x v="1"/>
    <n v="8400"/>
    <x v="0"/>
    <x v="0"/>
    <x v="11"/>
    <s v="NAmes"/>
    <s v="1Fam"/>
    <n v="65.191384752822614"/>
    <x v="1"/>
    <n v="5"/>
    <s v="Low"/>
    <n v="1968"/>
    <n v="1968"/>
    <n v="1052"/>
    <s v="no"/>
    <s v="Below Average"/>
    <n v="1052"/>
    <n v="0"/>
    <s v="1 Floor"/>
    <n v="1052"/>
    <s v="no"/>
    <s v="Below Average"/>
    <n v="1"/>
    <n v="0"/>
    <n v="1"/>
    <n v="1"/>
    <n v="3"/>
    <s v="More"/>
    <n v="5"/>
    <x v="419"/>
    <n v="2104"/>
    <s v="no"/>
    <n v="65.826996197718628"/>
    <x v="1277"/>
  </r>
  <r>
    <x v="1296"/>
    <n v="80"/>
    <n v="80"/>
    <x v="0"/>
    <x v="1"/>
    <n v="8700"/>
    <x v="0"/>
    <x v="0"/>
    <x v="11"/>
    <s v="NAmes"/>
    <s v="1Fam"/>
    <n v="65.191384752822614"/>
    <x v="1"/>
    <n v="5"/>
    <s v="Low"/>
    <n v="1963"/>
    <n v="1963"/>
    <n v="1120"/>
    <s v="no"/>
    <s v="Above Average"/>
    <n v="1128"/>
    <n v="0"/>
    <s v="1 Floor"/>
    <n v="1128"/>
    <s v="no"/>
    <s v="Below Average"/>
    <n v="1"/>
    <n v="0"/>
    <n v="2"/>
    <n v="0"/>
    <n v="3"/>
    <s v="More"/>
    <n v="6"/>
    <x v="106"/>
    <n v="2248"/>
    <s v="no"/>
    <n v="68.95017793594306"/>
    <x v="1278"/>
  </r>
  <r>
    <x v="1297"/>
    <n v="35"/>
    <n v="35"/>
    <x v="0"/>
    <x v="0"/>
    <n v="3675"/>
    <x v="0"/>
    <x v="0"/>
    <x v="15"/>
    <s v=""/>
    <s v="TwnhsE"/>
    <n v="61.772149970231268"/>
    <x v="2"/>
    <n v="6"/>
    <s v="Low"/>
    <n v="2005"/>
    <n v="2006"/>
    <n v="547"/>
    <s v="no"/>
    <s v="Below Average"/>
    <n v="1072"/>
    <n v="0"/>
    <s v="1 Floor"/>
    <n v="1072"/>
    <s v="no"/>
    <s v="Below Average"/>
    <n v="1"/>
    <n v="0"/>
    <n v="2"/>
    <n v="0"/>
    <n v="3"/>
    <s v="More"/>
    <n v="5"/>
    <x v="3"/>
    <n v="1619"/>
    <s v="no"/>
    <n v="86.473131562693027"/>
    <x v="1279"/>
  </r>
  <r>
    <x v="1298"/>
    <n v="313"/>
    <n v="313"/>
    <x v="1"/>
    <x v="1"/>
    <n v="63887"/>
    <x v="1"/>
    <x v="1"/>
    <x v="15"/>
    <s v="Edwards"/>
    <s v="1Fam"/>
    <n v="61.772149970231268"/>
    <x v="1"/>
    <n v="10"/>
    <s v="High"/>
    <n v="2008"/>
    <n v="2008"/>
    <n v="6110"/>
    <s v="yes"/>
    <s v="Above Average"/>
    <n v="4692"/>
    <n v="950"/>
    <s v="2 Floors"/>
    <n v="5642"/>
    <s v="yes"/>
    <s v="Above Average"/>
    <n v="2"/>
    <n v="0"/>
    <n v="2"/>
    <n v="1"/>
    <n v="5"/>
    <s v="More"/>
    <n v="12"/>
    <x v="39"/>
    <n v="11752"/>
    <s v="yes"/>
    <n v="13.614703880190605"/>
    <x v="1280"/>
  </r>
  <r>
    <x v="1299"/>
    <n v="75"/>
    <n v="75"/>
    <x v="0"/>
    <x v="1"/>
    <n v="7500"/>
    <x v="0"/>
    <x v="0"/>
    <x v="11"/>
    <s v="NAmes"/>
    <s v="1Fam"/>
    <n v="65.191384752822614"/>
    <x v="1"/>
    <n v="5"/>
    <s v="Low"/>
    <n v="1959"/>
    <n v="1994"/>
    <n v="1246"/>
    <s v="no"/>
    <s v="Above Average"/>
    <n v="1246"/>
    <n v="0"/>
    <s v="1 Floor"/>
    <n v="1246"/>
    <s v="no"/>
    <s v="Below Average"/>
    <n v="1"/>
    <n v="0"/>
    <n v="1"/>
    <n v="1"/>
    <n v="3"/>
    <s v="More"/>
    <n v="6"/>
    <x v="23"/>
    <n v="2492"/>
    <s v="no"/>
    <n v="61.797752808988761"/>
    <x v="1281"/>
  </r>
  <r>
    <x v="1300"/>
    <s v="NA"/>
    <n v="69"/>
    <x v="0"/>
    <x v="0"/>
    <n v="10762"/>
    <x v="0"/>
    <x v="1"/>
    <x v="17"/>
    <s v="Gilbert"/>
    <s v="1Fam"/>
    <n v="77.47396854876844"/>
    <x v="0"/>
    <n v="7"/>
    <s v="High"/>
    <n v="1999"/>
    <n v="1999"/>
    <n v="978"/>
    <s v="no"/>
    <s v="Below Average"/>
    <n v="1005"/>
    <n v="978"/>
    <s v="2 Floors"/>
    <n v="1983"/>
    <s v="no"/>
    <s v="Above Average"/>
    <n v="0"/>
    <n v="0"/>
    <n v="2"/>
    <n v="1"/>
    <n v="3"/>
    <s v="More"/>
    <n v="9"/>
    <x v="66"/>
    <n v="2961"/>
    <s v="no"/>
    <n v="75.98784194528875"/>
    <x v="1282"/>
  </r>
  <r>
    <x v="1301"/>
    <s v="NA"/>
    <n v="69"/>
    <x v="0"/>
    <x v="0"/>
    <n v="7500"/>
    <x v="0"/>
    <x v="0"/>
    <x v="2"/>
    <s v="Crawfor"/>
    <s v="1Fam"/>
    <n v="74.989820121918996"/>
    <x v="0"/>
    <n v="6"/>
    <s v="Low"/>
    <n v="1942"/>
    <n v="1950"/>
    <n v="771"/>
    <s v="no"/>
    <s v="Below Average"/>
    <n v="753"/>
    <n v="741"/>
    <s v="2 Floors"/>
    <n v="1494"/>
    <s v="no"/>
    <s v="Below Average"/>
    <n v="0"/>
    <n v="0"/>
    <n v="1"/>
    <n v="0"/>
    <n v="1"/>
    <s v="Less"/>
    <n v="7"/>
    <x v="253"/>
    <n v="2265"/>
    <s v="no"/>
    <n v="78.366445916114785"/>
    <x v="1283"/>
  </r>
  <r>
    <x v="1302"/>
    <n v="92"/>
    <n v="92"/>
    <x v="0"/>
    <x v="1"/>
    <n v="10120"/>
    <x v="0"/>
    <x v="0"/>
    <x v="3"/>
    <s v="NoRidge"/>
    <s v="1Fam"/>
    <n v="82.673563019433331"/>
    <x v="0"/>
    <n v="8"/>
    <s v="High"/>
    <n v="1994"/>
    <n v="1994"/>
    <n v="1165"/>
    <s v="no"/>
    <s v="Above Average"/>
    <n v="1203"/>
    <n v="1323"/>
    <s v="2 Floors"/>
    <n v="2526"/>
    <s v="no"/>
    <s v="Above Average"/>
    <n v="1"/>
    <n v="0"/>
    <n v="2"/>
    <n v="1"/>
    <n v="4"/>
    <s v="More"/>
    <n v="8"/>
    <x v="178"/>
    <n v="3691"/>
    <s v="no"/>
    <n v="78.569493362232464"/>
    <x v="1284"/>
  </r>
  <r>
    <x v="1303"/>
    <n v="73"/>
    <n v="73"/>
    <x v="0"/>
    <x v="1"/>
    <n v="8688"/>
    <x v="0"/>
    <x v="0"/>
    <x v="5"/>
    <s v="Somerst"/>
    <s v="1Fam"/>
    <n v="83.140020408338017"/>
    <x v="0"/>
    <n v="7"/>
    <s v="High"/>
    <n v="2005"/>
    <n v="2005"/>
    <n v="1616"/>
    <s v="no"/>
    <s v="Above Average"/>
    <n v="1616"/>
    <n v="0"/>
    <s v="1 Floor"/>
    <n v="1616"/>
    <s v="no"/>
    <s v="Above Average"/>
    <n v="0"/>
    <n v="0"/>
    <n v="2"/>
    <n v="0"/>
    <n v="2"/>
    <s v="Less"/>
    <n v="7"/>
    <x v="537"/>
    <n v="3232"/>
    <s v="no"/>
    <n v="71.78217821782178"/>
    <x v="1285"/>
  </r>
  <r>
    <x v="1304"/>
    <n v="32"/>
    <n v="32"/>
    <x v="0"/>
    <x v="0"/>
    <n v="3363"/>
    <x v="0"/>
    <x v="0"/>
    <x v="15"/>
    <s v=""/>
    <s v="TwnhsE"/>
    <n v="61.772149970231268"/>
    <x v="2"/>
    <n v="7"/>
    <s v="High"/>
    <n v="2004"/>
    <n v="2004"/>
    <n v="976"/>
    <s v="no"/>
    <s v="Below Average"/>
    <n v="976"/>
    <n v="732"/>
    <s v="2 Floors"/>
    <n v="1708"/>
    <s v="no"/>
    <s v="Above Average"/>
    <n v="0"/>
    <n v="0"/>
    <n v="2"/>
    <n v="0"/>
    <n v="2"/>
    <s v="Less"/>
    <n v="7"/>
    <x v="52"/>
    <n v="2684"/>
    <s v="no"/>
    <n v="48.435171385991055"/>
    <x v="1286"/>
  </r>
  <r>
    <x v="1305"/>
    <n v="108"/>
    <n v="108"/>
    <x v="1"/>
    <x v="1"/>
    <n v="13173"/>
    <x v="0"/>
    <x v="1"/>
    <x v="10"/>
    <s v="NridgHt"/>
    <s v="1Fam"/>
    <n v="92.435750489847905"/>
    <x v="0"/>
    <n v="9"/>
    <s v="High"/>
    <n v="2006"/>
    <n v="2007"/>
    <n v="1652"/>
    <s v="no"/>
    <s v="Above Average"/>
    <n v="1652"/>
    <n v="0"/>
    <s v="1 Floor"/>
    <n v="1652"/>
    <s v="no"/>
    <s v="Above Average"/>
    <n v="1"/>
    <n v="0"/>
    <n v="2"/>
    <n v="0"/>
    <n v="3"/>
    <s v="More"/>
    <n v="6"/>
    <x v="357"/>
    <n v="3304"/>
    <s v="no"/>
    <n v="98.365617433414045"/>
    <x v="1287"/>
  </r>
  <r>
    <x v="1306"/>
    <n v="48"/>
    <n v="48"/>
    <x v="0"/>
    <x v="0"/>
    <n v="6955"/>
    <x v="0"/>
    <x v="0"/>
    <x v="10"/>
    <s v=""/>
    <s v="TwnhsE"/>
    <n v="92.435750489847905"/>
    <x v="2"/>
    <n v="7"/>
    <s v="High"/>
    <n v="2005"/>
    <n v="2006"/>
    <n v="1368"/>
    <s v="no"/>
    <s v="Above Average"/>
    <n v="1368"/>
    <n v="0"/>
    <s v="1 Floor"/>
    <n v="1368"/>
    <s v="no"/>
    <s v="Below Average"/>
    <n v="0"/>
    <n v="0"/>
    <n v="2"/>
    <n v="0"/>
    <n v="2"/>
    <s v="Less"/>
    <n v="6"/>
    <x v="60"/>
    <n v="2736"/>
    <s v="no"/>
    <n v="74.013157894736835"/>
    <x v="1288"/>
  </r>
  <r>
    <x v="1307"/>
    <n v="60"/>
    <n v="60"/>
    <x v="0"/>
    <x v="0"/>
    <n v="8072"/>
    <x v="0"/>
    <x v="0"/>
    <x v="0"/>
    <s v="CollgCr"/>
    <s v="1Fam"/>
    <n v="74.535824409408733"/>
    <x v="0"/>
    <n v="5"/>
    <s v="Low"/>
    <n v="1994"/>
    <n v="1995"/>
    <n v="990"/>
    <s v="no"/>
    <s v="Below Average"/>
    <n v="990"/>
    <n v="0"/>
    <s v="1 Floor"/>
    <n v="990"/>
    <s v="no"/>
    <s v="Below Average"/>
    <n v="1"/>
    <n v="0"/>
    <n v="1"/>
    <n v="0"/>
    <n v="2"/>
    <s v="Less"/>
    <n v="5"/>
    <x v="371"/>
    <n v="1980"/>
    <s v="no"/>
    <n v="69.696969696969703"/>
    <x v="1289"/>
  </r>
  <r>
    <x v="1308"/>
    <n v="100"/>
    <n v="100"/>
    <x v="0"/>
    <x v="1"/>
    <n v="12000"/>
    <x v="0"/>
    <x v="1"/>
    <x v="7"/>
    <s v="OldTown"/>
    <s v="1Fam"/>
    <n v="57.90974368543602"/>
    <x v="1"/>
    <n v="5"/>
    <s v="Low"/>
    <n v="1948"/>
    <n v="2005"/>
    <n v="924"/>
    <s v="no"/>
    <s v="Below Average"/>
    <n v="1122"/>
    <n v="0"/>
    <s v="1 Floor"/>
    <n v="1122"/>
    <s v="no"/>
    <s v="Below Average"/>
    <n v="1"/>
    <n v="0"/>
    <n v="1"/>
    <n v="0"/>
    <n v="2"/>
    <s v="Less"/>
    <n v="6"/>
    <x v="257"/>
    <n v="2046"/>
    <s v="no"/>
    <n v="71.847507331378296"/>
    <x v="1290"/>
  </r>
  <r>
    <x v="1309"/>
    <s v="NA"/>
    <n v="69"/>
    <x v="0"/>
    <x v="0"/>
    <n v="7153"/>
    <x v="0"/>
    <x v="0"/>
    <x v="12"/>
    <s v="SawyerW"/>
    <s v="1Fam"/>
    <n v="71.682411868126678"/>
    <x v="0"/>
    <n v="6"/>
    <s v="Low"/>
    <n v="1991"/>
    <n v="1991"/>
    <n v="1278"/>
    <s v="no"/>
    <s v="Above Average"/>
    <n v="1294"/>
    <n v="0"/>
    <s v="1 Floor"/>
    <n v="1294"/>
    <s v="no"/>
    <s v="Below Average"/>
    <n v="1"/>
    <n v="0"/>
    <n v="2"/>
    <n v="0"/>
    <n v="3"/>
    <s v="More"/>
    <n v="6"/>
    <x v="207"/>
    <n v="2572"/>
    <s v="no"/>
    <n v="69.673405909797822"/>
    <x v="1291"/>
  </r>
  <r>
    <x v="1310"/>
    <n v="100"/>
    <n v="100"/>
    <x v="0"/>
    <x v="1"/>
    <n v="17500"/>
    <x v="0"/>
    <x v="1"/>
    <x v="2"/>
    <s v="Crawfor"/>
    <s v="1Fam"/>
    <n v="74.989820121918996"/>
    <x v="0"/>
    <n v="7"/>
    <s v="High"/>
    <n v="1959"/>
    <n v="2002"/>
    <n v="1902"/>
    <s v="no"/>
    <s v="Above Average"/>
    <n v="1902"/>
    <n v="0"/>
    <s v="1 Floor"/>
    <n v="1902"/>
    <s v="no"/>
    <s v="Above Average"/>
    <n v="1"/>
    <n v="0"/>
    <n v="2"/>
    <n v="0"/>
    <n v="3"/>
    <s v="More"/>
    <n v="7"/>
    <x v="414"/>
    <n v="3804"/>
    <s v="no"/>
    <n v="88.065194532071501"/>
    <x v="1292"/>
  </r>
  <r>
    <x v="1311"/>
    <n v="68"/>
    <n v="68"/>
    <x v="0"/>
    <x v="0"/>
    <n v="8814"/>
    <x v="0"/>
    <x v="0"/>
    <x v="0"/>
    <s v="CollgCr"/>
    <s v="1Fam"/>
    <n v="74.535824409408733"/>
    <x v="0"/>
    <n v="7"/>
    <s v="High"/>
    <n v="2005"/>
    <n v="2007"/>
    <n v="1274"/>
    <s v="no"/>
    <s v="Above Average"/>
    <n v="1274"/>
    <n v="0"/>
    <s v="1 Floor"/>
    <n v="1274"/>
    <s v="no"/>
    <s v="Below Average"/>
    <n v="1"/>
    <n v="0"/>
    <n v="2"/>
    <n v="0"/>
    <n v="3"/>
    <s v="More"/>
    <n v="6"/>
    <x v="541"/>
    <n v="2548"/>
    <s v="no"/>
    <n v="79.670329670329664"/>
    <x v="1293"/>
  </r>
  <r>
    <x v="1312"/>
    <s v="NA"/>
    <n v="69"/>
    <x v="0"/>
    <x v="0"/>
    <n v="9572"/>
    <x v="0"/>
    <x v="0"/>
    <x v="3"/>
    <s v="NoRidge"/>
    <s v="1Fam"/>
    <n v="82.673563019433331"/>
    <x v="0"/>
    <n v="8"/>
    <s v="High"/>
    <n v="1990"/>
    <n v="1990"/>
    <n v="1453"/>
    <s v="no"/>
    <s v="Above Average"/>
    <n v="1453"/>
    <n v="1357"/>
    <s v="2 Floors"/>
    <n v="2810"/>
    <s v="yes"/>
    <s v="Above Average"/>
    <n v="0"/>
    <n v="0"/>
    <n v="2"/>
    <n v="1"/>
    <n v="3"/>
    <s v="More"/>
    <n v="9"/>
    <x v="425"/>
    <n v="4263"/>
    <s v="no"/>
    <n v="70.842129955430451"/>
    <x v="1294"/>
  </r>
  <r>
    <x v="1313"/>
    <n v="108"/>
    <n v="108"/>
    <x v="1"/>
    <x v="1"/>
    <n v="14774"/>
    <x v="0"/>
    <x v="1"/>
    <x v="3"/>
    <s v="NoRidge"/>
    <s v="1Fam"/>
    <n v="82.673563019433331"/>
    <x v="0"/>
    <n v="9"/>
    <s v="High"/>
    <n v="1999"/>
    <n v="1999"/>
    <n v="1393"/>
    <s v="no"/>
    <s v="Above Average"/>
    <n v="1422"/>
    <n v="1177"/>
    <s v="2 Floors"/>
    <n v="2599"/>
    <s v="no"/>
    <s v="Above Average"/>
    <n v="0"/>
    <n v="0"/>
    <n v="2"/>
    <n v="1"/>
    <n v="3"/>
    <s v="More"/>
    <n v="10"/>
    <x v="622"/>
    <n v="3992"/>
    <s v="no"/>
    <n v="83.458917835671343"/>
    <x v="1295"/>
  </r>
  <r>
    <x v="1314"/>
    <n v="60"/>
    <n v="60"/>
    <x v="0"/>
    <x v="0"/>
    <n v="8190"/>
    <x v="0"/>
    <x v="0"/>
    <x v="15"/>
    <s v="Edwards"/>
    <s v="1Fam"/>
    <n v="61.772149970231268"/>
    <x v="1"/>
    <n v="4"/>
    <s v="Low"/>
    <n v="1954"/>
    <n v="1954"/>
    <n v="948"/>
    <s v="no"/>
    <s v="Below Average"/>
    <n v="948"/>
    <n v="0"/>
    <s v="1 Floor"/>
    <n v="948"/>
    <s v="no"/>
    <s v="Below Average"/>
    <n v="1"/>
    <n v="0"/>
    <n v="1"/>
    <n v="0"/>
    <n v="2"/>
    <s v="Less"/>
    <n v="5"/>
    <x v="239"/>
    <n v="1896"/>
    <s v="no"/>
    <n v="62.763713080168777"/>
    <x v="1296"/>
  </r>
  <r>
    <x v="1315"/>
    <n v="85"/>
    <n v="85"/>
    <x v="0"/>
    <x v="1"/>
    <n v="11075"/>
    <x v="0"/>
    <x v="1"/>
    <x v="11"/>
    <s v="NAmes"/>
    <s v="1Fam"/>
    <n v="65.191384752822614"/>
    <x v="1"/>
    <n v="6"/>
    <s v="Low"/>
    <n v="1969"/>
    <n v="1969"/>
    <n v="952"/>
    <s v="no"/>
    <s v="Below Average"/>
    <n v="1092"/>
    <n v="1020"/>
    <s v="2 Floors"/>
    <n v="2112"/>
    <s v="no"/>
    <s v="Above Average"/>
    <n v="0"/>
    <n v="0"/>
    <n v="2"/>
    <n v="1"/>
    <n v="3"/>
    <s v="More"/>
    <n v="9"/>
    <x v="623"/>
    <n v="3064"/>
    <s v="no"/>
    <n v="67.526109660574406"/>
    <x v="1297"/>
  </r>
  <r>
    <x v="1316"/>
    <n v="61"/>
    <n v="61"/>
    <x v="0"/>
    <x v="0"/>
    <n v="10226"/>
    <x v="0"/>
    <x v="0"/>
    <x v="0"/>
    <s v="CollgCr"/>
    <s v="1Fam"/>
    <n v="74.535824409408733"/>
    <x v="0"/>
    <n v="8"/>
    <s v="High"/>
    <n v="2008"/>
    <n v="2008"/>
    <n v="1622"/>
    <s v="no"/>
    <s v="Above Average"/>
    <n v="1630"/>
    <n v="0"/>
    <s v="1 Floor"/>
    <n v="1630"/>
    <s v="no"/>
    <s v="Above Average"/>
    <n v="1"/>
    <n v="0"/>
    <n v="2"/>
    <n v="0"/>
    <n v="3"/>
    <s v="More"/>
    <n v="8"/>
    <x v="624"/>
    <n v="3252"/>
    <s v="no"/>
    <n v="90.865006150061504"/>
    <x v="1298"/>
  </r>
  <r>
    <x v="1317"/>
    <n v="47"/>
    <n v="47"/>
    <x v="0"/>
    <x v="0"/>
    <n v="4230"/>
    <x v="0"/>
    <x v="0"/>
    <x v="5"/>
    <s v=""/>
    <s v="TwnhsE"/>
    <n v="83.140020408338017"/>
    <x v="2"/>
    <n v="7"/>
    <s v="High"/>
    <n v="2006"/>
    <n v="2007"/>
    <n v="1352"/>
    <s v="no"/>
    <s v="Above Average"/>
    <n v="1352"/>
    <n v="0"/>
    <s v="1 Floor"/>
    <n v="1352"/>
    <s v="no"/>
    <s v="Below Average"/>
    <n v="0"/>
    <n v="0"/>
    <n v="2"/>
    <n v="0"/>
    <n v="2"/>
    <s v="Less"/>
    <n v="5"/>
    <x v="317"/>
    <n v="2704"/>
    <s v="no"/>
    <n v="77.255917159763314"/>
    <x v="1299"/>
  </r>
  <r>
    <x v="1318"/>
    <s v="NA"/>
    <n v="69"/>
    <x v="0"/>
    <x v="0"/>
    <n v="14781"/>
    <x v="0"/>
    <x v="1"/>
    <x v="0"/>
    <s v="CollgCr"/>
    <s v="1Fam"/>
    <n v="74.535824409408733"/>
    <x v="0"/>
    <n v="8"/>
    <s v="High"/>
    <n v="2001"/>
    <n v="2002"/>
    <n v="1753"/>
    <s v="no"/>
    <s v="Above Average"/>
    <n v="1787"/>
    <n v="0"/>
    <s v="1 Floor"/>
    <n v="1787"/>
    <s v="no"/>
    <s v="Above Average"/>
    <n v="0"/>
    <n v="0"/>
    <n v="2"/>
    <n v="0"/>
    <n v="2"/>
    <s v="Less"/>
    <n v="7"/>
    <x v="291"/>
    <n v="3540"/>
    <s v="no"/>
    <n v="77.683615819209038"/>
    <x v="1300"/>
  </r>
  <r>
    <x v="1319"/>
    <n v="75"/>
    <n v="75"/>
    <x v="0"/>
    <x v="1"/>
    <n v="10215"/>
    <x v="0"/>
    <x v="0"/>
    <x v="15"/>
    <s v="Edwards"/>
    <s v="1Fam"/>
    <n v="61.772149970231268"/>
    <x v="1"/>
    <n v="4"/>
    <s v="Low"/>
    <n v="1954"/>
    <n v="1954"/>
    <n v="864"/>
    <s v="no"/>
    <s v="Below Average"/>
    <n v="948"/>
    <n v="0"/>
    <s v="1 Floor"/>
    <n v="948"/>
    <s v="no"/>
    <s v="Below Average"/>
    <n v="0"/>
    <n v="0"/>
    <n v="1"/>
    <n v="0"/>
    <n v="1"/>
    <s v="Less"/>
    <n v="5"/>
    <x v="625"/>
    <n v="1812"/>
    <s v="no"/>
    <n v="61.258278145695364"/>
    <x v="1301"/>
  </r>
  <r>
    <x v="1320"/>
    <n v="70"/>
    <n v="70"/>
    <x v="0"/>
    <x v="1"/>
    <n v="8400"/>
    <x v="0"/>
    <x v="0"/>
    <x v="11"/>
    <s v="NAmes"/>
    <s v="1Fam"/>
    <n v="65.191384752822614"/>
    <x v="1"/>
    <n v="6"/>
    <s v="Low"/>
    <n v="1957"/>
    <n v="1957"/>
    <n v="1478"/>
    <s v="no"/>
    <s v="Above Average"/>
    <n v="1478"/>
    <n v="0"/>
    <s v="1 Floor"/>
    <n v="1478"/>
    <s v="no"/>
    <s v="Below Average"/>
    <n v="1"/>
    <n v="0"/>
    <n v="1"/>
    <n v="1"/>
    <n v="3"/>
    <s v="More"/>
    <n v="6"/>
    <x v="626"/>
    <n v="2956"/>
    <s v="no"/>
    <n v="52.943166441136668"/>
    <x v="1302"/>
  </r>
  <r>
    <x v="1321"/>
    <s v="NA"/>
    <n v="69"/>
    <x v="0"/>
    <x v="0"/>
    <n v="6627"/>
    <x v="0"/>
    <x v="0"/>
    <x v="8"/>
    <s v="BrkSide"/>
    <s v="1Fam"/>
    <n v="64.919237492322253"/>
    <x v="1"/>
    <n v="3"/>
    <s v="Low"/>
    <n v="1949"/>
    <n v="1950"/>
    <n v="0"/>
    <s v="yes"/>
    <s v="Below Average"/>
    <n v="720"/>
    <n v="0"/>
    <s v="1 Floor"/>
    <n v="720"/>
    <s v="no"/>
    <s v="Below Average"/>
    <n v="0"/>
    <n v="0"/>
    <n v="1"/>
    <n v="0"/>
    <n v="1"/>
    <s v="Less"/>
    <n v="4"/>
    <x v="627"/>
    <n v="720"/>
    <s v="no"/>
    <n v="100.69444444444444"/>
    <x v="1303"/>
  </r>
  <r>
    <x v="1322"/>
    <n v="107"/>
    <n v="107"/>
    <x v="0"/>
    <x v="1"/>
    <n v="10186"/>
    <x v="0"/>
    <x v="0"/>
    <x v="3"/>
    <s v="NoRidge"/>
    <s v="1Fam"/>
    <n v="82.673563019433331"/>
    <x v="0"/>
    <n v="7"/>
    <s v="High"/>
    <n v="1992"/>
    <n v="1992"/>
    <n v="750"/>
    <s v="no"/>
    <s v="Below Average"/>
    <n v="1061"/>
    <n v="862"/>
    <s v="2 Floors"/>
    <n v="1923"/>
    <s v="no"/>
    <s v="Above Average"/>
    <n v="1"/>
    <n v="0"/>
    <n v="2"/>
    <n v="1"/>
    <n v="4"/>
    <s v="More"/>
    <n v="8"/>
    <x v="100"/>
    <n v="2673"/>
    <s v="no"/>
    <n v="71.081182192293298"/>
    <x v="1304"/>
  </r>
  <r>
    <x v="1323"/>
    <n v="50"/>
    <n v="50"/>
    <x v="0"/>
    <x v="0"/>
    <n v="5330"/>
    <x v="0"/>
    <x v="0"/>
    <x v="8"/>
    <s v="BrkSide"/>
    <s v="1Fam"/>
    <n v="64.919237492322253"/>
    <x v="1"/>
    <n v="4"/>
    <s v="Low"/>
    <n v="1940"/>
    <n v="1950"/>
    <n v="420"/>
    <s v="no"/>
    <s v="Below Average"/>
    <n v="708"/>
    <n v="0"/>
    <s v="1 Floor"/>
    <n v="708"/>
    <s v="no"/>
    <s v="Below Average"/>
    <n v="0"/>
    <n v="0"/>
    <n v="1"/>
    <n v="0"/>
    <n v="1"/>
    <s v="Less"/>
    <n v="5"/>
    <x v="222"/>
    <n v="1128"/>
    <s v="no"/>
    <n v="73.138297872340431"/>
    <x v="665"/>
  </r>
  <r>
    <x v="1324"/>
    <n v="75"/>
    <n v="75"/>
    <x v="0"/>
    <x v="1"/>
    <n v="9986"/>
    <x v="0"/>
    <x v="0"/>
    <x v="5"/>
    <s v="Somerst"/>
    <s v="1Fam"/>
    <n v="83.140020408338017"/>
    <x v="0"/>
    <n v="8"/>
    <s v="High"/>
    <n v="2006"/>
    <n v="2007"/>
    <n v="1795"/>
    <s v="no"/>
    <s v="Above Average"/>
    <n v="1795"/>
    <n v="0"/>
    <s v="1 Floor"/>
    <n v="1795"/>
    <s v="no"/>
    <s v="Above Average"/>
    <n v="0"/>
    <n v="0"/>
    <n v="2"/>
    <n v="0"/>
    <n v="2"/>
    <s v="Less"/>
    <n v="7"/>
    <x v="257"/>
    <n v="3590"/>
    <s v="no"/>
    <n v="40.947075208913652"/>
    <x v="1305"/>
  </r>
  <r>
    <x v="1325"/>
    <n v="40"/>
    <n v="40"/>
    <x v="0"/>
    <x v="0"/>
    <n v="3636"/>
    <x v="0"/>
    <x v="0"/>
    <x v="13"/>
    <s v="IDOTRR"/>
    <s v="1Fam"/>
    <n v="52.131298928930256"/>
    <x v="1"/>
    <n v="4"/>
    <s v="Low"/>
    <n v="1922"/>
    <n v="1950"/>
    <n v="796"/>
    <s v="no"/>
    <s v="Below Average"/>
    <n v="796"/>
    <n v="0"/>
    <s v="1 Floor"/>
    <n v="796"/>
    <s v="no"/>
    <s v="Below Average"/>
    <n v="0"/>
    <n v="0"/>
    <n v="1"/>
    <n v="0"/>
    <n v="1"/>
    <s v="Less"/>
    <n v="5"/>
    <x v="424"/>
    <n v="1592"/>
    <s v="no"/>
    <n v="34.547738693467338"/>
    <x v="1306"/>
  </r>
  <r>
    <x v="1326"/>
    <n v="70"/>
    <n v="70"/>
    <x v="0"/>
    <x v="1"/>
    <n v="4270"/>
    <x v="0"/>
    <x v="0"/>
    <x v="15"/>
    <s v="Edwards"/>
    <s v="1Fam"/>
    <n v="61.772149970231268"/>
    <x v="1"/>
    <n v="3"/>
    <s v="Low"/>
    <n v="1931"/>
    <n v="2006"/>
    <n v="544"/>
    <s v="no"/>
    <s v="Below Average"/>
    <n v="774"/>
    <n v="0"/>
    <s v="1 Floor"/>
    <n v="774"/>
    <s v="no"/>
    <s v="Below Average"/>
    <n v="0"/>
    <n v="0"/>
    <n v="1"/>
    <n v="0"/>
    <n v="1"/>
    <s v="Less"/>
    <n v="6"/>
    <x v="128"/>
    <n v="1318"/>
    <s v="no"/>
    <n v="59.93930197268589"/>
    <x v="1307"/>
  </r>
  <r>
    <x v="1327"/>
    <n v="60"/>
    <n v="60"/>
    <x v="0"/>
    <x v="0"/>
    <n v="6600"/>
    <x v="0"/>
    <x v="0"/>
    <x v="4"/>
    <s v="Mitchel"/>
    <s v="1Fam"/>
    <n v="69.371268986915226"/>
    <x v="1"/>
    <n v="5"/>
    <s v="Low"/>
    <n v="1982"/>
    <n v="2008"/>
    <n v="816"/>
    <s v="no"/>
    <s v="Below Average"/>
    <n v="816"/>
    <n v="0"/>
    <s v="1 Floor"/>
    <n v="816"/>
    <s v="no"/>
    <s v="Below Average"/>
    <n v="0"/>
    <n v="1"/>
    <n v="1"/>
    <n v="0"/>
    <n v="2"/>
    <s v="Less"/>
    <n v="5"/>
    <x v="431"/>
    <n v="1632"/>
    <s v="no"/>
    <n v="79.963235294117652"/>
    <x v="1308"/>
  </r>
  <r>
    <x v="1328"/>
    <n v="60"/>
    <n v="60"/>
    <x v="0"/>
    <x v="0"/>
    <n v="10440"/>
    <x v="0"/>
    <x v="0"/>
    <x v="7"/>
    <s v="OldTown"/>
    <s v="1Fam"/>
    <n v="57.90974368543602"/>
    <x v="1"/>
    <n v="6"/>
    <s v="Low"/>
    <n v="1920"/>
    <n v="1950"/>
    <n v="1510"/>
    <s v="no"/>
    <s v="Above Average"/>
    <n v="1584"/>
    <n v="1208"/>
    <s v="2 Floors"/>
    <n v="2792"/>
    <s v="yes"/>
    <s v="Above Average"/>
    <n v="0"/>
    <n v="0"/>
    <n v="2"/>
    <n v="0"/>
    <n v="2"/>
    <s v="Less"/>
    <n v="8"/>
    <x v="305"/>
    <n v="4302"/>
    <s v="no"/>
    <n v="59.507205950720596"/>
    <x v="1309"/>
  </r>
  <r>
    <x v="1329"/>
    <n v="63"/>
    <n v="63"/>
    <x v="0"/>
    <x v="0"/>
    <n v="9084"/>
    <x v="0"/>
    <x v="0"/>
    <x v="17"/>
    <s v="Gilbert"/>
    <s v="1Fam"/>
    <n v="77.47396854876844"/>
    <x v="0"/>
    <n v="7"/>
    <s v="High"/>
    <n v="1998"/>
    <n v="1998"/>
    <n v="935"/>
    <s v="no"/>
    <s v="Below Average"/>
    <n v="955"/>
    <n v="677"/>
    <s v="2 Floors"/>
    <n v="1632"/>
    <s v="no"/>
    <s v="Above Average"/>
    <n v="0"/>
    <n v="0"/>
    <n v="2"/>
    <n v="1"/>
    <n v="3"/>
    <s v="More"/>
    <n v="8"/>
    <x v="504"/>
    <n v="2567"/>
    <s v="no"/>
    <n v="68.757304246201798"/>
    <x v="1310"/>
  </r>
  <r>
    <x v="1330"/>
    <n v="85"/>
    <n v="85"/>
    <x v="0"/>
    <x v="1"/>
    <n v="10000"/>
    <x v="0"/>
    <x v="0"/>
    <x v="5"/>
    <s v="Somerst"/>
    <s v="1Fam"/>
    <n v="83.140020408338017"/>
    <x v="0"/>
    <n v="8"/>
    <s v="High"/>
    <n v="2006"/>
    <n v="2006"/>
    <n v="1588"/>
    <s v="no"/>
    <s v="Above Average"/>
    <n v="1588"/>
    <n v="0"/>
    <s v="1 Floor"/>
    <n v="1588"/>
    <s v="no"/>
    <s v="Above Average"/>
    <n v="0"/>
    <n v="0"/>
    <n v="2"/>
    <n v="0"/>
    <n v="2"/>
    <s v="Less"/>
    <n v="7"/>
    <x v="540"/>
    <n v="3176"/>
    <s v="no"/>
    <n v="71.473551637279598"/>
    <x v="1311"/>
  </r>
  <r>
    <x v="1331"/>
    <n v="55"/>
    <n v="55"/>
    <x v="0"/>
    <x v="0"/>
    <n v="10780"/>
    <x v="0"/>
    <x v="1"/>
    <x v="0"/>
    <s v="CollgCr"/>
    <s v="1Fam"/>
    <n v="74.535824409408733"/>
    <x v="0"/>
    <n v="5"/>
    <s v="Low"/>
    <n v="1976"/>
    <n v="1976"/>
    <n v="911"/>
    <s v="no"/>
    <s v="Below Average"/>
    <n v="954"/>
    <n v="0"/>
    <s v="1 Floor"/>
    <n v="954"/>
    <s v="no"/>
    <s v="Below Average"/>
    <n v="0"/>
    <n v="0"/>
    <n v="1"/>
    <n v="0"/>
    <n v="1"/>
    <s v="Less"/>
    <n v="6"/>
    <x v="316"/>
    <n v="1865"/>
    <s v="no"/>
    <n v="71.045576407506701"/>
    <x v="567"/>
  </r>
  <r>
    <x v="1332"/>
    <n v="67"/>
    <n v="67"/>
    <x v="0"/>
    <x v="0"/>
    <n v="8877"/>
    <x v="0"/>
    <x v="0"/>
    <x v="15"/>
    <s v="Edwards"/>
    <s v="1Fam"/>
    <n v="61.772149970231268"/>
    <x v="1"/>
    <n v="4"/>
    <s v="Low"/>
    <n v="1938"/>
    <n v="1958"/>
    <n v="816"/>
    <s v="no"/>
    <s v="Below Average"/>
    <n v="816"/>
    <n v="0"/>
    <s v="1 Floor"/>
    <n v="816"/>
    <s v="no"/>
    <s v="Below Average"/>
    <n v="1"/>
    <n v="0"/>
    <n v="1"/>
    <n v="0"/>
    <n v="2"/>
    <s v="Less"/>
    <n v="3"/>
    <x v="98"/>
    <n v="1632"/>
    <s v="no"/>
    <n v="61.274509803921568"/>
    <x v="1312"/>
  </r>
  <r>
    <x v="1333"/>
    <n v="60"/>
    <n v="60"/>
    <x v="0"/>
    <x v="0"/>
    <n v="7200"/>
    <x v="0"/>
    <x v="0"/>
    <x v="13"/>
    <s v="IDOTRR"/>
    <s v="1Fam"/>
    <n v="52.131298928930256"/>
    <x v="1"/>
    <n v="5"/>
    <s v="Low"/>
    <n v="1938"/>
    <n v="1995"/>
    <n v="803"/>
    <s v="no"/>
    <s v="Below Average"/>
    <n v="803"/>
    <n v="557"/>
    <s v="2 Floors"/>
    <n v="1360"/>
    <s v="no"/>
    <s v="Below Average"/>
    <n v="0"/>
    <n v="0"/>
    <n v="1"/>
    <n v="1"/>
    <n v="2"/>
    <s v="Less"/>
    <n v="6"/>
    <x v="497"/>
    <n v="2163"/>
    <s v="no"/>
    <n v="58.021266759130839"/>
    <x v="1313"/>
  </r>
  <r>
    <x v="1334"/>
    <n v="24"/>
    <n v="24"/>
    <x v="1"/>
    <x v="0"/>
    <n v="2368"/>
    <x v="0"/>
    <x v="0"/>
    <x v="22"/>
    <s v=""/>
    <s v="TwnhsE"/>
    <s v=""/>
    <x v="2"/>
    <n v="5"/>
    <s v="Low"/>
    <n v="1970"/>
    <n v="1970"/>
    <n v="765"/>
    <s v="no"/>
    <s v="Below Average"/>
    <n v="765"/>
    <n v="600"/>
    <s v="2 Floors"/>
    <n v="1365"/>
    <s v="no"/>
    <s v="Below Average"/>
    <n v="0"/>
    <n v="0"/>
    <n v="1"/>
    <n v="1"/>
    <n v="2"/>
    <s v="Less"/>
    <n v="7"/>
    <x v="122"/>
    <n v="2130"/>
    <s v="no"/>
    <n v="58.685446009389672"/>
    <x v="1314"/>
  </r>
  <r>
    <x v="1335"/>
    <n v="80"/>
    <n v="80"/>
    <x v="0"/>
    <x v="1"/>
    <n v="9650"/>
    <x v="0"/>
    <x v="0"/>
    <x v="6"/>
    <s v="NWAmes"/>
    <s v="1Fam"/>
    <n v="67.115548801871967"/>
    <x v="1"/>
    <n v="6"/>
    <s v="Low"/>
    <n v="1977"/>
    <n v="1977"/>
    <n v="1350"/>
    <s v="no"/>
    <s v="Above Average"/>
    <n v="1334"/>
    <n v="0"/>
    <s v="1 Floor"/>
    <n v="1334"/>
    <s v="no"/>
    <s v="Below Average"/>
    <n v="0"/>
    <n v="1"/>
    <n v="2"/>
    <n v="0"/>
    <n v="3"/>
    <s v="More"/>
    <n v="6"/>
    <x v="559"/>
    <n v="2684"/>
    <s v="no"/>
    <n v="62.555886736214603"/>
    <x v="1315"/>
  </r>
  <r>
    <x v="1336"/>
    <n v="87"/>
    <n v="87"/>
    <x v="0"/>
    <x v="1"/>
    <n v="9246"/>
    <x v="0"/>
    <x v="0"/>
    <x v="6"/>
    <s v=""/>
    <s v="Duplex"/>
    <n v="67.115548801871967"/>
    <x v="2"/>
    <n v="5"/>
    <s v="Low"/>
    <n v="1973"/>
    <n v="1973"/>
    <n v="1656"/>
    <s v="no"/>
    <s v="Above Average"/>
    <n v="1656"/>
    <n v="0"/>
    <s v="1 Floor"/>
    <n v="1656"/>
    <s v="no"/>
    <s v="Above Average"/>
    <n v="0"/>
    <n v="0"/>
    <n v="2"/>
    <n v="0"/>
    <n v="2"/>
    <s v="Less"/>
    <n v="8"/>
    <x v="152"/>
    <n v="3312"/>
    <s v="no"/>
    <n v="40.760869565217391"/>
    <x v="187"/>
  </r>
  <r>
    <x v="1337"/>
    <n v="153"/>
    <n v="153"/>
    <x v="1"/>
    <x v="1"/>
    <n v="4118"/>
    <x v="0"/>
    <x v="0"/>
    <x v="7"/>
    <s v="OldTown"/>
    <s v="1Fam"/>
    <n v="57.90974368543602"/>
    <x v="1"/>
    <n v="4"/>
    <s v="Low"/>
    <n v="1941"/>
    <n v="1950"/>
    <n v="693"/>
    <s v="no"/>
    <s v="Below Average"/>
    <n v="693"/>
    <n v="0"/>
    <s v="1 Floor"/>
    <n v="693"/>
    <s v="no"/>
    <s v="Below Average"/>
    <n v="0"/>
    <n v="0"/>
    <n v="1"/>
    <n v="0"/>
    <n v="1"/>
    <s v="Less"/>
    <n v="4"/>
    <x v="628"/>
    <n v="1386"/>
    <s v="no"/>
    <n v="37.878787878787875"/>
    <x v="1316"/>
  </r>
  <r>
    <x v="1338"/>
    <n v="95"/>
    <n v="95"/>
    <x v="0"/>
    <x v="1"/>
    <n v="13450"/>
    <x v="0"/>
    <x v="1"/>
    <x v="0"/>
    <s v="CollgCr"/>
    <s v="1Fam"/>
    <n v="74.535824409408733"/>
    <x v="0"/>
    <n v="7"/>
    <s v="High"/>
    <n v="2002"/>
    <n v="2002"/>
    <n v="916"/>
    <s v="no"/>
    <s v="Below Average"/>
    <n v="920"/>
    <n v="941"/>
    <s v="2 Floors"/>
    <n v="1861"/>
    <s v="no"/>
    <s v="Above Average"/>
    <n v="1"/>
    <n v="0"/>
    <n v="2"/>
    <n v="1"/>
    <n v="4"/>
    <s v="More"/>
    <n v="8"/>
    <x v="7"/>
    <n v="2777"/>
    <s v="no"/>
    <n v="72.020165646380988"/>
    <x v="1317"/>
  </r>
  <r>
    <x v="1339"/>
    <n v="120"/>
    <n v="120"/>
    <x v="1"/>
    <x v="1"/>
    <n v="9560"/>
    <x v="0"/>
    <x v="0"/>
    <x v="0"/>
    <s v="CollgCr"/>
    <s v="1Fam"/>
    <n v="74.535824409408733"/>
    <x v="0"/>
    <n v="5"/>
    <s v="Low"/>
    <n v="1972"/>
    <n v="1972"/>
    <n v="864"/>
    <s v="no"/>
    <s v="Below Average"/>
    <n v="864"/>
    <n v="0"/>
    <s v="1 Floor"/>
    <n v="864"/>
    <s v="no"/>
    <s v="Below Average"/>
    <n v="0"/>
    <n v="0"/>
    <n v="1"/>
    <n v="0"/>
    <n v="1"/>
    <s v="Less"/>
    <n v="5"/>
    <x v="140"/>
    <n v="1728"/>
    <s v="no"/>
    <n v="74.363425925925924"/>
    <x v="1318"/>
  </r>
  <r>
    <x v="1340"/>
    <n v="70"/>
    <n v="70"/>
    <x v="0"/>
    <x v="1"/>
    <n v="8294"/>
    <x v="0"/>
    <x v="0"/>
    <x v="11"/>
    <s v="NAmes"/>
    <s v="1Fam"/>
    <n v="65.191384752822614"/>
    <x v="1"/>
    <n v="4"/>
    <s v="Low"/>
    <n v="1971"/>
    <n v="1971"/>
    <n v="858"/>
    <s v="no"/>
    <s v="Below Average"/>
    <n v="872"/>
    <n v="0"/>
    <s v="1 Floor"/>
    <n v="872"/>
    <s v="no"/>
    <s v="Below Average"/>
    <n v="0"/>
    <n v="0"/>
    <n v="1"/>
    <n v="0"/>
    <n v="1"/>
    <s v="Less"/>
    <n v="5"/>
    <x v="262"/>
    <n v="1730"/>
    <s v="no"/>
    <n v="71.098265895953759"/>
    <x v="1319"/>
  </r>
  <r>
    <x v="1341"/>
    <n v="66"/>
    <n v="66"/>
    <x v="0"/>
    <x v="0"/>
    <n v="13695"/>
    <x v="0"/>
    <x v="1"/>
    <x v="12"/>
    <s v="SawyerW"/>
    <s v="1Fam"/>
    <n v="71.682411868126678"/>
    <x v="0"/>
    <n v="6"/>
    <s v="Low"/>
    <n v="2003"/>
    <n v="2004"/>
    <n v="1114"/>
    <s v="no"/>
    <s v="Above Average"/>
    <n v="1114"/>
    <n v="0"/>
    <s v="1 Floor"/>
    <n v="1114"/>
    <s v="no"/>
    <s v="Below Average"/>
    <n v="1"/>
    <n v="0"/>
    <n v="1"/>
    <n v="0"/>
    <n v="2"/>
    <s v="Less"/>
    <n v="6"/>
    <x v="106"/>
    <n v="2228"/>
    <s v="no"/>
    <n v="69.569120287253142"/>
    <x v="1320"/>
  </r>
  <r>
    <x v="1342"/>
    <s v="NA"/>
    <n v="69"/>
    <x v="0"/>
    <x v="0"/>
    <n v="9375"/>
    <x v="0"/>
    <x v="0"/>
    <x v="0"/>
    <s v="CollgCr"/>
    <s v="1Fam"/>
    <n v="74.535824409408733"/>
    <x v="0"/>
    <n v="8"/>
    <s v="High"/>
    <n v="2002"/>
    <n v="2002"/>
    <n v="1284"/>
    <s v="no"/>
    <s v="Above Average"/>
    <n v="1284"/>
    <n v="885"/>
    <s v="2 Floors"/>
    <n v="2169"/>
    <s v="no"/>
    <s v="Above Average"/>
    <n v="0"/>
    <n v="0"/>
    <n v="2"/>
    <n v="1"/>
    <n v="3"/>
    <s v="More"/>
    <n v="7"/>
    <x v="205"/>
    <n v="3453"/>
    <s v="no"/>
    <n v="66.174341152620912"/>
    <x v="1321"/>
  </r>
  <r>
    <x v="1343"/>
    <n v="57"/>
    <n v="57"/>
    <x v="0"/>
    <x v="0"/>
    <n v="7558"/>
    <x v="0"/>
    <x v="0"/>
    <x v="2"/>
    <s v="Crawfor"/>
    <s v="1Fam"/>
    <n v="74.989820121918996"/>
    <x v="0"/>
    <n v="6"/>
    <s v="Low"/>
    <n v="1928"/>
    <n v="1950"/>
    <n v="896"/>
    <s v="no"/>
    <s v="Below Average"/>
    <n v="1172"/>
    <n v="741"/>
    <s v="2 Floors"/>
    <n v="1913"/>
    <s v="no"/>
    <s v="Above Average"/>
    <n v="0"/>
    <n v="0"/>
    <n v="1"/>
    <n v="1"/>
    <n v="2"/>
    <s v="Less"/>
    <n v="9"/>
    <x v="48"/>
    <n v="2809"/>
    <s v="no"/>
    <n v="63.011747953008189"/>
    <x v="1322"/>
  </r>
  <r>
    <x v="1344"/>
    <n v="85"/>
    <n v="85"/>
    <x v="0"/>
    <x v="1"/>
    <n v="11103"/>
    <x v="0"/>
    <x v="1"/>
    <x v="0"/>
    <s v="CollgCr"/>
    <s v="1Fam"/>
    <n v="74.535824409408733"/>
    <x v="0"/>
    <n v="7"/>
    <s v="High"/>
    <n v="2006"/>
    <n v="2006"/>
    <n v="728"/>
    <s v="no"/>
    <s v="Below Average"/>
    <n v="728"/>
    <n v="728"/>
    <s v="2 Floors"/>
    <n v="1456"/>
    <s v="no"/>
    <s v="Below Average"/>
    <n v="0"/>
    <n v="0"/>
    <n v="2"/>
    <n v="1"/>
    <n v="3"/>
    <s v="More"/>
    <n v="8"/>
    <x v="629"/>
    <n v="2184"/>
    <s v="no"/>
    <n v="71.353021978021971"/>
    <x v="1323"/>
  </r>
  <r>
    <x v="1345"/>
    <n v="50"/>
    <n v="50"/>
    <x v="0"/>
    <x v="0"/>
    <n v="6000"/>
    <x v="0"/>
    <x v="0"/>
    <x v="7"/>
    <s v="OldTown"/>
    <s v="1Fam"/>
    <n v="57.90974368543602"/>
    <x v="1"/>
    <n v="4"/>
    <s v="Low"/>
    <n v="1920"/>
    <n v="1950"/>
    <n v="960"/>
    <s v="no"/>
    <s v="Below Average"/>
    <n v="960"/>
    <n v="0"/>
    <s v="1 Floor"/>
    <n v="960"/>
    <s v="no"/>
    <s v="Below Average"/>
    <n v="0"/>
    <n v="0"/>
    <n v="1"/>
    <n v="0"/>
    <n v="1"/>
    <s v="Less"/>
    <n v="5"/>
    <x v="630"/>
    <n v="1920"/>
    <s v="no"/>
    <n v="56.510416666666664"/>
    <x v="1324"/>
  </r>
  <r>
    <x v="1346"/>
    <s v="NA"/>
    <n v="69"/>
    <x v="0"/>
    <x v="0"/>
    <n v="20781"/>
    <x v="1"/>
    <x v="1"/>
    <x v="6"/>
    <s v="NWAmes"/>
    <s v="1Fam"/>
    <n v="67.115548801871967"/>
    <x v="1"/>
    <n v="7"/>
    <s v="High"/>
    <n v="1968"/>
    <n v="2003"/>
    <n v="1568"/>
    <s v="no"/>
    <s v="Above Average"/>
    <n v="2156"/>
    <n v="0"/>
    <s v="1 Floor"/>
    <n v="2156"/>
    <s v="no"/>
    <s v="Above Average"/>
    <n v="0"/>
    <n v="0"/>
    <n v="2"/>
    <n v="0"/>
    <n v="2"/>
    <s v="Less"/>
    <n v="9"/>
    <x v="190"/>
    <n v="3724"/>
    <s v="no"/>
    <n v="70.488721804511272"/>
    <x v="1325"/>
  </r>
  <r>
    <x v="1347"/>
    <n v="93"/>
    <n v="93"/>
    <x v="0"/>
    <x v="1"/>
    <n v="15306"/>
    <x v="0"/>
    <x v="1"/>
    <x v="16"/>
    <s v="Timber"/>
    <s v="1Fam"/>
    <n v="78.098980385544763"/>
    <x v="0"/>
    <n v="8"/>
    <s v="High"/>
    <n v="2006"/>
    <n v="2007"/>
    <n v="1732"/>
    <s v="no"/>
    <s v="Above Average"/>
    <n v="1776"/>
    <n v="0"/>
    <s v="1 Floor"/>
    <n v="1776"/>
    <s v="no"/>
    <s v="Above Average"/>
    <n v="1"/>
    <n v="0"/>
    <n v="2"/>
    <n v="0"/>
    <n v="3"/>
    <s v="More"/>
    <n v="7"/>
    <x v="631"/>
    <n v="3508"/>
    <s v="no"/>
    <n v="80.804732041049036"/>
    <x v="1326"/>
  </r>
  <r>
    <x v="1348"/>
    <s v="NA"/>
    <n v="69"/>
    <x v="0"/>
    <x v="0"/>
    <n v="16196"/>
    <x v="0"/>
    <x v="1"/>
    <x v="12"/>
    <s v="SawyerW"/>
    <s v="1Fam"/>
    <n v="71.682411868126678"/>
    <x v="0"/>
    <n v="7"/>
    <s v="High"/>
    <n v="1998"/>
    <n v="1998"/>
    <n v="1482"/>
    <s v="no"/>
    <s v="Above Average"/>
    <n v="1494"/>
    <n v="0"/>
    <s v="1 Floor"/>
    <n v="1494"/>
    <s v="no"/>
    <s v="Below Average"/>
    <n v="1"/>
    <n v="0"/>
    <n v="2"/>
    <n v="0"/>
    <n v="3"/>
    <s v="More"/>
    <n v="5"/>
    <x v="141"/>
    <n v="2976"/>
    <s v="no"/>
    <n v="72.244623655913983"/>
    <x v="1327"/>
  </r>
  <r>
    <x v="1349"/>
    <n v="50"/>
    <n v="50"/>
    <x v="0"/>
    <x v="0"/>
    <n v="5250"/>
    <x v="0"/>
    <x v="0"/>
    <x v="7"/>
    <s v="OldTown"/>
    <s v="1Fam"/>
    <n v="57.90974368543602"/>
    <x v="1"/>
    <n v="8"/>
    <s v="High"/>
    <n v="1872"/>
    <n v="1987"/>
    <n v="684"/>
    <s v="no"/>
    <s v="Below Average"/>
    <n v="938"/>
    <n v="1215"/>
    <s v="2 Floors"/>
    <n v="2358"/>
    <s v="no"/>
    <s v="Above Average"/>
    <n v="0"/>
    <n v="0"/>
    <n v="2"/>
    <n v="0"/>
    <n v="2"/>
    <s v="Less"/>
    <n v="8"/>
    <x v="125"/>
    <n v="3042"/>
    <s v="no"/>
    <n v="40.1051939513478"/>
    <x v="1328"/>
  </r>
  <r>
    <x v="1350"/>
    <n v="91"/>
    <n v="91"/>
    <x v="0"/>
    <x v="1"/>
    <n v="11643"/>
    <x v="0"/>
    <x v="1"/>
    <x v="11"/>
    <s v=""/>
    <s v="Duplex"/>
    <n v="65.191384752822614"/>
    <x v="2"/>
    <n v="5"/>
    <s v="Low"/>
    <n v="1969"/>
    <n v="1969"/>
    <n v="1248"/>
    <s v="no"/>
    <s v="Above Average"/>
    <n v="1338"/>
    <n v="1296"/>
    <s v="2 Floors"/>
    <n v="2634"/>
    <s v="no"/>
    <s v="Above Average"/>
    <n v="1"/>
    <n v="1"/>
    <n v="2"/>
    <n v="2"/>
    <n v="6"/>
    <s v="More"/>
    <n v="12"/>
    <x v="7"/>
    <n v="3882"/>
    <s v="no"/>
    <n v="51.519835136527561"/>
    <x v="1329"/>
  </r>
  <r>
    <x v="1351"/>
    <n v="70"/>
    <n v="70"/>
    <x v="0"/>
    <x v="1"/>
    <n v="9247"/>
    <x v="0"/>
    <x v="0"/>
    <x v="11"/>
    <s v="NAmes"/>
    <s v="1Fam"/>
    <n v="65.191384752822614"/>
    <x v="1"/>
    <n v="6"/>
    <s v="Low"/>
    <n v="1962"/>
    <n v="1962"/>
    <n v="858"/>
    <s v="no"/>
    <s v="Below Average"/>
    <n v="858"/>
    <n v="858"/>
    <s v="2 Floors"/>
    <n v="1716"/>
    <s v="no"/>
    <s v="Above Average"/>
    <n v="0"/>
    <n v="0"/>
    <n v="1"/>
    <n v="1"/>
    <n v="2"/>
    <s v="Less"/>
    <n v="8"/>
    <x v="118"/>
    <n v="2574"/>
    <s v="no"/>
    <n v="66.43356643356644"/>
    <x v="1330"/>
  </r>
  <r>
    <x v="1352"/>
    <n v="50"/>
    <n v="50"/>
    <x v="0"/>
    <x v="0"/>
    <n v="6000"/>
    <x v="0"/>
    <x v="0"/>
    <x v="8"/>
    <s v="BrkSide"/>
    <s v="1Fam"/>
    <n v="64.919237492322253"/>
    <x v="1"/>
    <n v="6"/>
    <s v="Low"/>
    <n v="1937"/>
    <n v="2000"/>
    <n v="698"/>
    <s v="no"/>
    <s v="Below Average"/>
    <n v="786"/>
    <n v="390"/>
    <s v="2 Floors"/>
    <n v="1176"/>
    <s v="no"/>
    <s v="Below Average"/>
    <n v="0"/>
    <n v="0"/>
    <n v="1"/>
    <n v="0"/>
    <n v="1"/>
    <s v="Less"/>
    <n v="4"/>
    <x v="451"/>
    <n v="1874"/>
    <s v="no"/>
    <n v="71.985058697972249"/>
    <x v="1331"/>
  </r>
  <r>
    <x v="1353"/>
    <n v="56"/>
    <n v="56"/>
    <x v="0"/>
    <x v="0"/>
    <n v="14720"/>
    <x v="0"/>
    <x v="1"/>
    <x v="3"/>
    <s v="NoRidge"/>
    <s v="1Fam"/>
    <n v="82.673563019433331"/>
    <x v="0"/>
    <n v="8"/>
    <s v="High"/>
    <n v="1995"/>
    <n v="1996"/>
    <n v="2033"/>
    <s v="no"/>
    <s v="Above Average"/>
    <n v="2053"/>
    <n v="1185"/>
    <s v="2 Floors"/>
    <n v="3238"/>
    <s v="yes"/>
    <s v="Above Average"/>
    <n v="1"/>
    <n v="0"/>
    <n v="2"/>
    <n v="1"/>
    <n v="4"/>
    <s v="More"/>
    <n v="9"/>
    <x v="632"/>
    <n v="5271"/>
    <s v="yes"/>
    <n v="77.784101688484157"/>
    <x v="1332"/>
  </r>
  <r>
    <x v="1354"/>
    <s v="NA"/>
    <n v="69"/>
    <x v="0"/>
    <x v="0"/>
    <n v="10316"/>
    <x v="0"/>
    <x v="0"/>
    <x v="0"/>
    <s v="CollgCr"/>
    <s v="1Fam"/>
    <n v="74.535824409408733"/>
    <x v="0"/>
    <n v="7"/>
    <s v="High"/>
    <n v="2000"/>
    <n v="2000"/>
    <n v="992"/>
    <s v="no"/>
    <s v="Below Average"/>
    <n v="992"/>
    <n v="873"/>
    <s v="2 Floors"/>
    <n v="1865"/>
    <s v="no"/>
    <s v="Above Average"/>
    <n v="1"/>
    <n v="0"/>
    <n v="2"/>
    <n v="1"/>
    <n v="4"/>
    <s v="More"/>
    <n v="7"/>
    <x v="127"/>
    <n v="2857"/>
    <s v="no"/>
    <n v="82.254112705635279"/>
    <x v="1333"/>
  </r>
  <r>
    <x v="1355"/>
    <n v="102"/>
    <n v="102"/>
    <x v="0"/>
    <x v="1"/>
    <n v="10192"/>
    <x v="0"/>
    <x v="0"/>
    <x v="6"/>
    <s v="NWAmes"/>
    <s v="1Fam"/>
    <n v="67.115548801871967"/>
    <x v="1"/>
    <n v="7"/>
    <s v="High"/>
    <n v="1968"/>
    <n v="1992"/>
    <n v="570"/>
    <s v="no"/>
    <s v="Below Average"/>
    <n v="1222"/>
    <n v="698"/>
    <s v="2 Floors"/>
    <n v="1920"/>
    <s v="no"/>
    <s v="Above Average"/>
    <n v="0"/>
    <n v="0"/>
    <n v="3"/>
    <n v="0"/>
    <n v="3"/>
    <s v="More"/>
    <n v="8"/>
    <x v="40"/>
    <n v="2490"/>
    <s v="no"/>
    <n v="68.273092369477908"/>
    <x v="1334"/>
  </r>
  <r>
    <x v="1356"/>
    <s v="NA"/>
    <n v="69"/>
    <x v="0"/>
    <x v="0"/>
    <n v="9477"/>
    <x v="0"/>
    <x v="0"/>
    <x v="11"/>
    <s v="NAmes"/>
    <s v="1Fam"/>
    <n v="65.191384752822614"/>
    <x v="1"/>
    <n v="5"/>
    <s v="Low"/>
    <n v="1966"/>
    <n v="1966"/>
    <n v="864"/>
    <s v="no"/>
    <s v="Below Average"/>
    <n v="892"/>
    <n v="0"/>
    <s v="1 Floor"/>
    <n v="892"/>
    <s v="no"/>
    <s v="Below Average"/>
    <n v="0"/>
    <n v="0"/>
    <n v="1"/>
    <n v="0"/>
    <n v="1"/>
    <s v="Less"/>
    <n v="5"/>
    <x v="50"/>
    <n v="1756"/>
    <s v="no"/>
    <n v="62.642369020501135"/>
    <x v="1335"/>
  </r>
  <r>
    <x v="1357"/>
    <s v="NA"/>
    <n v="69"/>
    <x v="0"/>
    <x v="0"/>
    <n v="12537"/>
    <x v="0"/>
    <x v="1"/>
    <x v="11"/>
    <s v="NAmes"/>
    <s v="1Fam"/>
    <n v="65.191384752822614"/>
    <x v="1"/>
    <n v="5"/>
    <s v="Low"/>
    <n v="1971"/>
    <n v="2008"/>
    <n v="1078"/>
    <s v="no"/>
    <s v="Above Average"/>
    <n v="1078"/>
    <n v="0"/>
    <s v="1 Floor"/>
    <n v="1078"/>
    <s v="no"/>
    <s v="Below Average"/>
    <n v="1"/>
    <n v="0"/>
    <n v="1"/>
    <n v="1"/>
    <n v="3"/>
    <s v="More"/>
    <n v="6"/>
    <x v="219"/>
    <n v="2156"/>
    <s v="no"/>
    <n v="69.526901669758814"/>
    <x v="1336"/>
  </r>
  <r>
    <x v="1358"/>
    <s v="NA"/>
    <n v="69"/>
    <x v="0"/>
    <x v="0"/>
    <n v="2117"/>
    <x v="0"/>
    <x v="0"/>
    <x v="5"/>
    <s v=""/>
    <s v="Twnhs"/>
    <n v="83.140020408338017"/>
    <x v="2"/>
    <n v="6"/>
    <s v="Low"/>
    <n v="2000"/>
    <n v="2000"/>
    <n v="756"/>
    <s v="no"/>
    <s v="Below Average"/>
    <n v="769"/>
    <n v="804"/>
    <s v="2 Floors"/>
    <n v="1573"/>
    <s v="no"/>
    <s v="Above Average"/>
    <n v="0"/>
    <n v="0"/>
    <n v="2"/>
    <n v="1"/>
    <n v="3"/>
    <s v="More"/>
    <n v="5"/>
    <x v="253"/>
    <n v="2329"/>
    <s v="no"/>
    <n v="76.21296693860026"/>
    <x v="1337"/>
  </r>
  <r>
    <x v="1359"/>
    <n v="129"/>
    <n v="129"/>
    <x v="1"/>
    <x v="1"/>
    <n v="16737"/>
    <x v="0"/>
    <x v="1"/>
    <x v="10"/>
    <s v="NridgHt"/>
    <s v="1Fam"/>
    <n v="92.435750489847905"/>
    <x v="0"/>
    <n v="9"/>
    <s v="High"/>
    <n v="2004"/>
    <n v="2005"/>
    <n v="1980"/>
    <s v="no"/>
    <s v="Above Average"/>
    <n v="1980"/>
    <n v="0"/>
    <s v="1 Floor"/>
    <n v="1980"/>
    <s v="no"/>
    <s v="Above Average"/>
    <n v="1"/>
    <n v="0"/>
    <n v="2"/>
    <n v="0"/>
    <n v="3"/>
    <s v="More"/>
    <n v="8"/>
    <x v="155"/>
    <n v="3960"/>
    <s v="no"/>
    <n v="79.545454545454547"/>
    <x v="1338"/>
  </r>
  <r>
    <x v="1360"/>
    <n v="51"/>
    <n v="51"/>
    <x v="0"/>
    <x v="0"/>
    <n v="9842"/>
    <x v="0"/>
    <x v="0"/>
    <x v="23"/>
    <s v="SWISU"/>
    <s v="1Fam"/>
    <n v="56.717772915383847"/>
    <x v="1"/>
    <n v="5"/>
    <s v="Low"/>
    <n v="1921"/>
    <n v="1998"/>
    <n v="612"/>
    <s v="no"/>
    <s v="Below Average"/>
    <n v="990"/>
    <n v="1611"/>
    <s v="2 Floors"/>
    <n v="2601"/>
    <s v="no"/>
    <s v="Above Average"/>
    <n v="0"/>
    <n v="0"/>
    <n v="3"/>
    <n v="1"/>
    <n v="4"/>
    <s v="More"/>
    <n v="8"/>
    <x v="430"/>
    <n v="3213"/>
    <s v="no"/>
    <n v="58.823529411764703"/>
    <x v="975"/>
  </r>
  <r>
    <x v="1361"/>
    <n v="124"/>
    <n v="124"/>
    <x v="1"/>
    <x v="1"/>
    <n v="16158"/>
    <x v="0"/>
    <x v="1"/>
    <x v="18"/>
    <s v="StoneBr"/>
    <s v="1Fam"/>
    <n v="100.53527892314388"/>
    <x v="0"/>
    <n v="7"/>
    <s v="High"/>
    <n v="2005"/>
    <n v="2005"/>
    <n v="1530"/>
    <s v="no"/>
    <s v="Above Average"/>
    <n v="1530"/>
    <n v="0"/>
    <s v="1 Floor"/>
    <n v="1530"/>
    <s v="no"/>
    <s v="Above Average"/>
    <n v="1"/>
    <n v="0"/>
    <n v="2"/>
    <n v="0"/>
    <n v="3"/>
    <s v="More"/>
    <n v="7"/>
    <x v="79"/>
    <n v="3060"/>
    <s v="no"/>
    <n v="84.967320261437905"/>
    <x v="1339"/>
  </r>
  <r>
    <x v="1362"/>
    <s v="NA"/>
    <n v="69"/>
    <x v="0"/>
    <x v="0"/>
    <n v="12513"/>
    <x v="0"/>
    <x v="1"/>
    <x v="11"/>
    <s v="NAmes"/>
    <s v="1Fam"/>
    <n v="65.191384752822614"/>
    <x v="1"/>
    <n v="4"/>
    <s v="Low"/>
    <n v="1920"/>
    <n v="2007"/>
    <n v="715"/>
    <s v="no"/>
    <s v="Below Average"/>
    <n v="1281"/>
    <n v="457"/>
    <s v="2 Floors"/>
    <n v="1738"/>
    <s v="no"/>
    <s v="Above Average"/>
    <n v="0"/>
    <n v="0"/>
    <n v="2"/>
    <n v="0"/>
    <n v="2"/>
    <s v="Less"/>
    <n v="7"/>
    <x v="593"/>
    <n v="2453"/>
    <s v="no"/>
    <n v="42.763962494904199"/>
    <x v="1340"/>
  </r>
  <r>
    <x v="1363"/>
    <n v="73"/>
    <n v="73"/>
    <x v="0"/>
    <x v="1"/>
    <n v="8499"/>
    <x v="0"/>
    <x v="0"/>
    <x v="17"/>
    <s v="Gilbert"/>
    <s v="1Fam"/>
    <n v="77.47396854876844"/>
    <x v="0"/>
    <n v="6"/>
    <s v="Low"/>
    <n v="2006"/>
    <n v="2007"/>
    <n v="616"/>
    <s v="no"/>
    <s v="Below Average"/>
    <n v="616"/>
    <n v="796"/>
    <s v="2 Floors"/>
    <n v="1412"/>
    <s v="no"/>
    <s v="Below Average"/>
    <n v="0"/>
    <n v="0"/>
    <n v="2"/>
    <n v="1"/>
    <n v="3"/>
    <s v="More"/>
    <n v="6"/>
    <x v="633"/>
    <n v="2028"/>
    <s v="no"/>
    <n v="77.38264299802762"/>
    <x v="1341"/>
  </r>
  <r>
    <x v="1364"/>
    <n v="30"/>
    <n v="30"/>
    <x v="1"/>
    <x v="0"/>
    <n v="3180"/>
    <x v="0"/>
    <x v="0"/>
    <x v="5"/>
    <s v=""/>
    <s v="TwnhsE"/>
    <n v="83.140020408338017"/>
    <x v="2"/>
    <n v="7"/>
    <s v="High"/>
    <n v="2005"/>
    <n v="2005"/>
    <n v="600"/>
    <s v="no"/>
    <s v="Below Average"/>
    <n v="520"/>
    <n v="600"/>
    <s v="2 Floors"/>
    <n v="1200"/>
    <s v="no"/>
    <s v="Below Average"/>
    <n v="0"/>
    <n v="0"/>
    <n v="2"/>
    <n v="1"/>
    <n v="3"/>
    <s v="More"/>
    <n v="4"/>
    <x v="634"/>
    <n v="1800"/>
    <s v="no"/>
    <n v="80.084444444444443"/>
    <x v="1342"/>
  </r>
  <r>
    <x v="1365"/>
    <s v="NA"/>
    <n v="69"/>
    <x v="0"/>
    <x v="0"/>
    <n v="7500"/>
    <x v="0"/>
    <x v="0"/>
    <x v="5"/>
    <s v="Somerst"/>
    <s v="1Fam"/>
    <n v="83.140020408338017"/>
    <x v="0"/>
    <n v="7"/>
    <s v="High"/>
    <n v="2000"/>
    <n v="2000"/>
    <n v="814"/>
    <s v="no"/>
    <s v="Below Average"/>
    <n v="814"/>
    <n v="860"/>
    <s v="2 Floors"/>
    <n v="1674"/>
    <s v="no"/>
    <s v="Above Average"/>
    <n v="1"/>
    <n v="0"/>
    <n v="2"/>
    <n v="1"/>
    <n v="4"/>
    <s v="More"/>
    <n v="7"/>
    <x v="635"/>
    <n v="2488"/>
    <s v="no"/>
    <n v="86.816720257234721"/>
    <x v="1074"/>
  </r>
  <r>
    <x v="1366"/>
    <n v="68"/>
    <n v="68"/>
    <x v="0"/>
    <x v="0"/>
    <n v="9179"/>
    <x v="0"/>
    <x v="0"/>
    <x v="0"/>
    <s v="CollgCr"/>
    <s v="1Fam"/>
    <n v="74.535824409408733"/>
    <x v="0"/>
    <n v="7"/>
    <s v="High"/>
    <n v="1999"/>
    <n v="1999"/>
    <n v="873"/>
    <s v="no"/>
    <s v="Below Average"/>
    <n v="882"/>
    <n v="908"/>
    <s v="2 Floors"/>
    <n v="1790"/>
    <s v="no"/>
    <s v="Above Average"/>
    <n v="1"/>
    <n v="0"/>
    <n v="2"/>
    <n v="1"/>
    <n v="4"/>
    <s v="More"/>
    <n v="7"/>
    <x v="507"/>
    <n v="2663"/>
    <s v="no"/>
    <n v="72.474652647390158"/>
    <x v="1343"/>
  </r>
  <r>
    <x v="1367"/>
    <n v="41"/>
    <n v="41"/>
    <x v="0"/>
    <x v="0"/>
    <n v="2665"/>
    <x v="0"/>
    <x v="0"/>
    <x v="14"/>
    <s v=""/>
    <s v="TwnhsE"/>
    <s v=""/>
    <x v="2"/>
    <n v="5"/>
    <s v="Low"/>
    <n v="1977"/>
    <n v="1977"/>
    <n v="757"/>
    <s v="no"/>
    <s v="Below Average"/>
    <n v="925"/>
    <n v="550"/>
    <s v="2 Floors"/>
    <n v="1475"/>
    <s v="no"/>
    <s v="Below Average"/>
    <n v="0"/>
    <n v="0"/>
    <n v="2"/>
    <n v="0"/>
    <n v="2"/>
    <s v="Less"/>
    <n v="6"/>
    <x v="47"/>
    <n v="2232"/>
    <s v="no"/>
    <n v="56.899641577060933"/>
    <x v="1344"/>
  </r>
  <r>
    <x v="1368"/>
    <s v="NA"/>
    <n v="69"/>
    <x v="0"/>
    <x v="0"/>
    <n v="4435"/>
    <x v="0"/>
    <x v="0"/>
    <x v="0"/>
    <s v=""/>
    <s v="TwnhsE"/>
    <n v="74.535824409408733"/>
    <x v="2"/>
    <n v="6"/>
    <s v="Low"/>
    <n v="2003"/>
    <n v="2004"/>
    <n v="848"/>
    <s v="no"/>
    <s v="Below Average"/>
    <n v="848"/>
    <n v="0"/>
    <s v="1 Floor"/>
    <n v="848"/>
    <s v="no"/>
    <s v="Below Average"/>
    <n v="1"/>
    <n v="0"/>
    <n v="1"/>
    <n v="0"/>
    <n v="2"/>
    <s v="Less"/>
    <n v="4"/>
    <x v="12"/>
    <n v="1696"/>
    <s v="no"/>
    <n v="84.905660377358487"/>
    <x v="1345"/>
  </r>
  <r>
    <x v="1369"/>
    <n v="48"/>
    <n v="48"/>
    <x v="0"/>
    <x v="0"/>
    <n v="10635"/>
    <x v="0"/>
    <x v="1"/>
    <x v="0"/>
    <s v="CollgCr"/>
    <s v="1Fam"/>
    <n v="74.535824409408733"/>
    <x v="0"/>
    <n v="8"/>
    <s v="High"/>
    <n v="2003"/>
    <n v="2003"/>
    <n v="1657"/>
    <s v="no"/>
    <s v="Above Average"/>
    <n v="1668"/>
    <n v="0"/>
    <s v="1 Floor"/>
    <n v="1668"/>
    <s v="no"/>
    <s v="Above Average"/>
    <n v="1"/>
    <n v="0"/>
    <n v="2"/>
    <n v="0"/>
    <n v="3"/>
    <s v="More"/>
    <n v="8"/>
    <x v="537"/>
    <n v="3325"/>
    <s v="no"/>
    <n v="69.774436090225564"/>
    <x v="1346"/>
  </r>
  <r>
    <x v="1370"/>
    <n v="90"/>
    <n v="90"/>
    <x v="0"/>
    <x v="1"/>
    <n v="5400"/>
    <x v="0"/>
    <x v="0"/>
    <x v="7"/>
    <s v="OldTown"/>
    <s v="1Fam"/>
    <n v="57.90974368543602"/>
    <x v="1"/>
    <n v="4"/>
    <s v="Low"/>
    <n v="1920"/>
    <n v="1950"/>
    <n v="840"/>
    <s v="no"/>
    <s v="Below Average"/>
    <n v="840"/>
    <n v="534"/>
    <s v="2 Floors"/>
    <n v="1374"/>
    <s v="no"/>
    <s v="Below Average"/>
    <n v="0"/>
    <n v="0"/>
    <n v="1"/>
    <n v="0"/>
    <n v="1"/>
    <s v="Less"/>
    <n v="6"/>
    <x v="123"/>
    <n v="2214"/>
    <s v="no"/>
    <n v="47.425474254742547"/>
    <x v="1347"/>
  </r>
  <r>
    <x v="1371"/>
    <n v="80"/>
    <n v="80"/>
    <x v="0"/>
    <x v="1"/>
    <n v="9600"/>
    <x v="0"/>
    <x v="0"/>
    <x v="11"/>
    <s v="NAmes"/>
    <s v="1Fam"/>
    <n v="65.191384752822614"/>
    <x v="1"/>
    <n v="6"/>
    <s v="Low"/>
    <n v="1955"/>
    <n v="1996"/>
    <n v="992"/>
    <s v="no"/>
    <s v="Below Average"/>
    <n v="1661"/>
    <n v="0"/>
    <s v="1 Floor"/>
    <n v="1661"/>
    <s v="no"/>
    <s v="Above Average"/>
    <n v="1"/>
    <n v="0"/>
    <n v="1"/>
    <n v="0"/>
    <n v="2"/>
    <s v="Less"/>
    <n v="8"/>
    <x v="32"/>
    <n v="2653"/>
    <s v="no"/>
    <n v="62.382208820203545"/>
    <x v="1348"/>
  </r>
  <r>
    <x v="1372"/>
    <n v="75"/>
    <n v="75"/>
    <x v="0"/>
    <x v="1"/>
    <n v="9750"/>
    <x v="0"/>
    <x v="0"/>
    <x v="0"/>
    <s v="CollgCr"/>
    <s v="1Fam"/>
    <n v="74.535824409408733"/>
    <x v="0"/>
    <n v="7"/>
    <s v="High"/>
    <n v="1998"/>
    <n v="1998"/>
    <n v="1108"/>
    <s v="no"/>
    <s v="Above Average"/>
    <n v="1108"/>
    <n v="989"/>
    <s v="2 Floors"/>
    <n v="2097"/>
    <s v="no"/>
    <s v="Above Average"/>
    <n v="1"/>
    <n v="0"/>
    <n v="2"/>
    <n v="1"/>
    <n v="4"/>
    <s v="More"/>
    <n v="8"/>
    <x v="636"/>
    <n v="3205"/>
    <s v="no"/>
    <n v="85.585023400936038"/>
    <x v="1349"/>
  </r>
  <r>
    <x v="1373"/>
    <s v="NA"/>
    <n v="69"/>
    <x v="0"/>
    <x v="0"/>
    <n v="11400"/>
    <x v="0"/>
    <x v="1"/>
    <x v="3"/>
    <s v="NoRidge"/>
    <s v="1Fam"/>
    <n v="82.673563019433331"/>
    <x v="0"/>
    <n v="10"/>
    <s v="High"/>
    <n v="2001"/>
    <n v="2002"/>
    <n v="2633"/>
    <s v="yes"/>
    <s v="Above Average"/>
    <n v="2633"/>
    <n v="0"/>
    <s v="1 Floor"/>
    <n v="2633"/>
    <s v="no"/>
    <s v="Above Average"/>
    <n v="1"/>
    <n v="0"/>
    <n v="2"/>
    <n v="1"/>
    <n v="4"/>
    <s v="More"/>
    <n v="8"/>
    <x v="637"/>
    <n v="5266"/>
    <s v="yes"/>
    <n v="88.58716293201671"/>
    <x v="1350"/>
  </r>
  <r>
    <x v="1374"/>
    <n v="85"/>
    <n v="85"/>
    <x v="0"/>
    <x v="1"/>
    <n v="10625"/>
    <x v="0"/>
    <x v="1"/>
    <x v="5"/>
    <s v="Somerst"/>
    <s v="1Fam"/>
    <n v="83.140020408338017"/>
    <x v="0"/>
    <n v="7"/>
    <s v="High"/>
    <n v="2005"/>
    <n v="2005"/>
    <n v="1026"/>
    <s v="no"/>
    <s v="Below Average"/>
    <n v="1026"/>
    <n v="932"/>
    <s v="2 Floors"/>
    <n v="1958"/>
    <s v="no"/>
    <s v="Above Average"/>
    <n v="0"/>
    <n v="0"/>
    <n v="2"/>
    <n v="1"/>
    <n v="3"/>
    <s v="More"/>
    <n v="9"/>
    <x v="4"/>
    <n v="2984"/>
    <s v="no"/>
    <n v="83.780160857908854"/>
    <x v="1351"/>
  </r>
  <r>
    <x v="1375"/>
    <n v="89"/>
    <n v="89"/>
    <x v="0"/>
    <x v="1"/>
    <n v="10991"/>
    <x v="0"/>
    <x v="1"/>
    <x v="16"/>
    <s v="Timber"/>
    <s v="1Fam"/>
    <n v="78.098980385544763"/>
    <x v="0"/>
    <n v="8"/>
    <s v="High"/>
    <n v="2007"/>
    <n v="2007"/>
    <n v="1571"/>
    <s v="no"/>
    <s v="Above Average"/>
    <n v="1571"/>
    <n v="0"/>
    <s v="1 Floor"/>
    <n v="1571"/>
    <s v="no"/>
    <s v="Above Average"/>
    <n v="0"/>
    <n v="0"/>
    <n v="2"/>
    <n v="0"/>
    <n v="2"/>
    <s v="Less"/>
    <n v="7"/>
    <x v="142"/>
    <n v="3142"/>
    <s v="no"/>
    <n v="76.06619987269255"/>
    <x v="1352"/>
  </r>
  <r>
    <x v="1376"/>
    <n v="52"/>
    <n v="52"/>
    <x v="0"/>
    <x v="0"/>
    <n v="6292"/>
    <x v="0"/>
    <x v="0"/>
    <x v="23"/>
    <s v="SWISU"/>
    <s v="1Fam"/>
    <n v="56.717772915383847"/>
    <x v="1"/>
    <n v="6"/>
    <s v="Low"/>
    <n v="1930"/>
    <n v="1950"/>
    <n v="768"/>
    <s v="no"/>
    <s v="Below Average"/>
    <n v="790"/>
    <n v="0"/>
    <s v="1 Floor"/>
    <n v="790"/>
    <s v="no"/>
    <s v="Below Average"/>
    <n v="0"/>
    <n v="0"/>
    <n v="1"/>
    <n v="0"/>
    <n v="1"/>
    <s v="Less"/>
    <n v="4"/>
    <x v="71"/>
    <n v="1558"/>
    <s v="no"/>
    <n v="58.408215661103981"/>
    <x v="1353"/>
  </r>
  <r>
    <x v="1377"/>
    <n v="60"/>
    <n v="60"/>
    <x v="0"/>
    <x v="0"/>
    <n v="10998"/>
    <x v="0"/>
    <x v="1"/>
    <x v="15"/>
    <s v="Edwards"/>
    <s v="1Fam"/>
    <n v="61.772149970231268"/>
    <x v="1"/>
    <n v="5"/>
    <s v="Low"/>
    <n v="1941"/>
    <n v="1960"/>
    <n v="984"/>
    <s v="no"/>
    <s v="Below Average"/>
    <n v="984"/>
    <n v="620"/>
    <s v="2 Floors"/>
    <n v="1604"/>
    <s v="no"/>
    <s v="Above Average"/>
    <n v="0"/>
    <n v="0"/>
    <n v="2"/>
    <n v="0"/>
    <n v="2"/>
    <s v="Less"/>
    <n v="6"/>
    <x v="528"/>
    <n v="2588"/>
    <s v="no"/>
    <n v="45.208655332302939"/>
    <x v="1354"/>
  </r>
  <r>
    <x v="1378"/>
    <n v="21"/>
    <n v="21"/>
    <x v="1"/>
    <x v="0"/>
    <n v="1953"/>
    <x v="0"/>
    <x v="0"/>
    <x v="22"/>
    <s v=""/>
    <s v="Twnhs"/>
    <s v=""/>
    <x v="2"/>
    <n v="6"/>
    <s v="Low"/>
    <n v="1973"/>
    <n v="1973"/>
    <n v="483"/>
    <s v="no"/>
    <s v="Below Average"/>
    <n v="483"/>
    <n v="504"/>
    <s v="2 Floors"/>
    <n v="987"/>
    <s v="no"/>
    <s v="Below Average"/>
    <n v="0"/>
    <n v="0"/>
    <n v="1"/>
    <n v="1"/>
    <n v="2"/>
    <s v="Less"/>
    <n v="5"/>
    <x v="91"/>
    <n v="1470"/>
    <s v="no"/>
    <n v="56.462585034013607"/>
    <x v="1355"/>
  </r>
  <r>
    <x v="1379"/>
    <n v="73"/>
    <n v="73"/>
    <x v="0"/>
    <x v="1"/>
    <n v="9735"/>
    <x v="0"/>
    <x v="0"/>
    <x v="16"/>
    <s v="Timber"/>
    <s v="1Fam"/>
    <n v="78.098980385544763"/>
    <x v="0"/>
    <n v="5"/>
    <s v="Low"/>
    <n v="2006"/>
    <n v="2007"/>
    <n v="384"/>
    <s v="no"/>
    <s v="Below Average"/>
    <n v="754"/>
    <n v="640"/>
    <s v="2 Floors"/>
    <n v="1394"/>
    <s v="no"/>
    <s v="Below Average"/>
    <n v="0"/>
    <n v="0"/>
    <n v="2"/>
    <n v="1"/>
    <n v="3"/>
    <s v="More"/>
    <n v="7"/>
    <x v="522"/>
    <n v="1778"/>
    <s v="no"/>
    <n v="94.206974128233966"/>
    <x v="1356"/>
  </r>
  <r>
    <x v="1380"/>
    <n v="45"/>
    <n v="45"/>
    <x v="0"/>
    <x v="0"/>
    <n v="8212"/>
    <x v="0"/>
    <x v="0"/>
    <x v="15"/>
    <s v="Edwards"/>
    <s v="1Fam"/>
    <n v="61.772149970231268"/>
    <x v="1"/>
    <n v="3"/>
    <s v="Low"/>
    <n v="1914"/>
    <n v="1950"/>
    <n v="864"/>
    <s v="no"/>
    <s v="Below Average"/>
    <n v="864"/>
    <n v="0"/>
    <s v="1 Floor"/>
    <n v="864"/>
    <s v="no"/>
    <s v="Below Average"/>
    <n v="1"/>
    <n v="0"/>
    <n v="1"/>
    <n v="0"/>
    <n v="2"/>
    <s v="Less"/>
    <n v="5"/>
    <x v="638"/>
    <n v="1728"/>
    <s v="no"/>
    <n v="33.854166666666664"/>
    <x v="1357"/>
  </r>
  <r>
    <x v="1381"/>
    <s v="NA"/>
    <n v="69"/>
    <x v="0"/>
    <x v="0"/>
    <n v="12925"/>
    <x v="0"/>
    <x v="1"/>
    <x v="11"/>
    <s v="NAmes"/>
    <s v="1Fam"/>
    <n v="65.191384752822614"/>
    <x v="1"/>
    <n v="6"/>
    <s v="Low"/>
    <n v="1970"/>
    <n v="1970"/>
    <n v="1205"/>
    <s v="no"/>
    <s v="Above Average"/>
    <n v="2117"/>
    <n v="0"/>
    <s v="1 Floor"/>
    <n v="2117"/>
    <s v="no"/>
    <s v="Above Average"/>
    <n v="0"/>
    <n v="0"/>
    <n v="2"/>
    <n v="1"/>
    <n v="3"/>
    <s v="More"/>
    <n v="7"/>
    <x v="639"/>
    <n v="3322"/>
    <s v="no"/>
    <n v="71.493076459963874"/>
    <x v="1358"/>
  </r>
  <r>
    <x v="1382"/>
    <n v="60"/>
    <n v="60"/>
    <x v="0"/>
    <x v="0"/>
    <n v="7200"/>
    <x v="0"/>
    <x v="0"/>
    <x v="7"/>
    <s v="OldTown"/>
    <s v="1Fam"/>
    <n v="57.90974368543602"/>
    <x v="1"/>
    <n v="7"/>
    <s v="High"/>
    <n v="1920"/>
    <n v="1950"/>
    <n v="596"/>
    <s v="no"/>
    <s v="Below Average"/>
    <n v="998"/>
    <n v="764"/>
    <s v="2 Floors"/>
    <n v="1762"/>
    <s v="no"/>
    <s v="Above Average"/>
    <n v="1"/>
    <n v="0"/>
    <n v="1"/>
    <n v="1"/>
    <n v="3"/>
    <s v="More"/>
    <n v="8"/>
    <x v="14"/>
    <n v="2358"/>
    <s v="no"/>
    <n v="66.581849024597119"/>
    <x v="1359"/>
  </r>
  <r>
    <x v="1383"/>
    <s v="NA"/>
    <n v="69"/>
    <x v="0"/>
    <x v="0"/>
    <n v="25339"/>
    <x v="1"/>
    <x v="1"/>
    <x v="9"/>
    <s v="Sawyer"/>
    <s v="1Fam"/>
    <n v="65.835562612127291"/>
    <x v="1"/>
    <n v="5"/>
    <s v="Low"/>
    <n v="1918"/>
    <n v="2007"/>
    <n v="816"/>
    <s v="no"/>
    <s v="Below Average"/>
    <n v="1416"/>
    <n v="0"/>
    <s v="1 Floor"/>
    <n v="1416"/>
    <s v="no"/>
    <s v="Below Average"/>
    <n v="0"/>
    <n v="0"/>
    <n v="2"/>
    <n v="0"/>
    <n v="2"/>
    <s v="Less"/>
    <n v="7"/>
    <x v="162"/>
    <n v="2232"/>
    <s v="no"/>
    <n v="50.179211469534053"/>
    <x v="1360"/>
  </r>
  <r>
    <x v="1384"/>
    <n v="60"/>
    <n v="60"/>
    <x v="0"/>
    <x v="0"/>
    <n v="9060"/>
    <x v="0"/>
    <x v="0"/>
    <x v="15"/>
    <s v="Edwards"/>
    <s v="1Fam"/>
    <n v="61.772149970231268"/>
    <x v="1"/>
    <n v="6"/>
    <s v="Low"/>
    <n v="1939"/>
    <n v="1950"/>
    <n v="560"/>
    <s v="no"/>
    <s v="Below Average"/>
    <n v="698"/>
    <n v="560"/>
    <s v="2 Floors"/>
    <n v="1258"/>
    <s v="no"/>
    <s v="Below Average"/>
    <n v="0"/>
    <n v="0"/>
    <n v="1"/>
    <n v="0"/>
    <n v="1"/>
    <s v="Less"/>
    <n v="6"/>
    <x v="123"/>
    <n v="1818"/>
    <s v="no"/>
    <n v="57.755775577557756"/>
    <x v="1361"/>
  </r>
  <r>
    <x v="1385"/>
    <n v="40"/>
    <n v="40"/>
    <x v="0"/>
    <x v="0"/>
    <n v="5436"/>
    <x v="0"/>
    <x v="0"/>
    <x v="13"/>
    <s v="IDOTRR"/>
    <s v="1Fam"/>
    <n v="52.131298928930256"/>
    <x v="1"/>
    <n v="4"/>
    <s v="Low"/>
    <n v="1922"/>
    <n v="2007"/>
    <n v="796"/>
    <s v="no"/>
    <s v="Below Average"/>
    <n v="796"/>
    <n v="358"/>
    <s v="2 Floors"/>
    <n v="1154"/>
    <s v="no"/>
    <s v="Below Average"/>
    <n v="1"/>
    <n v="0"/>
    <n v="1"/>
    <n v="0"/>
    <n v="2"/>
    <s v="Less"/>
    <n v="7"/>
    <x v="497"/>
    <n v="1950"/>
    <s v="no"/>
    <n v="64.358974358974365"/>
    <x v="1362"/>
  </r>
  <r>
    <x v="1386"/>
    <n v="80"/>
    <n v="80"/>
    <x v="0"/>
    <x v="1"/>
    <n v="16692"/>
    <x v="0"/>
    <x v="1"/>
    <x v="6"/>
    <s v="NWAmes"/>
    <s v="1Fam"/>
    <n v="67.115548801871967"/>
    <x v="1"/>
    <n v="7"/>
    <s v="High"/>
    <n v="1978"/>
    <n v="1978"/>
    <n v="1392"/>
    <s v="no"/>
    <s v="Above Average"/>
    <n v="1392"/>
    <n v="1392"/>
    <s v="2 Floors"/>
    <n v="2784"/>
    <s v="yes"/>
    <s v="Above Average"/>
    <n v="1"/>
    <n v="0"/>
    <n v="3"/>
    <n v="1"/>
    <n v="5"/>
    <s v="More"/>
    <n v="12"/>
    <x v="4"/>
    <n v="4176"/>
    <s v="no"/>
    <n v="59.865900383141764"/>
    <x v="1363"/>
  </r>
  <r>
    <x v="1387"/>
    <n v="60"/>
    <n v="60"/>
    <x v="0"/>
    <x v="0"/>
    <n v="8520"/>
    <x v="0"/>
    <x v="0"/>
    <x v="7"/>
    <s v="OldTown"/>
    <s v="1Fam"/>
    <n v="57.90974368543602"/>
    <x v="1"/>
    <n v="6"/>
    <s v="Low"/>
    <n v="1916"/>
    <n v="1950"/>
    <n v="714"/>
    <s v="no"/>
    <s v="Below Average"/>
    <n v="1664"/>
    <n v="862"/>
    <s v="2 Floors"/>
    <n v="2526"/>
    <s v="no"/>
    <s v="Above Average"/>
    <n v="0"/>
    <n v="0"/>
    <n v="2"/>
    <n v="0"/>
    <n v="2"/>
    <s v="Less"/>
    <n v="10"/>
    <x v="109"/>
    <n v="3240"/>
    <s v="no"/>
    <n v="41.97530864197531"/>
    <x v="1364"/>
  </r>
  <r>
    <x v="1388"/>
    <n v="42"/>
    <n v="42"/>
    <x v="0"/>
    <x v="0"/>
    <n v="14892"/>
    <x v="0"/>
    <x v="1"/>
    <x v="17"/>
    <s v="Gilbert"/>
    <s v="1Fam"/>
    <n v="77.47396854876844"/>
    <x v="0"/>
    <n v="9"/>
    <s v="High"/>
    <n v="2006"/>
    <n v="2007"/>
    <n v="1746"/>
    <s v="no"/>
    <s v="Above Average"/>
    <n v="1746"/>
    <n v="0"/>
    <s v="1 Floor"/>
    <n v="1746"/>
    <s v="no"/>
    <s v="Above Average"/>
    <n v="1"/>
    <n v="0"/>
    <n v="2"/>
    <n v="0"/>
    <n v="3"/>
    <s v="More"/>
    <n v="7"/>
    <x v="640"/>
    <n v="3492"/>
    <s v="no"/>
    <n v="108.10423825887743"/>
    <x v="1365"/>
  </r>
  <r>
    <x v="1389"/>
    <n v="60"/>
    <n v="60"/>
    <x v="0"/>
    <x v="0"/>
    <n v="6000"/>
    <x v="0"/>
    <x v="0"/>
    <x v="8"/>
    <s v="BrkSide"/>
    <s v="1Fam"/>
    <n v="64.919237492322253"/>
    <x v="1"/>
    <n v="6"/>
    <s v="Low"/>
    <n v="1941"/>
    <n v="1950"/>
    <n v="735"/>
    <s v="no"/>
    <s v="Below Average"/>
    <n v="869"/>
    <n v="349"/>
    <s v="2 Floors"/>
    <n v="1218"/>
    <s v="no"/>
    <s v="Below Average"/>
    <n v="0"/>
    <n v="1"/>
    <n v="1"/>
    <n v="0"/>
    <n v="2"/>
    <s v="Less"/>
    <n v="6"/>
    <x v="213"/>
    <n v="1953"/>
    <s v="no"/>
    <n v="67.076292882744497"/>
    <x v="1366"/>
  </r>
  <r>
    <x v="1390"/>
    <n v="70"/>
    <n v="70"/>
    <x v="0"/>
    <x v="1"/>
    <n v="9100"/>
    <x v="0"/>
    <x v="0"/>
    <x v="0"/>
    <s v="CollgCr"/>
    <s v="1Fam"/>
    <n v="74.535824409408733"/>
    <x v="0"/>
    <n v="7"/>
    <s v="High"/>
    <n v="2000"/>
    <n v="2000"/>
    <n v="1525"/>
    <s v="no"/>
    <s v="Above Average"/>
    <n v="1525"/>
    <n v="0"/>
    <s v="1 Floor"/>
    <n v="1525"/>
    <s v="no"/>
    <s v="Above Average"/>
    <n v="1"/>
    <n v="0"/>
    <n v="2"/>
    <n v="0"/>
    <n v="3"/>
    <s v="More"/>
    <n v="6"/>
    <x v="127"/>
    <n v="3050"/>
    <s v="no"/>
    <n v="77.049180327868854"/>
    <x v="1367"/>
  </r>
  <r>
    <x v="1391"/>
    <n v="65"/>
    <n v="65"/>
    <x v="0"/>
    <x v="0"/>
    <n v="8944"/>
    <x v="0"/>
    <x v="0"/>
    <x v="11"/>
    <s v=""/>
    <s v="Duplex"/>
    <n v="65.191384752822614"/>
    <x v="2"/>
    <n v="5"/>
    <s v="Low"/>
    <n v="1967"/>
    <n v="1967"/>
    <n v="1584"/>
    <s v="no"/>
    <s v="Above Average"/>
    <n v="1584"/>
    <n v="0"/>
    <s v="1 Floor"/>
    <n v="1584"/>
    <s v="no"/>
    <s v="Above Average"/>
    <n v="0"/>
    <n v="0"/>
    <n v="2"/>
    <n v="0"/>
    <n v="2"/>
    <s v="Less"/>
    <n v="8"/>
    <x v="310"/>
    <n v="3168"/>
    <s v="no"/>
    <n v="39.141414141414138"/>
    <x v="1368"/>
  </r>
  <r>
    <x v="1392"/>
    <n v="68"/>
    <n v="68"/>
    <x v="0"/>
    <x v="0"/>
    <n v="7838"/>
    <x v="0"/>
    <x v="0"/>
    <x v="11"/>
    <s v="NAmes"/>
    <s v="1Fam"/>
    <n v="65.191384752822614"/>
    <x v="1"/>
    <n v="5"/>
    <s v="Low"/>
    <n v="1967"/>
    <n v="1967"/>
    <n v="864"/>
    <s v="no"/>
    <s v="Below Average"/>
    <n v="900"/>
    <n v="0"/>
    <s v="1 Floor"/>
    <n v="900"/>
    <s v="no"/>
    <s v="Below Average"/>
    <n v="1"/>
    <n v="0"/>
    <n v="1"/>
    <n v="0"/>
    <n v="2"/>
    <s v="Less"/>
    <n v="6"/>
    <x v="262"/>
    <n v="1764"/>
    <s v="no"/>
    <n v="69.72789115646259"/>
    <x v="1369"/>
  </r>
  <r>
    <x v="1393"/>
    <n v="60"/>
    <n v="60"/>
    <x v="0"/>
    <x v="0"/>
    <n v="10800"/>
    <x v="0"/>
    <x v="1"/>
    <x v="7"/>
    <s v=""/>
    <s v="2fmCon"/>
    <n v="57.90974368543602"/>
    <x v="2"/>
    <n v="6"/>
    <s v="Low"/>
    <n v="1905"/>
    <n v="2000"/>
    <n v="482"/>
    <s v="no"/>
    <s v="Below Average"/>
    <n v="1221"/>
    <n v="691"/>
    <s v="2 Floors"/>
    <n v="1912"/>
    <s v="no"/>
    <s v="Above Average"/>
    <n v="0"/>
    <n v="0"/>
    <n v="2"/>
    <n v="0"/>
    <n v="2"/>
    <s v="Less"/>
    <n v="7"/>
    <x v="143"/>
    <n v="2394"/>
    <s v="no"/>
    <n v="68.086883876357561"/>
    <x v="1370"/>
  </r>
  <r>
    <x v="1394"/>
    <n v="53"/>
    <n v="53"/>
    <x v="0"/>
    <x v="0"/>
    <n v="4045"/>
    <x v="0"/>
    <x v="0"/>
    <x v="21"/>
    <s v=""/>
    <s v="TwnhsE"/>
    <n v="63.149684044233808"/>
    <x v="2"/>
    <n v="7"/>
    <s v="High"/>
    <n v="2006"/>
    <n v="2006"/>
    <n v="1356"/>
    <s v="no"/>
    <s v="Above Average"/>
    <n v="1500"/>
    <n v="0"/>
    <s v="1 Floor"/>
    <n v="1500"/>
    <s v="no"/>
    <s v="Below Average"/>
    <n v="1"/>
    <n v="0"/>
    <n v="2"/>
    <n v="0"/>
    <n v="3"/>
    <s v="More"/>
    <n v="6"/>
    <x v="641"/>
    <n v="2856"/>
    <s v="no"/>
    <n v="86.336834733893554"/>
    <x v="1371"/>
  </r>
  <r>
    <x v="1395"/>
    <n v="88"/>
    <n v="88"/>
    <x v="0"/>
    <x v="1"/>
    <n v="12665"/>
    <x v="0"/>
    <x v="1"/>
    <x v="16"/>
    <s v="Timber"/>
    <s v="1Fam"/>
    <n v="78.098980385544763"/>
    <x v="0"/>
    <n v="8"/>
    <s v="High"/>
    <n v="2005"/>
    <n v="2006"/>
    <n v="1094"/>
    <s v="no"/>
    <s v="Above Average"/>
    <n v="1133"/>
    <n v="1349"/>
    <s v="2 Floors"/>
    <n v="2482"/>
    <s v="no"/>
    <s v="Above Average"/>
    <n v="0"/>
    <n v="0"/>
    <n v="2"/>
    <n v="1"/>
    <n v="3"/>
    <s v="More"/>
    <n v="9"/>
    <x v="642"/>
    <n v="3576"/>
    <s v="no"/>
    <n v="78.638982102908273"/>
    <x v="1372"/>
  </r>
  <r>
    <x v="1396"/>
    <s v="NA"/>
    <n v="69"/>
    <x v="0"/>
    <x v="0"/>
    <n v="57200"/>
    <x v="1"/>
    <x v="1"/>
    <x v="16"/>
    <s v="Timber"/>
    <s v="1Fam"/>
    <n v="78.098980385544763"/>
    <x v="0"/>
    <n v="5"/>
    <s v="Low"/>
    <n v="1948"/>
    <n v="1950"/>
    <n v="747"/>
    <s v="no"/>
    <s v="Below Average"/>
    <n v="1687"/>
    <n v="0"/>
    <s v="1 Floor"/>
    <n v="1687"/>
    <s v="no"/>
    <s v="Above Average"/>
    <n v="1"/>
    <n v="0"/>
    <n v="1"/>
    <n v="0"/>
    <n v="2"/>
    <s v="Less"/>
    <n v="7"/>
    <x v="39"/>
    <n v="2434"/>
    <s v="no"/>
    <n v="65.735414954806899"/>
    <x v="1373"/>
  </r>
  <r>
    <x v="1397"/>
    <n v="51"/>
    <n v="51"/>
    <x v="0"/>
    <x v="0"/>
    <n v="6120"/>
    <x v="0"/>
    <x v="0"/>
    <x v="8"/>
    <s v="BrkSide"/>
    <s v="1Fam"/>
    <n v="64.919237492322253"/>
    <x v="1"/>
    <n v="5"/>
    <s v="Low"/>
    <n v="1920"/>
    <n v="2004"/>
    <n v="939"/>
    <s v="no"/>
    <s v="Below Average"/>
    <n v="939"/>
    <n v="574"/>
    <s v="2 Floors"/>
    <n v="1513"/>
    <s v="no"/>
    <s v="Below Average"/>
    <n v="0"/>
    <n v="0"/>
    <n v="1"/>
    <n v="1"/>
    <n v="2"/>
    <s v="Less"/>
    <n v="8"/>
    <x v="381"/>
    <n v="2452"/>
    <s v="no"/>
    <n v="56.076672104404565"/>
    <x v="1374"/>
  </r>
  <r>
    <x v="1398"/>
    <n v="60"/>
    <n v="60"/>
    <x v="0"/>
    <x v="0"/>
    <n v="7200"/>
    <x v="0"/>
    <x v="0"/>
    <x v="11"/>
    <s v="NAmes"/>
    <s v="1Fam"/>
    <n v="65.191384752822614"/>
    <x v="1"/>
    <n v="5"/>
    <s v="Low"/>
    <n v="1950"/>
    <n v="1982"/>
    <n v="1208"/>
    <s v="no"/>
    <s v="Above Average"/>
    <n v="1136"/>
    <n v="768"/>
    <s v="2 Floors"/>
    <n v="1904"/>
    <s v="no"/>
    <s v="Above Average"/>
    <n v="1"/>
    <n v="0"/>
    <n v="1"/>
    <n v="1"/>
    <n v="3"/>
    <s v="More"/>
    <n v="7"/>
    <x v="371"/>
    <n v="3112"/>
    <s v="no"/>
    <n v="44.344473007712082"/>
    <x v="1375"/>
  </r>
  <r>
    <x v="1399"/>
    <n v="51"/>
    <n v="51"/>
    <x v="0"/>
    <x v="0"/>
    <n v="6171"/>
    <x v="0"/>
    <x v="0"/>
    <x v="23"/>
    <s v="SWISU"/>
    <s v="1Fam"/>
    <n v="56.717772915383847"/>
    <x v="1"/>
    <n v="6"/>
    <s v="Low"/>
    <n v="1925"/>
    <n v="1990"/>
    <n v="976"/>
    <s v="no"/>
    <s v="Below Average"/>
    <n v="1160"/>
    <n v="448"/>
    <s v="2 Floors"/>
    <n v="1608"/>
    <s v="no"/>
    <s v="Above Average"/>
    <n v="0"/>
    <n v="0"/>
    <n v="2"/>
    <n v="1"/>
    <n v="3"/>
    <s v="More"/>
    <n v="7"/>
    <x v="643"/>
    <n v="2584"/>
    <s v="no"/>
    <n v="53.192724458204331"/>
    <x v="1376"/>
  </r>
  <r>
    <x v="1400"/>
    <n v="50"/>
    <n v="50"/>
    <x v="0"/>
    <x v="0"/>
    <n v="6000"/>
    <x v="0"/>
    <x v="0"/>
    <x v="8"/>
    <s v="BrkSide"/>
    <s v="1Fam"/>
    <n v="64.919237492322253"/>
    <x v="1"/>
    <n v="6"/>
    <s v="Low"/>
    <n v="1929"/>
    <n v="1950"/>
    <n v="862"/>
    <s v="no"/>
    <s v="Below Average"/>
    <n v="950"/>
    <n v="208"/>
    <s v="2 Floors"/>
    <n v="1158"/>
    <s v="no"/>
    <s v="Below Average"/>
    <n v="0"/>
    <n v="0"/>
    <n v="1"/>
    <n v="0"/>
    <n v="1"/>
    <s v="Less"/>
    <n v="5"/>
    <x v="149"/>
    <n v="2020"/>
    <s v="no"/>
    <n v="59.405940594059409"/>
    <x v="1377"/>
  </r>
  <r>
    <x v="1401"/>
    <n v="62"/>
    <n v="62"/>
    <x v="0"/>
    <x v="0"/>
    <n v="7415"/>
    <x v="0"/>
    <x v="0"/>
    <x v="17"/>
    <s v="Gilbert"/>
    <s v="1Fam"/>
    <n v="77.47396854876844"/>
    <x v="0"/>
    <n v="6"/>
    <s v="Low"/>
    <n v="2004"/>
    <n v="2004"/>
    <n v="839"/>
    <s v="no"/>
    <s v="Below Average"/>
    <n v="864"/>
    <n v="729"/>
    <s v="2 Floors"/>
    <n v="1593"/>
    <s v="no"/>
    <s v="Above Average"/>
    <n v="1"/>
    <n v="0"/>
    <n v="2"/>
    <n v="1"/>
    <n v="4"/>
    <s v="More"/>
    <n v="8"/>
    <x v="507"/>
    <n v="2432"/>
    <s v="no"/>
    <n v="79.358552631578945"/>
    <x v="1378"/>
  </r>
  <r>
    <x v="1402"/>
    <n v="64"/>
    <n v="64"/>
    <x v="0"/>
    <x v="0"/>
    <n v="6762"/>
    <x v="0"/>
    <x v="0"/>
    <x v="0"/>
    <s v="CollgCr"/>
    <s v="1Fam"/>
    <n v="74.535824409408733"/>
    <x v="0"/>
    <n v="7"/>
    <s v="High"/>
    <n v="2006"/>
    <n v="2006"/>
    <n v="1286"/>
    <s v="no"/>
    <s v="Above Average"/>
    <n v="1294"/>
    <n v="0"/>
    <s v="1 Floor"/>
    <n v="1294"/>
    <s v="no"/>
    <s v="Below Average"/>
    <n v="0"/>
    <n v="0"/>
    <n v="2"/>
    <n v="0"/>
    <n v="2"/>
    <s v="Less"/>
    <n v="6"/>
    <x v="644"/>
    <n v="2580"/>
    <s v="no"/>
    <n v="75.146899224806205"/>
    <x v="1379"/>
  </r>
  <r>
    <x v="1403"/>
    <n v="49"/>
    <n v="49"/>
    <x v="0"/>
    <x v="0"/>
    <n v="15256"/>
    <x v="0"/>
    <x v="1"/>
    <x v="5"/>
    <s v="Somerst"/>
    <s v="1Fam"/>
    <n v="83.140020408338017"/>
    <x v="0"/>
    <n v="8"/>
    <s v="High"/>
    <n v="2007"/>
    <n v="2007"/>
    <n v="1485"/>
    <s v="no"/>
    <s v="Above Average"/>
    <n v="1464"/>
    <n v="0"/>
    <s v="1 Floor"/>
    <n v="1464"/>
    <s v="no"/>
    <s v="Below Average"/>
    <n v="1"/>
    <n v="0"/>
    <n v="2"/>
    <n v="0"/>
    <n v="3"/>
    <s v="More"/>
    <n v="6"/>
    <x v="645"/>
    <n v="2949"/>
    <s v="no"/>
    <n v="95.938284164123431"/>
    <x v="1380"/>
  </r>
  <r>
    <x v="1404"/>
    <n v="60"/>
    <n v="60"/>
    <x v="0"/>
    <x v="0"/>
    <n v="10410"/>
    <x v="0"/>
    <x v="0"/>
    <x v="7"/>
    <s v="OldTown"/>
    <s v="1Fam"/>
    <n v="57.90974368543602"/>
    <x v="1"/>
    <n v="3"/>
    <s v="Low"/>
    <n v="1915"/>
    <n v="1950"/>
    <n v="672"/>
    <s v="no"/>
    <s v="Below Average"/>
    <n v="694"/>
    <n v="520"/>
    <s v="2 Floors"/>
    <n v="1214"/>
    <s v="no"/>
    <s v="Below Average"/>
    <n v="0"/>
    <n v="0"/>
    <n v="1"/>
    <n v="0"/>
    <n v="1"/>
    <s v="Less"/>
    <n v="6"/>
    <x v="123"/>
    <n v="1886"/>
    <s v="no"/>
    <n v="55.673382820784731"/>
    <x v="1381"/>
  </r>
  <r>
    <x v="1405"/>
    <n v="44"/>
    <n v="44"/>
    <x v="0"/>
    <x v="0"/>
    <n v="3842"/>
    <x v="0"/>
    <x v="0"/>
    <x v="2"/>
    <s v=""/>
    <s v="TwnhsE"/>
    <n v="74.989820121918996"/>
    <x v="2"/>
    <n v="8"/>
    <s v="High"/>
    <n v="2004"/>
    <n v="2005"/>
    <n v="1594"/>
    <s v="no"/>
    <s v="Above Average"/>
    <n v="1646"/>
    <n v="0"/>
    <s v="1 Floor"/>
    <n v="1646"/>
    <s v="no"/>
    <s v="Above Average"/>
    <n v="1"/>
    <n v="1"/>
    <n v="2"/>
    <n v="0"/>
    <n v="4"/>
    <s v="More"/>
    <n v="5"/>
    <x v="291"/>
    <n v="3240"/>
    <s v="no"/>
    <n v="84.876543209876544"/>
    <x v="1382"/>
  </r>
  <r>
    <x v="1406"/>
    <n v="70"/>
    <n v="70"/>
    <x v="0"/>
    <x v="1"/>
    <n v="8445"/>
    <x v="0"/>
    <x v="0"/>
    <x v="0"/>
    <s v="CollgCr"/>
    <s v="1Fam"/>
    <n v="74.535824409408733"/>
    <x v="0"/>
    <n v="5"/>
    <s v="Low"/>
    <n v="1972"/>
    <n v="2007"/>
    <n v="768"/>
    <s v="no"/>
    <s v="Below Average"/>
    <n v="768"/>
    <n v="0"/>
    <s v="1 Floor"/>
    <n v="768"/>
    <s v="no"/>
    <s v="Below Average"/>
    <n v="1"/>
    <n v="0"/>
    <n v="1"/>
    <n v="0"/>
    <n v="2"/>
    <s v="Less"/>
    <n v="5"/>
    <x v="325"/>
    <n v="1536"/>
    <s v="no"/>
    <n v="86.588541666666671"/>
    <x v="1383"/>
  </r>
  <r>
    <x v="1407"/>
    <s v="NA"/>
    <n v="69"/>
    <x v="0"/>
    <x v="0"/>
    <n v="8780"/>
    <x v="0"/>
    <x v="0"/>
    <x v="4"/>
    <s v="Mitchel"/>
    <s v="1Fam"/>
    <n v="69.371268986915226"/>
    <x v="1"/>
    <n v="5"/>
    <s v="Low"/>
    <n v="1985"/>
    <n v="1985"/>
    <n v="833"/>
    <s v="no"/>
    <s v="Below Average"/>
    <n v="833"/>
    <n v="0"/>
    <s v="1 Floor"/>
    <n v="833"/>
    <s v="no"/>
    <s v="Below Average"/>
    <n v="1"/>
    <n v="0"/>
    <n v="1"/>
    <n v="0"/>
    <n v="2"/>
    <s v="Less"/>
    <n v="5"/>
    <x v="162"/>
    <n v="1666"/>
    <s v="no"/>
    <n v="67.226890756302524"/>
    <x v="1384"/>
  </r>
  <r>
    <x v="1408"/>
    <n v="60"/>
    <n v="60"/>
    <x v="0"/>
    <x v="0"/>
    <n v="7740"/>
    <x v="0"/>
    <x v="0"/>
    <x v="7"/>
    <s v="OldTown"/>
    <s v="1Fam"/>
    <n v="57.90974368543602"/>
    <x v="1"/>
    <n v="4"/>
    <s v="Low"/>
    <n v="1910"/>
    <n v="1950"/>
    <n v="622"/>
    <s v="no"/>
    <s v="Below Average"/>
    <n v="741"/>
    <n v="622"/>
    <s v="2 Floors"/>
    <n v="1363"/>
    <s v="no"/>
    <s v="Below Average"/>
    <n v="0"/>
    <n v="0"/>
    <n v="1"/>
    <n v="0"/>
    <n v="1"/>
    <s v="Less"/>
    <n v="6"/>
    <x v="497"/>
    <n v="1985"/>
    <s v="no"/>
    <n v="63.224181360201513"/>
    <x v="1385"/>
  </r>
  <r>
    <x v="1409"/>
    <n v="46"/>
    <n v="46"/>
    <x v="0"/>
    <x v="0"/>
    <n v="20544"/>
    <x v="1"/>
    <x v="1"/>
    <x v="6"/>
    <s v="NWAmes"/>
    <s v="1Fam"/>
    <n v="67.115548801871967"/>
    <x v="1"/>
    <n v="7"/>
    <s v="High"/>
    <n v="1986"/>
    <n v="1991"/>
    <n v="791"/>
    <s v="no"/>
    <s v="Below Average"/>
    <n v="1236"/>
    <n v="857"/>
    <s v="2 Floors"/>
    <n v="2093"/>
    <s v="no"/>
    <s v="Above Average"/>
    <n v="0"/>
    <n v="0"/>
    <n v="2"/>
    <n v="1"/>
    <n v="3"/>
    <s v="More"/>
    <n v="7"/>
    <x v="141"/>
    <n v="2884"/>
    <s v="no"/>
    <n v="74.549237170596399"/>
    <x v="1386"/>
  </r>
  <r>
    <x v="1410"/>
    <n v="79"/>
    <n v="79"/>
    <x v="0"/>
    <x v="1"/>
    <n v="12420"/>
    <x v="0"/>
    <x v="1"/>
    <x v="0"/>
    <s v="CollgCr"/>
    <s v="1Fam"/>
    <n v="74.535824409408733"/>
    <x v="0"/>
    <n v="7"/>
    <s v="High"/>
    <n v="2001"/>
    <n v="2001"/>
    <n v="944"/>
    <s v="no"/>
    <s v="Below Average"/>
    <n v="944"/>
    <n v="896"/>
    <s v="2 Floors"/>
    <n v="1840"/>
    <s v="no"/>
    <s v="Above Average"/>
    <n v="1"/>
    <n v="0"/>
    <n v="2"/>
    <n v="1"/>
    <n v="4"/>
    <s v="More"/>
    <n v="6"/>
    <x v="22"/>
    <n v="2784"/>
    <s v="no"/>
    <n v="82.614942528735625"/>
    <x v="937"/>
  </r>
  <r>
    <x v="1411"/>
    <n v="80"/>
    <n v="80"/>
    <x v="0"/>
    <x v="1"/>
    <n v="9600"/>
    <x v="0"/>
    <x v="0"/>
    <x v="11"/>
    <s v="NAmes"/>
    <s v="1Fam"/>
    <n v="65.191384752822614"/>
    <x v="1"/>
    <n v="6"/>
    <s v="Low"/>
    <n v="1950"/>
    <n v="2005"/>
    <n v="856"/>
    <s v="no"/>
    <s v="Below Average"/>
    <n v="1112"/>
    <n v="556"/>
    <s v="2 Floors"/>
    <n v="1668"/>
    <s v="no"/>
    <s v="Above Average"/>
    <n v="0"/>
    <n v="0"/>
    <n v="1"/>
    <n v="1"/>
    <n v="2"/>
    <s v="Less"/>
    <n v="6"/>
    <x v="3"/>
    <n v="2524"/>
    <s v="no"/>
    <n v="55.467511885895405"/>
    <x v="1387"/>
  </r>
  <r>
    <x v="1412"/>
    <n v="60"/>
    <n v="60"/>
    <x v="0"/>
    <x v="0"/>
    <n v="7200"/>
    <x v="0"/>
    <x v="0"/>
    <x v="11"/>
    <s v=""/>
    <s v="Duplex"/>
    <n v="65.191384752822614"/>
    <x v="2"/>
    <n v="4"/>
    <s v="Low"/>
    <n v="1949"/>
    <n v="1950"/>
    <n v="0"/>
    <s v="yes"/>
    <s v="Below Average"/>
    <n v="1040"/>
    <n v="0"/>
    <s v="1 Floor"/>
    <n v="1040"/>
    <s v="no"/>
    <s v="Below Average"/>
    <n v="0"/>
    <n v="0"/>
    <n v="2"/>
    <n v="0"/>
    <n v="2"/>
    <s v="Less"/>
    <n v="6"/>
    <x v="17"/>
    <n v="1040"/>
    <s v="no"/>
    <n v="86.538461538461533"/>
    <x v="1388"/>
  </r>
  <r>
    <x v="1413"/>
    <n v="88"/>
    <n v="88"/>
    <x v="0"/>
    <x v="1"/>
    <n v="10994"/>
    <x v="0"/>
    <x v="1"/>
    <x v="12"/>
    <s v="SawyerW"/>
    <s v="1Fam"/>
    <n v="71.682411868126678"/>
    <x v="0"/>
    <n v="8"/>
    <s v="High"/>
    <n v="2005"/>
    <n v="2006"/>
    <n v="1844"/>
    <s v="no"/>
    <s v="Above Average"/>
    <n v="1844"/>
    <n v="0"/>
    <s v="1 Floor"/>
    <n v="1844"/>
    <s v="no"/>
    <s v="Above Average"/>
    <n v="1"/>
    <n v="0"/>
    <n v="2"/>
    <n v="0"/>
    <n v="3"/>
    <s v="More"/>
    <n v="7"/>
    <x v="646"/>
    <n v="3688"/>
    <s v="no"/>
    <n v="69.685466377440349"/>
    <x v="1389"/>
  </r>
  <r>
    <x v="1414"/>
    <n v="64"/>
    <n v="64"/>
    <x v="0"/>
    <x v="0"/>
    <n v="13053"/>
    <x v="0"/>
    <x v="1"/>
    <x v="8"/>
    <s v="BrkSide"/>
    <s v="1Fam"/>
    <n v="64.919237492322253"/>
    <x v="1"/>
    <n v="6"/>
    <s v="Low"/>
    <n v="1923"/>
    <n v="2000"/>
    <n v="833"/>
    <s v="no"/>
    <s v="Below Average"/>
    <n v="1053"/>
    <n v="795"/>
    <s v="2 Floors"/>
    <n v="1848"/>
    <s v="no"/>
    <s v="Above Average"/>
    <n v="0"/>
    <n v="0"/>
    <n v="1"/>
    <n v="1"/>
    <n v="2"/>
    <s v="Less"/>
    <n v="8"/>
    <x v="241"/>
    <n v="2681"/>
    <s v="no"/>
    <n v="77.209996270048492"/>
    <x v="1390"/>
  </r>
  <r>
    <x v="1415"/>
    <n v="51"/>
    <n v="51"/>
    <x v="0"/>
    <x v="0"/>
    <n v="3635"/>
    <x v="0"/>
    <x v="0"/>
    <x v="21"/>
    <s v=""/>
    <s v="TwnhsE"/>
    <n v="63.149684044233808"/>
    <x v="2"/>
    <n v="7"/>
    <s v="High"/>
    <n v="2007"/>
    <n v="2007"/>
    <n v="1386"/>
    <s v="no"/>
    <s v="Above Average"/>
    <n v="1569"/>
    <n v="0"/>
    <s v="1 Floor"/>
    <n v="1569"/>
    <s v="no"/>
    <s v="Above Average"/>
    <n v="0"/>
    <n v="1"/>
    <n v="2"/>
    <n v="0"/>
    <n v="3"/>
    <s v="More"/>
    <n v="7"/>
    <x v="455"/>
    <n v="2955"/>
    <s v="no"/>
    <n v="59.526226734348562"/>
    <x v="1391"/>
  </r>
  <r>
    <x v="1416"/>
    <n v="60"/>
    <n v="60"/>
    <x v="0"/>
    <x v="0"/>
    <n v="11340"/>
    <x v="0"/>
    <x v="1"/>
    <x v="7"/>
    <s v=""/>
    <s v="2fmCon"/>
    <n v="57.90974368543602"/>
    <x v="2"/>
    <n v="4"/>
    <s v="Low"/>
    <n v="1885"/>
    <n v="1950"/>
    <n v="777"/>
    <s v="no"/>
    <s v="Below Average"/>
    <n v="1246"/>
    <n v="1044"/>
    <s v="2 Floors"/>
    <n v="2290"/>
    <s v="no"/>
    <s v="Above Average"/>
    <n v="0"/>
    <n v="0"/>
    <n v="2"/>
    <n v="0"/>
    <n v="2"/>
    <s v="Less"/>
    <n v="11"/>
    <x v="296"/>
    <n v="3067"/>
    <s v="no"/>
    <n v="39.94131072709488"/>
    <x v="1392"/>
  </r>
  <r>
    <x v="1417"/>
    <s v="NA"/>
    <n v="69"/>
    <x v="0"/>
    <x v="0"/>
    <n v="16545"/>
    <x v="0"/>
    <x v="1"/>
    <x v="3"/>
    <s v="NoRidge"/>
    <s v="1Fam"/>
    <n v="82.673563019433331"/>
    <x v="0"/>
    <n v="8"/>
    <s v="High"/>
    <n v="1998"/>
    <n v="1998"/>
    <n v="1284"/>
    <s v="no"/>
    <s v="Above Average"/>
    <n v="1310"/>
    <n v="1140"/>
    <s v="2 Floors"/>
    <n v="2450"/>
    <s v="no"/>
    <s v="Above Average"/>
    <n v="1"/>
    <n v="0"/>
    <n v="2"/>
    <n v="1"/>
    <n v="4"/>
    <s v="More"/>
    <n v="7"/>
    <x v="264"/>
    <n v="3734"/>
    <s v="no"/>
    <n v="91.055168719871446"/>
    <x v="1393"/>
  </r>
  <r>
    <x v="1418"/>
    <n v="71"/>
    <n v="71"/>
    <x v="0"/>
    <x v="1"/>
    <n v="9204"/>
    <x v="0"/>
    <x v="0"/>
    <x v="11"/>
    <s v="NAmes"/>
    <s v="1Fam"/>
    <n v="65.191384752822614"/>
    <x v="1"/>
    <n v="5"/>
    <s v="Low"/>
    <n v="1963"/>
    <n v="1963"/>
    <n v="1144"/>
    <s v="no"/>
    <s v="Above Average"/>
    <n v="1144"/>
    <n v="0"/>
    <s v="1 Floor"/>
    <n v="1144"/>
    <s v="no"/>
    <s v="Below Average"/>
    <n v="1"/>
    <n v="0"/>
    <n v="1"/>
    <n v="1"/>
    <n v="3"/>
    <s v="More"/>
    <n v="6"/>
    <x v="310"/>
    <n v="2288"/>
    <s v="no"/>
    <n v="54.195804195804193"/>
    <x v="1394"/>
  </r>
  <r>
    <x v="1419"/>
    <s v="NA"/>
    <n v="69"/>
    <x v="0"/>
    <x v="0"/>
    <n v="16381"/>
    <x v="0"/>
    <x v="1"/>
    <x v="2"/>
    <s v="Crawfor"/>
    <s v="1Fam"/>
    <n v="74.989820121918996"/>
    <x v="0"/>
    <n v="6"/>
    <s v="Low"/>
    <n v="1969"/>
    <n v="1969"/>
    <n v="1844"/>
    <s v="no"/>
    <s v="Above Average"/>
    <n v="1844"/>
    <n v="0"/>
    <s v="1 Floor"/>
    <n v="1844"/>
    <s v="no"/>
    <s v="Above Average"/>
    <n v="1"/>
    <n v="0"/>
    <n v="2"/>
    <n v="0"/>
    <n v="3"/>
    <s v="More"/>
    <n v="7"/>
    <x v="647"/>
    <n v="3688"/>
    <s v="no"/>
    <n v="60.466377440347074"/>
    <x v="1395"/>
  </r>
  <r>
    <x v="1420"/>
    <n v="90"/>
    <n v="90"/>
    <x v="0"/>
    <x v="1"/>
    <n v="11700"/>
    <x v="0"/>
    <x v="1"/>
    <x v="6"/>
    <s v="NWAmes"/>
    <s v="1Fam"/>
    <n v="67.115548801871967"/>
    <x v="1"/>
    <n v="6"/>
    <s v="Low"/>
    <n v="1968"/>
    <n v="1968"/>
    <n v="708"/>
    <s v="no"/>
    <s v="Below Average"/>
    <n v="708"/>
    <n v="708"/>
    <s v="2 Floors"/>
    <n v="1416"/>
    <s v="no"/>
    <s v="Below Average"/>
    <n v="0"/>
    <n v="0"/>
    <n v="2"/>
    <n v="1"/>
    <n v="3"/>
    <s v="More"/>
    <n v="7"/>
    <x v="31"/>
    <n v="2124"/>
    <s v="no"/>
    <n v="84.698681732580042"/>
    <x v="1396"/>
  </r>
  <r>
    <x v="1421"/>
    <n v="53"/>
    <n v="53"/>
    <x v="0"/>
    <x v="0"/>
    <n v="4043"/>
    <x v="0"/>
    <x v="0"/>
    <x v="20"/>
    <s v=""/>
    <s v="TwnhsE"/>
    <s v=""/>
    <x v="2"/>
    <n v="6"/>
    <s v="Low"/>
    <n v="1977"/>
    <n v="1977"/>
    <n v="1069"/>
    <s v="no"/>
    <s v="Above Average"/>
    <n v="1069"/>
    <n v="0"/>
    <s v="1 Floor"/>
    <n v="1069"/>
    <s v="no"/>
    <s v="Below Average"/>
    <n v="0"/>
    <n v="0"/>
    <n v="2"/>
    <n v="0"/>
    <n v="2"/>
    <s v="Less"/>
    <n v="4"/>
    <x v="136"/>
    <n v="2138"/>
    <s v="no"/>
    <n v="59.635173058933582"/>
    <x v="1397"/>
  </r>
  <r>
    <x v="1422"/>
    <n v="37"/>
    <n v="37"/>
    <x v="0"/>
    <x v="0"/>
    <n v="4435"/>
    <x v="0"/>
    <x v="0"/>
    <x v="0"/>
    <s v=""/>
    <s v="TwnhsE"/>
    <n v="74.535824409408733"/>
    <x v="2"/>
    <n v="6"/>
    <s v="Low"/>
    <n v="2003"/>
    <n v="2003"/>
    <n v="848"/>
    <s v="no"/>
    <s v="Below Average"/>
    <n v="848"/>
    <n v="0"/>
    <s v="1 Floor"/>
    <n v="848"/>
    <s v="no"/>
    <s v="Below Average"/>
    <n v="1"/>
    <n v="0"/>
    <n v="1"/>
    <n v="0"/>
    <n v="2"/>
    <s v="Less"/>
    <n v="3"/>
    <x v="73"/>
    <n v="1696"/>
    <s v="no"/>
    <n v="80.48349056603773"/>
    <x v="1398"/>
  </r>
  <r>
    <x v="1423"/>
    <s v="NA"/>
    <n v="69"/>
    <x v="0"/>
    <x v="0"/>
    <n v="19690"/>
    <x v="1"/>
    <x v="1"/>
    <x v="15"/>
    <s v="Edwards"/>
    <s v="1Fam"/>
    <n v="61.772149970231268"/>
    <x v="1"/>
    <n v="6"/>
    <s v="Low"/>
    <n v="1966"/>
    <n v="1966"/>
    <n v="697"/>
    <s v="no"/>
    <s v="Below Average"/>
    <n v="1575"/>
    <n v="626"/>
    <s v="2 Floors"/>
    <n v="2201"/>
    <s v="no"/>
    <s v="Above Average"/>
    <n v="0"/>
    <n v="0"/>
    <n v="2"/>
    <n v="0"/>
    <n v="2"/>
    <s v="Less"/>
    <n v="8"/>
    <x v="648"/>
    <n v="2898"/>
    <s v="no"/>
    <n v="94.88267770876466"/>
    <x v="1399"/>
  </r>
  <r>
    <x v="1424"/>
    <s v="NA"/>
    <n v="69"/>
    <x v="0"/>
    <x v="0"/>
    <n v="9503"/>
    <x v="0"/>
    <x v="0"/>
    <x v="11"/>
    <s v="NAmes"/>
    <s v="1Fam"/>
    <n v="65.191384752822614"/>
    <x v="1"/>
    <n v="5"/>
    <s v="Low"/>
    <n v="1958"/>
    <n v="1983"/>
    <n v="1024"/>
    <s v="no"/>
    <s v="Below Average"/>
    <n v="1344"/>
    <n v="0"/>
    <s v="1 Floor"/>
    <n v="1344"/>
    <s v="no"/>
    <s v="Below Average"/>
    <n v="1"/>
    <n v="0"/>
    <n v="1"/>
    <n v="0"/>
    <n v="2"/>
    <s v="Less"/>
    <n v="6"/>
    <x v="12"/>
    <n v="2368"/>
    <s v="no"/>
    <n v="60.810810810810814"/>
    <x v="1400"/>
  </r>
  <r>
    <x v="1425"/>
    <n v="80"/>
    <n v="80"/>
    <x v="0"/>
    <x v="1"/>
    <n v="10721"/>
    <x v="0"/>
    <x v="1"/>
    <x v="11"/>
    <s v="NAmes"/>
    <s v="1Fam"/>
    <n v="65.191384752822614"/>
    <x v="1"/>
    <n v="6"/>
    <s v="Low"/>
    <n v="1959"/>
    <n v="1959"/>
    <n v="1252"/>
    <s v="no"/>
    <s v="Above Average"/>
    <n v="1252"/>
    <n v="0"/>
    <s v="1 Floor"/>
    <n v="1252"/>
    <s v="no"/>
    <s v="Below Average"/>
    <n v="0"/>
    <n v="0"/>
    <n v="1"/>
    <n v="0"/>
    <n v="1"/>
    <s v="Less"/>
    <n v="7"/>
    <x v="289"/>
    <n v="2504"/>
    <s v="no"/>
    <n v="56.709265175718848"/>
    <x v="1401"/>
  </r>
  <r>
    <x v="1426"/>
    <n v="81"/>
    <n v="81"/>
    <x v="0"/>
    <x v="1"/>
    <n v="10944"/>
    <x v="0"/>
    <x v="1"/>
    <x v="3"/>
    <s v="NoRidge"/>
    <s v="1Fam"/>
    <n v="82.673563019433331"/>
    <x v="0"/>
    <n v="7"/>
    <s v="High"/>
    <n v="1994"/>
    <n v="1994"/>
    <n v="1223"/>
    <s v="no"/>
    <s v="Above Average"/>
    <n v="1223"/>
    <n v="904"/>
    <s v="2 Floors"/>
    <n v="2127"/>
    <s v="no"/>
    <s v="Above Average"/>
    <n v="1"/>
    <n v="0"/>
    <n v="2"/>
    <n v="1"/>
    <n v="4"/>
    <s v="More"/>
    <n v="5"/>
    <x v="473"/>
    <n v="3350"/>
    <s v="no"/>
    <n v="80.895522388059703"/>
    <x v="1402"/>
  </r>
  <r>
    <x v="1427"/>
    <n v="60"/>
    <n v="60"/>
    <x v="0"/>
    <x v="0"/>
    <n v="10930"/>
    <x v="0"/>
    <x v="1"/>
    <x v="11"/>
    <s v="NAmes"/>
    <s v="1Fam"/>
    <n v="65.191384752822614"/>
    <x v="1"/>
    <n v="5"/>
    <s v="Low"/>
    <n v="1945"/>
    <n v="1950"/>
    <n v="913"/>
    <s v="no"/>
    <s v="Below Average"/>
    <n v="1048"/>
    <n v="510"/>
    <s v="2 Floors"/>
    <n v="1558"/>
    <s v="no"/>
    <s v="Above Average"/>
    <n v="1"/>
    <n v="0"/>
    <n v="1"/>
    <n v="1"/>
    <n v="3"/>
    <s v="More"/>
    <n v="6"/>
    <x v="3"/>
    <n v="2471"/>
    <s v="no"/>
    <n v="56.657223796033996"/>
    <x v="1403"/>
  </r>
  <r>
    <x v="1428"/>
    <n v="60"/>
    <n v="60"/>
    <x v="0"/>
    <x v="0"/>
    <n v="7200"/>
    <x v="0"/>
    <x v="0"/>
    <x v="7"/>
    <s v="OldTown"/>
    <s v="1Fam"/>
    <n v="57.90974368543602"/>
    <x v="1"/>
    <n v="5"/>
    <s v="Low"/>
    <n v="1940"/>
    <n v="1992"/>
    <n v="788"/>
    <s v="no"/>
    <s v="Below Average"/>
    <n v="804"/>
    <n v="0"/>
    <s v="1 Floor"/>
    <n v="804"/>
    <s v="no"/>
    <s v="Below Average"/>
    <n v="1"/>
    <n v="0"/>
    <n v="1"/>
    <n v="0"/>
    <n v="2"/>
    <s v="Less"/>
    <n v="4"/>
    <x v="239"/>
    <n v="1592"/>
    <s v="no"/>
    <n v="74.748743718592962"/>
    <x v="1404"/>
  </r>
  <r>
    <x v="1429"/>
    <s v="NA"/>
    <n v="69"/>
    <x v="0"/>
    <x v="0"/>
    <n v="12546"/>
    <x v="0"/>
    <x v="1"/>
    <x v="6"/>
    <s v="NWAmes"/>
    <s v="1Fam"/>
    <n v="67.115548801871967"/>
    <x v="1"/>
    <n v="6"/>
    <s v="Low"/>
    <n v="1981"/>
    <n v="1981"/>
    <n v="1440"/>
    <s v="no"/>
    <s v="Above Average"/>
    <n v="1440"/>
    <n v="0"/>
    <s v="1 Floor"/>
    <n v="1440"/>
    <s v="no"/>
    <s v="Below Average"/>
    <n v="0"/>
    <n v="0"/>
    <n v="2"/>
    <n v="0"/>
    <n v="2"/>
    <s v="Less"/>
    <n v="7"/>
    <x v="649"/>
    <n v="2880"/>
    <s v="no"/>
    <n v="63.506944444444443"/>
    <x v="1405"/>
  </r>
  <r>
    <x v="1430"/>
    <n v="60"/>
    <n v="60"/>
    <x v="0"/>
    <x v="0"/>
    <n v="21930"/>
    <x v="1"/>
    <x v="1"/>
    <x v="17"/>
    <s v="Gilbert"/>
    <s v="1Fam"/>
    <n v="77.47396854876844"/>
    <x v="0"/>
    <n v="5"/>
    <s v="Low"/>
    <n v="2005"/>
    <n v="2005"/>
    <n v="732"/>
    <s v="no"/>
    <s v="Below Average"/>
    <n v="734"/>
    <n v="1104"/>
    <s v="2 Floors"/>
    <n v="1838"/>
    <s v="no"/>
    <s v="Above Average"/>
    <n v="0"/>
    <n v="0"/>
    <n v="2"/>
    <n v="1"/>
    <n v="3"/>
    <s v="More"/>
    <n v="7"/>
    <x v="650"/>
    <n v="2570"/>
    <s v="no"/>
    <n v="74.762645914396884"/>
    <x v="1406"/>
  </r>
  <r>
    <x v="1431"/>
    <s v="NA"/>
    <n v="69"/>
    <x v="0"/>
    <x v="0"/>
    <n v="4928"/>
    <x v="0"/>
    <x v="0"/>
    <x v="20"/>
    <s v=""/>
    <s v="TwnhsE"/>
    <s v=""/>
    <x v="2"/>
    <n v="6"/>
    <s v="Low"/>
    <n v="1976"/>
    <n v="1976"/>
    <n v="958"/>
    <s v="no"/>
    <s v="Below Average"/>
    <n v="958"/>
    <n v="0"/>
    <s v="1 Floor"/>
    <n v="958"/>
    <s v="no"/>
    <s v="Below Average"/>
    <n v="0"/>
    <n v="0"/>
    <n v="2"/>
    <n v="0"/>
    <n v="2"/>
    <s v="Less"/>
    <n v="5"/>
    <x v="651"/>
    <n v="1916"/>
    <s v="no"/>
    <n v="75.026096033402922"/>
    <x v="1407"/>
  </r>
  <r>
    <x v="1432"/>
    <n v="60"/>
    <n v="60"/>
    <x v="0"/>
    <x v="0"/>
    <n v="10800"/>
    <x v="0"/>
    <x v="1"/>
    <x v="7"/>
    <s v="OldTown"/>
    <s v="1Fam"/>
    <n v="57.90974368543602"/>
    <x v="1"/>
    <n v="4"/>
    <s v="Low"/>
    <n v="1927"/>
    <n v="2007"/>
    <n v="656"/>
    <s v="no"/>
    <s v="Below Average"/>
    <n v="968"/>
    <n v="0"/>
    <s v="1 Floor"/>
    <n v="968"/>
    <s v="no"/>
    <s v="Below Average"/>
    <n v="0"/>
    <n v="0"/>
    <n v="2"/>
    <n v="0"/>
    <n v="2"/>
    <s v="Less"/>
    <n v="5"/>
    <x v="652"/>
    <n v="1624"/>
    <s v="no"/>
    <n v="39.716748768472904"/>
    <x v="1408"/>
  </r>
  <r>
    <x v="1433"/>
    <n v="93"/>
    <n v="93"/>
    <x v="0"/>
    <x v="1"/>
    <n v="10261"/>
    <x v="0"/>
    <x v="0"/>
    <x v="17"/>
    <s v="Gilbert"/>
    <s v="1Fam"/>
    <n v="77.47396854876844"/>
    <x v="0"/>
    <n v="6"/>
    <s v="Low"/>
    <n v="2000"/>
    <n v="2000"/>
    <n v="936"/>
    <s v="no"/>
    <s v="Below Average"/>
    <n v="962"/>
    <n v="830"/>
    <s v="2 Floors"/>
    <n v="1792"/>
    <s v="no"/>
    <s v="Above Average"/>
    <n v="1"/>
    <n v="0"/>
    <n v="2"/>
    <n v="1"/>
    <n v="4"/>
    <s v="More"/>
    <n v="8"/>
    <x v="607"/>
    <n v="2728"/>
    <s v="no"/>
    <n v="68.365102639296182"/>
    <x v="1409"/>
  </r>
  <r>
    <x v="1434"/>
    <n v="80"/>
    <n v="80"/>
    <x v="0"/>
    <x v="1"/>
    <n v="17400"/>
    <x v="0"/>
    <x v="1"/>
    <x v="4"/>
    <s v="Mitchel"/>
    <s v="1Fam"/>
    <n v="69.371268986915226"/>
    <x v="1"/>
    <n v="5"/>
    <s v="Low"/>
    <n v="1977"/>
    <n v="1977"/>
    <n v="1126"/>
    <s v="no"/>
    <s v="Above Average"/>
    <n v="1126"/>
    <n v="0"/>
    <s v="1 Floor"/>
    <n v="1126"/>
    <s v="no"/>
    <s v="Below Average"/>
    <n v="1"/>
    <n v="0"/>
    <n v="2"/>
    <n v="0"/>
    <n v="3"/>
    <s v="More"/>
    <n v="5"/>
    <x v="39"/>
    <n v="2252"/>
    <s v="no"/>
    <n v="71.047957371225579"/>
    <x v="1410"/>
  </r>
  <r>
    <x v="1435"/>
    <n v="80"/>
    <n v="80"/>
    <x v="0"/>
    <x v="1"/>
    <n v="8400"/>
    <x v="0"/>
    <x v="0"/>
    <x v="11"/>
    <s v="NAmes"/>
    <s v="1Fam"/>
    <n v="65.191384752822614"/>
    <x v="1"/>
    <n v="6"/>
    <s v="Low"/>
    <n v="1962"/>
    <n v="2005"/>
    <n v="1319"/>
    <s v="no"/>
    <s v="Above Average"/>
    <n v="1537"/>
    <n v="0"/>
    <s v="1 Floor"/>
    <n v="1537"/>
    <s v="no"/>
    <s v="Above Average"/>
    <n v="1"/>
    <n v="0"/>
    <n v="1"/>
    <n v="1"/>
    <n v="3"/>
    <s v="More"/>
    <n v="7"/>
    <x v="80"/>
    <n v="2856"/>
    <s v="no"/>
    <n v="60.924369747899156"/>
    <x v="1411"/>
  </r>
  <r>
    <x v="1436"/>
    <n v="60"/>
    <n v="60"/>
    <x v="0"/>
    <x v="0"/>
    <n v="9000"/>
    <x v="0"/>
    <x v="0"/>
    <x v="11"/>
    <s v="NAmes"/>
    <s v="1Fam"/>
    <n v="65.191384752822614"/>
    <x v="1"/>
    <n v="4"/>
    <s v="Low"/>
    <n v="1971"/>
    <n v="1971"/>
    <n v="864"/>
    <s v="no"/>
    <s v="Below Average"/>
    <n v="864"/>
    <n v="0"/>
    <s v="1 Floor"/>
    <n v="864"/>
    <s v="no"/>
    <s v="Below Average"/>
    <n v="0"/>
    <n v="0"/>
    <n v="1"/>
    <n v="0"/>
    <n v="1"/>
    <s v="Less"/>
    <n v="5"/>
    <x v="200"/>
    <n v="1728"/>
    <s v="no"/>
    <n v="69.733796296296291"/>
    <x v="721"/>
  </r>
  <r>
    <x v="1437"/>
    <n v="96"/>
    <n v="96"/>
    <x v="0"/>
    <x v="1"/>
    <n v="12444"/>
    <x v="0"/>
    <x v="1"/>
    <x v="10"/>
    <s v="NridgHt"/>
    <s v="1Fam"/>
    <n v="92.435750489847905"/>
    <x v="0"/>
    <n v="8"/>
    <s v="High"/>
    <n v="2008"/>
    <n v="2008"/>
    <n v="1932"/>
    <s v="no"/>
    <s v="Above Average"/>
    <n v="1932"/>
    <n v="0"/>
    <s v="1 Floor"/>
    <n v="1932"/>
    <s v="no"/>
    <s v="Above Average"/>
    <n v="1"/>
    <n v="0"/>
    <n v="2"/>
    <n v="0"/>
    <n v="3"/>
    <s v="More"/>
    <n v="7"/>
    <x v="653"/>
    <n v="3864"/>
    <s v="no"/>
    <n v="102.12655279503106"/>
    <x v="1412"/>
  </r>
  <r>
    <x v="1438"/>
    <n v="90"/>
    <n v="90"/>
    <x v="0"/>
    <x v="1"/>
    <n v="7407"/>
    <x v="0"/>
    <x v="0"/>
    <x v="7"/>
    <s v="OldTown"/>
    <s v="1Fam"/>
    <n v="57.90974368543602"/>
    <x v="1"/>
    <n v="6"/>
    <s v="Low"/>
    <n v="1957"/>
    <n v="1996"/>
    <n v="912"/>
    <s v="no"/>
    <s v="Below Average"/>
    <n v="1236"/>
    <n v="0"/>
    <s v="1 Floor"/>
    <n v="1236"/>
    <s v="no"/>
    <s v="Below Average"/>
    <n v="1"/>
    <n v="0"/>
    <n v="1"/>
    <n v="0"/>
    <n v="2"/>
    <s v="Less"/>
    <n v="6"/>
    <x v="654"/>
    <n v="2148"/>
    <s v="no"/>
    <n v="69.692737430167597"/>
    <x v="1413"/>
  </r>
  <r>
    <x v="1439"/>
    <n v="80"/>
    <n v="80"/>
    <x v="0"/>
    <x v="1"/>
    <n v="11584"/>
    <x v="0"/>
    <x v="1"/>
    <x v="6"/>
    <s v="NWAmes"/>
    <s v="1Fam"/>
    <n v="67.115548801871967"/>
    <x v="1"/>
    <n v="7"/>
    <s v="High"/>
    <n v="1979"/>
    <n v="1979"/>
    <n v="539"/>
    <s v="no"/>
    <s v="Below Average"/>
    <n v="1040"/>
    <n v="685"/>
    <s v="2 Floors"/>
    <n v="1725"/>
    <s v="no"/>
    <s v="Above Average"/>
    <n v="0"/>
    <n v="0"/>
    <n v="2"/>
    <n v="1"/>
    <n v="3"/>
    <s v="More"/>
    <n v="6"/>
    <x v="531"/>
    <n v="2264"/>
    <s v="no"/>
    <n v="87.014134275618375"/>
    <x v="1414"/>
  </r>
  <r>
    <x v="1440"/>
    <n v="79"/>
    <n v="79"/>
    <x v="0"/>
    <x v="1"/>
    <n v="11526"/>
    <x v="0"/>
    <x v="1"/>
    <x v="2"/>
    <s v="Crawfor"/>
    <s v="1Fam"/>
    <n v="74.989820121918996"/>
    <x v="0"/>
    <n v="6"/>
    <s v="Low"/>
    <n v="1922"/>
    <n v="1994"/>
    <n v="588"/>
    <s v="no"/>
    <s v="Below Average"/>
    <n v="1423"/>
    <n v="748"/>
    <s v="2 Floors"/>
    <n v="2555"/>
    <s v="no"/>
    <s v="Above Average"/>
    <n v="0"/>
    <n v="0"/>
    <n v="2"/>
    <n v="0"/>
    <n v="2"/>
    <s v="Less"/>
    <n v="11"/>
    <x v="272"/>
    <n v="3143"/>
    <s v="no"/>
    <n v="60.769965001590833"/>
    <x v="1415"/>
  </r>
  <r>
    <x v="1441"/>
    <s v="NA"/>
    <n v="69"/>
    <x v="0"/>
    <x v="0"/>
    <n v="4426"/>
    <x v="0"/>
    <x v="0"/>
    <x v="0"/>
    <s v=""/>
    <s v="TwnhsE"/>
    <n v="74.535824409408733"/>
    <x v="2"/>
    <n v="6"/>
    <s v="Low"/>
    <n v="2004"/>
    <n v="2004"/>
    <n v="848"/>
    <s v="no"/>
    <s v="Below Average"/>
    <n v="848"/>
    <n v="0"/>
    <s v="1 Floor"/>
    <n v="848"/>
    <s v="no"/>
    <s v="Below Average"/>
    <n v="1"/>
    <n v="0"/>
    <n v="1"/>
    <n v="0"/>
    <n v="2"/>
    <s v="Less"/>
    <n v="3"/>
    <x v="655"/>
    <n v="1696"/>
    <s v="no"/>
    <n v="88.030660377358487"/>
    <x v="1416"/>
  </r>
  <r>
    <x v="1442"/>
    <n v="85"/>
    <n v="85"/>
    <x v="0"/>
    <x v="1"/>
    <n v="11003"/>
    <x v="0"/>
    <x v="1"/>
    <x v="5"/>
    <s v="Somerst"/>
    <s v="1Fam"/>
    <n v="83.140020408338017"/>
    <x v="0"/>
    <n v="10"/>
    <s v="High"/>
    <n v="2008"/>
    <n v="2008"/>
    <n v="1017"/>
    <s v="no"/>
    <s v="Below Average"/>
    <n v="1026"/>
    <n v="981"/>
    <s v="2 Floors"/>
    <n v="2007"/>
    <s v="no"/>
    <s v="Above Average"/>
    <n v="1"/>
    <n v="0"/>
    <n v="2"/>
    <n v="1"/>
    <n v="4"/>
    <s v="More"/>
    <n v="10"/>
    <x v="546"/>
    <n v="3024"/>
    <s v="no"/>
    <n v="102.51322751322752"/>
    <x v="1417"/>
  </r>
  <r>
    <x v="1443"/>
    <s v="NA"/>
    <n v="69"/>
    <x v="0"/>
    <x v="0"/>
    <n v="8854"/>
    <x v="0"/>
    <x v="0"/>
    <x v="8"/>
    <s v="BrkSide"/>
    <s v="1Fam"/>
    <n v="64.919237492322253"/>
    <x v="1"/>
    <n v="6"/>
    <s v="Low"/>
    <n v="1916"/>
    <n v="1950"/>
    <n v="952"/>
    <s v="no"/>
    <s v="Below Average"/>
    <n v="952"/>
    <n v="0"/>
    <s v="1 Floor"/>
    <n v="952"/>
    <s v="no"/>
    <s v="Below Average"/>
    <n v="0"/>
    <n v="0"/>
    <n v="1"/>
    <n v="0"/>
    <n v="1"/>
    <s v="Less"/>
    <n v="4"/>
    <x v="656"/>
    <n v="1904"/>
    <s v="no"/>
    <n v="63.550420168067227"/>
    <x v="1418"/>
  </r>
  <r>
    <x v="1444"/>
    <n v="63"/>
    <n v="63"/>
    <x v="0"/>
    <x v="0"/>
    <n v="8500"/>
    <x v="0"/>
    <x v="0"/>
    <x v="0"/>
    <s v="CollgCr"/>
    <s v="1Fam"/>
    <n v="74.535824409408733"/>
    <x v="0"/>
    <n v="7"/>
    <s v="High"/>
    <n v="2004"/>
    <n v="2004"/>
    <n v="1422"/>
    <s v="no"/>
    <s v="Above Average"/>
    <n v="1422"/>
    <n v="0"/>
    <s v="1 Floor"/>
    <n v="1422"/>
    <s v="no"/>
    <s v="Below Average"/>
    <n v="0"/>
    <n v="0"/>
    <n v="2"/>
    <n v="0"/>
    <n v="2"/>
    <s v="Less"/>
    <n v="7"/>
    <x v="657"/>
    <n v="2844"/>
    <s v="no"/>
    <n v="63.150492264416314"/>
    <x v="1419"/>
  </r>
  <r>
    <x v="1445"/>
    <n v="70"/>
    <n v="70"/>
    <x v="0"/>
    <x v="1"/>
    <n v="8400"/>
    <x v="0"/>
    <x v="0"/>
    <x v="9"/>
    <s v="Sawyer"/>
    <s v="1Fam"/>
    <n v="65.835562612127291"/>
    <x v="1"/>
    <n v="6"/>
    <s v="Low"/>
    <n v="1966"/>
    <n v="1966"/>
    <n v="814"/>
    <s v="no"/>
    <s v="Below Average"/>
    <n v="913"/>
    <n v="0"/>
    <s v="1 Floor"/>
    <n v="913"/>
    <s v="no"/>
    <s v="Below Average"/>
    <n v="1"/>
    <n v="0"/>
    <n v="1"/>
    <n v="0"/>
    <n v="2"/>
    <s v="Less"/>
    <n v="6"/>
    <x v="275"/>
    <n v="1727"/>
    <s v="no"/>
    <n v="74.696004632310363"/>
    <x v="1420"/>
  </r>
  <r>
    <x v="1446"/>
    <s v="NA"/>
    <n v="69"/>
    <x v="0"/>
    <x v="0"/>
    <n v="26142"/>
    <x v="1"/>
    <x v="1"/>
    <x v="4"/>
    <s v="Mitchel"/>
    <s v="1Fam"/>
    <n v="69.371268986915226"/>
    <x v="1"/>
    <n v="5"/>
    <s v="Low"/>
    <n v="1962"/>
    <n v="1962"/>
    <n v="1188"/>
    <s v="no"/>
    <s v="Above Average"/>
    <n v="1188"/>
    <n v="0"/>
    <s v="1 Floor"/>
    <n v="1188"/>
    <s v="no"/>
    <s v="Below Average"/>
    <n v="0"/>
    <n v="0"/>
    <n v="1"/>
    <n v="0"/>
    <n v="1"/>
    <s v="Less"/>
    <n v="6"/>
    <x v="471"/>
    <n v="2376"/>
    <s v="no"/>
    <n v="66.456228956228955"/>
    <x v="1421"/>
  </r>
  <r>
    <x v="1447"/>
    <n v="80"/>
    <n v="80"/>
    <x v="0"/>
    <x v="1"/>
    <n v="10000"/>
    <x v="0"/>
    <x v="0"/>
    <x v="0"/>
    <s v="CollgCr"/>
    <s v="1Fam"/>
    <n v="74.535824409408733"/>
    <x v="0"/>
    <n v="8"/>
    <s v="High"/>
    <n v="1995"/>
    <n v="1996"/>
    <n v="1220"/>
    <s v="no"/>
    <s v="Above Average"/>
    <n v="1220"/>
    <n v="870"/>
    <s v="2 Floors"/>
    <n v="2090"/>
    <s v="no"/>
    <s v="Above Average"/>
    <n v="1"/>
    <n v="0"/>
    <n v="2"/>
    <n v="1"/>
    <n v="4"/>
    <s v="More"/>
    <n v="8"/>
    <x v="270"/>
    <n v="3310"/>
    <s v="no"/>
    <n v="72.507552870090635"/>
    <x v="1422"/>
  </r>
  <r>
    <x v="1448"/>
    <n v="70"/>
    <n v="70"/>
    <x v="0"/>
    <x v="1"/>
    <n v="11767"/>
    <x v="0"/>
    <x v="1"/>
    <x v="15"/>
    <s v="Edwards"/>
    <s v="1Fam"/>
    <n v="61.772149970231268"/>
    <x v="1"/>
    <n v="4"/>
    <s v="Low"/>
    <n v="1910"/>
    <n v="2000"/>
    <n v="560"/>
    <s v="no"/>
    <s v="Below Average"/>
    <n v="796"/>
    <n v="550"/>
    <s v="2 Floors"/>
    <n v="1346"/>
    <s v="no"/>
    <s v="Below Average"/>
    <n v="0"/>
    <n v="0"/>
    <n v="1"/>
    <n v="1"/>
    <n v="2"/>
    <s v="Less"/>
    <n v="6"/>
    <x v="162"/>
    <n v="1906"/>
    <s v="no"/>
    <n v="58.761804826862537"/>
    <x v="1423"/>
  </r>
  <r>
    <x v="1449"/>
    <n v="21"/>
    <n v="21"/>
    <x v="1"/>
    <x v="0"/>
    <n v="1533"/>
    <x v="0"/>
    <x v="0"/>
    <x v="14"/>
    <s v=""/>
    <s v="Twnhs"/>
    <s v=""/>
    <x v="2"/>
    <n v="5"/>
    <s v="Low"/>
    <n v="1970"/>
    <n v="1970"/>
    <n v="630"/>
    <s v="no"/>
    <s v="Below Average"/>
    <n v="630"/>
    <n v="0"/>
    <s v="1 Floor"/>
    <n v="630"/>
    <s v="no"/>
    <s v="Below Average"/>
    <n v="1"/>
    <n v="0"/>
    <n v="1"/>
    <n v="0"/>
    <n v="2"/>
    <s v="Less"/>
    <n v="3"/>
    <x v="658"/>
    <n v="1260"/>
    <s v="no"/>
    <n v="73.015873015873012"/>
    <x v="1424"/>
  </r>
  <r>
    <x v="1450"/>
    <n v="60"/>
    <n v="60"/>
    <x v="0"/>
    <x v="0"/>
    <n v="9000"/>
    <x v="0"/>
    <x v="0"/>
    <x v="11"/>
    <s v=""/>
    <s v="Duplex"/>
    <n v="65.191384752822614"/>
    <x v="2"/>
    <n v="5"/>
    <s v="Low"/>
    <n v="1974"/>
    <n v="1974"/>
    <n v="896"/>
    <s v="no"/>
    <s v="Below Average"/>
    <n v="896"/>
    <n v="896"/>
    <s v="2 Floors"/>
    <n v="1792"/>
    <s v="no"/>
    <s v="Above Average"/>
    <n v="0"/>
    <n v="0"/>
    <n v="2"/>
    <n v="2"/>
    <n v="4"/>
    <s v="More"/>
    <n v="8"/>
    <x v="109"/>
    <n v="2688"/>
    <s v="no"/>
    <n v="50.595238095238095"/>
    <x v="1425"/>
  </r>
  <r>
    <x v="1451"/>
    <n v="78"/>
    <n v="78"/>
    <x v="0"/>
    <x v="1"/>
    <n v="9262"/>
    <x v="0"/>
    <x v="0"/>
    <x v="5"/>
    <s v="Somerst"/>
    <s v="1Fam"/>
    <n v="83.140020408338017"/>
    <x v="0"/>
    <n v="8"/>
    <s v="High"/>
    <n v="2008"/>
    <n v="2009"/>
    <n v="1573"/>
    <s v="no"/>
    <s v="Above Average"/>
    <n v="1578"/>
    <n v="0"/>
    <s v="1 Floor"/>
    <n v="1578"/>
    <s v="no"/>
    <s v="Above Average"/>
    <n v="0"/>
    <n v="0"/>
    <n v="2"/>
    <n v="0"/>
    <n v="2"/>
    <s v="Less"/>
    <n v="7"/>
    <x v="659"/>
    <n v="3151"/>
    <s v="no"/>
    <n v="91.11075848936845"/>
    <x v="1426"/>
  </r>
  <r>
    <x v="1452"/>
    <n v="35"/>
    <n v="35"/>
    <x v="0"/>
    <x v="0"/>
    <n v="3675"/>
    <x v="0"/>
    <x v="0"/>
    <x v="15"/>
    <s v=""/>
    <s v="TwnhsE"/>
    <n v="61.772149970231268"/>
    <x v="2"/>
    <n v="5"/>
    <s v="Low"/>
    <n v="2005"/>
    <n v="2005"/>
    <n v="547"/>
    <s v="no"/>
    <s v="Below Average"/>
    <n v="1072"/>
    <n v="0"/>
    <s v="1 Floor"/>
    <n v="1072"/>
    <s v="no"/>
    <s v="Below Average"/>
    <n v="1"/>
    <n v="0"/>
    <n v="1"/>
    <n v="0"/>
    <n v="2"/>
    <s v="Less"/>
    <n v="5"/>
    <x v="35"/>
    <n v="1619"/>
    <s v="no"/>
    <n v="89.561457689932055"/>
    <x v="1427"/>
  </r>
  <r>
    <x v="1453"/>
    <n v="90"/>
    <n v="90"/>
    <x v="0"/>
    <x v="1"/>
    <n v="17217"/>
    <x v="0"/>
    <x v="1"/>
    <x v="4"/>
    <s v="Mitchel"/>
    <s v="1Fam"/>
    <n v="69.371268986915226"/>
    <x v="1"/>
    <n v="5"/>
    <s v="Low"/>
    <n v="2006"/>
    <n v="2006"/>
    <n v="1140"/>
    <s v="no"/>
    <s v="Above Average"/>
    <n v="1140"/>
    <n v="0"/>
    <s v="1 Floor"/>
    <n v="1140"/>
    <s v="no"/>
    <s v="Below Average"/>
    <n v="0"/>
    <n v="0"/>
    <n v="1"/>
    <n v="0"/>
    <n v="1"/>
    <s v="Less"/>
    <n v="6"/>
    <x v="112"/>
    <n v="2280"/>
    <s v="no"/>
    <n v="37.061403508771932"/>
    <x v="1428"/>
  </r>
  <r>
    <x v="1454"/>
    <n v="62"/>
    <n v="62"/>
    <x v="0"/>
    <x v="0"/>
    <n v="7500"/>
    <x v="0"/>
    <x v="0"/>
    <x v="5"/>
    <s v="Somerst"/>
    <s v="1Fam"/>
    <n v="83.140020408338017"/>
    <x v="0"/>
    <n v="7"/>
    <s v="High"/>
    <n v="2004"/>
    <n v="2005"/>
    <n v="1221"/>
    <s v="no"/>
    <s v="Above Average"/>
    <n v="1221"/>
    <n v="0"/>
    <s v="1 Floor"/>
    <n v="1221"/>
    <s v="no"/>
    <s v="Below Average"/>
    <n v="1"/>
    <n v="0"/>
    <n v="2"/>
    <n v="0"/>
    <n v="3"/>
    <s v="More"/>
    <n v="6"/>
    <x v="68"/>
    <n v="2442"/>
    <s v="no"/>
    <n v="75.757575757575751"/>
    <x v="544"/>
  </r>
  <r>
    <x v="1455"/>
    <n v="62"/>
    <n v="62"/>
    <x v="0"/>
    <x v="0"/>
    <n v="7917"/>
    <x v="0"/>
    <x v="0"/>
    <x v="17"/>
    <s v="Gilbert"/>
    <s v="1Fam"/>
    <n v="77.47396854876844"/>
    <x v="0"/>
    <n v="6"/>
    <s v="Low"/>
    <n v="1999"/>
    <n v="2000"/>
    <n v="953"/>
    <s v="no"/>
    <s v="Below Average"/>
    <n v="953"/>
    <n v="694"/>
    <s v="2 Floors"/>
    <n v="1647"/>
    <s v="no"/>
    <s v="Above Average"/>
    <n v="0"/>
    <n v="0"/>
    <n v="2"/>
    <n v="1"/>
    <n v="3"/>
    <s v="More"/>
    <n v="7"/>
    <x v="216"/>
    <n v="2600"/>
    <s v="no"/>
    <n v="67.307692307692307"/>
    <x v="1429"/>
  </r>
  <r>
    <x v="1456"/>
    <n v="85"/>
    <n v="85"/>
    <x v="0"/>
    <x v="1"/>
    <n v="13175"/>
    <x v="0"/>
    <x v="1"/>
    <x v="6"/>
    <s v="NWAmes"/>
    <s v="1Fam"/>
    <n v="67.115548801871967"/>
    <x v="1"/>
    <n v="6"/>
    <s v="Low"/>
    <n v="1978"/>
    <n v="1988"/>
    <n v="1542"/>
    <s v="no"/>
    <s v="Above Average"/>
    <n v="2073"/>
    <n v="0"/>
    <s v="1 Floor"/>
    <n v="2073"/>
    <s v="no"/>
    <s v="Above Average"/>
    <n v="1"/>
    <n v="0"/>
    <n v="2"/>
    <n v="0"/>
    <n v="3"/>
    <s v="More"/>
    <n v="7"/>
    <x v="171"/>
    <n v="3615"/>
    <s v="no"/>
    <n v="58.091286307053942"/>
    <x v="1430"/>
  </r>
  <r>
    <x v="1457"/>
    <n v="66"/>
    <n v="66"/>
    <x v="0"/>
    <x v="0"/>
    <n v="9042"/>
    <x v="0"/>
    <x v="0"/>
    <x v="2"/>
    <s v="Crawfor"/>
    <s v="1Fam"/>
    <n v="74.989820121918996"/>
    <x v="0"/>
    <n v="7"/>
    <s v="High"/>
    <n v="1941"/>
    <n v="2006"/>
    <n v="1152"/>
    <s v="no"/>
    <s v="Above Average"/>
    <n v="1188"/>
    <n v="1152"/>
    <s v="2 Floors"/>
    <n v="2340"/>
    <s v="no"/>
    <s v="Above Average"/>
    <n v="0"/>
    <n v="0"/>
    <n v="2"/>
    <n v="0"/>
    <n v="2"/>
    <s v="Less"/>
    <n v="9"/>
    <x v="660"/>
    <n v="3492"/>
    <s v="no"/>
    <n v="76.317296678121423"/>
    <x v="1431"/>
  </r>
  <r>
    <x v="1458"/>
    <n v="68"/>
    <n v="68"/>
    <x v="0"/>
    <x v="0"/>
    <n v="9717"/>
    <x v="0"/>
    <x v="0"/>
    <x v="11"/>
    <s v="NAmes"/>
    <s v="1Fam"/>
    <n v="65.191384752822614"/>
    <x v="1"/>
    <n v="5"/>
    <s v="Low"/>
    <n v="1950"/>
    <n v="1996"/>
    <n v="1078"/>
    <s v="no"/>
    <s v="Above Average"/>
    <n v="1078"/>
    <n v="0"/>
    <s v="1 Floor"/>
    <n v="1078"/>
    <s v="no"/>
    <s v="Below Average"/>
    <n v="1"/>
    <n v="0"/>
    <n v="1"/>
    <n v="0"/>
    <n v="2"/>
    <s v="Less"/>
    <n v="5"/>
    <x v="661"/>
    <n v="2156"/>
    <s v="no"/>
    <n v="65.920686456400745"/>
    <x v="1432"/>
  </r>
  <r>
    <x v="1459"/>
    <n v="75"/>
    <n v="75"/>
    <x v="0"/>
    <x v="1"/>
    <n v="9937"/>
    <x v="0"/>
    <x v="0"/>
    <x v="15"/>
    <s v="Edwards"/>
    <s v="1Fam"/>
    <n v="61.772149970231268"/>
    <x v="1"/>
    <n v="5"/>
    <s v="Low"/>
    <n v="1965"/>
    <n v="1965"/>
    <n v="1256"/>
    <s v="no"/>
    <s v="Above Average"/>
    <n v="1256"/>
    <n v="0"/>
    <s v="1 Floor"/>
    <n v="1256"/>
    <s v="no"/>
    <s v="Below Average"/>
    <n v="1"/>
    <n v="0"/>
    <n v="1"/>
    <n v="1"/>
    <n v="3"/>
    <s v="More"/>
    <n v="6"/>
    <x v="662"/>
    <n v="2512"/>
    <s v="no"/>
    <n v="58.718152866242036"/>
    <x v="143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s v="Norm"/>
    <s v="Norm"/>
    <x v="0"/>
    <n v="7"/>
    <x v="0"/>
    <s v="2Story"/>
    <x v="0"/>
    <n v="75.988545402704759"/>
    <x v="0"/>
    <n v="5"/>
    <x v="0"/>
    <n v="2003"/>
    <n v="0"/>
    <m/>
    <n v="2003"/>
    <n v="0"/>
    <n v="856"/>
    <s v="no"/>
    <x v="0"/>
    <n v="856"/>
    <s v="no"/>
    <n v="854"/>
    <s v="no"/>
    <s v="2 Floors"/>
    <n v="1"/>
    <n v="1710"/>
    <x v="0"/>
    <x v="0"/>
    <n v="1"/>
    <n v="0"/>
    <n v="2"/>
    <n v="1"/>
    <n v="4"/>
    <x v="0"/>
    <n v="8"/>
    <x v="0"/>
    <s v="Gd"/>
    <x v="0"/>
    <n v="2"/>
    <s v="More"/>
    <n v="548"/>
    <x v="0"/>
    <x v="0"/>
    <n v="0"/>
    <n v="81.254871395167569"/>
    <x v="0"/>
    <n v="208500"/>
    <n v="2566"/>
    <s v="no"/>
  </r>
  <r>
    <x v="1"/>
    <s v="Feedr"/>
    <s v="Norm"/>
    <x v="0"/>
    <n v="6"/>
    <x v="1"/>
    <s v="1Story"/>
    <x v="1"/>
    <n v="69.182127006168557"/>
    <x v="1"/>
    <n v="8"/>
    <x v="1"/>
    <n v="1976"/>
    <n v="0"/>
    <m/>
    <n v="1976"/>
    <n v="0"/>
    <n v="1262"/>
    <s v="no"/>
    <x v="1"/>
    <n v="1262"/>
    <s v="no"/>
    <n v="0"/>
    <s v="no"/>
    <s v="1 Floor"/>
    <n v="0"/>
    <n v="1262"/>
    <x v="0"/>
    <x v="1"/>
    <n v="0"/>
    <n v="1"/>
    <n v="2"/>
    <n v="0"/>
    <n v="3"/>
    <x v="0"/>
    <n v="6"/>
    <x v="0"/>
    <s v="TA"/>
    <x v="1"/>
    <n v="2"/>
    <s v="More"/>
    <n v="460"/>
    <x v="0"/>
    <x v="1"/>
    <n v="1"/>
    <n v="71.909667194928687"/>
    <x v="0"/>
    <n v="181500"/>
    <n v="2524"/>
    <s v="no"/>
  </r>
  <r>
    <x v="2"/>
    <s v="Norm"/>
    <s v="Norm"/>
    <x v="0"/>
    <n v="7"/>
    <x v="0"/>
    <s v="2Story"/>
    <x v="0"/>
    <n v="75.988545402704759"/>
    <x v="0"/>
    <n v="5"/>
    <x v="0"/>
    <n v="2001"/>
    <n v="0"/>
    <m/>
    <n v="2002"/>
    <n v="0"/>
    <n v="920"/>
    <s v="no"/>
    <x v="0"/>
    <n v="920"/>
    <s v="no"/>
    <n v="866"/>
    <s v="no"/>
    <s v="2 Floors"/>
    <n v="0"/>
    <n v="1786"/>
    <x v="0"/>
    <x v="0"/>
    <n v="1"/>
    <n v="0"/>
    <n v="2"/>
    <n v="1"/>
    <n v="4"/>
    <x v="0"/>
    <n v="6"/>
    <x v="0"/>
    <s v="Gd"/>
    <x v="0"/>
    <n v="2"/>
    <s v="More"/>
    <n v="608"/>
    <x v="0"/>
    <x v="0"/>
    <n v="1"/>
    <n v="82.594235033259423"/>
    <x v="0"/>
    <n v="223500"/>
    <n v="2706"/>
    <s v="no"/>
  </r>
  <r>
    <x v="3"/>
    <s v="Norm"/>
    <s v="Norm"/>
    <x v="0"/>
    <n v="7"/>
    <x v="0"/>
    <s v="2Story"/>
    <x v="0"/>
    <n v="75.988545402704759"/>
    <x v="0"/>
    <n v="5"/>
    <x v="0"/>
    <n v="1915"/>
    <n v="1"/>
    <m/>
    <n v="1970"/>
    <n v="0"/>
    <n v="756"/>
    <s v="no"/>
    <x v="0"/>
    <n v="961"/>
    <s v="no"/>
    <n v="756"/>
    <s v="no"/>
    <s v="2 Floors"/>
    <n v="1"/>
    <n v="1717"/>
    <x v="0"/>
    <x v="0"/>
    <n v="1"/>
    <n v="0"/>
    <n v="1"/>
    <n v="0"/>
    <n v="2"/>
    <x v="1"/>
    <n v="7"/>
    <x v="0"/>
    <s v="Gd"/>
    <x v="0"/>
    <n v="3"/>
    <s v="More"/>
    <n v="642"/>
    <x v="0"/>
    <x v="0"/>
    <n v="1"/>
    <n v="56.611403154063893"/>
    <x v="1"/>
    <n v="140000"/>
    <n v="2473"/>
    <s v="no"/>
  </r>
  <r>
    <x v="4"/>
    <s v="Norm"/>
    <s v="Norm"/>
    <x v="0"/>
    <n v="8"/>
    <x v="0"/>
    <s v="2Story"/>
    <x v="0"/>
    <n v="75.988545402704759"/>
    <x v="0"/>
    <n v="5"/>
    <x v="0"/>
    <n v="2000"/>
    <n v="0"/>
    <m/>
    <n v="2000"/>
    <n v="0"/>
    <n v="1145"/>
    <s v="no"/>
    <x v="1"/>
    <n v="1145"/>
    <s v="no"/>
    <n v="1053"/>
    <s v="no"/>
    <s v="2 Floors"/>
    <n v="0"/>
    <n v="2198"/>
    <x v="0"/>
    <x v="0"/>
    <n v="1"/>
    <n v="0"/>
    <n v="2"/>
    <n v="1"/>
    <n v="4"/>
    <x v="0"/>
    <n v="9"/>
    <x v="0"/>
    <s v="Gd"/>
    <x v="0"/>
    <n v="3"/>
    <s v="More"/>
    <n v="836"/>
    <x v="0"/>
    <x v="0"/>
    <n v="1"/>
    <n v="74.783128926114273"/>
    <x v="0"/>
    <n v="250000"/>
    <n v="3343"/>
    <s v="no"/>
  </r>
  <r>
    <x v="5"/>
    <s v="Norm"/>
    <s v="Norm"/>
    <x v="0"/>
    <n v="5"/>
    <x v="1"/>
    <s v="1.5Fin"/>
    <x v="1"/>
    <n v="59.315963337771507"/>
    <x v="1"/>
    <n v="5"/>
    <x v="0"/>
    <n v="1993"/>
    <n v="0"/>
    <m/>
    <n v="1995"/>
    <n v="0"/>
    <n v="796"/>
    <s v="no"/>
    <x v="0"/>
    <n v="796"/>
    <s v="no"/>
    <n v="566"/>
    <s v="no"/>
    <s v="2 Floors"/>
    <n v="0"/>
    <n v="1362"/>
    <x v="0"/>
    <x v="1"/>
    <n v="1"/>
    <n v="0"/>
    <n v="1"/>
    <n v="1"/>
    <n v="3"/>
    <x v="0"/>
    <n v="5"/>
    <x v="1"/>
    <s v="TA"/>
    <x v="1"/>
    <n v="2"/>
    <s v="More"/>
    <n v="480"/>
    <x v="0"/>
    <x v="0"/>
    <n v="0"/>
    <n v="66.265060240963862"/>
    <x v="1"/>
    <n v="143000"/>
    <n v="2158"/>
    <s v="no"/>
  </r>
  <r>
    <x v="6"/>
    <s v="Norm"/>
    <s v="Norm"/>
    <x v="0"/>
    <n v="8"/>
    <x v="0"/>
    <s v="1Story"/>
    <x v="1"/>
    <n v="69.182127006168557"/>
    <x v="1"/>
    <n v="5"/>
    <x v="0"/>
    <n v="2004"/>
    <n v="0"/>
    <m/>
    <n v="2005"/>
    <n v="0"/>
    <n v="1686"/>
    <s v="no"/>
    <x v="1"/>
    <n v="1694"/>
    <s v="no"/>
    <n v="0"/>
    <s v="no"/>
    <s v="1 Floor"/>
    <n v="0"/>
    <n v="1694"/>
    <x v="0"/>
    <x v="0"/>
    <n v="1"/>
    <n v="0"/>
    <n v="2"/>
    <n v="0"/>
    <n v="3"/>
    <x v="0"/>
    <n v="7"/>
    <x v="0"/>
    <s v="Gd"/>
    <x v="0"/>
    <n v="2"/>
    <s v="More"/>
    <n v="636"/>
    <x v="0"/>
    <x v="0"/>
    <n v="1"/>
    <n v="90.828402366863912"/>
    <x v="0"/>
    <n v="307000"/>
    <n v="3380"/>
    <s v="no"/>
  </r>
  <r>
    <x v="7"/>
    <s v="PosN"/>
    <s v="Norm"/>
    <x v="0"/>
    <n v="7"/>
    <x v="0"/>
    <s v="2Story"/>
    <x v="0"/>
    <n v="75.988545402704759"/>
    <x v="0"/>
    <n v="6"/>
    <x v="1"/>
    <n v="1973"/>
    <n v="0"/>
    <m/>
    <n v="1973"/>
    <n v="0"/>
    <n v="1107"/>
    <s v="no"/>
    <x v="1"/>
    <n v="1107"/>
    <s v="no"/>
    <n v="983"/>
    <s v="no"/>
    <s v="2 Floors"/>
    <n v="0"/>
    <n v="2090"/>
    <x v="0"/>
    <x v="0"/>
    <n v="1"/>
    <n v="0"/>
    <n v="2"/>
    <n v="1"/>
    <n v="4"/>
    <x v="0"/>
    <n v="7"/>
    <x v="0"/>
    <s v="TA"/>
    <x v="1"/>
    <n v="2"/>
    <s v="More"/>
    <n v="484"/>
    <x v="0"/>
    <x v="0"/>
    <n v="2"/>
    <n v="62.558648733187361"/>
    <x v="1"/>
    <n v="200000"/>
    <n v="3197"/>
    <s v="no"/>
  </r>
  <r>
    <x v="8"/>
    <s v="Artery"/>
    <s v="Norm"/>
    <x v="0"/>
    <n v="7"/>
    <x v="0"/>
    <s v="1.5Fin"/>
    <x v="1"/>
    <n v="59.315963337771507"/>
    <x v="1"/>
    <n v="5"/>
    <x v="0"/>
    <n v="1931"/>
    <n v="1"/>
    <m/>
    <n v="1950"/>
    <n v="1"/>
    <n v="952"/>
    <s v="no"/>
    <x v="0"/>
    <n v="1022"/>
    <s v="no"/>
    <n v="752"/>
    <s v="no"/>
    <s v="2 Floors"/>
    <n v="0"/>
    <n v="1774"/>
    <x v="0"/>
    <x v="0"/>
    <n v="0"/>
    <n v="0"/>
    <n v="2"/>
    <n v="0"/>
    <n v="2"/>
    <x v="1"/>
    <n v="8"/>
    <x v="0"/>
    <s v="TA"/>
    <x v="1"/>
    <n v="2"/>
    <s v="More"/>
    <n v="468"/>
    <x v="0"/>
    <x v="1"/>
    <n v="2"/>
    <n v="47.652237710931772"/>
    <x v="1"/>
    <n v="129900"/>
    <n v="2726"/>
    <s v="no"/>
  </r>
  <r>
    <x v="9"/>
    <s v="Artery"/>
    <s v="Artery"/>
    <x v="1"/>
    <n v="5"/>
    <x v="1"/>
    <s v="1.5Unf"/>
    <x v="1"/>
    <n v="64.474868918559224"/>
    <x v="1"/>
    <n v="6"/>
    <x v="1"/>
    <n v="1939"/>
    <n v="1"/>
    <m/>
    <n v="1950"/>
    <n v="1"/>
    <n v="991"/>
    <s v="no"/>
    <x v="0"/>
    <n v="1077"/>
    <s v="no"/>
    <n v="0"/>
    <s v="no"/>
    <s v="1 Floor"/>
    <n v="0"/>
    <n v="1077"/>
    <x v="0"/>
    <x v="1"/>
    <n v="1"/>
    <n v="0"/>
    <n v="1"/>
    <n v="0"/>
    <n v="2"/>
    <x v="1"/>
    <n v="5"/>
    <x v="1"/>
    <s v="TA"/>
    <x v="1"/>
    <n v="1"/>
    <s v="Less"/>
    <n v="205"/>
    <x v="0"/>
    <x v="1"/>
    <n v="2"/>
    <n v="57.059961315280461"/>
    <x v="1"/>
    <n v="118000"/>
    <n v="2068"/>
    <s v="no"/>
  </r>
  <r>
    <x v="10"/>
    <s v="Norm"/>
    <s v="Norm"/>
    <x v="0"/>
    <n v="5"/>
    <x v="1"/>
    <s v="1Story"/>
    <x v="1"/>
    <n v="69.182127006168557"/>
    <x v="1"/>
    <n v="5"/>
    <x v="0"/>
    <n v="1965"/>
    <n v="0"/>
    <m/>
    <n v="1965"/>
    <n v="0"/>
    <n v="1040"/>
    <s v="no"/>
    <x v="0"/>
    <n v="1040"/>
    <s v="no"/>
    <n v="0"/>
    <s v="no"/>
    <s v="1 Floor"/>
    <n v="0"/>
    <n v="1040"/>
    <x v="0"/>
    <x v="1"/>
    <n v="1"/>
    <n v="0"/>
    <n v="1"/>
    <n v="0"/>
    <n v="2"/>
    <x v="1"/>
    <n v="5"/>
    <x v="1"/>
    <s v="TA"/>
    <x v="1"/>
    <n v="1"/>
    <s v="Less"/>
    <n v="384"/>
    <x v="0"/>
    <x v="1"/>
    <n v="0"/>
    <n v="62.259615384615387"/>
    <x v="1"/>
    <n v="129500"/>
    <n v="2080"/>
    <s v="no"/>
  </r>
  <r>
    <x v="11"/>
    <s v="Norm"/>
    <s v="Norm"/>
    <x v="0"/>
    <n v="9"/>
    <x v="0"/>
    <s v="2Story"/>
    <x v="0"/>
    <n v="75.988545402704759"/>
    <x v="0"/>
    <n v="5"/>
    <x v="0"/>
    <n v="2005"/>
    <n v="0"/>
    <m/>
    <n v="2006"/>
    <n v="0"/>
    <n v="1175"/>
    <s v="no"/>
    <x v="1"/>
    <n v="1182"/>
    <s v="no"/>
    <n v="1142"/>
    <s v="no"/>
    <s v="2 Floors"/>
    <n v="0"/>
    <n v="2324"/>
    <x v="0"/>
    <x v="0"/>
    <n v="1"/>
    <n v="0"/>
    <n v="3"/>
    <n v="0"/>
    <n v="4"/>
    <x v="0"/>
    <n v="11"/>
    <x v="0"/>
    <s v="Ex"/>
    <x v="0"/>
    <n v="3"/>
    <s v="More"/>
    <n v="736"/>
    <x v="0"/>
    <x v="0"/>
    <n v="2"/>
    <n v="98.599599885681627"/>
    <x v="0"/>
    <n v="345000"/>
    <n v="3499"/>
    <s v="no"/>
  </r>
  <r>
    <x v="12"/>
    <s v="Norm"/>
    <s v="Norm"/>
    <x v="0"/>
    <n v="5"/>
    <x v="1"/>
    <s v="1Story"/>
    <x v="1"/>
    <n v="69.182127006168557"/>
    <x v="1"/>
    <n v="6"/>
    <x v="1"/>
    <n v="1962"/>
    <n v="0"/>
    <m/>
    <n v="1962"/>
    <n v="0"/>
    <n v="912"/>
    <s v="no"/>
    <x v="0"/>
    <n v="912"/>
    <s v="no"/>
    <n v="0"/>
    <s v="no"/>
    <s v="1 Floor"/>
    <n v="1"/>
    <n v="912"/>
    <x v="0"/>
    <x v="1"/>
    <n v="1"/>
    <n v="0"/>
    <n v="1"/>
    <n v="0"/>
    <n v="2"/>
    <x v="1"/>
    <n v="4"/>
    <x v="1"/>
    <s v="TA"/>
    <x v="1"/>
    <n v="1"/>
    <s v="Less"/>
    <n v="352"/>
    <x v="0"/>
    <x v="1"/>
    <n v="0"/>
    <n v="78.94736842105263"/>
    <x v="0"/>
    <n v="144000"/>
    <n v="1824"/>
    <s v="no"/>
  </r>
  <r>
    <x v="13"/>
    <s v="Norm"/>
    <s v="Norm"/>
    <x v="0"/>
    <n v="7"/>
    <x v="0"/>
    <s v="1Story"/>
    <x v="1"/>
    <n v="69.182127006168557"/>
    <x v="1"/>
    <n v="5"/>
    <x v="0"/>
    <n v="2006"/>
    <n v="0"/>
    <m/>
    <n v="2007"/>
    <n v="0"/>
    <n v="1494"/>
    <s v="no"/>
    <x v="1"/>
    <n v="1494"/>
    <s v="no"/>
    <n v="0"/>
    <s v="no"/>
    <s v="1 Floor"/>
    <n v="0"/>
    <n v="1494"/>
    <x v="0"/>
    <x v="1"/>
    <n v="0"/>
    <n v="0"/>
    <n v="2"/>
    <n v="0"/>
    <n v="2"/>
    <x v="1"/>
    <n v="7"/>
    <x v="0"/>
    <s v="Gd"/>
    <x v="0"/>
    <n v="3"/>
    <s v="More"/>
    <n v="840"/>
    <x v="0"/>
    <x v="0"/>
    <n v="1"/>
    <n v="93.540829986613119"/>
    <x v="0"/>
    <n v="279500"/>
    <n v="2988"/>
    <s v="no"/>
  </r>
  <r>
    <x v="14"/>
    <s v="Norm"/>
    <s v="Norm"/>
    <x v="0"/>
    <n v="6"/>
    <x v="1"/>
    <s v="1Story"/>
    <x v="1"/>
    <n v="69.182127006168557"/>
    <x v="1"/>
    <n v="5"/>
    <x v="0"/>
    <n v="1960"/>
    <n v="0"/>
    <m/>
    <n v="1960"/>
    <n v="1"/>
    <n v="1253"/>
    <s v="no"/>
    <x v="1"/>
    <n v="1253"/>
    <s v="no"/>
    <n v="0"/>
    <s v="no"/>
    <s v="1 Floor"/>
    <n v="0"/>
    <n v="1253"/>
    <x v="0"/>
    <x v="1"/>
    <n v="1"/>
    <n v="0"/>
    <n v="1"/>
    <n v="1"/>
    <n v="3"/>
    <x v="0"/>
    <n v="5"/>
    <x v="1"/>
    <s v="TA"/>
    <x v="1"/>
    <n v="1"/>
    <s v="Less"/>
    <n v="352"/>
    <x v="0"/>
    <x v="1"/>
    <n v="1"/>
    <n v="62.649640861931367"/>
    <x v="1"/>
    <n v="157000"/>
    <n v="2506"/>
    <s v="no"/>
  </r>
  <r>
    <x v="15"/>
    <s v="Norm"/>
    <s v="Norm"/>
    <x v="0"/>
    <n v="7"/>
    <x v="0"/>
    <s v="1.5Unf"/>
    <x v="1"/>
    <n v="64.474868918559224"/>
    <x v="1"/>
    <n v="8"/>
    <x v="1"/>
    <n v="1929"/>
    <n v="1"/>
    <m/>
    <n v="2001"/>
    <n v="0"/>
    <n v="832"/>
    <s v="no"/>
    <x v="0"/>
    <n v="854"/>
    <s v="no"/>
    <n v="0"/>
    <s v="no"/>
    <s v="1 Floor"/>
    <n v="0"/>
    <n v="854"/>
    <x v="0"/>
    <x v="1"/>
    <n v="0"/>
    <n v="0"/>
    <n v="1"/>
    <n v="0"/>
    <n v="1"/>
    <x v="1"/>
    <n v="5"/>
    <x v="1"/>
    <s v="TA"/>
    <x v="1"/>
    <n v="2"/>
    <s v="More"/>
    <n v="576"/>
    <x v="0"/>
    <x v="0"/>
    <n v="0"/>
    <n v="78.291814946619212"/>
    <x v="0"/>
    <n v="132000"/>
    <n v="1686"/>
    <s v="no"/>
  </r>
  <r>
    <x v="16"/>
    <s v="Norm"/>
    <s v="Norm"/>
    <x v="0"/>
    <n v="6"/>
    <x v="1"/>
    <s v="1Story"/>
    <x v="1"/>
    <n v="69.182127006168557"/>
    <x v="1"/>
    <n v="7"/>
    <x v="1"/>
    <n v="1970"/>
    <n v="0"/>
    <m/>
    <n v="1970"/>
    <n v="0"/>
    <n v="1004"/>
    <s v="no"/>
    <x v="0"/>
    <n v="1004"/>
    <s v="no"/>
    <n v="0"/>
    <s v="no"/>
    <s v="1 Floor"/>
    <n v="0"/>
    <n v="1004"/>
    <x v="0"/>
    <x v="1"/>
    <n v="1"/>
    <n v="0"/>
    <n v="1"/>
    <n v="0"/>
    <n v="2"/>
    <x v="1"/>
    <n v="5"/>
    <x v="1"/>
    <s v="TA"/>
    <x v="1"/>
    <n v="2"/>
    <s v="More"/>
    <n v="480"/>
    <x v="0"/>
    <x v="0"/>
    <n v="1"/>
    <n v="74.20318725099601"/>
    <x v="0"/>
    <n v="149000"/>
    <n v="2008"/>
    <s v="no"/>
  </r>
  <r>
    <x v="17"/>
    <s v="Norm"/>
    <s v="Norm"/>
    <x v="2"/>
    <n v="4"/>
    <x v="1"/>
    <s v="1Story"/>
    <x v="1"/>
    <n v="69.182127006168557"/>
    <x v="1"/>
    <n v="5"/>
    <x v="0"/>
    <n v="1967"/>
    <n v="0"/>
    <m/>
    <n v="1967"/>
    <n v="0"/>
    <n v="0"/>
    <s v="yes"/>
    <x v="0"/>
    <n v="1296"/>
    <s v="no"/>
    <n v="0"/>
    <s v="no"/>
    <s v="1 Floor"/>
    <n v="0"/>
    <n v="1296"/>
    <x v="0"/>
    <x v="1"/>
    <n v="0"/>
    <n v="0"/>
    <n v="2"/>
    <n v="0"/>
    <n v="2"/>
    <x v="1"/>
    <n v="6"/>
    <x v="0"/>
    <s v="TA"/>
    <x v="1"/>
    <n v="2"/>
    <s v="More"/>
    <n v="516"/>
    <x v="0"/>
    <x v="0"/>
    <n v="0"/>
    <n v="69.444444444444443"/>
    <x v="1"/>
    <n v="90000"/>
    <n v="1296"/>
    <s v="no"/>
  </r>
  <r>
    <x v="18"/>
    <s v="RRAe"/>
    <s v="Norm"/>
    <x v="0"/>
    <n v="5"/>
    <x v="1"/>
    <s v="1Story"/>
    <x v="1"/>
    <n v="69.182127006168557"/>
    <x v="1"/>
    <n v="5"/>
    <x v="0"/>
    <n v="2004"/>
    <n v="0"/>
    <m/>
    <n v="2004"/>
    <n v="0"/>
    <n v="1114"/>
    <s v="no"/>
    <x v="1"/>
    <n v="1114"/>
    <s v="no"/>
    <n v="0"/>
    <s v="no"/>
    <s v="1 Floor"/>
    <n v="0"/>
    <n v="1114"/>
    <x v="0"/>
    <x v="1"/>
    <n v="1"/>
    <n v="0"/>
    <n v="1"/>
    <n v="1"/>
    <n v="3"/>
    <x v="0"/>
    <n v="6"/>
    <x v="0"/>
    <s v="Gd"/>
    <x v="0"/>
    <n v="2"/>
    <s v="More"/>
    <n v="576"/>
    <x v="0"/>
    <x v="0"/>
    <n v="0"/>
    <n v="71.364452423698381"/>
    <x v="0"/>
    <n v="159000"/>
    <n v="2228"/>
    <s v="no"/>
  </r>
  <r>
    <x v="19"/>
    <s v="Norm"/>
    <s v="Norm"/>
    <x v="0"/>
    <n v="5"/>
    <x v="1"/>
    <s v="1Story"/>
    <x v="1"/>
    <n v="69.182127006168557"/>
    <x v="1"/>
    <n v="6"/>
    <x v="1"/>
    <n v="1958"/>
    <n v="0"/>
    <m/>
    <n v="1965"/>
    <n v="0"/>
    <n v="1029"/>
    <s v="no"/>
    <x v="0"/>
    <n v="1339"/>
    <s v="no"/>
    <n v="0"/>
    <s v="no"/>
    <s v="1 Floor"/>
    <n v="0"/>
    <n v="1339"/>
    <x v="0"/>
    <x v="1"/>
    <n v="0"/>
    <n v="0"/>
    <n v="1"/>
    <n v="0"/>
    <n v="1"/>
    <x v="1"/>
    <n v="6"/>
    <x v="0"/>
    <s v="TA"/>
    <x v="1"/>
    <n v="1"/>
    <s v="Less"/>
    <n v="294"/>
    <x v="0"/>
    <x v="1"/>
    <n v="0"/>
    <n v="58.699324324324323"/>
    <x v="1"/>
    <n v="139000"/>
    <n v="2368"/>
    <s v="no"/>
  </r>
  <r>
    <x v="20"/>
    <s v="Norm"/>
    <s v="Norm"/>
    <x v="0"/>
    <n v="8"/>
    <x v="0"/>
    <s v="2Story"/>
    <x v="0"/>
    <n v="75.988545402704759"/>
    <x v="0"/>
    <n v="5"/>
    <x v="0"/>
    <n v="2005"/>
    <n v="0"/>
    <m/>
    <n v="2006"/>
    <n v="0"/>
    <n v="1158"/>
    <s v="no"/>
    <x v="1"/>
    <n v="1158"/>
    <s v="no"/>
    <n v="1218"/>
    <s v="no"/>
    <s v="2 Floors"/>
    <n v="0"/>
    <n v="2376"/>
    <x v="0"/>
    <x v="0"/>
    <n v="0"/>
    <n v="0"/>
    <n v="3"/>
    <n v="1"/>
    <n v="4"/>
    <x v="0"/>
    <n v="9"/>
    <x v="0"/>
    <s v="Gd"/>
    <x v="0"/>
    <n v="3"/>
    <s v="More"/>
    <n v="853"/>
    <x v="0"/>
    <x v="0"/>
    <n v="1"/>
    <n v="92.048670062252398"/>
    <x v="0"/>
    <n v="325300"/>
    <n v="3534"/>
    <s v="no"/>
  </r>
  <r>
    <x v="21"/>
    <s v="Norm"/>
    <s v="Norm"/>
    <x v="0"/>
    <n v="7"/>
    <x v="0"/>
    <s v="1.5Unf"/>
    <x v="1"/>
    <n v="64.474868918559224"/>
    <x v="1"/>
    <n v="7"/>
    <x v="1"/>
    <n v="1930"/>
    <n v="1"/>
    <m/>
    <n v="1950"/>
    <n v="1"/>
    <n v="637"/>
    <s v="no"/>
    <x v="0"/>
    <n v="1108"/>
    <s v="no"/>
    <n v="0"/>
    <s v="no"/>
    <s v="1 Floor"/>
    <n v="0"/>
    <n v="1108"/>
    <x v="0"/>
    <x v="1"/>
    <n v="0"/>
    <n v="0"/>
    <n v="1"/>
    <n v="0"/>
    <n v="1"/>
    <x v="1"/>
    <n v="6"/>
    <x v="0"/>
    <s v="Gd"/>
    <x v="0"/>
    <n v="1"/>
    <s v="Less"/>
    <n v="280"/>
    <x v="0"/>
    <x v="1"/>
    <n v="1"/>
    <n v="79.885386819484239"/>
    <x v="0"/>
    <n v="139400"/>
    <n v="1745"/>
    <s v="no"/>
  </r>
  <r>
    <x v="22"/>
    <s v="Norm"/>
    <s v="Norm"/>
    <x v="0"/>
    <n v="8"/>
    <x v="0"/>
    <s v="1Story"/>
    <x v="1"/>
    <n v="69.182127006168557"/>
    <x v="1"/>
    <n v="5"/>
    <x v="0"/>
    <n v="2002"/>
    <n v="0"/>
    <m/>
    <n v="2002"/>
    <n v="0"/>
    <n v="1777"/>
    <s v="no"/>
    <x v="1"/>
    <n v="1795"/>
    <s v="no"/>
    <n v="0"/>
    <s v="no"/>
    <s v="1 Floor"/>
    <n v="1"/>
    <n v="1795"/>
    <x v="0"/>
    <x v="0"/>
    <n v="0"/>
    <n v="0"/>
    <n v="2"/>
    <n v="0"/>
    <n v="2"/>
    <x v="1"/>
    <n v="7"/>
    <x v="0"/>
    <s v="Gd"/>
    <x v="0"/>
    <n v="2"/>
    <s v="More"/>
    <n v="534"/>
    <x v="0"/>
    <x v="0"/>
    <n v="1"/>
    <n v="64.389697648376256"/>
    <x v="1"/>
    <n v="230000"/>
    <n v="3572"/>
    <s v="no"/>
  </r>
  <r>
    <x v="23"/>
    <s v="Norm"/>
    <s v="Norm"/>
    <x v="3"/>
    <n v="5"/>
    <x v="1"/>
    <s v="1Story"/>
    <x v="1"/>
    <n v="69.182127006168557"/>
    <x v="1"/>
    <n v="7"/>
    <x v="1"/>
    <n v="1976"/>
    <n v="0"/>
    <m/>
    <n v="1976"/>
    <n v="0"/>
    <n v="1040"/>
    <s v="no"/>
    <x v="0"/>
    <n v="1060"/>
    <s v="no"/>
    <n v="0"/>
    <s v="no"/>
    <s v="1 Floor"/>
    <n v="0"/>
    <n v="1060"/>
    <x v="0"/>
    <x v="1"/>
    <n v="1"/>
    <n v="0"/>
    <n v="1"/>
    <n v="0"/>
    <n v="2"/>
    <x v="1"/>
    <n v="6"/>
    <x v="0"/>
    <s v="TA"/>
    <x v="1"/>
    <n v="2"/>
    <s v="More"/>
    <n v="572"/>
    <x v="0"/>
    <x v="0"/>
    <n v="1"/>
    <n v="61.857142857142854"/>
    <x v="1"/>
    <n v="129900"/>
    <n v="2100"/>
    <s v="no"/>
  </r>
  <r>
    <x v="24"/>
    <s v="Norm"/>
    <s v="Norm"/>
    <x v="0"/>
    <n v="5"/>
    <x v="1"/>
    <s v="1Story"/>
    <x v="1"/>
    <n v="69.182127006168557"/>
    <x v="1"/>
    <n v="8"/>
    <x v="1"/>
    <n v="1968"/>
    <n v="0"/>
    <m/>
    <n v="2001"/>
    <n v="0"/>
    <n v="1060"/>
    <s v="no"/>
    <x v="1"/>
    <n v="1060"/>
    <s v="no"/>
    <n v="0"/>
    <s v="no"/>
    <s v="1 Floor"/>
    <n v="0"/>
    <n v="1060"/>
    <x v="0"/>
    <x v="1"/>
    <n v="1"/>
    <n v="0"/>
    <n v="1"/>
    <n v="0"/>
    <n v="2"/>
    <x v="1"/>
    <n v="6"/>
    <x v="0"/>
    <s v="Gd"/>
    <x v="0"/>
    <n v="1"/>
    <s v="Less"/>
    <n v="270"/>
    <x v="0"/>
    <x v="1"/>
    <n v="1"/>
    <n v="72.64150943396227"/>
    <x v="0"/>
    <n v="154000"/>
    <n v="2120"/>
    <s v="no"/>
  </r>
  <r>
    <x v="25"/>
    <s v="Norm"/>
    <s v="Norm"/>
    <x v="0"/>
    <n v="8"/>
    <x v="0"/>
    <s v="1Story"/>
    <x v="1"/>
    <n v="69.182127006168557"/>
    <x v="1"/>
    <n v="5"/>
    <x v="0"/>
    <n v="2007"/>
    <n v="0"/>
    <m/>
    <n v="2007"/>
    <n v="0"/>
    <n v="1566"/>
    <s v="no"/>
    <x v="1"/>
    <n v="1600"/>
    <s v="no"/>
    <n v="0"/>
    <s v="no"/>
    <s v="1 Floor"/>
    <n v="0"/>
    <n v="1600"/>
    <x v="0"/>
    <x v="0"/>
    <n v="0"/>
    <n v="0"/>
    <n v="2"/>
    <n v="0"/>
    <n v="2"/>
    <x v="1"/>
    <n v="7"/>
    <x v="0"/>
    <s v="Gd"/>
    <x v="0"/>
    <n v="3"/>
    <s v="More"/>
    <n v="890"/>
    <x v="0"/>
    <x v="0"/>
    <n v="1"/>
    <n v="80.953885028427038"/>
    <x v="0"/>
    <n v="256300"/>
    <n v="3166"/>
    <s v="no"/>
  </r>
  <r>
    <x v="26"/>
    <s v="Norm"/>
    <s v="Norm"/>
    <x v="0"/>
    <n v="5"/>
    <x v="1"/>
    <s v="1Story"/>
    <x v="1"/>
    <n v="69.182127006168557"/>
    <x v="1"/>
    <n v="7"/>
    <x v="1"/>
    <n v="1951"/>
    <n v="1"/>
    <m/>
    <n v="2000"/>
    <n v="0"/>
    <n v="900"/>
    <s v="no"/>
    <x v="0"/>
    <n v="900"/>
    <s v="no"/>
    <n v="0"/>
    <s v="no"/>
    <s v="1 Floor"/>
    <n v="0"/>
    <n v="900"/>
    <x v="0"/>
    <x v="1"/>
    <n v="0"/>
    <n v="1"/>
    <n v="1"/>
    <n v="0"/>
    <n v="2"/>
    <x v="1"/>
    <n v="5"/>
    <x v="1"/>
    <s v="Gd"/>
    <x v="0"/>
    <n v="2"/>
    <s v="More"/>
    <n v="576"/>
    <x v="0"/>
    <x v="0"/>
    <n v="0"/>
    <n v="74.888888888888886"/>
    <x v="0"/>
    <n v="134800"/>
    <n v="1800"/>
    <s v="no"/>
  </r>
  <r>
    <x v="27"/>
    <s v="Norm"/>
    <s v="Norm"/>
    <x v="0"/>
    <n v="8"/>
    <x v="0"/>
    <s v="1Story"/>
    <x v="1"/>
    <n v="69.182127006168557"/>
    <x v="1"/>
    <n v="5"/>
    <x v="0"/>
    <n v="2007"/>
    <n v="0"/>
    <m/>
    <n v="2008"/>
    <n v="0"/>
    <n v="1704"/>
    <s v="no"/>
    <x v="1"/>
    <n v="1704"/>
    <s v="no"/>
    <n v="0"/>
    <s v="no"/>
    <s v="1 Floor"/>
    <n v="1"/>
    <n v="1704"/>
    <x v="0"/>
    <x v="0"/>
    <n v="1"/>
    <n v="0"/>
    <n v="2"/>
    <n v="0"/>
    <n v="3"/>
    <x v="0"/>
    <n v="7"/>
    <x v="0"/>
    <s v="Gd"/>
    <x v="0"/>
    <n v="3"/>
    <s v="More"/>
    <n v="772"/>
    <x v="0"/>
    <x v="0"/>
    <n v="1"/>
    <n v="89.788732394366193"/>
    <x v="0"/>
    <n v="306000"/>
    <n v="3408"/>
    <s v="no"/>
  </r>
  <r>
    <x v="28"/>
    <s v="Norm"/>
    <s v="Norm"/>
    <x v="0"/>
    <n v="5"/>
    <x v="1"/>
    <s v="1Story"/>
    <x v="1"/>
    <n v="69.182127006168557"/>
    <x v="1"/>
    <n v="6"/>
    <x v="1"/>
    <n v="1957"/>
    <n v="0"/>
    <m/>
    <n v="1997"/>
    <n v="0"/>
    <n v="1484"/>
    <s v="no"/>
    <x v="1"/>
    <n v="1600"/>
    <s v="no"/>
    <n v="0"/>
    <s v="no"/>
    <s v="1 Floor"/>
    <n v="0"/>
    <n v="1600"/>
    <x v="0"/>
    <x v="0"/>
    <n v="1"/>
    <n v="0"/>
    <n v="1"/>
    <n v="0"/>
    <n v="2"/>
    <x v="1"/>
    <n v="6"/>
    <x v="0"/>
    <s v="TA"/>
    <x v="1"/>
    <n v="1"/>
    <s v="Less"/>
    <n v="319"/>
    <x v="0"/>
    <x v="1"/>
    <n v="2"/>
    <n v="67.282749675745791"/>
    <x v="1"/>
    <n v="207500"/>
    <n v="3084"/>
    <s v="no"/>
  </r>
  <r>
    <x v="29"/>
    <s v="Feedr"/>
    <s v="RRNn"/>
    <x v="0"/>
    <n v="4"/>
    <x v="1"/>
    <s v="1Story"/>
    <x v="1"/>
    <n v="69.182127006168557"/>
    <x v="1"/>
    <n v="6"/>
    <x v="1"/>
    <n v="1927"/>
    <n v="1"/>
    <m/>
    <n v="1950"/>
    <n v="1"/>
    <n v="520"/>
    <s v="no"/>
    <x v="0"/>
    <n v="520"/>
    <s v="no"/>
    <n v="0"/>
    <s v="no"/>
    <s v="1 Floor"/>
    <n v="0"/>
    <n v="520"/>
    <x v="0"/>
    <x v="1"/>
    <n v="0"/>
    <n v="0"/>
    <n v="1"/>
    <n v="0"/>
    <n v="1"/>
    <x v="1"/>
    <n v="4"/>
    <x v="1"/>
    <s v="Fa"/>
    <x v="1"/>
    <n v="1"/>
    <s v="Less"/>
    <n v="240"/>
    <x v="0"/>
    <x v="1"/>
    <n v="0"/>
    <n v="65.865384615384613"/>
    <x v="1"/>
    <n v="68500"/>
    <n v="1040"/>
    <s v="no"/>
  </r>
  <r>
    <x v="30"/>
    <s v="Feedr"/>
    <s v="Norm"/>
    <x v="0"/>
    <n v="4"/>
    <x v="1"/>
    <s v="2Story"/>
    <x v="0"/>
    <n v="75.988545402704759"/>
    <x v="0"/>
    <n v="4"/>
    <x v="0"/>
    <n v="1920"/>
    <n v="1"/>
    <m/>
    <n v="1950"/>
    <n v="1"/>
    <n v="649"/>
    <s v="no"/>
    <x v="0"/>
    <n v="649"/>
    <s v="no"/>
    <n v="668"/>
    <s v="no"/>
    <s v="2 Floors"/>
    <n v="0"/>
    <n v="1317"/>
    <x v="0"/>
    <x v="1"/>
    <n v="0"/>
    <n v="0"/>
    <n v="1"/>
    <n v="0"/>
    <n v="1"/>
    <x v="1"/>
    <n v="6"/>
    <x v="0"/>
    <s v="TA"/>
    <x v="1"/>
    <n v="1"/>
    <s v="Less"/>
    <n v="250"/>
    <x v="0"/>
    <x v="1"/>
    <n v="0"/>
    <n v="20.345879959308242"/>
    <x v="1"/>
    <n v="40000"/>
    <n v="1966"/>
    <s v="no"/>
  </r>
  <r>
    <x v="31"/>
    <s v="Norm"/>
    <s v="Norm"/>
    <x v="0"/>
    <n v="5"/>
    <x v="1"/>
    <s v="1Story"/>
    <x v="1"/>
    <n v="69.182127006168557"/>
    <x v="1"/>
    <n v="6"/>
    <x v="1"/>
    <n v="1966"/>
    <n v="0"/>
    <m/>
    <n v="2006"/>
    <n v="0"/>
    <n v="1228"/>
    <s v="no"/>
    <x v="1"/>
    <n v="1228"/>
    <s v="no"/>
    <n v="0"/>
    <s v="no"/>
    <s v="1 Floor"/>
    <n v="0"/>
    <n v="1228"/>
    <x v="0"/>
    <x v="1"/>
    <n v="0"/>
    <n v="0"/>
    <n v="1"/>
    <n v="1"/>
    <n v="2"/>
    <x v="1"/>
    <n v="6"/>
    <x v="0"/>
    <s v="Gd"/>
    <x v="0"/>
    <n v="1"/>
    <s v="Less"/>
    <n v="271"/>
    <x v="0"/>
    <x v="1"/>
    <n v="0"/>
    <n v="60.810260586319217"/>
    <x v="1"/>
    <n v="149350"/>
    <n v="2456"/>
    <s v="no"/>
  </r>
  <r>
    <x v="32"/>
    <s v="Norm"/>
    <s v="Norm"/>
    <x v="0"/>
    <n v="8"/>
    <x v="0"/>
    <s v="1Story"/>
    <x v="1"/>
    <n v="69.182127006168557"/>
    <x v="1"/>
    <n v="5"/>
    <x v="0"/>
    <n v="2007"/>
    <n v="0"/>
    <m/>
    <n v="2007"/>
    <n v="0"/>
    <n v="1234"/>
    <s v="no"/>
    <x v="1"/>
    <n v="1234"/>
    <s v="no"/>
    <n v="0"/>
    <s v="no"/>
    <s v="1 Floor"/>
    <n v="0"/>
    <n v="1234"/>
    <x v="0"/>
    <x v="1"/>
    <n v="0"/>
    <n v="0"/>
    <n v="2"/>
    <n v="0"/>
    <n v="2"/>
    <x v="1"/>
    <n v="7"/>
    <x v="0"/>
    <s v="Gd"/>
    <x v="0"/>
    <n v="2"/>
    <s v="More"/>
    <n v="484"/>
    <x v="0"/>
    <x v="0"/>
    <n v="0"/>
    <n v="72.893030794165313"/>
    <x v="0"/>
    <n v="179900"/>
    <n v="2468"/>
    <s v="no"/>
  </r>
  <r>
    <x v="33"/>
    <s v="Norm"/>
    <s v="Norm"/>
    <x v="0"/>
    <n v="5"/>
    <x v="1"/>
    <s v="1Story"/>
    <x v="1"/>
    <n v="69.182127006168557"/>
    <x v="1"/>
    <n v="5"/>
    <x v="0"/>
    <n v="1959"/>
    <n v="0"/>
    <m/>
    <n v="1959"/>
    <n v="1"/>
    <n v="1398"/>
    <s v="no"/>
    <x v="1"/>
    <n v="1700"/>
    <s v="no"/>
    <n v="0"/>
    <s v="no"/>
    <s v="1 Floor"/>
    <n v="0"/>
    <n v="1700"/>
    <x v="0"/>
    <x v="0"/>
    <n v="0"/>
    <n v="1"/>
    <n v="1"/>
    <n v="1"/>
    <n v="3"/>
    <x v="0"/>
    <n v="6"/>
    <x v="0"/>
    <s v="Gd"/>
    <x v="0"/>
    <n v="2"/>
    <s v="More"/>
    <n v="447"/>
    <x v="0"/>
    <x v="1"/>
    <n v="1"/>
    <n v="53.421562298256937"/>
    <x v="1"/>
    <n v="165500"/>
    <n v="3098"/>
    <s v="no"/>
  </r>
  <r>
    <x v="34"/>
    <s v="Norm"/>
    <s v="Norm"/>
    <x v="3"/>
    <n v="9"/>
    <x v="0"/>
    <s v="1Story"/>
    <x v="1"/>
    <n v="69.182127006168557"/>
    <x v="1"/>
    <n v="5"/>
    <x v="0"/>
    <n v="2005"/>
    <n v="0"/>
    <m/>
    <n v="2005"/>
    <n v="0"/>
    <n v="1561"/>
    <s v="no"/>
    <x v="1"/>
    <n v="1561"/>
    <s v="no"/>
    <n v="0"/>
    <s v="no"/>
    <s v="1 Floor"/>
    <n v="0"/>
    <n v="1561"/>
    <x v="0"/>
    <x v="0"/>
    <n v="1"/>
    <n v="0"/>
    <n v="2"/>
    <n v="0"/>
    <n v="3"/>
    <x v="0"/>
    <n v="6"/>
    <x v="0"/>
    <s v="Ex"/>
    <x v="0"/>
    <n v="2"/>
    <s v="More"/>
    <n v="556"/>
    <x v="0"/>
    <x v="0"/>
    <n v="1"/>
    <n v="88.885329916720053"/>
    <x v="0"/>
    <n v="277500"/>
    <n v="3122"/>
    <s v="no"/>
  </r>
  <r>
    <x v="35"/>
    <s v="Norm"/>
    <s v="Norm"/>
    <x v="0"/>
    <n v="8"/>
    <x v="0"/>
    <s v="2Story"/>
    <x v="0"/>
    <n v="75.988545402704759"/>
    <x v="0"/>
    <n v="5"/>
    <x v="0"/>
    <n v="2004"/>
    <n v="0"/>
    <m/>
    <n v="2005"/>
    <n v="0"/>
    <n v="1117"/>
    <s v="no"/>
    <x v="1"/>
    <n v="1132"/>
    <s v="no"/>
    <n v="1320"/>
    <s v="no"/>
    <s v="2 Floors"/>
    <n v="0"/>
    <n v="2452"/>
    <x v="0"/>
    <x v="0"/>
    <n v="0"/>
    <n v="0"/>
    <n v="3"/>
    <n v="1"/>
    <n v="4"/>
    <x v="0"/>
    <n v="9"/>
    <x v="0"/>
    <s v="Gd"/>
    <x v="0"/>
    <n v="3"/>
    <s v="More"/>
    <n v="691"/>
    <x v="0"/>
    <x v="0"/>
    <n v="1"/>
    <n v="86.578873634071172"/>
    <x v="0"/>
    <n v="309000"/>
    <n v="3569"/>
    <s v="no"/>
  </r>
  <r>
    <x v="36"/>
    <s v="Norm"/>
    <s v="Norm"/>
    <x v="0"/>
    <n v="5"/>
    <x v="1"/>
    <s v="1Story"/>
    <x v="1"/>
    <n v="69.182127006168557"/>
    <x v="1"/>
    <n v="5"/>
    <x v="0"/>
    <n v="1994"/>
    <n v="0"/>
    <m/>
    <n v="1995"/>
    <n v="0"/>
    <n v="1097"/>
    <s v="no"/>
    <x v="1"/>
    <n v="1097"/>
    <s v="no"/>
    <n v="0"/>
    <s v="no"/>
    <s v="1 Floor"/>
    <n v="0"/>
    <n v="1097"/>
    <x v="0"/>
    <x v="1"/>
    <n v="0"/>
    <n v="0"/>
    <n v="1"/>
    <n v="1"/>
    <n v="2"/>
    <x v="1"/>
    <n v="6"/>
    <x v="0"/>
    <s v="TA"/>
    <x v="1"/>
    <n v="2"/>
    <s v="More"/>
    <n v="672"/>
    <x v="0"/>
    <x v="0"/>
    <n v="0"/>
    <n v="66.089334548769372"/>
    <x v="1"/>
    <n v="145000"/>
    <n v="2194"/>
    <s v="no"/>
  </r>
  <r>
    <x v="37"/>
    <s v="Norm"/>
    <s v="Norm"/>
    <x v="0"/>
    <n v="5"/>
    <x v="1"/>
    <s v="1Story"/>
    <x v="1"/>
    <n v="69.182127006168557"/>
    <x v="1"/>
    <n v="6"/>
    <x v="1"/>
    <n v="1954"/>
    <n v="1"/>
    <m/>
    <n v="1990"/>
    <n v="0"/>
    <n v="1297"/>
    <s v="no"/>
    <x v="1"/>
    <n v="1297"/>
    <s v="no"/>
    <n v="0"/>
    <s v="no"/>
    <s v="1 Floor"/>
    <n v="0"/>
    <n v="1297"/>
    <x v="0"/>
    <x v="1"/>
    <n v="0"/>
    <n v="1"/>
    <n v="1"/>
    <n v="0"/>
    <n v="2"/>
    <x v="1"/>
    <n v="5"/>
    <x v="1"/>
    <s v="TA"/>
    <x v="1"/>
    <n v="2"/>
    <s v="More"/>
    <n v="498"/>
    <x v="0"/>
    <x v="0"/>
    <n v="1"/>
    <n v="58.982266769468005"/>
    <x v="1"/>
    <n v="153000"/>
    <n v="2594"/>
    <s v="no"/>
  </r>
  <r>
    <x v="38"/>
    <s v="Norm"/>
    <s v="Norm"/>
    <x v="0"/>
    <n v="5"/>
    <x v="1"/>
    <s v="1Story"/>
    <x v="1"/>
    <n v="69.182127006168557"/>
    <x v="1"/>
    <n v="7"/>
    <x v="1"/>
    <n v="1953"/>
    <n v="1"/>
    <m/>
    <n v="2007"/>
    <n v="0"/>
    <n v="1057"/>
    <s v="no"/>
    <x v="0"/>
    <n v="1057"/>
    <s v="no"/>
    <n v="0"/>
    <s v="no"/>
    <s v="1 Floor"/>
    <n v="1"/>
    <n v="1057"/>
    <x v="0"/>
    <x v="1"/>
    <n v="1"/>
    <n v="0"/>
    <n v="1"/>
    <n v="0"/>
    <n v="2"/>
    <x v="1"/>
    <n v="5"/>
    <x v="1"/>
    <s v="Gd"/>
    <x v="0"/>
    <n v="1"/>
    <s v="Less"/>
    <n v="246"/>
    <x v="0"/>
    <x v="1"/>
    <n v="0"/>
    <n v="51.561021759697255"/>
    <x v="1"/>
    <n v="109000"/>
    <n v="2114"/>
    <s v="no"/>
  </r>
  <r>
    <x v="39"/>
    <s v="Norm"/>
    <s v="Norm"/>
    <x v="2"/>
    <n v="4"/>
    <x v="1"/>
    <s v="1Story"/>
    <x v="1"/>
    <n v="69.182127006168557"/>
    <x v="1"/>
    <n v="5"/>
    <x v="0"/>
    <n v="1955"/>
    <n v="0"/>
    <m/>
    <n v="1955"/>
    <n v="1"/>
    <n v="0"/>
    <s v="yes"/>
    <x v="0"/>
    <n v="1152"/>
    <s v="no"/>
    <n v="0"/>
    <s v="no"/>
    <s v="1 Floor"/>
    <n v="0"/>
    <n v="1152"/>
    <x v="0"/>
    <x v="1"/>
    <n v="0"/>
    <n v="0"/>
    <n v="2"/>
    <n v="0"/>
    <n v="2"/>
    <x v="1"/>
    <n v="6"/>
    <x v="0"/>
    <s v="Fa"/>
    <x v="1"/>
    <n v="0"/>
    <s v="Less"/>
    <n v="0"/>
    <x v="0"/>
    <x v="1"/>
    <n v="0"/>
    <n v="71.180555555555557"/>
    <x v="0"/>
    <n v="82000"/>
    <n v="1152"/>
    <s v="no"/>
  </r>
  <r>
    <x v="40"/>
    <s v="Norm"/>
    <s v="Norm"/>
    <x v="0"/>
    <n v="6"/>
    <x v="1"/>
    <s v="1Story"/>
    <x v="1"/>
    <n v="69.182127006168557"/>
    <x v="1"/>
    <n v="5"/>
    <x v="0"/>
    <n v="1965"/>
    <n v="0"/>
    <m/>
    <n v="1965"/>
    <n v="0"/>
    <n v="1088"/>
    <s v="no"/>
    <x v="1"/>
    <n v="1324"/>
    <s v="no"/>
    <n v="0"/>
    <s v="no"/>
    <s v="1 Floor"/>
    <n v="1"/>
    <n v="1324"/>
    <x v="0"/>
    <x v="1"/>
    <n v="0"/>
    <n v="0"/>
    <n v="2"/>
    <n v="0"/>
    <n v="2"/>
    <x v="1"/>
    <n v="6"/>
    <x v="0"/>
    <s v="TA"/>
    <x v="1"/>
    <n v="2"/>
    <s v="More"/>
    <n v="440"/>
    <x v="0"/>
    <x v="1"/>
    <n v="1"/>
    <n v="66.33499170812604"/>
    <x v="1"/>
    <n v="160000"/>
    <n v="2412"/>
    <s v="no"/>
  </r>
  <r>
    <x v="41"/>
    <s v="Norm"/>
    <s v="Norm"/>
    <x v="0"/>
    <n v="5"/>
    <x v="1"/>
    <s v="1Story"/>
    <x v="1"/>
    <n v="69.182127006168557"/>
    <x v="1"/>
    <n v="6"/>
    <x v="1"/>
    <n v="1959"/>
    <n v="0"/>
    <m/>
    <n v="1959"/>
    <n v="1"/>
    <n v="1350"/>
    <s v="no"/>
    <x v="1"/>
    <n v="1328"/>
    <s v="no"/>
    <n v="0"/>
    <s v="no"/>
    <s v="1 Floor"/>
    <n v="0"/>
    <n v="1328"/>
    <x v="0"/>
    <x v="1"/>
    <n v="0"/>
    <n v="1"/>
    <n v="1"/>
    <n v="1"/>
    <n v="3"/>
    <x v="0"/>
    <n v="5"/>
    <x v="1"/>
    <s v="TA"/>
    <x v="1"/>
    <n v="1"/>
    <s v="Less"/>
    <n v="308"/>
    <x v="0"/>
    <x v="1"/>
    <n v="2"/>
    <n v="63.48020911127707"/>
    <x v="1"/>
    <n v="170000"/>
    <n v="2678"/>
    <s v="no"/>
  </r>
  <r>
    <x v="42"/>
    <s v="Norm"/>
    <s v="Norm"/>
    <x v="0"/>
    <n v="5"/>
    <x v="1"/>
    <s v="SFoyer"/>
    <x v="2"/>
    <n v="77.818957638420983"/>
    <x v="0"/>
    <n v="7"/>
    <x v="1"/>
    <n v="1983"/>
    <n v="0"/>
    <m/>
    <n v="1983"/>
    <n v="0"/>
    <n v="840"/>
    <s v="no"/>
    <x v="0"/>
    <n v="884"/>
    <s v="no"/>
    <n v="0"/>
    <s v="no"/>
    <s v="1 Floor"/>
    <n v="1"/>
    <n v="884"/>
    <x v="0"/>
    <x v="1"/>
    <n v="1"/>
    <n v="0"/>
    <n v="1"/>
    <n v="0"/>
    <n v="2"/>
    <x v="1"/>
    <n v="5"/>
    <x v="1"/>
    <s v="Gd"/>
    <x v="0"/>
    <n v="2"/>
    <s v="More"/>
    <n v="504"/>
    <x v="0"/>
    <x v="0"/>
    <n v="0"/>
    <n v="83.526682134570763"/>
    <x v="0"/>
    <n v="144000"/>
    <n v="1724"/>
    <s v="no"/>
  </r>
  <r>
    <x v="43"/>
    <s v="Norm"/>
    <s v="Norm"/>
    <x v="0"/>
    <n v="5"/>
    <x v="1"/>
    <s v="1Story"/>
    <x v="1"/>
    <n v="69.182127006168557"/>
    <x v="1"/>
    <n v="6"/>
    <x v="1"/>
    <n v="1975"/>
    <n v="0"/>
    <m/>
    <n v="1980"/>
    <n v="0"/>
    <n v="938"/>
    <s v="no"/>
    <x v="0"/>
    <n v="938"/>
    <s v="no"/>
    <n v="0"/>
    <s v="no"/>
    <s v="1 Floor"/>
    <n v="0"/>
    <n v="938"/>
    <x v="0"/>
    <x v="1"/>
    <n v="1"/>
    <n v="0"/>
    <n v="1"/>
    <n v="0"/>
    <n v="2"/>
    <x v="1"/>
    <n v="5"/>
    <x v="1"/>
    <s v="TA"/>
    <x v="1"/>
    <n v="1"/>
    <s v="Less"/>
    <n v="308"/>
    <x v="0"/>
    <x v="1"/>
    <n v="0"/>
    <n v="69.429637526652456"/>
    <x v="1"/>
    <n v="130250"/>
    <n v="1876"/>
    <s v="no"/>
  </r>
  <r>
    <x v="44"/>
    <s v="Norm"/>
    <s v="Norm"/>
    <x v="0"/>
    <n v="5"/>
    <x v="1"/>
    <s v="1Story"/>
    <x v="1"/>
    <n v="69.182127006168557"/>
    <x v="1"/>
    <n v="6"/>
    <x v="1"/>
    <n v="1959"/>
    <n v="0"/>
    <m/>
    <n v="1959"/>
    <n v="1"/>
    <n v="1150"/>
    <s v="no"/>
    <x v="1"/>
    <n v="1150"/>
    <s v="no"/>
    <n v="0"/>
    <s v="no"/>
    <s v="1 Floor"/>
    <n v="0"/>
    <n v="1150"/>
    <x v="0"/>
    <x v="1"/>
    <n v="1"/>
    <n v="0"/>
    <n v="1"/>
    <n v="0"/>
    <n v="2"/>
    <x v="1"/>
    <n v="6"/>
    <x v="0"/>
    <s v="TA"/>
    <x v="1"/>
    <n v="1"/>
    <s v="Less"/>
    <n v="300"/>
    <x v="0"/>
    <x v="1"/>
    <n v="0"/>
    <n v="61.304347826086953"/>
    <x v="1"/>
    <n v="141000"/>
    <n v="2300"/>
    <s v="no"/>
  </r>
  <r>
    <x v="45"/>
    <s v="Norm"/>
    <s v="Norm"/>
    <x v="3"/>
    <n v="9"/>
    <x v="0"/>
    <s v="1Story"/>
    <x v="1"/>
    <n v="69.182127006168557"/>
    <x v="1"/>
    <n v="5"/>
    <x v="0"/>
    <n v="2005"/>
    <n v="0"/>
    <m/>
    <n v="2005"/>
    <n v="0"/>
    <n v="1752"/>
    <s v="no"/>
    <x v="1"/>
    <n v="1752"/>
    <s v="no"/>
    <n v="0"/>
    <s v="no"/>
    <s v="1 Floor"/>
    <n v="0"/>
    <n v="1752"/>
    <x v="0"/>
    <x v="0"/>
    <n v="1"/>
    <n v="0"/>
    <n v="2"/>
    <n v="0"/>
    <n v="3"/>
    <x v="0"/>
    <n v="6"/>
    <x v="0"/>
    <s v="Ex"/>
    <x v="0"/>
    <n v="2"/>
    <s v="More"/>
    <n v="576"/>
    <x v="0"/>
    <x v="0"/>
    <n v="1"/>
    <n v="91.295662100456624"/>
    <x v="0"/>
    <n v="319900"/>
    <n v="3504"/>
    <s v="no"/>
  </r>
  <r>
    <x v="46"/>
    <s v="Norm"/>
    <s v="Norm"/>
    <x v="0"/>
    <n v="7"/>
    <x v="0"/>
    <s v="1.5Fin"/>
    <x v="1"/>
    <n v="59.315963337771507"/>
    <x v="1"/>
    <n v="5"/>
    <x v="0"/>
    <n v="2003"/>
    <n v="0"/>
    <m/>
    <n v="2003"/>
    <n v="0"/>
    <n v="1434"/>
    <s v="no"/>
    <x v="1"/>
    <n v="1518"/>
    <s v="no"/>
    <n v="631"/>
    <s v="no"/>
    <s v="2 Floors"/>
    <n v="0"/>
    <n v="2149"/>
    <x v="0"/>
    <x v="0"/>
    <n v="1"/>
    <n v="0"/>
    <n v="1"/>
    <n v="1"/>
    <n v="3"/>
    <x v="0"/>
    <n v="6"/>
    <x v="0"/>
    <s v="Gd"/>
    <x v="0"/>
    <n v="2"/>
    <s v="More"/>
    <n v="670"/>
    <x v="0"/>
    <x v="0"/>
    <n v="1"/>
    <n v="66.895339101311748"/>
    <x v="1"/>
    <n v="239686"/>
    <n v="3583"/>
    <s v="no"/>
  </r>
  <r>
    <x v="47"/>
    <s v="Norm"/>
    <s v="Norm"/>
    <x v="0"/>
    <n v="8"/>
    <x v="0"/>
    <s v="1Story"/>
    <x v="1"/>
    <n v="69.182127006168557"/>
    <x v="1"/>
    <n v="5"/>
    <x v="0"/>
    <n v="2006"/>
    <n v="0"/>
    <m/>
    <n v="2006"/>
    <n v="0"/>
    <n v="1656"/>
    <s v="no"/>
    <x v="1"/>
    <n v="1656"/>
    <s v="no"/>
    <n v="0"/>
    <s v="no"/>
    <s v="1 Floor"/>
    <n v="0"/>
    <n v="1656"/>
    <x v="0"/>
    <x v="0"/>
    <n v="0"/>
    <n v="0"/>
    <n v="2"/>
    <n v="0"/>
    <n v="2"/>
    <x v="1"/>
    <n v="7"/>
    <x v="0"/>
    <s v="Gd"/>
    <x v="0"/>
    <n v="3"/>
    <s v="More"/>
    <n v="826"/>
    <x v="0"/>
    <x v="0"/>
    <n v="0"/>
    <n v="75.392512077294683"/>
    <x v="0"/>
    <n v="249700"/>
    <n v="3312"/>
    <s v="no"/>
  </r>
  <r>
    <x v="48"/>
    <s v="Norm"/>
    <s v="Norm"/>
    <x v="1"/>
    <n v="4"/>
    <x v="1"/>
    <s v="2Story"/>
    <x v="0"/>
    <n v="75.988545402704759"/>
    <x v="0"/>
    <n v="5"/>
    <x v="0"/>
    <n v="1920"/>
    <n v="1"/>
    <m/>
    <n v="2008"/>
    <n v="0"/>
    <n v="736"/>
    <s v="no"/>
    <x v="0"/>
    <n v="736"/>
    <s v="no"/>
    <n v="716"/>
    <s v="no"/>
    <s v="2 Floors"/>
    <n v="1"/>
    <n v="1452"/>
    <x v="0"/>
    <x v="1"/>
    <n v="0"/>
    <n v="0"/>
    <n v="2"/>
    <n v="0"/>
    <n v="2"/>
    <x v="1"/>
    <n v="8"/>
    <x v="0"/>
    <s v="TA"/>
    <x v="1"/>
    <n v="0"/>
    <s v="Less"/>
    <n v="0"/>
    <x v="0"/>
    <x v="1"/>
    <n v="0"/>
    <n v="51.645338208409505"/>
    <x v="1"/>
    <n v="113000"/>
    <n v="2188"/>
    <s v="no"/>
  </r>
  <r>
    <x v="49"/>
    <s v="Norm"/>
    <s v="Norm"/>
    <x v="0"/>
    <n v="5"/>
    <x v="1"/>
    <s v="1Story"/>
    <x v="1"/>
    <n v="69.182127006168557"/>
    <x v="1"/>
    <n v="7"/>
    <x v="1"/>
    <n v="1966"/>
    <n v="0"/>
    <m/>
    <n v="1966"/>
    <n v="0"/>
    <n v="955"/>
    <s v="no"/>
    <x v="0"/>
    <n v="955"/>
    <s v="no"/>
    <n v="0"/>
    <s v="no"/>
    <s v="1 Floor"/>
    <n v="1"/>
    <n v="955"/>
    <x v="0"/>
    <x v="1"/>
    <n v="1"/>
    <n v="0"/>
    <n v="1"/>
    <n v="0"/>
    <n v="2"/>
    <x v="1"/>
    <n v="6"/>
    <x v="0"/>
    <s v="TA"/>
    <x v="1"/>
    <n v="1"/>
    <s v="Less"/>
    <n v="386"/>
    <x v="0"/>
    <x v="1"/>
    <n v="0"/>
    <n v="66.492146596858632"/>
    <x v="1"/>
    <n v="127000"/>
    <n v="1910"/>
    <s v="no"/>
  </r>
  <r>
    <x v="50"/>
    <s v="Norm"/>
    <s v="Norm"/>
    <x v="0"/>
    <n v="6"/>
    <x v="1"/>
    <s v="2Story"/>
    <x v="0"/>
    <n v="75.988545402704759"/>
    <x v="0"/>
    <n v="6"/>
    <x v="1"/>
    <n v="1997"/>
    <n v="0"/>
    <m/>
    <n v="1997"/>
    <n v="0"/>
    <n v="794"/>
    <s v="no"/>
    <x v="0"/>
    <n v="794"/>
    <s v="no"/>
    <n v="676"/>
    <s v="no"/>
    <s v="2 Floors"/>
    <n v="1"/>
    <n v="1470"/>
    <x v="0"/>
    <x v="1"/>
    <n v="0"/>
    <n v="1"/>
    <n v="2"/>
    <n v="0"/>
    <n v="3"/>
    <x v="0"/>
    <n v="6"/>
    <x v="0"/>
    <s v="TA"/>
    <x v="1"/>
    <n v="2"/>
    <s v="More"/>
    <n v="388"/>
    <x v="0"/>
    <x v="1"/>
    <n v="0"/>
    <n v="78.18021201413427"/>
    <x v="0"/>
    <n v="177000"/>
    <n v="2264"/>
    <s v="no"/>
  </r>
  <r>
    <x v="51"/>
    <s v="Norm"/>
    <s v="Norm"/>
    <x v="0"/>
    <n v="6"/>
    <x v="1"/>
    <s v="1.5Fin"/>
    <x v="1"/>
    <n v="59.315963337771507"/>
    <x v="1"/>
    <n v="6"/>
    <x v="1"/>
    <n v="1934"/>
    <n v="1"/>
    <m/>
    <n v="1950"/>
    <n v="1"/>
    <n v="816"/>
    <s v="no"/>
    <x v="0"/>
    <n v="816"/>
    <s v="no"/>
    <n v="0"/>
    <s v="no"/>
    <s v="1 Floor"/>
    <n v="0"/>
    <n v="1176"/>
    <x v="0"/>
    <x v="1"/>
    <n v="0"/>
    <n v="0"/>
    <n v="1"/>
    <n v="0"/>
    <n v="1"/>
    <x v="1"/>
    <n v="6"/>
    <x v="0"/>
    <s v="TA"/>
    <x v="1"/>
    <n v="2"/>
    <s v="More"/>
    <n v="528"/>
    <x v="0"/>
    <x v="0"/>
    <n v="1"/>
    <n v="57.479919678714857"/>
    <x v="1"/>
    <n v="114500"/>
    <n v="1992"/>
    <s v="no"/>
  </r>
  <r>
    <x v="52"/>
    <s v="RRNn"/>
    <s v="Norm"/>
    <x v="2"/>
    <n v="5"/>
    <x v="1"/>
    <s v="1Story"/>
    <x v="1"/>
    <n v="69.182127006168557"/>
    <x v="1"/>
    <n v="5"/>
    <x v="0"/>
    <n v="1963"/>
    <n v="0"/>
    <m/>
    <n v="1963"/>
    <n v="0"/>
    <n v="816"/>
    <s v="no"/>
    <x v="0"/>
    <n v="816"/>
    <s v="no"/>
    <n v="0"/>
    <s v="no"/>
    <s v="1 Floor"/>
    <n v="0"/>
    <n v="816"/>
    <x v="0"/>
    <x v="1"/>
    <n v="1"/>
    <n v="0"/>
    <n v="1"/>
    <n v="0"/>
    <n v="2"/>
    <x v="1"/>
    <n v="5"/>
    <x v="1"/>
    <s v="TA"/>
    <x v="1"/>
    <n v="2"/>
    <s v="More"/>
    <n v="516"/>
    <x v="0"/>
    <x v="0"/>
    <n v="0"/>
    <n v="67.401960784313729"/>
    <x v="1"/>
    <n v="110000"/>
    <n v="1632"/>
    <s v="no"/>
  </r>
  <r>
    <x v="53"/>
    <s v="Norm"/>
    <s v="Norm"/>
    <x v="0"/>
    <n v="9"/>
    <x v="0"/>
    <s v="1Story"/>
    <x v="1"/>
    <n v="69.182127006168557"/>
    <x v="1"/>
    <n v="5"/>
    <x v="0"/>
    <n v="1981"/>
    <n v="0"/>
    <m/>
    <n v="1987"/>
    <n v="0"/>
    <n v="1842"/>
    <s v="no"/>
    <x v="1"/>
    <n v="1842"/>
    <s v="no"/>
    <n v="0"/>
    <s v="no"/>
    <s v="1 Floor"/>
    <n v="1"/>
    <n v="1842"/>
    <x v="0"/>
    <x v="0"/>
    <n v="2"/>
    <n v="0"/>
    <n v="0"/>
    <n v="1"/>
    <n v="3"/>
    <x v="0"/>
    <n v="5"/>
    <x v="1"/>
    <s v="Gd"/>
    <x v="0"/>
    <n v="3"/>
    <s v="More"/>
    <n v="894"/>
    <x v="0"/>
    <x v="0"/>
    <n v="1"/>
    <n v="104.50597176981542"/>
    <x v="0"/>
    <n v="385000"/>
    <n v="3684"/>
    <s v="no"/>
  </r>
  <r>
    <x v="54"/>
    <s v="Norm"/>
    <s v="Norm"/>
    <x v="0"/>
    <n v="5"/>
    <x v="1"/>
    <s v="SLvl"/>
    <x v="2"/>
    <n v="74.693515888638117"/>
    <x v="0"/>
    <n v="5"/>
    <x v="0"/>
    <n v="1955"/>
    <n v="0"/>
    <m/>
    <n v="1955"/>
    <n v="1"/>
    <n v="384"/>
    <s v="no"/>
    <x v="0"/>
    <n v="1360"/>
    <s v="no"/>
    <n v="0"/>
    <s v="no"/>
    <s v="1 Floor"/>
    <n v="0"/>
    <n v="1360"/>
    <x v="0"/>
    <x v="1"/>
    <n v="0"/>
    <n v="0"/>
    <n v="1"/>
    <n v="0"/>
    <n v="1"/>
    <x v="1"/>
    <n v="6"/>
    <x v="0"/>
    <s v="TA"/>
    <x v="1"/>
    <n v="2"/>
    <s v="More"/>
    <n v="572"/>
    <x v="0"/>
    <x v="0"/>
    <n v="1"/>
    <n v="74.541284403669721"/>
    <x v="0"/>
    <n v="130000"/>
    <n v="1744"/>
    <s v="no"/>
  </r>
  <r>
    <x v="55"/>
    <s v="Norm"/>
    <s v="Norm"/>
    <x v="0"/>
    <n v="6"/>
    <x v="1"/>
    <s v="1Story"/>
    <x v="1"/>
    <n v="69.182127006168557"/>
    <x v="1"/>
    <n v="5"/>
    <x v="0"/>
    <n v="1964"/>
    <n v="0"/>
    <m/>
    <n v="1964"/>
    <n v="0"/>
    <n v="1425"/>
    <s v="no"/>
    <x v="1"/>
    <n v="1425"/>
    <s v="no"/>
    <n v="0"/>
    <s v="no"/>
    <s v="1 Floor"/>
    <n v="1"/>
    <n v="1425"/>
    <x v="0"/>
    <x v="1"/>
    <n v="0"/>
    <n v="0"/>
    <n v="2"/>
    <n v="0"/>
    <n v="2"/>
    <x v="1"/>
    <n v="7"/>
    <x v="0"/>
    <s v="TA"/>
    <x v="1"/>
    <n v="2"/>
    <s v="More"/>
    <n v="576"/>
    <x v="0"/>
    <x v="0"/>
    <n v="1"/>
    <n v="63.333333333333336"/>
    <x v="1"/>
    <n v="180500"/>
    <n v="2850"/>
    <s v="no"/>
  </r>
  <r>
    <x v="56"/>
    <s v="Norm"/>
    <s v="Norm"/>
    <x v="4"/>
    <n v="8"/>
    <x v="0"/>
    <s v="2Story"/>
    <x v="0"/>
    <n v="75.988545402704759"/>
    <x v="0"/>
    <n v="5"/>
    <x v="0"/>
    <n v="1999"/>
    <n v="0"/>
    <m/>
    <n v="2000"/>
    <n v="0"/>
    <n v="970"/>
    <s v="no"/>
    <x v="0"/>
    <n v="983"/>
    <s v="no"/>
    <n v="756"/>
    <s v="no"/>
    <s v="2 Floors"/>
    <n v="1"/>
    <n v="1739"/>
    <x v="0"/>
    <x v="0"/>
    <n v="1"/>
    <n v="0"/>
    <n v="2"/>
    <n v="1"/>
    <n v="4"/>
    <x v="0"/>
    <n v="7"/>
    <x v="0"/>
    <s v="Gd"/>
    <x v="0"/>
    <n v="2"/>
    <s v="More"/>
    <n v="480"/>
    <x v="0"/>
    <x v="0"/>
    <n v="0"/>
    <n v="63.676633444075307"/>
    <x v="1"/>
    <n v="172500"/>
    <n v="2709"/>
    <s v="no"/>
  </r>
  <r>
    <x v="57"/>
    <s v="Norm"/>
    <s v="Norm"/>
    <x v="0"/>
    <n v="7"/>
    <x v="0"/>
    <s v="2Story"/>
    <x v="0"/>
    <n v="75.988545402704759"/>
    <x v="0"/>
    <n v="5"/>
    <x v="0"/>
    <n v="2004"/>
    <n v="0"/>
    <m/>
    <n v="2004"/>
    <n v="0"/>
    <n v="860"/>
    <s v="no"/>
    <x v="0"/>
    <n v="860"/>
    <s v="no"/>
    <n v="860"/>
    <s v="no"/>
    <s v="2 Floors"/>
    <n v="1"/>
    <n v="1720"/>
    <x v="0"/>
    <x v="0"/>
    <n v="0"/>
    <n v="0"/>
    <n v="2"/>
    <n v="1"/>
    <n v="3"/>
    <x v="0"/>
    <n v="7"/>
    <x v="0"/>
    <s v="Gd"/>
    <x v="0"/>
    <n v="2"/>
    <s v="More"/>
    <n v="565"/>
    <x v="0"/>
    <x v="0"/>
    <n v="0"/>
    <n v="76.162790697674424"/>
    <x v="0"/>
    <n v="196500"/>
    <n v="2580"/>
    <s v="no"/>
  </r>
  <r>
    <x v="58"/>
    <s v="Norm"/>
    <s v="Norm"/>
    <x v="0"/>
    <n v="10"/>
    <x v="0"/>
    <s v="2Story"/>
    <x v="0"/>
    <n v="75.988545402704759"/>
    <x v="0"/>
    <n v="5"/>
    <x v="0"/>
    <n v="2006"/>
    <n v="0"/>
    <m/>
    <n v="2006"/>
    <n v="0"/>
    <n v="1410"/>
    <s v="no"/>
    <x v="1"/>
    <n v="1426"/>
    <s v="no"/>
    <n v="1519"/>
    <s v="no"/>
    <s v="2 Floors"/>
    <n v="0"/>
    <n v="2945"/>
    <x v="1"/>
    <x v="0"/>
    <n v="0"/>
    <n v="0"/>
    <n v="3"/>
    <n v="1"/>
    <n v="4"/>
    <x v="0"/>
    <n v="10"/>
    <x v="0"/>
    <s v="Gd"/>
    <x v="0"/>
    <n v="3"/>
    <s v="More"/>
    <n v="641"/>
    <x v="0"/>
    <x v="0"/>
    <n v="1"/>
    <n v="100.75315729047072"/>
    <x v="0"/>
    <n v="438780"/>
    <n v="4355"/>
    <s v="no"/>
  </r>
  <r>
    <x v="59"/>
    <s v="Norm"/>
    <s v="Norm"/>
    <x v="0"/>
    <n v="5"/>
    <x v="1"/>
    <s v="1Story"/>
    <x v="1"/>
    <n v="69.182127006168557"/>
    <x v="1"/>
    <n v="7"/>
    <x v="1"/>
    <n v="1972"/>
    <n v="0"/>
    <m/>
    <n v="1972"/>
    <n v="0"/>
    <n v="780"/>
    <s v="no"/>
    <x v="0"/>
    <n v="780"/>
    <s v="no"/>
    <n v="0"/>
    <s v="no"/>
    <s v="1 Floor"/>
    <n v="0"/>
    <n v="780"/>
    <x v="0"/>
    <x v="1"/>
    <n v="0"/>
    <n v="0"/>
    <n v="1"/>
    <n v="0"/>
    <n v="1"/>
    <x v="1"/>
    <n v="4"/>
    <x v="1"/>
    <s v="TA"/>
    <x v="1"/>
    <n v="1"/>
    <s v="Less"/>
    <n v="352"/>
    <x v="0"/>
    <x v="1"/>
    <n v="0"/>
    <n v="80.064102564102569"/>
    <x v="0"/>
    <n v="124900"/>
    <n v="1560"/>
    <s v="no"/>
  </r>
  <r>
    <x v="60"/>
    <s v="RRAe"/>
    <s v="Norm"/>
    <x v="0"/>
    <n v="6"/>
    <x v="1"/>
    <s v="1Story"/>
    <x v="1"/>
    <n v="69.182127006168557"/>
    <x v="1"/>
    <n v="5"/>
    <x v="0"/>
    <n v="2004"/>
    <n v="0"/>
    <m/>
    <n v="2004"/>
    <n v="0"/>
    <n v="1158"/>
    <s v="no"/>
    <x v="1"/>
    <n v="1158"/>
    <s v="no"/>
    <n v="0"/>
    <s v="no"/>
    <s v="1 Floor"/>
    <n v="0"/>
    <n v="1158"/>
    <x v="0"/>
    <x v="1"/>
    <n v="1"/>
    <n v="0"/>
    <n v="1"/>
    <n v="1"/>
    <n v="3"/>
    <x v="0"/>
    <n v="5"/>
    <x v="1"/>
    <s v="Gd"/>
    <x v="0"/>
    <n v="2"/>
    <s v="More"/>
    <n v="576"/>
    <x v="0"/>
    <x v="0"/>
    <n v="0"/>
    <n v="68.221070811744383"/>
    <x v="1"/>
    <n v="158000"/>
    <n v="2316"/>
    <s v="no"/>
  </r>
  <r>
    <x v="61"/>
    <s v="Norm"/>
    <s v="Norm"/>
    <x v="0"/>
    <n v="5"/>
    <x v="1"/>
    <s v="2.5Unf"/>
    <x v="0"/>
    <n v="59.660197117901056"/>
    <x v="1"/>
    <n v="7"/>
    <x v="1"/>
    <n v="1920"/>
    <n v="1"/>
    <m/>
    <n v="1996"/>
    <n v="0"/>
    <n v="530"/>
    <s v="no"/>
    <x v="0"/>
    <n v="581"/>
    <s v="no"/>
    <n v="530"/>
    <s v="no"/>
    <s v="2 Floors"/>
    <n v="1"/>
    <n v="1111"/>
    <x v="0"/>
    <x v="1"/>
    <n v="0"/>
    <n v="0"/>
    <n v="1"/>
    <n v="0"/>
    <n v="1"/>
    <x v="1"/>
    <n v="6"/>
    <x v="0"/>
    <s v="Fa"/>
    <x v="1"/>
    <n v="1"/>
    <s v="Less"/>
    <n v="288"/>
    <x v="0"/>
    <x v="1"/>
    <n v="0"/>
    <n v="61.547836684948201"/>
    <x v="1"/>
    <n v="101000"/>
    <n v="1641"/>
    <s v="no"/>
  </r>
  <r>
    <x v="62"/>
    <s v="Norm"/>
    <s v="Norm"/>
    <x v="3"/>
    <n v="8"/>
    <x v="0"/>
    <s v="1Story"/>
    <x v="1"/>
    <n v="69.182127006168557"/>
    <x v="1"/>
    <n v="5"/>
    <x v="0"/>
    <n v="2006"/>
    <n v="0"/>
    <m/>
    <n v="2006"/>
    <n v="0"/>
    <n v="1370"/>
    <s v="no"/>
    <x v="1"/>
    <n v="1370"/>
    <s v="no"/>
    <n v="0"/>
    <s v="no"/>
    <s v="1 Floor"/>
    <n v="0"/>
    <n v="1370"/>
    <x v="0"/>
    <x v="1"/>
    <n v="0"/>
    <n v="0"/>
    <n v="2"/>
    <n v="0"/>
    <n v="2"/>
    <x v="1"/>
    <n v="6"/>
    <x v="0"/>
    <s v="Gd"/>
    <x v="0"/>
    <n v="2"/>
    <s v="More"/>
    <n v="484"/>
    <x v="0"/>
    <x v="0"/>
    <n v="1"/>
    <n v="73.9051094890511"/>
    <x v="0"/>
    <n v="202500"/>
    <n v="2740"/>
    <s v="no"/>
  </r>
  <r>
    <x v="63"/>
    <s v="RRAn"/>
    <s v="Feedr"/>
    <x v="0"/>
    <n v="7"/>
    <x v="0"/>
    <s v="2Story"/>
    <x v="0"/>
    <n v="75.988545402704759"/>
    <x v="0"/>
    <n v="6"/>
    <x v="1"/>
    <n v="1921"/>
    <n v="1"/>
    <m/>
    <n v="1950"/>
    <n v="1"/>
    <n v="576"/>
    <s v="no"/>
    <x v="0"/>
    <n v="902"/>
    <s v="no"/>
    <n v="808"/>
    <s v="no"/>
    <s v="2 Floors"/>
    <n v="0"/>
    <n v="1710"/>
    <x v="0"/>
    <x v="0"/>
    <n v="0"/>
    <n v="0"/>
    <n v="2"/>
    <n v="0"/>
    <n v="2"/>
    <x v="1"/>
    <n v="9"/>
    <x v="0"/>
    <s v="TA"/>
    <x v="1"/>
    <n v="2"/>
    <s v="More"/>
    <n v="480"/>
    <x v="0"/>
    <x v="0"/>
    <n v="0"/>
    <n v="61.242344706911638"/>
    <x v="1"/>
    <n v="140000"/>
    <n v="2286"/>
    <s v="no"/>
  </r>
  <r>
    <x v="64"/>
    <s v="Norm"/>
    <s v="Norm"/>
    <x v="0"/>
    <n v="7"/>
    <x v="0"/>
    <s v="2Story"/>
    <x v="0"/>
    <n v="75.988545402704759"/>
    <x v="0"/>
    <n v="5"/>
    <x v="0"/>
    <n v="1997"/>
    <n v="0"/>
    <m/>
    <n v="1998"/>
    <n v="0"/>
    <n v="1057"/>
    <s v="no"/>
    <x v="0"/>
    <n v="1057"/>
    <s v="no"/>
    <n v="977"/>
    <s v="no"/>
    <s v="2 Floors"/>
    <n v="1"/>
    <n v="2034"/>
    <x v="0"/>
    <x v="0"/>
    <n v="1"/>
    <n v="0"/>
    <n v="2"/>
    <n v="1"/>
    <n v="4"/>
    <x v="0"/>
    <n v="8"/>
    <x v="0"/>
    <s v="Gd"/>
    <x v="0"/>
    <n v="2"/>
    <s v="More"/>
    <n v="645"/>
    <x v="0"/>
    <x v="0"/>
    <n v="0"/>
    <n v="71.012617275962469"/>
    <x v="0"/>
    <n v="219500"/>
    <n v="3091"/>
    <s v="no"/>
  </r>
  <r>
    <x v="65"/>
    <s v="Norm"/>
    <s v="Norm"/>
    <x v="0"/>
    <n v="8"/>
    <x v="0"/>
    <s v="2Story"/>
    <x v="0"/>
    <n v="75.988545402704759"/>
    <x v="0"/>
    <n v="5"/>
    <x v="0"/>
    <n v="2004"/>
    <n v="0"/>
    <m/>
    <n v="2005"/>
    <n v="0"/>
    <n v="1143"/>
    <s v="no"/>
    <x v="1"/>
    <n v="1143"/>
    <s v="no"/>
    <n v="1330"/>
    <s v="no"/>
    <s v="2 Floors"/>
    <n v="0"/>
    <n v="2473"/>
    <x v="0"/>
    <x v="0"/>
    <n v="0"/>
    <n v="0"/>
    <n v="2"/>
    <n v="1"/>
    <n v="3"/>
    <x v="0"/>
    <n v="9"/>
    <x v="0"/>
    <s v="Gd"/>
    <x v="0"/>
    <n v="3"/>
    <s v="More"/>
    <n v="852"/>
    <x v="0"/>
    <x v="0"/>
    <n v="1"/>
    <n v="87.665929203539818"/>
    <x v="0"/>
    <n v="317000"/>
    <n v="3616"/>
    <s v="no"/>
  </r>
  <r>
    <x v="66"/>
    <s v="PosA"/>
    <s v="Norm"/>
    <x v="0"/>
    <n v="7"/>
    <x v="0"/>
    <s v="1Story"/>
    <x v="1"/>
    <n v="69.182127006168557"/>
    <x v="1"/>
    <n v="5"/>
    <x v="0"/>
    <n v="1970"/>
    <n v="0"/>
    <m/>
    <n v="1989"/>
    <n v="0"/>
    <n v="1947"/>
    <s v="no"/>
    <x v="1"/>
    <n v="2207"/>
    <s v="yes"/>
    <n v="0"/>
    <s v="no"/>
    <s v="1 Floor"/>
    <n v="1"/>
    <n v="2207"/>
    <x v="0"/>
    <x v="0"/>
    <n v="1"/>
    <n v="0"/>
    <n v="2"/>
    <n v="0"/>
    <n v="3"/>
    <x v="0"/>
    <n v="7"/>
    <x v="0"/>
    <s v="TA"/>
    <x v="1"/>
    <n v="2"/>
    <s v="More"/>
    <n v="576"/>
    <x v="0"/>
    <x v="0"/>
    <n v="1"/>
    <n v="43.331728454501686"/>
    <x v="1"/>
    <n v="180000"/>
    <n v="4154"/>
    <s v="no"/>
  </r>
  <r>
    <x v="67"/>
    <s v="Norm"/>
    <s v="Norm"/>
    <x v="0"/>
    <n v="7"/>
    <x v="0"/>
    <s v="1Story"/>
    <x v="1"/>
    <n v="69.182127006168557"/>
    <x v="1"/>
    <n v="5"/>
    <x v="0"/>
    <n v="2003"/>
    <n v="0"/>
    <m/>
    <n v="2003"/>
    <n v="0"/>
    <n v="1453"/>
    <s v="no"/>
    <x v="1"/>
    <n v="1479"/>
    <s v="no"/>
    <n v="0"/>
    <s v="no"/>
    <s v="1 Floor"/>
    <n v="1"/>
    <n v="1479"/>
    <x v="0"/>
    <x v="1"/>
    <n v="1"/>
    <n v="0"/>
    <n v="2"/>
    <n v="0"/>
    <n v="3"/>
    <x v="0"/>
    <n v="7"/>
    <x v="0"/>
    <s v="Gd"/>
    <x v="0"/>
    <n v="2"/>
    <s v="More"/>
    <n v="558"/>
    <x v="0"/>
    <x v="0"/>
    <n v="0"/>
    <n v="77.080491132332881"/>
    <x v="0"/>
    <n v="226000"/>
    <n v="2932"/>
    <s v="no"/>
  </r>
  <r>
    <x v="68"/>
    <s v="Artery"/>
    <s v="Norm"/>
    <x v="0"/>
    <n v="4"/>
    <x v="1"/>
    <s v="1Story"/>
    <x v="1"/>
    <n v="69.182127006168557"/>
    <x v="1"/>
    <n v="6"/>
    <x v="1"/>
    <n v="1945"/>
    <n v="1"/>
    <m/>
    <n v="1950"/>
    <n v="1"/>
    <n v="747"/>
    <s v="no"/>
    <x v="0"/>
    <n v="747"/>
    <s v="no"/>
    <n v="0"/>
    <s v="no"/>
    <s v="1 Floor"/>
    <n v="0"/>
    <n v="747"/>
    <x v="0"/>
    <x v="1"/>
    <n v="0"/>
    <n v="0"/>
    <n v="1"/>
    <n v="0"/>
    <n v="1"/>
    <x v="1"/>
    <n v="4"/>
    <x v="1"/>
    <s v="TA"/>
    <x v="1"/>
    <n v="1"/>
    <s v="Less"/>
    <n v="220"/>
    <x v="0"/>
    <x v="1"/>
    <n v="0"/>
    <n v="53.547523427041497"/>
    <x v="1"/>
    <n v="80000"/>
    <n v="1494"/>
    <s v="no"/>
  </r>
  <r>
    <x v="69"/>
    <s v="Norm"/>
    <s v="Norm"/>
    <x v="0"/>
    <n v="7"/>
    <x v="0"/>
    <s v="1.5Fin"/>
    <x v="1"/>
    <n v="59.315963337771507"/>
    <x v="1"/>
    <n v="4"/>
    <x v="0"/>
    <n v="1953"/>
    <n v="1"/>
    <m/>
    <n v="1953"/>
    <n v="1"/>
    <n v="1304"/>
    <s v="no"/>
    <x v="1"/>
    <n v="1304"/>
    <s v="no"/>
    <n v="983"/>
    <s v="no"/>
    <s v="2 Floors"/>
    <n v="1"/>
    <n v="2287"/>
    <x v="0"/>
    <x v="0"/>
    <n v="0"/>
    <n v="0"/>
    <n v="2"/>
    <n v="0"/>
    <n v="2"/>
    <x v="1"/>
    <n v="7"/>
    <x v="0"/>
    <s v="TA"/>
    <x v="1"/>
    <n v="2"/>
    <s v="More"/>
    <n v="667"/>
    <x v="0"/>
    <x v="0"/>
    <n v="1"/>
    <n v="62.656641604010026"/>
    <x v="1"/>
    <n v="225000"/>
    <n v="3591"/>
    <s v="no"/>
  </r>
  <r>
    <x v="70"/>
    <s v="Norm"/>
    <s v="Norm"/>
    <x v="0"/>
    <n v="7"/>
    <x v="0"/>
    <s v="1Story"/>
    <x v="1"/>
    <n v="69.182127006168557"/>
    <x v="1"/>
    <n v="6"/>
    <x v="1"/>
    <n v="1973"/>
    <n v="0"/>
    <m/>
    <n v="1973"/>
    <n v="0"/>
    <n v="2223"/>
    <s v="yes"/>
    <x v="1"/>
    <n v="2223"/>
    <s v="yes"/>
    <n v="0"/>
    <s v="no"/>
    <s v="1 Floor"/>
    <n v="0"/>
    <n v="2223"/>
    <x v="0"/>
    <x v="0"/>
    <n v="1"/>
    <n v="0"/>
    <n v="2"/>
    <n v="0"/>
    <n v="3"/>
    <x v="0"/>
    <n v="8"/>
    <x v="0"/>
    <s v="TA"/>
    <x v="1"/>
    <n v="2"/>
    <s v="More"/>
    <n v="516"/>
    <x v="0"/>
    <x v="0"/>
    <n v="2"/>
    <n v="54.880791722896987"/>
    <x v="1"/>
    <n v="244000"/>
    <n v="4446"/>
    <s v="no"/>
  </r>
  <r>
    <x v="71"/>
    <s v="Norm"/>
    <s v="Norm"/>
    <x v="0"/>
    <n v="4"/>
    <x v="1"/>
    <s v="1Story"/>
    <x v="1"/>
    <n v="69.182127006168557"/>
    <x v="1"/>
    <n v="6"/>
    <x v="1"/>
    <n v="1982"/>
    <n v="0"/>
    <m/>
    <n v="2006"/>
    <n v="0"/>
    <n v="845"/>
    <s v="no"/>
    <x v="0"/>
    <n v="845"/>
    <s v="no"/>
    <n v="0"/>
    <s v="no"/>
    <s v="1 Floor"/>
    <n v="1"/>
    <n v="845"/>
    <x v="0"/>
    <x v="1"/>
    <n v="1"/>
    <n v="0"/>
    <n v="1"/>
    <n v="0"/>
    <n v="2"/>
    <x v="1"/>
    <n v="4"/>
    <x v="1"/>
    <s v="TA"/>
    <x v="1"/>
    <n v="2"/>
    <s v="More"/>
    <n v="360"/>
    <x v="0"/>
    <x v="1"/>
    <n v="0"/>
    <n v="76.627218934911241"/>
    <x v="0"/>
    <n v="129500"/>
    <n v="1690"/>
    <s v="no"/>
  </r>
  <r>
    <x v="72"/>
    <s v="Norm"/>
    <s v="Norm"/>
    <x v="0"/>
    <n v="7"/>
    <x v="0"/>
    <s v="2Story"/>
    <x v="0"/>
    <n v="75.988545402704759"/>
    <x v="0"/>
    <n v="5"/>
    <x v="0"/>
    <n v="1998"/>
    <n v="0"/>
    <m/>
    <n v="1998"/>
    <n v="0"/>
    <n v="832"/>
    <s v="no"/>
    <x v="0"/>
    <n v="885"/>
    <s v="no"/>
    <n v="833"/>
    <s v="no"/>
    <s v="2 Floors"/>
    <n v="1"/>
    <n v="1718"/>
    <x v="0"/>
    <x v="0"/>
    <n v="0"/>
    <n v="0"/>
    <n v="2"/>
    <n v="1"/>
    <n v="3"/>
    <x v="0"/>
    <n v="7"/>
    <x v="0"/>
    <s v="TA"/>
    <x v="1"/>
    <n v="2"/>
    <s v="More"/>
    <n v="427"/>
    <x v="0"/>
    <x v="1"/>
    <n v="1"/>
    <n v="72.549019607843135"/>
    <x v="0"/>
    <n v="185000"/>
    <n v="2550"/>
    <s v="no"/>
  </r>
  <r>
    <x v="73"/>
    <s v="Norm"/>
    <s v="Norm"/>
    <x v="0"/>
    <n v="5"/>
    <x v="1"/>
    <s v="1Story"/>
    <x v="1"/>
    <n v="69.182127006168557"/>
    <x v="1"/>
    <n v="7"/>
    <x v="1"/>
    <n v="1954"/>
    <n v="1"/>
    <m/>
    <n v="2003"/>
    <n v="0"/>
    <n v="1086"/>
    <s v="no"/>
    <x v="1"/>
    <n v="1086"/>
    <s v="no"/>
    <n v="0"/>
    <s v="no"/>
    <s v="1 Floor"/>
    <n v="0"/>
    <n v="1086"/>
    <x v="0"/>
    <x v="1"/>
    <n v="1"/>
    <n v="0"/>
    <n v="1"/>
    <n v="0"/>
    <n v="2"/>
    <x v="1"/>
    <n v="6"/>
    <x v="0"/>
    <s v="TA"/>
    <x v="1"/>
    <n v="2"/>
    <s v="More"/>
    <n v="490"/>
    <x v="0"/>
    <x v="0"/>
    <n v="0"/>
    <n v="66.712707182320443"/>
    <x v="1"/>
    <n v="144900"/>
    <n v="2172"/>
    <s v="no"/>
  </r>
  <r>
    <x v="74"/>
    <s v="Norm"/>
    <s v="Norm"/>
    <x v="0"/>
    <n v="3"/>
    <x v="1"/>
    <s v="2Story"/>
    <x v="0"/>
    <n v="75.988545402704759"/>
    <x v="0"/>
    <n v="6"/>
    <x v="1"/>
    <n v="1915"/>
    <n v="1"/>
    <m/>
    <n v="1950"/>
    <n v="1"/>
    <n v="840"/>
    <s v="no"/>
    <x v="0"/>
    <n v="840"/>
    <s v="no"/>
    <n v="765"/>
    <s v="no"/>
    <s v="2 Floors"/>
    <n v="0"/>
    <n v="1605"/>
    <x v="0"/>
    <x v="0"/>
    <n v="0"/>
    <n v="0"/>
    <n v="2"/>
    <n v="0"/>
    <n v="2"/>
    <x v="1"/>
    <n v="8"/>
    <x v="0"/>
    <s v="TA"/>
    <x v="1"/>
    <n v="1"/>
    <s v="Less"/>
    <n v="379"/>
    <x v="0"/>
    <x v="1"/>
    <n v="0"/>
    <n v="43.926380368098158"/>
    <x v="1"/>
    <n v="107400"/>
    <n v="2445"/>
    <s v="no"/>
  </r>
  <r>
    <x v="75"/>
    <s v="Norm"/>
    <s v="Norm"/>
    <x v="4"/>
    <n v="4"/>
    <x v="1"/>
    <s v="SLvl"/>
    <x v="2"/>
    <n v="74.693515888638117"/>
    <x v="0"/>
    <n v="5"/>
    <x v="0"/>
    <n v="1973"/>
    <n v="0"/>
    <m/>
    <n v="1973"/>
    <n v="0"/>
    <n v="462"/>
    <s v="no"/>
    <x v="0"/>
    <n v="526"/>
    <s v="no"/>
    <n v="462"/>
    <s v="no"/>
    <s v="2 Floors"/>
    <n v="0"/>
    <n v="988"/>
    <x v="0"/>
    <x v="1"/>
    <n v="1"/>
    <n v="0"/>
    <n v="1"/>
    <n v="0"/>
    <n v="2"/>
    <x v="1"/>
    <n v="5"/>
    <x v="1"/>
    <s v="TA"/>
    <x v="1"/>
    <n v="1"/>
    <s v="Less"/>
    <n v="297"/>
    <x v="0"/>
    <x v="1"/>
    <n v="0"/>
    <n v="62.758620689655174"/>
    <x v="1"/>
    <n v="91000"/>
    <n v="1450"/>
    <s v="no"/>
  </r>
  <r>
    <x v="76"/>
    <s v="Norm"/>
    <s v="Norm"/>
    <x v="0"/>
    <n v="4"/>
    <x v="1"/>
    <s v="1Story"/>
    <x v="1"/>
    <n v="69.182127006168557"/>
    <x v="1"/>
    <n v="7"/>
    <x v="1"/>
    <n v="1956"/>
    <n v="0"/>
    <m/>
    <n v="1956"/>
    <n v="1"/>
    <n v="952"/>
    <s v="no"/>
    <x v="0"/>
    <n v="952"/>
    <s v="no"/>
    <n v="0"/>
    <s v="no"/>
    <s v="1 Floor"/>
    <n v="1"/>
    <n v="952"/>
    <x v="0"/>
    <x v="1"/>
    <n v="0"/>
    <n v="0"/>
    <n v="1"/>
    <n v="0"/>
    <n v="1"/>
    <x v="1"/>
    <n v="4"/>
    <x v="1"/>
    <s v="TA"/>
    <x v="1"/>
    <n v="1"/>
    <s v="Less"/>
    <n v="283"/>
    <x v="0"/>
    <x v="1"/>
    <n v="0"/>
    <n v="71.297268907563023"/>
    <x v="0"/>
    <n v="135750"/>
    <n v="1904"/>
    <s v="no"/>
  </r>
  <r>
    <x v="77"/>
    <s v="Norm"/>
    <s v="Norm"/>
    <x v="0"/>
    <n v="5"/>
    <x v="1"/>
    <s v="1.5Fin"/>
    <x v="1"/>
    <n v="59.315963337771507"/>
    <x v="1"/>
    <n v="5"/>
    <x v="0"/>
    <n v="1948"/>
    <n v="1"/>
    <m/>
    <n v="2001"/>
    <n v="0"/>
    <n v="672"/>
    <s v="no"/>
    <x v="0"/>
    <n v="1072"/>
    <s v="no"/>
    <n v="213"/>
    <s v="no"/>
    <s v="2 Floors"/>
    <n v="1"/>
    <n v="1285"/>
    <x v="0"/>
    <x v="1"/>
    <n v="1"/>
    <n v="0"/>
    <n v="1"/>
    <n v="0"/>
    <n v="2"/>
    <x v="1"/>
    <n v="6"/>
    <x v="0"/>
    <s v="TA"/>
    <x v="1"/>
    <n v="1"/>
    <s v="Less"/>
    <n v="240"/>
    <x v="0"/>
    <x v="1"/>
    <n v="0"/>
    <n v="64.895247828308641"/>
    <x v="1"/>
    <n v="127000"/>
    <n v="1957"/>
    <s v="no"/>
  </r>
  <r>
    <x v="78"/>
    <s v="Norm"/>
    <s v="Norm"/>
    <x v="2"/>
    <n v="4"/>
    <x v="1"/>
    <s v="1Story"/>
    <x v="1"/>
    <n v="69.182127006168557"/>
    <x v="1"/>
    <n v="5"/>
    <x v="0"/>
    <n v="1968"/>
    <n v="0"/>
    <m/>
    <n v="1968"/>
    <n v="0"/>
    <n v="1768"/>
    <s v="no"/>
    <x v="1"/>
    <n v="1768"/>
    <s v="no"/>
    <n v="0"/>
    <s v="no"/>
    <s v="1 Floor"/>
    <n v="1"/>
    <n v="1768"/>
    <x v="0"/>
    <x v="0"/>
    <n v="0"/>
    <n v="0"/>
    <n v="2"/>
    <n v="0"/>
    <n v="2"/>
    <x v="1"/>
    <n v="8"/>
    <x v="0"/>
    <s v="TA"/>
    <x v="1"/>
    <n v="0"/>
    <s v="Less"/>
    <n v="0"/>
    <x v="0"/>
    <x v="1"/>
    <n v="0"/>
    <n v="38.602941176470587"/>
    <x v="1"/>
    <n v="136500"/>
    <n v="3536"/>
    <s v="no"/>
  </r>
  <r>
    <x v="79"/>
    <s v="Norm"/>
    <s v="Norm"/>
    <x v="0"/>
    <n v="5"/>
    <x v="1"/>
    <s v="2Story"/>
    <x v="0"/>
    <n v="75.988545402704759"/>
    <x v="0"/>
    <n v="6"/>
    <x v="1"/>
    <n v="1910"/>
    <n v="1"/>
    <m/>
    <n v="1981"/>
    <n v="0"/>
    <n v="440"/>
    <s v="no"/>
    <x v="0"/>
    <n v="682"/>
    <s v="no"/>
    <n v="548"/>
    <s v="no"/>
    <s v="2 Floors"/>
    <n v="1"/>
    <n v="1230"/>
    <x v="0"/>
    <x v="1"/>
    <n v="0"/>
    <n v="0"/>
    <n v="1"/>
    <n v="1"/>
    <n v="2"/>
    <x v="1"/>
    <n v="5"/>
    <x v="1"/>
    <s v="TA"/>
    <x v="1"/>
    <n v="2"/>
    <s v="More"/>
    <n v="440"/>
    <x v="0"/>
    <x v="1"/>
    <n v="0"/>
    <n v="65.868263473053887"/>
    <x v="1"/>
    <n v="110000"/>
    <n v="1670"/>
    <s v="no"/>
  </r>
  <r>
    <x v="80"/>
    <s v="Norm"/>
    <s v="Norm"/>
    <x v="0"/>
    <n v="6"/>
    <x v="1"/>
    <s v="2Story"/>
    <x v="0"/>
    <n v="75.988545402704759"/>
    <x v="0"/>
    <n v="6"/>
    <x v="1"/>
    <n v="1968"/>
    <n v="0"/>
    <m/>
    <n v="1968"/>
    <n v="0"/>
    <n v="896"/>
    <s v="no"/>
    <x v="0"/>
    <n v="1182"/>
    <s v="no"/>
    <n v="960"/>
    <s v="no"/>
    <s v="2 Floors"/>
    <n v="0"/>
    <n v="2142"/>
    <x v="0"/>
    <x v="0"/>
    <n v="0"/>
    <n v="0"/>
    <n v="2"/>
    <n v="1"/>
    <n v="3"/>
    <x v="0"/>
    <n v="8"/>
    <x v="0"/>
    <s v="Gd"/>
    <x v="0"/>
    <n v="1"/>
    <s v="Less"/>
    <n v="509"/>
    <x v="0"/>
    <x v="0"/>
    <n v="1"/>
    <n v="63.693219223173138"/>
    <x v="1"/>
    <n v="193500"/>
    <n v="3038"/>
    <s v="no"/>
  </r>
  <r>
    <x v="81"/>
    <s v="Norm"/>
    <s v="Norm"/>
    <x v="3"/>
    <n v="6"/>
    <x v="1"/>
    <s v="1Story"/>
    <x v="1"/>
    <n v="69.182127006168557"/>
    <x v="1"/>
    <n v="5"/>
    <x v="0"/>
    <n v="1998"/>
    <n v="0"/>
    <m/>
    <n v="1998"/>
    <n v="0"/>
    <n v="1237"/>
    <s v="no"/>
    <x v="1"/>
    <n v="1337"/>
    <s v="no"/>
    <n v="0"/>
    <s v="no"/>
    <s v="1 Floor"/>
    <n v="0"/>
    <n v="1337"/>
    <x v="0"/>
    <x v="1"/>
    <n v="1"/>
    <n v="0"/>
    <n v="2"/>
    <n v="0"/>
    <n v="3"/>
    <x v="0"/>
    <n v="5"/>
    <x v="1"/>
    <s v="TA"/>
    <x v="1"/>
    <n v="2"/>
    <s v="More"/>
    <n v="405"/>
    <x v="0"/>
    <x v="1"/>
    <n v="0"/>
    <n v="59.634809634809635"/>
    <x v="1"/>
    <n v="153500"/>
    <n v="2574"/>
    <s v="no"/>
  </r>
  <r>
    <x v="82"/>
    <s v="Norm"/>
    <s v="Norm"/>
    <x v="0"/>
    <n v="8"/>
    <x v="0"/>
    <s v="1Story"/>
    <x v="1"/>
    <n v="69.182127006168557"/>
    <x v="1"/>
    <n v="5"/>
    <x v="0"/>
    <n v="2007"/>
    <n v="0"/>
    <m/>
    <n v="2007"/>
    <n v="0"/>
    <n v="1563"/>
    <s v="no"/>
    <x v="1"/>
    <n v="1563"/>
    <s v="no"/>
    <n v="0"/>
    <s v="no"/>
    <s v="1 Floor"/>
    <n v="0"/>
    <n v="1563"/>
    <x v="0"/>
    <x v="0"/>
    <n v="0"/>
    <n v="0"/>
    <n v="2"/>
    <n v="0"/>
    <n v="2"/>
    <x v="1"/>
    <n v="6"/>
    <x v="0"/>
    <s v="Gd"/>
    <x v="0"/>
    <n v="3"/>
    <s v="More"/>
    <n v="758"/>
    <x v="0"/>
    <x v="0"/>
    <n v="1"/>
    <n v="78.374920025591805"/>
    <x v="0"/>
    <n v="245000"/>
    <n v="3126"/>
    <s v="no"/>
  </r>
  <r>
    <x v="83"/>
    <s v="Norm"/>
    <s v="Norm"/>
    <x v="0"/>
    <n v="5"/>
    <x v="1"/>
    <s v="1Story"/>
    <x v="1"/>
    <n v="69.182127006168557"/>
    <x v="1"/>
    <n v="5"/>
    <x v="0"/>
    <n v="1960"/>
    <n v="0"/>
    <m/>
    <n v="1960"/>
    <n v="1"/>
    <n v="1065"/>
    <s v="no"/>
    <x v="1"/>
    <n v="1065"/>
    <s v="no"/>
    <n v="0"/>
    <s v="no"/>
    <s v="1 Floor"/>
    <n v="0"/>
    <n v="1065"/>
    <x v="0"/>
    <x v="1"/>
    <n v="0"/>
    <n v="0"/>
    <n v="1"/>
    <n v="1"/>
    <n v="2"/>
    <x v="1"/>
    <n v="6"/>
    <x v="0"/>
    <s v="TA"/>
    <x v="1"/>
    <n v="2"/>
    <s v="More"/>
    <n v="461"/>
    <x v="0"/>
    <x v="1"/>
    <n v="0"/>
    <n v="59.389671361502344"/>
    <x v="1"/>
    <n v="126500"/>
    <n v="2130"/>
    <s v="no"/>
  </r>
  <r>
    <x v="84"/>
    <s v="Norm"/>
    <s v="Norm"/>
    <x v="0"/>
    <n v="7"/>
    <x v="0"/>
    <s v="SLvl"/>
    <x v="2"/>
    <n v="74.693515888638117"/>
    <x v="0"/>
    <n v="5"/>
    <x v="0"/>
    <n v="1995"/>
    <n v="0"/>
    <m/>
    <n v="1996"/>
    <n v="0"/>
    <n v="384"/>
    <s v="no"/>
    <x v="0"/>
    <n v="804"/>
    <s v="no"/>
    <n v="670"/>
    <s v="no"/>
    <s v="2 Floors"/>
    <n v="0"/>
    <n v="1474"/>
    <x v="0"/>
    <x v="1"/>
    <n v="0"/>
    <n v="0"/>
    <n v="2"/>
    <n v="1"/>
    <n v="3"/>
    <x v="0"/>
    <n v="7"/>
    <x v="0"/>
    <s v="TA"/>
    <x v="1"/>
    <n v="2"/>
    <s v="More"/>
    <n v="400"/>
    <x v="0"/>
    <x v="1"/>
    <n v="1"/>
    <n v="90.688912809472555"/>
    <x v="0"/>
    <n v="168500"/>
    <n v="1858"/>
    <s v="no"/>
  </r>
  <r>
    <x v="85"/>
    <s v="Norm"/>
    <s v="Norm"/>
    <x v="0"/>
    <n v="8"/>
    <x v="0"/>
    <s v="2Story"/>
    <x v="0"/>
    <n v="75.988545402704759"/>
    <x v="0"/>
    <n v="5"/>
    <x v="0"/>
    <n v="1991"/>
    <n v="0"/>
    <m/>
    <n v="1992"/>
    <n v="0"/>
    <n v="1288"/>
    <s v="no"/>
    <x v="1"/>
    <n v="1301"/>
    <s v="no"/>
    <n v="1116"/>
    <s v="no"/>
    <s v="2 Floors"/>
    <n v="1"/>
    <n v="2417"/>
    <x v="0"/>
    <x v="0"/>
    <n v="0"/>
    <n v="0"/>
    <n v="2"/>
    <n v="1"/>
    <n v="3"/>
    <x v="0"/>
    <n v="9"/>
    <x v="0"/>
    <s v="Gd"/>
    <x v="0"/>
    <n v="2"/>
    <s v="More"/>
    <n v="462"/>
    <x v="0"/>
    <x v="1"/>
    <n v="1"/>
    <n v="70.175438596491233"/>
    <x v="0"/>
    <n v="260000"/>
    <n v="3705"/>
    <s v="no"/>
  </r>
  <r>
    <x v="86"/>
    <s v="Norm"/>
    <s v="Norm"/>
    <x v="0"/>
    <n v="6"/>
    <x v="1"/>
    <s v="2Story"/>
    <x v="0"/>
    <n v="75.988545402704759"/>
    <x v="0"/>
    <n v="5"/>
    <x v="0"/>
    <n v="2005"/>
    <n v="0"/>
    <m/>
    <n v="2005"/>
    <n v="0"/>
    <n v="684"/>
    <s v="no"/>
    <x v="0"/>
    <n v="684"/>
    <s v="no"/>
    <n v="876"/>
    <s v="no"/>
    <s v="2 Floors"/>
    <n v="1"/>
    <n v="1560"/>
    <x v="0"/>
    <x v="0"/>
    <n v="0"/>
    <n v="0"/>
    <n v="2"/>
    <n v="1"/>
    <n v="3"/>
    <x v="0"/>
    <n v="6"/>
    <x v="0"/>
    <s v="Gd"/>
    <x v="0"/>
    <n v="2"/>
    <s v="More"/>
    <n v="400"/>
    <x v="0"/>
    <x v="1"/>
    <n v="1"/>
    <n v="77.540106951871664"/>
    <x v="0"/>
    <n v="174000"/>
    <n v="2244"/>
    <s v="no"/>
  </r>
  <r>
    <x v="87"/>
    <s v="Norm"/>
    <s v="Norm"/>
    <x v="3"/>
    <n v="6"/>
    <x v="1"/>
    <s v="2Story"/>
    <x v="0"/>
    <n v="75.988545402704759"/>
    <x v="0"/>
    <n v="5"/>
    <x v="0"/>
    <n v="2009"/>
    <n v="0"/>
    <m/>
    <n v="2009"/>
    <n v="0"/>
    <n v="612"/>
    <s v="no"/>
    <x v="0"/>
    <n v="612"/>
    <s v="no"/>
    <n v="612"/>
    <s v="no"/>
    <s v="2 Floors"/>
    <n v="1"/>
    <n v="1224"/>
    <x v="0"/>
    <x v="1"/>
    <n v="0"/>
    <n v="0"/>
    <n v="2"/>
    <n v="1"/>
    <n v="3"/>
    <x v="0"/>
    <n v="4"/>
    <x v="1"/>
    <s v="Gd"/>
    <x v="0"/>
    <n v="2"/>
    <s v="More"/>
    <n v="528"/>
    <x v="0"/>
    <x v="0"/>
    <n v="0"/>
    <n v="89.596949891067538"/>
    <x v="0"/>
    <n v="164500"/>
    <n v="1836"/>
    <s v="no"/>
  </r>
  <r>
    <x v="88"/>
    <s v="Feedr"/>
    <s v="Feedr"/>
    <x v="0"/>
    <n v="3"/>
    <x v="1"/>
    <s v="1.5Fin"/>
    <x v="1"/>
    <n v="59.315963337771507"/>
    <x v="1"/>
    <n v="2"/>
    <x v="0"/>
    <n v="1915"/>
    <n v="1"/>
    <m/>
    <n v="1982"/>
    <n v="0"/>
    <n v="1013"/>
    <s v="no"/>
    <x v="0"/>
    <n v="1013"/>
    <s v="no"/>
    <n v="0"/>
    <s v="no"/>
    <s v="1 Floor"/>
    <n v="0"/>
    <n v="1526"/>
    <x v="0"/>
    <x v="0"/>
    <n v="0"/>
    <n v="0"/>
    <n v="1"/>
    <n v="0"/>
    <n v="1"/>
    <x v="1"/>
    <n v="6"/>
    <x v="0"/>
    <s v="Fa"/>
    <x v="1"/>
    <n v="0"/>
    <s v="Less"/>
    <n v="0"/>
    <x v="0"/>
    <x v="1"/>
    <n v="0"/>
    <n v="33.477747144545098"/>
    <x v="1"/>
    <n v="85000"/>
    <n v="2539"/>
    <s v="no"/>
  </r>
  <r>
    <x v="89"/>
    <s v="Norm"/>
    <s v="Norm"/>
    <x v="0"/>
    <n v="4"/>
    <x v="1"/>
    <s v="1Story"/>
    <x v="1"/>
    <n v="69.182127006168557"/>
    <x v="1"/>
    <n v="5"/>
    <x v="0"/>
    <n v="1994"/>
    <n v="0"/>
    <m/>
    <n v="1995"/>
    <n v="0"/>
    <n v="990"/>
    <s v="no"/>
    <x v="0"/>
    <n v="990"/>
    <s v="no"/>
    <n v="0"/>
    <s v="no"/>
    <s v="1 Floor"/>
    <n v="0"/>
    <n v="990"/>
    <x v="0"/>
    <x v="1"/>
    <n v="1"/>
    <n v="0"/>
    <n v="1"/>
    <n v="0"/>
    <n v="2"/>
    <x v="1"/>
    <n v="5"/>
    <x v="1"/>
    <s v="TA"/>
    <x v="1"/>
    <n v="0"/>
    <s v="Less"/>
    <n v="0"/>
    <x v="0"/>
    <x v="1"/>
    <n v="0"/>
    <n v="62.424242424242422"/>
    <x v="1"/>
    <n v="123600"/>
    <n v="1980"/>
    <s v="no"/>
  </r>
  <r>
    <x v="90"/>
    <s v="Norm"/>
    <s v="Norm"/>
    <x v="0"/>
    <n v="4"/>
    <x v="1"/>
    <s v="1Story"/>
    <x v="1"/>
    <n v="69.182127006168557"/>
    <x v="1"/>
    <n v="5"/>
    <x v="0"/>
    <n v="1950"/>
    <n v="1"/>
    <m/>
    <n v="1950"/>
    <n v="1"/>
    <n v="0"/>
    <s v="yes"/>
    <x v="0"/>
    <n v="1040"/>
    <s v="no"/>
    <n v="0"/>
    <s v="no"/>
    <s v="1 Floor"/>
    <n v="0"/>
    <n v="1040"/>
    <x v="0"/>
    <x v="1"/>
    <n v="0"/>
    <n v="0"/>
    <n v="1"/>
    <n v="0"/>
    <n v="1"/>
    <x v="1"/>
    <n v="4"/>
    <x v="1"/>
    <s v="TA"/>
    <x v="1"/>
    <n v="2"/>
    <s v="More"/>
    <n v="420"/>
    <x v="0"/>
    <x v="1"/>
    <n v="0"/>
    <n v="105.67307692307692"/>
    <x v="0"/>
    <n v="109900"/>
    <n v="1040"/>
    <s v="no"/>
  </r>
  <r>
    <x v="91"/>
    <s v="Norm"/>
    <s v="Norm"/>
    <x v="0"/>
    <n v="5"/>
    <x v="1"/>
    <s v="1Story"/>
    <x v="1"/>
    <n v="69.182127006168557"/>
    <x v="1"/>
    <n v="3"/>
    <x v="0"/>
    <n v="1961"/>
    <n v="0"/>
    <m/>
    <n v="1961"/>
    <n v="1"/>
    <n v="1235"/>
    <s v="no"/>
    <x v="1"/>
    <n v="1235"/>
    <s v="no"/>
    <n v="0"/>
    <s v="no"/>
    <s v="1 Floor"/>
    <n v="0"/>
    <n v="1235"/>
    <x v="0"/>
    <x v="1"/>
    <n v="0"/>
    <n v="0"/>
    <n v="1"/>
    <n v="0"/>
    <n v="1"/>
    <x v="1"/>
    <n v="6"/>
    <x v="0"/>
    <s v="TA"/>
    <x v="1"/>
    <n v="2"/>
    <s v="More"/>
    <n v="480"/>
    <x v="0"/>
    <x v="0"/>
    <n v="0"/>
    <n v="39.91902834008097"/>
    <x v="1"/>
    <n v="98600"/>
    <n v="2470"/>
    <s v="no"/>
  </r>
  <r>
    <x v="92"/>
    <s v="Norm"/>
    <s v="Norm"/>
    <x v="0"/>
    <n v="5"/>
    <x v="1"/>
    <s v="1Story"/>
    <x v="1"/>
    <n v="69.182127006168557"/>
    <x v="1"/>
    <n v="7"/>
    <x v="1"/>
    <n v="1921"/>
    <n v="1"/>
    <m/>
    <n v="2006"/>
    <n v="0"/>
    <n v="876"/>
    <s v="no"/>
    <x v="0"/>
    <n v="964"/>
    <s v="no"/>
    <n v="0"/>
    <s v="no"/>
    <s v="1 Floor"/>
    <n v="0"/>
    <n v="964"/>
    <x v="0"/>
    <x v="1"/>
    <n v="1"/>
    <n v="0"/>
    <n v="1"/>
    <n v="0"/>
    <n v="2"/>
    <x v="1"/>
    <n v="5"/>
    <x v="1"/>
    <s v="TA"/>
    <x v="1"/>
    <n v="2"/>
    <s v="More"/>
    <n v="432"/>
    <x v="0"/>
    <x v="1"/>
    <n v="0"/>
    <n v="88.858695652173907"/>
    <x v="0"/>
    <n v="163500"/>
    <n v="1840"/>
    <s v="no"/>
  </r>
  <r>
    <x v="93"/>
    <s v="Norm"/>
    <s v="Norm"/>
    <x v="1"/>
    <n v="6"/>
    <x v="1"/>
    <s v="2.5Unf"/>
    <x v="0"/>
    <n v="59.660197117901056"/>
    <x v="1"/>
    <n v="6"/>
    <x v="1"/>
    <n v="1910"/>
    <n v="1"/>
    <m/>
    <n v="1998"/>
    <n v="0"/>
    <n v="1214"/>
    <s v="no"/>
    <x v="1"/>
    <n v="1260"/>
    <s v="no"/>
    <n v="1031"/>
    <s v="no"/>
    <s v="2 Floors"/>
    <n v="1"/>
    <n v="2291"/>
    <x v="0"/>
    <x v="0"/>
    <n v="0"/>
    <n v="1"/>
    <n v="2"/>
    <n v="0"/>
    <n v="3"/>
    <x v="0"/>
    <n v="9"/>
    <x v="0"/>
    <s v="TA"/>
    <x v="1"/>
    <n v="2"/>
    <s v="More"/>
    <n v="506"/>
    <x v="0"/>
    <x v="0"/>
    <n v="1"/>
    <n v="38.202567760342369"/>
    <x v="1"/>
    <n v="133900"/>
    <n v="3505"/>
    <s v="no"/>
  </r>
  <r>
    <x v="94"/>
    <s v="Norm"/>
    <s v="Norm"/>
    <x v="0"/>
    <n v="6"/>
    <x v="1"/>
    <s v="2Story"/>
    <x v="0"/>
    <n v="75.988545402704759"/>
    <x v="0"/>
    <n v="5"/>
    <x v="0"/>
    <n v="1997"/>
    <n v="0"/>
    <m/>
    <n v="1997"/>
    <n v="0"/>
    <n v="824"/>
    <s v="no"/>
    <x v="0"/>
    <n v="905"/>
    <s v="no"/>
    <n v="881"/>
    <s v="no"/>
    <s v="2 Floors"/>
    <n v="0"/>
    <n v="1786"/>
    <x v="0"/>
    <x v="0"/>
    <n v="1"/>
    <n v="0"/>
    <n v="2"/>
    <n v="1"/>
    <n v="4"/>
    <x v="0"/>
    <n v="7"/>
    <x v="0"/>
    <s v="Gd"/>
    <x v="0"/>
    <n v="2"/>
    <s v="More"/>
    <n v="684"/>
    <x v="0"/>
    <x v="0"/>
    <n v="0"/>
    <n v="78.448275862068968"/>
    <x v="0"/>
    <n v="204750"/>
    <n v="2610"/>
    <s v="no"/>
  </r>
  <r>
    <x v="95"/>
    <s v="Norm"/>
    <s v="Norm"/>
    <x v="0"/>
    <n v="6"/>
    <x v="1"/>
    <s v="2Story"/>
    <x v="0"/>
    <n v="75.988545402704759"/>
    <x v="0"/>
    <n v="8"/>
    <x v="1"/>
    <n v="1993"/>
    <n v="0"/>
    <m/>
    <n v="1993"/>
    <n v="0"/>
    <n v="680"/>
    <s v="no"/>
    <x v="0"/>
    <n v="680"/>
    <s v="no"/>
    <n v="790"/>
    <s v="no"/>
    <s v="2 Floors"/>
    <n v="0"/>
    <n v="1470"/>
    <x v="0"/>
    <x v="1"/>
    <n v="0"/>
    <n v="0"/>
    <n v="2"/>
    <n v="1"/>
    <n v="3"/>
    <x v="0"/>
    <n v="6"/>
    <x v="0"/>
    <s v="TA"/>
    <x v="1"/>
    <n v="2"/>
    <s v="More"/>
    <n v="420"/>
    <x v="0"/>
    <x v="1"/>
    <n v="1"/>
    <n v="86.04651162790698"/>
    <x v="0"/>
    <n v="185000"/>
    <n v="2150"/>
    <s v="no"/>
  </r>
  <r>
    <x v="96"/>
    <s v="Norm"/>
    <s v="Norm"/>
    <x v="0"/>
    <n v="7"/>
    <x v="0"/>
    <s v="1Story"/>
    <x v="1"/>
    <n v="69.182127006168557"/>
    <x v="1"/>
    <n v="5"/>
    <x v="0"/>
    <n v="1999"/>
    <n v="0"/>
    <m/>
    <n v="1999"/>
    <n v="0"/>
    <n v="1588"/>
    <s v="no"/>
    <x v="1"/>
    <n v="1588"/>
    <s v="no"/>
    <n v="0"/>
    <s v="no"/>
    <s v="1 Floor"/>
    <n v="1"/>
    <n v="1588"/>
    <x v="0"/>
    <x v="0"/>
    <n v="0"/>
    <n v="0"/>
    <n v="2"/>
    <n v="0"/>
    <n v="2"/>
    <x v="1"/>
    <n v="6"/>
    <x v="0"/>
    <s v="Gd"/>
    <x v="0"/>
    <n v="2"/>
    <s v="More"/>
    <n v="472"/>
    <x v="0"/>
    <x v="1"/>
    <n v="0"/>
    <n v="67.380352644836279"/>
    <x v="1"/>
    <n v="214000"/>
    <n v="3176"/>
    <s v="no"/>
  </r>
  <r>
    <x v="97"/>
    <s v="Norm"/>
    <s v="Norm"/>
    <x v="0"/>
    <n v="4"/>
    <x v="1"/>
    <s v="1Story"/>
    <x v="1"/>
    <n v="69.182127006168557"/>
    <x v="1"/>
    <n v="5"/>
    <x v="0"/>
    <n v="1965"/>
    <n v="0"/>
    <m/>
    <n v="1965"/>
    <n v="0"/>
    <n v="960"/>
    <s v="no"/>
    <x v="0"/>
    <n v="960"/>
    <s v="no"/>
    <n v="0"/>
    <s v="no"/>
    <s v="1 Floor"/>
    <n v="1"/>
    <n v="960"/>
    <x v="0"/>
    <x v="1"/>
    <n v="1"/>
    <n v="0"/>
    <n v="1"/>
    <n v="0"/>
    <n v="2"/>
    <x v="1"/>
    <n v="6"/>
    <x v="0"/>
    <s v="TA"/>
    <x v="1"/>
    <n v="1"/>
    <s v="Less"/>
    <n v="432"/>
    <x v="0"/>
    <x v="1"/>
    <n v="0"/>
    <n v="49.348958333333336"/>
    <x v="1"/>
    <n v="94750"/>
    <n v="1920"/>
    <s v="no"/>
  </r>
  <r>
    <x v="98"/>
    <s v="Norm"/>
    <s v="Norm"/>
    <x v="0"/>
    <n v="5"/>
    <x v="1"/>
    <s v="1Story"/>
    <x v="1"/>
    <n v="69.182127006168557"/>
    <x v="1"/>
    <n v="5"/>
    <x v="0"/>
    <n v="1920"/>
    <n v="1"/>
    <m/>
    <n v="1950"/>
    <n v="1"/>
    <n v="458"/>
    <s v="no"/>
    <x v="0"/>
    <n v="835"/>
    <s v="no"/>
    <n v="0"/>
    <s v="no"/>
    <s v="1 Floor"/>
    <n v="0"/>
    <n v="835"/>
    <x v="0"/>
    <x v="1"/>
    <n v="0"/>
    <n v="0"/>
    <n v="1"/>
    <n v="0"/>
    <n v="1"/>
    <x v="1"/>
    <n v="5"/>
    <x v="1"/>
    <s v="TA"/>
    <x v="1"/>
    <n v="1"/>
    <s v="Less"/>
    <n v="366"/>
    <x v="0"/>
    <x v="1"/>
    <n v="0"/>
    <n v="64.19180201082753"/>
    <x v="1"/>
    <n v="83000"/>
    <n v="1293"/>
    <s v="no"/>
  </r>
  <r>
    <x v="99"/>
    <s v="Norm"/>
    <s v="Norm"/>
    <x v="0"/>
    <n v="4"/>
    <x v="1"/>
    <s v="1Story"/>
    <x v="1"/>
    <n v="69.182127006168557"/>
    <x v="1"/>
    <n v="5"/>
    <x v="0"/>
    <n v="1959"/>
    <n v="0"/>
    <m/>
    <n v="1959"/>
    <n v="1"/>
    <n v="950"/>
    <s v="no"/>
    <x v="0"/>
    <n v="1225"/>
    <s v="no"/>
    <n v="0"/>
    <s v="no"/>
    <s v="1 Floor"/>
    <n v="0"/>
    <n v="1225"/>
    <x v="0"/>
    <x v="1"/>
    <n v="1"/>
    <n v="0"/>
    <n v="1"/>
    <n v="1"/>
    <n v="3"/>
    <x v="0"/>
    <n v="6"/>
    <x v="0"/>
    <s v="TA"/>
    <x v="1"/>
    <n v="0"/>
    <s v="Less"/>
    <n v="0"/>
    <x v="0"/>
    <x v="1"/>
    <n v="0"/>
    <n v="59.287356321839077"/>
    <x v="1"/>
    <n v="128950"/>
    <n v="2175"/>
    <s v="no"/>
  </r>
  <r>
    <x v="100"/>
    <s v="Norm"/>
    <s v="Norm"/>
    <x v="0"/>
    <n v="6"/>
    <x v="1"/>
    <s v="1Story"/>
    <x v="1"/>
    <n v="69.182127006168557"/>
    <x v="1"/>
    <n v="7"/>
    <x v="1"/>
    <n v="1977"/>
    <n v="0"/>
    <m/>
    <n v="2001"/>
    <n v="0"/>
    <n v="1610"/>
    <s v="no"/>
    <x v="1"/>
    <n v="1610"/>
    <s v="no"/>
    <n v="0"/>
    <s v="no"/>
    <s v="1 Floor"/>
    <n v="1"/>
    <n v="1610"/>
    <x v="0"/>
    <x v="0"/>
    <n v="1"/>
    <n v="0"/>
    <n v="2"/>
    <n v="0"/>
    <n v="3"/>
    <x v="0"/>
    <n v="6"/>
    <x v="0"/>
    <s v="Gd"/>
    <x v="0"/>
    <n v="2"/>
    <s v="More"/>
    <n v="480"/>
    <x v="0"/>
    <x v="0"/>
    <n v="2"/>
    <n v="63.664596273291927"/>
    <x v="1"/>
    <n v="205000"/>
    <n v="3220"/>
    <s v="no"/>
  </r>
  <r>
    <x v="101"/>
    <s v="Norm"/>
    <s v="Norm"/>
    <x v="0"/>
    <n v="6"/>
    <x v="1"/>
    <s v="2Story"/>
    <x v="0"/>
    <n v="75.988545402704759"/>
    <x v="0"/>
    <n v="5"/>
    <x v="0"/>
    <n v="1985"/>
    <n v="0"/>
    <m/>
    <n v="1985"/>
    <n v="0"/>
    <n v="741"/>
    <s v="no"/>
    <x v="0"/>
    <n v="977"/>
    <s v="no"/>
    <n v="755"/>
    <s v="no"/>
    <s v="2 Floors"/>
    <n v="0"/>
    <n v="1732"/>
    <x v="0"/>
    <x v="0"/>
    <n v="0"/>
    <n v="0"/>
    <n v="2"/>
    <n v="1"/>
    <n v="3"/>
    <x v="0"/>
    <n v="7"/>
    <x v="0"/>
    <s v="Gd"/>
    <x v="0"/>
    <n v="2"/>
    <s v="More"/>
    <n v="476"/>
    <x v="0"/>
    <x v="0"/>
    <n v="1"/>
    <n v="71.977355438738371"/>
    <x v="0"/>
    <n v="178000"/>
    <n v="2473"/>
    <s v="no"/>
  </r>
  <r>
    <x v="102"/>
    <s v="Norm"/>
    <s v="Norm"/>
    <x v="2"/>
    <n v="5"/>
    <x v="1"/>
    <s v="1Story"/>
    <x v="1"/>
    <n v="69.182127006168557"/>
    <x v="1"/>
    <n v="5"/>
    <x v="0"/>
    <n v="1979"/>
    <n v="0"/>
    <m/>
    <n v="1979"/>
    <n v="0"/>
    <n v="0"/>
    <s v="yes"/>
    <x v="0"/>
    <n v="1535"/>
    <s v="no"/>
    <n v="0"/>
    <s v="no"/>
    <s v="1 Floor"/>
    <n v="1"/>
    <n v="1535"/>
    <x v="0"/>
    <x v="0"/>
    <n v="0"/>
    <n v="0"/>
    <n v="2"/>
    <n v="0"/>
    <n v="2"/>
    <x v="1"/>
    <n v="8"/>
    <x v="0"/>
    <s v="TA"/>
    <x v="1"/>
    <n v="2"/>
    <s v="More"/>
    <n v="410"/>
    <x v="0"/>
    <x v="1"/>
    <n v="0"/>
    <n v="77.500977198697072"/>
    <x v="0"/>
    <n v="118964"/>
    <n v="1535"/>
    <s v="no"/>
  </r>
  <r>
    <x v="103"/>
    <s v="Norm"/>
    <s v="Norm"/>
    <x v="0"/>
    <n v="7"/>
    <x v="0"/>
    <s v="1Story"/>
    <x v="1"/>
    <n v="69.182127006168557"/>
    <x v="1"/>
    <n v="5"/>
    <x v="0"/>
    <n v="2009"/>
    <n v="0"/>
    <m/>
    <n v="2009"/>
    <n v="0"/>
    <n v="1226"/>
    <s v="no"/>
    <x v="1"/>
    <n v="1226"/>
    <s v="no"/>
    <n v="0"/>
    <s v="no"/>
    <s v="1 Floor"/>
    <n v="1"/>
    <n v="1226"/>
    <x v="0"/>
    <x v="1"/>
    <n v="0"/>
    <n v="0"/>
    <n v="2"/>
    <n v="0"/>
    <n v="2"/>
    <x v="1"/>
    <n v="6"/>
    <x v="0"/>
    <s v="Gd"/>
    <x v="0"/>
    <n v="3"/>
    <s v="More"/>
    <n v="740"/>
    <x v="0"/>
    <x v="0"/>
    <n v="0"/>
    <n v="81.117455138662322"/>
    <x v="0"/>
    <n v="198900"/>
    <n v="2452"/>
    <s v="no"/>
  </r>
  <r>
    <x v="104"/>
    <s v="Norm"/>
    <s v="Norm"/>
    <x v="0"/>
    <n v="7"/>
    <x v="0"/>
    <s v="1.5Fin"/>
    <x v="1"/>
    <n v="59.315963337771507"/>
    <x v="1"/>
    <n v="4"/>
    <x v="0"/>
    <n v="1931"/>
    <n v="1"/>
    <m/>
    <n v="1950"/>
    <n v="1"/>
    <n v="1040"/>
    <s v="no"/>
    <x v="0"/>
    <n v="1226"/>
    <s v="no"/>
    <n v="592"/>
    <s v="no"/>
    <s v="2 Floors"/>
    <n v="1"/>
    <n v="1818"/>
    <x v="0"/>
    <x v="0"/>
    <n v="0"/>
    <n v="0"/>
    <n v="1"/>
    <n v="1"/>
    <n v="2"/>
    <x v="1"/>
    <n v="7"/>
    <x v="0"/>
    <s v="TA"/>
    <x v="1"/>
    <n v="1"/>
    <s v="Less"/>
    <n v="240"/>
    <x v="0"/>
    <x v="1"/>
    <n v="2"/>
    <n v="59.307207837648704"/>
    <x v="1"/>
    <n v="169500"/>
    <n v="2858"/>
    <s v="no"/>
  </r>
  <r>
    <x v="105"/>
    <s v="Norm"/>
    <s v="Norm"/>
    <x v="0"/>
    <n v="8"/>
    <x v="0"/>
    <s v="2Story"/>
    <x v="0"/>
    <n v="75.988545402704759"/>
    <x v="0"/>
    <n v="5"/>
    <x v="0"/>
    <n v="2003"/>
    <n v="0"/>
    <m/>
    <n v="2004"/>
    <n v="0"/>
    <n v="1053"/>
    <s v="no"/>
    <x v="0"/>
    <n v="1053"/>
    <s v="no"/>
    <n v="939"/>
    <s v="no"/>
    <s v="2 Floors"/>
    <n v="0"/>
    <n v="1992"/>
    <x v="0"/>
    <x v="0"/>
    <n v="0"/>
    <n v="0"/>
    <n v="2"/>
    <n v="1"/>
    <n v="3"/>
    <x v="0"/>
    <n v="9"/>
    <x v="0"/>
    <s v="Gd"/>
    <x v="0"/>
    <n v="2"/>
    <s v="More"/>
    <n v="648"/>
    <x v="0"/>
    <x v="0"/>
    <n v="1"/>
    <n v="82.101806239737272"/>
    <x v="0"/>
    <n v="250000"/>
    <n v="3045"/>
    <s v="no"/>
  </r>
  <r>
    <x v="106"/>
    <s v="Norm"/>
    <s v="Norm"/>
    <x v="0"/>
    <n v="4"/>
    <x v="1"/>
    <s v="1Story"/>
    <x v="1"/>
    <n v="69.182127006168557"/>
    <x v="1"/>
    <n v="7"/>
    <x v="1"/>
    <n v="1885"/>
    <n v="1"/>
    <m/>
    <n v="1995"/>
    <n v="0"/>
    <n v="641"/>
    <s v="no"/>
    <x v="0"/>
    <n v="1047"/>
    <s v="no"/>
    <n v="0"/>
    <s v="no"/>
    <s v="1 Floor"/>
    <n v="1"/>
    <n v="1047"/>
    <x v="0"/>
    <x v="1"/>
    <n v="0"/>
    <n v="0"/>
    <n v="1"/>
    <n v="0"/>
    <n v="1"/>
    <x v="1"/>
    <n v="6"/>
    <x v="0"/>
    <s v="TA"/>
    <x v="1"/>
    <n v="1"/>
    <s v="Less"/>
    <n v="273"/>
    <x v="0"/>
    <x v="1"/>
    <n v="0"/>
    <n v="59.241706161137444"/>
    <x v="1"/>
    <n v="100000"/>
    <n v="1688"/>
    <s v="no"/>
  </r>
  <r>
    <x v="107"/>
    <s v="Norm"/>
    <s v="Norm"/>
    <x v="0"/>
    <n v="5"/>
    <x v="1"/>
    <s v="1Story"/>
    <x v="1"/>
    <n v="69.182127006168557"/>
    <x v="1"/>
    <n v="5"/>
    <x v="0"/>
    <n v="1948"/>
    <n v="1"/>
    <m/>
    <n v="1950"/>
    <n v="1"/>
    <n v="789"/>
    <s v="no"/>
    <x v="0"/>
    <n v="789"/>
    <s v="no"/>
    <n v="0"/>
    <s v="no"/>
    <s v="1 Floor"/>
    <n v="1"/>
    <n v="789"/>
    <x v="0"/>
    <x v="1"/>
    <n v="0"/>
    <n v="0"/>
    <n v="1"/>
    <n v="0"/>
    <n v="1"/>
    <x v="1"/>
    <n v="5"/>
    <x v="1"/>
    <s v="TA"/>
    <x v="1"/>
    <n v="1"/>
    <s v="Less"/>
    <n v="250"/>
    <x v="0"/>
    <x v="1"/>
    <n v="0"/>
    <n v="72.877059569074774"/>
    <x v="0"/>
    <n v="115000"/>
    <n v="1578"/>
    <s v="no"/>
  </r>
  <r>
    <x v="108"/>
    <s v="Artery"/>
    <s v="Norm"/>
    <x v="0"/>
    <n v="5"/>
    <x v="1"/>
    <s v="1.5Fin"/>
    <x v="1"/>
    <n v="59.315963337771507"/>
    <x v="1"/>
    <n v="7"/>
    <x v="1"/>
    <n v="1919"/>
    <n v="1"/>
    <m/>
    <n v="2005"/>
    <n v="0"/>
    <n v="793"/>
    <s v="no"/>
    <x v="0"/>
    <n v="997"/>
    <s v="no"/>
    <n v="520"/>
    <s v="no"/>
    <s v="2 Floors"/>
    <n v="0"/>
    <n v="1517"/>
    <x v="0"/>
    <x v="0"/>
    <n v="0"/>
    <n v="0"/>
    <n v="2"/>
    <n v="0"/>
    <n v="2"/>
    <x v="1"/>
    <n v="7"/>
    <x v="0"/>
    <s v="Fa"/>
    <x v="1"/>
    <n v="0"/>
    <s v="Less"/>
    <n v="0"/>
    <x v="0"/>
    <x v="1"/>
    <n v="0"/>
    <n v="49.78354978354978"/>
    <x v="1"/>
    <n v="115000"/>
    <n v="2310"/>
    <s v="no"/>
  </r>
  <r>
    <x v="109"/>
    <s v="Norm"/>
    <s v="Norm"/>
    <x v="0"/>
    <n v="6"/>
    <x v="1"/>
    <s v="1Story"/>
    <x v="1"/>
    <n v="69.182127006168557"/>
    <x v="1"/>
    <n v="6"/>
    <x v="1"/>
    <n v="1977"/>
    <n v="0"/>
    <m/>
    <n v="1977"/>
    <n v="0"/>
    <n v="1844"/>
    <s v="no"/>
    <x v="1"/>
    <n v="1844"/>
    <s v="no"/>
    <n v="0"/>
    <s v="no"/>
    <s v="1 Floor"/>
    <n v="0"/>
    <n v="1844"/>
    <x v="0"/>
    <x v="0"/>
    <n v="0"/>
    <n v="0"/>
    <n v="2"/>
    <n v="0"/>
    <n v="2"/>
    <x v="1"/>
    <n v="7"/>
    <x v="0"/>
    <s v="TA"/>
    <x v="1"/>
    <n v="2"/>
    <s v="More"/>
    <n v="546"/>
    <x v="0"/>
    <x v="0"/>
    <n v="1"/>
    <n v="51.518438177874188"/>
    <x v="1"/>
    <n v="190000"/>
    <n v="3688"/>
    <s v="no"/>
  </r>
  <r>
    <x v="110"/>
    <s v="Norm"/>
    <s v="Norm"/>
    <x v="0"/>
    <n v="6"/>
    <x v="1"/>
    <s v="1.5Fin"/>
    <x v="1"/>
    <n v="59.315963337771507"/>
    <x v="1"/>
    <n v="4"/>
    <x v="0"/>
    <n v="1954"/>
    <n v="1"/>
    <m/>
    <n v="1972"/>
    <n v="0"/>
    <n v="994"/>
    <s v="no"/>
    <x v="0"/>
    <n v="1216"/>
    <s v="no"/>
    <n v="639"/>
    <s v="no"/>
    <s v="2 Floors"/>
    <n v="1"/>
    <n v="1855"/>
    <x v="0"/>
    <x v="0"/>
    <n v="0"/>
    <n v="0"/>
    <n v="2"/>
    <n v="0"/>
    <n v="2"/>
    <x v="1"/>
    <n v="7"/>
    <x v="0"/>
    <s v="TA"/>
    <x v="1"/>
    <n v="1"/>
    <s v="Less"/>
    <n v="325"/>
    <x v="0"/>
    <x v="1"/>
    <n v="0"/>
    <n v="48.051948051948052"/>
    <x v="1"/>
    <n v="136900"/>
    <n v="2849"/>
    <s v="no"/>
  </r>
  <r>
    <x v="111"/>
    <s v="Norm"/>
    <s v="Norm"/>
    <x v="0"/>
    <n v="7"/>
    <x v="0"/>
    <s v="SLvl"/>
    <x v="2"/>
    <n v="74.693515888638117"/>
    <x v="0"/>
    <n v="5"/>
    <x v="0"/>
    <n v="2000"/>
    <n v="0"/>
    <m/>
    <n v="2000"/>
    <n v="0"/>
    <n v="384"/>
    <s v="no"/>
    <x v="0"/>
    <n v="774"/>
    <s v="no"/>
    <n v="656"/>
    <s v="no"/>
    <s v="2 Floors"/>
    <n v="1"/>
    <n v="1430"/>
    <x v="0"/>
    <x v="1"/>
    <n v="0"/>
    <n v="0"/>
    <n v="2"/>
    <n v="1"/>
    <n v="3"/>
    <x v="0"/>
    <n v="7"/>
    <x v="0"/>
    <s v="TA"/>
    <x v="1"/>
    <n v="2"/>
    <s v="More"/>
    <n v="400"/>
    <x v="0"/>
    <x v="1"/>
    <n v="1"/>
    <n v="99.228224917309817"/>
    <x v="0"/>
    <n v="180000"/>
    <n v="1814"/>
    <s v="no"/>
  </r>
  <r>
    <x v="112"/>
    <s v="Norm"/>
    <s v="Norm"/>
    <x v="0"/>
    <n v="7"/>
    <x v="0"/>
    <s v="2Story"/>
    <x v="0"/>
    <n v="75.988545402704759"/>
    <x v="0"/>
    <n v="5"/>
    <x v="0"/>
    <n v="2007"/>
    <n v="0"/>
    <m/>
    <n v="2007"/>
    <n v="0"/>
    <n v="1264"/>
    <s v="no"/>
    <x v="1"/>
    <n v="1282"/>
    <s v="no"/>
    <n v="1414"/>
    <s v="no"/>
    <s v="2 Floors"/>
    <n v="0"/>
    <n v="2696"/>
    <x v="0"/>
    <x v="0"/>
    <n v="1"/>
    <n v="0"/>
    <n v="2"/>
    <n v="1"/>
    <n v="4"/>
    <x v="0"/>
    <n v="10"/>
    <x v="0"/>
    <s v="Ex"/>
    <x v="0"/>
    <n v="3"/>
    <s v="More"/>
    <n v="792"/>
    <x v="0"/>
    <x v="0"/>
    <n v="1"/>
    <n v="96.962121212121218"/>
    <x v="0"/>
    <n v="383970"/>
    <n v="3960"/>
    <s v="no"/>
  </r>
  <r>
    <x v="113"/>
    <s v="Norm"/>
    <s v="Norm"/>
    <x v="0"/>
    <n v="6"/>
    <x v="1"/>
    <s v="1Story"/>
    <x v="1"/>
    <n v="69.182127006168557"/>
    <x v="1"/>
    <n v="5"/>
    <x v="0"/>
    <n v="1953"/>
    <n v="1"/>
    <m/>
    <n v="1953"/>
    <n v="1"/>
    <n v="1809"/>
    <s v="no"/>
    <x v="1"/>
    <n v="2259"/>
    <s v="yes"/>
    <n v="0"/>
    <s v="no"/>
    <s v="1 Floor"/>
    <n v="1"/>
    <n v="2259"/>
    <x v="0"/>
    <x v="0"/>
    <n v="1"/>
    <n v="0"/>
    <n v="2"/>
    <n v="0"/>
    <n v="3"/>
    <x v="0"/>
    <n v="7"/>
    <x v="0"/>
    <s v="Gd"/>
    <x v="0"/>
    <n v="2"/>
    <s v="More"/>
    <n v="450"/>
    <x v="0"/>
    <x v="1"/>
    <n v="2"/>
    <n v="53.343166175024585"/>
    <x v="1"/>
    <n v="217000"/>
    <n v="4068"/>
    <s v="no"/>
  </r>
  <r>
    <x v="114"/>
    <s v="Norm"/>
    <s v="Norm"/>
    <x v="0"/>
    <n v="6"/>
    <x v="1"/>
    <s v="2Story"/>
    <x v="0"/>
    <n v="75.988545402704759"/>
    <x v="0"/>
    <n v="8"/>
    <x v="1"/>
    <n v="1945"/>
    <n v="1"/>
    <m/>
    <n v="2002"/>
    <n v="0"/>
    <n v="1028"/>
    <s v="no"/>
    <x v="0"/>
    <n v="1436"/>
    <s v="no"/>
    <n v="884"/>
    <s v="no"/>
    <s v="2 Floors"/>
    <n v="0"/>
    <n v="2320"/>
    <x v="0"/>
    <x v="0"/>
    <n v="1"/>
    <n v="0"/>
    <n v="2"/>
    <n v="1"/>
    <n v="4"/>
    <x v="0"/>
    <n v="9"/>
    <x v="0"/>
    <s v="Gd"/>
    <x v="0"/>
    <n v="1"/>
    <s v="Less"/>
    <n v="180"/>
    <x v="0"/>
    <x v="1"/>
    <n v="1"/>
    <n v="77.508960573476699"/>
    <x v="0"/>
    <n v="259500"/>
    <n v="3348"/>
    <s v="no"/>
  </r>
  <r>
    <x v="115"/>
    <s v="Norm"/>
    <s v="Norm"/>
    <x v="3"/>
    <n v="6"/>
    <x v="1"/>
    <s v="2Story"/>
    <x v="0"/>
    <n v="75.988545402704759"/>
    <x v="0"/>
    <n v="5"/>
    <x v="0"/>
    <n v="1999"/>
    <n v="0"/>
    <m/>
    <n v="1999"/>
    <n v="0"/>
    <n v="729"/>
    <s v="no"/>
    <x v="0"/>
    <n v="729"/>
    <s v="no"/>
    <n v="729"/>
    <s v="no"/>
    <s v="2 Floors"/>
    <n v="0"/>
    <n v="1458"/>
    <x v="0"/>
    <x v="1"/>
    <n v="0"/>
    <n v="0"/>
    <n v="2"/>
    <n v="1"/>
    <n v="3"/>
    <x v="0"/>
    <n v="5"/>
    <x v="1"/>
    <s v="TA"/>
    <x v="1"/>
    <n v="2"/>
    <s v="More"/>
    <n v="440"/>
    <x v="0"/>
    <x v="1"/>
    <n v="1"/>
    <n v="80.475537265660719"/>
    <x v="0"/>
    <n v="176000"/>
    <n v="2187"/>
    <s v="no"/>
  </r>
  <r>
    <x v="116"/>
    <s v="Norm"/>
    <s v="Norm"/>
    <x v="0"/>
    <n v="5"/>
    <x v="1"/>
    <s v="1Story"/>
    <x v="1"/>
    <n v="69.182127006168557"/>
    <x v="1"/>
    <n v="5"/>
    <x v="0"/>
    <n v="1962"/>
    <n v="0"/>
    <m/>
    <n v="1962"/>
    <n v="0"/>
    <n v="1092"/>
    <s v="no"/>
    <x v="1"/>
    <n v="1092"/>
    <s v="no"/>
    <n v="0"/>
    <s v="no"/>
    <s v="1 Floor"/>
    <n v="0"/>
    <n v="1092"/>
    <x v="0"/>
    <x v="1"/>
    <n v="0"/>
    <n v="1"/>
    <n v="1"/>
    <n v="0"/>
    <n v="2"/>
    <x v="1"/>
    <n v="6"/>
    <x v="0"/>
    <s v="TA"/>
    <x v="1"/>
    <n v="1"/>
    <s v="Less"/>
    <n v="288"/>
    <x v="0"/>
    <x v="1"/>
    <n v="1"/>
    <n v="63.644688644688642"/>
    <x v="1"/>
    <n v="139000"/>
    <n v="2184"/>
    <s v="no"/>
  </r>
  <r>
    <x v="117"/>
    <s v="Norm"/>
    <s v="Norm"/>
    <x v="0"/>
    <n v="5"/>
    <x v="1"/>
    <s v="1Story"/>
    <x v="1"/>
    <n v="69.182127006168557"/>
    <x v="1"/>
    <n v="5"/>
    <x v="0"/>
    <n v="2006"/>
    <n v="0"/>
    <m/>
    <n v="2007"/>
    <n v="0"/>
    <n v="1125"/>
    <s v="no"/>
    <x v="1"/>
    <n v="1125"/>
    <s v="no"/>
    <n v="0"/>
    <s v="no"/>
    <s v="1 Floor"/>
    <n v="0"/>
    <n v="1125"/>
    <x v="0"/>
    <x v="1"/>
    <n v="0"/>
    <n v="0"/>
    <n v="1"/>
    <n v="1"/>
    <n v="2"/>
    <x v="1"/>
    <n v="5"/>
    <x v="1"/>
    <s v="TA"/>
    <x v="1"/>
    <n v="2"/>
    <s v="More"/>
    <n v="430"/>
    <x v="0"/>
    <x v="1"/>
    <n v="0"/>
    <n v="68.888888888888886"/>
    <x v="1"/>
    <n v="155000"/>
    <n v="2250"/>
    <s v="no"/>
  </r>
  <r>
    <x v="118"/>
    <s v="Norm"/>
    <s v="Norm"/>
    <x v="0"/>
    <n v="7"/>
    <x v="0"/>
    <s v="2Story"/>
    <x v="0"/>
    <n v="75.988545402704759"/>
    <x v="0"/>
    <n v="5"/>
    <x v="0"/>
    <n v="1990"/>
    <n v="0"/>
    <m/>
    <n v="1990"/>
    <n v="0"/>
    <n v="1673"/>
    <s v="no"/>
    <x v="1"/>
    <n v="1699"/>
    <s v="no"/>
    <n v="1523"/>
    <s v="no"/>
    <s v="2 Floors"/>
    <n v="0"/>
    <n v="3222"/>
    <x v="1"/>
    <x v="0"/>
    <n v="1"/>
    <n v="0"/>
    <n v="3"/>
    <n v="0"/>
    <n v="4"/>
    <x v="0"/>
    <n v="11"/>
    <x v="0"/>
    <s v="Gd"/>
    <x v="0"/>
    <n v="3"/>
    <s v="More"/>
    <n v="594"/>
    <x v="0"/>
    <x v="0"/>
    <n v="2"/>
    <n v="65.372829417773232"/>
    <x v="1"/>
    <n v="320000"/>
    <n v="4895"/>
    <s v="yes"/>
  </r>
  <r>
    <x v="119"/>
    <s v="Norm"/>
    <s v="Norm"/>
    <x v="0"/>
    <n v="6"/>
    <x v="1"/>
    <s v="2Story"/>
    <x v="0"/>
    <n v="75.988545402704759"/>
    <x v="0"/>
    <n v="5"/>
    <x v="0"/>
    <n v="2005"/>
    <n v="0"/>
    <m/>
    <n v="2006"/>
    <n v="0"/>
    <n v="728"/>
    <s v="no"/>
    <x v="0"/>
    <n v="728"/>
    <s v="no"/>
    <n v="728"/>
    <s v="no"/>
    <s v="2 Floors"/>
    <n v="0"/>
    <n v="1456"/>
    <x v="0"/>
    <x v="1"/>
    <n v="0"/>
    <n v="0"/>
    <n v="2"/>
    <n v="1"/>
    <n v="3"/>
    <x v="0"/>
    <n v="8"/>
    <x v="0"/>
    <s v="Gd"/>
    <x v="0"/>
    <n v="2"/>
    <s v="More"/>
    <n v="390"/>
    <x v="0"/>
    <x v="1"/>
    <n v="1"/>
    <n v="75.086996336996336"/>
    <x v="0"/>
    <n v="163990"/>
    <n v="2184"/>
    <s v="no"/>
  </r>
  <r>
    <x v="120"/>
    <s v="Norm"/>
    <s v="Norm"/>
    <x v="0"/>
    <n v="6"/>
    <x v="1"/>
    <s v="SLvl"/>
    <x v="2"/>
    <n v="74.693515888638117"/>
    <x v="0"/>
    <n v="5"/>
    <x v="0"/>
    <n v="1969"/>
    <n v="0"/>
    <m/>
    <n v="1969"/>
    <n v="0"/>
    <n v="938"/>
    <s v="no"/>
    <x v="0"/>
    <n v="988"/>
    <s v="no"/>
    <n v="0"/>
    <s v="no"/>
    <s v="1 Floor"/>
    <n v="1"/>
    <n v="988"/>
    <x v="0"/>
    <x v="1"/>
    <n v="1"/>
    <n v="0"/>
    <n v="1"/>
    <n v="0"/>
    <n v="2"/>
    <x v="1"/>
    <n v="4"/>
    <x v="1"/>
    <s v="TA"/>
    <x v="1"/>
    <n v="2"/>
    <s v="More"/>
    <n v="540"/>
    <x v="0"/>
    <x v="0"/>
    <n v="2"/>
    <n v="93.45794392523365"/>
    <x v="0"/>
    <n v="180000"/>
    <n v="1926"/>
    <s v="no"/>
  </r>
  <r>
    <x v="121"/>
    <s v="Norm"/>
    <s v="Norm"/>
    <x v="0"/>
    <n v="4"/>
    <x v="1"/>
    <s v="1.5Fin"/>
    <x v="1"/>
    <n v="59.315963337771507"/>
    <x v="1"/>
    <n v="5"/>
    <x v="0"/>
    <n v="1939"/>
    <n v="1"/>
    <m/>
    <n v="1950"/>
    <n v="1"/>
    <n v="732"/>
    <s v="no"/>
    <x v="0"/>
    <n v="772"/>
    <s v="no"/>
    <n v="351"/>
    <s v="no"/>
    <s v="2 Floors"/>
    <n v="0"/>
    <n v="1123"/>
    <x v="0"/>
    <x v="1"/>
    <n v="0"/>
    <n v="0"/>
    <n v="1"/>
    <n v="0"/>
    <n v="1"/>
    <x v="1"/>
    <n v="4"/>
    <x v="1"/>
    <s v="TA"/>
    <x v="1"/>
    <n v="1"/>
    <s v="Less"/>
    <n v="264"/>
    <x v="0"/>
    <x v="1"/>
    <n v="0"/>
    <n v="53.908355795148246"/>
    <x v="1"/>
    <n v="100000"/>
    <n v="1855"/>
    <s v="no"/>
  </r>
  <r>
    <x v="122"/>
    <s v="Norm"/>
    <s v="Norm"/>
    <x v="0"/>
    <n v="6"/>
    <x v="1"/>
    <s v="1Story"/>
    <x v="1"/>
    <n v="69.182127006168557"/>
    <x v="1"/>
    <n v="7"/>
    <x v="1"/>
    <n v="1958"/>
    <n v="0"/>
    <m/>
    <n v="1958"/>
    <n v="1"/>
    <n v="1080"/>
    <s v="no"/>
    <x v="1"/>
    <n v="1080"/>
    <s v="no"/>
    <n v="0"/>
    <s v="no"/>
    <s v="1 Floor"/>
    <n v="1"/>
    <n v="1080"/>
    <x v="0"/>
    <x v="1"/>
    <n v="0"/>
    <n v="0"/>
    <n v="1"/>
    <n v="0"/>
    <n v="1"/>
    <x v="1"/>
    <n v="5"/>
    <x v="1"/>
    <s v="TA"/>
    <x v="1"/>
    <n v="1"/>
    <s v="Less"/>
    <n v="288"/>
    <x v="0"/>
    <x v="1"/>
    <n v="0"/>
    <n v="62.962962962962962"/>
    <x v="1"/>
    <n v="136000"/>
    <n v="2160"/>
    <s v="no"/>
  </r>
  <r>
    <x v="123"/>
    <s v="Norm"/>
    <s v="Norm"/>
    <x v="3"/>
    <n v="6"/>
    <x v="1"/>
    <s v="1Story"/>
    <x v="1"/>
    <n v="69.182127006168557"/>
    <x v="1"/>
    <n v="5"/>
    <x v="0"/>
    <n v="1993"/>
    <n v="0"/>
    <m/>
    <n v="1993"/>
    <n v="0"/>
    <n v="1199"/>
    <s v="no"/>
    <x v="1"/>
    <n v="1199"/>
    <s v="no"/>
    <n v="0"/>
    <s v="no"/>
    <s v="1 Floor"/>
    <n v="1"/>
    <n v="1199"/>
    <x v="0"/>
    <x v="1"/>
    <n v="0"/>
    <n v="0"/>
    <n v="2"/>
    <n v="0"/>
    <n v="2"/>
    <x v="1"/>
    <n v="5"/>
    <x v="1"/>
    <s v="Gd"/>
    <x v="0"/>
    <n v="2"/>
    <s v="More"/>
    <n v="530"/>
    <x v="0"/>
    <x v="0"/>
    <n v="0"/>
    <n v="64.178482068390323"/>
    <x v="1"/>
    <n v="153900"/>
    <n v="2398"/>
    <s v="no"/>
  </r>
  <r>
    <x v="124"/>
    <s v="Norm"/>
    <s v="Norm"/>
    <x v="0"/>
    <n v="6"/>
    <x v="1"/>
    <s v="1Story"/>
    <x v="1"/>
    <n v="69.182127006168557"/>
    <x v="1"/>
    <n v="5"/>
    <x v="0"/>
    <n v="1979"/>
    <n v="0"/>
    <m/>
    <n v="1998"/>
    <n v="0"/>
    <n v="1362"/>
    <s v="no"/>
    <x v="1"/>
    <n v="1586"/>
    <s v="no"/>
    <n v="0"/>
    <s v="no"/>
    <s v="1 Floor"/>
    <n v="0"/>
    <n v="1586"/>
    <x v="0"/>
    <x v="0"/>
    <n v="0"/>
    <n v="0"/>
    <n v="2"/>
    <n v="0"/>
    <n v="2"/>
    <x v="1"/>
    <n v="7"/>
    <x v="0"/>
    <s v="TA"/>
    <x v="1"/>
    <n v="2"/>
    <s v="More"/>
    <n v="435"/>
    <x v="0"/>
    <x v="1"/>
    <n v="1"/>
    <n v="61.397557666214382"/>
    <x v="1"/>
    <n v="181000"/>
    <n v="2948"/>
    <s v="no"/>
  </r>
  <r>
    <x v="125"/>
    <s v="Norm"/>
    <s v="Norm"/>
    <x v="1"/>
    <n v="6"/>
    <x v="1"/>
    <s v="1.5Fin"/>
    <x v="1"/>
    <n v="59.315963337771507"/>
    <x v="1"/>
    <n v="8"/>
    <x v="1"/>
    <n v="1935"/>
    <n v="1"/>
    <m/>
    <n v="1982"/>
    <n v="0"/>
    <n v="520"/>
    <s v="no"/>
    <x v="0"/>
    <n v="520"/>
    <s v="no"/>
    <n v="0"/>
    <s v="no"/>
    <s v="1 Floor"/>
    <n v="0"/>
    <n v="754"/>
    <x v="0"/>
    <x v="1"/>
    <n v="1"/>
    <n v="0"/>
    <n v="1"/>
    <n v="0"/>
    <n v="2"/>
    <x v="1"/>
    <n v="5"/>
    <x v="1"/>
    <s v="TA"/>
    <x v="1"/>
    <n v="0"/>
    <s v="Less"/>
    <n v="0"/>
    <x v="0"/>
    <x v="1"/>
    <n v="0"/>
    <n v="66.326530612244895"/>
    <x v="1"/>
    <n v="84500"/>
    <n v="1274"/>
    <s v="no"/>
  </r>
  <r>
    <x v="126"/>
    <s v="Norm"/>
    <s v="Norm"/>
    <x v="3"/>
    <n v="6"/>
    <x v="1"/>
    <s v="1Story"/>
    <x v="1"/>
    <n v="69.182127006168557"/>
    <x v="1"/>
    <n v="5"/>
    <x v="0"/>
    <n v="1976"/>
    <n v="0"/>
    <m/>
    <n v="1976"/>
    <n v="0"/>
    <n v="1078"/>
    <s v="no"/>
    <x v="1"/>
    <n v="958"/>
    <s v="no"/>
    <n v="0"/>
    <s v="no"/>
    <s v="1 Floor"/>
    <n v="0"/>
    <n v="958"/>
    <x v="0"/>
    <x v="1"/>
    <n v="0"/>
    <n v="0"/>
    <n v="2"/>
    <n v="0"/>
    <n v="2"/>
    <x v="1"/>
    <n v="5"/>
    <x v="1"/>
    <s v="TA"/>
    <x v="1"/>
    <n v="2"/>
    <s v="More"/>
    <n v="440"/>
    <x v="0"/>
    <x v="1"/>
    <n v="1"/>
    <n v="62.868369351669941"/>
    <x v="1"/>
    <n v="128000"/>
    <n v="2036"/>
    <s v="no"/>
  </r>
  <r>
    <x v="127"/>
    <s v="Feedr"/>
    <s v="Norm"/>
    <x v="0"/>
    <n v="5"/>
    <x v="1"/>
    <s v="1.5Unf"/>
    <x v="1"/>
    <n v="64.474868918559224"/>
    <x v="1"/>
    <n v="7"/>
    <x v="1"/>
    <n v="1930"/>
    <n v="1"/>
    <m/>
    <n v="1950"/>
    <n v="1"/>
    <n v="672"/>
    <s v="no"/>
    <x v="0"/>
    <n v="840"/>
    <s v="no"/>
    <n v="0"/>
    <s v="no"/>
    <s v="1 Floor"/>
    <n v="0"/>
    <n v="840"/>
    <x v="0"/>
    <x v="1"/>
    <n v="0"/>
    <n v="0"/>
    <n v="1"/>
    <n v="0"/>
    <n v="1"/>
    <x v="1"/>
    <n v="5"/>
    <x v="1"/>
    <s v="TA"/>
    <x v="1"/>
    <n v="0"/>
    <s v="Less"/>
    <n v="0"/>
    <x v="0"/>
    <x v="1"/>
    <n v="1"/>
    <n v="57.539682539682538"/>
    <x v="1"/>
    <n v="87000"/>
    <n v="1512"/>
    <s v="no"/>
  </r>
  <r>
    <x v="128"/>
    <s v="PosN"/>
    <s v="Norm"/>
    <x v="0"/>
    <n v="6"/>
    <x v="1"/>
    <s v="2Story"/>
    <x v="0"/>
    <n v="75.988545402704759"/>
    <x v="0"/>
    <n v="5"/>
    <x v="0"/>
    <n v="1966"/>
    <n v="0"/>
    <m/>
    <n v="1966"/>
    <n v="0"/>
    <n v="660"/>
    <s v="no"/>
    <x v="0"/>
    <n v="660"/>
    <s v="no"/>
    <n v="688"/>
    <s v="no"/>
    <s v="2 Floors"/>
    <n v="0"/>
    <n v="1348"/>
    <x v="0"/>
    <x v="1"/>
    <n v="0"/>
    <n v="0"/>
    <n v="1"/>
    <n v="1"/>
    <n v="2"/>
    <x v="1"/>
    <n v="6"/>
    <x v="0"/>
    <s v="TA"/>
    <x v="1"/>
    <n v="2"/>
    <s v="More"/>
    <n v="453"/>
    <x v="0"/>
    <x v="1"/>
    <n v="1"/>
    <n v="77.191235059760956"/>
    <x v="0"/>
    <n v="155000"/>
    <n v="2008"/>
    <s v="no"/>
  </r>
  <r>
    <x v="129"/>
    <s v="Norm"/>
    <s v="Norm"/>
    <x v="0"/>
    <n v="5"/>
    <x v="1"/>
    <s v="1Story"/>
    <x v="1"/>
    <n v="69.182127006168557"/>
    <x v="1"/>
    <n v="7"/>
    <x v="1"/>
    <n v="1958"/>
    <n v="0"/>
    <m/>
    <n v="1991"/>
    <n v="0"/>
    <n v="1008"/>
    <s v="no"/>
    <x v="0"/>
    <n v="1053"/>
    <s v="no"/>
    <n v="0"/>
    <s v="no"/>
    <s v="1 Floor"/>
    <n v="0"/>
    <n v="1053"/>
    <x v="0"/>
    <x v="1"/>
    <n v="0"/>
    <n v="1"/>
    <n v="1"/>
    <n v="1"/>
    <n v="3"/>
    <x v="0"/>
    <n v="6"/>
    <x v="0"/>
    <s v="Ex"/>
    <x v="0"/>
    <n v="2"/>
    <s v="More"/>
    <n v="750"/>
    <x v="0"/>
    <x v="0"/>
    <n v="0"/>
    <n v="72.780203784570602"/>
    <x v="0"/>
    <n v="150000"/>
    <n v="2061"/>
    <s v="no"/>
  </r>
  <r>
    <x v="130"/>
    <s v="Norm"/>
    <s v="Norm"/>
    <x v="0"/>
    <n v="7"/>
    <x v="0"/>
    <s v="2Story"/>
    <x v="0"/>
    <n v="75.988545402704759"/>
    <x v="0"/>
    <n v="6"/>
    <x v="1"/>
    <n v="1966"/>
    <n v="0"/>
    <m/>
    <n v="1966"/>
    <n v="0"/>
    <n v="924"/>
    <s v="no"/>
    <x v="0"/>
    <n v="1216"/>
    <s v="no"/>
    <n v="941"/>
    <s v="no"/>
    <s v="2 Floors"/>
    <n v="1"/>
    <n v="2157"/>
    <x v="0"/>
    <x v="0"/>
    <n v="0"/>
    <n v="0"/>
    <n v="2"/>
    <n v="1"/>
    <n v="3"/>
    <x v="0"/>
    <n v="8"/>
    <x v="0"/>
    <s v="Gd"/>
    <x v="0"/>
    <n v="2"/>
    <s v="More"/>
    <n v="487"/>
    <x v="0"/>
    <x v="0"/>
    <n v="2"/>
    <n v="73.352807530022716"/>
    <x v="0"/>
    <n v="226000"/>
    <n v="3081"/>
    <s v="no"/>
  </r>
  <r>
    <x v="131"/>
    <s v="Norm"/>
    <s v="Norm"/>
    <x v="0"/>
    <n v="6"/>
    <x v="1"/>
    <s v="2Story"/>
    <x v="0"/>
    <n v="75.988545402704759"/>
    <x v="0"/>
    <n v="5"/>
    <x v="0"/>
    <n v="2000"/>
    <n v="0"/>
    <m/>
    <n v="2000"/>
    <n v="0"/>
    <n v="992"/>
    <s v="no"/>
    <x v="0"/>
    <n v="1022"/>
    <s v="no"/>
    <n v="1032"/>
    <s v="no"/>
    <s v="2 Floors"/>
    <n v="1"/>
    <n v="2054"/>
    <x v="0"/>
    <x v="0"/>
    <n v="1"/>
    <n v="0"/>
    <n v="2"/>
    <n v="1"/>
    <n v="4"/>
    <x v="0"/>
    <n v="7"/>
    <x v="0"/>
    <s v="Gd"/>
    <x v="0"/>
    <n v="2"/>
    <s v="More"/>
    <n v="390"/>
    <x v="0"/>
    <x v="1"/>
    <n v="1"/>
    <n v="80.105055810899543"/>
    <x v="0"/>
    <n v="244000"/>
    <n v="3046"/>
    <s v="no"/>
  </r>
  <r>
    <x v="132"/>
    <s v="Norm"/>
    <s v="Norm"/>
    <x v="0"/>
    <n v="5"/>
    <x v="1"/>
    <s v="1Story"/>
    <x v="1"/>
    <n v="69.182127006168557"/>
    <x v="1"/>
    <n v="6"/>
    <x v="1"/>
    <n v="1959"/>
    <n v="0"/>
    <m/>
    <n v="2002"/>
    <n v="0"/>
    <n v="1063"/>
    <s v="no"/>
    <x v="1"/>
    <n v="1327"/>
    <s v="no"/>
    <n v="0"/>
    <s v="no"/>
    <s v="1 Floor"/>
    <n v="0"/>
    <n v="1327"/>
    <x v="0"/>
    <x v="1"/>
    <n v="1"/>
    <n v="0"/>
    <n v="1"/>
    <n v="0"/>
    <n v="2"/>
    <x v="1"/>
    <n v="7"/>
    <x v="0"/>
    <s v="Gd"/>
    <x v="0"/>
    <n v="2"/>
    <s v="More"/>
    <n v="624"/>
    <x v="0"/>
    <x v="0"/>
    <n v="0"/>
    <n v="63.07531380753138"/>
    <x v="1"/>
    <n v="150750"/>
    <n v="2390"/>
    <s v="no"/>
  </r>
  <r>
    <x v="133"/>
    <s v="Norm"/>
    <s v="Norm"/>
    <x v="0"/>
    <n v="8"/>
    <x v="0"/>
    <s v="1Story"/>
    <x v="1"/>
    <n v="69.182127006168557"/>
    <x v="1"/>
    <n v="5"/>
    <x v="0"/>
    <n v="2001"/>
    <n v="0"/>
    <m/>
    <n v="2002"/>
    <n v="0"/>
    <n v="1267"/>
    <s v="no"/>
    <x v="1"/>
    <n v="1296"/>
    <s v="no"/>
    <n v="0"/>
    <s v="no"/>
    <s v="1 Floor"/>
    <n v="0"/>
    <n v="1296"/>
    <x v="0"/>
    <x v="1"/>
    <n v="1"/>
    <n v="0"/>
    <n v="2"/>
    <n v="0"/>
    <n v="3"/>
    <x v="0"/>
    <n v="6"/>
    <x v="0"/>
    <s v="Gd"/>
    <x v="0"/>
    <n v="2"/>
    <s v="More"/>
    <n v="471"/>
    <x v="0"/>
    <x v="1"/>
    <n v="0"/>
    <n v="85.836909871244629"/>
    <x v="0"/>
    <n v="220000"/>
    <n v="2563"/>
    <s v="no"/>
  </r>
  <r>
    <x v="134"/>
    <s v="Norm"/>
    <s v="Norm"/>
    <x v="0"/>
    <n v="5"/>
    <x v="1"/>
    <s v="1Story"/>
    <x v="1"/>
    <n v="69.182127006168557"/>
    <x v="1"/>
    <n v="6"/>
    <x v="1"/>
    <n v="1968"/>
    <n v="0"/>
    <m/>
    <n v="1993"/>
    <n v="0"/>
    <n v="1461"/>
    <s v="no"/>
    <x v="1"/>
    <n v="1721"/>
    <s v="no"/>
    <n v="0"/>
    <s v="no"/>
    <s v="1 Floor"/>
    <n v="1"/>
    <n v="1721"/>
    <x v="0"/>
    <x v="0"/>
    <n v="0"/>
    <n v="0"/>
    <n v="2"/>
    <n v="1"/>
    <n v="3"/>
    <x v="0"/>
    <n v="7"/>
    <x v="0"/>
    <s v="TA"/>
    <x v="1"/>
    <n v="2"/>
    <s v="More"/>
    <n v="440"/>
    <x v="0"/>
    <x v="1"/>
    <n v="1"/>
    <n v="56.568196103079821"/>
    <x v="1"/>
    <n v="180000"/>
    <n v="3182"/>
    <s v="no"/>
  </r>
  <r>
    <x v="135"/>
    <s v="Norm"/>
    <s v="Norm"/>
    <x v="0"/>
    <n v="7"/>
    <x v="0"/>
    <s v="1Story"/>
    <x v="1"/>
    <n v="69.182127006168557"/>
    <x v="1"/>
    <n v="6"/>
    <x v="1"/>
    <n v="1970"/>
    <n v="0"/>
    <m/>
    <n v="1970"/>
    <n v="0"/>
    <n v="1304"/>
    <s v="no"/>
    <x v="1"/>
    <n v="1682"/>
    <s v="no"/>
    <n v="0"/>
    <s v="no"/>
    <s v="1 Floor"/>
    <n v="0"/>
    <n v="1682"/>
    <x v="0"/>
    <x v="0"/>
    <n v="0"/>
    <n v="0"/>
    <n v="2"/>
    <n v="0"/>
    <n v="2"/>
    <x v="1"/>
    <n v="7"/>
    <x v="0"/>
    <s v="TA"/>
    <x v="1"/>
    <n v="2"/>
    <s v="More"/>
    <n v="530"/>
    <x v="0"/>
    <x v="0"/>
    <n v="1"/>
    <n v="58.271935699933017"/>
    <x v="1"/>
    <n v="174000"/>
    <n v="2986"/>
    <s v="no"/>
  </r>
  <r>
    <x v="136"/>
    <s v="Norm"/>
    <s v="Norm"/>
    <x v="0"/>
    <n v="5"/>
    <x v="1"/>
    <s v="1Story"/>
    <x v="1"/>
    <n v="69.182127006168557"/>
    <x v="1"/>
    <n v="5"/>
    <x v="0"/>
    <n v="1967"/>
    <n v="0"/>
    <m/>
    <n v="1967"/>
    <n v="0"/>
    <n v="1214"/>
    <s v="no"/>
    <x v="1"/>
    <n v="1214"/>
    <s v="no"/>
    <n v="0"/>
    <s v="no"/>
    <s v="1 Floor"/>
    <n v="0"/>
    <n v="1214"/>
    <x v="0"/>
    <x v="1"/>
    <n v="0"/>
    <n v="0"/>
    <n v="2"/>
    <n v="0"/>
    <n v="2"/>
    <x v="1"/>
    <n v="5"/>
    <x v="1"/>
    <s v="TA"/>
    <x v="1"/>
    <n v="1"/>
    <s v="Less"/>
    <n v="318"/>
    <x v="0"/>
    <x v="1"/>
    <n v="1"/>
    <n v="58.896210873146622"/>
    <x v="1"/>
    <n v="143000"/>
    <n v="2428"/>
    <s v="no"/>
  </r>
  <r>
    <x v="137"/>
    <s v="Norm"/>
    <s v="Norm"/>
    <x v="2"/>
    <n v="7"/>
    <x v="0"/>
    <s v="1Story"/>
    <x v="1"/>
    <n v="69.182127006168557"/>
    <x v="1"/>
    <n v="5"/>
    <x v="0"/>
    <n v="1988"/>
    <n v="0"/>
    <m/>
    <n v="1989"/>
    <n v="0"/>
    <n v="1907"/>
    <s v="no"/>
    <x v="1"/>
    <n v="1959"/>
    <s v="no"/>
    <n v="0"/>
    <s v="no"/>
    <s v="1 Floor"/>
    <n v="1"/>
    <n v="1959"/>
    <x v="0"/>
    <x v="0"/>
    <n v="0"/>
    <n v="0"/>
    <n v="3"/>
    <n v="0"/>
    <n v="3"/>
    <x v="0"/>
    <n v="9"/>
    <x v="0"/>
    <s v="TA"/>
    <x v="1"/>
    <n v="3"/>
    <s v="More"/>
    <n v="766"/>
    <x v="0"/>
    <x v="0"/>
    <n v="0"/>
    <n v="44.23176409725815"/>
    <x v="1"/>
    <n v="171000"/>
    <n v="3866"/>
    <s v="no"/>
  </r>
  <r>
    <x v="138"/>
    <s v="Norm"/>
    <s v="Norm"/>
    <x v="0"/>
    <n v="8"/>
    <x v="0"/>
    <s v="2Story"/>
    <x v="0"/>
    <n v="75.988545402704759"/>
    <x v="0"/>
    <n v="5"/>
    <x v="0"/>
    <n v="1999"/>
    <n v="0"/>
    <m/>
    <n v="2000"/>
    <n v="0"/>
    <n v="1004"/>
    <s v="no"/>
    <x v="0"/>
    <n v="1004"/>
    <s v="no"/>
    <n v="848"/>
    <s v="no"/>
    <s v="2 Floors"/>
    <n v="0"/>
    <n v="1852"/>
    <x v="0"/>
    <x v="0"/>
    <n v="0"/>
    <n v="0"/>
    <n v="2"/>
    <n v="1"/>
    <n v="3"/>
    <x v="0"/>
    <n v="7"/>
    <x v="0"/>
    <s v="Gd"/>
    <x v="0"/>
    <n v="3"/>
    <s v="More"/>
    <n v="660"/>
    <x v="0"/>
    <x v="0"/>
    <n v="2"/>
    <n v="80.532212885154067"/>
    <x v="0"/>
    <n v="230000"/>
    <n v="2856"/>
    <s v="no"/>
  </r>
  <r>
    <x v="139"/>
    <s v="Norm"/>
    <s v="Norm"/>
    <x v="0"/>
    <n v="6"/>
    <x v="1"/>
    <s v="2Story"/>
    <x v="0"/>
    <n v="75.988545402704759"/>
    <x v="0"/>
    <n v="5"/>
    <x v="0"/>
    <n v="1997"/>
    <n v="0"/>
    <m/>
    <n v="1997"/>
    <n v="0"/>
    <n v="928"/>
    <s v="no"/>
    <x v="0"/>
    <n v="928"/>
    <s v="no"/>
    <n v="836"/>
    <s v="no"/>
    <s v="2 Floors"/>
    <n v="1"/>
    <n v="1764"/>
    <x v="0"/>
    <x v="0"/>
    <n v="1"/>
    <n v="0"/>
    <n v="2"/>
    <n v="1"/>
    <n v="4"/>
    <x v="0"/>
    <n v="7"/>
    <x v="0"/>
    <s v="Gd"/>
    <x v="0"/>
    <n v="2"/>
    <s v="More"/>
    <n v="470"/>
    <x v="0"/>
    <x v="1"/>
    <n v="0"/>
    <n v="85.995542347696883"/>
    <x v="0"/>
    <n v="231500"/>
    <n v="2692"/>
    <s v="no"/>
  </r>
  <r>
    <x v="140"/>
    <s v="Norm"/>
    <s v="Norm"/>
    <x v="0"/>
    <n v="4"/>
    <x v="1"/>
    <s v="1Story"/>
    <x v="1"/>
    <n v="69.182127006168557"/>
    <x v="1"/>
    <n v="5"/>
    <x v="0"/>
    <n v="1971"/>
    <n v="0"/>
    <m/>
    <n v="1971"/>
    <n v="0"/>
    <n v="864"/>
    <s v="no"/>
    <x v="0"/>
    <n v="864"/>
    <s v="no"/>
    <n v="0"/>
    <s v="no"/>
    <s v="1 Floor"/>
    <n v="0"/>
    <n v="864"/>
    <x v="0"/>
    <x v="1"/>
    <n v="0"/>
    <n v="0"/>
    <n v="1"/>
    <n v="0"/>
    <n v="1"/>
    <x v="1"/>
    <n v="5"/>
    <x v="1"/>
    <s v="TA"/>
    <x v="1"/>
    <n v="0"/>
    <s v="Less"/>
    <n v="0"/>
    <x v="0"/>
    <x v="1"/>
    <n v="1"/>
    <n v="66.550925925925924"/>
    <x v="1"/>
    <n v="115000"/>
    <n v="1728"/>
    <s v="no"/>
  </r>
  <r>
    <x v="141"/>
    <s v="Norm"/>
    <s v="Norm"/>
    <x v="0"/>
    <n v="7"/>
    <x v="0"/>
    <s v="1Story"/>
    <x v="1"/>
    <n v="69.182127006168557"/>
    <x v="1"/>
    <n v="5"/>
    <x v="0"/>
    <n v="2005"/>
    <n v="0"/>
    <m/>
    <n v="2005"/>
    <n v="0"/>
    <n v="1734"/>
    <s v="no"/>
    <x v="1"/>
    <n v="1734"/>
    <s v="no"/>
    <n v="0"/>
    <s v="no"/>
    <s v="1 Floor"/>
    <n v="1"/>
    <n v="1734"/>
    <x v="0"/>
    <x v="0"/>
    <n v="1"/>
    <n v="0"/>
    <n v="2"/>
    <n v="0"/>
    <n v="3"/>
    <x v="0"/>
    <n v="7"/>
    <x v="0"/>
    <s v="Gd"/>
    <x v="0"/>
    <n v="2"/>
    <s v="More"/>
    <n v="660"/>
    <x v="0"/>
    <x v="0"/>
    <n v="0"/>
    <n v="74.971164936562857"/>
    <x v="0"/>
    <n v="260000"/>
    <n v="3468"/>
    <s v="no"/>
  </r>
  <r>
    <x v="142"/>
    <s v="Artery"/>
    <s v="Norm"/>
    <x v="0"/>
    <n v="5"/>
    <x v="1"/>
    <s v="1.5Fin"/>
    <x v="1"/>
    <n v="59.315963337771507"/>
    <x v="1"/>
    <n v="4"/>
    <x v="0"/>
    <n v="1952"/>
    <n v="1"/>
    <m/>
    <n v="1952"/>
    <n v="1"/>
    <n v="910"/>
    <s v="no"/>
    <x v="0"/>
    <n v="910"/>
    <s v="no"/>
    <n v="475"/>
    <s v="no"/>
    <s v="2 Floors"/>
    <n v="0"/>
    <n v="1385"/>
    <x v="0"/>
    <x v="1"/>
    <n v="0"/>
    <n v="0"/>
    <n v="2"/>
    <n v="0"/>
    <n v="2"/>
    <x v="1"/>
    <n v="6"/>
    <x v="0"/>
    <s v="TA"/>
    <x v="1"/>
    <n v="2"/>
    <s v="More"/>
    <n v="720"/>
    <x v="0"/>
    <x v="0"/>
    <n v="0"/>
    <n v="72.331154684095864"/>
    <x v="0"/>
    <n v="166000"/>
    <n v="2295"/>
    <s v="no"/>
  </r>
  <r>
    <x v="143"/>
    <s v="Norm"/>
    <s v="Norm"/>
    <x v="0"/>
    <n v="7"/>
    <x v="0"/>
    <s v="1Story"/>
    <x v="1"/>
    <n v="69.182127006168557"/>
    <x v="1"/>
    <n v="5"/>
    <x v="0"/>
    <n v="1999"/>
    <n v="0"/>
    <m/>
    <n v="1999"/>
    <n v="0"/>
    <n v="1490"/>
    <s v="no"/>
    <x v="1"/>
    <n v="1501"/>
    <s v="no"/>
    <n v="0"/>
    <s v="no"/>
    <s v="1 Floor"/>
    <n v="0"/>
    <n v="1501"/>
    <x v="0"/>
    <x v="1"/>
    <n v="1"/>
    <n v="0"/>
    <n v="2"/>
    <n v="0"/>
    <n v="3"/>
    <x v="0"/>
    <n v="6"/>
    <x v="0"/>
    <s v="Gd"/>
    <x v="0"/>
    <n v="2"/>
    <s v="More"/>
    <n v="577"/>
    <x v="0"/>
    <x v="0"/>
    <n v="0"/>
    <n v="68.204613841524576"/>
    <x v="1"/>
    <n v="204000"/>
    <n v="2991"/>
    <s v="no"/>
  </r>
  <r>
    <x v="144"/>
    <s v="RRAe"/>
    <s v="Norm"/>
    <x v="2"/>
    <n v="5"/>
    <x v="1"/>
    <s v="1Story"/>
    <x v="1"/>
    <n v="69.182127006168557"/>
    <x v="1"/>
    <n v="5"/>
    <x v="0"/>
    <n v="1963"/>
    <n v="0"/>
    <m/>
    <n v="1963"/>
    <n v="0"/>
    <n v="1728"/>
    <s v="no"/>
    <x v="1"/>
    <n v="1728"/>
    <s v="no"/>
    <n v="0"/>
    <s v="no"/>
    <s v="1 Floor"/>
    <n v="1"/>
    <n v="1728"/>
    <x v="0"/>
    <x v="0"/>
    <n v="1"/>
    <n v="0"/>
    <n v="2"/>
    <n v="0"/>
    <n v="3"/>
    <x v="0"/>
    <n v="10"/>
    <x v="0"/>
    <s v="TA"/>
    <x v="1"/>
    <n v="2"/>
    <s v="More"/>
    <n v="504"/>
    <x v="0"/>
    <x v="0"/>
    <n v="0"/>
    <n v="36.168981481481481"/>
    <x v="1"/>
    <n v="125000"/>
    <n v="3456"/>
    <s v="no"/>
  </r>
  <r>
    <x v="145"/>
    <s v="Norm"/>
    <s v="Norm"/>
    <x v="4"/>
    <n v="6"/>
    <x v="1"/>
    <s v="2Story"/>
    <x v="0"/>
    <n v="75.988545402704759"/>
    <x v="0"/>
    <n v="5"/>
    <x v="0"/>
    <n v="2004"/>
    <n v="0"/>
    <m/>
    <n v="2006"/>
    <n v="0"/>
    <n v="970"/>
    <s v="no"/>
    <x v="0"/>
    <n v="970"/>
    <s v="no"/>
    <n v="739"/>
    <s v="no"/>
    <s v="2 Floors"/>
    <n v="0"/>
    <n v="1709"/>
    <x v="0"/>
    <x v="0"/>
    <n v="0"/>
    <n v="0"/>
    <n v="2"/>
    <n v="0"/>
    <n v="2"/>
    <x v="1"/>
    <n v="7"/>
    <x v="0"/>
    <s v="Gd"/>
    <x v="0"/>
    <n v="2"/>
    <s v="More"/>
    <n v="380"/>
    <x v="0"/>
    <x v="1"/>
    <n v="0"/>
    <n v="48.525569242254569"/>
    <x v="1"/>
    <n v="130000"/>
    <n v="2679"/>
    <s v="no"/>
  </r>
  <r>
    <x v="146"/>
    <s v="Norm"/>
    <s v="Norm"/>
    <x v="0"/>
    <n v="5"/>
    <x v="1"/>
    <s v="1Story"/>
    <x v="1"/>
    <n v="69.182127006168557"/>
    <x v="1"/>
    <n v="7"/>
    <x v="1"/>
    <n v="1931"/>
    <n v="1"/>
    <m/>
    <n v="1993"/>
    <n v="0"/>
    <n v="715"/>
    <s v="no"/>
    <x v="0"/>
    <n v="875"/>
    <s v="no"/>
    <n v="0"/>
    <s v="no"/>
    <s v="1 Floor"/>
    <n v="0"/>
    <n v="875"/>
    <x v="0"/>
    <x v="1"/>
    <n v="1"/>
    <n v="0"/>
    <n v="1"/>
    <n v="0"/>
    <n v="2"/>
    <x v="1"/>
    <n v="5"/>
    <x v="1"/>
    <s v="TA"/>
    <x v="1"/>
    <n v="1"/>
    <s v="Less"/>
    <n v="180"/>
    <x v="0"/>
    <x v="1"/>
    <n v="0"/>
    <n v="66.037735849056602"/>
    <x v="1"/>
    <n v="105000"/>
    <n v="1590"/>
    <s v="no"/>
  </r>
  <r>
    <x v="147"/>
    <s v="Norm"/>
    <s v="Norm"/>
    <x v="0"/>
    <n v="7"/>
    <x v="0"/>
    <s v="2Story"/>
    <x v="0"/>
    <n v="75.988545402704759"/>
    <x v="0"/>
    <n v="5"/>
    <x v="0"/>
    <n v="2001"/>
    <n v="0"/>
    <m/>
    <n v="2001"/>
    <n v="0"/>
    <n v="884"/>
    <s v="no"/>
    <x v="0"/>
    <n v="884"/>
    <s v="no"/>
    <n v="1151"/>
    <s v="no"/>
    <s v="2 Floors"/>
    <n v="1"/>
    <n v="2035"/>
    <x v="0"/>
    <x v="0"/>
    <n v="0"/>
    <n v="0"/>
    <n v="2"/>
    <n v="1"/>
    <n v="3"/>
    <x v="0"/>
    <n v="8"/>
    <x v="0"/>
    <s v="Gd"/>
    <x v="0"/>
    <n v="2"/>
    <s v="More"/>
    <n v="434"/>
    <x v="0"/>
    <x v="1"/>
    <n v="1"/>
    <n v="76.224734498115794"/>
    <x v="0"/>
    <n v="222500"/>
    <n v="2919"/>
    <s v="no"/>
  </r>
  <r>
    <x v="148"/>
    <s v="Norm"/>
    <s v="Norm"/>
    <x v="0"/>
    <n v="7"/>
    <x v="0"/>
    <s v="1Story"/>
    <x v="1"/>
    <n v="69.182127006168557"/>
    <x v="1"/>
    <n v="5"/>
    <x v="0"/>
    <n v="2004"/>
    <n v="0"/>
    <m/>
    <n v="2005"/>
    <n v="0"/>
    <n v="1080"/>
    <s v="no"/>
    <x v="1"/>
    <n v="1080"/>
    <s v="no"/>
    <n v="0"/>
    <s v="no"/>
    <s v="1 Floor"/>
    <n v="0"/>
    <n v="1080"/>
    <x v="0"/>
    <x v="1"/>
    <n v="1"/>
    <n v="0"/>
    <n v="1"/>
    <n v="0"/>
    <n v="2"/>
    <x v="1"/>
    <n v="6"/>
    <x v="0"/>
    <s v="Gd"/>
    <x v="0"/>
    <n v="0"/>
    <s v="Less"/>
    <n v="0"/>
    <x v="0"/>
    <x v="1"/>
    <n v="0"/>
    <n v="65.277777777777771"/>
    <x v="1"/>
    <n v="141000"/>
    <n v="2160"/>
    <s v="no"/>
  </r>
  <r>
    <x v="149"/>
    <s v="Norm"/>
    <s v="Norm"/>
    <x v="0"/>
    <n v="5"/>
    <x v="1"/>
    <s v="1.5Fin"/>
    <x v="1"/>
    <n v="59.315963337771507"/>
    <x v="1"/>
    <n v="4"/>
    <x v="0"/>
    <n v="1936"/>
    <n v="1"/>
    <m/>
    <n v="1950"/>
    <n v="1"/>
    <n v="896"/>
    <s v="no"/>
    <x v="0"/>
    <n v="896"/>
    <s v="no"/>
    <n v="448"/>
    <s v="no"/>
    <s v="2 Floors"/>
    <n v="1"/>
    <n v="1344"/>
    <x v="0"/>
    <x v="1"/>
    <n v="0"/>
    <n v="0"/>
    <n v="1"/>
    <n v="0"/>
    <n v="1"/>
    <x v="1"/>
    <n v="7"/>
    <x v="0"/>
    <s v="TA"/>
    <x v="1"/>
    <n v="1"/>
    <s v="Less"/>
    <n v="240"/>
    <x v="0"/>
    <x v="1"/>
    <n v="0"/>
    <n v="51.339285714285715"/>
    <x v="1"/>
    <n v="115000"/>
    <n v="2240"/>
    <s v="no"/>
  </r>
  <r>
    <x v="150"/>
    <s v="Norm"/>
    <s v="Norm"/>
    <x v="0"/>
    <n v="5"/>
    <x v="1"/>
    <s v="1Story"/>
    <x v="1"/>
    <n v="69.182127006168557"/>
    <x v="1"/>
    <n v="6"/>
    <x v="1"/>
    <n v="1975"/>
    <n v="0"/>
    <m/>
    <n v="1975"/>
    <n v="0"/>
    <n v="969"/>
    <s v="no"/>
    <x v="0"/>
    <n v="969"/>
    <s v="no"/>
    <n v="0"/>
    <s v="no"/>
    <s v="1 Floor"/>
    <n v="1"/>
    <n v="969"/>
    <x v="0"/>
    <x v="1"/>
    <n v="0"/>
    <n v="0"/>
    <n v="1"/>
    <n v="1"/>
    <n v="2"/>
    <x v="1"/>
    <n v="5"/>
    <x v="1"/>
    <s v="TA"/>
    <x v="1"/>
    <n v="2"/>
    <s v="More"/>
    <n v="440"/>
    <x v="0"/>
    <x v="1"/>
    <n v="0"/>
    <n v="62.951496388028893"/>
    <x v="1"/>
    <n v="122000"/>
    <n v="1938"/>
    <s v="no"/>
  </r>
  <r>
    <x v="151"/>
    <s v="Norm"/>
    <s v="Norm"/>
    <x v="0"/>
    <n v="8"/>
    <x v="0"/>
    <s v="1Story"/>
    <x v="1"/>
    <n v="69.182127006168557"/>
    <x v="1"/>
    <n v="5"/>
    <x v="0"/>
    <n v="2007"/>
    <n v="0"/>
    <m/>
    <n v="2008"/>
    <n v="0"/>
    <n v="1710"/>
    <s v="no"/>
    <x v="1"/>
    <n v="1710"/>
    <s v="no"/>
    <n v="0"/>
    <s v="no"/>
    <s v="1 Floor"/>
    <n v="1"/>
    <n v="1710"/>
    <x v="0"/>
    <x v="0"/>
    <n v="1"/>
    <n v="0"/>
    <n v="2"/>
    <n v="0"/>
    <n v="3"/>
    <x v="0"/>
    <n v="6"/>
    <x v="0"/>
    <s v="Gd"/>
    <x v="0"/>
    <n v="3"/>
    <s v="More"/>
    <n v="866"/>
    <x v="0"/>
    <x v="0"/>
    <n v="1"/>
    <n v="108.88947368421053"/>
    <x v="0"/>
    <n v="372402"/>
    <n v="3420"/>
    <s v="no"/>
  </r>
  <r>
    <x v="152"/>
    <s v="Norm"/>
    <s v="Norm"/>
    <x v="0"/>
    <n v="6"/>
    <x v="1"/>
    <s v="2Story"/>
    <x v="0"/>
    <n v="75.988545402704759"/>
    <x v="0"/>
    <n v="5"/>
    <x v="0"/>
    <n v="1971"/>
    <n v="0"/>
    <m/>
    <n v="1971"/>
    <n v="0"/>
    <n v="825"/>
    <s v="no"/>
    <x v="0"/>
    <n v="1097"/>
    <s v="no"/>
    <n v="896"/>
    <s v="no"/>
    <s v="2 Floors"/>
    <n v="0"/>
    <n v="1993"/>
    <x v="0"/>
    <x v="0"/>
    <n v="0"/>
    <n v="0"/>
    <n v="2"/>
    <n v="1"/>
    <n v="3"/>
    <x v="0"/>
    <n v="8"/>
    <x v="0"/>
    <s v="TA"/>
    <x v="1"/>
    <n v="2"/>
    <s v="More"/>
    <n v="495"/>
    <x v="0"/>
    <x v="0"/>
    <n v="1"/>
    <n v="67.423704755145494"/>
    <x v="1"/>
    <n v="190000"/>
    <n v="2818"/>
    <s v="no"/>
  </r>
  <r>
    <x v="153"/>
    <s v="Norm"/>
    <s v="Norm"/>
    <x v="0"/>
    <n v="6"/>
    <x v="1"/>
    <s v="1Story"/>
    <x v="1"/>
    <n v="69.182127006168557"/>
    <x v="1"/>
    <n v="7"/>
    <x v="1"/>
    <n v="1960"/>
    <n v="0"/>
    <m/>
    <n v="1975"/>
    <n v="0"/>
    <n v="1602"/>
    <s v="no"/>
    <x v="1"/>
    <n v="1252"/>
    <s v="no"/>
    <n v="0"/>
    <s v="no"/>
    <s v="1 Floor"/>
    <n v="1"/>
    <n v="1252"/>
    <x v="0"/>
    <x v="1"/>
    <n v="1"/>
    <n v="0"/>
    <n v="1"/>
    <n v="0"/>
    <n v="2"/>
    <x v="1"/>
    <n v="4"/>
    <x v="1"/>
    <s v="TA"/>
    <x v="1"/>
    <n v="2"/>
    <s v="More"/>
    <n v="564"/>
    <x v="0"/>
    <x v="0"/>
    <n v="1"/>
    <n v="82.340574632095311"/>
    <x v="0"/>
    <n v="235000"/>
    <n v="2854"/>
    <s v="no"/>
  </r>
  <r>
    <x v="154"/>
    <s v="Norm"/>
    <s v="Norm"/>
    <x v="0"/>
    <n v="6"/>
    <x v="1"/>
    <s v="1Story"/>
    <x v="1"/>
    <n v="69.182127006168557"/>
    <x v="1"/>
    <n v="5"/>
    <x v="0"/>
    <n v="1923"/>
    <n v="1"/>
    <m/>
    <n v="1950"/>
    <n v="1"/>
    <n v="1200"/>
    <s v="no"/>
    <x v="1"/>
    <n v="1200"/>
    <s v="no"/>
    <n v="0"/>
    <s v="no"/>
    <s v="1 Floor"/>
    <n v="0"/>
    <n v="1200"/>
    <x v="0"/>
    <x v="1"/>
    <n v="0"/>
    <n v="0"/>
    <n v="1"/>
    <n v="0"/>
    <n v="1"/>
    <x v="1"/>
    <n v="7"/>
    <x v="0"/>
    <s v="TA"/>
    <x v="1"/>
    <n v="1"/>
    <s v="Less"/>
    <n v="312"/>
    <x v="0"/>
    <x v="1"/>
    <n v="0"/>
    <n v="52.083333333333336"/>
    <x v="1"/>
    <n v="125000"/>
    <n v="2400"/>
    <s v="no"/>
  </r>
  <r>
    <x v="155"/>
    <s v="Artery"/>
    <s v="Norm"/>
    <x v="0"/>
    <n v="6"/>
    <x v="1"/>
    <s v="1.5Fin"/>
    <x v="1"/>
    <n v="59.315963337771507"/>
    <x v="1"/>
    <n v="5"/>
    <x v="0"/>
    <n v="1924"/>
    <n v="1"/>
    <m/>
    <n v="1950"/>
    <n v="1"/>
    <n v="572"/>
    <s v="no"/>
    <x v="0"/>
    <n v="572"/>
    <s v="no"/>
    <n v="524"/>
    <s v="no"/>
    <s v="2 Floors"/>
    <n v="0"/>
    <n v="1096"/>
    <x v="0"/>
    <x v="1"/>
    <n v="0"/>
    <n v="0"/>
    <n v="1"/>
    <n v="0"/>
    <n v="1"/>
    <x v="1"/>
    <n v="5"/>
    <x v="1"/>
    <s v="TA"/>
    <x v="1"/>
    <n v="0"/>
    <s v="Less"/>
    <n v="0"/>
    <x v="0"/>
    <x v="1"/>
    <n v="0"/>
    <n v="47.362110311750598"/>
    <x v="1"/>
    <n v="79000"/>
    <n v="1668"/>
    <s v="no"/>
  </r>
  <r>
    <x v="156"/>
    <s v="Norm"/>
    <s v="Norm"/>
    <x v="0"/>
    <n v="5"/>
    <x v="1"/>
    <s v="1Story"/>
    <x v="1"/>
    <n v="69.182127006168557"/>
    <x v="1"/>
    <n v="7"/>
    <x v="1"/>
    <n v="1950"/>
    <n v="1"/>
    <m/>
    <n v="1950"/>
    <n v="1"/>
    <n v="0"/>
    <s v="yes"/>
    <x v="0"/>
    <n v="1040"/>
    <s v="no"/>
    <n v="0"/>
    <s v="no"/>
    <s v="1 Floor"/>
    <n v="1"/>
    <n v="1040"/>
    <x v="0"/>
    <x v="1"/>
    <n v="0"/>
    <n v="0"/>
    <n v="1"/>
    <n v="0"/>
    <n v="1"/>
    <x v="1"/>
    <n v="5"/>
    <x v="1"/>
    <s v="TA"/>
    <x v="1"/>
    <n v="2"/>
    <s v="More"/>
    <n v="625"/>
    <x v="0"/>
    <x v="0"/>
    <n v="0"/>
    <n v="105.28846153846153"/>
    <x v="0"/>
    <n v="109500"/>
    <n v="1040"/>
    <s v="no"/>
  </r>
  <r>
    <x v="157"/>
    <s v="Norm"/>
    <s v="Norm"/>
    <x v="0"/>
    <n v="8"/>
    <x v="0"/>
    <s v="2Story"/>
    <x v="0"/>
    <n v="75.988545402704759"/>
    <x v="0"/>
    <n v="5"/>
    <x v="0"/>
    <n v="2009"/>
    <n v="0"/>
    <m/>
    <n v="2010"/>
    <n v="0"/>
    <n v="774"/>
    <s v="no"/>
    <x v="0"/>
    <n v="774"/>
    <s v="no"/>
    <n v="1194"/>
    <s v="no"/>
    <s v="2 Floors"/>
    <n v="1"/>
    <n v="1968"/>
    <x v="0"/>
    <x v="0"/>
    <n v="0"/>
    <n v="0"/>
    <n v="2"/>
    <n v="1"/>
    <n v="3"/>
    <x v="0"/>
    <n v="8"/>
    <x v="0"/>
    <s v="Ex"/>
    <x v="0"/>
    <n v="3"/>
    <s v="More"/>
    <n v="680"/>
    <x v="0"/>
    <x v="0"/>
    <n v="1"/>
    <n v="98.285922684172135"/>
    <x v="0"/>
    <n v="269500"/>
    <n v="2742"/>
    <s v="no"/>
  </r>
  <r>
    <x v="158"/>
    <s v="Norm"/>
    <s v="Norm"/>
    <x v="0"/>
    <n v="7"/>
    <x v="0"/>
    <s v="2Story"/>
    <x v="0"/>
    <n v="75.988545402704759"/>
    <x v="0"/>
    <n v="5"/>
    <x v="0"/>
    <n v="2004"/>
    <n v="0"/>
    <m/>
    <n v="2005"/>
    <n v="0"/>
    <n v="991"/>
    <s v="no"/>
    <x v="0"/>
    <n v="991"/>
    <s v="no"/>
    <n v="956"/>
    <s v="no"/>
    <s v="2 Floors"/>
    <n v="0"/>
    <n v="1947"/>
    <x v="0"/>
    <x v="0"/>
    <n v="0"/>
    <n v="0"/>
    <n v="2"/>
    <n v="1"/>
    <n v="3"/>
    <x v="0"/>
    <n v="8"/>
    <x v="0"/>
    <s v="Gd"/>
    <x v="0"/>
    <n v="2"/>
    <s v="More"/>
    <n v="678"/>
    <x v="0"/>
    <x v="0"/>
    <n v="1"/>
    <n v="86.759700476514638"/>
    <x v="0"/>
    <n v="254900"/>
    <n v="2938"/>
    <s v="no"/>
  </r>
  <r>
    <x v="159"/>
    <s v="Norm"/>
    <s v="Norm"/>
    <x v="0"/>
    <n v="7"/>
    <x v="0"/>
    <s v="2Story"/>
    <x v="0"/>
    <n v="75.988545402704759"/>
    <x v="0"/>
    <n v="5"/>
    <x v="0"/>
    <n v="2005"/>
    <n v="0"/>
    <m/>
    <n v="2006"/>
    <n v="0"/>
    <n v="1392"/>
    <s v="no"/>
    <x v="1"/>
    <n v="1392"/>
    <s v="no"/>
    <n v="1070"/>
    <s v="no"/>
    <s v="2 Floors"/>
    <n v="1"/>
    <n v="2462"/>
    <x v="0"/>
    <x v="0"/>
    <n v="1"/>
    <n v="0"/>
    <n v="2"/>
    <n v="1"/>
    <n v="4"/>
    <x v="0"/>
    <n v="9"/>
    <x v="0"/>
    <s v="Gd"/>
    <x v="0"/>
    <n v="2"/>
    <s v="More"/>
    <n v="576"/>
    <x v="0"/>
    <x v="0"/>
    <n v="1"/>
    <n v="83.03061754021796"/>
    <x v="0"/>
    <n v="320000"/>
    <n v="3854"/>
    <s v="no"/>
  </r>
  <r>
    <x v="160"/>
    <s v="Norm"/>
    <s v="Norm"/>
    <x v="0"/>
    <n v="6"/>
    <x v="1"/>
    <s v="1Story"/>
    <x v="1"/>
    <n v="69.182127006168557"/>
    <x v="1"/>
    <n v="6"/>
    <x v="1"/>
    <n v="1984"/>
    <n v="0"/>
    <m/>
    <n v="1984"/>
    <n v="0"/>
    <n v="1232"/>
    <s v="no"/>
    <x v="1"/>
    <n v="1232"/>
    <s v="no"/>
    <n v="0"/>
    <s v="no"/>
    <s v="1 Floor"/>
    <n v="1"/>
    <n v="1232"/>
    <x v="0"/>
    <x v="1"/>
    <n v="0"/>
    <n v="0"/>
    <n v="2"/>
    <n v="0"/>
    <n v="2"/>
    <x v="1"/>
    <n v="6"/>
    <x v="0"/>
    <s v="TA"/>
    <x v="1"/>
    <n v="2"/>
    <s v="More"/>
    <n v="516"/>
    <x v="0"/>
    <x v="0"/>
    <n v="0"/>
    <n v="65.949675324675326"/>
    <x v="1"/>
    <n v="162500"/>
    <n v="2464"/>
    <s v="no"/>
  </r>
  <r>
    <x v="161"/>
    <s v="Norm"/>
    <s v="Norm"/>
    <x v="0"/>
    <n v="9"/>
    <x v="0"/>
    <s v="2Story"/>
    <x v="0"/>
    <n v="75.988545402704759"/>
    <x v="0"/>
    <n v="5"/>
    <x v="0"/>
    <n v="2003"/>
    <n v="0"/>
    <m/>
    <n v="2004"/>
    <n v="0"/>
    <n v="1572"/>
    <s v="no"/>
    <x v="1"/>
    <n v="1572"/>
    <s v="no"/>
    <n v="1096"/>
    <s v="no"/>
    <s v="2 Floors"/>
    <n v="0"/>
    <n v="2668"/>
    <x v="0"/>
    <x v="0"/>
    <n v="1"/>
    <n v="0"/>
    <n v="2"/>
    <n v="1"/>
    <n v="4"/>
    <x v="0"/>
    <n v="10"/>
    <x v="0"/>
    <s v="Ex"/>
    <x v="0"/>
    <n v="3"/>
    <s v="More"/>
    <n v="726"/>
    <x v="0"/>
    <x v="0"/>
    <n v="2"/>
    <n v="97.287735849056602"/>
    <x v="0"/>
    <n v="412500"/>
    <n v="4240"/>
    <s v="no"/>
  </r>
  <r>
    <x v="162"/>
    <s v="Norm"/>
    <s v="Norm"/>
    <x v="0"/>
    <n v="7"/>
    <x v="0"/>
    <s v="1Story"/>
    <x v="1"/>
    <n v="69.182127006168557"/>
    <x v="1"/>
    <n v="5"/>
    <x v="0"/>
    <n v="2005"/>
    <n v="0"/>
    <m/>
    <n v="2005"/>
    <n v="0"/>
    <n v="1541"/>
    <s v="no"/>
    <x v="1"/>
    <n v="1541"/>
    <s v="no"/>
    <n v="0"/>
    <s v="no"/>
    <s v="1 Floor"/>
    <n v="0"/>
    <n v="1541"/>
    <x v="0"/>
    <x v="0"/>
    <n v="0"/>
    <n v="0"/>
    <n v="2"/>
    <n v="0"/>
    <n v="2"/>
    <x v="1"/>
    <n v="7"/>
    <x v="0"/>
    <s v="Gd"/>
    <x v="0"/>
    <n v="2"/>
    <s v="More"/>
    <n v="532"/>
    <x v="0"/>
    <x v="0"/>
    <n v="1"/>
    <n v="71.382219338092142"/>
    <x v="0"/>
    <n v="220000"/>
    <n v="3082"/>
    <s v="no"/>
  </r>
  <r>
    <x v="163"/>
    <s v="Norm"/>
    <s v="Norm"/>
    <x v="0"/>
    <n v="4"/>
    <x v="1"/>
    <s v="1.5Unf"/>
    <x v="1"/>
    <n v="64.474868918559224"/>
    <x v="1"/>
    <n v="6"/>
    <x v="1"/>
    <n v="1956"/>
    <n v="0"/>
    <m/>
    <n v="1956"/>
    <n v="1"/>
    <n v="882"/>
    <s v="no"/>
    <x v="0"/>
    <n v="882"/>
    <s v="no"/>
    <n v="0"/>
    <s v="no"/>
    <s v="1 Floor"/>
    <n v="0"/>
    <n v="882"/>
    <x v="0"/>
    <x v="1"/>
    <n v="0"/>
    <n v="0"/>
    <n v="1"/>
    <n v="0"/>
    <n v="1"/>
    <x v="1"/>
    <n v="4"/>
    <x v="1"/>
    <s v="TA"/>
    <x v="1"/>
    <n v="0"/>
    <s v="Less"/>
    <n v="0"/>
    <x v="0"/>
    <x v="1"/>
    <n v="0"/>
    <n v="58.503401360544217"/>
    <x v="1"/>
    <n v="103200"/>
    <n v="1764"/>
    <s v="no"/>
  </r>
  <r>
    <x v="164"/>
    <s v="Norm"/>
    <s v="Norm"/>
    <x v="0"/>
    <n v="6"/>
    <x v="1"/>
    <s v="1Story"/>
    <x v="1"/>
    <n v="69.182127006168557"/>
    <x v="1"/>
    <n v="7"/>
    <x v="1"/>
    <n v="1926"/>
    <n v="1"/>
    <m/>
    <n v="2004"/>
    <n v="0"/>
    <n v="1149"/>
    <s v="no"/>
    <x v="1"/>
    <n v="1149"/>
    <s v="no"/>
    <n v="467"/>
    <s v="no"/>
    <s v="2 Floors"/>
    <n v="1"/>
    <n v="1616"/>
    <x v="0"/>
    <x v="0"/>
    <n v="0"/>
    <n v="0"/>
    <n v="2"/>
    <n v="0"/>
    <n v="2"/>
    <x v="1"/>
    <n v="5"/>
    <x v="1"/>
    <s v="Gd"/>
    <x v="0"/>
    <n v="1"/>
    <s v="Less"/>
    <n v="216"/>
    <x v="0"/>
    <x v="1"/>
    <n v="0"/>
    <n v="54.972875226039783"/>
    <x v="1"/>
    <n v="152000"/>
    <n v="2765"/>
    <s v="no"/>
  </r>
  <r>
    <x v="165"/>
    <s v="Norm"/>
    <s v="Norm"/>
    <x v="1"/>
    <n v="5"/>
    <x v="1"/>
    <s v="1.5Fin"/>
    <x v="1"/>
    <n v="59.315963337771507"/>
    <x v="1"/>
    <n v="7"/>
    <x v="1"/>
    <n v="1940"/>
    <n v="1"/>
    <m/>
    <n v="1999"/>
    <n v="0"/>
    <n v="644"/>
    <s v="no"/>
    <x v="0"/>
    <n v="808"/>
    <s v="no"/>
    <n v="547"/>
    <s v="no"/>
    <s v="2 Floors"/>
    <n v="0"/>
    <n v="1355"/>
    <x v="0"/>
    <x v="1"/>
    <n v="1"/>
    <n v="0"/>
    <n v="2"/>
    <n v="0"/>
    <n v="3"/>
    <x v="0"/>
    <n v="6"/>
    <x v="0"/>
    <s v="TA"/>
    <x v="1"/>
    <n v="0"/>
    <s v="Less"/>
    <n v="0"/>
    <x v="0"/>
    <x v="1"/>
    <n v="0"/>
    <n v="63.781890945472739"/>
    <x v="1"/>
    <n v="127500"/>
    <n v="1999"/>
    <s v="no"/>
  </r>
  <r>
    <x v="166"/>
    <s v="Norm"/>
    <s v="Norm"/>
    <x v="0"/>
    <n v="5"/>
    <x v="1"/>
    <s v="1Story"/>
    <x v="1"/>
    <n v="69.182127006168557"/>
    <x v="1"/>
    <n v="5"/>
    <x v="0"/>
    <n v="1955"/>
    <n v="0"/>
    <m/>
    <n v="1993"/>
    <n v="0"/>
    <n v="1617"/>
    <s v="no"/>
    <x v="1"/>
    <n v="1867"/>
    <s v="no"/>
    <n v="0"/>
    <s v="no"/>
    <s v="1 Floor"/>
    <n v="0"/>
    <n v="1867"/>
    <x v="0"/>
    <x v="0"/>
    <n v="1"/>
    <n v="0"/>
    <n v="1"/>
    <n v="0"/>
    <n v="2"/>
    <x v="1"/>
    <n v="7"/>
    <x v="0"/>
    <s v="TA"/>
    <x v="1"/>
    <n v="1"/>
    <s v="Less"/>
    <n v="303"/>
    <x v="0"/>
    <x v="1"/>
    <n v="3"/>
    <n v="54.535017221584383"/>
    <x v="1"/>
    <n v="190000"/>
    <n v="3484"/>
    <s v="no"/>
  </r>
  <r>
    <x v="167"/>
    <s v="Norm"/>
    <s v="Norm"/>
    <x v="0"/>
    <n v="8"/>
    <x v="0"/>
    <s v="2Story"/>
    <x v="0"/>
    <n v="75.988545402704759"/>
    <x v="0"/>
    <n v="5"/>
    <x v="0"/>
    <n v="2007"/>
    <n v="0"/>
    <m/>
    <n v="2007"/>
    <n v="0"/>
    <n v="1582"/>
    <s v="no"/>
    <x v="1"/>
    <n v="1610"/>
    <s v="no"/>
    <n v="551"/>
    <s v="no"/>
    <s v="2 Floors"/>
    <n v="0"/>
    <n v="2161"/>
    <x v="0"/>
    <x v="0"/>
    <n v="1"/>
    <n v="0"/>
    <n v="1"/>
    <n v="1"/>
    <n v="3"/>
    <x v="0"/>
    <n v="8"/>
    <x v="0"/>
    <s v="Ex"/>
    <x v="0"/>
    <n v="3"/>
    <s v="More"/>
    <n v="789"/>
    <x v="0"/>
    <x v="0"/>
    <n v="1"/>
    <n v="86.995458188618755"/>
    <x v="0"/>
    <n v="325624"/>
    <n v="3743"/>
    <s v="no"/>
  </r>
  <r>
    <x v="168"/>
    <s v="Norm"/>
    <s v="Norm"/>
    <x v="0"/>
    <n v="7"/>
    <x v="0"/>
    <s v="2Story"/>
    <x v="0"/>
    <n v="75.988545402704759"/>
    <x v="0"/>
    <n v="5"/>
    <x v="0"/>
    <n v="2004"/>
    <n v="0"/>
    <m/>
    <n v="2004"/>
    <n v="0"/>
    <n v="840"/>
    <s v="no"/>
    <x v="0"/>
    <n v="840"/>
    <s v="no"/>
    <n v="880"/>
    <s v="no"/>
    <s v="2 Floors"/>
    <n v="1"/>
    <n v="1720"/>
    <x v="0"/>
    <x v="0"/>
    <n v="0"/>
    <n v="0"/>
    <n v="2"/>
    <n v="1"/>
    <n v="3"/>
    <x v="0"/>
    <n v="7"/>
    <x v="0"/>
    <s v="Gd"/>
    <x v="0"/>
    <n v="2"/>
    <s v="More"/>
    <n v="440"/>
    <x v="0"/>
    <x v="1"/>
    <n v="1"/>
    <n v="71.6796875"/>
    <x v="0"/>
    <n v="183500"/>
    <n v="2560"/>
    <s v="no"/>
  </r>
  <r>
    <x v="169"/>
    <s v="Norm"/>
    <s v="Norm"/>
    <x v="0"/>
    <n v="8"/>
    <x v="0"/>
    <s v="1Story"/>
    <x v="1"/>
    <n v="69.182127006168557"/>
    <x v="1"/>
    <n v="6"/>
    <x v="1"/>
    <n v="1981"/>
    <n v="0"/>
    <m/>
    <n v="1981"/>
    <n v="0"/>
    <n v="1686"/>
    <s v="no"/>
    <x v="1"/>
    <n v="1707"/>
    <s v="no"/>
    <n v="0"/>
    <s v="no"/>
    <s v="1 Floor"/>
    <n v="1"/>
    <n v="1707"/>
    <x v="0"/>
    <x v="0"/>
    <n v="0"/>
    <n v="0"/>
    <n v="2"/>
    <n v="1"/>
    <n v="3"/>
    <x v="0"/>
    <n v="6"/>
    <x v="0"/>
    <s v="TA"/>
    <x v="1"/>
    <n v="2"/>
    <s v="More"/>
    <n v="511"/>
    <x v="0"/>
    <x v="0"/>
    <n v="1"/>
    <n v="67.197170645446505"/>
    <x v="1"/>
    <n v="228000"/>
    <n v="3393"/>
    <s v="no"/>
  </r>
  <r>
    <x v="170"/>
    <s v="Feedr"/>
    <s v="Norm"/>
    <x v="0"/>
    <n v="5"/>
    <x v="1"/>
    <s v="1.5Fin"/>
    <x v="1"/>
    <n v="59.315963337771507"/>
    <x v="1"/>
    <n v="6"/>
    <x v="1"/>
    <n v="1941"/>
    <n v="1"/>
    <m/>
    <n v="1950"/>
    <n v="1"/>
    <n v="720"/>
    <s v="no"/>
    <x v="0"/>
    <n v="854"/>
    <s v="no"/>
    <n v="0"/>
    <s v="no"/>
    <s v="1 Floor"/>
    <n v="0"/>
    <n v="1382"/>
    <x v="0"/>
    <x v="1"/>
    <n v="0"/>
    <n v="0"/>
    <n v="1"/>
    <n v="1"/>
    <n v="2"/>
    <x v="1"/>
    <n v="7"/>
    <x v="0"/>
    <s v="TA"/>
    <x v="1"/>
    <n v="2"/>
    <s v="More"/>
    <n v="660"/>
    <x v="0"/>
    <x v="0"/>
    <n v="0"/>
    <n v="61.132254995242626"/>
    <x v="1"/>
    <n v="128500"/>
    <n v="2102"/>
    <s v="no"/>
  </r>
  <r>
    <x v="171"/>
    <s v="Norm"/>
    <s v="Norm"/>
    <x v="0"/>
    <n v="6"/>
    <x v="1"/>
    <s v="1Story"/>
    <x v="1"/>
    <n v="69.182127006168557"/>
    <x v="1"/>
    <n v="5"/>
    <x v="0"/>
    <n v="1960"/>
    <n v="0"/>
    <m/>
    <n v="1960"/>
    <n v="1"/>
    <n v="1080"/>
    <s v="no"/>
    <x v="1"/>
    <n v="1656"/>
    <s v="no"/>
    <n v="0"/>
    <s v="no"/>
    <s v="1 Floor"/>
    <n v="0"/>
    <n v="1656"/>
    <x v="0"/>
    <x v="0"/>
    <n v="1"/>
    <n v="0"/>
    <n v="1"/>
    <n v="0"/>
    <n v="2"/>
    <x v="1"/>
    <n v="7"/>
    <x v="0"/>
    <s v="TA"/>
    <x v="1"/>
    <n v="2"/>
    <s v="More"/>
    <n v="528"/>
    <x v="0"/>
    <x v="0"/>
    <n v="2"/>
    <n v="78.581871345029242"/>
    <x v="0"/>
    <n v="215000"/>
    <n v="2736"/>
    <s v="no"/>
  </r>
  <r>
    <x v="172"/>
    <s v="Norm"/>
    <s v="Norm"/>
    <x v="3"/>
    <n v="7"/>
    <x v="0"/>
    <s v="2Story"/>
    <x v="0"/>
    <n v="75.988545402704759"/>
    <x v="0"/>
    <n v="7"/>
    <x v="1"/>
    <n v="1987"/>
    <n v="0"/>
    <m/>
    <n v="1987"/>
    <n v="0"/>
    <n v="1064"/>
    <s v="no"/>
    <x v="1"/>
    <n v="1064"/>
    <s v="no"/>
    <n v="703"/>
    <s v="no"/>
    <s v="2 Floors"/>
    <n v="1"/>
    <n v="1767"/>
    <x v="0"/>
    <x v="0"/>
    <n v="1"/>
    <n v="0"/>
    <n v="2"/>
    <n v="0"/>
    <n v="3"/>
    <x v="0"/>
    <n v="5"/>
    <x v="1"/>
    <s v="Gd"/>
    <x v="0"/>
    <n v="2"/>
    <s v="More"/>
    <n v="504"/>
    <x v="0"/>
    <x v="0"/>
    <n v="1"/>
    <n v="84.422465559872833"/>
    <x v="0"/>
    <n v="239000"/>
    <n v="2831"/>
    <s v="no"/>
  </r>
  <r>
    <x v="173"/>
    <s v="Norm"/>
    <s v="Norm"/>
    <x v="0"/>
    <n v="6"/>
    <x v="1"/>
    <s v="1Story"/>
    <x v="1"/>
    <n v="69.182127006168557"/>
    <x v="1"/>
    <n v="5"/>
    <x v="0"/>
    <n v="1961"/>
    <n v="0"/>
    <m/>
    <n v="1961"/>
    <n v="1"/>
    <n v="1362"/>
    <s v="no"/>
    <x v="1"/>
    <n v="1362"/>
    <s v="no"/>
    <n v="0"/>
    <s v="no"/>
    <s v="1 Floor"/>
    <n v="1"/>
    <n v="1362"/>
    <x v="0"/>
    <x v="1"/>
    <n v="1"/>
    <n v="0"/>
    <n v="1"/>
    <n v="1"/>
    <n v="3"/>
    <x v="0"/>
    <n v="6"/>
    <x v="0"/>
    <s v="TA"/>
    <x v="1"/>
    <n v="2"/>
    <s v="More"/>
    <n v="504"/>
    <x v="0"/>
    <x v="0"/>
    <n v="1"/>
    <n v="59.838472834067545"/>
    <x v="1"/>
    <n v="163000"/>
    <n v="2724"/>
    <s v="no"/>
  </r>
  <r>
    <x v="174"/>
    <s v="Norm"/>
    <s v="Norm"/>
    <x v="0"/>
    <n v="6"/>
    <x v="1"/>
    <s v="1Story"/>
    <x v="1"/>
    <n v="69.182127006168557"/>
    <x v="1"/>
    <n v="5"/>
    <x v="0"/>
    <n v="1986"/>
    <n v="0"/>
    <m/>
    <n v="1986"/>
    <n v="0"/>
    <n v="1606"/>
    <s v="no"/>
    <x v="1"/>
    <n v="1651"/>
    <s v="no"/>
    <n v="0"/>
    <s v="no"/>
    <s v="1 Floor"/>
    <n v="0"/>
    <n v="1651"/>
    <x v="0"/>
    <x v="0"/>
    <n v="1"/>
    <n v="0"/>
    <n v="2"/>
    <n v="0"/>
    <n v="3"/>
    <x v="0"/>
    <n v="7"/>
    <x v="0"/>
    <s v="TA"/>
    <x v="1"/>
    <n v="2"/>
    <s v="More"/>
    <n v="616"/>
    <x v="0"/>
    <x v="0"/>
    <n v="1"/>
    <n v="56.493705864292295"/>
    <x v="1"/>
    <n v="184000"/>
    <n v="3257"/>
    <s v="no"/>
  </r>
  <r>
    <x v="175"/>
    <s v="Norm"/>
    <s v="Norm"/>
    <x v="0"/>
    <n v="6"/>
    <x v="1"/>
    <s v="1Story"/>
    <x v="1"/>
    <n v="69.182127006168557"/>
    <x v="1"/>
    <n v="7"/>
    <x v="1"/>
    <n v="1950"/>
    <n v="1"/>
    <m/>
    <n v="2001"/>
    <n v="0"/>
    <n v="1202"/>
    <s v="no"/>
    <x v="1"/>
    <n v="2158"/>
    <s v="yes"/>
    <n v="0"/>
    <s v="no"/>
    <s v="1 Floor"/>
    <n v="1"/>
    <n v="2158"/>
    <x v="0"/>
    <x v="0"/>
    <n v="1"/>
    <n v="0"/>
    <n v="2"/>
    <n v="0"/>
    <n v="3"/>
    <x v="0"/>
    <n v="7"/>
    <x v="0"/>
    <s v="Gd"/>
    <x v="0"/>
    <n v="2"/>
    <s v="More"/>
    <n v="576"/>
    <x v="0"/>
    <x v="0"/>
    <n v="1"/>
    <n v="72.321428571428569"/>
    <x v="0"/>
    <n v="243000"/>
    <n v="3360"/>
    <s v="no"/>
  </r>
  <r>
    <x v="176"/>
    <s v="Norm"/>
    <s v="Norm"/>
    <x v="0"/>
    <n v="6"/>
    <x v="1"/>
    <s v="2Story"/>
    <x v="0"/>
    <n v="75.988545402704759"/>
    <x v="0"/>
    <n v="5"/>
    <x v="0"/>
    <n v="1988"/>
    <n v="0"/>
    <m/>
    <n v="1989"/>
    <n v="0"/>
    <n v="1151"/>
    <s v="no"/>
    <x v="1"/>
    <n v="1164"/>
    <s v="no"/>
    <n v="896"/>
    <s v="no"/>
    <s v="2 Floors"/>
    <n v="1"/>
    <n v="2060"/>
    <x v="0"/>
    <x v="0"/>
    <n v="0"/>
    <n v="1"/>
    <n v="2"/>
    <n v="1"/>
    <n v="4"/>
    <x v="0"/>
    <n v="8"/>
    <x v="0"/>
    <s v="TA"/>
    <x v="1"/>
    <n v="2"/>
    <s v="More"/>
    <n v="521"/>
    <x v="0"/>
    <x v="0"/>
    <n v="1"/>
    <n v="65.711616318903765"/>
    <x v="1"/>
    <n v="211000"/>
    <n v="3211"/>
    <s v="no"/>
  </r>
  <r>
    <x v="177"/>
    <s v="Norm"/>
    <s v="Norm"/>
    <x v="0"/>
    <n v="5"/>
    <x v="1"/>
    <s v="1.5Fin"/>
    <x v="1"/>
    <n v="59.315963337771507"/>
    <x v="1"/>
    <n v="5"/>
    <x v="0"/>
    <n v="1958"/>
    <n v="0"/>
    <m/>
    <n v="1958"/>
    <n v="1"/>
    <n v="1052"/>
    <s v="no"/>
    <x v="0"/>
    <n v="1252"/>
    <s v="no"/>
    <n v="668"/>
    <s v="no"/>
    <s v="2 Floors"/>
    <n v="1"/>
    <n v="1920"/>
    <x v="0"/>
    <x v="0"/>
    <n v="1"/>
    <n v="0"/>
    <n v="2"/>
    <n v="0"/>
    <n v="3"/>
    <x v="0"/>
    <n v="8"/>
    <x v="0"/>
    <s v="Gd"/>
    <x v="0"/>
    <n v="2"/>
    <s v="More"/>
    <n v="451"/>
    <x v="0"/>
    <x v="1"/>
    <n v="1"/>
    <n v="58.04172274562584"/>
    <x v="1"/>
    <n v="172500"/>
    <n v="2972"/>
    <s v="no"/>
  </r>
  <r>
    <x v="178"/>
    <s v="Norm"/>
    <s v="Norm"/>
    <x v="0"/>
    <n v="9"/>
    <x v="0"/>
    <s v="1Story"/>
    <x v="1"/>
    <n v="69.182127006168557"/>
    <x v="1"/>
    <n v="5"/>
    <x v="0"/>
    <n v="2008"/>
    <n v="0"/>
    <m/>
    <n v="2009"/>
    <n v="0"/>
    <n v="2216"/>
    <s v="yes"/>
    <x v="1"/>
    <n v="2234"/>
    <s v="yes"/>
    <n v="0"/>
    <s v="no"/>
    <s v="1 Floor"/>
    <n v="0"/>
    <n v="2234"/>
    <x v="0"/>
    <x v="0"/>
    <n v="1"/>
    <n v="0"/>
    <n v="2"/>
    <n v="0"/>
    <n v="3"/>
    <x v="0"/>
    <n v="9"/>
    <x v="0"/>
    <s v="Ex"/>
    <x v="0"/>
    <n v="3"/>
    <s v="More"/>
    <n v="1166"/>
    <x v="1"/>
    <x v="0"/>
    <n v="1"/>
    <n v="112.7723595505618"/>
    <x v="0"/>
    <n v="501837"/>
    <n v="4450"/>
    <s v="no"/>
  </r>
  <r>
    <x v="179"/>
    <s v="Norm"/>
    <s v="Norm"/>
    <x v="0"/>
    <n v="5"/>
    <x v="1"/>
    <s v="1Story"/>
    <x v="1"/>
    <n v="69.182127006168557"/>
    <x v="1"/>
    <n v="6"/>
    <x v="1"/>
    <n v="1923"/>
    <n v="1"/>
    <m/>
    <n v="2006"/>
    <n v="0"/>
    <n v="968"/>
    <s v="no"/>
    <x v="0"/>
    <n v="968"/>
    <s v="no"/>
    <n v="0"/>
    <s v="no"/>
    <s v="1 Floor"/>
    <n v="1"/>
    <n v="968"/>
    <x v="0"/>
    <x v="1"/>
    <n v="0"/>
    <n v="0"/>
    <n v="1"/>
    <n v="0"/>
    <n v="1"/>
    <x v="1"/>
    <n v="5"/>
    <x v="1"/>
    <s v="TA"/>
    <x v="1"/>
    <n v="2"/>
    <s v="More"/>
    <n v="480"/>
    <x v="0"/>
    <x v="0"/>
    <n v="0"/>
    <n v="51.652892561983471"/>
    <x v="1"/>
    <n v="100000"/>
    <n v="1936"/>
    <s v="no"/>
  </r>
  <r>
    <x v="180"/>
    <s v="Norm"/>
    <s v="Norm"/>
    <x v="4"/>
    <n v="6"/>
    <x v="1"/>
    <s v="2Story"/>
    <x v="0"/>
    <n v="75.988545402704759"/>
    <x v="0"/>
    <n v="5"/>
    <x v="0"/>
    <n v="2000"/>
    <n v="0"/>
    <m/>
    <n v="2000"/>
    <n v="0"/>
    <n v="756"/>
    <s v="no"/>
    <x v="0"/>
    <n v="769"/>
    <s v="no"/>
    <n v="756"/>
    <s v="no"/>
    <s v="2 Floors"/>
    <n v="0"/>
    <n v="1525"/>
    <x v="0"/>
    <x v="0"/>
    <n v="0"/>
    <n v="0"/>
    <n v="2"/>
    <n v="1"/>
    <n v="3"/>
    <x v="0"/>
    <n v="5"/>
    <x v="1"/>
    <s v="Gd"/>
    <x v="0"/>
    <n v="2"/>
    <s v="More"/>
    <n v="440"/>
    <x v="0"/>
    <x v="1"/>
    <n v="1"/>
    <n v="77.59754493643139"/>
    <x v="0"/>
    <n v="177000"/>
    <n v="2281"/>
    <s v="no"/>
  </r>
  <r>
    <x v="181"/>
    <s v="Norm"/>
    <s v="Norm"/>
    <x v="0"/>
    <n v="7"/>
    <x v="0"/>
    <s v="2Story"/>
    <x v="0"/>
    <n v="75.988545402704759"/>
    <x v="0"/>
    <n v="6"/>
    <x v="1"/>
    <n v="1920"/>
    <n v="1"/>
    <m/>
    <n v="1950"/>
    <n v="1"/>
    <n v="793"/>
    <s v="no"/>
    <x v="0"/>
    <n v="901"/>
    <s v="no"/>
    <n v="901"/>
    <s v="no"/>
    <s v="2 Floors"/>
    <n v="0"/>
    <n v="1802"/>
    <x v="0"/>
    <x v="0"/>
    <n v="0"/>
    <n v="0"/>
    <n v="1"/>
    <n v="1"/>
    <n v="2"/>
    <x v="1"/>
    <n v="9"/>
    <x v="0"/>
    <s v="TA"/>
    <x v="1"/>
    <n v="1"/>
    <s v="Less"/>
    <n v="216"/>
    <x v="0"/>
    <x v="1"/>
    <n v="1"/>
    <n v="77.109826589595372"/>
    <x v="0"/>
    <n v="200100"/>
    <n v="2595"/>
    <s v="no"/>
  </r>
  <r>
    <x v="182"/>
    <s v="Artery"/>
    <s v="Norm"/>
    <x v="0"/>
    <n v="5"/>
    <x v="1"/>
    <s v="1Story"/>
    <x v="1"/>
    <n v="69.182127006168557"/>
    <x v="1"/>
    <n v="6"/>
    <x v="1"/>
    <n v="1957"/>
    <n v="0"/>
    <m/>
    <n v="2006"/>
    <n v="0"/>
    <n v="0"/>
    <s v="yes"/>
    <x v="0"/>
    <n v="1340"/>
    <s v="no"/>
    <n v="0"/>
    <s v="no"/>
    <s v="1 Floor"/>
    <n v="1"/>
    <n v="1340"/>
    <x v="0"/>
    <x v="1"/>
    <n v="0"/>
    <n v="0"/>
    <n v="1"/>
    <n v="0"/>
    <n v="1"/>
    <x v="1"/>
    <n v="7"/>
    <x v="0"/>
    <s v="TA"/>
    <x v="1"/>
    <n v="1"/>
    <s v="Less"/>
    <n v="252"/>
    <x v="0"/>
    <x v="1"/>
    <n v="1"/>
    <n v="89.552238805970148"/>
    <x v="0"/>
    <n v="120000"/>
    <n v="1340"/>
    <s v="no"/>
  </r>
  <r>
    <x v="183"/>
    <s v="Norm"/>
    <s v="Norm"/>
    <x v="0"/>
    <n v="7"/>
    <x v="0"/>
    <s v="1.5Fin"/>
    <x v="1"/>
    <n v="59.315963337771507"/>
    <x v="1"/>
    <n v="5"/>
    <x v="0"/>
    <n v="2003"/>
    <n v="0"/>
    <m/>
    <n v="2003"/>
    <n v="0"/>
    <n v="1362"/>
    <s v="no"/>
    <x v="1"/>
    <n v="1362"/>
    <s v="no"/>
    <n v="720"/>
    <s v="no"/>
    <s v="2 Floors"/>
    <n v="1"/>
    <n v="2082"/>
    <x v="0"/>
    <x v="0"/>
    <n v="0"/>
    <n v="0"/>
    <n v="2"/>
    <n v="1"/>
    <n v="3"/>
    <x v="0"/>
    <n v="6"/>
    <x v="0"/>
    <s v="Gd"/>
    <x v="0"/>
    <n v="2"/>
    <s v="More"/>
    <n v="484"/>
    <x v="0"/>
    <x v="0"/>
    <n v="0"/>
    <n v="58.072009291521489"/>
    <x v="1"/>
    <n v="200000"/>
    <n v="3444"/>
    <s v="no"/>
  </r>
  <r>
    <x v="184"/>
    <s v="RRAn"/>
    <s v="Feedr"/>
    <x v="0"/>
    <n v="5"/>
    <x v="1"/>
    <s v="1.5Fin"/>
    <x v="1"/>
    <n v="59.315963337771507"/>
    <x v="1"/>
    <n v="8"/>
    <x v="1"/>
    <n v="1908"/>
    <n v="1"/>
    <m/>
    <n v="1991"/>
    <n v="0"/>
    <n v="504"/>
    <s v="no"/>
    <x v="0"/>
    <n v="936"/>
    <s v="no"/>
    <n v="316"/>
    <s v="no"/>
    <s v="2 Floors"/>
    <n v="0"/>
    <n v="1252"/>
    <x v="0"/>
    <x v="1"/>
    <n v="0"/>
    <n v="0"/>
    <n v="1"/>
    <n v="0"/>
    <n v="1"/>
    <x v="1"/>
    <n v="5"/>
    <x v="1"/>
    <s v="TA"/>
    <x v="1"/>
    <n v="2"/>
    <s v="More"/>
    <n v="576"/>
    <x v="0"/>
    <x v="0"/>
    <n v="0"/>
    <n v="72.323462414578586"/>
    <x v="0"/>
    <n v="127000"/>
    <n v="1756"/>
    <s v="no"/>
  </r>
  <r>
    <x v="185"/>
    <s v="Artery"/>
    <s v="Norm"/>
    <x v="0"/>
    <n v="10"/>
    <x v="0"/>
    <s v="2.5Fin"/>
    <x v="0"/>
    <n v="58.150706243707859"/>
    <x v="1"/>
    <n v="9"/>
    <x v="1"/>
    <n v="1892"/>
    <n v="1"/>
    <m/>
    <n v="1993"/>
    <n v="0"/>
    <n v="1107"/>
    <s v="no"/>
    <x v="1"/>
    <n v="1518"/>
    <s v="no"/>
    <n v="1518"/>
    <s v="no"/>
    <s v="2 Floors"/>
    <n v="1"/>
    <n v="3608"/>
    <x v="1"/>
    <x v="0"/>
    <n v="0"/>
    <n v="0"/>
    <n v="2"/>
    <n v="1"/>
    <n v="3"/>
    <x v="0"/>
    <n v="12"/>
    <x v="0"/>
    <s v="Ex"/>
    <x v="0"/>
    <n v="3"/>
    <s v="More"/>
    <n v="840"/>
    <x v="0"/>
    <x v="0"/>
    <n v="2"/>
    <n v="100.7423117709438"/>
    <x v="0"/>
    <n v="475000"/>
    <n v="4715"/>
    <s v="yes"/>
  </r>
  <r>
    <x v="186"/>
    <s v="Norm"/>
    <s v="Norm"/>
    <x v="0"/>
    <n v="7"/>
    <x v="0"/>
    <s v="SLvl"/>
    <x v="2"/>
    <n v="74.693515888638117"/>
    <x v="0"/>
    <n v="5"/>
    <x v="0"/>
    <n v="1990"/>
    <n v="0"/>
    <m/>
    <n v="1991"/>
    <n v="0"/>
    <n v="1188"/>
    <s v="no"/>
    <x v="1"/>
    <n v="1217"/>
    <s v="no"/>
    <n v="0"/>
    <s v="no"/>
    <s v="1 Floor"/>
    <n v="0"/>
    <n v="1217"/>
    <x v="0"/>
    <x v="1"/>
    <n v="1"/>
    <n v="0"/>
    <n v="2"/>
    <n v="0"/>
    <n v="3"/>
    <x v="0"/>
    <n v="6"/>
    <x v="0"/>
    <s v="Gd"/>
    <x v="0"/>
    <n v="2"/>
    <s v="More"/>
    <n v="497"/>
    <x v="0"/>
    <x v="0"/>
    <n v="0"/>
    <n v="71.933471933471935"/>
    <x v="0"/>
    <n v="173000"/>
    <n v="2405"/>
    <s v="no"/>
  </r>
  <r>
    <x v="187"/>
    <s v="Norm"/>
    <s v="Norm"/>
    <x v="0"/>
    <n v="5"/>
    <x v="1"/>
    <s v="1.5Fin"/>
    <x v="1"/>
    <n v="59.315963337771507"/>
    <x v="1"/>
    <n v="7"/>
    <x v="1"/>
    <n v="1916"/>
    <n v="1"/>
    <m/>
    <n v="1987"/>
    <n v="0"/>
    <n v="660"/>
    <s v="no"/>
    <x v="0"/>
    <n v="808"/>
    <s v="no"/>
    <n v="704"/>
    <s v="no"/>
    <s v="2 Floors"/>
    <n v="1"/>
    <n v="1656"/>
    <x v="0"/>
    <x v="0"/>
    <n v="0"/>
    <n v="0"/>
    <n v="2"/>
    <n v="1"/>
    <n v="3"/>
    <x v="0"/>
    <n v="8"/>
    <x v="0"/>
    <s v="TA"/>
    <x v="1"/>
    <n v="1"/>
    <s v="Less"/>
    <n v="180"/>
    <x v="0"/>
    <x v="1"/>
    <n v="0"/>
    <n v="58.290155440414509"/>
    <x v="1"/>
    <n v="135000"/>
    <n v="2316"/>
    <s v="no"/>
  </r>
  <r>
    <x v="188"/>
    <s v="Feedr"/>
    <s v="Norm"/>
    <x v="2"/>
    <n v="5"/>
    <x v="1"/>
    <s v="SFoyer"/>
    <x v="2"/>
    <n v="77.818957638420983"/>
    <x v="0"/>
    <n v="5"/>
    <x v="0"/>
    <n v="1979"/>
    <n v="0"/>
    <m/>
    <n v="1979"/>
    <n v="0"/>
    <n v="1086"/>
    <s v="no"/>
    <x v="1"/>
    <n v="1224"/>
    <s v="no"/>
    <n v="0"/>
    <s v="no"/>
    <s v="1 Floor"/>
    <n v="0"/>
    <n v="1224"/>
    <x v="0"/>
    <x v="1"/>
    <n v="2"/>
    <n v="0"/>
    <n v="0"/>
    <n v="2"/>
    <n v="4"/>
    <x v="0"/>
    <n v="6"/>
    <x v="0"/>
    <s v="TA"/>
    <x v="1"/>
    <n v="2"/>
    <s v="More"/>
    <n v="528"/>
    <x v="0"/>
    <x v="0"/>
    <n v="2"/>
    <n v="66.379653679653686"/>
    <x v="1"/>
    <n v="153337"/>
    <n v="2310"/>
    <s v="no"/>
  </r>
  <r>
    <x v="189"/>
    <s v="Norm"/>
    <s v="Norm"/>
    <x v="3"/>
    <n v="8"/>
    <x v="0"/>
    <s v="1Story"/>
    <x v="1"/>
    <n v="69.182127006168557"/>
    <x v="1"/>
    <n v="5"/>
    <x v="0"/>
    <n v="2001"/>
    <n v="0"/>
    <m/>
    <n v="2002"/>
    <n v="0"/>
    <n v="1593"/>
    <s v="no"/>
    <x v="1"/>
    <n v="1593"/>
    <s v="no"/>
    <n v="0"/>
    <s v="no"/>
    <s v="1 Floor"/>
    <n v="1"/>
    <n v="1593"/>
    <x v="0"/>
    <x v="0"/>
    <n v="1"/>
    <n v="0"/>
    <n v="1"/>
    <n v="1"/>
    <n v="3"/>
    <x v="0"/>
    <n v="5"/>
    <x v="1"/>
    <s v="Ex"/>
    <x v="0"/>
    <n v="2"/>
    <s v="More"/>
    <n v="682"/>
    <x v="0"/>
    <x v="0"/>
    <n v="1"/>
    <n v="89.76773383553045"/>
    <x v="0"/>
    <n v="286000"/>
    <n v="3186"/>
    <s v="no"/>
  </r>
  <r>
    <x v="190"/>
    <s v="Norm"/>
    <s v="Norm"/>
    <x v="0"/>
    <n v="8"/>
    <x v="0"/>
    <s v="2Story"/>
    <x v="0"/>
    <n v="75.988545402704759"/>
    <x v="0"/>
    <n v="8"/>
    <x v="1"/>
    <n v="1932"/>
    <n v="1"/>
    <m/>
    <n v="1994"/>
    <n v="0"/>
    <n v="853"/>
    <s v="no"/>
    <x v="0"/>
    <n v="1549"/>
    <s v="no"/>
    <n v="1178"/>
    <s v="no"/>
    <s v="2 Floors"/>
    <n v="1"/>
    <n v="2727"/>
    <x v="0"/>
    <x v="0"/>
    <n v="0"/>
    <n v="0"/>
    <n v="2"/>
    <n v="1"/>
    <n v="3"/>
    <x v="0"/>
    <n v="10"/>
    <x v="0"/>
    <s v="Gd"/>
    <x v="0"/>
    <n v="2"/>
    <s v="More"/>
    <n v="440"/>
    <x v="0"/>
    <x v="1"/>
    <n v="2"/>
    <n v="87.988826815642454"/>
    <x v="0"/>
    <n v="315000"/>
    <n v="3580"/>
    <s v="no"/>
  </r>
  <r>
    <x v="191"/>
    <s v="Norm"/>
    <s v="Norm"/>
    <x v="0"/>
    <n v="7"/>
    <x v="0"/>
    <s v="2Story"/>
    <x v="0"/>
    <n v="75.988545402704759"/>
    <x v="0"/>
    <n v="9"/>
    <x v="1"/>
    <n v="1972"/>
    <n v="0"/>
    <m/>
    <n v="2004"/>
    <n v="0"/>
    <n v="725"/>
    <s v="no"/>
    <x v="0"/>
    <n v="725"/>
    <s v="no"/>
    <n v="754"/>
    <s v="no"/>
    <s v="2 Floors"/>
    <n v="0"/>
    <n v="1479"/>
    <x v="0"/>
    <x v="1"/>
    <n v="1"/>
    <n v="0"/>
    <n v="1"/>
    <n v="1"/>
    <n v="3"/>
    <x v="0"/>
    <n v="7"/>
    <x v="0"/>
    <s v="Gd"/>
    <x v="0"/>
    <n v="2"/>
    <s v="More"/>
    <n v="484"/>
    <x v="0"/>
    <x v="0"/>
    <n v="0"/>
    <n v="83.484573502722327"/>
    <x v="0"/>
    <n v="184000"/>
    <n v="2204"/>
    <s v="no"/>
  </r>
  <r>
    <x v="192"/>
    <s v="Norm"/>
    <s v="Norm"/>
    <x v="0"/>
    <n v="7"/>
    <x v="0"/>
    <s v="1Story"/>
    <x v="1"/>
    <n v="69.182127006168557"/>
    <x v="1"/>
    <n v="5"/>
    <x v="0"/>
    <n v="1999"/>
    <n v="0"/>
    <m/>
    <n v="1999"/>
    <n v="0"/>
    <n v="1431"/>
    <s v="no"/>
    <x v="1"/>
    <n v="1431"/>
    <s v="no"/>
    <n v="0"/>
    <s v="no"/>
    <s v="1 Floor"/>
    <n v="0"/>
    <n v="1431"/>
    <x v="0"/>
    <x v="1"/>
    <n v="1"/>
    <n v="0"/>
    <n v="2"/>
    <n v="0"/>
    <n v="3"/>
    <x v="0"/>
    <n v="6"/>
    <x v="0"/>
    <s v="Gd"/>
    <x v="0"/>
    <n v="2"/>
    <s v="More"/>
    <n v="666"/>
    <x v="0"/>
    <x v="0"/>
    <n v="0"/>
    <n v="67.085953878406713"/>
    <x v="1"/>
    <n v="192000"/>
    <n v="2862"/>
    <s v="no"/>
  </r>
  <r>
    <x v="193"/>
    <s v="Norm"/>
    <s v="Norm"/>
    <x v="4"/>
    <n v="7"/>
    <x v="0"/>
    <s v="2Story"/>
    <x v="0"/>
    <n v="75.988545402704759"/>
    <x v="0"/>
    <n v="5"/>
    <x v="0"/>
    <n v="2004"/>
    <n v="0"/>
    <m/>
    <n v="2004"/>
    <n v="0"/>
    <n v="970"/>
    <s v="no"/>
    <x v="0"/>
    <n v="970"/>
    <s v="no"/>
    <n v="739"/>
    <s v="no"/>
    <s v="2 Floors"/>
    <n v="0"/>
    <n v="1709"/>
    <x v="0"/>
    <x v="0"/>
    <n v="0"/>
    <n v="0"/>
    <n v="2"/>
    <n v="0"/>
    <n v="2"/>
    <x v="1"/>
    <n v="7"/>
    <x v="0"/>
    <s v="Gd"/>
    <x v="0"/>
    <n v="2"/>
    <s v="More"/>
    <n v="380"/>
    <x v="0"/>
    <x v="1"/>
    <n v="0"/>
    <n v="48.525569242254569"/>
    <x v="1"/>
    <n v="130000"/>
    <n v="2679"/>
    <s v="no"/>
  </r>
  <r>
    <x v="194"/>
    <s v="Norm"/>
    <s v="Norm"/>
    <x v="0"/>
    <n v="5"/>
    <x v="1"/>
    <s v="1Story"/>
    <x v="1"/>
    <n v="69.182127006168557"/>
    <x v="1"/>
    <n v="7"/>
    <x v="1"/>
    <n v="1972"/>
    <n v="0"/>
    <m/>
    <n v="1972"/>
    <n v="0"/>
    <n v="864"/>
    <s v="no"/>
    <x v="0"/>
    <n v="864"/>
    <s v="no"/>
    <n v="0"/>
    <s v="no"/>
    <s v="1 Floor"/>
    <n v="1"/>
    <n v="864"/>
    <x v="0"/>
    <x v="1"/>
    <n v="0"/>
    <n v="0"/>
    <n v="1"/>
    <n v="0"/>
    <n v="1"/>
    <x v="1"/>
    <n v="5"/>
    <x v="1"/>
    <s v="TA"/>
    <x v="1"/>
    <n v="1"/>
    <s v="Less"/>
    <n v="352"/>
    <x v="0"/>
    <x v="1"/>
    <n v="0"/>
    <n v="73.495370370370367"/>
    <x v="0"/>
    <n v="127000"/>
    <n v="1728"/>
    <s v="no"/>
  </r>
  <r>
    <x v="195"/>
    <s v="Norm"/>
    <s v="Norm"/>
    <x v="4"/>
    <n v="6"/>
    <x v="1"/>
    <s v="2Story"/>
    <x v="0"/>
    <n v="75.988545402704759"/>
    <x v="0"/>
    <n v="6"/>
    <x v="1"/>
    <n v="1976"/>
    <n v="0"/>
    <m/>
    <n v="1976"/>
    <n v="0"/>
    <n v="855"/>
    <s v="no"/>
    <x v="0"/>
    <n v="855"/>
    <s v="no"/>
    <n v="601"/>
    <s v="no"/>
    <s v="2 Floors"/>
    <n v="0"/>
    <n v="1456"/>
    <x v="0"/>
    <x v="1"/>
    <n v="0"/>
    <n v="0"/>
    <n v="2"/>
    <n v="1"/>
    <n v="3"/>
    <x v="0"/>
    <n v="7"/>
    <x v="0"/>
    <s v="TA"/>
    <x v="1"/>
    <n v="2"/>
    <s v="More"/>
    <n v="440"/>
    <x v="0"/>
    <x v="1"/>
    <n v="1"/>
    <n v="64.257897014279536"/>
    <x v="1"/>
    <n v="148500"/>
    <n v="2311"/>
    <s v="no"/>
  </r>
  <r>
    <x v="196"/>
    <s v="Norm"/>
    <s v="Norm"/>
    <x v="0"/>
    <n v="7"/>
    <x v="0"/>
    <s v="1Story"/>
    <x v="1"/>
    <n v="69.182127006168557"/>
    <x v="1"/>
    <n v="5"/>
    <x v="0"/>
    <n v="2007"/>
    <n v="0"/>
    <m/>
    <n v="2007"/>
    <n v="0"/>
    <n v="1726"/>
    <s v="no"/>
    <x v="1"/>
    <n v="1726"/>
    <s v="no"/>
    <n v="0"/>
    <s v="no"/>
    <s v="1 Floor"/>
    <n v="1"/>
    <n v="1726"/>
    <x v="0"/>
    <x v="0"/>
    <n v="1"/>
    <n v="0"/>
    <n v="2"/>
    <n v="0"/>
    <n v="3"/>
    <x v="0"/>
    <n v="8"/>
    <x v="0"/>
    <s v="Ex"/>
    <x v="0"/>
    <n v="3"/>
    <s v="More"/>
    <n v="786"/>
    <x v="0"/>
    <x v="0"/>
    <n v="1"/>
    <n v="90.345307068366168"/>
    <x v="0"/>
    <n v="311872"/>
    <n v="3452"/>
    <s v="no"/>
  </r>
  <r>
    <x v="197"/>
    <s v="Artery"/>
    <s v="Norm"/>
    <x v="0"/>
    <n v="8"/>
    <x v="0"/>
    <s v="2Story"/>
    <x v="0"/>
    <n v="75.988545402704759"/>
    <x v="0"/>
    <n v="4"/>
    <x v="0"/>
    <n v="1918"/>
    <n v="1"/>
    <m/>
    <n v="1990"/>
    <n v="0"/>
    <n v="1360"/>
    <s v="no"/>
    <x v="1"/>
    <n v="1360"/>
    <s v="no"/>
    <n v="1360"/>
    <s v="no"/>
    <s v="2 Floors"/>
    <n v="0"/>
    <n v="3112"/>
    <x v="1"/>
    <x v="0"/>
    <n v="1"/>
    <n v="1"/>
    <n v="2"/>
    <n v="0"/>
    <n v="4"/>
    <x v="0"/>
    <n v="8"/>
    <x v="0"/>
    <s v="Gd"/>
    <x v="0"/>
    <n v="2"/>
    <s v="More"/>
    <n v="795"/>
    <x v="0"/>
    <x v="0"/>
    <n v="1"/>
    <n v="52.549194991055458"/>
    <x v="1"/>
    <n v="235000"/>
    <n v="4472"/>
    <s v="no"/>
  </r>
  <r>
    <x v="198"/>
    <s v="Norm"/>
    <s v="Norm"/>
    <x v="0"/>
    <n v="6"/>
    <x v="1"/>
    <s v="2.5Fin"/>
    <x v="0"/>
    <n v="58.150706243707859"/>
    <x v="1"/>
    <n v="6"/>
    <x v="1"/>
    <n v="1912"/>
    <n v="1"/>
    <m/>
    <n v="1950"/>
    <n v="1"/>
    <n v="755"/>
    <s v="no"/>
    <x v="0"/>
    <n v="929"/>
    <s v="no"/>
    <n v="929"/>
    <s v="no"/>
    <s v="2 Floors"/>
    <n v="0"/>
    <n v="2229"/>
    <x v="0"/>
    <x v="0"/>
    <n v="0"/>
    <n v="0"/>
    <n v="1"/>
    <n v="0"/>
    <n v="1"/>
    <x v="1"/>
    <n v="8"/>
    <x v="0"/>
    <s v="TA"/>
    <x v="1"/>
    <n v="0"/>
    <s v="Less"/>
    <n v="0"/>
    <x v="0"/>
    <x v="1"/>
    <n v="0"/>
    <n v="34.852546916890077"/>
    <x v="1"/>
    <n v="104000"/>
    <n v="2984"/>
    <s v="no"/>
  </r>
  <r>
    <x v="199"/>
    <s v="Norm"/>
    <s v="Norm"/>
    <x v="0"/>
    <n v="8"/>
    <x v="0"/>
    <s v="1Story"/>
    <x v="1"/>
    <n v="69.182127006168557"/>
    <x v="1"/>
    <n v="5"/>
    <x v="0"/>
    <n v="2004"/>
    <n v="0"/>
    <m/>
    <n v="2005"/>
    <n v="0"/>
    <n v="1713"/>
    <s v="no"/>
    <x v="1"/>
    <n v="1713"/>
    <s v="no"/>
    <n v="0"/>
    <s v="no"/>
    <s v="1 Floor"/>
    <n v="0"/>
    <n v="1713"/>
    <x v="0"/>
    <x v="0"/>
    <n v="1"/>
    <n v="0"/>
    <n v="2"/>
    <n v="0"/>
    <n v="3"/>
    <x v="0"/>
    <n v="7"/>
    <x v="0"/>
    <s v="Ex"/>
    <x v="0"/>
    <n v="3"/>
    <s v="More"/>
    <n v="856"/>
    <x v="0"/>
    <x v="0"/>
    <n v="1"/>
    <n v="80.239346176298895"/>
    <x v="0"/>
    <n v="274900"/>
    <n v="3426"/>
    <s v="no"/>
  </r>
  <r>
    <x v="200"/>
    <s v="Norm"/>
    <s v="Norm"/>
    <x v="0"/>
    <n v="4"/>
    <x v="1"/>
    <s v="1Story"/>
    <x v="1"/>
    <n v="69.182127006168557"/>
    <x v="1"/>
    <n v="5"/>
    <x v="0"/>
    <n v="2003"/>
    <n v="0"/>
    <m/>
    <n v="2004"/>
    <n v="0"/>
    <n v="1121"/>
    <s v="no"/>
    <x v="1"/>
    <n v="1121"/>
    <s v="no"/>
    <n v="0"/>
    <s v="no"/>
    <s v="1 Floor"/>
    <n v="1"/>
    <n v="1121"/>
    <x v="0"/>
    <x v="1"/>
    <n v="0"/>
    <n v="0"/>
    <n v="2"/>
    <n v="0"/>
    <n v="2"/>
    <x v="1"/>
    <n v="5"/>
    <x v="1"/>
    <s v="TA"/>
    <x v="1"/>
    <n v="2"/>
    <s v="More"/>
    <n v="440"/>
    <x v="0"/>
    <x v="1"/>
    <n v="0"/>
    <n v="62.444246208742193"/>
    <x v="1"/>
    <n v="140000"/>
    <n v="2242"/>
    <s v="no"/>
  </r>
  <r>
    <x v="201"/>
    <s v="Norm"/>
    <s v="Norm"/>
    <x v="0"/>
    <n v="6"/>
    <x v="1"/>
    <s v="1Story"/>
    <x v="1"/>
    <n v="69.182127006168557"/>
    <x v="1"/>
    <n v="6"/>
    <x v="1"/>
    <n v="1977"/>
    <n v="0"/>
    <m/>
    <n v="1977"/>
    <n v="0"/>
    <n v="1196"/>
    <s v="no"/>
    <x v="1"/>
    <n v="1279"/>
    <s v="no"/>
    <n v="0"/>
    <s v="no"/>
    <s v="1 Floor"/>
    <n v="0"/>
    <n v="1279"/>
    <x v="0"/>
    <x v="1"/>
    <n v="0"/>
    <n v="1"/>
    <n v="2"/>
    <n v="0"/>
    <n v="3"/>
    <x v="0"/>
    <n v="6"/>
    <x v="0"/>
    <s v="TA"/>
    <x v="1"/>
    <n v="2"/>
    <s v="More"/>
    <n v="473"/>
    <x v="0"/>
    <x v="0"/>
    <n v="2"/>
    <n v="69.292929292929287"/>
    <x v="1"/>
    <n v="171500"/>
    <n v="2475"/>
    <s v="no"/>
  </r>
  <r>
    <x v="202"/>
    <s v="Artery"/>
    <s v="Norm"/>
    <x v="0"/>
    <n v="6"/>
    <x v="1"/>
    <s v="1.5Fin"/>
    <x v="1"/>
    <n v="59.315963337771507"/>
    <x v="1"/>
    <n v="6"/>
    <x v="1"/>
    <n v="1924"/>
    <n v="1"/>
    <m/>
    <n v="1950"/>
    <n v="1"/>
    <n v="617"/>
    <s v="no"/>
    <x v="0"/>
    <n v="865"/>
    <s v="no"/>
    <n v="445"/>
    <s v="no"/>
    <s v="2 Floors"/>
    <n v="0"/>
    <n v="1310"/>
    <x v="0"/>
    <x v="1"/>
    <n v="0"/>
    <n v="0"/>
    <n v="2"/>
    <n v="0"/>
    <n v="2"/>
    <x v="1"/>
    <n v="6"/>
    <x v="0"/>
    <s v="TA"/>
    <x v="1"/>
    <n v="1"/>
    <s v="Less"/>
    <n v="398"/>
    <x v="0"/>
    <x v="1"/>
    <n v="0"/>
    <n v="58.121432278152568"/>
    <x v="1"/>
    <n v="112000"/>
    <n v="1927"/>
    <s v="no"/>
  </r>
  <r>
    <x v="203"/>
    <s v="Norm"/>
    <s v="Norm"/>
    <x v="3"/>
    <n v="6"/>
    <x v="1"/>
    <s v="1Story"/>
    <x v="1"/>
    <n v="69.182127006168557"/>
    <x v="1"/>
    <n v="5"/>
    <x v="0"/>
    <n v="2004"/>
    <n v="0"/>
    <m/>
    <n v="2004"/>
    <n v="0"/>
    <n v="848"/>
    <s v="no"/>
    <x v="0"/>
    <n v="848"/>
    <s v="no"/>
    <n v="0"/>
    <s v="no"/>
    <s v="1 Floor"/>
    <n v="0"/>
    <n v="848"/>
    <x v="0"/>
    <x v="1"/>
    <n v="1"/>
    <n v="0"/>
    <n v="1"/>
    <n v="0"/>
    <n v="2"/>
    <x v="1"/>
    <n v="3"/>
    <x v="1"/>
    <s v="Gd"/>
    <x v="0"/>
    <n v="2"/>
    <s v="More"/>
    <n v="420"/>
    <x v="0"/>
    <x v="1"/>
    <n v="1"/>
    <n v="87.853773584905667"/>
    <x v="0"/>
    <n v="149000"/>
    <n v="1696"/>
    <s v="no"/>
  </r>
  <r>
    <x v="204"/>
    <s v="Norm"/>
    <s v="Norm"/>
    <x v="0"/>
    <n v="5"/>
    <x v="1"/>
    <s v="1.5Fin"/>
    <x v="1"/>
    <n v="59.315963337771507"/>
    <x v="1"/>
    <n v="7"/>
    <x v="1"/>
    <n v="1947"/>
    <n v="1"/>
    <m/>
    <n v="1950"/>
    <n v="1"/>
    <n v="720"/>
    <s v="no"/>
    <x v="0"/>
    <n v="720"/>
    <s v="no"/>
    <n v="564"/>
    <s v="no"/>
    <s v="2 Floors"/>
    <n v="1"/>
    <n v="1284"/>
    <x v="0"/>
    <x v="1"/>
    <n v="0"/>
    <n v="0"/>
    <n v="1"/>
    <n v="1"/>
    <n v="2"/>
    <x v="1"/>
    <n v="5"/>
    <x v="1"/>
    <s v="TA"/>
    <x v="1"/>
    <n v="1"/>
    <s v="Less"/>
    <n v="240"/>
    <x v="0"/>
    <x v="1"/>
    <n v="0"/>
    <n v="54.890219560878243"/>
    <x v="1"/>
    <n v="110000"/>
    <n v="2004"/>
    <s v="no"/>
  </r>
  <r>
    <x v="205"/>
    <s v="Norm"/>
    <s v="Norm"/>
    <x v="0"/>
    <n v="7"/>
    <x v="0"/>
    <s v="1Story"/>
    <x v="1"/>
    <n v="69.182127006168557"/>
    <x v="1"/>
    <n v="5"/>
    <x v="0"/>
    <n v="1990"/>
    <n v="0"/>
    <m/>
    <n v="1990"/>
    <n v="0"/>
    <n v="1424"/>
    <s v="no"/>
    <x v="1"/>
    <n v="1442"/>
    <s v="no"/>
    <n v="0"/>
    <s v="no"/>
    <s v="1 Floor"/>
    <n v="0"/>
    <n v="1442"/>
    <x v="0"/>
    <x v="1"/>
    <n v="0"/>
    <n v="0"/>
    <n v="2"/>
    <n v="0"/>
    <n v="2"/>
    <x v="1"/>
    <n v="5"/>
    <x v="1"/>
    <s v="TA"/>
    <x v="1"/>
    <n v="2"/>
    <s v="More"/>
    <n v="500"/>
    <x v="0"/>
    <x v="0"/>
    <n v="0"/>
    <n v="62.979762735519891"/>
    <x v="1"/>
    <n v="180500"/>
    <n v="2866"/>
    <s v="no"/>
  </r>
  <r>
    <x v="206"/>
    <s v="RRAe"/>
    <s v="Norm"/>
    <x v="0"/>
    <n v="5"/>
    <x v="1"/>
    <s v="1Story"/>
    <x v="1"/>
    <n v="69.182127006168557"/>
    <x v="1"/>
    <n v="5"/>
    <x v="0"/>
    <n v="1962"/>
    <n v="0"/>
    <m/>
    <n v="1962"/>
    <n v="0"/>
    <n v="1140"/>
    <s v="no"/>
    <x v="1"/>
    <n v="1696"/>
    <s v="no"/>
    <n v="0"/>
    <s v="no"/>
    <s v="1 Floor"/>
    <n v="1"/>
    <n v="1696"/>
    <x v="0"/>
    <x v="0"/>
    <n v="0"/>
    <n v="0"/>
    <n v="1"/>
    <n v="1"/>
    <n v="2"/>
    <x v="1"/>
    <n v="8"/>
    <x v="0"/>
    <s v="TA"/>
    <x v="1"/>
    <n v="1"/>
    <s v="Less"/>
    <n v="349"/>
    <x v="0"/>
    <x v="1"/>
    <n v="1"/>
    <n v="50.740479548660083"/>
    <x v="1"/>
    <n v="143900"/>
    <n v="2836"/>
    <s v="no"/>
  </r>
  <r>
    <x v="207"/>
    <s v="Norm"/>
    <s v="Norm"/>
    <x v="0"/>
    <n v="4"/>
    <x v="1"/>
    <s v="1Story"/>
    <x v="1"/>
    <n v="69.182127006168557"/>
    <x v="1"/>
    <n v="5"/>
    <x v="0"/>
    <n v="1960"/>
    <n v="0"/>
    <m/>
    <n v="1960"/>
    <n v="1"/>
    <n v="1100"/>
    <s v="no"/>
    <x v="1"/>
    <n v="1100"/>
    <s v="no"/>
    <n v="0"/>
    <s v="no"/>
    <s v="1 Floor"/>
    <n v="0"/>
    <n v="1100"/>
    <x v="0"/>
    <x v="1"/>
    <n v="1"/>
    <n v="0"/>
    <n v="1"/>
    <n v="0"/>
    <n v="2"/>
    <x v="1"/>
    <n v="6"/>
    <x v="0"/>
    <s v="TA"/>
    <x v="1"/>
    <n v="1"/>
    <s v="Less"/>
    <n v="312"/>
    <x v="0"/>
    <x v="1"/>
    <n v="1"/>
    <n v="64.090909090909093"/>
    <x v="1"/>
    <n v="141000"/>
    <n v="2200"/>
    <s v="no"/>
  </r>
  <r>
    <x v="208"/>
    <s v="Norm"/>
    <s v="Norm"/>
    <x v="0"/>
    <n v="7"/>
    <x v="0"/>
    <s v="2Story"/>
    <x v="0"/>
    <n v="75.988545402704759"/>
    <x v="0"/>
    <n v="5"/>
    <x v="0"/>
    <n v="1988"/>
    <n v="0"/>
    <m/>
    <n v="1989"/>
    <n v="0"/>
    <n v="1157"/>
    <s v="no"/>
    <x v="1"/>
    <n v="1180"/>
    <s v="no"/>
    <n v="882"/>
    <s v="no"/>
    <s v="2 Floors"/>
    <n v="0"/>
    <n v="2062"/>
    <x v="0"/>
    <x v="0"/>
    <n v="1"/>
    <n v="0"/>
    <n v="2"/>
    <n v="1"/>
    <n v="4"/>
    <x v="0"/>
    <n v="7"/>
    <x v="0"/>
    <s v="TA"/>
    <x v="1"/>
    <n v="2"/>
    <s v="More"/>
    <n v="454"/>
    <x v="0"/>
    <x v="1"/>
    <n v="1"/>
    <n v="86.051568810189494"/>
    <x v="0"/>
    <n v="277000"/>
    <n v="3219"/>
    <s v="no"/>
  </r>
  <r>
    <x v="209"/>
    <s v="Norm"/>
    <s v="Norm"/>
    <x v="0"/>
    <n v="6"/>
    <x v="1"/>
    <s v="1Story"/>
    <x v="1"/>
    <n v="69.182127006168557"/>
    <x v="1"/>
    <n v="7"/>
    <x v="1"/>
    <n v="1964"/>
    <n v="0"/>
    <m/>
    <n v="1964"/>
    <n v="0"/>
    <n v="1092"/>
    <s v="no"/>
    <x v="1"/>
    <n v="1092"/>
    <s v="no"/>
    <n v="0"/>
    <s v="no"/>
    <s v="1 Floor"/>
    <n v="1"/>
    <n v="1092"/>
    <x v="0"/>
    <x v="1"/>
    <n v="1"/>
    <n v="0"/>
    <n v="1"/>
    <n v="0"/>
    <n v="2"/>
    <x v="1"/>
    <n v="6"/>
    <x v="0"/>
    <s v="TA"/>
    <x v="1"/>
    <n v="2"/>
    <s v="More"/>
    <n v="504"/>
    <x v="0"/>
    <x v="0"/>
    <n v="0"/>
    <n v="66.391941391941387"/>
    <x v="1"/>
    <n v="145000"/>
    <n v="2184"/>
    <s v="no"/>
  </r>
  <r>
    <x v="210"/>
    <s v="Norm"/>
    <s v="Norm"/>
    <x v="0"/>
    <n v="5"/>
    <x v="1"/>
    <s v="1Story"/>
    <x v="1"/>
    <n v="69.182127006168557"/>
    <x v="1"/>
    <n v="6"/>
    <x v="1"/>
    <n v="1925"/>
    <n v="1"/>
    <m/>
    <n v="1950"/>
    <n v="1"/>
    <n v="864"/>
    <s v="no"/>
    <x v="0"/>
    <n v="864"/>
    <s v="no"/>
    <n v="0"/>
    <s v="no"/>
    <s v="1 Floor"/>
    <n v="1"/>
    <n v="864"/>
    <x v="0"/>
    <x v="1"/>
    <n v="1"/>
    <n v="0"/>
    <n v="1"/>
    <n v="0"/>
    <n v="2"/>
    <x v="1"/>
    <n v="5"/>
    <x v="1"/>
    <s v="TA"/>
    <x v="1"/>
    <n v="0"/>
    <s v="Less"/>
    <n v="0"/>
    <x v="0"/>
    <x v="1"/>
    <n v="0"/>
    <n v="56.712962962962962"/>
    <x v="1"/>
    <n v="98000"/>
    <n v="1728"/>
    <s v="no"/>
  </r>
  <r>
    <x v="211"/>
    <s v="Norm"/>
    <s v="Norm"/>
    <x v="0"/>
    <n v="6"/>
    <x v="1"/>
    <s v="1Story"/>
    <x v="1"/>
    <n v="69.182127006168557"/>
    <x v="1"/>
    <n v="5"/>
    <x v="0"/>
    <n v="2009"/>
    <n v="0"/>
    <m/>
    <n v="2009"/>
    <n v="0"/>
    <n v="1212"/>
    <s v="no"/>
    <x v="1"/>
    <n v="1212"/>
    <s v="no"/>
    <n v="0"/>
    <s v="no"/>
    <s v="1 Floor"/>
    <n v="0"/>
    <n v="1212"/>
    <x v="0"/>
    <x v="1"/>
    <n v="0"/>
    <n v="0"/>
    <n v="2"/>
    <n v="0"/>
    <n v="2"/>
    <x v="1"/>
    <n v="6"/>
    <x v="0"/>
    <s v="Gd"/>
    <x v="0"/>
    <n v="2"/>
    <s v="More"/>
    <n v="460"/>
    <x v="0"/>
    <x v="1"/>
    <n v="0"/>
    <n v="76.732673267326732"/>
    <x v="0"/>
    <n v="186000"/>
    <n v="2424"/>
    <s v="no"/>
  </r>
  <r>
    <x v="212"/>
    <s v="Norm"/>
    <s v="Norm"/>
    <x v="0"/>
    <n v="7"/>
    <x v="0"/>
    <s v="2Story"/>
    <x v="0"/>
    <n v="75.988545402704759"/>
    <x v="0"/>
    <n v="5"/>
    <x v="0"/>
    <n v="2009"/>
    <n v="0"/>
    <m/>
    <n v="2009"/>
    <n v="0"/>
    <n v="900"/>
    <s v="no"/>
    <x v="0"/>
    <n v="932"/>
    <s v="no"/>
    <n v="920"/>
    <s v="no"/>
    <s v="2 Floors"/>
    <n v="0"/>
    <n v="1852"/>
    <x v="0"/>
    <x v="0"/>
    <n v="1"/>
    <n v="0"/>
    <n v="2"/>
    <n v="1"/>
    <n v="4"/>
    <x v="0"/>
    <n v="7"/>
    <x v="0"/>
    <s v="Gd"/>
    <x v="0"/>
    <n v="2"/>
    <s v="More"/>
    <n v="644"/>
    <x v="0"/>
    <x v="0"/>
    <n v="1"/>
    <n v="91.816133720930239"/>
    <x v="0"/>
    <n v="252678"/>
    <n v="2752"/>
    <s v="no"/>
  </r>
  <r>
    <x v="213"/>
    <s v="Norm"/>
    <s v="Norm"/>
    <x v="0"/>
    <n v="5"/>
    <x v="1"/>
    <s v="1Story"/>
    <x v="1"/>
    <n v="69.182127006168557"/>
    <x v="1"/>
    <n v="5"/>
    <x v="0"/>
    <n v="1995"/>
    <n v="0"/>
    <m/>
    <n v="1995"/>
    <n v="0"/>
    <n v="990"/>
    <s v="no"/>
    <x v="0"/>
    <n v="990"/>
    <s v="no"/>
    <n v="0"/>
    <s v="no"/>
    <s v="1 Floor"/>
    <n v="1"/>
    <n v="990"/>
    <x v="0"/>
    <x v="1"/>
    <n v="0"/>
    <n v="1"/>
    <n v="1"/>
    <n v="0"/>
    <n v="2"/>
    <x v="1"/>
    <n v="5"/>
    <x v="1"/>
    <s v="TA"/>
    <x v="1"/>
    <n v="2"/>
    <s v="More"/>
    <n v="576"/>
    <x v="0"/>
    <x v="0"/>
    <n v="0"/>
    <n v="78.787878787878782"/>
    <x v="0"/>
    <n v="156000"/>
    <n v="1980"/>
    <s v="no"/>
  </r>
  <r>
    <x v="214"/>
    <s v="Norm"/>
    <s v="Norm"/>
    <x v="0"/>
    <n v="6"/>
    <x v="1"/>
    <s v="2Story"/>
    <x v="0"/>
    <n v="75.988545402704759"/>
    <x v="0"/>
    <n v="7"/>
    <x v="1"/>
    <n v="1977"/>
    <n v="0"/>
    <m/>
    <n v="1977"/>
    <n v="0"/>
    <n v="689"/>
    <s v="no"/>
    <x v="0"/>
    <n v="689"/>
    <s v="no"/>
    <n v="703"/>
    <s v="no"/>
    <s v="2 Floors"/>
    <n v="1"/>
    <n v="1392"/>
    <x v="0"/>
    <x v="1"/>
    <n v="0"/>
    <n v="0"/>
    <n v="1"/>
    <n v="1"/>
    <n v="2"/>
    <x v="1"/>
    <n v="6"/>
    <x v="0"/>
    <s v="TA"/>
    <x v="1"/>
    <n v="1"/>
    <s v="Less"/>
    <n v="299"/>
    <x v="0"/>
    <x v="1"/>
    <n v="0"/>
    <n v="77.727054300816917"/>
    <x v="0"/>
    <n v="161750"/>
    <n v="2081"/>
    <s v="no"/>
  </r>
  <r>
    <x v="215"/>
    <s v="Norm"/>
    <s v="Norm"/>
    <x v="0"/>
    <n v="5"/>
    <x v="1"/>
    <s v="1Story"/>
    <x v="1"/>
    <n v="69.182127006168557"/>
    <x v="1"/>
    <n v="6"/>
    <x v="1"/>
    <n v="1957"/>
    <n v="0"/>
    <m/>
    <n v="1996"/>
    <n v="0"/>
    <n v="1070"/>
    <s v="no"/>
    <x v="1"/>
    <n v="1236"/>
    <s v="no"/>
    <n v="0"/>
    <s v="no"/>
    <s v="1 Floor"/>
    <n v="0"/>
    <n v="1236"/>
    <x v="0"/>
    <x v="1"/>
    <n v="0"/>
    <n v="1"/>
    <n v="1"/>
    <n v="0"/>
    <n v="2"/>
    <x v="1"/>
    <n v="6"/>
    <x v="0"/>
    <s v="Gd"/>
    <x v="0"/>
    <n v="1"/>
    <s v="Less"/>
    <n v="447"/>
    <x v="0"/>
    <x v="1"/>
    <n v="1"/>
    <n v="58.304423243712058"/>
    <x v="1"/>
    <n v="134450"/>
    <n v="2306"/>
    <s v="no"/>
  </r>
  <r>
    <x v="216"/>
    <s v="Norm"/>
    <s v="Norm"/>
    <x v="0"/>
    <n v="7"/>
    <x v="0"/>
    <s v="1Story"/>
    <x v="1"/>
    <n v="69.182127006168557"/>
    <x v="1"/>
    <n v="5"/>
    <x v="0"/>
    <n v="2004"/>
    <n v="0"/>
    <m/>
    <n v="2004"/>
    <n v="0"/>
    <n v="1436"/>
    <s v="no"/>
    <x v="1"/>
    <n v="1436"/>
    <s v="no"/>
    <n v="0"/>
    <s v="no"/>
    <s v="1 Floor"/>
    <n v="0"/>
    <n v="1436"/>
    <x v="0"/>
    <x v="1"/>
    <n v="1"/>
    <n v="0"/>
    <n v="2"/>
    <n v="0"/>
    <n v="3"/>
    <x v="0"/>
    <n v="8"/>
    <x v="0"/>
    <s v="Gd"/>
    <x v="0"/>
    <n v="2"/>
    <s v="More"/>
    <n v="484"/>
    <x v="0"/>
    <x v="0"/>
    <n v="0"/>
    <n v="73.119777158774369"/>
    <x v="0"/>
    <n v="210000"/>
    <n v="2872"/>
    <s v="no"/>
  </r>
  <r>
    <x v="217"/>
    <s v="Norm"/>
    <s v="Norm"/>
    <x v="0"/>
    <n v="4"/>
    <x v="1"/>
    <s v="2Story"/>
    <x v="0"/>
    <n v="75.988545402704759"/>
    <x v="0"/>
    <n v="4"/>
    <x v="0"/>
    <n v="1925"/>
    <n v="1"/>
    <m/>
    <n v="1950"/>
    <n v="1"/>
    <n v="686"/>
    <s v="no"/>
    <x v="0"/>
    <n v="810"/>
    <s v="no"/>
    <n v="518"/>
    <s v="no"/>
    <s v="2 Floors"/>
    <n v="1"/>
    <n v="1328"/>
    <x v="0"/>
    <x v="1"/>
    <n v="0"/>
    <n v="0"/>
    <n v="1"/>
    <n v="0"/>
    <n v="1"/>
    <x v="1"/>
    <n v="8"/>
    <x v="0"/>
    <s v="TA"/>
    <x v="1"/>
    <n v="1"/>
    <s v="Less"/>
    <n v="210"/>
    <x v="0"/>
    <x v="1"/>
    <n v="0"/>
    <n v="53.128103277060575"/>
    <x v="1"/>
    <n v="107000"/>
    <n v="2014"/>
    <s v="no"/>
  </r>
  <r>
    <x v="218"/>
    <s v="Norm"/>
    <s v="Norm"/>
    <x v="0"/>
    <n v="7"/>
    <x v="0"/>
    <s v="1.5Fin"/>
    <x v="1"/>
    <n v="59.315963337771507"/>
    <x v="1"/>
    <n v="9"/>
    <x v="1"/>
    <n v="1939"/>
    <n v="1"/>
    <m/>
    <n v="2006"/>
    <n v="0"/>
    <n v="798"/>
    <s v="no"/>
    <x v="0"/>
    <n v="1137"/>
    <s v="no"/>
    <n v="817"/>
    <s v="no"/>
    <s v="2 Floors"/>
    <n v="1"/>
    <n v="1954"/>
    <x v="0"/>
    <x v="0"/>
    <n v="0"/>
    <n v="1"/>
    <n v="1"/>
    <n v="1"/>
    <n v="3"/>
    <x v="0"/>
    <n v="8"/>
    <x v="0"/>
    <s v="Gd"/>
    <x v="0"/>
    <n v="2"/>
    <s v="More"/>
    <n v="431"/>
    <x v="0"/>
    <x v="1"/>
    <n v="2"/>
    <n v="113.19040697674419"/>
    <x v="0"/>
    <n v="311500"/>
    <n v="2752"/>
    <s v="no"/>
  </r>
  <r>
    <x v="219"/>
    <s v="Norm"/>
    <s v="Norm"/>
    <x v="3"/>
    <n v="7"/>
    <x v="0"/>
    <s v="1Story"/>
    <x v="1"/>
    <n v="69.182127006168557"/>
    <x v="1"/>
    <n v="5"/>
    <x v="0"/>
    <n v="2005"/>
    <n v="0"/>
    <m/>
    <n v="2006"/>
    <n v="0"/>
    <n v="1248"/>
    <s v="no"/>
    <x v="1"/>
    <n v="1248"/>
    <s v="no"/>
    <n v="0"/>
    <s v="no"/>
    <s v="1 Floor"/>
    <n v="1"/>
    <n v="1248"/>
    <x v="0"/>
    <x v="1"/>
    <n v="0"/>
    <n v="0"/>
    <n v="2"/>
    <n v="0"/>
    <n v="2"/>
    <x v="1"/>
    <n v="5"/>
    <x v="1"/>
    <s v="Gd"/>
    <x v="0"/>
    <n v="2"/>
    <s v="More"/>
    <n v="438"/>
    <x v="0"/>
    <x v="1"/>
    <n v="0"/>
    <n v="67.003205128205124"/>
    <x v="1"/>
    <n v="167240"/>
    <n v="2496"/>
    <s v="no"/>
  </r>
  <r>
    <x v="220"/>
    <s v="Norm"/>
    <s v="Norm"/>
    <x v="0"/>
    <n v="7"/>
    <x v="0"/>
    <s v="1Story"/>
    <x v="1"/>
    <n v="69.182127006168557"/>
    <x v="1"/>
    <n v="5"/>
    <x v="0"/>
    <n v="2006"/>
    <n v="0"/>
    <m/>
    <n v="2006"/>
    <n v="0"/>
    <n v="1498"/>
    <s v="no"/>
    <x v="1"/>
    <n v="1498"/>
    <s v="no"/>
    <n v="0"/>
    <s v="no"/>
    <s v="1 Floor"/>
    <n v="0"/>
    <n v="1498"/>
    <x v="0"/>
    <x v="1"/>
    <n v="0"/>
    <n v="0"/>
    <n v="2"/>
    <n v="0"/>
    <n v="2"/>
    <x v="1"/>
    <n v="5"/>
    <x v="1"/>
    <s v="Gd"/>
    <x v="0"/>
    <n v="2"/>
    <s v="More"/>
    <n v="675"/>
    <x v="0"/>
    <x v="0"/>
    <n v="0"/>
    <n v="68.391188251001338"/>
    <x v="1"/>
    <n v="204900"/>
    <n v="2996"/>
    <s v="no"/>
  </r>
  <r>
    <x v="221"/>
    <s v="Norm"/>
    <s v="Norm"/>
    <x v="0"/>
    <n v="6"/>
    <x v="1"/>
    <s v="2Story"/>
    <x v="0"/>
    <n v="75.988545402704759"/>
    <x v="0"/>
    <n v="5"/>
    <x v="0"/>
    <n v="2002"/>
    <n v="0"/>
    <m/>
    <n v="2002"/>
    <n v="0"/>
    <n v="1010"/>
    <s v="no"/>
    <x v="0"/>
    <n v="1010"/>
    <s v="no"/>
    <n v="1257"/>
    <s v="no"/>
    <s v="2 Floors"/>
    <n v="0"/>
    <n v="2267"/>
    <x v="0"/>
    <x v="0"/>
    <n v="0"/>
    <n v="0"/>
    <n v="2"/>
    <n v="1"/>
    <n v="3"/>
    <x v="0"/>
    <n v="8"/>
    <x v="0"/>
    <s v="Gd"/>
    <x v="0"/>
    <n v="2"/>
    <s v="More"/>
    <n v="390"/>
    <x v="0"/>
    <x v="1"/>
    <n v="1"/>
    <n v="61.031431187061337"/>
    <x v="1"/>
    <n v="200000"/>
    <n v="3277"/>
    <s v="no"/>
  </r>
  <r>
    <x v="222"/>
    <s v="RRAn"/>
    <s v="Norm"/>
    <x v="0"/>
    <n v="6"/>
    <x v="1"/>
    <s v="2Story"/>
    <x v="0"/>
    <n v="75.988545402704759"/>
    <x v="0"/>
    <n v="6"/>
    <x v="1"/>
    <n v="1975"/>
    <n v="0"/>
    <m/>
    <n v="1975"/>
    <n v="0"/>
    <n v="713"/>
    <s v="no"/>
    <x v="0"/>
    <n v="811"/>
    <s v="no"/>
    <n v="741"/>
    <s v="no"/>
    <s v="2 Floors"/>
    <n v="0"/>
    <n v="1552"/>
    <x v="0"/>
    <x v="0"/>
    <n v="1"/>
    <n v="0"/>
    <n v="2"/>
    <n v="1"/>
    <n v="4"/>
    <x v="0"/>
    <n v="6"/>
    <x v="0"/>
    <s v="TA"/>
    <x v="1"/>
    <n v="2"/>
    <s v="More"/>
    <n v="434"/>
    <x v="0"/>
    <x v="1"/>
    <n v="1"/>
    <n v="79.42604856512142"/>
    <x v="0"/>
    <n v="179900"/>
    <n v="2265"/>
    <s v="no"/>
  </r>
  <r>
    <x v="223"/>
    <s v="Norm"/>
    <s v="Norm"/>
    <x v="0"/>
    <n v="4"/>
    <x v="1"/>
    <s v="1Story"/>
    <x v="1"/>
    <n v="69.182127006168557"/>
    <x v="1"/>
    <n v="6"/>
    <x v="1"/>
    <n v="1971"/>
    <n v="0"/>
    <m/>
    <n v="1971"/>
    <n v="0"/>
    <n v="864"/>
    <s v="no"/>
    <x v="0"/>
    <n v="864"/>
    <s v="no"/>
    <n v="0"/>
    <s v="no"/>
    <s v="1 Floor"/>
    <n v="1"/>
    <n v="864"/>
    <x v="0"/>
    <x v="1"/>
    <n v="0"/>
    <n v="0"/>
    <n v="1"/>
    <n v="0"/>
    <n v="1"/>
    <x v="1"/>
    <n v="4"/>
    <x v="1"/>
    <s v="TA"/>
    <x v="1"/>
    <n v="2"/>
    <s v="More"/>
    <n v="576"/>
    <x v="0"/>
    <x v="0"/>
    <n v="0"/>
    <n v="56.13425925925926"/>
    <x v="1"/>
    <n v="97000"/>
    <n v="1728"/>
    <s v="no"/>
  </r>
  <r>
    <x v="224"/>
    <s v="Norm"/>
    <s v="Norm"/>
    <x v="0"/>
    <n v="10"/>
    <x v="0"/>
    <s v="1Story"/>
    <x v="1"/>
    <n v="69.182127006168557"/>
    <x v="1"/>
    <n v="5"/>
    <x v="0"/>
    <n v="2003"/>
    <n v="0"/>
    <m/>
    <n v="2003"/>
    <n v="0"/>
    <n v="2392"/>
    <s v="yes"/>
    <x v="1"/>
    <n v="2392"/>
    <s v="yes"/>
    <n v="0"/>
    <s v="no"/>
    <s v="1 Floor"/>
    <n v="1"/>
    <n v="2392"/>
    <x v="0"/>
    <x v="0"/>
    <n v="0"/>
    <n v="0"/>
    <n v="2"/>
    <n v="0"/>
    <n v="2"/>
    <x v="1"/>
    <n v="8"/>
    <x v="0"/>
    <s v="Ex"/>
    <x v="0"/>
    <n v="3"/>
    <s v="More"/>
    <n v="968"/>
    <x v="1"/>
    <x v="0"/>
    <n v="1"/>
    <n v="80.737876254180605"/>
    <x v="0"/>
    <n v="386250"/>
    <n v="4784"/>
    <s v="yes"/>
  </r>
  <r>
    <x v="225"/>
    <s v="Norm"/>
    <s v="Norm"/>
    <x v="4"/>
    <n v="5"/>
    <x v="1"/>
    <s v="2Story"/>
    <x v="0"/>
    <n v="75.988545402704759"/>
    <x v="0"/>
    <n v="5"/>
    <x v="0"/>
    <n v="1971"/>
    <n v="0"/>
    <m/>
    <n v="1971"/>
    <n v="0"/>
    <n v="630"/>
    <s v="no"/>
    <x v="0"/>
    <n v="630"/>
    <s v="no"/>
    <n v="672"/>
    <s v="no"/>
    <s v="2 Floors"/>
    <n v="0"/>
    <n v="1302"/>
    <x v="0"/>
    <x v="1"/>
    <n v="0"/>
    <n v="0"/>
    <n v="2"/>
    <n v="1"/>
    <n v="3"/>
    <x v="0"/>
    <n v="6"/>
    <x v="0"/>
    <s v="TA"/>
    <x v="1"/>
    <n v="1"/>
    <s v="Less"/>
    <n v="280"/>
    <x v="0"/>
    <x v="1"/>
    <n v="0"/>
    <n v="57.971014492753625"/>
    <x v="1"/>
    <n v="112000"/>
    <n v="1932"/>
    <s v="no"/>
  </r>
  <r>
    <x v="226"/>
    <s v="Norm"/>
    <s v="Norm"/>
    <x v="0"/>
    <n v="7"/>
    <x v="0"/>
    <s v="2Story"/>
    <x v="0"/>
    <n v="75.988545402704759"/>
    <x v="0"/>
    <n v="5"/>
    <x v="0"/>
    <n v="1995"/>
    <n v="0"/>
    <m/>
    <n v="1995"/>
    <n v="0"/>
    <n v="1203"/>
    <s v="no"/>
    <x v="1"/>
    <n v="1214"/>
    <s v="no"/>
    <n v="1306"/>
    <s v="no"/>
    <s v="2 Floors"/>
    <n v="1"/>
    <n v="2520"/>
    <x v="0"/>
    <x v="0"/>
    <n v="0"/>
    <n v="0"/>
    <n v="2"/>
    <n v="1"/>
    <n v="3"/>
    <x v="0"/>
    <n v="9"/>
    <x v="0"/>
    <s v="Gd"/>
    <x v="0"/>
    <n v="3"/>
    <s v="More"/>
    <n v="721"/>
    <x v="0"/>
    <x v="0"/>
    <n v="1"/>
    <n v="77.894171367177009"/>
    <x v="0"/>
    <n v="290000"/>
    <n v="3723"/>
    <s v="no"/>
  </r>
  <r>
    <x v="227"/>
    <s v="Norm"/>
    <s v="Norm"/>
    <x v="4"/>
    <n v="6"/>
    <x v="1"/>
    <s v="2Story"/>
    <x v="0"/>
    <n v="75.988545402704759"/>
    <x v="0"/>
    <n v="6"/>
    <x v="1"/>
    <n v="1970"/>
    <n v="0"/>
    <m/>
    <n v="1970"/>
    <n v="0"/>
    <n v="483"/>
    <s v="no"/>
    <x v="0"/>
    <n v="483"/>
    <s v="no"/>
    <n v="504"/>
    <s v="no"/>
    <s v="2 Floors"/>
    <n v="1"/>
    <n v="987"/>
    <x v="0"/>
    <x v="1"/>
    <n v="0"/>
    <n v="0"/>
    <n v="1"/>
    <n v="1"/>
    <n v="2"/>
    <x v="1"/>
    <n v="5"/>
    <x v="1"/>
    <s v="TA"/>
    <x v="1"/>
    <n v="1"/>
    <s v="Less"/>
    <n v="280"/>
    <x v="0"/>
    <x v="1"/>
    <n v="0"/>
    <n v="72.10884353741497"/>
    <x v="0"/>
    <n v="106000"/>
    <n v="1470"/>
    <s v="no"/>
  </r>
  <r>
    <x v="228"/>
    <s v="Feedr"/>
    <s v="Norm"/>
    <x v="0"/>
    <n v="5"/>
    <x v="1"/>
    <s v="1Story"/>
    <x v="1"/>
    <n v="69.182127006168557"/>
    <x v="1"/>
    <n v="5"/>
    <x v="0"/>
    <n v="1967"/>
    <n v="0"/>
    <m/>
    <n v="1967"/>
    <n v="0"/>
    <n v="912"/>
    <s v="no"/>
    <x v="0"/>
    <n v="912"/>
    <s v="no"/>
    <n v="0"/>
    <s v="no"/>
    <s v="1 Floor"/>
    <n v="0"/>
    <n v="912"/>
    <x v="0"/>
    <x v="1"/>
    <n v="0"/>
    <n v="0"/>
    <n v="1"/>
    <n v="0"/>
    <n v="1"/>
    <x v="1"/>
    <n v="5"/>
    <x v="1"/>
    <s v="TA"/>
    <x v="1"/>
    <n v="1"/>
    <s v="Less"/>
    <n v="336"/>
    <x v="0"/>
    <x v="1"/>
    <n v="1"/>
    <n v="68.530701754385959"/>
    <x v="1"/>
    <n v="125000"/>
    <n v="1824"/>
    <s v="no"/>
  </r>
  <r>
    <x v="229"/>
    <s v="Norm"/>
    <s v="Norm"/>
    <x v="3"/>
    <n v="7"/>
    <x v="0"/>
    <s v="1Story"/>
    <x v="1"/>
    <n v="69.182127006168557"/>
    <x v="1"/>
    <n v="5"/>
    <x v="0"/>
    <n v="2005"/>
    <n v="0"/>
    <m/>
    <n v="2006"/>
    <n v="0"/>
    <n v="1373"/>
    <s v="no"/>
    <x v="1"/>
    <n v="1555"/>
    <s v="no"/>
    <n v="0"/>
    <s v="no"/>
    <s v="1 Floor"/>
    <n v="1"/>
    <n v="1555"/>
    <x v="0"/>
    <x v="0"/>
    <n v="0"/>
    <n v="0"/>
    <n v="2"/>
    <n v="0"/>
    <n v="2"/>
    <x v="1"/>
    <n v="7"/>
    <x v="0"/>
    <s v="Gd"/>
    <x v="0"/>
    <n v="2"/>
    <s v="More"/>
    <n v="430"/>
    <x v="0"/>
    <x v="1"/>
    <n v="1"/>
    <n v="65.744535519125677"/>
    <x v="1"/>
    <n v="192500"/>
    <n v="2928"/>
    <s v="no"/>
  </r>
  <r>
    <x v="230"/>
    <s v="Norm"/>
    <s v="Norm"/>
    <x v="0"/>
    <n v="6"/>
    <x v="1"/>
    <s v="1Story"/>
    <x v="1"/>
    <n v="69.182127006168557"/>
    <x v="1"/>
    <n v="6"/>
    <x v="1"/>
    <n v="1959"/>
    <n v="0"/>
    <m/>
    <n v="1959"/>
    <n v="1"/>
    <n v="1194"/>
    <s v="no"/>
    <x v="1"/>
    <n v="1194"/>
    <s v="no"/>
    <n v="0"/>
    <s v="no"/>
    <s v="1 Floor"/>
    <n v="0"/>
    <n v="1194"/>
    <x v="0"/>
    <x v="1"/>
    <n v="1"/>
    <n v="0"/>
    <n v="1"/>
    <n v="0"/>
    <n v="2"/>
    <x v="1"/>
    <n v="6"/>
    <x v="0"/>
    <s v="TA"/>
    <x v="1"/>
    <n v="1"/>
    <s v="Less"/>
    <n v="312"/>
    <x v="0"/>
    <x v="1"/>
    <n v="0"/>
    <n v="61.976549413735341"/>
    <x v="1"/>
    <n v="148000"/>
    <n v="2388"/>
    <s v="no"/>
  </r>
  <r>
    <x v="231"/>
    <s v="Norm"/>
    <s v="Norm"/>
    <x v="0"/>
    <n v="8"/>
    <x v="0"/>
    <s v="2Story"/>
    <x v="0"/>
    <n v="75.988545402704759"/>
    <x v="0"/>
    <n v="5"/>
    <x v="0"/>
    <n v="1995"/>
    <n v="0"/>
    <m/>
    <n v="1996"/>
    <n v="0"/>
    <n v="1462"/>
    <s v="no"/>
    <x v="1"/>
    <n v="1490"/>
    <s v="no"/>
    <n v="1304"/>
    <s v="no"/>
    <s v="2 Floors"/>
    <n v="1"/>
    <n v="2794"/>
    <x v="1"/>
    <x v="0"/>
    <n v="1"/>
    <n v="0"/>
    <n v="2"/>
    <n v="1"/>
    <n v="4"/>
    <x v="0"/>
    <n v="9"/>
    <x v="0"/>
    <s v="Ex"/>
    <x v="0"/>
    <n v="3"/>
    <s v="More"/>
    <n v="810"/>
    <x v="0"/>
    <x v="0"/>
    <n v="1"/>
    <n v="94.689849624060145"/>
    <x v="0"/>
    <n v="403000"/>
    <n v="4256"/>
    <s v="no"/>
  </r>
  <r>
    <x v="232"/>
    <s v="Norm"/>
    <s v="Norm"/>
    <x v="4"/>
    <n v="6"/>
    <x v="1"/>
    <s v="2Story"/>
    <x v="0"/>
    <n v="75.988545402704759"/>
    <x v="0"/>
    <n v="5"/>
    <x v="0"/>
    <n v="1972"/>
    <n v="0"/>
    <m/>
    <n v="1972"/>
    <n v="0"/>
    <n v="483"/>
    <s v="no"/>
    <x v="0"/>
    <n v="483"/>
    <s v="no"/>
    <n v="504"/>
    <s v="no"/>
    <s v="2 Floors"/>
    <n v="0"/>
    <n v="987"/>
    <x v="0"/>
    <x v="1"/>
    <n v="0"/>
    <n v="0"/>
    <n v="1"/>
    <n v="1"/>
    <n v="2"/>
    <x v="1"/>
    <n v="5"/>
    <x v="1"/>
    <s v="TA"/>
    <x v="1"/>
    <n v="1"/>
    <s v="Less"/>
    <n v="288"/>
    <x v="0"/>
    <x v="1"/>
    <n v="1"/>
    <n v="64.285714285714292"/>
    <x v="1"/>
    <n v="94500"/>
    <n v="1470"/>
    <s v="no"/>
  </r>
  <r>
    <x v="233"/>
    <s v="Norm"/>
    <s v="Norm"/>
    <x v="0"/>
    <n v="5"/>
    <x v="1"/>
    <s v="1Story"/>
    <x v="1"/>
    <n v="69.182127006168557"/>
    <x v="1"/>
    <n v="6"/>
    <x v="1"/>
    <n v="1976"/>
    <n v="0"/>
    <m/>
    <n v="1976"/>
    <n v="0"/>
    <n v="894"/>
    <s v="no"/>
    <x v="0"/>
    <n v="894"/>
    <s v="no"/>
    <n v="0"/>
    <s v="no"/>
    <s v="1 Floor"/>
    <n v="0"/>
    <n v="894"/>
    <x v="0"/>
    <x v="1"/>
    <n v="1"/>
    <n v="0"/>
    <n v="1"/>
    <n v="0"/>
    <n v="2"/>
    <x v="1"/>
    <n v="5"/>
    <x v="1"/>
    <s v="TA"/>
    <x v="1"/>
    <n v="1"/>
    <s v="Less"/>
    <n v="308"/>
    <x v="0"/>
    <x v="1"/>
    <n v="0"/>
    <n v="71.700223713646537"/>
    <x v="0"/>
    <n v="128200"/>
    <n v="1788"/>
    <s v="no"/>
  </r>
  <r>
    <x v="234"/>
    <s v="Norm"/>
    <s v="Norm"/>
    <x v="0"/>
    <n v="6"/>
    <x v="1"/>
    <s v="2Story"/>
    <x v="0"/>
    <n v="75.988545402704759"/>
    <x v="0"/>
    <n v="5"/>
    <x v="0"/>
    <n v="2002"/>
    <n v="0"/>
    <m/>
    <n v="2002"/>
    <n v="0"/>
    <n v="860"/>
    <s v="no"/>
    <x v="0"/>
    <n v="860"/>
    <s v="no"/>
    <n v="1100"/>
    <s v="no"/>
    <s v="2 Floors"/>
    <n v="1"/>
    <n v="1960"/>
    <x v="0"/>
    <x v="0"/>
    <n v="1"/>
    <n v="0"/>
    <n v="2"/>
    <n v="1"/>
    <n v="4"/>
    <x v="0"/>
    <n v="8"/>
    <x v="0"/>
    <s v="Gd"/>
    <x v="0"/>
    <n v="2"/>
    <s v="More"/>
    <n v="440"/>
    <x v="0"/>
    <x v="1"/>
    <n v="2"/>
    <n v="76.773049645390074"/>
    <x v="0"/>
    <n v="216500"/>
    <n v="2820"/>
    <s v="no"/>
  </r>
  <r>
    <x v="235"/>
    <s v="Norm"/>
    <s v="Norm"/>
    <x v="3"/>
    <n v="6"/>
    <x v="1"/>
    <s v="2Story"/>
    <x v="0"/>
    <n v="75.988545402704759"/>
    <x v="0"/>
    <n v="3"/>
    <x v="0"/>
    <n v="1971"/>
    <n v="0"/>
    <m/>
    <n v="1971"/>
    <n v="0"/>
    <n v="483"/>
    <s v="no"/>
    <x v="0"/>
    <n v="483"/>
    <s v="no"/>
    <n v="504"/>
    <s v="no"/>
    <s v="2 Floors"/>
    <n v="1"/>
    <n v="987"/>
    <x v="0"/>
    <x v="1"/>
    <n v="0"/>
    <n v="0"/>
    <n v="1"/>
    <n v="1"/>
    <n v="2"/>
    <x v="1"/>
    <n v="5"/>
    <x v="1"/>
    <s v="TA"/>
    <x v="1"/>
    <n v="1"/>
    <s v="Less"/>
    <n v="264"/>
    <x v="0"/>
    <x v="1"/>
    <n v="0"/>
    <n v="60.884353741496597"/>
    <x v="1"/>
    <n v="89500"/>
    <n v="1470"/>
    <s v="no"/>
  </r>
  <r>
    <x v="236"/>
    <s v="Norm"/>
    <s v="Norm"/>
    <x v="0"/>
    <n v="7"/>
    <x v="0"/>
    <s v="1Story"/>
    <x v="1"/>
    <n v="69.182127006168557"/>
    <x v="1"/>
    <n v="5"/>
    <x v="0"/>
    <n v="2004"/>
    <n v="0"/>
    <m/>
    <n v="2004"/>
    <n v="0"/>
    <n v="1414"/>
    <s v="no"/>
    <x v="1"/>
    <n v="1414"/>
    <s v="no"/>
    <n v="0"/>
    <s v="no"/>
    <s v="1 Floor"/>
    <n v="1"/>
    <n v="1414"/>
    <x v="0"/>
    <x v="1"/>
    <n v="0"/>
    <n v="0"/>
    <n v="2"/>
    <n v="0"/>
    <n v="2"/>
    <x v="1"/>
    <n v="6"/>
    <x v="0"/>
    <s v="Gd"/>
    <x v="0"/>
    <n v="2"/>
    <s v="More"/>
    <n v="494"/>
    <x v="0"/>
    <x v="0"/>
    <n v="0"/>
    <n v="65.594059405940598"/>
    <x v="1"/>
    <n v="185500"/>
    <n v="2828"/>
    <s v="no"/>
  </r>
  <r>
    <x v="237"/>
    <s v="RRNe"/>
    <s v="Norm"/>
    <x v="0"/>
    <n v="7"/>
    <x v="0"/>
    <s v="2Story"/>
    <x v="0"/>
    <n v="75.988545402704759"/>
    <x v="0"/>
    <n v="7"/>
    <x v="1"/>
    <n v="1993"/>
    <n v="0"/>
    <m/>
    <n v="2003"/>
    <n v="0"/>
    <n v="996"/>
    <s v="no"/>
    <x v="0"/>
    <n v="1014"/>
    <s v="no"/>
    <n v="730"/>
    <s v="no"/>
    <s v="2 Floors"/>
    <n v="0"/>
    <n v="1744"/>
    <x v="0"/>
    <x v="0"/>
    <n v="0"/>
    <n v="0"/>
    <n v="2"/>
    <n v="1"/>
    <n v="3"/>
    <x v="0"/>
    <n v="7"/>
    <x v="0"/>
    <s v="Gd"/>
    <x v="0"/>
    <n v="2"/>
    <s v="More"/>
    <n v="457"/>
    <x v="0"/>
    <x v="1"/>
    <n v="0"/>
    <n v="70.985401459854018"/>
    <x v="0"/>
    <n v="194500"/>
    <n v="2740"/>
    <s v="no"/>
  </r>
  <r>
    <x v="238"/>
    <s v="Norm"/>
    <s v="Norm"/>
    <x v="0"/>
    <n v="8"/>
    <x v="0"/>
    <s v="1Story"/>
    <x v="1"/>
    <n v="69.182127006168557"/>
    <x v="1"/>
    <n v="5"/>
    <x v="0"/>
    <n v="2007"/>
    <n v="0"/>
    <m/>
    <n v="2007"/>
    <n v="0"/>
    <n v="1694"/>
    <s v="no"/>
    <x v="1"/>
    <n v="1694"/>
    <s v="no"/>
    <n v="0"/>
    <s v="no"/>
    <s v="1 Floor"/>
    <n v="1"/>
    <n v="1694"/>
    <x v="0"/>
    <x v="0"/>
    <n v="0"/>
    <n v="0"/>
    <n v="2"/>
    <n v="0"/>
    <n v="2"/>
    <x v="1"/>
    <n v="7"/>
    <x v="0"/>
    <s v="Gd"/>
    <x v="0"/>
    <n v="3"/>
    <s v="More"/>
    <n v="818"/>
    <x v="0"/>
    <x v="0"/>
    <n v="0"/>
    <n v="93.860684769775673"/>
    <x v="0"/>
    <n v="318000"/>
    <n v="3388"/>
    <s v="no"/>
  </r>
  <r>
    <x v="239"/>
    <s v="Norm"/>
    <s v="Norm"/>
    <x v="0"/>
    <n v="6"/>
    <x v="1"/>
    <s v="1.5Fin"/>
    <x v="1"/>
    <n v="59.315963337771507"/>
    <x v="1"/>
    <n v="4"/>
    <x v="0"/>
    <n v="1945"/>
    <n v="1"/>
    <m/>
    <n v="1950"/>
    <n v="1"/>
    <n v="735"/>
    <s v="no"/>
    <x v="0"/>
    <n v="798"/>
    <s v="no"/>
    <n v="689"/>
    <s v="no"/>
    <s v="2 Floors"/>
    <n v="0"/>
    <n v="1487"/>
    <x v="0"/>
    <x v="1"/>
    <n v="0"/>
    <n v="0"/>
    <n v="1"/>
    <n v="1"/>
    <n v="2"/>
    <x v="1"/>
    <n v="7"/>
    <x v="0"/>
    <s v="TA"/>
    <x v="1"/>
    <n v="1"/>
    <s v="Less"/>
    <n v="220"/>
    <x v="0"/>
    <x v="1"/>
    <n v="1"/>
    <n v="50.855085508550857"/>
    <x v="1"/>
    <n v="113000"/>
    <n v="2222"/>
    <s v="no"/>
  </r>
  <r>
    <x v="240"/>
    <s v="Norm"/>
    <s v="Norm"/>
    <x v="0"/>
    <n v="8"/>
    <x v="0"/>
    <s v="1Story"/>
    <x v="1"/>
    <n v="69.182127006168557"/>
    <x v="1"/>
    <n v="5"/>
    <x v="0"/>
    <n v="2008"/>
    <n v="0"/>
    <m/>
    <n v="2008"/>
    <n v="0"/>
    <n v="1566"/>
    <s v="no"/>
    <x v="1"/>
    <n v="1566"/>
    <s v="no"/>
    <n v="0"/>
    <s v="no"/>
    <s v="1 Floor"/>
    <n v="1"/>
    <n v="1566"/>
    <x v="0"/>
    <x v="0"/>
    <n v="1"/>
    <n v="0"/>
    <n v="2"/>
    <n v="0"/>
    <n v="3"/>
    <x v="0"/>
    <n v="7"/>
    <x v="0"/>
    <s v="Gd"/>
    <x v="0"/>
    <n v="2"/>
    <s v="More"/>
    <n v="750"/>
    <x v="0"/>
    <x v="0"/>
    <n v="0"/>
    <n v="83.812260536398469"/>
    <x v="0"/>
    <n v="262500"/>
    <n v="3132"/>
    <s v="no"/>
  </r>
  <r>
    <x v="241"/>
    <s v="Norm"/>
    <s v="Norm"/>
    <x v="0"/>
    <n v="5"/>
    <x v="1"/>
    <s v="1Story"/>
    <x v="1"/>
    <n v="69.182127006168557"/>
    <x v="1"/>
    <n v="9"/>
    <x v="1"/>
    <n v="1945"/>
    <n v="1"/>
    <m/>
    <n v="1997"/>
    <n v="0"/>
    <n v="686"/>
    <s v="no"/>
    <x v="0"/>
    <n v="866"/>
    <s v="no"/>
    <n v="0"/>
    <s v="no"/>
    <s v="1 Floor"/>
    <n v="1"/>
    <n v="866"/>
    <x v="0"/>
    <x v="1"/>
    <n v="0"/>
    <n v="0"/>
    <n v="1"/>
    <n v="0"/>
    <n v="1"/>
    <x v="1"/>
    <n v="4"/>
    <x v="1"/>
    <s v="Gd"/>
    <x v="0"/>
    <n v="0"/>
    <s v="Less"/>
    <n v="0"/>
    <x v="0"/>
    <x v="1"/>
    <n v="0"/>
    <n v="71.198453608247419"/>
    <x v="0"/>
    <n v="110500"/>
    <n v="1552"/>
    <s v="no"/>
  </r>
  <r>
    <x v="242"/>
    <s v="Norm"/>
    <s v="Norm"/>
    <x v="0"/>
    <n v="5"/>
    <x v="1"/>
    <s v="1.5Fin"/>
    <x v="1"/>
    <n v="59.315963337771507"/>
    <x v="1"/>
    <n v="4"/>
    <x v="0"/>
    <n v="1900"/>
    <n v="1"/>
    <m/>
    <n v="1950"/>
    <n v="1"/>
    <n v="540"/>
    <s v="no"/>
    <x v="0"/>
    <n v="889"/>
    <s v="no"/>
    <n v="551"/>
    <s v="no"/>
    <s v="2 Floors"/>
    <n v="0"/>
    <n v="1440"/>
    <x v="0"/>
    <x v="1"/>
    <n v="0"/>
    <n v="0"/>
    <n v="1"/>
    <n v="0"/>
    <n v="1"/>
    <x v="1"/>
    <n v="6"/>
    <x v="0"/>
    <s v="TA"/>
    <x v="1"/>
    <n v="1"/>
    <s v="Less"/>
    <n v="352"/>
    <x v="0"/>
    <x v="1"/>
    <n v="0"/>
    <n v="39.898989898989896"/>
    <x v="1"/>
    <n v="79000"/>
    <n v="1980"/>
    <s v="no"/>
  </r>
  <r>
    <x v="243"/>
    <s v="Norm"/>
    <s v="Norm"/>
    <x v="3"/>
    <n v="6"/>
    <x v="1"/>
    <s v="2Story"/>
    <x v="0"/>
    <n v="75.988545402704759"/>
    <x v="0"/>
    <n v="6"/>
    <x v="1"/>
    <n v="1980"/>
    <n v="0"/>
    <m/>
    <n v="1980"/>
    <n v="0"/>
    <n v="626"/>
    <s v="no"/>
    <x v="0"/>
    <n v="626"/>
    <s v="no"/>
    <n v="591"/>
    <s v="no"/>
    <s v="2 Floors"/>
    <n v="0"/>
    <n v="1217"/>
    <x v="0"/>
    <x v="1"/>
    <n v="0"/>
    <n v="0"/>
    <n v="1"/>
    <n v="1"/>
    <n v="2"/>
    <x v="1"/>
    <n v="6"/>
    <x v="0"/>
    <s v="TA"/>
    <x v="1"/>
    <n v="1"/>
    <s v="Less"/>
    <n v="288"/>
    <x v="0"/>
    <x v="1"/>
    <n v="1"/>
    <n v="65.111231687466088"/>
    <x v="1"/>
    <n v="120000"/>
    <n v="1843"/>
    <s v="no"/>
  </r>
  <r>
    <x v="244"/>
    <s v="Norm"/>
    <s v="Norm"/>
    <x v="0"/>
    <n v="7"/>
    <x v="0"/>
    <s v="2Story"/>
    <x v="0"/>
    <n v="75.988545402704759"/>
    <x v="0"/>
    <n v="5"/>
    <x v="0"/>
    <n v="1994"/>
    <n v="0"/>
    <m/>
    <n v="2002"/>
    <n v="0"/>
    <n v="948"/>
    <s v="no"/>
    <x v="0"/>
    <n v="1222"/>
    <s v="no"/>
    <n v="888"/>
    <s v="no"/>
    <s v="2 Floors"/>
    <n v="1"/>
    <n v="2110"/>
    <x v="0"/>
    <x v="0"/>
    <n v="1"/>
    <n v="0"/>
    <n v="2"/>
    <n v="1"/>
    <n v="4"/>
    <x v="0"/>
    <n v="8"/>
    <x v="0"/>
    <s v="Gd"/>
    <x v="0"/>
    <n v="2"/>
    <s v="More"/>
    <n v="463"/>
    <x v="0"/>
    <x v="1"/>
    <n v="2"/>
    <n v="67.037279267495094"/>
    <x v="1"/>
    <n v="205000"/>
    <n v="3058"/>
    <s v="no"/>
  </r>
  <r>
    <x v="245"/>
    <s v="Norm"/>
    <s v="Norm"/>
    <x v="0"/>
    <n v="7"/>
    <x v="0"/>
    <s v="1Story"/>
    <x v="1"/>
    <n v="69.182127006168557"/>
    <x v="1"/>
    <n v="5"/>
    <x v="0"/>
    <n v="1988"/>
    <n v="0"/>
    <m/>
    <n v="1988"/>
    <n v="0"/>
    <n v="1845"/>
    <s v="no"/>
    <x v="1"/>
    <n v="1872"/>
    <s v="no"/>
    <n v="0"/>
    <s v="no"/>
    <s v="1 Floor"/>
    <n v="0"/>
    <n v="1872"/>
    <x v="0"/>
    <x v="0"/>
    <n v="0"/>
    <n v="1"/>
    <n v="2"/>
    <n v="0"/>
    <n v="3"/>
    <x v="0"/>
    <n v="6"/>
    <x v="0"/>
    <s v="TA"/>
    <x v="1"/>
    <n v="2"/>
    <s v="More"/>
    <n v="604"/>
    <x v="0"/>
    <x v="0"/>
    <n v="1"/>
    <n v="64.971751412429384"/>
    <x v="1"/>
    <n v="241500"/>
    <n v="3717"/>
    <s v="no"/>
  </r>
  <r>
    <x v="246"/>
    <s v="Norm"/>
    <s v="Norm"/>
    <x v="1"/>
    <n v="6"/>
    <x v="1"/>
    <s v="2Story"/>
    <x v="0"/>
    <n v="75.988545402704759"/>
    <x v="0"/>
    <n v="8"/>
    <x v="1"/>
    <n v="1910"/>
    <n v="1"/>
    <m/>
    <n v="1950"/>
    <n v="1"/>
    <n v="1020"/>
    <s v="no"/>
    <x v="0"/>
    <n v="908"/>
    <s v="no"/>
    <n v="1020"/>
    <s v="no"/>
    <s v="2 Floors"/>
    <n v="0"/>
    <n v="1928"/>
    <x v="0"/>
    <x v="0"/>
    <n v="0"/>
    <n v="0"/>
    <n v="2"/>
    <n v="0"/>
    <n v="2"/>
    <x v="1"/>
    <n v="9"/>
    <x v="0"/>
    <s v="Fa"/>
    <x v="1"/>
    <n v="1"/>
    <s v="Less"/>
    <n v="440"/>
    <x v="0"/>
    <x v="1"/>
    <n v="0"/>
    <n v="46.472184531886022"/>
    <x v="1"/>
    <n v="137000"/>
    <n v="2948"/>
    <s v="no"/>
  </r>
  <r>
    <x v="247"/>
    <s v="Norm"/>
    <s v="Norm"/>
    <x v="0"/>
    <n v="6"/>
    <x v="1"/>
    <s v="1Story"/>
    <x v="1"/>
    <n v="69.182127006168557"/>
    <x v="1"/>
    <n v="5"/>
    <x v="0"/>
    <n v="1954"/>
    <n v="1"/>
    <m/>
    <n v="1954"/>
    <n v="1"/>
    <n v="1367"/>
    <s v="no"/>
    <x v="1"/>
    <n v="1375"/>
    <s v="no"/>
    <n v="0"/>
    <s v="no"/>
    <s v="1 Floor"/>
    <n v="1"/>
    <n v="1375"/>
    <x v="0"/>
    <x v="1"/>
    <n v="0"/>
    <n v="0"/>
    <n v="1"/>
    <n v="0"/>
    <n v="1"/>
    <x v="1"/>
    <n v="5"/>
    <x v="1"/>
    <s v="TA"/>
    <x v="1"/>
    <n v="2"/>
    <s v="More"/>
    <n v="451"/>
    <x v="0"/>
    <x v="1"/>
    <n v="1"/>
    <n v="51.057622173595917"/>
    <x v="1"/>
    <n v="140000"/>
    <n v="2742"/>
    <s v="no"/>
  </r>
  <r>
    <x v="248"/>
    <s v="Norm"/>
    <s v="Norm"/>
    <x v="0"/>
    <n v="7"/>
    <x v="0"/>
    <s v="2Story"/>
    <x v="0"/>
    <n v="75.988545402704759"/>
    <x v="0"/>
    <n v="5"/>
    <x v="0"/>
    <n v="2003"/>
    <n v="0"/>
    <m/>
    <n v="2003"/>
    <n v="0"/>
    <n v="840"/>
    <s v="no"/>
    <x v="0"/>
    <n v="840"/>
    <s v="no"/>
    <n v="828"/>
    <s v="no"/>
    <s v="2 Floors"/>
    <n v="1"/>
    <n v="1668"/>
    <x v="0"/>
    <x v="0"/>
    <n v="0"/>
    <n v="0"/>
    <n v="2"/>
    <n v="1"/>
    <n v="3"/>
    <x v="0"/>
    <n v="8"/>
    <x v="0"/>
    <s v="Gd"/>
    <x v="0"/>
    <n v="2"/>
    <s v="More"/>
    <n v="500"/>
    <x v="0"/>
    <x v="0"/>
    <n v="0"/>
    <n v="71.770334928229659"/>
    <x v="0"/>
    <n v="180000"/>
    <n v="2508"/>
    <s v="no"/>
  </r>
  <r>
    <x v="249"/>
    <s v="Norm"/>
    <s v="Norm"/>
    <x v="0"/>
    <n v="6"/>
    <x v="1"/>
    <s v="1.5Fin"/>
    <x v="1"/>
    <n v="59.315963337771507"/>
    <x v="1"/>
    <n v="7"/>
    <x v="1"/>
    <n v="1958"/>
    <n v="0"/>
    <m/>
    <n v="2006"/>
    <n v="0"/>
    <n v="1444"/>
    <s v="no"/>
    <x v="1"/>
    <n v="1444"/>
    <s v="no"/>
    <n v="700"/>
    <s v="no"/>
    <s v="2 Floors"/>
    <n v="0"/>
    <n v="2144"/>
    <x v="0"/>
    <x v="0"/>
    <n v="0"/>
    <n v="1"/>
    <n v="2"/>
    <n v="0"/>
    <n v="3"/>
    <x v="0"/>
    <n v="7"/>
    <x v="0"/>
    <s v="Gd"/>
    <x v="0"/>
    <n v="2"/>
    <s v="More"/>
    <n v="389"/>
    <x v="0"/>
    <x v="1"/>
    <n v="2"/>
    <n v="77.201783723522851"/>
    <x v="0"/>
    <n v="277000"/>
    <n v="3588"/>
    <s v="no"/>
  </r>
  <r>
    <x v="250"/>
    <s v="Norm"/>
    <s v="Norm"/>
    <x v="0"/>
    <n v="3"/>
    <x v="1"/>
    <s v="1Story"/>
    <x v="1"/>
    <n v="69.182127006168557"/>
    <x v="1"/>
    <n v="2"/>
    <x v="0"/>
    <n v="1940"/>
    <n v="1"/>
    <m/>
    <n v="1966"/>
    <n v="0"/>
    <n v="728"/>
    <s v="no"/>
    <x v="0"/>
    <n v="1306"/>
    <s v="no"/>
    <n v="0"/>
    <s v="no"/>
    <s v="1 Floor"/>
    <n v="1"/>
    <n v="1306"/>
    <x v="0"/>
    <x v="1"/>
    <n v="0"/>
    <n v="0"/>
    <n v="1"/>
    <n v="0"/>
    <n v="1"/>
    <x v="1"/>
    <n v="6"/>
    <x v="0"/>
    <s v="Fa"/>
    <x v="1"/>
    <n v="0"/>
    <s v="Less"/>
    <n v="0"/>
    <x v="0"/>
    <x v="1"/>
    <n v="0"/>
    <n v="37.610619469026545"/>
    <x v="1"/>
    <n v="76500"/>
    <n v="2034"/>
    <s v="no"/>
  </r>
  <r>
    <x v="251"/>
    <s v="Norm"/>
    <s v="Norm"/>
    <x v="3"/>
    <n v="8"/>
    <x v="0"/>
    <s v="1Story"/>
    <x v="1"/>
    <n v="69.182127006168557"/>
    <x v="1"/>
    <n v="5"/>
    <x v="0"/>
    <n v="2006"/>
    <n v="0"/>
    <m/>
    <n v="2007"/>
    <n v="0"/>
    <n v="1573"/>
    <s v="no"/>
    <x v="1"/>
    <n v="1625"/>
    <s v="no"/>
    <n v="0"/>
    <s v="no"/>
    <s v="1 Floor"/>
    <n v="0"/>
    <n v="1625"/>
    <x v="0"/>
    <x v="0"/>
    <n v="1"/>
    <n v="1"/>
    <n v="2"/>
    <n v="0"/>
    <n v="4"/>
    <x v="0"/>
    <n v="5"/>
    <x v="1"/>
    <s v="Gd"/>
    <x v="0"/>
    <n v="2"/>
    <s v="More"/>
    <n v="538"/>
    <x v="0"/>
    <x v="0"/>
    <n v="1"/>
    <n v="73.48342714196373"/>
    <x v="0"/>
    <n v="235000"/>
    <n v="3198"/>
    <s v="no"/>
  </r>
  <r>
    <x v="252"/>
    <s v="Norm"/>
    <s v="Norm"/>
    <x v="0"/>
    <n v="6"/>
    <x v="1"/>
    <s v="2Story"/>
    <x v="0"/>
    <n v="75.988545402704759"/>
    <x v="0"/>
    <n v="5"/>
    <x v="0"/>
    <n v="2004"/>
    <n v="0"/>
    <m/>
    <n v="2004"/>
    <n v="0"/>
    <n v="798"/>
    <s v="no"/>
    <x v="0"/>
    <n v="798"/>
    <s v="no"/>
    <n v="842"/>
    <s v="no"/>
    <s v="2 Floors"/>
    <n v="0"/>
    <n v="1640"/>
    <x v="0"/>
    <x v="0"/>
    <n v="0"/>
    <n v="0"/>
    <n v="2"/>
    <n v="1"/>
    <n v="3"/>
    <x v="0"/>
    <n v="6"/>
    <x v="0"/>
    <s v="Gd"/>
    <x v="0"/>
    <n v="2"/>
    <s v="More"/>
    <n v="520"/>
    <x v="0"/>
    <x v="0"/>
    <n v="0"/>
    <n v="70.959803117309264"/>
    <x v="0"/>
    <n v="173000"/>
    <n v="2438"/>
    <s v="no"/>
  </r>
  <r>
    <x v="253"/>
    <s v="Norm"/>
    <s v="Norm"/>
    <x v="0"/>
    <n v="6"/>
    <x v="1"/>
    <s v="SLvl"/>
    <x v="2"/>
    <n v="74.693515888638117"/>
    <x v="0"/>
    <n v="7"/>
    <x v="1"/>
    <n v="1964"/>
    <n v="0"/>
    <m/>
    <n v="1991"/>
    <n v="0"/>
    <n v="1302"/>
    <s v="no"/>
    <x v="1"/>
    <n v="1302"/>
    <s v="no"/>
    <n v="0"/>
    <s v="no"/>
    <s v="1 Floor"/>
    <n v="1"/>
    <n v="1302"/>
    <x v="0"/>
    <x v="1"/>
    <n v="0"/>
    <n v="1"/>
    <n v="2"/>
    <n v="0"/>
    <n v="3"/>
    <x v="0"/>
    <n v="7"/>
    <x v="0"/>
    <s v="Gd"/>
    <x v="0"/>
    <n v="1"/>
    <s v="Less"/>
    <n v="309"/>
    <x v="0"/>
    <x v="1"/>
    <n v="0"/>
    <n v="60.675883256528415"/>
    <x v="1"/>
    <n v="158000"/>
    <n v="2604"/>
    <s v="no"/>
  </r>
  <r>
    <x v="254"/>
    <s v="Norm"/>
    <s v="Norm"/>
    <x v="0"/>
    <n v="5"/>
    <x v="1"/>
    <s v="1Story"/>
    <x v="1"/>
    <n v="69.182127006168557"/>
    <x v="1"/>
    <n v="6"/>
    <x v="1"/>
    <n v="1957"/>
    <n v="0"/>
    <m/>
    <n v="1957"/>
    <n v="1"/>
    <n v="1314"/>
    <s v="no"/>
    <x v="1"/>
    <n v="1314"/>
    <s v="no"/>
    <n v="0"/>
    <s v="no"/>
    <s v="1 Floor"/>
    <n v="0"/>
    <n v="1314"/>
    <x v="0"/>
    <x v="1"/>
    <n v="1"/>
    <n v="0"/>
    <n v="1"/>
    <n v="0"/>
    <n v="2"/>
    <x v="1"/>
    <n v="5"/>
    <x v="1"/>
    <s v="TA"/>
    <x v="1"/>
    <n v="1"/>
    <s v="Less"/>
    <n v="294"/>
    <x v="0"/>
    <x v="1"/>
    <n v="0"/>
    <n v="55.175038051750377"/>
    <x v="1"/>
    <n v="145000"/>
    <n v="2628"/>
    <s v="no"/>
  </r>
  <r>
    <x v="255"/>
    <s v="Norm"/>
    <s v="Norm"/>
    <x v="0"/>
    <n v="7"/>
    <x v="0"/>
    <s v="2Story"/>
    <x v="0"/>
    <n v="75.988545402704759"/>
    <x v="0"/>
    <n v="5"/>
    <x v="0"/>
    <n v="1999"/>
    <n v="0"/>
    <m/>
    <n v="1999"/>
    <n v="0"/>
    <n v="975"/>
    <s v="no"/>
    <x v="0"/>
    <n v="1005"/>
    <s v="no"/>
    <n v="1286"/>
    <s v="no"/>
    <s v="2 Floors"/>
    <n v="0"/>
    <n v="2291"/>
    <x v="0"/>
    <x v="0"/>
    <n v="0"/>
    <n v="0"/>
    <n v="2"/>
    <n v="1"/>
    <n v="3"/>
    <x v="0"/>
    <n v="8"/>
    <x v="0"/>
    <s v="Gd"/>
    <x v="0"/>
    <n v="2"/>
    <s v="More"/>
    <n v="429"/>
    <x v="0"/>
    <x v="1"/>
    <n v="1"/>
    <n v="70.422535211267601"/>
    <x v="0"/>
    <n v="230000"/>
    <n v="3266"/>
    <s v="no"/>
  </r>
  <r>
    <x v="256"/>
    <s v="Norm"/>
    <s v="Norm"/>
    <x v="0"/>
    <n v="6"/>
    <x v="1"/>
    <s v="2Story"/>
    <x v="0"/>
    <n v="75.988545402704759"/>
    <x v="0"/>
    <n v="5"/>
    <x v="0"/>
    <n v="2003"/>
    <n v="0"/>
    <m/>
    <n v="2003"/>
    <n v="0"/>
    <n v="864"/>
    <s v="no"/>
    <x v="0"/>
    <n v="864"/>
    <s v="no"/>
    <n v="864"/>
    <s v="no"/>
    <s v="2 Floors"/>
    <n v="0"/>
    <n v="1728"/>
    <x v="0"/>
    <x v="0"/>
    <n v="0"/>
    <n v="0"/>
    <n v="2"/>
    <n v="1"/>
    <n v="3"/>
    <x v="0"/>
    <n v="7"/>
    <x v="0"/>
    <s v="Gd"/>
    <x v="0"/>
    <n v="2"/>
    <s v="More"/>
    <n v="673"/>
    <x v="0"/>
    <x v="0"/>
    <n v="0"/>
    <n v="80.054012345679013"/>
    <x v="0"/>
    <n v="207500"/>
    <n v="2592"/>
    <s v="no"/>
  </r>
  <r>
    <x v="257"/>
    <s v="Norm"/>
    <s v="Norm"/>
    <x v="0"/>
    <n v="7"/>
    <x v="0"/>
    <s v="1Story"/>
    <x v="1"/>
    <n v="69.182127006168557"/>
    <x v="1"/>
    <n v="5"/>
    <x v="0"/>
    <n v="2006"/>
    <n v="0"/>
    <m/>
    <n v="2006"/>
    <n v="0"/>
    <n v="1604"/>
    <s v="no"/>
    <x v="1"/>
    <n v="1604"/>
    <s v="no"/>
    <n v="0"/>
    <s v="no"/>
    <s v="1 Floor"/>
    <n v="0"/>
    <n v="1604"/>
    <x v="0"/>
    <x v="0"/>
    <n v="1"/>
    <n v="0"/>
    <n v="2"/>
    <n v="1"/>
    <n v="4"/>
    <x v="0"/>
    <n v="8"/>
    <x v="0"/>
    <s v="Gd"/>
    <x v="0"/>
    <n v="2"/>
    <s v="More"/>
    <n v="660"/>
    <x v="0"/>
    <x v="0"/>
    <n v="1"/>
    <n v="68.578553615960104"/>
    <x v="1"/>
    <n v="220000"/>
    <n v="3208"/>
    <s v="no"/>
  </r>
  <r>
    <x v="258"/>
    <s v="Norm"/>
    <s v="Norm"/>
    <x v="0"/>
    <n v="7"/>
    <x v="0"/>
    <s v="2Story"/>
    <x v="0"/>
    <n v="75.988545402704759"/>
    <x v="0"/>
    <n v="5"/>
    <x v="0"/>
    <n v="2001"/>
    <n v="0"/>
    <m/>
    <n v="2001"/>
    <n v="0"/>
    <n v="963"/>
    <s v="no"/>
    <x v="0"/>
    <n v="963"/>
    <s v="no"/>
    <n v="829"/>
    <s v="no"/>
    <s v="2 Floors"/>
    <n v="1"/>
    <n v="1792"/>
    <x v="0"/>
    <x v="0"/>
    <n v="0"/>
    <n v="0"/>
    <n v="2"/>
    <n v="1"/>
    <n v="3"/>
    <x v="0"/>
    <n v="7"/>
    <x v="0"/>
    <s v="Gd"/>
    <x v="0"/>
    <n v="2"/>
    <s v="More"/>
    <n v="564"/>
    <x v="0"/>
    <x v="0"/>
    <n v="1"/>
    <n v="84.029038112522684"/>
    <x v="0"/>
    <n v="231500"/>
    <n v="2755"/>
    <s v="no"/>
  </r>
  <r>
    <x v="259"/>
    <s v="Norm"/>
    <s v="Norm"/>
    <x v="0"/>
    <n v="5"/>
    <x v="1"/>
    <s v="1Story"/>
    <x v="1"/>
    <n v="69.182127006168557"/>
    <x v="1"/>
    <n v="5"/>
    <x v="0"/>
    <n v="1956"/>
    <n v="0"/>
    <m/>
    <n v="1956"/>
    <n v="1"/>
    <n v="0"/>
    <s v="yes"/>
    <x v="0"/>
    <n v="882"/>
    <s v="no"/>
    <n v="0"/>
    <s v="no"/>
    <s v="1 Floor"/>
    <n v="1"/>
    <n v="882"/>
    <x v="0"/>
    <x v="1"/>
    <n v="0"/>
    <n v="0"/>
    <n v="1"/>
    <n v="0"/>
    <n v="1"/>
    <x v="1"/>
    <n v="4"/>
    <x v="1"/>
    <s v="TA"/>
    <x v="1"/>
    <n v="1"/>
    <s v="Less"/>
    <n v="308"/>
    <x v="0"/>
    <x v="1"/>
    <n v="0"/>
    <n v="109.97732426303855"/>
    <x v="0"/>
    <n v="97000"/>
    <n v="882"/>
    <s v="no"/>
  </r>
  <r>
    <x v="260"/>
    <s v="Artery"/>
    <s v="Norm"/>
    <x v="0"/>
    <n v="6"/>
    <x v="1"/>
    <s v="SLvl"/>
    <x v="2"/>
    <n v="74.693515888638117"/>
    <x v="0"/>
    <n v="5"/>
    <x v="0"/>
    <n v="1962"/>
    <n v="0"/>
    <m/>
    <n v="1962"/>
    <n v="0"/>
    <n v="1362"/>
    <s v="no"/>
    <x v="1"/>
    <n v="1382"/>
    <s v="no"/>
    <n v="0"/>
    <s v="no"/>
    <s v="1 Floor"/>
    <n v="0"/>
    <n v="1382"/>
    <x v="0"/>
    <x v="1"/>
    <n v="1"/>
    <n v="0"/>
    <n v="1"/>
    <n v="0"/>
    <n v="2"/>
    <x v="1"/>
    <n v="6"/>
    <x v="0"/>
    <s v="TA"/>
    <x v="1"/>
    <n v="2"/>
    <s v="More"/>
    <n v="884"/>
    <x v="0"/>
    <x v="0"/>
    <n v="1"/>
    <n v="64.139941690962104"/>
    <x v="1"/>
    <n v="176000"/>
    <n v="2744"/>
    <s v="no"/>
  </r>
  <r>
    <x v="261"/>
    <s v="Norm"/>
    <s v="Norm"/>
    <x v="0"/>
    <n v="8"/>
    <x v="0"/>
    <s v="2Story"/>
    <x v="0"/>
    <n v="75.988545402704759"/>
    <x v="0"/>
    <n v="5"/>
    <x v="0"/>
    <n v="2007"/>
    <n v="0"/>
    <m/>
    <n v="2007"/>
    <n v="0"/>
    <n v="1482"/>
    <s v="no"/>
    <x v="1"/>
    <n v="1482"/>
    <s v="no"/>
    <n v="1092"/>
    <s v="no"/>
    <s v="2 Floors"/>
    <n v="0"/>
    <n v="2574"/>
    <x v="0"/>
    <x v="0"/>
    <n v="0"/>
    <n v="0"/>
    <n v="2"/>
    <n v="1"/>
    <n v="3"/>
    <x v="0"/>
    <n v="10"/>
    <x v="0"/>
    <s v="Ex"/>
    <x v="0"/>
    <n v="3"/>
    <s v="More"/>
    <n v="868"/>
    <x v="0"/>
    <x v="0"/>
    <n v="1"/>
    <n v="68.047337278106511"/>
    <x v="1"/>
    <n v="276000"/>
    <n v="4056"/>
    <s v="no"/>
  </r>
  <r>
    <x v="262"/>
    <s v="Norm"/>
    <s v="Norm"/>
    <x v="0"/>
    <n v="6"/>
    <x v="1"/>
    <s v="SLvl"/>
    <x v="2"/>
    <n v="74.693515888638117"/>
    <x v="0"/>
    <n v="7"/>
    <x v="1"/>
    <n v="1977"/>
    <n v="0"/>
    <m/>
    <n v="1995"/>
    <n v="0"/>
    <n v="506"/>
    <s v="no"/>
    <x v="0"/>
    <n v="1212"/>
    <s v="no"/>
    <n v="0"/>
    <s v="no"/>
    <s v="1 Floor"/>
    <n v="1"/>
    <n v="1212"/>
    <x v="0"/>
    <x v="1"/>
    <n v="1"/>
    <n v="0"/>
    <n v="1"/>
    <n v="0"/>
    <n v="2"/>
    <x v="1"/>
    <n v="6"/>
    <x v="0"/>
    <s v="TA"/>
    <x v="1"/>
    <n v="2"/>
    <s v="More"/>
    <n v="492"/>
    <x v="0"/>
    <x v="0"/>
    <n v="1"/>
    <n v="87.892898719441206"/>
    <x v="0"/>
    <n v="151000"/>
    <n v="1718"/>
    <s v="no"/>
  </r>
  <r>
    <x v="263"/>
    <s v="Norm"/>
    <s v="Norm"/>
    <x v="0"/>
    <n v="5"/>
    <x v="1"/>
    <s v="1.5Fin"/>
    <x v="1"/>
    <n v="59.315963337771507"/>
    <x v="1"/>
    <n v="7"/>
    <x v="1"/>
    <n v="1929"/>
    <n v="1"/>
    <m/>
    <n v="2001"/>
    <n v="0"/>
    <n v="926"/>
    <s v="no"/>
    <x v="0"/>
    <n v="926"/>
    <s v="no"/>
    <n v="0"/>
    <s v="no"/>
    <s v="1 Floor"/>
    <n v="0"/>
    <n v="1316"/>
    <x v="0"/>
    <x v="1"/>
    <n v="1"/>
    <n v="0"/>
    <n v="1"/>
    <n v="0"/>
    <n v="2"/>
    <x v="1"/>
    <n v="6"/>
    <x v="0"/>
    <s v="TA"/>
    <x v="1"/>
    <n v="2"/>
    <s v="More"/>
    <n v="484"/>
    <x v="0"/>
    <x v="0"/>
    <n v="0"/>
    <n v="57.983942908117754"/>
    <x v="1"/>
    <n v="130000"/>
    <n v="2242"/>
    <s v="no"/>
  </r>
  <r>
    <x v="264"/>
    <s v="Artery"/>
    <s v="Norm"/>
    <x v="0"/>
    <n v="5"/>
    <x v="1"/>
    <s v="1Story"/>
    <x v="1"/>
    <n v="69.182127006168557"/>
    <x v="1"/>
    <n v="5"/>
    <x v="0"/>
    <n v="1925"/>
    <n v="1"/>
    <m/>
    <n v="2004"/>
    <n v="0"/>
    <n v="680"/>
    <s v="no"/>
    <x v="0"/>
    <n v="764"/>
    <s v="no"/>
    <n v="0"/>
    <s v="no"/>
    <s v="1 Floor"/>
    <n v="1"/>
    <n v="764"/>
    <x v="0"/>
    <x v="1"/>
    <n v="0"/>
    <n v="0"/>
    <n v="1"/>
    <n v="0"/>
    <n v="1"/>
    <x v="1"/>
    <n v="4"/>
    <x v="1"/>
    <s v="TA"/>
    <x v="1"/>
    <n v="2"/>
    <s v="More"/>
    <n v="504"/>
    <x v="0"/>
    <x v="0"/>
    <n v="0"/>
    <n v="50.554016620498615"/>
    <x v="1"/>
    <n v="73000"/>
    <n v="1444"/>
    <s v="no"/>
  </r>
  <r>
    <x v="265"/>
    <s v="Norm"/>
    <s v="Norm"/>
    <x v="0"/>
    <n v="6"/>
    <x v="1"/>
    <s v="1Story"/>
    <x v="1"/>
    <n v="69.182127006168557"/>
    <x v="1"/>
    <n v="6"/>
    <x v="1"/>
    <n v="1981"/>
    <n v="0"/>
    <m/>
    <n v="1981"/>
    <n v="0"/>
    <n v="1422"/>
    <s v="no"/>
    <x v="1"/>
    <n v="1422"/>
    <s v="no"/>
    <n v="0"/>
    <s v="no"/>
    <s v="1 Floor"/>
    <n v="0"/>
    <n v="1422"/>
    <x v="0"/>
    <x v="1"/>
    <n v="0"/>
    <n v="0"/>
    <n v="2"/>
    <n v="0"/>
    <n v="2"/>
    <x v="1"/>
    <n v="7"/>
    <x v="0"/>
    <s v="Gd"/>
    <x v="0"/>
    <n v="2"/>
    <s v="More"/>
    <n v="576"/>
    <x v="0"/>
    <x v="0"/>
    <n v="1"/>
    <n v="61.708860759493668"/>
    <x v="1"/>
    <n v="175500"/>
    <n v="2844"/>
    <s v="no"/>
  </r>
  <r>
    <x v="266"/>
    <s v="Norm"/>
    <s v="Norm"/>
    <x v="0"/>
    <n v="6"/>
    <x v="1"/>
    <s v="2Story"/>
    <x v="0"/>
    <n v="75.988545402704759"/>
    <x v="0"/>
    <n v="5"/>
    <x v="0"/>
    <n v="1997"/>
    <n v="0"/>
    <m/>
    <n v="1997"/>
    <n v="0"/>
    <n v="802"/>
    <s v="no"/>
    <x v="0"/>
    <n v="802"/>
    <s v="no"/>
    <n v="709"/>
    <s v="no"/>
    <s v="2 Floors"/>
    <n v="0"/>
    <n v="1511"/>
    <x v="0"/>
    <x v="1"/>
    <n v="1"/>
    <n v="0"/>
    <n v="2"/>
    <n v="1"/>
    <n v="4"/>
    <x v="0"/>
    <n v="8"/>
    <x v="0"/>
    <s v="TA"/>
    <x v="1"/>
    <n v="2"/>
    <s v="More"/>
    <n v="413"/>
    <x v="0"/>
    <x v="1"/>
    <n v="1"/>
    <n v="79.982706441850411"/>
    <x v="0"/>
    <n v="185000"/>
    <n v="2313"/>
    <s v="no"/>
  </r>
  <r>
    <x v="267"/>
    <s v="Norm"/>
    <s v="Norm"/>
    <x v="0"/>
    <n v="5"/>
    <x v="1"/>
    <s v="2.5Fin"/>
    <x v="0"/>
    <n v="58.150706243707859"/>
    <x v="1"/>
    <n v="8"/>
    <x v="1"/>
    <n v="1939"/>
    <n v="1"/>
    <m/>
    <n v="1997"/>
    <n v="0"/>
    <n v="720"/>
    <s v="no"/>
    <x v="0"/>
    <n v="1052"/>
    <s v="no"/>
    <n v="720"/>
    <s v="no"/>
    <s v="2 Floors"/>
    <n v="1"/>
    <n v="2192"/>
    <x v="0"/>
    <x v="0"/>
    <n v="0"/>
    <n v="0"/>
    <n v="2"/>
    <n v="1"/>
    <n v="3"/>
    <x v="0"/>
    <n v="8"/>
    <x v="0"/>
    <s v="Gd"/>
    <x v="0"/>
    <n v="1"/>
    <s v="Less"/>
    <n v="240"/>
    <x v="0"/>
    <x v="1"/>
    <n v="1"/>
    <n v="61.641483516483518"/>
    <x v="1"/>
    <n v="179500"/>
    <n v="2912"/>
    <s v="no"/>
  </r>
  <r>
    <x v="268"/>
    <s v="Norm"/>
    <s v="Norm"/>
    <x v="0"/>
    <n v="5"/>
    <x v="1"/>
    <s v="1Story"/>
    <x v="1"/>
    <n v="69.182127006168557"/>
    <x v="1"/>
    <n v="6"/>
    <x v="1"/>
    <n v="1940"/>
    <n v="1"/>
    <m/>
    <n v="1955"/>
    <n v="1"/>
    <n v="740"/>
    <s v="no"/>
    <x v="0"/>
    <n v="778"/>
    <s v="no"/>
    <n v="0"/>
    <s v="no"/>
    <s v="1 Floor"/>
    <n v="0"/>
    <n v="778"/>
    <x v="0"/>
    <x v="1"/>
    <n v="0"/>
    <n v="0"/>
    <n v="1"/>
    <n v="0"/>
    <n v="1"/>
    <x v="1"/>
    <n v="4"/>
    <x v="1"/>
    <s v="TA"/>
    <x v="1"/>
    <n v="1"/>
    <s v="Less"/>
    <n v="924"/>
    <x v="0"/>
    <x v="0"/>
    <n v="1"/>
    <n v="79.380764163372859"/>
    <x v="0"/>
    <n v="120500"/>
    <n v="1518"/>
    <s v="no"/>
  </r>
  <r>
    <x v="269"/>
    <s v="Norm"/>
    <s v="Norm"/>
    <x v="0"/>
    <n v="6"/>
    <x v="1"/>
    <s v="1Story"/>
    <x v="1"/>
    <n v="69.182127006168557"/>
    <x v="1"/>
    <n v="7"/>
    <x v="1"/>
    <n v="1976"/>
    <n v="0"/>
    <m/>
    <n v="1976"/>
    <n v="0"/>
    <n v="1143"/>
    <s v="no"/>
    <x v="1"/>
    <n v="1113"/>
    <s v="no"/>
    <n v="0"/>
    <s v="no"/>
    <s v="1 Floor"/>
    <n v="0"/>
    <n v="1113"/>
    <x v="0"/>
    <x v="1"/>
    <n v="1"/>
    <n v="0"/>
    <n v="1"/>
    <n v="1"/>
    <n v="3"/>
    <x v="0"/>
    <n v="6"/>
    <x v="0"/>
    <s v="TA"/>
    <x v="1"/>
    <n v="1"/>
    <s v="Less"/>
    <n v="504"/>
    <x v="0"/>
    <x v="0"/>
    <n v="1"/>
    <n v="65.60283687943263"/>
    <x v="1"/>
    <n v="148000"/>
    <n v="2256"/>
    <s v="no"/>
  </r>
  <r>
    <x v="270"/>
    <s v="Norm"/>
    <s v="Norm"/>
    <x v="0"/>
    <n v="8"/>
    <x v="0"/>
    <s v="2Story"/>
    <x v="0"/>
    <n v="75.988545402704759"/>
    <x v="0"/>
    <n v="5"/>
    <x v="0"/>
    <n v="2006"/>
    <n v="0"/>
    <m/>
    <n v="2006"/>
    <n v="0"/>
    <n v="1095"/>
    <s v="no"/>
    <x v="1"/>
    <n v="1095"/>
    <s v="no"/>
    <n v="844"/>
    <s v="no"/>
    <s v="2 Floors"/>
    <n v="0"/>
    <n v="1939"/>
    <x v="0"/>
    <x v="0"/>
    <n v="0"/>
    <n v="0"/>
    <n v="2"/>
    <n v="1"/>
    <n v="3"/>
    <x v="0"/>
    <n v="8"/>
    <x v="0"/>
    <s v="Gd"/>
    <x v="0"/>
    <n v="3"/>
    <s v="More"/>
    <n v="1053"/>
    <x v="1"/>
    <x v="0"/>
    <n v="1"/>
    <n v="87.673038892551091"/>
    <x v="0"/>
    <n v="266000"/>
    <n v="3034"/>
    <s v="no"/>
  </r>
  <r>
    <x v="271"/>
    <s v="Norm"/>
    <s v="Norm"/>
    <x v="0"/>
    <n v="7"/>
    <x v="0"/>
    <s v="1Story"/>
    <x v="1"/>
    <n v="69.182127006168557"/>
    <x v="1"/>
    <n v="7"/>
    <x v="1"/>
    <n v="1954"/>
    <n v="1"/>
    <m/>
    <n v="2005"/>
    <n v="0"/>
    <n v="1385"/>
    <s v="no"/>
    <x v="1"/>
    <n v="1363"/>
    <s v="no"/>
    <n v="0"/>
    <s v="no"/>
    <s v="1 Floor"/>
    <n v="1"/>
    <n v="1363"/>
    <x v="0"/>
    <x v="1"/>
    <n v="1"/>
    <n v="0"/>
    <n v="1"/>
    <n v="0"/>
    <n v="2"/>
    <x v="1"/>
    <n v="5"/>
    <x v="1"/>
    <s v="TA"/>
    <x v="1"/>
    <n v="2"/>
    <s v="More"/>
    <n v="439"/>
    <x v="0"/>
    <x v="1"/>
    <n v="2"/>
    <n v="87.882096069868993"/>
    <x v="0"/>
    <n v="241500"/>
    <n v="2748"/>
    <s v="no"/>
  </r>
  <r>
    <x v="272"/>
    <s v="Norm"/>
    <s v="Norm"/>
    <x v="0"/>
    <n v="8"/>
    <x v="0"/>
    <s v="2Story"/>
    <x v="0"/>
    <n v="75.988545402704759"/>
    <x v="0"/>
    <n v="7"/>
    <x v="1"/>
    <n v="1999"/>
    <n v="0"/>
    <m/>
    <n v="2007"/>
    <n v="0"/>
    <n v="1152"/>
    <s v="no"/>
    <x v="1"/>
    <n v="1164"/>
    <s v="no"/>
    <n v="1106"/>
    <s v="no"/>
    <s v="2 Floors"/>
    <n v="1"/>
    <n v="2270"/>
    <x v="0"/>
    <x v="0"/>
    <n v="0"/>
    <n v="0"/>
    <n v="2"/>
    <n v="1"/>
    <n v="3"/>
    <x v="0"/>
    <n v="9"/>
    <x v="0"/>
    <s v="Gd"/>
    <x v="0"/>
    <n v="3"/>
    <s v="More"/>
    <n v="671"/>
    <x v="0"/>
    <x v="0"/>
    <n v="1"/>
    <n v="84.745762711864401"/>
    <x v="0"/>
    <n v="290000"/>
    <n v="3422"/>
    <s v="no"/>
  </r>
  <r>
    <x v="273"/>
    <s v="Feedr"/>
    <s v="Norm"/>
    <x v="0"/>
    <n v="6"/>
    <x v="1"/>
    <s v="1Story"/>
    <x v="1"/>
    <n v="69.182127006168557"/>
    <x v="1"/>
    <n v="6"/>
    <x v="1"/>
    <n v="1958"/>
    <n v="0"/>
    <m/>
    <n v="1988"/>
    <n v="0"/>
    <n v="1240"/>
    <s v="no"/>
    <x v="1"/>
    <n v="1632"/>
    <s v="no"/>
    <n v="0"/>
    <s v="no"/>
    <s v="1 Floor"/>
    <n v="0"/>
    <n v="1632"/>
    <x v="0"/>
    <x v="0"/>
    <n v="1"/>
    <n v="0"/>
    <n v="2"/>
    <n v="0"/>
    <n v="3"/>
    <x v="0"/>
    <n v="6"/>
    <x v="0"/>
    <s v="TA"/>
    <x v="1"/>
    <n v="1"/>
    <s v="Less"/>
    <n v="338"/>
    <x v="0"/>
    <x v="1"/>
    <n v="1"/>
    <n v="48.398328690807801"/>
    <x v="1"/>
    <n v="139000"/>
    <n v="2872"/>
    <s v="no"/>
  </r>
  <r>
    <x v="274"/>
    <s v="Norm"/>
    <s v="Norm"/>
    <x v="0"/>
    <n v="5"/>
    <x v="1"/>
    <s v="1Story"/>
    <x v="1"/>
    <n v="69.182127006168557"/>
    <x v="1"/>
    <n v="7"/>
    <x v="1"/>
    <n v="1982"/>
    <n v="0"/>
    <m/>
    <n v="1982"/>
    <n v="0"/>
    <n v="816"/>
    <s v="no"/>
    <x v="0"/>
    <n v="816"/>
    <s v="no"/>
    <n v="0"/>
    <s v="no"/>
    <s v="1 Floor"/>
    <n v="0"/>
    <n v="816"/>
    <x v="0"/>
    <x v="1"/>
    <n v="0"/>
    <n v="0"/>
    <n v="1"/>
    <n v="0"/>
    <n v="1"/>
    <x v="1"/>
    <n v="5"/>
    <x v="1"/>
    <s v="TA"/>
    <x v="1"/>
    <n v="1"/>
    <s v="Less"/>
    <n v="264"/>
    <x v="0"/>
    <x v="1"/>
    <n v="0"/>
    <n v="76.286764705882348"/>
    <x v="0"/>
    <n v="124500"/>
    <n v="1632"/>
    <s v="no"/>
  </r>
  <r>
    <x v="275"/>
    <s v="Norm"/>
    <s v="Norm"/>
    <x v="0"/>
    <n v="7"/>
    <x v="0"/>
    <s v="1.5Fin"/>
    <x v="1"/>
    <n v="59.315963337771507"/>
    <x v="1"/>
    <n v="7"/>
    <x v="1"/>
    <n v="1925"/>
    <n v="1"/>
    <m/>
    <n v="2007"/>
    <n v="0"/>
    <n v="952"/>
    <s v="no"/>
    <x v="0"/>
    <n v="952"/>
    <s v="no"/>
    <n v="596"/>
    <s v="no"/>
    <s v="2 Floors"/>
    <n v="0"/>
    <n v="1548"/>
    <x v="0"/>
    <x v="0"/>
    <n v="0"/>
    <n v="0"/>
    <n v="2"/>
    <n v="1"/>
    <n v="3"/>
    <x v="0"/>
    <n v="5"/>
    <x v="1"/>
    <s v="Ex"/>
    <x v="0"/>
    <n v="2"/>
    <s v="More"/>
    <n v="672"/>
    <x v="0"/>
    <x v="0"/>
    <n v="0"/>
    <n v="82"/>
    <x v="0"/>
    <n v="205000"/>
    <n v="2500"/>
    <s v="no"/>
  </r>
  <r>
    <x v="276"/>
    <s v="Norm"/>
    <s v="Norm"/>
    <x v="0"/>
    <n v="7"/>
    <x v="0"/>
    <s v="1Story"/>
    <x v="1"/>
    <n v="69.182127006168557"/>
    <x v="1"/>
    <n v="5"/>
    <x v="0"/>
    <n v="2003"/>
    <n v="0"/>
    <m/>
    <n v="2003"/>
    <n v="0"/>
    <n v="1560"/>
    <s v="no"/>
    <x v="1"/>
    <n v="1560"/>
    <s v="no"/>
    <n v="0"/>
    <s v="no"/>
    <s v="1 Floor"/>
    <n v="0"/>
    <n v="1560"/>
    <x v="0"/>
    <x v="0"/>
    <n v="0"/>
    <n v="0"/>
    <n v="2"/>
    <n v="0"/>
    <n v="2"/>
    <x v="1"/>
    <n v="7"/>
    <x v="0"/>
    <s v="Gd"/>
    <x v="0"/>
    <n v="2"/>
    <s v="More"/>
    <n v="573"/>
    <x v="0"/>
    <x v="0"/>
    <n v="0"/>
    <n v="64.42307692307692"/>
    <x v="1"/>
    <n v="201000"/>
    <n v="3120"/>
    <s v="no"/>
  </r>
  <r>
    <x v="277"/>
    <s v="Norm"/>
    <s v="Norm"/>
    <x v="0"/>
    <n v="4"/>
    <x v="1"/>
    <s v="1Story"/>
    <x v="1"/>
    <n v="69.182127006168557"/>
    <x v="1"/>
    <n v="5"/>
    <x v="0"/>
    <n v="1951"/>
    <n v="1"/>
    <m/>
    <n v="1951"/>
    <n v="1"/>
    <n v="864"/>
    <s v="no"/>
    <x v="0"/>
    <n v="864"/>
    <s v="no"/>
    <n v="0"/>
    <s v="no"/>
    <s v="1 Floor"/>
    <n v="1"/>
    <n v="864"/>
    <x v="0"/>
    <x v="1"/>
    <n v="0"/>
    <n v="0"/>
    <n v="1"/>
    <n v="0"/>
    <n v="1"/>
    <x v="1"/>
    <n v="4"/>
    <x v="1"/>
    <s v="TA"/>
    <x v="1"/>
    <n v="2"/>
    <s v="More"/>
    <n v="400"/>
    <x v="0"/>
    <x v="1"/>
    <n v="0"/>
    <n v="81.597222222222229"/>
    <x v="0"/>
    <n v="141000"/>
    <n v="1728"/>
    <s v="no"/>
  </r>
  <r>
    <x v="278"/>
    <s v="Norm"/>
    <s v="Norm"/>
    <x v="0"/>
    <n v="9"/>
    <x v="0"/>
    <s v="1Story"/>
    <x v="1"/>
    <n v="69.182127006168557"/>
    <x v="1"/>
    <n v="5"/>
    <x v="0"/>
    <n v="2006"/>
    <n v="0"/>
    <m/>
    <n v="2007"/>
    <n v="0"/>
    <n v="2121"/>
    <s v="yes"/>
    <x v="1"/>
    <n v="2121"/>
    <s v="no"/>
    <n v="0"/>
    <s v="no"/>
    <s v="1 Floor"/>
    <n v="1"/>
    <n v="2121"/>
    <x v="0"/>
    <x v="0"/>
    <n v="0"/>
    <n v="0"/>
    <n v="2"/>
    <n v="1"/>
    <n v="3"/>
    <x v="0"/>
    <n v="8"/>
    <x v="0"/>
    <s v="Ex"/>
    <x v="0"/>
    <n v="3"/>
    <s v="More"/>
    <n v="732"/>
    <x v="0"/>
    <x v="0"/>
    <n v="1"/>
    <n v="97.901461574728899"/>
    <x v="0"/>
    <n v="415298"/>
    <n v="4242"/>
    <s v="no"/>
  </r>
  <r>
    <x v="279"/>
    <s v="Norm"/>
    <s v="Norm"/>
    <x v="0"/>
    <n v="7"/>
    <x v="0"/>
    <s v="2Story"/>
    <x v="0"/>
    <n v="75.988545402704759"/>
    <x v="0"/>
    <n v="5"/>
    <x v="0"/>
    <n v="1977"/>
    <n v="0"/>
    <m/>
    <n v="1977"/>
    <n v="0"/>
    <n v="1160"/>
    <s v="no"/>
    <x v="1"/>
    <n v="1156"/>
    <s v="no"/>
    <n v="866"/>
    <s v="no"/>
    <s v="2 Floors"/>
    <n v="0"/>
    <n v="2022"/>
    <x v="0"/>
    <x v="0"/>
    <n v="0"/>
    <n v="0"/>
    <n v="2"/>
    <n v="1"/>
    <n v="3"/>
    <x v="0"/>
    <n v="8"/>
    <x v="0"/>
    <s v="TA"/>
    <x v="1"/>
    <n v="2"/>
    <s v="More"/>
    <n v="505"/>
    <x v="0"/>
    <x v="0"/>
    <n v="1"/>
    <n v="60.339409176618481"/>
    <x v="1"/>
    <n v="192000"/>
    <n v="3182"/>
    <s v="no"/>
  </r>
  <r>
    <x v="280"/>
    <s v="Norm"/>
    <s v="Norm"/>
    <x v="0"/>
    <n v="7"/>
    <x v="0"/>
    <s v="2Story"/>
    <x v="0"/>
    <n v="75.988545402704759"/>
    <x v="0"/>
    <n v="6"/>
    <x v="1"/>
    <n v="1989"/>
    <n v="0"/>
    <m/>
    <n v="1989"/>
    <n v="0"/>
    <n v="807"/>
    <s v="no"/>
    <x v="0"/>
    <n v="1175"/>
    <s v="no"/>
    <n v="807"/>
    <s v="no"/>
    <s v="2 Floors"/>
    <n v="0"/>
    <n v="1982"/>
    <x v="0"/>
    <x v="0"/>
    <n v="0"/>
    <n v="0"/>
    <n v="2"/>
    <n v="1"/>
    <n v="3"/>
    <x v="0"/>
    <n v="7"/>
    <x v="0"/>
    <s v="Gd"/>
    <x v="0"/>
    <n v="2"/>
    <s v="More"/>
    <n v="575"/>
    <x v="0"/>
    <x v="0"/>
    <n v="1"/>
    <n v="81.929006812477596"/>
    <x v="0"/>
    <n v="228500"/>
    <n v="2789"/>
    <s v="no"/>
  </r>
  <r>
    <x v="281"/>
    <s v="Norm"/>
    <s v="Norm"/>
    <x v="0"/>
    <n v="6"/>
    <x v="1"/>
    <s v="1Story"/>
    <x v="1"/>
    <n v="69.182127006168557"/>
    <x v="1"/>
    <n v="5"/>
    <x v="0"/>
    <n v="2006"/>
    <n v="0"/>
    <m/>
    <n v="2006"/>
    <n v="0"/>
    <n v="1262"/>
    <s v="no"/>
    <x v="1"/>
    <n v="1262"/>
    <s v="no"/>
    <n v="0"/>
    <s v="no"/>
    <s v="1 Floor"/>
    <n v="1"/>
    <n v="1262"/>
    <x v="0"/>
    <x v="1"/>
    <n v="0"/>
    <n v="0"/>
    <n v="2"/>
    <n v="0"/>
    <n v="2"/>
    <x v="1"/>
    <n v="5"/>
    <x v="1"/>
    <s v="Gd"/>
    <x v="0"/>
    <n v="2"/>
    <s v="More"/>
    <n v="572"/>
    <x v="0"/>
    <x v="0"/>
    <n v="0"/>
    <n v="73.296354992076076"/>
    <x v="0"/>
    <n v="185000"/>
    <n v="2524"/>
    <s v="no"/>
  </r>
  <r>
    <x v="282"/>
    <s v="Norm"/>
    <s v="Norm"/>
    <x v="4"/>
    <n v="7"/>
    <x v="0"/>
    <s v="1Story"/>
    <x v="1"/>
    <n v="69.182127006168557"/>
    <x v="1"/>
    <n v="5"/>
    <x v="0"/>
    <n v="2007"/>
    <n v="0"/>
    <m/>
    <n v="2008"/>
    <n v="0"/>
    <n v="1314"/>
    <s v="no"/>
    <x v="1"/>
    <n v="1314"/>
    <s v="no"/>
    <n v="0"/>
    <s v="no"/>
    <s v="1 Floor"/>
    <n v="1"/>
    <n v="1314"/>
    <x v="0"/>
    <x v="1"/>
    <n v="1"/>
    <n v="0"/>
    <n v="2"/>
    <n v="0"/>
    <n v="3"/>
    <x v="0"/>
    <n v="6"/>
    <x v="0"/>
    <s v="Gd"/>
    <x v="0"/>
    <n v="2"/>
    <s v="More"/>
    <n v="626"/>
    <x v="0"/>
    <x v="0"/>
    <n v="1"/>
    <n v="78.957382039573815"/>
    <x v="0"/>
    <n v="207500"/>
    <n v="2628"/>
    <s v="no"/>
  </r>
  <r>
    <x v="283"/>
    <s v="Feedr"/>
    <s v="Norm"/>
    <x v="0"/>
    <n v="8"/>
    <x v="0"/>
    <s v="1Story"/>
    <x v="1"/>
    <n v="69.182127006168557"/>
    <x v="1"/>
    <n v="5"/>
    <x v="0"/>
    <n v="2008"/>
    <n v="0"/>
    <m/>
    <n v="2009"/>
    <n v="0"/>
    <n v="1468"/>
    <s v="no"/>
    <x v="1"/>
    <n v="1468"/>
    <s v="no"/>
    <n v="0"/>
    <s v="no"/>
    <s v="1 Floor"/>
    <n v="1"/>
    <n v="1468"/>
    <x v="0"/>
    <x v="1"/>
    <n v="0"/>
    <n v="0"/>
    <n v="2"/>
    <n v="0"/>
    <n v="2"/>
    <x v="1"/>
    <n v="6"/>
    <x v="0"/>
    <s v="Gd"/>
    <x v="0"/>
    <n v="3"/>
    <s v="More"/>
    <n v="898"/>
    <x v="0"/>
    <x v="0"/>
    <n v="1"/>
    <n v="83.310626702997268"/>
    <x v="0"/>
    <n v="244600"/>
    <n v="2936"/>
    <s v="no"/>
  </r>
  <r>
    <x v="284"/>
    <s v="Norm"/>
    <s v="Norm"/>
    <x v="3"/>
    <n v="6"/>
    <x v="1"/>
    <s v="1Story"/>
    <x v="1"/>
    <n v="69.182127006168557"/>
    <x v="1"/>
    <n v="5"/>
    <x v="0"/>
    <n v="1992"/>
    <n v="0"/>
    <m/>
    <n v="1992"/>
    <n v="0"/>
    <n v="1575"/>
    <s v="no"/>
    <x v="1"/>
    <n v="1575"/>
    <s v="no"/>
    <n v="0"/>
    <s v="no"/>
    <s v="1 Floor"/>
    <n v="1"/>
    <n v="1575"/>
    <x v="0"/>
    <x v="0"/>
    <n v="1"/>
    <n v="0"/>
    <n v="2"/>
    <n v="0"/>
    <n v="3"/>
    <x v="0"/>
    <n v="5"/>
    <x v="1"/>
    <s v="Gd"/>
    <x v="0"/>
    <n v="2"/>
    <s v="More"/>
    <n v="529"/>
    <x v="0"/>
    <x v="0"/>
    <n v="0"/>
    <n v="56.888888888888886"/>
    <x v="1"/>
    <n v="179200"/>
    <n v="3150"/>
    <s v="no"/>
  </r>
  <r>
    <x v="285"/>
    <s v="Norm"/>
    <s v="Norm"/>
    <x v="3"/>
    <n v="7"/>
    <x v="0"/>
    <s v="2Story"/>
    <x v="0"/>
    <n v="75.988545402704759"/>
    <x v="0"/>
    <n v="5"/>
    <x v="0"/>
    <n v="2006"/>
    <n v="0"/>
    <m/>
    <n v="2007"/>
    <n v="0"/>
    <n v="625"/>
    <s v="no"/>
    <x v="0"/>
    <n v="625"/>
    <s v="no"/>
    <n v="625"/>
    <s v="no"/>
    <s v="2 Floors"/>
    <n v="1"/>
    <n v="1250"/>
    <x v="0"/>
    <x v="1"/>
    <n v="0"/>
    <n v="0"/>
    <n v="2"/>
    <n v="1"/>
    <n v="3"/>
    <x v="0"/>
    <n v="5"/>
    <x v="1"/>
    <s v="Gd"/>
    <x v="0"/>
    <n v="2"/>
    <s v="More"/>
    <n v="528"/>
    <x v="0"/>
    <x v="0"/>
    <n v="0"/>
    <n v="87.84"/>
    <x v="0"/>
    <n v="164700"/>
    <n v="1875"/>
    <s v="no"/>
  </r>
  <r>
    <x v="286"/>
    <s v="Norm"/>
    <s v="Norm"/>
    <x v="0"/>
    <n v="6"/>
    <x v="1"/>
    <s v="1.5Fin"/>
    <x v="1"/>
    <n v="59.315963337771507"/>
    <x v="1"/>
    <n v="7"/>
    <x v="1"/>
    <n v="1962"/>
    <n v="0"/>
    <m/>
    <n v="1981"/>
    <n v="0"/>
    <n v="912"/>
    <s v="no"/>
    <x v="0"/>
    <n v="1085"/>
    <s v="no"/>
    <n v="649"/>
    <s v="no"/>
    <s v="2 Floors"/>
    <n v="0"/>
    <n v="1734"/>
    <x v="0"/>
    <x v="0"/>
    <n v="0"/>
    <n v="0"/>
    <n v="1"/>
    <n v="1"/>
    <n v="2"/>
    <x v="1"/>
    <n v="7"/>
    <x v="0"/>
    <s v="Gd"/>
    <x v="0"/>
    <n v="2"/>
    <s v="More"/>
    <n v="440"/>
    <x v="0"/>
    <x v="1"/>
    <n v="1"/>
    <n v="60.090702947845806"/>
    <x v="1"/>
    <n v="159000"/>
    <n v="2646"/>
    <s v="no"/>
  </r>
  <r>
    <x v="287"/>
    <s v="Norm"/>
    <s v="Norm"/>
    <x v="0"/>
    <n v="4"/>
    <x v="1"/>
    <s v="1Story"/>
    <x v="1"/>
    <n v="69.182127006168557"/>
    <x v="1"/>
    <n v="4"/>
    <x v="0"/>
    <n v="1971"/>
    <n v="0"/>
    <m/>
    <n v="1971"/>
    <n v="0"/>
    <n v="858"/>
    <s v="no"/>
    <x v="0"/>
    <n v="858"/>
    <s v="no"/>
    <n v="0"/>
    <s v="no"/>
    <s v="1 Floor"/>
    <n v="0"/>
    <n v="858"/>
    <x v="0"/>
    <x v="1"/>
    <n v="0"/>
    <n v="0"/>
    <n v="1"/>
    <n v="0"/>
    <n v="1"/>
    <x v="1"/>
    <n v="5"/>
    <x v="1"/>
    <s v="TA"/>
    <x v="1"/>
    <n v="0"/>
    <s v="Less"/>
    <n v="0"/>
    <x v="0"/>
    <x v="1"/>
    <n v="0"/>
    <n v="51.282051282051285"/>
    <x v="1"/>
    <n v="88000"/>
    <n v="1716"/>
    <s v="no"/>
  </r>
  <r>
    <x v="288"/>
    <s v="Norm"/>
    <s v="Norm"/>
    <x v="0"/>
    <n v="5"/>
    <x v="1"/>
    <s v="1Story"/>
    <x v="1"/>
    <n v="69.182127006168557"/>
    <x v="1"/>
    <n v="5"/>
    <x v="0"/>
    <n v="1967"/>
    <n v="0"/>
    <m/>
    <n v="1967"/>
    <n v="0"/>
    <n v="882"/>
    <s v="no"/>
    <x v="0"/>
    <n v="900"/>
    <s v="no"/>
    <n v="0"/>
    <s v="no"/>
    <s v="1 Floor"/>
    <n v="1"/>
    <n v="900"/>
    <x v="0"/>
    <x v="1"/>
    <n v="0"/>
    <n v="0"/>
    <n v="1"/>
    <n v="0"/>
    <n v="1"/>
    <x v="1"/>
    <n v="5"/>
    <x v="1"/>
    <s v="TA"/>
    <x v="1"/>
    <n v="1"/>
    <s v="Less"/>
    <n v="280"/>
    <x v="0"/>
    <x v="1"/>
    <n v="0"/>
    <n v="68.462401795735133"/>
    <x v="1"/>
    <n v="122000"/>
    <n v="1782"/>
    <s v="no"/>
  </r>
  <r>
    <x v="289"/>
    <s v="RRAn"/>
    <s v="Norm"/>
    <x v="0"/>
    <n v="6"/>
    <x v="1"/>
    <s v="2Story"/>
    <x v="0"/>
    <n v="75.988545402704759"/>
    <x v="0"/>
    <n v="7"/>
    <x v="1"/>
    <n v="1915"/>
    <n v="1"/>
    <m/>
    <n v="2003"/>
    <n v="0"/>
    <n v="698"/>
    <s v="no"/>
    <x v="0"/>
    <n v="698"/>
    <s v="no"/>
    <n v="698"/>
    <s v="no"/>
    <s v="2 Floors"/>
    <n v="1"/>
    <n v="1396"/>
    <x v="0"/>
    <x v="1"/>
    <n v="0"/>
    <n v="0"/>
    <n v="1"/>
    <n v="0"/>
    <n v="1"/>
    <x v="1"/>
    <n v="7"/>
    <x v="0"/>
    <s v="TA"/>
    <x v="1"/>
    <n v="1"/>
    <s v="Less"/>
    <n v="384"/>
    <x v="0"/>
    <x v="1"/>
    <n v="0"/>
    <n v="73.340496657115565"/>
    <x v="0"/>
    <n v="153575"/>
    <n v="2094"/>
    <s v="no"/>
  </r>
  <r>
    <x v="290"/>
    <s v="Norm"/>
    <s v="Norm"/>
    <x v="0"/>
    <n v="8"/>
    <x v="0"/>
    <s v="2Story"/>
    <x v="0"/>
    <n v="75.988545402704759"/>
    <x v="0"/>
    <n v="5"/>
    <x v="0"/>
    <n v="2006"/>
    <n v="0"/>
    <m/>
    <n v="2006"/>
    <n v="0"/>
    <n v="1079"/>
    <s v="no"/>
    <x v="1"/>
    <n v="1079"/>
    <s v="no"/>
    <n v="840"/>
    <s v="no"/>
    <s v="2 Floors"/>
    <n v="1"/>
    <n v="1919"/>
    <x v="0"/>
    <x v="0"/>
    <n v="0"/>
    <n v="0"/>
    <n v="2"/>
    <n v="1"/>
    <n v="3"/>
    <x v="0"/>
    <n v="8"/>
    <x v="0"/>
    <s v="Gd"/>
    <x v="0"/>
    <n v="2"/>
    <s v="More"/>
    <n v="685"/>
    <x v="0"/>
    <x v="0"/>
    <n v="1"/>
    <n v="77.795196797865245"/>
    <x v="0"/>
    <n v="233230"/>
    <n v="2998"/>
    <s v="no"/>
  </r>
  <r>
    <x v="291"/>
    <s v="Norm"/>
    <s v="Norm"/>
    <x v="1"/>
    <n v="5"/>
    <x v="1"/>
    <s v="2Story"/>
    <x v="0"/>
    <n v="75.988545402704759"/>
    <x v="0"/>
    <n v="6"/>
    <x v="1"/>
    <n v="1912"/>
    <n v="1"/>
    <m/>
    <n v="2000"/>
    <n v="0"/>
    <n v="780"/>
    <s v="no"/>
    <x v="0"/>
    <n v="936"/>
    <s v="no"/>
    <n v="780"/>
    <s v="no"/>
    <s v="2 Floors"/>
    <n v="0"/>
    <n v="1716"/>
    <x v="0"/>
    <x v="0"/>
    <n v="1"/>
    <n v="0"/>
    <n v="2"/>
    <n v="0"/>
    <n v="3"/>
    <x v="0"/>
    <n v="9"/>
    <x v="0"/>
    <s v="Fa"/>
    <x v="1"/>
    <n v="0"/>
    <s v="Less"/>
    <n v="0"/>
    <x v="0"/>
    <x v="1"/>
    <n v="0"/>
    <n v="54.447115384615387"/>
    <x v="1"/>
    <n v="135900"/>
    <n v="2496"/>
    <s v="no"/>
  </r>
  <r>
    <x v="292"/>
    <s v="Norm"/>
    <s v="Norm"/>
    <x v="0"/>
    <n v="5"/>
    <x v="1"/>
    <s v="1.5Fin"/>
    <x v="1"/>
    <n v="59.315963337771507"/>
    <x v="1"/>
    <n v="4"/>
    <x v="0"/>
    <n v="1949"/>
    <n v="1"/>
    <m/>
    <n v="2008"/>
    <n v="0"/>
    <n v="768"/>
    <s v="no"/>
    <x v="0"/>
    <n v="1148"/>
    <s v="no"/>
    <n v="568"/>
    <s v="no"/>
    <s v="2 Floors"/>
    <n v="0"/>
    <n v="1716"/>
    <x v="0"/>
    <x v="0"/>
    <n v="0"/>
    <n v="0"/>
    <n v="1"/>
    <n v="1"/>
    <n v="2"/>
    <x v="1"/>
    <n v="8"/>
    <x v="0"/>
    <s v="TA"/>
    <x v="1"/>
    <n v="1"/>
    <s v="Less"/>
    <n v="281"/>
    <x v="0"/>
    <x v="1"/>
    <n v="1"/>
    <n v="52.737520128824478"/>
    <x v="1"/>
    <n v="131000"/>
    <n v="2484"/>
    <s v="no"/>
  </r>
  <r>
    <x v="293"/>
    <s v="PosA"/>
    <s v="Norm"/>
    <x v="0"/>
    <n v="7"/>
    <x v="0"/>
    <s v="2Story"/>
    <x v="0"/>
    <n v="75.988545402704759"/>
    <x v="0"/>
    <n v="7"/>
    <x v="1"/>
    <n v="1977"/>
    <n v="0"/>
    <m/>
    <n v="1994"/>
    <n v="0"/>
    <n v="795"/>
    <s v="no"/>
    <x v="0"/>
    <n v="1468"/>
    <s v="no"/>
    <n v="795"/>
    <s v="no"/>
    <s v="2 Floors"/>
    <n v="1"/>
    <n v="2263"/>
    <x v="0"/>
    <x v="0"/>
    <n v="1"/>
    <n v="0"/>
    <n v="2"/>
    <n v="1"/>
    <n v="4"/>
    <x v="0"/>
    <n v="9"/>
    <x v="0"/>
    <s v="Gd"/>
    <x v="0"/>
    <n v="2"/>
    <s v="More"/>
    <n v="539"/>
    <x v="0"/>
    <x v="0"/>
    <n v="1"/>
    <n v="76.847612818835842"/>
    <x v="0"/>
    <n v="235000"/>
    <n v="3058"/>
    <s v="no"/>
  </r>
  <r>
    <x v="294"/>
    <s v="Norm"/>
    <s v="Norm"/>
    <x v="0"/>
    <n v="6"/>
    <x v="1"/>
    <s v="1Story"/>
    <x v="1"/>
    <n v="69.182127006168557"/>
    <x v="1"/>
    <n v="5"/>
    <x v="0"/>
    <n v="1953"/>
    <n v="1"/>
    <m/>
    <n v="1953"/>
    <n v="1"/>
    <n v="1416"/>
    <s v="no"/>
    <x v="1"/>
    <n v="1644"/>
    <s v="no"/>
    <n v="0"/>
    <s v="no"/>
    <s v="1 Floor"/>
    <n v="0"/>
    <n v="1644"/>
    <x v="0"/>
    <x v="0"/>
    <n v="1"/>
    <n v="0"/>
    <n v="1"/>
    <n v="0"/>
    <n v="2"/>
    <x v="1"/>
    <n v="7"/>
    <x v="0"/>
    <s v="TA"/>
    <x v="1"/>
    <n v="2"/>
    <s v="More"/>
    <n v="418"/>
    <x v="0"/>
    <x v="1"/>
    <n v="2"/>
    <n v="54.575163398692808"/>
    <x v="1"/>
    <n v="167000"/>
    <n v="3060"/>
    <s v="no"/>
  </r>
  <r>
    <x v="295"/>
    <s v="Norm"/>
    <s v="Norm"/>
    <x v="0"/>
    <n v="6"/>
    <x v="1"/>
    <s v="SLvl"/>
    <x v="2"/>
    <n v="74.693515888638117"/>
    <x v="0"/>
    <n v="6"/>
    <x v="1"/>
    <n v="1984"/>
    <n v="0"/>
    <m/>
    <n v="1984"/>
    <n v="0"/>
    <n v="1003"/>
    <s v="no"/>
    <x v="0"/>
    <n v="1003"/>
    <s v="no"/>
    <n v="0"/>
    <s v="no"/>
    <s v="1 Floor"/>
    <n v="0"/>
    <n v="1003"/>
    <x v="0"/>
    <x v="1"/>
    <n v="1"/>
    <n v="0"/>
    <n v="1"/>
    <n v="0"/>
    <n v="2"/>
    <x v="1"/>
    <n v="6"/>
    <x v="0"/>
    <s v="TA"/>
    <x v="1"/>
    <n v="2"/>
    <s v="More"/>
    <n v="588"/>
    <x v="0"/>
    <x v="0"/>
    <n v="0"/>
    <n v="71.036889332003994"/>
    <x v="0"/>
    <n v="142500"/>
    <n v="2006"/>
    <s v="no"/>
  </r>
  <r>
    <x v="296"/>
    <s v="Norm"/>
    <s v="Norm"/>
    <x v="0"/>
    <n v="5"/>
    <x v="1"/>
    <s v="1.5Fin"/>
    <x v="1"/>
    <n v="59.315963337771507"/>
    <x v="1"/>
    <n v="5"/>
    <x v="0"/>
    <n v="1950"/>
    <n v="1"/>
    <m/>
    <n v="1950"/>
    <n v="1"/>
    <n v="910"/>
    <s v="no"/>
    <x v="0"/>
    <n v="910"/>
    <s v="no"/>
    <n v="648"/>
    <s v="no"/>
    <s v="2 Floors"/>
    <n v="1"/>
    <n v="1558"/>
    <x v="0"/>
    <x v="0"/>
    <n v="0"/>
    <n v="0"/>
    <n v="1"/>
    <n v="1"/>
    <n v="2"/>
    <x v="1"/>
    <n v="6"/>
    <x v="0"/>
    <s v="TA"/>
    <x v="1"/>
    <n v="1"/>
    <s v="Less"/>
    <n v="282"/>
    <x v="0"/>
    <x v="1"/>
    <n v="0"/>
    <n v="61.588330632090759"/>
    <x v="1"/>
    <n v="152000"/>
    <n v="2468"/>
    <s v="no"/>
  </r>
  <r>
    <x v="297"/>
    <s v="Norm"/>
    <s v="Norm"/>
    <x v="0"/>
    <n v="7"/>
    <x v="0"/>
    <s v="2Story"/>
    <x v="0"/>
    <n v="75.988545402704759"/>
    <x v="0"/>
    <n v="5"/>
    <x v="0"/>
    <n v="1997"/>
    <n v="0"/>
    <m/>
    <n v="1998"/>
    <n v="0"/>
    <n v="975"/>
    <s v="no"/>
    <x v="0"/>
    <n v="975"/>
    <s v="no"/>
    <n v="975"/>
    <s v="no"/>
    <s v="2 Floors"/>
    <n v="0"/>
    <n v="1950"/>
    <x v="0"/>
    <x v="0"/>
    <n v="0"/>
    <n v="0"/>
    <n v="2"/>
    <n v="1"/>
    <n v="3"/>
    <x v="0"/>
    <n v="7"/>
    <x v="0"/>
    <s v="Gd"/>
    <x v="0"/>
    <n v="2"/>
    <s v="More"/>
    <n v="576"/>
    <x v="0"/>
    <x v="0"/>
    <n v="1"/>
    <n v="81.709401709401703"/>
    <x v="0"/>
    <n v="239000"/>
    <n v="2925"/>
    <s v="no"/>
  </r>
  <r>
    <x v="298"/>
    <s v="Norm"/>
    <s v="Norm"/>
    <x v="0"/>
    <n v="6"/>
    <x v="1"/>
    <s v="2Story"/>
    <x v="0"/>
    <n v="75.988545402704759"/>
    <x v="0"/>
    <n v="6"/>
    <x v="1"/>
    <n v="1968"/>
    <n v="0"/>
    <m/>
    <n v="1968"/>
    <n v="0"/>
    <n v="702"/>
    <s v="no"/>
    <x v="0"/>
    <n v="1041"/>
    <s v="no"/>
    <n v="702"/>
    <s v="no"/>
    <s v="2 Floors"/>
    <n v="1"/>
    <n v="1743"/>
    <x v="0"/>
    <x v="0"/>
    <n v="0"/>
    <n v="1"/>
    <n v="1"/>
    <n v="2"/>
    <n v="4"/>
    <x v="0"/>
    <n v="7"/>
    <x v="0"/>
    <s v="TA"/>
    <x v="1"/>
    <n v="2"/>
    <s v="More"/>
    <n v="539"/>
    <x v="0"/>
    <x v="0"/>
    <n v="1"/>
    <n v="71.574642126789371"/>
    <x v="0"/>
    <n v="175000"/>
    <n v="2445"/>
    <s v="no"/>
  </r>
  <r>
    <x v="299"/>
    <s v="Norm"/>
    <s v="Norm"/>
    <x v="0"/>
    <n v="6"/>
    <x v="1"/>
    <s v="1Story"/>
    <x v="1"/>
    <n v="69.182127006168557"/>
    <x v="1"/>
    <n v="8"/>
    <x v="1"/>
    <n v="1950"/>
    <n v="1"/>
    <m/>
    <n v="2004"/>
    <n v="0"/>
    <n v="1092"/>
    <s v="no"/>
    <x v="1"/>
    <n v="1152"/>
    <s v="no"/>
    <n v="0"/>
    <s v="no"/>
    <s v="1 Floor"/>
    <n v="1"/>
    <n v="1152"/>
    <x v="0"/>
    <x v="1"/>
    <n v="0"/>
    <n v="1"/>
    <n v="1"/>
    <n v="0"/>
    <n v="2"/>
    <x v="1"/>
    <n v="6"/>
    <x v="0"/>
    <s v="Gd"/>
    <x v="0"/>
    <n v="1"/>
    <s v="Less"/>
    <n v="300"/>
    <x v="0"/>
    <x v="1"/>
    <n v="1"/>
    <n v="70.632798573975037"/>
    <x v="0"/>
    <n v="158500"/>
    <n v="2244"/>
    <s v="no"/>
  </r>
  <r>
    <x v="300"/>
    <s v="Norm"/>
    <s v="Norm"/>
    <x v="1"/>
    <n v="5"/>
    <x v="1"/>
    <s v="1Story"/>
    <x v="1"/>
    <n v="69.182127006168557"/>
    <x v="1"/>
    <n v="5"/>
    <x v="0"/>
    <n v="1953"/>
    <n v="1"/>
    <m/>
    <n v="1953"/>
    <n v="1"/>
    <n v="1165"/>
    <s v="no"/>
    <x v="1"/>
    <n v="1336"/>
    <s v="no"/>
    <n v="0"/>
    <s v="no"/>
    <s v="1 Floor"/>
    <n v="0"/>
    <n v="1336"/>
    <x v="0"/>
    <x v="1"/>
    <n v="1"/>
    <n v="0"/>
    <n v="1"/>
    <n v="0"/>
    <n v="2"/>
    <x v="1"/>
    <n v="5"/>
    <x v="1"/>
    <s v="TA"/>
    <x v="1"/>
    <n v="1"/>
    <s v="Less"/>
    <n v="375"/>
    <x v="0"/>
    <x v="1"/>
    <n v="2"/>
    <n v="62.77489004398241"/>
    <x v="1"/>
    <n v="157000"/>
    <n v="2501"/>
    <s v="no"/>
  </r>
  <r>
    <x v="301"/>
    <s v="Norm"/>
    <s v="Norm"/>
    <x v="0"/>
    <n v="8"/>
    <x v="0"/>
    <s v="2Story"/>
    <x v="0"/>
    <n v="75.988545402704759"/>
    <x v="0"/>
    <n v="5"/>
    <x v="0"/>
    <n v="1998"/>
    <n v="0"/>
    <m/>
    <n v="1999"/>
    <n v="0"/>
    <n v="1028"/>
    <s v="no"/>
    <x v="0"/>
    <n v="1210"/>
    <s v="no"/>
    <n v="1242"/>
    <s v="no"/>
    <s v="2 Floors"/>
    <n v="0"/>
    <n v="2452"/>
    <x v="0"/>
    <x v="0"/>
    <n v="0"/>
    <n v="0"/>
    <n v="2"/>
    <n v="1"/>
    <n v="3"/>
    <x v="0"/>
    <n v="9"/>
    <x v="0"/>
    <s v="Gd"/>
    <x v="0"/>
    <n v="2"/>
    <s v="More"/>
    <n v="683"/>
    <x v="0"/>
    <x v="0"/>
    <n v="1"/>
    <n v="76.724137931034477"/>
    <x v="0"/>
    <n v="267000"/>
    <n v="3480"/>
    <s v="no"/>
  </r>
  <r>
    <x v="302"/>
    <s v="Norm"/>
    <s v="Norm"/>
    <x v="0"/>
    <n v="7"/>
    <x v="0"/>
    <s v="1Story"/>
    <x v="1"/>
    <n v="69.182127006168557"/>
    <x v="1"/>
    <n v="5"/>
    <x v="0"/>
    <n v="2001"/>
    <n v="0"/>
    <m/>
    <n v="2002"/>
    <n v="0"/>
    <n v="1541"/>
    <s v="no"/>
    <x v="1"/>
    <n v="1541"/>
    <s v="no"/>
    <n v="0"/>
    <s v="no"/>
    <s v="1 Floor"/>
    <n v="1"/>
    <n v="1541"/>
    <x v="0"/>
    <x v="0"/>
    <n v="0"/>
    <n v="0"/>
    <n v="2"/>
    <n v="0"/>
    <n v="2"/>
    <x v="1"/>
    <n v="6"/>
    <x v="0"/>
    <s v="Gd"/>
    <x v="0"/>
    <n v="3"/>
    <s v="More"/>
    <n v="843"/>
    <x v="0"/>
    <x v="0"/>
    <n v="1"/>
    <n v="66.515249837767684"/>
    <x v="1"/>
    <n v="205000"/>
    <n v="3082"/>
    <s v="no"/>
  </r>
  <r>
    <x v="303"/>
    <s v="Norm"/>
    <s v="Norm"/>
    <x v="0"/>
    <n v="5"/>
    <x v="1"/>
    <s v="1Story"/>
    <x v="1"/>
    <n v="69.182127006168557"/>
    <x v="1"/>
    <n v="7"/>
    <x v="1"/>
    <n v="1972"/>
    <n v="0"/>
    <m/>
    <n v="1972"/>
    <n v="0"/>
    <n v="894"/>
    <s v="no"/>
    <x v="0"/>
    <n v="894"/>
    <s v="no"/>
    <n v="0"/>
    <s v="no"/>
    <s v="1 Floor"/>
    <n v="0"/>
    <n v="894"/>
    <x v="0"/>
    <x v="1"/>
    <n v="1"/>
    <n v="0"/>
    <n v="1"/>
    <n v="0"/>
    <n v="2"/>
    <x v="1"/>
    <n v="5"/>
    <x v="1"/>
    <s v="TA"/>
    <x v="1"/>
    <n v="2"/>
    <s v="More"/>
    <n v="552"/>
    <x v="0"/>
    <x v="0"/>
    <n v="0"/>
    <n v="83.836689038031324"/>
    <x v="0"/>
    <n v="149900"/>
    <n v="1788"/>
    <s v="no"/>
  </r>
  <r>
    <x v="304"/>
    <s v="Norm"/>
    <s v="Norm"/>
    <x v="0"/>
    <n v="7"/>
    <x v="0"/>
    <s v="2.5Fin"/>
    <x v="0"/>
    <n v="58.150706243707859"/>
    <x v="1"/>
    <n v="9"/>
    <x v="1"/>
    <n v="1880"/>
    <n v="1"/>
    <m/>
    <n v="2002"/>
    <n v="0"/>
    <n v="1470"/>
    <s v="no"/>
    <x v="1"/>
    <n v="1675"/>
    <s v="no"/>
    <n v="1818"/>
    <s v="no"/>
    <s v="2 Floors"/>
    <n v="1"/>
    <n v="3493"/>
    <x v="1"/>
    <x v="0"/>
    <n v="0"/>
    <n v="0"/>
    <n v="3"/>
    <n v="0"/>
    <n v="3"/>
    <x v="0"/>
    <n v="10"/>
    <x v="0"/>
    <s v="Gd"/>
    <x v="0"/>
    <n v="3"/>
    <s v="More"/>
    <n v="870"/>
    <x v="0"/>
    <x v="0"/>
    <n v="1"/>
    <n v="59.439854926455773"/>
    <x v="1"/>
    <n v="295000"/>
    <n v="4963"/>
    <s v="yes"/>
  </r>
  <r>
    <x v="305"/>
    <s v="Norm"/>
    <s v="Norm"/>
    <x v="0"/>
    <n v="8"/>
    <x v="0"/>
    <s v="1Story"/>
    <x v="1"/>
    <n v="69.182127006168557"/>
    <x v="1"/>
    <n v="5"/>
    <x v="0"/>
    <n v="2004"/>
    <n v="0"/>
    <m/>
    <n v="2005"/>
    <n v="0"/>
    <n v="2000"/>
    <s v="no"/>
    <x v="1"/>
    <n v="2000"/>
    <s v="no"/>
    <n v="0"/>
    <s v="no"/>
    <s v="1 Floor"/>
    <n v="0"/>
    <n v="2000"/>
    <x v="0"/>
    <x v="0"/>
    <n v="1"/>
    <n v="0"/>
    <n v="2"/>
    <n v="0"/>
    <n v="3"/>
    <x v="0"/>
    <n v="8"/>
    <x v="0"/>
    <s v="Gd"/>
    <x v="0"/>
    <n v="3"/>
    <s v="More"/>
    <n v="888"/>
    <x v="0"/>
    <x v="0"/>
    <n v="0"/>
    <n v="76.474999999999994"/>
    <x v="0"/>
    <n v="305900"/>
    <n v="4000"/>
    <s v="no"/>
  </r>
  <r>
    <x v="306"/>
    <s v="Feedr"/>
    <s v="Norm"/>
    <x v="0"/>
    <n v="7"/>
    <x v="0"/>
    <s v="2Story"/>
    <x v="0"/>
    <n v="75.988545402704759"/>
    <x v="0"/>
    <n v="5"/>
    <x v="0"/>
    <n v="1990"/>
    <n v="0"/>
    <m/>
    <n v="1991"/>
    <n v="0"/>
    <n v="700"/>
    <s v="no"/>
    <x v="0"/>
    <n v="1122"/>
    <s v="no"/>
    <n v="1121"/>
    <s v="no"/>
    <s v="2 Floors"/>
    <n v="1"/>
    <n v="2243"/>
    <x v="0"/>
    <x v="0"/>
    <n v="1"/>
    <n v="0"/>
    <n v="2"/>
    <n v="1"/>
    <n v="4"/>
    <x v="0"/>
    <n v="8"/>
    <x v="0"/>
    <s v="Gd"/>
    <x v="0"/>
    <n v="3"/>
    <s v="More"/>
    <n v="746"/>
    <x v="0"/>
    <x v="0"/>
    <n v="1"/>
    <n v="76.452599388379198"/>
    <x v="0"/>
    <n v="225000"/>
    <n v="2943"/>
    <s v="no"/>
  </r>
  <r>
    <x v="307"/>
    <s v="Artery"/>
    <s v="Norm"/>
    <x v="0"/>
    <n v="6"/>
    <x v="1"/>
    <s v="1.5Fin"/>
    <x v="1"/>
    <n v="59.315963337771507"/>
    <x v="1"/>
    <n v="7"/>
    <x v="1"/>
    <n v="1920"/>
    <n v="1"/>
    <m/>
    <n v="1950"/>
    <n v="1"/>
    <n v="319"/>
    <s v="no"/>
    <x v="0"/>
    <n v="1035"/>
    <s v="no"/>
    <n v="371"/>
    <s v="no"/>
    <s v="2 Floors"/>
    <n v="1"/>
    <n v="1406"/>
    <x v="0"/>
    <x v="1"/>
    <n v="0"/>
    <n v="0"/>
    <n v="1"/>
    <n v="0"/>
    <n v="1"/>
    <x v="1"/>
    <n v="6"/>
    <x v="0"/>
    <s v="Fa"/>
    <x v="1"/>
    <n v="0"/>
    <s v="Less"/>
    <n v="0"/>
    <x v="0"/>
    <x v="1"/>
    <n v="0"/>
    <n v="51.884057971014492"/>
    <x v="1"/>
    <n v="89500"/>
    <n v="1725"/>
    <s v="no"/>
  </r>
  <r>
    <x v="308"/>
    <s v="Norm"/>
    <s v="Norm"/>
    <x v="0"/>
    <n v="4"/>
    <x v="1"/>
    <s v="1Story"/>
    <x v="1"/>
    <n v="69.182127006168557"/>
    <x v="1"/>
    <n v="5"/>
    <x v="0"/>
    <n v="1940"/>
    <n v="1"/>
    <m/>
    <n v="1950"/>
    <n v="1"/>
    <n v="861"/>
    <s v="no"/>
    <x v="0"/>
    <n v="861"/>
    <s v="no"/>
    <n v="0"/>
    <s v="no"/>
    <s v="1 Floor"/>
    <n v="1"/>
    <n v="861"/>
    <x v="0"/>
    <x v="1"/>
    <n v="0"/>
    <n v="0"/>
    <n v="1"/>
    <n v="0"/>
    <n v="1"/>
    <x v="1"/>
    <n v="4"/>
    <x v="1"/>
    <s v="TA"/>
    <x v="1"/>
    <n v="2"/>
    <s v="More"/>
    <n v="539"/>
    <x v="0"/>
    <x v="0"/>
    <n v="0"/>
    <n v="47.909407665505228"/>
    <x v="1"/>
    <n v="82500"/>
    <n v="1722"/>
    <s v="no"/>
  </r>
  <r>
    <x v="309"/>
    <s v="Norm"/>
    <s v="Norm"/>
    <x v="0"/>
    <n v="9"/>
    <x v="0"/>
    <s v="1Story"/>
    <x v="1"/>
    <n v="69.182127006168557"/>
    <x v="1"/>
    <n v="5"/>
    <x v="0"/>
    <n v="2003"/>
    <n v="0"/>
    <m/>
    <n v="2004"/>
    <n v="0"/>
    <n v="1896"/>
    <s v="no"/>
    <x v="1"/>
    <n v="1944"/>
    <s v="no"/>
    <n v="0"/>
    <s v="no"/>
    <s v="1 Floor"/>
    <n v="1"/>
    <n v="1944"/>
    <x v="0"/>
    <x v="0"/>
    <n v="1"/>
    <n v="0"/>
    <n v="2"/>
    <n v="0"/>
    <n v="3"/>
    <x v="0"/>
    <n v="8"/>
    <x v="0"/>
    <s v="Ex"/>
    <x v="0"/>
    <n v="3"/>
    <s v="More"/>
    <n v="708"/>
    <x v="0"/>
    <x v="0"/>
    <n v="3"/>
    <n v="93.75"/>
    <x v="0"/>
    <n v="360000"/>
    <n v="3840"/>
    <s v="no"/>
  </r>
  <r>
    <x v="310"/>
    <s v="Norm"/>
    <s v="Norm"/>
    <x v="0"/>
    <n v="6"/>
    <x v="1"/>
    <s v="2Story"/>
    <x v="0"/>
    <n v="75.988545402704759"/>
    <x v="0"/>
    <n v="5"/>
    <x v="0"/>
    <n v="1993"/>
    <n v="0"/>
    <m/>
    <n v="1994"/>
    <n v="0"/>
    <n v="697"/>
    <s v="no"/>
    <x v="0"/>
    <n v="697"/>
    <s v="no"/>
    <n v="804"/>
    <s v="no"/>
    <s v="2 Floors"/>
    <n v="1"/>
    <n v="1501"/>
    <x v="0"/>
    <x v="1"/>
    <n v="0"/>
    <n v="0"/>
    <n v="2"/>
    <n v="1"/>
    <n v="3"/>
    <x v="0"/>
    <n v="6"/>
    <x v="0"/>
    <s v="Gd"/>
    <x v="0"/>
    <n v="2"/>
    <s v="More"/>
    <n v="420"/>
    <x v="0"/>
    <x v="1"/>
    <n v="1"/>
    <n v="75.341219290263879"/>
    <x v="0"/>
    <n v="165600"/>
    <n v="2198"/>
    <s v="no"/>
  </r>
  <r>
    <x v="311"/>
    <s v="Norm"/>
    <s v="Norm"/>
    <x v="0"/>
    <n v="6"/>
    <x v="1"/>
    <s v="1Story"/>
    <x v="1"/>
    <n v="69.182127006168557"/>
    <x v="1"/>
    <n v="6"/>
    <x v="1"/>
    <n v="1948"/>
    <n v="1"/>
    <m/>
    <n v="2002"/>
    <n v="0"/>
    <n v="972"/>
    <s v="no"/>
    <x v="0"/>
    <n v="972"/>
    <s v="no"/>
    <n v="0"/>
    <s v="no"/>
    <s v="1 Floor"/>
    <n v="0"/>
    <n v="972"/>
    <x v="0"/>
    <x v="1"/>
    <n v="1"/>
    <n v="0"/>
    <n v="1"/>
    <n v="0"/>
    <n v="2"/>
    <x v="1"/>
    <n v="5"/>
    <x v="1"/>
    <s v="TA"/>
    <x v="1"/>
    <n v="1"/>
    <s v="Less"/>
    <n v="240"/>
    <x v="0"/>
    <x v="1"/>
    <n v="1"/>
    <n v="67.901234567901241"/>
    <x v="1"/>
    <n v="132000"/>
    <n v="1944"/>
    <s v="no"/>
  </r>
  <r>
    <x v="312"/>
    <s v="Artery"/>
    <s v="Norm"/>
    <x v="1"/>
    <n v="5"/>
    <x v="1"/>
    <s v="1.5Fin"/>
    <x v="1"/>
    <n v="59.315963337771507"/>
    <x v="1"/>
    <n v="7"/>
    <x v="1"/>
    <n v="1939"/>
    <n v="1"/>
    <m/>
    <n v="1950"/>
    <n v="1"/>
    <n v="793"/>
    <s v="no"/>
    <x v="0"/>
    <n v="793"/>
    <s v="no"/>
    <n v="325"/>
    <s v="no"/>
    <s v="2 Floors"/>
    <n v="1"/>
    <n v="1118"/>
    <x v="0"/>
    <x v="1"/>
    <n v="1"/>
    <n v="0"/>
    <n v="1"/>
    <n v="0"/>
    <n v="2"/>
    <x v="1"/>
    <n v="5"/>
    <x v="1"/>
    <s v="TA"/>
    <x v="1"/>
    <n v="2"/>
    <s v="More"/>
    <n v="410"/>
    <x v="0"/>
    <x v="1"/>
    <n v="1"/>
    <n v="62.742019884877031"/>
    <x v="1"/>
    <n v="119900"/>
    <n v="1911"/>
    <s v="no"/>
  </r>
  <r>
    <x v="313"/>
    <s v="Norm"/>
    <s v="Norm"/>
    <x v="0"/>
    <n v="7"/>
    <x v="0"/>
    <s v="1Story"/>
    <x v="1"/>
    <n v="69.182127006168557"/>
    <x v="1"/>
    <n v="5"/>
    <x v="0"/>
    <n v="1965"/>
    <n v="0"/>
    <m/>
    <n v="1965"/>
    <n v="0"/>
    <n v="2136"/>
    <s v="yes"/>
    <x v="1"/>
    <n v="2036"/>
    <s v="no"/>
    <n v="0"/>
    <s v="no"/>
    <s v="1 Floor"/>
    <n v="1"/>
    <n v="2036"/>
    <x v="0"/>
    <x v="0"/>
    <n v="2"/>
    <n v="0"/>
    <n v="2"/>
    <n v="0"/>
    <n v="4"/>
    <x v="0"/>
    <n v="8"/>
    <x v="0"/>
    <s v="TA"/>
    <x v="1"/>
    <n v="2"/>
    <s v="More"/>
    <n v="513"/>
    <x v="0"/>
    <x v="0"/>
    <n v="2"/>
    <n v="89.884947267497608"/>
    <x v="0"/>
    <n v="375000"/>
    <n v="4172"/>
    <s v="no"/>
  </r>
  <r>
    <x v="314"/>
    <s v="Norm"/>
    <s v="Norm"/>
    <x v="0"/>
    <n v="7"/>
    <x v="0"/>
    <s v="2Story"/>
    <x v="0"/>
    <n v="75.988545402704759"/>
    <x v="0"/>
    <n v="7"/>
    <x v="1"/>
    <n v="1925"/>
    <n v="1"/>
    <m/>
    <n v="1990"/>
    <n v="0"/>
    <n v="728"/>
    <s v="no"/>
    <x v="0"/>
    <n v="832"/>
    <s v="no"/>
    <n v="809"/>
    <s v="no"/>
    <s v="2 Floors"/>
    <n v="1"/>
    <n v="1641"/>
    <x v="0"/>
    <x v="0"/>
    <n v="0"/>
    <n v="1"/>
    <n v="1"/>
    <n v="1"/>
    <n v="3"/>
    <x v="0"/>
    <n v="6"/>
    <x v="0"/>
    <s v="Ex"/>
    <x v="0"/>
    <n v="2"/>
    <s v="More"/>
    <n v="546"/>
    <x v="0"/>
    <x v="0"/>
    <n v="1"/>
    <n v="75.1371886872098"/>
    <x v="0"/>
    <n v="178000"/>
    <n v="2369"/>
    <s v="no"/>
  </r>
  <r>
    <x v="315"/>
    <s v="Norm"/>
    <s v="Norm"/>
    <x v="0"/>
    <n v="7"/>
    <x v="0"/>
    <s v="2Story"/>
    <x v="0"/>
    <n v="75.988545402704759"/>
    <x v="0"/>
    <n v="5"/>
    <x v="0"/>
    <n v="2004"/>
    <n v="0"/>
    <m/>
    <n v="2005"/>
    <n v="0"/>
    <n v="716"/>
    <s v="no"/>
    <x v="0"/>
    <n v="716"/>
    <s v="no"/>
    <n v="716"/>
    <s v="no"/>
    <s v="2 Floors"/>
    <n v="0"/>
    <n v="1432"/>
    <x v="0"/>
    <x v="1"/>
    <n v="1"/>
    <n v="0"/>
    <n v="2"/>
    <n v="1"/>
    <n v="4"/>
    <x v="0"/>
    <n v="6"/>
    <x v="0"/>
    <s v="Gd"/>
    <x v="0"/>
    <n v="2"/>
    <s v="More"/>
    <n v="432"/>
    <x v="0"/>
    <x v="1"/>
    <n v="1"/>
    <n v="87.756052141527007"/>
    <x v="0"/>
    <n v="188500"/>
    <n v="2148"/>
    <s v="no"/>
  </r>
  <r>
    <x v="316"/>
    <s v="Norm"/>
    <s v="Norm"/>
    <x v="0"/>
    <n v="7"/>
    <x v="0"/>
    <s v="2Story"/>
    <x v="0"/>
    <n v="75.988545402704759"/>
    <x v="0"/>
    <n v="7"/>
    <x v="1"/>
    <n v="1980"/>
    <n v="0"/>
    <m/>
    <n v="1980"/>
    <n v="0"/>
    <n v="845"/>
    <s v="no"/>
    <x v="0"/>
    <n v="1153"/>
    <s v="no"/>
    <n v="1200"/>
    <s v="no"/>
    <s v="2 Floors"/>
    <n v="1"/>
    <n v="2353"/>
    <x v="0"/>
    <x v="0"/>
    <n v="1"/>
    <n v="0"/>
    <n v="2"/>
    <n v="1"/>
    <n v="4"/>
    <x v="0"/>
    <n v="10"/>
    <x v="0"/>
    <s v="Ex"/>
    <x v="0"/>
    <n v="2"/>
    <s v="More"/>
    <n v="484"/>
    <x v="0"/>
    <x v="0"/>
    <n v="1"/>
    <n v="81.300813008130078"/>
    <x v="0"/>
    <n v="260000"/>
    <n v="3198"/>
    <s v="no"/>
  </r>
  <r>
    <x v="317"/>
    <s v="Norm"/>
    <s v="Norm"/>
    <x v="0"/>
    <n v="8"/>
    <x v="0"/>
    <s v="2Story"/>
    <x v="0"/>
    <n v="75.988545402704759"/>
    <x v="0"/>
    <n v="5"/>
    <x v="0"/>
    <n v="2006"/>
    <n v="0"/>
    <m/>
    <n v="2006"/>
    <n v="0"/>
    <n v="1088"/>
    <s v="no"/>
    <x v="1"/>
    <n v="1088"/>
    <s v="no"/>
    <n v="871"/>
    <s v="no"/>
    <s v="2 Floors"/>
    <n v="0"/>
    <n v="1959"/>
    <x v="0"/>
    <x v="0"/>
    <n v="0"/>
    <n v="0"/>
    <n v="2"/>
    <n v="1"/>
    <n v="3"/>
    <x v="0"/>
    <n v="8"/>
    <x v="0"/>
    <s v="Gd"/>
    <x v="0"/>
    <n v="3"/>
    <s v="More"/>
    <n v="1025"/>
    <x v="1"/>
    <x v="0"/>
    <n v="1"/>
    <n v="88.611749261568761"/>
    <x v="0"/>
    <n v="270000"/>
    <n v="3047"/>
    <s v="no"/>
  </r>
  <r>
    <x v="318"/>
    <s v="Norm"/>
    <s v="Norm"/>
    <x v="0"/>
    <n v="7"/>
    <x v="0"/>
    <s v="2Story"/>
    <x v="0"/>
    <n v="75.988545402704759"/>
    <x v="0"/>
    <n v="5"/>
    <x v="0"/>
    <n v="1993"/>
    <n v="0"/>
    <m/>
    <n v="1993"/>
    <n v="0"/>
    <n v="1347"/>
    <s v="no"/>
    <x v="1"/>
    <n v="1372"/>
    <s v="no"/>
    <n v="1274"/>
    <s v="no"/>
    <s v="2 Floors"/>
    <n v="0"/>
    <n v="2646"/>
    <x v="0"/>
    <x v="0"/>
    <n v="1"/>
    <n v="0"/>
    <n v="2"/>
    <n v="1"/>
    <n v="4"/>
    <x v="0"/>
    <n v="9"/>
    <x v="0"/>
    <s v="Gd"/>
    <x v="0"/>
    <n v="3"/>
    <s v="More"/>
    <n v="656"/>
    <x v="0"/>
    <x v="0"/>
    <n v="1"/>
    <n v="65.113949411470074"/>
    <x v="1"/>
    <n v="260000"/>
    <n v="3993"/>
    <s v="no"/>
  </r>
  <r>
    <x v="319"/>
    <s v="Norm"/>
    <s v="Norm"/>
    <x v="0"/>
    <n v="7"/>
    <x v="0"/>
    <s v="SLvl"/>
    <x v="2"/>
    <n v="74.693515888638117"/>
    <x v="0"/>
    <n v="5"/>
    <x v="0"/>
    <n v="1980"/>
    <n v="0"/>
    <m/>
    <n v="1980"/>
    <n v="0"/>
    <n v="1372"/>
    <s v="no"/>
    <x v="1"/>
    <n v="1472"/>
    <s v="no"/>
    <n v="0"/>
    <s v="no"/>
    <s v="1 Floor"/>
    <n v="0"/>
    <n v="1472"/>
    <x v="0"/>
    <x v="1"/>
    <n v="1"/>
    <n v="0"/>
    <n v="2"/>
    <n v="0"/>
    <n v="3"/>
    <x v="0"/>
    <n v="6"/>
    <x v="0"/>
    <s v="TA"/>
    <x v="1"/>
    <n v="2"/>
    <s v="More"/>
    <n v="588"/>
    <x v="0"/>
    <x v="0"/>
    <n v="2"/>
    <n v="65.928270042194086"/>
    <x v="1"/>
    <n v="187500"/>
    <n v="2844"/>
    <s v="no"/>
  </r>
  <r>
    <x v="320"/>
    <s v="Norm"/>
    <s v="Norm"/>
    <x v="0"/>
    <n v="9"/>
    <x v="0"/>
    <s v="2Story"/>
    <x v="0"/>
    <n v="75.988545402704759"/>
    <x v="0"/>
    <n v="5"/>
    <x v="0"/>
    <n v="2006"/>
    <n v="0"/>
    <m/>
    <n v="2006"/>
    <n v="0"/>
    <n v="1249"/>
    <s v="no"/>
    <x v="1"/>
    <n v="1249"/>
    <s v="no"/>
    <n v="1347"/>
    <s v="no"/>
    <s v="2 Floors"/>
    <n v="1"/>
    <n v="2596"/>
    <x v="0"/>
    <x v="0"/>
    <n v="0"/>
    <n v="0"/>
    <n v="3"/>
    <n v="1"/>
    <n v="4"/>
    <x v="0"/>
    <n v="9"/>
    <x v="0"/>
    <s v="Gd"/>
    <x v="0"/>
    <n v="3"/>
    <s v="More"/>
    <n v="840"/>
    <x v="0"/>
    <x v="0"/>
    <n v="0"/>
    <n v="89.113914174252272"/>
    <x v="0"/>
    <n v="342643"/>
    <n v="3845"/>
    <s v="no"/>
  </r>
  <r>
    <x v="321"/>
    <s v="Norm"/>
    <s v="Norm"/>
    <x v="0"/>
    <n v="8"/>
    <x v="0"/>
    <s v="2Story"/>
    <x v="0"/>
    <n v="75.988545402704759"/>
    <x v="0"/>
    <n v="5"/>
    <x v="0"/>
    <n v="2004"/>
    <n v="0"/>
    <m/>
    <n v="2004"/>
    <n v="0"/>
    <n v="1136"/>
    <s v="no"/>
    <x v="1"/>
    <n v="1136"/>
    <s v="no"/>
    <n v="1332"/>
    <s v="no"/>
    <s v="2 Floors"/>
    <n v="1"/>
    <n v="2468"/>
    <x v="0"/>
    <x v="0"/>
    <n v="1"/>
    <n v="0"/>
    <n v="2"/>
    <n v="1"/>
    <n v="4"/>
    <x v="0"/>
    <n v="10"/>
    <x v="0"/>
    <s v="Gd"/>
    <x v="0"/>
    <n v="3"/>
    <s v="More"/>
    <n v="872"/>
    <x v="0"/>
    <x v="0"/>
    <n v="1"/>
    <n v="98.224195338512757"/>
    <x v="0"/>
    <n v="354000"/>
    <n v="3604"/>
    <s v="no"/>
  </r>
  <r>
    <x v="322"/>
    <s v="Norm"/>
    <s v="Norm"/>
    <x v="0"/>
    <n v="7"/>
    <x v="0"/>
    <s v="2Story"/>
    <x v="0"/>
    <n v="75.988545402704759"/>
    <x v="0"/>
    <n v="5"/>
    <x v="0"/>
    <n v="1986"/>
    <n v="0"/>
    <m/>
    <n v="1987"/>
    <n v="0"/>
    <n v="1502"/>
    <s v="no"/>
    <x v="1"/>
    <n v="1553"/>
    <s v="no"/>
    <n v="1177"/>
    <s v="no"/>
    <s v="2 Floors"/>
    <n v="0"/>
    <n v="2730"/>
    <x v="0"/>
    <x v="0"/>
    <n v="1"/>
    <n v="0"/>
    <n v="2"/>
    <n v="1"/>
    <n v="4"/>
    <x v="0"/>
    <n v="8"/>
    <x v="0"/>
    <s v="Gd"/>
    <x v="0"/>
    <n v="2"/>
    <s v="More"/>
    <n v="576"/>
    <x v="0"/>
    <x v="0"/>
    <n v="1"/>
    <n v="71.124763705103973"/>
    <x v="0"/>
    <n v="301000"/>
    <n v="4232"/>
    <s v="no"/>
  </r>
  <r>
    <x v="323"/>
    <s v="Norm"/>
    <s v="Norm"/>
    <x v="0"/>
    <n v="3"/>
    <x v="1"/>
    <s v="1Story"/>
    <x v="1"/>
    <n v="69.182127006168557"/>
    <x v="1"/>
    <n v="8"/>
    <x v="1"/>
    <n v="1955"/>
    <n v="0"/>
    <m/>
    <n v="2005"/>
    <n v="0"/>
    <n v="1162"/>
    <s v="no"/>
    <x v="1"/>
    <n v="1163"/>
    <s v="no"/>
    <n v="0"/>
    <s v="no"/>
    <s v="1 Floor"/>
    <n v="0"/>
    <n v="1163"/>
    <x v="0"/>
    <x v="1"/>
    <n v="1"/>
    <n v="0"/>
    <n v="1"/>
    <n v="0"/>
    <n v="2"/>
    <x v="1"/>
    <n v="6"/>
    <x v="0"/>
    <s v="TA"/>
    <x v="1"/>
    <n v="1"/>
    <s v="Less"/>
    <n v="220"/>
    <x v="0"/>
    <x v="1"/>
    <n v="0"/>
    <n v="54.268817204301072"/>
    <x v="1"/>
    <n v="126175"/>
    <n v="2325"/>
    <s v="no"/>
  </r>
  <r>
    <x v="324"/>
    <s v="PosN"/>
    <s v="Norm"/>
    <x v="0"/>
    <n v="7"/>
    <x v="0"/>
    <s v="SLvl"/>
    <x v="2"/>
    <n v="74.693515888638117"/>
    <x v="0"/>
    <n v="7"/>
    <x v="1"/>
    <n v="1967"/>
    <n v="0"/>
    <m/>
    <n v="2007"/>
    <n v="0"/>
    <n v="710"/>
    <s v="no"/>
    <x v="0"/>
    <n v="1898"/>
    <s v="no"/>
    <n v="1080"/>
    <s v="no"/>
    <s v="2 Floors"/>
    <n v="0"/>
    <n v="2978"/>
    <x v="1"/>
    <x v="0"/>
    <n v="0"/>
    <n v="0"/>
    <n v="2"/>
    <n v="1"/>
    <n v="3"/>
    <x v="0"/>
    <n v="11"/>
    <x v="0"/>
    <s v="Gd"/>
    <x v="0"/>
    <n v="2"/>
    <s v="More"/>
    <n v="564"/>
    <x v="0"/>
    <x v="0"/>
    <n v="1"/>
    <n v="65.618221258134497"/>
    <x v="1"/>
    <n v="242000"/>
    <n v="3688"/>
    <s v="no"/>
  </r>
  <r>
    <x v="325"/>
    <s v="RRAe"/>
    <s v="Norm"/>
    <x v="0"/>
    <n v="5"/>
    <x v="1"/>
    <s v="1.5Unf"/>
    <x v="1"/>
    <n v="64.474868918559224"/>
    <x v="1"/>
    <n v="6"/>
    <x v="1"/>
    <n v="1941"/>
    <n v="1"/>
    <m/>
    <n v="1950"/>
    <n v="1"/>
    <n v="720"/>
    <s v="no"/>
    <x v="0"/>
    <n v="803"/>
    <s v="no"/>
    <n v="0"/>
    <s v="no"/>
    <s v="1 Floor"/>
    <n v="0"/>
    <n v="803"/>
    <x v="0"/>
    <x v="1"/>
    <n v="0"/>
    <n v="0"/>
    <n v="1"/>
    <n v="0"/>
    <n v="1"/>
    <x v="1"/>
    <n v="5"/>
    <x v="1"/>
    <s v="TA"/>
    <x v="1"/>
    <n v="2"/>
    <s v="More"/>
    <n v="360"/>
    <x v="0"/>
    <x v="1"/>
    <n v="0"/>
    <n v="57.124097176625085"/>
    <x v="1"/>
    <n v="87000"/>
    <n v="1523"/>
    <s v="no"/>
  </r>
  <r>
    <x v="326"/>
    <s v="Norm"/>
    <s v="Norm"/>
    <x v="3"/>
    <n v="8"/>
    <x v="0"/>
    <s v="1Story"/>
    <x v="1"/>
    <n v="69.182127006168557"/>
    <x v="1"/>
    <n v="5"/>
    <x v="0"/>
    <n v="1993"/>
    <n v="0"/>
    <m/>
    <n v="1993"/>
    <n v="0"/>
    <n v="1719"/>
    <s v="no"/>
    <x v="1"/>
    <n v="1719"/>
    <s v="no"/>
    <n v="0"/>
    <s v="no"/>
    <s v="1 Floor"/>
    <n v="1"/>
    <n v="1719"/>
    <x v="0"/>
    <x v="0"/>
    <n v="2"/>
    <n v="0"/>
    <n v="1"/>
    <n v="1"/>
    <n v="4"/>
    <x v="0"/>
    <n v="6"/>
    <x v="0"/>
    <s v="Gd"/>
    <x v="0"/>
    <n v="2"/>
    <s v="More"/>
    <n v="473"/>
    <x v="0"/>
    <x v="0"/>
    <n v="2"/>
    <n v="94.240837696335078"/>
    <x v="0"/>
    <n v="324000"/>
    <n v="3438"/>
    <s v="no"/>
  </r>
  <r>
    <x v="327"/>
    <s v="Norm"/>
    <s v="Norm"/>
    <x v="0"/>
    <n v="6"/>
    <x v="1"/>
    <s v="1Story"/>
    <x v="1"/>
    <n v="69.182127006168557"/>
    <x v="1"/>
    <n v="5"/>
    <x v="0"/>
    <n v="1960"/>
    <n v="0"/>
    <m/>
    <n v="1960"/>
    <n v="1"/>
    <n v="1383"/>
    <s v="no"/>
    <x v="1"/>
    <n v="1383"/>
    <s v="no"/>
    <n v="0"/>
    <s v="no"/>
    <s v="1 Floor"/>
    <n v="1"/>
    <n v="1383"/>
    <x v="0"/>
    <x v="1"/>
    <n v="0"/>
    <n v="0"/>
    <n v="1"/>
    <n v="1"/>
    <n v="2"/>
    <x v="1"/>
    <n v="7"/>
    <x v="0"/>
    <s v="TA"/>
    <x v="1"/>
    <n v="1"/>
    <s v="Less"/>
    <n v="292"/>
    <x v="0"/>
    <x v="1"/>
    <n v="0"/>
    <n v="52.512653651482282"/>
    <x v="1"/>
    <n v="145250"/>
    <n v="2766"/>
    <s v="no"/>
  </r>
  <r>
    <x v="328"/>
    <s v="PosN"/>
    <s v="Norm"/>
    <x v="0"/>
    <n v="6"/>
    <x v="1"/>
    <s v="2.5Unf"/>
    <x v="0"/>
    <n v="59.660197117901056"/>
    <x v="1"/>
    <n v="6"/>
    <x v="1"/>
    <n v="1916"/>
    <n v="1"/>
    <m/>
    <n v="1994"/>
    <n v="0"/>
    <n v="844"/>
    <s v="no"/>
    <x v="0"/>
    <n v="1445"/>
    <s v="no"/>
    <n v="689"/>
    <s v="no"/>
    <s v="2 Floors"/>
    <n v="0"/>
    <n v="2134"/>
    <x v="0"/>
    <x v="0"/>
    <n v="0"/>
    <n v="0"/>
    <n v="2"/>
    <n v="0"/>
    <n v="2"/>
    <x v="1"/>
    <n v="10"/>
    <x v="0"/>
    <s v="Gd"/>
    <x v="0"/>
    <n v="2"/>
    <s v="More"/>
    <n v="441"/>
    <x v="0"/>
    <x v="1"/>
    <n v="0"/>
    <n v="72.028206850235051"/>
    <x v="0"/>
    <n v="214500"/>
    <n v="2978"/>
    <s v="no"/>
  </r>
  <r>
    <x v="329"/>
    <s v="Norm"/>
    <s v="Norm"/>
    <x v="0"/>
    <n v="5"/>
    <x v="1"/>
    <s v="2Story"/>
    <x v="0"/>
    <n v="75.988545402704759"/>
    <x v="0"/>
    <n v="5"/>
    <x v="0"/>
    <n v="1920"/>
    <n v="1"/>
    <m/>
    <n v="1950"/>
    <n v="1"/>
    <n v="596"/>
    <s v="no"/>
    <x v="0"/>
    <n v="596"/>
    <s v="no"/>
    <n v="596"/>
    <s v="no"/>
    <s v="2 Floors"/>
    <n v="0"/>
    <n v="1192"/>
    <x v="0"/>
    <x v="1"/>
    <n v="0"/>
    <n v="0"/>
    <n v="1"/>
    <n v="0"/>
    <n v="1"/>
    <x v="1"/>
    <n v="6"/>
    <x v="0"/>
    <s v="TA"/>
    <x v="1"/>
    <n v="1"/>
    <s v="Less"/>
    <n v="189"/>
    <x v="0"/>
    <x v="1"/>
    <n v="0"/>
    <n v="43.624161073825505"/>
    <x v="1"/>
    <n v="78000"/>
    <n v="1788"/>
    <s v="no"/>
  </r>
  <r>
    <x v="330"/>
    <s v="Norm"/>
    <s v="Norm"/>
    <x v="2"/>
    <n v="5"/>
    <x v="1"/>
    <s v="1Story"/>
    <x v="1"/>
    <n v="69.182127006168557"/>
    <x v="1"/>
    <n v="4"/>
    <x v="0"/>
    <n v="1964"/>
    <n v="0"/>
    <m/>
    <n v="1964"/>
    <n v="0"/>
    <n v="1728"/>
    <s v="no"/>
    <x v="1"/>
    <n v="1728"/>
    <s v="no"/>
    <n v="0"/>
    <s v="no"/>
    <s v="1 Floor"/>
    <n v="0"/>
    <n v="1728"/>
    <x v="0"/>
    <x v="0"/>
    <n v="0"/>
    <n v="1"/>
    <n v="2"/>
    <n v="0"/>
    <n v="3"/>
    <x v="0"/>
    <n v="10"/>
    <x v="0"/>
    <s v="TA"/>
    <x v="1"/>
    <n v="1"/>
    <s v="Less"/>
    <n v="352"/>
    <x v="0"/>
    <x v="1"/>
    <n v="0"/>
    <n v="34.432870370370374"/>
    <x v="1"/>
    <n v="119000"/>
    <n v="3456"/>
    <s v="no"/>
  </r>
  <r>
    <x v="331"/>
    <s v="Norm"/>
    <s v="Norm"/>
    <x v="0"/>
    <n v="5"/>
    <x v="1"/>
    <s v="1Story"/>
    <x v="1"/>
    <n v="69.182127006168557"/>
    <x v="1"/>
    <n v="6"/>
    <x v="1"/>
    <n v="1958"/>
    <n v="0"/>
    <m/>
    <n v="1992"/>
    <n v="0"/>
    <n v="1056"/>
    <s v="no"/>
    <x v="0"/>
    <n v="1056"/>
    <s v="no"/>
    <n v="0"/>
    <s v="no"/>
    <s v="1 Floor"/>
    <n v="0"/>
    <n v="1056"/>
    <x v="0"/>
    <x v="1"/>
    <n v="1"/>
    <n v="0"/>
    <n v="1"/>
    <n v="0"/>
    <n v="2"/>
    <x v="1"/>
    <n v="6"/>
    <x v="0"/>
    <s v="TA"/>
    <x v="1"/>
    <n v="1"/>
    <s v="Less"/>
    <n v="308"/>
    <x v="0"/>
    <x v="1"/>
    <n v="0"/>
    <n v="65.814393939393938"/>
    <x v="1"/>
    <n v="139000"/>
    <n v="2112"/>
    <s v="no"/>
  </r>
  <r>
    <x v="332"/>
    <s v="Norm"/>
    <s v="Norm"/>
    <x v="0"/>
    <n v="8"/>
    <x v="0"/>
    <s v="1Story"/>
    <x v="1"/>
    <n v="69.182127006168557"/>
    <x v="1"/>
    <n v="5"/>
    <x v="0"/>
    <n v="2003"/>
    <n v="0"/>
    <m/>
    <n v="2004"/>
    <n v="0"/>
    <n v="3206"/>
    <s v="yes"/>
    <x v="1"/>
    <n v="1629"/>
    <s v="no"/>
    <n v="0"/>
    <s v="no"/>
    <s v="1 Floor"/>
    <n v="1"/>
    <n v="1629"/>
    <x v="0"/>
    <x v="0"/>
    <n v="1"/>
    <n v="0"/>
    <n v="2"/>
    <n v="0"/>
    <n v="3"/>
    <x v="0"/>
    <n v="7"/>
    <x v="0"/>
    <s v="Gd"/>
    <x v="0"/>
    <n v="3"/>
    <s v="More"/>
    <n v="880"/>
    <x v="0"/>
    <x v="0"/>
    <n v="1"/>
    <n v="58.738366080661841"/>
    <x v="1"/>
    <n v="284000"/>
    <n v="4835"/>
    <s v="yes"/>
  </r>
  <r>
    <x v="333"/>
    <s v="Norm"/>
    <s v="Norm"/>
    <x v="3"/>
    <n v="7"/>
    <x v="0"/>
    <s v="1Story"/>
    <x v="1"/>
    <n v="69.182127006168557"/>
    <x v="1"/>
    <n v="5"/>
    <x v="0"/>
    <n v="2004"/>
    <n v="0"/>
    <m/>
    <n v="2004"/>
    <n v="0"/>
    <n v="1358"/>
    <s v="no"/>
    <x v="1"/>
    <n v="1358"/>
    <s v="no"/>
    <n v="0"/>
    <s v="no"/>
    <s v="1 Floor"/>
    <n v="0"/>
    <n v="1358"/>
    <x v="0"/>
    <x v="1"/>
    <n v="1"/>
    <n v="0"/>
    <n v="2"/>
    <n v="0"/>
    <n v="3"/>
    <x v="0"/>
    <n v="6"/>
    <x v="0"/>
    <s v="Gd"/>
    <x v="0"/>
    <n v="2"/>
    <s v="More"/>
    <n v="484"/>
    <x v="0"/>
    <x v="0"/>
    <n v="1"/>
    <n v="76.215022091310757"/>
    <x v="0"/>
    <n v="207000"/>
    <n v="2716"/>
    <s v="no"/>
  </r>
  <r>
    <x v="334"/>
    <s v="Norm"/>
    <s v="Norm"/>
    <x v="0"/>
    <n v="6"/>
    <x v="1"/>
    <s v="2Story"/>
    <x v="0"/>
    <n v="75.988545402704759"/>
    <x v="0"/>
    <n v="5"/>
    <x v="0"/>
    <n v="1998"/>
    <n v="0"/>
    <m/>
    <n v="1998"/>
    <n v="0"/>
    <n v="943"/>
    <s v="no"/>
    <x v="0"/>
    <n v="943"/>
    <s v="no"/>
    <n v="695"/>
    <s v="no"/>
    <s v="2 Floors"/>
    <n v="0"/>
    <n v="1638"/>
    <x v="0"/>
    <x v="0"/>
    <n v="1"/>
    <n v="0"/>
    <n v="2"/>
    <n v="1"/>
    <n v="4"/>
    <x v="0"/>
    <n v="7"/>
    <x v="0"/>
    <s v="TA"/>
    <x v="1"/>
    <n v="2"/>
    <s v="More"/>
    <n v="472"/>
    <x v="0"/>
    <x v="1"/>
    <n v="2"/>
    <n v="74.38977140643162"/>
    <x v="0"/>
    <n v="192000"/>
    <n v="2581"/>
    <s v="no"/>
  </r>
  <r>
    <x v="335"/>
    <s v="Norm"/>
    <s v="Norm"/>
    <x v="1"/>
    <n v="5"/>
    <x v="1"/>
    <s v="1.5Fin"/>
    <x v="1"/>
    <n v="59.315963337771507"/>
    <x v="1"/>
    <n v="6"/>
    <x v="1"/>
    <n v="1965"/>
    <n v="0"/>
    <m/>
    <n v="1965"/>
    <n v="0"/>
    <n v="1499"/>
    <s v="no"/>
    <x v="1"/>
    <n v="1619"/>
    <s v="no"/>
    <n v="167"/>
    <s v="no"/>
    <s v="2 Floors"/>
    <n v="0"/>
    <n v="1786"/>
    <x v="0"/>
    <x v="0"/>
    <n v="2"/>
    <n v="0"/>
    <n v="2"/>
    <n v="0"/>
    <n v="4"/>
    <x v="0"/>
    <n v="7"/>
    <x v="0"/>
    <s v="TA"/>
    <x v="1"/>
    <n v="2"/>
    <s v="More"/>
    <n v="529"/>
    <x v="0"/>
    <x v="0"/>
    <n v="2"/>
    <n v="69.695585996955856"/>
    <x v="1"/>
    <n v="228950"/>
    <n v="3285"/>
    <s v="no"/>
  </r>
  <r>
    <x v="336"/>
    <s v="Norm"/>
    <s v="Norm"/>
    <x v="0"/>
    <n v="9"/>
    <x v="0"/>
    <s v="1Story"/>
    <x v="1"/>
    <n v="69.182127006168557"/>
    <x v="1"/>
    <n v="5"/>
    <x v="0"/>
    <n v="2005"/>
    <n v="0"/>
    <m/>
    <n v="2006"/>
    <n v="0"/>
    <n v="1922"/>
    <s v="no"/>
    <x v="1"/>
    <n v="1922"/>
    <s v="no"/>
    <n v="0"/>
    <s v="no"/>
    <s v="1 Floor"/>
    <n v="1"/>
    <n v="1922"/>
    <x v="0"/>
    <x v="0"/>
    <n v="1"/>
    <n v="0"/>
    <n v="2"/>
    <n v="0"/>
    <n v="3"/>
    <x v="0"/>
    <n v="8"/>
    <x v="0"/>
    <s v="Gd"/>
    <x v="0"/>
    <n v="3"/>
    <s v="More"/>
    <n v="676"/>
    <x v="0"/>
    <x v="0"/>
    <n v="1"/>
    <n v="98.185744016649323"/>
    <x v="0"/>
    <n v="377426"/>
    <n v="3844"/>
    <s v="no"/>
  </r>
  <r>
    <x v="337"/>
    <s v="Norm"/>
    <s v="Norm"/>
    <x v="0"/>
    <n v="7"/>
    <x v="0"/>
    <s v="1Story"/>
    <x v="1"/>
    <n v="69.182127006168557"/>
    <x v="1"/>
    <n v="5"/>
    <x v="0"/>
    <n v="2002"/>
    <n v="0"/>
    <m/>
    <n v="2003"/>
    <n v="0"/>
    <n v="1536"/>
    <s v="no"/>
    <x v="1"/>
    <n v="1536"/>
    <s v="no"/>
    <n v="0"/>
    <s v="no"/>
    <s v="1 Floor"/>
    <n v="1"/>
    <n v="1536"/>
    <x v="0"/>
    <x v="0"/>
    <n v="1"/>
    <n v="0"/>
    <n v="2"/>
    <n v="0"/>
    <n v="3"/>
    <x v="0"/>
    <n v="7"/>
    <x v="0"/>
    <s v="Gd"/>
    <x v="0"/>
    <n v="2"/>
    <s v="More"/>
    <n v="532"/>
    <x v="0"/>
    <x v="0"/>
    <n v="0"/>
    <n v="69.661458333333329"/>
    <x v="1"/>
    <n v="214000"/>
    <n v="3072"/>
    <s v="no"/>
  </r>
  <r>
    <x v="338"/>
    <s v="Norm"/>
    <s v="Norm"/>
    <x v="0"/>
    <n v="7"/>
    <x v="0"/>
    <s v="1Story"/>
    <x v="1"/>
    <n v="69.182127006168557"/>
    <x v="1"/>
    <n v="7"/>
    <x v="1"/>
    <n v="1984"/>
    <n v="0"/>
    <m/>
    <n v="1998"/>
    <n v="0"/>
    <n v="1208"/>
    <s v="no"/>
    <x v="1"/>
    <n v="1621"/>
    <s v="no"/>
    <n v="0"/>
    <s v="no"/>
    <s v="1 Floor"/>
    <n v="0"/>
    <n v="1621"/>
    <x v="0"/>
    <x v="0"/>
    <n v="1"/>
    <n v="0"/>
    <n v="2"/>
    <n v="0"/>
    <n v="3"/>
    <x v="0"/>
    <n v="8"/>
    <x v="0"/>
    <s v="Gd"/>
    <x v="0"/>
    <n v="2"/>
    <s v="More"/>
    <n v="440"/>
    <x v="0"/>
    <x v="1"/>
    <n v="0"/>
    <n v="71.580063626723231"/>
    <x v="0"/>
    <n v="202500"/>
    <n v="2829"/>
    <s v="no"/>
  </r>
  <r>
    <x v="339"/>
    <s v="Feedr"/>
    <s v="Norm"/>
    <x v="0"/>
    <n v="6"/>
    <x v="1"/>
    <s v="1Story"/>
    <x v="1"/>
    <n v="69.182127006168557"/>
    <x v="1"/>
    <n v="7"/>
    <x v="1"/>
    <n v="1958"/>
    <n v="0"/>
    <m/>
    <n v="1998"/>
    <n v="0"/>
    <n v="1215"/>
    <s v="no"/>
    <x v="1"/>
    <n v="1215"/>
    <s v="no"/>
    <n v="0"/>
    <s v="no"/>
    <s v="1 Floor"/>
    <n v="0"/>
    <n v="1215"/>
    <x v="0"/>
    <x v="1"/>
    <n v="0"/>
    <n v="0"/>
    <n v="1"/>
    <n v="0"/>
    <n v="1"/>
    <x v="1"/>
    <n v="6"/>
    <x v="0"/>
    <s v="TA"/>
    <x v="1"/>
    <n v="1"/>
    <s v="Less"/>
    <n v="297"/>
    <x v="0"/>
    <x v="1"/>
    <n v="0"/>
    <n v="63.786008230452673"/>
    <x v="1"/>
    <n v="155000"/>
    <n v="2430"/>
    <s v="no"/>
  </r>
  <r>
    <x v="340"/>
    <s v="Norm"/>
    <s v="Norm"/>
    <x v="0"/>
    <n v="8"/>
    <x v="0"/>
    <s v="2Story"/>
    <x v="0"/>
    <n v="75.988545402704759"/>
    <x v="0"/>
    <n v="5"/>
    <x v="0"/>
    <n v="2002"/>
    <n v="0"/>
    <m/>
    <n v="2002"/>
    <n v="0"/>
    <n v="967"/>
    <s v="no"/>
    <x v="0"/>
    <n v="993"/>
    <s v="no"/>
    <n v="915"/>
    <s v="no"/>
    <s v="2 Floors"/>
    <n v="1"/>
    <n v="1908"/>
    <x v="0"/>
    <x v="0"/>
    <n v="0"/>
    <n v="0"/>
    <n v="2"/>
    <n v="1"/>
    <n v="3"/>
    <x v="0"/>
    <n v="9"/>
    <x v="0"/>
    <s v="Gd"/>
    <x v="0"/>
    <n v="2"/>
    <s v="More"/>
    <n v="431"/>
    <x v="0"/>
    <x v="1"/>
    <n v="0"/>
    <n v="70.573913043478257"/>
    <x v="0"/>
    <n v="202900"/>
    <n v="2875"/>
    <s v="no"/>
  </r>
  <r>
    <x v="341"/>
    <s v="Feedr"/>
    <s v="Norm"/>
    <x v="0"/>
    <n v="4"/>
    <x v="1"/>
    <s v="1Story"/>
    <x v="1"/>
    <n v="69.182127006168557"/>
    <x v="1"/>
    <n v="4"/>
    <x v="0"/>
    <n v="1950"/>
    <n v="1"/>
    <m/>
    <n v="1950"/>
    <n v="1"/>
    <n v="721"/>
    <s v="no"/>
    <x v="0"/>
    <n v="841"/>
    <s v="no"/>
    <n v="0"/>
    <s v="no"/>
    <s v="1 Floor"/>
    <n v="1"/>
    <n v="841"/>
    <x v="0"/>
    <x v="1"/>
    <n v="0"/>
    <n v="0"/>
    <n v="1"/>
    <n v="0"/>
    <n v="1"/>
    <x v="1"/>
    <n v="4"/>
    <x v="1"/>
    <s v="TA"/>
    <x v="1"/>
    <n v="1"/>
    <s v="Less"/>
    <n v="294"/>
    <x v="0"/>
    <x v="1"/>
    <n v="0"/>
    <n v="52.496798975672213"/>
    <x v="1"/>
    <n v="82000"/>
    <n v="1562"/>
    <s v="no"/>
  </r>
  <r>
    <x v="342"/>
    <s v="Norm"/>
    <s v="Norm"/>
    <x v="2"/>
    <n v="3"/>
    <x v="1"/>
    <s v="1Story"/>
    <x v="1"/>
    <n v="69.182127006168557"/>
    <x v="1"/>
    <n v="4"/>
    <x v="0"/>
    <n v="1949"/>
    <n v="1"/>
    <m/>
    <n v="1950"/>
    <n v="1"/>
    <n v="0"/>
    <s v="yes"/>
    <x v="0"/>
    <n v="1040"/>
    <s v="no"/>
    <n v="0"/>
    <s v="no"/>
    <s v="1 Floor"/>
    <n v="0"/>
    <n v="1040"/>
    <x v="0"/>
    <x v="1"/>
    <n v="0"/>
    <n v="0"/>
    <n v="2"/>
    <n v="0"/>
    <n v="2"/>
    <x v="1"/>
    <n v="6"/>
    <x v="0"/>
    <s v="TA"/>
    <x v="1"/>
    <n v="2"/>
    <s v="More"/>
    <n v="400"/>
    <x v="0"/>
    <x v="1"/>
    <n v="0"/>
    <n v="84.134615384615387"/>
    <x v="0"/>
    <n v="87500"/>
    <n v="1040"/>
    <s v="no"/>
  </r>
  <r>
    <x v="343"/>
    <s v="Norm"/>
    <s v="Norm"/>
    <x v="3"/>
    <n v="9"/>
    <x v="0"/>
    <s v="1Story"/>
    <x v="1"/>
    <n v="69.182127006168557"/>
    <x v="1"/>
    <n v="5"/>
    <x v="0"/>
    <n v="2005"/>
    <n v="0"/>
    <m/>
    <n v="2005"/>
    <n v="0"/>
    <n v="1684"/>
    <s v="no"/>
    <x v="1"/>
    <n v="1684"/>
    <s v="no"/>
    <n v="0"/>
    <s v="no"/>
    <s v="1 Floor"/>
    <n v="0"/>
    <n v="1684"/>
    <x v="0"/>
    <x v="0"/>
    <n v="0"/>
    <n v="0"/>
    <n v="2"/>
    <n v="0"/>
    <n v="2"/>
    <x v="1"/>
    <n v="6"/>
    <x v="0"/>
    <s v="Ex"/>
    <x v="0"/>
    <n v="2"/>
    <s v="More"/>
    <n v="564"/>
    <x v="0"/>
    <x v="0"/>
    <n v="1"/>
    <n v="78.978622327790973"/>
    <x v="0"/>
    <n v="266000"/>
    <n v="3368"/>
    <s v="no"/>
  </r>
  <r>
    <x v="344"/>
    <s v="Norm"/>
    <s v="Norm"/>
    <x v="3"/>
    <n v="5"/>
    <x v="1"/>
    <s v="2Story"/>
    <x v="0"/>
    <n v="75.988545402704759"/>
    <x v="0"/>
    <n v="3"/>
    <x v="0"/>
    <n v="1976"/>
    <n v="0"/>
    <m/>
    <n v="1976"/>
    <n v="0"/>
    <n v="536"/>
    <s v="no"/>
    <x v="0"/>
    <n v="536"/>
    <s v="no"/>
    <n v="576"/>
    <s v="no"/>
    <s v="2 Floors"/>
    <n v="1"/>
    <n v="1112"/>
    <x v="0"/>
    <x v="1"/>
    <n v="0"/>
    <n v="0"/>
    <n v="1"/>
    <n v="1"/>
    <n v="2"/>
    <x v="1"/>
    <n v="4"/>
    <x v="1"/>
    <s v="TA"/>
    <x v="1"/>
    <n v="1"/>
    <s v="Less"/>
    <n v="336"/>
    <x v="0"/>
    <x v="1"/>
    <n v="0"/>
    <n v="51.577669902912625"/>
    <x v="1"/>
    <n v="85000"/>
    <n v="1648"/>
    <s v="no"/>
  </r>
  <r>
    <x v="345"/>
    <s v="RRAn"/>
    <s v="Norm"/>
    <x v="0"/>
    <n v="6"/>
    <x v="1"/>
    <s v="1.5Fin"/>
    <x v="1"/>
    <n v="59.315963337771507"/>
    <x v="1"/>
    <n v="5"/>
    <x v="0"/>
    <n v="1939"/>
    <n v="1"/>
    <m/>
    <n v="1950"/>
    <n v="1"/>
    <n v="972"/>
    <s v="no"/>
    <x v="0"/>
    <n v="972"/>
    <s v="no"/>
    <n v="605"/>
    <s v="no"/>
    <s v="2 Floors"/>
    <n v="0"/>
    <n v="1577"/>
    <x v="0"/>
    <x v="0"/>
    <n v="0"/>
    <n v="0"/>
    <n v="1"/>
    <n v="0"/>
    <n v="1"/>
    <x v="1"/>
    <n v="6"/>
    <x v="0"/>
    <s v="Fa"/>
    <x v="1"/>
    <n v="1"/>
    <s v="Less"/>
    <n v="312"/>
    <x v="0"/>
    <x v="1"/>
    <n v="1"/>
    <n v="55.001961553550409"/>
    <x v="1"/>
    <n v="140200"/>
    <n v="2549"/>
    <s v="no"/>
  </r>
  <r>
    <x v="346"/>
    <s v="Norm"/>
    <s v="Norm"/>
    <x v="0"/>
    <n v="6"/>
    <x v="1"/>
    <s v="1Story"/>
    <x v="1"/>
    <n v="69.182127006168557"/>
    <x v="1"/>
    <n v="8"/>
    <x v="1"/>
    <n v="1960"/>
    <n v="0"/>
    <m/>
    <n v="1998"/>
    <n v="0"/>
    <n v="958"/>
    <s v="no"/>
    <x v="0"/>
    <n v="958"/>
    <s v="no"/>
    <n v="0"/>
    <s v="no"/>
    <s v="1 Floor"/>
    <n v="1"/>
    <n v="958"/>
    <x v="0"/>
    <x v="1"/>
    <n v="0"/>
    <n v="0"/>
    <n v="1"/>
    <n v="0"/>
    <n v="1"/>
    <x v="1"/>
    <n v="5"/>
    <x v="1"/>
    <s v="TA"/>
    <x v="1"/>
    <n v="1"/>
    <s v="Less"/>
    <n v="301"/>
    <x v="0"/>
    <x v="1"/>
    <n v="0"/>
    <n v="79.070981210855948"/>
    <x v="0"/>
    <n v="151500"/>
    <n v="1916"/>
    <s v="no"/>
  </r>
  <r>
    <x v="347"/>
    <s v="Norm"/>
    <s v="Norm"/>
    <x v="0"/>
    <n v="6"/>
    <x v="1"/>
    <s v="1Story"/>
    <x v="1"/>
    <n v="69.182127006168557"/>
    <x v="1"/>
    <n v="5"/>
    <x v="0"/>
    <n v="1960"/>
    <n v="0"/>
    <m/>
    <n v="1960"/>
    <n v="1"/>
    <n v="1478"/>
    <s v="no"/>
    <x v="1"/>
    <n v="1478"/>
    <s v="no"/>
    <n v="0"/>
    <s v="no"/>
    <s v="1 Floor"/>
    <n v="0"/>
    <n v="1478"/>
    <x v="0"/>
    <x v="1"/>
    <n v="1"/>
    <n v="0"/>
    <n v="2"/>
    <n v="0"/>
    <n v="3"/>
    <x v="0"/>
    <n v="6"/>
    <x v="0"/>
    <s v="TA"/>
    <x v="1"/>
    <n v="2"/>
    <s v="More"/>
    <n v="498"/>
    <x v="0"/>
    <x v="0"/>
    <n v="2"/>
    <n v="53.281461434370769"/>
    <x v="1"/>
    <n v="157500"/>
    <n v="2956"/>
    <s v="no"/>
  </r>
  <r>
    <x v="348"/>
    <s v="Norm"/>
    <s v="Norm"/>
    <x v="4"/>
    <n v="7"/>
    <x v="0"/>
    <s v="2Story"/>
    <x v="0"/>
    <n v="75.988545402704759"/>
    <x v="0"/>
    <n v="5"/>
    <x v="0"/>
    <n v="2003"/>
    <n v="0"/>
    <m/>
    <n v="2004"/>
    <n v="0"/>
    <n v="764"/>
    <s v="no"/>
    <x v="0"/>
    <n v="764"/>
    <s v="no"/>
    <n v="862"/>
    <s v="no"/>
    <s v="2 Floors"/>
    <n v="0"/>
    <n v="1626"/>
    <x v="0"/>
    <x v="0"/>
    <n v="1"/>
    <n v="0"/>
    <n v="2"/>
    <n v="1"/>
    <n v="4"/>
    <x v="0"/>
    <n v="6"/>
    <x v="0"/>
    <s v="Gd"/>
    <x v="0"/>
    <n v="2"/>
    <s v="More"/>
    <n v="474"/>
    <x v="0"/>
    <x v="0"/>
    <n v="0"/>
    <n v="64.43514644351464"/>
    <x v="1"/>
    <n v="154000"/>
    <n v="2390"/>
    <s v="no"/>
  </r>
  <r>
    <x v="349"/>
    <s v="Norm"/>
    <s v="Norm"/>
    <x v="0"/>
    <n v="9"/>
    <x v="0"/>
    <s v="2Story"/>
    <x v="0"/>
    <n v="75.988545402704759"/>
    <x v="0"/>
    <n v="5"/>
    <x v="0"/>
    <n v="2005"/>
    <n v="0"/>
    <m/>
    <n v="2006"/>
    <n v="0"/>
    <n v="1848"/>
    <s v="no"/>
    <x v="1"/>
    <n v="1848"/>
    <s v="no"/>
    <n v="880"/>
    <s v="no"/>
    <s v="2 Floors"/>
    <n v="0"/>
    <n v="2728"/>
    <x v="0"/>
    <x v="0"/>
    <n v="1"/>
    <n v="0"/>
    <n v="2"/>
    <n v="1"/>
    <n v="4"/>
    <x v="0"/>
    <n v="10"/>
    <x v="0"/>
    <s v="Ex"/>
    <x v="0"/>
    <n v="3"/>
    <s v="More"/>
    <n v="706"/>
    <x v="0"/>
    <x v="0"/>
    <n v="2"/>
    <n v="95.5319055944056"/>
    <x v="0"/>
    <n v="437154"/>
    <n v="4576"/>
    <s v="yes"/>
  </r>
  <r>
    <x v="350"/>
    <s v="Norm"/>
    <s v="Norm"/>
    <x v="3"/>
    <n v="9"/>
    <x v="0"/>
    <s v="1Story"/>
    <x v="1"/>
    <n v="69.182127006168557"/>
    <x v="1"/>
    <n v="5"/>
    <x v="0"/>
    <n v="2007"/>
    <n v="0"/>
    <m/>
    <n v="2007"/>
    <n v="0"/>
    <n v="1869"/>
    <s v="no"/>
    <x v="1"/>
    <n v="1869"/>
    <s v="no"/>
    <n v="0"/>
    <s v="no"/>
    <s v="1 Floor"/>
    <n v="0"/>
    <n v="1869"/>
    <x v="0"/>
    <x v="0"/>
    <n v="0"/>
    <n v="0"/>
    <n v="2"/>
    <n v="0"/>
    <n v="2"/>
    <x v="1"/>
    <n v="6"/>
    <x v="0"/>
    <s v="Ex"/>
    <x v="0"/>
    <n v="2"/>
    <s v="More"/>
    <n v="617"/>
    <x v="0"/>
    <x v="0"/>
    <n v="1"/>
    <n v="85.088550026752273"/>
    <x v="0"/>
    <n v="318061"/>
    <n v="3738"/>
    <s v="no"/>
  </r>
  <r>
    <x v="351"/>
    <s v="Norm"/>
    <s v="Norm"/>
    <x v="0"/>
    <n v="7"/>
    <x v="0"/>
    <s v="1Story"/>
    <x v="1"/>
    <n v="69.182127006168557"/>
    <x v="1"/>
    <n v="5"/>
    <x v="0"/>
    <n v="1986"/>
    <n v="0"/>
    <m/>
    <n v="1986"/>
    <n v="0"/>
    <n v="1453"/>
    <s v="no"/>
    <x v="1"/>
    <n v="1453"/>
    <s v="no"/>
    <n v="0"/>
    <s v="no"/>
    <s v="1 Floor"/>
    <n v="1"/>
    <n v="1453"/>
    <x v="0"/>
    <x v="1"/>
    <n v="1"/>
    <n v="0"/>
    <n v="1"/>
    <n v="1"/>
    <n v="3"/>
    <x v="0"/>
    <n v="6"/>
    <x v="0"/>
    <s v="Gd"/>
    <x v="0"/>
    <n v="2"/>
    <s v="More"/>
    <n v="445"/>
    <x v="0"/>
    <x v="1"/>
    <n v="1"/>
    <n v="65.381968341362693"/>
    <x v="1"/>
    <n v="190000"/>
    <n v="2906"/>
    <s v="no"/>
  </r>
  <r>
    <x v="352"/>
    <s v="Artery"/>
    <s v="Norm"/>
    <x v="0"/>
    <n v="5"/>
    <x v="1"/>
    <s v="1.5Fin"/>
    <x v="1"/>
    <n v="59.315963337771507"/>
    <x v="1"/>
    <n v="6"/>
    <x v="1"/>
    <n v="1941"/>
    <n v="1"/>
    <m/>
    <n v="1950"/>
    <n v="1"/>
    <n v="616"/>
    <s v="no"/>
    <x v="0"/>
    <n v="616"/>
    <s v="no"/>
    <n v="495"/>
    <s v="no"/>
    <s v="2 Floors"/>
    <n v="0"/>
    <n v="1111"/>
    <x v="0"/>
    <x v="1"/>
    <n v="0"/>
    <n v="1"/>
    <n v="1"/>
    <n v="0"/>
    <n v="2"/>
    <x v="1"/>
    <n v="5"/>
    <x v="1"/>
    <s v="TA"/>
    <x v="1"/>
    <n v="1"/>
    <s v="Less"/>
    <n v="200"/>
    <x v="0"/>
    <x v="1"/>
    <n v="0"/>
    <n v="55.008685581933989"/>
    <x v="1"/>
    <n v="95000"/>
    <n v="1727"/>
    <s v="no"/>
  </r>
  <r>
    <x v="353"/>
    <s v="Norm"/>
    <s v="Norm"/>
    <x v="0"/>
    <n v="6"/>
    <x v="1"/>
    <s v="1Story"/>
    <x v="1"/>
    <n v="69.182127006168557"/>
    <x v="1"/>
    <n v="8"/>
    <x v="1"/>
    <n v="1928"/>
    <n v="1"/>
    <m/>
    <n v="2003"/>
    <n v="0"/>
    <n v="624"/>
    <s v="no"/>
    <x v="0"/>
    <n v="720"/>
    <s v="no"/>
    <n v="0"/>
    <s v="no"/>
    <s v="1 Floor"/>
    <n v="1"/>
    <n v="720"/>
    <x v="0"/>
    <x v="1"/>
    <n v="0"/>
    <n v="0"/>
    <n v="1"/>
    <n v="0"/>
    <n v="1"/>
    <x v="1"/>
    <n v="5"/>
    <x v="1"/>
    <s v="TA"/>
    <x v="1"/>
    <n v="2"/>
    <s v="More"/>
    <n v="484"/>
    <x v="0"/>
    <x v="0"/>
    <n v="0"/>
    <n v="78.794642857142861"/>
    <x v="0"/>
    <n v="105900"/>
    <n v="1344"/>
    <s v="no"/>
  </r>
  <r>
    <x v="354"/>
    <s v="Norm"/>
    <s v="Norm"/>
    <x v="0"/>
    <n v="6"/>
    <x v="1"/>
    <s v="1.5Fin"/>
    <x v="1"/>
    <n v="59.315963337771507"/>
    <x v="1"/>
    <n v="5"/>
    <x v="0"/>
    <n v="1940"/>
    <n v="1"/>
    <m/>
    <n v="2000"/>
    <n v="0"/>
    <n v="940"/>
    <s v="no"/>
    <x v="0"/>
    <n v="1192"/>
    <s v="no"/>
    <n v="403"/>
    <s v="no"/>
    <s v="2 Floors"/>
    <n v="1"/>
    <n v="1595"/>
    <x v="0"/>
    <x v="0"/>
    <n v="0"/>
    <n v="0"/>
    <n v="1"/>
    <n v="0"/>
    <n v="1"/>
    <x v="1"/>
    <n v="6"/>
    <x v="0"/>
    <s v="TA"/>
    <x v="1"/>
    <n v="1"/>
    <s v="Less"/>
    <n v="240"/>
    <x v="0"/>
    <x v="1"/>
    <n v="2"/>
    <n v="55.226824457593686"/>
    <x v="1"/>
    <n v="140000"/>
    <n v="2535"/>
    <s v="no"/>
  </r>
  <r>
    <x v="355"/>
    <s v="Norm"/>
    <s v="Norm"/>
    <x v="0"/>
    <n v="6"/>
    <x v="1"/>
    <s v="1Story"/>
    <x v="1"/>
    <n v="69.182127006168557"/>
    <x v="1"/>
    <n v="5"/>
    <x v="0"/>
    <n v="1995"/>
    <n v="0"/>
    <m/>
    <n v="1995"/>
    <n v="0"/>
    <n v="1200"/>
    <s v="no"/>
    <x v="1"/>
    <n v="1200"/>
    <s v="no"/>
    <n v="0"/>
    <s v="no"/>
    <s v="1 Floor"/>
    <n v="1"/>
    <n v="1200"/>
    <x v="0"/>
    <x v="1"/>
    <n v="1"/>
    <n v="0"/>
    <n v="2"/>
    <n v="0"/>
    <n v="3"/>
    <x v="0"/>
    <n v="6"/>
    <x v="0"/>
    <s v="Gd"/>
    <x v="0"/>
    <n v="2"/>
    <s v="More"/>
    <n v="521"/>
    <x v="0"/>
    <x v="0"/>
    <n v="0"/>
    <n v="73.958333333333329"/>
    <x v="0"/>
    <n v="177500"/>
    <n v="2400"/>
    <s v="no"/>
  </r>
  <r>
    <x v="356"/>
    <s v="Norm"/>
    <s v="Norm"/>
    <x v="0"/>
    <n v="6"/>
    <x v="1"/>
    <s v="1Story"/>
    <x v="1"/>
    <n v="69.182127006168557"/>
    <x v="1"/>
    <n v="6"/>
    <x v="1"/>
    <n v="1992"/>
    <n v="0"/>
    <m/>
    <n v="1992"/>
    <n v="0"/>
    <n v="1158"/>
    <s v="no"/>
    <x v="1"/>
    <n v="1167"/>
    <s v="no"/>
    <n v="0"/>
    <s v="no"/>
    <s v="1 Floor"/>
    <n v="1"/>
    <n v="1167"/>
    <x v="0"/>
    <x v="1"/>
    <n v="1"/>
    <n v="0"/>
    <n v="2"/>
    <n v="0"/>
    <n v="3"/>
    <x v="0"/>
    <n v="6"/>
    <x v="0"/>
    <s v="Gd"/>
    <x v="0"/>
    <n v="2"/>
    <s v="More"/>
    <n v="400"/>
    <x v="0"/>
    <x v="1"/>
    <n v="0"/>
    <n v="74.408602150537632"/>
    <x v="0"/>
    <n v="173000"/>
    <n v="2325"/>
    <s v="no"/>
  </r>
  <r>
    <x v="357"/>
    <s v="Norm"/>
    <s v="Norm"/>
    <x v="3"/>
    <n v="5"/>
    <x v="1"/>
    <s v="1Story"/>
    <x v="1"/>
    <n v="69.182127006168557"/>
    <x v="1"/>
    <n v="5"/>
    <x v="0"/>
    <n v="1976"/>
    <n v="0"/>
    <m/>
    <n v="1976"/>
    <n v="0"/>
    <n v="1142"/>
    <s v="no"/>
    <x v="1"/>
    <n v="1142"/>
    <s v="no"/>
    <n v="0"/>
    <s v="no"/>
    <s v="1 Floor"/>
    <n v="1"/>
    <n v="1142"/>
    <x v="0"/>
    <x v="1"/>
    <n v="1"/>
    <n v="0"/>
    <n v="1"/>
    <n v="1"/>
    <n v="3"/>
    <x v="0"/>
    <n v="6"/>
    <x v="0"/>
    <s v="TA"/>
    <x v="1"/>
    <n v="2"/>
    <s v="More"/>
    <n v="528"/>
    <x v="0"/>
    <x v="0"/>
    <n v="1"/>
    <n v="58.669001751313488"/>
    <x v="1"/>
    <n v="134000"/>
    <n v="2284"/>
    <s v="no"/>
  </r>
  <r>
    <x v="358"/>
    <s v="Norm"/>
    <s v="Norm"/>
    <x v="0"/>
    <n v="5"/>
    <x v="1"/>
    <s v="SLvl"/>
    <x v="2"/>
    <n v="74.693515888638117"/>
    <x v="0"/>
    <n v="4"/>
    <x v="0"/>
    <n v="1958"/>
    <n v="0"/>
    <m/>
    <n v="1958"/>
    <n v="1"/>
    <n v="1062"/>
    <s v="no"/>
    <x v="1"/>
    <n v="1352"/>
    <s v="no"/>
    <n v="0"/>
    <s v="no"/>
    <s v="1 Floor"/>
    <n v="0"/>
    <n v="1352"/>
    <x v="0"/>
    <x v="1"/>
    <n v="0"/>
    <n v="1"/>
    <n v="1"/>
    <n v="0"/>
    <n v="2"/>
    <x v="1"/>
    <n v="6"/>
    <x v="0"/>
    <s v="Gd"/>
    <x v="0"/>
    <n v="1"/>
    <s v="Less"/>
    <n v="288"/>
    <x v="0"/>
    <x v="1"/>
    <n v="0"/>
    <n v="53.852526926263465"/>
    <x v="1"/>
    <n v="130000"/>
    <n v="2414"/>
    <s v="no"/>
  </r>
  <r>
    <x v="359"/>
    <s v="Norm"/>
    <s v="Norm"/>
    <x v="0"/>
    <n v="8"/>
    <x v="0"/>
    <s v="2Story"/>
    <x v="0"/>
    <n v="75.988545402704759"/>
    <x v="0"/>
    <n v="5"/>
    <x v="0"/>
    <n v="1998"/>
    <n v="0"/>
    <m/>
    <n v="1998"/>
    <n v="0"/>
    <n v="1086"/>
    <s v="no"/>
    <x v="1"/>
    <n v="1086"/>
    <s v="no"/>
    <n v="838"/>
    <s v="no"/>
    <s v="2 Floors"/>
    <n v="0"/>
    <n v="1924"/>
    <x v="0"/>
    <x v="0"/>
    <n v="1"/>
    <n v="0"/>
    <n v="2"/>
    <n v="1"/>
    <n v="4"/>
    <x v="0"/>
    <n v="7"/>
    <x v="0"/>
    <s v="Gd"/>
    <x v="0"/>
    <n v="2"/>
    <s v="More"/>
    <n v="592"/>
    <x v="0"/>
    <x v="0"/>
    <n v="1"/>
    <n v="93.023255813953483"/>
    <x v="0"/>
    <n v="280000"/>
    <n v="3010"/>
    <s v="no"/>
  </r>
  <r>
    <x v="360"/>
    <s v="Norm"/>
    <s v="Norm"/>
    <x v="0"/>
    <n v="6"/>
    <x v="1"/>
    <s v="SFoyer"/>
    <x v="2"/>
    <n v="77.818957638420983"/>
    <x v="0"/>
    <n v="6"/>
    <x v="1"/>
    <n v="1978"/>
    <n v="0"/>
    <m/>
    <n v="1978"/>
    <n v="0"/>
    <n v="888"/>
    <s v="no"/>
    <x v="0"/>
    <n v="912"/>
    <s v="no"/>
    <n v="0"/>
    <s v="no"/>
    <s v="1 Floor"/>
    <n v="0"/>
    <n v="912"/>
    <x v="0"/>
    <x v="1"/>
    <n v="1"/>
    <n v="0"/>
    <n v="1"/>
    <n v="0"/>
    <n v="2"/>
    <x v="1"/>
    <n v="5"/>
    <x v="1"/>
    <s v="TA"/>
    <x v="1"/>
    <n v="2"/>
    <s v="More"/>
    <n v="470"/>
    <x v="0"/>
    <x v="1"/>
    <n v="1"/>
    <n v="86.666666666666671"/>
    <x v="0"/>
    <n v="156000"/>
    <n v="1800"/>
    <s v="no"/>
  </r>
  <r>
    <x v="361"/>
    <s v="Norm"/>
    <s v="Norm"/>
    <x v="0"/>
    <n v="5"/>
    <x v="1"/>
    <s v="1.5Fin"/>
    <x v="1"/>
    <n v="59.315963337771507"/>
    <x v="1"/>
    <n v="5"/>
    <x v="0"/>
    <n v="1940"/>
    <n v="1"/>
    <m/>
    <n v="1982"/>
    <n v="0"/>
    <n v="883"/>
    <s v="no"/>
    <x v="0"/>
    <n v="988"/>
    <s v="no"/>
    <n v="517"/>
    <s v="no"/>
    <s v="2 Floors"/>
    <n v="0"/>
    <n v="1505"/>
    <x v="0"/>
    <x v="1"/>
    <n v="1"/>
    <n v="0"/>
    <n v="1"/>
    <n v="0"/>
    <n v="2"/>
    <x v="1"/>
    <n v="8"/>
    <x v="0"/>
    <s v="TA"/>
    <x v="1"/>
    <n v="1"/>
    <s v="Less"/>
    <n v="240"/>
    <x v="0"/>
    <x v="1"/>
    <n v="0"/>
    <n v="60.720268006700167"/>
    <x v="1"/>
    <n v="145000"/>
    <n v="2388"/>
    <s v="no"/>
  </r>
  <r>
    <x v="362"/>
    <s v="Norm"/>
    <s v="Norm"/>
    <x v="0"/>
    <n v="7"/>
    <x v="0"/>
    <s v="SFoyer"/>
    <x v="2"/>
    <n v="77.818957638420983"/>
    <x v="0"/>
    <n v="5"/>
    <x v="0"/>
    <n v="2003"/>
    <n v="0"/>
    <m/>
    <n v="2003"/>
    <n v="0"/>
    <n v="0"/>
    <s v="yes"/>
    <x v="0"/>
    <n v="495"/>
    <s v="no"/>
    <n v="1427"/>
    <s v="no"/>
    <s v="2 Floors"/>
    <n v="1"/>
    <n v="1922"/>
    <x v="0"/>
    <x v="0"/>
    <n v="0"/>
    <n v="0"/>
    <n v="3"/>
    <n v="0"/>
    <n v="3"/>
    <x v="0"/>
    <n v="7"/>
    <x v="0"/>
    <s v="Gd"/>
    <x v="0"/>
    <n v="2"/>
    <s v="More"/>
    <n v="672"/>
    <x v="0"/>
    <x v="0"/>
    <n v="1"/>
    <n v="103.27783558792925"/>
    <x v="0"/>
    <n v="198500"/>
    <n v="1922"/>
    <s v="no"/>
  </r>
  <r>
    <x v="363"/>
    <s v="Norm"/>
    <s v="Norm"/>
    <x v="4"/>
    <n v="6"/>
    <x v="1"/>
    <s v="2Story"/>
    <x v="0"/>
    <n v="75.988545402704759"/>
    <x v="0"/>
    <n v="8"/>
    <x v="1"/>
    <n v="1972"/>
    <n v="0"/>
    <m/>
    <n v="2007"/>
    <n v="0"/>
    <n v="483"/>
    <s v="no"/>
    <x v="0"/>
    <n v="483"/>
    <s v="no"/>
    <n v="504"/>
    <s v="no"/>
    <s v="2 Floors"/>
    <n v="1"/>
    <n v="987"/>
    <x v="0"/>
    <x v="1"/>
    <n v="0"/>
    <n v="0"/>
    <n v="1"/>
    <n v="1"/>
    <n v="2"/>
    <x v="1"/>
    <n v="5"/>
    <x v="1"/>
    <s v="Gd"/>
    <x v="0"/>
    <n v="1"/>
    <s v="Less"/>
    <n v="264"/>
    <x v="0"/>
    <x v="1"/>
    <n v="0"/>
    <n v="80.27210884353741"/>
    <x v="0"/>
    <n v="118000"/>
    <n v="1470"/>
    <s v="no"/>
  </r>
  <r>
    <x v="364"/>
    <s v="Norm"/>
    <s v="Norm"/>
    <x v="0"/>
    <n v="6"/>
    <x v="1"/>
    <s v="2Story"/>
    <x v="0"/>
    <n v="75.988545402704759"/>
    <x v="0"/>
    <n v="5"/>
    <x v="0"/>
    <n v="1976"/>
    <n v="0"/>
    <m/>
    <n v="1976"/>
    <n v="0"/>
    <n v="796"/>
    <s v="no"/>
    <x v="0"/>
    <n v="790"/>
    <s v="no"/>
    <n v="784"/>
    <s v="no"/>
    <s v="2 Floors"/>
    <n v="0"/>
    <n v="1574"/>
    <x v="0"/>
    <x v="0"/>
    <n v="1"/>
    <n v="0"/>
    <n v="2"/>
    <n v="1"/>
    <n v="4"/>
    <x v="0"/>
    <n v="6"/>
    <x v="0"/>
    <s v="TA"/>
    <x v="1"/>
    <n v="2"/>
    <s v="More"/>
    <n v="566"/>
    <x v="0"/>
    <x v="0"/>
    <n v="1"/>
    <n v="80.168776371308013"/>
    <x v="0"/>
    <n v="190000"/>
    <n v="2370"/>
    <s v="no"/>
  </r>
  <r>
    <x v="365"/>
    <s v="Norm"/>
    <s v="Norm"/>
    <x v="0"/>
    <n v="5"/>
    <x v="1"/>
    <s v="2Story"/>
    <x v="0"/>
    <n v="75.988545402704759"/>
    <x v="0"/>
    <n v="7"/>
    <x v="1"/>
    <n v="1920"/>
    <n v="1"/>
    <m/>
    <n v="1997"/>
    <n v="0"/>
    <n v="672"/>
    <s v="no"/>
    <x v="0"/>
    <n v="672"/>
    <s v="no"/>
    <n v="672"/>
    <s v="no"/>
    <s v="2 Floors"/>
    <n v="0"/>
    <n v="1344"/>
    <x v="0"/>
    <x v="1"/>
    <n v="0"/>
    <n v="0"/>
    <n v="1"/>
    <n v="0"/>
    <n v="1"/>
    <x v="1"/>
    <n v="6"/>
    <x v="0"/>
    <s v="TA"/>
    <x v="1"/>
    <n v="1"/>
    <s v="Less"/>
    <n v="468"/>
    <x v="0"/>
    <x v="1"/>
    <n v="0"/>
    <n v="72.916666666666671"/>
    <x v="0"/>
    <n v="147000"/>
    <n v="2016"/>
    <s v="no"/>
  </r>
  <r>
    <x v="366"/>
    <s v="Norm"/>
    <s v="Norm"/>
    <x v="0"/>
    <n v="6"/>
    <x v="1"/>
    <s v="1Story"/>
    <x v="1"/>
    <n v="69.182127006168557"/>
    <x v="1"/>
    <n v="5"/>
    <x v="0"/>
    <n v="1963"/>
    <n v="0"/>
    <m/>
    <n v="1963"/>
    <n v="0"/>
    <n v="1394"/>
    <s v="no"/>
    <x v="1"/>
    <n v="1394"/>
    <s v="no"/>
    <n v="0"/>
    <s v="no"/>
    <s v="1 Floor"/>
    <n v="1"/>
    <n v="1394"/>
    <x v="0"/>
    <x v="1"/>
    <n v="1"/>
    <n v="0"/>
    <n v="1"/>
    <n v="1"/>
    <n v="3"/>
    <x v="0"/>
    <n v="6"/>
    <x v="0"/>
    <s v="TA"/>
    <x v="1"/>
    <n v="2"/>
    <s v="More"/>
    <n v="514"/>
    <x v="0"/>
    <x v="0"/>
    <n v="2"/>
    <n v="57.030129124820661"/>
    <x v="1"/>
    <n v="159000"/>
    <n v="2788"/>
    <s v="no"/>
  </r>
  <r>
    <x v="367"/>
    <s v="Norm"/>
    <s v="Norm"/>
    <x v="0"/>
    <n v="6"/>
    <x v="1"/>
    <s v="SLvl"/>
    <x v="2"/>
    <n v="74.693515888638117"/>
    <x v="0"/>
    <n v="5"/>
    <x v="0"/>
    <n v="1962"/>
    <n v="0"/>
    <m/>
    <n v="1962"/>
    <n v="0"/>
    <n v="1099"/>
    <s v="no"/>
    <x v="1"/>
    <n v="1431"/>
    <s v="no"/>
    <n v="0"/>
    <s v="no"/>
    <s v="1 Floor"/>
    <n v="0"/>
    <n v="1431"/>
    <x v="0"/>
    <x v="1"/>
    <n v="0"/>
    <n v="1"/>
    <n v="1"/>
    <n v="0"/>
    <n v="2"/>
    <x v="1"/>
    <n v="6"/>
    <x v="0"/>
    <s v="TA"/>
    <x v="1"/>
    <n v="1"/>
    <s v="Less"/>
    <n v="296"/>
    <x v="0"/>
    <x v="1"/>
    <n v="1"/>
    <n v="65.217391304347828"/>
    <x v="1"/>
    <n v="165000"/>
    <n v="2530"/>
    <s v="no"/>
  </r>
  <r>
    <x v="368"/>
    <s v="Norm"/>
    <s v="Norm"/>
    <x v="0"/>
    <n v="5"/>
    <x v="1"/>
    <s v="1Story"/>
    <x v="1"/>
    <n v="69.182127006168557"/>
    <x v="1"/>
    <n v="6"/>
    <x v="1"/>
    <n v="1954"/>
    <n v="1"/>
    <m/>
    <n v="1954"/>
    <n v="1"/>
    <n v="1268"/>
    <s v="no"/>
    <x v="1"/>
    <n v="1268"/>
    <s v="no"/>
    <n v="0"/>
    <s v="no"/>
    <s v="1 Floor"/>
    <n v="0"/>
    <n v="1268"/>
    <x v="0"/>
    <x v="1"/>
    <n v="0"/>
    <n v="0"/>
    <n v="1"/>
    <n v="0"/>
    <n v="1"/>
    <x v="1"/>
    <n v="7"/>
    <x v="0"/>
    <s v="TA"/>
    <x v="1"/>
    <n v="1"/>
    <s v="Less"/>
    <n v="244"/>
    <x v="0"/>
    <x v="1"/>
    <n v="1"/>
    <n v="52.050473186119874"/>
    <x v="1"/>
    <n v="132000"/>
    <n v="2536"/>
    <s v="no"/>
  </r>
  <r>
    <x v="369"/>
    <s v="Norm"/>
    <s v="Norm"/>
    <x v="0"/>
    <n v="5"/>
    <x v="1"/>
    <s v="1Story"/>
    <x v="1"/>
    <n v="69.182127006168557"/>
    <x v="1"/>
    <n v="7"/>
    <x v="1"/>
    <n v="1959"/>
    <n v="0"/>
    <m/>
    <n v="2006"/>
    <n v="0"/>
    <n v="1063"/>
    <s v="no"/>
    <x v="1"/>
    <n v="1287"/>
    <s v="no"/>
    <n v="0"/>
    <s v="no"/>
    <s v="1 Floor"/>
    <n v="1"/>
    <n v="1287"/>
    <x v="0"/>
    <x v="1"/>
    <n v="1"/>
    <n v="0"/>
    <n v="1"/>
    <n v="0"/>
    <n v="2"/>
    <x v="1"/>
    <n v="7"/>
    <x v="0"/>
    <s v="Gd"/>
    <x v="0"/>
    <n v="2"/>
    <s v="More"/>
    <n v="576"/>
    <x v="0"/>
    <x v="0"/>
    <n v="1"/>
    <n v="68.936170212765958"/>
    <x v="1"/>
    <n v="162000"/>
    <n v="2350"/>
    <s v="no"/>
  </r>
  <r>
    <x v="370"/>
    <s v="Norm"/>
    <s v="Norm"/>
    <x v="0"/>
    <n v="6"/>
    <x v="1"/>
    <s v="2Story"/>
    <x v="0"/>
    <n v="75.988545402704759"/>
    <x v="0"/>
    <n v="5"/>
    <x v="0"/>
    <n v="2000"/>
    <n v="0"/>
    <m/>
    <n v="2000"/>
    <n v="0"/>
    <n v="953"/>
    <s v="no"/>
    <x v="0"/>
    <n v="953"/>
    <s v="no"/>
    <n v="711"/>
    <s v="no"/>
    <s v="2 Floors"/>
    <n v="0"/>
    <n v="1664"/>
    <x v="0"/>
    <x v="0"/>
    <n v="0"/>
    <n v="0"/>
    <n v="2"/>
    <n v="1"/>
    <n v="3"/>
    <x v="0"/>
    <n v="7"/>
    <x v="0"/>
    <s v="TA"/>
    <x v="1"/>
    <n v="2"/>
    <s v="More"/>
    <n v="460"/>
    <x v="0"/>
    <x v="1"/>
    <n v="1"/>
    <n v="65.876958349254878"/>
    <x v="1"/>
    <n v="172400"/>
    <n v="2617"/>
    <s v="no"/>
  </r>
  <r>
    <x v="371"/>
    <s v="Feedr"/>
    <s v="Norm"/>
    <x v="0"/>
    <n v="4"/>
    <x v="1"/>
    <s v="1.5Fin"/>
    <x v="1"/>
    <n v="59.315963337771507"/>
    <x v="1"/>
    <n v="4"/>
    <x v="0"/>
    <n v="1959"/>
    <n v="0"/>
    <m/>
    <n v="1959"/>
    <n v="1"/>
    <n v="0"/>
    <s v="yes"/>
    <x v="0"/>
    <n v="1120"/>
    <s v="no"/>
    <n v="468"/>
    <s v="no"/>
    <s v="2 Floors"/>
    <n v="1"/>
    <n v="1588"/>
    <x v="0"/>
    <x v="0"/>
    <n v="0"/>
    <n v="0"/>
    <n v="2"/>
    <n v="0"/>
    <n v="2"/>
    <x v="1"/>
    <n v="7"/>
    <x v="0"/>
    <s v="TA"/>
    <x v="1"/>
    <n v="2"/>
    <s v="More"/>
    <n v="680"/>
    <x v="0"/>
    <x v="0"/>
    <n v="1"/>
    <n v="84.654911838790937"/>
    <x v="0"/>
    <n v="134432"/>
    <n v="1588"/>
    <s v="no"/>
  </r>
  <r>
    <x v="372"/>
    <s v="Norm"/>
    <s v="Norm"/>
    <x v="3"/>
    <n v="6"/>
    <x v="1"/>
    <s v="1Story"/>
    <x v="1"/>
    <n v="69.182127006168557"/>
    <x v="1"/>
    <n v="5"/>
    <x v="0"/>
    <n v="1984"/>
    <n v="0"/>
    <m/>
    <n v="1984"/>
    <n v="0"/>
    <n v="744"/>
    <s v="no"/>
    <x v="0"/>
    <n v="752"/>
    <s v="no"/>
    <n v="0"/>
    <s v="no"/>
    <s v="1 Floor"/>
    <n v="1"/>
    <n v="752"/>
    <x v="0"/>
    <x v="1"/>
    <n v="1"/>
    <n v="0"/>
    <n v="1"/>
    <n v="0"/>
    <n v="2"/>
    <x v="1"/>
    <n v="4"/>
    <x v="1"/>
    <s v="TA"/>
    <x v="1"/>
    <n v="1"/>
    <s v="Less"/>
    <n v="264"/>
    <x v="0"/>
    <x v="1"/>
    <n v="0"/>
    <n v="83.556149732620327"/>
    <x v="0"/>
    <n v="125000"/>
    <n v="1496"/>
    <s v="no"/>
  </r>
  <r>
    <x v="373"/>
    <s v="Norm"/>
    <s v="Norm"/>
    <x v="0"/>
    <n v="5"/>
    <x v="1"/>
    <s v="1Story"/>
    <x v="1"/>
    <n v="69.182127006168557"/>
    <x v="1"/>
    <n v="6"/>
    <x v="1"/>
    <n v="1953"/>
    <n v="1"/>
    <m/>
    <n v="1953"/>
    <n v="1"/>
    <n v="608"/>
    <s v="no"/>
    <x v="0"/>
    <n v="1319"/>
    <s v="no"/>
    <n v="0"/>
    <s v="no"/>
    <s v="1 Floor"/>
    <n v="0"/>
    <n v="1319"/>
    <x v="0"/>
    <x v="1"/>
    <n v="1"/>
    <n v="0"/>
    <n v="1"/>
    <n v="0"/>
    <n v="2"/>
    <x v="1"/>
    <n v="5"/>
    <x v="1"/>
    <s v="TA"/>
    <x v="1"/>
    <n v="1"/>
    <s v="Less"/>
    <n v="270"/>
    <x v="0"/>
    <x v="1"/>
    <n v="0"/>
    <n v="63.829787234042556"/>
    <x v="1"/>
    <n v="123000"/>
    <n v="1927"/>
    <s v="no"/>
  </r>
  <r>
    <x v="374"/>
    <s v="Norm"/>
    <s v="Norm"/>
    <x v="0"/>
    <n v="7"/>
    <x v="0"/>
    <s v="2Story"/>
    <x v="0"/>
    <n v="75.988545402704759"/>
    <x v="0"/>
    <n v="5"/>
    <x v="0"/>
    <n v="2003"/>
    <n v="0"/>
    <m/>
    <n v="2004"/>
    <n v="0"/>
    <n v="847"/>
    <s v="no"/>
    <x v="0"/>
    <n v="847"/>
    <s v="no"/>
    <n v="1081"/>
    <s v="no"/>
    <s v="2 Floors"/>
    <n v="1"/>
    <n v="1928"/>
    <x v="0"/>
    <x v="0"/>
    <n v="0"/>
    <n v="0"/>
    <n v="2"/>
    <n v="1"/>
    <n v="3"/>
    <x v="0"/>
    <n v="8"/>
    <x v="0"/>
    <s v="Gd"/>
    <x v="0"/>
    <n v="2"/>
    <s v="More"/>
    <n v="434"/>
    <x v="0"/>
    <x v="1"/>
    <n v="1"/>
    <n v="79.099099099099092"/>
    <x v="0"/>
    <n v="219500"/>
    <n v="2775"/>
    <s v="no"/>
  </r>
  <r>
    <x v="375"/>
    <s v="Norm"/>
    <s v="Norm"/>
    <x v="0"/>
    <n v="1"/>
    <x v="1"/>
    <s v="1Story"/>
    <x v="1"/>
    <n v="69.182127006168557"/>
    <x v="1"/>
    <n v="1"/>
    <x v="0"/>
    <n v="1922"/>
    <n v="1"/>
    <m/>
    <n v="1950"/>
    <n v="1"/>
    <n v="683"/>
    <s v="no"/>
    <x v="0"/>
    <n v="904"/>
    <s v="no"/>
    <n v="0"/>
    <s v="no"/>
    <s v="1 Floor"/>
    <n v="0"/>
    <n v="904"/>
    <x v="0"/>
    <x v="1"/>
    <n v="1"/>
    <n v="0"/>
    <n v="0"/>
    <n v="1"/>
    <n v="2"/>
    <x v="1"/>
    <n v="4"/>
    <x v="1"/>
    <s v="Fa"/>
    <x v="1"/>
    <n v="0"/>
    <s v="Less"/>
    <n v="0"/>
    <x v="0"/>
    <x v="1"/>
    <n v="0"/>
    <n v="38.437303087586642"/>
    <x v="1"/>
    <n v="61000"/>
    <n v="1587"/>
    <s v="no"/>
  </r>
  <r>
    <x v="376"/>
    <s v="Norm"/>
    <s v="Norm"/>
    <x v="0"/>
    <n v="5"/>
    <x v="1"/>
    <s v="SFoyer"/>
    <x v="2"/>
    <n v="77.818957638420983"/>
    <x v="0"/>
    <n v="5"/>
    <x v="0"/>
    <n v="1996"/>
    <n v="0"/>
    <m/>
    <n v="1996"/>
    <n v="0"/>
    <n v="870"/>
    <s v="no"/>
    <x v="0"/>
    <n v="914"/>
    <s v="no"/>
    <n v="0"/>
    <s v="no"/>
    <s v="1 Floor"/>
    <n v="1"/>
    <n v="914"/>
    <x v="0"/>
    <x v="1"/>
    <n v="0"/>
    <n v="0"/>
    <n v="1"/>
    <n v="0"/>
    <n v="1"/>
    <x v="1"/>
    <n v="5"/>
    <x v="1"/>
    <s v="TA"/>
    <x v="1"/>
    <n v="2"/>
    <s v="More"/>
    <n v="576"/>
    <x v="0"/>
    <x v="0"/>
    <n v="0"/>
    <n v="82.959641255605376"/>
    <x v="0"/>
    <n v="148000"/>
    <n v="1784"/>
    <s v="no"/>
  </r>
  <r>
    <x v="377"/>
    <s v="Norm"/>
    <s v="Norm"/>
    <x v="0"/>
    <n v="8"/>
    <x v="0"/>
    <s v="2Story"/>
    <x v="0"/>
    <n v="75.988545402704759"/>
    <x v="0"/>
    <n v="5"/>
    <x v="0"/>
    <n v="2004"/>
    <n v="0"/>
    <m/>
    <n v="2005"/>
    <n v="0"/>
    <n v="1580"/>
    <s v="no"/>
    <x v="1"/>
    <n v="1580"/>
    <s v="no"/>
    <n v="886"/>
    <s v="no"/>
    <s v="2 Floors"/>
    <n v="0"/>
    <n v="2466"/>
    <x v="0"/>
    <x v="0"/>
    <n v="0"/>
    <n v="0"/>
    <n v="3"/>
    <n v="0"/>
    <n v="3"/>
    <x v="0"/>
    <n v="8"/>
    <x v="0"/>
    <s v="Gd"/>
    <x v="0"/>
    <n v="2"/>
    <s v="More"/>
    <n v="610"/>
    <x v="0"/>
    <x v="0"/>
    <n v="1"/>
    <n v="84.033613445378151"/>
    <x v="0"/>
    <n v="340000"/>
    <n v="4046"/>
    <s v="no"/>
  </r>
  <r>
    <x v="378"/>
    <s v="Norm"/>
    <s v="Norm"/>
    <x v="0"/>
    <n v="9"/>
    <x v="0"/>
    <s v="1Story"/>
    <x v="1"/>
    <n v="69.182127006168557"/>
    <x v="1"/>
    <n v="2"/>
    <x v="0"/>
    <n v="2010"/>
    <n v="0"/>
    <m/>
    <n v="2010"/>
    <n v="0"/>
    <n v="1856"/>
    <s v="no"/>
    <x v="1"/>
    <n v="1856"/>
    <s v="no"/>
    <n v="0"/>
    <s v="no"/>
    <s v="1 Floor"/>
    <n v="1"/>
    <n v="1856"/>
    <x v="0"/>
    <x v="0"/>
    <n v="1"/>
    <n v="0"/>
    <n v="1"/>
    <n v="1"/>
    <n v="3"/>
    <x v="0"/>
    <n v="8"/>
    <x v="0"/>
    <s v="Ex"/>
    <x v="0"/>
    <n v="3"/>
    <s v="More"/>
    <n v="834"/>
    <x v="0"/>
    <x v="0"/>
    <n v="1"/>
    <n v="106.25862068965517"/>
    <x v="0"/>
    <n v="394432"/>
    <n v="3712"/>
    <s v="no"/>
  </r>
  <r>
    <x v="379"/>
    <s v="RRAn"/>
    <s v="Norm"/>
    <x v="0"/>
    <n v="6"/>
    <x v="1"/>
    <s v="2Story"/>
    <x v="0"/>
    <n v="75.988545402704759"/>
    <x v="0"/>
    <n v="5"/>
    <x v="0"/>
    <n v="2000"/>
    <n v="0"/>
    <m/>
    <n v="2000"/>
    <n v="0"/>
    <n v="982"/>
    <s v="no"/>
    <x v="0"/>
    <n v="1007"/>
    <s v="no"/>
    <n v="793"/>
    <s v="no"/>
    <s v="2 Floors"/>
    <n v="0"/>
    <n v="1800"/>
    <x v="0"/>
    <x v="0"/>
    <n v="0"/>
    <n v="0"/>
    <n v="2"/>
    <n v="1"/>
    <n v="3"/>
    <x v="0"/>
    <n v="7"/>
    <x v="0"/>
    <s v="TA"/>
    <x v="1"/>
    <n v="2"/>
    <s v="More"/>
    <n v="463"/>
    <x v="0"/>
    <x v="1"/>
    <n v="1"/>
    <n v="64.342199856218542"/>
    <x v="1"/>
    <n v="179000"/>
    <n v="2782"/>
    <s v="no"/>
  </r>
  <r>
    <x v="380"/>
    <s v="Norm"/>
    <s v="Norm"/>
    <x v="0"/>
    <n v="5"/>
    <x v="1"/>
    <s v="1.5Fin"/>
    <x v="1"/>
    <n v="59.315963337771507"/>
    <x v="1"/>
    <n v="6"/>
    <x v="1"/>
    <n v="1924"/>
    <n v="1"/>
    <m/>
    <n v="1950"/>
    <n v="1"/>
    <n v="1026"/>
    <s v="no"/>
    <x v="0"/>
    <n v="1026"/>
    <s v="no"/>
    <n v="665"/>
    <s v="no"/>
    <s v="2 Floors"/>
    <n v="0"/>
    <n v="1691"/>
    <x v="0"/>
    <x v="0"/>
    <n v="0"/>
    <n v="0"/>
    <n v="2"/>
    <n v="0"/>
    <n v="2"/>
    <x v="1"/>
    <n v="6"/>
    <x v="0"/>
    <s v="Gd"/>
    <x v="0"/>
    <n v="1"/>
    <s v="Less"/>
    <n v="308"/>
    <x v="0"/>
    <x v="1"/>
    <n v="1"/>
    <n v="46.742730953257272"/>
    <x v="1"/>
    <n v="127000"/>
    <n v="2717"/>
    <s v="no"/>
  </r>
  <r>
    <x v="381"/>
    <s v="Norm"/>
    <s v="Norm"/>
    <x v="0"/>
    <n v="7"/>
    <x v="0"/>
    <s v="1Story"/>
    <x v="1"/>
    <n v="69.182127006168557"/>
    <x v="1"/>
    <n v="5"/>
    <x v="0"/>
    <n v="2006"/>
    <n v="0"/>
    <m/>
    <n v="2006"/>
    <n v="0"/>
    <n v="1293"/>
    <s v="no"/>
    <x v="1"/>
    <n v="1301"/>
    <s v="no"/>
    <n v="0"/>
    <s v="no"/>
    <s v="1 Floor"/>
    <n v="1"/>
    <n v="1301"/>
    <x v="0"/>
    <x v="1"/>
    <n v="1"/>
    <n v="0"/>
    <n v="2"/>
    <n v="0"/>
    <n v="3"/>
    <x v="0"/>
    <n v="5"/>
    <x v="1"/>
    <s v="Gd"/>
    <x v="0"/>
    <n v="2"/>
    <s v="More"/>
    <n v="572"/>
    <x v="0"/>
    <x v="0"/>
    <n v="1"/>
    <n v="72.37856592135698"/>
    <x v="0"/>
    <n v="187750"/>
    <n v="2594"/>
    <s v="no"/>
  </r>
  <r>
    <x v="382"/>
    <s v="Norm"/>
    <s v="Norm"/>
    <x v="0"/>
    <n v="7"/>
    <x v="0"/>
    <s v="2Story"/>
    <x v="0"/>
    <n v="75.988545402704759"/>
    <x v="0"/>
    <n v="5"/>
    <x v="0"/>
    <n v="2006"/>
    <n v="0"/>
    <m/>
    <n v="2006"/>
    <n v="0"/>
    <n v="939"/>
    <s v="no"/>
    <x v="0"/>
    <n v="939"/>
    <s v="no"/>
    <n v="858"/>
    <s v="no"/>
    <s v="2 Floors"/>
    <n v="1"/>
    <n v="1797"/>
    <x v="0"/>
    <x v="0"/>
    <n v="0"/>
    <n v="0"/>
    <n v="2"/>
    <n v="1"/>
    <n v="3"/>
    <x v="0"/>
    <n v="8"/>
    <x v="0"/>
    <s v="Gd"/>
    <x v="0"/>
    <n v="2"/>
    <s v="More"/>
    <n v="639"/>
    <x v="0"/>
    <x v="0"/>
    <n v="0"/>
    <n v="78.033625730994146"/>
    <x v="0"/>
    <n v="213500"/>
    <n v="2736"/>
    <s v="no"/>
  </r>
  <r>
    <x v="383"/>
    <s v="Norm"/>
    <s v="Norm"/>
    <x v="0"/>
    <n v="6"/>
    <x v="1"/>
    <s v="1.5Unf"/>
    <x v="1"/>
    <n v="64.474868918559224"/>
    <x v="1"/>
    <n v="3"/>
    <x v="0"/>
    <n v="1928"/>
    <n v="1"/>
    <m/>
    <n v="1950"/>
    <n v="1"/>
    <n v="784"/>
    <s v="no"/>
    <x v="0"/>
    <n v="784"/>
    <s v="no"/>
    <n v="0"/>
    <s v="no"/>
    <s v="1 Floor"/>
    <n v="1"/>
    <n v="784"/>
    <x v="0"/>
    <x v="1"/>
    <n v="0"/>
    <n v="0"/>
    <n v="1"/>
    <n v="0"/>
    <n v="1"/>
    <x v="1"/>
    <n v="5"/>
    <x v="1"/>
    <s v="TA"/>
    <x v="1"/>
    <n v="2"/>
    <s v="More"/>
    <n v="360"/>
    <x v="0"/>
    <x v="1"/>
    <n v="0"/>
    <n v="48.469387755102041"/>
    <x v="1"/>
    <n v="76000"/>
    <n v="1568"/>
    <s v="no"/>
  </r>
  <r>
    <x v="384"/>
    <s v="Feedr"/>
    <s v="Norm"/>
    <x v="0"/>
    <n v="6"/>
    <x v="1"/>
    <s v="2Story"/>
    <x v="0"/>
    <n v="75.988545402704759"/>
    <x v="0"/>
    <n v="5"/>
    <x v="0"/>
    <n v="1992"/>
    <n v="0"/>
    <m/>
    <n v="1992"/>
    <n v="0"/>
    <n v="1580"/>
    <s v="no"/>
    <x v="1"/>
    <n v="1079"/>
    <s v="no"/>
    <n v="874"/>
    <s v="no"/>
    <s v="2 Floors"/>
    <n v="0"/>
    <n v="1953"/>
    <x v="0"/>
    <x v="0"/>
    <n v="1"/>
    <n v="0"/>
    <n v="2"/>
    <n v="1"/>
    <n v="4"/>
    <x v="0"/>
    <n v="9"/>
    <x v="0"/>
    <s v="Gd"/>
    <x v="0"/>
    <n v="2"/>
    <s v="More"/>
    <n v="501"/>
    <x v="0"/>
    <x v="0"/>
    <n v="2"/>
    <n v="67.93093688083782"/>
    <x v="1"/>
    <n v="240000"/>
    <n v="3533"/>
    <s v="no"/>
  </r>
  <r>
    <x v="385"/>
    <s v="Norm"/>
    <s v="Norm"/>
    <x v="3"/>
    <n v="8"/>
    <x v="0"/>
    <s v="1Story"/>
    <x v="1"/>
    <n v="69.182127006168557"/>
    <x v="1"/>
    <n v="5"/>
    <x v="0"/>
    <n v="2004"/>
    <n v="0"/>
    <m/>
    <n v="2005"/>
    <n v="0"/>
    <n v="1256"/>
    <s v="no"/>
    <x v="1"/>
    <n v="1269"/>
    <s v="no"/>
    <n v="0"/>
    <s v="no"/>
    <s v="1 Floor"/>
    <n v="0"/>
    <n v="1269"/>
    <x v="0"/>
    <x v="1"/>
    <n v="0"/>
    <n v="0"/>
    <n v="2"/>
    <n v="0"/>
    <n v="2"/>
    <x v="1"/>
    <n v="6"/>
    <x v="0"/>
    <s v="Gd"/>
    <x v="0"/>
    <n v="2"/>
    <s v="More"/>
    <n v="430"/>
    <x v="0"/>
    <x v="1"/>
    <n v="1"/>
    <n v="76.039603960396036"/>
    <x v="0"/>
    <n v="192000"/>
    <n v="2525"/>
    <s v="no"/>
  </r>
  <r>
    <x v="386"/>
    <s v="Feedr"/>
    <s v="Norm"/>
    <x v="0"/>
    <n v="5"/>
    <x v="1"/>
    <s v="1.5Fin"/>
    <x v="1"/>
    <n v="59.315963337771507"/>
    <x v="1"/>
    <n v="3"/>
    <x v="0"/>
    <n v="1910"/>
    <n v="1"/>
    <m/>
    <n v="1996"/>
    <n v="0"/>
    <n v="658"/>
    <s v="no"/>
    <x v="0"/>
    <n v="658"/>
    <s v="no"/>
    <n v="526"/>
    <s v="no"/>
    <s v="2 Floors"/>
    <n v="1"/>
    <n v="1184"/>
    <x v="0"/>
    <x v="1"/>
    <n v="0"/>
    <n v="0"/>
    <n v="1"/>
    <n v="0"/>
    <n v="1"/>
    <x v="1"/>
    <n v="8"/>
    <x v="0"/>
    <s v="TA"/>
    <x v="1"/>
    <n v="0"/>
    <s v="Less"/>
    <n v="0"/>
    <x v="0"/>
    <x v="1"/>
    <n v="0"/>
    <n v="43.973941368078179"/>
    <x v="1"/>
    <n v="81000"/>
    <n v="1842"/>
    <s v="no"/>
  </r>
  <r>
    <x v="387"/>
    <s v="Norm"/>
    <s v="Norm"/>
    <x v="0"/>
    <n v="6"/>
    <x v="1"/>
    <s v="SLvl"/>
    <x v="2"/>
    <n v="74.693515888638117"/>
    <x v="0"/>
    <n v="6"/>
    <x v="1"/>
    <n v="1976"/>
    <n v="0"/>
    <m/>
    <n v="1976"/>
    <n v="0"/>
    <n v="1041"/>
    <s v="no"/>
    <x v="0"/>
    <n v="1125"/>
    <s v="no"/>
    <n v="0"/>
    <s v="no"/>
    <s v="1 Floor"/>
    <n v="0"/>
    <n v="1125"/>
    <x v="0"/>
    <x v="1"/>
    <n v="1"/>
    <n v="0"/>
    <n v="1"/>
    <n v="0"/>
    <n v="2"/>
    <x v="1"/>
    <n v="6"/>
    <x v="0"/>
    <s v="TA"/>
    <x v="1"/>
    <n v="1"/>
    <s v="Less"/>
    <n v="352"/>
    <x v="0"/>
    <x v="1"/>
    <n v="1"/>
    <n v="57.710064635272389"/>
    <x v="1"/>
    <n v="125000"/>
    <n v="2166"/>
    <s v="no"/>
  </r>
  <r>
    <x v="388"/>
    <s v="Norm"/>
    <s v="Norm"/>
    <x v="0"/>
    <n v="7"/>
    <x v="0"/>
    <s v="1Story"/>
    <x v="1"/>
    <n v="69.182127006168557"/>
    <x v="1"/>
    <n v="5"/>
    <x v="0"/>
    <n v="1999"/>
    <n v="0"/>
    <m/>
    <n v="2000"/>
    <n v="0"/>
    <n v="1468"/>
    <s v="no"/>
    <x v="1"/>
    <n v="1479"/>
    <s v="no"/>
    <n v="0"/>
    <s v="no"/>
    <s v="1 Floor"/>
    <n v="0"/>
    <n v="1479"/>
    <x v="0"/>
    <x v="1"/>
    <n v="0"/>
    <n v="0"/>
    <n v="2"/>
    <n v="0"/>
    <n v="2"/>
    <x v="1"/>
    <n v="6"/>
    <x v="0"/>
    <s v="Gd"/>
    <x v="0"/>
    <n v="2"/>
    <s v="More"/>
    <n v="577"/>
    <x v="0"/>
    <x v="0"/>
    <n v="0"/>
    <n v="64.811672887682391"/>
    <x v="1"/>
    <n v="191000"/>
    <n v="2947"/>
    <s v="no"/>
  </r>
  <r>
    <x v="389"/>
    <s v="Norm"/>
    <s v="Norm"/>
    <x v="0"/>
    <n v="10"/>
    <x v="0"/>
    <s v="2Story"/>
    <x v="0"/>
    <n v="75.988545402704759"/>
    <x v="0"/>
    <n v="5"/>
    <x v="0"/>
    <n v="2007"/>
    <n v="0"/>
    <m/>
    <n v="2008"/>
    <n v="0"/>
    <n v="1682"/>
    <s v="no"/>
    <x v="1"/>
    <n v="1742"/>
    <s v="no"/>
    <n v="590"/>
    <s v="no"/>
    <s v="2 Floors"/>
    <n v="1"/>
    <n v="2332"/>
    <x v="0"/>
    <x v="0"/>
    <n v="1"/>
    <n v="0"/>
    <n v="2"/>
    <n v="1"/>
    <n v="4"/>
    <x v="0"/>
    <n v="9"/>
    <x v="0"/>
    <s v="Ex"/>
    <x v="0"/>
    <n v="3"/>
    <s v="More"/>
    <n v="846"/>
    <x v="0"/>
    <x v="0"/>
    <n v="1"/>
    <n v="106.12855007473841"/>
    <x v="0"/>
    <n v="426000"/>
    <n v="4014"/>
    <s v="no"/>
  </r>
  <r>
    <x v="390"/>
    <s v="Norm"/>
    <s v="Norm"/>
    <x v="0"/>
    <n v="5"/>
    <x v="1"/>
    <s v="1.5Fin"/>
    <x v="1"/>
    <n v="59.315963337771507"/>
    <x v="1"/>
    <n v="8"/>
    <x v="1"/>
    <n v="1900"/>
    <n v="1"/>
    <m/>
    <n v="1950"/>
    <n v="1"/>
    <n v="861"/>
    <s v="no"/>
    <x v="0"/>
    <n v="961"/>
    <s v="no"/>
    <n v="406"/>
    <s v="no"/>
    <s v="2 Floors"/>
    <n v="0"/>
    <n v="1367"/>
    <x v="0"/>
    <x v="1"/>
    <n v="1"/>
    <n v="0"/>
    <n v="1"/>
    <n v="0"/>
    <n v="2"/>
    <x v="1"/>
    <n v="7"/>
    <x v="0"/>
    <s v="TA"/>
    <x v="1"/>
    <n v="1"/>
    <s v="Less"/>
    <n v="384"/>
    <x v="0"/>
    <x v="1"/>
    <n v="0"/>
    <n v="53.41113105924596"/>
    <x v="1"/>
    <n v="119000"/>
    <n v="2228"/>
    <s v="no"/>
  </r>
  <r>
    <x v="391"/>
    <s v="Norm"/>
    <s v="Norm"/>
    <x v="0"/>
    <n v="6"/>
    <x v="1"/>
    <s v="2Story"/>
    <x v="0"/>
    <n v="75.988545402704759"/>
    <x v="0"/>
    <n v="5"/>
    <x v="0"/>
    <n v="2001"/>
    <n v="0"/>
    <m/>
    <n v="2002"/>
    <n v="0"/>
    <n v="804"/>
    <s v="no"/>
    <x v="0"/>
    <n v="804"/>
    <s v="no"/>
    <n v="1157"/>
    <s v="no"/>
    <s v="2 Floors"/>
    <n v="1"/>
    <n v="1961"/>
    <x v="0"/>
    <x v="0"/>
    <n v="1"/>
    <n v="0"/>
    <n v="2"/>
    <n v="1"/>
    <n v="4"/>
    <x v="0"/>
    <n v="7"/>
    <x v="0"/>
    <s v="Gd"/>
    <x v="0"/>
    <n v="2"/>
    <s v="More"/>
    <n v="560"/>
    <x v="0"/>
    <x v="0"/>
    <n v="1"/>
    <n v="77.757685352622062"/>
    <x v="0"/>
    <n v="215000"/>
    <n v="2765"/>
    <s v="no"/>
  </r>
  <r>
    <x v="392"/>
    <s v="Norm"/>
    <s v="Norm"/>
    <x v="0"/>
    <n v="5"/>
    <x v="1"/>
    <s v="1Story"/>
    <x v="1"/>
    <n v="69.182127006168557"/>
    <x v="1"/>
    <n v="7"/>
    <x v="1"/>
    <n v="1959"/>
    <n v="0"/>
    <m/>
    <n v="1959"/>
    <n v="1"/>
    <n v="0"/>
    <s v="yes"/>
    <x v="0"/>
    <n v="882"/>
    <s v="no"/>
    <n v="0"/>
    <s v="no"/>
    <s v="1 Floor"/>
    <n v="0"/>
    <n v="882"/>
    <x v="0"/>
    <x v="1"/>
    <n v="0"/>
    <n v="0"/>
    <n v="1"/>
    <n v="0"/>
    <n v="1"/>
    <x v="1"/>
    <n v="5"/>
    <x v="1"/>
    <s v="TA"/>
    <x v="1"/>
    <n v="1"/>
    <s v="Less"/>
    <n v="294"/>
    <x v="0"/>
    <x v="1"/>
    <n v="0"/>
    <n v="120.74829931972789"/>
    <x v="0"/>
    <n v="106500"/>
    <n v="882"/>
    <s v="no"/>
  </r>
  <r>
    <x v="393"/>
    <s v="Feedr"/>
    <s v="Norm"/>
    <x v="0"/>
    <n v="4"/>
    <x v="1"/>
    <s v="1Story"/>
    <x v="1"/>
    <n v="69.182127006168557"/>
    <x v="1"/>
    <n v="5"/>
    <x v="0"/>
    <n v="1941"/>
    <n v="1"/>
    <m/>
    <n v="1950"/>
    <n v="1"/>
    <n v="788"/>
    <s v="no"/>
    <x v="0"/>
    <n v="788"/>
    <s v="no"/>
    <n v="0"/>
    <s v="no"/>
    <s v="1 Floor"/>
    <n v="0"/>
    <n v="788"/>
    <x v="0"/>
    <x v="1"/>
    <n v="0"/>
    <n v="0"/>
    <n v="1"/>
    <n v="0"/>
    <n v="1"/>
    <x v="1"/>
    <n v="4"/>
    <x v="1"/>
    <s v="TA"/>
    <x v="1"/>
    <n v="0"/>
    <s v="Less"/>
    <n v="0"/>
    <x v="0"/>
    <x v="1"/>
    <n v="2"/>
    <n v="63.451776649746193"/>
    <x v="1"/>
    <n v="100000"/>
    <n v="1576"/>
    <s v="no"/>
  </r>
  <r>
    <x v="394"/>
    <s v="Norm"/>
    <s v="Norm"/>
    <x v="0"/>
    <n v="5"/>
    <x v="1"/>
    <s v="1.5Fin"/>
    <x v="1"/>
    <n v="59.315963337771507"/>
    <x v="1"/>
    <n v="6"/>
    <x v="1"/>
    <n v="1940"/>
    <n v="1"/>
    <m/>
    <n v="1950"/>
    <n v="1"/>
    <n v="735"/>
    <s v="no"/>
    <x v="0"/>
    <n v="735"/>
    <s v="no"/>
    <n v="299"/>
    <s v="no"/>
    <s v="2 Floors"/>
    <n v="0"/>
    <n v="1034"/>
    <x v="0"/>
    <x v="1"/>
    <n v="0"/>
    <n v="0"/>
    <n v="1"/>
    <n v="0"/>
    <n v="1"/>
    <x v="1"/>
    <n v="5"/>
    <x v="1"/>
    <s v="TA"/>
    <x v="1"/>
    <n v="1"/>
    <s v="Less"/>
    <n v="240"/>
    <x v="0"/>
    <x v="1"/>
    <n v="0"/>
    <n v="61.616732617297906"/>
    <x v="1"/>
    <n v="109000"/>
    <n v="1769"/>
    <s v="no"/>
  </r>
  <r>
    <x v="395"/>
    <s v="Norm"/>
    <s v="Norm"/>
    <x v="0"/>
    <n v="5"/>
    <x v="1"/>
    <s v="1Story"/>
    <x v="1"/>
    <n v="69.182127006168557"/>
    <x v="1"/>
    <n v="6"/>
    <x v="1"/>
    <n v="1956"/>
    <n v="0"/>
    <m/>
    <n v="1956"/>
    <n v="1"/>
    <n v="1144"/>
    <s v="no"/>
    <x v="1"/>
    <n v="1144"/>
    <s v="no"/>
    <n v="0"/>
    <s v="no"/>
    <s v="1 Floor"/>
    <n v="1"/>
    <n v="1144"/>
    <x v="0"/>
    <x v="1"/>
    <n v="1"/>
    <n v="0"/>
    <n v="1"/>
    <n v="0"/>
    <n v="2"/>
    <x v="1"/>
    <n v="6"/>
    <x v="0"/>
    <s v="TA"/>
    <x v="1"/>
    <n v="1"/>
    <s v="Less"/>
    <n v="596"/>
    <x v="0"/>
    <x v="0"/>
    <n v="0"/>
    <n v="56.38111888111888"/>
    <x v="1"/>
    <n v="129000"/>
    <n v="2288"/>
    <s v="no"/>
  </r>
  <r>
    <x v="396"/>
    <s v="Norm"/>
    <s v="Norm"/>
    <x v="0"/>
    <n v="5"/>
    <x v="1"/>
    <s v="1Story"/>
    <x v="1"/>
    <n v="69.182127006168557"/>
    <x v="1"/>
    <n v="5"/>
    <x v="0"/>
    <n v="1972"/>
    <n v="0"/>
    <m/>
    <n v="1972"/>
    <n v="0"/>
    <n v="894"/>
    <s v="no"/>
    <x v="0"/>
    <n v="894"/>
    <s v="no"/>
    <n v="0"/>
    <s v="no"/>
    <s v="1 Floor"/>
    <n v="1"/>
    <n v="894"/>
    <x v="0"/>
    <x v="1"/>
    <n v="0"/>
    <n v="0"/>
    <n v="1"/>
    <n v="0"/>
    <n v="1"/>
    <x v="1"/>
    <n v="6"/>
    <x v="0"/>
    <s v="TA"/>
    <x v="1"/>
    <n v="2"/>
    <s v="More"/>
    <n v="600"/>
    <x v="0"/>
    <x v="0"/>
    <n v="0"/>
    <n v="68.791946308724832"/>
    <x v="1"/>
    <n v="123000"/>
    <n v="1788"/>
    <s v="no"/>
  </r>
  <r>
    <x v="397"/>
    <s v="PosN"/>
    <s v="Norm"/>
    <x v="0"/>
    <n v="5"/>
    <x v="1"/>
    <s v="2Story"/>
    <x v="0"/>
    <n v="75.988545402704759"/>
    <x v="0"/>
    <n v="5"/>
    <x v="0"/>
    <n v="1962"/>
    <n v="0"/>
    <m/>
    <n v="1962"/>
    <n v="0"/>
    <n v="864"/>
    <s v="no"/>
    <x v="0"/>
    <n v="876"/>
    <s v="no"/>
    <n v="936"/>
    <s v="no"/>
    <s v="2 Floors"/>
    <n v="0"/>
    <n v="1812"/>
    <x v="0"/>
    <x v="0"/>
    <n v="0"/>
    <n v="0"/>
    <n v="2"/>
    <n v="0"/>
    <n v="2"/>
    <x v="1"/>
    <n v="8"/>
    <x v="0"/>
    <s v="TA"/>
    <x v="1"/>
    <n v="1"/>
    <s v="Less"/>
    <n v="264"/>
    <x v="0"/>
    <x v="1"/>
    <n v="1"/>
    <n v="63.340807174887892"/>
    <x v="1"/>
    <n v="169500"/>
    <n v="2676"/>
    <s v="no"/>
  </r>
  <r>
    <x v="398"/>
    <s v="Norm"/>
    <s v="Norm"/>
    <x v="0"/>
    <n v="5"/>
    <x v="1"/>
    <s v="1Story"/>
    <x v="1"/>
    <n v="69.182127006168557"/>
    <x v="1"/>
    <n v="2"/>
    <x v="0"/>
    <n v="1920"/>
    <n v="1"/>
    <m/>
    <n v="1950"/>
    <n v="1"/>
    <n v="961"/>
    <s v="no"/>
    <x v="0"/>
    <n v="1077"/>
    <s v="no"/>
    <n v="0"/>
    <s v="no"/>
    <s v="1 Floor"/>
    <n v="0"/>
    <n v="1077"/>
    <x v="0"/>
    <x v="1"/>
    <n v="0"/>
    <n v="0"/>
    <n v="1"/>
    <n v="0"/>
    <n v="1"/>
    <x v="1"/>
    <n v="6"/>
    <x v="0"/>
    <s v="TA"/>
    <x v="1"/>
    <n v="1"/>
    <s v="Less"/>
    <n v="338"/>
    <x v="0"/>
    <x v="1"/>
    <n v="0"/>
    <n v="32.875368007850831"/>
    <x v="1"/>
    <n v="67000"/>
    <n v="2038"/>
    <s v="no"/>
  </r>
  <r>
    <x v="399"/>
    <s v="Norm"/>
    <s v="Norm"/>
    <x v="0"/>
    <n v="7"/>
    <x v="0"/>
    <s v="2Story"/>
    <x v="0"/>
    <n v="75.988545402704759"/>
    <x v="0"/>
    <n v="5"/>
    <x v="0"/>
    <n v="2006"/>
    <n v="0"/>
    <m/>
    <n v="2007"/>
    <n v="0"/>
    <n v="1092"/>
    <s v="no"/>
    <x v="1"/>
    <n v="1112"/>
    <s v="no"/>
    <n v="438"/>
    <s v="no"/>
    <s v="2 Floors"/>
    <n v="1"/>
    <n v="1550"/>
    <x v="0"/>
    <x v="0"/>
    <n v="1"/>
    <n v="0"/>
    <n v="2"/>
    <n v="0"/>
    <n v="3"/>
    <x v="0"/>
    <n v="7"/>
    <x v="0"/>
    <s v="Gd"/>
    <x v="0"/>
    <n v="2"/>
    <s v="More"/>
    <n v="438"/>
    <x v="0"/>
    <x v="1"/>
    <n v="0"/>
    <n v="91.218773656320963"/>
    <x v="0"/>
    <n v="241000"/>
    <n v="2642"/>
    <s v="no"/>
  </r>
  <r>
    <x v="400"/>
    <s v="Norm"/>
    <s v="Norm"/>
    <x v="3"/>
    <n v="8"/>
    <x v="0"/>
    <s v="1Story"/>
    <x v="1"/>
    <n v="69.182127006168557"/>
    <x v="1"/>
    <n v="5"/>
    <x v="0"/>
    <n v="1996"/>
    <n v="0"/>
    <m/>
    <n v="1996"/>
    <n v="0"/>
    <n v="1260"/>
    <s v="no"/>
    <x v="1"/>
    <n v="1288"/>
    <s v="no"/>
    <n v="0"/>
    <s v="no"/>
    <s v="1 Floor"/>
    <n v="1"/>
    <n v="1288"/>
    <x v="0"/>
    <x v="1"/>
    <n v="1"/>
    <n v="0"/>
    <n v="1"/>
    <n v="1"/>
    <n v="3"/>
    <x v="0"/>
    <n v="4"/>
    <x v="1"/>
    <s v="Ex"/>
    <x v="0"/>
    <n v="2"/>
    <s v="More"/>
    <n v="500"/>
    <x v="0"/>
    <x v="0"/>
    <n v="2"/>
    <n v="96.350078492935637"/>
    <x v="0"/>
    <n v="245500"/>
    <n v="2548"/>
    <s v="no"/>
  </r>
  <r>
    <x v="401"/>
    <s v="Norm"/>
    <s v="Norm"/>
    <x v="0"/>
    <n v="7"/>
    <x v="0"/>
    <s v="1Story"/>
    <x v="1"/>
    <n v="69.182127006168557"/>
    <x v="1"/>
    <n v="5"/>
    <x v="0"/>
    <n v="2005"/>
    <n v="0"/>
    <m/>
    <n v="2005"/>
    <n v="0"/>
    <n v="1310"/>
    <s v="no"/>
    <x v="1"/>
    <n v="1310"/>
    <s v="no"/>
    <n v="0"/>
    <s v="no"/>
    <s v="1 Floor"/>
    <n v="1"/>
    <n v="1310"/>
    <x v="0"/>
    <x v="1"/>
    <n v="0"/>
    <n v="0"/>
    <n v="2"/>
    <n v="0"/>
    <n v="2"/>
    <x v="1"/>
    <n v="6"/>
    <x v="0"/>
    <s v="Gd"/>
    <x v="0"/>
    <n v="2"/>
    <s v="More"/>
    <n v="400"/>
    <x v="0"/>
    <x v="1"/>
    <n v="1"/>
    <n v="62.973282442748094"/>
    <x v="1"/>
    <n v="164990"/>
    <n v="2620"/>
    <s v="no"/>
  </r>
  <r>
    <x v="402"/>
    <s v="Norm"/>
    <s v="Norm"/>
    <x v="0"/>
    <n v="5"/>
    <x v="1"/>
    <s v="1Story"/>
    <x v="1"/>
    <n v="69.182127006168557"/>
    <x v="1"/>
    <n v="8"/>
    <x v="1"/>
    <n v="1940"/>
    <n v="1"/>
    <m/>
    <n v="1997"/>
    <n v="0"/>
    <n v="672"/>
    <s v="no"/>
    <x v="0"/>
    <n v="672"/>
    <s v="no"/>
    <n v="0"/>
    <s v="no"/>
    <s v="1 Floor"/>
    <n v="0"/>
    <n v="672"/>
    <x v="0"/>
    <x v="1"/>
    <n v="0"/>
    <n v="0"/>
    <n v="1"/>
    <n v="0"/>
    <n v="1"/>
    <x v="1"/>
    <n v="4"/>
    <x v="1"/>
    <s v="TA"/>
    <x v="1"/>
    <n v="1"/>
    <s v="Less"/>
    <n v="240"/>
    <x v="0"/>
    <x v="1"/>
    <n v="0"/>
    <n v="80.357142857142861"/>
    <x v="0"/>
    <n v="108000"/>
    <n v="1344"/>
    <s v="no"/>
  </r>
  <r>
    <x v="403"/>
    <s v="Norm"/>
    <s v="Norm"/>
    <x v="0"/>
    <n v="8"/>
    <x v="0"/>
    <s v="2Story"/>
    <x v="0"/>
    <n v="75.988545402704759"/>
    <x v="0"/>
    <n v="5"/>
    <x v="0"/>
    <n v="1998"/>
    <n v="0"/>
    <m/>
    <n v="1998"/>
    <n v="0"/>
    <n v="1141"/>
    <s v="no"/>
    <x v="1"/>
    <n v="1165"/>
    <s v="no"/>
    <n v="1098"/>
    <s v="no"/>
    <s v="2 Floors"/>
    <n v="0"/>
    <n v="2263"/>
    <x v="0"/>
    <x v="0"/>
    <n v="0"/>
    <n v="0"/>
    <n v="2"/>
    <n v="1"/>
    <n v="3"/>
    <x v="0"/>
    <n v="10"/>
    <x v="0"/>
    <s v="Gd"/>
    <x v="0"/>
    <n v="2"/>
    <s v="More"/>
    <n v="420"/>
    <x v="0"/>
    <x v="1"/>
    <n v="1"/>
    <n v="75.793184488836658"/>
    <x v="0"/>
    <n v="258000"/>
    <n v="3404"/>
    <s v="no"/>
  </r>
  <r>
    <x v="404"/>
    <s v="Norm"/>
    <s v="Norm"/>
    <x v="0"/>
    <n v="6"/>
    <x v="1"/>
    <s v="2Story"/>
    <x v="0"/>
    <n v="75.988545402704759"/>
    <x v="0"/>
    <n v="5"/>
    <x v="0"/>
    <n v="1995"/>
    <n v="0"/>
    <m/>
    <n v="1996"/>
    <n v="0"/>
    <n v="806"/>
    <s v="no"/>
    <x v="0"/>
    <n v="806"/>
    <s v="no"/>
    <n v="766"/>
    <s v="no"/>
    <s v="2 Floors"/>
    <n v="0"/>
    <n v="1572"/>
    <x v="0"/>
    <x v="0"/>
    <n v="0"/>
    <n v="0"/>
    <n v="2"/>
    <n v="1"/>
    <n v="3"/>
    <x v="0"/>
    <n v="7"/>
    <x v="0"/>
    <s v="TA"/>
    <x v="1"/>
    <n v="2"/>
    <s v="More"/>
    <n v="373"/>
    <x v="0"/>
    <x v="1"/>
    <n v="1"/>
    <n v="70.647603027754414"/>
    <x v="0"/>
    <n v="168000"/>
    <n v="2378"/>
    <s v="no"/>
  </r>
  <r>
    <x v="405"/>
    <s v="Feedr"/>
    <s v="Norm"/>
    <x v="0"/>
    <n v="4"/>
    <x v="1"/>
    <s v="1Story"/>
    <x v="1"/>
    <n v="69.182127006168557"/>
    <x v="1"/>
    <n v="4"/>
    <x v="0"/>
    <n v="1976"/>
    <n v="0"/>
    <m/>
    <n v="1993"/>
    <n v="0"/>
    <n v="1281"/>
    <s v="no"/>
    <x v="1"/>
    <n v="1620"/>
    <s v="no"/>
    <n v="0"/>
    <s v="no"/>
    <s v="1 Floor"/>
    <n v="0"/>
    <n v="1620"/>
    <x v="0"/>
    <x v="0"/>
    <n v="1"/>
    <n v="0"/>
    <n v="2"/>
    <n v="0"/>
    <n v="3"/>
    <x v="0"/>
    <n v="8"/>
    <x v="0"/>
    <s v="TA"/>
    <x v="1"/>
    <n v="2"/>
    <s v="More"/>
    <n v="490"/>
    <x v="0"/>
    <x v="0"/>
    <n v="1"/>
    <n v="51.706308169596689"/>
    <x v="1"/>
    <n v="150000"/>
    <n v="2901"/>
    <s v="no"/>
  </r>
  <r>
    <x v="406"/>
    <s v="Norm"/>
    <s v="Norm"/>
    <x v="0"/>
    <n v="6"/>
    <x v="1"/>
    <s v="1.5Fin"/>
    <x v="1"/>
    <n v="59.315963337771507"/>
    <x v="1"/>
    <n v="5"/>
    <x v="0"/>
    <n v="1936"/>
    <n v="1"/>
    <m/>
    <n v="1950"/>
    <n v="1"/>
    <n v="1064"/>
    <s v="no"/>
    <x v="1"/>
    <n v="1166"/>
    <s v="no"/>
    <n v="0"/>
    <s v="no"/>
    <s v="1 Floor"/>
    <n v="1"/>
    <n v="1639"/>
    <x v="0"/>
    <x v="0"/>
    <n v="0"/>
    <n v="0"/>
    <n v="1"/>
    <n v="0"/>
    <n v="1"/>
    <x v="1"/>
    <n v="6"/>
    <x v="0"/>
    <s v="TA"/>
    <x v="1"/>
    <n v="1"/>
    <s v="Less"/>
    <n v="240"/>
    <x v="0"/>
    <x v="1"/>
    <n v="0"/>
    <n v="42.545320014798371"/>
    <x v="1"/>
    <n v="115000"/>
    <n v="2703"/>
    <s v="no"/>
  </r>
  <r>
    <x v="407"/>
    <s v="Norm"/>
    <s v="Norm"/>
    <x v="0"/>
    <n v="6"/>
    <x v="1"/>
    <s v="2Story"/>
    <x v="0"/>
    <n v="75.988545402704759"/>
    <x v="0"/>
    <n v="7"/>
    <x v="1"/>
    <n v="1915"/>
    <n v="1"/>
    <m/>
    <n v="1976"/>
    <n v="0"/>
    <n v="840"/>
    <s v="no"/>
    <x v="0"/>
    <n v="840"/>
    <s v="no"/>
    <n v="840"/>
    <s v="no"/>
    <s v="2 Floors"/>
    <n v="0"/>
    <n v="1680"/>
    <x v="0"/>
    <x v="0"/>
    <n v="0"/>
    <n v="0"/>
    <n v="2"/>
    <n v="0"/>
    <n v="2"/>
    <x v="1"/>
    <n v="8"/>
    <x v="0"/>
    <s v="TA"/>
    <x v="1"/>
    <n v="1"/>
    <s v="Less"/>
    <n v="308"/>
    <x v="0"/>
    <x v="1"/>
    <n v="0"/>
    <n v="70.238095238095241"/>
    <x v="0"/>
    <n v="177000"/>
    <n v="2520"/>
    <s v="no"/>
  </r>
  <r>
    <x v="408"/>
    <s v="Norm"/>
    <s v="Norm"/>
    <x v="0"/>
    <n v="7"/>
    <x v="0"/>
    <s v="2Story"/>
    <x v="0"/>
    <n v="75.988545402704759"/>
    <x v="0"/>
    <n v="5"/>
    <x v="0"/>
    <n v="2006"/>
    <n v="0"/>
    <m/>
    <n v="2006"/>
    <n v="0"/>
    <n v="1063"/>
    <s v="no"/>
    <x v="1"/>
    <n v="1071"/>
    <s v="no"/>
    <n v="1101"/>
    <s v="no"/>
    <s v="2 Floors"/>
    <n v="1"/>
    <n v="2172"/>
    <x v="0"/>
    <x v="0"/>
    <n v="0"/>
    <n v="0"/>
    <n v="2"/>
    <n v="1"/>
    <n v="3"/>
    <x v="0"/>
    <n v="9"/>
    <x v="0"/>
    <s v="Gd"/>
    <x v="0"/>
    <n v="3"/>
    <s v="More"/>
    <n v="947"/>
    <x v="1"/>
    <x v="0"/>
    <n v="1"/>
    <n v="86.553323029366311"/>
    <x v="0"/>
    <n v="280000"/>
    <n v="3235"/>
    <s v="no"/>
  </r>
  <r>
    <x v="409"/>
    <s v="Norm"/>
    <s v="Norm"/>
    <x v="0"/>
    <n v="8"/>
    <x v="0"/>
    <s v="2Story"/>
    <x v="0"/>
    <n v="75.988545402704759"/>
    <x v="0"/>
    <n v="5"/>
    <x v="0"/>
    <n v="2007"/>
    <n v="0"/>
    <m/>
    <n v="2008"/>
    <n v="0"/>
    <n v="1034"/>
    <s v="no"/>
    <x v="0"/>
    <n v="1050"/>
    <s v="no"/>
    <n v="1028"/>
    <s v="no"/>
    <s v="2 Floors"/>
    <n v="1"/>
    <n v="2078"/>
    <x v="0"/>
    <x v="0"/>
    <n v="1"/>
    <n v="0"/>
    <n v="2"/>
    <n v="1"/>
    <n v="4"/>
    <x v="0"/>
    <n v="8"/>
    <x v="0"/>
    <s v="Ex"/>
    <x v="0"/>
    <n v="3"/>
    <s v="More"/>
    <n v="836"/>
    <x v="0"/>
    <x v="0"/>
    <n v="1"/>
    <n v="109.1741645244216"/>
    <x v="0"/>
    <n v="339750"/>
    <n v="3112"/>
    <s v="no"/>
  </r>
  <r>
    <x v="410"/>
    <s v="Norm"/>
    <s v="Norm"/>
    <x v="0"/>
    <n v="5"/>
    <x v="1"/>
    <s v="1Story"/>
    <x v="1"/>
    <n v="69.182127006168557"/>
    <x v="1"/>
    <n v="3"/>
    <x v="0"/>
    <n v="1958"/>
    <n v="0"/>
    <m/>
    <n v="1958"/>
    <n v="1"/>
    <n v="1276"/>
    <s v="no"/>
    <x v="1"/>
    <n v="1276"/>
    <s v="no"/>
    <n v="0"/>
    <s v="no"/>
    <s v="1 Floor"/>
    <n v="1"/>
    <n v="1276"/>
    <x v="0"/>
    <x v="1"/>
    <n v="0"/>
    <n v="0"/>
    <n v="1"/>
    <n v="0"/>
    <n v="1"/>
    <x v="1"/>
    <n v="5"/>
    <x v="1"/>
    <s v="TA"/>
    <x v="1"/>
    <n v="1"/>
    <s v="Less"/>
    <n v="350"/>
    <x v="0"/>
    <x v="1"/>
    <n v="0"/>
    <n v="23.510971786833856"/>
    <x v="1"/>
    <n v="60000"/>
    <n v="2552"/>
    <s v="no"/>
  </r>
  <r>
    <x v="411"/>
    <s v="Norm"/>
    <s v="Norm"/>
    <x v="1"/>
    <n v="5"/>
    <x v="1"/>
    <s v="1Story"/>
    <x v="1"/>
    <n v="69.182127006168557"/>
    <x v="1"/>
    <n v="5"/>
    <x v="0"/>
    <n v="1955"/>
    <n v="0"/>
    <m/>
    <n v="1955"/>
    <n v="1"/>
    <n v="1056"/>
    <s v="no"/>
    <x v="0"/>
    <n v="1056"/>
    <s v="no"/>
    <n v="0"/>
    <s v="no"/>
    <s v="1 Floor"/>
    <n v="0"/>
    <n v="1056"/>
    <x v="0"/>
    <x v="1"/>
    <n v="1"/>
    <n v="0"/>
    <n v="1"/>
    <n v="0"/>
    <n v="2"/>
    <x v="1"/>
    <n v="5"/>
    <x v="1"/>
    <s v="TA"/>
    <x v="1"/>
    <n v="2"/>
    <s v="More"/>
    <n v="572"/>
    <x v="0"/>
    <x v="0"/>
    <n v="0"/>
    <n v="68.655303030303031"/>
    <x v="1"/>
    <n v="145000"/>
    <n v="2112"/>
    <s v="no"/>
  </r>
  <r>
    <x v="412"/>
    <s v="Norm"/>
    <s v="Norm"/>
    <x v="0"/>
    <n v="7"/>
    <x v="0"/>
    <s v="1Story"/>
    <x v="1"/>
    <n v="69.182127006168557"/>
    <x v="1"/>
    <n v="5"/>
    <x v="0"/>
    <n v="2009"/>
    <n v="0"/>
    <m/>
    <n v="2009"/>
    <n v="0"/>
    <n v="1470"/>
    <s v="no"/>
    <x v="1"/>
    <n v="1478"/>
    <s v="no"/>
    <n v="0"/>
    <s v="no"/>
    <s v="1 Floor"/>
    <n v="0"/>
    <n v="1478"/>
    <x v="0"/>
    <x v="1"/>
    <n v="1"/>
    <n v="0"/>
    <n v="2"/>
    <n v="1"/>
    <n v="4"/>
    <x v="0"/>
    <n v="7"/>
    <x v="0"/>
    <s v="Gd"/>
    <x v="0"/>
    <n v="2"/>
    <s v="More"/>
    <n v="484"/>
    <x v="0"/>
    <x v="0"/>
    <n v="1"/>
    <n v="75.305291723202174"/>
    <x v="0"/>
    <n v="222000"/>
    <n v="2948"/>
    <s v="no"/>
  </r>
  <r>
    <x v="413"/>
    <s v="Artery"/>
    <s v="Norm"/>
    <x v="0"/>
    <n v="5"/>
    <x v="1"/>
    <s v="1Story"/>
    <x v="1"/>
    <n v="69.182127006168557"/>
    <x v="1"/>
    <n v="6"/>
    <x v="1"/>
    <n v="1927"/>
    <n v="1"/>
    <m/>
    <n v="1950"/>
    <n v="1"/>
    <n v="1008"/>
    <s v="no"/>
    <x v="0"/>
    <n v="1028"/>
    <s v="no"/>
    <n v="0"/>
    <s v="no"/>
    <s v="1 Floor"/>
    <n v="0"/>
    <n v="1028"/>
    <x v="0"/>
    <x v="1"/>
    <n v="0"/>
    <n v="0"/>
    <n v="1"/>
    <n v="0"/>
    <n v="1"/>
    <x v="1"/>
    <n v="5"/>
    <x v="1"/>
    <s v="TA"/>
    <x v="1"/>
    <n v="2"/>
    <s v="More"/>
    <n v="360"/>
    <x v="0"/>
    <x v="1"/>
    <n v="1"/>
    <n v="56.483300589390964"/>
    <x v="1"/>
    <n v="115000"/>
    <n v="2036"/>
    <s v="no"/>
  </r>
  <r>
    <x v="414"/>
    <s v="Norm"/>
    <s v="Norm"/>
    <x v="0"/>
    <n v="7"/>
    <x v="0"/>
    <s v="2Story"/>
    <x v="0"/>
    <n v="75.988545402704759"/>
    <x v="0"/>
    <n v="5"/>
    <x v="0"/>
    <n v="1993"/>
    <n v="0"/>
    <m/>
    <n v="1993"/>
    <n v="0"/>
    <n v="1080"/>
    <s v="no"/>
    <x v="1"/>
    <n v="1080"/>
    <s v="no"/>
    <n v="1017"/>
    <s v="no"/>
    <s v="2 Floors"/>
    <n v="0"/>
    <n v="2097"/>
    <x v="0"/>
    <x v="0"/>
    <n v="0"/>
    <n v="1"/>
    <n v="2"/>
    <n v="1"/>
    <n v="4"/>
    <x v="0"/>
    <n v="9"/>
    <x v="0"/>
    <s v="Gd"/>
    <x v="0"/>
    <n v="3"/>
    <s v="More"/>
    <n v="678"/>
    <x v="0"/>
    <x v="0"/>
    <n v="1"/>
    <n v="71.765816808309722"/>
    <x v="0"/>
    <n v="228000"/>
    <n v="3177"/>
    <s v="no"/>
  </r>
  <r>
    <x v="415"/>
    <s v="Norm"/>
    <s v="Norm"/>
    <x v="0"/>
    <n v="7"/>
    <x v="0"/>
    <s v="1Story"/>
    <x v="1"/>
    <n v="69.182127006168557"/>
    <x v="1"/>
    <n v="5"/>
    <x v="0"/>
    <n v="2007"/>
    <n v="0"/>
    <m/>
    <n v="2007"/>
    <n v="0"/>
    <n v="1340"/>
    <s v="no"/>
    <x v="1"/>
    <n v="1340"/>
    <s v="no"/>
    <n v="0"/>
    <s v="no"/>
    <s v="1 Floor"/>
    <n v="1"/>
    <n v="1340"/>
    <x v="0"/>
    <x v="1"/>
    <n v="0"/>
    <n v="0"/>
    <n v="2"/>
    <n v="0"/>
    <n v="2"/>
    <x v="1"/>
    <n v="6"/>
    <x v="0"/>
    <s v="Gd"/>
    <x v="0"/>
    <n v="2"/>
    <s v="More"/>
    <n v="396"/>
    <x v="0"/>
    <x v="1"/>
    <n v="0"/>
    <n v="67.587313432835828"/>
    <x v="1"/>
    <n v="181134"/>
    <n v="2680"/>
    <s v="no"/>
  </r>
  <r>
    <x v="416"/>
    <s v="Norm"/>
    <s v="Norm"/>
    <x v="0"/>
    <n v="6"/>
    <x v="1"/>
    <s v="2Story"/>
    <x v="0"/>
    <n v="75.988545402704759"/>
    <x v="0"/>
    <n v="7"/>
    <x v="1"/>
    <n v="1978"/>
    <n v="0"/>
    <m/>
    <n v="1978"/>
    <n v="0"/>
    <n v="672"/>
    <s v="no"/>
    <x v="0"/>
    <n v="672"/>
    <s v="no"/>
    <n v="728"/>
    <s v="no"/>
    <s v="2 Floors"/>
    <n v="0"/>
    <n v="1400"/>
    <x v="0"/>
    <x v="1"/>
    <n v="0"/>
    <n v="0"/>
    <n v="1"/>
    <n v="1"/>
    <n v="2"/>
    <x v="1"/>
    <n v="6"/>
    <x v="0"/>
    <s v="TA"/>
    <x v="1"/>
    <n v="2"/>
    <s v="More"/>
    <n v="440"/>
    <x v="0"/>
    <x v="1"/>
    <n v="1"/>
    <n v="72.15250965250965"/>
    <x v="0"/>
    <n v="149500"/>
    <n v="2072"/>
    <s v="no"/>
  </r>
  <r>
    <x v="417"/>
    <s v="Feedr"/>
    <s v="Norm"/>
    <x v="0"/>
    <n v="6"/>
    <x v="1"/>
    <s v="2Story"/>
    <x v="0"/>
    <n v="75.988545402704759"/>
    <x v="0"/>
    <n v="6"/>
    <x v="1"/>
    <n v="1918"/>
    <n v="1"/>
    <m/>
    <n v="1950"/>
    <n v="1"/>
    <n v="1370"/>
    <s v="no"/>
    <x v="1"/>
    <n v="1370"/>
    <s v="no"/>
    <n v="1254"/>
    <s v="no"/>
    <s v="2 Floors"/>
    <n v="1"/>
    <n v="2624"/>
    <x v="0"/>
    <x v="0"/>
    <n v="1"/>
    <n v="0"/>
    <n v="2"/>
    <n v="1"/>
    <n v="4"/>
    <x v="0"/>
    <n v="10"/>
    <x v="0"/>
    <s v="TA"/>
    <x v="1"/>
    <n v="3"/>
    <s v="More"/>
    <n v="864"/>
    <x v="0"/>
    <x v="0"/>
    <n v="1"/>
    <n v="59.839759639459189"/>
    <x v="1"/>
    <n v="239000"/>
    <n v="3994"/>
    <s v="no"/>
  </r>
  <r>
    <x v="418"/>
    <s v="Norm"/>
    <s v="Norm"/>
    <x v="0"/>
    <n v="5"/>
    <x v="1"/>
    <s v="1.5Fin"/>
    <x v="1"/>
    <n v="59.315963337771507"/>
    <x v="1"/>
    <n v="6"/>
    <x v="1"/>
    <n v="1940"/>
    <n v="1"/>
    <m/>
    <n v="1950"/>
    <n v="1"/>
    <n v="756"/>
    <s v="no"/>
    <x v="0"/>
    <n v="756"/>
    <s v="no"/>
    <n v="378"/>
    <s v="no"/>
    <s v="2 Floors"/>
    <n v="0"/>
    <n v="1134"/>
    <x v="0"/>
    <x v="1"/>
    <n v="1"/>
    <n v="0"/>
    <n v="1"/>
    <n v="1"/>
    <n v="3"/>
    <x v="0"/>
    <n v="7"/>
    <x v="0"/>
    <s v="TA"/>
    <x v="1"/>
    <n v="1"/>
    <s v="Less"/>
    <n v="240"/>
    <x v="0"/>
    <x v="1"/>
    <n v="0"/>
    <n v="66.666666666666671"/>
    <x v="1"/>
    <n v="126000"/>
    <n v="1890"/>
    <s v="no"/>
  </r>
  <r>
    <x v="419"/>
    <s v="Norm"/>
    <s v="Norm"/>
    <x v="0"/>
    <n v="5"/>
    <x v="1"/>
    <s v="1Story"/>
    <x v="1"/>
    <n v="69.182127006168557"/>
    <x v="1"/>
    <n v="6"/>
    <x v="1"/>
    <n v="1968"/>
    <n v="0"/>
    <m/>
    <n v="1968"/>
    <n v="0"/>
    <n v="1056"/>
    <s v="no"/>
    <x v="0"/>
    <n v="1056"/>
    <s v="no"/>
    <n v="0"/>
    <s v="no"/>
    <s v="1 Floor"/>
    <n v="0"/>
    <n v="1056"/>
    <x v="0"/>
    <x v="1"/>
    <n v="1"/>
    <n v="0"/>
    <n v="1"/>
    <n v="0"/>
    <n v="2"/>
    <x v="1"/>
    <n v="6"/>
    <x v="0"/>
    <s v="TA"/>
    <x v="1"/>
    <n v="1"/>
    <s v="Less"/>
    <n v="304"/>
    <x v="0"/>
    <x v="1"/>
    <n v="1"/>
    <n v="67.234848484848484"/>
    <x v="1"/>
    <n v="142000"/>
    <n v="2112"/>
    <s v="no"/>
  </r>
  <r>
    <x v="420"/>
    <s v="Norm"/>
    <s v="Norm"/>
    <x v="2"/>
    <n v="7"/>
    <x v="0"/>
    <s v="SFoyer"/>
    <x v="2"/>
    <n v="77.818957638420983"/>
    <x v="0"/>
    <n v="5"/>
    <x v="0"/>
    <n v="1997"/>
    <n v="0"/>
    <m/>
    <n v="1998"/>
    <n v="0"/>
    <n v="1344"/>
    <s v="no"/>
    <x v="1"/>
    <n v="1344"/>
    <s v="no"/>
    <n v="0"/>
    <s v="no"/>
    <s v="1 Floor"/>
    <n v="0"/>
    <n v="1344"/>
    <x v="0"/>
    <x v="1"/>
    <n v="2"/>
    <n v="0"/>
    <n v="2"/>
    <n v="0"/>
    <n v="4"/>
    <x v="0"/>
    <n v="8"/>
    <x v="0"/>
    <s v="TA"/>
    <x v="1"/>
    <n v="4"/>
    <s v="More"/>
    <n v="784"/>
    <x v="0"/>
    <x v="0"/>
    <n v="0"/>
    <n v="76.748511904761898"/>
    <x v="0"/>
    <n v="206300"/>
    <n v="2688"/>
    <s v="no"/>
  </r>
  <r>
    <x v="421"/>
    <s v="Norm"/>
    <s v="Norm"/>
    <x v="0"/>
    <n v="6"/>
    <x v="1"/>
    <s v="1Story"/>
    <x v="1"/>
    <n v="69.182127006168557"/>
    <x v="1"/>
    <n v="7"/>
    <x v="1"/>
    <n v="1977"/>
    <n v="0"/>
    <m/>
    <n v="2000"/>
    <n v="0"/>
    <n v="1602"/>
    <s v="no"/>
    <x v="1"/>
    <n v="1602"/>
    <s v="no"/>
    <n v="0"/>
    <s v="no"/>
    <s v="1 Floor"/>
    <n v="0"/>
    <n v="1602"/>
    <x v="0"/>
    <x v="0"/>
    <n v="0"/>
    <n v="1"/>
    <n v="2"/>
    <n v="0"/>
    <n v="3"/>
    <x v="0"/>
    <n v="8"/>
    <x v="0"/>
    <s v="Gd"/>
    <x v="0"/>
    <n v="2"/>
    <s v="More"/>
    <n v="529"/>
    <x v="0"/>
    <x v="0"/>
    <n v="1"/>
    <n v="67.103620474406995"/>
    <x v="1"/>
    <n v="215000"/>
    <n v="3204"/>
    <s v="no"/>
  </r>
  <r>
    <x v="422"/>
    <s v="Artery"/>
    <s v="Norm"/>
    <x v="0"/>
    <n v="5"/>
    <x v="1"/>
    <s v="1Story"/>
    <x v="1"/>
    <n v="69.182127006168557"/>
    <x v="1"/>
    <n v="5"/>
    <x v="0"/>
    <n v="1954"/>
    <n v="1"/>
    <m/>
    <n v="1954"/>
    <n v="1"/>
    <n v="988"/>
    <s v="no"/>
    <x v="0"/>
    <n v="988"/>
    <s v="no"/>
    <n v="0"/>
    <s v="no"/>
    <s v="1 Floor"/>
    <n v="1"/>
    <n v="988"/>
    <x v="0"/>
    <x v="1"/>
    <n v="0"/>
    <n v="0"/>
    <n v="1"/>
    <n v="0"/>
    <n v="1"/>
    <x v="1"/>
    <n v="4"/>
    <x v="1"/>
    <s v="TA"/>
    <x v="1"/>
    <n v="2"/>
    <s v="More"/>
    <n v="520"/>
    <x v="0"/>
    <x v="0"/>
    <n v="0"/>
    <n v="57.186234817813762"/>
    <x v="1"/>
    <n v="113000"/>
    <n v="1976"/>
    <s v="no"/>
  </r>
  <r>
    <x v="423"/>
    <s v="Norm"/>
    <s v="Norm"/>
    <x v="0"/>
    <n v="8"/>
    <x v="0"/>
    <s v="2Story"/>
    <x v="0"/>
    <n v="75.988545402704759"/>
    <x v="0"/>
    <n v="5"/>
    <x v="0"/>
    <n v="1998"/>
    <n v="0"/>
    <m/>
    <n v="1998"/>
    <n v="0"/>
    <n v="1470"/>
    <s v="no"/>
    <x v="1"/>
    <n v="1470"/>
    <s v="no"/>
    <n v="1160"/>
    <s v="no"/>
    <s v="2 Floors"/>
    <n v="1"/>
    <n v="2630"/>
    <x v="0"/>
    <x v="0"/>
    <n v="1"/>
    <n v="0"/>
    <n v="2"/>
    <n v="1"/>
    <n v="4"/>
    <x v="0"/>
    <n v="8"/>
    <x v="0"/>
    <s v="Gd"/>
    <x v="0"/>
    <n v="3"/>
    <s v="More"/>
    <n v="696"/>
    <x v="0"/>
    <x v="0"/>
    <n v="1"/>
    <n v="76.829268292682926"/>
    <x v="0"/>
    <n v="315000"/>
    <n v="4100"/>
    <s v="no"/>
  </r>
  <r>
    <x v="424"/>
    <s v="Norm"/>
    <s v="Norm"/>
    <x v="0"/>
    <n v="6"/>
    <x v="1"/>
    <s v="1Story"/>
    <x v="1"/>
    <n v="69.182127006168557"/>
    <x v="1"/>
    <n v="5"/>
    <x v="0"/>
    <n v="1956"/>
    <n v="0"/>
    <m/>
    <n v="1956"/>
    <n v="1"/>
    <n v="1196"/>
    <s v="no"/>
    <x v="1"/>
    <n v="1196"/>
    <s v="no"/>
    <n v="0"/>
    <s v="no"/>
    <s v="1 Floor"/>
    <n v="1"/>
    <n v="1196"/>
    <x v="0"/>
    <x v="1"/>
    <n v="1"/>
    <n v="0"/>
    <n v="1"/>
    <n v="0"/>
    <n v="2"/>
    <x v="1"/>
    <n v="6"/>
    <x v="0"/>
    <s v="TA"/>
    <x v="1"/>
    <n v="1"/>
    <s v="Less"/>
    <n v="297"/>
    <x v="0"/>
    <x v="1"/>
    <n v="1"/>
    <n v="58.110367892976591"/>
    <x v="1"/>
    <n v="139000"/>
    <n v="2392"/>
    <s v="no"/>
  </r>
  <r>
    <x v="425"/>
    <s v="Norm"/>
    <s v="Norm"/>
    <x v="0"/>
    <n v="7"/>
    <x v="0"/>
    <s v="2Story"/>
    <x v="0"/>
    <n v="75.988545402704759"/>
    <x v="0"/>
    <n v="8"/>
    <x v="1"/>
    <n v="1946"/>
    <n v="1"/>
    <m/>
    <n v="1992"/>
    <n v="0"/>
    <n v="651"/>
    <s v="no"/>
    <x v="0"/>
    <n v="707"/>
    <s v="no"/>
    <n v="682"/>
    <s v="no"/>
    <s v="2 Floors"/>
    <n v="1"/>
    <n v="1389"/>
    <x v="0"/>
    <x v="1"/>
    <n v="0"/>
    <n v="0"/>
    <n v="1"/>
    <n v="1"/>
    <n v="2"/>
    <x v="1"/>
    <n v="6"/>
    <x v="0"/>
    <s v="TA"/>
    <x v="1"/>
    <n v="1"/>
    <s v="Less"/>
    <n v="240"/>
    <x v="0"/>
    <x v="1"/>
    <n v="2"/>
    <n v="66.17647058823529"/>
    <x v="1"/>
    <n v="135000"/>
    <n v="2040"/>
    <s v="no"/>
  </r>
  <r>
    <x v="426"/>
    <s v="Norm"/>
    <s v="Norm"/>
    <x v="0"/>
    <n v="7"/>
    <x v="0"/>
    <s v="SLvl"/>
    <x v="2"/>
    <n v="74.693515888638117"/>
    <x v="0"/>
    <n v="5"/>
    <x v="0"/>
    <n v="1989"/>
    <n v="0"/>
    <m/>
    <n v="1989"/>
    <n v="0"/>
    <n v="1518"/>
    <s v="no"/>
    <x v="1"/>
    <n v="1644"/>
    <s v="no"/>
    <n v="0"/>
    <s v="no"/>
    <s v="1 Floor"/>
    <n v="0"/>
    <n v="1644"/>
    <x v="0"/>
    <x v="0"/>
    <n v="1"/>
    <n v="1"/>
    <n v="2"/>
    <n v="0"/>
    <n v="4"/>
    <x v="0"/>
    <n v="5"/>
    <x v="1"/>
    <s v="Gd"/>
    <x v="0"/>
    <n v="2"/>
    <s v="More"/>
    <n v="569"/>
    <x v="0"/>
    <x v="0"/>
    <n v="1"/>
    <n v="86.970271979759644"/>
    <x v="0"/>
    <n v="275000"/>
    <n v="3162"/>
    <s v="no"/>
  </r>
  <r>
    <x v="427"/>
    <s v="Norm"/>
    <s v="Norm"/>
    <x v="0"/>
    <n v="4"/>
    <x v="1"/>
    <s v="1Story"/>
    <x v="1"/>
    <n v="69.182127006168557"/>
    <x v="1"/>
    <n v="6"/>
    <x v="1"/>
    <n v="1957"/>
    <n v="0"/>
    <m/>
    <n v="1957"/>
    <n v="1"/>
    <n v="907"/>
    <s v="no"/>
    <x v="0"/>
    <n v="907"/>
    <s v="no"/>
    <n v="0"/>
    <s v="no"/>
    <s v="1 Floor"/>
    <n v="1"/>
    <n v="907"/>
    <x v="0"/>
    <x v="1"/>
    <n v="0"/>
    <n v="0"/>
    <n v="1"/>
    <n v="0"/>
    <n v="1"/>
    <x v="1"/>
    <n v="5"/>
    <x v="1"/>
    <s v="TA"/>
    <x v="1"/>
    <n v="1"/>
    <s v="Less"/>
    <n v="352"/>
    <x v="0"/>
    <x v="1"/>
    <n v="0"/>
    <n v="60.092613009922822"/>
    <x v="1"/>
    <n v="109008"/>
    <n v="1814"/>
    <s v="no"/>
  </r>
  <r>
    <x v="428"/>
    <s v="Norm"/>
    <s v="Norm"/>
    <x v="0"/>
    <n v="7"/>
    <x v="0"/>
    <s v="1Story"/>
    <x v="1"/>
    <n v="69.182127006168557"/>
    <x v="1"/>
    <n v="5"/>
    <x v="0"/>
    <n v="2007"/>
    <n v="0"/>
    <m/>
    <n v="2007"/>
    <n v="0"/>
    <n v="1208"/>
    <s v="no"/>
    <x v="1"/>
    <n v="1208"/>
    <s v="no"/>
    <n v="0"/>
    <s v="no"/>
    <s v="1 Floor"/>
    <n v="1"/>
    <n v="1208"/>
    <x v="0"/>
    <x v="1"/>
    <n v="1"/>
    <n v="0"/>
    <n v="2"/>
    <n v="0"/>
    <n v="3"/>
    <x v="0"/>
    <n v="6"/>
    <x v="0"/>
    <s v="Gd"/>
    <x v="0"/>
    <n v="2"/>
    <s v="More"/>
    <n v="628"/>
    <x v="0"/>
    <x v="0"/>
    <n v="0"/>
    <n v="80.877483443708613"/>
    <x v="0"/>
    <n v="195400"/>
    <n v="2416"/>
    <s v="no"/>
  </r>
  <r>
    <x v="429"/>
    <s v="Norm"/>
    <s v="Norm"/>
    <x v="0"/>
    <n v="6"/>
    <x v="1"/>
    <s v="1Story"/>
    <x v="1"/>
    <n v="69.182127006168557"/>
    <x v="1"/>
    <n v="5"/>
    <x v="0"/>
    <n v="1988"/>
    <n v="0"/>
    <m/>
    <n v="1988"/>
    <n v="0"/>
    <n v="1392"/>
    <s v="no"/>
    <x v="1"/>
    <n v="1412"/>
    <s v="no"/>
    <n v="0"/>
    <s v="no"/>
    <s v="1 Floor"/>
    <n v="0"/>
    <n v="1412"/>
    <x v="0"/>
    <x v="1"/>
    <n v="1"/>
    <n v="0"/>
    <n v="2"/>
    <n v="0"/>
    <n v="3"/>
    <x v="0"/>
    <n v="6"/>
    <x v="0"/>
    <s v="Gd"/>
    <x v="0"/>
    <n v="2"/>
    <s v="More"/>
    <n v="576"/>
    <x v="0"/>
    <x v="0"/>
    <n v="1"/>
    <n v="62.410841654778885"/>
    <x v="1"/>
    <n v="175000"/>
    <n v="2804"/>
    <s v="no"/>
  </r>
  <r>
    <x v="430"/>
    <s v="Norm"/>
    <s v="Norm"/>
    <x v="4"/>
    <n v="6"/>
    <x v="1"/>
    <s v="2Story"/>
    <x v="0"/>
    <n v="75.988545402704759"/>
    <x v="0"/>
    <n v="5"/>
    <x v="0"/>
    <n v="1971"/>
    <n v="0"/>
    <m/>
    <n v="1971"/>
    <n v="0"/>
    <n v="483"/>
    <s v="no"/>
    <x v="0"/>
    <n v="483"/>
    <s v="no"/>
    <n v="504"/>
    <s v="no"/>
    <s v="2 Floors"/>
    <n v="0"/>
    <n v="987"/>
    <x v="0"/>
    <x v="1"/>
    <n v="0"/>
    <n v="0"/>
    <n v="1"/>
    <n v="1"/>
    <n v="2"/>
    <x v="1"/>
    <n v="4"/>
    <x v="1"/>
    <s v="TA"/>
    <x v="1"/>
    <n v="1"/>
    <s v="Less"/>
    <n v="264"/>
    <x v="0"/>
    <x v="1"/>
    <n v="0"/>
    <n v="58.095238095238095"/>
    <x v="1"/>
    <n v="85400"/>
    <n v="1470"/>
    <s v="no"/>
  </r>
  <r>
    <x v="431"/>
    <s v="Feedr"/>
    <s v="Norm"/>
    <x v="0"/>
    <n v="6"/>
    <x v="1"/>
    <s v="1.5Fin"/>
    <x v="1"/>
    <n v="59.315963337771507"/>
    <x v="1"/>
    <n v="7"/>
    <x v="1"/>
    <n v="1920"/>
    <n v="1"/>
    <m/>
    <n v="1998"/>
    <n v="0"/>
    <n v="901"/>
    <s v="no"/>
    <x v="0"/>
    <n v="1088"/>
    <s v="no"/>
    <n v="110"/>
    <s v="no"/>
    <s v="2 Floors"/>
    <n v="1"/>
    <n v="1198"/>
    <x v="0"/>
    <x v="1"/>
    <n v="0"/>
    <n v="0"/>
    <n v="1"/>
    <n v="0"/>
    <n v="1"/>
    <x v="1"/>
    <n v="7"/>
    <x v="0"/>
    <s v="TA"/>
    <x v="1"/>
    <n v="0"/>
    <s v="Less"/>
    <n v="0"/>
    <x v="0"/>
    <x v="1"/>
    <n v="0"/>
    <n v="38.065745593139589"/>
    <x v="1"/>
    <n v="79900"/>
    <n v="2099"/>
    <s v="no"/>
  </r>
  <r>
    <x v="432"/>
    <s v="Norm"/>
    <s v="Norm"/>
    <x v="3"/>
    <n v="5"/>
    <x v="1"/>
    <s v="2Story"/>
    <x v="0"/>
    <n v="75.988545402704759"/>
    <x v="0"/>
    <n v="5"/>
    <x v="0"/>
    <n v="1971"/>
    <n v="0"/>
    <m/>
    <n v="1971"/>
    <n v="0"/>
    <n v="765"/>
    <s v="no"/>
    <x v="0"/>
    <n v="765"/>
    <s v="no"/>
    <n v="600"/>
    <s v="no"/>
    <s v="2 Floors"/>
    <n v="0"/>
    <n v="1365"/>
    <x v="0"/>
    <x v="1"/>
    <n v="1"/>
    <n v="0"/>
    <n v="1"/>
    <n v="1"/>
    <n v="3"/>
    <x v="0"/>
    <n v="6"/>
    <x v="0"/>
    <s v="TA"/>
    <x v="1"/>
    <n v="2"/>
    <s v="More"/>
    <n v="440"/>
    <x v="0"/>
    <x v="1"/>
    <n v="0"/>
    <n v="57.51173708920188"/>
    <x v="1"/>
    <n v="122500"/>
    <n v="2130"/>
    <s v="no"/>
  </r>
  <r>
    <x v="433"/>
    <s v="Norm"/>
    <s v="Norm"/>
    <x v="0"/>
    <n v="6"/>
    <x v="1"/>
    <s v="2Story"/>
    <x v="0"/>
    <n v="75.988545402704759"/>
    <x v="0"/>
    <n v="5"/>
    <x v="0"/>
    <n v="1997"/>
    <n v="0"/>
    <m/>
    <n v="1998"/>
    <n v="0"/>
    <n v="926"/>
    <s v="no"/>
    <x v="0"/>
    <n v="926"/>
    <s v="no"/>
    <n v="678"/>
    <s v="no"/>
    <s v="2 Floors"/>
    <n v="0"/>
    <n v="1604"/>
    <x v="0"/>
    <x v="0"/>
    <n v="0"/>
    <n v="0"/>
    <n v="2"/>
    <n v="1"/>
    <n v="3"/>
    <x v="0"/>
    <n v="7"/>
    <x v="0"/>
    <s v="TA"/>
    <x v="1"/>
    <n v="2"/>
    <s v="More"/>
    <n v="470"/>
    <x v="0"/>
    <x v="1"/>
    <n v="1"/>
    <n v="71.541501976284579"/>
    <x v="0"/>
    <n v="181000"/>
    <n v="2530"/>
    <s v="no"/>
  </r>
  <r>
    <x v="434"/>
    <s v="Norm"/>
    <s v="Norm"/>
    <x v="4"/>
    <n v="4"/>
    <x v="1"/>
    <s v="SFoyer"/>
    <x v="2"/>
    <n v="77.818957638420983"/>
    <x v="0"/>
    <n v="7"/>
    <x v="1"/>
    <n v="1972"/>
    <n v="0"/>
    <m/>
    <n v="1972"/>
    <n v="0"/>
    <n v="630"/>
    <s v="no"/>
    <x v="0"/>
    <n v="630"/>
    <s v="no"/>
    <n v="0"/>
    <s v="no"/>
    <s v="1 Floor"/>
    <n v="1"/>
    <n v="630"/>
    <x v="0"/>
    <x v="1"/>
    <n v="1"/>
    <n v="0"/>
    <n v="1"/>
    <n v="0"/>
    <n v="2"/>
    <x v="1"/>
    <n v="3"/>
    <x v="1"/>
    <s v="TA"/>
    <x v="1"/>
    <n v="0"/>
    <s v="Less"/>
    <n v="0"/>
    <x v="0"/>
    <x v="1"/>
    <n v="0"/>
    <n v="64.285714285714292"/>
    <x v="1"/>
    <n v="81000"/>
    <n v="1260"/>
    <s v="no"/>
  </r>
  <r>
    <x v="435"/>
    <s v="PosN"/>
    <s v="Norm"/>
    <x v="0"/>
    <n v="7"/>
    <x v="0"/>
    <s v="2Story"/>
    <x v="0"/>
    <n v="75.988545402704759"/>
    <x v="0"/>
    <n v="6"/>
    <x v="1"/>
    <n v="1996"/>
    <n v="0"/>
    <m/>
    <n v="1996"/>
    <n v="0"/>
    <n v="799"/>
    <s v="no"/>
    <x v="0"/>
    <n v="827"/>
    <s v="no"/>
    <n v="834"/>
    <s v="no"/>
    <s v="2 Floors"/>
    <n v="0"/>
    <n v="1661"/>
    <x v="0"/>
    <x v="0"/>
    <n v="1"/>
    <n v="0"/>
    <n v="2"/>
    <n v="1"/>
    <n v="4"/>
    <x v="0"/>
    <n v="6"/>
    <x v="0"/>
    <s v="Gd"/>
    <x v="0"/>
    <n v="2"/>
    <s v="More"/>
    <n v="550"/>
    <x v="0"/>
    <x v="0"/>
    <n v="1"/>
    <n v="86.17886178861788"/>
    <x v="0"/>
    <n v="212000"/>
    <n v="2460"/>
    <s v="no"/>
  </r>
  <r>
    <x v="436"/>
    <s v="Norm"/>
    <s v="Norm"/>
    <x v="0"/>
    <n v="6"/>
    <x v="1"/>
    <s v="1.5Fin"/>
    <x v="1"/>
    <n v="59.315963337771507"/>
    <x v="1"/>
    <n v="8"/>
    <x v="1"/>
    <n v="1920"/>
    <n v="1"/>
    <m/>
    <n v="1950"/>
    <n v="1"/>
    <n v="648"/>
    <s v="no"/>
    <x v="0"/>
    <n v="734"/>
    <s v="no"/>
    <n v="384"/>
    <s v="no"/>
    <s v="2 Floors"/>
    <n v="1"/>
    <n v="1118"/>
    <x v="0"/>
    <x v="1"/>
    <n v="0"/>
    <n v="0"/>
    <n v="1"/>
    <n v="0"/>
    <n v="1"/>
    <x v="1"/>
    <n v="6"/>
    <x v="0"/>
    <s v="TA"/>
    <x v="1"/>
    <n v="2"/>
    <s v="More"/>
    <n v="440"/>
    <x v="0"/>
    <x v="1"/>
    <n v="0"/>
    <n v="65.685164212910536"/>
    <x v="1"/>
    <n v="116000"/>
    <n v="1766"/>
    <s v="no"/>
  </r>
  <r>
    <x v="437"/>
    <s v="Norm"/>
    <s v="Norm"/>
    <x v="0"/>
    <n v="6"/>
    <x v="1"/>
    <s v="1.5Unf"/>
    <x v="1"/>
    <n v="64.474868918559224"/>
    <x v="1"/>
    <n v="7"/>
    <x v="1"/>
    <n v="1926"/>
    <n v="1"/>
    <m/>
    <n v="2004"/>
    <n v="0"/>
    <n v="884"/>
    <s v="no"/>
    <x v="0"/>
    <n v="904"/>
    <s v="no"/>
    <n v="0"/>
    <s v="no"/>
    <s v="1 Floor"/>
    <n v="0"/>
    <n v="904"/>
    <x v="0"/>
    <x v="1"/>
    <n v="0"/>
    <n v="0"/>
    <n v="1"/>
    <n v="0"/>
    <n v="1"/>
    <x v="1"/>
    <n v="4"/>
    <x v="1"/>
    <s v="TA"/>
    <x v="1"/>
    <n v="1"/>
    <s v="Less"/>
    <n v="180"/>
    <x v="0"/>
    <x v="1"/>
    <n v="0"/>
    <n v="66.554809843400449"/>
    <x v="1"/>
    <n v="119000"/>
    <n v="1788"/>
    <s v="no"/>
  </r>
  <r>
    <x v="438"/>
    <s v="Norm"/>
    <s v="Norm"/>
    <x v="0"/>
    <n v="5"/>
    <x v="1"/>
    <s v="1Story"/>
    <x v="1"/>
    <n v="69.182127006168557"/>
    <x v="1"/>
    <n v="6"/>
    <x v="1"/>
    <n v="1913"/>
    <n v="1"/>
    <m/>
    <n v="2002"/>
    <n v="0"/>
    <n v="440"/>
    <s v="no"/>
    <x v="0"/>
    <n v="694"/>
    <s v="no"/>
    <n v="0"/>
    <s v="no"/>
    <s v="1 Floor"/>
    <n v="0"/>
    <n v="694"/>
    <x v="0"/>
    <x v="1"/>
    <n v="0"/>
    <n v="0"/>
    <n v="1"/>
    <n v="0"/>
    <n v="1"/>
    <x v="1"/>
    <n v="4"/>
    <x v="1"/>
    <s v="Gd"/>
    <x v="0"/>
    <n v="1"/>
    <s v="Less"/>
    <n v="352"/>
    <x v="0"/>
    <x v="1"/>
    <n v="1"/>
    <n v="79.673721340388013"/>
    <x v="0"/>
    <n v="90350"/>
    <n v="1134"/>
    <s v="no"/>
  </r>
  <r>
    <x v="439"/>
    <s v="Norm"/>
    <s v="Norm"/>
    <x v="0"/>
    <n v="6"/>
    <x v="1"/>
    <s v="1.5Fin"/>
    <x v="1"/>
    <n v="59.315963337771507"/>
    <x v="1"/>
    <n v="8"/>
    <x v="1"/>
    <n v="1920"/>
    <n v="1"/>
    <m/>
    <n v="2000"/>
    <n v="0"/>
    <n v="684"/>
    <s v="no"/>
    <x v="0"/>
    <n v="684"/>
    <s v="no"/>
    <n v="512"/>
    <s v="no"/>
    <s v="2 Floors"/>
    <n v="1"/>
    <n v="1196"/>
    <x v="0"/>
    <x v="1"/>
    <n v="0"/>
    <n v="0"/>
    <n v="1"/>
    <n v="0"/>
    <n v="1"/>
    <x v="1"/>
    <n v="7"/>
    <x v="0"/>
    <s v="Gd"/>
    <x v="0"/>
    <n v="2"/>
    <s v="More"/>
    <n v="528"/>
    <x v="0"/>
    <x v="0"/>
    <n v="0"/>
    <n v="58.51063829787234"/>
    <x v="1"/>
    <n v="110000"/>
    <n v="1880"/>
    <s v="no"/>
  </r>
  <r>
    <x v="440"/>
    <s v="Norm"/>
    <s v="Norm"/>
    <x v="0"/>
    <n v="10"/>
    <x v="0"/>
    <s v="1Story"/>
    <x v="1"/>
    <n v="69.182127006168557"/>
    <x v="1"/>
    <n v="5"/>
    <x v="0"/>
    <n v="2008"/>
    <n v="0"/>
    <m/>
    <n v="2008"/>
    <n v="0"/>
    <n v="3094"/>
    <s v="yes"/>
    <x v="1"/>
    <n v="2402"/>
    <s v="yes"/>
    <n v="0"/>
    <s v="no"/>
    <s v="1 Floor"/>
    <n v="1"/>
    <n v="2402"/>
    <x v="0"/>
    <x v="0"/>
    <n v="1"/>
    <n v="0"/>
    <n v="2"/>
    <n v="0"/>
    <n v="3"/>
    <x v="0"/>
    <n v="10"/>
    <x v="0"/>
    <s v="Ex"/>
    <x v="0"/>
    <n v="3"/>
    <s v="More"/>
    <n v="672"/>
    <x v="0"/>
    <x v="0"/>
    <n v="2"/>
    <n v="100.9825327510917"/>
    <x v="0"/>
    <n v="555000"/>
    <n v="5496"/>
    <s v="yes"/>
  </r>
  <r>
    <x v="441"/>
    <s v="Norm"/>
    <s v="Norm"/>
    <x v="2"/>
    <n v="4"/>
    <x v="1"/>
    <s v="1Story"/>
    <x v="1"/>
    <n v="69.182127006168557"/>
    <x v="1"/>
    <n v="4"/>
    <x v="0"/>
    <n v="1955"/>
    <n v="0"/>
    <m/>
    <n v="1955"/>
    <n v="1"/>
    <n v="1440"/>
    <s v="no"/>
    <x v="1"/>
    <n v="1440"/>
    <s v="no"/>
    <n v="0"/>
    <s v="no"/>
    <s v="1 Floor"/>
    <n v="1"/>
    <n v="1440"/>
    <x v="0"/>
    <x v="1"/>
    <n v="0"/>
    <n v="0"/>
    <n v="2"/>
    <n v="0"/>
    <n v="2"/>
    <x v="1"/>
    <n v="8"/>
    <x v="0"/>
    <s v="Fa"/>
    <x v="1"/>
    <n v="0"/>
    <s v="Less"/>
    <n v="0"/>
    <x v="0"/>
    <x v="1"/>
    <n v="0"/>
    <n v="40.972222222222221"/>
    <x v="1"/>
    <n v="118000"/>
    <n v="2880"/>
    <s v="no"/>
  </r>
  <r>
    <x v="442"/>
    <s v="Norm"/>
    <s v="Norm"/>
    <x v="0"/>
    <n v="5"/>
    <x v="1"/>
    <s v="1.5Fin"/>
    <x v="1"/>
    <n v="59.315963337771507"/>
    <x v="1"/>
    <n v="7"/>
    <x v="1"/>
    <n v="1930"/>
    <n v="1"/>
    <m/>
    <n v="1992"/>
    <n v="0"/>
    <n v="1078"/>
    <s v="no"/>
    <x v="1"/>
    <n v="1128"/>
    <s v="no"/>
    <n v="445"/>
    <s v="no"/>
    <s v="2 Floors"/>
    <n v="0"/>
    <n v="1573"/>
    <x v="0"/>
    <x v="0"/>
    <n v="0"/>
    <n v="0"/>
    <n v="2"/>
    <n v="0"/>
    <n v="2"/>
    <x v="1"/>
    <n v="8"/>
    <x v="0"/>
    <s v="TA"/>
    <x v="1"/>
    <n v="2"/>
    <s v="More"/>
    <n v="360"/>
    <x v="0"/>
    <x v="1"/>
    <n v="1"/>
    <n v="61.448509996227841"/>
    <x v="1"/>
    <n v="162900"/>
    <n v="2651"/>
    <s v="no"/>
  </r>
  <r>
    <x v="443"/>
    <s v="Norm"/>
    <s v="Norm"/>
    <x v="3"/>
    <n v="7"/>
    <x v="0"/>
    <s v="1Story"/>
    <x v="1"/>
    <n v="69.182127006168557"/>
    <x v="1"/>
    <n v="5"/>
    <x v="0"/>
    <n v="2006"/>
    <n v="0"/>
    <m/>
    <n v="2007"/>
    <n v="0"/>
    <n v="1258"/>
    <s v="no"/>
    <x v="1"/>
    <n v="1258"/>
    <s v="no"/>
    <n v="0"/>
    <s v="no"/>
    <s v="1 Floor"/>
    <n v="0"/>
    <n v="1258"/>
    <x v="0"/>
    <x v="1"/>
    <n v="0"/>
    <n v="0"/>
    <n v="2"/>
    <n v="0"/>
    <n v="2"/>
    <x v="1"/>
    <n v="6"/>
    <x v="0"/>
    <s v="Gd"/>
    <x v="0"/>
    <n v="3"/>
    <s v="More"/>
    <n v="648"/>
    <x v="0"/>
    <x v="0"/>
    <n v="1"/>
    <n v="68.56120826709062"/>
    <x v="1"/>
    <n v="172500"/>
    <n v="2516"/>
    <s v="no"/>
  </r>
  <r>
    <x v="444"/>
    <s v="Norm"/>
    <s v="Norm"/>
    <x v="0"/>
    <n v="7"/>
    <x v="0"/>
    <s v="2Story"/>
    <x v="0"/>
    <n v="75.988545402704759"/>
    <x v="0"/>
    <n v="5"/>
    <x v="0"/>
    <n v="1994"/>
    <n v="0"/>
    <m/>
    <n v="1995"/>
    <n v="0"/>
    <n v="915"/>
    <s v="no"/>
    <x v="0"/>
    <n v="933"/>
    <s v="no"/>
    <n v="975"/>
    <s v="no"/>
    <s v="2 Floors"/>
    <n v="1"/>
    <n v="1908"/>
    <x v="0"/>
    <x v="0"/>
    <n v="1"/>
    <n v="0"/>
    <n v="2"/>
    <n v="1"/>
    <n v="4"/>
    <x v="0"/>
    <n v="8"/>
    <x v="0"/>
    <s v="Gd"/>
    <x v="0"/>
    <n v="2"/>
    <s v="More"/>
    <n v="493"/>
    <x v="0"/>
    <x v="0"/>
    <n v="1"/>
    <n v="74.388947927736453"/>
    <x v="0"/>
    <n v="210000"/>
    <n v="2823"/>
    <s v="no"/>
  </r>
  <r>
    <x v="445"/>
    <s v="Norm"/>
    <s v="Norm"/>
    <x v="0"/>
    <n v="6"/>
    <x v="1"/>
    <s v="1Story"/>
    <x v="1"/>
    <n v="69.182127006168557"/>
    <x v="1"/>
    <n v="5"/>
    <x v="0"/>
    <n v="1956"/>
    <n v="0"/>
    <m/>
    <n v="1956"/>
    <n v="1"/>
    <n v="1436"/>
    <s v="no"/>
    <x v="1"/>
    <n v="1689"/>
    <s v="no"/>
    <n v="0"/>
    <s v="no"/>
    <s v="1 Floor"/>
    <n v="1"/>
    <n v="1689"/>
    <x v="0"/>
    <x v="0"/>
    <n v="0"/>
    <n v="0"/>
    <n v="1"/>
    <n v="0"/>
    <n v="1"/>
    <x v="1"/>
    <n v="7"/>
    <x v="0"/>
    <s v="TA"/>
    <x v="1"/>
    <n v="2"/>
    <s v="More"/>
    <n v="480"/>
    <x v="0"/>
    <x v="0"/>
    <n v="1"/>
    <n v="40.799999999999997"/>
    <x v="1"/>
    <n v="127500"/>
    <n v="3125"/>
    <s v="no"/>
  </r>
  <r>
    <x v="446"/>
    <s v="PosA"/>
    <s v="Norm"/>
    <x v="0"/>
    <n v="6"/>
    <x v="1"/>
    <s v="1Story"/>
    <x v="1"/>
    <n v="69.182127006168557"/>
    <x v="1"/>
    <n v="6"/>
    <x v="1"/>
    <n v="1966"/>
    <n v="0"/>
    <m/>
    <n v="2002"/>
    <n v="0"/>
    <n v="1517"/>
    <s v="no"/>
    <x v="1"/>
    <n v="1888"/>
    <s v="no"/>
    <n v="0"/>
    <s v="no"/>
    <s v="1 Floor"/>
    <n v="0"/>
    <n v="1888"/>
    <x v="0"/>
    <x v="0"/>
    <n v="0"/>
    <n v="0"/>
    <n v="2"/>
    <n v="1"/>
    <n v="3"/>
    <x v="0"/>
    <n v="6"/>
    <x v="0"/>
    <s v="Gd"/>
    <x v="0"/>
    <n v="2"/>
    <s v="More"/>
    <n v="578"/>
    <x v="0"/>
    <x v="0"/>
    <n v="1"/>
    <n v="55.800293685756237"/>
    <x v="1"/>
    <n v="190000"/>
    <n v="3405"/>
    <s v="no"/>
  </r>
  <r>
    <x v="447"/>
    <s v="Norm"/>
    <s v="Norm"/>
    <x v="0"/>
    <n v="7"/>
    <x v="0"/>
    <s v="2Story"/>
    <x v="0"/>
    <n v="75.988545402704759"/>
    <x v="0"/>
    <n v="5"/>
    <x v="0"/>
    <n v="1998"/>
    <n v="0"/>
    <m/>
    <n v="1999"/>
    <n v="0"/>
    <n v="930"/>
    <s v="no"/>
    <x v="0"/>
    <n v="956"/>
    <s v="no"/>
    <n v="930"/>
    <s v="no"/>
    <s v="2 Floors"/>
    <n v="0"/>
    <n v="1886"/>
    <x v="0"/>
    <x v="0"/>
    <n v="0"/>
    <n v="0"/>
    <n v="2"/>
    <n v="1"/>
    <n v="3"/>
    <x v="0"/>
    <n v="10"/>
    <x v="0"/>
    <s v="Gd"/>
    <x v="0"/>
    <n v="2"/>
    <s v="More"/>
    <n v="431"/>
    <x v="0"/>
    <x v="1"/>
    <n v="1"/>
    <n v="70.987215909090907"/>
    <x v="0"/>
    <n v="199900"/>
    <n v="2816"/>
    <s v="no"/>
  </r>
  <r>
    <x v="448"/>
    <s v="Norm"/>
    <s v="Norm"/>
    <x v="0"/>
    <n v="6"/>
    <x v="1"/>
    <s v="1.5Fin"/>
    <x v="1"/>
    <n v="59.315963337771507"/>
    <x v="1"/>
    <n v="6"/>
    <x v="1"/>
    <n v="1937"/>
    <n v="1"/>
    <m/>
    <n v="1950"/>
    <n v="1"/>
    <n v="780"/>
    <s v="no"/>
    <x v="0"/>
    <n v="780"/>
    <s v="no"/>
    <n v="596"/>
    <s v="no"/>
    <s v="2 Floors"/>
    <n v="1"/>
    <n v="1376"/>
    <x v="0"/>
    <x v="1"/>
    <n v="0"/>
    <n v="0"/>
    <n v="2"/>
    <n v="0"/>
    <n v="2"/>
    <x v="1"/>
    <n v="7"/>
    <x v="0"/>
    <s v="TA"/>
    <x v="1"/>
    <n v="1"/>
    <s v="Less"/>
    <n v="198"/>
    <x v="0"/>
    <x v="1"/>
    <n v="1"/>
    <n v="55.426716141001855"/>
    <x v="1"/>
    <n v="119500"/>
    <n v="2156"/>
    <s v="no"/>
  </r>
  <r>
    <x v="449"/>
    <s v="Norm"/>
    <s v="Norm"/>
    <x v="0"/>
    <n v="3"/>
    <x v="1"/>
    <s v="1.5Fin"/>
    <x v="1"/>
    <n v="59.315963337771507"/>
    <x v="1"/>
    <n v="7"/>
    <x v="1"/>
    <n v="1948"/>
    <n v="1"/>
    <m/>
    <n v="2002"/>
    <n v="0"/>
    <n v="649"/>
    <s v="no"/>
    <x v="0"/>
    <n v="679"/>
    <s v="no"/>
    <n v="504"/>
    <s v="no"/>
    <s v="2 Floors"/>
    <n v="0"/>
    <n v="1183"/>
    <x v="0"/>
    <x v="1"/>
    <n v="0"/>
    <n v="0"/>
    <n v="1"/>
    <n v="1"/>
    <n v="2"/>
    <x v="1"/>
    <n v="6"/>
    <x v="0"/>
    <s v="TA"/>
    <x v="1"/>
    <n v="1"/>
    <s v="Less"/>
    <n v="308"/>
    <x v="0"/>
    <x v="1"/>
    <n v="0"/>
    <n v="65.502183406113531"/>
    <x v="1"/>
    <n v="120000"/>
    <n v="1832"/>
    <s v="no"/>
  </r>
  <r>
    <x v="450"/>
    <s v="Norm"/>
    <s v="Norm"/>
    <x v="0"/>
    <n v="6"/>
    <x v="1"/>
    <s v="1Story"/>
    <x v="1"/>
    <n v="69.182127006168557"/>
    <x v="1"/>
    <n v="8"/>
    <x v="1"/>
    <n v="1930"/>
    <n v="1"/>
    <m/>
    <n v="2005"/>
    <n v="0"/>
    <n v="813"/>
    <s v="no"/>
    <x v="0"/>
    <n v="813"/>
    <s v="no"/>
    <n v="0"/>
    <s v="no"/>
    <s v="1 Floor"/>
    <n v="1"/>
    <n v="813"/>
    <x v="0"/>
    <x v="1"/>
    <n v="0"/>
    <n v="0"/>
    <n v="1"/>
    <n v="0"/>
    <n v="1"/>
    <x v="1"/>
    <n v="5"/>
    <x v="1"/>
    <s v="Gd"/>
    <x v="0"/>
    <n v="1"/>
    <s v="Less"/>
    <n v="270"/>
    <x v="0"/>
    <x v="1"/>
    <n v="0"/>
    <n v="67.650676506765066"/>
    <x v="1"/>
    <n v="110000"/>
    <n v="1626"/>
    <s v="no"/>
  </r>
  <r>
    <x v="451"/>
    <s v="Norm"/>
    <s v="Norm"/>
    <x v="0"/>
    <n v="7"/>
    <x v="0"/>
    <s v="1Story"/>
    <x v="1"/>
    <n v="69.182127006168557"/>
    <x v="1"/>
    <n v="5"/>
    <x v="0"/>
    <n v="1975"/>
    <n v="0"/>
    <m/>
    <n v="1975"/>
    <n v="0"/>
    <n v="1533"/>
    <s v="no"/>
    <x v="1"/>
    <n v="1533"/>
    <s v="no"/>
    <n v="0"/>
    <s v="no"/>
    <s v="1 Floor"/>
    <n v="1"/>
    <n v="1533"/>
    <x v="0"/>
    <x v="0"/>
    <n v="1"/>
    <n v="0"/>
    <n v="2"/>
    <n v="0"/>
    <n v="3"/>
    <x v="0"/>
    <n v="5"/>
    <x v="1"/>
    <s v="Gd"/>
    <x v="0"/>
    <n v="2"/>
    <s v="More"/>
    <n v="576"/>
    <x v="0"/>
    <x v="0"/>
    <n v="2"/>
    <n v="91.324200913242009"/>
    <x v="0"/>
    <n v="280000"/>
    <n v="3066"/>
    <s v="no"/>
  </r>
  <r>
    <x v="452"/>
    <s v="Norm"/>
    <s v="Norm"/>
    <x v="0"/>
    <n v="6"/>
    <x v="1"/>
    <s v="2Story"/>
    <x v="0"/>
    <n v="75.988545402704759"/>
    <x v="0"/>
    <n v="5"/>
    <x v="0"/>
    <n v="1996"/>
    <n v="0"/>
    <m/>
    <n v="1997"/>
    <n v="0"/>
    <n v="872"/>
    <s v="no"/>
    <x v="0"/>
    <n v="888"/>
    <s v="no"/>
    <n v="868"/>
    <s v="no"/>
    <s v="2 Floors"/>
    <n v="1"/>
    <n v="1756"/>
    <x v="0"/>
    <x v="0"/>
    <n v="1"/>
    <n v="0"/>
    <n v="2"/>
    <n v="1"/>
    <n v="4"/>
    <x v="0"/>
    <n v="7"/>
    <x v="0"/>
    <s v="TA"/>
    <x v="1"/>
    <n v="2"/>
    <s v="More"/>
    <n v="422"/>
    <x v="0"/>
    <x v="1"/>
    <n v="0"/>
    <n v="77.625570776255714"/>
    <x v="0"/>
    <n v="204000"/>
    <n v="2628"/>
    <s v="no"/>
  </r>
  <r>
    <x v="453"/>
    <s v="Norm"/>
    <s v="Norm"/>
    <x v="0"/>
    <n v="8"/>
    <x v="0"/>
    <s v="2Story"/>
    <x v="0"/>
    <n v="75.988545402704759"/>
    <x v="0"/>
    <n v="5"/>
    <x v="0"/>
    <n v="2008"/>
    <n v="0"/>
    <m/>
    <n v="2008"/>
    <n v="0"/>
    <n v="768"/>
    <s v="no"/>
    <x v="0"/>
    <n v="786"/>
    <s v="no"/>
    <n v="804"/>
    <s v="no"/>
    <s v="2 Floors"/>
    <n v="1"/>
    <n v="1590"/>
    <x v="0"/>
    <x v="0"/>
    <n v="0"/>
    <n v="0"/>
    <n v="2"/>
    <n v="1"/>
    <n v="3"/>
    <x v="0"/>
    <n v="6"/>
    <x v="0"/>
    <s v="Gd"/>
    <x v="0"/>
    <n v="2"/>
    <s v="More"/>
    <n v="676"/>
    <x v="0"/>
    <x v="0"/>
    <n v="0"/>
    <n v="89.05852417302799"/>
    <x v="0"/>
    <n v="210000"/>
    <n v="2358"/>
    <s v="no"/>
  </r>
  <r>
    <x v="454"/>
    <s v="Norm"/>
    <s v="Norm"/>
    <x v="2"/>
    <n v="5"/>
    <x v="1"/>
    <s v="1Story"/>
    <x v="1"/>
    <n v="69.182127006168557"/>
    <x v="1"/>
    <n v="5"/>
    <x v="0"/>
    <n v="1976"/>
    <n v="0"/>
    <m/>
    <n v="1976"/>
    <n v="0"/>
    <n v="1728"/>
    <s v="no"/>
    <x v="1"/>
    <n v="1728"/>
    <s v="no"/>
    <n v="0"/>
    <s v="no"/>
    <s v="1 Floor"/>
    <n v="0"/>
    <n v="1728"/>
    <x v="0"/>
    <x v="0"/>
    <n v="2"/>
    <n v="0"/>
    <n v="2"/>
    <n v="0"/>
    <n v="4"/>
    <x v="0"/>
    <n v="8"/>
    <x v="0"/>
    <s v="TA"/>
    <x v="1"/>
    <n v="2"/>
    <s v="More"/>
    <n v="560"/>
    <x v="0"/>
    <x v="0"/>
    <n v="0"/>
    <n v="54.398148148148145"/>
    <x v="1"/>
    <n v="188000"/>
    <n v="3456"/>
    <s v="no"/>
  </r>
  <r>
    <x v="455"/>
    <s v="Norm"/>
    <s v="Norm"/>
    <x v="0"/>
    <n v="7"/>
    <x v="0"/>
    <s v="1Story"/>
    <x v="1"/>
    <n v="69.182127006168557"/>
    <x v="1"/>
    <n v="6"/>
    <x v="1"/>
    <n v="1973"/>
    <n v="0"/>
    <m/>
    <n v="1973"/>
    <n v="0"/>
    <n v="1242"/>
    <s v="no"/>
    <x v="1"/>
    <n v="1242"/>
    <s v="no"/>
    <n v="0"/>
    <s v="no"/>
    <s v="1 Floor"/>
    <n v="1"/>
    <n v="1242"/>
    <x v="0"/>
    <x v="1"/>
    <n v="0"/>
    <n v="0"/>
    <n v="1"/>
    <n v="1"/>
    <n v="2"/>
    <x v="1"/>
    <n v="6"/>
    <x v="0"/>
    <s v="TA"/>
    <x v="1"/>
    <n v="2"/>
    <s v="More"/>
    <n v="528"/>
    <x v="0"/>
    <x v="0"/>
    <n v="1"/>
    <n v="70.652173913043484"/>
    <x v="0"/>
    <n v="175500"/>
    <n v="2484"/>
    <s v="no"/>
  </r>
  <r>
    <x v="456"/>
    <s v="Norm"/>
    <s v="Norm"/>
    <x v="0"/>
    <n v="5"/>
    <x v="1"/>
    <s v="2Story"/>
    <x v="0"/>
    <n v="75.988545402704759"/>
    <x v="0"/>
    <n v="5"/>
    <x v="0"/>
    <n v="1916"/>
    <n v="1"/>
    <m/>
    <n v="1950"/>
    <n v="1"/>
    <n v="624"/>
    <s v="no"/>
    <x v="0"/>
    <n v="624"/>
    <s v="no"/>
    <n v="720"/>
    <s v="no"/>
    <s v="2 Floors"/>
    <n v="0"/>
    <n v="1344"/>
    <x v="0"/>
    <x v="1"/>
    <n v="0"/>
    <n v="0"/>
    <n v="1"/>
    <n v="0"/>
    <n v="1"/>
    <x v="1"/>
    <n v="7"/>
    <x v="0"/>
    <s v="TA"/>
    <x v="1"/>
    <n v="3"/>
    <s v="More"/>
    <n v="513"/>
    <x v="0"/>
    <x v="0"/>
    <n v="0"/>
    <n v="49.796747967479675"/>
    <x v="1"/>
    <n v="98000"/>
    <n v="1968"/>
    <s v="no"/>
  </r>
  <r>
    <x v="457"/>
    <s v="Norm"/>
    <s v="Norm"/>
    <x v="0"/>
    <n v="4"/>
    <x v="1"/>
    <s v="1Story"/>
    <x v="1"/>
    <n v="69.182127006168557"/>
    <x v="1"/>
    <n v="6"/>
    <x v="1"/>
    <n v="1954"/>
    <n v="1"/>
    <m/>
    <n v="1994"/>
    <n v="0"/>
    <n v="1364"/>
    <s v="no"/>
    <x v="1"/>
    <n v="1663"/>
    <s v="no"/>
    <n v="0"/>
    <s v="no"/>
    <s v="1 Floor"/>
    <n v="0"/>
    <n v="1663"/>
    <x v="0"/>
    <x v="0"/>
    <n v="1"/>
    <n v="0"/>
    <n v="1"/>
    <n v="0"/>
    <n v="2"/>
    <x v="1"/>
    <n v="6"/>
    <x v="0"/>
    <s v="Gd"/>
    <x v="0"/>
    <n v="2"/>
    <s v="More"/>
    <n v="529"/>
    <x v="0"/>
    <x v="0"/>
    <n v="2"/>
    <n v="84.572183680211424"/>
    <x v="0"/>
    <n v="256000"/>
    <n v="3027"/>
    <s v="no"/>
  </r>
  <r>
    <x v="458"/>
    <s v="Norm"/>
    <s v="Norm"/>
    <x v="0"/>
    <n v="8"/>
    <x v="0"/>
    <s v="2Story"/>
    <x v="0"/>
    <n v="75.988545402704759"/>
    <x v="0"/>
    <n v="7"/>
    <x v="1"/>
    <n v="1925"/>
    <n v="1"/>
    <m/>
    <n v="1996"/>
    <n v="0"/>
    <n v="588"/>
    <s v="no"/>
    <x v="0"/>
    <n v="833"/>
    <s v="no"/>
    <n v="833"/>
    <s v="no"/>
    <s v="2 Floors"/>
    <n v="0"/>
    <n v="1666"/>
    <x v="0"/>
    <x v="0"/>
    <n v="0"/>
    <n v="0"/>
    <n v="1"/>
    <n v="0"/>
    <n v="1"/>
    <x v="1"/>
    <n v="7"/>
    <x v="0"/>
    <s v="Gd"/>
    <x v="0"/>
    <n v="1"/>
    <s v="Less"/>
    <n v="228"/>
    <x v="0"/>
    <x v="1"/>
    <n v="1"/>
    <n v="71.428571428571431"/>
    <x v="0"/>
    <n v="161000"/>
    <n v="2254"/>
    <s v="no"/>
  </r>
  <r>
    <x v="459"/>
    <s v="Norm"/>
    <s v="Norm"/>
    <x v="0"/>
    <n v="5"/>
    <x v="1"/>
    <s v="1.5Fin"/>
    <x v="1"/>
    <n v="59.315963337771507"/>
    <x v="1"/>
    <n v="4"/>
    <x v="0"/>
    <n v="1950"/>
    <n v="1"/>
    <m/>
    <n v="1950"/>
    <n v="1"/>
    <n v="709"/>
    <s v="no"/>
    <x v="0"/>
    <n v="979"/>
    <s v="no"/>
    <n v="224"/>
    <s v="no"/>
    <s v="2 Floors"/>
    <n v="1"/>
    <n v="1203"/>
    <x v="0"/>
    <x v="1"/>
    <n v="1"/>
    <n v="0"/>
    <n v="1"/>
    <n v="0"/>
    <n v="2"/>
    <x v="1"/>
    <n v="5"/>
    <x v="1"/>
    <s v="Gd"/>
    <x v="0"/>
    <n v="1"/>
    <s v="Less"/>
    <n v="352"/>
    <x v="0"/>
    <x v="1"/>
    <n v="1"/>
    <n v="57.531380753138073"/>
    <x v="1"/>
    <n v="110000"/>
    <n v="1912"/>
    <s v="no"/>
  </r>
  <r>
    <x v="460"/>
    <s v="RRAn"/>
    <s v="Norm"/>
    <x v="0"/>
    <n v="8"/>
    <x v="0"/>
    <s v="2Story"/>
    <x v="0"/>
    <n v="75.988545402704759"/>
    <x v="0"/>
    <n v="5"/>
    <x v="0"/>
    <n v="2009"/>
    <n v="0"/>
    <m/>
    <n v="2009"/>
    <n v="0"/>
    <n v="832"/>
    <s v="no"/>
    <x v="0"/>
    <n v="832"/>
    <s v="no"/>
    <n v="1103"/>
    <s v="no"/>
    <s v="2 Floors"/>
    <n v="0"/>
    <n v="1935"/>
    <x v="0"/>
    <x v="0"/>
    <n v="1"/>
    <n v="0"/>
    <n v="2"/>
    <n v="1"/>
    <n v="4"/>
    <x v="0"/>
    <n v="8"/>
    <x v="0"/>
    <s v="TA"/>
    <x v="1"/>
    <n v="2"/>
    <s v="More"/>
    <n v="552"/>
    <x v="0"/>
    <x v="0"/>
    <n v="0"/>
    <n v="95.205999277195517"/>
    <x v="0"/>
    <n v="263435"/>
    <n v="2767"/>
    <s v="no"/>
  </r>
  <r>
    <x v="461"/>
    <s v="Feedr"/>
    <s v="Norm"/>
    <x v="0"/>
    <n v="7"/>
    <x v="0"/>
    <s v="2Story"/>
    <x v="0"/>
    <n v="75.988545402704759"/>
    <x v="0"/>
    <n v="9"/>
    <x v="1"/>
    <n v="1936"/>
    <n v="1"/>
    <m/>
    <n v="2007"/>
    <n v="0"/>
    <n v="560"/>
    <s v="no"/>
    <x v="0"/>
    <n v="575"/>
    <s v="no"/>
    <n v="560"/>
    <s v="no"/>
    <s v="2 Floors"/>
    <n v="1"/>
    <n v="1135"/>
    <x v="0"/>
    <x v="1"/>
    <n v="1"/>
    <n v="0"/>
    <n v="1"/>
    <n v="0"/>
    <n v="2"/>
    <x v="1"/>
    <n v="6"/>
    <x v="0"/>
    <s v="Gd"/>
    <x v="0"/>
    <n v="2"/>
    <s v="More"/>
    <n v="576"/>
    <x v="0"/>
    <x v="0"/>
    <n v="0"/>
    <n v="91.445427728613566"/>
    <x v="0"/>
    <n v="155000"/>
    <n v="1695"/>
    <s v="no"/>
  </r>
  <r>
    <x v="462"/>
    <s v="Norm"/>
    <s v="Norm"/>
    <x v="0"/>
    <n v="5"/>
    <x v="1"/>
    <s v="1Story"/>
    <x v="1"/>
    <n v="69.182127006168557"/>
    <x v="1"/>
    <n v="5"/>
    <x v="0"/>
    <n v="1965"/>
    <n v="0"/>
    <m/>
    <n v="1965"/>
    <n v="0"/>
    <n v="864"/>
    <s v="no"/>
    <x v="0"/>
    <n v="864"/>
    <s v="no"/>
    <n v="0"/>
    <s v="no"/>
    <s v="1 Floor"/>
    <n v="0"/>
    <n v="864"/>
    <x v="0"/>
    <x v="1"/>
    <n v="0"/>
    <n v="0"/>
    <n v="1"/>
    <n v="0"/>
    <n v="1"/>
    <x v="1"/>
    <n v="5"/>
    <x v="1"/>
    <s v="TA"/>
    <x v="1"/>
    <n v="1"/>
    <s v="Less"/>
    <n v="360"/>
    <x v="0"/>
    <x v="1"/>
    <n v="1"/>
    <n v="36.101273148148145"/>
    <x v="1"/>
    <n v="62383"/>
    <n v="1728"/>
    <s v="no"/>
  </r>
  <r>
    <x v="463"/>
    <s v="Norm"/>
    <s v="Norm"/>
    <x v="0"/>
    <n v="6"/>
    <x v="1"/>
    <s v="2Story"/>
    <x v="0"/>
    <n v="75.988545402704759"/>
    <x v="0"/>
    <n v="7"/>
    <x v="1"/>
    <n v="1934"/>
    <n v="1"/>
    <m/>
    <n v="1995"/>
    <n v="0"/>
    <n v="715"/>
    <s v="no"/>
    <x v="0"/>
    <n v="849"/>
    <s v="no"/>
    <n v="811"/>
    <s v="no"/>
    <s v="2 Floors"/>
    <n v="1"/>
    <n v="1660"/>
    <x v="0"/>
    <x v="0"/>
    <n v="0"/>
    <n v="0"/>
    <n v="1"/>
    <n v="1"/>
    <n v="2"/>
    <x v="1"/>
    <n v="6"/>
    <x v="0"/>
    <s v="TA"/>
    <x v="1"/>
    <n v="1"/>
    <s v="Less"/>
    <n v="240"/>
    <x v="0"/>
    <x v="1"/>
    <n v="1"/>
    <n v="79.452631578947361"/>
    <x v="0"/>
    <n v="188700"/>
    <n v="2375"/>
    <s v="no"/>
  </r>
  <r>
    <x v="464"/>
    <s v="Norm"/>
    <s v="Norm"/>
    <x v="0"/>
    <n v="5"/>
    <x v="1"/>
    <s v="1Story"/>
    <x v="1"/>
    <n v="69.182127006168557"/>
    <x v="1"/>
    <n v="5"/>
    <x v="0"/>
    <n v="1978"/>
    <n v="0"/>
    <m/>
    <n v="1978"/>
    <n v="0"/>
    <n v="1040"/>
    <s v="no"/>
    <x v="0"/>
    <n v="1040"/>
    <s v="no"/>
    <n v="0"/>
    <s v="no"/>
    <s v="1 Floor"/>
    <n v="0"/>
    <n v="1040"/>
    <x v="0"/>
    <x v="1"/>
    <n v="0"/>
    <n v="0"/>
    <n v="2"/>
    <n v="0"/>
    <n v="2"/>
    <x v="1"/>
    <n v="5"/>
    <x v="1"/>
    <s v="TA"/>
    <x v="1"/>
    <n v="0"/>
    <s v="Less"/>
    <n v="0"/>
    <x v="0"/>
    <x v="1"/>
    <n v="0"/>
    <n v="59.615384615384613"/>
    <x v="1"/>
    <n v="124000"/>
    <n v="2080"/>
    <s v="no"/>
  </r>
  <r>
    <x v="465"/>
    <s v="Norm"/>
    <s v="Norm"/>
    <x v="3"/>
    <n v="7"/>
    <x v="0"/>
    <s v="1Story"/>
    <x v="1"/>
    <n v="69.182127006168557"/>
    <x v="1"/>
    <n v="5"/>
    <x v="0"/>
    <n v="2004"/>
    <n v="0"/>
    <m/>
    <n v="2004"/>
    <n v="0"/>
    <n v="1375"/>
    <s v="no"/>
    <x v="1"/>
    <n v="1414"/>
    <s v="no"/>
    <n v="0"/>
    <s v="no"/>
    <s v="1 Floor"/>
    <n v="0"/>
    <n v="1414"/>
    <x v="0"/>
    <x v="1"/>
    <n v="0"/>
    <n v="0"/>
    <n v="2"/>
    <n v="0"/>
    <n v="2"/>
    <x v="1"/>
    <n v="6"/>
    <x v="0"/>
    <s v="Gd"/>
    <x v="0"/>
    <n v="2"/>
    <s v="More"/>
    <n v="398"/>
    <x v="0"/>
    <x v="1"/>
    <n v="1"/>
    <n v="64.087486554320549"/>
    <x v="1"/>
    <n v="178740"/>
    <n v="2789"/>
    <s v="no"/>
  </r>
  <r>
    <x v="466"/>
    <s v="Norm"/>
    <s v="Norm"/>
    <x v="0"/>
    <n v="7"/>
    <x v="0"/>
    <s v="1Story"/>
    <x v="1"/>
    <n v="69.182127006168557"/>
    <x v="1"/>
    <n v="5"/>
    <x v="0"/>
    <n v="1970"/>
    <n v="0"/>
    <m/>
    <n v="1970"/>
    <n v="0"/>
    <n v="1277"/>
    <s v="no"/>
    <x v="1"/>
    <n v="1277"/>
    <s v="no"/>
    <n v="0"/>
    <s v="no"/>
    <s v="1 Floor"/>
    <n v="0"/>
    <n v="1277"/>
    <x v="0"/>
    <x v="1"/>
    <n v="1"/>
    <n v="0"/>
    <n v="1"/>
    <n v="0"/>
    <n v="2"/>
    <x v="1"/>
    <n v="5"/>
    <x v="1"/>
    <s v="TA"/>
    <x v="1"/>
    <n v="2"/>
    <s v="More"/>
    <n v="526"/>
    <x v="0"/>
    <x v="0"/>
    <n v="1"/>
    <n v="65.387627251370404"/>
    <x v="1"/>
    <n v="167000"/>
    <n v="2554"/>
    <s v="no"/>
  </r>
  <r>
    <x v="467"/>
    <s v="Artery"/>
    <s v="Norm"/>
    <x v="0"/>
    <n v="5"/>
    <x v="1"/>
    <s v="2Story"/>
    <x v="0"/>
    <n v="75.988545402704759"/>
    <x v="0"/>
    <n v="7"/>
    <x v="1"/>
    <n v="1942"/>
    <n v="1"/>
    <m/>
    <n v="1995"/>
    <n v="0"/>
    <n v="728"/>
    <s v="no"/>
    <x v="0"/>
    <n v="888"/>
    <s v="no"/>
    <n v="756"/>
    <s v="no"/>
    <s v="2 Floors"/>
    <n v="0"/>
    <n v="1644"/>
    <x v="0"/>
    <x v="0"/>
    <n v="0"/>
    <n v="0"/>
    <n v="1"/>
    <n v="1"/>
    <n v="2"/>
    <x v="1"/>
    <n v="7"/>
    <x v="0"/>
    <s v="Gd"/>
    <x v="0"/>
    <n v="1"/>
    <s v="Less"/>
    <n v="312"/>
    <x v="0"/>
    <x v="1"/>
    <n v="2"/>
    <n v="61.762225969645868"/>
    <x v="1"/>
    <n v="146500"/>
    <n v="2372"/>
    <s v="no"/>
  </r>
  <r>
    <x v="468"/>
    <s v="Norm"/>
    <s v="Norm"/>
    <x v="0"/>
    <n v="8"/>
    <x v="0"/>
    <s v="1Story"/>
    <x v="1"/>
    <n v="69.182127006168557"/>
    <x v="1"/>
    <n v="5"/>
    <x v="0"/>
    <n v="2006"/>
    <n v="0"/>
    <m/>
    <n v="2006"/>
    <n v="0"/>
    <n v="1626"/>
    <s v="no"/>
    <x v="1"/>
    <n v="1634"/>
    <s v="no"/>
    <n v="0"/>
    <s v="no"/>
    <s v="1 Floor"/>
    <n v="0"/>
    <n v="1634"/>
    <x v="0"/>
    <x v="0"/>
    <n v="0"/>
    <n v="0"/>
    <n v="2"/>
    <n v="0"/>
    <n v="2"/>
    <x v="1"/>
    <n v="7"/>
    <x v="0"/>
    <s v="Gd"/>
    <x v="0"/>
    <n v="3"/>
    <s v="More"/>
    <n v="866"/>
    <x v="0"/>
    <x v="0"/>
    <n v="1"/>
    <n v="76.687116564417181"/>
    <x v="0"/>
    <n v="250000"/>
    <n v="3260"/>
    <s v="no"/>
  </r>
  <r>
    <x v="469"/>
    <s v="RRNe"/>
    <s v="Norm"/>
    <x v="0"/>
    <n v="6"/>
    <x v="1"/>
    <s v="2Story"/>
    <x v="0"/>
    <n v="75.988545402704759"/>
    <x v="0"/>
    <n v="5"/>
    <x v="0"/>
    <n v="1993"/>
    <n v="0"/>
    <m/>
    <n v="1993"/>
    <n v="0"/>
    <n v="832"/>
    <s v="no"/>
    <x v="0"/>
    <n v="832"/>
    <s v="no"/>
    <n v="878"/>
    <s v="no"/>
    <s v="2 Floors"/>
    <n v="1"/>
    <n v="1710"/>
    <x v="0"/>
    <x v="0"/>
    <n v="0"/>
    <n v="0"/>
    <n v="2"/>
    <n v="1"/>
    <n v="3"/>
    <x v="0"/>
    <n v="7"/>
    <x v="0"/>
    <s v="Gd"/>
    <x v="0"/>
    <n v="2"/>
    <s v="More"/>
    <n v="506"/>
    <x v="0"/>
    <x v="0"/>
    <n v="0"/>
    <n v="73.564122738001572"/>
    <x v="0"/>
    <n v="187000"/>
    <n v="2542"/>
    <s v="no"/>
  </r>
  <r>
    <x v="470"/>
    <s v="Norm"/>
    <s v="Norm"/>
    <x v="3"/>
    <n v="8"/>
    <x v="0"/>
    <s v="1Story"/>
    <x v="1"/>
    <n v="69.182127006168557"/>
    <x v="1"/>
    <n v="5"/>
    <x v="0"/>
    <n v="1985"/>
    <n v="0"/>
    <m/>
    <n v="1985"/>
    <n v="0"/>
    <n v="1488"/>
    <s v="no"/>
    <x v="1"/>
    <n v="1502"/>
    <s v="no"/>
    <n v="0"/>
    <s v="no"/>
    <s v="1 Floor"/>
    <n v="0"/>
    <n v="1502"/>
    <x v="0"/>
    <x v="1"/>
    <n v="1"/>
    <n v="0"/>
    <n v="1"/>
    <n v="1"/>
    <n v="3"/>
    <x v="0"/>
    <n v="4"/>
    <x v="1"/>
    <s v="Gd"/>
    <x v="0"/>
    <n v="2"/>
    <s v="More"/>
    <n v="528"/>
    <x v="0"/>
    <x v="0"/>
    <n v="0"/>
    <n v="70.903010033444815"/>
    <x v="0"/>
    <n v="212000"/>
    <n v="2990"/>
    <s v="no"/>
  </r>
  <r>
    <x v="471"/>
    <s v="PosA"/>
    <s v="Norm"/>
    <x v="0"/>
    <n v="7"/>
    <x v="0"/>
    <s v="2Story"/>
    <x v="0"/>
    <n v="75.988545402704759"/>
    <x v="0"/>
    <n v="6"/>
    <x v="1"/>
    <n v="1977"/>
    <n v="0"/>
    <m/>
    <n v="1977"/>
    <n v="0"/>
    <n v="808"/>
    <s v="no"/>
    <x v="0"/>
    <n v="1161"/>
    <s v="no"/>
    <n v="808"/>
    <s v="no"/>
    <s v="2 Floors"/>
    <n v="0"/>
    <n v="1969"/>
    <x v="0"/>
    <x v="0"/>
    <n v="0"/>
    <n v="0"/>
    <n v="2"/>
    <n v="1"/>
    <n v="3"/>
    <x v="0"/>
    <n v="8"/>
    <x v="0"/>
    <s v="TA"/>
    <x v="1"/>
    <n v="2"/>
    <s v="More"/>
    <n v="534"/>
    <x v="0"/>
    <x v="0"/>
    <n v="1"/>
    <n v="68.419157364061931"/>
    <x v="1"/>
    <n v="190000"/>
    <n v="2777"/>
    <s v="no"/>
  </r>
  <r>
    <x v="472"/>
    <s v="Norm"/>
    <s v="Norm"/>
    <x v="3"/>
    <n v="6"/>
    <x v="1"/>
    <s v="SLvl"/>
    <x v="2"/>
    <n v="74.693515888638117"/>
    <x v="0"/>
    <n v="5"/>
    <x v="0"/>
    <n v="2005"/>
    <n v="0"/>
    <m/>
    <n v="2005"/>
    <n v="0"/>
    <n v="547"/>
    <s v="no"/>
    <x v="0"/>
    <n v="1072"/>
    <s v="no"/>
    <n v="0"/>
    <s v="no"/>
    <s v="1 Floor"/>
    <n v="0"/>
    <n v="1072"/>
    <x v="0"/>
    <x v="1"/>
    <n v="1"/>
    <n v="0"/>
    <n v="1"/>
    <n v="0"/>
    <n v="2"/>
    <x v="1"/>
    <n v="5"/>
    <x v="1"/>
    <s v="TA"/>
    <x v="1"/>
    <n v="2"/>
    <s v="More"/>
    <n v="525"/>
    <x v="0"/>
    <x v="0"/>
    <n v="0"/>
    <n v="91.414453366275481"/>
    <x v="0"/>
    <n v="148000"/>
    <n v="1619"/>
    <s v="no"/>
  </r>
  <r>
    <x v="473"/>
    <s v="Norm"/>
    <s v="Norm"/>
    <x v="0"/>
    <n v="8"/>
    <x v="0"/>
    <s v="1Story"/>
    <x v="1"/>
    <n v="69.182127006168557"/>
    <x v="1"/>
    <n v="5"/>
    <x v="0"/>
    <n v="2006"/>
    <n v="0"/>
    <m/>
    <n v="2007"/>
    <n v="0"/>
    <n v="1976"/>
    <s v="no"/>
    <x v="1"/>
    <n v="1976"/>
    <s v="no"/>
    <n v="0"/>
    <s v="no"/>
    <s v="1 Floor"/>
    <n v="0"/>
    <n v="1976"/>
    <x v="0"/>
    <x v="0"/>
    <n v="1"/>
    <n v="0"/>
    <n v="2"/>
    <n v="0"/>
    <n v="3"/>
    <x v="0"/>
    <n v="7"/>
    <x v="0"/>
    <s v="Gd"/>
    <x v="0"/>
    <n v="3"/>
    <s v="More"/>
    <n v="908"/>
    <x v="0"/>
    <x v="0"/>
    <n v="1"/>
    <n v="111.33603238866397"/>
    <x v="0"/>
    <n v="440000"/>
    <n v="3952"/>
    <s v="no"/>
  </r>
  <r>
    <x v="474"/>
    <s v="Norm"/>
    <s v="Norm"/>
    <x v="3"/>
    <n v="8"/>
    <x v="0"/>
    <s v="1Story"/>
    <x v="1"/>
    <n v="69.182127006168557"/>
    <x v="1"/>
    <n v="5"/>
    <x v="0"/>
    <n v="2000"/>
    <n v="0"/>
    <m/>
    <n v="2000"/>
    <n v="0"/>
    <n v="1494"/>
    <s v="no"/>
    <x v="1"/>
    <n v="1652"/>
    <s v="no"/>
    <n v="0"/>
    <s v="no"/>
    <s v="1 Floor"/>
    <n v="1"/>
    <n v="1652"/>
    <x v="0"/>
    <x v="0"/>
    <n v="1"/>
    <n v="0"/>
    <n v="2"/>
    <n v="0"/>
    <n v="3"/>
    <x v="0"/>
    <n v="6"/>
    <x v="0"/>
    <s v="Ex"/>
    <x v="0"/>
    <n v="2"/>
    <s v="More"/>
    <n v="499"/>
    <x v="0"/>
    <x v="0"/>
    <n v="0"/>
    <n v="79.783852511125232"/>
    <x v="0"/>
    <n v="251000"/>
    <n v="3146"/>
    <s v="no"/>
  </r>
  <r>
    <x v="475"/>
    <s v="Norm"/>
    <s v="Norm"/>
    <x v="0"/>
    <n v="5"/>
    <x v="1"/>
    <s v="1Story"/>
    <x v="1"/>
    <n v="69.182127006168557"/>
    <x v="1"/>
    <n v="6"/>
    <x v="1"/>
    <n v="1963"/>
    <n v="0"/>
    <m/>
    <n v="1963"/>
    <n v="0"/>
    <n v="970"/>
    <s v="no"/>
    <x v="0"/>
    <n v="970"/>
    <s v="no"/>
    <n v="0"/>
    <s v="no"/>
    <s v="1 Floor"/>
    <n v="0"/>
    <n v="970"/>
    <x v="0"/>
    <x v="1"/>
    <n v="1"/>
    <n v="0"/>
    <n v="1"/>
    <n v="0"/>
    <n v="2"/>
    <x v="1"/>
    <n v="5"/>
    <x v="1"/>
    <s v="TA"/>
    <x v="1"/>
    <n v="2"/>
    <s v="More"/>
    <n v="624"/>
    <x v="0"/>
    <x v="0"/>
    <n v="0"/>
    <n v="68.298969072164951"/>
    <x v="1"/>
    <n v="132500"/>
    <n v="1940"/>
    <s v="no"/>
  </r>
  <r>
    <x v="476"/>
    <s v="Norm"/>
    <s v="Norm"/>
    <x v="0"/>
    <n v="6"/>
    <x v="1"/>
    <s v="1Story"/>
    <x v="1"/>
    <n v="69.182127006168557"/>
    <x v="1"/>
    <n v="5"/>
    <x v="0"/>
    <n v="1997"/>
    <n v="0"/>
    <m/>
    <n v="1998"/>
    <n v="0"/>
    <n v="1478"/>
    <s v="no"/>
    <x v="1"/>
    <n v="1493"/>
    <s v="no"/>
    <n v="0"/>
    <s v="no"/>
    <s v="1 Floor"/>
    <n v="0"/>
    <n v="1493"/>
    <x v="0"/>
    <x v="1"/>
    <n v="1"/>
    <n v="0"/>
    <n v="2"/>
    <n v="0"/>
    <n v="3"/>
    <x v="0"/>
    <n v="7"/>
    <x v="0"/>
    <s v="Gd"/>
    <x v="0"/>
    <n v="2"/>
    <s v="More"/>
    <n v="508"/>
    <x v="0"/>
    <x v="0"/>
    <n v="1"/>
    <n v="70.313025917199596"/>
    <x v="0"/>
    <n v="208900"/>
    <n v="2971"/>
    <s v="no"/>
  </r>
  <r>
    <x v="477"/>
    <s v="Norm"/>
    <s v="Norm"/>
    <x v="0"/>
    <n v="9"/>
    <x v="0"/>
    <s v="2Story"/>
    <x v="0"/>
    <n v="75.988545402704759"/>
    <x v="0"/>
    <n v="5"/>
    <x v="0"/>
    <n v="2006"/>
    <n v="0"/>
    <m/>
    <n v="2006"/>
    <n v="0"/>
    <n v="2153"/>
    <s v="yes"/>
    <x v="1"/>
    <n v="2069"/>
    <s v="no"/>
    <n v="574"/>
    <s v="no"/>
    <s v="2 Floors"/>
    <n v="0"/>
    <n v="2643"/>
    <x v="0"/>
    <x v="0"/>
    <n v="0"/>
    <n v="0"/>
    <n v="2"/>
    <n v="1"/>
    <n v="3"/>
    <x v="0"/>
    <n v="9"/>
    <x v="0"/>
    <s v="Ex"/>
    <x v="0"/>
    <n v="3"/>
    <s v="More"/>
    <n v="694"/>
    <x v="0"/>
    <x v="0"/>
    <n v="1"/>
    <n v="79.232693911592989"/>
    <x v="0"/>
    <n v="380000"/>
    <n v="4796"/>
    <s v="yes"/>
  </r>
  <r>
    <x v="478"/>
    <s v="Norm"/>
    <s v="Norm"/>
    <x v="0"/>
    <n v="8"/>
    <x v="0"/>
    <s v="1Story"/>
    <x v="1"/>
    <n v="69.182127006168557"/>
    <x v="1"/>
    <n v="5"/>
    <x v="0"/>
    <n v="2007"/>
    <n v="0"/>
    <m/>
    <n v="2008"/>
    <n v="0"/>
    <n v="1705"/>
    <s v="no"/>
    <x v="1"/>
    <n v="1718"/>
    <s v="no"/>
    <n v="0"/>
    <s v="no"/>
    <s v="1 Floor"/>
    <n v="0"/>
    <n v="1718"/>
    <x v="0"/>
    <x v="0"/>
    <n v="1"/>
    <n v="0"/>
    <n v="2"/>
    <n v="0"/>
    <n v="3"/>
    <x v="0"/>
    <n v="7"/>
    <x v="0"/>
    <s v="Gd"/>
    <x v="0"/>
    <n v="3"/>
    <s v="More"/>
    <n v="826"/>
    <x v="0"/>
    <x v="0"/>
    <n v="1"/>
    <n v="86.765994741454861"/>
    <x v="0"/>
    <n v="297000"/>
    <n v="3423"/>
    <s v="no"/>
  </r>
  <r>
    <x v="479"/>
    <s v="Norm"/>
    <s v="Norm"/>
    <x v="0"/>
    <n v="4"/>
    <x v="1"/>
    <s v="1Story"/>
    <x v="1"/>
    <n v="69.182127006168557"/>
    <x v="1"/>
    <n v="7"/>
    <x v="1"/>
    <n v="1937"/>
    <n v="1"/>
    <m/>
    <n v="2000"/>
    <n v="0"/>
    <n v="907"/>
    <s v="no"/>
    <x v="0"/>
    <n v="1131"/>
    <s v="no"/>
    <n v="0"/>
    <s v="no"/>
    <s v="1 Floor"/>
    <n v="0"/>
    <n v="1131"/>
    <x v="0"/>
    <x v="1"/>
    <n v="0"/>
    <n v="0"/>
    <n v="1"/>
    <n v="0"/>
    <n v="1"/>
    <x v="1"/>
    <n v="7"/>
    <x v="0"/>
    <s v="TA"/>
    <x v="1"/>
    <n v="2"/>
    <s v="More"/>
    <n v="672"/>
    <x v="0"/>
    <x v="0"/>
    <n v="0"/>
    <n v="43.901373895976448"/>
    <x v="1"/>
    <n v="89471"/>
    <n v="2038"/>
    <s v="no"/>
  </r>
  <r>
    <x v="480"/>
    <s v="Norm"/>
    <s v="Norm"/>
    <x v="0"/>
    <n v="9"/>
    <x v="0"/>
    <s v="1Story"/>
    <x v="1"/>
    <n v="69.182127006168557"/>
    <x v="1"/>
    <n v="5"/>
    <x v="0"/>
    <n v="2004"/>
    <n v="0"/>
    <m/>
    <n v="2005"/>
    <n v="0"/>
    <n v="1833"/>
    <s v="no"/>
    <x v="1"/>
    <n v="1850"/>
    <s v="no"/>
    <n v="0"/>
    <s v="no"/>
    <s v="1 Floor"/>
    <n v="1"/>
    <n v="1850"/>
    <x v="0"/>
    <x v="0"/>
    <n v="1"/>
    <n v="0"/>
    <n v="2"/>
    <n v="0"/>
    <n v="3"/>
    <x v="0"/>
    <n v="8"/>
    <x v="0"/>
    <s v="Gd"/>
    <x v="0"/>
    <n v="3"/>
    <s v="More"/>
    <n v="772"/>
    <x v="0"/>
    <x v="0"/>
    <n v="1"/>
    <n v="88.514797719250609"/>
    <x v="0"/>
    <n v="326000"/>
    <n v="3683"/>
    <s v="no"/>
  </r>
  <r>
    <x v="481"/>
    <s v="Norm"/>
    <s v="Norm"/>
    <x v="0"/>
    <n v="9"/>
    <x v="0"/>
    <s v="1Story"/>
    <x v="1"/>
    <n v="69.182127006168557"/>
    <x v="1"/>
    <n v="5"/>
    <x v="0"/>
    <n v="2003"/>
    <n v="0"/>
    <m/>
    <n v="2004"/>
    <n v="0"/>
    <n v="1792"/>
    <s v="no"/>
    <x v="1"/>
    <n v="1792"/>
    <s v="no"/>
    <n v="0"/>
    <s v="no"/>
    <s v="1 Floor"/>
    <n v="0"/>
    <n v="1792"/>
    <x v="0"/>
    <x v="0"/>
    <n v="1"/>
    <n v="0"/>
    <n v="2"/>
    <n v="0"/>
    <n v="3"/>
    <x v="0"/>
    <n v="6"/>
    <x v="0"/>
    <s v="Ex"/>
    <x v="0"/>
    <n v="3"/>
    <s v="More"/>
    <n v="874"/>
    <x v="0"/>
    <x v="0"/>
    <n v="1"/>
    <n v="104.35267857142857"/>
    <x v="0"/>
    <n v="374000"/>
    <n v="3584"/>
    <s v="no"/>
  </r>
  <r>
    <x v="482"/>
    <s v="Norm"/>
    <s v="Norm"/>
    <x v="0"/>
    <n v="7"/>
    <x v="0"/>
    <s v="2Story"/>
    <x v="0"/>
    <n v="75.988545402704759"/>
    <x v="0"/>
    <n v="8"/>
    <x v="1"/>
    <n v="1915"/>
    <n v="1"/>
    <m/>
    <n v="2005"/>
    <n v="0"/>
    <n v="910"/>
    <s v="no"/>
    <x v="0"/>
    <n v="916"/>
    <s v="no"/>
    <n v="910"/>
    <s v="no"/>
    <s v="2 Floors"/>
    <n v="1"/>
    <n v="1826"/>
    <x v="0"/>
    <x v="0"/>
    <n v="1"/>
    <n v="0"/>
    <n v="1"/>
    <n v="1"/>
    <n v="3"/>
    <x v="0"/>
    <n v="7"/>
    <x v="0"/>
    <s v="Ex"/>
    <x v="0"/>
    <n v="1"/>
    <s v="Less"/>
    <n v="164"/>
    <x v="0"/>
    <x v="1"/>
    <n v="1"/>
    <n v="56.652046783625728"/>
    <x v="1"/>
    <n v="155000"/>
    <n v="2736"/>
    <s v="no"/>
  </r>
  <r>
    <x v="483"/>
    <s v="Norm"/>
    <s v="Norm"/>
    <x v="4"/>
    <n v="6"/>
    <x v="1"/>
    <s v="1Story"/>
    <x v="1"/>
    <n v="69.182127006168557"/>
    <x v="1"/>
    <n v="5"/>
    <x v="0"/>
    <n v="1998"/>
    <n v="0"/>
    <m/>
    <n v="1998"/>
    <n v="0"/>
    <n v="1216"/>
    <s v="no"/>
    <x v="1"/>
    <n v="1216"/>
    <s v="no"/>
    <n v="0"/>
    <s v="no"/>
    <s v="1 Floor"/>
    <n v="1"/>
    <n v="1216"/>
    <x v="0"/>
    <x v="1"/>
    <n v="1"/>
    <n v="0"/>
    <n v="2"/>
    <n v="0"/>
    <n v="3"/>
    <x v="0"/>
    <n v="5"/>
    <x v="1"/>
    <s v="TA"/>
    <x v="1"/>
    <n v="2"/>
    <s v="More"/>
    <n v="402"/>
    <x v="0"/>
    <x v="1"/>
    <n v="0"/>
    <n v="67.434210526315795"/>
    <x v="1"/>
    <n v="164000"/>
    <n v="2432"/>
    <s v="no"/>
  </r>
  <r>
    <x v="484"/>
    <s v="Norm"/>
    <s v="Norm"/>
    <x v="0"/>
    <n v="5"/>
    <x v="1"/>
    <s v="1Story"/>
    <x v="1"/>
    <n v="69.182127006168557"/>
    <x v="1"/>
    <n v="7"/>
    <x v="1"/>
    <n v="1962"/>
    <n v="0"/>
    <m/>
    <n v="2001"/>
    <n v="0"/>
    <n v="999"/>
    <s v="no"/>
    <x v="0"/>
    <n v="999"/>
    <s v="no"/>
    <n v="0"/>
    <s v="no"/>
    <s v="1 Floor"/>
    <n v="1"/>
    <n v="999"/>
    <x v="0"/>
    <x v="1"/>
    <n v="1"/>
    <n v="0"/>
    <n v="1"/>
    <n v="0"/>
    <n v="2"/>
    <x v="1"/>
    <n v="6"/>
    <x v="0"/>
    <s v="Gd"/>
    <x v="0"/>
    <n v="1"/>
    <s v="Less"/>
    <n v="264"/>
    <x v="0"/>
    <x v="1"/>
    <n v="0"/>
    <n v="66.316316316316318"/>
    <x v="1"/>
    <n v="132500"/>
    <n v="1998"/>
    <s v="no"/>
  </r>
  <r>
    <x v="485"/>
    <s v="Norm"/>
    <s v="Norm"/>
    <x v="0"/>
    <n v="5"/>
    <x v="1"/>
    <s v="1Story"/>
    <x v="1"/>
    <n v="69.182127006168557"/>
    <x v="1"/>
    <n v="7"/>
    <x v="1"/>
    <n v="1950"/>
    <n v="1"/>
    <m/>
    <n v="2007"/>
    <n v="0"/>
    <n v="1113"/>
    <s v="no"/>
    <x v="1"/>
    <n v="1113"/>
    <s v="no"/>
    <n v="0"/>
    <s v="no"/>
    <s v="1 Floor"/>
    <n v="0"/>
    <n v="1113"/>
    <x v="0"/>
    <x v="1"/>
    <n v="0"/>
    <n v="0"/>
    <n v="1"/>
    <n v="0"/>
    <n v="1"/>
    <x v="1"/>
    <n v="5"/>
    <x v="1"/>
    <s v="Gd"/>
    <x v="0"/>
    <n v="1"/>
    <s v="Less"/>
    <n v="264"/>
    <x v="0"/>
    <x v="1"/>
    <n v="1"/>
    <n v="66.037735849056602"/>
    <x v="1"/>
    <n v="147000"/>
    <n v="2226"/>
    <s v="no"/>
  </r>
  <r>
    <x v="486"/>
    <s v="Norm"/>
    <s v="Norm"/>
    <x v="0"/>
    <n v="5"/>
    <x v="1"/>
    <s v="1Story"/>
    <x v="1"/>
    <n v="69.182127006168557"/>
    <x v="1"/>
    <n v="7"/>
    <x v="1"/>
    <n v="1965"/>
    <n v="0"/>
    <m/>
    <n v="1965"/>
    <n v="0"/>
    <n v="1073"/>
    <s v="no"/>
    <x v="1"/>
    <n v="1073"/>
    <s v="no"/>
    <n v="0"/>
    <s v="no"/>
    <s v="1 Floor"/>
    <n v="0"/>
    <n v="1073"/>
    <x v="0"/>
    <x v="1"/>
    <n v="1"/>
    <n v="0"/>
    <n v="1"/>
    <n v="1"/>
    <n v="3"/>
    <x v="0"/>
    <n v="6"/>
    <x v="0"/>
    <s v="TA"/>
    <x v="1"/>
    <n v="2"/>
    <s v="More"/>
    <n v="515"/>
    <x v="0"/>
    <x v="0"/>
    <n v="0"/>
    <n v="72.693383038210627"/>
    <x v="0"/>
    <n v="156000"/>
    <n v="2146"/>
    <s v="no"/>
  </r>
  <r>
    <x v="487"/>
    <s v="Norm"/>
    <s v="Norm"/>
    <x v="0"/>
    <n v="5"/>
    <x v="1"/>
    <s v="1Story"/>
    <x v="1"/>
    <n v="69.182127006168557"/>
    <x v="1"/>
    <n v="6"/>
    <x v="1"/>
    <n v="1971"/>
    <n v="0"/>
    <m/>
    <n v="1971"/>
    <n v="0"/>
    <n v="1484"/>
    <s v="no"/>
    <x v="1"/>
    <n v="1484"/>
    <s v="no"/>
    <n v="0"/>
    <s v="no"/>
    <s v="1 Floor"/>
    <n v="0"/>
    <n v="1484"/>
    <x v="0"/>
    <x v="1"/>
    <n v="0"/>
    <n v="0"/>
    <n v="2"/>
    <n v="0"/>
    <n v="2"/>
    <x v="1"/>
    <n v="7"/>
    <x v="0"/>
    <s v="TA"/>
    <x v="1"/>
    <n v="2"/>
    <s v="More"/>
    <n v="487"/>
    <x v="0"/>
    <x v="0"/>
    <n v="1"/>
    <n v="58.962264150943398"/>
    <x v="1"/>
    <n v="175000"/>
    <n v="2968"/>
    <s v="no"/>
  </r>
  <r>
    <x v="488"/>
    <s v="Norm"/>
    <s v="Norm"/>
    <x v="1"/>
    <n v="5"/>
    <x v="1"/>
    <s v="1.5Fin"/>
    <x v="1"/>
    <n v="59.315963337771507"/>
    <x v="1"/>
    <n v="4"/>
    <x v="0"/>
    <n v="1900"/>
    <n v="1"/>
    <m/>
    <n v="1970"/>
    <n v="0"/>
    <n v="954"/>
    <s v="no"/>
    <x v="0"/>
    <n v="1766"/>
    <s v="no"/>
    <n v="648"/>
    <s v="no"/>
    <s v="2 Floors"/>
    <n v="0"/>
    <n v="2414"/>
    <x v="0"/>
    <x v="0"/>
    <n v="0"/>
    <n v="0"/>
    <n v="2"/>
    <n v="0"/>
    <n v="2"/>
    <x v="1"/>
    <n v="10"/>
    <x v="0"/>
    <s v="TA"/>
    <x v="1"/>
    <n v="2"/>
    <s v="More"/>
    <n v="520"/>
    <x v="0"/>
    <x v="0"/>
    <n v="1"/>
    <n v="47.505938242280287"/>
    <x v="1"/>
    <n v="160000"/>
    <n v="3368"/>
    <s v="no"/>
  </r>
  <r>
    <x v="489"/>
    <s v="Norm"/>
    <s v="Norm"/>
    <x v="4"/>
    <n v="4"/>
    <x v="1"/>
    <s v="SFoyer"/>
    <x v="2"/>
    <n v="77.818957638420983"/>
    <x v="0"/>
    <n v="8"/>
    <x v="1"/>
    <n v="1970"/>
    <n v="0"/>
    <m/>
    <n v="2002"/>
    <n v="0"/>
    <n v="630"/>
    <s v="no"/>
    <x v="0"/>
    <n v="630"/>
    <s v="no"/>
    <n v="0"/>
    <s v="no"/>
    <s v="1 Floor"/>
    <n v="1"/>
    <n v="630"/>
    <x v="0"/>
    <x v="1"/>
    <n v="1"/>
    <n v="0"/>
    <n v="1"/>
    <n v="0"/>
    <n v="2"/>
    <x v="1"/>
    <n v="3"/>
    <x v="1"/>
    <s v="Gd"/>
    <x v="0"/>
    <n v="1"/>
    <s v="Less"/>
    <n v="286"/>
    <x v="0"/>
    <x v="1"/>
    <n v="0"/>
    <n v="68.253968253968253"/>
    <x v="1"/>
    <n v="86000"/>
    <n v="1260"/>
    <s v="no"/>
  </r>
  <r>
    <x v="490"/>
    <s v="Norm"/>
    <s v="Norm"/>
    <x v="3"/>
    <n v="5"/>
    <x v="1"/>
    <s v="2Story"/>
    <x v="0"/>
    <n v="75.988545402704759"/>
    <x v="0"/>
    <n v="6"/>
    <x v="1"/>
    <n v="1976"/>
    <n v="0"/>
    <m/>
    <n v="1976"/>
    <n v="0"/>
    <n v="264"/>
    <s v="no"/>
    <x v="0"/>
    <n v="616"/>
    <s v="no"/>
    <n v="688"/>
    <s v="no"/>
    <s v="2 Floors"/>
    <n v="0"/>
    <n v="1304"/>
    <x v="0"/>
    <x v="1"/>
    <n v="0"/>
    <n v="0"/>
    <n v="1"/>
    <n v="1"/>
    <n v="2"/>
    <x v="1"/>
    <n v="4"/>
    <x v="1"/>
    <s v="TA"/>
    <x v="1"/>
    <n v="1"/>
    <s v="Less"/>
    <n v="336"/>
    <x v="0"/>
    <x v="1"/>
    <n v="1"/>
    <n v="73.341836734693871"/>
    <x v="0"/>
    <n v="115000"/>
    <n v="1568"/>
    <s v="no"/>
  </r>
  <r>
    <x v="491"/>
    <s v="Artery"/>
    <s v="Norm"/>
    <x v="0"/>
    <n v="6"/>
    <x v="1"/>
    <s v="1.5Fin"/>
    <x v="1"/>
    <n v="59.315963337771507"/>
    <x v="1"/>
    <n v="7"/>
    <x v="1"/>
    <n v="1941"/>
    <n v="1"/>
    <m/>
    <n v="1950"/>
    <n v="1"/>
    <n v="806"/>
    <s v="no"/>
    <x v="0"/>
    <n v="958"/>
    <s v="no"/>
    <n v="620"/>
    <s v="no"/>
    <s v="2 Floors"/>
    <n v="0"/>
    <n v="1578"/>
    <x v="0"/>
    <x v="0"/>
    <n v="1"/>
    <n v="0"/>
    <n v="1"/>
    <n v="0"/>
    <n v="2"/>
    <x v="1"/>
    <n v="5"/>
    <x v="1"/>
    <s v="Fa"/>
    <x v="1"/>
    <n v="1"/>
    <s v="Less"/>
    <n v="240"/>
    <x v="0"/>
    <x v="1"/>
    <n v="2"/>
    <n v="55.788590604026844"/>
    <x v="1"/>
    <n v="133000"/>
    <n v="2384"/>
    <s v="no"/>
  </r>
  <r>
    <x v="492"/>
    <s v="Norm"/>
    <s v="Norm"/>
    <x v="0"/>
    <n v="6"/>
    <x v="1"/>
    <s v="2Story"/>
    <x v="0"/>
    <n v="75.988545402704759"/>
    <x v="0"/>
    <n v="5"/>
    <x v="0"/>
    <n v="2006"/>
    <n v="0"/>
    <m/>
    <n v="2006"/>
    <n v="0"/>
    <n v="728"/>
    <s v="no"/>
    <x v="0"/>
    <n v="728"/>
    <s v="no"/>
    <n v="728"/>
    <s v="no"/>
    <s v="2 Floors"/>
    <n v="1"/>
    <n v="1456"/>
    <x v="0"/>
    <x v="1"/>
    <n v="0"/>
    <n v="0"/>
    <n v="2"/>
    <n v="1"/>
    <n v="3"/>
    <x v="0"/>
    <n v="8"/>
    <x v="0"/>
    <s v="TA"/>
    <x v="1"/>
    <n v="2"/>
    <s v="More"/>
    <n v="429"/>
    <x v="0"/>
    <x v="1"/>
    <n v="0"/>
    <n v="79.114010989010993"/>
    <x v="0"/>
    <n v="172785"/>
    <n v="2184"/>
    <s v="no"/>
  </r>
  <r>
    <x v="493"/>
    <s v="Norm"/>
    <s v="Norm"/>
    <x v="0"/>
    <n v="5"/>
    <x v="1"/>
    <s v="1Story"/>
    <x v="1"/>
    <n v="69.182127006168557"/>
    <x v="1"/>
    <n v="6"/>
    <x v="1"/>
    <n v="1960"/>
    <n v="0"/>
    <m/>
    <n v="1960"/>
    <n v="1"/>
    <n v="1269"/>
    <s v="no"/>
    <x v="1"/>
    <n v="1269"/>
    <s v="no"/>
    <n v="0"/>
    <s v="no"/>
    <s v="1 Floor"/>
    <n v="1"/>
    <n v="1269"/>
    <x v="0"/>
    <x v="1"/>
    <n v="0"/>
    <n v="0"/>
    <n v="1"/>
    <n v="1"/>
    <n v="2"/>
    <x v="1"/>
    <n v="6"/>
    <x v="0"/>
    <s v="TA"/>
    <x v="1"/>
    <n v="1"/>
    <s v="Less"/>
    <n v="308"/>
    <x v="0"/>
    <x v="1"/>
    <n v="1"/>
    <n v="61.07171000788022"/>
    <x v="1"/>
    <n v="155000"/>
    <n v="2538"/>
    <s v="no"/>
  </r>
  <r>
    <x v="494"/>
    <s v="Artery"/>
    <s v="Norm"/>
    <x v="0"/>
    <n v="5"/>
    <x v="1"/>
    <s v="1Story"/>
    <x v="1"/>
    <n v="69.182127006168557"/>
    <x v="1"/>
    <n v="8"/>
    <x v="1"/>
    <n v="1938"/>
    <n v="1"/>
    <m/>
    <n v="1996"/>
    <n v="0"/>
    <n v="190"/>
    <s v="no"/>
    <x v="0"/>
    <n v="886"/>
    <s v="no"/>
    <n v="0"/>
    <s v="no"/>
    <s v="1 Floor"/>
    <n v="0"/>
    <n v="886"/>
    <x v="0"/>
    <x v="1"/>
    <n v="0"/>
    <n v="0"/>
    <n v="1"/>
    <n v="0"/>
    <n v="1"/>
    <x v="1"/>
    <n v="4"/>
    <x v="1"/>
    <s v="TA"/>
    <x v="1"/>
    <n v="1"/>
    <s v="Less"/>
    <n v="273"/>
    <x v="0"/>
    <x v="1"/>
    <n v="0"/>
    <n v="84.85130111524164"/>
    <x v="0"/>
    <n v="91300"/>
    <n v="1076"/>
    <s v="no"/>
  </r>
  <r>
    <x v="495"/>
    <s v="Norm"/>
    <s v="Norm"/>
    <x v="0"/>
    <n v="4"/>
    <x v="1"/>
    <s v="1Story"/>
    <x v="1"/>
    <n v="69.182127006168557"/>
    <x v="1"/>
    <n v="5"/>
    <x v="0"/>
    <n v="1920"/>
    <n v="1"/>
    <m/>
    <n v="1950"/>
    <n v="1"/>
    <n v="720"/>
    <s v="no"/>
    <x v="0"/>
    <n v="720"/>
    <s v="no"/>
    <n v="0"/>
    <s v="no"/>
    <s v="1 Floor"/>
    <n v="0"/>
    <n v="720"/>
    <x v="0"/>
    <x v="1"/>
    <n v="0"/>
    <n v="0"/>
    <n v="1"/>
    <n v="0"/>
    <n v="1"/>
    <x v="1"/>
    <n v="4"/>
    <x v="1"/>
    <s v="TA"/>
    <x v="1"/>
    <n v="0"/>
    <s v="Less"/>
    <n v="0"/>
    <x v="0"/>
    <x v="1"/>
    <n v="0"/>
    <n v="24.236111111111111"/>
    <x v="1"/>
    <n v="34900"/>
    <n v="1440"/>
    <s v="no"/>
  </r>
  <r>
    <x v="496"/>
    <s v="Norm"/>
    <s v="Norm"/>
    <x v="0"/>
    <n v="8"/>
    <x v="0"/>
    <s v="1Story"/>
    <x v="1"/>
    <n v="69.182127006168557"/>
    <x v="1"/>
    <n v="5"/>
    <x v="0"/>
    <n v="1992"/>
    <n v="0"/>
    <m/>
    <n v="1993"/>
    <n v="0"/>
    <n v="3200"/>
    <s v="yes"/>
    <x v="1"/>
    <n v="3228"/>
    <s v="yes"/>
    <n v="0"/>
    <s v="no"/>
    <s v="1 Floor"/>
    <n v="1"/>
    <n v="3228"/>
    <x v="1"/>
    <x v="0"/>
    <n v="1"/>
    <n v="0"/>
    <n v="3"/>
    <n v="0"/>
    <n v="4"/>
    <x v="0"/>
    <n v="10"/>
    <x v="0"/>
    <s v="Gd"/>
    <x v="0"/>
    <n v="2"/>
    <s v="More"/>
    <n v="546"/>
    <x v="0"/>
    <x v="0"/>
    <n v="1"/>
    <n v="66.894835096453022"/>
    <x v="1"/>
    <n v="430000"/>
    <n v="6428"/>
    <s v="yes"/>
  </r>
  <r>
    <x v="497"/>
    <s v="Norm"/>
    <s v="Norm"/>
    <x v="0"/>
    <n v="7"/>
    <x v="0"/>
    <s v="1.5Fin"/>
    <x v="1"/>
    <n v="59.315963337771507"/>
    <x v="1"/>
    <n v="6"/>
    <x v="1"/>
    <n v="1925"/>
    <n v="1"/>
    <m/>
    <n v="1950"/>
    <n v="1"/>
    <n v="1026"/>
    <s v="no"/>
    <x v="0"/>
    <n v="1133"/>
    <s v="no"/>
    <n v="687"/>
    <s v="no"/>
    <s v="2 Floors"/>
    <n v="1"/>
    <n v="1820"/>
    <x v="0"/>
    <x v="0"/>
    <n v="1"/>
    <n v="0"/>
    <n v="2"/>
    <n v="0"/>
    <n v="3"/>
    <x v="0"/>
    <n v="8"/>
    <x v="0"/>
    <s v="TA"/>
    <x v="1"/>
    <n v="1"/>
    <s v="Less"/>
    <n v="240"/>
    <x v="0"/>
    <x v="1"/>
    <n v="0"/>
    <n v="64.652143359100492"/>
    <x v="1"/>
    <n v="184000"/>
    <n v="2846"/>
    <s v="no"/>
  </r>
  <r>
    <x v="498"/>
    <s v="Norm"/>
    <s v="Norm"/>
    <x v="0"/>
    <n v="5"/>
    <x v="1"/>
    <s v="1Story"/>
    <x v="1"/>
    <n v="69.182127006168557"/>
    <x v="1"/>
    <n v="7"/>
    <x v="1"/>
    <n v="1967"/>
    <n v="0"/>
    <m/>
    <n v="2004"/>
    <n v="0"/>
    <n v="864"/>
    <s v="no"/>
    <x v="0"/>
    <n v="899"/>
    <s v="no"/>
    <n v="0"/>
    <s v="no"/>
    <s v="1 Floor"/>
    <n v="1"/>
    <n v="899"/>
    <x v="0"/>
    <x v="1"/>
    <n v="0"/>
    <n v="0"/>
    <n v="1"/>
    <n v="0"/>
    <n v="1"/>
    <x v="1"/>
    <n v="5"/>
    <x v="1"/>
    <s v="Gd"/>
    <x v="0"/>
    <n v="1"/>
    <s v="Less"/>
    <n v="288"/>
    <x v="0"/>
    <x v="1"/>
    <n v="0"/>
    <n v="73.737946681792394"/>
    <x v="0"/>
    <n v="130000"/>
    <n v="1763"/>
    <s v="no"/>
  </r>
  <r>
    <x v="499"/>
    <s v="Norm"/>
    <s v="Norm"/>
    <x v="0"/>
    <n v="5"/>
    <x v="1"/>
    <s v="1Story"/>
    <x v="1"/>
    <n v="69.182127006168557"/>
    <x v="1"/>
    <n v="7"/>
    <x v="1"/>
    <n v="1958"/>
    <n v="0"/>
    <m/>
    <n v="1985"/>
    <n v="0"/>
    <n v="912"/>
    <s v="no"/>
    <x v="0"/>
    <n v="912"/>
    <s v="no"/>
    <n v="0"/>
    <s v="no"/>
    <s v="1 Floor"/>
    <n v="0"/>
    <n v="912"/>
    <x v="0"/>
    <x v="1"/>
    <n v="0"/>
    <n v="1"/>
    <n v="1"/>
    <n v="0"/>
    <n v="2"/>
    <x v="1"/>
    <n v="5"/>
    <x v="1"/>
    <s v="TA"/>
    <x v="1"/>
    <n v="1"/>
    <s v="Less"/>
    <n v="297"/>
    <x v="0"/>
    <x v="1"/>
    <n v="0"/>
    <n v="65.78947368421052"/>
    <x v="1"/>
    <n v="120000"/>
    <n v="1824"/>
    <s v="no"/>
  </r>
  <r>
    <x v="500"/>
    <s v="Norm"/>
    <s v="Norm"/>
    <x v="4"/>
    <n v="6"/>
    <x v="1"/>
    <s v="2Story"/>
    <x v="0"/>
    <n v="75.988545402704759"/>
    <x v="0"/>
    <n v="5"/>
    <x v="0"/>
    <n v="1973"/>
    <n v="0"/>
    <m/>
    <n v="1973"/>
    <n v="0"/>
    <n v="672"/>
    <s v="no"/>
    <x v="0"/>
    <n v="672"/>
    <s v="no"/>
    <n v="546"/>
    <s v="no"/>
    <s v="2 Floors"/>
    <n v="1"/>
    <n v="1218"/>
    <x v="0"/>
    <x v="1"/>
    <n v="0"/>
    <n v="0"/>
    <n v="1"/>
    <n v="1"/>
    <n v="2"/>
    <x v="1"/>
    <n v="7"/>
    <x v="0"/>
    <s v="TA"/>
    <x v="1"/>
    <n v="1"/>
    <s v="Less"/>
    <n v="264"/>
    <x v="0"/>
    <x v="1"/>
    <n v="0"/>
    <n v="59.788359788359791"/>
    <x v="1"/>
    <n v="113000"/>
    <n v="1890"/>
    <s v="no"/>
  </r>
  <r>
    <x v="501"/>
    <s v="Norm"/>
    <s v="Norm"/>
    <x v="0"/>
    <n v="7"/>
    <x v="0"/>
    <s v="2Story"/>
    <x v="0"/>
    <n v="75.988545402704759"/>
    <x v="0"/>
    <n v="5"/>
    <x v="0"/>
    <n v="2005"/>
    <n v="0"/>
    <m/>
    <n v="2005"/>
    <n v="0"/>
    <n v="866"/>
    <s v="no"/>
    <x v="0"/>
    <n v="866"/>
    <s v="no"/>
    <n v="902"/>
    <s v="no"/>
    <s v="2 Floors"/>
    <n v="0"/>
    <n v="1768"/>
    <x v="0"/>
    <x v="0"/>
    <n v="0"/>
    <n v="0"/>
    <n v="2"/>
    <n v="1"/>
    <n v="3"/>
    <x v="0"/>
    <n v="7"/>
    <x v="0"/>
    <s v="Gd"/>
    <x v="0"/>
    <n v="2"/>
    <s v="More"/>
    <n v="603"/>
    <x v="0"/>
    <x v="0"/>
    <n v="0"/>
    <n v="86.066818526955203"/>
    <x v="0"/>
    <n v="226700"/>
    <n v="2634"/>
    <s v="no"/>
  </r>
  <r>
    <x v="502"/>
    <s v="Feedr"/>
    <s v="Norm"/>
    <x v="0"/>
    <n v="5"/>
    <x v="1"/>
    <s v="1Story"/>
    <x v="1"/>
    <n v="69.182127006168557"/>
    <x v="1"/>
    <n v="7"/>
    <x v="1"/>
    <n v="1965"/>
    <n v="0"/>
    <m/>
    <n v="1965"/>
    <n v="0"/>
    <n v="1214"/>
    <s v="no"/>
    <x v="1"/>
    <n v="1214"/>
    <s v="no"/>
    <n v="0"/>
    <s v="no"/>
    <s v="1 Floor"/>
    <n v="0"/>
    <n v="1214"/>
    <x v="0"/>
    <x v="1"/>
    <n v="1"/>
    <n v="0"/>
    <n v="1"/>
    <n v="0"/>
    <n v="2"/>
    <x v="1"/>
    <n v="6"/>
    <x v="0"/>
    <s v="TA"/>
    <x v="1"/>
    <n v="2"/>
    <s v="More"/>
    <n v="461"/>
    <x v="0"/>
    <x v="1"/>
    <n v="0"/>
    <n v="57.660626029654033"/>
    <x v="1"/>
    <n v="140000"/>
    <n v="2428"/>
    <s v="no"/>
  </r>
  <r>
    <x v="503"/>
    <s v="Norm"/>
    <s v="Norm"/>
    <x v="0"/>
    <n v="7"/>
    <x v="0"/>
    <s v="1Story"/>
    <x v="1"/>
    <n v="69.182127006168557"/>
    <x v="1"/>
    <n v="8"/>
    <x v="1"/>
    <n v="1959"/>
    <n v="0"/>
    <m/>
    <n v="1997"/>
    <n v="0"/>
    <n v="1501"/>
    <s v="no"/>
    <x v="1"/>
    <n v="1801"/>
    <s v="no"/>
    <n v="0"/>
    <s v="no"/>
    <s v="1 Floor"/>
    <n v="0"/>
    <n v="1801"/>
    <x v="0"/>
    <x v="0"/>
    <n v="1"/>
    <n v="0"/>
    <n v="2"/>
    <n v="0"/>
    <n v="3"/>
    <x v="0"/>
    <n v="6"/>
    <x v="0"/>
    <s v="TA"/>
    <x v="1"/>
    <n v="2"/>
    <s v="More"/>
    <n v="484"/>
    <x v="0"/>
    <x v="0"/>
    <n v="2"/>
    <n v="87.522713506965474"/>
    <x v="0"/>
    <n v="289000"/>
    <n v="3302"/>
    <s v="no"/>
  </r>
  <r>
    <x v="504"/>
    <s v="Norm"/>
    <s v="Norm"/>
    <x v="3"/>
    <n v="6"/>
    <x v="1"/>
    <s v="2Story"/>
    <x v="0"/>
    <n v="75.988545402704759"/>
    <x v="0"/>
    <n v="5"/>
    <x v="0"/>
    <n v="1974"/>
    <n v="0"/>
    <m/>
    <n v="1974"/>
    <n v="0"/>
    <n v="855"/>
    <s v="no"/>
    <x v="0"/>
    <n v="855"/>
    <s v="no"/>
    <n v="467"/>
    <s v="no"/>
    <s v="2 Floors"/>
    <n v="0"/>
    <n v="1322"/>
    <x v="0"/>
    <x v="1"/>
    <n v="0"/>
    <n v="1"/>
    <n v="2"/>
    <n v="1"/>
    <n v="4"/>
    <x v="0"/>
    <n v="6"/>
    <x v="0"/>
    <s v="TA"/>
    <x v="1"/>
    <n v="2"/>
    <s v="More"/>
    <n v="440"/>
    <x v="0"/>
    <x v="1"/>
    <n v="1"/>
    <n v="67.524115755627008"/>
    <x v="1"/>
    <n v="147000"/>
    <n v="2177"/>
    <s v="no"/>
  </r>
  <r>
    <x v="505"/>
    <s v="Artery"/>
    <s v="Norm"/>
    <x v="2"/>
    <n v="5"/>
    <x v="1"/>
    <s v="2Story"/>
    <x v="0"/>
    <n v="75.988545402704759"/>
    <x v="0"/>
    <n v="5"/>
    <x v="0"/>
    <n v="1952"/>
    <n v="1"/>
    <m/>
    <n v="1952"/>
    <n v="1"/>
    <n v="960"/>
    <s v="no"/>
    <x v="0"/>
    <n v="960"/>
    <s v="no"/>
    <n v="1000"/>
    <s v="no"/>
    <s v="2 Floors"/>
    <n v="0"/>
    <n v="1960"/>
    <x v="0"/>
    <x v="0"/>
    <n v="0"/>
    <n v="0"/>
    <n v="2"/>
    <n v="0"/>
    <n v="2"/>
    <x v="1"/>
    <n v="10"/>
    <x v="0"/>
    <s v="TA"/>
    <x v="1"/>
    <n v="2"/>
    <s v="More"/>
    <n v="400"/>
    <x v="0"/>
    <x v="1"/>
    <n v="0"/>
    <n v="42.636986301369866"/>
    <x v="1"/>
    <n v="124500"/>
    <n v="2920"/>
    <s v="no"/>
  </r>
  <r>
    <x v="506"/>
    <s v="Norm"/>
    <s v="Norm"/>
    <x v="0"/>
    <n v="8"/>
    <x v="0"/>
    <s v="2Story"/>
    <x v="0"/>
    <n v="75.988545402704759"/>
    <x v="0"/>
    <n v="5"/>
    <x v="0"/>
    <n v="1993"/>
    <n v="0"/>
    <m/>
    <n v="1994"/>
    <n v="0"/>
    <n v="777"/>
    <s v="no"/>
    <x v="0"/>
    <n v="1065"/>
    <s v="no"/>
    <n v="846"/>
    <s v="no"/>
    <s v="2 Floors"/>
    <n v="0"/>
    <n v="1911"/>
    <x v="0"/>
    <x v="0"/>
    <n v="0"/>
    <n v="0"/>
    <n v="2"/>
    <n v="1"/>
    <n v="3"/>
    <x v="0"/>
    <n v="8"/>
    <x v="0"/>
    <s v="Gd"/>
    <x v="0"/>
    <n v="2"/>
    <s v="More"/>
    <n v="471"/>
    <x v="0"/>
    <x v="1"/>
    <n v="1"/>
    <n v="79.985119047619051"/>
    <x v="0"/>
    <n v="215000"/>
    <n v="2688"/>
    <s v="no"/>
  </r>
  <r>
    <x v="507"/>
    <s v="Norm"/>
    <s v="Norm"/>
    <x v="0"/>
    <n v="6"/>
    <x v="1"/>
    <s v="1Story"/>
    <x v="1"/>
    <n v="69.182127006168557"/>
    <x v="1"/>
    <n v="5"/>
    <x v="0"/>
    <n v="2009"/>
    <n v="0"/>
    <m/>
    <n v="2009"/>
    <n v="0"/>
    <n v="1218"/>
    <s v="no"/>
    <x v="1"/>
    <n v="1218"/>
    <s v="no"/>
    <n v="0"/>
    <s v="no"/>
    <s v="1 Floor"/>
    <n v="0"/>
    <n v="1218"/>
    <x v="0"/>
    <x v="1"/>
    <n v="0"/>
    <n v="0"/>
    <n v="2"/>
    <n v="0"/>
    <n v="2"/>
    <x v="1"/>
    <n v="4"/>
    <x v="1"/>
    <s v="Gd"/>
    <x v="0"/>
    <n v="2"/>
    <s v="More"/>
    <n v="676"/>
    <x v="0"/>
    <x v="0"/>
    <n v="0"/>
    <n v="85.509031198686372"/>
    <x v="0"/>
    <n v="208300"/>
    <n v="2436"/>
    <s v="no"/>
  </r>
  <r>
    <x v="508"/>
    <s v="Norm"/>
    <s v="Norm"/>
    <x v="0"/>
    <n v="7"/>
    <x v="0"/>
    <s v="2Story"/>
    <x v="0"/>
    <n v="75.988545402704759"/>
    <x v="0"/>
    <n v="9"/>
    <x v="1"/>
    <n v="1928"/>
    <n v="1"/>
    <m/>
    <n v="2005"/>
    <n v="0"/>
    <n v="689"/>
    <s v="no"/>
    <x v="0"/>
    <n v="689"/>
    <s v="no"/>
    <n v="689"/>
    <s v="no"/>
    <s v="2 Floors"/>
    <n v="1"/>
    <n v="1378"/>
    <x v="0"/>
    <x v="1"/>
    <n v="0"/>
    <n v="0"/>
    <n v="2"/>
    <n v="0"/>
    <n v="2"/>
    <x v="1"/>
    <n v="7"/>
    <x v="0"/>
    <s v="Gd"/>
    <x v="0"/>
    <n v="2"/>
    <s v="More"/>
    <n v="360"/>
    <x v="0"/>
    <x v="1"/>
    <n v="1"/>
    <n v="77.89066279632317"/>
    <x v="0"/>
    <n v="161000"/>
    <n v="2067"/>
    <s v="no"/>
  </r>
  <r>
    <x v="509"/>
    <s v="Norm"/>
    <s v="Norm"/>
    <x v="0"/>
    <n v="5"/>
    <x v="1"/>
    <s v="1Story"/>
    <x v="1"/>
    <n v="69.182127006168557"/>
    <x v="1"/>
    <n v="6"/>
    <x v="1"/>
    <n v="1959"/>
    <n v="0"/>
    <m/>
    <n v="1959"/>
    <n v="1"/>
    <n v="1041"/>
    <s v="no"/>
    <x v="0"/>
    <n v="1041"/>
    <s v="no"/>
    <n v="0"/>
    <s v="no"/>
    <s v="1 Floor"/>
    <n v="1"/>
    <n v="1041"/>
    <x v="0"/>
    <x v="1"/>
    <n v="1"/>
    <n v="0"/>
    <n v="1"/>
    <n v="0"/>
    <n v="2"/>
    <x v="1"/>
    <n v="6"/>
    <x v="0"/>
    <s v="TA"/>
    <x v="1"/>
    <n v="1"/>
    <s v="Less"/>
    <n v="270"/>
    <x v="0"/>
    <x v="1"/>
    <n v="0"/>
    <n v="59.798270893371757"/>
    <x v="1"/>
    <n v="124500"/>
    <n v="2082"/>
    <s v="no"/>
  </r>
  <r>
    <x v="510"/>
    <s v="Norm"/>
    <s v="Norm"/>
    <x v="0"/>
    <n v="5"/>
    <x v="1"/>
    <s v="1Story"/>
    <x v="1"/>
    <n v="69.182127006168557"/>
    <x v="1"/>
    <n v="7"/>
    <x v="1"/>
    <n v="1951"/>
    <n v="1"/>
    <m/>
    <n v="2000"/>
    <n v="0"/>
    <n v="1008"/>
    <s v="no"/>
    <x v="0"/>
    <n v="1363"/>
    <s v="no"/>
    <n v="0"/>
    <s v="no"/>
    <s v="1 Floor"/>
    <n v="1"/>
    <n v="1363"/>
    <x v="0"/>
    <x v="1"/>
    <n v="1"/>
    <n v="0"/>
    <n v="1"/>
    <n v="0"/>
    <n v="2"/>
    <x v="1"/>
    <n v="6"/>
    <x v="0"/>
    <s v="TA"/>
    <x v="1"/>
    <n v="1"/>
    <s v="Less"/>
    <n v="288"/>
    <x v="0"/>
    <x v="1"/>
    <n v="2"/>
    <n v="69.548713622943907"/>
    <x v="1"/>
    <n v="164900"/>
    <n v="2371"/>
    <s v="no"/>
  </r>
  <r>
    <x v="511"/>
    <s v="Norm"/>
    <s v="Norm"/>
    <x v="3"/>
    <n v="7"/>
    <x v="0"/>
    <s v="1Story"/>
    <x v="1"/>
    <n v="69.182127006168557"/>
    <x v="1"/>
    <n v="5"/>
    <x v="0"/>
    <n v="2005"/>
    <n v="0"/>
    <m/>
    <n v="2006"/>
    <n v="0"/>
    <n v="1368"/>
    <s v="no"/>
    <x v="1"/>
    <n v="1368"/>
    <s v="no"/>
    <n v="0"/>
    <s v="no"/>
    <s v="1 Floor"/>
    <n v="1"/>
    <n v="1368"/>
    <x v="0"/>
    <x v="1"/>
    <n v="0"/>
    <n v="0"/>
    <n v="2"/>
    <n v="0"/>
    <n v="2"/>
    <x v="1"/>
    <n v="6"/>
    <x v="0"/>
    <s v="Gd"/>
    <x v="0"/>
    <n v="2"/>
    <s v="More"/>
    <n v="474"/>
    <x v="0"/>
    <x v="0"/>
    <n v="1"/>
    <n v="74.073464912280699"/>
    <x v="0"/>
    <n v="202665"/>
    <n v="2736"/>
    <s v="no"/>
  </r>
  <r>
    <x v="512"/>
    <s v="Feedr"/>
    <s v="Norm"/>
    <x v="0"/>
    <n v="5"/>
    <x v="1"/>
    <s v="1Story"/>
    <x v="1"/>
    <n v="69.182127006168557"/>
    <x v="1"/>
    <n v="5"/>
    <x v="0"/>
    <n v="1958"/>
    <n v="0"/>
    <m/>
    <n v="1958"/>
    <n v="1"/>
    <n v="864"/>
    <s v="no"/>
    <x v="0"/>
    <n v="864"/>
    <s v="no"/>
    <n v="0"/>
    <s v="no"/>
    <s v="1 Floor"/>
    <n v="1"/>
    <n v="864"/>
    <x v="0"/>
    <x v="1"/>
    <n v="1"/>
    <n v="0"/>
    <n v="1"/>
    <n v="0"/>
    <n v="2"/>
    <x v="1"/>
    <n v="5"/>
    <x v="1"/>
    <s v="TA"/>
    <x v="1"/>
    <n v="2"/>
    <s v="More"/>
    <n v="624"/>
    <x v="0"/>
    <x v="0"/>
    <n v="0"/>
    <n v="75.173611111111114"/>
    <x v="0"/>
    <n v="129900"/>
    <n v="1728"/>
    <s v="no"/>
  </r>
  <r>
    <x v="513"/>
    <s v="Norm"/>
    <s v="Norm"/>
    <x v="0"/>
    <n v="6"/>
    <x v="1"/>
    <s v="1Story"/>
    <x v="1"/>
    <n v="69.182127006168557"/>
    <x v="1"/>
    <n v="5"/>
    <x v="0"/>
    <n v="1983"/>
    <n v="0"/>
    <m/>
    <n v="1983"/>
    <n v="0"/>
    <n v="1084"/>
    <s v="no"/>
    <x v="1"/>
    <n v="1080"/>
    <s v="no"/>
    <n v="0"/>
    <s v="no"/>
    <s v="1 Floor"/>
    <n v="0"/>
    <n v="1080"/>
    <x v="0"/>
    <x v="1"/>
    <n v="0"/>
    <n v="0"/>
    <n v="1"/>
    <n v="1"/>
    <n v="2"/>
    <x v="1"/>
    <n v="5"/>
    <x v="1"/>
    <s v="TA"/>
    <x v="1"/>
    <n v="2"/>
    <s v="More"/>
    <n v="484"/>
    <x v="0"/>
    <x v="0"/>
    <n v="0"/>
    <n v="61.922365988909426"/>
    <x v="1"/>
    <n v="134000"/>
    <n v="2164"/>
    <s v="no"/>
  </r>
  <r>
    <x v="514"/>
    <s v="Norm"/>
    <s v="Norm"/>
    <x v="0"/>
    <n v="5"/>
    <x v="1"/>
    <s v="1.5Unf"/>
    <x v="1"/>
    <n v="64.474868918559224"/>
    <x v="1"/>
    <n v="5"/>
    <x v="0"/>
    <n v="1926"/>
    <n v="1"/>
    <m/>
    <n v="1950"/>
    <n v="1"/>
    <n v="768"/>
    <s v="no"/>
    <x v="0"/>
    <n v="789"/>
    <s v="no"/>
    <n v="0"/>
    <s v="no"/>
    <s v="1 Floor"/>
    <n v="1"/>
    <n v="789"/>
    <x v="0"/>
    <x v="1"/>
    <n v="0"/>
    <n v="0"/>
    <n v="1"/>
    <n v="0"/>
    <n v="1"/>
    <x v="1"/>
    <n v="5"/>
    <x v="1"/>
    <s v="TA"/>
    <x v="1"/>
    <n v="1"/>
    <s v="Less"/>
    <n v="200"/>
    <x v="0"/>
    <x v="1"/>
    <n v="0"/>
    <n v="61.978163134232496"/>
    <x v="1"/>
    <n v="96500"/>
    <n v="1557"/>
    <s v="no"/>
  </r>
  <r>
    <x v="515"/>
    <s v="Norm"/>
    <s v="Norm"/>
    <x v="0"/>
    <n v="10"/>
    <x v="0"/>
    <s v="1Story"/>
    <x v="1"/>
    <n v="69.182127006168557"/>
    <x v="1"/>
    <n v="5"/>
    <x v="0"/>
    <n v="2009"/>
    <n v="0"/>
    <m/>
    <n v="2009"/>
    <n v="0"/>
    <n v="2006"/>
    <s v="no"/>
    <x v="1"/>
    <n v="2020"/>
    <s v="no"/>
    <n v="0"/>
    <s v="no"/>
    <s v="1 Floor"/>
    <n v="1"/>
    <n v="2020"/>
    <x v="0"/>
    <x v="0"/>
    <n v="1"/>
    <n v="0"/>
    <n v="2"/>
    <n v="1"/>
    <n v="4"/>
    <x v="0"/>
    <n v="9"/>
    <x v="0"/>
    <s v="Ex"/>
    <x v="0"/>
    <n v="3"/>
    <s v="More"/>
    <n v="900"/>
    <x v="0"/>
    <x v="0"/>
    <n v="1"/>
    <n v="100.06482861400895"/>
    <x v="0"/>
    <n v="402861"/>
    <n v="4026"/>
    <s v="no"/>
  </r>
  <r>
    <x v="516"/>
    <s v="Norm"/>
    <s v="Norm"/>
    <x v="0"/>
    <n v="6"/>
    <x v="1"/>
    <s v="SLvl"/>
    <x v="2"/>
    <n v="74.693515888638117"/>
    <x v="0"/>
    <n v="6"/>
    <x v="1"/>
    <n v="1972"/>
    <n v="0"/>
    <m/>
    <n v="1972"/>
    <n v="0"/>
    <n v="689"/>
    <s v="no"/>
    <x v="0"/>
    <n v="1378"/>
    <s v="no"/>
    <n v="741"/>
    <s v="no"/>
    <s v="2 Floors"/>
    <n v="1"/>
    <n v="2119"/>
    <x v="0"/>
    <x v="0"/>
    <n v="0"/>
    <n v="0"/>
    <n v="2"/>
    <n v="1"/>
    <n v="3"/>
    <x v="0"/>
    <n v="7"/>
    <x v="0"/>
    <s v="TA"/>
    <x v="1"/>
    <n v="2"/>
    <s v="More"/>
    <n v="583"/>
    <x v="0"/>
    <x v="0"/>
    <n v="1"/>
    <n v="56.267806267806264"/>
    <x v="1"/>
    <n v="158000"/>
    <n v="2808"/>
    <s v="no"/>
  </r>
  <r>
    <x v="517"/>
    <s v="Norm"/>
    <s v="Norm"/>
    <x v="0"/>
    <n v="7"/>
    <x v="0"/>
    <s v="2Story"/>
    <x v="0"/>
    <n v="75.988545402704759"/>
    <x v="0"/>
    <n v="5"/>
    <x v="0"/>
    <n v="1996"/>
    <n v="0"/>
    <m/>
    <n v="1997"/>
    <n v="0"/>
    <n v="1264"/>
    <s v="no"/>
    <x v="1"/>
    <n v="1277"/>
    <s v="no"/>
    <n v="1067"/>
    <s v="no"/>
    <s v="2 Floors"/>
    <n v="0"/>
    <n v="2344"/>
    <x v="0"/>
    <x v="0"/>
    <n v="0"/>
    <n v="0"/>
    <n v="2"/>
    <n v="1"/>
    <n v="3"/>
    <x v="0"/>
    <n v="7"/>
    <x v="0"/>
    <s v="Gd"/>
    <x v="0"/>
    <n v="3"/>
    <s v="More"/>
    <n v="889"/>
    <x v="0"/>
    <x v="0"/>
    <n v="1"/>
    <n v="73.447893569844794"/>
    <x v="0"/>
    <n v="265000"/>
    <n v="3608"/>
    <s v="no"/>
  </r>
  <r>
    <x v="518"/>
    <s v="Norm"/>
    <s v="Norm"/>
    <x v="0"/>
    <n v="6"/>
    <x v="1"/>
    <s v="2Story"/>
    <x v="0"/>
    <n v="75.988545402704759"/>
    <x v="0"/>
    <n v="5"/>
    <x v="0"/>
    <n v="1998"/>
    <n v="0"/>
    <m/>
    <n v="1998"/>
    <n v="0"/>
    <n v="794"/>
    <s v="no"/>
    <x v="0"/>
    <n v="882"/>
    <s v="no"/>
    <n v="914"/>
    <s v="no"/>
    <s v="2 Floors"/>
    <n v="0"/>
    <n v="1796"/>
    <x v="0"/>
    <x v="0"/>
    <n v="1"/>
    <n v="0"/>
    <n v="2"/>
    <n v="1"/>
    <n v="4"/>
    <x v="0"/>
    <n v="7"/>
    <x v="0"/>
    <s v="TA"/>
    <x v="1"/>
    <n v="2"/>
    <s v="More"/>
    <n v="546"/>
    <x v="0"/>
    <x v="0"/>
    <n v="0"/>
    <n v="81.467181467181462"/>
    <x v="0"/>
    <n v="211000"/>
    <n v="2590"/>
    <s v="no"/>
  </r>
  <r>
    <x v="519"/>
    <s v="Norm"/>
    <s v="Norm"/>
    <x v="0"/>
    <n v="7"/>
    <x v="0"/>
    <s v="2Story"/>
    <x v="0"/>
    <n v="75.988545402704759"/>
    <x v="0"/>
    <n v="9"/>
    <x v="1"/>
    <n v="1926"/>
    <n v="1"/>
    <m/>
    <n v="2004"/>
    <n v="0"/>
    <n v="1276"/>
    <s v="no"/>
    <x v="1"/>
    <n v="1276"/>
    <s v="no"/>
    <n v="804"/>
    <s v="no"/>
    <s v="2 Floors"/>
    <n v="1"/>
    <n v="2080"/>
    <x v="0"/>
    <x v="0"/>
    <n v="0"/>
    <n v="0"/>
    <n v="1"/>
    <n v="1"/>
    <n v="2"/>
    <x v="1"/>
    <n v="9"/>
    <x v="0"/>
    <s v="Gd"/>
    <x v="0"/>
    <n v="1"/>
    <s v="Less"/>
    <n v="282"/>
    <x v="0"/>
    <x v="1"/>
    <n v="2"/>
    <n v="69.725864123957095"/>
    <x v="1"/>
    <n v="234000"/>
    <n v="3356"/>
    <s v="no"/>
  </r>
  <r>
    <x v="520"/>
    <s v="Norm"/>
    <s v="Norm"/>
    <x v="1"/>
    <n v="4"/>
    <x v="1"/>
    <s v="2Story"/>
    <x v="0"/>
    <n v="75.988545402704759"/>
    <x v="0"/>
    <n v="7"/>
    <x v="1"/>
    <n v="1900"/>
    <n v="1"/>
    <m/>
    <n v="2000"/>
    <n v="0"/>
    <n v="0"/>
    <s v="yes"/>
    <x v="0"/>
    <n v="694"/>
    <s v="no"/>
    <n v="600"/>
    <s v="no"/>
    <s v="2 Floors"/>
    <n v="0"/>
    <n v="1294"/>
    <x v="0"/>
    <x v="1"/>
    <n v="0"/>
    <n v="0"/>
    <n v="2"/>
    <n v="0"/>
    <n v="2"/>
    <x v="1"/>
    <n v="7"/>
    <x v="0"/>
    <s v="TA"/>
    <x v="1"/>
    <n v="0"/>
    <s v="Less"/>
    <n v="0"/>
    <x v="0"/>
    <x v="1"/>
    <n v="0"/>
    <n v="82.109737248840801"/>
    <x v="0"/>
    <n v="106250"/>
    <n v="1294"/>
    <s v="no"/>
  </r>
  <r>
    <x v="521"/>
    <s v="Feedr"/>
    <s v="Norm"/>
    <x v="0"/>
    <n v="6"/>
    <x v="1"/>
    <s v="1Story"/>
    <x v="1"/>
    <n v="69.182127006168557"/>
    <x v="1"/>
    <n v="6"/>
    <x v="1"/>
    <n v="1957"/>
    <n v="0"/>
    <m/>
    <n v="1957"/>
    <n v="1"/>
    <n v="1244"/>
    <s v="no"/>
    <x v="1"/>
    <n v="1244"/>
    <s v="no"/>
    <n v="0"/>
    <s v="no"/>
    <s v="1 Floor"/>
    <n v="0"/>
    <n v="1244"/>
    <x v="0"/>
    <x v="1"/>
    <n v="0"/>
    <n v="0"/>
    <n v="1"/>
    <n v="1"/>
    <n v="2"/>
    <x v="1"/>
    <n v="6"/>
    <x v="0"/>
    <s v="TA"/>
    <x v="1"/>
    <n v="1"/>
    <s v="Less"/>
    <n v="336"/>
    <x v="0"/>
    <x v="1"/>
    <n v="2"/>
    <n v="60.289389067524112"/>
    <x v="1"/>
    <n v="150000"/>
    <n v="2488"/>
    <s v="no"/>
  </r>
  <r>
    <x v="522"/>
    <s v="Feedr"/>
    <s v="Norm"/>
    <x v="0"/>
    <n v="6"/>
    <x v="1"/>
    <s v="1.5Fin"/>
    <x v="1"/>
    <n v="59.315963337771507"/>
    <x v="1"/>
    <n v="7"/>
    <x v="1"/>
    <n v="1947"/>
    <n v="1"/>
    <m/>
    <n v="1950"/>
    <n v="1"/>
    <n v="1004"/>
    <s v="no"/>
    <x v="0"/>
    <n v="1004"/>
    <s v="no"/>
    <n v="660"/>
    <s v="no"/>
    <s v="2 Floors"/>
    <n v="0"/>
    <n v="1664"/>
    <x v="0"/>
    <x v="0"/>
    <n v="0"/>
    <n v="0"/>
    <n v="2"/>
    <n v="0"/>
    <n v="2"/>
    <x v="1"/>
    <n v="7"/>
    <x v="0"/>
    <s v="TA"/>
    <x v="1"/>
    <n v="2"/>
    <s v="More"/>
    <n v="420"/>
    <x v="0"/>
    <x v="1"/>
    <n v="2"/>
    <n v="59.595202398800602"/>
    <x v="1"/>
    <n v="159000"/>
    <n v="2668"/>
    <s v="no"/>
  </r>
  <r>
    <x v="523"/>
    <s v="PosN"/>
    <s v="PosN"/>
    <x v="0"/>
    <n v="10"/>
    <x v="0"/>
    <s v="2Story"/>
    <x v="0"/>
    <n v="75.988545402704759"/>
    <x v="0"/>
    <n v="5"/>
    <x v="0"/>
    <n v="2007"/>
    <n v="0"/>
    <m/>
    <n v="2008"/>
    <n v="0"/>
    <n v="3138"/>
    <s v="yes"/>
    <x v="1"/>
    <n v="3138"/>
    <s v="yes"/>
    <n v="1538"/>
    <s v="no"/>
    <s v="2 Floors"/>
    <n v="1"/>
    <n v="4676"/>
    <x v="1"/>
    <x v="0"/>
    <n v="1"/>
    <n v="0"/>
    <n v="3"/>
    <n v="1"/>
    <n v="5"/>
    <x v="0"/>
    <n v="11"/>
    <x v="0"/>
    <s v="Ex"/>
    <x v="0"/>
    <n v="3"/>
    <s v="More"/>
    <n v="884"/>
    <x v="0"/>
    <x v="0"/>
    <n v="1"/>
    <n v="23.643460455592525"/>
    <x v="1"/>
    <n v="184750"/>
    <n v="7814"/>
    <s v="yes"/>
  </r>
  <r>
    <x v="524"/>
    <s v="Norm"/>
    <s v="Norm"/>
    <x v="0"/>
    <n v="7"/>
    <x v="0"/>
    <s v="2Story"/>
    <x v="0"/>
    <n v="75.988545402704759"/>
    <x v="0"/>
    <n v="5"/>
    <x v="0"/>
    <n v="1996"/>
    <n v="0"/>
    <m/>
    <n v="1997"/>
    <n v="0"/>
    <n v="1379"/>
    <s v="no"/>
    <x v="1"/>
    <n v="1383"/>
    <s v="no"/>
    <n v="1015"/>
    <s v="no"/>
    <s v="2 Floors"/>
    <n v="0"/>
    <n v="2398"/>
    <x v="0"/>
    <x v="0"/>
    <n v="1"/>
    <n v="0"/>
    <n v="2"/>
    <n v="1"/>
    <n v="4"/>
    <x v="0"/>
    <n v="8"/>
    <x v="0"/>
    <s v="Gd"/>
    <x v="0"/>
    <n v="3"/>
    <s v="More"/>
    <n v="834"/>
    <x v="0"/>
    <x v="0"/>
    <n v="1"/>
    <n v="83.598093725178714"/>
    <x v="0"/>
    <n v="315750"/>
    <n v="3777"/>
    <s v="no"/>
  </r>
  <r>
    <x v="525"/>
    <s v="Norm"/>
    <s v="Norm"/>
    <x v="0"/>
    <n v="7"/>
    <x v="0"/>
    <s v="1Story"/>
    <x v="1"/>
    <n v="69.182127006168557"/>
    <x v="1"/>
    <n v="5"/>
    <x v="0"/>
    <n v="2005"/>
    <n v="0"/>
    <m/>
    <n v="2005"/>
    <n v="0"/>
    <n v="1257"/>
    <s v="no"/>
    <x v="1"/>
    <n v="1266"/>
    <s v="no"/>
    <n v="0"/>
    <s v="no"/>
    <s v="1 Floor"/>
    <n v="0"/>
    <n v="1266"/>
    <x v="0"/>
    <x v="1"/>
    <n v="0"/>
    <n v="0"/>
    <n v="2"/>
    <n v="0"/>
    <n v="2"/>
    <x v="1"/>
    <n v="6"/>
    <x v="0"/>
    <s v="Gd"/>
    <x v="0"/>
    <n v="2"/>
    <s v="More"/>
    <n v="453"/>
    <x v="0"/>
    <x v="1"/>
    <n v="1"/>
    <n v="69.758224336107801"/>
    <x v="1"/>
    <n v="176000"/>
    <n v="2523"/>
    <s v="no"/>
  </r>
  <r>
    <x v="526"/>
    <s v="Norm"/>
    <s v="Norm"/>
    <x v="0"/>
    <n v="5"/>
    <x v="1"/>
    <s v="1Story"/>
    <x v="1"/>
    <n v="69.182127006168557"/>
    <x v="1"/>
    <n v="7"/>
    <x v="1"/>
    <n v="1956"/>
    <n v="0"/>
    <m/>
    <n v="2000"/>
    <n v="0"/>
    <n v="928"/>
    <s v="no"/>
    <x v="0"/>
    <n v="928"/>
    <s v="no"/>
    <n v="0"/>
    <s v="no"/>
    <s v="1 Floor"/>
    <n v="1"/>
    <n v="928"/>
    <x v="0"/>
    <x v="1"/>
    <n v="0"/>
    <n v="0"/>
    <n v="1"/>
    <n v="0"/>
    <n v="1"/>
    <x v="1"/>
    <n v="4"/>
    <x v="1"/>
    <s v="TA"/>
    <x v="1"/>
    <n v="1"/>
    <s v="Less"/>
    <n v="252"/>
    <x v="0"/>
    <x v="1"/>
    <n v="0"/>
    <n v="71.120689655172413"/>
    <x v="0"/>
    <n v="132000"/>
    <n v="1856"/>
    <s v="no"/>
  </r>
  <r>
    <x v="527"/>
    <s v="Norm"/>
    <s v="Norm"/>
    <x v="0"/>
    <n v="9"/>
    <x v="0"/>
    <s v="2Story"/>
    <x v="0"/>
    <n v="75.988545402704759"/>
    <x v="0"/>
    <n v="5"/>
    <x v="0"/>
    <n v="2008"/>
    <n v="0"/>
    <m/>
    <n v="2008"/>
    <n v="0"/>
    <n v="1452"/>
    <s v="no"/>
    <x v="1"/>
    <n v="1476"/>
    <s v="no"/>
    <n v="1237"/>
    <s v="no"/>
    <s v="2 Floors"/>
    <n v="1"/>
    <n v="2713"/>
    <x v="0"/>
    <x v="0"/>
    <n v="1"/>
    <n v="0"/>
    <n v="2"/>
    <n v="1"/>
    <n v="4"/>
    <x v="0"/>
    <n v="11"/>
    <x v="0"/>
    <s v="Ex"/>
    <x v="0"/>
    <n v="3"/>
    <s v="More"/>
    <n v="858"/>
    <x v="0"/>
    <x v="0"/>
    <n v="1"/>
    <n v="107.14549819927971"/>
    <x v="0"/>
    <n v="446261"/>
    <n v="4165"/>
    <s v="no"/>
  </r>
  <r>
    <x v="528"/>
    <s v="Norm"/>
    <s v="Norm"/>
    <x v="0"/>
    <n v="4"/>
    <x v="1"/>
    <s v="1Story"/>
    <x v="1"/>
    <n v="69.182127006168557"/>
    <x v="1"/>
    <n v="7"/>
    <x v="1"/>
    <n v="1920"/>
    <n v="1"/>
    <m/>
    <n v="2002"/>
    <n v="0"/>
    <n v="528"/>
    <s v="no"/>
    <x v="0"/>
    <n v="605"/>
    <s v="no"/>
    <n v="0"/>
    <s v="no"/>
    <s v="1 Floor"/>
    <n v="1"/>
    <n v="605"/>
    <x v="0"/>
    <x v="1"/>
    <n v="1"/>
    <n v="0"/>
    <n v="1"/>
    <n v="0"/>
    <n v="2"/>
    <x v="1"/>
    <n v="5"/>
    <x v="1"/>
    <s v="TA"/>
    <x v="1"/>
    <n v="0"/>
    <s v="Less"/>
    <n v="0"/>
    <x v="0"/>
    <x v="1"/>
    <n v="0"/>
    <n v="75.904677846425415"/>
    <x v="0"/>
    <n v="86000"/>
    <n v="1133"/>
    <s v="no"/>
  </r>
  <r>
    <x v="529"/>
    <s v="Norm"/>
    <s v="Norm"/>
    <x v="0"/>
    <n v="6"/>
    <x v="1"/>
    <s v="1Story"/>
    <x v="1"/>
    <n v="69.182127006168557"/>
    <x v="1"/>
    <n v="3"/>
    <x v="0"/>
    <n v="1957"/>
    <n v="0"/>
    <m/>
    <n v="1975"/>
    <n v="0"/>
    <n v="2035"/>
    <s v="no"/>
    <x v="1"/>
    <n v="2515"/>
    <s v="yes"/>
    <n v="0"/>
    <s v="no"/>
    <s v="1 Floor"/>
    <n v="0"/>
    <n v="2515"/>
    <x v="0"/>
    <x v="0"/>
    <n v="1"/>
    <n v="0"/>
    <n v="3"/>
    <n v="0"/>
    <n v="4"/>
    <x v="0"/>
    <n v="9"/>
    <x v="0"/>
    <s v="TA"/>
    <x v="1"/>
    <n v="2"/>
    <s v="More"/>
    <n v="484"/>
    <x v="0"/>
    <x v="0"/>
    <n v="2"/>
    <n v="44.093186813186811"/>
    <x v="1"/>
    <n v="200624"/>
    <n v="4550"/>
    <s v="yes"/>
  </r>
  <r>
    <x v="530"/>
    <s v="Norm"/>
    <s v="Norm"/>
    <x v="0"/>
    <n v="6"/>
    <x v="1"/>
    <s v="SLvl"/>
    <x v="2"/>
    <n v="74.693515888638117"/>
    <x v="0"/>
    <n v="5"/>
    <x v="0"/>
    <n v="1988"/>
    <n v="0"/>
    <m/>
    <n v="1989"/>
    <n v="0"/>
    <n v="1461"/>
    <s v="no"/>
    <x v="1"/>
    <n v="1509"/>
    <s v="no"/>
    <n v="0"/>
    <s v="no"/>
    <s v="1 Floor"/>
    <n v="0"/>
    <n v="1509"/>
    <x v="0"/>
    <x v="1"/>
    <n v="1"/>
    <n v="0"/>
    <n v="2"/>
    <n v="0"/>
    <n v="3"/>
    <x v="0"/>
    <n v="5"/>
    <x v="1"/>
    <s v="Gd"/>
    <x v="0"/>
    <n v="2"/>
    <s v="More"/>
    <n v="600"/>
    <x v="0"/>
    <x v="0"/>
    <n v="1"/>
    <n v="58.92255892255892"/>
    <x v="1"/>
    <n v="175000"/>
    <n v="2970"/>
    <s v="no"/>
  </r>
  <r>
    <x v="531"/>
    <s v="RRNn"/>
    <s v="Feedr"/>
    <x v="0"/>
    <n v="6"/>
    <x v="1"/>
    <s v="2Story"/>
    <x v="0"/>
    <n v="75.988545402704759"/>
    <x v="0"/>
    <n v="8"/>
    <x v="1"/>
    <n v="1920"/>
    <n v="1"/>
    <m/>
    <n v="1999"/>
    <n v="0"/>
    <n v="611"/>
    <s v="no"/>
    <x v="0"/>
    <n v="751"/>
    <s v="no"/>
    <n v="611"/>
    <s v="no"/>
    <s v="2 Floors"/>
    <n v="0"/>
    <n v="1362"/>
    <x v="0"/>
    <x v="1"/>
    <n v="0"/>
    <n v="0"/>
    <n v="2"/>
    <n v="0"/>
    <n v="2"/>
    <x v="1"/>
    <n v="6"/>
    <x v="0"/>
    <s v="TA"/>
    <x v="1"/>
    <n v="2"/>
    <s v="More"/>
    <n v="502"/>
    <x v="0"/>
    <x v="0"/>
    <n v="0"/>
    <n v="64.87582361885454"/>
    <x v="1"/>
    <n v="128000"/>
    <n v="1973"/>
    <s v="no"/>
  </r>
  <r>
    <x v="532"/>
    <s v="Norm"/>
    <s v="Norm"/>
    <x v="0"/>
    <n v="5"/>
    <x v="1"/>
    <s v="1Story"/>
    <x v="1"/>
    <n v="69.182127006168557"/>
    <x v="1"/>
    <n v="7"/>
    <x v="1"/>
    <n v="1955"/>
    <n v="0"/>
    <m/>
    <n v="2007"/>
    <n v="0"/>
    <n v="0"/>
    <s v="yes"/>
    <x v="0"/>
    <n v="827"/>
    <s v="no"/>
    <n v="0"/>
    <s v="no"/>
    <s v="1 Floor"/>
    <n v="0"/>
    <n v="827"/>
    <x v="0"/>
    <x v="1"/>
    <n v="0"/>
    <n v="0"/>
    <n v="1"/>
    <n v="0"/>
    <n v="1"/>
    <x v="1"/>
    <n v="5"/>
    <x v="1"/>
    <s v="TA"/>
    <x v="1"/>
    <n v="1"/>
    <s v="Less"/>
    <n v="392"/>
    <x v="0"/>
    <x v="1"/>
    <n v="1"/>
    <n v="129.98790810157195"/>
    <x v="0"/>
    <n v="107500"/>
    <n v="827"/>
    <s v="no"/>
  </r>
  <r>
    <x v="533"/>
    <s v="Norm"/>
    <s v="Norm"/>
    <x v="0"/>
    <n v="1"/>
    <x v="1"/>
    <s v="1Story"/>
    <x v="1"/>
    <n v="69.182127006168557"/>
    <x v="1"/>
    <n v="3"/>
    <x v="0"/>
    <n v="1946"/>
    <n v="1"/>
    <m/>
    <n v="1950"/>
    <n v="1"/>
    <n v="0"/>
    <s v="yes"/>
    <x v="0"/>
    <n v="334"/>
    <s v="no"/>
    <n v="0"/>
    <s v="no"/>
    <s v="1 Floor"/>
    <n v="1"/>
    <n v="334"/>
    <x v="0"/>
    <x v="1"/>
    <n v="0"/>
    <n v="0"/>
    <n v="1"/>
    <n v="0"/>
    <n v="1"/>
    <x v="1"/>
    <n v="2"/>
    <x v="1"/>
    <s v="Fa"/>
    <x v="1"/>
    <n v="0"/>
    <s v="Less"/>
    <n v="0"/>
    <x v="0"/>
    <x v="1"/>
    <n v="0"/>
    <n v="117.66467065868264"/>
    <x v="0"/>
    <n v="39300"/>
    <n v="334"/>
    <s v="yes"/>
  </r>
  <r>
    <x v="534"/>
    <s v="Norm"/>
    <s v="Norm"/>
    <x v="0"/>
    <n v="8"/>
    <x v="0"/>
    <s v="2Story"/>
    <x v="0"/>
    <n v="75.988545402704759"/>
    <x v="0"/>
    <n v="5"/>
    <x v="0"/>
    <n v="2004"/>
    <n v="0"/>
    <m/>
    <n v="2004"/>
    <n v="0"/>
    <n v="707"/>
    <s v="no"/>
    <x v="0"/>
    <n v="707"/>
    <s v="no"/>
    <n v="707"/>
    <s v="no"/>
    <s v="2 Floors"/>
    <n v="0"/>
    <n v="1414"/>
    <x v="0"/>
    <x v="1"/>
    <n v="0"/>
    <n v="0"/>
    <n v="2"/>
    <n v="1"/>
    <n v="3"/>
    <x v="0"/>
    <n v="6"/>
    <x v="0"/>
    <s v="Gd"/>
    <x v="0"/>
    <n v="2"/>
    <s v="More"/>
    <n v="403"/>
    <x v="0"/>
    <x v="1"/>
    <n v="1"/>
    <n v="83.922677982083925"/>
    <x v="0"/>
    <n v="178000"/>
    <n v="2121"/>
    <s v="no"/>
  </r>
  <r>
    <x v="535"/>
    <s v="Norm"/>
    <s v="Norm"/>
    <x v="1"/>
    <n v="5"/>
    <x v="1"/>
    <s v="2Story"/>
    <x v="0"/>
    <n v="75.988545402704759"/>
    <x v="0"/>
    <n v="7"/>
    <x v="1"/>
    <n v="1910"/>
    <n v="1"/>
    <m/>
    <n v="1991"/>
    <n v="0"/>
    <n v="1117"/>
    <s v="no"/>
    <x v="1"/>
    <n v="820"/>
    <s v="no"/>
    <n v="527"/>
    <s v="no"/>
    <s v="2 Floors"/>
    <n v="0"/>
    <n v="1347"/>
    <x v="0"/>
    <x v="1"/>
    <n v="1"/>
    <n v="0"/>
    <n v="1"/>
    <n v="0"/>
    <n v="2"/>
    <x v="1"/>
    <n v="5"/>
    <x v="1"/>
    <s v="TA"/>
    <x v="1"/>
    <n v="0"/>
    <s v="Less"/>
    <n v="0"/>
    <x v="0"/>
    <x v="1"/>
    <n v="0"/>
    <n v="43.628246753246756"/>
    <x v="1"/>
    <n v="107500"/>
    <n v="2464"/>
    <s v="no"/>
  </r>
  <r>
    <x v="536"/>
    <s v="Norm"/>
    <s v="Norm"/>
    <x v="0"/>
    <n v="7"/>
    <x v="0"/>
    <s v="2Story"/>
    <x v="0"/>
    <n v="75.988545402704759"/>
    <x v="0"/>
    <n v="5"/>
    <x v="0"/>
    <n v="1998"/>
    <n v="0"/>
    <m/>
    <n v="1999"/>
    <n v="0"/>
    <n v="880"/>
    <s v="no"/>
    <x v="0"/>
    <n v="880"/>
    <s v="no"/>
    <n v="844"/>
    <s v="no"/>
    <s v="2 Floors"/>
    <n v="1"/>
    <n v="1724"/>
    <x v="0"/>
    <x v="0"/>
    <n v="0"/>
    <n v="0"/>
    <n v="2"/>
    <n v="1"/>
    <n v="3"/>
    <x v="0"/>
    <n v="8"/>
    <x v="0"/>
    <s v="Gd"/>
    <x v="0"/>
    <n v="2"/>
    <s v="More"/>
    <n v="527"/>
    <x v="0"/>
    <x v="0"/>
    <n v="0"/>
    <n v="72.196620583717362"/>
    <x v="0"/>
    <n v="188000"/>
    <n v="2604"/>
    <s v="no"/>
  </r>
  <r>
    <x v="537"/>
    <s v="Norm"/>
    <s v="Norm"/>
    <x v="0"/>
    <n v="4"/>
    <x v="1"/>
    <s v="1Story"/>
    <x v="1"/>
    <n v="69.182127006168557"/>
    <x v="1"/>
    <n v="5"/>
    <x v="0"/>
    <n v="1972"/>
    <n v="0"/>
    <m/>
    <n v="1972"/>
    <n v="0"/>
    <n v="864"/>
    <s v="no"/>
    <x v="0"/>
    <n v="864"/>
    <s v="no"/>
    <n v="0"/>
    <s v="no"/>
    <s v="1 Floor"/>
    <n v="1"/>
    <n v="864"/>
    <x v="0"/>
    <x v="1"/>
    <n v="0"/>
    <n v="0"/>
    <n v="1"/>
    <n v="0"/>
    <n v="1"/>
    <x v="1"/>
    <n v="5"/>
    <x v="1"/>
    <s v="TA"/>
    <x v="1"/>
    <n v="2"/>
    <s v="More"/>
    <n v="576"/>
    <x v="0"/>
    <x v="0"/>
    <n v="0"/>
    <n v="64.380787037037038"/>
    <x v="1"/>
    <n v="111250"/>
    <n v="1728"/>
    <s v="no"/>
  </r>
  <r>
    <x v="538"/>
    <s v="Norm"/>
    <s v="Norm"/>
    <x v="0"/>
    <n v="5"/>
    <x v="1"/>
    <s v="1Story"/>
    <x v="1"/>
    <n v="69.182127006168557"/>
    <x v="1"/>
    <n v="5"/>
    <x v="0"/>
    <n v="1968"/>
    <n v="0"/>
    <m/>
    <n v="1968"/>
    <n v="0"/>
    <n v="1051"/>
    <s v="no"/>
    <x v="0"/>
    <n v="1159"/>
    <s v="no"/>
    <n v="0"/>
    <s v="no"/>
    <s v="1 Floor"/>
    <n v="1"/>
    <n v="1159"/>
    <x v="0"/>
    <x v="1"/>
    <n v="0"/>
    <n v="0"/>
    <n v="1"/>
    <n v="1"/>
    <n v="2"/>
    <x v="1"/>
    <n v="7"/>
    <x v="0"/>
    <s v="TA"/>
    <x v="1"/>
    <n v="1"/>
    <s v="Less"/>
    <n v="336"/>
    <x v="0"/>
    <x v="1"/>
    <n v="1"/>
    <n v="71.49321266968326"/>
    <x v="0"/>
    <n v="158000"/>
    <n v="2210"/>
    <s v="no"/>
  </r>
  <r>
    <x v="539"/>
    <s v="Norm"/>
    <s v="Norm"/>
    <x v="0"/>
    <n v="8"/>
    <x v="0"/>
    <s v="1Story"/>
    <x v="1"/>
    <n v="69.182127006168557"/>
    <x v="1"/>
    <n v="5"/>
    <x v="0"/>
    <n v="2001"/>
    <n v="0"/>
    <m/>
    <n v="2002"/>
    <n v="0"/>
    <n v="1581"/>
    <s v="no"/>
    <x v="1"/>
    <n v="1601"/>
    <s v="no"/>
    <n v="0"/>
    <s v="no"/>
    <s v="1 Floor"/>
    <n v="0"/>
    <n v="1601"/>
    <x v="0"/>
    <x v="0"/>
    <n v="1"/>
    <n v="0"/>
    <n v="2"/>
    <n v="0"/>
    <n v="3"/>
    <x v="0"/>
    <n v="6"/>
    <x v="0"/>
    <s v="Gd"/>
    <x v="0"/>
    <n v="2"/>
    <s v="More"/>
    <n v="670"/>
    <x v="0"/>
    <x v="0"/>
    <n v="1"/>
    <n v="85.480829666876176"/>
    <x v="0"/>
    <n v="272000"/>
    <n v="3182"/>
    <s v="no"/>
  </r>
  <r>
    <x v="540"/>
    <s v="Norm"/>
    <s v="Norm"/>
    <x v="0"/>
    <n v="9"/>
    <x v="0"/>
    <s v="1Story"/>
    <x v="1"/>
    <n v="69.182127006168557"/>
    <x v="1"/>
    <n v="5"/>
    <x v="0"/>
    <n v="2006"/>
    <n v="0"/>
    <m/>
    <n v="2006"/>
    <n v="0"/>
    <n v="1838"/>
    <s v="no"/>
    <x v="1"/>
    <n v="1838"/>
    <s v="no"/>
    <n v="0"/>
    <s v="no"/>
    <s v="1 Floor"/>
    <n v="0"/>
    <n v="1838"/>
    <x v="0"/>
    <x v="0"/>
    <n v="1"/>
    <n v="0"/>
    <n v="2"/>
    <n v="0"/>
    <n v="3"/>
    <x v="0"/>
    <n v="8"/>
    <x v="0"/>
    <s v="Ex"/>
    <x v="0"/>
    <n v="3"/>
    <s v="More"/>
    <n v="765"/>
    <x v="0"/>
    <x v="0"/>
    <n v="1"/>
    <n v="85.690968443960827"/>
    <x v="0"/>
    <n v="315000"/>
    <n v="3676"/>
    <s v="no"/>
  </r>
  <r>
    <x v="541"/>
    <s v="Norm"/>
    <s v="Norm"/>
    <x v="0"/>
    <n v="8"/>
    <x v="0"/>
    <s v="2Story"/>
    <x v="0"/>
    <n v="75.988545402704759"/>
    <x v="0"/>
    <n v="5"/>
    <x v="0"/>
    <n v="2000"/>
    <n v="0"/>
    <m/>
    <n v="2000"/>
    <n v="0"/>
    <n v="969"/>
    <s v="no"/>
    <x v="0"/>
    <n v="997"/>
    <s v="no"/>
    <n v="1288"/>
    <s v="no"/>
    <s v="2 Floors"/>
    <n v="1"/>
    <n v="2285"/>
    <x v="0"/>
    <x v="0"/>
    <n v="0"/>
    <n v="0"/>
    <n v="2"/>
    <n v="1"/>
    <n v="3"/>
    <x v="0"/>
    <n v="8"/>
    <x v="0"/>
    <s v="Gd"/>
    <x v="0"/>
    <n v="3"/>
    <s v="More"/>
    <n v="648"/>
    <x v="0"/>
    <x v="0"/>
    <n v="1"/>
    <n v="76.213890596189302"/>
    <x v="0"/>
    <n v="248000"/>
    <n v="3254"/>
    <s v="no"/>
  </r>
  <r>
    <x v="542"/>
    <s v="RRAn"/>
    <s v="Norm"/>
    <x v="0"/>
    <n v="7"/>
    <x v="0"/>
    <s v="1Story"/>
    <x v="1"/>
    <n v="69.182127006168557"/>
    <x v="1"/>
    <n v="5"/>
    <x v="0"/>
    <n v="1998"/>
    <n v="0"/>
    <m/>
    <n v="1999"/>
    <n v="0"/>
    <n v="1650"/>
    <s v="no"/>
    <x v="1"/>
    <n v="1680"/>
    <s v="no"/>
    <n v="0"/>
    <s v="no"/>
    <s v="1 Floor"/>
    <n v="0"/>
    <n v="1680"/>
    <x v="0"/>
    <x v="0"/>
    <n v="1"/>
    <n v="0"/>
    <n v="2"/>
    <n v="0"/>
    <n v="3"/>
    <x v="0"/>
    <n v="7"/>
    <x v="0"/>
    <s v="Gd"/>
    <x v="0"/>
    <n v="2"/>
    <s v="More"/>
    <n v="583"/>
    <x v="0"/>
    <x v="0"/>
    <n v="1"/>
    <n v="64.039039039039039"/>
    <x v="1"/>
    <n v="213250"/>
    <n v="3330"/>
    <s v="no"/>
  </r>
  <r>
    <x v="543"/>
    <s v="Norm"/>
    <s v="Norm"/>
    <x v="3"/>
    <n v="7"/>
    <x v="0"/>
    <s v="SFoyer"/>
    <x v="2"/>
    <n v="77.818957638420983"/>
    <x v="0"/>
    <n v="5"/>
    <x v="0"/>
    <n v="1998"/>
    <n v="0"/>
    <m/>
    <n v="1998"/>
    <n v="0"/>
    <n v="723"/>
    <s v="no"/>
    <x v="0"/>
    <n v="767"/>
    <s v="no"/>
    <n v="0"/>
    <s v="no"/>
    <s v="1 Floor"/>
    <n v="0"/>
    <n v="767"/>
    <x v="0"/>
    <x v="1"/>
    <n v="1"/>
    <n v="0"/>
    <n v="1"/>
    <n v="0"/>
    <n v="2"/>
    <x v="1"/>
    <n v="4"/>
    <x v="1"/>
    <s v="TA"/>
    <x v="1"/>
    <n v="1"/>
    <s v="Less"/>
    <n v="367"/>
    <x v="0"/>
    <x v="1"/>
    <n v="0"/>
    <n v="89.261744966442947"/>
    <x v="0"/>
    <n v="133000"/>
    <n v="1490"/>
    <s v="no"/>
  </r>
  <r>
    <x v="544"/>
    <s v="Norm"/>
    <s v="Norm"/>
    <x v="0"/>
    <n v="7"/>
    <x v="0"/>
    <s v="2Story"/>
    <x v="0"/>
    <n v="75.988545402704759"/>
    <x v="0"/>
    <n v="5"/>
    <x v="0"/>
    <n v="2006"/>
    <n v="0"/>
    <m/>
    <n v="2006"/>
    <n v="0"/>
    <n v="654"/>
    <s v="no"/>
    <x v="0"/>
    <n v="664"/>
    <s v="no"/>
    <n v="832"/>
    <s v="no"/>
    <s v="2 Floors"/>
    <n v="0"/>
    <n v="1496"/>
    <x v="0"/>
    <x v="1"/>
    <n v="1"/>
    <n v="0"/>
    <n v="2"/>
    <n v="1"/>
    <n v="4"/>
    <x v="0"/>
    <n v="7"/>
    <x v="0"/>
    <s v="Gd"/>
    <x v="0"/>
    <n v="2"/>
    <s v="More"/>
    <n v="426"/>
    <x v="0"/>
    <x v="1"/>
    <n v="1"/>
    <n v="83.56511627906977"/>
    <x v="0"/>
    <n v="179665"/>
    <n v="2150"/>
    <s v="no"/>
  </r>
  <r>
    <x v="545"/>
    <s v="Norm"/>
    <s v="Norm"/>
    <x v="0"/>
    <n v="7"/>
    <x v="0"/>
    <s v="1.5Fin"/>
    <x v="1"/>
    <n v="59.315963337771507"/>
    <x v="1"/>
    <n v="5"/>
    <x v="0"/>
    <n v="1988"/>
    <n v="0"/>
    <m/>
    <n v="1988"/>
    <n v="0"/>
    <n v="1204"/>
    <s v="no"/>
    <x v="1"/>
    <n v="1377"/>
    <s v="no"/>
    <n v="806"/>
    <s v="no"/>
    <s v="2 Floors"/>
    <n v="0"/>
    <n v="2183"/>
    <x v="0"/>
    <x v="0"/>
    <n v="0"/>
    <n v="0"/>
    <n v="2"/>
    <n v="1"/>
    <n v="3"/>
    <x v="0"/>
    <n v="9"/>
    <x v="0"/>
    <s v="Gd"/>
    <x v="0"/>
    <n v="3"/>
    <s v="More"/>
    <n v="786"/>
    <x v="0"/>
    <x v="0"/>
    <n v="0"/>
    <n v="67.611455565397108"/>
    <x v="1"/>
    <n v="229000"/>
    <n v="3387"/>
    <s v="no"/>
  </r>
  <r>
    <x v="546"/>
    <s v="Norm"/>
    <s v="Norm"/>
    <x v="0"/>
    <n v="6"/>
    <x v="1"/>
    <s v="1.5Fin"/>
    <x v="1"/>
    <n v="59.315963337771507"/>
    <x v="1"/>
    <n v="7"/>
    <x v="1"/>
    <n v="1923"/>
    <n v="1"/>
    <m/>
    <n v="1950"/>
    <n v="1"/>
    <n v="1065"/>
    <s v="no"/>
    <x v="1"/>
    <n v="915"/>
    <s v="no"/>
    <n v="720"/>
    <s v="no"/>
    <s v="2 Floors"/>
    <n v="1"/>
    <n v="1635"/>
    <x v="0"/>
    <x v="0"/>
    <n v="0"/>
    <n v="0"/>
    <n v="1"/>
    <n v="1"/>
    <n v="2"/>
    <x v="1"/>
    <n v="6"/>
    <x v="0"/>
    <s v="TA"/>
    <x v="1"/>
    <n v="2"/>
    <s v="More"/>
    <n v="440"/>
    <x v="0"/>
    <x v="1"/>
    <n v="1"/>
    <n v="77.777777777777771"/>
    <x v="0"/>
    <n v="210000"/>
    <n v="2700"/>
    <s v="no"/>
  </r>
  <r>
    <x v="547"/>
    <s v="Norm"/>
    <s v="Norm"/>
    <x v="0"/>
    <n v="5"/>
    <x v="1"/>
    <s v="SFoyer"/>
    <x v="2"/>
    <n v="77.818957638420983"/>
    <x v="0"/>
    <n v="7"/>
    <x v="1"/>
    <n v="1970"/>
    <n v="0"/>
    <m/>
    <n v="1970"/>
    <n v="0"/>
    <n v="768"/>
    <s v="no"/>
    <x v="0"/>
    <n v="768"/>
    <s v="no"/>
    <n v="0"/>
    <s v="no"/>
    <s v="1 Floor"/>
    <n v="0"/>
    <n v="768"/>
    <x v="0"/>
    <x v="1"/>
    <n v="1"/>
    <n v="0"/>
    <n v="1"/>
    <n v="0"/>
    <n v="2"/>
    <x v="1"/>
    <n v="5"/>
    <x v="1"/>
    <s v="TA"/>
    <x v="1"/>
    <n v="2"/>
    <s v="More"/>
    <n v="624"/>
    <x v="0"/>
    <x v="0"/>
    <n v="0"/>
    <n v="84.309895833333329"/>
    <x v="0"/>
    <n v="129500"/>
    <n v="1536"/>
    <s v="no"/>
  </r>
  <r>
    <x v="548"/>
    <s v="Feedr"/>
    <s v="RRNn"/>
    <x v="0"/>
    <n v="5"/>
    <x v="1"/>
    <s v="1Story"/>
    <x v="1"/>
    <n v="69.182127006168557"/>
    <x v="1"/>
    <n v="7"/>
    <x v="1"/>
    <n v="1955"/>
    <n v="0"/>
    <m/>
    <n v="1995"/>
    <n v="0"/>
    <n v="825"/>
    <s v="no"/>
    <x v="0"/>
    <n v="825"/>
    <s v="no"/>
    <n v="0"/>
    <s v="no"/>
    <s v="1 Floor"/>
    <n v="0"/>
    <n v="825"/>
    <x v="0"/>
    <x v="1"/>
    <n v="1"/>
    <n v="0"/>
    <n v="1"/>
    <n v="0"/>
    <n v="2"/>
    <x v="1"/>
    <n v="4"/>
    <x v="1"/>
    <s v="TA"/>
    <x v="1"/>
    <n v="2"/>
    <s v="More"/>
    <n v="720"/>
    <x v="0"/>
    <x v="0"/>
    <n v="0"/>
    <n v="75.757575757575751"/>
    <x v="0"/>
    <n v="125000"/>
    <n v="1650"/>
    <s v="no"/>
  </r>
  <r>
    <x v="549"/>
    <s v="Norm"/>
    <s v="Norm"/>
    <x v="0"/>
    <n v="7"/>
    <x v="0"/>
    <s v="2Story"/>
    <x v="0"/>
    <n v="75.988545402704759"/>
    <x v="0"/>
    <n v="5"/>
    <x v="0"/>
    <n v="2003"/>
    <n v="0"/>
    <m/>
    <n v="2004"/>
    <n v="0"/>
    <n v="912"/>
    <s v="no"/>
    <x v="0"/>
    <n v="912"/>
    <s v="no"/>
    <n v="1182"/>
    <s v="no"/>
    <s v="2 Floors"/>
    <n v="1"/>
    <n v="2094"/>
    <x v="0"/>
    <x v="0"/>
    <n v="0"/>
    <n v="0"/>
    <n v="2"/>
    <n v="1"/>
    <n v="3"/>
    <x v="0"/>
    <n v="8"/>
    <x v="0"/>
    <s v="Gd"/>
    <x v="0"/>
    <n v="2"/>
    <s v="More"/>
    <n v="615"/>
    <x v="0"/>
    <x v="0"/>
    <n v="1"/>
    <n v="87.491683300066541"/>
    <x v="0"/>
    <n v="263000"/>
    <n v="3006"/>
    <s v="no"/>
  </r>
  <r>
    <x v="550"/>
    <s v="Norm"/>
    <s v="Norm"/>
    <x v="3"/>
    <n v="6"/>
    <x v="1"/>
    <s v="1Story"/>
    <x v="1"/>
    <n v="69.182127006168557"/>
    <x v="1"/>
    <n v="6"/>
    <x v="1"/>
    <n v="1977"/>
    <n v="0"/>
    <m/>
    <n v="1977"/>
    <n v="0"/>
    <n v="1069"/>
    <s v="no"/>
    <x v="1"/>
    <n v="1069"/>
    <s v="no"/>
    <n v="0"/>
    <s v="no"/>
    <s v="1 Floor"/>
    <n v="1"/>
    <n v="1069"/>
    <x v="0"/>
    <x v="1"/>
    <n v="0"/>
    <n v="0"/>
    <n v="2"/>
    <n v="0"/>
    <n v="2"/>
    <x v="1"/>
    <n v="4"/>
    <x v="1"/>
    <s v="TA"/>
    <x v="1"/>
    <n v="2"/>
    <s v="More"/>
    <n v="440"/>
    <x v="0"/>
    <x v="1"/>
    <n v="0"/>
    <n v="65.481758652946681"/>
    <x v="1"/>
    <n v="140000"/>
    <n v="2138"/>
    <s v="no"/>
  </r>
  <r>
    <x v="551"/>
    <s v="Norm"/>
    <s v="Norm"/>
    <x v="0"/>
    <n v="5"/>
    <x v="1"/>
    <s v="1Story"/>
    <x v="1"/>
    <n v="69.182127006168557"/>
    <x v="1"/>
    <n v="6"/>
    <x v="1"/>
    <n v="1957"/>
    <n v="0"/>
    <m/>
    <n v="1957"/>
    <n v="1"/>
    <n v="928"/>
    <s v="no"/>
    <x v="0"/>
    <n v="928"/>
    <s v="no"/>
    <n v="0"/>
    <s v="no"/>
    <s v="1 Floor"/>
    <n v="0"/>
    <n v="928"/>
    <x v="0"/>
    <x v="1"/>
    <n v="0"/>
    <n v="0"/>
    <n v="1"/>
    <n v="0"/>
    <n v="1"/>
    <x v="1"/>
    <n v="5"/>
    <x v="1"/>
    <s v="TA"/>
    <x v="1"/>
    <n v="1"/>
    <s v="Less"/>
    <n v="288"/>
    <x v="0"/>
    <x v="1"/>
    <n v="0"/>
    <n v="60.614224137931032"/>
    <x v="1"/>
    <n v="112500"/>
    <n v="1856"/>
    <s v="no"/>
  </r>
  <r>
    <x v="552"/>
    <s v="Norm"/>
    <s v="Norm"/>
    <x v="0"/>
    <n v="8"/>
    <x v="0"/>
    <s v="1Story"/>
    <x v="1"/>
    <n v="69.182127006168557"/>
    <x v="1"/>
    <n v="5"/>
    <x v="0"/>
    <n v="2006"/>
    <n v="0"/>
    <m/>
    <n v="2006"/>
    <n v="0"/>
    <n v="1709"/>
    <s v="no"/>
    <x v="1"/>
    <n v="1717"/>
    <s v="no"/>
    <n v="0"/>
    <s v="no"/>
    <s v="1 Floor"/>
    <n v="0"/>
    <n v="1717"/>
    <x v="0"/>
    <x v="0"/>
    <n v="0"/>
    <n v="0"/>
    <n v="2"/>
    <n v="0"/>
    <n v="2"/>
    <x v="1"/>
    <n v="7"/>
    <x v="0"/>
    <s v="Gd"/>
    <x v="0"/>
    <n v="3"/>
    <s v="More"/>
    <n v="908"/>
    <x v="0"/>
    <x v="0"/>
    <n v="1"/>
    <n v="74.576765907764155"/>
    <x v="0"/>
    <n v="255500"/>
    <n v="3426"/>
    <s v="no"/>
  </r>
  <r>
    <x v="553"/>
    <s v="Feedr"/>
    <s v="Norm"/>
    <x v="0"/>
    <n v="4"/>
    <x v="1"/>
    <s v="1Story"/>
    <x v="1"/>
    <n v="69.182127006168557"/>
    <x v="1"/>
    <n v="5"/>
    <x v="0"/>
    <n v="1949"/>
    <n v="1"/>
    <m/>
    <n v="2003"/>
    <n v="0"/>
    <n v="0"/>
    <s v="yes"/>
    <x v="0"/>
    <n v="1126"/>
    <s v="no"/>
    <n v="0"/>
    <s v="no"/>
    <s v="1 Floor"/>
    <n v="0"/>
    <n v="1126"/>
    <x v="0"/>
    <x v="1"/>
    <n v="0"/>
    <n v="0"/>
    <n v="2"/>
    <n v="0"/>
    <n v="2"/>
    <x v="1"/>
    <n v="5"/>
    <x v="1"/>
    <s v="Gd"/>
    <x v="0"/>
    <n v="2"/>
    <s v="More"/>
    <n v="520"/>
    <x v="0"/>
    <x v="0"/>
    <n v="0"/>
    <n v="95.914742451154524"/>
    <x v="0"/>
    <n v="108000"/>
    <n v="1126"/>
    <s v="no"/>
  </r>
  <r>
    <x v="554"/>
    <s v="Norm"/>
    <s v="Norm"/>
    <x v="0"/>
    <n v="7"/>
    <x v="0"/>
    <s v="2Story"/>
    <x v="0"/>
    <n v="75.988545402704759"/>
    <x v="0"/>
    <n v="5"/>
    <x v="0"/>
    <n v="2003"/>
    <n v="0"/>
    <m/>
    <n v="2004"/>
    <n v="0"/>
    <n v="998"/>
    <s v="no"/>
    <x v="0"/>
    <n v="1006"/>
    <s v="no"/>
    <n v="1040"/>
    <s v="no"/>
    <s v="2 Floors"/>
    <n v="0"/>
    <n v="2046"/>
    <x v="0"/>
    <x v="0"/>
    <n v="1"/>
    <n v="0"/>
    <n v="2"/>
    <n v="1"/>
    <n v="4"/>
    <x v="0"/>
    <n v="8"/>
    <x v="0"/>
    <s v="Gd"/>
    <x v="0"/>
    <n v="3"/>
    <s v="More"/>
    <n v="871"/>
    <x v="0"/>
    <x v="0"/>
    <n v="1"/>
    <n v="93.29829172141919"/>
    <x v="0"/>
    <n v="284000"/>
    <n v="3044"/>
    <s v="no"/>
  </r>
  <r>
    <x v="555"/>
    <s v="Norm"/>
    <s v="Norm"/>
    <x v="0"/>
    <n v="5"/>
    <x v="1"/>
    <s v="1.5Unf"/>
    <x v="1"/>
    <n v="64.474868918559224"/>
    <x v="1"/>
    <n v="6"/>
    <x v="1"/>
    <n v="1922"/>
    <n v="1"/>
    <m/>
    <n v="1950"/>
    <n v="1"/>
    <n v="993"/>
    <s v="no"/>
    <x v="0"/>
    <n v="1048"/>
    <s v="no"/>
    <n v="0"/>
    <s v="no"/>
    <s v="1 Floor"/>
    <n v="1"/>
    <n v="1048"/>
    <x v="0"/>
    <x v="1"/>
    <n v="0"/>
    <n v="0"/>
    <n v="1"/>
    <n v="0"/>
    <n v="1"/>
    <x v="1"/>
    <n v="5"/>
    <x v="1"/>
    <s v="TA"/>
    <x v="1"/>
    <n v="1"/>
    <s v="Less"/>
    <n v="280"/>
    <x v="0"/>
    <x v="1"/>
    <n v="1"/>
    <n v="55.365017148456637"/>
    <x v="1"/>
    <n v="113000"/>
    <n v="2041"/>
    <s v="no"/>
  </r>
  <r>
    <x v="556"/>
    <s v="Norm"/>
    <s v="Norm"/>
    <x v="0"/>
    <n v="5"/>
    <x v="1"/>
    <s v="1Story"/>
    <x v="1"/>
    <n v="69.182127006168557"/>
    <x v="1"/>
    <n v="5"/>
    <x v="0"/>
    <n v="1957"/>
    <n v="0"/>
    <m/>
    <n v="1957"/>
    <n v="1"/>
    <n v="1092"/>
    <s v="no"/>
    <x v="1"/>
    <n v="1092"/>
    <s v="no"/>
    <n v="0"/>
    <s v="no"/>
    <s v="1 Floor"/>
    <n v="1"/>
    <n v="1092"/>
    <x v="0"/>
    <x v="1"/>
    <n v="1"/>
    <n v="0"/>
    <n v="1"/>
    <n v="0"/>
    <n v="2"/>
    <x v="1"/>
    <n v="6"/>
    <x v="0"/>
    <s v="TA"/>
    <x v="1"/>
    <n v="1"/>
    <s v="Less"/>
    <n v="299"/>
    <x v="0"/>
    <x v="1"/>
    <n v="1"/>
    <n v="64.560439560439562"/>
    <x v="1"/>
    <n v="141000"/>
    <n v="2184"/>
    <s v="no"/>
  </r>
  <r>
    <x v="557"/>
    <s v="Norm"/>
    <s v="Norm"/>
    <x v="0"/>
    <n v="4"/>
    <x v="1"/>
    <s v="1.5Fin"/>
    <x v="1"/>
    <n v="59.315963337771507"/>
    <x v="1"/>
    <n v="6"/>
    <x v="1"/>
    <n v="1920"/>
    <n v="1"/>
    <m/>
    <n v="1950"/>
    <n v="1"/>
    <n v="637"/>
    <s v="no"/>
    <x v="0"/>
    <n v="897"/>
    <s v="no"/>
    <n v="439"/>
    <s v="no"/>
    <s v="2 Floors"/>
    <n v="1"/>
    <n v="1336"/>
    <x v="0"/>
    <x v="1"/>
    <n v="0"/>
    <n v="0"/>
    <n v="1"/>
    <n v="1"/>
    <n v="2"/>
    <x v="1"/>
    <n v="7"/>
    <x v="0"/>
    <s v="TA"/>
    <x v="1"/>
    <n v="1"/>
    <s v="Less"/>
    <n v="570"/>
    <x v="0"/>
    <x v="0"/>
    <n v="0"/>
    <n v="54.738976178408514"/>
    <x v="1"/>
    <n v="108000"/>
    <n v="1973"/>
    <s v="no"/>
  </r>
  <r>
    <x v="558"/>
    <s v="Norm"/>
    <s v="Norm"/>
    <x v="0"/>
    <n v="7"/>
    <x v="0"/>
    <s v="2Story"/>
    <x v="0"/>
    <n v="75.988545402704759"/>
    <x v="0"/>
    <n v="5"/>
    <x v="0"/>
    <n v="1996"/>
    <n v="0"/>
    <m/>
    <n v="1997"/>
    <n v="0"/>
    <n v="729"/>
    <s v="no"/>
    <x v="0"/>
    <n v="729"/>
    <s v="no"/>
    <n v="717"/>
    <s v="no"/>
    <s v="2 Floors"/>
    <n v="1"/>
    <n v="1446"/>
    <x v="0"/>
    <x v="1"/>
    <n v="0"/>
    <n v="1"/>
    <n v="2"/>
    <n v="1"/>
    <n v="4"/>
    <x v="0"/>
    <n v="6"/>
    <x v="0"/>
    <s v="TA"/>
    <x v="1"/>
    <n v="2"/>
    <s v="More"/>
    <n v="406"/>
    <x v="0"/>
    <x v="1"/>
    <n v="1"/>
    <n v="80.459770114942529"/>
    <x v="0"/>
    <n v="175000"/>
    <n v="2175"/>
    <s v="no"/>
  </r>
  <r>
    <x v="559"/>
    <s v="Norm"/>
    <s v="Norm"/>
    <x v="3"/>
    <n v="7"/>
    <x v="0"/>
    <s v="1Story"/>
    <x v="1"/>
    <n v="69.182127006168557"/>
    <x v="1"/>
    <n v="5"/>
    <x v="0"/>
    <n v="2003"/>
    <n v="0"/>
    <m/>
    <n v="2004"/>
    <n v="0"/>
    <n v="1374"/>
    <s v="no"/>
    <x v="1"/>
    <n v="1557"/>
    <s v="no"/>
    <n v="0"/>
    <s v="no"/>
    <s v="1 Floor"/>
    <n v="0"/>
    <n v="1557"/>
    <x v="0"/>
    <x v="0"/>
    <n v="0"/>
    <n v="0"/>
    <n v="2"/>
    <n v="0"/>
    <n v="2"/>
    <x v="1"/>
    <n v="7"/>
    <x v="0"/>
    <s v="Gd"/>
    <x v="0"/>
    <n v="2"/>
    <s v="More"/>
    <n v="420"/>
    <x v="0"/>
    <x v="1"/>
    <n v="1"/>
    <n v="79.836233367451385"/>
    <x v="0"/>
    <n v="234000"/>
    <n v="2931"/>
    <s v="no"/>
  </r>
  <r>
    <x v="560"/>
    <s v="Norm"/>
    <s v="Norm"/>
    <x v="0"/>
    <n v="5"/>
    <x v="1"/>
    <s v="1Story"/>
    <x v="1"/>
    <n v="69.182127006168557"/>
    <x v="1"/>
    <n v="6"/>
    <x v="1"/>
    <n v="1957"/>
    <n v="0"/>
    <m/>
    <n v="1996"/>
    <n v="0"/>
    <n v="1392"/>
    <s v="no"/>
    <x v="1"/>
    <n v="1392"/>
    <s v="no"/>
    <n v="0"/>
    <s v="no"/>
    <s v="1 Floor"/>
    <n v="1"/>
    <n v="1392"/>
    <x v="0"/>
    <x v="1"/>
    <n v="1"/>
    <n v="0"/>
    <n v="1"/>
    <n v="1"/>
    <n v="3"/>
    <x v="0"/>
    <n v="5"/>
    <x v="1"/>
    <s v="TA"/>
    <x v="1"/>
    <n v="2"/>
    <s v="More"/>
    <n v="528"/>
    <x v="0"/>
    <x v="0"/>
    <n v="1"/>
    <n v="43.642241379310342"/>
    <x v="1"/>
    <n v="121500"/>
    <n v="2784"/>
    <s v="no"/>
  </r>
  <r>
    <x v="561"/>
    <s v="Norm"/>
    <s v="Norm"/>
    <x v="0"/>
    <n v="5"/>
    <x v="1"/>
    <s v="1Story"/>
    <x v="1"/>
    <n v="69.182127006168557"/>
    <x v="1"/>
    <n v="5"/>
    <x v="0"/>
    <n v="1974"/>
    <n v="0"/>
    <m/>
    <n v="1975"/>
    <n v="0"/>
    <n v="1389"/>
    <s v="no"/>
    <x v="1"/>
    <n v="1389"/>
    <s v="no"/>
    <n v="0"/>
    <s v="no"/>
    <s v="1 Floor"/>
    <n v="0"/>
    <n v="1389"/>
    <x v="0"/>
    <x v="1"/>
    <n v="1"/>
    <n v="0"/>
    <n v="1"/>
    <n v="0"/>
    <n v="2"/>
    <x v="1"/>
    <n v="6"/>
    <x v="0"/>
    <s v="TA"/>
    <x v="1"/>
    <n v="2"/>
    <s v="More"/>
    <n v="418"/>
    <x v="0"/>
    <x v="1"/>
    <n v="1"/>
    <n v="61.19510439164867"/>
    <x v="1"/>
    <n v="170000"/>
    <n v="2778"/>
    <s v="no"/>
  </r>
  <r>
    <x v="562"/>
    <s v="Norm"/>
    <s v="Norm"/>
    <x v="0"/>
    <n v="5"/>
    <x v="1"/>
    <s v="1Story"/>
    <x v="1"/>
    <n v="69.182127006168557"/>
    <x v="1"/>
    <n v="6"/>
    <x v="1"/>
    <n v="1940"/>
    <n v="1"/>
    <m/>
    <n v="1969"/>
    <n v="0"/>
    <n v="996"/>
    <s v="no"/>
    <x v="0"/>
    <n v="996"/>
    <s v="no"/>
    <n v="0"/>
    <s v="no"/>
    <s v="1 Floor"/>
    <n v="0"/>
    <n v="996"/>
    <x v="0"/>
    <x v="1"/>
    <n v="1"/>
    <n v="0"/>
    <n v="1"/>
    <n v="0"/>
    <n v="2"/>
    <x v="1"/>
    <n v="6"/>
    <x v="0"/>
    <s v="TA"/>
    <x v="1"/>
    <n v="0"/>
    <s v="Less"/>
    <n v="0"/>
    <x v="0"/>
    <x v="1"/>
    <n v="1"/>
    <n v="54.216867469879517"/>
    <x v="1"/>
    <n v="108000"/>
    <n v="1992"/>
    <s v="no"/>
  </r>
  <r>
    <x v="563"/>
    <s v="Norm"/>
    <s v="Norm"/>
    <x v="0"/>
    <n v="6"/>
    <x v="1"/>
    <s v="1.5Fin"/>
    <x v="1"/>
    <n v="59.315963337771507"/>
    <x v="1"/>
    <n v="7"/>
    <x v="1"/>
    <n v="1918"/>
    <n v="1"/>
    <m/>
    <n v="1950"/>
    <n v="1"/>
    <n v="1163"/>
    <s v="no"/>
    <x v="1"/>
    <n v="1163"/>
    <s v="no"/>
    <n v="511"/>
    <s v="no"/>
    <s v="2 Floors"/>
    <n v="0"/>
    <n v="1674"/>
    <x v="0"/>
    <x v="0"/>
    <n v="0"/>
    <n v="0"/>
    <n v="2"/>
    <n v="0"/>
    <n v="2"/>
    <x v="1"/>
    <n v="8"/>
    <x v="0"/>
    <s v="TA"/>
    <x v="1"/>
    <n v="2"/>
    <s v="More"/>
    <n v="396"/>
    <x v="0"/>
    <x v="1"/>
    <n v="1"/>
    <n v="65.209728586535078"/>
    <x v="1"/>
    <n v="185000"/>
    <n v="2837"/>
    <s v="no"/>
  </r>
  <r>
    <x v="564"/>
    <s v="Norm"/>
    <s v="Norm"/>
    <x v="0"/>
    <n v="7"/>
    <x v="0"/>
    <s v="2Story"/>
    <x v="0"/>
    <n v="75.988545402704759"/>
    <x v="0"/>
    <n v="5"/>
    <x v="0"/>
    <n v="1992"/>
    <n v="0"/>
    <m/>
    <n v="2000"/>
    <n v="0"/>
    <n v="1095"/>
    <s v="no"/>
    <x v="1"/>
    <n v="1166"/>
    <s v="no"/>
    <n v="1129"/>
    <s v="no"/>
    <s v="2 Floors"/>
    <n v="1"/>
    <n v="2295"/>
    <x v="0"/>
    <x v="0"/>
    <n v="1"/>
    <n v="0"/>
    <n v="2"/>
    <n v="1"/>
    <n v="4"/>
    <x v="0"/>
    <n v="9"/>
    <x v="0"/>
    <s v="Gd"/>
    <x v="0"/>
    <n v="2"/>
    <s v="More"/>
    <n v="590"/>
    <x v="0"/>
    <x v="0"/>
    <n v="1"/>
    <n v="79.056047197640112"/>
    <x v="0"/>
    <n v="268000"/>
    <n v="3390"/>
    <s v="no"/>
  </r>
  <r>
    <x v="565"/>
    <s v="Norm"/>
    <s v="Norm"/>
    <x v="0"/>
    <n v="6"/>
    <x v="1"/>
    <s v="2Story"/>
    <x v="0"/>
    <n v="75.988545402704759"/>
    <x v="0"/>
    <n v="4"/>
    <x v="0"/>
    <n v="1915"/>
    <n v="1"/>
    <m/>
    <n v="1950"/>
    <n v="1"/>
    <n v="806"/>
    <s v="no"/>
    <x v="0"/>
    <n v="841"/>
    <s v="no"/>
    <n v="806"/>
    <s v="no"/>
    <s v="2 Floors"/>
    <n v="1"/>
    <n v="1647"/>
    <x v="0"/>
    <x v="0"/>
    <n v="1"/>
    <n v="0"/>
    <n v="1"/>
    <n v="1"/>
    <n v="3"/>
    <x v="0"/>
    <n v="6"/>
    <x v="0"/>
    <s v="Fa"/>
    <x v="1"/>
    <n v="1"/>
    <s v="Less"/>
    <n v="216"/>
    <x v="0"/>
    <x v="1"/>
    <n v="0"/>
    <n v="52.181002853648593"/>
    <x v="1"/>
    <n v="128000"/>
    <n v="2453"/>
    <s v="no"/>
  </r>
  <r>
    <x v="566"/>
    <s v="Norm"/>
    <s v="Norm"/>
    <x v="0"/>
    <n v="9"/>
    <x v="0"/>
    <s v="2Story"/>
    <x v="0"/>
    <n v="75.988545402704759"/>
    <x v="0"/>
    <n v="5"/>
    <x v="0"/>
    <n v="2005"/>
    <n v="0"/>
    <m/>
    <n v="2007"/>
    <n v="0"/>
    <n v="1122"/>
    <s v="no"/>
    <x v="1"/>
    <n v="1134"/>
    <s v="no"/>
    <n v="1370"/>
    <s v="no"/>
    <s v="2 Floors"/>
    <n v="1"/>
    <n v="2504"/>
    <x v="0"/>
    <x v="0"/>
    <n v="0"/>
    <n v="0"/>
    <n v="2"/>
    <n v="1"/>
    <n v="3"/>
    <x v="0"/>
    <n v="11"/>
    <x v="0"/>
    <s v="Ex"/>
    <x v="0"/>
    <n v="3"/>
    <s v="More"/>
    <n v="656"/>
    <x v="0"/>
    <x v="0"/>
    <n v="1"/>
    <n v="89.630446773303916"/>
    <x v="0"/>
    <n v="325000"/>
    <n v="3626"/>
    <s v="no"/>
  </r>
  <r>
    <x v="567"/>
    <s v="Norm"/>
    <s v="Norm"/>
    <x v="0"/>
    <n v="7"/>
    <x v="0"/>
    <s v="1Story"/>
    <x v="1"/>
    <n v="69.182127006168557"/>
    <x v="1"/>
    <n v="5"/>
    <x v="0"/>
    <n v="2004"/>
    <n v="0"/>
    <m/>
    <n v="2004"/>
    <n v="0"/>
    <n v="1517"/>
    <s v="no"/>
    <x v="1"/>
    <n v="1535"/>
    <s v="no"/>
    <n v="0"/>
    <s v="no"/>
    <s v="1 Floor"/>
    <n v="1"/>
    <n v="1535"/>
    <x v="0"/>
    <x v="0"/>
    <n v="0"/>
    <n v="0"/>
    <n v="2"/>
    <n v="0"/>
    <n v="2"/>
    <x v="1"/>
    <n v="7"/>
    <x v="0"/>
    <s v="Gd"/>
    <x v="0"/>
    <n v="2"/>
    <s v="More"/>
    <n v="532"/>
    <x v="0"/>
    <x v="0"/>
    <n v="0"/>
    <n v="70.11795543905636"/>
    <x v="0"/>
    <n v="214000"/>
    <n v="3052"/>
    <s v="no"/>
  </r>
  <r>
    <x v="568"/>
    <s v="Norm"/>
    <s v="Norm"/>
    <x v="0"/>
    <n v="8"/>
    <x v="0"/>
    <s v="1.5Fin"/>
    <x v="1"/>
    <n v="59.315963337771507"/>
    <x v="1"/>
    <n v="8"/>
    <x v="1"/>
    <n v="1983"/>
    <n v="0"/>
    <m/>
    <n v="2009"/>
    <n v="0"/>
    <n v="1496"/>
    <s v="no"/>
    <x v="1"/>
    <n v="1496"/>
    <s v="no"/>
    <n v="636"/>
    <s v="no"/>
    <s v="2 Floors"/>
    <n v="1"/>
    <n v="2132"/>
    <x v="0"/>
    <x v="0"/>
    <n v="1"/>
    <n v="0"/>
    <n v="1"/>
    <n v="1"/>
    <n v="3"/>
    <x v="0"/>
    <n v="5"/>
    <x v="1"/>
    <s v="Gd"/>
    <x v="0"/>
    <n v="2"/>
    <s v="More"/>
    <n v="612"/>
    <x v="0"/>
    <x v="0"/>
    <n v="1"/>
    <n v="87.265711135611909"/>
    <x v="0"/>
    <n v="316600"/>
    <n v="3628"/>
    <s v="no"/>
  </r>
  <r>
    <x v="569"/>
    <s v="Norm"/>
    <s v="Norm"/>
    <x v="2"/>
    <n v="5"/>
    <x v="1"/>
    <s v="SFoyer"/>
    <x v="2"/>
    <n v="77.818957638420983"/>
    <x v="0"/>
    <n v="5"/>
    <x v="0"/>
    <n v="1979"/>
    <n v="0"/>
    <m/>
    <n v="1979"/>
    <n v="0"/>
    <n v="943"/>
    <s v="no"/>
    <x v="0"/>
    <n v="943"/>
    <s v="no"/>
    <n v="0"/>
    <s v="no"/>
    <s v="1 Floor"/>
    <n v="0"/>
    <n v="943"/>
    <x v="0"/>
    <x v="1"/>
    <n v="1"/>
    <n v="0"/>
    <n v="1"/>
    <n v="0"/>
    <n v="2"/>
    <x v="1"/>
    <n v="4"/>
    <x v="1"/>
    <s v="TA"/>
    <x v="1"/>
    <n v="2"/>
    <s v="More"/>
    <n v="600"/>
    <x v="0"/>
    <x v="0"/>
    <n v="2"/>
    <n v="72.089077412513262"/>
    <x v="0"/>
    <n v="135960"/>
    <n v="1886"/>
    <s v="no"/>
  </r>
  <r>
    <x v="570"/>
    <s v="Norm"/>
    <s v="Norm"/>
    <x v="2"/>
    <n v="5"/>
    <x v="1"/>
    <s v="1Story"/>
    <x v="1"/>
    <n v="69.182127006168557"/>
    <x v="1"/>
    <n v="5"/>
    <x v="0"/>
    <n v="1965"/>
    <n v="0"/>
    <m/>
    <n v="1965"/>
    <n v="0"/>
    <n v="1728"/>
    <s v="no"/>
    <x v="1"/>
    <n v="1728"/>
    <s v="no"/>
    <n v="0"/>
    <s v="no"/>
    <s v="1 Floor"/>
    <n v="1"/>
    <n v="1728"/>
    <x v="0"/>
    <x v="0"/>
    <n v="0"/>
    <n v="0"/>
    <n v="2"/>
    <n v="0"/>
    <n v="2"/>
    <x v="1"/>
    <n v="10"/>
    <x v="0"/>
    <s v="TA"/>
    <x v="1"/>
    <n v="2"/>
    <s v="More"/>
    <n v="576"/>
    <x v="0"/>
    <x v="0"/>
    <n v="0"/>
    <n v="41.261574074074076"/>
    <x v="1"/>
    <n v="142600"/>
    <n v="3456"/>
    <s v="no"/>
  </r>
  <r>
    <x v="571"/>
    <s v="Norm"/>
    <s v="Norm"/>
    <x v="0"/>
    <n v="6"/>
    <x v="1"/>
    <s v="1Story"/>
    <x v="1"/>
    <n v="69.182127006168557"/>
    <x v="1"/>
    <n v="6"/>
    <x v="1"/>
    <n v="1959"/>
    <n v="0"/>
    <m/>
    <n v="1959"/>
    <n v="1"/>
    <n v="864"/>
    <s v="no"/>
    <x v="0"/>
    <n v="864"/>
    <s v="no"/>
    <n v="0"/>
    <s v="no"/>
    <s v="1 Floor"/>
    <n v="1"/>
    <n v="864"/>
    <x v="0"/>
    <x v="1"/>
    <n v="1"/>
    <n v="0"/>
    <n v="1"/>
    <n v="0"/>
    <n v="2"/>
    <x v="1"/>
    <n v="4"/>
    <x v="1"/>
    <s v="Gd"/>
    <x v="0"/>
    <n v="1"/>
    <s v="Less"/>
    <n v="288"/>
    <x v="0"/>
    <x v="1"/>
    <n v="0"/>
    <n v="69.444444444444443"/>
    <x v="1"/>
    <n v="120000"/>
    <n v="1728"/>
    <s v="no"/>
  </r>
  <r>
    <x v="572"/>
    <s v="Norm"/>
    <s v="Norm"/>
    <x v="0"/>
    <n v="7"/>
    <x v="0"/>
    <s v="2Story"/>
    <x v="0"/>
    <n v="75.988545402704759"/>
    <x v="0"/>
    <n v="5"/>
    <x v="0"/>
    <n v="2009"/>
    <n v="0"/>
    <m/>
    <n v="2009"/>
    <n v="0"/>
    <n v="846"/>
    <s v="no"/>
    <x v="0"/>
    <n v="846"/>
    <s v="no"/>
    <n v="846"/>
    <s v="no"/>
    <s v="2 Floors"/>
    <n v="0"/>
    <n v="1692"/>
    <x v="0"/>
    <x v="0"/>
    <n v="0"/>
    <n v="0"/>
    <n v="2"/>
    <n v="1"/>
    <n v="3"/>
    <x v="0"/>
    <n v="6"/>
    <x v="0"/>
    <s v="Gd"/>
    <x v="0"/>
    <n v="2"/>
    <s v="More"/>
    <n v="650"/>
    <x v="0"/>
    <x v="0"/>
    <n v="0"/>
    <n v="88.455476753349089"/>
    <x v="0"/>
    <n v="224500"/>
    <n v="2538"/>
    <s v="no"/>
  </r>
  <r>
    <x v="573"/>
    <s v="Norm"/>
    <s v="Norm"/>
    <x v="0"/>
    <n v="7"/>
    <x v="0"/>
    <s v="SLvl"/>
    <x v="2"/>
    <n v="74.693515888638117"/>
    <x v="0"/>
    <n v="5"/>
    <x v="0"/>
    <n v="2000"/>
    <n v="0"/>
    <m/>
    <n v="2000"/>
    <n v="0"/>
    <n v="384"/>
    <s v="no"/>
    <x v="0"/>
    <n v="774"/>
    <s v="no"/>
    <n v="656"/>
    <s v="no"/>
    <s v="2 Floors"/>
    <n v="0"/>
    <n v="1430"/>
    <x v="0"/>
    <x v="1"/>
    <n v="0"/>
    <n v="0"/>
    <n v="2"/>
    <n v="1"/>
    <n v="3"/>
    <x v="0"/>
    <n v="8"/>
    <x v="0"/>
    <s v="TA"/>
    <x v="1"/>
    <n v="2"/>
    <s v="More"/>
    <n v="400"/>
    <x v="0"/>
    <x v="1"/>
    <n v="1"/>
    <n v="93.715545755237045"/>
    <x v="0"/>
    <n v="170000"/>
    <n v="1814"/>
    <s v="no"/>
  </r>
  <r>
    <x v="574"/>
    <s v="Norm"/>
    <s v="Norm"/>
    <x v="0"/>
    <n v="5"/>
    <x v="1"/>
    <s v="SLvl"/>
    <x v="2"/>
    <n v="74.693515888638117"/>
    <x v="0"/>
    <n v="7"/>
    <x v="1"/>
    <n v="1971"/>
    <n v="0"/>
    <m/>
    <n v="2005"/>
    <n v="0"/>
    <n v="372"/>
    <s v="no"/>
    <x v="0"/>
    <n v="576"/>
    <s v="no"/>
    <n v="533"/>
    <s v="no"/>
    <s v="2 Floors"/>
    <n v="0"/>
    <n v="1109"/>
    <x v="0"/>
    <x v="1"/>
    <n v="0"/>
    <n v="1"/>
    <n v="1"/>
    <n v="0"/>
    <n v="2"/>
    <x v="1"/>
    <n v="5"/>
    <x v="1"/>
    <s v="TA"/>
    <x v="1"/>
    <n v="1"/>
    <s v="Less"/>
    <n v="288"/>
    <x v="0"/>
    <x v="1"/>
    <n v="0"/>
    <n v="93.855503038487512"/>
    <x v="0"/>
    <n v="139000"/>
    <n v="1481"/>
    <s v="no"/>
  </r>
  <r>
    <x v="575"/>
    <s v="Norm"/>
    <s v="Norm"/>
    <x v="0"/>
    <n v="5"/>
    <x v="1"/>
    <s v="1.5Fin"/>
    <x v="1"/>
    <n v="59.315963337771507"/>
    <x v="1"/>
    <n v="5"/>
    <x v="0"/>
    <n v="1947"/>
    <n v="1"/>
    <m/>
    <n v="1950"/>
    <n v="1"/>
    <n v="832"/>
    <s v="no"/>
    <x v="0"/>
    <n v="832"/>
    <s v="no"/>
    <n v="384"/>
    <s v="no"/>
    <s v="2 Floors"/>
    <n v="1"/>
    <n v="1216"/>
    <x v="0"/>
    <x v="1"/>
    <n v="0"/>
    <n v="0"/>
    <n v="1"/>
    <n v="0"/>
    <n v="1"/>
    <x v="1"/>
    <n v="6"/>
    <x v="0"/>
    <s v="TA"/>
    <x v="1"/>
    <n v="1"/>
    <s v="Less"/>
    <n v="336"/>
    <x v="0"/>
    <x v="1"/>
    <n v="0"/>
    <n v="57.861328125"/>
    <x v="1"/>
    <n v="118500"/>
    <n v="2048"/>
    <s v="no"/>
  </r>
  <r>
    <x v="576"/>
    <s v="Norm"/>
    <s v="Norm"/>
    <x v="0"/>
    <n v="7"/>
    <x v="0"/>
    <s v="1.5Fin"/>
    <x v="1"/>
    <n v="59.315963337771507"/>
    <x v="1"/>
    <n v="7"/>
    <x v="1"/>
    <n v="1928"/>
    <n v="1"/>
    <m/>
    <n v="1950"/>
    <n v="1"/>
    <n v="861"/>
    <s v="no"/>
    <x v="0"/>
    <n v="877"/>
    <s v="no"/>
    <n v="600"/>
    <s v="no"/>
    <s v="2 Floors"/>
    <n v="1"/>
    <n v="1477"/>
    <x v="0"/>
    <x v="1"/>
    <n v="0"/>
    <n v="1"/>
    <n v="2"/>
    <n v="0"/>
    <n v="3"/>
    <x v="0"/>
    <n v="6"/>
    <x v="0"/>
    <s v="TA"/>
    <x v="1"/>
    <n v="1"/>
    <s v="Less"/>
    <n v="216"/>
    <x v="0"/>
    <x v="1"/>
    <n v="1"/>
    <n v="62.018819503849443"/>
    <x v="1"/>
    <n v="145000"/>
    <n v="2338"/>
    <s v="no"/>
  </r>
  <r>
    <x v="577"/>
    <s v="Norm"/>
    <s v="Norm"/>
    <x v="0"/>
    <n v="5"/>
    <x v="1"/>
    <s v="SLvl"/>
    <x v="2"/>
    <n v="74.693515888638117"/>
    <x v="0"/>
    <n v="6"/>
    <x v="1"/>
    <n v="1966"/>
    <n v="0"/>
    <m/>
    <n v="1966"/>
    <n v="0"/>
    <n v="1164"/>
    <s v="no"/>
    <x v="1"/>
    <n v="1320"/>
    <s v="no"/>
    <n v="0"/>
    <s v="no"/>
    <s v="1 Floor"/>
    <n v="0"/>
    <n v="1320"/>
    <x v="0"/>
    <x v="1"/>
    <n v="1"/>
    <n v="0"/>
    <n v="1"/>
    <n v="0"/>
    <n v="2"/>
    <x v="1"/>
    <n v="6"/>
    <x v="0"/>
    <s v="TA"/>
    <x v="1"/>
    <n v="2"/>
    <s v="More"/>
    <n v="564"/>
    <x v="0"/>
    <x v="0"/>
    <n v="2"/>
    <n v="66.223832528180353"/>
    <x v="1"/>
    <n v="164500"/>
    <n v="2484"/>
    <s v="no"/>
  </r>
  <r>
    <x v="578"/>
    <s v="Norm"/>
    <s v="Norm"/>
    <x v="3"/>
    <n v="7"/>
    <x v="0"/>
    <s v="2Story"/>
    <x v="0"/>
    <n v="75.988545402704759"/>
    <x v="0"/>
    <n v="5"/>
    <x v="0"/>
    <n v="2007"/>
    <n v="0"/>
    <m/>
    <n v="2007"/>
    <n v="0"/>
    <n v="689"/>
    <s v="no"/>
    <x v="0"/>
    <n v="703"/>
    <s v="no"/>
    <n v="689"/>
    <s v="no"/>
    <s v="2 Floors"/>
    <n v="0"/>
    <n v="1392"/>
    <x v="0"/>
    <x v="1"/>
    <n v="0"/>
    <n v="0"/>
    <n v="2"/>
    <n v="0"/>
    <n v="2"/>
    <x v="1"/>
    <n v="5"/>
    <x v="1"/>
    <s v="Gd"/>
    <x v="0"/>
    <n v="2"/>
    <s v="More"/>
    <n v="540"/>
    <x v="0"/>
    <x v="0"/>
    <n v="0"/>
    <n v="70.158577606919749"/>
    <x v="0"/>
    <n v="146000"/>
    <n v="2081"/>
    <s v="no"/>
  </r>
  <r>
    <x v="579"/>
    <s v="Norm"/>
    <s v="Norm"/>
    <x v="0"/>
    <n v="5"/>
    <x v="1"/>
    <s v="1.5Fin"/>
    <x v="1"/>
    <n v="59.315963337771507"/>
    <x v="1"/>
    <n v="5"/>
    <x v="0"/>
    <n v="1954"/>
    <n v="1"/>
    <m/>
    <n v="1954"/>
    <n v="1"/>
    <n v="1050"/>
    <s v="no"/>
    <x v="0"/>
    <n v="1050"/>
    <s v="no"/>
    <n v="745"/>
    <s v="no"/>
    <s v="2 Floors"/>
    <n v="0"/>
    <n v="1795"/>
    <x v="0"/>
    <x v="0"/>
    <n v="0"/>
    <n v="0"/>
    <n v="2"/>
    <n v="0"/>
    <n v="2"/>
    <x v="1"/>
    <n v="7"/>
    <x v="0"/>
    <s v="TA"/>
    <x v="1"/>
    <n v="1"/>
    <s v="Less"/>
    <n v="352"/>
    <x v="0"/>
    <x v="1"/>
    <n v="0"/>
    <n v="46.22144112478032"/>
    <x v="1"/>
    <n v="131500"/>
    <n v="2845"/>
    <s v="no"/>
  </r>
  <r>
    <x v="580"/>
    <s v="Norm"/>
    <s v="Norm"/>
    <x v="0"/>
    <n v="6"/>
    <x v="1"/>
    <s v="1Story"/>
    <x v="1"/>
    <n v="69.182127006168557"/>
    <x v="1"/>
    <n v="6"/>
    <x v="1"/>
    <n v="1960"/>
    <n v="0"/>
    <m/>
    <n v="1987"/>
    <n v="0"/>
    <n v="1144"/>
    <s v="no"/>
    <x v="1"/>
    <n v="1429"/>
    <s v="no"/>
    <n v="0"/>
    <s v="no"/>
    <s v="1 Floor"/>
    <n v="0"/>
    <n v="1429"/>
    <x v="0"/>
    <x v="1"/>
    <n v="0"/>
    <n v="1"/>
    <n v="1"/>
    <n v="0"/>
    <n v="2"/>
    <x v="1"/>
    <n v="7"/>
    <x v="0"/>
    <s v="Gd"/>
    <x v="0"/>
    <n v="2"/>
    <s v="More"/>
    <n v="572"/>
    <x v="0"/>
    <x v="0"/>
    <n v="2"/>
    <n v="70.695685969685186"/>
    <x v="0"/>
    <n v="181900"/>
    <n v="2573"/>
    <s v="no"/>
  </r>
  <r>
    <x v="581"/>
    <s v="Norm"/>
    <s v="Norm"/>
    <x v="0"/>
    <n v="8"/>
    <x v="0"/>
    <s v="1Story"/>
    <x v="1"/>
    <n v="69.182127006168557"/>
    <x v="1"/>
    <n v="5"/>
    <x v="0"/>
    <n v="2008"/>
    <n v="0"/>
    <m/>
    <n v="2009"/>
    <n v="0"/>
    <n v="2042"/>
    <s v="no"/>
    <x v="1"/>
    <n v="2042"/>
    <s v="no"/>
    <n v="0"/>
    <s v="no"/>
    <s v="1 Floor"/>
    <n v="0"/>
    <n v="2042"/>
    <x v="0"/>
    <x v="0"/>
    <n v="0"/>
    <n v="0"/>
    <n v="2"/>
    <n v="1"/>
    <n v="3"/>
    <x v="0"/>
    <n v="8"/>
    <x v="0"/>
    <s v="Ex"/>
    <x v="0"/>
    <n v="3"/>
    <s v="More"/>
    <n v="1390"/>
    <x v="1"/>
    <x v="0"/>
    <n v="1"/>
    <n v="62.020812928501471"/>
    <x v="1"/>
    <n v="253293"/>
    <n v="4084"/>
    <s v="no"/>
  </r>
  <r>
    <x v="582"/>
    <s v="Norm"/>
    <s v="Norm"/>
    <x v="2"/>
    <n v="6"/>
    <x v="1"/>
    <s v="SFoyer"/>
    <x v="2"/>
    <n v="77.818957638420983"/>
    <x v="0"/>
    <n v="5"/>
    <x v="0"/>
    <n v="1990"/>
    <n v="0"/>
    <m/>
    <n v="1990"/>
    <n v="0"/>
    <n v="816"/>
    <s v="no"/>
    <x v="0"/>
    <n v="816"/>
    <s v="no"/>
    <n v="0"/>
    <s v="no"/>
    <s v="1 Floor"/>
    <n v="1"/>
    <n v="816"/>
    <x v="0"/>
    <x v="1"/>
    <n v="1"/>
    <n v="0"/>
    <n v="1"/>
    <n v="0"/>
    <n v="2"/>
    <x v="1"/>
    <n v="5"/>
    <x v="1"/>
    <s v="TA"/>
    <x v="1"/>
    <n v="0"/>
    <s v="Less"/>
    <n v="0"/>
    <x v="0"/>
    <x v="1"/>
    <n v="0"/>
    <n v="72.610294117647058"/>
    <x v="0"/>
    <n v="118500"/>
    <n v="1632"/>
    <s v="no"/>
  </r>
  <r>
    <x v="583"/>
    <s v="Artery"/>
    <s v="PosA"/>
    <x v="0"/>
    <n v="10"/>
    <x v="0"/>
    <s v="2.5Unf"/>
    <x v="0"/>
    <n v="59.660197117901056"/>
    <x v="1"/>
    <n v="9"/>
    <x v="1"/>
    <n v="1893"/>
    <n v="1"/>
    <m/>
    <n v="2000"/>
    <n v="0"/>
    <n v="1237"/>
    <s v="no"/>
    <x v="1"/>
    <n v="1521"/>
    <s v="no"/>
    <n v="1254"/>
    <s v="no"/>
    <s v="2 Floors"/>
    <n v="1"/>
    <n v="2775"/>
    <x v="1"/>
    <x v="0"/>
    <n v="0"/>
    <n v="0"/>
    <n v="3"/>
    <n v="1"/>
    <n v="4"/>
    <x v="0"/>
    <n v="9"/>
    <x v="0"/>
    <s v="Gd"/>
    <x v="0"/>
    <n v="2"/>
    <s v="More"/>
    <n v="880"/>
    <x v="0"/>
    <x v="0"/>
    <n v="1"/>
    <n v="81.006979062811567"/>
    <x v="0"/>
    <n v="325000"/>
    <n v="4012"/>
    <s v="no"/>
  </r>
  <r>
    <x v="584"/>
    <s v="Norm"/>
    <s v="Norm"/>
    <x v="0"/>
    <n v="4"/>
    <x v="1"/>
    <s v="1.5Fin"/>
    <x v="1"/>
    <n v="59.315963337771507"/>
    <x v="1"/>
    <n v="7"/>
    <x v="1"/>
    <n v="1935"/>
    <n v="1"/>
    <m/>
    <n v="1995"/>
    <n v="0"/>
    <n v="884"/>
    <s v="no"/>
    <x v="0"/>
    <n v="989"/>
    <s v="no"/>
    <n v="584"/>
    <s v="no"/>
    <s v="2 Floors"/>
    <n v="0"/>
    <n v="1573"/>
    <x v="0"/>
    <x v="0"/>
    <n v="0"/>
    <n v="0"/>
    <n v="1"/>
    <n v="0"/>
    <n v="1"/>
    <x v="1"/>
    <n v="6"/>
    <x v="0"/>
    <s v="Gd"/>
    <x v="0"/>
    <n v="1"/>
    <s v="Less"/>
    <n v="240"/>
    <x v="0"/>
    <x v="1"/>
    <n v="0"/>
    <n v="54.131054131054128"/>
    <x v="1"/>
    <n v="133000"/>
    <n v="2457"/>
    <s v="no"/>
  </r>
  <r>
    <x v="585"/>
    <s v="Norm"/>
    <s v="Norm"/>
    <x v="0"/>
    <n v="8"/>
    <x v="0"/>
    <s v="1Story"/>
    <x v="1"/>
    <n v="69.182127006168557"/>
    <x v="1"/>
    <n v="5"/>
    <x v="0"/>
    <n v="2005"/>
    <n v="0"/>
    <m/>
    <n v="2006"/>
    <n v="0"/>
    <n v="1868"/>
    <s v="no"/>
    <x v="1"/>
    <n v="2028"/>
    <s v="no"/>
    <n v="0"/>
    <s v="no"/>
    <s v="1 Floor"/>
    <n v="0"/>
    <n v="2028"/>
    <x v="0"/>
    <x v="0"/>
    <n v="1"/>
    <n v="0"/>
    <n v="2"/>
    <n v="0"/>
    <n v="3"/>
    <x v="0"/>
    <n v="7"/>
    <x v="0"/>
    <s v="Gd"/>
    <x v="0"/>
    <n v="3"/>
    <s v="More"/>
    <n v="880"/>
    <x v="0"/>
    <x v="0"/>
    <n v="2"/>
    <n v="94.9435318275154"/>
    <x v="0"/>
    <n v="369900"/>
    <n v="3896"/>
    <s v="no"/>
  </r>
  <r>
    <x v="586"/>
    <s v="RRAn"/>
    <s v="Norm"/>
    <x v="0"/>
    <n v="6"/>
    <x v="1"/>
    <s v="1Story"/>
    <x v="1"/>
    <n v="69.182127006168557"/>
    <x v="1"/>
    <n v="7"/>
    <x v="1"/>
    <n v="1918"/>
    <n v="1"/>
    <m/>
    <n v="2000"/>
    <n v="0"/>
    <n v="816"/>
    <s v="no"/>
    <x v="0"/>
    <n v="838"/>
    <s v="no"/>
    <n v="0"/>
    <s v="no"/>
    <s v="1 Floor"/>
    <n v="0"/>
    <n v="838"/>
    <x v="0"/>
    <x v="1"/>
    <n v="1"/>
    <n v="0"/>
    <n v="1"/>
    <n v="0"/>
    <n v="2"/>
    <x v="1"/>
    <n v="5"/>
    <x v="1"/>
    <s v="Fa"/>
    <x v="1"/>
    <n v="1"/>
    <s v="Less"/>
    <n v="275"/>
    <x v="0"/>
    <x v="1"/>
    <n v="0"/>
    <n v="78.597339782345827"/>
    <x v="0"/>
    <n v="130000"/>
    <n v="1654"/>
    <s v="no"/>
  </r>
  <r>
    <x v="587"/>
    <s v="Norm"/>
    <s v="Norm"/>
    <x v="0"/>
    <n v="5"/>
    <x v="1"/>
    <s v="SFoyer"/>
    <x v="2"/>
    <n v="77.818957638420983"/>
    <x v="0"/>
    <n v="6"/>
    <x v="1"/>
    <n v="1982"/>
    <n v="0"/>
    <m/>
    <n v="1982"/>
    <n v="0"/>
    <n v="840"/>
    <s v="no"/>
    <x v="0"/>
    <n v="860"/>
    <s v="no"/>
    <n v="0"/>
    <s v="no"/>
    <s v="1 Floor"/>
    <n v="0"/>
    <n v="860"/>
    <x v="0"/>
    <x v="1"/>
    <n v="1"/>
    <n v="0"/>
    <n v="1"/>
    <n v="0"/>
    <n v="2"/>
    <x v="1"/>
    <n v="4"/>
    <x v="1"/>
    <s v="TA"/>
    <x v="1"/>
    <n v="2"/>
    <s v="More"/>
    <n v="528"/>
    <x v="0"/>
    <x v="0"/>
    <n v="0"/>
    <n v="80.588235294117652"/>
    <x v="0"/>
    <n v="137000"/>
    <n v="1700"/>
    <s v="no"/>
  </r>
  <r>
    <x v="588"/>
    <s v="Norm"/>
    <s v="Norm"/>
    <x v="0"/>
    <n v="5"/>
    <x v="1"/>
    <s v="1Story"/>
    <x v="1"/>
    <n v="69.182127006168557"/>
    <x v="1"/>
    <n v="8"/>
    <x v="1"/>
    <n v="1968"/>
    <n v="0"/>
    <m/>
    <n v="2003"/>
    <n v="0"/>
    <n v="1437"/>
    <s v="no"/>
    <x v="1"/>
    <n v="1473"/>
    <s v="no"/>
    <n v="0"/>
    <s v="no"/>
    <s v="1 Floor"/>
    <n v="1"/>
    <n v="1473"/>
    <x v="0"/>
    <x v="1"/>
    <n v="2"/>
    <n v="0"/>
    <n v="1"/>
    <n v="0"/>
    <n v="3"/>
    <x v="0"/>
    <n v="5"/>
    <x v="1"/>
    <s v="Ex"/>
    <x v="0"/>
    <n v="1"/>
    <s v="Less"/>
    <n v="452"/>
    <x v="0"/>
    <x v="1"/>
    <n v="2"/>
    <n v="49.140893470790381"/>
    <x v="1"/>
    <n v="143000"/>
    <n v="2910"/>
    <s v="no"/>
  </r>
  <r>
    <x v="589"/>
    <s v="RRAn"/>
    <s v="Feedr"/>
    <x v="0"/>
    <n v="5"/>
    <x v="1"/>
    <s v="1Story"/>
    <x v="1"/>
    <n v="69.182127006168557"/>
    <x v="1"/>
    <n v="6"/>
    <x v="1"/>
    <n v="1930"/>
    <n v="1"/>
    <m/>
    <n v="1960"/>
    <n v="1"/>
    <n v="742"/>
    <s v="no"/>
    <x v="0"/>
    <n v="779"/>
    <s v="no"/>
    <n v="0"/>
    <s v="no"/>
    <s v="1 Floor"/>
    <n v="0"/>
    <n v="935"/>
    <x v="0"/>
    <x v="1"/>
    <n v="0"/>
    <n v="0"/>
    <n v="1"/>
    <n v="0"/>
    <n v="1"/>
    <x v="1"/>
    <n v="4"/>
    <x v="1"/>
    <s v="TA"/>
    <x v="1"/>
    <n v="1"/>
    <s v="Less"/>
    <n v="308"/>
    <x v="0"/>
    <x v="1"/>
    <n v="0"/>
    <n v="47.406082289803223"/>
    <x v="1"/>
    <n v="79500"/>
    <n v="1677"/>
    <s v="no"/>
  </r>
  <r>
    <x v="590"/>
    <s v="Norm"/>
    <s v="Norm"/>
    <x v="0"/>
    <n v="7"/>
    <x v="0"/>
    <s v="2Story"/>
    <x v="0"/>
    <n v="75.988545402704759"/>
    <x v="0"/>
    <n v="5"/>
    <x v="0"/>
    <n v="2004"/>
    <n v="0"/>
    <m/>
    <n v="2004"/>
    <n v="0"/>
    <n v="770"/>
    <s v="no"/>
    <x v="0"/>
    <n v="770"/>
    <s v="no"/>
    <n v="812"/>
    <s v="no"/>
    <s v="2 Floors"/>
    <n v="0"/>
    <n v="1582"/>
    <x v="0"/>
    <x v="0"/>
    <n v="0"/>
    <n v="0"/>
    <n v="2"/>
    <n v="1"/>
    <n v="3"/>
    <x v="0"/>
    <n v="6"/>
    <x v="0"/>
    <s v="Gd"/>
    <x v="0"/>
    <n v="2"/>
    <s v="More"/>
    <n v="520"/>
    <x v="0"/>
    <x v="0"/>
    <n v="0"/>
    <n v="79.039115646258509"/>
    <x v="0"/>
    <n v="185900"/>
    <n v="2352"/>
    <s v="no"/>
  </r>
  <r>
    <x v="591"/>
    <s v="Norm"/>
    <s v="Norm"/>
    <x v="0"/>
    <n v="10"/>
    <x v="0"/>
    <s v="2Story"/>
    <x v="0"/>
    <n v="75.988545402704759"/>
    <x v="0"/>
    <n v="5"/>
    <x v="0"/>
    <n v="2008"/>
    <n v="0"/>
    <m/>
    <n v="2008"/>
    <n v="0"/>
    <n v="1722"/>
    <s v="no"/>
    <x v="1"/>
    <n v="1728"/>
    <s v="no"/>
    <n v="568"/>
    <s v="no"/>
    <s v="2 Floors"/>
    <n v="1"/>
    <n v="2296"/>
    <x v="0"/>
    <x v="0"/>
    <n v="1"/>
    <n v="0"/>
    <n v="2"/>
    <n v="1"/>
    <n v="4"/>
    <x v="0"/>
    <n v="10"/>
    <x v="0"/>
    <s v="Ex"/>
    <x v="0"/>
    <n v="3"/>
    <s v="More"/>
    <n v="842"/>
    <x v="0"/>
    <x v="0"/>
    <n v="1"/>
    <n v="112.48133399701344"/>
    <x v="0"/>
    <n v="451950"/>
    <n v="4018"/>
    <s v="no"/>
  </r>
  <r>
    <x v="592"/>
    <s v="Norm"/>
    <s v="Norm"/>
    <x v="0"/>
    <n v="5"/>
    <x v="1"/>
    <s v="1Story"/>
    <x v="1"/>
    <n v="69.182127006168557"/>
    <x v="1"/>
    <n v="8"/>
    <x v="1"/>
    <n v="1982"/>
    <n v="0"/>
    <m/>
    <n v="2003"/>
    <n v="0"/>
    <n v="816"/>
    <s v="no"/>
    <x v="0"/>
    <n v="816"/>
    <s v="no"/>
    <n v="0"/>
    <s v="no"/>
    <s v="1 Floor"/>
    <n v="1"/>
    <n v="816"/>
    <x v="0"/>
    <x v="1"/>
    <n v="1"/>
    <n v="0"/>
    <n v="1"/>
    <n v="0"/>
    <n v="2"/>
    <x v="1"/>
    <n v="4"/>
    <x v="1"/>
    <s v="TA"/>
    <x v="1"/>
    <n v="2"/>
    <s v="More"/>
    <n v="816"/>
    <x v="0"/>
    <x v="0"/>
    <n v="0"/>
    <n v="84.558823529411768"/>
    <x v="0"/>
    <n v="138000"/>
    <n v="1632"/>
    <s v="no"/>
  </r>
  <r>
    <x v="593"/>
    <s v="Norm"/>
    <s v="Norm"/>
    <x v="3"/>
    <n v="6"/>
    <x v="1"/>
    <s v="1Story"/>
    <x v="1"/>
    <n v="69.182127006168557"/>
    <x v="1"/>
    <n v="5"/>
    <x v="0"/>
    <n v="2003"/>
    <n v="0"/>
    <m/>
    <n v="2003"/>
    <n v="0"/>
    <n v="848"/>
    <s v="no"/>
    <x v="0"/>
    <n v="848"/>
    <s v="no"/>
    <n v="0"/>
    <s v="no"/>
    <s v="1 Floor"/>
    <n v="1"/>
    <n v="848"/>
    <x v="0"/>
    <x v="1"/>
    <n v="1"/>
    <n v="0"/>
    <n v="1"/>
    <n v="0"/>
    <n v="2"/>
    <x v="1"/>
    <n v="4"/>
    <x v="1"/>
    <s v="Gd"/>
    <x v="0"/>
    <n v="2"/>
    <s v="More"/>
    <n v="420"/>
    <x v="0"/>
    <x v="1"/>
    <n v="0"/>
    <n v="82.547169811320757"/>
    <x v="0"/>
    <n v="140000"/>
    <n v="1696"/>
    <s v="no"/>
  </r>
  <r>
    <x v="594"/>
    <s v="Norm"/>
    <s v="Norm"/>
    <x v="0"/>
    <n v="5"/>
    <x v="1"/>
    <s v="1Story"/>
    <x v="1"/>
    <n v="69.182127006168557"/>
    <x v="1"/>
    <n v="6"/>
    <x v="1"/>
    <n v="1975"/>
    <n v="0"/>
    <m/>
    <n v="1975"/>
    <n v="0"/>
    <n v="924"/>
    <s v="no"/>
    <x v="0"/>
    <n v="924"/>
    <s v="no"/>
    <n v="0"/>
    <s v="no"/>
    <s v="1 Floor"/>
    <n v="1"/>
    <n v="924"/>
    <x v="0"/>
    <x v="1"/>
    <n v="0"/>
    <n v="0"/>
    <n v="1"/>
    <n v="0"/>
    <n v="1"/>
    <x v="1"/>
    <n v="5"/>
    <x v="1"/>
    <s v="TA"/>
    <x v="1"/>
    <n v="1"/>
    <s v="Less"/>
    <n v="280"/>
    <x v="0"/>
    <x v="1"/>
    <n v="0"/>
    <n v="59.523809523809526"/>
    <x v="1"/>
    <n v="110000"/>
    <n v="1848"/>
    <s v="no"/>
  </r>
  <r>
    <x v="595"/>
    <s v="Norm"/>
    <s v="Norm"/>
    <x v="0"/>
    <n v="8"/>
    <x v="0"/>
    <s v="1Story"/>
    <x v="1"/>
    <n v="69.182127006168557"/>
    <x v="1"/>
    <n v="5"/>
    <x v="0"/>
    <n v="2005"/>
    <n v="0"/>
    <m/>
    <n v="2006"/>
    <n v="0"/>
    <n v="1814"/>
    <s v="no"/>
    <x v="1"/>
    <n v="1826"/>
    <s v="no"/>
    <n v="0"/>
    <s v="no"/>
    <s v="1 Floor"/>
    <n v="1"/>
    <n v="1826"/>
    <x v="0"/>
    <x v="0"/>
    <n v="1"/>
    <n v="0"/>
    <n v="2"/>
    <n v="0"/>
    <n v="3"/>
    <x v="0"/>
    <n v="7"/>
    <x v="0"/>
    <s v="Gd"/>
    <x v="0"/>
    <n v="3"/>
    <s v="More"/>
    <n v="758"/>
    <x v="0"/>
    <x v="0"/>
    <n v="1"/>
    <n v="87.637362637362642"/>
    <x v="0"/>
    <n v="319000"/>
    <n v="3640"/>
    <s v="no"/>
  </r>
  <r>
    <x v="596"/>
    <s v="Norm"/>
    <s v="Norm"/>
    <x v="0"/>
    <n v="6"/>
    <x v="1"/>
    <s v="2Story"/>
    <x v="0"/>
    <n v="75.988545402704759"/>
    <x v="0"/>
    <n v="7"/>
    <x v="1"/>
    <n v="1910"/>
    <n v="1"/>
    <m/>
    <n v="1993"/>
    <n v="0"/>
    <n v="684"/>
    <s v="no"/>
    <x v="0"/>
    <n v="684"/>
    <s v="no"/>
    <n v="684"/>
    <s v="no"/>
    <s v="2 Floors"/>
    <n v="0"/>
    <n v="1368"/>
    <x v="0"/>
    <x v="1"/>
    <n v="0"/>
    <n v="0"/>
    <n v="1"/>
    <n v="0"/>
    <n v="1"/>
    <x v="1"/>
    <n v="7"/>
    <x v="0"/>
    <s v="TA"/>
    <x v="1"/>
    <n v="1"/>
    <s v="Less"/>
    <n v="216"/>
    <x v="0"/>
    <x v="1"/>
    <n v="0"/>
    <n v="55.801169590643276"/>
    <x v="1"/>
    <n v="114504"/>
    <n v="2052"/>
    <s v="no"/>
  </r>
  <r>
    <x v="597"/>
    <s v="Norm"/>
    <s v="Norm"/>
    <x v="3"/>
    <n v="7"/>
    <x v="0"/>
    <s v="1Story"/>
    <x v="1"/>
    <n v="69.182127006168557"/>
    <x v="1"/>
    <n v="5"/>
    <x v="0"/>
    <n v="2006"/>
    <n v="0"/>
    <m/>
    <n v="2007"/>
    <n v="0"/>
    <n v="1258"/>
    <s v="no"/>
    <x v="1"/>
    <n v="1402"/>
    <s v="no"/>
    <n v="0"/>
    <s v="no"/>
    <s v="1 Floor"/>
    <n v="1"/>
    <n v="1402"/>
    <x v="0"/>
    <x v="1"/>
    <n v="0"/>
    <n v="2"/>
    <n v="0"/>
    <n v="2"/>
    <n v="4"/>
    <x v="0"/>
    <n v="7"/>
    <x v="0"/>
    <s v="Gd"/>
    <x v="0"/>
    <n v="3"/>
    <s v="More"/>
    <n v="648"/>
    <x v="0"/>
    <x v="0"/>
    <n v="1"/>
    <n v="73.007894736842104"/>
    <x v="0"/>
    <n v="194201"/>
    <n v="2660"/>
    <s v="no"/>
  </r>
  <r>
    <x v="598"/>
    <s v="Norm"/>
    <s v="Norm"/>
    <x v="0"/>
    <n v="5"/>
    <x v="1"/>
    <s v="1Story"/>
    <x v="1"/>
    <n v="69.182127006168557"/>
    <x v="1"/>
    <n v="6"/>
    <x v="1"/>
    <n v="1977"/>
    <n v="0"/>
    <m/>
    <n v="1977"/>
    <n v="0"/>
    <n v="1430"/>
    <s v="no"/>
    <x v="1"/>
    <n v="1647"/>
    <s v="no"/>
    <n v="0"/>
    <s v="no"/>
    <s v="1 Floor"/>
    <n v="0"/>
    <n v="1647"/>
    <x v="0"/>
    <x v="0"/>
    <n v="1"/>
    <n v="0"/>
    <n v="2"/>
    <n v="0"/>
    <n v="3"/>
    <x v="0"/>
    <n v="7"/>
    <x v="0"/>
    <s v="Gd"/>
    <x v="0"/>
    <n v="2"/>
    <s v="More"/>
    <n v="621"/>
    <x v="0"/>
    <x v="0"/>
    <n v="1"/>
    <n v="70.685732856678584"/>
    <x v="0"/>
    <n v="217500"/>
    <n v="3077"/>
    <s v="no"/>
  </r>
  <r>
    <x v="599"/>
    <s v="Norm"/>
    <s v="Norm"/>
    <x v="4"/>
    <n v="6"/>
    <x v="1"/>
    <s v="2Story"/>
    <x v="0"/>
    <n v="75.988545402704759"/>
    <x v="0"/>
    <n v="6"/>
    <x v="1"/>
    <n v="1980"/>
    <n v="0"/>
    <m/>
    <n v="1980"/>
    <n v="0"/>
    <n v="716"/>
    <s v="no"/>
    <x v="0"/>
    <n v="716"/>
    <s v="no"/>
    <n v="840"/>
    <s v="no"/>
    <s v="2 Floors"/>
    <n v="1"/>
    <n v="1556"/>
    <x v="0"/>
    <x v="0"/>
    <n v="1"/>
    <n v="0"/>
    <n v="2"/>
    <n v="1"/>
    <n v="4"/>
    <x v="0"/>
    <n v="6"/>
    <x v="0"/>
    <s v="TA"/>
    <x v="1"/>
    <n v="2"/>
    <s v="More"/>
    <n v="452"/>
    <x v="0"/>
    <x v="1"/>
    <n v="1"/>
    <n v="66.461267605633807"/>
    <x v="1"/>
    <n v="151000"/>
    <n v="2272"/>
    <s v="no"/>
  </r>
  <r>
    <x v="600"/>
    <s v="Norm"/>
    <s v="Norm"/>
    <x v="0"/>
    <n v="8"/>
    <x v="0"/>
    <s v="2Story"/>
    <x v="0"/>
    <n v="75.988545402704759"/>
    <x v="0"/>
    <n v="5"/>
    <x v="0"/>
    <n v="2005"/>
    <n v="0"/>
    <m/>
    <n v="2005"/>
    <n v="0"/>
    <n v="1058"/>
    <s v="no"/>
    <x v="1"/>
    <n v="1058"/>
    <s v="no"/>
    <n v="846"/>
    <s v="no"/>
    <s v="2 Floors"/>
    <n v="1"/>
    <n v="1904"/>
    <x v="0"/>
    <x v="0"/>
    <n v="1"/>
    <n v="0"/>
    <n v="2"/>
    <n v="1"/>
    <n v="4"/>
    <x v="0"/>
    <n v="8"/>
    <x v="0"/>
    <s v="Ex"/>
    <x v="0"/>
    <n v="2"/>
    <s v="More"/>
    <n v="736"/>
    <x v="0"/>
    <x v="0"/>
    <n v="1"/>
    <n v="92.842673869007427"/>
    <x v="0"/>
    <n v="275000"/>
    <n v="2962"/>
    <s v="no"/>
  </r>
  <r>
    <x v="601"/>
    <s v="Norm"/>
    <s v="Norm"/>
    <x v="0"/>
    <n v="6"/>
    <x v="1"/>
    <s v="1.5Fin"/>
    <x v="1"/>
    <n v="59.315963337771507"/>
    <x v="1"/>
    <n v="6"/>
    <x v="1"/>
    <n v="1937"/>
    <n v="1"/>
    <m/>
    <n v="1950"/>
    <n v="1"/>
    <n v="780"/>
    <s v="no"/>
    <x v="0"/>
    <n v="780"/>
    <s v="no"/>
    <n v="595"/>
    <s v="no"/>
    <s v="2 Floors"/>
    <n v="0"/>
    <n v="1375"/>
    <x v="0"/>
    <x v="1"/>
    <n v="0"/>
    <n v="0"/>
    <n v="1"/>
    <n v="1"/>
    <n v="2"/>
    <x v="1"/>
    <n v="6"/>
    <x v="0"/>
    <s v="Gd"/>
    <x v="0"/>
    <n v="1"/>
    <s v="Less"/>
    <n v="544"/>
    <x v="0"/>
    <x v="0"/>
    <n v="1"/>
    <n v="65.429234338747094"/>
    <x v="1"/>
    <n v="141000"/>
    <n v="2155"/>
    <s v="no"/>
  </r>
  <r>
    <x v="602"/>
    <s v="Norm"/>
    <s v="Norm"/>
    <x v="0"/>
    <n v="8"/>
    <x v="0"/>
    <s v="2Story"/>
    <x v="0"/>
    <n v="75.988545402704759"/>
    <x v="0"/>
    <n v="5"/>
    <x v="0"/>
    <n v="1992"/>
    <n v="0"/>
    <m/>
    <n v="1992"/>
    <n v="0"/>
    <n v="908"/>
    <s v="no"/>
    <x v="0"/>
    <n v="927"/>
    <s v="no"/>
    <n v="988"/>
    <s v="no"/>
    <s v="2 Floors"/>
    <n v="1"/>
    <n v="1915"/>
    <x v="0"/>
    <x v="0"/>
    <n v="1"/>
    <n v="0"/>
    <n v="2"/>
    <n v="1"/>
    <n v="4"/>
    <x v="0"/>
    <n v="8"/>
    <x v="0"/>
    <s v="Gd"/>
    <x v="0"/>
    <n v="2"/>
    <s v="More"/>
    <n v="506"/>
    <x v="0"/>
    <x v="0"/>
    <n v="1"/>
    <n v="77.931278781438181"/>
    <x v="0"/>
    <n v="220000"/>
    <n v="2823"/>
    <s v="no"/>
  </r>
  <r>
    <x v="603"/>
    <s v="Norm"/>
    <s v="Norm"/>
    <x v="3"/>
    <n v="7"/>
    <x v="0"/>
    <s v="2Story"/>
    <x v="0"/>
    <n v="75.988545402704759"/>
    <x v="0"/>
    <n v="5"/>
    <x v="0"/>
    <n v="2004"/>
    <n v="0"/>
    <m/>
    <n v="2005"/>
    <n v="0"/>
    <n v="600"/>
    <s v="no"/>
    <x v="0"/>
    <n v="600"/>
    <s v="no"/>
    <n v="600"/>
    <s v="no"/>
    <s v="2 Floors"/>
    <n v="0"/>
    <n v="1200"/>
    <x v="0"/>
    <x v="1"/>
    <n v="0"/>
    <n v="0"/>
    <n v="2"/>
    <n v="1"/>
    <n v="3"/>
    <x v="0"/>
    <n v="4"/>
    <x v="1"/>
    <s v="Gd"/>
    <x v="0"/>
    <n v="2"/>
    <s v="More"/>
    <n v="480"/>
    <x v="0"/>
    <x v="0"/>
    <n v="0"/>
    <n v="83.888888888888886"/>
    <x v="0"/>
    <n v="151000"/>
    <n v="1800"/>
    <s v="no"/>
  </r>
  <r>
    <x v="604"/>
    <s v="Norm"/>
    <s v="Norm"/>
    <x v="0"/>
    <n v="7"/>
    <x v="0"/>
    <s v="1Story"/>
    <x v="1"/>
    <n v="69.182127006168557"/>
    <x v="1"/>
    <n v="5"/>
    <x v="0"/>
    <n v="2002"/>
    <n v="0"/>
    <m/>
    <n v="2002"/>
    <n v="0"/>
    <n v="1494"/>
    <s v="no"/>
    <x v="1"/>
    <n v="1494"/>
    <s v="no"/>
    <n v="0"/>
    <s v="no"/>
    <s v="1 Floor"/>
    <n v="1"/>
    <n v="1494"/>
    <x v="0"/>
    <x v="1"/>
    <n v="1"/>
    <n v="0"/>
    <n v="2"/>
    <n v="0"/>
    <n v="3"/>
    <x v="0"/>
    <n v="6"/>
    <x v="0"/>
    <s v="Gd"/>
    <x v="0"/>
    <n v="2"/>
    <s v="More"/>
    <n v="530"/>
    <x v="0"/>
    <x v="0"/>
    <n v="1"/>
    <n v="73.962516733601078"/>
    <x v="0"/>
    <n v="221000"/>
    <n v="2988"/>
    <s v="no"/>
  </r>
  <r>
    <x v="605"/>
    <s v="Norm"/>
    <s v="Norm"/>
    <x v="0"/>
    <n v="7"/>
    <x v="0"/>
    <s v="2Story"/>
    <x v="0"/>
    <n v="75.988545402704759"/>
    <x v="0"/>
    <n v="6"/>
    <x v="1"/>
    <n v="1965"/>
    <n v="0"/>
    <m/>
    <n v="1990"/>
    <n v="0"/>
    <n v="768"/>
    <s v="no"/>
    <x v="0"/>
    <n v="1186"/>
    <s v="no"/>
    <n v="800"/>
    <s v="no"/>
    <s v="2 Floors"/>
    <n v="0"/>
    <n v="1986"/>
    <x v="0"/>
    <x v="0"/>
    <n v="0"/>
    <n v="0"/>
    <n v="2"/>
    <n v="1"/>
    <n v="3"/>
    <x v="0"/>
    <n v="7"/>
    <x v="0"/>
    <s v="TA"/>
    <x v="1"/>
    <n v="2"/>
    <s v="More"/>
    <n v="486"/>
    <x v="0"/>
    <x v="0"/>
    <n v="3"/>
    <n v="74.437182280319533"/>
    <x v="0"/>
    <n v="205000"/>
    <n v="2754"/>
    <s v="no"/>
  </r>
  <r>
    <x v="606"/>
    <s v="Norm"/>
    <s v="Norm"/>
    <x v="0"/>
    <n v="5"/>
    <x v="1"/>
    <s v="1Story"/>
    <x v="1"/>
    <n v="69.182127006168557"/>
    <x v="1"/>
    <n v="5"/>
    <x v="0"/>
    <n v="1996"/>
    <n v="0"/>
    <m/>
    <n v="1996"/>
    <n v="0"/>
    <n v="1040"/>
    <s v="no"/>
    <x v="0"/>
    <n v="1040"/>
    <s v="no"/>
    <n v="0"/>
    <s v="no"/>
    <s v="1 Floor"/>
    <n v="0"/>
    <n v="1040"/>
    <x v="0"/>
    <x v="1"/>
    <n v="1"/>
    <n v="0"/>
    <n v="1"/>
    <n v="0"/>
    <n v="2"/>
    <x v="1"/>
    <n v="6"/>
    <x v="0"/>
    <s v="Gd"/>
    <x v="0"/>
    <n v="2"/>
    <s v="More"/>
    <n v="576"/>
    <x v="0"/>
    <x v="0"/>
    <n v="0"/>
    <n v="73.07692307692308"/>
    <x v="0"/>
    <n v="152000"/>
    <n v="2080"/>
    <s v="no"/>
  </r>
  <r>
    <x v="607"/>
    <s v="Norm"/>
    <s v="Norm"/>
    <x v="0"/>
    <n v="5"/>
    <x v="1"/>
    <s v="2Story"/>
    <x v="0"/>
    <n v="75.988545402704759"/>
    <x v="0"/>
    <n v="8"/>
    <x v="1"/>
    <n v="1948"/>
    <n v="1"/>
    <m/>
    <n v="2002"/>
    <n v="0"/>
    <n v="896"/>
    <s v="no"/>
    <x v="0"/>
    <n v="1112"/>
    <s v="no"/>
    <n v="896"/>
    <s v="no"/>
    <s v="2 Floors"/>
    <n v="0"/>
    <n v="2008"/>
    <x v="0"/>
    <x v="0"/>
    <n v="1"/>
    <n v="0"/>
    <n v="3"/>
    <n v="0"/>
    <n v="4"/>
    <x v="0"/>
    <n v="8"/>
    <x v="0"/>
    <s v="Ex"/>
    <x v="0"/>
    <n v="1"/>
    <s v="Less"/>
    <n v="230"/>
    <x v="0"/>
    <x v="1"/>
    <n v="0"/>
    <n v="77.47933884297521"/>
    <x v="0"/>
    <n v="225000"/>
    <n v="2904"/>
    <s v="no"/>
  </r>
  <r>
    <x v="608"/>
    <s v="Norm"/>
    <s v="Norm"/>
    <x v="0"/>
    <n v="8"/>
    <x v="0"/>
    <s v="2Story"/>
    <x v="0"/>
    <n v="75.988545402704759"/>
    <x v="0"/>
    <n v="6"/>
    <x v="1"/>
    <n v="1934"/>
    <n v="1"/>
    <m/>
    <n v="1998"/>
    <n v="0"/>
    <n v="965"/>
    <s v="no"/>
    <x v="0"/>
    <n v="1940"/>
    <s v="no"/>
    <n v="1254"/>
    <s v="no"/>
    <s v="2 Floors"/>
    <n v="1"/>
    <n v="3194"/>
    <x v="1"/>
    <x v="0"/>
    <n v="0"/>
    <n v="0"/>
    <n v="2"/>
    <n v="1"/>
    <n v="3"/>
    <x v="0"/>
    <n v="10"/>
    <x v="0"/>
    <s v="TA"/>
    <x v="1"/>
    <n v="2"/>
    <s v="More"/>
    <n v="380"/>
    <x v="0"/>
    <x v="1"/>
    <n v="2"/>
    <n v="86.342870882423654"/>
    <x v="0"/>
    <n v="359100"/>
    <n v="4159"/>
    <s v="no"/>
  </r>
  <r>
    <x v="609"/>
    <s v="Feedr"/>
    <s v="Norm"/>
    <x v="0"/>
    <n v="4"/>
    <x v="1"/>
    <s v="1Story"/>
    <x v="1"/>
    <n v="69.182127006168557"/>
    <x v="1"/>
    <n v="5"/>
    <x v="0"/>
    <n v="1961"/>
    <n v="0"/>
    <m/>
    <n v="1961"/>
    <n v="1"/>
    <n v="1029"/>
    <s v="no"/>
    <x v="0"/>
    <n v="1029"/>
    <s v="no"/>
    <n v="0"/>
    <s v="no"/>
    <s v="1 Floor"/>
    <n v="0"/>
    <n v="1029"/>
    <x v="0"/>
    <x v="1"/>
    <n v="1"/>
    <n v="0"/>
    <n v="1"/>
    <n v="0"/>
    <n v="2"/>
    <x v="1"/>
    <n v="5"/>
    <x v="1"/>
    <s v="TA"/>
    <x v="1"/>
    <n v="1"/>
    <s v="Less"/>
    <n v="261"/>
    <x v="0"/>
    <x v="1"/>
    <n v="0"/>
    <n v="57.580174927113703"/>
    <x v="1"/>
    <n v="118500"/>
    <n v="2058"/>
    <s v="no"/>
  </r>
  <r>
    <x v="610"/>
    <s v="PosN"/>
    <s v="Norm"/>
    <x v="0"/>
    <n v="9"/>
    <x v="0"/>
    <s v="2Story"/>
    <x v="0"/>
    <n v="75.988545402704759"/>
    <x v="0"/>
    <n v="5"/>
    <x v="0"/>
    <n v="2000"/>
    <n v="0"/>
    <m/>
    <n v="2000"/>
    <n v="0"/>
    <n v="1440"/>
    <s v="no"/>
    <x v="1"/>
    <n v="1476"/>
    <s v="no"/>
    <n v="677"/>
    <s v="no"/>
    <s v="2 Floors"/>
    <n v="0"/>
    <n v="2153"/>
    <x v="0"/>
    <x v="0"/>
    <n v="1"/>
    <n v="0"/>
    <n v="2"/>
    <n v="1"/>
    <n v="4"/>
    <x v="0"/>
    <n v="8"/>
    <x v="0"/>
    <s v="Ex"/>
    <x v="0"/>
    <n v="3"/>
    <s v="More"/>
    <n v="736"/>
    <x v="0"/>
    <x v="0"/>
    <n v="2"/>
    <n v="87.113832451989978"/>
    <x v="0"/>
    <n v="313000"/>
    <n v="3593"/>
    <s v="no"/>
  </r>
  <r>
    <x v="611"/>
    <s v="Norm"/>
    <s v="Norm"/>
    <x v="0"/>
    <n v="6"/>
    <x v="1"/>
    <s v="SLvl"/>
    <x v="2"/>
    <n v="74.693515888638117"/>
    <x v="0"/>
    <n v="6"/>
    <x v="1"/>
    <n v="1978"/>
    <n v="0"/>
    <m/>
    <n v="1978"/>
    <n v="0"/>
    <n v="1032"/>
    <s v="no"/>
    <x v="0"/>
    <n v="1032"/>
    <s v="no"/>
    <n v="0"/>
    <s v="no"/>
    <s v="1 Floor"/>
    <n v="1"/>
    <n v="1032"/>
    <x v="0"/>
    <x v="1"/>
    <n v="0"/>
    <n v="1"/>
    <n v="2"/>
    <n v="0"/>
    <n v="3"/>
    <x v="0"/>
    <n v="6"/>
    <x v="0"/>
    <s v="TA"/>
    <x v="1"/>
    <n v="2"/>
    <s v="More"/>
    <n v="564"/>
    <x v="0"/>
    <x v="0"/>
    <n v="1"/>
    <n v="71.705426356589143"/>
    <x v="0"/>
    <n v="148000"/>
    <n v="2064"/>
    <s v="no"/>
  </r>
  <r>
    <x v="612"/>
    <s v="Norm"/>
    <s v="Norm"/>
    <x v="0"/>
    <n v="8"/>
    <x v="0"/>
    <s v="2Story"/>
    <x v="0"/>
    <n v="75.988545402704759"/>
    <x v="0"/>
    <n v="5"/>
    <x v="0"/>
    <n v="2001"/>
    <n v="0"/>
    <m/>
    <n v="2001"/>
    <n v="0"/>
    <n v="1299"/>
    <s v="no"/>
    <x v="1"/>
    <n v="1299"/>
    <s v="no"/>
    <n v="573"/>
    <s v="no"/>
    <s v="2 Floors"/>
    <n v="0"/>
    <n v="1872"/>
    <x v="0"/>
    <x v="0"/>
    <n v="1"/>
    <n v="0"/>
    <n v="2"/>
    <n v="1"/>
    <n v="4"/>
    <x v="0"/>
    <n v="7"/>
    <x v="0"/>
    <s v="Ex"/>
    <x v="0"/>
    <n v="2"/>
    <s v="More"/>
    <n v="531"/>
    <x v="0"/>
    <x v="0"/>
    <n v="1"/>
    <n v="82.466099022390409"/>
    <x v="0"/>
    <n v="261500"/>
    <n v="3171"/>
    <s v="no"/>
  </r>
  <r>
    <x v="613"/>
    <s v="Feedr"/>
    <s v="Norm"/>
    <x v="0"/>
    <n v="5"/>
    <x v="1"/>
    <s v="1Story"/>
    <x v="1"/>
    <n v="69.182127006168557"/>
    <x v="1"/>
    <n v="5"/>
    <x v="0"/>
    <n v="2007"/>
    <n v="0"/>
    <m/>
    <n v="2007"/>
    <n v="0"/>
    <n v="1120"/>
    <s v="no"/>
    <x v="1"/>
    <n v="1120"/>
    <s v="no"/>
    <n v="0"/>
    <s v="no"/>
    <s v="1 Floor"/>
    <n v="1"/>
    <n v="1120"/>
    <x v="0"/>
    <x v="1"/>
    <n v="0"/>
    <n v="0"/>
    <n v="1"/>
    <n v="0"/>
    <n v="1"/>
    <x v="1"/>
    <n v="6"/>
    <x v="0"/>
    <s v="TA"/>
    <x v="1"/>
    <n v="0"/>
    <s v="Less"/>
    <n v="0"/>
    <x v="0"/>
    <x v="1"/>
    <n v="0"/>
    <n v="65.625"/>
    <x v="1"/>
    <n v="147000"/>
    <n v="2240"/>
    <s v="no"/>
  </r>
  <r>
    <x v="614"/>
    <s v="Norm"/>
    <s v="Norm"/>
    <x v="3"/>
    <n v="4"/>
    <x v="1"/>
    <s v="SFoyer"/>
    <x v="2"/>
    <n v="77.818957638420983"/>
    <x v="0"/>
    <n v="6"/>
    <x v="1"/>
    <n v="1972"/>
    <n v="0"/>
    <m/>
    <n v="1972"/>
    <n v="0"/>
    <n v="630"/>
    <s v="no"/>
    <x v="0"/>
    <n v="630"/>
    <s v="no"/>
    <n v="0"/>
    <s v="no"/>
    <s v="1 Floor"/>
    <n v="0"/>
    <n v="630"/>
    <x v="0"/>
    <x v="1"/>
    <n v="1"/>
    <n v="0"/>
    <n v="1"/>
    <n v="0"/>
    <n v="2"/>
    <x v="1"/>
    <n v="3"/>
    <x v="1"/>
    <s v="TA"/>
    <x v="1"/>
    <n v="0"/>
    <s v="Less"/>
    <n v="0"/>
    <x v="0"/>
    <x v="1"/>
    <n v="0"/>
    <n v="59.920634920634917"/>
    <x v="1"/>
    <n v="75500"/>
    <n v="1260"/>
    <s v="no"/>
  </r>
  <r>
    <x v="615"/>
    <s v="Feedr"/>
    <s v="Norm"/>
    <x v="0"/>
    <n v="6"/>
    <x v="1"/>
    <s v="SFoyer"/>
    <x v="2"/>
    <n v="77.818957638420983"/>
    <x v="0"/>
    <n v="7"/>
    <x v="1"/>
    <n v="1963"/>
    <n v="0"/>
    <m/>
    <n v="1963"/>
    <n v="0"/>
    <n v="936"/>
    <s v="no"/>
    <x v="0"/>
    <n v="1054"/>
    <s v="no"/>
    <n v="0"/>
    <s v="no"/>
    <s v="1 Floor"/>
    <n v="1"/>
    <n v="1054"/>
    <x v="0"/>
    <x v="1"/>
    <n v="1"/>
    <n v="0"/>
    <n v="1"/>
    <n v="0"/>
    <n v="2"/>
    <x v="1"/>
    <n v="6"/>
    <x v="0"/>
    <s v="Gd"/>
    <x v="0"/>
    <n v="2"/>
    <s v="More"/>
    <n v="480"/>
    <x v="0"/>
    <x v="0"/>
    <n v="0"/>
    <n v="69.095477386934675"/>
    <x v="1"/>
    <n v="137500"/>
    <n v="1990"/>
    <s v="no"/>
  </r>
  <r>
    <x v="616"/>
    <s v="Norm"/>
    <s v="Norm"/>
    <x v="0"/>
    <n v="6"/>
    <x v="1"/>
    <s v="2Story"/>
    <x v="0"/>
    <n v="75.988545402704759"/>
    <x v="0"/>
    <n v="5"/>
    <x v="0"/>
    <n v="2002"/>
    <n v="0"/>
    <m/>
    <n v="2003"/>
    <n v="0"/>
    <n v="783"/>
    <s v="no"/>
    <x v="0"/>
    <n v="807"/>
    <s v="no"/>
    <n v="702"/>
    <s v="no"/>
    <s v="2 Floors"/>
    <n v="1"/>
    <n v="1509"/>
    <x v="0"/>
    <x v="1"/>
    <n v="1"/>
    <n v="0"/>
    <n v="2"/>
    <n v="1"/>
    <n v="4"/>
    <x v="0"/>
    <n v="7"/>
    <x v="0"/>
    <s v="Gd"/>
    <x v="0"/>
    <n v="2"/>
    <s v="More"/>
    <n v="393"/>
    <x v="0"/>
    <x v="1"/>
    <n v="1"/>
    <n v="79.930191972076784"/>
    <x v="0"/>
    <n v="183200"/>
    <n v="2292"/>
    <s v="no"/>
  </r>
  <r>
    <x v="617"/>
    <s v="Artery"/>
    <s v="Norm"/>
    <x v="0"/>
    <n v="6"/>
    <x v="1"/>
    <s v="1.5Unf"/>
    <x v="1"/>
    <n v="64.474868918559224"/>
    <x v="1"/>
    <n v="6"/>
    <x v="1"/>
    <n v="1954"/>
    <n v="1"/>
    <m/>
    <n v="1954"/>
    <n v="1"/>
    <n v="832"/>
    <s v="no"/>
    <x v="0"/>
    <n v="832"/>
    <s v="no"/>
    <n v="0"/>
    <s v="no"/>
    <s v="1 Floor"/>
    <n v="0"/>
    <n v="832"/>
    <x v="0"/>
    <x v="1"/>
    <n v="0"/>
    <n v="0"/>
    <n v="1"/>
    <n v="0"/>
    <n v="1"/>
    <x v="1"/>
    <n v="4"/>
    <x v="1"/>
    <s v="Gd"/>
    <x v="0"/>
    <n v="2"/>
    <s v="More"/>
    <n v="528"/>
    <x v="0"/>
    <x v="0"/>
    <n v="0"/>
    <n v="63.401442307692307"/>
    <x v="1"/>
    <n v="105500"/>
    <n v="1664"/>
    <s v="no"/>
  </r>
  <r>
    <x v="618"/>
    <s v="Norm"/>
    <s v="Norm"/>
    <x v="0"/>
    <n v="9"/>
    <x v="0"/>
    <s v="1Story"/>
    <x v="1"/>
    <n v="69.182127006168557"/>
    <x v="1"/>
    <n v="5"/>
    <x v="0"/>
    <n v="2007"/>
    <n v="0"/>
    <m/>
    <n v="2007"/>
    <n v="0"/>
    <n v="1822"/>
    <s v="no"/>
    <x v="1"/>
    <n v="1828"/>
    <s v="no"/>
    <n v="0"/>
    <s v="no"/>
    <s v="1 Floor"/>
    <n v="0"/>
    <n v="1828"/>
    <x v="0"/>
    <x v="0"/>
    <n v="0"/>
    <n v="0"/>
    <n v="2"/>
    <n v="0"/>
    <n v="2"/>
    <x v="1"/>
    <n v="9"/>
    <x v="0"/>
    <s v="Gd"/>
    <x v="0"/>
    <n v="3"/>
    <s v="More"/>
    <n v="774"/>
    <x v="0"/>
    <x v="0"/>
    <n v="1"/>
    <n v="86.250136986301371"/>
    <x v="0"/>
    <n v="314813"/>
    <n v="3650"/>
    <s v="no"/>
  </r>
  <r>
    <x v="619"/>
    <s v="Norm"/>
    <s v="Norm"/>
    <x v="0"/>
    <n v="8"/>
    <x v="0"/>
    <s v="2Story"/>
    <x v="0"/>
    <n v="75.988545402704759"/>
    <x v="0"/>
    <n v="5"/>
    <x v="0"/>
    <n v="2003"/>
    <n v="0"/>
    <m/>
    <n v="2003"/>
    <n v="0"/>
    <n v="1482"/>
    <s v="no"/>
    <x v="1"/>
    <n v="1482"/>
    <s v="no"/>
    <n v="780"/>
    <s v="no"/>
    <s v="2 Floors"/>
    <n v="0"/>
    <n v="2262"/>
    <x v="0"/>
    <x v="0"/>
    <n v="1"/>
    <n v="0"/>
    <n v="2"/>
    <n v="1"/>
    <n v="4"/>
    <x v="0"/>
    <n v="10"/>
    <x v="0"/>
    <s v="Gd"/>
    <x v="0"/>
    <n v="3"/>
    <s v="More"/>
    <n v="749"/>
    <x v="0"/>
    <x v="0"/>
    <n v="2"/>
    <n v="81.463675213675216"/>
    <x v="0"/>
    <n v="305000"/>
    <n v="3744"/>
    <s v="no"/>
  </r>
  <r>
    <x v="620"/>
    <s v="Norm"/>
    <s v="Norm"/>
    <x v="0"/>
    <n v="3"/>
    <x v="1"/>
    <s v="1Story"/>
    <x v="1"/>
    <n v="69.182127006168557"/>
    <x v="1"/>
    <n v="3"/>
    <x v="0"/>
    <n v="1914"/>
    <n v="1"/>
    <m/>
    <n v="1950"/>
    <n v="1"/>
    <n v="864"/>
    <s v="no"/>
    <x v="0"/>
    <n v="864"/>
    <s v="no"/>
    <n v="0"/>
    <s v="no"/>
    <s v="1 Floor"/>
    <n v="1"/>
    <n v="864"/>
    <x v="0"/>
    <x v="1"/>
    <n v="1"/>
    <n v="0"/>
    <n v="1"/>
    <n v="0"/>
    <n v="2"/>
    <x v="1"/>
    <n v="5"/>
    <x v="1"/>
    <s v="TA"/>
    <x v="1"/>
    <n v="0"/>
    <s v="Less"/>
    <n v="0"/>
    <x v="0"/>
    <x v="1"/>
    <n v="0"/>
    <n v="38.773148148148145"/>
    <x v="1"/>
    <n v="67000"/>
    <n v="1728"/>
    <s v="no"/>
  </r>
  <r>
    <x v="621"/>
    <s v="Norm"/>
    <s v="Norm"/>
    <x v="0"/>
    <n v="6"/>
    <x v="1"/>
    <s v="2Story"/>
    <x v="0"/>
    <n v="75.988545402704759"/>
    <x v="0"/>
    <n v="7"/>
    <x v="1"/>
    <n v="1974"/>
    <n v="0"/>
    <m/>
    <n v="1997"/>
    <n v="0"/>
    <n v="1522"/>
    <s v="no"/>
    <x v="1"/>
    <n v="1548"/>
    <s v="no"/>
    <n v="1066"/>
    <s v="no"/>
    <s v="2 Floors"/>
    <n v="0"/>
    <n v="2614"/>
    <x v="0"/>
    <x v="0"/>
    <n v="0"/>
    <n v="0"/>
    <n v="2"/>
    <n v="1"/>
    <n v="3"/>
    <x v="0"/>
    <n v="9"/>
    <x v="0"/>
    <s v="TA"/>
    <x v="1"/>
    <n v="2"/>
    <s v="More"/>
    <n v="624"/>
    <x v="0"/>
    <x v="0"/>
    <n v="1"/>
    <n v="58.027079303675052"/>
    <x v="1"/>
    <n v="240000"/>
    <n v="4136"/>
    <s v="no"/>
  </r>
  <r>
    <x v="622"/>
    <s v="Norm"/>
    <s v="Norm"/>
    <x v="0"/>
    <n v="5"/>
    <x v="1"/>
    <s v="1Story"/>
    <x v="1"/>
    <n v="69.182127006168557"/>
    <x v="1"/>
    <n v="6"/>
    <x v="1"/>
    <n v="1977"/>
    <n v="0"/>
    <m/>
    <n v="1977"/>
    <n v="0"/>
    <n v="980"/>
    <s v="no"/>
    <x v="0"/>
    <n v="980"/>
    <s v="no"/>
    <n v="0"/>
    <s v="no"/>
    <s v="1 Floor"/>
    <n v="1"/>
    <n v="980"/>
    <x v="0"/>
    <x v="1"/>
    <n v="0"/>
    <n v="0"/>
    <n v="1"/>
    <n v="0"/>
    <n v="1"/>
    <x v="1"/>
    <n v="6"/>
    <x v="0"/>
    <s v="TA"/>
    <x v="1"/>
    <n v="2"/>
    <s v="More"/>
    <n v="484"/>
    <x v="0"/>
    <x v="0"/>
    <n v="0"/>
    <n v="68.877551020408163"/>
    <x v="1"/>
    <n v="135000"/>
    <n v="1960"/>
    <s v="no"/>
  </r>
  <r>
    <x v="623"/>
    <s v="Norm"/>
    <s v="Norm"/>
    <x v="3"/>
    <n v="6"/>
    <x v="1"/>
    <s v="2Story"/>
    <x v="0"/>
    <n v="75.988545402704759"/>
    <x v="0"/>
    <n v="5"/>
    <x v="0"/>
    <n v="2000"/>
    <n v="0"/>
    <m/>
    <n v="2000"/>
    <n v="0"/>
    <n v="756"/>
    <s v="no"/>
    <x v="0"/>
    <n v="756"/>
    <s v="no"/>
    <n v="756"/>
    <s v="no"/>
    <s v="2 Floors"/>
    <n v="0"/>
    <n v="1512"/>
    <x v="0"/>
    <x v="1"/>
    <n v="0"/>
    <n v="0"/>
    <n v="2"/>
    <n v="1"/>
    <n v="3"/>
    <x v="0"/>
    <n v="4"/>
    <x v="1"/>
    <s v="Gd"/>
    <x v="0"/>
    <n v="2"/>
    <s v="More"/>
    <n v="440"/>
    <x v="0"/>
    <x v="1"/>
    <n v="1"/>
    <n v="74.294532627865962"/>
    <x v="0"/>
    <n v="168500"/>
    <n v="2268"/>
    <s v="no"/>
  </r>
  <r>
    <x v="624"/>
    <s v="Norm"/>
    <s v="Norm"/>
    <x v="0"/>
    <n v="6"/>
    <x v="1"/>
    <s v="2Story"/>
    <x v="0"/>
    <n v="75.988545402704759"/>
    <x v="0"/>
    <n v="5"/>
    <x v="0"/>
    <n v="1972"/>
    <n v="0"/>
    <m/>
    <n v="1972"/>
    <n v="0"/>
    <n v="732"/>
    <s v="no"/>
    <x v="0"/>
    <n v="1012"/>
    <s v="no"/>
    <n v="778"/>
    <s v="no"/>
    <s v="2 Floors"/>
    <n v="0"/>
    <n v="1790"/>
    <x v="0"/>
    <x v="0"/>
    <n v="1"/>
    <n v="0"/>
    <n v="1"/>
    <n v="2"/>
    <n v="4"/>
    <x v="0"/>
    <n v="8"/>
    <x v="0"/>
    <s v="TA"/>
    <x v="1"/>
    <n v="2"/>
    <s v="More"/>
    <n v="484"/>
    <x v="0"/>
    <x v="0"/>
    <n v="1"/>
    <n v="65.483743061062654"/>
    <x v="1"/>
    <n v="165150"/>
    <n v="2522"/>
    <s v="no"/>
  </r>
  <r>
    <x v="625"/>
    <s v="Norm"/>
    <s v="Norm"/>
    <x v="0"/>
    <n v="6"/>
    <x v="1"/>
    <s v="1Story"/>
    <x v="1"/>
    <n v="69.182127006168557"/>
    <x v="1"/>
    <n v="6"/>
    <x v="1"/>
    <n v="1962"/>
    <n v="0"/>
    <m/>
    <n v="1962"/>
    <n v="0"/>
    <n v="1116"/>
    <s v="no"/>
    <x v="1"/>
    <n v="1116"/>
    <s v="no"/>
    <n v="0"/>
    <s v="no"/>
    <s v="1 Floor"/>
    <n v="0"/>
    <n v="1116"/>
    <x v="0"/>
    <x v="1"/>
    <n v="0"/>
    <n v="0"/>
    <n v="1"/>
    <n v="1"/>
    <n v="2"/>
    <x v="1"/>
    <n v="5"/>
    <x v="1"/>
    <s v="TA"/>
    <x v="1"/>
    <n v="2"/>
    <s v="More"/>
    <n v="440"/>
    <x v="0"/>
    <x v="1"/>
    <n v="0"/>
    <n v="71.68458781362007"/>
    <x v="0"/>
    <n v="160000"/>
    <n v="2232"/>
    <s v="no"/>
  </r>
  <r>
    <x v="626"/>
    <s v="Norm"/>
    <s v="Norm"/>
    <x v="0"/>
    <n v="5"/>
    <x v="1"/>
    <s v="1Story"/>
    <x v="1"/>
    <n v="69.182127006168557"/>
    <x v="1"/>
    <n v="5"/>
    <x v="0"/>
    <n v="1960"/>
    <n v="0"/>
    <m/>
    <n v="1978"/>
    <n v="0"/>
    <n v="978"/>
    <s v="no"/>
    <x v="0"/>
    <n v="1422"/>
    <s v="no"/>
    <n v="0"/>
    <s v="no"/>
    <s v="1 Floor"/>
    <n v="0"/>
    <n v="1422"/>
    <x v="0"/>
    <x v="1"/>
    <n v="0"/>
    <n v="0"/>
    <n v="1"/>
    <n v="0"/>
    <n v="1"/>
    <x v="1"/>
    <n v="6"/>
    <x v="0"/>
    <s v="TA"/>
    <x v="1"/>
    <n v="1"/>
    <s v="Less"/>
    <n v="286"/>
    <x v="0"/>
    <x v="1"/>
    <n v="1"/>
    <n v="58.291666666666664"/>
    <x v="1"/>
    <n v="139900"/>
    <n v="2400"/>
    <s v="no"/>
  </r>
  <r>
    <x v="627"/>
    <s v="Norm"/>
    <s v="Norm"/>
    <x v="0"/>
    <n v="6"/>
    <x v="1"/>
    <s v="SLvl"/>
    <x v="2"/>
    <n v="74.693515888638117"/>
    <x v="0"/>
    <n v="6"/>
    <x v="1"/>
    <n v="1955"/>
    <n v="0"/>
    <m/>
    <n v="1972"/>
    <n v="0"/>
    <n v="1156"/>
    <s v="no"/>
    <x v="1"/>
    <n v="1520"/>
    <s v="no"/>
    <n v="0"/>
    <s v="no"/>
    <s v="1 Floor"/>
    <n v="1"/>
    <n v="1520"/>
    <x v="0"/>
    <x v="0"/>
    <n v="1"/>
    <n v="0"/>
    <n v="1"/>
    <n v="0"/>
    <n v="2"/>
    <x v="1"/>
    <n v="7"/>
    <x v="0"/>
    <s v="TA"/>
    <x v="1"/>
    <n v="1"/>
    <s v="Less"/>
    <n v="364"/>
    <x v="0"/>
    <x v="1"/>
    <n v="2"/>
    <n v="57.174887892376681"/>
    <x v="1"/>
    <n v="153000"/>
    <n v="2676"/>
    <s v="no"/>
  </r>
  <r>
    <x v="628"/>
    <s v="Norm"/>
    <s v="Norm"/>
    <x v="0"/>
    <n v="5"/>
    <x v="1"/>
    <s v="2Story"/>
    <x v="0"/>
    <n v="75.988545402704759"/>
    <x v="0"/>
    <n v="5"/>
    <x v="0"/>
    <n v="1969"/>
    <n v="0"/>
    <m/>
    <n v="1969"/>
    <n v="0"/>
    <n v="1040"/>
    <s v="no"/>
    <x v="0"/>
    <n v="1040"/>
    <s v="no"/>
    <n v="1040"/>
    <s v="no"/>
    <s v="2 Floors"/>
    <n v="0"/>
    <n v="2080"/>
    <x v="0"/>
    <x v="0"/>
    <n v="0"/>
    <n v="1"/>
    <n v="1"/>
    <n v="2"/>
    <n v="4"/>
    <x v="0"/>
    <n v="9"/>
    <x v="0"/>
    <s v="Fa"/>
    <x v="1"/>
    <n v="2"/>
    <s v="More"/>
    <n v="504"/>
    <x v="0"/>
    <x v="0"/>
    <n v="2"/>
    <n v="43.269230769230766"/>
    <x v="1"/>
    <n v="135000"/>
    <n v="3120"/>
    <s v="no"/>
  </r>
  <r>
    <x v="629"/>
    <s v="Feedr"/>
    <s v="Norm"/>
    <x v="0"/>
    <n v="6"/>
    <x v="1"/>
    <s v="SLvl"/>
    <x v="2"/>
    <n v="74.693515888638117"/>
    <x v="0"/>
    <n v="5"/>
    <x v="0"/>
    <n v="1964"/>
    <n v="0"/>
    <m/>
    <n v="1964"/>
    <n v="0"/>
    <n v="1248"/>
    <s v="no"/>
    <x v="1"/>
    <n v="1350"/>
    <s v="no"/>
    <n v="0"/>
    <s v="no"/>
    <s v="1 Floor"/>
    <n v="1"/>
    <n v="1350"/>
    <x v="0"/>
    <x v="1"/>
    <n v="1"/>
    <n v="0"/>
    <n v="1"/>
    <n v="1"/>
    <n v="3"/>
    <x v="0"/>
    <n v="6"/>
    <x v="0"/>
    <s v="TA"/>
    <x v="1"/>
    <n v="2"/>
    <s v="More"/>
    <n v="520"/>
    <x v="0"/>
    <x v="0"/>
    <n v="0"/>
    <n v="64.857582755966135"/>
    <x v="1"/>
    <n v="168500"/>
    <n v="2598"/>
    <s v="no"/>
  </r>
  <r>
    <x v="630"/>
    <s v="Artery"/>
    <s v="Norm"/>
    <x v="0"/>
    <n v="5"/>
    <x v="1"/>
    <s v="2Story"/>
    <x v="0"/>
    <n v="75.988545402704759"/>
    <x v="0"/>
    <n v="6"/>
    <x v="1"/>
    <n v="1880"/>
    <n v="1"/>
    <m/>
    <n v="1991"/>
    <n v="0"/>
    <n v="636"/>
    <s v="no"/>
    <x v="0"/>
    <n v="1089"/>
    <s v="no"/>
    <n v="661"/>
    <s v="no"/>
    <s v="2 Floors"/>
    <n v="0"/>
    <n v="1750"/>
    <x v="0"/>
    <x v="0"/>
    <n v="0"/>
    <n v="0"/>
    <n v="1"/>
    <n v="0"/>
    <n v="1"/>
    <x v="1"/>
    <n v="8"/>
    <x v="0"/>
    <s v="Ex"/>
    <x v="0"/>
    <n v="1"/>
    <s v="Less"/>
    <n v="240"/>
    <x v="0"/>
    <x v="1"/>
    <n v="0"/>
    <n v="51.969823973176865"/>
    <x v="1"/>
    <n v="124000"/>
    <n v="2386"/>
    <s v="no"/>
  </r>
  <r>
    <x v="631"/>
    <s v="Norm"/>
    <s v="Norm"/>
    <x v="4"/>
    <n v="8"/>
    <x v="0"/>
    <s v="1Story"/>
    <x v="1"/>
    <n v="69.182127006168557"/>
    <x v="1"/>
    <n v="5"/>
    <x v="0"/>
    <n v="2006"/>
    <n v="0"/>
    <m/>
    <n v="2006"/>
    <n v="0"/>
    <n v="1554"/>
    <s v="no"/>
    <x v="1"/>
    <n v="1554"/>
    <s v="no"/>
    <n v="0"/>
    <s v="no"/>
    <s v="1 Floor"/>
    <n v="0"/>
    <n v="1554"/>
    <x v="0"/>
    <x v="0"/>
    <n v="0"/>
    <n v="0"/>
    <n v="2"/>
    <n v="0"/>
    <n v="2"/>
    <x v="1"/>
    <n v="6"/>
    <x v="0"/>
    <s v="Gd"/>
    <x v="0"/>
    <n v="2"/>
    <s v="More"/>
    <n v="627"/>
    <x v="0"/>
    <x v="0"/>
    <n v="1"/>
    <n v="67.4066924066924"/>
    <x v="1"/>
    <n v="209500"/>
    <n v="3108"/>
    <s v="no"/>
  </r>
  <r>
    <x v="632"/>
    <s v="Norm"/>
    <s v="Norm"/>
    <x v="0"/>
    <n v="7"/>
    <x v="0"/>
    <s v="1Story"/>
    <x v="1"/>
    <n v="69.182127006168557"/>
    <x v="1"/>
    <n v="5"/>
    <x v="0"/>
    <n v="1977"/>
    <n v="0"/>
    <m/>
    <n v="1977"/>
    <n v="0"/>
    <n v="1386"/>
    <s v="no"/>
    <x v="1"/>
    <n v="1411"/>
    <s v="no"/>
    <n v="0"/>
    <s v="no"/>
    <s v="1 Floor"/>
    <n v="0"/>
    <n v="1411"/>
    <x v="0"/>
    <x v="1"/>
    <n v="0"/>
    <n v="0"/>
    <n v="2"/>
    <n v="0"/>
    <n v="2"/>
    <x v="1"/>
    <n v="6"/>
    <x v="0"/>
    <s v="TA"/>
    <x v="1"/>
    <n v="2"/>
    <s v="More"/>
    <n v="544"/>
    <x v="0"/>
    <x v="0"/>
    <n v="1"/>
    <n v="29.495888451912762"/>
    <x v="1"/>
    <n v="82500"/>
    <n v="2797"/>
    <s v="no"/>
  </r>
  <r>
    <x v="633"/>
    <s v="Norm"/>
    <s v="Norm"/>
    <x v="0"/>
    <n v="5"/>
    <x v="1"/>
    <s v="1Story"/>
    <x v="1"/>
    <n v="69.182127006168557"/>
    <x v="1"/>
    <n v="7"/>
    <x v="1"/>
    <n v="1954"/>
    <n v="1"/>
    <m/>
    <n v="2005"/>
    <n v="0"/>
    <n v="1056"/>
    <s v="no"/>
    <x v="0"/>
    <n v="1056"/>
    <s v="no"/>
    <n v="0"/>
    <s v="no"/>
    <s v="1 Floor"/>
    <n v="1"/>
    <n v="1056"/>
    <x v="0"/>
    <x v="1"/>
    <n v="0"/>
    <n v="1"/>
    <n v="1"/>
    <n v="0"/>
    <n v="2"/>
    <x v="1"/>
    <n v="6"/>
    <x v="0"/>
    <s v="TA"/>
    <x v="1"/>
    <n v="1"/>
    <s v="Less"/>
    <n v="260"/>
    <x v="0"/>
    <x v="1"/>
    <n v="0"/>
    <n v="66.003787878787875"/>
    <x v="1"/>
    <n v="139400"/>
    <n v="2112"/>
    <s v="no"/>
  </r>
  <r>
    <x v="634"/>
    <s v="Norm"/>
    <s v="Norm"/>
    <x v="2"/>
    <n v="6"/>
    <x v="1"/>
    <s v="SFoyer"/>
    <x v="2"/>
    <n v="77.818957638420983"/>
    <x v="0"/>
    <n v="5"/>
    <x v="0"/>
    <n v="1980"/>
    <n v="0"/>
    <m/>
    <n v="1980"/>
    <n v="0"/>
    <n v="1056"/>
    <s v="no"/>
    <x v="0"/>
    <n v="1056"/>
    <s v="no"/>
    <n v="0"/>
    <s v="no"/>
    <s v="1 Floor"/>
    <n v="1"/>
    <n v="1056"/>
    <x v="0"/>
    <x v="1"/>
    <n v="2"/>
    <n v="0"/>
    <n v="0"/>
    <n v="0"/>
    <n v="2"/>
    <x v="1"/>
    <n v="4"/>
    <x v="1"/>
    <s v="TA"/>
    <x v="1"/>
    <n v="2"/>
    <s v="More"/>
    <n v="576"/>
    <x v="0"/>
    <x v="0"/>
    <n v="0"/>
    <n v="68.181818181818187"/>
    <x v="1"/>
    <n v="144000"/>
    <n v="2112"/>
    <s v="no"/>
  </r>
  <r>
    <x v="635"/>
    <s v="Feedr"/>
    <s v="Norm"/>
    <x v="1"/>
    <n v="6"/>
    <x v="1"/>
    <s v="2.5Fin"/>
    <x v="0"/>
    <n v="58.150706243707859"/>
    <x v="1"/>
    <n v="7"/>
    <x v="1"/>
    <n v="1914"/>
    <n v="1"/>
    <m/>
    <n v="1995"/>
    <n v="0"/>
    <n v="1440"/>
    <s v="no"/>
    <x v="1"/>
    <n v="1440"/>
    <s v="no"/>
    <n v="1440"/>
    <s v="no"/>
    <s v="2 Floors"/>
    <n v="1"/>
    <n v="3395"/>
    <x v="1"/>
    <x v="0"/>
    <n v="0"/>
    <n v="0"/>
    <n v="2"/>
    <n v="0"/>
    <n v="2"/>
    <x v="1"/>
    <n v="14"/>
    <x v="0"/>
    <s v="Fa"/>
    <x v="1"/>
    <n v="0"/>
    <s v="Less"/>
    <n v="0"/>
    <x v="0"/>
    <x v="1"/>
    <n v="0"/>
    <n v="41.365046535677351"/>
    <x v="1"/>
    <n v="200000"/>
    <n v="4835"/>
    <s v="yes"/>
  </r>
  <r>
    <x v="636"/>
    <s v="Norm"/>
    <s v="Norm"/>
    <x v="0"/>
    <n v="2"/>
    <x v="1"/>
    <s v="1Story"/>
    <x v="1"/>
    <n v="69.182127006168557"/>
    <x v="1"/>
    <n v="3"/>
    <x v="0"/>
    <n v="1936"/>
    <n v="1"/>
    <m/>
    <n v="1950"/>
    <n v="1"/>
    <n v="264"/>
    <s v="no"/>
    <x v="0"/>
    <n v="800"/>
    <s v="no"/>
    <n v="0"/>
    <s v="no"/>
    <s v="1 Floor"/>
    <n v="0"/>
    <n v="800"/>
    <x v="0"/>
    <x v="1"/>
    <n v="0"/>
    <n v="0"/>
    <n v="1"/>
    <n v="0"/>
    <n v="1"/>
    <x v="1"/>
    <n v="4"/>
    <x v="1"/>
    <s v="Fa"/>
    <x v="1"/>
    <n v="0"/>
    <s v="Less"/>
    <n v="0"/>
    <x v="0"/>
    <x v="1"/>
    <n v="1"/>
    <n v="56.390977443609025"/>
    <x v="1"/>
    <n v="60000"/>
    <n v="1064"/>
    <s v="no"/>
  </r>
  <r>
    <x v="637"/>
    <s v="Norm"/>
    <s v="Norm"/>
    <x v="1"/>
    <n v="5"/>
    <x v="1"/>
    <s v="1.5Fin"/>
    <x v="1"/>
    <n v="59.315963337771507"/>
    <x v="1"/>
    <n v="4"/>
    <x v="0"/>
    <n v="1954"/>
    <n v="1"/>
    <m/>
    <n v="1954"/>
    <n v="1"/>
    <n v="811"/>
    <s v="no"/>
    <x v="0"/>
    <n v="811"/>
    <s v="no"/>
    <n v="576"/>
    <s v="no"/>
    <s v="2 Floors"/>
    <n v="0"/>
    <n v="1387"/>
    <x v="0"/>
    <x v="1"/>
    <n v="0"/>
    <n v="0"/>
    <n v="2"/>
    <n v="0"/>
    <n v="2"/>
    <x v="1"/>
    <n v="7"/>
    <x v="0"/>
    <s v="Gd"/>
    <x v="0"/>
    <n v="1"/>
    <s v="Less"/>
    <n v="256"/>
    <x v="0"/>
    <x v="1"/>
    <n v="0"/>
    <n v="42.311191992720659"/>
    <x v="1"/>
    <n v="93000"/>
    <n v="2198"/>
    <s v="no"/>
  </r>
  <r>
    <x v="638"/>
    <s v="Feedr"/>
    <s v="Norm"/>
    <x v="0"/>
    <n v="5"/>
    <x v="1"/>
    <s v="1Story"/>
    <x v="1"/>
    <n v="69.182127006168557"/>
    <x v="1"/>
    <n v="7"/>
    <x v="1"/>
    <n v="1910"/>
    <n v="1"/>
    <m/>
    <n v="1950"/>
    <n v="1"/>
    <n v="796"/>
    <s v="no"/>
    <x v="0"/>
    <n v="796"/>
    <s v="no"/>
    <n v="0"/>
    <s v="no"/>
    <s v="1 Floor"/>
    <n v="0"/>
    <n v="796"/>
    <x v="0"/>
    <x v="1"/>
    <n v="0"/>
    <n v="0"/>
    <n v="1"/>
    <n v="0"/>
    <n v="1"/>
    <x v="1"/>
    <n v="4"/>
    <x v="1"/>
    <s v="TA"/>
    <x v="1"/>
    <n v="0"/>
    <s v="Less"/>
    <n v="0"/>
    <x v="0"/>
    <x v="1"/>
    <n v="0"/>
    <n v="53.391959798994975"/>
    <x v="1"/>
    <n v="85000"/>
    <n v="1592"/>
    <s v="no"/>
  </r>
  <r>
    <x v="639"/>
    <s v="Norm"/>
    <s v="Norm"/>
    <x v="3"/>
    <n v="8"/>
    <x v="0"/>
    <s v="1Story"/>
    <x v="1"/>
    <n v="69.182127006168557"/>
    <x v="1"/>
    <n v="5"/>
    <x v="0"/>
    <n v="2006"/>
    <n v="0"/>
    <m/>
    <n v="2006"/>
    <n v="0"/>
    <n v="1520"/>
    <s v="no"/>
    <x v="1"/>
    <n v="1567"/>
    <s v="no"/>
    <n v="0"/>
    <s v="no"/>
    <s v="1 Floor"/>
    <n v="0"/>
    <n v="1567"/>
    <x v="0"/>
    <x v="0"/>
    <n v="1"/>
    <n v="0"/>
    <n v="2"/>
    <n v="0"/>
    <n v="3"/>
    <x v="0"/>
    <n v="7"/>
    <x v="0"/>
    <s v="Ex"/>
    <x v="0"/>
    <n v="3"/>
    <s v="More"/>
    <n v="648"/>
    <x v="0"/>
    <x v="0"/>
    <n v="1"/>
    <n v="85.70165208940719"/>
    <x v="0"/>
    <n v="264561"/>
    <n v="3087"/>
    <s v="no"/>
  </r>
  <r>
    <x v="640"/>
    <s v="Norm"/>
    <s v="Norm"/>
    <x v="3"/>
    <n v="8"/>
    <x v="0"/>
    <s v="1Story"/>
    <x v="1"/>
    <n v="69.182127006168557"/>
    <x v="1"/>
    <n v="5"/>
    <x v="0"/>
    <n v="2003"/>
    <n v="0"/>
    <m/>
    <n v="2004"/>
    <n v="0"/>
    <n v="1518"/>
    <s v="no"/>
    <x v="1"/>
    <n v="1518"/>
    <s v="no"/>
    <n v="0"/>
    <s v="no"/>
    <s v="1 Floor"/>
    <n v="1"/>
    <n v="1518"/>
    <x v="0"/>
    <x v="0"/>
    <n v="0"/>
    <n v="0"/>
    <n v="1"/>
    <n v="1"/>
    <n v="2"/>
    <x v="1"/>
    <n v="6"/>
    <x v="0"/>
    <s v="Ex"/>
    <x v="0"/>
    <n v="2"/>
    <s v="More"/>
    <n v="588"/>
    <x v="0"/>
    <x v="0"/>
    <n v="1"/>
    <n v="90.250329380764157"/>
    <x v="0"/>
    <n v="274000"/>
    <n v="3036"/>
    <s v="no"/>
  </r>
  <r>
    <x v="641"/>
    <s v="Norm"/>
    <s v="Norm"/>
    <x v="0"/>
    <n v="7"/>
    <x v="0"/>
    <s v="2Story"/>
    <x v="0"/>
    <n v="75.988545402704759"/>
    <x v="0"/>
    <n v="5"/>
    <x v="0"/>
    <n v="2001"/>
    <n v="0"/>
    <m/>
    <n v="2001"/>
    <n v="0"/>
    <n v="1057"/>
    <s v="no"/>
    <x v="0"/>
    <n v="1057"/>
    <s v="no"/>
    <n v="872"/>
    <s v="no"/>
    <s v="2 Floors"/>
    <n v="0"/>
    <n v="1929"/>
    <x v="0"/>
    <x v="0"/>
    <n v="1"/>
    <n v="0"/>
    <n v="2"/>
    <n v="1"/>
    <n v="4"/>
    <x v="0"/>
    <n v="7"/>
    <x v="0"/>
    <s v="Gd"/>
    <x v="0"/>
    <n v="2"/>
    <s v="More"/>
    <n v="650"/>
    <x v="0"/>
    <x v="0"/>
    <n v="1"/>
    <n v="75.686537173476225"/>
    <x v="0"/>
    <n v="226000"/>
    <n v="2986"/>
    <s v="no"/>
  </r>
  <r>
    <x v="642"/>
    <s v="Norm"/>
    <s v="Norm"/>
    <x v="0"/>
    <n v="8"/>
    <x v="0"/>
    <s v="SLvl"/>
    <x v="2"/>
    <n v="74.693515888638117"/>
    <x v="0"/>
    <n v="7"/>
    <x v="1"/>
    <n v="1972"/>
    <n v="0"/>
    <m/>
    <n v="1995"/>
    <n v="0"/>
    <n v="1952"/>
    <s v="no"/>
    <x v="1"/>
    <n v="2000"/>
    <s v="no"/>
    <n v="704"/>
    <s v="no"/>
    <s v="2 Floors"/>
    <n v="1"/>
    <n v="2704"/>
    <x v="0"/>
    <x v="0"/>
    <n v="1"/>
    <n v="0"/>
    <n v="2"/>
    <n v="1"/>
    <n v="4"/>
    <x v="0"/>
    <n v="9"/>
    <x v="0"/>
    <s v="Ex"/>
    <x v="0"/>
    <n v="2"/>
    <s v="More"/>
    <n v="538"/>
    <x v="0"/>
    <x v="0"/>
    <n v="3"/>
    <n v="74.097938144329902"/>
    <x v="0"/>
    <n v="345000"/>
    <n v="4656"/>
    <s v="yes"/>
  </r>
  <r>
    <x v="643"/>
    <s v="RRAn"/>
    <s v="Norm"/>
    <x v="0"/>
    <n v="5"/>
    <x v="1"/>
    <s v="2Story"/>
    <x v="0"/>
    <n v="75.988545402704759"/>
    <x v="0"/>
    <n v="5"/>
    <x v="0"/>
    <n v="1969"/>
    <n v="0"/>
    <m/>
    <n v="1969"/>
    <n v="0"/>
    <n v="780"/>
    <s v="no"/>
    <x v="0"/>
    <n v="780"/>
    <s v="no"/>
    <n v="840"/>
    <s v="no"/>
    <s v="2 Floors"/>
    <n v="1"/>
    <n v="1620"/>
    <x v="0"/>
    <x v="0"/>
    <n v="0"/>
    <n v="0"/>
    <n v="2"/>
    <n v="1"/>
    <n v="3"/>
    <x v="0"/>
    <n v="7"/>
    <x v="0"/>
    <s v="TA"/>
    <x v="1"/>
    <n v="2"/>
    <s v="More"/>
    <n v="462"/>
    <x v="0"/>
    <x v="1"/>
    <n v="0"/>
    <n v="63.333333333333336"/>
    <x v="1"/>
    <n v="152000"/>
    <n v="2400"/>
    <s v="no"/>
  </r>
  <r>
    <x v="644"/>
    <s v="Norm"/>
    <s v="Norm"/>
    <x v="0"/>
    <n v="9"/>
    <x v="0"/>
    <s v="1Story"/>
    <x v="1"/>
    <n v="69.182127006168557"/>
    <x v="1"/>
    <n v="5"/>
    <x v="0"/>
    <n v="2009"/>
    <n v="0"/>
    <m/>
    <n v="2009"/>
    <n v="0"/>
    <n v="1766"/>
    <s v="no"/>
    <x v="1"/>
    <n v="1766"/>
    <s v="no"/>
    <n v="0"/>
    <s v="no"/>
    <s v="1 Floor"/>
    <n v="1"/>
    <n v="1766"/>
    <x v="0"/>
    <x v="0"/>
    <n v="1"/>
    <n v="0"/>
    <n v="2"/>
    <n v="1"/>
    <n v="4"/>
    <x v="0"/>
    <n v="7"/>
    <x v="0"/>
    <s v="Ex"/>
    <x v="0"/>
    <n v="3"/>
    <s v="More"/>
    <n v="478"/>
    <x v="0"/>
    <x v="0"/>
    <n v="1"/>
    <n v="105.00509626274065"/>
    <x v="0"/>
    <n v="370878"/>
    <n v="3532"/>
    <s v="no"/>
  </r>
  <r>
    <x v="645"/>
    <s v="Norm"/>
    <s v="Norm"/>
    <x v="0"/>
    <n v="6"/>
    <x v="1"/>
    <s v="1Story"/>
    <x v="1"/>
    <n v="69.182127006168557"/>
    <x v="1"/>
    <n v="5"/>
    <x v="0"/>
    <n v="1971"/>
    <n v="0"/>
    <m/>
    <n v="1971"/>
    <n v="0"/>
    <n v="981"/>
    <s v="no"/>
    <x v="0"/>
    <n v="981"/>
    <s v="no"/>
    <n v="0"/>
    <s v="no"/>
    <s v="1 Floor"/>
    <n v="1"/>
    <n v="981"/>
    <x v="0"/>
    <x v="1"/>
    <n v="1"/>
    <n v="0"/>
    <n v="1"/>
    <n v="1"/>
    <n v="3"/>
    <x v="0"/>
    <n v="5"/>
    <x v="1"/>
    <s v="TA"/>
    <x v="1"/>
    <n v="2"/>
    <s v="More"/>
    <n v="576"/>
    <x v="0"/>
    <x v="0"/>
    <n v="0"/>
    <n v="73.012232415902147"/>
    <x v="0"/>
    <n v="143250"/>
    <n v="1962"/>
    <s v="no"/>
  </r>
  <r>
    <x v="646"/>
    <s v="Norm"/>
    <s v="Norm"/>
    <x v="0"/>
    <n v="5"/>
    <x v="1"/>
    <s v="1Story"/>
    <x v="1"/>
    <n v="69.182127006168557"/>
    <x v="1"/>
    <n v="5"/>
    <x v="0"/>
    <n v="1950"/>
    <n v="1"/>
    <m/>
    <n v="1950"/>
    <n v="1"/>
    <n v="0"/>
    <s v="yes"/>
    <x v="0"/>
    <n v="1048"/>
    <s v="no"/>
    <n v="0"/>
    <s v="no"/>
    <s v="1 Floor"/>
    <n v="0"/>
    <n v="1048"/>
    <x v="0"/>
    <x v="1"/>
    <n v="0"/>
    <n v="0"/>
    <n v="1"/>
    <n v="0"/>
    <n v="1"/>
    <x v="1"/>
    <n v="7"/>
    <x v="0"/>
    <s v="TA"/>
    <x v="1"/>
    <n v="2"/>
    <s v="More"/>
    <n v="420"/>
    <x v="0"/>
    <x v="1"/>
    <n v="0"/>
    <n v="93.797709923664115"/>
    <x v="0"/>
    <n v="98300"/>
    <n v="1048"/>
    <s v="no"/>
  </r>
  <r>
    <x v="647"/>
    <s v="Norm"/>
    <s v="Norm"/>
    <x v="0"/>
    <n v="6"/>
    <x v="1"/>
    <s v="1Story"/>
    <x v="1"/>
    <n v="69.182127006168557"/>
    <x v="1"/>
    <n v="5"/>
    <x v="0"/>
    <n v="1953"/>
    <n v="1"/>
    <m/>
    <n v="1953"/>
    <n v="1"/>
    <n v="1094"/>
    <s v="no"/>
    <x v="1"/>
    <n v="1094"/>
    <s v="no"/>
    <n v="0"/>
    <s v="no"/>
    <s v="1 Floor"/>
    <n v="1"/>
    <n v="1094"/>
    <x v="0"/>
    <x v="1"/>
    <n v="0"/>
    <n v="0"/>
    <n v="1"/>
    <n v="0"/>
    <n v="1"/>
    <x v="1"/>
    <n v="5"/>
    <x v="1"/>
    <s v="TA"/>
    <x v="1"/>
    <n v="2"/>
    <s v="More"/>
    <n v="495"/>
    <x v="0"/>
    <x v="0"/>
    <n v="2"/>
    <n v="70.840950639853745"/>
    <x v="0"/>
    <n v="155000"/>
    <n v="2188"/>
    <s v="no"/>
  </r>
  <r>
    <x v="648"/>
    <s v="PosN"/>
    <s v="Norm"/>
    <x v="0"/>
    <n v="6"/>
    <x v="1"/>
    <s v="2Story"/>
    <x v="0"/>
    <n v="75.988545402704759"/>
    <x v="0"/>
    <n v="5"/>
    <x v="0"/>
    <n v="1966"/>
    <n v="0"/>
    <m/>
    <n v="1966"/>
    <n v="0"/>
    <n v="756"/>
    <s v="no"/>
    <x v="0"/>
    <n v="1051"/>
    <s v="no"/>
    <n v="788"/>
    <s v="no"/>
    <s v="2 Floors"/>
    <n v="0"/>
    <n v="1839"/>
    <x v="0"/>
    <x v="0"/>
    <n v="0"/>
    <n v="0"/>
    <n v="1"/>
    <n v="1"/>
    <n v="2"/>
    <x v="1"/>
    <n v="7"/>
    <x v="0"/>
    <s v="TA"/>
    <x v="1"/>
    <n v="2"/>
    <s v="More"/>
    <n v="442"/>
    <x v="0"/>
    <x v="1"/>
    <n v="1"/>
    <n v="59.73025048169557"/>
    <x v="1"/>
    <n v="155000"/>
    <n v="2595"/>
    <s v="no"/>
  </r>
  <r>
    <x v="649"/>
    <s v="Norm"/>
    <s v="Norm"/>
    <x v="4"/>
    <n v="4"/>
    <x v="1"/>
    <s v="SFoyer"/>
    <x v="2"/>
    <n v="77.818957638420983"/>
    <x v="0"/>
    <n v="6"/>
    <x v="1"/>
    <n v="1970"/>
    <n v="0"/>
    <m/>
    <n v="1970"/>
    <n v="0"/>
    <n v="630"/>
    <s v="no"/>
    <x v="0"/>
    <n v="630"/>
    <s v="no"/>
    <n v="0"/>
    <s v="no"/>
    <s v="1 Floor"/>
    <n v="1"/>
    <n v="630"/>
    <x v="0"/>
    <x v="1"/>
    <n v="1"/>
    <n v="0"/>
    <n v="1"/>
    <n v="0"/>
    <n v="2"/>
    <x v="1"/>
    <n v="3"/>
    <x v="1"/>
    <s v="TA"/>
    <x v="1"/>
    <n v="0"/>
    <s v="Less"/>
    <n v="0"/>
    <x v="0"/>
    <x v="1"/>
    <n v="0"/>
    <n v="67.063492063492063"/>
    <x v="1"/>
    <n v="84500"/>
    <n v="1260"/>
    <s v="no"/>
  </r>
  <r>
    <x v="650"/>
    <s v="Norm"/>
    <s v="Norm"/>
    <x v="0"/>
    <n v="7"/>
    <x v="0"/>
    <s v="2Story"/>
    <x v="0"/>
    <n v="75.988545402704759"/>
    <x v="0"/>
    <n v="6"/>
    <x v="1"/>
    <n v="2007"/>
    <n v="0"/>
    <m/>
    <n v="2007"/>
    <n v="0"/>
    <n v="813"/>
    <s v="no"/>
    <x v="0"/>
    <n v="822"/>
    <s v="no"/>
    <n v="843"/>
    <s v="no"/>
    <s v="2 Floors"/>
    <n v="1"/>
    <n v="1665"/>
    <x v="0"/>
    <x v="0"/>
    <n v="0"/>
    <n v="0"/>
    <n v="2"/>
    <n v="1"/>
    <n v="3"/>
    <x v="0"/>
    <n v="7"/>
    <x v="0"/>
    <s v="Gd"/>
    <x v="0"/>
    <n v="2"/>
    <s v="More"/>
    <n v="562"/>
    <x v="0"/>
    <x v="0"/>
    <n v="0"/>
    <n v="83.111380145278446"/>
    <x v="0"/>
    <n v="205950"/>
    <n v="2478"/>
    <s v="no"/>
  </r>
  <r>
    <x v="651"/>
    <s v="Artery"/>
    <s v="Norm"/>
    <x v="0"/>
    <n v="4"/>
    <x v="1"/>
    <s v="2Story"/>
    <x v="0"/>
    <n v="75.988545402704759"/>
    <x v="0"/>
    <n v="5"/>
    <x v="0"/>
    <n v="1940"/>
    <n v="1"/>
    <m/>
    <n v="1950"/>
    <n v="1"/>
    <n v="755"/>
    <s v="no"/>
    <x v="0"/>
    <n v="755"/>
    <s v="no"/>
    <n v="755"/>
    <s v="no"/>
    <s v="2 Floors"/>
    <n v="0"/>
    <n v="1510"/>
    <x v="0"/>
    <x v="1"/>
    <n v="1"/>
    <n v="0"/>
    <n v="1"/>
    <n v="0"/>
    <n v="2"/>
    <x v="1"/>
    <n v="7"/>
    <x v="0"/>
    <s v="TA"/>
    <x v="1"/>
    <n v="1"/>
    <s v="Less"/>
    <n v="296"/>
    <x v="0"/>
    <x v="1"/>
    <n v="1"/>
    <n v="47.682119205298015"/>
    <x v="1"/>
    <n v="108000"/>
    <n v="2265"/>
    <s v="no"/>
  </r>
  <r>
    <x v="652"/>
    <s v="Norm"/>
    <s v="Norm"/>
    <x v="0"/>
    <n v="7"/>
    <x v="0"/>
    <s v="2Story"/>
    <x v="0"/>
    <n v="75.988545402704759"/>
    <x v="0"/>
    <n v="5"/>
    <x v="0"/>
    <n v="1996"/>
    <n v="0"/>
    <m/>
    <n v="1996"/>
    <n v="0"/>
    <n v="880"/>
    <s v="no"/>
    <x v="0"/>
    <n v="909"/>
    <s v="no"/>
    <n v="807"/>
    <s v="no"/>
    <s v="2 Floors"/>
    <n v="1"/>
    <n v="1716"/>
    <x v="0"/>
    <x v="0"/>
    <n v="0"/>
    <n v="0"/>
    <n v="2"/>
    <n v="1"/>
    <n v="3"/>
    <x v="0"/>
    <n v="7"/>
    <x v="0"/>
    <s v="Gd"/>
    <x v="0"/>
    <n v="2"/>
    <s v="More"/>
    <n v="512"/>
    <x v="0"/>
    <x v="0"/>
    <n v="1"/>
    <n v="73.574730354391377"/>
    <x v="0"/>
    <n v="191000"/>
    <n v="2596"/>
    <s v="no"/>
  </r>
  <r>
    <x v="653"/>
    <s v="Norm"/>
    <s v="Norm"/>
    <x v="0"/>
    <n v="6"/>
    <x v="1"/>
    <s v="1.5Fin"/>
    <x v="1"/>
    <n v="59.315963337771507"/>
    <x v="1"/>
    <n v="7"/>
    <x v="1"/>
    <n v="1906"/>
    <n v="1"/>
    <m/>
    <n v="1995"/>
    <n v="0"/>
    <n v="756"/>
    <s v="no"/>
    <x v="0"/>
    <n v="756"/>
    <s v="no"/>
    <n v="713"/>
    <s v="no"/>
    <s v="2 Floors"/>
    <n v="1"/>
    <n v="1469"/>
    <x v="0"/>
    <x v="1"/>
    <n v="0"/>
    <n v="0"/>
    <n v="1"/>
    <n v="0"/>
    <n v="1"/>
    <x v="1"/>
    <n v="7"/>
    <x v="0"/>
    <s v="TA"/>
    <x v="1"/>
    <n v="1"/>
    <s v="Less"/>
    <n v="216"/>
    <x v="0"/>
    <x v="1"/>
    <n v="0"/>
    <n v="60.674157303370784"/>
    <x v="1"/>
    <n v="135000"/>
    <n v="2225"/>
    <s v="no"/>
  </r>
  <r>
    <x v="654"/>
    <s v="Norm"/>
    <s v="Norm"/>
    <x v="0"/>
    <n v="8"/>
    <x v="0"/>
    <s v="1Story"/>
    <x v="1"/>
    <n v="69.182127006168557"/>
    <x v="1"/>
    <n v="6"/>
    <x v="1"/>
    <n v="1995"/>
    <n v="0"/>
    <m/>
    <n v="1995"/>
    <n v="0"/>
    <n v="2109"/>
    <s v="yes"/>
    <x v="1"/>
    <n v="2113"/>
    <s v="no"/>
    <n v="0"/>
    <s v="no"/>
    <s v="1 Floor"/>
    <n v="0"/>
    <n v="2113"/>
    <x v="0"/>
    <x v="0"/>
    <n v="1"/>
    <n v="0"/>
    <n v="2"/>
    <n v="1"/>
    <n v="4"/>
    <x v="0"/>
    <n v="7"/>
    <x v="0"/>
    <s v="Gd"/>
    <x v="0"/>
    <n v="3"/>
    <s v="More"/>
    <n v="839"/>
    <x v="0"/>
    <x v="0"/>
    <n v="1"/>
    <n v="82.899099952629086"/>
    <x v="0"/>
    <n v="350000"/>
    <n v="4222"/>
    <s v="no"/>
  </r>
  <r>
    <x v="655"/>
    <s v="Norm"/>
    <s v="Norm"/>
    <x v="4"/>
    <n v="6"/>
    <x v="1"/>
    <s v="2Story"/>
    <x v="0"/>
    <n v="75.988545402704759"/>
    <x v="0"/>
    <n v="5"/>
    <x v="0"/>
    <n v="1971"/>
    <n v="0"/>
    <m/>
    <n v="1971"/>
    <n v="0"/>
    <n v="525"/>
    <s v="no"/>
    <x v="0"/>
    <n v="525"/>
    <s v="no"/>
    <n v="567"/>
    <s v="no"/>
    <s v="2 Floors"/>
    <n v="0"/>
    <n v="1092"/>
    <x v="0"/>
    <x v="1"/>
    <n v="0"/>
    <n v="0"/>
    <n v="1"/>
    <n v="1"/>
    <n v="2"/>
    <x v="1"/>
    <n v="6"/>
    <x v="0"/>
    <s v="TA"/>
    <x v="1"/>
    <n v="1"/>
    <s v="Less"/>
    <n v="264"/>
    <x v="0"/>
    <x v="1"/>
    <n v="0"/>
    <n v="54.42176870748299"/>
    <x v="1"/>
    <n v="88000"/>
    <n v="1617"/>
    <s v="no"/>
  </r>
  <r>
    <x v="656"/>
    <s v="Norm"/>
    <s v="Norm"/>
    <x v="0"/>
    <n v="5"/>
    <x v="1"/>
    <s v="1Story"/>
    <x v="1"/>
    <n v="69.182127006168557"/>
    <x v="1"/>
    <n v="7"/>
    <x v="1"/>
    <n v="1959"/>
    <n v="0"/>
    <m/>
    <n v="2006"/>
    <n v="0"/>
    <n v="1053"/>
    <s v="no"/>
    <x v="0"/>
    <n v="1053"/>
    <s v="no"/>
    <n v="0"/>
    <s v="no"/>
    <s v="1 Floor"/>
    <n v="0"/>
    <n v="1053"/>
    <x v="0"/>
    <x v="1"/>
    <n v="1"/>
    <n v="0"/>
    <n v="1"/>
    <n v="1"/>
    <n v="3"/>
    <x v="0"/>
    <n v="5"/>
    <x v="1"/>
    <s v="Gd"/>
    <x v="0"/>
    <n v="1"/>
    <s v="Less"/>
    <n v="312"/>
    <x v="0"/>
    <x v="1"/>
    <n v="0"/>
    <n v="69.088319088319082"/>
    <x v="1"/>
    <n v="145500"/>
    <n v="2106"/>
    <s v="no"/>
  </r>
  <r>
    <x v="657"/>
    <s v="Norm"/>
    <s v="Norm"/>
    <x v="0"/>
    <n v="7"/>
    <x v="0"/>
    <s v="2Story"/>
    <x v="0"/>
    <n v="75.988545402704759"/>
    <x v="0"/>
    <n v="6"/>
    <x v="1"/>
    <n v="1931"/>
    <n v="1"/>
    <m/>
    <n v="2000"/>
    <n v="0"/>
    <n v="776"/>
    <s v="no"/>
    <x v="0"/>
    <n v="851"/>
    <s v="no"/>
    <n v="651"/>
    <s v="no"/>
    <s v="2 Floors"/>
    <n v="1"/>
    <n v="1502"/>
    <x v="0"/>
    <x v="1"/>
    <n v="0"/>
    <n v="0"/>
    <n v="1"/>
    <n v="1"/>
    <n v="2"/>
    <x v="1"/>
    <n v="6"/>
    <x v="0"/>
    <s v="TA"/>
    <x v="1"/>
    <n v="1"/>
    <s v="Less"/>
    <n v="270"/>
    <x v="0"/>
    <x v="1"/>
    <n v="1"/>
    <n v="65.408252853380162"/>
    <x v="1"/>
    <n v="149000"/>
    <n v="2278"/>
    <s v="no"/>
  </r>
  <r>
    <x v="658"/>
    <s v="Artery"/>
    <s v="Norm"/>
    <x v="0"/>
    <n v="6"/>
    <x v="1"/>
    <s v="1.5Fin"/>
    <x v="1"/>
    <n v="59.315963337771507"/>
    <x v="1"/>
    <n v="5"/>
    <x v="0"/>
    <n v="1948"/>
    <n v="1"/>
    <m/>
    <n v="1950"/>
    <n v="1"/>
    <n v="912"/>
    <s v="no"/>
    <x v="0"/>
    <n v="912"/>
    <s v="no"/>
    <n v="546"/>
    <s v="no"/>
    <s v="2 Floors"/>
    <n v="1"/>
    <n v="1458"/>
    <x v="0"/>
    <x v="1"/>
    <n v="0"/>
    <n v="1"/>
    <n v="1"/>
    <n v="0"/>
    <n v="2"/>
    <x v="1"/>
    <n v="6"/>
    <x v="0"/>
    <s v="TA"/>
    <x v="1"/>
    <n v="1"/>
    <s v="Less"/>
    <n v="330"/>
    <x v="0"/>
    <x v="1"/>
    <n v="1"/>
    <n v="41.139240506329116"/>
    <x v="1"/>
    <n v="97500"/>
    <n v="2370"/>
    <s v="no"/>
  </r>
  <r>
    <x v="659"/>
    <s v="Norm"/>
    <s v="Norm"/>
    <x v="0"/>
    <n v="5"/>
    <x v="1"/>
    <s v="1Story"/>
    <x v="1"/>
    <n v="69.182127006168557"/>
    <x v="1"/>
    <n v="7"/>
    <x v="1"/>
    <n v="1964"/>
    <n v="0"/>
    <m/>
    <n v="1999"/>
    <n v="0"/>
    <n v="1486"/>
    <s v="no"/>
    <x v="1"/>
    <n v="1486"/>
    <s v="no"/>
    <n v="0"/>
    <s v="no"/>
    <s v="1 Floor"/>
    <n v="0"/>
    <n v="1486"/>
    <x v="0"/>
    <x v="1"/>
    <n v="1"/>
    <n v="0"/>
    <n v="1"/>
    <n v="0"/>
    <n v="2"/>
    <x v="1"/>
    <n v="7"/>
    <x v="0"/>
    <s v="TA"/>
    <x v="1"/>
    <n v="2"/>
    <s v="More"/>
    <n v="480"/>
    <x v="0"/>
    <x v="0"/>
    <n v="0"/>
    <n v="56.191117092866754"/>
    <x v="1"/>
    <n v="167000"/>
    <n v="2972"/>
    <s v="no"/>
  </r>
  <r>
    <x v="660"/>
    <s v="Norm"/>
    <s v="Norm"/>
    <x v="0"/>
    <n v="7"/>
    <x v="0"/>
    <s v="2Story"/>
    <x v="0"/>
    <n v="75.988545402704759"/>
    <x v="0"/>
    <n v="7"/>
    <x v="1"/>
    <n v="1976"/>
    <n v="0"/>
    <m/>
    <n v="1976"/>
    <n v="0"/>
    <n v="793"/>
    <s v="no"/>
    <x v="0"/>
    <n v="1142"/>
    <s v="no"/>
    <n v="793"/>
    <s v="no"/>
    <s v="2 Floors"/>
    <n v="0"/>
    <n v="1935"/>
    <x v="0"/>
    <x v="0"/>
    <n v="0"/>
    <n v="0"/>
    <n v="2"/>
    <n v="1"/>
    <n v="3"/>
    <x v="0"/>
    <n v="7"/>
    <x v="0"/>
    <s v="TA"/>
    <x v="1"/>
    <n v="2"/>
    <s v="More"/>
    <n v="550"/>
    <x v="0"/>
    <x v="0"/>
    <n v="1"/>
    <n v="72.543988269794724"/>
    <x v="0"/>
    <n v="197900"/>
    <n v="2728"/>
    <s v="no"/>
  </r>
  <r>
    <x v="661"/>
    <s v="Norm"/>
    <s v="Norm"/>
    <x v="0"/>
    <n v="8"/>
    <x v="0"/>
    <s v="2Story"/>
    <x v="0"/>
    <n v="75.988545402704759"/>
    <x v="0"/>
    <n v="7"/>
    <x v="1"/>
    <n v="1994"/>
    <n v="0"/>
    <m/>
    <n v="2005"/>
    <n v="0"/>
    <n v="1629"/>
    <s v="no"/>
    <x v="1"/>
    <n v="1686"/>
    <s v="no"/>
    <n v="762"/>
    <s v="no"/>
    <s v="2 Floors"/>
    <n v="0"/>
    <n v="2448"/>
    <x v="0"/>
    <x v="0"/>
    <n v="1"/>
    <n v="0"/>
    <n v="2"/>
    <n v="1"/>
    <n v="4"/>
    <x v="0"/>
    <n v="8"/>
    <x v="0"/>
    <s v="Gd"/>
    <x v="0"/>
    <n v="3"/>
    <s v="More"/>
    <n v="711"/>
    <x v="0"/>
    <x v="0"/>
    <n v="1"/>
    <n v="98.601913171449596"/>
    <x v="0"/>
    <n v="402000"/>
    <n v="4077"/>
    <s v="no"/>
  </r>
  <r>
    <x v="662"/>
    <s v="Norm"/>
    <s v="Norm"/>
    <x v="0"/>
    <n v="6"/>
    <x v="1"/>
    <s v="1Story"/>
    <x v="1"/>
    <n v="69.182127006168557"/>
    <x v="1"/>
    <n v="3"/>
    <x v="0"/>
    <n v="1968"/>
    <n v="0"/>
    <m/>
    <n v="1968"/>
    <n v="0"/>
    <n v="1392"/>
    <s v="no"/>
    <x v="1"/>
    <n v="1392"/>
    <s v="no"/>
    <n v="0"/>
    <s v="no"/>
    <s v="1 Floor"/>
    <n v="1"/>
    <n v="1392"/>
    <x v="0"/>
    <x v="1"/>
    <n v="1"/>
    <n v="0"/>
    <n v="1"/>
    <n v="0"/>
    <n v="2"/>
    <x v="1"/>
    <n v="5"/>
    <x v="1"/>
    <s v="TA"/>
    <x v="1"/>
    <n v="2"/>
    <s v="More"/>
    <n v="576"/>
    <x v="0"/>
    <x v="0"/>
    <n v="2"/>
    <n v="39.511494252873561"/>
    <x v="1"/>
    <n v="110000"/>
    <n v="2784"/>
    <s v="no"/>
  </r>
  <r>
    <x v="663"/>
    <s v="Norm"/>
    <s v="Norm"/>
    <x v="0"/>
    <n v="4"/>
    <x v="1"/>
    <s v="SFoyer"/>
    <x v="2"/>
    <n v="77.818957638420983"/>
    <x v="0"/>
    <n v="5"/>
    <x v="0"/>
    <n v="1972"/>
    <n v="0"/>
    <m/>
    <n v="1972"/>
    <n v="0"/>
    <n v="1138"/>
    <s v="no"/>
    <x v="1"/>
    <n v="1181"/>
    <s v="no"/>
    <n v="0"/>
    <s v="no"/>
    <s v="1 Floor"/>
    <n v="1"/>
    <n v="1181"/>
    <x v="0"/>
    <x v="1"/>
    <n v="1"/>
    <n v="0"/>
    <n v="2"/>
    <n v="0"/>
    <n v="3"/>
    <x v="0"/>
    <n v="6"/>
    <x v="0"/>
    <s v="TA"/>
    <x v="1"/>
    <n v="2"/>
    <s v="More"/>
    <n v="588"/>
    <x v="0"/>
    <x v="0"/>
    <n v="0"/>
    <n v="59.292798620094871"/>
    <x v="1"/>
    <n v="137500"/>
    <n v="2319"/>
    <s v="no"/>
  </r>
  <r>
    <x v="664"/>
    <s v="RRAn"/>
    <s v="Norm"/>
    <x v="0"/>
    <n v="8"/>
    <x v="0"/>
    <s v="1Story"/>
    <x v="1"/>
    <n v="69.182127006168557"/>
    <x v="1"/>
    <n v="5"/>
    <x v="0"/>
    <n v="2005"/>
    <n v="0"/>
    <m/>
    <n v="2006"/>
    <n v="0"/>
    <n v="2077"/>
    <s v="yes"/>
    <x v="1"/>
    <n v="2097"/>
    <s v="no"/>
    <n v="0"/>
    <s v="no"/>
    <s v="1 Floor"/>
    <n v="0"/>
    <n v="2097"/>
    <x v="0"/>
    <x v="0"/>
    <n v="1"/>
    <n v="0"/>
    <n v="1"/>
    <n v="1"/>
    <n v="3"/>
    <x v="0"/>
    <n v="8"/>
    <x v="0"/>
    <s v="Ex"/>
    <x v="0"/>
    <n v="3"/>
    <s v="More"/>
    <n v="1134"/>
    <x v="1"/>
    <x v="0"/>
    <n v="1"/>
    <n v="101.34163871586009"/>
    <x v="0"/>
    <n v="423000"/>
    <n v="4174"/>
    <s v="no"/>
  </r>
  <r>
    <x v="665"/>
    <s v="Norm"/>
    <s v="Norm"/>
    <x v="0"/>
    <n v="8"/>
    <x v="0"/>
    <s v="2Story"/>
    <x v="0"/>
    <n v="75.988545402704759"/>
    <x v="0"/>
    <n v="5"/>
    <x v="0"/>
    <n v="2000"/>
    <n v="0"/>
    <m/>
    <n v="2000"/>
    <n v="0"/>
    <n v="1406"/>
    <s v="no"/>
    <x v="1"/>
    <n v="1454"/>
    <s v="no"/>
    <n v="482"/>
    <s v="no"/>
    <s v="2 Floors"/>
    <n v="0"/>
    <n v="1936"/>
    <x v="0"/>
    <x v="0"/>
    <n v="0"/>
    <n v="0"/>
    <n v="2"/>
    <n v="1"/>
    <n v="3"/>
    <x v="0"/>
    <n v="7"/>
    <x v="0"/>
    <s v="Gd"/>
    <x v="0"/>
    <n v="2"/>
    <s v="More"/>
    <n v="504"/>
    <x v="0"/>
    <x v="0"/>
    <n v="1"/>
    <n v="68.9706762417714"/>
    <x v="1"/>
    <n v="230500"/>
    <n v="3342"/>
    <s v="no"/>
  </r>
  <r>
    <x v="666"/>
    <s v="Norm"/>
    <s v="Norm"/>
    <x v="0"/>
    <n v="6"/>
    <x v="1"/>
    <s v="2Story"/>
    <x v="0"/>
    <n v="75.988545402704759"/>
    <x v="0"/>
    <n v="5"/>
    <x v="0"/>
    <n v="1965"/>
    <n v="0"/>
    <m/>
    <n v="1979"/>
    <n v="0"/>
    <n v="1021"/>
    <s v="no"/>
    <x v="0"/>
    <n v="1465"/>
    <s v="no"/>
    <n v="915"/>
    <s v="no"/>
    <s v="2 Floors"/>
    <n v="0"/>
    <n v="2380"/>
    <x v="0"/>
    <x v="0"/>
    <n v="0"/>
    <n v="0"/>
    <n v="2"/>
    <n v="1"/>
    <n v="3"/>
    <x v="0"/>
    <n v="7"/>
    <x v="0"/>
    <s v="TA"/>
    <x v="1"/>
    <n v="2"/>
    <s v="More"/>
    <n v="596"/>
    <x v="0"/>
    <x v="0"/>
    <n v="1"/>
    <n v="37.930020582181712"/>
    <x v="1"/>
    <n v="129000"/>
    <n v="3401"/>
    <s v="no"/>
  </r>
  <r>
    <x v="667"/>
    <s v="Norm"/>
    <s v="Norm"/>
    <x v="0"/>
    <n v="6"/>
    <x v="1"/>
    <s v="1Story"/>
    <x v="1"/>
    <n v="69.182127006168557"/>
    <x v="1"/>
    <n v="5"/>
    <x v="0"/>
    <n v="1994"/>
    <n v="0"/>
    <m/>
    <n v="1998"/>
    <n v="0"/>
    <n v="1408"/>
    <s v="no"/>
    <x v="1"/>
    <n v="1679"/>
    <s v="no"/>
    <n v="0"/>
    <s v="no"/>
    <s v="1 Floor"/>
    <n v="1"/>
    <n v="1679"/>
    <x v="0"/>
    <x v="0"/>
    <n v="1"/>
    <n v="0"/>
    <n v="2"/>
    <n v="0"/>
    <n v="3"/>
    <x v="0"/>
    <n v="7"/>
    <x v="0"/>
    <s v="Gd"/>
    <x v="0"/>
    <n v="2"/>
    <s v="More"/>
    <n v="575"/>
    <x v="0"/>
    <x v="0"/>
    <n v="1"/>
    <n v="62.682215743440231"/>
    <x v="1"/>
    <n v="193500"/>
    <n v="3087"/>
    <s v="no"/>
  </r>
  <r>
    <x v="668"/>
    <s v="Norm"/>
    <s v="Norm"/>
    <x v="0"/>
    <n v="5"/>
    <x v="1"/>
    <s v="1Story"/>
    <x v="1"/>
    <n v="69.182127006168557"/>
    <x v="1"/>
    <n v="6"/>
    <x v="1"/>
    <n v="1956"/>
    <n v="0"/>
    <m/>
    <n v="1987"/>
    <n v="0"/>
    <n v="1188"/>
    <s v="no"/>
    <x v="1"/>
    <n v="1437"/>
    <s v="no"/>
    <n v="0"/>
    <s v="no"/>
    <s v="1 Floor"/>
    <n v="1"/>
    <n v="1437"/>
    <x v="0"/>
    <x v="1"/>
    <n v="1"/>
    <n v="0"/>
    <n v="1"/>
    <n v="1"/>
    <n v="3"/>
    <x v="0"/>
    <n v="6"/>
    <x v="0"/>
    <s v="TA"/>
    <x v="1"/>
    <n v="2"/>
    <s v="More"/>
    <n v="576"/>
    <x v="0"/>
    <x v="0"/>
    <n v="1"/>
    <n v="64"/>
    <x v="1"/>
    <n v="168000"/>
    <n v="2625"/>
    <s v="no"/>
  </r>
  <r>
    <x v="669"/>
    <s v="Norm"/>
    <s v="Norm"/>
    <x v="0"/>
    <n v="4"/>
    <x v="1"/>
    <s v="1Story"/>
    <x v="1"/>
    <n v="69.182127006168557"/>
    <x v="1"/>
    <n v="5"/>
    <x v="0"/>
    <n v="1922"/>
    <n v="1"/>
    <m/>
    <n v="1950"/>
    <n v="1"/>
    <n v="700"/>
    <s v="no"/>
    <x v="0"/>
    <n v="1180"/>
    <s v="no"/>
    <n v="0"/>
    <s v="no"/>
    <s v="1 Floor"/>
    <n v="0"/>
    <n v="1180"/>
    <x v="0"/>
    <x v="1"/>
    <n v="0"/>
    <n v="0"/>
    <n v="1"/>
    <n v="0"/>
    <n v="1"/>
    <x v="1"/>
    <n v="5"/>
    <x v="1"/>
    <s v="Fa"/>
    <x v="1"/>
    <n v="1"/>
    <s v="Less"/>
    <n v="252"/>
    <x v="0"/>
    <x v="1"/>
    <n v="1"/>
    <n v="73.138297872340431"/>
    <x v="0"/>
    <n v="137500"/>
    <n v="1880"/>
    <s v="no"/>
  </r>
  <r>
    <x v="670"/>
    <s v="Norm"/>
    <s v="Norm"/>
    <x v="0"/>
    <n v="6"/>
    <x v="1"/>
    <s v="2Story"/>
    <x v="0"/>
    <n v="75.988545402704759"/>
    <x v="0"/>
    <n v="5"/>
    <x v="0"/>
    <n v="2005"/>
    <n v="0"/>
    <m/>
    <n v="2005"/>
    <n v="0"/>
    <n v="738"/>
    <s v="no"/>
    <x v="0"/>
    <n v="738"/>
    <s v="no"/>
    <n v="738"/>
    <s v="no"/>
    <s v="2 Floors"/>
    <n v="0"/>
    <n v="1476"/>
    <x v="0"/>
    <x v="1"/>
    <n v="1"/>
    <n v="0"/>
    <n v="2"/>
    <n v="1"/>
    <n v="4"/>
    <x v="0"/>
    <n v="7"/>
    <x v="0"/>
    <s v="Gd"/>
    <x v="0"/>
    <n v="2"/>
    <s v="More"/>
    <n v="540"/>
    <x v="0"/>
    <x v="0"/>
    <n v="0"/>
    <n v="78.364950316169825"/>
    <x v="0"/>
    <n v="173500"/>
    <n v="2214"/>
    <s v="no"/>
  </r>
  <r>
    <x v="671"/>
    <s v="Artery"/>
    <s v="Norm"/>
    <x v="0"/>
    <n v="6"/>
    <x v="1"/>
    <s v="2Story"/>
    <x v="0"/>
    <n v="75.988545402704759"/>
    <x v="0"/>
    <n v="6"/>
    <x v="1"/>
    <n v="1925"/>
    <n v="1"/>
    <m/>
    <n v="1950"/>
    <n v="1"/>
    <n v="672"/>
    <s v="no"/>
    <x v="0"/>
    <n v="697"/>
    <s v="no"/>
    <n v="672"/>
    <s v="no"/>
    <s v="2 Floors"/>
    <n v="0"/>
    <n v="1369"/>
    <x v="0"/>
    <x v="1"/>
    <n v="1"/>
    <n v="0"/>
    <n v="2"/>
    <n v="0"/>
    <n v="3"/>
    <x v="0"/>
    <n v="6"/>
    <x v="0"/>
    <s v="TA"/>
    <x v="1"/>
    <n v="1"/>
    <s v="Less"/>
    <n v="300"/>
    <x v="0"/>
    <x v="1"/>
    <n v="0"/>
    <n v="50.759431651151395"/>
    <x v="1"/>
    <n v="103600"/>
    <n v="2041"/>
    <s v="no"/>
  </r>
  <r>
    <x v="672"/>
    <s v="Norm"/>
    <s v="Norm"/>
    <x v="0"/>
    <n v="6"/>
    <x v="1"/>
    <s v="1Story"/>
    <x v="1"/>
    <n v="69.182127006168557"/>
    <x v="1"/>
    <n v="6"/>
    <x v="1"/>
    <n v="1977"/>
    <n v="0"/>
    <m/>
    <n v="1977"/>
    <n v="0"/>
    <n v="1208"/>
    <s v="no"/>
    <x v="1"/>
    <n v="1208"/>
    <s v="no"/>
    <n v="0"/>
    <s v="no"/>
    <s v="1 Floor"/>
    <n v="0"/>
    <n v="1208"/>
    <x v="0"/>
    <x v="1"/>
    <n v="1"/>
    <n v="0"/>
    <n v="1"/>
    <n v="1"/>
    <n v="3"/>
    <x v="0"/>
    <n v="6"/>
    <x v="0"/>
    <s v="TA"/>
    <x v="1"/>
    <n v="2"/>
    <s v="More"/>
    <n v="546"/>
    <x v="0"/>
    <x v="0"/>
    <n v="1"/>
    <n v="68.294701986754973"/>
    <x v="1"/>
    <n v="165000"/>
    <n v="2416"/>
    <s v="no"/>
  </r>
  <r>
    <x v="673"/>
    <s v="Norm"/>
    <s v="Norm"/>
    <x v="0"/>
    <n v="6"/>
    <x v="1"/>
    <s v="1Story"/>
    <x v="1"/>
    <n v="69.182127006168557"/>
    <x v="1"/>
    <n v="7"/>
    <x v="1"/>
    <n v="1957"/>
    <n v="0"/>
    <m/>
    <n v="2004"/>
    <n v="0"/>
    <n v="1477"/>
    <s v="no"/>
    <x v="1"/>
    <n v="1839"/>
    <s v="no"/>
    <n v="0"/>
    <s v="no"/>
    <s v="1 Floor"/>
    <n v="1"/>
    <n v="1839"/>
    <x v="0"/>
    <x v="0"/>
    <n v="1"/>
    <n v="0"/>
    <n v="2"/>
    <n v="0"/>
    <n v="3"/>
    <x v="0"/>
    <n v="7"/>
    <x v="0"/>
    <s v="Gd"/>
    <x v="0"/>
    <n v="2"/>
    <s v="More"/>
    <n v="416"/>
    <x v="0"/>
    <x v="1"/>
    <n v="2"/>
    <n v="77.653799758745478"/>
    <x v="0"/>
    <n v="257500"/>
    <n v="3316"/>
    <s v="no"/>
  </r>
  <r>
    <x v="674"/>
    <s v="Norm"/>
    <s v="Norm"/>
    <x v="0"/>
    <n v="6"/>
    <x v="1"/>
    <s v="1Story"/>
    <x v="1"/>
    <n v="69.182127006168557"/>
    <x v="1"/>
    <n v="6"/>
    <x v="1"/>
    <n v="1965"/>
    <n v="0"/>
    <m/>
    <n v="1965"/>
    <n v="0"/>
    <n v="1136"/>
    <s v="no"/>
    <x v="1"/>
    <n v="1136"/>
    <s v="no"/>
    <n v="0"/>
    <s v="no"/>
    <s v="1 Floor"/>
    <n v="0"/>
    <n v="1136"/>
    <x v="0"/>
    <x v="1"/>
    <n v="1"/>
    <n v="0"/>
    <n v="1"/>
    <n v="0"/>
    <n v="2"/>
    <x v="1"/>
    <n v="5"/>
    <x v="1"/>
    <s v="TA"/>
    <x v="1"/>
    <n v="1"/>
    <s v="Less"/>
    <n v="384"/>
    <x v="0"/>
    <x v="1"/>
    <n v="1"/>
    <n v="61.619718309859152"/>
    <x v="1"/>
    <n v="140000"/>
    <n v="2272"/>
    <s v="no"/>
  </r>
  <r>
    <x v="675"/>
    <s v="Norm"/>
    <s v="Norm"/>
    <x v="4"/>
    <n v="6"/>
    <x v="1"/>
    <s v="2Story"/>
    <x v="0"/>
    <n v="75.988545402704759"/>
    <x v="0"/>
    <n v="6"/>
    <x v="1"/>
    <n v="1978"/>
    <n v="0"/>
    <m/>
    <n v="1978"/>
    <n v="0"/>
    <n v="855"/>
    <s v="no"/>
    <x v="0"/>
    <n v="855"/>
    <s v="no"/>
    <n v="586"/>
    <s v="no"/>
    <s v="2 Floors"/>
    <n v="0"/>
    <n v="1441"/>
    <x v="0"/>
    <x v="1"/>
    <n v="0"/>
    <n v="0"/>
    <n v="2"/>
    <n v="1"/>
    <n v="3"/>
    <x v="0"/>
    <n v="7"/>
    <x v="0"/>
    <s v="TA"/>
    <x v="1"/>
    <n v="2"/>
    <s v="More"/>
    <n v="440"/>
    <x v="0"/>
    <x v="1"/>
    <n v="1"/>
    <n v="64.677700348432055"/>
    <x v="1"/>
    <n v="148500"/>
    <n v="2296"/>
    <s v="no"/>
  </r>
  <r>
    <x v="676"/>
    <s v="Norm"/>
    <s v="Norm"/>
    <x v="0"/>
    <n v="4"/>
    <x v="1"/>
    <s v="2Story"/>
    <x v="0"/>
    <n v="75.988545402704759"/>
    <x v="0"/>
    <n v="2"/>
    <x v="0"/>
    <n v="1900"/>
    <n v="1"/>
    <m/>
    <n v="1950"/>
    <n v="1"/>
    <n v="1095"/>
    <s v="no"/>
    <x v="1"/>
    <n v="1095"/>
    <s v="no"/>
    <n v="679"/>
    <s v="no"/>
    <s v="2 Floors"/>
    <n v="1"/>
    <n v="1774"/>
    <x v="0"/>
    <x v="0"/>
    <n v="1"/>
    <n v="0"/>
    <n v="2"/>
    <n v="0"/>
    <n v="3"/>
    <x v="0"/>
    <n v="8"/>
    <x v="0"/>
    <s v="TA"/>
    <x v="1"/>
    <n v="3"/>
    <s v="More"/>
    <n v="779"/>
    <x v="0"/>
    <x v="0"/>
    <n v="0"/>
    <n v="30.324154757755316"/>
    <x v="1"/>
    <n v="87000"/>
    <n v="2869"/>
    <s v="no"/>
  </r>
  <r>
    <x v="677"/>
    <s v="Norm"/>
    <s v="Norm"/>
    <x v="0"/>
    <n v="5"/>
    <x v="1"/>
    <s v="1Story"/>
    <x v="1"/>
    <n v="69.182127006168557"/>
    <x v="1"/>
    <n v="8"/>
    <x v="1"/>
    <n v="1924"/>
    <n v="1"/>
    <m/>
    <n v="2006"/>
    <n v="0"/>
    <n v="768"/>
    <s v="no"/>
    <x v="0"/>
    <n v="792"/>
    <s v="no"/>
    <n v="0"/>
    <s v="no"/>
    <s v="1 Floor"/>
    <n v="1"/>
    <n v="792"/>
    <x v="0"/>
    <x v="1"/>
    <n v="0"/>
    <n v="0"/>
    <n v="1"/>
    <n v="0"/>
    <n v="1"/>
    <x v="1"/>
    <n v="5"/>
    <x v="1"/>
    <s v="Gd"/>
    <x v="0"/>
    <n v="1"/>
    <s v="Less"/>
    <n v="240"/>
    <x v="0"/>
    <x v="1"/>
    <n v="0"/>
    <n v="70.192307692307693"/>
    <x v="0"/>
    <n v="109500"/>
    <n v="1560"/>
    <s v="no"/>
  </r>
  <r>
    <x v="678"/>
    <s v="Norm"/>
    <s v="Norm"/>
    <x v="0"/>
    <n v="8"/>
    <x v="0"/>
    <s v="1Story"/>
    <x v="1"/>
    <n v="69.182127006168557"/>
    <x v="1"/>
    <n v="5"/>
    <x v="0"/>
    <n v="2008"/>
    <n v="0"/>
    <m/>
    <n v="2008"/>
    <n v="0"/>
    <n v="2046"/>
    <s v="no"/>
    <x v="1"/>
    <n v="2046"/>
    <s v="no"/>
    <n v="0"/>
    <s v="no"/>
    <s v="1 Floor"/>
    <n v="1"/>
    <n v="2046"/>
    <x v="0"/>
    <x v="0"/>
    <n v="0"/>
    <n v="0"/>
    <n v="2"/>
    <n v="1"/>
    <n v="3"/>
    <x v="0"/>
    <n v="7"/>
    <x v="0"/>
    <s v="Gd"/>
    <x v="0"/>
    <n v="3"/>
    <s v="More"/>
    <n v="834"/>
    <x v="0"/>
    <x v="0"/>
    <n v="1"/>
    <n v="91.03128054740958"/>
    <x v="0"/>
    <n v="372500"/>
    <n v="4092"/>
    <s v="no"/>
  </r>
  <r>
    <x v="679"/>
    <s v="Norm"/>
    <s v="Norm"/>
    <x v="0"/>
    <n v="5"/>
    <x v="1"/>
    <s v="1Story"/>
    <x v="1"/>
    <n v="69.182127006168557"/>
    <x v="1"/>
    <n v="5"/>
    <x v="0"/>
    <n v="1961"/>
    <n v="0"/>
    <m/>
    <n v="1961"/>
    <n v="1"/>
    <n v="988"/>
    <s v="no"/>
    <x v="0"/>
    <n v="988"/>
    <s v="no"/>
    <n v="0"/>
    <s v="no"/>
    <s v="1 Floor"/>
    <n v="1"/>
    <n v="988"/>
    <x v="0"/>
    <x v="1"/>
    <n v="1"/>
    <n v="0"/>
    <n v="1"/>
    <n v="0"/>
    <n v="2"/>
    <x v="1"/>
    <n v="5"/>
    <x v="1"/>
    <s v="TA"/>
    <x v="1"/>
    <n v="2"/>
    <s v="More"/>
    <n v="572"/>
    <x v="0"/>
    <x v="0"/>
    <n v="0"/>
    <n v="65.030364372469634"/>
    <x v="1"/>
    <n v="128500"/>
    <n v="1976"/>
    <s v="no"/>
  </r>
  <r>
    <x v="680"/>
    <s v="Norm"/>
    <s v="Norm"/>
    <x v="3"/>
    <n v="6"/>
    <x v="1"/>
    <s v="1Story"/>
    <x v="1"/>
    <n v="69.182127006168557"/>
    <x v="1"/>
    <n v="5"/>
    <x v="0"/>
    <n v="1980"/>
    <n v="0"/>
    <m/>
    <n v="1980"/>
    <n v="0"/>
    <n v="923"/>
    <s v="no"/>
    <x v="0"/>
    <n v="923"/>
    <s v="no"/>
    <n v="0"/>
    <s v="no"/>
    <s v="1 Floor"/>
    <n v="0"/>
    <n v="923"/>
    <x v="0"/>
    <x v="1"/>
    <n v="0"/>
    <n v="0"/>
    <n v="2"/>
    <n v="0"/>
    <n v="2"/>
    <x v="1"/>
    <n v="5"/>
    <x v="1"/>
    <s v="TA"/>
    <x v="1"/>
    <n v="1"/>
    <s v="Less"/>
    <n v="264"/>
    <x v="0"/>
    <x v="1"/>
    <n v="1"/>
    <n v="77.464788732394368"/>
    <x v="0"/>
    <n v="143000"/>
    <n v="1846"/>
    <s v="no"/>
  </r>
  <r>
    <x v="681"/>
    <s v="Norm"/>
    <s v="Norm"/>
    <x v="0"/>
    <n v="5"/>
    <x v="1"/>
    <s v="1.5Fin"/>
    <x v="1"/>
    <n v="59.315963337771507"/>
    <x v="1"/>
    <n v="5"/>
    <x v="0"/>
    <n v="1932"/>
    <n v="1"/>
    <m/>
    <n v="2000"/>
    <n v="0"/>
    <n v="793"/>
    <s v="no"/>
    <x v="0"/>
    <n v="848"/>
    <s v="no"/>
    <n v="672"/>
    <s v="no"/>
    <s v="2 Floors"/>
    <n v="0"/>
    <n v="1520"/>
    <x v="0"/>
    <x v="0"/>
    <n v="0"/>
    <n v="0"/>
    <n v="1"/>
    <n v="0"/>
    <n v="1"/>
    <x v="1"/>
    <n v="6"/>
    <x v="0"/>
    <s v="TA"/>
    <x v="1"/>
    <n v="1"/>
    <s v="Less"/>
    <n v="281"/>
    <x v="0"/>
    <x v="1"/>
    <n v="0"/>
    <n v="68.929528750540427"/>
    <x v="1"/>
    <n v="159434"/>
    <n v="2313"/>
    <s v="no"/>
  </r>
  <r>
    <x v="682"/>
    <s v="Norm"/>
    <s v="Norm"/>
    <x v="0"/>
    <n v="6"/>
    <x v="1"/>
    <s v="1Story"/>
    <x v="1"/>
    <n v="69.182127006168557"/>
    <x v="1"/>
    <n v="5"/>
    <x v="0"/>
    <n v="1996"/>
    <n v="0"/>
    <m/>
    <n v="1997"/>
    <n v="0"/>
    <n v="1291"/>
    <s v="no"/>
    <x v="1"/>
    <n v="1291"/>
    <s v="no"/>
    <n v="0"/>
    <s v="no"/>
    <s v="1 Floor"/>
    <n v="0"/>
    <n v="1291"/>
    <x v="0"/>
    <x v="1"/>
    <n v="1"/>
    <n v="0"/>
    <n v="1"/>
    <n v="0"/>
    <n v="2"/>
    <x v="1"/>
    <n v="6"/>
    <x v="0"/>
    <s v="Gd"/>
    <x v="0"/>
    <n v="2"/>
    <s v="More"/>
    <n v="431"/>
    <x v="0"/>
    <x v="1"/>
    <n v="1"/>
    <n v="67.002323780015487"/>
    <x v="1"/>
    <n v="173000"/>
    <n v="2582"/>
    <s v="no"/>
  </r>
  <r>
    <x v="683"/>
    <s v="Norm"/>
    <s v="Norm"/>
    <x v="0"/>
    <n v="9"/>
    <x v="0"/>
    <s v="1Story"/>
    <x v="1"/>
    <n v="69.182127006168557"/>
    <x v="1"/>
    <n v="5"/>
    <x v="0"/>
    <n v="2002"/>
    <n v="0"/>
    <m/>
    <n v="2002"/>
    <n v="0"/>
    <n v="1626"/>
    <s v="no"/>
    <x v="1"/>
    <n v="1668"/>
    <s v="no"/>
    <n v="0"/>
    <s v="no"/>
    <s v="1 Floor"/>
    <n v="1"/>
    <n v="1668"/>
    <x v="0"/>
    <x v="0"/>
    <n v="1"/>
    <n v="0"/>
    <n v="2"/>
    <n v="0"/>
    <n v="3"/>
    <x v="0"/>
    <n v="7"/>
    <x v="0"/>
    <s v="Gd"/>
    <x v="0"/>
    <n v="3"/>
    <s v="More"/>
    <n v="702"/>
    <x v="0"/>
    <x v="0"/>
    <n v="1"/>
    <n v="86.520947176684885"/>
    <x v="0"/>
    <n v="285000"/>
    <n v="3294"/>
    <s v="no"/>
  </r>
  <r>
    <x v="684"/>
    <s v="Norm"/>
    <s v="Norm"/>
    <x v="0"/>
    <n v="7"/>
    <x v="0"/>
    <s v="2Story"/>
    <x v="0"/>
    <n v="75.988545402704759"/>
    <x v="0"/>
    <n v="5"/>
    <x v="0"/>
    <n v="1998"/>
    <n v="0"/>
    <m/>
    <n v="1998"/>
    <n v="0"/>
    <n v="1195"/>
    <s v="no"/>
    <x v="1"/>
    <n v="1195"/>
    <s v="no"/>
    <n v="644"/>
    <s v="no"/>
    <s v="2 Floors"/>
    <n v="1"/>
    <n v="1839"/>
    <x v="0"/>
    <x v="0"/>
    <n v="0"/>
    <n v="0"/>
    <n v="2"/>
    <n v="1"/>
    <n v="3"/>
    <x v="0"/>
    <n v="7"/>
    <x v="0"/>
    <s v="TA"/>
    <x v="1"/>
    <n v="2"/>
    <s v="More"/>
    <n v="486"/>
    <x v="0"/>
    <x v="0"/>
    <n v="0"/>
    <n v="72.841133816743579"/>
    <x v="0"/>
    <n v="221000"/>
    <n v="3034"/>
    <s v="no"/>
  </r>
  <r>
    <x v="685"/>
    <s v="Norm"/>
    <s v="Norm"/>
    <x v="3"/>
    <n v="7"/>
    <x v="0"/>
    <s v="2Story"/>
    <x v="0"/>
    <n v="75.988545402704759"/>
    <x v="0"/>
    <n v="5"/>
    <x v="0"/>
    <n v="1984"/>
    <n v="0"/>
    <m/>
    <n v="1984"/>
    <n v="0"/>
    <n v="1190"/>
    <s v="no"/>
    <x v="1"/>
    <n v="1190"/>
    <s v="no"/>
    <n v="900"/>
    <s v="no"/>
    <s v="2 Floors"/>
    <n v="0"/>
    <n v="2090"/>
    <x v="0"/>
    <x v="0"/>
    <n v="1"/>
    <n v="0"/>
    <n v="2"/>
    <n v="0"/>
    <n v="3"/>
    <x v="0"/>
    <n v="6"/>
    <x v="0"/>
    <s v="Gd"/>
    <x v="0"/>
    <n v="2"/>
    <s v="More"/>
    <n v="577"/>
    <x v="0"/>
    <x v="0"/>
    <n v="1"/>
    <n v="63.262195121951223"/>
    <x v="1"/>
    <n v="207500"/>
    <n v="3280"/>
    <s v="no"/>
  </r>
  <r>
    <x v="686"/>
    <s v="Norm"/>
    <s v="Norm"/>
    <x v="0"/>
    <n v="7"/>
    <x v="0"/>
    <s v="2Story"/>
    <x v="0"/>
    <n v="75.988545402704759"/>
    <x v="0"/>
    <n v="6"/>
    <x v="1"/>
    <n v="2007"/>
    <n v="0"/>
    <m/>
    <n v="2007"/>
    <n v="0"/>
    <n v="874"/>
    <s v="no"/>
    <x v="0"/>
    <n v="874"/>
    <s v="no"/>
    <n v="887"/>
    <s v="no"/>
    <s v="2 Floors"/>
    <n v="1"/>
    <n v="1761"/>
    <x v="0"/>
    <x v="0"/>
    <n v="0"/>
    <n v="0"/>
    <n v="3"/>
    <n v="0"/>
    <n v="3"/>
    <x v="0"/>
    <n v="7"/>
    <x v="0"/>
    <s v="Gd"/>
    <x v="0"/>
    <n v="2"/>
    <s v="More"/>
    <n v="578"/>
    <x v="0"/>
    <x v="0"/>
    <n v="0"/>
    <n v="86.480075901328277"/>
    <x v="0"/>
    <n v="227875"/>
    <n v="2635"/>
    <s v="no"/>
  </r>
  <r>
    <x v="687"/>
    <s v="Norm"/>
    <s v="Norm"/>
    <x v="3"/>
    <n v="7"/>
    <x v="0"/>
    <s v="2Story"/>
    <x v="0"/>
    <n v="75.988545402704759"/>
    <x v="0"/>
    <n v="5"/>
    <x v="0"/>
    <n v="2004"/>
    <n v="0"/>
    <m/>
    <n v="2004"/>
    <n v="0"/>
    <n v="551"/>
    <s v="no"/>
    <x v="0"/>
    <n v="551"/>
    <s v="no"/>
    <n v="551"/>
    <s v="no"/>
    <s v="2 Floors"/>
    <n v="0"/>
    <n v="1102"/>
    <x v="0"/>
    <x v="1"/>
    <n v="0"/>
    <n v="0"/>
    <n v="2"/>
    <n v="1"/>
    <n v="3"/>
    <x v="0"/>
    <n v="4"/>
    <x v="1"/>
    <s v="Gd"/>
    <x v="0"/>
    <n v="2"/>
    <s v="More"/>
    <n v="480"/>
    <x v="0"/>
    <x v="0"/>
    <n v="0"/>
    <n v="90.018148820326672"/>
    <x v="0"/>
    <n v="148800"/>
    <n v="1653"/>
    <s v="no"/>
  </r>
  <r>
    <x v="688"/>
    <s v="Norm"/>
    <s v="Norm"/>
    <x v="0"/>
    <n v="8"/>
    <x v="0"/>
    <s v="1Story"/>
    <x v="1"/>
    <n v="69.182127006168557"/>
    <x v="1"/>
    <n v="6"/>
    <x v="1"/>
    <n v="2007"/>
    <n v="0"/>
    <m/>
    <n v="2007"/>
    <n v="0"/>
    <n v="1419"/>
    <s v="no"/>
    <x v="1"/>
    <n v="1419"/>
    <s v="no"/>
    <n v="0"/>
    <s v="no"/>
    <s v="1 Floor"/>
    <n v="0"/>
    <n v="1419"/>
    <x v="0"/>
    <x v="1"/>
    <n v="1"/>
    <n v="0"/>
    <n v="2"/>
    <n v="0"/>
    <n v="3"/>
    <x v="0"/>
    <n v="7"/>
    <x v="0"/>
    <s v="Gd"/>
    <x v="0"/>
    <n v="2"/>
    <s v="More"/>
    <n v="567"/>
    <x v="0"/>
    <x v="0"/>
    <n v="1"/>
    <n v="138.12544045102186"/>
    <x v="0"/>
    <n v="392000"/>
    <n v="2838"/>
    <s v="no"/>
  </r>
  <r>
    <x v="689"/>
    <s v="Norm"/>
    <s v="Norm"/>
    <x v="3"/>
    <n v="6"/>
    <x v="1"/>
    <s v="1Story"/>
    <x v="1"/>
    <n v="69.182127006168557"/>
    <x v="1"/>
    <n v="5"/>
    <x v="0"/>
    <n v="2005"/>
    <n v="0"/>
    <m/>
    <n v="2006"/>
    <n v="0"/>
    <n v="1362"/>
    <s v="no"/>
    <x v="1"/>
    <n v="1362"/>
    <s v="no"/>
    <n v="0"/>
    <s v="no"/>
    <s v="1 Floor"/>
    <n v="0"/>
    <n v="1362"/>
    <x v="0"/>
    <x v="1"/>
    <n v="0"/>
    <n v="0"/>
    <n v="2"/>
    <n v="0"/>
    <n v="2"/>
    <x v="1"/>
    <n v="6"/>
    <x v="0"/>
    <s v="Gd"/>
    <x v="0"/>
    <n v="2"/>
    <s v="More"/>
    <n v="460"/>
    <x v="0"/>
    <x v="1"/>
    <n v="1"/>
    <n v="71.475770925110126"/>
    <x v="0"/>
    <n v="194700"/>
    <n v="2724"/>
    <s v="no"/>
  </r>
  <r>
    <x v="690"/>
    <s v="Norm"/>
    <s v="Norm"/>
    <x v="3"/>
    <n v="6"/>
    <x v="1"/>
    <s v="1Story"/>
    <x v="1"/>
    <n v="69.182127006168557"/>
    <x v="1"/>
    <n v="5"/>
    <x v="0"/>
    <n v="2004"/>
    <n v="0"/>
    <m/>
    <n v="2004"/>
    <n v="0"/>
    <n v="848"/>
    <s v="no"/>
    <x v="0"/>
    <n v="848"/>
    <s v="no"/>
    <n v="0"/>
    <s v="no"/>
    <s v="1 Floor"/>
    <n v="0"/>
    <n v="848"/>
    <x v="0"/>
    <x v="1"/>
    <n v="1"/>
    <n v="0"/>
    <n v="1"/>
    <n v="0"/>
    <n v="2"/>
    <x v="1"/>
    <n v="3"/>
    <x v="1"/>
    <s v="Gd"/>
    <x v="0"/>
    <n v="2"/>
    <s v="More"/>
    <n v="420"/>
    <x v="0"/>
    <x v="1"/>
    <n v="1"/>
    <n v="83.136792452830193"/>
    <x v="0"/>
    <n v="141000"/>
    <n v="1696"/>
    <s v="no"/>
  </r>
  <r>
    <x v="691"/>
    <s v="Norm"/>
    <s v="Norm"/>
    <x v="0"/>
    <n v="10"/>
    <x v="0"/>
    <s v="2Story"/>
    <x v="0"/>
    <n v="75.988545402704759"/>
    <x v="0"/>
    <n v="6"/>
    <x v="1"/>
    <n v="1994"/>
    <n v="0"/>
    <m/>
    <n v="1995"/>
    <n v="0"/>
    <n v="2444"/>
    <s v="yes"/>
    <x v="1"/>
    <n v="2444"/>
    <s v="yes"/>
    <n v="1872"/>
    <s v="yes"/>
    <s v="2 Floors"/>
    <n v="0"/>
    <n v="4316"/>
    <x v="1"/>
    <x v="0"/>
    <n v="0"/>
    <n v="1"/>
    <n v="3"/>
    <n v="1"/>
    <n v="5"/>
    <x v="0"/>
    <n v="10"/>
    <x v="0"/>
    <s v="Ex"/>
    <x v="0"/>
    <n v="3"/>
    <s v="More"/>
    <n v="832"/>
    <x v="0"/>
    <x v="0"/>
    <n v="2"/>
    <n v="111.68639053254438"/>
    <x v="0"/>
    <n v="755000"/>
    <n v="6760"/>
    <s v="yes"/>
  </r>
  <r>
    <x v="692"/>
    <s v="Norm"/>
    <s v="Norm"/>
    <x v="0"/>
    <n v="7"/>
    <x v="0"/>
    <s v="2Story"/>
    <x v="0"/>
    <n v="75.988545402704759"/>
    <x v="0"/>
    <n v="5"/>
    <x v="0"/>
    <n v="1989"/>
    <n v="0"/>
    <m/>
    <n v="1990"/>
    <n v="0"/>
    <n v="1210"/>
    <s v="no"/>
    <x v="1"/>
    <n v="1238"/>
    <s v="no"/>
    <n v="1281"/>
    <s v="no"/>
    <s v="2 Floors"/>
    <n v="0"/>
    <n v="2519"/>
    <x v="0"/>
    <x v="0"/>
    <n v="1"/>
    <n v="0"/>
    <n v="2"/>
    <n v="1"/>
    <n v="4"/>
    <x v="0"/>
    <n v="9"/>
    <x v="0"/>
    <s v="Gd"/>
    <x v="0"/>
    <n v="2"/>
    <s v="More"/>
    <n v="628"/>
    <x v="0"/>
    <x v="0"/>
    <n v="2"/>
    <n v="89.836417270045587"/>
    <x v="0"/>
    <n v="335000"/>
    <n v="3729"/>
    <s v="no"/>
  </r>
  <r>
    <x v="693"/>
    <s v="Norm"/>
    <s v="Norm"/>
    <x v="0"/>
    <n v="5"/>
    <x v="1"/>
    <s v="1Story"/>
    <x v="1"/>
    <n v="69.182127006168557"/>
    <x v="1"/>
    <n v="6"/>
    <x v="1"/>
    <n v="1921"/>
    <n v="1"/>
    <m/>
    <n v="1968"/>
    <n v="0"/>
    <n v="1073"/>
    <s v="no"/>
    <x v="1"/>
    <n v="1073"/>
    <s v="no"/>
    <n v="0"/>
    <s v="no"/>
    <s v="1 Floor"/>
    <n v="0"/>
    <n v="1073"/>
    <x v="0"/>
    <x v="1"/>
    <n v="0"/>
    <n v="0"/>
    <n v="1"/>
    <n v="0"/>
    <n v="1"/>
    <x v="1"/>
    <n v="4"/>
    <x v="1"/>
    <s v="TA"/>
    <x v="1"/>
    <n v="1"/>
    <s v="Less"/>
    <n v="326"/>
    <x v="0"/>
    <x v="1"/>
    <n v="0"/>
    <n v="50.549860205032616"/>
    <x v="1"/>
    <n v="108480"/>
    <n v="2146"/>
    <s v="no"/>
  </r>
  <r>
    <x v="694"/>
    <s v="Norm"/>
    <s v="Norm"/>
    <x v="0"/>
    <n v="5"/>
    <x v="1"/>
    <s v="1.5Fin"/>
    <x v="1"/>
    <n v="59.315963337771507"/>
    <x v="1"/>
    <n v="6"/>
    <x v="1"/>
    <n v="1936"/>
    <n v="1"/>
    <m/>
    <n v="1950"/>
    <n v="1"/>
    <n v="927"/>
    <s v="no"/>
    <x v="0"/>
    <n v="1067"/>
    <s v="no"/>
    <n v="472"/>
    <s v="no"/>
    <s v="2 Floors"/>
    <n v="1"/>
    <n v="1539"/>
    <x v="0"/>
    <x v="0"/>
    <n v="0"/>
    <n v="0"/>
    <n v="1"/>
    <n v="1"/>
    <n v="2"/>
    <x v="1"/>
    <n v="5"/>
    <x v="1"/>
    <s v="TA"/>
    <x v="1"/>
    <n v="2"/>
    <s v="More"/>
    <n v="576"/>
    <x v="0"/>
    <x v="0"/>
    <n v="0"/>
    <n v="57.380373073803732"/>
    <x v="1"/>
    <n v="141500"/>
    <n v="2466"/>
    <s v="no"/>
  </r>
  <r>
    <x v="695"/>
    <s v="Norm"/>
    <s v="Norm"/>
    <x v="0"/>
    <n v="6"/>
    <x v="1"/>
    <s v="1Story"/>
    <x v="1"/>
    <n v="69.182127006168557"/>
    <x v="1"/>
    <n v="6"/>
    <x v="1"/>
    <n v="1987"/>
    <n v="0"/>
    <m/>
    <n v="1987"/>
    <n v="0"/>
    <n v="1112"/>
    <s v="no"/>
    <x v="1"/>
    <n v="1137"/>
    <s v="no"/>
    <n v="0"/>
    <s v="no"/>
    <s v="1 Floor"/>
    <n v="1"/>
    <n v="1137"/>
    <x v="0"/>
    <x v="1"/>
    <n v="1"/>
    <n v="0"/>
    <n v="2"/>
    <n v="0"/>
    <n v="3"/>
    <x v="0"/>
    <n v="5"/>
    <x v="1"/>
    <s v="Gd"/>
    <x v="0"/>
    <n v="2"/>
    <s v="More"/>
    <n v="551"/>
    <x v="0"/>
    <x v="0"/>
    <n v="1"/>
    <n v="78.257003112494445"/>
    <x v="0"/>
    <n v="176000"/>
    <n v="2249"/>
    <s v="no"/>
  </r>
  <r>
    <x v="696"/>
    <s v="Norm"/>
    <s v="Norm"/>
    <x v="0"/>
    <n v="5"/>
    <x v="1"/>
    <s v="1Story"/>
    <x v="1"/>
    <n v="69.182127006168557"/>
    <x v="1"/>
    <n v="7"/>
    <x v="1"/>
    <n v="1921"/>
    <n v="1"/>
    <m/>
    <n v="1950"/>
    <n v="1"/>
    <n v="616"/>
    <s v="no"/>
    <x v="0"/>
    <n v="616"/>
    <s v="no"/>
    <n v="0"/>
    <s v="no"/>
    <s v="1 Floor"/>
    <n v="0"/>
    <n v="616"/>
    <x v="0"/>
    <x v="1"/>
    <n v="0"/>
    <n v="0"/>
    <n v="1"/>
    <n v="0"/>
    <n v="1"/>
    <x v="1"/>
    <n v="4"/>
    <x v="1"/>
    <s v="TA"/>
    <x v="1"/>
    <n v="1"/>
    <s v="Less"/>
    <n v="205"/>
    <x v="0"/>
    <x v="1"/>
    <n v="0"/>
    <n v="72.240259740259745"/>
    <x v="0"/>
    <n v="89000"/>
    <n v="1232"/>
    <s v="no"/>
  </r>
  <r>
    <x v="697"/>
    <s v="Norm"/>
    <s v="Norm"/>
    <x v="0"/>
    <n v="5"/>
    <x v="1"/>
    <s v="1Story"/>
    <x v="1"/>
    <n v="69.182127006168557"/>
    <x v="1"/>
    <n v="7"/>
    <x v="1"/>
    <n v="1952"/>
    <n v="1"/>
    <m/>
    <n v="1952"/>
    <n v="1"/>
    <n v="980"/>
    <s v="no"/>
    <x v="0"/>
    <n v="1148"/>
    <s v="no"/>
    <n v="0"/>
    <s v="no"/>
    <s v="1 Floor"/>
    <n v="1"/>
    <n v="1148"/>
    <x v="0"/>
    <x v="1"/>
    <n v="0"/>
    <n v="1"/>
    <n v="1"/>
    <n v="0"/>
    <n v="2"/>
    <x v="1"/>
    <n v="6"/>
    <x v="0"/>
    <s v="TA"/>
    <x v="1"/>
    <n v="1"/>
    <s v="Less"/>
    <n v="308"/>
    <x v="0"/>
    <x v="1"/>
    <n v="0"/>
    <n v="58.035714285714285"/>
    <x v="1"/>
    <n v="123500"/>
    <n v="2128"/>
    <s v="no"/>
  </r>
  <r>
    <x v="698"/>
    <s v="RRAe"/>
    <s v="Norm"/>
    <x v="0"/>
    <n v="5"/>
    <x v="1"/>
    <s v="1Story"/>
    <x v="1"/>
    <n v="69.182127006168557"/>
    <x v="1"/>
    <n v="8"/>
    <x v="1"/>
    <n v="1965"/>
    <n v="0"/>
    <m/>
    <n v="2009"/>
    <n v="0"/>
    <n v="894"/>
    <s v="no"/>
    <x v="0"/>
    <n v="894"/>
    <s v="no"/>
    <n v="0"/>
    <s v="no"/>
    <s v="1 Floor"/>
    <n v="0"/>
    <n v="894"/>
    <x v="0"/>
    <x v="1"/>
    <n v="1"/>
    <n v="0"/>
    <n v="1"/>
    <n v="0"/>
    <n v="2"/>
    <x v="1"/>
    <n v="5"/>
    <x v="1"/>
    <s v="TA"/>
    <x v="1"/>
    <n v="1"/>
    <s v="Less"/>
    <n v="336"/>
    <x v="0"/>
    <x v="1"/>
    <n v="1"/>
    <n v="77.460850111856828"/>
    <x v="0"/>
    <n v="138500"/>
    <n v="1788"/>
    <s v="no"/>
  </r>
  <r>
    <x v="699"/>
    <s v="Norm"/>
    <s v="Norm"/>
    <x v="3"/>
    <n v="7"/>
    <x v="0"/>
    <s v="1Story"/>
    <x v="1"/>
    <n v="69.182127006168557"/>
    <x v="1"/>
    <n v="5"/>
    <x v="0"/>
    <n v="2004"/>
    <n v="0"/>
    <m/>
    <n v="2004"/>
    <n v="0"/>
    <n v="1391"/>
    <s v="no"/>
    <x v="1"/>
    <n v="1391"/>
    <s v="no"/>
    <n v="0"/>
    <s v="no"/>
    <s v="1 Floor"/>
    <n v="0"/>
    <n v="1391"/>
    <x v="0"/>
    <x v="1"/>
    <n v="0"/>
    <n v="0"/>
    <n v="2"/>
    <n v="0"/>
    <n v="2"/>
    <x v="1"/>
    <n v="5"/>
    <x v="1"/>
    <s v="Gd"/>
    <x v="0"/>
    <n v="2"/>
    <s v="More"/>
    <n v="530"/>
    <x v="0"/>
    <x v="0"/>
    <n v="0"/>
    <n v="70.452911574406897"/>
    <x v="0"/>
    <n v="196000"/>
    <n v="2782"/>
    <s v="no"/>
  </r>
  <r>
    <x v="700"/>
    <s v="Norm"/>
    <s v="Norm"/>
    <x v="0"/>
    <n v="8"/>
    <x v="0"/>
    <s v="1Story"/>
    <x v="1"/>
    <n v="69.182127006168557"/>
    <x v="1"/>
    <n v="5"/>
    <x v="0"/>
    <n v="2002"/>
    <n v="0"/>
    <m/>
    <n v="2002"/>
    <n v="0"/>
    <n v="1800"/>
    <s v="no"/>
    <x v="1"/>
    <n v="1800"/>
    <s v="no"/>
    <n v="0"/>
    <s v="no"/>
    <s v="1 Floor"/>
    <n v="1"/>
    <n v="1800"/>
    <x v="0"/>
    <x v="0"/>
    <n v="1"/>
    <n v="0"/>
    <n v="2"/>
    <n v="0"/>
    <n v="3"/>
    <x v="0"/>
    <n v="7"/>
    <x v="0"/>
    <s v="Gd"/>
    <x v="0"/>
    <n v="3"/>
    <s v="More"/>
    <n v="765"/>
    <x v="0"/>
    <x v="0"/>
    <n v="1"/>
    <n v="86.805555555555557"/>
    <x v="0"/>
    <n v="312500"/>
    <n v="3600"/>
    <s v="no"/>
  </r>
  <r>
    <x v="701"/>
    <s v="Norm"/>
    <s v="Norm"/>
    <x v="0"/>
    <n v="7"/>
    <x v="0"/>
    <s v="1Story"/>
    <x v="1"/>
    <n v="69.182127006168557"/>
    <x v="1"/>
    <n v="5"/>
    <x v="0"/>
    <n v="1969"/>
    <n v="0"/>
    <m/>
    <n v="1969"/>
    <n v="0"/>
    <n v="1164"/>
    <s v="no"/>
    <x v="1"/>
    <n v="1164"/>
    <s v="no"/>
    <n v="0"/>
    <s v="no"/>
    <s v="1 Floor"/>
    <n v="0"/>
    <n v="1164"/>
    <x v="0"/>
    <x v="1"/>
    <n v="0"/>
    <n v="0"/>
    <n v="1"/>
    <n v="1"/>
    <n v="2"/>
    <x v="1"/>
    <n v="6"/>
    <x v="0"/>
    <s v="TA"/>
    <x v="1"/>
    <n v="2"/>
    <s v="More"/>
    <n v="528"/>
    <x v="0"/>
    <x v="0"/>
    <n v="0"/>
    <n v="60.137457044673539"/>
    <x v="1"/>
    <n v="140000"/>
    <n v="2328"/>
    <s v="no"/>
  </r>
  <r>
    <x v="702"/>
    <s v="Norm"/>
    <s v="Norm"/>
    <x v="0"/>
    <n v="8"/>
    <x v="0"/>
    <s v="2Story"/>
    <x v="0"/>
    <n v="75.988545402704759"/>
    <x v="0"/>
    <n v="5"/>
    <x v="0"/>
    <n v="2006"/>
    <n v="0"/>
    <m/>
    <n v="2006"/>
    <n v="0"/>
    <n v="1234"/>
    <s v="no"/>
    <x v="1"/>
    <n v="1264"/>
    <s v="no"/>
    <n v="1312"/>
    <s v="no"/>
    <s v="2 Floors"/>
    <n v="0"/>
    <n v="2576"/>
    <x v="0"/>
    <x v="0"/>
    <n v="0"/>
    <n v="0"/>
    <n v="2"/>
    <n v="1"/>
    <n v="3"/>
    <x v="0"/>
    <n v="10"/>
    <x v="0"/>
    <s v="Ex"/>
    <x v="0"/>
    <n v="3"/>
    <s v="More"/>
    <n v="666"/>
    <x v="0"/>
    <x v="0"/>
    <n v="1"/>
    <n v="94.991863517060366"/>
    <x v="0"/>
    <n v="361919"/>
    <n v="3810"/>
    <s v="no"/>
  </r>
  <r>
    <x v="703"/>
    <s v="Feedr"/>
    <s v="Norm"/>
    <x v="1"/>
    <n v="5"/>
    <x v="1"/>
    <s v="2Story"/>
    <x v="0"/>
    <n v="75.988545402704759"/>
    <x v="0"/>
    <n v="9"/>
    <x v="1"/>
    <n v="1900"/>
    <n v="1"/>
    <m/>
    <n v="1996"/>
    <n v="0"/>
    <n v="360"/>
    <s v="no"/>
    <x v="0"/>
    <n v="1032"/>
    <s v="no"/>
    <n v="780"/>
    <s v="no"/>
    <s v="2 Floors"/>
    <n v="1"/>
    <n v="1812"/>
    <x v="0"/>
    <x v="0"/>
    <n v="0"/>
    <n v="0"/>
    <n v="2"/>
    <n v="0"/>
    <n v="2"/>
    <x v="1"/>
    <n v="8"/>
    <x v="0"/>
    <s v="Gd"/>
    <x v="0"/>
    <n v="2"/>
    <s v="More"/>
    <n v="672"/>
    <x v="0"/>
    <x v="0"/>
    <n v="1"/>
    <n v="64.456721915285456"/>
    <x v="1"/>
    <n v="140000"/>
    <n v="2172"/>
    <s v="no"/>
  </r>
  <r>
    <x v="704"/>
    <s v="Norm"/>
    <s v="Norm"/>
    <x v="0"/>
    <n v="7"/>
    <x v="0"/>
    <s v="1Story"/>
    <x v="1"/>
    <n v="69.182127006168557"/>
    <x v="1"/>
    <n v="5"/>
    <x v="0"/>
    <n v="2004"/>
    <n v="0"/>
    <m/>
    <n v="2005"/>
    <n v="0"/>
    <n v="1473"/>
    <s v="no"/>
    <x v="1"/>
    <n v="1484"/>
    <s v="no"/>
    <n v="0"/>
    <s v="no"/>
    <s v="1 Floor"/>
    <n v="0"/>
    <n v="1484"/>
    <x v="0"/>
    <x v="1"/>
    <n v="1"/>
    <n v="0"/>
    <n v="2"/>
    <n v="0"/>
    <n v="3"/>
    <x v="0"/>
    <n v="7"/>
    <x v="0"/>
    <s v="Gd"/>
    <x v="0"/>
    <n v="2"/>
    <s v="More"/>
    <n v="606"/>
    <x v="0"/>
    <x v="0"/>
    <n v="0"/>
    <n v="72.032465336489679"/>
    <x v="0"/>
    <n v="213000"/>
    <n v="2957"/>
    <s v="no"/>
  </r>
  <r>
    <x v="705"/>
    <s v="Norm"/>
    <s v="Norm"/>
    <x v="1"/>
    <n v="4"/>
    <x v="1"/>
    <s v="2Story"/>
    <x v="0"/>
    <n v="75.988545402704759"/>
    <x v="0"/>
    <n v="5"/>
    <x v="0"/>
    <n v="1930"/>
    <n v="1"/>
    <m/>
    <n v="1950"/>
    <n v="1"/>
    <n v="0"/>
    <s v="yes"/>
    <x v="0"/>
    <n v="372"/>
    <s v="no"/>
    <n v="720"/>
    <s v="no"/>
    <s v="2 Floors"/>
    <n v="0"/>
    <n v="1092"/>
    <x v="0"/>
    <x v="1"/>
    <n v="0"/>
    <n v="0"/>
    <n v="2"/>
    <n v="0"/>
    <n v="2"/>
    <x v="1"/>
    <n v="7"/>
    <x v="0"/>
    <s v="Fa"/>
    <x v="1"/>
    <n v="0"/>
    <s v="Less"/>
    <n v="0"/>
    <x v="0"/>
    <x v="1"/>
    <n v="0"/>
    <n v="50.366300366300365"/>
    <x v="1"/>
    <n v="55000"/>
    <n v="1092"/>
    <s v="no"/>
  </r>
  <r>
    <x v="706"/>
    <s v="Norm"/>
    <s v="Norm"/>
    <x v="0"/>
    <n v="7"/>
    <x v="0"/>
    <s v="1Story"/>
    <x v="1"/>
    <n v="69.182127006168557"/>
    <x v="1"/>
    <n v="5"/>
    <x v="0"/>
    <n v="1971"/>
    <n v="0"/>
    <m/>
    <n v="2002"/>
    <n v="0"/>
    <n v="1643"/>
    <s v="no"/>
    <x v="1"/>
    <n v="1824"/>
    <s v="no"/>
    <n v="0"/>
    <s v="no"/>
    <s v="1 Floor"/>
    <n v="1"/>
    <n v="1824"/>
    <x v="0"/>
    <x v="0"/>
    <n v="1"/>
    <n v="0"/>
    <n v="2"/>
    <n v="0"/>
    <n v="3"/>
    <x v="0"/>
    <n v="5"/>
    <x v="1"/>
    <s v="Gd"/>
    <x v="0"/>
    <n v="2"/>
    <s v="More"/>
    <n v="739"/>
    <x v="0"/>
    <x v="0"/>
    <n v="2"/>
    <n v="87.107008941447944"/>
    <x v="0"/>
    <n v="302000"/>
    <n v="3467"/>
    <s v="no"/>
  </r>
  <r>
    <x v="707"/>
    <s v="Norm"/>
    <s v="Norm"/>
    <x v="3"/>
    <n v="8"/>
    <x v="0"/>
    <s v="1Story"/>
    <x v="1"/>
    <n v="69.182127006168557"/>
    <x v="1"/>
    <n v="5"/>
    <x v="0"/>
    <n v="2006"/>
    <n v="0"/>
    <m/>
    <n v="2006"/>
    <n v="0"/>
    <n v="1324"/>
    <s v="no"/>
    <x v="1"/>
    <n v="1324"/>
    <s v="no"/>
    <n v="0"/>
    <s v="no"/>
    <s v="1 Floor"/>
    <n v="0"/>
    <n v="1324"/>
    <x v="0"/>
    <x v="1"/>
    <n v="1"/>
    <n v="0"/>
    <n v="2"/>
    <n v="0"/>
    <n v="3"/>
    <x v="0"/>
    <n v="6"/>
    <x v="0"/>
    <s v="Gd"/>
    <x v="0"/>
    <n v="2"/>
    <s v="More"/>
    <n v="550"/>
    <x v="0"/>
    <x v="0"/>
    <n v="1"/>
    <n v="95.9214501510574"/>
    <x v="0"/>
    <n v="254000"/>
    <n v="2648"/>
    <s v="no"/>
  </r>
  <r>
    <x v="708"/>
    <s v="Norm"/>
    <s v="Norm"/>
    <x v="0"/>
    <n v="7"/>
    <x v="0"/>
    <s v="2Story"/>
    <x v="0"/>
    <n v="75.988545402704759"/>
    <x v="0"/>
    <n v="5"/>
    <x v="0"/>
    <n v="2007"/>
    <n v="0"/>
    <m/>
    <n v="2007"/>
    <n v="0"/>
    <n v="728"/>
    <s v="no"/>
    <x v="0"/>
    <n v="728"/>
    <s v="no"/>
    <n v="728"/>
    <s v="no"/>
    <s v="2 Floors"/>
    <n v="1"/>
    <n v="1456"/>
    <x v="0"/>
    <x v="1"/>
    <n v="0"/>
    <n v="0"/>
    <n v="2"/>
    <n v="1"/>
    <n v="3"/>
    <x v="0"/>
    <n v="8"/>
    <x v="0"/>
    <s v="Gd"/>
    <x v="0"/>
    <n v="2"/>
    <s v="More"/>
    <n v="400"/>
    <x v="0"/>
    <x v="1"/>
    <n v="1"/>
    <n v="82.206959706959708"/>
    <x v="0"/>
    <n v="179540"/>
    <n v="2184"/>
    <s v="no"/>
  </r>
  <r>
    <x v="709"/>
    <s v="Norm"/>
    <s v="Norm"/>
    <x v="0"/>
    <n v="5"/>
    <x v="1"/>
    <s v="1Story"/>
    <x v="1"/>
    <n v="69.182127006168557"/>
    <x v="1"/>
    <n v="7"/>
    <x v="1"/>
    <n v="1966"/>
    <n v="0"/>
    <m/>
    <n v="1966"/>
    <n v="0"/>
    <n v="876"/>
    <s v="no"/>
    <x v="0"/>
    <n v="904"/>
    <s v="no"/>
    <n v="0"/>
    <s v="no"/>
    <s v="1 Floor"/>
    <n v="0"/>
    <n v="904"/>
    <x v="0"/>
    <x v="1"/>
    <n v="0"/>
    <n v="0"/>
    <n v="1"/>
    <n v="0"/>
    <n v="1"/>
    <x v="1"/>
    <n v="6"/>
    <x v="0"/>
    <s v="TA"/>
    <x v="1"/>
    <n v="1"/>
    <s v="Less"/>
    <n v="408"/>
    <x v="0"/>
    <x v="1"/>
    <n v="0"/>
    <n v="61.741573033707866"/>
    <x v="1"/>
    <n v="109900"/>
    <n v="1780"/>
    <s v="no"/>
  </r>
  <r>
    <x v="710"/>
    <s v="Norm"/>
    <s v="Norm"/>
    <x v="0"/>
    <n v="3"/>
    <x v="1"/>
    <s v="1Story"/>
    <x v="1"/>
    <n v="69.182127006168557"/>
    <x v="1"/>
    <n v="6"/>
    <x v="1"/>
    <n v="1935"/>
    <n v="1"/>
    <m/>
    <n v="2003"/>
    <n v="0"/>
    <n v="270"/>
    <s v="no"/>
    <x v="0"/>
    <n v="729"/>
    <s v="no"/>
    <n v="0"/>
    <s v="no"/>
    <s v="1 Floor"/>
    <n v="1"/>
    <n v="729"/>
    <x v="0"/>
    <x v="1"/>
    <n v="0"/>
    <n v="0"/>
    <n v="1"/>
    <n v="0"/>
    <n v="1"/>
    <x v="1"/>
    <n v="5"/>
    <x v="1"/>
    <s v="TA"/>
    <x v="1"/>
    <n v="0"/>
    <s v="Less"/>
    <n v="0"/>
    <x v="0"/>
    <x v="1"/>
    <n v="0"/>
    <n v="52.052052052052055"/>
    <x v="1"/>
    <n v="52000"/>
    <n v="999"/>
    <s v="no"/>
  </r>
  <r>
    <x v="711"/>
    <s v="Norm"/>
    <s v="Norm"/>
    <x v="0"/>
    <n v="4"/>
    <x v="1"/>
    <s v="1.5Fin"/>
    <x v="1"/>
    <n v="59.315963337771507"/>
    <x v="1"/>
    <n v="7"/>
    <x v="1"/>
    <n v="1900"/>
    <n v="1"/>
    <m/>
    <n v="1950"/>
    <n v="1"/>
    <n v="859"/>
    <s v="no"/>
    <x v="0"/>
    <n v="859"/>
    <s v="no"/>
    <n v="319"/>
    <s v="no"/>
    <s v="2 Floors"/>
    <n v="0"/>
    <n v="1178"/>
    <x v="0"/>
    <x v="1"/>
    <n v="0"/>
    <n v="0"/>
    <n v="1"/>
    <n v="0"/>
    <n v="1"/>
    <x v="1"/>
    <n v="7"/>
    <x v="0"/>
    <s v="TA"/>
    <x v="1"/>
    <n v="1"/>
    <s v="Less"/>
    <n v="384"/>
    <x v="0"/>
    <x v="1"/>
    <n v="0"/>
    <n v="50.454590083456061"/>
    <x v="1"/>
    <n v="102776"/>
    <n v="2037"/>
    <s v="no"/>
  </r>
  <r>
    <x v="712"/>
    <s v="Norm"/>
    <s v="Norm"/>
    <x v="3"/>
    <n v="8"/>
    <x v="0"/>
    <s v="1Story"/>
    <x v="1"/>
    <n v="69.182127006168557"/>
    <x v="1"/>
    <n v="5"/>
    <x v="0"/>
    <n v="1988"/>
    <n v="0"/>
    <m/>
    <n v="1989"/>
    <n v="0"/>
    <n v="1228"/>
    <s v="no"/>
    <x v="1"/>
    <n v="1228"/>
    <s v="no"/>
    <n v="0"/>
    <s v="no"/>
    <s v="1 Floor"/>
    <n v="0"/>
    <n v="1228"/>
    <x v="0"/>
    <x v="1"/>
    <n v="1"/>
    <n v="0"/>
    <n v="2"/>
    <n v="0"/>
    <n v="3"/>
    <x v="0"/>
    <n v="5"/>
    <x v="1"/>
    <s v="Gd"/>
    <x v="0"/>
    <n v="2"/>
    <s v="More"/>
    <n v="472"/>
    <x v="0"/>
    <x v="1"/>
    <n v="1"/>
    <n v="76.954397394136805"/>
    <x v="0"/>
    <n v="189000"/>
    <n v="2456"/>
    <s v="no"/>
  </r>
  <r>
    <x v="713"/>
    <s v="RRAn"/>
    <s v="Norm"/>
    <x v="1"/>
    <n v="4"/>
    <x v="1"/>
    <s v="1Story"/>
    <x v="1"/>
    <n v="69.182127006168557"/>
    <x v="1"/>
    <n v="5"/>
    <x v="0"/>
    <n v="1970"/>
    <n v="0"/>
    <m/>
    <n v="1970"/>
    <n v="0"/>
    <n v="960"/>
    <s v="no"/>
    <x v="0"/>
    <n v="960"/>
    <s v="no"/>
    <n v="0"/>
    <s v="no"/>
    <s v="1 Floor"/>
    <n v="0"/>
    <n v="960"/>
    <x v="0"/>
    <x v="1"/>
    <n v="1"/>
    <n v="0"/>
    <n v="1"/>
    <n v="0"/>
    <n v="2"/>
    <x v="1"/>
    <n v="6"/>
    <x v="0"/>
    <s v="TA"/>
    <x v="1"/>
    <n v="2"/>
    <s v="More"/>
    <n v="576"/>
    <x v="0"/>
    <x v="0"/>
    <n v="0"/>
    <n v="67.1875"/>
    <x v="1"/>
    <n v="129000"/>
    <n v="1920"/>
    <s v="no"/>
  </r>
  <r>
    <x v="714"/>
    <s v="RRAe"/>
    <s v="Norm"/>
    <x v="0"/>
    <n v="6"/>
    <x v="1"/>
    <s v="2Story"/>
    <x v="0"/>
    <n v="75.988545402704759"/>
    <x v="0"/>
    <n v="8"/>
    <x v="1"/>
    <n v="1976"/>
    <n v="0"/>
    <m/>
    <n v="2005"/>
    <n v="0"/>
    <n v="725"/>
    <s v="no"/>
    <x v="0"/>
    <n v="725"/>
    <s v="no"/>
    <n v="754"/>
    <s v="no"/>
    <s v="2 Floors"/>
    <n v="0"/>
    <n v="1479"/>
    <x v="0"/>
    <x v="1"/>
    <n v="0"/>
    <n v="0"/>
    <n v="2"/>
    <n v="1"/>
    <n v="3"/>
    <x v="0"/>
    <n v="6"/>
    <x v="0"/>
    <s v="Gd"/>
    <x v="0"/>
    <n v="2"/>
    <s v="More"/>
    <n v="475"/>
    <x v="0"/>
    <x v="0"/>
    <n v="0"/>
    <n v="59.210526315789473"/>
    <x v="1"/>
    <n v="130500"/>
    <n v="2204"/>
    <s v="no"/>
  </r>
  <r>
    <x v="715"/>
    <s v="Norm"/>
    <s v="Norm"/>
    <x v="0"/>
    <n v="6"/>
    <x v="1"/>
    <s v="1Story"/>
    <x v="1"/>
    <n v="69.182127006168557"/>
    <x v="1"/>
    <n v="5"/>
    <x v="0"/>
    <n v="1974"/>
    <n v="0"/>
    <m/>
    <n v="1974"/>
    <n v="0"/>
    <n v="1064"/>
    <s v="no"/>
    <x v="1"/>
    <n v="1350"/>
    <s v="no"/>
    <n v="0"/>
    <s v="no"/>
    <s v="1 Floor"/>
    <n v="1"/>
    <n v="1350"/>
    <x v="0"/>
    <x v="1"/>
    <n v="0"/>
    <n v="0"/>
    <n v="2"/>
    <n v="0"/>
    <n v="2"/>
    <x v="1"/>
    <n v="7"/>
    <x v="0"/>
    <s v="TA"/>
    <x v="1"/>
    <n v="2"/>
    <s v="More"/>
    <n v="478"/>
    <x v="0"/>
    <x v="0"/>
    <n v="1"/>
    <n v="68.351284175642093"/>
    <x v="1"/>
    <n v="165000"/>
    <n v="2414"/>
    <s v="no"/>
  </r>
  <r>
    <x v="716"/>
    <s v="Norm"/>
    <s v="Norm"/>
    <x v="0"/>
    <n v="7"/>
    <x v="0"/>
    <s v="2Story"/>
    <x v="0"/>
    <n v="75.988545402704759"/>
    <x v="0"/>
    <n v="8"/>
    <x v="1"/>
    <n v="1890"/>
    <n v="1"/>
    <m/>
    <n v="1998"/>
    <n v="0"/>
    <n v="718"/>
    <s v="no"/>
    <x v="0"/>
    <n v="1576"/>
    <s v="no"/>
    <n v="978"/>
    <s v="no"/>
    <s v="2 Floors"/>
    <n v="0"/>
    <n v="2554"/>
    <x v="0"/>
    <x v="0"/>
    <n v="0"/>
    <n v="0"/>
    <n v="1"/>
    <n v="1"/>
    <n v="2"/>
    <x v="1"/>
    <n v="8"/>
    <x v="0"/>
    <s v="TA"/>
    <x v="1"/>
    <n v="2"/>
    <s v="More"/>
    <n v="704"/>
    <x v="0"/>
    <x v="0"/>
    <n v="0"/>
    <n v="48.746943765281173"/>
    <x v="1"/>
    <n v="159500"/>
    <n v="3272"/>
    <s v="no"/>
  </r>
  <r>
    <x v="717"/>
    <s v="Norm"/>
    <s v="Norm"/>
    <x v="0"/>
    <n v="5"/>
    <x v="1"/>
    <s v="1Story"/>
    <x v="1"/>
    <n v="69.182127006168557"/>
    <x v="1"/>
    <n v="6"/>
    <x v="1"/>
    <n v="1973"/>
    <n v="0"/>
    <m/>
    <n v="2000"/>
    <n v="0"/>
    <n v="1176"/>
    <s v="no"/>
    <x v="1"/>
    <n v="1178"/>
    <s v="no"/>
    <n v="0"/>
    <s v="no"/>
    <s v="1 Floor"/>
    <n v="0"/>
    <n v="1178"/>
    <x v="0"/>
    <x v="1"/>
    <n v="0"/>
    <n v="1"/>
    <n v="1"/>
    <n v="1"/>
    <n v="3"/>
    <x v="0"/>
    <n v="5"/>
    <x v="1"/>
    <s v="Gd"/>
    <x v="0"/>
    <n v="2"/>
    <s v="More"/>
    <n v="439"/>
    <x v="0"/>
    <x v="1"/>
    <n v="1"/>
    <n v="66.694987255734915"/>
    <x v="1"/>
    <n v="157000"/>
    <n v="2354"/>
    <s v="no"/>
  </r>
  <r>
    <x v="718"/>
    <s v="Norm"/>
    <s v="Norm"/>
    <x v="0"/>
    <n v="7"/>
    <x v="0"/>
    <s v="2Story"/>
    <x v="0"/>
    <n v="75.988545402704759"/>
    <x v="0"/>
    <n v="5"/>
    <x v="0"/>
    <n v="1993"/>
    <n v="0"/>
    <m/>
    <n v="1994"/>
    <n v="0"/>
    <n v="1311"/>
    <s v="no"/>
    <x v="1"/>
    <n v="1325"/>
    <s v="no"/>
    <n v="1093"/>
    <s v="no"/>
    <s v="2 Floors"/>
    <n v="0"/>
    <n v="2418"/>
    <x v="0"/>
    <x v="0"/>
    <n v="1"/>
    <n v="0"/>
    <n v="2"/>
    <n v="1"/>
    <n v="4"/>
    <x v="0"/>
    <n v="9"/>
    <x v="0"/>
    <s v="Gd"/>
    <x v="0"/>
    <n v="3"/>
    <s v="More"/>
    <n v="983"/>
    <x v="1"/>
    <x v="0"/>
    <n v="1"/>
    <n v="91.445427728613566"/>
    <x v="0"/>
    <n v="341000"/>
    <n v="3729"/>
    <s v="no"/>
  </r>
  <r>
    <x v="719"/>
    <s v="Norm"/>
    <s v="Norm"/>
    <x v="0"/>
    <n v="5"/>
    <x v="1"/>
    <s v="1Story"/>
    <x v="1"/>
    <n v="69.182127006168557"/>
    <x v="1"/>
    <n v="6"/>
    <x v="1"/>
    <n v="1969"/>
    <n v="0"/>
    <m/>
    <n v="1969"/>
    <n v="0"/>
    <n v="971"/>
    <s v="no"/>
    <x v="0"/>
    <n v="971"/>
    <s v="no"/>
    <n v="0"/>
    <s v="no"/>
    <s v="1 Floor"/>
    <n v="0"/>
    <n v="971"/>
    <x v="0"/>
    <x v="1"/>
    <n v="0"/>
    <n v="0"/>
    <n v="1"/>
    <n v="1"/>
    <n v="2"/>
    <x v="1"/>
    <n v="5"/>
    <x v="1"/>
    <s v="TA"/>
    <x v="1"/>
    <n v="1"/>
    <s v="Less"/>
    <n v="300"/>
    <x v="0"/>
    <x v="1"/>
    <n v="1"/>
    <n v="66.168898043254373"/>
    <x v="1"/>
    <n v="128500"/>
    <n v="1942"/>
    <s v="no"/>
  </r>
  <r>
    <x v="720"/>
    <s v="Norm"/>
    <s v="Norm"/>
    <x v="0"/>
    <n v="8"/>
    <x v="0"/>
    <s v="1Story"/>
    <x v="1"/>
    <n v="69.182127006168557"/>
    <x v="1"/>
    <n v="5"/>
    <x v="0"/>
    <n v="1985"/>
    <n v="0"/>
    <m/>
    <n v="1985"/>
    <n v="0"/>
    <n v="1742"/>
    <s v="no"/>
    <x v="1"/>
    <n v="1742"/>
    <s v="no"/>
    <n v="0"/>
    <s v="no"/>
    <s v="1 Floor"/>
    <n v="0"/>
    <n v="1742"/>
    <x v="0"/>
    <x v="0"/>
    <n v="1"/>
    <n v="0"/>
    <n v="2"/>
    <n v="0"/>
    <n v="3"/>
    <x v="0"/>
    <n v="5"/>
    <x v="1"/>
    <s v="Gd"/>
    <x v="0"/>
    <n v="2"/>
    <s v="More"/>
    <n v="564"/>
    <x v="0"/>
    <x v="0"/>
    <n v="1"/>
    <n v="78.932261768082668"/>
    <x v="0"/>
    <n v="275000"/>
    <n v="3484"/>
    <s v="no"/>
  </r>
  <r>
    <x v="721"/>
    <s v="Norm"/>
    <s v="Norm"/>
    <x v="3"/>
    <n v="6"/>
    <x v="1"/>
    <s v="1Story"/>
    <x v="1"/>
    <n v="69.182127006168557"/>
    <x v="1"/>
    <n v="5"/>
    <x v="0"/>
    <n v="2004"/>
    <n v="0"/>
    <m/>
    <n v="2004"/>
    <n v="0"/>
    <n v="848"/>
    <s v="no"/>
    <x v="0"/>
    <n v="848"/>
    <s v="no"/>
    <n v="0"/>
    <s v="no"/>
    <s v="1 Floor"/>
    <n v="0"/>
    <n v="848"/>
    <x v="0"/>
    <x v="1"/>
    <n v="1"/>
    <n v="0"/>
    <n v="1"/>
    <n v="0"/>
    <n v="2"/>
    <x v="1"/>
    <n v="3"/>
    <x v="1"/>
    <s v="Gd"/>
    <x v="0"/>
    <n v="2"/>
    <s v="More"/>
    <n v="420"/>
    <x v="0"/>
    <x v="1"/>
    <n v="0"/>
    <n v="84.316037735849051"/>
    <x v="0"/>
    <n v="143000"/>
    <n v="1696"/>
    <s v="no"/>
  </r>
  <r>
    <x v="722"/>
    <s v="Norm"/>
    <s v="Norm"/>
    <x v="0"/>
    <n v="4"/>
    <x v="1"/>
    <s v="1Story"/>
    <x v="1"/>
    <n v="69.182127006168557"/>
    <x v="1"/>
    <n v="7"/>
    <x v="1"/>
    <n v="1970"/>
    <n v="0"/>
    <m/>
    <n v="1970"/>
    <n v="0"/>
    <n v="864"/>
    <s v="no"/>
    <x v="0"/>
    <n v="864"/>
    <s v="no"/>
    <n v="0"/>
    <s v="no"/>
    <s v="1 Floor"/>
    <n v="0"/>
    <n v="864"/>
    <x v="0"/>
    <x v="1"/>
    <n v="0"/>
    <n v="0"/>
    <n v="1"/>
    <n v="0"/>
    <n v="1"/>
    <x v="1"/>
    <n v="5"/>
    <x v="1"/>
    <s v="TA"/>
    <x v="1"/>
    <n v="2"/>
    <s v="More"/>
    <n v="463"/>
    <x v="0"/>
    <x v="1"/>
    <n v="0"/>
    <n v="72.048611111111114"/>
    <x v="0"/>
    <n v="124500"/>
    <n v="1728"/>
    <s v="no"/>
  </r>
  <r>
    <x v="723"/>
    <s v="Norm"/>
    <s v="Norm"/>
    <x v="0"/>
    <n v="4"/>
    <x v="1"/>
    <s v="1.5Fin"/>
    <x v="1"/>
    <n v="59.315963337771507"/>
    <x v="1"/>
    <n v="6"/>
    <x v="1"/>
    <n v="1954"/>
    <n v="1"/>
    <m/>
    <n v="1972"/>
    <n v="0"/>
    <n v="941"/>
    <s v="no"/>
    <x v="0"/>
    <n v="997"/>
    <s v="no"/>
    <n v="473"/>
    <s v="no"/>
    <s v="2 Floors"/>
    <n v="0"/>
    <n v="1470"/>
    <x v="0"/>
    <x v="1"/>
    <n v="0"/>
    <n v="0"/>
    <n v="2"/>
    <n v="0"/>
    <n v="2"/>
    <x v="1"/>
    <n v="7"/>
    <x v="0"/>
    <s v="TA"/>
    <x v="1"/>
    <n v="1"/>
    <s v="Less"/>
    <n v="548"/>
    <x v="0"/>
    <x v="0"/>
    <n v="0"/>
    <n v="55.993363749481546"/>
    <x v="1"/>
    <n v="135000"/>
    <n v="2411"/>
    <s v="no"/>
  </r>
  <r>
    <x v="724"/>
    <s v="Norm"/>
    <s v="Norm"/>
    <x v="0"/>
    <n v="9"/>
    <x v="0"/>
    <s v="1Story"/>
    <x v="1"/>
    <n v="69.182127006168557"/>
    <x v="1"/>
    <n v="5"/>
    <x v="0"/>
    <n v="2007"/>
    <n v="0"/>
    <m/>
    <n v="2008"/>
    <n v="0"/>
    <n v="1698"/>
    <s v="no"/>
    <x v="1"/>
    <n v="1698"/>
    <s v="no"/>
    <n v="0"/>
    <s v="no"/>
    <s v="1 Floor"/>
    <n v="1"/>
    <n v="1698"/>
    <x v="0"/>
    <x v="0"/>
    <n v="1"/>
    <n v="0"/>
    <n v="2"/>
    <n v="0"/>
    <n v="3"/>
    <x v="0"/>
    <n v="8"/>
    <x v="0"/>
    <s v="Ex"/>
    <x v="0"/>
    <n v="3"/>
    <s v="More"/>
    <n v="768"/>
    <x v="0"/>
    <x v="0"/>
    <n v="1"/>
    <n v="94.228504122497057"/>
    <x v="0"/>
    <n v="320000"/>
    <n v="3396"/>
    <s v="no"/>
  </r>
  <r>
    <x v="725"/>
    <s v="Norm"/>
    <s v="Norm"/>
    <x v="0"/>
    <n v="4"/>
    <x v="1"/>
    <s v="1Story"/>
    <x v="1"/>
    <n v="69.182127006168557"/>
    <x v="1"/>
    <n v="6"/>
    <x v="1"/>
    <n v="1970"/>
    <n v="0"/>
    <m/>
    <n v="1970"/>
    <n v="0"/>
    <n v="864"/>
    <s v="no"/>
    <x v="0"/>
    <n v="864"/>
    <s v="no"/>
    <n v="0"/>
    <s v="no"/>
    <s v="1 Floor"/>
    <n v="0"/>
    <n v="864"/>
    <x v="0"/>
    <x v="1"/>
    <n v="0"/>
    <n v="0"/>
    <n v="1"/>
    <n v="0"/>
    <n v="1"/>
    <x v="1"/>
    <n v="5"/>
    <x v="1"/>
    <s v="Gd"/>
    <x v="0"/>
    <n v="2"/>
    <s v="More"/>
    <n v="660"/>
    <x v="0"/>
    <x v="0"/>
    <n v="0"/>
    <n v="69.733796296296291"/>
    <x v="1"/>
    <n v="120500"/>
    <n v="1728"/>
    <s v="no"/>
  </r>
  <r>
    <x v="726"/>
    <s v="Norm"/>
    <s v="Norm"/>
    <x v="0"/>
    <n v="6"/>
    <x v="1"/>
    <s v="1Story"/>
    <x v="1"/>
    <n v="69.182127006168557"/>
    <x v="1"/>
    <n v="9"/>
    <x v="1"/>
    <n v="1988"/>
    <n v="0"/>
    <m/>
    <n v="2007"/>
    <n v="0"/>
    <n v="880"/>
    <s v="no"/>
    <x v="0"/>
    <n v="1680"/>
    <s v="no"/>
    <n v="0"/>
    <s v="no"/>
    <s v="1 Floor"/>
    <n v="0"/>
    <n v="1680"/>
    <x v="0"/>
    <x v="0"/>
    <n v="1"/>
    <n v="0"/>
    <n v="2"/>
    <n v="0"/>
    <n v="3"/>
    <x v="0"/>
    <n v="5"/>
    <x v="1"/>
    <s v="Gd"/>
    <x v="0"/>
    <n v="2"/>
    <s v="More"/>
    <n v="540"/>
    <x v="0"/>
    <x v="0"/>
    <n v="1"/>
    <n v="86.71875"/>
    <x v="0"/>
    <n v="222000"/>
    <n v="2560"/>
    <s v="no"/>
  </r>
  <r>
    <x v="727"/>
    <s v="Norm"/>
    <s v="Norm"/>
    <x v="0"/>
    <n v="7"/>
    <x v="0"/>
    <s v="1Story"/>
    <x v="1"/>
    <n v="69.182127006168557"/>
    <x v="1"/>
    <n v="5"/>
    <x v="0"/>
    <n v="2007"/>
    <n v="0"/>
    <m/>
    <n v="2007"/>
    <n v="0"/>
    <n v="1232"/>
    <s v="no"/>
    <x v="1"/>
    <n v="1232"/>
    <s v="no"/>
    <n v="0"/>
    <s v="no"/>
    <s v="1 Floor"/>
    <n v="1"/>
    <n v="1232"/>
    <x v="0"/>
    <x v="1"/>
    <n v="1"/>
    <n v="0"/>
    <n v="2"/>
    <n v="0"/>
    <n v="3"/>
    <x v="0"/>
    <n v="6"/>
    <x v="0"/>
    <s v="Gd"/>
    <x v="0"/>
    <n v="2"/>
    <s v="More"/>
    <n v="632"/>
    <x v="0"/>
    <x v="0"/>
    <n v="0"/>
    <n v="78.936688311688314"/>
    <x v="0"/>
    <n v="194500"/>
    <n v="2464"/>
    <s v="no"/>
  </r>
  <r>
    <x v="728"/>
    <s v="Norm"/>
    <s v="Norm"/>
    <x v="2"/>
    <n v="5"/>
    <x v="1"/>
    <s v="1Story"/>
    <x v="1"/>
    <n v="69.182127006168557"/>
    <x v="1"/>
    <n v="5"/>
    <x v="0"/>
    <n v="1958"/>
    <n v="0"/>
    <m/>
    <n v="1958"/>
    <n v="1"/>
    <n v="1584"/>
    <s v="no"/>
    <x v="1"/>
    <n v="1776"/>
    <s v="no"/>
    <n v="0"/>
    <s v="no"/>
    <s v="1 Floor"/>
    <n v="0"/>
    <n v="1776"/>
    <x v="0"/>
    <x v="0"/>
    <n v="1"/>
    <n v="0"/>
    <n v="2"/>
    <n v="0"/>
    <n v="3"/>
    <x v="0"/>
    <n v="9"/>
    <x v="0"/>
    <s v="TA"/>
    <x v="1"/>
    <n v="3"/>
    <s v="More"/>
    <n v="888"/>
    <x v="0"/>
    <x v="0"/>
    <n v="0"/>
    <n v="32.738095238095241"/>
    <x v="1"/>
    <n v="110000"/>
    <n v="3360"/>
    <s v="no"/>
  </r>
  <r>
    <x v="729"/>
    <s v="Norm"/>
    <s v="Norm"/>
    <x v="0"/>
    <n v="4"/>
    <x v="1"/>
    <s v="1.5Fin"/>
    <x v="1"/>
    <n v="59.315963337771507"/>
    <x v="1"/>
    <n v="5"/>
    <x v="0"/>
    <n v="1925"/>
    <n v="1"/>
    <m/>
    <n v="1950"/>
    <n v="1"/>
    <n v="780"/>
    <s v="no"/>
    <x v="0"/>
    <n v="848"/>
    <s v="no"/>
    <n v="0"/>
    <s v="no"/>
    <s v="1 Floor"/>
    <n v="1"/>
    <n v="1208"/>
    <x v="0"/>
    <x v="1"/>
    <n v="0"/>
    <n v="0"/>
    <n v="1"/>
    <n v="0"/>
    <n v="1"/>
    <x v="1"/>
    <n v="5"/>
    <x v="1"/>
    <s v="TA"/>
    <x v="1"/>
    <n v="2"/>
    <s v="More"/>
    <n v="539"/>
    <x v="0"/>
    <x v="0"/>
    <n v="0"/>
    <n v="51.810865191146881"/>
    <x v="1"/>
    <n v="103000"/>
    <n v="1988"/>
    <s v="no"/>
  </r>
  <r>
    <x v="730"/>
    <s v="Norm"/>
    <s v="Norm"/>
    <x v="3"/>
    <n v="8"/>
    <x v="0"/>
    <s v="1Story"/>
    <x v="1"/>
    <n v="69.182127006168557"/>
    <x v="1"/>
    <n v="5"/>
    <x v="0"/>
    <n v="1995"/>
    <n v="0"/>
    <m/>
    <n v="1996"/>
    <n v="0"/>
    <n v="1595"/>
    <s v="no"/>
    <x v="1"/>
    <n v="1616"/>
    <s v="no"/>
    <n v="0"/>
    <s v="no"/>
    <s v="1 Floor"/>
    <n v="0"/>
    <n v="1616"/>
    <x v="0"/>
    <x v="0"/>
    <n v="1"/>
    <n v="0"/>
    <n v="2"/>
    <n v="0"/>
    <n v="3"/>
    <x v="0"/>
    <n v="5"/>
    <x v="1"/>
    <s v="Gd"/>
    <x v="0"/>
    <n v="2"/>
    <s v="More"/>
    <n v="608"/>
    <x v="0"/>
    <x v="0"/>
    <n v="1"/>
    <n v="73.653067580193081"/>
    <x v="0"/>
    <n v="236500"/>
    <n v="3211"/>
    <s v="no"/>
  </r>
  <r>
    <x v="731"/>
    <s v="Norm"/>
    <s v="Norm"/>
    <x v="0"/>
    <n v="7"/>
    <x v="0"/>
    <s v="SLvl"/>
    <x v="2"/>
    <n v="74.693515888638117"/>
    <x v="0"/>
    <n v="5"/>
    <x v="0"/>
    <n v="2003"/>
    <n v="0"/>
    <m/>
    <n v="2003"/>
    <n v="0"/>
    <n v="868"/>
    <s v="no"/>
    <x v="0"/>
    <n v="1146"/>
    <s v="no"/>
    <n v="0"/>
    <s v="no"/>
    <s v="1 Floor"/>
    <n v="1"/>
    <n v="1146"/>
    <x v="0"/>
    <x v="1"/>
    <n v="1"/>
    <n v="0"/>
    <n v="2"/>
    <n v="0"/>
    <n v="3"/>
    <x v="0"/>
    <n v="6"/>
    <x v="0"/>
    <s v="Gd"/>
    <x v="0"/>
    <n v="2"/>
    <s v="More"/>
    <n v="438"/>
    <x v="0"/>
    <x v="1"/>
    <n v="1"/>
    <n v="93.09831181727904"/>
    <x v="0"/>
    <n v="187500"/>
    <n v="2014"/>
    <s v="no"/>
  </r>
  <r>
    <x v="732"/>
    <s v="Norm"/>
    <s v="Norm"/>
    <x v="0"/>
    <n v="7"/>
    <x v="0"/>
    <s v="2Story"/>
    <x v="0"/>
    <n v="75.988545402704759"/>
    <x v="0"/>
    <n v="5"/>
    <x v="0"/>
    <n v="1998"/>
    <n v="0"/>
    <m/>
    <n v="1999"/>
    <n v="0"/>
    <n v="1153"/>
    <s v="no"/>
    <x v="1"/>
    <n v="1153"/>
    <s v="no"/>
    <n v="878"/>
    <s v="no"/>
    <s v="2 Floors"/>
    <n v="1"/>
    <n v="2031"/>
    <x v="0"/>
    <x v="0"/>
    <n v="0"/>
    <n v="0"/>
    <n v="2"/>
    <n v="1"/>
    <n v="3"/>
    <x v="0"/>
    <n v="8"/>
    <x v="0"/>
    <s v="Gd"/>
    <x v="0"/>
    <n v="2"/>
    <s v="More"/>
    <n v="541"/>
    <x v="0"/>
    <x v="0"/>
    <n v="1"/>
    <n v="69.880653266331663"/>
    <x v="0"/>
    <n v="222500"/>
    <n v="3184"/>
    <s v="no"/>
  </r>
  <r>
    <x v="733"/>
    <s v="Feedr"/>
    <s v="Norm"/>
    <x v="0"/>
    <n v="5"/>
    <x v="1"/>
    <s v="1Story"/>
    <x v="1"/>
    <n v="69.182127006168557"/>
    <x v="1"/>
    <n v="6"/>
    <x v="1"/>
    <n v="1961"/>
    <n v="0"/>
    <m/>
    <n v="1983"/>
    <n v="0"/>
    <n v="864"/>
    <s v="no"/>
    <x v="0"/>
    <n v="1144"/>
    <s v="no"/>
    <n v="0"/>
    <s v="no"/>
    <s v="1 Floor"/>
    <n v="0"/>
    <n v="1144"/>
    <x v="0"/>
    <x v="1"/>
    <n v="1"/>
    <n v="0"/>
    <n v="1"/>
    <n v="0"/>
    <n v="2"/>
    <x v="1"/>
    <n v="6"/>
    <x v="0"/>
    <s v="TA"/>
    <x v="1"/>
    <n v="1"/>
    <s v="Less"/>
    <n v="264"/>
    <x v="0"/>
    <x v="1"/>
    <n v="1"/>
    <n v="65.438247011952186"/>
    <x v="1"/>
    <n v="131400"/>
    <n v="2008"/>
    <s v="no"/>
  </r>
  <r>
    <x v="734"/>
    <s v="Norm"/>
    <s v="Norm"/>
    <x v="0"/>
    <n v="5"/>
    <x v="1"/>
    <s v="1Story"/>
    <x v="1"/>
    <n v="69.182127006168557"/>
    <x v="1"/>
    <n v="5"/>
    <x v="0"/>
    <n v="1968"/>
    <n v="0"/>
    <m/>
    <n v="1968"/>
    <n v="0"/>
    <n v="948"/>
    <s v="no"/>
    <x v="0"/>
    <n v="948"/>
    <s v="no"/>
    <n v="0"/>
    <s v="no"/>
    <s v="1 Floor"/>
    <n v="0"/>
    <n v="948"/>
    <x v="0"/>
    <x v="1"/>
    <n v="0"/>
    <n v="0"/>
    <n v="1"/>
    <n v="0"/>
    <n v="1"/>
    <x v="1"/>
    <n v="6"/>
    <x v="0"/>
    <s v="TA"/>
    <x v="1"/>
    <n v="1"/>
    <s v="Less"/>
    <n v="300"/>
    <x v="0"/>
    <x v="1"/>
    <n v="0"/>
    <n v="56.962025316455694"/>
    <x v="1"/>
    <n v="108000"/>
    <n v="1896"/>
    <s v="no"/>
  </r>
  <r>
    <x v="735"/>
    <s v="Norm"/>
    <s v="Norm"/>
    <x v="0"/>
    <n v="7"/>
    <x v="0"/>
    <s v="2.5Unf"/>
    <x v="0"/>
    <n v="59.660197117901056"/>
    <x v="1"/>
    <n v="7"/>
    <x v="1"/>
    <n v="1914"/>
    <n v="1"/>
    <m/>
    <n v="1970"/>
    <n v="0"/>
    <n v="880"/>
    <s v="no"/>
    <x v="0"/>
    <n v="880"/>
    <s v="no"/>
    <n v="888"/>
    <s v="no"/>
    <s v="2 Floors"/>
    <n v="0"/>
    <n v="1768"/>
    <x v="0"/>
    <x v="0"/>
    <n v="0"/>
    <n v="0"/>
    <n v="1"/>
    <n v="1"/>
    <n v="2"/>
    <x v="1"/>
    <n v="6"/>
    <x v="0"/>
    <s v="TA"/>
    <x v="1"/>
    <n v="2"/>
    <s v="More"/>
    <n v="320"/>
    <x v="0"/>
    <x v="1"/>
    <n v="2"/>
    <n v="61.555891238670696"/>
    <x v="1"/>
    <n v="163000"/>
    <n v="2648"/>
    <s v="no"/>
  </r>
  <r>
    <x v="736"/>
    <s v="Norm"/>
    <s v="Norm"/>
    <x v="2"/>
    <n v="3"/>
    <x v="1"/>
    <s v="1Story"/>
    <x v="1"/>
    <n v="69.182127006168557"/>
    <x v="1"/>
    <n v="4"/>
    <x v="0"/>
    <n v="1950"/>
    <n v="1"/>
    <m/>
    <n v="1950"/>
    <n v="1"/>
    <n v="0"/>
    <s v="yes"/>
    <x v="0"/>
    <n v="1040"/>
    <s v="no"/>
    <n v="0"/>
    <s v="no"/>
    <s v="1 Floor"/>
    <n v="0"/>
    <n v="1040"/>
    <x v="0"/>
    <x v="1"/>
    <n v="0"/>
    <n v="0"/>
    <n v="2"/>
    <n v="0"/>
    <n v="2"/>
    <x v="1"/>
    <n v="6"/>
    <x v="0"/>
    <s v="TA"/>
    <x v="1"/>
    <n v="2"/>
    <s v="More"/>
    <n v="400"/>
    <x v="0"/>
    <x v="1"/>
    <n v="0"/>
    <n v="89.90384615384616"/>
    <x v="0"/>
    <n v="93500"/>
    <n v="1040"/>
    <s v="no"/>
  </r>
  <r>
    <x v="737"/>
    <s v="Norm"/>
    <s v="Norm"/>
    <x v="0"/>
    <n v="8"/>
    <x v="0"/>
    <s v="2Story"/>
    <x v="0"/>
    <n v="75.988545402704759"/>
    <x v="0"/>
    <n v="5"/>
    <x v="0"/>
    <n v="2005"/>
    <n v="0"/>
    <m/>
    <n v="2005"/>
    <n v="0"/>
    <n v="893"/>
    <s v="no"/>
    <x v="0"/>
    <n v="901"/>
    <s v="no"/>
    <n v="900"/>
    <s v="no"/>
    <s v="2 Floors"/>
    <n v="1"/>
    <n v="1801"/>
    <x v="0"/>
    <x v="0"/>
    <n v="0"/>
    <n v="0"/>
    <n v="2"/>
    <n v="1"/>
    <n v="3"/>
    <x v="0"/>
    <n v="8"/>
    <x v="0"/>
    <s v="Gd"/>
    <x v="0"/>
    <n v="3"/>
    <s v="More"/>
    <n v="800"/>
    <x v="0"/>
    <x v="0"/>
    <n v="1"/>
    <n v="89.049740163325907"/>
    <x v="0"/>
    <n v="239900"/>
    <n v="2694"/>
    <s v="no"/>
  </r>
  <r>
    <x v="738"/>
    <s v="Norm"/>
    <s v="Norm"/>
    <x v="2"/>
    <n v="5"/>
    <x v="1"/>
    <s v="1Story"/>
    <x v="1"/>
    <n v="69.182127006168557"/>
    <x v="1"/>
    <n v="5"/>
    <x v="0"/>
    <n v="1987"/>
    <n v="0"/>
    <m/>
    <n v="1988"/>
    <n v="0"/>
    <n v="1200"/>
    <s v="no"/>
    <x v="1"/>
    <n v="1200"/>
    <s v="no"/>
    <n v="0"/>
    <s v="no"/>
    <s v="1 Floor"/>
    <n v="1"/>
    <n v="1200"/>
    <x v="0"/>
    <x v="1"/>
    <n v="3"/>
    <n v="0"/>
    <n v="3"/>
    <n v="0"/>
    <n v="6"/>
    <x v="0"/>
    <n v="5"/>
    <x v="1"/>
    <s v="TA"/>
    <x v="1"/>
    <n v="0"/>
    <s v="Less"/>
    <n v="0"/>
    <x v="0"/>
    <x v="1"/>
    <n v="0"/>
    <n v="74.583333333333329"/>
    <x v="0"/>
    <n v="179000"/>
    <n v="2400"/>
    <s v="no"/>
  </r>
  <r>
    <x v="739"/>
    <s v="Norm"/>
    <s v="Norm"/>
    <x v="0"/>
    <n v="7"/>
    <x v="0"/>
    <s v="2Story"/>
    <x v="0"/>
    <n v="75.988545402704759"/>
    <x v="0"/>
    <n v="5"/>
    <x v="0"/>
    <n v="2004"/>
    <n v="0"/>
    <m/>
    <n v="2004"/>
    <n v="0"/>
    <n v="864"/>
    <s v="no"/>
    <x v="0"/>
    <n v="864"/>
    <s v="no"/>
    <n v="864"/>
    <s v="no"/>
    <s v="2 Floors"/>
    <n v="1"/>
    <n v="1728"/>
    <x v="0"/>
    <x v="0"/>
    <n v="0"/>
    <n v="0"/>
    <n v="2"/>
    <n v="1"/>
    <n v="3"/>
    <x v="0"/>
    <n v="7"/>
    <x v="0"/>
    <s v="Gd"/>
    <x v="0"/>
    <n v="2"/>
    <s v="More"/>
    <n v="572"/>
    <x v="0"/>
    <x v="0"/>
    <n v="0"/>
    <n v="73.302469135802468"/>
    <x v="0"/>
    <n v="190000"/>
    <n v="2592"/>
    <s v="no"/>
  </r>
  <r>
    <x v="740"/>
    <s v="Norm"/>
    <s v="Norm"/>
    <x v="0"/>
    <n v="5"/>
    <x v="1"/>
    <s v="2Story"/>
    <x v="0"/>
    <n v="75.988545402704759"/>
    <x v="0"/>
    <n v="7"/>
    <x v="1"/>
    <n v="1910"/>
    <n v="1"/>
    <m/>
    <n v="2002"/>
    <n v="0"/>
    <n v="264"/>
    <s v="no"/>
    <x v="0"/>
    <n v="768"/>
    <s v="no"/>
    <n v="664"/>
    <s v="no"/>
    <s v="2 Floors"/>
    <n v="0"/>
    <n v="1432"/>
    <x v="0"/>
    <x v="1"/>
    <n v="0"/>
    <n v="0"/>
    <n v="2"/>
    <n v="0"/>
    <n v="2"/>
    <x v="1"/>
    <n v="7"/>
    <x v="0"/>
    <s v="TA"/>
    <x v="1"/>
    <n v="2"/>
    <s v="More"/>
    <n v="360"/>
    <x v="0"/>
    <x v="1"/>
    <n v="0"/>
    <n v="77.830188679245282"/>
    <x v="0"/>
    <n v="132000"/>
    <n v="1696"/>
    <s v="no"/>
  </r>
  <r>
    <x v="741"/>
    <s v="Feedr"/>
    <s v="Norm"/>
    <x v="0"/>
    <n v="6"/>
    <x v="1"/>
    <s v="1Story"/>
    <x v="1"/>
    <n v="69.182127006168557"/>
    <x v="1"/>
    <n v="8"/>
    <x v="1"/>
    <n v="1961"/>
    <n v="0"/>
    <m/>
    <n v="1996"/>
    <n v="0"/>
    <n v="912"/>
    <s v="no"/>
    <x v="0"/>
    <n v="912"/>
    <s v="no"/>
    <n v="0"/>
    <s v="no"/>
    <s v="1 Floor"/>
    <n v="1"/>
    <n v="912"/>
    <x v="0"/>
    <x v="1"/>
    <n v="1"/>
    <n v="1"/>
    <n v="1"/>
    <n v="0"/>
    <n v="3"/>
    <x v="0"/>
    <n v="5"/>
    <x v="1"/>
    <s v="Gd"/>
    <x v="0"/>
    <n v="1"/>
    <s v="Less"/>
    <n v="288"/>
    <x v="0"/>
    <x v="1"/>
    <n v="0"/>
    <n v="77.850877192982452"/>
    <x v="0"/>
    <n v="142000"/>
    <n v="1824"/>
    <s v="no"/>
  </r>
  <r>
    <x v="742"/>
    <s v="Norm"/>
    <s v="Norm"/>
    <x v="0"/>
    <n v="7"/>
    <x v="0"/>
    <s v="1Story"/>
    <x v="1"/>
    <n v="69.182127006168557"/>
    <x v="1"/>
    <n v="5"/>
    <x v="0"/>
    <n v="2000"/>
    <n v="0"/>
    <m/>
    <n v="2001"/>
    <n v="0"/>
    <n v="1349"/>
    <s v="no"/>
    <x v="1"/>
    <n v="1349"/>
    <s v="no"/>
    <n v="0"/>
    <s v="no"/>
    <s v="1 Floor"/>
    <n v="1"/>
    <n v="1349"/>
    <x v="0"/>
    <x v="1"/>
    <n v="0"/>
    <n v="0"/>
    <n v="2"/>
    <n v="0"/>
    <n v="2"/>
    <x v="1"/>
    <n v="6"/>
    <x v="0"/>
    <s v="TA"/>
    <x v="1"/>
    <n v="2"/>
    <s v="More"/>
    <n v="539"/>
    <x v="0"/>
    <x v="0"/>
    <n v="0"/>
    <n v="66.345441067457372"/>
    <x v="1"/>
    <n v="179000"/>
    <n v="2698"/>
    <s v="no"/>
  </r>
  <r>
    <x v="743"/>
    <s v="Norm"/>
    <s v="Norm"/>
    <x v="0"/>
    <n v="5"/>
    <x v="1"/>
    <s v="SLvl"/>
    <x v="2"/>
    <n v="74.693515888638117"/>
    <x v="0"/>
    <n v="6"/>
    <x v="1"/>
    <n v="1963"/>
    <n v="0"/>
    <m/>
    <n v="1999"/>
    <n v="0"/>
    <n v="520"/>
    <s v="no"/>
    <x v="0"/>
    <n v="1464"/>
    <s v="no"/>
    <n v="0"/>
    <s v="no"/>
    <s v="1 Floor"/>
    <n v="1"/>
    <n v="1464"/>
    <x v="0"/>
    <x v="1"/>
    <n v="0"/>
    <n v="1"/>
    <n v="2"/>
    <n v="0"/>
    <n v="3"/>
    <x v="0"/>
    <n v="6"/>
    <x v="0"/>
    <s v="TA"/>
    <x v="1"/>
    <n v="2"/>
    <s v="More"/>
    <n v="480"/>
    <x v="0"/>
    <x v="0"/>
    <n v="1"/>
    <n v="88.20564516129032"/>
    <x v="0"/>
    <n v="175000"/>
    <n v="1984"/>
    <s v="no"/>
  </r>
  <r>
    <x v="744"/>
    <s v="Norm"/>
    <s v="Norm"/>
    <x v="3"/>
    <n v="8"/>
    <x v="0"/>
    <s v="1Story"/>
    <x v="1"/>
    <n v="69.182127006168557"/>
    <x v="1"/>
    <n v="5"/>
    <x v="0"/>
    <n v="1993"/>
    <n v="0"/>
    <m/>
    <n v="1993"/>
    <n v="0"/>
    <n v="1337"/>
    <s v="no"/>
    <x v="1"/>
    <n v="1337"/>
    <s v="no"/>
    <n v="0"/>
    <s v="no"/>
    <s v="1 Floor"/>
    <n v="0"/>
    <n v="1337"/>
    <x v="0"/>
    <x v="1"/>
    <n v="1"/>
    <n v="0"/>
    <n v="2"/>
    <n v="0"/>
    <n v="3"/>
    <x v="0"/>
    <n v="5"/>
    <x v="1"/>
    <s v="Gd"/>
    <x v="0"/>
    <n v="2"/>
    <s v="More"/>
    <n v="462"/>
    <x v="0"/>
    <x v="1"/>
    <n v="1"/>
    <n v="67.31488406881077"/>
    <x v="1"/>
    <n v="180000"/>
    <n v="2674"/>
    <s v="no"/>
  </r>
  <r>
    <x v="745"/>
    <s v="Norm"/>
    <s v="Norm"/>
    <x v="0"/>
    <n v="8"/>
    <x v="0"/>
    <s v="2Story"/>
    <x v="0"/>
    <n v="75.988545402704759"/>
    <x v="0"/>
    <n v="9"/>
    <x v="1"/>
    <n v="1976"/>
    <n v="0"/>
    <m/>
    <n v="1996"/>
    <n v="0"/>
    <n v="1142"/>
    <s v="no"/>
    <x v="1"/>
    <n v="1175"/>
    <s v="no"/>
    <n v="1540"/>
    <s v="no"/>
    <s v="2 Floors"/>
    <n v="1"/>
    <n v="2715"/>
    <x v="0"/>
    <x v="0"/>
    <n v="0"/>
    <n v="1"/>
    <n v="3"/>
    <n v="1"/>
    <n v="5"/>
    <x v="0"/>
    <n v="11"/>
    <x v="0"/>
    <s v="Gd"/>
    <x v="0"/>
    <n v="2"/>
    <s v="More"/>
    <n v="831"/>
    <x v="0"/>
    <x v="0"/>
    <n v="2"/>
    <n v="77.728804770547058"/>
    <x v="0"/>
    <n v="299800"/>
    <n v="3857"/>
    <s v="no"/>
  </r>
  <r>
    <x v="746"/>
    <s v="Norm"/>
    <s v="Norm"/>
    <x v="0"/>
    <n v="7"/>
    <x v="0"/>
    <s v="2Story"/>
    <x v="0"/>
    <n v="75.988545402704759"/>
    <x v="0"/>
    <n v="5"/>
    <x v="0"/>
    <n v="2000"/>
    <n v="0"/>
    <m/>
    <n v="2000"/>
    <n v="0"/>
    <n v="952"/>
    <s v="no"/>
    <x v="0"/>
    <n v="980"/>
    <s v="no"/>
    <n v="1276"/>
    <s v="no"/>
    <s v="2 Floors"/>
    <n v="0"/>
    <n v="2256"/>
    <x v="0"/>
    <x v="0"/>
    <n v="0"/>
    <n v="0"/>
    <n v="2"/>
    <n v="1"/>
    <n v="3"/>
    <x v="0"/>
    <n v="8"/>
    <x v="0"/>
    <s v="Gd"/>
    <x v="0"/>
    <n v="2"/>
    <s v="More"/>
    <n v="554"/>
    <x v="0"/>
    <x v="0"/>
    <n v="1"/>
    <n v="73.566084788029926"/>
    <x v="0"/>
    <n v="236000"/>
    <n v="3208"/>
    <s v="no"/>
  </r>
  <r>
    <x v="747"/>
    <s v="Norm"/>
    <s v="Norm"/>
    <x v="0"/>
    <n v="7"/>
    <x v="0"/>
    <s v="2Story"/>
    <x v="0"/>
    <n v="75.988545402704759"/>
    <x v="0"/>
    <n v="7"/>
    <x v="1"/>
    <n v="1880"/>
    <n v="1"/>
    <m/>
    <n v="2003"/>
    <n v="0"/>
    <n v="1240"/>
    <s v="no"/>
    <x v="1"/>
    <n v="1320"/>
    <s v="no"/>
    <n v="1320"/>
    <s v="no"/>
    <s v="2 Floors"/>
    <n v="1"/>
    <n v="2640"/>
    <x v="0"/>
    <x v="0"/>
    <n v="0"/>
    <n v="0"/>
    <n v="1"/>
    <n v="1"/>
    <n v="2"/>
    <x v="1"/>
    <n v="8"/>
    <x v="0"/>
    <s v="Gd"/>
    <x v="0"/>
    <n v="4"/>
    <s v="More"/>
    <n v="864"/>
    <x v="0"/>
    <x v="0"/>
    <n v="1"/>
    <n v="68.551288659793812"/>
    <x v="1"/>
    <n v="265979"/>
    <n v="3880"/>
    <s v="no"/>
  </r>
  <r>
    <x v="748"/>
    <s v="Norm"/>
    <s v="Norm"/>
    <x v="0"/>
    <n v="7"/>
    <x v="0"/>
    <s v="1Story"/>
    <x v="1"/>
    <n v="69.182127006168557"/>
    <x v="1"/>
    <n v="5"/>
    <x v="0"/>
    <n v="1996"/>
    <n v="0"/>
    <m/>
    <n v="1996"/>
    <n v="0"/>
    <n v="1720"/>
    <s v="no"/>
    <x v="1"/>
    <n v="1720"/>
    <s v="no"/>
    <n v="0"/>
    <s v="no"/>
    <s v="1 Floor"/>
    <n v="1"/>
    <n v="1720"/>
    <x v="0"/>
    <x v="0"/>
    <n v="1"/>
    <n v="0"/>
    <n v="2"/>
    <n v="0"/>
    <n v="3"/>
    <x v="0"/>
    <n v="7"/>
    <x v="0"/>
    <s v="Gd"/>
    <x v="0"/>
    <n v="2"/>
    <s v="More"/>
    <n v="527"/>
    <x v="0"/>
    <x v="0"/>
    <n v="1"/>
    <n v="75.697674418604649"/>
    <x v="0"/>
    <n v="260400"/>
    <n v="3440"/>
    <s v="no"/>
  </r>
  <r>
    <x v="749"/>
    <s v="Norm"/>
    <s v="Norm"/>
    <x v="0"/>
    <n v="4"/>
    <x v="1"/>
    <s v="1.5Fin"/>
    <x v="1"/>
    <n v="59.315963337771507"/>
    <x v="1"/>
    <n v="3"/>
    <x v="0"/>
    <n v="1945"/>
    <n v="1"/>
    <m/>
    <n v="1950"/>
    <n v="1"/>
    <n v="0"/>
    <s v="yes"/>
    <x v="0"/>
    <n v="1088"/>
    <s v="no"/>
    <n v="441"/>
    <s v="no"/>
    <s v="2 Floors"/>
    <n v="1"/>
    <n v="1529"/>
    <x v="0"/>
    <x v="0"/>
    <n v="0"/>
    <n v="0"/>
    <n v="2"/>
    <n v="0"/>
    <n v="2"/>
    <x v="1"/>
    <n v="9"/>
    <x v="0"/>
    <s v="TA"/>
    <x v="1"/>
    <n v="1"/>
    <s v="Less"/>
    <n v="240"/>
    <x v="0"/>
    <x v="1"/>
    <n v="0"/>
    <n v="64.094179202092874"/>
    <x v="1"/>
    <n v="98000"/>
    <n v="1529"/>
    <s v="no"/>
  </r>
  <r>
    <x v="750"/>
    <s v="Norm"/>
    <s v="Norm"/>
    <x v="0"/>
    <n v="4"/>
    <x v="1"/>
    <s v="1.5Fin"/>
    <x v="1"/>
    <n v="59.315963337771507"/>
    <x v="1"/>
    <n v="7"/>
    <x v="1"/>
    <n v="1910"/>
    <n v="1"/>
    <m/>
    <n v="2004"/>
    <n v="0"/>
    <n v="576"/>
    <s v="no"/>
    <x v="0"/>
    <n v="792"/>
    <s v="no"/>
    <n v="348"/>
    <s v="no"/>
    <s v="2 Floors"/>
    <n v="1"/>
    <n v="1140"/>
    <x v="0"/>
    <x v="1"/>
    <n v="0"/>
    <n v="0"/>
    <n v="1"/>
    <n v="0"/>
    <n v="1"/>
    <x v="1"/>
    <n v="7"/>
    <x v="0"/>
    <s v="TA"/>
    <x v="1"/>
    <n v="0"/>
    <s v="Less"/>
    <n v="0"/>
    <x v="0"/>
    <x v="1"/>
    <n v="0"/>
    <n v="56.235431235431236"/>
    <x v="1"/>
    <n v="96500"/>
    <n v="1716"/>
    <s v="no"/>
  </r>
  <r>
    <x v="751"/>
    <s v="RRAn"/>
    <s v="Norm"/>
    <x v="0"/>
    <n v="7"/>
    <x v="0"/>
    <s v="2Story"/>
    <x v="0"/>
    <n v="75.988545402704759"/>
    <x v="0"/>
    <n v="5"/>
    <x v="0"/>
    <n v="2003"/>
    <n v="0"/>
    <m/>
    <n v="2003"/>
    <n v="0"/>
    <n v="660"/>
    <s v="no"/>
    <x v="0"/>
    <n v="660"/>
    <s v="no"/>
    <n v="660"/>
    <s v="no"/>
    <s v="2 Floors"/>
    <n v="1"/>
    <n v="1320"/>
    <x v="0"/>
    <x v="1"/>
    <n v="0"/>
    <n v="0"/>
    <n v="2"/>
    <n v="1"/>
    <n v="3"/>
    <x v="0"/>
    <n v="6"/>
    <x v="0"/>
    <s v="Gd"/>
    <x v="0"/>
    <n v="2"/>
    <s v="More"/>
    <n v="400"/>
    <x v="0"/>
    <x v="1"/>
    <n v="0"/>
    <n v="81.818181818181813"/>
    <x v="0"/>
    <n v="162000"/>
    <n v="1980"/>
    <s v="no"/>
  </r>
  <r>
    <x v="752"/>
    <s v="Norm"/>
    <s v="Norm"/>
    <x v="0"/>
    <n v="6"/>
    <x v="1"/>
    <s v="1Story"/>
    <x v="1"/>
    <n v="69.182127006168557"/>
    <x v="1"/>
    <n v="5"/>
    <x v="0"/>
    <n v="1997"/>
    <n v="0"/>
    <m/>
    <n v="1997"/>
    <n v="0"/>
    <n v="1479"/>
    <s v="no"/>
    <x v="1"/>
    <n v="1494"/>
    <s v="no"/>
    <n v="0"/>
    <s v="no"/>
    <s v="1 Floor"/>
    <n v="0"/>
    <n v="1494"/>
    <x v="0"/>
    <x v="1"/>
    <n v="1"/>
    <n v="0"/>
    <n v="2"/>
    <n v="0"/>
    <n v="3"/>
    <x v="0"/>
    <n v="6"/>
    <x v="0"/>
    <s v="Gd"/>
    <x v="0"/>
    <n v="2"/>
    <s v="More"/>
    <n v="576"/>
    <x v="0"/>
    <x v="0"/>
    <n v="0"/>
    <n v="72.990245543222329"/>
    <x v="0"/>
    <n v="217000"/>
    <n v="2973"/>
    <s v="no"/>
  </r>
  <r>
    <x v="753"/>
    <s v="Norm"/>
    <s v="Norm"/>
    <x v="0"/>
    <n v="8"/>
    <x v="0"/>
    <s v="2Story"/>
    <x v="0"/>
    <n v="75.988545402704759"/>
    <x v="0"/>
    <n v="5"/>
    <x v="0"/>
    <n v="2005"/>
    <n v="0"/>
    <m/>
    <n v="2005"/>
    <n v="0"/>
    <n v="1030"/>
    <s v="no"/>
    <x v="0"/>
    <n v="1038"/>
    <s v="no"/>
    <n v="1060"/>
    <s v="no"/>
    <s v="2 Floors"/>
    <n v="0"/>
    <n v="2098"/>
    <x v="0"/>
    <x v="0"/>
    <n v="0"/>
    <n v="0"/>
    <n v="2"/>
    <n v="1"/>
    <n v="3"/>
    <x v="0"/>
    <n v="8"/>
    <x v="0"/>
    <s v="Ex"/>
    <x v="0"/>
    <n v="3"/>
    <s v="More"/>
    <n v="878"/>
    <x v="0"/>
    <x v="0"/>
    <n v="1"/>
    <n v="88.075447570332486"/>
    <x v="0"/>
    <n v="275500"/>
    <n v="3128"/>
    <s v="no"/>
  </r>
  <r>
    <x v="754"/>
    <s v="Norm"/>
    <s v="Norm"/>
    <x v="0"/>
    <n v="6"/>
    <x v="1"/>
    <s v="1Story"/>
    <x v="1"/>
    <n v="69.182127006168557"/>
    <x v="1"/>
    <n v="8"/>
    <x v="1"/>
    <n v="1969"/>
    <n v="0"/>
    <m/>
    <n v="2005"/>
    <n v="0"/>
    <n v="1026"/>
    <s v="no"/>
    <x v="0"/>
    <n v="1026"/>
    <s v="no"/>
    <n v="0"/>
    <s v="no"/>
    <s v="1 Floor"/>
    <n v="1"/>
    <n v="1026"/>
    <x v="0"/>
    <x v="1"/>
    <n v="1"/>
    <n v="0"/>
    <n v="1"/>
    <n v="0"/>
    <n v="2"/>
    <x v="1"/>
    <n v="5"/>
    <x v="1"/>
    <s v="Gd"/>
    <x v="0"/>
    <n v="2"/>
    <s v="More"/>
    <n v="440"/>
    <x v="0"/>
    <x v="1"/>
    <n v="0"/>
    <n v="76.023391812865498"/>
    <x v="0"/>
    <n v="156000"/>
    <n v="2052"/>
    <s v="no"/>
  </r>
  <r>
    <x v="755"/>
    <s v="Norm"/>
    <s v="Norm"/>
    <x v="3"/>
    <n v="6"/>
    <x v="1"/>
    <s v="2Story"/>
    <x v="0"/>
    <n v="75.988545402704759"/>
    <x v="0"/>
    <n v="5"/>
    <x v="0"/>
    <n v="1999"/>
    <n v="0"/>
    <m/>
    <n v="1999"/>
    <n v="0"/>
    <n v="729"/>
    <s v="no"/>
    <x v="0"/>
    <n v="742"/>
    <s v="no"/>
    <n v="729"/>
    <s v="no"/>
    <s v="2 Floors"/>
    <n v="1"/>
    <n v="1471"/>
    <x v="0"/>
    <x v="1"/>
    <n v="0"/>
    <n v="0"/>
    <n v="2"/>
    <n v="1"/>
    <n v="3"/>
    <x v="0"/>
    <n v="6"/>
    <x v="0"/>
    <s v="TA"/>
    <x v="1"/>
    <n v="2"/>
    <s v="More"/>
    <n v="440"/>
    <x v="0"/>
    <x v="1"/>
    <n v="0"/>
    <n v="78.409090909090907"/>
    <x v="0"/>
    <n v="172500"/>
    <n v="2200"/>
    <s v="no"/>
  </r>
  <r>
    <x v="756"/>
    <s v="Norm"/>
    <s v="Norm"/>
    <x v="0"/>
    <n v="8"/>
    <x v="0"/>
    <s v="2Story"/>
    <x v="0"/>
    <n v="75.988545402704759"/>
    <x v="0"/>
    <n v="5"/>
    <x v="0"/>
    <n v="2007"/>
    <n v="0"/>
    <m/>
    <n v="2007"/>
    <n v="0"/>
    <n v="866"/>
    <s v="no"/>
    <x v="0"/>
    <n v="866"/>
    <s v="no"/>
    <n v="902"/>
    <s v="no"/>
    <s v="2 Floors"/>
    <n v="0"/>
    <n v="1768"/>
    <x v="0"/>
    <x v="0"/>
    <n v="0"/>
    <n v="0"/>
    <n v="2"/>
    <n v="1"/>
    <n v="3"/>
    <x v="0"/>
    <n v="7"/>
    <x v="0"/>
    <s v="Gd"/>
    <x v="0"/>
    <n v="2"/>
    <s v="More"/>
    <n v="578"/>
    <x v="0"/>
    <x v="0"/>
    <n v="0"/>
    <n v="80.485952923310549"/>
    <x v="0"/>
    <n v="212000"/>
    <n v="2634"/>
    <s v="no"/>
  </r>
  <r>
    <x v="757"/>
    <s v="Norm"/>
    <s v="Norm"/>
    <x v="0"/>
    <n v="6"/>
    <x v="1"/>
    <s v="2Story"/>
    <x v="0"/>
    <n v="75.988545402704759"/>
    <x v="0"/>
    <n v="5"/>
    <x v="0"/>
    <n v="1978"/>
    <n v="0"/>
    <m/>
    <n v="1978"/>
    <n v="0"/>
    <n v="672"/>
    <s v="no"/>
    <x v="0"/>
    <n v="672"/>
    <s v="no"/>
    <n v="714"/>
    <s v="no"/>
    <s v="2 Floors"/>
    <n v="0"/>
    <n v="1386"/>
    <x v="0"/>
    <x v="1"/>
    <n v="0"/>
    <n v="0"/>
    <n v="2"/>
    <n v="1"/>
    <n v="3"/>
    <x v="0"/>
    <n v="6"/>
    <x v="0"/>
    <s v="TA"/>
    <x v="1"/>
    <n v="2"/>
    <s v="More"/>
    <n v="440"/>
    <x v="0"/>
    <x v="1"/>
    <n v="1"/>
    <n v="77.210884353741491"/>
    <x v="0"/>
    <n v="158900"/>
    <n v="2058"/>
    <s v="no"/>
  </r>
  <r>
    <x v="758"/>
    <s v="Norm"/>
    <s v="Norm"/>
    <x v="4"/>
    <n v="7"/>
    <x v="0"/>
    <s v="2Story"/>
    <x v="0"/>
    <n v="75.988545402704759"/>
    <x v="0"/>
    <n v="5"/>
    <x v="0"/>
    <n v="1999"/>
    <n v="0"/>
    <m/>
    <n v="1999"/>
    <n v="0"/>
    <n v="744"/>
    <s v="no"/>
    <x v="0"/>
    <n v="757"/>
    <s v="no"/>
    <n v="744"/>
    <s v="no"/>
    <s v="2 Floors"/>
    <n v="1"/>
    <n v="1501"/>
    <x v="0"/>
    <x v="1"/>
    <n v="0"/>
    <n v="0"/>
    <n v="2"/>
    <n v="1"/>
    <n v="3"/>
    <x v="0"/>
    <n v="6"/>
    <x v="0"/>
    <s v="TA"/>
    <x v="1"/>
    <n v="2"/>
    <s v="More"/>
    <n v="440"/>
    <x v="0"/>
    <x v="1"/>
    <n v="0"/>
    <n v="79.910913140311806"/>
    <x v="0"/>
    <n v="179400"/>
    <n v="2245"/>
    <s v="no"/>
  </r>
  <r>
    <x v="759"/>
    <s v="Norm"/>
    <s v="Norm"/>
    <x v="0"/>
    <n v="8"/>
    <x v="0"/>
    <s v="2Story"/>
    <x v="0"/>
    <n v="75.988545402704759"/>
    <x v="0"/>
    <n v="5"/>
    <x v="0"/>
    <n v="1995"/>
    <n v="0"/>
    <m/>
    <n v="1995"/>
    <n v="0"/>
    <n v="1318"/>
    <s v="no"/>
    <x v="1"/>
    <n v="1328"/>
    <s v="no"/>
    <n v="1203"/>
    <s v="no"/>
    <s v="2 Floors"/>
    <n v="1"/>
    <n v="2531"/>
    <x v="0"/>
    <x v="0"/>
    <n v="0"/>
    <n v="0"/>
    <n v="2"/>
    <n v="1"/>
    <n v="3"/>
    <x v="0"/>
    <n v="9"/>
    <x v="0"/>
    <s v="Gd"/>
    <x v="0"/>
    <n v="3"/>
    <s v="More"/>
    <n v="752"/>
    <x v="0"/>
    <x v="0"/>
    <n v="1"/>
    <n v="75.344245258508707"/>
    <x v="0"/>
    <n v="290000"/>
    <n v="3849"/>
    <s v="no"/>
  </r>
  <r>
    <x v="760"/>
    <s v="Norm"/>
    <s v="Norm"/>
    <x v="0"/>
    <n v="6"/>
    <x v="1"/>
    <s v="1Story"/>
    <x v="1"/>
    <n v="69.182127006168557"/>
    <x v="1"/>
    <n v="6"/>
    <x v="1"/>
    <n v="1959"/>
    <n v="0"/>
    <m/>
    <n v="1959"/>
    <n v="1"/>
    <n v="864"/>
    <s v="no"/>
    <x v="0"/>
    <n v="864"/>
    <s v="no"/>
    <n v="0"/>
    <s v="no"/>
    <s v="1 Floor"/>
    <n v="0"/>
    <n v="864"/>
    <x v="0"/>
    <x v="1"/>
    <n v="0"/>
    <n v="0"/>
    <n v="1"/>
    <n v="0"/>
    <n v="1"/>
    <x v="1"/>
    <n v="5"/>
    <x v="1"/>
    <s v="TA"/>
    <x v="1"/>
    <n v="1"/>
    <s v="Less"/>
    <n v="300"/>
    <x v="0"/>
    <x v="1"/>
    <n v="0"/>
    <n v="73.784722222222229"/>
    <x v="0"/>
    <n v="127500"/>
    <n v="1728"/>
    <s v="no"/>
  </r>
  <r>
    <x v="761"/>
    <s v="Feedr"/>
    <s v="Norm"/>
    <x v="0"/>
    <n v="5"/>
    <x v="1"/>
    <s v="1Story"/>
    <x v="1"/>
    <n v="69.182127006168557"/>
    <x v="1"/>
    <n v="5"/>
    <x v="0"/>
    <n v="1924"/>
    <n v="1"/>
    <m/>
    <n v="1950"/>
    <n v="1"/>
    <n v="1145"/>
    <s v="no"/>
    <x v="1"/>
    <n v="1301"/>
    <s v="no"/>
    <n v="0"/>
    <s v="no"/>
    <s v="1 Floor"/>
    <n v="1"/>
    <n v="1301"/>
    <x v="0"/>
    <x v="1"/>
    <n v="0"/>
    <n v="0"/>
    <n v="1"/>
    <n v="0"/>
    <n v="1"/>
    <x v="1"/>
    <n v="5"/>
    <x v="1"/>
    <s v="Fa"/>
    <x v="1"/>
    <n v="2"/>
    <s v="More"/>
    <n v="440"/>
    <x v="0"/>
    <x v="1"/>
    <n v="0"/>
    <n v="40.883074407195423"/>
    <x v="1"/>
    <n v="100000"/>
    <n v="2446"/>
    <s v="no"/>
  </r>
  <r>
    <x v="762"/>
    <s v="Norm"/>
    <s v="Norm"/>
    <x v="0"/>
    <n v="7"/>
    <x v="0"/>
    <s v="2Story"/>
    <x v="0"/>
    <n v="75.988545402704759"/>
    <x v="0"/>
    <n v="5"/>
    <x v="0"/>
    <n v="2009"/>
    <n v="0"/>
    <m/>
    <n v="2009"/>
    <n v="0"/>
    <n v="756"/>
    <s v="no"/>
    <x v="0"/>
    <n v="764"/>
    <s v="no"/>
    <n v="783"/>
    <s v="no"/>
    <s v="2 Floors"/>
    <n v="0"/>
    <n v="1547"/>
    <x v="0"/>
    <x v="0"/>
    <n v="0"/>
    <n v="0"/>
    <n v="2"/>
    <n v="1"/>
    <n v="3"/>
    <x v="0"/>
    <n v="7"/>
    <x v="0"/>
    <s v="Gd"/>
    <x v="0"/>
    <n v="2"/>
    <s v="More"/>
    <n v="614"/>
    <x v="0"/>
    <x v="0"/>
    <n v="0"/>
    <n v="93.443334780720804"/>
    <x v="0"/>
    <n v="215200"/>
    <n v="2303"/>
    <s v="no"/>
  </r>
  <r>
    <x v="763"/>
    <s v="Norm"/>
    <s v="Norm"/>
    <x v="0"/>
    <n v="8"/>
    <x v="0"/>
    <s v="2Story"/>
    <x v="0"/>
    <n v="75.988545402704759"/>
    <x v="0"/>
    <n v="5"/>
    <x v="0"/>
    <n v="1999"/>
    <n v="0"/>
    <m/>
    <n v="1999"/>
    <n v="0"/>
    <n v="1252"/>
    <s v="no"/>
    <x v="1"/>
    <n v="1268"/>
    <s v="no"/>
    <n v="1097"/>
    <s v="no"/>
    <s v="2 Floors"/>
    <n v="0"/>
    <n v="2365"/>
    <x v="0"/>
    <x v="0"/>
    <n v="1"/>
    <n v="0"/>
    <n v="2"/>
    <n v="1"/>
    <n v="4"/>
    <x v="0"/>
    <n v="8"/>
    <x v="0"/>
    <s v="Gd"/>
    <x v="0"/>
    <n v="3"/>
    <s v="More"/>
    <n v="856"/>
    <x v="0"/>
    <x v="0"/>
    <n v="1"/>
    <n v="93.171136300801763"/>
    <x v="0"/>
    <n v="337000"/>
    <n v="3617"/>
    <s v="no"/>
  </r>
  <r>
    <x v="764"/>
    <s v="Norm"/>
    <s v="Norm"/>
    <x v="3"/>
    <n v="8"/>
    <x v="0"/>
    <s v="1Story"/>
    <x v="1"/>
    <n v="69.182127006168557"/>
    <x v="1"/>
    <n v="5"/>
    <x v="0"/>
    <n v="1995"/>
    <n v="0"/>
    <m/>
    <n v="1996"/>
    <n v="0"/>
    <n v="1494"/>
    <s v="no"/>
    <x v="1"/>
    <n v="1494"/>
    <s v="no"/>
    <n v="0"/>
    <s v="no"/>
    <s v="1 Floor"/>
    <n v="0"/>
    <n v="1494"/>
    <x v="0"/>
    <x v="1"/>
    <n v="1"/>
    <n v="0"/>
    <n v="1"/>
    <n v="1"/>
    <n v="3"/>
    <x v="0"/>
    <n v="6"/>
    <x v="0"/>
    <s v="Ex"/>
    <x v="0"/>
    <n v="2"/>
    <s v="More"/>
    <n v="481"/>
    <x v="0"/>
    <x v="0"/>
    <n v="1"/>
    <n v="90.361445783132524"/>
    <x v="0"/>
    <n v="270000"/>
    <n v="2988"/>
    <s v="no"/>
  </r>
  <r>
    <x v="765"/>
    <s v="Norm"/>
    <s v="Norm"/>
    <x v="0"/>
    <n v="9"/>
    <x v="0"/>
    <s v="1Story"/>
    <x v="1"/>
    <n v="69.182127006168557"/>
    <x v="1"/>
    <n v="5"/>
    <x v="0"/>
    <n v="2008"/>
    <n v="0"/>
    <m/>
    <n v="2008"/>
    <n v="0"/>
    <n v="1498"/>
    <s v="no"/>
    <x v="1"/>
    <n v="1506"/>
    <s v="no"/>
    <n v="0"/>
    <s v="no"/>
    <s v="1 Floor"/>
    <n v="0"/>
    <n v="1506"/>
    <x v="0"/>
    <x v="1"/>
    <n v="0"/>
    <n v="0"/>
    <n v="2"/>
    <n v="0"/>
    <n v="2"/>
    <x v="1"/>
    <n v="6"/>
    <x v="0"/>
    <s v="Ex"/>
    <x v="0"/>
    <n v="2"/>
    <s v="More"/>
    <n v="592"/>
    <x v="0"/>
    <x v="0"/>
    <n v="1"/>
    <n v="87.926764314247663"/>
    <x v="0"/>
    <n v="264132"/>
    <n v="3004"/>
    <s v="no"/>
  </r>
  <r>
    <x v="766"/>
    <s v="Norm"/>
    <s v="Norm"/>
    <x v="0"/>
    <n v="7"/>
    <x v="0"/>
    <s v="2Story"/>
    <x v="0"/>
    <n v="75.988545402704759"/>
    <x v="0"/>
    <n v="5"/>
    <x v="0"/>
    <n v="1988"/>
    <n v="0"/>
    <m/>
    <n v="1988"/>
    <n v="0"/>
    <n v="980"/>
    <s v="no"/>
    <x v="0"/>
    <n v="980"/>
    <s v="no"/>
    <n v="734"/>
    <s v="no"/>
    <s v="2 Floors"/>
    <n v="0"/>
    <n v="1714"/>
    <x v="0"/>
    <x v="0"/>
    <n v="0"/>
    <n v="0"/>
    <n v="2"/>
    <n v="1"/>
    <n v="3"/>
    <x v="0"/>
    <n v="7"/>
    <x v="0"/>
    <s v="TA"/>
    <x v="1"/>
    <n v="2"/>
    <s v="More"/>
    <n v="496"/>
    <x v="0"/>
    <x v="0"/>
    <n v="1"/>
    <n v="72.939866369710472"/>
    <x v="0"/>
    <n v="196500"/>
    <n v="2694"/>
    <s v="no"/>
  </r>
  <r>
    <x v="767"/>
    <s v="Norm"/>
    <s v="Norm"/>
    <x v="0"/>
    <n v="6"/>
    <x v="1"/>
    <s v="1.5Fin"/>
    <x v="1"/>
    <n v="59.315963337771507"/>
    <x v="1"/>
    <n v="7"/>
    <x v="1"/>
    <n v="1940"/>
    <n v="1"/>
    <m/>
    <n v="1985"/>
    <n v="0"/>
    <n v="983"/>
    <s v="no"/>
    <x v="0"/>
    <n v="983"/>
    <s v="no"/>
    <n v="767"/>
    <s v="no"/>
    <s v="2 Floors"/>
    <n v="0"/>
    <n v="1750"/>
    <x v="0"/>
    <x v="0"/>
    <n v="1"/>
    <n v="0"/>
    <n v="2"/>
    <n v="0"/>
    <n v="3"/>
    <x v="0"/>
    <n v="7"/>
    <x v="0"/>
    <s v="TA"/>
    <x v="1"/>
    <n v="1"/>
    <s v="Less"/>
    <n v="423"/>
    <x v="0"/>
    <x v="1"/>
    <n v="0"/>
    <n v="58.543724844493234"/>
    <x v="1"/>
    <n v="160000"/>
    <n v="2733"/>
    <s v="no"/>
  </r>
  <r>
    <x v="768"/>
    <s v="Norm"/>
    <s v="Norm"/>
    <x v="0"/>
    <n v="7"/>
    <x v="0"/>
    <s v="1Story"/>
    <x v="1"/>
    <n v="69.182127006168557"/>
    <x v="1"/>
    <n v="5"/>
    <x v="0"/>
    <n v="2004"/>
    <n v="0"/>
    <m/>
    <n v="2005"/>
    <n v="0"/>
    <n v="1860"/>
    <s v="no"/>
    <x v="1"/>
    <n v="1836"/>
    <s v="no"/>
    <n v="0"/>
    <s v="no"/>
    <s v="1 Floor"/>
    <n v="0"/>
    <n v="1836"/>
    <x v="0"/>
    <x v="0"/>
    <n v="0"/>
    <n v="0"/>
    <n v="2"/>
    <n v="0"/>
    <n v="2"/>
    <x v="1"/>
    <n v="8"/>
    <x v="0"/>
    <s v="Gd"/>
    <x v="0"/>
    <n v="2"/>
    <s v="More"/>
    <n v="484"/>
    <x v="0"/>
    <x v="0"/>
    <n v="1"/>
    <n v="58.668019480519483"/>
    <x v="1"/>
    <n v="216837"/>
    <n v="3696"/>
    <s v="no"/>
  </r>
  <r>
    <x v="769"/>
    <s v="Norm"/>
    <s v="Norm"/>
    <x v="0"/>
    <n v="8"/>
    <x v="0"/>
    <s v="2Story"/>
    <x v="0"/>
    <n v="75.988545402704759"/>
    <x v="0"/>
    <n v="5"/>
    <x v="0"/>
    <n v="2003"/>
    <n v="0"/>
    <m/>
    <n v="2003"/>
    <n v="0"/>
    <n v="1650"/>
    <s v="no"/>
    <x v="1"/>
    <n v="1690"/>
    <s v="no"/>
    <n v="1589"/>
    <s v="no"/>
    <s v="2 Floors"/>
    <n v="0"/>
    <n v="3279"/>
    <x v="1"/>
    <x v="0"/>
    <n v="1"/>
    <n v="0"/>
    <n v="3"/>
    <n v="1"/>
    <n v="5"/>
    <x v="0"/>
    <n v="12"/>
    <x v="0"/>
    <s v="Ex"/>
    <x v="0"/>
    <n v="3"/>
    <s v="More"/>
    <n v="841"/>
    <x v="0"/>
    <x v="0"/>
    <n v="1"/>
    <n v="109.14992899168189"/>
    <x v="0"/>
    <n v="538000"/>
    <n v="4929"/>
    <s v="yes"/>
  </r>
  <r>
    <x v="770"/>
    <s v="Norm"/>
    <s v="Norm"/>
    <x v="0"/>
    <n v="5"/>
    <x v="1"/>
    <s v="SFoyer"/>
    <x v="2"/>
    <n v="77.818957638420983"/>
    <x v="0"/>
    <n v="5"/>
    <x v="0"/>
    <n v="1982"/>
    <n v="0"/>
    <m/>
    <n v="1982"/>
    <n v="0"/>
    <n v="858"/>
    <s v="no"/>
    <x v="0"/>
    <n v="858"/>
    <s v="no"/>
    <n v="0"/>
    <s v="no"/>
    <s v="1 Floor"/>
    <n v="0"/>
    <n v="858"/>
    <x v="0"/>
    <x v="1"/>
    <n v="1"/>
    <n v="0"/>
    <n v="1"/>
    <n v="0"/>
    <n v="2"/>
    <x v="1"/>
    <n v="5"/>
    <x v="1"/>
    <s v="TA"/>
    <x v="1"/>
    <n v="2"/>
    <s v="More"/>
    <n v="576"/>
    <x v="0"/>
    <x v="0"/>
    <n v="0"/>
    <n v="78.613053613053609"/>
    <x v="0"/>
    <n v="134900"/>
    <n v="1716"/>
    <s v="no"/>
  </r>
  <r>
    <x v="771"/>
    <s v="Norm"/>
    <s v="Norm"/>
    <x v="0"/>
    <n v="4"/>
    <x v="1"/>
    <s v="1Story"/>
    <x v="1"/>
    <n v="69.182127006168557"/>
    <x v="1"/>
    <n v="5"/>
    <x v="0"/>
    <n v="1951"/>
    <n v="1"/>
    <m/>
    <n v="1951"/>
    <n v="1"/>
    <n v="836"/>
    <s v="no"/>
    <x v="0"/>
    <n v="1220"/>
    <s v="no"/>
    <n v="0"/>
    <s v="no"/>
    <s v="1 Floor"/>
    <n v="0"/>
    <n v="1220"/>
    <x v="0"/>
    <x v="1"/>
    <n v="0"/>
    <n v="0"/>
    <n v="1"/>
    <n v="0"/>
    <n v="1"/>
    <x v="1"/>
    <n v="6"/>
    <x v="0"/>
    <s v="TA"/>
    <x v="1"/>
    <n v="2"/>
    <s v="More"/>
    <n v="396"/>
    <x v="0"/>
    <x v="1"/>
    <n v="0"/>
    <n v="49.610894941634243"/>
    <x v="1"/>
    <n v="102000"/>
    <n v="2056"/>
    <s v="no"/>
  </r>
  <r>
    <x v="772"/>
    <s v="Norm"/>
    <s v="Norm"/>
    <x v="0"/>
    <n v="6"/>
    <x v="1"/>
    <s v="SLvl"/>
    <x v="2"/>
    <n v="74.693515888638117"/>
    <x v="0"/>
    <n v="5"/>
    <x v="0"/>
    <n v="1976"/>
    <n v="0"/>
    <m/>
    <n v="1976"/>
    <n v="0"/>
    <n v="1029"/>
    <s v="no"/>
    <x v="0"/>
    <n v="1117"/>
    <s v="no"/>
    <n v="0"/>
    <s v="no"/>
    <s v="1 Floor"/>
    <n v="0"/>
    <n v="1117"/>
    <x v="0"/>
    <x v="1"/>
    <n v="1"/>
    <n v="0"/>
    <n v="1"/>
    <n v="0"/>
    <n v="2"/>
    <x v="1"/>
    <n v="6"/>
    <x v="0"/>
    <s v="TA"/>
    <x v="1"/>
    <n v="2"/>
    <s v="More"/>
    <n v="672"/>
    <x v="0"/>
    <x v="0"/>
    <n v="1"/>
    <n v="49.860205032618829"/>
    <x v="1"/>
    <n v="107000"/>
    <n v="2146"/>
    <s v="no"/>
  </r>
  <r>
    <x v="773"/>
    <s v="Feedr"/>
    <s v="Norm"/>
    <x v="0"/>
    <n v="5"/>
    <x v="1"/>
    <s v="1Story"/>
    <x v="1"/>
    <n v="69.182127006168557"/>
    <x v="1"/>
    <n v="5"/>
    <x v="0"/>
    <n v="1958"/>
    <n v="0"/>
    <m/>
    <n v="1958"/>
    <n v="1"/>
    <n v="912"/>
    <s v="no"/>
    <x v="0"/>
    <n v="912"/>
    <s v="no"/>
    <n v="0"/>
    <s v="no"/>
    <s v="1 Floor"/>
    <n v="1"/>
    <n v="912"/>
    <x v="0"/>
    <x v="1"/>
    <n v="0"/>
    <n v="0"/>
    <n v="1"/>
    <n v="0"/>
    <n v="1"/>
    <x v="1"/>
    <n v="5"/>
    <x v="1"/>
    <s v="TA"/>
    <x v="1"/>
    <n v="1"/>
    <s v="Less"/>
    <n v="275"/>
    <x v="0"/>
    <x v="1"/>
    <n v="0"/>
    <n v="62.774122807017541"/>
    <x v="1"/>
    <n v="114500"/>
    <n v="1824"/>
    <s v="no"/>
  </r>
  <r>
    <x v="774"/>
    <s v="Norm"/>
    <s v="Norm"/>
    <x v="0"/>
    <n v="8"/>
    <x v="0"/>
    <s v="1Story"/>
    <x v="1"/>
    <n v="69.182127006168557"/>
    <x v="1"/>
    <n v="5"/>
    <x v="0"/>
    <n v="2006"/>
    <n v="0"/>
    <m/>
    <n v="2006"/>
    <n v="0"/>
    <n v="1935"/>
    <s v="no"/>
    <x v="1"/>
    <n v="1973"/>
    <s v="no"/>
    <n v="0"/>
    <s v="no"/>
    <s v="1 Floor"/>
    <n v="0"/>
    <n v="1973"/>
    <x v="0"/>
    <x v="0"/>
    <n v="0"/>
    <n v="0"/>
    <n v="2"/>
    <n v="0"/>
    <n v="2"/>
    <x v="1"/>
    <n v="9"/>
    <x v="0"/>
    <s v="Gd"/>
    <x v="0"/>
    <n v="3"/>
    <s v="More"/>
    <n v="895"/>
    <x v="0"/>
    <x v="0"/>
    <n v="1"/>
    <n v="101.07471852610031"/>
    <x v="0"/>
    <n v="395000"/>
    <n v="3908"/>
    <s v="no"/>
  </r>
  <r>
    <x v="775"/>
    <s v="Norm"/>
    <s v="Norm"/>
    <x v="3"/>
    <n v="6"/>
    <x v="1"/>
    <s v="1Story"/>
    <x v="1"/>
    <n v="69.182127006168557"/>
    <x v="1"/>
    <n v="5"/>
    <x v="0"/>
    <n v="1998"/>
    <n v="0"/>
    <m/>
    <n v="1998"/>
    <n v="0"/>
    <n v="1204"/>
    <s v="no"/>
    <x v="1"/>
    <n v="1204"/>
    <s v="no"/>
    <n v="0"/>
    <s v="no"/>
    <s v="1 Floor"/>
    <n v="0"/>
    <n v="1204"/>
    <x v="0"/>
    <x v="1"/>
    <n v="1"/>
    <n v="0"/>
    <n v="2"/>
    <n v="0"/>
    <n v="3"/>
    <x v="0"/>
    <n v="5"/>
    <x v="1"/>
    <s v="TA"/>
    <x v="1"/>
    <n v="2"/>
    <s v="More"/>
    <n v="412"/>
    <x v="0"/>
    <x v="1"/>
    <n v="0"/>
    <n v="67.275747508305642"/>
    <x v="1"/>
    <n v="162000"/>
    <n v="2408"/>
    <s v="no"/>
  </r>
  <r>
    <x v="776"/>
    <s v="Norm"/>
    <s v="Norm"/>
    <x v="0"/>
    <n v="7"/>
    <x v="0"/>
    <s v="1Story"/>
    <x v="1"/>
    <n v="69.182127006168557"/>
    <x v="1"/>
    <n v="5"/>
    <x v="0"/>
    <n v="2005"/>
    <n v="0"/>
    <m/>
    <n v="2006"/>
    <n v="0"/>
    <n v="1614"/>
    <s v="no"/>
    <x v="1"/>
    <n v="1614"/>
    <s v="no"/>
    <n v="0"/>
    <s v="no"/>
    <s v="1 Floor"/>
    <n v="1"/>
    <n v="1614"/>
    <x v="0"/>
    <x v="0"/>
    <n v="0"/>
    <n v="0"/>
    <n v="2"/>
    <n v="0"/>
    <n v="2"/>
    <x v="1"/>
    <n v="7"/>
    <x v="0"/>
    <s v="Gd"/>
    <x v="0"/>
    <n v="3"/>
    <s v="More"/>
    <n v="865"/>
    <x v="0"/>
    <x v="0"/>
    <n v="0"/>
    <n v="68.618339529120192"/>
    <x v="1"/>
    <n v="221500"/>
    <n v="3228"/>
    <s v="no"/>
  </r>
  <r>
    <x v="777"/>
    <s v="Norm"/>
    <s v="Norm"/>
    <x v="0"/>
    <n v="5"/>
    <x v="1"/>
    <s v="1Story"/>
    <x v="1"/>
    <n v="69.182127006168557"/>
    <x v="1"/>
    <n v="5"/>
    <x v="0"/>
    <n v="1974"/>
    <n v="0"/>
    <m/>
    <n v="1974"/>
    <n v="0"/>
    <n v="864"/>
    <s v="no"/>
    <x v="0"/>
    <n v="894"/>
    <s v="no"/>
    <n v="0"/>
    <s v="no"/>
    <s v="1 Floor"/>
    <n v="0"/>
    <n v="894"/>
    <x v="0"/>
    <x v="1"/>
    <n v="1"/>
    <n v="0"/>
    <n v="1"/>
    <n v="0"/>
    <n v="2"/>
    <x v="1"/>
    <n v="5"/>
    <x v="1"/>
    <s v="TA"/>
    <x v="1"/>
    <n v="2"/>
    <s v="More"/>
    <n v="440"/>
    <x v="0"/>
    <x v="1"/>
    <n v="1"/>
    <n v="81.058020477815703"/>
    <x v="0"/>
    <n v="142500"/>
    <n v="1758"/>
    <s v="no"/>
  </r>
  <r>
    <x v="778"/>
    <s v="Feedr"/>
    <s v="Norm"/>
    <x v="2"/>
    <n v="5"/>
    <x v="1"/>
    <s v="1Story"/>
    <x v="1"/>
    <n v="69.182127006168557"/>
    <x v="1"/>
    <n v="5"/>
    <x v="0"/>
    <n v="1977"/>
    <n v="0"/>
    <m/>
    <n v="1977"/>
    <n v="0"/>
    <n v="0"/>
    <s v="yes"/>
    <x v="0"/>
    <n v="2020"/>
    <s v="no"/>
    <n v="0"/>
    <s v="no"/>
    <s v="1 Floor"/>
    <n v="1"/>
    <n v="2020"/>
    <x v="0"/>
    <x v="0"/>
    <n v="0"/>
    <n v="0"/>
    <n v="2"/>
    <n v="0"/>
    <n v="2"/>
    <x v="1"/>
    <n v="10"/>
    <x v="0"/>
    <s v="TA"/>
    <x v="1"/>
    <n v="2"/>
    <s v="More"/>
    <n v="630"/>
    <x v="0"/>
    <x v="0"/>
    <n v="2"/>
    <n v="71.287128712871294"/>
    <x v="0"/>
    <n v="144000"/>
    <n v="2020"/>
    <s v="no"/>
  </r>
  <r>
    <x v="779"/>
    <s v="Norm"/>
    <s v="Norm"/>
    <x v="2"/>
    <n v="6"/>
    <x v="1"/>
    <s v="SFoyer"/>
    <x v="2"/>
    <n v="77.818957638420983"/>
    <x v="0"/>
    <n v="5"/>
    <x v="0"/>
    <n v="1977"/>
    <n v="0"/>
    <m/>
    <n v="1977"/>
    <n v="0"/>
    <n v="975"/>
    <s v="no"/>
    <x v="0"/>
    <n v="1004"/>
    <s v="no"/>
    <n v="0"/>
    <s v="no"/>
    <s v="1 Floor"/>
    <n v="1"/>
    <n v="1004"/>
    <x v="0"/>
    <x v="1"/>
    <n v="1"/>
    <n v="0"/>
    <n v="1"/>
    <n v="0"/>
    <n v="2"/>
    <x v="1"/>
    <n v="4"/>
    <x v="1"/>
    <s v="TA"/>
    <x v="1"/>
    <n v="2"/>
    <s v="More"/>
    <n v="504"/>
    <x v="0"/>
    <x v="0"/>
    <n v="0"/>
    <n v="68.216270843860542"/>
    <x v="1"/>
    <n v="135000"/>
    <n v="1979"/>
    <s v="no"/>
  </r>
  <r>
    <x v="780"/>
    <s v="Norm"/>
    <s v="Norm"/>
    <x v="0"/>
    <n v="7"/>
    <x v="0"/>
    <s v="1Story"/>
    <x v="1"/>
    <n v="69.182127006168557"/>
    <x v="1"/>
    <n v="5"/>
    <x v="0"/>
    <n v="1995"/>
    <n v="0"/>
    <m/>
    <n v="1996"/>
    <n v="0"/>
    <n v="1237"/>
    <s v="no"/>
    <x v="1"/>
    <n v="1253"/>
    <s v="no"/>
    <n v="0"/>
    <s v="no"/>
    <s v="1 Floor"/>
    <n v="0"/>
    <n v="1253"/>
    <x v="0"/>
    <x v="1"/>
    <n v="0"/>
    <n v="0"/>
    <n v="2"/>
    <n v="0"/>
    <n v="2"/>
    <x v="1"/>
    <n v="6"/>
    <x v="0"/>
    <s v="TA"/>
    <x v="1"/>
    <n v="2"/>
    <s v="More"/>
    <n v="402"/>
    <x v="0"/>
    <x v="1"/>
    <n v="1"/>
    <n v="70.682730923694777"/>
    <x v="0"/>
    <n v="176000"/>
    <n v="2490"/>
    <s v="no"/>
  </r>
  <r>
    <x v="781"/>
    <s v="Norm"/>
    <s v="Norm"/>
    <x v="0"/>
    <n v="6"/>
    <x v="1"/>
    <s v="2Story"/>
    <x v="0"/>
    <n v="75.988545402704759"/>
    <x v="0"/>
    <n v="5"/>
    <x v="0"/>
    <n v="1992"/>
    <n v="0"/>
    <m/>
    <n v="1992"/>
    <n v="0"/>
    <n v="761"/>
    <s v="no"/>
    <x v="0"/>
    <n v="810"/>
    <s v="no"/>
    <n v="793"/>
    <s v="no"/>
    <s v="2 Floors"/>
    <n v="1"/>
    <n v="1603"/>
    <x v="0"/>
    <x v="0"/>
    <n v="0"/>
    <n v="0"/>
    <n v="2"/>
    <n v="1"/>
    <n v="3"/>
    <x v="0"/>
    <n v="7"/>
    <x v="0"/>
    <s v="Gd"/>
    <x v="0"/>
    <n v="2"/>
    <s v="More"/>
    <n v="484"/>
    <x v="0"/>
    <x v="0"/>
    <n v="0"/>
    <n v="74.407783417935704"/>
    <x v="0"/>
    <n v="175900"/>
    <n v="2364"/>
    <s v="no"/>
  </r>
  <r>
    <x v="782"/>
    <s v="Norm"/>
    <s v="Norm"/>
    <x v="0"/>
    <n v="7"/>
    <x v="0"/>
    <s v="1Story"/>
    <x v="1"/>
    <n v="69.182127006168557"/>
    <x v="1"/>
    <n v="5"/>
    <x v="0"/>
    <n v="2001"/>
    <n v="0"/>
    <m/>
    <n v="2002"/>
    <n v="0"/>
    <n v="1413"/>
    <s v="no"/>
    <x v="1"/>
    <n v="1430"/>
    <s v="no"/>
    <n v="0"/>
    <s v="no"/>
    <s v="1 Floor"/>
    <n v="0"/>
    <n v="1430"/>
    <x v="0"/>
    <x v="1"/>
    <n v="0"/>
    <n v="0"/>
    <n v="2"/>
    <n v="0"/>
    <n v="2"/>
    <x v="1"/>
    <n v="6"/>
    <x v="0"/>
    <s v="Gd"/>
    <x v="0"/>
    <n v="2"/>
    <s v="More"/>
    <n v="605"/>
    <x v="0"/>
    <x v="0"/>
    <n v="0"/>
    <n v="65.810763278227228"/>
    <x v="1"/>
    <n v="187100"/>
    <n v="2843"/>
    <s v="no"/>
  </r>
  <r>
    <x v="783"/>
    <s v="Norm"/>
    <s v="Norm"/>
    <x v="0"/>
    <n v="5"/>
    <x v="1"/>
    <s v="SFoyer"/>
    <x v="2"/>
    <n v="77.818957638420983"/>
    <x v="0"/>
    <n v="6"/>
    <x v="1"/>
    <n v="1978"/>
    <n v="0"/>
    <m/>
    <n v="1978"/>
    <n v="0"/>
    <n v="1097"/>
    <s v="no"/>
    <x v="1"/>
    <n v="1110"/>
    <s v="no"/>
    <n v="0"/>
    <s v="no"/>
    <s v="1 Floor"/>
    <n v="0"/>
    <n v="1110"/>
    <x v="0"/>
    <x v="1"/>
    <n v="1"/>
    <n v="0"/>
    <n v="1"/>
    <n v="0"/>
    <n v="2"/>
    <x v="1"/>
    <n v="4"/>
    <x v="1"/>
    <s v="Gd"/>
    <x v="0"/>
    <n v="2"/>
    <s v="More"/>
    <n v="602"/>
    <x v="0"/>
    <x v="0"/>
    <n v="1"/>
    <n v="74.988672405980964"/>
    <x v="0"/>
    <n v="165500"/>
    <n v="2207"/>
    <s v="no"/>
  </r>
  <r>
    <x v="784"/>
    <s v="Norm"/>
    <s v="Norm"/>
    <x v="0"/>
    <n v="6"/>
    <x v="1"/>
    <s v="2.5Unf"/>
    <x v="0"/>
    <n v="59.660197117901056"/>
    <x v="1"/>
    <n v="6"/>
    <x v="1"/>
    <n v="1914"/>
    <n v="1"/>
    <m/>
    <n v="2001"/>
    <n v="0"/>
    <n v="742"/>
    <s v="no"/>
    <x v="0"/>
    <n v="742"/>
    <s v="no"/>
    <n v="742"/>
    <s v="no"/>
    <s v="2 Floors"/>
    <n v="1"/>
    <n v="1484"/>
    <x v="0"/>
    <x v="1"/>
    <n v="0"/>
    <n v="0"/>
    <n v="2"/>
    <n v="0"/>
    <n v="2"/>
    <x v="1"/>
    <n v="9"/>
    <x v="0"/>
    <s v="TA"/>
    <x v="1"/>
    <n v="0"/>
    <s v="Less"/>
    <n v="0"/>
    <x v="0"/>
    <x v="1"/>
    <n v="1"/>
    <n v="57.502246181491465"/>
    <x v="1"/>
    <n v="128000"/>
    <n v="2226"/>
    <s v="no"/>
  </r>
  <r>
    <x v="785"/>
    <s v="Feedr"/>
    <s v="Norm"/>
    <x v="0"/>
    <n v="6"/>
    <x v="1"/>
    <s v="1Story"/>
    <x v="1"/>
    <n v="69.182127006168557"/>
    <x v="1"/>
    <n v="5"/>
    <x v="0"/>
    <n v="1967"/>
    <n v="0"/>
    <m/>
    <n v="1967"/>
    <n v="0"/>
    <n v="1372"/>
    <s v="no"/>
    <x v="1"/>
    <n v="1342"/>
    <s v="no"/>
    <n v="0"/>
    <s v="no"/>
    <s v="1 Floor"/>
    <n v="0"/>
    <n v="1342"/>
    <x v="0"/>
    <x v="1"/>
    <n v="0"/>
    <n v="0"/>
    <n v="2"/>
    <n v="0"/>
    <n v="2"/>
    <x v="1"/>
    <n v="7"/>
    <x v="0"/>
    <s v="TA"/>
    <x v="1"/>
    <n v="2"/>
    <s v="More"/>
    <n v="457"/>
    <x v="0"/>
    <x v="1"/>
    <n v="1"/>
    <n v="59.506263817243919"/>
    <x v="1"/>
    <n v="161500"/>
    <n v="2714"/>
    <s v="no"/>
  </r>
  <r>
    <x v="786"/>
    <s v="Artery"/>
    <s v="Norm"/>
    <x v="0"/>
    <n v="5"/>
    <x v="1"/>
    <s v="1.5Fin"/>
    <x v="1"/>
    <n v="59.315963337771507"/>
    <x v="1"/>
    <n v="6"/>
    <x v="1"/>
    <n v="1915"/>
    <n v="1"/>
    <m/>
    <n v="1950"/>
    <n v="1"/>
    <n v="686"/>
    <s v="no"/>
    <x v="0"/>
    <n v="966"/>
    <s v="no"/>
    <n v="686"/>
    <s v="no"/>
    <s v="2 Floors"/>
    <n v="1"/>
    <n v="1652"/>
    <x v="0"/>
    <x v="0"/>
    <n v="1"/>
    <n v="0"/>
    <n v="2"/>
    <n v="0"/>
    <n v="3"/>
    <x v="0"/>
    <n v="7"/>
    <x v="0"/>
    <s v="TA"/>
    <x v="1"/>
    <n v="1"/>
    <s v="Less"/>
    <n v="416"/>
    <x v="0"/>
    <x v="1"/>
    <n v="0"/>
    <n v="59.452523524379814"/>
    <x v="1"/>
    <n v="139000"/>
    <n v="2338"/>
    <s v="no"/>
  </r>
  <r>
    <x v="787"/>
    <s v="Norm"/>
    <s v="Norm"/>
    <x v="0"/>
    <n v="7"/>
    <x v="0"/>
    <s v="2Story"/>
    <x v="0"/>
    <n v="75.988545402704759"/>
    <x v="0"/>
    <n v="5"/>
    <x v="0"/>
    <n v="2004"/>
    <n v="0"/>
    <m/>
    <n v="2004"/>
    <n v="0"/>
    <n v="956"/>
    <s v="no"/>
    <x v="0"/>
    <n v="956"/>
    <s v="no"/>
    <n v="1128"/>
    <s v="no"/>
    <s v="2 Floors"/>
    <n v="1"/>
    <n v="2084"/>
    <x v="0"/>
    <x v="0"/>
    <n v="1"/>
    <n v="0"/>
    <n v="2"/>
    <n v="1"/>
    <n v="4"/>
    <x v="0"/>
    <n v="8"/>
    <x v="0"/>
    <s v="Gd"/>
    <x v="0"/>
    <n v="2"/>
    <s v="More"/>
    <n v="618"/>
    <x v="0"/>
    <x v="0"/>
    <n v="0"/>
    <n v="76.64473684210526"/>
    <x v="0"/>
    <n v="233000"/>
    <n v="3040"/>
    <s v="no"/>
  </r>
  <r>
    <x v="788"/>
    <s v="Norm"/>
    <s v="Norm"/>
    <x v="0"/>
    <n v="4"/>
    <x v="1"/>
    <s v="1Story"/>
    <x v="1"/>
    <n v="69.182127006168557"/>
    <x v="1"/>
    <n v="7"/>
    <x v="1"/>
    <n v="1954"/>
    <n v="1"/>
    <m/>
    <n v="2000"/>
    <n v="0"/>
    <n v="901"/>
    <s v="no"/>
    <x v="0"/>
    <n v="901"/>
    <s v="no"/>
    <n v="0"/>
    <s v="no"/>
    <s v="1 Floor"/>
    <n v="0"/>
    <n v="901"/>
    <x v="0"/>
    <x v="1"/>
    <n v="0"/>
    <n v="0"/>
    <n v="1"/>
    <n v="0"/>
    <n v="1"/>
    <x v="1"/>
    <n v="4"/>
    <x v="1"/>
    <s v="TA"/>
    <x v="1"/>
    <n v="1"/>
    <s v="Less"/>
    <n v="281"/>
    <x v="0"/>
    <x v="1"/>
    <n v="0"/>
    <n v="59.877913429522749"/>
    <x v="1"/>
    <n v="107900"/>
    <n v="1802"/>
    <s v="no"/>
  </r>
  <r>
    <x v="789"/>
    <s v="Norm"/>
    <s v="Norm"/>
    <x v="0"/>
    <n v="6"/>
    <x v="1"/>
    <s v="2Story"/>
    <x v="0"/>
    <n v="75.988545402704759"/>
    <x v="0"/>
    <n v="8"/>
    <x v="1"/>
    <n v="1966"/>
    <n v="0"/>
    <m/>
    <n v="2007"/>
    <n v="0"/>
    <n v="832"/>
    <s v="no"/>
    <x v="0"/>
    <n v="976"/>
    <s v="no"/>
    <n v="1111"/>
    <s v="no"/>
    <s v="2 Floors"/>
    <n v="0"/>
    <n v="2087"/>
    <x v="0"/>
    <x v="0"/>
    <n v="0"/>
    <n v="0"/>
    <n v="2"/>
    <n v="1"/>
    <n v="3"/>
    <x v="0"/>
    <n v="9"/>
    <x v="0"/>
    <s v="Gd"/>
    <x v="0"/>
    <n v="2"/>
    <s v="More"/>
    <n v="444"/>
    <x v="0"/>
    <x v="1"/>
    <n v="0"/>
    <n v="64.234326824254879"/>
    <x v="1"/>
    <n v="187500"/>
    <n v="2919"/>
    <s v="no"/>
  </r>
  <r>
    <x v="790"/>
    <s v="Norm"/>
    <s v="Norm"/>
    <x v="3"/>
    <n v="7"/>
    <x v="0"/>
    <s v="1Story"/>
    <x v="1"/>
    <n v="69.182127006168557"/>
    <x v="1"/>
    <n v="5"/>
    <x v="0"/>
    <n v="2005"/>
    <n v="0"/>
    <m/>
    <n v="2006"/>
    <n v="0"/>
    <n v="1145"/>
    <s v="no"/>
    <x v="1"/>
    <n v="1145"/>
    <s v="no"/>
    <n v="0"/>
    <s v="no"/>
    <s v="1 Floor"/>
    <n v="1"/>
    <n v="1145"/>
    <x v="0"/>
    <x v="1"/>
    <n v="0"/>
    <n v="0"/>
    <n v="2"/>
    <n v="0"/>
    <n v="2"/>
    <x v="1"/>
    <n v="5"/>
    <x v="1"/>
    <s v="Gd"/>
    <x v="0"/>
    <n v="2"/>
    <s v="More"/>
    <n v="397"/>
    <x v="0"/>
    <x v="1"/>
    <n v="1"/>
    <n v="69.956331877729255"/>
    <x v="0"/>
    <n v="160200"/>
    <n v="2290"/>
    <s v="no"/>
  </r>
  <r>
    <x v="791"/>
    <s v="Norm"/>
    <s v="Norm"/>
    <x v="0"/>
    <n v="6"/>
    <x v="1"/>
    <s v="SLvl"/>
    <x v="2"/>
    <n v="74.693515888638117"/>
    <x v="0"/>
    <n v="5"/>
    <x v="0"/>
    <n v="1976"/>
    <n v="0"/>
    <m/>
    <n v="1976"/>
    <n v="0"/>
    <n v="1029"/>
    <s v="no"/>
    <x v="0"/>
    <n v="1062"/>
    <s v="no"/>
    <n v="0"/>
    <s v="no"/>
    <s v="1 Floor"/>
    <n v="1"/>
    <n v="1062"/>
    <x v="0"/>
    <x v="1"/>
    <n v="1"/>
    <n v="0"/>
    <n v="1"/>
    <n v="0"/>
    <n v="2"/>
    <x v="1"/>
    <n v="5"/>
    <x v="1"/>
    <s v="TA"/>
    <x v="1"/>
    <n v="2"/>
    <s v="More"/>
    <n v="539"/>
    <x v="0"/>
    <x v="0"/>
    <n v="2"/>
    <n v="70.205643232902915"/>
    <x v="0"/>
    <n v="146800"/>
    <n v="2091"/>
    <s v="no"/>
  </r>
  <r>
    <x v="792"/>
    <s v="Norm"/>
    <s v="Norm"/>
    <x v="0"/>
    <n v="7"/>
    <x v="0"/>
    <s v="2Story"/>
    <x v="0"/>
    <n v="75.988545402704759"/>
    <x v="0"/>
    <n v="5"/>
    <x v="0"/>
    <n v="1996"/>
    <n v="0"/>
    <m/>
    <n v="1997"/>
    <n v="0"/>
    <n v="1117"/>
    <s v="no"/>
    <x v="1"/>
    <n v="1127"/>
    <s v="no"/>
    <n v="886"/>
    <s v="no"/>
    <s v="2 Floors"/>
    <n v="1"/>
    <n v="2013"/>
    <x v="0"/>
    <x v="0"/>
    <n v="1"/>
    <n v="0"/>
    <n v="2"/>
    <n v="1"/>
    <n v="4"/>
    <x v="0"/>
    <n v="8"/>
    <x v="0"/>
    <s v="TA"/>
    <x v="1"/>
    <n v="2"/>
    <s v="More"/>
    <n v="455"/>
    <x v="0"/>
    <x v="1"/>
    <n v="1"/>
    <n v="86.194888178913743"/>
    <x v="0"/>
    <n v="269790"/>
    <n v="3130"/>
    <s v="no"/>
  </r>
  <r>
    <x v="793"/>
    <s v="Norm"/>
    <s v="Norm"/>
    <x v="0"/>
    <n v="8"/>
    <x v="0"/>
    <s v="1Story"/>
    <x v="1"/>
    <n v="69.182127006168557"/>
    <x v="1"/>
    <n v="5"/>
    <x v="0"/>
    <n v="2007"/>
    <n v="0"/>
    <m/>
    <n v="2007"/>
    <n v="0"/>
    <n v="1496"/>
    <s v="no"/>
    <x v="1"/>
    <n v="1496"/>
    <s v="no"/>
    <n v="0"/>
    <s v="no"/>
    <s v="1 Floor"/>
    <n v="0"/>
    <n v="1496"/>
    <x v="0"/>
    <x v="1"/>
    <n v="0"/>
    <n v="0"/>
    <n v="2"/>
    <n v="0"/>
    <n v="2"/>
    <x v="1"/>
    <n v="7"/>
    <x v="0"/>
    <s v="Gd"/>
    <x v="0"/>
    <n v="2"/>
    <s v="More"/>
    <n v="474"/>
    <x v="0"/>
    <x v="0"/>
    <n v="0"/>
    <n v="75.200534759358291"/>
    <x v="0"/>
    <n v="225000"/>
    <n v="2992"/>
    <s v="no"/>
  </r>
  <r>
    <x v="794"/>
    <s v="Norm"/>
    <s v="Norm"/>
    <x v="0"/>
    <n v="7"/>
    <x v="0"/>
    <s v="2Story"/>
    <x v="0"/>
    <n v="75.988545402704759"/>
    <x v="0"/>
    <n v="5"/>
    <x v="0"/>
    <n v="1994"/>
    <n v="0"/>
    <m/>
    <n v="1996"/>
    <n v="0"/>
    <n v="712"/>
    <s v="no"/>
    <x v="0"/>
    <n v="1086"/>
    <s v="no"/>
    <n v="809"/>
    <s v="no"/>
    <s v="2 Floors"/>
    <n v="1"/>
    <n v="1895"/>
    <x v="0"/>
    <x v="0"/>
    <n v="0"/>
    <n v="0"/>
    <n v="2"/>
    <n v="1"/>
    <n v="3"/>
    <x v="0"/>
    <n v="7"/>
    <x v="0"/>
    <s v="Gd"/>
    <x v="0"/>
    <n v="2"/>
    <s v="More"/>
    <n v="409"/>
    <x v="0"/>
    <x v="1"/>
    <n v="1"/>
    <n v="74.606827771384729"/>
    <x v="0"/>
    <n v="194500"/>
    <n v="2607"/>
    <s v="no"/>
  </r>
  <r>
    <x v="795"/>
    <s v="Norm"/>
    <s v="Norm"/>
    <x v="0"/>
    <n v="6"/>
    <x v="1"/>
    <s v="2Story"/>
    <x v="0"/>
    <n v="75.988545402704759"/>
    <x v="0"/>
    <n v="6"/>
    <x v="1"/>
    <n v="1980"/>
    <n v="0"/>
    <m/>
    <n v="1981"/>
    <n v="0"/>
    <n v="650"/>
    <s v="no"/>
    <x v="0"/>
    <n v="888"/>
    <s v="no"/>
    <n v="676"/>
    <s v="no"/>
    <s v="2 Floors"/>
    <n v="1"/>
    <n v="1564"/>
    <x v="0"/>
    <x v="0"/>
    <n v="0"/>
    <n v="0"/>
    <n v="2"/>
    <n v="1"/>
    <n v="3"/>
    <x v="0"/>
    <n v="7"/>
    <x v="0"/>
    <s v="TA"/>
    <x v="1"/>
    <n v="2"/>
    <s v="More"/>
    <n v="476"/>
    <x v="0"/>
    <x v="0"/>
    <n v="1"/>
    <n v="77.235772357723576"/>
    <x v="0"/>
    <n v="171000"/>
    <n v="2214"/>
    <s v="no"/>
  </r>
  <r>
    <x v="796"/>
    <s v="Norm"/>
    <s v="Norm"/>
    <x v="0"/>
    <n v="6"/>
    <x v="1"/>
    <s v="1Story"/>
    <x v="1"/>
    <n v="69.182127006168557"/>
    <x v="1"/>
    <n v="5"/>
    <x v="0"/>
    <n v="1977"/>
    <n v="0"/>
    <m/>
    <n v="1977"/>
    <n v="0"/>
    <n v="660"/>
    <s v="no"/>
    <x v="0"/>
    <n v="1285"/>
    <s v="no"/>
    <n v="0"/>
    <s v="no"/>
    <s v="1 Floor"/>
    <n v="0"/>
    <n v="1285"/>
    <x v="0"/>
    <x v="1"/>
    <n v="0"/>
    <n v="0"/>
    <n v="1"/>
    <n v="1"/>
    <n v="2"/>
    <x v="1"/>
    <n v="7"/>
    <x v="0"/>
    <s v="TA"/>
    <x v="1"/>
    <n v="2"/>
    <s v="More"/>
    <n v="528"/>
    <x v="0"/>
    <x v="0"/>
    <n v="1"/>
    <n v="73.778920308483293"/>
    <x v="0"/>
    <n v="143500"/>
    <n v="1945"/>
    <s v="no"/>
  </r>
  <r>
    <x v="797"/>
    <s v="Norm"/>
    <s v="Norm"/>
    <x v="0"/>
    <n v="5"/>
    <x v="1"/>
    <s v="1Story"/>
    <x v="1"/>
    <n v="69.182127006168557"/>
    <x v="1"/>
    <n v="5"/>
    <x v="0"/>
    <n v="1953"/>
    <n v="1"/>
    <m/>
    <n v="1953"/>
    <n v="1"/>
    <n v="773"/>
    <s v="no"/>
    <x v="0"/>
    <n v="773"/>
    <s v="no"/>
    <n v="0"/>
    <s v="no"/>
    <s v="1 Floor"/>
    <n v="0"/>
    <n v="773"/>
    <x v="0"/>
    <x v="1"/>
    <n v="0"/>
    <n v="0"/>
    <n v="1"/>
    <n v="0"/>
    <n v="1"/>
    <x v="1"/>
    <n v="4"/>
    <x v="1"/>
    <s v="TA"/>
    <x v="1"/>
    <n v="1"/>
    <s v="Less"/>
    <n v="240"/>
    <x v="0"/>
    <x v="1"/>
    <n v="0"/>
    <n v="71.151358344113845"/>
    <x v="0"/>
    <n v="110000"/>
    <n v="1546"/>
    <s v="no"/>
  </r>
  <r>
    <x v="798"/>
    <s v="Norm"/>
    <s v="Norm"/>
    <x v="0"/>
    <n v="9"/>
    <x v="0"/>
    <s v="2Story"/>
    <x v="0"/>
    <n v="75.988545402704759"/>
    <x v="0"/>
    <n v="5"/>
    <x v="0"/>
    <n v="2008"/>
    <n v="0"/>
    <m/>
    <n v="2009"/>
    <n v="0"/>
    <n v="1926"/>
    <s v="no"/>
    <x v="1"/>
    <n v="1966"/>
    <s v="no"/>
    <n v="1174"/>
    <s v="no"/>
    <s v="2 Floors"/>
    <n v="0"/>
    <n v="3140"/>
    <x v="1"/>
    <x v="0"/>
    <n v="0"/>
    <n v="0"/>
    <n v="3"/>
    <n v="1"/>
    <n v="4"/>
    <x v="0"/>
    <n v="11"/>
    <x v="0"/>
    <s v="Ex"/>
    <x v="0"/>
    <n v="3"/>
    <s v="More"/>
    <n v="820"/>
    <x v="0"/>
    <x v="0"/>
    <n v="2"/>
    <n v="95.736281089617052"/>
    <x v="0"/>
    <n v="485000"/>
    <n v="5066"/>
    <s v="yes"/>
  </r>
  <r>
    <x v="799"/>
    <s v="Feedr"/>
    <s v="Norm"/>
    <x v="0"/>
    <n v="5"/>
    <x v="1"/>
    <s v="1.5Fin"/>
    <x v="1"/>
    <n v="59.315963337771507"/>
    <x v="1"/>
    <n v="7"/>
    <x v="1"/>
    <n v="1937"/>
    <n v="1"/>
    <m/>
    <n v="1950"/>
    <n v="1"/>
    <n v="731"/>
    <s v="no"/>
    <x v="0"/>
    <n v="981"/>
    <s v="no"/>
    <n v="787"/>
    <s v="no"/>
    <s v="2 Floors"/>
    <n v="1"/>
    <n v="1768"/>
    <x v="0"/>
    <x v="0"/>
    <n v="1"/>
    <n v="0"/>
    <n v="1"/>
    <n v="1"/>
    <n v="3"/>
    <x v="0"/>
    <n v="7"/>
    <x v="0"/>
    <s v="Gd"/>
    <x v="0"/>
    <n v="1"/>
    <s v="Less"/>
    <n v="240"/>
    <x v="0"/>
    <x v="1"/>
    <n v="2"/>
    <n v="70.0280112044818"/>
    <x v="0"/>
    <n v="175000"/>
    <n v="2499"/>
    <s v="no"/>
  </r>
  <r>
    <x v="800"/>
    <s v="Feedr"/>
    <s v="Norm"/>
    <x v="0"/>
    <n v="6"/>
    <x v="1"/>
    <s v="2Story"/>
    <x v="0"/>
    <n v="75.988545402704759"/>
    <x v="0"/>
    <n v="5"/>
    <x v="0"/>
    <n v="1997"/>
    <n v="0"/>
    <m/>
    <n v="1997"/>
    <n v="0"/>
    <n v="616"/>
    <s v="no"/>
    <x v="0"/>
    <n v="616"/>
    <s v="no"/>
    <n v="1072"/>
    <s v="no"/>
    <s v="2 Floors"/>
    <n v="0"/>
    <n v="1688"/>
    <x v="0"/>
    <x v="0"/>
    <n v="1"/>
    <n v="0"/>
    <n v="2"/>
    <n v="1"/>
    <n v="4"/>
    <x v="0"/>
    <n v="8"/>
    <x v="0"/>
    <s v="Gd"/>
    <x v="0"/>
    <n v="2"/>
    <s v="More"/>
    <n v="603"/>
    <x v="0"/>
    <x v="0"/>
    <n v="0"/>
    <n v="86.805555555555557"/>
    <x v="0"/>
    <n v="200000"/>
    <n v="2304"/>
    <s v="no"/>
  </r>
  <r>
    <x v="801"/>
    <s v="Norm"/>
    <s v="Norm"/>
    <x v="0"/>
    <n v="4"/>
    <x v="1"/>
    <s v="1Story"/>
    <x v="1"/>
    <n v="69.182127006168557"/>
    <x v="1"/>
    <n v="7"/>
    <x v="1"/>
    <n v="1916"/>
    <n v="1"/>
    <m/>
    <n v="1990"/>
    <n v="0"/>
    <n v="1196"/>
    <s v="no"/>
    <x v="1"/>
    <n v="1196"/>
    <s v="no"/>
    <n v="0"/>
    <s v="no"/>
    <s v="1 Floor"/>
    <n v="1"/>
    <n v="1196"/>
    <x v="0"/>
    <x v="1"/>
    <n v="1"/>
    <n v="0"/>
    <n v="1"/>
    <n v="0"/>
    <n v="2"/>
    <x v="1"/>
    <n v="5"/>
    <x v="1"/>
    <s v="TA"/>
    <x v="1"/>
    <n v="2"/>
    <s v="More"/>
    <n v="440"/>
    <x v="0"/>
    <x v="1"/>
    <n v="0"/>
    <n v="45.944816053511708"/>
    <x v="1"/>
    <n v="109900"/>
    <n v="2392"/>
    <s v="no"/>
  </r>
  <r>
    <x v="802"/>
    <s v="Norm"/>
    <s v="Norm"/>
    <x v="0"/>
    <n v="7"/>
    <x v="0"/>
    <s v="2Story"/>
    <x v="0"/>
    <n v="75.988545402704759"/>
    <x v="0"/>
    <n v="5"/>
    <x v="0"/>
    <n v="2005"/>
    <n v="0"/>
    <m/>
    <n v="2005"/>
    <n v="0"/>
    <n v="728"/>
    <s v="no"/>
    <x v="0"/>
    <n v="728"/>
    <s v="no"/>
    <n v="728"/>
    <s v="no"/>
    <s v="2 Floors"/>
    <n v="0"/>
    <n v="1456"/>
    <x v="0"/>
    <x v="1"/>
    <n v="1"/>
    <n v="0"/>
    <n v="2"/>
    <n v="1"/>
    <n v="4"/>
    <x v="0"/>
    <n v="7"/>
    <x v="0"/>
    <s v="Gd"/>
    <x v="0"/>
    <n v="2"/>
    <s v="More"/>
    <n v="410"/>
    <x v="0"/>
    <x v="1"/>
    <n v="1"/>
    <n v="86.538461538461533"/>
    <x v="0"/>
    <n v="189000"/>
    <n v="2184"/>
    <s v="no"/>
  </r>
  <r>
    <x v="803"/>
    <s v="Norm"/>
    <s v="Norm"/>
    <x v="0"/>
    <n v="9"/>
    <x v="0"/>
    <s v="2Story"/>
    <x v="0"/>
    <n v="75.988545402704759"/>
    <x v="0"/>
    <n v="5"/>
    <x v="0"/>
    <n v="2008"/>
    <n v="0"/>
    <m/>
    <n v="2009"/>
    <n v="0"/>
    <n v="1734"/>
    <s v="no"/>
    <x v="1"/>
    <n v="1734"/>
    <s v="no"/>
    <n v="1088"/>
    <s v="no"/>
    <s v="2 Floors"/>
    <n v="0"/>
    <n v="2822"/>
    <x v="1"/>
    <x v="0"/>
    <n v="0"/>
    <n v="0"/>
    <n v="3"/>
    <n v="1"/>
    <n v="4"/>
    <x v="0"/>
    <n v="12"/>
    <x v="0"/>
    <s v="Ex"/>
    <x v="0"/>
    <n v="3"/>
    <s v="More"/>
    <n v="1020"/>
    <x v="1"/>
    <x v="0"/>
    <n v="1"/>
    <n v="127.94841966637401"/>
    <x v="0"/>
    <n v="582933"/>
    <n v="4556"/>
    <s v="yes"/>
  </r>
  <r>
    <x v="804"/>
    <s v="Norm"/>
    <s v="Norm"/>
    <x v="0"/>
    <n v="5"/>
    <x v="1"/>
    <s v="1Story"/>
    <x v="1"/>
    <n v="69.182127006168557"/>
    <x v="1"/>
    <n v="5"/>
    <x v="0"/>
    <n v="1954"/>
    <n v="1"/>
    <m/>
    <n v="1954"/>
    <n v="1"/>
    <n v="936"/>
    <s v="no"/>
    <x v="0"/>
    <n v="1128"/>
    <s v="no"/>
    <n v="0"/>
    <s v="no"/>
    <s v="1 Floor"/>
    <n v="0"/>
    <n v="1128"/>
    <x v="0"/>
    <x v="1"/>
    <n v="0"/>
    <n v="0"/>
    <n v="1"/>
    <n v="0"/>
    <n v="1"/>
    <x v="1"/>
    <n v="5"/>
    <x v="1"/>
    <s v="TA"/>
    <x v="1"/>
    <n v="1"/>
    <s v="Less"/>
    <n v="286"/>
    <x v="0"/>
    <x v="1"/>
    <n v="0"/>
    <n v="57.170542635658911"/>
    <x v="1"/>
    <n v="118000"/>
    <n v="2064"/>
    <s v="no"/>
  </r>
  <r>
    <x v="805"/>
    <s v="Norm"/>
    <s v="Norm"/>
    <x v="0"/>
    <n v="7"/>
    <x v="0"/>
    <s v="1Story"/>
    <x v="1"/>
    <n v="69.182127006168557"/>
    <x v="1"/>
    <n v="5"/>
    <x v="0"/>
    <n v="2008"/>
    <n v="0"/>
    <m/>
    <n v="2008"/>
    <n v="0"/>
    <n v="1417"/>
    <s v="no"/>
    <x v="1"/>
    <n v="1428"/>
    <s v="no"/>
    <n v="0"/>
    <s v="no"/>
    <s v="1 Floor"/>
    <n v="0"/>
    <n v="1428"/>
    <x v="0"/>
    <x v="1"/>
    <n v="0"/>
    <n v="0"/>
    <n v="2"/>
    <n v="0"/>
    <n v="2"/>
    <x v="1"/>
    <n v="6"/>
    <x v="0"/>
    <s v="Ex"/>
    <x v="0"/>
    <n v="2"/>
    <s v="More"/>
    <n v="554"/>
    <x v="0"/>
    <x v="0"/>
    <n v="0"/>
    <n v="80.028119507908613"/>
    <x v="0"/>
    <n v="227680"/>
    <n v="2845"/>
    <s v="no"/>
  </r>
  <r>
    <x v="806"/>
    <s v="Norm"/>
    <s v="Norm"/>
    <x v="0"/>
    <n v="5"/>
    <x v="1"/>
    <s v="SLvl"/>
    <x v="2"/>
    <n v="74.693515888638117"/>
    <x v="0"/>
    <n v="5"/>
    <x v="0"/>
    <n v="1967"/>
    <n v="0"/>
    <m/>
    <n v="1967"/>
    <n v="0"/>
    <n v="980"/>
    <s v="no"/>
    <x v="0"/>
    <n v="980"/>
    <s v="no"/>
    <n v="0"/>
    <s v="no"/>
    <s v="1 Floor"/>
    <n v="1"/>
    <n v="980"/>
    <x v="0"/>
    <x v="1"/>
    <n v="0"/>
    <n v="0"/>
    <n v="2"/>
    <n v="0"/>
    <n v="2"/>
    <x v="1"/>
    <n v="6"/>
    <x v="0"/>
    <s v="TA"/>
    <x v="1"/>
    <n v="1"/>
    <s v="Less"/>
    <n v="384"/>
    <x v="0"/>
    <x v="1"/>
    <n v="0"/>
    <n v="69.132653061224488"/>
    <x v="1"/>
    <n v="135500"/>
    <n v="1960"/>
    <s v="no"/>
  </r>
  <r>
    <x v="807"/>
    <s v="Norm"/>
    <s v="Norm"/>
    <x v="0"/>
    <n v="5"/>
    <x v="1"/>
    <s v="2Story"/>
    <x v="0"/>
    <n v="75.988545402704759"/>
    <x v="0"/>
    <n v="6"/>
    <x v="1"/>
    <n v="1923"/>
    <n v="1"/>
    <m/>
    <n v="2004"/>
    <n v="0"/>
    <n v="1324"/>
    <s v="no"/>
    <x v="1"/>
    <n v="1072"/>
    <s v="no"/>
    <n v="504"/>
    <s v="no"/>
    <s v="2 Floors"/>
    <n v="0"/>
    <n v="1576"/>
    <x v="0"/>
    <x v="0"/>
    <n v="2"/>
    <n v="0"/>
    <n v="1"/>
    <n v="1"/>
    <n v="4"/>
    <x v="0"/>
    <n v="6"/>
    <x v="0"/>
    <s v="Gd"/>
    <x v="0"/>
    <n v="2"/>
    <s v="More"/>
    <n v="528"/>
    <x v="0"/>
    <x v="0"/>
    <n v="1"/>
    <n v="77.068965517241381"/>
    <x v="0"/>
    <n v="223500"/>
    <n v="2900"/>
    <s v="no"/>
  </r>
  <r>
    <x v="808"/>
    <s v="Norm"/>
    <s v="Norm"/>
    <x v="0"/>
    <n v="5"/>
    <x v="1"/>
    <s v="SLvl"/>
    <x v="2"/>
    <n v="74.693515888638117"/>
    <x v="0"/>
    <n v="5"/>
    <x v="0"/>
    <n v="1966"/>
    <n v="0"/>
    <m/>
    <n v="1966"/>
    <n v="0"/>
    <n v="1024"/>
    <s v="no"/>
    <x v="0"/>
    <n v="1086"/>
    <s v="no"/>
    <n v="0"/>
    <s v="no"/>
    <s v="1 Floor"/>
    <n v="0"/>
    <n v="1086"/>
    <x v="0"/>
    <x v="1"/>
    <n v="1"/>
    <n v="0"/>
    <n v="1"/>
    <n v="0"/>
    <n v="2"/>
    <x v="1"/>
    <n v="6"/>
    <x v="0"/>
    <s v="TA"/>
    <x v="1"/>
    <n v="2"/>
    <s v="More"/>
    <n v="484"/>
    <x v="0"/>
    <x v="0"/>
    <n v="1"/>
    <n v="75.805687203791464"/>
    <x v="0"/>
    <n v="159950"/>
    <n v="2110"/>
    <s v="no"/>
  </r>
  <r>
    <x v="809"/>
    <s v="Norm"/>
    <s v="Norm"/>
    <x v="0"/>
    <n v="5"/>
    <x v="1"/>
    <s v="2.5Unf"/>
    <x v="0"/>
    <n v="59.660197117901056"/>
    <x v="1"/>
    <n v="5"/>
    <x v="0"/>
    <n v="1898"/>
    <n v="1"/>
    <m/>
    <n v="1965"/>
    <n v="0"/>
    <n v="849"/>
    <s v="no"/>
    <x v="0"/>
    <n v="1075"/>
    <s v="no"/>
    <n v="1063"/>
    <s v="no"/>
    <s v="2 Floors"/>
    <n v="0"/>
    <n v="2138"/>
    <x v="0"/>
    <x v="0"/>
    <n v="0"/>
    <n v="0"/>
    <n v="2"/>
    <n v="0"/>
    <n v="2"/>
    <x v="1"/>
    <n v="11"/>
    <x v="0"/>
    <s v="TA"/>
    <x v="1"/>
    <n v="2"/>
    <s v="More"/>
    <n v="360"/>
    <x v="0"/>
    <x v="1"/>
    <n v="0"/>
    <n v="35.487110813525277"/>
    <x v="1"/>
    <n v="106000"/>
    <n v="2987"/>
    <s v="no"/>
  </r>
  <r>
    <x v="810"/>
    <s v="Norm"/>
    <s v="Norm"/>
    <x v="0"/>
    <n v="6"/>
    <x v="1"/>
    <s v="1Story"/>
    <x v="1"/>
    <n v="69.182127006168557"/>
    <x v="1"/>
    <n v="6"/>
    <x v="1"/>
    <n v="1974"/>
    <n v="0"/>
    <m/>
    <n v="1999"/>
    <n v="0"/>
    <n v="1040"/>
    <s v="no"/>
    <x v="0"/>
    <n v="1309"/>
    <s v="no"/>
    <n v="0"/>
    <s v="no"/>
    <s v="1 Floor"/>
    <n v="0"/>
    <n v="1309"/>
    <x v="0"/>
    <x v="1"/>
    <n v="1"/>
    <n v="0"/>
    <n v="1"/>
    <n v="1"/>
    <n v="3"/>
    <x v="0"/>
    <n v="5"/>
    <x v="1"/>
    <s v="Gd"/>
    <x v="0"/>
    <n v="2"/>
    <s v="More"/>
    <n v="484"/>
    <x v="0"/>
    <x v="0"/>
    <n v="1"/>
    <n v="77.054065559812685"/>
    <x v="0"/>
    <n v="181000"/>
    <n v="2349"/>
    <s v="no"/>
  </r>
  <r>
    <x v="811"/>
    <s v="Norm"/>
    <s v="Norm"/>
    <x v="3"/>
    <n v="6"/>
    <x v="1"/>
    <s v="1Story"/>
    <x v="1"/>
    <n v="69.182127006168557"/>
    <x v="1"/>
    <n v="5"/>
    <x v="0"/>
    <n v="2004"/>
    <n v="0"/>
    <m/>
    <n v="2004"/>
    <n v="0"/>
    <n v="848"/>
    <s v="no"/>
    <x v="0"/>
    <n v="848"/>
    <s v="no"/>
    <n v="0"/>
    <s v="no"/>
    <s v="1 Floor"/>
    <n v="0"/>
    <n v="848"/>
    <x v="0"/>
    <x v="1"/>
    <n v="1"/>
    <n v="0"/>
    <n v="1"/>
    <n v="0"/>
    <n v="2"/>
    <x v="1"/>
    <n v="4"/>
    <x v="1"/>
    <s v="Gd"/>
    <x v="0"/>
    <n v="2"/>
    <s v="More"/>
    <n v="420"/>
    <x v="0"/>
    <x v="1"/>
    <n v="1"/>
    <n v="85.200471698113205"/>
    <x v="0"/>
    <n v="144500"/>
    <n v="1696"/>
    <s v="no"/>
  </r>
  <r>
    <x v="812"/>
    <s v="Norm"/>
    <s v="Norm"/>
    <x v="0"/>
    <n v="5"/>
    <x v="1"/>
    <s v="1Story"/>
    <x v="1"/>
    <n v="69.182127006168557"/>
    <x v="1"/>
    <n v="5"/>
    <x v="0"/>
    <n v="1952"/>
    <n v="1"/>
    <m/>
    <n v="1952"/>
    <n v="1"/>
    <n v="540"/>
    <s v="no"/>
    <x v="0"/>
    <n v="1044"/>
    <s v="no"/>
    <n v="0"/>
    <s v="no"/>
    <s v="1 Floor"/>
    <n v="1"/>
    <n v="1044"/>
    <x v="0"/>
    <x v="1"/>
    <n v="0"/>
    <n v="0"/>
    <n v="1"/>
    <n v="0"/>
    <n v="1"/>
    <x v="1"/>
    <n v="4"/>
    <x v="1"/>
    <s v="Fa"/>
    <x v="1"/>
    <n v="2"/>
    <s v="More"/>
    <n v="504"/>
    <x v="0"/>
    <x v="0"/>
    <n v="0"/>
    <n v="35.349116161616159"/>
    <x v="1"/>
    <n v="55993"/>
    <n v="1584"/>
    <s v="no"/>
  </r>
  <r>
    <x v="813"/>
    <s v="Norm"/>
    <s v="Norm"/>
    <x v="0"/>
    <n v="6"/>
    <x v="1"/>
    <s v="1Story"/>
    <x v="1"/>
    <n v="69.182127006168557"/>
    <x v="1"/>
    <n v="6"/>
    <x v="1"/>
    <n v="1958"/>
    <n v="0"/>
    <m/>
    <n v="1958"/>
    <n v="1"/>
    <n v="1442"/>
    <s v="no"/>
    <x v="1"/>
    <n v="1442"/>
    <s v="no"/>
    <n v="0"/>
    <s v="no"/>
    <s v="1 Floor"/>
    <n v="0"/>
    <n v="1442"/>
    <x v="0"/>
    <x v="1"/>
    <n v="0"/>
    <n v="0"/>
    <n v="1"/>
    <n v="1"/>
    <n v="2"/>
    <x v="1"/>
    <n v="7"/>
    <x v="0"/>
    <s v="TA"/>
    <x v="1"/>
    <n v="1"/>
    <s v="Less"/>
    <n v="301"/>
    <x v="0"/>
    <x v="1"/>
    <n v="0"/>
    <n v="54.750346740638001"/>
    <x v="1"/>
    <n v="157900"/>
    <n v="2884"/>
    <s v="no"/>
  </r>
  <r>
    <x v="814"/>
    <s v="Norm"/>
    <s v="Norm"/>
    <x v="0"/>
    <n v="5"/>
    <x v="1"/>
    <s v="1.5Fin"/>
    <x v="1"/>
    <n v="59.315963337771507"/>
    <x v="1"/>
    <n v="7"/>
    <x v="1"/>
    <n v="1918"/>
    <n v="1"/>
    <m/>
    <n v="1950"/>
    <n v="1"/>
    <n v="686"/>
    <s v="no"/>
    <x v="0"/>
    <n v="686"/>
    <s v="no"/>
    <n v="564"/>
    <s v="no"/>
    <s v="2 Floors"/>
    <n v="1"/>
    <n v="1250"/>
    <x v="0"/>
    <x v="1"/>
    <n v="0"/>
    <n v="1"/>
    <n v="1"/>
    <n v="1"/>
    <n v="3"/>
    <x v="0"/>
    <n v="7"/>
    <x v="0"/>
    <s v="Fa"/>
    <x v="1"/>
    <n v="1"/>
    <s v="Less"/>
    <n v="280"/>
    <x v="0"/>
    <x v="1"/>
    <n v="0"/>
    <n v="59.917355371900825"/>
    <x v="1"/>
    <n v="116000"/>
    <n v="1936"/>
    <s v="no"/>
  </r>
  <r>
    <x v="815"/>
    <s v="Norm"/>
    <s v="Norm"/>
    <x v="0"/>
    <n v="7"/>
    <x v="0"/>
    <s v="1Story"/>
    <x v="1"/>
    <n v="69.182127006168557"/>
    <x v="1"/>
    <n v="5"/>
    <x v="0"/>
    <n v="1998"/>
    <n v="0"/>
    <m/>
    <n v="1998"/>
    <n v="0"/>
    <n v="1649"/>
    <s v="no"/>
    <x v="1"/>
    <n v="1661"/>
    <s v="no"/>
    <n v="0"/>
    <s v="no"/>
    <s v="1 Floor"/>
    <n v="1"/>
    <n v="1661"/>
    <x v="0"/>
    <x v="0"/>
    <n v="0"/>
    <n v="0"/>
    <n v="2"/>
    <n v="0"/>
    <n v="2"/>
    <x v="1"/>
    <n v="6"/>
    <x v="0"/>
    <s v="Gd"/>
    <x v="0"/>
    <n v="2"/>
    <s v="More"/>
    <n v="598"/>
    <x v="0"/>
    <x v="0"/>
    <n v="0"/>
    <n v="67.94561933534743"/>
    <x v="1"/>
    <n v="224900"/>
    <n v="3310"/>
    <s v="no"/>
  </r>
  <r>
    <x v="816"/>
    <s v="Norm"/>
    <s v="Norm"/>
    <x v="0"/>
    <n v="5"/>
    <x v="1"/>
    <s v="1Story"/>
    <x v="1"/>
    <n v="69.182127006168557"/>
    <x v="1"/>
    <n v="6"/>
    <x v="1"/>
    <n v="1954"/>
    <n v="1"/>
    <m/>
    <n v="1954"/>
    <n v="1"/>
    <n v="1008"/>
    <s v="no"/>
    <x v="0"/>
    <n v="1008"/>
    <s v="no"/>
    <n v="0"/>
    <s v="no"/>
    <s v="1 Floor"/>
    <n v="0"/>
    <n v="1008"/>
    <x v="0"/>
    <x v="1"/>
    <n v="0"/>
    <n v="0"/>
    <n v="1"/>
    <n v="0"/>
    <n v="1"/>
    <x v="1"/>
    <n v="4"/>
    <x v="1"/>
    <s v="TA"/>
    <x v="1"/>
    <n v="1"/>
    <s v="Less"/>
    <n v="275"/>
    <x v="0"/>
    <x v="1"/>
    <n v="1"/>
    <n v="67.956349206349202"/>
    <x v="1"/>
    <n v="137000"/>
    <n v="2016"/>
    <s v="no"/>
  </r>
  <r>
    <x v="817"/>
    <s v="Norm"/>
    <s v="Norm"/>
    <x v="0"/>
    <n v="8"/>
    <x v="0"/>
    <s v="1Story"/>
    <x v="1"/>
    <n v="69.182127006168557"/>
    <x v="1"/>
    <n v="5"/>
    <x v="0"/>
    <n v="2002"/>
    <n v="0"/>
    <m/>
    <n v="2002"/>
    <n v="0"/>
    <n v="1568"/>
    <s v="no"/>
    <x v="1"/>
    <n v="1689"/>
    <s v="no"/>
    <n v="0"/>
    <s v="no"/>
    <s v="1 Floor"/>
    <n v="0"/>
    <n v="1689"/>
    <x v="0"/>
    <x v="0"/>
    <n v="1"/>
    <n v="0"/>
    <n v="2"/>
    <n v="0"/>
    <n v="3"/>
    <x v="0"/>
    <n v="7"/>
    <x v="0"/>
    <s v="Gd"/>
    <x v="0"/>
    <n v="3"/>
    <s v="More"/>
    <n v="857"/>
    <x v="0"/>
    <x v="0"/>
    <n v="2"/>
    <n v="83.205403745778327"/>
    <x v="0"/>
    <n v="271000"/>
    <n v="3257"/>
    <s v="no"/>
  </r>
  <r>
    <x v="818"/>
    <s v="Norm"/>
    <s v="Norm"/>
    <x v="0"/>
    <n v="6"/>
    <x v="1"/>
    <s v="SLvl"/>
    <x v="2"/>
    <n v="74.693515888638117"/>
    <x v="0"/>
    <n v="7"/>
    <x v="1"/>
    <n v="1971"/>
    <n v="0"/>
    <m/>
    <n v="1971"/>
    <n v="0"/>
    <n v="1010"/>
    <s v="no"/>
    <x v="0"/>
    <n v="1052"/>
    <s v="no"/>
    <n v="0"/>
    <s v="no"/>
    <s v="1 Floor"/>
    <n v="0"/>
    <n v="1052"/>
    <x v="0"/>
    <x v="1"/>
    <n v="1"/>
    <n v="0"/>
    <n v="1"/>
    <n v="0"/>
    <n v="2"/>
    <x v="1"/>
    <n v="6"/>
    <x v="0"/>
    <s v="TA"/>
    <x v="1"/>
    <n v="2"/>
    <s v="More"/>
    <n v="440"/>
    <x v="0"/>
    <x v="1"/>
    <n v="0"/>
    <n v="75.169738118331722"/>
    <x v="0"/>
    <n v="155000"/>
    <n v="2062"/>
    <s v="no"/>
  </r>
  <r>
    <x v="819"/>
    <s v="Norm"/>
    <s v="Norm"/>
    <x v="3"/>
    <n v="7"/>
    <x v="0"/>
    <s v="1Story"/>
    <x v="1"/>
    <n v="69.182127006168557"/>
    <x v="1"/>
    <n v="5"/>
    <x v="0"/>
    <n v="2009"/>
    <n v="0"/>
    <m/>
    <n v="2010"/>
    <n v="0"/>
    <n v="1358"/>
    <s v="no"/>
    <x v="1"/>
    <n v="1358"/>
    <s v="no"/>
    <n v="0"/>
    <s v="no"/>
    <s v="1 Floor"/>
    <n v="0"/>
    <n v="1358"/>
    <x v="0"/>
    <x v="1"/>
    <n v="1"/>
    <n v="0"/>
    <n v="2"/>
    <n v="0"/>
    <n v="3"/>
    <x v="0"/>
    <n v="6"/>
    <x v="0"/>
    <s v="Gd"/>
    <x v="0"/>
    <n v="2"/>
    <s v="More"/>
    <n v="484"/>
    <x v="0"/>
    <x v="0"/>
    <n v="1"/>
    <n v="82.474226804123717"/>
    <x v="0"/>
    <n v="224000"/>
    <n v="2716"/>
    <s v="no"/>
  </r>
  <r>
    <x v="820"/>
    <s v="Norm"/>
    <s v="Norm"/>
    <x v="0"/>
    <n v="7"/>
    <x v="0"/>
    <s v="2Story"/>
    <x v="0"/>
    <n v="75.988545402704759"/>
    <x v="0"/>
    <n v="5"/>
    <x v="0"/>
    <n v="2003"/>
    <n v="0"/>
    <m/>
    <n v="2003"/>
    <n v="0"/>
    <n v="798"/>
    <s v="no"/>
    <x v="0"/>
    <n v="798"/>
    <s v="no"/>
    <n v="842"/>
    <s v="no"/>
    <s v="2 Floors"/>
    <n v="1"/>
    <n v="1640"/>
    <x v="0"/>
    <x v="0"/>
    <n v="0"/>
    <n v="0"/>
    <n v="2"/>
    <n v="1"/>
    <n v="3"/>
    <x v="0"/>
    <n v="6"/>
    <x v="0"/>
    <s v="Gd"/>
    <x v="0"/>
    <n v="2"/>
    <s v="More"/>
    <n v="595"/>
    <x v="0"/>
    <x v="0"/>
    <n v="0"/>
    <n v="75.061525840853164"/>
    <x v="0"/>
    <n v="183000"/>
    <n v="2438"/>
    <s v="no"/>
  </r>
  <r>
    <x v="821"/>
    <s v="Norm"/>
    <s v="Norm"/>
    <x v="1"/>
    <n v="4"/>
    <x v="1"/>
    <s v="1Story"/>
    <x v="1"/>
    <n v="69.182127006168557"/>
    <x v="1"/>
    <n v="4"/>
    <x v="0"/>
    <n v="1953"/>
    <n v="1"/>
    <m/>
    <n v="1953"/>
    <n v="1"/>
    <n v="936"/>
    <s v="no"/>
    <x v="0"/>
    <n v="936"/>
    <s v="no"/>
    <n v="0"/>
    <s v="no"/>
    <s v="1 Floor"/>
    <n v="1"/>
    <n v="936"/>
    <x v="0"/>
    <x v="1"/>
    <n v="0"/>
    <n v="0"/>
    <n v="1"/>
    <n v="0"/>
    <n v="1"/>
    <x v="1"/>
    <n v="4"/>
    <x v="1"/>
    <s v="TA"/>
    <x v="1"/>
    <n v="2"/>
    <s v="More"/>
    <n v="576"/>
    <x v="0"/>
    <x v="0"/>
    <n v="0"/>
    <n v="49.679487179487182"/>
    <x v="1"/>
    <n v="93000"/>
    <n v="1872"/>
    <s v="no"/>
  </r>
  <r>
    <x v="822"/>
    <s v="Norm"/>
    <s v="Norm"/>
    <x v="0"/>
    <n v="7"/>
    <x v="0"/>
    <s v="2Story"/>
    <x v="0"/>
    <n v="75.988545402704759"/>
    <x v="0"/>
    <n v="5"/>
    <x v="0"/>
    <n v="2003"/>
    <n v="0"/>
    <m/>
    <n v="2003"/>
    <n v="0"/>
    <n v="847"/>
    <s v="no"/>
    <x v="0"/>
    <n v="847"/>
    <s v="no"/>
    <n v="886"/>
    <s v="no"/>
    <s v="2 Floors"/>
    <n v="0"/>
    <n v="1733"/>
    <x v="0"/>
    <x v="0"/>
    <n v="0"/>
    <n v="0"/>
    <n v="2"/>
    <n v="1"/>
    <n v="3"/>
    <x v="0"/>
    <n v="7"/>
    <x v="0"/>
    <s v="Gd"/>
    <x v="0"/>
    <n v="2"/>
    <s v="More"/>
    <n v="433"/>
    <x v="0"/>
    <x v="1"/>
    <n v="1"/>
    <n v="87.20930232558139"/>
    <x v="0"/>
    <n v="225000"/>
    <n v="2580"/>
    <s v="no"/>
  </r>
  <r>
    <x v="823"/>
    <s v="Norm"/>
    <s v="Norm"/>
    <x v="0"/>
    <n v="6"/>
    <x v="1"/>
    <s v="1.5Fin"/>
    <x v="1"/>
    <n v="59.315963337771507"/>
    <x v="1"/>
    <n v="7"/>
    <x v="1"/>
    <n v="1940"/>
    <n v="1"/>
    <m/>
    <n v="1950"/>
    <n v="1"/>
    <n v="778"/>
    <s v="no"/>
    <x v="0"/>
    <n v="944"/>
    <s v="no"/>
    <n v="545"/>
    <s v="no"/>
    <s v="2 Floors"/>
    <n v="1"/>
    <n v="1489"/>
    <x v="0"/>
    <x v="1"/>
    <n v="0"/>
    <n v="0"/>
    <n v="2"/>
    <n v="0"/>
    <n v="2"/>
    <x v="1"/>
    <n v="7"/>
    <x v="0"/>
    <s v="TA"/>
    <x v="1"/>
    <n v="1"/>
    <s v="Less"/>
    <n v="240"/>
    <x v="0"/>
    <x v="1"/>
    <n v="1"/>
    <n v="61.535068372298191"/>
    <x v="1"/>
    <n v="139500"/>
    <n v="2267"/>
    <s v="no"/>
  </r>
  <r>
    <x v="824"/>
    <s v="Norm"/>
    <s v="Norm"/>
    <x v="0"/>
    <n v="8"/>
    <x v="0"/>
    <s v="1Story"/>
    <x v="1"/>
    <n v="69.182127006168557"/>
    <x v="1"/>
    <n v="5"/>
    <x v="0"/>
    <n v="2006"/>
    <n v="0"/>
    <m/>
    <n v="2006"/>
    <n v="0"/>
    <n v="1489"/>
    <s v="no"/>
    <x v="1"/>
    <n v="1489"/>
    <s v="no"/>
    <n v="0"/>
    <s v="no"/>
    <s v="1 Floor"/>
    <n v="1"/>
    <n v="1489"/>
    <x v="0"/>
    <x v="1"/>
    <n v="0"/>
    <n v="0"/>
    <n v="2"/>
    <n v="0"/>
    <n v="2"/>
    <x v="1"/>
    <n v="7"/>
    <x v="0"/>
    <s v="Gd"/>
    <x v="0"/>
    <n v="2"/>
    <s v="More"/>
    <n v="776"/>
    <x v="0"/>
    <x v="0"/>
    <n v="1"/>
    <n v="78.106111484217593"/>
    <x v="0"/>
    <n v="232600"/>
    <n v="2978"/>
    <s v="no"/>
  </r>
  <r>
    <x v="825"/>
    <s v="PosN"/>
    <s v="PosN"/>
    <x v="0"/>
    <n v="10"/>
    <x v="0"/>
    <s v="1Story"/>
    <x v="1"/>
    <n v="69.182127006168557"/>
    <x v="1"/>
    <n v="5"/>
    <x v="0"/>
    <n v="2007"/>
    <n v="0"/>
    <m/>
    <n v="2008"/>
    <n v="0"/>
    <n v="2078"/>
    <s v="yes"/>
    <x v="1"/>
    <n v="2084"/>
    <s v="no"/>
    <n v="0"/>
    <s v="no"/>
    <s v="1 Floor"/>
    <n v="0"/>
    <n v="2084"/>
    <x v="0"/>
    <x v="0"/>
    <n v="1"/>
    <n v="0"/>
    <n v="2"/>
    <n v="0"/>
    <n v="3"/>
    <x v="0"/>
    <n v="7"/>
    <x v="0"/>
    <s v="Ex"/>
    <x v="0"/>
    <n v="3"/>
    <s v="More"/>
    <n v="1220"/>
    <x v="1"/>
    <x v="0"/>
    <n v="1"/>
    <n v="92.503604036520898"/>
    <x v="0"/>
    <n v="385000"/>
    <n v="4162"/>
    <s v="no"/>
  </r>
  <r>
    <x v="826"/>
    <s v="Norm"/>
    <s v="Norm"/>
    <x v="0"/>
    <n v="5"/>
    <x v="1"/>
    <s v="1.5Unf"/>
    <x v="1"/>
    <n v="64.474868918559224"/>
    <x v="1"/>
    <n v="6"/>
    <x v="1"/>
    <n v="1924"/>
    <n v="1"/>
    <m/>
    <n v="1950"/>
    <n v="1"/>
    <n v="784"/>
    <s v="no"/>
    <x v="0"/>
    <n v="784"/>
    <s v="no"/>
    <n v="0"/>
    <s v="no"/>
    <s v="1 Floor"/>
    <n v="0"/>
    <n v="784"/>
    <x v="0"/>
    <x v="1"/>
    <n v="1"/>
    <n v="0"/>
    <n v="1"/>
    <n v="0"/>
    <n v="2"/>
    <x v="1"/>
    <n v="5"/>
    <x v="1"/>
    <s v="Gd"/>
    <x v="0"/>
    <n v="0"/>
    <s v="Less"/>
    <n v="0"/>
    <x v="0"/>
    <x v="1"/>
    <n v="0"/>
    <n v="69.834183673469383"/>
    <x v="0"/>
    <n v="109500"/>
    <n v="1568"/>
    <s v="no"/>
  </r>
  <r>
    <x v="827"/>
    <s v="Norm"/>
    <s v="Norm"/>
    <x v="0"/>
    <n v="7"/>
    <x v="0"/>
    <s v="1Story"/>
    <x v="1"/>
    <n v="69.182127006168557"/>
    <x v="1"/>
    <n v="5"/>
    <x v="0"/>
    <n v="2001"/>
    <n v="0"/>
    <m/>
    <n v="2001"/>
    <n v="0"/>
    <n v="1454"/>
    <s v="no"/>
    <x v="1"/>
    <n v="1434"/>
    <s v="no"/>
    <n v="0"/>
    <s v="no"/>
    <s v="1 Floor"/>
    <n v="0"/>
    <n v="1434"/>
    <x v="0"/>
    <x v="1"/>
    <n v="0"/>
    <n v="0"/>
    <n v="2"/>
    <n v="0"/>
    <n v="2"/>
    <x v="1"/>
    <n v="6"/>
    <x v="0"/>
    <s v="Gd"/>
    <x v="0"/>
    <n v="2"/>
    <s v="More"/>
    <n v="527"/>
    <x v="0"/>
    <x v="0"/>
    <n v="1"/>
    <n v="65.443213296398895"/>
    <x v="1"/>
    <n v="189000"/>
    <n v="2888"/>
    <s v="no"/>
  </r>
  <r>
    <x v="828"/>
    <s v="Norm"/>
    <s v="Norm"/>
    <x v="0"/>
    <n v="5"/>
    <x v="1"/>
    <s v="2Story"/>
    <x v="0"/>
    <n v="75.988545402704759"/>
    <x v="0"/>
    <n v="5"/>
    <x v="0"/>
    <n v="1967"/>
    <n v="0"/>
    <m/>
    <n v="1967"/>
    <n v="0"/>
    <n v="1013"/>
    <s v="no"/>
    <x v="0"/>
    <n v="1160"/>
    <s v="no"/>
    <n v="966"/>
    <s v="no"/>
    <s v="2 Floors"/>
    <n v="0"/>
    <n v="2126"/>
    <x v="0"/>
    <x v="0"/>
    <n v="0"/>
    <n v="1"/>
    <n v="2"/>
    <n v="1"/>
    <n v="4"/>
    <x v="0"/>
    <n v="7"/>
    <x v="0"/>
    <s v="TA"/>
    <x v="1"/>
    <n v="2"/>
    <s v="More"/>
    <n v="538"/>
    <x v="0"/>
    <x v="0"/>
    <n v="0"/>
    <n v="58.935966868429439"/>
    <x v="1"/>
    <n v="185000"/>
    <n v="3139"/>
    <s v="no"/>
  </r>
  <r>
    <x v="829"/>
    <s v="Norm"/>
    <s v="Norm"/>
    <x v="4"/>
    <n v="7"/>
    <x v="0"/>
    <s v="2Story"/>
    <x v="0"/>
    <n v="75.988545402704759"/>
    <x v="0"/>
    <n v="5"/>
    <x v="0"/>
    <n v="2005"/>
    <n v="0"/>
    <m/>
    <n v="2005"/>
    <n v="0"/>
    <n v="600"/>
    <s v="no"/>
    <x v="0"/>
    <n v="520"/>
    <s v="no"/>
    <n v="623"/>
    <s v="no"/>
    <s v="2 Floors"/>
    <n v="1"/>
    <n v="1223"/>
    <x v="0"/>
    <x v="1"/>
    <n v="0"/>
    <n v="0"/>
    <n v="2"/>
    <n v="1"/>
    <n v="3"/>
    <x v="0"/>
    <n v="4"/>
    <x v="1"/>
    <s v="Gd"/>
    <x v="0"/>
    <n v="2"/>
    <s v="More"/>
    <n v="480"/>
    <x v="0"/>
    <x v="0"/>
    <n v="0"/>
    <n v="80.855732309380144"/>
    <x v="0"/>
    <n v="147400"/>
    <n v="1823"/>
    <s v="no"/>
  </r>
  <r>
    <x v="830"/>
    <s v="Norm"/>
    <s v="Norm"/>
    <x v="0"/>
    <n v="6"/>
    <x v="1"/>
    <s v="1Story"/>
    <x v="1"/>
    <n v="69.182127006168557"/>
    <x v="1"/>
    <n v="5"/>
    <x v="0"/>
    <n v="1957"/>
    <n v="0"/>
    <m/>
    <n v="1957"/>
    <n v="1"/>
    <n v="1392"/>
    <s v="no"/>
    <x v="1"/>
    <n v="1392"/>
    <s v="no"/>
    <n v="0"/>
    <s v="no"/>
    <s v="1 Floor"/>
    <n v="0"/>
    <n v="1392"/>
    <x v="0"/>
    <x v="1"/>
    <n v="1"/>
    <n v="0"/>
    <n v="1"/>
    <n v="1"/>
    <n v="3"/>
    <x v="0"/>
    <n v="6"/>
    <x v="0"/>
    <s v="TA"/>
    <x v="1"/>
    <n v="2"/>
    <s v="More"/>
    <n v="458"/>
    <x v="0"/>
    <x v="1"/>
    <n v="2"/>
    <n v="59.626436781609193"/>
    <x v="1"/>
    <n v="166000"/>
    <n v="2784"/>
    <s v="no"/>
  </r>
  <r>
    <x v="831"/>
    <s v="Norm"/>
    <s v="Norm"/>
    <x v="3"/>
    <n v="7"/>
    <x v="0"/>
    <s v="2Story"/>
    <x v="0"/>
    <n v="75.988545402704759"/>
    <x v="0"/>
    <n v="5"/>
    <x v="0"/>
    <n v="2005"/>
    <n v="0"/>
    <m/>
    <n v="2005"/>
    <n v="0"/>
    <n v="600"/>
    <s v="no"/>
    <x v="0"/>
    <n v="520"/>
    <s v="no"/>
    <n v="600"/>
    <s v="no"/>
    <s v="2 Floors"/>
    <n v="1"/>
    <n v="1200"/>
    <x v="0"/>
    <x v="1"/>
    <n v="0"/>
    <n v="0"/>
    <n v="2"/>
    <n v="1"/>
    <n v="3"/>
    <x v="0"/>
    <n v="4"/>
    <x v="1"/>
    <s v="Gd"/>
    <x v="0"/>
    <n v="2"/>
    <s v="More"/>
    <n v="480"/>
    <x v="0"/>
    <x v="0"/>
    <n v="0"/>
    <n v="83.888888888888886"/>
    <x v="0"/>
    <n v="151000"/>
    <n v="1800"/>
    <s v="no"/>
  </r>
  <r>
    <x v="832"/>
    <s v="Norm"/>
    <s v="Norm"/>
    <x v="0"/>
    <n v="7"/>
    <x v="0"/>
    <s v="2Story"/>
    <x v="0"/>
    <n v="75.988545402704759"/>
    <x v="0"/>
    <n v="6"/>
    <x v="1"/>
    <n v="2003"/>
    <n v="0"/>
    <m/>
    <n v="2003"/>
    <n v="0"/>
    <n v="941"/>
    <s v="no"/>
    <x v="0"/>
    <n v="941"/>
    <s v="no"/>
    <n v="888"/>
    <s v="no"/>
    <s v="2 Floors"/>
    <n v="1"/>
    <n v="1829"/>
    <x v="0"/>
    <x v="0"/>
    <n v="1"/>
    <n v="0"/>
    <n v="2"/>
    <n v="1"/>
    <n v="4"/>
    <x v="0"/>
    <n v="7"/>
    <x v="0"/>
    <s v="Gd"/>
    <x v="0"/>
    <n v="2"/>
    <s v="More"/>
    <n v="613"/>
    <x v="0"/>
    <x v="0"/>
    <n v="1"/>
    <n v="85.559566787003604"/>
    <x v="0"/>
    <n v="237000"/>
    <n v="2770"/>
    <s v="no"/>
  </r>
  <r>
    <x v="833"/>
    <s v="Norm"/>
    <s v="Norm"/>
    <x v="0"/>
    <n v="6"/>
    <x v="1"/>
    <s v="1Story"/>
    <x v="1"/>
    <n v="69.182127006168557"/>
    <x v="1"/>
    <n v="6"/>
    <x v="1"/>
    <n v="1964"/>
    <n v="0"/>
    <m/>
    <n v="1964"/>
    <n v="0"/>
    <n v="1516"/>
    <s v="no"/>
    <x v="1"/>
    <n v="1516"/>
    <s v="no"/>
    <n v="0"/>
    <s v="no"/>
    <s v="1 Floor"/>
    <n v="1"/>
    <n v="1516"/>
    <x v="0"/>
    <x v="0"/>
    <n v="0"/>
    <n v="0"/>
    <n v="1"/>
    <n v="1"/>
    <n v="2"/>
    <x v="1"/>
    <n v="6"/>
    <x v="0"/>
    <s v="TA"/>
    <x v="1"/>
    <n v="2"/>
    <s v="More"/>
    <n v="472"/>
    <x v="0"/>
    <x v="1"/>
    <n v="0"/>
    <n v="55.079155672823219"/>
    <x v="1"/>
    <n v="167000"/>
    <n v="3032"/>
    <s v="no"/>
  </r>
  <r>
    <x v="834"/>
    <s v="Norm"/>
    <s v="Norm"/>
    <x v="0"/>
    <n v="5"/>
    <x v="1"/>
    <s v="1Story"/>
    <x v="1"/>
    <n v="69.182127006168557"/>
    <x v="1"/>
    <n v="6"/>
    <x v="1"/>
    <n v="1961"/>
    <n v="0"/>
    <m/>
    <n v="1961"/>
    <n v="1"/>
    <n v="1144"/>
    <s v="no"/>
    <x v="1"/>
    <n v="1144"/>
    <s v="no"/>
    <n v="0"/>
    <s v="no"/>
    <s v="1 Floor"/>
    <n v="0"/>
    <n v="1144"/>
    <x v="0"/>
    <x v="1"/>
    <n v="1"/>
    <n v="0"/>
    <n v="1"/>
    <n v="0"/>
    <n v="2"/>
    <x v="1"/>
    <n v="6"/>
    <x v="0"/>
    <s v="TA"/>
    <x v="1"/>
    <n v="2"/>
    <s v="More"/>
    <n v="456"/>
    <x v="0"/>
    <x v="1"/>
    <n v="0"/>
    <n v="61.16695804195804"/>
    <x v="1"/>
    <n v="139950"/>
    <n v="2288"/>
    <s v="no"/>
  </r>
  <r>
    <x v="835"/>
    <s v="Norm"/>
    <s v="Norm"/>
    <x v="0"/>
    <n v="4"/>
    <x v="1"/>
    <s v="1Story"/>
    <x v="1"/>
    <n v="69.182127006168557"/>
    <x v="1"/>
    <n v="7"/>
    <x v="1"/>
    <n v="1950"/>
    <n v="1"/>
    <m/>
    <n v="1995"/>
    <n v="0"/>
    <n v="1067"/>
    <s v="no"/>
    <x v="1"/>
    <n v="1067"/>
    <s v="no"/>
    <n v="0"/>
    <s v="no"/>
    <s v="1 Floor"/>
    <n v="0"/>
    <n v="1067"/>
    <x v="0"/>
    <x v="1"/>
    <n v="0"/>
    <n v="0"/>
    <n v="2"/>
    <n v="0"/>
    <n v="2"/>
    <x v="1"/>
    <n v="4"/>
    <x v="1"/>
    <s v="Gd"/>
    <x v="0"/>
    <n v="2"/>
    <s v="More"/>
    <n v="436"/>
    <x v="0"/>
    <x v="1"/>
    <n v="0"/>
    <n v="59.981255857544518"/>
    <x v="1"/>
    <n v="128000"/>
    <n v="2134"/>
    <s v="no"/>
  </r>
  <r>
    <x v="836"/>
    <s v="Norm"/>
    <s v="Norm"/>
    <x v="0"/>
    <n v="5"/>
    <x v="1"/>
    <s v="1Story"/>
    <x v="1"/>
    <n v="69.182127006168557"/>
    <x v="1"/>
    <n v="6"/>
    <x v="1"/>
    <n v="1948"/>
    <n v="1"/>
    <m/>
    <n v="1973"/>
    <n v="0"/>
    <n v="1559"/>
    <s v="no"/>
    <x v="1"/>
    <n v="1559"/>
    <s v="no"/>
    <n v="0"/>
    <s v="no"/>
    <s v="1 Floor"/>
    <n v="1"/>
    <n v="1559"/>
    <x v="0"/>
    <x v="0"/>
    <n v="1"/>
    <n v="0"/>
    <n v="1"/>
    <n v="0"/>
    <n v="2"/>
    <x v="1"/>
    <n v="5"/>
    <x v="1"/>
    <s v="TA"/>
    <x v="1"/>
    <n v="2"/>
    <s v="More"/>
    <n v="812"/>
    <x v="0"/>
    <x v="0"/>
    <n v="0"/>
    <n v="49.230275817831945"/>
    <x v="1"/>
    <n v="153500"/>
    <n v="3118"/>
    <s v="no"/>
  </r>
  <r>
    <x v="837"/>
    <s v="Norm"/>
    <s v="Norm"/>
    <x v="4"/>
    <n v="6"/>
    <x v="1"/>
    <s v="2Story"/>
    <x v="0"/>
    <n v="75.988545402704759"/>
    <x v="0"/>
    <n v="5"/>
    <x v="0"/>
    <n v="1973"/>
    <n v="0"/>
    <m/>
    <n v="1973"/>
    <n v="0"/>
    <n v="483"/>
    <s v="no"/>
    <x v="0"/>
    <n v="483"/>
    <s v="no"/>
    <n v="504"/>
    <s v="no"/>
    <s v="2 Floors"/>
    <n v="0"/>
    <n v="987"/>
    <x v="0"/>
    <x v="1"/>
    <n v="1"/>
    <n v="0"/>
    <n v="1"/>
    <n v="1"/>
    <n v="3"/>
    <x v="0"/>
    <n v="5"/>
    <x v="1"/>
    <s v="TA"/>
    <x v="1"/>
    <n v="1"/>
    <s v="Less"/>
    <n v="264"/>
    <x v="0"/>
    <x v="1"/>
    <n v="0"/>
    <n v="68.027210884353735"/>
    <x v="1"/>
    <n v="100000"/>
    <n v="1470"/>
    <s v="no"/>
  </r>
  <r>
    <x v="838"/>
    <s v="Norm"/>
    <s v="Norm"/>
    <x v="0"/>
    <n v="5"/>
    <x v="1"/>
    <s v="1Story"/>
    <x v="1"/>
    <n v="69.182127006168557"/>
    <x v="1"/>
    <n v="6"/>
    <x v="1"/>
    <n v="1995"/>
    <n v="0"/>
    <m/>
    <n v="2006"/>
    <n v="0"/>
    <n v="1099"/>
    <s v="no"/>
    <x v="1"/>
    <n v="1099"/>
    <s v="no"/>
    <n v="0"/>
    <s v="no"/>
    <s v="1 Floor"/>
    <n v="1"/>
    <n v="1099"/>
    <x v="0"/>
    <x v="1"/>
    <n v="0"/>
    <n v="0"/>
    <n v="1"/>
    <n v="1"/>
    <n v="2"/>
    <x v="1"/>
    <n v="6"/>
    <x v="0"/>
    <s v="Gd"/>
    <x v="0"/>
    <n v="1"/>
    <s v="Less"/>
    <n v="352"/>
    <x v="0"/>
    <x v="1"/>
    <n v="0"/>
    <n v="65.514103730664246"/>
    <x v="1"/>
    <n v="144000"/>
    <n v="2198"/>
    <s v="no"/>
  </r>
  <r>
    <x v="839"/>
    <s v="Norm"/>
    <s v="Norm"/>
    <x v="0"/>
    <n v="5"/>
    <x v="1"/>
    <s v="1.5Fin"/>
    <x v="1"/>
    <n v="59.315963337771507"/>
    <x v="1"/>
    <n v="6"/>
    <x v="1"/>
    <n v="1946"/>
    <n v="1"/>
    <m/>
    <n v="1995"/>
    <n v="0"/>
    <n v="768"/>
    <s v="no"/>
    <x v="0"/>
    <n v="768"/>
    <s v="no"/>
    <n v="432"/>
    <s v="no"/>
    <s v="2 Floors"/>
    <n v="0"/>
    <n v="1200"/>
    <x v="0"/>
    <x v="1"/>
    <n v="0"/>
    <n v="0"/>
    <n v="1"/>
    <n v="0"/>
    <n v="1"/>
    <x v="1"/>
    <n v="6"/>
    <x v="0"/>
    <s v="TA"/>
    <x v="1"/>
    <n v="1"/>
    <s v="Less"/>
    <n v="240"/>
    <x v="0"/>
    <x v="1"/>
    <n v="0"/>
    <n v="66.310975609756099"/>
    <x v="1"/>
    <n v="130500"/>
    <n v="1968"/>
    <s v="no"/>
  </r>
  <r>
    <x v="840"/>
    <s v="Norm"/>
    <s v="Norm"/>
    <x v="0"/>
    <n v="6"/>
    <x v="1"/>
    <s v="2Story"/>
    <x v="0"/>
    <n v="75.988545402704759"/>
    <x v="0"/>
    <n v="8"/>
    <x v="1"/>
    <n v="1925"/>
    <n v="1"/>
    <m/>
    <n v="1950"/>
    <n v="1"/>
    <n v="672"/>
    <s v="no"/>
    <x v="0"/>
    <n v="810"/>
    <s v="no"/>
    <n v="672"/>
    <s v="no"/>
    <s v="2 Floors"/>
    <n v="1"/>
    <n v="1482"/>
    <x v="0"/>
    <x v="1"/>
    <n v="0"/>
    <n v="0"/>
    <n v="2"/>
    <n v="0"/>
    <n v="2"/>
    <x v="1"/>
    <n v="7"/>
    <x v="0"/>
    <s v="Fa"/>
    <x v="1"/>
    <n v="1"/>
    <s v="Less"/>
    <n v="400"/>
    <x v="0"/>
    <x v="1"/>
    <n v="0"/>
    <n v="64.995357474466104"/>
    <x v="1"/>
    <n v="140000"/>
    <n v="2154"/>
    <s v="no"/>
  </r>
  <r>
    <x v="841"/>
    <s v="Norm"/>
    <s v="Norm"/>
    <x v="0"/>
    <n v="5"/>
    <x v="1"/>
    <s v="2Story"/>
    <x v="0"/>
    <n v="75.988545402704759"/>
    <x v="0"/>
    <n v="8"/>
    <x v="1"/>
    <n v="1904"/>
    <n v="1"/>
    <m/>
    <n v="2002"/>
    <n v="0"/>
    <n v="650"/>
    <s v="no"/>
    <x v="0"/>
    <n v="958"/>
    <s v="no"/>
    <n v="581"/>
    <s v="no"/>
    <s v="2 Floors"/>
    <n v="1"/>
    <n v="1539"/>
    <x v="0"/>
    <x v="0"/>
    <n v="0"/>
    <n v="0"/>
    <n v="2"/>
    <n v="0"/>
    <n v="2"/>
    <x v="1"/>
    <n v="8"/>
    <x v="0"/>
    <s v="Gd"/>
    <x v="0"/>
    <n v="2"/>
    <s v="More"/>
    <n v="686"/>
    <x v="0"/>
    <x v="0"/>
    <n v="1"/>
    <n v="71.950662402923712"/>
    <x v="0"/>
    <n v="157500"/>
    <n v="2189"/>
    <s v="no"/>
  </r>
  <r>
    <x v="842"/>
    <s v="Norm"/>
    <s v="Norm"/>
    <x v="0"/>
    <n v="6"/>
    <x v="1"/>
    <s v="SLvl"/>
    <x v="2"/>
    <n v="74.693515888638117"/>
    <x v="0"/>
    <n v="7"/>
    <x v="1"/>
    <n v="1966"/>
    <n v="0"/>
    <m/>
    <n v="1966"/>
    <n v="0"/>
    <n v="1127"/>
    <s v="no"/>
    <x v="1"/>
    <n v="1165"/>
    <s v="no"/>
    <n v="0"/>
    <s v="no"/>
    <s v="1 Floor"/>
    <n v="0"/>
    <n v="1165"/>
    <x v="0"/>
    <x v="1"/>
    <n v="1"/>
    <n v="0"/>
    <n v="1"/>
    <n v="1"/>
    <n v="3"/>
    <x v="0"/>
    <n v="6"/>
    <x v="0"/>
    <s v="TA"/>
    <x v="1"/>
    <n v="2"/>
    <s v="More"/>
    <n v="490"/>
    <x v="0"/>
    <x v="0"/>
    <n v="0"/>
    <n v="76.308900523560212"/>
    <x v="0"/>
    <n v="174900"/>
    <n v="2292"/>
    <s v="no"/>
  </r>
  <r>
    <x v="843"/>
    <s v="Artery"/>
    <s v="Norm"/>
    <x v="2"/>
    <n v="5"/>
    <x v="1"/>
    <s v="1Story"/>
    <x v="1"/>
    <n v="69.182127006168557"/>
    <x v="1"/>
    <n v="4"/>
    <x v="0"/>
    <n v="1961"/>
    <n v="0"/>
    <m/>
    <n v="1961"/>
    <n v="1"/>
    <n v="1800"/>
    <s v="no"/>
    <x v="1"/>
    <n v="1800"/>
    <s v="no"/>
    <n v="0"/>
    <s v="no"/>
    <s v="1 Floor"/>
    <n v="0"/>
    <n v="1800"/>
    <x v="0"/>
    <x v="0"/>
    <n v="0"/>
    <n v="0"/>
    <n v="2"/>
    <n v="0"/>
    <n v="2"/>
    <x v="1"/>
    <n v="10"/>
    <x v="0"/>
    <s v="TA"/>
    <x v="1"/>
    <n v="0"/>
    <s v="Less"/>
    <n v="0"/>
    <x v="0"/>
    <x v="1"/>
    <n v="0"/>
    <n v="39.166666666666664"/>
    <x v="1"/>
    <n v="141000"/>
    <n v="3600"/>
    <s v="no"/>
  </r>
  <r>
    <x v="844"/>
    <s v="Artery"/>
    <s v="Norm"/>
    <x v="0"/>
    <n v="5"/>
    <x v="1"/>
    <s v="1.5Fin"/>
    <x v="1"/>
    <n v="59.315963337771507"/>
    <x v="1"/>
    <n v="8"/>
    <x v="1"/>
    <n v="1915"/>
    <n v="1"/>
    <m/>
    <n v="1950"/>
    <n v="1"/>
    <n v="876"/>
    <s v="no"/>
    <x v="0"/>
    <n v="876"/>
    <s v="no"/>
    <n v="540"/>
    <s v="no"/>
    <s v="2 Floors"/>
    <n v="1"/>
    <n v="1416"/>
    <x v="0"/>
    <x v="1"/>
    <n v="0"/>
    <n v="0"/>
    <n v="1"/>
    <n v="1"/>
    <n v="2"/>
    <x v="1"/>
    <n v="7"/>
    <x v="0"/>
    <s v="TA"/>
    <x v="1"/>
    <n v="3"/>
    <s v="More"/>
    <n v="720"/>
    <x v="0"/>
    <x v="0"/>
    <n v="1"/>
    <n v="67.146596858638745"/>
    <x v="1"/>
    <n v="153900"/>
    <n v="2292"/>
    <s v="no"/>
  </r>
  <r>
    <x v="845"/>
    <s v="RRAe"/>
    <s v="Norm"/>
    <x v="0"/>
    <n v="5"/>
    <x v="1"/>
    <s v="SFoyer"/>
    <x v="2"/>
    <n v="77.818957638420983"/>
    <x v="0"/>
    <n v="5"/>
    <x v="0"/>
    <n v="1975"/>
    <n v="0"/>
    <m/>
    <n v="1981"/>
    <n v="0"/>
    <n v="1390"/>
    <s v="no"/>
    <x v="1"/>
    <n v="1701"/>
    <s v="no"/>
    <n v="0"/>
    <s v="no"/>
    <s v="1 Floor"/>
    <n v="0"/>
    <n v="1701"/>
    <x v="0"/>
    <x v="0"/>
    <n v="1"/>
    <n v="0"/>
    <n v="2"/>
    <n v="0"/>
    <n v="3"/>
    <x v="0"/>
    <n v="6"/>
    <x v="0"/>
    <s v="TA"/>
    <x v="1"/>
    <n v="2"/>
    <s v="More"/>
    <n v="611"/>
    <x v="0"/>
    <x v="0"/>
    <n v="2"/>
    <n v="55.321902296991261"/>
    <x v="1"/>
    <n v="171000"/>
    <n v="3091"/>
    <s v="no"/>
  </r>
  <r>
    <x v="846"/>
    <s v="Norm"/>
    <s v="Norm"/>
    <x v="0"/>
    <n v="7"/>
    <x v="0"/>
    <s v="2Story"/>
    <x v="0"/>
    <n v="75.988545402704759"/>
    <x v="0"/>
    <n v="5"/>
    <x v="0"/>
    <n v="1993"/>
    <n v="0"/>
    <m/>
    <n v="1993"/>
    <n v="0"/>
    <n v="740"/>
    <s v="no"/>
    <x v="0"/>
    <n v="1006"/>
    <s v="no"/>
    <n v="769"/>
    <s v="no"/>
    <s v="2 Floors"/>
    <n v="0"/>
    <n v="1775"/>
    <x v="0"/>
    <x v="0"/>
    <n v="1"/>
    <n v="0"/>
    <n v="2"/>
    <n v="1"/>
    <n v="4"/>
    <x v="0"/>
    <n v="7"/>
    <x v="0"/>
    <s v="Gd"/>
    <x v="0"/>
    <n v="2"/>
    <s v="More"/>
    <n v="425"/>
    <x v="0"/>
    <x v="1"/>
    <n v="1"/>
    <n v="84.691848906560637"/>
    <x v="0"/>
    <n v="213000"/>
    <n v="2515"/>
    <s v="no"/>
  </r>
  <r>
    <x v="847"/>
    <s v="Norm"/>
    <s v="Norm"/>
    <x v="0"/>
    <n v="5"/>
    <x v="1"/>
    <s v="1Story"/>
    <x v="1"/>
    <n v="69.182127006168557"/>
    <x v="1"/>
    <n v="6"/>
    <x v="1"/>
    <n v="1972"/>
    <n v="0"/>
    <m/>
    <n v="1972"/>
    <n v="0"/>
    <n v="864"/>
    <s v="no"/>
    <x v="0"/>
    <n v="864"/>
    <s v="no"/>
    <n v="0"/>
    <s v="no"/>
    <s v="1 Floor"/>
    <n v="0"/>
    <n v="864"/>
    <x v="0"/>
    <x v="1"/>
    <n v="1"/>
    <n v="0"/>
    <n v="1"/>
    <n v="0"/>
    <n v="2"/>
    <x v="1"/>
    <n v="5"/>
    <x v="1"/>
    <s v="TA"/>
    <x v="1"/>
    <n v="1"/>
    <s v="Less"/>
    <n v="338"/>
    <x v="0"/>
    <x v="1"/>
    <n v="1"/>
    <n v="77.256944444444443"/>
    <x v="0"/>
    <n v="133500"/>
    <n v="1728"/>
    <s v="no"/>
  </r>
  <r>
    <x v="848"/>
    <s v="Norm"/>
    <s v="Norm"/>
    <x v="0"/>
    <n v="6"/>
    <x v="1"/>
    <s v="1.5Fin"/>
    <x v="1"/>
    <n v="59.315963337771507"/>
    <x v="1"/>
    <n v="8"/>
    <x v="1"/>
    <n v="1908"/>
    <n v="1"/>
    <m/>
    <n v="1997"/>
    <n v="0"/>
    <n v="907"/>
    <s v="no"/>
    <x v="0"/>
    <n v="1307"/>
    <s v="no"/>
    <n v="1051"/>
    <s v="no"/>
    <s v="2 Floors"/>
    <n v="0"/>
    <n v="2358"/>
    <x v="0"/>
    <x v="0"/>
    <n v="0"/>
    <n v="0"/>
    <n v="3"/>
    <n v="0"/>
    <n v="3"/>
    <x v="0"/>
    <n v="10"/>
    <x v="0"/>
    <s v="TA"/>
    <x v="1"/>
    <n v="2"/>
    <s v="More"/>
    <n v="360"/>
    <x v="0"/>
    <x v="1"/>
    <n v="1"/>
    <n v="73.506891271056659"/>
    <x v="0"/>
    <n v="240000"/>
    <n v="3265"/>
    <s v="no"/>
  </r>
  <r>
    <x v="849"/>
    <s v="Feedr"/>
    <s v="Norm"/>
    <x v="0"/>
    <n v="6"/>
    <x v="1"/>
    <s v="SLvl"/>
    <x v="2"/>
    <n v="74.693515888638117"/>
    <x v="0"/>
    <n v="7"/>
    <x v="1"/>
    <n v="1976"/>
    <n v="0"/>
    <m/>
    <n v="1994"/>
    <n v="0"/>
    <n v="528"/>
    <s v="no"/>
    <x v="0"/>
    <n v="1094"/>
    <s v="no"/>
    <n v="761"/>
    <s v="no"/>
    <s v="2 Floors"/>
    <n v="1"/>
    <n v="1855"/>
    <x v="0"/>
    <x v="0"/>
    <n v="0"/>
    <n v="0"/>
    <n v="2"/>
    <n v="1"/>
    <n v="3"/>
    <x v="0"/>
    <n v="7"/>
    <x v="0"/>
    <s v="TA"/>
    <x v="1"/>
    <n v="2"/>
    <s v="More"/>
    <n v="512"/>
    <x v="0"/>
    <x v="0"/>
    <n v="1"/>
    <n v="78.472513638271082"/>
    <x v="0"/>
    <n v="187000"/>
    <n v="2383"/>
    <s v="no"/>
  </r>
  <r>
    <x v="850"/>
    <s v="Norm"/>
    <s v="Norm"/>
    <x v="3"/>
    <n v="6"/>
    <x v="1"/>
    <s v="1Story"/>
    <x v="1"/>
    <n v="69.182127006168557"/>
    <x v="1"/>
    <n v="5"/>
    <x v="0"/>
    <n v="2003"/>
    <n v="0"/>
    <m/>
    <n v="2003"/>
    <n v="0"/>
    <n v="848"/>
    <s v="no"/>
    <x v="0"/>
    <n v="848"/>
    <s v="no"/>
    <n v="0"/>
    <s v="no"/>
    <s v="1 Floor"/>
    <n v="0"/>
    <n v="848"/>
    <x v="0"/>
    <x v="1"/>
    <n v="1"/>
    <n v="0"/>
    <n v="1"/>
    <n v="0"/>
    <n v="2"/>
    <x v="1"/>
    <n v="3"/>
    <x v="1"/>
    <s v="Gd"/>
    <x v="0"/>
    <n v="2"/>
    <s v="More"/>
    <n v="420"/>
    <x v="0"/>
    <x v="1"/>
    <n v="0"/>
    <n v="77.535377358490564"/>
    <x v="0"/>
    <n v="131500"/>
    <n v="1696"/>
    <s v="no"/>
  </r>
  <r>
    <x v="851"/>
    <s v="Norm"/>
    <s v="Norm"/>
    <x v="3"/>
    <n v="8"/>
    <x v="0"/>
    <s v="1Story"/>
    <x v="1"/>
    <n v="69.182127006168557"/>
    <x v="1"/>
    <n v="5"/>
    <x v="0"/>
    <n v="2003"/>
    <n v="0"/>
    <m/>
    <n v="2003"/>
    <n v="0"/>
    <n v="1273"/>
    <s v="no"/>
    <x v="1"/>
    <n v="1456"/>
    <s v="no"/>
    <n v="0"/>
    <s v="no"/>
    <s v="1 Floor"/>
    <n v="1"/>
    <n v="1456"/>
    <x v="0"/>
    <x v="1"/>
    <n v="0"/>
    <n v="0"/>
    <n v="2"/>
    <n v="0"/>
    <n v="2"/>
    <x v="1"/>
    <n v="7"/>
    <x v="0"/>
    <s v="Gd"/>
    <x v="0"/>
    <n v="2"/>
    <s v="More"/>
    <n v="400"/>
    <x v="0"/>
    <x v="1"/>
    <n v="1"/>
    <n v="78.783437156467571"/>
    <x v="0"/>
    <n v="215000"/>
    <n v="2729"/>
    <s v="no"/>
  </r>
  <r>
    <x v="852"/>
    <s v="Norm"/>
    <s v="Norm"/>
    <x v="0"/>
    <n v="7"/>
    <x v="0"/>
    <s v="2.5Unf"/>
    <x v="0"/>
    <n v="59.660197117901056"/>
    <x v="1"/>
    <n v="5"/>
    <x v="0"/>
    <n v="1941"/>
    <n v="1"/>
    <m/>
    <n v="1950"/>
    <n v="1"/>
    <n v="918"/>
    <s v="no"/>
    <x v="0"/>
    <n v="918"/>
    <s v="no"/>
    <n v="728"/>
    <s v="no"/>
    <s v="2 Floors"/>
    <n v="1"/>
    <n v="1646"/>
    <x v="0"/>
    <x v="0"/>
    <n v="0"/>
    <n v="0"/>
    <n v="2"/>
    <n v="0"/>
    <n v="2"/>
    <x v="1"/>
    <n v="7"/>
    <x v="0"/>
    <s v="TA"/>
    <x v="1"/>
    <n v="1"/>
    <s v="Less"/>
    <n v="240"/>
    <x v="0"/>
    <x v="1"/>
    <n v="2"/>
    <n v="63.962558502340094"/>
    <x v="1"/>
    <n v="164000"/>
    <n v="2564"/>
    <s v="no"/>
  </r>
  <r>
    <x v="853"/>
    <s v="Norm"/>
    <s v="Norm"/>
    <x v="0"/>
    <n v="6"/>
    <x v="1"/>
    <s v="SLvl"/>
    <x v="2"/>
    <n v="74.693515888638117"/>
    <x v="0"/>
    <n v="6"/>
    <x v="1"/>
    <n v="1964"/>
    <n v="0"/>
    <m/>
    <n v="1964"/>
    <n v="0"/>
    <n v="1127"/>
    <s v="no"/>
    <x v="1"/>
    <n v="1445"/>
    <s v="no"/>
    <n v="0"/>
    <s v="no"/>
    <s v="1 Floor"/>
    <n v="0"/>
    <n v="1445"/>
    <x v="0"/>
    <x v="1"/>
    <n v="0"/>
    <n v="0"/>
    <n v="1"/>
    <n v="1"/>
    <n v="2"/>
    <x v="1"/>
    <n v="7"/>
    <x v="0"/>
    <s v="TA"/>
    <x v="1"/>
    <n v="2"/>
    <s v="More"/>
    <n v="645"/>
    <x v="0"/>
    <x v="0"/>
    <n v="1"/>
    <n v="61.430793157076202"/>
    <x v="1"/>
    <n v="158000"/>
    <n v="2572"/>
    <s v="no"/>
  </r>
  <r>
    <x v="854"/>
    <s v="Norm"/>
    <s v="Norm"/>
    <x v="0"/>
    <n v="5"/>
    <x v="1"/>
    <s v="1Story"/>
    <x v="1"/>
    <n v="69.182127006168557"/>
    <x v="1"/>
    <n v="4"/>
    <x v="0"/>
    <n v="1955"/>
    <n v="0"/>
    <m/>
    <n v="1974"/>
    <n v="0"/>
    <n v="1763"/>
    <s v="no"/>
    <x v="1"/>
    <n v="1779"/>
    <s v="no"/>
    <n v="0"/>
    <s v="no"/>
    <s v="1 Floor"/>
    <n v="0"/>
    <n v="1779"/>
    <x v="0"/>
    <x v="0"/>
    <n v="1"/>
    <n v="0"/>
    <n v="1"/>
    <n v="1"/>
    <n v="3"/>
    <x v="0"/>
    <n v="6"/>
    <x v="0"/>
    <s v="TA"/>
    <x v="1"/>
    <n v="2"/>
    <s v="More"/>
    <n v="454"/>
    <x v="0"/>
    <x v="1"/>
    <n v="1"/>
    <n v="47.995482778091471"/>
    <x v="1"/>
    <n v="170000"/>
    <n v="3542"/>
    <s v="no"/>
  </r>
  <r>
    <x v="855"/>
    <s v="Norm"/>
    <s v="Norm"/>
    <x v="0"/>
    <n v="5"/>
    <x v="1"/>
    <s v="1Story"/>
    <x v="1"/>
    <n v="69.182127006168557"/>
    <x v="1"/>
    <n v="8"/>
    <x v="1"/>
    <n v="1962"/>
    <n v="0"/>
    <m/>
    <n v="2010"/>
    <n v="0"/>
    <n v="1040"/>
    <s v="no"/>
    <x v="0"/>
    <n v="1040"/>
    <s v="no"/>
    <n v="0"/>
    <s v="no"/>
    <s v="1 Floor"/>
    <n v="0"/>
    <n v="1040"/>
    <x v="0"/>
    <x v="1"/>
    <n v="1"/>
    <n v="0"/>
    <n v="1"/>
    <n v="1"/>
    <n v="3"/>
    <x v="0"/>
    <n v="6"/>
    <x v="0"/>
    <s v="TA"/>
    <x v="1"/>
    <n v="1"/>
    <s v="Less"/>
    <n v="260"/>
    <x v="0"/>
    <x v="1"/>
    <n v="0"/>
    <n v="61.057692307692307"/>
    <x v="1"/>
    <n v="127000"/>
    <n v="2080"/>
    <s v="no"/>
  </r>
  <r>
    <x v="856"/>
    <s v="Norm"/>
    <s v="Norm"/>
    <x v="0"/>
    <n v="6"/>
    <x v="1"/>
    <s v="SLvl"/>
    <x v="2"/>
    <n v="74.693515888638117"/>
    <x v="0"/>
    <n v="6"/>
    <x v="1"/>
    <n v="1978"/>
    <n v="0"/>
    <m/>
    <n v="1978"/>
    <n v="0"/>
    <n v="940"/>
    <s v="no"/>
    <x v="0"/>
    <n v="1026"/>
    <s v="no"/>
    <n v="0"/>
    <s v="no"/>
    <s v="1 Floor"/>
    <n v="0"/>
    <n v="1026"/>
    <x v="0"/>
    <x v="1"/>
    <n v="1"/>
    <n v="0"/>
    <n v="1"/>
    <n v="0"/>
    <n v="2"/>
    <x v="1"/>
    <n v="5"/>
    <x v="1"/>
    <s v="TA"/>
    <x v="1"/>
    <n v="2"/>
    <s v="More"/>
    <n v="576"/>
    <x v="0"/>
    <x v="0"/>
    <n v="0"/>
    <n v="74.771108850457779"/>
    <x v="0"/>
    <n v="147000"/>
    <n v="1966"/>
    <s v="no"/>
  </r>
  <r>
    <x v="857"/>
    <s v="Norm"/>
    <s v="Norm"/>
    <x v="0"/>
    <n v="6"/>
    <x v="1"/>
    <s v="2Story"/>
    <x v="0"/>
    <n v="75.988545402704759"/>
    <x v="0"/>
    <n v="5"/>
    <x v="0"/>
    <n v="1994"/>
    <n v="0"/>
    <m/>
    <n v="1995"/>
    <n v="0"/>
    <n v="702"/>
    <s v="no"/>
    <x v="0"/>
    <n v="702"/>
    <s v="no"/>
    <n v="779"/>
    <s v="no"/>
    <s v="2 Floors"/>
    <n v="0"/>
    <n v="1481"/>
    <x v="0"/>
    <x v="1"/>
    <n v="0"/>
    <n v="0"/>
    <n v="2"/>
    <n v="1"/>
    <n v="3"/>
    <x v="0"/>
    <n v="6"/>
    <x v="0"/>
    <s v="TA"/>
    <x v="1"/>
    <n v="2"/>
    <s v="More"/>
    <n v="343"/>
    <x v="0"/>
    <x v="1"/>
    <n v="1"/>
    <n v="79.706825469537335"/>
    <x v="0"/>
    <n v="174000"/>
    <n v="2183"/>
    <s v="no"/>
  </r>
  <r>
    <x v="858"/>
    <s v="Norm"/>
    <s v="Norm"/>
    <x v="0"/>
    <n v="7"/>
    <x v="0"/>
    <s v="1Story"/>
    <x v="1"/>
    <n v="69.182127006168557"/>
    <x v="1"/>
    <n v="5"/>
    <x v="0"/>
    <n v="1976"/>
    <n v="0"/>
    <m/>
    <n v="1976"/>
    <n v="0"/>
    <n v="1090"/>
    <s v="no"/>
    <x v="1"/>
    <n v="1370"/>
    <s v="no"/>
    <n v="0"/>
    <s v="no"/>
    <s v="1 Floor"/>
    <n v="0"/>
    <n v="1370"/>
    <x v="0"/>
    <x v="1"/>
    <n v="0"/>
    <n v="0"/>
    <n v="2"/>
    <n v="0"/>
    <n v="2"/>
    <x v="1"/>
    <n v="6"/>
    <x v="0"/>
    <s v="TA"/>
    <x v="1"/>
    <n v="2"/>
    <s v="More"/>
    <n v="479"/>
    <x v="0"/>
    <x v="0"/>
    <n v="1"/>
    <n v="61.788617886178862"/>
    <x v="1"/>
    <n v="152000"/>
    <n v="2460"/>
    <s v="no"/>
  </r>
  <r>
    <x v="859"/>
    <s v="PosA"/>
    <s v="Norm"/>
    <x v="0"/>
    <n v="6"/>
    <x v="1"/>
    <s v="2Story"/>
    <x v="0"/>
    <n v="75.988545402704759"/>
    <x v="0"/>
    <n v="7"/>
    <x v="1"/>
    <n v="1968"/>
    <n v="0"/>
    <m/>
    <n v="1984"/>
    <n v="0"/>
    <n v="1054"/>
    <s v="no"/>
    <x v="0"/>
    <n v="1512"/>
    <s v="no"/>
    <n v="1142"/>
    <s v="no"/>
    <s v="2 Floors"/>
    <n v="0"/>
    <n v="2654"/>
    <x v="0"/>
    <x v="0"/>
    <n v="1"/>
    <n v="0"/>
    <n v="2"/>
    <n v="1"/>
    <n v="4"/>
    <x v="0"/>
    <n v="9"/>
    <x v="0"/>
    <s v="Gd"/>
    <x v="0"/>
    <n v="2"/>
    <s v="More"/>
    <n v="619"/>
    <x v="0"/>
    <x v="0"/>
    <n v="1"/>
    <n v="67.4217907227616"/>
    <x v="1"/>
    <n v="250000"/>
    <n v="3708"/>
    <s v="no"/>
  </r>
  <r>
    <x v="860"/>
    <s v="Norm"/>
    <s v="Norm"/>
    <x v="0"/>
    <n v="7"/>
    <x v="0"/>
    <s v="1.5Fin"/>
    <x v="1"/>
    <n v="59.315963337771507"/>
    <x v="1"/>
    <n v="8"/>
    <x v="1"/>
    <n v="1918"/>
    <n v="1"/>
    <m/>
    <n v="1998"/>
    <n v="0"/>
    <n v="912"/>
    <s v="no"/>
    <x v="0"/>
    <n v="912"/>
    <s v="no"/>
    <n v="514"/>
    <s v="no"/>
    <s v="2 Floors"/>
    <n v="1"/>
    <n v="1426"/>
    <x v="0"/>
    <x v="1"/>
    <n v="0"/>
    <n v="0"/>
    <n v="1"/>
    <n v="1"/>
    <n v="2"/>
    <x v="1"/>
    <n v="7"/>
    <x v="0"/>
    <s v="Gd"/>
    <x v="0"/>
    <n v="1"/>
    <s v="Less"/>
    <n v="216"/>
    <x v="0"/>
    <x v="1"/>
    <n v="1"/>
    <n v="81.24465355004277"/>
    <x v="0"/>
    <n v="189950"/>
    <n v="2338"/>
    <s v="no"/>
  </r>
  <r>
    <x v="861"/>
    <s v="Norm"/>
    <s v="Norm"/>
    <x v="1"/>
    <n v="5"/>
    <x v="1"/>
    <s v="1Story"/>
    <x v="1"/>
    <n v="69.182127006168557"/>
    <x v="1"/>
    <n v="4"/>
    <x v="0"/>
    <n v="1965"/>
    <n v="0"/>
    <m/>
    <n v="1965"/>
    <n v="0"/>
    <n v="1039"/>
    <s v="no"/>
    <x v="0"/>
    <n v="1039"/>
    <s v="no"/>
    <n v="0"/>
    <s v="no"/>
    <s v="1 Floor"/>
    <n v="1"/>
    <n v="1039"/>
    <x v="0"/>
    <x v="1"/>
    <n v="1"/>
    <n v="0"/>
    <n v="1"/>
    <n v="1"/>
    <n v="3"/>
    <x v="0"/>
    <n v="6"/>
    <x v="0"/>
    <s v="TA"/>
    <x v="1"/>
    <n v="2"/>
    <s v="More"/>
    <n v="504"/>
    <x v="0"/>
    <x v="0"/>
    <n v="0"/>
    <n v="63.282001924927812"/>
    <x v="1"/>
    <n v="131500"/>
    <n v="2078"/>
    <s v="no"/>
  </r>
  <r>
    <x v="862"/>
    <s v="Norm"/>
    <s v="Norm"/>
    <x v="0"/>
    <n v="6"/>
    <x v="1"/>
    <s v="1Story"/>
    <x v="1"/>
    <n v="69.182127006168557"/>
    <x v="1"/>
    <n v="5"/>
    <x v="0"/>
    <n v="1984"/>
    <n v="0"/>
    <m/>
    <n v="1985"/>
    <n v="0"/>
    <n v="1040"/>
    <s v="no"/>
    <x v="0"/>
    <n v="1097"/>
    <s v="no"/>
    <n v="0"/>
    <s v="no"/>
    <s v="1 Floor"/>
    <n v="0"/>
    <n v="1097"/>
    <x v="0"/>
    <x v="1"/>
    <n v="0"/>
    <n v="0"/>
    <n v="2"/>
    <n v="0"/>
    <n v="2"/>
    <x v="1"/>
    <n v="6"/>
    <x v="0"/>
    <s v="TA"/>
    <x v="1"/>
    <n v="2"/>
    <s v="More"/>
    <n v="480"/>
    <x v="0"/>
    <x v="0"/>
    <n v="0"/>
    <n v="71.127749181094998"/>
    <x v="0"/>
    <n v="152000"/>
    <n v="2137"/>
    <s v="no"/>
  </r>
  <r>
    <x v="863"/>
    <s v="Norm"/>
    <s v="Norm"/>
    <x v="0"/>
    <n v="5"/>
    <x v="1"/>
    <s v="1Story"/>
    <x v="1"/>
    <n v="69.182127006168557"/>
    <x v="1"/>
    <n v="5"/>
    <x v="0"/>
    <n v="1959"/>
    <n v="0"/>
    <m/>
    <n v="1959"/>
    <n v="1"/>
    <n v="1148"/>
    <s v="no"/>
    <x v="1"/>
    <n v="1148"/>
    <s v="no"/>
    <n v="0"/>
    <s v="no"/>
    <s v="1 Floor"/>
    <n v="1"/>
    <n v="1148"/>
    <x v="0"/>
    <x v="1"/>
    <n v="1"/>
    <n v="0"/>
    <n v="1"/>
    <n v="0"/>
    <n v="2"/>
    <x v="1"/>
    <n v="6"/>
    <x v="0"/>
    <s v="TA"/>
    <x v="1"/>
    <n v="1"/>
    <s v="Less"/>
    <n v="672"/>
    <x v="0"/>
    <x v="0"/>
    <n v="0"/>
    <n v="57.70905923344948"/>
    <x v="1"/>
    <n v="132500"/>
    <n v="2296"/>
    <s v="no"/>
  </r>
  <r>
    <x v="864"/>
    <s v="Norm"/>
    <s v="Norm"/>
    <x v="0"/>
    <n v="7"/>
    <x v="0"/>
    <s v="1Story"/>
    <x v="1"/>
    <n v="69.182127006168557"/>
    <x v="1"/>
    <n v="5"/>
    <x v="0"/>
    <n v="2007"/>
    <n v="0"/>
    <m/>
    <n v="2008"/>
    <n v="0"/>
    <n v="1372"/>
    <s v="no"/>
    <x v="1"/>
    <n v="1372"/>
    <s v="no"/>
    <n v="0"/>
    <s v="no"/>
    <s v="1 Floor"/>
    <n v="0"/>
    <n v="1372"/>
    <x v="0"/>
    <x v="1"/>
    <n v="0"/>
    <n v="0"/>
    <n v="2"/>
    <n v="0"/>
    <n v="2"/>
    <x v="1"/>
    <n v="6"/>
    <x v="0"/>
    <s v="Gd"/>
    <x v="0"/>
    <n v="2"/>
    <s v="More"/>
    <n v="529"/>
    <x v="0"/>
    <x v="0"/>
    <n v="0"/>
    <n v="91.319241982507293"/>
    <x v="0"/>
    <n v="250580"/>
    <n v="2744"/>
    <s v="no"/>
  </r>
  <r>
    <x v="865"/>
    <s v="Norm"/>
    <s v="Norm"/>
    <x v="0"/>
    <n v="5"/>
    <x v="1"/>
    <s v="1Story"/>
    <x v="1"/>
    <n v="69.182127006168557"/>
    <x v="1"/>
    <n v="6"/>
    <x v="1"/>
    <n v="1970"/>
    <n v="0"/>
    <m/>
    <n v="1970"/>
    <n v="0"/>
    <n v="1002"/>
    <s v="no"/>
    <x v="0"/>
    <n v="1002"/>
    <s v="no"/>
    <n v="0"/>
    <s v="no"/>
    <s v="1 Floor"/>
    <n v="0"/>
    <n v="1002"/>
    <x v="0"/>
    <x v="1"/>
    <n v="1"/>
    <n v="0"/>
    <n v="1"/>
    <n v="0"/>
    <n v="2"/>
    <x v="1"/>
    <n v="5"/>
    <x v="1"/>
    <s v="TA"/>
    <x v="1"/>
    <n v="2"/>
    <s v="More"/>
    <n v="902"/>
    <x v="0"/>
    <x v="0"/>
    <n v="0"/>
    <n v="74.101796407185631"/>
    <x v="0"/>
    <n v="148500"/>
    <n v="2004"/>
    <s v="no"/>
  </r>
  <r>
    <x v="866"/>
    <s v="Norm"/>
    <s v="Norm"/>
    <x v="0"/>
    <n v="8"/>
    <x v="0"/>
    <s v="1Story"/>
    <x v="1"/>
    <n v="69.182127006168557"/>
    <x v="1"/>
    <n v="5"/>
    <x v="0"/>
    <n v="2006"/>
    <n v="0"/>
    <m/>
    <n v="2007"/>
    <n v="0"/>
    <n v="1638"/>
    <s v="no"/>
    <x v="1"/>
    <n v="1646"/>
    <s v="no"/>
    <n v="0"/>
    <s v="no"/>
    <s v="1 Floor"/>
    <n v="1"/>
    <n v="1646"/>
    <x v="0"/>
    <x v="0"/>
    <n v="0"/>
    <n v="0"/>
    <n v="2"/>
    <n v="0"/>
    <n v="2"/>
    <x v="1"/>
    <n v="6"/>
    <x v="0"/>
    <s v="Gd"/>
    <x v="0"/>
    <n v="3"/>
    <s v="More"/>
    <n v="870"/>
    <x v="0"/>
    <x v="0"/>
    <n v="1"/>
    <n v="75.79171741778319"/>
    <x v="0"/>
    <n v="248900"/>
    <n v="3284"/>
    <s v="no"/>
  </r>
  <r>
    <x v="867"/>
    <s v="Feedr"/>
    <s v="Norm"/>
    <x v="0"/>
    <n v="4"/>
    <x v="1"/>
    <s v="1Story"/>
    <x v="1"/>
    <n v="69.182127006168557"/>
    <x v="1"/>
    <n v="5"/>
    <x v="0"/>
    <n v="1961"/>
    <n v="0"/>
    <m/>
    <n v="1961"/>
    <n v="1"/>
    <n v="1040"/>
    <s v="no"/>
    <x v="0"/>
    <n v="1120"/>
    <s v="no"/>
    <n v="0"/>
    <s v="no"/>
    <s v="1 Floor"/>
    <n v="1"/>
    <n v="1120"/>
    <x v="0"/>
    <x v="1"/>
    <n v="1"/>
    <n v="0"/>
    <n v="1"/>
    <n v="1"/>
    <n v="3"/>
    <x v="0"/>
    <n v="5"/>
    <x v="1"/>
    <s v="Fa"/>
    <x v="1"/>
    <n v="2"/>
    <s v="More"/>
    <n v="544"/>
    <x v="0"/>
    <x v="0"/>
    <n v="0"/>
    <n v="59.722222222222221"/>
    <x v="1"/>
    <n v="129000"/>
    <n v="2160"/>
    <s v="no"/>
  </r>
  <r>
    <x v="868"/>
    <s v="Feedr"/>
    <s v="Norm"/>
    <x v="0"/>
    <n v="5"/>
    <x v="1"/>
    <s v="2Story"/>
    <x v="0"/>
    <n v="75.988545402704759"/>
    <x v="0"/>
    <n v="6"/>
    <x v="1"/>
    <n v="1948"/>
    <n v="1"/>
    <m/>
    <n v="1950"/>
    <n v="1"/>
    <n v="0"/>
    <s v="yes"/>
    <x v="0"/>
    <n v="1547"/>
    <s v="no"/>
    <n v="720"/>
    <s v="no"/>
    <s v="2 Floors"/>
    <n v="0"/>
    <n v="2320"/>
    <x v="0"/>
    <x v="0"/>
    <n v="0"/>
    <n v="0"/>
    <n v="2"/>
    <n v="0"/>
    <n v="2"/>
    <x v="1"/>
    <n v="7"/>
    <x v="0"/>
    <s v="TA"/>
    <x v="1"/>
    <n v="2"/>
    <s v="More"/>
    <n v="672"/>
    <x v="0"/>
    <x v="0"/>
    <n v="1"/>
    <n v="72.84482758620689"/>
    <x v="0"/>
    <n v="169000"/>
    <n v="2320"/>
    <s v="no"/>
  </r>
  <r>
    <x v="869"/>
    <s v="Norm"/>
    <s v="Norm"/>
    <x v="0"/>
    <n v="7"/>
    <x v="0"/>
    <s v="2Story"/>
    <x v="0"/>
    <n v="75.988545402704759"/>
    <x v="0"/>
    <n v="5"/>
    <x v="0"/>
    <n v="1993"/>
    <n v="0"/>
    <m/>
    <n v="1994"/>
    <n v="0"/>
    <n v="1050"/>
    <s v="no"/>
    <x v="0"/>
    <n v="1062"/>
    <s v="no"/>
    <n v="887"/>
    <s v="no"/>
    <s v="2 Floors"/>
    <n v="1"/>
    <n v="1949"/>
    <x v="0"/>
    <x v="0"/>
    <n v="1"/>
    <n v="0"/>
    <n v="2"/>
    <n v="1"/>
    <n v="4"/>
    <x v="0"/>
    <n v="8"/>
    <x v="0"/>
    <s v="Gd"/>
    <x v="0"/>
    <n v="2"/>
    <s v="More"/>
    <n v="574"/>
    <x v="0"/>
    <x v="0"/>
    <n v="1"/>
    <n v="78.692897632544188"/>
    <x v="0"/>
    <n v="236000"/>
    <n v="2999"/>
    <s v="no"/>
  </r>
  <r>
    <x v="870"/>
    <s v="PosN"/>
    <s v="Norm"/>
    <x v="0"/>
    <n v="5"/>
    <x v="1"/>
    <s v="1Story"/>
    <x v="1"/>
    <n v="69.182127006168557"/>
    <x v="1"/>
    <n v="5"/>
    <x v="0"/>
    <n v="1962"/>
    <n v="0"/>
    <m/>
    <n v="1962"/>
    <n v="0"/>
    <n v="894"/>
    <s v="no"/>
    <x v="0"/>
    <n v="894"/>
    <s v="no"/>
    <n v="0"/>
    <s v="no"/>
    <s v="1 Floor"/>
    <n v="0"/>
    <n v="894"/>
    <x v="0"/>
    <x v="1"/>
    <n v="0"/>
    <n v="0"/>
    <n v="1"/>
    <n v="0"/>
    <n v="1"/>
    <x v="1"/>
    <n v="5"/>
    <x v="1"/>
    <s v="TA"/>
    <x v="1"/>
    <n v="1"/>
    <s v="Less"/>
    <n v="308"/>
    <x v="0"/>
    <x v="1"/>
    <n v="0"/>
    <n v="61.241610738255034"/>
    <x v="1"/>
    <n v="109500"/>
    <n v="1788"/>
    <s v="no"/>
  </r>
  <r>
    <x v="871"/>
    <s v="Norm"/>
    <s v="Norm"/>
    <x v="0"/>
    <n v="6"/>
    <x v="1"/>
    <s v="2Story"/>
    <x v="0"/>
    <n v="75.988545402704759"/>
    <x v="0"/>
    <n v="5"/>
    <x v="0"/>
    <n v="1998"/>
    <n v="0"/>
    <m/>
    <n v="1998"/>
    <n v="0"/>
    <n v="804"/>
    <s v="no"/>
    <x v="0"/>
    <n v="804"/>
    <s v="no"/>
    <n v="878"/>
    <s v="no"/>
    <s v="2 Floors"/>
    <n v="0"/>
    <n v="1682"/>
    <x v="0"/>
    <x v="0"/>
    <n v="0"/>
    <n v="0"/>
    <n v="2"/>
    <n v="1"/>
    <n v="3"/>
    <x v="0"/>
    <n v="7"/>
    <x v="0"/>
    <s v="Gd"/>
    <x v="0"/>
    <n v="2"/>
    <s v="More"/>
    <n v="523"/>
    <x v="0"/>
    <x v="0"/>
    <n v="0"/>
    <n v="80.651649235720029"/>
    <x v="0"/>
    <n v="200500"/>
    <n v="2486"/>
    <s v="no"/>
  </r>
  <r>
    <x v="872"/>
    <s v="Norm"/>
    <s v="Norm"/>
    <x v="0"/>
    <n v="5"/>
    <x v="1"/>
    <s v="1Story"/>
    <x v="1"/>
    <n v="69.182127006168557"/>
    <x v="1"/>
    <n v="7"/>
    <x v="1"/>
    <n v="1953"/>
    <n v="1"/>
    <m/>
    <n v="1996"/>
    <n v="0"/>
    <n v="105"/>
    <s v="no"/>
    <x v="0"/>
    <n v="910"/>
    <s v="no"/>
    <n v="0"/>
    <s v="no"/>
    <s v="1 Floor"/>
    <n v="0"/>
    <n v="910"/>
    <x v="0"/>
    <x v="1"/>
    <n v="0"/>
    <n v="0"/>
    <n v="1"/>
    <n v="0"/>
    <n v="1"/>
    <x v="1"/>
    <n v="5"/>
    <x v="1"/>
    <s v="Gd"/>
    <x v="0"/>
    <n v="2"/>
    <s v="More"/>
    <n v="414"/>
    <x v="0"/>
    <x v="1"/>
    <n v="0"/>
    <n v="114.28571428571429"/>
    <x v="0"/>
    <n v="116000"/>
    <n v="1015"/>
    <s v="no"/>
  </r>
  <r>
    <x v="873"/>
    <s v="Norm"/>
    <s v="Norm"/>
    <x v="0"/>
    <n v="5"/>
    <x v="1"/>
    <s v="1Story"/>
    <x v="1"/>
    <n v="69.182127006168557"/>
    <x v="1"/>
    <n v="7"/>
    <x v="1"/>
    <n v="1949"/>
    <n v="1"/>
    <m/>
    <n v="1950"/>
    <n v="1"/>
    <n v="832"/>
    <s v="no"/>
    <x v="0"/>
    <n v="1036"/>
    <s v="no"/>
    <n v="0"/>
    <s v="no"/>
    <s v="1 Floor"/>
    <n v="1"/>
    <n v="1268"/>
    <x v="0"/>
    <x v="1"/>
    <n v="0"/>
    <n v="0"/>
    <n v="1"/>
    <n v="0"/>
    <n v="1"/>
    <x v="1"/>
    <n v="6"/>
    <x v="0"/>
    <s v="TA"/>
    <x v="1"/>
    <n v="1"/>
    <s v="Less"/>
    <n v="288"/>
    <x v="0"/>
    <x v="1"/>
    <n v="1"/>
    <n v="63.333333333333336"/>
    <x v="1"/>
    <n v="133000"/>
    <n v="2100"/>
    <s v="no"/>
  </r>
  <r>
    <x v="874"/>
    <s v="Artery"/>
    <s v="Norm"/>
    <x v="0"/>
    <n v="5"/>
    <x v="1"/>
    <s v="1.5Fin"/>
    <x v="1"/>
    <n v="59.315963337771507"/>
    <x v="1"/>
    <n v="6"/>
    <x v="1"/>
    <n v="1941"/>
    <n v="1"/>
    <m/>
    <n v="1950"/>
    <n v="1"/>
    <n v="676"/>
    <s v="no"/>
    <x v="0"/>
    <n v="676"/>
    <s v="no"/>
    <n v="455"/>
    <s v="no"/>
    <s v="2 Floors"/>
    <n v="1"/>
    <n v="1131"/>
    <x v="0"/>
    <x v="1"/>
    <n v="0"/>
    <n v="0"/>
    <n v="1"/>
    <n v="1"/>
    <n v="2"/>
    <x v="1"/>
    <n v="5"/>
    <x v="1"/>
    <s v="TA"/>
    <x v="1"/>
    <n v="1"/>
    <s v="Less"/>
    <n v="200"/>
    <x v="0"/>
    <x v="1"/>
    <n v="0"/>
    <n v="36.80132816823464"/>
    <x v="1"/>
    <n v="66500"/>
    <n v="1807"/>
    <s v="no"/>
  </r>
  <r>
    <x v="875"/>
    <s v="Norm"/>
    <s v="Norm"/>
    <x v="0"/>
    <n v="8"/>
    <x v="0"/>
    <s v="2Story"/>
    <x v="0"/>
    <n v="75.988545402704759"/>
    <x v="0"/>
    <n v="5"/>
    <x v="0"/>
    <n v="2007"/>
    <n v="0"/>
    <m/>
    <n v="2007"/>
    <n v="0"/>
    <n v="1184"/>
    <s v="no"/>
    <x v="1"/>
    <n v="1184"/>
    <s v="no"/>
    <n v="1426"/>
    <s v="no"/>
    <s v="2 Floors"/>
    <n v="1"/>
    <n v="2610"/>
    <x v="0"/>
    <x v="0"/>
    <n v="0"/>
    <n v="0"/>
    <n v="2"/>
    <n v="1"/>
    <n v="3"/>
    <x v="0"/>
    <n v="11"/>
    <x v="0"/>
    <s v="Ex"/>
    <x v="0"/>
    <n v="2"/>
    <s v="More"/>
    <n v="550"/>
    <x v="0"/>
    <x v="0"/>
    <n v="1"/>
    <n v="79.988666315234582"/>
    <x v="0"/>
    <n v="303477"/>
    <n v="3794"/>
    <s v="no"/>
  </r>
  <r>
    <x v="876"/>
    <s v="Norm"/>
    <s v="Norm"/>
    <x v="0"/>
    <n v="4"/>
    <x v="1"/>
    <s v="1Story"/>
    <x v="1"/>
    <n v="69.182127006168557"/>
    <x v="1"/>
    <n v="5"/>
    <x v="0"/>
    <n v="1963"/>
    <n v="0"/>
    <m/>
    <n v="1963"/>
    <n v="0"/>
    <n v="1064"/>
    <s v="no"/>
    <x v="1"/>
    <n v="1040"/>
    <s v="no"/>
    <n v="0"/>
    <s v="no"/>
    <s v="1 Floor"/>
    <n v="0"/>
    <n v="1040"/>
    <x v="0"/>
    <x v="1"/>
    <n v="1"/>
    <n v="0"/>
    <n v="1"/>
    <n v="0"/>
    <n v="2"/>
    <x v="1"/>
    <n v="5"/>
    <x v="1"/>
    <s v="TA"/>
    <x v="1"/>
    <n v="2"/>
    <s v="More"/>
    <n v="648"/>
    <x v="0"/>
    <x v="0"/>
    <n v="0"/>
    <n v="62.856463878326998"/>
    <x v="1"/>
    <n v="132250"/>
    <n v="2104"/>
    <s v="no"/>
  </r>
  <r>
    <x v="877"/>
    <s v="Norm"/>
    <s v="Norm"/>
    <x v="0"/>
    <n v="9"/>
    <x v="0"/>
    <s v="2Story"/>
    <x v="0"/>
    <n v="75.988545402704759"/>
    <x v="0"/>
    <n v="5"/>
    <x v="0"/>
    <n v="2004"/>
    <n v="0"/>
    <m/>
    <n v="2005"/>
    <n v="0"/>
    <n v="1462"/>
    <s v="no"/>
    <x v="1"/>
    <n v="1462"/>
    <s v="no"/>
    <n v="762"/>
    <s v="no"/>
    <s v="2 Floors"/>
    <n v="0"/>
    <n v="2224"/>
    <x v="0"/>
    <x v="0"/>
    <n v="1"/>
    <n v="0"/>
    <n v="2"/>
    <n v="1"/>
    <n v="4"/>
    <x v="0"/>
    <n v="10"/>
    <x v="0"/>
    <s v="Ex"/>
    <x v="0"/>
    <n v="3"/>
    <s v="More"/>
    <n v="738"/>
    <x v="0"/>
    <x v="0"/>
    <n v="1"/>
    <n v="94.95387954422138"/>
    <x v="0"/>
    <n v="350000"/>
    <n v="3686"/>
    <s v="no"/>
  </r>
  <r>
    <x v="878"/>
    <s v="Norm"/>
    <s v="Norm"/>
    <x v="0"/>
    <n v="5"/>
    <x v="1"/>
    <s v="SFoyer"/>
    <x v="2"/>
    <n v="77.818957638420983"/>
    <x v="0"/>
    <n v="7"/>
    <x v="1"/>
    <n v="1961"/>
    <n v="0"/>
    <m/>
    <n v="1995"/>
    <n v="0"/>
    <n v="1109"/>
    <s v="no"/>
    <x v="1"/>
    <n v="1155"/>
    <s v="no"/>
    <n v="0"/>
    <s v="no"/>
    <s v="1 Floor"/>
    <n v="0"/>
    <n v="1155"/>
    <x v="0"/>
    <x v="1"/>
    <n v="1"/>
    <n v="0"/>
    <n v="1"/>
    <n v="0"/>
    <n v="2"/>
    <x v="1"/>
    <n v="6"/>
    <x v="0"/>
    <s v="Gd"/>
    <x v="0"/>
    <n v="2"/>
    <s v="More"/>
    <n v="576"/>
    <x v="0"/>
    <x v="0"/>
    <n v="0"/>
    <n v="65.371024734982328"/>
    <x v="1"/>
    <n v="148000"/>
    <n v="2264"/>
    <s v="no"/>
  </r>
  <r>
    <x v="879"/>
    <s v="Norm"/>
    <s v="Norm"/>
    <x v="0"/>
    <n v="5"/>
    <x v="1"/>
    <s v="1Story"/>
    <x v="1"/>
    <n v="69.182127006168557"/>
    <x v="1"/>
    <n v="8"/>
    <x v="1"/>
    <n v="1978"/>
    <n v="0"/>
    <m/>
    <n v="2005"/>
    <n v="0"/>
    <n v="864"/>
    <s v="no"/>
    <x v="0"/>
    <n v="864"/>
    <s v="no"/>
    <n v="0"/>
    <s v="no"/>
    <s v="1 Floor"/>
    <n v="1"/>
    <n v="864"/>
    <x v="0"/>
    <x v="1"/>
    <n v="1"/>
    <n v="0"/>
    <n v="1"/>
    <n v="0"/>
    <n v="2"/>
    <x v="1"/>
    <n v="6"/>
    <x v="0"/>
    <s v="TA"/>
    <x v="1"/>
    <n v="1"/>
    <s v="Less"/>
    <n v="336"/>
    <x v="0"/>
    <x v="1"/>
    <n v="0"/>
    <n v="78.993055555555557"/>
    <x v="0"/>
    <n v="136500"/>
    <n v="1728"/>
    <s v="no"/>
  </r>
  <r>
    <x v="880"/>
    <s v="Norm"/>
    <s v="Norm"/>
    <x v="0"/>
    <n v="5"/>
    <x v="1"/>
    <s v="1Story"/>
    <x v="1"/>
    <n v="69.182127006168557"/>
    <x v="1"/>
    <n v="5"/>
    <x v="0"/>
    <n v="2005"/>
    <n v="0"/>
    <m/>
    <n v="2006"/>
    <n v="0"/>
    <n v="1090"/>
    <s v="no"/>
    <x v="1"/>
    <n v="1090"/>
    <s v="no"/>
    <n v="0"/>
    <s v="no"/>
    <s v="1 Floor"/>
    <n v="0"/>
    <n v="1090"/>
    <x v="0"/>
    <x v="1"/>
    <n v="1"/>
    <n v="0"/>
    <n v="1"/>
    <n v="1"/>
    <n v="3"/>
    <x v="0"/>
    <n v="5"/>
    <x v="1"/>
    <s v="TA"/>
    <x v="1"/>
    <n v="2"/>
    <s v="More"/>
    <n v="450"/>
    <x v="0"/>
    <x v="1"/>
    <n v="0"/>
    <n v="72.018348623853214"/>
    <x v="0"/>
    <n v="157000"/>
    <n v="2180"/>
    <s v="no"/>
  </r>
  <r>
    <x v="881"/>
    <s v="Norm"/>
    <s v="Norm"/>
    <x v="0"/>
    <n v="7"/>
    <x v="0"/>
    <s v="1.5Fin"/>
    <x v="1"/>
    <n v="59.315963337771507"/>
    <x v="1"/>
    <n v="5"/>
    <x v="0"/>
    <n v="1990"/>
    <n v="0"/>
    <m/>
    <n v="1991"/>
    <n v="0"/>
    <n v="1156"/>
    <s v="no"/>
    <x v="1"/>
    <n v="1187"/>
    <s v="no"/>
    <n v="530"/>
    <s v="no"/>
    <s v="2 Floors"/>
    <n v="0"/>
    <n v="1717"/>
    <x v="0"/>
    <x v="0"/>
    <n v="0"/>
    <n v="0"/>
    <n v="2"/>
    <n v="1"/>
    <n v="3"/>
    <x v="0"/>
    <n v="7"/>
    <x v="0"/>
    <s v="Gd"/>
    <x v="0"/>
    <n v="2"/>
    <s v="More"/>
    <n v="400"/>
    <x v="0"/>
    <x v="1"/>
    <n v="1"/>
    <n v="65.262791507135404"/>
    <x v="1"/>
    <n v="187500"/>
    <n v="2873"/>
    <s v="no"/>
  </r>
  <r>
    <x v="882"/>
    <s v="Norm"/>
    <s v="Norm"/>
    <x v="0"/>
    <n v="6"/>
    <x v="1"/>
    <s v="2Story"/>
    <x v="0"/>
    <n v="75.988545402704759"/>
    <x v="0"/>
    <n v="5"/>
    <x v="0"/>
    <n v="1992"/>
    <n v="0"/>
    <m/>
    <n v="1993"/>
    <n v="0"/>
    <n v="808"/>
    <s v="no"/>
    <x v="0"/>
    <n v="808"/>
    <s v="no"/>
    <n v="785"/>
    <s v="no"/>
    <s v="2 Floors"/>
    <n v="1"/>
    <n v="1593"/>
    <x v="0"/>
    <x v="0"/>
    <n v="0"/>
    <n v="0"/>
    <n v="2"/>
    <n v="1"/>
    <n v="3"/>
    <x v="0"/>
    <n v="7"/>
    <x v="0"/>
    <s v="TA"/>
    <x v="1"/>
    <n v="2"/>
    <s v="More"/>
    <n v="389"/>
    <x v="0"/>
    <x v="1"/>
    <n v="1"/>
    <n v="74.135776759683466"/>
    <x v="0"/>
    <n v="178000"/>
    <n v="2401"/>
    <s v="no"/>
  </r>
  <r>
    <x v="883"/>
    <s v="Norm"/>
    <s v="Norm"/>
    <x v="0"/>
    <n v="4"/>
    <x v="1"/>
    <s v="2.5Fin"/>
    <x v="0"/>
    <n v="58.150706243707859"/>
    <x v="1"/>
    <n v="5"/>
    <x v="0"/>
    <n v="1912"/>
    <n v="1"/>
    <m/>
    <n v="1950"/>
    <n v="1"/>
    <n v="795"/>
    <s v="no"/>
    <x v="0"/>
    <n v="954"/>
    <s v="no"/>
    <n v="795"/>
    <s v="no"/>
    <s v="2 Floors"/>
    <n v="1"/>
    <n v="2230"/>
    <x v="0"/>
    <x v="0"/>
    <n v="1"/>
    <n v="0"/>
    <n v="1"/>
    <n v="0"/>
    <n v="2"/>
    <x v="1"/>
    <n v="10"/>
    <x v="0"/>
    <s v="TA"/>
    <x v="1"/>
    <n v="1"/>
    <s v="Less"/>
    <n v="440"/>
    <x v="0"/>
    <x v="1"/>
    <n v="0"/>
    <n v="39.173553719008261"/>
    <x v="1"/>
    <n v="118500"/>
    <n v="3025"/>
    <s v="no"/>
  </r>
  <r>
    <x v="884"/>
    <s v="Norm"/>
    <s v="Norm"/>
    <x v="0"/>
    <n v="5"/>
    <x v="1"/>
    <s v="1Story"/>
    <x v="1"/>
    <n v="69.182127006168557"/>
    <x v="1"/>
    <n v="5"/>
    <x v="0"/>
    <n v="1967"/>
    <n v="0"/>
    <m/>
    <n v="1967"/>
    <n v="0"/>
    <n v="892"/>
    <s v="no"/>
    <x v="0"/>
    <n v="892"/>
    <s v="no"/>
    <n v="0"/>
    <s v="no"/>
    <s v="1 Floor"/>
    <n v="0"/>
    <n v="892"/>
    <x v="0"/>
    <x v="1"/>
    <n v="0"/>
    <n v="0"/>
    <n v="1"/>
    <n v="0"/>
    <n v="1"/>
    <x v="1"/>
    <n v="5"/>
    <x v="1"/>
    <s v="TA"/>
    <x v="1"/>
    <n v="1"/>
    <s v="Less"/>
    <n v="288"/>
    <x v="0"/>
    <x v="1"/>
    <n v="0"/>
    <n v="56.053811659192824"/>
    <x v="1"/>
    <n v="100000"/>
    <n v="1784"/>
    <s v="no"/>
  </r>
  <r>
    <x v="885"/>
    <s v="Norm"/>
    <s v="Norm"/>
    <x v="3"/>
    <n v="9"/>
    <x v="0"/>
    <s v="1Story"/>
    <x v="1"/>
    <n v="69.182127006168557"/>
    <x v="1"/>
    <n v="5"/>
    <x v="0"/>
    <n v="1999"/>
    <n v="0"/>
    <m/>
    <n v="2000"/>
    <n v="0"/>
    <n v="1698"/>
    <s v="no"/>
    <x v="1"/>
    <n v="1709"/>
    <s v="no"/>
    <n v="0"/>
    <s v="no"/>
    <s v="1 Floor"/>
    <n v="0"/>
    <n v="1709"/>
    <x v="0"/>
    <x v="0"/>
    <n v="1"/>
    <n v="0"/>
    <n v="2"/>
    <n v="0"/>
    <n v="3"/>
    <x v="0"/>
    <n v="5"/>
    <x v="1"/>
    <s v="Gd"/>
    <x v="0"/>
    <n v="2"/>
    <s v="More"/>
    <n v="506"/>
    <x v="0"/>
    <x v="0"/>
    <n v="1"/>
    <n v="96.536542412679779"/>
    <x v="0"/>
    <n v="328900"/>
    <n v="3407"/>
    <s v="no"/>
  </r>
  <r>
    <x v="886"/>
    <s v="Norm"/>
    <s v="Norm"/>
    <x v="2"/>
    <n v="5"/>
    <x v="1"/>
    <s v="1Story"/>
    <x v="1"/>
    <n v="69.182127006168557"/>
    <x v="1"/>
    <n v="5"/>
    <x v="0"/>
    <n v="1959"/>
    <n v="0"/>
    <m/>
    <n v="2005"/>
    <n v="0"/>
    <n v="1626"/>
    <s v="no"/>
    <x v="1"/>
    <n v="1712"/>
    <s v="no"/>
    <n v="0"/>
    <s v="no"/>
    <s v="1 Floor"/>
    <n v="0"/>
    <n v="1712"/>
    <x v="0"/>
    <x v="0"/>
    <n v="0"/>
    <n v="0"/>
    <n v="2"/>
    <n v="0"/>
    <n v="2"/>
    <x v="1"/>
    <n v="8"/>
    <x v="0"/>
    <s v="TA"/>
    <x v="1"/>
    <n v="2"/>
    <s v="More"/>
    <n v="588"/>
    <x v="0"/>
    <x v="0"/>
    <n v="0"/>
    <n v="43.439185140802877"/>
    <x v="1"/>
    <n v="145000"/>
    <n v="3338"/>
    <s v="no"/>
  </r>
  <r>
    <x v="887"/>
    <s v="Norm"/>
    <s v="Norm"/>
    <x v="0"/>
    <n v="5"/>
    <x v="1"/>
    <s v="1.5Fin"/>
    <x v="1"/>
    <n v="59.315963337771507"/>
    <x v="1"/>
    <n v="7"/>
    <x v="1"/>
    <n v="1955"/>
    <n v="0"/>
    <m/>
    <n v="1955"/>
    <n v="1"/>
    <n v="816"/>
    <s v="no"/>
    <x v="0"/>
    <n v="872"/>
    <s v="no"/>
    <n v="521"/>
    <s v="no"/>
    <s v="2 Floors"/>
    <n v="1"/>
    <n v="1393"/>
    <x v="0"/>
    <x v="1"/>
    <n v="0"/>
    <n v="0"/>
    <n v="1"/>
    <n v="1"/>
    <n v="2"/>
    <x v="1"/>
    <n v="8"/>
    <x v="0"/>
    <s v="TA"/>
    <x v="1"/>
    <n v="1"/>
    <s v="Less"/>
    <n v="300"/>
    <x v="0"/>
    <x v="1"/>
    <n v="0"/>
    <n v="61.339972838388412"/>
    <x v="1"/>
    <n v="135500"/>
    <n v="2209"/>
    <s v="no"/>
  </r>
  <r>
    <x v="888"/>
    <s v="Norm"/>
    <s v="Norm"/>
    <x v="0"/>
    <n v="8"/>
    <x v="0"/>
    <s v="1Story"/>
    <x v="1"/>
    <n v="69.182127006168557"/>
    <x v="1"/>
    <n v="6"/>
    <x v="1"/>
    <n v="1970"/>
    <n v="0"/>
    <m/>
    <n v="1970"/>
    <n v="0"/>
    <n v="2217"/>
    <s v="yes"/>
    <x v="1"/>
    <n v="2217"/>
    <s v="yes"/>
    <n v="0"/>
    <s v="no"/>
    <s v="1 Floor"/>
    <n v="0"/>
    <n v="2217"/>
    <x v="0"/>
    <x v="0"/>
    <n v="1"/>
    <n v="0"/>
    <n v="2"/>
    <n v="0"/>
    <n v="3"/>
    <x v="0"/>
    <n v="8"/>
    <x v="0"/>
    <s v="Gd"/>
    <x v="0"/>
    <n v="2"/>
    <s v="More"/>
    <n v="621"/>
    <x v="0"/>
    <x v="0"/>
    <n v="1"/>
    <n v="60.442038791159227"/>
    <x v="1"/>
    <n v="268000"/>
    <n v="4434"/>
    <s v="no"/>
  </r>
  <r>
    <x v="889"/>
    <s v="Feedr"/>
    <s v="Norm"/>
    <x v="0"/>
    <n v="6"/>
    <x v="1"/>
    <s v="1Story"/>
    <x v="1"/>
    <n v="69.182127006168557"/>
    <x v="1"/>
    <n v="4"/>
    <x v="0"/>
    <n v="1953"/>
    <n v="1"/>
    <m/>
    <n v="1953"/>
    <n v="1"/>
    <n v="1505"/>
    <s v="no"/>
    <x v="1"/>
    <n v="1505"/>
    <s v="no"/>
    <n v="0"/>
    <s v="no"/>
    <s v="1 Floor"/>
    <n v="1"/>
    <n v="1505"/>
    <x v="0"/>
    <x v="1"/>
    <n v="1"/>
    <n v="0"/>
    <n v="1"/>
    <n v="0"/>
    <n v="2"/>
    <x v="1"/>
    <n v="6"/>
    <x v="0"/>
    <s v="TA"/>
    <x v="1"/>
    <n v="2"/>
    <s v="More"/>
    <n v="505"/>
    <x v="0"/>
    <x v="0"/>
    <n v="1"/>
    <n v="49.667774086378735"/>
    <x v="1"/>
    <n v="149500"/>
    <n v="3010"/>
    <s v="no"/>
  </r>
  <r>
    <x v="890"/>
    <s v="Artery"/>
    <s v="Norm"/>
    <x v="0"/>
    <n v="5"/>
    <x v="1"/>
    <s v="1.5Fin"/>
    <x v="1"/>
    <n v="59.315963337771507"/>
    <x v="1"/>
    <n v="7"/>
    <x v="1"/>
    <n v="1949"/>
    <n v="1"/>
    <m/>
    <n v="2006"/>
    <n v="0"/>
    <n v="672"/>
    <s v="no"/>
    <x v="0"/>
    <n v="672"/>
    <s v="no"/>
    <n v="252"/>
    <s v="no"/>
    <s v="2 Floors"/>
    <n v="0"/>
    <n v="924"/>
    <x v="0"/>
    <x v="1"/>
    <n v="0"/>
    <n v="0"/>
    <n v="1"/>
    <n v="0"/>
    <n v="1"/>
    <x v="1"/>
    <n v="6"/>
    <x v="0"/>
    <s v="TA"/>
    <x v="1"/>
    <n v="2"/>
    <s v="More"/>
    <n v="576"/>
    <x v="0"/>
    <x v="0"/>
    <n v="1"/>
    <n v="77.005012531328319"/>
    <x v="0"/>
    <n v="122900"/>
    <n v="1596"/>
    <s v="no"/>
  </r>
  <r>
    <x v="891"/>
    <s v="Norm"/>
    <s v="Norm"/>
    <x v="0"/>
    <n v="6"/>
    <x v="1"/>
    <s v="2Story"/>
    <x v="0"/>
    <n v="75.988545402704759"/>
    <x v="0"/>
    <n v="5"/>
    <x v="0"/>
    <n v="1978"/>
    <n v="0"/>
    <m/>
    <n v="1978"/>
    <n v="0"/>
    <n v="918"/>
    <s v="no"/>
    <x v="0"/>
    <n v="918"/>
    <s v="no"/>
    <n v="765"/>
    <s v="no"/>
    <s v="2 Floors"/>
    <n v="0"/>
    <n v="1683"/>
    <x v="0"/>
    <x v="0"/>
    <n v="0"/>
    <n v="0"/>
    <n v="2"/>
    <n v="1"/>
    <n v="3"/>
    <x v="0"/>
    <n v="7"/>
    <x v="0"/>
    <s v="TA"/>
    <x v="1"/>
    <n v="2"/>
    <s v="More"/>
    <n v="440"/>
    <x v="0"/>
    <x v="1"/>
    <n v="1"/>
    <n v="66.320645905420989"/>
    <x v="1"/>
    <n v="172500"/>
    <n v="2601"/>
    <s v="no"/>
  </r>
  <r>
    <x v="892"/>
    <s v="Norm"/>
    <s v="Norm"/>
    <x v="0"/>
    <n v="6"/>
    <x v="1"/>
    <s v="1Story"/>
    <x v="1"/>
    <n v="69.182127006168557"/>
    <x v="1"/>
    <n v="8"/>
    <x v="1"/>
    <n v="1963"/>
    <n v="0"/>
    <m/>
    <n v="2003"/>
    <n v="0"/>
    <n v="1059"/>
    <s v="no"/>
    <x v="1"/>
    <n v="1068"/>
    <s v="no"/>
    <n v="0"/>
    <s v="no"/>
    <s v="1 Floor"/>
    <n v="0"/>
    <n v="1068"/>
    <x v="0"/>
    <x v="1"/>
    <n v="0"/>
    <n v="1"/>
    <n v="1"/>
    <n v="0"/>
    <n v="2"/>
    <x v="1"/>
    <n v="6"/>
    <x v="0"/>
    <s v="TA"/>
    <x v="1"/>
    <n v="1"/>
    <s v="Less"/>
    <n v="264"/>
    <x v="0"/>
    <x v="1"/>
    <n v="0"/>
    <n v="72.637517630465439"/>
    <x v="0"/>
    <n v="154500"/>
    <n v="2127"/>
    <s v="no"/>
  </r>
  <r>
    <x v="893"/>
    <s v="PosN"/>
    <s v="Norm"/>
    <x v="0"/>
    <n v="5"/>
    <x v="1"/>
    <s v="1Story"/>
    <x v="1"/>
    <n v="69.182127006168557"/>
    <x v="1"/>
    <n v="5"/>
    <x v="0"/>
    <n v="1954"/>
    <n v="1"/>
    <m/>
    <n v="1954"/>
    <n v="1"/>
    <n v="1383"/>
    <s v="no"/>
    <x v="1"/>
    <n v="1383"/>
    <s v="no"/>
    <n v="0"/>
    <s v="no"/>
    <s v="1 Floor"/>
    <n v="0"/>
    <n v="1383"/>
    <x v="0"/>
    <x v="1"/>
    <n v="1"/>
    <n v="0"/>
    <n v="1"/>
    <n v="0"/>
    <n v="2"/>
    <x v="1"/>
    <n v="6"/>
    <x v="0"/>
    <s v="TA"/>
    <x v="1"/>
    <n v="1"/>
    <s v="Less"/>
    <n v="354"/>
    <x v="0"/>
    <x v="1"/>
    <n v="1"/>
    <n v="59.652928416485899"/>
    <x v="1"/>
    <n v="165000"/>
    <n v="2766"/>
    <s v="no"/>
  </r>
  <r>
    <x v="894"/>
    <s v="Norm"/>
    <s v="Norm"/>
    <x v="2"/>
    <n v="5"/>
    <x v="1"/>
    <s v="1Story"/>
    <x v="1"/>
    <n v="69.182127006168557"/>
    <x v="1"/>
    <n v="5"/>
    <x v="0"/>
    <n v="1979"/>
    <n v="0"/>
    <m/>
    <n v="1979"/>
    <n v="0"/>
    <n v="0"/>
    <s v="yes"/>
    <x v="0"/>
    <n v="1535"/>
    <s v="no"/>
    <n v="0"/>
    <s v="no"/>
    <s v="1 Floor"/>
    <n v="1"/>
    <n v="1535"/>
    <x v="0"/>
    <x v="0"/>
    <n v="0"/>
    <n v="0"/>
    <n v="2"/>
    <n v="0"/>
    <n v="2"/>
    <x v="1"/>
    <n v="8"/>
    <x v="0"/>
    <s v="TA"/>
    <x v="1"/>
    <n v="2"/>
    <s v="More"/>
    <n v="400"/>
    <x v="0"/>
    <x v="1"/>
    <n v="0"/>
    <n v="77.431921824104236"/>
    <x v="0"/>
    <n v="118858"/>
    <n v="1535"/>
    <s v="no"/>
  </r>
  <r>
    <x v="895"/>
    <s v="Norm"/>
    <s v="Norm"/>
    <x v="0"/>
    <n v="6"/>
    <x v="1"/>
    <s v="2Story"/>
    <x v="0"/>
    <n v="75.988545402704759"/>
    <x v="0"/>
    <n v="5"/>
    <x v="0"/>
    <n v="1963"/>
    <n v="0"/>
    <m/>
    <n v="1963"/>
    <n v="0"/>
    <n v="780"/>
    <s v="no"/>
    <x v="0"/>
    <n v="983"/>
    <s v="no"/>
    <n v="813"/>
    <s v="no"/>
    <s v="2 Floors"/>
    <n v="0"/>
    <n v="1796"/>
    <x v="0"/>
    <x v="0"/>
    <n v="1"/>
    <n v="0"/>
    <n v="1"/>
    <n v="1"/>
    <n v="3"/>
    <x v="0"/>
    <n v="8"/>
    <x v="0"/>
    <s v="TA"/>
    <x v="1"/>
    <n v="2"/>
    <s v="More"/>
    <n v="483"/>
    <x v="0"/>
    <x v="0"/>
    <n v="1"/>
    <n v="54.347826086956523"/>
    <x v="1"/>
    <n v="140000"/>
    <n v="2576"/>
    <s v="no"/>
  </r>
  <r>
    <x v="896"/>
    <s v="Norm"/>
    <s v="Norm"/>
    <x v="0"/>
    <n v="4"/>
    <x v="1"/>
    <s v="1Story"/>
    <x v="1"/>
    <n v="69.182127006168557"/>
    <x v="1"/>
    <n v="6"/>
    <x v="1"/>
    <n v="1936"/>
    <n v="1"/>
    <m/>
    <n v="1950"/>
    <n v="1"/>
    <n v="951"/>
    <s v="no"/>
    <x v="0"/>
    <n v="951"/>
    <s v="no"/>
    <n v="0"/>
    <s v="no"/>
    <s v="1 Floor"/>
    <n v="0"/>
    <n v="951"/>
    <x v="0"/>
    <x v="1"/>
    <n v="0"/>
    <n v="0"/>
    <n v="1"/>
    <n v="0"/>
    <n v="1"/>
    <x v="1"/>
    <n v="6"/>
    <x v="0"/>
    <s v="TA"/>
    <x v="1"/>
    <n v="1"/>
    <s v="Less"/>
    <n v="327"/>
    <x v="0"/>
    <x v="1"/>
    <n v="0"/>
    <n v="55.993690851735018"/>
    <x v="1"/>
    <n v="106500"/>
    <n v="1902"/>
    <s v="no"/>
  </r>
  <r>
    <x v="897"/>
    <s v="Feedr"/>
    <s v="Norm"/>
    <x v="2"/>
    <n v="5"/>
    <x v="1"/>
    <s v="2Story"/>
    <x v="0"/>
    <n v="75.988545402704759"/>
    <x v="0"/>
    <n v="5"/>
    <x v="0"/>
    <n v="1979"/>
    <n v="0"/>
    <m/>
    <n v="1979"/>
    <n v="0"/>
    <n v="0"/>
    <s v="yes"/>
    <x v="0"/>
    <n v="1120"/>
    <s v="no"/>
    <n v="1120"/>
    <s v="no"/>
    <s v="2 Floors"/>
    <n v="0"/>
    <n v="2240"/>
    <x v="0"/>
    <x v="0"/>
    <n v="0"/>
    <n v="0"/>
    <n v="2"/>
    <n v="0"/>
    <n v="2"/>
    <x v="1"/>
    <n v="12"/>
    <x v="0"/>
    <s v="TA"/>
    <x v="1"/>
    <n v="2"/>
    <s v="More"/>
    <n v="528"/>
    <x v="0"/>
    <x v="0"/>
    <n v="0"/>
    <n v="63.818303571428572"/>
    <x v="1"/>
    <n v="142953"/>
    <n v="2240"/>
    <s v="no"/>
  </r>
  <r>
    <x v="898"/>
    <s v="Norm"/>
    <s v="Norm"/>
    <x v="0"/>
    <n v="9"/>
    <x v="0"/>
    <s v="1Story"/>
    <x v="1"/>
    <n v="69.182127006168557"/>
    <x v="1"/>
    <n v="5"/>
    <x v="0"/>
    <n v="2009"/>
    <n v="0"/>
    <m/>
    <n v="2010"/>
    <n v="0"/>
    <n v="2330"/>
    <s v="yes"/>
    <x v="1"/>
    <n v="2364"/>
    <s v="yes"/>
    <n v="0"/>
    <s v="no"/>
    <s v="1 Floor"/>
    <n v="0"/>
    <n v="2364"/>
    <x v="0"/>
    <x v="0"/>
    <n v="1"/>
    <n v="0"/>
    <n v="2"/>
    <n v="1"/>
    <n v="4"/>
    <x v="0"/>
    <n v="11"/>
    <x v="0"/>
    <s v="Ex"/>
    <x v="0"/>
    <n v="3"/>
    <s v="More"/>
    <n v="820"/>
    <x v="0"/>
    <x v="0"/>
    <n v="2"/>
    <n v="130.30613549211759"/>
    <x v="0"/>
    <n v="611657"/>
    <n v="4694"/>
    <s v="yes"/>
  </r>
  <r>
    <x v="899"/>
    <s v="Feedr"/>
    <s v="Norm"/>
    <x v="0"/>
    <n v="5"/>
    <x v="1"/>
    <s v="1Story"/>
    <x v="1"/>
    <n v="69.182127006168557"/>
    <x v="1"/>
    <n v="7"/>
    <x v="1"/>
    <n v="1961"/>
    <n v="0"/>
    <m/>
    <n v="1994"/>
    <n v="0"/>
    <n v="912"/>
    <s v="no"/>
    <x v="0"/>
    <n v="1236"/>
    <s v="no"/>
    <n v="0"/>
    <s v="no"/>
    <s v="1 Floor"/>
    <n v="1"/>
    <n v="1236"/>
    <x v="0"/>
    <x v="1"/>
    <n v="0"/>
    <n v="0"/>
    <n v="1"/>
    <n v="0"/>
    <n v="1"/>
    <x v="1"/>
    <n v="6"/>
    <x v="0"/>
    <s v="TA"/>
    <x v="1"/>
    <n v="1"/>
    <s v="Less"/>
    <n v="288"/>
    <x v="0"/>
    <x v="1"/>
    <n v="1"/>
    <n v="62.849162011173185"/>
    <x v="1"/>
    <n v="135000"/>
    <n v="2148"/>
    <s v="no"/>
  </r>
  <r>
    <x v="900"/>
    <s v="Norm"/>
    <s v="Norm"/>
    <x v="0"/>
    <n v="4"/>
    <x v="1"/>
    <s v="1Story"/>
    <x v="1"/>
    <n v="69.182127006168557"/>
    <x v="1"/>
    <n v="6"/>
    <x v="1"/>
    <n v="1971"/>
    <n v="0"/>
    <m/>
    <n v="1971"/>
    <n v="0"/>
    <n v="858"/>
    <s v="no"/>
    <x v="0"/>
    <n v="858"/>
    <s v="no"/>
    <n v="0"/>
    <s v="no"/>
    <s v="1 Floor"/>
    <n v="0"/>
    <n v="858"/>
    <x v="0"/>
    <x v="1"/>
    <n v="0"/>
    <n v="0"/>
    <n v="1"/>
    <n v="0"/>
    <n v="1"/>
    <x v="1"/>
    <n v="4"/>
    <x v="1"/>
    <s v="TA"/>
    <x v="1"/>
    <n v="1"/>
    <s v="Less"/>
    <n v="684"/>
    <x v="0"/>
    <x v="0"/>
    <n v="0"/>
    <n v="64.102564102564102"/>
    <x v="1"/>
    <n v="110000"/>
    <n v="1716"/>
    <s v="no"/>
  </r>
  <r>
    <x v="901"/>
    <s v="Norm"/>
    <s v="Norm"/>
    <x v="0"/>
    <n v="5"/>
    <x v="1"/>
    <s v="1Story"/>
    <x v="1"/>
    <n v="69.182127006168557"/>
    <x v="1"/>
    <n v="7"/>
    <x v="1"/>
    <n v="1957"/>
    <n v="0"/>
    <m/>
    <n v="2000"/>
    <n v="0"/>
    <n v="992"/>
    <s v="no"/>
    <x v="0"/>
    <n v="1306"/>
    <s v="no"/>
    <n v="0"/>
    <s v="no"/>
    <s v="1 Floor"/>
    <n v="1"/>
    <n v="1306"/>
    <x v="0"/>
    <x v="1"/>
    <n v="1"/>
    <n v="0"/>
    <n v="1"/>
    <n v="0"/>
    <n v="2"/>
    <x v="1"/>
    <n v="5"/>
    <x v="1"/>
    <s v="TA"/>
    <x v="1"/>
    <n v="1"/>
    <s v="Less"/>
    <n v="756"/>
    <x v="0"/>
    <x v="0"/>
    <n v="0"/>
    <n v="66.579634464751962"/>
    <x v="1"/>
    <n v="153000"/>
    <n v="2298"/>
    <s v="no"/>
  </r>
  <r>
    <x v="902"/>
    <s v="Norm"/>
    <s v="Norm"/>
    <x v="0"/>
    <n v="7"/>
    <x v="0"/>
    <s v="2Story"/>
    <x v="0"/>
    <n v="75.988545402704759"/>
    <x v="0"/>
    <n v="5"/>
    <x v="0"/>
    <n v="2003"/>
    <n v="0"/>
    <m/>
    <n v="2003"/>
    <n v="0"/>
    <n v="783"/>
    <s v="no"/>
    <x v="0"/>
    <n v="807"/>
    <s v="no"/>
    <n v="702"/>
    <s v="no"/>
    <s v="2 Floors"/>
    <n v="1"/>
    <n v="1509"/>
    <x v="0"/>
    <x v="1"/>
    <n v="0"/>
    <n v="0"/>
    <n v="2"/>
    <n v="1"/>
    <n v="3"/>
    <x v="0"/>
    <n v="8"/>
    <x v="0"/>
    <s v="Gd"/>
    <x v="0"/>
    <n v="2"/>
    <s v="More"/>
    <n v="393"/>
    <x v="0"/>
    <x v="1"/>
    <n v="1"/>
    <n v="78.534031413612567"/>
    <x v="0"/>
    <n v="180000"/>
    <n v="2292"/>
    <s v="no"/>
  </r>
  <r>
    <x v="903"/>
    <s v="Norm"/>
    <s v="Norm"/>
    <x v="0"/>
    <n v="7"/>
    <x v="0"/>
    <s v="1Story"/>
    <x v="1"/>
    <n v="69.182127006168557"/>
    <x v="1"/>
    <n v="5"/>
    <x v="0"/>
    <n v="2006"/>
    <n v="0"/>
    <m/>
    <n v="2006"/>
    <n v="0"/>
    <n v="1670"/>
    <s v="no"/>
    <x v="1"/>
    <n v="1670"/>
    <s v="no"/>
    <n v="0"/>
    <s v="no"/>
    <s v="1 Floor"/>
    <n v="0"/>
    <n v="1670"/>
    <x v="0"/>
    <x v="0"/>
    <n v="0"/>
    <n v="0"/>
    <n v="2"/>
    <n v="0"/>
    <n v="2"/>
    <x v="1"/>
    <n v="7"/>
    <x v="0"/>
    <s v="Gd"/>
    <x v="0"/>
    <n v="3"/>
    <s v="More"/>
    <n v="690"/>
    <x v="0"/>
    <x v="0"/>
    <n v="1"/>
    <n v="71.856287425149702"/>
    <x v="0"/>
    <n v="240000"/>
    <n v="3340"/>
    <s v="no"/>
  </r>
  <r>
    <x v="904"/>
    <s v="Norm"/>
    <s v="Norm"/>
    <x v="0"/>
    <n v="5"/>
    <x v="1"/>
    <s v="1Story"/>
    <x v="1"/>
    <n v="69.182127006168557"/>
    <x v="1"/>
    <n v="6"/>
    <x v="1"/>
    <n v="1967"/>
    <n v="0"/>
    <m/>
    <n v="1967"/>
    <n v="0"/>
    <n v="876"/>
    <s v="no"/>
    <x v="0"/>
    <n v="902"/>
    <s v="no"/>
    <n v="0"/>
    <s v="no"/>
    <s v="1 Floor"/>
    <n v="0"/>
    <n v="902"/>
    <x v="0"/>
    <x v="1"/>
    <n v="0"/>
    <n v="0"/>
    <n v="1"/>
    <n v="0"/>
    <n v="1"/>
    <x v="1"/>
    <n v="6"/>
    <x v="0"/>
    <s v="TA"/>
    <x v="1"/>
    <n v="1"/>
    <s v="Less"/>
    <n v="288"/>
    <x v="0"/>
    <x v="1"/>
    <n v="0"/>
    <n v="70.584926884139477"/>
    <x v="0"/>
    <n v="125500"/>
    <n v="1778"/>
    <s v="no"/>
  </r>
  <r>
    <x v="905"/>
    <s v="Norm"/>
    <s v="Norm"/>
    <x v="0"/>
    <n v="5"/>
    <x v="1"/>
    <s v="1Story"/>
    <x v="1"/>
    <n v="69.182127006168557"/>
    <x v="1"/>
    <n v="5"/>
    <x v="0"/>
    <n v="1954"/>
    <n v="1"/>
    <m/>
    <n v="1954"/>
    <n v="1"/>
    <n v="1056"/>
    <s v="no"/>
    <x v="0"/>
    <n v="1063"/>
    <s v="no"/>
    <n v="0"/>
    <s v="no"/>
    <s v="1 Floor"/>
    <n v="1"/>
    <n v="1063"/>
    <x v="0"/>
    <x v="1"/>
    <n v="1"/>
    <n v="0"/>
    <n v="1"/>
    <n v="0"/>
    <n v="2"/>
    <x v="1"/>
    <n v="6"/>
    <x v="0"/>
    <s v="TA"/>
    <x v="1"/>
    <n v="1"/>
    <s v="Less"/>
    <n v="280"/>
    <x v="0"/>
    <x v="1"/>
    <n v="0"/>
    <n v="60.40585181689476"/>
    <x v="1"/>
    <n v="128000"/>
    <n v="2119"/>
    <s v="no"/>
  </r>
  <r>
    <x v="906"/>
    <s v="Norm"/>
    <s v="Norm"/>
    <x v="0"/>
    <n v="8"/>
    <x v="0"/>
    <s v="1Story"/>
    <x v="1"/>
    <n v="69.182127006168557"/>
    <x v="1"/>
    <n v="5"/>
    <x v="0"/>
    <n v="2006"/>
    <n v="0"/>
    <m/>
    <n v="2006"/>
    <n v="0"/>
    <n v="1623"/>
    <s v="no"/>
    <x v="1"/>
    <n v="1636"/>
    <s v="no"/>
    <n v="0"/>
    <s v="no"/>
    <s v="1 Floor"/>
    <n v="1"/>
    <n v="1636"/>
    <x v="0"/>
    <x v="0"/>
    <n v="1"/>
    <n v="0"/>
    <n v="2"/>
    <n v="0"/>
    <n v="3"/>
    <x v="0"/>
    <n v="8"/>
    <x v="0"/>
    <s v="Gd"/>
    <x v="0"/>
    <n v="3"/>
    <s v="More"/>
    <n v="865"/>
    <x v="0"/>
    <x v="0"/>
    <n v="1"/>
    <n v="78.244860386621667"/>
    <x v="0"/>
    <n v="255000"/>
    <n v="3259"/>
    <s v="no"/>
  </r>
  <r>
    <x v="907"/>
    <s v="Norm"/>
    <s v="Norm"/>
    <x v="0"/>
    <n v="7"/>
    <x v="0"/>
    <s v="1.5Fin"/>
    <x v="1"/>
    <n v="59.315963337771507"/>
    <x v="1"/>
    <n v="7"/>
    <x v="1"/>
    <n v="1936"/>
    <n v="1"/>
    <m/>
    <n v="1987"/>
    <n v="0"/>
    <n v="1017"/>
    <s v="no"/>
    <x v="0"/>
    <n v="1020"/>
    <s v="no"/>
    <n v="1037"/>
    <s v="no"/>
    <s v="2 Floors"/>
    <n v="1"/>
    <n v="2057"/>
    <x v="0"/>
    <x v="0"/>
    <n v="0"/>
    <n v="0"/>
    <n v="1"/>
    <n v="1"/>
    <n v="2"/>
    <x v="1"/>
    <n v="6"/>
    <x v="0"/>
    <s v="Gd"/>
    <x v="0"/>
    <n v="1"/>
    <s v="Less"/>
    <n v="180"/>
    <x v="0"/>
    <x v="1"/>
    <n v="1"/>
    <n v="81.327260897852966"/>
    <x v="0"/>
    <n v="250000"/>
    <n v="3074"/>
    <s v="no"/>
  </r>
  <r>
    <x v="908"/>
    <s v="Norm"/>
    <s v="Norm"/>
    <x v="0"/>
    <n v="5"/>
    <x v="1"/>
    <s v="1Story"/>
    <x v="1"/>
    <n v="69.182127006168557"/>
    <x v="1"/>
    <n v="5"/>
    <x v="0"/>
    <n v="1983"/>
    <n v="0"/>
    <m/>
    <n v="1983"/>
    <n v="0"/>
    <n v="864"/>
    <s v="no"/>
    <x v="0"/>
    <n v="902"/>
    <s v="no"/>
    <n v="0"/>
    <s v="no"/>
    <s v="1 Floor"/>
    <n v="0"/>
    <n v="902"/>
    <x v="0"/>
    <x v="1"/>
    <n v="1"/>
    <n v="0"/>
    <n v="1"/>
    <n v="0"/>
    <n v="2"/>
    <x v="1"/>
    <n v="5"/>
    <x v="1"/>
    <s v="TA"/>
    <x v="1"/>
    <n v="2"/>
    <s v="More"/>
    <n v="484"/>
    <x v="0"/>
    <x v="0"/>
    <n v="0"/>
    <n v="74.178935447338617"/>
    <x v="0"/>
    <n v="131000"/>
    <n v="1766"/>
    <s v="no"/>
  </r>
  <r>
    <x v="909"/>
    <s v="Norm"/>
    <s v="Norm"/>
    <x v="0"/>
    <n v="6"/>
    <x v="1"/>
    <s v="2Story"/>
    <x v="0"/>
    <n v="75.988545402704759"/>
    <x v="0"/>
    <n v="5"/>
    <x v="0"/>
    <n v="2005"/>
    <n v="0"/>
    <m/>
    <n v="2005"/>
    <n v="0"/>
    <n v="742"/>
    <s v="no"/>
    <x v="0"/>
    <n v="742"/>
    <s v="no"/>
    <n v="742"/>
    <s v="no"/>
    <s v="2 Floors"/>
    <n v="0"/>
    <n v="1484"/>
    <x v="0"/>
    <x v="1"/>
    <n v="0"/>
    <n v="0"/>
    <n v="2"/>
    <n v="1"/>
    <n v="3"/>
    <x v="0"/>
    <n v="8"/>
    <x v="0"/>
    <s v="Gd"/>
    <x v="0"/>
    <n v="2"/>
    <s v="More"/>
    <n v="390"/>
    <x v="0"/>
    <x v="1"/>
    <n v="1"/>
    <n v="78.167115902964966"/>
    <x v="0"/>
    <n v="174000"/>
    <n v="2226"/>
    <s v="no"/>
  </r>
  <r>
    <x v="910"/>
    <s v="Feedr"/>
    <s v="Norm"/>
    <x v="2"/>
    <n v="5"/>
    <x v="1"/>
    <s v="2Story"/>
    <x v="0"/>
    <n v="75.988545402704759"/>
    <x v="0"/>
    <n v="5"/>
    <x v="0"/>
    <n v="1960"/>
    <n v="0"/>
    <m/>
    <n v="1960"/>
    <n v="1"/>
    <n v="1105"/>
    <s v="no"/>
    <x v="1"/>
    <n v="1105"/>
    <s v="no"/>
    <n v="1169"/>
    <s v="no"/>
    <s v="2 Floors"/>
    <n v="1"/>
    <n v="2274"/>
    <x v="0"/>
    <x v="0"/>
    <n v="0"/>
    <n v="0"/>
    <n v="2"/>
    <n v="0"/>
    <n v="2"/>
    <x v="1"/>
    <n v="12"/>
    <x v="0"/>
    <s v="TA"/>
    <x v="1"/>
    <n v="2"/>
    <s v="More"/>
    <n v="480"/>
    <x v="0"/>
    <x v="0"/>
    <n v="0"/>
    <n v="45.664397750813848"/>
    <x v="1"/>
    <n v="154300"/>
    <n v="3379"/>
    <s v="no"/>
  </r>
  <r>
    <x v="911"/>
    <s v="Norm"/>
    <s v="Norm"/>
    <x v="0"/>
    <n v="5"/>
    <x v="1"/>
    <s v="1Story"/>
    <x v="1"/>
    <n v="69.182127006168557"/>
    <x v="1"/>
    <n v="7"/>
    <x v="1"/>
    <n v="1977"/>
    <n v="0"/>
    <m/>
    <n v="1989"/>
    <n v="0"/>
    <n v="1268"/>
    <s v="no"/>
    <x v="1"/>
    <n v="1268"/>
    <s v="no"/>
    <n v="0"/>
    <s v="no"/>
    <s v="1 Floor"/>
    <n v="0"/>
    <n v="1268"/>
    <x v="0"/>
    <x v="1"/>
    <n v="0"/>
    <n v="0"/>
    <n v="1"/>
    <n v="1"/>
    <n v="2"/>
    <x v="1"/>
    <n v="5"/>
    <x v="1"/>
    <s v="Gd"/>
    <x v="0"/>
    <n v="1"/>
    <s v="Less"/>
    <n v="252"/>
    <x v="0"/>
    <x v="1"/>
    <n v="0"/>
    <n v="56.585173501577287"/>
    <x v="1"/>
    <n v="143500"/>
    <n v="2536"/>
    <s v="no"/>
  </r>
  <r>
    <x v="912"/>
    <s v="Norm"/>
    <s v="Norm"/>
    <x v="0"/>
    <n v="5"/>
    <x v="1"/>
    <s v="1Story"/>
    <x v="1"/>
    <n v="69.182127006168557"/>
    <x v="1"/>
    <n v="7"/>
    <x v="1"/>
    <n v="1925"/>
    <n v="1"/>
    <m/>
    <n v="1950"/>
    <n v="1"/>
    <n v="768"/>
    <s v="no"/>
    <x v="0"/>
    <n v="1015"/>
    <s v="no"/>
    <n v="0"/>
    <s v="no"/>
    <s v="1 Floor"/>
    <n v="1"/>
    <n v="1015"/>
    <x v="0"/>
    <x v="1"/>
    <n v="0"/>
    <n v="0"/>
    <n v="1"/>
    <n v="0"/>
    <n v="1"/>
    <x v="1"/>
    <n v="6"/>
    <x v="0"/>
    <s v="TA"/>
    <x v="1"/>
    <n v="1"/>
    <s v="Less"/>
    <n v="450"/>
    <x v="0"/>
    <x v="1"/>
    <n v="0"/>
    <n v="49.355019629837351"/>
    <x v="1"/>
    <n v="88000"/>
    <n v="1783"/>
    <s v="no"/>
  </r>
  <r>
    <x v="913"/>
    <s v="Norm"/>
    <s v="Norm"/>
    <x v="2"/>
    <n v="5"/>
    <x v="1"/>
    <s v="2Story"/>
    <x v="0"/>
    <n v="75.988545402704759"/>
    <x v="0"/>
    <n v="6"/>
    <x v="1"/>
    <n v="1949"/>
    <n v="1"/>
    <m/>
    <n v="1950"/>
    <n v="1"/>
    <n v="1001"/>
    <s v="no"/>
    <x v="0"/>
    <n v="1001"/>
    <s v="no"/>
    <n v="1001"/>
    <s v="no"/>
    <s v="2 Floors"/>
    <n v="1"/>
    <n v="2002"/>
    <x v="0"/>
    <x v="0"/>
    <n v="0"/>
    <n v="0"/>
    <n v="2"/>
    <n v="0"/>
    <n v="2"/>
    <x v="1"/>
    <n v="8"/>
    <x v="0"/>
    <s v="TA"/>
    <x v="1"/>
    <n v="3"/>
    <s v="More"/>
    <n v="871"/>
    <x v="0"/>
    <x v="0"/>
    <n v="0"/>
    <n v="48.285048285048283"/>
    <x v="1"/>
    <n v="145000"/>
    <n v="3003"/>
    <s v="no"/>
  </r>
  <r>
    <x v="914"/>
    <s v="Norm"/>
    <s v="Norm"/>
    <x v="3"/>
    <n v="6"/>
    <x v="1"/>
    <s v="2Story"/>
    <x v="0"/>
    <n v="75.988545402704759"/>
    <x v="0"/>
    <n v="5"/>
    <x v="0"/>
    <n v="2009"/>
    <n v="0"/>
    <m/>
    <n v="2009"/>
    <n v="0"/>
    <n v="612"/>
    <s v="no"/>
    <x v="0"/>
    <n v="612"/>
    <s v="no"/>
    <n v="612"/>
    <s v="no"/>
    <s v="2 Floors"/>
    <n v="0"/>
    <n v="1224"/>
    <x v="0"/>
    <x v="1"/>
    <n v="0"/>
    <n v="0"/>
    <n v="2"/>
    <n v="1"/>
    <n v="3"/>
    <x v="0"/>
    <n v="4"/>
    <x v="1"/>
    <s v="Gd"/>
    <x v="0"/>
    <n v="2"/>
    <s v="More"/>
    <n v="528"/>
    <x v="0"/>
    <x v="0"/>
    <n v="0"/>
    <n v="94.625816993464056"/>
    <x v="0"/>
    <n v="173733"/>
    <n v="1836"/>
    <s v="no"/>
  </r>
  <r>
    <x v="915"/>
    <s v="Norm"/>
    <s v="Norm"/>
    <x v="4"/>
    <n v="4"/>
    <x v="1"/>
    <s v="2Story"/>
    <x v="0"/>
    <n v="75.988545402704759"/>
    <x v="0"/>
    <n v="5"/>
    <x v="0"/>
    <n v="1970"/>
    <n v="0"/>
    <m/>
    <n v="1970"/>
    <n v="0"/>
    <n v="546"/>
    <s v="no"/>
    <x v="0"/>
    <n v="546"/>
    <s v="no"/>
    <n v="546"/>
    <s v="no"/>
    <s v="2 Floors"/>
    <n v="0"/>
    <n v="1092"/>
    <x v="0"/>
    <x v="1"/>
    <n v="0"/>
    <n v="0"/>
    <n v="1"/>
    <n v="1"/>
    <n v="2"/>
    <x v="1"/>
    <n v="6"/>
    <x v="0"/>
    <s v="TA"/>
    <x v="1"/>
    <n v="1"/>
    <s v="Less"/>
    <n v="286"/>
    <x v="0"/>
    <x v="1"/>
    <n v="0"/>
    <n v="45.787545787545788"/>
    <x v="1"/>
    <n v="75000"/>
    <n v="1638"/>
    <s v="no"/>
  </r>
  <r>
    <x v="916"/>
    <s v="Norm"/>
    <s v="Norm"/>
    <x v="0"/>
    <n v="2"/>
    <x v="1"/>
    <s v="1Story"/>
    <x v="1"/>
    <n v="69.182127006168557"/>
    <x v="1"/>
    <n v="3"/>
    <x v="0"/>
    <n v="1949"/>
    <n v="1"/>
    <m/>
    <n v="1950"/>
    <n v="1"/>
    <n v="480"/>
    <s v="no"/>
    <x v="0"/>
    <n v="480"/>
    <s v="no"/>
    <n v="0"/>
    <s v="no"/>
    <s v="1 Floor"/>
    <n v="0"/>
    <n v="480"/>
    <x v="0"/>
    <x v="1"/>
    <n v="1"/>
    <n v="0"/>
    <n v="0"/>
    <n v="0"/>
    <n v="1"/>
    <x v="1"/>
    <n v="4"/>
    <x v="1"/>
    <s v="TA"/>
    <x v="1"/>
    <n v="1"/>
    <s v="Less"/>
    <n v="308"/>
    <x v="0"/>
    <x v="1"/>
    <n v="0"/>
    <n v="36.782291666666666"/>
    <x v="1"/>
    <n v="35311"/>
    <n v="960"/>
    <s v="no"/>
  </r>
  <r>
    <x v="917"/>
    <s v="Norm"/>
    <s v="Norm"/>
    <x v="0"/>
    <n v="4"/>
    <x v="1"/>
    <s v="1Story"/>
    <x v="1"/>
    <n v="69.182127006168557"/>
    <x v="1"/>
    <n v="6"/>
    <x v="1"/>
    <n v="1956"/>
    <n v="0"/>
    <m/>
    <n v="1956"/>
    <n v="1"/>
    <n v="1134"/>
    <s v="no"/>
    <x v="1"/>
    <n v="1229"/>
    <s v="no"/>
    <n v="0"/>
    <s v="no"/>
    <s v="1 Floor"/>
    <n v="0"/>
    <n v="1229"/>
    <x v="0"/>
    <x v="1"/>
    <n v="0"/>
    <n v="0"/>
    <n v="1"/>
    <n v="0"/>
    <n v="1"/>
    <x v="1"/>
    <n v="6"/>
    <x v="0"/>
    <s v="TA"/>
    <x v="1"/>
    <n v="1"/>
    <s v="Less"/>
    <n v="284"/>
    <x v="0"/>
    <x v="1"/>
    <n v="0"/>
    <n v="57.130765975454928"/>
    <x v="1"/>
    <n v="135000"/>
    <n v="2363"/>
    <s v="no"/>
  </r>
  <r>
    <x v="918"/>
    <s v="Norm"/>
    <s v="Norm"/>
    <x v="0"/>
    <n v="7"/>
    <x v="0"/>
    <s v="2Story"/>
    <x v="0"/>
    <n v="75.988545402704759"/>
    <x v="0"/>
    <n v="5"/>
    <x v="0"/>
    <n v="1991"/>
    <n v="0"/>
    <m/>
    <n v="1991"/>
    <n v="0"/>
    <n v="1104"/>
    <s v="no"/>
    <x v="1"/>
    <n v="912"/>
    <s v="no"/>
    <n v="1215"/>
    <s v="no"/>
    <s v="2 Floors"/>
    <n v="1"/>
    <n v="2127"/>
    <x v="0"/>
    <x v="0"/>
    <n v="1"/>
    <n v="0"/>
    <n v="2"/>
    <n v="1"/>
    <n v="4"/>
    <x v="0"/>
    <n v="8"/>
    <x v="0"/>
    <s v="Gd"/>
    <x v="0"/>
    <n v="3"/>
    <s v="More"/>
    <n v="833"/>
    <x v="0"/>
    <x v="0"/>
    <n v="1"/>
    <n v="73.661405137728252"/>
    <x v="0"/>
    <n v="238000"/>
    <n v="3231"/>
    <s v="no"/>
  </r>
  <r>
    <x v="919"/>
    <s v="Norm"/>
    <s v="Norm"/>
    <x v="0"/>
    <n v="6"/>
    <x v="1"/>
    <s v="1Story"/>
    <x v="1"/>
    <n v="69.182127006168557"/>
    <x v="1"/>
    <n v="8"/>
    <x v="1"/>
    <n v="1958"/>
    <n v="0"/>
    <m/>
    <n v="2002"/>
    <n v="0"/>
    <n v="1184"/>
    <s v="no"/>
    <x v="1"/>
    <n v="1414"/>
    <s v="no"/>
    <n v="0"/>
    <s v="no"/>
    <s v="1 Floor"/>
    <n v="1"/>
    <n v="1414"/>
    <x v="0"/>
    <x v="1"/>
    <n v="1"/>
    <n v="0"/>
    <n v="1"/>
    <n v="0"/>
    <n v="2"/>
    <x v="1"/>
    <n v="6"/>
    <x v="0"/>
    <s v="TA"/>
    <x v="1"/>
    <n v="2"/>
    <s v="More"/>
    <n v="601"/>
    <x v="0"/>
    <x v="0"/>
    <n v="1"/>
    <n v="67.936874518860662"/>
    <x v="1"/>
    <n v="176500"/>
    <n v="2598"/>
    <s v="no"/>
  </r>
  <r>
    <x v="920"/>
    <s v="Norm"/>
    <s v="Norm"/>
    <x v="0"/>
    <n v="6"/>
    <x v="1"/>
    <s v="2Story"/>
    <x v="0"/>
    <n v="75.988545402704759"/>
    <x v="0"/>
    <n v="5"/>
    <x v="0"/>
    <n v="1994"/>
    <n v="0"/>
    <m/>
    <n v="1994"/>
    <n v="0"/>
    <n v="928"/>
    <s v="no"/>
    <x v="0"/>
    <n v="936"/>
    <s v="no"/>
    <n v="785"/>
    <s v="no"/>
    <s v="2 Floors"/>
    <n v="0"/>
    <n v="1721"/>
    <x v="0"/>
    <x v="0"/>
    <n v="0"/>
    <n v="1"/>
    <n v="2"/>
    <n v="1"/>
    <n v="4"/>
    <x v="0"/>
    <n v="7"/>
    <x v="0"/>
    <s v="Gd"/>
    <x v="0"/>
    <n v="2"/>
    <s v="More"/>
    <n v="471"/>
    <x v="0"/>
    <x v="1"/>
    <n v="0"/>
    <n v="75.87768969422423"/>
    <x v="0"/>
    <n v="201000"/>
    <n v="2649"/>
    <s v="no"/>
  </r>
  <r>
    <x v="921"/>
    <s v="Feedr"/>
    <s v="Norm"/>
    <x v="2"/>
    <n v="5"/>
    <x v="1"/>
    <s v="1.5Fin"/>
    <x v="1"/>
    <n v="59.315963337771507"/>
    <x v="1"/>
    <n v="7"/>
    <x v="1"/>
    <n v="1900"/>
    <n v="1"/>
    <m/>
    <n v="2003"/>
    <n v="0"/>
    <n v="1272"/>
    <s v="no"/>
    <x v="1"/>
    <n v="1272"/>
    <s v="no"/>
    <n v="928"/>
    <s v="no"/>
    <s v="2 Floors"/>
    <n v="1"/>
    <n v="2200"/>
    <x v="0"/>
    <x v="0"/>
    <n v="2"/>
    <n v="0"/>
    <n v="2"/>
    <n v="2"/>
    <n v="6"/>
    <x v="0"/>
    <n v="9"/>
    <x v="0"/>
    <s v="TA"/>
    <x v="1"/>
    <n v="0"/>
    <s v="Less"/>
    <n v="0"/>
    <x v="0"/>
    <x v="1"/>
    <n v="0"/>
    <n v="42.021889400921658"/>
    <x v="1"/>
    <n v="145900"/>
    <n v="3472"/>
    <s v="no"/>
  </r>
  <r>
    <x v="922"/>
    <s v="RRAn"/>
    <s v="Norm"/>
    <x v="0"/>
    <n v="6"/>
    <x v="1"/>
    <s v="1Story"/>
    <x v="1"/>
    <n v="69.182127006168557"/>
    <x v="1"/>
    <n v="5"/>
    <x v="0"/>
    <n v="2005"/>
    <n v="0"/>
    <m/>
    <n v="2006"/>
    <n v="0"/>
    <n v="1316"/>
    <s v="no"/>
    <x v="1"/>
    <n v="1316"/>
    <s v="no"/>
    <n v="0"/>
    <s v="no"/>
    <s v="1 Floor"/>
    <n v="0"/>
    <n v="1316"/>
    <x v="0"/>
    <x v="1"/>
    <n v="0"/>
    <n v="0"/>
    <n v="2"/>
    <n v="0"/>
    <n v="2"/>
    <x v="1"/>
    <n v="6"/>
    <x v="0"/>
    <s v="Gd"/>
    <x v="0"/>
    <n v="2"/>
    <s v="More"/>
    <n v="397"/>
    <x v="0"/>
    <x v="1"/>
    <n v="1"/>
    <n v="64.585866261398181"/>
    <x v="1"/>
    <n v="169990"/>
    <n v="2632"/>
    <s v="no"/>
  </r>
  <r>
    <x v="923"/>
    <s v="Norm"/>
    <s v="Norm"/>
    <x v="3"/>
    <n v="6"/>
    <x v="1"/>
    <s v="1Story"/>
    <x v="1"/>
    <n v="69.182127006168557"/>
    <x v="1"/>
    <n v="5"/>
    <x v="0"/>
    <n v="1993"/>
    <n v="0"/>
    <m/>
    <n v="1994"/>
    <n v="0"/>
    <n v="1604"/>
    <s v="no"/>
    <x v="1"/>
    <n v="1617"/>
    <s v="no"/>
    <n v="0"/>
    <s v="no"/>
    <s v="1 Floor"/>
    <n v="0"/>
    <n v="1617"/>
    <x v="0"/>
    <x v="0"/>
    <n v="1"/>
    <n v="0"/>
    <n v="2"/>
    <n v="0"/>
    <n v="3"/>
    <x v="0"/>
    <n v="5"/>
    <x v="1"/>
    <s v="Gd"/>
    <x v="0"/>
    <n v="2"/>
    <s v="More"/>
    <n v="533"/>
    <x v="0"/>
    <x v="0"/>
    <n v="1"/>
    <n v="59.919279726792922"/>
    <x v="1"/>
    <n v="193000"/>
    <n v="3221"/>
    <s v="no"/>
  </r>
  <r>
    <x v="924"/>
    <s v="Norm"/>
    <s v="Norm"/>
    <x v="0"/>
    <n v="6"/>
    <x v="1"/>
    <s v="1Story"/>
    <x v="1"/>
    <n v="69.182127006168557"/>
    <x v="1"/>
    <n v="6"/>
    <x v="1"/>
    <n v="1980"/>
    <n v="0"/>
    <m/>
    <n v="1980"/>
    <n v="0"/>
    <n v="1686"/>
    <s v="no"/>
    <x v="1"/>
    <n v="1686"/>
    <s v="no"/>
    <n v="0"/>
    <s v="no"/>
    <s v="1 Floor"/>
    <n v="0"/>
    <n v="1686"/>
    <x v="0"/>
    <x v="0"/>
    <n v="1"/>
    <n v="0"/>
    <n v="2"/>
    <n v="0"/>
    <n v="3"/>
    <x v="0"/>
    <n v="7"/>
    <x v="0"/>
    <s v="TA"/>
    <x v="1"/>
    <n v="2"/>
    <s v="More"/>
    <n v="612"/>
    <x v="0"/>
    <x v="0"/>
    <n v="1"/>
    <n v="61.536180308422303"/>
    <x v="1"/>
    <n v="207500"/>
    <n v="3372"/>
    <s v="no"/>
  </r>
  <r>
    <x v="925"/>
    <s v="Norm"/>
    <s v="Norm"/>
    <x v="0"/>
    <n v="5"/>
    <x v="1"/>
    <s v="1Story"/>
    <x v="1"/>
    <n v="69.182127006168557"/>
    <x v="1"/>
    <n v="6"/>
    <x v="1"/>
    <n v="1977"/>
    <n v="0"/>
    <m/>
    <n v="1977"/>
    <n v="0"/>
    <n v="1126"/>
    <s v="no"/>
    <x v="1"/>
    <n v="1126"/>
    <s v="no"/>
    <n v="0"/>
    <s v="no"/>
    <s v="1 Floor"/>
    <n v="0"/>
    <n v="1126"/>
    <x v="0"/>
    <x v="1"/>
    <n v="0"/>
    <n v="1"/>
    <n v="2"/>
    <n v="0"/>
    <n v="3"/>
    <x v="0"/>
    <n v="6"/>
    <x v="0"/>
    <s v="Ex"/>
    <x v="0"/>
    <n v="2"/>
    <s v="More"/>
    <n v="540"/>
    <x v="0"/>
    <x v="0"/>
    <n v="0"/>
    <n v="77.708703374777969"/>
    <x v="0"/>
    <n v="175000"/>
    <n v="2252"/>
    <s v="no"/>
  </r>
  <r>
    <x v="926"/>
    <s v="Norm"/>
    <s v="Norm"/>
    <x v="0"/>
    <n v="8"/>
    <x v="0"/>
    <s v="2Story"/>
    <x v="0"/>
    <n v="75.988545402704759"/>
    <x v="0"/>
    <n v="5"/>
    <x v="0"/>
    <n v="2003"/>
    <n v="0"/>
    <m/>
    <n v="2004"/>
    <n v="0"/>
    <n v="1181"/>
    <s v="no"/>
    <x v="1"/>
    <n v="1234"/>
    <s v="no"/>
    <n v="1140"/>
    <s v="no"/>
    <s v="2 Floors"/>
    <n v="0"/>
    <n v="2374"/>
    <x v="0"/>
    <x v="0"/>
    <n v="0"/>
    <n v="0"/>
    <n v="2"/>
    <n v="1"/>
    <n v="3"/>
    <x v="0"/>
    <n v="10"/>
    <x v="0"/>
    <s v="Ex"/>
    <x v="0"/>
    <n v="3"/>
    <s v="More"/>
    <n v="656"/>
    <x v="0"/>
    <x v="0"/>
    <n v="1"/>
    <n v="80.168776371308013"/>
    <x v="0"/>
    <n v="285000"/>
    <n v="3555"/>
    <s v="no"/>
  </r>
  <r>
    <x v="927"/>
    <s v="Feedr"/>
    <s v="Norm"/>
    <x v="0"/>
    <n v="7"/>
    <x v="0"/>
    <s v="2Story"/>
    <x v="0"/>
    <n v="75.988545402704759"/>
    <x v="0"/>
    <n v="5"/>
    <x v="0"/>
    <n v="1968"/>
    <n v="0"/>
    <m/>
    <n v="1968"/>
    <n v="0"/>
    <n v="832"/>
    <s v="no"/>
    <x v="0"/>
    <n v="1098"/>
    <s v="no"/>
    <n v="880"/>
    <s v="no"/>
    <s v="2 Floors"/>
    <n v="0"/>
    <n v="1978"/>
    <x v="0"/>
    <x v="0"/>
    <n v="0"/>
    <n v="0"/>
    <n v="2"/>
    <n v="1"/>
    <n v="3"/>
    <x v="0"/>
    <n v="9"/>
    <x v="0"/>
    <s v="TA"/>
    <x v="1"/>
    <n v="2"/>
    <s v="More"/>
    <n v="486"/>
    <x v="0"/>
    <x v="0"/>
    <n v="1"/>
    <n v="62.633451957295371"/>
    <x v="1"/>
    <n v="176000"/>
    <n v="2810"/>
    <s v="no"/>
  </r>
  <r>
    <x v="928"/>
    <s v="Norm"/>
    <s v="Norm"/>
    <x v="0"/>
    <n v="8"/>
    <x v="0"/>
    <s v="1Story"/>
    <x v="1"/>
    <n v="69.182127006168557"/>
    <x v="1"/>
    <n v="5"/>
    <x v="0"/>
    <n v="2001"/>
    <n v="0"/>
    <m/>
    <n v="2001"/>
    <n v="0"/>
    <n v="1753"/>
    <s v="no"/>
    <x v="1"/>
    <n v="1788"/>
    <s v="no"/>
    <n v="0"/>
    <s v="no"/>
    <s v="1 Floor"/>
    <n v="0"/>
    <n v="1788"/>
    <x v="0"/>
    <x v="0"/>
    <n v="0"/>
    <n v="0"/>
    <n v="2"/>
    <n v="0"/>
    <n v="2"/>
    <x v="1"/>
    <n v="7"/>
    <x v="0"/>
    <s v="Ex"/>
    <x v="0"/>
    <n v="2"/>
    <s v="More"/>
    <n v="522"/>
    <x v="0"/>
    <x v="0"/>
    <n v="1"/>
    <n v="66.789042643321096"/>
    <x v="1"/>
    <n v="236500"/>
    <n v="3541"/>
    <s v="no"/>
  </r>
  <r>
    <x v="929"/>
    <s v="Norm"/>
    <s v="Norm"/>
    <x v="0"/>
    <n v="7"/>
    <x v="0"/>
    <s v="2Story"/>
    <x v="0"/>
    <n v="75.988545402704759"/>
    <x v="0"/>
    <n v="5"/>
    <x v="0"/>
    <n v="1997"/>
    <n v="0"/>
    <m/>
    <n v="1997"/>
    <n v="0"/>
    <n v="964"/>
    <s v="no"/>
    <x v="0"/>
    <n v="993"/>
    <s v="no"/>
    <n v="1243"/>
    <s v="no"/>
    <s v="2 Floors"/>
    <n v="1"/>
    <n v="2236"/>
    <x v="0"/>
    <x v="0"/>
    <n v="0"/>
    <n v="0"/>
    <n v="2"/>
    <n v="1"/>
    <n v="3"/>
    <x v="0"/>
    <n v="8"/>
    <x v="0"/>
    <s v="Gd"/>
    <x v="0"/>
    <n v="2"/>
    <s v="More"/>
    <n v="642"/>
    <x v="0"/>
    <x v="0"/>
    <n v="1"/>
    <n v="69.375"/>
    <x v="1"/>
    <n v="222000"/>
    <n v="3200"/>
    <s v="no"/>
  </r>
  <r>
    <x v="930"/>
    <s v="Norm"/>
    <s v="Norm"/>
    <x v="0"/>
    <n v="8"/>
    <x v="0"/>
    <s v="1Story"/>
    <x v="1"/>
    <n v="69.182127006168557"/>
    <x v="1"/>
    <n v="5"/>
    <x v="0"/>
    <n v="2007"/>
    <n v="0"/>
    <m/>
    <n v="2007"/>
    <n v="0"/>
    <n v="1466"/>
    <s v="no"/>
    <x v="1"/>
    <n v="1466"/>
    <s v="no"/>
    <n v="0"/>
    <s v="no"/>
    <s v="1 Floor"/>
    <n v="1"/>
    <n v="1466"/>
    <x v="0"/>
    <x v="1"/>
    <n v="0"/>
    <n v="0"/>
    <n v="2"/>
    <n v="0"/>
    <n v="2"/>
    <x v="1"/>
    <n v="7"/>
    <x v="0"/>
    <s v="Gd"/>
    <x v="0"/>
    <n v="3"/>
    <s v="More"/>
    <n v="610"/>
    <x v="0"/>
    <x v="0"/>
    <n v="0"/>
    <n v="68.553888130968616"/>
    <x v="1"/>
    <n v="201000"/>
    <n v="2932"/>
    <s v="no"/>
  </r>
  <r>
    <x v="931"/>
    <s v="Norm"/>
    <s v="Norm"/>
    <x v="0"/>
    <n v="5"/>
    <x v="1"/>
    <s v="1Story"/>
    <x v="1"/>
    <n v="69.182127006168557"/>
    <x v="1"/>
    <n v="6"/>
    <x v="1"/>
    <n v="1965"/>
    <n v="0"/>
    <m/>
    <n v="1965"/>
    <n v="0"/>
    <n v="925"/>
    <s v="no"/>
    <x v="0"/>
    <n v="925"/>
    <s v="no"/>
    <n v="0"/>
    <s v="no"/>
    <s v="1 Floor"/>
    <n v="1"/>
    <n v="925"/>
    <x v="0"/>
    <x v="1"/>
    <n v="0"/>
    <n v="1"/>
    <n v="1"/>
    <n v="0"/>
    <n v="2"/>
    <x v="1"/>
    <n v="5"/>
    <x v="1"/>
    <s v="TA"/>
    <x v="1"/>
    <n v="1"/>
    <s v="Less"/>
    <n v="429"/>
    <x v="0"/>
    <x v="1"/>
    <n v="0"/>
    <n v="63.513513513513516"/>
    <x v="1"/>
    <n v="117500"/>
    <n v="1850"/>
    <s v="no"/>
  </r>
  <r>
    <x v="932"/>
    <s v="RRNn"/>
    <s v="Norm"/>
    <x v="0"/>
    <n v="9"/>
    <x v="0"/>
    <s v="1Story"/>
    <x v="1"/>
    <n v="69.182127006168557"/>
    <x v="1"/>
    <n v="5"/>
    <x v="0"/>
    <n v="2006"/>
    <n v="0"/>
    <m/>
    <n v="2006"/>
    <n v="0"/>
    <n v="1905"/>
    <s v="no"/>
    <x v="1"/>
    <n v="1905"/>
    <s v="no"/>
    <n v="0"/>
    <s v="no"/>
    <s v="1 Floor"/>
    <n v="0"/>
    <n v="1905"/>
    <x v="0"/>
    <x v="0"/>
    <n v="0"/>
    <n v="0"/>
    <n v="2"/>
    <n v="0"/>
    <n v="2"/>
    <x v="1"/>
    <n v="8"/>
    <x v="0"/>
    <s v="Ex"/>
    <x v="0"/>
    <n v="3"/>
    <s v="More"/>
    <n v="788"/>
    <x v="0"/>
    <x v="0"/>
    <n v="1"/>
    <n v="83.98950131233596"/>
    <x v="0"/>
    <n v="320000"/>
    <n v="3810"/>
    <s v="no"/>
  </r>
  <r>
    <x v="933"/>
    <s v="Norm"/>
    <s v="Norm"/>
    <x v="0"/>
    <n v="7"/>
    <x v="0"/>
    <s v="1Story"/>
    <x v="1"/>
    <n v="69.182127006168557"/>
    <x v="1"/>
    <n v="5"/>
    <x v="0"/>
    <n v="2004"/>
    <n v="0"/>
    <m/>
    <n v="2004"/>
    <n v="0"/>
    <n v="1500"/>
    <s v="no"/>
    <x v="1"/>
    <n v="1500"/>
    <s v="no"/>
    <n v="0"/>
    <s v="no"/>
    <s v="1 Floor"/>
    <n v="1"/>
    <n v="1500"/>
    <x v="0"/>
    <x v="1"/>
    <n v="0"/>
    <n v="0"/>
    <n v="2"/>
    <n v="0"/>
    <n v="2"/>
    <x v="1"/>
    <n v="6"/>
    <x v="0"/>
    <s v="Gd"/>
    <x v="0"/>
    <n v="2"/>
    <s v="More"/>
    <n v="570"/>
    <x v="0"/>
    <x v="0"/>
    <n v="0"/>
    <n v="63.333333333333336"/>
    <x v="1"/>
    <n v="190000"/>
    <n v="3000"/>
    <s v="no"/>
  </r>
  <r>
    <x v="934"/>
    <s v="PosA"/>
    <s v="Norm"/>
    <x v="0"/>
    <n v="7"/>
    <x v="0"/>
    <s v="1Story"/>
    <x v="1"/>
    <n v="69.182127006168557"/>
    <x v="1"/>
    <n v="7"/>
    <x v="1"/>
    <n v="1960"/>
    <n v="0"/>
    <m/>
    <n v="2007"/>
    <n v="0"/>
    <n v="585"/>
    <s v="no"/>
    <x v="0"/>
    <n v="2069"/>
    <s v="no"/>
    <n v="0"/>
    <s v="no"/>
    <s v="1 Floor"/>
    <n v="0"/>
    <n v="2069"/>
    <x v="0"/>
    <x v="0"/>
    <n v="1"/>
    <n v="0"/>
    <n v="2"/>
    <n v="0"/>
    <n v="3"/>
    <x v="0"/>
    <n v="9"/>
    <x v="0"/>
    <s v="Gd"/>
    <x v="0"/>
    <n v="2"/>
    <s v="More"/>
    <n v="505"/>
    <x v="0"/>
    <x v="0"/>
    <n v="1"/>
    <n v="91.183119819140913"/>
    <x v="0"/>
    <n v="242000"/>
    <n v="2654"/>
    <s v="no"/>
  </r>
  <r>
    <x v="935"/>
    <s v="Norm"/>
    <s v="Norm"/>
    <x v="0"/>
    <n v="4"/>
    <x v="1"/>
    <s v="1Story"/>
    <x v="1"/>
    <n v="69.182127006168557"/>
    <x v="1"/>
    <n v="5"/>
    <x v="0"/>
    <n v="1926"/>
    <n v="1"/>
    <m/>
    <n v="1953"/>
    <n v="1"/>
    <n v="600"/>
    <s v="no"/>
    <x v="0"/>
    <n v="747"/>
    <s v="no"/>
    <n v="0"/>
    <s v="no"/>
    <s v="1 Floor"/>
    <n v="0"/>
    <n v="747"/>
    <x v="0"/>
    <x v="1"/>
    <n v="0"/>
    <n v="0"/>
    <n v="1"/>
    <n v="0"/>
    <n v="1"/>
    <x v="1"/>
    <n v="5"/>
    <x v="1"/>
    <s v="TA"/>
    <x v="1"/>
    <n v="2"/>
    <s v="More"/>
    <n v="528"/>
    <x v="0"/>
    <x v="0"/>
    <n v="0"/>
    <n v="59.317000742390498"/>
    <x v="1"/>
    <n v="79900"/>
    <n v="1347"/>
    <s v="no"/>
  </r>
  <r>
    <x v="936"/>
    <s v="Norm"/>
    <s v="Norm"/>
    <x v="0"/>
    <n v="7"/>
    <x v="0"/>
    <s v="1Story"/>
    <x v="1"/>
    <n v="69.182127006168557"/>
    <x v="1"/>
    <n v="5"/>
    <x v="0"/>
    <n v="2003"/>
    <n v="0"/>
    <m/>
    <n v="2003"/>
    <n v="0"/>
    <n v="1176"/>
    <s v="no"/>
    <x v="1"/>
    <n v="1200"/>
    <s v="no"/>
    <n v="0"/>
    <s v="no"/>
    <s v="1 Floor"/>
    <n v="0"/>
    <n v="1200"/>
    <x v="0"/>
    <x v="1"/>
    <n v="1"/>
    <n v="0"/>
    <n v="2"/>
    <n v="0"/>
    <n v="3"/>
    <x v="0"/>
    <n v="5"/>
    <x v="1"/>
    <s v="Gd"/>
    <x v="0"/>
    <n v="2"/>
    <s v="More"/>
    <n v="555"/>
    <x v="0"/>
    <x v="0"/>
    <n v="0"/>
    <n v="77.819865319865315"/>
    <x v="0"/>
    <n v="184900"/>
    <n v="2376"/>
    <s v="no"/>
  </r>
  <r>
    <x v="937"/>
    <s v="Norm"/>
    <s v="Norm"/>
    <x v="0"/>
    <n v="7"/>
    <x v="0"/>
    <s v="2Story"/>
    <x v="0"/>
    <n v="75.988545402704759"/>
    <x v="0"/>
    <n v="5"/>
    <x v="0"/>
    <n v="2005"/>
    <n v="0"/>
    <m/>
    <n v="2005"/>
    <n v="0"/>
    <n v="1113"/>
    <s v="no"/>
    <x v="1"/>
    <n v="1113"/>
    <s v="no"/>
    <n v="858"/>
    <s v="no"/>
    <s v="2 Floors"/>
    <n v="1"/>
    <n v="1971"/>
    <x v="0"/>
    <x v="0"/>
    <n v="0"/>
    <n v="0"/>
    <n v="2"/>
    <n v="1"/>
    <n v="3"/>
    <x v="0"/>
    <n v="8"/>
    <x v="0"/>
    <s v="Gd"/>
    <x v="0"/>
    <n v="2"/>
    <s v="More"/>
    <n v="689"/>
    <x v="0"/>
    <x v="0"/>
    <n v="1"/>
    <n v="82.036316472114137"/>
    <x v="0"/>
    <n v="253000"/>
    <n v="3084"/>
    <s v="no"/>
  </r>
  <r>
    <x v="938"/>
    <s v="Norm"/>
    <s v="Norm"/>
    <x v="0"/>
    <n v="7"/>
    <x v="0"/>
    <s v="2Story"/>
    <x v="0"/>
    <n v="75.988545402704759"/>
    <x v="0"/>
    <n v="5"/>
    <x v="0"/>
    <n v="2006"/>
    <n v="0"/>
    <m/>
    <n v="2006"/>
    <n v="0"/>
    <n v="1391"/>
    <s v="no"/>
    <x v="1"/>
    <n v="1391"/>
    <s v="no"/>
    <n v="571"/>
    <s v="no"/>
    <s v="2 Floors"/>
    <n v="0"/>
    <n v="1962"/>
    <x v="0"/>
    <x v="0"/>
    <n v="0"/>
    <n v="0"/>
    <n v="2"/>
    <n v="1"/>
    <n v="3"/>
    <x v="0"/>
    <n v="7"/>
    <x v="0"/>
    <s v="Gd"/>
    <x v="0"/>
    <n v="3"/>
    <s v="More"/>
    <n v="868"/>
    <x v="0"/>
    <x v="0"/>
    <n v="0"/>
    <n v="71.51774530271399"/>
    <x v="0"/>
    <n v="239799"/>
    <n v="3353"/>
    <s v="no"/>
  </r>
  <r>
    <x v="939"/>
    <s v="Norm"/>
    <s v="Norm"/>
    <x v="0"/>
    <n v="7"/>
    <x v="0"/>
    <s v="2Story"/>
    <x v="0"/>
    <n v="75.988545402704759"/>
    <x v="0"/>
    <n v="7"/>
    <x v="1"/>
    <n v="1940"/>
    <n v="1"/>
    <m/>
    <n v="1950"/>
    <n v="1"/>
    <n v="1032"/>
    <s v="no"/>
    <x v="0"/>
    <n v="1207"/>
    <s v="no"/>
    <n v="1196"/>
    <s v="no"/>
    <s v="2 Floors"/>
    <n v="0"/>
    <n v="2403"/>
    <x v="0"/>
    <x v="0"/>
    <n v="0"/>
    <n v="0"/>
    <n v="2"/>
    <n v="0"/>
    <n v="2"/>
    <x v="1"/>
    <n v="10"/>
    <x v="0"/>
    <s v="TA"/>
    <x v="1"/>
    <n v="1"/>
    <s v="Less"/>
    <n v="349"/>
    <x v="0"/>
    <x v="1"/>
    <n v="2"/>
    <n v="71.149927219796211"/>
    <x v="0"/>
    <n v="244400"/>
    <n v="3435"/>
    <s v="no"/>
  </r>
  <r>
    <x v="940"/>
    <s v="Norm"/>
    <s v="Norm"/>
    <x v="2"/>
    <n v="6"/>
    <x v="1"/>
    <s v="1Story"/>
    <x v="1"/>
    <n v="69.182127006168557"/>
    <x v="1"/>
    <n v="5"/>
    <x v="0"/>
    <n v="1976"/>
    <n v="0"/>
    <m/>
    <n v="1976"/>
    <n v="0"/>
    <n v="1728"/>
    <s v="no"/>
    <x v="1"/>
    <n v="1728"/>
    <s v="no"/>
    <n v="0"/>
    <s v="no"/>
    <s v="1 Floor"/>
    <n v="1"/>
    <n v="1728"/>
    <x v="0"/>
    <x v="0"/>
    <n v="0"/>
    <n v="0"/>
    <n v="2"/>
    <n v="0"/>
    <n v="2"/>
    <x v="1"/>
    <n v="8"/>
    <x v="0"/>
    <s v="TA"/>
    <x v="1"/>
    <n v="2"/>
    <s v="More"/>
    <n v="574"/>
    <x v="0"/>
    <x v="0"/>
    <n v="0"/>
    <n v="43.663194444444443"/>
    <x v="1"/>
    <n v="150900"/>
    <n v="3456"/>
    <s v="no"/>
  </r>
  <r>
    <x v="941"/>
    <s v="RRNn"/>
    <s v="Norm"/>
    <x v="0"/>
    <n v="7"/>
    <x v="0"/>
    <s v="2Story"/>
    <x v="0"/>
    <n v="75.988545402704759"/>
    <x v="0"/>
    <n v="5"/>
    <x v="0"/>
    <n v="1999"/>
    <n v="0"/>
    <m/>
    <n v="1999"/>
    <n v="0"/>
    <n v="992"/>
    <s v="no"/>
    <x v="0"/>
    <n v="1022"/>
    <s v="no"/>
    <n v="1038"/>
    <s v="no"/>
    <s v="2 Floors"/>
    <n v="0"/>
    <n v="2060"/>
    <x v="0"/>
    <x v="0"/>
    <n v="1"/>
    <n v="0"/>
    <n v="2"/>
    <n v="1"/>
    <n v="4"/>
    <x v="0"/>
    <n v="8"/>
    <x v="0"/>
    <s v="Gd"/>
    <x v="0"/>
    <n v="2"/>
    <s v="More"/>
    <n v="390"/>
    <x v="0"/>
    <x v="1"/>
    <n v="1"/>
    <n v="70.11795543905636"/>
    <x v="0"/>
    <n v="214000"/>
    <n v="3052"/>
    <s v="no"/>
  </r>
  <r>
    <x v="942"/>
    <s v="Norm"/>
    <s v="Norm"/>
    <x v="2"/>
    <n v="4"/>
    <x v="1"/>
    <s v="1Story"/>
    <x v="1"/>
    <n v="69.182127006168557"/>
    <x v="1"/>
    <n v="3"/>
    <x v="0"/>
    <n v="1977"/>
    <n v="0"/>
    <m/>
    <n v="1977"/>
    <n v="0"/>
    <n v="1440"/>
    <s v="no"/>
    <x v="1"/>
    <n v="1440"/>
    <s v="no"/>
    <n v="0"/>
    <s v="no"/>
    <s v="1 Floor"/>
    <n v="0"/>
    <n v="1440"/>
    <x v="0"/>
    <x v="1"/>
    <n v="2"/>
    <n v="0"/>
    <n v="2"/>
    <n v="0"/>
    <n v="4"/>
    <x v="0"/>
    <n v="8"/>
    <x v="0"/>
    <s v="TA"/>
    <x v="1"/>
    <n v="0"/>
    <s v="Less"/>
    <n v="0"/>
    <x v="0"/>
    <x v="1"/>
    <n v="0"/>
    <n v="52.083333333333336"/>
    <x v="1"/>
    <n v="150000"/>
    <n v="2880"/>
    <s v="no"/>
  </r>
  <r>
    <x v="943"/>
    <s v="Norm"/>
    <s v="Norm"/>
    <x v="2"/>
    <n v="5"/>
    <x v="1"/>
    <s v="1Story"/>
    <x v="1"/>
    <n v="69.182127006168557"/>
    <x v="1"/>
    <n v="4"/>
    <x v="0"/>
    <n v="1967"/>
    <n v="0"/>
    <m/>
    <n v="1967"/>
    <n v="0"/>
    <n v="1632"/>
    <s v="no"/>
    <x v="1"/>
    <n v="1632"/>
    <s v="no"/>
    <n v="0"/>
    <s v="no"/>
    <s v="1 Floor"/>
    <n v="0"/>
    <n v="1632"/>
    <x v="0"/>
    <x v="0"/>
    <n v="0"/>
    <n v="0"/>
    <n v="2"/>
    <n v="0"/>
    <n v="2"/>
    <x v="1"/>
    <n v="8"/>
    <x v="0"/>
    <s v="TA"/>
    <x v="1"/>
    <n v="2"/>
    <s v="More"/>
    <n v="576"/>
    <x v="0"/>
    <x v="0"/>
    <n v="0"/>
    <n v="43.811274509803923"/>
    <x v="1"/>
    <n v="143000"/>
    <n v="3264"/>
    <s v="no"/>
  </r>
  <r>
    <x v="944"/>
    <s v="Norm"/>
    <s v="Norm"/>
    <x v="0"/>
    <n v="6"/>
    <x v="1"/>
    <s v="SLvl"/>
    <x v="2"/>
    <n v="74.693515888638117"/>
    <x v="0"/>
    <n v="6"/>
    <x v="1"/>
    <n v="1958"/>
    <n v="0"/>
    <m/>
    <n v="1958"/>
    <n v="1"/>
    <n v="819"/>
    <s v="no"/>
    <x v="0"/>
    <n v="1344"/>
    <s v="no"/>
    <n v="0"/>
    <s v="no"/>
    <s v="1 Floor"/>
    <n v="0"/>
    <n v="1344"/>
    <x v="0"/>
    <x v="1"/>
    <n v="0"/>
    <n v="1"/>
    <n v="1"/>
    <n v="0"/>
    <n v="2"/>
    <x v="1"/>
    <n v="7"/>
    <x v="0"/>
    <s v="Gd"/>
    <x v="0"/>
    <n v="2"/>
    <s v="More"/>
    <n v="525"/>
    <x v="0"/>
    <x v="0"/>
    <n v="1"/>
    <n v="63.569116967175219"/>
    <x v="1"/>
    <n v="137500"/>
    <n v="2163"/>
    <s v="no"/>
  </r>
  <r>
    <x v="945"/>
    <s v="Norm"/>
    <s v="Norm"/>
    <x v="0"/>
    <n v="5"/>
    <x v="1"/>
    <s v="1.5Fin"/>
    <x v="1"/>
    <n v="59.315963337771507"/>
    <x v="1"/>
    <n v="6"/>
    <x v="1"/>
    <n v="1890"/>
    <n v="1"/>
    <m/>
    <n v="1996"/>
    <n v="0"/>
    <n v="1088"/>
    <s v="no"/>
    <x v="1"/>
    <n v="1188"/>
    <s v="no"/>
    <n v="561"/>
    <s v="no"/>
    <s v="2 Floors"/>
    <n v="1"/>
    <n v="1869"/>
    <x v="0"/>
    <x v="0"/>
    <n v="0"/>
    <n v="0"/>
    <n v="1"/>
    <n v="0"/>
    <n v="1"/>
    <x v="1"/>
    <n v="7"/>
    <x v="0"/>
    <s v="TA"/>
    <x v="1"/>
    <n v="2"/>
    <s v="More"/>
    <n v="456"/>
    <x v="0"/>
    <x v="1"/>
    <n v="0"/>
    <n v="42.23875549543456"/>
    <x v="1"/>
    <n v="124900"/>
    <n v="2957"/>
    <s v="no"/>
  </r>
  <r>
    <x v="946"/>
    <s v="Norm"/>
    <s v="Norm"/>
    <x v="0"/>
    <n v="5"/>
    <x v="1"/>
    <s v="SLvl"/>
    <x v="2"/>
    <n v="74.693515888638117"/>
    <x v="0"/>
    <n v="6"/>
    <x v="1"/>
    <n v="1959"/>
    <n v="0"/>
    <m/>
    <n v="1959"/>
    <n v="1"/>
    <n v="1144"/>
    <s v="no"/>
    <x v="1"/>
    <n v="1144"/>
    <s v="no"/>
    <n v="0"/>
    <s v="no"/>
    <s v="1 Floor"/>
    <n v="0"/>
    <n v="1144"/>
    <x v="0"/>
    <x v="1"/>
    <n v="1"/>
    <n v="0"/>
    <n v="1"/>
    <n v="0"/>
    <n v="2"/>
    <x v="1"/>
    <n v="6"/>
    <x v="0"/>
    <s v="TA"/>
    <x v="1"/>
    <n v="1"/>
    <s v="Less"/>
    <n v="796"/>
    <x v="0"/>
    <x v="0"/>
    <n v="1"/>
    <n v="62.5"/>
    <x v="1"/>
    <n v="143000"/>
    <n v="2288"/>
    <s v="no"/>
  </r>
  <r>
    <x v="947"/>
    <s v="Norm"/>
    <s v="Norm"/>
    <x v="0"/>
    <n v="8"/>
    <x v="0"/>
    <s v="1Story"/>
    <x v="1"/>
    <n v="69.182127006168557"/>
    <x v="1"/>
    <n v="5"/>
    <x v="0"/>
    <n v="2002"/>
    <n v="0"/>
    <m/>
    <n v="2003"/>
    <n v="0"/>
    <n v="1616"/>
    <s v="no"/>
    <x v="1"/>
    <n v="1629"/>
    <s v="no"/>
    <n v="0"/>
    <s v="no"/>
    <s v="1 Floor"/>
    <n v="1"/>
    <n v="1629"/>
    <x v="0"/>
    <x v="0"/>
    <n v="1"/>
    <n v="0"/>
    <n v="2"/>
    <n v="0"/>
    <n v="3"/>
    <x v="0"/>
    <n v="9"/>
    <x v="0"/>
    <s v="Gd"/>
    <x v="0"/>
    <n v="3"/>
    <s v="More"/>
    <n v="808"/>
    <x v="0"/>
    <x v="0"/>
    <n v="1"/>
    <n v="83.204930662557786"/>
    <x v="0"/>
    <n v="270000"/>
    <n v="3245"/>
    <s v="no"/>
  </r>
  <r>
    <x v="948"/>
    <s v="Norm"/>
    <s v="Norm"/>
    <x v="0"/>
    <n v="7"/>
    <x v="0"/>
    <s v="2Story"/>
    <x v="0"/>
    <n v="75.988545402704759"/>
    <x v="0"/>
    <n v="5"/>
    <x v="0"/>
    <n v="2002"/>
    <n v="0"/>
    <m/>
    <n v="2002"/>
    <n v="0"/>
    <n v="936"/>
    <s v="no"/>
    <x v="0"/>
    <n v="936"/>
    <s v="no"/>
    <n v="840"/>
    <s v="no"/>
    <s v="2 Floors"/>
    <n v="1"/>
    <n v="1776"/>
    <x v="0"/>
    <x v="0"/>
    <n v="0"/>
    <n v="0"/>
    <n v="2"/>
    <n v="1"/>
    <n v="3"/>
    <x v="0"/>
    <n v="7"/>
    <x v="0"/>
    <s v="Gd"/>
    <x v="0"/>
    <n v="2"/>
    <s v="More"/>
    <n v="474"/>
    <x v="0"/>
    <x v="0"/>
    <n v="1"/>
    <n v="70.98082595870207"/>
    <x v="0"/>
    <n v="192500"/>
    <n v="2712"/>
    <s v="no"/>
  </r>
  <r>
    <x v="949"/>
    <s v="Norm"/>
    <s v="Norm"/>
    <x v="0"/>
    <n v="6"/>
    <x v="1"/>
    <s v="1Story"/>
    <x v="1"/>
    <n v="69.182127006168557"/>
    <x v="1"/>
    <n v="7"/>
    <x v="1"/>
    <n v="1972"/>
    <n v="0"/>
    <m/>
    <n v="2006"/>
    <n v="0"/>
    <n v="1161"/>
    <s v="no"/>
    <x v="1"/>
    <n v="1381"/>
    <s v="no"/>
    <n v="0"/>
    <s v="no"/>
    <s v="1 Floor"/>
    <n v="0"/>
    <n v="1381"/>
    <x v="0"/>
    <x v="1"/>
    <n v="1"/>
    <n v="0"/>
    <n v="1"/>
    <n v="1"/>
    <n v="3"/>
    <x v="0"/>
    <n v="5"/>
    <x v="1"/>
    <s v="Gd"/>
    <x v="0"/>
    <n v="2"/>
    <s v="More"/>
    <n v="676"/>
    <x v="0"/>
    <x v="0"/>
    <n v="1"/>
    <n v="77.694728560188821"/>
    <x v="0"/>
    <n v="197500"/>
    <n v="2542"/>
    <s v="no"/>
  </r>
  <r>
    <x v="950"/>
    <s v="Norm"/>
    <s v="Norm"/>
    <x v="0"/>
    <n v="5"/>
    <x v="1"/>
    <s v="1Story"/>
    <x v="1"/>
    <n v="69.182127006168557"/>
    <x v="1"/>
    <n v="8"/>
    <x v="1"/>
    <n v="1950"/>
    <n v="1"/>
    <m/>
    <n v="2002"/>
    <n v="0"/>
    <n v="864"/>
    <s v="no"/>
    <x v="0"/>
    <n v="864"/>
    <s v="no"/>
    <n v="0"/>
    <s v="no"/>
    <s v="1 Floor"/>
    <n v="0"/>
    <n v="864"/>
    <x v="0"/>
    <x v="1"/>
    <n v="1"/>
    <n v="0"/>
    <n v="1"/>
    <n v="0"/>
    <n v="2"/>
    <x v="1"/>
    <n v="5"/>
    <x v="1"/>
    <s v="Gd"/>
    <x v="0"/>
    <n v="2"/>
    <s v="More"/>
    <n v="720"/>
    <x v="0"/>
    <x v="0"/>
    <n v="0"/>
    <n v="74.652777777777771"/>
    <x v="0"/>
    <n v="129000"/>
    <n v="1728"/>
    <s v="no"/>
  </r>
  <r>
    <x v="951"/>
    <s v="Norm"/>
    <s v="Norm"/>
    <x v="0"/>
    <n v="5"/>
    <x v="1"/>
    <s v="1Story"/>
    <x v="1"/>
    <n v="69.182127006168557"/>
    <x v="1"/>
    <n v="5"/>
    <x v="0"/>
    <n v="1965"/>
    <n v="0"/>
    <m/>
    <n v="1965"/>
    <n v="0"/>
    <n v="828"/>
    <s v="no"/>
    <x v="0"/>
    <n v="965"/>
    <s v="no"/>
    <n v="0"/>
    <s v="no"/>
    <s v="1 Floor"/>
    <n v="1"/>
    <n v="965"/>
    <x v="0"/>
    <x v="1"/>
    <n v="1"/>
    <n v="0"/>
    <n v="1"/>
    <n v="0"/>
    <n v="2"/>
    <x v="1"/>
    <n v="6"/>
    <x v="0"/>
    <s v="TA"/>
    <x v="1"/>
    <n v="1"/>
    <s v="Less"/>
    <n v="300"/>
    <x v="0"/>
    <x v="1"/>
    <n v="0"/>
    <n v="66.871165644171782"/>
    <x v="1"/>
    <n v="119900"/>
    <n v="1793"/>
    <s v="no"/>
  </r>
  <r>
    <x v="952"/>
    <s v="Norm"/>
    <s v="Norm"/>
    <x v="0"/>
    <n v="5"/>
    <x v="1"/>
    <s v="SFoyer"/>
    <x v="2"/>
    <n v="77.818957638420983"/>
    <x v="0"/>
    <n v="8"/>
    <x v="1"/>
    <n v="1972"/>
    <n v="0"/>
    <m/>
    <n v="2003"/>
    <n v="0"/>
    <n v="768"/>
    <s v="no"/>
    <x v="0"/>
    <n v="768"/>
    <s v="no"/>
    <n v="0"/>
    <s v="no"/>
    <s v="1 Floor"/>
    <n v="0"/>
    <n v="768"/>
    <x v="0"/>
    <x v="1"/>
    <n v="0"/>
    <n v="1"/>
    <n v="1"/>
    <n v="0"/>
    <n v="2"/>
    <x v="1"/>
    <n v="5"/>
    <x v="1"/>
    <s v="TA"/>
    <x v="1"/>
    <n v="1"/>
    <s v="Less"/>
    <n v="396"/>
    <x v="0"/>
    <x v="1"/>
    <n v="0"/>
    <n v="87.174479166666671"/>
    <x v="0"/>
    <n v="133900"/>
    <n v="1536"/>
    <s v="no"/>
  </r>
  <r>
    <x v="953"/>
    <s v="Norm"/>
    <s v="Norm"/>
    <x v="0"/>
    <n v="5"/>
    <x v="1"/>
    <s v="2Story"/>
    <x v="0"/>
    <n v="75.988545402704759"/>
    <x v="0"/>
    <n v="4"/>
    <x v="0"/>
    <n v="1969"/>
    <n v="0"/>
    <m/>
    <n v="1969"/>
    <n v="0"/>
    <n v="784"/>
    <s v="no"/>
    <x v="0"/>
    <n v="1168"/>
    <s v="no"/>
    <n v="800"/>
    <s v="no"/>
    <s v="2 Floors"/>
    <n v="1"/>
    <n v="1968"/>
    <x v="0"/>
    <x v="0"/>
    <n v="0"/>
    <n v="1"/>
    <n v="2"/>
    <n v="1"/>
    <n v="4"/>
    <x v="0"/>
    <n v="7"/>
    <x v="0"/>
    <s v="TA"/>
    <x v="1"/>
    <n v="2"/>
    <s v="More"/>
    <n v="530"/>
    <x v="0"/>
    <x v="0"/>
    <n v="1"/>
    <n v="62.5"/>
    <x v="1"/>
    <n v="172000"/>
    <n v="2752"/>
    <s v="no"/>
  </r>
  <r>
    <x v="954"/>
    <s v="Norm"/>
    <s v="Norm"/>
    <x v="2"/>
    <n v="6"/>
    <x v="1"/>
    <s v="SFoyer"/>
    <x v="2"/>
    <n v="77.818957638420983"/>
    <x v="0"/>
    <n v="5"/>
    <x v="0"/>
    <n v="1975"/>
    <n v="0"/>
    <m/>
    <n v="1975"/>
    <n v="0"/>
    <n v="945"/>
    <s v="no"/>
    <x v="0"/>
    <n v="980"/>
    <s v="no"/>
    <n v="0"/>
    <s v="no"/>
    <s v="1 Floor"/>
    <n v="1"/>
    <n v="980"/>
    <x v="0"/>
    <x v="1"/>
    <n v="0"/>
    <n v="2"/>
    <n v="2"/>
    <n v="0"/>
    <n v="4"/>
    <x v="0"/>
    <n v="4"/>
    <x v="1"/>
    <s v="TA"/>
    <x v="1"/>
    <n v="0"/>
    <s v="Less"/>
    <n v="0"/>
    <x v="0"/>
    <x v="1"/>
    <n v="0"/>
    <n v="66.233766233766232"/>
    <x v="1"/>
    <n v="127500"/>
    <n v="1925"/>
    <s v="no"/>
  </r>
  <r>
    <x v="955"/>
    <s v="Norm"/>
    <s v="Norm"/>
    <x v="2"/>
    <n v="6"/>
    <x v="1"/>
    <s v="2Story"/>
    <x v="0"/>
    <n v="75.988545402704759"/>
    <x v="0"/>
    <n v="6"/>
    <x v="1"/>
    <n v="1946"/>
    <n v="1"/>
    <m/>
    <n v="1950"/>
    <n v="1"/>
    <n v="979"/>
    <s v="no"/>
    <x v="0"/>
    <n v="979"/>
    <s v="no"/>
    <n v="979"/>
    <s v="no"/>
    <s v="2 Floors"/>
    <n v="0"/>
    <n v="1958"/>
    <x v="0"/>
    <x v="0"/>
    <n v="0"/>
    <n v="0"/>
    <n v="2"/>
    <n v="0"/>
    <n v="2"/>
    <x v="1"/>
    <n v="8"/>
    <x v="0"/>
    <s v="TA"/>
    <x v="1"/>
    <n v="2"/>
    <s v="More"/>
    <n v="492"/>
    <x v="0"/>
    <x v="0"/>
    <n v="0"/>
    <n v="49.370105549880833"/>
    <x v="1"/>
    <n v="145000"/>
    <n v="2937"/>
    <s v="no"/>
  </r>
  <r>
    <x v="956"/>
    <s v="Norm"/>
    <s v="Norm"/>
    <x v="3"/>
    <n v="6"/>
    <x v="1"/>
    <s v="2Story"/>
    <x v="0"/>
    <n v="75.988545402704759"/>
    <x v="0"/>
    <n v="6"/>
    <x v="1"/>
    <n v="1980"/>
    <n v="0"/>
    <m/>
    <n v="1980"/>
    <n v="0"/>
    <n v="561"/>
    <s v="no"/>
    <x v="0"/>
    <n v="561"/>
    <s v="no"/>
    <n v="668"/>
    <s v="no"/>
    <s v="2 Floors"/>
    <n v="1"/>
    <n v="1229"/>
    <x v="0"/>
    <x v="1"/>
    <n v="0"/>
    <n v="0"/>
    <n v="1"/>
    <n v="1"/>
    <n v="2"/>
    <x v="1"/>
    <n v="5"/>
    <x v="1"/>
    <s v="TA"/>
    <x v="1"/>
    <n v="2"/>
    <s v="More"/>
    <n v="462"/>
    <x v="0"/>
    <x v="1"/>
    <n v="1"/>
    <n v="69.273743016759781"/>
    <x v="1"/>
    <n v="124000"/>
    <n v="1790"/>
    <s v="no"/>
  </r>
  <r>
    <x v="957"/>
    <s v="Norm"/>
    <s v="Norm"/>
    <x v="0"/>
    <n v="5"/>
    <x v="1"/>
    <s v="1Story"/>
    <x v="1"/>
    <n v="69.182127006168557"/>
    <x v="1"/>
    <n v="5"/>
    <x v="0"/>
    <n v="1962"/>
    <n v="0"/>
    <m/>
    <n v="1962"/>
    <n v="0"/>
    <n v="1057"/>
    <s v="no"/>
    <x v="0"/>
    <n v="1057"/>
    <s v="no"/>
    <n v="0"/>
    <s v="no"/>
    <s v="1 Floor"/>
    <n v="1"/>
    <n v="1057"/>
    <x v="0"/>
    <x v="1"/>
    <n v="0"/>
    <n v="0"/>
    <n v="1"/>
    <n v="0"/>
    <n v="1"/>
    <x v="1"/>
    <n v="6"/>
    <x v="0"/>
    <s v="TA"/>
    <x v="1"/>
    <n v="2"/>
    <s v="More"/>
    <n v="576"/>
    <x v="0"/>
    <x v="0"/>
    <n v="0"/>
    <n v="62.440870387890257"/>
    <x v="1"/>
    <n v="132000"/>
    <n v="2114"/>
    <s v="no"/>
  </r>
  <r>
    <x v="958"/>
    <s v="Norm"/>
    <s v="Norm"/>
    <x v="0"/>
    <n v="7"/>
    <x v="0"/>
    <s v="1Story"/>
    <x v="1"/>
    <n v="69.182127006168557"/>
    <x v="1"/>
    <n v="5"/>
    <x v="0"/>
    <n v="2003"/>
    <n v="0"/>
    <m/>
    <n v="2003"/>
    <n v="0"/>
    <n v="1337"/>
    <s v="no"/>
    <x v="1"/>
    <n v="1337"/>
    <s v="no"/>
    <n v="0"/>
    <s v="no"/>
    <s v="1 Floor"/>
    <n v="1"/>
    <n v="1337"/>
    <x v="0"/>
    <x v="1"/>
    <n v="1"/>
    <n v="0"/>
    <n v="2"/>
    <n v="0"/>
    <n v="3"/>
    <x v="0"/>
    <n v="6"/>
    <x v="0"/>
    <s v="Gd"/>
    <x v="0"/>
    <n v="2"/>
    <s v="More"/>
    <n v="531"/>
    <x v="0"/>
    <x v="0"/>
    <n v="0"/>
    <n v="69.184741959611074"/>
    <x v="1"/>
    <n v="185000"/>
    <n v="2674"/>
    <s v="no"/>
  </r>
  <r>
    <x v="959"/>
    <s v="Norm"/>
    <s v="Norm"/>
    <x v="4"/>
    <n v="7"/>
    <x v="0"/>
    <s v="2Story"/>
    <x v="0"/>
    <n v="75.988545402704759"/>
    <x v="0"/>
    <n v="5"/>
    <x v="0"/>
    <n v="1999"/>
    <n v="0"/>
    <m/>
    <n v="1999"/>
    <n v="0"/>
    <n v="696"/>
    <s v="no"/>
    <x v="0"/>
    <n v="696"/>
    <s v="no"/>
    <n v="720"/>
    <s v="no"/>
    <s v="2 Floors"/>
    <n v="0"/>
    <n v="1416"/>
    <x v="0"/>
    <x v="1"/>
    <n v="1"/>
    <n v="0"/>
    <n v="2"/>
    <n v="1"/>
    <n v="4"/>
    <x v="0"/>
    <n v="6"/>
    <x v="0"/>
    <s v="Gd"/>
    <x v="0"/>
    <n v="2"/>
    <s v="More"/>
    <n v="484"/>
    <x v="0"/>
    <x v="0"/>
    <n v="0"/>
    <n v="73.390151515151516"/>
    <x v="0"/>
    <n v="155000"/>
    <n v="2112"/>
    <s v="no"/>
  </r>
  <r>
    <x v="960"/>
    <s v="Norm"/>
    <s v="Norm"/>
    <x v="0"/>
    <n v="5"/>
    <x v="1"/>
    <s v="1Story"/>
    <x v="1"/>
    <n v="69.182127006168557"/>
    <x v="1"/>
    <n v="7"/>
    <x v="1"/>
    <n v="1958"/>
    <n v="0"/>
    <m/>
    <n v="2008"/>
    <n v="0"/>
    <n v="858"/>
    <s v="no"/>
    <x v="0"/>
    <n v="858"/>
    <s v="no"/>
    <n v="0"/>
    <s v="no"/>
    <s v="1 Floor"/>
    <n v="1"/>
    <n v="858"/>
    <x v="0"/>
    <x v="1"/>
    <n v="1"/>
    <n v="0"/>
    <n v="1"/>
    <n v="0"/>
    <n v="2"/>
    <x v="1"/>
    <n v="4"/>
    <x v="1"/>
    <s v="TA"/>
    <x v="1"/>
    <n v="0"/>
    <s v="Less"/>
    <n v="0"/>
    <x v="0"/>
    <x v="1"/>
    <n v="0"/>
    <n v="67.890442890442884"/>
    <x v="1"/>
    <n v="116500"/>
    <n v="1716"/>
    <s v="no"/>
  </r>
  <r>
    <x v="961"/>
    <s v="PosN"/>
    <s v="Norm"/>
    <x v="0"/>
    <n v="6"/>
    <x v="1"/>
    <s v="2Story"/>
    <x v="0"/>
    <n v="75.988545402704759"/>
    <x v="0"/>
    <n v="7"/>
    <x v="1"/>
    <n v="1977"/>
    <n v="0"/>
    <m/>
    <n v="1995"/>
    <n v="0"/>
    <n v="1330"/>
    <s v="no"/>
    <x v="1"/>
    <n v="1542"/>
    <s v="no"/>
    <n v="1330"/>
    <s v="no"/>
    <s v="2 Floors"/>
    <n v="0"/>
    <n v="2872"/>
    <x v="1"/>
    <x v="0"/>
    <n v="1"/>
    <n v="0"/>
    <n v="2"/>
    <n v="1"/>
    <n v="4"/>
    <x v="0"/>
    <n v="11"/>
    <x v="0"/>
    <s v="TA"/>
    <x v="1"/>
    <n v="2"/>
    <s v="More"/>
    <n v="619"/>
    <x v="0"/>
    <x v="0"/>
    <n v="1"/>
    <n v="64.731080437886718"/>
    <x v="1"/>
    <n v="272000"/>
    <n v="4202"/>
    <s v="no"/>
  </r>
  <r>
    <x v="962"/>
    <s v="Norm"/>
    <s v="Norm"/>
    <x v="3"/>
    <n v="6"/>
    <x v="1"/>
    <s v="2Story"/>
    <x v="0"/>
    <n v="75.988545402704759"/>
    <x v="0"/>
    <n v="6"/>
    <x v="1"/>
    <n v="1976"/>
    <n v="0"/>
    <m/>
    <n v="1976"/>
    <n v="0"/>
    <n v="804"/>
    <s v="no"/>
    <x v="0"/>
    <n v="804"/>
    <s v="no"/>
    <n v="744"/>
    <s v="no"/>
    <s v="2 Floors"/>
    <n v="1"/>
    <n v="1548"/>
    <x v="0"/>
    <x v="0"/>
    <n v="1"/>
    <n v="0"/>
    <n v="2"/>
    <n v="1"/>
    <n v="4"/>
    <x v="0"/>
    <n v="7"/>
    <x v="0"/>
    <s v="Gd"/>
    <x v="0"/>
    <n v="2"/>
    <s v="More"/>
    <n v="440"/>
    <x v="0"/>
    <x v="1"/>
    <n v="1"/>
    <n v="65.901360544217681"/>
    <x v="1"/>
    <n v="155000"/>
    <n v="2352"/>
    <s v="no"/>
  </r>
  <r>
    <x v="963"/>
    <s v="Norm"/>
    <s v="Norm"/>
    <x v="0"/>
    <n v="9"/>
    <x v="0"/>
    <s v="1Story"/>
    <x v="1"/>
    <n v="69.182127006168557"/>
    <x v="1"/>
    <n v="5"/>
    <x v="0"/>
    <n v="2007"/>
    <n v="0"/>
    <m/>
    <n v="2007"/>
    <n v="0"/>
    <n v="1800"/>
    <s v="no"/>
    <x v="1"/>
    <n v="1800"/>
    <s v="no"/>
    <n v="0"/>
    <s v="no"/>
    <s v="1 Floor"/>
    <n v="1"/>
    <n v="1800"/>
    <x v="0"/>
    <x v="0"/>
    <n v="0"/>
    <n v="0"/>
    <n v="2"/>
    <n v="0"/>
    <n v="2"/>
    <x v="1"/>
    <n v="7"/>
    <x v="0"/>
    <s v="Ex"/>
    <x v="0"/>
    <n v="2"/>
    <s v="More"/>
    <n v="702"/>
    <x v="0"/>
    <x v="0"/>
    <n v="0"/>
    <n v="66.388888888888886"/>
    <x v="1"/>
    <n v="239000"/>
    <n v="3600"/>
    <s v="no"/>
  </r>
  <r>
    <x v="964"/>
    <s v="Norm"/>
    <s v="Norm"/>
    <x v="0"/>
    <n v="7"/>
    <x v="0"/>
    <s v="2Story"/>
    <x v="0"/>
    <n v="75.988545402704759"/>
    <x v="0"/>
    <n v="5"/>
    <x v="0"/>
    <n v="2002"/>
    <n v="0"/>
    <m/>
    <n v="2003"/>
    <n v="0"/>
    <n v="817"/>
    <s v="no"/>
    <x v="0"/>
    <n v="824"/>
    <s v="no"/>
    <n v="1070"/>
    <s v="no"/>
    <s v="2 Floors"/>
    <n v="0"/>
    <n v="1894"/>
    <x v="0"/>
    <x v="0"/>
    <n v="1"/>
    <n v="0"/>
    <n v="2"/>
    <n v="1"/>
    <n v="4"/>
    <x v="0"/>
    <n v="8"/>
    <x v="0"/>
    <s v="Gd"/>
    <x v="0"/>
    <n v="2"/>
    <s v="More"/>
    <n v="510"/>
    <x v="0"/>
    <x v="0"/>
    <n v="1"/>
    <n v="79.269642198450754"/>
    <x v="0"/>
    <n v="214900"/>
    <n v="2711"/>
    <s v="no"/>
  </r>
  <r>
    <x v="965"/>
    <s v="RRAn"/>
    <s v="Norm"/>
    <x v="0"/>
    <n v="6"/>
    <x v="1"/>
    <s v="2Story"/>
    <x v="0"/>
    <n v="75.988545402704759"/>
    <x v="0"/>
    <n v="5"/>
    <x v="0"/>
    <n v="2005"/>
    <n v="0"/>
    <m/>
    <n v="2007"/>
    <n v="0"/>
    <n v="783"/>
    <s v="no"/>
    <x v="0"/>
    <n v="783"/>
    <s v="no"/>
    <n v="701"/>
    <s v="no"/>
    <s v="2 Floors"/>
    <n v="0"/>
    <n v="1484"/>
    <x v="0"/>
    <x v="1"/>
    <n v="0"/>
    <n v="0"/>
    <n v="2"/>
    <n v="1"/>
    <n v="3"/>
    <x v="0"/>
    <n v="8"/>
    <x v="0"/>
    <s v="Gd"/>
    <x v="0"/>
    <n v="2"/>
    <s v="More"/>
    <n v="393"/>
    <x v="0"/>
    <x v="1"/>
    <n v="1"/>
    <n v="78.914865460961622"/>
    <x v="0"/>
    <n v="178900"/>
    <n v="2267"/>
    <s v="no"/>
  </r>
  <r>
    <x v="966"/>
    <s v="Norm"/>
    <s v="Norm"/>
    <x v="0"/>
    <n v="5"/>
    <x v="1"/>
    <s v="1.5Fin"/>
    <x v="1"/>
    <n v="59.315963337771507"/>
    <x v="1"/>
    <n v="7"/>
    <x v="1"/>
    <n v="1940"/>
    <n v="1"/>
    <m/>
    <n v="1950"/>
    <n v="1"/>
    <n v="728"/>
    <s v="no"/>
    <x v="0"/>
    <n v="976"/>
    <s v="no"/>
    <n v="332"/>
    <s v="no"/>
    <s v="2 Floors"/>
    <n v="1"/>
    <n v="1308"/>
    <x v="0"/>
    <x v="1"/>
    <n v="1"/>
    <n v="0"/>
    <n v="1"/>
    <n v="1"/>
    <n v="3"/>
    <x v="0"/>
    <n v="7"/>
    <x v="0"/>
    <s v="TA"/>
    <x v="1"/>
    <n v="1"/>
    <s v="Less"/>
    <n v="256"/>
    <x v="0"/>
    <x v="1"/>
    <n v="2"/>
    <n v="78.585461689587433"/>
    <x v="0"/>
    <n v="160000"/>
    <n v="2036"/>
    <s v="no"/>
  </r>
  <r>
    <x v="967"/>
    <s v="Norm"/>
    <s v="Norm"/>
    <x v="0"/>
    <n v="5"/>
    <x v="1"/>
    <s v="1Story"/>
    <x v="1"/>
    <n v="69.182127006168557"/>
    <x v="1"/>
    <n v="7"/>
    <x v="1"/>
    <n v="1955"/>
    <n v="0"/>
    <m/>
    <n v="1955"/>
    <n v="1"/>
    <n v="1098"/>
    <s v="no"/>
    <x v="1"/>
    <n v="1098"/>
    <s v="no"/>
    <n v="0"/>
    <s v="no"/>
    <s v="1 Floor"/>
    <n v="1"/>
    <n v="1098"/>
    <x v="0"/>
    <x v="1"/>
    <n v="1"/>
    <n v="0"/>
    <n v="1"/>
    <n v="0"/>
    <n v="2"/>
    <x v="1"/>
    <n v="6"/>
    <x v="0"/>
    <s v="TA"/>
    <x v="1"/>
    <n v="1"/>
    <s v="Less"/>
    <n v="260"/>
    <x v="0"/>
    <x v="1"/>
    <n v="0"/>
    <n v="61.475409836065573"/>
    <x v="1"/>
    <n v="135000"/>
    <n v="2196"/>
    <s v="no"/>
  </r>
  <r>
    <x v="968"/>
    <s v="Norm"/>
    <s v="Norm"/>
    <x v="0"/>
    <n v="3"/>
    <x v="1"/>
    <s v="1.5Fin"/>
    <x v="1"/>
    <n v="59.315963337771507"/>
    <x v="1"/>
    <n v="6"/>
    <x v="1"/>
    <n v="1910"/>
    <n v="1"/>
    <m/>
    <n v="1950"/>
    <n v="1"/>
    <n v="600"/>
    <s v="no"/>
    <x v="0"/>
    <n v="600"/>
    <s v="no"/>
    <n v="368"/>
    <s v="no"/>
    <s v="2 Floors"/>
    <n v="0"/>
    <n v="968"/>
    <x v="0"/>
    <x v="1"/>
    <n v="0"/>
    <n v="0"/>
    <n v="1"/>
    <n v="0"/>
    <n v="1"/>
    <x v="1"/>
    <n v="6"/>
    <x v="0"/>
    <s v="TA"/>
    <x v="1"/>
    <n v="0"/>
    <s v="Less"/>
    <n v="0"/>
    <x v="0"/>
    <x v="1"/>
    <n v="0"/>
    <n v="24.170918367346939"/>
    <x v="1"/>
    <n v="37900"/>
    <n v="1568"/>
    <s v="no"/>
  </r>
  <r>
    <x v="969"/>
    <s v="Norm"/>
    <s v="Norm"/>
    <x v="1"/>
    <n v="6"/>
    <x v="1"/>
    <s v="SLvl"/>
    <x v="2"/>
    <n v="74.693515888638117"/>
    <x v="0"/>
    <n v="5"/>
    <x v="0"/>
    <n v="1958"/>
    <n v="0"/>
    <m/>
    <n v="1958"/>
    <n v="1"/>
    <n v="588"/>
    <s v="no"/>
    <x v="0"/>
    <n v="1095"/>
    <s v="no"/>
    <n v="0"/>
    <s v="no"/>
    <s v="1 Floor"/>
    <n v="0"/>
    <n v="1095"/>
    <x v="0"/>
    <x v="1"/>
    <n v="1"/>
    <n v="0"/>
    <n v="1"/>
    <n v="0"/>
    <n v="2"/>
    <x v="1"/>
    <n v="6"/>
    <x v="0"/>
    <s v="TA"/>
    <x v="1"/>
    <n v="1"/>
    <s v="Less"/>
    <n v="264"/>
    <x v="0"/>
    <x v="1"/>
    <n v="0"/>
    <n v="83.184789067142006"/>
    <x v="0"/>
    <n v="140000"/>
    <n v="1683"/>
    <s v="no"/>
  </r>
  <r>
    <x v="970"/>
    <s v="Norm"/>
    <s v="Norm"/>
    <x v="0"/>
    <n v="4"/>
    <x v="1"/>
    <s v="1.5Fin"/>
    <x v="1"/>
    <n v="59.315963337771507"/>
    <x v="1"/>
    <n v="4"/>
    <x v="0"/>
    <n v="1949"/>
    <n v="1"/>
    <m/>
    <n v="1950"/>
    <n v="1"/>
    <n v="720"/>
    <s v="no"/>
    <x v="0"/>
    <n v="720"/>
    <s v="no"/>
    <n v="472"/>
    <s v="no"/>
    <s v="2 Floors"/>
    <n v="0"/>
    <n v="1192"/>
    <x v="0"/>
    <x v="1"/>
    <n v="0"/>
    <n v="0"/>
    <n v="1"/>
    <n v="1"/>
    <n v="2"/>
    <x v="1"/>
    <n v="6"/>
    <x v="0"/>
    <s v="TA"/>
    <x v="1"/>
    <n v="0"/>
    <s v="Less"/>
    <n v="0"/>
    <x v="0"/>
    <x v="1"/>
    <n v="0"/>
    <n v="70.606694560669453"/>
    <x v="0"/>
    <n v="135000"/>
    <n v="1912"/>
    <s v="no"/>
  </r>
  <r>
    <x v="971"/>
    <s v="Norm"/>
    <s v="Norm"/>
    <x v="4"/>
    <n v="7"/>
    <x v="0"/>
    <s v="2Story"/>
    <x v="0"/>
    <n v="75.988545402704759"/>
    <x v="0"/>
    <n v="5"/>
    <x v="0"/>
    <n v="2003"/>
    <n v="0"/>
    <m/>
    <n v="2004"/>
    <n v="0"/>
    <n v="764"/>
    <s v="no"/>
    <x v="0"/>
    <n v="764"/>
    <s v="no"/>
    <n v="862"/>
    <s v="no"/>
    <s v="2 Floors"/>
    <n v="0"/>
    <n v="1626"/>
    <x v="0"/>
    <x v="0"/>
    <n v="0"/>
    <n v="0"/>
    <n v="2"/>
    <n v="0"/>
    <n v="2"/>
    <x v="1"/>
    <n v="6"/>
    <x v="0"/>
    <s v="Gd"/>
    <x v="0"/>
    <n v="2"/>
    <s v="More"/>
    <n v="474"/>
    <x v="0"/>
    <x v="0"/>
    <n v="0"/>
    <n v="72.38493723849372"/>
    <x v="0"/>
    <n v="173000"/>
    <n v="2390"/>
    <s v="no"/>
  </r>
  <r>
    <x v="972"/>
    <s v="Norm"/>
    <s v="Norm"/>
    <x v="3"/>
    <n v="6"/>
    <x v="1"/>
    <s v="1Story"/>
    <x v="1"/>
    <n v="69.182127006168557"/>
    <x v="1"/>
    <n v="5"/>
    <x v="0"/>
    <n v="1979"/>
    <n v="0"/>
    <m/>
    <n v="1979"/>
    <n v="0"/>
    <n v="918"/>
    <s v="no"/>
    <x v="0"/>
    <n v="918"/>
    <s v="no"/>
    <n v="0"/>
    <s v="no"/>
    <s v="1 Floor"/>
    <n v="0"/>
    <n v="918"/>
    <x v="0"/>
    <x v="1"/>
    <n v="0"/>
    <n v="0"/>
    <n v="2"/>
    <n v="0"/>
    <n v="2"/>
    <x v="1"/>
    <n v="5"/>
    <x v="1"/>
    <s v="TA"/>
    <x v="1"/>
    <n v="1"/>
    <s v="Less"/>
    <n v="264"/>
    <x v="0"/>
    <x v="1"/>
    <n v="1"/>
    <n v="54.193899782135077"/>
    <x v="1"/>
    <n v="99500"/>
    <n v="1836"/>
    <s v="no"/>
  </r>
  <r>
    <x v="973"/>
    <s v="Norm"/>
    <s v="Norm"/>
    <x v="0"/>
    <n v="7"/>
    <x v="0"/>
    <s v="1Story"/>
    <x v="1"/>
    <n v="69.182127006168557"/>
    <x v="1"/>
    <n v="5"/>
    <x v="0"/>
    <n v="2007"/>
    <n v="0"/>
    <m/>
    <n v="2008"/>
    <n v="0"/>
    <n v="1428"/>
    <s v="no"/>
    <x v="1"/>
    <n v="1428"/>
    <s v="no"/>
    <n v="0"/>
    <s v="no"/>
    <s v="1 Floor"/>
    <n v="1"/>
    <n v="1428"/>
    <x v="0"/>
    <x v="1"/>
    <n v="0"/>
    <n v="0"/>
    <n v="2"/>
    <n v="0"/>
    <n v="2"/>
    <x v="1"/>
    <n v="6"/>
    <x v="0"/>
    <s v="Gd"/>
    <x v="0"/>
    <n v="2"/>
    <s v="More"/>
    <n v="480"/>
    <x v="0"/>
    <x v="0"/>
    <n v="0"/>
    <n v="63.725490196078432"/>
    <x v="1"/>
    <n v="182000"/>
    <n v="2856"/>
    <s v="no"/>
  </r>
  <r>
    <x v="974"/>
    <s v="RRAn"/>
    <s v="Feedr"/>
    <x v="0"/>
    <n v="7"/>
    <x v="0"/>
    <s v="2Story"/>
    <x v="0"/>
    <n v="75.988545402704759"/>
    <x v="0"/>
    <n v="8"/>
    <x v="1"/>
    <n v="1910"/>
    <n v="1"/>
    <m/>
    <n v="1993"/>
    <n v="0"/>
    <n v="728"/>
    <s v="no"/>
    <x v="0"/>
    <n v="1136"/>
    <s v="no"/>
    <n v="883"/>
    <s v="no"/>
    <s v="2 Floors"/>
    <n v="0"/>
    <n v="2019"/>
    <x v="0"/>
    <x v="0"/>
    <n v="0"/>
    <n v="0"/>
    <n v="1"/>
    <n v="0"/>
    <n v="1"/>
    <x v="1"/>
    <n v="8"/>
    <x v="0"/>
    <s v="Gd"/>
    <x v="0"/>
    <n v="2"/>
    <s v="More"/>
    <n v="532"/>
    <x v="0"/>
    <x v="0"/>
    <n v="0"/>
    <n v="60.975609756097562"/>
    <x v="1"/>
    <n v="167500"/>
    <n v="2747"/>
    <s v="no"/>
  </r>
  <r>
    <x v="975"/>
    <s v="Norm"/>
    <s v="Norm"/>
    <x v="4"/>
    <n v="7"/>
    <x v="0"/>
    <s v="2Story"/>
    <x v="0"/>
    <n v="75.988545402704759"/>
    <x v="0"/>
    <n v="5"/>
    <x v="0"/>
    <n v="2000"/>
    <n v="0"/>
    <m/>
    <n v="2000"/>
    <n v="0"/>
    <n v="673"/>
    <s v="no"/>
    <x v="0"/>
    <n v="673"/>
    <s v="no"/>
    <n v="709"/>
    <s v="no"/>
    <s v="2 Floors"/>
    <n v="1"/>
    <n v="1382"/>
    <x v="0"/>
    <x v="1"/>
    <n v="1"/>
    <n v="0"/>
    <n v="2"/>
    <n v="1"/>
    <n v="4"/>
    <x v="0"/>
    <n v="6"/>
    <x v="0"/>
    <s v="Gd"/>
    <x v="0"/>
    <n v="2"/>
    <s v="More"/>
    <n v="490"/>
    <x v="0"/>
    <x v="0"/>
    <n v="0"/>
    <n v="80.291970802919707"/>
    <x v="0"/>
    <n v="165000"/>
    <n v="2055"/>
    <s v="no"/>
  </r>
  <r>
    <x v="976"/>
    <s v="Norm"/>
    <s v="Norm"/>
    <x v="0"/>
    <n v="4"/>
    <x v="1"/>
    <s v="1Story"/>
    <x v="1"/>
    <n v="69.182127006168557"/>
    <x v="1"/>
    <n v="7"/>
    <x v="1"/>
    <n v="1923"/>
    <n v="1"/>
    <m/>
    <n v="1958"/>
    <n v="1"/>
    <n v="440"/>
    <s v="no"/>
    <x v="0"/>
    <n v="869"/>
    <s v="no"/>
    <n v="0"/>
    <s v="no"/>
    <s v="1 Floor"/>
    <n v="1"/>
    <n v="869"/>
    <x v="0"/>
    <x v="1"/>
    <n v="0"/>
    <n v="0"/>
    <n v="1"/>
    <n v="0"/>
    <n v="1"/>
    <x v="1"/>
    <n v="4"/>
    <x v="1"/>
    <s v="Fa"/>
    <x v="1"/>
    <n v="0"/>
    <s v="Less"/>
    <n v="0"/>
    <x v="0"/>
    <x v="1"/>
    <n v="0"/>
    <n v="65.317035905271197"/>
    <x v="1"/>
    <n v="85500"/>
    <n v="1309"/>
    <s v="no"/>
  </r>
  <r>
    <x v="977"/>
    <s v="Norm"/>
    <s v="Norm"/>
    <x v="3"/>
    <n v="7"/>
    <x v="0"/>
    <s v="1Story"/>
    <x v="1"/>
    <n v="69.182127006168557"/>
    <x v="1"/>
    <n v="5"/>
    <x v="0"/>
    <n v="2006"/>
    <n v="0"/>
    <m/>
    <n v="2007"/>
    <n v="0"/>
    <n v="1241"/>
    <s v="no"/>
    <x v="1"/>
    <n v="1241"/>
    <s v="no"/>
    <n v="0"/>
    <s v="no"/>
    <s v="1 Floor"/>
    <n v="0"/>
    <n v="1241"/>
    <x v="0"/>
    <x v="1"/>
    <n v="1"/>
    <n v="0"/>
    <n v="1"/>
    <n v="1"/>
    <n v="3"/>
    <x v="0"/>
    <n v="4"/>
    <x v="1"/>
    <s v="Gd"/>
    <x v="0"/>
    <n v="2"/>
    <s v="More"/>
    <n v="569"/>
    <x v="0"/>
    <x v="0"/>
    <n v="0"/>
    <n v="80.539887187751816"/>
    <x v="0"/>
    <n v="199900"/>
    <n v="2482"/>
    <s v="no"/>
  </r>
  <r>
    <x v="978"/>
    <s v="Norm"/>
    <s v="Norm"/>
    <x v="0"/>
    <n v="4"/>
    <x v="1"/>
    <s v="1Story"/>
    <x v="1"/>
    <n v="69.182127006168557"/>
    <x v="1"/>
    <n v="5"/>
    <x v="0"/>
    <n v="1954"/>
    <n v="1"/>
    <m/>
    <n v="1954"/>
    <n v="1"/>
    <n v="894"/>
    <s v="no"/>
    <x v="0"/>
    <n v="894"/>
    <s v="no"/>
    <n v="0"/>
    <s v="no"/>
    <s v="1 Floor"/>
    <n v="1"/>
    <n v="894"/>
    <x v="0"/>
    <x v="1"/>
    <n v="0"/>
    <n v="0"/>
    <n v="1"/>
    <n v="0"/>
    <n v="1"/>
    <x v="1"/>
    <n v="5"/>
    <x v="1"/>
    <s v="TA"/>
    <x v="1"/>
    <n v="2"/>
    <s v="More"/>
    <n v="400"/>
    <x v="0"/>
    <x v="1"/>
    <n v="0"/>
    <n v="61.521252796420583"/>
    <x v="1"/>
    <n v="110000"/>
    <n v="1788"/>
    <s v="no"/>
  </r>
  <r>
    <x v="979"/>
    <s v="Feedr"/>
    <s v="Norm"/>
    <x v="0"/>
    <n v="5"/>
    <x v="1"/>
    <s v="1Story"/>
    <x v="1"/>
    <n v="69.182127006168557"/>
    <x v="1"/>
    <n v="6"/>
    <x v="1"/>
    <n v="1963"/>
    <n v="0"/>
    <m/>
    <n v="1963"/>
    <n v="0"/>
    <n v="1121"/>
    <s v="no"/>
    <x v="1"/>
    <n v="1121"/>
    <s v="no"/>
    <n v="0"/>
    <s v="no"/>
    <s v="1 Floor"/>
    <n v="0"/>
    <n v="1121"/>
    <x v="0"/>
    <x v="1"/>
    <n v="1"/>
    <n v="0"/>
    <n v="1"/>
    <n v="0"/>
    <n v="2"/>
    <x v="1"/>
    <n v="5"/>
    <x v="1"/>
    <s v="TA"/>
    <x v="1"/>
    <n v="2"/>
    <s v="More"/>
    <n v="480"/>
    <x v="0"/>
    <x v="0"/>
    <n v="0"/>
    <n v="61.998215878679751"/>
    <x v="1"/>
    <n v="139000"/>
    <n v="2242"/>
    <s v="no"/>
  </r>
  <r>
    <x v="980"/>
    <s v="Norm"/>
    <s v="Norm"/>
    <x v="0"/>
    <n v="7"/>
    <x v="0"/>
    <s v="SFoyer"/>
    <x v="2"/>
    <n v="77.818957638420983"/>
    <x v="0"/>
    <n v="9"/>
    <x v="1"/>
    <n v="1961"/>
    <n v="0"/>
    <m/>
    <n v="2007"/>
    <n v="0"/>
    <n v="944"/>
    <s v="no"/>
    <x v="0"/>
    <n v="999"/>
    <s v="no"/>
    <n v="0"/>
    <s v="no"/>
    <s v="1 Floor"/>
    <n v="1"/>
    <n v="999"/>
    <x v="0"/>
    <x v="1"/>
    <n v="1"/>
    <n v="0"/>
    <n v="1"/>
    <n v="0"/>
    <n v="2"/>
    <x v="1"/>
    <n v="6"/>
    <x v="0"/>
    <s v="Ex"/>
    <x v="0"/>
    <n v="2"/>
    <s v="More"/>
    <n v="588"/>
    <x v="0"/>
    <x v="0"/>
    <n v="0"/>
    <n v="91.81677817807514"/>
    <x v="0"/>
    <n v="178400"/>
    <n v="1943"/>
    <s v="no"/>
  </r>
  <r>
    <x v="981"/>
    <s v="Norm"/>
    <s v="Norm"/>
    <x v="0"/>
    <n v="8"/>
    <x v="0"/>
    <s v="2Story"/>
    <x v="0"/>
    <n v="75.988545402704759"/>
    <x v="0"/>
    <n v="5"/>
    <x v="0"/>
    <n v="1998"/>
    <n v="0"/>
    <m/>
    <n v="1999"/>
    <n v="0"/>
    <n v="1225"/>
    <s v="no"/>
    <x v="1"/>
    <n v="1276"/>
    <s v="no"/>
    <n v="1336"/>
    <s v="no"/>
    <s v="2 Floors"/>
    <n v="1"/>
    <n v="2612"/>
    <x v="0"/>
    <x v="0"/>
    <n v="1"/>
    <n v="0"/>
    <n v="2"/>
    <n v="1"/>
    <n v="4"/>
    <x v="0"/>
    <n v="8"/>
    <x v="0"/>
    <s v="Gd"/>
    <x v="0"/>
    <n v="3"/>
    <s v="More"/>
    <n v="676"/>
    <x v="0"/>
    <x v="0"/>
    <n v="1"/>
    <n v="87.568412822517587"/>
    <x v="0"/>
    <n v="336000"/>
    <n v="3837"/>
    <s v="no"/>
  </r>
  <r>
    <x v="982"/>
    <s v="Norm"/>
    <s v="Norm"/>
    <x v="0"/>
    <n v="7"/>
    <x v="0"/>
    <s v="1Story"/>
    <x v="1"/>
    <n v="69.182127006168557"/>
    <x v="1"/>
    <n v="5"/>
    <x v="0"/>
    <n v="2007"/>
    <n v="0"/>
    <m/>
    <n v="2007"/>
    <n v="0"/>
    <n v="1266"/>
    <s v="no"/>
    <x v="1"/>
    <n v="1266"/>
    <s v="no"/>
    <n v="0"/>
    <s v="no"/>
    <s v="1 Floor"/>
    <n v="1"/>
    <n v="1266"/>
    <x v="0"/>
    <x v="1"/>
    <n v="0"/>
    <n v="0"/>
    <n v="2"/>
    <n v="0"/>
    <n v="2"/>
    <x v="1"/>
    <n v="6"/>
    <x v="0"/>
    <s v="Gd"/>
    <x v="0"/>
    <n v="2"/>
    <s v="More"/>
    <n v="388"/>
    <x v="0"/>
    <x v="1"/>
    <n v="1"/>
    <n v="63.149684044233808"/>
    <x v="1"/>
    <n v="159895"/>
    <n v="2532"/>
    <s v="no"/>
  </r>
  <r>
    <x v="983"/>
    <s v="Norm"/>
    <s v="Norm"/>
    <x v="0"/>
    <n v="8"/>
    <x v="0"/>
    <s v="2Story"/>
    <x v="0"/>
    <n v="75.988545402704759"/>
    <x v="0"/>
    <n v="5"/>
    <x v="0"/>
    <n v="2002"/>
    <n v="0"/>
    <m/>
    <n v="2002"/>
    <n v="0"/>
    <n v="1128"/>
    <s v="no"/>
    <x v="1"/>
    <n v="1149"/>
    <s v="no"/>
    <n v="1141"/>
    <s v="no"/>
    <s v="2 Floors"/>
    <n v="1"/>
    <n v="2290"/>
    <x v="0"/>
    <x v="0"/>
    <n v="0"/>
    <n v="0"/>
    <n v="2"/>
    <n v="1"/>
    <n v="3"/>
    <x v="0"/>
    <n v="9"/>
    <x v="0"/>
    <s v="Gd"/>
    <x v="0"/>
    <n v="2"/>
    <s v="More"/>
    <n v="779"/>
    <x v="0"/>
    <x v="0"/>
    <n v="1"/>
    <n v="74.868344060854298"/>
    <x v="0"/>
    <n v="255900"/>
    <n v="3418"/>
    <s v="no"/>
  </r>
  <r>
    <x v="984"/>
    <s v="Norm"/>
    <s v="Norm"/>
    <x v="2"/>
    <n v="5"/>
    <x v="1"/>
    <s v="1.5Fin"/>
    <x v="1"/>
    <n v="59.315963337771507"/>
    <x v="1"/>
    <n v="5"/>
    <x v="0"/>
    <n v="1977"/>
    <n v="0"/>
    <m/>
    <n v="1977"/>
    <n v="0"/>
    <n v="0"/>
    <s v="yes"/>
    <x v="0"/>
    <n v="1302"/>
    <s v="no"/>
    <n v="432"/>
    <s v="no"/>
    <s v="2 Floors"/>
    <n v="1"/>
    <n v="1734"/>
    <x v="0"/>
    <x v="0"/>
    <n v="0"/>
    <n v="0"/>
    <n v="2"/>
    <n v="0"/>
    <n v="2"/>
    <x v="1"/>
    <n v="8"/>
    <x v="0"/>
    <s v="Gd"/>
    <x v="0"/>
    <n v="2"/>
    <s v="More"/>
    <n v="539"/>
    <x v="0"/>
    <x v="0"/>
    <n v="0"/>
    <n v="72.664359861591691"/>
    <x v="0"/>
    <n v="126000"/>
    <n v="1734"/>
    <s v="no"/>
  </r>
  <r>
    <x v="985"/>
    <s v="Norm"/>
    <s v="Norm"/>
    <x v="1"/>
    <n v="5"/>
    <x v="1"/>
    <s v="1Story"/>
    <x v="1"/>
    <n v="69.182127006168557"/>
    <x v="1"/>
    <n v="5"/>
    <x v="0"/>
    <n v="1950"/>
    <n v="1"/>
    <m/>
    <n v="1950"/>
    <n v="1"/>
    <n v="1164"/>
    <s v="no"/>
    <x v="1"/>
    <n v="1164"/>
    <s v="no"/>
    <n v="0"/>
    <s v="no"/>
    <s v="1 Floor"/>
    <n v="1"/>
    <n v="1164"/>
    <x v="0"/>
    <x v="1"/>
    <n v="1"/>
    <n v="0"/>
    <n v="1"/>
    <n v="0"/>
    <n v="2"/>
    <x v="1"/>
    <n v="5"/>
    <x v="1"/>
    <s v="TA"/>
    <x v="1"/>
    <n v="1"/>
    <s v="Less"/>
    <n v="240"/>
    <x v="0"/>
    <x v="1"/>
    <n v="0"/>
    <n v="53.694158075601372"/>
    <x v="1"/>
    <n v="125000"/>
    <n v="2328"/>
    <s v="no"/>
  </r>
  <r>
    <x v="986"/>
    <s v="Feedr"/>
    <s v="Norm"/>
    <x v="0"/>
    <n v="6"/>
    <x v="1"/>
    <s v="1.5Fin"/>
    <x v="1"/>
    <n v="59.315963337771507"/>
    <x v="1"/>
    <n v="8"/>
    <x v="1"/>
    <n v="1910"/>
    <n v="1"/>
    <m/>
    <n v="2003"/>
    <n v="0"/>
    <n v="485"/>
    <s v="no"/>
    <x v="0"/>
    <n v="1001"/>
    <s v="no"/>
    <n v="634"/>
    <s v="no"/>
    <s v="2 Floors"/>
    <n v="0"/>
    <n v="1635"/>
    <x v="0"/>
    <x v="0"/>
    <n v="0"/>
    <n v="0"/>
    <n v="1"/>
    <n v="0"/>
    <n v="1"/>
    <x v="1"/>
    <n v="5"/>
    <x v="1"/>
    <s v="Gd"/>
    <x v="0"/>
    <n v="1"/>
    <s v="Less"/>
    <n v="255"/>
    <x v="0"/>
    <x v="1"/>
    <n v="0"/>
    <n v="55.188679245283019"/>
    <x v="1"/>
    <n v="117000"/>
    <n v="2120"/>
    <s v="no"/>
  </r>
  <r>
    <x v="987"/>
    <s v="Norm"/>
    <s v="Norm"/>
    <x v="0"/>
    <n v="9"/>
    <x v="0"/>
    <s v="1Story"/>
    <x v="1"/>
    <n v="69.182127006168557"/>
    <x v="1"/>
    <n v="5"/>
    <x v="0"/>
    <n v="2009"/>
    <n v="0"/>
    <m/>
    <n v="2010"/>
    <n v="0"/>
    <n v="1930"/>
    <s v="no"/>
    <x v="1"/>
    <n v="1940"/>
    <s v="no"/>
    <n v="0"/>
    <s v="no"/>
    <s v="1 Floor"/>
    <n v="1"/>
    <n v="1940"/>
    <x v="0"/>
    <x v="0"/>
    <n v="1"/>
    <n v="0"/>
    <n v="2"/>
    <n v="1"/>
    <n v="4"/>
    <x v="0"/>
    <n v="8"/>
    <x v="0"/>
    <s v="Ex"/>
    <x v="0"/>
    <n v="3"/>
    <s v="More"/>
    <n v="606"/>
    <x v="0"/>
    <x v="0"/>
    <n v="1"/>
    <n v="102.11679586563308"/>
    <x v="0"/>
    <n v="395192"/>
    <n v="3870"/>
    <s v="no"/>
  </r>
  <r>
    <x v="988"/>
    <s v="Norm"/>
    <s v="Norm"/>
    <x v="0"/>
    <n v="6"/>
    <x v="1"/>
    <s v="2Story"/>
    <x v="0"/>
    <n v="75.988545402704759"/>
    <x v="0"/>
    <n v="6"/>
    <x v="1"/>
    <n v="1976"/>
    <n v="0"/>
    <m/>
    <n v="1976"/>
    <n v="0"/>
    <n v="848"/>
    <s v="no"/>
    <x v="0"/>
    <n v="1118"/>
    <s v="no"/>
    <n v="912"/>
    <s v="no"/>
    <s v="2 Floors"/>
    <n v="0"/>
    <n v="2030"/>
    <x v="0"/>
    <x v="0"/>
    <n v="0"/>
    <n v="0"/>
    <n v="2"/>
    <n v="1"/>
    <n v="3"/>
    <x v="0"/>
    <n v="8"/>
    <x v="0"/>
    <s v="Gd"/>
    <x v="0"/>
    <n v="2"/>
    <s v="More"/>
    <n v="551"/>
    <x v="0"/>
    <x v="0"/>
    <n v="1"/>
    <n v="67.755385684503125"/>
    <x v="1"/>
    <n v="195000"/>
    <n v="2878"/>
    <s v="no"/>
  </r>
  <r>
    <x v="989"/>
    <s v="Norm"/>
    <s v="Norm"/>
    <x v="0"/>
    <n v="7"/>
    <x v="0"/>
    <s v="2Story"/>
    <x v="0"/>
    <n v="75.988545402704759"/>
    <x v="0"/>
    <n v="5"/>
    <x v="0"/>
    <n v="2006"/>
    <n v="0"/>
    <m/>
    <n v="2006"/>
    <n v="0"/>
    <n v="770"/>
    <s v="no"/>
    <x v="0"/>
    <n v="778"/>
    <s v="no"/>
    <n v="798"/>
    <s v="no"/>
    <s v="2 Floors"/>
    <n v="0"/>
    <n v="1576"/>
    <x v="0"/>
    <x v="0"/>
    <n v="0"/>
    <n v="0"/>
    <n v="2"/>
    <n v="1"/>
    <n v="3"/>
    <x v="0"/>
    <n v="6"/>
    <x v="0"/>
    <s v="Gd"/>
    <x v="0"/>
    <n v="2"/>
    <s v="More"/>
    <n v="614"/>
    <x v="0"/>
    <x v="0"/>
    <n v="0"/>
    <n v="83.972719522591646"/>
    <x v="0"/>
    <n v="197000"/>
    <n v="2346"/>
    <s v="no"/>
  </r>
  <r>
    <x v="990"/>
    <s v="Norm"/>
    <s v="Norm"/>
    <x v="0"/>
    <n v="8"/>
    <x v="0"/>
    <s v="2Story"/>
    <x v="0"/>
    <n v="75.988545402704759"/>
    <x v="0"/>
    <n v="5"/>
    <x v="0"/>
    <n v="1997"/>
    <n v="0"/>
    <m/>
    <n v="1998"/>
    <n v="0"/>
    <n v="1396"/>
    <s v="no"/>
    <x v="1"/>
    <n v="1407"/>
    <s v="no"/>
    <n v="985"/>
    <s v="no"/>
    <s v="2 Floors"/>
    <n v="0"/>
    <n v="2392"/>
    <x v="0"/>
    <x v="0"/>
    <n v="1"/>
    <n v="0"/>
    <n v="2"/>
    <n v="1"/>
    <n v="4"/>
    <x v="0"/>
    <n v="7"/>
    <x v="0"/>
    <s v="Gd"/>
    <x v="0"/>
    <n v="3"/>
    <s v="More"/>
    <n v="870"/>
    <x v="0"/>
    <x v="0"/>
    <n v="1"/>
    <n v="91.869060190073924"/>
    <x v="0"/>
    <n v="348000"/>
    <n v="3788"/>
    <s v="no"/>
  </r>
  <r>
    <x v="991"/>
    <s v="Artery"/>
    <s v="Norm"/>
    <x v="0"/>
    <n v="8"/>
    <x v="0"/>
    <s v="2Story"/>
    <x v="0"/>
    <n v="75.988545402704759"/>
    <x v="0"/>
    <n v="9"/>
    <x v="1"/>
    <n v="1882"/>
    <n v="1"/>
    <m/>
    <n v="1986"/>
    <n v="0"/>
    <n v="916"/>
    <s v="no"/>
    <x v="0"/>
    <n v="916"/>
    <s v="no"/>
    <n v="826"/>
    <s v="no"/>
    <s v="2 Floors"/>
    <n v="0"/>
    <n v="1742"/>
    <x v="0"/>
    <x v="0"/>
    <n v="0"/>
    <n v="0"/>
    <n v="1"/>
    <n v="1"/>
    <n v="2"/>
    <x v="1"/>
    <n v="8"/>
    <x v="0"/>
    <s v="Gd"/>
    <x v="0"/>
    <n v="2"/>
    <s v="More"/>
    <n v="424"/>
    <x v="0"/>
    <x v="1"/>
    <n v="1"/>
    <n v="63.205417607223474"/>
    <x v="1"/>
    <n v="168000"/>
    <n v="2658"/>
    <s v="no"/>
  </r>
  <r>
    <x v="992"/>
    <s v="Norm"/>
    <s v="Norm"/>
    <x v="0"/>
    <n v="6"/>
    <x v="1"/>
    <s v="2Story"/>
    <x v="0"/>
    <n v="75.988545402704759"/>
    <x v="0"/>
    <n v="8"/>
    <x v="1"/>
    <n v="1964"/>
    <n v="0"/>
    <m/>
    <n v="1993"/>
    <n v="0"/>
    <n v="822"/>
    <s v="no"/>
    <x v="0"/>
    <n v="1020"/>
    <s v="no"/>
    <n v="831"/>
    <s v="no"/>
    <s v="2 Floors"/>
    <n v="0"/>
    <n v="1851"/>
    <x v="0"/>
    <x v="0"/>
    <n v="0"/>
    <n v="0"/>
    <n v="2"/>
    <n v="1"/>
    <n v="3"/>
    <x v="0"/>
    <n v="7"/>
    <x v="0"/>
    <s v="Gd"/>
    <x v="0"/>
    <n v="2"/>
    <s v="More"/>
    <n v="440"/>
    <x v="0"/>
    <x v="1"/>
    <n v="1"/>
    <n v="69.958847736625515"/>
    <x v="0"/>
    <n v="187000"/>
    <n v="2673"/>
    <s v="no"/>
  </r>
  <r>
    <x v="993"/>
    <s v="Norm"/>
    <s v="Norm"/>
    <x v="0"/>
    <n v="6"/>
    <x v="1"/>
    <s v="2Story"/>
    <x v="0"/>
    <n v="75.988545402704759"/>
    <x v="0"/>
    <n v="5"/>
    <x v="0"/>
    <n v="2005"/>
    <n v="0"/>
    <m/>
    <n v="2006"/>
    <n v="0"/>
    <n v="750"/>
    <s v="no"/>
    <x v="0"/>
    <n v="750"/>
    <s v="no"/>
    <n v="750"/>
    <s v="no"/>
    <s v="2 Floors"/>
    <n v="0"/>
    <n v="1500"/>
    <x v="0"/>
    <x v="1"/>
    <n v="0"/>
    <n v="0"/>
    <n v="2"/>
    <n v="1"/>
    <n v="3"/>
    <x v="0"/>
    <n v="6"/>
    <x v="0"/>
    <s v="Gd"/>
    <x v="0"/>
    <n v="2"/>
    <s v="More"/>
    <n v="564"/>
    <x v="0"/>
    <x v="0"/>
    <n v="0"/>
    <n v="77.288888888888891"/>
    <x v="0"/>
    <n v="173900"/>
    <n v="2250"/>
    <s v="no"/>
  </r>
  <r>
    <x v="994"/>
    <s v="Norm"/>
    <s v="Norm"/>
    <x v="0"/>
    <n v="10"/>
    <x v="0"/>
    <s v="1Story"/>
    <x v="1"/>
    <n v="69.182127006168557"/>
    <x v="1"/>
    <n v="5"/>
    <x v="0"/>
    <n v="2006"/>
    <n v="0"/>
    <m/>
    <n v="2007"/>
    <n v="0"/>
    <n v="1700"/>
    <s v="no"/>
    <x v="1"/>
    <n v="1718"/>
    <s v="no"/>
    <n v="0"/>
    <s v="no"/>
    <s v="1 Floor"/>
    <n v="0"/>
    <n v="1718"/>
    <x v="0"/>
    <x v="0"/>
    <n v="1"/>
    <n v="0"/>
    <n v="2"/>
    <n v="0"/>
    <n v="3"/>
    <x v="0"/>
    <n v="7"/>
    <x v="0"/>
    <s v="Ex"/>
    <x v="0"/>
    <n v="3"/>
    <s v="More"/>
    <n v="786"/>
    <x v="0"/>
    <x v="0"/>
    <n v="1"/>
    <n v="98.74195435927443"/>
    <x v="0"/>
    <n v="337500"/>
    <n v="3418"/>
    <s v="no"/>
  </r>
  <r>
    <x v="995"/>
    <s v="Feedr"/>
    <s v="Norm"/>
    <x v="0"/>
    <n v="4"/>
    <x v="1"/>
    <s v="1.5Fin"/>
    <x v="1"/>
    <n v="59.315963337771507"/>
    <x v="1"/>
    <n v="7"/>
    <x v="1"/>
    <n v="1946"/>
    <n v="1"/>
    <m/>
    <n v="1950"/>
    <n v="1"/>
    <n v="747"/>
    <s v="no"/>
    <x v="0"/>
    <n v="774"/>
    <s v="no"/>
    <n v="456"/>
    <s v="no"/>
    <s v="2 Floors"/>
    <n v="0"/>
    <n v="1230"/>
    <x v="0"/>
    <x v="1"/>
    <n v="1"/>
    <n v="0"/>
    <n v="1"/>
    <n v="1"/>
    <n v="3"/>
    <x v="0"/>
    <n v="5"/>
    <x v="1"/>
    <s v="TA"/>
    <x v="1"/>
    <n v="1"/>
    <s v="Less"/>
    <n v="305"/>
    <x v="0"/>
    <x v="1"/>
    <n v="0"/>
    <n v="61.50733434496712"/>
    <x v="1"/>
    <n v="121600"/>
    <n v="1977"/>
    <s v="no"/>
  </r>
  <r>
    <x v="996"/>
    <s v="Norm"/>
    <s v="Norm"/>
    <x v="0"/>
    <n v="5"/>
    <x v="1"/>
    <s v="1Story"/>
    <x v="1"/>
    <n v="69.182127006168557"/>
    <x v="1"/>
    <n v="6"/>
    <x v="1"/>
    <n v="1961"/>
    <n v="0"/>
    <m/>
    <n v="1961"/>
    <n v="1"/>
    <n v="1050"/>
    <s v="no"/>
    <x v="0"/>
    <n v="1050"/>
    <s v="no"/>
    <n v="0"/>
    <s v="no"/>
    <s v="1 Floor"/>
    <n v="0"/>
    <n v="1050"/>
    <x v="0"/>
    <x v="1"/>
    <n v="1"/>
    <n v="0"/>
    <n v="1"/>
    <n v="0"/>
    <n v="2"/>
    <x v="1"/>
    <n v="6"/>
    <x v="0"/>
    <s v="TA"/>
    <x v="1"/>
    <n v="1"/>
    <s v="Less"/>
    <n v="368"/>
    <x v="0"/>
    <x v="1"/>
    <n v="0"/>
    <n v="65"/>
    <x v="1"/>
    <n v="136500"/>
    <n v="2100"/>
    <s v="no"/>
  </r>
  <r>
    <x v="997"/>
    <s v="PosA"/>
    <s v="Norm"/>
    <x v="0"/>
    <n v="6"/>
    <x v="1"/>
    <s v="1Story"/>
    <x v="1"/>
    <n v="69.182127006168557"/>
    <x v="1"/>
    <n v="6"/>
    <x v="1"/>
    <n v="1970"/>
    <n v="0"/>
    <m/>
    <n v="1970"/>
    <n v="0"/>
    <n v="1442"/>
    <s v="no"/>
    <x v="1"/>
    <n v="1442"/>
    <s v="no"/>
    <n v="0"/>
    <s v="no"/>
    <s v="1 Floor"/>
    <n v="0"/>
    <n v="1442"/>
    <x v="0"/>
    <x v="1"/>
    <n v="0"/>
    <n v="0"/>
    <n v="2"/>
    <n v="0"/>
    <n v="2"/>
    <x v="1"/>
    <n v="6"/>
    <x v="0"/>
    <s v="TA"/>
    <x v="1"/>
    <n v="2"/>
    <s v="More"/>
    <n v="615"/>
    <x v="0"/>
    <x v="0"/>
    <n v="1"/>
    <n v="64.147018030513181"/>
    <x v="1"/>
    <n v="185000"/>
    <n v="2884"/>
    <s v="no"/>
  </r>
  <r>
    <x v="998"/>
    <s v="Norm"/>
    <s v="Norm"/>
    <x v="0"/>
    <n v="3"/>
    <x v="1"/>
    <s v="1Story"/>
    <x v="1"/>
    <n v="69.182127006168557"/>
    <x v="1"/>
    <n v="4"/>
    <x v="0"/>
    <n v="1922"/>
    <n v="1"/>
    <m/>
    <n v="1950"/>
    <n v="1"/>
    <n v="1007"/>
    <s v="no"/>
    <x v="0"/>
    <n v="1077"/>
    <s v="no"/>
    <n v="0"/>
    <s v="no"/>
    <s v="1 Floor"/>
    <n v="0"/>
    <n v="1077"/>
    <x v="0"/>
    <x v="1"/>
    <n v="0"/>
    <n v="0"/>
    <n v="1"/>
    <n v="0"/>
    <n v="1"/>
    <x v="1"/>
    <n v="6"/>
    <x v="0"/>
    <s v="TA"/>
    <x v="1"/>
    <n v="1"/>
    <s v="Less"/>
    <n v="210"/>
    <x v="0"/>
    <x v="1"/>
    <n v="1"/>
    <n v="43.666026871401151"/>
    <x v="1"/>
    <n v="91000"/>
    <n v="2084"/>
    <s v="no"/>
  </r>
  <r>
    <x v="999"/>
    <s v="Norm"/>
    <s v="Norm"/>
    <x v="0"/>
    <n v="7"/>
    <x v="0"/>
    <s v="1Story"/>
    <x v="1"/>
    <n v="69.182127006168557"/>
    <x v="1"/>
    <n v="5"/>
    <x v="0"/>
    <n v="2006"/>
    <n v="0"/>
    <m/>
    <n v="2006"/>
    <n v="0"/>
    <n v="1187"/>
    <s v="no"/>
    <x v="1"/>
    <n v="1208"/>
    <s v="no"/>
    <n v="0"/>
    <s v="no"/>
    <s v="1 Floor"/>
    <n v="1"/>
    <n v="1208"/>
    <x v="0"/>
    <x v="1"/>
    <n v="1"/>
    <n v="0"/>
    <n v="2"/>
    <n v="0"/>
    <n v="3"/>
    <x v="0"/>
    <n v="6"/>
    <x v="0"/>
    <s v="Gd"/>
    <x v="0"/>
    <n v="2"/>
    <s v="More"/>
    <n v="632"/>
    <x v="0"/>
    <x v="0"/>
    <n v="0"/>
    <n v="86.012526096033397"/>
    <x v="0"/>
    <n v="206000"/>
    <n v="2395"/>
    <s v="no"/>
  </r>
  <r>
    <x v="1000"/>
    <s v="Norm"/>
    <s v="Norm"/>
    <x v="0"/>
    <n v="3"/>
    <x v="1"/>
    <s v="1Story"/>
    <x v="1"/>
    <n v="69.182127006168557"/>
    <x v="1"/>
    <n v="3"/>
    <x v="0"/>
    <n v="1952"/>
    <n v="1"/>
    <m/>
    <n v="1952"/>
    <n v="1"/>
    <n v="0"/>
    <s v="yes"/>
    <x v="0"/>
    <n v="944"/>
    <s v="no"/>
    <n v="0"/>
    <s v="no"/>
    <s v="1 Floor"/>
    <n v="0"/>
    <n v="944"/>
    <x v="0"/>
    <x v="1"/>
    <n v="0"/>
    <n v="0"/>
    <n v="1"/>
    <n v="0"/>
    <n v="1"/>
    <x v="1"/>
    <n v="4"/>
    <x v="1"/>
    <s v="Fa"/>
    <x v="1"/>
    <n v="2"/>
    <s v="More"/>
    <n v="528"/>
    <x v="0"/>
    <x v="0"/>
    <n v="0"/>
    <n v="86.86440677966101"/>
    <x v="0"/>
    <n v="82000"/>
    <n v="944"/>
    <s v="no"/>
  </r>
  <r>
    <x v="1001"/>
    <s v="Norm"/>
    <s v="Norm"/>
    <x v="0"/>
    <n v="5"/>
    <x v="1"/>
    <s v="1Story"/>
    <x v="1"/>
    <n v="69.182127006168557"/>
    <x v="1"/>
    <n v="6"/>
    <x v="1"/>
    <n v="1920"/>
    <n v="1"/>
    <m/>
    <n v="1950"/>
    <n v="1"/>
    <n v="691"/>
    <s v="no"/>
    <x v="0"/>
    <n v="691"/>
    <s v="no"/>
    <n v="0"/>
    <s v="no"/>
    <s v="1 Floor"/>
    <n v="0"/>
    <n v="691"/>
    <x v="0"/>
    <x v="1"/>
    <n v="0"/>
    <n v="0"/>
    <n v="1"/>
    <n v="0"/>
    <n v="1"/>
    <x v="1"/>
    <n v="4"/>
    <x v="1"/>
    <s v="Ex"/>
    <x v="0"/>
    <n v="1"/>
    <s v="Less"/>
    <n v="216"/>
    <x v="0"/>
    <x v="1"/>
    <n v="0"/>
    <n v="62.228654124457307"/>
    <x v="1"/>
    <n v="86000"/>
    <n v="1382"/>
    <s v="no"/>
  </r>
  <r>
    <x v="1002"/>
    <s v="RRAn"/>
    <s v="Norm"/>
    <x v="0"/>
    <n v="8"/>
    <x v="0"/>
    <s v="1Story"/>
    <x v="1"/>
    <n v="69.182127006168557"/>
    <x v="1"/>
    <n v="5"/>
    <x v="0"/>
    <n v="2006"/>
    <n v="0"/>
    <m/>
    <n v="2006"/>
    <n v="0"/>
    <n v="1574"/>
    <s v="no"/>
    <x v="1"/>
    <n v="1574"/>
    <s v="no"/>
    <n v="0"/>
    <s v="no"/>
    <s v="1 Floor"/>
    <n v="1"/>
    <n v="1574"/>
    <x v="0"/>
    <x v="0"/>
    <n v="0"/>
    <n v="0"/>
    <n v="2"/>
    <n v="0"/>
    <n v="2"/>
    <x v="1"/>
    <n v="7"/>
    <x v="0"/>
    <s v="Gd"/>
    <x v="0"/>
    <n v="3"/>
    <s v="More"/>
    <n v="824"/>
    <x v="0"/>
    <x v="0"/>
    <n v="1"/>
    <n v="73.697585768742059"/>
    <x v="0"/>
    <n v="232000"/>
    <n v="3148"/>
    <s v="no"/>
  </r>
  <r>
    <x v="1003"/>
    <s v="Feedr"/>
    <s v="RRAn"/>
    <x v="2"/>
    <n v="5"/>
    <x v="1"/>
    <s v="1Story"/>
    <x v="1"/>
    <n v="69.182127006168557"/>
    <x v="1"/>
    <n v="6"/>
    <x v="1"/>
    <n v="1976"/>
    <n v="0"/>
    <m/>
    <n v="1976"/>
    <n v="0"/>
    <n v="1680"/>
    <s v="no"/>
    <x v="1"/>
    <n v="1680"/>
    <s v="no"/>
    <n v="0"/>
    <s v="no"/>
    <s v="1 Floor"/>
    <n v="0"/>
    <n v="1680"/>
    <x v="0"/>
    <x v="0"/>
    <n v="0"/>
    <n v="0"/>
    <n v="2"/>
    <n v="0"/>
    <n v="2"/>
    <x v="1"/>
    <n v="8"/>
    <x v="0"/>
    <s v="TA"/>
    <x v="1"/>
    <n v="2"/>
    <s v="More"/>
    <n v="528"/>
    <x v="0"/>
    <x v="0"/>
    <n v="0"/>
    <n v="40.745535714285715"/>
    <x v="1"/>
    <n v="136905"/>
    <n v="3360"/>
    <s v="no"/>
  </r>
  <r>
    <x v="1004"/>
    <s v="Norm"/>
    <s v="Norm"/>
    <x v="3"/>
    <n v="7"/>
    <x v="0"/>
    <s v="1Story"/>
    <x v="1"/>
    <n v="69.182127006168557"/>
    <x v="1"/>
    <n v="5"/>
    <x v="0"/>
    <n v="2005"/>
    <n v="0"/>
    <m/>
    <n v="2006"/>
    <n v="0"/>
    <n v="1346"/>
    <s v="no"/>
    <x v="1"/>
    <n v="1504"/>
    <s v="no"/>
    <n v="0"/>
    <s v="no"/>
    <s v="1 Floor"/>
    <n v="1"/>
    <n v="1504"/>
    <x v="0"/>
    <x v="1"/>
    <n v="0"/>
    <n v="0"/>
    <n v="2"/>
    <n v="0"/>
    <n v="2"/>
    <x v="1"/>
    <n v="7"/>
    <x v="0"/>
    <s v="Gd"/>
    <x v="0"/>
    <n v="2"/>
    <s v="More"/>
    <n v="457"/>
    <x v="0"/>
    <x v="1"/>
    <n v="1"/>
    <n v="63.508771929824562"/>
    <x v="1"/>
    <n v="181000"/>
    <n v="2850"/>
    <s v="no"/>
  </r>
  <r>
    <x v="1005"/>
    <s v="Norm"/>
    <s v="Norm"/>
    <x v="0"/>
    <n v="5"/>
    <x v="1"/>
    <s v="SLvl"/>
    <x v="2"/>
    <n v="74.693515888638117"/>
    <x v="0"/>
    <n v="8"/>
    <x v="1"/>
    <n v="1977"/>
    <n v="0"/>
    <m/>
    <n v="1977"/>
    <n v="0"/>
    <n v="985"/>
    <s v="no"/>
    <x v="0"/>
    <n v="985"/>
    <s v="no"/>
    <n v="0"/>
    <s v="no"/>
    <s v="1 Floor"/>
    <n v="0"/>
    <n v="985"/>
    <x v="0"/>
    <x v="1"/>
    <n v="0"/>
    <n v="0"/>
    <n v="2"/>
    <n v="0"/>
    <n v="2"/>
    <x v="1"/>
    <n v="6"/>
    <x v="0"/>
    <s v="TA"/>
    <x v="1"/>
    <n v="1"/>
    <s v="Less"/>
    <n v="328"/>
    <x v="0"/>
    <x v="1"/>
    <n v="0"/>
    <n v="76.09137055837563"/>
    <x v="0"/>
    <n v="149900"/>
    <n v="1970"/>
    <s v="no"/>
  </r>
  <r>
    <x v="1006"/>
    <s v="PosN"/>
    <s v="Norm"/>
    <x v="0"/>
    <n v="6"/>
    <x v="1"/>
    <s v="1Story"/>
    <x v="1"/>
    <n v="69.182127006168557"/>
    <x v="1"/>
    <n v="3"/>
    <x v="0"/>
    <n v="1970"/>
    <n v="0"/>
    <m/>
    <n v="1970"/>
    <n v="0"/>
    <n v="1657"/>
    <s v="no"/>
    <x v="1"/>
    <n v="1657"/>
    <s v="no"/>
    <n v="0"/>
    <s v="no"/>
    <s v="1 Floor"/>
    <n v="0"/>
    <n v="1657"/>
    <x v="0"/>
    <x v="0"/>
    <n v="0"/>
    <n v="1"/>
    <n v="2"/>
    <n v="0"/>
    <n v="3"/>
    <x v="0"/>
    <n v="7"/>
    <x v="0"/>
    <s v="TA"/>
    <x v="1"/>
    <n v="2"/>
    <s v="More"/>
    <n v="484"/>
    <x v="0"/>
    <x v="0"/>
    <n v="1"/>
    <n v="49.336149668074832"/>
    <x v="1"/>
    <n v="163500"/>
    <n v="3314"/>
    <s v="no"/>
  </r>
  <r>
    <x v="1007"/>
    <s v="Norm"/>
    <s v="Norm"/>
    <x v="3"/>
    <n v="4"/>
    <x v="1"/>
    <s v="2Story"/>
    <x v="0"/>
    <n v="75.988545402704759"/>
    <x v="0"/>
    <n v="4"/>
    <x v="0"/>
    <n v="1970"/>
    <n v="0"/>
    <m/>
    <n v="1970"/>
    <n v="0"/>
    <n v="546"/>
    <s v="no"/>
    <x v="0"/>
    <n v="546"/>
    <s v="no"/>
    <n v="546"/>
    <s v="no"/>
    <s v="2 Floors"/>
    <n v="1"/>
    <n v="1092"/>
    <x v="0"/>
    <x v="1"/>
    <n v="0"/>
    <n v="0"/>
    <n v="1"/>
    <n v="1"/>
    <n v="2"/>
    <x v="1"/>
    <n v="6"/>
    <x v="0"/>
    <s v="TA"/>
    <x v="1"/>
    <n v="1"/>
    <s v="Less"/>
    <n v="286"/>
    <x v="0"/>
    <x v="1"/>
    <n v="0"/>
    <n v="53.724053724053725"/>
    <x v="1"/>
    <n v="88000"/>
    <n v="1638"/>
    <s v="no"/>
  </r>
  <r>
    <x v="1008"/>
    <s v="Norm"/>
    <s v="Norm"/>
    <x v="0"/>
    <n v="7"/>
    <x v="0"/>
    <s v="1Story"/>
    <x v="1"/>
    <n v="69.182127006168557"/>
    <x v="1"/>
    <n v="5"/>
    <x v="0"/>
    <n v="2004"/>
    <n v="0"/>
    <m/>
    <n v="2005"/>
    <n v="0"/>
    <n v="1710"/>
    <s v="no"/>
    <x v="1"/>
    <n v="1710"/>
    <s v="no"/>
    <n v="0"/>
    <s v="no"/>
    <s v="1 Floor"/>
    <n v="0"/>
    <n v="1710"/>
    <x v="0"/>
    <x v="0"/>
    <n v="0"/>
    <n v="0"/>
    <n v="2"/>
    <n v="0"/>
    <n v="2"/>
    <x v="1"/>
    <n v="7"/>
    <x v="0"/>
    <s v="Gd"/>
    <x v="0"/>
    <n v="2"/>
    <s v="More"/>
    <n v="550"/>
    <x v="0"/>
    <x v="0"/>
    <n v="1"/>
    <n v="70.175438596491233"/>
    <x v="0"/>
    <n v="240000"/>
    <n v="3420"/>
    <s v="no"/>
  </r>
  <r>
    <x v="1009"/>
    <s v="Norm"/>
    <s v="Norm"/>
    <x v="0"/>
    <n v="5"/>
    <x v="1"/>
    <s v="1.5Fin"/>
    <x v="1"/>
    <n v="59.315963337771507"/>
    <x v="1"/>
    <n v="5"/>
    <x v="0"/>
    <n v="1926"/>
    <n v="1"/>
    <m/>
    <n v="1950"/>
    <n v="1"/>
    <n v="1008"/>
    <s v="no"/>
    <x v="0"/>
    <n v="1008"/>
    <s v="no"/>
    <n v="0"/>
    <s v="no"/>
    <s v="1 Floor"/>
    <n v="0"/>
    <n v="1522"/>
    <x v="0"/>
    <x v="0"/>
    <n v="0"/>
    <n v="0"/>
    <n v="2"/>
    <n v="0"/>
    <n v="2"/>
    <x v="1"/>
    <n v="7"/>
    <x v="0"/>
    <s v="TA"/>
    <x v="1"/>
    <n v="0"/>
    <s v="Less"/>
    <n v="0"/>
    <x v="0"/>
    <x v="1"/>
    <n v="0"/>
    <n v="40.316205533596836"/>
    <x v="1"/>
    <n v="102000"/>
    <n v="2530"/>
    <s v="no"/>
  </r>
  <r>
    <x v="1010"/>
    <s v="Norm"/>
    <s v="Norm"/>
    <x v="0"/>
    <n v="5"/>
    <x v="1"/>
    <s v="1.5Fin"/>
    <x v="1"/>
    <n v="59.315963337771507"/>
    <x v="1"/>
    <n v="5"/>
    <x v="0"/>
    <n v="1948"/>
    <n v="1"/>
    <m/>
    <n v="1950"/>
    <n v="1"/>
    <n v="720"/>
    <s v="no"/>
    <x v="0"/>
    <n v="720"/>
    <s v="no"/>
    <n v="551"/>
    <s v="no"/>
    <s v="2 Floors"/>
    <n v="1"/>
    <n v="1271"/>
    <x v="0"/>
    <x v="1"/>
    <n v="0"/>
    <n v="0"/>
    <n v="2"/>
    <n v="0"/>
    <n v="2"/>
    <x v="1"/>
    <n v="7"/>
    <x v="0"/>
    <s v="TA"/>
    <x v="1"/>
    <n v="1"/>
    <s v="Less"/>
    <n v="312"/>
    <x v="0"/>
    <x v="1"/>
    <n v="1"/>
    <n v="67.805123053741838"/>
    <x v="1"/>
    <n v="135000"/>
    <n v="1991"/>
    <s v="no"/>
  </r>
  <r>
    <x v="1011"/>
    <s v="Norm"/>
    <s v="Norm"/>
    <x v="2"/>
    <n v="5"/>
    <x v="1"/>
    <s v="1Story"/>
    <x v="1"/>
    <n v="69.182127006168557"/>
    <x v="1"/>
    <n v="5"/>
    <x v="0"/>
    <n v="1965"/>
    <n v="0"/>
    <m/>
    <n v="1965"/>
    <n v="0"/>
    <n v="0"/>
    <s v="yes"/>
    <x v="0"/>
    <n v="1664"/>
    <s v="no"/>
    <n v="0"/>
    <s v="no"/>
    <s v="1 Floor"/>
    <n v="0"/>
    <n v="1664"/>
    <x v="0"/>
    <x v="0"/>
    <n v="0"/>
    <n v="0"/>
    <n v="2"/>
    <n v="0"/>
    <n v="2"/>
    <x v="1"/>
    <n v="8"/>
    <x v="0"/>
    <s v="TA"/>
    <x v="1"/>
    <n v="0"/>
    <s v="Less"/>
    <n v="0"/>
    <x v="0"/>
    <x v="1"/>
    <n v="0"/>
    <n v="60.096153846153847"/>
    <x v="1"/>
    <n v="100000"/>
    <n v="1664"/>
    <s v="no"/>
  </r>
  <r>
    <x v="1012"/>
    <s v="Norm"/>
    <s v="Norm"/>
    <x v="0"/>
    <n v="6"/>
    <x v="1"/>
    <s v="2Story"/>
    <x v="0"/>
    <n v="75.988545402704759"/>
    <x v="0"/>
    <n v="7"/>
    <x v="1"/>
    <n v="1923"/>
    <n v="1"/>
    <m/>
    <n v="1996"/>
    <n v="0"/>
    <n v="602"/>
    <s v="no"/>
    <x v="0"/>
    <n v="900"/>
    <s v="no"/>
    <n v="602"/>
    <s v="no"/>
    <s v="2 Floors"/>
    <n v="0"/>
    <n v="1502"/>
    <x v="0"/>
    <x v="1"/>
    <n v="0"/>
    <n v="0"/>
    <n v="1"/>
    <n v="1"/>
    <n v="2"/>
    <x v="1"/>
    <n v="7"/>
    <x v="0"/>
    <s v="Gd"/>
    <x v="0"/>
    <n v="1"/>
    <s v="Less"/>
    <n v="180"/>
    <x v="0"/>
    <x v="1"/>
    <n v="2"/>
    <n v="78.422053231939159"/>
    <x v="0"/>
    <n v="165000"/>
    <n v="2104"/>
    <s v="no"/>
  </r>
  <r>
    <x v="1013"/>
    <s v="Norm"/>
    <s v="Norm"/>
    <x v="0"/>
    <n v="5"/>
    <x v="1"/>
    <s v="1Story"/>
    <x v="1"/>
    <n v="69.182127006168557"/>
    <x v="1"/>
    <n v="4"/>
    <x v="0"/>
    <n v="1910"/>
    <n v="1"/>
    <m/>
    <n v="2006"/>
    <n v="0"/>
    <n v="1022"/>
    <s v="no"/>
    <x v="0"/>
    <n v="1022"/>
    <s v="no"/>
    <n v="0"/>
    <s v="no"/>
    <s v="1 Floor"/>
    <n v="0"/>
    <n v="1022"/>
    <x v="0"/>
    <x v="1"/>
    <n v="1"/>
    <n v="0"/>
    <n v="1"/>
    <n v="0"/>
    <n v="2"/>
    <x v="1"/>
    <n v="4"/>
    <x v="1"/>
    <s v="TA"/>
    <x v="1"/>
    <n v="1"/>
    <s v="Less"/>
    <n v="280"/>
    <x v="0"/>
    <x v="1"/>
    <n v="0"/>
    <n v="41.585127201565555"/>
    <x v="1"/>
    <n v="85000"/>
    <n v="2044"/>
    <s v="no"/>
  </r>
  <r>
    <x v="1014"/>
    <s v="Artery"/>
    <s v="Norm"/>
    <x v="0"/>
    <n v="6"/>
    <x v="1"/>
    <s v="1Story"/>
    <x v="1"/>
    <n v="69.182127006168557"/>
    <x v="1"/>
    <n v="5"/>
    <x v="0"/>
    <n v="1948"/>
    <n v="1"/>
    <m/>
    <n v="1950"/>
    <n v="1"/>
    <n v="1082"/>
    <s v="no"/>
    <x v="1"/>
    <n v="1082"/>
    <s v="no"/>
    <n v="0"/>
    <s v="no"/>
    <s v="1 Floor"/>
    <n v="1"/>
    <n v="1082"/>
    <x v="0"/>
    <x v="1"/>
    <n v="0"/>
    <n v="0"/>
    <n v="1"/>
    <n v="0"/>
    <n v="1"/>
    <x v="1"/>
    <n v="5"/>
    <x v="1"/>
    <s v="TA"/>
    <x v="1"/>
    <n v="1"/>
    <s v="Less"/>
    <n v="240"/>
    <x v="0"/>
    <x v="1"/>
    <n v="1"/>
    <n v="55.083179297597042"/>
    <x v="1"/>
    <n v="119200"/>
    <n v="2164"/>
    <s v="no"/>
  </r>
  <r>
    <x v="1015"/>
    <s v="Norm"/>
    <s v="Norm"/>
    <x v="0"/>
    <n v="8"/>
    <x v="0"/>
    <s v="2Story"/>
    <x v="0"/>
    <n v="75.988545402704759"/>
    <x v="0"/>
    <n v="6"/>
    <x v="1"/>
    <n v="2001"/>
    <n v="0"/>
    <m/>
    <n v="2001"/>
    <n v="0"/>
    <n v="810"/>
    <s v="no"/>
    <x v="0"/>
    <n v="810"/>
    <s v="no"/>
    <n v="855"/>
    <s v="no"/>
    <s v="2 Floors"/>
    <n v="0"/>
    <n v="1665"/>
    <x v="0"/>
    <x v="0"/>
    <n v="1"/>
    <n v="0"/>
    <n v="2"/>
    <n v="1"/>
    <n v="4"/>
    <x v="0"/>
    <n v="6"/>
    <x v="0"/>
    <s v="Gd"/>
    <x v="0"/>
    <n v="2"/>
    <s v="More"/>
    <n v="528"/>
    <x v="0"/>
    <x v="0"/>
    <n v="0"/>
    <n v="91.717171717171723"/>
    <x v="0"/>
    <n v="227000"/>
    <n v="2475"/>
    <s v="no"/>
  </r>
  <r>
    <x v="1016"/>
    <s v="Norm"/>
    <s v="Norm"/>
    <x v="0"/>
    <n v="7"/>
    <x v="0"/>
    <s v="1Story"/>
    <x v="1"/>
    <n v="69.182127006168557"/>
    <x v="1"/>
    <n v="5"/>
    <x v="0"/>
    <n v="1996"/>
    <n v="0"/>
    <m/>
    <n v="1996"/>
    <n v="0"/>
    <n v="1504"/>
    <s v="no"/>
    <x v="1"/>
    <n v="1504"/>
    <s v="no"/>
    <n v="0"/>
    <s v="no"/>
    <s v="1 Floor"/>
    <n v="0"/>
    <n v="1504"/>
    <x v="0"/>
    <x v="1"/>
    <n v="1"/>
    <n v="0"/>
    <n v="2"/>
    <n v="0"/>
    <n v="3"/>
    <x v="0"/>
    <n v="6"/>
    <x v="0"/>
    <s v="Gd"/>
    <x v="0"/>
    <n v="2"/>
    <s v="More"/>
    <n v="478"/>
    <x v="0"/>
    <x v="0"/>
    <n v="1"/>
    <n v="67.486702127659569"/>
    <x v="1"/>
    <n v="203000"/>
    <n v="3008"/>
    <s v="no"/>
  </r>
  <r>
    <x v="1017"/>
    <s v="Norm"/>
    <s v="Norm"/>
    <x v="3"/>
    <n v="8"/>
    <x v="0"/>
    <s v="1Story"/>
    <x v="1"/>
    <n v="69.182127006168557"/>
    <x v="1"/>
    <n v="5"/>
    <x v="0"/>
    <n v="1984"/>
    <n v="0"/>
    <m/>
    <n v="1984"/>
    <n v="0"/>
    <n v="1220"/>
    <s v="no"/>
    <x v="1"/>
    <n v="1360"/>
    <s v="no"/>
    <n v="0"/>
    <s v="no"/>
    <s v="1 Floor"/>
    <n v="0"/>
    <n v="1360"/>
    <x v="0"/>
    <x v="1"/>
    <n v="1"/>
    <n v="0"/>
    <n v="1"/>
    <n v="0"/>
    <n v="2"/>
    <x v="1"/>
    <n v="4"/>
    <x v="1"/>
    <s v="Gd"/>
    <x v="0"/>
    <n v="2"/>
    <s v="More"/>
    <n v="565"/>
    <x v="0"/>
    <x v="0"/>
    <n v="1"/>
    <n v="72.674418604651166"/>
    <x v="0"/>
    <n v="187500"/>
    <n v="2580"/>
    <s v="no"/>
  </r>
  <r>
    <x v="1018"/>
    <s v="Norm"/>
    <s v="Norm"/>
    <x v="0"/>
    <n v="7"/>
    <x v="0"/>
    <s v="SLvl"/>
    <x v="2"/>
    <n v="74.693515888638117"/>
    <x v="0"/>
    <n v="5"/>
    <x v="0"/>
    <n v="1991"/>
    <n v="0"/>
    <m/>
    <n v="1992"/>
    <n v="0"/>
    <n v="384"/>
    <s v="no"/>
    <x v="0"/>
    <n v="802"/>
    <s v="no"/>
    <n v="670"/>
    <s v="no"/>
    <s v="2 Floors"/>
    <n v="0"/>
    <n v="1472"/>
    <x v="0"/>
    <x v="1"/>
    <n v="0"/>
    <n v="0"/>
    <n v="2"/>
    <n v="1"/>
    <n v="3"/>
    <x v="0"/>
    <n v="7"/>
    <x v="0"/>
    <s v="Gd"/>
    <x v="0"/>
    <n v="2"/>
    <s v="More"/>
    <n v="402"/>
    <x v="0"/>
    <x v="1"/>
    <n v="1"/>
    <n v="86.206896551724142"/>
    <x v="0"/>
    <n v="160000"/>
    <n v="1856"/>
    <s v="no"/>
  </r>
  <r>
    <x v="1019"/>
    <s v="Norm"/>
    <s v="Norm"/>
    <x v="3"/>
    <n v="7"/>
    <x v="0"/>
    <s v="1Story"/>
    <x v="1"/>
    <n v="69.182127006168557"/>
    <x v="1"/>
    <n v="5"/>
    <x v="0"/>
    <n v="2005"/>
    <n v="0"/>
    <m/>
    <n v="2005"/>
    <n v="0"/>
    <n v="1362"/>
    <s v="no"/>
    <x v="1"/>
    <n v="1506"/>
    <s v="no"/>
    <n v="0"/>
    <s v="no"/>
    <s v="1 Floor"/>
    <n v="0"/>
    <n v="1506"/>
    <x v="0"/>
    <x v="1"/>
    <n v="0"/>
    <n v="0"/>
    <n v="2"/>
    <n v="0"/>
    <n v="2"/>
    <x v="1"/>
    <n v="6"/>
    <x v="0"/>
    <s v="Gd"/>
    <x v="0"/>
    <n v="2"/>
    <s v="More"/>
    <n v="440"/>
    <x v="0"/>
    <x v="1"/>
    <n v="1"/>
    <n v="74.438633193863325"/>
    <x v="0"/>
    <n v="213490"/>
    <n v="2868"/>
    <s v="no"/>
  </r>
  <r>
    <x v="1020"/>
    <s v="Norm"/>
    <s v="Norm"/>
    <x v="0"/>
    <n v="4"/>
    <x v="1"/>
    <s v="1Story"/>
    <x v="1"/>
    <n v="69.182127006168557"/>
    <x v="1"/>
    <n v="5"/>
    <x v="0"/>
    <n v="2005"/>
    <n v="0"/>
    <m/>
    <n v="2005"/>
    <n v="0"/>
    <n v="1132"/>
    <s v="no"/>
    <x v="1"/>
    <n v="1132"/>
    <s v="no"/>
    <n v="0"/>
    <s v="no"/>
    <s v="1 Floor"/>
    <n v="1"/>
    <n v="1132"/>
    <x v="0"/>
    <x v="1"/>
    <n v="1"/>
    <n v="0"/>
    <n v="1"/>
    <n v="1"/>
    <n v="3"/>
    <x v="0"/>
    <n v="5"/>
    <x v="1"/>
    <s v="Gd"/>
    <x v="0"/>
    <n v="2"/>
    <s v="More"/>
    <n v="451"/>
    <x v="0"/>
    <x v="1"/>
    <n v="0"/>
    <n v="77.738515901060069"/>
    <x v="0"/>
    <n v="176000"/>
    <n v="2264"/>
    <s v="no"/>
  </r>
  <r>
    <x v="1021"/>
    <s v="Norm"/>
    <s v="Norm"/>
    <x v="0"/>
    <n v="7"/>
    <x v="0"/>
    <s v="1Story"/>
    <x v="1"/>
    <n v="69.182127006168557"/>
    <x v="1"/>
    <n v="5"/>
    <x v="0"/>
    <n v="2006"/>
    <n v="0"/>
    <m/>
    <n v="2006"/>
    <n v="0"/>
    <n v="1199"/>
    <s v="no"/>
    <x v="1"/>
    <n v="1220"/>
    <s v="no"/>
    <n v="0"/>
    <s v="no"/>
    <s v="1 Floor"/>
    <n v="1"/>
    <n v="1220"/>
    <x v="0"/>
    <x v="1"/>
    <n v="1"/>
    <n v="0"/>
    <n v="2"/>
    <n v="0"/>
    <n v="3"/>
    <x v="0"/>
    <n v="6"/>
    <x v="0"/>
    <s v="Gd"/>
    <x v="0"/>
    <n v="2"/>
    <s v="More"/>
    <n v="632"/>
    <x v="0"/>
    <x v="0"/>
    <n v="0"/>
    <n v="80.198429102935094"/>
    <x v="0"/>
    <n v="194000"/>
    <n v="2419"/>
    <s v="no"/>
  </r>
  <r>
    <x v="1022"/>
    <s v="Norm"/>
    <s v="Norm"/>
    <x v="0"/>
    <n v="5"/>
    <x v="1"/>
    <s v="1.5Fin"/>
    <x v="1"/>
    <n v="59.315963337771507"/>
    <x v="1"/>
    <n v="5"/>
    <x v="0"/>
    <n v="1930"/>
    <n v="1"/>
    <m/>
    <n v="1950"/>
    <n v="1"/>
    <n v="912"/>
    <s v="no"/>
    <x v="0"/>
    <n v="912"/>
    <s v="no"/>
    <n v="336"/>
    <s v="no"/>
    <s v="2 Floors"/>
    <n v="1"/>
    <n v="1248"/>
    <x v="0"/>
    <x v="1"/>
    <n v="0"/>
    <n v="0"/>
    <n v="1"/>
    <n v="0"/>
    <n v="1"/>
    <x v="1"/>
    <n v="6"/>
    <x v="0"/>
    <s v="TA"/>
    <x v="1"/>
    <n v="1"/>
    <s v="Less"/>
    <n v="160"/>
    <x v="0"/>
    <x v="1"/>
    <n v="0"/>
    <n v="40.277777777777779"/>
    <x v="1"/>
    <n v="87000"/>
    <n v="2160"/>
    <s v="no"/>
  </r>
  <r>
    <x v="1023"/>
    <s v="Norm"/>
    <s v="Norm"/>
    <x v="3"/>
    <n v="7"/>
    <x v="0"/>
    <s v="1Story"/>
    <x v="1"/>
    <n v="69.182127006168557"/>
    <x v="1"/>
    <n v="5"/>
    <x v="0"/>
    <n v="2005"/>
    <n v="0"/>
    <m/>
    <n v="2006"/>
    <n v="0"/>
    <n v="1346"/>
    <s v="no"/>
    <x v="1"/>
    <n v="1504"/>
    <s v="no"/>
    <n v="0"/>
    <s v="no"/>
    <s v="1 Floor"/>
    <n v="1"/>
    <n v="1504"/>
    <x v="0"/>
    <x v="1"/>
    <n v="0"/>
    <n v="0"/>
    <n v="2"/>
    <n v="0"/>
    <n v="2"/>
    <x v="1"/>
    <n v="7"/>
    <x v="0"/>
    <s v="Gd"/>
    <x v="0"/>
    <n v="2"/>
    <s v="More"/>
    <n v="437"/>
    <x v="0"/>
    <x v="1"/>
    <n v="1"/>
    <n v="67.017543859649123"/>
    <x v="1"/>
    <n v="191000"/>
    <n v="2850"/>
    <s v="no"/>
  </r>
  <r>
    <x v="1024"/>
    <s v="Norm"/>
    <s v="Norm"/>
    <x v="0"/>
    <n v="8"/>
    <x v="0"/>
    <s v="1Story"/>
    <x v="1"/>
    <n v="69.182127006168557"/>
    <x v="1"/>
    <n v="6"/>
    <x v="1"/>
    <n v="1976"/>
    <n v="0"/>
    <m/>
    <n v="1976"/>
    <n v="0"/>
    <n v="1565"/>
    <s v="no"/>
    <x v="1"/>
    <n v="2898"/>
    <s v="yes"/>
    <n v="0"/>
    <s v="no"/>
    <s v="1 Floor"/>
    <n v="1"/>
    <n v="2898"/>
    <x v="1"/>
    <x v="0"/>
    <n v="1"/>
    <n v="0"/>
    <n v="2"/>
    <n v="0"/>
    <n v="3"/>
    <x v="0"/>
    <n v="10"/>
    <x v="0"/>
    <s v="Gd"/>
    <x v="0"/>
    <n v="2"/>
    <s v="More"/>
    <n v="665"/>
    <x v="0"/>
    <x v="0"/>
    <n v="1"/>
    <n v="64.306520277840022"/>
    <x v="1"/>
    <n v="287000"/>
    <n v="4463"/>
    <s v="no"/>
  </r>
  <r>
    <x v="1025"/>
    <s v="Norm"/>
    <s v="Norm"/>
    <x v="0"/>
    <n v="5"/>
    <x v="1"/>
    <s v="1Story"/>
    <x v="1"/>
    <n v="69.182127006168557"/>
    <x v="1"/>
    <n v="5"/>
    <x v="0"/>
    <n v="1972"/>
    <n v="0"/>
    <m/>
    <n v="1972"/>
    <n v="0"/>
    <n v="882"/>
    <s v="no"/>
    <x v="0"/>
    <n v="882"/>
    <s v="no"/>
    <n v="0"/>
    <s v="no"/>
    <s v="1 Floor"/>
    <n v="0"/>
    <n v="882"/>
    <x v="0"/>
    <x v="1"/>
    <n v="1"/>
    <n v="0"/>
    <n v="1"/>
    <n v="0"/>
    <n v="2"/>
    <x v="1"/>
    <n v="5"/>
    <x v="1"/>
    <s v="TA"/>
    <x v="1"/>
    <n v="2"/>
    <s v="More"/>
    <n v="461"/>
    <x v="0"/>
    <x v="1"/>
    <n v="0"/>
    <n v="63.775510204081634"/>
    <x v="1"/>
    <n v="112500"/>
    <n v="1764"/>
    <s v="no"/>
  </r>
  <r>
    <x v="1026"/>
    <s v="Feedr"/>
    <s v="Norm"/>
    <x v="0"/>
    <n v="5"/>
    <x v="1"/>
    <s v="1Story"/>
    <x v="1"/>
    <n v="69.182127006168557"/>
    <x v="1"/>
    <n v="5"/>
    <x v="0"/>
    <n v="1960"/>
    <n v="0"/>
    <m/>
    <n v="1960"/>
    <n v="1"/>
    <n v="1268"/>
    <s v="no"/>
    <x v="1"/>
    <n v="1264"/>
    <s v="no"/>
    <n v="0"/>
    <s v="no"/>
    <s v="1 Floor"/>
    <n v="0"/>
    <n v="1264"/>
    <x v="0"/>
    <x v="1"/>
    <n v="1"/>
    <n v="0"/>
    <n v="1"/>
    <n v="0"/>
    <n v="2"/>
    <x v="1"/>
    <n v="6"/>
    <x v="0"/>
    <s v="TA"/>
    <x v="1"/>
    <n v="2"/>
    <s v="More"/>
    <n v="461"/>
    <x v="0"/>
    <x v="1"/>
    <n v="2"/>
    <n v="66.153238546603475"/>
    <x v="1"/>
    <n v="167500"/>
    <n v="2532"/>
    <s v="no"/>
  </r>
  <r>
    <x v="1027"/>
    <s v="Norm"/>
    <s v="Norm"/>
    <x v="0"/>
    <n v="8"/>
    <x v="0"/>
    <s v="1Story"/>
    <x v="1"/>
    <n v="69.182127006168557"/>
    <x v="1"/>
    <n v="5"/>
    <x v="0"/>
    <n v="2007"/>
    <n v="0"/>
    <m/>
    <n v="2008"/>
    <n v="0"/>
    <n v="1638"/>
    <s v="no"/>
    <x v="1"/>
    <n v="1646"/>
    <s v="no"/>
    <n v="0"/>
    <s v="no"/>
    <s v="1 Floor"/>
    <n v="0"/>
    <n v="1646"/>
    <x v="0"/>
    <x v="0"/>
    <n v="1"/>
    <n v="0"/>
    <n v="2"/>
    <n v="0"/>
    <n v="3"/>
    <x v="0"/>
    <n v="7"/>
    <x v="0"/>
    <s v="Gd"/>
    <x v="0"/>
    <n v="3"/>
    <s v="More"/>
    <n v="800"/>
    <x v="0"/>
    <x v="0"/>
    <n v="1"/>
    <n v="89.243909866017049"/>
    <x v="0"/>
    <n v="293077"/>
    <n v="3284"/>
    <s v="no"/>
  </r>
  <r>
    <x v="1028"/>
    <s v="Artery"/>
    <s v="Norm"/>
    <x v="0"/>
    <n v="5"/>
    <x v="1"/>
    <s v="1.5Fin"/>
    <x v="1"/>
    <n v="59.315963337771507"/>
    <x v="1"/>
    <n v="5"/>
    <x v="0"/>
    <n v="1941"/>
    <n v="1"/>
    <m/>
    <n v="1950"/>
    <n v="1"/>
    <n v="768"/>
    <s v="no"/>
    <x v="0"/>
    <n v="968"/>
    <s v="no"/>
    <n v="408"/>
    <s v="no"/>
    <s v="2 Floors"/>
    <n v="0"/>
    <n v="1376"/>
    <x v="0"/>
    <x v="1"/>
    <n v="1"/>
    <n v="0"/>
    <n v="1"/>
    <n v="0"/>
    <n v="2"/>
    <x v="1"/>
    <n v="6"/>
    <x v="0"/>
    <s v="TA"/>
    <x v="1"/>
    <n v="1"/>
    <s v="Less"/>
    <n v="240"/>
    <x v="0"/>
    <x v="1"/>
    <n v="1"/>
    <n v="48.973880597014926"/>
    <x v="1"/>
    <n v="105000"/>
    <n v="2144"/>
    <s v="no"/>
  </r>
  <r>
    <x v="1029"/>
    <s v="Norm"/>
    <s v="Norm"/>
    <x v="4"/>
    <n v="6"/>
    <x v="1"/>
    <s v="2Story"/>
    <x v="0"/>
    <n v="75.988545402704759"/>
    <x v="0"/>
    <n v="7"/>
    <x v="1"/>
    <n v="1972"/>
    <n v="0"/>
    <m/>
    <n v="1972"/>
    <n v="0"/>
    <n v="672"/>
    <s v="no"/>
    <x v="0"/>
    <n v="672"/>
    <s v="no"/>
    <n v="546"/>
    <s v="no"/>
    <s v="2 Floors"/>
    <n v="1"/>
    <n v="1218"/>
    <x v="0"/>
    <x v="1"/>
    <n v="0"/>
    <n v="1"/>
    <n v="1"/>
    <n v="1"/>
    <n v="3"/>
    <x v="0"/>
    <n v="7"/>
    <x v="0"/>
    <s v="TA"/>
    <x v="1"/>
    <n v="1"/>
    <s v="Less"/>
    <n v="264"/>
    <x v="0"/>
    <x v="1"/>
    <n v="0"/>
    <n v="62.433862433862437"/>
    <x v="1"/>
    <n v="118000"/>
    <n v="1890"/>
    <s v="no"/>
  </r>
  <r>
    <x v="1030"/>
    <s v="Norm"/>
    <s v="Norm"/>
    <x v="1"/>
    <n v="5"/>
    <x v="1"/>
    <s v="2Story"/>
    <x v="0"/>
    <n v="75.988545402704759"/>
    <x v="0"/>
    <n v="8"/>
    <x v="1"/>
    <n v="1916"/>
    <n v="1"/>
    <m/>
    <n v="1995"/>
    <n v="0"/>
    <n v="686"/>
    <s v="no"/>
    <x v="0"/>
    <n v="948"/>
    <s v="no"/>
    <n v="980"/>
    <s v="no"/>
    <s v="2 Floors"/>
    <n v="1"/>
    <n v="1928"/>
    <x v="0"/>
    <x v="0"/>
    <n v="0"/>
    <n v="0"/>
    <n v="2"/>
    <n v="0"/>
    <n v="2"/>
    <x v="1"/>
    <n v="10"/>
    <x v="0"/>
    <s v="TA"/>
    <x v="1"/>
    <n v="0"/>
    <s v="Less"/>
    <n v="0"/>
    <x v="0"/>
    <x v="1"/>
    <n v="0"/>
    <n v="61.208875286916602"/>
    <x v="1"/>
    <n v="160000"/>
    <n v="2614"/>
    <s v="no"/>
  </r>
  <r>
    <x v="1031"/>
    <s v="Norm"/>
    <s v="Norm"/>
    <x v="0"/>
    <n v="7"/>
    <x v="0"/>
    <s v="2.5Fin"/>
    <x v="0"/>
    <n v="58.150706243707859"/>
    <x v="1"/>
    <n v="3"/>
    <x v="0"/>
    <n v="1920"/>
    <n v="1"/>
    <m/>
    <n v="1970"/>
    <n v="0"/>
    <n v="824"/>
    <s v="no"/>
    <x v="0"/>
    <n v="1687"/>
    <s v="no"/>
    <n v="998"/>
    <s v="no"/>
    <s v="2 Floors"/>
    <n v="0"/>
    <n v="3082"/>
    <x v="1"/>
    <x v="0"/>
    <n v="1"/>
    <n v="0"/>
    <n v="2"/>
    <n v="1"/>
    <n v="4"/>
    <x v="0"/>
    <n v="12"/>
    <x v="0"/>
    <s v="TA"/>
    <x v="1"/>
    <n v="2"/>
    <s v="More"/>
    <n v="672"/>
    <x v="0"/>
    <x v="0"/>
    <n v="2"/>
    <n v="50.435227854582692"/>
    <x v="1"/>
    <n v="197000"/>
    <n v="3906"/>
    <s v="no"/>
  </r>
  <r>
    <x v="1032"/>
    <s v="Norm"/>
    <s v="Norm"/>
    <x v="0"/>
    <n v="8"/>
    <x v="0"/>
    <s v="2Story"/>
    <x v="0"/>
    <n v="75.988545402704759"/>
    <x v="0"/>
    <n v="7"/>
    <x v="1"/>
    <n v="1993"/>
    <n v="0"/>
    <m/>
    <n v="1993"/>
    <n v="0"/>
    <n v="1338"/>
    <s v="no"/>
    <x v="1"/>
    <n v="1352"/>
    <s v="no"/>
    <n v="1168"/>
    <s v="no"/>
    <s v="2 Floors"/>
    <n v="0"/>
    <n v="2520"/>
    <x v="0"/>
    <x v="0"/>
    <n v="1"/>
    <n v="0"/>
    <n v="2"/>
    <n v="1"/>
    <n v="4"/>
    <x v="0"/>
    <n v="10"/>
    <x v="0"/>
    <s v="Gd"/>
    <x v="0"/>
    <n v="3"/>
    <s v="More"/>
    <n v="796"/>
    <x v="0"/>
    <x v="0"/>
    <n v="1"/>
    <n v="80.35251425609124"/>
    <x v="0"/>
    <n v="310000"/>
    <n v="3858"/>
    <s v="no"/>
  </r>
  <r>
    <x v="1033"/>
    <s v="Norm"/>
    <s v="Norm"/>
    <x v="0"/>
    <n v="7"/>
    <x v="0"/>
    <s v="1Story"/>
    <x v="1"/>
    <n v="69.182127006168557"/>
    <x v="1"/>
    <n v="5"/>
    <x v="0"/>
    <n v="2002"/>
    <n v="0"/>
    <m/>
    <n v="2002"/>
    <n v="0"/>
    <n v="1654"/>
    <s v="no"/>
    <x v="1"/>
    <n v="1654"/>
    <s v="no"/>
    <n v="0"/>
    <s v="no"/>
    <s v="1 Floor"/>
    <n v="1"/>
    <n v="1654"/>
    <x v="0"/>
    <x v="0"/>
    <n v="1"/>
    <n v="0"/>
    <n v="2"/>
    <n v="0"/>
    <n v="3"/>
    <x v="0"/>
    <n v="6"/>
    <x v="0"/>
    <s v="Gd"/>
    <x v="0"/>
    <n v="3"/>
    <s v="More"/>
    <n v="900"/>
    <x v="0"/>
    <x v="0"/>
    <n v="0"/>
    <n v="69.528415961305924"/>
    <x v="1"/>
    <n v="230000"/>
    <n v="3308"/>
    <s v="no"/>
  </r>
  <r>
    <x v="1034"/>
    <s v="Norm"/>
    <s v="Norm"/>
    <x v="0"/>
    <n v="5"/>
    <x v="1"/>
    <s v="1Story"/>
    <x v="1"/>
    <n v="69.182127006168557"/>
    <x v="1"/>
    <n v="7"/>
    <x v="1"/>
    <n v="1938"/>
    <n v="1"/>
    <m/>
    <n v="1950"/>
    <n v="1"/>
    <n v="920"/>
    <s v="no"/>
    <x v="0"/>
    <n v="954"/>
    <s v="no"/>
    <n v="0"/>
    <s v="no"/>
    <s v="1 Floor"/>
    <n v="0"/>
    <n v="954"/>
    <x v="0"/>
    <x v="1"/>
    <n v="0"/>
    <n v="0"/>
    <n v="1"/>
    <n v="0"/>
    <n v="1"/>
    <x v="1"/>
    <n v="5"/>
    <x v="1"/>
    <s v="Fa"/>
    <x v="1"/>
    <n v="1"/>
    <s v="Less"/>
    <n v="240"/>
    <x v="0"/>
    <x v="1"/>
    <n v="1"/>
    <n v="63.900747065101385"/>
    <x v="1"/>
    <n v="119750"/>
    <n v="1874"/>
    <s v="no"/>
  </r>
  <r>
    <x v="1035"/>
    <s v="Norm"/>
    <s v="Norm"/>
    <x v="0"/>
    <n v="4"/>
    <x v="1"/>
    <s v="1Story"/>
    <x v="1"/>
    <n v="69.182127006168557"/>
    <x v="1"/>
    <n v="3"/>
    <x v="0"/>
    <n v="1957"/>
    <n v="0"/>
    <m/>
    <n v="1957"/>
    <n v="1"/>
    <n v="0"/>
    <s v="yes"/>
    <x v="0"/>
    <n v="845"/>
    <s v="no"/>
    <n v="0"/>
    <s v="no"/>
    <s v="1 Floor"/>
    <n v="1"/>
    <n v="845"/>
    <x v="0"/>
    <x v="1"/>
    <n v="0"/>
    <n v="0"/>
    <n v="1"/>
    <n v="0"/>
    <n v="1"/>
    <x v="1"/>
    <n v="5"/>
    <x v="1"/>
    <s v="TA"/>
    <x v="1"/>
    <n v="1"/>
    <s v="Less"/>
    <n v="290"/>
    <x v="0"/>
    <x v="1"/>
    <n v="0"/>
    <n v="99.408284023668642"/>
    <x v="0"/>
    <n v="84000"/>
    <n v="845"/>
    <s v="no"/>
  </r>
  <r>
    <x v="1036"/>
    <s v="Norm"/>
    <s v="Norm"/>
    <x v="0"/>
    <n v="9"/>
    <x v="0"/>
    <s v="1Story"/>
    <x v="1"/>
    <n v="69.182127006168557"/>
    <x v="1"/>
    <n v="5"/>
    <x v="0"/>
    <n v="2007"/>
    <n v="0"/>
    <m/>
    <n v="2008"/>
    <n v="0"/>
    <n v="1620"/>
    <s v="no"/>
    <x v="1"/>
    <n v="1620"/>
    <s v="no"/>
    <n v="0"/>
    <s v="no"/>
    <s v="1 Floor"/>
    <n v="0"/>
    <n v="1620"/>
    <x v="0"/>
    <x v="0"/>
    <n v="1"/>
    <n v="0"/>
    <n v="2"/>
    <n v="0"/>
    <n v="3"/>
    <x v="0"/>
    <n v="6"/>
    <x v="0"/>
    <s v="Ex"/>
    <x v="0"/>
    <n v="3"/>
    <s v="More"/>
    <n v="912"/>
    <x v="0"/>
    <x v="0"/>
    <n v="1"/>
    <n v="97.376543209876544"/>
    <x v="0"/>
    <n v="315500"/>
    <n v="3240"/>
    <s v="no"/>
  </r>
  <r>
    <x v="1037"/>
    <s v="Norm"/>
    <s v="Norm"/>
    <x v="0"/>
    <n v="8"/>
    <x v="0"/>
    <s v="2Story"/>
    <x v="0"/>
    <n v="75.988545402704759"/>
    <x v="0"/>
    <n v="5"/>
    <x v="0"/>
    <n v="2001"/>
    <n v="0"/>
    <m/>
    <n v="2002"/>
    <n v="0"/>
    <n v="1055"/>
    <s v="no"/>
    <x v="0"/>
    <n v="1055"/>
    <s v="no"/>
    <n v="1208"/>
    <s v="no"/>
    <s v="2 Floors"/>
    <n v="0"/>
    <n v="2263"/>
    <x v="0"/>
    <x v="0"/>
    <n v="0"/>
    <n v="0"/>
    <n v="2"/>
    <n v="1"/>
    <n v="3"/>
    <x v="0"/>
    <n v="7"/>
    <x v="0"/>
    <s v="Gd"/>
    <x v="0"/>
    <n v="2"/>
    <s v="More"/>
    <n v="905"/>
    <x v="0"/>
    <x v="0"/>
    <n v="1"/>
    <n v="86.497890295358644"/>
    <x v="0"/>
    <n v="287000"/>
    <n v="3318"/>
    <s v="no"/>
  </r>
  <r>
    <x v="1038"/>
    <s v="Norm"/>
    <s v="Norm"/>
    <x v="4"/>
    <n v="4"/>
    <x v="1"/>
    <s v="2Story"/>
    <x v="0"/>
    <n v="75.988545402704759"/>
    <x v="0"/>
    <n v="6"/>
    <x v="1"/>
    <n v="1970"/>
    <n v="0"/>
    <m/>
    <n v="2008"/>
    <n v="0"/>
    <n v="546"/>
    <s v="no"/>
    <x v="0"/>
    <n v="798"/>
    <s v="no"/>
    <n v="546"/>
    <s v="no"/>
    <s v="2 Floors"/>
    <n v="1"/>
    <n v="1344"/>
    <x v="0"/>
    <x v="1"/>
    <n v="0"/>
    <n v="0"/>
    <n v="1"/>
    <n v="1"/>
    <n v="2"/>
    <x v="1"/>
    <n v="6"/>
    <x v="0"/>
    <s v="TA"/>
    <x v="1"/>
    <n v="0"/>
    <s v="Less"/>
    <n v="0"/>
    <x v="0"/>
    <x v="1"/>
    <n v="1"/>
    <n v="51.322751322751323"/>
    <x v="1"/>
    <n v="97000"/>
    <n v="1890"/>
    <s v="no"/>
  </r>
  <r>
    <x v="1039"/>
    <s v="Norm"/>
    <s v="Norm"/>
    <x v="3"/>
    <n v="4"/>
    <x v="1"/>
    <s v="SFoyer"/>
    <x v="2"/>
    <n v="77.818957638420983"/>
    <x v="0"/>
    <n v="4"/>
    <x v="0"/>
    <n v="1970"/>
    <n v="0"/>
    <m/>
    <n v="1970"/>
    <n v="0"/>
    <n v="630"/>
    <s v="no"/>
    <x v="0"/>
    <n v="630"/>
    <s v="no"/>
    <n v="0"/>
    <s v="no"/>
    <s v="1 Floor"/>
    <n v="0"/>
    <n v="630"/>
    <x v="0"/>
    <x v="1"/>
    <n v="1"/>
    <n v="0"/>
    <n v="1"/>
    <n v="0"/>
    <n v="2"/>
    <x v="1"/>
    <n v="3"/>
    <x v="1"/>
    <s v="TA"/>
    <x v="1"/>
    <n v="1"/>
    <s v="Less"/>
    <n v="286"/>
    <x v="0"/>
    <x v="1"/>
    <n v="0"/>
    <n v="63.492063492063494"/>
    <x v="1"/>
    <n v="80000"/>
    <n v="1260"/>
    <s v="no"/>
  </r>
  <r>
    <x v="1040"/>
    <s v="Norm"/>
    <s v="Norm"/>
    <x v="0"/>
    <n v="5"/>
    <x v="1"/>
    <s v="1Story"/>
    <x v="1"/>
    <n v="69.182127006168557"/>
    <x v="1"/>
    <n v="4"/>
    <x v="0"/>
    <n v="1957"/>
    <n v="0"/>
    <m/>
    <n v="2000"/>
    <n v="0"/>
    <n v="1134"/>
    <s v="no"/>
    <x v="1"/>
    <n v="1803"/>
    <s v="no"/>
    <n v="0"/>
    <s v="no"/>
    <s v="1 Floor"/>
    <n v="0"/>
    <n v="1803"/>
    <x v="0"/>
    <x v="0"/>
    <n v="1"/>
    <n v="0"/>
    <n v="2"/>
    <n v="0"/>
    <n v="3"/>
    <x v="0"/>
    <n v="8"/>
    <x v="0"/>
    <s v="TA"/>
    <x v="1"/>
    <n v="2"/>
    <s v="More"/>
    <n v="484"/>
    <x v="0"/>
    <x v="0"/>
    <n v="1"/>
    <n v="52.774940415389857"/>
    <x v="1"/>
    <n v="155000"/>
    <n v="2937"/>
    <s v="no"/>
  </r>
  <r>
    <x v="1041"/>
    <s v="Feedr"/>
    <s v="Norm"/>
    <x v="0"/>
    <n v="6"/>
    <x v="1"/>
    <s v="2Story"/>
    <x v="0"/>
    <n v="75.988545402704759"/>
    <x v="0"/>
    <n v="8"/>
    <x v="1"/>
    <n v="1966"/>
    <n v="0"/>
    <m/>
    <n v="2000"/>
    <n v="0"/>
    <n v="800"/>
    <s v="no"/>
    <x v="0"/>
    <n v="800"/>
    <s v="no"/>
    <n v="832"/>
    <s v="no"/>
    <s v="2 Floors"/>
    <n v="0"/>
    <n v="1632"/>
    <x v="0"/>
    <x v="0"/>
    <n v="0"/>
    <n v="1"/>
    <n v="1"/>
    <n v="1"/>
    <n v="3"/>
    <x v="0"/>
    <n v="7"/>
    <x v="0"/>
    <s v="Gd"/>
    <x v="0"/>
    <n v="2"/>
    <s v="More"/>
    <n v="484"/>
    <x v="0"/>
    <x v="0"/>
    <n v="0"/>
    <n v="71.13486842105263"/>
    <x v="0"/>
    <n v="173000"/>
    <n v="2432"/>
    <s v="no"/>
  </r>
  <r>
    <x v="1042"/>
    <s v="Norm"/>
    <s v="Norm"/>
    <x v="4"/>
    <n v="6"/>
    <x v="1"/>
    <s v="1Story"/>
    <x v="1"/>
    <n v="69.182127006168557"/>
    <x v="1"/>
    <n v="5"/>
    <x v="0"/>
    <n v="2005"/>
    <n v="0"/>
    <m/>
    <n v="2005"/>
    <n v="0"/>
    <n v="1306"/>
    <s v="no"/>
    <x v="1"/>
    <n v="1306"/>
    <s v="no"/>
    <n v="0"/>
    <s v="no"/>
    <s v="1 Floor"/>
    <n v="0"/>
    <n v="1306"/>
    <x v="0"/>
    <x v="1"/>
    <n v="1"/>
    <n v="0"/>
    <n v="2"/>
    <n v="0"/>
    <n v="3"/>
    <x v="0"/>
    <n v="5"/>
    <x v="1"/>
    <s v="Gd"/>
    <x v="0"/>
    <n v="2"/>
    <s v="More"/>
    <n v="624"/>
    <x v="0"/>
    <x v="0"/>
    <n v="1"/>
    <n v="75.038284839203669"/>
    <x v="0"/>
    <n v="196000"/>
    <n v="2612"/>
    <s v="no"/>
  </r>
  <r>
    <x v="1043"/>
    <s v="Norm"/>
    <s v="Norm"/>
    <x v="0"/>
    <n v="7"/>
    <x v="0"/>
    <s v="2Story"/>
    <x v="0"/>
    <n v="75.988545402704759"/>
    <x v="0"/>
    <n v="5"/>
    <x v="0"/>
    <n v="1990"/>
    <n v="0"/>
    <m/>
    <n v="1990"/>
    <n v="0"/>
    <n v="1475"/>
    <s v="no"/>
    <x v="1"/>
    <n v="1532"/>
    <s v="no"/>
    <n v="797"/>
    <s v="no"/>
    <s v="2 Floors"/>
    <n v="0"/>
    <n v="2329"/>
    <x v="0"/>
    <x v="0"/>
    <n v="1"/>
    <n v="0"/>
    <n v="2"/>
    <n v="1"/>
    <n v="4"/>
    <x v="0"/>
    <n v="10"/>
    <x v="0"/>
    <s v="Gd"/>
    <x v="0"/>
    <n v="2"/>
    <s v="More"/>
    <n v="514"/>
    <x v="0"/>
    <x v="0"/>
    <n v="1"/>
    <n v="68.948475289169295"/>
    <x v="1"/>
    <n v="262280"/>
    <n v="3804"/>
    <s v="no"/>
  </r>
  <r>
    <x v="1044"/>
    <s v="PosN"/>
    <s v="Norm"/>
    <x v="0"/>
    <n v="8"/>
    <x v="0"/>
    <s v="1Story"/>
    <x v="1"/>
    <n v="69.182127006168557"/>
    <x v="1"/>
    <n v="5"/>
    <x v="0"/>
    <n v="1981"/>
    <n v="0"/>
    <m/>
    <n v="1981"/>
    <n v="0"/>
    <n v="2524"/>
    <s v="yes"/>
    <x v="1"/>
    <n v="2524"/>
    <s v="yes"/>
    <n v="0"/>
    <s v="no"/>
    <s v="1 Floor"/>
    <n v="1"/>
    <n v="2524"/>
    <x v="0"/>
    <x v="0"/>
    <n v="1"/>
    <n v="0"/>
    <n v="2"/>
    <n v="1"/>
    <n v="4"/>
    <x v="0"/>
    <n v="9"/>
    <x v="0"/>
    <s v="Gd"/>
    <x v="0"/>
    <n v="2"/>
    <s v="More"/>
    <n v="542"/>
    <x v="0"/>
    <x v="0"/>
    <n v="1"/>
    <n v="55.071315372424721"/>
    <x v="1"/>
    <n v="278000"/>
    <n v="5048"/>
    <s v="yes"/>
  </r>
  <r>
    <x v="1045"/>
    <s v="Norm"/>
    <s v="Norm"/>
    <x v="0"/>
    <n v="3"/>
    <x v="1"/>
    <s v="1Story"/>
    <x v="1"/>
    <n v="69.182127006168557"/>
    <x v="1"/>
    <n v="5"/>
    <x v="0"/>
    <n v="1955"/>
    <n v="0"/>
    <m/>
    <n v="1955"/>
    <n v="1"/>
    <n v="0"/>
    <s v="yes"/>
    <x v="0"/>
    <n v="1733"/>
    <s v="no"/>
    <n v="0"/>
    <s v="no"/>
    <s v="1 Floor"/>
    <n v="0"/>
    <n v="1733"/>
    <x v="0"/>
    <x v="0"/>
    <n v="0"/>
    <n v="0"/>
    <n v="2"/>
    <n v="0"/>
    <n v="2"/>
    <x v="1"/>
    <n v="8"/>
    <x v="0"/>
    <s v="TA"/>
    <x v="1"/>
    <n v="2"/>
    <s v="More"/>
    <n v="452"/>
    <x v="0"/>
    <x v="1"/>
    <n v="1"/>
    <n v="80.553952683208308"/>
    <x v="0"/>
    <n v="139600"/>
    <n v="1733"/>
    <s v="no"/>
  </r>
  <r>
    <x v="1046"/>
    <s v="Norm"/>
    <s v="Norm"/>
    <x v="0"/>
    <n v="9"/>
    <x v="0"/>
    <s v="2Story"/>
    <x v="0"/>
    <n v="75.988545402704759"/>
    <x v="0"/>
    <n v="5"/>
    <x v="0"/>
    <n v="2005"/>
    <n v="0"/>
    <m/>
    <n v="2006"/>
    <n v="0"/>
    <n v="1992"/>
    <s v="no"/>
    <x v="1"/>
    <n v="1992"/>
    <s v="no"/>
    <n v="876"/>
    <s v="no"/>
    <s v="2 Floors"/>
    <n v="1"/>
    <n v="2868"/>
    <x v="1"/>
    <x v="0"/>
    <n v="0"/>
    <n v="0"/>
    <n v="3"/>
    <n v="1"/>
    <n v="4"/>
    <x v="0"/>
    <n v="11"/>
    <x v="0"/>
    <s v="Ex"/>
    <x v="0"/>
    <n v="3"/>
    <s v="More"/>
    <n v="716"/>
    <x v="0"/>
    <x v="0"/>
    <n v="1"/>
    <n v="114.52283950617284"/>
    <x v="0"/>
    <n v="556581"/>
    <n v="4860"/>
    <s v="yes"/>
  </r>
  <r>
    <x v="1047"/>
    <s v="Norm"/>
    <s v="Norm"/>
    <x v="0"/>
    <n v="5"/>
    <x v="1"/>
    <s v="1Story"/>
    <x v="1"/>
    <n v="69.182127006168557"/>
    <x v="1"/>
    <n v="5"/>
    <x v="0"/>
    <n v="1994"/>
    <n v="0"/>
    <m/>
    <n v="1995"/>
    <n v="0"/>
    <n v="990"/>
    <s v="no"/>
    <x v="0"/>
    <n v="990"/>
    <s v="no"/>
    <n v="0"/>
    <s v="no"/>
    <s v="1 Floor"/>
    <n v="0"/>
    <n v="990"/>
    <x v="0"/>
    <x v="1"/>
    <n v="0"/>
    <n v="1"/>
    <n v="1"/>
    <n v="0"/>
    <n v="2"/>
    <x v="1"/>
    <n v="5"/>
    <x v="1"/>
    <s v="TA"/>
    <x v="1"/>
    <n v="2"/>
    <s v="More"/>
    <n v="672"/>
    <x v="0"/>
    <x v="0"/>
    <n v="0"/>
    <n v="73.232323232323239"/>
    <x v="0"/>
    <n v="145000"/>
    <n v="1980"/>
    <s v="no"/>
  </r>
  <r>
    <x v="1048"/>
    <s v="Norm"/>
    <s v="Norm"/>
    <x v="0"/>
    <n v="5"/>
    <x v="1"/>
    <s v="1Story"/>
    <x v="1"/>
    <n v="69.182127006168557"/>
    <x v="1"/>
    <n v="4"/>
    <x v="0"/>
    <n v="1960"/>
    <n v="0"/>
    <m/>
    <n v="2006"/>
    <n v="0"/>
    <n v="0"/>
    <s v="yes"/>
    <x v="0"/>
    <n v="1771"/>
    <s v="no"/>
    <n v="0"/>
    <s v="no"/>
    <s v="1 Floor"/>
    <n v="0"/>
    <n v="1771"/>
    <x v="0"/>
    <x v="0"/>
    <n v="0"/>
    <n v="0"/>
    <n v="1"/>
    <n v="0"/>
    <n v="1"/>
    <x v="1"/>
    <n v="9"/>
    <x v="0"/>
    <s v="TA"/>
    <x v="1"/>
    <n v="2"/>
    <s v="More"/>
    <n v="336"/>
    <x v="0"/>
    <x v="1"/>
    <n v="1"/>
    <n v="64.935064935064929"/>
    <x v="1"/>
    <n v="115000"/>
    <n v="1771"/>
    <s v="no"/>
  </r>
  <r>
    <x v="1049"/>
    <s v="Norm"/>
    <s v="Norm"/>
    <x v="0"/>
    <n v="4"/>
    <x v="1"/>
    <s v="1Story"/>
    <x v="1"/>
    <n v="69.182127006168557"/>
    <x v="1"/>
    <n v="7"/>
    <x v="1"/>
    <n v="1946"/>
    <n v="1"/>
    <m/>
    <n v="2006"/>
    <n v="0"/>
    <n v="0"/>
    <s v="yes"/>
    <x v="0"/>
    <n v="930"/>
    <s v="no"/>
    <n v="0"/>
    <s v="no"/>
    <s v="1 Floor"/>
    <n v="1"/>
    <n v="930"/>
    <x v="0"/>
    <x v="1"/>
    <n v="0"/>
    <n v="0"/>
    <n v="1"/>
    <n v="0"/>
    <n v="1"/>
    <x v="1"/>
    <n v="6"/>
    <x v="0"/>
    <s v="Gd"/>
    <x v="0"/>
    <n v="1"/>
    <s v="Less"/>
    <n v="308"/>
    <x v="0"/>
    <x v="1"/>
    <n v="0"/>
    <n v="91.290322580645167"/>
    <x v="0"/>
    <n v="84900"/>
    <n v="930"/>
    <s v="no"/>
  </r>
  <r>
    <x v="1050"/>
    <s v="Norm"/>
    <s v="Norm"/>
    <x v="0"/>
    <n v="7"/>
    <x v="0"/>
    <s v="1Story"/>
    <x v="1"/>
    <n v="69.182127006168557"/>
    <x v="1"/>
    <n v="5"/>
    <x v="0"/>
    <n v="2007"/>
    <n v="0"/>
    <m/>
    <n v="2007"/>
    <n v="0"/>
    <n v="1302"/>
    <s v="no"/>
    <x v="1"/>
    <n v="1302"/>
    <s v="no"/>
    <n v="0"/>
    <s v="no"/>
    <s v="1 Floor"/>
    <n v="1"/>
    <n v="1302"/>
    <x v="0"/>
    <x v="1"/>
    <n v="0"/>
    <n v="0"/>
    <n v="2"/>
    <n v="0"/>
    <n v="2"/>
    <x v="1"/>
    <n v="6"/>
    <x v="0"/>
    <s v="Gd"/>
    <x v="0"/>
    <n v="2"/>
    <s v="More"/>
    <n v="436"/>
    <x v="0"/>
    <x v="1"/>
    <n v="0"/>
    <n v="67.774577572964674"/>
    <x v="1"/>
    <n v="176485"/>
    <n v="2604"/>
    <s v="no"/>
  </r>
  <r>
    <x v="1051"/>
    <s v="Norm"/>
    <s v="Norm"/>
    <x v="0"/>
    <n v="7"/>
    <x v="0"/>
    <s v="1Story"/>
    <x v="1"/>
    <n v="69.182127006168557"/>
    <x v="1"/>
    <n v="5"/>
    <x v="0"/>
    <n v="2007"/>
    <n v="0"/>
    <m/>
    <n v="2007"/>
    <n v="0"/>
    <n v="1316"/>
    <s v="no"/>
    <x v="1"/>
    <n v="1316"/>
    <s v="no"/>
    <n v="0"/>
    <s v="no"/>
    <s v="1 Floor"/>
    <n v="1"/>
    <n v="1316"/>
    <x v="0"/>
    <x v="1"/>
    <n v="0"/>
    <n v="0"/>
    <n v="2"/>
    <n v="0"/>
    <n v="2"/>
    <x v="1"/>
    <n v="6"/>
    <x v="0"/>
    <s v="Gd"/>
    <x v="0"/>
    <n v="2"/>
    <s v="More"/>
    <n v="440"/>
    <x v="0"/>
    <x v="1"/>
    <n v="1"/>
    <n v="76.041413373860181"/>
    <x v="0"/>
    <n v="200141"/>
    <n v="2632"/>
    <s v="no"/>
  </r>
  <r>
    <x v="1052"/>
    <s v="Artery"/>
    <s v="Norm"/>
    <x v="0"/>
    <n v="6"/>
    <x v="1"/>
    <s v="2Story"/>
    <x v="0"/>
    <n v="75.988545402704759"/>
    <x v="0"/>
    <n v="6"/>
    <x v="1"/>
    <n v="1964"/>
    <n v="0"/>
    <m/>
    <n v="1978"/>
    <n v="0"/>
    <n v="816"/>
    <s v="no"/>
    <x v="0"/>
    <n v="1127"/>
    <s v="no"/>
    <n v="850"/>
    <s v="no"/>
    <s v="2 Floors"/>
    <n v="0"/>
    <n v="1977"/>
    <x v="0"/>
    <x v="0"/>
    <n v="0"/>
    <n v="1"/>
    <n v="1"/>
    <n v="1"/>
    <n v="3"/>
    <x v="0"/>
    <n v="9"/>
    <x v="0"/>
    <s v="TA"/>
    <x v="1"/>
    <n v="2"/>
    <s v="More"/>
    <n v="540"/>
    <x v="0"/>
    <x v="0"/>
    <n v="1"/>
    <n v="59.076262083780883"/>
    <x v="1"/>
    <n v="165000"/>
    <n v="2793"/>
    <s v="no"/>
  </r>
  <r>
    <x v="1053"/>
    <s v="Norm"/>
    <s v="Norm"/>
    <x v="0"/>
    <n v="5"/>
    <x v="1"/>
    <s v="1Story"/>
    <x v="1"/>
    <n v="69.182127006168557"/>
    <x v="1"/>
    <n v="6"/>
    <x v="1"/>
    <n v="1957"/>
    <n v="0"/>
    <m/>
    <n v="2002"/>
    <n v="0"/>
    <n v="1216"/>
    <s v="no"/>
    <x v="1"/>
    <n v="1526"/>
    <s v="no"/>
    <n v="0"/>
    <s v="no"/>
    <s v="1 Floor"/>
    <n v="0"/>
    <n v="1526"/>
    <x v="0"/>
    <x v="0"/>
    <n v="0"/>
    <n v="0"/>
    <n v="1"/>
    <n v="0"/>
    <n v="1"/>
    <x v="1"/>
    <n v="7"/>
    <x v="0"/>
    <s v="TA"/>
    <x v="1"/>
    <n v="1"/>
    <s v="Less"/>
    <n v="364"/>
    <x v="0"/>
    <x v="1"/>
    <n v="1"/>
    <n v="52.698760029175787"/>
    <x v="1"/>
    <n v="144500"/>
    <n v="2742"/>
    <s v="no"/>
  </r>
  <r>
    <x v="1054"/>
    <s v="Norm"/>
    <s v="Norm"/>
    <x v="0"/>
    <n v="8"/>
    <x v="0"/>
    <s v="2Story"/>
    <x v="0"/>
    <n v="75.988545402704759"/>
    <x v="0"/>
    <n v="5"/>
    <x v="0"/>
    <n v="2002"/>
    <n v="0"/>
    <m/>
    <n v="2002"/>
    <n v="0"/>
    <n v="1065"/>
    <s v="no"/>
    <x v="1"/>
    <n v="1091"/>
    <s v="no"/>
    <n v="898"/>
    <s v="no"/>
    <s v="2 Floors"/>
    <n v="1"/>
    <n v="1989"/>
    <x v="0"/>
    <x v="0"/>
    <n v="1"/>
    <n v="0"/>
    <n v="2"/>
    <n v="1"/>
    <n v="4"/>
    <x v="0"/>
    <n v="7"/>
    <x v="0"/>
    <s v="Gd"/>
    <x v="0"/>
    <n v="2"/>
    <s v="More"/>
    <n v="586"/>
    <x v="0"/>
    <x v="0"/>
    <n v="1"/>
    <n v="83.497053045186647"/>
    <x v="0"/>
    <n v="255000"/>
    <n v="3054"/>
    <s v="no"/>
  </r>
  <r>
    <x v="1055"/>
    <s v="Norm"/>
    <s v="Norm"/>
    <x v="0"/>
    <n v="6"/>
    <x v="1"/>
    <s v="1Story"/>
    <x v="1"/>
    <n v="69.182127006168557"/>
    <x v="1"/>
    <n v="5"/>
    <x v="0"/>
    <n v="1976"/>
    <n v="0"/>
    <m/>
    <n v="1976"/>
    <n v="0"/>
    <n v="1193"/>
    <s v="no"/>
    <x v="1"/>
    <n v="1523"/>
    <s v="no"/>
    <n v="0"/>
    <s v="no"/>
    <s v="1 Floor"/>
    <n v="0"/>
    <n v="1523"/>
    <x v="0"/>
    <x v="0"/>
    <n v="0"/>
    <n v="1"/>
    <n v="2"/>
    <n v="0"/>
    <n v="3"/>
    <x v="0"/>
    <n v="7"/>
    <x v="0"/>
    <s v="TA"/>
    <x v="1"/>
    <n v="2"/>
    <s v="More"/>
    <n v="478"/>
    <x v="0"/>
    <x v="0"/>
    <n v="1"/>
    <n v="66.273932253313703"/>
    <x v="1"/>
    <n v="180000"/>
    <n v="2716"/>
    <s v="no"/>
  </r>
  <r>
    <x v="1056"/>
    <s v="Norm"/>
    <s v="Norm"/>
    <x v="3"/>
    <n v="7"/>
    <x v="0"/>
    <s v="1Story"/>
    <x v="1"/>
    <n v="69.182127006168557"/>
    <x v="1"/>
    <n v="5"/>
    <x v="0"/>
    <n v="2005"/>
    <n v="0"/>
    <m/>
    <n v="2005"/>
    <n v="0"/>
    <n v="1364"/>
    <s v="no"/>
    <x v="1"/>
    <n v="1364"/>
    <s v="no"/>
    <n v="0"/>
    <s v="no"/>
    <s v="1 Floor"/>
    <n v="0"/>
    <n v="1364"/>
    <x v="0"/>
    <x v="1"/>
    <n v="1"/>
    <n v="0"/>
    <n v="2"/>
    <n v="0"/>
    <n v="3"/>
    <x v="0"/>
    <n v="6"/>
    <x v="0"/>
    <s v="Gd"/>
    <x v="0"/>
    <n v="2"/>
    <s v="More"/>
    <n v="484"/>
    <x v="0"/>
    <x v="0"/>
    <n v="1"/>
    <n v="68.126832844574778"/>
    <x v="1"/>
    <n v="185850"/>
    <n v="2728"/>
    <s v="no"/>
  </r>
  <r>
    <x v="1057"/>
    <s v="Norm"/>
    <s v="Norm"/>
    <x v="0"/>
    <n v="7"/>
    <x v="0"/>
    <s v="2Story"/>
    <x v="0"/>
    <n v="75.988545402704759"/>
    <x v="0"/>
    <n v="6"/>
    <x v="1"/>
    <n v="1994"/>
    <n v="0"/>
    <m/>
    <n v="1994"/>
    <n v="0"/>
    <n v="973"/>
    <s v="no"/>
    <x v="0"/>
    <n v="979"/>
    <s v="no"/>
    <n v="871"/>
    <s v="no"/>
    <s v="2 Floors"/>
    <n v="1"/>
    <n v="1850"/>
    <x v="0"/>
    <x v="0"/>
    <n v="0"/>
    <n v="0"/>
    <n v="2"/>
    <n v="1"/>
    <n v="3"/>
    <x v="0"/>
    <n v="7"/>
    <x v="0"/>
    <s v="Gd"/>
    <x v="0"/>
    <n v="2"/>
    <s v="More"/>
    <n v="467"/>
    <x v="0"/>
    <x v="1"/>
    <n v="1"/>
    <n v="87.849805171803041"/>
    <x v="0"/>
    <n v="248000"/>
    <n v="2823"/>
    <s v="no"/>
  </r>
  <r>
    <x v="1058"/>
    <s v="Norm"/>
    <s v="Norm"/>
    <x v="0"/>
    <n v="9"/>
    <x v="0"/>
    <s v="2Story"/>
    <x v="0"/>
    <n v="75.988545402704759"/>
    <x v="0"/>
    <n v="5"/>
    <x v="0"/>
    <n v="2008"/>
    <n v="0"/>
    <m/>
    <n v="2008"/>
    <n v="0"/>
    <n v="1104"/>
    <s v="no"/>
    <x v="1"/>
    <n v="1130"/>
    <s v="no"/>
    <n v="1054"/>
    <s v="no"/>
    <s v="2 Floors"/>
    <n v="1"/>
    <n v="2184"/>
    <x v="0"/>
    <x v="0"/>
    <n v="1"/>
    <n v="0"/>
    <n v="2"/>
    <n v="1"/>
    <n v="4"/>
    <x v="0"/>
    <n v="10"/>
    <x v="0"/>
    <s v="Ex"/>
    <x v="0"/>
    <n v="3"/>
    <s v="More"/>
    <n v="836"/>
    <x v="0"/>
    <x v="0"/>
    <n v="1"/>
    <n v="101.88564476885645"/>
    <x v="0"/>
    <n v="335000"/>
    <n v="3288"/>
    <s v="no"/>
  </r>
  <r>
    <x v="1059"/>
    <s v="Norm"/>
    <s v="Norm"/>
    <x v="0"/>
    <n v="6"/>
    <x v="1"/>
    <s v="1.5Fin"/>
    <x v="1"/>
    <n v="59.315963337771507"/>
    <x v="1"/>
    <n v="7"/>
    <x v="1"/>
    <n v="1932"/>
    <n v="1"/>
    <m/>
    <n v="1950"/>
    <n v="1"/>
    <n v="854"/>
    <s v="no"/>
    <x v="0"/>
    <n v="1096"/>
    <s v="no"/>
    <n v="895"/>
    <s v="no"/>
    <s v="2 Floors"/>
    <n v="1"/>
    <n v="1991"/>
    <x v="0"/>
    <x v="0"/>
    <n v="0"/>
    <n v="0"/>
    <n v="1"/>
    <n v="1"/>
    <n v="2"/>
    <x v="1"/>
    <n v="7"/>
    <x v="0"/>
    <s v="TA"/>
    <x v="1"/>
    <n v="2"/>
    <s v="More"/>
    <n v="432"/>
    <x v="0"/>
    <x v="1"/>
    <n v="1"/>
    <n v="77.328646748681905"/>
    <x v="0"/>
    <n v="220000"/>
    <n v="2845"/>
    <s v="no"/>
  </r>
  <r>
    <x v="1060"/>
    <s v="Norm"/>
    <s v="Norm"/>
    <x v="3"/>
    <n v="8"/>
    <x v="0"/>
    <s v="1Story"/>
    <x v="1"/>
    <n v="69.182127006168557"/>
    <x v="1"/>
    <n v="5"/>
    <x v="0"/>
    <n v="2001"/>
    <n v="0"/>
    <m/>
    <n v="2001"/>
    <n v="0"/>
    <n v="1338"/>
    <s v="no"/>
    <x v="1"/>
    <n v="1338"/>
    <s v="no"/>
    <n v="0"/>
    <s v="no"/>
    <s v="1 Floor"/>
    <n v="1"/>
    <n v="1338"/>
    <x v="0"/>
    <x v="1"/>
    <n v="1"/>
    <n v="0"/>
    <n v="2"/>
    <n v="0"/>
    <n v="3"/>
    <x v="0"/>
    <n v="6"/>
    <x v="0"/>
    <s v="Gd"/>
    <x v="0"/>
    <n v="2"/>
    <s v="More"/>
    <n v="582"/>
    <x v="0"/>
    <x v="0"/>
    <n v="0"/>
    <n v="79.783258594917783"/>
    <x v="0"/>
    <n v="213500"/>
    <n v="2676"/>
    <s v="no"/>
  </r>
  <r>
    <x v="1061"/>
    <s v="Norm"/>
    <s v="Norm"/>
    <x v="0"/>
    <n v="3"/>
    <x v="1"/>
    <s v="1Story"/>
    <x v="1"/>
    <n v="69.182127006168557"/>
    <x v="1"/>
    <n v="4"/>
    <x v="0"/>
    <n v="1935"/>
    <n v="1"/>
    <m/>
    <n v="1950"/>
    <n v="1"/>
    <n v="894"/>
    <s v="no"/>
    <x v="0"/>
    <n v="894"/>
    <s v="no"/>
    <n v="0"/>
    <s v="no"/>
    <s v="1 Floor"/>
    <n v="0"/>
    <n v="894"/>
    <x v="0"/>
    <x v="1"/>
    <n v="0"/>
    <n v="0"/>
    <n v="1"/>
    <n v="0"/>
    <n v="1"/>
    <x v="1"/>
    <n v="6"/>
    <x v="0"/>
    <s v="TA"/>
    <x v="1"/>
    <n v="3"/>
    <s v="More"/>
    <n v="1248"/>
    <x v="1"/>
    <x v="0"/>
    <n v="0"/>
    <n v="45.302013422818789"/>
    <x v="1"/>
    <n v="81000"/>
    <n v="1788"/>
    <s v="no"/>
  </r>
  <r>
    <x v="1062"/>
    <s v="Norm"/>
    <s v="Norm"/>
    <x v="1"/>
    <n v="5"/>
    <x v="1"/>
    <s v="2Story"/>
    <x v="0"/>
    <n v="75.988545402704759"/>
    <x v="0"/>
    <n v="5"/>
    <x v="0"/>
    <n v="1900"/>
    <n v="1"/>
    <m/>
    <n v="1950"/>
    <n v="1"/>
    <n v="662"/>
    <s v="no"/>
    <x v="0"/>
    <n v="1422"/>
    <s v="no"/>
    <n v="915"/>
    <s v="no"/>
    <s v="2 Floors"/>
    <n v="0"/>
    <n v="2337"/>
    <x v="0"/>
    <x v="0"/>
    <n v="0"/>
    <n v="0"/>
    <n v="2"/>
    <n v="0"/>
    <n v="2"/>
    <x v="1"/>
    <n v="10"/>
    <x v="0"/>
    <s v="TA"/>
    <x v="1"/>
    <n v="2"/>
    <s v="More"/>
    <n v="560"/>
    <x v="0"/>
    <x v="0"/>
    <n v="0"/>
    <n v="30.010003334444814"/>
    <x v="1"/>
    <n v="90000"/>
    <n v="2999"/>
    <s v="no"/>
  </r>
  <r>
    <x v="1063"/>
    <s v="Artery"/>
    <s v="Norm"/>
    <x v="0"/>
    <n v="6"/>
    <x v="1"/>
    <s v="1Story"/>
    <x v="1"/>
    <n v="69.182127006168557"/>
    <x v="1"/>
    <n v="6"/>
    <x v="1"/>
    <n v="1925"/>
    <n v="1"/>
    <m/>
    <n v="1980"/>
    <n v="0"/>
    <n v="1103"/>
    <s v="no"/>
    <x v="1"/>
    <n v="1103"/>
    <s v="no"/>
    <n v="0"/>
    <s v="no"/>
    <s v="1 Floor"/>
    <n v="1"/>
    <n v="1103"/>
    <x v="0"/>
    <x v="1"/>
    <n v="0"/>
    <n v="0"/>
    <n v="1"/>
    <n v="0"/>
    <n v="1"/>
    <x v="1"/>
    <n v="5"/>
    <x v="1"/>
    <s v="Gd"/>
    <x v="0"/>
    <n v="2"/>
    <s v="More"/>
    <n v="440"/>
    <x v="0"/>
    <x v="1"/>
    <n v="1"/>
    <n v="50.09066183136899"/>
    <x v="1"/>
    <n v="110500"/>
    <n v="2206"/>
    <s v="no"/>
  </r>
  <r>
    <x v="1064"/>
    <s v="Norm"/>
    <s v="Norm"/>
    <x v="0"/>
    <n v="5"/>
    <x v="1"/>
    <s v="1Story"/>
    <x v="1"/>
    <n v="69.182127006168557"/>
    <x v="1"/>
    <n v="6"/>
    <x v="1"/>
    <n v="1966"/>
    <n v="0"/>
    <m/>
    <n v="1966"/>
    <n v="0"/>
    <n v="1154"/>
    <s v="no"/>
    <x v="1"/>
    <n v="1154"/>
    <s v="no"/>
    <n v="0"/>
    <s v="no"/>
    <s v="1 Floor"/>
    <n v="1"/>
    <n v="1154"/>
    <x v="0"/>
    <x v="1"/>
    <n v="0"/>
    <n v="0"/>
    <n v="1"/>
    <n v="1"/>
    <n v="2"/>
    <x v="1"/>
    <n v="6"/>
    <x v="0"/>
    <s v="TA"/>
    <x v="1"/>
    <n v="2"/>
    <s v="More"/>
    <n v="480"/>
    <x v="0"/>
    <x v="0"/>
    <n v="1"/>
    <n v="66.724436741767761"/>
    <x v="1"/>
    <n v="154000"/>
    <n v="2308"/>
    <s v="no"/>
  </r>
  <r>
    <x v="1065"/>
    <s v="Norm"/>
    <s v="Norm"/>
    <x v="0"/>
    <n v="7"/>
    <x v="0"/>
    <s v="2Story"/>
    <x v="0"/>
    <n v="75.988545402704759"/>
    <x v="0"/>
    <n v="5"/>
    <x v="0"/>
    <n v="1996"/>
    <n v="0"/>
    <m/>
    <n v="1997"/>
    <n v="0"/>
    <n v="1306"/>
    <s v="no"/>
    <x v="1"/>
    <n v="1306"/>
    <s v="no"/>
    <n v="954"/>
    <s v="no"/>
    <s v="2 Floors"/>
    <n v="1"/>
    <n v="2260"/>
    <x v="0"/>
    <x v="0"/>
    <n v="1"/>
    <n v="0"/>
    <n v="2"/>
    <n v="1"/>
    <n v="4"/>
    <x v="0"/>
    <n v="7"/>
    <x v="0"/>
    <s v="Gd"/>
    <x v="0"/>
    <n v="2"/>
    <s v="More"/>
    <n v="533"/>
    <x v="0"/>
    <x v="0"/>
    <n v="0"/>
    <n v="91.979809310151424"/>
    <x v="0"/>
    <n v="328000"/>
    <n v="3566"/>
    <s v="no"/>
  </r>
  <r>
    <x v="1066"/>
    <s v="Norm"/>
    <s v="Norm"/>
    <x v="0"/>
    <n v="6"/>
    <x v="1"/>
    <s v="2Story"/>
    <x v="0"/>
    <n v="75.988545402704759"/>
    <x v="0"/>
    <n v="7"/>
    <x v="1"/>
    <n v="1993"/>
    <n v="0"/>
    <m/>
    <n v="1994"/>
    <n v="0"/>
    <n v="799"/>
    <s v="no"/>
    <x v="0"/>
    <n v="799"/>
    <s v="no"/>
    <n v="772"/>
    <s v="no"/>
    <s v="2 Floors"/>
    <n v="0"/>
    <n v="1571"/>
    <x v="0"/>
    <x v="0"/>
    <n v="0"/>
    <n v="0"/>
    <n v="2"/>
    <n v="1"/>
    <n v="3"/>
    <x v="0"/>
    <n v="7"/>
    <x v="0"/>
    <s v="TA"/>
    <x v="1"/>
    <n v="2"/>
    <s v="More"/>
    <n v="380"/>
    <x v="0"/>
    <x v="1"/>
    <n v="1"/>
    <n v="75.105485232067508"/>
    <x v="0"/>
    <n v="178000"/>
    <n v="2370"/>
    <s v="no"/>
  </r>
  <r>
    <x v="1067"/>
    <s v="Norm"/>
    <s v="Norm"/>
    <x v="0"/>
    <n v="6"/>
    <x v="1"/>
    <s v="2Story"/>
    <x v="0"/>
    <n v="75.988545402704759"/>
    <x v="0"/>
    <n v="6"/>
    <x v="1"/>
    <n v="1964"/>
    <n v="0"/>
    <m/>
    <n v="1964"/>
    <n v="0"/>
    <n v="780"/>
    <s v="no"/>
    <x v="0"/>
    <n v="798"/>
    <s v="no"/>
    <n v="813"/>
    <s v="no"/>
    <s v="2 Floors"/>
    <n v="1"/>
    <n v="1611"/>
    <x v="0"/>
    <x v="0"/>
    <n v="1"/>
    <n v="0"/>
    <n v="1"/>
    <n v="1"/>
    <n v="3"/>
    <x v="0"/>
    <n v="7"/>
    <x v="0"/>
    <s v="TA"/>
    <x v="1"/>
    <n v="2"/>
    <s v="More"/>
    <n v="442"/>
    <x v="0"/>
    <x v="1"/>
    <n v="0"/>
    <n v="70.221664575491431"/>
    <x v="0"/>
    <n v="167900"/>
    <n v="2391"/>
    <s v="no"/>
  </r>
  <r>
    <x v="1068"/>
    <s v="Norm"/>
    <s v="Norm"/>
    <x v="3"/>
    <n v="6"/>
    <x v="1"/>
    <s v="2Story"/>
    <x v="0"/>
    <n v="75.988545402704759"/>
    <x v="0"/>
    <n v="4"/>
    <x v="0"/>
    <n v="1973"/>
    <n v="0"/>
    <m/>
    <n v="1973"/>
    <n v="0"/>
    <n v="942"/>
    <s v="no"/>
    <x v="0"/>
    <n v="1291"/>
    <s v="no"/>
    <n v="1230"/>
    <s v="no"/>
    <s v="2 Floors"/>
    <n v="1"/>
    <n v="2521"/>
    <x v="0"/>
    <x v="0"/>
    <n v="1"/>
    <n v="0"/>
    <n v="2"/>
    <n v="1"/>
    <n v="4"/>
    <x v="0"/>
    <n v="10"/>
    <x v="0"/>
    <s v="TA"/>
    <x v="1"/>
    <n v="2"/>
    <s v="More"/>
    <n v="576"/>
    <x v="0"/>
    <x v="0"/>
    <n v="1"/>
    <n v="43.719318509962463"/>
    <x v="1"/>
    <n v="151400"/>
    <n v="3463"/>
    <s v="no"/>
  </r>
  <r>
    <x v="1069"/>
    <s v="Norm"/>
    <s v="Norm"/>
    <x v="0"/>
    <n v="5"/>
    <x v="1"/>
    <s v="1.5Unf"/>
    <x v="1"/>
    <n v="64.474868918559224"/>
    <x v="1"/>
    <n v="7"/>
    <x v="1"/>
    <n v="1949"/>
    <n v="1"/>
    <m/>
    <n v="2003"/>
    <n v="0"/>
    <n v="845"/>
    <s v="no"/>
    <x v="0"/>
    <n v="893"/>
    <s v="no"/>
    <n v="0"/>
    <s v="no"/>
    <s v="1 Floor"/>
    <n v="0"/>
    <n v="893"/>
    <x v="0"/>
    <x v="1"/>
    <n v="0"/>
    <n v="1"/>
    <n v="1"/>
    <n v="0"/>
    <n v="2"/>
    <x v="1"/>
    <n v="4"/>
    <x v="1"/>
    <s v="Gd"/>
    <x v="0"/>
    <n v="2"/>
    <s v="More"/>
    <n v="576"/>
    <x v="0"/>
    <x v="0"/>
    <n v="0"/>
    <n v="77.675489067894134"/>
    <x v="0"/>
    <n v="135000"/>
    <n v="1738"/>
    <s v="no"/>
  </r>
  <r>
    <x v="1070"/>
    <s v="Norm"/>
    <s v="Norm"/>
    <x v="0"/>
    <n v="5"/>
    <x v="1"/>
    <s v="1Story"/>
    <x v="1"/>
    <n v="69.182127006168557"/>
    <x v="1"/>
    <n v="5"/>
    <x v="0"/>
    <n v="1956"/>
    <n v="0"/>
    <m/>
    <n v="1956"/>
    <n v="1"/>
    <n v="1048"/>
    <s v="no"/>
    <x v="0"/>
    <n v="1048"/>
    <s v="no"/>
    <n v="0"/>
    <s v="no"/>
    <s v="1 Floor"/>
    <n v="0"/>
    <n v="1048"/>
    <x v="0"/>
    <x v="1"/>
    <n v="1"/>
    <n v="0"/>
    <n v="1"/>
    <n v="0"/>
    <n v="2"/>
    <x v="1"/>
    <n v="6"/>
    <x v="0"/>
    <s v="TA"/>
    <x v="1"/>
    <n v="1"/>
    <s v="Less"/>
    <n v="286"/>
    <x v="0"/>
    <x v="1"/>
    <n v="0"/>
    <n v="64.408396946564892"/>
    <x v="1"/>
    <n v="135000"/>
    <n v="2096"/>
    <s v="no"/>
  </r>
  <r>
    <x v="1071"/>
    <s v="RRAn"/>
    <s v="Norm"/>
    <x v="0"/>
    <n v="6"/>
    <x v="1"/>
    <s v="2Story"/>
    <x v="0"/>
    <n v="75.988545402704759"/>
    <x v="0"/>
    <n v="6"/>
    <x v="1"/>
    <n v="1968"/>
    <n v="0"/>
    <m/>
    <n v="1968"/>
    <n v="0"/>
    <n v="727"/>
    <s v="no"/>
    <x v="0"/>
    <n v="829"/>
    <s v="no"/>
    <n v="727"/>
    <s v="no"/>
    <s v="2 Floors"/>
    <n v="0"/>
    <n v="1556"/>
    <x v="0"/>
    <x v="0"/>
    <n v="0"/>
    <n v="0"/>
    <n v="1"/>
    <n v="1"/>
    <n v="2"/>
    <x v="1"/>
    <n v="8"/>
    <x v="0"/>
    <s v="TA"/>
    <x v="1"/>
    <n v="2"/>
    <s v="More"/>
    <n v="441"/>
    <x v="0"/>
    <x v="1"/>
    <n v="0"/>
    <n v="67.455102934734995"/>
    <x v="1"/>
    <n v="154000"/>
    <n v="2283"/>
    <s v="no"/>
  </r>
  <r>
    <x v="1072"/>
    <s v="Artery"/>
    <s v="Norm"/>
    <x v="0"/>
    <n v="5"/>
    <x v="1"/>
    <s v="1.5Fin"/>
    <x v="1"/>
    <n v="59.315963337771507"/>
    <x v="1"/>
    <n v="3"/>
    <x v="0"/>
    <n v="1948"/>
    <n v="1"/>
    <m/>
    <n v="1950"/>
    <n v="1"/>
    <n v="810"/>
    <s v="no"/>
    <x v="0"/>
    <n v="1002"/>
    <s v="no"/>
    <n v="454"/>
    <s v="no"/>
    <s v="2 Floors"/>
    <n v="0"/>
    <n v="1456"/>
    <x v="0"/>
    <x v="1"/>
    <n v="1"/>
    <n v="1"/>
    <n v="1"/>
    <n v="0"/>
    <n v="3"/>
    <x v="0"/>
    <n v="7"/>
    <x v="0"/>
    <s v="TA"/>
    <x v="1"/>
    <n v="1"/>
    <s v="Less"/>
    <n v="280"/>
    <x v="0"/>
    <x v="1"/>
    <n v="1"/>
    <n v="40.379523389232126"/>
    <x v="1"/>
    <n v="91500"/>
    <n v="2266"/>
    <s v="no"/>
  </r>
  <r>
    <x v="1073"/>
    <s v="Norm"/>
    <s v="Norm"/>
    <x v="0"/>
    <n v="6"/>
    <x v="1"/>
    <s v="2Story"/>
    <x v="0"/>
    <n v="75.988545402704759"/>
    <x v="0"/>
    <n v="6"/>
    <x v="1"/>
    <n v="1977"/>
    <n v="0"/>
    <m/>
    <n v="1977"/>
    <n v="0"/>
    <n v="690"/>
    <s v="no"/>
    <x v="0"/>
    <n v="698"/>
    <s v="no"/>
    <n v="728"/>
    <s v="no"/>
    <s v="2 Floors"/>
    <n v="0"/>
    <n v="1426"/>
    <x v="0"/>
    <x v="1"/>
    <n v="0"/>
    <n v="0"/>
    <n v="1"/>
    <n v="1"/>
    <n v="2"/>
    <x v="1"/>
    <n v="6"/>
    <x v="0"/>
    <s v="TA"/>
    <x v="1"/>
    <n v="2"/>
    <s v="More"/>
    <n v="440"/>
    <x v="0"/>
    <x v="1"/>
    <n v="0"/>
    <n v="75.378071833648391"/>
    <x v="0"/>
    <n v="159500"/>
    <n v="2116"/>
    <s v="no"/>
  </r>
  <r>
    <x v="1074"/>
    <s v="Norm"/>
    <s v="Norm"/>
    <x v="0"/>
    <n v="7"/>
    <x v="0"/>
    <s v="1Story"/>
    <x v="1"/>
    <n v="69.182127006168557"/>
    <x v="1"/>
    <n v="5"/>
    <x v="0"/>
    <n v="2006"/>
    <n v="0"/>
    <m/>
    <n v="2006"/>
    <n v="0"/>
    <n v="1240"/>
    <s v="no"/>
    <x v="1"/>
    <n v="1240"/>
    <s v="no"/>
    <n v="0"/>
    <s v="no"/>
    <s v="1 Floor"/>
    <n v="0"/>
    <n v="1240"/>
    <x v="0"/>
    <x v="1"/>
    <n v="0"/>
    <n v="0"/>
    <n v="2"/>
    <n v="0"/>
    <n v="2"/>
    <x v="1"/>
    <n v="5"/>
    <x v="1"/>
    <s v="Gd"/>
    <x v="0"/>
    <n v="3"/>
    <s v="More"/>
    <n v="826"/>
    <x v="0"/>
    <x v="0"/>
    <n v="0"/>
    <n v="78.225806451612897"/>
    <x v="0"/>
    <n v="194000"/>
    <n v="2480"/>
    <s v="no"/>
  </r>
  <r>
    <x v="1075"/>
    <s v="Norm"/>
    <s v="Norm"/>
    <x v="0"/>
    <n v="7"/>
    <x v="0"/>
    <s v="2Story"/>
    <x v="0"/>
    <n v="75.988545402704759"/>
    <x v="0"/>
    <n v="6"/>
    <x v="1"/>
    <n v="1940"/>
    <n v="1"/>
    <m/>
    <n v="1984"/>
    <n v="0"/>
    <n v="800"/>
    <s v="no"/>
    <x v="0"/>
    <n v="960"/>
    <s v="no"/>
    <n v="780"/>
    <s v="no"/>
    <s v="2 Floors"/>
    <n v="0"/>
    <n v="1740"/>
    <x v="0"/>
    <x v="0"/>
    <n v="0"/>
    <n v="0"/>
    <n v="1"/>
    <n v="1"/>
    <n v="2"/>
    <x v="1"/>
    <n v="6"/>
    <x v="0"/>
    <s v="TA"/>
    <x v="1"/>
    <n v="1"/>
    <s v="Less"/>
    <n v="240"/>
    <x v="0"/>
    <x v="1"/>
    <n v="2"/>
    <n v="86.417322834645674"/>
    <x v="0"/>
    <n v="219500"/>
    <n v="2540"/>
    <s v="no"/>
  </r>
  <r>
    <x v="1076"/>
    <s v="Norm"/>
    <s v="Norm"/>
    <x v="0"/>
    <n v="5"/>
    <x v="1"/>
    <s v="1.5Fin"/>
    <x v="1"/>
    <n v="59.315963337771507"/>
    <x v="1"/>
    <n v="8"/>
    <x v="1"/>
    <n v="1936"/>
    <n v="1"/>
    <m/>
    <n v="1989"/>
    <n v="0"/>
    <n v="796"/>
    <s v="no"/>
    <x v="0"/>
    <n v="1096"/>
    <s v="no"/>
    <n v="370"/>
    <s v="no"/>
    <s v="2 Floors"/>
    <n v="1"/>
    <n v="1466"/>
    <x v="0"/>
    <x v="1"/>
    <n v="0"/>
    <n v="1"/>
    <n v="2"/>
    <n v="0"/>
    <n v="3"/>
    <x v="0"/>
    <n v="7"/>
    <x v="0"/>
    <s v="Gd"/>
    <x v="0"/>
    <n v="2"/>
    <s v="More"/>
    <n v="566"/>
    <x v="0"/>
    <x v="0"/>
    <n v="1"/>
    <n v="75.154730327144122"/>
    <x v="0"/>
    <n v="170000"/>
    <n v="2262"/>
    <s v="no"/>
  </r>
  <r>
    <x v="1077"/>
    <s v="Norm"/>
    <s v="Norm"/>
    <x v="0"/>
    <n v="5"/>
    <x v="1"/>
    <s v="1Story"/>
    <x v="1"/>
    <n v="69.182127006168557"/>
    <x v="1"/>
    <n v="5"/>
    <x v="0"/>
    <n v="1969"/>
    <n v="0"/>
    <m/>
    <n v="1969"/>
    <n v="0"/>
    <n v="1096"/>
    <s v="no"/>
    <x v="1"/>
    <n v="1096"/>
    <s v="no"/>
    <n v="0"/>
    <s v="no"/>
    <s v="1 Floor"/>
    <n v="0"/>
    <n v="1096"/>
    <x v="0"/>
    <x v="1"/>
    <n v="1"/>
    <n v="0"/>
    <n v="1"/>
    <n v="0"/>
    <n v="2"/>
    <x v="1"/>
    <n v="6"/>
    <x v="0"/>
    <s v="TA"/>
    <x v="1"/>
    <n v="1"/>
    <s v="Less"/>
    <n v="299"/>
    <x v="0"/>
    <x v="1"/>
    <n v="0"/>
    <n v="63.321167883211679"/>
    <x v="1"/>
    <n v="138800"/>
    <n v="2192"/>
    <s v="no"/>
  </r>
  <r>
    <x v="1078"/>
    <s v="Norm"/>
    <s v="Norm"/>
    <x v="3"/>
    <n v="6"/>
    <x v="1"/>
    <s v="1Story"/>
    <x v="1"/>
    <n v="69.182127006168557"/>
    <x v="1"/>
    <n v="5"/>
    <x v="0"/>
    <n v="2004"/>
    <n v="0"/>
    <m/>
    <n v="2004"/>
    <n v="0"/>
    <n v="848"/>
    <s v="no"/>
    <x v="0"/>
    <n v="848"/>
    <s v="no"/>
    <n v="0"/>
    <s v="no"/>
    <s v="1 Floor"/>
    <n v="1"/>
    <n v="848"/>
    <x v="0"/>
    <x v="1"/>
    <n v="1"/>
    <n v="0"/>
    <n v="1"/>
    <n v="0"/>
    <n v="2"/>
    <x v="1"/>
    <n v="3"/>
    <x v="1"/>
    <s v="Gd"/>
    <x v="0"/>
    <n v="2"/>
    <s v="More"/>
    <n v="420"/>
    <x v="0"/>
    <x v="1"/>
    <n v="1"/>
    <n v="91.922169811320757"/>
    <x v="0"/>
    <n v="155900"/>
    <n v="1696"/>
    <s v="no"/>
  </r>
  <r>
    <x v="1079"/>
    <s v="Norm"/>
    <s v="Norm"/>
    <x v="0"/>
    <n v="5"/>
    <x v="1"/>
    <s v="1Story"/>
    <x v="1"/>
    <n v="69.182127006168557"/>
    <x v="1"/>
    <n v="5"/>
    <x v="0"/>
    <n v="1994"/>
    <n v="0"/>
    <m/>
    <n v="1994"/>
    <n v="0"/>
    <n v="990"/>
    <s v="no"/>
    <x v="0"/>
    <n v="990"/>
    <s v="no"/>
    <n v="0"/>
    <s v="no"/>
    <s v="1 Floor"/>
    <n v="1"/>
    <n v="990"/>
    <x v="0"/>
    <x v="1"/>
    <n v="0"/>
    <n v="0"/>
    <n v="1"/>
    <n v="0"/>
    <n v="1"/>
    <x v="1"/>
    <n v="5"/>
    <x v="1"/>
    <s v="TA"/>
    <x v="1"/>
    <n v="1"/>
    <s v="Less"/>
    <n v="299"/>
    <x v="0"/>
    <x v="1"/>
    <n v="0"/>
    <n v="63.636363636363633"/>
    <x v="1"/>
    <n v="126000"/>
    <n v="1980"/>
    <s v="no"/>
  </r>
  <r>
    <x v="1080"/>
    <s v="Norm"/>
    <s v="Norm"/>
    <x v="0"/>
    <n v="6"/>
    <x v="1"/>
    <s v="1Story"/>
    <x v="1"/>
    <n v="69.182127006168557"/>
    <x v="1"/>
    <n v="7"/>
    <x v="1"/>
    <n v="1971"/>
    <n v="0"/>
    <m/>
    <n v="2004"/>
    <n v="0"/>
    <n v="1258"/>
    <s v="no"/>
    <x v="1"/>
    <n v="1258"/>
    <s v="no"/>
    <n v="0"/>
    <s v="no"/>
    <s v="1 Floor"/>
    <n v="1"/>
    <n v="1258"/>
    <x v="0"/>
    <x v="1"/>
    <n v="0"/>
    <n v="1"/>
    <n v="2"/>
    <n v="0"/>
    <n v="3"/>
    <x v="0"/>
    <n v="5"/>
    <x v="1"/>
    <s v="Gd"/>
    <x v="0"/>
    <n v="2"/>
    <s v="More"/>
    <n v="528"/>
    <x v="0"/>
    <x v="0"/>
    <n v="0"/>
    <n v="57.631160572337045"/>
    <x v="1"/>
    <n v="145000"/>
    <n v="2516"/>
    <s v="no"/>
  </r>
  <r>
    <x v="1081"/>
    <s v="Feedr"/>
    <s v="Norm"/>
    <x v="0"/>
    <n v="5"/>
    <x v="1"/>
    <s v="1Story"/>
    <x v="1"/>
    <n v="69.182127006168557"/>
    <x v="1"/>
    <n v="5"/>
    <x v="0"/>
    <n v="1963"/>
    <n v="0"/>
    <m/>
    <n v="1963"/>
    <n v="0"/>
    <n v="1040"/>
    <s v="no"/>
    <x v="0"/>
    <n v="1040"/>
    <s v="no"/>
    <n v="0"/>
    <s v="no"/>
    <s v="1 Floor"/>
    <n v="0"/>
    <n v="1040"/>
    <x v="0"/>
    <x v="1"/>
    <n v="1"/>
    <n v="0"/>
    <n v="1"/>
    <n v="1"/>
    <n v="3"/>
    <x v="0"/>
    <n v="5"/>
    <x v="1"/>
    <s v="TA"/>
    <x v="1"/>
    <n v="1"/>
    <s v="Less"/>
    <n v="308"/>
    <x v="0"/>
    <x v="1"/>
    <n v="0"/>
    <n v="63.942307692307693"/>
    <x v="1"/>
    <n v="133000"/>
    <n v="2080"/>
    <s v="no"/>
  </r>
  <r>
    <x v="1082"/>
    <s v="Norm"/>
    <s v="Norm"/>
    <x v="0"/>
    <n v="7"/>
    <x v="0"/>
    <s v="1Story"/>
    <x v="1"/>
    <n v="69.182127006168557"/>
    <x v="1"/>
    <n v="5"/>
    <x v="0"/>
    <n v="2002"/>
    <n v="0"/>
    <m/>
    <n v="2002"/>
    <n v="0"/>
    <n v="1459"/>
    <s v="no"/>
    <x v="1"/>
    <n v="1459"/>
    <s v="no"/>
    <n v="0"/>
    <s v="no"/>
    <s v="1 Floor"/>
    <n v="0"/>
    <n v="1459"/>
    <x v="0"/>
    <x v="1"/>
    <n v="0"/>
    <n v="0"/>
    <n v="2"/>
    <n v="0"/>
    <n v="2"/>
    <x v="1"/>
    <n v="6"/>
    <x v="0"/>
    <s v="Gd"/>
    <x v="0"/>
    <n v="2"/>
    <s v="More"/>
    <n v="527"/>
    <x v="0"/>
    <x v="0"/>
    <n v="1"/>
    <n v="65.798492117888969"/>
    <x v="1"/>
    <n v="192000"/>
    <n v="2918"/>
    <s v="no"/>
  </r>
  <r>
    <x v="1083"/>
    <s v="Norm"/>
    <s v="Norm"/>
    <x v="0"/>
    <n v="6"/>
    <x v="1"/>
    <s v="1Story"/>
    <x v="1"/>
    <n v="69.182127006168557"/>
    <x v="1"/>
    <n v="6"/>
    <x v="1"/>
    <n v="1964"/>
    <n v="0"/>
    <m/>
    <n v="1964"/>
    <n v="0"/>
    <n v="1251"/>
    <s v="no"/>
    <x v="1"/>
    <n v="1251"/>
    <s v="no"/>
    <n v="0"/>
    <s v="no"/>
    <s v="1 Floor"/>
    <n v="1"/>
    <n v="1251"/>
    <x v="0"/>
    <x v="1"/>
    <n v="1"/>
    <n v="0"/>
    <n v="1"/>
    <n v="0"/>
    <n v="2"/>
    <x v="1"/>
    <n v="6"/>
    <x v="0"/>
    <s v="TA"/>
    <x v="1"/>
    <n v="1"/>
    <s v="Less"/>
    <n v="461"/>
    <x v="0"/>
    <x v="1"/>
    <n v="2"/>
    <n v="63.948840927258196"/>
    <x v="1"/>
    <n v="160000"/>
    <n v="2502"/>
    <s v="no"/>
  </r>
  <r>
    <x v="1084"/>
    <s v="Norm"/>
    <s v="Norm"/>
    <x v="0"/>
    <n v="6"/>
    <x v="1"/>
    <s v="2Story"/>
    <x v="0"/>
    <n v="75.988545402704759"/>
    <x v="0"/>
    <n v="5"/>
    <x v="0"/>
    <n v="1995"/>
    <n v="0"/>
    <m/>
    <n v="1996"/>
    <n v="0"/>
    <n v="691"/>
    <s v="no"/>
    <x v="0"/>
    <n v="691"/>
    <s v="no"/>
    <n v="807"/>
    <s v="no"/>
    <s v="2 Floors"/>
    <n v="1"/>
    <n v="1498"/>
    <x v="0"/>
    <x v="1"/>
    <n v="0"/>
    <n v="0"/>
    <n v="2"/>
    <n v="1"/>
    <n v="3"/>
    <x v="0"/>
    <n v="6"/>
    <x v="0"/>
    <s v="TA"/>
    <x v="1"/>
    <n v="2"/>
    <s v="More"/>
    <n v="409"/>
    <x v="0"/>
    <x v="1"/>
    <n v="1"/>
    <n v="85.655550479671078"/>
    <x v="0"/>
    <n v="187500"/>
    <n v="2189"/>
    <s v="no"/>
  </r>
  <r>
    <x v="1085"/>
    <s v="Norm"/>
    <s v="Norm"/>
    <x v="0"/>
    <n v="6"/>
    <x v="1"/>
    <s v="SFoyer"/>
    <x v="2"/>
    <n v="77.818957638420983"/>
    <x v="0"/>
    <n v="6"/>
    <x v="1"/>
    <n v="1992"/>
    <n v="0"/>
    <m/>
    <n v="1992"/>
    <n v="0"/>
    <n v="936"/>
    <s v="no"/>
    <x v="0"/>
    <n v="996"/>
    <s v="no"/>
    <n v="0"/>
    <s v="no"/>
    <s v="1 Floor"/>
    <n v="0"/>
    <n v="996"/>
    <x v="0"/>
    <x v="1"/>
    <n v="1"/>
    <n v="0"/>
    <n v="1"/>
    <n v="0"/>
    <n v="2"/>
    <x v="1"/>
    <n v="5"/>
    <x v="1"/>
    <s v="Gd"/>
    <x v="0"/>
    <n v="2"/>
    <s v="More"/>
    <n v="564"/>
    <x v="0"/>
    <x v="0"/>
    <n v="0"/>
    <n v="76.086956521739125"/>
    <x v="0"/>
    <n v="147000"/>
    <n v="1932"/>
    <s v="no"/>
  </r>
  <r>
    <x v="1086"/>
    <s v="Norm"/>
    <s v="Norm"/>
    <x v="3"/>
    <n v="4"/>
    <x v="1"/>
    <s v="2Story"/>
    <x v="0"/>
    <n v="75.988545402704759"/>
    <x v="0"/>
    <n v="5"/>
    <x v="0"/>
    <n v="1973"/>
    <n v="0"/>
    <m/>
    <n v="1973"/>
    <n v="0"/>
    <n v="546"/>
    <s v="no"/>
    <x v="0"/>
    <n v="546"/>
    <s v="no"/>
    <n v="546"/>
    <s v="no"/>
    <s v="2 Floors"/>
    <n v="0"/>
    <n v="1092"/>
    <x v="0"/>
    <x v="1"/>
    <n v="0"/>
    <n v="0"/>
    <n v="1"/>
    <n v="1"/>
    <n v="2"/>
    <x v="1"/>
    <n v="6"/>
    <x v="0"/>
    <s v="TA"/>
    <x v="1"/>
    <n v="1"/>
    <s v="Less"/>
    <n v="286"/>
    <x v="0"/>
    <x v="1"/>
    <n v="0"/>
    <n v="50.976800976800973"/>
    <x v="1"/>
    <n v="83500"/>
    <n v="1638"/>
    <s v="no"/>
  </r>
  <r>
    <x v="1087"/>
    <s v="Norm"/>
    <s v="Norm"/>
    <x v="0"/>
    <n v="8"/>
    <x v="0"/>
    <s v="2Story"/>
    <x v="0"/>
    <n v="75.988545402704759"/>
    <x v="0"/>
    <n v="5"/>
    <x v="0"/>
    <n v="2005"/>
    <n v="0"/>
    <m/>
    <n v="2006"/>
    <n v="0"/>
    <n v="1082"/>
    <s v="no"/>
    <x v="1"/>
    <n v="1082"/>
    <s v="no"/>
    <n v="871"/>
    <s v="no"/>
    <s v="2 Floors"/>
    <n v="0"/>
    <n v="1953"/>
    <x v="0"/>
    <x v="0"/>
    <n v="0"/>
    <n v="0"/>
    <n v="2"/>
    <n v="1"/>
    <n v="3"/>
    <x v="0"/>
    <n v="9"/>
    <x v="0"/>
    <s v="Gd"/>
    <x v="0"/>
    <n v="3"/>
    <s v="More"/>
    <n v="1043"/>
    <x v="1"/>
    <x v="0"/>
    <n v="1"/>
    <n v="83.031301482701807"/>
    <x v="0"/>
    <n v="252000"/>
    <n v="3035"/>
    <s v="no"/>
  </r>
  <r>
    <x v="1088"/>
    <s v="Norm"/>
    <s v="Norm"/>
    <x v="4"/>
    <n v="7"/>
    <x v="0"/>
    <s v="2Story"/>
    <x v="0"/>
    <n v="75.988545402704759"/>
    <x v="0"/>
    <n v="5"/>
    <x v="0"/>
    <n v="2004"/>
    <n v="0"/>
    <m/>
    <n v="2004"/>
    <n v="0"/>
    <n v="970"/>
    <s v="no"/>
    <x v="0"/>
    <n v="970"/>
    <s v="no"/>
    <n v="739"/>
    <s v="no"/>
    <s v="2 Floors"/>
    <n v="1"/>
    <n v="1709"/>
    <x v="0"/>
    <x v="0"/>
    <n v="0"/>
    <n v="0"/>
    <n v="2"/>
    <n v="0"/>
    <n v="2"/>
    <x v="1"/>
    <n v="7"/>
    <x v="0"/>
    <s v="Gd"/>
    <x v="0"/>
    <n v="2"/>
    <s v="More"/>
    <n v="380"/>
    <x v="0"/>
    <x v="1"/>
    <n v="0"/>
    <n v="51.325121313923106"/>
    <x v="1"/>
    <n v="137500"/>
    <n v="2679"/>
    <s v="no"/>
  </r>
  <r>
    <x v="1089"/>
    <s v="Norm"/>
    <s v="Norm"/>
    <x v="3"/>
    <n v="8"/>
    <x v="0"/>
    <s v="1Story"/>
    <x v="1"/>
    <n v="69.182127006168557"/>
    <x v="1"/>
    <n v="5"/>
    <x v="0"/>
    <n v="2005"/>
    <n v="0"/>
    <m/>
    <n v="2005"/>
    <n v="0"/>
    <n v="1247"/>
    <s v="no"/>
    <x v="1"/>
    <n v="1247"/>
    <s v="no"/>
    <n v="0"/>
    <s v="no"/>
    <s v="1 Floor"/>
    <n v="0"/>
    <n v="1247"/>
    <x v="0"/>
    <x v="1"/>
    <n v="1"/>
    <n v="0"/>
    <n v="1"/>
    <n v="1"/>
    <n v="3"/>
    <x v="0"/>
    <n v="4"/>
    <x v="1"/>
    <s v="Gd"/>
    <x v="0"/>
    <n v="2"/>
    <s v="More"/>
    <n v="550"/>
    <x v="0"/>
    <x v="0"/>
    <n v="1"/>
    <n v="78.989574979951882"/>
    <x v="0"/>
    <n v="197000"/>
    <n v="2494"/>
    <s v="no"/>
  </r>
  <r>
    <x v="1090"/>
    <s v="Norm"/>
    <s v="Norm"/>
    <x v="2"/>
    <n v="3"/>
    <x v="1"/>
    <s v="1Story"/>
    <x v="1"/>
    <n v="69.182127006168557"/>
    <x v="1"/>
    <n v="4"/>
    <x v="0"/>
    <n v="1950"/>
    <n v="1"/>
    <m/>
    <n v="1950"/>
    <n v="1"/>
    <n v="0"/>
    <s v="yes"/>
    <x v="0"/>
    <n v="1040"/>
    <s v="no"/>
    <n v="0"/>
    <s v="no"/>
    <s v="1 Floor"/>
    <n v="1"/>
    <n v="1040"/>
    <x v="0"/>
    <x v="1"/>
    <n v="0"/>
    <n v="0"/>
    <n v="2"/>
    <n v="0"/>
    <n v="2"/>
    <x v="1"/>
    <n v="6"/>
    <x v="0"/>
    <s v="TA"/>
    <x v="1"/>
    <n v="2"/>
    <s v="More"/>
    <n v="400"/>
    <x v="0"/>
    <x v="1"/>
    <n v="0"/>
    <n v="89.32692307692308"/>
    <x v="0"/>
    <n v="92900"/>
    <n v="1040"/>
    <s v="no"/>
  </r>
  <r>
    <x v="1091"/>
    <s v="Norm"/>
    <s v="Norm"/>
    <x v="4"/>
    <n v="7"/>
    <x v="0"/>
    <s v="2Story"/>
    <x v="0"/>
    <n v="75.988545402704759"/>
    <x v="0"/>
    <n v="5"/>
    <x v="0"/>
    <n v="1999"/>
    <n v="0"/>
    <m/>
    <n v="2000"/>
    <n v="0"/>
    <n v="600"/>
    <s v="no"/>
    <x v="0"/>
    <n v="624"/>
    <s v="no"/>
    <n v="628"/>
    <s v="no"/>
    <s v="2 Floors"/>
    <n v="0"/>
    <n v="1252"/>
    <x v="0"/>
    <x v="1"/>
    <n v="1"/>
    <n v="0"/>
    <n v="2"/>
    <n v="1"/>
    <n v="4"/>
    <x v="0"/>
    <n v="4"/>
    <x v="1"/>
    <s v="Gd"/>
    <x v="0"/>
    <n v="2"/>
    <s v="More"/>
    <n v="462"/>
    <x v="0"/>
    <x v="1"/>
    <n v="0"/>
    <n v="86.393088552915771"/>
    <x v="0"/>
    <n v="160000"/>
    <n v="1852"/>
    <s v="no"/>
  </r>
  <r>
    <x v="1092"/>
    <s v="Norm"/>
    <s v="Norm"/>
    <x v="0"/>
    <n v="6"/>
    <x v="1"/>
    <s v="1.5Fin"/>
    <x v="1"/>
    <n v="59.315963337771507"/>
    <x v="1"/>
    <n v="5"/>
    <x v="0"/>
    <n v="1925"/>
    <n v="1"/>
    <m/>
    <n v="1950"/>
    <n v="1"/>
    <n v="1181"/>
    <s v="no"/>
    <x v="1"/>
    <n v="1390"/>
    <s v="no"/>
    <n v="304"/>
    <s v="no"/>
    <s v="2 Floors"/>
    <n v="0"/>
    <n v="1694"/>
    <x v="0"/>
    <x v="0"/>
    <n v="0"/>
    <n v="0"/>
    <n v="2"/>
    <n v="0"/>
    <n v="2"/>
    <x v="1"/>
    <n v="7"/>
    <x v="0"/>
    <s v="TA"/>
    <x v="1"/>
    <n v="2"/>
    <s v="More"/>
    <n v="576"/>
    <x v="0"/>
    <x v="0"/>
    <n v="1"/>
    <n v="47.478260869565219"/>
    <x v="1"/>
    <n v="136500"/>
    <n v="2875"/>
    <s v="no"/>
  </r>
  <r>
    <x v="1093"/>
    <s v="Feedr"/>
    <s v="Norm"/>
    <x v="0"/>
    <n v="5"/>
    <x v="1"/>
    <s v="1Story"/>
    <x v="1"/>
    <n v="69.182127006168557"/>
    <x v="1"/>
    <n v="8"/>
    <x v="1"/>
    <n v="1965"/>
    <n v="0"/>
    <m/>
    <n v="1998"/>
    <n v="0"/>
    <n v="864"/>
    <s v="no"/>
    <x v="0"/>
    <n v="1200"/>
    <s v="no"/>
    <n v="0"/>
    <s v="no"/>
    <s v="1 Floor"/>
    <n v="0"/>
    <n v="1200"/>
    <x v="0"/>
    <x v="1"/>
    <n v="1"/>
    <n v="0"/>
    <n v="1"/>
    <n v="1"/>
    <n v="3"/>
    <x v="0"/>
    <n v="6"/>
    <x v="0"/>
    <s v="Gd"/>
    <x v="0"/>
    <n v="2"/>
    <s v="More"/>
    <n v="884"/>
    <x v="0"/>
    <x v="0"/>
    <n v="0"/>
    <n v="70.736434108527135"/>
    <x v="0"/>
    <n v="146000"/>
    <n v="2064"/>
    <s v="no"/>
  </r>
  <r>
    <x v="1094"/>
    <s v="Norm"/>
    <s v="Norm"/>
    <x v="0"/>
    <n v="5"/>
    <x v="1"/>
    <s v="1Story"/>
    <x v="1"/>
    <n v="69.182127006168557"/>
    <x v="1"/>
    <n v="7"/>
    <x v="1"/>
    <n v="1956"/>
    <n v="0"/>
    <m/>
    <n v="2000"/>
    <n v="0"/>
    <n v="936"/>
    <s v="no"/>
    <x v="0"/>
    <n v="936"/>
    <s v="no"/>
    <n v="0"/>
    <s v="no"/>
    <s v="1 Floor"/>
    <n v="0"/>
    <n v="936"/>
    <x v="0"/>
    <x v="1"/>
    <n v="1"/>
    <n v="0"/>
    <n v="1"/>
    <n v="0"/>
    <n v="2"/>
    <x v="1"/>
    <n v="4"/>
    <x v="1"/>
    <s v="TA"/>
    <x v="1"/>
    <n v="1"/>
    <s v="Less"/>
    <n v="308"/>
    <x v="0"/>
    <x v="1"/>
    <n v="0"/>
    <n v="68.910256410256409"/>
    <x v="1"/>
    <n v="129000"/>
    <n v="1872"/>
    <s v="no"/>
  </r>
  <r>
    <x v="1095"/>
    <s v="Norm"/>
    <s v="Norm"/>
    <x v="0"/>
    <n v="6"/>
    <x v="1"/>
    <s v="1Story"/>
    <x v="1"/>
    <n v="69.182127006168557"/>
    <x v="1"/>
    <n v="5"/>
    <x v="0"/>
    <n v="2006"/>
    <n v="0"/>
    <m/>
    <n v="2006"/>
    <n v="0"/>
    <n v="1314"/>
    <s v="no"/>
    <x v="1"/>
    <n v="1314"/>
    <s v="no"/>
    <n v="0"/>
    <s v="no"/>
    <s v="1 Floor"/>
    <n v="0"/>
    <n v="1314"/>
    <x v="0"/>
    <x v="1"/>
    <n v="0"/>
    <n v="0"/>
    <n v="2"/>
    <n v="0"/>
    <n v="2"/>
    <x v="1"/>
    <n v="6"/>
    <x v="0"/>
    <s v="Gd"/>
    <x v="0"/>
    <n v="2"/>
    <s v="More"/>
    <n v="440"/>
    <x v="0"/>
    <x v="1"/>
    <n v="1"/>
    <n v="67.135464231354646"/>
    <x v="1"/>
    <n v="176432"/>
    <n v="2628"/>
    <s v="no"/>
  </r>
  <r>
    <x v="1096"/>
    <s v="Norm"/>
    <s v="Norm"/>
    <x v="0"/>
    <n v="6"/>
    <x v="1"/>
    <s v="2Story"/>
    <x v="0"/>
    <n v="75.988545402704759"/>
    <x v="0"/>
    <n v="7"/>
    <x v="1"/>
    <n v="1914"/>
    <n v="1"/>
    <m/>
    <n v="2006"/>
    <n v="0"/>
    <n v="684"/>
    <s v="no"/>
    <x v="0"/>
    <n v="773"/>
    <s v="no"/>
    <n v="582"/>
    <s v="no"/>
    <s v="2 Floors"/>
    <n v="1"/>
    <n v="1355"/>
    <x v="0"/>
    <x v="1"/>
    <n v="0"/>
    <n v="0"/>
    <n v="1"/>
    <n v="1"/>
    <n v="2"/>
    <x v="1"/>
    <n v="7"/>
    <x v="0"/>
    <s v="Gd"/>
    <x v="0"/>
    <n v="0"/>
    <s v="Less"/>
    <n v="0"/>
    <x v="0"/>
    <x v="1"/>
    <n v="0"/>
    <n v="62.285434036292301"/>
    <x v="1"/>
    <n v="127000"/>
    <n v="2039"/>
    <s v="no"/>
  </r>
  <r>
    <x v="1097"/>
    <s v="Norm"/>
    <s v="Norm"/>
    <x v="3"/>
    <n v="8"/>
    <x v="0"/>
    <s v="1Story"/>
    <x v="1"/>
    <n v="69.182127006168557"/>
    <x v="1"/>
    <n v="5"/>
    <x v="0"/>
    <n v="1986"/>
    <n v="0"/>
    <m/>
    <n v="1986"/>
    <n v="0"/>
    <n v="1074"/>
    <s v="no"/>
    <x v="1"/>
    <n v="1088"/>
    <s v="no"/>
    <n v="0"/>
    <s v="no"/>
    <s v="1 Floor"/>
    <n v="1"/>
    <n v="1088"/>
    <x v="0"/>
    <x v="1"/>
    <n v="0"/>
    <n v="0"/>
    <n v="1"/>
    <n v="1"/>
    <n v="2"/>
    <x v="1"/>
    <n v="5"/>
    <x v="1"/>
    <s v="Gd"/>
    <x v="0"/>
    <n v="2"/>
    <s v="More"/>
    <n v="461"/>
    <x v="0"/>
    <x v="1"/>
    <n v="0"/>
    <n v="78.630897317298803"/>
    <x v="0"/>
    <n v="170000"/>
    <n v="2162"/>
    <s v="no"/>
  </r>
  <r>
    <x v="1098"/>
    <s v="Norm"/>
    <s v="Norm"/>
    <x v="0"/>
    <n v="4"/>
    <x v="1"/>
    <s v="1.5Fin"/>
    <x v="1"/>
    <n v="59.315963337771507"/>
    <x v="1"/>
    <n v="6"/>
    <x v="1"/>
    <n v="1936"/>
    <n v="1"/>
    <m/>
    <n v="1950"/>
    <n v="1"/>
    <n v="672"/>
    <s v="no"/>
    <x v="0"/>
    <n v="757"/>
    <s v="no"/>
    <n v="567"/>
    <s v="no"/>
    <s v="2 Floors"/>
    <n v="0"/>
    <n v="1324"/>
    <x v="0"/>
    <x v="1"/>
    <n v="0"/>
    <n v="0"/>
    <n v="1"/>
    <n v="0"/>
    <n v="1"/>
    <x v="1"/>
    <n v="6"/>
    <x v="0"/>
    <s v="TA"/>
    <x v="1"/>
    <n v="1"/>
    <s v="Less"/>
    <n v="240"/>
    <x v="0"/>
    <x v="1"/>
    <n v="0"/>
    <n v="64.128256513026045"/>
    <x v="1"/>
    <n v="128000"/>
    <n v="1996"/>
    <s v="no"/>
  </r>
  <r>
    <x v="1099"/>
    <s v="RRAn"/>
    <s v="Norm"/>
    <x v="0"/>
    <n v="7"/>
    <x v="0"/>
    <s v="1Story"/>
    <x v="1"/>
    <n v="69.182127006168557"/>
    <x v="1"/>
    <n v="5"/>
    <x v="0"/>
    <n v="1978"/>
    <n v="0"/>
    <m/>
    <n v="1978"/>
    <n v="0"/>
    <n v="1271"/>
    <s v="no"/>
    <x v="1"/>
    <n v="1601"/>
    <s v="no"/>
    <n v="0"/>
    <s v="no"/>
    <s v="1 Floor"/>
    <n v="1"/>
    <n v="1601"/>
    <x v="0"/>
    <x v="0"/>
    <n v="0"/>
    <n v="0"/>
    <n v="2"/>
    <n v="0"/>
    <n v="2"/>
    <x v="1"/>
    <n v="7"/>
    <x v="0"/>
    <s v="TA"/>
    <x v="1"/>
    <n v="2"/>
    <s v="More"/>
    <n v="478"/>
    <x v="0"/>
    <x v="0"/>
    <n v="1"/>
    <n v="54.665738161559887"/>
    <x v="1"/>
    <n v="157000"/>
    <n v="2872"/>
    <s v="no"/>
  </r>
  <r>
    <x v="1100"/>
    <s v="Norm"/>
    <s v="Norm"/>
    <x v="0"/>
    <n v="2"/>
    <x v="1"/>
    <s v="1Story"/>
    <x v="1"/>
    <n v="69.182127006168557"/>
    <x v="1"/>
    <n v="5"/>
    <x v="0"/>
    <n v="1920"/>
    <n v="1"/>
    <m/>
    <n v="1950"/>
    <n v="1"/>
    <n v="290"/>
    <s v="no"/>
    <x v="0"/>
    <n v="438"/>
    <s v="no"/>
    <n v="0"/>
    <s v="no"/>
    <s v="1 Floor"/>
    <n v="1"/>
    <n v="438"/>
    <x v="0"/>
    <x v="1"/>
    <n v="0"/>
    <n v="0"/>
    <n v="1"/>
    <n v="0"/>
    <n v="1"/>
    <x v="1"/>
    <n v="3"/>
    <x v="1"/>
    <s v="Fa"/>
    <x v="1"/>
    <n v="1"/>
    <s v="Less"/>
    <n v="246"/>
    <x v="0"/>
    <x v="1"/>
    <n v="0"/>
    <n v="82.417582417582423"/>
    <x v="0"/>
    <n v="60000"/>
    <n v="728"/>
    <s v="no"/>
  </r>
  <r>
    <x v="1101"/>
    <s v="Norm"/>
    <s v="Norm"/>
    <x v="0"/>
    <n v="5"/>
    <x v="1"/>
    <s v="1Story"/>
    <x v="1"/>
    <n v="69.182127006168557"/>
    <x v="1"/>
    <n v="5"/>
    <x v="0"/>
    <n v="1971"/>
    <n v="0"/>
    <m/>
    <n v="1971"/>
    <n v="0"/>
    <n v="950"/>
    <s v="no"/>
    <x v="0"/>
    <n v="950"/>
    <s v="no"/>
    <n v="0"/>
    <s v="no"/>
    <s v="1 Floor"/>
    <n v="0"/>
    <n v="950"/>
    <x v="0"/>
    <x v="1"/>
    <n v="0"/>
    <n v="0"/>
    <n v="1"/>
    <n v="0"/>
    <n v="1"/>
    <x v="1"/>
    <n v="5"/>
    <x v="1"/>
    <s v="TA"/>
    <x v="1"/>
    <n v="1"/>
    <s v="Less"/>
    <n v="280"/>
    <x v="0"/>
    <x v="1"/>
    <n v="0"/>
    <n v="62.89473684210526"/>
    <x v="1"/>
    <n v="119500"/>
    <n v="1900"/>
    <s v="no"/>
  </r>
  <r>
    <x v="1102"/>
    <s v="Norm"/>
    <s v="Norm"/>
    <x v="0"/>
    <n v="5"/>
    <x v="1"/>
    <s v="1Story"/>
    <x v="1"/>
    <n v="69.182127006168557"/>
    <x v="1"/>
    <n v="7"/>
    <x v="1"/>
    <n v="1960"/>
    <n v="0"/>
    <m/>
    <n v="2002"/>
    <n v="0"/>
    <n v="1010"/>
    <s v="no"/>
    <x v="0"/>
    <n v="1134"/>
    <s v="no"/>
    <n v="0"/>
    <s v="no"/>
    <s v="1 Floor"/>
    <n v="1"/>
    <n v="1134"/>
    <x v="0"/>
    <x v="1"/>
    <n v="0"/>
    <n v="0"/>
    <n v="1"/>
    <n v="0"/>
    <n v="1"/>
    <x v="1"/>
    <n v="6"/>
    <x v="0"/>
    <s v="TA"/>
    <x v="1"/>
    <n v="1"/>
    <s v="Less"/>
    <n v="254"/>
    <x v="0"/>
    <x v="1"/>
    <n v="0"/>
    <n v="62.96641791044776"/>
    <x v="1"/>
    <n v="135000"/>
    <n v="2144"/>
    <s v="no"/>
  </r>
  <r>
    <x v="1103"/>
    <s v="Norm"/>
    <s v="Norm"/>
    <x v="0"/>
    <n v="6"/>
    <x v="1"/>
    <s v="1Story"/>
    <x v="1"/>
    <n v="69.182127006168557"/>
    <x v="1"/>
    <n v="6"/>
    <x v="1"/>
    <n v="1959"/>
    <n v="0"/>
    <m/>
    <n v="1959"/>
    <n v="1"/>
    <n v="655"/>
    <s v="no"/>
    <x v="0"/>
    <n v="1194"/>
    <s v="no"/>
    <n v="0"/>
    <s v="no"/>
    <s v="1 Floor"/>
    <n v="1"/>
    <n v="1194"/>
    <x v="0"/>
    <x v="1"/>
    <n v="0"/>
    <n v="1"/>
    <n v="1"/>
    <n v="0"/>
    <n v="2"/>
    <x v="1"/>
    <n v="6"/>
    <x v="0"/>
    <s v="TA"/>
    <x v="1"/>
    <n v="2"/>
    <s v="More"/>
    <n v="539"/>
    <x v="0"/>
    <x v="0"/>
    <n v="1"/>
    <n v="86.262844780962681"/>
    <x v="0"/>
    <n v="159500"/>
    <n v="1849"/>
    <s v="no"/>
  </r>
  <r>
    <x v="1104"/>
    <s v="Norm"/>
    <s v="Norm"/>
    <x v="3"/>
    <n v="5"/>
    <x v="1"/>
    <s v="2Story"/>
    <x v="0"/>
    <n v="75.988545402704759"/>
    <x v="0"/>
    <n v="5"/>
    <x v="0"/>
    <n v="1970"/>
    <n v="0"/>
    <m/>
    <n v="1970"/>
    <n v="0"/>
    <n v="630"/>
    <s v="no"/>
    <x v="0"/>
    <n v="630"/>
    <s v="no"/>
    <n v="672"/>
    <s v="no"/>
    <s v="2 Floors"/>
    <n v="0"/>
    <n v="1302"/>
    <x v="0"/>
    <x v="1"/>
    <n v="0"/>
    <n v="0"/>
    <n v="2"/>
    <n v="1"/>
    <n v="3"/>
    <x v="0"/>
    <n v="6"/>
    <x v="0"/>
    <s v="TA"/>
    <x v="1"/>
    <n v="2"/>
    <s v="More"/>
    <n v="440"/>
    <x v="0"/>
    <x v="1"/>
    <n v="0"/>
    <n v="54.865424430641824"/>
    <x v="1"/>
    <n v="106000"/>
    <n v="1932"/>
    <s v="no"/>
  </r>
  <r>
    <x v="1105"/>
    <s v="Norm"/>
    <s v="Norm"/>
    <x v="0"/>
    <n v="8"/>
    <x v="0"/>
    <s v="2Story"/>
    <x v="0"/>
    <n v="75.988545402704759"/>
    <x v="0"/>
    <n v="5"/>
    <x v="0"/>
    <n v="1994"/>
    <n v="0"/>
    <m/>
    <n v="1995"/>
    <n v="0"/>
    <n v="1463"/>
    <s v="no"/>
    <x v="1"/>
    <n v="1500"/>
    <s v="no"/>
    <n v="1122"/>
    <s v="no"/>
    <s v="2 Floors"/>
    <n v="0"/>
    <n v="2622"/>
    <x v="0"/>
    <x v="0"/>
    <n v="1"/>
    <n v="0"/>
    <n v="2"/>
    <n v="1"/>
    <n v="4"/>
    <x v="0"/>
    <n v="9"/>
    <x v="0"/>
    <s v="Gd"/>
    <x v="0"/>
    <n v="2"/>
    <s v="More"/>
    <n v="712"/>
    <x v="0"/>
    <x v="0"/>
    <n v="2"/>
    <n v="79.559363525091797"/>
    <x v="0"/>
    <n v="325000"/>
    <n v="4085"/>
    <s v="no"/>
  </r>
  <r>
    <x v="1106"/>
    <s v="Feedr"/>
    <s v="Norm"/>
    <x v="0"/>
    <n v="7"/>
    <x v="0"/>
    <s v="1Story"/>
    <x v="1"/>
    <n v="69.182127006168557"/>
    <x v="1"/>
    <n v="5"/>
    <x v="0"/>
    <n v="1990"/>
    <n v="0"/>
    <m/>
    <n v="1991"/>
    <n v="0"/>
    <n v="910"/>
    <s v="no"/>
    <x v="0"/>
    <n v="1442"/>
    <s v="no"/>
    <n v="0"/>
    <s v="no"/>
    <s v="1 Floor"/>
    <n v="0"/>
    <n v="1442"/>
    <x v="0"/>
    <x v="1"/>
    <n v="1"/>
    <n v="0"/>
    <n v="2"/>
    <n v="0"/>
    <n v="3"/>
    <x v="0"/>
    <n v="6"/>
    <x v="0"/>
    <s v="Gd"/>
    <x v="0"/>
    <n v="2"/>
    <s v="More"/>
    <n v="719"/>
    <x v="0"/>
    <x v="0"/>
    <n v="1"/>
    <n v="76.488095238095241"/>
    <x v="0"/>
    <n v="179900"/>
    <n v="2352"/>
    <s v="no"/>
  </r>
  <r>
    <x v="1107"/>
    <s v="Norm"/>
    <s v="Norm"/>
    <x v="0"/>
    <n v="7"/>
    <x v="0"/>
    <s v="2Story"/>
    <x v="0"/>
    <n v="75.988545402704759"/>
    <x v="0"/>
    <n v="5"/>
    <x v="0"/>
    <n v="2006"/>
    <n v="0"/>
    <m/>
    <n v="2006"/>
    <n v="0"/>
    <n v="868"/>
    <s v="no"/>
    <x v="0"/>
    <n v="887"/>
    <s v="no"/>
    <n v="1134"/>
    <s v="no"/>
    <s v="2 Floors"/>
    <n v="0"/>
    <n v="2021"/>
    <x v="0"/>
    <x v="0"/>
    <n v="0"/>
    <n v="0"/>
    <n v="2"/>
    <n v="1"/>
    <n v="3"/>
    <x v="0"/>
    <n v="9"/>
    <x v="0"/>
    <s v="Gd"/>
    <x v="0"/>
    <n v="2"/>
    <s v="More"/>
    <n v="422"/>
    <x v="0"/>
    <x v="1"/>
    <n v="1"/>
    <n v="95.09345794392523"/>
    <x v="0"/>
    <n v="274725"/>
    <n v="2889"/>
    <s v="no"/>
  </r>
  <r>
    <x v="1108"/>
    <s v="Norm"/>
    <s v="Norm"/>
    <x v="0"/>
    <n v="6"/>
    <x v="1"/>
    <s v="2Story"/>
    <x v="0"/>
    <n v="75.988545402704759"/>
    <x v="0"/>
    <n v="5"/>
    <x v="0"/>
    <n v="2000"/>
    <n v="0"/>
    <m/>
    <n v="2000"/>
    <n v="0"/>
    <n v="924"/>
    <s v="no"/>
    <x v="0"/>
    <n v="948"/>
    <s v="no"/>
    <n v="742"/>
    <s v="no"/>
    <s v="2 Floors"/>
    <n v="1"/>
    <n v="1690"/>
    <x v="0"/>
    <x v="0"/>
    <n v="0"/>
    <n v="0"/>
    <n v="2"/>
    <n v="1"/>
    <n v="3"/>
    <x v="0"/>
    <n v="7"/>
    <x v="0"/>
    <s v="TA"/>
    <x v="1"/>
    <n v="2"/>
    <s v="More"/>
    <n v="463"/>
    <x v="0"/>
    <x v="1"/>
    <n v="1"/>
    <n v="69.24254016832441"/>
    <x v="1"/>
    <n v="181000"/>
    <n v="2614"/>
    <s v="no"/>
  </r>
  <r>
    <x v="1109"/>
    <s v="Norm"/>
    <s v="Norm"/>
    <x v="0"/>
    <n v="8"/>
    <x v="0"/>
    <s v="1Story"/>
    <x v="1"/>
    <n v="69.182127006168557"/>
    <x v="1"/>
    <n v="5"/>
    <x v="0"/>
    <n v="2004"/>
    <n v="0"/>
    <m/>
    <n v="2005"/>
    <n v="0"/>
    <n v="1836"/>
    <s v="no"/>
    <x v="1"/>
    <n v="1836"/>
    <s v="no"/>
    <n v="0"/>
    <s v="no"/>
    <s v="1 Floor"/>
    <n v="0"/>
    <n v="1836"/>
    <x v="0"/>
    <x v="0"/>
    <n v="1"/>
    <n v="0"/>
    <n v="2"/>
    <n v="0"/>
    <n v="3"/>
    <x v="0"/>
    <n v="7"/>
    <x v="0"/>
    <s v="Gd"/>
    <x v="0"/>
    <n v="3"/>
    <s v="More"/>
    <n v="862"/>
    <x v="0"/>
    <x v="0"/>
    <n v="1"/>
    <n v="76.252723311546845"/>
    <x v="0"/>
    <n v="280000"/>
    <n v="3672"/>
    <s v="no"/>
  </r>
  <r>
    <x v="1110"/>
    <s v="Norm"/>
    <s v="Norm"/>
    <x v="0"/>
    <n v="6"/>
    <x v="1"/>
    <s v="2Story"/>
    <x v="0"/>
    <n v="75.988545402704759"/>
    <x v="0"/>
    <n v="5"/>
    <x v="0"/>
    <n v="1995"/>
    <n v="0"/>
    <m/>
    <n v="1996"/>
    <n v="0"/>
    <n v="773"/>
    <s v="no"/>
    <x v="0"/>
    <n v="773"/>
    <s v="no"/>
    <n v="885"/>
    <s v="no"/>
    <s v="2 Floors"/>
    <n v="1"/>
    <n v="1658"/>
    <x v="0"/>
    <x v="0"/>
    <n v="1"/>
    <n v="0"/>
    <n v="2"/>
    <n v="1"/>
    <n v="4"/>
    <x v="0"/>
    <n v="8"/>
    <x v="0"/>
    <s v="TA"/>
    <x v="1"/>
    <n v="2"/>
    <s v="More"/>
    <n v="431"/>
    <x v="0"/>
    <x v="1"/>
    <n v="1"/>
    <n v="77.334430275606749"/>
    <x v="0"/>
    <n v="188000"/>
    <n v="2431"/>
    <s v="no"/>
  </r>
  <r>
    <x v="1111"/>
    <s v="Norm"/>
    <s v="Norm"/>
    <x v="0"/>
    <n v="7"/>
    <x v="0"/>
    <s v="2Story"/>
    <x v="0"/>
    <n v="75.988545402704759"/>
    <x v="0"/>
    <n v="6"/>
    <x v="1"/>
    <n v="1976"/>
    <n v="0"/>
    <m/>
    <n v="1976"/>
    <n v="0"/>
    <n v="803"/>
    <s v="no"/>
    <x v="0"/>
    <n v="1098"/>
    <s v="no"/>
    <n v="866"/>
    <s v="no"/>
    <s v="2 Floors"/>
    <n v="0"/>
    <n v="1964"/>
    <x v="0"/>
    <x v="0"/>
    <n v="0"/>
    <n v="0"/>
    <n v="2"/>
    <n v="1"/>
    <n v="3"/>
    <x v="0"/>
    <n v="8"/>
    <x v="0"/>
    <s v="TA"/>
    <x v="1"/>
    <n v="2"/>
    <s v="More"/>
    <n v="483"/>
    <x v="0"/>
    <x v="0"/>
    <n v="1"/>
    <n v="74.087459342247925"/>
    <x v="0"/>
    <n v="205000"/>
    <n v="2767"/>
    <s v="no"/>
  </r>
  <r>
    <x v="1112"/>
    <s v="Norm"/>
    <s v="Norm"/>
    <x v="0"/>
    <n v="5"/>
    <x v="1"/>
    <s v="1Story"/>
    <x v="1"/>
    <n v="69.182127006168557"/>
    <x v="1"/>
    <n v="7"/>
    <x v="1"/>
    <n v="1957"/>
    <n v="0"/>
    <m/>
    <n v="1957"/>
    <n v="1"/>
    <n v="816"/>
    <s v="no"/>
    <x v="0"/>
    <n v="816"/>
    <s v="no"/>
    <n v="0"/>
    <s v="no"/>
    <s v="1 Floor"/>
    <n v="0"/>
    <n v="816"/>
    <x v="0"/>
    <x v="1"/>
    <n v="1"/>
    <n v="0"/>
    <n v="1"/>
    <n v="0"/>
    <n v="2"/>
    <x v="1"/>
    <n v="5"/>
    <x v="1"/>
    <s v="TA"/>
    <x v="1"/>
    <n v="1"/>
    <s v="Less"/>
    <n v="308"/>
    <x v="0"/>
    <x v="1"/>
    <n v="0"/>
    <n v="79.595588235294116"/>
    <x v="0"/>
    <n v="129900"/>
    <n v="1632"/>
    <s v="no"/>
  </r>
  <r>
    <x v="1113"/>
    <s v="Norm"/>
    <s v="Norm"/>
    <x v="0"/>
    <n v="5"/>
    <x v="1"/>
    <s v="1Story"/>
    <x v="1"/>
    <n v="69.182127006168557"/>
    <x v="1"/>
    <n v="7"/>
    <x v="1"/>
    <n v="1953"/>
    <n v="1"/>
    <m/>
    <n v="2006"/>
    <n v="0"/>
    <n v="1008"/>
    <s v="no"/>
    <x v="0"/>
    <n v="1008"/>
    <s v="no"/>
    <n v="0"/>
    <s v="no"/>
    <s v="1 Floor"/>
    <n v="0"/>
    <n v="1008"/>
    <x v="0"/>
    <x v="1"/>
    <n v="1"/>
    <n v="0"/>
    <n v="1"/>
    <n v="0"/>
    <n v="2"/>
    <x v="1"/>
    <n v="6"/>
    <x v="0"/>
    <s v="Gd"/>
    <x v="0"/>
    <n v="1"/>
    <s v="Less"/>
    <n v="240"/>
    <x v="0"/>
    <x v="1"/>
    <n v="0"/>
    <n v="66.716269841269835"/>
    <x v="1"/>
    <n v="134500"/>
    <n v="2016"/>
    <s v="no"/>
  </r>
  <r>
    <x v="1114"/>
    <s v="Norm"/>
    <s v="Norm"/>
    <x v="0"/>
    <n v="5"/>
    <x v="1"/>
    <s v="1Story"/>
    <x v="1"/>
    <n v="69.182127006168557"/>
    <x v="1"/>
    <n v="7"/>
    <x v="1"/>
    <n v="1954"/>
    <n v="1"/>
    <m/>
    <n v="2000"/>
    <n v="0"/>
    <n v="833"/>
    <s v="no"/>
    <x v="0"/>
    <n v="833"/>
    <s v="no"/>
    <n v="0"/>
    <s v="no"/>
    <s v="1 Floor"/>
    <n v="0"/>
    <n v="833"/>
    <x v="0"/>
    <x v="1"/>
    <n v="0"/>
    <n v="0"/>
    <n v="1"/>
    <n v="0"/>
    <n v="1"/>
    <x v="1"/>
    <n v="4"/>
    <x v="1"/>
    <s v="Gd"/>
    <x v="0"/>
    <n v="1"/>
    <s v="Less"/>
    <n v="326"/>
    <x v="0"/>
    <x v="1"/>
    <n v="0"/>
    <n v="70.228091236494592"/>
    <x v="0"/>
    <n v="117000"/>
    <n v="1666"/>
    <s v="no"/>
  </r>
  <r>
    <x v="1115"/>
    <s v="Norm"/>
    <s v="Norm"/>
    <x v="0"/>
    <n v="8"/>
    <x v="0"/>
    <s v="1Story"/>
    <x v="1"/>
    <n v="69.182127006168557"/>
    <x v="1"/>
    <n v="5"/>
    <x v="0"/>
    <n v="2007"/>
    <n v="0"/>
    <m/>
    <n v="2007"/>
    <n v="0"/>
    <n v="1734"/>
    <s v="no"/>
    <x v="1"/>
    <n v="1734"/>
    <s v="no"/>
    <n v="0"/>
    <s v="no"/>
    <s v="1 Floor"/>
    <n v="0"/>
    <n v="1734"/>
    <x v="0"/>
    <x v="0"/>
    <n v="1"/>
    <n v="0"/>
    <n v="2"/>
    <n v="0"/>
    <n v="3"/>
    <x v="0"/>
    <n v="7"/>
    <x v="0"/>
    <s v="Ex"/>
    <x v="0"/>
    <n v="3"/>
    <s v="More"/>
    <n v="928"/>
    <x v="0"/>
    <x v="0"/>
    <n v="1"/>
    <n v="91.6955017301038"/>
    <x v="0"/>
    <n v="318000"/>
    <n v="3468"/>
    <s v="no"/>
  </r>
  <r>
    <x v="1116"/>
    <s v="Norm"/>
    <s v="Norm"/>
    <x v="0"/>
    <n v="8"/>
    <x v="0"/>
    <s v="SLvl"/>
    <x v="2"/>
    <n v="74.693515888638117"/>
    <x v="0"/>
    <n v="5"/>
    <x v="0"/>
    <n v="2002"/>
    <n v="0"/>
    <m/>
    <n v="2002"/>
    <n v="0"/>
    <n v="408"/>
    <s v="no"/>
    <x v="0"/>
    <n v="779"/>
    <s v="no"/>
    <n v="640"/>
    <s v="no"/>
    <s v="2 Floors"/>
    <n v="1"/>
    <n v="1419"/>
    <x v="0"/>
    <x v="1"/>
    <n v="1"/>
    <n v="0"/>
    <n v="2"/>
    <n v="1"/>
    <n v="4"/>
    <x v="0"/>
    <n v="7"/>
    <x v="0"/>
    <s v="Gd"/>
    <x v="0"/>
    <n v="2"/>
    <s v="More"/>
    <n v="527"/>
    <x v="0"/>
    <x v="0"/>
    <n v="1"/>
    <n v="100.76628352490421"/>
    <x v="0"/>
    <n v="184100"/>
    <n v="1827"/>
    <s v="no"/>
  </r>
  <r>
    <x v="1117"/>
    <s v="Feedr"/>
    <s v="Norm"/>
    <x v="0"/>
    <n v="5"/>
    <x v="1"/>
    <s v="1Story"/>
    <x v="1"/>
    <n v="69.182127006168557"/>
    <x v="1"/>
    <n v="7"/>
    <x v="1"/>
    <n v="1967"/>
    <n v="0"/>
    <m/>
    <n v="2003"/>
    <n v="0"/>
    <n v="894"/>
    <s v="no"/>
    <x v="0"/>
    <n v="894"/>
    <s v="no"/>
    <n v="0"/>
    <s v="no"/>
    <s v="1 Floor"/>
    <n v="0"/>
    <n v="894"/>
    <x v="0"/>
    <x v="1"/>
    <n v="1"/>
    <n v="0"/>
    <n v="1"/>
    <n v="0"/>
    <n v="2"/>
    <x v="1"/>
    <n v="5"/>
    <x v="1"/>
    <s v="Gd"/>
    <x v="0"/>
    <n v="2"/>
    <s v="More"/>
    <n v="450"/>
    <x v="0"/>
    <x v="1"/>
    <n v="0"/>
    <n v="72.706935123042499"/>
    <x v="0"/>
    <n v="130000"/>
    <n v="1788"/>
    <s v="no"/>
  </r>
  <r>
    <x v="1118"/>
    <s v="Norm"/>
    <s v="Norm"/>
    <x v="0"/>
    <n v="5"/>
    <x v="1"/>
    <s v="SLvl"/>
    <x v="2"/>
    <n v="74.693515888638117"/>
    <x v="0"/>
    <n v="6"/>
    <x v="1"/>
    <n v="1958"/>
    <n v="0"/>
    <m/>
    <n v="1987"/>
    <n v="0"/>
    <n v="533"/>
    <s v="no"/>
    <x v="0"/>
    <n v="1021"/>
    <s v="no"/>
    <n v="580"/>
    <s v="no"/>
    <s v="2 Floors"/>
    <n v="0"/>
    <n v="1601"/>
    <x v="0"/>
    <x v="0"/>
    <n v="0"/>
    <n v="1"/>
    <n v="1"/>
    <n v="0"/>
    <n v="2"/>
    <x v="1"/>
    <n v="6"/>
    <x v="0"/>
    <s v="TA"/>
    <x v="1"/>
    <n v="1"/>
    <s v="Less"/>
    <n v="300"/>
    <x v="0"/>
    <x v="1"/>
    <n v="0"/>
    <n v="65.604498594189309"/>
    <x v="1"/>
    <n v="140000"/>
    <n v="2134"/>
    <s v="no"/>
  </r>
  <r>
    <x v="1119"/>
    <s v="Norm"/>
    <s v="Norm"/>
    <x v="0"/>
    <n v="5"/>
    <x v="1"/>
    <s v="1Story"/>
    <x v="1"/>
    <n v="69.182127006168557"/>
    <x v="1"/>
    <n v="5"/>
    <x v="0"/>
    <n v="1959"/>
    <n v="0"/>
    <m/>
    <n v="1959"/>
    <n v="1"/>
    <n v="1040"/>
    <s v="no"/>
    <x v="0"/>
    <n v="1040"/>
    <s v="no"/>
    <n v="0"/>
    <s v="no"/>
    <s v="1 Floor"/>
    <n v="0"/>
    <n v="1040"/>
    <x v="0"/>
    <x v="1"/>
    <n v="0"/>
    <n v="0"/>
    <n v="1"/>
    <n v="0"/>
    <n v="1"/>
    <x v="1"/>
    <n v="6"/>
    <x v="0"/>
    <s v="TA"/>
    <x v="1"/>
    <n v="1"/>
    <s v="Less"/>
    <n v="286"/>
    <x v="0"/>
    <x v="1"/>
    <n v="0"/>
    <n v="64.27884615384616"/>
    <x v="1"/>
    <n v="133700"/>
    <n v="2080"/>
    <s v="no"/>
  </r>
  <r>
    <x v="1120"/>
    <s v="Norm"/>
    <s v="Norm"/>
    <x v="0"/>
    <n v="6"/>
    <x v="1"/>
    <s v="1Story"/>
    <x v="1"/>
    <n v="69.182127006168557"/>
    <x v="1"/>
    <n v="5"/>
    <x v="0"/>
    <n v="1920"/>
    <n v="1"/>
    <m/>
    <n v="1950"/>
    <n v="1"/>
    <n v="1012"/>
    <s v="no"/>
    <x v="0"/>
    <n v="1012"/>
    <s v="no"/>
    <n v="0"/>
    <s v="no"/>
    <s v="1 Floor"/>
    <n v="1"/>
    <n v="1012"/>
    <x v="0"/>
    <x v="1"/>
    <n v="0"/>
    <n v="0"/>
    <n v="1"/>
    <n v="0"/>
    <n v="1"/>
    <x v="1"/>
    <n v="6"/>
    <x v="0"/>
    <s v="TA"/>
    <x v="1"/>
    <n v="1"/>
    <s v="Less"/>
    <n v="308"/>
    <x v="0"/>
    <x v="1"/>
    <n v="1"/>
    <n v="58.498023715415023"/>
    <x v="1"/>
    <n v="118400"/>
    <n v="2024"/>
    <s v="no"/>
  </r>
  <r>
    <x v="1121"/>
    <s v="Norm"/>
    <s v="Norm"/>
    <x v="0"/>
    <n v="7"/>
    <x v="0"/>
    <s v="1Story"/>
    <x v="1"/>
    <n v="69.182127006168557"/>
    <x v="1"/>
    <n v="5"/>
    <x v="0"/>
    <n v="2005"/>
    <n v="0"/>
    <m/>
    <n v="2006"/>
    <n v="0"/>
    <n v="1552"/>
    <s v="no"/>
    <x v="1"/>
    <n v="1552"/>
    <s v="no"/>
    <n v="0"/>
    <s v="no"/>
    <s v="1 Floor"/>
    <n v="0"/>
    <n v="1552"/>
    <x v="0"/>
    <x v="0"/>
    <n v="0"/>
    <n v="0"/>
    <n v="2"/>
    <n v="0"/>
    <n v="2"/>
    <x v="1"/>
    <n v="7"/>
    <x v="0"/>
    <s v="Gd"/>
    <x v="0"/>
    <n v="3"/>
    <s v="More"/>
    <n v="782"/>
    <x v="0"/>
    <x v="0"/>
    <n v="0"/>
    <n v="68.588917525773198"/>
    <x v="1"/>
    <n v="212900"/>
    <n v="3104"/>
    <s v="no"/>
  </r>
  <r>
    <x v="1122"/>
    <s v="Norm"/>
    <s v="Norm"/>
    <x v="0"/>
    <n v="4"/>
    <x v="1"/>
    <s v="1Story"/>
    <x v="1"/>
    <n v="69.182127006168557"/>
    <x v="1"/>
    <n v="3"/>
    <x v="0"/>
    <n v="1956"/>
    <n v="0"/>
    <m/>
    <n v="1956"/>
    <n v="1"/>
    <n v="672"/>
    <s v="no"/>
    <x v="0"/>
    <n v="960"/>
    <s v="no"/>
    <n v="0"/>
    <s v="no"/>
    <s v="1 Floor"/>
    <n v="1"/>
    <n v="960"/>
    <x v="0"/>
    <x v="1"/>
    <n v="0"/>
    <n v="0"/>
    <n v="1"/>
    <n v="0"/>
    <n v="1"/>
    <x v="1"/>
    <n v="5"/>
    <x v="1"/>
    <s v="TA"/>
    <x v="1"/>
    <n v="1"/>
    <s v="Less"/>
    <n v="288"/>
    <x v="0"/>
    <x v="1"/>
    <n v="0"/>
    <n v="68.627450980392155"/>
    <x v="1"/>
    <n v="112000"/>
    <n v="1632"/>
    <s v="no"/>
  </r>
  <r>
    <x v="1123"/>
    <s v="Norm"/>
    <s v="Norm"/>
    <x v="0"/>
    <n v="5"/>
    <x v="1"/>
    <s v="1Story"/>
    <x v="1"/>
    <n v="69.182127006168557"/>
    <x v="1"/>
    <n v="9"/>
    <x v="1"/>
    <n v="1947"/>
    <n v="1"/>
    <m/>
    <n v="2008"/>
    <n v="0"/>
    <n v="698"/>
    <s v="no"/>
    <x v="0"/>
    <n v="698"/>
    <s v="no"/>
    <n v="0"/>
    <s v="no"/>
    <s v="1 Floor"/>
    <n v="0"/>
    <n v="698"/>
    <x v="0"/>
    <x v="1"/>
    <n v="0"/>
    <n v="1"/>
    <n v="1"/>
    <n v="0"/>
    <n v="2"/>
    <x v="1"/>
    <n v="4"/>
    <x v="1"/>
    <s v="TA"/>
    <x v="1"/>
    <n v="0"/>
    <s v="Less"/>
    <n v="0"/>
    <x v="0"/>
    <x v="1"/>
    <n v="0"/>
    <n v="84.527220630372497"/>
    <x v="0"/>
    <n v="118000"/>
    <n v="1396"/>
    <s v="no"/>
  </r>
  <r>
    <x v="1124"/>
    <s v="Norm"/>
    <s v="Norm"/>
    <x v="0"/>
    <n v="7"/>
    <x v="0"/>
    <s v="SLvl"/>
    <x v="2"/>
    <n v="74.693515888638117"/>
    <x v="0"/>
    <n v="5"/>
    <x v="0"/>
    <n v="1992"/>
    <n v="0"/>
    <m/>
    <n v="1992"/>
    <n v="0"/>
    <n v="384"/>
    <s v="no"/>
    <x v="0"/>
    <n v="812"/>
    <s v="no"/>
    <n v="670"/>
    <s v="no"/>
    <s v="2 Floors"/>
    <n v="1"/>
    <n v="1482"/>
    <x v="0"/>
    <x v="1"/>
    <n v="0"/>
    <n v="0"/>
    <n v="2"/>
    <n v="1"/>
    <n v="3"/>
    <x v="0"/>
    <n v="7"/>
    <x v="0"/>
    <s v="Gd"/>
    <x v="0"/>
    <n v="2"/>
    <s v="More"/>
    <n v="392"/>
    <x v="0"/>
    <x v="1"/>
    <n v="1"/>
    <n v="87.834941050375136"/>
    <x v="0"/>
    <n v="163900"/>
    <n v="1866"/>
    <s v="no"/>
  </r>
  <r>
    <x v="1125"/>
    <s v="Norm"/>
    <s v="Norm"/>
    <x v="0"/>
    <n v="4"/>
    <x v="1"/>
    <s v="1Story"/>
    <x v="1"/>
    <n v="69.182127006168557"/>
    <x v="1"/>
    <n v="5"/>
    <x v="0"/>
    <n v="1955"/>
    <n v="0"/>
    <m/>
    <n v="1955"/>
    <n v="1"/>
    <n v="1005"/>
    <s v="no"/>
    <x v="0"/>
    <n v="1005"/>
    <s v="no"/>
    <n v="0"/>
    <s v="no"/>
    <s v="1 Floor"/>
    <n v="1"/>
    <n v="1005"/>
    <x v="0"/>
    <x v="1"/>
    <n v="0"/>
    <n v="0"/>
    <n v="1"/>
    <n v="0"/>
    <n v="1"/>
    <x v="1"/>
    <n v="5"/>
    <x v="1"/>
    <s v="Fa"/>
    <x v="1"/>
    <n v="2"/>
    <s v="More"/>
    <n v="672"/>
    <x v="0"/>
    <x v="0"/>
    <n v="1"/>
    <n v="57.213930348258707"/>
    <x v="1"/>
    <n v="115000"/>
    <n v="2010"/>
    <s v="no"/>
  </r>
  <r>
    <x v="1126"/>
    <s v="Norm"/>
    <s v="Norm"/>
    <x v="3"/>
    <n v="7"/>
    <x v="0"/>
    <s v="1Story"/>
    <x v="1"/>
    <n v="69.182127006168557"/>
    <x v="1"/>
    <n v="5"/>
    <x v="0"/>
    <n v="2007"/>
    <n v="0"/>
    <m/>
    <n v="2007"/>
    <n v="0"/>
    <n v="1373"/>
    <s v="no"/>
    <x v="1"/>
    <n v="1555"/>
    <s v="no"/>
    <n v="0"/>
    <s v="no"/>
    <s v="1 Floor"/>
    <n v="1"/>
    <n v="1555"/>
    <x v="0"/>
    <x v="0"/>
    <n v="0"/>
    <n v="0"/>
    <n v="2"/>
    <n v="0"/>
    <n v="2"/>
    <x v="1"/>
    <n v="7"/>
    <x v="0"/>
    <s v="Gd"/>
    <x v="0"/>
    <n v="3"/>
    <s v="More"/>
    <n v="660"/>
    <x v="0"/>
    <x v="0"/>
    <n v="1"/>
    <n v="59.42622950819672"/>
    <x v="1"/>
    <n v="174000"/>
    <n v="2928"/>
    <s v="no"/>
  </r>
  <r>
    <x v="1127"/>
    <s v="Norm"/>
    <s v="Norm"/>
    <x v="0"/>
    <n v="7"/>
    <x v="0"/>
    <s v="1Story"/>
    <x v="1"/>
    <n v="69.182127006168557"/>
    <x v="1"/>
    <n v="5"/>
    <x v="0"/>
    <n v="2004"/>
    <n v="0"/>
    <m/>
    <n v="2004"/>
    <n v="0"/>
    <n v="1530"/>
    <s v="no"/>
    <x v="1"/>
    <n v="1530"/>
    <s v="no"/>
    <n v="0"/>
    <s v="no"/>
    <s v="1 Floor"/>
    <n v="0"/>
    <n v="1530"/>
    <x v="0"/>
    <x v="0"/>
    <n v="1"/>
    <n v="0"/>
    <n v="2"/>
    <n v="0"/>
    <n v="3"/>
    <x v="0"/>
    <n v="7"/>
    <x v="0"/>
    <s v="Gd"/>
    <x v="0"/>
    <n v="3"/>
    <s v="More"/>
    <n v="630"/>
    <x v="0"/>
    <x v="0"/>
    <n v="1"/>
    <n v="84.640522875816998"/>
    <x v="0"/>
    <n v="259000"/>
    <n v="3060"/>
    <s v="no"/>
  </r>
  <r>
    <x v="1128"/>
    <s v="Norm"/>
    <s v="Norm"/>
    <x v="0"/>
    <n v="7"/>
    <x v="0"/>
    <s v="2Story"/>
    <x v="0"/>
    <n v="75.988545402704759"/>
    <x v="0"/>
    <n v="5"/>
    <x v="0"/>
    <n v="2004"/>
    <n v="0"/>
    <m/>
    <n v="2005"/>
    <n v="0"/>
    <n v="847"/>
    <s v="no"/>
    <x v="0"/>
    <n v="847"/>
    <s v="no"/>
    <n v="1112"/>
    <s v="no"/>
    <s v="2 Floors"/>
    <n v="1"/>
    <n v="1959"/>
    <x v="0"/>
    <x v="0"/>
    <n v="0"/>
    <n v="0"/>
    <n v="2"/>
    <n v="1"/>
    <n v="3"/>
    <x v="0"/>
    <n v="8"/>
    <x v="0"/>
    <s v="Gd"/>
    <x v="0"/>
    <n v="2"/>
    <s v="More"/>
    <n v="434"/>
    <x v="0"/>
    <x v="1"/>
    <n v="1"/>
    <n v="76.621525302922308"/>
    <x v="0"/>
    <n v="215000"/>
    <n v="2806"/>
    <s v="no"/>
  </r>
  <r>
    <x v="1129"/>
    <s v="Norm"/>
    <s v="Norm"/>
    <x v="2"/>
    <n v="5"/>
    <x v="1"/>
    <s v="SFoyer"/>
    <x v="2"/>
    <n v="77.818957638420983"/>
    <x v="0"/>
    <n v="5"/>
    <x v="0"/>
    <n v="1980"/>
    <n v="0"/>
    <m/>
    <n v="1980"/>
    <n v="0"/>
    <n v="936"/>
    <s v="no"/>
    <x v="0"/>
    <n v="936"/>
    <s v="no"/>
    <n v="0"/>
    <s v="no"/>
    <s v="1 Floor"/>
    <n v="1"/>
    <n v="936"/>
    <x v="0"/>
    <x v="1"/>
    <n v="1"/>
    <n v="0"/>
    <n v="1"/>
    <n v="0"/>
    <n v="2"/>
    <x v="1"/>
    <n v="4"/>
    <x v="1"/>
    <s v="TA"/>
    <x v="1"/>
    <n v="2"/>
    <s v="More"/>
    <n v="672"/>
    <x v="0"/>
    <x v="0"/>
    <n v="0"/>
    <n v="74.786324786324784"/>
    <x v="0"/>
    <n v="140000"/>
    <n v="1872"/>
    <s v="no"/>
  </r>
  <r>
    <x v="1130"/>
    <s v="Norm"/>
    <s v="Norm"/>
    <x v="0"/>
    <n v="4"/>
    <x v="1"/>
    <s v="1.5Fin"/>
    <x v="1"/>
    <n v="59.315963337771507"/>
    <x v="1"/>
    <n v="3"/>
    <x v="0"/>
    <n v="1928"/>
    <n v="1"/>
    <m/>
    <n v="1950"/>
    <n v="1"/>
    <n v="1122"/>
    <s v="no"/>
    <x v="1"/>
    <n v="1328"/>
    <s v="no"/>
    <n v="653"/>
    <s v="no"/>
    <s v="2 Floors"/>
    <n v="0"/>
    <n v="1981"/>
    <x v="0"/>
    <x v="0"/>
    <n v="1"/>
    <n v="0"/>
    <n v="2"/>
    <n v="0"/>
    <n v="3"/>
    <x v="0"/>
    <n v="7"/>
    <x v="0"/>
    <s v="Gd"/>
    <x v="0"/>
    <n v="2"/>
    <s v="More"/>
    <n v="576"/>
    <x v="0"/>
    <x v="0"/>
    <n v="2"/>
    <n v="43.506284241057038"/>
    <x v="1"/>
    <n v="135000"/>
    <n v="3103"/>
    <s v="no"/>
  </r>
  <r>
    <x v="1131"/>
    <s v="Norm"/>
    <s v="Norm"/>
    <x v="0"/>
    <n v="5"/>
    <x v="1"/>
    <s v="1Story"/>
    <x v="1"/>
    <n v="69.182127006168557"/>
    <x v="1"/>
    <n v="5"/>
    <x v="0"/>
    <n v="1991"/>
    <n v="0"/>
    <m/>
    <n v="1992"/>
    <n v="0"/>
    <n v="974"/>
    <s v="no"/>
    <x v="0"/>
    <n v="974"/>
    <s v="no"/>
    <n v="0"/>
    <s v="no"/>
    <s v="1 Floor"/>
    <n v="0"/>
    <n v="974"/>
    <x v="0"/>
    <x v="1"/>
    <n v="0"/>
    <n v="0"/>
    <n v="1"/>
    <n v="0"/>
    <n v="1"/>
    <x v="1"/>
    <n v="5"/>
    <x v="1"/>
    <s v="TA"/>
    <x v="1"/>
    <n v="0"/>
    <s v="Less"/>
    <n v="0"/>
    <x v="0"/>
    <x v="1"/>
    <n v="0"/>
    <n v="47.997946611909654"/>
    <x v="1"/>
    <n v="93500"/>
    <n v="1948"/>
    <s v="no"/>
  </r>
  <r>
    <x v="1132"/>
    <s v="Norm"/>
    <s v="Norm"/>
    <x v="0"/>
    <n v="6"/>
    <x v="1"/>
    <s v="2Story"/>
    <x v="0"/>
    <n v="75.988545402704759"/>
    <x v="0"/>
    <n v="4"/>
    <x v="0"/>
    <n v="1880"/>
    <n v="1"/>
    <m/>
    <n v="1950"/>
    <n v="1"/>
    <n v="1008"/>
    <s v="no"/>
    <x v="0"/>
    <n v="1178"/>
    <s v="no"/>
    <n v="1032"/>
    <s v="no"/>
    <s v="2 Floors"/>
    <n v="0"/>
    <n v="2210"/>
    <x v="0"/>
    <x v="0"/>
    <n v="0"/>
    <n v="0"/>
    <n v="2"/>
    <n v="0"/>
    <n v="2"/>
    <x v="1"/>
    <n v="8"/>
    <x v="0"/>
    <s v="Fa"/>
    <x v="1"/>
    <n v="1"/>
    <s v="Less"/>
    <n v="205"/>
    <x v="0"/>
    <x v="1"/>
    <n v="0"/>
    <n v="36.513362336855188"/>
    <x v="1"/>
    <n v="117500"/>
    <n v="3218"/>
    <s v="no"/>
  </r>
  <r>
    <x v="1133"/>
    <s v="Norm"/>
    <s v="Norm"/>
    <x v="0"/>
    <n v="8"/>
    <x v="0"/>
    <s v="2Story"/>
    <x v="0"/>
    <n v="75.988545402704759"/>
    <x v="0"/>
    <n v="5"/>
    <x v="0"/>
    <n v="1995"/>
    <n v="0"/>
    <m/>
    <n v="1995"/>
    <n v="0"/>
    <n v="1128"/>
    <s v="no"/>
    <x v="1"/>
    <n v="1142"/>
    <s v="no"/>
    <n v="878"/>
    <s v="no"/>
    <s v="2 Floors"/>
    <n v="1"/>
    <n v="2020"/>
    <x v="0"/>
    <x v="0"/>
    <n v="0"/>
    <n v="0"/>
    <n v="2"/>
    <n v="1"/>
    <n v="3"/>
    <x v="0"/>
    <n v="8"/>
    <x v="0"/>
    <s v="Gd"/>
    <x v="0"/>
    <n v="2"/>
    <s v="More"/>
    <n v="466"/>
    <x v="0"/>
    <x v="1"/>
    <n v="1"/>
    <n v="76.080050825921219"/>
    <x v="0"/>
    <n v="239500"/>
    <n v="3148"/>
    <s v="no"/>
  </r>
  <r>
    <x v="1134"/>
    <s v="Norm"/>
    <s v="Norm"/>
    <x v="0"/>
    <n v="6"/>
    <x v="1"/>
    <s v="2Story"/>
    <x v="0"/>
    <n v="75.988545402704759"/>
    <x v="0"/>
    <n v="5"/>
    <x v="0"/>
    <n v="1997"/>
    <n v="0"/>
    <m/>
    <n v="1997"/>
    <n v="0"/>
    <n v="916"/>
    <s v="no"/>
    <x v="0"/>
    <n v="916"/>
    <s v="no"/>
    <n v="684"/>
    <s v="no"/>
    <s v="2 Floors"/>
    <n v="1"/>
    <n v="1600"/>
    <x v="0"/>
    <x v="0"/>
    <n v="0"/>
    <n v="0"/>
    <n v="2"/>
    <n v="1"/>
    <n v="3"/>
    <x v="0"/>
    <n v="7"/>
    <x v="0"/>
    <s v="TA"/>
    <x v="1"/>
    <n v="2"/>
    <s v="More"/>
    <n v="460"/>
    <x v="0"/>
    <x v="1"/>
    <n v="1"/>
    <n v="67.170111287758345"/>
    <x v="1"/>
    <n v="169000"/>
    <n v="2516"/>
    <s v="no"/>
  </r>
  <r>
    <x v="1135"/>
    <s v="Norm"/>
    <s v="Norm"/>
    <x v="0"/>
    <n v="6"/>
    <x v="1"/>
    <s v="1Story"/>
    <x v="1"/>
    <n v="69.182127006168557"/>
    <x v="1"/>
    <n v="5"/>
    <x v="0"/>
    <n v="1926"/>
    <n v="1"/>
    <m/>
    <n v="1950"/>
    <n v="1"/>
    <n v="960"/>
    <s v="no"/>
    <x v="0"/>
    <n v="986"/>
    <s v="no"/>
    <n v="0"/>
    <s v="no"/>
    <s v="1 Floor"/>
    <n v="0"/>
    <n v="986"/>
    <x v="0"/>
    <x v="1"/>
    <n v="0"/>
    <n v="0"/>
    <n v="1"/>
    <n v="0"/>
    <n v="1"/>
    <x v="1"/>
    <n v="5"/>
    <x v="1"/>
    <s v="TA"/>
    <x v="1"/>
    <n v="1"/>
    <s v="Less"/>
    <n v="180"/>
    <x v="0"/>
    <x v="1"/>
    <n v="1"/>
    <n v="52.415210688591984"/>
    <x v="1"/>
    <n v="102000"/>
    <n v="1946"/>
    <s v="no"/>
  </r>
  <r>
    <x v="1136"/>
    <s v="Norm"/>
    <s v="Norm"/>
    <x v="0"/>
    <n v="6"/>
    <x v="1"/>
    <s v="1.5Fin"/>
    <x v="1"/>
    <n v="59.315963337771507"/>
    <x v="1"/>
    <n v="5"/>
    <x v="0"/>
    <n v="1950"/>
    <n v="1"/>
    <m/>
    <n v="1950"/>
    <n v="1"/>
    <n v="1032"/>
    <s v="no"/>
    <x v="0"/>
    <n v="1032"/>
    <s v="no"/>
    <n v="220"/>
    <s v="no"/>
    <s v="2 Floors"/>
    <n v="1"/>
    <n v="1252"/>
    <x v="0"/>
    <x v="1"/>
    <n v="0"/>
    <n v="0"/>
    <n v="1"/>
    <n v="0"/>
    <n v="1"/>
    <x v="1"/>
    <n v="6"/>
    <x v="0"/>
    <s v="TA"/>
    <x v="1"/>
    <n v="1"/>
    <s v="Less"/>
    <n v="288"/>
    <x v="0"/>
    <x v="1"/>
    <n v="0"/>
    <n v="52.101576182136604"/>
    <x v="1"/>
    <n v="119000"/>
    <n v="2284"/>
    <s v="no"/>
  </r>
  <r>
    <x v="1137"/>
    <s v="Feedr"/>
    <s v="Norm"/>
    <x v="0"/>
    <n v="5"/>
    <x v="1"/>
    <s v="1.5Fin"/>
    <x v="1"/>
    <n v="59.315963337771507"/>
    <x v="1"/>
    <n v="8"/>
    <x v="1"/>
    <n v="1875"/>
    <n v="1"/>
    <m/>
    <n v="1996"/>
    <n v="0"/>
    <n v="780"/>
    <s v="no"/>
    <x v="0"/>
    <n v="780"/>
    <s v="no"/>
    <n v="240"/>
    <s v="no"/>
    <s v="2 Floors"/>
    <n v="1"/>
    <n v="1020"/>
    <x v="0"/>
    <x v="1"/>
    <n v="0"/>
    <n v="0"/>
    <n v="1"/>
    <n v="0"/>
    <n v="1"/>
    <x v="1"/>
    <n v="6"/>
    <x v="0"/>
    <s v="TA"/>
    <x v="1"/>
    <n v="0"/>
    <s v="Less"/>
    <n v="0"/>
    <x v="0"/>
    <x v="1"/>
    <n v="0"/>
    <n v="52.222222222222221"/>
    <x v="1"/>
    <n v="94000"/>
    <n v="1800"/>
    <s v="no"/>
  </r>
  <r>
    <x v="1138"/>
    <s v="Norm"/>
    <s v="Norm"/>
    <x v="0"/>
    <n v="6"/>
    <x v="1"/>
    <s v="1Story"/>
    <x v="1"/>
    <n v="69.182127006168557"/>
    <x v="1"/>
    <n v="5"/>
    <x v="0"/>
    <n v="1977"/>
    <n v="0"/>
    <m/>
    <n v="1977"/>
    <n v="0"/>
    <n v="1567"/>
    <s v="no"/>
    <x v="1"/>
    <n v="1567"/>
    <s v="no"/>
    <n v="0"/>
    <s v="no"/>
    <s v="1 Floor"/>
    <n v="0"/>
    <n v="1567"/>
    <x v="0"/>
    <x v="0"/>
    <n v="1"/>
    <n v="0"/>
    <n v="2"/>
    <n v="0"/>
    <n v="3"/>
    <x v="0"/>
    <n v="5"/>
    <x v="1"/>
    <s v="Gd"/>
    <x v="0"/>
    <n v="2"/>
    <s v="More"/>
    <n v="714"/>
    <x v="0"/>
    <x v="0"/>
    <n v="2"/>
    <n v="62.53988513082323"/>
    <x v="1"/>
    <n v="196000"/>
    <n v="3134"/>
    <s v="no"/>
  </r>
  <r>
    <x v="1139"/>
    <s v="Norm"/>
    <s v="Norm"/>
    <x v="0"/>
    <n v="5"/>
    <x v="1"/>
    <s v="1Story"/>
    <x v="1"/>
    <n v="69.182127006168557"/>
    <x v="1"/>
    <n v="5"/>
    <x v="0"/>
    <n v="1920"/>
    <n v="1"/>
    <m/>
    <n v="1950"/>
    <n v="1"/>
    <n v="915"/>
    <s v="no"/>
    <x v="0"/>
    <n v="1167"/>
    <s v="no"/>
    <n v="0"/>
    <s v="no"/>
    <s v="1 Floor"/>
    <n v="1"/>
    <n v="1167"/>
    <x v="0"/>
    <x v="1"/>
    <n v="0"/>
    <n v="0"/>
    <n v="1"/>
    <n v="0"/>
    <n v="1"/>
    <x v="1"/>
    <n v="6"/>
    <x v="0"/>
    <s v="TA"/>
    <x v="1"/>
    <n v="2"/>
    <s v="More"/>
    <n v="495"/>
    <x v="0"/>
    <x v="0"/>
    <n v="1"/>
    <n v="69.164265129683002"/>
    <x v="1"/>
    <n v="144000"/>
    <n v="2082"/>
    <s v="no"/>
  </r>
  <r>
    <x v="1140"/>
    <s v="Norm"/>
    <s v="Norm"/>
    <x v="0"/>
    <n v="5"/>
    <x v="1"/>
    <s v="1Story"/>
    <x v="1"/>
    <n v="69.182127006168557"/>
    <x v="1"/>
    <n v="7"/>
    <x v="1"/>
    <n v="1951"/>
    <n v="1"/>
    <m/>
    <n v="1951"/>
    <n v="1"/>
    <n v="952"/>
    <s v="no"/>
    <x v="0"/>
    <n v="952"/>
    <s v="no"/>
    <n v="0"/>
    <s v="no"/>
    <s v="1 Floor"/>
    <n v="1"/>
    <n v="952"/>
    <x v="0"/>
    <x v="1"/>
    <n v="1"/>
    <n v="0"/>
    <n v="1"/>
    <n v="0"/>
    <n v="2"/>
    <x v="1"/>
    <n v="4"/>
    <x v="1"/>
    <s v="TA"/>
    <x v="1"/>
    <n v="2"/>
    <s v="More"/>
    <n v="840"/>
    <x v="0"/>
    <x v="0"/>
    <n v="0"/>
    <n v="73.004201680672267"/>
    <x v="0"/>
    <n v="139000"/>
    <n v="1904"/>
    <s v="no"/>
  </r>
  <r>
    <x v="1141"/>
    <s v="PosN"/>
    <s v="Norm"/>
    <x v="0"/>
    <n v="5"/>
    <x v="1"/>
    <s v="2Story"/>
    <x v="0"/>
    <n v="75.988545402704759"/>
    <x v="0"/>
    <n v="7"/>
    <x v="1"/>
    <n v="1976"/>
    <n v="0"/>
    <m/>
    <n v="1976"/>
    <n v="0"/>
    <n v="780"/>
    <s v="no"/>
    <x v="0"/>
    <n v="1088"/>
    <s v="no"/>
    <n v="780"/>
    <s v="no"/>
    <s v="2 Floors"/>
    <n v="1"/>
    <n v="1868"/>
    <x v="0"/>
    <x v="0"/>
    <n v="1"/>
    <n v="0"/>
    <n v="2"/>
    <n v="1"/>
    <n v="4"/>
    <x v="0"/>
    <n v="9"/>
    <x v="0"/>
    <s v="Gd"/>
    <x v="0"/>
    <n v="2"/>
    <s v="More"/>
    <n v="484"/>
    <x v="0"/>
    <x v="0"/>
    <n v="1"/>
    <n v="74.584592145015108"/>
    <x v="0"/>
    <n v="197500"/>
    <n v="2648"/>
    <s v="no"/>
  </r>
  <r>
    <x v="1142"/>
    <s v="Norm"/>
    <s v="Norm"/>
    <x v="0"/>
    <n v="8"/>
    <x v="0"/>
    <s v="2Story"/>
    <x v="0"/>
    <n v="75.988545402704759"/>
    <x v="0"/>
    <n v="5"/>
    <x v="0"/>
    <n v="2006"/>
    <n v="0"/>
    <m/>
    <n v="2007"/>
    <n v="0"/>
    <n v="1466"/>
    <s v="no"/>
    <x v="1"/>
    <n v="1466"/>
    <s v="no"/>
    <n v="1362"/>
    <s v="no"/>
    <s v="2 Floors"/>
    <n v="0"/>
    <n v="2828"/>
    <x v="1"/>
    <x v="0"/>
    <n v="1"/>
    <n v="0"/>
    <n v="3"/>
    <n v="0"/>
    <n v="4"/>
    <x v="0"/>
    <n v="11"/>
    <x v="0"/>
    <s v="Gd"/>
    <x v="0"/>
    <n v="3"/>
    <s v="More"/>
    <n v="1052"/>
    <x v="1"/>
    <x v="0"/>
    <n v="1"/>
    <n v="98.945039590125759"/>
    <x v="0"/>
    <n v="424870"/>
    <n v="4294"/>
    <s v="no"/>
  </r>
  <r>
    <x v="1143"/>
    <s v="Norm"/>
    <s v="Norm"/>
    <x v="0"/>
    <n v="5"/>
    <x v="1"/>
    <s v="1Story"/>
    <x v="1"/>
    <n v="69.182127006168557"/>
    <x v="1"/>
    <n v="3"/>
    <x v="0"/>
    <n v="1959"/>
    <n v="0"/>
    <m/>
    <n v="1959"/>
    <n v="1"/>
    <n v="1006"/>
    <s v="no"/>
    <x v="0"/>
    <n v="1006"/>
    <s v="no"/>
    <n v="0"/>
    <s v="no"/>
    <s v="1 Floor"/>
    <n v="0"/>
    <n v="1006"/>
    <x v="0"/>
    <x v="1"/>
    <n v="0"/>
    <n v="0"/>
    <n v="1"/>
    <n v="0"/>
    <n v="1"/>
    <x v="1"/>
    <n v="5"/>
    <x v="1"/>
    <s v="TA"/>
    <x v="1"/>
    <n v="0"/>
    <s v="Less"/>
    <n v="0"/>
    <x v="0"/>
    <x v="1"/>
    <n v="0"/>
    <n v="39.761431411530815"/>
    <x v="1"/>
    <n v="80000"/>
    <n v="2012"/>
    <s v="no"/>
  </r>
  <r>
    <x v="1144"/>
    <s v="Norm"/>
    <s v="Norm"/>
    <x v="1"/>
    <n v="4"/>
    <x v="1"/>
    <s v="1.5Fin"/>
    <x v="1"/>
    <n v="59.315963337771507"/>
    <x v="1"/>
    <n v="4"/>
    <x v="0"/>
    <n v="1941"/>
    <n v="1"/>
    <m/>
    <n v="1950"/>
    <n v="1"/>
    <n v="672"/>
    <s v="no"/>
    <x v="0"/>
    <n v="672"/>
    <s v="no"/>
    <n v="252"/>
    <s v="no"/>
    <s v="2 Floors"/>
    <n v="0"/>
    <n v="924"/>
    <x v="0"/>
    <x v="1"/>
    <n v="1"/>
    <n v="0"/>
    <n v="1"/>
    <n v="0"/>
    <n v="2"/>
    <x v="1"/>
    <n v="5"/>
    <x v="1"/>
    <s v="Fa"/>
    <x v="1"/>
    <n v="1"/>
    <s v="Less"/>
    <n v="280"/>
    <x v="0"/>
    <x v="1"/>
    <n v="0"/>
    <n v="50.125313283208023"/>
    <x v="1"/>
    <n v="80000"/>
    <n v="1596"/>
    <s v="no"/>
  </r>
  <r>
    <x v="1145"/>
    <s v="Norm"/>
    <s v="Norm"/>
    <x v="0"/>
    <n v="5"/>
    <x v="1"/>
    <s v="1.5Fin"/>
    <x v="1"/>
    <n v="59.315963337771507"/>
    <x v="1"/>
    <n v="6"/>
    <x v="1"/>
    <n v="1928"/>
    <n v="1"/>
    <m/>
    <n v="1950"/>
    <n v="1"/>
    <n v="1042"/>
    <s v="no"/>
    <x v="0"/>
    <n v="1042"/>
    <s v="no"/>
    <n v="534"/>
    <s v="no"/>
    <s v="2 Floors"/>
    <n v="0"/>
    <n v="1576"/>
    <x v="0"/>
    <x v="0"/>
    <n v="0"/>
    <n v="0"/>
    <n v="1"/>
    <n v="0"/>
    <n v="1"/>
    <x v="1"/>
    <n v="8"/>
    <x v="0"/>
    <s v="TA"/>
    <x v="1"/>
    <n v="1"/>
    <s v="Less"/>
    <n v="225"/>
    <x v="0"/>
    <x v="1"/>
    <n v="1"/>
    <n v="56.913674560733384"/>
    <x v="1"/>
    <n v="149000"/>
    <n v="2618"/>
    <s v="no"/>
  </r>
  <r>
    <x v="1146"/>
    <s v="Norm"/>
    <s v="Norm"/>
    <x v="0"/>
    <n v="6"/>
    <x v="1"/>
    <s v="1Story"/>
    <x v="1"/>
    <n v="69.182127006168557"/>
    <x v="1"/>
    <n v="5"/>
    <x v="0"/>
    <n v="1985"/>
    <n v="0"/>
    <m/>
    <n v="1985"/>
    <n v="0"/>
    <n v="1298"/>
    <s v="no"/>
    <x v="1"/>
    <n v="1298"/>
    <s v="no"/>
    <n v="0"/>
    <s v="no"/>
    <s v="1 Floor"/>
    <n v="1"/>
    <n v="1298"/>
    <x v="0"/>
    <x v="1"/>
    <n v="1"/>
    <n v="0"/>
    <n v="2"/>
    <n v="0"/>
    <n v="3"/>
    <x v="0"/>
    <n v="5"/>
    <x v="1"/>
    <s v="Gd"/>
    <x v="0"/>
    <n v="2"/>
    <s v="More"/>
    <n v="403"/>
    <x v="0"/>
    <x v="1"/>
    <n v="1"/>
    <n v="69.337442218798145"/>
    <x v="1"/>
    <n v="180000"/>
    <n v="2596"/>
    <s v="no"/>
  </r>
  <r>
    <x v="1147"/>
    <s v="Norm"/>
    <s v="Norm"/>
    <x v="0"/>
    <n v="7"/>
    <x v="0"/>
    <s v="2Story"/>
    <x v="0"/>
    <n v="75.988545402704759"/>
    <x v="0"/>
    <n v="7"/>
    <x v="1"/>
    <n v="1941"/>
    <n v="1"/>
    <m/>
    <n v="1950"/>
    <n v="1"/>
    <n v="704"/>
    <s v="no"/>
    <x v="0"/>
    <n v="860"/>
    <s v="no"/>
    <n v="704"/>
    <s v="no"/>
    <s v="2 Floors"/>
    <n v="0"/>
    <n v="1564"/>
    <x v="0"/>
    <x v="0"/>
    <n v="0"/>
    <n v="0"/>
    <n v="1"/>
    <n v="1"/>
    <n v="2"/>
    <x v="1"/>
    <n v="7"/>
    <x v="0"/>
    <s v="Fa"/>
    <x v="1"/>
    <n v="1"/>
    <s v="Less"/>
    <n v="234"/>
    <x v="0"/>
    <x v="1"/>
    <n v="1"/>
    <n v="76.940035273368608"/>
    <x v="0"/>
    <n v="174500"/>
    <n v="2268"/>
    <s v="no"/>
  </r>
  <r>
    <x v="1148"/>
    <s v="Norm"/>
    <s v="Norm"/>
    <x v="0"/>
    <n v="7"/>
    <x v="0"/>
    <s v="1.5Fin"/>
    <x v="1"/>
    <n v="59.315963337771507"/>
    <x v="1"/>
    <n v="7"/>
    <x v="1"/>
    <n v="1926"/>
    <n v="1"/>
    <m/>
    <n v="1950"/>
    <n v="1"/>
    <n v="572"/>
    <s v="no"/>
    <x v="0"/>
    <n v="572"/>
    <s v="no"/>
    <n v="539"/>
    <s v="no"/>
    <s v="2 Floors"/>
    <n v="0"/>
    <n v="1111"/>
    <x v="0"/>
    <x v="1"/>
    <n v="0"/>
    <n v="0"/>
    <n v="1"/>
    <n v="0"/>
    <n v="1"/>
    <x v="1"/>
    <n v="5"/>
    <x v="1"/>
    <s v="TA"/>
    <x v="1"/>
    <n v="1"/>
    <s v="Less"/>
    <n v="288"/>
    <x v="0"/>
    <x v="1"/>
    <n v="1"/>
    <n v="69.459298871063581"/>
    <x v="1"/>
    <n v="116900"/>
    <n v="1683"/>
    <s v="no"/>
  </r>
  <r>
    <x v="1149"/>
    <s v="Artery"/>
    <s v="Norm"/>
    <x v="0"/>
    <n v="7"/>
    <x v="0"/>
    <s v="2Story"/>
    <x v="0"/>
    <n v="75.988545402704759"/>
    <x v="0"/>
    <n v="9"/>
    <x v="1"/>
    <n v="1920"/>
    <n v="1"/>
    <m/>
    <n v="1988"/>
    <n v="0"/>
    <n v="650"/>
    <s v="no"/>
    <x v="0"/>
    <n v="832"/>
    <s v="no"/>
    <n v="650"/>
    <s v="no"/>
    <s v="2 Floors"/>
    <n v="0"/>
    <n v="1482"/>
    <x v="0"/>
    <x v="1"/>
    <n v="0"/>
    <n v="1"/>
    <n v="1"/>
    <n v="0"/>
    <n v="2"/>
    <x v="1"/>
    <n v="7"/>
    <x v="0"/>
    <s v="TA"/>
    <x v="1"/>
    <n v="2"/>
    <s v="More"/>
    <n v="324"/>
    <x v="0"/>
    <x v="1"/>
    <n v="0"/>
    <n v="67.073170731707322"/>
    <x v="1"/>
    <n v="143000"/>
    <n v="2132"/>
    <s v="no"/>
  </r>
  <r>
    <x v="1150"/>
    <s v="Norm"/>
    <s v="Norm"/>
    <x v="0"/>
    <n v="6"/>
    <x v="1"/>
    <s v="1Story"/>
    <x v="1"/>
    <n v="69.182127006168557"/>
    <x v="1"/>
    <n v="5"/>
    <x v="0"/>
    <n v="1950"/>
    <n v="1"/>
    <m/>
    <n v="1950"/>
    <n v="1"/>
    <n v="932"/>
    <s v="no"/>
    <x v="0"/>
    <n v="932"/>
    <s v="no"/>
    <n v="0"/>
    <s v="no"/>
    <s v="1 Floor"/>
    <n v="0"/>
    <n v="932"/>
    <x v="0"/>
    <x v="1"/>
    <n v="0"/>
    <n v="0"/>
    <n v="1"/>
    <n v="0"/>
    <n v="1"/>
    <x v="1"/>
    <n v="4"/>
    <x v="1"/>
    <s v="Gd"/>
    <x v="0"/>
    <n v="1"/>
    <s v="Less"/>
    <n v="306"/>
    <x v="0"/>
    <x v="1"/>
    <n v="1"/>
    <n v="66.523605150214593"/>
    <x v="1"/>
    <n v="124000"/>
    <n v="1864"/>
    <s v="no"/>
  </r>
  <r>
    <x v="1151"/>
    <s v="Norm"/>
    <s v="Norm"/>
    <x v="0"/>
    <n v="5"/>
    <x v="1"/>
    <s v="1Story"/>
    <x v="1"/>
    <n v="69.182127006168557"/>
    <x v="1"/>
    <n v="4"/>
    <x v="0"/>
    <n v="1959"/>
    <n v="0"/>
    <m/>
    <n v="1959"/>
    <n v="1"/>
    <n v="1466"/>
    <s v="no"/>
    <x v="1"/>
    <n v="1466"/>
    <s v="no"/>
    <n v="0"/>
    <s v="no"/>
    <s v="1 Floor"/>
    <n v="1"/>
    <n v="1466"/>
    <x v="0"/>
    <x v="1"/>
    <n v="0"/>
    <n v="0"/>
    <n v="1"/>
    <n v="1"/>
    <n v="2"/>
    <x v="1"/>
    <n v="6"/>
    <x v="0"/>
    <s v="Fa"/>
    <x v="1"/>
    <n v="2"/>
    <s v="More"/>
    <n v="528"/>
    <x v="0"/>
    <x v="0"/>
    <n v="2"/>
    <n v="51.125511596180083"/>
    <x v="1"/>
    <n v="149900"/>
    <n v="2932"/>
    <s v="no"/>
  </r>
  <r>
    <x v="1152"/>
    <s v="Norm"/>
    <s v="Norm"/>
    <x v="0"/>
    <n v="6"/>
    <x v="1"/>
    <s v="1Story"/>
    <x v="1"/>
    <n v="69.182127006168557"/>
    <x v="1"/>
    <n v="7"/>
    <x v="1"/>
    <n v="1956"/>
    <n v="0"/>
    <m/>
    <n v="2004"/>
    <n v="0"/>
    <n v="1073"/>
    <s v="no"/>
    <x v="1"/>
    <n v="1811"/>
    <s v="no"/>
    <n v="0"/>
    <s v="no"/>
    <s v="1 Floor"/>
    <n v="1"/>
    <n v="1811"/>
    <x v="0"/>
    <x v="0"/>
    <n v="0"/>
    <n v="0"/>
    <n v="1"/>
    <n v="0"/>
    <n v="1"/>
    <x v="1"/>
    <n v="6"/>
    <x v="0"/>
    <s v="Ex"/>
    <x v="0"/>
    <n v="2"/>
    <s v="More"/>
    <n v="470"/>
    <x v="0"/>
    <x v="1"/>
    <n v="1"/>
    <n v="79.750346740638008"/>
    <x v="0"/>
    <n v="230000"/>
    <n v="2884"/>
    <s v="no"/>
  </r>
  <r>
    <x v="1153"/>
    <s v="Norm"/>
    <s v="Norm"/>
    <x v="0"/>
    <n v="6"/>
    <x v="1"/>
    <s v="1Story"/>
    <x v="1"/>
    <n v="69.182127006168557"/>
    <x v="1"/>
    <n v="8"/>
    <x v="1"/>
    <n v="1930"/>
    <n v="1"/>
    <m/>
    <n v="2007"/>
    <n v="0"/>
    <n v="816"/>
    <s v="no"/>
    <x v="0"/>
    <n v="816"/>
    <s v="no"/>
    <n v="0"/>
    <s v="no"/>
    <s v="1 Floor"/>
    <n v="0"/>
    <n v="816"/>
    <x v="0"/>
    <x v="1"/>
    <n v="0"/>
    <n v="0"/>
    <n v="1"/>
    <n v="0"/>
    <n v="1"/>
    <x v="1"/>
    <n v="5"/>
    <x v="1"/>
    <s v="TA"/>
    <x v="1"/>
    <n v="1"/>
    <s v="Less"/>
    <n v="432"/>
    <x v="0"/>
    <x v="1"/>
    <n v="0"/>
    <n v="73.835784313725483"/>
    <x v="0"/>
    <n v="120500"/>
    <n v="1632"/>
    <s v="no"/>
  </r>
  <r>
    <x v="1154"/>
    <s v="Norm"/>
    <s v="Norm"/>
    <x v="0"/>
    <n v="7"/>
    <x v="0"/>
    <s v="2Story"/>
    <x v="0"/>
    <n v="75.988545402704759"/>
    <x v="0"/>
    <n v="6"/>
    <x v="1"/>
    <n v="1965"/>
    <n v="0"/>
    <m/>
    <n v="1988"/>
    <n v="0"/>
    <n v="864"/>
    <s v="no"/>
    <x v="0"/>
    <n v="902"/>
    <s v="no"/>
    <n v="918"/>
    <s v="no"/>
    <s v="2 Floors"/>
    <n v="0"/>
    <n v="1820"/>
    <x v="0"/>
    <x v="0"/>
    <n v="0"/>
    <n v="0"/>
    <n v="1"/>
    <n v="2"/>
    <n v="3"/>
    <x v="0"/>
    <n v="8"/>
    <x v="0"/>
    <s v="Gd"/>
    <x v="0"/>
    <n v="2"/>
    <s v="More"/>
    <n v="492"/>
    <x v="0"/>
    <x v="0"/>
    <n v="2"/>
    <n v="75.186289120715344"/>
    <x v="0"/>
    <n v="201800"/>
    <n v="2684"/>
    <s v="no"/>
  </r>
  <r>
    <x v="1155"/>
    <s v="Norm"/>
    <s v="Norm"/>
    <x v="0"/>
    <n v="5"/>
    <x v="1"/>
    <s v="1Story"/>
    <x v="1"/>
    <n v="69.182127006168557"/>
    <x v="1"/>
    <n v="8"/>
    <x v="1"/>
    <n v="1976"/>
    <n v="0"/>
    <m/>
    <n v="2004"/>
    <n v="0"/>
    <n v="1437"/>
    <s v="no"/>
    <x v="1"/>
    <n v="1437"/>
    <s v="no"/>
    <n v="0"/>
    <s v="no"/>
    <s v="1 Floor"/>
    <n v="0"/>
    <n v="1437"/>
    <x v="0"/>
    <x v="1"/>
    <n v="1"/>
    <n v="0"/>
    <n v="2"/>
    <n v="0"/>
    <n v="3"/>
    <x v="0"/>
    <n v="6"/>
    <x v="0"/>
    <s v="Gd"/>
    <x v="0"/>
    <n v="2"/>
    <s v="More"/>
    <n v="528"/>
    <x v="0"/>
    <x v="0"/>
    <n v="1"/>
    <n v="75.852470424495479"/>
    <x v="0"/>
    <n v="218000"/>
    <n v="2874"/>
    <s v="no"/>
  </r>
  <r>
    <x v="1156"/>
    <s v="Norm"/>
    <s v="Norm"/>
    <x v="0"/>
    <n v="5"/>
    <x v="1"/>
    <s v="SLvl"/>
    <x v="2"/>
    <n v="74.693515888638117"/>
    <x v="0"/>
    <n v="8"/>
    <x v="1"/>
    <n v="1965"/>
    <n v="0"/>
    <m/>
    <n v="1999"/>
    <n v="0"/>
    <n v="1219"/>
    <s v="no"/>
    <x v="1"/>
    <n v="1265"/>
    <s v="no"/>
    <n v="0"/>
    <s v="no"/>
    <s v="1 Floor"/>
    <n v="0"/>
    <n v="1265"/>
    <x v="0"/>
    <x v="1"/>
    <n v="0"/>
    <n v="1"/>
    <n v="2"/>
    <n v="0"/>
    <n v="3"/>
    <x v="0"/>
    <n v="6"/>
    <x v="0"/>
    <s v="Gd"/>
    <x v="0"/>
    <n v="2"/>
    <s v="More"/>
    <n v="502"/>
    <x v="0"/>
    <x v="0"/>
    <n v="1"/>
    <n v="72.423510466988731"/>
    <x v="0"/>
    <n v="179900"/>
    <n v="2484"/>
    <s v="no"/>
  </r>
  <r>
    <x v="1157"/>
    <s v="Norm"/>
    <s v="Norm"/>
    <x v="4"/>
    <n v="7"/>
    <x v="0"/>
    <s v="1Story"/>
    <x v="1"/>
    <n v="69.182127006168557"/>
    <x v="1"/>
    <n v="5"/>
    <x v="0"/>
    <n v="2007"/>
    <n v="0"/>
    <m/>
    <n v="2008"/>
    <n v="0"/>
    <n v="1314"/>
    <s v="no"/>
    <x v="1"/>
    <n v="1314"/>
    <s v="no"/>
    <n v="0"/>
    <s v="no"/>
    <s v="1 Floor"/>
    <n v="0"/>
    <n v="1314"/>
    <x v="0"/>
    <x v="1"/>
    <n v="1"/>
    <n v="0"/>
    <n v="2"/>
    <n v="0"/>
    <n v="3"/>
    <x v="0"/>
    <n v="6"/>
    <x v="0"/>
    <s v="Gd"/>
    <x v="0"/>
    <n v="2"/>
    <s v="More"/>
    <n v="626"/>
    <x v="0"/>
    <x v="0"/>
    <n v="1"/>
    <n v="87.519025875190252"/>
    <x v="0"/>
    <n v="230000"/>
    <n v="2628"/>
    <s v="no"/>
  </r>
  <r>
    <x v="1158"/>
    <s v="Feedr"/>
    <s v="Norm"/>
    <x v="0"/>
    <n v="8"/>
    <x v="0"/>
    <s v="1Story"/>
    <x v="1"/>
    <n v="69.182127006168557"/>
    <x v="1"/>
    <n v="5"/>
    <x v="0"/>
    <n v="2007"/>
    <n v="0"/>
    <m/>
    <n v="2008"/>
    <n v="0"/>
    <n v="1580"/>
    <s v="no"/>
    <x v="1"/>
    <n v="1580"/>
    <s v="no"/>
    <n v="0"/>
    <s v="no"/>
    <s v="1 Floor"/>
    <n v="0"/>
    <n v="1580"/>
    <x v="0"/>
    <x v="0"/>
    <n v="0"/>
    <n v="0"/>
    <n v="2"/>
    <n v="0"/>
    <n v="2"/>
    <x v="1"/>
    <n v="7"/>
    <x v="0"/>
    <s v="Gd"/>
    <x v="0"/>
    <n v="3"/>
    <s v="More"/>
    <n v="830"/>
    <x v="0"/>
    <x v="0"/>
    <n v="0"/>
    <n v="74.407594936708861"/>
    <x v="0"/>
    <n v="235128"/>
    <n v="3160"/>
    <s v="no"/>
  </r>
  <r>
    <x v="1159"/>
    <s v="Norm"/>
    <s v="Norm"/>
    <x v="0"/>
    <n v="6"/>
    <x v="1"/>
    <s v="2Story"/>
    <x v="0"/>
    <n v="75.988545402704759"/>
    <x v="0"/>
    <n v="6"/>
    <x v="1"/>
    <n v="1974"/>
    <n v="0"/>
    <m/>
    <n v="1974"/>
    <n v="0"/>
    <n v="901"/>
    <s v="no"/>
    <x v="0"/>
    <n v="943"/>
    <s v="no"/>
    <n v="933"/>
    <s v="no"/>
    <s v="2 Floors"/>
    <n v="1"/>
    <n v="1876"/>
    <x v="0"/>
    <x v="0"/>
    <n v="0"/>
    <n v="0"/>
    <n v="2"/>
    <n v="1"/>
    <n v="3"/>
    <x v="0"/>
    <n v="8"/>
    <x v="0"/>
    <s v="Gd"/>
    <x v="0"/>
    <n v="2"/>
    <s v="More"/>
    <n v="540"/>
    <x v="0"/>
    <x v="0"/>
    <n v="1"/>
    <n v="66.61865322290241"/>
    <x v="1"/>
    <n v="185000"/>
    <n v="2777"/>
    <s v="no"/>
  </r>
  <r>
    <x v="1160"/>
    <s v="Norm"/>
    <s v="Norm"/>
    <x v="4"/>
    <n v="6"/>
    <x v="1"/>
    <s v="2Story"/>
    <x v="0"/>
    <n v="75.988545402704759"/>
    <x v="0"/>
    <n v="5"/>
    <x v="0"/>
    <n v="1978"/>
    <n v="0"/>
    <m/>
    <n v="1978"/>
    <n v="0"/>
    <n v="855"/>
    <s v="no"/>
    <x v="0"/>
    <n v="855"/>
    <s v="no"/>
    <n v="601"/>
    <s v="no"/>
    <s v="2 Floors"/>
    <n v="1"/>
    <n v="1456"/>
    <x v="0"/>
    <x v="1"/>
    <n v="0"/>
    <n v="0"/>
    <n v="2"/>
    <n v="1"/>
    <n v="3"/>
    <x v="0"/>
    <n v="7"/>
    <x v="0"/>
    <s v="TA"/>
    <x v="1"/>
    <n v="2"/>
    <s v="More"/>
    <n v="440"/>
    <x v="0"/>
    <x v="1"/>
    <n v="1"/>
    <n v="63.176114236261355"/>
    <x v="1"/>
    <n v="146000"/>
    <n v="2311"/>
    <s v="no"/>
  </r>
  <r>
    <x v="1161"/>
    <s v="PosN"/>
    <s v="Norm"/>
    <x v="0"/>
    <n v="6"/>
    <x v="1"/>
    <s v="1Story"/>
    <x v="1"/>
    <n v="69.182127006168557"/>
    <x v="1"/>
    <n v="7"/>
    <x v="1"/>
    <n v="1954"/>
    <n v="1"/>
    <m/>
    <n v="2006"/>
    <n v="0"/>
    <n v="1296"/>
    <s v="no"/>
    <x v="1"/>
    <n v="1640"/>
    <s v="no"/>
    <n v="0"/>
    <s v="no"/>
    <s v="1 Floor"/>
    <n v="1"/>
    <n v="1640"/>
    <x v="0"/>
    <x v="0"/>
    <n v="1"/>
    <n v="0"/>
    <n v="1"/>
    <n v="0"/>
    <n v="2"/>
    <x v="1"/>
    <n v="7"/>
    <x v="0"/>
    <s v="Gd"/>
    <x v="0"/>
    <n v="2"/>
    <s v="More"/>
    <n v="924"/>
    <x v="0"/>
    <x v="0"/>
    <n v="1"/>
    <n v="76.294277929155314"/>
    <x v="0"/>
    <n v="224000"/>
    <n v="2936"/>
    <s v="no"/>
  </r>
  <r>
    <x v="1162"/>
    <s v="Norm"/>
    <s v="Norm"/>
    <x v="0"/>
    <n v="5"/>
    <x v="1"/>
    <s v="1Story"/>
    <x v="1"/>
    <n v="69.182127006168557"/>
    <x v="1"/>
    <n v="5"/>
    <x v="0"/>
    <n v="1968"/>
    <n v="0"/>
    <m/>
    <n v="1968"/>
    <n v="0"/>
    <n v="894"/>
    <s v="no"/>
    <x v="0"/>
    <n v="894"/>
    <s v="no"/>
    <n v="0"/>
    <s v="no"/>
    <s v="1 Floor"/>
    <n v="0"/>
    <n v="894"/>
    <x v="0"/>
    <x v="1"/>
    <n v="0"/>
    <n v="0"/>
    <n v="1"/>
    <n v="0"/>
    <n v="1"/>
    <x v="1"/>
    <n v="5"/>
    <x v="1"/>
    <s v="TA"/>
    <x v="1"/>
    <n v="2"/>
    <s v="More"/>
    <n v="450"/>
    <x v="0"/>
    <x v="1"/>
    <n v="1"/>
    <n v="72.147651006711413"/>
    <x v="0"/>
    <n v="129000"/>
    <n v="1788"/>
    <s v="no"/>
  </r>
  <r>
    <x v="1163"/>
    <s v="Feedr"/>
    <s v="Norm"/>
    <x v="2"/>
    <n v="4"/>
    <x v="1"/>
    <s v="SFoyer"/>
    <x v="2"/>
    <n v="77.818957638420983"/>
    <x v="0"/>
    <n v="4"/>
    <x v="0"/>
    <n v="1969"/>
    <n v="0"/>
    <m/>
    <n v="1969"/>
    <n v="0"/>
    <n v="1198"/>
    <s v="no"/>
    <x v="1"/>
    <n v="1258"/>
    <s v="no"/>
    <n v="0"/>
    <s v="no"/>
    <s v="1 Floor"/>
    <n v="0"/>
    <n v="1258"/>
    <x v="0"/>
    <x v="1"/>
    <n v="2"/>
    <n v="0"/>
    <n v="0"/>
    <n v="2"/>
    <n v="4"/>
    <x v="0"/>
    <n v="6"/>
    <x v="0"/>
    <s v="TA"/>
    <x v="1"/>
    <n v="2"/>
    <s v="More"/>
    <n v="400"/>
    <x v="0"/>
    <x v="1"/>
    <n v="0"/>
    <n v="44.364413680781759"/>
    <x v="1"/>
    <n v="108959"/>
    <n v="2456"/>
    <s v="no"/>
  </r>
  <r>
    <x v="1164"/>
    <s v="Feedr"/>
    <s v="Norm"/>
    <x v="0"/>
    <n v="5"/>
    <x v="1"/>
    <s v="SLvl"/>
    <x v="2"/>
    <n v="74.693515888638117"/>
    <x v="0"/>
    <n v="7"/>
    <x v="1"/>
    <n v="1978"/>
    <n v="0"/>
    <m/>
    <n v="1978"/>
    <n v="0"/>
    <n v="1360"/>
    <s v="no"/>
    <x v="1"/>
    <n v="1432"/>
    <s v="no"/>
    <n v="0"/>
    <s v="no"/>
    <s v="1 Floor"/>
    <n v="1"/>
    <n v="1432"/>
    <x v="0"/>
    <x v="1"/>
    <n v="1"/>
    <n v="0"/>
    <n v="1"/>
    <n v="1"/>
    <n v="3"/>
    <x v="0"/>
    <n v="5"/>
    <x v="1"/>
    <s v="Gd"/>
    <x v="0"/>
    <n v="2"/>
    <s v="More"/>
    <n v="588"/>
    <x v="0"/>
    <x v="0"/>
    <n v="1"/>
    <n v="69.484240687679076"/>
    <x v="1"/>
    <n v="194000"/>
    <n v="2792"/>
    <s v="no"/>
  </r>
  <r>
    <x v="1165"/>
    <s v="Norm"/>
    <s v="Norm"/>
    <x v="0"/>
    <n v="7"/>
    <x v="0"/>
    <s v="1Story"/>
    <x v="1"/>
    <n v="69.182127006168557"/>
    <x v="1"/>
    <n v="5"/>
    <x v="0"/>
    <n v="2009"/>
    <n v="0"/>
    <m/>
    <n v="2009"/>
    <n v="0"/>
    <n v="1502"/>
    <s v="no"/>
    <x v="1"/>
    <n v="1502"/>
    <s v="no"/>
    <n v="0"/>
    <s v="no"/>
    <s v="1 Floor"/>
    <n v="1"/>
    <n v="1502"/>
    <x v="0"/>
    <x v="1"/>
    <n v="0"/>
    <n v="0"/>
    <n v="2"/>
    <n v="0"/>
    <n v="2"/>
    <x v="1"/>
    <n v="7"/>
    <x v="0"/>
    <s v="Gd"/>
    <x v="0"/>
    <n v="2"/>
    <s v="More"/>
    <n v="644"/>
    <x v="0"/>
    <x v="0"/>
    <n v="0"/>
    <n v="77.619840213049272"/>
    <x v="0"/>
    <n v="233170"/>
    <n v="3004"/>
    <s v="no"/>
  </r>
  <r>
    <x v="1166"/>
    <s v="Norm"/>
    <s v="Norm"/>
    <x v="0"/>
    <n v="8"/>
    <x v="0"/>
    <s v="1Story"/>
    <x v="1"/>
    <n v="69.182127006168557"/>
    <x v="1"/>
    <n v="5"/>
    <x v="0"/>
    <n v="2008"/>
    <n v="0"/>
    <m/>
    <n v="2008"/>
    <n v="0"/>
    <n v="1694"/>
    <s v="no"/>
    <x v="1"/>
    <n v="1694"/>
    <s v="no"/>
    <n v="0"/>
    <s v="no"/>
    <s v="1 Floor"/>
    <n v="1"/>
    <n v="1694"/>
    <x v="0"/>
    <x v="0"/>
    <n v="0"/>
    <n v="0"/>
    <n v="2"/>
    <n v="0"/>
    <n v="2"/>
    <x v="1"/>
    <n v="7"/>
    <x v="0"/>
    <s v="Gd"/>
    <x v="0"/>
    <n v="3"/>
    <s v="More"/>
    <n v="776"/>
    <x v="0"/>
    <x v="0"/>
    <n v="0"/>
    <n v="72.417355371900825"/>
    <x v="0"/>
    <n v="245350"/>
    <n v="3388"/>
    <s v="no"/>
  </r>
  <r>
    <x v="1167"/>
    <s v="RRAn"/>
    <s v="Norm"/>
    <x v="0"/>
    <n v="6"/>
    <x v="1"/>
    <s v="2Story"/>
    <x v="0"/>
    <n v="75.988545402704759"/>
    <x v="0"/>
    <n v="5"/>
    <x v="0"/>
    <n v="2000"/>
    <n v="0"/>
    <m/>
    <n v="2000"/>
    <n v="0"/>
    <n v="959"/>
    <s v="no"/>
    <x v="0"/>
    <n v="959"/>
    <s v="no"/>
    <n v="712"/>
    <s v="no"/>
    <s v="2 Floors"/>
    <n v="1"/>
    <n v="1671"/>
    <x v="0"/>
    <x v="0"/>
    <n v="1"/>
    <n v="0"/>
    <n v="2"/>
    <n v="1"/>
    <n v="4"/>
    <x v="0"/>
    <n v="7"/>
    <x v="0"/>
    <s v="TA"/>
    <x v="1"/>
    <n v="2"/>
    <s v="More"/>
    <n v="472"/>
    <x v="0"/>
    <x v="1"/>
    <n v="1"/>
    <n v="65.779467680608363"/>
    <x v="1"/>
    <n v="173000"/>
    <n v="2630"/>
    <s v="no"/>
  </r>
  <r>
    <x v="1168"/>
    <s v="Norm"/>
    <s v="Norm"/>
    <x v="0"/>
    <n v="6"/>
    <x v="1"/>
    <s v="2Story"/>
    <x v="0"/>
    <n v="75.988545402704759"/>
    <x v="0"/>
    <n v="7"/>
    <x v="1"/>
    <n v="1935"/>
    <n v="1"/>
    <m/>
    <n v="1986"/>
    <n v="0"/>
    <n v="1127"/>
    <s v="no"/>
    <x v="1"/>
    <n v="1236"/>
    <s v="no"/>
    <n v="872"/>
    <s v="no"/>
    <s v="2 Floors"/>
    <n v="0"/>
    <n v="2108"/>
    <x v="0"/>
    <x v="0"/>
    <n v="0"/>
    <n v="0"/>
    <n v="2"/>
    <n v="0"/>
    <n v="2"/>
    <x v="1"/>
    <n v="7"/>
    <x v="0"/>
    <s v="Gd"/>
    <x v="0"/>
    <n v="2"/>
    <s v="More"/>
    <n v="540"/>
    <x v="0"/>
    <x v="0"/>
    <n v="2"/>
    <n v="72.642967542503868"/>
    <x v="0"/>
    <n v="235000"/>
    <n v="3235"/>
    <s v="no"/>
  </r>
  <r>
    <x v="1169"/>
    <s v="Norm"/>
    <s v="Norm"/>
    <x v="0"/>
    <n v="10"/>
    <x v="0"/>
    <s v="2Story"/>
    <x v="0"/>
    <n v="75.988545402704759"/>
    <x v="0"/>
    <n v="5"/>
    <x v="0"/>
    <n v="1995"/>
    <n v="0"/>
    <m/>
    <n v="1996"/>
    <n v="0"/>
    <n v="1930"/>
    <s v="no"/>
    <x v="1"/>
    <n v="1831"/>
    <s v="no"/>
    <n v="1796"/>
    <s v="no"/>
    <s v="2 Floors"/>
    <n v="1"/>
    <n v="3627"/>
    <x v="1"/>
    <x v="0"/>
    <n v="1"/>
    <n v="0"/>
    <n v="3"/>
    <n v="1"/>
    <n v="5"/>
    <x v="0"/>
    <n v="10"/>
    <x v="0"/>
    <s v="Gd"/>
    <x v="0"/>
    <n v="3"/>
    <s v="More"/>
    <n v="807"/>
    <x v="0"/>
    <x v="0"/>
    <n v="1"/>
    <n v="112.47075760302322"/>
    <x v="0"/>
    <n v="625000"/>
    <n v="5557"/>
    <s v="yes"/>
  </r>
  <r>
    <x v="1170"/>
    <s v="Norm"/>
    <s v="Norm"/>
    <x v="0"/>
    <n v="6"/>
    <x v="1"/>
    <s v="SLvl"/>
    <x v="2"/>
    <n v="74.693515888638117"/>
    <x v="0"/>
    <n v="6"/>
    <x v="1"/>
    <n v="1977"/>
    <n v="0"/>
    <m/>
    <n v="1977"/>
    <n v="0"/>
    <n v="1096"/>
    <s v="no"/>
    <x v="1"/>
    <n v="1118"/>
    <s v="no"/>
    <n v="0"/>
    <s v="no"/>
    <s v="1 Floor"/>
    <n v="1"/>
    <n v="1118"/>
    <x v="0"/>
    <x v="1"/>
    <n v="1"/>
    <n v="0"/>
    <n v="1"/>
    <n v="0"/>
    <n v="2"/>
    <x v="1"/>
    <n v="6"/>
    <x v="0"/>
    <s v="TA"/>
    <x v="1"/>
    <n v="1"/>
    <s v="Less"/>
    <n v="358"/>
    <x v="0"/>
    <x v="1"/>
    <n v="1"/>
    <n v="77.235772357723576"/>
    <x v="0"/>
    <n v="171000"/>
    <n v="2214"/>
    <s v="no"/>
  </r>
  <r>
    <x v="1171"/>
    <s v="Norm"/>
    <s v="Norm"/>
    <x v="0"/>
    <n v="6"/>
    <x v="1"/>
    <s v="1Story"/>
    <x v="1"/>
    <n v="69.182127006168557"/>
    <x v="1"/>
    <n v="6"/>
    <x v="1"/>
    <n v="1958"/>
    <n v="0"/>
    <m/>
    <n v="1958"/>
    <n v="1"/>
    <n v="1261"/>
    <s v="no"/>
    <x v="1"/>
    <n v="1261"/>
    <s v="no"/>
    <n v="0"/>
    <s v="no"/>
    <s v="1 Floor"/>
    <n v="0"/>
    <n v="1261"/>
    <x v="0"/>
    <x v="1"/>
    <n v="1"/>
    <n v="0"/>
    <n v="1"/>
    <n v="0"/>
    <n v="2"/>
    <x v="1"/>
    <n v="6"/>
    <x v="0"/>
    <s v="TA"/>
    <x v="1"/>
    <n v="2"/>
    <s v="More"/>
    <n v="433"/>
    <x v="0"/>
    <x v="1"/>
    <n v="1"/>
    <n v="64.631245043616175"/>
    <x v="1"/>
    <n v="163000"/>
    <n v="2522"/>
    <s v="no"/>
  </r>
  <r>
    <x v="1172"/>
    <s v="Norm"/>
    <s v="Norm"/>
    <x v="3"/>
    <n v="7"/>
    <x v="0"/>
    <s v="2Story"/>
    <x v="0"/>
    <n v="75.988545402704759"/>
    <x v="0"/>
    <n v="5"/>
    <x v="0"/>
    <n v="2006"/>
    <n v="0"/>
    <m/>
    <n v="2007"/>
    <n v="0"/>
    <n v="625"/>
    <s v="no"/>
    <x v="0"/>
    <n v="625"/>
    <s v="no"/>
    <n v="625"/>
    <s v="no"/>
    <s v="2 Floors"/>
    <n v="1"/>
    <n v="1250"/>
    <x v="0"/>
    <x v="1"/>
    <n v="0"/>
    <n v="0"/>
    <n v="2"/>
    <n v="1"/>
    <n v="3"/>
    <x v="0"/>
    <n v="5"/>
    <x v="1"/>
    <s v="Gd"/>
    <x v="0"/>
    <n v="2"/>
    <s v="More"/>
    <n v="625"/>
    <x v="0"/>
    <x v="0"/>
    <n v="0"/>
    <n v="91.68"/>
    <x v="0"/>
    <n v="171900"/>
    <n v="1875"/>
    <s v="no"/>
  </r>
  <r>
    <x v="1173"/>
    <s v="Norm"/>
    <s v="Norm"/>
    <x v="0"/>
    <n v="5"/>
    <x v="1"/>
    <s v="1.5Fin"/>
    <x v="1"/>
    <n v="59.315963337771507"/>
    <x v="1"/>
    <n v="6"/>
    <x v="1"/>
    <n v="1946"/>
    <n v="1"/>
    <m/>
    <n v="1994"/>
    <n v="0"/>
    <n v="1598"/>
    <s v="no"/>
    <x v="1"/>
    <n v="1636"/>
    <s v="no"/>
    <n v="971"/>
    <s v="no"/>
    <s v="2 Floors"/>
    <n v="0"/>
    <n v="3086"/>
    <x v="1"/>
    <x v="0"/>
    <n v="0"/>
    <n v="0"/>
    <n v="3"/>
    <n v="0"/>
    <n v="3"/>
    <x v="0"/>
    <n v="12"/>
    <x v="0"/>
    <s v="Ex"/>
    <x v="0"/>
    <n v="0"/>
    <s v="Less"/>
    <n v="0"/>
    <x v="0"/>
    <x v="1"/>
    <n v="1"/>
    <n v="42.805294619982924"/>
    <x v="1"/>
    <n v="200500"/>
    <n v="4684"/>
    <s v="yes"/>
  </r>
  <r>
    <x v="1174"/>
    <s v="Norm"/>
    <s v="Norm"/>
    <x v="0"/>
    <n v="6"/>
    <x v="1"/>
    <s v="2Story"/>
    <x v="0"/>
    <n v="75.988545402704759"/>
    <x v="0"/>
    <n v="8"/>
    <x v="1"/>
    <n v="1932"/>
    <n v="1"/>
    <m/>
    <n v="1950"/>
    <n v="1"/>
    <n v="952"/>
    <s v="no"/>
    <x v="0"/>
    <n v="1170"/>
    <s v="no"/>
    <n v="1175"/>
    <s v="no"/>
    <s v="2 Floors"/>
    <n v="1"/>
    <n v="2345"/>
    <x v="0"/>
    <x v="0"/>
    <n v="0"/>
    <n v="0"/>
    <n v="2"/>
    <n v="1"/>
    <n v="3"/>
    <x v="0"/>
    <n v="9"/>
    <x v="0"/>
    <s v="TA"/>
    <x v="1"/>
    <n v="2"/>
    <s v="More"/>
    <n v="360"/>
    <x v="0"/>
    <x v="1"/>
    <n v="1"/>
    <n v="72.490142553836819"/>
    <x v="0"/>
    <n v="239000"/>
    <n v="3297"/>
    <s v="no"/>
  </r>
  <r>
    <x v="1175"/>
    <s v="Norm"/>
    <s v="Norm"/>
    <x v="0"/>
    <n v="8"/>
    <x v="0"/>
    <s v="1.5Fin"/>
    <x v="1"/>
    <n v="59.315963337771507"/>
    <x v="1"/>
    <n v="5"/>
    <x v="0"/>
    <n v="1992"/>
    <n v="0"/>
    <m/>
    <n v="2000"/>
    <n v="0"/>
    <n v="1683"/>
    <s v="no"/>
    <x v="1"/>
    <n v="2129"/>
    <s v="no"/>
    <n v="743"/>
    <s v="no"/>
    <s v="2 Floors"/>
    <n v="0"/>
    <n v="2872"/>
    <x v="1"/>
    <x v="0"/>
    <n v="0"/>
    <n v="0"/>
    <n v="2"/>
    <n v="1"/>
    <n v="3"/>
    <x v="0"/>
    <n v="9"/>
    <x v="0"/>
    <s v="Gd"/>
    <x v="0"/>
    <n v="2"/>
    <s v="More"/>
    <n v="541"/>
    <x v="0"/>
    <x v="0"/>
    <n v="1"/>
    <n v="62.568605927552142"/>
    <x v="1"/>
    <n v="285000"/>
    <n v="4555"/>
    <s v="yes"/>
  </r>
  <r>
    <x v="1176"/>
    <s v="Norm"/>
    <s v="Norm"/>
    <x v="0"/>
    <n v="5"/>
    <x v="1"/>
    <s v="1Story"/>
    <x v="1"/>
    <n v="69.182127006168557"/>
    <x v="1"/>
    <n v="5"/>
    <x v="0"/>
    <n v="1984"/>
    <n v="0"/>
    <m/>
    <n v="1985"/>
    <n v="0"/>
    <n v="876"/>
    <s v="no"/>
    <x v="0"/>
    <n v="923"/>
    <s v="no"/>
    <n v="0"/>
    <s v="no"/>
    <s v="1 Floor"/>
    <n v="0"/>
    <n v="923"/>
    <x v="0"/>
    <x v="1"/>
    <n v="1"/>
    <n v="0"/>
    <n v="1"/>
    <n v="0"/>
    <n v="2"/>
    <x v="1"/>
    <n v="5"/>
    <x v="1"/>
    <s v="TA"/>
    <x v="1"/>
    <n v="1"/>
    <s v="Less"/>
    <n v="264"/>
    <x v="0"/>
    <x v="1"/>
    <n v="0"/>
    <n v="66.425792106725964"/>
    <x v="1"/>
    <n v="119500"/>
    <n v="1799"/>
    <s v="no"/>
  </r>
  <r>
    <x v="1177"/>
    <s v="Artery"/>
    <s v="Norm"/>
    <x v="0"/>
    <n v="6"/>
    <x v="1"/>
    <s v="1.5Fin"/>
    <x v="1"/>
    <n v="59.315963337771507"/>
    <x v="1"/>
    <n v="8"/>
    <x v="1"/>
    <n v="1926"/>
    <n v="1"/>
    <m/>
    <n v="2004"/>
    <n v="0"/>
    <n v="818"/>
    <s v="no"/>
    <x v="0"/>
    <n v="818"/>
    <s v="no"/>
    <n v="406"/>
    <s v="no"/>
    <s v="2 Floors"/>
    <n v="1"/>
    <n v="1224"/>
    <x v="0"/>
    <x v="1"/>
    <n v="0"/>
    <n v="0"/>
    <n v="1"/>
    <n v="0"/>
    <n v="1"/>
    <x v="1"/>
    <n v="5"/>
    <x v="1"/>
    <s v="TA"/>
    <x v="1"/>
    <n v="1"/>
    <s v="Less"/>
    <n v="210"/>
    <x v="0"/>
    <x v="1"/>
    <n v="0"/>
    <n v="56.317335945151811"/>
    <x v="1"/>
    <n v="115000"/>
    <n v="2042"/>
    <s v="no"/>
  </r>
  <r>
    <x v="1178"/>
    <s v="Norm"/>
    <s v="Norm"/>
    <x v="0"/>
    <n v="5"/>
    <x v="1"/>
    <s v="1.5Fin"/>
    <x v="1"/>
    <n v="59.315963337771507"/>
    <x v="1"/>
    <n v="6"/>
    <x v="1"/>
    <n v="1921"/>
    <n v="1"/>
    <m/>
    <n v="1950"/>
    <n v="1"/>
    <n v="731"/>
    <s v="no"/>
    <x v="0"/>
    <n v="820"/>
    <s v="no"/>
    <n v="523"/>
    <s v="no"/>
    <s v="2 Floors"/>
    <n v="1"/>
    <n v="1343"/>
    <x v="0"/>
    <x v="1"/>
    <n v="0"/>
    <n v="0"/>
    <n v="1"/>
    <n v="1"/>
    <n v="2"/>
    <x v="1"/>
    <n v="7"/>
    <x v="0"/>
    <s v="TA"/>
    <x v="1"/>
    <n v="1"/>
    <s v="Less"/>
    <n v="186"/>
    <x v="0"/>
    <x v="1"/>
    <n v="1"/>
    <n v="74.686595949855345"/>
    <x v="0"/>
    <n v="154900"/>
    <n v="2074"/>
    <s v="no"/>
  </r>
  <r>
    <x v="1179"/>
    <s v="Norm"/>
    <s v="Norm"/>
    <x v="0"/>
    <n v="5"/>
    <x v="1"/>
    <s v="1Story"/>
    <x v="1"/>
    <n v="69.182127006168557"/>
    <x v="1"/>
    <n v="5"/>
    <x v="0"/>
    <n v="1954"/>
    <n v="1"/>
    <m/>
    <n v="1954"/>
    <n v="1"/>
    <n v="0"/>
    <s v="yes"/>
    <x v="0"/>
    <n v="1124"/>
    <s v="no"/>
    <n v="0"/>
    <s v="no"/>
    <s v="1 Floor"/>
    <n v="0"/>
    <n v="1124"/>
    <x v="0"/>
    <x v="1"/>
    <n v="0"/>
    <n v="0"/>
    <n v="1"/>
    <n v="0"/>
    <n v="1"/>
    <x v="1"/>
    <n v="5"/>
    <x v="1"/>
    <s v="TA"/>
    <x v="1"/>
    <n v="0"/>
    <s v="Less"/>
    <n v="0"/>
    <x v="0"/>
    <x v="1"/>
    <n v="1"/>
    <n v="82.740213523131672"/>
    <x v="0"/>
    <n v="93000"/>
    <n v="1124"/>
    <s v="no"/>
  </r>
  <r>
    <x v="1180"/>
    <s v="Norm"/>
    <s v="Norm"/>
    <x v="0"/>
    <n v="7"/>
    <x v="0"/>
    <s v="2Story"/>
    <x v="0"/>
    <n v="75.988545402704759"/>
    <x v="0"/>
    <n v="5"/>
    <x v="0"/>
    <n v="1990"/>
    <n v="0"/>
    <m/>
    <n v="1991"/>
    <n v="0"/>
    <n v="1216"/>
    <s v="no"/>
    <x v="1"/>
    <n v="1298"/>
    <s v="no"/>
    <n v="1216"/>
    <s v="no"/>
    <s v="2 Floors"/>
    <n v="1"/>
    <n v="2514"/>
    <x v="0"/>
    <x v="0"/>
    <n v="0"/>
    <n v="0"/>
    <n v="2"/>
    <n v="1"/>
    <n v="3"/>
    <x v="0"/>
    <n v="8"/>
    <x v="0"/>
    <s v="TA"/>
    <x v="1"/>
    <n v="2"/>
    <s v="More"/>
    <n v="693"/>
    <x v="0"/>
    <x v="0"/>
    <n v="0"/>
    <n v="67.024128686327074"/>
    <x v="1"/>
    <n v="250000"/>
    <n v="3730"/>
    <s v="no"/>
  </r>
  <r>
    <x v="1181"/>
    <s v="Norm"/>
    <s v="Norm"/>
    <x v="3"/>
    <n v="8"/>
    <x v="0"/>
    <s v="1Story"/>
    <x v="1"/>
    <n v="69.182127006168557"/>
    <x v="1"/>
    <n v="5"/>
    <x v="0"/>
    <n v="2008"/>
    <n v="0"/>
    <m/>
    <n v="2008"/>
    <n v="0"/>
    <n v="1600"/>
    <s v="no"/>
    <x v="1"/>
    <n v="1652"/>
    <s v="no"/>
    <n v="0"/>
    <s v="no"/>
    <s v="1 Floor"/>
    <n v="1"/>
    <n v="1652"/>
    <x v="0"/>
    <x v="0"/>
    <n v="1"/>
    <n v="1"/>
    <n v="2"/>
    <n v="0"/>
    <n v="4"/>
    <x v="0"/>
    <n v="5"/>
    <x v="1"/>
    <s v="Gd"/>
    <x v="0"/>
    <n v="2"/>
    <s v="More"/>
    <n v="482"/>
    <x v="0"/>
    <x v="0"/>
    <n v="1"/>
    <n v="120.6949569495695"/>
    <x v="0"/>
    <n v="392500"/>
    <n v="3252"/>
    <s v="no"/>
  </r>
  <r>
    <x v="1182"/>
    <s v="Norm"/>
    <s v="Norm"/>
    <x v="0"/>
    <n v="10"/>
    <x v="0"/>
    <s v="2Story"/>
    <x v="0"/>
    <n v="75.988545402704759"/>
    <x v="0"/>
    <n v="5"/>
    <x v="0"/>
    <n v="1996"/>
    <n v="0"/>
    <m/>
    <n v="1996"/>
    <n v="0"/>
    <n v="2396"/>
    <s v="yes"/>
    <x v="1"/>
    <n v="2411"/>
    <s v="yes"/>
    <n v="2065"/>
    <s v="yes"/>
    <s v="2 Floors"/>
    <n v="0"/>
    <n v="4476"/>
    <x v="1"/>
    <x v="0"/>
    <n v="1"/>
    <n v="0"/>
    <n v="3"/>
    <n v="1"/>
    <n v="5"/>
    <x v="0"/>
    <n v="10"/>
    <x v="0"/>
    <s v="Ex"/>
    <x v="0"/>
    <n v="3"/>
    <s v="More"/>
    <n v="813"/>
    <x v="0"/>
    <x v="0"/>
    <n v="2"/>
    <n v="108.41094295692666"/>
    <x v="0"/>
    <n v="745000"/>
    <n v="6872"/>
    <s v="yes"/>
  </r>
  <r>
    <x v="1183"/>
    <s v="Norm"/>
    <s v="Norm"/>
    <x v="0"/>
    <n v="5"/>
    <x v="1"/>
    <s v="1Story"/>
    <x v="1"/>
    <n v="69.182127006168557"/>
    <x v="1"/>
    <n v="6"/>
    <x v="1"/>
    <n v="1920"/>
    <n v="1"/>
    <m/>
    <n v="1950"/>
    <n v="1"/>
    <n v="1120"/>
    <s v="no"/>
    <x v="1"/>
    <n v="1130"/>
    <s v="no"/>
    <n v="0"/>
    <s v="no"/>
    <s v="1 Floor"/>
    <n v="1"/>
    <n v="1130"/>
    <x v="0"/>
    <x v="1"/>
    <n v="1"/>
    <n v="0"/>
    <n v="1"/>
    <n v="0"/>
    <n v="2"/>
    <x v="1"/>
    <n v="5"/>
    <x v="1"/>
    <s v="TA"/>
    <x v="1"/>
    <n v="2"/>
    <s v="More"/>
    <n v="720"/>
    <x v="0"/>
    <x v="0"/>
    <n v="1"/>
    <n v="53.333333333333336"/>
    <x v="1"/>
    <n v="120000"/>
    <n v="2250"/>
    <s v="no"/>
  </r>
  <r>
    <x v="1184"/>
    <s v="Norm"/>
    <s v="Norm"/>
    <x v="0"/>
    <n v="5"/>
    <x v="1"/>
    <s v="1Story"/>
    <x v="1"/>
    <n v="69.182127006168557"/>
    <x v="1"/>
    <n v="4"/>
    <x v="0"/>
    <n v="1963"/>
    <n v="0"/>
    <m/>
    <n v="1963"/>
    <n v="0"/>
    <n v="1572"/>
    <s v="no"/>
    <x v="1"/>
    <n v="1572"/>
    <s v="no"/>
    <n v="0"/>
    <s v="no"/>
    <s v="1 Floor"/>
    <n v="1"/>
    <n v="1572"/>
    <x v="0"/>
    <x v="0"/>
    <n v="1"/>
    <n v="0"/>
    <n v="1"/>
    <n v="1"/>
    <n v="3"/>
    <x v="0"/>
    <n v="5"/>
    <x v="1"/>
    <s v="TA"/>
    <x v="1"/>
    <n v="3"/>
    <s v="More"/>
    <n v="995"/>
    <x v="1"/>
    <x v="0"/>
    <n v="2"/>
    <n v="59.382951653944019"/>
    <x v="1"/>
    <n v="186700"/>
    <n v="3144"/>
    <s v="no"/>
  </r>
  <r>
    <x v="1185"/>
    <s v="Norm"/>
    <s v="Norm"/>
    <x v="0"/>
    <n v="5"/>
    <x v="1"/>
    <s v="1.5Fin"/>
    <x v="1"/>
    <n v="59.315963337771507"/>
    <x v="1"/>
    <n v="7"/>
    <x v="1"/>
    <n v="1924"/>
    <n v="1"/>
    <m/>
    <n v="1950"/>
    <n v="1"/>
    <n v="784"/>
    <s v="no"/>
    <x v="0"/>
    <n v="949"/>
    <s v="no"/>
    <n v="272"/>
    <s v="no"/>
    <s v="2 Floors"/>
    <n v="0"/>
    <n v="1221"/>
    <x v="0"/>
    <x v="1"/>
    <n v="1"/>
    <n v="0"/>
    <n v="1"/>
    <n v="0"/>
    <n v="2"/>
    <x v="1"/>
    <n v="7"/>
    <x v="0"/>
    <s v="TA"/>
    <x v="1"/>
    <n v="1"/>
    <s v="Less"/>
    <n v="392"/>
    <x v="0"/>
    <x v="1"/>
    <n v="0"/>
    <n v="52.31920199501247"/>
    <x v="1"/>
    <n v="104900"/>
    <n v="2005"/>
    <s v="no"/>
  </r>
  <r>
    <x v="1186"/>
    <s v="Artery"/>
    <s v="Artery"/>
    <x v="1"/>
    <n v="3"/>
    <x v="1"/>
    <s v="2Story"/>
    <x v="0"/>
    <n v="75.988545402704759"/>
    <x v="0"/>
    <n v="5"/>
    <x v="0"/>
    <n v="1900"/>
    <n v="1"/>
    <m/>
    <n v="1970"/>
    <n v="0"/>
    <n v="978"/>
    <s v="no"/>
    <x v="0"/>
    <n v="1014"/>
    <s v="no"/>
    <n v="685"/>
    <s v="no"/>
    <s v="2 Floors"/>
    <n v="1"/>
    <n v="1699"/>
    <x v="0"/>
    <x v="0"/>
    <n v="1"/>
    <n v="0"/>
    <n v="2"/>
    <n v="0"/>
    <n v="3"/>
    <x v="0"/>
    <n v="7"/>
    <x v="0"/>
    <s v="TA"/>
    <x v="1"/>
    <n v="2"/>
    <s v="More"/>
    <n v="420"/>
    <x v="0"/>
    <x v="1"/>
    <n v="0"/>
    <n v="35.487485991781845"/>
    <x v="1"/>
    <n v="95000"/>
    <n v="2677"/>
    <s v="no"/>
  </r>
  <r>
    <x v="1187"/>
    <s v="Norm"/>
    <s v="Norm"/>
    <x v="0"/>
    <n v="8"/>
    <x v="0"/>
    <s v="1Story"/>
    <x v="1"/>
    <n v="69.182127006168557"/>
    <x v="1"/>
    <n v="5"/>
    <x v="0"/>
    <n v="1994"/>
    <n v="0"/>
    <m/>
    <n v="1995"/>
    <n v="0"/>
    <n v="1624"/>
    <s v="no"/>
    <x v="1"/>
    <n v="1624"/>
    <s v="no"/>
    <n v="0"/>
    <s v="no"/>
    <s v="1 Floor"/>
    <n v="1"/>
    <n v="1624"/>
    <x v="0"/>
    <x v="0"/>
    <n v="1"/>
    <n v="0"/>
    <n v="2"/>
    <n v="0"/>
    <n v="3"/>
    <x v="0"/>
    <n v="5"/>
    <x v="1"/>
    <s v="Gd"/>
    <x v="0"/>
    <n v="3"/>
    <s v="More"/>
    <n v="757"/>
    <x v="0"/>
    <x v="0"/>
    <n v="1"/>
    <n v="80.665024630541879"/>
    <x v="0"/>
    <n v="262000"/>
    <n v="3248"/>
    <s v="no"/>
  </r>
  <r>
    <x v="1188"/>
    <s v="Norm"/>
    <s v="Norm"/>
    <x v="0"/>
    <n v="7"/>
    <x v="0"/>
    <s v="2Story"/>
    <x v="0"/>
    <n v="75.988545402704759"/>
    <x v="0"/>
    <n v="5"/>
    <x v="0"/>
    <n v="2002"/>
    <n v="0"/>
    <m/>
    <n v="2002"/>
    <n v="0"/>
    <n v="831"/>
    <s v="no"/>
    <x v="0"/>
    <n v="831"/>
    <s v="no"/>
    <n v="829"/>
    <s v="no"/>
    <s v="2 Floors"/>
    <n v="1"/>
    <n v="1660"/>
    <x v="0"/>
    <x v="0"/>
    <n v="0"/>
    <n v="0"/>
    <n v="2"/>
    <n v="1"/>
    <n v="3"/>
    <x v="0"/>
    <n v="7"/>
    <x v="0"/>
    <s v="Gd"/>
    <x v="0"/>
    <n v="2"/>
    <s v="More"/>
    <n v="493"/>
    <x v="0"/>
    <x v="0"/>
    <n v="0"/>
    <n v="78.281814532316332"/>
    <x v="0"/>
    <n v="195000"/>
    <n v="2491"/>
    <s v="no"/>
  </r>
  <r>
    <x v="1189"/>
    <s v="Norm"/>
    <s v="Norm"/>
    <x v="0"/>
    <n v="7"/>
    <x v="0"/>
    <s v="2Story"/>
    <x v="0"/>
    <n v="75.988545402704759"/>
    <x v="0"/>
    <n v="5"/>
    <x v="0"/>
    <n v="1999"/>
    <n v="0"/>
    <m/>
    <n v="1999"/>
    <n v="0"/>
    <n v="994"/>
    <s v="no"/>
    <x v="0"/>
    <n v="1028"/>
    <s v="no"/>
    <n v="776"/>
    <s v="no"/>
    <s v="2 Floors"/>
    <n v="1"/>
    <n v="1804"/>
    <x v="0"/>
    <x v="0"/>
    <n v="0"/>
    <n v="0"/>
    <n v="2"/>
    <n v="1"/>
    <n v="3"/>
    <x v="0"/>
    <n v="7"/>
    <x v="0"/>
    <s v="Gd"/>
    <x v="0"/>
    <n v="2"/>
    <s v="More"/>
    <n v="442"/>
    <x v="0"/>
    <x v="1"/>
    <n v="1"/>
    <n v="67.548248749106506"/>
    <x v="1"/>
    <n v="189000"/>
    <n v="2798"/>
    <s v="no"/>
  </r>
  <r>
    <x v="1190"/>
    <s v="Norm"/>
    <s v="Norm"/>
    <x v="1"/>
    <n v="4"/>
    <x v="1"/>
    <s v="1Story"/>
    <x v="1"/>
    <n v="69.182127006168557"/>
    <x v="1"/>
    <n v="4"/>
    <x v="0"/>
    <n v="1961"/>
    <n v="0"/>
    <m/>
    <n v="1975"/>
    <n v="0"/>
    <n v="1249"/>
    <s v="no"/>
    <x v="1"/>
    <n v="1622"/>
    <s v="no"/>
    <n v="0"/>
    <s v="no"/>
    <s v="1 Floor"/>
    <n v="0"/>
    <n v="1622"/>
    <x v="0"/>
    <x v="0"/>
    <n v="1"/>
    <n v="0"/>
    <n v="1"/>
    <n v="0"/>
    <n v="2"/>
    <x v="1"/>
    <n v="7"/>
    <x v="0"/>
    <s v="TA"/>
    <x v="1"/>
    <n v="4"/>
    <s v="More"/>
    <n v="1356"/>
    <x v="1"/>
    <x v="0"/>
    <n v="1"/>
    <n v="58.516196447230932"/>
    <x v="1"/>
    <n v="168000"/>
    <n v="2871"/>
    <s v="no"/>
  </r>
  <r>
    <x v="1191"/>
    <s v="Norm"/>
    <s v="Norm"/>
    <x v="4"/>
    <n v="8"/>
    <x v="0"/>
    <s v="2Story"/>
    <x v="0"/>
    <n v="75.988545402704759"/>
    <x v="0"/>
    <n v="5"/>
    <x v="0"/>
    <n v="1999"/>
    <n v="0"/>
    <m/>
    <n v="2000"/>
    <n v="0"/>
    <n v="776"/>
    <s v="no"/>
    <x v="0"/>
    <n v="764"/>
    <s v="no"/>
    <n v="677"/>
    <s v="no"/>
    <s v="2 Floors"/>
    <n v="0"/>
    <n v="1441"/>
    <x v="0"/>
    <x v="1"/>
    <n v="0"/>
    <n v="0"/>
    <n v="2"/>
    <n v="1"/>
    <n v="3"/>
    <x v="0"/>
    <n v="5"/>
    <x v="1"/>
    <s v="Gd"/>
    <x v="0"/>
    <n v="2"/>
    <s v="More"/>
    <n v="492"/>
    <x v="0"/>
    <x v="0"/>
    <n v="0"/>
    <n v="78.484438430311229"/>
    <x v="0"/>
    <n v="174000"/>
    <n v="2217"/>
    <s v="no"/>
  </r>
  <r>
    <x v="1192"/>
    <s v="Norm"/>
    <s v="Norm"/>
    <x v="0"/>
    <n v="5"/>
    <x v="1"/>
    <s v="1.5Fin"/>
    <x v="1"/>
    <n v="59.315963337771507"/>
    <x v="1"/>
    <n v="8"/>
    <x v="1"/>
    <n v="1925"/>
    <n v="1"/>
    <m/>
    <n v="1994"/>
    <n v="0"/>
    <n v="702"/>
    <s v="no"/>
    <x v="0"/>
    <n v="842"/>
    <s v="no"/>
    <n v="630"/>
    <s v="no"/>
    <s v="2 Floors"/>
    <n v="0"/>
    <n v="1472"/>
    <x v="0"/>
    <x v="1"/>
    <n v="0"/>
    <n v="0"/>
    <n v="1"/>
    <n v="0"/>
    <n v="1"/>
    <x v="1"/>
    <n v="6"/>
    <x v="0"/>
    <s v="Gd"/>
    <x v="0"/>
    <n v="1"/>
    <s v="Less"/>
    <n v="250"/>
    <x v="0"/>
    <x v="1"/>
    <n v="0"/>
    <n v="57.497700091996322"/>
    <x v="1"/>
    <n v="125000"/>
    <n v="2174"/>
    <s v="no"/>
  </r>
  <r>
    <x v="1193"/>
    <s v="Norm"/>
    <s v="Norm"/>
    <x v="3"/>
    <n v="6"/>
    <x v="1"/>
    <s v="1Story"/>
    <x v="1"/>
    <n v="69.182127006168557"/>
    <x v="1"/>
    <n v="5"/>
    <x v="0"/>
    <n v="1999"/>
    <n v="0"/>
    <m/>
    <n v="1999"/>
    <n v="0"/>
    <n v="1224"/>
    <s v="no"/>
    <x v="1"/>
    <n v="1224"/>
    <s v="no"/>
    <n v="0"/>
    <s v="no"/>
    <s v="1 Floor"/>
    <n v="1"/>
    <n v="1224"/>
    <x v="0"/>
    <x v="1"/>
    <n v="1"/>
    <n v="0"/>
    <n v="2"/>
    <n v="0"/>
    <n v="3"/>
    <x v="0"/>
    <n v="5"/>
    <x v="1"/>
    <s v="TA"/>
    <x v="1"/>
    <n v="2"/>
    <s v="More"/>
    <n v="402"/>
    <x v="0"/>
    <x v="1"/>
    <n v="0"/>
    <n v="67.401960784313729"/>
    <x v="1"/>
    <n v="165000"/>
    <n v="2448"/>
    <s v="no"/>
  </r>
  <r>
    <x v="1194"/>
    <s v="Norm"/>
    <s v="Norm"/>
    <x v="0"/>
    <n v="6"/>
    <x v="1"/>
    <s v="2Story"/>
    <x v="0"/>
    <n v="75.988545402704759"/>
    <x v="0"/>
    <n v="7"/>
    <x v="1"/>
    <n v="1969"/>
    <n v="0"/>
    <m/>
    <n v="1969"/>
    <n v="0"/>
    <n v="663"/>
    <s v="no"/>
    <x v="0"/>
    <n v="663"/>
    <s v="no"/>
    <n v="689"/>
    <s v="no"/>
    <s v="2 Floors"/>
    <n v="1"/>
    <n v="1352"/>
    <x v="0"/>
    <x v="1"/>
    <n v="0"/>
    <n v="0"/>
    <n v="1"/>
    <n v="1"/>
    <n v="2"/>
    <x v="1"/>
    <n v="7"/>
    <x v="0"/>
    <s v="TA"/>
    <x v="1"/>
    <n v="1"/>
    <s v="Less"/>
    <n v="299"/>
    <x v="0"/>
    <x v="1"/>
    <n v="0"/>
    <n v="78.411910669975185"/>
    <x v="0"/>
    <n v="158000"/>
    <n v="2015"/>
    <s v="no"/>
  </r>
  <r>
    <x v="1195"/>
    <s v="Norm"/>
    <s v="Norm"/>
    <x v="0"/>
    <n v="6"/>
    <x v="1"/>
    <s v="2Story"/>
    <x v="0"/>
    <n v="75.988545402704759"/>
    <x v="0"/>
    <n v="5"/>
    <x v="0"/>
    <n v="2005"/>
    <n v="0"/>
    <m/>
    <n v="2005"/>
    <n v="0"/>
    <n v="728"/>
    <s v="no"/>
    <x v="0"/>
    <n v="728"/>
    <s v="no"/>
    <n v="728"/>
    <s v="no"/>
    <s v="2 Floors"/>
    <n v="0"/>
    <n v="1456"/>
    <x v="0"/>
    <x v="1"/>
    <n v="0"/>
    <n v="0"/>
    <n v="2"/>
    <n v="1"/>
    <n v="3"/>
    <x v="0"/>
    <n v="8"/>
    <x v="0"/>
    <s v="Gd"/>
    <x v="0"/>
    <n v="2"/>
    <s v="More"/>
    <n v="400"/>
    <x v="0"/>
    <x v="1"/>
    <n v="0"/>
    <n v="80.586080586080584"/>
    <x v="0"/>
    <n v="176000"/>
    <n v="2184"/>
    <s v="no"/>
  </r>
  <r>
    <x v="1196"/>
    <s v="Norm"/>
    <s v="Norm"/>
    <x v="0"/>
    <n v="7"/>
    <x v="0"/>
    <s v="2Story"/>
    <x v="0"/>
    <n v="75.988545402704759"/>
    <x v="0"/>
    <n v="5"/>
    <x v="0"/>
    <n v="2006"/>
    <n v="0"/>
    <m/>
    <n v="2006"/>
    <n v="0"/>
    <n v="879"/>
    <s v="no"/>
    <x v="0"/>
    <n v="879"/>
    <s v="no"/>
    <n v="984"/>
    <s v="no"/>
    <s v="2 Floors"/>
    <n v="0"/>
    <n v="1863"/>
    <x v="0"/>
    <x v="0"/>
    <n v="0"/>
    <n v="0"/>
    <n v="2"/>
    <n v="1"/>
    <n v="3"/>
    <x v="0"/>
    <n v="9"/>
    <x v="0"/>
    <s v="Gd"/>
    <x v="0"/>
    <n v="3"/>
    <s v="More"/>
    <n v="660"/>
    <x v="0"/>
    <x v="0"/>
    <n v="1"/>
    <n v="79.945295404814004"/>
    <x v="0"/>
    <n v="219210"/>
    <n v="2742"/>
    <s v="no"/>
  </r>
  <r>
    <x v="1197"/>
    <s v="Norm"/>
    <s v="Norm"/>
    <x v="0"/>
    <n v="7"/>
    <x v="0"/>
    <s v="2.5Unf"/>
    <x v="0"/>
    <n v="59.660197117901056"/>
    <x v="1"/>
    <n v="6"/>
    <x v="1"/>
    <n v="1916"/>
    <n v="1"/>
    <m/>
    <n v="1950"/>
    <n v="1"/>
    <n v="815"/>
    <s v="no"/>
    <x v="0"/>
    <n v="815"/>
    <s v="no"/>
    <n v="875"/>
    <s v="no"/>
    <s v="2 Floors"/>
    <n v="0"/>
    <n v="1690"/>
    <x v="0"/>
    <x v="0"/>
    <n v="0"/>
    <n v="0"/>
    <n v="1"/>
    <n v="0"/>
    <n v="1"/>
    <x v="1"/>
    <n v="7"/>
    <x v="0"/>
    <s v="TA"/>
    <x v="1"/>
    <n v="1"/>
    <s v="Less"/>
    <n v="225"/>
    <x v="0"/>
    <x v="1"/>
    <n v="1"/>
    <n v="57.485029940119759"/>
    <x v="1"/>
    <n v="144000"/>
    <n v="2505"/>
    <s v="no"/>
  </r>
  <r>
    <x v="1198"/>
    <s v="Norm"/>
    <s v="Norm"/>
    <x v="0"/>
    <n v="7"/>
    <x v="0"/>
    <s v="1Story"/>
    <x v="1"/>
    <n v="69.182127006168557"/>
    <x v="1"/>
    <n v="5"/>
    <x v="0"/>
    <n v="2001"/>
    <n v="0"/>
    <m/>
    <n v="2001"/>
    <n v="0"/>
    <n v="1212"/>
    <s v="no"/>
    <x v="1"/>
    <n v="1212"/>
    <s v="no"/>
    <n v="0"/>
    <s v="no"/>
    <s v="1 Floor"/>
    <n v="0"/>
    <n v="1212"/>
    <x v="0"/>
    <x v="1"/>
    <n v="0"/>
    <n v="0"/>
    <n v="2"/>
    <n v="0"/>
    <n v="2"/>
    <x v="1"/>
    <n v="6"/>
    <x v="0"/>
    <s v="Gd"/>
    <x v="0"/>
    <n v="2"/>
    <s v="More"/>
    <n v="573"/>
    <x v="0"/>
    <x v="0"/>
    <n v="0"/>
    <n v="73.432343234323426"/>
    <x v="0"/>
    <n v="178000"/>
    <n v="2424"/>
    <s v="no"/>
  </r>
  <r>
    <x v="1199"/>
    <s v="Norm"/>
    <s v="Norm"/>
    <x v="0"/>
    <n v="4"/>
    <x v="1"/>
    <s v="1Story"/>
    <x v="1"/>
    <n v="69.182127006168557"/>
    <x v="1"/>
    <n v="5"/>
    <x v="0"/>
    <n v="1963"/>
    <n v="0"/>
    <m/>
    <n v="1979"/>
    <n v="0"/>
    <n v="1051"/>
    <s v="no"/>
    <x v="0"/>
    <n v="1382"/>
    <s v="no"/>
    <n v="0"/>
    <s v="no"/>
    <s v="1 Floor"/>
    <n v="0"/>
    <n v="1382"/>
    <x v="0"/>
    <x v="1"/>
    <n v="0"/>
    <n v="0"/>
    <n v="1"/>
    <n v="1"/>
    <n v="2"/>
    <x v="1"/>
    <n v="6"/>
    <x v="0"/>
    <s v="TA"/>
    <x v="1"/>
    <n v="2"/>
    <s v="More"/>
    <n v="459"/>
    <x v="0"/>
    <x v="1"/>
    <n v="1"/>
    <n v="60.830250719276613"/>
    <x v="1"/>
    <n v="148000"/>
    <n v="2433"/>
    <s v="no"/>
  </r>
  <r>
    <x v="1200"/>
    <s v="Norm"/>
    <s v="Norm"/>
    <x v="0"/>
    <n v="4"/>
    <x v="1"/>
    <s v="1Story"/>
    <x v="1"/>
    <n v="69.182127006168557"/>
    <x v="1"/>
    <n v="5"/>
    <x v="0"/>
    <n v="1970"/>
    <n v="0"/>
    <m/>
    <n v="1970"/>
    <n v="0"/>
    <n v="864"/>
    <s v="no"/>
    <x v="0"/>
    <n v="864"/>
    <s v="no"/>
    <n v="0"/>
    <s v="no"/>
    <s v="1 Floor"/>
    <n v="0"/>
    <n v="864"/>
    <x v="0"/>
    <x v="1"/>
    <n v="0"/>
    <n v="0"/>
    <n v="1"/>
    <n v="0"/>
    <n v="1"/>
    <x v="1"/>
    <n v="5"/>
    <x v="1"/>
    <s v="TA"/>
    <x v="1"/>
    <n v="1"/>
    <s v="Less"/>
    <n v="280"/>
    <x v="0"/>
    <x v="1"/>
    <n v="0"/>
    <n v="67.15856481481481"/>
    <x v="1"/>
    <n v="116050"/>
    <n v="1728"/>
    <s v="no"/>
  </r>
  <r>
    <x v="1201"/>
    <s v="Norm"/>
    <s v="Norm"/>
    <x v="0"/>
    <n v="7"/>
    <x v="0"/>
    <s v="2Story"/>
    <x v="0"/>
    <n v="75.988545402704759"/>
    <x v="0"/>
    <n v="5"/>
    <x v="0"/>
    <n v="1998"/>
    <n v="0"/>
    <m/>
    <n v="1998"/>
    <n v="0"/>
    <n v="866"/>
    <s v="no"/>
    <x v="0"/>
    <n v="866"/>
    <s v="no"/>
    <n v="913"/>
    <s v="no"/>
    <s v="2 Floors"/>
    <n v="0"/>
    <n v="1779"/>
    <x v="0"/>
    <x v="0"/>
    <n v="0"/>
    <n v="0"/>
    <n v="2"/>
    <n v="1"/>
    <n v="3"/>
    <x v="0"/>
    <n v="6"/>
    <x v="0"/>
    <s v="Gd"/>
    <x v="0"/>
    <n v="2"/>
    <s v="More"/>
    <n v="546"/>
    <x v="0"/>
    <x v="0"/>
    <n v="0"/>
    <n v="74.82041587901702"/>
    <x v="0"/>
    <n v="197900"/>
    <n v="2645"/>
    <s v="no"/>
  </r>
  <r>
    <x v="1202"/>
    <s v="Norm"/>
    <s v="Norm"/>
    <x v="0"/>
    <n v="5"/>
    <x v="1"/>
    <s v="1.5Fin"/>
    <x v="1"/>
    <n v="59.315963337771507"/>
    <x v="1"/>
    <n v="8"/>
    <x v="1"/>
    <n v="1925"/>
    <n v="1"/>
    <m/>
    <n v="1997"/>
    <n v="0"/>
    <n v="884"/>
    <s v="no"/>
    <x v="0"/>
    <n v="884"/>
    <s v="no"/>
    <n v="464"/>
    <s v="no"/>
    <s v="2 Floors"/>
    <n v="1"/>
    <n v="1348"/>
    <x v="0"/>
    <x v="1"/>
    <n v="1"/>
    <n v="0"/>
    <n v="1"/>
    <n v="0"/>
    <n v="2"/>
    <x v="1"/>
    <n v="5"/>
    <x v="1"/>
    <s v="TA"/>
    <x v="1"/>
    <n v="1"/>
    <s v="Less"/>
    <n v="216"/>
    <x v="0"/>
    <x v="1"/>
    <n v="1"/>
    <n v="52.41935483870968"/>
    <x v="1"/>
    <n v="117000"/>
    <n v="2232"/>
    <s v="no"/>
  </r>
  <r>
    <x v="1203"/>
    <s v="Norm"/>
    <s v="Norm"/>
    <x v="0"/>
    <n v="7"/>
    <x v="0"/>
    <s v="1Story"/>
    <x v="1"/>
    <n v="69.182127006168557"/>
    <x v="1"/>
    <n v="5"/>
    <x v="0"/>
    <n v="2000"/>
    <n v="0"/>
    <m/>
    <n v="2001"/>
    <n v="0"/>
    <n v="1630"/>
    <s v="no"/>
    <x v="1"/>
    <n v="1630"/>
    <s v="no"/>
    <n v="0"/>
    <s v="no"/>
    <s v="1 Floor"/>
    <n v="1"/>
    <n v="1630"/>
    <x v="0"/>
    <x v="0"/>
    <n v="0"/>
    <n v="0"/>
    <n v="2"/>
    <n v="0"/>
    <n v="2"/>
    <x v="1"/>
    <n v="6"/>
    <x v="0"/>
    <s v="Gd"/>
    <x v="0"/>
    <n v="2"/>
    <s v="More"/>
    <n v="451"/>
    <x v="0"/>
    <x v="1"/>
    <n v="1"/>
    <n v="65.337423312883431"/>
    <x v="1"/>
    <n v="213000"/>
    <n v="3260"/>
    <s v="no"/>
  </r>
  <r>
    <x v="1204"/>
    <s v="Norm"/>
    <s v="Norm"/>
    <x v="0"/>
    <n v="5"/>
    <x v="1"/>
    <s v="1Story"/>
    <x v="1"/>
    <n v="69.182127006168557"/>
    <x v="1"/>
    <n v="6"/>
    <x v="1"/>
    <n v="1975"/>
    <n v="0"/>
    <m/>
    <n v="1975"/>
    <n v="0"/>
    <n v="1056"/>
    <s v="no"/>
    <x v="0"/>
    <n v="1074"/>
    <s v="no"/>
    <n v="0"/>
    <s v="no"/>
    <s v="1 Floor"/>
    <n v="0"/>
    <n v="1074"/>
    <x v="0"/>
    <x v="1"/>
    <n v="1"/>
    <n v="0"/>
    <n v="1"/>
    <n v="1"/>
    <n v="3"/>
    <x v="0"/>
    <n v="6"/>
    <x v="0"/>
    <s v="TA"/>
    <x v="1"/>
    <n v="2"/>
    <s v="More"/>
    <n v="495"/>
    <x v="0"/>
    <x v="0"/>
    <n v="0"/>
    <n v="72.065727699530512"/>
    <x v="0"/>
    <n v="153500"/>
    <n v="2130"/>
    <s v="no"/>
  </r>
  <r>
    <x v="1205"/>
    <s v="Norm"/>
    <s v="Norm"/>
    <x v="0"/>
    <n v="7"/>
    <x v="0"/>
    <s v="1Story"/>
    <x v="1"/>
    <n v="69.182127006168557"/>
    <x v="1"/>
    <n v="7"/>
    <x v="1"/>
    <n v="1990"/>
    <n v="0"/>
    <m/>
    <n v="1991"/>
    <n v="0"/>
    <n v="2158"/>
    <s v="yes"/>
    <x v="1"/>
    <n v="2196"/>
    <s v="yes"/>
    <n v="0"/>
    <s v="no"/>
    <s v="1 Floor"/>
    <n v="0"/>
    <n v="2196"/>
    <x v="0"/>
    <x v="0"/>
    <n v="0"/>
    <n v="0"/>
    <n v="2"/>
    <n v="0"/>
    <n v="2"/>
    <x v="1"/>
    <n v="7"/>
    <x v="0"/>
    <s v="Gd"/>
    <x v="0"/>
    <n v="3"/>
    <s v="More"/>
    <n v="701"/>
    <x v="0"/>
    <x v="0"/>
    <n v="1"/>
    <n v="62.448323380799266"/>
    <x v="1"/>
    <n v="271900"/>
    <n v="4354"/>
    <s v="no"/>
  </r>
  <r>
    <x v="1206"/>
    <s v="Norm"/>
    <s v="Norm"/>
    <x v="0"/>
    <n v="4"/>
    <x v="1"/>
    <s v="1Story"/>
    <x v="1"/>
    <n v="69.182127006168557"/>
    <x v="1"/>
    <n v="4"/>
    <x v="0"/>
    <n v="1966"/>
    <n v="0"/>
    <m/>
    <n v="1966"/>
    <n v="0"/>
    <n v="1056"/>
    <s v="no"/>
    <x v="0"/>
    <n v="1056"/>
    <s v="no"/>
    <n v="0"/>
    <s v="no"/>
    <s v="1 Floor"/>
    <n v="0"/>
    <n v="1056"/>
    <x v="0"/>
    <x v="1"/>
    <n v="1"/>
    <n v="0"/>
    <n v="1"/>
    <n v="0"/>
    <n v="2"/>
    <x v="1"/>
    <n v="5"/>
    <x v="1"/>
    <s v="TA"/>
    <x v="1"/>
    <n v="1"/>
    <s v="Less"/>
    <n v="384"/>
    <x v="0"/>
    <x v="1"/>
    <n v="0"/>
    <n v="50.662878787878789"/>
    <x v="1"/>
    <n v="107000"/>
    <n v="2112"/>
    <s v="no"/>
  </r>
  <r>
    <x v="1207"/>
    <s v="Norm"/>
    <s v="Norm"/>
    <x v="0"/>
    <n v="6"/>
    <x v="1"/>
    <s v="1Story"/>
    <x v="1"/>
    <n v="69.182127006168557"/>
    <x v="1"/>
    <n v="5"/>
    <x v="0"/>
    <n v="2003"/>
    <n v="0"/>
    <m/>
    <n v="2003"/>
    <n v="0"/>
    <n v="1682"/>
    <s v="no"/>
    <x v="1"/>
    <n v="1700"/>
    <s v="no"/>
    <n v="0"/>
    <s v="no"/>
    <s v="1 Floor"/>
    <n v="0"/>
    <n v="1700"/>
    <x v="0"/>
    <x v="0"/>
    <n v="1"/>
    <n v="0"/>
    <n v="2"/>
    <n v="0"/>
    <n v="3"/>
    <x v="0"/>
    <n v="7"/>
    <x v="0"/>
    <s v="Gd"/>
    <x v="0"/>
    <n v="2"/>
    <s v="More"/>
    <n v="544"/>
    <x v="0"/>
    <x v="0"/>
    <n v="0"/>
    <n v="59.13660555884092"/>
    <x v="1"/>
    <n v="200000"/>
    <n v="3382"/>
    <s v="no"/>
  </r>
  <r>
    <x v="1208"/>
    <s v="Norm"/>
    <s v="Norm"/>
    <x v="0"/>
    <n v="5"/>
    <x v="1"/>
    <s v="1Story"/>
    <x v="1"/>
    <n v="69.182127006168557"/>
    <x v="1"/>
    <n v="7"/>
    <x v="1"/>
    <n v="1962"/>
    <n v="0"/>
    <m/>
    <n v="1980"/>
    <n v="0"/>
    <n v="931"/>
    <s v="no"/>
    <x v="0"/>
    <n v="1283"/>
    <s v="no"/>
    <n v="0"/>
    <s v="no"/>
    <s v="1 Floor"/>
    <n v="1"/>
    <n v="1283"/>
    <x v="0"/>
    <x v="1"/>
    <n v="1"/>
    <n v="0"/>
    <n v="1"/>
    <n v="0"/>
    <n v="2"/>
    <x v="1"/>
    <n v="6"/>
    <x v="0"/>
    <s v="TA"/>
    <x v="1"/>
    <n v="2"/>
    <s v="More"/>
    <n v="506"/>
    <x v="0"/>
    <x v="0"/>
    <n v="0"/>
    <n v="63.233965672990067"/>
    <x v="1"/>
    <n v="140000"/>
    <n v="2214"/>
    <s v="no"/>
  </r>
  <r>
    <x v="1209"/>
    <s v="RRNn"/>
    <s v="Norm"/>
    <x v="0"/>
    <n v="8"/>
    <x v="0"/>
    <s v="1Story"/>
    <x v="1"/>
    <n v="69.182127006168557"/>
    <x v="1"/>
    <n v="5"/>
    <x v="0"/>
    <n v="2006"/>
    <n v="0"/>
    <m/>
    <n v="2006"/>
    <n v="0"/>
    <n v="1660"/>
    <s v="no"/>
    <x v="1"/>
    <n v="1660"/>
    <s v="no"/>
    <n v="0"/>
    <s v="no"/>
    <s v="1 Floor"/>
    <n v="0"/>
    <n v="1660"/>
    <x v="0"/>
    <x v="0"/>
    <n v="1"/>
    <n v="0"/>
    <n v="2"/>
    <n v="0"/>
    <n v="3"/>
    <x v="0"/>
    <n v="8"/>
    <x v="0"/>
    <s v="Gd"/>
    <x v="0"/>
    <n v="2"/>
    <s v="More"/>
    <n v="500"/>
    <x v="0"/>
    <x v="0"/>
    <n v="1"/>
    <n v="87.349397590361448"/>
    <x v="0"/>
    <n v="290000"/>
    <n v="3320"/>
    <s v="no"/>
  </r>
  <r>
    <x v="1210"/>
    <s v="Norm"/>
    <s v="Norm"/>
    <x v="0"/>
    <n v="6"/>
    <x v="1"/>
    <s v="2Story"/>
    <x v="0"/>
    <n v="75.988545402704759"/>
    <x v="0"/>
    <n v="5"/>
    <x v="0"/>
    <n v="1992"/>
    <n v="0"/>
    <m/>
    <n v="1992"/>
    <n v="0"/>
    <n v="1055"/>
    <s v="no"/>
    <x v="0"/>
    <n v="1055"/>
    <s v="no"/>
    <n v="790"/>
    <s v="no"/>
    <s v="2 Floors"/>
    <n v="1"/>
    <n v="1845"/>
    <x v="0"/>
    <x v="0"/>
    <n v="0"/>
    <n v="0"/>
    <n v="2"/>
    <n v="1"/>
    <n v="3"/>
    <x v="0"/>
    <n v="8"/>
    <x v="0"/>
    <s v="Gd"/>
    <x v="0"/>
    <n v="2"/>
    <s v="More"/>
    <n v="462"/>
    <x v="0"/>
    <x v="1"/>
    <n v="1"/>
    <n v="65.172413793103445"/>
    <x v="1"/>
    <n v="189000"/>
    <n v="2900"/>
    <s v="no"/>
  </r>
  <r>
    <x v="1211"/>
    <s v="Norm"/>
    <s v="Norm"/>
    <x v="0"/>
    <n v="8"/>
    <x v="0"/>
    <s v="1.5Fin"/>
    <x v="1"/>
    <n v="59.315963337771507"/>
    <x v="1"/>
    <n v="7"/>
    <x v="1"/>
    <n v="1988"/>
    <n v="0"/>
    <m/>
    <n v="2005"/>
    <n v="0"/>
    <n v="559"/>
    <s v="no"/>
    <x v="0"/>
    <n v="1080"/>
    <s v="no"/>
    <n v="672"/>
    <s v="no"/>
    <s v="2 Floors"/>
    <n v="1"/>
    <n v="1752"/>
    <x v="0"/>
    <x v="0"/>
    <n v="0"/>
    <n v="0"/>
    <n v="2"/>
    <n v="0"/>
    <n v="2"/>
    <x v="1"/>
    <n v="8"/>
    <x v="0"/>
    <s v="TA"/>
    <x v="1"/>
    <n v="2"/>
    <s v="More"/>
    <n v="492"/>
    <x v="0"/>
    <x v="0"/>
    <n v="0"/>
    <n v="70.964950237992213"/>
    <x v="0"/>
    <n v="164000"/>
    <n v="2311"/>
    <s v="no"/>
  </r>
  <r>
    <x v="1212"/>
    <s v="Norm"/>
    <s v="Norm"/>
    <x v="0"/>
    <n v="4"/>
    <x v="1"/>
    <s v="1Story"/>
    <x v="1"/>
    <n v="69.182127006168557"/>
    <x v="1"/>
    <n v="6"/>
    <x v="1"/>
    <n v="1941"/>
    <n v="1"/>
    <m/>
    <n v="1950"/>
    <n v="1"/>
    <n v="672"/>
    <s v="no"/>
    <x v="0"/>
    <n v="672"/>
    <s v="no"/>
    <n v="0"/>
    <s v="no"/>
    <s v="1 Floor"/>
    <n v="0"/>
    <n v="672"/>
    <x v="0"/>
    <x v="1"/>
    <n v="1"/>
    <n v="0"/>
    <n v="1"/>
    <n v="0"/>
    <n v="2"/>
    <x v="1"/>
    <n v="4"/>
    <x v="1"/>
    <s v="TA"/>
    <x v="1"/>
    <n v="1"/>
    <s v="Less"/>
    <n v="234"/>
    <x v="0"/>
    <x v="1"/>
    <n v="0"/>
    <n v="84.077380952380949"/>
    <x v="0"/>
    <n v="113000"/>
    <n v="1344"/>
    <s v="no"/>
  </r>
  <r>
    <x v="1213"/>
    <s v="Norm"/>
    <s v="Norm"/>
    <x v="0"/>
    <n v="4"/>
    <x v="1"/>
    <s v="SLvl"/>
    <x v="2"/>
    <n v="74.693515888638117"/>
    <x v="0"/>
    <n v="9"/>
    <x v="1"/>
    <n v="1965"/>
    <n v="0"/>
    <m/>
    <n v="2001"/>
    <n v="0"/>
    <n v="648"/>
    <s v="no"/>
    <x v="0"/>
    <n v="960"/>
    <s v="no"/>
    <n v="0"/>
    <s v="no"/>
    <s v="1 Floor"/>
    <n v="0"/>
    <n v="960"/>
    <x v="0"/>
    <x v="1"/>
    <n v="1"/>
    <n v="1"/>
    <n v="0"/>
    <n v="0"/>
    <n v="2"/>
    <x v="1"/>
    <n v="3"/>
    <x v="1"/>
    <s v="TA"/>
    <x v="1"/>
    <n v="1"/>
    <s v="Less"/>
    <n v="364"/>
    <x v="0"/>
    <x v="1"/>
    <n v="0"/>
    <n v="90.174129353233837"/>
    <x v="0"/>
    <n v="145000"/>
    <n v="1608"/>
    <s v="no"/>
  </r>
  <r>
    <x v="1214"/>
    <s v="Norm"/>
    <s v="Norm"/>
    <x v="0"/>
    <n v="5"/>
    <x v="1"/>
    <s v="SFoyer"/>
    <x v="2"/>
    <n v="77.818957638420983"/>
    <x v="0"/>
    <n v="5"/>
    <x v="0"/>
    <n v="1962"/>
    <n v="0"/>
    <m/>
    <n v="1962"/>
    <n v="0"/>
    <n v="925"/>
    <s v="no"/>
    <x v="0"/>
    <n v="999"/>
    <s v="no"/>
    <n v="0"/>
    <s v="no"/>
    <s v="1 Floor"/>
    <n v="1"/>
    <n v="999"/>
    <x v="0"/>
    <x v="1"/>
    <n v="1"/>
    <n v="0"/>
    <n v="1"/>
    <n v="0"/>
    <n v="2"/>
    <x v="1"/>
    <n v="6"/>
    <x v="0"/>
    <s v="TA"/>
    <x v="1"/>
    <n v="1"/>
    <s v="Less"/>
    <n v="300"/>
    <x v="0"/>
    <x v="1"/>
    <n v="0"/>
    <n v="69.906444906444904"/>
    <x v="0"/>
    <n v="134500"/>
    <n v="1924"/>
    <s v="no"/>
  </r>
  <r>
    <x v="1215"/>
    <s v="Norm"/>
    <s v="Norm"/>
    <x v="0"/>
    <n v="5"/>
    <x v="1"/>
    <s v="1Story"/>
    <x v="1"/>
    <n v="69.182127006168557"/>
    <x v="1"/>
    <n v="5"/>
    <x v="0"/>
    <n v="1966"/>
    <n v="0"/>
    <m/>
    <n v="1966"/>
    <n v="0"/>
    <n v="894"/>
    <s v="no"/>
    <x v="0"/>
    <n v="894"/>
    <s v="no"/>
    <n v="0"/>
    <s v="no"/>
    <s v="1 Floor"/>
    <n v="0"/>
    <n v="894"/>
    <x v="0"/>
    <x v="1"/>
    <n v="0"/>
    <n v="0"/>
    <n v="1"/>
    <n v="0"/>
    <n v="1"/>
    <x v="1"/>
    <n v="5"/>
    <x v="1"/>
    <s v="TA"/>
    <x v="1"/>
    <n v="1"/>
    <s v="Less"/>
    <n v="384"/>
    <x v="0"/>
    <x v="1"/>
    <n v="0"/>
    <n v="69.91051454138703"/>
    <x v="0"/>
    <n v="125000"/>
    <n v="1788"/>
    <s v="no"/>
  </r>
  <r>
    <x v="1216"/>
    <s v="RRAe"/>
    <s v="Norm"/>
    <x v="2"/>
    <n v="6"/>
    <x v="1"/>
    <s v="1.5Fin"/>
    <x v="1"/>
    <n v="59.315963337771507"/>
    <x v="1"/>
    <n v="5"/>
    <x v="0"/>
    <n v="1978"/>
    <n v="0"/>
    <m/>
    <n v="1978"/>
    <n v="0"/>
    <n v="0"/>
    <s v="yes"/>
    <x v="0"/>
    <n v="1318"/>
    <s v="no"/>
    <n v="584"/>
    <s v="no"/>
    <s v="2 Floors"/>
    <n v="1"/>
    <n v="1902"/>
    <x v="0"/>
    <x v="0"/>
    <n v="0"/>
    <n v="0"/>
    <n v="2"/>
    <n v="0"/>
    <n v="2"/>
    <x v="1"/>
    <n v="8"/>
    <x v="0"/>
    <s v="TA"/>
    <x v="1"/>
    <n v="2"/>
    <s v="More"/>
    <n v="539"/>
    <x v="0"/>
    <x v="0"/>
    <n v="0"/>
    <n v="58.885383806519457"/>
    <x v="1"/>
    <n v="112000"/>
    <n v="1902"/>
    <s v="no"/>
  </r>
  <r>
    <x v="1217"/>
    <s v="Norm"/>
    <s v="Norm"/>
    <x v="0"/>
    <n v="8"/>
    <x v="0"/>
    <s v="1Story"/>
    <x v="1"/>
    <n v="69.182127006168557"/>
    <x v="1"/>
    <n v="5"/>
    <x v="0"/>
    <n v="2009"/>
    <n v="0"/>
    <m/>
    <n v="2009"/>
    <n v="0"/>
    <n v="1300"/>
    <s v="no"/>
    <x v="1"/>
    <n v="1314"/>
    <s v="no"/>
    <n v="0"/>
    <s v="no"/>
    <s v="1 Floor"/>
    <n v="0"/>
    <n v="1314"/>
    <x v="0"/>
    <x v="1"/>
    <n v="1"/>
    <n v="0"/>
    <n v="2"/>
    <n v="0"/>
    <n v="3"/>
    <x v="0"/>
    <n v="6"/>
    <x v="0"/>
    <s v="Gd"/>
    <x v="0"/>
    <n v="2"/>
    <s v="More"/>
    <n v="552"/>
    <x v="0"/>
    <x v="0"/>
    <n v="0"/>
    <n v="87.779648048967104"/>
    <x v="0"/>
    <n v="229456"/>
    <n v="2614"/>
    <s v="no"/>
  </r>
  <r>
    <x v="1218"/>
    <s v="Norm"/>
    <s v="Norm"/>
    <x v="0"/>
    <n v="4"/>
    <x v="1"/>
    <s v="1.5Fin"/>
    <x v="1"/>
    <n v="59.315963337771507"/>
    <x v="1"/>
    <n v="5"/>
    <x v="0"/>
    <n v="1947"/>
    <n v="1"/>
    <m/>
    <n v="1950"/>
    <n v="1"/>
    <n v="0"/>
    <s v="yes"/>
    <x v="0"/>
    <n v="672"/>
    <s v="no"/>
    <n v="240"/>
    <s v="no"/>
    <s v="2 Floors"/>
    <n v="1"/>
    <n v="912"/>
    <x v="0"/>
    <x v="1"/>
    <n v="0"/>
    <n v="0"/>
    <n v="1"/>
    <n v="0"/>
    <n v="1"/>
    <x v="1"/>
    <n v="3"/>
    <x v="1"/>
    <s v="TA"/>
    <x v="1"/>
    <n v="0"/>
    <s v="Less"/>
    <n v="0"/>
    <x v="0"/>
    <x v="1"/>
    <n v="0"/>
    <n v="88.267543859649123"/>
    <x v="0"/>
    <n v="80500"/>
    <n v="912"/>
    <s v="no"/>
  </r>
  <r>
    <x v="1219"/>
    <s v="Norm"/>
    <s v="Norm"/>
    <x v="4"/>
    <n v="6"/>
    <x v="1"/>
    <s v="2Story"/>
    <x v="0"/>
    <n v="75.988545402704759"/>
    <x v="0"/>
    <n v="5"/>
    <x v="0"/>
    <n v="1971"/>
    <n v="0"/>
    <m/>
    <n v="1971"/>
    <n v="0"/>
    <n v="672"/>
    <s v="no"/>
    <x v="0"/>
    <n v="672"/>
    <s v="no"/>
    <n v="546"/>
    <s v="no"/>
    <s v="2 Floors"/>
    <n v="0"/>
    <n v="1218"/>
    <x v="0"/>
    <x v="1"/>
    <n v="0"/>
    <n v="0"/>
    <n v="1"/>
    <n v="1"/>
    <n v="2"/>
    <x v="1"/>
    <n v="7"/>
    <x v="0"/>
    <s v="TA"/>
    <x v="1"/>
    <n v="0"/>
    <s v="Less"/>
    <n v="0"/>
    <x v="0"/>
    <x v="1"/>
    <n v="0"/>
    <n v="48.412698412698411"/>
    <x v="1"/>
    <n v="91500"/>
    <n v="1890"/>
    <s v="no"/>
  </r>
  <r>
    <x v="1220"/>
    <s v="Norm"/>
    <s v="Norm"/>
    <x v="0"/>
    <n v="5"/>
    <x v="1"/>
    <s v="1Story"/>
    <x v="1"/>
    <n v="69.182127006168557"/>
    <x v="1"/>
    <n v="5"/>
    <x v="0"/>
    <n v="1964"/>
    <n v="0"/>
    <m/>
    <n v="1964"/>
    <n v="0"/>
    <n v="912"/>
    <s v="no"/>
    <x v="0"/>
    <n v="912"/>
    <s v="no"/>
    <n v="0"/>
    <s v="no"/>
    <s v="1 Floor"/>
    <n v="0"/>
    <n v="912"/>
    <x v="0"/>
    <x v="1"/>
    <n v="0"/>
    <n v="0"/>
    <n v="1"/>
    <n v="0"/>
    <n v="1"/>
    <x v="1"/>
    <n v="5"/>
    <x v="1"/>
    <s v="TA"/>
    <x v="1"/>
    <n v="1"/>
    <s v="Less"/>
    <n v="288"/>
    <x v="0"/>
    <x v="1"/>
    <n v="0"/>
    <n v="63.048245614035089"/>
    <x v="1"/>
    <n v="115000"/>
    <n v="1824"/>
    <s v="no"/>
  </r>
  <r>
    <x v="1221"/>
    <s v="Feedr"/>
    <s v="Norm"/>
    <x v="0"/>
    <n v="5"/>
    <x v="1"/>
    <s v="1Story"/>
    <x v="1"/>
    <n v="69.182127006168557"/>
    <x v="1"/>
    <n v="5"/>
    <x v="0"/>
    <n v="1968"/>
    <n v="0"/>
    <m/>
    <n v="1968"/>
    <n v="0"/>
    <n v="952"/>
    <s v="no"/>
    <x v="0"/>
    <n v="1211"/>
    <s v="no"/>
    <n v="0"/>
    <s v="no"/>
    <s v="1 Floor"/>
    <n v="0"/>
    <n v="1211"/>
    <x v="0"/>
    <x v="1"/>
    <n v="0"/>
    <n v="0"/>
    <n v="1"/>
    <n v="0"/>
    <n v="1"/>
    <x v="1"/>
    <n v="5"/>
    <x v="1"/>
    <s v="TA"/>
    <x v="1"/>
    <n v="1"/>
    <s v="Less"/>
    <n v="322"/>
    <x v="0"/>
    <x v="1"/>
    <n v="1"/>
    <n v="61.950993989828945"/>
    <x v="1"/>
    <n v="134000"/>
    <n v="2163"/>
    <s v="no"/>
  </r>
  <r>
    <x v="1222"/>
    <s v="Artery"/>
    <s v="Norm"/>
    <x v="0"/>
    <n v="6"/>
    <x v="1"/>
    <s v="1.5Fin"/>
    <x v="1"/>
    <n v="59.315963337771507"/>
    <x v="1"/>
    <n v="6"/>
    <x v="1"/>
    <n v="1949"/>
    <n v="1"/>
    <m/>
    <n v="1950"/>
    <n v="1"/>
    <n v="1040"/>
    <s v="no"/>
    <x v="0"/>
    <n v="1168"/>
    <s v="no"/>
    <n v="678"/>
    <s v="no"/>
    <s v="2 Floors"/>
    <n v="1"/>
    <n v="1846"/>
    <x v="0"/>
    <x v="0"/>
    <n v="0"/>
    <n v="0"/>
    <n v="2"/>
    <n v="0"/>
    <n v="2"/>
    <x v="1"/>
    <n v="7"/>
    <x v="0"/>
    <s v="TA"/>
    <x v="1"/>
    <n v="1"/>
    <s v="Less"/>
    <n v="315"/>
    <x v="0"/>
    <x v="1"/>
    <n v="1"/>
    <n v="49.549549549549546"/>
    <x v="1"/>
    <n v="143000"/>
    <n v="2886"/>
    <s v="no"/>
  </r>
  <r>
    <x v="1223"/>
    <s v="Norm"/>
    <s v="Norm"/>
    <x v="0"/>
    <n v="5"/>
    <x v="1"/>
    <s v="1Story"/>
    <x v="1"/>
    <n v="69.182127006168557"/>
    <x v="1"/>
    <n v="3"/>
    <x v="0"/>
    <n v="1951"/>
    <n v="1"/>
    <m/>
    <n v="1951"/>
    <n v="1"/>
    <n v="2136"/>
    <s v="yes"/>
    <x v="1"/>
    <n v="2136"/>
    <s v="no"/>
    <n v="0"/>
    <s v="no"/>
    <s v="1 Floor"/>
    <n v="0"/>
    <n v="2136"/>
    <x v="0"/>
    <x v="0"/>
    <n v="0"/>
    <n v="0"/>
    <n v="2"/>
    <n v="0"/>
    <n v="2"/>
    <x v="1"/>
    <n v="7"/>
    <x v="0"/>
    <s v="TA"/>
    <x v="1"/>
    <n v="2"/>
    <s v="More"/>
    <n v="528"/>
    <x v="0"/>
    <x v="0"/>
    <n v="0"/>
    <n v="32.279962546816478"/>
    <x v="1"/>
    <n v="137900"/>
    <n v="4272"/>
    <s v="no"/>
  </r>
  <r>
    <x v="1224"/>
    <s v="RRAn"/>
    <s v="Norm"/>
    <x v="0"/>
    <n v="7"/>
    <x v="0"/>
    <s v="2Story"/>
    <x v="0"/>
    <n v="75.988545402704759"/>
    <x v="0"/>
    <n v="5"/>
    <x v="0"/>
    <n v="2004"/>
    <n v="0"/>
    <m/>
    <n v="2005"/>
    <n v="0"/>
    <n v="788"/>
    <s v="no"/>
    <x v="0"/>
    <n v="788"/>
    <s v="no"/>
    <n v="702"/>
    <s v="no"/>
    <s v="2 Floors"/>
    <n v="0"/>
    <n v="1490"/>
    <x v="0"/>
    <x v="1"/>
    <n v="1"/>
    <n v="0"/>
    <n v="2"/>
    <n v="1"/>
    <n v="4"/>
    <x v="0"/>
    <n v="8"/>
    <x v="0"/>
    <s v="Gd"/>
    <x v="0"/>
    <n v="2"/>
    <s v="More"/>
    <n v="388"/>
    <x v="0"/>
    <x v="1"/>
    <n v="1"/>
    <n v="80.772607550482874"/>
    <x v="0"/>
    <n v="184000"/>
    <n v="2278"/>
    <s v="no"/>
  </r>
  <r>
    <x v="1225"/>
    <s v="Norm"/>
    <s v="Norm"/>
    <x v="0"/>
    <n v="6"/>
    <x v="1"/>
    <s v="SLvl"/>
    <x v="2"/>
    <n v="74.693515888638117"/>
    <x v="0"/>
    <n v="8"/>
    <x v="1"/>
    <n v="1958"/>
    <n v="0"/>
    <m/>
    <n v="1958"/>
    <n v="1"/>
    <n v="588"/>
    <s v="no"/>
    <x v="0"/>
    <n v="1138"/>
    <s v="no"/>
    <n v="0"/>
    <s v="no"/>
    <s v="1 Floor"/>
    <n v="0"/>
    <n v="1138"/>
    <x v="0"/>
    <x v="1"/>
    <n v="0"/>
    <n v="1"/>
    <n v="1"/>
    <n v="0"/>
    <n v="2"/>
    <x v="1"/>
    <n v="6"/>
    <x v="0"/>
    <s v="TA"/>
    <x v="1"/>
    <n v="1"/>
    <s v="Less"/>
    <n v="264"/>
    <x v="0"/>
    <x v="1"/>
    <n v="0"/>
    <n v="84.009269988412512"/>
    <x v="0"/>
    <n v="145000"/>
    <n v="1726"/>
    <s v="no"/>
  </r>
  <r>
    <x v="1226"/>
    <s v="Feedr"/>
    <s v="Norm"/>
    <x v="0"/>
    <n v="6"/>
    <x v="1"/>
    <s v="2Story"/>
    <x v="0"/>
    <n v="75.988545402704759"/>
    <x v="0"/>
    <n v="5"/>
    <x v="0"/>
    <n v="2007"/>
    <n v="0"/>
    <m/>
    <n v="2007"/>
    <n v="0"/>
    <n v="894"/>
    <s v="no"/>
    <x v="0"/>
    <n v="894"/>
    <s v="no"/>
    <n v="1039"/>
    <s v="no"/>
    <s v="2 Floors"/>
    <n v="1"/>
    <n v="1933"/>
    <x v="0"/>
    <x v="0"/>
    <n v="0"/>
    <n v="0"/>
    <n v="2"/>
    <n v="1"/>
    <n v="3"/>
    <x v="0"/>
    <n v="9"/>
    <x v="0"/>
    <s v="Gd"/>
    <x v="0"/>
    <n v="3"/>
    <s v="More"/>
    <n v="668"/>
    <x v="0"/>
    <x v="0"/>
    <n v="1"/>
    <n v="75.698620445702161"/>
    <x v="0"/>
    <n v="214000"/>
    <n v="2827"/>
    <s v="no"/>
  </r>
  <r>
    <x v="1227"/>
    <s v="Norm"/>
    <s v="Norm"/>
    <x v="0"/>
    <n v="5"/>
    <x v="1"/>
    <s v="1Story"/>
    <x v="1"/>
    <n v="69.182127006168557"/>
    <x v="1"/>
    <n v="8"/>
    <x v="1"/>
    <n v="1965"/>
    <n v="0"/>
    <m/>
    <n v="2008"/>
    <n v="0"/>
    <n v="912"/>
    <s v="no"/>
    <x v="0"/>
    <n v="912"/>
    <s v="no"/>
    <n v="0"/>
    <s v="no"/>
    <s v="1 Floor"/>
    <n v="1"/>
    <n v="912"/>
    <x v="0"/>
    <x v="1"/>
    <n v="1"/>
    <n v="0"/>
    <n v="1"/>
    <n v="0"/>
    <n v="2"/>
    <x v="1"/>
    <n v="5"/>
    <x v="1"/>
    <s v="Gd"/>
    <x v="0"/>
    <n v="2"/>
    <s v="More"/>
    <n v="576"/>
    <x v="0"/>
    <x v="0"/>
    <n v="0"/>
    <n v="80.59210526315789"/>
    <x v="0"/>
    <n v="147000"/>
    <n v="1824"/>
    <s v="no"/>
  </r>
  <r>
    <x v="1228"/>
    <s v="Norm"/>
    <s v="Norm"/>
    <x v="3"/>
    <n v="9"/>
    <x v="0"/>
    <s v="1Story"/>
    <x v="1"/>
    <n v="69.182127006168557"/>
    <x v="1"/>
    <n v="5"/>
    <x v="0"/>
    <n v="2008"/>
    <n v="0"/>
    <m/>
    <n v="2008"/>
    <n v="0"/>
    <n v="1702"/>
    <s v="no"/>
    <x v="1"/>
    <n v="1702"/>
    <s v="no"/>
    <n v="0"/>
    <s v="no"/>
    <s v="1 Floor"/>
    <n v="1"/>
    <n v="1702"/>
    <x v="0"/>
    <x v="0"/>
    <n v="1"/>
    <n v="0"/>
    <n v="1"/>
    <n v="1"/>
    <n v="3"/>
    <x v="0"/>
    <n v="7"/>
    <x v="0"/>
    <s v="Ex"/>
    <x v="0"/>
    <n v="3"/>
    <s v="More"/>
    <n v="1052"/>
    <x v="1"/>
    <x v="0"/>
    <n v="1"/>
    <n v="107.90070505287896"/>
    <x v="0"/>
    <n v="367294"/>
    <n v="3404"/>
    <s v="no"/>
  </r>
  <r>
    <x v="1229"/>
    <s v="Norm"/>
    <s v="Norm"/>
    <x v="0"/>
    <n v="5"/>
    <x v="1"/>
    <s v="SLvl"/>
    <x v="2"/>
    <n v="74.693515888638117"/>
    <x v="0"/>
    <n v="5"/>
    <x v="0"/>
    <n v="1960"/>
    <n v="0"/>
    <m/>
    <n v="1960"/>
    <n v="1"/>
    <n v="1075"/>
    <s v="no"/>
    <x v="1"/>
    <n v="1507"/>
    <s v="no"/>
    <n v="0"/>
    <s v="no"/>
    <s v="1 Floor"/>
    <n v="1"/>
    <n v="1507"/>
    <x v="0"/>
    <x v="1"/>
    <n v="0"/>
    <n v="0"/>
    <n v="2"/>
    <n v="0"/>
    <n v="2"/>
    <x v="1"/>
    <n v="7"/>
    <x v="0"/>
    <s v="TA"/>
    <x v="1"/>
    <n v="1"/>
    <s v="Less"/>
    <n v="404"/>
    <x v="0"/>
    <x v="1"/>
    <n v="0"/>
    <n v="49.186676994577844"/>
    <x v="1"/>
    <n v="127000"/>
    <n v="2582"/>
    <s v="no"/>
  </r>
  <r>
    <x v="1230"/>
    <s v="Feedr"/>
    <s v="RRAe"/>
    <x v="2"/>
    <n v="5"/>
    <x v="1"/>
    <s v="1.5Fin"/>
    <x v="1"/>
    <n v="59.315963337771507"/>
    <x v="1"/>
    <n v="5"/>
    <x v="0"/>
    <n v="1977"/>
    <n v="0"/>
    <m/>
    <n v="1977"/>
    <n v="0"/>
    <n v="1361"/>
    <s v="no"/>
    <x v="1"/>
    <n v="1361"/>
    <s v="no"/>
    <n v="1259"/>
    <s v="no"/>
    <s v="2 Floors"/>
    <n v="0"/>
    <n v="2620"/>
    <x v="0"/>
    <x v="0"/>
    <n v="0"/>
    <n v="0"/>
    <n v="2"/>
    <n v="2"/>
    <n v="4"/>
    <x v="0"/>
    <n v="12"/>
    <x v="0"/>
    <s v="TA"/>
    <x v="1"/>
    <n v="2"/>
    <s v="More"/>
    <n v="600"/>
    <x v="0"/>
    <x v="0"/>
    <n v="1"/>
    <n v="47.726701833710123"/>
    <x v="1"/>
    <n v="190000"/>
    <n v="3981"/>
    <s v="no"/>
  </r>
  <r>
    <x v="1231"/>
    <s v="Norm"/>
    <s v="Norm"/>
    <x v="2"/>
    <n v="5"/>
    <x v="1"/>
    <s v="SLvl"/>
    <x v="2"/>
    <n v="74.693515888638117"/>
    <x v="0"/>
    <n v="6"/>
    <x v="1"/>
    <n v="1962"/>
    <n v="0"/>
    <m/>
    <n v="1962"/>
    <n v="0"/>
    <n v="1106"/>
    <s v="no"/>
    <x v="1"/>
    <n v="1190"/>
    <s v="no"/>
    <n v="0"/>
    <s v="no"/>
    <s v="1 Floor"/>
    <n v="0"/>
    <n v="1190"/>
    <x v="0"/>
    <x v="1"/>
    <n v="1"/>
    <n v="0"/>
    <n v="1"/>
    <n v="0"/>
    <n v="2"/>
    <x v="1"/>
    <n v="6"/>
    <x v="0"/>
    <s v="TA"/>
    <x v="1"/>
    <n v="2"/>
    <s v="More"/>
    <n v="540"/>
    <x v="0"/>
    <x v="0"/>
    <n v="0"/>
    <n v="57.70905923344948"/>
    <x v="1"/>
    <n v="132500"/>
    <n v="2296"/>
    <s v="no"/>
  </r>
  <r>
    <x v="1232"/>
    <s v="Norm"/>
    <s v="Norm"/>
    <x v="2"/>
    <n v="4"/>
    <x v="1"/>
    <s v="1Story"/>
    <x v="1"/>
    <n v="69.182127006168557"/>
    <x v="1"/>
    <n v="5"/>
    <x v="0"/>
    <n v="1962"/>
    <n v="0"/>
    <m/>
    <n v="1962"/>
    <n v="0"/>
    <n v="0"/>
    <s v="yes"/>
    <x v="0"/>
    <n v="1224"/>
    <s v="no"/>
    <n v="0"/>
    <s v="no"/>
    <s v="1 Floor"/>
    <n v="1"/>
    <n v="1224"/>
    <x v="0"/>
    <x v="1"/>
    <n v="0"/>
    <n v="0"/>
    <n v="2"/>
    <n v="0"/>
    <n v="2"/>
    <x v="1"/>
    <n v="6"/>
    <x v="0"/>
    <s v="TA"/>
    <x v="1"/>
    <n v="2"/>
    <s v="More"/>
    <n v="462"/>
    <x v="0"/>
    <x v="1"/>
    <n v="0"/>
    <n v="83.169934640522882"/>
    <x v="0"/>
    <n v="101800"/>
    <n v="1224"/>
    <s v="no"/>
  </r>
  <r>
    <x v="1233"/>
    <s v="Norm"/>
    <s v="Norm"/>
    <x v="0"/>
    <n v="5"/>
    <x v="1"/>
    <s v="1Story"/>
    <x v="1"/>
    <n v="69.182127006168557"/>
    <x v="1"/>
    <n v="5"/>
    <x v="0"/>
    <n v="1959"/>
    <n v="0"/>
    <m/>
    <n v="1959"/>
    <n v="1"/>
    <n v="1188"/>
    <s v="no"/>
    <x v="1"/>
    <n v="1188"/>
    <s v="no"/>
    <n v="0"/>
    <s v="no"/>
    <s v="1 Floor"/>
    <n v="0"/>
    <n v="1188"/>
    <x v="0"/>
    <x v="1"/>
    <n v="1"/>
    <n v="0"/>
    <n v="1"/>
    <n v="0"/>
    <n v="2"/>
    <x v="1"/>
    <n v="6"/>
    <x v="0"/>
    <s v="TA"/>
    <x v="1"/>
    <n v="2"/>
    <s v="More"/>
    <n v="531"/>
    <x v="0"/>
    <x v="0"/>
    <n v="0"/>
    <n v="59.764309764309765"/>
    <x v="1"/>
    <n v="142000"/>
    <n v="2376"/>
    <s v="no"/>
  </r>
  <r>
    <x v="1234"/>
    <s v="Norm"/>
    <s v="Norm"/>
    <x v="0"/>
    <n v="5"/>
    <x v="1"/>
    <s v="2Story"/>
    <x v="0"/>
    <n v="75.988545402704759"/>
    <x v="0"/>
    <n v="6"/>
    <x v="1"/>
    <n v="1911"/>
    <n v="1"/>
    <m/>
    <n v="1950"/>
    <n v="1"/>
    <n v="940"/>
    <s v="no"/>
    <x v="0"/>
    <n v="1024"/>
    <s v="no"/>
    <n v="940"/>
    <s v="no"/>
    <s v="2 Floors"/>
    <n v="0"/>
    <n v="1964"/>
    <x v="0"/>
    <x v="0"/>
    <n v="0"/>
    <n v="0"/>
    <n v="1"/>
    <n v="1"/>
    <n v="2"/>
    <x v="1"/>
    <n v="7"/>
    <x v="0"/>
    <s v="TA"/>
    <x v="1"/>
    <n v="0"/>
    <s v="Less"/>
    <n v="0"/>
    <x v="0"/>
    <x v="1"/>
    <n v="0"/>
    <n v="44.765840220385677"/>
    <x v="1"/>
    <n v="130000"/>
    <n v="2904"/>
    <s v="no"/>
  </r>
  <r>
    <x v="1235"/>
    <s v="Norm"/>
    <s v="Norm"/>
    <x v="0"/>
    <n v="5"/>
    <x v="1"/>
    <s v="2Story"/>
    <x v="0"/>
    <n v="75.988545402704759"/>
    <x v="0"/>
    <n v="5"/>
    <x v="0"/>
    <n v="1914"/>
    <n v="1"/>
    <m/>
    <n v="1950"/>
    <n v="1"/>
    <n v="747"/>
    <s v="no"/>
    <x v="0"/>
    <n v="892"/>
    <s v="no"/>
    <n v="892"/>
    <s v="no"/>
    <s v="2 Floors"/>
    <n v="0"/>
    <n v="1784"/>
    <x v="0"/>
    <x v="0"/>
    <n v="0"/>
    <n v="0"/>
    <n v="1"/>
    <n v="1"/>
    <n v="2"/>
    <x v="1"/>
    <n v="9"/>
    <x v="0"/>
    <s v="TA"/>
    <x v="1"/>
    <n v="1"/>
    <s v="Less"/>
    <n v="180"/>
    <x v="0"/>
    <x v="1"/>
    <n v="0"/>
    <n v="54.874357961280126"/>
    <x v="1"/>
    <n v="138887"/>
    <n v="2531"/>
    <s v="no"/>
  </r>
  <r>
    <x v="1236"/>
    <s v="Norm"/>
    <s v="Norm"/>
    <x v="4"/>
    <n v="7"/>
    <x v="0"/>
    <s v="2Story"/>
    <x v="0"/>
    <n v="75.988545402704759"/>
    <x v="0"/>
    <n v="5"/>
    <x v="0"/>
    <n v="2003"/>
    <n v="0"/>
    <m/>
    <n v="2003"/>
    <n v="0"/>
    <n v="764"/>
    <s v="no"/>
    <x v="0"/>
    <n v="764"/>
    <s v="no"/>
    <n v="862"/>
    <s v="no"/>
    <s v="2 Floors"/>
    <n v="1"/>
    <n v="1626"/>
    <x v="0"/>
    <x v="0"/>
    <n v="0"/>
    <n v="0"/>
    <n v="2"/>
    <n v="1"/>
    <n v="3"/>
    <x v="0"/>
    <n v="6"/>
    <x v="0"/>
    <s v="Gd"/>
    <x v="0"/>
    <n v="2"/>
    <s v="More"/>
    <n v="474"/>
    <x v="0"/>
    <x v="0"/>
    <n v="0"/>
    <n v="73.43096234309624"/>
    <x v="0"/>
    <n v="175500"/>
    <n v="2390"/>
    <s v="no"/>
  </r>
  <r>
    <x v="1237"/>
    <s v="Norm"/>
    <s v="Norm"/>
    <x v="0"/>
    <n v="7"/>
    <x v="0"/>
    <s v="2Story"/>
    <x v="0"/>
    <n v="75.988545402704759"/>
    <x v="0"/>
    <n v="5"/>
    <x v="0"/>
    <n v="2004"/>
    <n v="0"/>
    <m/>
    <n v="2005"/>
    <n v="0"/>
    <n v="847"/>
    <s v="no"/>
    <x v="0"/>
    <n v="847"/>
    <s v="no"/>
    <n v="1101"/>
    <s v="no"/>
    <s v="2 Floors"/>
    <n v="1"/>
    <n v="1948"/>
    <x v="0"/>
    <x v="0"/>
    <n v="0"/>
    <n v="0"/>
    <n v="2"/>
    <n v="1"/>
    <n v="3"/>
    <x v="0"/>
    <n v="8"/>
    <x v="0"/>
    <s v="Gd"/>
    <x v="0"/>
    <n v="2"/>
    <s v="More"/>
    <n v="434"/>
    <x v="0"/>
    <x v="1"/>
    <n v="1"/>
    <n v="69.767441860465112"/>
    <x v="1"/>
    <n v="195000"/>
    <n v="2795"/>
    <s v="no"/>
  </r>
  <r>
    <x v="1238"/>
    <s v="RRAe"/>
    <s v="Norm"/>
    <x v="0"/>
    <n v="6"/>
    <x v="1"/>
    <s v="1Story"/>
    <x v="1"/>
    <n v="69.182127006168557"/>
    <x v="1"/>
    <n v="5"/>
    <x v="0"/>
    <n v="2005"/>
    <n v="0"/>
    <m/>
    <n v="2005"/>
    <n v="0"/>
    <n v="1141"/>
    <s v="no"/>
    <x v="1"/>
    <n v="1141"/>
    <s v="no"/>
    <n v="0"/>
    <s v="no"/>
    <s v="1 Floor"/>
    <n v="1"/>
    <n v="1141"/>
    <x v="0"/>
    <x v="1"/>
    <n v="0"/>
    <n v="0"/>
    <n v="1"/>
    <n v="1"/>
    <n v="2"/>
    <x v="1"/>
    <n v="6"/>
    <x v="0"/>
    <s v="TA"/>
    <x v="1"/>
    <n v="2"/>
    <s v="More"/>
    <n v="484"/>
    <x v="0"/>
    <x v="0"/>
    <n v="0"/>
    <n v="62.445223488168274"/>
    <x v="1"/>
    <n v="142500"/>
    <n v="2282"/>
    <s v="no"/>
  </r>
  <r>
    <x v="1239"/>
    <s v="Norm"/>
    <s v="Norm"/>
    <x v="0"/>
    <n v="8"/>
    <x v="0"/>
    <s v="1Story"/>
    <x v="1"/>
    <n v="69.182127006168557"/>
    <x v="1"/>
    <n v="5"/>
    <x v="0"/>
    <n v="2006"/>
    <n v="0"/>
    <m/>
    <n v="2006"/>
    <n v="0"/>
    <n v="1476"/>
    <s v="no"/>
    <x v="1"/>
    <n v="1484"/>
    <s v="no"/>
    <n v="0"/>
    <s v="no"/>
    <s v="1 Floor"/>
    <n v="0"/>
    <n v="1484"/>
    <x v="0"/>
    <x v="1"/>
    <n v="0"/>
    <n v="0"/>
    <n v="2"/>
    <n v="0"/>
    <n v="2"/>
    <x v="1"/>
    <n v="6"/>
    <x v="0"/>
    <s v="Ex"/>
    <x v="0"/>
    <n v="2"/>
    <s v="More"/>
    <n v="472"/>
    <x v="0"/>
    <x v="1"/>
    <n v="1"/>
    <n v="89.831081081081081"/>
    <x v="0"/>
    <n v="265900"/>
    <n v="2960"/>
    <s v="no"/>
  </r>
  <r>
    <x v="1240"/>
    <s v="Norm"/>
    <s v="Norm"/>
    <x v="0"/>
    <n v="7"/>
    <x v="0"/>
    <s v="2Story"/>
    <x v="0"/>
    <n v="75.988545402704759"/>
    <x v="0"/>
    <n v="5"/>
    <x v="0"/>
    <n v="2003"/>
    <n v="0"/>
    <m/>
    <n v="2003"/>
    <n v="0"/>
    <n v="884"/>
    <s v="no"/>
    <x v="0"/>
    <n v="884"/>
    <s v="no"/>
    <n v="884"/>
    <s v="no"/>
    <s v="2 Floors"/>
    <n v="1"/>
    <n v="1768"/>
    <x v="0"/>
    <x v="0"/>
    <n v="1"/>
    <n v="0"/>
    <n v="2"/>
    <n v="1"/>
    <n v="4"/>
    <x v="0"/>
    <n v="8"/>
    <x v="0"/>
    <s v="Gd"/>
    <x v="0"/>
    <n v="2"/>
    <s v="More"/>
    <n v="543"/>
    <x v="0"/>
    <x v="0"/>
    <n v="0"/>
    <n v="84.803921568627445"/>
    <x v="0"/>
    <n v="224900"/>
    <n v="2652"/>
    <s v="no"/>
  </r>
  <r>
    <x v="1241"/>
    <s v="Norm"/>
    <s v="Norm"/>
    <x v="0"/>
    <n v="7"/>
    <x v="0"/>
    <s v="1Story"/>
    <x v="1"/>
    <n v="69.182127006168557"/>
    <x v="1"/>
    <n v="6"/>
    <x v="1"/>
    <n v="2007"/>
    <n v="0"/>
    <m/>
    <n v="2007"/>
    <n v="0"/>
    <n v="1689"/>
    <s v="no"/>
    <x v="1"/>
    <n v="1689"/>
    <s v="no"/>
    <n v="0"/>
    <s v="no"/>
    <s v="1 Floor"/>
    <n v="0"/>
    <n v="1689"/>
    <x v="0"/>
    <x v="0"/>
    <n v="0"/>
    <n v="0"/>
    <n v="2"/>
    <n v="0"/>
    <n v="2"/>
    <x v="1"/>
    <n v="7"/>
    <x v="0"/>
    <s v="Gd"/>
    <x v="0"/>
    <n v="3"/>
    <s v="More"/>
    <n v="954"/>
    <x v="1"/>
    <x v="0"/>
    <n v="0"/>
    <n v="73.513321492007108"/>
    <x v="0"/>
    <n v="248328"/>
    <n v="3378"/>
    <s v="no"/>
  </r>
  <r>
    <x v="1242"/>
    <s v="Norm"/>
    <s v="Norm"/>
    <x v="0"/>
    <n v="7"/>
    <x v="0"/>
    <s v="SFoyer"/>
    <x v="2"/>
    <n v="77.818957638420983"/>
    <x v="0"/>
    <n v="6"/>
    <x v="1"/>
    <n v="1974"/>
    <n v="0"/>
    <m/>
    <n v="1974"/>
    <n v="0"/>
    <n v="1053"/>
    <s v="no"/>
    <x v="0"/>
    <n v="1173"/>
    <s v="no"/>
    <n v="0"/>
    <s v="no"/>
    <s v="1 Floor"/>
    <n v="0"/>
    <n v="1173"/>
    <x v="0"/>
    <x v="1"/>
    <n v="1"/>
    <n v="0"/>
    <n v="2"/>
    <n v="0"/>
    <n v="3"/>
    <x v="0"/>
    <n v="6"/>
    <x v="0"/>
    <s v="Gd"/>
    <x v="0"/>
    <n v="2"/>
    <s v="More"/>
    <n v="528"/>
    <x v="0"/>
    <x v="0"/>
    <n v="2"/>
    <n v="76.370170709793356"/>
    <x v="0"/>
    <n v="170000"/>
    <n v="2226"/>
    <s v="no"/>
  </r>
  <r>
    <x v="1243"/>
    <s v="Norm"/>
    <s v="Norm"/>
    <x v="0"/>
    <n v="10"/>
    <x v="0"/>
    <s v="1Story"/>
    <x v="1"/>
    <n v="69.182127006168557"/>
    <x v="1"/>
    <n v="5"/>
    <x v="0"/>
    <n v="2006"/>
    <n v="0"/>
    <m/>
    <n v="2006"/>
    <n v="0"/>
    <n v="2076"/>
    <s v="yes"/>
    <x v="1"/>
    <n v="2076"/>
    <s v="no"/>
    <n v="0"/>
    <s v="no"/>
    <s v="1 Floor"/>
    <n v="0"/>
    <n v="2076"/>
    <x v="0"/>
    <x v="0"/>
    <n v="1"/>
    <n v="0"/>
    <n v="2"/>
    <n v="1"/>
    <n v="4"/>
    <x v="0"/>
    <n v="7"/>
    <x v="0"/>
    <s v="Ex"/>
    <x v="0"/>
    <n v="3"/>
    <s v="More"/>
    <n v="850"/>
    <x v="0"/>
    <x v="0"/>
    <n v="1"/>
    <n v="111.99421965317919"/>
    <x v="0"/>
    <n v="465000"/>
    <n v="4152"/>
    <s v="no"/>
  </r>
  <r>
    <x v="1244"/>
    <s v="Norm"/>
    <s v="Norm"/>
    <x v="0"/>
    <n v="8"/>
    <x v="0"/>
    <s v="2Story"/>
    <x v="0"/>
    <n v="75.988545402704759"/>
    <x v="0"/>
    <n v="7"/>
    <x v="1"/>
    <n v="1929"/>
    <n v="1"/>
    <m/>
    <n v="1950"/>
    <n v="1"/>
    <n v="792"/>
    <s v="no"/>
    <x v="0"/>
    <n v="792"/>
    <s v="no"/>
    <n v="725"/>
    <s v="no"/>
    <s v="2 Floors"/>
    <n v="0"/>
    <n v="1517"/>
    <x v="0"/>
    <x v="0"/>
    <n v="0"/>
    <n v="0"/>
    <n v="1"/>
    <n v="0"/>
    <n v="1"/>
    <x v="1"/>
    <n v="7"/>
    <x v="0"/>
    <s v="Gd"/>
    <x v="0"/>
    <n v="2"/>
    <s v="More"/>
    <n v="400"/>
    <x v="0"/>
    <x v="1"/>
    <n v="2"/>
    <n v="99.610220874837594"/>
    <x v="0"/>
    <n v="230000"/>
    <n v="2309"/>
    <s v="no"/>
  </r>
  <r>
    <x v="1245"/>
    <s v="Norm"/>
    <s v="Norm"/>
    <x v="0"/>
    <n v="6"/>
    <x v="1"/>
    <s v="SLvl"/>
    <x v="2"/>
    <n v="74.693515888638117"/>
    <x v="0"/>
    <n v="7"/>
    <x v="1"/>
    <n v="1984"/>
    <n v="0"/>
    <m/>
    <n v="2003"/>
    <n v="0"/>
    <n v="585"/>
    <s v="no"/>
    <x v="0"/>
    <n v="1140"/>
    <s v="no"/>
    <n v="728"/>
    <s v="no"/>
    <s v="2 Floors"/>
    <n v="1"/>
    <n v="1868"/>
    <x v="0"/>
    <x v="0"/>
    <n v="0"/>
    <n v="0"/>
    <n v="3"/>
    <n v="1"/>
    <n v="4"/>
    <x v="0"/>
    <n v="7"/>
    <x v="0"/>
    <s v="TA"/>
    <x v="1"/>
    <n v="2"/>
    <s v="More"/>
    <n v="477"/>
    <x v="0"/>
    <x v="0"/>
    <n v="1"/>
    <n v="72.56420709335508"/>
    <x v="0"/>
    <n v="178000"/>
    <n v="2453"/>
    <s v="no"/>
  </r>
  <r>
    <x v="1246"/>
    <s v="Norm"/>
    <s v="Norm"/>
    <x v="0"/>
    <n v="7"/>
    <x v="0"/>
    <s v="2Story"/>
    <x v="0"/>
    <n v="75.988545402704759"/>
    <x v="0"/>
    <n v="5"/>
    <x v="0"/>
    <n v="2005"/>
    <n v="0"/>
    <m/>
    <n v="2006"/>
    <n v="0"/>
    <n v="756"/>
    <s v="no"/>
    <x v="0"/>
    <n v="756"/>
    <s v="no"/>
    <n v="797"/>
    <s v="no"/>
    <s v="2 Floors"/>
    <n v="1"/>
    <n v="1553"/>
    <x v="0"/>
    <x v="0"/>
    <n v="0"/>
    <n v="0"/>
    <n v="2"/>
    <n v="1"/>
    <n v="3"/>
    <x v="0"/>
    <n v="6"/>
    <x v="0"/>
    <s v="Gd"/>
    <x v="0"/>
    <n v="2"/>
    <s v="More"/>
    <n v="615"/>
    <x v="0"/>
    <x v="0"/>
    <n v="0"/>
    <n v="80.77089649198787"/>
    <x v="0"/>
    <n v="186500"/>
    <n v="2309"/>
    <s v="no"/>
  </r>
  <r>
    <x v="1247"/>
    <s v="Norm"/>
    <s v="Norm"/>
    <x v="0"/>
    <n v="6"/>
    <x v="1"/>
    <s v="SLvl"/>
    <x v="2"/>
    <n v="74.693515888638117"/>
    <x v="0"/>
    <n v="5"/>
    <x v="0"/>
    <n v="1976"/>
    <n v="0"/>
    <m/>
    <n v="1976"/>
    <n v="0"/>
    <n v="1012"/>
    <s v="no"/>
    <x v="0"/>
    <n v="1034"/>
    <s v="no"/>
    <n v="0"/>
    <s v="no"/>
    <s v="1 Floor"/>
    <n v="1"/>
    <n v="1034"/>
    <x v="0"/>
    <x v="1"/>
    <n v="1"/>
    <n v="0"/>
    <n v="1"/>
    <n v="0"/>
    <n v="2"/>
    <x v="1"/>
    <n v="6"/>
    <x v="0"/>
    <s v="TA"/>
    <x v="1"/>
    <n v="3"/>
    <s v="More"/>
    <n v="888"/>
    <x v="0"/>
    <x v="0"/>
    <n v="0"/>
    <n v="83.04007820136853"/>
    <x v="0"/>
    <n v="169900"/>
    <n v="2046"/>
    <s v="no"/>
  </r>
  <r>
    <x v="1248"/>
    <s v="Norm"/>
    <s v="Norm"/>
    <x v="0"/>
    <n v="6"/>
    <x v="1"/>
    <s v="2.5Unf"/>
    <x v="0"/>
    <n v="59.660197117901056"/>
    <x v="1"/>
    <n v="5"/>
    <x v="0"/>
    <n v="1917"/>
    <n v="1"/>
    <m/>
    <n v="1950"/>
    <n v="1"/>
    <n v="735"/>
    <s v="no"/>
    <x v="0"/>
    <n v="1134"/>
    <s v="no"/>
    <n v="924"/>
    <s v="no"/>
    <s v="2 Floors"/>
    <n v="0"/>
    <n v="2058"/>
    <x v="0"/>
    <x v="0"/>
    <n v="0"/>
    <n v="0"/>
    <n v="1"/>
    <n v="1"/>
    <n v="2"/>
    <x v="1"/>
    <n v="8"/>
    <x v="0"/>
    <s v="TA"/>
    <x v="1"/>
    <n v="2"/>
    <s v="More"/>
    <n v="396"/>
    <x v="0"/>
    <x v="1"/>
    <n v="1"/>
    <n v="46.365914786967416"/>
    <x v="1"/>
    <n v="129500"/>
    <n v="2793"/>
    <s v="no"/>
  </r>
  <r>
    <x v="1249"/>
    <s v="Norm"/>
    <s v="Norm"/>
    <x v="0"/>
    <n v="5"/>
    <x v="1"/>
    <s v="1Story"/>
    <x v="1"/>
    <n v="69.182127006168557"/>
    <x v="1"/>
    <n v="7"/>
    <x v="1"/>
    <n v="1950"/>
    <n v="1"/>
    <m/>
    <n v="1950"/>
    <n v="1"/>
    <n v="876"/>
    <s v="no"/>
    <x v="0"/>
    <n v="988"/>
    <s v="no"/>
    <n v="0"/>
    <s v="no"/>
    <s v="1 Floor"/>
    <n v="0"/>
    <n v="988"/>
    <x v="0"/>
    <x v="1"/>
    <n v="0"/>
    <n v="0"/>
    <n v="1"/>
    <n v="0"/>
    <n v="1"/>
    <x v="1"/>
    <n v="6"/>
    <x v="0"/>
    <s v="TA"/>
    <x v="1"/>
    <n v="1"/>
    <s v="Less"/>
    <n v="276"/>
    <x v="0"/>
    <x v="1"/>
    <n v="0"/>
    <n v="63.841201716738198"/>
    <x v="1"/>
    <n v="119000"/>
    <n v="1864"/>
    <s v="no"/>
  </r>
  <r>
    <x v="1250"/>
    <s v="Norm"/>
    <s v="Norm"/>
    <x v="0"/>
    <n v="7"/>
    <x v="0"/>
    <s v="1Story"/>
    <x v="1"/>
    <n v="69.182127006168557"/>
    <x v="1"/>
    <n v="5"/>
    <x v="0"/>
    <n v="1968"/>
    <n v="0"/>
    <m/>
    <n v="1968"/>
    <n v="0"/>
    <n v="2110"/>
    <s v="yes"/>
    <x v="1"/>
    <n v="2110"/>
    <s v="no"/>
    <n v="0"/>
    <s v="no"/>
    <s v="1 Floor"/>
    <n v="0"/>
    <n v="2110"/>
    <x v="0"/>
    <x v="0"/>
    <n v="1"/>
    <n v="0"/>
    <n v="2"/>
    <n v="1"/>
    <n v="4"/>
    <x v="0"/>
    <n v="8"/>
    <x v="0"/>
    <s v="Ex"/>
    <x v="0"/>
    <n v="2"/>
    <s v="More"/>
    <n v="522"/>
    <x v="0"/>
    <x v="0"/>
    <n v="2"/>
    <n v="57.81990521327014"/>
    <x v="1"/>
    <n v="244000"/>
    <n v="4220"/>
    <s v="no"/>
  </r>
  <r>
    <x v="1251"/>
    <s v="Norm"/>
    <s v="Norm"/>
    <x v="3"/>
    <n v="7"/>
    <x v="0"/>
    <s v="1Story"/>
    <x v="1"/>
    <n v="69.182127006168557"/>
    <x v="1"/>
    <n v="5"/>
    <x v="0"/>
    <n v="2003"/>
    <n v="0"/>
    <m/>
    <n v="2003"/>
    <n v="0"/>
    <n v="1405"/>
    <s v="no"/>
    <x v="1"/>
    <n v="1405"/>
    <s v="no"/>
    <n v="0"/>
    <s v="no"/>
    <s v="1 Floor"/>
    <n v="0"/>
    <n v="1405"/>
    <x v="0"/>
    <x v="1"/>
    <n v="0"/>
    <n v="0"/>
    <n v="2"/>
    <n v="0"/>
    <n v="2"/>
    <x v="1"/>
    <n v="6"/>
    <x v="0"/>
    <s v="Gd"/>
    <x v="0"/>
    <n v="2"/>
    <s v="More"/>
    <n v="478"/>
    <x v="0"/>
    <x v="0"/>
    <n v="1"/>
    <n v="61.120996441281136"/>
    <x v="1"/>
    <n v="171750"/>
    <n v="2810"/>
    <s v="no"/>
  </r>
  <r>
    <x v="1252"/>
    <s v="Norm"/>
    <s v="Norm"/>
    <x v="0"/>
    <n v="5"/>
    <x v="1"/>
    <s v="1Story"/>
    <x v="1"/>
    <n v="69.182127006168557"/>
    <x v="1"/>
    <n v="6"/>
    <x v="1"/>
    <n v="1968"/>
    <n v="0"/>
    <m/>
    <n v="1968"/>
    <n v="0"/>
    <n v="864"/>
    <s v="no"/>
    <x v="0"/>
    <n v="874"/>
    <s v="no"/>
    <n v="0"/>
    <s v="no"/>
    <s v="1 Floor"/>
    <n v="1"/>
    <n v="874"/>
    <x v="0"/>
    <x v="1"/>
    <n v="1"/>
    <n v="0"/>
    <n v="1"/>
    <n v="0"/>
    <n v="2"/>
    <x v="1"/>
    <n v="5"/>
    <x v="1"/>
    <s v="TA"/>
    <x v="1"/>
    <n v="1"/>
    <s v="Less"/>
    <n v="288"/>
    <x v="0"/>
    <x v="1"/>
    <n v="0"/>
    <n v="74.798619102416566"/>
    <x v="0"/>
    <n v="130000"/>
    <n v="1738"/>
    <s v="no"/>
  </r>
  <r>
    <x v="1253"/>
    <s v="Norm"/>
    <s v="Norm"/>
    <x v="0"/>
    <n v="7"/>
    <x v="0"/>
    <s v="2Story"/>
    <x v="0"/>
    <n v="75.988545402704759"/>
    <x v="0"/>
    <n v="7"/>
    <x v="1"/>
    <n v="1974"/>
    <n v="0"/>
    <m/>
    <n v="2003"/>
    <n v="0"/>
    <n v="1192"/>
    <s v="no"/>
    <x v="1"/>
    <n v="1516"/>
    <s v="no"/>
    <n v="651"/>
    <s v="no"/>
    <s v="2 Floors"/>
    <n v="0"/>
    <n v="2167"/>
    <x v="0"/>
    <x v="0"/>
    <n v="1"/>
    <n v="0"/>
    <n v="2"/>
    <n v="1"/>
    <n v="4"/>
    <x v="0"/>
    <n v="9"/>
    <x v="0"/>
    <s v="Gd"/>
    <x v="0"/>
    <n v="2"/>
    <s v="More"/>
    <n v="518"/>
    <x v="0"/>
    <x v="0"/>
    <n v="2"/>
    <n v="87.526049419470084"/>
    <x v="0"/>
    <n v="294000"/>
    <n v="3359"/>
    <s v="no"/>
  </r>
  <r>
    <x v="1254"/>
    <s v="Norm"/>
    <s v="Norm"/>
    <x v="0"/>
    <n v="7"/>
    <x v="0"/>
    <s v="2Story"/>
    <x v="0"/>
    <n v="75.988545402704759"/>
    <x v="0"/>
    <n v="5"/>
    <x v="0"/>
    <n v="2003"/>
    <n v="0"/>
    <m/>
    <n v="2004"/>
    <n v="0"/>
    <n v="746"/>
    <s v="no"/>
    <x v="0"/>
    <n v="760"/>
    <s v="no"/>
    <n v="896"/>
    <s v="no"/>
    <s v="2 Floors"/>
    <n v="1"/>
    <n v="1656"/>
    <x v="0"/>
    <x v="0"/>
    <n v="0"/>
    <n v="0"/>
    <n v="2"/>
    <n v="1"/>
    <n v="3"/>
    <x v="0"/>
    <n v="7"/>
    <x v="0"/>
    <s v="Gd"/>
    <x v="0"/>
    <n v="2"/>
    <s v="More"/>
    <n v="397"/>
    <x v="0"/>
    <x v="1"/>
    <n v="1"/>
    <n v="68.859283930058282"/>
    <x v="1"/>
    <n v="165400"/>
    <n v="2402"/>
    <s v="no"/>
  </r>
  <r>
    <x v="1255"/>
    <s v="Norm"/>
    <s v="Norm"/>
    <x v="0"/>
    <n v="6"/>
    <x v="1"/>
    <s v="1.5Fin"/>
    <x v="1"/>
    <n v="59.315963337771507"/>
    <x v="1"/>
    <n v="6"/>
    <x v="1"/>
    <n v="1931"/>
    <n v="1"/>
    <m/>
    <n v="1950"/>
    <n v="1"/>
    <n v="884"/>
    <s v="no"/>
    <x v="0"/>
    <n v="959"/>
    <s v="no"/>
    <n v="408"/>
    <s v="no"/>
    <s v="2 Floors"/>
    <n v="1"/>
    <n v="1367"/>
    <x v="0"/>
    <x v="1"/>
    <n v="0"/>
    <n v="0"/>
    <n v="1"/>
    <n v="0"/>
    <n v="1"/>
    <x v="1"/>
    <n v="6"/>
    <x v="0"/>
    <s v="TA"/>
    <x v="1"/>
    <n v="1"/>
    <s v="Less"/>
    <n v="560"/>
    <x v="0"/>
    <x v="0"/>
    <n v="1"/>
    <n v="56.641492669924475"/>
    <x v="1"/>
    <n v="127500"/>
    <n v="2251"/>
    <s v="no"/>
  </r>
  <r>
    <x v="1256"/>
    <s v="Norm"/>
    <s v="Norm"/>
    <x v="0"/>
    <n v="8"/>
    <x v="0"/>
    <s v="1Story"/>
    <x v="1"/>
    <n v="69.182127006168557"/>
    <x v="1"/>
    <n v="5"/>
    <x v="0"/>
    <n v="1994"/>
    <n v="0"/>
    <m/>
    <n v="1994"/>
    <n v="0"/>
    <n v="1986"/>
    <s v="no"/>
    <x v="1"/>
    <n v="1987"/>
    <s v="no"/>
    <n v="0"/>
    <s v="no"/>
    <s v="1 Floor"/>
    <n v="0"/>
    <n v="1987"/>
    <x v="0"/>
    <x v="0"/>
    <n v="1"/>
    <n v="0"/>
    <n v="2"/>
    <n v="0"/>
    <n v="3"/>
    <x v="0"/>
    <n v="7"/>
    <x v="0"/>
    <s v="Gd"/>
    <x v="0"/>
    <n v="2"/>
    <s v="More"/>
    <n v="691"/>
    <x v="0"/>
    <x v="0"/>
    <n v="1"/>
    <n v="75.887238862320658"/>
    <x v="0"/>
    <n v="301500"/>
    <n v="3973"/>
    <s v="no"/>
  </r>
  <r>
    <x v="1257"/>
    <s v="Feedr"/>
    <s v="Norm"/>
    <x v="0"/>
    <n v="5"/>
    <x v="1"/>
    <s v="1Story"/>
    <x v="1"/>
    <n v="69.182127006168557"/>
    <x v="1"/>
    <n v="8"/>
    <x v="1"/>
    <n v="1922"/>
    <n v="1"/>
    <m/>
    <n v="1950"/>
    <n v="1"/>
    <n v="864"/>
    <s v="no"/>
    <x v="0"/>
    <n v="864"/>
    <s v="no"/>
    <n v="0"/>
    <s v="no"/>
    <s v="1 Floor"/>
    <n v="1"/>
    <n v="864"/>
    <x v="0"/>
    <x v="1"/>
    <n v="0"/>
    <n v="0"/>
    <n v="1"/>
    <n v="0"/>
    <n v="1"/>
    <x v="1"/>
    <n v="4"/>
    <x v="1"/>
    <s v="TA"/>
    <x v="1"/>
    <n v="0"/>
    <s v="Less"/>
    <n v="0"/>
    <x v="0"/>
    <x v="1"/>
    <n v="0"/>
    <n v="57.8125"/>
    <x v="1"/>
    <n v="99900"/>
    <n v="1728"/>
    <s v="no"/>
  </r>
  <r>
    <x v="1258"/>
    <s v="Norm"/>
    <s v="Norm"/>
    <x v="0"/>
    <n v="7"/>
    <x v="0"/>
    <s v="SLvl"/>
    <x v="2"/>
    <n v="74.693515888638117"/>
    <x v="0"/>
    <n v="5"/>
    <x v="0"/>
    <n v="2005"/>
    <n v="0"/>
    <m/>
    <n v="2005"/>
    <n v="0"/>
    <n v="856"/>
    <s v="no"/>
    <x v="0"/>
    <n v="1166"/>
    <s v="no"/>
    <n v="0"/>
    <s v="no"/>
    <s v="1 Floor"/>
    <n v="1"/>
    <n v="1166"/>
    <x v="0"/>
    <x v="1"/>
    <n v="1"/>
    <n v="0"/>
    <n v="2"/>
    <n v="0"/>
    <n v="3"/>
    <x v="0"/>
    <n v="5"/>
    <x v="1"/>
    <s v="Gd"/>
    <x v="0"/>
    <n v="2"/>
    <s v="More"/>
    <n v="400"/>
    <x v="0"/>
    <x v="1"/>
    <n v="0"/>
    <n v="93.966369930761616"/>
    <x v="0"/>
    <n v="190000"/>
    <n v="2022"/>
    <s v="no"/>
  </r>
  <r>
    <x v="1259"/>
    <s v="Norm"/>
    <s v="Norm"/>
    <x v="0"/>
    <n v="6"/>
    <x v="1"/>
    <s v="1Story"/>
    <x v="1"/>
    <n v="69.182127006168557"/>
    <x v="1"/>
    <n v="8"/>
    <x v="1"/>
    <n v="1969"/>
    <n v="0"/>
    <m/>
    <n v="1969"/>
    <n v="0"/>
    <n v="1054"/>
    <s v="no"/>
    <x v="0"/>
    <n v="1054"/>
    <s v="no"/>
    <n v="0"/>
    <s v="no"/>
    <s v="1 Floor"/>
    <n v="0"/>
    <n v="1054"/>
    <x v="0"/>
    <x v="1"/>
    <n v="1"/>
    <n v="0"/>
    <n v="1"/>
    <n v="1"/>
    <n v="3"/>
    <x v="0"/>
    <n v="6"/>
    <x v="0"/>
    <s v="TA"/>
    <x v="1"/>
    <n v="2"/>
    <s v="More"/>
    <n v="460"/>
    <x v="0"/>
    <x v="1"/>
    <n v="0"/>
    <n v="71.631878557874757"/>
    <x v="0"/>
    <n v="151000"/>
    <n v="2108"/>
    <s v="no"/>
  </r>
  <r>
    <x v="1260"/>
    <s v="RRAn"/>
    <s v="Norm"/>
    <x v="0"/>
    <n v="6"/>
    <x v="1"/>
    <s v="2Story"/>
    <x v="0"/>
    <n v="75.988545402704759"/>
    <x v="0"/>
    <n v="5"/>
    <x v="0"/>
    <n v="1999"/>
    <n v="0"/>
    <m/>
    <n v="1999"/>
    <n v="0"/>
    <n v="841"/>
    <s v="no"/>
    <x v="0"/>
    <n v="892"/>
    <s v="no"/>
    <n v="783"/>
    <s v="no"/>
    <s v="2 Floors"/>
    <n v="1"/>
    <n v="1675"/>
    <x v="0"/>
    <x v="0"/>
    <n v="0"/>
    <n v="0"/>
    <n v="2"/>
    <n v="1"/>
    <n v="3"/>
    <x v="0"/>
    <n v="7"/>
    <x v="0"/>
    <s v="TA"/>
    <x v="1"/>
    <n v="2"/>
    <s v="More"/>
    <n v="502"/>
    <x v="0"/>
    <x v="0"/>
    <n v="1"/>
    <n v="71.939586645468992"/>
    <x v="0"/>
    <n v="181000"/>
    <n v="2516"/>
    <s v="no"/>
  </r>
  <r>
    <x v="1261"/>
    <s v="Norm"/>
    <s v="Norm"/>
    <x v="0"/>
    <n v="5"/>
    <x v="1"/>
    <s v="1Story"/>
    <x v="1"/>
    <n v="69.182127006168557"/>
    <x v="1"/>
    <n v="6"/>
    <x v="1"/>
    <n v="1956"/>
    <n v="0"/>
    <m/>
    <n v="1956"/>
    <n v="1"/>
    <n v="1050"/>
    <s v="no"/>
    <x v="0"/>
    <n v="1050"/>
    <s v="no"/>
    <n v="0"/>
    <s v="no"/>
    <s v="1 Floor"/>
    <n v="1"/>
    <n v="1050"/>
    <x v="0"/>
    <x v="1"/>
    <n v="0"/>
    <n v="0"/>
    <n v="1"/>
    <n v="0"/>
    <n v="1"/>
    <x v="1"/>
    <n v="5"/>
    <x v="1"/>
    <s v="TA"/>
    <x v="1"/>
    <n v="1"/>
    <s v="Less"/>
    <n v="338"/>
    <x v="0"/>
    <x v="1"/>
    <n v="0"/>
    <n v="61.38095238095238"/>
    <x v="1"/>
    <n v="128900"/>
    <n v="2100"/>
    <s v="no"/>
  </r>
  <r>
    <x v="1262"/>
    <s v="Norm"/>
    <s v="Norm"/>
    <x v="0"/>
    <n v="4"/>
    <x v="1"/>
    <s v="1.5Fin"/>
    <x v="1"/>
    <n v="59.315963337771507"/>
    <x v="1"/>
    <n v="5"/>
    <x v="0"/>
    <n v="1957"/>
    <n v="0"/>
    <m/>
    <n v="1989"/>
    <n v="0"/>
    <n v="1104"/>
    <s v="no"/>
    <x v="1"/>
    <n v="1104"/>
    <s v="no"/>
    <n v="684"/>
    <s v="no"/>
    <s v="2 Floors"/>
    <n v="1"/>
    <n v="1788"/>
    <x v="0"/>
    <x v="0"/>
    <n v="1"/>
    <n v="0"/>
    <n v="1"/>
    <n v="0"/>
    <n v="2"/>
    <x v="1"/>
    <n v="8"/>
    <x v="0"/>
    <s v="TA"/>
    <x v="1"/>
    <n v="1"/>
    <s v="Less"/>
    <n v="304"/>
    <x v="0"/>
    <x v="1"/>
    <n v="2"/>
    <n v="55.843706777316733"/>
    <x v="1"/>
    <n v="161500"/>
    <n v="2892"/>
    <s v="no"/>
  </r>
  <r>
    <x v="1263"/>
    <s v="Norm"/>
    <s v="Norm"/>
    <x v="0"/>
    <n v="6"/>
    <x v="1"/>
    <s v="2Story"/>
    <x v="0"/>
    <n v="75.988545402704759"/>
    <x v="0"/>
    <n v="6"/>
    <x v="1"/>
    <n v="1919"/>
    <n v="1"/>
    <m/>
    <n v="1950"/>
    <n v="1"/>
    <n v="764"/>
    <s v="no"/>
    <x v="0"/>
    <n v="1060"/>
    <s v="no"/>
    <n v="764"/>
    <s v="no"/>
    <s v="2 Floors"/>
    <n v="0"/>
    <n v="1824"/>
    <x v="0"/>
    <x v="0"/>
    <n v="0"/>
    <n v="0"/>
    <n v="1"/>
    <n v="0"/>
    <n v="1"/>
    <x v="1"/>
    <n v="8"/>
    <x v="0"/>
    <s v="TA"/>
    <x v="1"/>
    <n v="2"/>
    <s v="More"/>
    <n v="520"/>
    <x v="0"/>
    <x v="0"/>
    <n v="1"/>
    <n v="69.744976816074185"/>
    <x v="1"/>
    <n v="180500"/>
    <n v="2588"/>
    <s v="no"/>
  </r>
  <r>
    <x v="1264"/>
    <s v="Norm"/>
    <s v="Norm"/>
    <x v="3"/>
    <n v="6"/>
    <x v="1"/>
    <s v="1Story"/>
    <x v="1"/>
    <n v="69.182127006168557"/>
    <x v="1"/>
    <n v="5"/>
    <x v="0"/>
    <n v="1998"/>
    <n v="0"/>
    <m/>
    <n v="1999"/>
    <n v="0"/>
    <n v="1405"/>
    <s v="no"/>
    <x v="1"/>
    <n v="1337"/>
    <s v="no"/>
    <n v="0"/>
    <s v="no"/>
    <s v="1 Floor"/>
    <n v="0"/>
    <n v="1337"/>
    <x v="0"/>
    <x v="1"/>
    <n v="1"/>
    <n v="0"/>
    <n v="2"/>
    <n v="0"/>
    <n v="3"/>
    <x v="0"/>
    <n v="5"/>
    <x v="1"/>
    <s v="Gd"/>
    <x v="0"/>
    <n v="2"/>
    <s v="More"/>
    <n v="511"/>
    <x v="0"/>
    <x v="0"/>
    <n v="0"/>
    <n v="66.010211524434723"/>
    <x v="1"/>
    <n v="181000"/>
    <n v="2742"/>
    <s v="no"/>
  </r>
  <r>
    <x v="1265"/>
    <s v="Norm"/>
    <s v="Norm"/>
    <x v="3"/>
    <n v="7"/>
    <x v="0"/>
    <s v="2Story"/>
    <x v="0"/>
    <n v="75.988545402704759"/>
    <x v="0"/>
    <n v="5"/>
    <x v="0"/>
    <n v="1999"/>
    <n v="0"/>
    <m/>
    <n v="1999"/>
    <n v="0"/>
    <n v="691"/>
    <s v="no"/>
    <x v="0"/>
    <n v="713"/>
    <s v="no"/>
    <n v="739"/>
    <s v="no"/>
    <s v="2 Floors"/>
    <n v="0"/>
    <n v="1452"/>
    <x v="0"/>
    <x v="1"/>
    <n v="1"/>
    <n v="0"/>
    <n v="2"/>
    <n v="1"/>
    <n v="4"/>
    <x v="0"/>
    <n v="6"/>
    <x v="0"/>
    <s v="Gd"/>
    <x v="0"/>
    <n v="2"/>
    <s v="More"/>
    <n v="506"/>
    <x v="0"/>
    <x v="0"/>
    <n v="0"/>
    <n v="85.814279048063469"/>
    <x v="0"/>
    <n v="183900"/>
    <n v="2143"/>
    <s v="no"/>
  </r>
  <r>
    <x v="1266"/>
    <s v="Feedr"/>
    <s v="Norm"/>
    <x v="1"/>
    <n v="7"/>
    <x v="0"/>
    <s v="2.5Unf"/>
    <x v="0"/>
    <n v="59.660197117901056"/>
    <x v="1"/>
    <n v="4"/>
    <x v="0"/>
    <n v="1910"/>
    <n v="1"/>
    <m/>
    <n v="1950"/>
    <n v="1"/>
    <n v="925"/>
    <s v="no"/>
    <x v="0"/>
    <n v="964"/>
    <s v="no"/>
    <n v="925"/>
    <s v="no"/>
    <s v="2 Floors"/>
    <n v="1"/>
    <n v="1889"/>
    <x v="0"/>
    <x v="0"/>
    <n v="0"/>
    <n v="0"/>
    <n v="1"/>
    <n v="1"/>
    <n v="2"/>
    <x v="1"/>
    <n v="9"/>
    <x v="0"/>
    <s v="TA"/>
    <x v="1"/>
    <n v="1"/>
    <s v="Less"/>
    <n v="308"/>
    <x v="0"/>
    <x v="1"/>
    <n v="1"/>
    <n v="43.354655294953801"/>
    <x v="1"/>
    <n v="122000"/>
    <n v="2814"/>
    <s v="no"/>
  </r>
  <r>
    <x v="1267"/>
    <s v="Norm"/>
    <s v="Norm"/>
    <x v="0"/>
    <n v="9"/>
    <x v="0"/>
    <s v="1Story"/>
    <x v="1"/>
    <n v="69.182127006168557"/>
    <x v="1"/>
    <n v="5"/>
    <x v="0"/>
    <n v="2008"/>
    <n v="0"/>
    <m/>
    <n v="2009"/>
    <n v="0"/>
    <n v="2002"/>
    <s v="no"/>
    <x v="1"/>
    <n v="2018"/>
    <s v="no"/>
    <n v="0"/>
    <s v="no"/>
    <s v="1 Floor"/>
    <n v="1"/>
    <n v="2018"/>
    <x v="0"/>
    <x v="0"/>
    <n v="0"/>
    <n v="0"/>
    <n v="2"/>
    <n v="0"/>
    <n v="2"/>
    <x v="1"/>
    <n v="10"/>
    <x v="0"/>
    <s v="Ex"/>
    <x v="0"/>
    <n v="3"/>
    <s v="More"/>
    <n v="746"/>
    <x v="0"/>
    <x v="0"/>
    <n v="1"/>
    <n v="94.154228855721399"/>
    <x v="0"/>
    <n v="378500"/>
    <n v="4020"/>
    <s v="no"/>
  </r>
  <r>
    <x v="1268"/>
    <s v="Norm"/>
    <s v="Norm"/>
    <x v="0"/>
    <n v="8"/>
    <x v="0"/>
    <s v="1.5Fin"/>
    <x v="1"/>
    <n v="59.315963337771507"/>
    <x v="1"/>
    <n v="9"/>
    <x v="1"/>
    <n v="1935"/>
    <n v="1"/>
    <m/>
    <n v="1997"/>
    <n v="0"/>
    <n v="728"/>
    <s v="no"/>
    <x v="0"/>
    <n v="1968"/>
    <s v="no"/>
    <n v="1479"/>
    <s v="no"/>
    <s v="2 Floors"/>
    <n v="1"/>
    <n v="3447"/>
    <x v="1"/>
    <x v="0"/>
    <n v="0"/>
    <n v="0"/>
    <n v="3"/>
    <n v="1"/>
    <n v="4"/>
    <x v="0"/>
    <n v="11"/>
    <x v="0"/>
    <s v="Gd"/>
    <x v="0"/>
    <n v="3"/>
    <s v="More"/>
    <n v="1014"/>
    <x v="1"/>
    <x v="0"/>
    <n v="2"/>
    <n v="91.257485029940113"/>
    <x v="0"/>
    <n v="381000"/>
    <n v="4175"/>
    <s v="no"/>
  </r>
  <r>
    <x v="1269"/>
    <s v="Feedr"/>
    <s v="Norm"/>
    <x v="0"/>
    <n v="5"/>
    <x v="1"/>
    <s v="1.5Fin"/>
    <x v="1"/>
    <n v="59.315963337771507"/>
    <x v="1"/>
    <n v="5"/>
    <x v="0"/>
    <n v="1958"/>
    <n v="0"/>
    <m/>
    <n v="1958"/>
    <n v="1"/>
    <n v="874"/>
    <s v="no"/>
    <x v="0"/>
    <n v="874"/>
    <s v="no"/>
    <n v="650"/>
    <s v="no"/>
    <s v="2 Floors"/>
    <n v="0"/>
    <n v="1524"/>
    <x v="0"/>
    <x v="0"/>
    <n v="0"/>
    <n v="0"/>
    <n v="1"/>
    <n v="1"/>
    <n v="2"/>
    <x v="1"/>
    <n v="7"/>
    <x v="0"/>
    <s v="TA"/>
    <x v="1"/>
    <n v="1"/>
    <s v="Less"/>
    <n v="315"/>
    <x v="0"/>
    <x v="1"/>
    <n v="0"/>
    <n v="60.050041701417847"/>
    <x v="1"/>
    <n v="144000"/>
    <n v="2398"/>
    <s v="no"/>
  </r>
  <r>
    <x v="1270"/>
    <s v="Norm"/>
    <s v="Norm"/>
    <x v="0"/>
    <n v="7"/>
    <x v="0"/>
    <s v="1Story"/>
    <x v="1"/>
    <n v="69.182127006168557"/>
    <x v="1"/>
    <n v="6"/>
    <x v="1"/>
    <n v="1979"/>
    <n v="0"/>
    <m/>
    <n v="1979"/>
    <n v="0"/>
    <n v="1332"/>
    <s v="no"/>
    <x v="1"/>
    <n v="1332"/>
    <s v="no"/>
    <n v="192"/>
    <s v="no"/>
    <s v="2 Floors"/>
    <n v="1"/>
    <n v="1524"/>
    <x v="0"/>
    <x v="0"/>
    <n v="2"/>
    <n v="0"/>
    <n v="0"/>
    <n v="1"/>
    <n v="3"/>
    <x v="0"/>
    <n v="4"/>
    <x v="1"/>
    <s v="Gd"/>
    <x v="0"/>
    <n v="2"/>
    <s v="More"/>
    <n v="586"/>
    <x v="0"/>
    <x v="0"/>
    <n v="1"/>
    <n v="91.036414565826334"/>
    <x v="0"/>
    <n v="260000"/>
    <n v="2856"/>
    <s v="no"/>
  </r>
  <r>
    <x v="1271"/>
    <s v="PosN"/>
    <s v="Norm"/>
    <x v="0"/>
    <n v="6"/>
    <x v="1"/>
    <s v="1Story"/>
    <x v="1"/>
    <n v="69.182127006168557"/>
    <x v="1"/>
    <n v="7"/>
    <x v="1"/>
    <n v="1968"/>
    <n v="0"/>
    <m/>
    <n v="1968"/>
    <n v="0"/>
    <n v="1489"/>
    <s v="no"/>
    <x v="1"/>
    <n v="1489"/>
    <s v="no"/>
    <n v="0"/>
    <s v="no"/>
    <s v="1 Floor"/>
    <n v="1"/>
    <n v="1489"/>
    <x v="0"/>
    <x v="1"/>
    <n v="0"/>
    <n v="0"/>
    <n v="2"/>
    <n v="0"/>
    <n v="2"/>
    <x v="1"/>
    <n v="7"/>
    <x v="0"/>
    <s v="Gd"/>
    <x v="0"/>
    <n v="2"/>
    <s v="More"/>
    <n v="462"/>
    <x v="0"/>
    <x v="1"/>
    <n v="1"/>
    <n v="62.374076561450636"/>
    <x v="1"/>
    <n v="185750"/>
    <n v="2978"/>
    <s v="no"/>
  </r>
  <r>
    <x v="1272"/>
    <s v="Norm"/>
    <s v="Norm"/>
    <x v="0"/>
    <n v="5"/>
    <x v="1"/>
    <s v="1Story"/>
    <x v="1"/>
    <n v="69.182127006168557"/>
    <x v="1"/>
    <n v="6"/>
    <x v="1"/>
    <n v="1965"/>
    <n v="0"/>
    <m/>
    <n v="1965"/>
    <n v="0"/>
    <n v="935"/>
    <s v="no"/>
    <x v="0"/>
    <n v="935"/>
    <s v="no"/>
    <n v="0"/>
    <s v="no"/>
    <s v="1 Floor"/>
    <n v="0"/>
    <n v="935"/>
    <x v="0"/>
    <x v="1"/>
    <n v="1"/>
    <n v="0"/>
    <n v="1"/>
    <n v="0"/>
    <n v="2"/>
    <x v="1"/>
    <n v="5"/>
    <x v="1"/>
    <s v="TA"/>
    <x v="1"/>
    <n v="1"/>
    <s v="Less"/>
    <n v="288"/>
    <x v="0"/>
    <x v="1"/>
    <n v="0"/>
    <n v="73.262032085561501"/>
    <x v="0"/>
    <n v="137000"/>
    <n v="1870"/>
    <s v="no"/>
  </r>
  <r>
    <x v="1273"/>
    <s v="Norm"/>
    <s v="Norm"/>
    <x v="0"/>
    <n v="6"/>
    <x v="1"/>
    <s v="SLvl"/>
    <x v="2"/>
    <n v="74.693515888638117"/>
    <x v="0"/>
    <n v="7"/>
    <x v="1"/>
    <n v="1959"/>
    <n v="0"/>
    <m/>
    <n v="2006"/>
    <n v="0"/>
    <n v="1019"/>
    <s v="no"/>
    <x v="0"/>
    <n v="1357"/>
    <s v="no"/>
    <n v="0"/>
    <s v="no"/>
    <s v="1 Floor"/>
    <n v="0"/>
    <n v="1357"/>
    <x v="0"/>
    <x v="1"/>
    <n v="1"/>
    <n v="0"/>
    <n v="1"/>
    <n v="0"/>
    <n v="2"/>
    <x v="1"/>
    <n v="5"/>
    <x v="1"/>
    <s v="Ex"/>
    <x v="0"/>
    <n v="1"/>
    <s v="Less"/>
    <n v="312"/>
    <x v="0"/>
    <x v="1"/>
    <n v="1"/>
    <n v="74.494949494949495"/>
    <x v="0"/>
    <n v="177000"/>
    <n v="2376"/>
    <s v="no"/>
  </r>
  <r>
    <x v="1274"/>
    <s v="Norm"/>
    <s v="Norm"/>
    <x v="0"/>
    <n v="5"/>
    <x v="1"/>
    <s v="1.5Fin"/>
    <x v="1"/>
    <n v="59.315963337771507"/>
    <x v="1"/>
    <n v="6"/>
    <x v="1"/>
    <n v="1910"/>
    <n v="1"/>
    <m/>
    <n v="2003"/>
    <n v="0"/>
    <n v="661"/>
    <s v="no"/>
    <x v="0"/>
    <n v="661"/>
    <s v="no"/>
    <n v="589"/>
    <s v="no"/>
    <s v="2 Floors"/>
    <n v="0"/>
    <n v="1250"/>
    <x v="0"/>
    <x v="1"/>
    <n v="0"/>
    <n v="0"/>
    <n v="2"/>
    <n v="0"/>
    <n v="2"/>
    <x v="1"/>
    <n v="8"/>
    <x v="0"/>
    <s v="TA"/>
    <x v="1"/>
    <n v="2"/>
    <s v="More"/>
    <n v="552"/>
    <x v="0"/>
    <x v="0"/>
    <n v="1"/>
    <n v="72.736787022501304"/>
    <x v="0"/>
    <n v="139000"/>
    <n v="1911"/>
    <s v="no"/>
  </r>
  <r>
    <x v="1275"/>
    <s v="Feedr"/>
    <s v="Norm"/>
    <x v="2"/>
    <n v="5"/>
    <x v="1"/>
    <s v="2Story"/>
    <x v="0"/>
    <n v="75.988545402704759"/>
    <x v="0"/>
    <n v="5"/>
    <x v="0"/>
    <n v="1948"/>
    <n v="1"/>
    <m/>
    <n v="1950"/>
    <n v="1"/>
    <n v="928"/>
    <s v="no"/>
    <x v="0"/>
    <n v="928"/>
    <s v="no"/>
    <n v="992"/>
    <s v="no"/>
    <s v="2 Floors"/>
    <n v="1"/>
    <n v="1920"/>
    <x v="0"/>
    <x v="0"/>
    <n v="0"/>
    <n v="0"/>
    <n v="2"/>
    <n v="0"/>
    <n v="2"/>
    <x v="1"/>
    <n v="10"/>
    <x v="0"/>
    <s v="TA"/>
    <x v="1"/>
    <n v="2"/>
    <s v="More"/>
    <n v="400"/>
    <x v="0"/>
    <x v="1"/>
    <n v="0"/>
    <n v="48.103932584269664"/>
    <x v="1"/>
    <n v="137000"/>
    <n v="2848"/>
    <s v="no"/>
  </r>
  <r>
    <x v="1276"/>
    <s v="Norm"/>
    <s v="Norm"/>
    <x v="0"/>
    <n v="6"/>
    <x v="1"/>
    <s v="2Story"/>
    <x v="0"/>
    <n v="75.988545402704759"/>
    <x v="0"/>
    <n v="6"/>
    <x v="1"/>
    <n v="1972"/>
    <n v="0"/>
    <m/>
    <n v="1972"/>
    <n v="0"/>
    <n v="723"/>
    <s v="no"/>
    <x v="0"/>
    <n v="735"/>
    <s v="no"/>
    <n v="660"/>
    <s v="no"/>
    <s v="2 Floors"/>
    <n v="1"/>
    <n v="1395"/>
    <x v="0"/>
    <x v="1"/>
    <n v="0"/>
    <n v="1"/>
    <n v="1"/>
    <n v="1"/>
    <n v="3"/>
    <x v="0"/>
    <n v="6"/>
    <x v="0"/>
    <s v="TA"/>
    <x v="1"/>
    <n v="2"/>
    <s v="More"/>
    <n v="497"/>
    <x v="0"/>
    <x v="0"/>
    <n v="1"/>
    <n v="76.487252124645892"/>
    <x v="0"/>
    <n v="162000"/>
    <n v="2118"/>
    <s v="no"/>
  </r>
  <r>
    <x v="1277"/>
    <s v="Norm"/>
    <s v="Norm"/>
    <x v="0"/>
    <n v="6"/>
    <x v="1"/>
    <s v="SLvl"/>
    <x v="2"/>
    <n v="74.693515888638117"/>
    <x v="0"/>
    <n v="5"/>
    <x v="0"/>
    <n v="1967"/>
    <n v="0"/>
    <m/>
    <n v="1976"/>
    <n v="0"/>
    <n v="1680"/>
    <s v="no"/>
    <x v="1"/>
    <n v="1724"/>
    <s v="no"/>
    <n v="0"/>
    <s v="no"/>
    <s v="1 Floor"/>
    <n v="1"/>
    <n v="1724"/>
    <x v="0"/>
    <x v="0"/>
    <n v="1"/>
    <n v="0"/>
    <n v="1"/>
    <n v="1"/>
    <n v="3"/>
    <x v="0"/>
    <n v="7"/>
    <x v="0"/>
    <s v="TA"/>
    <x v="1"/>
    <n v="2"/>
    <s v="More"/>
    <n v="480"/>
    <x v="0"/>
    <x v="0"/>
    <n v="1"/>
    <n v="58.137485311398358"/>
    <x v="1"/>
    <n v="197900"/>
    <n v="3404"/>
    <s v="no"/>
  </r>
  <r>
    <x v="1278"/>
    <s v="Norm"/>
    <s v="Norm"/>
    <x v="0"/>
    <n v="8"/>
    <x v="0"/>
    <s v="2Story"/>
    <x v="0"/>
    <n v="75.988545402704759"/>
    <x v="0"/>
    <n v="5"/>
    <x v="0"/>
    <n v="2002"/>
    <n v="0"/>
    <m/>
    <n v="2002"/>
    <n v="0"/>
    <n v="1128"/>
    <s v="no"/>
    <x v="1"/>
    <n v="1128"/>
    <s v="no"/>
    <n v="903"/>
    <s v="no"/>
    <s v="2 Floors"/>
    <n v="0"/>
    <n v="2031"/>
    <x v="0"/>
    <x v="0"/>
    <n v="1"/>
    <n v="0"/>
    <n v="2"/>
    <n v="1"/>
    <n v="4"/>
    <x v="0"/>
    <n v="7"/>
    <x v="0"/>
    <s v="Gd"/>
    <x v="0"/>
    <n v="2"/>
    <s v="More"/>
    <n v="577"/>
    <x v="0"/>
    <x v="0"/>
    <n v="1"/>
    <n v="75.023741690408357"/>
    <x v="0"/>
    <n v="237000"/>
    <n v="3159"/>
    <s v="no"/>
  </r>
  <r>
    <x v="1279"/>
    <s v="Norm"/>
    <s v="Norm"/>
    <x v="0"/>
    <n v="4"/>
    <x v="1"/>
    <s v="1.5Fin"/>
    <x v="1"/>
    <n v="59.315963337771507"/>
    <x v="1"/>
    <n v="4"/>
    <x v="0"/>
    <n v="1920"/>
    <n v="1"/>
    <m/>
    <n v="1950"/>
    <n v="1"/>
    <n v="698"/>
    <s v="no"/>
    <x v="0"/>
    <n v="698"/>
    <s v="no"/>
    <n v="430"/>
    <s v="no"/>
    <s v="2 Floors"/>
    <n v="0"/>
    <n v="1128"/>
    <x v="0"/>
    <x v="1"/>
    <n v="0"/>
    <n v="0"/>
    <n v="1"/>
    <n v="0"/>
    <n v="1"/>
    <x v="1"/>
    <n v="6"/>
    <x v="0"/>
    <s v="TA"/>
    <x v="1"/>
    <n v="2"/>
    <s v="More"/>
    <n v="528"/>
    <x v="0"/>
    <x v="0"/>
    <n v="0"/>
    <n v="37.458926615553125"/>
    <x v="1"/>
    <n v="68400"/>
    <n v="1826"/>
    <s v="no"/>
  </r>
  <r>
    <x v="1280"/>
    <s v="Norm"/>
    <s v="Norm"/>
    <x v="0"/>
    <n v="7"/>
    <x v="0"/>
    <s v="1Story"/>
    <x v="1"/>
    <n v="69.182127006168557"/>
    <x v="1"/>
    <n v="5"/>
    <x v="0"/>
    <n v="2002"/>
    <n v="0"/>
    <m/>
    <n v="2002"/>
    <n v="0"/>
    <n v="1573"/>
    <s v="no"/>
    <x v="1"/>
    <n v="1573"/>
    <s v="no"/>
    <n v="0"/>
    <s v="no"/>
    <s v="1 Floor"/>
    <n v="0"/>
    <n v="1573"/>
    <x v="0"/>
    <x v="0"/>
    <n v="1"/>
    <n v="0"/>
    <n v="2"/>
    <n v="0"/>
    <n v="3"/>
    <x v="0"/>
    <n v="6"/>
    <x v="0"/>
    <s v="Gd"/>
    <x v="0"/>
    <n v="2"/>
    <s v="More"/>
    <n v="544"/>
    <x v="0"/>
    <x v="0"/>
    <n v="0"/>
    <n v="72.155117609663066"/>
    <x v="0"/>
    <n v="227000"/>
    <n v="3146"/>
    <s v="no"/>
  </r>
  <r>
    <x v="1281"/>
    <s v="Norm"/>
    <s v="Norm"/>
    <x v="0"/>
    <n v="7"/>
    <x v="0"/>
    <s v="1Story"/>
    <x v="1"/>
    <n v="69.182127006168557"/>
    <x v="1"/>
    <n v="5"/>
    <x v="0"/>
    <n v="1990"/>
    <n v="0"/>
    <m/>
    <n v="1990"/>
    <n v="0"/>
    <n v="1309"/>
    <s v="no"/>
    <x v="1"/>
    <n v="1339"/>
    <s v="no"/>
    <n v="0"/>
    <s v="no"/>
    <s v="1 Floor"/>
    <n v="1"/>
    <n v="1339"/>
    <x v="0"/>
    <x v="1"/>
    <n v="1"/>
    <n v="0"/>
    <n v="2"/>
    <n v="0"/>
    <n v="3"/>
    <x v="0"/>
    <n v="6"/>
    <x v="0"/>
    <s v="TA"/>
    <x v="1"/>
    <n v="2"/>
    <s v="More"/>
    <n v="484"/>
    <x v="0"/>
    <x v="0"/>
    <n v="1"/>
    <n v="67.975830815709969"/>
    <x v="1"/>
    <n v="180000"/>
    <n v="2648"/>
    <s v="no"/>
  </r>
  <r>
    <x v="1282"/>
    <s v="Norm"/>
    <s v="Norm"/>
    <x v="0"/>
    <n v="5"/>
    <x v="1"/>
    <s v="1Story"/>
    <x v="1"/>
    <n v="69.182127006168557"/>
    <x v="1"/>
    <n v="7"/>
    <x v="1"/>
    <n v="1977"/>
    <n v="0"/>
    <m/>
    <n v="2008"/>
    <n v="0"/>
    <n v="1040"/>
    <s v="no"/>
    <x v="0"/>
    <n v="1040"/>
    <s v="no"/>
    <n v="0"/>
    <s v="no"/>
    <s v="1 Floor"/>
    <n v="0"/>
    <n v="1040"/>
    <x v="0"/>
    <x v="1"/>
    <n v="0"/>
    <n v="0"/>
    <n v="2"/>
    <n v="0"/>
    <n v="2"/>
    <x v="1"/>
    <n v="5"/>
    <x v="1"/>
    <s v="Gd"/>
    <x v="0"/>
    <n v="2"/>
    <s v="More"/>
    <n v="484"/>
    <x v="0"/>
    <x v="0"/>
    <n v="0"/>
    <n v="72.355769230769226"/>
    <x v="0"/>
    <n v="150500"/>
    <n v="2080"/>
    <s v="no"/>
  </r>
  <r>
    <x v="1283"/>
    <s v="Norm"/>
    <s v="Norm"/>
    <x v="2"/>
    <n v="6"/>
    <x v="1"/>
    <s v="2Story"/>
    <x v="0"/>
    <n v="75.988545402704759"/>
    <x v="0"/>
    <n v="5"/>
    <x v="0"/>
    <n v="1971"/>
    <n v="0"/>
    <m/>
    <n v="1971"/>
    <n v="0"/>
    <n v="912"/>
    <s v="no"/>
    <x v="0"/>
    <n v="912"/>
    <s v="no"/>
    <n v="912"/>
    <s v="no"/>
    <s v="2 Floors"/>
    <n v="1"/>
    <n v="1824"/>
    <x v="0"/>
    <x v="0"/>
    <n v="0"/>
    <n v="0"/>
    <n v="2"/>
    <n v="2"/>
    <n v="4"/>
    <x v="0"/>
    <n v="8"/>
    <x v="0"/>
    <s v="TA"/>
    <x v="1"/>
    <n v="0"/>
    <s v="Less"/>
    <n v="0"/>
    <x v="0"/>
    <x v="1"/>
    <n v="0"/>
    <n v="50.804093567251464"/>
    <x v="1"/>
    <n v="139000"/>
    <n v="2736"/>
    <s v="no"/>
  </r>
  <r>
    <x v="1284"/>
    <s v="Feedr"/>
    <s v="Norm"/>
    <x v="0"/>
    <n v="6"/>
    <x v="1"/>
    <s v="1.5Fin"/>
    <x v="1"/>
    <n v="59.315963337771507"/>
    <x v="1"/>
    <n v="7"/>
    <x v="1"/>
    <n v="1919"/>
    <n v="1"/>
    <m/>
    <n v="1990"/>
    <n v="0"/>
    <n v="804"/>
    <s v="no"/>
    <x v="0"/>
    <n v="1699"/>
    <s v="no"/>
    <n v="748"/>
    <s v="no"/>
    <s v="2 Floors"/>
    <n v="1"/>
    <n v="2447"/>
    <x v="0"/>
    <x v="0"/>
    <n v="0"/>
    <n v="0"/>
    <n v="2"/>
    <n v="0"/>
    <n v="2"/>
    <x v="1"/>
    <n v="10"/>
    <x v="0"/>
    <s v="Gd"/>
    <x v="0"/>
    <n v="1"/>
    <s v="Less"/>
    <n v="336"/>
    <x v="0"/>
    <x v="1"/>
    <n v="1"/>
    <n v="51.984004921562594"/>
    <x v="1"/>
    <n v="169000"/>
    <n v="3251"/>
    <s v="no"/>
  </r>
  <r>
    <x v="1285"/>
    <s v="Norm"/>
    <s v="Norm"/>
    <x v="0"/>
    <n v="6"/>
    <x v="1"/>
    <s v="1.5Fin"/>
    <x v="1"/>
    <n v="59.315963337771507"/>
    <x v="1"/>
    <n v="6"/>
    <x v="1"/>
    <n v="1939"/>
    <n v="1"/>
    <m/>
    <n v="1950"/>
    <n v="1"/>
    <n v="780"/>
    <s v="no"/>
    <x v="0"/>
    <n v="825"/>
    <s v="no"/>
    <n v="587"/>
    <s v="no"/>
    <s v="2 Floors"/>
    <n v="1"/>
    <n v="1412"/>
    <x v="0"/>
    <x v="1"/>
    <n v="0"/>
    <n v="0"/>
    <n v="1"/>
    <n v="0"/>
    <n v="1"/>
    <x v="1"/>
    <n v="6"/>
    <x v="0"/>
    <s v="TA"/>
    <x v="1"/>
    <n v="1"/>
    <s v="Less"/>
    <n v="280"/>
    <x v="0"/>
    <x v="1"/>
    <n v="1"/>
    <n v="60.447080291970806"/>
    <x v="1"/>
    <n v="132500"/>
    <n v="2192"/>
    <s v="no"/>
  </r>
  <r>
    <x v="1286"/>
    <s v="Feedr"/>
    <s v="Norm"/>
    <x v="0"/>
    <n v="6"/>
    <x v="1"/>
    <s v="1Story"/>
    <x v="1"/>
    <n v="69.182127006168557"/>
    <x v="1"/>
    <n v="5"/>
    <x v="0"/>
    <n v="1963"/>
    <n v="0"/>
    <m/>
    <n v="1963"/>
    <n v="0"/>
    <n v="1328"/>
    <s v="no"/>
    <x v="1"/>
    <n v="1328"/>
    <s v="no"/>
    <n v="0"/>
    <s v="no"/>
    <s v="1 Floor"/>
    <n v="0"/>
    <n v="1328"/>
    <x v="0"/>
    <x v="1"/>
    <n v="1"/>
    <n v="0"/>
    <n v="1"/>
    <n v="1"/>
    <n v="3"/>
    <x v="0"/>
    <n v="6"/>
    <x v="0"/>
    <s v="TA"/>
    <x v="1"/>
    <n v="2"/>
    <s v="More"/>
    <n v="528"/>
    <x v="0"/>
    <x v="0"/>
    <n v="2"/>
    <n v="53.840361445783131"/>
    <x v="1"/>
    <n v="143000"/>
    <n v="2656"/>
    <s v="no"/>
  </r>
  <r>
    <x v="1287"/>
    <s v="Norm"/>
    <s v="Norm"/>
    <x v="0"/>
    <n v="5"/>
    <x v="1"/>
    <s v="1Story"/>
    <x v="1"/>
    <n v="69.182127006168557"/>
    <x v="1"/>
    <n v="5"/>
    <x v="0"/>
    <n v="1964"/>
    <n v="0"/>
    <m/>
    <n v="1964"/>
    <n v="0"/>
    <n v="1624"/>
    <s v="no"/>
    <x v="1"/>
    <n v="1582"/>
    <s v="no"/>
    <n v="0"/>
    <s v="no"/>
    <s v="1 Floor"/>
    <n v="0"/>
    <n v="1582"/>
    <x v="0"/>
    <x v="0"/>
    <n v="0"/>
    <n v="1"/>
    <n v="2"/>
    <n v="0"/>
    <n v="3"/>
    <x v="0"/>
    <n v="7"/>
    <x v="0"/>
    <s v="TA"/>
    <x v="1"/>
    <n v="2"/>
    <s v="More"/>
    <n v="390"/>
    <x v="0"/>
    <x v="1"/>
    <n v="0"/>
    <n v="59.263880224578912"/>
    <x v="1"/>
    <n v="190000"/>
    <n v="3206"/>
    <s v="no"/>
  </r>
  <r>
    <x v="1288"/>
    <s v="Norm"/>
    <s v="Norm"/>
    <x v="3"/>
    <n v="8"/>
    <x v="0"/>
    <s v="1Story"/>
    <x v="1"/>
    <n v="69.182127006168557"/>
    <x v="1"/>
    <n v="5"/>
    <x v="0"/>
    <n v="2000"/>
    <n v="0"/>
    <m/>
    <n v="2000"/>
    <n v="0"/>
    <n v="1501"/>
    <s v="no"/>
    <x v="1"/>
    <n v="1659"/>
    <s v="no"/>
    <n v="0"/>
    <s v="no"/>
    <s v="1 Floor"/>
    <n v="0"/>
    <n v="1659"/>
    <x v="0"/>
    <x v="0"/>
    <n v="1"/>
    <n v="0"/>
    <n v="2"/>
    <n v="0"/>
    <n v="3"/>
    <x v="0"/>
    <n v="5"/>
    <x v="1"/>
    <s v="Ex"/>
    <x v="0"/>
    <n v="2"/>
    <s v="More"/>
    <n v="499"/>
    <x v="0"/>
    <x v="0"/>
    <n v="1"/>
    <n v="87.974683544303801"/>
    <x v="0"/>
    <n v="278000"/>
    <n v="3160"/>
    <s v="no"/>
  </r>
  <r>
    <x v="1289"/>
    <s v="Norm"/>
    <s v="Norm"/>
    <x v="0"/>
    <n v="8"/>
    <x v="0"/>
    <s v="2Story"/>
    <x v="0"/>
    <n v="75.988545402704759"/>
    <x v="0"/>
    <n v="5"/>
    <x v="0"/>
    <n v="2006"/>
    <n v="0"/>
    <m/>
    <n v="2006"/>
    <n v="0"/>
    <n v="1085"/>
    <s v="no"/>
    <x v="1"/>
    <n v="1120"/>
    <s v="no"/>
    <n v="850"/>
    <s v="no"/>
    <s v="2 Floors"/>
    <n v="0"/>
    <n v="1970"/>
    <x v="0"/>
    <x v="0"/>
    <n v="0"/>
    <n v="0"/>
    <n v="2"/>
    <n v="1"/>
    <n v="3"/>
    <x v="0"/>
    <n v="8"/>
    <x v="0"/>
    <s v="Ex"/>
    <x v="0"/>
    <n v="3"/>
    <s v="More"/>
    <n v="753"/>
    <x v="0"/>
    <x v="0"/>
    <n v="1"/>
    <n v="91.980360065466442"/>
    <x v="0"/>
    <n v="281000"/>
    <n v="3055"/>
    <s v="no"/>
  </r>
  <r>
    <x v="1290"/>
    <s v="Norm"/>
    <s v="Norm"/>
    <x v="0"/>
    <n v="5"/>
    <x v="1"/>
    <s v="SLvl"/>
    <x v="2"/>
    <n v="74.693515888638117"/>
    <x v="0"/>
    <n v="7"/>
    <x v="1"/>
    <n v="1964"/>
    <n v="0"/>
    <m/>
    <n v="1964"/>
    <n v="0"/>
    <n v="1152"/>
    <s v="no"/>
    <x v="1"/>
    <n v="1152"/>
    <s v="no"/>
    <n v="0"/>
    <s v="no"/>
    <s v="1 Floor"/>
    <n v="1"/>
    <n v="1152"/>
    <x v="0"/>
    <x v="1"/>
    <n v="1"/>
    <n v="0"/>
    <n v="1"/>
    <n v="0"/>
    <n v="2"/>
    <x v="1"/>
    <n v="6"/>
    <x v="0"/>
    <s v="TA"/>
    <x v="1"/>
    <n v="2"/>
    <s v="More"/>
    <n v="484"/>
    <x v="0"/>
    <x v="0"/>
    <n v="1"/>
    <n v="78.342013888888886"/>
    <x v="0"/>
    <n v="180500"/>
    <n v="2304"/>
    <s v="no"/>
  </r>
  <r>
    <x v="1291"/>
    <s v="Norm"/>
    <s v="Norm"/>
    <x v="4"/>
    <n v="5"/>
    <x v="1"/>
    <s v="2Story"/>
    <x v="0"/>
    <n v="75.988545402704759"/>
    <x v="0"/>
    <n v="7"/>
    <x v="1"/>
    <n v="1972"/>
    <n v="0"/>
    <m/>
    <n v="1972"/>
    <n v="0"/>
    <n v="630"/>
    <s v="no"/>
    <x v="0"/>
    <n v="630"/>
    <s v="no"/>
    <n v="672"/>
    <s v="no"/>
    <s v="2 Floors"/>
    <n v="0"/>
    <n v="1302"/>
    <x v="0"/>
    <x v="1"/>
    <n v="0"/>
    <n v="0"/>
    <n v="2"/>
    <n v="1"/>
    <n v="3"/>
    <x v="0"/>
    <n v="6"/>
    <x v="0"/>
    <s v="TA"/>
    <x v="1"/>
    <n v="1"/>
    <s v="Less"/>
    <n v="264"/>
    <x v="0"/>
    <x v="1"/>
    <n v="0"/>
    <n v="61.853002070393373"/>
    <x v="1"/>
    <n v="119500"/>
    <n v="1932"/>
    <s v="no"/>
  </r>
  <r>
    <x v="1292"/>
    <s v="Norm"/>
    <s v="Norm"/>
    <x v="0"/>
    <n v="5"/>
    <x v="1"/>
    <s v="2Story"/>
    <x v="0"/>
    <n v="75.988545402704759"/>
    <x v="0"/>
    <n v="4"/>
    <x v="0"/>
    <n v="1892"/>
    <n v="1"/>
    <m/>
    <n v="1965"/>
    <n v="0"/>
    <n v="994"/>
    <s v="no"/>
    <x v="0"/>
    <n v="1378"/>
    <s v="no"/>
    <n v="994"/>
    <s v="no"/>
    <s v="2 Floors"/>
    <n v="1"/>
    <n v="2372"/>
    <x v="0"/>
    <x v="0"/>
    <n v="0"/>
    <n v="0"/>
    <n v="2"/>
    <n v="0"/>
    <n v="2"/>
    <x v="1"/>
    <n v="11"/>
    <x v="0"/>
    <s v="TA"/>
    <x v="1"/>
    <n v="1"/>
    <s v="Less"/>
    <n v="432"/>
    <x v="0"/>
    <x v="1"/>
    <n v="0"/>
    <n v="31.937017231134877"/>
    <x v="1"/>
    <n v="107500"/>
    <n v="3366"/>
    <s v="no"/>
  </r>
  <r>
    <x v="1293"/>
    <s v="Norm"/>
    <s v="Norm"/>
    <x v="0"/>
    <n v="7"/>
    <x v="0"/>
    <s v="2Story"/>
    <x v="0"/>
    <n v="75.988545402704759"/>
    <x v="0"/>
    <n v="5"/>
    <x v="0"/>
    <n v="1976"/>
    <n v="0"/>
    <m/>
    <n v="1976"/>
    <n v="0"/>
    <n v="832"/>
    <s v="no"/>
    <x v="0"/>
    <n v="832"/>
    <s v="no"/>
    <n v="832"/>
    <s v="no"/>
    <s v="2 Floors"/>
    <n v="1"/>
    <n v="1664"/>
    <x v="0"/>
    <x v="0"/>
    <n v="0"/>
    <n v="0"/>
    <n v="2"/>
    <n v="1"/>
    <n v="3"/>
    <x v="0"/>
    <n v="8"/>
    <x v="0"/>
    <s v="TA"/>
    <x v="1"/>
    <n v="2"/>
    <s v="More"/>
    <n v="528"/>
    <x v="0"/>
    <x v="0"/>
    <n v="1"/>
    <n v="65.26442307692308"/>
    <x v="1"/>
    <n v="162900"/>
    <n v="2496"/>
    <s v="no"/>
  </r>
  <r>
    <x v="1294"/>
    <s v="Norm"/>
    <s v="Norm"/>
    <x v="0"/>
    <n v="5"/>
    <x v="1"/>
    <s v="1Story"/>
    <x v="1"/>
    <n v="69.182127006168557"/>
    <x v="1"/>
    <n v="7"/>
    <x v="1"/>
    <n v="1955"/>
    <n v="0"/>
    <m/>
    <n v="1990"/>
    <n v="0"/>
    <n v="864"/>
    <s v="no"/>
    <x v="0"/>
    <n v="864"/>
    <s v="no"/>
    <n v="0"/>
    <s v="no"/>
    <s v="1 Floor"/>
    <n v="1"/>
    <n v="864"/>
    <x v="0"/>
    <x v="1"/>
    <n v="1"/>
    <n v="0"/>
    <n v="1"/>
    <n v="0"/>
    <n v="2"/>
    <x v="1"/>
    <n v="5"/>
    <x v="1"/>
    <s v="TA"/>
    <x v="1"/>
    <n v="2"/>
    <s v="More"/>
    <n v="572"/>
    <x v="0"/>
    <x v="0"/>
    <n v="0"/>
    <n v="66.550925925925924"/>
    <x v="1"/>
    <n v="115000"/>
    <n v="1728"/>
    <s v="no"/>
  </r>
  <r>
    <x v="1295"/>
    <s v="Feedr"/>
    <s v="Norm"/>
    <x v="0"/>
    <n v="5"/>
    <x v="1"/>
    <s v="1Story"/>
    <x v="1"/>
    <n v="69.182127006168557"/>
    <x v="1"/>
    <n v="5"/>
    <x v="0"/>
    <n v="1968"/>
    <n v="0"/>
    <m/>
    <n v="1968"/>
    <n v="0"/>
    <n v="1052"/>
    <s v="no"/>
    <x v="0"/>
    <n v="1052"/>
    <s v="no"/>
    <n v="0"/>
    <s v="no"/>
    <s v="1 Floor"/>
    <n v="0"/>
    <n v="1052"/>
    <x v="0"/>
    <x v="1"/>
    <n v="1"/>
    <n v="0"/>
    <n v="1"/>
    <n v="1"/>
    <n v="3"/>
    <x v="0"/>
    <n v="5"/>
    <x v="1"/>
    <s v="TA"/>
    <x v="1"/>
    <n v="1"/>
    <s v="Less"/>
    <n v="288"/>
    <x v="0"/>
    <x v="1"/>
    <n v="0"/>
    <n v="65.826996197718628"/>
    <x v="1"/>
    <n v="138500"/>
    <n v="2104"/>
    <s v="no"/>
  </r>
  <r>
    <x v="1296"/>
    <s v="Norm"/>
    <s v="Norm"/>
    <x v="0"/>
    <n v="5"/>
    <x v="1"/>
    <s v="1Story"/>
    <x v="1"/>
    <n v="69.182127006168557"/>
    <x v="1"/>
    <n v="6"/>
    <x v="1"/>
    <n v="1963"/>
    <n v="0"/>
    <m/>
    <n v="1963"/>
    <n v="0"/>
    <n v="1120"/>
    <s v="no"/>
    <x v="1"/>
    <n v="1128"/>
    <s v="no"/>
    <n v="0"/>
    <s v="no"/>
    <s v="1 Floor"/>
    <n v="1"/>
    <n v="1128"/>
    <x v="0"/>
    <x v="1"/>
    <n v="1"/>
    <n v="0"/>
    <n v="2"/>
    <n v="0"/>
    <n v="3"/>
    <x v="0"/>
    <n v="6"/>
    <x v="0"/>
    <s v="TA"/>
    <x v="1"/>
    <n v="2"/>
    <s v="More"/>
    <n v="525"/>
    <x v="0"/>
    <x v="0"/>
    <n v="0"/>
    <n v="68.95017793594306"/>
    <x v="1"/>
    <n v="155000"/>
    <n v="2248"/>
    <s v="no"/>
  </r>
  <r>
    <x v="1297"/>
    <s v="Norm"/>
    <s v="Norm"/>
    <x v="3"/>
    <n v="6"/>
    <x v="1"/>
    <s v="SFoyer"/>
    <x v="2"/>
    <n v="77.818957638420983"/>
    <x v="0"/>
    <n v="5"/>
    <x v="0"/>
    <n v="2005"/>
    <n v="0"/>
    <m/>
    <n v="2006"/>
    <n v="0"/>
    <n v="547"/>
    <s v="no"/>
    <x v="0"/>
    <n v="1072"/>
    <s v="no"/>
    <n v="0"/>
    <s v="no"/>
    <s v="1 Floor"/>
    <n v="0"/>
    <n v="1072"/>
    <x v="0"/>
    <x v="1"/>
    <n v="1"/>
    <n v="0"/>
    <n v="2"/>
    <n v="0"/>
    <n v="3"/>
    <x v="0"/>
    <n v="5"/>
    <x v="1"/>
    <s v="TA"/>
    <x v="1"/>
    <n v="2"/>
    <s v="More"/>
    <n v="525"/>
    <x v="0"/>
    <x v="0"/>
    <n v="0"/>
    <n v="86.473131562693027"/>
    <x v="0"/>
    <n v="140000"/>
    <n v="1619"/>
    <s v="no"/>
  </r>
  <r>
    <x v="1298"/>
    <s v="Feedr"/>
    <s v="Norm"/>
    <x v="0"/>
    <n v="10"/>
    <x v="0"/>
    <s v="2Story"/>
    <x v="0"/>
    <n v="75.988545402704759"/>
    <x v="0"/>
    <n v="5"/>
    <x v="0"/>
    <n v="2008"/>
    <n v="0"/>
    <m/>
    <n v="2008"/>
    <n v="0"/>
    <n v="6110"/>
    <s v="yes"/>
    <x v="1"/>
    <n v="4692"/>
    <s v="yes"/>
    <n v="950"/>
    <s v="no"/>
    <s v="2 Floors"/>
    <n v="0"/>
    <n v="5642"/>
    <x v="1"/>
    <x v="0"/>
    <n v="2"/>
    <n v="0"/>
    <n v="2"/>
    <n v="1"/>
    <n v="5"/>
    <x v="0"/>
    <n v="12"/>
    <x v="0"/>
    <s v="Ex"/>
    <x v="0"/>
    <n v="2"/>
    <s v="More"/>
    <n v="1418"/>
    <x v="1"/>
    <x v="0"/>
    <n v="3"/>
    <n v="13.614703880190605"/>
    <x v="1"/>
    <n v="160000"/>
    <n v="11752"/>
    <s v="yes"/>
  </r>
  <r>
    <x v="1299"/>
    <s v="Norm"/>
    <s v="Norm"/>
    <x v="0"/>
    <n v="5"/>
    <x v="1"/>
    <s v="1Story"/>
    <x v="1"/>
    <n v="69.182127006168557"/>
    <x v="1"/>
    <n v="7"/>
    <x v="1"/>
    <n v="1959"/>
    <n v="0"/>
    <m/>
    <n v="1994"/>
    <n v="0"/>
    <n v="1246"/>
    <s v="no"/>
    <x v="1"/>
    <n v="1246"/>
    <s v="no"/>
    <n v="0"/>
    <s v="no"/>
    <s v="1 Floor"/>
    <n v="0"/>
    <n v="1246"/>
    <x v="0"/>
    <x v="1"/>
    <n v="1"/>
    <n v="0"/>
    <n v="1"/>
    <n v="1"/>
    <n v="3"/>
    <x v="0"/>
    <n v="6"/>
    <x v="0"/>
    <s v="Gd"/>
    <x v="0"/>
    <n v="1"/>
    <s v="Less"/>
    <n v="305"/>
    <x v="0"/>
    <x v="1"/>
    <n v="0"/>
    <n v="61.797752808988761"/>
    <x v="1"/>
    <n v="154000"/>
    <n v="2492"/>
    <s v="no"/>
  </r>
  <r>
    <x v="1300"/>
    <s v="Norm"/>
    <s v="Norm"/>
    <x v="0"/>
    <n v="7"/>
    <x v="0"/>
    <s v="2Story"/>
    <x v="0"/>
    <n v="75.988545402704759"/>
    <x v="0"/>
    <n v="5"/>
    <x v="0"/>
    <n v="1999"/>
    <n v="0"/>
    <m/>
    <n v="1999"/>
    <n v="0"/>
    <n v="978"/>
    <s v="no"/>
    <x v="0"/>
    <n v="1005"/>
    <s v="no"/>
    <n v="978"/>
    <s v="no"/>
    <s v="2 Floors"/>
    <n v="0"/>
    <n v="1983"/>
    <x v="0"/>
    <x v="0"/>
    <n v="0"/>
    <n v="0"/>
    <n v="2"/>
    <n v="1"/>
    <n v="3"/>
    <x v="0"/>
    <n v="9"/>
    <x v="0"/>
    <s v="Gd"/>
    <x v="0"/>
    <n v="2"/>
    <s v="More"/>
    <n v="490"/>
    <x v="0"/>
    <x v="0"/>
    <n v="1"/>
    <n v="75.98784194528875"/>
    <x v="0"/>
    <n v="225000"/>
    <n v="2961"/>
    <s v="no"/>
  </r>
  <r>
    <x v="1301"/>
    <s v="Norm"/>
    <s v="Norm"/>
    <x v="0"/>
    <n v="6"/>
    <x v="1"/>
    <s v="2Story"/>
    <x v="0"/>
    <n v="75.988545402704759"/>
    <x v="0"/>
    <n v="7"/>
    <x v="1"/>
    <n v="1942"/>
    <n v="1"/>
    <m/>
    <n v="1950"/>
    <n v="1"/>
    <n v="771"/>
    <s v="no"/>
    <x v="0"/>
    <n v="753"/>
    <s v="no"/>
    <n v="741"/>
    <s v="no"/>
    <s v="2 Floors"/>
    <n v="0"/>
    <n v="1494"/>
    <x v="0"/>
    <x v="1"/>
    <n v="0"/>
    <n v="0"/>
    <n v="1"/>
    <n v="0"/>
    <n v="1"/>
    <x v="1"/>
    <n v="7"/>
    <x v="0"/>
    <s v="Gd"/>
    <x v="0"/>
    <n v="1"/>
    <s v="Less"/>
    <n v="213"/>
    <x v="0"/>
    <x v="1"/>
    <n v="2"/>
    <n v="78.366445916114785"/>
    <x v="0"/>
    <n v="177500"/>
    <n v="2265"/>
    <s v="no"/>
  </r>
  <r>
    <x v="1302"/>
    <s v="Norm"/>
    <s v="Norm"/>
    <x v="0"/>
    <n v="8"/>
    <x v="0"/>
    <s v="2Story"/>
    <x v="0"/>
    <n v="75.988545402704759"/>
    <x v="0"/>
    <n v="5"/>
    <x v="0"/>
    <n v="1994"/>
    <n v="0"/>
    <m/>
    <n v="1994"/>
    <n v="0"/>
    <n v="1165"/>
    <s v="no"/>
    <x v="1"/>
    <n v="1203"/>
    <s v="no"/>
    <n v="1323"/>
    <s v="no"/>
    <s v="2 Floors"/>
    <n v="0"/>
    <n v="2526"/>
    <x v="0"/>
    <x v="0"/>
    <n v="1"/>
    <n v="0"/>
    <n v="2"/>
    <n v="1"/>
    <n v="4"/>
    <x v="0"/>
    <n v="8"/>
    <x v="0"/>
    <s v="Gd"/>
    <x v="0"/>
    <n v="3"/>
    <s v="More"/>
    <n v="844"/>
    <x v="0"/>
    <x v="0"/>
    <n v="1"/>
    <n v="78.569493362232464"/>
    <x v="0"/>
    <n v="290000"/>
    <n v="3691"/>
    <s v="no"/>
  </r>
  <r>
    <x v="1303"/>
    <s v="Norm"/>
    <s v="Norm"/>
    <x v="0"/>
    <n v="7"/>
    <x v="0"/>
    <s v="1Story"/>
    <x v="1"/>
    <n v="69.182127006168557"/>
    <x v="1"/>
    <n v="5"/>
    <x v="0"/>
    <n v="2005"/>
    <n v="0"/>
    <m/>
    <n v="2005"/>
    <n v="0"/>
    <n v="1616"/>
    <s v="no"/>
    <x v="1"/>
    <n v="1616"/>
    <s v="no"/>
    <n v="0"/>
    <s v="no"/>
    <s v="1 Floor"/>
    <n v="0"/>
    <n v="1616"/>
    <x v="0"/>
    <x v="0"/>
    <n v="0"/>
    <n v="0"/>
    <n v="2"/>
    <n v="0"/>
    <n v="2"/>
    <x v="1"/>
    <n v="7"/>
    <x v="0"/>
    <s v="Gd"/>
    <x v="0"/>
    <n v="3"/>
    <s v="More"/>
    <n v="834"/>
    <x v="0"/>
    <x v="0"/>
    <n v="0"/>
    <n v="71.78217821782178"/>
    <x v="0"/>
    <n v="232000"/>
    <n v="3232"/>
    <s v="no"/>
  </r>
  <r>
    <x v="1304"/>
    <s v="Norm"/>
    <s v="Norm"/>
    <x v="3"/>
    <n v="7"/>
    <x v="0"/>
    <s v="2Story"/>
    <x v="0"/>
    <n v="75.988545402704759"/>
    <x v="0"/>
    <n v="5"/>
    <x v="0"/>
    <n v="2004"/>
    <n v="0"/>
    <m/>
    <n v="2004"/>
    <n v="0"/>
    <n v="976"/>
    <s v="no"/>
    <x v="0"/>
    <n v="976"/>
    <s v="no"/>
    <n v="732"/>
    <s v="no"/>
    <s v="2 Floors"/>
    <n v="1"/>
    <n v="1708"/>
    <x v="0"/>
    <x v="0"/>
    <n v="0"/>
    <n v="0"/>
    <n v="2"/>
    <n v="0"/>
    <n v="2"/>
    <x v="1"/>
    <n v="7"/>
    <x v="0"/>
    <s v="Gd"/>
    <x v="0"/>
    <n v="2"/>
    <s v="More"/>
    <n v="380"/>
    <x v="0"/>
    <x v="1"/>
    <n v="0"/>
    <n v="48.435171385991055"/>
    <x v="1"/>
    <n v="130000"/>
    <n v="2684"/>
    <s v="no"/>
  </r>
  <r>
    <x v="1305"/>
    <s v="Norm"/>
    <s v="Norm"/>
    <x v="0"/>
    <n v="9"/>
    <x v="0"/>
    <s v="1Story"/>
    <x v="1"/>
    <n v="69.182127006168557"/>
    <x v="1"/>
    <n v="5"/>
    <x v="0"/>
    <n v="2006"/>
    <n v="0"/>
    <m/>
    <n v="2007"/>
    <n v="0"/>
    <n v="1652"/>
    <s v="no"/>
    <x v="1"/>
    <n v="1652"/>
    <s v="no"/>
    <n v="0"/>
    <s v="no"/>
    <s v="1 Floor"/>
    <n v="1"/>
    <n v="1652"/>
    <x v="0"/>
    <x v="0"/>
    <n v="1"/>
    <n v="0"/>
    <n v="2"/>
    <n v="0"/>
    <n v="3"/>
    <x v="0"/>
    <n v="6"/>
    <x v="0"/>
    <s v="Ex"/>
    <x v="0"/>
    <n v="2"/>
    <s v="More"/>
    <n v="840"/>
    <x v="0"/>
    <x v="0"/>
    <n v="2"/>
    <n v="98.365617433414045"/>
    <x v="0"/>
    <n v="325000"/>
    <n v="3304"/>
    <s v="no"/>
  </r>
  <r>
    <x v="1306"/>
    <s v="Norm"/>
    <s v="Norm"/>
    <x v="3"/>
    <n v="7"/>
    <x v="0"/>
    <s v="1Story"/>
    <x v="1"/>
    <n v="69.182127006168557"/>
    <x v="1"/>
    <n v="5"/>
    <x v="0"/>
    <n v="2005"/>
    <n v="0"/>
    <m/>
    <n v="2006"/>
    <n v="0"/>
    <n v="1368"/>
    <s v="no"/>
    <x v="1"/>
    <n v="1368"/>
    <s v="no"/>
    <n v="0"/>
    <s v="no"/>
    <s v="1 Floor"/>
    <n v="0"/>
    <n v="1368"/>
    <x v="0"/>
    <x v="1"/>
    <n v="0"/>
    <n v="0"/>
    <n v="2"/>
    <n v="0"/>
    <n v="2"/>
    <x v="1"/>
    <n v="6"/>
    <x v="0"/>
    <s v="Gd"/>
    <x v="0"/>
    <n v="2"/>
    <s v="More"/>
    <n v="474"/>
    <x v="0"/>
    <x v="0"/>
    <n v="1"/>
    <n v="74.013157894736835"/>
    <x v="0"/>
    <n v="202500"/>
    <n v="2736"/>
    <s v="no"/>
  </r>
  <r>
    <x v="1307"/>
    <s v="Norm"/>
    <s v="Norm"/>
    <x v="0"/>
    <n v="5"/>
    <x v="1"/>
    <s v="1Story"/>
    <x v="1"/>
    <n v="69.182127006168557"/>
    <x v="1"/>
    <n v="5"/>
    <x v="0"/>
    <n v="1994"/>
    <n v="0"/>
    <m/>
    <n v="1995"/>
    <n v="0"/>
    <n v="990"/>
    <s v="no"/>
    <x v="0"/>
    <n v="990"/>
    <s v="no"/>
    <n v="0"/>
    <s v="no"/>
    <s v="1 Floor"/>
    <n v="1"/>
    <n v="990"/>
    <x v="0"/>
    <x v="1"/>
    <n v="1"/>
    <n v="0"/>
    <n v="1"/>
    <n v="0"/>
    <n v="2"/>
    <x v="1"/>
    <n v="5"/>
    <x v="1"/>
    <s v="TA"/>
    <x v="1"/>
    <n v="2"/>
    <s v="More"/>
    <n v="480"/>
    <x v="0"/>
    <x v="0"/>
    <n v="0"/>
    <n v="69.696969696969703"/>
    <x v="1"/>
    <n v="138000"/>
    <n v="1980"/>
    <s v="no"/>
  </r>
  <r>
    <x v="1308"/>
    <s v="Norm"/>
    <s v="Norm"/>
    <x v="0"/>
    <n v="5"/>
    <x v="1"/>
    <s v="1Story"/>
    <x v="1"/>
    <n v="69.182127006168557"/>
    <x v="1"/>
    <n v="7"/>
    <x v="1"/>
    <n v="1948"/>
    <n v="1"/>
    <m/>
    <n v="2005"/>
    <n v="0"/>
    <n v="924"/>
    <s v="no"/>
    <x v="0"/>
    <n v="1122"/>
    <s v="no"/>
    <n v="0"/>
    <s v="no"/>
    <s v="1 Floor"/>
    <n v="0"/>
    <n v="1122"/>
    <x v="0"/>
    <x v="1"/>
    <n v="1"/>
    <n v="0"/>
    <n v="1"/>
    <n v="0"/>
    <n v="2"/>
    <x v="1"/>
    <n v="6"/>
    <x v="0"/>
    <s v="Gd"/>
    <x v="0"/>
    <n v="2"/>
    <s v="More"/>
    <n v="528"/>
    <x v="0"/>
    <x v="0"/>
    <n v="0"/>
    <n v="71.847507331378296"/>
    <x v="0"/>
    <n v="147000"/>
    <n v="2046"/>
    <s v="no"/>
  </r>
  <r>
    <x v="1309"/>
    <s v="Norm"/>
    <s v="Norm"/>
    <x v="0"/>
    <n v="6"/>
    <x v="1"/>
    <s v="1Story"/>
    <x v="1"/>
    <n v="69.182127006168557"/>
    <x v="1"/>
    <n v="5"/>
    <x v="0"/>
    <n v="1991"/>
    <n v="0"/>
    <m/>
    <n v="1991"/>
    <n v="0"/>
    <n v="1278"/>
    <s v="no"/>
    <x v="1"/>
    <n v="1294"/>
    <s v="no"/>
    <n v="0"/>
    <s v="no"/>
    <s v="1 Floor"/>
    <n v="0"/>
    <n v="1294"/>
    <x v="0"/>
    <x v="1"/>
    <n v="1"/>
    <n v="0"/>
    <n v="2"/>
    <n v="0"/>
    <n v="3"/>
    <x v="0"/>
    <n v="6"/>
    <x v="0"/>
    <s v="Gd"/>
    <x v="0"/>
    <n v="2"/>
    <s v="More"/>
    <n v="496"/>
    <x v="0"/>
    <x v="0"/>
    <n v="0"/>
    <n v="69.673405909797822"/>
    <x v="1"/>
    <n v="179200"/>
    <n v="2572"/>
    <s v="no"/>
  </r>
  <r>
    <x v="1310"/>
    <s v="PosA"/>
    <s v="Norm"/>
    <x v="0"/>
    <n v="7"/>
    <x v="0"/>
    <s v="1Story"/>
    <x v="1"/>
    <n v="69.182127006168557"/>
    <x v="1"/>
    <n v="8"/>
    <x v="1"/>
    <n v="1959"/>
    <n v="0"/>
    <m/>
    <n v="2002"/>
    <n v="0"/>
    <n v="1902"/>
    <s v="no"/>
    <x v="1"/>
    <n v="1902"/>
    <s v="no"/>
    <n v="0"/>
    <s v="no"/>
    <s v="1 Floor"/>
    <n v="0"/>
    <n v="1902"/>
    <x v="0"/>
    <x v="0"/>
    <n v="1"/>
    <n v="0"/>
    <n v="2"/>
    <n v="0"/>
    <n v="3"/>
    <x v="0"/>
    <n v="7"/>
    <x v="0"/>
    <s v="Ex"/>
    <x v="0"/>
    <n v="2"/>
    <s v="More"/>
    <n v="567"/>
    <x v="0"/>
    <x v="0"/>
    <n v="2"/>
    <n v="88.065194532071501"/>
    <x v="0"/>
    <n v="335000"/>
    <n v="3804"/>
    <s v="no"/>
  </r>
  <r>
    <x v="1311"/>
    <s v="Norm"/>
    <s v="Norm"/>
    <x v="0"/>
    <n v="7"/>
    <x v="0"/>
    <s v="1Story"/>
    <x v="1"/>
    <n v="69.182127006168557"/>
    <x v="1"/>
    <n v="5"/>
    <x v="0"/>
    <n v="2005"/>
    <n v="0"/>
    <m/>
    <n v="2007"/>
    <n v="0"/>
    <n v="1274"/>
    <s v="no"/>
    <x v="1"/>
    <n v="1274"/>
    <s v="no"/>
    <n v="0"/>
    <s v="no"/>
    <s v="1 Floor"/>
    <n v="0"/>
    <n v="1274"/>
    <x v="0"/>
    <x v="1"/>
    <n v="1"/>
    <n v="0"/>
    <n v="2"/>
    <n v="0"/>
    <n v="3"/>
    <x v="0"/>
    <n v="6"/>
    <x v="0"/>
    <s v="Gd"/>
    <x v="0"/>
    <n v="2"/>
    <s v="More"/>
    <n v="508"/>
    <x v="0"/>
    <x v="0"/>
    <n v="0"/>
    <n v="79.670329670329664"/>
    <x v="0"/>
    <n v="203000"/>
    <n v="2548"/>
    <s v="no"/>
  </r>
  <r>
    <x v="1312"/>
    <s v="Norm"/>
    <s v="Norm"/>
    <x v="0"/>
    <n v="8"/>
    <x v="0"/>
    <s v="2Story"/>
    <x v="0"/>
    <n v="75.988545402704759"/>
    <x v="0"/>
    <n v="5"/>
    <x v="0"/>
    <n v="1990"/>
    <n v="0"/>
    <m/>
    <n v="1990"/>
    <n v="0"/>
    <n v="1453"/>
    <s v="no"/>
    <x v="1"/>
    <n v="1453"/>
    <s v="no"/>
    <n v="1357"/>
    <s v="no"/>
    <s v="2 Floors"/>
    <n v="0"/>
    <n v="2810"/>
    <x v="1"/>
    <x v="0"/>
    <n v="0"/>
    <n v="0"/>
    <n v="2"/>
    <n v="1"/>
    <n v="3"/>
    <x v="0"/>
    <n v="9"/>
    <x v="0"/>
    <s v="Gd"/>
    <x v="0"/>
    <n v="2"/>
    <s v="More"/>
    <n v="750"/>
    <x v="0"/>
    <x v="0"/>
    <n v="1"/>
    <n v="70.842129955430451"/>
    <x v="0"/>
    <n v="302000"/>
    <n v="4263"/>
    <s v="no"/>
  </r>
  <r>
    <x v="1313"/>
    <s v="Norm"/>
    <s v="Norm"/>
    <x v="0"/>
    <n v="9"/>
    <x v="0"/>
    <s v="2Story"/>
    <x v="0"/>
    <n v="75.988545402704759"/>
    <x v="0"/>
    <n v="5"/>
    <x v="0"/>
    <n v="1999"/>
    <n v="0"/>
    <m/>
    <n v="1999"/>
    <n v="0"/>
    <n v="1393"/>
    <s v="no"/>
    <x v="1"/>
    <n v="1422"/>
    <s v="no"/>
    <n v="1177"/>
    <s v="no"/>
    <s v="2 Floors"/>
    <n v="0"/>
    <n v="2599"/>
    <x v="0"/>
    <x v="0"/>
    <n v="0"/>
    <n v="0"/>
    <n v="2"/>
    <n v="1"/>
    <n v="3"/>
    <x v="0"/>
    <n v="10"/>
    <x v="0"/>
    <s v="Gd"/>
    <x v="0"/>
    <n v="3"/>
    <s v="More"/>
    <n v="779"/>
    <x v="0"/>
    <x v="0"/>
    <n v="1"/>
    <n v="83.458917835671343"/>
    <x v="0"/>
    <n v="333168"/>
    <n v="3992"/>
    <s v="no"/>
  </r>
  <r>
    <x v="1314"/>
    <s v="Norm"/>
    <s v="Norm"/>
    <x v="0"/>
    <n v="4"/>
    <x v="1"/>
    <s v="1Story"/>
    <x v="1"/>
    <n v="69.182127006168557"/>
    <x v="1"/>
    <n v="6"/>
    <x v="1"/>
    <n v="1954"/>
    <n v="1"/>
    <m/>
    <n v="1954"/>
    <n v="1"/>
    <n v="948"/>
    <s v="no"/>
    <x v="0"/>
    <n v="948"/>
    <s v="no"/>
    <n v="0"/>
    <s v="no"/>
    <s v="1 Floor"/>
    <n v="1"/>
    <n v="948"/>
    <x v="0"/>
    <x v="1"/>
    <n v="1"/>
    <n v="0"/>
    <n v="1"/>
    <n v="0"/>
    <n v="2"/>
    <x v="1"/>
    <n v="5"/>
    <x v="1"/>
    <s v="TA"/>
    <x v="1"/>
    <n v="1"/>
    <s v="Less"/>
    <n v="280"/>
    <x v="0"/>
    <x v="1"/>
    <n v="1"/>
    <n v="62.763713080168777"/>
    <x v="1"/>
    <n v="119000"/>
    <n v="1896"/>
    <s v="no"/>
  </r>
  <r>
    <x v="1315"/>
    <s v="Norm"/>
    <s v="Norm"/>
    <x v="0"/>
    <n v="6"/>
    <x v="1"/>
    <s v="2Story"/>
    <x v="0"/>
    <n v="75.988545402704759"/>
    <x v="0"/>
    <n v="5"/>
    <x v="0"/>
    <n v="1969"/>
    <n v="0"/>
    <m/>
    <n v="1969"/>
    <n v="0"/>
    <n v="952"/>
    <s v="no"/>
    <x v="0"/>
    <n v="1092"/>
    <s v="no"/>
    <n v="1020"/>
    <s v="no"/>
    <s v="2 Floors"/>
    <n v="0"/>
    <n v="2112"/>
    <x v="0"/>
    <x v="0"/>
    <n v="0"/>
    <n v="0"/>
    <n v="2"/>
    <n v="1"/>
    <n v="3"/>
    <x v="0"/>
    <n v="9"/>
    <x v="0"/>
    <s v="TA"/>
    <x v="1"/>
    <n v="2"/>
    <s v="More"/>
    <n v="576"/>
    <x v="0"/>
    <x v="0"/>
    <n v="2"/>
    <n v="67.526109660574406"/>
    <x v="1"/>
    <n v="206900"/>
    <n v="3064"/>
    <s v="no"/>
  </r>
  <r>
    <x v="1316"/>
    <s v="Norm"/>
    <s v="Norm"/>
    <x v="0"/>
    <n v="8"/>
    <x v="0"/>
    <s v="1Story"/>
    <x v="1"/>
    <n v="69.182127006168557"/>
    <x v="1"/>
    <n v="5"/>
    <x v="0"/>
    <n v="2008"/>
    <n v="0"/>
    <m/>
    <n v="2008"/>
    <n v="0"/>
    <n v="1622"/>
    <s v="no"/>
    <x v="1"/>
    <n v="1630"/>
    <s v="no"/>
    <n v="0"/>
    <s v="no"/>
    <s v="1 Floor"/>
    <n v="0"/>
    <n v="1630"/>
    <x v="0"/>
    <x v="0"/>
    <n v="1"/>
    <n v="0"/>
    <n v="2"/>
    <n v="0"/>
    <n v="3"/>
    <x v="0"/>
    <n v="8"/>
    <x v="0"/>
    <s v="Ex"/>
    <x v="0"/>
    <n v="3"/>
    <s v="More"/>
    <n v="860"/>
    <x v="0"/>
    <x v="0"/>
    <n v="1"/>
    <n v="90.865006150061504"/>
    <x v="0"/>
    <n v="295493"/>
    <n v="3252"/>
    <s v="no"/>
  </r>
  <r>
    <x v="1317"/>
    <s v="Norm"/>
    <s v="Norm"/>
    <x v="3"/>
    <n v="7"/>
    <x v="0"/>
    <s v="1Story"/>
    <x v="1"/>
    <n v="69.182127006168557"/>
    <x v="1"/>
    <n v="5"/>
    <x v="0"/>
    <n v="2006"/>
    <n v="0"/>
    <m/>
    <n v="2007"/>
    <n v="0"/>
    <n v="1352"/>
    <s v="no"/>
    <x v="1"/>
    <n v="1352"/>
    <s v="no"/>
    <n v="0"/>
    <s v="no"/>
    <s v="1 Floor"/>
    <n v="0"/>
    <n v="1352"/>
    <x v="0"/>
    <x v="1"/>
    <n v="0"/>
    <n v="0"/>
    <n v="2"/>
    <n v="0"/>
    <n v="2"/>
    <x v="1"/>
    <n v="5"/>
    <x v="1"/>
    <s v="Gd"/>
    <x v="0"/>
    <n v="2"/>
    <s v="More"/>
    <n v="466"/>
    <x v="0"/>
    <x v="1"/>
    <n v="1"/>
    <n v="77.255917159763314"/>
    <x v="0"/>
    <n v="208900"/>
    <n v="2704"/>
    <s v="no"/>
  </r>
  <r>
    <x v="1318"/>
    <s v="Norm"/>
    <s v="Norm"/>
    <x v="0"/>
    <n v="8"/>
    <x v="0"/>
    <s v="1Story"/>
    <x v="1"/>
    <n v="69.182127006168557"/>
    <x v="1"/>
    <n v="5"/>
    <x v="0"/>
    <n v="2001"/>
    <n v="0"/>
    <m/>
    <n v="2002"/>
    <n v="0"/>
    <n v="1753"/>
    <s v="no"/>
    <x v="1"/>
    <n v="1787"/>
    <s v="no"/>
    <n v="0"/>
    <s v="no"/>
    <s v="1 Floor"/>
    <n v="0"/>
    <n v="1787"/>
    <x v="0"/>
    <x v="0"/>
    <n v="0"/>
    <n v="0"/>
    <n v="2"/>
    <n v="0"/>
    <n v="2"/>
    <x v="1"/>
    <n v="7"/>
    <x v="0"/>
    <s v="Gd"/>
    <x v="0"/>
    <n v="3"/>
    <s v="More"/>
    <n v="748"/>
    <x v="0"/>
    <x v="0"/>
    <n v="1"/>
    <n v="77.683615819209038"/>
    <x v="0"/>
    <n v="275000"/>
    <n v="3540"/>
    <s v="no"/>
  </r>
  <r>
    <x v="1319"/>
    <s v="Norm"/>
    <s v="Norm"/>
    <x v="0"/>
    <n v="4"/>
    <x v="1"/>
    <s v="1Story"/>
    <x v="1"/>
    <n v="69.182127006168557"/>
    <x v="1"/>
    <n v="5"/>
    <x v="0"/>
    <n v="1954"/>
    <n v="1"/>
    <m/>
    <n v="1954"/>
    <n v="1"/>
    <n v="864"/>
    <s v="no"/>
    <x v="0"/>
    <n v="948"/>
    <s v="no"/>
    <n v="0"/>
    <s v="no"/>
    <s v="1 Floor"/>
    <n v="0"/>
    <n v="948"/>
    <x v="0"/>
    <x v="1"/>
    <n v="0"/>
    <n v="0"/>
    <n v="1"/>
    <n v="0"/>
    <n v="1"/>
    <x v="1"/>
    <n v="5"/>
    <x v="1"/>
    <s v="TA"/>
    <x v="1"/>
    <n v="1"/>
    <s v="Less"/>
    <n v="248"/>
    <x v="0"/>
    <x v="1"/>
    <n v="0"/>
    <n v="61.258278145695364"/>
    <x v="1"/>
    <n v="111000"/>
    <n v="1812"/>
    <s v="no"/>
  </r>
  <r>
    <x v="1320"/>
    <s v="Norm"/>
    <s v="Norm"/>
    <x v="0"/>
    <n v="6"/>
    <x v="1"/>
    <s v="1Story"/>
    <x v="1"/>
    <n v="69.182127006168557"/>
    <x v="1"/>
    <n v="3"/>
    <x v="0"/>
    <n v="1957"/>
    <n v="0"/>
    <m/>
    <n v="1957"/>
    <n v="1"/>
    <n v="1478"/>
    <s v="no"/>
    <x v="1"/>
    <n v="1478"/>
    <s v="no"/>
    <n v="0"/>
    <s v="no"/>
    <s v="1 Floor"/>
    <n v="1"/>
    <n v="1478"/>
    <x v="0"/>
    <x v="1"/>
    <n v="1"/>
    <n v="0"/>
    <n v="1"/>
    <n v="1"/>
    <n v="3"/>
    <x v="0"/>
    <n v="6"/>
    <x v="0"/>
    <s v="TA"/>
    <x v="1"/>
    <n v="2"/>
    <s v="More"/>
    <n v="442"/>
    <x v="0"/>
    <x v="1"/>
    <n v="2"/>
    <n v="52.943166441136668"/>
    <x v="1"/>
    <n v="156500"/>
    <n v="2956"/>
    <s v="no"/>
  </r>
  <r>
    <x v="1321"/>
    <s v="Feedr"/>
    <s v="Norm"/>
    <x v="0"/>
    <n v="3"/>
    <x v="1"/>
    <s v="1Story"/>
    <x v="1"/>
    <n v="69.182127006168557"/>
    <x v="1"/>
    <n v="6"/>
    <x v="1"/>
    <n v="1949"/>
    <n v="1"/>
    <m/>
    <n v="1950"/>
    <n v="1"/>
    <n v="0"/>
    <s v="yes"/>
    <x v="0"/>
    <n v="720"/>
    <s v="no"/>
    <n v="0"/>
    <s v="no"/>
    <s v="1 Floor"/>
    <n v="1"/>
    <n v="720"/>
    <x v="0"/>
    <x v="1"/>
    <n v="0"/>
    <n v="0"/>
    <n v="1"/>
    <n v="0"/>
    <n v="1"/>
    <x v="1"/>
    <n v="4"/>
    <x v="1"/>
    <s v="TA"/>
    <x v="1"/>
    <n v="1"/>
    <s v="Less"/>
    <n v="287"/>
    <x v="0"/>
    <x v="1"/>
    <n v="0"/>
    <n v="100.69444444444444"/>
    <x v="0"/>
    <n v="72500"/>
    <n v="720"/>
    <s v="no"/>
  </r>
  <r>
    <x v="1322"/>
    <s v="Norm"/>
    <s v="Norm"/>
    <x v="0"/>
    <n v="7"/>
    <x v="0"/>
    <s v="2Story"/>
    <x v="0"/>
    <n v="75.988545402704759"/>
    <x v="0"/>
    <n v="5"/>
    <x v="0"/>
    <n v="1992"/>
    <n v="0"/>
    <m/>
    <n v="1992"/>
    <n v="0"/>
    <n v="750"/>
    <s v="no"/>
    <x v="0"/>
    <n v="1061"/>
    <s v="no"/>
    <n v="862"/>
    <s v="no"/>
    <s v="2 Floors"/>
    <n v="0"/>
    <n v="1923"/>
    <x v="0"/>
    <x v="0"/>
    <n v="1"/>
    <n v="0"/>
    <n v="2"/>
    <n v="1"/>
    <n v="4"/>
    <x v="0"/>
    <n v="8"/>
    <x v="0"/>
    <s v="Gd"/>
    <x v="0"/>
    <n v="2"/>
    <s v="More"/>
    <n v="564"/>
    <x v="0"/>
    <x v="0"/>
    <n v="1"/>
    <n v="71.081182192293298"/>
    <x v="0"/>
    <n v="190000"/>
    <n v="2673"/>
    <s v="no"/>
  </r>
  <r>
    <x v="1323"/>
    <s v="Norm"/>
    <s v="Norm"/>
    <x v="0"/>
    <n v="4"/>
    <x v="1"/>
    <s v="1Story"/>
    <x v="1"/>
    <n v="69.182127006168557"/>
    <x v="1"/>
    <n v="7"/>
    <x v="1"/>
    <n v="1940"/>
    <n v="1"/>
    <m/>
    <n v="1950"/>
    <n v="1"/>
    <n v="420"/>
    <s v="no"/>
    <x v="0"/>
    <n v="708"/>
    <s v="no"/>
    <n v="0"/>
    <s v="no"/>
    <s v="1 Floor"/>
    <n v="0"/>
    <n v="708"/>
    <x v="0"/>
    <x v="1"/>
    <n v="0"/>
    <n v="0"/>
    <n v="1"/>
    <n v="0"/>
    <n v="1"/>
    <x v="1"/>
    <n v="5"/>
    <x v="1"/>
    <s v="Fa"/>
    <x v="1"/>
    <n v="0"/>
    <s v="Less"/>
    <n v="0"/>
    <x v="0"/>
    <x v="1"/>
    <n v="0"/>
    <n v="73.138297872340431"/>
    <x v="0"/>
    <n v="82500"/>
    <n v="1128"/>
    <s v="no"/>
  </r>
  <r>
    <x v="1324"/>
    <s v="Norm"/>
    <s v="Norm"/>
    <x v="0"/>
    <n v="8"/>
    <x v="0"/>
    <s v="1Story"/>
    <x v="1"/>
    <n v="69.182127006168557"/>
    <x v="1"/>
    <n v="5"/>
    <x v="0"/>
    <n v="2006"/>
    <n v="0"/>
    <m/>
    <n v="2007"/>
    <n v="0"/>
    <n v="1795"/>
    <s v="no"/>
    <x v="1"/>
    <n v="1795"/>
    <s v="no"/>
    <n v="0"/>
    <s v="no"/>
    <s v="1 Floor"/>
    <n v="0"/>
    <n v="1795"/>
    <x v="0"/>
    <x v="0"/>
    <n v="0"/>
    <n v="0"/>
    <n v="2"/>
    <n v="0"/>
    <n v="2"/>
    <x v="1"/>
    <n v="7"/>
    <x v="0"/>
    <s v="Gd"/>
    <x v="0"/>
    <n v="3"/>
    <s v="More"/>
    <n v="895"/>
    <x v="0"/>
    <x v="0"/>
    <n v="1"/>
    <n v="40.947075208913652"/>
    <x v="1"/>
    <n v="147000"/>
    <n v="3590"/>
    <s v="no"/>
  </r>
  <r>
    <x v="1325"/>
    <s v="Norm"/>
    <s v="Norm"/>
    <x v="0"/>
    <n v="4"/>
    <x v="1"/>
    <s v="1Story"/>
    <x v="1"/>
    <n v="69.182127006168557"/>
    <x v="1"/>
    <n v="4"/>
    <x v="0"/>
    <n v="1922"/>
    <n v="1"/>
    <m/>
    <n v="1950"/>
    <n v="1"/>
    <n v="796"/>
    <s v="no"/>
    <x v="0"/>
    <n v="796"/>
    <s v="no"/>
    <n v="0"/>
    <s v="no"/>
    <s v="1 Floor"/>
    <n v="1"/>
    <n v="796"/>
    <x v="0"/>
    <x v="1"/>
    <n v="0"/>
    <n v="0"/>
    <n v="1"/>
    <n v="0"/>
    <n v="1"/>
    <x v="1"/>
    <n v="5"/>
    <x v="1"/>
    <s v="TA"/>
    <x v="1"/>
    <n v="0"/>
    <s v="Less"/>
    <n v="0"/>
    <x v="0"/>
    <x v="1"/>
    <n v="0"/>
    <n v="34.547738693467338"/>
    <x v="1"/>
    <n v="55000"/>
    <n v="1592"/>
    <s v="no"/>
  </r>
  <r>
    <x v="1326"/>
    <s v="Norm"/>
    <s v="Norm"/>
    <x v="0"/>
    <n v="3"/>
    <x v="1"/>
    <s v="1Story"/>
    <x v="1"/>
    <n v="69.182127006168557"/>
    <x v="1"/>
    <n v="6"/>
    <x v="1"/>
    <n v="1931"/>
    <n v="1"/>
    <m/>
    <n v="2006"/>
    <n v="0"/>
    <n v="544"/>
    <s v="no"/>
    <x v="0"/>
    <n v="774"/>
    <s v="no"/>
    <n v="0"/>
    <s v="no"/>
    <s v="1 Floor"/>
    <n v="1"/>
    <n v="774"/>
    <x v="0"/>
    <x v="1"/>
    <n v="0"/>
    <n v="0"/>
    <n v="1"/>
    <n v="0"/>
    <n v="1"/>
    <x v="1"/>
    <n v="6"/>
    <x v="0"/>
    <s v="Gd"/>
    <x v="0"/>
    <n v="0"/>
    <s v="Less"/>
    <n v="0"/>
    <x v="0"/>
    <x v="1"/>
    <n v="0"/>
    <n v="59.93930197268589"/>
    <x v="1"/>
    <n v="79000"/>
    <n v="1318"/>
    <s v="no"/>
  </r>
  <r>
    <x v="1327"/>
    <s v="Norm"/>
    <s v="Norm"/>
    <x v="0"/>
    <n v="5"/>
    <x v="1"/>
    <s v="1Story"/>
    <x v="1"/>
    <n v="69.182127006168557"/>
    <x v="1"/>
    <n v="9"/>
    <x v="1"/>
    <n v="1982"/>
    <n v="0"/>
    <m/>
    <n v="2008"/>
    <n v="0"/>
    <n v="816"/>
    <s v="no"/>
    <x v="0"/>
    <n v="816"/>
    <s v="no"/>
    <n v="0"/>
    <s v="no"/>
    <s v="1 Floor"/>
    <n v="0"/>
    <n v="816"/>
    <x v="0"/>
    <x v="1"/>
    <n v="0"/>
    <n v="1"/>
    <n v="1"/>
    <n v="0"/>
    <n v="2"/>
    <x v="1"/>
    <n v="5"/>
    <x v="1"/>
    <s v="Gd"/>
    <x v="0"/>
    <n v="1"/>
    <s v="Less"/>
    <n v="264"/>
    <x v="0"/>
    <x v="1"/>
    <n v="1"/>
    <n v="79.963235294117652"/>
    <x v="0"/>
    <n v="130500"/>
    <n v="1632"/>
    <s v="no"/>
  </r>
  <r>
    <x v="1328"/>
    <s v="Norm"/>
    <s v="Norm"/>
    <x v="0"/>
    <n v="6"/>
    <x v="1"/>
    <s v="1.5Fin"/>
    <x v="1"/>
    <n v="59.315963337771507"/>
    <x v="1"/>
    <n v="7"/>
    <x v="1"/>
    <n v="1920"/>
    <n v="1"/>
    <m/>
    <n v="1950"/>
    <n v="1"/>
    <n v="1510"/>
    <s v="no"/>
    <x v="1"/>
    <n v="1584"/>
    <s v="no"/>
    <n v="1208"/>
    <s v="no"/>
    <s v="2 Floors"/>
    <n v="0"/>
    <n v="2792"/>
    <x v="1"/>
    <x v="0"/>
    <n v="0"/>
    <n v="0"/>
    <n v="2"/>
    <n v="0"/>
    <n v="2"/>
    <x v="1"/>
    <n v="8"/>
    <x v="0"/>
    <s v="TA"/>
    <x v="1"/>
    <n v="2"/>
    <s v="More"/>
    <n v="520"/>
    <x v="0"/>
    <x v="0"/>
    <n v="2"/>
    <n v="59.507205950720596"/>
    <x v="1"/>
    <n v="256000"/>
    <n v="4302"/>
    <s v="no"/>
  </r>
  <r>
    <x v="1329"/>
    <s v="Norm"/>
    <s v="Norm"/>
    <x v="0"/>
    <n v="7"/>
    <x v="0"/>
    <s v="2Story"/>
    <x v="0"/>
    <n v="75.988545402704759"/>
    <x v="0"/>
    <n v="5"/>
    <x v="0"/>
    <n v="1998"/>
    <n v="0"/>
    <m/>
    <n v="1998"/>
    <n v="0"/>
    <n v="935"/>
    <s v="no"/>
    <x v="0"/>
    <n v="955"/>
    <s v="no"/>
    <n v="677"/>
    <s v="no"/>
    <s v="2 Floors"/>
    <n v="0"/>
    <n v="1632"/>
    <x v="0"/>
    <x v="0"/>
    <n v="0"/>
    <n v="0"/>
    <n v="2"/>
    <n v="1"/>
    <n v="3"/>
    <x v="0"/>
    <n v="8"/>
    <x v="0"/>
    <s v="TA"/>
    <x v="1"/>
    <n v="2"/>
    <s v="More"/>
    <n v="462"/>
    <x v="0"/>
    <x v="1"/>
    <n v="1"/>
    <n v="68.757304246201798"/>
    <x v="1"/>
    <n v="176500"/>
    <n v="2567"/>
    <s v="no"/>
  </r>
  <r>
    <x v="1330"/>
    <s v="Norm"/>
    <s v="Norm"/>
    <x v="0"/>
    <n v="8"/>
    <x v="0"/>
    <s v="1Story"/>
    <x v="1"/>
    <n v="69.182127006168557"/>
    <x v="1"/>
    <n v="5"/>
    <x v="0"/>
    <n v="2006"/>
    <n v="0"/>
    <m/>
    <n v="2006"/>
    <n v="0"/>
    <n v="1588"/>
    <s v="no"/>
    <x v="1"/>
    <n v="1588"/>
    <s v="no"/>
    <n v="0"/>
    <s v="no"/>
    <s v="1 Floor"/>
    <n v="1"/>
    <n v="1588"/>
    <x v="0"/>
    <x v="0"/>
    <n v="0"/>
    <n v="0"/>
    <n v="2"/>
    <n v="0"/>
    <n v="2"/>
    <x v="1"/>
    <n v="7"/>
    <x v="0"/>
    <s v="Gd"/>
    <x v="0"/>
    <n v="3"/>
    <s v="More"/>
    <n v="825"/>
    <x v="0"/>
    <x v="0"/>
    <n v="1"/>
    <n v="71.473551637279598"/>
    <x v="0"/>
    <n v="227000"/>
    <n v="3176"/>
    <s v="no"/>
  </r>
  <r>
    <x v="1331"/>
    <s v="Norm"/>
    <s v="Norm"/>
    <x v="0"/>
    <n v="5"/>
    <x v="1"/>
    <s v="SLvl"/>
    <x v="2"/>
    <n v="74.693515888638117"/>
    <x v="0"/>
    <n v="5"/>
    <x v="0"/>
    <n v="1976"/>
    <n v="0"/>
    <m/>
    <n v="1976"/>
    <n v="0"/>
    <n v="911"/>
    <s v="no"/>
    <x v="0"/>
    <n v="954"/>
    <s v="no"/>
    <n v="0"/>
    <s v="no"/>
    <s v="1 Floor"/>
    <n v="0"/>
    <n v="954"/>
    <x v="0"/>
    <x v="1"/>
    <n v="0"/>
    <n v="0"/>
    <n v="1"/>
    <n v="0"/>
    <n v="1"/>
    <x v="1"/>
    <n v="6"/>
    <x v="0"/>
    <s v="TA"/>
    <x v="1"/>
    <n v="2"/>
    <s v="More"/>
    <n v="576"/>
    <x v="0"/>
    <x v="0"/>
    <n v="0"/>
    <n v="71.045576407506701"/>
    <x v="0"/>
    <n v="132500"/>
    <n v="1865"/>
    <s v="no"/>
  </r>
  <r>
    <x v="1332"/>
    <s v="Norm"/>
    <s v="Norm"/>
    <x v="0"/>
    <n v="4"/>
    <x v="1"/>
    <s v="1Story"/>
    <x v="1"/>
    <n v="69.182127006168557"/>
    <x v="1"/>
    <n v="6"/>
    <x v="1"/>
    <n v="1938"/>
    <n v="1"/>
    <m/>
    <n v="1958"/>
    <n v="1"/>
    <n v="816"/>
    <s v="no"/>
    <x v="0"/>
    <n v="816"/>
    <s v="no"/>
    <n v="0"/>
    <s v="no"/>
    <s v="1 Floor"/>
    <n v="0"/>
    <n v="816"/>
    <x v="0"/>
    <x v="1"/>
    <n v="1"/>
    <n v="0"/>
    <n v="1"/>
    <n v="0"/>
    <n v="2"/>
    <x v="1"/>
    <n v="3"/>
    <x v="1"/>
    <s v="TA"/>
    <x v="1"/>
    <n v="1"/>
    <s v="Less"/>
    <n v="288"/>
    <x v="0"/>
    <x v="1"/>
    <n v="1"/>
    <n v="61.274509803921568"/>
    <x v="1"/>
    <n v="100000"/>
    <n v="1632"/>
    <s v="no"/>
  </r>
  <r>
    <x v="1333"/>
    <s v="Norm"/>
    <s v="Norm"/>
    <x v="0"/>
    <n v="5"/>
    <x v="1"/>
    <s v="1.5Fin"/>
    <x v="1"/>
    <n v="59.315963337771507"/>
    <x v="1"/>
    <n v="6"/>
    <x v="1"/>
    <n v="1938"/>
    <n v="1"/>
    <m/>
    <n v="1995"/>
    <n v="0"/>
    <n v="803"/>
    <s v="no"/>
    <x v="0"/>
    <n v="803"/>
    <s v="no"/>
    <n v="557"/>
    <s v="no"/>
    <s v="2 Floors"/>
    <n v="0"/>
    <n v="1360"/>
    <x v="0"/>
    <x v="1"/>
    <n v="0"/>
    <n v="0"/>
    <n v="1"/>
    <n v="1"/>
    <n v="2"/>
    <x v="1"/>
    <n v="6"/>
    <x v="0"/>
    <s v="Gd"/>
    <x v="0"/>
    <n v="1"/>
    <s v="Less"/>
    <n v="297"/>
    <x v="0"/>
    <x v="1"/>
    <n v="0"/>
    <n v="58.021266759130839"/>
    <x v="1"/>
    <n v="125500"/>
    <n v="2163"/>
    <s v="no"/>
  </r>
  <r>
    <x v="1334"/>
    <s v="Norm"/>
    <s v="Norm"/>
    <x v="3"/>
    <n v="5"/>
    <x v="1"/>
    <s v="2Story"/>
    <x v="0"/>
    <n v="75.988545402704759"/>
    <x v="0"/>
    <n v="6"/>
    <x v="1"/>
    <n v="1970"/>
    <n v="0"/>
    <m/>
    <n v="1970"/>
    <n v="0"/>
    <n v="765"/>
    <s v="no"/>
    <x v="0"/>
    <n v="765"/>
    <s v="no"/>
    <n v="600"/>
    <s v="no"/>
    <s v="2 Floors"/>
    <n v="1"/>
    <n v="1365"/>
    <x v="0"/>
    <x v="1"/>
    <n v="0"/>
    <n v="0"/>
    <n v="1"/>
    <n v="1"/>
    <n v="2"/>
    <x v="1"/>
    <n v="7"/>
    <x v="0"/>
    <s v="TA"/>
    <x v="1"/>
    <n v="2"/>
    <s v="More"/>
    <n v="440"/>
    <x v="0"/>
    <x v="1"/>
    <n v="0"/>
    <n v="58.685446009389672"/>
    <x v="1"/>
    <n v="125000"/>
    <n v="2130"/>
    <s v="no"/>
  </r>
  <r>
    <x v="1335"/>
    <s v="Norm"/>
    <s v="Norm"/>
    <x v="0"/>
    <n v="6"/>
    <x v="1"/>
    <s v="1Story"/>
    <x v="1"/>
    <n v="69.182127006168557"/>
    <x v="1"/>
    <n v="5"/>
    <x v="0"/>
    <n v="1977"/>
    <n v="0"/>
    <m/>
    <n v="1977"/>
    <n v="0"/>
    <n v="1350"/>
    <s v="no"/>
    <x v="1"/>
    <n v="1334"/>
    <s v="no"/>
    <n v="0"/>
    <s v="no"/>
    <s v="1 Floor"/>
    <n v="1"/>
    <n v="1334"/>
    <x v="0"/>
    <x v="1"/>
    <n v="0"/>
    <n v="1"/>
    <n v="2"/>
    <n v="0"/>
    <n v="3"/>
    <x v="0"/>
    <n v="6"/>
    <x v="0"/>
    <s v="TA"/>
    <x v="1"/>
    <n v="2"/>
    <s v="More"/>
    <n v="630"/>
    <x v="0"/>
    <x v="0"/>
    <n v="1"/>
    <n v="62.555886736214603"/>
    <x v="1"/>
    <n v="167900"/>
    <n v="2684"/>
    <s v="no"/>
  </r>
  <r>
    <x v="1336"/>
    <s v="Feedr"/>
    <s v="Norm"/>
    <x v="2"/>
    <n v="5"/>
    <x v="1"/>
    <s v="1Story"/>
    <x v="1"/>
    <n v="69.182127006168557"/>
    <x v="1"/>
    <n v="5"/>
    <x v="0"/>
    <n v="1973"/>
    <n v="0"/>
    <m/>
    <n v="1973"/>
    <n v="0"/>
    <n v="1656"/>
    <s v="no"/>
    <x v="1"/>
    <n v="1656"/>
    <s v="no"/>
    <n v="0"/>
    <s v="no"/>
    <s v="1 Floor"/>
    <n v="1"/>
    <n v="1656"/>
    <x v="0"/>
    <x v="0"/>
    <n v="0"/>
    <n v="0"/>
    <n v="2"/>
    <n v="0"/>
    <n v="2"/>
    <x v="1"/>
    <n v="8"/>
    <x v="0"/>
    <s v="TA"/>
    <x v="1"/>
    <n v="2"/>
    <s v="More"/>
    <n v="506"/>
    <x v="0"/>
    <x v="0"/>
    <n v="0"/>
    <n v="40.760869565217391"/>
    <x v="1"/>
    <n v="135000"/>
    <n v="3312"/>
    <s v="no"/>
  </r>
  <r>
    <x v="1337"/>
    <s v="Feedr"/>
    <s v="Norm"/>
    <x v="0"/>
    <n v="4"/>
    <x v="1"/>
    <s v="1Story"/>
    <x v="1"/>
    <n v="69.182127006168557"/>
    <x v="1"/>
    <n v="4"/>
    <x v="0"/>
    <n v="1941"/>
    <n v="1"/>
    <m/>
    <n v="1950"/>
    <n v="1"/>
    <n v="693"/>
    <s v="no"/>
    <x v="0"/>
    <n v="693"/>
    <s v="no"/>
    <n v="0"/>
    <s v="no"/>
    <s v="1 Floor"/>
    <n v="0"/>
    <n v="693"/>
    <x v="0"/>
    <x v="1"/>
    <n v="0"/>
    <n v="0"/>
    <n v="1"/>
    <n v="0"/>
    <n v="1"/>
    <x v="1"/>
    <n v="4"/>
    <x v="1"/>
    <s v="Fa"/>
    <x v="1"/>
    <n v="0"/>
    <s v="Less"/>
    <n v="0"/>
    <x v="0"/>
    <x v="1"/>
    <n v="0"/>
    <n v="37.878787878787875"/>
    <x v="1"/>
    <n v="52500"/>
    <n v="1386"/>
    <s v="no"/>
  </r>
  <r>
    <x v="1338"/>
    <s v="Norm"/>
    <s v="Norm"/>
    <x v="0"/>
    <n v="7"/>
    <x v="0"/>
    <s v="2Story"/>
    <x v="0"/>
    <n v="75.988545402704759"/>
    <x v="0"/>
    <n v="5"/>
    <x v="0"/>
    <n v="2002"/>
    <n v="0"/>
    <m/>
    <n v="2002"/>
    <n v="0"/>
    <n v="916"/>
    <s v="no"/>
    <x v="0"/>
    <n v="920"/>
    <s v="no"/>
    <n v="941"/>
    <s v="no"/>
    <s v="2 Floors"/>
    <n v="0"/>
    <n v="1861"/>
    <x v="0"/>
    <x v="0"/>
    <n v="1"/>
    <n v="0"/>
    <n v="2"/>
    <n v="1"/>
    <n v="4"/>
    <x v="0"/>
    <n v="8"/>
    <x v="0"/>
    <s v="Gd"/>
    <x v="0"/>
    <n v="2"/>
    <s v="More"/>
    <n v="492"/>
    <x v="0"/>
    <x v="0"/>
    <n v="0"/>
    <n v="72.020165646380988"/>
    <x v="0"/>
    <n v="200000"/>
    <n v="2777"/>
    <s v="no"/>
  </r>
  <r>
    <x v="1339"/>
    <s v="Norm"/>
    <s v="Norm"/>
    <x v="0"/>
    <n v="5"/>
    <x v="1"/>
    <s v="1Story"/>
    <x v="1"/>
    <n v="69.182127006168557"/>
    <x v="1"/>
    <n v="7"/>
    <x v="1"/>
    <n v="1972"/>
    <n v="0"/>
    <m/>
    <n v="1972"/>
    <n v="0"/>
    <n v="864"/>
    <s v="no"/>
    <x v="0"/>
    <n v="864"/>
    <s v="no"/>
    <n v="0"/>
    <s v="no"/>
    <s v="1 Floor"/>
    <n v="0"/>
    <n v="864"/>
    <x v="0"/>
    <x v="1"/>
    <n v="0"/>
    <n v="0"/>
    <n v="1"/>
    <n v="0"/>
    <n v="1"/>
    <x v="1"/>
    <n v="5"/>
    <x v="1"/>
    <s v="TA"/>
    <x v="1"/>
    <n v="1"/>
    <s v="Less"/>
    <n v="288"/>
    <x v="0"/>
    <x v="1"/>
    <n v="0"/>
    <n v="74.363425925925924"/>
    <x v="0"/>
    <n v="128500"/>
    <n v="1728"/>
    <s v="no"/>
  </r>
  <r>
    <x v="1340"/>
    <s v="Norm"/>
    <s v="Norm"/>
    <x v="0"/>
    <n v="4"/>
    <x v="1"/>
    <s v="1Story"/>
    <x v="1"/>
    <n v="69.182127006168557"/>
    <x v="1"/>
    <n v="5"/>
    <x v="0"/>
    <n v="1971"/>
    <n v="0"/>
    <m/>
    <n v="1971"/>
    <n v="0"/>
    <n v="858"/>
    <s v="no"/>
    <x v="0"/>
    <n v="872"/>
    <s v="no"/>
    <n v="0"/>
    <s v="no"/>
    <s v="1 Floor"/>
    <n v="0"/>
    <n v="872"/>
    <x v="0"/>
    <x v="1"/>
    <n v="0"/>
    <n v="0"/>
    <n v="1"/>
    <n v="0"/>
    <n v="1"/>
    <x v="1"/>
    <n v="5"/>
    <x v="1"/>
    <s v="TA"/>
    <x v="1"/>
    <n v="4"/>
    <s v="More"/>
    <n v="480"/>
    <x v="0"/>
    <x v="0"/>
    <n v="0"/>
    <n v="71.098265895953759"/>
    <x v="0"/>
    <n v="123000"/>
    <n v="1730"/>
    <s v="no"/>
  </r>
  <r>
    <x v="1341"/>
    <s v="RRAe"/>
    <s v="Norm"/>
    <x v="0"/>
    <n v="6"/>
    <x v="1"/>
    <s v="1Story"/>
    <x v="1"/>
    <n v="69.182127006168557"/>
    <x v="1"/>
    <n v="5"/>
    <x v="0"/>
    <n v="2003"/>
    <n v="0"/>
    <m/>
    <n v="2004"/>
    <n v="0"/>
    <n v="1114"/>
    <s v="no"/>
    <x v="1"/>
    <n v="1114"/>
    <s v="no"/>
    <n v="0"/>
    <s v="no"/>
    <s v="1 Floor"/>
    <n v="1"/>
    <n v="1114"/>
    <x v="0"/>
    <x v="1"/>
    <n v="1"/>
    <n v="0"/>
    <n v="1"/>
    <n v="0"/>
    <n v="2"/>
    <x v="1"/>
    <n v="6"/>
    <x v="0"/>
    <s v="Gd"/>
    <x v="0"/>
    <n v="2"/>
    <s v="More"/>
    <n v="576"/>
    <x v="0"/>
    <x v="0"/>
    <n v="0"/>
    <n v="69.569120287253142"/>
    <x v="1"/>
    <n v="155000"/>
    <n v="2228"/>
    <s v="no"/>
  </r>
  <r>
    <x v="1342"/>
    <s v="Norm"/>
    <s v="Norm"/>
    <x v="0"/>
    <n v="8"/>
    <x v="0"/>
    <s v="2Story"/>
    <x v="0"/>
    <n v="75.988545402704759"/>
    <x v="0"/>
    <n v="5"/>
    <x v="0"/>
    <n v="2002"/>
    <n v="0"/>
    <m/>
    <n v="2002"/>
    <n v="0"/>
    <n v="1284"/>
    <s v="no"/>
    <x v="1"/>
    <n v="1284"/>
    <s v="no"/>
    <n v="885"/>
    <s v="no"/>
    <s v="2 Floors"/>
    <n v="1"/>
    <n v="2169"/>
    <x v="0"/>
    <x v="0"/>
    <n v="0"/>
    <n v="0"/>
    <n v="2"/>
    <n v="1"/>
    <n v="3"/>
    <x v="0"/>
    <n v="7"/>
    <x v="0"/>
    <s v="Gd"/>
    <x v="0"/>
    <n v="2"/>
    <s v="More"/>
    <n v="647"/>
    <x v="0"/>
    <x v="0"/>
    <n v="1"/>
    <n v="66.174341152620912"/>
    <x v="1"/>
    <n v="228500"/>
    <n v="3453"/>
    <s v="no"/>
  </r>
  <r>
    <x v="1343"/>
    <s v="Norm"/>
    <s v="Norm"/>
    <x v="0"/>
    <n v="6"/>
    <x v="1"/>
    <s v="1.5Fin"/>
    <x v="1"/>
    <n v="59.315963337771507"/>
    <x v="1"/>
    <n v="6"/>
    <x v="1"/>
    <n v="1928"/>
    <n v="1"/>
    <m/>
    <n v="1950"/>
    <n v="1"/>
    <n v="896"/>
    <s v="no"/>
    <x v="0"/>
    <n v="1172"/>
    <s v="no"/>
    <n v="741"/>
    <s v="no"/>
    <s v="2 Floors"/>
    <n v="1"/>
    <n v="1913"/>
    <x v="0"/>
    <x v="0"/>
    <n v="0"/>
    <n v="0"/>
    <n v="1"/>
    <n v="1"/>
    <n v="2"/>
    <x v="1"/>
    <n v="9"/>
    <x v="0"/>
    <s v="TA"/>
    <x v="1"/>
    <n v="2"/>
    <s v="More"/>
    <n v="342"/>
    <x v="0"/>
    <x v="1"/>
    <n v="1"/>
    <n v="63.011747953008189"/>
    <x v="1"/>
    <n v="177000"/>
    <n v="2809"/>
    <s v="no"/>
  </r>
  <r>
    <x v="1344"/>
    <s v="Norm"/>
    <s v="Norm"/>
    <x v="0"/>
    <n v="7"/>
    <x v="0"/>
    <s v="2Story"/>
    <x v="0"/>
    <n v="75.988545402704759"/>
    <x v="0"/>
    <n v="5"/>
    <x v="0"/>
    <n v="2006"/>
    <n v="0"/>
    <m/>
    <n v="2006"/>
    <n v="0"/>
    <n v="728"/>
    <s v="no"/>
    <x v="0"/>
    <n v="728"/>
    <s v="no"/>
    <n v="728"/>
    <s v="no"/>
    <s v="2 Floors"/>
    <n v="1"/>
    <n v="1456"/>
    <x v="0"/>
    <x v="1"/>
    <n v="0"/>
    <n v="0"/>
    <n v="2"/>
    <n v="1"/>
    <n v="3"/>
    <x v="0"/>
    <n v="8"/>
    <x v="0"/>
    <s v="Gd"/>
    <x v="0"/>
    <n v="2"/>
    <s v="More"/>
    <n v="440"/>
    <x v="0"/>
    <x v="1"/>
    <n v="1"/>
    <n v="71.353021978021971"/>
    <x v="0"/>
    <n v="155835"/>
    <n v="2184"/>
    <s v="no"/>
  </r>
  <r>
    <x v="1345"/>
    <s v="Norm"/>
    <s v="Norm"/>
    <x v="0"/>
    <n v="4"/>
    <x v="1"/>
    <s v="1Story"/>
    <x v="1"/>
    <n v="69.182127006168557"/>
    <x v="1"/>
    <n v="4"/>
    <x v="0"/>
    <n v="1920"/>
    <n v="1"/>
    <m/>
    <n v="1950"/>
    <n v="1"/>
    <n v="960"/>
    <s v="no"/>
    <x v="0"/>
    <n v="960"/>
    <s v="no"/>
    <n v="0"/>
    <s v="no"/>
    <s v="1 Floor"/>
    <n v="1"/>
    <n v="960"/>
    <x v="0"/>
    <x v="1"/>
    <n v="0"/>
    <n v="0"/>
    <n v="1"/>
    <n v="0"/>
    <n v="1"/>
    <x v="1"/>
    <n v="5"/>
    <x v="1"/>
    <s v="Fa"/>
    <x v="1"/>
    <n v="1"/>
    <s v="Less"/>
    <n v="308"/>
    <x v="0"/>
    <x v="1"/>
    <n v="0"/>
    <n v="56.510416666666664"/>
    <x v="1"/>
    <n v="108500"/>
    <n v="1920"/>
    <s v="no"/>
  </r>
  <r>
    <x v="1346"/>
    <s v="PosN"/>
    <s v="Norm"/>
    <x v="0"/>
    <n v="7"/>
    <x v="0"/>
    <s v="1Story"/>
    <x v="1"/>
    <n v="69.182127006168557"/>
    <x v="1"/>
    <n v="7"/>
    <x v="1"/>
    <n v="1968"/>
    <n v="0"/>
    <m/>
    <n v="2003"/>
    <n v="0"/>
    <n v="1568"/>
    <s v="no"/>
    <x v="1"/>
    <n v="2156"/>
    <s v="yes"/>
    <n v="0"/>
    <s v="no"/>
    <s v="1 Floor"/>
    <n v="1"/>
    <n v="2156"/>
    <x v="0"/>
    <x v="0"/>
    <n v="0"/>
    <n v="0"/>
    <n v="2"/>
    <n v="0"/>
    <n v="2"/>
    <x v="1"/>
    <n v="9"/>
    <x v="0"/>
    <s v="TA"/>
    <x v="1"/>
    <n v="2"/>
    <s v="More"/>
    <n v="508"/>
    <x v="0"/>
    <x v="0"/>
    <n v="1"/>
    <n v="70.488721804511272"/>
    <x v="0"/>
    <n v="262500"/>
    <n v="3724"/>
    <s v="no"/>
  </r>
  <r>
    <x v="1347"/>
    <s v="Norm"/>
    <s v="Norm"/>
    <x v="0"/>
    <n v="8"/>
    <x v="0"/>
    <s v="1Story"/>
    <x v="1"/>
    <n v="69.182127006168557"/>
    <x v="1"/>
    <n v="5"/>
    <x v="0"/>
    <n v="2006"/>
    <n v="0"/>
    <m/>
    <n v="2007"/>
    <n v="0"/>
    <n v="1732"/>
    <s v="no"/>
    <x v="1"/>
    <n v="1776"/>
    <s v="no"/>
    <n v="0"/>
    <s v="no"/>
    <s v="1 Floor"/>
    <n v="1"/>
    <n v="1776"/>
    <x v="0"/>
    <x v="0"/>
    <n v="1"/>
    <n v="0"/>
    <n v="2"/>
    <n v="0"/>
    <n v="3"/>
    <x v="0"/>
    <n v="7"/>
    <x v="0"/>
    <s v="Gd"/>
    <x v="0"/>
    <n v="3"/>
    <s v="More"/>
    <n v="712"/>
    <x v="0"/>
    <x v="0"/>
    <n v="1"/>
    <n v="80.804732041049036"/>
    <x v="0"/>
    <n v="283463"/>
    <n v="3508"/>
    <s v="no"/>
  </r>
  <r>
    <x v="1348"/>
    <s v="Norm"/>
    <s v="Norm"/>
    <x v="0"/>
    <n v="7"/>
    <x v="0"/>
    <s v="1Story"/>
    <x v="1"/>
    <n v="69.182127006168557"/>
    <x v="1"/>
    <n v="5"/>
    <x v="0"/>
    <n v="1998"/>
    <n v="0"/>
    <m/>
    <n v="1998"/>
    <n v="0"/>
    <n v="1482"/>
    <s v="no"/>
    <x v="1"/>
    <n v="1494"/>
    <s v="no"/>
    <n v="0"/>
    <s v="no"/>
    <s v="1 Floor"/>
    <n v="0"/>
    <n v="1494"/>
    <x v="0"/>
    <x v="1"/>
    <n v="1"/>
    <n v="0"/>
    <n v="2"/>
    <n v="0"/>
    <n v="3"/>
    <x v="0"/>
    <n v="5"/>
    <x v="1"/>
    <s v="Gd"/>
    <x v="0"/>
    <n v="2"/>
    <s v="More"/>
    <n v="514"/>
    <x v="0"/>
    <x v="0"/>
    <n v="1"/>
    <n v="72.244623655913983"/>
    <x v="0"/>
    <n v="215000"/>
    <n v="2976"/>
    <s v="no"/>
  </r>
  <r>
    <x v="1349"/>
    <s v="Norm"/>
    <s v="Norm"/>
    <x v="0"/>
    <n v="8"/>
    <x v="0"/>
    <s v="2Story"/>
    <x v="0"/>
    <n v="75.988545402704759"/>
    <x v="0"/>
    <n v="5"/>
    <x v="0"/>
    <n v="1872"/>
    <n v="1"/>
    <m/>
    <n v="1987"/>
    <n v="0"/>
    <n v="684"/>
    <s v="no"/>
    <x v="0"/>
    <n v="938"/>
    <s v="no"/>
    <n v="1215"/>
    <s v="no"/>
    <s v="2 Floors"/>
    <n v="0"/>
    <n v="2358"/>
    <x v="0"/>
    <x v="0"/>
    <n v="0"/>
    <n v="0"/>
    <n v="2"/>
    <n v="0"/>
    <n v="2"/>
    <x v="1"/>
    <n v="8"/>
    <x v="0"/>
    <s v="TA"/>
    <x v="1"/>
    <n v="0"/>
    <s v="Less"/>
    <n v="0"/>
    <x v="0"/>
    <x v="1"/>
    <n v="0"/>
    <n v="40.1051939513478"/>
    <x v="1"/>
    <n v="122000"/>
    <n v="3042"/>
    <s v="no"/>
  </r>
  <r>
    <x v="1350"/>
    <s v="Artery"/>
    <s v="Norm"/>
    <x v="2"/>
    <n v="5"/>
    <x v="1"/>
    <s v="2Story"/>
    <x v="0"/>
    <n v="75.988545402704759"/>
    <x v="0"/>
    <n v="5"/>
    <x v="0"/>
    <n v="1969"/>
    <n v="0"/>
    <m/>
    <n v="1969"/>
    <n v="0"/>
    <n v="1248"/>
    <s v="no"/>
    <x v="1"/>
    <n v="1338"/>
    <s v="no"/>
    <n v="1296"/>
    <s v="no"/>
    <s v="2 Floors"/>
    <n v="1"/>
    <n v="2634"/>
    <x v="0"/>
    <x v="0"/>
    <n v="1"/>
    <n v="1"/>
    <n v="2"/>
    <n v="2"/>
    <n v="6"/>
    <x v="0"/>
    <n v="12"/>
    <x v="0"/>
    <s v="TA"/>
    <x v="1"/>
    <n v="4"/>
    <s v="More"/>
    <n v="968"/>
    <x v="1"/>
    <x v="0"/>
    <n v="0"/>
    <n v="51.519835136527561"/>
    <x v="1"/>
    <n v="200000"/>
    <n v="3882"/>
    <s v="no"/>
  </r>
  <r>
    <x v="1351"/>
    <s v="Norm"/>
    <s v="Norm"/>
    <x v="0"/>
    <n v="6"/>
    <x v="1"/>
    <s v="2Story"/>
    <x v="0"/>
    <n v="75.988545402704759"/>
    <x v="0"/>
    <n v="6"/>
    <x v="1"/>
    <n v="1962"/>
    <n v="0"/>
    <m/>
    <n v="1962"/>
    <n v="0"/>
    <n v="858"/>
    <s v="no"/>
    <x v="0"/>
    <n v="858"/>
    <s v="no"/>
    <n v="858"/>
    <s v="no"/>
    <s v="2 Floors"/>
    <n v="0"/>
    <n v="1716"/>
    <x v="0"/>
    <x v="0"/>
    <n v="0"/>
    <n v="0"/>
    <n v="1"/>
    <n v="1"/>
    <n v="2"/>
    <x v="1"/>
    <n v="8"/>
    <x v="0"/>
    <s v="TA"/>
    <x v="1"/>
    <n v="2"/>
    <s v="More"/>
    <n v="490"/>
    <x v="0"/>
    <x v="0"/>
    <n v="1"/>
    <n v="66.43356643356644"/>
    <x v="1"/>
    <n v="171000"/>
    <n v="2574"/>
    <s v="no"/>
  </r>
  <r>
    <x v="1352"/>
    <s v="Norm"/>
    <s v="Norm"/>
    <x v="0"/>
    <n v="6"/>
    <x v="1"/>
    <s v="1.5Fin"/>
    <x v="1"/>
    <n v="59.315963337771507"/>
    <x v="1"/>
    <n v="9"/>
    <x v="1"/>
    <n v="1937"/>
    <n v="1"/>
    <m/>
    <n v="2000"/>
    <n v="0"/>
    <n v="698"/>
    <s v="no"/>
    <x v="0"/>
    <n v="786"/>
    <s v="no"/>
    <n v="390"/>
    <s v="no"/>
    <s v="2 Floors"/>
    <n v="1"/>
    <n v="1176"/>
    <x v="0"/>
    <x v="1"/>
    <n v="0"/>
    <n v="0"/>
    <n v="1"/>
    <n v="0"/>
    <n v="1"/>
    <x v="1"/>
    <n v="4"/>
    <x v="1"/>
    <s v="TA"/>
    <x v="1"/>
    <n v="2"/>
    <s v="More"/>
    <n v="624"/>
    <x v="0"/>
    <x v="0"/>
    <n v="0"/>
    <n v="71.985058697972249"/>
    <x v="0"/>
    <n v="134900"/>
    <n v="1874"/>
    <s v="no"/>
  </r>
  <r>
    <x v="1353"/>
    <s v="Norm"/>
    <s v="Norm"/>
    <x v="0"/>
    <n v="8"/>
    <x v="0"/>
    <s v="1.5Fin"/>
    <x v="1"/>
    <n v="59.315963337771507"/>
    <x v="1"/>
    <n v="5"/>
    <x v="0"/>
    <n v="1995"/>
    <n v="0"/>
    <m/>
    <n v="1996"/>
    <n v="0"/>
    <n v="2033"/>
    <s v="no"/>
    <x v="1"/>
    <n v="2053"/>
    <s v="no"/>
    <n v="1185"/>
    <s v="no"/>
    <s v="2 Floors"/>
    <n v="0"/>
    <n v="3238"/>
    <x v="1"/>
    <x v="0"/>
    <n v="1"/>
    <n v="0"/>
    <n v="2"/>
    <n v="1"/>
    <n v="4"/>
    <x v="0"/>
    <n v="9"/>
    <x v="0"/>
    <s v="Gd"/>
    <x v="0"/>
    <n v="3"/>
    <s v="More"/>
    <n v="666"/>
    <x v="0"/>
    <x v="0"/>
    <n v="1"/>
    <n v="77.784101688484157"/>
    <x v="0"/>
    <n v="410000"/>
    <n v="5271"/>
    <s v="yes"/>
  </r>
  <r>
    <x v="1354"/>
    <s v="Norm"/>
    <s v="Norm"/>
    <x v="0"/>
    <n v="7"/>
    <x v="0"/>
    <s v="2Story"/>
    <x v="0"/>
    <n v="75.988545402704759"/>
    <x v="0"/>
    <n v="5"/>
    <x v="0"/>
    <n v="2000"/>
    <n v="0"/>
    <m/>
    <n v="2000"/>
    <n v="0"/>
    <n v="992"/>
    <s v="no"/>
    <x v="0"/>
    <n v="992"/>
    <s v="no"/>
    <n v="873"/>
    <s v="no"/>
    <s v="2 Floors"/>
    <n v="1"/>
    <n v="1865"/>
    <x v="0"/>
    <x v="0"/>
    <n v="1"/>
    <n v="0"/>
    <n v="2"/>
    <n v="1"/>
    <n v="4"/>
    <x v="0"/>
    <n v="7"/>
    <x v="0"/>
    <s v="Gd"/>
    <x v="0"/>
    <n v="3"/>
    <s v="More"/>
    <n v="839"/>
    <x v="0"/>
    <x v="0"/>
    <n v="1"/>
    <n v="82.254112705635279"/>
    <x v="0"/>
    <n v="235000"/>
    <n v="2857"/>
    <s v="no"/>
  </r>
  <r>
    <x v="1355"/>
    <s v="Norm"/>
    <s v="Norm"/>
    <x v="0"/>
    <n v="7"/>
    <x v="0"/>
    <s v="SLvl"/>
    <x v="2"/>
    <n v="74.693515888638117"/>
    <x v="0"/>
    <n v="6"/>
    <x v="1"/>
    <n v="1968"/>
    <n v="0"/>
    <m/>
    <n v="1992"/>
    <n v="0"/>
    <n v="570"/>
    <s v="no"/>
    <x v="0"/>
    <n v="1222"/>
    <s v="no"/>
    <n v="698"/>
    <s v="no"/>
    <s v="2 Floors"/>
    <n v="1"/>
    <n v="1920"/>
    <x v="0"/>
    <x v="0"/>
    <n v="0"/>
    <n v="0"/>
    <n v="3"/>
    <n v="0"/>
    <n v="3"/>
    <x v="0"/>
    <n v="8"/>
    <x v="0"/>
    <s v="Gd"/>
    <x v="0"/>
    <n v="2"/>
    <s v="More"/>
    <n v="487"/>
    <x v="0"/>
    <x v="0"/>
    <n v="1"/>
    <n v="68.273092369477908"/>
    <x v="1"/>
    <n v="170000"/>
    <n v="2490"/>
    <s v="no"/>
  </r>
  <r>
    <x v="1356"/>
    <s v="Norm"/>
    <s v="Norm"/>
    <x v="0"/>
    <n v="5"/>
    <x v="1"/>
    <s v="1Story"/>
    <x v="1"/>
    <n v="69.182127006168557"/>
    <x v="1"/>
    <n v="5"/>
    <x v="0"/>
    <n v="1966"/>
    <n v="0"/>
    <m/>
    <n v="1966"/>
    <n v="0"/>
    <n v="864"/>
    <s v="no"/>
    <x v="0"/>
    <n v="892"/>
    <s v="no"/>
    <n v="0"/>
    <s v="no"/>
    <s v="1 Floor"/>
    <n v="1"/>
    <n v="892"/>
    <x v="0"/>
    <x v="1"/>
    <n v="0"/>
    <n v="0"/>
    <n v="1"/>
    <n v="0"/>
    <n v="1"/>
    <x v="1"/>
    <n v="5"/>
    <x v="1"/>
    <s v="TA"/>
    <x v="1"/>
    <n v="1"/>
    <s v="Less"/>
    <n v="264"/>
    <x v="0"/>
    <x v="1"/>
    <n v="0"/>
    <n v="62.642369020501135"/>
    <x v="1"/>
    <n v="110000"/>
    <n v="1756"/>
    <s v="no"/>
  </r>
  <r>
    <x v="1357"/>
    <s v="Norm"/>
    <s v="Norm"/>
    <x v="0"/>
    <n v="5"/>
    <x v="1"/>
    <s v="1Story"/>
    <x v="1"/>
    <n v="69.182127006168557"/>
    <x v="1"/>
    <n v="6"/>
    <x v="1"/>
    <n v="1971"/>
    <n v="0"/>
    <m/>
    <n v="2008"/>
    <n v="0"/>
    <n v="1078"/>
    <s v="no"/>
    <x v="1"/>
    <n v="1078"/>
    <s v="no"/>
    <n v="0"/>
    <s v="no"/>
    <s v="1 Floor"/>
    <n v="1"/>
    <n v="1078"/>
    <x v="0"/>
    <x v="1"/>
    <n v="1"/>
    <n v="0"/>
    <n v="1"/>
    <n v="1"/>
    <n v="3"/>
    <x v="0"/>
    <n v="6"/>
    <x v="0"/>
    <s v="TA"/>
    <x v="1"/>
    <n v="2"/>
    <s v="More"/>
    <n v="500"/>
    <x v="0"/>
    <x v="0"/>
    <n v="1"/>
    <n v="69.526901669758814"/>
    <x v="1"/>
    <n v="149900"/>
    <n v="2156"/>
    <s v="no"/>
  </r>
  <r>
    <x v="1358"/>
    <s v="Norm"/>
    <s v="Norm"/>
    <x v="4"/>
    <n v="6"/>
    <x v="1"/>
    <s v="2Story"/>
    <x v="0"/>
    <n v="75.988545402704759"/>
    <x v="0"/>
    <n v="5"/>
    <x v="0"/>
    <n v="2000"/>
    <n v="0"/>
    <m/>
    <n v="2000"/>
    <n v="0"/>
    <n v="756"/>
    <s v="no"/>
    <x v="0"/>
    <n v="769"/>
    <s v="no"/>
    <n v="804"/>
    <s v="no"/>
    <s v="2 Floors"/>
    <n v="1"/>
    <n v="1573"/>
    <x v="0"/>
    <x v="0"/>
    <n v="0"/>
    <n v="0"/>
    <n v="2"/>
    <n v="1"/>
    <n v="3"/>
    <x v="0"/>
    <n v="5"/>
    <x v="1"/>
    <s v="Gd"/>
    <x v="0"/>
    <n v="2"/>
    <s v="More"/>
    <n v="440"/>
    <x v="0"/>
    <x v="1"/>
    <n v="0"/>
    <n v="76.21296693860026"/>
    <x v="0"/>
    <n v="177500"/>
    <n v="2329"/>
    <s v="no"/>
  </r>
  <r>
    <x v="1359"/>
    <s v="Norm"/>
    <s v="Norm"/>
    <x v="0"/>
    <n v="9"/>
    <x v="0"/>
    <s v="1Story"/>
    <x v="1"/>
    <n v="69.182127006168557"/>
    <x v="1"/>
    <n v="5"/>
    <x v="0"/>
    <n v="2004"/>
    <n v="0"/>
    <m/>
    <n v="2005"/>
    <n v="0"/>
    <n v="1980"/>
    <s v="no"/>
    <x v="1"/>
    <n v="1980"/>
    <s v="no"/>
    <n v="0"/>
    <s v="no"/>
    <s v="1 Floor"/>
    <n v="1"/>
    <n v="1980"/>
    <x v="0"/>
    <x v="0"/>
    <n v="1"/>
    <n v="0"/>
    <n v="2"/>
    <n v="0"/>
    <n v="3"/>
    <x v="0"/>
    <n v="8"/>
    <x v="0"/>
    <s v="Ex"/>
    <x v="0"/>
    <n v="3"/>
    <s v="More"/>
    <n v="770"/>
    <x v="0"/>
    <x v="0"/>
    <n v="1"/>
    <n v="79.545454545454547"/>
    <x v="0"/>
    <n v="315000"/>
    <n v="3960"/>
    <s v="no"/>
  </r>
  <r>
    <x v="1360"/>
    <s v="Feedr"/>
    <s v="Norm"/>
    <x v="0"/>
    <n v="5"/>
    <x v="1"/>
    <s v="2Story"/>
    <x v="0"/>
    <n v="75.988545402704759"/>
    <x v="0"/>
    <n v="6"/>
    <x v="1"/>
    <n v="1921"/>
    <n v="1"/>
    <m/>
    <n v="1998"/>
    <n v="0"/>
    <n v="612"/>
    <s v="no"/>
    <x v="0"/>
    <n v="990"/>
    <s v="no"/>
    <n v="1611"/>
    <s v="no"/>
    <s v="2 Floors"/>
    <n v="0"/>
    <n v="2601"/>
    <x v="0"/>
    <x v="0"/>
    <n v="0"/>
    <n v="0"/>
    <n v="3"/>
    <n v="1"/>
    <n v="4"/>
    <x v="0"/>
    <n v="8"/>
    <x v="0"/>
    <s v="TA"/>
    <x v="1"/>
    <n v="2"/>
    <s v="More"/>
    <n v="621"/>
    <x v="0"/>
    <x v="0"/>
    <n v="0"/>
    <n v="58.823529411764703"/>
    <x v="1"/>
    <n v="189000"/>
    <n v="3213"/>
    <s v="no"/>
  </r>
  <r>
    <x v="1361"/>
    <s v="Norm"/>
    <s v="Norm"/>
    <x v="0"/>
    <n v="7"/>
    <x v="0"/>
    <s v="1Story"/>
    <x v="1"/>
    <n v="69.182127006168557"/>
    <x v="1"/>
    <n v="5"/>
    <x v="0"/>
    <n v="2005"/>
    <n v="0"/>
    <m/>
    <n v="2005"/>
    <n v="0"/>
    <n v="1530"/>
    <s v="no"/>
    <x v="1"/>
    <n v="1530"/>
    <s v="no"/>
    <n v="0"/>
    <s v="no"/>
    <s v="1 Floor"/>
    <n v="0"/>
    <n v="1530"/>
    <x v="0"/>
    <x v="0"/>
    <n v="1"/>
    <n v="0"/>
    <n v="2"/>
    <n v="0"/>
    <n v="3"/>
    <x v="0"/>
    <n v="7"/>
    <x v="0"/>
    <s v="Gd"/>
    <x v="0"/>
    <n v="2"/>
    <s v="More"/>
    <n v="430"/>
    <x v="0"/>
    <x v="1"/>
    <n v="1"/>
    <n v="84.967320261437905"/>
    <x v="0"/>
    <n v="260000"/>
    <n v="3060"/>
    <s v="no"/>
  </r>
  <r>
    <x v="1362"/>
    <s v="Feedr"/>
    <s v="Norm"/>
    <x v="0"/>
    <n v="4"/>
    <x v="1"/>
    <s v="1.5Fin"/>
    <x v="1"/>
    <n v="59.315963337771507"/>
    <x v="1"/>
    <n v="4"/>
    <x v="0"/>
    <n v="1920"/>
    <n v="1"/>
    <m/>
    <n v="2007"/>
    <n v="0"/>
    <n v="715"/>
    <s v="no"/>
    <x v="0"/>
    <n v="1281"/>
    <s v="no"/>
    <n v="457"/>
    <s v="no"/>
    <s v="2 Floors"/>
    <n v="1"/>
    <n v="1738"/>
    <x v="0"/>
    <x v="0"/>
    <n v="0"/>
    <n v="0"/>
    <n v="2"/>
    <n v="0"/>
    <n v="2"/>
    <x v="1"/>
    <n v="7"/>
    <x v="0"/>
    <s v="TA"/>
    <x v="1"/>
    <n v="1"/>
    <s v="Less"/>
    <n v="368"/>
    <x v="0"/>
    <x v="1"/>
    <n v="1"/>
    <n v="42.763962494904199"/>
    <x v="1"/>
    <n v="104900"/>
    <n v="2453"/>
    <s v="no"/>
  </r>
  <r>
    <x v="1363"/>
    <s v="Norm"/>
    <s v="Norm"/>
    <x v="0"/>
    <n v="6"/>
    <x v="1"/>
    <s v="2Story"/>
    <x v="0"/>
    <n v="75.988545402704759"/>
    <x v="0"/>
    <n v="5"/>
    <x v="0"/>
    <n v="2006"/>
    <n v="0"/>
    <m/>
    <n v="2007"/>
    <n v="0"/>
    <n v="616"/>
    <s v="no"/>
    <x v="0"/>
    <n v="616"/>
    <s v="no"/>
    <n v="796"/>
    <s v="no"/>
    <s v="2 Floors"/>
    <n v="0"/>
    <n v="1412"/>
    <x v="0"/>
    <x v="1"/>
    <n v="0"/>
    <n v="0"/>
    <n v="2"/>
    <n v="1"/>
    <n v="3"/>
    <x v="0"/>
    <n v="6"/>
    <x v="0"/>
    <s v="Gd"/>
    <x v="0"/>
    <n v="2"/>
    <s v="More"/>
    <n v="432"/>
    <x v="0"/>
    <x v="1"/>
    <n v="1"/>
    <n v="77.38264299802762"/>
    <x v="0"/>
    <n v="156932"/>
    <n v="2028"/>
    <s v="no"/>
  </r>
  <r>
    <x v="1364"/>
    <s v="Norm"/>
    <s v="Norm"/>
    <x v="3"/>
    <n v="7"/>
    <x v="0"/>
    <s v="2Story"/>
    <x v="0"/>
    <n v="75.988545402704759"/>
    <x v="0"/>
    <n v="5"/>
    <x v="0"/>
    <n v="2005"/>
    <n v="0"/>
    <m/>
    <n v="2005"/>
    <n v="0"/>
    <n v="600"/>
    <s v="no"/>
    <x v="0"/>
    <n v="520"/>
    <s v="no"/>
    <n v="600"/>
    <s v="no"/>
    <s v="2 Floors"/>
    <n v="1"/>
    <n v="1200"/>
    <x v="0"/>
    <x v="1"/>
    <n v="0"/>
    <n v="0"/>
    <n v="2"/>
    <n v="1"/>
    <n v="3"/>
    <x v="0"/>
    <n v="4"/>
    <x v="1"/>
    <s v="Gd"/>
    <x v="0"/>
    <n v="2"/>
    <s v="More"/>
    <n v="480"/>
    <x v="0"/>
    <x v="0"/>
    <n v="0"/>
    <n v="80.084444444444443"/>
    <x v="0"/>
    <n v="144152"/>
    <n v="1800"/>
    <s v="no"/>
  </r>
  <r>
    <x v="1365"/>
    <s v="Norm"/>
    <s v="Norm"/>
    <x v="0"/>
    <n v="7"/>
    <x v="0"/>
    <s v="2Story"/>
    <x v="0"/>
    <n v="75.988545402704759"/>
    <x v="0"/>
    <n v="5"/>
    <x v="0"/>
    <n v="2000"/>
    <n v="0"/>
    <m/>
    <n v="2000"/>
    <n v="0"/>
    <n v="814"/>
    <s v="no"/>
    <x v="0"/>
    <n v="814"/>
    <s v="no"/>
    <n v="860"/>
    <s v="no"/>
    <s v="2 Floors"/>
    <n v="0"/>
    <n v="1674"/>
    <x v="0"/>
    <x v="0"/>
    <n v="1"/>
    <n v="0"/>
    <n v="2"/>
    <n v="1"/>
    <n v="4"/>
    <x v="0"/>
    <n v="7"/>
    <x v="0"/>
    <s v="Gd"/>
    <x v="0"/>
    <n v="2"/>
    <s v="More"/>
    <n v="663"/>
    <x v="0"/>
    <x v="0"/>
    <n v="0"/>
    <n v="86.816720257234721"/>
    <x v="0"/>
    <n v="216000"/>
    <n v="2488"/>
    <s v="no"/>
  </r>
  <r>
    <x v="1366"/>
    <s v="Norm"/>
    <s v="Norm"/>
    <x v="0"/>
    <n v="7"/>
    <x v="0"/>
    <s v="2Story"/>
    <x v="0"/>
    <n v="75.988545402704759"/>
    <x v="0"/>
    <n v="5"/>
    <x v="0"/>
    <n v="1999"/>
    <n v="0"/>
    <m/>
    <n v="1999"/>
    <n v="0"/>
    <n v="873"/>
    <s v="no"/>
    <x v="0"/>
    <n v="882"/>
    <s v="no"/>
    <n v="908"/>
    <s v="no"/>
    <s v="2 Floors"/>
    <n v="1"/>
    <n v="1790"/>
    <x v="0"/>
    <x v="0"/>
    <n v="1"/>
    <n v="0"/>
    <n v="2"/>
    <n v="1"/>
    <n v="4"/>
    <x v="0"/>
    <n v="7"/>
    <x v="0"/>
    <s v="Gd"/>
    <x v="0"/>
    <n v="2"/>
    <s v="More"/>
    <n v="588"/>
    <x v="0"/>
    <x v="0"/>
    <n v="0"/>
    <n v="72.474652647390158"/>
    <x v="0"/>
    <n v="193000"/>
    <n v="2663"/>
    <s v="no"/>
  </r>
  <r>
    <x v="1367"/>
    <s v="Norm"/>
    <s v="Norm"/>
    <x v="3"/>
    <n v="5"/>
    <x v="1"/>
    <s v="2Story"/>
    <x v="0"/>
    <n v="75.988545402704759"/>
    <x v="0"/>
    <n v="6"/>
    <x v="1"/>
    <n v="1977"/>
    <n v="0"/>
    <m/>
    <n v="1977"/>
    <n v="0"/>
    <n v="757"/>
    <s v="no"/>
    <x v="0"/>
    <n v="925"/>
    <s v="no"/>
    <n v="550"/>
    <s v="no"/>
    <s v="2 Floors"/>
    <n v="0"/>
    <n v="1475"/>
    <x v="0"/>
    <x v="1"/>
    <n v="0"/>
    <n v="0"/>
    <n v="2"/>
    <n v="0"/>
    <n v="2"/>
    <x v="1"/>
    <n v="6"/>
    <x v="0"/>
    <s v="TA"/>
    <x v="1"/>
    <n v="1"/>
    <s v="Less"/>
    <n v="336"/>
    <x v="0"/>
    <x v="1"/>
    <n v="1"/>
    <n v="56.899641577060933"/>
    <x v="1"/>
    <n v="127000"/>
    <n v="2232"/>
    <s v="no"/>
  </r>
  <r>
    <x v="1368"/>
    <s v="Norm"/>
    <s v="Norm"/>
    <x v="3"/>
    <n v="6"/>
    <x v="1"/>
    <s v="1Story"/>
    <x v="1"/>
    <n v="69.182127006168557"/>
    <x v="1"/>
    <n v="5"/>
    <x v="0"/>
    <n v="2003"/>
    <n v="0"/>
    <m/>
    <n v="2004"/>
    <n v="0"/>
    <n v="848"/>
    <s v="no"/>
    <x v="0"/>
    <n v="848"/>
    <s v="no"/>
    <n v="0"/>
    <s v="no"/>
    <s v="1 Floor"/>
    <n v="0"/>
    <n v="848"/>
    <x v="0"/>
    <x v="1"/>
    <n v="1"/>
    <n v="0"/>
    <n v="1"/>
    <n v="0"/>
    <n v="2"/>
    <x v="1"/>
    <n v="4"/>
    <x v="1"/>
    <s v="Gd"/>
    <x v="0"/>
    <n v="2"/>
    <s v="More"/>
    <n v="420"/>
    <x v="0"/>
    <x v="1"/>
    <n v="0"/>
    <n v="84.905660377358487"/>
    <x v="0"/>
    <n v="144000"/>
    <n v="1696"/>
    <s v="no"/>
  </r>
  <r>
    <x v="1369"/>
    <s v="Norm"/>
    <s v="Norm"/>
    <x v="0"/>
    <n v="8"/>
    <x v="0"/>
    <s v="1Story"/>
    <x v="1"/>
    <n v="69.182127006168557"/>
    <x v="1"/>
    <n v="5"/>
    <x v="0"/>
    <n v="2003"/>
    <n v="0"/>
    <m/>
    <n v="2003"/>
    <n v="0"/>
    <n v="1657"/>
    <s v="no"/>
    <x v="1"/>
    <n v="1668"/>
    <s v="no"/>
    <n v="0"/>
    <s v="no"/>
    <s v="1 Floor"/>
    <n v="1"/>
    <n v="1668"/>
    <x v="0"/>
    <x v="0"/>
    <n v="1"/>
    <n v="0"/>
    <n v="2"/>
    <n v="0"/>
    <n v="3"/>
    <x v="0"/>
    <n v="8"/>
    <x v="0"/>
    <s v="Gd"/>
    <x v="0"/>
    <n v="2"/>
    <s v="More"/>
    <n v="502"/>
    <x v="0"/>
    <x v="0"/>
    <n v="1"/>
    <n v="69.774436090225564"/>
    <x v="1"/>
    <n v="232000"/>
    <n v="3325"/>
    <s v="no"/>
  </r>
  <r>
    <x v="1370"/>
    <s v="Artery"/>
    <s v="Norm"/>
    <x v="0"/>
    <n v="4"/>
    <x v="1"/>
    <s v="1.5Fin"/>
    <x v="1"/>
    <n v="59.315963337771507"/>
    <x v="1"/>
    <n v="6"/>
    <x v="1"/>
    <n v="1920"/>
    <n v="1"/>
    <m/>
    <n v="1950"/>
    <n v="1"/>
    <n v="840"/>
    <s v="no"/>
    <x v="0"/>
    <n v="840"/>
    <s v="no"/>
    <n v="534"/>
    <s v="no"/>
    <s v="2 Floors"/>
    <n v="1"/>
    <n v="1374"/>
    <x v="0"/>
    <x v="1"/>
    <n v="0"/>
    <n v="0"/>
    <n v="1"/>
    <n v="0"/>
    <n v="1"/>
    <x v="1"/>
    <n v="6"/>
    <x v="0"/>
    <s v="TA"/>
    <x v="1"/>
    <n v="1"/>
    <s v="Less"/>
    <n v="338"/>
    <x v="0"/>
    <x v="1"/>
    <n v="0"/>
    <n v="47.425474254742547"/>
    <x v="1"/>
    <n v="105000"/>
    <n v="2214"/>
    <s v="no"/>
  </r>
  <r>
    <x v="1371"/>
    <s v="Norm"/>
    <s v="Norm"/>
    <x v="0"/>
    <n v="6"/>
    <x v="1"/>
    <s v="SLvl"/>
    <x v="2"/>
    <n v="74.693515888638117"/>
    <x v="0"/>
    <n v="6"/>
    <x v="1"/>
    <n v="1955"/>
    <n v="0"/>
    <m/>
    <n v="1996"/>
    <n v="0"/>
    <n v="992"/>
    <s v="no"/>
    <x v="0"/>
    <n v="1661"/>
    <s v="no"/>
    <n v="0"/>
    <s v="no"/>
    <s v="1 Floor"/>
    <n v="1"/>
    <n v="1661"/>
    <x v="0"/>
    <x v="0"/>
    <n v="1"/>
    <n v="0"/>
    <n v="1"/>
    <n v="0"/>
    <n v="2"/>
    <x v="1"/>
    <n v="8"/>
    <x v="0"/>
    <s v="Gd"/>
    <x v="0"/>
    <n v="1"/>
    <s v="Less"/>
    <n v="377"/>
    <x v="0"/>
    <x v="1"/>
    <n v="1"/>
    <n v="62.382208820203545"/>
    <x v="1"/>
    <n v="165500"/>
    <n v="2653"/>
    <s v="no"/>
  </r>
  <r>
    <x v="1372"/>
    <s v="Norm"/>
    <s v="Norm"/>
    <x v="0"/>
    <n v="7"/>
    <x v="0"/>
    <s v="2Story"/>
    <x v="0"/>
    <n v="75.988545402704759"/>
    <x v="0"/>
    <n v="6"/>
    <x v="1"/>
    <n v="1998"/>
    <n v="0"/>
    <m/>
    <n v="1998"/>
    <n v="0"/>
    <n v="1108"/>
    <s v="no"/>
    <x v="1"/>
    <n v="1108"/>
    <s v="no"/>
    <n v="989"/>
    <s v="no"/>
    <s v="2 Floors"/>
    <n v="0"/>
    <n v="2097"/>
    <x v="0"/>
    <x v="0"/>
    <n v="1"/>
    <n v="0"/>
    <n v="2"/>
    <n v="1"/>
    <n v="4"/>
    <x v="0"/>
    <n v="8"/>
    <x v="0"/>
    <s v="Gd"/>
    <x v="0"/>
    <n v="2"/>
    <s v="More"/>
    <n v="583"/>
    <x v="0"/>
    <x v="0"/>
    <n v="1"/>
    <n v="85.585023400936038"/>
    <x v="0"/>
    <n v="274300"/>
    <n v="3205"/>
    <s v="no"/>
  </r>
  <r>
    <x v="1373"/>
    <s v="Norm"/>
    <s v="Norm"/>
    <x v="0"/>
    <n v="10"/>
    <x v="0"/>
    <s v="1Story"/>
    <x v="1"/>
    <n v="69.182127006168557"/>
    <x v="1"/>
    <n v="5"/>
    <x v="0"/>
    <n v="2001"/>
    <n v="0"/>
    <m/>
    <n v="2002"/>
    <n v="0"/>
    <n v="2633"/>
    <s v="yes"/>
    <x v="1"/>
    <n v="2633"/>
    <s v="yes"/>
    <n v="0"/>
    <s v="no"/>
    <s v="1 Floor"/>
    <n v="0"/>
    <n v="2633"/>
    <x v="0"/>
    <x v="0"/>
    <n v="1"/>
    <n v="0"/>
    <n v="2"/>
    <n v="1"/>
    <n v="4"/>
    <x v="0"/>
    <n v="8"/>
    <x v="0"/>
    <s v="Ex"/>
    <x v="0"/>
    <n v="3"/>
    <s v="More"/>
    <n v="804"/>
    <x v="0"/>
    <x v="0"/>
    <n v="2"/>
    <n v="88.58716293201671"/>
    <x v="0"/>
    <n v="466500"/>
    <n v="5266"/>
    <s v="yes"/>
  </r>
  <r>
    <x v="1374"/>
    <s v="Norm"/>
    <s v="Norm"/>
    <x v="0"/>
    <n v="7"/>
    <x v="0"/>
    <s v="2Story"/>
    <x v="0"/>
    <n v="75.988545402704759"/>
    <x v="0"/>
    <n v="5"/>
    <x v="0"/>
    <n v="2005"/>
    <n v="0"/>
    <m/>
    <n v="2005"/>
    <n v="0"/>
    <n v="1026"/>
    <s v="no"/>
    <x v="0"/>
    <n v="1026"/>
    <s v="no"/>
    <n v="932"/>
    <s v="no"/>
    <s v="2 Floors"/>
    <n v="1"/>
    <n v="1958"/>
    <x v="0"/>
    <x v="0"/>
    <n v="0"/>
    <n v="0"/>
    <n v="2"/>
    <n v="1"/>
    <n v="3"/>
    <x v="0"/>
    <n v="9"/>
    <x v="0"/>
    <s v="Gd"/>
    <x v="0"/>
    <n v="3"/>
    <s v="More"/>
    <n v="936"/>
    <x v="0"/>
    <x v="0"/>
    <n v="1"/>
    <n v="83.780160857908854"/>
    <x v="0"/>
    <n v="250000"/>
    <n v="2984"/>
    <s v="no"/>
  </r>
  <r>
    <x v="1375"/>
    <s v="Norm"/>
    <s v="Norm"/>
    <x v="0"/>
    <n v="8"/>
    <x v="0"/>
    <s v="1Story"/>
    <x v="1"/>
    <n v="69.182127006168557"/>
    <x v="1"/>
    <n v="5"/>
    <x v="0"/>
    <n v="2007"/>
    <n v="0"/>
    <m/>
    <n v="2007"/>
    <n v="0"/>
    <n v="1571"/>
    <s v="no"/>
    <x v="1"/>
    <n v="1571"/>
    <s v="no"/>
    <n v="0"/>
    <s v="no"/>
    <s v="1 Floor"/>
    <n v="0"/>
    <n v="1571"/>
    <x v="0"/>
    <x v="0"/>
    <n v="0"/>
    <n v="0"/>
    <n v="2"/>
    <n v="0"/>
    <n v="2"/>
    <x v="1"/>
    <n v="7"/>
    <x v="0"/>
    <s v="Gd"/>
    <x v="0"/>
    <n v="3"/>
    <s v="More"/>
    <n v="722"/>
    <x v="0"/>
    <x v="0"/>
    <n v="1"/>
    <n v="76.06619987269255"/>
    <x v="0"/>
    <n v="239000"/>
    <n v="3142"/>
    <s v="no"/>
  </r>
  <r>
    <x v="1376"/>
    <s v="Norm"/>
    <s v="Norm"/>
    <x v="0"/>
    <n v="6"/>
    <x v="1"/>
    <s v="1Story"/>
    <x v="1"/>
    <n v="69.182127006168557"/>
    <x v="1"/>
    <n v="5"/>
    <x v="0"/>
    <n v="1930"/>
    <n v="1"/>
    <m/>
    <n v="1950"/>
    <n v="1"/>
    <n v="768"/>
    <s v="no"/>
    <x v="0"/>
    <n v="790"/>
    <s v="no"/>
    <n v="0"/>
    <s v="no"/>
    <s v="1 Floor"/>
    <n v="1"/>
    <n v="790"/>
    <x v="0"/>
    <x v="1"/>
    <n v="0"/>
    <n v="0"/>
    <n v="1"/>
    <n v="0"/>
    <n v="1"/>
    <x v="1"/>
    <n v="4"/>
    <x v="1"/>
    <s v="TA"/>
    <x v="1"/>
    <n v="1"/>
    <s v="Less"/>
    <n v="160"/>
    <x v="0"/>
    <x v="1"/>
    <n v="0"/>
    <n v="58.408215661103981"/>
    <x v="1"/>
    <n v="91000"/>
    <n v="1558"/>
    <s v="no"/>
  </r>
  <r>
    <x v="1377"/>
    <s v="Norm"/>
    <s v="Norm"/>
    <x v="0"/>
    <n v="5"/>
    <x v="1"/>
    <s v="1.5Fin"/>
    <x v="1"/>
    <n v="59.315963337771507"/>
    <x v="1"/>
    <n v="5"/>
    <x v="0"/>
    <n v="1941"/>
    <n v="1"/>
    <m/>
    <n v="1960"/>
    <n v="1"/>
    <n v="984"/>
    <s v="no"/>
    <x v="0"/>
    <n v="984"/>
    <s v="no"/>
    <n v="620"/>
    <s v="no"/>
    <s v="2 Floors"/>
    <n v="1"/>
    <n v="1604"/>
    <x v="0"/>
    <x v="0"/>
    <n v="0"/>
    <n v="0"/>
    <n v="2"/>
    <n v="0"/>
    <n v="2"/>
    <x v="1"/>
    <n v="6"/>
    <x v="0"/>
    <s v="TA"/>
    <x v="1"/>
    <n v="2"/>
    <s v="More"/>
    <n v="660"/>
    <x v="0"/>
    <x v="0"/>
    <n v="0"/>
    <n v="45.208655332302939"/>
    <x v="1"/>
    <n v="117000"/>
    <n v="2588"/>
    <s v="no"/>
  </r>
  <r>
    <x v="1378"/>
    <s v="Norm"/>
    <s v="Norm"/>
    <x v="4"/>
    <n v="6"/>
    <x v="1"/>
    <s v="2Story"/>
    <x v="0"/>
    <n v="75.988545402704759"/>
    <x v="0"/>
    <n v="5"/>
    <x v="0"/>
    <n v="1973"/>
    <n v="0"/>
    <m/>
    <n v="1973"/>
    <n v="0"/>
    <n v="483"/>
    <s v="no"/>
    <x v="0"/>
    <n v="483"/>
    <s v="no"/>
    <n v="504"/>
    <s v="no"/>
    <s v="2 Floors"/>
    <n v="1"/>
    <n v="987"/>
    <x v="0"/>
    <x v="1"/>
    <n v="0"/>
    <n v="0"/>
    <n v="1"/>
    <n v="1"/>
    <n v="2"/>
    <x v="1"/>
    <n v="5"/>
    <x v="1"/>
    <s v="TA"/>
    <x v="1"/>
    <n v="1"/>
    <s v="Less"/>
    <n v="264"/>
    <x v="0"/>
    <x v="1"/>
    <n v="0"/>
    <n v="56.462585034013607"/>
    <x v="1"/>
    <n v="83000"/>
    <n v="1470"/>
    <s v="no"/>
  </r>
  <r>
    <x v="1379"/>
    <s v="Norm"/>
    <s v="Norm"/>
    <x v="0"/>
    <n v="5"/>
    <x v="1"/>
    <s v="SLvl"/>
    <x v="2"/>
    <n v="74.693515888638117"/>
    <x v="0"/>
    <n v="5"/>
    <x v="0"/>
    <n v="2006"/>
    <n v="0"/>
    <m/>
    <n v="2007"/>
    <n v="0"/>
    <n v="384"/>
    <s v="no"/>
    <x v="0"/>
    <n v="754"/>
    <s v="no"/>
    <n v="640"/>
    <s v="no"/>
    <s v="2 Floors"/>
    <n v="1"/>
    <n v="1394"/>
    <x v="0"/>
    <x v="1"/>
    <n v="0"/>
    <n v="0"/>
    <n v="2"/>
    <n v="1"/>
    <n v="3"/>
    <x v="0"/>
    <n v="7"/>
    <x v="0"/>
    <s v="Gd"/>
    <x v="0"/>
    <n v="2"/>
    <s v="More"/>
    <n v="400"/>
    <x v="0"/>
    <x v="1"/>
    <n v="0"/>
    <n v="94.206974128233966"/>
    <x v="0"/>
    <n v="167500"/>
    <n v="1778"/>
    <s v="no"/>
  </r>
  <r>
    <x v="1380"/>
    <s v="Norm"/>
    <s v="Norm"/>
    <x v="0"/>
    <n v="3"/>
    <x v="1"/>
    <s v="1Story"/>
    <x v="1"/>
    <n v="69.182127006168557"/>
    <x v="1"/>
    <n v="3"/>
    <x v="0"/>
    <n v="1914"/>
    <n v="1"/>
    <m/>
    <n v="1950"/>
    <n v="1"/>
    <n v="864"/>
    <s v="no"/>
    <x v="0"/>
    <n v="864"/>
    <s v="no"/>
    <n v="0"/>
    <s v="no"/>
    <s v="1 Floor"/>
    <n v="0"/>
    <n v="864"/>
    <x v="0"/>
    <x v="1"/>
    <n v="1"/>
    <n v="0"/>
    <n v="1"/>
    <n v="0"/>
    <n v="2"/>
    <x v="1"/>
    <n v="5"/>
    <x v="1"/>
    <s v="TA"/>
    <x v="1"/>
    <n v="1"/>
    <s v="Less"/>
    <n v="200"/>
    <x v="0"/>
    <x v="1"/>
    <n v="0"/>
    <n v="33.854166666666664"/>
    <x v="1"/>
    <n v="58500"/>
    <n v="1728"/>
    <s v="no"/>
  </r>
  <r>
    <x v="1381"/>
    <s v="Norm"/>
    <s v="Norm"/>
    <x v="0"/>
    <n v="6"/>
    <x v="1"/>
    <s v="1Story"/>
    <x v="1"/>
    <n v="69.182127006168557"/>
    <x v="1"/>
    <n v="7"/>
    <x v="1"/>
    <n v="1970"/>
    <n v="0"/>
    <m/>
    <n v="1970"/>
    <n v="0"/>
    <n v="1205"/>
    <s v="no"/>
    <x v="1"/>
    <n v="2117"/>
    <s v="no"/>
    <n v="0"/>
    <s v="no"/>
    <s v="1 Floor"/>
    <n v="1"/>
    <n v="2117"/>
    <x v="0"/>
    <x v="0"/>
    <n v="0"/>
    <n v="0"/>
    <n v="2"/>
    <n v="1"/>
    <n v="3"/>
    <x v="0"/>
    <n v="7"/>
    <x v="0"/>
    <s v="TA"/>
    <x v="1"/>
    <n v="2"/>
    <s v="More"/>
    <n v="550"/>
    <x v="0"/>
    <x v="0"/>
    <n v="2"/>
    <n v="71.493076459963874"/>
    <x v="0"/>
    <n v="237500"/>
    <n v="3322"/>
    <s v="no"/>
  </r>
  <r>
    <x v="1382"/>
    <s v="Norm"/>
    <s v="Norm"/>
    <x v="0"/>
    <n v="7"/>
    <x v="0"/>
    <s v="2Story"/>
    <x v="0"/>
    <n v="75.988545402704759"/>
    <x v="0"/>
    <n v="7"/>
    <x v="1"/>
    <n v="1920"/>
    <n v="1"/>
    <m/>
    <n v="1950"/>
    <n v="1"/>
    <n v="596"/>
    <s v="no"/>
    <x v="0"/>
    <n v="998"/>
    <s v="no"/>
    <n v="764"/>
    <s v="no"/>
    <s v="2 Floors"/>
    <n v="0"/>
    <n v="1762"/>
    <x v="0"/>
    <x v="0"/>
    <n v="1"/>
    <n v="0"/>
    <n v="1"/>
    <n v="1"/>
    <n v="3"/>
    <x v="0"/>
    <n v="8"/>
    <x v="0"/>
    <s v="Gd"/>
    <x v="0"/>
    <n v="2"/>
    <s v="More"/>
    <n v="576"/>
    <x v="0"/>
    <x v="0"/>
    <n v="0"/>
    <n v="66.581849024597119"/>
    <x v="1"/>
    <n v="157000"/>
    <n v="2358"/>
    <s v="no"/>
  </r>
  <r>
    <x v="1383"/>
    <s v="Norm"/>
    <s v="Norm"/>
    <x v="0"/>
    <n v="5"/>
    <x v="1"/>
    <s v="1Story"/>
    <x v="1"/>
    <n v="69.182127006168557"/>
    <x v="1"/>
    <n v="7"/>
    <x v="1"/>
    <n v="1918"/>
    <n v="1"/>
    <m/>
    <n v="2007"/>
    <n v="0"/>
    <n v="816"/>
    <s v="no"/>
    <x v="0"/>
    <n v="1416"/>
    <s v="no"/>
    <n v="0"/>
    <s v="no"/>
    <s v="1 Floor"/>
    <n v="0"/>
    <n v="1416"/>
    <x v="0"/>
    <x v="1"/>
    <n v="0"/>
    <n v="0"/>
    <n v="2"/>
    <n v="0"/>
    <n v="2"/>
    <x v="1"/>
    <n v="7"/>
    <x v="0"/>
    <s v="Gd"/>
    <x v="0"/>
    <n v="2"/>
    <s v="More"/>
    <n v="576"/>
    <x v="0"/>
    <x v="0"/>
    <n v="0"/>
    <n v="50.179211469534053"/>
    <x v="1"/>
    <n v="112000"/>
    <n v="2232"/>
    <s v="no"/>
  </r>
  <r>
    <x v="1384"/>
    <s v="Norm"/>
    <s v="Norm"/>
    <x v="0"/>
    <n v="6"/>
    <x v="1"/>
    <s v="1.5Fin"/>
    <x v="1"/>
    <n v="59.315963337771507"/>
    <x v="1"/>
    <n v="5"/>
    <x v="0"/>
    <n v="1939"/>
    <n v="1"/>
    <m/>
    <n v="1950"/>
    <n v="1"/>
    <n v="560"/>
    <s v="no"/>
    <x v="0"/>
    <n v="698"/>
    <s v="no"/>
    <n v="560"/>
    <s v="no"/>
    <s v="2 Floors"/>
    <n v="0"/>
    <n v="1258"/>
    <x v="0"/>
    <x v="1"/>
    <n v="0"/>
    <n v="0"/>
    <n v="1"/>
    <n v="0"/>
    <n v="1"/>
    <x v="1"/>
    <n v="6"/>
    <x v="0"/>
    <s v="TA"/>
    <x v="1"/>
    <n v="1"/>
    <s v="Less"/>
    <n v="280"/>
    <x v="0"/>
    <x v="1"/>
    <n v="0"/>
    <n v="57.755775577557756"/>
    <x v="1"/>
    <n v="105000"/>
    <n v="1818"/>
    <s v="no"/>
  </r>
  <r>
    <x v="1385"/>
    <s v="Norm"/>
    <s v="Norm"/>
    <x v="0"/>
    <n v="4"/>
    <x v="1"/>
    <s v="1.5Fin"/>
    <x v="1"/>
    <n v="59.315963337771507"/>
    <x v="1"/>
    <n v="8"/>
    <x v="1"/>
    <n v="1922"/>
    <n v="1"/>
    <m/>
    <n v="2007"/>
    <n v="0"/>
    <n v="796"/>
    <s v="no"/>
    <x v="0"/>
    <n v="796"/>
    <s v="no"/>
    <n v="358"/>
    <s v="no"/>
    <s v="2 Floors"/>
    <n v="1"/>
    <n v="1154"/>
    <x v="0"/>
    <x v="1"/>
    <n v="1"/>
    <n v="0"/>
    <n v="1"/>
    <n v="0"/>
    <n v="2"/>
    <x v="1"/>
    <n v="7"/>
    <x v="0"/>
    <s v="Gd"/>
    <x v="0"/>
    <n v="1"/>
    <s v="Less"/>
    <n v="240"/>
    <x v="0"/>
    <x v="1"/>
    <n v="0"/>
    <n v="64.358974358974365"/>
    <x v="1"/>
    <n v="125500"/>
    <n v="1950"/>
    <s v="no"/>
  </r>
  <r>
    <x v="1386"/>
    <s v="RRAn"/>
    <s v="Norm"/>
    <x v="0"/>
    <n v="7"/>
    <x v="0"/>
    <s v="2Story"/>
    <x v="0"/>
    <n v="75.988545402704759"/>
    <x v="0"/>
    <n v="5"/>
    <x v="0"/>
    <n v="1978"/>
    <n v="0"/>
    <m/>
    <n v="1978"/>
    <n v="0"/>
    <n v="1392"/>
    <s v="no"/>
    <x v="1"/>
    <n v="1392"/>
    <s v="no"/>
    <n v="1392"/>
    <s v="no"/>
    <s v="2 Floors"/>
    <n v="0"/>
    <n v="2784"/>
    <x v="1"/>
    <x v="0"/>
    <n v="1"/>
    <n v="0"/>
    <n v="3"/>
    <n v="1"/>
    <n v="5"/>
    <x v="0"/>
    <n v="12"/>
    <x v="0"/>
    <s v="Gd"/>
    <x v="0"/>
    <n v="2"/>
    <s v="More"/>
    <n v="564"/>
    <x v="0"/>
    <x v="0"/>
    <n v="2"/>
    <n v="59.865900383141764"/>
    <x v="1"/>
    <n v="250000"/>
    <n v="4176"/>
    <s v="no"/>
  </r>
  <r>
    <x v="1387"/>
    <s v="Artery"/>
    <s v="Norm"/>
    <x v="0"/>
    <n v="6"/>
    <x v="1"/>
    <s v="1.5Fin"/>
    <x v="1"/>
    <n v="59.315963337771507"/>
    <x v="1"/>
    <n v="7"/>
    <x v="1"/>
    <n v="1916"/>
    <n v="1"/>
    <m/>
    <n v="1950"/>
    <n v="1"/>
    <n v="714"/>
    <s v="no"/>
    <x v="0"/>
    <n v="1664"/>
    <s v="no"/>
    <n v="862"/>
    <s v="no"/>
    <s v="2 Floors"/>
    <n v="1"/>
    <n v="2526"/>
    <x v="0"/>
    <x v="0"/>
    <n v="0"/>
    <n v="0"/>
    <n v="2"/>
    <n v="0"/>
    <n v="2"/>
    <x v="1"/>
    <n v="10"/>
    <x v="0"/>
    <s v="Gd"/>
    <x v="0"/>
    <n v="1"/>
    <s v="Less"/>
    <n v="216"/>
    <x v="0"/>
    <x v="1"/>
    <n v="1"/>
    <n v="41.97530864197531"/>
    <x v="1"/>
    <n v="136000"/>
    <n v="3240"/>
    <s v="no"/>
  </r>
  <r>
    <x v="1388"/>
    <s v="Norm"/>
    <s v="Norm"/>
    <x v="0"/>
    <n v="9"/>
    <x v="0"/>
    <s v="1Story"/>
    <x v="1"/>
    <n v="69.182127006168557"/>
    <x v="1"/>
    <n v="5"/>
    <x v="0"/>
    <n v="2006"/>
    <n v="0"/>
    <m/>
    <n v="2007"/>
    <n v="0"/>
    <n v="1746"/>
    <s v="no"/>
    <x v="1"/>
    <n v="1746"/>
    <s v="no"/>
    <n v="0"/>
    <s v="no"/>
    <s v="1 Floor"/>
    <n v="0"/>
    <n v="1746"/>
    <x v="0"/>
    <x v="0"/>
    <n v="1"/>
    <n v="0"/>
    <n v="2"/>
    <n v="0"/>
    <n v="3"/>
    <x v="0"/>
    <n v="7"/>
    <x v="0"/>
    <s v="Ex"/>
    <x v="0"/>
    <n v="3"/>
    <s v="More"/>
    <n v="758"/>
    <x v="0"/>
    <x v="0"/>
    <n v="2"/>
    <n v="108.10423825887743"/>
    <x v="0"/>
    <n v="377500"/>
    <n v="3492"/>
    <s v="no"/>
  </r>
  <r>
    <x v="1389"/>
    <s v="Norm"/>
    <s v="Norm"/>
    <x v="0"/>
    <n v="6"/>
    <x v="1"/>
    <s v="1.5Fin"/>
    <x v="1"/>
    <n v="59.315963337771507"/>
    <x v="1"/>
    <n v="6"/>
    <x v="1"/>
    <n v="1941"/>
    <n v="1"/>
    <m/>
    <n v="1950"/>
    <n v="1"/>
    <n v="735"/>
    <s v="no"/>
    <x v="0"/>
    <n v="869"/>
    <s v="no"/>
    <n v="349"/>
    <s v="no"/>
    <s v="2 Floors"/>
    <n v="1"/>
    <n v="1218"/>
    <x v="0"/>
    <x v="1"/>
    <n v="0"/>
    <n v="1"/>
    <n v="1"/>
    <n v="0"/>
    <n v="2"/>
    <x v="1"/>
    <n v="6"/>
    <x v="0"/>
    <s v="TA"/>
    <x v="1"/>
    <n v="2"/>
    <s v="More"/>
    <n v="440"/>
    <x v="0"/>
    <x v="1"/>
    <n v="1"/>
    <n v="67.076292882744497"/>
    <x v="1"/>
    <n v="131000"/>
    <n v="1953"/>
    <s v="no"/>
  </r>
  <r>
    <x v="1390"/>
    <s v="Norm"/>
    <s v="Norm"/>
    <x v="0"/>
    <n v="7"/>
    <x v="0"/>
    <s v="1Story"/>
    <x v="1"/>
    <n v="69.182127006168557"/>
    <x v="1"/>
    <n v="5"/>
    <x v="0"/>
    <n v="2000"/>
    <n v="0"/>
    <m/>
    <n v="2000"/>
    <n v="0"/>
    <n v="1525"/>
    <s v="no"/>
    <x v="1"/>
    <n v="1525"/>
    <s v="no"/>
    <n v="0"/>
    <s v="no"/>
    <s v="1 Floor"/>
    <n v="1"/>
    <n v="1525"/>
    <x v="0"/>
    <x v="0"/>
    <n v="1"/>
    <n v="0"/>
    <n v="2"/>
    <n v="0"/>
    <n v="3"/>
    <x v="0"/>
    <n v="6"/>
    <x v="0"/>
    <s v="Gd"/>
    <x v="0"/>
    <n v="2"/>
    <s v="More"/>
    <n v="541"/>
    <x v="0"/>
    <x v="0"/>
    <n v="0"/>
    <n v="77.049180327868854"/>
    <x v="0"/>
    <n v="235000"/>
    <n v="3050"/>
    <s v="no"/>
  </r>
  <r>
    <x v="1391"/>
    <s v="Norm"/>
    <s v="Norm"/>
    <x v="2"/>
    <n v="5"/>
    <x v="1"/>
    <s v="1Story"/>
    <x v="1"/>
    <n v="69.182127006168557"/>
    <x v="1"/>
    <n v="5"/>
    <x v="0"/>
    <n v="1967"/>
    <n v="0"/>
    <m/>
    <n v="1967"/>
    <n v="0"/>
    <n v="1584"/>
    <s v="no"/>
    <x v="1"/>
    <n v="1584"/>
    <s v="no"/>
    <n v="0"/>
    <s v="no"/>
    <s v="1 Floor"/>
    <n v="1"/>
    <n v="1584"/>
    <x v="0"/>
    <x v="0"/>
    <n v="0"/>
    <n v="0"/>
    <n v="2"/>
    <n v="0"/>
    <n v="2"/>
    <x v="1"/>
    <n v="8"/>
    <x v="0"/>
    <s v="TA"/>
    <x v="1"/>
    <n v="3"/>
    <s v="More"/>
    <n v="792"/>
    <x v="0"/>
    <x v="0"/>
    <n v="0"/>
    <n v="39.141414141414138"/>
    <x v="1"/>
    <n v="124000"/>
    <n v="3168"/>
    <s v="no"/>
  </r>
  <r>
    <x v="1392"/>
    <s v="Norm"/>
    <s v="Norm"/>
    <x v="0"/>
    <n v="5"/>
    <x v="1"/>
    <s v="SFoyer"/>
    <x v="2"/>
    <n v="77.818957638420983"/>
    <x v="0"/>
    <n v="5"/>
    <x v="0"/>
    <n v="1967"/>
    <n v="0"/>
    <m/>
    <n v="1967"/>
    <n v="0"/>
    <n v="864"/>
    <s v="no"/>
    <x v="0"/>
    <n v="900"/>
    <s v="no"/>
    <n v="0"/>
    <s v="no"/>
    <s v="1 Floor"/>
    <n v="1"/>
    <n v="900"/>
    <x v="0"/>
    <x v="1"/>
    <n v="1"/>
    <n v="0"/>
    <n v="1"/>
    <n v="0"/>
    <n v="2"/>
    <x v="1"/>
    <n v="6"/>
    <x v="0"/>
    <s v="TA"/>
    <x v="1"/>
    <n v="1"/>
    <s v="Less"/>
    <n v="288"/>
    <x v="0"/>
    <x v="1"/>
    <n v="1"/>
    <n v="69.72789115646259"/>
    <x v="1"/>
    <n v="123000"/>
    <n v="1764"/>
    <s v="no"/>
  </r>
  <r>
    <x v="1393"/>
    <s v="Norm"/>
    <s v="Norm"/>
    <x v="1"/>
    <n v="6"/>
    <x v="1"/>
    <s v="1.5Fin"/>
    <x v="1"/>
    <n v="59.315963337771507"/>
    <x v="1"/>
    <n v="7"/>
    <x v="1"/>
    <n v="1905"/>
    <n v="1"/>
    <m/>
    <n v="2000"/>
    <n v="0"/>
    <n v="482"/>
    <s v="no"/>
    <x v="0"/>
    <n v="1221"/>
    <s v="no"/>
    <n v="691"/>
    <s v="no"/>
    <s v="2 Floors"/>
    <n v="1"/>
    <n v="1912"/>
    <x v="0"/>
    <x v="0"/>
    <n v="0"/>
    <n v="0"/>
    <n v="2"/>
    <n v="0"/>
    <n v="2"/>
    <x v="1"/>
    <n v="7"/>
    <x v="0"/>
    <s v="TA"/>
    <x v="1"/>
    <n v="2"/>
    <s v="More"/>
    <n v="672"/>
    <x v="0"/>
    <x v="0"/>
    <n v="1"/>
    <n v="68.086883876357561"/>
    <x v="1"/>
    <n v="163000"/>
    <n v="2394"/>
    <s v="no"/>
  </r>
  <r>
    <x v="1394"/>
    <s v="Norm"/>
    <s v="Norm"/>
    <x v="3"/>
    <n v="7"/>
    <x v="0"/>
    <s v="1Story"/>
    <x v="1"/>
    <n v="69.182127006168557"/>
    <x v="1"/>
    <n v="5"/>
    <x v="0"/>
    <n v="2006"/>
    <n v="0"/>
    <m/>
    <n v="2006"/>
    <n v="0"/>
    <n v="1356"/>
    <s v="no"/>
    <x v="1"/>
    <n v="1500"/>
    <s v="no"/>
    <n v="0"/>
    <s v="no"/>
    <s v="1 Floor"/>
    <n v="0"/>
    <n v="1500"/>
    <x v="0"/>
    <x v="1"/>
    <n v="1"/>
    <n v="0"/>
    <n v="2"/>
    <n v="0"/>
    <n v="3"/>
    <x v="0"/>
    <n v="6"/>
    <x v="0"/>
    <s v="Gd"/>
    <x v="0"/>
    <n v="3"/>
    <s v="More"/>
    <n v="648"/>
    <x v="0"/>
    <x v="0"/>
    <n v="1"/>
    <n v="86.336834733893554"/>
    <x v="0"/>
    <n v="246578"/>
    <n v="2856"/>
    <s v="no"/>
  </r>
  <r>
    <x v="1395"/>
    <s v="Norm"/>
    <s v="Norm"/>
    <x v="0"/>
    <n v="8"/>
    <x v="0"/>
    <s v="2Story"/>
    <x v="0"/>
    <n v="75.988545402704759"/>
    <x v="0"/>
    <n v="5"/>
    <x v="0"/>
    <n v="2005"/>
    <n v="0"/>
    <m/>
    <n v="2006"/>
    <n v="0"/>
    <n v="1094"/>
    <s v="no"/>
    <x v="1"/>
    <n v="1133"/>
    <s v="no"/>
    <n v="1349"/>
    <s v="no"/>
    <s v="2 Floors"/>
    <n v="0"/>
    <n v="2482"/>
    <x v="0"/>
    <x v="0"/>
    <n v="0"/>
    <n v="0"/>
    <n v="2"/>
    <n v="1"/>
    <n v="3"/>
    <x v="0"/>
    <n v="9"/>
    <x v="0"/>
    <s v="Gd"/>
    <x v="0"/>
    <n v="3"/>
    <s v="More"/>
    <n v="642"/>
    <x v="0"/>
    <x v="0"/>
    <n v="1"/>
    <n v="78.638982102908273"/>
    <x v="0"/>
    <n v="281213"/>
    <n v="3576"/>
    <s v="no"/>
  </r>
  <r>
    <x v="1396"/>
    <s v="Norm"/>
    <s v="Norm"/>
    <x v="0"/>
    <n v="5"/>
    <x v="1"/>
    <s v="1Story"/>
    <x v="1"/>
    <n v="69.182127006168557"/>
    <x v="1"/>
    <n v="5"/>
    <x v="0"/>
    <n v="1948"/>
    <n v="1"/>
    <m/>
    <n v="1950"/>
    <n v="1"/>
    <n v="747"/>
    <s v="no"/>
    <x v="0"/>
    <n v="1687"/>
    <s v="no"/>
    <n v="0"/>
    <s v="no"/>
    <s v="1 Floor"/>
    <n v="1"/>
    <n v="1687"/>
    <x v="0"/>
    <x v="0"/>
    <n v="1"/>
    <n v="0"/>
    <n v="1"/>
    <n v="0"/>
    <n v="2"/>
    <x v="1"/>
    <n v="7"/>
    <x v="0"/>
    <s v="TA"/>
    <x v="1"/>
    <n v="2"/>
    <s v="More"/>
    <n v="572"/>
    <x v="0"/>
    <x v="0"/>
    <n v="2"/>
    <n v="65.735414954806899"/>
    <x v="1"/>
    <n v="160000"/>
    <n v="2434"/>
    <s v="no"/>
  </r>
  <r>
    <x v="1397"/>
    <s v="Norm"/>
    <s v="Norm"/>
    <x v="0"/>
    <n v="5"/>
    <x v="1"/>
    <s v="2Story"/>
    <x v="0"/>
    <n v="75.988545402704759"/>
    <x v="0"/>
    <n v="8"/>
    <x v="1"/>
    <n v="1920"/>
    <n v="1"/>
    <m/>
    <n v="2004"/>
    <n v="0"/>
    <n v="939"/>
    <s v="no"/>
    <x v="0"/>
    <n v="939"/>
    <s v="no"/>
    <n v="574"/>
    <s v="no"/>
    <s v="2 Floors"/>
    <n v="0"/>
    <n v="1513"/>
    <x v="0"/>
    <x v="1"/>
    <n v="0"/>
    <n v="0"/>
    <n v="1"/>
    <n v="1"/>
    <n v="2"/>
    <x v="1"/>
    <n v="8"/>
    <x v="0"/>
    <s v="TA"/>
    <x v="1"/>
    <n v="1"/>
    <s v="Less"/>
    <n v="180"/>
    <x v="0"/>
    <x v="1"/>
    <n v="0"/>
    <n v="56.076672104404565"/>
    <x v="1"/>
    <n v="137500"/>
    <n v="2452"/>
    <s v="no"/>
  </r>
  <r>
    <x v="1398"/>
    <s v="Norm"/>
    <s v="Norm"/>
    <x v="0"/>
    <n v="5"/>
    <x v="1"/>
    <s v="1.5Fin"/>
    <x v="1"/>
    <n v="59.315963337771507"/>
    <x v="1"/>
    <n v="4"/>
    <x v="0"/>
    <n v="1950"/>
    <n v="1"/>
    <m/>
    <n v="1982"/>
    <n v="0"/>
    <n v="1208"/>
    <s v="no"/>
    <x v="1"/>
    <n v="1136"/>
    <s v="no"/>
    <n v="768"/>
    <s v="no"/>
    <s v="2 Floors"/>
    <n v="0"/>
    <n v="1904"/>
    <x v="0"/>
    <x v="0"/>
    <n v="1"/>
    <n v="0"/>
    <n v="1"/>
    <n v="1"/>
    <n v="3"/>
    <x v="0"/>
    <n v="7"/>
    <x v="0"/>
    <s v="TA"/>
    <x v="1"/>
    <n v="1"/>
    <s v="Less"/>
    <n v="240"/>
    <x v="0"/>
    <x v="1"/>
    <n v="0"/>
    <n v="44.344473007712082"/>
    <x v="1"/>
    <n v="138000"/>
    <n v="3112"/>
    <s v="no"/>
  </r>
  <r>
    <x v="1399"/>
    <s v="Norm"/>
    <s v="Norm"/>
    <x v="0"/>
    <n v="6"/>
    <x v="1"/>
    <s v="1.5Fin"/>
    <x v="1"/>
    <n v="59.315963337771507"/>
    <x v="1"/>
    <n v="6"/>
    <x v="1"/>
    <n v="1925"/>
    <n v="1"/>
    <m/>
    <n v="1990"/>
    <n v="0"/>
    <n v="976"/>
    <s v="no"/>
    <x v="0"/>
    <n v="1160"/>
    <s v="no"/>
    <n v="448"/>
    <s v="no"/>
    <s v="2 Floors"/>
    <n v="0"/>
    <n v="1608"/>
    <x v="0"/>
    <x v="0"/>
    <n v="0"/>
    <n v="0"/>
    <n v="2"/>
    <n v="1"/>
    <n v="3"/>
    <x v="0"/>
    <n v="7"/>
    <x v="0"/>
    <s v="Gd"/>
    <x v="0"/>
    <n v="1"/>
    <s v="Less"/>
    <n v="216"/>
    <x v="0"/>
    <x v="1"/>
    <n v="1"/>
    <n v="53.192724458204331"/>
    <x v="1"/>
    <n v="137450"/>
    <n v="2584"/>
    <s v="no"/>
  </r>
  <r>
    <x v="1400"/>
    <s v="Norm"/>
    <s v="Norm"/>
    <x v="0"/>
    <n v="6"/>
    <x v="1"/>
    <s v="1.5Fin"/>
    <x v="1"/>
    <n v="59.315963337771507"/>
    <x v="1"/>
    <n v="7"/>
    <x v="1"/>
    <n v="1929"/>
    <n v="1"/>
    <m/>
    <n v="1950"/>
    <n v="1"/>
    <n v="862"/>
    <s v="no"/>
    <x v="0"/>
    <n v="950"/>
    <s v="no"/>
    <n v="208"/>
    <s v="no"/>
    <s v="2 Floors"/>
    <n v="1"/>
    <n v="1158"/>
    <x v="0"/>
    <x v="1"/>
    <n v="0"/>
    <n v="0"/>
    <n v="1"/>
    <n v="0"/>
    <n v="1"/>
    <x v="1"/>
    <n v="5"/>
    <x v="1"/>
    <s v="TA"/>
    <x v="1"/>
    <n v="1"/>
    <s v="Less"/>
    <n v="208"/>
    <x v="0"/>
    <x v="1"/>
    <n v="1"/>
    <n v="59.405940594059409"/>
    <x v="1"/>
    <n v="120000"/>
    <n v="2020"/>
    <s v="no"/>
  </r>
  <r>
    <x v="1401"/>
    <s v="Norm"/>
    <s v="Norm"/>
    <x v="0"/>
    <n v="6"/>
    <x v="1"/>
    <s v="2Story"/>
    <x v="0"/>
    <n v="75.988545402704759"/>
    <x v="0"/>
    <n v="5"/>
    <x v="0"/>
    <n v="2004"/>
    <n v="0"/>
    <m/>
    <n v="2004"/>
    <n v="0"/>
    <n v="839"/>
    <s v="no"/>
    <x v="0"/>
    <n v="864"/>
    <s v="no"/>
    <n v="729"/>
    <s v="no"/>
    <s v="2 Floors"/>
    <n v="1"/>
    <n v="1593"/>
    <x v="0"/>
    <x v="0"/>
    <n v="1"/>
    <n v="0"/>
    <n v="2"/>
    <n v="1"/>
    <n v="4"/>
    <x v="0"/>
    <n v="8"/>
    <x v="0"/>
    <s v="TA"/>
    <x v="1"/>
    <n v="2"/>
    <s v="More"/>
    <n v="398"/>
    <x v="0"/>
    <x v="1"/>
    <n v="1"/>
    <n v="79.358552631578945"/>
    <x v="0"/>
    <n v="193000"/>
    <n v="2432"/>
    <s v="no"/>
  </r>
  <r>
    <x v="1402"/>
    <s v="Norm"/>
    <s v="Norm"/>
    <x v="0"/>
    <n v="7"/>
    <x v="0"/>
    <s v="1Story"/>
    <x v="1"/>
    <n v="69.182127006168557"/>
    <x v="1"/>
    <n v="5"/>
    <x v="0"/>
    <n v="2006"/>
    <n v="0"/>
    <m/>
    <n v="2006"/>
    <n v="0"/>
    <n v="1286"/>
    <s v="no"/>
    <x v="1"/>
    <n v="1294"/>
    <s v="no"/>
    <n v="0"/>
    <s v="no"/>
    <s v="1 Floor"/>
    <n v="1"/>
    <n v="1294"/>
    <x v="0"/>
    <x v="1"/>
    <n v="0"/>
    <n v="0"/>
    <n v="2"/>
    <n v="0"/>
    <n v="2"/>
    <x v="1"/>
    <n v="6"/>
    <x v="0"/>
    <s v="Gd"/>
    <x v="0"/>
    <n v="2"/>
    <s v="More"/>
    <n v="662"/>
    <x v="0"/>
    <x v="0"/>
    <n v="1"/>
    <n v="75.146899224806205"/>
    <x v="0"/>
    <n v="193879"/>
    <n v="2580"/>
    <s v="no"/>
  </r>
  <r>
    <x v="1403"/>
    <s v="RRAn"/>
    <s v="Norm"/>
    <x v="0"/>
    <n v="8"/>
    <x v="0"/>
    <s v="1Story"/>
    <x v="1"/>
    <n v="69.182127006168557"/>
    <x v="1"/>
    <n v="5"/>
    <x v="0"/>
    <n v="2007"/>
    <n v="0"/>
    <m/>
    <n v="2007"/>
    <n v="0"/>
    <n v="1485"/>
    <s v="no"/>
    <x v="1"/>
    <n v="1464"/>
    <s v="no"/>
    <n v="0"/>
    <s v="no"/>
    <s v="1 Floor"/>
    <n v="1"/>
    <n v="1464"/>
    <x v="0"/>
    <x v="1"/>
    <n v="1"/>
    <n v="0"/>
    <n v="2"/>
    <n v="0"/>
    <n v="3"/>
    <x v="0"/>
    <n v="6"/>
    <x v="0"/>
    <s v="Gd"/>
    <x v="0"/>
    <n v="3"/>
    <s v="More"/>
    <n v="754"/>
    <x v="0"/>
    <x v="0"/>
    <n v="0"/>
    <n v="95.938284164123431"/>
    <x v="0"/>
    <n v="282922"/>
    <n v="2949"/>
    <s v="no"/>
  </r>
  <r>
    <x v="1404"/>
    <s v="Artery"/>
    <s v="Norm"/>
    <x v="0"/>
    <n v="3"/>
    <x v="1"/>
    <s v="1.5Fin"/>
    <x v="1"/>
    <n v="59.315963337771507"/>
    <x v="1"/>
    <n v="4"/>
    <x v="0"/>
    <n v="1915"/>
    <n v="1"/>
    <m/>
    <n v="1950"/>
    <n v="1"/>
    <n v="672"/>
    <s v="no"/>
    <x v="0"/>
    <n v="694"/>
    <s v="no"/>
    <n v="520"/>
    <s v="no"/>
    <s v="2 Floors"/>
    <n v="0"/>
    <n v="1214"/>
    <x v="0"/>
    <x v="1"/>
    <n v="0"/>
    <n v="0"/>
    <n v="1"/>
    <n v="0"/>
    <n v="1"/>
    <x v="1"/>
    <n v="6"/>
    <x v="0"/>
    <s v="TA"/>
    <x v="1"/>
    <n v="3"/>
    <s v="More"/>
    <n v="936"/>
    <x v="0"/>
    <x v="0"/>
    <n v="0"/>
    <n v="55.673382820784731"/>
    <x v="1"/>
    <n v="105000"/>
    <n v="1886"/>
    <s v="no"/>
  </r>
  <r>
    <x v="1405"/>
    <s v="Norm"/>
    <s v="Norm"/>
    <x v="3"/>
    <n v="8"/>
    <x v="0"/>
    <s v="1Story"/>
    <x v="1"/>
    <n v="69.182127006168557"/>
    <x v="1"/>
    <n v="5"/>
    <x v="0"/>
    <n v="2004"/>
    <n v="0"/>
    <m/>
    <n v="2005"/>
    <n v="0"/>
    <n v="1594"/>
    <s v="no"/>
    <x v="1"/>
    <n v="1646"/>
    <s v="no"/>
    <n v="0"/>
    <s v="no"/>
    <s v="1 Floor"/>
    <n v="0"/>
    <n v="1646"/>
    <x v="0"/>
    <x v="0"/>
    <n v="1"/>
    <n v="1"/>
    <n v="2"/>
    <n v="0"/>
    <n v="4"/>
    <x v="0"/>
    <n v="5"/>
    <x v="1"/>
    <s v="Gd"/>
    <x v="0"/>
    <n v="2"/>
    <s v="More"/>
    <n v="482"/>
    <x v="0"/>
    <x v="0"/>
    <n v="1"/>
    <n v="84.876543209876544"/>
    <x v="0"/>
    <n v="275000"/>
    <n v="3240"/>
    <s v="no"/>
  </r>
  <r>
    <x v="1406"/>
    <s v="Norm"/>
    <s v="Norm"/>
    <x v="0"/>
    <n v="5"/>
    <x v="1"/>
    <s v="SFoyer"/>
    <x v="2"/>
    <n v="77.818957638420983"/>
    <x v="0"/>
    <n v="7"/>
    <x v="1"/>
    <n v="1972"/>
    <n v="0"/>
    <m/>
    <n v="2007"/>
    <n v="0"/>
    <n v="768"/>
    <s v="no"/>
    <x v="0"/>
    <n v="768"/>
    <s v="no"/>
    <n v="0"/>
    <s v="no"/>
    <s v="1 Floor"/>
    <n v="1"/>
    <n v="768"/>
    <x v="0"/>
    <x v="1"/>
    <n v="1"/>
    <n v="0"/>
    <n v="1"/>
    <n v="0"/>
    <n v="2"/>
    <x v="1"/>
    <n v="5"/>
    <x v="1"/>
    <s v="TA"/>
    <x v="1"/>
    <n v="2"/>
    <s v="More"/>
    <n v="396"/>
    <x v="0"/>
    <x v="1"/>
    <n v="0"/>
    <n v="86.588541666666671"/>
    <x v="0"/>
    <n v="133000"/>
    <n v="1536"/>
    <s v="no"/>
  </r>
  <r>
    <x v="1407"/>
    <s v="Norm"/>
    <s v="Norm"/>
    <x v="0"/>
    <n v="5"/>
    <x v="1"/>
    <s v="1Story"/>
    <x v="1"/>
    <n v="69.182127006168557"/>
    <x v="1"/>
    <n v="5"/>
    <x v="0"/>
    <n v="1985"/>
    <n v="0"/>
    <m/>
    <n v="1985"/>
    <n v="0"/>
    <n v="833"/>
    <s v="no"/>
    <x v="0"/>
    <n v="833"/>
    <s v="no"/>
    <n v="0"/>
    <s v="no"/>
    <s v="1 Floor"/>
    <n v="0"/>
    <n v="833"/>
    <x v="0"/>
    <x v="1"/>
    <n v="1"/>
    <n v="0"/>
    <n v="1"/>
    <n v="0"/>
    <n v="2"/>
    <x v="1"/>
    <n v="5"/>
    <x v="1"/>
    <s v="TA"/>
    <x v="1"/>
    <n v="0"/>
    <s v="Less"/>
    <n v="0"/>
    <x v="0"/>
    <x v="1"/>
    <n v="0"/>
    <n v="67.226890756302524"/>
    <x v="1"/>
    <n v="112000"/>
    <n v="1666"/>
    <s v="no"/>
  </r>
  <r>
    <x v="1408"/>
    <s v="Norm"/>
    <s v="Norm"/>
    <x v="0"/>
    <n v="4"/>
    <x v="1"/>
    <s v="2Story"/>
    <x v="0"/>
    <n v="75.988545402704759"/>
    <x v="0"/>
    <n v="7"/>
    <x v="1"/>
    <n v="1910"/>
    <n v="1"/>
    <m/>
    <n v="1950"/>
    <n v="1"/>
    <n v="622"/>
    <s v="no"/>
    <x v="0"/>
    <n v="741"/>
    <s v="no"/>
    <n v="622"/>
    <s v="no"/>
    <s v="2 Floors"/>
    <n v="1"/>
    <n v="1363"/>
    <x v="0"/>
    <x v="1"/>
    <n v="0"/>
    <n v="0"/>
    <n v="1"/>
    <n v="0"/>
    <n v="1"/>
    <x v="1"/>
    <n v="6"/>
    <x v="0"/>
    <s v="TA"/>
    <x v="1"/>
    <n v="2"/>
    <s v="More"/>
    <n v="528"/>
    <x v="0"/>
    <x v="0"/>
    <n v="0"/>
    <n v="63.224181360201513"/>
    <x v="1"/>
    <n v="125500"/>
    <n v="1985"/>
    <s v="no"/>
  </r>
  <r>
    <x v="1409"/>
    <s v="Norm"/>
    <s v="Norm"/>
    <x v="0"/>
    <n v="7"/>
    <x v="0"/>
    <s v="2Story"/>
    <x v="0"/>
    <n v="75.988545402704759"/>
    <x v="0"/>
    <n v="6"/>
    <x v="1"/>
    <n v="1986"/>
    <n v="0"/>
    <m/>
    <n v="1991"/>
    <n v="0"/>
    <n v="791"/>
    <s v="no"/>
    <x v="0"/>
    <n v="1236"/>
    <s v="no"/>
    <n v="857"/>
    <s v="no"/>
    <s v="2 Floors"/>
    <n v="1"/>
    <n v="2093"/>
    <x v="0"/>
    <x v="0"/>
    <n v="0"/>
    <n v="0"/>
    <n v="2"/>
    <n v="1"/>
    <n v="3"/>
    <x v="0"/>
    <n v="7"/>
    <x v="0"/>
    <s v="TA"/>
    <x v="1"/>
    <n v="2"/>
    <s v="More"/>
    <n v="542"/>
    <x v="0"/>
    <x v="0"/>
    <n v="1"/>
    <n v="74.549237170596399"/>
    <x v="0"/>
    <n v="215000"/>
    <n v="2884"/>
    <s v="no"/>
  </r>
  <r>
    <x v="1410"/>
    <s v="Norm"/>
    <s v="Norm"/>
    <x v="0"/>
    <n v="7"/>
    <x v="0"/>
    <s v="2Story"/>
    <x v="0"/>
    <n v="75.988545402704759"/>
    <x v="0"/>
    <n v="5"/>
    <x v="0"/>
    <n v="2001"/>
    <n v="0"/>
    <m/>
    <n v="2001"/>
    <n v="0"/>
    <n v="944"/>
    <s v="no"/>
    <x v="0"/>
    <n v="944"/>
    <s v="no"/>
    <n v="896"/>
    <s v="no"/>
    <s v="2 Floors"/>
    <n v="0"/>
    <n v="1840"/>
    <x v="0"/>
    <x v="0"/>
    <n v="1"/>
    <n v="0"/>
    <n v="2"/>
    <n v="1"/>
    <n v="4"/>
    <x v="0"/>
    <n v="6"/>
    <x v="0"/>
    <s v="Gd"/>
    <x v="0"/>
    <n v="2"/>
    <s v="More"/>
    <n v="622"/>
    <x v="0"/>
    <x v="0"/>
    <n v="0"/>
    <n v="82.614942528735625"/>
    <x v="0"/>
    <n v="230000"/>
    <n v="2784"/>
    <s v="no"/>
  </r>
  <r>
    <x v="1411"/>
    <s v="Norm"/>
    <s v="Norm"/>
    <x v="0"/>
    <n v="6"/>
    <x v="1"/>
    <s v="1.5Fin"/>
    <x v="1"/>
    <n v="59.315963337771507"/>
    <x v="1"/>
    <n v="8"/>
    <x v="1"/>
    <n v="1950"/>
    <n v="1"/>
    <m/>
    <n v="2005"/>
    <n v="0"/>
    <n v="856"/>
    <s v="no"/>
    <x v="0"/>
    <n v="1112"/>
    <s v="no"/>
    <n v="556"/>
    <s v="no"/>
    <s v="2 Floors"/>
    <n v="0"/>
    <n v="1668"/>
    <x v="0"/>
    <x v="0"/>
    <n v="0"/>
    <n v="0"/>
    <n v="1"/>
    <n v="1"/>
    <n v="2"/>
    <x v="1"/>
    <n v="6"/>
    <x v="0"/>
    <s v="TA"/>
    <x v="1"/>
    <n v="1"/>
    <s v="Less"/>
    <n v="271"/>
    <x v="0"/>
    <x v="1"/>
    <n v="0"/>
    <n v="55.467511885895405"/>
    <x v="1"/>
    <n v="140000"/>
    <n v="2524"/>
    <s v="no"/>
  </r>
  <r>
    <x v="1412"/>
    <s v="Norm"/>
    <s v="Norm"/>
    <x v="2"/>
    <n v="4"/>
    <x v="1"/>
    <s v="1Story"/>
    <x v="1"/>
    <n v="69.182127006168557"/>
    <x v="1"/>
    <n v="5"/>
    <x v="0"/>
    <n v="1949"/>
    <n v="1"/>
    <m/>
    <n v="1950"/>
    <n v="1"/>
    <n v="0"/>
    <s v="yes"/>
    <x v="0"/>
    <n v="1040"/>
    <s v="no"/>
    <n v="0"/>
    <s v="no"/>
    <s v="1 Floor"/>
    <n v="1"/>
    <n v="1040"/>
    <x v="0"/>
    <x v="1"/>
    <n v="0"/>
    <n v="0"/>
    <n v="2"/>
    <n v="0"/>
    <n v="2"/>
    <x v="1"/>
    <n v="6"/>
    <x v="0"/>
    <s v="TA"/>
    <x v="1"/>
    <n v="2"/>
    <s v="More"/>
    <n v="420"/>
    <x v="0"/>
    <x v="1"/>
    <n v="0"/>
    <n v="86.538461538461533"/>
    <x v="0"/>
    <n v="90000"/>
    <n v="1040"/>
    <s v="no"/>
  </r>
  <r>
    <x v="1413"/>
    <s v="Norm"/>
    <s v="Norm"/>
    <x v="0"/>
    <n v="8"/>
    <x v="0"/>
    <s v="1Story"/>
    <x v="1"/>
    <n v="69.182127006168557"/>
    <x v="1"/>
    <n v="5"/>
    <x v="0"/>
    <n v="2005"/>
    <n v="0"/>
    <m/>
    <n v="2006"/>
    <n v="0"/>
    <n v="1844"/>
    <s v="no"/>
    <x v="1"/>
    <n v="1844"/>
    <s v="no"/>
    <n v="0"/>
    <s v="no"/>
    <s v="1 Floor"/>
    <n v="0"/>
    <n v="1844"/>
    <x v="0"/>
    <x v="0"/>
    <n v="1"/>
    <n v="0"/>
    <n v="2"/>
    <n v="0"/>
    <n v="3"/>
    <x v="0"/>
    <n v="7"/>
    <x v="0"/>
    <s v="Gd"/>
    <x v="0"/>
    <n v="2"/>
    <s v="More"/>
    <n v="620"/>
    <x v="0"/>
    <x v="0"/>
    <n v="1"/>
    <n v="69.685466377440349"/>
    <x v="1"/>
    <n v="257000"/>
    <n v="3688"/>
    <s v="no"/>
  </r>
  <r>
    <x v="1414"/>
    <s v="Norm"/>
    <s v="Norm"/>
    <x v="0"/>
    <n v="6"/>
    <x v="1"/>
    <s v="1.5Fin"/>
    <x v="1"/>
    <n v="59.315963337771507"/>
    <x v="1"/>
    <n v="7"/>
    <x v="1"/>
    <n v="1923"/>
    <n v="1"/>
    <m/>
    <n v="2000"/>
    <n v="0"/>
    <n v="833"/>
    <s v="no"/>
    <x v="0"/>
    <n v="1053"/>
    <s v="no"/>
    <n v="795"/>
    <s v="no"/>
    <s v="2 Floors"/>
    <n v="0"/>
    <n v="1848"/>
    <x v="0"/>
    <x v="0"/>
    <n v="0"/>
    <n v="0"/>
    <n v="1"/>
    <n v="1"/>
    <n v="2"/>
    <x v="1"/>
    <n v="8"/>
    <x v="0"/>
    <s v="Gd"/>
    <x v="0"/>
    <n v="2"/>
    <s v="More"/>
    <n v="370"/>
    <x v="0"/>
    <x v="1"/>
    <n v="1"/>
    <n v="77.209996270048492"/>
    <x v="0"/>
    <n v="207000"/>
    <n v="2681"/>
    <s v="no"/>
  </r>
  <r>
    <x v="1415"/>
    <s v="Norm"/>
    <s v="Norm"/>
    <x v="3"/>
    <n v="7"/>
    <x v="0"/>
    <s v="1Story"/>
    <x v="1"/>
    <n v="69.182127006168557"/>
    <x v="1"/>
    <n v="5"/>
    <x v="0"/>
    <n v="2007"/>
    <n v="0"/>
    <m/>
    <n v="2007"/>
    <n v="0"/>
    <n v="1386"/>
    <s v="no"/>
    <x v="1"/>
    <n v="1569"/>
    <s v="no"/>
    <n v="0"/>
    <s v="no"/>
    <s v="1 Floor"/>
    <n v="1"/>
    <n v="1569"/>
    <x v="0"/>
    <x v="0"/>
    <n v="0"/>
    <n v="1"/>
    <n v="2"/>
    <n v="0"/>
    <n v="3"/>
    <x v="0"/>
    <n v="7"/>
    <x v="0"/>
    <s v="Gd"/>
    <x v="0"/>
    <n v="3"/>
    <s v="More"/>
    <n v="660"/>
    <x v="0"/>
    <x v="0"/>
    <n v="1"/>
    <n v="59.526226734348562"/>
    <x v="1"/>
    <n v="175900"/>
    <n v="2955"/>
    <s v="no"/>
  </r>
  <r>
    <x v="1416"/>
    <s v="Norm"/>
    <s v="Norm"/>
    <x v="1"/>
    <n v="4"/>
    <x v="1"/>
    <s v="2Story"/>
    <x v="0"/>
    <n v="75.988545402704759"/>
    <x v="0"/>
    <n v="6"/>
    <x v="1"/>
    <n v="1885"/>
    <n v="1"/>
    <m/>
    <n v="1950"/>
    <n v="1"/>
    <n v="777"/>
    <s v="no"/>
    <x v="0"/>
    <n v="1246"/>
    <s v="no"/>
    <n v="1044"/>
    <s v="no"/>
    <s v="2 Floors"/>
    <n v="0"/>
    <n v="2290"/>
    <x v="0"/>
    <x v="0"/>
    <n v="0"/>
    <n v="0"/>
    <n v="2"/>
    <n v="0"/>
    <n v="2"/>
    <x v="1"/>
    <n v="11"/>
    <x v="0"/>
    <s v="TA"/>
    <x v="1"/>
    <n v="2"/>
    <s v="More"/>
    <n v="560"/>
    <x v="0"/>
    <x v="0"/>
    <n v="0"/>
    <n v="39.94131072709488"/>
    <x v="1"/>
    <n v="122500"/>
    <n v="3067"/>
    <s v="no"/>
  </r>
  <r>
    <x v="1417"/>
    <s v="Norm"/>
    <s v="Norm"/>
    <x v="0"/>
    <n v="8"/>
    <x v="0"/>
    <s v="2Story"/>
    <x v="0"/>
    <n v="75.988545402704759"/>
    <x v="0"/>
    <n v="5"/>
    <x v="0"/>
    <n v="1998"/>
    <n v="0"/>
    <m/>
    <n v="1998"/>
    <n v="0"/>
    <n v="1284"/>
    <s v="no"/>
    <x v="1"/>
    <n v="1310"/>
    <s v="no"/>
    <n v="1140"/>
    <s v="no"/>
    <s v="2 Floors"/>
    <n v="0"/>
    <n v="2450"/>
    <x v="0"/>
    <x v="0"/>
    <n v="1"/>
    <n v="0"/>
    <n v="2"/>
    <n v="1"/>
    <n v="4"/>
    <x v="0"/>
    <n v="7"/>
    <x v="0"/>
    <s v="Gd"/>
    <x v="0"/>
    <n v="3"/>
    <s v="More"/>
    <n v="1069"/>
    <x v="1"/>
    <x v="0"/>
    <n v="1"/>
    <n v="91.055168719871446"/>
    <x v="0"/>
    <n v="340000"/>
    <n v="3734"/>
    <s v="no"/>
  </r>
  <r>
    <x v="1418"/>
    <s v="Norm"/>
    <s v="Norm"/>
    <x v="0"/>
    <n v="5"/>
    <x v="1"/>
    <s v="1Story"/>
    <x v="1"/>
    <n v="69.182127006168557"/>
    <x v="1"/>
    <n v="5"/>
    <x v="0"/>
    <n v="1963"/>
    <n v="0"/>
    <m/>
    <n v="1963"/>
    <n v="0"/>
    <n v="1144"/>
    <s v="no"/>
    <x v="1"/>
    <n v="1144"/>
    <s v="no"/>
    <n v="0"/>
    <s v="no"/>
    <s v="1 Floor"/>
    <n v="1"/>
    <n v="1144"/>
    <x v="0"/>
    <x v="1"/>
    <n v="1"/>
    <n v="0"/>
    <n v="1"/>
    <n v="1"/>
    <n v="3"/>
    <x v="0"/>
    <n v="6"/>
    <x v="0"/>
    <s v="TA"/>
    <x v="1"/>
    <n v="1"/>
    <s v="Less"/>
    <n v="336"/>
    <x v="0"/>
    <x v="1"/>
    <n v="0"/>
    <n v="54.195804195804193"/>
    <x v="1"/>
    <n v="124000"/>
    <n v="2288"/>
    <s v="no"/>
  </r>
  <r>
    <x v="1419"/>
    <s v="Norm"/>
    <s v="Norm"/>
    <x v="0"/>
    <n v="6"/>
    <x v="1"/>
    <s v="1Story"/>
    <x v="1"/>
    <n v="69.182127006168557"/>
    <x v="1"/>
    <n v="5"/>
    <x v="0"/>
    <n v="1969"/>
    <n v="0"/>
    <m/>
    <n v="1969"/>
    <n v="0"/>
    <n v="1844"/>
    <s v="no"/>
    <x v="1"/>
    <n v="1844"/>
    <s v="no"/>
    <n v="0"/>
    <s v="no"/>
    <s v="1 Floor"/>
    <n v="1"/>
    <n v="1844"/>
    <x v="0"/>
    <x v="0"/>
    <n v="1"/>
    <n v="0"/>
    <n v="2"/>
    <n v="0"/>
    <n v="3"/>
    <x v="0"/>
    <n v="7"/>
    <x v="0"/>
    <s v="Gd"/>
    <x v="0"/>
    <n v="2"/>
    <s v="More"/>
    <n v="540"/>
    <x v="0"/>
    <x v="0"/>
    <n v="1"/>
    <n v="60.466377440347074"/>
    <x v="1"/>
    <n v="223000"/>
    <n v="3688"/>
    <s v="no"/>
  </r>
  <r>
    <x v="1420"/>
    <s v="Norm"/>
    <s v="Norm"/>
    <x v="0"/>
    <n v="6"/>
    <x v="1"/>
    <s v="2Story"/>
    <x v="0"/>
    <n v="75.988545402704759"/>
    <x v="0"/>
    <n v="6"/>
    <x v="1"/>
    <n v="1968"/>
    <n v="0"/>
    <m/>
    <n v="1968"/>
    <n v="0"/>
    <n v="708"/>
    <s v="no"/>
    <x v="0"/>
    <n v="708"/>
    <s v="no"/>
    <n v="708"/>
    <s v="no"/>
    <s v="2 Floors"/>
    <n v="0"/>
    <n v="1416"/>
    <x v="0"/>
    <x v="1"/>
    <n v="0"/>
    <n v="0"/>
    <n v="2"/>
    <n v="1"/>
    <n v="3"/>
    <x v="0"/>
    <n v="7"/>
    <x v="0"/>
    <s v="TA"/>
    <x v="1"/>
    <n v="2"/>
    <s v="More"/>
    <n v="776"/>
    <x v="0"/>
    <x v="0"/>
    <n v="1"/>
    <n v="84.698681732580042"/>
    <x v="0"/>
    <n v="179900"/>
    <n v="2124"/>
    <s v="no"/>
  </r>
  <r>
    <x v="1421"/>
    <s v="Norm"/>
    <s v="Norm"/>
    <x v="3"/>
    <n v="6"/>
    <x v="1"/>
    <s v="1Story"/>
    <x v="1"/>
    <n v="69.182127006168557"/>
    <x v="1"/>
    <n v="5"/>
    <x v="0"/>
    <n v="1977"/>
    <n v="0"/>
    <m/>
    <n v="1977"/>
    <n v="0"/>
    <n v="1069"/>
    <s v="no"/>
    <x v="1"/>
    <n v="1069"/>
    <s v="no"/>
    <n v="0"/>
    <s v="no"/>
    <s v="1 Floor"/>
    <n v="0"/>
    <n v="1069"/>
    <x v="0"/>
    <x v="1"/>
    <n v="0"/>
    <n v="0"/>
    <n v="2"/>
    <n v="0"/>
    <n v="2"/>
    <x v="1"/>
    <n v="4"/>
    <x v="1"/>
    <s v="TA"/>
    <x v="1"/>
    <n v="2"/>
    <s v="More"/>
    <n v="440"/>
    <x v="0"/>
    <x v="1"/>
    <n v="1"/>
    <n v="59.635173058933582"/>
    <x v="1"/>
    <n v="127500"/>
    <n v="2138"/>
    <s v="no"/>
  </r>
  <r>
    <x v="1422"/>
    <s v="Norm"/>
    <s v="Norm"/>
    <x v="3"/>
    <n v="6"/>
    <x v="1"/>
    <s v="1Story"/>
    <x v="1"/>
    <n v="69.182127006168557"/>
    <x v="1"/>
    <n v="5"/>
    <x v="0"/>
    <n v="2003"/>
    <n v="0"/>
    <m/>
    <n v="2003"/>
    <n v="0"/>
    <n v="848"/>
    <s v="no"/>
    <x v="0"/>
    <n v="848"/>
    <s v="no"/>
    <n v="0"/>
    <s v="no"/>
    <s v="1 Floor"/>
    <n v="1"/>
    <n v="848"/>
    <x v="0"/>
    <x v="1"/>
    <n v="1"/>
    <n v="0"/>
    <n v="1"/>
    <n v="0"/>
    <n v="2"/>
    <x v="1"/>
    <n v="3"/>
    <x v="1"/>
    <s v="Gd"/>
    <x v="0"/>
    <n v="2"/>
    <s v="More"/>
    <n v="420"/>
    <x v="0"/>
    <x v="1"/>
    <n v="0"/>
    <n v="80.48349056603773"/>
    <x v="0"/>
    <n v="136500"/>
    <n v="1696"/>
    <s v="no"/>
  </r>
  <r>
    <x v="1423"/>
    <s v="Norm"/>
    <s v="Norm"/>
    <x v="0"/>
    <n v="6"/>
    <x v="1"/>
    <s v="SLvl"/>
    <x v="2"/>
    <n v="74.693515888638117"/>
    <x v="0"/>
    <n v="7"/>
    <x v="1"/>
    <n v="1966"/>
    <n v="0"/>
    <m/>
    <n v="1966"/>
    <n v="0"/>
    <n v="697"/>
    <s v="no"/>
    <x v="0"/>
    <n v="1575"/>
    <s v="no"/>
    <n v="626"/>
    <s v="no"/>
    <s v="2 Floors"/>
    <n v="0"/>
    <n v="2201"/>
    <x v="0"/>
    <x v="0"/>
    <n v="0"/>
    <n v="0"/>
    <n v="2"/>
    <n v="0"/>
    <n v="2"/>
    <x v="1"/>
    <n v="8"/>
    <x v="0"/>
    <s v="Gd"/>
    <x v="0"/>
    <n v="2"/>
    <s v="More"/>
    <n v="432"/>
    <x v="0"/>
    <x v="1"/>
    <n v="1"/>
    <n v="94.88267770876466"/>
    <x v="0"/>
    <n v="274970"/>
    <n v="2898"/>
    <s v="no"/>
  </r>
  <r>
    <x v="1424"/>
    <s v="Norm"/>
    <s v="Norm"/>
    <x v="0"/>
    <n v="5"/>
    <x v="1"/>
    <s v="1Story"/>
    <x v="1"/>
    <n v="69.182127006168557"/>
    <x v="1"/>
    <n v="5"/>
    <x v="0"/>
    <n v="1958"/>
    <n v="0"/>
    <m/>
    <n v="1983"/>
    <n v="0"/>
    <n v="1024"/>
    <s v="no"/>
    <x v="0"/>
    <n v="1344"/>
    <s v="no"/>
    <n v="0"/>
    <s v="no"/>
    <s v="1 Floor"/>
    <n v="0"/>
    <n v="1344"/>
    <x v="0"/>
    <x v="1"/>
    <n v="1"/>
    <n v="0"/>
    <n v="1"/>
    <n v="0"/>
    <n v="2"/>
    <x v="1"/>
    <n v="6"/>
    <x v="0"/>
    <s v="TA"/>
    <x v="1"/>
    <n v="1"/>
    <s v="Less"/>
    <n v="484"/>
    <x v="0"/>
    <x v="0"/>
    <n v="1"/>
    <n v="60.810810810810814"/>
    <x v="1"/>
    <n v="144000"/>
    <n v="2368"/>
    <s v="no"/>
  </r>
  <r>
    <x v="1425"/>
    <s v="Norm"/>
    <s v="Norm"/>
    <x v="0"/>
    <n v="6"/>
    <x v="1"/>
    <s v="1Story"/>
    <x v="1"/>
    <n v="69.182127006168557"/>
    <x v="1"/>
    <n v="6"/>
    <x v="1"/>
    <n v="1959"/>
    <n v="0"/>
    <m/>
    <n v="1959"/>
    <n v="1"/>
    <n v="1252"/>
    <s v="no"/>
    <x v="1"/>
    <n v="1252"/>
    <s v="no"/>
    <n v="0"/>
    <s v="no"/>
    <s v="1 Floor"/>
    <n v="1"/>
    <n v="1252"/>
    <x v="0"/>
    <x v="1"/>
    <n v="0"/>
    <n v="0"/>
    <n v="1"/>
    <n v="0"/>
    <n v="1"/>
    <x v="1"/>
    <n v="7"/>
    <x v="0"/>
    <s v="Gd"/>
    <x v="0"/>
    <n v="2"/>
    <s v="More"/>
    <n v="528"/>
    <x v="0"/>
    <x v="0"/>
    <n v="0"/>
    <n v="56.709265175718848"/>
    <x v="1"/>
    <n v="142000"/>
    <n v="2504"/>
    <s v="no"/>
  </r>
  <r>
    <x v="1426"/>
    <s v="Norm"/>
    <s v="Norm"/>
    <x v="0"/>
    <n v="7"/>
    <x v="0"/>
    <s v="2Story"/>
    <x v="0"/>
    <n v="75.988545402704759"/>
    <x v="0"/>
    <n v="5"/>
    <x v="0"/>
    <n v="1994"/>
    <n v="0"/>
    <m/>
    <n v="1994"/>
    <n v="0"/>
    <n v="1223"/>
    <s v="no"/>
    <x v="1"/>
    <n v="1223"/>
    <s v="no"/>
    <n v="904"/>
    <s v="no"/>
    <s v="2 Floors"/>
    <n v="0"/>
    <n v="2127"/>
    <x v="0"/>
    <x v="0"/>
    <n v="1"/>
    <n v="0"/>
    <n v="2"/>
    <n v="1"/>
    <n v="4"/>
    <x v="0"/>
    <n v="5"/>
    <x v="1"/>
    <s v="Gd"/>
    <x v="0"/>
    <n v="2"/>
    <s v="More"/>
    <n v="525"/>
    <x v="0"/>
    <x v="0"/>
    <n v="2"/>
    <n v="80.895522388059703"/>
    <x v="0"/>
    <n v="271000"/>
    <n v="3350"/>
    <s v="no"/>
  </r>
  <r>
    <x v="1427"/>
    <s v="Artery"/>
    <s v="Norm"/>
    <x v="0"/>
    <n v="5"/>
    <x v="1"/>
    <s v="1.5Fin"/>
    <x v="1"/>
    <n v="59.315963337771507"/>
    <x v="1"/>
    <n v="6"/>
    <x v="1"/>
    <n v="1945"/>
    <n v="1"/>
    <m/>
    <n v="1950"/>
    <n v="1"/>
    <n v="913"/>
    <s v="no"/>
    <x v="0"/>
    <n v="1048"/>
    <s v="no"/>
    <n v="510"/>
    <s v="no"/>
    <s v="2 Floors"/>
    <n v="0"/>
    <n v="1558"/>
    <x v="0"/>
    <x v="0"/>
    <n v="1"/>
    <n v="0"/>
    <n v="1"/>
    <n v="1"/>
    <n v="3"/>
    <x v="0"/>
    <n v="6"/>
    <x v="0"/>
    <s v="TA"/>
    <x v="1"/>
    <n v="1"/>
    <s v="Less"/>
    <n v="288"/>
    <x v="0"/>
    <x v="1"/>
    <n v="1"/>
    <n v="56.657223796033996"/>
    <x v="1"/>
    <n v="140000"/>
    <n v="2471"/>
    <s v="no"/>
  </r>
  <r>
    <x v="1428"/>
    <s v="Norm"/>
    <s v="Norm"/>
    <x v="0"/>
    <n v="5"/>
    <x v="1"/>
    <s v="1Story"/>
    <x v="1"/>
    <n v="69.182127006168557"/>
    <x v="1"/>
    <n v="7"/>
    <x v="1"/>
    <n v="1940"/>
    <n v="1"/>
    <m/>
    <n v="1992"/>
    <n v="0"/>
    <n v="788"/>
    <s v="no"/>
    <x v="0"/>
    <n v="804"/>
    <s v="no"/>
    <n v="0"/>
    <s v="no"/>
    <s v="1 Floor"/>
    <n v="0"/>
    <n v="804"/>
    <x v="0"/>
    <x v="1"/>
    <n v="1"/>
    <n v="0"/>
    <n v="1"/>
    <n v="0"/>
    <n v="2"/>
    <x v="1"/>
    <n v="4"/>
    <x v="1"/>
    <s v="Gd"/>
    <x v="0"/>
    <n v="1"/>
    <s v="Less"/>
    <n v="240"/>
    <x v="0"/>
    <x v="1"/>
    <n v="2"/>
    <n v="74.748743718592962"/>
    <x v="0"/>
    <n v="119000"/>
    <n v="1592"/>
    <s v="no"/>
  </r>
  <r>
    <x v="1429"/>
    <s v="Norm"/>
    <s v="Norm"/>
    <x v="0"/>
    <n v="6"/>
    <x v="1"/>
    <s v="1Story"/>
    <x v="1"/>
    <n v="69.182127006168557"/>
    <x v="1"/>
    <n v="7"/>
    <x v="1"/>
    <n v="1981"/>
    <n v="0"/>
    <m/>
    <n v="1981"/>
    <n v="0"/>
    <n v="1440"/>
    <s v="no"/>
    <x v="1"/>
    <n v="1440"/>
    <s v="no"/>
    <n v="0"/>
    <s v="no"/>
    <s v="1 Floor"/>
    <n v="0"/>
    <n v="1440"/>
    <x v="0"/>
    <x v="1"/>
    <n v="0"/>
    <n v="0"/>
    <n v="2"/>
    <n v="0"/>
    <n v="2"/>
    <x v="1"/>
    <n v="7"/>
    <x v="0"/>
    <s v="Gd"/>
    <x v="0"/>
    <n v="2"/>
    <s v="More"/>
    <n v="467"/>
    <x v="0"/>
    <x v="1"/>
    <n v="1"/>
    <n v="63.506944444444443"/>
    <x v="1"/>
    <n v="182900"/>
    <n v="2880"/>
    <s v="no"/>
  </r>
  <r>
    <x v="1430"/>
    <s v="RRAn"/>
    <s v="Norm"/>
    <x v="0"/>
    <n v="5"/>
    <x v="1"/>
    <s v="2Story"/>
    <x v="0"/>
    <n v="75.988545402704759"/>
    <x v="0"/>
    <n v="5"/>
    <x v="0"/>
    <n v="2005"/>
    <n v="0"/>
    <m/>
    <n v="2005"/>
    <n v="0"/>
    <n v="732"/>
    <s v="no"/>
    <x v="0"/>
    <n v="734"/>
    <s v="no"/>
    <n v="1104"/>
    <s v="no"/>
    <s v="2 Floors"/>
    <n v="0"/>
    <n v="1838"/>
    <x v="0"/>
    <x v="0"/>
    <n v="0"/>
    <n v="0"/>
    <n v="2"/>
    <n v="1"/>
    <n v="3"/>
    <x v="0"/>
    <n v="7"/>
    <x v="0"/>
    <s v="TA"/>
    <x v="1"/>
    <n v="2"/>
    <s v="More"/>
    <n v="372"/>
    <x v="0"/>
    <x v="1"/>
    <n v="1"/>
    <n v="74.762645914396884"/>
    <x v="0"/>
    <n v="192140"/>
    <n v="2570"/>
    <s v="no"/>
  </r>
  <r>
    <x v="1431"/>
    <s v="Norm"/>
    <s v="Norm"/>
    <x v="3"/>
    <n v="6"/>
    <x v="1"/>
    <s v="1Story"/>
    <x v="1"/>
    <n v="69.182127006168557"/>
    <x v="1"/>
    <n v="6"/>
    <x v="1"/>
    <n v="1976"/>
    <n v="0"/>
    <m/>
    <n v="1976"/>
    <n v="0"/>
    <n v="958"/>
    <s v="no"/>
    <x v="0"/>
    <n v="958"/>
    <s v="no"/>
    <n v="0"/>
    <s v="no"/>
    <s v="1 Floor"/>
    <n v="1"/>
    <n v="958"/>
    <x v="0"/>
    <x v="1"/>
    <n v="0"/>
    <n v="0"/>
    <n v="2"/>
    <n v="0"/>
    <n v="2"/>
    <x v="1"/>
    <n v="5"/>
    <x v="1"/>
    <s v="TA"/>
    <x v="1"/>
    <n v="2"/>
    <s v="More"/>
    <n v="440"/>
    <x v="0"/>
    <x v="1"/>
    <n v="0"/>
    <n v="75.026096033402922"/>
    <x v="0"/>
    <n v="143750"/>
    <n v="1916"/>
    <s v="no"/>
  </r>
  <r>
    <x v="1432"/>
    <s v="Norm"/>
    <s v="Norm"/>
    <x v="0"/>
    <n v="4"/>
    <x v="1"/>
    <s v="1Story"/>
    <x v="1"/>
    <n v="69.182127006168557"/>
    <x v="1"/>
    <n v="6"/>
    <x v="1"/>
    <n v="1927"/>
    <n v="1"/>
    <m/>
    <n v="2007"/>
    <n v="0"/>
    <n v="656"/>
    <s v="no"/>
    <x v="0"/>
    <n v="968"/>
    <s v="no"/>
    <n v="0"/>
    <s v="no"/>
    <s v="1 Floor"/>
    <n v="1"/>
    <n v="968"/>
    <x v="0"/>
    <x v="1"/>
    <n v="0"/>
    <n v="0"/>
    <n v="2"/>
    <n v="0"/>
    <n v="2"/>
    <x v="1"/>
    <n v="5"/>
    <x v="1"/>
    <s v="TA"/>
    <x v="1"/>
    <n v="1"/>
    <s v="Less"/>
    <n v="216"/>
    <x v="0"/>
    <x v="1"/>
    <n v="0"/>
    <n v="39.716748768472904"/>
    <x v="1"/>
    <n v="64500"/>
    <n v="1624"/>
    <s v="no"/>
  </r>
  <r>
    <x v="1433"/>
    <s v="Norm"/>
    <s v="Norm"/>
    <x v="0"/>
    <n v="6"/>
    <x v="1"/>
    <s v="2Story"/>
    <x v="0"/>
    <n v="75.988545402704759"/>
    <x v="0"/>
    <n v="5"/>
    <x v="0"/>
    <n v="2000"/>
    <n v="0"/>
    <m/>
    <n v="2000"/>
    <n v="0"/>
    <n v="936"/>
    <s v="no"/>
    <x v="0"/>
    <n v="962"/>
    <s v="no"/>
    <n v="830"/>
    <s v="no"/>
    <s v="2 Floors"/>
    <n v="0"/>
    <n v="1792"/>
    <x v="0"/>
    <x v="0"/>
    <n v="1"/>
    <n v="0"/>
    <n v="2"/>
    <n v="1"/>
    <n v="4"/>
    <x v="0"/>
    <n v="8"/>
    <x v="0"/>
    <s v="TA"/>
    <x v="1"/>
    <n v="2"/>
    <s v="More"/>
    <n v="451"/>
    <x v="0"/>
    <x v="1"/>
    <n v="1"/>
    <n v="68.365102639296182"/>
    <x v="1"/>
    <n v="186500"/>
    <n v="2728"/>
    <s v="no"/>
  </r>
  <r>
    <x v="1434"/>
    <s v="Norm"/>
    <s v="Norm"/>
    <x v="0"/>
    <n v="5"/>
    <x v="1"/>
    <s v="1Story"/>
    <x v="1"/>
    <n v="69.182127006168557"/>
    <x v="1"/>
    <n v="5"/>
    <x v="0"/>
    <n v="1977"/>
    <n v="0"/>
    <m/>
    <n v="1977"/>
    <n v="0"/>
    <n v="1126"/>
    <s v="no"/>
    <x v="1"/>
    <n v="1126"/>
    <s v="no"/>
    <n v="0"/>
    <s v="no"/>
    <s v="1 Floor"/>
    <n v="1"/>
    <n v="1126"/>
    <x v="0"/>
    <x v="1"/>
    <n v="1"/>
    <n v="0"/>
    <n v="2"/>
    <n v="0"/>
    <n v="3"/>
    <x v="0"/>
    <n v="5"/>
    <x v="1"/>
    <s v="TA"/>
    <x v="1"/>
    <n v="2"/>
    <s v="More"/>
    <n v="484"/>
    <x v="0"/>
    <x v="0"/>
    <n v="1"/>
    <n v="71.047957371225579"/>
    <x v="0"/>
    <n v="160000"/>
    <n v="2252"/>
    <s v="no"/>
  </r>
  <r>
    <x v="1435"/>
    <s v="Norm"/>
    <s v="Norm"/>
    <x v="0"/>
    <n v="6"/>
    <x v="1"/>
    <s v="1Story"/>
    <x v="1"/>
    <n v="69.182127006168557"/>
    <x v="1"/>
    <n v="9"/>
    <x v="1"/>
    <n v="1962"/>
    <n v="0"/>
    <m/>
    <n v="2005"/>
    <n v="0"/>
    <n v="1319"/>
    <s v="no"/>
    <x v="1"/>
    <n v="1537"/>
    <s v="no"/>
    <n v="0"/>
    <s v="no"/>
    <s v="1 Floor"/>
    <n v="0"/>
    <n v="1537"/>
    <x v="0"/>
    <x v="0"/>
    <n v="1"/>
    <n v="0"/>
    <n v="1"/>
    <n v="1"/>
    <n v="3"/>
    <x v="0"/>
    <n v="7"/>
    <x v="0"/>
    <s v="Gd"/>
    <x v="0"/>
    <n v="2"/>
    <s v="More"/>
    <n v="462"/>
    <x v="0"/>
    <x v="1"/>
    <n v="1"/>
    <n v="60.924369747899156"/>
    <x v="1"/>
    <n v="174000"/>
    <n v="2856"/>
    <s v="no"/>
  </r>
  <r>
    <x v="1436"/>
    <s v="Norm"/>
    <s v="Norm"/>
    <x v="0"/>
    <n v="4"/>
    <x v="1"/>
    <s v="1Story"/>
    <x v="1"/>
    <n v="69.182127006168557"/>
    <x v="1"/>
    <n v="6"/>
    <x v="1"/>
    <n v="1971"/>
    <n v="0"/>
    <m/>
    <n v="1971"/>
    <n v="0"/>
    <n v="864"/>
    <s v="no"/>
    <x v="0"/>
    <n v="864"/>
    <s v="no"/>
    <n v="0"/>
    <s v="no"/>
    <s v="1 Floor"/>
    <n v="0"/>
    <n v="864"/>
    <x v="0"/>
    <x v="1"/>
    <n v="0"/>
    <n v="0"/>
    <n v="1"/>
    <n v="0"/>
    <n v="1"/>
    <x v="1"/>
    <n v="5"/>
    <x v="1"/>
    <s v="TA"/>
    <x v="1"/>
    <n v="2"/>
    <s v="More"/>
    <n v="528"/>
    <x v="0"/>
    <x v="0"/>
    <n v="0"/>
    <n v="69.733796296296291"/>
    <x v="1"/>
    <n v="120500"/>
    <n v="1728"/>
    <s v="no"/>
  </r>
  <r>
    <x v="1437"/>
    <s v="Norm"/>
    <s v="Norm"/>
    <x v="0"/>
    <n v="8"/>
    <x v="0"/>
    <s v="1Story"/>
    <x v="1"/>
    <n v="69.182127006168557"/>
    <x v="1"/>
    <n v="5"/>
    <x v="0"/>
    <n v="2008"/>
    <n v="0"/>
    <m/>
    <n v="2008"/>
    <n v="0"/>
    <n v="1932"/>
    <s v="no"/>
    <x v="1"/>
    <n v="1932"/>
    <s v="no"/>
    <n v="0"/>
    <s v="no"/>
    <s v="1 Floor"/>
    <n v="0"/>
    <n v="1932"/>
    <x v="0"/>
    <x v="0"/>
    <n v="1"/>
    <n v="0"/>
    <n v="2"/>
    <n v="0"/>
    <n v="3"/>
    <x v="0"/>
    <n v="7"/>
    <x v="0"/>
    <s v="Ex"/>
    <x v="0"/>
    <n v="3"/>
    <s v="More"/>
    <n v="774"/>
    <x v="0"/>
    <x v="0"/>
    <n v="1"/>
    <n v="102.12655279503106"/>
    <x v="0"/>
    <n v="394617"/>
    <n v="3864"/>
    <s v="no"/>
  </r>
  <r>
    <x v="1438"/>
    <s v="Artery"/>
    <s v="Norm"/>
    <x v="0"/>
    <n v="6"/>
    <x v="1"/>
    <s v="1Story"/>
    <x v="1"/>
    <n v="69.182127006168557"/>
    <x v="1"/>
    <n v="7"/>
    <x v="1"/>
    <n v="1957"/>
    <n v="0"/>
    <m/>
    <n v="1996"/>
    <n v="0"/>
    <n v="912"/>
    <s v="no"/>
    <x v="0"/>
    <n v="1236"/>
    <s v="no"/>
    <n v="0"/>
    <s v="no"/>
    <s v="1 Floor"/>
    <n v="0"/>
    <n v="1236"/>
    <x v="0"/>
    <x v="1"/>
    <n v="1"/>
    <n v="0"/>
    <n v="1"/>
    <n v="0"/>
    <n v="2"/>
    <x v="1"/>
    <n v="6"/>
    <x v="0"/>
    <s v="TA"/>
    <x v="1"/>
    <n v="2"/>
    <s v="More"/>
    <n v="923"/>
    <x v="0"/>
    <x v="0"/>
    <n v="0"/>
    <n v="69.692737430167597"/>
    <x v="1"/>
    <n v="149700"/>
    <n v="2148"/>
    <s v="no"/>
  </r>
  <r>
    <x v="1439"/>
    <s v="Norm"/>
    <s v="Norm"/>
    <x v="0"/>
    <n v="7"/>
    <x v="0"/>
    <s v="SLvl"/>
    <x v="2"/>
    <n v="74.693515888638117"/>
    <x v="0"/>
    <n v="6"/>
    <x v="1"/>
    <n v="1979"/>
    <n v="0"/>
    <m/>
    <n v="1979"/>
    <n v="0"/>
    <n v="539"/>
    <s v="no"/>
    <x v="0"/>
    <n v="1040"/>
    <s v="no"/>
    <n v="685"/>
    <s v="no"/>
    <s v="2 Floors"/>
    <n v="1"/>
    <n v="1725"/>
    <x v="0"/>
    <x v="0"/>
    <n v="0"/>
    <n v="0"/>
    <n v="2"/>
    <n v="1"/>
    <n v="3"/>
    <x v="0"/>
    <n v="6"/>
    <x v="0"/>
    <s v="TA"/>
    <x v="1"/>
    <n v="2"/>
    <s v="More"/>
    <n v="550"/>
    <x v="0"/>
    <x v="0"/>
    <n v="1"/>
    <n v="87.014134275618375"/>
    <x v="0"/>
    <n v="197000"/>
    <n v="2264"/>
    <s v="no"/>
  </r>
  <r>
    <x v="1440"/>
    <s v="Norm"/>
    <s v="Norm"/>
    <x v="0"/>
    <n v="6"/>
    <x v="1"/>
    <s v="2.5Fin"/>
    <x v="0"/>
    <n v="58.150706243707859"/>
    <x v="1"/>
    <n v="7"/>
    <x v="1"/>
    <n v="1922"/>
    <n v="1"/>
    <m/>
    <n v="1994"/>
    <n v="0"/>
    <n v="588"/>
    <s v="no"/>
    <x v="0"/>
    <n v="1423"/>
    <s v="no"/>
    <n v="748"/>
    <s v="no"/>
    <s v="2 Floors"/>
    <n v="1"/>
    <n v="2555"/>
    <x v="0"/>
    <x v="0"/>
    <n v="0"/>
    <n v="0"/>
    <n v="2"/>
    <n v="0"/>
    <n v="2"/>
    <x v="1"/>
    <n v="11"/>
    <x v="0"/>
    <s v="TA"/>
    <x v="1"/>
    <n v="2"/>
    <s v="More"/>
    <n v="672"/>
    <x v="0"/>
    <x v="0"/>
    <n v="1"/>
    <n v="60.769965001590833"/>
    <x v="1"/>
    <n v="191000"/>
    <n v="3143"/>
    <s v="no"/>
  </r>
  <r>
    <x v="1441"/>
    <s v="Norm"/>
    <s v="Norm"/>
    <x v="3"/>
    <n v="6"/>
    <x v="1"/>
    <s v="1Story"/>
    <x v="1"/>
    <n v="69.182127006168557"/>
    <x v="1"/>
    <n v="5"/>
    <x v="0"/>
    <n v="2004"/>
    <n v="0"/>
    <m/>
    <n v="2004"/>
    <n v="0"/>
    <n v="848"/>
    <s v="no"/>
    <x v="0"/>
    <n v="848"/>
    <s v="no"/>
    <n v="0"/>
    <s v="no"/>
    <s v="1 Floor"/>
    <n v="0"/>
    <n v="848"/>
    <x v="0"/>
    <x v="1"/>
    <n v="1"/>
    <n v="0"/>
    <n v="1"/>
    <n v="0"/>
    <n v="2"/>
    <x v="1"/>
    <n v="3"/>
    <x v="1"/>
    <s v="Gd"/>
    <x v="0"/>
    <n v="2"/>
    <s v="More"/>
    <n v="420"/>
    <x v="0"/>
    <x v="1"/>
    <n v="1"/>
    <n v="88.030660377358487"/>
    <x v="0"/>
    <n v="149300"/>
    <n v="1696"/>
    <s v="no"/>
  </r>
  <r>
    <x v="1442"/>
    <s v="Norm"/>
    <s v="Norm"/>
    <x v="0"/>
    <n v="10"/>
    <x v="0"/>
    <s v="2Story"/>
    <x v="0"/>
    <n v="75.988545402704759"/>
    <x v="0"/>
    <n v="5"/>
    <x v="0"/>
    <n v="2008"/>
    <n v="0"/>
    <m/>
    <n v="2008"/>
    <n v="0"/>
    <n v="1017"/>
    <s v="no"/>
    <x v="0"/>
    <n v="1026"/>
    <s v="no"/>
    <n v="981"/>
    <s v="no"/>
    <s v="2 Floors"/>
    <n v="1"/>
    <n v="2007"/>
    <x v="0"/>
    <x v="0"/>
    <n v="1"/>
    <n v="0"/>
    <n v="2"/>
    <n v="1"/>
    <n v="4"/>
    <x v="0"/>
    <n v="10"/>
    <x v="0"/>
    <s v="Ex"/>
    <x v="0"/>
    <n v="3"/>
    <s v="More"/>
    <n v="812"/>
    <x v="0"/>
    <x v="0"/>
    <n v="1"/>
    <n v="102.51322751322752"/>
    <x v="0"/>
    <n v="310000"/>
    <n v="3024"/>
    <s v="no"/>
  </r>
  <r>
    <x v="1443"/>
    <s v="Norm"/>
    <s v="Norm"/>
    <x v="0"/>
    <n v="6"/>
    <x v="1"/>
    <s v="1.5Unf"/>
    <x v="1"/>
    <n v="64.474868918559224"/>
    <x v="1"/>
    <n v="6"/>
    <x v="1"/>
    <n v="1916"/>
    <n v="1"/>
    <m/>
    <n v="1950"/>
    <n v="1"/>
    <n v="952"/>
    <s v="no"/>
    <x v="0"/>
    <n v="952"/>
    <s v="no"/>
    <n v="0"/>
    <s v="no"/>
    <s v="1 Floor"/>
    <n v="0"/>
    <n v="952"/>
    <x v="0"/>
    <x v="1"/>
    <n v="0"/>
    <n v="0"/>
    <n v="1"/>
    <n v="0"/>
    <n v="1"/>
    <x v="1"/>
    <n v="4"/>
    <x v="1"/>
    <s v="Fa"/>
    <x v="1"/>
    <n v="1"/>
    <s v="Less"/>
    <n v="192"/>
    <x v="0"/>
    <x v="1"/>
    <n v="1"/>
    <n v="63.550420168067227"/>
    <x v="1"/>
    <n v="121000"/>
    <n v="1904"/>
    <s v="no"/>
  </r>
  <r>
    <x v="1444"/>
    <s v="Norm"/>
    <s v="Norm"/>
    <x v="0"/>
    <n v="7"/>
    <x v="0"/>
    <s v="1Story"/>
    <x v="1"/>
    <n v="69.182127006168557"/>
    <x v="1"/>
    <n v="5"/>
    <x v="0"/>
    <n v="2004"/>
    <n v="0"/>
    <m/>
    <n v="2004"/>
    <n v="0"/>
    <n v="1422"/>
    <s v="no"/>
    <x v="1"/>
    <n v="1422"/>
    <s v="no"/>
    <n v="0"/>
    <s v="no"/>
    <s v="1 Floor"/>
    <n v="0"/>
    <n v="1422"/>
    <x v="0"/>
    <x v="1"/>
    <n v="0"/>
    <n v="0"/>
    <n v="2"/>
    <n v="0"/>
    <n v="2"/>
    <x v="1"/>
    <n v="7"/>
    <x v="0"/>
    <s v="Gd"/>
    <x v="0"/>
    <n v="2"/>
    <s v="More"/>
    <n v="626"/>
    <x v="0"/>
    <x v="0"/>
    <n v="0"/>
    <n v="63.150492264416314"/>
    <x v="1"/>
    <n v="179600"/>
    <n v="2844"/>
    <s v="no"/>
  </r>
  <r>
    <x v="1445"/>
    <s v="Norm"/>
    <s v="Norm"/>
    <x v="0"/>
    <n v="6"/>
    <x v="1"/>
    <s v="SFoyer"/>
    <x v="2"/>
    <n v="77.818957638420983"/>
    <x v="0"/>
    <n v="5"/>
    <x v="0"/>
    <n v="1966"/>
    <n v="0"/>
    <m/>
    <n v="1966"/>
    <n v="0"/>
    <n v="814"/>
    <s v="no"/>
    <x v="0"/>
    <n v="913"/>
    <s v="no"/>
    <n v="0"/>
    <s v="no"/>
    <s v="1 Floor"/>
    <n v="0"/>
    <n v="913"/>
    <x v="0"/>
    <x v="1"/>
    <n v="1"/>
    <n v="0"/>
    <n v="1"/>
    <n v="0"/>
    <n v="2"/>
    <x v="1"/>
    <n v="6"/>
    <x v="0"/>
    <s v="TA"/>
    <x v="1"/>
    <n v="1"/>
    <s v="Less"/>
    <n v="240"/>
    <x v="0"/>
    <x v="1"/>
    <n v="0"/>
    <n v="74.696004632310363"/>
    <x v="0"/>
    <n v="129000"/>
    <n v="1727"/>
    <s v="no"/>
  </r>
  <r>
    <x v="1446"/>
    <s v="Norm"/>
    <s v="Norm"/>
    <x v="0"/>
    <n v="5"/>
    <x v="1"/>
    <s v="1Story"/>
    <x v="1"/>
    <n v="69.182127006168557"/>
    <x v="1"/>
    <n v="7"/>
    <x v="1"/>
    <n v="1962"/>
    <n v="0"/>
    <m/>
    <n v="1962"/>
    <n v="0"/>
    <n v="1188"/>
    <s v="no"/>
    <x v="1"/>
    <n v="1188"/>
    <s v="no"/>
    <n v="0"/>
    <s v="no"/>
    <s v="1 Floor"/>
    <n v="0"/>
    <n v="1188"/>
    <x v="0"/>
    <x v="1"/>
    <n v="0"/>
    <n v="0"/>
    <n v="1"/>
    <n v="0"/>
    <n v="1"/>
    <x v="1"/>
    <n v="6"/>
    <x v="0"/>
    <s v="TA"/>
    <x v="1"/>
    <n v="1"/>
    <s v="Less"/>
    <n v="312"/>
    <x v="0"/>
    <x v="1"/>
    <n v="0"/>
    <n v="66.456228956228955"/>
    <x v="1"/>
    <n v="157900"/>
    <n v="2376"/>
    <s v="no"/>
  </r>
  <r>
    <x v="1447"/>
    <s v="Norm"/>
    <s v="Norm"/>
    <x v="0"/>
    <n v="8"/>
    <x v="0"/>
    <s v="2Story"/>
    <x v="0"/>
    <n v="75.988545402704759"/>
    <x v="0"/>
    <n v="5"/>
    <x v="0"/>
    <n v="1995"/>
    <n v="0"/>
    <m/>
    <n v="1996"/>
    <n v="0"/>
    <n v="1220"/>
    <s v="no"/>
    <x v="1"/>
    <n v="1220"/>
    <s v="no"/>
    <n v="870"/>
    <s v="no"/>
    <s v="2 Floors"/>
    <n v="1"/>
    <n v="2090"/>
    <x v="0"/>
    <x v="0"/>
    <n v="1"/>
    <n v="0"/>
    <n v="2"/>
    <n v="1"/>
    <n v="4"/>
    <x v="0"/>
    <n v="8"/>
    <x v="0"/>
    <s v="Gd"/>
    <x v="0"/>
    <n v="2"/>
    <s v="More"/>
    <n v="556"/>
    <x v="0"/>
    <x v="0"/>
    <n v="1"/>
    <n v="72.507552870090635"/>
    <x v="0"/>
    <n v="240000"/>
    <n v="3310"/>
    <s v="no"/>
  </r>
  <r>
    <x v="1448"/>
    <s v="Norm"/>
    <s v="Norm"/>
    <x v="0"/>
    <n v="4"/>
    <x v="1"/>
    <s v="2Story"/>
    <x v="0"/>
    <n v="75.988545402704759"/>
    <x v="0"/>
    <n v="7"/>
    <x v="1"/>
    <n v="1910"/>
    <n v="1"/>
    <m/>
    <n v="2000"/>
    <n v="0"/>
    <n v="560"/>
    <s v="no"/>
    <x v="0"/>
    <n v="796"/>
    <s v="no"/>
    <n v="550"/>
    <s v="no"/>
    <s v="2 Floors"/>
    <n v="0"/>
    <n v="1346"/>
    <x v="0"/>
    <x v="1"/>
    <n v="0"/>
    <n v="0"/>
    <n v="1"/>
    <n v="1"/>
    <n v="2"/>
    <x v="1"/>
    <n v="6"/>
    <x v="0"/>
    <s v="TA"/>
    <x v="1"/>
    <n v="1"/>
    <s v="Less"/>
    <n v="384"/>
    <x v="0"/>
    <x v="1"/>
    <n v="0"/>
    <n v="58.761804826862537"/>
    <x v="1"/>
    <n v="112000"/>
    <n v="1906"/>
    <s v="no"/>
  </r>
  <r>
    <x v="1449"/>
    <s v="Norm"/>
    <s v="Norm"/>
    <x v="4"/>
    <n v="5"/>
    <x v="1"/>
    <s v="SFoyer"/>
    <x v="2"/>
    <n v="77.818957638420983"/>
    <x v="0"/>
    <n v="7"/>
    <x v="1"/>
    <n v="1970"/>
    <n v="0"/>
    <m/>
    <n v="1970"/>
    <n v="0"/>
    <n v="630"/>
    <s v="no"/>
    <x v="0"/>
    <n v="630"/>
    <s v="no"/>
    <n v="0"/>
    <s v="no"/>
    <s v="1 Floor"/>
    <n v="1"/>
    <n v="630"/>
    <x v="0"/>
    <x v="1"/>
    <n v="1"/>
    <n v="0"/>
    <n v="1"/>
    <n v="0"/>
    <n v="2"/>
    <x v="1"/>
    <n v="3"/>
    <x v="1"/>
    <s v="Ex"/>
    <x v="0"/>
    <n v="0"/>
    <s v="Less"/>
    <n v="0"/>
    <x v="0"/>
    <x v="1"/>
    <n v="0"/>
    <n v="73.015873015873012"/>
    <x v="0"/>
    <n v="92000"/>
    <n v="1260"/>
    <s v="no"/>
  </r>
  <r>
    <x v="1450"/>
    <s v="Norm"/>
    <s v="Norm"/>
    <x v="2"/>
    <n v="5"/>
    <x v="1"/>
    <s v="2Story"/>
    <x v="0"/>
    <n v="75.988545402704759"/>
    <x v="0"/>
    <n v="5"/>
    <x v="0"/>
    <n v="1974"/>
    <n v="0"/>
    <m/>
    <n v="1974"/>
    <n v="0"/>
    <n v="896"/>
    <s v="no"/>
    <x v="0"/>
    <n v="896"/>
    <s v="no"/>
    <n v="896"/>
    <s v="no"/>
    <s v="2 Floors"/>
    <n v="0"/>
    <n v="1792"/>
    <x v="0"/>
    <x v="0"/>
    <n v="0"/>
    <n v="0"/>
    <n v="2"/>
    <n v="2"/>
    <n v="4"/>
    <x v="0"/>
    <n v="8"/>
    <x v="0"/>
    <s v="TA"/>
    <x v="1"/>
    <n v="0"/>
    <s v="Less"/>
    <n v="0"/>
    <x v="0"/>
    <x v="1"/>
    <n v="0"/>
    <n v="50.595238095238095"/>
    <x v="1"/>
    <n v="136000"/>
    <n v="2688"/>
    <s v="no"/>
  </r>
  <r>
    <x v="1451"/>
    <s v="Norm"/>
    <s v="Norm"/>
    <x v="0"/>
    <n v="8"/>
    <x v="0"/>
    <s v="1Story"/>
    <x v="1"/>
    <n v="69.182127006168557"/>
    <x v="1"/>
    <n v="5"/>
    <x v="0"/>
    <n v="2008"/>
    <n v="0"/>
    <m/>
    <n v="2009"/>
    <n v="0"/>
    <n v="1573"/>
    <s v="no"/>
    <x v="1"/>
    <n v="1578"/>
    <s v="no"/>
    <n v="0"/>
    <s v="no"/>
    <s v="1 Floor"/>
    <n v="0"/>
    <n v="1578"/>
    <x v="0"/>
    <x v="0"/>
    <n v="0"/>
    <n v="0"/>
    <n v="2"/>
    <n v="0"/>
    <n v="2"/>
    <x v="1"/>
    <n v="7"/>
    <x v="0"/>
    <s v="Ex"/>
    <x v="0"/>
    <n v="3"/>
    <s v="More"/>
    <n v="840"/>
    <x v="0"/>
    <x v="0"/>
    <n v="1"/>
    <n v="91.11075848936845"/>
    <x v="0"/>
    <n v="287090"/>
    <n v="3151"/>
    <s v="no"/>
  </r>
  <r>
    <x v="1452"/>
    <s v="Norm"/>
    <s v="Norm"/>
    <x v="3"/>
    <n v="5"/>
    <x v="1"/>
    <s v="SLvl"/>
    <x v="2"/>
    <n v="74.693515888638117"/>
    <x v="0"/>
    <n v="5"/>
    <x v="0"/>
    <n v="2005"/>
    <n v="0"/>
    <m/>
    <n v="2005"/>
    <n v="0"/>
    <n v="547"/>
    <s v="no"/>
    <x v="0"/>
    <n v="1072"/>
    <s v="no"/>
    <n v="0"/>
    <s v="no"/>
    <s v="1 Floor"/>
    <n v="0"/>
    <n v="1072"/>
    <x v="0"/>
    <x v="1"/>
    <n v="1"/>
    <n v="0"/>
    <n v="1"/>
    <n v="0"/>
    <n v="2"/>
    <x v="1"/>
    <n v="5"/>
    <x v="1"/>
    <s v="TA"/>
    <x v="1"/>
    <n v="2"/>
    <s v="More"/>
    <n v="525"/>
    <x v="0"/>
    <x v="0"/>
    <n v="0"/>
    <n v="89.561457689932055"/>
    <x v="0"/>
    <n v="145000"/>
    <n v="1619"/>
    <s v="no"/>
  </r>
  <r>
    <x v="1453"/>
    <s v="Norm"/>
    <s v="Norm"/>
    <x v="0"/>
    <n v="5"/>
    <x v="1"/>
    <s v="1Story"/>
    <x v="1"/>
    <n v="69.182127006168557"/>
    <x v="1"/>
    <n v="5"/>
    <x v="0"/>
    <n v="2006"/>
    <n v="0"/>
    <m/>
    <n v="2006"/>
    <n v="0"/>
    <n v="1140"/>
    <s v="no"/>
    <x v="1"/>
    <n v="1140"/>
    <s v="no"/>
    <n v="0"/>
    <s v="no"/>
    <s v="1 Floor"/>
    <n v="0"/>
    <n v="1140"/>
    <x v="0"/>
    <x v="1"/>
    <n v="0"/>
    <n v="0"/>
    <n v="1"/>
    <n v="0"/>
    <n v="1"/>
    <x v="1"/>
    <n v="6"/>
    <x v="0"/>
    <s v="TA"/>
    <x v="1"/>
    <n v="0"/>
    <s v="Less"/>
    <n v="0"/>
    <x v="0"/>
    <x v="1"/>
    <n v="0"/>
    <n v="37.061403508771932"/>
    <x v="1"/>
    <n v="84500"/>
    <n v="2280"/>
    <s v="no"/>
  </r>
  <r>
    <x v="1454"/>
    <s v="Norm"/>
    <s v="Norm"/>
    <x v="0"/>
    <n v="7"/>
    <x v="0"/>
    <s v="1Story"/>
    <x v="1"/>
    <n v="69.182127006168557"/>
    <x v="1"/>
    <n v="5"/>
    <x v="0"/>
    <n v="2004"/>
    <n v="0"/>
    <m/>
    <n v="2005"/>
    <n v="0"/>
    <n v="1221"/>
    <s v="no"/>
    <x v="1"/>
    <n v="1221"/>
    <s v="no"/>
    <n v="0"/>
    <s v="no"/>
    <s v="1 Floor"/>
    <n v="0"/>
    <n v="1221"/>
    <x v="0"/>
    <x v="1"/>
    <n v="1"/>
    <n v="0"/>
    <n v="2"/>
    <n v="0"/>
    <n v="3"/>
    <x v="0"/>
    <n v="6"/>
    <x v="0"/>
    <s v="Gd"/>
    <x v="0"/>
    <n v="2"/>
    <s v="More"/>
    <n v="400"/>
    <x v="0"/>
    <x v="1"/>
    <n v="0"/>
    <n v="75.757575757575751"/>
    <x v="0"/>
    <n v="185000"/>
    <n v="2442"/>
    <s v="no"/>
  </r>
  <r>
    <x v="1455"/>
    <s v="Norm"/>
    <s v="Norm"/>
    <x v="0"/>
    <n v="6"/>
    <x v="1"/>
    <s v="2Story"/>
    <x v="0"/>
    <n v="75.988545402704759"/>
    <x v="0"/>
    <n v="5"/>
    <x v="0"/>
    <n v="1999"/>
    <n v="0"/>
    <m/>
    <n v="2000"/>
    <n v="0"/>
    <n v="953"/>
    <s v="no"/>
    <x v="0"/>
    <n v="953"/>
    <s v="no"/>
    <n v="694"/>
    <s v="no"/>
    <s v="2 Floors"/>
    <n v="0"/>
    <n v="1647"/>
    <x v="0"/>
    <x v="0"/>
    <n v="0"/>
    <n v="0"/>
    <n v="2"/>
    <n v="1"/>
    <n v="3"/>
    <x v="0"/>
    <n v="7"/>
    <x v="0"/>
    <s v="TA"/>
    <x v="1"/>
    <n v="2"/>
    <s v="More"/>
    <n v="460"/>
    <x v="0"/>
    <x v="1"/>
    <n v="1"/>
    <n v="67.307692307692307"/>
    <x v="1"/>
    <n v="175000"/>
    <n v="2600"/>
    <s v="no"/>
  </r>
  <r>
    <x v="1456"/>
    <s v="Norm"/>
    <s v="Norm"/>
    <x v="0"/>
    <n v="6"/>
    <x v="1"/>
    <s v="1Story"/>
    <x v="1"/>
    <n v="69.182127006168557"/>
    <x v="1"/>
    <n v="6"/>
    <x v="1"/>
    <n v="1978"/>
    <n v="0"/>
    <m/>
    <n v="1988"/>
    <n v="0"/>
    <n v="1542"/>
    <s v="no"/>
    <x v="1"/>
    <n v="2073"/>
    <s v="no"/>
    <n v="0"/>
    <s v="no"/>
    <s v="1 Floor"/>
    <n v="0"/>
    <n v="2073"/>
    <x v="0"/>
    <x v="0"/>
    <n v="1"/>
    <n v="0"/>
    <n v="2"/>
    <n v="0"/>
    <n v="3"/>
    <x v="0"/>
    <n v="7"/>
    <x v="0"/>
    <s v="TA"/>
    <x v="1"/>
    <n v="2"/>
    <s v="More"/>
    <n v="500"/>
    <x v="0"/>
    <x v="0"/>
    <n v="2"/>
    <n v="58.091286307053942"/>
    <x v="1"/>
    <n v="210000"/>
    <n v="3615"/>
    <s v="no"/>
  </r>
  <r>
    <x v="1457"/>
    <s v="Norm"/>
    <s v="Norm"/>
    <x v="0"/>
    <n v="7"/>
    <x v="0"/>
    <s v="2Story"/>
    <x v="0"/>
    <n v="75.988545402704759"/>
    <x v="0"/>
    <n v="9"/>
    <x v="1"/>
    <n v="1941"/>
    <n v="1"/>
    <m/>
    <n v="2006"/>
    <n v="0"/>
    <n v="1152"/>
    <s v="no"/>
    <x v="1"/>
    <n v="1188"/>
    <s v="no"/>
    <n v="1152"/>
    <s v="no"/>
    <s v="2 Floors"/>
    <n v="0"/>
    <n v="2340"/>
    <x v="0"/>
    <x v="0"/>
    <n v="0"/>
    <n v="0"/>
    <n v="2"/>
    <n v="0"/>
    <n v="2"/>
    <x v="1"/>
    <n v="9"/>
    <x v="0"/>
    <s v="Gd"/>
    <x v="0"/>
    <n v="1"/>
    <s v="Less"/>
    <n v="252"/>
    <x v="0"/>
    <x v="1"/>
    <n v="2"/>
    <n v="76.317296678121423"/>
    <x v="0"/>
    <n v="266500"/>
    <n v="3492"/>
    <s v="no"/>
  </r>
  <r>
    <x v="1458"/>
    <s v="Norm"/>
    <s v="Norm"/>
    <x v="0"/>
    <n v="5"/>
    <x v="1"/>
    <s v="1Story"/>
    <x v="1"/>
    <n v="69.182127006168557"/>
    <x v="1"/>
    <n v="6"/>
    <x v="1"/>
    <n v="1950"/>
    <n v="1"/>
    <m/>
    <n v="1996"/>
    <n v="0"/>
    <n v="1078"/>
    <s v="no"/>
    <x v="1"/>
    <n v="1078"/>
    <s v="no"/>
    <n v="0"/>
    <s v="no"/>
    <s v="1 Floor"/>
    <n v="0"/>
    <n v="1078"/>
    <x v="0"/>
    <x v="1"/>
    <n v="1"/>
    <n v="0"/>
    <n v="1"/>
    <n v="0"/>
    <n v="2"/>
    <x v="1"/>
    <n v="5"/>
    <x v="1"/>
    <s v="Gd"/>
    <x v="0"/>
    <n v="1"/>
    <s v="Less"/>
    <n v="240"/>
    <x v="0"/>
    <x v="1"/>
    <n v="0"/>
    <n v="65.920686456400745"/>
    <x v="1"/>
    <n v="142125"/>
    <n v="2156"/>
    <s v="no"/>
  </r>
  <r>
    <x v="1459"/>
    <s v="Norm"/>
    <s v="Norm"/>
    <x v="0"/>
    <n v="5"/>
    <x v="1"/>
    <s v="1Story"/>
    <x v="1"/>
    <n v="69.182127006168557"/>
    <x v="1"/>
    <n v="6"/>
    <x v="1"/>
    <n v="1965"/>
    <n v="0"/>
    <m/>
    <n v="1965"/>
    <n v="0"/>
    <n v="1256"/>
    <s v="no"/>
    <x v="1"/>
    <n v="1256"/>
    <s v="no"/>
    <n v="0"/>
    <s v="no"/>
    <s v="1 Floor"/>
    <n v="0"/>
    <n v="1256"/>
    <x v="0"/>
    <x v="1"/>
    <n v="1"/>
    <n v="0"/>
    <n v="1"/>
    <n v="1"/>
    <n v="3"/>
    <x v="0"/>
    <n v="6"/>
    <x v="0"/>
    <s v="TA"/>
    <x v="1"/>
    <n v="1"/>
    <s v="Less"/>
    <n v="276"/>
    <x v="0"/>
    <x v="1"/>
    <n v="0"/>
    <n v="58.718152866242036"/>
    <x v="1"/>
    <n v="147500"/>
    <n v="2512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66FB1E-6AED-4A56-B7E5-8C9ABC0CCA2B}" name="PivotTable2" cacheId="1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>
  <location ref="F20:G768" firstHeaderRow="1" firstDataRow="1" firstDataCol="1" rowPageCount="1" colPageCount="1"/>
  <pivotFields count="50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multipleItemSelectionAllowed="1" showAll="0"/>
    <pivotField showAll="0"/>
    <pivotField multipleItemSelectionAllowed="1" showAll="0"/>
    <pivotField multipleItemSelectionAllowed="1" showAll="0"/>
    <pivotField multipleItemSelectionAllowed="1" showAll="0"/>
    <pivotField showAll="0"/>
    <pivotField multipleItemSelectionAllowed="1" showAll="0"/>
    <pivotField showAll="0"/>
    <pivotField multipleItemSelectionAllowed="1" showAll="0"/>
    <pivotField showAll="0"/>
    <pivotField dataField="1"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7"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</pivotFields>
  <rowFields count="1">
    <field x="0"/>
  </rowFields>
  <rowItems count="748">
    <i>
      <x v="3"/>
    </i>
    <i>
      <x v="5"/>
    </i>
    <i>
      <x v="7"/>
    </i>
    <i>
      <x v="8"/>
    </i>
    <i>
      <x v="9"/>
    </i>
    <i>
      <x v="10"/>
    </i>
    <i>
      <x v="14"/>
    </i>
    <i>
      <x v="17"/>
    </i>
    <i>
      <x v="19"/>
    </i>
    <i>
      <x v="22"/>
    </i>
    <i>
      <x v="23"/>
    </i>
    <i>
      <x v="28"/>
    </i>
    <i>
      <x v="29"/>
    </i>
    <i>
      <x v="30"/>
    </i>
    <i>
      <x v="31"/>
    </i>
    <i>
      <x v="33"/>
    </i>
    <i>
      <x v="36"/>
    </i>
    <i>
      <x v="37"/>
    </i>
    <i>
      <x v="38"/>
    </i>
    <i>
      <x v="40"/>
    </i>
    <i>
      <x v="41"/>
    </i>
    <i>
      <x v="43"/>
    </i>
    <i>
      <x v="44"/>
    </i>
    <i>
      <x v="46"/>
    </i>
    <i>
      <x v="48"/>
    </i>
    <i>
      <x v="49"/>
    </i>
    <i>
      <x v="51"/>
    </i>
    <i>
      <x v="52"/>
    </i>
    <i>
      <x v="55"/>
    </i>
    <i>
      <x v="56"/>
    </i>
    <i>
      <x v="60"/>
    </i>
    <i>
      <x v="61"/>
    </i>
    <i>
      <x v="63"/>
    </i>
    <i>
      <x v="66"/>
    </i>
    <i>
      <x v="68"/>
    </i>
    <i>
      <x v="69"/>
    </i>
    <i>
      <x v="70"/>
    </i>
    <i>
      <x v="73"/>
    </i>
    <i>
      <x v="74"/>
    </i>
    <i>
      <x v="75"/>
    </i>
    <i>
      <x v="77"/>
    </i>
    <i>
      <x v="78"/>
    </i>
    <i>
      <x v="79"/>
    </i>
    <i>
      <x v="80"/>
    </i>
    <i>
      <x v="81"/>
    </i>
    <i>
      <x v="83"/>
    </i>
    <i>
      <x v="88"/>
    </i>
    <i>
      <x v="89"/>
    </i>
    <i>
      <x v="91"/>
    </i>
    <i>
      <x v="93"/>
    </i>
    <i>
      <x v="96"/>
    </i>
    <i>
      <x v="97"/>
    </i>
    <i>
      <x v="98"/>
    </i>
    <i>
      <x v="99"/>
    </i>
    <i>
      <x v="100"/>
    </i>
    <i>
      <x v="104"/>
    </i>
    <i>
      <x v="106"/>
    </i>
    <i>
      <x v="108"/>
    </i>
    <i>
      <x v="109"/>
    </i>
    <i>
      <x v="110"/>
    </i>
    <i>
      <x v="113"/>
    </i>
    <i>
      <x v="116"/>
    </i>
    <i>
      <x v="117"/>
    </i>
    <i>
      <x v="118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32"/>
    </i>
    <i>
      <x v="134"/>
    </i>
    <i>
      <x v="135"/>
    </i>
    <i>
      <x v="136"/>
    </i>
    <i>
      <x v="137"/>
    </i>
    <i>
      <x v="140"/>
    </i>
    <i>
      <x v="143"/>
    </i>
    <i>
      <x v="144"/>
    </i>
    <i>
      <x v="145"/>
    </i>
    <i>
      <x v="146"/>
    </i>
    <i>
      <x v="148"/>
    </i>
    <i>
      <x v="149"/>
    </i>
    <i>
      <x v="150"/>
    </i>
    <i>
      <x v="152"/>
    </i>
    <i>
      <x v="154"/>
    </i>
    <i>
      <x v="155"/>
    </i>
    <i>
      <x v="160"/>
    </i>
    <i>
      <x v="163"/>
    </i>
    <i>
      <x v="164"/>
    </i>
    <i>
      <x v="165"/>
    </i>
    <i>
      <x v="166"/>
    </i>
    <i>
      <x v="169"/>
    </i>
    <i>
      <x v="170"/>
    </i>
    <i>
      <x v="173"/>
    </i>
    <i>
      <x v="174"/>
    </i>
    <i>
      <x v="176"/>
    </i>
    <i>
      <x v="177"/>
    </i>
    <i>
      <x v="179"/>
    </i>
    <i>
      <x v="183"/>
    </i>
    <i>
      <x v="187"/>
    </i>
    <i>
      <x v="188"/>
    </i>
    <i>
      <x v="192"/>
    </i>
    <i>
      <x v="193"/>
    </i>
    <i>
      <x v="195"/>
    </i>
    <i>
      <x v="197"/>
    </i>
    <i>
      <x v="198"/>
    </i>
    <i>
      <x v="200"/>
    </i>
    <i>
      <x v="201"/>
    </i>
    <i>
      <x v="202"/>
    </i>
    <i>
      <x v="204"/>
    </i>
    <i>
      <x v="205"/>
    </i>
    <i>
      <x v="206"/>
    </i>
    <i>
      <x v="207"/>
    </i>
    <i>
      <x v="209"/>
    </i>
    <i>
      <x v="210"/>
    </i>
    <i>
      <x v="215"/>
    </i>
    <i>
      <x v="217"/>
    </i>
    <i>
      <x v="219"/>
    </i>
    <i>
      <x v="220"/>
    </i>
    <i>
      <x v="221"/>
    </i>
    <i>
      <x v="223"/>
    </i>
    <i>
      <x v="225"/>
    </i>
    <i>
      <x v="228"/>
    </i>
    <i>
      <x v="229"/>
    </i>
    <i>
      <x v="230"/>
    </i>
    <i>
      <x v="232"/>
    </i>
    <i>
      <x v="235"/>
    </i>
    <i>
      <x v="236"/>
    </i>
    <i>
      <x v="239"/>
    </i>
    <i>
      <x v="242"/>
    </i>
    <i>
      <x v="243"/>
    </i>
    <i>
      <x v="244"/>
    </i>
    <i>
      <x v="245"/>
    </i>
    <i>
      <x v="246"/>
    </i>
    <i>
      <x v="247"/>
    </i>
    <i>
      <x v="250"/>
    </i>
    <i>
      <x v="253"/>
    </i>
    <i>
      <x v="254"/>
    </i>
    <i>
      <x v="257"/>
    </i>
    <i>
      <x v="260"/>
    </i>
    <i>
      <x v="261"/>
    </i>
    <i>
      <x v="263"/>
    </i>
    <i>
      <x v="264"/>
    </i>
    <i>
      <x v="265"/>
    </i>
    <i>
      <x v="267"/>
    </i>
    <i>
      <x v="269"/>
    </i>
    <i>
      <x v="273"/>
    </i>
    <i>
      <x v="276"/>
    </i>
    <i>
      <x v="279"/>
    </i>
    <i>
      <x v="284"/>
    </i>
    <i>
      <x v="286"/>
    </i>
    <i>
      <x v="287"/>
    </i>
    <i>
      <x v="288"/>
    </i>
    <i>
      <x v="291"/>
    </i>
    <i>
      <x v="292"/>
    </i>
    <i>
      <x v="294"/>
    </i>
    <i>
      <x v="296"/>
    </i>
    <i>
      <x v="300"/>
    </i>
    <i>
      <x v="302"/>
    </i>
    <i>
      <x v="304"/>
    </i>
    <i>
      <x v="307"/>
    </i>
    <i>
      <x v="308"/>
    </i>
    <i>
      <x v="311"/>
    </i>
    <i>
      <x v="312"/>
    </i>
    <i>
      <x v="318"/>
    </i>
    <i>
      <x v="319"/>
    </i>
    <i>
      <x v="323"/>
    </i>
    <i>
      <x v="324"/>
    </i>
    <i>
      <x v="325"/>
    </i>
    <i>
      <x v="327"/>
    </i>
    <i>
      <x v="329"/>
    </i>
    <i>
      <x v="330"/>
    </i>
    <i>
      <x v="331"/>
    </i>
    <i>
      <x v="332"/>
    </i>
    <i>
      <x v="335"/>
    </i>
    <i>
      <x v="337"/>
    </i>
    <i>
      <x v="339"/>
    </i>
    <i>
      <x v="341"/>
    </i>
    <i>
      <x v="344"/>
    </i>
    <i>
      <x v="345"/>
    </i>
    <i>
      <x v="347"/>
    </i>
    <i>
      <x v="348"/>
    </i>
    <i>
      <x v="351"/>
    </i>
    <i>
      <x v="352"/>
    </i>
    <i>
      <x v="354"/>
    </i>
    <i>
      <x v="357"/>
    </i>
    <i>
      <x v="358"/>
    </i>
    <i>
      <x v="361"/>
    </i>
    <i>
      <x v="366"/>
    </i>
    <i>
      <x v="367"/>
    </i>
    <i>
      <x v="368"/>
    </i>
    <i>
      <x v="369"/>
    </i>
    <i>
      <x v="370"/>
    </i>
    <i>
      <x v="373"/>
    </i>
    <i>
      <x v="375"/>
    </i>
    <i>
      <x v="379"/>
    </i>
    <i>
      <x v="380"/>
    </i>
    <i>
      <x v="383"/>
    </i>
    <i>
      <x v="384"/>
    </i>
    <i>
      <x v="386"/>
    </i>
    <i>
      <x v="387"/>
    </i>
    <i>
      <x v="388"/>
    </i>
    <i>
      <x v="390"/>
    </i>
    <i>
      <x v="393"/>
    </i>
    <i>
      <x v="394"/>
    </i>
    <i>
      <x v="395"/>
    </i>
    <i>
      <x v="396"/>
    </i>
    <i>
      <x v="397"/>
    </i>
    <i>
      <x v="398"/>
    </i>
    <i>
      <x v="401"/>
    </i>
    <i>
      <x v="405"/>
    </i>
    <i>
      <x v="406"/>
    </i>
    <i>
      <x v="410"/>
    </i>
    <i>
      <x v="411"/>
    </i>
    <i>
      <x v="413"/>
    </i>
    <i>
      <x v="415"/>
    </i>
    <i>
      <x v="417"/>
    </i>
    <i>
      <x v="418"/>
    </i>
    <i>
      <x v="419"/>
    </i>
    <i>
      <x v="421"/>
    </i>
    <i>
      <x v="422"/>
    </i>
    <i>
      <x v="424"/>
    </i>
    <i>
      <x v="425"/>
    </i>
    <i>
      <x v="427"/>
    </i>
    <i>
      <x v="429"/>
    </i>
    <i>
      <x v="430"/>
    </i>
    <i>
      <x v="431"/>
    </i>
    <i>
      <x v="432"/>
    </i>
    <i>
      <x v="434"/>
    </i>
    <i>
      <x v="436"/>
    </i>
    <i>
      <x v="437"/>
    </i>
    <i>
      <x v="439"/>
    </i>
    <i>
      <x v="441"/>
    </i>
    <i>
      <x v="442"/>
    </i>
    <i>
      <x v="443"/>
    </i>
    <i>
      <x v="445"/>
    </i>
    <i>
      <x v="446"/>
    </i>
    <i>
      <x v="448"/>
    </i>
    <i>
      <x v="449"/>
    </i>
    <i>
      <x v="450"/>
    </i>
    <i>
      <x v="454"/>
    </i>
    <i>
      <x v="456"/>
    </i>
    <i>
      <x v="459"/>
    </i>
    <i>
      <x v="462"/>
    </i>
    <i>
      <x v="464"/>
    </i>
    <i>
      <x v="465"/>
    </i>
    <i>
      <x v="466"/>
    </i>
    <i>
      <x v="467"/>
    </i>
    <i>
      <x v="471"/>
    </i>
    <i>
      <x v="475"/>
    </i>
    <i>
      <x v="479"/>
    </i>
    <i>
      <x v="482"/>
    </i>
    <i>
      <x v="483"/>
    </i>
    <i>
      <x v="484"/>
    </i>
    <i>
      <x v="485"/>
    </i>
    <i>
      <x v="487"/>
    </i>
    <i>
      <x v="488"/>
    </i>
    <i>
      <x v="489"/>
    </i>
    <i>
      <x v="491"/>
    </i>
    <i>
      <x v="493"/>
    </i>
    <i>
      <x v="495"/>
    </i>
    <i>
      <x v="496"/>
    </i>
    <i>
      <x v="497"/>
    </i>
    <i>
      <x v="499"/>
    </i>
    <i>
      <x v="500"/>
    </i>
    <i>
      <x v="502"/>
    </i>
    <i>
      <x v="504"/>
    </i>
    <i>
      <x v="505"/>
    </i>
    <i>
      <x v="509"/>
    </i>
    <i>
      <x v="510"/>
    </i>
    <i>
      <x v="513"/>
    </i>
    <i>
      <x v="514"/>
    </i>
    <i>
      <x v="516"/>
    </i>
    <i>
      <x v="519"/>
    </i>
    <i>
      <x v="521"/>
    </i>
    <i>
      <x v="522"/>
    </i>
    <i>
      <x v="523"/>
    </i>
    <i>
      <x v="525"/>
    </i>
    <i>
      <x v="529"/>
    </i>
    <i>
      <x v="530"/>
    </i>
    <i>
      <x v="531"/>
    </i>
    <i>
      <x v="535"/>
    </i>
    <i>
      <x v="537"/>
    </i>
    <i>
      <x v="542"/>
    </i>
    <i>
      <x v="545"/>
    </i>
    <i>
      <x v="550"/>
    </i>
    <i>
      <x v="551"/>
    </i>
    <i>
      <x v="555"/>
    </i>
    <i>
      <x v="556"/>
    </i>
    <i>
      <x v="557"/>
    </i>
    <i>
      <x v="560"/>
    </i>
    <i>
      <x v="561"/>
    </i>
    <i>
      <x v="562"/>
    </i>
    <i>
      <x v="563"/>
    </i>
    <i>
      <x v="565"/>
    </i>
    <i>
      <x v="570"/>
    </i>
    <i>
      <x v="571"/>
    </i>
    <i>
      <x v="575"/>
    </i>
    <i>
      <x v="576"/>
    </i>
    <i>
      <x v="577"/>
    </i>
    <i>
      <x v="579"/>
    </i>
    <i>
      <x v="581"/>
    </i>
    <i>
      <x v="584"/>
    </i>
    <i>
      <x v="588"/>
    </i>
    <i>
      <x v="589"/>
    </i>
    <i>
      <x v="594"/>
    </i>
    <i>
      <x v="596"/>
    </i>
    <i>
      <x v="599"/>
    </i>
    <i>
      <x v="601"/>
    </i>
    <i>
      <x v="609"/>
    </i>
    <i>
      <x v="613"/>
    </i>
    <i>
      <x v="614"/>
    </i>
    <i>
      <x v="615"/>
    </i>
    <i>
      <x v="617"/>
    </i>
    <i>
      <x v="620"/>
    </i>
    <i>
      <x v="621"/>
    </i>
    <i>
      <x v="622"/>
    </i>
    <i>
      <x v="624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43"/>
    </i>
    <i>
      <x v="648"/>
    </i>
    <i>
      <x v="649"/>
    </i>
    <i>
      <x v="651"/>
    </i>
    <i>
      <x v="653"/>
    </i>
    <i>
      <x v="655"/>
    </i>
    <i>
      <x v="656"/>
    </i>
    <i>
      <x v="657"/>
    </i>
    <i>
      <x v="658"/>
    </i>
    <i>
      <x v="659"/>
    </i>
    <i>
      <x v="662"/>
    </i>
    <i>
      <x v="663"/>
    </i>
    <i>
      <x v="665"/>
    </i>
    <i>
      <x v="666"/>
    </i>
    <i>
      <x v="667"/>
    </i>
    <i>
      <x v="668"/>
    </i>
    <i>
      <x v="671"/>
    </i>
    <i>
      <x v="672"/>
    </i>
    <i>
      <x v="674"/>
    </i>
    <i>
      <x v="675"/>
    </i>
    <i>
      <x v="676"/>
    </i>
    <i>
      <x v="679"/>
    </i>
    <i>
      <x v="681"/>
    </i>
    <i>
      <x v="682"/>
    </i>
    <i>
      <x v="685"/>
    </i>
    <i>
      <x v="693"/>
    </i>
    <i>
      <x v="694"/>
    </i>
    <i>
      <x v="697"/>
    </i>
    <i>
      <x v="701"/>
    </i>
    <i>
      <x v="703"/>
    </i>
    <i>
      <x v="705"/>
    </i>
    <i>
      <x v="709"/>
    </i>
    <i>
      <x v="710"/>
    </i>
    <i>
      <x v="711"/>
    </i>
    <i>
      <x v="713"/>
    </i>
    <i>
      <x v="714"/>
    </i>
    <i>
      <x v="715"/>
    </i>
    <i>
      <x v="716"/>
    </i>
    <i>
      <x v="717"/>
    </i>
    <i>
      <x v="719"/>
    </i>
    <i>
      <x v="723"/>
    </i>
    <i>
      <x v="725"/>
    </i>
    <i>
      <x v="728"/>
    </i>
    <i>
      <x v="729"/>
    </i>
    <i>
      <x v="733"/>
    </i>
    <i>
      <x v="734"/>
    </i>
    <i>
      <x v="735"/>
    </i>
    <i>
      <x v="742"/>
    </i>
    <i>
      <x v="744"/>
    </i>
    <i>
      <x v="747"/>
    </i>
    <i>
      <x v="749"/>
    </i>
    <i>
      <x v="750"/>
    </i>
    <i>
      <x v="761"/>
    </i>
    <i>
      <x v="767"/>
    </i>
    <i>
      <x v="768"/>
    </i>
    <i>
      <x v="771"/>
    </i>
    <i>
      <x v="772"/>
    </i>
    <i>
      <x v="773"/>
    </i>
    <i>
      <x v="775"/>
    </i>
    <i>
      <x v="776"/>
    </i>
    <i>
      <x v="779"/>
    </i>
    <i>
      <x v="782"/>
    </i>
    <i>
      <x v="784"/>
    </i>
    <i>
      <x v="785"/>
    </i>
    <i>
      <x v="786"/>
    </i>
    <i>
      <x v="788"/>
    </i>
    <i>
      <x v="789"/>
    </i>
    <i>
      <x v="801"/>
    </i>
    <i>
      <x v="804"/>
    </i>
    <i>
      <x v="806"/>
    </i>
    <i>
      <x v="809"/>
    </i>
    <i>
      <x v="812"/>
    </i>
    <i>
      <x v="813"/>
    </i>
    <i>
      <x v="814"/>
    </i>
    <i>
      <x v="815"/>
    </i>
    <i>
      <x v="816"/>
    </i>
    <i>
      <x v="821"/>
    </i>
    <i>
      <x v="823"/>
    </i>
    <i>
      <x v="827"/>
    </i>
    <i>
      <x v="828"/>
    </i>
    <i>
      <x v="830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3"/>
    </i>
    <i>
      <x v="844"/>
    </i>
    <i>
      <x v="845"/>
    </i>
    <i>
      <x v="852"/>
    </i>
    <i>
      <x v="853"/>
    </i>
    <i>
      <x v="854"/>
    </i>
    <i>
      <x v="855"/>
    </i>
    <i>
      <x v="858"/>
    </i>
    <i>
      <x v="859"/>
    </i>
    <i>
      <x v="861"/>
    </i>
    <i>
      <x v="863"/>
    </i>
    <i>
      <x v="867"/>
    </i>
    <i>
      <x v="870"/>
    </i>
    <i>
      <x v="873"/>
    </i>
    <i>
      <x v="874"/>
    </i>
    <i>
      <x v="876"/>
    </i>
    <i>
      <x v="878"/>
    </i>
    <i>
      <x v="881"/>
    </i>
    <i>
      <x v="883"/>
    </i>
    <i>
      <x v="884"/>
    </i>
    <i>
      <x v="886"/>
    </i>
    <i>
      <x v="887"/>
    </i>
    <i>
      <x v="888"/>
    </i>
    <i>
      <x v="889"/>
    </i>
    <i>
      <x v="891"/>
    </i>
    <i>
      <x v="893"/>
    </i>
    <i>
      <x v="895"/>
    </i>
    <i>
      <x v="896"/>
    </i>
    <i>
      <x v="897"/>
    </i>
    <i>
      <x v="899"/>
    </i>
    <i>
      <x v="900"/>
    </i>
    <i>
      <x v="901"/>
    </i>
    <i>
      <x v="905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9"/>
    </i>
    <i>
      <x v="921"/>
    </i>
    <i>
      <x v="922"/>
    </i>
    <i>
      <x v="923"/>
    </i>
    <i>
      <x v="924"/>
    </i>
    <i>
      <x v="927"/>
    </i>
    <i>
      <x v="928"/>
    </i>
    <i>
      <x v="929"/>
    </i>
    <i>
      <x v="930"/>
    </i>
    <i>
      <x v="931"/>
    </i>
    <i>
      <x v="933"/>
    </i>
    <i>
      <x v="935"/>
    </i>
    <i>
      <x v="940"/>
    </i>
    <i>
      <x v="942"/>
    </i>
    <i>
      <x v="943"/>
    </i>
    <i>
      <x v="944"/>
    </i>
    <i>
      <x v="945"/>
    </i>
    <i>
      <x v="946"/>
    </i>
    <i>
      <x v="951"/>
    </i>
    <i>
      <x v="953"/>
    </i>
    <i>
      <x v="954"/>
    </i>
    <i>
      <x v="955"/>
    </i>
    <i>
      <x v="956"/>
    </i>
    <i>
      <x v="957"/>
    </i>
    <i>
      <x v="958"/>
    </i>
    <i>
      <x v="960"/>
    </i>
    <i>
      <x v="961"/>
    </i>
    <i>
      <x v="962"/>
    </i>
    <i>
      <x v="963"/>
    </i>
    <i>
      <x v="967"/>
    </i>
    <i>
      <x v="968"/>
    </i>
    <i>
      <x v="972"/>
    </i>
    <i>
      <x v="973"/>
    </i>
    <i>
      <x v="974"/>
    </i>
    <i>
      <x v="976"/>
    </i>
    <i>
      <x v="978"/>
    </i>
    <i>
      <x v="979"/>
    </i>
    <i>
      <x v="982"/>
    </i>
    <i>
      <x v="985"/>
    </i>
    <i>
      <x v="986"/>
    </i>
    <i>
      <x v="988"/>
    </i>
    <i>
      <x v="991"/>
    </i>
    <i>
      <x v="995"/>
    </i>
    <i>
      <x v="996"/>
    </i>
    <i>
      <x v="997"/>
    </i>
    <i>
      <x v="998"/>
    </i>
    <i>
      <x v="1001"/>
    </i>
    <i>
      <x v="1003"/>
    </i>
    <i>
      <x v="1004"/>
    </i>
    <i>
      <x v="1006"/>
    </i>
    <i>
      <x v="1007"/>
    </i>
    <i>
      <x v="1009"/>
    </i>
    <i>
      <x v="1010"/>
    </i>
    <i>
      <x v="1011"/>
    </i>
    <i>
      <x v="1013"/>
    </i>
    <i>
      <x v="1014"/>
    </i>
    <i>
      <x v="1016"/>
    </i>
    <i>
      <x v="1022"/>
    </i>
    <i>
      <x v="1023"/>
    </i>
    <i>
      <x v="1024"/>
    </i>
    <i>
      <x v="1025"/>
    </i>
    <i>
      <x v="1026"/>
    </i>
    <i>
      <x v="1028"/>
    </i>
    <i>
      <x v="1029"/>
    </i>
    <i>
      <x v="1030"/>
    </i>
    <i>
      <x v="1031"/>
    </i>
    <i>
      <x v="1033"/>
    </i>
    <i>
      <x v="1034"/>
    </i>
    <i>
      <x v="1038"/>
    </i>
    <i>
      <x v="1039"/>
    </i>
    <i>
      <x v="1040"/>
    </i>
    <i>
      <x v="1043"/>
    </i>
    <i>
      <x v="1044"/>
    </i>
    <i>
      <x v="1048"/>
    </i>
    <i>
      <x v="1050"/>
    </i>
    <i>
      <x v="1052"/>
    </i>
    <i>
      <x v="1053"/>
    </i>
    <i>
      <x v="1055"/>
    </i>
    <i>
      <x v="1056"/>
    </i>
    <i>
      <x v="1061"/>
    </i>
    <i>
      <x v="1062"/>
    </i>
    <i>
      <x v="1063"/>
    </i>
    <i>
      <x v="1064"/>
    </i>
    <i>
      <x v="1068"/>
    </i>
    <i>
      <x v="1070"/>
    </i>
    <i>
      <x v="1071"/>
    </i>
    <i>
      <x v="1072"/>
    </i>
    <i>
      <x v="1077"/>
    </i>
    <i>
      <x v="1079"/>
    </i>
    <i>
      <x v="1080"/>
    </i>
    <i>
      <x v="1081"/>
    </i>
    <i>
      <x v="1082"/>
    </i>
    <i>
      <x v="1083"/>
    </i>
    <i>
      <x v="1086"/>
    </i>
    <i>
      <x v="1088"/>
    </i>
    <i>
      <x v="1092"/>
    </i>
    <i>
      <x v="1094"/>
    </i>
    <i>
      <x v="1095"/>
    </i>
    <i>
      <x v="1096"/>
    </i>
    <i>
      <x v="1098"/>
    </i>
    <i>
      <x v="1099"/>
    </i>
    <i>
      <x v="1101"/>
    </i>
    <i>
      <x v="1102"/>
    </i>
    <i>
      <x v="1104"/>
    </i>
    <i>
      <x v="1108"/>
    </i>
    <i>
      <x v="1113"/>
    </i>
    <i>
      <x v="1118"/>
    </i>
    <i>
      <x v="1119"/>
    </i>
    <i>
      <x v="1120"/>
    </i>
    <i>
      <x v="1121"/>
    </i>
    <i>
      <x v="1122"/>
    </i>
    <i>
      <x v="1125"/>
    </i>
    <i>
      <x v="1126"/>
    </i>
    <i>
      <x v="1130"/>
    </i>
    <i>
      <x v="1131"/>
    </i>
    <i>
      <x v="1132"/>
    </i>
    <i>
      <x v="1134"/>
    </i>
    <i>
      <x v="1135"/>
    </i>
    <i>
      <x v="1136"/>
    </i>
    <i>
      <x v="1137"/>
    </i>
    <i>
      <x v="1138"/>
    </i>
    <i>
      <x v="1139"/>
    </i>
    <i>
      <x v="1143"/>
    </i>
    <i>
      <x v="1144"/>
    </i>
    <i>
      <x v="1145"/>
    </i>
    <i>
      <x v="1146"/>
    </i>
    <i>
      <x v="1148"/>
    </i>
    <i>
      <x v="1149"/>
    </i>
    <i>
      <x v="1150"/>
    </i>
    <i>
      <x v="1151"/>
    </i>
    <i>
      <x v="1159"/>
    </i>
    <i>
      <x v="1160"/>
    </i>
    <i>
      <x v="1163"/>
    </i>
    <i>
      <x v="1164"/>
    </i>
    <i>
      <x v="1167"/>
    </i>
    <i>
      <x v="1171"/>
    </i>
    <i>
      <x v="1173"/>
    </i>
    <i>
      <x v="1175"/>
    </i>
    <i>
      <x v="1176"/>
    </i>
    <i>
      <x v="1177"/>
    </i>
    <i>
      <x v="1180"/>
    </i>
    <i>
      <x v="1183"/>
    </i>
    <i>
      <x v="1184"/>
    </i>
    <i>
      <x v="1185"/>
    </i>
    <i>
      <x v="1186"/>
    </i>
    <i>
      <x v="1189"/>
    </i>
    <i>
      <x v="1190"/>
    </i>
    <i>
      <x v="1192"/>
    </i>
    <i>
      <x v="1193"/>
    </i>
    <i>
      <x v="1197"/>
    </i>
    <i>
      <x v="1199"/>
    </i>
    <i>
      <x v="1200"/>
    </i>
    <i>
      <x v="1202"/>
    </i>
    <i>
      <x v="1203"/>
    </i>
    <i>
      <x v="1205"/>
    </i>
    <i>
      <x v="1206"/>
    </i>
    <i>
      <x v="1207"/>
    </i>
    <i>
      <x v="1208"/>
    </i>
    <i>
      <x v="1210"/>
    </i>
    <i>
      <x v="1216"/>
    </i>
    <i>
      <x v="1219"/>
    </i>
    <i>
      <x v="1220"/>
    </i>
    <i>
      <x v="1221"/>
    </i>
    <i>
      <x v="1222"/>
    </i>
    <i>
      <x v="1223"/>
    </i>
    <i>
      <x v="1229"/>
    </i>
    <i>
      <x v="1230"/>
    </i>
    <i>
      <x v="1231"/>
    </i>
    <i>
      <x v="1233"/>
    </i>
    <i>
      <x v="1234"/>
    </i>
    <i>
      <x v="1235"/>
    </i>
    <i>
      <x v="1237"/>
    </i>
    <i>
      <x v="1238"/>
    </i>
    <i>
      <x v="1248"/>
    </i>
    <i>
      <x v="1249"/>
    </i>
    <i>
      <x v="1250"/>
    </i>
    <i>
      <x v="1251"/>
    </i>
    <i>
      <x v="1254"/>
    </i>
    <i>
      <x v="1255"/>
    </i>
    <i>
      <x v="1257"/>
    </i>
    <i>
      <x v="1261"/>
    </i>
    <i>
      <x v="1262"/>
    </i>
    <i>
      <x v="1263"/>
    </i>
    <i>
      <x v="1264"/>
    </i>
    <i>
      <x v="1266"/>
    </i>
    <i>
      <x v="1269"/>
    </i>
    <i>
      <x v="1271"/>
    </i>
    <i>
      <x v="1275"/>
    </i>
    <i>
      <x v="1277"/>
    </i>
    <i>
      <x v="1279"/>
    </i>
    <i>
      <x v="1281"/>
    </i>
    <i>
      <x v="1283"/>
    </i>
    <i>
      <x v="1284"/>
    </i>
    <i>
      <x v="1285"/>
    </i>
    <i>
      <x v="1286"/>
    </i>
    <i>
      <x v="1287"/>
    </i>
    <i>
      <x v="1291"/>
    </i>
    <i>
      <x v="1292"/>
    </i>
    <i>
      <x v="1293"/>
    </i>
    <i>
      <x v="1294"/>
    </i>
    <i>
      <x v="1295"/>
    </i>
    <i>
      <x v="1296"/>
    </i>
    <i>
      <x v="1298"/>
    </i>
    <i>
      <x v="1299"/>
    </i>
    <i>
      <x v="1304"/>
    </i>
    <i>
      <x v="1307"/>
    </i>
    <i>
      <x v="1309"/>
    </i>
    <i>
      <x v="1314"/>
    </i>
    <i>
      <x v="1315"/>
    </i>
    <i>
      <x v="1319"/>
    </i>
    <i>
      <x v="1320"/>
    </i>
    <i>
      <x v="1324"/>
    </i>
    <i>
      <x v="1325"/>
    </i>
    <i>
      <x v="1326"/>
    </i>
    <i>
      <x v="1328"/>
    </i>
    <i>
      <x v="1329"/>
    </i>
    <i>
      <x v="1332"/>
    </i>
    <i>
      <x v="1333"/>
    </i>
    <i>
      <x v="1334"/>
    </i>
    <i>
      <x v="1335"/>
    </i>
    <i>
      <x v="1336"/>
    </i>
    <i>
      <x v="1337"/>
    </i>
    <i>
      <x v="1341"/>
    </i>
    <i>
      <x v="1342"/>
    </i>
    <i>
      <x v="1343"/>
    </i>
    <i>
      <x v="1345"/>
    </i>
    <i>
      <x v="1349"/>
    </i>
    <i>
      <x v="1350"/>
    </i>
    <i>
      <x v="1351"/>
    </i>
    <i>
      <x v="1355"/>
    </i>
    <i>
      <x v="1356"/>
    </i>
    <i>
      <x v="1357"/>
    </i>
    <i>
      <x v="1360"/>
    </i>
    <i>
      <x v="1362"/>
    </i>
    <i>
      <x v="1367"/>
    </i>
    <i>
      <x v="1369"/>
    </i>
    <i>
      <x v="1370"/>
    </i>
    <i>
      <x v="1371"/>
    </i>
    <i>
      <x v="1376"/>
    </i>
    <i>
      <x v="1377"/>
    </i>
    <i>
      <x v="1378"/>
    </i>
    <i>
      <x v="1380"/>
    </i>
    <i>
      <x v="1382"/>
    </i>
    <i>
      <x v="1383"/>
    </i>
    <i>
      <x v="1384"/>
    </i>
    <i>
      <x v="1385"/>
    </i>
    <i>
      <x v="1386"/>
    </i>
    <i>
      <x v="1387"/>
    </i>
    <i>
      <x v="1389"/>
    </i>
    <i>
      <x v="1391"/>
    </i>
    <i>
      <x v="1392"/>
    </i>
    <i>
      <x v="1393"/>
    </i>
    <i>
      <x v="1396"/>
    </i>
    <i>
      <x v="1397"/>
    </i>
    <i>
      <x v="1398"/>
    </i>
    <i>
      <x v="1399"/>
    </i>
    <i>
      <x v="1400"/>
    </i>
    <i>
      <x v="1404"/>
    </i>
    <i>
      <x v="1407"/>
    </i>
    <i>
      <x v="1408"/>
    </i>
    <i>
      <x v="1411"/>
    </i>
    <i>
      <x v="1413"/>
    </i>
    <i>
      <x v="1415"/>
    </i>
    <i>
      <x v="1416"/>
    </i>
    <i>
      <x v="1418"/>
    </i>
    <i>
      <x v="1419"/>
    </i>
    <i>
      <x v="1421"/>
    </i>
    <i>
      <x v="1424"/>
    </i>
    <i>
      <x v="1425"/>
    </i>
    <i>
      <x v="1427"/>
    </i>
    <i>
      <x v="1429"/>
    </i>
    <i>
      <x v="1432"/>
    </i>
    <i>
      <x v="1433"/>
    </i>
    <i>
      <x v="1435"/>
    </i>
    <i>
      <x v="1436"/>
    </i>
    <i>
      <x v="1438"/>
    </i>
    <i>
      <x v="1440"/>
    </i>
    <i>
      <x v="1443"/>
    </i>
    <i>
      <x v="1444"/>
    </i>
    <i>
      <x v="1446"/>
    </i>
    <i>
      <x v="1448"/>
    </i>
    <i>
      <x v="1450"/>
    </i>
    <i>
      <x v="1453"/>
    </i>
    <i>
      <x v="1455"/>
    </i>
    <i>
      <x v="1456"/>
    </i>
    <i>
      <x v="1458"/>
    </i>
    <i>
      <x v="1459"/>
    </i>
  </rowItems>
  <colItems count="1">
    <i/>
  </colItems>
  <pageFields count="1">
    <pageField fld="46" hier="-1"/>
  </pageFields>
  <dataFields count="1">
    <dataField name="Sum of Before 1954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B82075-DD18-4C1A-9018-8138897BB3A9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6:C19" firstHeaderRow="0" firstDataRow="1" firstDataCol="1"/>
  <pivotFields count="5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7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46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Id" fld="0" subtotal="count" baseField="46" baseItem="0"/>
    <dataField name="Sum of Before 1954" fld="13" baseField="46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1E2D35-6095-498B-BFDD-CEEE3CAFDDA2}" name="PivotTable4" cacheId="1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I22:J731" firstHeaderRow="1" firstDataRow="1" firstDataCol="1" rowPageCount="2" colPageCount="1"/>
  <pivotFields count="50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multipleItemSelectionAllowed="1" showAll="0"/>
    <pivotField showAll="0"/>
    <pivotField multipleItemSelectionAllowed="1" showAll="0"/>
    <pivotField multipleItemSelectionAllowed="1" showAll="0"/>
    <pivotField multipleItemSelectionAllowed="1" showAll="0"/>
    <pivotField showAll="0"/>
    <pivotField multipleItemSelectionAllowed="1"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showAll="0"/>
    <pivotField numFmtId="167" showAll="0"/>
    <pivotField showAll="0"/>
    <pivotField dataField="1" showAll="0"/>
    <pivotField showAll="0"/>
    <pivotField showAll="0"/>
  </pivotFields>
  <rowFields count="1">
    <field x="0"/>
  </rowFields>
  <rowItems count="709">
    <i>
      <x v="1"/>
    </i>
    <i>
      <x v="8"/>
    </i>
    <i>
      <x v="9"/>
    </i>
    <i>
      <x v="10"/>
    </i>
    <i>
      <x v="12"/>
    </i>
    <i>
      <x v="14"/>
    </i>
    <i>
      <x v="19"/>
    </i>
    <i>
      <x v="21"/>
    </i>
    <i>
      <x v="24"/>
    </i>
    <i>
      <x v="28"/>
    </i>
    <i>
      <x v="29"/>
    </i>
    <i>
      <x v="30"/>
    </i>
    <i>
      <x v="31"/>
    </i>
    <i>
      <x v="33"/>
    </i>
    <i>
      <x v="38"/>
    </i>
    <i>
      <x v="39"/>
    </i>
    <i>
      <x v="40"/>
    </i>
    <i>
      <x v="41"/>
    </i>
    <i>
      <x v="43"/>
    </i>
    <i>
      <x v="44"/>
    </i>
    <i>
      <x v="48"/>
    </i>
    <i>
      <x v="49"/>
    </i>
    <i>
      <x v="50"/>
    </i>
    <i>
      <x v="59"/>
    </i>
    <i>
      <x v="61"/>
    </i>
    <i>
      <x v="68"/>
    </i>
    <i>
      <x v="71"/>
    </i>
    <i>
      <x v="72"/>
    </i>
    <i>
      <x v="74"/>
    </i>
    <i>
      <x v="75"/>
    </i>
    <i>
      <x v="76"/>
    </i>
    <i>
      <x v="77"/>
    </i>
    <i>
      <x v="78"/>
    </i>
    <i>
      <x v="79"/>
    </i>
    <i>
      <x v="81"/>
    </i>
    <i>
      <x v="83"/>
    </i>
    <i>
      <x v="84"/>
    </i>
    <i>
      <x v="85"/>
    </i>
    <i>
      <x v="86"/>
    </i>
    <i>
      <x v="88"/>
    </i>
    <i>
      <x v="89"/>
    </i>
    <i>
      <x v="90"/>
    </i>
    <i>
      <x v="92"/>
    </i>
    <i>
      <x v="95"/>
    </i>
    <i>
      <x v="96"/>
    </i>
    <i>
      <x v="97"/>
    </i>
    <i>
      <x v="98"/>
    </i>
    <i>
      <x v="99"/>
    </i>
    <i>
      <x v="102"/>
    </i>
    <i>
      <x v="104"/>
    </i>
    <i>
      <x v="106"/>
    </i>
    <i>
      <x v="107"/>
    </i>
    <i>
      <x v="108"/>
    </i>
    <i>
      <x v="110"/>
    </i>
    <i>
      <x v="111"/>
    </i>
    <i>
      <x v="113"/>
    </i>
    <i>
      <x v="114"/>
    </i>
    <i>
      <x v="115"/>
    </i>
    <i>
      <x v="116"/>
    </i>
    <i>
      <x v="117"/>
    </i>
    <i>
      <x v="119"/>
    </i>
    <i>
      <x v="121"/>
    </i>
    <i>
      <x v="122"/>
    </i>
    <i>
      <x v="124"/>
    </i>
    <i>
      <x v="125"/>
    </i>
    <i>
      <x v="126"/>
    </i>
    <i>
      <x v="127"/>
    </i>
    <i>
      <x v="128"/>
    </i>
    <i>
      <x v="131"/>
    </i>
    <i>
      <x v="133"/>
    </i>
    <i>
      <x v="134"/>
    </i>
    <i>
      <x v="136"/>
    </i>
    <i>
      <x v="139"/>
    </i>
    <i>
      <x v="140"/>
    </i>
    <i>
      <x v="145"/>
    </i>
    <i>
      <x v="146"/>
    </i>
    <i>
      <x v="147"/>
    </i>
    <i>
      <x v="148"/>
    </i>
    <i>
      <x v="149"/>
    </i>
    <i>
      <x v="150"/>
    </i>
    <i>
      <x v="154"/>
    </i>
    <i>
      <x v="155"/>
    </i>
    <i>
      <x v="163"/>
    </i>
    <i>
      <x v="164"/>
    </i>
    <i>
      <x v="165"/>
    </i>
    <i>
      <x v="166"/>
    </i>
    <i>
      <x v="168"/>
    </i>
    <i>
      <x v="177"/>
    </i>
    <i>
      <x v="180"/>
    </i>
    <i>
      <x v="181"/>
    </i>
    <i>
      <x v="182"/>
    </i>
    <i>
      <x v="187"/>
    </i>
    <i>
      <x v="190"/>
    </i>
    <i>
      <x v="193"/>
    </i>
    <i>
      <x v="194"/>
    </i>
    <i>
      <x v="195"/>
    </i>
    <i>
      <x v="198"/>
    </i>
    <i>
      <x v="200"/>
    </i>
    <i>
      <x v="202"/>
    </i>
    <i>
      <x v="203"/>
    </i>
    <i>
      <x v="204"/>
    </i>
    <i>
      <x v="206"/>
    </i>
    <i>
      <x v="207"/>
    </i>
    <i>
      <x v="208"/>
    </i>
    <i>
      <x v="210"/>
    </i>
    <i>
      <x v="211"/>
    </i>
    <i>
      <x v="214"/>
    </i>
    <i>
      <x v="215"/>
    </i>
    <i>
      <x v="217"/>
    </i>
    <i>
      <x v="218"/>
    </i>
    <i>
      <x v="219"/>
    </i>
    <i>
      <x v="221"/>
    </i>
    <i>
      <x v="222"/>
    </i>
    <i>
      <x v="225"/>
    </i>
    <i>
      <x v="227"/>
    </i>
    <i>
      <x v="228"/>
    </i>
    <i>
      <x v="229"/>
    </i>
    <i>
      <x v="230"/>
    </i>
    <i>
      <x v="232"/>
    </i>
    <i>
      <x v="233"/>
    </i>
    <i>
      <x v="234"/>
    </i>
    <i>
      <x v="235"/>
    </i>
    <i>
      <x v="237"/>
    </i>
    <i>
      <x v="239"/>
    </i>
    <i>
      <x v="241"/>
    </i>
    <i>
      <x v="242"/>
    </i>
    <i>
      <x v="243"/>
    </i>
    <i>
      <x v="244"/>
    </i>
    <i>
      <x v="246"/>
    </i>
    <i>
      <x v="247"/>
    </i>
    <i>
      <x v="249"/>
    </i>
    <i>
      <x v="250"/>
    </i>
    <i>
      <x v="253"/>
    </i>
    <i>
      <x v="254"/>
    </i>
    <i>
      <x v="255"/>
    </i>
    <i>
      <x v="259"/>
    </i>
    <i>
      <x v="266"/>
    </i>
    <i>
      <x v="267"/>
    </i>
    <i>
      <x v="271"/>
    </i>
    <i>
      <x v="273"/>
    </i>
    <i>
      <x v="274"/>
    </i>
    <i>
      <x v="277"/>
    </i>
    <i>
      <x v="286"/>
    </i>
    <i>
      <x v="287"/>
    </i>
    <i>
      <x v="288"/>
    </i>
    <i>
      <x v="289"/>
    </i>
    <i>
      <x v="291"/>
    </i>
    <i>
      <x v="292"/>
    </i>
    <i>
      <x v="294"/>
    </i>
    <i>
      <x v="296"/>
    </i>
    <i>
      <x v="299"/>
    </i>
    <i>
      <x v="300"/>
    </i>
    <i>
      <x v="307"/>
    </i>
    <i>
      <x v="310"/>
    </i>
    <i>
      <x v="311"/>
    </i>
    <i>
      <x v="312"/>
    </i>
    <i>
      <x v="315"/>
    </i>
    <i>
      <x v="323"/>
    </i>
    <i>
      <x v="325"/>
    </i>
    <i>
      <x v="327"/>
    </i>
    <i>
      <x v="328"/>
    </i>
    <i>
      <x v="329"/>
    </i>
    <i>
      <x v="330"/>
    </i>
    <i>
      <x v="331"/>
    </i>
    <i>
      <x v="334"/>
    </i>
    <i>
      <x v="338"/>
    </i>
    <i>
      <x v="339"/>
    </i>
    <i>
      <x v="340"/>
    </i>
    <i>
      <x v="341"/>
    </i>
    <i>
      <x v="342"/>
    </i>
    <i>
      <x v="344"/>
    </i>
    <i>
      <x v="345"/>
    </i>
    <i>
      <x v="346"/>
    </i>
    <i>
      <x v="351"/>
    </i>
    <i>
      <x v="352"/>
    </i>
    <i>
      <x v="354"/>
    </i>
    <i>
      <x v="356"/>
    </i>
    <i>
      <x v="358"/>
    </i>
    <i>
      <x v="360"/>
    </i>
    <i>
      <x v="361"/>
    </i>
    <i>
      <x v="363"/>
    </i>
    <i>
      <x v="365"/>
    </i>
    <i>
      <x v="367"/>
    </i>
    <i>
      <x v="368"/>
    </i>
    <i>
      <x v="370"/>
    </i>
    <i>
      <x v="372"/>
    </i>
    <i>
      <x v="373"/>
    </i>
    <i>
      <x v="374"/>
    </i>
    <i>
      <x v="375"/>
    </i>
    <i>
      <x v="379"/>
    </i>
    <i>
      <x v="380"/>
    </i>
    <i>
      <x v="383"/>
    </i>
    <i>
      <x v="385"/>
    </i>
    <i>
      <x v="386"/>
    </i>
    <i>
      <x v="387"/>
    </i>
    <i>
      <x v="390"/>
    </i>
    <i>
      <x v="392"/>
    </i>
    <i>
      <x v="393"/>
    </i>
    <i>
      <x v="394"/>
    </i>
    <i>
      <x v="397"/>
    </i>
    <i>
      <x v="398"/>
    </i>
    <i>
      <x v="399"/>
    </i>
    <i>
      <x v="401"/>
    </i>
    <i>
      <x v="402"/>
    </i>
    <i>
      <x v="403"/>
    </i>
    <i>
      <x v="404"/>
    </i>
    <i>
      <x v="406"/>
    </i>
    <i>
      <x v="407"/>
    </i>
    <i>
      <x v="410"/>
    </i>
    <i>
      <x v="413"/>
    </i>
    <i>
      <x v="415"/>
    </i>
    <i>
      <x v="416"/>
    </i>
    <i>
      <x v="418"/>
    </i>
    <i>
      <x v="419"/>
    </i>
    <i>
      <x v="424"/>
    </i>
    <i>
      <x v="425"/>
    </i>
    <i>
      <x v="427"/>
    </i>
    <i>
      <x v="430"/>
    </i>
    <i>
      <x v="431"/>
    </i>
    <i>
      <x v="432"/>
    </i>
    <i>
      <x v="433"/>
    </i>
    <i>
      <x v="434"/>
    </i>
    <i>
      <x v="436"/>
    </i>
    <i>
      <x v="437"/>
    </i>
    <i>
      <x v="438"/>
    </i>
    <i>
      <x v="441"/>
    </i>
    <i>
      <x v="442"/>
    </i>
    <i>
      <x v="447"/>
    </i>
    <i>
      <x v="448"/>
    </i>
    <i>
      <x v="449"/>
    </i>
    <i>
      <x v="450"/>
    </i>
    <i>
      <x v="452"/>
    </i>
    <i>
      <x v="458"/>
    </i>
    <i>
      <x v="459"/>
    </i>
    <i>
      <x v="462"/>
    </i>
    <i>
      <x v="463"/>
    </i>
    <i>
      <x v="464"/>
    </i>
    <i>
      <x v="465"/>
    </i>
    <i>
      <x v="467"/>
    </i>
    <i>
      <x v="482"/>
    </i>
    <i>
      <x v="483"/>
    </i>
    <i>
      <x v="484"/>
    </i>
    <i>
      <x v="485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2"/>
    </i>
    <i>
      <x v="504"/>
    </i>
    <i>
      <x v="505"/>
    </i>
    <i>
      <x v="506"/>
    </i>
    <i>
      <x v="508"/>
    </i>
    <i>
      <x v="509"/>
    </i>
    <i>
      <x v="510"/>
    </i>
    <i>
      <x v="514"/>
    </i>
    <i>
      <x v="519"/>
    </i>
    <i>
      <x v="520"/>
    </i>
    <i>
      <x v="521"/>
    </i>
    <i>
      <x v="522"/>
    </i>
    <i>
      <x v="525"/>
    </i>
    <i>
      <x v="526"/>
    </i>
    <i>
      <x v="528"/>
    </i>
    <i>
      <x v="532"/>
    </i>
    <i>
      <x v="533"/>
    </i>
    <i>
      <x v="534"/>
    </i>
    <i>
      <x v="535"/>
    </i>
    <i>
      <x v="538"/>
    </i>
    <i>
      <x v="543"/>
    </i>
    <i>
      <x v="544"/>
    </i>
    <i>
      <x v="546"/>
    </i>
    <i>
      <x v="550"/>
    </i>
    <i>
      <x v="551"/>
    </i>
    <i>
      <x v="555"/>
    </i>
    <i>
      <x v="556"/>
    </i>
    <i>
      <x v="558"/>
    </i>
    <i>
      <x v="559"/>
    </i>
    <i>
      <x v="561"/>
    </i>
    <i>
      <x v="562"/>
    </i>
    <i>
      <x v="563"/>
    </i>
    <i>
      <x v="565"/>
    </i>
    <i>
      <x v="571"/>
    </i>
    <i>
      <x v="573"/>
    </i>
    <i>
      <x v="574"/>
    </i>
    <i>
      <x v="575"/>
    </i>
    <i>
      <x v="576"/>
    </i>
    <i>
      <x v="579"/>
    </i>
    <i>
      <x v="582"/>
    </i>
    <i>
      <x v="584"/>
    </i>
    <i>
      <x v="586"/>
    </i>
    <i>
      <x v="588"/>
    </i>
    <i>
      <x v="589"/>
    </i>
    <i>
      <x v="593"/>
    </i>
    <i>
      <x v="594"/>
    </i>
    <i>
      <x v="596"/>
    </i>
    <i>
      <x v="599"/>
    </i>
    <i>
      <x v="607"/>
    </i>
    <i>
      <x v="608"/>
    </i>
    <i>
      <x v="609"/>
    </i>
    <i>
      <x v="613"/>
    </i>
    <i>
      <x v="614"/>
    </i>
    <i>
      <x v="616"/>
    </i>
    <i>
      <x v="620"/>
    </i>
    <i>
      <x v="623"/>
    </i>
    <i>
      <x v="625"/>
    </i>
    <i>
      <x v="626"/>
    </i>
    <i>
      <x v="627"/>
    </i>
    <i>
      <x v="630"/>
    </i>
    <i>
      <x v="633"/>
    </i>
    <i>
      <x v="635"/>
    </i>
    <i>
      <x v="636"/>
    </i>
    <i>
      <x v="637"/>
    </i>
    <i>
      <x v="638"/>
    </i>
    <i>
      <x v="643"/>
    </i>
    <i>
      <x v="646"/>
    </i>
    <i>
      <x v="648"/>
    </i>
    <i>
      <x v="649"/>
    </i>
    <i>
      <x v="651"/>
    </i>
    <i>
      <x v="653"/>
    </i>
    <i>
      <x v="655"/>
    </i>
    <i>
      <x v="656"/>
    </i>
    <i>
      <x v="657"/>
    </i>
    <i>
      <x v="658"/>
    </i>
    <i>
      <x v="669"/>
    </i>
    <i>
      <x v="671"/>
    </i>
    <i>
      <x v="673"/>
    </i>
    <i>
      <x v="674"/>
    </i>
    <i>
      <x v="675"/>
    </i>
    <i>
      <x v="677"/>
    </i>
    <i>
      <x v="680"/>
    </i>
    <i>
      <x v="681"/>
    </i>
    <i>
      <x v="682"/>
    </i>
    <i>
      <x v="689"/>
    </i>
    <i>
      <x v="690"/>
    </i>
    <i>
      <x v="693"/>
    </i>
    <i>
      <x v="696"/>
    </i>
    <i>
      <x v="697"/>
    </i>
    <i>
      <x v="698"/>
    </i>
    <i>
      <x v="705"/>
    </i>
    <i>
      <x v="708"/>
    </i>
    <i>
      <x v="709"/>
    </i>
    <i>
      <x v="710"/>
    </i>
    <i>
      <x v="711"/>
    </i>
    <i>
      <x v="712"/>
    </i>
    <i>
      <x v="717"/>
    </i>
    <i>
      <x v="719"/>
    </i>
    <i>
      <x v="721"/>
    </i>
    <i>
      <x v="722"/>
    </i>
    <i>
      <x v="731"/>
    </i>
    <i>
      <x v="733"/>
    </i>
    <i>
      <x v="734"/>
    </i>
    <i>
      <x v="735"/>
    </i>
    <i>
      <x v="736"/>
    </i>
    <i>
      <x v="738"/>
    </i>
    <i>
      <x v="740"/>
    </i>
    <i>
      <x v="741"/>
    </i>
    <i>
      <x v="744"/>
    </i>
    <i>
      <x v="749"/>
    </i>
    <i>
      <x v="750"/>
    </i>
    <i>
      <x v="751"/>
    </i>
    <i>
      <x v="754"/>
    </i>
    <i>
      <x v="755"/>
    </i>
    <i>
      <x v="757"/>
    </i>
    <i>
      <x v="758"/>
    </i>
    <i>
      <x v="760"/>
    </i>
    <i>
      <x v="761"/>
    </i>
    <i>
      <x v="767"/>
    </i>
    <i>
      <x v="771"/>
    </i>
    <i>
      <x v="773"/>
    </i>
    <i>
      <x v="775"/>
    </i>
    <i>
      <x v="777"/>
    </i>
    <i>
      <x v="780"/>
    </i>
    <i>
      <x v="784"/>
    </i>
    <i>
      <x v="785"/>
    </i>
    <i>
      <x v="786"/>
    </i>
    <i>
      <x v="788"/>
    </i>
    <i>
      <x v="789"/>
    </i>
    <i>
      <x v="790"/>
    </i>
    <i>
      <x v="792"/>
    </i>
    <i>
      <x v="794"/>
    </i>
    <i>
      <x v="797"/>
    </i>
    <i>
      <x v="799"/>
    </i>
    <i>
      <x v="801"/>
    </i>
    <i>
      <x v="802"/>
    </i>
    <i>
      <x v="804"/>
    </i>
    <i>
      <x v="806"/>
    </i>
    <i>
      <x v="809"/>
    </i>
    <i>
      <x v="811"/>
    </i>
    <i>
      <x v="813"/>
    </i>
    <i>
      <x v="814"/>
    </i>
    <i>
      <x v="816"/>
    </i>
    <i>
      <x v="818"/>
    </i>
    <i>
      <x v="822"/>
    </i>
    <i>
      <x v="823"/>
    </i>
    <i>
      <x v="826"/>
    </i>
    <i>
      <x v="830"/>
    </i>
    <i>
      <x v="833"/>
    </i>
    <i>
      <x v="834"/>
    </i>
    <i>
      <x v="835"/>
    </i>
    <i>
      <x v="837"/>
    </i>
    <i>
      <x v="838"/>
    </i>
    <i>
      <x v="839"/>
    </i>
    <i>
      <x v="840"/>
    </i>
    <i>
      <x v="843"/>
    </i>
    <i>
      <x v="846"/>
    </i>
    <i>
      <x v="847"/>
    </i>
    <i>
      <x v="848"/>
    </i>
    <i>
      <x v="850"/>
    </i>
    <i>
      <x v="851"/>
    </i>
    <i>
      <x v="852"/>
    </i>
    <i>
      <x v="854"/>
    </i>
    <i>
      <x v="855"/>
    </i>
    <i>
      <x v="857"/>
    </i>
    <i>
      <x v="860"/>
    </i>
    <i>
      <x v="870"/>
    </i>
    <i>
      <x v="872"/>
    </i>
    <i>
      <x v="873"/>
    </i>
    <i>
      <x v="874"/>
    </i>
    <i>
      <x v="879"/>
    </i>
    <i>
      <x v="880"/>
    </i>
    <i>
      <x v="881"/>
    </i>
    <i>
      <x v="882"/>
    </i>
    <i>
      <x v="883"/>
    </i>
    <i>
      <x v="884"/>
    </i>
    <i>
      <x v="887"/>
    </i>
    <i>
      <x v="891"/>
    </i>
    <i>
      <x v="892"/>
    </i>
    <i>
      <x v="893"/>
    </i>
    <i>
      <x v="894"/>
    </i>
    <i>
      <x v="896"/>
    </i>
    <i>
      <x v="899"/>
    </i>
    <i>
      <x v="902"/>
    </i>
    <i>
      <x v="904"/>
    </i>
    <i>
      <x v="905"/>
    </i>
    <i>
      <x v="907"/>
    </i>
    <i>
      <x v="909"/>
    </i>
    <i>
      <x v="911"/>
    </i>
    <i>
      <x v="912"/>
    </i>
    <i>
      <x v="915"/>
    </i>
    <i>
      <x v="916"/>
    </i>
    <i>
      <x v="917"/>
    </i>
    <i>
      <x v="920"/>
    </i>
    <i>
      <x v="921"/>
    </i>
    <i>
      <x v="922"/>
    </i>
    <i>
      <x v="931"/>
    </i>
    <i>
      <x v="939"/>
    </i>
    <i>
      <x v="941"/>
    </i>
    <i>
      <x v="942"/>
    </i>
    <i>
      <x v="945"/>
    </i>
    <i>
      <x v="951"/>
    </i>
    <i>
      <x v="952"/>
    </i>
    <i>
      <x v="954"/>
    </i>
    <i>
      <x v="956"/>
    </i>
    <i>
      <x v="960"/>
    </i>
    <i>
      <x v="962"/>
    </i>
    <i>
      <x v="965"/>
    </i>
    <i>
      <x v="966"/>
    </i>
    <i>
      <x v="967"/>
    </i>
    <i>
      <x v="968"/>
    </i>
    <i>
      <x v="969"/>
    </i>
    <i>
      <x v="970"/>
    </i>
    <i>
      <x v="972"/>
    </i>
    <i>
      <x v="976"/>
    </i>
    <i>
      <x v="978"/>
    </i>
    <i>
      <x v="982"/>
    </i>
    <i>
      <x v="985"/>
    </i>
    <i>
      <x v="986"/>
    </i>
    <i>
      <x v="991"/>
    </i>
    <i>
      <x v="992"/>
    </i>
    <i>
      <x v="995"/>
    </i>
    <i>
      <x v="996"/>
    </i>
    <i>
      <x v="998"/>
    </i>
    <i>
      <x v="1001"/>
    </i>
    <i>
      <x v="1004"/>
    </i>
    <i>
      <x v="1005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18"/>
    </i>
    <i>
      <x v="1019"/>
    </i>
    <i>
      <x v="1020"/>
    </i>
    <i>
      <x v="1022"/>
    </i>
    <i>
      <x v="1023"/>
    </i>
    <i>
      <x v="1025"/>
    </i>
    <i>
      <x v="1026"/>
    </i>
    <i>
      <x v="1028"/>
    </i>
    <i>
      <x v="1029"/>
    </i>
    <i>
      <x v="1030"/>
    </i>
    <i>
      <x v="1034"/>
    </i>
    <i>
      <x v="1035"/>
    </i>
    <i>
      <x v="1038"/>
    </i>
    <i>
      <x v="1039"/>
    </i>
    <i>
      <x v="1045"/>
    </i>
    <i>
      <x v="1048"/>
    </i>
    <i>
      <x v="1049"/>
    </i>
    <i>
      <x v="1050"/>
    </i>
    <i>
      <x v="1051"/>
    </i>
    <i>
      <x v="1053"/>
    </i>
    <i>
      <x v="1057"/>
    </i>
    <i>
      <x v="1059"/>
    </i>
    <i>
      <x v="1063"/>
    </i>
    <i>
      <x v="1066"/>
    </i>
    <i>
      <x v="1067"/>
    </i>
    <i>
      <x v="1070"/>
    </i>
    <i>
      <x v="1071"/>
    </i>
    <i>
      <x v="1072"/>
    </i>
    <i>
      <x v="1073"/>
    </i>
    <i>
      <x v="1075"/>
    </i>
    <i>
      <x v="1077"/>
    </i>
    <i>
      <x v="1078"/>
    </i>
    <i>
      <x v="1079"/>
    </i>
    <i>
      <x v="1081"/>
    </i>
    <i>
      <x v="1083"/>
    </i>
    <i>
      <x v="1084"/>
    </i>
    <i>
      <x v="1086"/>
    </i>
    <i>
      <x v="1088"/>
    </i>
    <i>
      <x v="1090"/>
    </i>
    <i>
      <x v="1091"/>
    </i>
    <i>
      <x v="1094"/>
    </i>
    <i>
      <x v="1095"/>
    </i>
    <i>
      <x v="1096"/>
    </i>
    <i>
      <x v="1097"/>
    </i>
    <i>
      <x v="1098"/>
    </i>
    <i>
      <x v="1100"/>
    </i>
    <i>
      <x v="1101"/>
    </i>
    <i>
      <x v="1102"/>
    </i>
    <i>
      <x v="1104"/>
    </i>
    <i>
      <x v="1107"/>
    </i>
    <i>
      <x v="1108"/>
    </i>
    <i>
      <x v="1110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2"/>
    </i>
    <i>
      <x v="1123"/>
    </i>
    <i>
      <x v="1124"/>
    </i>
    <i>
      <x v="1128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2"/>
    </i>
    <i>
      <x v="1153"/>
    </i>
    <i>
      <x v="1160"/>
    </i>
    <i>
      <x v="1162"/>
    </i>
    <i>
      <x v="1163"/>
    </i>
    <i>
      <x v="1167"/>
    </i>
    <i>
      <x v="1170"/>
    </i>
    <i>
      <x v="1171"/>
    </i>
    <i>
      <x v="1173"/>
    </i>
    <i>
      <x v="1174"/>
    </i>
    <i>
      <x v="1176"/>
    </i>
    <i>
      <x v="1177"/>
    </i>
    <i>
      <x v="1178"/>
    </i>
    <i>
      <x v="1179"/>
    </i>
    <i>
      <x v="1185"/>
    </i>
    <i>
      <x v="1186"/>
    </i>
    <i>
      <x v="1189"/>
    </i>
    <i>
      <x v="1192"/>
    </i>
    <i>
      <x v="1193"/>
    </i>
    <i>
      <x v="1194"/>
    </i>
    <i>
      <x v="1195"/>
    </i>
    <i>
      <x v="1197"/>
    </i>
    <i>
      <x v="1199"/>
    </i>
    <i>
      <x v="1200"/>
    </i>
    <i>
      <x v="1202"/>
    </i>
    <i>
      <x v="1203"/>
    </i>
    <i>
      <x v="1206"/>
    </i>
    <i>
      <x v="1210"/>
    </i>
    <i>
      <x v="1212"/>
    </i>
    <i>
      <x v="1213"/>
    </i>
    <i>
      <x v="1214"/>
    </i>
    <i>
      <x v="1215"/>
    </i>
    <i>
      <x v="1218"/>
    </i>
    <i>
      <x v="1219"/>
    </i>
    <i>
      <x v="1220"/>
    </i>
    <i>
      <x v="1221"/>
    </i>
    <i>
      <x v="1222"/>
    </i>
    <i>
      <x v="1224"/>
    </i>
    <i>
      <x v="1225"/>
    </i>
    <i>
      <x v="1229"/>
    </i>
    <i>
      <x v="1232"/>
    </i>
    <i>
      <x v="1234"/>
    </i>
    <i>
      <x v="1235"/>
    </i>
    <i>
      <x v="1237"/>
    </i>
    <i>
      <x v="1239"/>
    </i>
    <i>
      <x v="1244"/>
    </i>
    <i>
      <x v="1248"/>
    </i>
    <i>
      <x v="1249"/>
    </i>
    <i>
      <x v="1252"/>
    </i>
    <i>
      <x v="1254"/>
    </i>
    <i>
      <x v="1257"/>
    </i>
    <i>
      <x v="1258"/>
    </i>
    <i>
      <x v="1259"/>
    </i>
    <i>
      <x v="1261"/>
    </i>
    <i>
      <x v="1262"/>
    </i>
    <i>
      <x v="1266"/>
    </i>
    <i>
      <x v="1269"/>
    </i>
    <i>
      <x v="1271"/>
    </i>
    <i>
      <x v="1272"/>
    </i>
    <i>
      <x v="1273"/>
    </i>
    <i>
      <x v="1275"/>
    </i>
    <i>
      <x v="1283"/>
    </i>
    <i>
      <x v="1284"/>
    </i>
    <i>
      <x v="1285"/>
    </i>
    <i>
      <x v="1287"/>
    </i>
    <i>
      <x v="1291"/>
    </i>
    <i>
      <x v="1292"/>
    </i>
    <i>
      <x v="1295"/>
    </i>
    <i>
      <x v="1299"/>
    </i>
    <i>
      <x v="1301"/>
    </i>
    <i>
      <x v="1304"/>
    </i>
    <i>
      <x v="1314"/>
    </i>
    <i>
      <x v="1317"/>
    </i>
    <i>
      <x v="1319"/>
    </i>
    <i>
      <x v="1320"/>
    </i>
    <i>
      <x v="1321"/>
    </i>
    <i>
      <x v="1323"/>
    </i>
    <i>
      <x v="1325"/>
    </i>
    <i>
      <x v="1326"/>
    </i>
    <i>
      <x v="1327"/>
    </i>
    <i>
      <x v="1329"/>
    </i>
    <i>
      <x v="1332"/>
    </i>
    <i>
      <x v="1333"/>
    </i>
    <i>
      <x v="1334"/>
    </i>
    <i>
      <x v="1337"/>
    </i>
    <i>
      <x v="1339"/>
    </i>
    <i>
      <x v="1343"/>
    </i>
    <i>
      <x v="1344"/>
    </i>
    <i>
      <x v="1345"/>
    </i>
    <i>
      <x v="1349"/>
    </i>
    <i>
      <x v="1356"/>
    </i>
    <i>
      <x v="1358"/>
    </i>
    <i>
      <x v="1361"/>
    </i>
    <i>
      <x v="1362"/>
    </i>
    <i>
      <x v="1363"/>
    </i>
    <i>
      <x v="1367"/>
    </i>
    <i>
      <x v="1368"/>
    </i>
    <i>
      <x v="1370"/>
    </i>
    <i>
      <x v="1371"/>
    </i>
    <i>
      <x v="1376"/>
    </i>
    <i>
      <x v="1378"/>
    </i>
    <i>
      <x v="1379"/>
    </i>
    <i>
      <x v="1380"/>
    </i>
    <i>
      <x v="1384"/>
    </i>
    <i>
      <x v="1385"/>
    </i>
    <i>
      <x v="1387"/>
    </i>
    <i>
      <x v="1389"/>
    </i>
    <i>
      <x v="1392"/>
    </i>
    <i>
      <x v="1397"/>
    </i>
    <i>
      <x v="1398"/>
    </i>
    <i>
      <x v="1399"/>
    </i>
    <i>
      <x v="1400"/>
    </i>
    <i>
      <x v="1401"/>
    </i>
    <i>
      <x v="1406"/>
    </i>
    <i>
      <x v="1407"/>
    </i>
    <i>
      <x v="1411"/>
    </i>
    <i>
      <x v="1412"/>
    </i>
    <i>
      <x v="1414"/>
    </i>
    <i>
      <x v="1418"/>
    </i>
    <i>
      <x v="1421"/>
    </i>
    <i>
      <x v="1422"/>
    </i>
    <i>
      <x v="1423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5"/>
    </i>
    <i>
      <x v="1441"/>
    </i>
    <i>
      <x v="1443"/>
    </i>
    <i>
      <x v="1445"/>
    </i>
    <i>
      <x v="1446"/>
    </i>
    <i>
      <x v="1448"/>
    </i>
    <i>
      <x v="1449"/>
    </i>
    <i>
      <x v="1450"/>
    </i>
    <i>
      <x v="1453"/>
    </i>
    <i>
      <x v="1454"/>
    </i>
    <i>
      <x v="1455"/>
    </i>
    <i>
      <x v="1457"/>
    </i>
    <i>
      <x v="1458"/>
    </i>
    <i>
      <x v="1459"/>
    </i>
  </rowItems>
  <colItems count="1">
    <i/>
  </colItems>
  <pageFields count="2">
    <pageField fld="42" hier="-1"/>
    <pageField fld="43" hier="-1"/>
  </pageFields>
  <dataFields count="1">
    <dataField name="Average of SalePrice" fld="47" subtotal="average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14E6F7-9AC9-436A-B584-F2791E7EF6CB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>
  <location ref="A18:C21" firstHeaderRow="0" firstDataRow="1" firstDataCol="1" rowPageCount="1" colPageCount="1"/>
  <pivotFields count="50">
    <pivotField dataField="1"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numFmtId="167" showAll="0"/>
    <pivotField showAll="0"/>
    <pivotField dataField="1" showAll="0"/>
    <pivotField showAll="0"/>
    <pivotField showAll="0"/>
  </pivotFields>
  <rowFields count="1">
    <field x="43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pageFields count="1">
    <pageField fld="42" hier="-1"/>
  </pageFields>
  <dataFields count="2">
    <dataField name="Count of Id" fld="0" subtotal="count" baseField="7" baseItem="1"/>
    <dataField name="Average of SalePrice" fld="47" subtotal="average" baseField="0" baseItem="1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6C58FA-BC92-437A-9E94-760C80F07A7A}" name="PivotTable2" cacheId="1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>
  <location ref="F22:G752" firstHeaderRow="1" firstDataRow="1" firstDataCol="1" rowPageCount="2" colPageCount="1"/>
  <pivotFields count="50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multipleItemSelectionAllowed="1" showAll="0"/>
    <pivotField showAll="0"/>
    <pivotField multipleItemSelectionAllowed="1" showAll="0"/>
    <pivotField multipleItemSelectionAllowed="1" showAll="0"/>
    <pivotField multipleItemSelectionAllowed="1" showAll="0"/>
    <pivotField showAll="0"/>
    <pivotField multipleItemSelectionAllowed="1"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  <pivotField showAll="0"/>
    <pivotField numFmtId="167" showAll="0"/>
    <pivotField showAll="0"/>
    <pivotField dataField="1" showAll="0"/>
    <pivotField showAll="0"/>
    <pivotField showAll="0"/>
  </pivotFields>
  <rowFields count="1">
    <field x="0"/>
  </rowFields>
  <rowItems count="730">
    <i>
      <x/>
    </i>
    <i>
      <x v="2"/>
    </i>
    <i>
      <x v="3"/>
    </i>
    <i>
      <x v="4"/>
    </i>
    <i>
      <x v="5"/>
    </i>
    <i>
      <x v="6"/>
    </i>
    <i>
      <x v="7"/>
    </i>
    <i>
      <x v="11"/>
    </i>
    <i>
      <x v="13"/>
    </i>
    <i>
      <x v="15"/>
    </i>
    <i>
      <x v="16"/>
    </i>
    <i>
      <x v="17"/>
    </i>
    <i>
      <x v="18"/>
    </i>
    <i>
      <x v="20"/>
    </i>
    <i>
      <x v="22"/>
    </i>
    <i>
      <x v="23"/>
    </i>
    <i>
      <x v="25"/>
    </i>
    <i>
      <x v="26"/>
    </i>
    <i>
      <x v="27"/>
    </i>
    <i>
      <x v="32"/>
    </i>
    <i>
      <x v="34"/>
    </i>
    <i>
      <x v="35"/>
    </i>
    <i>
      <x v="36"/>
    </i>
    <i>
      <x v="37"/>
    </i>
    <i>
      <x v="42"/>
    </i>
    <i>
      <x v="45"/>
    </i>
    <i>
      <x v="46"/>
    </i>
    <i>
      <x v="47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60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3"/>
    </i>
    <i>
      <x v="80"/>
    </i>
    <i>
      <x v="82"/>
    </i>
    <i>
      <x v="87"/>
    </i>
    <i>
      <x v="91"/>
    </i>
    <i>
      <x v="93"/>
    </i>
    <i>
      <x v="94"/>
    </i>
    <i>
      <x v="100"/>
    </i>
    <i>
      <x v="101"/>
    </i>
    <i>
      <x v="103"/>
    </i>
    <i>
      <x v="105"/>
    </i>
    <i>
      <x v="109"/>
    </i>
    <i>
      <x v="112"/>
    </i>
    <i>
      <x v="118"/>
    </i>
    <i>
      <x v="120"/>
    </i>
    <i>
      <x v="123"/>
    </i>
    <i>
      <x v="129"/>
    </i>
    <i>
      <x v="130"/>
    </i>
    <i>
      <x v="132"/>
    </i>
    <i>
      <x v="135"/>
    </i>
    <i>
      <x v="137"/>
    </i>
    <i>
      <x v="138"/>
    </i>
    <i>
      <x v="141"/>
    </i>
    <i>
      <x v="142"/>
    </i>
    <i>
      <x v="143"/>
    </i>
    <i>
      <x v="144"/>
    </i>
    <i>
      <x v="151"/>
    </i>
    <i>
      <x v="152"/>
    </i>
    <i>
      <x v="153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7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9"/>
    </i>
    <i>
      <x v="183"/>
    </i>
    <i>
      <x v="184"/>
    </i>
    <i>
      <x v="185"/>
    </i>
    <i>
      <x v="186"/>
    </i>
    <i>
      <x v="188"/>
    </i>
    <i>
      <x v="189"/>
    </i>
    <i>
      <x v="191"/>
    </i>
    <i>
      <x v="192"/>
    </i>
    <i>
      <x v="196"/>
    </i>
    <i>
      <x v="197"/>
    </i>
    <i>
      <x v="199"/>
    </i>
    <i>
      <x v="201"/>
    </i>
    <i>
      <x v="205"/>
    </i>
    <i>
      <x v="209"/>
    </i>
    <i>
      <x v="212"/>
    </i>
    <i>
      <x v="213"/>
    </i>
    <i>
      <x v="216"/>
    </i>
    <i>
      <x v="220"/>
    </i>
    <i>
      <x v="223"/>
    </i>
    <i>
      <x v="226"/>
    </i>
    <i>
      <x v="231"/>
    </i>
    <i>
      <x v="236"/>
    </i>
    <i>
      <x v="238"/>
    </i>
    <i>
      <x v="240"/>
    </i>
    <i>
      <x v="245"/>
    </i>
    <i>
      <x v="248"/>
    </i>
    <i>
      <x v="251"/>
    </i>
    <i>
      <x v="252"/>
    </i>
    <i>
      <x v="256"/>
    </i>
    <i>
      <x v="257"/>
    </i>
    <i>
      <x v="258"/>
    </i>
    <i>
      <x v="260"/>
    </i>
    <i>
      <x v="261"/>
    </i>
    <i>
      <x v="262"/>
    </i>
    <i>
      <x v="263"/>
    </i>
    <i>
      <x v="264"/>
    </i>
    <i>
      <x v="265"/>
    </i>
    <i>
      <x v="268"/>
    </i>
    <i>
      <x v="269"/>
    </i>
    <i>
      <x v="272"/>
    </i>
    <i>
      <x v="275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90"/>
    </i>
    <i>
      <x v="293"/>
    </i>
    <i>
      <x v="295"/>
    </i>
    <i>
      <x v="297"/>
    </i>
    <i>
      <x v="298"/>
    </i>
    <i>
      <x v="301"/>
    </i>
    <i>
      <x v="302"/>
    </i>
    <i>
      <x v="303"/>
    </i>
    <i>
      <x v="304"/>
    </i>
    <i>
      <x v="305"/>
    </i>
    <i>
      <x v="306"/>
    </i>
    <i>
      <x v="308"/>
    </i>
    <i>
      <x v="309"/>
    </i>
    <i>
      <x v="313"/>
    </i>
    <i>
      <x v="314"/>
    </i>
    <i>
      <x v="316"/>
    </i>
    <i>
      <x v="318"/>
    </i>
    <i>
      <x v="319"/>
    </i>
    <i>
      <x v="320"/>
    </i>
    <i>
      <x v="321"/>
    </i>
    <i>
      <x v="322"/>
    </i>
    <i>
      <x v="324"/>
    </i>
    <i>
      <x v="326"/>
    </i>
    <i>
      <x v="332"/>
    </i>
    <i>
      <x v="333"/>
    </i>
    <i>
      <x v="335"/>
    </i>
    <i>
      <x v="336"/>
    </i>
    <i>
      <x v="337"/>
    </i>
    <i>
      <x v="343"/>
    </i>
    <i>
      <x v="347"/>
    </i>
    <i>
      <x v="348"/>
    </i>
    <i>
      <x v="349"/>
    </i>
    <i>
      <x v="350"/>
    </i>
    <i>
      <x v="353"/>
    </i>
    <i>
      <x v="355"/>
    </i>
    <i>
      <x v="357"/>
    </i>
    <i>
      <x v="359"/>
    </i>
    <i>
      <x v="362"/>
    </i>
    <i>
      <x v="364"/>
    </i>
    <i>
      <x v="366"/>
    </i>
    <i>
      <x v="369"/>
    </i>
    <i>
      <x v="371"/>
    </i>
    <i>
      <x v="376"/>
    </i>
    <i>
      <x v="377"/>
    </i>
    <i>
      <x v="378"/>
    </i>
    <i>
      <x v="381"/>
    </i>
    <i>
      <x v="382"/>
    </i>
    <i>
      <x v="384"/>
    </i>
    <i>
      <x v="388"/>
    </i>
    <i>
      <x v="389"/>
    </i>
    <i>
      <x v="391"/>
    </i>
    <i>
      <x v="395"/>
    </i>
    <i>
      <x v="396"/>
    </i>
    <i>
      <x v="400"/>
    </i>
    <i>
      <x v="405"/>
    </i>
    <i>
      <x v="409"/>
    </i>
    <i>
      <x v="411"/>
    </i>
    <i>
      <x v="412"/>
    </i>
    <i>
      <x v="414"/>
    </i>
    <i>
      <x v="417"/>
    </i>
    <i>
      <x v="420"/>
    </i>
    <i>
      <x v="421"/>
    </i>
    <i>
      <x v="422"/>
    </i>
    <i>
      <x v="423"/>
    </i>
    <i>
      <x v="426"/>
    </i>
    <i>
      <x v="428"/>
    </i>
    <i>
      <x v="429"/>
    </i>
    <i>
      <x v="435"/>
    </i>
    <i>
      <x v="439"/>
    </i>
    <i>
      <x v="440"/>
    </i>
    <i>
      <x v="443"/>
    </i>
    <i>
      <x v="444"/>
    </i>
    <i>
      <x v="445"/>
    </i>
    <i>
      <x v="446"/>
    </i>
    <i>
      <x v="451"/>
    </i>
    <i>
      <x v="453"/>
    </i>
    <i>
      <x v="454"/>
    </i>
    <i>
      <x v="455"/>
    </i>
    <i>
      <x v="456"/>
    </i>
    <i>
      <x v="457"/>
    </i>
    <i>
      <x v="460"/>
    </i>
    <i>
      <x v="461"/>
    </i>
    <i>
      <x v="466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6"/>
    </i>
    <i>
      <x v="487"/>
    </i>
    <i>
      <x v="488"/>
    </i>
    <i>
      <x v="496"/>
    </i>
    <i>
      <x v="501"/>
    </i>
    <i>
      <x v="503"/>
    </i>
    <i>
      <x v="507"/>
    </i>
    <i>
      <x v="511"/>
    </i>
    <i>
      <x v="512"/>
    </i>
    <i>
      <x v="513"/>
    </i>
    <i>
      <x v="515"/>
    </i>
    <i>
      <x v="516"/>
    </i>
    <i>
      <x v="517"/>
    </i>
    <i>
      <x v="518"/>
    </i>
    <i>
      <x v="523"/>
    </i>
    <i>
      <x v="524"/>
    </i>
    <i>
      <x v="527"/>
    </i>
    <i>
      <x v="529"/>
    </i>
    <i>
      <x v="530"/>
    </i>
    <i>
      <x v="531"/>
    </i>
    <i>
      <x v="536"/>
    </i>
    <i>
      <x v="537"/>
    </i>
    <i>
      <x v="539"/>
    </i>
    <i>
      <x v="540"/>
    </i>
    <i>
      <x v="541"/>
    </i>
    <i>
      <x v="542"/>
    </i>
    <i>
      <x v="545"/>
    </i>
    <i>
      <x v="547"/>
    </i>
    <i>
      <x v="548"/>
    </i>
    <i>
      <x v="549"/>
    </i>
    <i>
      <x v="552"/>
    </i>
    <i>
      <x v="553"/>
    </i>
    <i>
      <x v="554"/>
    </i>
    <i>
      <x v="557"/>
    </i>
    <i>
      <x v="560"/>
    </i>
    <i>
      <x v="564"/>
    </i>
    <i>
      <x v="566"/>
    </i>
    <i>
      <x v="567"/>
    </i>
    <i>
      <x v="568"/>
    </i>
    <i>
      <x v="569"/>
    </i>
    <i>
      <x v="570"/>
    </i>
    <i>
      <x v="572"/>
    </i>
    <i>
      <x v="577"/>
    </i>
    <i>
      <x v="578"/>
    </i>
    <i>
      <x v="580"/>
    </i>
    <i>
      <x v="583"/>
    </i>
    <i>
      <x v="585"/>
    </i>
    <i>
      <x v="587"/>
    </i>
    <i>
      <x v="590"/>
    </i>
    <i>
      <x v="591"/>
    </i>
    <i>
      <x v="592"/>
    </i>
    <i>
      <x v="595"/>
    </i>
    <i>
      <x v="597"/>
    </i>
    <i>
      <x v="598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10"/>
    </i>
    <i>
      <x v="611"/>
    </i>
    <i>
      <x v="612"/>
    </i>
    <i>
      <x v="615"/>
    </i>
    <i>
      <x v="617"/>
    </i>
    <i>
      <x v="618"/>
    </i>
    <i>
      <x v="619"/>
    </i>
    <i>
      <x v="621"/>
    </i>
    <i>
      <x v="622"/>
    </i>
    <i>
      <x v="624"/>
    </i>
    <i>
      <x v="628"/>
    </i>
    <i>
      <x v="629"/>
    </i>
    <i>
      <x v="631"/>
    </i>
    <i>
      <x v="632"/>
    </i>
    <i>
      <x v="634"/>
    </i>
    <i>
      <x v="639"/>
    </i>
    <i>
      <x v="640"/>
    </i>
    <i>
      <x v="641"/>
    </i>
    <i>
      <x v="642"/>
    </i>
    <i>
      <x v="644"/>
    </i>
    <i>
      <x v="645"/>
    </i>
    <i>
      <x v="647"/>
    </i>
    <i>
      <x v="650"/>
    </i>
    <i>
      <x v="652"/>
    </i>
    <i>
      <x v="654"/>
    </i>
    <i>
      <x v="659"/>
    </i>
    <i>
      <x v="660"/>
    </i>
    <i>
      <x v="661"/>
    </i>
    <i>
      <x v="662"/>
    </i>
    <i>
      <x v="663"/>
    </i>
    <i>
      <x v="665"/>
    </i>
    <i>
      <x v="666"/>
    </i>
    <i>
      <x v="667"/>
    </i>
    <i>
      <x v="668"/>
    </i>
    <i>
      <x v="670"/>
    </i>
    <i>
      <x v="672"/>
    </i>
    <i>
      <x v="676"/>
    </i>
    <i>
      <x v="678"/>
    </i>
    <i>
      <x v="679"/>
    </i>
    <i>
      <x v="683"/>
    </i>
    <i>
      <x v="684"/>
    </i>
    <i>
      <x v="685"/>
    </i>
    <i>
      <x v="686"/>
    </i>
    <i>
      <x v="687"/>
    </i>
    <i>
      <x v="688"/>
    </i>
    <i>
      <x v="691"/>
    </i>
    <i>
      <x v="692"/>
    </i>
    <i>
      <x v="694"/>
    </i>
    <i>
      <x v="695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13"/>
    </i>
    <i>
      <x v="714"/>
    </i>
    <i>
      <x v="715"/>
    </i>
    <i>
      <x v="716"/>
    </i>
    <i>
      <x v="720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2"/>
    </i>
    <i>
      <x v="737"/>
    </i>
    <i>
      <x v="739"/>
    </i>
    <i>
      <x v="742"/>
    </i>
    <i>
      <x v="743"/>
    </i>
    <i>
      <x v="745"/>
    </i>
    <i>
      <x v="746"/>
    </i>
    <i>
      <x v="747"/>
    </i>
    <i>
      <x v="748"/>
    </i>
    <i>
      <x v="752"/>
    </i>
    <i>
      <x v="753"/>
    </i>
    <i>
      <x v="756"/>
    </i>
    <i>
      <x v="759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0"/>
    </i>
    <i>
      <x v="772"/>
    </i>
    <i>
      <x v="774"/>
    </i>
    <i>
      <x v="776"/>
    </i>
    <i>
      <x v="778"/>
    </i>
    <i>
      <x v="779"/>
    </i>
    <i>
      <x v="781"/>
    </i>
    <i>
      <x v="782"/>
    </i>
    <i>
      <x v="783"/>
    </i>
    <i>
      <x v="787"/>
    </i>
    <i>
      <x v="791"/>
    </i>
    <i>
      <x v="793"/>
    </i>
    <i>
      <x v="795"/>
    </i>
    <i>
      <x v="796"/>
    </i>
    <i>
      <x v="798"/>
    </i>
    <i>
      <x v="800"/>
    </i>
    <i>
      <x v="805"/>
    </i>
    <i>
      <x v="807"/>
    </i>
    <i>
      <x v="808"/>
    </i>
    <i>
      <x v="810"/>
    </i>
    <i>
      <x v="812"/>
    </i>
    <i>
      <x v="815"/>
    </i>
    <i>
      <x v="817"/>
    </i>
    <i>
      <x v="819"/>
    </i>
    <i>
      <x v="820"/>
    </i>
    <i>
      <x v="821"/>
    </i>
    <i>
      <x v="824"/>
    </i>
    <i>
      <x v="827"/>
    </i>
    <i>
      <x v="828"/>
    </i>
    <i>
      <x v="829"/>
    </i>
    <i>
      <x v="831"/>
    </i>
    <i>
      <x v="832"/>
    </i>
    <i>
      <x v="836"/>
    </i>
    <i>
      <x v="841"/>
    </i>
    <i>
      <x v="842"/>
    </i>
    <i>
      <x v="844"/>
    </i>
    <i>
      <x v="845"/>
    </i>
    <i>
      <x v="849"/>
    </i>
    <i>
      <x v="853"/>
    </i>
    <i>
      <x v="856"/>
    </i>
    <i>
      <x v="858"/>
    </i>
    <i>
      <x v="859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1"/>
    </i>
    <i>
      <x v="875"/>
    </i>
    <i>
      <x v="876"/>
    </i>
    <i>
      <x v="877"/>
    </i>
    <i>
      <x v="878"/>
    </i>
    <i>
      <x v="885"/>
    </i>
    <i>
      <x v="886"/>
    </i>
    <i>
      <x v="888"/>
    </i>
    <i>
      <x v="889"/>
    </i>
    <i>
      <x v="890"/>
    </i>
    <i>
      <x v="895"/>
    </i>
    <i>
      <x v="897"/>
    </i>
    <i>
      <x v="898"/>
    </i>
    <i>
      <x v="900"/>
    </i>
    <i>
      <x v="901"/>
    </i>
    <i>
      <x v="903"/>
    </i>
    <i>
      <x v="906"/>
    </i>
    <i>
      <x v="908"/>
    </i>
    <i>
      <x v="910"/>
    </i>
    <i>
      <x v="913"/>
    </i>
    <i>
      <x v="914"/>
    </i>
    <i>
      <x v="918"/>
    </i>
    <i>
      <x v="919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40"/>
    </i>
    <i>
      <x v="943"/>
    </i>
    <i>
      <x v="944"/>
    </i>
    <i>
      <x v="946"/>
    </i>
    <i>
      <x v="947"/>
    </i>
    <i>
      <x v="948"/>
    </i>
    <i>
      <x v="949"/>
    </i>
    <i>
      <x v="950"/>
    </i>
    <i>
      <x v="953"/>
    </i>
    <i>
      <x v="955"/>
    </i>
    <i>
      <x v="957"/>
    </i>
    <i>
      <x v="958"/>
    </i>
    <i>
      <x v="959"/>
    </i>
    <i>
      <x v="961"/>
    </i>
    <i>
      <x v="963"/>
    </i>
    <i>
      <x v="964"/>
    </i>
    <i>
      <x v="971"/>
    </i>
    <i>
      <x v="973"/>
    </i>
    <i>
      <x v="974"/>
    </i>
    <i>
      <x v="975"/>
    </i>
    <i>
      <x v="977"/>
    </i>
    <i>
      <x v="979"/>
    </i>
    <i>
      <x v="980"/>
    </i>
    <i>
      <x v="981"/>
    </i>
    <i>
      <x v="983"/>
    </i>
    <i>
      <x v="984"/>
    </i>
    <i>
      <x v="987"/>
    </i>
    <i>
      <x v="988"/>
    </i>
    <i>
      <x v="989"/>
    </i>
    <i>
      <x v="990"/>
    </i>
    <i>
      <x v="993"/>
    </i>
    <i>
      <x v="994"/>
    </i>
    <i>
      <x v="997"/>
    </i>
    <i>
      <x v="999"/>
    </i>
    <i>
      <x v="1000"/>
    </i>
    <i>
      <x v="1002"/>
    </i>
    <i>
      <x v="1003"/>
    </i>
    <i>
      <x v="1006"/>
    </i>
    <i>
      <x v="1008"/>
    </i>
    <i>
      <x v="1015"/>
    </i>
    <i>
      <x v="1016"/>
    </i>
    <i>
      <x v="1017"/>
    </i>
    <i>
      <x v="1021"/>
    </i>
    <i>
      <x v="1024"/>
    </i>
    <i>
      <x v="1027"/>
    </i>
    <i>
      <x v="1031"/>
    </i>
    <i>
      <x v="1032"/>
    </i>
    <i>
      <x v="1033"/>
    </i>
    <i>
      <x v="1036"/>
    </i>
    <i>
      <x v="1037"/>
    </i>
    <i>
      <x v="1040"/>
    </i>
    <i>
      <x v="1041"/>
    </i>
    <i>
      <x v="1042"/>
    </i>
    <i>
      <x v="1043"/>
    </i>
    <i>
      <x v="1044"/>
    </i>
    <i>
      <x v="1046"/>
    </i>
    <i>
      <x v="1047"/>
    </i>
    <i>
      <x v="1052"/>
    </i>
    <i>
      <x v="1054"/>
    </i>
    <i>
      <x v="1055"/>
    </i>
    <i>
      <x v="1056"/>
    </i>
    <i>
      <x v="1058"/>
    </i>
    <i>
      <x v="1060"/>
    </i>
    <i>
      <x v="1062"/>
    </i>
    <i>
      <x v="1064"/>
    </i>
    <i>
      <x v="1065"/>
    </i>
    <i>
      <x v="1068"/>
    </i>
    <i>
      <x v="1069"/>
    </i>
    <i>
      <x v="1074"/>
    </i>
    <i>
      <x v="1076"/>
    </i>
    <i>
      <x v="1080"/>
    </i>
    <i>
      <x v="1082"/>
    </i>
    <i>
      <x v="1085"/>
    </i>
    <i>
      <x v="1089"/>
    </i>
    <i>
      <x v="1092"/>
    </i>
    <i>
      <x v="1093"/>
    </i>
    <i>
      <x v="1099"/>
    </i>
    <i>
      <x v="1103"/>
    </i>
    <i>
      <x v="1105"/>
    </i>
    <i>
      <x v="1106"/>
    </i>
    <i>
      <x v="1109"/>
    </i>
    <i>
      <x v="1111"/>
    </i>
    <i>
      <x v="1115"/>
    </i>
    <i>
      <x v="1116"/>
    </i>
    <i>
      <x v="1121"/>
    </i>
    <i>
      <x v="1125"/>
    </i>
    <i>
      <x v="1126"/>
    </i>
    <i>
      <x v="1127"/>
    </i>
    <i>
      <x v="1129"/>
    </i>
    <i>
      <x v="1130"/>
    </i>
    <i>
      <x v="1138"/>
    </i>
    <i>
      <x v="1139"/>
    </i>
    <i>
      <x v="1140"/>
    </i>
    <i>
      <x v="1141"/>
    </i>
    <i>
      <x v="1151"/>
    </i>
    <i>
      <x v="1154"/>
    </i>
    <i>
      <x v="1155"/>
    </i>
    <i>
      <x v="1156"/>
    </i>
    <i>
      <x v="1157"/>
    </i>
    <i>
      <x v="1158"/>
    </i>
    <i>
      <x v="1159"/>
    </i>
    <i>
      <x v="1161"/>
    </i>
    <i>
      <x v="1164"/>
    </i>
    <i>
      <x v="1165"/>
    </i>
    <i>
      <x v="1166"/>
    </i>
    <i>
      <x v="1168"/>
    </i>
    <i>
      <x v="1169"/>
    </i>
    <i>
      <x v="1172"/>
    </i>
    <i>
      <x v="1175"/>
    </i>
    <i>
      <x v="1180"/>
    </i>
    <i>
      <x v="1181"/>
    </i>
    <i>
      <x v="1182"/>
    </i>
    <i>
      <x v="1183"/>
    </i>
    <i>
      <x v="1187"/>
    </i>
    <i>
      <x v="1188"/>
    </i>
    <i>
      <x v="1191"/>
    </i>
    <i>
      <x v="1196"/>
    </i>
    <i>
      <x v="1198"/>
    </i>
    <i>
      <x v="1201"/>
    </i>
    <i>
      <x v="1204"/>
    </i>
    <i>
      <x v="1205"/>
    </i>
    <i>
      <x v="1207"/>
    </i>
    <i>
      <x v="1208"/>
    </i>
    <i>
      <x v="1209"/>
    </i>
    <i>
      <x v="1211"/>
    </i>
    <i>
      <x v="1216"/>
    </i>
    <i>
      <x v="1217"/>
    </i>
    <i>
      <x v="1223"/>
    </i>
    <i>
      <x v="1226"/>
    </i>
    <i>
      <x v="1227"/>
    </i>
    <i>
      <x v="1230"/>
    </i>
    <i>
      <x v="1231"/>
    </i>
    <i>
      <x v="1233"/>
    </i>
    <i>
      <x v="1236"/>
    </i>
    <i>
      <x v="1238"/>
    </i>
    <i>
      <x v="1240"/>
    </i>
    <i>
      <x v="1242"/>
    </i>
    <i>
      <x v="1243"/>
    </i>
    <i>
      <x v="1245"/>
    </i>
    <i>
      <x v="1246"/>
    </i>
    <i>
      <x v="1247"/>
    </i>
    <i>
      <x v="1250"/>
    </i>
    <i>
      <x v="1251"/>
    </i>
    <i>
      <x v="1253"/>
    </i>
    <i>
      <x v="1255"/>
    </i>
    <i>
      <x v="1256"/>
    </i>
    <i>
      <x v="1260"/>
    </i>
    <i>
      <x v="1263"/>
    </i>
    <i>
      <x v="1264"/>
    </i>
    <i>
      <x v="1265"/>
    </i>
    <i>
      <x v="1267"/>
    </i>
    <i>
      <x v="1270"/>
    </i>
    <i>
      <x v="1274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6"/>
    </i>
    <i>
      <x v="1288"/>
    </i>
    <i>
      <x v="1289"/>
    </i>
    <i>
      <x v="1290"/>
    </i>
    <i>
      <x v="1293"/>
    </i>
    <i>
      <x v="1294"/>
    </i>
    <i>
      <x v="1296"/>
    </i>
    <i>
      <x v="1297"/>
    </i>
    <i>
      <x v="1300"/>
    </i>
    <i>
      <x v="1302"/>
    </i>
    <i>
      <x v="1303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8"/>
    </i>
    <i>
      <x v="1322"/>
    </i>
    <i>
      <x v="1324"/>
    </i>
    <i>
      <x v="1328"/>
    </i>
    <i>
      <x v="1330"/>
    </i>
    <i>
      <x v="1331"/>
    </i>
    <i>
      <x v="1335"/>
    </i>
    <i>
      <x v="1336"/>
    </i>
    <i>
      <x v="1338"/>
    </i>
    <i>
      <x v="1340"/>
    </i>
    <i>
      <x v="1341"/>
    </i>
    <i>
      <x v="1342"/>
    </i>
    <i>
      <x v="1346"/>
    </i>
    <i>
      <x v="1347"/>
    </i>
    <i>
      <x v="1348"/>
    </i>
    <i>
      <x v="1351"/>
    </i>
    <i>
      <x v="1352"/>
    </i>
    <i>
      <x v="1353"/>
    </i>
    <i>
      <x v="1354"/>
    </i>
    <i>
      <x v="1355"/>
    </i>
    <i>
      <x v="1357"/>
    </i>
    <i>
      <x v="1359"/>
    </i>
    <i>
      <x v="1360"/>
    </i>
    <i>
      <x v="1364"/>
    </i>
    <i>
      <x v="1365"/>
    </i>
    <i>
      <x v="1366"/>
    </i>
    <i>
      <x v="1369"/>
    </i>
    <i>
      <x v="1372"/>
    </i>
    <i>
      <x v="1373"/>
    </i>
    <i>
      <x v="1374"/>
    </i>
    <i>
      <x v="1375"/>
    </i>
    <i>
      <x v="1377"/>
    </i>
    <i>
      <x v="1381"/>
    </i>
    <i>
      <x v="1382"/>
    </i>
    <i>
      <x v="1383"/>
    </i>
    <i>
      <x v="1386"/>
    </i>
    <i>
      <x v="1388"/>
    </i>
    <i>
      <x v="1390"/>
    </i>
    <i>
      <x v="1391"/>
    </i>
    <i>
      <x v="1393"/>
    </i>
    <i>
      <x v="1394"/>
    </i>
    <i>
      <x v="1395"/>
    </i>
    <i>
      <x v="1396"/>
    </i>
    <i>
      <x v="1402"/>
    </i>
    <i>
      <x v="1403"/>
    </i>
    <i>
      <x v="1404"/>
    </i>
    <i>
      <x v="1405"/>
    </i>
    <i>
      <x v="1408"/>
    </i>
    <i>
      <x v="1409"/>
    </i>
    <i>
      <x v="1410"/>
    </i>
    <i>
      <x v="1413"/>
    </i>
    <i>
      <x v="1415"/>
    </i>
    <i>
      <x v="1416"/>
    </i>
    <i>
      <x v="1419"/>
    </i>
    <i>
      <x v="1420"/>
    </i>
    <i>
      <x v="1424"/>
    </i>
    <i>
      <x v="1425"/>
    </i>
    <i>
      <x v="1426"/>
    </i>
    <i>
      <x v="1434"/>
    </i>
    <i>
      <x v="1436"/>
    </i>
    <i>
      <x v="1437"/>
    </i>
    <i>
      <x v="1438"/>
    </i>
    <i>
      <x v="1439"/>
    </i>
    <i>
      <x v="1440"/>
    </i>
    <i>
      <x v="1442"/>
    </i>
    <i>
      <x v="1444"/>
    </i>
    <i>
      <x v="1447"/>
    </i>
    <i>
      <x v="1451"/>
    </i>
    <i>
      <x v="1452"/>
    </i>
    <i>
      <x v="1456"/>
    </i>
  </rowItems>
  <colItems count="1">
    <i/>
  </colItems>
  <pageFields count="2">
    <pageField fld="42" hier="-1"/>
    <pageField fld="43" hier="-1"/>
  </pageFields>
  <dataFields count="1">
    <dataField name="Average of SalePrice" fld="47" subtotal="average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3D4906-4530-49A2-B92B-3DE9BA3DD646}" name="PivotTable4" cacheId="1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I22:J412" firstHeaderRow="1" firstDataRow="1" firstDataCol="1" rowPageCount="1" colPageCount="1"/>
  <pivotFields count="50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multipleItemSelectionAllowed="1" showAll="0"/>
    <pivotField showAll="0"/>
    <pivotField multipleItemSelectionAllowed="1" showAll="0"/>
    <pivotField multipleItemSelectionAllowed="1" showAll="0"/>
    <pivotField multipleItemSelectionAllowed="1" showAll="0"/>
    <pivotField showAll="0"/>
    <pivotField multipleItemSelectionAllowed="1"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numFmtId="167" showAll="0"/>
    <pivotField showAll="0"/>
    <pivotField dataField="1" showAll="0"/>
    <pivotField showAll="0"/>
    <pivotField showAll="0"/>
  </pivotFields>
  <rowFields count="1">
    <field x="0"/>
  </rowFields>
  <rowItems count="390">
    <i>
      <x v="5"/>
    </i>
    <i>
      <x v="9"/>
    </i>
    <i>
      <x v="10"/>
    </i>
    <i>
      <x v="12"/>
    </i>
    <i>
      <x v="14"/>
    </i>
    <i>
      <x v="15"/>
    </i>
    <i>
      <x v="16"/>
    </i>
    <i>
      <x v="26"/>
    </i>
    <i>
      <x v="29"/>
    </i>
    <i>
      <x v="37"/>
    </i>
    <i>
      <x v="38"/>
    </i>
    <i>
      <x v="41"/>
    </i>
    <i>
      <x v="42"/>
    </i>
    <i>
      <x v="43"/>
    </i>
    <i>
      <x v="52"/>
    </i>
    <i>
      <x v="53"/>
    </i>
    <i>
      <x v="59"/>
    </i>
    <i>
      <x v="60"/>
    </i>
    <i>
      <x v="68"/>
    </i>
    <i>
      <x v="71"/>
    </i>
    <i>
      <x v="75"/>
    </i>
    <i>
      <x v="76"/>
    </i>
    <i>
      <x v="79"/>
    </i>
    <i>
      <x v="81"/>
    </i>
    <i>
      <x v="87"/>
    </i>
    <i>
      <x v="89"/>
    </i>
    <i>
      <x v="90"/>
    </i>
    <i>
      <x v="92"/>
    </i>
    <i>
      <x v="98"/>
    </i>
    <i>
      <x v="107"/>
    </i>
    <i>
      <x v="115"/>
    </i>
    <i>
      <x v="117"/>
    </i>
    <i>
      <x v="120"/>
    </i>
    <i>
      <x v="121"/>
    </i>
    <i>
      <x v="122"/>
    </i>
    <i>
      <x v="123"/>
    </i>
    <i>
      <x v="125"/>
    </i>
    <i>
      <x v="126"/>
    </i>
    <i>
      <x v="127"/>
    </i>
    <i>
      <x v="136"/>
    </i>
    <i>
      <x v="140"/>
    </i>
    <i>
      <x v="146"/>
    </i>
    <i>
      <x v="150"/>
    </i>
    <i>
      <x v="153"/>
    </i>
    <i>
      <x v="155"/>
    </i>
    <i>
      <x v="156"/>
    </i>
    <i>
      <x v="163"/>
    </i>
    <i>
      <x v="164"/>
    </i>
    <i>
      <x v="172"/>
    </i>
    <i>
      <x v="179"/>
    </i>
    <i>
      <x v="180"/>
    </i>
    <i>
      <x v="184"/>
    </i>
    <i>
      <x v="189"/>
    </i>
    <i>
      <x v="194"/>
    </i>
    <i>
      <x v="200"/>
    </i>
    <i>
      <x v="203"/>
    </i>
    <i>
      <x v="204"/>
    </i>
    <i>
      <x v="205"/>
    </i>
    <i>
      <x v="210"/>
    </i>
    <i>
      <x v="213"/>
    </i>
    <i>
      <x v="219"/>
    </i>
    <i>
      <x v="220"/>
    </i>
    <i>
      <x v="223"/>
    </i>
    <i>
      <x v="227"/>
    </i>
    <i>
      <x v="228"/>
    </i>
    <i>
      <x v="232"/>
    </i>
    <i>
      <x v="233"/>
    </i>
    <i>
      <x v="235"/>
    </i>
    <i>
      <x v="241"/>
    </i>
    <i>
      <x v="247"/>
    </i>
    <i>
      <x v="251"/>
    </i>
    <i>
      <x v="254"/>
    </i>
    <i>
      <x v="259"/>
    </i>
    <i>
      <x v="264"/>
    </i>
    <i>
      <x v="268"/>
    </i>
    <i>
      <x v="271"/>
    </i>
    <i>
      <x v="274"/>
    </i>
    <i>
      <x v="275"/>
    </i>
    <i>
      <x v="277"/>
    </i>
    <i>
      <x v="281"/>
    </i>
    <i>
      <x v="284"/>
    </i>
    <i>
      <x v="285"/>
    </i>
    <i>
      <x v="287"/>
    </i>
    <i>
      <x v="288"/>
    </i>
    <i>
      <x v="300"/>
    </i>
    <i>
      <x v="303"/>
    </i>
    <i>
      <x v="308"/>
    </i>
    <i>
      <x v="311"/>
    </i>
    <i>
      <x v="312"/>
    </i>
    <i>
      <x v="325"/>
    </i>
    <i>
      <x v="341"/>
    </i>
    <i>
      <x v="344"/>
    </i>
    <i>
      <x v="346"/>
    </i>
    <i>
      <x v="352"/>
    </i>
    <i>
      <x v="353"/>
    </i>
    <i>
      <x v="360"/>
    </i>
    <i>
      <x v="363"/>
    </i>
    <i>
      <x v="372"/>
    </i>
    <i>
      <x v="373"/>
    </i>
    <i>
      <x v="375"/>
    </i>
    <i>
      <x v="376"/>
    </i>
    <i>
      <x v="381"/>
    </i>
    <i>
      <x v="383"/>
    </i>
    <i>
      <x v="392"/>
    </i>
    <i>
      <x v="393"/>
    </i>
    <i>
      <x v="394"/>
    </i>
    <i>
      <x v="400"/>
    </i>
    <i>
      <x v="402"/>
    </i>
    <i>
      <x v="410"/>
    </i>
    <i>
      <x v="411"/>
    </i>
    <i>
      <x v="413"/>
    </i>
    <i>
      <x v="422"/>
    </i>
    <i>
      <x v="426"/>
    </i>
    <i>
      <x v="427"/>
    </i>
    <i>
      <x v="430"/>
    </i>
    <i>
      <x v="434"/>
    </i>
    <i>
      <x v="437"/>
    </i>
    <i>
      <x v="438"/>
    </i>
    <i>
      <x v="450"/>
    </i>
    <i>
      <x v="451"/>
    </i>
    <i>
      <x v="459"/>
    </i>
    <i>
      <x v="462"/>
    </i>
    <i>
      <x v="464"/>
    </i>
    <i>
      <x v="466"/>
    </i>
    <i>
      <x v="470"/>
    </i>
    <i>
      <x v="472"/>
    </i>
    <i>
      <x v="475"/>
    </i>
    <i>
      <x v="483"/>
    </i>
    <i>
      <x v="485"/>
    </i>
    <i>
      <x v="489"/>
    </i>
    <i>
      <x v="490"/>
    </i>
    <i>
      <x v="491"/>
    </i>
    <i>
      <x v="494"/>
    </i>
    <i>
      <x v="495"/>
    </i>
    <i>
      <x v="498"/>
    </i>
    <i>
      <x v="499"/>
    </i>
    <i>
      <x v="507"/>
    </i>
    <i>
      <x v="512"/>
    </i>
    <i>
      <x v="513"/>
    </i>
    <i>
      <x v="514"/>
    </i>
    <i>
      <x v="526"/>
    </i>
    <i>
      <x v="528"/>
    </i>
    <i>
      <x v="530"/>
    </i>
    <i>
      <x v="532"/>
    </i>
    <i>
      <x v="533"/>
    </i>
    <i>
      <x v="535"/>
    </i>
    <i>
      <x v="537"/>
    </i>
    <i>
      <x v="543"/>
    </i>
    <i>
      <x v="547"/>
    </i>
    <i>
      <x v="548"/>
    </i>
    <i>
      <x v="550"/>
    </i>
    <i>
      <x v="551"/>
    </i>
    <i>
      <x v="553"/>
    </i>
    <i>
      <x v="555"/>
    </i>
    <i>
      <x v="560"/>
    </i>
    <i>
      <x v="568"/>
    </i>
    <i>
      <x v="569"/>
    </i>
    <i>
      <x v="571"/>
    </i>
    <i>
      <x v="574"/>
    </i>
    <i>
      <x v="578"/>
    </i>
    <i>
      <x v="582"/>
    </i>
    <i>
      <x v="586"/>
    </i>
    <i>
      <x v="587"/>
    </i>
    <i>
      <x v="588"/>
    </i>
    <i>
      <x v="589"/>
    </i>
    <i>
      <x v="592"/>
    </i>
    <i>
      <x v="593"/>
    </i>
    <i>
      <x v="594"/>
    </i>
    <i>
      <x v="603"/>
    </i>
    <i>
      <x v="609"/>
    </i>
    <i>
      <x v="614"/>
    </i>
    <i>
      <x v="617"/>
    </i>
    <i>
      <x v="620"/>
    </i>
    <i>
      <x v="623"/>
    </i>
    <i>
      <x v="625"/>
    </i>
    <i>
      <x v="634"/>
    </i>
    <i>
      <x v="636"/>
    </i>
    <i>
      <x v="638"/>
    </i>
    <i>
      <x v="645"/>
    </i>
    <i>
      <x v="647"/>
    </i>
    <i>
      <x v="649"/>
    </i>
    <i>
      <x v="656"/>
    </i>
    <i>
      <x v="662"/>
    </i>
    <i>
      <x v="669"/>
    </i>
    <i>
      <x v="674"/>
    </i>
    <i>
      <x v="677"/>
    </i>
    <i>
      <x v="679"/>
    </i>
    <i>
      <x v="680"/>
    </i>
    <i>
      <x v="687"/>
    </i>
    <i>
      <x v="690"/>
    </i>
    <i>
      <x v="693"/>
    </i>
    <i>
      <x v="694"/>
    </i>
    <i>
      <x v="695"/>
    </i>
    <i>
      <x v="696"/>
    </i>
    <i>
      <x v="698"/>
    </i>
    <i>
      <x v="699"/>
    </i>
    <i>
      <x v="706"/>
    </i>
    <i>
      <x v="710"/>
    </i>
    <i>
      <x v="712"/>
    </i>
    <i>
      <x v="717"/>
    </i>
    <i>
      <x v="719"/>
    </i>
    <i>
      <x v="720"/>
    </i>
    <i>
      <x v="721"/>
    </i>
    <i>
      <x v="722"/>
    </i>
    <i>
      <x v="725"/>
    </i>
    <i>
      <x v="726"/>
    </i>
    <i>
      <x v="729"/>
    </i>
    <i>
      <x v="730"/>
    </i>
    <i>
      <x v="738"/>
    </i>
    <i>
      <x v="741"/>
    </i>
    <i>
      <x v="744"/>
    </i>
    <i>
      <x v="754"/>
    </i>
    <i>
      <x v="760"/>
    </i>
    <i>
      <x v="761"/>
    </i>
    <i>
      <x v="770"/>
    </i>
    <i>
      <x v="773"/>
    </i>
    <i>
      <x v="775"/>
    </i>
    <i>
      <x v="777"/>
    </i>
    <i>
      <x v="779"/>
    </i>
    <i>
      <x v="783"/>
    </i>
    <i>
      <x v="788"/>
    </i>
    <i>
      <x v="790"/>
    </i>
    <i>
      <x v="791"/>
    </i>
    <i>
      <x v="797"/>
    </i>
    <i>
      <x v="801"/>
    </i>
    <i>
      <x v="804"/>
    </i>
    <i>
      <x v="810"/>
    </i>
    <i>
      <x v="811"/>
    </i>
    <i>
      <x v="812"/>
    </i>
    <i>
      <x v="816"/>
    </i>
    <i>
      <x v="821"/>
    </i>
    <i>
      <x v="826"/>
    </i>
    <i>
      <x v="829"/>
    </i>
    <i>
      <x v="831"/>
    </i>
    <i>
      <x v="835"/>
    </i>
    <i>
      <x v="836"/>
    </i>
    <i>
      <x v="837"/>
    </i>
    <i>
      <x v="847"/>
    </i>
    <i>
      <x v="850"/>
    </i>
    <i>
      <x v="856"/>
    </i>
    <i>
      <x v="865"/>
    </i>
    <i>
      <x v="867"/>
    </i>
    <i>
      <x v="870"/>
    </i>
    <i>
      <x v="872"/>
    </i>
    <i>
      <x v="874"/>
    </i>
    <i>
      <x v="876"/>
    </i>
    <i>
      <x v="880"/>
    </i>
    <i>
      <x v="884"/>
    </i>
    <i>
      <x v="885"/>
    </i>
    <i>
      <x v="900"/>
    </i>
    <i>
      <x v="901"/>
    </i>
    <i>
      <x v="908"/>
    </i>
    <i>
      <x v="911"/>
    </i>
    <i>
      <x v="914"/>
    </i>
    <i>
      <x v="916"/>
    </i>
    <i>
      <x v="923"/>
    </i>
    <i>
      <x v="931"/>
    </i>
    <i>
      <x v="935"/>
    </i>
    <i>
      <x v="936"/>
    </i>
    <i>
      <x v="949"/>
    </i>
    <i>
      <x v="950"/>
    </i>
    <i>
      <x v="952"/>
    </i>
    <i>
      <x v="954"/>
    </i>
    <i>
      <x v="956"/>
    </i>
    <i>
      <x v="960"/>
    </i>
    <i>
      <x v="972"/>
    </i>
    <i>
      <x v="976"/>
    </i>
    <i>
      <x v="977"/>
    </i>
    <i>
      <x v="978"/>
    </i>
    <i>
      <x v="979"/>
    </i>
    <i>
      <x v="985"/>
    </i>
    <i>
      <x v="986"/>
    </i>
    <i>
      <x v="995"/>
    </i>
    <i>
      <x v="1000"/>
    </i>
    <i>
      <x v="1001"/>
    </i>
    <i>
      <x v="1013"/>
    </i>
    <i>
      <x v="1014"/>
    </i>
    <i>
      <x v="1017"/>
    </i>
    <i>
      <x v="1020"/>
    </i>
    <i>
      <x v="1025"/>
    </i>
    <i>
      <x v="1034"/>
    </i>
    <i>
      <x v="1035"/>
    </i>
    <i>
      <x v="1039"/>
    </i>
    <i>
      <x v="1042"/>
    </i>
    <i>
      <x v="1047"/>
    </i>
    <i>
      <x v="1063"/>
    </i>
    <i>
      <x v="1069"/>
    </i>
    <i>
      <x v="1074"/>
    </i>
    <i>
      <x v="1078"/>
    </i>
    <i>
      <x v="1079"/>
    </i>
    <i>
      <x v="1080"/>
    </i>
    <i>
      <x v="1081"/>
    </i>
    <i>
      <x v="1085"/>
    </i>
    <i>
      <x v="1089"/>
    </i>
    <i>
      <x v="1091"/>
    </i>
    <i>
      <x v="1094"/>
    </i>
    <i>
      <x v="1097"/>
    </i>
    <i>
      <x v="1100"/>
    </i>
    <i>
      <x v="1101"/>
    </i>
    <i>
      <x v="1112"/>
    </i>
    <i>
      <x v="1114"/>
    </i>
    <i>
      <x v="1117"/>
    </i>
    <i>
      <x v="1122"/>
    </i>
    <i>
      <x v="1123"/>
    </i>
    <i>
      <x v="1125"/>
    </i>
    <i>
      <x v="1129"/>
    </i>
    <i>
      <x v="1131"/>
    </i>
    <i>
      <x v="1135"/>
    </i>
    <i>
      <x v="1138"/>
    </i>
    <i>
      <x v="1140"/>
    </i>
    <i>
      <x v="1143"/>
    </i>
    <i>
      <x v="1144"/>
    </i>
    <i>
      <x v="1146"/>
    </i>
    <i>
      <x v="1148"/>
    </i>
    <i>
      <x v="1150"/>
    </i>
    <i>
      <x v="1153"/>
    </i>
    <i>
      <x v="1162"/>
    </i>
    <i>
      <x v="1164"/>
    </i>
    <i>
      <x v="1172"/>
    </i>
    <i>
      <x v="1176"/>
    </i>
    <i>
      <x v="1177"/>
    </i>
    <i>
      <x v="1179"/>
    </i>
    <i>
      <x v="1181"/>
    </i>
    <i>
      <x v="1183"/>
    </i>
    <i>
      <x v="1184"/>
    </i>
    <i>
      <x v="1187"/>
    </i>
    <i>
      <x v="1191"/>
    </i>
    <i>
      <x v="1193"/>
    </i>
    <i>
      <x v="1200"/>
    </i>
    <i>
      <x v="1202"/>
    </i>
    <i>
      <x v="1206"/>
    </i>
    <i>
      <x v="1212"/>
    </i>
    <i>
      <x v="1213"/>
    </i>
    <i>
      <x v="1215"/>
    </i>
    <i>
      <x v="1218"/>
    </i>
    <i>
      <x v="1220"/>
    </i>
    <i>
      <x v="1221"/>
    </i>
    <i>
      <x v="1227"/>
    </i>
    <i>
      <x v="1252"/>
    </i>
    <i>
      <x v="1257"/>
    </i>
    <i>
      <x v="1258"/>
    </i>
    <i>
      <x v="1261"/>
    </i>
    <i>
      <x v="1264"/>
    </i>
    <i>
      <x v="1270"/>
    </i>
    <i>
      <x v="1272"/>
    </i>
    <i>
      <x v="1273"/>
    </i>
    <i>
      <x v="1282"/>
    </i>
    <i>
      <x v="1288"/>
    </i>
    <i>
      <x v="1294"/>
    </i>
    <i>
      <x v="1295"/>
    </i>
    <i>
      <x v="1297"/>
    </i>
    <i>
      <x v="1307"/>
    </i>
    <i>
      <x v="1314"/>
    </i>
    <i>
      <x v="1317"/>
    </i>
    <i>
      <x v="1319"/>
    </i>
    <i>
      <x v="1321"/>
    </i>
    <i>
      <x v="1323"/>
    </i>
    <i>
      <x v="1325"/>
    </i>
    <i>
      <x v="1327"/>
    </i>
    <i>
      <x v="1332"/>
    </i>
    <i>
      <x v="1337"/>
    </i>
    <i>
      <x v="1339"/>
    </i>
    <i>
      <x v="1340"/>
    </i>
    <i>
      <x v="1345"/>
    </i>
    <i>
      <x v="1348"/>
    </i>
    <i>
      <x v="1352"/>
    </i>
    <i>
      <x v="1356"/>
    </i>
    <i>
      <x v="1358"/>
    </i>
    <i>
      <x v="1364"/>
    </i>
    <i>
      <x v="1368"/>
    </i>
    <i>
      <x v="1376"/>
    </i>
    <i>
      <x v="1378"/>
    </i>
    <i>
      <x v="1380"/>
    </i>
    <i>
      <x v="1400"/>
    </i>
    <i>
      <x v="1405"/>
    </i>
    <i>
      <x v="1406"/>
    </i>
    <i>
      <x v="1407"/>
    </i>
    <i>
      <x v="1421"/>
    </i>
    <i>
      <x v="1422"/>
    </i>
    <i>
      <x v="1426"/>
    </i>
    <i>
      <x v="1428"/>
    </i>
    <i>
      <x v="1431"/>
    </i>
    <i>
      <x v="1432"/>
    </i>
    <i>
      <x v="1434"/>
    </i>
    <i>
      <x v="1436"/>
    </i>
    <i>
      <x v="1441"/>
    </i>
    <i>
      <x v="1443"/>
    </i>
    <i>
      <x v="1449"/>
    </i>
    <i>
      <x v="1452"/>
    </i>
    <i>
      <x v="1458"/>
    </i>
  </rowItems>
  <colItems count="1">
    <i/>
  </colItems>
  <pageFields count="1">
    <pageField fld="36" hier="-1"/>
  </pageFields>
  <dataFields count="1">
    <dataField name="Average of SalePrice" fld="47" subtotal="average" baseField="0" baseItem="4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A3D73E-A362-4964-8951-BAAD67FC6E12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>
  <location ref="A17:C20" firstHeaderRow="0" firstDataRow="1" firstDataCol="1"/>
  <pivotFields count="50">
    <pivotField dataField="1"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7" showAll="0"/>
    <pivotField showAll="0"/>
    <pivotField dataField="1" showAll="0"/>
    <pivotField showAll="0"/>
    <pivotField showAll="0"/>
  </pivotFields>
  <rowFields count="1">
    <field x="36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Id" fld="0" subtotal="count" baseField="7" baseItem="1"/>
    <dataField name="Average of SalePrice" fld="47" subtotal="average" baseField="37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E6C507-4989-4D68-A9B4-4BA3D67AEAD8}" name="PivotTable2" cacheId="1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>
  <location ref="F22:G1092" firstHeaderRow="1" firstDataRow="1" firstDataCol="1" rowPageCount="1" colPageCount="1"/>
  <pivotFields count="50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multipleItemSelectionAllowed="1" showAll="0"/>
    <pivotField showAll="0"/>
    <pivotField multipleItemSelectionAllowed="1" showAll="0"/>
    <pivotField multipleItemSelectionAllowed="1" showAll="0"/>
    <pivotField multipleItemSelectionAllowed="1" showAll="0"/>
    <pivotField showAll="0"/>
    <pivotField multipleItemSelectionAllowed="1"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numFmtId="167" showAll="0"/>
    <pivotField showAll="0"/>
    <pivotField dataField="1" showAll="0"/>
    <pivotField showAll="0"/>
    <pivotField showAll="0"/>
  </pivotFields>
  <rowFields count="1">
    <field x="0"/>
  </rowFields>
  <rowItems count="1070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11"/>
    </i>
    <i>
      <x v="13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30"/>
    </i>
    <i>
      <x v="31"/>
    </i>
    <i>
      <x v="32"/>
    </i>
    <i>
      <x v="33"/>
    </i>
    <i>
      <x v="34"/>
    </i>
    <i>
      <x v="35"/>
    </i>
    <i>
      <x v="36"/>
    </i>
    <i>
      <x v="39"/>
    </i>
    <i>
      <x v="40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4"/>
    </i>
    <i>
      <x v="55"/>
    </i>
    <i>
      <x v="56"/>
    </i>
    <i>
      <x v="57"/>
    </i>
    <i>
      <x v="58"/>
    </i>
    <i>
      <x v="61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2"/>
    </i>
    <i>
      <x v="73"/>
    </i>
    <i>
      <x v="74"/>
    </i>
    <i>
      <x v="77"/>
    </i>
    <i>
      <x v="78"/>
    </i>
    <i>
      <x v="80"/>
    </i>
    <i>
      <x v="82"/>
    </i>
    <i>
      <x v="83"/>
    </i>
    <i>
      <x v="84"/>
    </i>
    <i>
      <x v="85"/>
    </i>
    <i>
      <x v="86"/>
    </i>
    <i>
      <x v="88"/>
    </i>
    <i>
      <x v="91"/>
    </i>
    <i>
      <x v="93"/>
    </i>
    <i>
      <x v="94"/>
    </i>
    <i>
      <x v="95"/>
    </i>
    <i>
      <x v="96"/>
    </i>
    <i>
      <x v="97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6"/>
    </i>
    <i>
      <x v="118"/>
    </i>
    <i>
      <x v="119"/>
    </i>
    <i>
      <x v="124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7"/>
    </i>
    <i>
      <x v="138"/>
    </i>
    <i>
      <x v="139"/>
    </i>
    <i>
      <x v="141"/>
    </i>
    <i>
      <x v="142"/>
    </i>
    <i>
      <x v="143"/>
    </i>
    <i>
      <x v="144"/>
    </i>
    <i>
      <x v="145"/>
    </i>
    <i>
      <x v="147"/>
    </i>
    <i>
      <x v="148"/>
    </i>
    <i>
      <x v="149"/>
    </i>
    <i>
      <x v="151"/>
    </i>
    <i>
      <x v="152"/>
    </i>
    <i>
      <x v="154"/>
    </i>
    <i>
      <x v="157"/>
    </i>
    <i>
      <x v="158"/>
    </i>
    <i>
      <x v="159"/>
    </i>
    <i>
      <x v="160"/>
    </i>
    <i>
      <x v="161"/>
    </i>
    <i>
      <x v="162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3"/>
    </i>
    <i>
      <x v="174"/>
    </i>
    <i>
      <x v="175"/>
    </i>
    <i>
      <x v="176"/>
    </i>
    <i>
      <x v="177"/>
    </i>
    <i>
      <x v="178"/>
    </i>
    <i>
      <x v="181"/>
    </i>
    <i>
      <x v="182"/>
    </i>
    <i>
      <x v="183"/>
    </i>
    <i>
      <x v="185"/>
    </i>
    <i>
      <x v="186"/>
    </i>
    <i>
      <x v="187"/>
    </i>
    <i>
      <x v="188"/>
    </i>
    <i>
      <x v="190"/>
    </i>
    <i>
      <x v="191"/>
    </i>
    <i>
      <x v="192"/>
    </i>
    <i>
      <x v="193"/>
    </i>
    <i>
      <x v="195"/>
    </i>
    <i>
      <x v="196"/>
    </i>
    <i>
      <x v="197"/>
    </i>
    <i>
      <x v="198"/>
    </i>
    <i>
      <x v="199"/>
    </i>
    <i>
      <x v="201"/>
    </i>
    <i>
      <x v="202"/>
    </i>
    <i>
      <x v="206"/>
    </i>
    <i>
      <x v="207"/>
    </i>
    <i>
      <x v="208"/>
    </i>
    <i>
      <x v="209"/>
    </i>
    <i>
      <x v="211"/>
    </i>
    <i>
      <x v="212"/>
    </i>
    <i>
      <x v="214"/>
    </i>
    <i>
      <x v="215"/>
    </i>
    <i>
      <x v="216"/>
    </i>
    <i>
      <x v="217"/>
    </i>
    <i>
      <x v="218"/>
    </i>
    <i>
      <x v="221"/>
    </i>
    <i>
      <x v="222"/>
    </i>
    <i>
      <x v="224"/>
    </i>
    <i>
      <x v="225"/>
    </i>
    <i>
      <x v="226"/>
    </i>
    <i>
      <x v="229"/>
    </i>
    <i>
      <x v="230"/>
    </i>
    <i>
      <x v="231"/>
    </i>
    <i>
      <x v="234"/>
    </i>
    <i>
      <x v="236"/>
    </i>
    <i>
      <x v="237"/>
    </i>
    <i>
      <x v="238"/>
    </i>
    <i>
      <x v="239"/>
    </i>
    <i>
      <x v="240"/>
    </i>
    <i>
      <x v="242"/>
    </i>
    <i>
      <x v="243"/>
    </i>
    <i>
      <x v="244"/>
    </i>
    <i>
      <x v="245"/>
    </i>
    <i>
      <x v="246"/>
    </i>
    <i>
      <x v="248"/>
    </i>
    <i>
      <x v="249"/>
    </i>
    <i>
      <x v="250"/>
    </i>
    <i>
      <x v="252"/>
    </i>
    <i>
      <x v="253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3"/>
    </i>
    <i>
      <x v="265"/>
    </i>
    <i>
      <x v="266"/>
    </i>
    <i>
      <x v="267"/>
    </i>
    <i>
      <x v="269"/>
    </i>
    <i>
      <x v="270"/>
    </i>
    <i>
      <x v="272"/>
    </i>
    <i>
      <x v="273"/>
    </i>
    <i>
      <x v="276"/>
    </i>
    <i>
      <x v="278"/>
    </i>
    <i>
      <x v="279"/>
    </i>
    <i>
      <x v="280"/>
    </i>
    <i>
      <x v="282"/>
    </i>
    <i>
      <x v="283"/>
    </i>
    <i>
      <x v="286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1"/>
    </i>
    <i>
      <x v="302"/>
    </i>
    <i>
      <x v="304"/>
    </i>
    <i>
      <x v="305"/>
    </i>
    <i>
      <x v="306"/>
    </i>
    <i>
      <x v="307"/>
    </i>
    <i>
      <x v="309"/>
    </i>
    <i>
      <x v="310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2"/>
    </i>
    <i>
      <x v="343"/>
    </i>
    <i>
      <x v="345"/>
    </i>
    <i>
      <x v="347"/>
    </i>
    <i>
      <x v="348"/>
    </i>
    <i>
      <x v="349"/>
    </i>
    <i>
      <x v="350"/>
    </i>
    <i>
      <x v="351"/>
    </i>
    <i>
      <x v="354"/>
    </i>
    <i>
      <x v="355"/>
    </i>
    <i>
      <x v="356"/>
    </i>
    <i>
      <x v="357"/>
    </i>
    <i>
      <x v="358"/>
    </i>
    <i>
      <x v="359"/>
    </i>
    <i>
      <x v="361"/>
    </i>
    <i>
      <x v="362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4"/>
    </i>
    <i>
      <x v="377"/>
    </i>
    <i>
      <x v="378"/>
    </i>
    <i>
      <x v="379"/>
    </i>
    <i>
      <x v="380"/>
    </i>
    <i>
      <x v="382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5"/>
    </i>
    <i>
      <x v="396"/>
    </i>
    <i>
      <x v="397"/>
    </i>
    <i>
      <x v="398"/>
    </i>
    <i>
      <x v="399"/>
    </i>
    <i>
      <x v="401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2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3"/>
    </i>
    <i>
      <x v="424"/>
    </i>
    <i>
      <x v="425"/>
    </i>
    <i>
      <x v="428"/>
    </i>
    <i>
      <x v="429"/>
    </i>
    <i>
      <x v="431"/>
    </i>
    <i>
      <x v="432"/>
    </i>
    <i>
      <x v="433"/>
    </i>
    <i>
      <x v="435"/>
    </i>
    <i>
      <x v="436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60"/>
    </i>
    <i>
      <x v="461"/>
    </i>
    <i>
      <x v="463"/>
    </i>
    <i>
      <x v="465"/>
    </i>
    <i>
      <x v="467"/>
    </i>
    <i>
      <x v="468"/>
    </i>
    <i>
      <x v="469"/>
    </i>
    <i>
      <x v="471"/>
    </i>
    <i>
      <x v="473"/>
    </i>
    <i>
      <x v="474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4"/>
    </i>
    <i>
      <x v="486"/>
    </i>
    <i>
      <x v="487"/>
    </i>
    <i>
      <x v="488"/>
    </i>
    <i>
      <x v="492"/>
    </i>
    <i>
      <x v="493"/>
    </i>
    <i>
      <x v="496"/>
    </i>
    <i>
      <x v="497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8"/>
    </i>
    <i>
      <x v="509"/>
    </i>
    <i>
      <x v="510"/>
    </i>
    <i>
      <x v="511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7"/>
    </i>
    <i>
      <x v="529"/>
    </i>
    <i>
      <x v="531"/>
    </i>
    <i>
      <x v="534"/>
    </i>
    <i>
      <x v="536"/>
    </i>
    <i>
      <x v="538"/>
    </i>
    <i>
      <x v="539"/>
    </i>
    <i>
      <x v="540"/>
    </i>
    <i>
      <x v="541"/>
    </i>
    <i>
      <x v="542"/>
    </i>
    <i>
      <x v="544"/>
    </i>
    <i>
      <x v="545"/>
    </i>
    <i>
      <x v="546"/>
    </i>
    <i>
      <x v="549"/>
    </i>
    <i>
      <x v="552"/>
    </i>
    <i>
      <x v="554"/>
    </i>
    <i>
      <x v="556"/>
    </i>
    <i>
      <x v="557"/>
    </i>
    <i>
      <x v="558"/>
    </i>
    <i>
      <x v="559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70"/>
    </i>
    <i>
      <x v="572"/>
    </i>
    <i>
      <x v="573"/>
    </i>
    <i>
      <x v="575"/>
    </i>
    <i>
      <x v="576"/>
    </i>
    <i>
      <x v="577"/>
    </i>
    <i>
      <x v="579"/>
    </i>
    <i>
      <x v="580"/>
    </i>
    <i>
      <x v="581"/>
    </i>
    <i>
      <x v="583"/>
    </i>
    <i>
      <x v="584"/>
    </i>
    <i>
      <x v="585"/>
    </i>
    <i>
      <x v="590"/>
    </i>
    <i>
      <x v="591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4"/>
    </i>
    <i>
      <x v="605"/>
    </i>
    <i>
      <x v="606"/>
    </i>
    <i>
      <x v="607"/>
    </i>
    <i>
      <x v="608"/>
    </i>
    <i>
      <x v="610"/>
    </i>
    <i>
      <x v="611"/>
    </i>
    <i>
      <x v="612"/>
    </i>
    <i>
      <x v="613"/>
    </i>
    <i>
      <x v="615"/>
    </i>
    <i>
      <x v="616"/>
    </i>
    <i>
      <x v="618"/>
    </i>
    <i>
      <x v="619"/>
    </i>
    <i>
      <x v="621"/>
    </i>
    <i>
      <x v="622"/>
    </i>
    <i>
      <x v="624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5"/>
    </i>
    <i>
      <x v="637"/>
    </i>
    <i>
      <x v="639"/>
    </i>
    <i>
      <x v="640"/>
    </i>
    <i>
      <x v="641"/>
    </i>
    <i>
      <x v="642"/>
    </i>
    <i>
      <x v="643"/>
    </i>
    <i>
      <x v="644"/>
    </i>
    <i>
      <x v="646"/>
    </i>
    <i>
      <x v="648"/>
    </i>
    <i>
      <x v="650"/>
    </i>
    <i>
      <x v="651"/>
    </i>
    <i>
      <x v="652"/>
    </i>
    <i>
      <x v="653"/>
    </i>
    <i>
      <x v="654"/>
    </i>
    <i>
      <x v="655"/>
    </i>
    <i>
      <x v="657"/>
    </i>
    <i>
      <x v="658"/>
    </i>
    <i>
      <x v="659"/>
    </i>
    <i>
      <x v="660"/>
    </i>
    <i>
      <x v="661"/>
    </i>
    <i>
      <x v="663"/>
    </i>
    <i>
      <x v="664"/>
    </i>
    <i>
      <x v="665"/>
    </i>
    <i>
      <x v="666"/>
    </i>
    <i>
      <x v="667"/>
    </i>
    <i>
      <x v="668"/>
    </i>
    <i>
      <x v="670"/>
    </i>
    <i>
      <x v="671"/>
    </i>
    <i>
      <x v="672"/>
    </i>
    <i>
      <x v="673"/>
    </i>
    <i>
      <x v="675"/>
    </i>
    <i>
      <x v="676"/>
    </i>
    <i>
      <x v="678"/>
    </i>
    <i>
      <x v="681"/>
    </i>
    <i>
      <x v="682"/>
    </i>
    <i>
      <x v="683"/>
    </i>
    <i>
      <x v="684"/>
    </i>
    <i>
      <x v="685"/>
    </i>
    <i>
      <x v="686"/>
    </i>
    <i>
      <x v="688"/>
    </i>
    <i>
      <x v="689"/>
    </i>
    <i>
      <x v="691"/>
    </i>
    <i>
      <x v="692"/>
    </i>
    <i>
      <x v="697"/>
    </i>
    <i>
      <x v="700"/>
    </i>
    <i>
      <x v="701"/>
    </i>
    <i>
      <x v="702"/>
    </i>
    <i>
      <x v="703"/>
    </i>
    <i>
      <x v="704"/>
    </i>
    <i>
      <x v="705"/>
    </i>
    <i>
      <x v="707"/>
    </i>
    <i>
      <x v="708"/>
    </i>
    <i>
      <x v="709"/>
    </i>
    <i>
      <x v="711"/>
    </i>
    <i>
      <x v="713"/>
    </i>
    <i>
      <x v="714"/>
    </i>
    <i>
      <x v="715"/>
    </i>
    <i>
      <x v="716"/>
    </i>
    <i>
      <x v="718"/>
    </i>
    <i>
      <x v="723"/>
    </i>
    <i>
      <x v="724"/>
    </i>
    <i>
      <x v="727"/>
    </i>
    <i>
      <x v="728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9"/>
    </i>
    <i>
      <x v="740"/>
    </i>
    <i>
      <x v="742"/>
    </i>
    <i>
      <x v="743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59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1"/>
    </i>
    <i>
      <x v="772"/>
    </i>
    <i>
      <x v="774"/>
    </i>
    <i>
      <x v="776"/>
    </i>
    <i>
      <x v="778"/>
    </i>
    <i>
      <x v="780"/>
    </i>
    <i>
      <x v="781"/>
    </i>
    <i>
      <x v="782"/>
    </i>
    <i>
      <x v="784"/>
    </i>
    <i>
      <x v="785"/>
    </i>
    <i>
      <x v="786"/>
    </i>
    <i>
      <x v="787"/>
    </i>
    <i>
      <x v="789"/>
    </i>
    <i>
      <x v="792"/>
    </i>
    <i>
      <x v="793"/>
    </i>
    <i>
      <x v="794"/>
    </i>
    <i>
      <x v="795"/>
    </i>
    <i>
      <x v="796"/>
    </i>
    <i>
      <x v="798"/>
    </i>
    <i>
      <x v="799"/>
    </i>
    <i>
      <x v="800"/>
    </i>
    <i>
      <x v="802"/>
    </i>
    <i>
      <x v="803"/>
    </i>
    <i>
      <x v="805"/>
    </i>
    <i>
      <x v="806"/>
    </i>
    <i>
      <x v="807"/>
    </i>
    <i>
      <x v="808"/>
    </i>
    <i>
      <x v="809"/>
    </i>
    <i>
      <x v="813"/>
    </i>
    <i>
      <x v="814"/>
    </i>
    <i>
      <x v="815"/>
    </i>
    <i>
      <x v="817"/>
    </i>
    <i>
      <x v="818"/>
    </i>
    <i>
      <x v="819"/>
    </i>
    <i>
      <x v="820"/>
    </i>
    <i>
      <x v="822"/>
    </i>
    <i>
      <x v="823"/>
    </i>
    <i>
      <x v="824"/>
    </i>
    <i>
      <x v="825"/>
    </i>
    <i>
      <x v="827"/>
    </i>
    <i>
      <x v="828"/>
    </i>
    <i>
      <x v="830"/>
    </i>
    <i>
      <x v="832"/>
    </i>
    <i>
      <x v="833"/>
    </i>
    <i>
      <x v="834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8"/>
    </i>
    <i>
      <x v="849"/>
    </i>
    <i>
      <x v="851"/>
    </i>
    <i>
      <x v="852"/>
    </i>
    <i>
      <x v="853"/>
    </i>
    <i>
      <x v="854"/>
    </i>
    <i>
      <x v="855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6"/>
    </i>
    <i>
      <x v="868"/>
    </i>
    <i>
      <x v="869"/>
    </i>
    <i>
      <x v="871"/>
    </i>
    <i>
      <x v="873"/>
    </i>
    <i>
      <x v="875"/>
    </i>
    <i>
      <x v="877"/>
    </i>
    <i>
      <x v="878"/>
    </i>
    <i>
      <x v="879"/>
    </i>
    <i>
      <x v="881"/>
    </i>
    <i>
      <x v="882"/>
    </i>
    <i>
      <x v="883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2"/>
    </i>
    <i>
      <x v="903"/>
    </i>
    <i>
      <x v="904"/>
    </i>
    <i>
      <x v="905"/>
    </i>
    <i>
      <x v="906"/>
    </i>
    <i>
      <x v="907"/>
    </i>
    <i>
      <x v="909"/>
    </i>
    <i>
      <x v="910"/>
    </i>
    <i>
      <x v="912"/>
    </i>
    <i>
      <x v="913"/>
    </i>
    <i>
      <x v="915"/>
    </i>
    <i>
      <x v="917"/>
    </i>
    <i>
      <x v="918"/>
    </i>
    <i>
      <x v="919"/>
    </i>
    <i>
      <x v="920"/>
    </i>
    <i>
      <x v="921"/>
    </i>
    <i>
      <x v="922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51"/>
    </i>
    <i>
      <x v="953"/>
    </i>
    <i>
      <x v="955"/>
    </i>
    <i>
      <x v="957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3"/>
    </i>
    <i>
      <x v="974"/>
    </i>
    <i>
      <x v="975"/>
    </i>
    <i>
      <x v="980"/>
    </i>
    <i>
      <x v="981"/>
    </i>
    <i>
      <x v="982"/>
    </i>
    <i>
      <x v="983"/>
    </i>
    <i>
      <x v="984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6"/>
    </i>
    <i>
      <x v="997"/>
    </i>
    <i>
      <x v="998"/>
    </i>
    <i>
      <x v="999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5"/>
    </i>
    <i>
      <x v="1016"/>
    </i>
    <i>
      <x v="1018"/>
    </i>
    <i>
      <x v="1019"/>
    </i>
    <i>
      <x v="1021"/>
    </i>
    <i>
      <x v="1022"/>
    </i>
    <i>
      <x v="1023"/>
    </i>
    <i>
      <x v="1024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6"/>
    </i>
    <i>
      <x v="1037"/>
    </i>
    <i>
      <x v="1038"/>
    </i>
    <i>
      <x v="1040"/>
    </i>
    <i>
      <x v="1041"/>
    </i>
    <i>
      <x v="1043"/>
    </i>
    <i>
      <x v="1044"/>
    </i>
    <i>
      <x v="1045"/>
    </i>
    <i>
      <x v="1046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4"/>
    </i>
    <i>
      <x v="1065"/>
    </i>
    <i>
      <x v="1066"/>
    </i>
    <i>
      <x v="1067"/>
    </i>
    <i>
      <x v="1068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82"/>
    </i>
    <i>
      <x v="1083"/>
    </i>
    <i>
      <x v="1084"/>
    </i>
    <i>
      <x v="1086"/>
    </i>
    <i>
      <x v="1087"/>
    </i>
    <i>
      <x v="1088"/>
    </i>
    <i>
      <x v="1090"/>
    </i>
    <i>
      <x v="1092"/>
    </i>
    <i>
      <x v="1093"/>
    </i>
    <i>
      <x v="1095"/>
    </i>
    <i>
      <x v="1096"/>
    </i>
    <i>
      <x v="1098"/>
    </i>
    <i>
      <x v="1099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3"/>
    </i>
    <i>
      <x v="1115"/>
    </i>
    <i>
      <x v="1116"/>
    </i>
    <i>
      <x v="1118"/>
    </i>
    <i>
      <x v="1119"/>
    </i>
    <i>
      <x v="1120"/>
    </i>
    <i>
      <x v="1121"/>
    </i>
    <i>
      <x v="1124"/>
    </i>
    <i>
      <x v="1126"/>
    </i>
    <i>
      <x v="1127"/>
    </i>
    <i>
      <x v="1128"/>
    </i>
    <i>
      <x v="1130"/>
    </i>
    <i>
      <x v="1132"/>
    </i>
    <i>
      <x v="1133"/>
    </i>
    <i>
      <x v="1134"/>
    </i>
    <i>
      <x v="1136"/>
    </i>
    <i>
      <x v="1137"/>
    </i>
    <i>
      <x v="1139"/>
    </i>
    <i>
      <x v="1141"/>
    </i>
    <i>
      <x v="1142"/>
    </i>
    <i>
      <x v="1145"/>
    </i>
    <i>
      <x v="1147"/>
    </i>
    <i>
      <x v="1149"/>
    </i>
    <i>
      <x v="1151"/>
    </i>
    <i>
      <x v="1152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3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3"/>
    </i>
    <i>
      <x v="1174"/>
    </i>
    <i>
      <x v="1175"/>
    </i>
    <i>
      <x v="1178"/>
    </i>
    <i>
      <x v="1180"/>
    </i>
    <i>
      <x v="1182"/>
    </i>
    <i>
      <x v="1185"/>
    </i>
    <i>
      <x v="1186"/>
    </i>
    <i>
      <x v="1188"/>
    </i>
    <i>
      <x v="1189"/>
    </i>
    <i>
      <x v="1190"/>
    </i>
    <i>
      <x v="1192"/>
    </i>
    <i>
      <x v="1194"/>
    </i>
    <i>
      <x v="1195"/>
    </i>
    <i>
      <x v="1196"/>
    </i>
    <i>
      <x v="1197"/>
    </i>
    <i>
      <x v="1198"/>
    </i>
    <i>
      <x v="1199"/>
    </i>
    <i>
      <x v="1201"/>
    </i>
    <i>
      <x v="1203"/>
    </i>
    <i>
      <x v="1204"/>
    </i>
    <i>
      <x v="1205"/>
    </i>
    <i>
      <x v="1207"/>
    </i>
    <i>
      <x v="1208"/>
    </i>
    <i>
      <x v="1209"/>
    </i>
    <i>
      <x v="1210"/>
    </i>
    <i>
      <x v="1211"/>
    </i>
    <i>
      <x v="1214"/>
    </i>
    <i>
      <x v="1216"/>
    </i>
    <i>
      <x v="1217"/>
    </i>
    <i>
      <x v="1219"/>
    </i>
    <i>
      <x v="1222"/>
    </i>
    <i>
      <x v="1223"/>
    </i>
    <i>
      <x v="1224"/>
    </i>
    <i>
      <x v="1225"/>
    </i>
    <i>
      <x v="1226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3"/>
    </i>
    <i>
      <x v="1254"/>
    </i>
    <i>
      <x v="1255"/>
    </i>
    <i>
      <x v="1256"/>
    </i>
    <i>
      <x v="1259"/>
    </i>
    <i>
      <x v="1260"/>
    </i>
    <i>
      <x v="1262"/>
    </i>
    <i>
      <x v="1263"/>
    </i>
    <i>
      <x v="1265"/>
    </i>
    <i>
      <x v="1266"/>
    </i>
    <i>
      <x v="1267"/>
    </i>
    <i>
      <x v="1268"/>
    </i>
    <i>
      <x v="1269"/>
    </i>
    <i>
      <x v="1271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3"/>
    </i>
    <i>
      <x v="1284"/>
    </i>
    <i>
      <x v="1285"/>
    </i>
    <i>
      <x v="1286"/>
    </i>
    <i>
      <x v="1287"/>
    </i>
    <i>
      <x v="1289"/>
    </i>
    <i>
      <x v="1290"/>
    </i>
    <i>
      <x v="1291"/>
    </i>
    <i>
      <x v="1292"/>
    </i>
    <i>
      <x v="1293"/>
    </i>
    <i>
      <x v="1296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8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8"/>
    </i>
    <i>
      <x v="1320"/>
    </i>
    <i>
      <x v="1322"/>
    </i>
    <i>
      <x v="1324"/>
    </i>
    <i>
      <x v="1326"/>
    </i>
    <i>
      <x v="1328"/>
    </i>
    <i>
      <x v="1329"/>
    </i>
    <i>
      <x v="1330"/>
    </i>
    <i>
      <x v="1331"/>
    </i>
    <i>
      <x v="1333"/>
    </i>
    <i>
      <x v="1334"/>
    </i>
    <i>
      <x v="1335"/>
    </i>
    <i>
      <x v="1336"/>
    </i>
    <i>
      <x v="1338"/>
    </i>
    <i>
      <x v="1341"/>
    </i>
    <i>
      <x v="1342"/>
    </i>
    <i>
      <x v="1343"/>
    </i>
    <i>
      <x v="1344"/>
    </i>
    <i>
      <x v="1346"/>
    </i>
    <i>
      <x v="1347"/>
    </i>
    <i>
      <x v="1349"/>
    </i>
    <i>
      <x v="1350"/>
    </i>
    <i>
      <x v="1351"/>
    </i>
    <i>
      <x v="1353"/>
    </i>
    <i>
      <x v="1354"/>
    </i>
    <i>
      <x v="1355"/>
    </i>
    <i>
      <x v="1357"/>
    </i>
    <i>
      <x v="1359"/>
    </i>
    <i>
      <x v="1360"/>
    </i>
    <i>
      <x v="1361"/>
    </i>
    <i>
      <x v="1362"/>
    </i>
    <i>
      <x v="1363"/>
    </i>
    <i>
      <x v="1365"/>
    </i>
    <i>
      <x v="1366"/>
    </i>
    <i>
      <x v="1367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7"/>
    </i>
    <i>
      <x v="1379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1"/>
    </i>
    <i>
      <x v="1402"/>
    </i>
    <i>
      <x v="1403"/>
    </i>
    <i>
      <x v="1404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3"/>
    </i>
    <i>
      <x v="1424"/>
    </i>
    <i>
      <x v="1425"/>
    </i>
    <i>
      <x v="1427"/>
    </i>
    <i>
      <x v="1429"/>
    </i>
    <i>
      <x v="1430"/>
    </i>
    <i>
      <x v="1433"/>
    </i>
    <i>
      <x v="1435"/>
    </i>
    <i>
      <x v="1437"/>
    </i>
    <i>
      <x v="1438"/>
    </i>
    <i>
      <x v="1439"/>
    </i>
    <i>
      <x v="1440"/>
    </i>
    <i>
      <x v="1442"/>
    </i>
    <i>
      <x v="1444"/>
    </i>
    <i>
      <x v="1445"/>
    </i>
    <i>
      <x v="1446"/>
    </i>
    <i>
      <x v="1447"/>
    </i>
    <i>
      <x v="1448"/>
    </i>
    <i>
      <x v="1450"/>
    </i>
    <i>
      <x v="1451"/>
    </i>
    <i>
      <x v="1453"/>
    </i>
    <i>
      <x v="1454"/>
    </i>
    <i>
      <x v="1455"/>
    </i>
    <i>
      <x v="1456"/>
    </i>
    <i>
      <x v="1457"/>
    </i>
    <i>
      <x v="1459"/>
    </i>
  </rowItems>
  <colItems count="1">
    <i/>
  </colItems>
  <pageFields count="1">
    <pageField fld="36" hier="-1"/>
  </pageFields>
  <dataFields count="1">
    <dataField name="Average of SalePrice" fld="47" subtotal="average" baseField="0" baseItem="2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782F18-E577-4E9E-8109-CEB6E54F9E58}" name="PivotTable4" cacheId="1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I22:J796" firstHeaderRow="1" firstDataRow="1" firstDataCol="1" rowPageCount="1" colPageCount="1"/>
  <pivotFields count="50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multipleItemSelectionAllowed="1" showAll="0"/>
    <pivotField showAll="0"/>
    <pivotField multipleItemSelectionAllowed="1" showAll="0"/>
    <pivotField multipleItemSelectionAllowed="1" showAll="0"/>
    <pivotField multipleItemSelectionAllowed="1" showAll="0"/>
    <pivotField showAll="0"/>
    <pivotField multipleItemSelectionAllowed="1"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167" showAll="0"/>
    <pivotField showAll="0"/>
    <pivotField dataField="1" showAll="0"/>
    <pivotField showAll="0"/>
    <pivotField showAll="0"/>
  </pivotFields>
  <rowFields count="1">
    <field x="0"/>
  </rowFields>
  <rowItems count="774">
    <i>
      <x v="1"/>
    </i>
    <i>
      <x v="5"/>
    </i>
    <i>
      <x v="7"/>
    </i>
    <i>
      <x v="8"/>
    </i>
    <i>
      <x v="9"/>
    </i>
    <i>
      <x v="10"/>
    </i>
    <i>
      <x v="12"/>
    </i>
    <i>
      <x v="14"/>
    </i>
    <i>
      <x v="15"/>
    </i>
    <i>
      <x v="16"/>
    </i>
    <i>
      <x v="17"/>
    </i>
    <i>
      <x v="19"/>
    </i>
    <i>
      <x v="23"/>
    </i>
    <i>
      <x v="28"/>
    </i>
    <i>
      <x v="29"/>
    </i>
    <i>
      <x v="30"/>
    </i>
    <i>
      <x v="36"/>
    </i>
    <i>
      <x v="37"/>
    </i>
    <i>
      <x v="39"/>
    </i>
    <i>
      <x v="40"/>
    </i>
    <i>
      <x v="41"/>
    </i>
    <i>
      <x v="43"/>
    </i>
    <i>
      <x v="44"/>
    </i>
    <i>
      <x v="48"/>
    </i>
    <i>
      <x v="49"/>
    </i>
    <i>
      <x v="50"/>
    </i>
    <i>
      <x v="51"/>
    </i>
    <i>
      <x v="52"/>
    </i>
    <i>
      <x v="54"/>
    </i>
    <i>
      <x v="55"/>
    </i>
    <i>
      <x v="59"/>
    </i>
    <i>
      <x v="61"/>
    </i>
    <i>
      <x v="63"/>
    </i>
    <i>
      <x v="66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1"/>
    </i>
    <i>
      <x v="83"/>
    </i>
    <i>
      <x v="84"/>
    </i>
    <i>
      <x v="88"/>
    </i>
    <i>
      <x v="89"/>
    </i>
    <i>
      <x v="90"/>
    </i>
    <i>
      <x v="91"/>
    </i>
    <i>
      <x v="92"/>
    </i>
    <i>
      <x v="93"/>
    </i>
    <i>
      <x v="95"/>
    </i>
    <i>
      <x v="97"/>
    </i>
    <i>
      <x v="98"/>
    </i>
    <i>
      <x v="99"/>
    </i>
    <i>
      <x v="102"/>
    </i>
    <i>
      <x v="104"/>
    </i>
    <i>
      <x v="106"/>
    </i>
    <i>
      <x v="107"/>
    </i>
    <i>
      <x v="108"/>
    </i>
    <i>
      <x v="109"/>
    </i>
    <i>
      <x v="110"/>
    </i>
    <i>
      <x v="111"/>
    </i>
    <i>
      <x v="115"/>
    </i>
    <i>
      <x v="116"/>
    </i>
    <i>
      <x v="117"/>
    </i>
    <i>
      <x v="120"/>
    </i>
    <i>
      <x v="121"/>
    </i>
    <i>
      <x v="122"/>
    </i>
    <i>
      <x v="124"/>
    </i>
    <i>
      <x v="125"/>
    </i>
    <i>
      <x v="126"/>
    </i>
    <i>
      <x v="127"/>
    </i>
    <i>
      <x v="128"/>
    </i>
    <i>
      <x v="134"/>
    </i>
    <i>
      <x v="135"/>
    </i>
    <i>
      <x v="136"/>
    </i>
    <i>
      <x v="137"/>
    </i>
    <i>
      <x v="140"/>
    </i>
    <i>
      <x v="142"/>
    </i>
    <i>
      <x v="144"/>
    </i>
    <i>
      <x v="146"/>
    </i>
    <i>
      <x v="149"/>
    </i>
    <i>
      <x v="150"/>
    </i>
    <i>
      <x v="152"/>
    </i>
    <i>
      <x v="153"/>
    </i>
    <i>
      <x v="154"/>
    </i>
    <i>
      <x v="155"/>
    </i>
    <i>
      <x v="156"/>
    </i>
    <i>
      <x v="160"/>
    </i>
    <i>
      <x v="163"/>
    </i>
    <i>
      <x v="165"/>
    </i>
    <i>
      <x v="166"/>
    </i>
    <i>
      <x v="169"/>
    </i>
    <i>
      <x v="170"/>
    </i>
    <i>
      <x v="171"/>
    </i>
    <i>
      <x v="173"/>
    </i>
    <i>
      <x v="174"/>
    </i>
    <i>
      <x v="176"/>
    </i>
    <i>
      <x v="179"/>
    </i>
    <i>
      <x v="181"/>
    </i>
    <i>
      <x v="182"/>
    </i>
    <i>
      <x v="184"/>
    </i>
    <i>
      <x v="187"/>
    </i>
    <i>
      <x v="188"/>
    </i>
    <i>
      <x v="194"/>
    </i>
    <i>
      <x v="195"/>
    </i>
    <i>
      <x v="198"/>
    </i>
    <i>
      <x v="200"/>
    </i>
    <i>
      <x v="201"/>
    </i>
    <i>
      <x v="202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3"/>
    </i>
    <i>
      <x v="214"/>
    </i>
    <i>
      <x v="217"/>
    </i>
    <i>
      <x v="222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2"/>
    </i>
    <i>
      <x v="243"/>
    </i>
    <i>
      <x v="245"/>
    </i>
    <i>
      <x v="246"/>
    </i>
    <i>
      <x v="247"/>
    </i>
    <i>
      <x v="250"/>
    </i>
    <i>
      <x v="254"/>
    </i>
    <i>
      <x v="259"/>
    </i>
    <i>
      <x v="260"/>
    </i>
    <i>
      <x v="262"/>
    </i>
    <i>
      <x v="263"/>
    </i>
    <i>
      <x v="264"/>
    </i>
    <i>
      <x v="266"/>
    </i>
    <i>
      <x v="268"/>
    </i>
    <i>
      <x v="269"/>
    </i>
    <i>
      <x v="271"/>
    </i>
    <i>
      <x v="273"/>
    </i>
    <i>
      <x v="274"/>
    </i>
    <i>
      <x v="277"/>
    </i>
    <i>
      <x v="279"/>
    </i>
    <i>
      <x v="287"/>
    </i>
    <i>
      <x v="288"/>
    </i>
    <i>
      <x v="289"/>
    </i>
    <i>
      <x v="291"/>
    </i>
    <i>
      <x v="292"/>
    </i>
    <i>
      <x v="294"/>
    </i>
    <i>
      <x v="295"/>
    </i>
    <i>
      <x v="296"/>
    </i>
    <i>
      <x v="298"/>
    </i>
    <i>
      <x v="300"/>
    </i>
    <i>
      <x v="303"/>
    </i>
    <i>
      <x v="307"/>
    </i>
    <i>
      <x v="308"/>
    </i>
    <i>
      <x v="311"/>
    </i>
    <i>
      <x v="312"/>
    </i>
    <i>
      <x v="313"/>
    </i>
    <i>
      <x v="319"/>
    </i>
    <i>
      <x v="323"/>
    </i>
    <i>
      <x v="325"/>
    </i>
    <i>
      <x v="327"/>
    </i>
    <i>
      <x v="329"/>
    </i>
    <i>
      <x v="330"/>
    </i>
    <i>
      <x v="331"/>
    </i>
    <i>
      <x v="334"/>
    </i>
    <i>
      <x v="335"/>
    </i>
    <i>
      <x v="339"/>
    </i>
    <i>
      <x v="341"/>
    </i>
    <i>
      <x v="342"/>
    </i>
    <i>
      <x v="344"/>
    </i>
    <i>
      <x v="345"/>
    </i>
    <i>
      <x v="346"/>
    </i>
    <i>
      <x v="347"/>
    </i>
    <i>
      <x v="352"/>
    </i>
    <i>
      <x v="353"/>
    </i>
    <i>
      <x v="354"/>
    </i>
    <i>
      <x v="357"/>
    </i>
    <i>
      <x v="360"/>
    </i>
    <i>
      <x v="361"/>
    </i>
    <i>
      <x v="364"/>
    </i>
    <i>
      <x v="365"/>
    </i>
    <i>
      <x v="366"/>
    </i>
    <i>
      <x v="367"/>
    </i>
    <i>
      <x v="368"/>
    </i>
    <i>
      <x v="370"/>
    </i>
    <i>
      <x v="371"/>
    </i>
    <i>
      <x v="372"/>
    </i>
    <i>
      <x v="373"/>
    </i>
    <i>
      <x v="375"/>
    </i>
    <i>
      <x v="376"/>
    </i>
    <i>
      <x v="379"/>
    </i>
    <i>
      <x v="383"/>
    </i>
    <i>
      <x v="386"/>
    </i>
    <i>
      <x v="387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4"/>
    </i>
    <i>
      <x v="405"/>
    </i>
    <i>
      <x v="406"/>
    </i>
    <i>
      <x v="407"/>
    </i>
    <i>
      <x v="410"/>
    </i>
    <i>
      <x v="411"/>
    </i>
    <i>
      <x v="413"/>
    </i>
    <i>
      <x v="416"/>
    </i>
    <i>
      <x v="417"/>
    </i>
    <i>
      <x v="418"/>
    </i>
    <i>
      <x v="419"/>
    </i>
    <i>
      <x v="420"/>
    </i>
    <i>
      <x v="422"/>
    </i>
    <i>
      <x v="424"/>
    </i>
    <i>
      <x v="425"/>
    </i>
    <i>
      <x v="427"/>
    </i>
    <i>
      <x v="430"/>
    </i>
    <i>
      <x v="431"/>
    </i>
    <i>
      <x v="432"/>
    </i>
    <i>
      <x v="433"/>
    </i>
    <i>
      <x v="434"/>
    </i>
    <i>
      <x v="436"/>
    </i>
    <i>
      <x v="437"/>
    </i>
    <i>
      <x v="441"/>
    </i>
    <i>
      <x v="442"/>
    </i>
    <i>
      <x v="445"/>
    </i>
    <i>
      <x v="448"/>
    </i>
    <i>
      <x v="449"/>
    </i>
    <i>
      <x v="452"/>
    </i>
    <i>
      <x v="454"/>
    </i>
    <i>
      <x v="455"/>
    </i>
    <i>
      <x v="456"/>
    </i>
    <i>
      <x v="460"/>
    </i>
    <i>
      <x v="462"/>
    </i>
    <i>
      <x v="463"/>
    </i>
    <i>
      <x v="464"/>
    </i>
    <i>
      <x v="466"/>
    </i>
    <i>
      <x v="471"/>
    </i>
    <i>
      <x v="472"/>
    </i>
    <i>
      <x v="475"/>
    </i>
    <i>
      <x v="479"/>
    </i>
    <i>
      <x v="483"/>
    </i>
    <i>
      <x v="486"/>
    </i>
    <i>
      <x v="487"/>
    </i>
    <i>
      <x v="488"/>
    </i>
    <i>
      <x v="490"/>
    </i>
    <i>
      <x v="491"/>
    </i>
    <i>
      <x v="492"/>
    </i>
    <i>
      <x v="493"/>
    </i>
    <i>
      <x v="494"/>
    </i>
    <i>
      <x v="495"/>
    </i>
    <i>
      <x v="497"/>
    </i>
    <i>
      <x v="499"/>
    </i>
    <i>
      <x v="500"/>
    </i>
    <i>
      <x v="502"/>
    </i>
    <i>
      <x v="503"/>
    </i>
    <i>
      <x v="504"/>
    </i>
    <i>
      <x v="505"/>
    </i>
    <i>
      <x v="509"/>
    </i>
    <i>
      <x v="510"/>
    </i>
    <i>
      <x v="512"/>
    </i>
    <i>
      <x v="513"/>
    </i>
    <i>
      <x v="514"/>
    </i>
    <i>
      <x v="516"/>
    </i>
    <i>
      <x v="518"/>
    </i>
    <i>
      <x v="520"/>
    </i>
    <i>
      <x v="521"/>
    </i>
    <i>
      <x v="522"/>
    </i>
    <i>
      <x v="526"/>
    </i>
    <i>
      <x v="528"/>
    </i>
    <i>
      <x v="529"/>
    </i>
    <i>
      <x v="531"/>
    </i>
    <i>
      <x v="532"/>
    </i>
    <i>
      <x v="533"/>
    </i>
    <i>
      <x v="535"/>
    </i>
    <i>
      <x v="537"/>
    </i>
    <i>
      <x v="538"/>
    </i>
    <i>
      <x v="543"/>
    </i>
    <i>
      <x v="546"/>
    </i>
    <i>
      <x v="547"/>
    </i>
    <i>
      <x v="548"/>
    </i>
    <i>
      <x v="550"/>
    </i>
    <i>
      <x v="551"/>
    </i>
    <i>
      <x v="555"/>
    </i>
    <i>
      <x v="556"/>
    </i>
    <i>
      <x v="557"/>
    </i>
    <i>
      <x v="558"/>
    </i>
    <i>
      <x v="560"/>
    </i>
    <i>
      <x v="561"/>
    </i>
    <i>
      <x v="562"/>
    </i>
    <i>
      <x v="563"/>
    </i>
    <i>
      <x v="565"/>
    </i>
    <i>
      <x v="569"/>
    </i>
    <i>
      <x v="570"/>
    </i>
    <i>
      <x v="573"/>
    </i>
    <i>
      <x v="574"/>
    </i>
    <i>
      <x v="575"/>
    </i>
    <i>
      <x v="576"/>
    </i>
    <i>
      <x v="577"/>
    </i>
    <i>
      <x v="579"/>
    </i>
    <i>
      <x v="582"/>
    </i>
    <i>
      <x v="586"/>
    </i>
    <i>
      <x v="587"/>
    </i>
    <i>
      <x v="589"/>
    </i>
    <i>
      <x v="592"/>
    </i>
    <i>
      <x v="594"/>
    </i>
    <i>
      <x v="596"/>
    </i>
    <i>
      <x v="599"/>
    </i>
    <i>
      <x v="605"/>
    </i>
    <i>
      <x v="608"/>
    </i>
    <i>
      <x v="609"/>
    </i>
    <i>
      <x v="611"/>
    </i>
    <i>
      <x v="613"/>
    </i>
    <i>
      <x v="614"/>
    </i>
    <i>
      <x v="620"/>
    </i>
    <i>
      <x v="621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2"/>
    </i>
    <i>
      <x v="633"/>
    </i>
    <i>
      <x v="634"/>
    </i>
    <i>
      <x v="635"/>
    </i>
    <i>
      <x v="636"/>
    </i>
    <i>
      <x v="638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3"/>
    </i>
    <i>
      <x v="655"/>
    </i>
    <i>
      <x v="657"/>
    </i>
    <i>
      <x v="658"/>
    </i>
    <i>
      <x v="659"/>
    </i>
    <i>
      <x v="660"/>
    </i>
    <i>
      <x v="662"/>
    </i>
    <i>
      <x v="663"/>
    </i>
    <i>
      <x v="666"/>
    </i>
    <i>
      <x v="668"/>
    </i>
    <i>
      <x v="669"/>
    </i>
    <i>
      <x v="671"/>
    </i>
    <i>
      <x v="672"/>
    </i>
    <i>
      <x v="674"/>
    </i>
    <i>
      <x v="675"/>
    </i>
    <i>
      <x v="676"/>
    </i>
    <i>
      <x v="679"/>
    </i>
    <i>
      <x v="680"/>
    </i>
    <i>
      <x v="681"/>
    </i>
    <i>
      <x v="684"/>
    </i>
    <i>
      <x v="693"/>
    </i>
    <i>
      <x v="694"/>
    </i>
    <i>
      <x v="696"/>
    </i>
    <i>
      <x v="697"/>
    </i>
    <i>
      <x v="698"/>
    </i>
    <i>
      <x v="701"/>
    </i>
    <i>
      <x v="705"/>
    </i>
    <i>
      <x v="709"/>
    </i>
    <i>
      <x v="710"/>
    </i>
    <i>
      <x v="711"/>
    </i>
    <i>
      <x v="713"/>
    </i>
    <i>
      <x v="715"/>
    </i>
    <i>
      <x v="716"/>
    </i>
    <i>
      <x v="719"/>
    </i>
    <i>
      <x v="722"/>
    </i>
    <i>
      <x v="723"/>
    </i>
    <i>
      <x v="728"/>
    </i>
    <i>
      <x v="729"/>
    </i>
    <i>
      <x v="733"/>
    </i>
    <i>
      <x v="734"/>
    </i>
    <i>
      <x v="735"/>
    </i>
    <i>
      <x v="736"/>
    </i>
    <i>
      <x v="738"/>
    </i>
    <i>
      <x v="740"/>
    </i>
    <i>
      <x v="742"/>
    </i>
    <i>
      <x v="743"/>
    </i>
    <i>
      <x v="749"/>
    </i>
    <i>
      <x v="750"/>
    </i>
    <i>
      <x v="755"/>
    </i>
    <i>
      <x v="757"/>
    </i>
    <i>
      <x v="758"/>
    </i>
    <i>
      <x v="760"/>
    </i>
    <i>
      <x v="761"/>
    </i>
    <i>
      <x v="766"/>
    </i>
    <i>
      <x v="767"/>
    </i>
    <i>
      <x v="770"/>
    </i>
    <i>
      <x v="771"/>
    </i>
    <i>
      <x v="772"/>
    </i>
    <i>
      <x v="773"/>
    </i>
    <i>
      <x v="775"/>
    </i>
    <i>
      <x v="777"/>
    </i>
    <i>
      <x v="778"/>
    </i>
    <i>
      <x v="779"/>
    </i>
    <i>
      <x v="780"/>
    </i>
    <i>
      <x v="784"/>
    </i>
    <i>
      <x v="785"/>
    </i>
    <i>
      <x v="786"/>
    </i>
    <i>
      <x v="788"/>
    </i>
    <i>
      <x v="791"/>
    </i>
    <i>
      <x v="792"/>
    </i>
    <i>
      <x v="795"/>
    </i>
    <i>
      <x v="796"/>
    </i>
    <i>
      <x v="797"/>
    </i>
    <i>
      <x v="801"/>
    </i>
    <i>
      <x v="804"/>
    </i>
    <i>
      <x v="806"/>
    </i>
    <i>
      <x v="808"/>
    </i>
    <i>
      <x v="809"/>
    </i>
    <i>
      <x v="812"/>
    </i>
    <i>
      <x v="813"/>
    </i>
    <i>
      <x v="814"/>
    </i>
    <i>
      <x v="816"/>
    </i>
    <i>
      <x v="818"/>
    </i>
    <i>
      <x v="821"/>
    </i>
    <i>
      <x v="823"/>
    </i>
    <i>
      <x v="828"/>
    </i>
    <i>
      <x v="830"/>
    </i>
    <i>
      <x v="833"/>
    </i>
    <i>
      <x v="834"/>
    </i>
    <i>
      <x v="836"/>
    </i>
    <i>
      <x v="837"/>
    </i>
    <i>
      <x v="839"/>
    </i>
    <i>
      <x v="840"/>
    </i>
    <i>
      <x v="842"/>
    </i>
    <i>
      <x v="843"/>
    </i>
    <i>
      <x v="844"/>
    </i>
    <i>
      <x v="845"/>
    </i>
    <i>
      <x v="847"/>
    </i>
    <i>
      <x v="848"/>
    </i>
    <i>
      <x v="849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61"/>
    </i>
    <i>
      <x v="862"/>
    </i>
    <i>
      <x v="863"/>
    </i>
    <i>
      <x v="865"/>
    </i>
    <i>
      <x v="867"/>
    </i>
    <i>
      <x v="868"/>
    </i>
    <i>
      <x v="870"/>
    </i>
    <i>
      <x v="873"/>
    </i>
    <i>
      <x v="874"/>
    </i>
    <i>
      <x v="876"/>
    </i>
    <i>
      <x v="879"/>
    </i>
    <i>
      <x v="880"/>
    </i>
    <i>
      <x v="882"/>
    </i>
    <i>
      <x v="883"/>
    </i>
    <i>
      <x v="884"/>
    </i>
    <i>
      <x v="886"/>
    </i>
    <i>
      <x v="887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8"/>
    </i>
    <i>
      <x v="910"/>
    </i>
    <i>
      <x v="912"/>
    </i>
    <i>
      <x v="913"/>
    </i>
    <i>
      <x v="915"/>
    </i>
    <i>
      <x v="916"/>
    </i>
    <i>
      <x v="917"/>
    </i>
    <i>
      <x v="919"/>
    </i>
    <i>
      <x v="921"/>
    </i>
    <i>
      <x v="924"/>
    </i>
    <i>
      <x v="927"/>
    </i>
    <i>
      <x v="931"/>
    </i>
    <i>
      <x v="935"/>
    </i>
    <i>
      <x v="939"/>
    </i>
    <i>
      <x v="940"/>
    </i>
    <i>
      <x v="942"/>
    </i>
    <i>
      <x v="943"/>
    </i>
    <i>
      <x v="945"/>
    </i>
    <i>
      <x v="946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60"/>
    </i>
    <i>
      <x v="961"/>
    </i>
    <i>
      <x v="966"/>
    </i>
    <i>
      <x v="967"/>
    </i>
    <i>
      <x v="968"/>
    </i>
    <i>
      <x v="969"/>
    </i>
    <i>
      <x v="970"/>
    </i>
    <i>
      <x v="972"/>
    </i>
    <i>
      <x v="976"/>
    </i>
    <i>
      <x v="978"/>
    </i>
    <i>
      <x v="979"/>
    </i>
    <i>
      <x v="985"/>
    </i>
    <i>
      <x v="995"/>
    </i>
    <i>
      <x v="996"/>
    </i>
    <i>
      <x v="997"/>
    </i>
    <i>
      <x v="998"/>
    </i>
    <i>
      <x v="1000"/>
    </i>
    <i>
      <x v="1003"/>
    </i>
    <i>
      <x v="1005"/>
    </i>
    <i>
      <x v="1006"/>
    </i>
    <i>
      <x v="1007"/>
    </i>
    <i>
      <x v="1009"/>
    </i>
    <i>
      <x v="1010"/>
    </i>
    <i>
      <x v="1011"/>
    </i>
    <i>
      <x v="1013"/>
    </i>
    <i>
      <x v="1014"/>
    </i>
    <i>
      <x v="1022"/>
    </i>
    <i>
      <x v="1025"/>
    </i>
    <i>
      <x v="1026"/>
    </i>
    <i>
      <x v="1028"/>
    </i>
    <i>
      <x v="1029"/>
    </i>
    <i>
      <x v="1030"/>
    </i>
    <i>
      <x v="1031"/>
    </i>
    <i>
      <x v="1034"/>
    </i>
    <i>
      <x v="1035"/>
    </i>
    <i>
      <x v="1038"/>
    </i>
    <i>
      <x v="1039"/>
    </i>
    <i>
      <x v="1040"/>
    </i>
    <i>
      <x v="1045"/>
    </i>
    <i>
      <x v="1047"/>
    </i>
    <i>
      <x v="1048"/>
    </i>
    <i>
      <x v="1052"/>
    </i>
    <i>
      <x v="1053"/>
    </i>
    <i>
      <x v="1055"/>
    </i>
    <i>
      <x v="1059"/>
    </i>
    <i>
      <x v="1061"/>
    </i>
    <i>
      <x v="1062"/>
    </i>
    <i>
      <x v="1064"/>
    </i>
    <i>
      <x v="1066"/>
    </i>
    <i>
      <x v="1067"/>
    </i>
    <i>
      <x v="1068"/>
    </i>
    <i>
      <x v="1070"/>
    </i>
    <i>
      <x v="1071"/>
    </i>
    <i>
      <x v="1072"/>
    </i>
    <i>
      <x v="1073"/>
    </i>
    <i>
      <x v="1075"/>
    </i>
    <i>
      <x v="1077"/>
    </i>
    <i>
      <x v="1079"/>
    </i>
    <i>
      <x v="1081"/>
    </i>
    <i>
      <x v="1083"/>
    </i>
    <i>
      <x v="1084"/>
    </i>
    <i>
      <x v="1086"/>
    </i>
    <i>
      <x v="1090"/>
    </i>
    <i>
      <x v="1092"/>
    </i>
    <i>
      <x v="1094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8"/>
    </i>
    <i>
      <x v="1110"/>
    </i>
    <i>
      <x v="1111"/>
    </i>
    <i>
      <x v="1112"/>
    </i>
    <i>
      <x v="1118"/>
    </i>
    <i>
      <x v="1119"/>
    </i>
    <i>
      <x v="1120"/>
    </i>
    <i>
      <x v="1122"/>
    </i>
    <i>
      <x v="1123"/>
    </i>
    <i>
      <x v="1125"/>
    </i>
    <i>
      <x v="1129"/>
    </i>
    <i>
      <x v="1131"/>
    </i>
    <i>
      <x v="1132"/>
    </i>
    <i>
      <x v="1134"/>
    </i>
    <i>
      <x v="1135"/>
    </i>
    <i>
      <x v="1136"/>
    </i>
    <i>
      <x v="1137"/>
    </i>
    <i>
      <x v="1139"/>
    </i>
    <i>
      <x v="1140"/>
    </i>
    <i>
      <x v="1143"/>
    </i>
    <i>
      <x v="1144"/>
    </i>
    <i>
      <x v="1145"/>
    </i>
    <i>
      <x v="1147"/>
    </i>
    <i>
      <x v="1148"/>
    </i>
    <i>
      <x v="1149"/>
    </i>
    <i>
      <x v="1151"/>
    </i>
    <i>
      <x v="1153"/>
    </i>
    <i>
      <x v="1160"/>
    </i>
    <i>
      <x v="1162"/>
    </i>
    <i>
      <x v="1163"/>
    </i>
    <i>
      <x v="1167"/>
    </i>
    <i>
      <x v="1170"/>
    </i>
    <i>
      <x v="1171"/>
    </i>
    <i>
      <x v="1174"/>
    </i>
    <i>
      <x v="1176"/>
    </i>
    <i>
      <x v="1177"/>
    </i>
    <i>
      <x v="1178"/>
    </i>
    <i>
      <x v="1179"/>
    </i>
    <i>
      <x v="1180"/>
    </i>
    <i>
      <x v="1183"/>
    </i>
    <i>
      <x v="1184"/>
    </i>
    <i>
      <x v="1185"/>
    </i>
    <i>
      <x v="1186"/>
    </i>
    <i>
      <x v="1190"/>
    </i>
    <i>
      <x v="1193"/>
    </i>
    <i>
      <x v="1194"/>
    </i>
    <i>
      <x v="1197"/>
    </i>
    <i>
      <x v="1199"/>
    </i>
    <i>
      <x v="1200"/>
    </i>
    <i>
      <x v="1202"/>
    </i>
    <i>
      <x v="1204"/>
    </i>
    <i>
      <x v="1206"/>
    </i>
    <i>
      <x v="1208"/>
    </i>
    <i>
      <x v="1211"/>
    </i>
    <i>
      <x v="1212"/>
    </i>
    <i>
      <x v="1213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8"/>
    </i>
    <i>
      <x v="1245"/>
    </i>
    <i>
      <x v="1247"/>
    </i>
    <i>
      <x v="1248"/>
    </i>
    <i>
      <x v="1249"/>
    </i>
    <i>
      <x v="1252"/>
    </i>
    <i>
      <x v="1255"/>
    </i>
    <i>
      <x v="1257"/>
    </i>
    <i>
      <x v="1259"/>
    </i>
    <i>
      <x v="1260"/>
    </i>
    <i>
      <x v="1261"/>
    </i>
    <i>
      <x v="1262"/>
    </i>
    <i>
      <x v="1263"/>
    </i>
    <i>
      <x v="1266"/>
    </i>
    <i>
      <x v="1269"/>
    </i>
    <i>
      <x v="1272"/>
    </i>
    <i>
      <x v="1274"/>
    </i>
    <i>
      <x v="1275"/>
    </i>
    <i>
      <x v="1276"/>
    </i>
    <i>
      <x v="1277"/>
    </i>
    <i>
      <x v="1279"/>
    </i>
    <i>
      <x v="1281"/>
    </i>
    <i>
      <x v="1283"/>
    </i>
    <i>
      <x v="1285"/>
    </i>
    <i>
      <x v="1286"/>
    </i>
    <i>
      <x v="1287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307"/>
    </i>
    <i>
      <x v="1314"/>
    </i>
    <i>
      <x v="1315"/>
    </i>
    <i>
      <x v="1319"/>
    </i>
    <i>
      <x v="1320"/>
    </i>
    <i>
      <x v="1321"/>
    </i>
    <i>
      <x v="1323"/>
    </i>
    <i>
      <x v="1325"/>
    </i>
    <i>
      <x v="1328"/>
    </i>
    <i>
      <x v="1329"/>
    </i>
    <i>
      <x v="1331"/>
    </i>
    <i>
      <x v="1332"/>
    </i>
    <i>
      <x v="1334"/>
    </i>
    <i>
      <x v="1335"/>
    </i>
    <i>
      <x v="1336"/>
    </i>
    <i>
      <x v="1337"/>
    </i>
    <i>
      <x v="1339"/>
    </i>
    <i>
      <x v="1340"/>
    </i>
    <i>
      <x v="1343"/>
    </i>
    <i>
      <x v="1345"/>
    </i>
    <i>
      <x v="1346"/>
    </i>
    <i>
      <x v="1349"/>
    </i>
    <i>
      <x v="1350"/>
    </i>
    <i>
      <x v="1351"/>
    </i>
    <i>
      <x v="1352"/>
    </i>
    <i>
      <x v="1356"/>
    </i>
    <i>
      <x v="1357"/>
    </i>
    <i>
      <x v="1360"/>
    </i>
    <i>
      <x v="1362"/>
    </i>
    <i>
      <x v="1367"/>
    </i>
    <i>
      <x v="1370"/>
    </i>
    <i>
      <x v="1376"/>
    </i>
    <i>
      <x v="1377"/>
    </i>
    <i>
      <x v="1378"/>
    </i>
    <i>
      <x v="1380"/>
    </i>
    <i>
      <x v="1381"/>
    </i>
    <i>
      <x v="1384"/>
    </i>
    <i>
      <x v="1389"/>
    </i>
    <i>
      <x v="1391"/>
    </i>
    <i>
      <x v="1392"/>
    </i>
    <i>
      <x v="1393"/>
    </i>
    <i>
      <x v="1396"/>
    </i>
    <i>
      <x v="1397"/>
    </i>
    <i>
      <x v="1398"/>
    </i>
    <i>
      <x v="1400"/>
    </i>
    <i>
      <x v="1401"/>
    </i>
    <i>
      <x v="1404"/>
    </i>
    <i>
      <x v="1406"/>
    </i>
    <i>
      <x v="1407"/>
    </i>
    <i>
      <x v="1408"/>
    </i>
    <i>
      <x v="1409"/>
    </i>
    <i>
      <x v="1411"/>
    </i>
    <i>
      <x v="1412"/>
    </i>
    <i>
      <x v="1416"/>
    </i>
    <i>
      <x v="1418"/>
    </i>
    <i>
      <x v="1420"/>
    </i>
    <i>
      <x v="1421"/>
    </i>
    <i>
      <x v="1424"/>
    </i>
    <i>
      <x v="1427"/>
    </i>
    <i>
      <x v="1430"/>
    </i>
    <i>
      <x v="1431"/>
    </i>
    <i>
      <x v="1432"/>
    </i>
    <i>
      <x v="1433"/>
    </i>
    <i>
      <x v="1434"/>
    </i>
    <i>
      <x v="1436"/>
    </i>
    <i>
      <x v="1438"/>
    </i>
    <i>
      <x v="1439"/>
    </i>
    <i>
      <x v="1440"/>
    </i>
    <i>
      <x v="1443"/>
    </i>
    <i>
      <x v="1445"/>
    </i>
    <i>
      <x v="1446"/>
    </i>
    <i>
      <x v="1448"/>
    </i>
    <i>
      <x v="1450"/>
    </i>
    <i>
      <x v="1452"/>
    </i>
    <i>
      <x v="1453"/>
    </i>
    <i>
      <x v="1455"/>
    </i>
    <i>
      <x v="1456"/>
    </i>
    <i>
      <x v="1459"/>
    </i>
  </rowItems>
  <colItems count="1">
    <i/>
  </colItems>
  <pageFields count="1">
    <pageField fld="38" hier="-1"/>
  </pageFields>
  <dataFields count="1">
    <dataField name="Average of SalePrice" fld="47" subtotal="average" baseField="0" baseItem="4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7CA763-BF1F-4914-A9CF-BE00F5D5AAFD}" name="PivotTable2" cacheId="1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>
  <location ref="F22:G708" firstHeaderRow="1" firstDataRow="1" firstDataCol="1" rowPageCount="1" colPageCount="1"/>
  <pivotFields count="50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multipleItemSelectionAllowed="1" showAll="0"/>
    <pivotField showAll="0"/>
    <pivotField multipleItemSelectionAllowed="1" showAll="0"/>
    <pivotField multipleItemSelectionAllowed="1" showAll="0"/>
    <pivotField multipleItemSelectionAllowed="1" showAll="0"/>
    <pivotField showAll="0"/>
    <pivotField multipleItemSelectionAllowed="1"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numFmtId="167" showAll="0"/>
    <pivotField showAll="0"/>
    <pivotField dataField="1" showAll="0"/>
    <pivotField showAll="0"/>
    <pivotField showAll="0"/>
  </pivotFields>
  <rowFields count="1">
    <field x="0"/>
  </rowFields>
  <rowItems count="686">
    <i>
      <x/>
    </i>
    <i>
      <x v="2"/>
    </i>
    <i>
      <x v="3"/>
    </i>
    <i>
      <x v="4"/>
    </i>
    <i>
      <x v="6"/>
    </i>
    <i>
      <x v="11"/>
    </i>
    <i>
      <x v="13"/>
    </i>
    <i>
      <x v="18"/>
    </i>
    <i>
      <x v="20"/>
    </i>
    <i>
      <x v="21"/>
    </i>
    <i>
      <x v="22"/>
    </i>
    <i>
      <x v="24"/>
    </i>
    <i>
      <x v="25"/>
    </i>
    <i>
      <x v="26"/>
    </i>
    <i>
      <x v="27"/>
    </i>
    <i>
      <x v="31"/>
    </i>
    <i>
      <x v="32"/>
    </i>
    <i>
      <x v="33"/>
    </i>
    <i>
      <x v="34"/>
    </i>
    <i>
      <x v="35"/>
    </i>
    <i>
      <x v="38"/>
    </i>
    <i>
      <x v="42"/>
    </i>
    <i>
      <x v="45"/>
    </i>
    <i>
      <x v="46"/>
    </i>
    <i>
      <x v="47"/>
    </i>
    <i>
      <x v="53"/>
    </i>
    <i>
      <x v="56"/>
    </i>
    <i>
      <x v="57"/>
    </i>
    <i>
      <x v="58"/>
    </i>
    <i>
      <x v="60"/>
    </i>
    <i>
      <x v="62"/>
    </i>
    <i>
      <x v="64"/>
    </i>
    <i>
      <x v="65"/>
    </i>
    <i>
      <x v="67"/>
    </i>
    <i>
      <x v="80"/>
    </i>
    <i>
      <x v="82"/>
    </i>
    <i>
      <x v="85"/>
    </i>
    <i>
      <x v="86"/>
    </i>
    <i>
      <x v="87"/>
    </i>
    <i>
      <x v="94"/>
    </i>
    <i>
      <x v="96"/>
    </i>
    <i>
      <x v="100"/>
    </i>
    <i>
      <x v="101"/>
    </i>
    <i>
      <x v="103"/>
    </i>
    <i>
      <x v="105"/>
    </i>
    <i>
      <x v="112"/>
    </i>
    <i>
      <x v="113"/>
    </i>
    <i>
      <x v="114"/>
    </i>
    <i>
      <x v="118"/>
    </i>
    <i>
      <x v="119"/>
    </i>
    <i>
      <x v="123"/>
    </i>
    <i>
      <x v="129"/>
    </i>
    <i>
      <x v="130"/>
    </i>
    <i>
      <x v="131"/>
    </i>
    <i>
      <x v="132"/>
    </i>
    <i>
      <x v="133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1"/>
    </i>
    <i>
      <x v="157"/>
    </i>
    <i>
      <x v="158"/>
    </i>
    <i>
      <x v="159"/>
    </i>
    <i>
      <x v="161"/>
    </i>
    <i>
      <x v="162"/>
    </i>
    <i>
      <x v="164"/>
    </i>
    <i>
      <x v="167"/>
    </i>
    <i>
      <x v="168"/>
    </i>
    <i>
      <x v="172"/>
    </i>
    <i>
      <x v="175"/>
    </i>
    <i>
      <x v="177"/>
    </i>
    <i>
      <x v="178"/>
    </i>
    <i>
      <x v="180"/>
    </i>
    <i>
      <x v="183"/>
    </i>
    <i>
      <x v="185"/>
    </i>
    <i>
      <x v="186"/>
    </i>
    <i>
      <x v="189"/>
    </i>
    <i>
      <x v="190"/>
    </i>
    <i>
      <x v="191"/>
    </i>
    <i>
      <x v="192"/>
    </i>
    <i>
      <x v="193"/>
    </i>
    <i>
      <x v="196"/>
    </i>
    <i>
      <x v="197"/>
    </i>
    <i>
      <x v="199"/>
    </i>
    <i>
      <x v="203"/>
    </i>
    <i>
      <x v="211"/>
    </i>
    <i>
      <x v="212"/>
    </i>
    <i>
      <x v="215"/>
    </i>
    <i>
      <x v="216"/>
    </i>
    <i>
      <x v="218"/>
    </i>
    <i>
      <x v="219"/>
    </i>
    <i>
      <x v="220"/>
    </i>
    <i>
      <x v="221"/>
    </i>
    <i>
      <x v="224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1"/>
    </i>
    <i>
      <x v="244"/>
    </i>
    <i>
      <x v="248"/>
    </i>
    <i>
      <x v="249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61"/>
    </i>
    <i>
      <x v="265"/>
    </i>
    <i>
      <x v="267"/>
    </i>
    <i>
      <x v="270"/>
    </i>
    <i>
      <x v="272"/>
    </i>
    <i>
      <x v="275"/>
    </i>
    <i>
      <x v="276"/>
    </i>
    <i>
      <x v="278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90"/>
    </i>
    <i>
      <x v="293"/>
    </i>
    <i>
      <x v="297"/>
    </i>
    <i>
      <x v="299"/>
    </i>
    <i>
      <x v="301"/>
    </i>
    <i>
      <x v="302"/>
    </i>
    <i>
      <x v="304"/>
    </i>
    <i>
      <x v="305"/>
    </i>
    <i>
      <x v="306"/>
    </i>
    <i>
      <x v="309"/>
    </i>
    <i>
      <x v="310"/>
    </i>
    <i>
      <x v="314"/>
    </i>
    <i>
      <x v="315"/>
    </i>
    <i>
      <x v="316"/>
    </i>
    <i>
      <x v="317"/>
    </i>
    <i>
      <x v="318"/>
    </i>
    <i>
      <x v="320"/>
    </i>
    <i>
      <x v="321"/>
    </i>
    <i>
      <x v="322"/>
    </i>
    <i>
      <x v="324"/>
    </i>
    <i>
      <x v="326"/>
    </i>
    <i>
      <x v="328"/>
    </i>
    <i>
      <x v="332"/>
    </i>
    <i>
      <x v="333"/>
    </i>
    <i>
      <x v="336"/>
    </i>
    <i>
      <x v="337"/>
    </i>
    <i>
      <x v="338"/>
    </i>
    <i>
      <x v="340"/>
    </i>
    <i>
      <x v="343"/>
    </i>
    <i>
      <x v="348"/>
    </i>
    <i>
      <x v="349"/>
    </i>
    <i>
      <x v="350"/>
    </i>
    <i>
      <x v="351"/>
    </i>
    <i>
      <x v="355"/>
    </i>
    <i>
      <x v="356"/>
    </i>
    <i>
      <x v="358"/>
    </i>
    <i>
      <x v="359"/>
    </i>
    <i>
      <x v="362"/>
    </i>
    <i>
      <x v="363"/>
    </i>
    <i>
      <x v="369"/>
    </i>
    <i>
      <x v="374"/>
    </i>
    <i>
      <x v="377"/>
    </i>
    <i>
      <x v="378"/>
    </i>
    <i>
      <x v="380"/>
    </i>
    <i>
      <x v="381"/>
    </i>
    <i>
      <x v="382"/>
    </i>
    <i>
      <x v="384"/>
    </i>
    <i>
      <x v="385"/>
    </i>
    <i>
      <x v="388"/>
    </i>
    <i>
      <x v="389"/>
    </i>
    <i>
      <x v="391"/>
    </i>
    <i>
      <x v="399"/>
    </i>
    <i>
      <x v="400"/>
    </i>
    <i>
      <x v="401"/>
    </i>
    <i>
      <x v="403"/>
    </i>
    <i>
      <x v="408"/>
    </i>
    <i>
      <x v="409"/>
    </i>
    <i>
      <x v="412"/>
    </i>
    <i>
      <x v="414"/>
    </i>
    <i>
      <x v="415"/>
    </i>
    <i>
      <x v="421"/>
    </i>
    <i>
      <x v="423"/>
    </i>
    <i>
      <x v="426"/>
    </i>
    <i>
      <x v="428"/>
    </i>
    <i>
      <x v="429"/>
    </i>
    <i>
      <x v="435"/>
    </i>
    <i>
      <x v="438"/>
    </i>
    <i>
      <x v="439"/>
    </i>
    <i>
      <x v="440"/>
    </i>
    <i>
      <x v="443"/>
    </i>
    <i>
      <x v="444"/>
    </i>
    <i>
      <x v="446"/>
    </i>
    <i>
      <x v="447"/>
    </i>
    <i>
      <x v="450"/>
    </i>
    <i>
      <x v="451"/>
    </i>
    <i>
      <x v="453"/>
    </i>
    <i>
      <x v="457"/>
    </i>
    <i>
      <x v="458"/>
    </i>
    <i>
      <x v="459"/>
    </i>
    <i>
      <x v="461"/>
    </i>
    <i>
      <x v="465"/>
    </i>
    <i>
      <x v="467"/>
    </i>
    <i>
      <x v="468"/>
    </i>
    <i>
      <x v="469"/>
    </i>
    <i>
      <x v="470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2"/>
    </i>
    <i>
      <x v="484"/>
    </i>
    <i>
      <x v="485"/>
    </i>
    <i>
      <x v="489"/>
    </i>
    <i>
      <x v="496"/>
    </i>
    <i>
      <x v="498"/>
    </i>
    <i>
      <x v="501"/>
    </i>
    <i>
      <x v="506"/>
    </i>
    <i>
      <x v="507"/>
    </i>
    <i>
      <x v="508"/>
    </i>
    <i>
      <x v="511"/>
    </i>
    <i>
      <x v="515"/>
    </i>
    <i>
      <x v="517"/>
    </i>
    <i>
      <x v="519"/>
    </i>
    <i>
      <x v="523"/>
    </i>
    <i>
      <x v="524"/>
    </i>
    <i>
      <x v="525"/>
    </i>
    <i>
      <x v="527"/>
    </i>
    <i>
      <x v="530"/>
    </i>
    <i>
      <x v="534"/>
    </i>
    <i>
      <x v="536"/>
    </i>
    <i>
      <x v="539"/>
    </i>
    <i>
      <x v="540"/>
    </i>
    <i>
      <x v="541"/>
    </i>
    <i>
      <x v="542"/>
    </i>
    <i>
      <x v="544"/>
    </i>
    <i>
      <x v="545"/>
    </i>
    <i>
      <x v="549"/>
    </i>
    <i>
      <x v="552"/>
    </i>
    <i>
      <x v="553"/>
    </i>
    <i>
      <x v="554"/>
    </i>
    <i>
      <x v="559"/>
    </i>
    <i>
      <x v="564"/>
    </i>
    <i>
      <x v="566"/>
    </i>
    <i>
      <x v="567"/>
    </i>
    <i>
      <x v="568"/>
    </i>
    <i>
      <x v="571"/>
    </i>
    <i>
      <x v="572"/>
    </i>
    <i>
      <x v="578"/>
    </i>
    <i>
      <x v="580"/>
    </i>
    <i>
      <x v="581"/>
    </i>
    <i>
      <x v="583"/>
    </i>
    <i>
      <x v="584"/>
    </i>
    <i>
      <x v="585"/>
    </i>
    <i>
      <x v="588"/>
    </i>
    <i>
      <x v="590"/>
    </i>
    <i>
      <x v="591"/>
    </i>
    <i>
      <x v="593"/>
    </i>
    <i>
      <x v="595"/>
    </i>
    <i>
      <x v="597"/>
    </i>
    <i>
      <x v="598"/>
    </i>
    <i>
      <x v="600"/>
    </i>
    <i>
      <x v="601"/>
    </i>
    <i>
      <x v="602"/>
    </i>
    <i>
      <x v="603"/>
    </i>
    <i>
      <x v="604"/>
    </i>
    <i>
      <x v="606"/>
    </i>
    <i>
      <x v="607"/>
    </i>
    <i>
      <x v="610"/>
    </i>
    <i>
      <x v="612"/>
    </i>
    <i>
      <x v="615"/>
    </i>
    <i>
      <x v="616"/>
    </i>
    <i>
      <x v="617"/>
    </i>
    <i>
      <x v="618"/>
    </i>
    <i>
      <x v="619"/>
    </i>
    <i>
      <x v="623"/>
    </i>
    <i>
      <x v="630"/>
    </i>
    <i>
      <x v="631"/>
    </i>
    <i>
      <x v="637"/>
    </i>
    <i>
      <x v="639"/>
    </i>
    <i>
      <x v="640"/>
    </i>
    <i>
      <x v="641"/>
    </i>
    <i>
      <x v="642"/>
    </i>
    <i>
      <x v="644"/>
    </i>
    <i>
      <x v="650"/>
    </i>
    <i>
      <x v="652"/>
    </i>
    <i>
      <x v="654"/>
    </i>
    <i>
      <x v="656"/>
    </i>
    <i>
      <x v="661"/>
    </i>
    <i>
      <x v="664"/>
    </i>
    <i>
      <x v="665"/>
    </i>
    <i>
      <x v="667"/>
    </i>
    <i>
      <x v="670"/>
    </i>
    <i>
      <x v="673"/>
    </i>
    <i>
      <x v="677"/>
    </i>
    <i>
      <x v="678"/>
    </i>
    <i>
      <x v="682"/>
    </i>
    <i>
      <x v="683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2"/>
    </i>
    <i>
      <x v="703"/>
    </i>
    <i>
      <x v="704"/>
    </i>
    <i>
      <x v="706"/>
    </i>
    <i>
      <x v="707"/>
    </i>
    <i>
      <x v="708"/>
    </i>
    <i>
      <x v="712"/>
    </i>
    <i>
      <x v="714"/>
    </i>
    <i>
      <x v="717"/>
    </i>
    <i>
      <x v="718"/>
    </i>
    <i>
      <x v="720"/>
    </i>
    <i>
      <x v="721"/>
    </i>
    <i>
      <x v="724"/>
    </i>
    <i>
      <x v="725"/>
    </i>
    <i>
      <x v="726"/>
    </i>
    <i>
      <x v="727"/>
    </i>
    <i>
      <x v="730"/>
    </i>
    <i>
      <x v="731"/>
    </i>
    <i>
      <x v="732"/>
    </i>
    <i>
      <x v="737"/>
    </i>
    <i>
      <x v="739"/>
    </i>
    <i>
      <x v="741"/>
    </i>
    <i>
      <x v="744"/>
    </i>
    <i>
      <x v="745"/>
    </i>
    <i>
      <x v="746"/>
    </i>
    <i>
      <x v="747"/>
    </i>
    <i>
      <x v="748"/>
    </i>
    <i>
      <x v="751"/>
    </i>
    <i>
      <x v="752"/>
    </i>
    <i>
      <x v="753"/>
    </i>
    <i>
      <x v="754"/>
    </i>
    <i>
      <x v="756"/>
    </i>
    <i>
      <x v="759"/>
    </i>
    <i>
      <x v="762"/>
    </i>
    <i>
      <x v="763"/>
    </i>
    <i>
      <x v="764"/>
    </i>
    <i>
      <x v="765"/>
    </i>
    <i>
      <x v="768"/>
    </i>
    <i>
      <x v="769"/>
    </i>
    <i>
      <x v="774"/>
    </i>
    <i>
      <x v="776"/>
    </i>
    <i>
      <x v="781"/>
    </i>
    <i>
      <x v="782"/>
    </i>
    <i>
      <x v="783"/>
    </i>
    <i>
      <x v="787"/>
    </i>
    <i>
      <x v="789"/>
    </i>
    <i>
      <x v="790"/>
    </i>
    <i>
      <x v="793"/>
    </i>
    <i>
      <x v="794"/>
    </i>
    <i>
      <x v="798"/>
    </i>
    <i>
      <x v="799"/>
    </i>
    <i>
      <x v="800"/>
    </i>
    <i>
      <x v="802"/>
    </i>
    <i>
      <x v="803"/>
    </i>
    <i>
      <x v="805"/>
    </i>
    <i>
      <x v="807"/>
    </i>
    <i>
      <x v="810"/>
    </i>
    <i>
      <x v="811"/>
    </i>
    <i>
      <x v="815"/>
    </i>
    <i>
      <x v="817"/>
    </i>
    <i>
      <x v="819"/>
    </i>
    <i>
      <x v="820"/>
    </i>
    <i>
      <x v="822"/>
    </i>
    <i>
      <x v="824"/>
    </i>
    <i>
      <x v="825"/>
    </i>
    <i>
      <x v="826"/>
    </i>
    <i>
      <x v="827"/>
    </i>
    <i>
      <x v="829"/>
    </i>
    <i>
      <x v="831"/>
    </i>
    <i>
      <x v="832"/>
    </i>
    <i>
      <x v="835"/>
    </i>
    <i>
      <x v="838"/>
    </i>
    <i>
      <x v="841"/>
    </i>
    <i>
      <x v="846"/>
    </i>
    <i>
      <x v="850"/>
    </i>
    <i>
      <x v="851"/>
    </i>
    <i>
      <x v="859"/>
    </i>
    <i>
      <x v="860"/>
    </i>
    <i>
      <x v="864"/>
    </i>
    <i>
      <x v="866"/>
    </i>
    <i>
      <x v="869"/>
    </i>
    <i>
      <x v="871"/>
    </i>
    <i>
      <x v="872"/>
    </i>
    <i>
      <x v="875"/>
    </i>
    <i>
      <x v="877"/>
    </i>
    <i>
      <x v="878"/>
    </i>
    <i>
      <x v="881"/>
    </i>
    <i>
      <x v="885"/>
    </i>
    <i>
      <x v="888"/>
    </i>
    <i>
      <x v="898"/>
    </i>
    <i>
      <x v="902"/>
    </i>
    <i>
      <x v="903"/>
    </i>
    <i>
      <x v="906"/>
    </i>
    <i>
      <x v="907"/>
    </i>
    <i>
      <x v="909"/>
    </i>
    <i>
      <x v="911"/>
    </i>
    <i>
      <x v="914"/>
    </i>
    <i>
      <x v="918"/>
    </i>
    <i>
      <x v="920"/>
    </i>
    <i>
      <x v="922"/>
    </i>
    <i>
      <x v="923"/>
    </i>
    <i>
      <x v="925"/>
    </i>
    <i>
      <x v="926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41"/>
    </i>
    <i>
      <x v="944"/>
    </i>
    <i>
      <x v="947"/>
    </i>
    <i>
      <x v="948"/>
    </i>
    <i>
      <x v="949"/>
    </i>
    <i>
      <x v="950"/>
    </i>
    <i>
      <x v="958"/>
    </i>
    <i>
      <x v="959"/>
    </i>
    <i>
      <x v="962"/>
    </i>
    <i>
      <x v="963"/>
    </i>
    <i>
      <x v="964"/>
    </i>
    <i>
      <x v="965"/>
    </i>
    <i>
      <x v="971"/>
    </i>
    <i>
      <x v="973"/>
    </i>
    <i>
      <x v="974"/>
    </i>
    <i>
      <x v="975"/>
    </i>
    <i>
      <x v="977"/>
    </i>
    <i>
      <x v="980"/>
    </i>
    <i>
      <x v="981"/>
    </i>
    <i>
      <x v="982"/>
    </i>
    <i>
      <x v="983"/>
    </i>
    <i>
      <x v="984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9"/>
    </i>
    <i>
      <x v="1001"/>
    </i>
    <i>
      <x v="1002"/>
    </i>
    <i>
      <x v="1004"/>
    </i>
    <i>
      <x v="1008"/>
    </i>
    <i>
      <x v="1012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7"/>
    </i>
    <i>
      <x v="1032"/>
    </i>
    <i>
      <x v="1033"/>
    </i>
    <i>
      <x v="1036"/>
    </i>
    <i>
      <x v="1037"/>
    </i>
    <i>
      <x v="1041"/>
    </i>
    <i>
      <x v="1042"/>
    </i>
    <i>
      <x v="1043"/>
    </i>
    <i>
      <x v="1044"/>
    </i>
    <i>
      <x v="1046"/>
    </i>
    <i>
      <x v="1049"/>
    </i>
    <i>
      <x v="1050"/>
    </i>
    <i>
      <x v="1051"/>
    </i>
    <i>
      <x v="1054"/>
    </i>
    <i>
      <x v="1056"/>
    </i>
    <i>
      <x v="1057"/>
    </i>
    <i>
      <x v="1058"/>
    </i>
    <i>
      <x v="1060"/>
    </i>
    <i>
      <x v="1063"/>
    </i>
    <i>
      <x v="1065"/>
    </i>
    <i>
      <x v="1069"/>
    </i>
    <i>
      <x v="1074"/>
    </i>
    <i>
      <x v="1076"/>
    </i>
    <i>
      <x v="1078"/>
    </i>
    <i>
      <x v="1080"/>
    </i>
    <i>
      <x v="1082"/>
    </i>
    <i>
      <x v="1085"/>
    </i>
    <i>
      <x v="1087"/>
    </i>
    <i>
      <x v="1088"/>
    </i>
    <i>
      <x v="1089"/>
    </i>
    <i>
      <x v="1091"/>
    </i>
    <i>
      <x v="1093"/>
    </i>
    <i>
      <x v="1095"/>
    </i>
    <i>
      <x v="1096"/>
    </i>
    <i>
      <x v="1097"/>
    </i>
    <i>
      <x v="1105"/>
    </i>
    <i>
      <x v="1106"/>
    </i>
    <i>
      <x v="1107"/>
    </i>
    <i>
      <x v="1109"/>
    </i>
    <i>
      <x v="1113"/>
    </i>
    <i>
      <x v="1114"/>
    </i>
    <i>
      <x v="1115"/>
    </i>
    <i>
      <x v="1116"/>
    </i>
    <i>
      <x v="1117"/>
    </i>
    <i>
      <x v="1121"/>
    </i>
    <i>
      <x v="1124"/>
    </i>
    <i>
      <x v="1126"/>
    </i>
    <i>
      <x v="1127"/>
    </i>
    <i>
      <x v="1128"/>
    </i>
    <i>
      <x v="1130"/>
    </i>
    <i>
      <x v="1133"/>
    </i>
    <i>
      <x v="1138"/>
    </i>
    <i>
      <x v="1141"/>
    </i>
    <i>
      <x v="1142"/>
    </i>
    <i>
      <x v="1146"/>
    </i>
    <i>
      <x v="1150"/>
    </i>
    <i>
      <x v="1152"/>
    </i>
    <i>
      <x v="1154"/>
    </i>
    <i>
      <x v="1155"/>
    </i>
    <i>
      <x v="1156"/>
    </i>
    <i>
      <x v="1157"/>
    </i>
    <i>
      <x v="1158"/>
    </i>
    <i>
      <x v="1159"/>
    </i>
    <i>
      <x v="1161"/>
    </i>
    <i>
      <x v="1164"/>
    </i>
    <i>
      <x v="1165"/>
    </i>
    <i>
      <x v="1166"/>
    </i>
    <i>
      <x v="1168"/>
    </i>
    <i>
      <x v="1169"/>
    </i>
    <i>
      <x v="1172"/>
    </i>
    <i>
      <x v="1173"/>
    </i>
    <i>
      <x v="1175"/>
    </i>
    <i>
      <x v="1181"/>
    </i>
    <i>
      <x v="1182"/>
    </i>
    <i>
      <x v="1187"/>
    </i>
    <i>
      <x v="1188"/>
    </i>
    <i>
      <x v="1189"/>
    </i>
    <i>
      <x v="1191"/>
    </i>
    <i>
      <x v="1192"/>
    </i>
    <i>
      <x v="1195"/>
    </i>
    <i>
      <x v="1196"/>
    </i>
    <i>
      <x v="1198"/>
    </i>
    <i>
      <x v="1201"/>
    </i>
    <i>
      <x v="1203"/>
    </i>
    <i>
      <x v="1205"/>
    </i>
    <i>
      <x v="1207"/>
    </i>
    <i>
      <x v="1209"/>
    </i>
    <i>
      <x v="1210"/>
    </i>
    <i>
      <x v="1217"/>
    </i>
    <i>
      <x v="1224"/>
    </i>
    <i>
      <x v="1226"/>
    </i>
    <i>
      <x v="1227"/>
    </i>
    <i>
      <x v="1228"/>
    </i>
    <i>
      <x v="1236"/>
    </i>
    <i>
      <x v="1237"/>
    </i>
    <i>
      <x v="1239"/>
    </i>
    <i>
      <x v="1240"/>
    </i>
    <i>
      <x v="1241"/>
    </i>
    <i>
      <x v="1242"/>
    </i>
    <i>
      <x v="1243"/>
    </i>
    <i>
      <x v="1244"/>
    </i>
    <i>
      <x v="1246"/>
    </i>
    <i>
      <x v="1250"/>
    </i>
    <i>
      <x v="1251"/>
    </i>
    <i>
      <x v="1253"/>
    </i>
    <i>
      <x v="1254"/>
    </i>
    <i>
      <x v="1256"/>
    </i>
    <i>
      <x v="1258"/>
    </i>
    <i>
      <x v="1264"/>
    </i>
    <i>
      <x v="1265"/>
    </i>
    <i>
      <x v="1267"/>
    </i>
    <i>
      <x v="1268"/>
    </i>
    <i>
      <x v="1270"/>
    </i>
    <i>
      <x v="1271"/>
    </i>
    <i>
      <x v="1273"/>
    </i>
    <i>
      <x v="1278"/>
    </i>
    <i>
      <x v="1280"/>
    </i>
    <i>
      <x v="1282"/>
    </i>
    <i>
      <x v="1284"/>
    </i>
    <i>
      <x v="1288"/>
    </i>
    <i>
      <x v="1289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8"/>
    </i>
    <i>
      <x v="1309"/>
    </i>
    <i>
      <x v="1310"/>
    </i>
    <i>
      <x v="1311"/>
    </i>
    <i>
      <x v="1312"/>
    </i>
    <i>
      <x v="1313"/>
    </i>
    <i>
      <x v="1316"/>
    </i>
    <i>
      <x v="1317"/>
    </i>
    <i>
      <x v="1318"/>
    </i>
    <i>
      <x v="1322"/>
    </i>
    <i>
      <x v="1324"/>
    </i>
    <i>
      <x v="1326"/>
    </i>
    <i>
      <x v="1327"/>
    </i>
    <i>
      <x v="1330"/>
    </i>
    <i>
      <x v="1333"/>
    </i>
    <i>
      <x v="1338"/>
    </i>
    <i>
      <x v="1341"/>
    </i>
    <i>
      <x v="1342"/>
    </i>
    <i>
      <x v="1344"/>
    </i>
    <i>
      <x v="1347"/>
    </i>
    <i>
      <x v="1348"/>
    </i>
    <i>
      <x v="1353"/>
    </i>
    <i>
      <x v="1354"/>
    </i>
    <i>
      <x v="1355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1"/>
    </i>
    <i>
      <x v="1372"/>
    </i>
    <i>
      <x v="1373"/>
    </i>
    <i>
      <x v="1374"/>
    </i>
    <i>
      <x v="1375"/>
    </i>
    <i>
      <x v="1379"/>
    </i>
    <i>
      <x v="1382"/>
    </i>
    <i>
      <x v="1383"/>
    </i>
    <i>
      <x v="1385"/>
    </i>
    <i>
      <x v="1386"/>
    </i>
    <i>
      <x v="1387"/>
    </i>
    <i>
      <x v="1388"/>
    </i>
    <i>
      <x v="1390"/>
    </i>
    <i>
      <x v="1394"/>
    </i>
    <i>
      <x v="1395"/>
    </i>
    <i>
      <x v="1399"/>
    </i>
    <i>
      <x v="1402"/>
    </i>
    <i>
      <x v="1403"/>
    </i>
    <i>
      <x v="1405"/>
    </i>
    <i>
      <x v="1410"/>
    </i>
    <i>
      <x v="1413"/>
    </i>
    <i>
      <x v="1414"/>
    </i>
    <i>
      <x v="1415"/>
    </i>
    <i>
      <x v="1417"/>
    </i>
    <i>
      <x v="1419"/>
    </i>
    <i>
      <x v="1422"/>
    </i>
    <i>
      <x v="1423"/>
    </i>
    <i>
      <x v="1425"/>
    </i>
    <i>
      <x v="1426"/>
    </i>
    <i>
      <x v="1428"/>
    </i>
    <i>
      <x v="1429"/>
    </i>
    <i>
      <x v="1435"/>
    </i>
    <i>
      <x v="1437"/>
    </i>
    <i>
      <x v="1441"/>
    </i>
    <i>
      <x v="1442"/>
    </i>
    <i>
      <x v="1444"/>
    </i>
    <i>
      <x v="1447"/>
    </i>
    <i>
      <x v="1449"/>
    </i>
    <i>
      <x v="1451"/>
    </i>
    <i>
      <x v="1454"/>
    </i>
    <i>
      <x v="1457"/>
    </i>
    <i>
      <x v="1458"/>
    </i>
  </rowItems>
  <colItems count="1">
    <i/>
  </colItems>
  <pageFields count="1">
    <pageField fld="38" hier="-1"/>
  </pageFields>
  <dataFields count="1">
    <dataField name="Average of SalePrice" fld="47" subtotal="average" baseField="0" baseItem="2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9748E2-9E93-45CA-A580-75B497891ED6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>
  <location ref="A17:C20" firstHeaderRow="0" firstDataRow="1" firstDataCol="1"/>
  <pivotFields count="50">
    <pivotField dataField="1"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167" showAll="0"/>
    <pivotField showAll="0"/>
    <pivotField dataField="1" showAll="0"/>
    <pivotField showAll="0"/>
    <pivotField showAll="0"/>
  </pivotFields>
  <rowFields count="1">
    <field x="38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Id" fld="0" subtotal="count" baseField="7" baseItem="1"/>
    <dataField name="Average of SalePrice" fld="47" subtotal="average" baseField="37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CD63BA-E4F7-4E68-BFB0-CBE2D815A6AE}" name="PivotTable4" cacheId="1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I22:J822" firstHeaderRow="1" firstDataRow="1" firstDataCol="1" rowPageCount="1" colPageCount="1"/>
  <pivotFields count="50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multipleItemSelectionAllowed="1" showAll="0"/>
    <pivotField showAll="0"/>
    <pivotField multipleItemSelectionAllowed="1" showAll="0"/>
    <pivotField multipleItemSelectionAllowed="1" showAll="0"/>
    <pivotField multipleItemSelectionAllowed="1" showAll="0"/>
    <pivotField showAll="0"/>
    <pivotField multipleItemSelectionAllowed="1"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multipleItemSelectionAllowed="1"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7" showAll="0"/>
    <pivotField showAll="0"/>
    <pivotField dataField="1" showAll="0"/>
    <pivotField showAll="0"/>
    <pivotField showAll="0"/>
  </pivotFields>
  <rowFields count="1">
    <field x="0"/>
  </rowFields>
  <rowItems count="800">
    <i>
      <x v="3"/>
    </i>
    <i>
      <x v="8"/>
    </i>
    <i>
      <x v="9"/>
    </i>
    <i>
      <x v="10"/>
    </i>
    <i>
      <x v="12"/>
    </i>
    <i>
      <x v="13"/>
    </i>
    <i>
      <x v="15"/>
    </i>
    <i>
      <x v="16"/>
    </i>
    <i>
      <x v="17"/>
    </i>
    <i>
      <x v="19"/>
    </i>
    <i>
      <x v="21"/>
    </i>
    <i>
      <x v="22"/>
    </i>
    <i>
      <x v="23"/>
    </i>
    <i>
      <x v="24"/>
    </i>
    <i>
      <x v="25"/>
    </i>
    <i>
      <x v="26"/>
    </i>
    <i>
      <x v="28"/>
    </i>
    <i>
      <x v="29"/>
    </i>
    <i>
      <x v="30"/>
    </i>
    <i>
      <x v="31"/>
    </i>
    <i>
      <x v="32"/>
    </i>
    <i>
      <x v="36"/>
    </i>
    <i>
      <x v="37"/>
    </i>
    <i>
      <x v="38"/>
    </i>
    <i>
      <x v="39"/>
    </i>
    <i>
      <x v="40"/>
    </i>
    <i>
      <x v="42"/>
    </i>
    <i>
      <x v="43"/>
    </i>
    <i>
      <x v="44"/>
    </i>
    <i>
      <x v="47"/>
    </i>
    <i>
      <x v="48"/>
    </i>
    <i>
      <x v="49"/>
    </i>
    <i>
      <x v="51"/>
    </i>
    <i>
      <x v="52"/>
    </i>
    <i>
      <x v="54"/>
    </i>
    <i>
      <x v="55"/>
    </i>
    <i>
      <x v="59"/>
    </i>
    <i>
      <x v="61"/>
    </i>
    <i>
      <x v="62"/>
    </i>
    <i>
      <x v="63"/>
    </i>
    <i>
      <x v="68"/>
    </i>
    <i>
      <x v="69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2"/>
    </i>
    <i>
      <x v="83"/>
    </i>
    <i>
      <x v="88"/>
    </i>
    <i>
      <x v="89"/>
    </i>
    <i>
      <x v="90"/>
    </i>
    <i>
      <x v="91"/>
    </i>
    <i>
      <x v="92"/>
    </i>
    <i>
      <x v="96"/>
    </i>
    <i>
      <x v="97"/>
    </i>
    <i>
      <x v="98"/>
    </i>
    <i>
      <x v="102"/>
    </i>
    <i>
      <x v="103"/>
    </i>
    <i>
      <x v="104"/>
    </i>
    <i>
      <x v="106"/>
    </i>
    <i>
      <x v="107"/>
    </i>
    <i>
      <x v="108"/>
    </i>
    <i>
      <x v="109"/>
    </i>
    <i>
      <x v="110"/>
    </i>
    <i>
      <x v="116"/>
    </i>
    <i>
      <x v="117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32"/>
    </i>
    <i>
      <x v="135"/>
    </i>
    <i>
      <x v="136"/>
    </i>
    <i>
      <x v="140"/>
    </i>
    <i>
      <x v="142"/>
    </i>
    <i>
      <x v="145"/>
    </i>
    <i>
      <x v="146"/>
    </i>
    <i>
      <x v="148"/>
    </i>
    <i>
      <x v="149"/>
    </i>
    <i>
      <x v="150"/>
    </i>
    <i>
      <x v="153"/>
    </i>
    <i>
      <x v="154"/>
    </i>
    <i>
      <x v="155"/>
    </i>
    <i>
      <x v="156"/>
    </i>
    <i>
      <x v="160"/>
    </i>
    <i>
      <x v="162"/>
    </i>
    <i>
      <x v="163"/>
    </i>
    <i>
      <x v="164"/>
    </i>
    <i>
      <x v="166"/>
    </i>
    <i>
      <x v="170"/>
    </i>
    <i>
      <x v="171"/>
    </i>
    <i>
      <x v="179"/>
    </i>
    <i>
      <x v="181"/>
    </i>
    <i>
      <x v="182"/>
    </i>
    <i>
      <x v="184"/>
    </i>
    <i>
      <x v="193"/>
    </i>
    <i>
      <x v="194"/>
    </i>
    <i>
      <x v="198"/>
    </i>
    <i>
      <x v="200"/>
    </i>
    <i>
      <x v="202"/>
    </i>
    <i>
      <x v="203"/>
    </i>
    <i>
      <x v="204"/>
    </i>
    <i>
      <x v="205"/>
    </i>
    <i>
      <x v="206"/>
    </i>
    <i>
      <x v="207"/>
    </i>
    <i>
      <x v="209"/>
    </i>
    <i>
      <x v="210"/>
    </i>
    <i>
      <x v="211"/>
    </i>
    <i>
      <x v="213"/>
    </i>
    <i>
      <x v="214"/>
    </i>
    <i>
      <x v="215"/>
    </i>
    <i>
      <x v="217"/>
    </i>
    <i>
      <x v="219"/>
    </i>
    <i>
      <x v="220"/>
    </i>
    <i>
      <x v="223"/>
    </i>
    <i>
      <x v="224"/>
    </i>
    <i>
      <x v="227"/>
    </i>
    <i>
      <x v="228"/>
    </i>
    <i>
      <x v="229"/>
    </i>
    <i>
      <x v="230"/>
    </i>
    <i>
      <x v="232"/>
    </i>
    <i>
      <x v="233"/>
    </i>
    <i>
      <x v="235"/>
    </i>
    <i>
      <x v="236"/>
    </i>
    <i>
      <x v="238"/>
    </i>
    <i>
      <x v="239"/>
    </i>
    <i>
      <x v="241"/>
    </i>
    <i>
      <x v="242"/>
    </i>
    <i>
      <x v="243"/>
    </i>
    <i>
      <x v="246"/>
    </i>
    <i>
      <x v="247"/>
    </i>
    <i>
      <x v="250"/>
    </i>
    <i>
      <x v="254"/>
    </i>
    <i>
      <x v="259"/>
    </i>
    <i>
      <x v="260"/>
    </i>
    <i>
      <x v="262"/>
    </i>
    <i>
      <x v="263"/>
    </i>
    <i>
      <x v="264"/>
    </i>
    <i>
      <x v="265"/>
    </i>
    <i>
      <x v="268"/>
    </i>
    <i>
      <x v="271"/>
    </i>
    <i>
      <x v="274"/>
    </i>
    <i>
      <x v="276"/>
    </i>
    <i>
      <x v="277"/>
    </i>
    <i>
      <x v="281"/>
    </i>
    <i>
      <x v="283"/>
    </i>
    <i>
      <x v="286"/>
    </i>
    <i>
      <x v="287"/>
    </i>
    <i>
      <x v="288"/>
    </i>
    <i>
      <x v="289"/>
    </i>
    <i>
      <x v="292"/>
    </i>
    <i>
      <x v="294"/>
    </i>
    <i>
      <x v="295"/>
    </i>
    <i>
      <x v="296"/>
    </i>
    <i>
      <x v="299"/>
    </i>
    <i>
      <x v="300"/>
    </i>
    <i>
      <x v="302"/>
    </i>
    <i>
      <x v="303"/>
    </i>
    <i>
      <x v="307"/>
    </i>
    <i>
      <x v="308"/>
    </i>
    <i>
      <x v="311"/>
    </i>
    <i>
      <x v="312"/>
    </i>
    <i>
      <x v="323"/>
    </i>
    <i>
      <x v="325"/>
    </i>
    <i>
      <x v="327"/>
    </i>
    <i>
      <x v="328"/>
    </i>
    <i>
      <x v="329"/>
    </i>
    <i>
      <x v="331"/>
    </i>
    <i>
      <x v="339"/>
    </i>
    <i>
      <x v="341"/>
    </i>
    <i>
      <x v="342"/>
    </i>
    <i>
      <x v="343"/>
    </i>
    <i>
      <x v="344"/>
    </i>
    <i>
      <x v="345"/>
    </i>
    <i>
      <x v="346"/>
    </i>
    <i>
      <x v="350"/>
    </i>
    <i>
      <x v="352"/>
    </i>
    <i>
      <x v="353"/>
    </i>
    <i>
      <x v="354"/>
    </i>
    <i>
      <x v="358"/>
    </i>
    <i>
      <x v="360"/>
    </i>
    <i>
      <x v="361"/>
    </i>
    <i>
      <x v="363"/>
    </i>
    <i>
      <x v="365"/>
    </i>
    <i>
      <x v="367"/>
    </i>
    <i>
      <x v="368"/>
    </i>
    <i>
      <x v="369"/>
    </i>
    <i>
      <x v="371"/>
    </i>
    <i>
      <x v="372"/>
    </i>
    <i>
      <x v="373"/>
    </i>
    <i>
      <x v="375"/>
    </i>
    <i>
      <x v="376"/>
    </i>
    <i>
      <x v="380"/>
    </i>
    <i>
      <x v="383"/>
    </i>
    <i>
      <x v="385"/>
    </i>
    <i>
      <x v="386"/>
    </i>
    <i>
      <x v="387"/>
    </i>
    <i>
      <x v="388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1"/>
    </i>
    <i>
      <x v="402"/>
    </i>
    <i>
      <x v="406"/>
    </i>
    <i>
      <x v="407"/>
    </i>
    <i>
      <x v="410"/>
    </i>
    <i>
      <x v="411"/>
    </i>
    <i>
      <x v="413"/>
    </i>
    <i>
      <x v="415"/>
    </i>
    <i>
      <x v="416"/>
    </i>
    <i>
      <x v="419"/>
    </i>
    <i>
      <x v="422"/>
    </i>
    <i>
      <x v="424"/>
    </i>
    <i>
      <x v="425"/>
    </i>
    <i>
      <x v="427"/>
    </i>
    <i>
      <x v="430"/>
    </i>
    <i>
      <x v="431"/>
    </i>
    <i>
      <x v="434"/>
    </i>
    <i>
      <x v="436"/>
    </i>
    <i>
      <x v="437"/>
    </i>
    <i>
      <x v="438"/>
    </i>
    <i>
      <x v="439"/>
    </i>
    <i>
      <x v="441"/>
    </i>
    <i>
      <x v="442"/>
    </i>
    <i>
      <x v="443"/>
    </i>
    <i>
      <x v="445"/>
    </i>
    <i>
      <x v="448"/>
    </i>
    <i>
      <x v="449"/>
    </i>
    <i>
      <x v="450"/>
    </i>
    <i>
      <x v="455"/>
    </i>
    <i>
      <x v="456"/>
    </i>
    <i>
      <x v="457"/>
    </i>
    <i>
      <x v="458"/>
    </i>
    <i>
      <x v="459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72"/>
    </i>
    <i>
      <x v="475"/>
    </i>
    <i>
      <x v="479"/>
    </i>
    <i>
      <x v="484"/>
    </i>
    <i>
      <x v="485"/>
    </i>
    <i>
      <x v="487"/>
    </i>
    <i>
      <x v="488"/>
    </i>
    <i>
      <x v="489"/>
    </i>
    <i>
      <x v="490"/>
    </i>
    <i>
      <x v="491"/>
    </i>
    <i>
      <x v="493"/>
    </i>
    <i>
      <x v="494"/>
    </i>
    <i>
      <x v="495"/>
    </i>
    <i>
      <x v="498"/>
    </i>
    <i>
      <x v="499"/>
    </i>
    <i>
      <x v="500"/>
    </i>
    <i>
      <x v="502"/>
    </i>
    <i>
      <x v="505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9"/>
    </i>
    <i>
      <x v="520"/>
    </i>
    <i>
      <x v="521"/>
    </i>
    <i>
      <x v="522"/>
    </i>
    <i>
      <x v="525"/>
    </i>
    <i>
      <x v="526"/>
    </i>
    <i>
      <x v="528"/>
    </i>
    <i>
      <x v="531"/>
    </i>
    <i>
      <x v="532"/>
    </i>
    <i>
      <x v="533"/>
    </i>
    <i>
      <x v="535"/>
    </i>
    <i>
      <x v="537"/>
    </i>
    <i>
      <x v="538"/>
    </i>
    <i>
      <x v="543"/>
    </i>
    <i>
      <x v="546"/>
    </i>
    <i>
      <x v="547"/>
    </i>
    <i>
      <x v="548"/>
    </i>
    <i>
      <x v="550"/>
    </i>
    <i>
      <x v="551"/>
    </i>
    <i>
      <x v="552"/>
    </i>
    <i>
      <x v="553"/>
    </i>
    <i>
      <x v="555"/>
    </i>
    <i>
      <x v="556"/>
    </i>
    <i>
      <x v="557"/>
    </i>
    <i>
      <x v="559"/>
    </i>
    <i>
      <x v="561"/>
    </i>
    <i>
      <x v="562"/>
    </i>
    <i>
      <x v="563"/>
    </i>
    <i>
      <x v="567"/>
    </i>
    <i>
      <x v="569"/>
    </i>
    <i>
      <x v="570"/>
    </i>
    <i>
      <x v="571"/>
    </i>
    <i>
      <x v="574"/>
    </i>
    <i>
      <x v="575"/>
    </i>
    <i>
      <x v="577"/>
    </i>
    <i>
      <x v="578"/>
    </i>
    <i>
      <x v="579"/>
    </i>
    <i>
      <x v="580"/>
    </i>
    <i>
      <x v="582"/>
    </i>
    <i>
      <x v="584"/>
    </i>
    <i>
      <x v="586"/>
    </i>
    <i>
      <x v="587"/>
    </i>
    <i>
      <x v="589"/>
    </i>
    <i>
      <x v="592"/>
    </i>
    <i>
      <x v="593"/>
    </i>
    <i>
      <x v="594"/>
    </i>
    <i>
      <x v="596"/>
    </i>
    <i>
      <x v="601"/>
    </i>
    <i>
      <x v="606"/>
    </i>
    <i>
      <x v="609"/>
    </i>
    <i>
      <x v="613"/>
    </i>
    <i>
      <x v="614"/>
    </i>
    <i>
      <x v="615"/>
    </i>
    <i>
      <x v="617"/>
    </i>
    <i>
      <x v="618"/>
    </i>
    <i>
      <x v="620"/>
    </i>
    <i>
      <x v="622"/>
    </i>
    <i>
      <x v="625"/>
    </i>
    <i>
      <x v="626"/>
    </i>
    <i>
      <x v="627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40"/>
    </i>
    <i>
      <x v="646"/>
    </i>
    <i>
      <x v="647"/>
    </i>
    <i>
      <x v="648"/>
    </i>
    <i>
      <x v="649"/>
    </i>
    <i>
      <x v="651"/>
    </i>
    <i>
      <x v="653"/>
    </i>
    <i>
      <x v="655"/>
    </i>
    <i>
      <x v="657"/>
    </i>
    <i>
      <x v="658"/>
    </i>
    <i>
      <x v="659"/>
    </i>
    <i>
      <x v="662"/>
    </i>
    <i>
      <x v="669"/>
    </i>
    <i>
      <x v="674"/>
    </i>
    <i>
      <x v="677"/>
    </i>
    <i>
      <x v="679"/>
    </i>
    <i>
      <x v="680"/>
    </i>
    <i>
      <x v="681"/>
    </i>
    <i>
      <x v="682"/>
    </i>
    <i>
      <x v="689"/>
    </i>
    <i>
      <x v="690"/>
    </i>
    <i>
      <x v="693"/>
    </i>
    <i>
      <x v="694"/>
    </i>
    <i>
      <x v="696"/>
    </i>
    <i>
      <x v="697"/>
    </i>
    <i>
      <x v="698"/>
    </i>
    <i>
      <x v="699"/>
    </i>
    <i>
      <x v="701"/>
    </i>
    <i>
      <x v="703"/>
    </i>
    <i>
      <x v="705"/>
    </i>
    <i>
      <x v="709"/>
    </i>
    <i>
      <x v="710"/>
    </i>
    <i>
      <x v="711"/>
    </i>
    <i>
      <x v="713"/>
    </i>
    <i>
      <x v="715"/>
    </i>
    <i>
      <x v="716"/>
    </i>
    <i>
      <x v="719"/>
    </i>
    <i>
      <x v="721"/>
    </i>
    <i>
      <x v="722"/>
    </i>
    <i>
      <x v="723"/>
    </i>
    <i>
      <x v="725"/>
    </i>
    <i>
      <x v="729"/>
    </i>
    <i>
      <x v="733"/>
    </i>
    <i>
      <x v="734"/>
    </i>
    <i>
      <x v="735"/>
    </i>
    <i>
      <x v="736"/>
    </i>
    <i>
      <x v="740"/>
    </i>
    <i>
      <x v="742"/>
    </i>
    <i>
      <x v="747"/>
    </i>
    <i>
      <x v="749"/>
    </i>
    <i>
      <x v="750"/>
    </i>
    <i>
      <x v="754"/>
    </i>
    <i>
      <x v="760"/>
    </i>
    <i>
      <x v="761"/>
    </i>
    <i>
      <x v="765"/>
    </i>
    <i>
      <x v="768"/>
    </i>
    <i>
      <x v="770"/>
    </i>
    <i>
      <x v="771"/>
    </i>
    <i>
      <x v="772"/>
    </i>
    <i>
      <x v="773"/>
    </i>
    <i>
      <x v="774"/>
    </i>
    <i>
      <x v="776"/>
    </i>
    <i>
      <x v="777"/>
    </i>
    <i>
      <x v="778"/>
    </i>
    <i>
      <x v="779"/>
    </i>
    <i>
      <x v="780"/>
    </i>
    <i>
      <x v="782"/>
    </i>
    <i>
      <x v="783"/>
    </i>
    <i>
      <x v="784"/>
    </i>
    <i>
      <x v="785"/>
    </i>
    <i>
      <x v="788"/>
    </i>
    <i>
      <x v="790"/>
    </i>
    <i>
      <x v="791"/>
    </i>
    <i>
      <x v="793"/>
    </i>
    <i>
      <x v="796"/>
    </i>
    <i>
      <x v="797"/>
    </i>
    <i>
      <x v="801"/>
    </i>
    <i>
      <x v="804"/>
    </i>
    <i>
      <x v="805"/>
    </i>
    <i>
      <x v="806"/>
    </i>
    <i>
      <x v="808"/>
    </i>
    <i>
      <x v="809"/>
    </i>
    <i>
      <x v="811"/>
    </i>
    <i>
      <x v="812"/>
    </i>
    <i>
      <x v="813"/>
    </i>
    <i>
      <x v="815"/>
    </i>
    <i>
      <x v="816"/>
    </i>
    <i>
      <x v="818"/>
    </i>
    <i>
      <x v="821"/>
    </i>
    <i>
      <x v="823"/>
    </i>
    <i>
      <x v="824"/>
    </i>
    <i>
      <x v="826"/>
    </i>
    <i>
      <x v="827"/>
    </i>
    <i>
      <x v="833"/>
    </i>
    <i>
      <x v="834"/>
    </i>
    <i>
      <x v="835"/>
    </i>
    <i>
      <x v="836"/>
    </i>
    <i>
      <x v="838"/>
    </i>
    <i>
      <x v="839"/>
    </i>
    <i>
      <x v="840"/>
    </i>
    <i>
      <x v="841"/>
    </i>
    <i>
      <x v="843"/>
    </i>
    <i>
      <x v="844"/>
    </i>
    <i>
      <x v="847"/>
    </i>
    <i>
      <x v="850"/>
    </i>
    <i>
      <x v="851"/>
    </i>
    <i>
      <x v="852"/>
    </i>
    <i>
      <x v="853"/>
    </i>
    <i>
      <x v="856"/>
    </i>
    <i>
      <x v="858"/>
    </i>
    <i>
      <x v="860"/>
    </i>
    <i>
      <x v="862"/>
    </i>
    <i>
      <x v="863"/>
    </i>
    <i>
      <x v="864"/>
    </i>
    <i>
      <x v="865"/>
    </i>
    <i>
      <x v="866"/>
    </i>
    <i>
      <x v="868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3"/>
    </i>
    <i>
      <x v="884"/>
    </i>
    <i>
      <x v="886"/>
    </i>
    <i>
      <x v="887"/>
    </i>
    <i>
      <x v="889"/>
    </i>
    <i>
      <x v="890"/>
    </i>
    <i>
      <x v="892"/>
    </i>
    <i>
      <x v="893"/>
    </i>
    <i>
      <x v="894"/>
    </i>
    <i>
      <x v="896"/>
    </i>
    <i>
      <x v="897"/>
    </i>
    <i>
      <x v="899"/>
    </i>
    <i>
      <x v="900"/>
    </i>
    <i>
      <x v="901"/>
    </i>
    <i>
      <x v="903"/>
    </i>
    <i>
      <x v="904"/>
    </i>
    <i>
      <x v="905"/>
    </i>
    <i>
      <x v="907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9"/>
    </i>
    <i>
      <x v="922"/>
    </i>
    <i>
      <x v="928"/>
    </i>
    <i>
      <x v="930"/>
    </i>
    <i>
      <x v="931"/>
    </i>
    <i>
      <x v="932"/>
    </i>
    <i>
      <x v="933"/>
    </i>
    <i>
      <x v="935"/>
    </i>
    <i>
      <x v="939"/>
    </i>
    <i>
      <x v="940"/>
    </i>
    <i>
      <x v="943"/>
    </i>
    <i>
      <x v="944"/>
    </i>
    <i>
      <x v="945"/>
    </i>
    <i>
      <x v="946"/>
    </i>
    <i>
      <x v="950"/>
    </i>
    <i>
      <x v="951"/>
    </i>
    <i>
      <x v="952"/>
    </i>
    <i>
      <x v="955"/>
    </i>
    <i>
      <x v="956"/>
    </i>
    <i>
      <x v="957"/>
    </i>
    <i>
      <x v="960"/>
    </i>
    <i>
      <x v="963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6"/>
    </i>
    <i>
      <x v="978"/>
    </i>
    <i>
      <x v="979"/>
    </i>
    <i>
      <x v="980"/>
    </i>
    <i>
      <x v="982"/>
    </i>
    <i>
      <x v="984"/>
    </i>
    <i>
      <x v="985"/>
    </i>
    <i>
      <x v="986"/>
    </i>
    <i>
      <x v="991"/>
    </i>
    <i>
      <x v="996"/>
    </i>
    <i>
      <x v="997"/>
    </i>
    <i>
      <x v="998"/>
    </i>
    <i>
      <x v="1000"/>
    </i>
    <i>
      <x v="1001"/>
    </i>
    <i>
      <x v="1002"/>
    </i>
    <i>
      <x v="1003"/>
    </i>
    <i>
      <x v="1004"/>
    </i>
    <i>
      <x v="1005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7"/>
    </i>
    <i>
      <x v="1019"/>
    </i>
    <i>
      <x v="1022"/>
    </i>
    <i>
      <x v="1023"/>
    </i>
    <i>
      <x v="1025"/>
    </i>
    <i>
      <x v="1026"/>
    </i>
    <i>
      <x v="1028"/>
    </i>
    <i>
      <x v="1030"/>
    </i>
    <i>
      <x v="1034"/>
    </i>
    <i>
      <x v="1035"/>
    </i>
    <i>
      <x v="1038"/>
    </i>
    <i>
      <x v="1039"/>
    </i>
    <i>
      <x v="1045"/>
    </i>
    <i>
      <x v="1047"/>
    </i>
    <i>
      <x v="1048"/>
    </i>
    <i>
      <x v="1049"/>
    </i>
    <i>
      <x v="1050"/>
    </i>
    <i>
      <x v="1051"/>
    </i>
    <i>
      <x v="1053"/>
    </i>
    <i>
      <x v="1059"/>
    </i>
    <i>
      <x v="1061"/>
    </i>
    <i>
      <x v="1062"/>
    </i>
    <i>
      <x v="1063"/>
    </i>
    <i>
      <x v="1064"/>
    </i>
    <i>
      <x v="1069"/>
    </i>
    <i>
      <x v="1070"/>
    </i>
    <i>
      <x v="1071"/>
    </i>
    <i>
      <x v="1073"/>
    </i>
    <i>
      <x v="1074"/>
    </i>
    <i>
      <x v="1075"/>
    </i>
    <i>
      <x v="1077"/>
    </i>
    <i>
      <x v="1078"/>
    </i>
    <i>
      <x v="1079"/>
    </i>
    <i>
      <x v="1082"/>
    </i>
    <i>
      <x v="1083"/>
    </i>
    <i>
      <x v="1085"/>
    </i>
    <i>
      <x v="1086"/>
    </i>
    <i>
      <x v="1088"/>
    </i>
    <i>
      <x v="1090"/>
    </i>
    <i>
      <x v="1092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5"/>
    </i>
    <i>
      <x v="1126"/>
    </i>
    <i>
      <x v="1129"/>
    </i>
    <i>
      <x v="1131"/>
    </i>
    <i>
      <x v="1132"/>
    </i>
    <i>
      <x v="1135"/>
    </i>
    <i>
      <x v="1136"/>
    </i>
    <i>
      <x v="1137"/>
    </i>
    <i>
      <x v="1139"/>
    </i>
    <i>
      <x v="1140"/>
    </i>
    <i>
      <x v="1143"/>
    </i>
    <i>
      <x v="1144"/>
    </i>
    <i>
      <x v="1145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8"/>
    </i>
    <i>
      <x v="1161"/>
    </i>
    <i>
      <x v="1162"/>
    </i>
    <i>
      <x v="1165"/>
    </i>
    <i>
      <x v="1166"/>
    </i>
    <i>
      <x v="1168"/>
    </i>
    <i>
      <x v="1170"/>
    </i>
    <i>
      <x v="1171"/>
    </i>
    <i>
      <x v="1176"/>
    </i>
    <i>
      <x v="1177"/>
    </i>
    <i>
      <x v="1178"/>
    </i>
    <i>
      <x v="1179"/>
    </i>
    <i>
      <x v="1183"/>
    </i>
    <i>
      <x v="1185"/>
    </i>
    <i>
      <x v="1190"/>
    </i>
    <i>
      <x v="1192"/>
    </i>
    <i>
      <x v="1194"/>
    </i>
    <i>
      <x v="1197"/>
    </i>
    <i>
      <x v="1198"/>
    </i>
    <i>
      <x v="1199"/>
    </i>
    <i>
      <x v="1200"/>
    </i>
    <i>
      <x v="1202"/>
    </i>
    <i>
      <x v="1203"/>
    </i>
    <i>
      <x v="1205"/>
    </i>
    <i>
      <x v="1206"/>
    </i>
    <i>
      <x v="1208"/>
    </i>
    <i>
      <x v="1211"/>
    </i>
    <i>
      <x v="1212"/>
    </i>
    <i>
      <x v="1213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7"/>
    </i>
    <i>
      <x v="1229"/>
    </i>
    <i>
      <x v="1231"/>
    </i>
    <i>
      <x v="1232"/>
    </i>
    <i>
      <x v="1233"/>
    </i>
    <i>
      <x v="1234"/>
    </i>
    <i>
      <x v="1235"/>
    </i>
    <i>
      <x v="1238"/>
    </i>
    <i>
      <x v="1239"/>
    </i>
    <i>
      <x v="1241"/>
    </i>
    <i>
      <x v="1244"/>
    </i>
    <i>
      <x v="1247"/>
    </i>
    <i>
      <x v="1248"/>
    </i>
    <i>
      <x v="1249"/>
    </i>
    <i>
      <x v="1251"/>
    </i>
    <i>
      <x v="1252"/>
    </i>
    <i>
      <x v="1255"/>
    </i>
    <i>
      <x v="1257"/>
    </i>
    <i>
      <x v="1261"/>
    </i>
    <i>
      <x v="1262"/>
    </i>
    <i>
      <x v="1263"/>
    </i>
    <i>
      <x v="1266"/>
    </i>
    <i>
      <x v="1267"/>
    </i>
    <i>
      <x v="1269"/>
    </i>
    <i>
      <x v="1271"/>
    </i>
    <i>
      <x v="1272"/>
    </i>
    <i>
      <x v="1273"/>
    </i>
    <i>
      <x v="1274"/>
    </i>
    <i>
      <x v="1275"/>
    </i>
    <i>
      <x v="1279"/>
    </i>
    <i>
      <x v="1282"/>
    </i>
    <i>
      <x v="1284"/>
    </i>
    <i>
      <x v="1285"/>
    </i>
    <i>
      <x v="1290"/>
    </i>
    <i>
      <x v="1292"/>
    </i>
    <i>
      <x v="1294"/>
    </i>
    <i>
      <x v="1301"/>
    </i>
    <i>
      <x v="1303"/>
    </i>
    <i>
      <x v="1304"/>
    </i>
    <i>
      <x v="1306"/>
    </i>
    <i>
      <x v="1307"/>
    </i>
    <i>
      <x v="1308"/>
    </i>
    <i>
      <x v="1314"/>
    </i>
    <i>
      <x v="1317"/>
    </i>
    <i>
      <x v="1318"/>
    </i>
    <i>
      <x v="1319"/>
    </i>
    <i>
      <x v="1321"/>
    </i>
    <i>
      <x v="1323"/>
    </i>
    <i>
      <x v="1324"/>
    </i>
    <i>
      <x v="1325"/>
    </i>
    <i>
      <x v="1326"/>
    </i>
    <i>
      <x v="1327"/>
    </i>
    <i>
      <x v="1328"/>
    </i>
    <i>
      <x v="1330"/>
    </i>
    <i>
      <x v="1331"/>
    </i>
    <i>
      <x v="1332"/>
    </i>
    <i>
      <x v="1333"/>
    </i>
    <i>
      <x v="1334"/>
    </i>
    <i>
      <x v="1336"/>
    </i>
    <i>
      <x v="1337"/>
    </i>
    <i>
      <x v="1339"/>
    </i>
    <i>
      <x v="1340"/>
    </i>
    <i>
      <x v="1341"/>
    </i>
    <i>
      <x v="1343"/>
    </i>
    <i>
      <x v="1345"/>
    </i>
    <i>
      <x v="1346"/>
    </i>
    <i>
      <x v="1349"/>
    </i>
    <i>
      <x v="1351"/>
    </i>
    <i>
      <x v="1352"/>
    </i>
    <i>
      <x v="1356"/>
    </i>
    <i>
      <x v="1362"/>
    </i>
    <i>
      <x v="1367"/>
    </i>
    <i>
      <x v="1368"/>
    </i>
    <i>
      <x v="1370"/>
    </i>
    <i>
      <x v="1371"/>
    </i>
    <i>
      <x v="1375"/>
    </i>
    <i>
      <x v="1376"/>
    </i>
    <i>
      <x v="1377"/>
    </i>
    <i>
      <x v="1378"/>
    </i>
    <i>
      <x v="1380"/>
    </i>
    <i>
      <x v="1383"/>
    </i>
    <i>
      <x v="1384"/>
    </i>
    <i>
      <x v="1385"/>
    </i>
    <i>
      <x v="1387"/>
    </i>
    <i>
      <x v="1389"/>
    </i>
    <i>
      <x v="1391"/>
    </i>
    <i>
      <x v="1392"/>
    </i>
    <i>
      <x v="1393"/>
    </i>
    <i>
      <x v="1396"/>
    </i>
    <i>
      <x v="1397"/>
    </i>
    <i>
      <x v="1400"/>
    </i>
    <i>
      <x v="1402"/>
    </i>
    <i>
      <x v="1404"/>
    </i>
    <i>
      <x v="1406"/>
    </i>
    <i>
      <x v="1407"/>
    </i>
    <i>
      <x v="1408"/>
    </i>
    <i>
      <x v="1411"/>
    </i>
    <i>
      <x v="1412"/>
    </i>
    <i>
      <x v="1414"/>
    </i>
    <i>
      <x v="1416"/>
    </i>
    <i>
      <x v="1421"/>
    </i>
    <i>
      <x v="1422"/>
    </i>
    <i>
      <x v="1423"/>
    </i>
    <i>
      <x v="1424"/>
    </i>
    <i>
      <x v="1425"/>
    </i>
    <i>
      <x v="1428"/>
    </i>
    <i>
      <x v="1429"/>
    </i>
    <i>
      <x v="1431"/>
    </i>
    <i>
      <x v="1432"/>
    </i>
    <i>
      <x v="1436"/>
    </i>
    <i>
      <x v="1438"/>
    </i>
    <i>
      <x v="1440"/>
    </i>
    <i>
      <x v="1441"/>
    </i>
    <i>
      <x v="1443"/>
    </i>
    <i>
      <x v="1444"/>
    </i>
    <i>
      <x v="1445"/>
    </i>
    <i>
      <x v="1446"/>
    </i>
    <i>
      <x v="1448"/>
    </i>
    <i>
      <x v="1449"/>
    </i>
    <i>
      <x v="1451"/>
    </i>
    <i>
      <x v="1452"/>
    </i>
    <i>
      <x v="1453"/>
    </i>
    <i>
      <x v="1457"/>
    </i>
    <i>
      <x v="1458"/>
    </i>
  </rowItems>
  <colItems count="1">
    <i/>
  </colItems>
  <pageFields count="1">
    <pageField fld="34" hier="-1"/>
  </pageFields>
  <dataFields count="1">
    <dataField name="Average of SalePrice" fld="47" subtotal="average" baseField="0" baseItem="9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A5D261-6E7D-4718-B8F1-E6495868C9DF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>
  <location ref="A16:C19" firstHeaderRow="0" firstDataRow="1" firstDataCol="1"/>
  <pivotFields count="50">
    <pivotField dataField="1"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7" showAll="0"/>
    <pivotField showAll="0"/>
    <pivotField dataField="1" showAll="0"/>
    <pivotField showAll="0"/>
    <pivotField showAll="0"/>
  </pivotFields>
  <rowFields count="1">
    <field x="34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Id" fld="0" subtotal="count" baseField="33" baseItem="0"/>
    <dataField name="Average of SalePrice" fld="47" subtotal="average" baseField="33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E617C1-BFA0-4B81-A41E-9E86966806BC}" name="PivotTable2" cacheId="1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>
  <location ref="F22:G682" firstHeaderRow="1" firstDataRow="1" firstDataCol="1" rowPageCount="1" colPageCount="1"/>
  <pivotFields count="50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multipleItemSelectionAllowed="1" showAll="0"/>
    <pivotField showAll="0"/>
    <pivotField multipleItemSelectionAllowed="1" showAll="0"/>
    <pivotField multipleItemSelectionAllowed="1" showAll="0"/>
    <pivotField multipleItemSelectionAllowed="1" showAll="0"/>
    <pivotField showAll="0"/>
    <pivotField multipleItemSelectionAllowed="1"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multipleItemSelectionAllowed="1"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7" showAll="0"/>
    <pivotField showAll="0"/>
    <pivotField dataField="1" showAll="0"/>
    <pivotField showAll="0"/>
    <pivotField showAll="0"/>
  </pivotFields>
  <rowFields count="1">
    <field x="0"/>
  </rowFields>
  <rowItems count="660">
    <i>
      <x/>
    </i>
    <i>
      <x v="1"/>
    </i>
    <i>
      <x v="2"/>
    </i>
    <i>
      <x v="4"/>
    </i>
    <i>
      <x v="5"/>
    </i>
    <i>
      <x v="6"/>
    </i>
    <i>
      <x v="7"/>
    </i>
    <i>
      <x v="11"/>
    </i>
    <i>
      <x v="14"/>
    </i>
    <i>
      <x v="18"/>
    </i>
    <i>
      <x v="20"/>
    </i>
    <i>
      <x v="27"/>
    </i>
    <i>
      <x v="33"/>
    </i>
    <i>
      <x v="34"/>
    </i>
    <i>
      <x v="35"/>
    </i>
    <i>
      <x v="41"/>
    </i>
    <i>
      <x v="45"/>
    </i>
    <i>
      <x v="46"/>
    </i>
    <i>
      <x v="50"/>
    </i>
    <i>
      <x v="53"/>
    </i>
    <i>
      <x v="56"/>
    </i>
    <i>
      <x v="57"/>
    </i>
    <i>
      <x v="58"/>
    </i>
    <i>
      <x v="60"/>
    </i>
    <i>
      <x v="64"/>
    </i>
    <i>
      <x v="65"/>
    </i>
    <i>
      <x v="66"/>
    </i>
    <i>
      <x v="67"/>
    </i>
    <i>
      <x v="70"/>
    </i>
    <i>
      <x v="72"/>
    </i>
    <i>
      <x v="80"/>
    </i>
    <i>
      <x v="81"/>
    </i>
    <i>
      <x v="84"/>
    </i>
    <i>
      <x v="85"/>
    </i>
    <i>
      <x v="86"/>
    </i>
    <i>
      <x v="87"/>
    </i>
    <i>
      <x v="93"/>
    </i>
    <i>
      <x v="94"/>
    </i>
    <i>
      <x v="95"/>
    </i>
    <i>
      <x v="99"/>
    </i>
    <i>
      <x v="100"/>
    </i>
    <i>
      <x v="101"/>
    </i>
    <i>
      <x v="105"/>
    </i>
    <i>
      <x v="111"/>
    </i>
    <i>
      <x v="112"/>
    </i>
    <i>
      <x v="113"/>
    </i>
    <i>
      <x v="114"/>
    </i>
    <i>
      <x v="115"/>
    </i>
    <i>
      <x v="118"/>
    </i>
    <i>
      <x v="119"/>
    </i>
    <i>
      <x v="129"/>
    </i>
    <i>
      <x v="130"/>
    </i>
    <i>
      <x v="131"/>
    </i>
    <i>
      <x v="133"/>
    </i>
    <i>
      <x v="134"/>
    </i>
    <i>
      <x v="137"/>
    </i>
    <i>
      <x v="138"/>
    </i>
    <i>
      <x v="139"/>
    </i>
    <i>
      <x v="141"/>
    </i>
    <i>
      <x v="143"/>
    </i>
    <i>
      <x v="144"/>
    </i>
    <i>
      <x v="147"/>
    </i>
    <i>
      <x v="151"/>
    </i>
    <i>
      <x v="152"/>
    </i>
    <i>
      <x v="157"/>
    </i>
    <i>
      <x v="158"/>
    </i>
    <i>
      <x v="159"/>
    </i>
    <i>
      <x v="161"/>
    </i>
    <i>
      <x v="165"/>
    </i>
    <i>
      <x v="167"/>
    </i>
    <i>
      <x v="168"/>
    </i>
    <i>
      <x v="169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0"/>
    </i>
    <i>
      <x v="183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5"/>
    </i>
    <i>
      <x v="196"/>
    </i>
    <i>
      <x v="197"/>
    </i>
    <i>
      <x v="199"/>
    </i>
    <i>
      <x v="201"/>
    </i>
    <i>
      <x v="208"/>
    </i>
    <i>
      <x v="212"/>
    </i>
    <i>
      <x v="216"/>
    </i>
    <i>
      <x v="218"/>
    </i>
    <i>
      <x v="221"/>
    </i>
    <i>
      <x v="222"/>
    </i>
    <i>
      <x v="225"/>
    </i>
    <i>
      <x v="226"/>
    </i>
    <i>
      <x v="231"/>
    </i>
    <i>
      <x v="234"/>
    </i>
    <i>
      <x v="237"/>
    </i>
    <i>
      <x v="240"/>
    </i>
    <i>
      <x v="244"/>
    </i>
    <i>
      <x v="245"/>
    </i>
    <i>
      <x v="248"/>
    </i>
    <i>
      <x v="249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61"/>
    </i>
    <i>
      <x v="266"/>
    </i>
    <i>
      <x v="267"/>
    </i>
    <i>
      <x v="269"/>
    </i>
    <i>
      <x v="270"/>
    </i>
    <i>
      <x v="272"/>
    </i>
    <i>
      <x v="273"/>
    </i>
    <i>
      <x v="275"/>
    </i>
    <i>
      <x v="278"/>
    </i>
    <i>
      <x v="279"/>
    </i>
    <i>
      <x v="280"/>
    </i>
    <i>
      <x v="282"/>
    </i>
    <i>
      <x v="284"/>
    </i>
    <i>
      <x v="285"/>
    </i>
    <i>
      <x v="290"/>
    </i>
    <i>
      <x v="291"/>
    </i>
    <i>
      <x v="293"/>
    </i>
    <i>
      <x v="297"/>
    </i>
    <i>
      <x v="298"/>
    </i>
    <i>
      <x v="301"/>
    </i>
    <i>
      <x v="304"/>
    </i>
    <i>
      <x v="305"/>
    </i>
    <i>
      <x v="306"/>
    </i>
    <i>
      <x v="309"/>
    </i>
    <i>
      <x v="310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6"/>
    </i>
    <i>
      <x v="330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7"/>
    </i>
    <i>
      <x v="348"/>
    </i>
    <i>
      <x v="349"/>
    </i>
    <i>
      <x v="351"/>
    </i>
    <i>
      <x v="355"/>
    </i>
    <i>
      <x v="356"/>
    </i>
    <i>
      <x v="357"/>
    </i>
    <i>
      <x v="359"/>
    </i>
    <i>
      <x v="362"/>
    </i>
    <i>
      <x v="364"/>
    </i>
    <i>
      <x v="366"/>
    </i>
    <i>
      <x v="370"/>
    </i>
    <i>
      <x v="374"/>
    </i>
    <i>
      <x v="377"/>
    </i>
    <i>
      <x v="378"/>
    </i>
    <i>
      <x v="379"/>
    </i>
    <i>
      <x v="381"/>
    </i>
    <i>
      <x v="382"/>
    </i>
    <i>
      <x v="384"/>
    </i>
    <i>
      <x v="389"/>
    </i>
    <i>
      <x v="391"/>
    </i>
    <i>
      <x v="399"/>
    </i>
    <i>
      <x v="400"/>
    </i>
    <i>
      <x v="403"/>
    </i>
    <i>
      <x v="404"/>
    </i>
    <i>
      <x v="405"/>
    </i>
    <i>
      <x v="408"/>
    </i>
    <i>
      <x v="409"/>
    </i>
    <i>
      <x v="412"/>
    </i>
    <i>
      <x v="414"/>
    </i>
    <i>
      <x v="417"/>
    </i>
    <i>
      <x v="418"/>
    </i>
    <i>
      <x v="420"/>
    </i>
    <i>
      <x v="421"/>
    </i>
    <i>
      <x v="423"/>
    </i>
    <i>
      <x v="426"/>
    </i>
    <i>
      <x v="428"/>
    </i>
    <i>
      <x v="429"/>
    </i>
    <i>
      <x v="432"/>
    </i>
    <i>
      <x v="433"/>
    </i>
    <i>
      <x v="435"/>
    </i>
    <i>
      <x v="440"/>
    </i>
    <i>
      <x v="444"/>
    </i>
    <i>
      <x v="446"/>
    </i>
    <i>
      <x v="447"/>
    </i>
    <i>
      <x v="451"/>
    </i>
    <i>
      <x v="452"/>
    </i>
    <i>
      <x v="453"/>
    </i>
    <i>
      <x v="454"/>
    </i>
    <i>
      <x v="460"/>
    </i>
    <i>
      <x v="469"/>
    </i>
    <i>
      <x v="470"/>
    </i>
    <i>
      <x v="471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2"/>
    </i>
    <i>
      <x v="483"/>
    </i>
    <i>
      <x v="486"/>
    </i>
    <i>
      <x v="492"/>
    </i>
    <i>
      <x v="496"/>
    </i>
    <i>
      <x v="497"/>
    </i>
    <i>
      <x v="501"/>
    </i>
    <i>
      <x v="503"/>
    </i>
    <i>
      <x v="504"/>
    </i>
    <i>
      <x v="506"/>
    </i>
    <i>
      <x v="515"/>
    </i>
    <i>
      <x v="516"/>
    </i>
    <i>
      <x v="517"/>
    </i>
    <i>
      <x v="518"/>
    </i>
    <i>
      <x v="523"/>
    </i>
    <i>
      <x v="524"/>
    </i>
    <i>
      <x v="527"/>
    </i>
    <i>
      <x v="529"/>
    </i>
    <i>
      <x v="530"/>
    </i>
    <i>
      <x v="534"/>
    </i>
    <i>
      <x v="536"/>
    </i>
    <i>
      <x v="539"/>
    </i>
    <i>
      <x v="540"/>
    </i>
    <i>
      <x v="541"/>
    </i>
    <i>
      <x v="542"/>
    </i>
    <i>
      <x v="544"/>
    </i>
    <i>
      <x v="545"/>
    </i>
    <i>
      <x v="549"/>
    </i>
    <i>
      <x v="554"/>
    </i>
    <i>
      <x v="558"/>
    </i>
    <i>
      <x v="560"/>
    </i>
    <i>
      <x v="564"/>
    </i>
    <i>
      <x v="565"/>
    </i>
    <i>
      <x v="566"/>
    </i>
    <i>
      <x v="568"/>
    </i>
    <i>
      <x v="572"/>
    </i>
    <i>
      <x v="573"/>
    </i>
    <i>
      <x v="576"/>
    </i>
    <i>
      <x v="581"/>
    </i>
    <i>
      <x v="583"/>
    </i>
    <i>
      <x v="585"/>
    </i>
    <i>
      <x v="588"/>
    </i>
    <i>
      <x v="590"/>
    </i>
    <i>
      <x v="591"/>
    </i>
    <i>
      <x v="595"/>
    </i>
    <i>
      <x v="597"/>
    </i>
    <i>
      <x v="598"/>
    </i>
    <i>
      <x v="599"/>
    </i>
    <i>
      <x v="600"/>
    </i>
    <i>
      <x v="602"/>
    </i>
    <i>
      <x v="603"/>
    </i>
    <i>
      <x v="604"/>
    </i>
    <i>
      <x v="605"/>
    </i>
    <i>
      <x v="607"/>
    </i>
    <i>
      <x v="608"/>
    </i>
    <i>
      <x v="610"/>
    </i>
    <i>
      <x v="611"/>
    </i>
    <i>
      <x v="612"/>
    </i>
    <i>
      <x v="616"/>
    </i>
    <i>
      <x v="619"/>
    </i>
    <i>
      <x v="621"/>
    </i>
    <i>
      <x v="623"/>
    </i>
    <i>
      <x v="624"/>
    </i>
    <i>
      <x v="628"/>
    </i>
    <i>
      <x v="629"/>
    </i>
    <i>
      <x v="639"/>
    </i>
    <i>
      <x v="641"/>
    </i>
    <i>
      <x v="642"/>
    </i>
    <i>
      <x v="643"/>
    </i>
    <i>
      <x v="644"/>
    </i>
    <i>
      <x v="645"/>
    </i>
    <i>
      <x v="650"/>
    </i>
    <i>
      <x v="652"/>
    </i>
    <i>
      <x v="654"/>
    </i>
    <i>
      <x v="656"/>
    </i>
    <i>
      <x v="660"/>
    </i>
    <i>
      <x v="661"/>
    </i>
    <i>
      <x v="663"/>
    </i>
    <i>
      <x v="664"/>
    </i>
    <i>
      <x v="665"/>
    </i>
    <i>
      <x v="666"/>
    </i>
    <i>
      <x v="667"/>
    </i>
    <i>
      <x v="668"/>
    </i>
    <i>
      <x v="670"/>
    </i>
    <i>
      <x v="671"/>
    </i>
    <i>
      <x v="672"/>
    </i>
    <i>
      <x v="673"/>
    </i>
    <i>
      <x v="675"/>
    </i>
    <i>
      <x v="676"/>
    </i>
    <i>
      <x v="678"/>
    </i>
    <i>
      <x v="683"/>
    </i>
    <i>
      <x v="684"/>
    </i>
    <i>
      <x v="685"/>
    </i>
    <i>
      <x v="686"/>
    </i>
    <i>
      <x v="687"/>
    </i>
    <i>
      <x v="688"/>
    </i>
    <i>
      <x v="691"/>
    </i>
    <i>
      <x v="692"/>
    </i>
    <i>
      <x v="695"/>
    </i>
    <i>
      <x v="700"/>
    </i>
    <i>
      <x v="702"/>
    </i>
    <i>
      <x v="704"/>
    </i>
    <i>
      <x v="706"/>
    </i>
    <i>
      <x v="707"/>
    </i>
    <i>
      <x v="708"/>
    </i>
    <i>
      <x v="712"/>
    </i>
    <i>
      <x v="714"/>
    </i>
    <i>
      <x v="717"/>
    </i>
    <i>
      <x v="718"/>
    </i>
    <i>
      <x v="720"/>
    </i>
    <i>
      <x v="724"/>
    </i>
    <i>
      <x v="726"/>
    </i>
    <i>
      <x v="727"/>
    </i>
    <i>
      <x v="728"/>
    </i>
    <i>
      <x v="730"/>
    </i>
    <i>
      <x v="731"/>
    </i>
    <i>
      <x v="732"/>
    </i>
    <i>
      <x v="737"/>
    </i>
    <i>
      <x v="738"/>
    </i>
    <i>
      <x v="739"/>
    </i>
    <i>
      <x v="741"/>
    </i>
    <i>
      <x v="743"/>
    </i>
    <i>
      <x v="744"/>
    </i>
    <i>
      <x v="745"/>
    </i>
    <i>
      <x v="746"/>
    </i>
    <i>
      <x v="748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59"/>
    </i>
    <i>
      <x v="762"/>
    </i>
    <i>
      <x v="763"/>
    </i>
    <i>
      <x v="764"/>
    </i>
    <i>
      <x v="766"/>
    </i>
    <i>
      <x v="767"/>
    </i>
    <i>
      <x v="769"/>
    </i>
    <i>
      <x v="775"/>
    </i>
    <i>
      <x v="781"/>
    </i>
    <i>
      <x v="786"/>
    </i>
    <i>
      <x v="787"/>
    </i>
    <i>
      <x v="789"/>
    </i>
    <i>
      <x v="792"/>
    </i>
    <i>
      <x v="794"/>
    </i>
    <i>
      <x v="795"/>
    </i>
    <i>
      <x v="798"/>
    </i>
    <i>
      <x v="799"/>
    </i>
    <i>
      <x v="800"/>
    </i>
    <i>
      <x v="802"/>
    </i>
    <i>
      <x v="803"/>
    </i>
    <i>
      <x v="807"/>
    </i>
    <i>
      <x v="810"/>
    </i>
    <i>
      <x v="814"/>
    </i>
    <i>
      <x v="817"/>
    </i>
    <i>
      <x v="819"/>
    </i>
    <i>
      <x v="820"/>
    </i>
    <i>
      <x v="822"/>
    </i>
    <i>
      <x v="825"/>
    </i>
    <i>
      <x v="828"/>
    </i>
    <i>
      <x v="829"/>
    </i>
    <i>
      <x v="830"/>
    </i>
    <i>
      <x v="831"/>
    </i>
    <i>
      <x v="832"/>
    </i>
    <i>
      <x v="837"/>
    </i>
    <i>
      <x v="842"/>
    </i>
    <i>
      <x v="845"/>
    </i>
    <i>
      <x v="846"/>
    </i>
    <i>
      <x v="848"/>
    </i>
    <i>
      <x v="849"/>
    </i>
    <i>
      <x v="854"/>
    </i>
    <i>
      <x v="855"/>
    </i>
    <i>
      <x v="857"/>
    </i>
    <i>
      <x v="859"/>
    </i>
    <i>
      <x v="861"/>
    </i>
    <i>
      <x v="867"/>
    </i>
    <i>
      <x v="869"/>
    </i>
    <i>
      <x v="871"/>
    </i>
    <i>
      <x v="875"/>
    </i>
    <i>
      <x v="877"/>
    </i>
    <i>
      <x v="880"/>
    </i>
    <i>
      <x v="881"/>
    </i>
    <i>
      <x v="882"/>
    </i>
    <i>
      <x v="885"/>
    </i>
    <i>
      <x v="888"/>
    </i>
    <i>
      <x v="891"/>
    </i>
    <i>
      <x v="895"/>
    </i>
    <i>
      <x v="898"/>
    </i>
    <i>
      <x v="902"/>
    </i>
    <i>
      <x v="906"/>
    </i>
    <i>
      <x v="909"/>
    </i>
    <i>
      <x v="914"/>
    </i>
    <i>
      <x v="918"/>
    </i>
    <i>
      <x v="920"/>
    </i>
    <i>
      <x v="921"/>
    </i>
    <i>
      <x v="923"/>
    </i>
    <i>
      <x v="924"/>
    </i>
    <i>
      <x v="925"/>
    </i>
    <i>
      <x v="926"/>
    </i>
    <i>
      <x v="927"/>
    </i>
    <i>
      <x v="929"/>
    </i>
    <i>
      <x v="934"/>
    </i>
    <i>
      <x v="936"/>
    </i>
    <i>
      <x v="937"/>
    </i>
    <i>
      <x v="938"/>
    </i>
    <i>
      <x v="941"/>
    </i>
    <i>
      <x v="942"/>
    </i>
    <i>
      <x v="947"/>
    </i>
    <i>
      <x v="948"/>
    </i>
    <i>
      <x v="949"/>
    </i>
    <i>
      <x v="953"/>
    </i>
    <i>
      <x v="954"/>
    </i>
    <i>
      <x v="958"/>
    </i>
    <i>
      <x v="959"/>
    </i>
    <i>
      <x v="961"/>
    </i>
    <i>
      <x v="962"/>
    </i>
    <i>
      <x v="964"/>
    </i>
    <i>
      <x v="965"/>
    </i>
    <i>
      <x v="966"/>
    </i>
    <i>
      <x v="975"/>
    </i>
    <i>
      <x v="977"/>
    </i>
    <i>
      <x v="981"/>
    </i>
    <i>
      <x v="983"/>
    </i>
    <i>
      <x v="987"/>
    </i>
    <i>
      <x v="988"/>
    </i>
    <i>
      <x v="989"/>
    </i>
    <i>
      <x v="990"/>
    </i>
    <i>
      <x v="992"/>
    </i>
    <i>
      <x v="993"/>
    </i>
    <i>
      <x v="994"/>
    </i>
    <i>
      <x v="995"/>
    </i>
    <i>
      <x v="999"/>
    </i>
    <i>
      <x v="1006"/>
    </i>
    <i>
      <x v="1015"/>
    </i>
    <i>
      <x v="1016"/>
    </i>
    <i>
      <x v="1018"/>
    </i>
    <i>
      <x v="1020"/>
    </i>
    <i>
      <x v="1021"/>
    </i>
    <i>
      <x v="1024"/>
    </i>
    <i>
      <x v="1027"/>
    </i>
    <i>
      <x v="1029"/>
    </i>
    <i>
      <x v="1031"/>
    </i>
    <i>
      <x v="1032"/>
    </i>
    <i>
      <x v="1033"/>
    </i>
    <i>
      <x v="1036"/>
    </i>
    <i>
      <x v="1037"/>
    </i>
    <i>
      <x v="1040"/>
    </i>
    <i>
      <x v="1041"/>
    </i>
    <i>
      <x v="1042"/>
    </i>
    <i>
      <x v="1043"/>
    </i>
    <i>
      <x v="1044"/>
    </i>
    <i>
      <x v="1046"/>
    </i>
    <i>
      <x v="1052"/>
    </i>
    <i>
      <x v="1054"/>
    </i>
    <i>
      <x v="1055"/>
    </i>
    <i>
      <x v="1056"/>
    </i>
    <i>
      <x v="1057"/>
    </i>
    <i>
      <x v="1058"/>
    </i>
    <i>
      <x v="1060"/>
    </i>
    <i>
      <x v="1065"/>
    </i>
    <i>
      <x v="1066"/>
    </i>
    <i>
      <x v="1067"/>
    </i>
    <i>
      <x v="1068"/>
    </i>
    <i>
      <x v="1072"/>
    </i>
    <i>
      <x v="1076"/>
    </i>
    <i>
      <x v="1080"/>
    </i>
    <i>
      <x v="1081"/>
    </i>
    <i>
      <x v="1084"/>
    </i>
    <i>
      <x v="1087"/>
    </i>
    <i>
      <x v="1089"/>
    </i>
    <i>
      <x v="1091"/>
    </i>
    <i>
      <x v="109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4"/>
    </i>
    <i>
      <x v="1127"/>
    </i>
    <i>
      <x v="1128"/>
    </i>
    <i>
      <x v="1130"/>
    </i>
    <i>
      <x v="1133"/>
    </i>
    <i>
      <x v="1134"/>
    </i>
    <i>
      <x v="1138"/>
    </i>
    <i>
      <x v="1141"/>
    </i>
    <i>
      <x v="1142"/>
    </i>
    <i>
      <x v="1146"/>
    </i>
    <i>
      <x v="1154"/>
    </i>
    <i>
      <x v="1155"/>
    </i>
    <i>
      <x v="1156"/>
    </i>
    <i>
      <x v="1157"/>
    </i>
    <i>
      <x v="1159"/>
    </i>
    <i>
      <x v="1160"/>
    </i>
    <i>
      <x v="1163"/>
    </i>
    <i>
      <x v="1164"/>
    </i>
    <i>
      <x v="1167"/>
    </i>
    <i>
      <x v="1169"/>
    </i>
    <i>
      <x v="1172"/>
    </i>
    <i>
      <x v="1173"/>
    </i>
    <i>
      <x v="1174"/>
    </i>
    <i>
      <x v="1175"/>
    </i>
    <i>
      <x v="1180"/>
    </i>
    <i>
      <x v="1181"/>
    </i>
    <i>
      <x v="1182"/>
    </i>
    <i>
      <x v="1184"/>
    </i>
    <i>
      <x v="1186"/>
    </i>
    <i>
      <x v="1187"/>
    </i>
    <i>
      <x v="1188"/>
    </i>
    <i>
      <x v="1189"/>
    </i>
    <i>
      <x v="1191"/>
    </i>
    <i>
      <x v="1193"/>
    </i>
    <i>
      <x v="1195"/>
    </i>
    <i>
      <x v="1196"/>
    </i>
    <i>
      <x v="1201"/>
    </i>
    <i>
      <x v="1204"/>
    </i>
    <i>
      <x v="1207"/>
    </i>
    <i>
      <x v="1209"/>
    </i>
    <i>
      <x v="1210"/>
    </i>
    <i>
      <x v="1217"/>
    </i>
    <i>
      <x v="1224"/>
    </i>
    <i>
      <x v="1226"/>
    </i>
    <i>
      <x v="1228"/>
    </i>
    <i>
      <x v="1230"/>
    </i>
    <i>
      <x v="1236"/>
    </i>
    <i>
      <x v="1237"/>
    </i>
    <i>
      <x v="1240"/>
    </i>
    <i>
      <x v="1242"/>
    </i>
    <i>
      <x v="1243"/>
    </i>
    <i>
      <x v="1245"/>
    </i>
    <i>
      <x v="1246"/>
    </i>
    <i>
      <x v="1250"/>
    </i>
    <i>
      <x v="1253"/>
    </i>
    <i>
      <x v="1254"/>
    </i>
    <i>
      <x v="1256"/>
    </i>
    <i>
      <x v="1258"/>
    </i>
    <i>
      <x v="1259"/>
    </i>
    <i>
      <x v="1260"/>
    </i>
    <i>
      <x v="1264"/>
    </i>
    <i>
      <x v="1265"/>
    </i>
    <i>
      <x v="1268"/>
    </i>
    <i>
      <x v="1270"/>
    </i>
    <i>
      <x v="1276"/>
    </i>
    <i>
      <x v="1277"/>
    </i>
    <i>
      <x v="1278"/>
    </i>
    <i>
      <x v="1280"/>
    </i>
    <i>
      <x v="1281"/>
    </i>
    <i>
      <x v="1283"/>
    </i>
    <i>
      <x v="1286"/>
    </i>
    <i>
      <x v="1287"/>
    </i>
    <i>
      <x v="1288"/>
    </i>
    <i>
      <x v="1289"/>
    </i>
    <i>
      <x v="1291"/>
    </i>
    <i>
      <x v="1293"/>
    </i>
    <i>
      <x v="1295"/>
    </i>
    <i>
      <x v="1296"/>
    </i>
    <i>
      <x v="1297"/>
    </i>
    <i>
      <x v="1298"/>
    </i>
    <i>
      <x v="1299"/>
    </i>
    <i>
      <x v="1300"/>
    </i>
    <i>
      <x v="1302"/>
    </i>
    <i>
      <x v="1305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20"/>
    </i>
    <i>
      <x v="1322"/>
    </i>
    <i>
      <x v="1329"/>
    </i>
    <i>
      <x v="1335"/>
    </i>
    <i>
      <x v="1338"/>
    </i>
    <i>
      <x v="1342"/>
    </i>
    <i>
      <x v="1344"/>
    </i>
    <i>
      <x v="1347"/>
    </i>
    <i>
      <x v="1348"/>
    </i>
    <i>
      <x v="1350"/>
    </i>
    <i>
      <x v="1353"/>
    </i>
    <i>
      <x v="1354"/>
    </i>
    <i>
      <x v="1355"/>
    </i>
    <i>
      <x v="1357"/>
    </i>
    <i>
      <x v="1358"/>
    </i>
    <i>
      <x v="1359"/>
    </i>
    <i>
      <x v="1360"/>
    </i>
    <i>
      <x v="1361"/>
    </i>
    <i>
      <x v="1363"/>
    </i>
    <i>
      <x v="1364"/>
    </i>
    <i>
      <x v="1365"/>
    </i>
    <i>
      <x v="1366"/>
    </i>
    <i>
      <x v="1369"/>
    </i>
    <i>
      <x v="1372"/>
    </i>
    <i>
      <x v="1373"/>
    </i>
    <i>
      <x v="1374"/>
    </i>
    <i>
      <x v="1379"/>
    </i>
    <i>
      <x v="1381"/>
    </i>
    <i>
      <x v="1382"/>
    </i>
    <i>
      <x v="1386"/>
    </i>
    <i>
      <x v="1388"/>
    </i>
    <i>
      <x v="1390"/>
    </i>
    <i>
      <x v="1394"/>
    </i>
    <i>
      <x v="1395"/>
    </i>
    <i>
      <x v="1398"/>
    </i>
    <i>
      <x v="1399"/>
    </i>
    <i>
      <x v="1401"/>
    </i>
    <i>
      <x v="1403"/>
    </i>
    <i>
      <x v="1405"/>
    </i>
    <i>
      <x v="1409"/>
    </i>
    <i>
      <x v="1410"/>
    </i>
    <i>
      <x v="1413"/>
    </i>
    <i>
      <x v="1415"/>
    </i>
    <i>
      <x v="1417"/>
    </i>
    <i>
      <x v="1418"/>
    </i>
    <i>
      <x v="1419"/>
    </i>
    <i>
      <x v="1420"/>
    </i>
    <i>
      <x v="1426"/>
    </i>
    <i>
      <x v="1427"/>
    </i>
    <i>
      <x v="1430"/>
    </i>
    <i>
      <x v="1433"/>
    </i>
    <i>
      <x v="1434"/>
    </i>
    <i>
      <x v="1435"/>
    </i>
    <i>
      <x v="1437"/>
    </i>
    <i>
      <x v="1439"/>
    </i>
    <i>
      <x v="1442"/>
    </i>
    <i>
      <x v="1447"/>
    </i>
    <i>
      <x v="1450"/>
    </i>
    <i>
      <x v="1454"/>
    </i>
    <i>
      <x v="1455"/>
    </i>
    <i>
      <x v="1456"/>
    </i>
    <i>
      <x v="1459"/>
    </i>
  </rowItems>
  <colItems count="1">
    <i/>
  </colItems>
  <pageFields count="1">
    <pageField fld="34" hier="-1"/>
  </pageFields>
  <dataFields count="1">
    <dataField name="Average of SalePrice" fld="47" subtotal="average" baseField="0" baseItem="5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DABC0B-63F3-41F5-8DA5-F42BB6D50B87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>
  <location ref="A19:C22" firstHeaderRow="0" firstDataRow="1" firstDataCol="1" rowPageCount="2" colPageCount="1"/>
  <pivotFields count="50">
    <pivotField dataField="1" showAll="0"/>
    <pivotField showAll="0"/>
    <pivotField showAll="0"/>
    <pivotField axis="axisPage" multipleItemSelectionAllowed="1" showAll="0">
      <items count="6">
        <item x="0"/>
        <item h="1" x="1"/>
        <item h="1" x="2"/>
        <item h="1" x="4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7" showAll="0"/>
    <pivotField showAll="0"/>
    <pivotField showAll="0"/>
    <pivotField showAll="0"/>
    <pivotField showAll="0"/>
  </pivotFields>
  <rowFields count="1">
    <field x="28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pageFields count="2">
    <pageField fld="27" hier="-1"/>
    <pageField fld="3" hier="-1"/>
  </pageFields>
  <dataFields count="2">
    <dataField name="Count of Id" fld="0" subtotal="count" baseField="7" baseItem="1"/>
    <dataField name="Average of Price / SF (w/ Bsmt)" fld="45" subtotal="average" baseField="27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84E84E-5623-48AB-95D9-8726E9CCDBEB}" name="PivotTable4" cacheId="1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I22:J672" firstHeaderRow="1" firstDataRow="1" firstDataCol="1" rowPageCount="3" colPageCount="1"/>
  <pivotFields count="50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axis="axisPage" multipleItemSelectionAllowed="1" showAll="0">
      <items count="6">
        <item x="0"/>
        <item h="1" x="1"/>
        <item h="1" x="2"/>
        <item h="1" x="4"/>
        <item h="1" x="3"/>
        <item t="default"/>
      </items>
    </pivotField>
    <pivotField showAll="0"/>
    <pivotField multipleItemSelectionAllowed="1" showAll="0"/>
    <pivotField multipleItemSelectionAllowed="1" showAll="0"/>
    <pivotField multipleItemSelectionAllowed="1" showAll="0"/>
    <pivotField showAll="0"/>
    <pivotField multipleItemSelectionAllowed="1"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7" showAll="0"/>
    <pivotField showAll="0"/>
    <pivotField showAll="0"/>
    <pivotField showAll="0"/>
    <pivotField showAll="0"/>
  </pivotFields>
  <rowFields count="1">
    <field x="0"/>
  </rowFields>
  <rowItems count="650">
    <i>
      <x v="1"/>
    </i>
    <i>
      <x v="5"/>
    </i>
    <i>
      <x v="10"/>
    </i>
    <i>
      <x v="12"/>
    </i>
    <i>
      <x v="13"/>
    </i>
    <i>
      <x v="14"/>
    </i>
    <i>
      <x v="15"/>
    </i>
    <i>
      <x v="16"/>
    </i>
    <i>
      <x v="18"/>
    </i>
    <i>
      <x v="19"/>
    </i>
    <i>
      <x v="21"/>
    </i>
    <i>
      <x v="24"/>
    </i>
    <i>
      <x v="26"/>
    </i>
    <i>
      <x v="29"/>
    </i>
    <i>
      <x v="30"/>
    </i>
    <i>
      <x v="31"/>
    </i>
    <i>
      <x v="32"/>
    </i>
    <i>
      <x v="36"/>
    </i>
    <i>
      <x v="37"/>
    </i>
    <i>
      <x v="38"/>
    </i>
    <i>
      <x v="40"/>
    </i>
    <i>
      <x v="41"/>
    </i>
    <i>
      <x v="42"/>
    </i>
    <i>
      <x v="43"/>
    </i>
    <i>
      <x v="44"/>
    </i>
    <i>
      <x v="49"/>
    </i>
    <i>
      <x v="50"/>
    </i>
    <i>
      <x v="51"/>
    </i>
    <i>
      <x v="54"/>
    </i>
    <i>
      <x v="55"/>
    </i>
    <i>
      <x v="59"/>
    </i>
    <i>
      <x v="60"/>
    </i>
    <i>
      <x v="61"/>
    </i>
    <i>
      <x v="67"/>
    </i>
    <i>
      <x v="68"/>
    </i>
    <i>
      <x v="71"/>
    </i>
    <i>
      <x v="73"/>
    </i>
    <i>
      <x v="76"/>
    </i>
    <i>
      <x v="77"/>
    </i>
    <i>
      <x v="79"/>
    </i>
    <i>
      <x v="83"/>
    </i>
    <i>
      <x v="84"/>
    </i>
    <i>
      <x v="89"/>
    </i>
    <i>
      <x v="90"/>
    </i>
    <i>
      <x v="91"/>
    </i>
    <i>
      <x v="92"/>
    </i>
    <i>
      <x v="95"/>
    </i>
    <i>
      <x v="97"/>
    </i>
    <i>
      <x v="98"/>
    </i>
    <i>
      <x v="99"/>
    </i>
    <i>
      <x v="103"/>
    </i>
    <i>
      <x v="106"/>
    </i>
    <i>
      <x v="107"/>
    </i>
    <i>
      <x v="111"/>
    </i>
    <i>
      <x v="116"/>
    </i>
    <i>
      <x v="117"/>
    </i>
    <i>
      <x v="119"/>
    </i>
    <i>
      <x v="120"/>
    </i>
    <i>
      <x v="121"/>
    </i>
    <i>
      <x v="122"/>
    </i>
    <i>
      <x v="127"/>
    </i>
    <i>
      <x v="128"/>
    </i>
    <i>
      <x v="129"/>
    </i>
    <i>
      <x v="132"/>
    </i>
    <i>
      <x v="133"/>
    </i>
    <i>
      <x v="136"/>
    </i>
    <i>
      <x v="140"/>
    </i>
    <i>
      <x v="142"/>
    </i>
    <i>
      <x v="143"/>
    </i>
    <i>
      <x v="146"/>
    </i>
    <i>
      <x v="148"/>
    </i>
    <i>
      <x v="149"/>
    </i>
    <i>
      <x v="150"/>
    </i>
    <i>
      <x v="153"/>
    </i>
    <i>
      <x v="154"/>
    </i>
    <i>
      <x v="155"/>
    </i>
    <i>
      <x v="156"/>
    </i>
    <i>
      <x v="160"/>
    </i>
    <i>
      <x v="163"/>
    </i>
    <i>
      <x v="170"/>
    </i>
    <i>
      <x v="173"/>
    </i>
    <i>
      <x v="179"/>
    </i>
    <i>
      <x v="182"/>
    </i>
    <i>
      <x v="184"/>
    </i>
    <i>
      <x v="186"/>
    </i>
    <i>
      <x v="191"/>
    </i>
    <i>
      <x v="192"/>
    </i>
    <i>
      <x v="194"/>
    </i>
    <i>
      <x v="200"/>
    </i>
    <i>
      <x v="201"/>
    </i>
    <i>
      <x v="202"/>
    </i>
    <i>
      <x v="204"/>
    </i>
    <i>
      <x v="205"/>
    </i>
    <i>
      <x v="207"/>
    </i>
    <i>
      <x v="209"/>
    </i>
    <i>
      <x v="210"/>
    </i>
    <i>
      <x v="211"/>
    </i>
    <i>
      <x v="213"/>
    </i>
    <i>
      <x v="214"/>
    </i>
    <i>
      <x v="215"/>
    </i>
    <i>
      <x v="216"/>
    </i>
    <i>
      <x v="217"/>
    </i>
    <i>
      <x v="220"/>
    </i>
    <i>
      <x v="223"/>
    </i>
    <i>
      <x v="228"/>
    </i>
    <i>
      <x v="230"/>
    </i>
    <i>
      <x v="233"/>
    </i>
    <i>
      <x v="236"/>
    </i>
    <i>
      <x v="239"/>
    </i>
    <i>
      <x v="241"/>
    </i>
    <i>
      <x v="242"/>
    </i>
    <i>
      <x v="247"/>
    </i>
    <i>
      <x v="250"/>
    </i>
    <i>
      <x v="253"/>
    </i>
    <i>
      <x v="254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8"/>
    </i>
    <i>
      <x v="269"/>
    </i>
    <i>
      <x v="271"/>
    </i>
    <i>
      <x v="274"/>
    </i>
    <i>
      <x v="277"/>
    </i>
    <i>
      <x v="281"/>
    </i>
    <i>
      <x v="283"/>
    </i>
    <i>
      <x v="287"/>
    </i>
    <i>
      <x v="288"/>
    </i>
    <i>
      <x v="289"/>
    </i>
    <i>
      <x v="295"/>
    </i>
    <i>
      <x v="299"/>
    </i>
    <i>
      <x v="303"/>
    </i>
    <i>
      <x v="307"/>
    </i>
    <i>
      <x v="308"/>
    </i>
    <i>
      <x v="310"/>
    </i>
    <i>
      <x v="311"/>
    </i>
    <i>
      <x v="315"/>
    </i>
    <i>
      <x v="319"/>
    </i>
    <i>
      <x v="323"/>
    </i>
    <i>
      <x v="325"/>
    </i>
    <i>
      <x v="327"/>
    </i>
    <i>
      <x v="329"/>
    </i>
    <i>
      <x v="331"/>
    </i>
    <i>
      <x v="339"/>
    </i>
    <i>
      <x v="341"/>
    </i>
    <i>
      <x v="346"/>
    </i>
    <i>
      <x v="347"/>
    </i>
    <i>
      <x v="351"/>
    </i>
    <i>
      <x v="352"/>
    </i>
    <i>
      <x v="353"/>
    </i>
    <i>
      <x v="355"/>
    </i>
    <i>
      <x v="356"/>
    </i>
    <i>
      <x v="358"/>
    </i>
    <i>
      <x v="360"/>
    </i>
    <i>
      <x v="361"/>
    </i>
    <i>
      <x v="365"/>
    </i>
    <i>
      <x v="366"/>
    </i>
    <i>
      <x v="367"/>
    </i>
    <i>
      <x v="368"/>
    </i>
    <i>
      <x v="369"/>
    </i>
    <i>
      <x v="373"/>
    </i>
    <i>
      <x v="375"/>
    </i>
    <i>
      <x v="376"/>
    </i>
    <i>
      <x v="381"/>
    </i>
    <i>
      <x v="383"/>
    </i>
    <i>
      <x v="386"/>
    </i>
    <i>
      <x v="387"/>
    </i>
    <i>
      <x v="388"/>
    </i>
    <i>
      <x v="390"/>
    </i>
    <i>
      <x v="392"/>
    </i>
    <i>
      <x v="393"/>
    </i>
    <i>
      <x v="394"/>
    </i>
    <i>
      <x v="395"/>
    </i>
    <i>
      <x v="396"/>
    </i>
    <i>
      <x v="398"/>
    </i>
    <i>
      <x v="401"/>
    </i>
    <i>
      <x v="402"/>
    </i>
    <i>
      <x v="410"/>
    </i>
    <i>
      <x v="412"/>
    </i>
    <i>
      <x v="413"/>
    </i>
    <i>
      <x v="415"/>
    </i>
    <i>
      <x v="416"/>
    </i>
    <i>
      <x v="418"/>
    </i>
    <i>
      <x v="419"/>
    </i>
    <i>
      <x v="422"/>
    </i>
    <i>
      <x v="424"/>
    </i>
    <i>
      <x v="425"/>
    </i>
    <i>
      <x v="427"/>
    </i>
    <i>
      <x v="428"/>
    </i>
    <i>
      <x v="429"/>
    </i>
    <i>
      <x v="431"/>
    </i>
    <i>
      <x v="436"/>
    </i>
    <i>
      <x v="437"/>
    </i>
    <i>
      <x v="438"/>
    </i>
    <i>
      <x v="439"/>
    </i>
    <i>
      <x v="448"/>
    </i>
    <i>
      <x v="449"/>
    </i>
    <i>
      <x v="450"/>
    </i>
    <i>
      <x v="455"/>
    </i>
    <i>
      <x v="456"/>
    </i>
    <i>
      <x v="459"/>
    </i>
    <i>
      <x v="461"/>
    </i>
    <i>
      <x v="462"/>
    </i>
    <i>
      <x v="464"/>
    </i>
    <i>
      <x v="466"/>
    </i>
    <i>
      <x v="475"/>
    </i>
    <i>
      <x v="476"/>
    </i>
    <i>
      <x v="479"/>
    </i>
    <i>
      <x v="484"/>
    </i>
    <i>
      <x v="485"/>
    </i>
    <i>
      <x v="486"/>
    </i>
    <i>
      <x v="487"/>
    </i>
    <i>
      <x v="492"/>
    </i>
    <i>
      <x v="493"/>
    </i>
    <i>
      <x v="494"/>
    </i>
    <i>
      <x v="495"/>
    </i>
    <i>
      <x v="498"/>
    </i>
    <i>
      <x v="499"/>
    </i>
    <i>
      <x v="502"/>
    </i>
    <i>
      <x v="507"/>
    </i>
    <i>
      <x v="508"/>
    </i>
    <i>
      <x v="509"/>
    </i>
    <i>
      <x v="510"/>
    </i>
    <i>
      <x v="512"/>
    </i>
    <i>
      <x v="513"/>
    </i>
    <i>
      <x v="514"/>
    </i>
    <i>
      <x v="521"/>
    </i>
    <i>
      <x v="525"/>
    </i>
    <i>
      <x v="526"/>
    </i>
    <i>
      <x v="528"/>
    </i>
    <i>
      <x v="530"/>
    </i>
    <i>
      <x v="531"/>
    </i>
    <i>
      <x v="532"/>
    </i>
    <i>
      <x v="533"/>
    </i>
    <i>
      <x v="534"/>
    </i>
    <i>
      <x v="537"/>
    </i>
    <i>
      <x v="538"/>
    </i>
    <i>
      <x v="544"/>
    </i>
    <i>
      <x v="547"/>
    </i>
    <i>
      <x v="548"/>
    </i>
    <i>
      <x v="551"/>
    </i>
    <i>
      <x v="553"/>
    </i>
    <i>
      <x v="555"/>
    </i>
    <i>
      <x v="556"/>
    </i>
    <i>
      <x v="557"/>
    </i>
    <i>
      <x v="558"/>
    </i>
    <i>
      <x v="560"/>
    </i>
    <i>
      <x v="561"/>
    </i>
    <i>
      <x v="562"/>
    </i>
    <i>
      <x v="571"/>
    </i>
    <i>
      <x v="573"/>
    </i>
    <i>
      <x v="574"/>
    </i>
    <i>
      <x v="575"/>
    </i>
    <i>
      <x v="576"/>
    </i>
    <i>
      <x v="577"/>
    </i>
    <i>
      <x v="580"/>
    </i>
    <i>
      <x v="586"/>
    </i>
    <i>
      <x v="587"/>
    </i>
    <i>
      <x v="588"/>
    </i>
    <i>
      <x v="589"/>
    </i>
    <i>
      <x v="592"/>
    </i>
    <i>
      <x v="594"/>
    </i>
    <i>
      <x v="596"/>
    </i>
    <i>
      <x v="601"/>
    </i>
    <i>
      <x v="604"/>
    </i>
    <i>
      <x v="606"/>
    </i>
    <i>
      <x v="609"/>
    </i>
    <i>
      <x v="611"/>
    </i>
    <i>
      <x v="613"/>
    </i>
    <i>
      <x v="615"/>
    </i>
    <i>
      <x v="616"/>
    </i>
    <i>
      <x v="617"/>
    </i>
    <i>
      <x v="620"/>
    </i>
    <i>
      <x v="622"/>
    </i>
    <i>
      <x v="625"/>
    </i>
    <i>
      <x v="626"/>
    </i>
    <i>
      <x v="629"/>
    </i>
    <i>
      <x v="632"/>
    </i>
    <i>
      <x v="633"/>
    </i>
    <i>
      <x v="636"/>
    </i>
    <i>
      <x v="638"/>
    </i>
    <i>
      <x v="645"/>
    </i>
    <i>
      <x v="646"/>
    </i>
    <i>
      <x v="647"/>
    </i>
    <i>
      <x v="651"/>
    </i>
    <i>
      <x v="653"/>
    </i>
    <i>
      <x v="656"/>
    </i>
    <i>
      <x v="657"/>
    </i>
    <i>
      <x v="658"/>
    </i>
    <i>
      <x v="659"/>
    </i>
    <i>
      <x v="662"/>
    </i>
    <i>
      <x v="663"/>
    </i>
    <i>
      <x v="668"/>
    </i>
    <i>
      <x v="669"/>
    </i>
    <i>
      <x v="670"/>
    </i>
    <i>
      <x v="671"/>
    </i>
    <i>
      <x v="672"/>
    </i>
    <i>
      <x v="674"/>
    </i>
    <i>
      <x v="677"/>
    </i>
    <i>
      <x v="679"/>
    </i>
    <i>
      <x v="682"/>
    </i>
    <i>
      <x v="688"/>
    </i>
    <i>
      <x v="693"/>
    </i>
    <i>
      <x v="695"/>
    </i>
    <i>
      <x v="696"/>
    </i>
    <i>
      <x v="697"/>
    </i>
    <i>
      <x v="698"/>
    </i>
    <i>
      <x v="701"/>
    </i>
    <i>
      <x v="704"/>
    </i>
    <i>
      <x v="708"/>
    </i>
    <i>
      <x v="709"/>
    </i>
    <i>
      <x v="710"/>
    </i>
    <i>
      <x v="711"/>
    </i>
    <i>
      <x v="714"/>
    </i>
    <i>
      <x v="715"/>
    </i>
    <i>
      <x v="717"/>
    </i>
    <i>
      <x v="719"/>
    </i>
    <i>
      <x v="722"/>
    </i>
    <i>
      <x v="723"/>
    </i>
    <i>
      <x v="725"/>
    </i>
    <i>
      <x v="727"/>
    </i>
    <i>
      <x v="729"/>
    </i>
    <i>
      <x v="731"/>
    </i>
    <i>
      <x v="733"/>
    </i>
    <i>
      <x v="734"/>
    </i>
    <i>
      <x v="740"/>
    </i>
    <i>
      <x v="741"/>
    </i>
    <i>
      <x v="742"/>
    </i>
    <i>
      <x v="743"/>
    </i>
    <i>
      <x v="750"/>
    </i>
    <i>
      <x v="751"/>
    </i>
    <i>
      <x v="752"/>
    </i>
    <i>
      <x v="754"/>
    </i>
    <i>
      <x v="757"/>
    </i>
    <i>
      <x v="760"/>
    </i>
    <i>
      <x v="761"/>
    </i>
    <i>
      <x v="765"/>
    </i>
    <i>
      <x v="770"/>
    </i>
    <i>
      <x v="771"/>
    </i>
    <i>
      <x v="772"/>
    </i>
    <i>
      <x v="773"/>
    </i>
    <i>
      <x v="777"/>
    </i>
    <i>
      <x v="780"/>
    </i>
    <i>
      <x v="782"/>
    </i>
    <i>
      <x v="783"/>
    </i>
    <i>
      <x v="784"/>
    </i>
    <i>
      <x v="785"/>
    </i>
    <i>
      <x v="788"/>
    </i>
    <i>
      <x v="791"/>
    </i>
    <i>
      <x v="793"/>
    </i>
    <i>
      <x v="796"/>
    </i>
    <i>
      <x v="797"/>
    </i>
    <i>
      <x v="801"/>
    </i>
    <i>
      <x v="802"/>
    </i>
    <i>
      <x v="804"/>
    </i>
    <i>
      <x v="805"/>
    </i>
    <i>
      <x v="806"/>
    </i>
    <i>
      <x v="808"/>
    </i>
    <i>
      <x v="810"/>
    </i>
    <i>
      <x v="812"/>
    </i>
    <i>
      <x v="813"/>
    </i>
    <i>
      <x v="814"/>
    </i>
    <i>
      <x v="816"/>
    </i>
    <i>
      <x v="818"/>
    </i>
    <i>
      <x v="823"/>
    </i>
    <i>
      <x v="824"/>
    </i>
    <i>
      <x v="826"/>
    </i>
    <i>
      <x v="827"/>
    </i>
    <i>
      <x v="830"/>
    </i>
    <i>
      <x v="834"/>
    </i>
    <i>
      <x v="835"/>
    </i>
    <i>
      <x v="838"/>
    </i>
    <i>
      <x v="839"/>
    </i>
    <i>
      <x v="840"/>
    </i>
    <i>
      <x v="842"/>
    </i>
    <i>
      <x v="844"/>
    </i>
    <i>
      <x v="847"/>
    </i>
    <i>
      <x v="853"/>
    </i>
    <i>
      <x v="855"/>
    </i>
    <i>
      <x v="856"/>
    </i>
    <i>
      <x v="857"/>
    </i>
    <i>
      <x v="858"/>
    </i>
    <i>
      <x v="860"/>
    </i>
    <i>
      <x v="862"/>
    </i>
    <i>
      <x v="863"/>
    </i>
    <i>
      <x v="864"/>
    </i>
    <i>
      <x v="865"/>
    </i>
    <i>
      <x v="867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4"/>
    </i>
    <i>
      <x v="887"/>
    </i>
    <i>
      <x v="889"/>
    </i>
    <i>
      <x v="890"/>
    </i>
    <i>
      <x v="892"/>
    </i>
    <i>
      <x v="893"/>
    </i>
    <i>
      <x v="896"/>
    </i>
    <i>
      <x v="899"/>
    </i>
    <i>
      <x v="900"/>
    </i>
    <i>
      <x v="901"/>
    </i>
    <i>
      <x v="902"/>
    </i>
    <i>
      <x v="904"/>
    </i>
    <i>
      <x v="905"/>
    </i>
    <i>
      <x v="908"/>
    </i>
    <i>
      <x v="909"/>
    </i>
    <i>
      <x v="911"/>
    </i>
    <i>
      <x v="912"/>
    </i>
    <i>
      <x v="916"/>
    </i>
    <i>
      <x v="917"/>
    </i>
    <i>
      <x v="919"/>
    </i>
    <i>
      <x v="922"/>
    </i>
    <i>
      <x v="925"/>
    </i>
    <i>
      <x v="930"/>
    </i>
    <i>
      <x v="931"/>
    </i>
    <i>
      <x v="933"/>
    </i>
    <i>
      <x v="935"/>
    </i>
    <i>
      <x v="936"/>
    </i>
    <i>
      <x v="944"/>
    </i>
    <i>
      <x v="946"/>
    </i>
    <i>
      <x v="949"/>
    </i>
    <i>
      <x v="950"/>
    </i>
    <i>
      <x v="951"/>
    </i>
    <i>
      <x v="952"/>
    </i>
    <i>
      <x v="957"/>
    </i>
    <i>
      <x v="958"/>
    </i>
    <i>
      <x v="960"/>
    </i>
    <i>
      <x v="965"/>
    </i>
    <i>
      <x v="966"/>
    </i>
    <i>
      <x v="967"/>
    </i>
    <i>
      <x v="968"/>
    </i>
    <i>
      <x v="970"/>
    </i>
    <i>
      <x v="973"/>
    </i>
    <i>
      <x v="976"/>
    </i>
    <i>
      <x v="978"/>
    </i>
    <i>
      <x v="979"/>
    </i>
    <i>
      <x v="980"/>
    </i>
    <i>
      <x v="982"/>
    </i>
    <i>
      <x v="993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5"/>
    </i>
    <i>
      <x v="1010"/>
    </i>
    <i>
      <x v="1012"/>
    </i>
    <i>
      <x v="1013"/>
    </i>
    <i>
      <x v="1014"/>
    </i>
    <i>
      <x v="1016"/>
    </i>
    <i>
      <x v="1018"/>
    </i>
    <i>
      <x v="1020"/>
    </i>
    <i>
      <x v="1021"/>
    </i>
    <i>
      <x v="1022"/>
    </i>
    <i>
      <x v="1025"/>
    </i>
    <i>
      <x v="1026"/>
    </i>
    <i>
      <x v="1028"/>
    </i>
    <i>
      <x v="1034"/>
    </i>
    <i>
      <x v="1035"/>
    </i>
    <i>
      <x v="1047"/>
    </i>
    <i>
      <x v="1049"/>
    </i>
    <i>
      <x v="1050"/>
    </i>
    <i>
      <x v="1051"/>
    </i>
    <i>
      <x v="1061"/>
    </i>
    <i>
      <x v="1063"/>
    </i>
    <i>
      <x v="1064"/>
    </i>
    <i>
      <x v="1069"/>
    </i>
    <i>
      <x v="1070"/>
    </i>
    <i>
      <x v="1072"/>
    </i>
    <i>
      <x v="1073"/>
    </i>
    <i>
      <x v="1074"/>
    </i>
    <i>
      <x v="1076"/>
    </i>
    <i>
      <x v="1077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93"/>
    </i>
    <i>
      <x v="1094"/>
    </i>
    <i>
      <x v="1095"/>
    </i>
    <i>
      <x v="1096"/>
    </i>
    <i>
      <x v="1098"/>
    </i>
    <i>
      <x v="1100"/>
    </i>
    <i>
      <x v="1101"/>
    </i>
    <i>
      <x v="1102"/>
    </i>
    <i>
      <x v="1103"/>
    </i>
    <i>
      <x v="1106"/>
    </i>
    <i>
      <x v="1112"/>
    </i>
    <i>
      <x v="1113"/>
    </i>
    <i>
      <x v="1114"/>
    </i>
    <i>
      <x v="1116"/>
    </i>
    <i>
      <x v="1117"/>
    </i>
    <i>
      <x v="1119"/>
    </i>
    <i>
      <x v="1120"/>
    </i>
    <i>
      <x v="1122"/>
    </i>
    <i>
      <x v="1123"/>
    </i>
    <i>
      <x v="1124"/>
    </i>
    <i>
      <x v="1125"/>
    </i>
    <i>
      <x v="1131"/>
    </i>
    <i>
      <x v="1135"/>
    </i>
    <i>
      <x v="1136"/>
    </i>
    <i>
      <x v="1137"/>
    </i>
    <i>
      <x v="1139"/>
    </i>
    <i>
      <x v="1140"/>
    </i>
    <i>
      <x v="1143"/>
    </i>
    <i>
      <x v="1146"/>
    </i>
    <i>
      <x v="1148"/>
    </i>
    <i>
      <x v="1149"/>
    </i>
    <i>
      <x v="1150"/>
    </i>
    <i>
      <x v="1151"/>
    </i>
    <i>
      <x v="1153"/>
    </i>
    <i>
      <x v="1155"/>
    </i>
    <i>
      <x v="1156"/>
    </i>
    <i>
      <x v="1162"/>
    </i>
    <i>
      <x v="1164"/>
    </i>
    <i>
      <x v="1165"/>
    </i>
    <i>
      <x v="1170"/>
    </i>
    <i>
      <x v="1171"/>
    </i>
    <i>
      <x v="1176"/>
    </i>
    <i>
      <x v="1177"/>
    </i>
    <i>
      <x v="1178"/>
    </i>
    <i>
      <x v="1179"/>
    </i>
    <i>
      <x v="1183"/>
    </i>
    <i>
      <x v="1185"/>
    </i>
    <i>
      <x v="1192"/>
    </i>
    <i>
      <x v="1194"/>
    </i>
    <i>
      <x v="1195"/>
    </i>
    <i>
      <x v="1198"/>
    </i>
    <i>
      <x v="1199"/>
    </i>
    <i>
      <x v="1200"/>
    </i>
    <i>
      <x v="1202"/>
    </i>
    <i>
      <x v="1204"/>
    </i>
    <i>
      <x v="1206"/>
    </i>
    <i>
      <x v="1208"/>
    </i>
    <i>
      <x v="1212"/>
    </i>
    <i>
      <x v="1213"/>
    </i>
    <i>
      <x v="1214"/>
    </i>
    <i>
      <x v="1215"/>
    </i>
    <i>
      <x v="1217"/>
    </i>
    <i>
      <x v="1218"/>
    </i>
    <i>
      <x v="1220"/>
    </i>
    <i>
      <x v="1221"/>
    </i>
    <i>
      <x v="1224"/>
    </i>
    <i>
      <x v="1225"/>
    </i>
    <i>
      <x v="1227"/>
    </i>
    <i>
      <x v="1229"/>
    </i>
    <i>
      <x v="1233"/>
    </i>
    <i>
      <x v="1238"/>
    </i>
    <i>
      <x v="1239"/>
    </i>
    <i>
      <x v="1242"/>
    </i>
    <i>
      <x v="1247"/>
    </i>
    <i>
      <x v="1249"/>
    </i>
    <i>
      <x v="1252"/>
    </i>
    <i>
      <x v="1255"/>
    </i>
    <i>
      <x v="1257"/>
    </i>
    <i>
      <x v="1258"/>
    </i>
    <i>
      <x v="1259"/>
    </i>
    <i>
      <x v="1261"/>
    </i>
    <i>
      <x v="1271"/>
    </i>
    <i>
      <x v="1272"/>
    </i>
    <i>
      <x v="1273"/>
    </i>
    <i>
      <x v="1274"/>
    </i>
    <i>
      <x v="1276"/>
    </i>
    <i>
      <x v="1279"/>
    </i>
    <i>
      <x v="1281"/>
    </i>
    <i>
      <x v="1282"/>
    </i>
    <i>
      <x v="1285"/>
    </i>
    <i>
      <x v="1286"/>
    </i>
    <i>
      <x v="1290"/>
    </i>
    <i>
      <x v="1294"/>
    </i>
    <i>
      <x v="1295"/>
    </i>
    <i>
      <x v="1296"/>
    </i>
    <i>
      <x v="1299"/>
    </i>
    <i>
      <x v="1301"/>
    </i>
    <i>
      <x v="1307"/>
    </i>
    <i>
      <x v="1308"/>
    </i>
    <i>
      <x v="1309"/>
    </i>
    <i>
      <x v="1311"/>
    </i>
    <i>
      <x v="1314"/>
    </i>
    <i>
      <x v="1319"/>
    </i>
    <i>
      <x v="1320"/>
    </i>
    <i>
      <x v="1321"/>
    </i>
    <i>
      <x v="1323"/>
    </i>
    <i>
      <x v="1325"/>
    </i>
    <i>
      <x v="1326"/>
    </i>
    <i>
      <x v="1327"/>
    </i>
    <i>
      <x v="1331"/>
    </i>
    <i>
      <x v="1332"/>
    </i>
    <i>
      <x v="1333"/>
    </i>
    <i>
      <x v="1335"/>
    </i>
    <i>
      <x v="1337"/>
    </i>
    <i>
      <x v="1339"/>
    </i>
    <i>
      <x v="1340"/>
    </i>
    <i>
      <x v="1341"/>
    </i>
    <i>
      <x v="1344"/>
    </i>
    <i>
      <x v="1345"/>
    </i>
    <i>
      <x v="1348"/>
    </i>
    <i>
      <x v="1352"/>
    </i>
    <i>
      <x v="1356"/>
    </i>
    <i>
      <x v="1357"/>
    </i>
    <i>
      <x v="1363"/>
    </i>
    <i>
      <x v="1370"/>
    </i>
    <i>
      <x v="1376"/>
    </i>
    <i>
      <x v="1379"/>
    </i>
    <i>
      <x v="1380"/>
    </i>
    <i>
      <x v="1383"/>
    </i>
    <i>
      <x v="1384"/>
    </i>
    <i>
      <x v="1385"/>
    </i>
    <i>
      <x v="1389"/>
    </i>
    <i>
      <x v="1392"/>
    </i>
    <i>
      <x v="1397"/>
    </i>
    <i>
      <x v="1400"/>
    </i>
    <i>
      <x v="1402"/>
    </i>
    <i>
      <x v="1403"/>
    </i>
    <i>
      <x v="1404"/>
    </i>
    <i>
      <x v="1406"/>
    </i>
    <i>
      <x v="1407"/>
    </i>
    <i>
      <x v="1408"/>
    </i>
    <i>
      <x v="1418"/>
    </i>
    <i>
      <x v="1420"/>
    </i>
    <i>
      <x v="1424"/>
    </i>
    <i>
      <x v="1425"/>
    </i>
    <i>
      <x v="1428"/>
    </i>
    <i>
      <x v="1429"/>
    </i>
    <i>
      <x v="1432"/>
    </i>
    <i>
      <x v="1434"/>
    </i>
    <i>
      <x v="1436"/>
    </i>
    <i>
      <x v="1438"/>
    </i>
    <i>
      <x v="1443"/>
    </i>
    <i>
      <x v="1444"/>
    </i>
    <i>
      <x v="1445"/>
    </i>
    <i>
      <x v="1446"/>
    </i>
    <i>
      <x v="1448"/>
    </i>
    <i>
      <x v="1453"/>
    </i>
    <i>
      <x v="1454"/>
    </i>
    <i>
      <x v="1458"/>
    </i>
    <i>
      <x v="1459"/>
    </i>
  </rowItems>
  <colItems count="1">
    <i/>
  </colItems>
  <pageFields count="3">
    <pageField fld="3" hier="-1"/>
    <pageField fld="27" hier="-1"/>
    <pageField fld="28" hier="-1"/>
  </pageFields>
  <dataFields count="1">
    <dataField name="Average of Price / SF (w/ Bsmt)" fld="45" subtotal="average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277A94-3926-4442-8419-4FF156C11FDA}" name="PivotTable2" cacheId="1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>
  <location ref="F22:G562" firstHeaderRow="1" firstDataRow="1" firstDataCol="1" rowPageCount="3" colPageCount="1"/>
  <pivotFields count="50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axis="axisPage" multipleItemSelectionAllowed="1" showAll="0">
      <items count="6">
        <item x="0"/>
        <item h="1" x="1"/>
        <item h="1" x="2"/>
        <item h="1" x="4"/>
        <item h="1" x="3"/>
        <item t="default"/>
      </items>
    </pivotField>
    <pivotField showAll="0"/>
    <pivotField multipleItemSelectionAllowed="1" showAll="0"/>
    <pivotField multipleItemSelectionAllowed="1" showAll="0"/>
    <pivotField multipleItemSelectionAllowed="1" showAll="0"/>
    <pivotField showAll="0"/>
    <pivotField multipleItemSelectionAllowed="1"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7" showAll="0"/>
    <pivotField showAll="0"/>
    <pivotField showAll="0"/>
    <pivotField showAll="0"/>
    <pivotField showAll="0"/>
  </pivotFields>
  <rowFields count="1">
    <field x="0"/>
  </rowFields>
  <rowItems count="540">
    <i>
      <x/>
    </i>
    <i>
      <x v="2"/>
    </i>
    <i>
      <x v="3"/>
    </i>
    <i>
      <x v="4"/>
    </i>
    <i>
      <x v="6"/>
    </i>
    <i>
      <x v="7"/>
    </i>
    <i>
      <x v="8"/>
    </i>
    <i>
      <x v="11"/>
    </i>
    <i>
      <x v="20"/>
    </i>
    <i>
      <x v="22"/>
    </i>
    <i>
      <x v="25"/>
    </i>
    <i>
      <x v="27"/>
    </i>
    <i>
      <x v="28"/>
    </i>
    <i>
      <x v="33"/>
    </i>
    <i>
      <x v="35"/>
    </i>
    <i>
      <x v="46"/>
    </i>
    <i>
      <x v="47"/>
    </i>
    <i>
      <x v="53"/>
    </i>
    <i>
      <x v="57"/>
    </i>
    <i>
      <x v="63"/>
    </i>
    <i>
      <x v="64"/>
    </i>
    <i>
      <x v="65"/>
    </i>
    <i>
      <x v="66"/>
    </i>
    <i>
      <x v="69"/>
    </i>
    <i>
      <x v="70"/>
    </i>
    <i>
      <x v="72"/>
    </i>
    <i>
      <x v="74"/>
    </i>
    <i>
      <x v="80"/>
    </i>
    <i>
      <x v="82"/>
    </i>
    <i>
      <x v="85"/>
    </i>
    <i>
      <x v="86"/>
    </i>
    <i>
      <x v="88"/>
    </i>
    <i>
      <x v="94"/>
    </i>
    <i>
      <x v="96"/>
    </i>
    <i>
      <x v="100"/>
    </i>
    <i>
      <x v="101"/>
    </i>
    <i>
      <x v="104"/>
    </i>
    <i>
      <x v="105"/>
    </i>
    <i>
      <x v="108"/>
    </i>
    <i>
      <x v="109"/>
    </i>
    <i>
      <x v="110"/>
    </i>
    <i>
      <x v="112"/>
    </i>
    <i>
      <x v="113"/>
    </i>
    <i>
      <x v="114"/>
    </i>
    <i>
      <x v="124"/>
    </i>
    <i>
      <x v="130"/>
    </i>
    <i>
      <x v="131"/>
    </i>
    <i>
      <x v="134"/>
    </i>
    <i>
      <x v="135"/>
    </i>
    <i>
      <x v="138"/>
    </i>
    <i>
      <x v="139"/>
    </i>
    <i>
      <x v="141"/>
    </i>
    <i>
      <x v="147"/>
    </i>
    <i>
      <x v="151"/>
    </i>
    <i>
      <x v="152"/>
    </i>
    <i>
      <x v="157"/>
    </i>
    <i>
      <x v="158"/>
    </i>
    <i>
      <x v="159"/>
    </i>
    <i>
      <x v="161"/>
    </i>
    <i>
      <x v="162"/>
    </i>
    <i>
      <x v="164"/>
    </i>
    <i>
      <x v="166"/>
    </i>
    <i>
      <x v="167"/>
    </i>
    <i>
      <x v="168"/>
    </i>
    <i>
      <x v="169"/>
    </i>
    <i>
      <x v="171"/>
    </i>
    <i>
      <x v="174"/>
    </i>
    <i>
      <x v="175"/>
    </i>
    <i>
      <x v="176"/>
    </i>
    <i>
      <x v="177"/>
    </i>
    <i>
      <x v="178"/>
    </i>
    <i>
      <x v="181"/>
    </i>
    <i>
      <x v="183"/>
    </i>
    <i>
      <x v="187"/>
    </i>
    <i>
      <x v="190"/>
    </i>
    <i>
      <x v="196"/>
    </i>
    <i>
      <x v="198"/>
    </i>
    <i>
      <x v="199"/>
    </i>
    <i>
      <x v="206"/>
    </i>
    <i>
      <x v="208"/>
    </i>
    <i>
      <x v="212"/>
    </i>
    <i>
      <x v="218"/>
    </i>
    <i>
      <x v="221"/>
    </i>
    <i>
      <x v="222"/>
    </i>
    <i>
      <x v="224"/>
    </i>
    <i>
      <x v="226"/>
    </i>
    <i>
      <x v="234"/>
    </i>
    <i>
      <x v="237"/>
    </i>
    <i>
      <x v="238"/>
    </i>
    <i>
      <x v="240"/>
    </i>
    <i>
      <x v="244"/>
    </i>
    <i>
      <x v="245"/>
    </i>
    <i>
      <x v="248"/>
    </i>
    <i>
      <x v="249"/>
    </i>
    <i>
      <x v="252"/>
    </i>
    <i>
      <x v="255"/>
    </i>
    <i>
      <x v="256"/>
    </i>
    <i>
      <x v="257"/>
    </i>
    <i>
      <x v="258"/>
    </i>
    <i>
      <x v="261"/>
    </i>
    <i>
      <x v="267"/>
    </i>
    <i>
      <x v="270"/>
    </i>
    <i>
      <x v="272"/>
    </i>
    <i>
      <x v="273"/>
    </i>
    <i>
      <x v="275"/>
    </i>
    <i>
      <x v="276"/>
    </i>
    <i>
      <x v="278"/>
    </i>
    <i>
      <x v="279"/>
    </i>
    <i>
      <x v="280"/>
    </i>
    <i>
      <x v="286"/>
    </i>
    <i>
      <x v="290"/>
    </i>
    <i>
      <x v="292"/>
    </i>
    <i>
      <x v="293"/>
    </i>
    <i>
      <x v="294"/>
    </i>
    <i>
      <x v="296"/>
    </i>
    <i>
      <x v="297"/>
    </i>
    <i>
      <x v="298"/>
    </i>
    <i>
      <x v="301"/>
    </i>
    <i>
      <x v="302"/>
    </i>
    <i>
      <x v="305"/>
    </i>
    <i>
      <x v="306"/>
    </i>
    <i>
      <x v="309"/>
    </i>
    <i>
      <x v="313"/>
    </i>
    <i>
      <x v="314"/>
    </i>
    <i>
      <x v="316"/>
    </i>
    <i>
      <x v="317"/>
    </i>
    <i>
      <x v="318"/>
    </i>
    <i>
      <x v="320"/>
    </i>
    <i>
      <x v="321"/>
    </i>
    <i>
      <x v="322"/>
    </i>
    <i>
      <x v="328"/>
    </i>
    <i>
      <x v="332"/>
    </i>
    <i>
      <x v="334"/>
    </i>
    <i>
      <x v="336"/>
    </i>
    <i>
      <x v="337"/>
    </i>
    <i>
      <x v="338"/>
    </i>
    <i>
      <x v="340"/>
    </i>
    <i>
      <x v="345"/>
    </i>
    <i>
      <x v="349"/>
    </i>
    <i>
      <x v="354"/>
    </i>
    <i>
      <x v="359"/>
    </i>
    <i>
      <x v="362"/>
    </i>
    <i>
      <x v="364"/>
    </i>
    <i>
      <x v="370"/>
    </i>
    <i>
      <x v="371"/>
    </i>
    <i>
      <x v="374"/>
    </i>
    <i>
      <x v="377"/>
    </i>
    <i>
      <x v="378"/>
    </i>
    <i>
      <x v="379"/>
    </i>
    <i>
      <x v="380"/>
    </i>
    <i>
      <x v="382"/>
    </i>
    <i>
      <x v="384"/>
    </i>
    <i>
      <x v="389"/>
    </i>
    <i>
      <x v="391"/>
    </i>
    <i>
      <x v="397"/>
    </i>
    <i>
      <x v="399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4"/>
    </i>
    <i>
      <x v="417"/>
    </i>
    <i>
      <x v="421"/>
    </i>
    <i>
      <x v="423"/>
    </i>
    <i>
      <x v="426"/>
    </i>
    <i>
      <x v="433"/>
    </i>
    <i>
      <x v="435"/>
    </i>
    <i>
      <x v="440"/>
    </i>
    <i>
      <x v="442"/>
    </i>
    <i>
      <x v="444"/>
    </i>
    <i>
      <x v="445"/>
    </i>
    <i>
      <x v="446"/>
    </i>
    <i>
      <x v="447"/>
    </i>
    <i>
      <x v="451"/>
    </i>
    <i>
      <x v="452"/>
    </i>
    <i>
      <x v="453"/>
    </i>
    <i>
      <x v="457"/>
    </i>
    <i>
      <x v="458"/>
    </i>
    <i>
      <x v="460"/>
    </i>
    <i>
      <x v="463"/>
    </i>
    <i>
      <x v="467"/>
    </i>
    <i>
      <x v="468"/>
    </i>
    <i>
      <x v="469"/>
    </i>
    <i>
      <x v="471"/>
    </i>
    <i>
      <x v="473"/>
    </i>
    <i>
      <x v="477"/>
    </i>
    <i>
      <x v="478"/>
    </i>
    <i>
      <x v="480"/>
    </i>
    <i>
      <x v="481"/>
    </i>
    <i>
      <x v="482"/>
    </i>
    <i>
      <x v="491"/>
    </i>
    <i>
      <x v="497"/>
    </i>
    <i>
      <x v="501"/>
    </i>
    <i>
      <x v="503"/>
    </i>
    <i>
      <x v="506"/>
    </i>
    <i>
      <x v="515"/>
    </i>
    <i>
      <x v="516"/>
    </i>
    <i>
      <x v="517"/>
    </i>
    <i>
      <x v="518"/>
    </i>
    <i>
      <x v="519"/>
    </i>
    <i>
      <x v="522"/>
    </i>
    <i>
      <x v="524"/>
    </i>
    <i>
      <x v="527"/>
    </i>
    <i>
      <x v="529"/>
    </i>
    <i>
      <x v="536"/>
    </i>
    <i>
      <x v="539"/>
    </i>
    <i>
      <x v="540"/>
    </i>
    <i>
      <x v="541"/>
    </i>
    <i>
      <x v="542"/>
    </i>
    <i>
      <x v="545"/>
    </i>
    <i>
      <x v="546"/>
    </i>
    <i>
      <x v="549"/>
    </i>
    <i>
      <x v="552"/>
    </i>
    <i>
      <x v="554"/>
    </i>
    <i>
      <x v="563"/>
    </i>
    <i>
      <x v="564"/>
    </i>
    <i>
      <x v="565"/>
    </i>
    <i>
      <x v="566"/>
    </i>
    <i>
      <x v="567"/>
    </i>
    <i>
      <x v="568"/>
    </i>
    <i>
      <x v="572"/>
    </i>
    <i>
      <x v="579"/>
    </i>
    <i>
      <x v="581"/>
    </i>
    <i>
      <x v="584"/>
    </i>
    <i>
      <x v="585"/>
    </i>
    <i>
      <x v="590"/>
    </i>
    <i>
      <x v="591"/>
    </i>
    <i>
      <x v="595"/>
    </i>
    <i>
      <x v="598"/>
    </i>
    <i>
      <x v="600"/>
    </i>
    <i>
      <x v="602"/>
    </i>
    <i>
      <x v="605"/>
    </i>
    <i>
      <x v="607"/>
    </i>
    <i>
      <x v="610"/>
    </i>
    <i>
      <x v="612"/>
    </i>
    <i>
      <x v="618"/>
    </i>
    <i>
      <x v="619"/>
    </i>
    <i>
      <x v="621"/>
    </i>
    <i>
      <x v="624"/>
    </i>
    <i>
      <x v="627"/>
    </i>
    <i>
      <x v="628"/>
    </i>
    <i>
      <x v="630"/>
    </i>
    <i>
      <x v="641"/>
    </i>
    <i>
      <x v="642"/>
    </i>
    <i>
      <x v="643"/>
    </i>
    <i>
      <x v="644"/>
    </i>
    <i>
      <x v="648"/>
    </i>
    <i>
      <x v="650"/>
    </i>
    <i>
      <x v="652"/>
    </i>
    <i>
      <x v="654"/>
    </i>
    <i>
      <x v="660"/>
    </i>
    <i>
      <x v="661"/>
    </i>
    <i>
      <x v="664"/>
    </i>
    <i>
      <x v="665"/>
    </i>
    <i>
      <x v="666"/>
    </i>
    <i>
      <x v="667"/>
    </i>
    <i>
      <x v="673"/>
    </i>
    <i>
      <x v="676"/>
    </i>
    <i>
      <x v="678"/>
    </i>
    <i>
      <x v="681"/>
    </i>
    <i>
      <x v="683"/>
    </i>
    <i>
      <x v="684"/>
    </i>
    <i>
      <x v="686"/>
    </i>
    <i>
      <x v="692"/>
    </i>
    <i>
      <x v="694"/>
    </i>
    <i>
      <x v="700"/>
    </i>
    <i>
      <x v="702"/>
    </i>
    <i>
      <x v="706"/>
    </i>
    <i>
      <x v="716"/>
    </i>
    <i>
      <x v="718"/>
    </i>
    <i>
      <x v="720"/>
    </i>
    <i>
      <x v="724"/>
    </i>
    <i>
      <x v="726"/>
    </i>
    <i>
      <x v="732"/>
    </i>
    <i>
      <x v="735"/>
    </i>
    <i>
      <x v="737"/>
    </i>
    <i>
      <x v="739"/>
    </i>
    <i>
      <x v="745"/>
    </i>
    <i>
      <x v="746"/>
    </i>
    <i>
      <x v="747"/>
    </i>
    <i>
      <x v="748"/>
    </i>
    <i>
      <x v="749"/>
    </i>
    <i>
      <x v="753"/>
    </i>
    <i>
      <x v="756"/>
    </i>
    <i>
      <x v="759"/>
    </i>
    <i>
      <x v="762"/>
    </i>
    <i>
      <x v="763"/>
    </i>
    <i>
      <x v="766"/>
    </i>
    <i>
      <x v="767"/>
    </i>
    <i>
      <x v="768"/>
    </i>
    <i>
      <x v="774"/>
    </i>
    <i>
      <x v="776"/>
    </i>
    <i>
      <x v="781"/>
    </i>
    <i>
      <x v="786"/>
    </i>
    <i>
      <x v="787"/>
    </i>
    <i>
      <x v="789"/>
    </i>
    <i>
      <x v="792"/>
    </i>
    <i>
      <x v="794"/>
    </i>
    <i>
      <x v="795"/>
    </i>
    <i>
      <x v="799"/>
    </i>
    <i>
      <x v="800"/>
    </i>
    <i>
      <x v="807"/>
    </i>
    <i>
      <x v="809"/>
    </i>
    <i>
      <x v="815"/>
    </i>
    <i>
      <x v="817"/>
    </i>
    <i>
      <x v="820"/>
    </i>
    <i>
      <x v="822"/>
    </i>
    <i>
      <x v="825"/>
    </i>
    <i>
      <x v="828"/>
    </i>
    <i>
      <x v="832"/>
    </i>
    <i>
      <x v="833"/>
    </i>
    <i>
      <x v="836"/>
    </i>
    <i>
      <x v="841"/>
    </i>
    <i>
      <x v="845"/>
    </i>
    <i>
      <x v="846"/>
    </i>
    <i>
      <x v="848"/>
    </i>
    <i>
      <x v="849"/>
    </i>
    <i>
      <x v="852"/>
    </i>
    <i>
      <x v="854"/>
    </i>
    <i>
      <x v="859"/>
    </i>
    <i>
      <x v="866"/>
    </i>
    <i>
      <x v="868"/>
    </i>
    <i>
      <x v="869"/>
    </i>
    <i>
      <x v="871"/>
    </i>
    <i>
      <x v="875"/>
    </i>
    <i>
      <x v="877"/>
    </i>
    <i>
      <x v="881"/>
    </i>
    <i>
      <x v="882"/>
    </i>
    <i>
      <x v="883"/>
    </i>
    <i>
      <x v="888"/>
    </i>
    <i>
      <x v="891"/>
    </i>
    <i>
      <x v="895"/>
    </i>
    <i>
      <x v="898"/>
    </i>
    <i>
      <x v="903"/>
    </i>
    <i>
      <x v="906"/>
    </i>
    <i>
      <x v="907"/>
    </i>
    <i>
      <x v="918"/>
    </i>
    <i>
      <x v="920"/>
    </i>
    <i>
      <x v="924"/>
    </i>
    <i>
      <x v="926"/>
    </i>
    <i>
      <x v="927"/>
    </i>
    <i>
      <x v="928"/>
    </i>
    <i>
      <x v="929"/>
    </i>
    <i>
      <x v="932"/>
    </i>
    <i>
      <x v="934"/>
    </i>
    <i>
      <x v="937"/>
    </i>
    <i>
      <x v="938"/>
    </i>
    <i>
      <x v="939"/>
    </i>
    <i>
      <x v="941"/>
    </i>
    <i>
      <x v="945"/>
    </i>
    <i>
      <x v="947"/>
    </i>
    <i>
      <x v="948"/>
    </i>
    <i>
      <x v="953"/>
    </i>
    <i>
      <x v="963"/>
    </i>
    <i>
      <x v="964"/>
    </i>
    <i>
      <x v="974"/>
    </i>
    <i>
      <x v="981"/>
    </i>
    <i>
      <x v="983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4"/>
    </i>
    <i>
      <x v="1002"/>
    </i>
    <i>
      <x v="1006"/>
    </i>
    <i>
      <x v="1008"/>
    </i>
    <i>
      <x v="1009"/>
    </i>
    <i>
      <x v="1015"/>
    </i>
    <i>
      <x v="1027"/>
    </i>
    <i>
      <x v="1032"/>
    </i>
    <i>
      <x v="1033"/>
    </i>
    <i>
      <x v="1036"/>
    </i>
    <i>
      <x v="1037"/>
    </i>
    <i>
      <x v="1040"/>
    </i>
    <i>
      <x v="1041"/>
    </i>
    <i>
      <x v="1043"/>
    </i>
    <i>
      <x v="1044"/>
    </i>
    <i>
      <x v="1045"/>
    </i>
    <i>
      <x v="1048"/>
    </i>
    <i>
      <x v="1052"/>
    </i>
    <i>
      <x v="1053"/>
    </i>
    <i>
      <x v="1054"/>
    </i>
    <i>
      <x v="1055"/>
    </i>
    <i>
      <x v="1057"/>
    </i>
    <i>
      <x v="1058"/>
    </i>
    <i>
      <x v="1059"/>
    </i>
    <i>
      <x v="1065"/>
    </i>
    <i>
      <x v="1066"/>
    </i>
    <i>
      <x v="1067"/>
    </i>
    <i>
      <x v="1071"/>
    </i>
    <i>
      <x v="1075"/>
    </i>
    <i>
      <x v="1087"/>
    </i>
    <i>
      <x v="1092"/>
    </i>
    <i>
      <x v="1099"/>
    </i>
    <i>
      <x v="1105"/>
    </i>
    <i>
      <x v="1107"/>
    </i>
    <i>
      <x v="1108"/>
    </i>
    <i>
      <x v="1109"/>
    </i>
    <i>
      <x v="1110"/>
    </i>
    <i>
      <x v="1111"/>
    </i>
    <i>
      <x v="1115"/>
    </i>
    <i>
      <x v="1118"/>
    </i>
    <i>
      <x v="1121"/>
    </i>
    <i>
      <x v="1127"/>
    </i>
    <i>
      <x v="1128"/>
    </i>
    <i>
      <x v="1130"/>
    </i>
    <i>
      <x v="1132"/>
    </i>
    <i>
      <x v="1133"/>
    </i>
    <i>
      <x v="1134"/>
    </i>
    <i>
      <x v="1138"/>
    </i>
    <i>
      <x v="1141"/>
    </i>
    <i>
      <x v="1145"/>
    </i>
    <i>
      <x v="1147"/>
    </i>
    <i>
      <x v="1152"/>
    </i>
    <i>
      <x v="1154"/>
    </i>
    <i>
      <x v="1158"/>
    </i>
    <i>
      <x v="1159"/>
    </i>
    <i>
      <x v="1161"/>
    </i>
    <i>
      <x v="1166"/>
    </i>
    <i>
      <x v="1167"/>
    </i>
    <i>
      <x v="1168"/>
    </i>
    <i>
      <x v="1174"/>
    </i>
    <i>
      <x v="1180"/>
    </i>
    <i>
      <x v="1184"/>
    </i>
    <i>
      <x v="1187"/>
    </i>
    <i>
      <x v="1188"/>
    </i>
    <i>
      <x v="1189"/>
    </i>
    <i>
      <x v="1196"/>
    </i>
    <i>
      <x v="1197"/>
    </i>
    <i>
      <x v="1201"/>
    </i>
    <i>
      <x v="1203"/>
    </i>
    <i>
      <x v="1205"/>
    </i>
    <i>
      <x v="1207"/>
    </i>
    <i>
      <x v="1209"/>
    </i>
    <i>
      <x v="1210"/>
    </i>
    <i>
      <x v="1211"/>
    </i>
    <i>
      <x v="1222"/>
    </i>
    <i>
      <x v="1223"/>
    </i>
    <i>
      <x v="1226"/>
    </i>
    <i>
      <x v="1234"/>
    </i>
    <i>
      <x v="1235"/>
    </i>
    <i>
      <x v="1237"/>
    </i>
    <i>
      <x v="1240"/>
    </i>
    <i>
      <x v="1241"/>
    </i>
    <i>
      <x v="1243"/>
    </i>
    <i>
      <x v="1244"/>
    </i>
    <i>
      <x v="1245"/>
    </i>
    <i>
      <x v="1246"/>
    </i>
    <i>
      <x v="1248"/>
    </i>
    <i>
      <x v="1250"/>
    </i>
    <i>
      <x v="1253"/>
    </i>
    <i>
      <x v="1254"/>
    </i>
    <i>
      <x v="1256"/>
    </i>
    <i>
      <x v="1260"/>
    </i>
    <i>
      <x v="1262"/>
    </i>
    <i>
      <x v="1263"/>
    </i>
    <i>
      <x v="1267"/>
    </i>
    <i>
      <x v="1269"/>
    </i>
    <i>
      <x v="1270"/>
    </i>
    <i>
      <x v="1277"/>
    </i>
    <i>
      <x v="1278"/>
    </i>
    <i>
      <x v="1280"/>
    </i>
    <i>
      <x v="1284"/>
    </i>
    <i>
      <x v="1287"/>
    </i>
    <i>
      <x v="1289"/>
    </i>
    <i>
      <x v="1292"/>
    </i>
    <i>
      <x v="1293"/>
    </i>
    <i>
      <x v="1300"/>
    </i>
    <i>
      <x v="1302"/>
    </i>
    <i>
      <x v="1303"/>
    </i>
    <i>
      <x v="1305"/>
    </i>
    <i>
      <x v="1310"/>
    </i>
    <i>
      <x v="1313"/>
    </i>
    <i>
      <x v="1315"/>
    </i>
    <i>
      <x v="1316"/>
    </i>
    <i>
      <x v="1318"/>
    </i>
    <i>
      <x v="1322"/>
    </i>
    <i>
      <x v="1324"/>
    </i>
    <i>
      <x v="1329"/>
    </i>
    <i>
      <x v="1330"/>
    </i>
    <i>
      <x v="1338"/>
    </i>
    <i>
      <x v="1342"/>
    </i>
    <i>
      <x v="1343"/>
    </i>
    <i>
      <x v="1346"/>
    </i>
    <i>
      <x v="1347"/>
    </i>
    <i>
      <x v="1349"/>
    </i>
    <i>
      <x v="1351"/>
    </i>
    <i>
      <x v="1354"/>
    </i>
    <i>
      <x v="1355"/>
    </i>
    <i>
      <x v="1359"/>
    </i>
    <i>
      <x v="1360"/>
    </i>
    <i>
      <x v="1361"/>
    </i>
    <i>
      <x v="1362"/>
    </i>
    <i>
      <x v="1365"/>
    </i>
    <i>
      <x v="1366"/>
    </i>
    <i>
      <x v="1369"/>
    </i>
    <i>
      <x v="1371"/>
    </i>
    <i>
      <x v="1372"/>
    </i>
    <i>
      <x v="1373"/>
    </i>
    <i>
      <x v="1374"/>
    </i>
    <i>
      <x v="1375"/>
    </i>
    <i>
      <x v="1377"/>
    </i>
    <i>
      <x v="1381"/>
    </i>
    <i>
      <x v="1382"/>
    </i>
    <i>
      <x v="1387"/>
    </i>
    <i>
      <x v="1388"/>
    </i>
    <i>
      <x v="1390"/>
    </i>
    <i>
      <x v="1395"/>
    </i>
    <i>
      <x v="1396"/>
    </i>
    <i>
      <x v="1398"/>
    </i>
    <i>
      <x v="1399"/>
    </i>
    <i>
      <x v="1401"/>
    </i>
    <i>
      <x v="1409"/>
    </i>
    <i>
      <x v="1410"/>
    </i>
    <i>
      <x v="1411"/>
    </i>
    <i>
      <x v="1413"/>
    </i>
    <i>
      <x v="1414"/>
    </i>
    <i>
      <x v="1417"/>
    </i>
    <i>
      <x v="1419"/>
    </i>
    <i>
      <x v="1423"/>
    </i>
    <i>
      <x v="1426"/>
    </i>
    <i>
      <x v="1427"/>
    </i>
    <i>
      <x v="1430"/>
    </i>
    <i>
      <x v="1433"/>
    </i>
    <i>
      <x v="1435"/>
    </i>
    <i>
      <x v="1437"/>
    </i>
    <i>
      <x v="1439"/>
    </i>
    <i>
      <x v="1440"/>
    </i>
    <i>
      <x v="1442"/>
    </i>
    <i>
      <x v="1447"/>
    </i>
    <i>
      <x v="1451"/>
    </i>
    <i>
      <x v="1455"/>
    </i>
    <i>
      <x v="1456"/>
    </i>
    <i>
      <x v="1457"/>
    </i>
  </rowItems>
  <colItems count="1">
    <i/>
  </colItems>
  <pageFields count="3">
    <pageField fld="3" hier="-1"/>
    <pageField fld="27" hier="-1"/>
    <pageField fld="28" hier="-1"/>
  </pageFields>
  <dataFields count="1">
    <dataField name="Average of Price / SF (w/ Bsmt)" fld="45" subtotal="average" baseField="0" baseItem="1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CD9F50-F4A1-4102-82AC-04A9DE5B024E}" name="PivotTable4" cacheId="1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I22:J857" firstHeaderRow="1" firstDataRow="1" firstDataCol="1" rowPageCount="1" colPageCount="1"/>
  <pivotFields count="50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multipleItemSelectionAllowed="1" showAll="0"/>
    <pivotField multipleItemSelectionAllowed="1" showAll="0"/>
    <pivotField multipleItemSelectionAllowed="1" showAll="0"/>
    <pivotField showAll="0"/>
    <pivotField multipleItemSelectionAllowed="1"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7" showAll="0"/>
    <pivotField showAll="0"/>
    <pivotField dataField="1" showAll="0"/>
    <pivotField showAll="0"/>
    <pivotField showAll="0"/>
  </pivotFields>
  <rowFields count="1">
    <field x="0"/>
  </rowFields>
  <rowItems count="835">
    <i>
      <x/>
    </i>
    <i>
      <x v="2"/>
    </i>
    <i>
      <x v="3"/>
    </i>
    <i>
      <x v="5"/>
    </i>
    <i>
      <x v="8"/>
    </i>
    <i>
      <x v="9"/>
    </i>
    <i>
      <x v="10"/>
    </i>
    <i>
      <x v="12"/>
    </i>
    <i>
      <x v="15"/>
    </i>
    <i>
      <x v="16"/>
    </i>
    <i>
      <x v="17"/>
    </i>
    <i>
      <x v="19"/>
    </i>
    <i>
      <x v="21"/>
    </i>
    <i>
      <x v="23"/>
    </i>
    <i>
      <x v="26"/>
    </i>
    <i>
      <x v="29"/>
    </i>
    <i>
      <x v="30"/>
    </i>
    <i>
      <x v="38"/>
    </i>
    <i>
      <x v="39"/>
    </i>
    <i>
      <x v="42"/>
    </i>
    <i>
      <x v="43"/>
    </i>
    <i>
      <x v="48"/>
    </i>
    <i>
      <x v="49"/>
    </i>
    <i>
      <x v="50"/>
    </i>
    <i>
      <x v="51"/>
    </i>
    <i>
      <x v="52"/>
    </i>
    <i>
      <x v="54"/>
    </i>
    <i>
      <x v="56"/>
    </i>
    <i>
      <x v="57"/>
    </i>
    <i>
      <x v="59"/>
    </i>
    <i>
      <x v="61"/>
    </i>
    <i>
      <x v="63"/>
    </i>
    <i>
      <x v="64"/>
    </i>
    <i>
      <x v="68"/>
    </i>
    <i>
      <x v="71"/>
    </i>
    <i>
      <x v="72"/>
    </i>
    <i>
      <x v="74"/>
    </i>
    <i>
      <x v="75"/>
    </i>
    <i>
      <x v="76"/>
    </i>
    <i>
      <x v="77"/>
    </i>
    <i>
      <x v="79"/>
    </i>
    <i>
      <x v="80"/>
    </i>
    <i>
      <x v="84"/>
    </i>
    <i>
      <x v="86"/>
    </i>
    <i>
      <x v="87"/>
    </i>
    <i>
      <x v="88"/>
    </i>
    <i>
      <x v="89"/>
    </i>
    <i>
      <x v="90"/>
    </i>
    <i>
      <x v="92"/>
    </i>
    <i>
      <x v="94"/>
    </i>
    <i>
      <x v="95"/>
    </i>
    <i>
      <x v="97"/>
    </i>
    <i>
      <x v="98"/>
    </i>
    <i>
      <x v="99"/>
    </i>
    <i>
      <x v="101"/>
    </i>
    <i>
      <x v="102"/>
    </i>
    <i>
      <x v="104"/>
    </i>
    <i>
      <x v="105"/>
    </i>
    <i>
      <x v="106"/>
    </i>
    <i>
      <x v="107"/>
    </i>
    <i>
      <x v="108"/>
    </i>
    <i>
      <x v="110"/>
    </i>
    <i>
      <x v="111"/>
    </i>
    <i>
      <x v="114"/>
    </i>
    <i>
      <x v="115"/>
    </i>
    <i>
      <x v="119"/>
    </i>
    <i>
      <x v="120"/>
    </i>
    <i>
      <x v="121"/>
    </i>
    <i>
      <x v="125"/>
    </i>
    <i>
      <x v="127"/>
    </i>
    <i>
      <x v="128"/>
    </i>
    <i>
      <x v="129"/>
    </i>
    <i>
      <x v="130"/>
    </i>
    <i>
      <x v="131"/>
    </i>
    <i>
      <x v="138"/>
    </i>
    <i>
      <x v="139"/>
    </i>
    <i>
      <x v="140"/>
    </i>
    <i>
      <x v="142"/>
    </i>
    <i>
      <x v="145"/>
    </i>
    <i>
      <x v="146"/>
    </i>
    <i>
      <x v="147"/>
    </i>
    <i>
      <x v="149"/>
    </i>
    <i>
      <x v="150"/>
    </i>
    <i>
      <x v="152"/>
    </i>
    <i>
      <x v="155"/>
    </i>
    <i>
      <x v="156"/>
    </i>
    <i>
      <x v="157"/>
    </i>
    <i>
      <x v="158"/>
    </i>
    <i>
      <x v="163"/>
    </i>
    <i>
      <x v="165"/>
    </i>
    <i>
      <x v="168"/>
    </i>
    <i>
      <x v="170"/>
    </i>
    <i>
      <x v="177"/>
    </i>
    <i>
      <x v="179"/>
    </i>
    <i>
      <x v="180"/>
    </i>
    <i>
      <x v="181"/>
    </i>
    <i>
      <x v="182"/>
    </i>
    <i>
      <x v="184"/>
    </i>
    <i>
      <x v="187"/>
    </i>
    <i>
      <x v="190"/>
    </i>
    <i>
      <x v="191"/>
    </i>
    <i>
      <x v="193"/>
    </i>
    <i>
      <x v="194"/>
    </i>
    <i>
      <x v="195"/>
    </i>
    <i>
      <x v="198"/>
    </i>
    <i>
      <x v="202"/>
    </i>
    <i>
      <x v="203"/>
    </i>
    <i>
      <x v="204"/>
    </i>
    <i>
      <x v="210"/>
    </i>
    <i>
      <x v="212"/>
    </i>
    <i>
      <x v="213"/>
    </i>
    <i>
      <x v="214"/>
    </i>
    <i>
      <x v="217"/>
    </i>
    <i>
      <x v="218"/>
    </i>
    <i>
      <x v="221"/>
    </i>
    <i>
      <x v="222"/>
    </i>
    <i>
      <x v="223"/>
    </i>
    <i>
      <x v="225"/>
    </i>
    <i>
      <x v="227"/>
    </i>
    <i>
      <x v="228"/>
    </i>
    <i>
      <x v="232"/>
    </i>
    <i>
      <x v="233"/>
    </i>
    <i>
      <x v="234"/>
    </i>
    <i>
      <x v="235"/>
    </i>
    <i>
      <x v="237"/>
    </i>
    <i>
      <x v="239"/>
    </i>
    <i>
      <x v="241"/>
    </i>
    <i>
      <x v="242"/>
    </i>
    <i>
      <x v="243"/>
    </i>
    <i>
      <x v="244"/>
    </i>
    <i>
      <x v="246"/>
    </i>
    <i>
      <x v="248"/>
    </i>
    <i>
      <x v="250"/>
    </i>
    <i>
      <x v="252"/>
    </i>
    <i>
      <x v="255"/>
    </i>
    <i>
      <x v="256"/>
    </i>
    <i>
      <x v="258"/>
    </i>
    <i>
      <x v="259"/>
    </i>
    <i>
      <x v="262"/>
    </i>
    <i>
      <x v="263"/>
    </i>
    <i>
      <x v="264"/>
    </i>
    <i>
      <x v="266"/>
    </i>
    <i>
      <x v="267"/>
    </i>
    <i>
      <x v="268"/>
    </i>
    <i>
      <x v="274"/>
    </i>
    <i>
      <x v="275"/>
    </i>
    <i>
      <x v="277"/>
    </i>
    <i>
      <x v="280"/>
    </i>
    <i>
      <x v="285"/>
    </i>
    <i>
      <x v="286"/>
    </i>
    <i>
      <x v="287"/>
    </i>
    <i>
      <x v="288"/>
    </i>
    <i>
      <x v="289"/>
    </i>
    <i>
      <x v="291"/>
    </i>
    <i>
      <x v="292"/>
    </i>
    <i>
      <x v="293"/>
    </i>
    <i>
      <x v="295"/>
    </i>
    <i>
      <x v="296"/>
    </i>
    <i>
      <x v="297"/>
    </i>
    <i>
      <x v="298"/>
    </i>
    <i>
      <x v="301"/>
    </i>
    <i>
      <x v="303"/>
    </i>
    <i>
      <x v="306"/>
    </i>
    <i>
      <x v="307"/>
    </i>
    <i>
      <x v="308"/>
    </i>
    <i>
      <x v="310"/>
    </i>
    <i>
      <x v="311"/>
    </i>
    <i>
      <x v="312"/>
    </i>
    <i>
      <x v="314"/>
    </i>
    <i>
      <x v="315"/>
    </i>
    <i>
      <x v="316"/>
    </i>
    <i>
      <x v="324"/>
    </i>
    <i>
      <x v="325"/>
    </i>
    <i>
      <x v="328"/>
    </i>
    <i>
      <x v="329"/>
    </i>
    <i>
      <x v="331"/>
    </i>
    <i>
      <x v="334"/>
    </i>
    <i>
      <x v="340"/>
    </i>
    <i>
      <x v="341"/>
    </i>
    <i>
      <x v="342"/>
    </i>
    <i>
      <x v="344"/>
    </i>
    <i>
      <x v="345"/>
    </i>
    <i>
      <x v="346"/>
    </i>
    <i>
      <x v="348"/>
    </i>
    <i>
      <x v="352"/>
    </i>
    <i>
      <x v="353"/>
    </i>
    <i>
      <x v="354"/>
    </i>
    <i>
      <x v="360"/>
    </i>
    <i>
      <x v="361"/>
    </i>
    <i>
      <x v="362"/>
    </i>
    <i>
      <x v="363"/>
    </i>
    <i>
      <x v="364"/>
    </i>
    <i>
      <x v="365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9"/>
    </i>
    <i>
      <x v="380"/>
    </i>
    <i>
      <x v="382"/>
    </i>
    <i>
      <x v="383"/>
    </i>
    <i>
      <x v="386"/>
    </i>
    <i>
      <x v="387"/>
    </i>
    <i>
      <x v="390"/>
    </i>
    <i>
      <x v="391"/>
    </i>
    <i>
      <x v="392"/>
    </i>
    <i>
      <x v="393"/>
    </i>
    <i>
      <x v="394"/>
    </i>
    <i>
      <x v="396"/>
    </i>
    <i>
      <x v="397"/>
    </i>
    <i>
      <x v="398"/>
    </i>
    <i>
      <x v="402"/>
    </i>
    <i>
      <x v="404"/>
    </i>
    <i>
      <x v="407"/>
    </i>
    <i>
      <x v="409"/>
    </i>
    <i>
      <x v="411"/>
    </i>
    <i>
      <x v="413"/>
    </i>
    <i>
      <x v="416"/>
    </i>
    <i>
      <x v="418"/>
    </i>
    <i>
      <x v="419"/>
    </i>
    <i>
      <x v="422"/>
    </i>
    <i>
      <x v="425"/>
    </i>
    <i>
      <x v="427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4"/>
    </i>
    <i>
      <x v="447"/>
    </i>
    <i>
      <x v="448"/>
    </i>
    <i>
      <x v="449"/>
    </i>
    <i>
      <x v="450"/>
    </i>
    <i>
      <x v="452"/>
    </i>
    <i>
      <x v="453"/>
    </i>
    <i>
      <x v="456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7"/>
    </i>
    <i>
      <x v="469"/>
    </i>
    <i>
      <x v="471"/>
    </i>
    <i>
      <x v="472"/>
    </i>
    <i>
      <x v="475"/>
    </i>
    <i>
      <x v="479"/>
    </i>
    <i>
      <x v="482"/>
    </i>
    <i>
      <x v="484"/>
    </i>
    <i>
      <x v="488"/>
    </i>
    <i>
      <x v="489"/>
    </i>
    <i>
      <x v="490"/>
    </i>
    <i>
      <x v="491"/>
    </i>
    <i>
      <x v="492"/>
    </i>
    <i>
      <x v="494"/>
    </i>
    <i>
      <x v="495"/>
    </i>
    <i>
      <x v="497"/>
    </i>
    <i>
      <x v="498"/>
    </i>
    <i>
      <x v="499"/>
    </i>
    <i>
      <x v="500"/>
    </i>
    <i>
      <x v="501"/>
    </i>
    <i>
      <x v="504"/>
    </i>
    <i>
      <x v="505"/>
    </i>
    <i>
      <x v="506"/>
    </i>
    <i>
      <x v="508"/>
    </i>
    <i>
      <x v="509"/>
    </i>
    <i>
      <x v="510"/>
    </i>
    <i>
      <x v="512"/>
    </i>
    <i>
      <x v="514"/>
    </i>
    <i>
      <x v="516"/>
    </i>
    <i>
      <x v="518"/>
    </i>
    <i>
      <x v="520"/>
    </i>
    <i>
      <x v="522"/>
    </i>
    <i>
      <x v="526"/>
    </i>
    <i>
      <x v="528"/>
    </i>
    <i>
      <x v="531"/>
    </i>
    <i>
      <x v="532"/>
    </i>
    <i>
      <x v="533"/>
    </i>
    <i>
      <x v="534"/>
    </i>
    <i>
      <x v="536"/>
    </i>
    <i>
      <x v="537"/>
    </i>
    <i>
      <x v="538"/>
    </i>
    <i>
      <x v="541"/>
    </i>
    <i>
      <x v="543"/>
    </i>
    <i>
      <x v="544"/>
    </i>
    <i>
      <x v="547"/>
    </i>
    <i>
      <x v="548"/>
    </i>
    <i>
      <x v="549"/>
    </i>
    <i>
      <x v="551"/>
    </i>
    <i>
      <x v="553"/>
    </i>
    <i>
      <x v="554"/>
    </i>
    <i>
      <x v="555"/>
    </i>
    <i>
      <x v="557"/>
    </i>
    <i>
      <x v="558"/>
    </i>
    <i>
      <x v="562"/>
    </i>
    <i>
      <x v="565"/>
    </i>
    <i>
      <x v="569"/>
    </i>
    <i>
      <x v="571"/>
    </i>
    <i>
      <x v="572"/>
    </i>
    <i>
      <x v="573"/>
    </i>
    <i>
      <x v="574"/>
    </i>
    <i>
      <x v="575"/>
    </i>
    <i>
      <x v="576"/>
    </i>
    <i>
      <x v="578"/>
    </i>
    <i>
      <x v="579"/>
    </i>
    <i>
      <x v="582"/>
    </i>
    <i>
      <x v="584"/>
    </i>
    <i>
      <x v="586"/>
    </i>
    <i>
      <x v="587"/>
    </i>
    <i>
      <x v="589"/>
    </i>
    <i>
      <x v="590"/>
    </i>
    <i>
      <x v="592"/>
    </i>
    <i>
      <x v="593"/>
    </i>
    <i>
      <x v="594"/>
    </i>
    <i>
      <x v="596"/>
    </i>
    <i>
      <x v="599"/>
    </i>
    <i>
      <x v="601"/>
    </i>
    <i>
      <x v="602"/>
    </i>
    <i>
      <x v="603"/>
    </i>
    <i>
      <x v="605"/>
    </i>
    <i>
      <x v="606"/>
    </i>
    <i>
      <x v="607"/>
    </i>
    <i>
      <x v="608"/>
    </i>
    <i>
      <x v="609"/>
    </i>
    <i>
      <x v="611"/>
    </i>
    <i>
      <x v="614"/>
    </i>
    <i>
      <x v="615"/>
    </i>
    <i>
      <x v="616"/>
    </i>
    <i>
      <x v="617"/>
    </i>
    <i>
      <x v="620"/>
    </i>
    <i>
      <x v="622"/>
    </i>
    <i>
      <x v="623"/>
    </i>
    <i>
      <x v="624"/>
    </i>
    <i>
      <x v="626"/>
    </i>
    <i>
      <x v="628"/>
    </i>
    <i>
      <x v="630"/>
    </i>
    <i>
      <x v="633"/>
    </i>
    <i>
      <x v="634"/>
    </i>
    <i>
      <x v="636"/>
    </i>
    <i>
      <x v="637"/>
    </i>
    <i>
      <x v="638"/>
    </i>
    <i>
      <x v="641"/>
    </i>
    <i>
      <x v="643"/>
    </i>
    <i>
      <x v="645"/>
    </i>
    <i>
      <x v="646"/>
    </i>
    <i>
      <x v="648"/>
    </i>
    <i>
      <x v="649"/>
    </i>
    <i>
      <x v="650"/>
    </i>
    <i>
      <x v="651"/>
    </i>
    <i>
      <x v="652"/>
    </i>
    <i>
      <x v="653"/>
    </i>
    <i>
      <x v="655"/>
    </i>
    <i>
      <x v="656"/>
    </i>
    <i>
      <x v="657"/>
    </i>
    <i>
      <x v="658"/>
    </i>
    <i>
      <x v="660"/>
    </i>
    <i>
      <x v="666"/>
    </i>
    <i>
      <x v="669"/>
    </i>
    <i>
      <x v="670"/>
    </i>
    <i>
      <x v="671"/>
    </i>
    <i>
      <x v="675"/>
    </i>
    <i>
      <x v="677"/>
    </i>
    <i>
      <x v="679"/>
    </i>
    <i>
      <x v="680"/>
    </i>
    <i>
      <x v="681"/>
    </i>
    <i>
      <x v="686"/>
    </i>
    <i>
      <x v="687"/>
    </i>
    <i>
      <x v="690"/>
    </i>
    <i>
      <x v="694"/>
    </i>
    <i>
      <x v="696"/>
    </i>
    <i>
      <x v="697"/>
    </i>
    <i>
      <x v="698"/>
    </i>
    <i>
      <x v="703"/>
    </i>
    <i>
      <x v="705"/>
    </i>
    <i>
      <x v="708"/>
    </i>
    <i>
      <x v="709"/>
    </i>
    <i>
      <x v="710"/>
    </i>
    <i>
      <x v="711"/>
    </i>
    <i>
      <x v="713"/>
    </i>
    <i>
      <x v="714"/>
    </i>
    <i>
      <x v="716"/>
    </i>
    <i>
      <x v="719"/>
    </i>
    <i>
      <x v="721"/>
    </i>
    <i>
      <x v="722"/>
    </i>
    <i>
      <x v="723"/>
    </i>
    <i>
      <x v="725"/>
    </i>
    <i>
      <x v="726"/>
    </i>
    <i>
      <x v="729"/>
    </i>
    <i>
      <x v="731"/>
    </i>
    <i>
      <x v="733"/>
    </i>
    <i>
      <x v="734"/>
    </i>
    <i>
      <x v="735"/>
    </i>
    <i>
      <x v="736"/>
    </i>
    <i>
      <x v="737"/>
    </i>
    <i>
      <x v="739"/>
    </i>
    <i>
      <x v="740"/>
    </i>
    <i>
      <x v="741"/>
    </i>
    <i>
      <x v="743"/>
    </i>
    <i>
      <x v="746"/>
    </i>
    <i>
      <x v="749"/>
    </i>
    <i>
      <x v="750"/>
    </i>
    <i>
      <x v="751"/>
    </i>
    <i>
      <x v="753"/>
    </i>
    <i>
      <x v="754"/>
    </i>
    <i>
      <x v="755"/>
    </i>
    <i>
      <x v="756"/>
    </i>
    <i>
      <x v="757"/>
    </i>
    <i>
      <x v="758"/>
    </i>
    <i>
      <x v="760"/>
    </i>
    <i>
      <x v="762"/>
    </i>
    <i>
      <x v="766"/>
    </i>
    <i>
      <x v="767"/>
    </i>
    <i>
      <x v="770"/>
    </i>
    <i>
      <x v="771"/>
    </i>
    <i>
      <x v="772"/>
    </i>
    <i>
      <x v="773"/>
    </i>
    <i>
      <x v="777"/>
    </i>
    <i>
      <x v="778"/>
    </i>
    <i>
      <x v="779"/>
    </i>
    <i>
      <x v="781"/>
    </i>
    <i>
      <x v="784"/>
    </i>
    <i>
      <x v="786"/>
    </i>
    <i>
      <x v="787"/>
    </i>
    <i>
      <x v="788"/>
    </i>
    <i>
      <x v="789"/>
    </i>
    <i>
      <x v="791"/>
    </i>
    <i>
      <x v="794"/>
    </i>
    <i>
      <x v="795"/>
    </i>
    <i>
      <x v="796"/>
    </i>
    <i>
      <x v="797"/>
    </i>
    <i>
      <x v="799"/>
    </i>
    <i>
      <x v="800"/>
    </i>
    <i>
      <x v="802"/>
    </i>
    <i>
      <x v="804"/>
    </i>
    <i>
      <x v="806"/>
    </i>
    <i>
      <x v="808"/>
    </i>
    <i>
      <x v="809"/>
    </i>
    <i>
      <x v="810"/>
    </i>
    <i>
      <x v="811"/>
    </i>
    <i>
      <x v="812"/>
    </i>
    <i>
      <x v="814"/>
    </i>
    <i>
      <x v="816"/>
    </i>
    <i>
      <x v="818"/>
    </i>
    <i>
      <x v="820"/>
    </i>
    <i>
      <x v="821"/>
    </i>
    <i>
      <x v="822"/>
    </i>
    <i>
      <x v="823"/>
    </i>
    <i>
      <x v="826"/>
    </i>
    <i>
      <x v="828"/>
    </i>
    <i>
      <x v="829"/>
    </i>
    <i>
      <x v="831"/>
    </i>
    <i>
      <x v="832"/>
    </i>
    <i>
      <x v="837"/>
    </i>
    <i>
      <x v="839"/>
    </i>
    <i>
      <x v="840"/>
    </i>
    <i>
      <x v="841"/>
    </i>
    <i>
      <x v="844"/>
    </i>
    <i>
      <x v="846"/>
    </i>
    <i>
      <x v="847"/>
    </i>
    <i>
      <x v="848"/>
    </i>
    <i>
      <x v="849"/>
    </i>
    <i>
      <x v="850"/>
    </i>
    <i>
      <x v="852"/>
    </i>
    <i>
      <x v="855"/>
    </i>
    <i>
      <x v="856"/>
    </i>
    <i>
      <x v="857"/>
    </i>
    <i>
      <x v="859"/>
    </i>
    <i>
      <x v="860"/>
    </i>
    <i>
      <x v="861"/>
    </i>
    <i>
      <x v="862"/>
    </i>
    <i>
      <x v="865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9"/>
    </i>
    <i>
      <x v="882"/>
    </i>
    <i>
      <x v="883"/>
    </i>
    <i>
      <x v="884"/>
    </i>
    <i>
      <x v="887"/>
    </i>
    <i>
      <x v="890"/>
    </i>
    <i>
      <x v="891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2"/>
    </i>
    <i>
      <x v="904"/>
    </i>
    <i>
      <x v="905"/>
    </i>
    <i>
      <x v="907"/>
    </i>
    <i>
      <x v="908"/>
    </i>
    <i>
      <x v="909"/>
    </i>
    <i>
      <x v="912"/>
    </i>
    <i>
      <x v="913"/>
    </i>
    <i>
      <x v="914"/>
    </i>
    <i>
      <x v="915"/>
    </i>
    <i>
      <x v="916"/>
    </i>
    <i>
      <x v="920"/>
    </i>
    <i>
      <x v="927"/>
    </i>
    <i>
      <x v="929"/>
    </i>
    <i>
      <x v="931"/>
    </i>
    <i>
      <x v="934"/>
    </i>
    <i>
      <x v="935"/>
    </i>
    <i>
      <x v="939"/>
    </i>
    <i>
      <x v="941"/>
    </i>
    <i>
      <x v="944"/>
    </i>
    <i>
      <x v="948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9"/>
    </i>
    <i>
      <x v="960"/>
    </i>
    <i>
      <x v="962"/>
    </i>
    <i>
      <x v="964"/>
    </i>
    <i>
      <x v="965"/>
    </i>
    <i>
      <x v="966"/>
    </i>
    <i>
      <x v="968"/>
    </i>
    <i>
      <x v="969"/>
    </i>
    <i>
      <x v="970"/>
    </i>
    <i>
      <x v="971"/>
    </i>
    <i>
      <x v="972"/>
    </i>
    <i>
      <x v="974"/>
    </i>
    <i>
      <x v="975"/>
    </i>
    <i>
      <x v="976"/>
    </i>
    <i>
      <x v="978"/>
    </i>
    <i>
      <x v="980"/>
    </i>
    <i>
      <x v="984"/>
    </i>
    <i>
      <x v="986"/>
    </i>
    <i>
      <x v="988"/>
    </i>
    <i>
      <x v="989"/>
    </i>
    <i>
      <x v="991"/>
    </i>
    <i>
      <x v="992"/>
    </i>
    <i>
      <x v="993"/>
    </i>
    <i>
      <x v="995"/>
    </i>
    <i>
      <x v="996"/>
    </i>
    <i>
      <x v="998"/>
    </i>
    <i>
      <x v="1000"/>
    </i>
    <i>
      <x v="1001"/>
    </i>
    <i>
      <x v="1005"/>
    </i>
    <i>
      <x v="1007"/>
    </i>
    <i>
      <x v="1009"/>
    </i>
    <i>
      <x v="1010"/>
    </i>
    <i>
      <x v="1011"/>
    </i>
    <i>
      <x v="1012"/>
    </i>
    <i>
      <x v="1013"/>
    </i>
    <i>
      <x v="1015"/>
    </i>
    <i>
      <x v="1018"/>
    </i>
    <i>
      <x v="1022"/>
    </i>
    <i>
      <x v="1025"/>
    </i>
    <i>
      <x v="1028"/>
    </i>
    <i>
      <x v="1029"/>
    </i>
    <i>
      <x v="1030"/>
    </i>
    <i>
      <x v="1031"/>
    </i>
    <i>
      <x v="1034"/>
    </i>
    <i>
      <x v="1035"/>
    </i>
    <i>
      <x v="1037"/>
    </i>
    <i>
      <x v="1038"/>
    </i>
    <i>
      <x v="1039"/>
    </i>
    <i>
      <x v="1041"/>
    </i>
    <i>
      <x v="1045"/>
    </i>
    <i>
      <x v="1047"/>
    </i>
    <i>
      <x v="1048"/>
    </i>
    <i>
      <x v="1049"/>
    </i>
    <i>
      <x v="1052"/>
    </i>
    <i>
      <x v="1057"/>
    </i>
    <i>
      <x v="1059"/>
    </i>
    <i>
      <x v="1061"/>
    </i>
    <i>
      <x v="1062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5"/>
    </i>
    <i>
      <x v="1076"/>
    </i>
    <i>
      <x v="1078"/>
    </i>
    <i>
      <x v="1079"/>
    </i>
    <i>
      <x v="1081"/>
    </i>
    <i>
      <x v="1084"/>
    </i>
    <i>
      <x v="1085"/>
    </i>
    <i>
      <x v="1086"/>
    </i>
    <i>
      <x v="1088"/>
    </i>
    <i>
      <x v="1090"/>
    </i>
    <i>
      <x v="1091"/>
    </i>
    <i>
      <x v="1093"/>
    </i>
    <i>
      <x v="1094"/>
    </i>
    <i>
      <x v="1096"/>
    </i>
    <i>
      <x v="1098"/>
    </i>
    <i>
      <x v="1100"/>
    </i>
    <i>
      <x v="1101"/>
    </i>
    <i>
      <x v="1102"/>
    </i>
    <i>
      <x v="1103"/>
    </i>
    <i>
      <x v="1104"/>
    </i>
    <i>
      <x v="1106"/>
    </i>
    <i>
      <x v="1107"/>
    </i>
    <i>
      <x v="1108"/>
    </i>
    <i>
      <x v="1110"/>
    </i>
    <i>
      <x v="1111"/>
    </i>
    <i>
      <x v="1112"/>
    </i>
    <i>
      <x v="1113"/>
    </i>
    <i>
      <x v="1114"/>
    </i>
    <i>
      <x v="1116"/>
    </i>
    <i>
      <x v="1117"/>
    </i>
    <i>
      <x v="1118"/>
    </i>
    <i>
      <x v="1119"/>
    </i>
    <i>
      <x v="1120"/>
    </i>
    <i>
      <x v="1122"/>
    </i>
    <i>
      <x v="1123"/>
    </i>
    <i>
      <x v="1124"/>
    </i>
    <i>
      <x v="1125"/>
    </i>
    <i>
      <x v="1128"/>
    </i>
    <i>
      <x v="1129"/>
    </i>
    <i>
      <x v="1131"/>
    </i>
    <i>
      <x v="1132"/>
    </i>
    <i>
      <x v="1134"/>
    </i>
    <i>
      <x v="1135"/>
    </i>
    <i>
      <x v="1136"/>
    </i>
    <i>
      <x v="1137"/>
    </i>
    <i>
      <x v="1139"/>
    </i>
    <i>
      <x v="1140"/>
    </i>
    <i>
      <x v="1141"/>
    </i>
    <i>
      <x v="1143"/>
    </i>
    <i>
      <x v="1144"/>
    </i>
    <i>
      <x v="1145"/>
    </i>
    <i>
      <x v="1147"/>
    </i>
    <i>
      <x v="1148"/>
    </i>
    <i>
      <x v="1149"/>
    </i>
    <i>
      <x v="1150"/>
    </i>
    <i>
      <x v="1153"/>
    </i>
    <i>
      <x v="1154"/>
    </i>
    <i>
      <x v="1159"/>
    </i>
    <i>
      <x v="1160"/>
    </i>
    <i>
      <x v="1162"/>
    </i>
    <i>
      <x v="1167"/>
    </i>
    <i>
      <x v="1172"/>
    </i>
    <i>
      <x v="1174"/>
    </i>
    <i>
      <x v="1176"/>
    </i>
    <i>
      <x v="1177"/>
    </i>
    <i>
      <x v="1178"/>
    </i>
    <i>
      <x v="1179"/>
    </i>
    <i>
      <x v="1185"/>
    </i>
    <i>
      <x v="1186"/>
    </i>
    <i>
      <x v="1188"/>
    </i>
    <i>
      <x v="1189"/>
    </i>
    <i>
      <x v="1191"/>
    </i>
    <i>
      <x v="1192"/>
    </i>
    <i>
      <x v="1194"/>
    </i>
    <i>
      <x v="1195"/>
    </i>
    <i>
      <x v="1196"/>
    </i>
    <i>
      <x v="1197"/>
    </i>
    <i>
      <x v="1199"/>
    </i>
    <i>
      <x v="1200"/>
    </i>
    <i>
      <x v="1201"/>
    </i>
    <i>
      <x v="1202"/>
    </i>
    <i>
      <x v="1204"/>
    </i>
    <i>
      <x v="1206"/>
    </i>
    <i>
      <x v="1208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4"/>
    </i>
    <i>
      <x v="1225"/>
    </i>
    <i>
      <x v="1226"/>
    </i>
    <i>
      <x v="1227"/>
    </i>
    <i>
      <x v="1232"/>
    </i>
    <i>
      <x v="1234"/>
    </i>
    <i>
      <x v="1235"/>
    </i>
    <i>
      <x v="1236"/>
    </i>
    <i>
      <x v="1237"/>
    </i>
    <i>
      <x v="1240"/>
    </i>
    <i>
      <x v="1242"/>
    </i>
    <i>
      <x v="1244"/>
    </i>
    <i>
      <x v="1245"/>
    </i>
    <i>
      <x v="1246"/>
    </i>
    <i>
      <x v="1247"/>
    </i>
    <i>
      <x v="1248"/>
    </i>
    <i>
      <x v="1249"/>
    </i>
    <i>
      <x v="1252"/>
    </i>
    <i>
      <x v="1254"/>
    </i>
    <i>
      <x v="1255"/>
    </i>
    <i>
      <x v="1257"/>
    </i>
    <i>
      <x v="1258"/>
    </i>
    <i>
      <x v="1259"/>
    </i>
    <i>
      <x v="1260"/>
    </i>
    <i>
      <x v="1261"/>
    </i>
    <i>
      <x v="1263"/>
    </i>
    <i>
      <x v="1265"/>
    </i>
    <i>
      <x v="1266"/>
    </i>
    <i>
      <x v="1268"/>
    </i>
    <i>
      <x v="1269"/>
    </i>
    <i>
      <x v="1272"/>
    </i>
    <i>
      <x v="1273"/>
    </i>
    <i>
      <x v="1274"/>
    </i>
    <i>
      <x v="1275"/>
    </i>
    <i>
      <x v="1276"/>
    </i>
    <i>
      <x v="1279"/>
    </i>
    <i>
      <x v="1282"/>
    </i>
    <i>
      <x v="1283"/>
    </i>
    <i>
      <x v="1284"/>
    </i>
    <i>
      <x v="1285"/>
    </i>
    <i>
      <x v="1291"/>
    </i>
    <i>
      <x v="1292"/>
    </i>
    <i>
      <x v="1293"/>
    </i>
    <i>
      <x v="1294"/>
    </i>
    <i>
      <x v="1295"/>
    </i>
    <i>
      <x v="1297"/>
    </i>
    <i>
      <x v="1300"/>
    </i>
    <i>
      <x v="1301"/>
    </i>
    <i>
      <x v="1304"/>
    </i>
    <i>
      <x v="1307"/>
    </i>
    <i>
      <x v="1308"/>
    </i>
    <i>
      <x v="1314"/>
    </i>
    <i>
      <x v="1315"/>
    </i>
    <i>
      <x v="1319"/>
    </i>
    <i>
      <x v="1321"/>
    </i>
    <i>
      <x v="1322"/>
    </i>
    <i>
      <x v="1323"/>
    </i>
    <i>
      <x v="1325"/>
    </i>
    <i>
      <x v="1326"/>
    </i>
    <i>
      <x v="1327"/>
    </i>
    <i>
      <x v="1329"/>
    </i>
    <i>
      <x v="1331"/>
    </i>
    <i>
      <x v="1332"/>
    </i>
    <i>
      <x v="1333"/>
    </i>
    <i>
      <x v="1334"/>
    </i>
    <i>
      <x v="1337"/>
    </i>
    <i>
      <x v="1338"/>
    </i>
    <i>
      <x v="1339"/>
    </i>
    <i>
      <x v="1340"/>
    </i>
    <i>
      <x v="1343"/>
    </i>
    <i>
      <x v="1344"/>
    </i>
    <i>
      <x v="1345"/>
    </i>
    <i>
      <x v="1349"/>
    </i>
    <i>
      <x v="1351"/>
    </i>
    <i>
      <x v="1352"/>
    </i>
    <i>
      <x v="1354"/>
    </i>
    <i>
      <x v="1355"/>
    </i>
    <i>
      <x v="1356"/>
    </i>
    <i>
      <x v="1358"/>
    </i>
    <i>
      <x v="1360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70"/>
    </i>
    <i>
      <x v="1371"/>
    </i>
    <i>
      <x v="1374"/>
    </i>
    <i>
      <x v="1376"/>
    </i>
    <i>
      <x v="1377"/>
    </i>
    <i>
      <x v="1378"/>
    </i>
    <i>
      <x v="1379"/>
    </i>
    <i>
      <x v="1380"/>
    </i>
    <i>
      <x v="1382"/>
    </i>
    <i>
      <x v="1383"/>
    </i>
    <i>
      <x v="1384"/>
    </i>
    <i>
      <x v="1385"/>
    </i>
    <i>
      <x v="1387"/>
    </i>
    <i>
      <x v="1389"/>
    </i>
    <i>
      <x v="1392"/>
    </i>
    <i>
      <x v="1393"/>
    </i>
    <i>
      <x v="1396"/>
    </i>
    <i>
      <x v="1397"/>
    </i>
    <i>
      <x v="1399"/>
    </i>
    <i>
      <x v="1400"/>
    </i>
    <i>
      <x v="1401"/>
    </i>
    <i>
      <x v="1404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4"/>
    </i>
    <i>
      <x v="1416"/>
    </i>
    <i>
      <x v="1420"/>
    </i>
    <i>
      <x v="1422"/>
    </i>
    <i>
      <x v="1423"/>
    </i>
    <i>
      <x v="1424"/>
    </i>
    <i>
      <x v="1427"/>
    </i>
    <i>
      <x v="1428"/>
    </i>
    <i>
      <x v="1430"/>
    </i>
    <i>
      <x v="1431"/>
    </i>
    <i>
      <x v="1432"/>
    </i>
    <i>
      <x v="1433"/>
    </i>
    <i>
      <x v="1436"/>
    </i>
    <i>
      <x v="1438"/>
    </i>
    <i>
      <x v="1439"/>
    </i>
    <i>
      <x v="1440"/>
    </i>
    <i>
      <x v="1441"/>
    </i>
    <i>
      <x v="1442"/>
    </i>
    <i>
      <x v="1443"/>
    </i>
    <i>
      <x v="1445"/>
    </i>
    <i>
      <x v="1448"/>
    </i>
    <i>
      <x v="1449"/>
    </i>
    <i>
      <x v="1450"/>
    </i>
    <i>
      <x v="1452"/>
    </i>
    <i>
      <x v="1455"/>
    </i>
  </rowItems>
  <colItems count="1">
    <i/>
  </colItems>
  <pageFields count="1">
    <pageField fld="19" hier="-1"/>
  </pageFields>
  <dataFields count="1">
    <dataField name="Average of SalePrice" fld="47" subtotal="average" baseField="0" baseItem="1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7B7297-196C-4340-A5C1-B5745A18FC9F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7:C20" firstHeaderRow="0" firstDataRow="1" firstDataCol="1"/>
  <pivotFields count="5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7" showAll="0"/>
    <pivotField showAll="0"/>
    <pivotField dataField="1" showAll="0"/>
    <pivotField showAll="0"/>
    <pivotField showAll="0"/>
  </pivotFields>
  <rowFields count="1">
    <field x="19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Id" fld="0" subtotal="count" baseField="7" baseItem="1"/>
    <dataField name="Average of SalePrice" fld="47" subtotal="average" baseField="5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6064A7-3CE5-4855-8BD7-45424F44F854}" name="PivotTable2" cacheId="1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F22:G647" firstHeaderRow="1" firstDataRow="1" firstDataCol="1" rowPageCount="1" colPageCount="1"/>
  <pivotFields count="50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multipleItemSelectionAllowed="1" showAll="0"/>
    <pivotField multipleItemSelectionAllowed="1" showAll="0"/>
    <pivotField multipleItemSelectionAllowed="1" showAll="0"/>
    <pivotField showAll="0"/>
    <pivotField multipleItemSelectionAllowed="1"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7" showAll="0"/>
    <pivotField showAll="0"/>
    <pivotField dataField="1" showAll="0"/>
    <pivotField showAll="0"/>
    <pivotField showAll="0"/>
  </pivotFields>
  <rowFields count="1">
    <field x="0"/>
  </rowFields>
  <rowItems count="625">
    <i>
      <x v="1"/>
    </i>
    <i>
      <x v="4"/>
    </i>
    <i>
      <x v="6"/>
    </i>
    <i>
      <x v="7"/>
    </i>
    <i>
      <x v="11"/>
    </i>
    <i>
      <x v="13"/>
    </i>
    <i>
      <x v="14"/>
    </i>
    <i>
      <x v="18"/>
    </i>
    <i>
      <x v="20"/>
    </i>
    <i>
      <x v="22"/>
    </i>
    <i>
      <x v="24"/>
    </i>
    <i>
      <x v="25"/>
    </i>
    <i>
      <x v="27"/>
    </i>
    <i>
      <x v="28"/>
    </i>
    <i>
      <x v="31"/>
    </i>
    <i>
      <x v="32"/>
    </i>
    <i>
      <x v="33"/>
    </i>
    <i>
      <x v="34"/>
    </i>
    <i>
      <x v="35"/>
    </i>
    <i>
      <x v="36"/>
    </i>
    <i>
      <x v="37"/>
    </i>
    <i>
      <x v="40"/>
    </i>
    <i>
      <x v="41"/>
    </i>
    <i>
      <x v="44"/>
    </i>
    <i>
      <x v="45"/>
    </i>
    <i>
      <x v="46"/>
    </i>
    <i>
      <x v="47"/>
    </i>
    <i>
      <x v="53"/>
    </i>
    <i>
      <x v="55"/>
    </i>
    <i>
      <x v="58"/>
    </i>
    <i>
      <x v="60"/>
    </i>
    <i>
      <x v="62"/>
    </i>
    <i>
      <x v="65"/>
    </i>
    <i>
      <x v="66"/>
    </i>
    <i>
      <x v="67"/>
    </i>
    <i>
      <x v="69"/>
    </i>
    <i>
      <x v="70"/>
    </i>
    <i>
      <x v="73"/>
    </i>
    <i>
      <x v="78"/>
    </i>
    <i>
      <x v="81"/>
    </i>
    <i>
      <x v="82"/>
    </i>
    <i>
      <x v="83"/>
    </i>
    <i>
      <x v="85"/>
    </i>
    <i>
      <x v="91"/>
    </i>
    <i>
      <x v="93"/>
    </i>
    <i>
      <x v="96"/>
    </i>
    <i>
      <x v="100"/>
    </i>
    <i>
      <x v="103"/>
    </i>
    <i>
      <x v="109"/>
    </i>
    <i>
      <x v="112"/>
    </i>
    <i>
      <x v="113"/>
    </i>
    <i>
      <x v="116"/>
    </i>
    <i>
      <x v="117"/>
    </i>
    <i>
      <x v="118"/>
    </i>
    <i>
      <x v="122"/>
    </i>
    <i>
      <x v="123"/>
    </i>
    <i>
      <x v="124"/>
    </i>
    <i>
      <x v="126"/>
    </i>
    <i>
      <x v="132"/>
    </i>
    <i>
      <x v="133"/>
    </i>
    <i>
      <x v="134"/>
    </i>
    <i>
      <x v="135"/>
    </i>
    <i>
      <x v="136"/>
    </i>
    <i>
      <x v="137"/>
    </i>
    <i>
      <x v="141"/>
    </i>
    <i>
      <x v="143"/>
    </i>
    <i>
      <x v="144"/>
    </i>
    <i>
      <x v="148"/>
    </i>
    <i>
      <x v="151"/>
    </i>
    <i>
      <x v="153"/>
    </i>
    <i>
      <x v="154"/>
    </i>
    <i>
      <x v="159"/>
    </i>
    <i>
      <x v="160"/>
    </i>
    <i>
      <x v="161"/>
    </i>
    <i>
      <x v="162"/>
    </i>
    <i>
      <x v="164"/>
    </i>
    <i>
      <x v="166"/>
    </i>
    <i>
      <x v="167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8"/>
    </i>
    <i>
      <x v="183"/>
    </i>
    <i>
      <x v="185"/>
    </i>
    <i>
      <x v="186"/>
    </i>
    <i>
      <x v="188"/>
    </i>
    <i>
      <x v="189"/>
    </i>
    <i>
      <x v="192"/>
    </i>
    <i>
      <x v="196"/>
    </i>
    <i>
      <x v="197"/>
    </i>
    <i>
      <x v="199"/>
    </i>
    <i>
      <x v="200"/>
    </i>
    <i>
      <x v="201"/>
    </i>
    <i>
      <x v="205"/>
    </i>
    <i>
      <x v="206"/>
    </i>
    <i>
      <x v="207"/>
    </i>
    <i>
      <x v="208"/>
    </i>
    <i>
      <x v="209"/>
    </i>
    <i>
      <x v="211"/>
    </i>
    <i>
      <x v="215"/>
    </i>
    <i>
      <x v="216"/>
    </i>
    <i>
      <x v="219"/>
    </i>
    <i>
      <x v="220"/>
    </i>
    <i>
      <x v="224"/>
    </i>
    <i>
      <x v="226"/>
    </i>
    <i>
      <x v="229"/>
    </i>
    <i>
      <x v="230"/>
    </i>
    <i>
      <x v="231"/>
    </i>
    <i>
      <x v="236"/>
    </i>
    <i>
      <x v="238"/>
    </i>
    <i>
      <x v="240"/>
    </i>
    <i>
      <x v="245"/>
    </i>
    <i>
      <x v="247"/>
    </i>
    <i>
      <x v="249"/>
    </i>
    <i>
      <x v="251"/>
    </i>
    <i>
      <x v="253"/>
    </i>
    <i>
      <x v="254"/>
    </i>
    <i>
      <x v="257"/>
    </i>
    <i>
      <x v="260"/>
    </i>
    <i>
      <x v="261"/>
    </i>
    <i>
      <x v="265"/>
    </i>
    <i>
      <x v="269"/>
    </i>
    <i>
      <x v="270"/>
    </i>
    <i>
      <x v="271"/>
    </i>
    <i>
      <x v="272"/>
    </i>
    <i>
      <x v="273"/>
    </i>
    <i>
      <x v="276"/>
    </i>
    <i>
      <x v="278"/>
    </i>
    <i>
      <x v="279"/>
    </i>
    <i>
      <x v="281"/>
    </i>
    <i>
      <x v="282"/>
    </i>
    <i>
      <x v="283"/>
    </i>
    <i>
      <x v="284"/>
    </i>
    <i>
      <x v="290"/>
    </i>
    <i>
      <x v="294"/>
    </i>
    <i>
      <x v="299"/>
    </i>
    <i>
      <x v="300"/>
    </i>
    <i>
      <x v="302"/>
    </i>
    <i>
      <x v="304"/>
    </i>
    <i>
      <x v="305"/>
    </i>
    <i>
      <x v="309"/>
    </i>
    <i>
      <x v="313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6"/>
    </i>
    <i>
      <x v="327"/>
    </i>
    <i>
      <x v="330"/>
    </i>
    <i>
      <x v="332"/>
    </i>
    <i>
      <x v="333"/>
    </i>
    <i>
      <x v="335"/>
    </i>
    <i>
      <x v="336"/>
    </i>
    <i>
      <x v="337"/>
    </i>
    <i>
      <x v="338"/>
    </i>
    <i>
      <x v="339"/>
    </i>
    <i>
      <x v="343"/>
    </i>
    <i>
      <x v="347"/>
    </i>
    <i>
      <x v="349"/>
    </i>
    <i>
      <x v="350"/>
    </i>
    <i>
      <x v="351"/>
    </i>
    <i>
      <x v="355"/>
    </i>
    <i>
      <x v="356"/>
    </i>
    <i>
      <x v="357"/>
    </i>
    <i>
      <x v="358"/>
    </i>
    <i>
      <x v="359"/>
    </i>
    <i>
      <x v="366"/>
    </i>
    <i>
      <x v="367"/>
    </i>
    <i>
      <x v="368"/>
    </i>
    <i>
      <x v="369"/>
    </i>
    <i>
      <x v="377"/>
    </i>
    <i>
      <x v="378"/>
    </i>
    <i>
      <x v="381"/>
    </i>
    <i>
      <x v="384"/>
    </i>
    <i>
      <x v="385"/>
    </i>
    <i>
      <x v="388"/>
    </i>
    <i>
      <x v="389"/>
    </i>
    <i>
      <x v="395"/>
    </i>
    <i>
      <x v="399"/>
    </i>
    <i>
      <x v="400"/>
    </i>
    <i>
      <x v="401"/>
    </i>
    <i>
      <x v="403"/>
    </i>
    <i>
      <x v="405"/>
    </i>
    <i>
      <x v="406"/>
    </i>
    <i>
      <x v="408"/>
    </i>
    <i>
      <x v="410"/>
    </i>
    <i>
      <x v="412"/>
    </i>
    <i>
      <x v="414"/>
    </i>
    <i>
      <x v="415"/>
    </i>
    <i>
      <x v="417"/>
    </i>
    <i>
      <x v="420"/>
    </i>
    <i>
      <x v="421"/>
    </i>
    <i>
      <x v="423"/>
    </i>
    <i>
      <x v="424"/>
    </i>
    <i>
      <x v="426"/>
    </i>
    <i>
      <x v="428"/>
    </i>
    <i>
      <x v="429"/>
    </i>
    <i>
      <x v="440"/>
    </i>
    <i>
      <x v="441"/>
    </i>
    <i>
      <x v="442"/>
    </i>
    <i>
      <x v="443"/>
    </i>
    <i>
      <x v="445"/>
    </i>
    <i>
      <x v="446"/>
    </i>
    <i>
      <x v="451"/>
    </i>
    <i>
      <x v="454"/>
    </i>
    <i>
      <x v="455"/>
    </i>
    <i>
      <x v="457"/>
    </i>
    <i>
      <x v="465"/>
    </i>
    <i>
      <x v="466"/>
    </i>
    <i>
      <x v="468"/>
    </i>
    <i>
      <x v="470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3"/>
    </i>
    <i>
      <x v="485"/>
    </i>
    <i>
      <x v="486"/>
    </i>
    <i>
      <x v="487"/>
    </i>
    <i>
      <x v="493"/>
    </i>
    <i>
      <x v="496"/>
    </i>
    <i>
      <x v="502"/>
    </i>
    <i>
      <x v="503"/>
    </i>
    <i>
      <x v="507"/>
    </i>
    <i>
      <x v="511"/>
    </i>
    <i>
      <x v="513"/>
    </i>
    <i>
      <x v="515"/>
    </i>
    <i>
      <x v="517"/>
    </i>
    <i>
      <x v="519"/>
    </i>
    <i>
      <x v="521"/>
    </i>
    <i>
      <x v="523"/>
    </i>
    <i>
      <x v="524"/>
    </i>
    <i>
      <x v="525"/>
    </i>
    <i>
      <x v="527"/>
    </i>
    <i>
      <x v="529"/>
    </i>
    <i>
      <x v="530"/>
    </i>
    <i>
      <x v="535"/>
    </i>
    <i>
      <x v="539"/>
    </i>
    <i>
      <x v="540"/>
    </i>
    <i>
      <x v="542"/>
    </i>
    <i>
      <x v="545"/>
    </i>
    <i>
      <x v="546"/>
    </i>
    <i>
      <x v="550"/>
    </i>
    <i>
      <x v="552"/>
    </i>
    <i>
      <x v="556"/>
    </i>
    <i>
      <x v="559"/>
    </i>
    <i>
      <x v="560"/>
    </i>
    <i>
      <x v="561"/>
    </i>
    <i>
      <x v="563"/>
    </i>
    <i>
      <x v="564"/>
    </i>
    <i>
      <x v="566"/>
    </i>
    <i>
      <x v="567"/>
    </i>
    <i>
      <x v="568"/>
    </i>
    <i>
      <x v="570"/>
    </i>
    <i>
      <x v="577"/>
    </i>
    <i>
      <x v="580"/>
    </i>
    <i>
      <x v="581"/>
    </i>
    <i>
      <x v="583"/>
    </i>
    <i>
      <x v="585"/>
    </i>
    <i>
      <x v="588"/>
    </i>
    <i>
      <x v="591"/>
    </i>
    <i>
      <x v="595"/>
    </i>
    <i>
      <x v="597"/>
    </i>
    <i>
      <x v="598"/>
    </i>
    <i>
      <x v="600"/>
    </i>
    <i>
      <x v="604"/>
    </i>
    <i>
      <x v="610"/>
    </i>
    <i>
      <x v="612"/>
    </i>
    <i>
      <x v="613"/>
    </i>
    <i>
      <x v="618"/>
    </i>
    <i>
      <x v="619"/>
    </i>
    <i>
      <x v="621"/>
    </i>
    <i>
      <x v="625"/>
    </i>
    <i>
      <x v="627"/>
    </i>
    <i>
      <x v="629"/>
    </i>
    <i>
      <x v="631"/>
    </i>
    <i>
      <x v="632"/>
    </i>
    <i>
      <x v="635"/>
    </i>
    <i>
      <x v="639"/>
    </i>
    <i>
      <x v="640"/>
    </i>
    <i>
      <x v="642"/>
    </i>
    <i>
      <x v="644"/>
    </i>
    <i>
      <x v="647"/>
    </i>
    <i>
      <x v="654"/>
    </i>
    <i>
      <x v="659"/>
    </i>
    <i>
      <x v="661"/>
    </i>
    <i>
      <x v="662"/>
    </i>
    <i>
      <x v="663"/>
    </i>
    <i>
      <x v="664"/>
    </i>
    <i>
      <x v="665"/>
    </i>
    <i>
      <x v="667"/>
    </i>
    <i>
      <x v="668"/>
    </i>
    <i>
      <x v="672"/>
    </i>
    <i>
      <x v="673"/>
    </i>
    <i>
      <x v="674"/>
    </i>
    <i>
      <x v="676"/>
    </i>
    <i>
      <x v="678"/>
    </i>
    <i>
      <x v="682"/>
    </i>
    <i>
      <x v="683"/>
    </i>
    <i>
      <x v="684"/>
    </i>
    <i>
      <x v="685"/>
    </i>
    <i>
      <x v="688"/>
    </i>
    <i>
      <x v="689"/>
    </i>
    <i>
      <x v="691"/>
    </i>
    <i>
      <x v="692"/>
    </i>
    <i>
      <x v="693"/>
    </i>
    <i>
      <x v="695"/>
    </i>
    <i>
      <x v="699"/>
    </i>
    <i>
      <x v="700"/>
    </i>
    <i>
      <x v="701"/>
    </i>
    <i>
      <x v="702"/>
    </i>
    <i>
      <x v="704"/>
    </i>
    <i>
      <x v="706"/>
    </i>
    <i>
      <x v="707"/>
    </i>
    <i>
      <x v="712"/>
    </i>
    <i>
      <x v="715"/>
    </i>
    <i>
      <x v="717"/>
    </i>
    <i>
      <x v="718"/>
    </i>
    <i>
      <x v="720"/>
    </i>
    <i>
      <x v="724"/>
    </i>
    <i>
      <x v="727"/>
    </i>
    <i>
      <x v="728"/>
    </i>
    <i>
      <x v="730"/>
    </i>
    <i>
      <x v="732"/>
    </i>
    <i>
      <x v="738"/>
    </i>
    <i>
      <x v="742"/>
    </i>
    <i>
      <x v="744"/>
    </i>
    <i>
      <x v="745"/>
    </i>
    <i>
      <x v="747"/>
    </i>
    <i>
      <x v="748"/>
    </i>
    <i>
      <x v="752"/>
    </i>
    <i>
      <x v="759"/>
    </i>
    <i>
      <x v="761"/>
    </i>
    <i>
      <x v="763"/>
    </i>
    <i>
      <x v="764"/>
    </i>
    <i>
      <x v="765"/>
    </i>
    <i>
      <x v="768"/>
    </i>
    <i>
      <x v="769"/>
    </i>
    <i>
      <x v="774"/>
    </i>
    <i>
      <x v="775"/>
    </i>
    <i>
      <x v="776"/>
    </i>
    <i>
      <x v="780"/>
    </i>
    <i>
      <x v="782"/>
    </i>
    <i>
      <x v="783"/>
    </i>
    <i>
      <x v="785"/>
    </i>
    <i>
      <x v="790"/>
    </i>
    <i>
      <x v="792"/>
    </i>
    <i>
      <x v="793"/>
    </i>
    <i>
      <x v="798"/>
    </i>
    <i>
      <x v="801"/>
    </i>
    <i>
      <x v="803"/>
    </i>
    <i>
      <x v="805"/>
    </i>
    <i>
      <x v="807"/>
    </i>
    <i>
      <x v="813"/>
    </i>
    <i>
      <x v="815"/>
    </i>
    <i>
      <x v="817"/>
    </i>
    <i>
      <x v="819"/>
    </i>
    <i>
      <x v="824"/>
    </i>
    <i>
      <x v="825"/>
    </i>
    <i>
      <x v="827"/>
    </i>
    <i>
      <x v="830"/>
    </i>
    <i>
      <x v="833"/>
    </i>
    <i>
      <x v="834"/>
    </i>
    <i>
      <x v="835"/>
    </i>
    <i>
      <x v="836"/>
    </i>
    <i>
      <x v="838"/>
    </i>
    <i>
      <x v="842"/>
    </i>
    <i>
      <x v="843"/>
    </i>
    <i>
      <x v="845"/>
    </i>
    <i>
      <x v="851"/>
    </i>
    <i>
      <x v="853"/>
    </i>
    <i>
      <x v="854"/>
    </i>
    <i>
      <x v="858"/>
    </i>
    <i>
      <x v="863"/>
    </i>
    <i>
      <x v="864"/>
    </i>
    <i>
      <x v="866"/>
    </i>
    <i>
      <x v="875"/>
    </i>
    <i>
      <x v="876"/>
    </i>
    <i>
      <x v="877"/>
    </i>
    <i>
      <x v="878"/>
    </i>
    <i>
      <x v="880"/>
    </i>
    <i>
      <x v="881"/>
    </i>
    <i>
      <x v="885"/>
    </i>
    <i>
      <x v="886"/>
    </i>
    <i>
      <x v="888"/>
    </i>
    <i>
      <x v="889"/>
    </i>
    <i>
      <x v="892"/>
    </i>
    <i>
      <x v="893"/>
    </i>
    <i>
      <x v="898"/>
    </i>
    <i>
      <x v="903"/>
    </i>
    <i>
      <x v="906"/>
    </i>
    <i>
      <x v="910"/>
    </i>
    <i>
      <x v="911"/>
    </i>
    <i>
      <x v="917"/>
    </i>
    <i>
      <x v="918"/>
    </i>
    <i>
      <x v="919"/>
    </i>
    <i>
      <x v="921"/>
    </i>
    <i>
      <x v="922"/>
    </i>
    <i>
      <x v="923"/>
    </i>
    <i>
      <x v="924"/>
    </i>
    <i>
      <x v="925"/>
    </i>
    <i>
      <x v="926"/>
    </i>
    <i>
      <x v="928"/>
    </i>
    <i>
      <x v="930"/>
    </i>
    <i>
      <x v="932"/>
    </i>
    <i>
      <x v="933"/>
    </i>
    <i>
      <x v="936"/>
    </i>
    <i>
      <x v="937"/>
    </i>
    <i>
      <x v="938"/>
    </i>
    <i>
      <x v="940"/>
    </i>
    <i>
      <x v="942"/>
    </i>
    <i>
      <x v="943"/>
    </i>
    <i>
      <x v="945"/>
    </i>
    <i>
      <x v="946"/>
    </i>
    <i>
      <x v="947"/>
    </i>
    <i>
      <x v="949"/>
    </i>
    <i>
      <x v="958"/>
    </i>
    <i>
      <x v="961"/>
    </i>
    <i>
      <x v="963"/>
    </i>
    <i>
      <x v="967"/>
    </i>
    <i>
      <x v="973"/>
    </i>
    <i>
      <x v="977"/>
    </i>
    <i>
      <x v="979"/>
    </i>
    <i>
      <x v="981"/>
    </i>
    <i>
      <x v="982"/>
    </i>
    <i>
      <x v="983"/>
    </i>
    <i>
      <x v="985"/>
    </i>
    <i>
      <x v="987"/>
    </i>
    <i>
      <x v="990"/>
    </i>
    <i>
      <x v="994"/>
    </i>
    <i>
      <x v="997"/>
    </i>
    <i>
      <x v="999"/>
    </i>
    <i>
      <x v="1002"/>
    </i>
    <i>
      <x v="1003"/>
    </i>
    <i>
      <x v="1004"/>
    </i>
    <i>
      <x v="1006"/>
    </i>
    <i>
      <x v="1008"/>
    </i>
    <i>
      <x v="1014"/>
    </i>
    <i>
      <x v="1016"/>
    </i>
    <i>
      <x v="1017"/>
    </i>
    <i>
      <x v="1019"/>
    </i>
    <i>
      <x v="1020"/>
    </i>
    <i>
      <x v="1021"/>
    </i>
    <i>
      <x v="1023"/>
    </i>
    <i>
      <x v="1024"/>
    </i>
    <i>
      <x v="1026"/>
    </i>
    <i>
      <x v="1027"/>
    </i>
    <i>
      <x v="1032"/>
    </i>
    <i>
      <x v="1033"/>
    </i>
    <i>
      <x v="1036"/>
    </i>
    <i>
      <x v="1040"/>
    </i>
    <i>
      <x v="1042"/>
    </i>
    <i>
      <x v="1043"/>
    </i>
    <i>
      <x v="1044"/>
    </i>
    <i>
      <x v="1046"/>
    </i>
    <i>
      <x v="1050"/>
    </i>
    <i>
      <x v="1051"/>
    </i>
    <i>
      <x v="1053"/>
    </i>
    <i>
      <x v="1054"/>
    </i>
    <i>
      <x v="1055"/>
    </i>
    <i>
      <x v="1056"/>
    </i>
    <i>
      <x v="1058"/>
    </i>
    <i>
      <x v="1060"/>
    </i>
    <i>
      <x v="1063"/>
    </i>
    <i>
      <x v="1064"/>
    </i>
    <i>
      <x v="1065"/>
    </i>
    <i>
      <x v="1074"/>
    </i>
    <i>
      <x v="1077"/>
    </i>
    <i>
      <x v="1080"/>
    </i>
    <i>
      <x v="1082"/>
    </i>
    <i>
      <x v="1083"/>
    </i>
    <i>
      <x v="1087"/>
    </i>
    <i>
      <x v="1089"/>
    </i>
    <i>
      <x v="1092"/>
    </i>
    <i>
      <x v="1095"/>
    </i>
    <i>
      <x v="1097"/>
    </i>
    <i>
      <x v="1099"/>
    </i>
    <i>
      <x v="1105"/>
    </i>
    <i>
      <x v="1109"/>
    </i>
    <i>
      <x v="1115"/>
    </i>
    <i>
      <x v="1121"/>
    </i>
    <i>
      <x v="1126"/>
    </i>
    <i>
      <x v="1127"/>
    </i>
    <i>
      <x v="1130"/>
    </i>
    <i>
      <x v="1133"/>
    </i>
    <i>
      <x v="1138"/>
    </i>
    <i>
      <x v="1142"/>
    </i>
    <i>
      <x v="1146"/>
    </i>
    <i>
      <x v="1151"/>
    </i>
    <i>
      <x v="1152"/>
    </i>
    <i>
      <x v="1155"/>
    </i>
    <i>
      <x v="1156"/>
    </i>
    <i>
      <x v="1157"/>
    </i>
    <i>
      <x v="1158"/>
    </i>
    <i>
      <x v="1161"/>
    </i>
    <i>
      <x v="1163"/>
    </i>
    <i>
      <x v="1164"/>
    </i>
    <i>
      <x v="1165"/>
    </i>
    <i>
      <x v="1166"/>
    </i>
    <i>
      <x v="1168"/>
    </i>
    <i>
      <x v="1169"/>
    </i>
    <i>
      <x v="1170"/>
    </i>
    <i>
      <x v="1171"/>
    </i>
    <i>
      <x v="1173"/>
    </i>
    <i>
      <x v="1175"/>
    </i>
    <i>
      <x v="1180"/>
    </i>
    <i>
      <x v="1181"/>
    </i>
    <i>
      <x v="1182"/>
    </i>
    <i>
      <x v="1183"/>
    </i>
    <i>
      <x v="1184"/>
    </i>
    <i>
      <x v="1187"/>
    </i>
    <i>
      <x v="1190"/>
    </i>
    <i>
      <x v="1193"/>
    </i>
    <i>
      <x v="1198"/>
    </i>
    <i>
      <x v="1203"/>
    </i>
    <i>
      <x v="1205"/>
    </i>
    <i>
      <x v="1207"/>
    </i>
    <i>
      <x v="1209"/>
    </i>
    <i>
      <x v="1217"/>
    </i>
    <i>
      <x v="1223"/>
    </i>
    <i>
      <x v="1228"/>
    </i>
    <i>
      <x v="1229"/>
    </i>
    <i>
      <x v="1230"/>
    </i>
    <i>
      <x v="1231"/>
    </i>
    <i>
      <x v="1233"/>
    </i>
    <i>
      <x v="1238"/>
    </i>
    <i>
      <x v="1239"/>
    </i>
    <i>
      <x v="1241"/>
    </i>
    <i>
      <x v="1243"/>
    </i>
    <i>
      <x v="1250"/>
    </i>
    <i>
      <x v="1251"/>
    </i>
    <i>
      <x v="1253"/>
    </i>
    <i>
      <x v="1256"/>
    </i>
    <i>
      <x v="1262"/>
    </i>
    <i>
      <x v="1264"/>
    </i>
    <i>
      <x v="1267"/>
    </i>
    <i>
      <x v="1270"/>
    </i>
    <i>
      <x v="1271"/>
    </i>
    <i>
      <x v="1277"/>
    </i>
    <i>
      <x v="1278"/>
    </i>
    <i>
      <x v="1280"/>
    </i>
    <i>
      <x v="1281"/>
    </i>
    <i>
      <x v="1286"/>
    </i>
    <i>
      <x v="1287"/>
    </i>
    <i>
      <x v="1288"/>
    </i>
    <i>
      <x v="1289"/>
    </i>
    <i>
      <x v="1290"/>
    </i>
    <i>
      <x v="1296"/>
    </i>
    <i>
      <x v="1298"/>
    </i>
    <i>
      <x v="1299"/>
    </i>
    <i>
      <x v="1302"/>
    </i>
    <i>
      <x v="1303"/>
    </i>
    <i>
      <x v="1305"/>
    </i>
    <i>
      <x v="1306"/>
    </i>
    <i>
      <x v="1309"/>
    </i>
    <i>
      <x v="1310"/>
    </i>
    <i>
      <x v="1311"/>
    </i>
    <i>
      <x v="1312"/>
    </i>
    <i>
      <x v="1313"/>
    </i>
    <i>
      <x v="1316"/>
    </i>
    <i>
      <x v="1317"/>
    </i>
    <i>
      <x v="1318"/>
    </i>
    <i>
      <x v="1320"/>
    </i>
    <i>
      <x v="1324"/>
    </i>
    <i>
      <x v="1328"/>
    </i>
    <i>
      <x v="1330"/>
    </i>
    <i>
      <x v="1335"/>
    </i>
    <i>
      <x v="1336"/>
    </i>
    <i>
      <x v="1341"/>
    </i>
    <i>
      <x v="1342"/>
    </i>
    <i>
      <x v="1346"/>
    </i>
    <i>
      <x v="1347"/>
    </i>
    <i>
      <x v="1348"/>
    </i>
    <i>
      <x v="1350"/>
    </i>
    <i>
      <x v="1353"/>
    </i>
    <i>
      <x v="1357"/>
    </i>
    <i>
      <x v="1359"/>
    </i>
    <i>
      <x v="1361"/>
    </i>
    <i>
      <x v="1369"/>
    </i>
    <i>
      <x v="1372"/>
    </i>
    <i>
      <x v="1373"/>
    </i>
    <i>
      <x v="1375"/>
    </i>
    <i>
      <x v="1381"/>
    </i>
    <i>
      <x v="1386"/>
    </i>
    <i>
      <x v="1388"/>
    </i>
    <i>
      <x v="1390"/>
    </i>
    <i>
      <x v="1391"/>
    </i>
    <i>
      <x v="1394"/>
    </i>
    <i>
      <x v="1395"/>
    </i>
    <i>
      <x v="1398"/>
    </i>
    <i>
      <x v="1402"/>
    </i>
    <i>
      <x v="1403"/>
    </i>
    <i>
      <x v="1405"/>
    </i>
    <i>
      <x v="1413"/>
    </i>
    <i>
      <x v="1415"/>
    </i>
    <i>
      <x v="1417"/>
    </i>
    <i>
      <x v="1418"/>
    </i>
    <i>
      <x v="1419"/>
    </i>
    <i>
      <x v="1421"/>
    </i>
    <i>
      <x v="1425"/>
    </i>
    <i>
      <x v="1426"/>
    </i>
    <i>
      <x v="1429"/>
    </i>
    <i>
      <x v="1434"/>
    </i>
    <i>
      <x v="1435"/>
    </i>
    <i>
      <x v="1437"/>
    </i>
    <i>
      <x v="1444"/>
    </i>
    <i>
      <x v="1446"/>
    </i>
    <i>
      <x v="1447"/>
    </i>
    <i>
      <x v="1451"/>
    </i>
    <i>
      <x v="1453"/>
    </i>
    <i>
      <x v="1454"/>
    </i>
    <i>
      <x v="1456"/>
    </i>
    <i>
      <x v="1457"/>
    </i>
    <i>
      <x v="1458"/>
    </i>
    <i>
      <x v="1459"/>
    </i>
  </rowItems>
  <colItems count="1">
    <i/>
  </colItems>
  <pageFields count="1">
    <pageField fld="19" hier="-1"/>
  </pageFields>
  <dataFields count="1">
    <dataField name="Average of SalePrice" fld="47" subtotal="average" baseField="0" baseItem="2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3911C-49B4-49F4-9D77-5D5A38082DAE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7:C20" firstHeaderRow="0" firstDataRow="1" firstDataCol="1"/>
  <pivotFields count="5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7" showAll="0"/>
    <pivotField showAll="0"/>
    <pivotField dataField="1" showAll="0"/>
    <pivotField showAll="0"/>
    <pivotField showAll="0"/>
  </pivotFields>
  <rowFields count="1">
    <field x="1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Id" fld="0" subtotal="count" baseField="7" baseItem="1"/>
    <dataField name="Average of SalePrice" fld="47" subtotal="average" baseField="5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FEA1E2-1E8F-44C4-A7CB-97DB04D88DAD}" name="PivotTable4" cacheId="1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I22:J931" firstHeaderRow="1" firstDataRow="1" firstDataCol="1" rowPageCount="1" colPageCount="1"/>
  <pivotFields count="50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multipleItemSelectionAllowed="1" showAll="0"/>
    <pivotField multipleItemSelectionAllowed="1" showAll="0"/>
    <pivotField multipleItemSelectionAllowed="1" showAll="0"/>
    <pivotField showAll="0"/>
    <pivotField multipleItemSelectionAllowed="1"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7" showAll="0"/>
    <pivotField showAll="0"/>
    <pivotField dataField="1" showAll="0"/>
    <pivotField showAll="0"/>
    <pivotField showAll="0"/>
  </pivotFields>
  <rowFields count="1">
    <field x="0"/>
  </rowFields>
  <rowItems count="909">
    <i>
      <x/>
    </i>
    <i>
      <x v="2"/>
    </i>
    <i>
      <x v="3"/>
    </i>
    <i>
      <x v="4"/>
    </i>
    <i>
      <x v="5"/>
    </i>
    <i>
      <x v="6"/>
    </i>
    <i>
      <x v="8"/>
    </i>
    <i>
      <x v="10"/>
    </i>
    <i>
      <x v="11"/>
    </i>
    <i>
      <x v="13"/>
    </i>
    <i>
      <x v="14"/>
    </i>
    <i>
      <x v="17"/>
    </i>
    <i>
      <x v="18"/>
    </i>
    <i>
      <x v="20"/>
    </i>
    <i>
      <x v="22"/>
    </i>
    <i>
      <x v="25"/>
    </i>
    <i>
      <x v="27"/>
    </i>
    <i>
      <x v="30"/>
    </i>
    <i>
      <x v="32"/>
    </i>
    <i>
      <x v="33"/>
    </i>
    <i>
      <x v="34"/>
    </i>
    <i>
      <x v="35"/>
    </i>
    <i>
      <x v="36"/>
    </i>
    <i>
      <x v="39"/>
    </i>
    <i>
      <x v="40"/>
    </i>
    <i>
      <x v="45"/>
    </i>
    <i>
      <x v="46"/>
    </i>
    <i>
      <x v="47"/>
    </i>
    <i>
      <x v="48"/>
    </i>
    <i>
      <x v="52"/>
    </i>
    <i>
      <x v="53"/>
    </i>
    <i>
      <x v="54"/>
    </i>
    <i>
      <x v="55"/>
    </i>
    <i>
      <x v="56"/>
    </i>
    <i>
      <x v="57"/>
    </i>
    <i>
      <x v="58"/>
    </i>
    <i>
      <x v="60"/>
    </i>
    <i>
      <x v="62"/>
    </i>
    <i>
      <x v="64"/>
    </i>
    <i>
      <x v="65"/>
    </i>
    <i>
      <x v="66"/>
    </i>
    <i>
      <x v="67"/>
    </i>
    <i>
      <x v="69"/>
    </i>
    <i>
      <x v="72"/>
    </i>
    <i>
      <x v="75"/>
    </i>
    <i>
      <x v="77"/>
    </i>
    <i>
      <x v="78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4"/>
    </i>
    <i>
      <x v="96"/>
    </i>
    <i>
      <x v="97"/>
    </i>
    <i>
      <x v="98"/>
    </i>
    <i>
      <x v="99"/>
    </i>
    <i>
      <x v="101"/>
    </i>
    <i>
      <x v="102"/>
    </i>
    <i>
      <x v="103"/>
    </i>
    <i>
      <x v="104"/>
    </i>
    <i>
      <x v="105"/>
    </i>
    <i>
      <x v="107"/>
    </i>
    <i>
      <x v="110"/>
    </i>
    <i>
      <x v="111"/>
    </i>
    <i>
      <x v="112"/>
    </i>
    <i>
      <x v="113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3"/>
    </i>
    <i>
      <x v="124"/>
    </i>
    <i>
      <x v="126"/>
    </i>
    <i>
      <x v="128"/>
    </i>
    <i>
      <x v="131"/>
    </i>
    <i>
      <x v="133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7"/>
    </i>
    <i>
      <x v="148"/>
    </i>
    <i>
      <x v="149"/>
    </i>
    <i>
      <x v="151"/>
    </i>
    <i>
      <x v="152"/>
    </i>
    <i>
      <x v="154"/>
    </i>
    <i>
      <x v="155"/>
    </i>
    <i>
      <x v="157"/>
    </i>
    <i>
      <x v="158"/>
    </i>
    <i>
      <x v="159"/>
    </i>
    <i>
      <x v="161"/>
    </i>
    <i>
      <x v="162"/>
    </i>
    <i>
      <x v="166"/>
    </i>
    <i>
      <x v="167"/>
    </i>
    <i>
      <x v="168"/>
    </i>
    <i>
      <x v="171"/>
    </i>
    <i>
      <x v="173"/>
    </i>
    <i>
      <x v="174"/>
    </i>
    <i>
      <x v="176"/>
    </i>
    <i>
      <x v="177"/>
    </i>
    <i>
      <x v="178"/>
    </i>
    <i>
      <x v="180"/>
    </i>
    <i>
      <x v="183"/>
    </i>
    <i>
      <x v="186"/>
    </i>
    <i>
      <x v="188"/>
    </i>
    <i>
      <x v="189"/>
    </i>
    <i>
      <x v="192"/>
    </i>
    <i>
      <x v="193"/>
    </i>
    <i>
      <x v="196"/>
    </i>
    <i>
      <x v="197"/>
    </i>
    <i>
      <x v="199"/>
    </i>
    <i>
      <x v="200"/>
    </i>
    <i>
      <x v="203"/>
    </i>
    <i>
      <x v="205"/>
    </i>
    <i>
      <x v="206"/>
    </i>
    <i>
      <x v="207"/>
    </i>
    <i>
      <x v="208"/>
    </i>
    <i>
      <x v="211"/>
    </i>
    <i>
      <x v="212"/>
    </i>
    <i>
      <x v="213"/>
    </i>
    <i>
      <x v="216"/>
    </i>
    <i>
      <x v="217"/>
    </i>
    <i>
      <x v="219"/>
    </i>
    <i>
      <x v="220"/>
    </i>
    <i>
      <x v="221"/>
    </i>
    <i>
      <x v="224"/>
    </i>
    <i>
      <x v="225"/>
    </i>
    <i>
      <x v="226"/>
    </i>
    <i>
      <x v="228"/>
    </i>
    <i>
      <x v="229"/>
    </i>
    <i>
      <x v="231"/>
    </i>
    <i>
      <x v="232"/>
    </i>
    <i>
      <x v="234"/>
    </i>
    <i>
      <x v="235"/>
    </i>
    <i>
      <x v="236"/>
    </i>
    <i>
      <x v="238"/>
    </i>
    <i>
      <x v="239"/>
    </i>
    <i>
      <x v="240"/>
    </i>
    <i>
      <x v="242"/>
    </i>
    <i>
      <x v="244"/>
    </i>
    <i>
      <x v="245"/>
    </i>
    <i>
      <x v="247"/>
    </i>
    <i>
      <x v="248"/>
    </i>
    <i>
      <x v="250"/>
    </i>
    <i>
      <x v="251"/>
    </i>
    <i>
      <x v="252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4"/>
    </i>
    <i>
      <x v="266"/>
    </i>
    <i>
      <x v="270"/>
    </i>
    <i>
      <x v="276"/>
    </i>
    <i>
      <x v="277"/>
    </i>
    <i>
      <x v="278"/>
    </i>
    <i>
      <x v="279"/>
    </i>
    <i>
      <x v="281"/>
    </i>
    <i>
      <x v="282"/>
    </i>
    <i>
      <x v="283"/>
    </i>
    <i>
      <x v="284"/>
    </i>
    <i>
      <x v="285"/>
    </i>
    <i>
      <x v="287"/>
    </i>
    <i>
      <x v="288"/>
    </i>
    <i>
      <x v="290"/>
    </i>
    <i>
      <x v="292"/>
    </i>
    <i>
      <x v="294"/>
    </i>
    <i>
      <x v="296"/>
    </i>
    <i>
      <x v="297"/>
    </i>
    <i>
      <x v="300"/>
    </i>
    <i>
      <x v="301"/>
    </i>
    <i>
      <x v="302"/>
    </i>
    <i>
      <x v="305"/>
    </i>
    <i>
      <x v="306"/>
    </i>
    <i>
      <x v="308"/>
    </i>
    <i>
      <x v="309"/>
    </i>
    <i>
      <x v="310"/>
    </i>
    <i>
      <x v="313"/>
    </i>
    <i>
      <x v="315"/>
    </i>
    <i>
      <x v="317"/>
    </i>
    <i>
      <x v="318"/>
    </i>
    <i>
      <x v="319"/>
    </i>
    <i>
      <x v="320"/>
    </i>
    <i>
      <x v="321"/>
    </i>
    <i>
      <x v="322"/>
    </i>
    <i>
      <x v="326"/>
    </i>
    <i>
      <x v="327"/>
    </i>
    <i>
      <x v="329"/>
    </i>
    <i>
      <x v="330"/>
    </i>
    <i>
      <x v="332"/>
    </i>
    <i>
      <x v="333"/>
    </i>
    <i>
      <x v="334"/>
    </i>
    <i>
      <x v="336"/>
    </i>
    <i>
      <x v="337"/>
    </i>
    <i>
      <x v="340"/>
    </i>
    <i>
      <x v="341"/>
    </i>
    <i>
      <x v="342"/>
    </i>
    <i>
      <x v="343"/>
    </i>
    <i>
      <x v="344"/>
    </i>
    <i>
      <x v="345"/>
    </i>
    <i>
      <x v="347"/>
    </i>
    <i>
      <x v="348"/>
    </i>
    <i>
      <x v="349"/>
    </i>
    <i>
      <x v="350"/>
    </i>
    <i>
      <x v="351"/>
    </i>
    <i>
      <x v="354"/>
    </i>
    <i>
      <x v="355"/>
    </i>
    <i>
      <x v="357"/>
    </i>
    <i>
      <x v="358"/>
    </i>
    <i>
      <x v="359"/>
    </i>
    <i>
      <x v="361"/>
    </i>
    <i>
      <x v="362"/>
    </i>
    <i>
      <x v="364"/>
    </i>
    <i>
      <x v="366"/>
    </i>
    <i>
      <x v="367"/>
    </i>
    <i>
      <x v="370"/>
    </i>
    <i>
      <x v="371"/>
    </i>
    <i>
      <x v="372"/>
    </i>
    <i>
      <x v="374"/>
    </i>
    <i>
      <x v="375"/>
    </i>
    <i>
      <x v="376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6"/>
    </i>
    <i>
      <x v="388"/>
    </i>
    <i>
      <x v="389"/>
    </i>
    <i>
      <x v="391"/>
    </i>
    <i>
      <x v="393"/>
    </i>
    <i>
      <x v="396"/>
    </i>
    <i>
      <x v="397"/>
    </i>
    <i>
      <x v="398"/>
    </i>
    <i>
      <x v="399"/>
    </i>
    <i>
      <x v="400"/>
    </i>
    <i>
      <x v="401"/>
    </i>
    <i>
      <x v="403"/>
    </i>
    <i>
      <x v="404"/>
    </i>
    <i>
      <x v="405"/>
    </i>
    <i>
      <x v="406"/>
    </i>
    <i>
      <x v="408"/>
    </i>
    <i>
      <x v="409"/>
    </i>
    <i>
      <x v="410"/>
    </i>
    <i>
      <x v="411"/>
    </i>
    <i>
      <x v="412"/>
    </i>
    <i>
      <x v="414"/>
    </i>
    <i>
      <x v="415"/>
    </i>
    <i>
      <x v="420"/>
    </i>
    <i>
      <x v="422"/>
    </i>
    <i>
      <x v="423"/>
    </i>
    <i>
      <x v="424"/>
    </i>
    <i>
      <x v="426"/>
    </i>
    <i>
      <x v="428"/>
    </i>
    <i>
      <x v="429"/>
    </i>
    <i>
      <x v="430"/>
    </i>
    <i>
      <x v="432"/>
    </i>
    <i>
      <x v="433"/>
    </i>
    <i>
      <x v="440"/>
    </i>
    <i>
      <x v="441"/>
    </i>
    <i>
      <x v="443"/>
    </i>
    <i>
      <x v="444"/>
    </i>
    <i>
      <x v="445"/>
    </i>
    <i>
      <x v="447"/>
    </i>
    <i>
      <x v="451"/>
    </i>
    <i>
      <x v="452"/>
    </i>
    <i>
      <x v="453"/>
    </i>
    <i>
      <x v="454"/>
    </i>
    <i>
      <x v="456"/>
    </i>
    <i>
      <x v="459"/>
    </i>
    <i>
      <x v="460"/>
    </i>
    <i>
      <x v="462"/>
    </i>
    <i>
      <x v="464"/>
    </i>
    <i>
      <x v="465"/>
    </i>
    <i>
      <x v="466"/>
    </i>
    <i>
      <x v="468"/>
    </i>
    <i>
      <x v="469"/>
    </i>
    <i>
      <x v="470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3"/>
    </i>
    <i>
      <x v="488"/>
    </i>
    <i>
      <x v="492"/>
    </i>
    <i>
      <x v="495"/>
    </i>
    <i>
      <x v="496"/>
    </i>
    <i>
      <x v="500"/>
    </i>
    <i>
      <x v="501"/>
    </i>
    <i>
      <x v="504"/>
    </i>
    <i>
      <x v="505"/>
    </i>
    <i>
      <x v="506"/>
    </i>
    <i>
      <x v="507"/>
    </i>
    <i>
      <x v="511"/>
    </i>
    <i>
      <x v="512"/>
    </i>
    <i>
      <x v="513"/>
    </i>
    <i>
      <x v="514"/>
    </i>
    <i>
      <x v="515"/>
    </i>
    <i>
      <x v="517"/>
    </i>
    <i>
      <x v="518"/>
    </i>
    <i>
      <x v="523"/>
    </i>
    <i>
      <x v="524"/>
    </i>
    <i>
      <x v="525"/>
    </i>
    <i>
      <x v="527"/>
    </i>
    <i>
      <x v="529"/>
    </i>
    <i>
      <x v="530"/>
    </i>
    <i>
      <x v="533"/>
    </i>
    <i>
      <x v="534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9"/>
    </i>
    <i>
      <x v="552"/>
    </i>
    <i>
      <x v="553"/>
    </i>
    <i>
      <x v="554"/>
    </i>
    <i>
      <x v="556"/>
    </i>
    <i>
      <x v="558"/>
    </i>
    <i>
      <x v="559"/>
    </i>
    <i>
      <x v="561"/>
    </i>
    <i>
      <x v="564"/>
    </i>
    <i>
      <x v="565"/>
    </i>
    <i>
      <x v="566"/>
    </i>
    <i>
      <x v="567"/>
    </i>
    <i>
      <x v="569"/>
    </i>
    <i>
      <x v="570"/>
    </i>
    <i>
      <x v="572"/>
    </i>
    <i>
      <x v="573"/>
    </i>
    <i>
      <x v="575"/>
    </i>
    <i>
      <x v="578"/>
    </i>
    <i>
      <x v="579"/>
    </i>
    <i>
      <x v="581"/>
    </i>
    <i>
      <x v="582"/>
    </i>
    <i>
      <x v="585"/>
    </i>
    <i>
      <x v="590"/>
    </i>
    <i>
      <x v="591"/>
    </i>
    <i>
      <x v="593"/>
    </i>
    <i>
      <x v="595"/>
    </i>
    <i>
      <x v="597"/>
    </i>
    <i>
      <x v="600"/>
    </i>
    <i>
      <x v="602"/>
    </i>
    <i>
      <x v="603"/>
    </i>
    <i>
      <x v="604"/>
    </i>
    <i>
      <x v="606"/>
    </i>
    <i>
      <x v="609"/>
    </i>
    <i>
      <x v="610"/>
    </i>
    <i>
      <x v="612"/>
    </i>
    <i>
      <x v="613"/>
    </i>
    <i>
      <x v="616"/>
    </i>
    <i>
      <x v="618"/>
    </i>
    <i>
      <x v="619"/>
    </i>
    <i>
      <x v="620"/>
    </i>
    <i>
      <x v="623"/>
    </i>
    <i>
      <x v="624"/>
    </i>
    <i>
      <x v="626"/>
    </i>
    <i>
      <x v="628"/>
    </i>
    <i>
      <x v="629"/>
    </i>
    <i>
      <x v="631"/>
    </i>
    <i>
      <x v="632"/>
    </i>
    <i>
      <x v="634"/>
    </i>
    <i>
      <x v="636"/>
    </i>
    <i>
      <x v="637"/>
    </i>
    <i>
      <x v="639"/>
    </i>
    <i>
      <x v="640"/>
    </i>
    <i>
      <x v="641"/>
    </i>
    <i>
      <x v="643"/>
    </i>
    <i>
      <x v="644"/>
    </i>
    <i>
      <x v="645"/>
    </i>
    <i>
      <x v="646"/>
    </i>
    <i>
      <x v="647"/>
    </i>
    <i>
      <x v="648"/>
    </i>
    <i>
      <x v="651"/>
    </i>
    <i>
      <x v="652"/>
    </i>
    <i>
      <x v="655"/>
    </i>
    <i>
      <x v="658"/>
    </i>
    <i>
      <x v="662"/>
    </i>
    <i>
      <x v="663"/>
    </i>
    <i>
      <x v="664"/>
    </i>
    <i>
      <x v="665"/>
    </i>
    <i>
      <x v="666"/>
    </i>
    <i>
      <x v="667"/>
    </i>
    <i>
      <x v="669"/>
    </i>
    <i>
      <x v="670"/>
    </i>
    <i>
      <x v="676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7"/>
    </i>
    <i>
      <x v="689"/>
    </i>
    <i>
      <x v="690"/>
    </i>
    <i>
      <x v="692"/>
    </i>
    <i>
      <x v="699"/>
    </i>
    <i>
      <x v="700"/>
    </i>
    <i>
      <x v="701"/>
    </i>
    <i>
      <x v="702"/>
    </i>
    <i>
      <x v="704"/>
    </i>
    <i>
      <x v="705"/>
    </i>
    <i>
      <x v="706"/>
    </i>
    <i>
      <x v="707"/>
    </i>
    <i>
      <x v="708"/>
    </i>
    <i>
      <x v="712"/>
    </i>
    <i>
      <x v="713"/>
    </i>
    <i>
      <x v="715"/>
    </i>
    <i>
      <x v="718"/>
    </i>
    <i>
      <x v="720"/>
    </i>
    <i>
      <x v="721"/>
    </i>
    <i>
      <x v="724"/>
    </i>
    <i>
      <x v="727"/>
    </i>
    <i>
      <x v="728"/>
    </i>
    <i>
      <x v="729"/>
    </i>
    <i>
      <x v="730"/>
    </i>
    <i>
      <x v="731"/>
    </i>
    <i>
      <x v="732"/>
    </i>
    <i>
      <x v="734"/>
    </i>
    <i>
      <x v="736"/>
    </i>
    <i>
      <x v="737"/>
    </i>
    <i>
      <x v="738"/>
    </i>
    <i>
      <x v="739"/>
    </i>
    <i>
      <x v="742"/>
    </i>
    <i>
      <x v="744"/>
    </i>
    <i>
      <x v="746"/>
    </i>
    <i>
      <x v="748"/>
    </i>
    <i>
      <x v="749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59"/>
    </i>
    <i>
      <x v="761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5"/>
    </i>
    <i>
      <x v="787"/>
    </i>
    <i>
      <x v="790"/>
    </i>
    <i>
      <x v="791"/>
    </i>
    <i>
      <x v="792"/>
    </i>
    <i>
      <x v="793"/>
    </i>
    <i>
      <x v="794"/>
    </i>
    <i>
      <x v="796"/>
    </i>
    <i>
      <x v="797"/>
    </i>
    <i>
      <x v="798"/>
    </i>
    <i>
      <x v="800"/>
    </i>
    <i>
      <x v="802"/>
    </i>
    <i>
      <x v="803"/>
    </i>
    <i>
      <x v="804"/>
    </i>
    <i>
      <x v="805"/>
    </i>
    <i>
      <x v="806"/>
    </i>
    <i>
      <x v="808"/>
    </i>
    <i>
      <x v="809"/>
    </i>
    <i>
      <x v="811"/>
    </i>
    <i>
      <x v="812"/>
    </i>
    <i>
      <x v="815"/>
    </i>
    <i>
      <x v="817"/>
    </i>
    <i>
      <x v="819"/>
    </i>
    <i>
      <x v="820"/>
    </i>
    <i>
      <x v="821"/>
    </i>
    <i>
      <x v="822"/>
    </i>
    <i>
      <x v="824"/>
    </i>
    <i>
      <x v="825"/>
    </i>
    <i>
      <x v="827"/>
    </i>
    <i>
      <x v="828"/>
    </i>
    <i>
      <x v="829"/>
    </i>
    <i>
      <x v="830"/>
    </i>
    <i>
      <x v="831"/>
    </i>
    <i>
      <x v="837"/>
    </i>
    <i>
      <x v="843"/>
    </i>
    <i>
      <x v="845"/>
    </i>
    <i>
      <x v="846"/>
    </i>
    <i>
      <x v="850"/>
    </i>
    <i>
      <x v="851"/>
    </i>
    <i>
      <x v="852"/>
    </i>
    <i>
      <x v="854"/>
    </i>
    <i>
      <x v="857"/>
    </i>
    <i>
      <x v="858"/>
    </i>
    <i>
      <x v="861"/>
    </i>
    <i>
      <x v="862"/>
    </i>
    <i>
      <x v="863"/>
    </i>
    <i>
      <x v="864"/>
    </i>
    <i>
      <x v="866"/>
    </i>
    <i>
      <x v="867"/>
    </i>
    <i>
      <x v="869"/>
    </i>
    <i>
      <x v="870"/>
    </i>
    <i>
      <x v="871"/>
    </i>
    <i>
      <x v="875"/>
    </i>
    <i>
      <x v="876"/>
    </i>
    <i>
      <x v="877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9"/>
    </i>
    <i>
      <x v="891"/>
    </i>
    <i>
      <x v="893"/>
    </i>
    <i>
      <x v="894"/>
    </i>
    <i>
      <x v="895"/>
    </i>
    <i>
      <x v="897"/>
    </i>
    <i>
      <x v="898"/>
    </i>
    <i>
      <x v="902"/>
    </i>
    <i>
      <x v="903"/>
    </i>
    <i>
      <x v="905"/>
    </i>
    <i>
      <x v="906"/>
    </i>
    <i>
      <x v="908"/>
    </i>
    <i>
      <x v="909"/>
    </i>
    <i>
      <x v="910"/>
    </i>
    <i>
      <x v="914"/>
    </i>
    <i>
      <x v="915"/>
    </i>
    <i>
      <x v="916"/>
    </i>
    <i>
      <x v="918"/>
    </i>
    <i>
      <x v="920"/>
    </i>
    <i>
      <x v="922"/>
    </i>
    <i>
      <x v="923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5"/>
    </i>
    <i>
      <x v="936"/>
    </i>
    <i>
      <x v="937"/>
    </i>
    <i>
      <x v="938"/>
    </i>
    <i>
      <x v="940"/>
    </i>
    <i>
      <x v="941"/>
    </i>
    <i>
      <x v="942"/>
    </i>
    <i>
      <x v="943"/>
    </i>
    <i>
      <x v="947"/>
    </i>
    <i>
      <x v="948"/>
    </i>
    <i>
      <x v="951"/>
    </i>
    <i>
      <x v="953"/>
    </i>
    <i>
      <x v="954"/>
    </i>
    <i>
      <x v="957"/>
    </i>
    <i>
      <x v="958"/>
    </i>
    <i>
      <x v="959"/>
    </i>
    <i>
      <x v="963"/>
    </i>
    <i>
      <x v="964"/>
    </i>
    <i>
      <x v="965"/>
    </i>
    <i>
      <x v="969"/>
    </i>
    <i>
      <x v="970"/>
    </i>
    <i>
      <x v="971"/>
    </i>
    <i>
      <x v="972"/>
    </i>
    <i>
      <x v="973"/>
    </i>
    <i>
      <x v="975"/>
    </i>
    <i>
      <x v="977"/>
    </i>
    <i>
      <x v="978"/>
    </i>
    <i>
      <x v="981"/>
    </i>
    <i>
      <x v="982"/>
    </i>
    <i>
      <x v="983"/>
    </i>
    <i>
      <x v="984"/>
    </i>
    <i>
      <x v="985"/>
    </i>
    <i>
      <x v="987"/>
    </i>
    <i>
      <x v="989"/>
    </i>
    <i>
      <x v="990"/>
    </i>
    <i>
      <x v="993"/>
    </i>
    <i>
      <x v="994"/>
    </i>
    <i>
      <x v="998"/>
    </i>
    <i>
      <x v="999"/>
    </i>
    <i>
      <x v="1000"/>
    </i>
    <i>
      <x v="1002"/>
    </i>
    <i>
      <x v="1004"/>
    </i>
    <i>
      <x v="1006"/>
    </i>
    <i>
      <x v="1007"/>
    </i>
    <i>
      <x v="1008"/>
    </i>
    <i>
      <x v="1009"/>
    </i>
    <i>
      <x v="1010"/>
    </i>
    <i>
      <x v="1011"/>
    </i>
    <i>
      <x v="1013"/>
    </i>
    <i>
      <x v="1014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5"/>
    </i>
    <i>
      <x v="1026"/>
    </i>
    <i>
      <x v="1027"/>
    </i>
    <i>
      <x v="1028"/>
    </i>
    <i>
      <x v="1031"/>
    </i>
    <i>
      <x v="1033"/>
    </i>
    <i>
      <x v="1035"/>
    </i>
    <i>
      <x v="1036"/>
    </i>
    <i>
      <x v="1037"/>
    </i>
    <i>
      <x v="1039"/>
    </i>
    <i>
      <x v="1040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50"/>
    </i>
    <i>
      <x v="1051"/>
    </i>
    <i>
      <x v="1054"/>
    </i>
    <i>
      <x v="1055"/>
    </i>
    <i>
      <x v="1056"/>
    </i>
    <i>
      <x v="1058"/>
    </i>
    <i>
      <x v="1060"/>
    </i>
    <i>
      <x v="1061"/>
    </i>
    <i>
      <x v="1062"/>
    </i>
    <i>
      <x v="1065"/>
    </i>
    <i>
      <x v="1068"/>
    </i>
    <i>
      <x v="1070"/>
    </i>
    <i>
      <x v="1072"/>
    </i>
    <i>
      <x v="1074"/>
    </i>
    <i>
      <x v="1077"/>
    </i>
    <i>
      <x v="1078"/>
    </i>
    <i>
      <x v="1079"/>
    </i>
    <i>
      <x v="1081"/>
    </i>
    <i>
      <x v="1082"/>
    </i>
    <i>
      <x v="1084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5"/>
    </i>
    <i>
      <x v="1097"/>
    </i>
    <i>
      <x v="1099"/>
    </i>
    <i>
      <x v="1100"/>
    </i>
    <i>
      <x v="1101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5"/>
    </i>
    <i>
      <x v="1116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8"/>
    </i>
    <i>
      <x v="1139"/>
    </i>
    <i>
      <x v="1142"/>
    </i>
    <i>
      <x v="1143"/>
    </i>
    <i>
      <x v="1144"/>
    </i>
    <i>
      <x v="1146"/>
    </i>
    <i>
      <x v="1150"/>
    </i>
    <i>
      <x v="1151"/>
    </i>
    <i>
      <x v="1157"/>
    </i>
    <i>
      <x v="1158"/>
    </i>
    <i>
      <x v="1160"/>
    </i>
    <i>
      <x v="1162"/>
    </i>
    <i>
      <x v="1163"/>
    </i>
    <i>
      <x v="1165"/>
    </i>
    <i>
      <x v="1166"/>
    </i>
    <i>
      <x v="1167"/>
    </i>
    <i>
      <x v="1169"/>
    </i>
    <i>
      <x v="1172"/>
    </i>
    <i>
      <x v="1175"/>
    </i>
    <i>
      <x v="1176"/>
    </i>
    <i>
      <x v="1179"/>
    </i>
    <i>
      <x v="1180"/>
    </i>
    <i>
      <x v="1181"/>
    </i>
    <i>
      <x v="1182"/>
    </i>
    <i>
      <x v="1184"/>
    </i>
    <i>
      <x v="1186"/>
    </i>
    <i>
      <x v="1187"/>
    </i>
    <i>
      <x v="1188"/>
    </i>
    <i>
      <x v="1189"/>
    </i>
    <i>
      <x v="1190"/>
    </i>
    <i>
      <x v="1191"/>
    </i>
    <i>
      <x v="1193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6"/>
    </i>
    <i>
      <x v="1207"/>
    </i>
    <i>
      <x v="1209"/>
    </i>
    <i>
      <x v="1210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3"/>
    </i>
    <i>
      <x v="1224"/>
    </i>
    <i>
      <x v="1226"/>
    </i>
    <i>
      <x v="1228"/>
    </i>
    <i>
      <x v="1229"/>
    </i>
    <i>
      <x v="1230"/>
    </i>
    <i>
      <x v="1232"/>
    </i>
    <i>
      <x v="1233"/>
    </i>
    <i>
      <x v="1235"/>
    </i>
    <i>
      <x v="1236"/>
    </i>
    <i>
      <x v="1237"/>
    </i>
    <i>
      <x v="1238"/>
    </i>
    <i>
      <x v="1239"/>
    </i>
    <i>
      <x v="1240"/>
    </i>
    <i>
      <x v="1243"/>
    </i>
    <i>
      <x v="1246"/>
    </i>
    <i>
      <x v="1247"/>
    </i>
    <i>
      <x v="1248"/>
    </i>
    <i>
      <x v="1250"/>
    </i>
    <i>
      <x v="1251"/>
    </i>
    <i>
      <x v="1254"/>
    </i>
    <i>
      <x v="1256"/>
    </i>
    <i>
      <x v="1258"/>
    </i>
    <i>
      <x v="1260"/>
    </i>
    <i>
      <x v="1262"/>
    </i>
    <i>
      <x v="1264"/>
    </i>
    <i>
      <x v="1265"/>
    </i>
    <i>
      <x v="1266"/>
    </i>
    <i>
      <x v="1267"/>
    </i>
    <i>
      <x v="1269"/>
    </i>
    <i>
      <x v="1275"/>
    </i>
    <i>
      <x v="1277"/>
    </i>
    <i>
      <x v="1278"/>
    </i>
    <i>
      <x v="1279"/>
    </i>
    <i>
      <x v="1280"/>
    </i>
    <i>
      <x v="1281"/>
    </i>
    <i>
      <x v="1283"/>
    </i>
    <i>
      <x v="1286"/>
    </i>
    <i>
      <x v="1287"/>
    </i>
    <i>
      <x v="1288"/>
    </i>
    <i>
      <x v="1289"/>
    </i>
    <i>
      <x v="1292"/>
    </i>
    <i>
      <x v="1293"/>
    </i>
    <i>
      <x v="1295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9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19"/>
    </i>
    <i>
      <x v="1320"/>
    </i>
    <i>
      <x v="1322"/>
    </i>
    <i>
      <x v="1324"/>
    </i>
    <i>
      <x v="1325"/>
    </i>
    <i>
      <x v="1329"/>
    </i>
    <i>
      <x v="1330"/>
    </i>
    <i>
      <x v="1331"/>
    </i>
    <i>
      <x v="1335"/>
    </i>
    <i>
      <x v="1336"/>
    </i>
    <i>
      <x v="1337"/>
    </i>
    <i>
      <x v="1338"/>
    </i>
    <i>
      <x v="1340"/>
    </i>
    <i>
      <x v="1341"/>
    </i>
    <i>
      <x v="1342"/>
    </i>
    <i>
      <x v="1344"/>
    </i>
    <i>
      <x v="1345"/>
    </i>
    <i>
      <x v="1347"/>
    </i>
    <i>
      <x v="1348"/>
    </i>
    <i>
      <x v="1349"/>
    </i>
    <i>
      <x v="1350"/>
    </i>
    <i>
      <x v="1353"/>
    </i>
    <i>
      <x v="1354"/>
    </i>
    <i>
      <x v="1356"/>
    </i>
    <i>
      <x v="1358"/>
    </i>
    <i>
      <x v="1359"/>
    </i>
    <i>
      <x v="1361"/>
    </i>
    <i>
      <x v="1362"/>
    </i>
    <i>
      <x v="1363"/>
    </i>
    <i>
      <x v="1364"/>
    </i>
    <i>
      <x v="1365"/>
    </i>
    <i>
      <x v="1366"/>
    </i>
    <i>
      <x v="1368"/>
    </i>
    <i>
      <x v="1369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4"/>
    </i>
    <i>
      <x v="1386"/>
    </i>
    <i>
      <x v="1388"/>
    </i>
    <i>
      <x v="1390"/>
    </i>
    <i>
      <x v="1391"/>
    </i>
    <i>
      <x v="1392"/>
    </i>
    <i>
      <x v="1394"/>
    </i>
    <i>
      <x v="1395"/>
    </i>
    <i>
      <x v="1396"/>
    </i>
    <i>
      <x v="1398"/>
    </i>
    <i>
      <x v="1401"/>
    </i>
    <i>
      <x v="1402"/>
    </i>
    <i>
      <x v="1403"/>
    </i>
    <i>
      <x v="1404"/>
    </i>
    <i>
      <x v="1405"/>
    </i>
    <i>
      <x v="1407"/>
    </i>
    <i>
      <x v="1410"/>
    </i>
    <i>
      <x v="1412"/>
    </i>
    <i>
      <x v="1413"/>
    </i>
    <i>
      <x v="1415"/>
    </i>
    <i>
      <x v="1417"/>
    </i>
    <i>
      <x v="1418"/>
    </i>
    <i>
      <x v="1419"/>
    </i>
    <i>
      <x v="1421"/>
    </i>
    <i>
      <x v="1422"/>
    </i>
    <i>
      <x v="1424"/>
    </i>
    <i>
      <x v="1426"/>
    </i>
    <i>
      <x v="1430"/>
    </i>
    <i>
      <x v="1433"/>
    </i>
    <i>
      <x v="1434"/>
    </i>
    <i>
      <x v="1437"/>
    </i>
    <i>
      <x v="1441"/>
    </i>
    <i>
      <x v="1442"/>
    </i>
    <i>
      <x v="1444"/>
    </i>
    <i>
      <x v="1445"/>
    </i>
    <i>
      <x v="1447"/>
    </i>
    <i>
      <x v="1450"/>
    </i>
    <i>
      <x v="1451"/>
    </i>
    <i>
      <x v="1452"/>
    </i>
    <i>
      <x v="1453"/>
    </i>
    <i>
      <x v="1454"/>
    </i>
    <i>
      <x v="1455"/>
    </i>
  </rowItems>
  <colItems count="1">
    <i/>
  </colItems>
  <pageFields count="1">
    <pageField fld="11" hier="-1"/>
  </pageFields>
  <dataFields count="1">
    <dataField name="Average of SalePrice" fld="47" subtotal="average" baseField="0" baseItem="1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D23DA0-02C4-45EA-8D8E-2814C965CEDF}" name="PivotTable2" cacheId="1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F22:G573" firstHeaderRow="1" firstDataRow="1" firstDataCol="1" rowPageCount="1" colPageCount="1"/>
  <pivotFields count="50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multipleItemSelectionAllowed="1" showAll="0"/>
    <pivotField multipleItemSelectionAllowed="1" showAll="0"/>
    <pivotField multipleItemSelectionAllowed="1" showAll="0"/>
    <pivotField showAll="0"/>
    <pivotField multipleItemSelectionAllowed="1" showAll="0"/>
    <pivotField showAll="0"/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7" showAll="0"/>
    <pivotField showAll="0"/>
    <pivotField dataField="1" showAll="0"/>
    <pivotField showAll="0"/>
    <pivotField showAll="0"/>
  </pivotFields>
  <rowFields count="1">
    <field x="0"/>
  </rowFields>
  <rowItems count="551">
    <i>
      <x v="1"/>
    </i>
    <i>
      <x v="7"/>
    </i>
    <i>
      <x v="9"/>
    </i>
    <i>
      <x v="12"/>
    </i>
    <i>
      <x v="15"/>
    </i>
    <i>
      <x v="16"/>
    </i>
    <i>
      <x v="19"/>
    </i>
    <i>
      <x v="21"/>
    </i>
    <i>
      <x v="23"/>
    </i>
    <i>
      <x v="24"/>
    </i>
    <i>
      <x v="26"/>
    </i>
    <i>
      <x v="28"/>
    </i>
    <i>
      <x v="29"/>
    </i>
    <i>
      <x v="31"/>
    </i>
    <i>
      <x v="37"/>
    </i>
    <i>
      <x v="38"/>
    </i>
    <i>
      <x v="41"/>
    </i>
    <i>
      <x v="42"/>
    </i>
    <i>
      <x v="43"/>
    </i>
    <i>
      <x v="44"/>
    </i>
    <i>
      <x v="49"/>
    </i>
    <i>
      <x v="50"/>
    </i>
    <i>
      <x v="51"/>
    </i>
    <i>
      <x v="59"/>
    </i>
    <i>
      <x v="61"/>
    </i>
    <i>
      <x v="63"/>
    </i>
    <i>
      <x v="68"/>
    </i>
    <i>
      <x v="70"/>
    </i>
    <i>
      <x v="71"/>
    </i>
    <i>
      <x v="73"/>
    </i>
    <i>
      <x v="74"/>
    </i>
    <i>
      <x v="76"/>
    </i>
    <i>
      <x v="79"/>
    </i>
    <i>
      <x v="80"/>
    </i>
    <i>
      <x v="92"/>
    </i>
    <i>
      <x v="93"/>
    </i>
    <i>
      <x v="95"/>
    </i>
    <i>
      <x v="100"/>
    </i>
    <i>
      <x v="106"/>
    </i>
    <i>
      <x v="108"/>
    </i>
    <i>
      <x v="109"/>
    </i>
    <i>
      <x v="114"/>
    </i>
    <i>
      <x v="122"/>
    </i>
    <i>
      <x v="125"/>
    </i>
    <i>
      <x v="127"/>
    </i>
    <i>
      <x v="129"/>
    </i>
    <i>
      <x v="130"/>
    </i>
    <i>
      <x v="132"/>
    </i>
    <i>
      <x v="134"/>
    </i>
    <i>
      <x v="135"/>
    </i>
    <i>
      <x v="146"/>
    </i>
    <i>
      <x v="150"/>
    </i>
    <i>
      <x v="153"/>
    </i>
    <i>
      <x v="156"/>
    </i>
    <i>
      <x v="160"/>
    </i>
    <i>
      <x v="163"/>
    </i>
    <i>
      <x v="164"/>
    </i>
    <i>
      <x v="165"/>
    </i>
    <i>
      <x v="169"/>
    </i>
    <i>
      <x v="170"/>
    </i>
    <i>
      <x v="172"/>
    </i>
    <i>
      <x v="175"/>
    </i>
    <i>
      <x v="179"/>
    </i>
    <i>
      <x v="181"/>
    </i>
    <i>
      <x v="182"/>
    </i>
    <i>
      <x v="184"/>
    </i>
    <i>
      <x v="185"/>
    </i>
    <i>
      <x v="187"/>
    </i>
    <i>
      <x v="190"/>
    </i>
    <i>
      <x v="191"/>
    </i>
    <i>
      <x v="194"/>
    </i>
    <i>
      <x v="195"/>
    </i>
    <i>
      <x v="198"/>
    </i>
    <i>
      <x v="201"/>
    </i>
    <i>
      <x v="202"/>
    </i>
    <i>
      <x v="204"/>
    </i>
    <i>
      <x v="209"/>
    </i>
    <i>
      <x v="210"/>
    </i>
    <i>
      <x v="214"/>
    </i>
    <i>
      <x v="215"/>
    </i>
    <i>
      <x v="218"/>
    </i>
    <i>
      <x v="222"/>
    </i>
    <i>
      <x v="223"/>
    </i>
    <i>
      <x v="227"/>
    </i>
    <i>
      <x v="230"/>
    </i>
    <i>
      <x v="233"/>
    </i>
    <i>
      <x v="237"/>
    </i>
    <i>
      <x v="241"/>
    </i>
    <i>
      <x v="243"/>
    </i>
    <i>
      <x v="246"/>
    </i>
    <i>
      <x v="249"/>
    </i>
    <i>
      <x v="253"/>
    </i>
    <i>
      <x v="254"/>
    </i>
    <i>
      <x v="262"/>
    </i>
    <i>
      <x v="263"/>
    </i>
    <i>
      <x v="265"/>
    </i>
    <i>
      <x v="267"/>
    </i>
    <i>
      <x v="268"/>
    </i>
    <i>
      <x v="269"/>
    </i>
    <i>
      <x v="271"/>
    </i>
    <i>
      <x v="272"/>
    </i>
    <i>
      <x v="273"/>
    </i>
    <i>
      <x v="274"/>
    </i>
    <i>
      <x v="275"/>
    </i>
    <i>
      <x v="280"/>
    </i>
    <i>
      <x v="286"/>
    </i>
    <i>
      <x v="289"/>
    </i>
    <i>
      <x v="291"/>
    </i>
    <i>
      <x v="293"/>
    </i>
    <i>
      <x v="295"/>
    </i>
    <i>
      <x v="298"/>
    </i>
    <i>
      <x v="299"/>
    </i>
    <i>
      <x v="303"/>
    </i>
    <i>
      <x v="304"/>
    </i>
    <i>
      <x v="307"/>
    </i>
    <i>
      <x v="311"/>
    </i>
    <i>
      <x v="312"/>
    </i>
    <i>
      <x v="314"/>
    </i>
    <i>
      <x v="316"/>
    </i>
    <i>
      <x v="323"/>
    </i>
    <i>
      <x v="324"/>
    </i>
    <i>
      <x v="325"/>
    </i>
    <i>
      <x v="328"/>
    </i>
    <i>
      <x v="331"/>
    </i>
    <i>
      <x v="335"/>
    </i>
    <i>
      <x v="338"/>
    </i>
    <i>
      <x v="339"/>
    </i>
    <i>
      <x v="346"/>
    </i>
    <i>
      <x v="352"/>
    </i>
    <i>
      <x v="353"/>
    </i>
    <i>
      <x v="356"/>
    </i>
    <i>
      <x v="360"/>
    </i>
    <i>
      <x v="363"/>
    </i>
    <i>
      <x v="365"/>
    </i>
    <i>
      <x v="368"/>
    </i>
    <i>
      <x v="369"/>
    </i>
    <i>
      <x v="373"/>
    </i>
    <i>
      <x v="380"/>
    </i>
    <i>
      <x v="387"/>
    </i>
    <i>
      <x v="390"/>
    </i>
    <i>
      <x v="392"/>
    </i>
    <i>
      <x v="394"/>
    </i>
    <i>
      <x v="395"/>
    </i>
    <i>
      <x v="402"/>
    </i>
    <i>
      <x v="407"/>
    </i>
    <i>
      <x v="413"/>
    </i>
    <i>
      <x v="416"/>
    </i>
    <i>
      <x v="417"/>
    </i>
    <i>
      <x v="418"/>
    </i>
    <i>
      <x v="419"/>
    </i>
    <i>
      <x v="421"/>
    </i>
    <i>
      <x v="425"/>
    </i>
    <i>
      <x v="427"/>
    </i>
    <i>
      <x v="431"/>
    </i>
    <i>
      <x v="434"/>
    </i>
    <i>
      <x v="435"/>
    </i>
    <i>
      <x v="436"/>
    </i>
    <i>
      <x v="437"/>
    </i>
    <i>
      <x v="438"/>
    </i>
    <i>
      <x v="439"/>
    </i>
    <i>
      <x v="442"/>
    </i>
    <i>
      <x v="446"/>
    </i>
    <i>
      <x v="448"/>
    </i>
    <i>
      <x v="449"/>
    </i>
    <i>
      <x v="450"/>
    </i>
    <i>
      <x v="455"/>
    </i>
    <i>
      <x v="457"/>
    </i>
    <i>
      <x v="458"/>
    </i>
    <i>
      <x v="461"/>
    </i>
    <i>
      <x v="463"/>
    </i>
    <i>
      <x v="467"/>
    </i>
    <i>
      <x v="471"/>
    </i>
    <i>
      <x v="475"/>
    </i>
    <i>
      <x v="479"/>
    </i>
    <i>
      <x v="482"/>
    </i>
    <i>
      <x v="484"/>
    </i>
    <i>
      <x v="485"/>
    </i>
    <i>
      <x v="486"/>
    </i>
    <i>
      <x v="487"/>
    </i>
    <i>
      <x v="489"/>
    </i>
    <i>
      <x v="490"/>
    </i>
    <i>
      <x v="491"/>
    </i>
    <i>
      <x v="493"/>
    </i>
    <i>
      <x v="494"/>
    </i>
    <i>
      <x v="497"/>
    </i>
    <i>
      <x v="498"/>
    </i>
    <i>
      <x v="499"/>
    </i>
    <i>
      <x v="502"/>
    </i>
    <i>
      <x v="503"/>
    </i>
    <i>
      <x v="508"/>
    </i>
    <i>
      <x v="509"/>
    </i>
    <i>
      <x v="510"/>
    </i>
    <i>
      <x v="516"/>
    </i>
    <i>
      <x v="519"/>
    </i>
    <i>
      <x v="520"/>
    </i>
    <i>
      <x v="521"/>
    </i>
    <i>
      <x v="522"/>
    </i>
    <i>
      <x v="526"/>
    </i>
    <i>
      <x v="528"/>
    </i>
    <i>
      <x v="531"/>
    </i>
    <i>
      <x v="532"/>
    </i>
    <i>
      <x v="535"/>
    </i>
    <i>
      <x v="546"/>
    </i>
    <i>
      <x v="547"/>
    </i>
    <i>
      <x v="548"/>
    </i>
    <i>
      <x v="550"/>
    </i>
    <i>
      <x v="551"/>
    </i>
    <i>
      <x v="555"/>
    </i>
    <i>
      <x v="557"/>
    </i>
    <i>
      <x v="560"/>
    </i>
    <i>
      <x v="562"/>
    </i>
    <i>
      <x v="563"/>
    </i>
    <i>
      <x v="568"/>
    </i>
    <i>
      <x v="571"/>
    </i>
    <i>
      <x v="574"/>
    </i>
    <i>
      <x v="576"/>
    </i>
    <i>
      <x v="577"/>
    </i>
    <i>
      <x v="580"/>
    </i>
    <i>
      <x v="583"/>
    </i>
    <i>
      <x v="584"/>
    </i>
    <i>
      <x v="586"/>
    </i>
    <i>
      <x v="587"/>
    </i>
    <i>
      <x v="588"/>
    </i>
    <i>
      <x v="589"/>
    </i>
    <i>
      <x v="592"/>
    </i>
    <i>
      <x v="594"/>
    </i>
    <i>
      <x v="596"/>
    </i>
    <i>
      <x v="598"/>
    </i>
    <i>
      <x v="599"/>
    </i>
    <i>
      <x v="601"/>
    </i>
    <i>
      <x v="605"/>
    </i>
    <i>
      <x v="607"/>
    </i>
    <i>
      <x v="608"/>
    </i>
    <i>
      <x v="611"/>
    </i>
    <i>
      <x v="614"/>
    </i>
    <i>
      <x v="615"/>
    </i>
    <i>
      <x v="617"/>
    </i>
    <i>
      <x v="621"/>
    </i>
    <i>
      <x v="622"/>
    </i>
    <i>
      <x v="625"/>
    </i>
    <i>
      <x v="627"/>
    </i>
    <i>
      <x v="630"/>
    </i>
    <i>
      <x v="633"/>
    </i>
    <i>
      <x v="635"/>
    </i>
    <i>
      <x v="638"/>
    </i>
    <i>
      <x v="642"/>
    </i>
    <i>
      <x v="649"/>
    </i>
    <i>
      <x v="650"/>
    </i>
    <i>
      <x v="653"/>
    </i>
    <i>
      <x v="654"/>
    </i>
    <i>
      <x v="656"/>
    </i>
    <i>
      <x v="657"/>
    </i>
    <i>
      <x v="659"/>
    </i>
    <i>
      <x v="660"/>
    </i>
    <i>
      <x v="661"/>
    </i>
    <i>
      <x v="668"/>
    </i>
    <i>
      <x v="671"/>
    </i>
    <i>
      <x v="672"/>
    </i>
    <i>
      <x v="673"/>
    </i>
    <i>
      <x v="674"/>
    </i>
    <i>
      <x v="675"/>
    </i>
    <i>
      <x v="677"/>
    </i>
    <i>
      <x v="686"/>
    </i>
    <i>
      <x v="688"/>
    </i>
    <i>
      <x v="691"/>
    </i>
    <i>
      <x v="693"/>
    </i>
    <i>
      <x v="694"/>
    </i>
    <i>
      <x v="695"/>
    </i>
    <i>
      <x v="696"/>
    </i>
    <i>
      <x v="697"/>
    </i>
    <i>
      <x v="698"/>
    </i>
    <i>
      <x v="703"/>
    </i>
    <i>
      <x v="709"/>
    </i>
    <i>
      <x v="710"/>
    </i>
    <i>
      <x v="711"/>
    </i>
    <i>
      <x v="714"/>
    </i>
    <i>
      <x v="716"/>
    </i>
    <i>
      <x v="717"/>
    </i>
    <i>
      <x v="719"/>
    </i>
    <i>
      <x v="722"/>
    </i>
    <i>
      <x v="723"/>
    </i>
    <i>
      <x v="725"/>
    </i>
    <i>
      <x v="726"/>
    </i>
    <i>
      <x v="733"/>
    </i>
    <i>
      <x v="735"/>
    </i>
    <i>
      <x v="740"/>
    </i>
    <i>
      <x v="741"/>
    </i>
    <i>
      <x v="743"/>
    </i>
    <i>
      <x v="745"/>
    </i>
    <i>
      <x v="747"/>
    </i>
    <i>
      <x v="750"/>
    </i>
    <i>
      <x v="754"/>
    </i>
    <i>
      <x v="760"/>
    </i>
    <i>
      <x v="767"/>
    </i>
    <i>
      <x v="783"/>
    </i>
    <i>
      <x v="784"/>
    </i>
    <i>
      <x v="786"/>
    </i>
    <i>
      <x v="788"/>
    </i>
    <i>
      <x v="789"/>
    </i>
    <i>
      <x v="795"/>
    </i>
    <i>
      <x v="799"/>
    </i>
    <i>
      <x v="801"/>
    </i>
    <i>
      <x v="807"/>
    </i>
    <i>
      <x v="810"/>
    </i>
    <i>
      <x v="813"/>
    </i>
    <i>
      <x v="814"/>
    </i>
    <i>
      <x v="816"/>
    </i>
    <i>
      <x v="818"/>
    </i>
    <i>
      <x v="823"/>
    </i>
    <i>
      <x v="826"/>
    </i>
    <i>
      <x v="832"/>
    </i>
    <i>
      <x v="833"/>
    </i>
    <i>
      <x v="834"/>
    </i>
    <i>
      <x v="835"/>
    </i>
    <i>
      <x v="836"/>
    </i>
    <i>
      <x v="838"/>
    </i>
    <i>
      <x v="839"/>
    </i>
    <i>
      <x v="840"/>
    </i>
    <i>
      <x v="841"/>
    </i>
    <i>
      <x v="842"/>
    </i>
    <i>
      <x v="844"/>
    </i>
    <i>
      <x v="847"/>
    </i>
    <i>
      <x v="848"/>
    </i>
    <i>
      <x v="849"/>
    </i>
    <i>
      <x v="853"/>
    </i>
    <i>
      <x v="855"/>
    </i>
    <i>
      <x v="856"/>
    </i>
    <i>
      <x v="859"/>
    </i>
    <i>
      <x v="860"/>
    </i>
    <i>
      <x v="865"/>
    </i>
    <i>
      <x v="868"/>
    </i>
    <i>
      <x v="872"/>
    </i>
    <i>
      <x v="873"/>
    </i>
    <i>
      <x v="874"/>
    </i>
    <i>
      <x v="878"/>
    </i>
    <i>
      <x v="879"/>
    </i>
    <i>
      <x v="887"/>
    </i>
    <i>
      <x v="888"/>
    </i>
    <i>
      <x v="890"/>
    </i>
    <i>
      <x v="892"/>
    </i>
    <i>
      <x v="896"/>
    </i>
    <i>
      <x v="899"/>
    </i>
    <i>
      <x v="900"/>
    </i>
    <i>
      <x v="901"/>
    </i>
    <i>
      <x v="904"/>
    </i>
    <i>
      <x v="907"/>
    </i>
    <i>
      <x v="911"/>
    </i>
    <i>
      <x v="912"/>
    </i>
    <i>
      <x v="913"/>
    </i>
    <i>
      <x v="917"/>
    </i>
    <i>
      <x v="919"/>
    </i>
    <i>
      <x v="921"/>
    </i>
    <i>
      <x v="924"/>
    </i>
    <i>
      <x v="925"/>
    </i>
    <i>
      <x v="931"/>
    </i>
    <i>
      <x v="934"/>
    </i>
    <i>
      <x v="939"/>
    </i>
    <i>
      <x v="944"/>
    </i>
    <i>
      <x v="945"/>
    </i>
    <i>
      <x v="946"/>
    </i>
    <i>
      <x v="949"/>
    </i>
    <i>
      <x v="950"/>
    </i>
    <i>
      <x v="952"/>
    </i>
    <i>
      <x v="955"/>
    </i>
    <i>
      <x v="956"/>
    </i>
    <i>
      <x v="960"/>
    </i>
    <i>
      <x v="961"/>
    </i>
    <i>
      <x v="962"/>
    </i>
    <i>
      <x v="966"/>
    </i>
    <i>
      <x v="967"/>
    </i>
    <i>
      <x v="968"/>
    </i>
    <i>
      <x v="974"/>
    </i>
    <i>
      <x v="976"/>
    </i>
    <i>
      <x v="979"/>
    </i>
    <i>
      <x v="980"/>
    </i>
    <i>
      <x v="986"/>
    </i>
    <i>
      <x v="988"/>
    </i>
    <i>
      <x v="991"/>
    </i>
    <i>
      <x v="992"/>
    </i>
    <i>
      <x v="995"/>
    </i>
    <i>
      <x v="996"/>
    </i>
    <i>
      <x v="997"/>
    </i>
    <i>
      <x v="1001"/>
    </i>
    <i>
      <x v="1003"/>
    </i>
    <i>
      <x v="1005"/>
    </i>
    <i>
      <x v="1012"/>
    </i>
    <i>
      <x v="1015"/>
    </i>
    <i>
      <x v="1024"/>
    </i>
    <i>
      <x v="1029"/>
    </i>
    <i>
      <x v="1030"/>
    </i>
    <i>
      <x v="1032"/>
    </i>
    <i>
      <x v="1034"/>
    </i>
    <i>
      <x v="1038"/>
    </i>
    <i>
      <x v="1041"/>
    </i>
    <i>
      <x v="1049"/>
    </i>
    <i>
      <x v="1052"/>
    </i>
    <i>
      <x v="1053"/>
    </i>
    <i>
      <x v="1057"/>
    </i>
    <i>
      <x v="1059"/>
    </i>
    <i>
      <x v="1063"/>
    </i>
    <i>
      <x v="1064"/>
    </i>
    <i>
      <x v="1066"/>
    </i>
    <i>
      <x v="1067"/>
    </i>
    <i>
      <x v="1069"/>
    </i>
    <i>
      <x v="1071"/>
    </i>
    <i>
      <x v="1073"/>
    </i>
    <i>
      <x v="1075"/>
    </i>
    <i>
      <x v="1076"/>
    </i>
    <i>
      <x v="1080"/>
    </i>
    <i>
      <x v="1083"/>
    </i>
    <i>
      <x v="1085"/>
    </i>
    <i>
      <x v="1093"/>
    </i>
    <i>
      <x v="1094"/>
    </i>
    <i>
      <x v="1096"/>
    </i>
    <i>
      <x v="1098"/>
    </i>
    <i>
      <x v="1102"/>
    </i>
    <i>
      <x v="1103"/>
    </i>
    <i>
      <x v="1111"/>
    </i>
    <i>
      <x v="1112"/>
    </i>
    <i>
      <x v="1113"/>
    </i>
    <i>
      <x v="1114"/>
    </i>
    <i>
      <x v="1117"/>
    </i>
    <i>
      <x v="1118"/>
    </i>
    <i>
      <x v="1123"/>
    </i>
    <i>
      <x v="1137"/>
    </i>
    <i>
      <x v="1140"/>
    </i>
    <i>
      <x v="1141"/>
    </i>
    <i>
      <x v="1145"/>
    </i>
    <i>
      <x v="1147"/>
    </i>
    <i>
      <x v="1148"/>
    </i>
    <i>
      <x v="1149"/>
    </i>
    <i>
      <x v="1152"/>
    </i>
    <i>
      <x v="1153"/>
    </i>
    <i>
      <x v="1154"/>
    </i>
    <i>
      <x v="1155"/>
    </i>
    <i>
      <x v="1156"/>
    </i>
    <i>
      <x v="1159"/>
    </i>
    <i>
      <x v="1161"/>
    </i>
    <i>
      <x v="1164"/>
    </i>
    <i>
      <x v="1168"/>
    </i>
    <i>
      <x v="1170"/>
    </i>
    <i>
      <x v="1171"/>
    </i>
    <i>
      <x v="1173"/>
    </i>
    <i>
      <x v="1174"/>
    </i>
    <i>
      <x v="1177"/>
    </i>
    <i>
      <x v="1178"/>
    </i>
    <i>
      <x v="1183"/>
    </i>
    <i>
      <x v="1185"/>
    </i>
    <i>
      <x v="1192"/>
    </i>
    <i>
      <x v="1194"/>
    </i>
    <i>
      <x v="1197"/>
    </i>
    <i>
      <x v="1202"/>
    </i>
    <i>
      <x v="1204"/>
    </i>
    <i>
      <x v="1205"/>
    </i>
    <i>
      <x v="1208"/>
    </i>
    <i>
      <x v="1211"/>
    </i>
    <i>
      <x v="1212"/>
    </i>
    <i>
      <x v="1213"/>
    </i>
    <i>
      <x v="1222"/>
    </i>
    <i>
      <x v="1225"/>
    </i>
    <i>
      <x v="1227"/>
    </i>
    <i>
      <x v="1231"/>
    </i>
    <i>
      <x v="1234"/>
    </i>
    <i>
      <x v="1241"/>
    </i>
    <i>
      <x v="1242"/>
    </i>
    <i>
      <x v="1244"/>
    </i>
    <i>
      <x v="1245"/>
    </i>
    <i>
      <x v="1249"/>
    </i>
    <i>
      <x v="1252"/>
    </i>
    <i>
      <x v="1253"/>
    </i>
    <i>
      <x v="1255"/>
    </i>
    <i>
      <x v="1257"/>
    </i>
    <i>
      <x v="1259"/>
    </i>
    <i>
      <x v="1261"/>
    </i>
    <i>
      <x v="1263"/>
    </i>
    <i>
      <x v="1268"/>
    </i>
    <i>
      <x v="1270"/>
    </i>
    <i>
      <x v="1271"/>
    </i>
    <i>
      <x v="1272"/>
    </i>
    <i>
      <x v="1273"/>
    </i>
    <i>
      <x v="1274"/>
    </i>
    <i>
      <x v="1276"/>
    </i>
    <i>
      <x v="1282"/>
    </i>
    <i>
      <x v="1284"/>
    </i>
    <i>
      <x v="1285"/>
    </i>
    <i>
      <x v="1290"/>
    </i>
    <i>
      <x v="1291"/>
    </i>
    <i>
      <x v="1294"/>
    </i>
    <i>
      <x v="1296"/>
    </i>
    <i>
      <x v="1299"/>
    </i>
    <i>
      <x v="1301"/>
    </i>
    <i>
      <x v="1308"/>
    </i>
    <i>
      <x v="1310"/>
    </i>
    <i>
      <x v="1314"/>
    </i>
    <i>
      <x v="1321"/>
    </i>
    <i>
      <x v="1323"/>
    </i>
    <i>
      <x v="1326"/>
    </i>
    <i>
      <x v="1327"/>
    </i>
    <i>
      <x v="1328"/>
    </i>
    <i>
      <x v="1332"/>
    </i>
    <i>
      <x v="1333"/>
    </i>
    <i>
      <x v="1334"/>
    </i>
    <i>
      <x v="1339"/>
    </i>
    <i>
      <x v="1343"/>
    </i>
    <i>
      <x v="1346"/>
    </i>
    <i>
      <x v="1351"/>
    </i>
    <i>
      <x v="1352"/>
    </i>
    <i>
      <x v="1355"/>
    </i>
    <i>
      <x v="1357"/>
    </i>
    <i>
      <x v="1360"/>
    </i>
    <i>
      <x v="1367"/>
    </i>
    <i>
      <x v="1370"/>
    </i>
    <i>
      <x v="1371"/>
    </i>
    <i>
      <x v="1372"/>
    </i>
    <i>
      <x v="1381"/>
    </i>
    <i>
      <x v="1382"/>
    </i>
    <i>
      <x v="1383"/>
    </i>
    <i>
      <x v="1385"/>
    </i>
    <i>
      <x v="1387"/>
    </i>
    <i>
      <x v="1389"/>
    </i>
    <i>
      <x v="1393"/>
    </i>
    <i>
      <x v="1397"/>
    </i>
    <i>
      <x v="1399"/>
    </i>
    <i>
      <x v="1400"/>
    </i>
    <i>
      <x v="1406"/>
    </i>
    <i>
      <x v="1408"/>
    </i>
    <i>
      <x v="1409"/>
    </i>
    <i>
      <x v="1411"/>
    </i>
    <i>
      <x v="1414"/>
    </i>
    <i>
      <x v="1416"/>
    </i>
    <i>
      <x v="1420"/>
    </i>
    <i>
      <x v="1423"/>
    </i>
    <i>
      <x v="1425"/>
    </i>
    <i>
      <x v="1427"/>
    </i>
    <i>
      <x v="1428"/>
    </i>
    <i>
      <x v="1429"/>
    </i>
    <i>
      <x v="1431"/>
    </i>
    <i>
      <x v="1432"/>
    </i>
    <i>
      <x v="1435"/>
    </i>
    <i>
      <x v="1436"/>
    </i>
    <i>
      <x v="1438"/>
    </i>
    <i>
      <x v="1439"/>
    </i>
    <i>
      <x v="1440"/>
    </i>
    <i>
      <x v="1443"/>
    </i>
    <i>
      <x v="1446"/>
    </i>
    <i>
      <x v="1448"/>
    </i>
    <i>
      <x v="1449"/>
    </i>
    <i>
      <x v="1456"/>
    </i>
    <i>
      <x v="1457"/>
    </i>
    <i>
      <x v="1458"/>
    </i>
    <i>
      <x v="1459"/>
    </i>
  </rowItems>
  <colItems count="1">
    <i/>
  </colItems>
  <pageFields count="1">
    <pageField fld="11" hier="-1"/>
  </pageFields>
  <dataFields count="1">
    <dataField name="Average of SalePrice" fld="47" subtotal="average" baseField="0" baseItem="2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88B6CC-0994-44C2-80CE-5BA72E718D46}" name="PivotTable4" cacheId="1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I22:J934" firstHeaderRow="1" firstDataRow="1" firstDataCol="1" rowPageCount="1" colPageCount="1"/>
  <pivotFields count="50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multipleItemSelectionAllowed="1" showAll="0"/>
    <pivotField multipleItemSelectionAllowed="1"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7" showAll="0"/>
    <pivotField showAll="0"/>
    <pivotField dataField="1" showAll="0"/>
    <pivotField showAll="0"/>
    <pivotField showAll="0"/>
  </pivotFields>
  <rowFields count="1">
    <field x="0"/>
  </rowFields>
  <rowItems count="912">
    <i>
      <x v="1"/>
    </i>
    <i>
      <x v="5"/>
    </i>
    <i>
      <x v="9"/>
    </i>
    <i>
      <x v="10"/>
    </i>
    <i>
      <x v="12"/>
    </i>
    <i>
      <x v="14"/>
    </i>
    <i>
      <x v="16"/>
    </i>
    <i>
      <x v="17"/>
    </i>
    <i>
      <x v="18"/>
    </i>
    <i>
      <x v="19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8"/>
    </i>
    <i>
      <x v="49"/>
    </i>
    <i>
      <x v="50"/>
    </i>
    <i>
      <x v="51"/>
    </i>
    <i>
      <x v="52"/>
    </i>
    <i>
      <x v="54"/>
    </i>
    <i>
      <x v="55"/>
    </i>
    <i>
      <x v="59"/>
    </i>
    <i>
      <x v="60"/>
    </i>
    <i>
      <x v="61"/>
    </i>
    <i>
      <x v="68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3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7"/>
    </i>
    <i>
      <x v="98"/>
    </i>
    <i>
      <x v="99"/>
    </i>
    <i>
      <x v="100"/>
    </i>
    <i>
      <x v="101"/>
    </i>
    <i>
      <x v="102"/>
    </i>
    <i>
      <x v="106"/>
    </i>
    <i>
      <x v="107"/>
    </i>
    <i>
      <x v="108"/>
    </i>
    <i>
      <x v="109"/>
    </i>
    <i>
      <x v="110"/>
    </i>
    <i>
      <x v="113"/>
    </i>
    <i>
      <x v="114"/>
    </i>
    <i>
      <x v="115"/>
    </i>
    <i>
      <x v="116"/>
    </i>
    <i>
      <x v="117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1"/>
    </i>
    <i>
      <x v="132"/>
    </i>
    <i>
      <x v="134"/>
    </i>
    <i>
      <x v="136"/>
    </i>
    <i>
      <x v="139"/>
    </i>
    <i>
      <x v="140"/>
    </i>
    <i>
      <x v="142"/>
    </i>
    <i>
      <x v="144"/>
    </i>
    <i>
      <x v="145"/>
    </i>
    <i>
      <x v="146"/>
    </i>
    <i>
      <x v="149"/>
    </i>
    <i>
      <x v="150"/>
    </i>
    <i>
      <x v="152"/>
    </i>
    <i>
      <x v="153"/>
    </i>
    <i>
      <x v="154"/>
    </i>
    <i>
      <x v="155"/>
    </i>
    <i>
      <x v="156"/>
    </i>
    <i>
      <x v="160"/>
    </i>
    <i>
      <x v="163"/>
    </i>
    <i>
      <x v="164"/>
    </i>
    <i>
      <x v="165"/>
    </i>
    <i>
      <x v="166"/>
    </i>
    <i>
      <x v="170"/>
    </i>
    <i>
      <x v="171"/>
    </i>
    <i>
      <x v="173"/>
    </i>
    <i>
      <x v="174"/>
    </i>
    <i>
      <x v="175"/>
    </i>
    <i>
      <x v="176"/>
    </i>
    <i>
      <x v="177"/>
    </i>
    <i>
      <x v="179"/>
    </i>
    <i>
      <x v="180"/>
    </i>
    <i>
      <x v="182"/>
    </i>
    <i>
      <x v="184"/>
    </i>
    <i>
      <x v="187"/>
    </i>
    <i>
      <x v="188"/>
    </i>
    <i>
      <x v="194"/>
    </i>
    <i>
      <x v="195"/>
    </i>
    <i>
      <x v="198"/>
    </i>
    <i>
      <x v="200"/>
    </i>
    <i>
      <x v="201"/>
    </i>
    <i>
      <x v="202"/>
    </i>
    <i>
      <x v="203"/>
    </i>
    <i>
      <x v="204"/>
    </i>
    <i>
      <x v="206"/>
    </i>
    <i>
      <x v="207"/>
    </i>
    <i>
      <x v="209"/>
    </i>
    <i>
      <x v="210"/>
    </i>
    <i>
      <x v="211"/>
    </i>
    <i>
      <x v="213"/>
    </i>
    <i>
      <x v="214"/>
    </i>
    <i>
      <x v="215"/>
    </i>
    <i>
      <x v="217"/>
    </i>
    <i>
      <x v="221"/>
    </i>
    <i>
      <x v="222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4"/>
    </i>
    <i>
      <x v="235"/>
    </i>
    <i>
      <x v="239"/>
    </i>
    <i>
      <x v="241"/>
    </i>
    <i>
      <x v="242"/>
    </i>
    <i>
      <x v="243"/>
    </i>
    <i>
      <x v="246"/>
    </i>
    <i>
      <x v="247"/>
    </i>
    <i>
      <x v="249"/>
    </i>
    <i>
      <x v="250"/>
    </i>
    <i>
      <x v="252"/>
    </i>
    <i>
      <x v="253"/>
    </i>
    <i>
      <x v="254"/>
    </i>
    <i>
      <x v="256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3"/>
    </i>
    <i>
      <x v="274"/>
    </i>
    <i>
      <x v="277"/>
    </i>
    <i>
      <x v="281"/>
    </i>
    <i>
      <x v="284"/>
    </i>
    <i>
      <x v="286"/>
    </i>
    <i>
      <x v="287"/>
    </i>
    <i>
      <x v="288"/>
    </i>
    <i>
      <x v="289"/>
    </i>
    <i>
      <x v="291"/>
    </i>
    <i>
      <x v="292"/>
    </i>
    <i>
      <x v="294"/>
    </i>
    <i>
      <x v="295"/>
    </i>
    <i>
      <x v="296"/>
    </i>
    <i>
      <x v="298"/>
    </i>
    <i>
      <x v="299"/>
    </i>
    <i>
      <x v="300"/>
    </i>
    <i>
      <x v="303"/>
    </i>
    <i>
      <x v="307"/>
    </i>
    <i>
      <x v="308"/>
    </i>
    <i>
      <x v="310"/>
    </i>
    <i>
      <x v="311"/>
    </i>
    <i>
      <x v="312"/>
    </i>
    <i>
      <x v="323"/>
    </i>
    <i>
      <x v="325"/>
    </i>
    <i>
      <x v="327"/>
    </i>
    <i>
      <x v="328"/>
    </i>
    <i>
      <x v="329"/>
    </i>
    <i>
      <x v="330"/>
    </i>
    <i>
      <x v="331"/>
    </i>
    <i>
      <x v="334"/>
    </i>
    <i>
      <x v="335"/>
    </i>
    <i>
      <x v="339"/>
    </i>
    <i>
      <x v="341"/>
    </i>
    <i>
      <x v="342"/>
    </i>
    <i>
      <x v="344"/>
    </i>
    <i>
      <x v="345"/>
    </i>
    <i>
      <x v="346"/>
    </i>
    <i>
      <x v="347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60"/>
    </i>
    <i>
      <x v="361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5"/>
    </i>
    <i>
      <x v="376"/>
    </i>
    <i>
      <x v="379"/>
    </i>
    <i>
      <x v="380"/>
    </i>
    <i>
      <x v="383"/>
    </i>
    <i>
      <x v="384"/>
    </i>
    <i>
      <x v="386"/>
    </i>
    <i>
      <x v="387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4"/>
    </i>
    <i>
      <x v="405"/>
    </i>
    <i>
      <x v="406"/>
    </i>
    <i>
      <x v="407"/>
    </i>
    <i>
      <x v="410"/>
    </i>
    <i>
      <x v="411"/>
    </i>
    <i>
      <x v="413"/>
    </i>
    <i>
      <x v="416"/>
    </i>
    <i>
      <x v="417"/>
    </i>
    <i>
      <x v="418"/>
    </i>
    <i>
      <x v="419"/>
    </i>
    <i>
      <x v="421"/>
    </i>
    <i>
      <x v="422"/>
    </i>
    <i>
      <x v="424"/>
    </i>
    <i>
      <x v="427"/>
    </i>
    <i>
      <x v="429"/>
    </i>
    <i>
      <x v="430"/>
    </i>
    <i>
      <x v="431"/>
    </i>
    <i>
      <x v="432"/>
    </i>
    <i>
      <x v="433"/>
    </i>
    <i>
      <x v="434"/>
    </i>
    <i>
      <x v="436"/>
    </i>
    <i>
      <x v="437"/>
    </i>
    <i>
      <x v="438"/>
    </i>
    <i>
      <x v="439"/>
    </i>
    <i>
      <x v="441"/>
    </i>
    <i>
      <x v="442"/>
    </i>
    <i>
      <x v="445"/>
    </i>
    <i>
      <x v="446"/>
    </i>
    <i>
      <x v="448"/>
    </i>
    <i>
      <x v="449"/>
    </i>
    <i>
      <x v="450"/>
    </i>
    <i>
      <x v="452"/>
    </i>
    <i>
      <x v="454"/>
    </i>
    <i>
      <x v="456"/>
    </i>
    <i>
      <x v="457"/>
    </i>
    <i>
      <x v="459"/>
    </i>
    <i>
      <x v="462"/>
    </i>
    <i>
      <x v="463"/>
    </i>
    <i>
      <x v="464"/>
    </i>
    <i>
      <x v="467"/>
    </i>
    <i>
      <x v="469"/>
    </i>
    <i>
      <x v="472"/>
    </i>
    <i>
      <x v="475"/>
    </i>
    <i>
      <x v="476"/>
    </i>
    <i>
      <x v="479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8"/>
    </i>
    <i>
      <x v="499"/>
    </i>
    <i>
      <x v="500"/>
    </i>
    <i>
      <x v="502"/>
    </i>
    <i>
      <x v="504"/>
    </i>
    <i>
      <x v="505"/>
    </i>
    <i>
      <x v="507"/>
    </i>
    <i>
      <x v="509"/>
    </i>
    <i>
      <x v="510"/>
    </i>
    <i>
      <x v="512"/>
    </i>
    <i>
      <x v="513"/>
    </i>
    <i>
      <x v="514"/>
    </i>
    <i>
      <x v="516"/>
    </i>
    <i>
      <x v="518"/>
    </i>
    <i>
      <x v="520"/>
    </i>
    <i>
      <x v="521"/>
    </i>
    <i>
      <x v="522"/>
    </i>
    <i>
      <x v="526"/>
    </i>
    <i>
      <x v="528"/>
    </i>
    <i>
      <x v="529"/>
    </i>
    <i>
      <x v="530"/>
    </i>
    <i>
      <x v="531"/>
    </i>
    <i>
      <x v="532"/>
    </i>
    <i>
      <x v="533"/>
    </i>
    <i>
      <x v="535"/>
    </i>
    <i>
      <x v="537"/>
    </i>
    <i>
      <x v="538"/>
    </i>
    <i>
      <x v="546"/>
    </i>
    <i>
      <x v="547"/>
    </i>
    <i>
      <x v="548"/>
    </i>
    <i>
      <x v="550"/>
    </i>
    <i>
      <x v="551"/>
    </i>
    <i>
      <x v="553"/>
    </i>
    <i>
      <x v="555"/>
    </i>
    <i>
      <x v="556"/>
    </i>
    <i>
      <x v="557"/>
    </i>
    <i>
      <x v="560"/>
    </i>
    <i>
      <x v="561"/>
    </i>
    <i>
      <x v="562"/>
    </i>
    <i>
      <x v="563"/>
    </i>
    <i>
      <x v="565"/>
    </i>
    <i>
      <x v="569"/>
    </i>
    <i>
      <x v="570"/>
    </i>
    <i>
      <x v="571"/>
    </i>
    <i>
      <x v="574"/>
    </i>
    <i>
      <x v="575"/>
    </i>
    <i>
      <x v="577"/>
    </i>
    <i>
      <x v="579"/>
    </i>
    <i>
      <x v="580"/>
    </i>
    <i>
      <x v="582"/>
    </i>
    <i>
      <x v="584"/>
    </i>
    <i>
      <x v="586"/>
    </i>
    <i>
      <x v="587"/>
    </i>
    <i>
      <x v="588"/>
    </i>
    <i>
      <x v="589"/>
    </i>
    <i>
      <x v="592"/>
    </i>
    <i>
      <x v="593"/>
    </i>
    <i>
      <x v="594"/>
    </i>
    <i>
      <x v="596"/>
    </i>
    <i>
      <x v="598"/>
    </i>
    <i>
      <x v="599"/>
    </i>
    <i>
      <x v="601"/>
    </i>
    <i>
      <x v="606"/>
    </i>
    <i>
      <x v="607"/>
    </i>
    <i>
      <x v="609"/>
    </i>
    <i>
      <x v="611"/>
    </i>
    <i>
      <x v="613"/>
    </i>
    <i>
      <x v="614"/>
    </i>
    <i>
      <x v="615"/>
    </i>
    <i>
      <x v="616"/>
    </i>
    <i>
      <x v="617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3"/>
    </i>
    <i>
      <x v="634"/>
    </i>
    <i>
      <x v="635"/>
    </i>
    <i>
      <x v="636"/>
    </i>
    <i>
      <x v="637"/>
    </i>
    <i>
      <x v="638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3"/>
    </i>
    <i>
      <x v="655"/>
    </i>
    <i>
      <x v="656"/>
    </i>
    <i>
      <x v="658"/>
    </i>
    <i>
      <x v="659"/>
    </i>
    <i>
      <x v="662"/>
    </i>
    <i>
      <x v="663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9"/>
    </i>
    <i>
      <x v="680"/>
    </i>
    <i>
      <x v="681"/>
    </i>
    <i>
      <x v="682"/>
    </i>
    <i>
      <x v="689"/>
    </i>
    <i>
      <x v="690"/>
    </i>
    <i>
      <x v="693"/>
    </i>
    <i>
      <x v="694"/>
    </i>
    <i>
      <x v="695"/>
    </i>
    <i>
      <x v="696"/>
    </i>
    <i>
      <x v="697"/>
    </i>
    <i>
      <x v="698"/>
    </i>
    <i>
      <x v="703"/>
    </i>
    <i>
      <x v="705"/>
    </i>
    <i>
      <x v="709"/>
    </i>
    <i>
      <x v="710"/>
    </i>
    <i>
      <x v="711"/>
    </i>
    <i>
      <x v="713"/>
    </i>
    <i>
      <x v="714"/>
    </i>
    <i>
      <x v="715"/>
    </i>
    <i>
      <x v="717"/>
    </i>
    <i>
      <x v="719"/>
    </i>
    <i>
      <x v="721"/>
    </i>
    <i>
      <x v="722"/>
    </i>
    <i>
      <x v="723"/>
    </i>
    <i>
      <x v="725"/>
    </i>
    <i>
      <x v="726"/>
    </i>
    <i>
      <x v="728"/>
    </i>
    <i>
      <x v="729"/>
    </i>
    <i>
      <x v="733"/>
    </i>
    <i>
      <x v="734"/>
    </i>
    <i>
      <x v="736"/>
    </i>
    <i>
      <x v="738"/>
    </i>
    <i>
      <x v="740"/>
    </i>
    <i>
      <x v="741"/>
    </i>
    <i>
      <x v="743"/>
    </i>
    <i>
      <x v="749"/>
    </i>
    <i>
      <x v="750"/>
    </i>
    <i>
      <x v="752"/>
    </i>
    <i>
      <x v="754"/>
    </i>
    <i>
      <x v="755"/>
    </i>
    <i>
      <x v="757"/>
    </i>
    <i>
      <x v="760"/>
    </i>
    <i>
      <x v="761"/>
    </i>
    <i>
      <x v="767"/>
    </i>
    <i>
      <x v="770"/>
    </i>
    <i>
      <x v="771"/>
    </i>
    <i>
      <x v="772"/>
    </i>
    <i>
      <x v="773"/>
    </i>
    <i>
      <x v="775"/>
    </i>
    <i>
      <x v="777"/>
    </i>
    <i>
      <x v="778"/>
    </i>
    <i>
      <x v="779"/>
    </i>
    <i>
      <x v="781"/>
    </i>
    <i>
      <x v="783"/>
    </i>
    <i>
      <x v="784"/>
    </i>
    <i>
      <x v="785"/>
    </i>
    <i>
      <x v="786"/>
    </i>
    <i>
      <x v="788"/>
    </i>
    <i>
      <x v="789"/>
    </i>
    <i>
      <x v="791"/>
    </i>
    <i>
      <x v="795"/>
    </i>
    <i>
      <x v="796"/>
    </i>
    <i>
      <x v="797"/>
    </i>
    <i>
      <x v="799"/>
    </i>
    <i>
      <x v="800"/>
    </i>
    <i>
      <x v="801"/>
    </i>
    <i>
      <x v="804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6"/>
    </i>
    <i>
      <x v="818"/>
    </i>
    <i>
      <x v="821"/>
    </i>
    <i>
      <x v="823"/>
    </i>
    <i>
      <x v="826"/>
    </i>
    <i>
      <x v="828"/>
    </i>
    <i>
      <x v="830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7"/>
    </i>
    <i>
      <x v="848"/>
    </i>
    <i>
      <x v="849"/>
    </i>
    <i>
      <x v="850"/>
    </i>
    <i>
      <x v="853"/>
    </i>
    <i>
      <x v="854"/>
    </i>
    <i>
      <x v="855"/>
    </i>
    <i>
      <x v="856"/>
    </i>
    <i>
      <x v="857"/>
    </i>
    <i>
      <x v="859"/>
    </i>
    <i>
      <x v="861"/>
    </i>
    <i>
      <x v="862"/>
    </i>
    <i>
      <x v="863"/>
    </i>
    <i>
      <x v="865"/>
    </i>
    <i>
      <x v="867"/>
    </i>
    <i>
      <x v="868"/>
    </i>
    <i>
      <x v="870"/>
    </i>
    <i>
      <x v="871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2"/>
    </i>
    <i>
      <x v="883"/>
    </i>
    <i>
      <x v="884"/>
    </i>
    <i>
      <x v="886"/>
    </i>
    <i>
      <x v="887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31"/>
    </i>
    <i>
      <x v="935"/>
    </i>
    <i>
      <x v="940"/>
    </i>
    <i>
      <x v="942"/>
    </i>
    <i>
      <x v="943"/>
    </i>
    <i>
      <x v="944"/>
    </i>
    <i>
      <x v="945"/>
    </i>
    <i>
      <x v="946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60"/>
    </i>
    <i>
      <x v="961"/>
    </i>
    <i>
      <x v="962"/>
    </i>
    <i>
      <x v="965"/>
    </i>
    <i>
      <x v="966"/>
    </i>
    <i>
      <x v="967"/>
    </i>
    <i>
      <x v="968"/>
    </i>
    <i>
      <x v="969"/>
    </i>
    <i>
      <x v="970"/>
    </i>
    <i>
      <x v="972"/>
    </i>
    <i>
      <x v="976"/>
    </i>
    <i>
      <x v="978"/>
    </i>
    <i>
      <x v="979"/>
    </i>
    <i>
      <x v="984"/>
    </i>
    <i>
      <x v="985"/>
    </i>
    <i>
      <x v="986"/>
    </i>
    <i>
      <x v="988"/>
    </i>
    <i>
      <x v="992"/>
    </i>
    <i>
      <x v="993"/>
    </i>
    <i>
      <x v="995"/>
    </i>
    <i>
      <x v="996"/>
    </i>
    <i>
      <x v="997"/>
    </i>
    <i>
      <x v="998"/>
    </i>
    <i>
      <x v="1000"/>
    </i>
    <i>
      <x v="1001"/>
    </i>
    <i>
      <x v="1003"/>
    </i>
    <i>
      <x v="1005"/>
    </i>
    <i>
      <x v="1006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20"/>
    </i>
    <i>
      <x v="1022"/>
    </i>
    <i>
      <x v="1025"/>
    </i>
    <i>
      <x v="1026"/>
    </i>
    <i>
      <x v="1028"/>
    </i>
    <i>
      <x v="1029"/>
    </i>
    <i>
      <x v="1030"/>
    </i>
    <i>
      <x v="1034"/>
    </i>
    <i>
      <x v="1035"/>
    </i>
    <i>
      <x v="1038"/>
    </i>
    <i>
      <x v="1039"/>
    </i>
    <i>
      <x v="1040"/>
    </i>
    <i>
      <x v="1041"/>
    </i>
    <i>
      <x v="1042"/>
    </i>
    <i>
      <x v="1045"/>
    </i>
    <i>
      <x v="1047"/>
    </i>
    <i>
      <x v="1048"/>
    </i>
    <i>
      <x v="1049"/>
    </i>
    <i>
      <x v="1052"/>
    </i>
    <i>
      <x v="1053"/>
    </i>
    <i>
      <x v="1055"/>
    </i>
    <i>
      <x v="1059"/>
    </i>
    <i>
      <x v="1061"/>
    </i>
    <i>
      <x v="1062"/>
    </i>
    <i>
      <x v="1063"/>
    </i>
    <i>
      <x v="1064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6"/>
    </i>
    <i>
      <x v="1077"/>
    </i>
    <i>
      <x v="1078"/>
    </i>
    <i>
      <x v="1079"/>
    </i>
    <i>
      <x v="1080"/>
    </i>
    <i>
      <x v="1081"/>
    </i>
    <i>
      <x v="1083"/>
    </i>
    <i>
      <x v="1084"/>
    </i>
    <i>
      <x v="1085"/>
    </i>
    <i>
      <x v="1086"/>
    </i>
    <i>
      <x v="1090"/>
    </i>
    <i>
      <x v="1092"/>
    </i>
    <i>
      <x v="1093"/>
    </i>
    <i>
      <x v="1094"/>
    </i>
    <i>
      <x v="1095"/>
    </i>
    <i>
      <x v="1096"/>
    </i>
    <i>
      <x v="1098"/>
    </i>
    <i>
      <x v="1100"/>
    </i>
    <i>
      <x v="1101"/>
    </i>
    <i>
      <x v="1102"/>
    </i>
    <i>
      <x v="1103"/>
    </i>
    <i>
      <x v="1104"/>
    </i>
    <i>
      <x v="1108"/>
    </i>
    <i>
      <x v="1110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2"/>
    </i>
    <i>
      <x v="1123"/>
    </i>
    <i>
      <x v="1125"/>
    </i>
    <i>
      <x v="1129"/>
    </i>
    <i>
      <x v="1130"/>
    </i>
    <i>
      <x v="1131"/>
    </i>
    <i>
      <x v="1132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3"/>
    </i>
    <i>
      <x v="1144"/>
    </i>
    <i>
      <x v="1145"/>
    </i>
    <i>
      <x v="1146"/>
    </i>
    <i>
      <x v="1150"/>
    </i>
    <i>
      <x v="1151"/>
    </i>
    <i>
      <x v="1152"/>
    </i>
    <i>
      <x v="1153"/>
    </i>
    <i>
      <x v="1155"/>
    </i>
    <i>
      <x v="1156"/>
    </i>
    <i>
      <x v="1159"/>
    </i>
    <i>
      <x v="1160"/>
    </i>
    <i>
      <x v="1161"/>
    </i>
    <i>
      <x v="1162"/>
    </i>
    <i>
      <x v="1163"/>
    </i>
    <i>
      <x v="1164"/>
    </i>
    <i>
      <x v="1167"/>
    </i>
    <i>
      <x v="1168"/>
    </i>
    <i>
      <x v="1170"/>
    </i>
    <i>
      <x v="1171"/>
    </i>
    <i>
      <x v="1173"/>
    </i>
    <i>
      <x v="1174"/>
    </i>
    <i>
      <x v="1176"/>
    </i>
    <i>
      <x v="1177"/>
    </i>
    <i>
      <x v="1178"/>
    </i>
    <i>
      <x v="1179"/>
    </i>
    <i>
      <x v="1183"/>
    </i>
    <i>
      <x v="1184"/>
    </i>
    <i>
      <x v="1185"/>
    </i>
    <i>
      <x v="1186"/>
    </i>
    <i>
      <x v="1190"/>
    </i>
    <i>
      <x v="1192"/>
    </i>
    <i>
      <x v="1193"/>
    </i>
    <i>
      <x v="1194"/>
    </i>
    <i>
      <x v="1195"/>
    </i>
    <i>
      <x v="1199"/>
    </i>
    <i>
      <x v="1200"/>
    </i>
    <i>
      <x v="1202"/>
    </i>
    <i>
      <x v="1204"/>
    </i>
    <i>
      <x v="1206"/>
    </i>
    <i>
      <x v="1207"/>
    </i>
    <i>
      <x v="1208"/>
    </i>
    <i>
      <x v="1210"/>
    </i>
    <i>
      <x v="1212"/>
    </i>
    <i>
      <x v="1213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6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8"/>
    </i>
    <i>
      <x v="1245"/>
    </i>
    <i>
      <x v="1247"/>
    </i>
    <i>
      <x v="1248"/>
    </i>
    <i>
      <x v="1249"/>
    </i>
    <i>
      <x v="1252"/>
    </i>
    <i>
      <x v="1255"/>
    </i>
    <i>
      <x v="1257"/>
    </i>
    <i>
      <x v="1259"/>
    </i>
    <i>
      <x v="1260"/>
    </i>
    <i>
      <x v="1261"/>
    </i>
    <i>
      <x v="1262"/>
    </i>
    <i>
      <x v="1263"/>
    </i>
    <i>
      <x v="1264"/>
    </i>
    <i>
      <x v="1269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9"/>
    </i>
    <i>
      <x v="1282"/>
    </i>
    <i>
      <x v="1283"/>
    </i>
    <i>
      <x v="1284"/>
    </i>
    <i>
      <x v="1285"/>
    </i>
    <i>
      <x v="1286"/>
    </i>
    <i>
      <x v="1287"/>
    </i>
    <i>
      <x v="1290"/>
    </i>
    <i>
      <x v="1291"/>
    </i>
    <i>
      <x v="1292"/>
    </i>
    <i>
      <x v="1294"/>
    </i>
    <i>
      <x v="1295"/>
    </i>
    <i>
      <x v="1296"/>
    </i>
    <i>
      <x v="1297"/>
    </i>
    <i>
      <x v="1299"/>
    </i>
    <i>
      <x v="1301"/>
    </i>
    <i>
      <x v="1307"/>
    </i>
    <i>
      <x v="1308"/>
    </i>
    <i>
      <x v="1309"/>
    </i>
    <i>
      <x v="1314"/>
    </i>
    <i>
      <x v="1315"/>
    </i>
    <i>
      <x v="1319"/>
    </i>
    <i>
      <x v="1320"/>
    </i>
    <i>
      <x v="1321"/>
    </i>
    <i>
      <x v="1323"/>
    </i>
    <i>
      <x v="1325"/>
    </i>
    <i>
      <x v="1326"/>
    </i>
    <i>
      <x v="1327"/>
    </i>
    <i>
      <x v="1328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9"/>
    </i>
    <i>
      <x v="1340"/>
    </i>
    <i>
      <x v="1341"/>
    </i>
    <i>
      <x v="1343"/>
    </i>
    <i>
      <x v="1345"/>
    </i>
    <i>
      <x v="1350"/>
    </i>
    <i>
      <x v="1351"/>
    </i>
    <i>
      <x v="1352"/>
    </i>
    <i>
      <x v="1356"/>
    </i>
    <i>
      <x v="1357"/>
    </i>
    <i>
      <x v="1358"/>
    </i>
    <i>
      <x v="1360"/>
    </i>
    <i>
      <x v="1362"/>
    </i>
    <i>
      <x v="1363"/>
    </i>
    <i>
      <x v="1367"/>
    </i>
    <i>
      <x v="1368"/>
    </i>
    <i>
      <x v="1370"/>
    </i>
    <i>
      <x v="1371"/>
    </i>
    <i>
      <x v="1376"/>
    </i>
    <i>
      <x v="1377"/>
    </i>
    <i>
      <x v="1378"/>
    </i>
    <i>
      <x v="1379"/>
    </i>
    <i>
      <x v="1380"/>
    </i>
    <i>
      <x v="1381"/>
    </i>
    <i>
      <x v="1383"/>
    </i>
    <i>
      <x v="1384"/>
    </i>
    <i>
      <x v="1385"/>
    </i>
    <i>
      <x v="1387"/>
    </i>
    <i>
      <x v="1389"/>
    </i>
    <i>
      <x v="1391"/>
    </i>
    <i>
      <x v="1392"/>
    </i>
    <i>
      <x v="1393"/>
    </i>
    <i>
      <x v="1396"/>
    </i>
    <i>
      <x v="1397"/>
    </i>
    <i>
      <x v="1398"/>
    </i>
    <i>
      <x v="1399"/>
    </i>
    <i>
      <x v="1400"/>
    </i>
    <i>
      <x v="1401"/>
    </i>
    <i>
      <x v="1404"/>
    </i>
    <i>
      <x v="1406"/>
    </i>
    <i>
      <x v="1407"/>
    </i>
    <i>
      <x v="1408"/>
    </i>
    <i>
      <x v="1411"/>
    </i>
    <i>
      <x v="1412"/>
    </i>
    <i>
      <x v="1414"/>
    </i>
    <i>
      <x v="1416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8"/>
    </i>
    <i>
      <x v="1440"/>
    </i>
    <i>
      <x v="1441"/>
    </i>
    <i>
      <x v="1443"/>
    </i>
    <i>
      <x v="1445"/>
    </i>
    <i>
      <x v="1446"/>
    </i>
    <i>
      <x v="1448"/>
    </i>
    <i>
      <x v="1449"/>
    </i>
    <i>
      <x v="1450"/>
    </i>
    <i>
      <x v="1452"/>
    </i>
    <i>
      <x v="1453"/>
    </i>
    <i>
      <x v="1455"/>
    </i>
    <i>
      <x v="1456"/>
    </i>
    <i>
      <x v="1458"/>
    </i>
    <i>
      <x v="1459"/>
    </i>
  </rowItems>
  <colItems count="1">
    <i/>
  </colItems>
  <pageFields count="1">
    <pageField fld="5" hier="-1"/>
  </pageFields>
  <dataFields count="1">
    <dataField name="Average of SalePrice" fld="47" subtotal="average" baseField="0" baseItem="1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7CE01B-17DE-4AA3-98B6-027C64518D8C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7:C20" firstHeaderRow="0" firstDataRow="1" firstDataCol="1"/>
  <pivotFields count="50">
    <pivotField dataField="1"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7" showAll="0"/>
    <pivotField showAll="0"/>
    <pivotField dataField="1" showAll="0"/>
    <pivotField showAll="0"/>
    <pivotField showAll="0"/>
  </pivotFields>
  <rowFields count="1">
    <field x="5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Id" fld="0" subtotal="count" baseField="7" baseItem="1"/>
    <dataField name="Average of SalePrice" fld="47" subtotal="average" baseField="5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783579-07D4-4507-9BE2-2F6596F31A0A}" name="PivotTable2" cacheId="1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F22:G570" firstHeaderRow="1" firstDataRow="1" firstDataCol="1" rowPageCount="1" colPageCount="1"/>
  <pivotFields count="50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multipleItemSelectionAllowed="1" showAll="0"/>
    <pivotField multipleItemSelectionAllowed="1"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7" showAll="0"/>
    <pivotField showAll="0"/>
    <pivotField dataField="1" showAll="0"/>
    <pivotField showAll="0"/>
    <pivotField showAll="0"/>
  </pivotFields>
  <rowFields count="1">
    <field x="0"/>
  </rowFields>
  <rowItems count="548">
    <i>
      <x/>
    </i>
    <i>
      <x v="2"/>
    </i>
    <i>
      <x v="3"/>
    </i>
    <i>
      <x v="4"/>
    </i>
    <i>
      <x v="6"/>
    </i>
    <i>
      <x v="7"/>
    </i>
    <i>
      <x v="8"/>
    </i>
    <i>
      <x v="11"/>
    </i>
    <i>
      <x v="13"/>
    </i>
    <i>
      <x v="15"/>
    </i>
    <i>
      <x v="20"/>
    </i>
    <i>
      <x v="21"/>
    </i>
    <i>
      <x v="22"/>
    </i>
    <i>
      <x v="25"/>
    </i>
    <i>
      <x v="27"/>
    </i>
    <i>
      <x v="32"/>
    </i>
    <i>
      <x v="34"/>
    </i>
    <i>
      <x v="35"/>
    </i>
    <i>
      <x v="45"/>
    </i>
    <i>
      <x v="46"/>
    </i>
    <i>
      <x v="47"/>
    </i>
    <i>
      <x v="53"/>
    </i>
    <i>
      <x v="56"/>
    </i>
    <i>
      <x v="57"/>
    </i>
    <i>
      <x v="58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2"/>
    </i>
    <i>
      <x v="82"/>
    </i>
    <i>
      <x v="84"/>
    </i>
    <i>
      <x v="85"/>
    </i>
    <i>
      <x v="96"/>
    </i>
    <i>
      <x v="103"/>
    </i>
    <i>
      <x v="104"/>
    </i>
    <i>
      <x v="105"/>
    </i>
    <i>
      <x v="111"/>
    </i>
    <i>
      <x v="112"/>
    </i>
    <i>
      <x v="118"/>
    </i>
    <i>
      <x v="130"/>
    </i>
    <i>
      <x v="133"/>
    </i>
    <i>
      <x v="135"/>
    </i>
    <i>
      <x v="137"/>
    </i>
    <i>
      <x v="138"/>
    </i>
    <i>
      <x v="141"/>
    </i>
    <i>
      <x v="143"/>
    </i>
    <i>
      <x v="147"/>
    </i>
    <i>
      <x v="148"/>
    </i>
    <i>
      <x v="151"/>
    </i>
    <i>
      <x v="157"/>
    </i>
    <i>
      <x v="158"/>
    </i>
    <i>
      <x v="159"/>
    </i>
    <i>
      <x v="161"/>
    </i>
    <i>
      <x v="162"/>
    </i>
    <i>
      <x v="167"/>
    </i>
    <i>
      <x v="168"/>
    </i>
    <i>
      <x v="169"/>
    </i>
    <i>
      <x v="172"/>
    </i>
    <i>
      <x v="178"/>
    </i>
    <i>
      <x v="181"/>
    </i>
    <i>
      <x v="183"/>
    </i>
    <i>
      <x v="185"/>
    </i>
    <i>
      <x v="186"/>
    </i>
    <i>
      <x v="189"/>
    </i>
    <i>
      <x v="190"/>
    </i>
    <i>
      <x v="191"/>
    </i>
    <i>
      <x v="192"/>
    </i>
    <i>
      <x v="193"/>
    </i>
    <i>
      <x v="196"/>
    </i>
    <i>
      <x v="197"/>
    </i>
    <i>
      <x v="199"/>
    </i>
    <i>
      <x v="205"/>
    </i>
    <i>
      <x v="208"/>
    </i>
    <i>
      <x v="212"/>
    </i>
    <i>
      <x v="216"/>
    </i>
    <i>
      <x v="218"/>
    </i>
    <i>
      <x v="219"/>
    </i>
    <i>
      <x v="220"/>
    </i>
    <i>
      <x v="224"/>
    </i>
    <i>
      <x v="226"/>
    </i>
    <i>
      <x v="229"/>
    </i>
    <i>
      <x v="231"/>
    </i>
    <i>
      <x v="236"/>
    </i>
    <i>
      <x v="237"/>
    </i>
    <i>
      <x v="238"/>
    </i>
    <i>
      <x v="240"/>
    </i>
    <i>
      <x v="244"/>
    </i>
    <i>
      <x v="245"/>
    </i>
    <i>
      <x v="248"/>
    </i>
    <i>
      <x v="251"/>
    </i>
    <i>
      <x v="255"/>
    </i>
    <i>
      <x v="257"/>
    </i>
    <i>
      <x v="258"/>
    </i>
    <i>
      <x v="261"/>
    </i>
    <i>
      <x v="270"/>
    </i>
    <i>
      <x v="271"/>
    </i>
    <i>
      <x v="272"/>
    </i>
    <i>
      <x v="275"/>
    </i>
    <i>
      <x v="276"/>
    </i>
    <i>
      <x v="278"/>
    </i>
    <i>
      <x v="279"/>
    </i>
    <i>
      <x v="280"/>
    </i>
    <i>
      <x v="282"/>
    </i>
    <i>
      <x v="283"/>
    </i>
    <i>
      <x v="285"/>
    </i>
    <i>
      <x v="290"/>
    </i>
    <i>
      <x v="293"/>
    </i>
    <i>
      <x v="297"/>
    </i>
    <i>
      <x v="301"/>
    </i>
    <i>
      <x v="302"/>
    </i>
    <i>
      <x v="304"/>
    </i>
    <i>
      <x v="305"/>
    </i>
    <i>
      <x v="306"/>
    </i>
    <i>
      <x v="309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6"/>
    </i>
    <i>
      <x v="332"/>
    </i>
    <i>
      <x v="333"/>
    </i>
    <i>
      <x v="336"/>
    </i>
    <i>
      <x v="337"/>
    </i>
    <i>
      <x v="338"/>
    </i>
    <i>
      <x v="340"/>
    </i>
    <i>
      <x v="343"/>
    </i>
    <i>
      <x v="348"/>
    </i>
    <i>
      <x v="349"/>
    </i>
    <i>
      <x v="350"/>
    </i>
    <i>
      <x v="351"/>
    </i>
    <i>
      <x v="359"/>
    </i>
    <i>
      <x v="362"/>
    </i>
    <i>
      <x v="374"/>
    </i>
    <i>
      <x v="377"/>
    </i>
    <i>
      <x v="378"/>
    </i>
    <i>
      <x v="381"/>
    </i>
    <i>
      <x v="382"/>
    </i>
    <i>
      <x v="385"/>
    </i>
    <i>
      <x v="388"/>
    </i>
    <i>
      <x v="389"/>
    </i>
    <i>
      <x v="399"/>
    </i>
    <i>
      <x v="400"/>
    </i>
    <i>
      <x v="401"/>
    </i>
    <i>
      <x v="403"/>
    </i>
    <i>
      <x v="408"/>
    </i>
    <i>
      <x v="409"/>
    </i>
    <i>
      <x v="412"/>
    </i>
    <i>
      <x v="414"/>
    </i>
    <i>
      <x v="415"/>
    </i>
    <i>
      <x v="420"/>
    </i>
    <i>
      <x v="423"/>
    </i>
    <i>
      <x v="425"/>
    </i>
    <i>
      <x v="426"/>
    </i>
    <i>
      <x v="428"/>
    </i>
    <i>
      <x v="435"/>
    </i>
    <i>
      <x v="440"/>
    </i>
    <i>
      <x v="443"/>
    </i>
    <i>
      <x v="444"/>
    </i>
    <i>
      <x v="447"/>
    </i>
    <i>
      <x v="451"/>
    </i>
    <i>
      <x v="453"/>
    </i>
    <i>
      <x v="455"/>
    </i>
    <i>
      <x v="458"/>
    </i>
    <i>
      <x v="460"/>
    </i>
    <i>
      <x v="461"/>
    </i>
    <i>
      <x v="465"/>
    </i>
    <i>
      <x v="466"/>
    </i>
    <i>
      <x v="468"/>
    </i>
    <i>
      <x v="470"/>
    </i>
    <i>
      <x v="471"/>
    </i>
    <i>
      <x v="473"/>
    </i>
    <i>
      <x v="474"/>
    </i>
    <i>
      <x v="477"/>
    </i>
    <i>
      <x v="478"/>
    </i>
    <i>
      <x v="480"/>
    </i>
    <i>
      <x v="481"/>
    </i>
    <i>
      <x v="482"/>
    </i>
    <i>
      <x v="496"/>
    </i>
    <i>
      <x v="497"/>
    </i>
    <i>
      <x v="501"/>
    </i>
    <i>
      <x v="503"/>
    </i>
    <i>
      <x v="506"/>
    </i>
    <i>
      <x v="508"/>
    </i>
    <i>
      <x v="511"/>
    </i>
    <i>
      <x v="515"/>
    </i>
    <i>
      <x v="517"/>
    </i>
    <i>
      <x v="519"/>
    </i>
    <i>
      <x v="523"/>
    </i>
    <i>
      <x v="524"/>
    </i>
    <i>
      <x v="525"/>
    </i>
    <i>
      <x v="527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9"/>
    </i>
    <i>
      <x v="552"/>
    </i>
    <i>
      <x v="554"/>
    </i>
    <i>
      <x v="558"/>
    </i>
    <i>
      <x v="559"/>
    </i>
    <i>
      <x v="564"/>
    </i>
    <i>
      <x v="566"/>
    </i>
    <i>
      <x v="567"/>
    </i>
    <i>
      <x v="568"/>
    </i>
    <i>
      <x v="572"/>
    </i>
    <i>
      <x v="573"/>
    </i>
    <i>
      <x v="576"/>
    </i>
    <i>
      <x v="578"/>
    </i>
    <i>
      <x v="581"/>
    </i>
    <i>
      <x v="583"/>
    </i>
    <i>
      <x v="585"/>
    </i>
    <i>
      <x v="590"/>
    </i>
    <i>
      <x v="591"/>
    </i>
    <i>
      <x v="595"/>
    </i>
    <i>
      <x v="597"/>
    </i>
    <i>
      <x v="600"/>
    </i>
    <i>
      <x v="602"/>
    </i>
    <i>
      <x v="603"/>
    </i>
    <i>
      <x v="604"/>
    </i>
    <i>
      <x v="605"/>
    </i>
    <i>
      <x v="608"/>
    </i>
    <i>
      <x v="610"/>
    </i>
    <i>
      <x v="612"/>
    </i>
    <i>
      <x v="618"/>
    </i>
    <i>
      <x v="619"/>
    </i>
    <i>
      <x v="631"/>
    </i>
    <i>
      <x v="632"/>
    </i>
    <i>
      <x v="639"/>
    </i>
    <i>
      <x v="640"/>
    </i>
    <i>
      <x v="641"/>
    </i>
    <i>
      <x v="642"/>
    </i>
    <i>
      <x v="644"/>
    </i>
    <i>
      <x v="650"/>
    </i>
    <i>
      <x v="652"/>
    </i>
    <i>
      <x v="654"/>
    </i>
    <i>
      <x v="657"/>
    </i>
    <i>
      <x v="660"/>
    </i>
    <i>
      <x v="661"/>
    </i>
    <i>
      <x v="664"/>
    </i>
    <i>
      <x v="665"/>
    </i>
    <i>
      <x v="678"/>
    </i>
    <i>
      <x v="683"/>
    </i>
    <i>
      <x v="684"/>
    </i>
    <i>
      <x v="685"/>
    </i>
    <i>
      <x v="686"/>
    </i>
    <i>
      <x v="687"/>
    </i>
    <i>
      <x v="688"/>
    </i>
    <i>
      <x v="691"/>
    </i>
    <i>
      <x v="692"/>
    </i>
    <i>
      <x v="699"/>
    </i>
    <i>
      <x v="700"/>
    </i>
    <i>
      <x v="701"/>
    </i>
    <i>
      <x v="702"/>
    </i>
    <i>
      <x v="704"/>
    </i>
    <i>
      <x v="706"/>
    </i>
    <i>
      <x v="707"/>
    </i>
    <i>
      <x v="708"/>
    </i>
    <i>
      <x v="712"/>
    </i>
    <i>
      <x v="716"/>
    </i>
    <i>
      <x v="718"/>
    </i>
    <i>
      <x v="720"/>
    </i>
    <i>
      <x v="724"/>
    </i>
    <i>
      <x v="727"/>
    </i>
    <i>
      <x v="730"/>
    </i>
    <i>
      <x v="731"/>
    </i>
    <i>
      <x v="732"/>
    </i>
    <i>
      <x v="735"/>
    </i>
    <i>
      <x v="737"/>
    </i>
    <i>
      <x v="739"/>
    </i>
    <i>
      <x v="742"/>
    </i>
    <i>
      <x v="744"/>
    </i>
    <i>
      <x v="745"/>
    </i>
    <i>
      <x v="746"/>
    </i>
    <i>
      <x v="747"/>
    </i>
    <i>
      <x v="748"/>
    </i>
    <i>
      <x v="751"/>
    </i>
    <i>
      <x v="753"/>
    </i>
    <i>
      <x v="756"/>
    </i>
    <i>
      <x v="758"/>
    </i>
    <i>
      <x v="759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4"/>
    </i>
    <i>
      <x v="776"/>
    </i>
    <i>
      <x v="780"/>
    </i>
    <i>
      <x v="782"/>
    </i>
    <i>
      <x v="787"/>
    </i>
    <i>
      <x v="790"/>
    </i>
    <i>
      <x v="792"/>
    </i>
    <i>
      <x v="793"/>
    </i>
    <i>
      <x v="794"/>
    </i>
    <i>
      <x v="798"/>
    </i>
    <i>
      <x v="802"/>
    </i>
    <i>
      <x v="803"/>
    </i>
    <i>
      <x v="805"/>
    </i>
    <i>
      <x v="815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9"/>
    </i>
    <i>
      <x v="831"/>
    </i>
    <i>
      <x v="832"/>
    </i>
    <i>
      <x v="846"/>
    </i>
    <i>
      <x v="851"/>
    </i>
    <i>
      <x v="852"/>
    </i>
    <i>
      <x v="858"/>
    </i>
    <i>
      <x v="860"/>
    </i>
    <i>
      <x v="864"/>
    </i>
    <i>
      <x v="866"/>
    </i>
    <i>
      <x v="869"/>
    </i>
    <i>
      <x v="875"/>
    </i>
    <i>
      <x v="877"/>
    </i>
    <i>
      <x v="881"/>
    </i>
    <i>
      <x v="885"/>
    </i>
    <i>
      <x v="888"/>
    </i>
    <i>
      <x v="898"/>
    </i>
    <i>
      <x v="902"/>
    </i>
    <i>
      <x v="903"/>
    </i>
    <i>
      <x v="906"/>
    </i>
    <i>
      <x v="907"/>
    </i>
    <i>
      <x v="918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39"/>
    </i>
    <i>
      <x v="941"/>
    </i>
    <i>
      <x v="947"/>
    </i>
    <i>
      <x v="948"/>
    </i>
    <i>
      <x v="958"/>
    </i>
    <i>
      <x v="959"/>
    </i>
    <i>
      <x v="963"/>
    </i>
    <i>
      <x v="964"/>
    </i>
    <i>
      <x v="971"/>
    </i>
    <i>
      <x v="973"/>
    </i>
    <i>
      <x v="974"/>
    </i>
    <i>
      <x v="975"/>
    </i>
    <i>
      <x v="977"/>
    </i>
    <i>
      <x v="980"/>
    </i>
    <i>
      <x v="981"/>
    </i>
    <i>
      <x v="982"/>
    </i>
    <i>
      <x v="983"/>
    </i>
    <i>
      <x v="987"/>
    </i>
    <i>
      <x v="989"/>
    </i>
    <i>
      <x v="990"/>
    </i>
    <i>
      <x v="991"/>
    </i>
    <i>
      <x v="994"/>
    </i>
    <i>
      <x v="999"/>
    </i>
    <i>
      <x v="1002"/>
    </i>
    <i>
      <x v="1004"/>
    </i>
    <i>
      <x v="1008"/>
    </i>
    <i>
      <x v="1015"/>
    </i>
    <i>
      <x v="1016"/>
    </i>
    <i>
      <x v="1017"/>
    </i>
    <i>
      <x v="1018"/>
    </i>
    <i>
      <x v="1019"/>
    </i>
    <i>
      <x v="1021"/>
    </i>
    <i>
      <x v="1023"/>
    </i>
    <i>
      <x v="1024"/>
    </i>
    <i>
      <x v="1027"/>
    </i>
    <i>
      <x v="1031"/>
    </i>
    <i>
      <x v="1032"/>
    </i>
    <i>
      <x v="1033"/>
    </i>
    <i>
      <x v="1036"/>
    </i>
    <i>
      <x v="1037"/>
    </i>
    <i>
      <x v="1043"/>
    </i>
    <i>
      <x v="1044"/>
    </i>
    <i>
      <x v="1046"/>
    </i>
    <i>
      <x v="1050"/>
    </i>
    <i>
      <x v="1051"/>
    </i>
    <i>
      <x v="1054"/>
    </i>
    <i>
      <x v="1056"/>
    </i>
    <i>
      <x v="1057"/>
    </i>
    <i>
      <x v="1058"/>
    </i>
    <i>
      <x v="1060"/>
    </i>
    <i>
      <x v="1065"/>
    </i>
    <i>
      <x v="1074"/>
    </i>
    <i>
      <x v="1075"/>
    </i>
    <i>
      <x v="1082"/>
    </i>
    <i>
      <x v="1087"/>
    </i>
    <i>
      <x v="1088"/>
    </i>
    <i>
      <x v="1089"/>
    </i>
    <i>
      <x v="1091"/>
    </i>
    <i>
      <x v="1097"/>
    </i>
    <i>
      <x v="1099"/>
    </i>
    <i>
      <x v="1105"/>
    </i>
    <i>
      <x v="1106"/>
    </i>
    <i>
      <x v="1107"/>
    </i>
    <i>
      <x v="1109"/>
    </i>
    <i>
      <x v="1111"/>
    </i>
    <i>
      <x v="1115"/>
    </i>
    <i>
      <x v="1116"/>
    </i>
    <i>
      <x v="1121"/>
    </i>
    <i>
      <x v="1124"/>
    </i>
    <i>
      <x v="1126"/>
    </i>
    <i>
      <x v="1127"/>
    </i>
    <i>
      <x v="1128"/>
    </i>
    <i>
      <x v="1133"/>
    </i>
    <i>
      <x v="1142"/>
    </i>
    <i>
      <x v="1147"/>
    </i>
    <i>
      <x v="1148"/>
    </i>
    <i>
      <x v="1149"/>
    </i>
    <i>
      <x v="1154"/>
    </i>
    <i>
      <x v="1157"/>
    </i>
    <i>
      <x v="1158"/>
    </i>
    <i>
      <x v="1165"/>
    </i>
    <i>
      <x v="1166"/>
    </i>
    <i>
      <x v="1169"/>
    </i>
    <i>
      <x v="1172"/>
    </i>
    <i>
      <x v="1175"/>
    </i>
    <i>
      <x v="1180"/>
    </i>
    <i>
      <x v="1181"/>
    </i>
    <i>
      <x v="1182"/>
    </i>
    <i>
      <x v="1187"/>
    </i>
    <i>
      <x v="1188"/>
    </i>
    <i>
      <x v="1189"/>
    </i>
    <i>
      <x v="1191"/>
    </i>
    <i>
      <x v="1196"/>
    </i>
    <i>
      <x v="1197"/>
    </i>
    <i>
      <x v="1198"/>
    </i>
    <i>
      <x v="1201"/>
    </i>
    <i>
      <x v="1203"/>
    </i>
    <i>
      <x v="1205"/>
    </i>
    <i>
      <x v="1209"/>
    </i>
    <i>
      <x v="1211"/>
    </i>
    <i>
      <x v="1217"/>
    </i>
    <i>
      <x v="1224"/>
    </i>
    <i>
      <x v="1228"/>
    </i>
    <i>
      <x v="1236"/>
    </i>
    <i>
      <x v="1237"/>
    </i>
    <i>
      <x v="1239"/>
    </i>
    <i>
      <x v="1240"/>
    </i>
    <i>
      <x v="1241"/>
    </i>
    <i>
      <x v="1242"/>
    </i>
    <i>
      <x v="1243"/>
    </i>
    <i>
      <x v="1244"/>
    </i>
    <i>
      <x v="1246"/>
    </i>
    <i>
      <x v="1250"/>
    </i>
    <i>
      <x v="1251"/>
    </i>
    <i>
      <x v="1253"/>
    </i>
    <i>
      <x v="1254"/>
    </i>
    <i>
      <x v="1256"/>
    </i>
    <i>
      <x v="1258"/>
    </i>
    <i>
      <x v="1265"/>
    </i>
    <i>
      <x v="1266"/>
    </i>
    <i>
      <x v="1267"/>
    </i>
    <i>
      <x v="1268"/>
    </i>
    <i>
      <x v="1270"/>
    </i>
    <i>
      <x v="1278"/>
    </i>
    <i>
      <x v="1280"/>
    </i>
    <i>
      <x v="1281"/>
    </i>
    <i>
      <x v="1288"/>
    </i>
    <i>
      <x v="1289"/>
    </i>
    <i>
      <x v="1293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10"/>
    </i>
    <i>
      <x v="1311"/>
    </i>
    <i>
      <x v="1312"/>
    </i>
    <i>
      <x v="1313"/>
    </i>
    <i>
      <x v="1316"/>
    </i>
    <i>
      <x v="1317"/>
    </i>
    <i>
      <x v="1318"/>
    </i>
    <i>
      <x v="1322"/>
    </i>
    <i>
      <x v="1324"/>
    </i>
    <i>
      <x v="1329"/>
    </i>
    <i>
      <x v="1330"/>
    </i>
    <i>
      <x v="1338"/>
    </i>
    <i>
      <x v="1342"/>
    </i>
    <i>
      <x v="1344"/>
    </i>
    <i>
      <x v="1346"/>
    </i>
    <i>
      <x v="1347"/>
    </i>
    <i>
      <x v="1348"/>
    </i>
    <i>
      <x v="1349"/>
    </i>
    <i>
      <x v="1353"/>
    </i>
    <i>
      <x v="1354"/>
    </i>
    <i>
      <x v="1355"/>
    </i>
    <i>
      <x v="1359"/>
    </i>
    <i>
      <x v="1361"/>
    </i>
    <i>
      <x v="1364"/>
    </i>
    <i>
      <x v="1365"/>
    </i>
    <i>
      <x v="1366"/>
    </i>
    <i>
      <x v="1369"/>
    </i>
    <i>
      <x v="1372"/>
    </i>
    <i>
      <x v="1373"/>
    </i>
    <i>
      <x v="1374"/>
    </i>
    <i>
      <x v="1375"/>
    </i>
    <i>
      <x v="1382"/>
    </i>
    <i>
      <x v="1386"/>
    </i>
    <i>
      <x v="1388"/>
    </i>
    <i>
      <x v="1390"/>
    </i>
    <i>
      <x v="1394"/>
    </i>
    <i>
      <x v="1395"/>
    </i>
    <i>
      <x v="1402"/>
    </i>
    <i>
      <x v="1403"/>
    </i>
    <i>
      <x v="1405"/>
    </i>
    <i>
      <x v="1409"/>
    </i>
    <i>
      <x v="1410"/>
    </i>
    <i>
      <x v="1413"/>
    </i>
    <i>
      <x v="1415"/>
    </i>
    <i>
      <x v="1417"/>
    </i>
    <i>
      <x v="1426"/>
    </i>
    <i>
      <x v="1437"/>
    </i>
    <i>
      <x v="1439"/>
    </i>
    <i>
      <x v="1442"/>
    </i>
    <i>
      <x v="1444"/>
    </i>
    <i>
      <x v="1447"/>
    </i>
    <i>
      <x v="1451"/>
    </i>
    <i>
      <x v="1454"/>
    </i>
    <i>
      <x v="1457"/>
    </i>
  </rowItems>
  <colItems count="1">
    <i/>
  </colItems>
  <pageFields count="1">
    <pageField fld="5" hier="-1"/>
  </pageFields>
  <dataFields count="1">
    <dataField name="Average of SalePrice" fld="47" subtotal="average" baseField="0" baseItem="2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FACA6D-B9D7-4C3A-8C3B-C12555569A9E}" name="PivotTable4" cacheId="1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I22:J784" firstHeaderRow="1" firstDataRow="1" firstDataCol="1" rowPageCount="3" colPageCount="1"/>
  <pivotFields count="50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axis="axisPage" multipleItemSelectionAllowed="1" showAll="0">
      <items count="6">
        <item x="0"/>
        <item h="1" x="1"/>
        <item h="1" x="2"/>
        <item h="1" x="4"/>
        <item h="1" x="3"/>
        <item t="default"/>
      </items>
    </pivotField>
    <pivotField showAll="0"/>
    <pivotField showAll="0"/>
    <pivotField multipleItemSelectionAllowed="1" showAll="0"/>
    <pivotField axis="axisPage" multipleItemSelectionAllowed="1" showAll="0">
      <items count="4">
        <item h="1" x="2"/>
        <item x="1"/>
        <item h="1" x="0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7" showAll="0"/>
    <pivotField showAll="0"/>
    <pivotField showAll="0"/>
    <pivotField showAll="0"/>
    <pivotField showAll="0"/>
  </pivotFields>
  <rowFields count="1">
    <field x="0"/>
  </rowFields>
  <rowItems count="762">
    <i>
      <x v="1"/>
    </i>
    <i>
      <x v="5"/>
    </i>
    <i>
      <x v="6"/>
    </i>
    <i>
      <x v="8"/>
    </i>
    <i>
      <x v="10"/>
    </i>
    <i>
      <x v="12"/>
    </i>
    <i>
      <x v="13"/>
    </i>
    <i>
      <x v="14"/>
    </i>
    <i>
      <x v="15"/>
    </i>
    <i>
      <x v="16"/>
    </i>
    <i>
      <x v="18"/>
    </i>
    <i>
      <x v="19"/>
    </i>
    <i>
      <x v="21"/>
    </i>
    <i>
      <x v="22"/>
    </i>
    <i>
      <x v="24"/>
    </i>
    <i>
      <x v="25"/>
    </i>
    <i>
      <x v="26"/>
    </i>
    <i>
      <x v="27"/>
    </i>
    <i>
      <x v="28"/>
    </i>
    <i>
      <x v="29"/>
    </i>
    <i>
      <x v="31"/>
    </i>
    <i>
      <x v="32"/>
    </i>
    <i>
      <x v="33"/>
    </i>
    <i>
      <x v="36"/>
    </i>
    <i>
      <x v="37"/>
    </i>
    <i>
      <x v="38"/>
    </i>
    <i>
      <x v="40"/>
    </i>
    <i>
      <x v="41"/>
    </i>
    <i>
      <x v="43"/>
    </i>
    <i>
      <x v="44"/>
    </i>
    <i>
      <x v="46"/>
    </i>
    <i>
      <x v="47"/>
    </i>
    <i>
      <x v="49"/>
    </i>
    <i>
      <x v="51"/>
    </i>
    <i>
      <x v="53"/>
    </i>
    <i>
      <x v="55"/>
    </i>
    <i>
      <x v="59"/>
    </i>
    <i>
      <x v="60"/>
    </i>
    <i>
      <x v="66"/>
    </i>
    <i>
      <x v="67"/>
    </i>
    <i>
      <x v="68"/>
    </i>
    <i>
      <x v="69"/>
    </i>
    <i>
      <x v="70"/>
    </i>
    <i>
      <x v="71"/>
    </i>
    <i>
      <x v="73"/>
    </i>
    <i>
      <x v="76"/>
    </i>
    <i>
      <x v="77"/>
    </i>
    <i>
      <x v="82"/>
    </i>
    <i>
      <x v="83"/>
    </i>
    <i>
      <x v="88"/>
    </i>
    <i>
      <x v="89"/>
    </i>
    <i>
      <x v="90"/>
    </i>
    <i>
      <x v="91"/>
    </i>
    <i>
      <x v="92"/>
    </i>
    <i>
      <x v="96"/>
    </i>
    <i>
      <x v="97"/>
    </i>
    <i>
      <x v="98"/>
    </i>
    <i>
      <x v="99"/>
    </i>
    <i>
      <x v="100"/>
    </i>
    <i>
      <x v="103"/>
    </i>
    <i>
      <x v="104"/>
    </i>
    <i>
      <x v="106"/>
    </i>
    <i>
      <x v="107"/>
    </i>
    <i>
      <x v="108"/>
    </i>
    <i>
      <x v="109"/>
    </i>
    <i>
      <x v="110"/>
    </i>
    <i>
      <x v="113"/>
    </i>
    <i>
      <x v="116"/>
    </i>
    <i>
      <x v="117"/>
    </i>
    <i>
      <x v="121"/>
    </i>
    <i>
      <x v="122"/>
    </i>
    <i>
      <x v="124"/>
    </i>
    <i>
      <x v="127"/>
    </i>
    <i>
      <x v="129"/>
    </i>
    <i>
      <x v="132"/>
    </i>
    <i>
      <x v="133"/>
    </i>
    <i>
      <x v="134"/>
    </i>
    <i>
      <x v="135"/>
    </i>
    <i>
      <x v="136"/>
    </i>
    <i>
      <x v="140"/>
    </i>
    <i>
      <x v="141"/>
    </i>
    <i>
      <x v="142"/>
    </i>
    <i>
      <x v="143"/>
    </i>
    <i>
      <x v="146"/>
    </i>
    <i>
      <x v="148"/>
    </i>
    <i>
      <x v="149"/>
    </i>
    <i>
      <x v="150"/>
    </i>
    <i>
      <x v="151"/>
    </i>
    <i>
      <x v="153"/>
    </i>
    <i>
      <x v="154"/>
    </i>
    <i>
      <x v="155"/>
    </i>
    <i>
      <x v="156"/>
    </i>
    <i>
      <x v="160"/>
    </i>
    <i>
      <x v="162"/>
    </i>
    <i>
      <x v="163"/>
    </i>
    <i>
      <x v="164"/>
    </i>
    <i>
      <x v="166"/>
    </i>
    <i>
      <x v="169"/>
    </i>
    <i>
      <x v="170"/>
    </i>
    <i>
      <x v="171"/>
    </i>
    <i>
      <x v="173"/>
    </i>
    <i>
      <x v="174"/>
    </i>
    <i>
      <x v="175"/>
    </i>
    <i>
      <x v="177"/>
    </i>
    <i>
      <x v="178"/>
    </i>
    <i>
      <x v="179"/>
    </i>
    <i>
      <x v="182"/>
    </i>
    <i>
      <x v="183"/>
    </i>
    <i>
      <x v="184"/>
    </i>
    <i>
      <x v="187"/>
    </i>
    <i>
      <x v="192"/>
    </i>
    <i>
      <x v="194"/>
    </i>
    <i>
      <x v="196"/>
    </i>
    <i>
      <x v="199"/>
    </i>
    <i>
      <x v="200"/>
    </i>
    <i>
      <x v="201"/>
    </i>
    <i>
      <x v="202"/>
    </i>
    <i>
      <x v="204"/>
    </i>
    <i>
      <x v="205"/>
    </i>
    <i>
      <x v="206"/>
    </i>
    <i>
      <x v="207"/>
    </i>
    <i>
      <x v="209"/>
    </i>
    <i>
      <x v="210"/>
    </i>
    <i>
      <x v="211"/>
    </i>
    <i>
      <x v="213"/>
    </i>
    <i>
      <x v="215"/>
    </i>
    <i>
      <x v="216"/>
    </i>
    <i>
      <x v="218"/>
    </i>
    <i>
      <x v="220"/>
    </i>
    <i>
      <x v="223"/>
    </i>
    <i>
      <x v="224"/>
    </i>
    <i>
      <x v="228"/>
    </i>
    <i>
      <x v="230"/>
    </i>
    <i>
      <x v="233"/>
    </i>
    <i>
      <x v="236"/>
    </i>
    <i>
      <x v="238"/>
    </i>
    <i>
      <x v="239"/>
    </i>
    <i>
      <x v="240"/>
    </i>
    <i>
      <x v="241"/>
    </i>
    <i>
      <x v="242"/>
    </i>
    <i>
      <x v="245"/>
    </i>
    <i>
      <x v="247"/>
    </i>
    <i>
      <x v="249"/>
    </i>
    <i>
      <x v="250"/>
    </i>
    <i>
      <x v="254"/>
    </i>
    <i>
      <x v="257"/>
    </i>
    <i>
      <x v="259"/>
    </i>
    <i>
      <x v="263"/>
    </i>
    <i>
      <x v="264"/>
    </i>
    <i>
      <x v="265"/>
    </i>
    <i>
      <x v="268"/>
    </i>
    <i>
      <x v="269"/>
    </i>
    <i>
      <x v="271"/>
    </i>
    <i>
      <x v="273"/>
    </i>
    <i>
      <x v="274"/>
    </i>
    <i>
      <x v="275"/>
    </i>
    <i>
      <x v="276"/>
    </i>
    <i>
      <x v="277"/>
    </i>
    <i>
      <x v="278"/>
    </i>
    <i>
      <x v="281"/>
    </i>
    <i>
      <x v="283"/>
    </i>
    <i>
      <x v="286"/>
    </i>
    <i>
      <x v="287"/>
    </i>
    <i>
      <x v="288"/>
    </i>
    <i>
      <x v="292"/>
    </i>
    <i>
      <x v="294"/>
    </i>
    <i>
      <x v="296"/>
    </i>
    <i>
      <x v="299"/>
    </i>
    <i>
      <x v="302"/>
    </i>
    <i>
      <x v="303"/>
    </i>
    <i>
      <x v="305"/>
    </i>
    <i>
      <x v="307"/>
    </i>
    <i>
      <x v="308"/>
    </i>
    <i>
      <x v="309"/>
    </i>
    <i>
      <x v="311"/>
    </i>
    <i>
      <x v="313"/>
    </i>
    <i>
      <x v="323"/>
    </i>
    <i>
      <x v="325"/>
    </i>
    <i>
      <x v="327"/>
    </i>
    <i>
      <x v="331"/>
    </i>
    <i>
      <x v="332"/>
    </i>
    <i>
      <x v="336"/>
    </i>
    <i>
      <x v="337"/>
    </i>
    <i>
      <x v="338"/>
    </i>
    <i>
      <x v="339"/>
    </i>
    <i>
      <x v="341"/>
    </i>
    <i>
      <x v="345"/>
    </i>
    <i>
      <x v="346"/>
    </i>
    <i>
      <x v="347"/>
    </i>
    <i>
      <x v="351"/>
    </i>
    <i>
      <x v="352"/>
    </i>
    <i>
      <x v="353"/>
    </i>
    <i>
      <x v="354"/>
    </i>
    <i>
      <x v="355"/>
    </i>
    <i>
      <x v="356"/>
    </i>
    <i>
      <x v="361"/>
    </i>
    <i>
      <x v="366"/>
    </i>
    <i>
      <x v="368"/>
    </i>
    <i>
      <x v="369"/>
    </i>
    <i>
      <x v="371"/>
    </i>
    <i>
      <x v="373"/>
    </i>
    <i>
      <x v="375"/>
    </i>
    <i>
      <x v="378"/>
    </i>
    <i>
      <x v="380"/>
    </i>
    <i>
      <x v="381"/>
    </i>
    <i>
      <x v="383"/>
    </i>
    <i>
      <x v="386"/>
    </i>
    <i>
      <x v="388"/>
    </i>
    <i>
      <x v="390"/>
    </i>
    <i>
      <x v="392"/>
    </i>
    <i>
      <x v="393"/>
    </i>
    <i>
      <x v="394"/>
    </i>
    <i>
      <x v="395"/>
    </i>
    <i>
      <x v="396"/>
    </i>
    <i>
      <x v="398"/>
    </i>
    <i>
      <x v="401"/>
    </i>
    <i>
      <x v="402"/>
    </i>
    <i>
      <x v="405"/>
    </i>
    <i>
      <x v="406"/>
    </i>
    <i>
      <x v="410"/>
    </i>
    <i>
      <x v="412"/>
    </i>
    <i>
      <x v="413"/>
    </i>
    <i>
      <x v="415"/>
    </i>
    <i>
      <x v="418"/>
    </i>
    <i>
      <x v="419"/>
    </i>
    <i>
      <x v="421"/>
    </i>
    <i>
      <x v="422"/>
    </i>
    <i>
      <x v="424"/>
    </i>
    <i>
      <x v="427"/>
    </i>
    <i>
      <x v="428"/>
    </i>
    <i>
      <x v="429"/>
    </i>
    <i>
      <x v="431"/>
    </i>
    <i>
      <x v="436"/>
    </i>
    <i>
      <x v="437"/>
    </i>
    <i>
      <x v="438"/>
    </i>
    <i>
      <x v="439"/>
    </i>
    <i>
      <x v="440"/>
    </i>
    <i>
      <x v="442"/>
    </i>
    <i>
      <x v="445"/>
    </i>
    <i>
      <x v="446"/>
    </i>
    <i>
      <x v="448"/>
    </i>
    <i>
      <x v="449"/>
    </i>
    <i>
      <x v="450"/>
    </i>
    <i>
      <x v="451"/>
    </i>
    <i>
      <x v="455"/>
    </i>
    <i>
      <x v="457"/>
    </i>
    <i>
      <x v="459"/>
    </i>
    <i>
      <x v="462"/>
    </i>
    <i>
      <x v="464"/>
    </i>
    <i>
      <x v="466"/>
    </i>
    <i>
      <x v="468"/>
    </i>
    <i>
      <x v="473"/>
    </i>
    <i>
      <x v="475"/>
    </i>
    <i>
      <x v="476"/>
    </i>
    <i>
      <x v="478"/>
    </i>
    <i>
      <x v="479"/>
    </i>
    <i>
      <x v="480"/>
    </i>
    <i>
      <x v="481"/>
    </i>
    <i>
      <x v="484"/>
    </i>
    <i>
      <x v="485"/>
    </i>
    <i>
      <x v="486"/>
    </i>
    <i>
      <x v="487"/>
    </i>
    <i>
      <x v="491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2"/>
    </i>
    <i>
      <x v="503"/>
    </i>
    <i>
      <x v="507"/>
    </i>
    <i>
      <x v="509"/>
    </i>
    <i>
      <x v="510"/>
    </i>
    <i>
      <x v="512"/>
    </i>
    <i>
      <x v="513"/>
    </i>
    <i>
      <x v="514"/>
    </i>
    <i>
      <x v="515"/>
    </i>
    <i>
      <x v="521"/>
    </i>
    <i>
      <x v="522"/>
    </i>
    <i>
      <x v="525"/>
    </i>
    <i>
      <x v="526"/>
    </i>
    <i>
      <x v="528"/>
    </i>
    <i>
      <x v="529"/>
    </i>
    <i>
      <x v="532"/>
    </i>
    <i>
      <x v="533"/>
    </i>
    <i>
      <x v="537"/>
    </i>
    <i>
      <x v="538"/>
    </i>
    <i>
      <x v="539"/>
    </i>
    <i>
      <x v="540"/>
    </i>
    <i>
      <x v="542"/>
    </i>
    <i>
      <x v="545"/>
    </i>
    <i>
      <x v="546"/>
    </i>
    <i>
      <x v="548"/>
    </i>
    <i>
      <x v="551"/>
    </i>
    <i>
      <x v="552"/>
    </i>
    <i>
      <x v="553"/>
    </i>
    <i>
      <x v="555"/>
    </i>
    <i>
      <x v="556"/>
    </i>
    <i>
      <x v="557"/>
    </i>
    <i>
      <x v="560"/>
    </i>
    <i>
      <x v="561"/>
    </i>
    <i>
      <x v="562"/>
    </i>
    <i>
      <x v="563"/>
    </i>
    <i>
      <x v="567"/>
    </i>
    <i>
      <x v="568"/>
    </i>
    <i>
      <x v="571"/>
    </i>
    <i>
      <x v="575"/>
    </i>
    <i>
      <x v="576"/>
    </i>
    <i>
      <x v="579"/>
    </i>
    <i>
      <x v="580"/>
    </i>
    <i>
      <x v="581"/>
    </i>
    <i>
      <x v="584"/>
    </i>
    <i>
      <x v="585"/>
    </i>
    <i>
      <x v="586"/>
    </i>
    <i>
      <x v="588"/>
    </i>
    <i>
      <x v="589"/>
    </i>
    <i>
      <x v="592"/>
    </i>
    <i>
      <x v="594"/>
    </i>
    <i>
      <x v="595"/>
    </i>
    <i>
      <x v="598"/>
    </i>
    <i>
      <x v="601"/>
    </i>
    <i>
      <x v="604"/>
    </i>
    <i>
      <x v="606"/>
    </i>
    <i>
      <x v="609"/>
    </i>
    <i>
      <x v="613"/>
    </i>
    <i>
      <x v="617"/>
    </i>
    <i>
      <x v="618"/>
    </i>
    <i>
      <x v="620"/>
    </i>
    <i>
      <x v="622"/>
    </i>
    <i>
      <x v="625"/>
    </i>
    <i>
      <x v="626"/>
    </i>
    <i>
      <x v="632"/>
    </i>
    <i>
      <x v="633"/>
    </i>
    <i>
      <x v="636"/>
    </i>
    <i>
      <x v="638"/>
    </i>
    <i>
      <x v="644"/>
    </i>
    <i>
      <x v="645"/>
    </i>
    <i>
      <x v="646"/>
    </i>
    <i>
      <x v="647"/>
    </i>
    <i>
      <x v="653"/>
    </i>
    <i>
      <x v="654"/>
    </i>
    <i>
      <x v="656"/>
    </i>
    <i>
      <x v="658"/>
    </i>
    <i>
      <x v="659"/>
    </i>
    <i>
      <x v="662"/>
    </i>
    <i>
      <x v="664"/>
    </i>
    <i>
      <x v="667"/>
    </i>
    <i>
      <x v="668"/>
    </i>
    <i>
      <x v="669"/>
    </i>
    <i>
      <x v="672"/>
    </i>
    <i>
      <x v="673"/>
    </i>
    <i>
      <x v="674"/>
    </i>
    <i>
      <x v="677"/>
    </i>
    <i>
      <x v="678"/>
    </i>
    <i>
      <x v="679"/>
    </i>
    <i>
      <x v="681"/>
    </i>
    <i>
      <x v="682"/>
    </i>
    <i>
      <x v="683"/>
    </i>
    <i>
      <x v="688"/>
    </i>
    <i>
      <x v="693"/>
    </i>
    <i>
      <x v="694"/>
    </i>
    <i>
      <x v="695"/>
    </i>
    <i>
      <x v="696"/>
    </i>
    <i>
      <x v="697"/>
    </i>
    <i>
      <x v="698"/>
    </i>
    <i>
      <x v="700"/>
    </i>
    <i>
      <x v="701"/>
    </i>
    <i>
      <x v="704"/>
    </i>
    <i>
      <x v="706"/>
    </i>
    <i>
      <x v="709"/>
    </i>
    <i>
      <x v="710"/>
    </i>
    <i>
      <x v="711"/>
    </i>
    <i>
      <x v="715"/>
    </i>
    <i>
      <x v="717"/>
    </i>
    <i>
      <x v="719"/>
    </i>
    <i>
      <x v="720"/>
    </i>
    <i>
      <x v="722"/>
    </i>
    <i>
      <x v="723"/>
    </i>
    <i>
      <x v="724"/>
    </i>
    <i>
      <x v="725"/>
    </i>
    <i>
      <x v="726"/>
    </i>
    <i>
      <x v="727"/>
    </i>
    <i>
      <x v="729"/>
    </i>
    <i>
      <x v="733"/>
    </i>
    <i>
      <x v="734"/>
    </i>
    <i>
      <x v="741"/>
    </i>
    <i>
      <x v="742"/>
    </i>
    <i>
      <x v="748"/>
    </i>
    <i>
      <x v="749"/>
    </i>
    <i>
      <x v="750"/>
    </i>
    <i>
      <x v="752"/>
    </i>
    <i>
      <x v="754"/>
    </i>
    <i>
      <x v="760"/>
    </i>
    <i>
      <x v="761"/>
    </i>
    <i>
      <x v="765"/>
    </i>
    <i>
      <x v="767"/>
    </i>
    <i>
      <x v="768"/>
    </i>
    <i>
      <x v="771"/>
    </i>
    <i>
      <x v="773"/>
    </i>
    <i>
      <x v="774"/>
    </i>
    <i>
      <x v="776"/>
    </i>
    <i>
      <x v="777"/>
    </i>
    <i>
      <x v="780"/>
    </i>
    <i>
      <x v="782"/>
    </i>
    <i>
      <x v="785"/>
    </i>
    <i>
      <x v="786"/>
    </i>
    <i>
      <x v="788"/>
    </i>
    <i>
      <x v="793"/>
    </i>
    <i>
      <x v="796"/>
    </i>
    <i>
      <x v="797"/>
    </i>
    <i>
      <x v="799"/>
    </i>
    <i>
      <x v="801"/>
    </i>
    <i>
      <x v="804"/>
    </i>
    <i>
      <x v="805"/>
    </i>
    <i>
      <x v="810"/>
    </i>
    <i>
      <x v="812"/>
    </i>
    <i>
      <x v="813"/>
    </i>
    <i>
      <x v="814"/>
    </i>
    <i>
      <x v="815"/>
    </i>
    <i>
      <x v="816"/>
    </i>
    <i>
      <x v="817"/>
    </i>
    <i>
      <x v="823"/>
    </i>
    <i>
      <x v="824"/>
    </i>
    <i>
      <x v="825"/>
    </i>
    <i>
      <x v="826"/>
    </i>
    <i>
      <x v="827"/>
    </i>
    <i>
      <x v="830"/>
    </i>
    <i>
      <x v="833"/>
    </i>
    <i>
      <x v="834"/>
    </i>
    <i>
      <x v="835"/>
    </i>
    <i>
      <x v="836"/>
    </i>
    <i>
      <x v="838"/>
    </i>
    <i>
      <x v="839"/>
    </i>
    <i>
      <x v="844"/>
    </i>
    <i>
      <x v="847"/>
    </i>
    <i>
      <x v="848"/>
    </i>
    <i>
      <x v="854"/>
    </i>
    <i>
      <x v="855"/>
    </i>
    <i>
      <x v="858"/>
    </i>
    <i>
      <x v="860"/>
    </i>
    <i>
      <x v="862"/>
    </i>
    <i>
      <x v="863"/>
    </i>
    <i>
      <x v="864"/>
    </i>
    <i>
      <x v="865"/>
    </i>
    <i>
      <x v="866"/>
    </i>
    <i>
      <x v="867"/>
    </i>
    <i>
      <x v="870"/>
    </i>
    <i>
      <x v="872"/>
    </i>
    <i>
      <x v="873"/>
    </i>
    <i>
      <x v="874"/>
    </i>
    <i>
      <x v="876"/>
    </i>
    <i>
      <x v="879"/>
    </i>
    <i>
      <x v="880"/>
    </i>
    <i>
      <x v="881"/>
    </i>
    <i>
      <x v="884"/>
    </i>
    <i>
      <x v="887"/>
    </i>
    <i>
      <x v="888"/>
    </i>
    <i>
      <x v="889"/>
    </i>
    <i>
      <x v="890"/>
    </i>
    <i>
      <x v="892"/>
    </i>
    <i>
      <x v="893"/>
    </i>
    <i>
      <x v="896"/>
    </i>
    <i>
      <x v="898"/>
    </i>
    <i>
      <x v="899"/>
    </i>
    <i>
      <x v="900"/>
    </i>
    <i>
      <x v="901"/>
    </i>
    <i>
      <x v="903"/>
    </i>
    <i>
      <x v="904"/>
    </i>
    <i>
      <x v="905"/>
    </i>
    <i>
      <x v="906"/>
    </i>
    <i>
      <x v="907"/>
    </i>
    <i>
      <x v="908"/>
    </i>
    <i>
      <x v="911"/>
    </i>
    <i>
      <x v="912"/>
    </i>
    <i>
      <x v="916"/>
    </i>
    <i>
      <x v="917"/>
    </i>
    <i>
      <x v="919"/>
    </i>
    <i>
      <x v="922"/>
    </i>
    <i>
      <x v="924"/>
    </i>
    <i>
      <x v="925"/>
    </i>
    <i>
      <x v="928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45"/>
    </i>
    <i>
      <x v="947"/>
    </i>
    <i>
      <x v="949"/>
    </i>
    <i>
      <x v="950"/>
    </i>
    <i>
      <x v="951"/>
    </i>
    <i>
      <x v="957"/>
    </i>
    <i>
      <x v="958"/>
    </i>
    <i>
      <x v="960"/>
    </i>
    <i>
      <x v="963"/>
    </i>
    <i>
      <x v="966"/>
    </i>
    <i>
      <x v="967"/>
    </i>
    <i>
      <x v="968"/>
    </i>
    <i>
      <x v="970"/>
    </i>
    <i>
      <x v="973"/>
    </i>
    <i>
      <x v="976"/>
    </i>
    <i>
      <x v="978"/>
    </i>
    <i>
      <x v="979"/>
    </i>
    <i>
      <x v="982"/>
    </i>
    <i>
      <x v="986"/>
    </i>
    <i>
      <x v="987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6"/>
    </i>
    <i>
      <x v="1008"/>
    </i>
    <i>
      <x v="1009"/>
    </i>
    <i>
      <x v="1010"/>
    </i>
    <i>
      <x v="1013"/>
    </i>
    <i>
      <x v="1014"/>
    </i>
    <i>
      <x v="1016"/>
    </i>
    <i>
      <x v="1020"/>
    </i>
    <i>
      <x v="1021"/>
    </i>
    <i>
      <x v="1022"/>
    </i>
    <i>
      <x v="1024"/>
    </i>
    <i>
      <x v="1025"/>
    </i>
    <i>
      <x v="1026"/>
    </i>
    <i>
      <x v="1027"/>
    </i>
    <i>
      <x v="1028"/>
    </i>
    <i>
      <x v="1033"/>
    </i>
    <i>
      <x v="1034"/>
    </i>
    <i>
      <x v="1035"/>
    </i>
    <i>
      <x v="1036"/>
    </i>
    <i>
      <x v="1040"/>
    </i>
    <i>
      <x v="1044"/>
    </i>
    <i>
      <x v="1045"/>
    </i>
    <i>
      <x v="1047"/>
    </i>
    <i>
      <x v="1048"/>
    </i>
    <i>
      <x v="1049"/>
    </i>
    <i>
      <x v="1050"/>
    </i>
    <i>
      <x v="1051"/>
    </i>
    <i>
      <x v="1053"/>
    </i>
    <i>
      <x v="1055"/>
    </i>
    <i>
      <x v="1059"/>
    </i>
    <i>
      <x v="1061"/>
    </i>
    <i>
      <x v="1063"/>
    </i>
    <i>
      <x v="1064"/>
    </i>
    <i>
      <x v="1069"/>
    </i>
    <i>
      <x v="1070"/>
    </i>
    <i>
      <x v="1072"/>
    </i>
    <i>
      <x v="1074"/>
    </i>
    <i>
      <x v="1076"/>
    </i>
    <i>
      <x v="1077"/>
    </i>
    <i>
      <x v="1079"/>
    </i>
    <i>
      <x v="1080"/>
    </i>
    <i>
      <x v="1081"/>
    </i>
    <i>
      <x v="1082"/>
    </i>
    <i>
      <x v="1083"/>
    </i>
    <i>
      <x v="1092"/>
    </i>
    <i>
      <x v="1093"/>
    </i>
    <i>
      <x v="1094"/>
    </i>
    <i>
      <x v="1095"/>
    </i>
    <i>
      <x v="1098"/>
    </i>
    <i>
      <x v="1099"/>
    </i>
    <i>
      <x v="1100"/>
    </i>
    <i>
      <x v="1101"/>
    </i>
    <i>
      <x v="1102"/>
    </i>
    <i>
      <x v="1103"/>
    </i>
    <i>
      <x v="1106"/>
    </i>
    <i>
      <x v="1109"/>
    </i>
    <i>
      <x v="1112"/>
    </i>
    <i>
      <x v="1113"/>
    </i>
    <i>
      <x v="1114"/>
    </i>
    <i>
      <x v="1115"/>
    </i>
    <i>
      <x v="1117"/>
    </i>
    <i>
      <x v="1119"/>
    </i>
    <i>
      <x v="1120"/>
    </i>
    <i>
      <x v="1121"/>
    </i>
    <i>
      <x v="1122"/>
    </i>
    <i>
      <x v="1123"/>
    </i>
    <i>
      <x v="1125"/>
    </i>
    <i>
      <x v="1127"/>
    </i>
    <i>
      <x v="1130"/>
    </i>
    <i>
      <x v="1131"/>
    </i>
    <i>
      <x v="1135"/>
    </i>
    <i>
      <x v="1136"/>
    </i>
    <i>
      <x v="1137"/>
    </i>
    <i>
      <x v="1138"/>
    </i>
    <i>
      <x v="1139"/>
    </i>
    <i>
      <x v="1140"/>
    </i>
    <i>
      <x v="1143"/>
    </i>
    <i>
      <x v="1145"/>
    </i>
    <i>
      <x v="1146"/>
    </i>
    <i>
      <x v="1148"/>
    </i>
    <i>
      <x v="1150"/>
    </i>
    <i>
      <x v="1151"/>
    </i>
    <i>
      <x v="1152"/>
    </i>
    <i>
      <x v="1153"/>
    </i>
    <i>
      <x v="1155"/>
    </i>
    <i>
      <x v="1158"/>
    </i>
    <i>
      <x v="1161"/>
    </i>
    <i>
      <x v="1162"/>
    </i>
    <i>
      <x v="1165"/>
    </i>
    <i>
      <x v="1166"/>
    </i>
    <i>
      <x v="1171"/>
    </i>
    <i>
      <x v="1173"/>
    </i>
    <i>
      <x v="1175"/>
    </i>
    <i>
      <x v="1176"/>
    </i>
    <i>
      <x v="1177"/>
    </i>
    <i>
      <x v="1178"/>
    </i>
    <i>
      <x v="1179"/>
    </i>
    <i>
      <x v="1183"/>
    </i>
    <i>
      <x v="1184"/>
    </i>
    <i>
      <x v="1185"/>
    </i>
    <i>
      <x v="1187"/>
    </i>
    <i>
      <x v="1192"/>
    </i>
    <i>
      <x v="1198"/>
    </i>
    <i>
      <x v="1199"/>
    </i>
    <i>
      <x v="1200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1"/>
    </i>
    <i>
      <x v="1212"/>
    </i>
    <i>
      <x v="1215"/>
    </i>
    <i>
      <x v="1217"/>
    </i>
    <i>
      <x v="1218"/>
    </i>
    <i>
      <x v="1220"/>
    </i>
    <i>
      <x v="1221"/>
    </i>
    <i>
      <x v="1222"/>
    </i>
    <i>
      <x v="1223"/>
    </i>
    <i>
      <x v="1227"/>
    </i>
    <i>
      <x v="1233"/>
    </i>
    <i>
      <x v="1238"/>
    </i>
    <i>
      <x v="1239"/>
    </i>
    <i>
      <x v="1241"/>
    </i>
    <i>
      <x v="1243"/>
    </i>
    <i>
      <x v="1249"/>
    </i>
    <i>
      <x v="1250"/>
    </i>
    <i>
      <x v="1252"/>
    </i>
    <i>
      <x v="1255"/>
    </i>
    <i>
      <x v="1256"/>
    </i>
    <i>
      <x v="1257"/>
    </i>
    <i>
      <x v="1259"/>
    </i>
    <i>
      <x v="1261"/>
    </i>
    <i>
      <x v="1262"/>
    </i>
    <i>
      <x v="1267"/>
    </i>
    <i>
      <x v="1268"/>
    </i>
    <i>
      <x v="1269"/>
    </i>
    <i>
      <x v="1270"/>
    </i>
    <i>
      <x v="1271"/>
    </i>
    <i>
      <x v="1272"/>
    </i>
    <i>
      <x v="1274"/>
    </i>
    <i>
      <x v="1279"/>
    </i>
    <i>
      <x v="1280"/>
    </i>
    <i>
      <x v="1281"/>
    </i>
    <i>
      <x v="1282"/>
    </i>
    <i>
      <x v="1284"/>
    </i>
    <i>
      <x v="1285"/>
    </i>
    <i>
      <x v="1286"/>
    </i>
    <i>
      <x v="1287"/>
    </i>
    <i>
      <x v="1294"/>
    </i>
    <i>
      <x v="1295"/>
    </i>
    <i>
      <x v="1296"/>
    </i>
    <i>
      <x v="1299"/>
    </i>
    <i>
      <x v="1303"/>
    </i>
    <i>
      <x v="1305"/>
    </i>
    <i>
      <x v="1307"/>
    </i>
    <i>
      <x v="1308"/>
    </i>
    <i>
      <x v="1309"/>
    </i>
    <i>
      <x v="1310"/>
    </i>
    <i>
      <x v="1311"/>
    </i>
    <i>
      <x v="1314"/>
    </i>
    <i>
      <x v="1316"/>
    </i>
    <i>
      <x v="1318"/>
    </i>
    <i>
      <x v="1319"/>
    </i>
    <i>
      <x v="1320"/>
    </i>
    <i>
      <x v="1321"/>
    </i>
    <i>
      <x v="1323"/>
    </i>
    <i>
      <x v="1324"/>
    </i>
    <i>
      <x v="1325"/>
    </i>
    <i>
      <x v="1326"/>
    </i>
    <i>
      <x v="1327"/>
    </i>
    <i>
      <x v="1328"/>
    </i>
    <i>
      <x v="1330"/>
    </i>
    <i>
      <x v="1332"/>
    </i>
    <i>
      <x v="1333"/>
    </i>
    <i>
      <x v="1335"/>
    </i>
    <i>
      <x v="1337"/>
    </i>
    <i>
      <x v="1339"/>
    </i>
    <i>
      <x v="1340"/>
    </i>
    <i>
      <x v="1341"/>
    </i>
    <i>
      <x v="1343"/>
    </i>
    <i>
      <x v="1345"/>
    </i>
    <i>
      <x v="1346"/>
    </i>
    <i>
      <x v="1347"/>
    </i>
    <i>
      <x v="1348"/>
    </i>
    <i>
      <x v="1352"/>
    </i>
    <i>
      <x v="1353"/>
    </i>
    <i>
      <x v="1356"/>
    </i>
    <i>
      <x v="1357"/>
    </i>
    <i>
      <x v="1359"/>
    </i>
    <i>
      <x v="1361"/>
    </i>
    <i>
      <x v="1362"/>
    </i>
    <i>
      <x v="1369"/>
    </i>
    <i>
      <x v="1370"/>
    </i>
    <i>
      <x v="1373"/>
    </i>
    <i>
      <x v="1375"/>
    </i>
    <i>
      <x v="1376"/>
    </i>
    <i>
      <x v="1377"/>
    </i>
    <i>
      <x v="1380"/>
    </i>
    <i>
      <x v="1381"/>
    </i>
    <i>
      <x v="1383"/>
    </i>
    <i>
      <x v="1384"/>
    </i>
    <i>
      <x v="1385"/>
    </i>
    <i>
      <x v="1387"/>
    </i>
    <i>
      <x v="1388"/>
    </i>
    <i>
      <x v="1389"/>
    </i>
    <i>
      <x v="1390"/>
    </i>
    <i>
      <x v="1396"/>
    </i>
    <i>
      <x v="1398"/>
    </i>
    <i>
      <x v="1399"/>
    </i>
    <i>
      <x v="1400"/>
    </i>
    <i>
      <x v="1402"/>
    </i>
    <i>
      <x v="1403"/>
    </i>
    <i>
      <x v="1404"/>
    </i>
    <i>
      <x v="1407"/>
    </i>
    <i>
      <x v="1411"/>
    </i>
    <i>
      <x v="1413"/>
    </i>
    <i>
      <x v="1414"/>
    </i>
    <i>
      <x v="1418"/>
    </i>
    <i>
      <x v="1419"/>
    </i>
    <i>
      <x v="1424"/>
    </i>
    <i>
      <x v="1425"/>
    </i>
    <i>
      <x v="1427"/>
    </i>
    <i>
      <x v="1428"/>
    </i>
    <i>
      <x v="1429"/>
    </i>
    <i>
      <x v="1432"/>
    </i>
    <i>
      <x v="1434"/>
    </i>
    <i>
      <x v="1435"/>
    </i>
    <i>
      <x v="1436"/>
    </i>
    <i>
      <x v="1437"/>
    </i>
    <i>
      <x v="1438"/>
    </i>
    <i>
      <x v="1443"/>
    </i>
    <i>
      <x v="1444"/>
    </i>
    <i>
      <x v="1446"/>
    </i>
    <i>
      <x v="1451"/>
    </i>
    <i>
      <x v="1453"/>
    </i>
    <i>
      <x v="1454"/>
    </i>
    <i>
      <x v="1456"/>
    </i>
    <i>
      <x v="1458"/>
    </i>
    <i>
      <x v="1459"/>
    </i>
  </rowItems>
  <colItems count="1">
    <i/>
  </colItems>
  <pageFields count="3">
    <pageField fld="9" hier="-1"/>
    <pageField fld="7" hier="-1"/>
    <pageField fld="3" hier="-1"/>
  </pageFields>
  <dataFields count="1">
    <dataField name="Average SalePrice/SF" fld="45" subtotal="average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0735E0-6171-4632-9A5A-1EF2F6F27154}" name="PivotTable2" cacheId="1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F22:G384" firstHeaderRow="1" firstDataRow="1" firstDataCol="1" rowPageCount="3" colPageCount="1"/>
  <pivotFields count="50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axis="axisPage" multipleItemSelectionAllowed="1" showAll="0">
      <items count="6">
        <item x="0"/>
        <item h="1" x="1"/>
        <item h="1" x="2"/>
        <item h="1" x="4"/>
        <item h="1" x="3"/>
        <item t="default"/>
      </items>
    </pivotField>
    <pivotField showAll="0"/>
    <pivotField showAll="0"/>
    <pivotField multipleItemSelectionAllowed="1" showAll="0"/>
    <pivotField axis="axisPage" multipleItemSelectionAllowed="1" showAll="0">
      <items count="4">
        <item h="1" x="2"/>
        <item h="1" x="1"/>
        <item x="0"/>
        <item t="default"/>
      </items>
    </pivotField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7" showAll="0"/>
    <pivotField showAll="0"/>
    <pivotField showAll="0"/>
    <pivotField showAll="0"/>
    <pivotField showAll="0"/>
  </pivotFields>
  <rowFields count="1">
    <field x="0"/>
  </rowFields>
  <rowItems count="362">
    <i>
      <x/>
    </i>
    <i>
      <x v="2"/>
    </i>
    <i>
      <x v="3"/>
    </i>
    <i>
      <x v="4"/>
    </i>
    <i>
      <x v="7"/>
    </i>
    <i>
      <x v="11"/>
    </i>
    <i>
      <x v="20"/>
    </i>
    <i>
      <x v="30"/>
    </i>
    <i>
      <x v="35"/>
    </i>
    <i>
      <x v="50"/>
    </i>
    <i>
      <x v="57"/>
    </i>
    <i>
      <x v="58"/>
    </i>
    <i>
      <x v="63"/>
    </i>
    <i>
      <x v="64"/>
    </i>
    <i>
      <x v="65"/>
    </i>
    <i>
      <x v="72"/>
    </i>
    <i>
      <x v="74"/>
    </i>
    <i>
      <x v="79"/>
    </i>
    <i>
      <x v="80"/>
    </i>
    <i>
      <x v="85"/>
    </i>
    <i>
      <x v="86"/>
    </i>
    <i>
      <x v="94"/>
    </i>
    <i>
      <x v="95"/>
    </i>
    <i>
      <x v="101"/>
    </i>
    <i>
      <x v="105"/>
    </i>
    <i>
      <x v="112"/>
    </i>
    <i>
      <x v="114"/>
    </i>
    <i>
      <x v="118"/>
    </i>
    <i>
      <x v="119"/>
    </i>
    <i>
      <x v="128"/>
    </i>
    <i>
      <x v="130"/>
    </i>
    <i>
      <x v="131"/>
    </i>
    <i>
      <x v="138"/>
    </i>
    <i>
      <x v="139"/>
    </i>
    <i>
      <x v="147"/>
    </i>
    <i>
      <x v="152"/>
    </i>
    <i>
      <x v="157"/>
    </i>
    <i>
      <x v="158"/>
    </i>
    <i>
      <x v="159"/>
    </i>
    <i>
      <x v="161"/>
    </i>
    <i>
      <x v="167"/>
    </i>
    <i>
      <x v="168"/>
    </i>
    <i>
      <x v="176"/>
    </i>
    <i>
      <x v="181"/>
    </i>
    <i>
      <x v="190"/>
    </i>
    <i>
      <x v="191"/>
    </i>
    <i>
      <x v="197"/>
    </i>
    <i>
      <x v="208"/>
    </i>
    <i>
      <x v="212"/>
    </i>
    <i>
      <x v="214"/>
    </i>
    <i>
      <x v="217"/>
    </i>
    <i>
      <x v="221"/>
    </i>
    <i>
      <x v="222"/>
    </i>
    <i>
      <x v="226"/>
    </i>
    <i>
      <x v="231"/>
    </i>
    <i>
      <x v="234"/>
    </i>
    <i>
      <x v="237"/>
    </i>
    <i>
      <x v="244"/>
    </i>
    <i>
      <x v="248"/>
    </i>
    <i>
      <x v="252"/>
    </i>
    <i>
      <x v="255"/>
    </i>
    <i>
      <x v="256"/>
    </i>
    <i>
      <x v="258"/>
    </i>
    <i>
      <x v="261"/>
    </i>
    <i>
      <x v="266"/>
    </i>
    <i>
      <x v="270"/>
    </i>
    <i>
      <x v="272"/>
    </i>
    <i>
      <x v="279"/>
    </i>
    <i>
      <x v="280"/>
    </i>
    <i>
      <x v="289"/>
    </i>
    <i>
      <x v="290"/>
    </i>
    <i>
      <x v="293"/>
    </i>
    <i>
      <x v="297"/>
    </i>
    <i>
      <x v="298"/>
    </i>
    <i>
      <x v="301"/>
    </i>
    <i>
      <x v="306"/>
    </i>
    <i>
      <x v="310"/>
    </i>
    <i>
      <x v="314"/>
    </i>
    <i>
      <x v="315"/>
    </i>
    <i>
      <x v="316"/>
    </i>
    <i>
      <x v="317"/>
    </i>
    <i>
      <x v="318"/>
    </i>
    <i>
      <x v="320"/>
    </i>
    <i>
      <x v="321"/>
    </i>
    <i>
      <x v="322"/>
    </i>
    <i>
      <x v="329"/>
    </i>
    <i>
      <x v="334"/>
    </i>
    <i>
      <x v="340"/>
    </i>
    <i>
      <x v="349"/>
    </i>
    <i>
      <x v="359"/>
    </i>
    <i>
      <x v="364"/>
    </i>
    <i>
      <x v="365"/>
    </i>
    <i>
      <x v="370"/>
    </i>
    <i>
      <x v="374"/>
    </i>
    <i>
      <x v="377"/>
    </i>
    <i>
      <x v="379"/>
    </i>
    <i>
      <x v="382"/>
    </i>
    <i>
      <x v="384"/>
    </i>
    <i>
      <x v="389"/>
    </i>
    <i>
      <x v="391"/>
    </i>
    <i>
      <x v="397"/>
    </i>
    <i>
      <x v="399"/>
    </i>
    <i>
      <x v="403"/>
    </i>
    <i>
      <x v="404"/>
    </i>
    <i>
      <x v="407"/>
    </i>
    <i>
      <x v="408"/>
    </i>
    <i>
      <x v="409"/>
    </i>
    <i>
      <x v="414"/>
    </i>
    <i>
      <x v="416"/>
    </i>
    <i>
      <x v="417"/>
    </i>
    <i>
      <x v="423"/>
    </i>
    <i>
      <x v="425"/>
    </i>
    <i>
      <x v="433"/>
    </i>
    <i>
      <x v="435"/>
    </i>
    <i>
      <x v="444"/>
    </i>
    <i>
      <x v="447"/>
    </i>
    <i>
      <x v="452"/>
    </i>
    <i>
      <x v="453"/>
    </i>
    <i>
      <x v="456"/>
    </i>
    <i>
      <x v="458"/>
    </i>
    <i>
      <x v="460"/>
    </i>
    <i>
      <x v="461"/>
    </i>
    <i>
      <x v="463"/>
    </i>
    <i>
      <x v="467"/>
    </i>
    <i>
      <x v="469"/>
    </i>
    <i>
      <x v="471"/>
    </i>
    <i>
      <x v="477"/>
    </i>
    <i>
      <x v="482"/>
    </i>
    <i>
      <x v="492"/>
    </i>
    <i>
      <x v="501"/>
    </i>
    <i>
      <x v="506"/>
    </i>
    <i>
      <x v="508"/>
    </i>
    <i>
      <x v="517"/>
    </i>
    <i>
      <x v="518"/>
    </i>
    <i>
      <x v="519"/>
    </i>
    <i>
      <x v="523"/>
    </i>
    <i>
      <x v="524"/>
    </i>
    <i>
      <x v="527"/>
    </i>
    <i>
      <x v="531"/>
    </i>
    <i>
      <x v="534"/>
    </i>
    <i>
      <x v="536"/>
    </i>
    <i>
      <x v="541"/>
    </i>
    <i>
      <x v="544"/>
    </i>
    <i>
      <x v="549"/>
    </i>
    <i>
      <x v="554"/>
    </i>
    <i>
      <x v="558"/>
    </i>
    <i>
      <x v="564"/>
    </i>
    <i>
      <x v="565"/>
    </i>
    <i>
      <x v="566"/>
    </i>
    <i>
      <x v="572"/>
    </i>
    <i>
      <x v="590"/>
    </i>
    <i>
      <x v="591"/>
    </i>
    <i>
      <x v="596"/>
    </i>
    <i>
      <x v="600"/>
    </i>
    <i>
      <x v="602"/>
    </i>
    <i>
      <x v="605"/>
    </i>
    <i>
      <x v="607"/>
    </i>
    <i>
      <x v="608"/>
    </i>
    <i>
      <x v="610"/>
    </i>
    <i>
      <x v="612"/>
    </i>
    <i>
      <x v="616"/>
    </i>
    <i>
      <x v="619"/>
    </i>
    <i>
      <x v="621"/>
    </i>
    <i>
      <x v="624"/>
    </i>
    <i>
      <x v="628"/>
    </i>
    <i>
      <x v="630"/>
    </i>
    <i>
      <x v="641"/>
    </i>
    <i>
      <x v="643"/>
    </i>
    <i>
      <x v="648"/>
    </i>
    <i>
      <x v="650"/>
    </i>
    <i>
      <x v="651"/>
    </i>
    <i>
      <x v="652"/>
    </i>
    <i>
      <x v="657"/>
    </i>
    <i>
      <x v="660"/>
    </i>
    <i>
      <x v="661"/>
    </i>
    <i>
      <x v="665"/>
    </i>
    <i>
      <x v="666"/>
    </i>
    <i>
      <x v="670"/>
    </i>
    <i>
      <x v="671"/>
    </i>
    <i>
      <x v="676"/>
    </i>
    <i>
      <x v="684"/>
    </i>
    <i>
      <x v="686"/>
    </i>
    <i>
      <x v="691"/>
    </i>
    <i>
      <x v="692"/>
    </i>
    <i>
      <x v="702"/>
    </i>
    <i>
      <x v="708"/>
    </i>
    <i>
      <x v="714"/>
    </i>
    <i>
      <x v="716"/>
    </i>
    <i>
      <x v="718"/>
    </i>
    <i>
      <x v="732"/>
    </i>
    <i>
      <x v="737"/>
    </i>
    <i>
      <x v="739"/>
    </i>
    <i>
      <x v="740"/>
    </i>
    <i>
      <x v="745"/>
    </i>
    <i>
      <x v="746"/>
    </i>
    <i>
      <x v="747"/>
    </i>
    <i>
      <x v="751"/>
    </i>
    <i>
      <x v="753"/>
    </i>
    <i>
      <x v="756"/>
    </i>
    <i>
      <x v="757"/>
    </i>
    <i>
      <x v="759"/>
    </i>
    <i>
      <x v="762"/>
    </i>
    <i>
      <x v="763"/>
    </i>
    <i>
      <x v="766"/>
    </i>
    <i>
      <x v="769"/>
    </i>
    <i>
      <x v="781"/>
    </i>
    <i>
      <x v="787"/>
    </i>
    <i>
      <x v="789"/>
    </i>
    <i>
      <x v="792"/>
    </i>
    <i>
      <x v="794"/>
    </i>
    <i>
      <x v="795"/>
    </i>
    <i>
      <x v="798"/>
    </i>
    <i>
      <x v="800"/>
    </i>
    <i>
      <x v="802"/>
    </i>
    <i>
      <x v="803"/>
    </i>
    <i>
      <x v="807"/>
    </i>
    <i>
      <x v="820"/>
    </i>
    <i>
      <x v="822"/>
    </i>
    <i>
      <x v="828"/>
    </i>
    <i>
      <x v="832"/>
    </i>
    <i>
      <x v="840"/>
    </i>
    <i>
      <x v="841"/>
    </i>
    <i>
      <x v="846"/>
    </i>
    <i>
      <x v="857"/>
    </i>
    <i>
      <x v="859"/>
    </i>
    <i>
      <x v="868"/>
    </i>
    <i>
      <x v="869"/>
    </i>
    <i>
      <x v="871"/>
    </i>
    <i>
      <x v="875"/>
    </i>
    <i>
      <x v="877"/>
    </i>
    <i>
      <x v="882"/>
    </i>
    <i>
      <x v="891"/>
    </i>
    <i>
      <x v="895"/>
    </i>
    <i>
      <x v="902"/>
    </i>
    <i>
      <x v="909"/>
    </i>
    <i>
      <x v="918"/>
    </i>
    <i>
      <x v="920"/>
    </i>
    <i>
      <x v="926"/>
    </i>
    <i>
      <x v="927"/>
    </i>
    <i>
      <x v="929"/>
    </i>
    <i>
      <x v="937"/>
    </i>
    <i>
      <x v="938"/>
    </i>
    <i>
      <x v="939"/>
    </i>
    <i>
      <x v="941"/>
    </i>
    <i>
      <x v="948"/>
    </i>
    <i>
      <x v="953"/>
    </i>
    <i>
      <x v="961"/>
    </i>
    <i>
      <x v="964"/>
    </i>
    <i>
      <x v="965"/>
    </i>
    <i>
      <x v="974"/>
    </i>
    <i>
      <x v="981"/>
    </i>
    <i>
      <x v="983"/>
    </i>
    <i>
      <x v="988"/>
    </i>
    <i>
      <x v="989"/>
    </i>
    <i>
      <x v="990"/>
    </i>
    <i>
      <x v="991"/>
    </i>
    <i>
      <x v="992"/>
    </i>
    <i>
      <x v="993"/>
    </i>
    <i>
      <x v="1012"/>
    </i>
    <i>
      <x v="1015"/>
    </i>
    <i>
      <x v="1032"/>
    </i>
    <i>
      <x v="1037"/>
    </i>
    <i>
      <x v="1041"/>
    </i>
    <i>
      <x v="1043"/>
    </i>
    <i>
      <x v="1046"/>
    </i>
    <i>
      <x v="1052"/>
    </i>
    <i>
      <x v="1054"/>
    </i>
    <i>
      <x v="1057"/>
    </i>
    <i>
      <x v="1058"/>
    </i>
    <i>
      <x v="1065"/>
    </i>
    <i>
      <x v="1066"/>
    </i>
    <i>
      <x v="1067"/>
    </i>
    <i>
      <x v="1071"/>
    </i>
    <i>
      <x v="1073"/>
    </i>
    <i>
      <x v="1075"/>
    </i>
    <i>
      <x v="1084"/>
    </i>
    <i>
      <x v="1087"/>
    </i>
    <i>
      <x v="1096"/>
    </i>
    <i>
      <x v="1105"/>
    </i>
    <i>
      <x v="1107"/>
    </i>
    <i>
      <x v="1108"/>
    </i>
    <i>
      <x v="1110"/>
    </i>
    <i>
      <x v="1111"/>
    </i>
    <i>
      <x v="1128"/>
    </i>
    <i>
      <x v="1132"/>
    </i>
    <i>
      <x v="1133"/>
    </i>
    <i>
      <x v="1134"/>
    </i>
    <i>
      <x v="1141"/>
    </i>
    <i>
      <x v="1142"/>
    </i>
    <i>
      <x v="1147"/>
    </i>
    <i>
      <x v="1149"/>
    </i>
    <i>
      <x v="1154"/>
    </i>
    <i>
      <x v="1159"/>
    </i>
    <i>
      <x v="1167"/>
    </i>
    <i>
      <x v="1168"/>
    </i>
    <i>
      <x v="1169"/>
    </i>
    <i>
      <x v="1174"/>
    </i>
    <i>
      <x v="1180"/>
    </i>
    <i>
      <x v="1182"/>
    </i>
    <i>
      <x v="1188"/>
    </i>
    <i>
      <x v="1189"/>
    </i>
    <i>
      <x v="1194"/>
    </i>
    <i>
      <x v="1195"/>
    </i>
    <i>
      <x v="1196"/>
    </i>
    <i>
      <x v="1201"/>
    </i>
    <i>
      <x v="1210"/>
    </i>
    <i>
      <x v="1224"/>
    </i>
    <i>
      <x v="1226"/>
    </i>
    <i>
      <x v="1234"/>
    </i>
    <i>
      <x v="1235"/>
    </i>
    <i>
      <x v="1237"/>
    </i>
    <i>
      <x v="1240"/>
    </i>
    <i>
      <x v="1244"/>
    </i>
    <i>
      <x v="1246"/>
    </i>
    <i>
      <x v="1253"/>
    </i>
    <i>
      <x v="1254"/>
    </i>
    <i>
      <x v="1260"/>
    </i>
    <i>
      <x v="1263"/>
    </i>
    <i>
      <x v="1276"/>
    </i>
    <i>
      <x v="1278"/>
    </i>
    <i>
      <x v="1289"/>
    </i>
    <i>
      <x v="1292"/>
    </i>
    <i>
      <x v="1293"/>
    </i>
    <i>
      <x v="1298"/>
    </i>
    <i>
      <x v="1300"/>
    </i>
    <i>
      <x v="1301"/>
    </i>
    <i>
      <x v="1302"/>
    </i>
    <i>
      <x v="1312"/>
    </i>
    <i>
      <x v="1313"/>
    </i>
    <i>
      <x v="1315"/>
    </i>
    <i>
      <x v="1322"/>
    </i>
    <i>
      <x v="1329"/>
    </i>
    <i>
      <x v="1338"/>
    </i>
    <i>
      <x v="1342"/>
    </i>
    <i>
      <x v="1344"/>
    </i>
    <i>
      <x v="1349"/>
    </i>
    <i>
      <x v="1351"/>
    </i>
    <i>
      <x v="1354"/>
    </i>
    <i>
      <x v="1360"/>
    </i>
    <i>
      <x v="1363"/>
    </i>
    <i>
      <x v="1365"/>
    </i>
    <i>
      <x v="1366"/>
    </i>
    <i>
      <x v="1372"/>
    </i>
    <i>
      <x v="1374"/>
    </i>
    <i>
      <x v="1382"/>
    </i>
    <i>
      <x v="1386"/>
    </i>
    <i>
      <x v="1395"/>
    </i>
    <i>
      <x v="1397"/>
    </i>
    <i>
      <x v="1401"/>
    </i>
    <i>
      <x v="1408"/>
    </i>
    <i>
      <x v="1409"/>
    </i>
    <i>
      <x v="1410"/>
    </i>
    <i>
      <x v="1417"/>
    </i>
    <i>
      <x v="1420"/>
    </i>
    <i>
      <x v="1426"/>
    </i>
    <i>
      <x v="1430"/>
    </i>
    <i>
      <x v="1433"/>
    </i>
    <i>
      <x v="1442"/>
    </i>
    <i>
      <x v="1447"/>
    </i>
    <i>
      <x v="1448"/>
    </i>
    <i>
      <x v="1455"/>
    </i>
    <i>
      <x v="1457"/>
    </i>
  </rowItems>
  <colItems count="1">
    <i/>
  </colItems>
  <pageFields count="3">
    <pageField fld="7" hier="-1"/>
    <pageField fld="9" hier="-1"/>
    <pageField fld="3" hier="-1"/>
  </pageFields>
  <dataFields count="1">
    <dataField name="Average SalePrice/SF" fld="45" subtotal="average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DD3254-A215-4E79-9D4F-28B8C77055B8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>
  <location ref="A16:C19" firstHeaderRow="0" firstDataRow="1" firstDataCol="1" rowPageCount="1" colPageCount="1"/>
  <pivotFields count="50">
    <pivotField dataField="1" showAll="0"/>
    <pivotField showAll="0"/>
    <pivotField showAll="0"/>
    <pivotField axis="axisPage" multipleItemSelectionAllowed="1" showAll="0">
      <items count="6">
        <item x="0"/>
        <item h="1" x="1"/>
        <item h="1" x="2"/>
        <item h="1" x="4"/>
        <item h="1" x="3"/>
        <item t="default"/>
      </items>
    </pivotField>
    <pivotField showAll="0"/>
    <pivotField showAll="0"/>
    <pivotField showAll="0"/>
    <pivotField axis="axisRow" multipleItemSelectionAllowed="1" showAll="0" includeNewItemsInFilter="1">
      <items count="4">
        <item h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7" showAll="0"/>
    <pivotField showAll="0"/>
    <pivotField showAll="0"/>
    <pivotField showAll="0"/>
    <pivotField showAll="0"/>
  </pivotFields>
  <rowFields count="1">
    <field x="7"/>
  </rowFields>
  <rowItems count="3"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Count of Id" fld="0" subtotal="count" baseField="7" baseItem="1"/>
    <dataField name="Average of Price / SF " fld="45" subtotal="average" baseField="7" baseItem="1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A6F73E-DFF7-8448-BE1D-BB3A1C651F22}" name="PivotTable14" cacheId="1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F22:G479" firstHeaderRow="1" firstDataRow="1" firstDataCol="1" rowPageCount="2" colPageCount="1"/>
  <pivotFields count="3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0"/>
  </rowFields>
  <rowItems count="457">
    <i>
      <x v="2"/>
    </i>
    <i>
      <x v="4"/>
    </i>
    <i>
      <x v="5"/>
    </i>
    <i>
      <x v="10"/>
    </i>
    <i>
      <x v="11"/>
    </i>
    <i>
      <x v="12"/>
    </i>
    <i>
      <x v="13"/>
    </i>
    <i>
      <x v="14"/>
    </i>
    <i>
      <x v="16"/>
    </i>
    <i>
      <x v="17"/>
    </i>
    <i>
      <x v="18"/>
    </i>
    <i>
      <x v="20"/>
    </i>
    <i>
      <x v="25"/>
    </i>
    <i>
      <x v="27"/>
    </i>
    <i>
      <x v="28"/>
    </i>
    <i>
      <x v="32"/>
    </i>
    <i>
      <x v="33"/>
    </i>
    <i>
      <x v="35"/>
    </i>
    <i>
      <x v="36"/>
    </i>
    <i>
      <x v="41"/>
    </i>
    <i>
      <x v="46"/>
    </i>
    <i>
      <x v="47"/>
    </i>
    <i>
      <x v="50"/>
    </i>
    <i>
      <x v="57"/>
    </i>
    <i>
      <x v="58"/>
    </i>
    <i>
      <x v="60"/>
    </i>
    <i>
      <x v="67"/>
    </i>
    <i>
      <x v="69"/>
    </i>
    <i>
      <x v="70"/>
    </i>
    <i>
      <x v="78"/>
    </i>
    <i>
      <x v="80"/>
    </i>
    <i>
      <x v="85"/>
    </i>
    <i>
      <x v="86"/>
    </i>
    <i>
      <x v="92"/>
    </i>
    <i>
      <x v="97"/>
    </i>
    <i>
      <x v="98"/>
    </i>
    <i>
      <x v="100"/>
    </i>
    <i>
      <x v="106"/>
    </i>
    <i>
      <x v="109"/>
    </i>
    <i>
      <x v="116"/>
    </i>
    <i>
      <x v="118"/>
    </i>
    <i>
      <x v="124"/>
    </i>
    <i>
      <x v="130"/>
    </i>
    <i>
      <x v="131"/>
    </i>
    <i>
      <x v="137"/>
    </i>
    <i>
      <x v="139"/>
    </i>
    <i>
      <x v="141"/>
    </i>
    <i>
      <x v="151"/>
    </i>
    <i>
      <x v="152"/>
    </i>
    <i>
      <x v="153"/>
    </i>
    <i>
      <x v="154"/>
    </i>
    <i>
      <x v="157"/>
    </i>
    <i>
      <x v="158"/>
    </i>
    <i>
      <x v="160"/>
    </i>
    <i>
      <x v="161"/>
    </i>
    <i>
      <x v="162"/>
    </i>
    <i>
      <x v="166"/>
    </i>
    <i>
      <x v="167"/>
    </i>
    <i>
      <x v="169"/>
    </i>
    <i>
      <x v="170"/>
    </i>
    <i>
      <x v="174"/>
    </i>
    <i>
      <x v="175"/>
    </i>
    <i>
      <x v="177"/>
    </i>
    <i>
      <x v="178"/>
    </i>
    <i>
      <x v="183"/>
    </i>
    <i>
      <x v="190"/>
    </i>
    <i>
      <x v="205"/>
    </i>
    <i>
      <x v="206"/>
    </i>
    <i>
      <x v="207"/>
    </i>
    <i>
      <x v="208"/>
    </i>
    <i>
      <x v="213"/>
    </i>
    <i>
      <x v="214"/>
    </i>
    <i>
      <x v="218"/>
    </i>
    <i>
      <x v="222"/>
    </i>
    <i>
      <x v="224"/>
    </i>
    <i>
      <x v="231"/>
    </i>
    <i>
      <x v="233"/>
    </i>
    <i>
      <x v="238"/>
    </i>
    <i>
      <x v="243"/>
    </i>
    <i>
      <x v="247"/>
    </i>
    <i>
      <x v="248"/>
    </i>
    <i>
      <x v="258"/>
    </i>
    <i>
      <x v="259"/>
    </i>
    <i>
      <x v="265"/>
    </i>
    <i>
      <x v="266"/>
    </i>
    <i>
      <x v="270"/>
    </i>
    <i>
      <x v="272"/>
    </i>
    <i>
      <x v="278"/>
    </i>
    <i>
      <x v="280"/>
    </i>
    <i>
      <x v="290"/>
    </i>
    <i>
      <x v="292"/>
    </i>
    <i>
      <x v="293"/>
    </i>
    <i>
      <x v="296"/>
    </i>
    <i>
      <x v="298"/>
    </i>
    <i>
      <x v="299"/>
    </i>
    <i>
      <x v="300"/>
    </i>
    <i>
      <x v="301"/>
    </i>
    <i>
      <x v="302"/>
    </i>
    <i>
      <x v="306"/>
    </i>
    <i>
      <x v="308"/>
    </i>
    <i>
      <x v="309"/>
    </i>
    <i>
      <x v="316"/>
    </i>
    <i>
      <x v="319"/>
    </i>
    <i>
      <x v="320"/>
    </i>
    <i>
      <x v="321"/>
    </i>
    <i>
      <x v="324"/>
    </i>
    <i>
      <x v="326"/>
    </i>
    <i>
      <x v="327"/>
    </i>
    <i>
      <x v="328"/>
    </i>
    <i>
      <x v="330"/>
    </i>
    <i>
      <x v="332"/>
    </i>
    <i>
      <x v="336"/>
    </i>
    <i>
      <x v="338"/>
    </i>
    <i>
      <x v="339"/>
    </i>
    <i>
      <x v="340"/>
    </i>
    <i>
      <x v="346"/>
    </i>
    <i>
      <x v="347"/>
    </i>
    <i>
      <x v="355"/>
    </i>
    <i>
      <x v="359"/>
    </i>
    <i>
      <x v="365"/>
    </i>
    <i>
      <x v="371"/>
    </i>
    <i>
      <x v="373"/>
    </i>
    <i>
      <x v="377"/>
    </i>
    <i>
      <x v="378"/>
    </i>
    <i>
      <x v="389"/>
    </i>
    <i>
      <x v="391"/>
    </i>
    <i>
      <x v="400"/>
    </i>
    <i>
      <x v="403"/>
    </i>
    <i>
      <x v="407"/>
    </i>
    <i>
      <x v="408"/>
    </i>
    <i>
      <x v="409"/>
    </i>
    <i>
      <x v="414"/>
    </i>
    <i>
      <x v="421"/>
    </i>
    <i>
      <x v="426"/>
    </i>
    <i>
      <x v="429"/>
    </i>
    <i>
      <x v="433"/>
    </i>
    <i>
      <x v="435"/>
    </i>
    <i>
      <x v="439"/>
    </i>
    <i>
      <x v="440"/>
    </i>
    <i>
      <x v="441"/>
    </i>
    <i>
      <x v="446"/>
    </i>
    <i>
      <x v="447"/>
    </i>
    <i>
      <x v="463"/>
    </i>
    <i>
      <x v="466"/>
    </i>
    <i>
      <x v="468"/>
    </i>
    <i>
      <x v="471"/>
    </i>
    <i>
      <x v="473"/>
    </i>
    <i>
      <x v="476"/>
    </i>
    <i>
      <x v="477"/>
    </i>
    <i>
      <x v="478"/>
    </i>
    <i>
      <x v="480"/>
    </i>
    <i>
      <x v="481"/>
    </i>
    <i>
      <x v="487"/>
    </i>
    <i>
      <x v="488"/>
    </i>
    <i>
      <x v="492"/>
    </i>
    <i>
      <x v="496"/>
    </i>
    <i>
      <x v="503"/>
    </i>
    <i>
      <x v="510"/>
    </i>
    <i>
      <x v="514"/>
    </i>
    <i>
      <x v="515"/>
    </i>
    <i>
      <x v="519"/>
    </i>
    <i>
      <x v="520"/>
    </i>
    <i>
      <x v="521"/>
    </i>
    <i>
      <x v="524"/>
    </i>
    <i>
      <x v="526"/>
    </i>
    <i>
      <x v="527"/>
    </i>
    <i>
      <x v="537"/>
    </i>
    <i>
      <x v="538"/>
    </i>
    <i>
      <x v="539"/>
    </i>
    <i>
      <x v="540"/>
    </i>
    <i>
      <x v="541"/>
    </i>
    <i>
      <x v="544"/>
    </i>
    <i>
      <x v="545"/>
    </i>
    <i>
      <x v="552"/>
    </i>
    <i>
      <x v="554"/>
    </i>
    <i>
      <x v="556"/>
    </i>
    <i>
      <x v="557"/>
    </i>
    <i>
      <x v="560"/>
    </i>
    <i>
      <x v="562"/>
    </i>
    <i>
      <x v="564"/>
    </i>
    <i>
      <x v="566"/>
    </i>
    <i>
      <x v="568"/>
    </i>
    <i>
      <x v="570"/>
    </i>
    <i>
      <x v="572"/>
    </i>
    <i>
      <x v="577"/>
    </i>
    <i>
      <x v="579"/>
    </i>
    <i>
      <x v="580"/>
    </i>
    <i>
      <x v="581"/>
    </i>
    <i>
      <x v="582"/>
    </i>
    <i>
      <x v="583"/>
    </i>
    <i>
      <x v="585"/>
    </i>
    <i>
      <x v="591"/>
    </i>
    <i>
      <x v="595"/>
    </i>
    <i>
      <x v="598"/>
    </i>
    <i>
      <x v="600"/>
    </i>
    <i>
      <x v="604"/>
    </i>
    <i>
      <x v="605"/>
    </i>
    <i>
      <x v="606"/>
    </i>
    <i>
      <x v="608"/>
    </i>
    <i>
      <x v="610"/>
    </i>
    <i>
      <x v="612"/>
    </i>
    <i>
      <x v="618"/>
    </i>
    <i>
      <x v="619"/>
    </i>
    <i>
      <x v="621"/>
    </i>
    <i>
      <x v="626"/>
    </i>
    <i>
      <x v="628"/>
    </i>
    <i>
      <x v="632"/>
    </i>
    <i>
      <x v="635"/>
    </i>
    <i>
      <x v="640"/>
    </i>
    <i>
      <x v="642"/>
    </i>
    <i>
      <x v="643"/>
    </i>
    <i>
      <x v="645"/>
    </i>
    <i>
      <x v="658"/>
    </i>
    <i>
      <x v="660"/>
    </i>
    <i>
      <x v="662"/>
    </i>
    <i>
      <x v="665"/>
    </i>
    <i>
      <x v="668"/>
    </i>
    <i>
      <x v="669"/>
    </i>
    <i>
      <x v="672"/>
    </i>
    <i>
      <x v="673"/>
    </i>
    <i>
      <x v="678"/>
    </i>
    <i>
      <x v="683"/>
    </i>
    <i>
      <x v="684"/>
    </i>
    <i>
      <x v="695"/>
    </i>
    <i>
      <x v="700"/>
    </i>
    <i>
      <x v="702"/>
    </i>
    <i>
      <x v="714"/>
    </i>
    <i>
      <x v="716"/>
    </i>
    <i>
      <x v="718"/>
    </i>
    <i>
      <x v="724"/>
    </i>
    <i>
      <x v="728"/>
    </i>
    <i>
      <x v="732"/>
    </i>
    <i>
      <x v="735"/>
    </i>
    <i>
      <x v="738"/>
    </i>
    <i>
      <x v="743"/>
    </i>
    <i>
      <x v="747"/>
    </i>
    <i>
      <x v="748"/>
    </i>
    <i>
      <x v="756"/>
    </i>
    <i>
      <x v="757"/>
    </i>
    <i>
      <x v="759"/>
    </i>
    <i>
      <x v="765"/>
    </i>
    <i>
      <x v="767"/>
    </i>
    <i>
      <x v="774"/>
    </i>
    <i>
      <x v="776"/>
    </i>
    <i>
      <x v="777"/>
    </i>
    <i>
      <x v="779"/>
    </i>
    <i>
      <x v="782"/>
    </i>
    <i>
      <x v="786"/>
    </i>
    <i>
      <x v="789"/>
    </i>
    <i>
      <x v="791"/>
    </i>
    <i>
      <x v="794"/>
    </i>
    <i>
      <x v="798"/>
    </i>
    <i>
      <x v="800"/>
    </i>
    <i>
      <x v="803"/>
    </i>
    <i>
      <x v="805"/>
    </i>
    <i>
      <x v="808"/>
    </i>
    <i>
      <x v="815"/>
    </i>
    <i>
      <x v="816"/>
    </i>
    <i>
      <x v="817"/>
    </i>
    <i>
      <x v="822"/>
    </i>
    <i>
      <x v="824"/>
    </i>
    <i>
      <x v="825"/>
    </i>
    <i>
      <x v="830"/>
    </i>
    <i>
      <x v="839"/>
    </i>
    <i>
      <x v="840"/>
    </i>
    <i>
      <x v="844"/>
    </i>
    <i>
      <x v="845"/>
    </i>
    <i>
      <x v="847"/>
    </i>
    <i>
      <x v="853"/>
    </i>
    <i>
      <x v="856"/>
    </i>
    <i>
      <x v="859"/>
    </i>
    <i>
      <x v="861"/>
    </i>
    <i>
      <x v="866"/>
    </i>
    <i>
      <x v="868"/>
    </i>
    <i>
      <x v="873"/>
    </i>
    <i>
      <x v="878"/>
    </i>
    <i>
      <x v="881"/>
    </i>
    <i>
      <x v="887"/>
    </i>
    <i>
      <x v="888"/>
    </i>
    <i>
      <x v="889"/>
    </i>
    <i>
      <x v="891"/>
    </i>
    <i>
      <x v="893"/>
    </i>
    <i>
      <x v="898"/>
    </i>
    <i>
      <x v="903"/>
    </i>
    <i>
      <x v="906"/>
    </i>
    <i>
      <x v="907"/>
    </i>
    <i>
      <x v="909"/>
    </i>
    <i>
      <x v="910"/>
    </i>
    <i>
      <x v="917"/>
    </i>
    <i>
      <x v="918"/>
    </i>
    <i>
      <x v="919"/>
    </i>
    <i>
      <x v="925"/>
    </i>
    <i>
      <x v="926"/>
    </i>
    <i>
      <x v="928"/>
    </i>
    <i>
      <x v="929"/>
    </i>
    <i>
      <x v="932"/>
    </i>
    <i>
      <x v="940"/>
    </i>
    <i>
      <x v="944"/>
    </i>
    <i>
      <x v="947"/>
    </i>
    <i>
      <x v="948"/>
    </i>
    <i>
      <x v="953"/>
    </i>
    <i>
      <x v="961"/>
    </i>
    <i>
      <x v="963"/>
    </i>
    <i>
      <x v="964"/>
    </i>
    <i>
      <x v="970"/>
    </i>
    <i>
      <x v="973"/>
    </i>
    <i>
      <x v="974"/>
    </i>
    <i>
      <x v="980"/>
    </i>
    <i>
      <x v="981"/>
    </i>
    <i>
      <x v="983"/>
    </i>
    <i>
      <x v="985"/>
    </i>
    <i>
      <x v="988"/>
    </i>
    <i>
      <x v="991"/>
    </i>
    <i>
      <x v="994"/>
    </i>
    <i>
      <x v="996"/>
    </i>
    <i>
      <x v="997"/>
    </i>
    <i>
      <x v="1002"/>
    </i>
    <i>
      <x v="1003"/>
    </i>
    <i>
      <x v="1006"/>
    </i>
    <i>
      <x v="1008"/>
    </i>
    <i>
      <x v="1012"/>
    </i>
    <i>
      <x v="1014"/>
    </i>
    <i>
      <x v="1016"/>
    </i>
    <i>
      <x v="1018"/>
    </i>
    <i>
      <x v="1024"/>
    </i>
    <i>
      <x v="1031"/>
    </i>
    <i>
      <x v="1032"/>
    </i>
    <i>
      <x v="1035"/>
    </i>
    <i>
      <x v="1036"/>
    </i>
    <i>
      <x v="1040"/>
    </i>
    <i>
      <x v="1043"/>
    </i>
    <i>
      <x v="1045"/>
    </i>
    <i>
      <x v="1046"/>
    </i>
    <i>
      <x v="1049"/>
    </i>
    <i>
      <x v="1051"/>
    </i>
    <i>
      <x v="1054"/>
    </i>
    <i>
      <x v="1055"/>
    </i>
    <i>
      <x v="1058"/>
    </i>
    <i>
      <x v="1059"/>
    </i>
    <i>
      <x v="1062"/>
    </i>
    <i>
      <x v="1064"/>
    </i>
    <i>
      <x v="1065"/>
    </i>
    <i>
      <x v="1071"/>
    </i>
    <i>
      <x v="1075"/>
    </i>
    <i>
      <x v="1076"/>
    </i>
    <i>
      <x v="1077"/>
    </i>
    <i>
      <x v="1080"/>
    </i>
    <i>
      <x v="1084"/>
    </i>
    <i>
      <x v="1087"/>
    </i>
    <i>
      <x v="1099"/>
    </i>
    <i>
      <x v="1105"/>
    </i>
    <i>
      <x v="1109"/>
    </i>
    <i>
      <x v="1115"/>
    </i>
    <i>
      <x v="1118"/>
    </i>
    <i>
      <x v="1127"/>
    </i>
    <i>
      <x v="1128"/>
    </i>
    <i>
      <x v="1131"/>
    </i>
    <i>
      <x v="1144"/>
    </i>
    <i>
      <x v="1146"/>
    </i>
    <i>
      <x v="1147"/>
    </i>
    <i>
      <x v="1152"/>
    </i>
    <i>
      <x v="1154"/>
    </i>
    <i>
      <x v="1155"/>
    </i>
    <i>
      <x v="1158"/>
    </i>
    <i>
      <x v="1161"/>
    </i>
    <i>
      <x v="1163"/>
    </i>
    <i>
      <x v="1164"/>
    </i>
    <i>
      <x v="1167"/>
    </i>
    <i>
      <x v="1168"/>
    </i>
    <i>
      <x v="1174"/>
    </i>
    <i>
      <x v="1175"/>
    </i>
    <i>
      <x v="1180"/>
    </i>
    <i>
      <x v="1182"/>
    </i>
    <i>
      <x v="1183"/>
    </i>
    <i>
      <x v="1186"/>
    </i>
    <i>
      <x v="1187"/>
    </i>
    <i>
      <x v="1196"/>
    </i>
    <i>
      <x v="1199"/>
    </i>
    <i>
      <x v="1205"/>
    </i>
    <i>
      <x v="1210"/>
    </i>
    <i>
      <x v="1211"/>
    </i>
    <i>
      <x v="1223"/>
    </i>
    <i>
      <x v="1224"/>
    </i>
    <i>
      <x v="1226"/>
    </i>
    <i>
      <x v="1233"/>
    </i>
    <i>
      <x v="1235"/>
    </i>
    <i>
      <x v="1237"/>
    </i>
    <i>
      <x v="1238"/>
    </i>
    <i>
      <x v="1242"/>
    </i>
    <i>
      <x v="1243"/>
    </i>
    <i>
      <x v="1244"/>
    </i>
    <i>
      <x v="1245"/>
    </i>
    <i>
      <x v="1247"/>
    </i>
    <i>
      <x v="1250"/>
    </i>
    <i>
      <x v="1253"/>
    </i>
    <i>
      <x v="1256"/>
    </i>
    <i>
      <x v="1262"/>
    </i>
    <i>
      <x v="1263"/>
    </i>
    <i>
      <x v="1267"/>
    </i>
    <i>
      <x v="1268"/>
    </i>
    <i>
      <x v="1269"/>
    </i>
    <i>
      <x v="1272"/>
    </i>
    <i>
      <x v="1273"/>
    </i>
    <i>
      <x v="1275"/>
    </i>
    <i>
      <x v="1276"/>
    </i>
    <i>
      <x v="1289"/>
    </i>
    <i>
      <x v="1290"/>
    </i>
    <i>
      <x v="1300"/>
    </i>
    <i>
      <x v="1305"/>
    </i>
    <i>
      <x v="1308"/>
    </i>
    <i>
      <x v="1310"/>
    </i>
    <i>
      <x v="1313"/>
    </i>
    <i>
      <x v="1315"/>
    </i>
    <i>
      <x v="1318"/>
    </i>
    <i>
      <x v="1331"/>
    </i>
    <i>
      <x v="1338"/>
    </i>
    <i>
      <x v="1341"/>
    </i>
    <i>
      <x v="1344"/>
    </i>
    <i>
      <x v="1347"/>
    </i>
    <i>
      <x v="1348"/>
    </i>
    <i>
      <x v="1350"/>
    </i>
    <i>
      <x v="1353"/>
    </i>
    <i>
      <x v="1357"/>
    </i>
    <i>
      <x v="1359"/>
    </i>
    <i>
      <x v="1361"/>
    </i>
    <i>
      <x v="1362"/>
    </i>
    <i>
      <x v="1369"/>
    </i>
    <i>
      <x v="1373"/>
    </i>
    <i>
      <x v="1374"/>
    </i>
    <i>
      <x v="1375"/>
    </i>
    <i>
      <x v="1377"/>
    </i>
    <i>
      <x v="1381"/>
    </i>
    <i>
      <x v="1386"/>
    </i>
    <i>
      <x v="1388"/>
    </i>
    <i>
      <x v="1393"/>
    </i>
    <i>
      <x v="1395"/>
    </i>
    <i>
      <x v="1403"/>
    </i>
    <i>
      <x v="1410"/>
    </i>
    <i>
      <x v="1413"/>
    </i>
    <i>
      <x v="1414"/>
    </i>
    <i>
      <x v="1416"/>
    </i>
    <i>
      <x v="1417"/>
    </i>
    <i>
      <x v="1419"/>
    </i>
    <i>
      <x v="1420"/>
    </i>
    <i>
      <x v="1425"/>
    </i>
    <i>
      <x v="1426"/>
    </i>
    <i>
      <x v="1427"/>
    </i>
    <i>
      <x v="1429"/>
    </i>
    <i>
      <x v="1432"/>
    </i>
    <i>
      <x v="1434"/>
    </i>
    <i>
      <x v="1437"/>
    </i>
    <i>
      <x v="1439"/>
    </i>
    <i>
      <x v="1440"/>
    </i>
    <i>
      <x v="1442"/>
    </i>
    <i>
      <x v="1448"/>
    </i>
    <i>
      <x v="1453"/>
    </i>
    <i>
      <x v="1456"/>
    </i>
  </rowItems>
  <colItems count="1">
    <i/>
  </colItems>
  <pageFields count="2">
    <pageField fld="6" hier="-1"/>
    <pageField fld="7" hier="-1"/>
  </pageFields>
  <dataFields count="1">
    <dataField name="Average of SalePrice" fld="33" subtotal="average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30AEE5-CA71-D842-829D-D454A409B0D9}" name="PivotTable16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0:C23" firstHeaderRow="0" firstDataRow="1" firstDataCol="1" rowPageCount="1" colPageCount="1"/>
  <pivotFields count="38">
    <pivotField dataField="1"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7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pageFields count="1">
    <pageField fld="6" hier="-1"/>
  </pageFields>
  <dataFields count="2">
    <dataField name="Count of Id" fld="0" subtotal="count" baseField="0" baseItem="0"/>
    <dataField name="Average of SalePrice" fld="33" subtotal="average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148FC-2C39-D64D-91C0-06926E1AC9D2}" name="PivotTable15" cacheId="1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I22:J956" firstHeaderRow="1" firstDataRow="1" firstDataCol="1" rowPageCount="2" colPageCount="1"/>
  <pivotFields count="3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multipleItemSelectionAllowed="1" showAll="0"/>
    <pivotField multipleItemSelectionAllowed="1" showAll="0"/>
    <pivotField showAll="0"/>
    <pivotField axis="axisPage" multipleItemSelectionAllowed="1" showAll="0">
      <items count="3">
        <item x="0"/>
        <item h="1" x="1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0"/>
  </rowFields>
  <rowItems count="934">
    <i>
      <x/>
    </i>
    <i>
      <x v="1"/>
    </i>
    <i>
      <x v="3"/>
    </i>
    <i>
      <x v="6"/>
    </i>
    <i>
      <x v="7"/>
    </i>
    <i>
      <x v="8"/>
    </i>
    <i>
      <x v="9"/>
    </i>
    <i>
      <x v="15"/>
    </i>
    <i>
      <x v="19"/>
    </i>
    <i>
      <x v="21"/>
    </i>
    <i>
      <x v="22"/>
    </i>
    <i>
      <x v="23"/>
    </i>
    <i>
      <x v="24"/>
    </i>
    <i>
      <x v="26"/>
    </i>
    <i>
      <x v="29"/>
    </i>
    <i>
      <x v="30"/>
    </i>
    <i>
      <x v="31"/>
    </i>
    <i>
      <x v="34"/>
    </i>
    <i>
      <x v="37"/>
    </i>
    <i>
      <x v="38"/>
    </i>
    <i>
      <x v="39"/>
    </i>
    <i>
      <x v="40"/>
    </i>
    <i>
      <x v="42"/>
    </i>
    <i>
      <x v="43"/>
    </i>
    <i>
      <x v="44"/>
    </i>
    <i>
      <x v="45"/>
    </i>
    <i>
      <x v="48"/>
    </i>
    <i>
      <x v="49"/>
    </i>
    <i>
      <x v="51"/>
    </i>
    <i>
      <x v="52"/>
    </i>
    <i>
      <x v="54"/>
    </i>
    <i>
      <x v="55"/>
    </i>
    <i>
      <x v="56"/>
    </i>
    <i>
      <x v="59"/>
    </i>
    <i>
      <x v="61"/>
    </i>
    <i>
      <x v="62"/>
    </i>
    <i>
      <x v="63"/>
    </i>
    <i>
      <x v="64"/>
    </i>
    <i>
      <x v="65"/>
    </i>
    <i>
      <x v="68"/>
    </i>
    <i>
      <x v="71"/>
    </i>
    <i>
      <x v="72"/>
    </i>
    <i>
      <x v="73"/>
    </i>
    <i>
      <x v="74"/>
    </i>
    <i>
      <x v="75"/>
    </i>
    <i>
      <x v="76"/>
    </i>
    <i>
      <x v="77"/>
    </i>
    <i>
      <x v="79"/>
    </i>
    <i>
      <x v="81"/>
    </i>
    <i>
      <x v="82"/>
    </i>
    <i>
      <x v="83"/>
    </i>
    <i>
      <x v="84"/>
    </i>
    <i>
      <x v="87"/>
    </i>
    <i>
      <x v="88"/>
    </i>
    <i>
      <x v="89"/>
    </i>
    <i>
      <x v="90"/>
    </i>
    <i>
      <x v="91"/>
    </i>
    <i>
      <x v="93"/>
    </i>
    <i>
      <x v="94"/>
    </i>
    <i>
      <x v="95"/>
    </i>
    <i>
      <x v="96"/>
    </i>
    <i>
      <x v="99"/>
    </i>
    <i>
      <x v="101"/>
    </i>
    <i>
      <x v="102"/>
    </i>
    <i>
      <x v="103"/>
    </i>
    <i>
      <x v="104"/>
    </i>
    <i>
      <x v="105"/>
    </i>
    <i>
      <x v="107"/>
    </i>
    <i>
      <x v="108"/>
    </i>
    <i>
      <x v="110"/>
    </i>
    <i>
      <x v="111"/>
    </i>
    <i>
      <x v="112"/>
    </i>
    <i>
      <x v="114"/>
    </i>
    <i>
      <x v="115"/>
    </i>
    <i>
      <x v="117"/>
    </i>
    <i>
      <x v="119"/>
    </i>
    <i>
      <x v="121"/>
    </i>
    <i>
      <x v="122"/>
    </i>
    <i>
      <x v="123"/>
    </i>
    <i>
      <x v="125"/>
    </i>
    <i>
      <x v="126"/>
    </i>
    <i>
      <x v="127"/>
    </i>
    <i>
      <x v="128"/>
    </i>
    <i>
      <x v="129"/>
    </i>
    <i>
      <x v="132"/>
    </i>
    <i>
      <x v="133"/>
    </i>
    <i>
      <x v="134"/>
    </i>
    <i>
      <x v="135"/>
    </i>
    <i>
      <x v="136"/>
    </i>
    <i>
      <x v="138"/>
    </i>
    <i>
      <x v="140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5"/>
    </i>
    <i>
      <x v="156"/>
    </i>
    <i>
      <x v="163"/>
    </i>
    <i>
      <x v="164"/>
    </i>
    <i>
      <x v="165"/>
    </i>
    <i>
      <x v="168"/>
    </i>
    <i>
      <x v="172"/>
    </i>
    <i>
      <x v="173"/>
    </i>
    <i>
      <x v="176"/>
    </i>
    <i>
      <x v="179"/>
    </i>
    <i>
      <x v="180"/>
    </i>
    <i>
      <x v="181"/>
    </i>
    <i>
      <x v="182"/>
    </i>
    <i>
      <x v="184"/>
    </i>
    <i>
      <x v="186"/>
    </i>
    <i>
      <x v="187"/>
    </i>
    <i>
      <x v="188"/>
    </i>
    <i>
      <x v="189"/>
    </i>
    <i>
      <x v="191"/>
    </i>
    <i>
      <x v="192"/>
    </i>
    <i>
      <x v="193"/>
    </i>
    <i>
      <x v="194"/>
    </i>
    <i>
      <x v="195"/>
    </i>
    <i>
      <x v="196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9"/>
    </i>
    <i>
      <x v="210"/>
    </i>
    <i>
      <x v="211"/>
    </i>
    <i>
      <x v="212"/>
    </i>
    <i>
      <x v="215"/>
    </i>
    <i>
      <x v="216"/>
    </i>
    <i>
      <x v="217"/>
    </i>
    <i>
      <x v="219"/>
    </i>
    <i>
      <x v="220"/>
    </i>
    <i>
      <x v="221"/>
    </i>
    <i>
      <x v="223"/>
    </i>
    <i>
      <x v="225"/>
    </i>
    <i>
      <x v="226"/>
    </i>
    <i>
      <x v="227"/>
    </i>
    <i>
      <x v="228"/>
    </i>
    <i>
      <x v="229"/>
    </i>
    <i>
      <x v="230"/>
    </i>
    <i>
      <x v="232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4"/>
    </i>
    <i>
      <x v="245"/>
    </i>
    <i>
      <x v="246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61"/>
    </i>
    <i>
      <x v="262"/>
    </i>
    <i>
      <x v="263"/>
    </i>
    <i>
      <x v="264"/>
    </i>
    <i>
      <x v="267"/>
    </i>
    <i>
      <x v="268"/>
    </i>
    <i>
      <x v="269"/>
    </i>
    <i>
      <x v="273"/>
    </i>
    <i>
      <x v="274"/>
    </i>
    <i>
      <x v="275"/>
    </i>
    <i>
      <x v="276"/>
    </i>
    <i>
      <x v="279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1"/>
    </i>
    <i>
      <x v="294"/>
    </i>
    <i>
      <x v="295"/>
    </i>
    <i>
      <x v="297"/>
    </i>
    <i>
      <x v="303"/>
    </i>
    <i>
      <x v="305"/>
    </i>
    <i>
      <x v="307"/>
    </i>
    <i>
      <x v="310"/>
    </i>
    <i>
      <x v="311"/>
    </i>
    <i>
      <x v="312"/>
    </i>
    <i>
      <x v="314"/>
    </i>
    <i>
      <x v="315"/>
    </i>
    <i>
      <x v="317"/>
    </i>
    <i>
      <x v="318"/>
    </i>
    <i>
      <x v="322"/>
    </i>
    <i>
      <x v="323"/>
    </i>
    <i>
      <x v="325"/>
    </i>
    <i>
      <x v="329"/>
    </i>
    <i>
      <x v="331"/>
    </i>
    <i>
      <x v="333"/>
    </i>
    <i>
      <x v="334"/>
    </i>
    <i>
      <x v="337"/>
    </i>
    <i>
      <x v="341"/>
    </i>
    <i>
      <x v="342"/>
    </i>
    <i>
      <x v="343"/>
    </i>
    <i>
      <x v="344"/>
    </i>
    <i>
      <x v="345"/>
    </i>
    <i>
      <x v="348"/>
    </i>
    <i>
      <x v="350"/>
    </i>
    <i>
      <x v="351"/>
    </i>
    <i>
      <x v="352"/>
    </i>
    <i>
      <x v="353"/>
    </i>
    <i>
      <x v="354"/>
    </i>
    <i>
      <x v="356"/>
    </i>
    <i>
      <x v="357"/>
    </i>
    <i>
      <x v="358"/>
    </i>
    <i>
      <x v="360"/>
    </i>
    <i>
      <x v="361"/>
    </i>
    <i>
      <x v="362"/>
    </i>
    <i>
      <x v="363"/>
    </i>
    <i>
      <x v="366"/>
    </i>
    <i>
      <x v="367"/>
    </i>
    <i>
      <x v="368"/>
    </i>
    <i>
      <x v="369"/>
    </i>
    <i>
      <x v="370"/>
    </i>
    <i>
      <x v="372"/>
    </i>
    <i>
      <x v="374"/>
    </i>
    <i>
      <x v="375"/>
    </i>
    <i>
      <x v="376"/>
    </i>
    <i>
      <x v="379"/>
    </i>
    <i>
      <x v="380"/>
    </i>
    <i>
      <x v="381"/>
    </i>
    <i>
      <x v="382"/>
    </i>
    <i>
      <x v="383"/>
    </i>
    <i>
      <x v="385"/>
    </i>
    <i>
      <x v="386"/>
    </i>
    <i>
      <x v="387"/>
    </i>
    <i>
      <x v="388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1"/>
    </i>
    <i>
      <x v="402"/>
    </i>
    <i>
      <x v="404"/>
    </i>
    <i>
      <x v="405"/>
    </i>
    <i>
      <x v="406"/>
    </i>
    <i>
      <x v="410"/>
    </i>
    <i>
      <x v="412"/>
    </i>
    <i>
      <x v="413"/>
    </i>
    <i>
      <x v="415"/>
    </i>
    <i>
      <x v="416"/>
    </i>
    <i>
      <x v="418"/>
    </i>
    <i>
      <x v="419"/>
    </i>
    <i>
      <x v="420"/>
    </i>
    <i>
      <x v="423"/>
    </i>
    <i>
      <x v="424"/>
    </i>
    <i>
      <x v="425"/>
    </i>
    <i>
      <x v="427"/>
    </i>
    <i>
      <x v="428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42"/>
    </i>
    <i>
      <x v="443"/>
    </i>
    <i>
      <x v="444"/>
    </i>
    <i>
      <x v="445"/>
    </i>
    <i>
      <x v="448"/>
    </i>
    <i>
      <x v="449"/>
    </i>
    <i>
      <x v="450"/>
    </i>
    <i>
      <x v="452"/>
    </i>
    <i>
      <x v="453"/>
    </i>
    <i>
      <x v="454"/>
    </i>
    <i>
      <x v="455"/>
    </i>
    <i>
      <x v="456"/>
    </i>
    <i>
      <x v="458"/>
    </i>
    <i>
      <x v="459"/>
    </i>
    <i>
      <x v="460"/>
    </i>
    <i>
      <x v="461"/>
    </i>
    <i>
      <x v="462"/>
    </i>
    <i>
      <x v="464"/>
    </i>
    <i>
      <x v="465"/>
    </i>
    <i>
      <x v="467"/>
    </i>
    <i>
      <x v="469"/>
    </i>
    <i>
      <x v="470"/>
    </i>
    <i>
      <x v="472"/>
    </i>
    <i>
      <x v="474"/>
    </i>
    <i>
      <x v="475"/>
    </i>
    <i>
      <x v="479"/>
    </i>
    <i>
      <x v="482"/>
    </i>
    <i>
      <x v="483"/>
    </i>
    <i>
      <x v="484"/>
    </i>
    <i>
      <x v="485"/>
    </i>
    <i>
      <x v="486"/>
    </i>
    <i>
      <x v="489"/>
    </i>
    <i>
      <x v="490"/>
    </i>
    <i>
      <x v="491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1"/>
    </i>
    <i>
      <x v="502"/>
    </i>
    <i>
      <x v="504"/>
    </i>
    <i>
      <x v="505"/>
    </i>
    <i>
      <x v="506"/>
    </i>
    <i>
      <x v="507"/>
    </i>
    <i>
      <x v="508"/>
    </i>
    <i>
      <x v="509"/>
    </i>
    <i>
      <x v="511"/>
    </i>
    <i>
      <x v="512"/>
    </i>
    <i>
      <x v="513"/>
    </i>
    <i>
      <x v="516"/>
    </i>
    <i>
      <x v="517"/>
    </i>
    <i>
      <x v="518"/>
    </i>
    <i>
      <x v="522"/>
    </i>
    <i>
      <x v="525"/>
    </i>
    <i>
      <x v="528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42"/>
    </i>
    <i>
      <x v="543"/>
    </i>
    <i>
      <x v="546"/>
    </i>
    <i>
      <x v="547"/>
    </i>
    <i>
      <x v="548"/>
    </i>
    <i>
      <x v="549"/>
    </i>
    <i>
      <x v="550"/>
    </i>
    <i>
      <x v="551"/>
    </i>
    <i>
      <x v="553"/>
    </i>
    <i>
      <x v="555"/>
    </i>
    <i>
      <x v="559"/>
    </i>
    <i>
      <x v="561"/>
    </i>
    <i>
      <x v="565"/>
    </i>
    <i>
      <x v="567"/>
    </i>
    <i>
      <x v="569"/>
    </i>
    <i>
      <x v="571"/>
    </i>
    <i>
      <x v="573"/>
    </i>
    <i>
      <x v="574"/>
    </i>
    <i>
      <x v="575"/>
    </i>
    <i>
      <x v="576"/>
    </i>
    <i>
      <x v="578"/>
    </i>
    <i>
      <x v="584"/>
    </i>
    <i>
      <x v="586"/>
    </i>
    <i>
      <x v="587"/>
    </i>
    <i>
      <x v="589"/>
    </i>
    <i>
      <x v="590"/>
    </i>
    <i>
      <x v="592"/>
    </i>
    <i>
      <x v="593"/>
    </i>
    <i>
      <x v="594"/>
    </i>
    <i>
      <x v="596"/>
    </i>
    <i>
      <x v="597"/>
    </i>
    <i>
      <x v="599"/>
    </i>
    <i>
      <x v="601"/>
    </i>
    <i>
      <x v="602"/>
    </i>
    <i>
      <x v="603"/>
    </i>
    <i>
      <x v="607"/>
    </i>
    <i>
      <x v="609"/>
    </i>
    <i>
      <x v="611"/>
    </i>
    <i>
      <x v="613"/>
    </i>
    <i>
      <x v="614"/>
    </i>
    <i>
      <x v="615"/>
    </i>
    <i>
      <x v="616"/>
    </i>
    <i>
      <x v="617"/>
    </i>
    <i>
      <x v="620"/>
    </i>
    <i>
      <x v="622"/>
    </i>
    <i>
      <x v="623"/>
    </i>
    <i>
      <x v="624"/>
    </i>
    <i>
      <x v="625"/>
    </i>
    <i>
      <x v="627"/>
    </i>
    <i>
      <x v="629"/>
    </i>
    <i>
      <x v="630"/>
    </i>
    <i>
      <x v="631"/>
    </i>
    <i>
      <x v="633"/>
    </i>
    <i>
      <x v="634"/>
    </i>
    <i>
      <x v="636"/>
    </i>
    <i>
      <x v="637"/>
    </i>
    <i>
      <x v="638"/>
    </i>
    <i>
      <x v="639"/>
    </i>
    <i>
      <x v="641"/>
    </i>
    <i>
      <x v="644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9"/>
    </i>
    <i>
      <x v="663"/>
    </i>
    <i>
      <x v="667"/>
    </i>
    <i>
      <x v="670"/>
    </i>
    <i>
      <x v="671"/>
    </i>
    <i>
      <x v="674"/>
    </i>
    <i>
      <x v="675"/>
    </i>
    <i>
      <x v="676"/>
    </i>
    <i>
      <x v="677"/>
    </i>
    <i>
      <x v="679"/>
    </i>
    <i>
      <x v="680"/>
    </i>
    <i>
      <x v="681"/>
    </i>
    <i>
      <x v="682"/>
    </i>
    <i>
      <x v="685"/>
    </i>
    <i>
      <x v="686"/>
    </i>
    <i>
      <x v="687"/>
    </i>
    <i>
      <x v="688"/>
    </i>
    <i>
      <x v="689"/>
    </i>
    <i>
      <x v="690"/>
    </i>
    <i>
      <x v="693"/>
    </i>
    <i>
      <x v="694"/>
    </i>
    <i>
      <x v="696"/>
    </i>
    <i>
      <x v="697"/>
    </i>
    <i>
      <x v="698"/>
    </i>
    <i>
      <x v="699"/>
    </i>
    <i>
      <x v="701"/>
    </i>
    <i>
      <x v="703"/>
    </i>
    <i>
      <x v="704"/>
    </i>
    <i>
      <x v="705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5"/>
    </i>
    <i>
      <x v="717"/>
    </i>
    <i>
      <x v="719"/>
    </i>
    <i>
      <x v="720"/>
    </i>
    <i>
      <x v="721"/>
    </i>
    <i>
      <x v="722"/>
    </i>
    <i>
      <x v="723"/>
    </i>
    <i>
      <x v="725"/>
    </i>
    <i>
      <x v="727"/>
    </i>
    <i>
      <x v="729"/>
    </i>
    <i>
      <x v="730"/>
    </i>
    <i>
      <x v="731"/>
    </i>
    <i>
      <x v="733"/>
    </i>
    <i>
      <x v="734"/>
    </i>
    <i>
      <x v="736"/>
    </i>
    <i>
      <x v="737"/>
    </i>
    <i>
      <x v="739"/>
    </i>
    <i>
      <x v="740"/>
    </i>
    <i>
      <x v="741"/>
    </i>
    <i>
      <x v="742"/>
    </i>
    <i>
      <x v="744"/>
    </i>
    <i>
      <x v="745"/>
    </i>
    <i>
      <x v="746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8"/>
    </i>
    <i>
      <x v="760"/>
    </i>
    <i>
      <x v="761"/>
    </i>
    <i>
      <x v="762"/>
    </i>
    <i>
      <x v="763"/>
    </i>
    <i>
      <x v="764"/>
    </i>
    <i>
      <x v="766"/>
    </i>
    <i>
      <x v="768"/>
    </i>
    <i>
      <x v="770"/>
    </i>
    <i>
      <x v="771"/>
    </i>
    <i>
      <x v="772"/>
    </i>
    <i>
      <x v="773"/>
    </i>
    <i>
      <x v="775"/>
    </i>
    <i>
      <x v="778"/>
    </i>
    <i>
      <x v="780"/>
    </i>
    <i>
      <x v="781"/>
    </i>
    <i>
      <x v="783"/>
    </i>
    <i>
      <x v="784"/>
    </i>
    <i>
      <x v="785"/>
    </i>
    <i>
      <x v="787"/>
    </i>
    <i>
      <x v="788"/>
    </i>
    <i>
      <x v="790"/>
    </i>
    <i>
      <x v="792"/>
    </i>
    <i>
      <x v="793"/>
    </i>
    <i>
      <x v="795"/>
    </i>
    <i>
      <x v="796"/>
    </i>
    <i>
      <x v="797"/>
    </i>
    <i>
      <x v="799"/>
    </i>
    <i>
      <x v="801"/>
    </i>
    <i>
      <x v="802"/>
    </i>
    <i>
      <x v="804"/>
    </i>
    <i>
      <x v="806"/>
    </i>
    <i>
      <x v="809"/>
    </i>
    <i>
      <x v="810"/>
    </i>
    <i>
      <x v="811"/>
    </i>
    <i>
      <x v="812"/>
    </i>
    <i>
      <x v="813"/>
    </i>
    <i>
      <x v="814"/>
    </i>
    <i>
      <x v="818"/>
    </i>
    <i>
      <x v="819"/>
    </i>
    <i>
      <x v="820"/>
    </i>
    <i>
      <x v="821"/>
    </i>
    <i>
      <x v="823"/>
    </i>
    <i>
      <x v="826"/>
    </i>
    <i>
      <x v="827"/>
    </i>
    <i>
      <x v="829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41"/>
    </i>
    <i>
      <x v="842"/>
    </i>
    <i>
      <x v="843"/>
    </i>
    <i>
      <x v="846"/>
    </i>
    <i>
      <x v="849"/>
    </i>
    <i>
      <x v="850"/>
    </i>
    <i>
      <x v="851"/>
    </i>
    <i>
      <x v="852"/>
    </i>
    <i>
      <x v="855"/>
    </i>
    <i>
      <x v="857"/>
    </i>
    <i>
      <x v="858"/>
    </i>
    <i>
      <x v="860"/>
    </i>
    <i>
      <x v="862"/>
    </i>
    <i>
      <x v="863"/>
    </i>
    <i>
      <x v="864"/>
    </i>
    <i>
      <x v="865"/>
    </i>
    <i>
      <x v="867"/>
    </i>
    <i>
      <x v="869"/>
    </i>
    <i>
      <x v="870"/>
    </i>
    <i>
      <x v="871"/>
    </i>
    <i>
      <x v="872"/>
    </i>
    <i>
      <x v="874"/>
    </i>
    <i>
      <x v="875"/>
    </i>
    <i>
      <x v="877"/>
    </i>
    <i>
      <x v="879"/>
    </i>
    <i>
      <x v="880"/>
    </i>
    <i>
      <x v="882"/>
    </i>
    <i>
      <x v="883"/>
    </i>
    <i>
      <x v="884"/>
    </i>
    <i>
      <x v="885"/>
    </i>
    <i>
      <x v="886"/>
    </i>
    <i>
      <x v="890"/>
    </i>
    <i>
      <x v="892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2"/>
    </i>
    <i>
      <x v="904"/>
    </i>
    <i>
      <x v="905"/>
    </i>
    <i>
      <x v="908"/>
    </i>
    <i>
      <x v="911"/>
    </i>
    <i>
      <x v="912"/>
    </i>
    <i>
      <x v="913"/>
    </i>
    <i>
      <x v="914"/>
    </i>
    <i>
      <x v="915"/>
    </i>
    <i>
      <x v="916"/>
    </i>
    <i>
      <x v="920"/>
    </i>
    <i>
      <x v="921"/>
    </i>
    <i>
      <x v="922"/>
    </i>
    <i>
      <x v="923"/>
    </i>
    <i>
      <x v="924"/>
    </i>
    <i>
      <x v="927"/>
    </i>
    <i>
      <x v="930"/>
    </i>
    <i>
      <x v="931"/>
    </i>
    <i>
      <x v="933"/>
    </i>
    <i>
      <x v="935"/>
    </i>
    <i>
      <x v="936"/>
    </i>
    <i>
      <x v="937"/>
    </i>
    <i>
      <x v="938"/>
    </i>
    <i>
      <x v="941"/>
    </i>
    <i>
      <x v="942"/>
    </i>
    <i>
      <x v="945"/>
    </i>
    <i>
      <x v="946"/>
    </i>
    <i>
      <x v="949"/>
    </i>
    <i>
      <x v="950"/>
    </i>
    <i>
      <x v="951"/>
    </i>
    <i>
      <x v="952"/>
    </i>
    <i>
      <x v="954"/>
    </i>
    <i>
      <x v="955"/>
    </i>
    <i>
      <x v="957"/>
    </i>
    <i>
      <x v="958"/>
    </i>
    <i>
      <x v="959"/>
    </i>
    <i>
      <x v="960"/>
    </i>
    <i>
      <x v="962"/>
    </i>
    <i>
      <x v="965"/>
    </i>
    <i>
      <x v="966"/>
    </i>
    <i>
      <x v="967"/>
    </i>
    <i>
      <x v="968"/>
    </i>
    <i>
      <x v="969"/>
    </i>
    <i>
      <x v="971"/>
    </i>
    <i>
      <x v="972"/>
    </i>
    <i>
      <x v="975"/>
    </i>
    <i>
      <x v="976"/>
    </i>
    <i>
      <x v="977"/>
    </i>
    <i>
      <x v="978"/>
    </i>
    <i>
      <x v="979"/>
    </i>
    <i>
      <x v="982"/>
    </i>
    <i>
      <x v="984"/>
    </i>
    <i>
      <x v="986"/>
    </i>
    <i>
      <x v="987"/>
    </i>
    <i>
      <x v="989"/>
    </i>
    <i>
      <x v="990"/>
    </i>
    <i>
      <x v="992"/>
    </i>
    <i>
      <x v="993"/>
    </i>
    <i>
      <x v="995"/>
    </i>
    <i>
      <x v="998"/>
    </i>
    <i>
      <x v="999"/>
    </i>
    <i>
      <x v="1000"/>
    </i>
    <i>
      <x v="1001"/>
    </i>
    <i>
      <x v="1004"/>
    </i>
    <i>
      <x v="1005"/>
    </i>
    <i>
      <x v="1007"/>
    </i>
    <i>
      <x v="1009"/>
    </i>
    <i>
      <x v="1011"/>
    </i>
    <i>
      <x v="1013"/>
    </i>
    <i>
      <x v="1015"/>
    </i>
    <i>
      <x v="1017"/>
    </i>
    <i>
      <x v="1019"/>
    </i>
    <i>
      <x v="1020"/>
    </i>
    <i>
      <x v="1021"/>
    </i>
    <i>
      <x v="1022"/>
    </i>
    <i>
      <x v="1023"/>
    </i>
    <i>
      <x v="1025"/>
    </i>
    <i>
      <x v="1026"/>
    </i>
    <i>
      <x v="1027"/>
    </i>
    <i>
      <x v="1028"/>
    </i>
    <i>
      <x v="1029"/>
    </i>
    <i>
      <x v="1030"/>
    </i>
    <i>
      <x v="1033"/>
    </i>
    <i>
      <x v="1034"/>
    </i>
    <i>
      <x v="1037"/>
    </i>
    <i>
      <x v="1038"/>
    </i>
    <i>
      <x v="1041"/>
    </i>
    <i>
      <x v="1042"/>
    </i>
    <i>
      <x v="1044"/>
    </i>
    <i>
      <x v="1047"/>
    </i>
    <i>
      <x v="1050"/>
    </i>
    <i>
      <x v="1052"/>
    </i>
    <i>
      <x v="1053"/>
    </i>
    <i>
      <x v="1056"/>
    </i>
    <i>
      <x v="1060"/>
    </i>
    <i>
      <x v="1063"/>
    </i>
    <i>
      <x v="1066"/>
    </i>
    <i>
      <x v="1067"/>
    </i>
    <i>
      <x v="1068"/>
    </i>
    <i>
      <x v="1069"/>
    </i>
    <i>
      <x v="1070"/>
    </i>
    <i>
      <x v="1072"/>
    </i>
    <i>
      <x v="1073"/>
    </i>
    <i>
      <x v="1074"/>
    </i>
    <i>
      <x v="1078"/>
    </i>
    <i>
      <x v="1079"/>
    </i>
    <i>
      <x v="1081"/>
    </i>
    <i>
      <x v="1082"/>
    </i>
    <i>
      <x v="1083"/>
    </i>
    <i>
      <x v="1085"/>
    </i>
    <i>
      <x v="1086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100"/>
    </i>
    <i>
      <x v="1101"/>
    </i>
    <i>
      <x v="1102"/>
    </i>
    <i>
      <x v="1103"/>
    </i>
    <i>
      <x v="1104"/>
    </i>
    <i>
      <x v="1106"/>
    </i>
    <i>
      <x v="1108"/>
    </i>
    <i>
      <x v="1110"/>
    </i>
    <i>
      <x v="1111"/>
    </i>
    <i>
      <x v="1112"/>
    </i>
    <i>
      <x v="1113"/>
    </i>
    <i>
      <x v="1114"/>
    </i>
    <i>
      <x v="1116"/>
    </i>
    <i>
      <x v="1117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9"/>
    </i>
    <i>
      <x v="1130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5"/>
    </i>
    <i>
      <x v="1148"/>
    </i>
    <i>
      <x v="1149"/>
    </i>
    <i>
      <x v="1150"/>
    </i>
    <i>
      <x v="1153"/>
    </i>
    <i>
      <x v="1156"/>
    </i>
    <i>
      <x v="1157"/>
    </i>
    <i>
      <x v="1159"/>
    </i>
    <i>
      <x v="1160"/>
    </i>
    <i>
      <x v="1162"/>
    </i>
    <i>
      <x v="1165"/>
    </i>
    <i>
      <x v="1166"/>
    </i>
    <i>
      <x v="1170"/>
    </i>
    <i>
      <x v="1171"/>
    </i>
    <i>
      <x v="1172"/>
    </i>
    <i>
      <x v="1176"/>
    </i>
    <i>
      <x v="1177"/>
    </i>
    <i>
      <x v="1178"/>
    </i>
    <i>
      <x v="1179"/>
    </i>
    <i>
      <x v="1181"/>
    </i>
    <i>
      <x v="1185"/>
    </i>
    <i>
      <x v="1188"/>
    </i>
    <i>
      <x v="1189"/>
    </i>
    <i>
      <x v="1191"/>
    </i>
    <i>
      <x v="1192"/>
    </i>
    <i>
      <x v="1193"/>
    </i>
    <i>
      <x v="1194"/>
    </i>
    <i>
      <x v="1195"/>
    </i>
    <i>
      <x v="1197"/>
    </i>
    <i>
      <x v="1198"/>
    </i>
    <i>
      <x v="1200"/>
    </i>
    <i>
      <x v="1201"/>
    </i>
    <i>
      <x v="1202"/>
    </i>
    <i>
      <x v="1203"/>
    </i>
    <i>
      <x v="1204"/>
    </i>
    <i>
      <x v="1206"/>
    </i>
    <i>
      <x v="1207"/>
    </i>
    <i>
      <x v="1208"/>
    </i>
    <i>
      <x v="1209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5"/>
    </i>
    <i>
      <x v="1227"/>
    </i>
    <i>
      <x v="1228"/>
    </i>
    <i>
      <x v="1229"/>
    </i>
    <i>
      <x v="1231"/>
    </i>
    <i>
      <x v="1232"/>
    </i>
    <i>
      <x v="1234"/>
    </i>
    <i>
      <x v="1236"/>
    </i>
    <i>
      <x v="1239"/>
    </i>
    <i>
      <x v="1240"/>
    </i>
    <i>
      <x v="1241"/>
    </i>
    <i>
      <x v="1246"/>
    </i>
    <i>
      <x v="1248"/>
    </i>
    <i>
      <x v="1249"/>
    </i>
    <i>
      <x v="1251"/>
    </i>
    <i>
      <x v="1252"/>
    </i>
    <i>
      <x v="1254"/>
    </i>
    <i>
      <x v="1255"/>
    </i>
    <i>
      <x v="1257"/>
    </i>
    <i>
      <x v="1258"/>
    </i>
    <i>
      <x v="1259"/>
    </i>
    <i>
      <x v="1261"/>
    </i>
    <i>
      <x v="1264"/>
    </i>
    <i>
      <x v="1265"/>
    </i>
    <i>
      <x v="1266"/>
    </i>
    <i>
      <x v="1271"/>
    </i>
    <i>
      <x v="1274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8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9"/>
    </i>
    <i>
      <x v="1301"/>
    </i>
    <i>
      <x v="1302"/>
    </i>
    <i>
      <x v="1303"/>
    </i>
    <i>
      <x v="1304"/>
    </i>
    <i>
      <x v="1306"/>
    </i>
    <i>
      <x v="1307"/>
    </i>
    <i>
      <x v="1309"/>
    </i>
    <i>
      <x v="1311"/>
    </i>
    <i>
      <x v="1312"/>
    </i>
    <i>
      <x v="1314"/>
    </i>
    <i>
      <x v="1316"/>
    </i>
    <i>
      <x v="1317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2"/>
    </i>
    <i>
      <x v="1333"/>
    </i>
    <i>
      <x v="1334"/>
    </i>
    <i>
      <x v="1335"/>
    </i>
    <i>
      <x v="1336"/>
    </i>
    <i>
      <x v="1337"/>
    </i>
    <i>
      <x v="1339"/>
    </i>
    <i>
      <x v="1340"/>
    </i>
    <i>
      <x v="1342"/>
    </i>
    <i>
      <x v="1343"/>
    </i>
    <i>
      <x v="1345"/>
    </i>
    <i>
      <x v="1349"/>
    </i>
    <i>
      <x v="1351"/>
    </i>
    <i>
      <x v="1352"/>
    </i>
    <i>
      <x v="1354"/>
    </i>
    <i>
      <x v="1355"/>
    </i>
    <i>
      <x v="1356"/>
    </i>
    <i>
      <x v="1358"/>
    </i>
    <i>
      <x v="1360"/>
    </i>
    <i>
      <x v="1363"/>
    </i>
    <i>
      <x v="1364"/>
    </i>
    <i>
      <x v="1365"/>
    </i>
    <i>
      <x v="1366"/>
    </i>
    <i>
      <x v="1367"/>
    </i>
    <i>
      <x v="1368"/>
    </i>
    <i>
      <x v="1370"/>
    </i>
    <i>
      <x v="1371"/>
    </i>
    <i>
      <x v="1372"/>
    </i>
    <i>
      <x v="1376"/>
    </i>
    <i>
      <x v="1378"/>
    </i>
    <i>
      <x v="1379"/>
    </i>
    <i>
      <x v="1380"/>
    </i>
    <i>
      <x v="1382"/>
    </i>
    <i>
      <x v="1384"/>
    </i>
    <i>
      <x v="1385"/>
    </i>
    <i>
      <x v="1387"/>
    </i>
    <i>
      <x v="1389"/>
    </i>
    <i>
      <x v="1390"/>
    </i>
    <i>
      <x v="1391"/>
    </i>
    <i>
      <x v="1392"/>
    </i>
    <i>
      <x v="1394"/>
    </i>
    <i>
      <x v="1397"/>
    </i>
    <i>
      <x v="1398"/>
    </i>
    <i>
      <x v="1399"/>
    </i>
    <i>
      <x v="1400"/>
    </i>
    <i>
      <x v="1401"/>
    </i>
    <i>
      <x v="1402"/>
    </i>
    <i>
      <x v="1404"/>
    </i>
    <i>
      <x v="1405"/>
    </i>
    <i>
      <x v="1406"/>
    </i>
    <i>
      <x v="1407"/>
    </i>
    <i>
      <x v="1408"/>
    </i>
    <i>
      <x v="1411"/>
    </i>
    <i>
      <x v="1412"/>
    </i>
    <i>
      <x v="1415"/>
    </i>
    <i>
      <x v="1418"/>
    </i>
    <i>
      <x v="1421"/>
    </i>
    <i>
      <x v="1422"/>
    </i>
    <i>
      <x v="1424"/>
    </i>
    <i>
      <x v="1428"/>
    </i>
    <i>
      <x v="1431"/>
    </i>
    <i>
      <x v="1433"/>
    </i>
    <i>
      <x v="1435"/>
    </i>
    <i>
      <x v="1436"/>
    </i>
    <i>
      <x v="1438"/>
    </i>
    <i>
      <x v="1441"/>
    </i>
    <i>
      <x v="1443"/>
    </i>
    <i>
      <x v="1444"/>
    </i>
    <i>
      <x v="1445"/>
    </i>
    <i>
      <x v="1447"/>
    </i>
    <i>
      <x v="1449"/>
    </i>
    <i>
      <x v="1450"/>
    </i>
    <i>
      <x v="1451"/>
    </i>
    <i>
      <x v="1452"/>
    </i>
    <i>
      <x v="1454"/>
    </i>
    <i>
      <x v="1455"/>
    </i>
    <i>
      <x v="1457"/>
    </i>
    <i>
      <x v="1458"/>
    </i>
    <i>
      <x v="1459"/>
    </i>
  </rowItems>
  <colItems count="1">
    <i/>
  </colItems>
  <pageFields count="2">
    <pageField fld="7" hier="-1"/>
    <pageField fld="6" hier="-1"/>
  </pageFields>
  <dataFields count="1">
    <dataField name="Average of SalePrice" fld="33" subtotal="average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1E0D74-22DA-F54B-BEBF-13BD19F7168C}" name="PivotTable16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1:C24" firstHeaderRow="0" firstDataRow="1" firstDataCol="1" rowPageCount="1" colPageCount="1"/>
  <pivotFields count="38">
    <pivotField dataField="1"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Count of Id" fld="0" subtotal="count" baseField="0" baseItem="0"/>
    <dataField name="Average of SalePrice" fld="33" subtotal="average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4BA839-4622-FD47-8E9F-F0EEB833BA14}" name="PivotTable14" cacheId="1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F22:G564" firstHeaderRow="1" firstDataRow="1" firstDataCol="1" rowPageCount="2" colPageCount="1"/>
  <pivotFields count="3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multipleItemSelectionAllowe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0"/>
  </rowFields>
  <rowItems count="542">
    <i>
      <x v="1"/>
    </i>
    <i>
      <x v="4"/>
    </i>
    <i>
      <x v="5"/>
    </i>
    <i>
      <x v="6"/>
    </i>
    <i>
      <x v="10"/>
    </i>
    <i>
      <x v="11"/>
    </i>
    <i>
      <x v="13"/>
    </i>
    <i>
      <x v="17"/>
    </i>
    <i>
      <x v="19"/>
    </i>
    <i>
      <x v="20"/>
    </i>
    <i>
      <x v="22"/>
    </i>
    <i>
      <x v="27"/>
    </i>
    <i>
      <x v="32"/>
    </i>
    <i>
      <x v="33"/>
    </i>
    <i>
      <x v="37"/>
    </i>
    <i>
      <x v="40"/>
    </i>
    <i>
      <x v="44"/>
    </i>
    <i>
      <x v="47"/>
    </i>
    <i>
      <x v="55"/>
    </i>
    <i>
      <x v="57"/>
    </i>
    <i>
      <x v="65"/>
    </i>
    <i>
      <x v="67"/>
    </i>
    <i>
      <x v="69"/>
    </i>
    <i>
      <x v="70"/>
    </i>
    <i>
      <x v="72"/>
    </i>
    <i>
      <x v="73"/>
    </i>
    <i>
      <x v="78"/>
    </i>
    <i>
      <x v="80"/>
    </i>
    <i>
      <x v="82"/>
    </i>
    <i>
      <x v="83"/>
    </i>
    <i>
      <x v="88"/>
    </i>
    <i>
      <x v="91"/>
    </i>
    <i>
      <x v="92"/>
    </i>
    <i>
      <x v="96"/>
    </i>
    <i>
      <x v="97"/>
    </i>
    <i>
      <x v="98"/>
    </i>
    <i>
      <x v="99"/>
    </i>
    <i>
      <x v="101"/>
    </i>
    <i>
      <x v="103"/>
    </i>
    <i>
      <x v="105"/>
    </i>
    <i>
      <x v="108"/>
    </i>
    <i>
      <x v="109"/>
    </i>
    <i>
      <x v="110"/>
    </i>
    <i>
      <x v="112"/>
    </i>
    <i>
      <x v="117"/>
    </i>
    <i>
      <x v="118"/>
    </i>
    <i>
      <x v="122"/>
    </i>
    <i>
      <x v="130"/>
    </i>
    <i>
      <x v="132"/>
    </i>
    <i>
      <x v="134"/>
    </i>
    <i>
      <x v="135"/>
    </i>
    <i>
      <x v="137"/>
    </i>
    <i>
      <x v="138"/>
    </i>
    <i>
      <x v="140"/>
    </i>
    <i>
      <x v="141"/>
    </i>
    <i>
      <x v="142"/>
    </i>
    <i>
      <x v="143"/>
    </i>
    <i>
      <x v="144"/>
    </i>
    <i>
      <x v="151"/>
    </i>
    <i>
      <x v="154"/>
    </i>
    <i>
      <x v="157"/>
    </i>
    <i>
      <x v="158"/>
    </i>
    <i>
      <x v="162"/>
    </i>
    <i>
      <x v="167"/>
    </i>
    <i>
      <x v="173"/>
    </i>
    <i>
      <x v="175"/>
    </i>
    <i>
      <x v="176"/>
    </i>
    <i>
      <x v="184"/>
    </i>
    <i>
      <x v="185"/>
    </i>
    <i>
      <x v="190"/>
    </i>
    <i>
      <x v="196"/>
    </i>
    <i>
      <x v="198"/>
    </i>
    <i>
      <x v="199"/>
    </i>
    <i>
      <x v="200"/>
    </i>
    <i>
      <x v="201"/>
    </i>
    <i>
      <x v="205"/>
    </i>
    <i>
      <x v="209"/>
    </i>
    <i>
      <x v="211"/>
    </i>
    <i>
      <x v="212"/>
    </i>
    <i>
      <x v="215"/>
    </i>
    <i>
      <x v="220"/>
    </i>
    <i>
      <x v="222"/>
    </i>
    <i>
      <x v="223"/>
    </i>
    <i>
      <x v="224"/>
    </i>
    <i>
      <x v="226"/>
    </i>
    <i>
      <x v="228"/>
    </i>
    <i>
      <x v="230"/>
    </i>
    <i>
      <x v="233"/>
    </i>
    <i>
      <x v="238"/>
    </i>
    <i>
      <x v="240"/>
    </i>
    <i>
      <x v="243"/>
    </i>
    <i>
      <x v="245"/>
    </i>
    <i>
      <x v="247"/>
    </i>
    <i>
      <x v="248"/>
    </i>
    <i>
      <x v="253"/>
    </i>
    <i>
      <x v="254"/>
    </i>
    <i>
      <x v="258"/>
    </i>
    <i>
      <x v="259"/>
    </i>
    <i>
      <x v="262"/>
    </i>
    <i>
      <x v="265"/>
    </i>
    <i>
      <x v="266"/>
    </i>
    <i>
      <x v="268"/>
    </i>
    <i>
      <x v="270"/>
    </i>
    <i>
      <x v="271"/>
    </i>
    <i>
      <x v="272"/>
    </i>
    <i>
      <x v="273"/>
    </i>
    <i>
      <x v="274"/>
    </i>
    <i>
      <x v="278"/>
    </i>
    <i>
      <x v="279"/>
    </i>
    <i>
      <x v="280"/>
    </i>
    <i>
      <x v="283"/>
    </i>
    <i>
      <x v="286"/>
    </i>
    <i>
      <x v="294"/>
    </i>
    <i>
      <x v="296"/>
    </i>
    <i>
      <x v="298"/>
    </i>
    <i>
      <x v="299"/>
    </i>
    <i>
      <x v="300"/>
    </i>
    <i>
      <x v="303"/>
    </i>
    <i>
      <x v="304"/>
    </i>
    <i>
      <x v="305"/>
    </i>
    <i>
      <x v="309"/>
    </i>
    <i>
      <x v="315"/>
    </i>
    <i>
      <x v="316"/>
    </i>
    <i>
      <x v="317"/>
    </i>
    <i>
      <x v="318"/>
    </i>
    <i>
      <x v="321"/>
    </i>
    <i>
      <x v="322"/>
    </i>
    <i>
      <x v="324"/>
    </i>
    <i>
      <x v="327"/>
    </i>
    <i>
      <x v="331"/>
    </i>
    <i>
      <x v="332"/>
    </i>
    <i>
      <x v="336"/>
    </i>
    <i>
      <x v="337"/>
    </i>
    <i>
      <x v="338"/>
    </i>
    <i>
      <x v="340"/>
    </i>
    <i>
      <x v="355"/>
    </i>
    <i>
      <x v="358"/>
    </i>
    <i>
      <x v="359"/>
    </i>
    <i>
      <x v="367"/>
    </i>
    <i>
      <x v="368"/>
    </i>
    <i>
      <x v="371"/>
    </i>
    <i>
      <x v="373"/>
    </i>
    <i>
      <x v="377"/>
    </i>
    <i>
      <x v="378"/>
    </i>
    <i>
      <x v="382"/>
    </i>
    <i>
      <x v="387"/>
    </i>
    <i>
      <x v="388"/>
    </i>
    <i>
      <x v="389"/>
    </i>
    <i>
      <x v="391"/>
    </i>
    <i>
      <x v="403"/>
    </i>
    <i>
      <x v="409"/>
    </i>
    <i>
      <x v="411"/>
    </i>
    <i>
      <x v="415"/>
    </i>
    <i>
      <x v="416"/>
    </i>
    <i>
      <x v="417"/>
    </i>
    <i>
      <x v="420"/>
    </i>
    <i>
      <x v="422"/>
    </i>
    <i>
      <x v="423"/>
    </i>
    <i>
      <x v="424"/>
    </i>
    <i>
      <x v="427"/>
    </i>
    <i>
      <x v="433"/>
    </i>
    <i>
      <x v="440"/>
    </i>
    <i>
      <x v="441"/>
    </i>
    <i>
      <x v="444"/>
    </i>
    <i>
      <x v="445"/>
    </i>
    <i>
      <x v="450"/>
    </i>
    <i>
      <x v="453"/>
    </i>
    <i>
      <x v="455"/>
    </i>
    <i>
      <x v="460"/>
    </i>
    <i>
      <x v="463"/>
    </i>
    <i>
      <x v="466"/>
    </i>
    <i>
      <x v="467"/>
    </i>
    <i>
      <x v="468"/>
    </i>
    <i>
      <x v="469"/>
    </i>
    <i>
      <x v="471"/>
    </i>
    <i>
      <x v="475"/>
    </i>
    <i>
      <x v="476"/>
    </i>
    <i>
      <x v="477"/>
    </i>
    <i>
      <x v="478"/>
    </i>
    <i>
      <x v="480"/>
    </i>
    <i>
      <x v="481"/>
    </i>
    <i>
      <x v="485"/>
    </i>
    <i>
      <x v="486"/>
    </i>
    <i>
      <x v="487"/>
    </i>
    <i>
      <x v="491"/>
    </i>
    <i>
      <x v="492"/>
    </i>
    <i>
      <x v="493"/>
    </i>
    <i>
      <x v="499"/>
    </i>
    <i>
      <x v="501"/>
    </i>
    <i>
      <x v="502"/>
    </i>
    <i>
      <x v="503"/>
    </i>
    <i>
      <x v="506"/>
    </i>
    <i>
      <x v="507"/>
    </i>
    <i>
      <x v="509"/>
    </i>
    <i>
      <x v="510"/>
    </i>
    <i>
      <x v="512"/>
    </i>
    <i>
      <x v="513"/>
    </i>
    <i>
      <x v="515"/>
    </i>
    <i>
      <x v="517"/>
    </i>
    <i>
      <x v="521"/>
    </i>
    <i>
      <x v="524"/>
    </i>
    <i>
      <x v="526"/>
    </i>
    <i>
      <x v="530"/>
    </i>
    <i>
      <x v="534"/>
    </i>
    <i>
      <x v="535"/>
    </i>
    <i>
      <x v="540"/>
    </i>
    <i>
      <x v="542"/>
    </i>
    <i>
      <x v="546"/>
    </i>
    <i>
      <x v="549"/>
    </i>
    <i>
      <x v="552"/>
    </i>
    <i>
      <x v="554"/>
    </i>
    <i>
      <x v="561"/>
    </i>
    <i>
      <x v="566"/>
    </i>
    <i>
      <x v="567"/>
    </i>
    <i>
      <x v="568"/>
    </i>
    <i>
      <x v="570"/>
    </i>
    <i>
      <x v="572"/>
    </i>
    <i>
      <x v="573"/>
    </i>
    <i>
      <x v="574"/>
    </i>
    <i>
      <x v="575"/>
    </i>
    <i>
      <x v="577"/>
    </i>
    <i>
      <x v="579"/>
    </i>
    <i>
      <x v="581"/>
    </i>
    <i>
      <x v="582"/>
    </i>
    <i>
      <x v="583"/>
    </i>
    <i>
      <x v="585"/>
    </i>
    <i>
      <x v="587"/>
    </i>
    <i>
      <x v="591"/>
    </i>
    <i>
      <x v="594"/>
    </i>
    <i>
      <x v="598"/>
    </i>
    <i>
      <x v="600"/>
    </i>
    <i>
      <x v="602"/>
    </i>
    <i>
      <x v="604"/>
    </i>
    <i>
      <x v="605"/>
    </i>
    <i>
      <x v="606"/>
    </i>
    <i>
      <x v="607"/>
    </i>
    <i>
      <x v="608"/>
    </i>
    <i>
      <x v="613"/>
    </i>
    <i>
      <x v="615"/>
    </i>
    <i>
      <x v="618"/>
    </i>
    <i>
      <x v="619"/>
    </i>
    <i>
      <x v="621"/>
    </i>
    <i>
      <x v="622"/>
    </i>
    <i>
      <x v="624"/>
    </i>
    <i>
      <x v="625"/>
    </i>
    <i>
      <x v="627"/>
    </i>
    <i>
      <x v="628"/>
    </i>
    <i>
      <x v="629"/>
    </i>
    <i>
      <x v="632"/>
    </i>
    <i>
      <x v="633"/>
    </i>
    <i>
      <x v="642"/>
    </i>
    <i>
      <x v="643"/>
    </i>
    <i>
      <x v="644"/>
    </i>
    <i>
      <x v="647"/>
    </i>
    <i>
      <x v="648"/>
    </i>
    <i>
      <x v="652"/>
    </i>
    <i>
      <x v="654"/>
    </i>
    <i>
      <x v="656"/>
    </i>
    <i>
      <x v="658"/>
    </i>
    <i>
      <x v="659"/>
    </i>
    <i>
      <x v="663"/>
    </i>
    <i>
      <x v="665"/>
    </i>
    <i>
      <x v="669"/>
    </i>
    <i>
      <x v="674"/>
    </i>
    <i>
      <x v="678"/>
    </i>
    <i>
      <x v="683"/>
    </i>
    <i>
      <x v="686"/>
    </i>
    <i>
      <x v="691"/>
    </i>
    <i>
      <x v="700"/>
    </i>
    <i>
      <x v="701"/>
    </i>
    <i>
      <x v="702"/>
    </i>
    <i>
      <x v="703"/>
    </i>
    <i>
      <x v="704"/>
    </i>
    <i>
      <x v="705"/>
    </i>
    <i>
      <x v="715"/>
    </i>
    <i>
      <x v="717"/>
    </i>
    <i>
      <x v="718"/>
    </i>
    <i>
      <x v="722"/>
    </i>
    <i>
      <x v="724"/>
    </i>
    <i>
      <x v="728"/>
    </i>
    <i>
      <x v="731"/>
    </i>
    <i>
      <x v="732"/>
    </i>
    <i>
      <x v="733"/>
    </i>
    <i>
      <x v="737"/>
    </i>
    <i>
      <x v="743"/>
    </i>
    <i>
      <x v="752"/>
    </i>
    <i>
      <x v="753"/>
    </i>
    <i>
      <x v="760"/>
    </i>
    <i>
      <x v="762"/>
    </i>
    <i>
      <x v="763"/>
    </i>
    <i>
      <x v="765"/>
    </i>
    <i>
      <x v="766"/>
    </i>
    <i>
      <x v="767"/>
    </i>
    <i>
      <x v="768"/>
    </i>
    <i>
      <x v="772"/>
    </i>
    <i>
      <x v="773"/>
    </i>
    <i>
      <x v="776"/>
    </i>
    <i>
      <x v="777"/>
    </i>
    <i>
      <x v="779"/>
    </i>
    <i>
      <x v="787"/>
    </i>
    <i>
      <x v="792"/>
    </i>
    <i>
      <x v="793"/>
    </i>
    <i>
      <x v="795"/>
    </i>
    <i>
      <x v="796"/>
    </i>
    <i>
      <x v="798"/>
    </i>
    <i>
      <x v="800"/>
    </i>
    <i>
      <x v="803"/>
    </i>
    <i>
      <x v="804"/>
    </i>
    <i>
      <x v="805"/>
    </i>
    <i>
      <x v="806"/>
    </i>
    <i>
      <x v="808"/>
    </i>
    <i>
      <x v="809"/>
    </i>
    <i>
      <x v="810"/>
    </i>
    <i>
      <x v="813"/>
    </i>
    <i>
      <x v="818"/>
    </i>
    <i>
      <x v="820"/>
    </i>
    <i>
      <x v="824"/>
    </i>
    <i>
      <x v="830"/>
    </i>
    <i>
      <x v="833"/>
    </i>
    <i>
      <x v="834"/>
    </i>
    <i>
      <x v="836"/>
    </i>
    <i>
      <x v="838"/>
    </i>
    <i>
      <x v="839"/>
    </i>
    <i>
      <x v="842"/>
    </i>
    <i>
      <x v="843"/>
    </i>
    <i>
      <x v="844"/>
    </i>
    <i>
      <x v="846"/>
    </i>
    <i>
      <x v="848"/>
    </i>
    <i>
      <x v="849"/>
    </i>
    <i>
      <x v="854"/>
    </i>
    <i>
      <x v="858"/>
    </i>
    <i>
      <x v="861"/>
    </i>
    <i>
      <x v="862"/>
    </i>
    <i>
      <x v="863"/>
    </i>
    <i>
      <x v="864"/>
    </i>
    <i>
      <x v="867"/>
    </i>
    <i>
      <x v="869"/>
    </i>
    <i>
      <x v="871"/>
    </i>
    <i>
      <x v="872"/>
    </i>
    <i>
      <x v="875"/>
    </i>
    <i>
      <x v="876"/>
    </i>
    <i>
      <x v="877"/>
    </i>
    <i>
      <x v="878"/>
    </i>
    <i>
      <x v="886"/>
    </i>
    <i>
      <x v="888"/>
    </i>
    <i>
      <x v="891"/>
    </i>
    <i>
      <x v="892"/>
    </i>
    <i>
      <x v="895"/>
    </i>
    <i>
      <x v="898"/>
    </i>
    <i>
      <x v="905"/>
    </i>
    <i>
      <x v="907"/>
    </i>
    <i>
      <x v="910"/>
    </i>
    <i>
      <x v="913"/>
    </i>
    <i>
      <x v="918"/>
    </i>
    <i>
      <x v="919"/>
    </i>
    <i>
      <x v="920"/>
    </i>
    <i>
      <x v="924"/>
    </i>
    <i>
      <x v="926"/>
    </i>
    <i>
      <x v="930"/>
    </i>
    <i>
      <x v="931"/>
    </i>
    <i>
      <x v="932"/>
    </i>
    <i>
      <x v="937"/>
    </i>
    <i>
      <x v="938"/>
    </i>
    <i>
      <x v="943"/>
    </i>
    <i>
      <x v="945"/>
    </i>
    <i>
      <x v="946"/>
    </i>
    <i>
      <x v="947"/>
    </i>
    <i>
      <x v="949"/>
    </i>
    <i>
      <x v="955"/>
    </i>
    <i>
      <x v="957"/>
    </i>
    <i>
      <x v="964"/>
    </i>
    <i>
      <x v="969"/>
    </i>
    <i>
      <x v="973"/>
    </i>
    <i>
      <x v="979"/>
    </i>
    <i>
      <x v="981"/>
    </i>
    <i>
      <x v="984"/>
    </i>
    <i>
      <x v="987"/>
    </i>
    <i>
      <x v="990"/>
    </i>
    <i>
      <x v="992"/>
    </i>
    <i>
      <x v="994"/>
    </i>
    <i>
      <x v="1000"/>
    </i>
    <i>
      <x v="1002"/>
    </i>
    <i>
      <x v="1011"/>
    </i>
    <i>
      <x v="1015"/>
    </i>
    <i>
      <x v="1016"/>
    </i>
    <i>
      <x v="1025"/>
    </i>
    <i>
      <x v="1026"/>
    </i>
    <i>
      <x v="1027"/>
    </i>
    <i>
      <x v="1028"/>
    </i>
    <i>
      <x v="1031"/>
    </i>
    <i>
      <x v="1036"/>
    </i>
    <i>
      <x v="1040"/>
    </i>
    <i>
      <x v="1043"/>
    </i>
    <i>
      <x v="1044"/>
    </i>
    <i>
      <x v="1046"/>
    </i>
    <i>
      <x v="1048"/>
    </i>
    <i>
      <x v="1050"/>
    </i>
    <i>
      <x v="1051"/>
    </i>
    <i>
      <x v="1052"/>
    </i>
    <i>
      <x v="1054"/>
    </i>
    <i>
      <x v="1055"/>
    </i>
    <i>
      <x v="1058"/>
    </i>
    <i>
      <x v="1062"/>
    </i>
    <i>
      <x v="1065"/>
    </i>
    <i>
      <x v="1067"/>
    </i>
    <i>
      <x v="1070"/>
    </i>
    <i>
      <x v="1071"/>
    </i>
    <i>
      <x v="1073"/>
    </i>
    <i>
      <x v="1074"/>
    </i>
    <i>
      <x v="1075"/>
    </i>
    <i>
      <x v="1080"/>
    </i>
    <i>
      <x v="1081"/>
    </i>
    <i>
      <x v="1082"/>
    </i>
    <i>
      <x v="1083"/>
    </i>
    <i>
      <x v="1085"/>
    </i>
    <i>
      <x v="1087"/>
    </i>
    <i>
      <x v="1093"/>
    </i>
    <i>
      <x v="1094"/>
    </i>
    <i>
      <x v="1095"/>
    </i>
    <i>
      <x v="1099"/>
    </i>
    <i>
      <x v="1102"/>
    </i>
    <i>
      <x v="1103"/>
    </i>
    <i>
      <x v="1105"/>
    </i>
    <i>
      <x v="1109"/>
    </i>
    <i>
      <x v="1111"/>
    </i>
    <i>
      <x v="1112"/>
    </i>
    <i>
      <x v="1114"/>
    </i>
    <i>
      <x v="1115"/>
    </i>
    <i>
      <x v="1118"/>
    </i>
    <i>
      <x v="1119"/>
    </i>
    <i>
      <x v="1121"/>
    </i>
    <i>
      <x v="1132"/>
    </i>
    <i>
      <x v="1133"/>
    </i>
    <i>
      <x v="1136"/>
    </i>
    <i>
      <x v="1139"/>
    </i>
    <i>
      <x v="1142"/>
    </i>
    <i>
      <x v="1147"/>
    </i>
    <i>
      <x v="1152"/>
    </i>
    <i>
      <x v="1155"/>
    </i>
    <i>
      <x v="1156"/>
    </i>
    <i>
      <x v="1158"/>
    </i>
    <i>
      <x v="1159"/>
    </i>
    <i>
      <x v="1165"/>
    </i>
    <i>
      <x v="1170"/>
    </i>
    <i>
      <x v="1171"/>
    </i>
    <i>
      <x v="1174"/>
    </i>
    <i>
      <x v="1175"/>
    </i>
    <i>
      <x v="1179"/>
    </i>
    <i>
      <x v="1186"/>
    </i>
    <i>
      <x v="1187"/>
    </i>
    <i>
      <x v="1194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7"/>
    </i>
    <i>
      <x v="1208"/>
    </i>
    <i>
      <x v="1209"/>
    </i>
    <i>
      <x v="1210"/>
    </i>
    <i>
      <x v="1215"/>
    </i>
    <i>
      <x v="1217"/>
    </i>
    <i>
      <x v="1222"/>
    </i>
    <i>
      <x v="1223"/>
    </i>
    <i>
      <x v="1226"/>
    </i>
    <i>
      <x v="1227"/>
    </i>
    <i>
      <x v="1229"/>
    </i>
    <i>
      <x v="1231"/>
    </i>
    <i>
      <x v="1232"/>
    </i>
    <i>
      <x v="1235"/>
    </i>
    <i>
      <x v="1241"/>
    </i>
    <i>
      <x v="1242"/>
    </i>
    <i>
      <x v="1243"/>
    </i>
    <i>
      <x v="1245"/>
    </i>
    <i>
      <x v="1250"/>
    </i>
    <i>
      <x v="1256"/>
    </i>
    <i>
      <x v="1261"/>
    </i>
    <i>
      <x v="1267"/>
    </i>
    <i>
      <x v="1269"/>
    </i>
    <i>
      <x v="1275"/>
    </i>
    <i>
      <x v="1278"/>
    </i>
    <i>
      <x v="1283"/>
    </i>
    <i>
      <x v="1289"/>
    </i>
    <i>
      <x v="1293"/>
    </i>
    <i>
      <x v="1295"/>
    </i>
    <i>
      <x v="1296"/>
    </i>
    <i>
      <x v="1299"/>
    </i>
    <i>
      <x v="1302"/>
    </i>
    <i>
      <x v="1303"/>
    </i>
    <i>
      <x v="1308"/>
    </i>
    <i>
      <x v="1310"/>
    </i>
    <i>
      <x v="1315"/>
    </i>
    <i>
      <x v="1319"/>
    </i>
    <i>
      <x v="1320"/>
    </i>
    <i>
      <x v="1322"/>
    </i>
    <i>
      <x v="1324"/>
    </i>
    <i>
      <x v="1326"/>
    </i>
    <i>
      <x v="1330"/>
    </i>
    <i>
      <x v="1335"/>
    </i>
    <i>
      <x v="1336"/>
    </i>
    <i>
      <x v="1338"/>
    </i>
    <i>
      <x v="1340"/>
    </i>
    <i>
      <x v="1344"/>
    </i>
    <i>
      <x v="1347"/>
    </i>
    <i>
      <x v="1350"/>
    </i>
    <i>
      <x v="1351"/>
    </i>
    <i>
      <x v="1355"/>
    </i>
    <i>
      <x v="1363"/>
    </i>
    <i>
      <x v="1370"/>
    </i>
    <i>
      <x v="1371"/>
    </i>
    <i>
      <x v="1372"/>
    </i>
    <i>
      <x v="1374"/>
    </i>
    <i>
      <x v="1375"/>
    </i>
    <i>
      <x v="1379"/>
    </i>
    <i>
      <x v="1386"/>
    </i>
    <i>
      <x v="1390"/>
    </i>
    <i>
      <x v="1395"/>
    </i>
    <i>
      <x v="1406"/>
    </i>
    <i>
      <x v="1410"/>
    </i>
    <i>
      <x v="1411"/>
    </i>
    <i>
      <x v="1413"/>
    </i>
    <i>
      <x v="1418"/>
    </i>
    <i>
      <x v="1420"/>
    </i>
    <i>
      <x v="1425"/>
    </i>
    <i>
      <x v="1426"/>
    </i>
    <i>
      <x v="1433"/>
    </i>
    <i>
      <x v="1434"/>
    </i>
    <i>
      <x v="1435"/>
    </i>
    <i>
      <x v="1437"/>
    </i>
    <i>
      <x v="1438"/>
    </i>
    <i>
      <x v="1439"/>
    </i>
    <i>
      <x v="1440"/>
    </i>
    <i>
      <x v="1442"/>
    </i>
    <i>
      <x v="1445"/>
    </i>
    <i>
      <x v="1447"/>
    </i>
    <i>
      <x v="1448"/>
    </i>
    <i>
      <x v="1451"/>
    </i>
    <i>
      <x v="1453"/>
    </i>
    <i>
      <x v="1456"/>
    </i>
    <i>
      <x v="1459"/>
    </i>
  </rowItems>
  <colItems count="1">
    <i/>
  </colItems>
  <pageFields count="2">
    <pageField fld="3" hier="-1"/>
    <pageField fld="4" hier="-1"/>
  </pageFields>
  <dataFields count="1">
    <dataField name="Average of SalePrice" fld="33" subtotal="average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96F369-9491-694F-8B87-78E2219B064D}" name="PivotTable15" cacheId="1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I22:J834" firstHeaderRow="1" firstDataRow="1" firstDataCol="1" rowPageCount="2" colPageCount="1"/>
  <pivotFields count="3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showAll="0"/>
    <pivotField multipleItemSelectionAllowed="1"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0"/>
  </rowFields>
  <rowItems count="812">
    <i>
      <x/>
    </i>
    <i>
      <x v="2"/>
    </i>
    <i>
      <x v="3"/>
    </i>
    <i>
      <x v="7"/>
    </i>
    <i>
      <x v="8"/>
    </i>
    <i>
      <x v="9"/>
    </i>
    <i>
      <x v="12"/>
    </i>
    <i>
      <x v="14"/>
    </i>
    <i>
      <x v="15"/>
    </i>
    <i>
      <x v="16"/>
    </i>
    <i>
      <x v="18"/>
    </i>
    <i>
      <x v="21"/>
    </i>
    <i>
      <x v="23"/>
    </i>
    <i>
      <x v="24"/>
    </i>
    <i>
      <x v="26"/>
    </i>
    <i>
      <x v="28"/>
    </i>
    <i>
      <x v="29"/>
    </i>
    <i>
      <x v="30"/>
    </i>
    <i>
      <x v="31"/>
    </i>
    <i>
      <x v="34"/>
    </i>
    <i>
      <x v="38"/>
    </i>
    <i>
      <x v="39"/>
    </i>
    <i>
      <x v="42"/>
    </i>
    <i>
      <x v="43"/>
    </i>
    <i>
      <x v="45"/>
    </i>
    <i>
      <x v="46"/>
    </i>
    <i>
      <x v="48"/>
    </i>
    <i>
      <x v="49"/>
    </i>
    <i>
      <x v="50"/>
    </i>
    <i>
      <x v="51"/>
    </i>
    <i>
      <x v="53"/>
    </i>
    <i>
      <x v="54"/>
    </i>
    <i>
      <x v="58"/>
    </i>
    <i>
      <x v="59"/>
    </i>
    <i>
      <x v="60"/>
    </i>
    <i>
      <x v="61"/>
    </i>
    <i>
      <x v="62"/>
    </i>
    <i>
      <x v="63"/>
    </i>
    <i>
      <x v="64"/>
    </i>
    <i>
      <x v="66"/>
    </i>
    <i>
      <x v="68"/>
    </i>
    <i>
      <x v="71"/>
    </i>
    <i>
      <x v="74"/>
    </i>
    <i>
      <x v="76"/>
    </i>
    <i>
      <x v="77"/>
    </i>
    <i>
      <x v="79"/>
    </i>
    <i>
      <x v="81"/>
    </i>
    <i>
      <x v="84"/>
    </i>
    <i>
      <x v="87"/>
    </i>
    <i>
      <x v="89"/>
    </i>
    <i>
      <x v="90"/>
    </i>
    <i>
      <x v="93"/>
    </i>
    <i>
      <x v="94"/>
    </i>
    <i>
      <x v="95"/>
    </i>
    <i>
      <x v="100"/>
    </i>
    <i>
      <x v="102"/>
    </i>
    <i>
      <x v="104"/>
    </i>
    <i>
      <x v="106"/>
    </i>
    <i>
      <x v="107"/>
    </i>
    <i>
      <x v="111"/>
    </i>
    <i>
      <x v="113"/>
    </i>
    <i>
      <x v="114"/>
    </i>
    <i>
      <x v="115"/>
    </i>
    <i>
      <x v="116"/>
    </i>
    <i>
      <x v="119"/>
    </i>
    <i>
      <x v="120"/>
    </i>
    <i>
      <x v="121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1"/>
    </i>
    <i>
      <x v="133"/>
    </i>
    <i>
      <x v="136"/>
    </i>
    <i>
      <x v="139"/>
    </i>
    <i>
      <x v="146"/>
    </i>
    <i>
      <x v="147"/>
    </i>
    <i>
      <x v="148"/>
    </i>
    <i>
      <x v="149"/>
    </i>
    <i>
      <x v="152"/>
    </i>
    <i>
      <x v="153"/>
    </i>
    <i>
      <x v="155"/>
    </i>
    <i>
      <x v="156"/>
    </i>
    <i>
      <x v="160"/>
    </i>
    <i>
      <x v="163"/>
    </i>
    <i>
      <x v="164"/>
    </i>
    <i>
      <x v="165"/>
    </i>
    <i>
      <x v="166"/>
    </i>
    <i>
      <x v="168"/>
    </i>
    <i>
      <x v="169"/>
    </i>
    <i>
      <x v="170"/>
    </i>
    <i>
      <x v="172"/>
    </i>
    <i>
      <x v="174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6"/>
    </i>
    <i>
      <x v="187"/>
    </i>
    <i>
      <x v="188"/>
    </i>
    <i>
      <x v="189"/>
    </i>
    <i>
      <x v="191"/>
    </i>
    <i>
      <x v="192"/>
    </i>
    <i>
      <x v="194"/>
    </i>
    <i>
      <x v="202"/>
    </i>
    <i>
      <x v="203"/>
    </i>
    <i>
      <x v="204"/>
    </i>
    <i>
      <x v="206"/>
    </i>
    <i>
      <x v="207"/>
    </i>
    <i>
      <x v="208"/>
    </i>
    <i>
      <x v="210"/>
    </i>
    <i>
      <x v="213"/>
    </i>
    <i>
      <x v="214"/>
    </i>
    <i>
      <x v="216"/>
    </i>
    <i>
      <x v="217"/>
    </i>
    <i>
      <x v="218"/>
    </i>
    <i>
      <x v="219"/>
    </i>
    <i>
      <x v="221"/>
    </i>
    <i>
      <x v="229"/>
    </i>
    <i>
      <x v="234"/>
    </i>
    <i>
      <x v="236"/>
    </i>
    <i>
      <x v="237"/>
    </i>
    <i>
      <x v="239"/>
    </i>
    <i>
      <x v="241"/>
    </i>
    <i>
      <x v="242"/>
    </i>
    <i>
      <x v="244"/>
    </i>
    <i>
      <x v="246"/>
    </i>
    <i>
      <x v="249"/>
    </i>
    <i>
      <x v="250"/>
    </i>
    <i>
      <x v="251"/>
    </i>
    <i>
      <x v="252"/>
    </i>
    <i>
      <x v="255"/>
    </i>
    <i>
      <x v="256"/>
    </i>
    <i>
      <x v="257"/>
    </i>
    <i>
      <x v="261"/>
    </i>
    <i>
      <x v="263"/>
    </i>
    <i>
      <x v="267"/>
    </i>
    <i>
      <x v="269"/>
    </i>
    <i>
      <x v="275"/>
    </i>
    <i>
      <x v="281"/>
    </i>
    <i>
      <x v="282"/>
    </i>
    <i>
      <x v="284"/>
    </i>
    <i>
      <x v="285"/>
    </i>
    <i>
      <x v="287"/>
    </i>
    <i>
      <x v="288"/>
    </i>
    <i>
      <x v="289"/>
    </i>
    <i>
      <x v="291"/>
    </i>
    <i>
      <x v="292"/>
    </i>
    <i>
      <x v="293"/>
    </i>
    <i>
      <x v="295"/>
    </i>
    <i>
      <x v="297"/>
    </i>
    <i>
      <x v="301"/>
    </i>
    <i>
      <x v="307"/>
    </i>
    <i>
      <x v="308"/>
    </i>
    <i>
      <x v="310"/>
    </i>
    <i>
      <x v="311"/>
    </i>
    <i>
      <x v="312"/>
    </i>
    <i>
      <x v="314"/>
    </i>
    <i>
      <x v="319"/>
    </i>
    <i>
      <x v="323"/>
    </i>
    <i>
      <x v="325"/>
    </i>
    <i>
      <x v="326"/>
    </i>
    <i>
      <x v="328"/>
    </i>
    <i>
      <x v="329"/>
    </i>
    <i>
      <x v="330"/>
    </i>
    <i>
      <x v="333"/>
    </i>
    <i>
      <x v="334"/>
    </i>
    <i>
      <x v="335"/>
    </i>
    <i>
      <x v="339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6"/>
    </i>
    <i>
      <x v="357"/>
    </i>
    <i>
      <x v="360"/>
    </i>
    <i>
      <x v="361"/>
    </i>
    <i>
      <x v="362"/>
    </i>
    <i>
      <x v="364"/>
    </i>
    <i>
      <x v="365"/>
    </i>
    <i>
      <x v="366"/>
    </i>
    <i>
      <x v="369"/>
    </i>
    <i>
      <x v="370"/>
    </i>
    <i>
      <x v="372"/>
    </i>
    <i>
      <x v="374"/>
    </i>
    <i>
      <x v="375"/>
    </i>
    <i>
      <x v="376"/>
    </i>
    <i>
      <x v="379"/>
    </i>
    <i>
      <x v="380"/>
    </i>
    <i>
      <x v="381"/>
    </i>
    <i>
      <x v="383"/>
    </i>
    <i>
      <x v="384"/>
    </i>
    <i>
      <x v="385"/>
    </i>
    <i>
      <x v="386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4"/>
    </i>
    <i>
      <x v="405"/>
    </i>
    <i>
      <x v="406"/>
    </i>
    <i>
      <x v="407"/>
    </i>
    <i>
      <x v="410"/>
    </i>
    <i>
      <x v="412"/>
    </i>
    <i>
      <x v="413"/>
    </i>
    <i>
      <x v="414"/>
    </i>
    <i>
      <x v="418"/>
    </i>
    <i>
      <x v="419"/>
    </i>
    <i>
      <x v="421"/>
    </i>
    <i>
      <x v="425"/>
    </i>
    <i>
      <x v="426"/>
    </i>
    <i>
      <x v="428"/>
    </i>
    <i>
      <x v="431"/>
    </i>
    <i>
      <x v="435"/>
    </i>
    <i>
      <x v="436"/>
    </i>
    <i>
      <x v="437"/>
    </i>
    <i>
      <x v="438"/>
    </i>
    <i>
      <x v="439"/>
    </i>
    <i>
      <x v="442"/>
    </i>
    <i>
      <x v="443"/>
    </i>
    <i>
      <x v="447"/>
    </i>
    <i>
      <x v="448"/>
    </i>
    <i>
      <x v="449"/>
    </i>
    <i>
      <x v="451"/>
    </i>
    <i>
      <x v="452"/>
    </i>
    <i>
      <x v="454"/>
    </i>
    <i>
      <x v="456"/>
    </i>
    <i>
      <x v="457"/>
    </i>
    <i>
      <x v="458"/>
    </i>
    <i>
      <x v="459"/>
    </i>
    <i>
      <x v="461"/>
    </i>
    <i>
      <x v="462"/>
    </i>
    <i>
      <x v="464"/>
    </i>
    <i>
      <x v="465"/>
    </i>
    <i>
      <x v="470"/>
    </i>
    <i>
      <x v="472"/>
    </i>
    <i>
      <x v="474"/>
    </i>
    <i>
      <x v="479"/>
    </i>
    <i>
      <x v="482"/>
    </i>
    <i>
      <x v="483"/>
    </i>
    <i>
      <x v="484"/>
    </i>
    <i>
      <x v="488"/>
    </i>
    <i>
      <x v="490"/>
    </i>
    <i>
      <x v="494"/>
    </i>
    <i>
      <x v="495"/>
    </i>
    <i>
      <x v="496"/>
    </i>
    <i>
      <x v="497"/>
    </i>
    <i>
      <x v="498"/>
    </i>
    <i>
      <x v="505"/>
    </i>
    <i>
      <x v="508"/>
    </i>
    <i>
      <x v="511"/>
    </i>
    <i>
      <x v="514"/>
    </i>
    <i>
      <x v="516"/>
    </i>
    <i>
      <x v="518"/>
    </i>
    <i>
      <x v="519"/>
    </i>
    <i>
      <x v="520"/>
    </i>
    <i>
      <x v="522"/>
    </i>
    <i>
      <x v="525"/>
    </i>
    <i>
      <x v="527"/>
    </i>
    <i>
      <x v="528"/>
    </i>
    <i>
      <x v="529"/>
    </i>
    <i>
      <x v="531"/>
    </i>
    <i>
      <x v="532"/>
    </i>
    <i>
      <x v="533"/>
    </i>
    <i>
      <x v="536"/>
    </i>
    <i>
      <x v="537"/>
    </i>
    <i>
      <x v="538"/>
    </i>
    <i>
      <x v="539"/>
    </i>
    <i>
      <x v="541"/>
    </i>
    <i>
      <x v="543"/>
    </i>
    <i>
      <x v="544"/>
    </i>
    <i>
      <x v="545"/>
    </i>
    <i>
      <x v="547"/>
    </i>
    <i>
      <x v="548"/>
    </i>
    <i>
      <x v="550"/>
    </i>
    <i>
      <x v="551"/>
    </i>
    <i>
      <x v="553"/>
    </i>
    <i>
      <x v="555"/>
    </i>
    <i>
      <x v="556"/>
    </i>
    <i>
      <x v="557"/>
    </i>
    <i>
      <x v="558"/>
    </i>
    <i>
      <x v="559"/>
    </i>
    <i>
      <x v="560"/>
    </i>
    <i>
      <x v="562"/>
    </i>
    <i>
      <x v="563"/>
    </i>
    <i>
      <x v="564"/>
    </i>
    <i>
      <x v="565"/>
    </i>
    <i>
      <x v="569"/>
    </i>
    <i>
      <x v="571"/>
    </i>
    <i>
      <x v="576"/>
    </i>
    <i>
      <x v="578"/>
    </i>
    <i>
      <x v="580"/>
    </i>
    <i>
      <x v="584"/>
    </i>
    <i>
      <x v="586"/>
    </i>
    <i>
      <x v="588"/>
    </i>
    <i>
      <x v="589"/>
    </i>
    <i>
      <x v="590"/>
    </i>
    <i>
      <x v="592"/>
    </i>
    <i>
      <x v="593"/>
    </i>
    <i>
      <x v="595"/>
    </i>
    <i>
      <x v="596"/>
    </i>
    <i>
      <x v="597"/>
    </i>
    <i>
      <x v="601"/>
    </i>
    <i>
      <x v="609"/>
    </i>
    <i>
      <x v="610"/>
    </i>
    <i>
      <x v="611"/>
    </i>
    <i>
      <x v="612"/>
    </i>
    <i>
      <x v="616"/>
    </i>
    <i>
      <x v="617"/>
    </i>
    <i>
      <x v="620"/>
    </i>
    <i>
      <x v="623"/>
    </i>
    <i>
      <x v="626"/>
    </i>
    <i>
      <x v="630"/>
    </i>
    <i>
      <x v="631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5"/>
    </i>
    <i>
      <x v="646"/>
    </i>
    <i>
      <x v="650"/>
    </i>
    <i>
      <x v="651"/>
    </i>
    <i>
      <x v="653"/>
    </i>
    <i>
      <x v="657"/>
    </i>
    <i>
      <x v="660"/>
    </i>
    <i>
      <x v="661"/>
    </i>
    <i>
      <x v="664"/>
    </i>
    <i>
      <x v="666"/>
    </i>
    <i>
      <x v="667"/>
    </i>
    <i>
      <x v="668"/>
    </i>
    <i>
      <x v="670"/>
    </i>
    <i>
      <x v="671"/>
    </i>
    <i>
      <x v="672"/>
    </i>
    <i>
      <x v="676"/>
    </i>
    <i>
      <x v="677"/>
    </i>
    <i>
      <x v="679"/>
    </i>
    <i>
      <x v="680"/>
    </i>
    <i>
      <x v="681"/>
    </i>
    <i>
      <x v="682"/>
    </i>
    <i>
      <x v="684"/>
    </i>
    <i>
      <x v="685"/>
    </i>
    <i>
      <x v="687"/>
    </i>
    <i>
      <x v="688"/>
    </i>
    <i>
      <x v="689"/>
    </i>
    <i>
      <x v="690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6"/>
    </i>
    <i>
      <x v="719"/>
    </i>
    <i>
      <x v="720"/>
    </i>
    <i>
      <x v="721"/>
    </i>
    <i>
      <x v="723"/>
    </i>
    <i>
      <x v="725"/>
    </i>
    <i>
      <x v="726"/>
    </i>
    <i>
      <x v="727"/>
    </i>
    <i>
      <x v="729"/>
    </i>
    <i>
      <x v="730"/>
    </i>
    <i>
      <x v="734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4"/>
    </i>
    <i>
      <x v="755"/>
    </i>
    <i>
      <x v="756"/>
    </i>
    <i>
      <x v="757"/>
    </i>
    <i>
      <x v="759"/>
    </i>
    <i>
      <x v="761"/>
    </i>
    <i>
      <x v="769"/>
    </i>
    <i>
      <x v="770"/>
    </i>
    <i>
      <x v="771"/>
    </i>
    <i>
      <x v="775"/>
    </i>
    <i>
      <x v="778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8"/>
    </i>
    <i>
      <x v="789"/>
    </i>
    <i>
      <x v="790"/>
    </i>
    <i>
      <x v="791"/>
    </i>
    <i>
      <x v="794"/>
    </i>
    <i>
      <x v="797"/>
    </i>
    <i>
      <x v="799"/>
    </i>
    <i>
      <x v="801"/>
    </i>
    <i>
      <x v="802"/>
    </i>
    <i>
      <x v="811"/>
    </i>
    <i>
      <x v="812"/>
    </i>
    <i>
      <x v="814"/>
    </i>
    <i>
      <x v="815"/>
    </i>
    <i>
      <x v="816"/>
    </i>
    <i>
      <x v="817"/>
    </i>
    <i>
      <x v="819"/>
    </i>
    <i>
      <x v="821"/>
    </i>
    <i>
      <x v="822"/>
    </i>
    <i>
      <x v="823"/>
    </i>
    <i>
      <x v="826"/>
    </i>
    <i>
      <x v="827"/>
    </i>
    <i>
      <x v="828"/>
    </i>
    <i>
      <x v="832"/>
    </i>
    <i>
      <x v="835"/>
    </i>
    <i>
      <x v="840"/>
    </i>
    <i>
      <x v="841"/>
    </i>
    <i>
      <x v="845"/>
    </i>
    <i>
      <x v="847"/>
    </i>
    <i>
      <x v="850"/>
    </i>
    <i>
      <x v="851"/>
    </i>
    <i>
      <x v="852"/>
    </i>
    <i>
      <x v="853"/>
    </i>
    <i>
      <x v="855"/>
    </i>
    <i>
      <x v="856"/>
    </i>
    <i>
      <x v="857"/>
    </i>
    <i>
      <x v="859"/>
    </i>
    <i>
      <x v="860"/>
    </i>
    <i>
      <x v="865"/>
    </i>
    <i>
      <x v="866"/>
    </i>
    <i>
      <x v="868"/>
    </i>
    <i>
      <x v="870"/>
    </i>
    <i>
      <x v="873"/>
    </i>
    <i>
      <x v="874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7"/>
    </i>
    <i>
      <x v="890"/>
    </i>
    <i>
      <x v="893"/>
    </i>
    <i>
      <x v="894"/>
    </i>
    <i>
      <x v="896"/>
    </i>
    <i>
      <x v="897"/>
    </i>
    <i>
      <x v="899"/>
    </i>
    <i>
      <x v="900"/>
    </i>
    <i>
      <x v="901"/>
    </i>
    <i>
      <x v="902"/>
    </i>
    <i>
      <x v="903"/>
    </i>
    <i>
      <x v="904"/>
    </i>
    <i>
      <x v="908"/>
    </i>
    <i>
      <x v="911"/>
    </i>
    <i>
      <x v="912"/>
    </i>
    <i>
      <x v="916"/>
    </i>
    <i>
      <x v="917"/>
    </i>
    <i>
      <x v="921"/>
    </i>
    <i>
      <x v="922"/>
    </i>
    <i>
      <x v="923"/>
    </i>
    <i>
      <x v="925"/>
    </i>
    <i>
      <x v="927"/>
    </i>
    <i>
      <x v="928"/>
    </i>
    <i>
      <x v="929"/>
    </i>
    <i>
      <x v="933"/>
    </i>
    <i>
      <x v="935"/>
    </i>
    <i>
      <x v="936"/>
    </i>
    <i>
      <x v="939"/>
    </i>
    <i>
      <x v="940"/>
    </i>
    <i>
      <x v="941"/>
    </i>
    <i>
      <x v="942"/>
    </i>
    <i>
      <x v="944"/>
    </i>
    <i>
      <x v="948"/>
    </i>
    <i>
      <x v="950"/>
    </i>
    <i>
      <x v="951"/>
    </i>
    <i>
      <x v="952"/>
    </i>
    <i>
      <x v="953"/>
    </i>
    <i>
      <x v="954"/>
    </i>
    <i>
      <x v="958"/>
    </i>
    <i>
      <x v="960"/>
    </i>
    <i>
      <x v="961"/>
    </i>
    <i>
      <x v="965"/>
    </i>
    <i>
      <x v="967"/>
    </i>
    <i>
      <x v="968"/>
    </i>
    <i>
      <x v="970"/>
    </i>
    <i>
      <x v="971"/>
    </i>
    <i>
      <x v="972"/>
    </i>
    <i>
      <x v="974"/>
    </i>
    <i>
      <x v="975"/>
    </i>
    <i>
      <x v="976"/>
    </i>
    <i>
      <x v="977"/>
    </i>
    <i>
      <x v="978"/>
    </i>
    <i>
      <x v="980"/>
    </i>
    <i>
      <x v="982"/>
    </i>
    <i>
      <x v="983"/>
    </i>
    <i>
      <x v="985"/>
    </i>
    <i>
      <x v="986"/>
    </i>
    <i>
      <x v="988"/>
    </i>
    <i>
      <x v="989"/>
    </i>
    <i>
      <x v="993"/>
    </i>
    <i>
      <x v="995"/>
    </i>
    <i>
      <x v="996"/>
    </i>
    <i>
      <x v="997"/>
    </i>
    <i>
      <x v="998"/>
    </i>
    <i>
      <x v="999"/>
    </i>
    <i>
      <x v="1001"/>
    </i>
    <i>
      <x v="1003"/>
    </i>
    <i>
      <x v="1004"/>
    </i>
    <i>
      <x v="1005"/>
    </i>
    <i>
      <x v="1006"/>
    </i>
    <i>
      <x v="1008"/>
    </i>
    <i>
      <x v="1009"/>
    </i>
    <i>
      <x v="1012"/>
    </i>
    <i>
      <x v="1013"/>
    </i>
    <i>
      <x v="1014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30"/>
    </i>
    <i>
      <x v="1032"/>
    </i>
    <i>
      <x v="1033"/>
    </i>
    <i>
      <x v="1034"/>
    </i>
    <i>
      <x v="1035"/>
    </i>
    <i>
      <x v="1037"/>
    </i>
    <i>
      <x v="1041"/>
    </i>
    <i>
      <x v="1042"/>
    </i>
    <i>
      <x v="1045"/>
    </i>
    <i>
      <x v="1047"/>
    </i>
    <i>
      <x v="1049"/>
    </i>
    <i>
      <x v="1053"/>
    </i>
    <i>
      <x v="1056"/>
    </i>
    <i>
      <x v="1057"/>
    </i>
    <i>
      <x v="1059"/>
    </i>
    <i>
      <x v="1060"/>
    </i>
    <i>
      <x v="1063"/>
    </i>
    <i>
      <x v="1064"/>
    </i>
    <i>
      <x v="1066"/>
    </i>
    <i>
      <x v="1068"/>
    </i>
    <i>
      <x v="1069"/>
    </i>
    <i>
      <x v="1072"/>
    </i>
    <i>
      <x v="1076"/>
    </i>
    <i>
      <x v="1077"/>
    </i>
    <i>
      <x v="1078"/>
    </i>
    <i>
      <x v="1079"/>
    </i>
    <i>
      <x v="1084"/>
    </i>
    <i>
      <x v="1086"/>
    </i>
    <i>
      <x v="1089"/>
    </i>
    <i>
      <x v="1090"/>
    </i>
    <i>
      <x v="1092"/>
    </i>
    <i>
      <x v="1096"/>
    </i>
    <i>
      <x v="1097"/>
    </i>
    <i>
      <x v="1098"/>
    </i>
    <i>
      <x v="1100"/>
    </i>
    <i>
      <x v="1101"/>
    </i>
    <i>
      <x v="1108"/>
    </i>
    <i>
      <x v="1110"/>
    </i>
    <i>
      <x v="1113"/>
    </i>
    <i>
      <x v="1116"/>
    </i>
    <i>
      <x v="1117"/>
    </i>
    <i>
      <x v="1120"/>
    </i>
    <i>
      <x v="1122"/>
    </i>
    <i>
      <x v="1123"/>
    </i>
    <i>
      <x v="1124"/>
    </i>
    <i>
      <x v="1125"/>
    </i>
    <i>
      <x v="1126"/>
    </i>
    <i>
      <x v="1128"/>
    </i>
    <i>
      <x v="1129"/>
    </i>
    <i>
      <x v="1130"/>
    </i>
    <i>
      <x v="1131"/>
    </i>
    <i>
      <x v="1134"/>
    </i>
    <i>
      <x v="1135"/>
    </i>
    <i>
      <x v="1137"/>
    </i>
    <i>
      <x v="1138"/>
    </i>
    <i>
      <x v="1140"/>
    </i>
    <i>
      <x v="1141"/>
    </i>
    <i>
      <x v="1143"/>
    </i>
    <i>
      <x v="1144"/>
    </i>
    <i>
      <x v="1145"/>
    </i>
    <i>
      <x v="1146"/>
    </i>
    <i>
      <x v="1148"/>
    </i>
    <i>
      <x v="1149"/>
    </i>
    <i>
      <x v="1150"/>
    </i>
    <i>
      <x v="1153"/>
    </i>
    <i>
      <x v="1154"/>
    </i>
    <i>
      <x v="1157"/>
    </i>
    <i>
      <x v="1161"/>
    </i>
    <i>
      <x v="1163"/>
    </i>
    <i>
      <x v="1164"/>
    </i>
    <i>
      <x v="1166"/>
    </i>
    <i>
      <x v="1167"/>
    </i>
    <i>
      <x v="1172"/>
    </i>
    <i>
      <x v="1176"/>
    </i>
    <i>
      <x v="1177"/>
    </i>
    <i>
      <x v="1178"/>
    </i>
    <i>
      <x v="1180"/>
    </i>
    <i>
      <x v="1181"/>
    </i>
    <i>
      <x v="1183"/>
    </i>
    <i>
      <x v="1184"/>
    </i>
    <i>
      <x v="1185"/>
    </i>
    <i>
      <x v="1188"/>
    </i>
    <i>
      <x v="1189"/>
    </i>
    <i>
      <x v="1190"/>
    </i>
    <i>
      <x v="1192"/>
    </i>
    <i>
      <x v="1193"/>
    </i>
    <i>
      <x v="1195"/>
    </i>
    <i>
      <x v="1196"/>
    </i>
    <i>
      <x v="1197"/>
    </i>
    <i>
      <x v="1202"/>
    </i>
    <i>
      <x v="1206"/>
    </i>
    <i>
      <x v="1212"/>
    </i>
    <i>
      <x v="1213"/>
    </i>
    <i>
      <x v="1214"/>
    </i>
    <i>
      <x v="1216"/>
    </i>
    <i>
      <x v="1218"/>
    </i>
    <i>
      <x v="1220"/>
    </i>
    <i>
      <x v="1221"/>
    </i>
    <i>
      <x v="1224"/>
    </i>
    <i>
      <x v="1225"/>
    </i>
    <i>
      <x v="1228"/>
    </i>
    <i>
      <x v="1230"/>
    </i>
    <i>
      <x v="1233"/>
    </i>
    <i>
      <x v="1234"/>
    </i>
    <i>
      <x v="1236"/>
    </i>
    <i>
      <x v="1237"/>
    </i>
    <i>
      <x v="1238"/>
    </i>
    <i>
      <x v="1239"/>
    </i>
    <i>
      <x v="1240"/>
    </i>
    <i>
      <x v="1244"/>
    </i>
    <i>
      <x v="1246"/>
    </i>
    <i>
      <x v="1247"/>
    </i>
    <i>
      <x v="1248"/>
    </i>
    <i>
      <x v="1249"/>
    </i>
    <i>
      <x v="1251"/>
    </i>
    <i>
      <x v="1252"/>
    </i>
    <i>
      <x v="1253"/>
    </i>
    <i>
      <x v="1254"/>
    </i>
    <i>
      <x v="1255"/>
    </i>
    <i>
      <x v="1257"/>
    </i>
    <i>
      <x v="1258"/>
    </i>
    <i>
      <x v="1259"/>
    </i>
    <i>
      <x v="1260"/>
    </i>
    <i>
      <x v="1262"/>
    </i>
    <i>
      <x v="1263"/>
    </i>
    <i>
      <x v="1264"/>
    </i>
    <i>
      <x v="1265"/>
    </i>
    <i>
      <x v="1266"/>
    </i>
    <i>
      <x v="1268"/>
    </i>
    <i>
      <x v="1270"/>
    </i>
    <i>
      <x v="1271"/>
    </i>
    <i>
      <x v="1272"/>
    </i>
    <i>
      <x v="1274"/>
    </i>
    <i>
      <x v="1276"/>
    </i>
    <i>
      <x v="1277"/>
    </i>
    <i>
      <x v="1279"/>
    </i>
    <i>
      <x v="1280"/>
    </i>
    <i>
      <x v="1281"/>
    </i>
    <i>
      <x v="1282"/>
    </i>
    <i>
      <x v="1284"/>
    </i>
    <i>
      <x v="1285"/>
    </i>
    <i>
      <x v="1286"/>
    </i>
    <i>
      <x v="1287"/>
    </i>
    <i>
      <x v="1288"/>
    </i>
    <i>
      <x v="1290"/>
    </i>
    <i>
      <x v="1292"/>
    </i>
    <i>
      <x v="1294"/>
    </i>
    <i>
      <x v="1297"/>
    </i>
    <i>
      <x v="1300"/>
    </i>
    <i>
      <x v="1301"/>
    </i>
    <i>
      <x v="1304"/>
    </i>
    <i>
      <x v="1306"/>
    </i>
    <i>
      <x v="1307"/>
    </i>
    <i>
      <x v="1309"/>
    </i>
    <i>
      <x v="1311"/>
    </i>
    <i>
      <x v="1312"/>
    </i>
    <i>
      <x v="1314"/>
    </i>
    <i>
      <x v="1316"/>
    </i>
    <i>
      <x v="1317"/>
    </i>
    <i>
      <x v="1318"/>
    </i>
    <i>
      <x v="1321"/>
    </i>
    <i>
      <x v="1323"/>
    </i>
    <i>
      <x v="1325"/>
    </i>
    <i>
      <x v="1327"/>
    </i>
    <i>
      <x v="1328"/>
    </i>
    <i>
      <x v="1329"/>
    </i>
    <i>
      <x v="1331"/>
    </i>
    <i>
      <x v="1332"/>
    </i>
    <i>
      <x v="1333"/>
    </i>
    <i>
      <x v="1341"/>
    </i>
    <i>
      <x v="1342"/>
    </i>
    <i>
      <x v="1343"/>
    </i>
    <i>
      <x v="1345"/>
    </i>
    <i>
      <x v="1346"/>
    </i>
    <i>
      <x v="1348"/>
    </i>
    <i>
      <x v="1349"/>
    </i>
    <i>
      <x v="1352"/>
    </i>
    <i>
      <x v="1353"/>
    </i>
    <i>
      <x v="1354"/>
    </i>
    <i>
      <x v="1356"/>
    </i>
    <i>
      <x v="1357"/>
    </i>
    <i>
      <x v="1358"/>
    </i>
    <i>
      <x v="1360"/>
    </i>
    <i>
      <x v="1362"/>
    </i>
    <i>
      <x v="1365"/>
    </i>
    <i>
      <x v="1366"/>
    </i>
    <i>
      <x v="1367"/>
    </i>
    <i>
      <x v="1368"/>
    </i>
    <i>
      <x v="1369"/>
    </i>
    <i>
      <x v="1373"/>
    </i>
    <i>
      <x v="1376"/>
    </i>
    <i>
      <x v="1377"/>
    </i>
    <i>
      <x v="1380"/>
    </i>
    <i>
      <x v="1381"/>
    </i>
    <i>
      <x v="1382"/>
    </i>
    <i>
      <x v="1383"/>
    </i>
    <i>
      <x v="1384"/>
    </i>
    <i>
      <x v="1385"/>
    </i>
    <i>
      <x v="1387"/>
    </i>
    <i>
      <x v="1388"/>
    </i>
    <i>
      <x v="1389"/>
    </i>
    <i>
      <x v="1391"/>
    </i>
    <i>
      <x v="1392"/>
    </i>
    <i>
      <x v="1393"/>
    </i>
    <i>
      <x v="1394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7"/>
    </i>
    <i>
      <x v="1408"/>
    </i>
    <i>
      <x v="1409"/>
    </i>
    <i>
      <x v="1412"/>
    </i>
    <i>
      <x v="1414"/>
    </i>
    <i>
      <x v="1415"/>
    </i>
    <i>
      <x v="1416"/>
    </i>
    <i>
      <x v="1417"/>
    </i>
    <i>
      <x v="1419"/>
    </i>
    <i>
      <x v="1421"/>
    </i>
    <i>
      <x v="1422"/>
    </i>
    <i>
      <x v="1423"/>
    </i>
    <i>
      <x v="1424"/>
    </i>
    <i>
      <x v="1427"/>
    </i>
    <i>
      <x v="1428"/>
    </i>
    <i>
      <x v="1429"/>
    </i>
    <i>
      <x v="1430"/>
    </i>
    <i>
      <x v="1431"/>
    </i>
    <i>
      <x v="1432"/>
    </i>
    <i>
      <x v="1436"/>
    </i>
    <i>
      <x v="1441"/>
    </i>
    <i>
      <x v="1443"/>
    </i>
    <i>
      <x v="1444"/>
    </i>
    <i>
      <x v="1446"/>
    </i>
    <i>
      <x v="1450"/>
    </i>
    <i>
      <x v="1452"/>
    </i>
    <i>
      <x v="1454"/>
    </i>
    <i>
      <x v="1455"/>
    </i>
    <i>
      <x v="1457"/>
    </i>
    <i>
      <x v="1458"/>
    </i>
  </rowItems>
  <colItems count="1">
    <i/>
  </colItems>
  <pageFields count="2">
    <pageField fld="4" hier="-1"/>
    <pageField fld="3" hier="-1"/>
  </pageFields>
  <dataFields count="1">
    <dataField name="Average of SalePrice" fld="33" subtotal="average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F3BBF6-5C7F-9443-A214-78A5E4988466}" name="PivotTable15" cacheId="1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I22:J691" firstHeaderRow="1" firstDataRow="1" firstDataCol="1" rowPageCount="1" colPageCount="1"/>
  <pivotFields count="3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multipleItemSelectionAllowed="1" showAll="0">
      <items count="3">
        <item x="0"/>
        <item h="1" x="1"/>
        <item t="default"/>
      </items>
    </pivotField>
    <pivotField multipleItemSelectionAllowed="1" showAll="0">
      <items count="3">
        <item h="1" x="1"/>
        <item x="0"/>
        <item t="default"/>
      </items>
    </pivotField>
    <pivotField showAll="0"/>
    <pivotField multipleItemSelectionAllowed="1" showAll="0"/>
    <pivotField multipleItemSelectionAllowed="1" showAll="0"/>
    <pivotField showAll="0"/>
    <pivotField showAll="0"/>
    <pivotField showAll="0"/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435">
        <item x="1280"/>
        <item x="30"/>
        <item x="1049"/>
        <item x="959"/>
        <item x="519"/>
        <item x="1275"/>
        <item x="197"/>
        <item x="408"/>
        <item x="491"/>
        <item x="672"/>
        <item x="804"/>
        <item x="701"/>
        <item x="1328"/>
        <item x="876"/>
        <item x="1118"/>
        <item x="1392"/>
        <item x="807"/>
        <item x="1364"/>
        <item x="662"/>
        <item x="241"/>
        <item x="88"/>
        <item x="1171"/>
        <item x="93"/>
        <item x="628"/>
        <item x="249"/>
        <item x="867"/>
        <item x="1199"/>
        <item x="631"/>
        <item x="1055"/>
        <item x="1000"/>
        <item x="1340"/>
        <item x="1262"/>
        <item x="724"/>
        <item x="396"/>
        <item x="712"/>
        <item x="1059"/>
        <item x="1231"/>
        <item x="501"/>
        <item x="306"/>
        <item x="890"/>
        <item x="1020"/>
        <item x="745"/>
        <item x="1206"/>
        <item x="1249"/>
        <item x="624"/>
        <item x="1037"/>
        <item x="1158"/>
        <item x="328"/>
        <item x="1217"/>
        <item x="484"/>
        <item x="914"/>
        <item x="1408"/>
        <item x="428"/>
        <item x="936"/>
        <item x="654"/>
        <item x="74"/>
        <item x="998"/>
        <item x="633"/>
        <item x="373"/>
        <item x="1357"/>
        <item x="903"/>
        <item x="1116"/>
        <item x="384"/>
        <item x="908"/>
        <item x="329"/>
        <item x="1267"/>
        <item x="1306"/>
        <item x="17"/>
        <item x="1011"/>
        <item x="404"/>
        <item x="626"/>
        <item x="245"/>
        <item x="39"/>
        <item x="774"/>
        <item x="706"/>
        <item x="1258"/>
        <item x="647"/>
        <item x="977"/>
        <item x="155"/>
        <item x="1027"/>
        <item x="459"/>
        <item x="144"/>
        <item x="906"/>
        <item x="1375"/>
        <item x="1213"/>
        <item x="975"/>
        <item x="861"/>
        <item x="453"/>
        <item x="1354"/>
        <item x="8"/>
        <item x="575"/>
        <item x="909"/>
        <item x="110"/>
        <item x="946"/>
        <item x="1428"/>
        <item x="512"/>
        <item x="1415"/>
        <item x="632"/>
        <item x="378"/>
        <item x="1202"/>
        <item x="442"/>
        <item x="196"/>
        <item x="667"/>
        <item x="1316"/>
        <item x="108"/>
        <item x="1425"/>
        <item x="1329"/>
        <item x="238"/>
        <item x="145"/>
        <item x="1286"/>
        <item x="1266"/>
        <item x="1017"/>
        <item x="291"/>
        <item x="1347"/>
        <item x="343"/>
        <item x="1073"/>
        <item x="757"/>
        <item x="78"/>
        <item x="699"/>
        <item x="887"/>
        <item x="1205"/>
        <item x="102"/>
        <item x="616"/>
        <item x="561"/>
        <item x="48"/>
        <item x="1218"/>
        <item x="888"/>
        <item x="1368"/>
        <item x="837"/>
        <item x="658"/>
        <item x="1360"/>
        <item x="476"/>
        <item x="290"/>
        <item x="1128"/>
        <item x="525"/>
        <item x="531"/>
        <item x="91"/>
        <item x="1075"/>
        <item x="1034"/>
        <item x="216"/>
        <item x="1079"/>
        <item x="651"/>
        <item x="553"/>
        <item x="323"/>
        <item x="1090"/>
        <item x="993"/>
        <item x="187"/>
        <item x="3"/>
        <item x="66"/>
        <item x="63"/>
        <item x="266"/>
        <item x="1305"/>
        <item x="438"/>
        <item x="516"/>
        <item x="566"/>
        <item x="1164"/>
        <item x="965"/>
        <item x="1019"/>
        <item x="1215"/>
        <item x="1002"/>
        <item x="1423"/>
        <item x="1041"/>
        <item x="1361"/>
        <item x="767"/>
        <item x="592"/>
        <item x="1387"/>
        <item x="1355"/>
        <item x="341"/>
        <item x="782"/>
        <item x="1212"/>
        <item x="487"/>
        <item x="644"/>
        <item x="303"/>
        <item x="988"/>
        <item x="580"/>
        <item x="746"/>
        <item x="369"/>
        <item x="879"/>
        <item x="205"/>
        <item x="479"/>
        <item x="1177"/>
        <item x="585"/>
        <item x="272"/>
        <item x="1181"/>
        <item x="1370"/>
        <item x="725"/>
        <item x="1376"/>
        <item x="201"/>
        <item x="351"/>
        <item x="149"/>
        <item x="203"/>
        <item x="1170"/>
        <item x="1029"/>
        <item x="224"/>
        <item x="1344"/>
        <item x="780"/>
        <item x="1381"/>
        <item x="427"/>
        <item x="1388"/>
        <item x="1129"/>
        <item x="1148"/>
        <item x="905"/>
        <item x="1186"/>
        <item x="445"/>
        <item x="990"/>
        <item x="823"/>
        <item x="388"/>
        <item x="707"/>
        <item x="556"/>
        <item x="137"/>
        <item x="932"/>
        <item x="944"/>
        <item x="1104"/>
        <item x="934"/>
        <item x="353"/>
        <item x="486"/>
        <item x="220"/>
        <item x="710"/>
        <item x="1201"/>
        <item x="1334"/>
        <item x="344"/>
        <item x="920"/>
        <item x="121"/>
        <item x="1359"/>
        <item x="464"/>
        <item x="1077"/>
        <item x="79"/>
        <item x="182"/>
        <item x="429"/>
        <item x="1363"/>
        <item x="785"/>
        <item x="177"/>
        <item x="1403"/>
        <item x="732"/>
        <item x="1245"/>
        <item x="80"/>
        <item x="1048"/>
        <item x="234"/>
        <item x="1374"/>
        <item x="61"/>
        <item x="415"/>
        <item x="1038"/>
        <item x="763"/>
        <item x="456"/>
        <item x="1314"/>
        <item x="1309"/>
        <item x="285"/>
        <item x="1274"/>
        <item x="617"/>
        <item x="719"/>
        <item x="797"/>
        <item x="649"/>
        <item x="690"/>
        <item x="436"/>
        <item x="1385"/>
        <item x="75"/>
        <item x="1122"/>
        <item x="736"/>
        <item x="731"/>
        <item x="620"/>
        <item x="1313"/>
        <item x="1322"/>
        <item x="403"/>
        <item x="496"/>
        <item x="809"/>
        <item x="170"/>
        <item x="104"/>
        <item x="371"/>
        <item x="1238"/>
        <item x="395"/>
        <item x="1194"/>
        <item x="818"/>
        <item x="1083"/>
        <item x="642"/>
        <item x="639"/>
        <item x="1268"/>
        <item x="1162"/>
        <item x="527"/>
        <item x="164"/>
        <item x="165"/>
        <item x="852"/>
        <item x="834"/>
        <item x="1252"/>
        <item x="1130"/>
        <item x="1042"/>
        <item x="952"/>
        <item x="347"/>
        <item x="1373"/>
        <item x="278"/>
        <item x="1121"/>
        <item x="1228"/>
        <item x="152"/>
        <item x="106"/>
        <item x="263"/>
        <item x="518"/>
        <item x="847"/>
        <item x="54"/>
        <item x="7"/>
        <item x="231"/>
        <item x="768"/>
        <item x="307"/>
        <item x="549"/>
        <item x="1117"/>
        <item x="979"/>
        <item x="113"/>
        <item x="183"/>
        <item x="357"/>
        <item x="360"/>
        <item x="981"/>
        <item x="1134"/>
        <item x="468"/>
        <item x="455"/>
        <item x="1085"/>
        <item x="1018"/>
        <item x="381"/>
        <item x="595"/>
        <item x="584"/>
        <item x="243"/>
        <item x="422"/>
        <item x="880"/>
        <item x="33"/>
        <item x="51"/>
        <item x="571"/>
        <item x="340"/>
        <item x="295"/>
        <item x="1276"/>
        <item x="1297"/>
        <item x="1086"/>
        <item x="572"/>
        <item x="317"/>
        <item x="69"/>
        <item x="622"/>
        <item x="967"/>
        <item x="830"/>
        <item x="242"/>
        <item x="1144"/>
        <item x="996"/>
        <item x="97"/>
        <item x="262"/>
        <item x="1304"/>
        <item x="77"/>
        <item x="985"/>
        <item x="1246"/>
        <item x="1058"/>
        <item x="795"/>
        <item x="1013"/>
        <item x="56"/>
        <item x="653"/>
        <item x="1160"/>
        <item x="681"/>
        <item x="922"/>
        <item x="118"/>
        <item x="882"/>
        <item x="816"/>
        <item x="98"/>
        <item x="1024"/>
        <item x="1165"/>
        <item x="377"/>
        <item x="845"/>
        <item x="1348"/>
        <item x="1330"/>
        <item x="1237"/>
        <item x="1220"/>
        <item x="953"/>
        <item x="1050"/>
        <item x="1145"/>
        <item x="305"/>
        <item x="254"/>
        <item x="297"/>
        <item x="327"/>
        <item x="839"/>
        <item x="443"/>
        <item x="623"/>
        <item x="1303"/>
        <item x="743"/>
        <item x="842"/>
        <item x="947"/>
        <item x="982"/>
        <item x="493"/>
        <item x="689"/>
        <item x="1430"/>
        <item x="831"/>
        <item x="1190"/>
        <item x="446"/>
        <item x="184"/>
        <item x="293"/>
        <item x="931"/>
        <item x="166"/>
        <item x="841"/>
        <item x="246"/>
        <item x="1159"/>
        <item x="194"/>
        <item x="1307"/>
        <item x="1136"/>
        <item x="656"/>
        <item x="935"/>
        <item x="835"/>
        <item x="176"/>
        <item x="1193"/>
        <item x="884"/>
        <item x="597"/>
        <item x="286"/>
        <item x="790"/>
        <item x="1386"/>
        <item x="101"/>
        <item x="109"/>
        <item x="490"/>
        <item x="671"/>
        <item x="38"/>
        <item x="601"/>
        <item x="361"/>
        <item x="179"/>
        <item x="135"/>
        <item x="1152"/>
        <item x="439"/>
        <item x="127"/>
        <item x="1175"/>
        <item x="368"/>
        <item x="1377"/>
        <item x="433"/>
        <item x="19"/>
        <item x="292"/>
        <item x="933"/>
        <item x="1409"/>
        <item x="367"/>
        <item x="154"/>
        <item x="1054"/>
        <item x="1097"/>
        <item x="1406"/>
        <item x="134"/>
        <item x="742"/>
        <item x="1174"/>
        <item x="130"/>
        <item x="574"/>
        <item x="866"/>
        <item x="677"/>
        <item x="541"/>
        <item x="5"/>
        <item x="326"/>
        <item x="1133"/>
        <item x="99"/>
        <item x="156"/>
        <item x="1321"/>
        <item x="405"/>
        <item x="392"/>
        <item x="251"/>
        <item x="1120"/>
        <item x="90"/>
        <item x="1126"/>
        <item x="1302"/>
        <item x="444"/>
        <item x="1030"/>
        <item x="1168"/>
        <item x="999"/>
        <item x="1429"/>
        <item x="339"/>
        <item x="962"/>
        <item x="346"/>
        <item x="168"/>
        <item x="634"/>
        <item x="414"/>
        <item x="402"/>
        <item x="927"/>
        <item x="1323"/>
        <item x="1183"/>
        <item x="68"/>
        <item x="1094"/>
        <item x="1400"/>
        <item x="260"/>
        <item x="311"/>
        <item x="976"/>
        <item x="226"/>
        <item x="1317"/>
        <item x="1294"/>
        <item x="1366"/>
        <item x="85"/>
        <item x="693"/>
        <item x="1269"/>
        <item x="72"/>
        <item x="1343"/>
        <item x="551"/>
        <item x="247"/>
        <item x="64"/>
        <item x="1219"/>
        <item x="1243"/>
        <item x="1310"/>
        <item x="324"/>
        <item x="963"/>
        <item x="939"/>
        <item x="1394"/>
        <item x="558"/>
        <item x="313"/>
        <item x="322"/>
        <item x="537"/>
        <item x="838"/>
        <item x="1007"/>
        <item x="412"/>
        <item x="833"/>
        <item x="1362"/>
        <item x="214"/>
        <item x="451"/>
        <item x="300"/>
        <item x="532"/>
        <item x="1192"/>
        <item x="874"/>
        <item x="892"/>
        <item x="791"/>
        <item x="147"/>
        <item x="846"/>
        <item x="466"/>
        <item x="364"/>
        <item x="950"/>
        <item x="808"/>
        <item x="728"/>
        <item x="9"/>
        <item x="389"/>
        <item x="777"/>
        <item x="1114"/>
        <item x="70"/>
        <item x="910"/>
        <item x="1001"/>
        <item x="735"/>
        <item x="258"/>
        <item x="288"/>
        <item x="441"/>
        <item x="1033"/>
        <item x="827"/>
        <item x="1003"/>
        <item x="321"/>
        <item x="309"/>
        <item x="253"/>
        <item x="741"/>
        <item x="233"/>
        <item x="315"/>
        <item x="559"/>
        <item x="1251"/>
        <item x="1110"/>
        <item x="1204"/>
        <item x="1209"/>
        <item x="1139"/>
        <item x="851"/>
        <item x="181"/>
        <item x="385"/>
        <item x="1341"/>
        <item x="500"/>
        <item x="1257"/>
        <item x="1185"/>
        <item x="648"/>
        <item x="1214"/>
        <item x="619"/>
        <item x="174"/>
        <item x="1153"/>
        <item x="236"/>
        <item x="46"/>
        <item x="86"/>
        <item x="1132"/>
        <item x="815"/>
        <item x="792"/>
        <item x="875"/>
        <item x="974"/>
        <item x="783"/>
        <item x="1060"/>
        <item x="114"/>
        <item x="411"/>
        <item x="911"/>
        <item x="1112"/>
        <item x="889"/>
        <item x="1390"/>
        <item x="603"/>
        <item x="125"/>
        <item x="877"/>
        <item x="1391"/>
        <item x="1358"/>
        <item x="222"/>
        <item x="655"/>
        <item x="604"/>
        <item x="515"/>
        <item x="502"/>
        <item x="175"/>
        <item x="1032"/>
        <item x="119"/>
        <item x="393"/>
        <item x="1337"/>
        <item x="430"/>
        <item x="1324"/>
        <item x="513"/>
        <item x="904"/>
        <item x="1411"/>
        <item x="961"/>
        <item x="1372"/>
        <item x="1053"/>
        <item x="1096"/>
        <item x="1401"/>
        <item x="209"/>
        <item x="955"/>
        <item x="1282"/>
        <item x="132"/>
        <item x="460"/>
        <item x="4"/>
        <item x="283"/>
        <item x="372"/>
        <item x="1431"/>
        <item x="730"/>
        <item x="401"/>
        <item x="365"/>
        <item x="124"/>
        <item x="1414"/>
        <item x="57"/>
        <item x="84"/>
        <item x="419"/>
        <item x="1111"/>
        <item x="755"/>
        <item x="94"/>
        <item x="762"/>
        <item x="753"/>
        <item x="1331"/>
        <item x="1260"/>
        <item x="1284"/>
        <item x="81"/>
        <item x="1422"/>
        <item x="729"/>
        <item x="598"/>
        <item x="128"/>
        <item x="225"/>
        <item x="605"/>
        <item x="860"/>
        <item x="1353"/>
        <item x="663"/>
        <item x="1067"/>
        <item x="279"/>
        <item x="366"/>
        <item x="498"/>
        <item x="1163"/>
        <item x="856"/>
        <item x="190"/>
        <item x="1240"/>
        <item x="1233"/>
        <item x="221"/>
        <item x="983"/>
        <item x="1063"/>
        <item x="526"/>
        <item x="180"/>
        <item x="1259"/>
        <item x="449"/>
        <item x="213"/>
        <item x="421"/>
        <item x="868"/>
        <item x="659"/>
        <item x="665"/>
        <item x="1108"/>
        <item x="1261"/>
        <item x="560"/>
        <item x="913"/>
        <item x="504"/>
        <item x="1178"/>
        <item x="664"/>
        <item x="926"/>
        <item x="1106"/>
        <item x="163"/>
        <item x="1301"/>
        <item x="579"/>
        <item x="894"/>
        <item x="637"/>
        <item x="333"/>
        <item x="902"/>
        <item x="751"/>
        <item x="356"/>
        <item x="1433"/>
        <item x="1173"/>
        <item x="514"/>
        <item x="850"/>
        <item x="586"/>
        <item x="299"/>
        <item x="666"/>
        <item x="1191"/>
        <item x="529"/>
        <item x="1180"/>
        <item x="136"/>
        <item x="483"/>
        <item x="37"/>
        <item x="764"/>
        <item x="1043"/>
        <item x="796"/>
        <item x="1119"/>
        <item x="488"/>
        <item x="1169"/>
        <item x="83"/>
        <item x="131"/>
        <item x="1283"/>
        <item x="380"/>
        <item x="569"/>
        <item x="590"/>
        <item x="661"/>
        <item x="864"/>
        <item x="461"/>
        <item x="825"/>
        <item x="1397"/>
        <item x="895"/>
        <item x="886"/>
        <item x="916"/>
        <item x="966"/>
        <item x="754"/>
        <item x="1216"/>
        <item x="739"/>
        <item x="362"/>
        <item x="505"/>
        <item x="173"/>
        <item x="784"/>
        <item x="420"/>
        <item x="610"/>
        <item x="142"/>
        <item x="752"/>
        <item x="829"/>
        <item x="146"/>
        <item x="919"/>
        <item x="255"/>
        <item x="1229"/>
        <item x="540"/>
        <item x="1270"/>
        <item x="1342"/>
        <item x="1356"/>
        <item x="680"/>
        <item x="424"/>
        <item x="697"/>
        <item x="781"/>
        <item x="994"/>
        <item x="50"/>
        <item x="898"/>
        <item x="1232"/>
        <item x="824"/>
        <item x="956"/>
        <item x="517"/>
        <item x="363"/>
        <item x="115"/>
        <item x="390"/>
        <item x="1176"/>
        <item x="40"/>
        <item x="1179"/>
        <item x="881"/>
        <item x="1395"/>
        <item x="506"/>
        <item x="554"/>
        <item x="862"/>
        <item x="1413"/>
        <item x="1378"/>
        <item x="547"/>
        <item x="252"/>
        <item x="612"/>
        <item x="900"/>
        <item x="289"/>
        <item x="705"/>
        <item x="31"/>
        <item x="1080"/>
        <item x="1325"/>
        <item x="0"/>
        <item x="848"/>
        <item x="489"/>
        <item x="930"/>
        <item x="711"/>
        <item x="1234"/>
        <item x="510"/>
        <item x="957"/>
        <item x="828"/>
        <item x="557"/>
        <item x="265"/>
        <item x="863"/>
        <item x="23"/>
        <item x="1312"/>
        <item x="296"/>
        <item x="44"/>
        <item x="747"/>
        <item x="1244"/>
        <item x="382"/>
        <item x="958"/>
        <item x="1021"/>
        <item x="969"/>
        <item x="917"/>
        <item x="670"/>
        <item x="704"/>
        <item x="1335"/>
        <item x="1124"/>
        <item x="264"/>
        <item x="1207"/>
        <item x="1281"/>
        <item x="646"/>
        <item x="228"/>
        <item x="1189"/>
        <item x="426"/>
        <item x="1091"/>
        <item x="229"/>
        <item x="970"/>
        <item x="577"/>
        <item x="509"/>
        <item x="138"/>
        <item x="942"/>
        <item x="191"/>
        <item x="991"/>
        <item x="10"/>
        <item x="261"/>
        <item x="573"/>
        <item x="1254"/>
        <item x="1092"/>
        <item x="625"/>
        <item x="912"/>
        <item x="89"/>
        <item x="948"/>
        <item x="199"/>
        <item x="1221"/>
        <item x="337"/>
        <item x="1399"/>
        <item x="937"/>
        <item x="1123"/>
        <item x="2"/>
        <item x="1071"/>
        <item x="204"/>
        <item x="188"/>
        <item x="14"/>
        <item x="570"/>
        <item x="105"/>
        <item x="1023"/>
        <item x="1296"/>
        <item x="769"/>
        <item x="545"/>
        <item x="1088"/>
        <item x="21"/>
        <item x="599"/>
        <item x="95"/>
        <item x="1315"/>
        <item x="111"/>
        <item x="530"/>
        <item x="150"/>
        <item x="122"/>
        <item x="399"/>
        <item x="1333"/>
        <item x="35"/>
        <item x="1203"/>
        <item x="1062"/>
        <item x="973"/>
        <item x="1419"/>
        <item x="462"/>
        <item x="854"/>
        <item x="1332"/>
        <item x="1064"/>
        <item x="1248"/>
        <item x="55"/>
        <item x="613"/>
        <item x="1026"/>
        <item x="391"/>
        <item x="538"/>
        <item x="1028"/>
        <item x="1012"/>
        <item x="1137"/>
        <item x="1405"/>
        <item x="924"/>
        <item x="1396"/>
        <item x="1418"/>
        <item x="869"/>
        <item x="1223"/>
        <item x="1066"/>
        <item x="116"/>
        <item x="576"/>
        <item x="100"/>
        <item x="259"/>
        <item x="318"/>
        <item x="1402"/>
        <item x="1208"/>
        <item x="964"/>
        <item x="865"/>
        <item x="1014"/>
        <item x="338"/>
        <item x="638"/>
        <item x="240"/>
        <item x="432"/>
        <item x="1351"/>
        <item x="271"/>
        <item x="1078"/>
        <item x="960"/>
        <item x="1068"/>
        <item x="1070"/>
        <item x="41"/>
        <item x="22"/>
        <item x="871"/>
        <item x="206"/>
        <item x="65"/>
        <item x="1295"/>
        <item x="334"/>
        <item x="893"/>
        <item x="497"/>
        <item x="987"/>
        <item x="123"/>
        <item x="929"/>
        <item x="542"/>
        <item x="1105"/>
        <item x="431"/>
        <item x="972"/>
        <item x="533"/>
        <item x="1057"/>
        <item x="275"/>
        <item x="406"/>
        <item x="244"/>
        <item x="1074"/>
        <item x="552"/>
        <item x="386"/>
        <item x="915"/>
        <item x="257"/>
        <item x="248"/>
        <item x="1156"/>
        <item x="682"/>
        <item x="1161"/>
        <item x="826"/>
        <item x="28"/>
        <item x="1102"/>
        <item x="562"/>
        <item x="798"/>
        <item x="171"/>
        <item x="817"/>
        <item x="159"/>
        <item x="528"/>
        <item x="986"/>
        <item x="675"/>
        <item x="945"/>
        <item x="435"/>
        <item x="1256"/>
        <item x="611"/>
        <item x="148"/>
        <item x="1279"/>
        <item x="1187"/>
        <item x="350"/>
        <item x="463"/>
        <item x="1349"/>
        <item x="778"/>
        <item x="158"/>
        <item x="546"/>
        <item x="1290"/>
        <item x="832"/>
        <item x="235"/>
        <item x="139"/>
        <item x="609"/>
        <item x="749"/>
        <item x="495"/>
        <item x="1069"/>
        <item x="330"/>
        <item x="314"/>
        <item x="434"/>
        <item x="185"/>
        <item x="1277"/>
        <item x="520"/>
        <item x="29"/>
        <item x="284"/>
        <item x="822"/>
        <item x="1432"/>
        <item x="160"/>
        <item x="319"/>
        <item x="629"/>
        <item x="594"/>
        <item x="450"/>
        <item x="722"/>
        <item x="36"/>
        <item x="921"/>
        <item x="715"/>
        <item x="274"/>
        <item x="1015"/>
        <item x="481"/>
        <item x="568"/>
        <item x="738"/>
        <item x="954"/>
        <item x="208"/>
        <item x="1421"/>
        <item x="268"/>
        <item x="49"/>
        <item x="688"/>
        <item x="883"/>
        <item x="301"/>
        <item x="1135"/>
        <item x="140"/>
        <item x="733"/>
        <item x="853"/>
        <item x="492"/>
        <item x="713"/>
        <item x="73"/>
        <item x="1099"/>
        <item x="1051"/>
        <item x="169"/>
        <item x="1089"/>
        <item x="126"/>
        <item x="678"/>
        <item x="218"/>
        <item x="788"/>
        <item x="1045"/>
        <item x="200"/>
        <item x="645"/>
        <item x="192"/>
        <item x="418"/>
        <item x="1082"/>
        <item x="1184"/>
        <item x="207"/>
        <item x="709"/>
        <item x="87"/>
        <item x="1264"/>
        <item x="1384"/>
        <item x="775"/>
        <item x="416"/>
        <item x="771"/>
        <item x="740"/>
        <item x="1197"/>
        <item x="96"/>
        <item x="52"/>
        <item x="627"/>
        <item x="615"/>
        <item x="480"/>
        <item x="1005"/>
        <item x="683"/>
        <item x="413"/>
        <item x="172"/>
        <item x="1427"/>
        <item x="447"/>
        <item x="1247"/>
        <item x="810"/>
        <item x="1149"/>
        <item x="1039"/>
        <item x="287"/>
        <item x="1236"/>
        <item x="951"/>
        <item x="310"/>
        <item x="143"/>
        <item x="811"/>
        <item x="1093"/>
        <item x="457"/>
        <item x="1044"/>
        <item x="534"/>
        <item x="1004"/>
        <item x="630"/>
        <item x="211"/>
        <item x="60"/>
        <item x="485"/>
        <item x="458"/>
        <item x="1146"/>
        <item x="668"/>
        <item x="472"/>
        <item x="1369"/>
        <item x="219"/>
        <item x="20"/>
        <item x="157"/>
        <item x="1087"/>
        <item x="227"/>
        <item x="923"/>
        <item x="440"/>
        <item x="256"/>
        <item x="1107"/>
        <item x="269"/>
        <item x="772"/>
        <item x="409"/>
        <item x="1278"/>
        <item x="1157"/>
        <item x="394"/>
        <item x="298"/>
        <item x="618"/>
        <item x="117"/>
        <item x="1081"/>
        <item x="316"/>
        <item x="1006"/>
        <item x="375"/>
        <item x="469"/>
        <item x="652"/>
        <item x="787"/>
        <item x="673"/>
        <item x="801"/>
        <item x="805"/>
        <item x="949"/>
        <item x="1291"/>
        <item x="593"/>
        <item x="855"/>
        <item x="1131"/>
        <item x="1393"/>
        <item x="550"/>
        <item x="43"/>
        <item x="567"/>
        <item x="521"/>
        <item x="1336"/>
        <item x="1022"/>
        <item x="1346"/>
        <item x="758"/>
        <item x="897"/>
        <item x="1320"/>
        <item x="336"/>
        <item x="1389"/>
        <item x="1289"/>
        <item x="563"/>
        <item x="721"/>
        <item x="821"/>
        <item x="608"/>
        <item x="1198"/>
        <item x="786"/>
        <item x="473"/>
        <item x="669"/>
        <item x="997"/>
        <item x="1100"/>
        <item x="776"/>
        <item x="698"/>
        <item x="695"/>
        <item x="714"/>
        <item x="1319"/>
        <item x="467"/>
        <item x="1420"/>
        <item x="452"/>
        <item x="643"/>
        <item x="1008"/>
        <item x="802"/>
        <item x="907"/>
        <item x="294"/>
        <item x="1410"/>
        <item x="524"/>
        <item x="186"/>
        <item x="1141"/>
        <item x="522"/>
        <item x="793"/>
        <item x="112"/>
        <item x="129"/>
        <item x="759"/>
        <item x="76"/>
        <item x="1272"/>
        <item x="18"/>
        <item x="162"/>
        <item x="1188"/>
        <item x="1311"/>
        <item x="685"/>
        <item x="940"/>
        <item x="1242"/>
        <item x="849"/>
        <item x="621"/>
        <item x="232"/>
        <item x="607"/>
        <item x="320"/>
        <item x="700"/>
        <item x="1285"/>
        <item x="896"/>
        <item x="474"/>
        <item x="1"/>
        <item x="1327"/>
        <item x="873"/>
        <item x="718"/>
        <item x="565"/>
        <item x="230"/>
        <item x="1147"/>
        <item x="1263"/>
        <item x="379"/>
        <item x="596"/>
        <item x="692"/>
        <item x="494"/>
        <item x="250"/>
        <item x="885"/>
        <item x="1265"/>
        <item x="1151"/>
        <item x="1225"/>
        <item x="1052"/>
        <item x="578"/>
        <item x="901"/>
        <item x="748"/>
        <item x="24"/>
        <item x="606"/>
        <item x="482"/>
        <item x="1103"/>
        <item x="980"/>
        <item x="358"/>
        <item x="107"/>
        <item x="32"/>
        <item x="1125"/>
        <item x="641"/>
        <item x="1424"/>
        <item x="602"/>
        <item x="215"/>
        <item x="726"/>
        <item x="1036"/>
        <item x="1255"/>
        <item x="280"/>
        <item x="1182"/>
        <item x="193"/>
        <item x="1224"/>
        <item x="352"/>
        <item x="803"/>
        <item x="813"/>
        <item x="992"/>
        <item x="756"/>
        <item x="1072"/>
        <item x="844"/>
        <item x="1138"/>
        <item x="62"/>
        <item x="354"/>
        <item x="600"/>
        <item x="1404"/>
        <item x="1288"/>
        <item x="507"/>
        <item x="858"/>
        <item x="355"/>
        <item x="16"/>
        <item x="11"/>
        <item x="564"/>
        <item x="1318"/>
        <item x="1235"/>
        <item x="548"/>
        <item x="1143"/>
        <item x="58"/>
        <item x="779"/>
        <item x="734"/>
        <item x="941"/>
        <item x="1115"/>
        <item x="26"/>
        <item x="1379"/>
        <item x="141"/>
        <item x="1407"/>
        <item x="1031"/>
        <item x="836"/>
        <item x="410"/>
        <item x="1127"/>
        <item x="555"/>
        <item x="508"/>
        <item x="789"/>
        <item x="167"/>
        <item x="47"/>
        <item x="1196"/>
        <item x="1056"/>
        <item x="859"/>
        <item x="383"/>
        <item x="744"/>
        <item x="544"/>
        <item x="1227"/>
        <item x="1140"/>
        <item x="1239"/>
        <item x="471"/>
        <item x="750"/>
        <item x="1040"/>
        <item x="1352"/>
        <item x="995"/>
        <item x="332"/>
        <item x="1095"/>
        <item x="273"/>
        <item x="67"/>
        <item x="304"/>
        <item x="1155"/>
        <item x="465"/>
        <item x="71"/>
        <item x="1046"/>
        <item x="210"/>
        <item x="417"/>
        <item x="1300"/>
        <item x="708"/>
        <item x="454"/>
        <item x="928"/>
        <item x="1367"/>
        <item x="794"/>
        <item x="1417"/>
        <item x="1299"/>
        <item x="840"/>
        <item x="15"/>
        <item x="161"/>
        <item x="691"/>
        <item x="267"/>
        <item x="694"/>
        <item x="676"/>
        <item x="843"/>
        <item x="582"/>
        <item x="1150"/>
        <item x="918"/>
        <item x="1009"/>
        <item x="397"/>
        <item x="737"/>
        <item x="899"/>
        <item x="819"/>
        <item x="1084"/>
        <item x="1061"/>
        <item x="1273"/>
        <item x="82"/>
        <item x="766"/>
        <item x="870"/>
        <item x="212"/>
        <item x="716"/>
        <item x="723"/>
        <item x="12"/>
        <item x="281"/>
        <item x="342"/>
        <item x="1076"/>
        <item x="872"/>
        <item x="345"/>
        <item x="1010"/>
        <item x="1338"/>
        <item x="1098"/>
        <item x="583"/>
        <item x="1293"/>
        <item x="773"/>
        <item x="217"/>
        <item x="800"/>
        <item x="1047"/>
        <item x="1326"/>
        <item x="1308"/>
        <item x="59"/>
        <item x="25"/>
        <item x="348"/>
        <item x="812"/>
        <item x="499"/>
        <item x="198"/>
        <item x="400"/>
        <item x="1398"/>
        <item x="968"/>
        <item x="1210"/>
        <item x="1172"/>
        <item x="223"/>
        <item x="425"/>
        <item x="374"/>
        <item x="103"/>
        <item x="42"/>
        <item x="1241"/>
        <item x="276"/>
        <item x="407"/>
        <item x="727"/>
        <item x="765"/>
        <item x="657"/>
        <item x="1230"/>
        <item x="1371"/>
        <item x="523"/>
        <item x="814"/>
        <item x="589"/>
        <item x="702"/>
        <item x="650"/>
        <item x="938"/>
        <item x="370"/>
        <item x="686"/>
        <item x="1167"/>
        <item x="282"/>
        <item x="1382"/>
        <item x="423"/>
        <item x="1271"/>
        <item x="239"/>
        <item x="302"/>
        <item x="925"/>
        <item x="1195"/>
        <item x="543"/>
        <item x="717"/>
        <item x="635"/>
        <item x="1109"/>
        <item x="588"/>
        <item x="1113"/>
        <item x="92"/>
        <item x="133"/>
        <item x="1345"/>
        <item x="535"/>
        <item x="1339"/>
        <item x="349"/>
        <item x="806"/>
        <item x="989"/>
        <item x="1253"/>
        <item x="679"/>
        <item x="503"/>
        <item x="359"/>
        <item x="536"/>
        <item x="614"/>
        <item x="1154"/>
        <item x="475"/>
        <item x="1383"/>
        <item x="539"/>
        <item x="696"/>
        <item x="331"/>
        <item x="943"/>
        <item x="1200"/>
        <item x="591"/>
        <item x="687"/>
        <item x="1142"/>
        <item x="761"/>
        <item x="202"/>
        <item x="1416"/>
        <item x="1292"/>
        <item x="477"/>
        <item x="1350"/>
        <item x="270"/>
        <item x="34"/>
        <item x="1016"/>
        <item x="971"/>
        <item x="1222"/>
        <item x="189"/>
        <item x="27"/>
        <item x="636"/>
        <item x="195"/>
        <item x="760"/>
        <item x="6"/>
        <item x="1298"/>
        <item x="1426"/>
        <item x="674"/>
        <item x="120"/>
        <item x="581"/>
        <item x="45"/>
        <item x="857"/>
        <item x="448"/>
        <item x="387"/>
        <item x="1101"/>
        <item x="1065"/>
        <item x="312"/>
        <item x="820"/>
        <item x="308"/>
        <item x="13"/>
        <item x="1250"/>
        <item x="153"/>
        <item x="237"/>
        <item x="720"/>
        <item x="325"/>
        <item x="398"/>
        <item x="703"/>
        <item x="878"/>
        <item x="1380"/>
        <item x="1035"/>
        <item x="1025"/>
        <item x="277"/>
        <item x="335"/>
        <item x="984"/>
        <item x="1287"/>
        <item x="587"/>
        <item x="511"/>
        <item x="770"/>
        <item x="660"/>
        <item x="978"/>
        <item x="1412"/>
        <item x="799"/>
        <item x="478"/>
        <item x="53"/>
        <item x="640"/>
        <item x="376"/>
        <item x="1211"/>
        <item x="1365"/>
        <item x="151"/>
        <item x="470"/>
        <item x="1226"/>
        <item x="178"/>
        <item x="437"/>
        <item x="1166"/>
        <item x="891"/>
        <item x="684"/>
        <item t="default"/>
      </items>
    </pivotField>
  </pivotFields>
  <rowFields count="1">
    <field x="0"/>
  </rowFields>
  <rowItems count="669">
    <i>
      <x v="5"/>
    </i>
    <i>
      <x v="7"/>
    </i>
    <i>
      <x v="8"/>
    </i>
    <i>
      <x v="10"/>
    </i>
    <i>
      <x v="12"/>
    </i>
    <i>
      <x v="14"/>
    </i>
    <i>
      <x v="15"/>
    </i>
    <i>
      <x v="16"/>
    </i>
    <i>
      <x v="19"/>
    </i>
    <i>
      <x v="21"/>
    </i>
    <i>
      <x v="24"/>
    </i>
    <i>
      <x v="26"/>
    </i>
    <i>
      <x v="28"/>
    </i>
    <i>
      <x v="29"/>
    </i>
    <i>
      <x v="30"/>
    </i>
    <i>
      <x v="31"/>
    </i>
    <i>
      <x v="33"/>
    </i>
    <i>
      <x v="37"/>
    </i>
    <i>
      <x v="38"/>
    </i>
    <i>
      <x v="40"/>
    </i>
    <i>
      <x v="44"/>
    </i>
    <i>
      <x v="46"/>
    </i>
    <i>
      <x v="49"/>
    </i>
    <i>
      <x v="51"/>
    </i>
    <i>
      <x v="54"/>
    </i>
    <i>
      <x v="55"/>
    </i>
    <i>
      <x v="61"/>
    </i>
    <i>
      <x v="63"/>
    </i>
    <i>
      <x v="66"/>
    </i>
    <i>
      <x v="68"/>
    </i>
    <i>
      <x v="70"/>
    </i>
    <i>
      <x v="71"/>
    </i>
    <i>
      <x v="73"/>
    </i>
    <i>
      <x v="74"/>
    </i>
    <i>
      <x v="76"/>
    </i>
    <i>
      <x v="77"/>
    </i>
    <i>
      <x v="79"/>
    </i>
    <i>
      <x v="80"/>
    </i>
    <i>
      <x v="83"/>
    </i>
    <i>
      <x v="88"/>
    </i>
    <i>
      <x v="90"/>
    </i>
    <i>
      <x v="91"/>
    </i>
    <i>
      <x v="97"/>
    </i>
    <i>
      <x v="98"/>
    </i>
    <i>
      <x v="99"/>
    </i>
    <i>
      <x v="100"/>
    </i>
    <i>
      <x v="104"/>
    </i>
    <i>
      <x v="106"/>
    </i>
    <i>
      <x v="107"/>
    </i>
    <i>
      <x v="108"/>
    </i>
    <i>
      <x v="109"/>
    </i>
    <i>
      <x v="110"/>
    </i>
    <i>
      <x v="116"/>
    </i>
    <i>
      <x v="117"/>
    </i>
    <i>
      <x v="121"/>
    </i>
    <i>
      <x v="122"/>
    </i>
    <i>
      <x v="124"/>
    </i>
    <i>
      <x v="127"/>
    </i>
    <i>
      <x v="128"/>
    </i>
    <i>
      <x v="129"/>
    </i>
    <i>
      <x v="130"/>
    </i>
    <i>
      <x v="132"/>
    </i>
    <i>
      <x v="134"/>
    </i>
    <i>
      <x v="135"/>
    </i>
    <i>
      <x v="136"/>
    </i>
    <i>
      <x v="140"/>
    </i>
    <i>
      <x v="142"/>
    </i>
    <i>
      <x v="146"/>
    </i>
    <i>
      <x v="149"/>
    </i>
    <i>
      <x v="152"/>
    </i>
    <i>
      <x v="154"/>
    </i>
    <i>
      <x v="155"/>
    </i>
    <i>
      <x v="156"/>
    </i>
    <i>
      <x v="163"/>
    </i>
    <i>
      <x v="164"/>
    </i>
    <i>
      <x v="170"/>
    </i>
    <i>
      <x v="171"/>
    </i>
    <i>
      <x v="173"/>
    </i>
    <i>
      <x v="175"/>
    </i>
    <i>
      <x v="177"/>
    </i>
    <i>
      <x v="179"/>
    </i>
    <i>
      <x v="182"/>
    </i>
    <i>
      <x v="183"/>
    </i>
    <i>
      <x v="184"/>
    </i>
    <i>
      <x v="185"/>
    </i>
    <i>
      <x v="186"/>
    </i>
    <i>
      <x v="187"/>
    </i>
    <i>
      <x v="191"/>
    </i>
    <i>
      <x v="197"/>
    </i>
    <i>
      <x v="198"/>
    </i>
    <i>
      <x v="200"/>
    </i>
    <i>
      <x v="201"/>
    </i>
    <i>
      <x v="202"/>
    </i>
    <i>
      <x v="204"/>
    </i>
    <i>
      <x v="206"/>
    </i>
    <i>
      <x v="207"/>
    </i>
    <i>
      <x v="209"/>
    </i>
    <i>
      <x v="210"/>
    </i>
    <i>
      <x v="211"/>
    </i>
    <i>
      <x v="215"/>
    </i>
    <i>
      <x v="217"/>
    </i>
    <i>
      <x v="222"/>
    </i>
    <i>
      <x v="223"/>
    </i>
    <i>
      <x v="228"/>
    </i>
    <i>
      <x v="230"/>
    </i>
    <i>
      <x v="239"/>
    </i>
    <i>
      <x v="241"/>
    </i>
    <i>
      <x v="242"/>
    </i>
    <i>
      <x v="245"/>
    </i>
    <i>
      <x v="247"/>
    </i>
    <i>
      <x v="250"/>
    </i>
    <i>
      <x v="253"/>
    </i>
    <i>
      <x v="254"/>
    </i>
    <i>
      <x v="259"/>
    </i>
    <i>
      <x v="260"/>
    </i>
    <i>
      <x v="262"/>
    </i>
    <i>
      <x v="263"/>
    </i>
    <i>
      <x v="264"/>
    </i>
    <i>
      <x v="265"/>
    </i>
    <i>
      <x v="267"/>
    </i>
    <i>
      <x v="268"/>
    </i>
    <i>
      <x v="269"/>
    </i>
    <i>
      <x v="273"/>
    </i>
    <i>
      <x v="274"/>
    </i>
    <i>
      <x v="275"/>
    </i>
    <i>
      <x v="276"/>
    </i>
    <i>
      <x v="286"/>
    </i>
    <i>
      <x v="287"/>
    </i>
    <i>
      <x v="288"/>
    </i>
    <i>
      <x v="289"/>
    </i>
    <i>
      <x v="292"/>
    </i>
    <i>
      <x v="293"/>
    </i>
    <i>
      <x v="294"/>
    </i>
    <i>
      <x v="295"/>
    </i>
    <i>
      <x v="296"/>
    </i>
    <i>
      <x v="298"/>
    </i>
    <i>
      <x v="304"/>
    </i>
    <i>
      <x v="307"/>
    </i>
    <i>
      <x v="308"/>
    </i>
    <i>
      <x v="311"/>
    </i>
    <i>
      <x v="314"/>
    </i>
    <i>
      <x v="316"/>
    </i>
    <i>
      <x v="319"/>
    </i>
    <i>
      <x v="323"/>
    </i>
    <i>
      <x v="324"/>
    </i>
    <i>
      <x v="325"/>
    </i>
    <i>
      <x v="327"/>
    </i>
    <i>
      <x v="328"/>
    </i>
    <i>
      <x v="329"/>
    </i>
    <i>
      <x v="331"/>
    </i>
    <i>
      <x v="338"/>
    </i>
    <i>
      <x v="339"/>
    </i>
    <i>
      <x v="345"/>
    </i>
    <i>
      <x v="346"/>
    </i>
    <i>
      <x v="347"/>
    </i>
    <i>
      <x v="352"/>
    </i>
    <i>
      <x v="353"/>
    </i>
    <i>
      <x v="354"/>
    </i>
    <i>
      <x v="360"/>
    </i>
    <i>
      <x v="361"/>
    </i>
    <i>
      <x v="362"/>
    </i>
    <i>
      <x v="364"/>
    </i>
    <i>
      <x v="365"/>
    </i>
    <i>
      <x v="366"/>
    </i>
    <i>
      <x v="367"/>
    </i>
    <i>
      <x v="368"/>
    </i>
    <i>
      <x v="369"/>
    </i>
    <i>
      <x v="373"/>
    </i>
    <i>
      <x v="375"/>
    </i>
    <i>
      <x v="380"/>
    </i>
    <i>
      <x v="386"/>
    </i>
    <i>
      <x v="387"/>
    </i>
    <i>
      <x v="390"/>
    </i>
    <i>
      <x v="391"/>
    </i>
    <i>
      <x v="392"/>
    </i>
    <i>
      <x v="393"/>
    </i>
    <i>
      <x v="394"/>
    </i>
    <i>
      <x v="395"/>
    </i>
    <i>
      <x v="397"/>
    </i>
    <i>
      <x v="398"/>
    </i>
    <i>
      <x v="402"/>
    </i>
    <i>
      <x v="405"/>
    </i>
    <i>
      <x v="406"/>
    </i>
    <i>
      <x v="410"/>
    </i>
    <i>
      <x v="413"/>
    </i>
    <i>
      <x v="416"/>
    </i>
    <i>
      <x v="418"/>
    </i>
    <i>
      <x v="419"/>
    </i>
    <i>
      <x v="421"/>
    </i>
    <i>
      <x v="422"/>
    </i>
    <i>
      <x v="424"/>
    </i>
    <i>
      <x v="425"/>
    </i>
    <i>
      <x v="427"/>
    </i>
    <i>
      <x v="431"/>
    </i>
    <i>
      <x v="436"/>
    </i>
    <i>
      <x v="437"/>
    </i>
    <i>
      <x v="439"/>
    </i>
    <i>
      <x v="442"/>
    </i>
    <i>
      <x v="445"/>
    </i>
    <i>
      <x v="446"/>
    </i>
    <i>
      <x v="448"/>
    </i>
    <i>
      <x v="449"/>
    </i>
    <i>
      <x v="450"/>
    </i>
    <i>
      <x v="455"/>
    </i>
    <i>
      <x v="456"/>
    </i>
    <i>
      <x v="458"/>
    </i>
    <i>
      <x v="459"/>
    </i>
    <i>
      <x v="461"/>
    </i>
    <i>
      <x v="462"/>
    </i>
    <i>
      <x v="466"/>
    </i>
    <i>
      <x v="467"/>
    </i>
    <i>
      <x v="471"/>
    </i>
    <i>
      <x v="475"/>
    </i>
    <i>
      <x v="479"/>
    </i>
    <i>
      <x v="482"/>
    </i>
    <i>
      <x v="484"/>
    </i>
    <i>
      <x v="485"/>
    </i>
    <i>
      <x v="486"/>
    </i>
    <i>
      <x v="487"/>
    </i>
    <i>
      <x v="491"/>
    </i>
    <i>
      <x v="493"/>
    </i>
    <i>
      <x v="494"/>
    </i>
    <i>
      <x v="495"/>
    </i>
    <i>
      <x v="497"/>
    </i>
    <i>
      <x v="498"/>
    </i>
    <i>
      <x v="499"/>
    </i>
    <i>
      <x v="502"/>
    </i>
    <i>
      <x v="508"/>
    </i>
    <i>
      <x v="509"/>
    </i>
    <i>
      <x v="510"/>
    </i>
    <i>
      <x v="512"/>
    </i>
    <i>
      <x v="513"/>
    </i>
    <i>
      <x v="516"/>
    </i>
    <i>
      <x v="521"/>
    </i>
    <i>
      <x v="522"/>
    </i>
    <i>
      <x v="523"/>
    </i>
    <i>
      <x v="526"/>
    </i>
    <i>
      <x v="528"/>
    </i>
    <i>
      <x v="531"/>
    </i>
    <i>
      <x v="532"/>
    </i>
    <i>
      <x v="533"/>
    </i>
    <i>
      <x v="537"/>
    </i>
    <i>
      <x v="538"/>
    </i>
    <i>
      <x v="542"/>
    </i>
    <i>
      <x v="545"/>
    </i>
    <i>
      <x v="546"/>
    </i>
    <i>
      <x v="547"/>
    </i>
    <i>
      <x v="548"/>
    </i>
    <i>
      <x v="551"/>
    </i>
    <i>
      <x v="553"/>
    </i>
    <i>
      <x v="555"/>
    </i>
    <i>
      <x v="556"/>
    </i>
    <i>
      <x v="557"/>
    </i>
    <i>
      <x v="560"/>
    </i>
    <i>
      <x v="561"/>
    </i>
    <i>
      <x v="562"/>
    </i>
    <i>
      <x v="563"/>
    </i>
    <i>
      <x v="565"/>
    </i>
    <i>
      <x v="571"/>
    </i>
    <i>
      <x v="574"/>
    </i>
    <i>
      <x v="575"/>
    </i>
    <i>
      <x v="576"/>
    </i>
    <i>
      <x v="577"/>
    </i>
    <i>
      <x v="579"/>
    </i>
    <i>
      <x v="580"/>
    </i>
    <i>
      <x v="583"/>
    </i>
    <i>
      <x v="584"/>
    </i>
    <i>
      <x v="586"/>
    </i>
    <i>
      <x v="587"/>
    </i>
    <i>
      <x v="589"/>
    </i>
    <i>
      <x v="592"/>
    </i>
    <i>
      <x v="596"/>
    </i>
    <i>
      <x v="601"/>
    </i>
    <i>
      <x v="605"/>
    </i>
    <i>
      <x v="607"/>
    </i>
    <i>
      <x v="609"/>
    </i>
    <i>
      <x v="611"/>
    </i>
    <i>
      <x v="613"/>
    </i>
    <i>
      <x v="615"/>
    </i>
    <i>
      <x v="617"/>
    </i>
    <i>
      <x v="620"/>
    </i>
    <i>
      <x v="621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3"/>
    </i>
    <i>
      <x v="636"/>
    </i>
    <i>
      <x v="638"/>
    </i>
    <i>
      <x v="642"/>
    </i>
    <i>
      <x v="643"/>
    </i>
    <i>
      <x v="645"/>
    </i>
    <i>
      <x v="646"/>
    </i>
    <i>
      <x v="647"/>
    </i>
    <i>
      <x v="648"/>
    </i>
    <i>
      <x v="651"/>
    </i>
    <i>
      <x v="653"/>
    </i>
    <i>
      <x v="656"/>
    </i>
    <i>
      <x v="658"/>
    </i>
    <i>
      <x v="659"/>
    </i>
    <i>
      <x v="660"/>
    </i>
    <i>
      <x v="662"/>
    </i>
    <i>
      <x v="663"/>
    </i>
    <i>
      <x v="666"/>
    </i>
    <i>
      <x v="668"/>
    </i>
    <i>
      <x v="671"/>
    </i>
    <i>
      <x v="674"/>
    </i>
    <i>
      <x v="676"/>
    </i>
    <i>
      <x v="677"/>
    </i>
    <i>
      <x v="679"/>
    </i>
    <i>
      <x v="681"/>
    </i>
    <i>
      <x v="693"/>
    </i>
    <i>
      <x v="694"/>
    </i>
    <i>
      <x v="696"/>
    </i>
    <i>
      <x v="697"/>
    </i>
    <i>
      <x v="698"/>
    </i>
    <i>
      <x v="701"/>
    </i>
    <i>
      <x v="709"/>
    </i>
    <i>
      <x v="710"/>
    </i>
    <i>
      <x v="711"/>
    </i>
    <i>
      <x v="714"/>
    </i>
    <i>
      <x v="715"/>
    </i>
    <i>
      <x v="716"/>
    </i>
    <i>
      <x v="717"/>
    </i>
    <i>
      <x v="722"/>
    </i>
    <i>
      <x v="723"/>
    </i>
    <i>
      <x v="724"/>
    </i>
    <i>
      <x v="725"/>
    </i>
    <i>
      <x v="729"/>
    </i>
    <i>
      <x v="733"/>
    </i>
    <i>
      <x v="734"/>
    </i>
    <i>
      <x v="735"/>
    </i>
    <i>
      <x v="740"/>
    </i>
    <i>
      <x v="741"/>
    </i>
    <i>
      <x v="743"/>
    </i>
    <i>
      <x v="745"/>
    </i>
    <i>
      <x v="747"/>
    </i>
    <i>
      <x v="749"/>
    </i>
    <i>
      <x v="750"/>
    </i>
    <i>
      <x v="754"/>
    </i>
    <i>
      <x v="757"/>
    </i>
    <i>
      <x v="760"/>
    </i>
    <i>
      <x v="761"/>
    </i>
    <i>
      <x v="766"/>
    </i>
    <i>
      <x v="767"/>
    </i>
    <i>
      <x v="770"/>
    </i>
    <i>
      <x v="771"/>
    </i>
    <i>
      <x v="772"/>
    </i>
    <i>
      <x v="773"/>
    </i>
    <i>
      <x v="777"/>
    </i>
    <i>
      <x v="783"/>
    </i>
    <i>
      <x v="784"/>
    </i>
    <i>
      <x v="785"/>
    </i>
    <i>
      <x v="786"/>
    </i>
    <i>
      <x v="788"/>
    </i>
    <i>
      <x v="791"/>
    </i>
    <i>
      <x v="796"/>
    </i>
    <i>
      <x v="797"/>
    </i>
    <i>
      <x v="799"/>
    </i>
    <i>
      <x v="801"/>
    </i>
    <i>
      <x v="804"/>
    </i>
    <i>
      <x v="806"/>
    </i>
    <i>
      <x v="807"/>
    </i>
    <i>
      <x v="808"/>
    </i>
    <i>
      <x v="809"/>
    </i>
    <i>
      <x v="810"/>
    </i>
    <i>
      <x v="812"/>
    </i>
    <i>
      <x v="813"/>
    </i>
    <i>
      <x v="814"/>
    </i>
    <i>
      <x v="816"/>
    </i>
    <i>
      <x v="817"/>
    </i>
    <i>
      <x v="823"/>
    </i>
    <i>
      <x v="826"/>
    </i>
    <i>
      <x v="830"/>
    </i>
    <i>
      <x v="833"/>
    </i>
    <i>
      <x v="834"/>
    </i>
    <i>
      <x v="835"/>
    </i>
    <i>
      <x v="836"/>
    </i>
    <i>
      <x v="839"/>
    </i>
    <i>
      <x v="840"/>
    </i>
    <i>
      <x v="841"/>
    </i>
    <i>
      <x v="842"/>
    </i>
    <i>
      <x v="844"/>
    </i>
    <i>
      <x v="845"/>
    </i>
    <i>
      <x v="853"/>
    </i>
    <i>
      <x v="854"/>
    </i>
    <i>
      <x v="855"/>
    </i>
    <i>
      <x v="858"/>
    </i>
    <i>
      <x v="859"/>
    </i>
    <i>
      <x v="863"/>
    </i>
    <i>
      <x v="865"/>
    </i>
    <i>
      <x v="867"/>
    </i>
    <i>
      <x v="870"/>
    </i>
    <i>
      <x v="872"/>
    </i>
    <i>
      <x v="873"/>
    </i>
    <i>
      <x v="874"/>
    </i>
    <i>
      <x v="876"/>
    </i>
    <i>
      <x v="878"/>
    </i>
    <i>
      <x v="880"/>
    </i>
    <i>
      <x v="883"/>
    </i>
    <i>
      <x v="884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5"/>
    </i>
    <i>
      <x v="896"/>
    </i>
    <i>
      <x v="899"/>
    </i>
    <i>
      <x v="900"/>
    </i>
    <i>
      <x v="901"/>
    </i>
    <i>
      <x v="904"/>
    </i>
    <i>
      <x v="905"/>
    </i>
    <i>
      <x v="908"/>
    </i>
    <i>
      <x v="912"/>
    </i>
    <i>
      <x v="916"/>
    </i>
    <i>
      <x v="917"/>
    </i>
    <i>
      <x v="919"/>
    </i>
    <i>
      <x v="924"/>
    </i>
    <i>
      <x v="925"/>
    </i>
    <i>
      <x v="927"/>
    </i>
    <i>
      <x v="931"/>
    </i>
    <i>
      <x v="934"/>
    </i>
    <i>
      <x v="935"/>
    </i>
    <i>
      <x v="945"/>
    </i>
    <i>
      <x v="946"/>
    </i>
    <i>
      <x v="949"/>
    </i>
    <i>
      <x v="950"/>
    </i>
    <i>
      <x v="953"/>
    </i>
    <i>
      <x v="957"/>
    </i>
    <i>
      <x v="960"/>
    </i>
    <i>
      <x v="961"/>
    </i>
    <i>
      <x v="967"/>
    </i>
    <i>
      <x v="968"/>
    </i>
    <i>
      <x v="970"/>
    </i>
    <i>
      <x v="974"/>
    </i>
    <i>
      <x v="976"/>
    </i>
    <i>
      <x v="978"/>
    </i>
    <i>
      <x v="979"/>
    </i>
    <i>
      <x v="980"/>
    </i>
    <i>
      <x v="982"/>
    </i>
    <i>
      <x v="986"/>
    </i>
    <i>
      <x v="988"/>
    </i>
    <i>
      <x v="991"/>
    </i>
    <i>
      <x v="992"/>
    </i>
    <i>
      <x v="995"/>
    </i>
    <i>
      <x v="996"/>
    </i>
    <i>
      <x v="997"/>
    </i>
    <i>
      <x v="998"/>
    </i>
    <i>
      <x v="1000"/>
    </i>
    <i>
      <x v="1001"/>
    </i>
    <i>
      <x v="1006"/>
    </i>
    <i>
      <x v="1008"/>
    </i>
    <i>
      <x v="1009"/>
    </i>
    <i>
      <x v="1010"/>
    </i>
    <i>
      <x v="1013"/>
    </i>
    <i>
      <x v="1014"/>
    </i>
    <i>
      <x v="1015"/>
    </i>
    <i>
      <x v="1020"/>
    </i>
    <i>
      <x v="1022"/>
    </i>
    <i>
      <x v="1026"/>
    </i>
    <i>
      <x v="1028"/>
    </i>
    <i>
      <x v="1031"/>
    </i>
    <i>
      <x v="1035"/>
    </i>
    <i>
      <x v="1040"/>
    </i>
    <i>
      <x v="1041"/>
    </i>
    <i>
      <x v="1044"/>
    </i>
    <i>
      <x v="1045"/>
    </i>
    <i>
      <x v="1048"/>
    </i>
    <i>
      <x v="1049"/>
    </i>
    <i>
      <x v="1052"/>
    </i>
    <i>
      <x v="1053"/>
    </i>
    <i>
      <x v="1055"/>
    </i>
    <i>
      <x v="1061"/>
    </i>
    <i>
      <x v="1063"/>
    </i>
    <i>
      <x v="1064"/>
    </i>
    <i>
      <x v="1067"/>
    </i>
    <i>
      <x v="1069"/>
    </i>
    <i>
      <x v="1070"/>
    </i>
    <i>
      <x v="1071"/>
    </i>
    <i>
      <x v="1072"/>
    </i>
    <i>
      <x v="1073"/>
    </i>
    <i>
      <x v="1076"/>
    </i>
    <i>
      <x v="1077"/>
    </i>
    <i>
      <x v="1080"/>
    </i>
    <i>
      <x v="1081"/>
    </i>
    <i>
      <x v="1083"/>
    </i>
    <i>
      <x v="1092"/>
    </i>
    <i>
      <x v="1093"/>
    </i>
    <i>
      <x v="1094"/>
    </i>
    <i>
      <x v="1096"/>
    </i>
    <i>
      <x v="1098"/>
    </i>
    <i>
      <x v="1099"/>
    </i>
    <i>
      <x v="1100"/>
    </i>
    <i>
      <x v="1101"/>
    </i>
    <i>
      <x v="1102"/>
    </i>
    <i>
      <x v="1103"/>
    </i>
    <i>
      <x v="1111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2"/>
    </i>
    <i>
      <x v="1123"/>
    </i>
    <i>
      <x v="1125"/>
    </i>
    <i>
      <x v="1130"/>
    </i>
    <i>
      <x v="1131"/>
    </i>
    <i>
      <x v="1132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3"/>
    </i>
    <i>
      <x v="1145"/>
    </i>
    <i>
      <x v="1148"/>
    </i>
    <i>
      <x v="1149"/>
    </i>
    <i>
      <x v="1150"/>
    </i>
    <i>
      <x v="1151"/>
    </i>
    <i>
      <x v="1153"/>
    </i>
    <i>
      <x v="1154"/>
    </i>
    <i>
      <x v="1156"/>
    </i>
    <i>
      <x v="1159"/>
    </i>
    <i>
      <x v="1162"/>
    </i>
    <i>
      <x v="1168"/>
    </i>
    <i>
      <x v="1170"/>
    </i>
    <i>
      <x v="1171"/>
    </i>
    <i>
      <x v="1176"/>
    </i>
    <i>
      <x v="1177"/>
    </i>
    <i>
      <x v="1179"/>
    </i>
    <i>
      <x v="1183"/>
    </i>
    <i>
      <x v="1185"/>
    </i>
    <i>
      <x v="1192"/>
    </i>
    <i>
      <x v="1194"/>
    </i>
    <i>
      <x v="1197"/>
    </i>
    <i>
      <x v="1199"/>
    </i>
    <i>
      <x v="1200"/>
    </i>
    <i>
      <x v="1202"/>
    </i>
    <i>
      <x v="1204"/>
    </i>
    <i>
      <x v="1208"/>
    </i>
    <i>
      <x v="1212"/>
    </i>
    <i>
      <x v="1213"/>
    </i>
    <i>
      <x v="1214"/>
    </i>
    <i>
      <x v="1215"/>
    </i>
    <i>
      <x v="1218"/>
    </i>
    <i>
      <x v="1220"/>
    </i>
    <i>
      <x v="1221"/>
    </i>
    <i>
      <x v="1222"/>
    </i>
    <i>
      <x v="1223"/>
    </i>
    <i>
      <x v="1225"/>
    </i>
    <i>
      <x v="1227"/>
    </i>
    <i>
      <x v="1229"/>
    </i>
    <i>
      <x v="1233"/>
    </i>
    <i>
      <x v="1234"/>
    </i>
    <i>
      <x v="1242"/>
    </i>
    <i>
      <x v="1245"/>
    </i>
    <i>
      <x v="1247"/>
    </i>
    <i>
      <x v="1248"/>
    </i>
    <i>
      <x v="1249"/>
    </i>
    <i>
      <x v="1250"/>
    </i>
    <i>
      <x v="1252"/>
    </i>
    <i>
      <x v="1254"/>
    </i>
    <i>
      <x v="1255"/>
    </i>
    <i>
      <x v="1257"/>
    </i>
    <i>
      <x v="1259"/>
    </i>
    <i>
      <x v="1261"/>
    </i>
    <i>
      <x v="1263"/>
    </i>
    <i>
      <x v="1269"/>
    </i>
    <i>
      <x v="1271"/>
    </i>
    <i>
      <x v="1272"/>
    </i>
    <i>
      <x v="1273"/>
    </i>
    <i>
      <x v="1276"/>
    </i>
    <i>
      <x v="1277"/>
    </i>
    <i>
      <x v="1279"/>
    </i>
    <i>
      <x v="1284"/>
    </i>
    <i>
      <x v="1285"/>
    </i>
    <i>
      <x v="1286"/>
    </i>
    <i>
      <x v="1290"/>
    </i>
    <i>
      <x v="1292"/>
    </i>
    <i>
      <x v="1293"/>
    </i>
    <i>
      <x v="1294"/>
    </i>
    <i>
      <x v="1295"/>
    </i>
    <i>
      <x v="1296"/>
    </i>
    <i>
      <x v="1298"/>
    </i>
    <i>
      <x v="1299"/>
    </i>
    <i>
      <x v="1308"/>
    </i>
    <i>
      <x v="1314"/>
    </i>
    <i>
      <x v="1315"/>
    </i>
    <i>
      <x v="1319"/>
    </i>
    <i>
      <x v="1320"/>
    </i>
    <i>
      <x v="1321"/>
    </i>
    <i>
      <x v="1323"/>
    </i>
    <i>
      <x v="1325"/>
    </i>
    <i>
      <x v="1326"/>
    </i>
    <i>
      <x v="1327"/>
    </i>
    <i>
      <x v="1328"/>
    </i>
    <i>
      <x v="1332"/>
    </i>
    <i>
      <x v="1333"/>
    </i>
    <i>
      <x v="1335"/>
    </i>
    <i>
      <x v="1337"/>
    </i>
    <i>
      <x v="1340"/>
    </i>
    <i>
      <x v="1345"/>
    </i>
    <i>
      <x v="1346"/>
    </i>
    <i>
      <x v="1349"/>
    </i>
    <i>
      <x v="1351"/>
    </i>
    <i>
      <x v="1352"/>
    </i>
    <i>
      <x v="1355"/>
    </i>
    <i>
      <x v="1356"/>
    </i>
    <i>
      <x v="1357"/>
    </i>
    <i>
      <x v="1360"/>
    </i>
    <i>
      <x v="1362"/>
    </i>
    <i>
      <x v="1370"/>
    </i>
    <i>
      <x v="1371"/>
    </i>
    <i>
      <x v="1376"/>
    </i>
    <i>
      <x v="1377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9"/>
    </i>
    <i>
      <x v="1392"/>
    </i>
    <i>
      <x v="1397"/>
    </i>
    <i>
      <x v="1398"/>
    </i>
    <i>
      <x v="1399"/>
    </i>
    <i>
      <x v="1400"/>
    </i>
    <i>
      <x v="1404"/>
    </i>
    <i>
      <x v="1407"/>
    </i>
    <i>
      <x v="1408"/>
    </i>
    <i>
      <x v="1409"/>
    </i>
    <i>
      <x v="1411"/>
    </i>
    <i>
      <x v="1414"/>
    </i>
    <i>
      <x v="1418"/>
    </i>
    <i>
      <x v="1420"/>
    </i>
    <i>
      <x v="1423"/>
    </i>
    <i>
      <x v="1424"/>
    </i>
    <i>
      <x v="1425"/>
    </i>
    <i>
      <x v="1427"/>
    </i>
    <i>
      <x v="1428"/>
    </i>
    <i>
      <x v="1429"/>
    </i>
    <i>
      <x v="1432"/>
    </i>
    <i>
      <x v="1434"/>
    </i>
    <i>
      <x v="1435"/>
    </i>
    <i>
      <x v="1436"/>
    </i>
    <i>
      <x v="1438"/>
    </i>
    <i>
      <x v="1439"/>
    </i>
    <i>
      <x v="1443"/>
    </i>
    <i>
      <x v="1445"/>
    </i>
    <i>
      <x v="1446"/>
    </i>
    <i>
      <x v="1448"/>
    </i>
    <i>
      <x v="1453"/>
    </i>
    <i>
      <x v="1456"/>
    </i>
    <i>
      <x v="1458"/>
    </i>
    <i>
      <x v="1459"/>
    </i>
  </rowItems>
  <colItems count="1">
    <i/>
  </colItems>
  <pageFields count="1">
    <pageField fld="12" hier="-1"/>
  </pageFields>
  <dataFields count="1">
    <dataField name="Average of Price / SF" fld="37" subtotal="average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DD7390-58AF-AB40-A1ED-A853A55E0EBC}" name="PivotTable14" cacheId="1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F22:G573" firstHeaderRow="1" firstDataRow="1" firstDataCol="1" rowPageCount="1" colPageCount="1"/>
  <pivotFields count="38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multipleItemSelectionAllowed="1" showAll="0"/>
    <pivotField multipleItemSelectionAllowed="1" showAll="0"/>
    <pivotField showAll="0"/>
    <pivotField multipleItemSelectionAllowed="1" showAll="0"/>
    <pivotField multipleItemSelectionAllowed="1" showAll="0"/>
    <pivotField showAll="0"/>
    <pivotField showAll="0"/>
    <pivotField showAll="0"/>
    <pivotField showAll="0"/>
    <pivotField axis="axisPage" multipleItemSelectionAllowed="1" showAll="0">
      <items count="4"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435">
        <item x="1280"/>
        <item x="30"/>
        <item x="1049"/>
        <item x="959"/>
        <item x="519"/>
        <item x="1275"/>
        <item x="197"/>
        <item x="408"/>
        <item x="491"/>
        <item x="672"/>
        <item x="804"/>
        <item x="701"/>
        <item x="1328"/>
        <item x="876"/>
        <item x="1118"/>
        <item x="1392"/>
        <item x="807"/>
        <item x="1364"/>
        <item x="662"/>
        <item x="241"/>
        <item x="88"/>
        <item x="1171"/>
        <item x="93"/>
        <item x="628"/>
        <item x="249"/>
        <item x="867"/>
        <item x="1199"/>
        <item x="631"/>
        <item x="1055"/>
        <item x="1000"/>
        <item x="1340"/>
        <item x="1262"/>
        <item x="724"/>
        <item x="396"/>
        <item x="712"/>
        <item x="1059"/>
        <item x="1231"/>
        <item x="501"/>
        <item x="306"/>
        <item x="890"/>
        <item x="1020"/>
        <item x="745"/>
        <item x="1206"/>
        <item x="1249"/>
        <item x="624"/>
        <item x="1037"/>
        <item x="1158"/>
        <item x="328"/>
        <item x="1217"/>
        <item x="484"/>
        <item x="914"/>
        <item x="1408"/>
        <item x="428"/>
        <item x="936"/>
        <item x="654"/>
        <item x="74"/>
        <item x="998"/>
        <item x="633"/>
        <item x="373"/>
        <item x="1357"/>
        <item x="903"/>
        <item x="1116"/>
        <item x="384"/>
        <item x="908"/>
        <item x="329"/>
        <item x="1267"/>
        <item x="1306"/>
        <item x="17"/>
        <item x="1011"/>
        <item x="404"/>
        <item x="626"/>
        <item x="245"/>
        <item x="39"/>
        <item x="774"/>
        <item x="706"/>
        <item x="1258"/>
        <item x="647"/>
        <item x="977"/>
        <item x="155"/>
        <item x="1027"/>
        <item x="459"/>
        <item x="144"/>
        <item x="906"/>
        <item x="1375"/>
        <item x="1213"/>
        <item x="975"/>
        <item x="861"/>
        <item x="453"/>
        <item x="1354"/>
        <item x="8"/>
        <item x="575"/>
        <item x="909"/>
        <item x="110"/>
        <item x="946"/>
        <item x="1428"/>
        <item x="512"/>
        <item x="1415"/>
        <item x="632"/>
        <item x="378"/>
        <item x="1202"/>
        <item x="442"/>
        <item x="196"/>
        <item x="667"/>
        <item x="1316"/>
        <item x="108"/>
        <item x="1425"/>
        <item x="1329"/>
        <item x="238"/>
        <item x="145"/>
        <item x="1286"/>
        <item x="1266"/>
        <item x="1017"/>
        <item x="291"/>
        <item x="1347"/>
        <item x="343"/>
        <item x="1073"/>
        <item x="757"/>
        <item x="78"/>
        <item x="699"/>
        <item x="887"/>
        <item x="1205"/>
        <item x="102"/>
        <item x="616"/>
        <item x="561"/>
        <item x="48"/>
        <item x="1218"/>
        <item x="888"/>
        <item x="1368"/>
        <item x="837"/>
        <item x="658"/>
        <item x="1360"/>
        <item x="476"/>
        <item x="290"/>
        <item x="1128"/>
        <item x="525"/>
        <item x="531"/>
        <item x="91"/>
        <item x="1075"/>
        <item x="1034"/>
        <item x="216"/>
        <item x="1079"/>
        <item x="651"/>
        <item x="553"/>
        <item x="323"/>
        <item x="1090"/>
        <item x="993"/>
        <item x="187"/>
        <item x="3"/>
        <item x="66"/>
        <item x="63"/>
        <item x="266"/>
        <item x="1305"/>
        <item x="438"/>
        <item x="516"/>
        <item x="566"/>
        <item x="1164"/>
        <item x="965"/>
        <item x="1019"/>
        <item x="1215"/>
        <item x="1002"/>
        <item x="1423"/>
        <item x="1041"/>
        <item x="1361"/>
        <item x="767"/>
        <item x="592"/>
        <item x="1387"/>
        <item x="1355"/>
        <item x="341"/>
        <item x="782"/>
        <item x="1212"/>
        <item x="487"/>
        <item x="644"/>
        <item x="303"/>
        <item x="988"/>
        <item x="580"/>
        <item x="746"/>
        <item x="369"/>
        <item x="879"/>
        <item x="205"/>
        <item x="479"/>
        <item x="1177"/>
        <item x="585"/>
        <item x="272"/>
        <item x="1181"/>
        <item x="1370"/>
        <item x="725"/>
        <item x="1376"/>
        <item x="201"/>
        <item x="351"/>
        <item x="149"/>
        <item x="203"/>
        <item x="1170"/>
        <item x="1029"/>
        <item x="224"/>
        <item x="1344"/>
        <item x="780"/>
        <item x="1381"/>
        <item x="427"/>
        <item x="1388"/>
        <item x="1129"/>
        <item x="1148"/>
        <item x="905"/>
        <item x="1186"/>
        <item x="445"/>
        <item x="990"/>
        <item x="823"/>
        <item x="388"/>
        <item x="707"/>
        <item x="556"/>
        <item x="137"/>
        <item x="932"/>
        <item x="944"/>
        <item x="1104"/>
        <item x="934"/>
        <item x="353"/>
        <item x="486"/>
        <item x="220"/>
        <item x="710"/>
        <item x="1201"/>
        <item x="1334"/>
        <item x="344"/>
        <item x="920"/>
        <item x="121"/>
        <item x="1359"/>
        <item x="464"/>
        <item x="1077"/>
        <item x="79"/>
        <item x="182"/>
        <item x="429"/>
        <item x="1363"/>
        <item x="785"/>
        <item x="177"/>
        <item x="1403"/>
        <item x="732"/>
        <item x="1245"/>
        <item x="80"/>
        <item x="1048"/>
        <item x="234"/>
        <item x="1374"/>
        <item x="61"/>
        <item x="415"/>
        <item x="1038"/>
        <item x="763"/>
        <item x="456"/>
        <item x="1314"/>
        <item x="1309"/>
        <item x="285"/>
        <item x="1274"/>
        <item x="617"/>
        <item x="719"/>
        <item x="797"/>
        <item x="649"/>
        <item x="690"/>
        <item x="436"/>
        <item x="1385"/>
        <item x="75"/>
        <item x="1122"/>
        <item x="736"/>
        <item x="731"/>
        <item x="620"/>
        <item x="1313"/>
        <item x="1322"/>
        <item x="403"/>
        <item x="496"/>
        <item x="809"/>
        <item x="170"/>
        <item x="104"/>
        <item x="371"/>
        <item x="1238"/>
        <item x="395"/>
        <item x="1194"/>
        <item x="818"/>
        <item x="1083"/>
        <item x="642"/>
        <item x="639"/>
        <item x="1268"/>
        <item x="1162"/>
        <item x="527"/>
        <item x="164"/>
        <item x="165"/>
        <item x="852"/>
        <item x="834"/>
        <item x="1252"/>
        <item x="1130"/>
        <item x="1042"/>
        <item x="952"/>
        <item x="347"/>
        <item x="1373"/>
        <item x="278"/>
        <item x="1121"/>
        <item x="1228"/>
        <item x="152"/>
        <item x="106"/>
        <item x="263"/>
        <item x="518"/>
        <item x="847"/>
        <item x="54"/>
        <item x="7"/>
        <item x="231"/>
        <item x="768"/>
        <item x="307"/>
        <item x="549"/>
        <item x="1117"/>
        <item x="979"/>
        <item x="113"/>
        <item x="183"/>
        <item x="357"/>
        <item x="360"/>
        <item x="981"/>
        <item x="1134"/>
        <item x="468"/>
        <item x="455"/>
        <item x="1085"/>
        <item x="1018"/>
        <item x="381"/>
        <item x="595"/>
        <item x="584"/>
        <item x="243"/>
        <item x="422"/>
        <item x="880"/>
        <item x="33"/>
        <item x="51"/>
        <item x="571"/>
        <item x="340"/>
        <item x="295"/>
        <item x="1276"/>
        <item x="1297"/>
        <item x="1086"/>
        <item x="572"/>
        <item x="317"/>
        <item x="69"/>
        <item x="622"/>
        <item x="967"/>
        <item x="830"/>
        <item x="242"/>
        <item x="1144"/>
        <item x="996"/>
        <item x="97"/>
        <item x="262"/>
        <item x="1304"/>
        <item x="77"/>
        <item x="985"/>
        <item x="1246"/>
        <item x="1058"/>
        <item x="795"/>
        <item x="1013"/>
        <item x="56"/>
        <item x="653"/>
        <item x="1160"/>
        <item x="681"/>
        <item x="922"/>
        <item x="118"/>
        <item x="882"/>
        <item x="816"/>
        <item x="98"/>
        <item x="1024"/>
        <item x="1165"/>
        <item x="377"/>
        <item x="845"/>
        <item x="1348"/>
        <item x="1330"/>
        <item x="1237"/>
        <item x="1220"/>
        <item x="953"/>
        <item x="1050"/>
        <item x="1145"/>
        <item x="305"/>
        <item x="254"/>
        <item x="297"/>
        <item x="327"/>
        <item x="839"/>
        <item x="443"/>
        <item x="623"/>
        <item x="1303"/>
        <item x="743"/>
        <item x="842"/>
        <item x="947"/>
        <item x="982"/>
        <item x="493"/>
        <item x="689"/>
        <item x="1430"/>
        <item x="831"/>
        <item x="1190"/>
        <item x="446"/>
        <item x="184"/>
        <item x="293"/>
        <item x="931"/>
        <item x="166"/>
        <item x="841"/>
        <item x="246"/>
        <item x="1159"/>
        <item x="194"/>
        <item x="1307"/>
        <item x="1136"/>
        <item x="656"/>
        <item x="935"/>
        <item x="835"/>
        <item x="176"/>
        <item x="1193"/>
        <item x="884"/>
        <item x="597"/>
        <item x="286"/>
        <item x="790"/>
        <item x="1386"/>
        <item x="101"/>
        <item x="109"/>
        <item x="490"/>
        <item x="671"/>
        <item x="38"/>
        <item x="601"/>
        <item x="361"/>
        <item x="179"/>
        <item x="135"/>
        <item x="1152"/>
        <item x="439"/>
        <item x="127"/>
        <item x="1175"/>
        <item x="368"/>
        <item x="1377"/>
        <item x="433"/>
        <item x="19"/>
        <item x="292"/>
        <item x="933"/>
        <item x="1409"/>
        <item x="367"/>
        <item x="154"/>
        <item x="1054"/>
        <item x="1097"/>
        <item x="1406"/>
        <item x="134"/>
        <item x="742"/>
        <item x="1174"/>
        <item x="130"/>
        <item x="574"/>
        <item x="866"/>
        <item x="677"/>
        <item x="541"/>
        <item x="5"/>
        <item x="326"/>
        <item x="1133"/>
        <item x="99"/>
        <item x="156"/>
        <item x="1321"/>
        <item x="405"/>
        <item x="392"/>
        <item x="251"/>
        <item x="1120"/>
        <item x="90"/>
        <item x="1126"/>
        <item x="1302"/>
        <item x="444"/>
        <item x="1030"/>
        <item x="1168"/>
        <item x="999"/>
        <item x="1429"/>
        <item x="339"/>
        <item x="962"/>
        <item x="346"/>
        <item x="168"/>
        <item x="634"/>
        <item x="414"/>
        <item x="402"/>
        <item x="927"/>
        <item x="1323"/>
        <item x="1183"/>
        <item x="68"/>
        <item x="1094"/>
        <item x="1400"/>
        <item x="260"/>
        <item x="311"/>
        <item x="976"/>
        <item x="226"/>
        <item x="1317"/>
        <item x="1294"/>
        <item x="1366"/>
        <item x="85"/>
        <item x="693"/>
        <item x="1269"/>
        <item x="72"/>
        <item x="1343"/>
        <item x="551"/>
        <item x="247"/>
        <item x="64"/>
        <item x="1219"/>
        <item x="1243"/>
        <item x="1310"/>
        <item x="324"/>
        <item x="963"/>
        <item x="939"/>
        <item x="1394"/>
        <item x="558"/>
        <item x="313"/>
        <item x="322"/>
        <item x="537"/>
        <item x="838"/>
        <item x="1007"/>
        <item x="412"/>
        <item x="833"/>
        <item x="1362"/>
        <item x="214"/>
        <item x="451"/>
        <item x="300"/>
        <item x="532"/>
        <item x="1192"/>
        <item x="874"/>
        <item x="892"/>
        <item x="791"/>
        <item x="147"/>
        <item x="846"/>
        <item x="466"/>
        <item x="364"/>
        <item x="950"/>
        <item x="808"/>
        <item x="728"/>
        <item x="9"/>
        <item x="389"/>
        <item x="777"/>
        <item x="1114"/>
        <item x="70"/>
        <item x="910"/>
        <item x="1001"/>
        <item x="735"/>
        <item x="258"/>
        <item x="288"/>
        <item x="441"/>
        <item x="1033"/>
        <item x="827"/>
        <item x="1003"/>
        <item x="321"/>
        <item x="309"/>
        <item x="253"/>
        <item x="741"/>
        <item x="233"/>
        <item x="315"/>
        <item x="559"/>
        <item x="1251"/>
        <item x="1110"/>
        <item x="1204"/>
        <item x="1209"/>
        <item x="1139"/>
        <item x="851"/>
        <item x="181"/>
        <item x="385"/>
        <item x="1341"/>
        <item x="500"/>
        <item x="1257"/>
        <item x="1185"/>
        <item x="648"/>
        <item x="1214"/>
        <item x="619"/>
        <item x="174"/>
        <item x="1153"/>
        <item x="236"/>
        <item x="46"/>
        <item x="86"/>
        <item x="1132"/>
        <item x="815"/>
        <item x="792"/>
        <item x="875"/>
        <item x="974"/>
        <item x="783"/>
        <item x="1060"/>
        <item x="114"/>
        <item x="411"/>
        <item x="911"/>
        <item x="1112"/>
        <item x="889"/>
        <item x="1390"/>
        <item x="603"/>
        <item x="125"/>
        <item x="877"/>
        <item x="1391"/>
        <item x="1358"/>
        <item x="222"/>
        <item x="655"/>
        <item x="604"/>
        <item x="515"/>
        <item x="502"/>
        <item x="175"/>
        <item x="1032"/>
        <item x="119"/>
        <item x="393"/>
        <item x="1337"/>
        <item x="430"/>
        <item x="1324"/>
        <item x="513"/>
        <item x="904"/>
        <item x="1411"/>
        <item x="961"/>
        <item x="1372"/>
        <item x="1053"/>
        <item x="1096"/>
        <item x="1401"/>
        <item x="209"/>
        <item x="955"/>
        <item x="1282"/>
        <item x="132"/>
        <item x="460"/>
        <item x="4"/>
        <item x="283"/>
        <item x="372"/>
        <item x="1431"/>
        <item x="730"/>
        <item x="401"/>
        <item x="365"/>
        <item x="124"/>
        <item x="1414"/>
        <item x="57"/>
        <item x="84"/>
        <item x="419"/>
        <item x="1111"/>
        <item x="755"/>
        <item x="94"/>
        <item x="762"/>
        <item x="753"/>
        <item x="1331"/>
        <item x="1260"/>
        <item x="1284"/>
        <item x="81"/>
        <item x="1422"/>
        <item x="729"/>
        <item x="598"/>
        <item x="128"/>
        <item x="225"/>
        <item x="605"/>
        <item x="860"/>
        <item x="1353"/>
        <item x="663"/>
        <item x="1067"/>
        <item x="279"/>
        <item x="366"/>
        <item x="498"/>
        <item x="1163"/>
        <item x="856"/>
        <item x="190"/>
        <item x="1240"/>
        <item x="1233"/>
        <item x="221"/>
        <item x="983"/>
        <item x="1063"/>
        <item x="526"/>
        <item x="180"/>
        <item x="1259"/>
        <item x="449"/>
        <item x="213"/>
        <item x="421"/>
        <item x="868"/>
        <item x="659"/>
        <item x="665"/>
        <item x="1108"/>
        <item x="1261"/>
        <item x="560"/>
        <item x="913"/>
        <item x="504"/>
        <item x="1178"/>
        <item x="664"/>
        <item x="926"/>
        <item x="1106"/>
        <item x="163"/>
        <item x="1301"/>
        <item x="579"/>
        <item x="894"/>
        <item x="637"/>
        <item x="333"/>
        <item x="902"/>
        <item x="751"/>
        <item x="356"/>
        <item x="1433"/>
        <item x="1173"/>
        <item x="514"/>
        <item x="850"/>
        <item x="586"/>
        <item x="299"/>
        <item x="666"/>
        <item x="1191"/>
        <item x="529"/>
        <item x="1180"/>
        <item x="136"/>
        <item x="483"/>
        <item x="37"/>
        <item x="764"/>
        <item x="1043"/>
        <item x="796"/>
        <item x="1119"/>
        <item x="488"/>
        <item x="1169"/>
        <item x="83"/>
        <item x="131"/>
        <item x="1283"/>
        <item x="380"/>
        <item x="569"/>
        <item x="590"/>
        <item x="661"/>
        <item x="864"/>
        <item x="461"/>
        <item x="825"/>
        <item x="1397"/>
        <item x="895"/>
        <item x="886"/>
        <item x="916"/>
        <item x="966"/>
        <item x="754"/>
        <item x="1216"/>
        <item x="739"/>
        <item x="362"/>
        <item x="505"/>
        <item x="173"/>
        <item x="784"/>
        <item x="420"/>
        <item x="610"/>
        <item x="142"/>
        <item x="752"/>
        <item x="829"/>
        <item x="146"/>
        <item x="919"/>
        <item x="255"/>
        <item x="1229"/>
        <item x="540"/>
        <item x="1270"/>
        <item x="1342"/>
        <item x="1356"/>
        <item x="680"/>
        <item x="424"/>
        <item x="697"/>
        <item x="781"/>
        <item x="994"/>
        <item x="50"/>
        <item x="898"/>
        <item x="1232"/>
        <item x="824"/>
        <item x="956"/>
        <item x="517"/>
        <item x="363"/>
        <item x="115"/>
        <item x="390"/>
        <item x="1176"/>
        <item x="40"/>
        <item x="1179"/>
        <item x="881"/>
        <item x="1395"/>
        <item x="506"/>
        <item x="554"/>
        <item x="862"/>
        <item x="1413"/>
        <item x="1378"/>
        <item x="547"/>
        <item x="252"/>
        <item x="612"/>
        <item x="900"/>
        <item x="289"/>
        <item x="705"/>
        <item x="31"/>
        <item x="1080"/>
        <item x="1325"/>
        <item x="0"/>
        <item x="848"/>
        <item x="489"/>
        <item x="930"/>
        <item x="711"/>
        <item x="1234"/>
        <item x="510"/>
        <item x="957"/>
        <item x="828"/>
        <item x="557"/>
        <item x="265"/>
        <item x="863"/>
        <item x="23"/>
        <item x="1312"/>
        <item x="296"/>
        <item x="44"/>
        <item x="747"/>
        <item x="1244"/>
        <item x="382"/>
        <item x="958"/>
        <item x="1021"/>
        <item x="969"/>
        <item x="917"/>
        <item x="670"/>
        <item x="704"/>
        <item x="1335"/>
        <item x="1124"/>
        <item x="264"/>
        <item x="1207"/>
        <item x="1281"/>
        <item x="646"/>
        <item x="228"/>
        <item x="1189"/>
        <item x="426"/>
        <item x="1091"/>
        <item x="229"/>
        <item x="970"/>
        <item x="577"/>
        <item x="509"/>
        <item x="138"/>
        <item x="942"/>
        <item x="191"/>
        <item x="991"/>
        <item x="10"/>
        <item x="261"/>
        <item x="573"/>
        <item x="1254"/>
        <item x="1092"/>
        <item x="625"/>
        <item x="912"/>
        <item x="89"/>
        <item x="948"/>
        <item x="199"/>
        <item x="1221"/>
        <item x="337"/>
        <item x="1399"/>
        <item x="937"/>
        <item x="1123"/>
        <item x="2"/>
        <item x="1071"/>
        <item x="204"/>
        <item x="188"/>
        <item x="14"/>
        <item x="570"/>
        <item x="105"/>
        <item x="1023"/>
        <item x="1296"/>
        <item x="769"/>
        <item x="545"/>
        <item x="1088"/>
        <item x="21"/>
        <item x="599"/>
        <item x="95"/>
        <item x="1315"/>
        <item x="111"/>
        <item x="530"/>
        <item x="150"/>
        <item x="122"/>
        <item x="399"/>
        <item x="1333"/>
        <item x="35"/>
        <item x="1203"/>
        <item x="1062"/>
        <item x="973"/>
        <item x="1419"/>
        <item x="462"/>
        <item x="854"/>
        <item x="1332"/>
        <item x="1064"/>
        <item x="1248"/>
        <item x="55"/>
        <item x="613"/>
        <item x="1026"/>
        <item x="391"/>
        <item x="538"/>
        <item x="1028"/>
        <item x="1012"/>
        <item x="1137"/>
        <item x="1405"/>
        <item x="924"/>
        <item x="1396"/>
        <item x="1418"/>
        <item x="869"/>
        <item x="1223"/>
        <item x="1066"/>
        <item x="116"/>
        <item x="576"/>
        <item x="100"/>
        <item x="259"/>
        <item x="318"/>
        <item x="1402"/>
        <item x="1208"/>
        <item x="964"/>
        <item x="865"/>
        <item x="1014"/>
        <item x="338"/>
        <item x="638"/>
        <item x="240"/>
        <item x="432"/>
        <item x="1351"/>
        <item x="271"/>
        <item x="1078"/>
        <item x="960"/>
        <item x="1068"/>
        <item x="1070"/>
        <item x="41"/>
        <item x="22"/>
        <item x="871"/>
        <item x="206"/>
        <item x="65"/>
        <item x="1295"/>
        <item x="334"/>
        <item x="893"/>
        <item x="497"/>
        <item x="987"/>
        <item x="123"/>
        <item x="929"/>
        <item x="542"/>
        <item x="1105"/>
        <item x="431"/>
        <item x="972"/>
        <item x="533"/>
        <item x="1057"/>
        <item x="275"/>
        <item x="406"/>
        <item x="244"/>
        <item x="1074"/>
        <item x="552"/>
        <item x="386"/>
        <item x="915"/>
        <item x="257"/>
        <item x="248"/>
        <item x="1156"/>
        <item x="682"/>
        <item x="1161"/>
        <item x="826"/>
        <item x="28"/>
        <item x="1102"/>
        <item x="562"/>
        <item x="798"/>
        <item x="171"/>
        <item x="817"/>
        <item x="159"/>
        <item x="528"/>
        <item x="986"/>
        <item x="675"/>
        <item x="945"/>
        <item x="435"/>
        <item x="1256"/>
        <item x="611"/>
        <item x="148"/>
        <item x="1279"/>
        <item x="1187"/>
        <item x="350"/>
        <item x="463"/>
        <item x="1349"/>
        <item x="778"/>
        <item x="158"/>
        <item x="546"/>
        <item x="1290"/>
        <item x="832"/>
        <item x="235"/>
        <item x="139"/>
        <item x="609"/>
        <item x="749"/>
        <item x="495"/>
        <item x="1069"/>
        <item x="330"/>
        <item x="314"/>
        <item x="434"/>
        <item x="185"/>
        <item x="1277"/>
        <item x="520"/>
        <item x="29"/>
        <item x="284"/>
        <item x="822"/>
        <item x="1432"/>
        <item x="160"/>
        <item x="319"/>
        <item x="629"/>
        <item x="594"/>
        <item x="450"/>
        <item x="722"/>
        <item x="36"/>
        <item x="921"/>
        <item x="715"/>
        <item x="274"/>
        <item x="1015"/>
        <item x="481"/>
        <item x="568"/>
        <item x="738"/>
        <item x="954"/>
        <item x="208"/>
        <item x="1421"/>
        <item x="268"/>
        <item x="49"/>
        <item x="688"/>
        <item x="883"/>
        <item x="301"/>
        <item x="1135"/>
        <item x="140"/>
        <item x="733"/>
        <item x="853"/>
        <item x="492"/>
        <item x="713"/>
        <item x="73"/>
        <item x="1099"/>
        <item x="1051"/>
        <item x="169"/>
        <item x="1089"/>
        <item x="126"/>
        <item x="678"/>
        <item x="218"/>
        <item x="788"/>
        <item x="1045"/>
        <item x="200"/>
        <item x="645"/>
        <item x="192"/>
        <item x="418"/>
        <item x="1082"/>
        <item x="1184"/>
        <item x="207"/>
        <item x="709"/>
        <item x="87"/>
        <item x="1264"/>
        <item x="1384"/>
        <item x="775"/>
        <item x="416"/>
        <item x="771"/>
        <item x="740"/>
        <item x="1197"/>
        <item x="96"/>
        <item x="52"/>
        <item x="627"/>
        <item x="615"/>
        <item x="480"/>
        <item x="1005"/>
        <item x="683"/>
        <item x="413"/>
        <item x="172"/>
        <item x="1427"/>
        <item x="447"/>
        <item x="1247"/>
        <item x="810"/>
        <item x="1149"/>
        <item x="1039"/>
        <item x="287"/>
        <item x="1236"/>
        <item x="951"/>
        <item x="310"/>
        <item x="143"/>
        <item x="811"/>
        <item x="1093"/>
        <item x="457"/>
        <item x="1044"/>
        <item x="534"/>
        <item x="1004"/>
        <item x="630"/>
        <item x="211"/>
        <item x="60"/>
        <item x="485"/>
        <item x="458"/>
        <item x="1146"/>
        <item x="668"/>
        <item x="472"/>
        <item x="1369"/>
        <item x="219"/>
        <item x="20"/>
        <item x="157"/>
        <item x="1087"/>
        <item x="227"/>
        <item x="923"/>
        <item x="440"/>
        <item x="256"/>
        <item x="1107"/>
        <item x="269"/>
        <item x="772"/>
        <item x="409"/>
        <item x="1278"/>
        <item x="1157"/>
        <item x="394"/>
        <item x="298"/>
        <item x="618"/>
        <item x="117"/>
        <item x="1081"/>
        <item x="316"/>
        <item x="1006"/>
        <item x="375"/>
        <item x="469"/>
        <item x="652"/>
        <item x="787"/>
        <item x="673"/>
        <item x="801"/>
        <item x="805"/>
        <item x="949"/>
        <item x="1291"/>
        <item x="593"/>
        <item x="855"/>
        <item x="1131"/>
        <item x="1393"/>
        <item x="550"/>
        <item x="43"/>
        <item x="567"/>
        <item x="521"/>
        <item x="1336"/>
        <item x="1022"/>
        <item x="1346"/>
        <item x="758"/>
        <item x="897"/>
        <item x="1320"/>
        <item x="336"/>
        <item x="1389"/>
        <item x="1289"/>
        <item x="563"/>
        <item x="721"/>
        <item x="821"/>
        <item x="608"/>
        <item x="1198"/>
        <item x="786"/>
        <item x="473"/>
        <item x="669"/>
        <item x="997"/>
        <item x="1100"/>
        <item x="776"/>
        <item x="698"/>
        <item x="695"/>
        <item x="714"/>
        <item x="1319"/>
        <item x="467"/>
        <item x="1420"/>
        <item x="452"/>
        <item x="643"/>
        <item x="1008"/>
        <item x="802"/>
        <item x="907"/>
        <item x="294"/>
        <item x="1410"/>
        <item x="524"/>
        <item x="186"/>
        <item x="1141"/>
        <item x="522"/>
        <item x="793"/>
        <item x="112"/>
        <item x="129"/>
        <item x="759"/>
        <item x="76"/>
        <item x="1272"/>
        <item x="18"/>
        <item x="162"/>
        <item x="1188"/>
        <item x="1311"/>
        <item x="685"/>
        <item x="940"/>
        <item x="1242"/>
        <item x="849"/>
        <item x="621"/>
        <item x="232"/>
        <item x="607"/>
        <item x="320"/>
        <item x="700"/>
        <item x="1285"/>
        <item x="896"/>
        <item x="474"/>
        <item x="1"/>
        <item x="1327"/>
        <item x="873"/>
        <item x="718"/>
        <item x="565"/>
        <item x="230"/>
        <item x="1147"/>
        <item x="1263"/>
        <item x="379"/>
        <item x="596"/>
        <item x="692"/>
        <item x="494"/>
        <item x="250"/>
        <item x="885"/>
        <item x="1265"/>
        <item x="1151"/>
        <item x="1225"/>
        <item x="1052"/>
        <item x="578"/>
        <item x="901"/>
        <item x="748"/>
        <item x="24"/>
        <item x="606"/>
        <item x="482"/>
        <item x="1103"/>
        <item x="980"/>
        <item x="358"/>
        <item x="107"/>
        <item x="32"/>
        <item x="1125"/>
        <item x="641"/>
        <item x="1424"/>
        <item x="602"/>
        <item x="215"/>
        <item x="726"/>
        <item x="1036"/>
        <item x="1255"/>
        <item x="280"/>
        <item x="1182"/>
        <item x="193"/>
        <item x="1224"/>
        <item x="352"/>
        <item x="803"/>
        <item x="813"/>
        <item x="992"/>
        <item x="756"/>
        <item x="1072"/>
        <item x="844"/>
        <item x="1138"/>
        <item x="62"/>
        <item x="354"/>
        <item x="600"/>
        <item x="1404"/>
        <item x="1288"/>
        <item x="507"/>
        <item x="858"/>
        <item x="355"/>
        <item x="16"/>
        <item x="11"/>
        <item x="564"/>
        <item x="1318"/>
        <item x="1235"/>
        <item x="548"/>
        <item x="1143"/>
        <item x="58"/>
        <item x="779"/>
        <item x="734"/>
        <item x="941"/>
        <item x="1115"/>
        <item x="26"/>
        <item x="1379"/>
        <item x="141"/>
        <item x="1407"/>
        <item x="1031"/>
        <item x="836"/>
        <item x="410"/>
        <item x="1127"/>
        <item x="555"/>
        <item x="508"/>
        <item x="789"/>
        <item x="167"/>
        <item x="47"/>
        <item x="1196"/>
        <item x="1056"/>
        <item x="859"/>
        <item x="383"/>
        <item x="744"/>
        <item x="544"/>
        <item x="1227"/>
        <item x="1140"/>
        <item x="1239"/>
        <item x="471"/>
        <item x="750"/>
        <item x="1040"/>
        <item x="1352"/>
        <item x="995"/>
        <item x="332"/>
        <item x="1095"/>
        <item x="273"/>
        <item x="67"/>
        <item x="304"/>
        <item x="1155"/>
        <item x="465"/>
        <item x="71"/>
        <item x="1046"/>
        <item x="210"/>
        <item x="417"/>
        <item x="1300"/>
        <item x="708"/>
        <item x="454"/>
        <item x="928"/>
        <item x="1367"/>
        <item x="794"/>
        <item x="1417"/>
        <item x="1299"/>
        <item x="840"/>
        <item x="15"/>
        <item x="161"/>
        <item x="691"/>
        <item x="267"/>
        <item x="694"/>
        <item x="676"/>
        <item x="843"/>
        <item x="582"/>
        <item x="1150"/>
        <item x="918"/>
        <item x="1009"/>
        <item x="397"/>
        <item x="737"/>
        <item x="899"/>
        <item x="819"/>
        <item x="1084"/>
        <item x="1061"/>
        <item x="1273"/>
        <item x="82"/>
        <item x="766"/>
        <item x="870"/>
        <item x="212"/>
        <item x="716"/>
        <item x="723"/>
        <item x="12"/>
        <item x="281"/>
        <item x="342"/>
        <item x="1076"/>
        <item x="872"/>
        <item x="345"/>
        <item x="1010"/>
        <item x="1338"/>
        <item x="1098"/>
        <item x="583"/>
        <item x="1293"/>
        <item x="773"/>
        <item x="217"/>
        <item x="800"/>
        <item x="1047"/>
        <item x="1326"/>
        <item x="1308"/>
        <item x="59"/>
        <item x="25"/>
        <item x="348"/>
        <item x="812"/>
        <item x="499"/>
        <item x="198"/>
        <item x="400"/>
        <item x="1398"/>
        <item x="968"/>
        <item x="1210"/>
        <item x="1172"/>
        <item x="223"/>
        <item x="425"/>
        <item x="374"/>
        <item x="103"/>
        <item x="42"/>
        <item x="1241"/>
        <item x="276"/>
        <item x="407"/>
        <item x="727"/>
        <item x="765"/>
        <item x="657"/>
        <item x="1230"/>
        <item x="1371"/>
        <item x="523"/>
        <item x="814"/>
        <item x="589"/>
        <item x="702"/>
        <item x="650"/>
        <item x="938"/>
        <item x="370"/>
        <item x="686"/>
        <item x="1167"/>
        <item x="282"/>
        <item x="1382"/>
        <item x="423"/>
        <item x="1271"/>
        <item x="239"/>
        <item x="302"/>
        <item x="925"/>
        <item x="1195"/>
        <item x="543"/>
        <item x="717"/>
        <item x="635"/>
        <item x="1109"/>
        <item x="588"/>
        <item x="1113"/>
        <item x="92"/>
        <item x="133"/>
        <item x="1345"/>
        <item x="535"/>
        <item x="1339"/>
        <item x="349"/>
        <item x="806"/>
        <item x="989"/>
        <item x="1253"/>
        <item x="679"/>
        <item x="503"/>
        <item x="359"/>
        <item x="536"/>
        <item x="614"/>
        <item x="1154"/>
        <item x="475"/>
        <item x="1383"/>
        <item x="539"/>
        <item x="696"/>
        <item x="331"/>
        <item x="943"/>
        <item x="1200"/>
        <item x="591"/>
        <item x="687"/>
        <item x="1142"/>
        <item x="761"/>
        <item x="202"/>
        <item x="1416"/>
        <item x="1292"/>
        <item x="477"/>
        <item x="1350"/>
        <item x="270"/>
        <item x="34"/>
        <item x="1016"/>
        <item x="971"/>
        <item x="1222"/>
        <item x="189"/>
        <item x="27"/>
        <item x="636"/>
        <item x="195"/>
        <item x="760"/>
        <item x="6"/>
        <item x="1298"/>
        <item x="1426"/>
        <item x="674"/>
        <item x="120"/>
        <item x="581"/>
        <item x="45"/>
        <item x="857"/>
        <item x="448"/>
        <item x="387"/>
        <item x="1101"/>
        <item x="1065"/>
        <item x="312"/>
        <item x="820"/>
        <item x="308"/>
        <item x="13"/>
        <item x="1250"/>
        <item x="153"/>
        <item x="237"/>
        <item x="720"/>
        <item x="325"/>
        <item x="398"/>
        <item x="703"/>
        <item x="878"/>
        <item x="1380"/>
        <item x="1035"/>
        <item x="1025"/>
        <item x="277"/>
        <item x="335"/>
        <item x="984"/>
        <item x="1287"/>
        <item x="587"/>
        <item x="511"/>
        <item x="770"/>
        <item x="660"/>
        <item x="978"/>
        <item x="1412"/>
        <item x="799"/>
        <item x="478"/>
        <item x="53"/>
        <item x="640"/>
        <item x="376"/>
        <item x="1211"/>
        <item x="1365"/>
        <item x="151"/>
        <item x="470"/>
        <item x="1226"/>
        <item x="178"/>
        <item x="437"/>
        <item x="1166"/>
        <item x="891"/>
        <item x="684"/>
        <item t="default"/>
      </items>
    </pivotField>
  </pivotFields>
  <rowFields count="1">
    <field x="0"/>
  </rowFields>
  <rowItems count="551">
    <i>
      <x/>
    </i>
    <i>
      <x v="1"/>
    </i>
    <i>
      <x v="2"/>
    </i>
    <i>
      <x v="3"/>
    </i>
    <i>
      <x v="4"/>
    </i>
    <i>
      <x v="6"/>
    </i>
    <i>
      <x v="11"/>
    </i>
    <i>
      <x v="13"/>
    </i>
    <i>
      <x v="18"/>
    </i>
    <i>
      <x v="20"/>
    </i>
    <i>
      <x v="22"/>
    </i>
    <i>
      <x v="25"/>
    </i>
    <i>
      <x v="27"/>
    </i>
    <i>
      <x v="32"/>
    </i>
    <i>
      <x v="35"/>
    </i>
    <i>
      <x v="36"/>
    </i>
    <i>
      <x v="41"/>
    </i>
    <i>
      <x v="42"/>
    </i>
    <i>
      <x v="43"/>
    </i>
    <i>
      <x v="47"/>
    </i>
    <i>
      <x v="50"/>
    </i>
    <i>
      <x v="53"/>
    </i>
    <i>
      <x v="57"/>
    </i>
    <i>
      <x v="58"/>
    </i>
    <i>
      <x v="59"/>
    </i>
    <i>
      <x v="60"/>
    </i>
    <i>
      <x v="64"/>
    </i>
    <i>
      <x v="65"/>
    </i>
    <i>
      <x v="67"/>
    </i>
    <i>
      <x v="69"/>
    </i>
    <i>
      <x v="72"/>
    </i>
    <i>
      <x v="82"/>
    </i>
    <i>
      <x v="84"/>
    </i>
    <i>
      <x v="85"/>
    </i>
    <i>
      <x v="86"/>
    </i>
    <i>
      <x v="89"/>
    </i>
    <i>
      <x v="92"/>
    </i>
    <i>
      <x v="94"/>
    </i>
    <i>
      <x v="95"/>
    </i>
    <i>
      <x v="96"/>
    </i>
    <i>
      <x v="101"/>
    </i>
    <i>
      <x v="103"/>
    </i>
    <i>
      <x v="105"/>
    </i>
    <i>
      <x v="111"/>
    </i>
    <i>
      <x v="112"/>
    </i>
    <i>
      <x v="113"/>
    </i>
    <i>
      <x v="114"/>
    </i>
    <i>
      <x v="118"/>
    </i>
    <i>
      <x v="119"/>
    </i>
    <i>
      <x v="120"/>
    </i>
    <i>
      <x v="131"/>
    </i>
    <i>
      <x v="133"/>
    </i>
    <i>
      <x v="138"/>
    </i>
    <i>
      <x v="139"/>
    </i>
    <i>
      <x v="141"/>
    </i>
    <i>
      <x v="143"/>
    </i>
    <i>
      <x v="147"/>
    </i>
    <i>
      <x v="148"/>
    </i>
    <i>
      <x v="150"/>
    </i>
    <i>
      <x v="151"/>
    </i>
    <i>
      <x v="153"/>
    </i>
    <i>
      <x v="157"/>
    </i>
    <i>
      <x v="158"/>
    </i>
    <i>
      <x v="159"/>
    </i>
    <i>
      <x v="160"/>
    </i>
    <i>
      <x v="161"/>
    </i>
    <i>
      <x v="162"/>
    </i>
    <i>
      <x v="166"/>
    </i>
    <i>
      <x v="167"/>
    </i>
    <i>
      <x v="168"/>
    </i>
    <i>
      <x v="169"/>
    </i>
    <i>
      <x v="174"/>
    </i>
    <i>
      <x v="176"/>
    </i>
    <i>
      <x v="178"/>
    </i>
    <i>
      <x v="181"/>
    </i>
    <i>
      <x v="190"/>
    </i>
    <i>
      <x v="192"/>
    </i>
    <i>
      <x v="194"/>
    </i>
    <i>
      <x v="196"/>
    </i>
    <i>
      <x v="199"/>
    </i>
    <i>
      <x v="205"/>
    </i>
    <i>
      <x v="208"/>
    </i>
    <i>
      <x v="212"/>
    </i>
    <i>
      <x v="213"/>
    </i>
    <i>
      <x v="214"/>
    </i>
    <i>
      <x v="216"/>
    </i>
    <i>
      <x v="218"/>
    </i>
    <i>
      <x v="220"/>
    </i>
    <i>
      <x v="221"/>
    </i>
    <i>
      <x v="224"/>
    </i>
    <i>
      <x v="226"/>
    </i>
    <i>
      <x v="231"/>
    </i>
    <i>
      <x v="233"/>
    </i>
    <i>
      <x v="234"/>
    </i>
    <i>
      <x v="236"/>
    </i>
    <i>
      <x v="237"/>
    </i>
    <i>
      <x v="238"/>
    </i>
    <i>
      <x v="240"/>
    </i>
    <i>
      <x v="244"/>
    </i>
    <i>
      <x v="248"/>
    </i>
    <i>
      <x v="249"/>
    </i>
    <i>
      <x v="252"/>
    </i>
    <i>
      <x v="255"/>
    </i>
    <i>
      <x v="256"/>
    </i>
    <i>
      <x v="257"/>
    </i>
    <i>
      <x v="258"/>
    </i>
    <i>
      <x v="261"/>
    </i>
    <i>
      <x v="266"/>
    </i>
    <i>
      <x v="270"/>
    </i>
    <i>
      <x v="271"/>
    </i>
    <i>
      <x v="272"/>
    </i>
    <i>
      <x v="277"/>
    </i>
    <i>
      <x v="278"/>
    </i>
    <i>
      <x v="279"/>
    </i>
    <i>
      <x v="280"/>
    </i>
    <i>
      <x v="281"/>
    </i>
    <i>
      <x v="283"/>
    </i>
    <i>
      <x v="290"/>
    </i>
    <i>
      <x v="297"/>
    </i>
    <i>
      <x v="299"/>
    </i>
    <i>
      <x v="301"/>
    </i>
    <i>
      <x v="302"/>
    </i>
    <i>
      <x v="303"/>
    </i>
    <i>
      <x v="305"/>
    </i>
    <i>
      <x v="306"/>
    </i>
    <i>
      <x v="309"/>
    </i>
    <i>
      <x v="310"/>
    </i>
    <i>
      <x v="313"/>
    </i>
    <i>
      <x v="315"/>
    </i>
    <i>
      <x v="317"/>
    </i>
    <i>
      <x v="318"/>
    </i>
    <i>
      <x v="320"/>
    </i>
    <i>
      <x v="321"/>
    </i>
    <i>
      <x v="322"/>
    </i>
    <i>
      <x v="332"/>
    </i>
    <i>
      <x v="334"/>
    </i>
    <i>
      <x v="336"/>
    </i>
    <i>
      <x v="337"/>
    </i>
    <i>
      <x v="340"/>
    </i>
    <i>
      <x v="341"/>
    </i>
    <i>
      <x v="349"/>
    </i>
    <i>
      <x v="351"/>
    </i>
    <i>
      <x v="355"/>
    </i>
    <i>
      <x v="356"/>
    </i>
    <i>
      <x v="358"/>
    </i>
    <i>
      <x v="359"/>
    </i>
    <i>
      <x v="370"/>
    </i>
    <i>
      <x v="371"/>
    </i>
    <i>
      <x v="374"/>
    </i>
    <i>
      <x v="376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8"/>
    </i>
    <i>
      <x v="389"/>
    </i>
    <i>
      <x v="396"/>
    </i>
    <i>
      <x v="399"/>
    </i>
    <i>
      <x v="401"/>
    </i>
    <i>
      <x v="403"/>
    </i>
    <i>
      <x v="404"/>
    </i>
    <i>
      <x v="407"/>
    </i>
    <i>
      <x v="408"/>
    </i>
    <i>
      <x v="409"/>
    </i>
    <i>
      <x v="412"/>
    </i>
    <i>
      <x v="414"/>
    </i>
    <i>
      <x v="415"/>
    </i>
    <i>
      <x v="417"/>
    </i>
    <i>
      <x v="423"/>
    </i>
    <i>
      <x v="426"/>
    </i>
    <i>
      <x v="428"/>
    </i>
    <i>
      <x v="429"/>
    </i>
    <i>
      <x v="433"/>
    </i>
    <i>
      <x v="435"/>
    </i>
    <i>
      <x v="438"/>
    </i>
    <i>
      <x v="440"/>
    </i>
    <i>
      <x v="444"/>
    </i>
    <i>
      <x v="447"/>
    </i>
    <i>
      <x v="451"/>
    </i>
    <i>
      <x v="452"/>
    </i>
    <i>
      <x v="453"/>
    </i>
    <i>
      <x v="457"/>
    </i>
    <i>
      <x v="460"/>
    </i>
    <i>
      <x v="463"/>
    </i>
    <i>
      <x v="464"/>
    </i>
    <i>
      <x v="468"/>
    </i>
    <i>
      <x v="469"/>
    </i>
    <i>
      <x v="473"/>
    </i>
    <i>
      <x v="476"/>
    </i>
    <i>
      <x v="477"/>
    </i>
    <i>
      <x v="478"/>
    </i>
    <i>
      <x v="480"/>
    </i>
    <i>
      <x v="481"/>
    </i>
    <i>
      <x v="492"/>
    </i>
    <i>
      <x v="496"/>
    </i>
    <i>
      <x v="501"/>
    </i>
    <i>
      <x v="503"/>
    </i>
    <i>
      <x v="506"/>
    </i>
    <i>
      <x v="507"/>
    </i>
    <i>
      <x v="514"/>
    </i>
    <i>
      <x v="515"/>
    </i>
    <i>
      <x v="517"/>
    </i>
    <i>
      <x v="518"/>
    </i>
    <i>
      <x v="519"/>
    </i>
    <i>
      <x v="524"/>
    </i>
    <i>
      <x v="525"/>
    </i>
    <i>
      <x v="527"/>
    </i>
    <i>
      <x v="529"/>
    </i>
    <i>
      <x v="530"/>
    </i>
    <i>
      <x v="534"/>
    </i>
    <i>
      <x v="536"/>
    </i>
    <i>
      <x v="539"/>
    </i>
    <i>
      <x v="540"/>
    </i>
    <i>
      <x v="541"/>
    </i>
    <i>
      <x v="544"/>
    </i>
    <i>
      <x v="549"/>
    </i>
    <i>
      <x v="552"/>
    </i>
    <i>
      <x v="554"/>
    </i>
    <i>
      <x v="558"/>
    </i>
    <i>
      <x v="564"/>
    </i>
    <i>
      <x v="566"/>
    </i>
    <i>
      <x v="567"/>
    </i>
    <i>
      <x v="568"/>
    </i>
    <i>
      <x v="572"/>
    </i>
    <i>
      <x v="573"/>
    </i>
    <i>
      <x v="581"/>
    </i>
    <i>
      <x v="585"/>
    </i>
    <i>
      <x v="588"/>
    </i>
    <i>
      <x v="590"/>
    </i>
    <i>
      <x v="591"/>
    </i>
    <i>
      <x v="594"/>
    </i>
    <i>
      <x v="595"/>
    </i>
    <i>
      <x v="598"/>
    </i>
    <i>
      <x v="600"/>
    </i>
    <i>
      <x v="602"/>
    </i>
    <i>
      <x v="604"/>
    </i>
    <i>
      <x v="606"/>
    </i>
    <i>
      <x v="608"/>
    </i>
    <i>
      <x v="610"/>
    </i>
    <i>
      <x v="612"/>
    </i>
    <i>
      <x v="616"/>
    </i>
    <i>
      <x v="618"/>
    </i>
    <i>
      <x v="619"/>
    </i>
    <i>
      <x v="641"/>
    </i>
    <i>
      <x v="644"/>
    </i>
    <i>
      <x v="650"/>
    </i>
    <i>
      <x v="652"/>
    </i>
    <i>
      <x v="654"/>
    </i>
    <i>
      <x v="657"/>
    </i>
    <i>
      <x v="661"/>
    </i>
    <i>
      <x v="664"/>
    </i>
    <i>
      <x v="665"/>
    </i>
    <i>
      <x v="667"/>
    </i>
    <i>
      <x v="669"/>
    </i>
    <i>
      <x v="670"/>
    </i>
    <i>
      <x v="672"/>
    </i>
    <i>
      <x v="673"/>
    </i>
    <i>
      <x v="678"/>
    </i>
    <i>
      <x v="682"/>
    </i>
    <i>
      <x v="683"/>
    </i>
    <i>
      <x v="684"/>
    </i>
    <i>
      <x v="686"/>
    </i>
    <i>
      <x v="688"/>
    </i>
    <i>
      <x v="691"/>
    </i>
    <i>
      <x v="692"/>
    </i>
    <i>
      <x v="695"/>
    </i>
    <i>
      <x v="700"/>
    </i>
    <i>
      <x v="702"/>
    </i>
    <i>
      <x v="704"/>
    </i>
    <i>
      <x v="706"/>
    </i>
    <i>
      <x v="708"/>
    </i>
    <i>
      <x v="718"/>
    </i>
    <i>
      <x v="719"/>
    </i>
    <i>
      <x v="720"/>
    </i>
    <i>
      <x v="726"/>
    </i>
    <i>
      <x v="727"/>
    </i>
    <i>
      <x v="731"/>
    </i>
    <i>
      <x v="732"/>
    </i>
    <i>
      <x v="737"/>
    </i>
    <i>
      <x v="739"/>
    </i>
    <i>
      <x v="742"/>
    </i>
    <i>
      <x v="746"/>
    </i>
    <i>
      <x v="748"/>
    </i>
    <i>
      <x v="751"/>
    </i>
    <i>
      <x v="752"/>
    </i>
    <i>
      <x v="753"/>
    </i>
    <i>
      <x v="756"/>
    </i>
    <i>
      <x v="759"/>
    </i>
    <i>
      <x v="762"/>
    </i>
    <i>
      <x v="763"/>
    </i>
    <i>
      <x v="765"/>
    </i>
    <i>
      <x v="768"/>
    </i>
    <i>
      <x v="769"/>
    </i>
    <i>
      <x v="774"/>
    </i>
    <i>
      <x v="776"/>
    </i>
    <i>
      <x v="780"/>
    </i>
    <i>
      <x v="781"/>
    </i>
    <i>
      <x v="782"/>
    </i>
    <i>
      <x v="787"/>
    </i>
    <i>
      <x v="789"/>
    </i>
    <i>
      <x v="792"/>
    </i>
    <i>
      <x v="793"/>
    </i>
    <i>
      <x v="794"/>
    </i>
    <i>
      <x v="795"/>
    </i>
    <i>
      <x v="798"/>
    </i>
    <i>
      <x v="800"/>
    </i>
    <i>
      <x v="802"/>
    </i>
    <i>
      <x v="803"/>
    </i>
    <i>
      <x v="805"/>
    </i>
    <i>
      <x v="815"/>
    </i>
    <i>
      <x v="818"/>
    </i>
    <i>
      <x v="820"/>
    </i>
    <i>
      <x v="822"/>
    </i>
    <i>
      <x v="824"/>
    </i>
    <i>
      <x v="825"/>
    </i>
    <i>
      <x v="827"/>
    </i>
    <i>
      <x v="828"/>
    </i>
    <i>
      <x v="832"/>
    </i>
    <i>
      <x v="838"/>
    </i>
    <i>
      <x v="846"/>
    </i>
    <i>
      <x v="847"/>
    </i>
    <i>
      <x v="848"/>
    </i>
    <i>
      <x v="849"/>
    </i>
    <i>
      <x v="852"/>
    </i>
    <i>
      <x v="856"/>
    </i>
    <i>
      <x v="857"/>
    </i>
    <i>
      <x v="860"/>
    </i>
    <i>
      <x v="862"/>
    </i>
    <i>
      <x v="864"/>
    </i>
    <i>
      <x v="866"/>
    </i>
    <i>
      <x v="868"/>
    </i>
    <i>
      <x v="869"/>
    </i>
    <i>
      <x v="871"/>
    </i>
    <i>
      <x v="875"/>
    </i>
    <i>
      <x v="877"/>
    </i>
    <i>
      <x v="879"/>
    </i>
    <i>
      <x v="881"/>
    </i>
    <i>
      <x v="882"/>
    </i>
    <i>
      <x v="898"/>
    </i>
    <i>
      <x v="902"/>
    </i>
    <i>
      <x v="903"/>
    </i>
    <i>
      <x v="906"/>
    </i>
    <i>
      <x v="907"/>
    </i>
    <i>
      <x v="909"/>
    </i>
    <i>
      <x v="911"/>
    </i>
    <i>
      <x v="918"/>
    </i>
    <i>
      <x v="920"/>
    </i>
    <i>
      <x v="922"/>
    </i>
    <i>
      <x v="926"/>
    </i>
    <i>
      <x v="928"/>
    </i>
    <i>
      <x v="929"/>
    </i>
    <i>
      <x v="930"/>
    </i>
    <i>
      <x v="932"/>
    </i>
    <i>
      <x v="933"/>
    </i>
    <i>
      <x v="936"/>
    </i>
    <i>
      <x v="937"/>
    </i>
    <i>
      <x v="938"/>
    </i>
    <i>
      <x v="939"/>
    </i>
    <i>
      <x v="941"/>
    </i>
    <i>
      <x v="944"/>
    </i>
    <i>
      <x v="947"/>
    </i>
    <i>
      <x v="948"/>
    </i>
    <i>
      <x v="951"/>
    </i>
    <i>
      <x v="952"/>
    </i>
    <i>
      <x v="958"/>
    </i>
    <i>
      <x v="963"/>
    </i>
    <i>
      <x v="964"/>
    </i>
    <i>
      <x v="965"/>
    </i>
    <i>
      <x v="966"/>
    </i>
    <i>
      <x v="973"/>
    </i>
    <i>
      <x v="981"/>
    </i>
    <i>
      <x v="983"/>
    </i>
    <i>
      <x v="987"/>
    </i>
    <i>
      <x v="989"/>
    </i>
    <i>
      <x v="990"/>
    </i>
    <i>
      <x v="993"/>
    </i>
    <i>
      <x v="994"/>
    </i>
    <i>
      <x v="999"/>
    </i>
    <i>
      <x v="1002"/>
    </i>
    <i>
      <x v="1005"/>
    </i>
    <i>
      <x v="1012"/>
    </i>
    <i>
      <x v="1016"/>
    </i>
    <i>
      <x v="1018"/>
    </i>
    <i>
      <x v="1021"/>
    </i>
    <i>
      <x v="1024"/>
    </i>
    <i>
      <x v="1025"/>
    </i>
    <i>
      <x v="1027"/>
    </i>
    <i>
      <x v="1032"/>
    </i>
    <i>
      <x v="1033"/>
    </i>
    <i>
      <x v="1034"/>
    </i>
    <i>
      <x v="1036"/>
    </i>
    <i>
      <x v="1037"/>
    </i>
    <i>
      <x v="1043"/>
    </i>
    <i>
      <x v="1046"/>
    </i>
    <i>
      <x v="1047"/>
    </i>
    <i>
      <x v="1050"/>
    </i>
    <i>
      <x v="1051"/>
    </i>
    <i>
      <x v="1054"/>
    </i>
    <i>
      <x v="1057"/>
    </i>
    <i>
      <x v="1058"/>
    </i>
    <i>
      <x v="1059"/>
    </i>
    <i>
      <x v="1065"/>
    </i>
    <i>
      <x v="1066"/>
    </i>
    <i>
      <x v="1074"/>
    </i>
    <i>
      <x v="1075"/>
    </i>
    <i>
      <x v="1079"/>
    </i>
    <i>
      <x v="1082"/>
    </i>
    <i>
      <x v="1084"/>
    </i>
    <i>
      <x v="1085"/>
    </i>
    <i>
      <x v="1087"/>
    </i>
    <i>
      <x v="1095"/>
    </i>
    <i>
      <x v="1105"/>
    </i>
    <i>
      <x v="1106"/>
    </i>
    <i>
      <x v="1107"/>
    </i>
    <i>
      <x v="1108"/>
    </i>
    <i>
      <x v="1109"/>
    </i>
    <i>
      <x v="1110"/>
    </i>
    <i>
      <x v="1115"/>
    </i>
    <i>
      <x v="1116"/>
    </i>
    <i>
      <x v="1121"/>
    </i>
    <i>
      <x v="1124"/>
    </i>
    <i>
      <x v="1127"/>
    </i>
    <i>
      <x v="1128"/>
    </i>
    <i>
      <x v="1133"/>
    </i>
    <i>
      <x v="1134"/>
    </i>
    <i>
      <x v="1142"/>
    </i>
    <i>
      <x v="1146"/>
    </i>
    <i>
      <x v="1147"/>
    </i>
    <i>
      <x v="1152"/>
    </i>
    <i>
      <x v="1155"/>
    </i>
    <i>
      <x v="1158"/>
    </i>
    <i>
      <x v="1161"/>
    </i>
    <i>
      <x v="1164"/>
    </i>
    <i>
      <x v="1165"/>
    </i>
    <i>
      <x v="1166"/>
    </i>
    <i>
      <x v="1167"/>
    </i>
    <i>
      <x v="1169"/>
    </i>
    <i>
      <x v="1173"/>
    </i>
    <i>
      <x v="1174"/>
    </i>
    <i>
      <x v="1175"/>
    </i>
    <i>
      <x v="1178"/>
    </i>
    <i>
      <x v="1180"/>
    </i>
    <i>
      <x v="1182"/>
    </i>
    <i>
      <x v="1184"/>
    </i>
    <i>
      <x v="1187"/>
    </i>
    <i>
      <x v="1188"/>
    </i>
    <i>
      <x v="1189"/>
    </i>
    <i>
      <x v="1195"/>
    </i>
    <i>
      <x v="1196"/>
    </i>
    <i>
      <x v="1198"/>
    </i>
    <i>
      <x v="1201"/>
    </i>
    <i>
      <x v="1203"/>
    </i>
    <i>
      <x v="1205"/>
    </i>
    <i>
      <x v="1206"/>
    </i>
    <i>
      <x v="1207"/>
    </i>
    <i>
      <x v="1209"/>
    </i>
    <i>
      <x v="1210"/>
    </i>
    <i>
      <x v="1211"/>
    </i>
    <i>
      <x v="1217"/>
    </i>
    <i>
      <x v="1224"/>
    </i>
    <i>
      <x v="1226"/>
    </i>
    <i>
      <x v="1235"/>
    </i>
    <i>
      <x v="1237"/>
    </i>
    <i>
      <x v="1238"/>
    </i>
    <i>
      <x v="1239"/>
    </i>
    <i>
      <x v="1240"/>
    </i>
    <i>
      <x v="1241"/>
    </i>
    <i>
      <x v="1243"/>
    </i>
    <i>
      <x v="1244"/>
    </i>
    <i>
      <x v="1246"/>
    </i>
    <i>
      <x v="1253"/>
    </i>
    <i>
      <x v="1256"/>
    </i>
    <i>
      <x v="1258"/>
    </i>
    <i>
      <x v="1260"/>
    </i>
    <i>
      <x v="1262"/>
    </i>
    <i>
      <x v="1267"/>
    </i>
    <i>
      <x v="1268"/>
    </i>
    <i>
      <x v="1270"/>
    </i>
    <i>
      <x v="1274"/>
    </i>
    <i>
      <x v="1278"/>
    </i>
    <i>
      <x v="1280"/>
    </i>
    <i>
      <x v="1281"/>
    </i>
    <i>
      <x v="1282"/>
    </i>
    <i>
      <x v="1287"/>
    </i>
    <i>
      <x v="1289"/>
    </i>
    <i>
      <x v="1300"/>
    </i>
    <i>
      <x v="1301"/>
    </i>
    <i>
      <x v="1302"/>
    </i>
    <i>
      <x v="1303"/>
    </i>
    <i>
      <x v="1305"/>
    </i>
    <i>
      <x v="1307"/>
    </i>
    <i>
      <x v="1309"/>
    </i>
    <i>
      <x v="1310"/>
    </i>
    <i>
      <x v="1311"/>
    </i>
    <i>
      <x v="1312"/>
    </i>
    <i>
      <x v="1313"/>
    </i>
    <i>
      <x v="1316"/>
    </i>
    <i>
      <x v="1318"/>
    </i>
    <i>
      <x v="1322"/>
    </i>
    <i>
      <x v="1324"/>
    </i>
    <i>
      <x v="1329"/>
    </i>
    <i>
      <x v="1330"/>
    </i>
    <i>
      <x v="1331"/>
    </i>
    <i>
      <x v="1338"/>
    </i>
    <i>
      <x v="1339"/>
    </i>
    <i>
      <x v="1341"/>
    </i>
    <i>
      <x v="1342"/>
    </i>
    <i>
      <x v="1343"/>
    </i>
    <i>
      <x v="1344"/>
    </i>
    <i>
      <x v="1347"/>
    </i>
    <i>
      <x v="1348"/>
    </i>
    <i>
      <x v="1353"/>
    </i>
    <i>
      <x v="1354"/>
    </i>
    <i>
      <x v="1359"/>
    </i>
    <i>
      <x v="1361"/>
    </i>
    <i>
      <x v="1363"/>
    </i>
    <i>
      <x v="1365"/>
    </i>
    <i>
      <x v="1366"/>
    </i>
    <i>
      <x v="1369"/>
    </i>
    <i>
      <x v="1372"/>
    </i>
    <i>
      <x v="1373"/>
    </i>
    <i>
      <x v="1374"/>
    </i>
    <i>
      <x v="1375"/>
    </i>
    <i>
      <x v="1379"/>
    </i>
    <i>
      <x v="1388"/>
    </i>
    <i>
      <x v="1390"/>
    </i>
    <i>
      <x v="1395"/>
    </i>
    <i>
      <x v="1396"/>
    </i>
    <i>
      <x v="1401"/>
    </i>
    <i>
      <x v="1402"/>
    </i>
    <i>
      <x v="1403"/>
    </i>
    <i>
      <x v="1406"/>
    </i>
    <i>
      <x v="1410"/>
    </i>
    <i>
      <x v="1413"/>
    </i>
    <i>
      <x v="1417"/>
    </i>
    <i>
      <x v="1419"/>
    </i>
    <i>
      <x v="1426"/>
    </i>
    <i>
      <x v="1430"/>
    </i>
    <i>
      <x v="1433"/>
    </i>
    <i>
      <x v="1437"/>
    </i>
    <i>
      <x v="1440"/>
    </i>
    <i>
      <x v="1442"/>
    </i>
    <i>
      <x v="1444"/>
    </i>
    <i>
      <x v="1447"/>
    </i>
    <i>
      <x v="1451"/>
    </i>
    <i>
      <x v="1454"/>
    </i>
    <i>
      <x v="1455"/>
    </i>
    <i>
      <x v="1457"/>
    </i>
  </rowItems>
  <colItems count="1">
    <i/>
  </colItems>
  <pageFields count="1">
    <pageField fld="12" hier="-1"/>
  </pageFields>
  <dataFields count="1">
    <dataField name="Average of Price / SF" fld="37" subtotal="average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6445C98-0F3F-C54A-97B5-362A689BFE97}" name="Table15" displayName="Table15" ref="A20:H101" totalsRowShown="0">
  <autoFilter ref="A20:H101" xr:uid="{86445C98-0F3F-C54A-97B5-362A689BFE97}"/>
  <tableColumns count="8">
    <tableColumn id="1" xr3:uid="{779C6880-F3A5-E148-B631-87D5D6473547}" name="id"/>
    <tableColumn id="2" xr3:uid="{1FCE3688-AB6B-D343-8360-FC54F44BC5CF}" name="category"/>
    <tableColumn id="3" xr3:uid="{019C2E74-D979-D949-8046-7761AAF71B7B}" name="variable"/>
    <tableColumn id="4" xr3:uid="{E9CA6ECD-BD91-C947-8AE1-F4628BB4FAC4}" name="type"/>
    <tableColumn id="5" xr3:uid="{587531BB-DDFB-CE43-B078-05B370984413}" name="group"/>
    <tableColumn id="6" xr3:uid="{527C8C64-D910-8848-9040-0D82A0144608}" name="Analysis"/>
    <tableColumn id="7" xr3:uid="{4AB0895E-6B50-1142-916D-A1A72EC85E28}" name="Outliers"/>
    <tableColumn id="8" xr3:uid="{556AFF93-943B-1E4E-A4C1-47C76472F34C}" name="Additional Grouping 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627460A-EAE0-954E-A5E5-F347A071B372}" name="Table18" displayName="Table18" ref="A3:H16" totalsRowShown="0" dataDxfId="17">
  <autoFilter ref="A3:H16" xr:uid="{E627460A-EAE0-954E-A5E5-F347A071B372}"/>
  <tableColumns count="8">
    <tableColumn id="1" xr3:uid="{16A1455C-24B7-014C-A355-2E49825B688A}" name="id"/>
    <tableColumn id="2" xr3:uid="{205B66B0-DA0E-1E41-B6AE-4F2004706E65}" name="Category" dataDxfId="16"/>
    <tableColumn id="3" xr3:uid="{D89BF8F5-29E3-EC41-8E89-4BDCDCA41EB1}" name="Variable" dataDxfId="15"/>
    <tableColumn id="4" xr3:uid="{01AAC403-3ABE-BC49-AB7A-9FF5D5E96A7E}" name="Type" dataDxfId="14"/>
    <tableColumn id="5" xr3:uid="{CD632401-7251-6043-B6ED-8F8CBBEEFEBB}" name="Group" dataDxfId="13"/>
    <tableColumn id="6" xr3:uid="{19329FA8-8188-A145-98FA-A3AE36C8EAA0}" name="Measure" dataDxfId="12"/>
    <tableColumn id="7" xr3:uid="{E6886B0A-1B74-6C4F-AA3B-9FAA1FC05E0F}" name="Null Group" dataDxfId="11"/>
    <tableColumn id="8" xr3:uid="{4389A42F-1126-E84D-A891-FF867C29DEF3}" name="Alternative Group" dataDxfId="1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D04EB54-E44E-0E48-9E36-77A5CF8BC7A5}" name="Table17" displayName="Table17" ref="A19:C43" totalsRowShown="0">
  <autoFilter ref="A19:C43" xr:uid="{5D04EB54-E44E-0E48-9E36-77A5CF8BC7A5}"/>
  <tableColumns count="3">
    <tableColumn id="1" xr3:uid="{9C4D7C09-F3CB-9445-961E-388791D50C09}" name="Neighborhoods"/>
    <tableColumn id="2" xr3:uid="{89548218-F35E-344C-9C24-0408247D79E2}" name="Count of ID"/>
    <tableColumn id="3" xr3:uid="{6FFCEE6E-DAFE-7E48-86E1-BEB08C1A78A4}" name="Average Price/SF" dataDxfId="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A6E7894-EA6D-F241-AAF6-6FC64D4DF94E}" name="Table4" displayName="Table4" ref="F36:H46" totalsRowShown="0">
  <autoFilter ref="F36:H46" xr:uid="{AA6E7894-EA6D-F241-AAF6-6FC64D4DF94E}"/>
  <tableColumns count="3">
    <tableColumn id="1" xr3:uid="{6BA3C9D1-6D39-9442-9E7C-D95B6AE5A679}" name="Row Labels"/>
    <tableColumn id="3" xr3:uid="{079DA464-7CDB-CE4C-BBFF-B7CD6F00F088}" name="Count of Id"/>
    <tableColumn id="2" xr3:uid="{7C500B2F-CD57-154E-BB40-C393408F2E22}" name="Average of SalePrice" dataDxfId="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EBE9120-4BC9-8C46-BB0F-8056E5C13A04}" name="Table5" displayName="Table5" ref="K36:M41" totalsRowShown="0">
  <autoFilter ref="K36:M41" xr:uid="{AEBE9120-4BC9-8C46-BB0F-8056E5C13A04}"/>
  <tableColumns count="3">
    <tableColumn id="1" xr3:uid="{ED4D7922-F61C-8E42-8132-FA904405FBE9}" name="Bldg Type"/>
    <tableColumn id="3" xr3:uid="{1F520F17-8881-744B-848E-31B9A4435D1A}" name="Count"/>
    <tableColumn id="2" xr3:uid="{AE507ECC-C0D9-9C47-BFCF-B1D85D9CD674}" name="Average of Sale Price" dataDxfId="7" dataCellStyle="Currency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EAF7E5-3037-B648-8B30-F23DD5657FEC}" name="Table1" displayName="Table1" ref="P36:R44" totalsRowShown="0" headerRowDxfId="6">
  <autoFilter ref="P36:R44" xr:uid="{BEEAF7E5-3037-B648-8B30-F23DD5657FEC}"/>
  <sortState xmlns:xlrd2="http://schemas.microsoft.com/office/spreadsheetml/2017/richdata2" ref="P37:R44">
    <sortCondition descending="1" ref="R36:R44"/>
  </sortState>
  <tableColumns count="3">
    <tableColumn id="1" xr3:uid="{C8223DF3-2821-8B46-96E9-7470C6666D4D}" name="Row Labels"/>
    <tableColumn id="2" xr3:uid="{60736CE7-1C6E-0344-A571-2F73D8AEADEA}" name="Count of Id"/>
    <tableColumn id="3" xr3:uid="{BAD54601-AFB3-804D-8BAB-11F6CE073F69}" name="Average of SalePrice" dataDxfId="5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60E9638-83FE-9744-A1A2-3921E2979B38}" name="Table2" displayName="Table2" ref="U36:W45" totalsRowShown="0">
  <autoFilter ref="U36:W45" xr:uid="{960E9638-83FE-9744-A1A2-3921E2979B38}"/>
  <tableColumns count="3">
    <tableColumn id="1" xr3:uid="{EAE99522-A7D8-DC47-A3C1-9E901EC43D4D}" name="Row Labels"/>
    <tableColumn id="2" xr3:uid="{8BE5183C-DDB8-4C4B-BD96-22009160FFCE}" name="Count of Id"/>
    <tableColumn id="3" xr3:uid="{CCB58057-AE6F-0A40-8035-53F780979823}" name="Average of SalePrice" dataDxfId="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007300B-D5D9-114D-90B0-10F6FB0C4183}" name="Table3" displayName="Table3" ref="Z36:AB148" totalsRowShown="0">
  <autoFilter ref="Z36:AB148" xr:uid="{4007300B-D5D9-114D-90B0-10F6FB0C4183}"/>
  <tableColumns count="3">
    <tableColumn id="1" xr3:uid="{C69DDC50-3E14-BF4E-864B-D94E3802ED17}" name="Row Labels"/>
    <tableColumn id="2" xr3:uid="{54463B71-5352-CD42-B34F-D2D4F38F9BB7}" name="Count of Id"/>
    <tableColumn id="3" xr3:uid="{685E22D3-2C85-934F-B5FF-48ED43C81245}" name="Average of SalePrice" dataDxfId="3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F921230-DFDF-B84D-9EB0-F60D2E0F941F}" name="Table6" displayName="Table6" ref="AE36:AG97" totalsRowShown="0">
  <autoFilter ref="AE36:AG97" xr:uid="{DF921230-DFDF-B84D-9EB0-F60D2E0F941F}"/>
  <tableColumns count="3">
    <tableColumn id="1" xr3:uid="{599275CA-F9D9-C74A-BEE6-6A7D8D726FCF}" name="Row Labels"/>
    <tableColumn id="2" xr3:uid="{E0B2BAF2-1501-B04B-A891-1CC83BF0B7F7}" name="Count of Id"/>
    <tableColumn id="3" xr3:uid="{1C1D1521-E70E-7943-B67B-0EAD6946C679}" name="Average of SalePrice" dataDxfId="2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84F89170-BD39-584C-8302-505C4FF02E89}" name="Table16" displayName="Table16" ref="F36:I1395" totalsRowShown="0">
  <autoFilter ref="F36:I1395" xr:uid="{84F89170-BD39-584C-8302-505C4FF02E89}"/>
  <tableColumns count="4">
    <tableColumn id="1" xr3:uid="{A5E6EBD4-0904-524E-8634-A21BD9E382CD}" name="Row Labels"/>
    <tableColumn id="2" xr3:uid="{A76CAFE5-5671-6240-8989-9F05A9645441}" name="TotalBsmtSF"/>
    <tableColumn id="3" xr3:uid="{B0BF7794-185A-8345-9BA9-D3FCFAE7320F}" name="Average of SalePrice" dataDxfId="1"/>
    <tableColumn id="4" xr3:uid="{610E175A-8D0F-E644-9B4A-208C7F6CFB59}" name="Bsmt Outlier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F26F897-27D5-FB41-99B2-9F097327E9CC}" name="Table14" displayName="Table14" ref="F34:H40" totalsRowShown="0">
  <autoFilter ref="F34:H40" xr:uid="{8F26F897-27D5-FB41-99B2-9F097327E9CC}"/>
  <tableColumns count="3">
    <tableColumn id="1" xr3:uid="{B473DF62-1C3B-CF43-8F7C-DF1B742A3611}" name="Row Labels"/>
    <tableColumn id="2" xr3:uid="{9FABC8FB-33FB-1641-93B4-9AFF4E84807C}" name="Count of Id"/>
    <tableColumn id="3" xr3:uid="{35A667EF-8C32-C848-AE5A-D9EB620A1E91}" name="Average of SalePric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5" Type="http://schemas.openxmlformats.org/officeDocument/2006/relationships/drawing" Target="../drawings/drawing6.xml"/><Relationship Id="rId4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7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5" Type="http://schemas.openxmlformats.org/officeDocument/2006/relationships/drawing" Target="../drawings/drawing7.xml"/><Relationship Id="rId4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0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Relationship Id="rId5" Type="http://schemas.openxmlformats.org/officeDocument/2006/relationships/drawing" Target="../drawings/drawing8.xml"/><Relationship Id="rId4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3.xml"/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Relationship Id="rId5" Type="http://schemas.openxmlformats.org/officeDocument/2006/relationships/drawing" Target="../drawings/drawing9.xml"/><Relationship Id="rId4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6.xml"/><Relationship Id="rId2" Type="http://schemas.openxmlformats.org/officeDocument/2006/relationships/pivotTable" Target="../pivotTables/pivotTable25.xml"/><Relationship Id="rId1" Type="http://schemas.openxmlformats.org/officeDocument/2006/relationships/pivotTable" Target="../pivotTables/pivotTable24.xml"/><Relationship Id="rId5" Type="http://schemas.openxmlformats.org/officeDocument/2006/relationships/drawing" Target="../drawings/drawing10.xml"/><Relationship Id="rId4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9.xml"/><Relationship Id="rId2" Type="http://schemas.openxmlformats.org/officeDocument/2006/relationships/pivotTable" Target="../pivotTables/pivotTable28.xml"/><Relationship Id="rId1" Type="http://schemas.openxmlformats.org/officeDocument/2006/relationships/pivotTable" Target="../pivotTables/pivotTable27.xml"/><Relationship Id="rId5" Type="http://schemas.openxmlformats.org/officeDocument/2006/relationships/drawing" Target="../drawings/drawing11.xml"/><Relationship Id="rId4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2.xml"/><Relationship Id="rId2" Type="http://schemas.openxmlformats.org/officeDocument/2006/relationships/pivotTable" Target="../pivotTables/pivotTable31.xml"/><Relationship Id="rId1" Type="http://schemas.openxmlformats.org/officeDocument/2006/relationships/pivotTable" Target="../pivotTables/pivotTable30.xml"/><Relationship Id="rId4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5.xml"/><Relationship Id="rId2" Type="http://schemas.openxmlformats.org/officeDocument/2006/relationships/pivotTable" Target="../pivotTables/pivotTable34.xml"/><Relationship Id="rId1" Type="http://schemas.openxmlformats.org/officeDocument/2006/relationships/pivotTable" Target="../pivotTables/pivotTable33.xml"/><Relationship Id="rId4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ivotTable" Target="../pivotTables/pivotTable37.xml"/><Relationship Id="rId1" Type="http://schemas.openxmlformats.org/officeDocument/2006/relationships/pivotTable" Target="../pivotTables/pivotTable36.xml"/><Relationship Id="rId4" Type="http://schemas.openxmlformats.org/officeDocument/2006/relationships/table" Target="../tables/table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7" Type="http://schemas.openxmlformats.org/officeDocument/2006/relationships/table" Target="../tables/table9.xml"/><Relationship Id="rId2" Type="http://schemas.openxmlformats.org/officeDocument/2006/relationships/table" Target="../tables/table4.xml"/><Relationship Id="rId1" Type="http://schemas.openxmlformats.org/officeDocument/2006/relationships/drawing" Target="../drawings/drawing16.xml"/><Relationship Id="rId6" Type="http://schemas.openxmlformats.org/officeDocument/2006/relationships/table" Target="../tables/table8.xml"/><Relationship Id="rId5" Type="http://schemas.openxmlformats.org/officeDocument/2006/relationships/table" Target="../tables/table7.xml"/><Relationship Id="rId4" Type="http://schemas.openxmlformats.org/officeDocument/2006/relationships/table" Target="../tables/table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1F041-AB6A-6F40-8CAA-D48A61D9F2F7}">
  <sheetPr codeName="Sheet1">
    <tabColor theme="4" tint="0.39997558519241921"/>
  </sheetPr>
  <dimension ref="A1:AG194"/>
  <sheetViews>
    <sheetView showGridLines="0" topLeftCell="A17" zoomScale="75" zoomScaleNormal="75" workbookViewId="0">
      <selection activeCell="AB13" sqref="AB13"/>
    </sheetView>
  </sheetViews>
  <sheetFormatPr baseColWidth="10" defaultRowHeight="16" x14ac:dyDescent="0.2"/>
  <cols>
    <col min="14" max="14" width="11.33203125" customWidth="1"/>
  </cols>
  <sheetData>
    <row r="1" spans="1:27" x14ac:dyDescent="0.2"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</row>
    <row r="2" spans="1:27" x14ac:dyDescent="0.2">
      <c r="B2" s="93" t="s">
        <v>519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5"/>
    </row>
    <row r="3" spans="1:27" x14ac:dyDescent="0.2">
      <c r="B3" s="96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8"/>
    </row>
    <row r="4" spans="1:27" x14ac:dyDescent="0.2">
      <c r="B4" s="96"/>
      <c r="C4" s="97"/>
      <c r="D4" s="97"/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8"/>
    </row>
    <row r="5" spans="1:27" x14ac:dyDescent="0.2">
      <c r="B5" s="99"/>
      <c r="C5" s="100"/>
      <c r="D5" s="100"/>
      <c r="E5" s="100"/>
      <c r="F5" s="10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1"/>
    </row>
    <row r="6" spans="1:27" ht="16" customHeight="1" x14ac:dyDescent="0.2">
      <c r="B6" s="104" t="s">
        <v>303</v>
      </c>
      <c r="C6" s="102"/>
      <c r="D6" s="102"/>
      <c r="E6" s="102"/>
      <c r="F6" s="102"/>
      <c r="G6" s="102"/>
      <c r="H6" s="102"/>
      <c r="I6" s="84"/>
      <c r="J6" s="102" t="s">
        <v>417</v>
      </c>
      <c r="K6" s="102"/>
      <c r="L6" s="102"/>
      <c r="M6" s="102"/>
      <c r="N6" s="102"/>
      <c r="O6" s="102"/>
      <c r="P6" s="102"/>
      <c r="Q6" s="84"/>
      <c r="R6" s="102" t="s">
        <v>12</v>
      </c>
      <c r="S6" s="102"/>
      <c r="T6" s="102"/>
      <c r="U6" s="102"/>
      <c r="V6" s="102"/>
      <c r="W6" s="102"/>
      <c r="X6" s="103"/>
      <c r="AA6" s="92"/>
    </row>
    <row r="7" spans="1:27" ht="16" customHeight="1" x14ac:dyDescent="0.2">
      <c r="B7" s="104"/>
      <c r="C7" s="102"/>
      <c r="D7" s="102"/>
      <c r="E7" s="102"/>
      <c r="F7" s="102"/>
      <c r="G7" s="102"/>
      <c r="H7" s="102"/>
      <c r="I7" s="84"/>
      <c r="J7" s="102"/>
      <c r="K7" s="102"/>
      <c r="L7" s="102"/>
      <c r="M7" s="102"/>
      <c r="N7" s="102"/>
      <c r="O7" s="102"/>
      <c r="P7" s="102"/>
      <c r="Q7" s="84"/>
      <c r="R7" s="102"/>
      <c r="S7" s="102"/>
      <c r="T7" s="102"/>
      <c r="U7" s="102"/>
      <c r="V7" s="102"/>
      <c r="W7" s="102"/>
      <c r="X7" s="103"/>
    </row>
    <row r="8" spans="1:27" ht="16" customHeight="1" x14ac:dyDescent="0.2">
      <c r="A8" s="38"/>
      <c r="B8" s="86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87"/>
    </row>
    <row r="9" spans="1:27" ht="16" customHeight="1" x14ac:dyDescent="0.2">
      <c r="A9" s="38"/>
      <c r="B9" s="86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87"/>
    </row>
    <row r="10" spans="1:27" x14ac:dyDescent="0.2">
      <c r="A10" s="38"/>
      <c r="B10" s="86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87"/>
    </row>
    <row r="11" spans="1:27" x14ac:dyDescent="0.2">
      <c r="A11" s="38"/>
      <c r="B11" s="86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87"/>
    </row>
    <row r="12" spans="1:27" x14ac:dyDescent="0.2">
      <c r="A12" s="38"/>
      <c r="B12" s="86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87"/>
    </row>
    <row r="13" spans="1:27" x14ac:dyDescent="0.2">
      <c r="A13" s="38"/>
      <c r="B13" s="86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87"/>
    </row>
    <row r="14" spans="1:27" x14ac:dyDescent="0.2">
      <c r="A14" s="38"/>
      <c r="B14" s="86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87"/>
    </row>
    <row r="15" spans="1:27" x14ac:dyDescent="0.2">
      <c r="A15" s="38"/>
      <c r="B15" s="86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87"/>
    </row>
    <row r="16" spans="1:27" x14ac:dyDescent="0.2">
      <c r="A16" s="38"/>
      <c r="B16" s="86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87"/>
    </row>
    <row r="17" spans="1:33" x14ac:dyDescent="0.2">
      <c r="A17" s="38"/>
      <c r="B17" s="86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87"/>
    </row>
    <row r="18" spans="1:33" x14ac:dyDescent="0.2">
      <c r="A18" s="38"/>
      <c r="B18" s="86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87"/>
    </row>
    <row r="19" spans="1:33" x14ac:dyDescent="0.2">
      <c r="B19" s="86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87"/>
    </row>
    <row r="20" spans="1:33" x14ac:dyDescent="0.2">
      <c r="B20" s="86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87"/>
    </row>
    <row r="21" spans="1:33" ht="16" customHeight="1" x14ac:dyDescent="0.2">
      <c r="B21" s="104" t="s">
        <v>410</v>
      </c>
      <c r="C21" s="102"/>
      <c r="D21" s="102"/>
      <c r="E21" s="102"/>
      <c r="F21" s="102"/>
      <c r="G21" s="102"/>
      <c r="H21" s="102"/>
      <c r="I21" s="84"/>
      <c r="J21" s="102" t="s">
        <v>309</v>
      </c>
      <c r="K21" s="102"/>
      <c r="L21" s="102"/>
      <c r="M21" s="102"/>
      <c r="N21" s="102"/>
      <c r="O21" s="102"/>
      <c r="P21" s="102"/>
      <c r="Q21" s="84"/>
      <c r="R21" s="102" t="s">
        <v>518</v>
      </c>
      <c r="S21" s="102"/>
      <c r="T21" s="102"/>
      <c r="U21" s="102"/>
      <c r="V21" s="102"/>
      <c r="W21" s="102"/>
      <c r="X21" s="103"/>
    </row>
    <row r="22" spans="1:33" ht="16" customHeight="1" x14ac:dyDescent="0.2">
      <c r="B22" s="104"/>
      <c r="C22" s="102"/>
      <c r="D22" s="102"/>
      <c r="E22" s="102"/>
      <c r="F22" s="102"/>
      <c r="G22" s="102"/>
      <c r="H22" s="102"/>
      <c r="I22" s="84"/>
      <c r="J22" s="102"/>
      <c r="K22" s="102"/>
      <c r="L22" s="102"/>
      <c r="M22" s="102"/>
      <c r="N22" s="102"/>
      <c r="O22" s="102"/>
      <c r="P22" s="102"/>
      <c r="Q22" s="84"/>
      <c r="R22" s="102"/>
      <c r="S22" s="102"/>
      <c r="T22" s="102"/>
      <c r="U22" s="102"/>
      <c r="V22" s="102"/>
      <c r="W22" s="102"/>
      <c r="X22" s="103"/>
    </row>
    <row r="23" spans="1:33" x14ac:dyDescent="0.2">
      <c r="B23" s="86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87"/>
    </row>
    <row r="24" spans="1:33" x14ac:dyDescent="0.2">
      <c r="B24" s="86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87"/>
      <c r="AG24" s="91"/>
    </row>
    <row r="25" spans="1:33" x14ac:dyDescent="0.2">
      <c r="B25" s="86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87"/>
    </row>
    <row r="26" spans="1:33" x14ac:dyDescent="0.2">
      <c r="B26" s="86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87"/>
    </row>
    <row r="27" spans="1:33" x14ac:dyDescent="0.2">
      <c r="B27" s="86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85"/>
      <c r="O27" s="38"/>
      <c r="P27" s="38"/>
      <c r="Q27" s="38"/>
      <c r="R27" s="38"/>
      <c r="S27" s="38"/>
      <c r="T27" s="38"/>
      <c r="U27" s="38"/>
      <c r="V27" s="38"/>
      <c r="W27" s="38"/>
      <c r="X27" s="87"/>
    </row>
    <row r="28" spans="1:33" x14ac:dyDescent="0.2">
      <c r="B28" s="86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85"/>
      <c r="O28" s="38"/>
      <c r="P28" s="38"/>
      <c r="Q28" s="38"/>
      <c r="R28" s="38"/>
      <c r="S28" s="38"/>
      <c r="T28" s="38"/>
      <c r="U28" s="38"/>
      <c r="V28" s="38"/>
      <c r="W28" s="38"/>
      <c r="X28" s="87"/>
    </row>
    <row r="29" spans="1:33" x14ac:dyDescent="0.2">
      <c r="B29" s="86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85"/>
      <c r="O29" s="38"/>
      <c r="P29" s="38"/>
      <c r="Q29" s="38"/>
      <c r="R29" s="38"/>
      <c r="S29" s="38"/>
      <c r="T29" s="38"/>
      <c r="U29" s="38"/>
      <c r="V29" s="38"/>
      <c r="W29" s="38"/>
      <c r="X29" s="87"/>
    </row>
    <row r="30" spans="1:33" x14ac:dyDescent="0.2">
      <c r="B30" s="86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85"/>
      <c r="O30" s="38"/>
      <c r="P30" s="38"/>
      <c r="Q30" s="38"/>
      <c r="R30" s="38"/>
      <c r="S30" s="38"/>
      <c r="T30" s="38"/>
      <c r="U30" s="38"/>
      <c r="V30" s="38"/>
      <c r="W30" s="38"/>
      <c r="X30" s="87"/>
    </row>
    <row r="31" spans="1:33" x14ac:dyDescent="0.2">
      <c r="B31" s="86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85"/>
      <c r="O31" s="38"/>
      <c r="P31" s="38"/>
      <c r="Q31" s="38"/>
      <c r="R31" s="38"/>
      <c r="S31" s="38"/>
      <c r="T31" s="38"/>
      <c r="U31" s="38"/>
      <c r="V31" s="38"/>
      <c r="W31" s="38"/>
      <c r="X31" s="87"/>
    </row>
    <row r="32" spans="1:33" x14ac:dyDescent="0.2">
      <c r="B32" s="86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85"/>
      <c r="O32" s="38"/>
      <c r="P32" s="38"/>
      <c r="Q32" s="38"/>
      <c r="R32" s="38"/>
      <c r="S32" s="38"/>
      <c r="T32" s="38"/>
      <c r="U32" s="38"/>
      <c r="V32" s="38"/>
      <c r="W32" s="38"/>
      <c r="X32" s="87"/>
    </row>
    <row r="33" spans="2:24" x14ac:dyDescent="0.2">
      <c r="B33" s="86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85"/>
      <c r="O33" s="38"/>
      <c r="P33" s="38"/>
      <c r="Q33" s="38"/>
      <c r="R33" s="38"/>
      <c r="S33" s="38"/>
      <c r="T33" s="38"/>
      <c r="U33" s="38"/>
      <c r="V33" s="38"/>
      <c r="W33" s="38"/>
      <c r="X33" s="87"/>
    </row>
    <row r="34" spans="2:24" x14ac:dyDescent="0.2">
      <c r="B34" s="86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85"/>
      <c r="O34" s="38"/>
      <c r="P34" s="38"/>
      <c r="Q34" s="38"/>
      <c r="R34" s="38"/>
      <c r="S34" s="38"/>
      <c r="T34" s="38"/>
      <c r="U34" s="38"/>
      <c r="V34" s="38"/>
      <c r="W34" s="38"/>
      <c r="X34" s="87"/>
    </row>
    <row r="35" spans="2:24" x14ac:dyDescent="0.2">
      <c r="B35" s="86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85"/>
      <c r="O35" s="38"/>
      <c r="P35" s="38"/>
      <c r="Q35" s="38"/>
      <c r="R35" s="38"/>
      <c r="S35" s="38"/>
      <c r="T35" s="38"/>
      <c r="U35" s="38"/>
      <c r="V35" s="38"/>
      <c r="W35" s="38"/>
      <c r="X35" s="87"/>
    </row>
    <row r="36" spans="2:24" ht="16" customHeight="1" x14ac:dyDescent="0.2">
      <c r="B36" s="104" t="s">
        <v>492</v>
      </c>
      <c r="C36" s="102"/>
      <c r="D36" s="102"/>
      <c r="E36" s="102"/>
      <c r="F36" s="102"/>
      <c r="G36" s="102"/>
      <c r="H36" s="102"/>
      <c r="I36" s="84"/>
      <c r="J36" s="102" t="s">
        <v>418</v>
      </c>
      <c r="K36" s="102"/>
      <c r="L36" s="102"/>
      <c r="M36" s="102"/>
      <c r="N36" s="102"/>
      <c r="O36" s="102"/>
      <c r="P36" s="102"/>
      <c r="Q36" s="84"/>
      <c r="R36" s="102" t="s">
        <v>437</v>
      </c>
      <c r="S36" s="102"/>
      <c r="T36" s="102"/>
      <c r="U36" s="102"/>
      <c r="V36" s="102"/>
      <c r="W36" s="102"/>
      <c r="X36" s="103"/>
    </row>
    <row r="37" spans="2:24" ht="16" customHeight="1" x14ac:dyDescent="0.2">
      <c r="B37" s="104"/>
      <c r="C37" s="102"/>
      <c r="D37" s="102"/>
      <c r="E37" s="102"/>
      <c r="F37" s="102"/>
      <c r="G37" s="102"/>
      <c r="H37" s="102"/>
      <c r="I37" s="84"/>
      <c r="J37" s="102"/>
      <c r="K37" s="102"/>
      <c r="L37" s="102"/>
      <c r="M37" s="102"/>
      <c r="N37" s="102"/>
      <c r="O37" s="102"/>
      <c r="P37" s="102"/>
      <c r="Q37" s="84"/>
      <c r="R37" s="102"/>
      <c r="S37" s="102"/>
      <c r="T37" s="102"/>
      <c r="U37" s="102"/>
      <c r="V37" s="102"/>
      <c r="W37" s="102"/>
      <c r="X37" s="103"/>
    </row>
    <row r="38" spans="2:24" x14ac:dyDescent="0.2">
      <c r="B38" s="86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87"/>
    </row>
    <row r="39" spans="2:24" x14ac:dyDescent="0.2">
      <c r="B39" s="86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87"/>
    </row>
    <row r="40" spans="2:24" x14ac:dyDescent="0.2">
      <c r="B40" s="86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87"/>
    </row>
    <row r="41" spans="2:24" ht="16" customHeight="1" x14ac:dyDescent="0.2">
      <c r="B41" s="86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87"/>
    </row>
    <row r="42" spans="2:24" ht="16" customHeight="1" x14ac:dyDescent="0.2">
      <c r="B42" s="86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87"/>
    </row>
    <row r="43" spans="2:24" ht="16" customHeight="1" x14ac:dyDescent="0.2">
      <c r="B43" s="86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87"/>
    </row>
    <row r="44" spans="2:24" x14ac:dyDescent="0.2">
      <c r="B44" s="86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87"/>
    </row>
    <row r="45" spans="2:24" x14ac:dyDescent="0.2">
      <c r="B45" s="86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87"/>
    </row>
    <row r="46" spans="2:24" x14ac:dyDescent="0.2">
      <c r="B46" s="86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87"/>
    </row>
    <row r="47" spans="2:24" x14ac:dyDescent="0.2">
      <c r="B47" s="86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87"/>
    </row>
    <row r="48" spans="2:24" x14ac:dyDescent="0.2">
      <c r="B48" s="86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87"/>
    </row>
    <row r="49" spans="2:24" x14ac:dyDescent="0.2">
      <c r="B49" s="86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87"/>
    </row>
    <row r="50" spans="2:24" x14ac:dyDescent="0.2">
      <c r="B50" s="86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87"/>
    </row>
    <row r="51" spans="2:24" ht="16" customHeight="1" x14ac:dyDescent="0.2">
      <c r="B51" s="104" t="s">
        <v>420</v>
      </c>
      <c r="C51" s="102"/>
      <c r="D51" s="102"/>
      <c r="E51" s="102"/>
      <c r="F51" s="102"/>
      <c r="G51" s="102"/>
      <c r="H51" s="102"/>
      <c r="I51" s="84"/>
      <c r="J51" s="102" t="s">
        <v>347</v>
      </c>
      <c r="K51" s="102"/>
      <c r="L51" s="102"/>
      <c r="M51" s="102"/>
      <c r="N51" s="102"/>
      <c r="O51" s="102"/>
      <c r="P51" s="102"/>
      <c r="Q51" s="84"/>
      <c r="R51" s="102" t="s">
        <v>430</v>
      </c>
      <c r="S51" s="102"/>
      <c r="T51" s="102"/>
      <c r="U51" s="102"/>
      <c r="V51" s="102"/>
      <c r="W51" s="102"/>
      <c r="X51" s="103"/>
    </row>
    <row r="52" spans="2:24" ht="16" customHeight="1" x14ac:dyDescent="0.2">
      <c r="B52" s="104"/>
      <c r="C52" s="102"/>
      <c r="D52" s="102"/>
      <c r="E52" s="102"/>
      <c r="F52" s="102"/>
      <c r="G52" s="102"/>
      <c r="H52" s="102"/>
      <c r="I52" s="84"/>
      <c r="J52" s="102"/>
      <c r="K52" s="102"/>
      <c r="L52" s="102"/>
      <c r="M52" s="102"/>
      <c r="N52" s="102"/>
      <c r="O52" s="102"/>
      <c r="P52" s="102"/>
      <c r="Q52" s="84"/>
      <c r="R52" s="102"/>
      <c r="S52" s="102"/>
      <c r="T52" s="102"/>
      <c r="U52" s="102"/>
      <c r="V52" s="102"/>
      <c r="W52" s="102"/>
      <c r="X52" s="103"/>
    </row>
    <row r="53" spans="2:24" ht="16" customHeight="1" x14ac:dyDescent="0.2">
      <c r="B53" s="86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87"/>
    </row>
    <row r="54" spans="2:24" x14ac:dyDescent="0.2">
      <c r="B54" s="86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87"/>
    </row>
    <row r="55" spans="2:24" x14ac:dyDescent="0.2">
      <c r="B55" s="86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87"/>
    </row>
    <row r="56" spans="2:24" x14ac:dyDescent="0.2">
      <c r="B56" s="86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87"/>
    </row>
    <row r="57" spans="2:24" x14ac:dyDescent="0.2">
      <c r="B57" s="86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87"/>
    </row>
    <row r="58" spans="2:24" x14ac:dyDescent="0.2">
      <c r="B58" s="86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87"/>
    </row>
    <row r="59" spans="2:24" x14ac:dyDescent="0.2">
      <c r="B59" s="86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87"/>
    </row>
    <row r="60" spans="2:24" x14ac:dyDescent="0.2">
      <c r="B60" s="86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87"/>
    </row>
    <row r="61" spans="2:24" x14ac:dyDescent="0.2">
      <c r="B61" s="86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87"/>
    </row>
    <row r="62" spans="2:24" x14ac:dyDescent="0.2">
      <c r="B62" s="86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87"/>
    </row>
    <row r="63" spans="2:24" x14ac:dyDescent="0.2">
      <c r="B63" s="88"/>
      <c r="C63" s="89"/>
      <c r="D63" s="89"/>
      <c r="E63" s="89"/>
      <c r="F63" s="89"/>
      <c r="G63" s="89"/>
      <c r="H63" s="89"/>
      <c r="I63" s="89"/>
      <c r="J63" s="89"/>
      <c r="K63" s="89"/>
      <c r="L63" s="89"/>
      <c r="M63" s="89"/>
      <c r="N63" s="89"/>
      <c r="O63" s="89"/>
      <c r="P63" s="89"/>
      <c r="Q63" s="89"/>
      <c r="R63" s="89"/>
      <c r="S63" s="89"/>
      <c r="T63" s="89"/>
      <c r="U63" s="89"/>
      <c r="V63" s="89"/>
      <c r="W63" s="89"/>
      <c r="X63" s="90"/>
    </row>
    <row r="64" spans="2:24" x14ac:dyDescent="0.2">
      <c r="F64" s="38"/>
      <c r="G64" s="38"/>
      <c r="H64" s="38"/>
      <c r="I64" s="38"/>
      <c r="J64" s="38"/>
      <c r="M64" s="38"/>
      <c r="N64" s="38"/>
      <c r="O64" s="38"/>
      <c r="P64" s="38"/>
      <c r="Q64" s="38"/>
      <c r="V64" s="38"/>
      <c r="W64" s="38"/>
      <c r="X64" s="38"/>
    </row>
    <row r="65" spans="2:24" x14ac:dyDescent="0.2">
      <c r="B65" s="38"/>
      <c r="C65" s="38"/>
      <c r="D65" s="38"/>
      <c r="E65" s="38"/>
      <c r="F65" s="38"/>
      <c r="J65" s="38"/>
      <c r="K65" s="38"/>
      <c r="L65" s="38"/>
      <c r="M65" s="38"/>
      <c r="V65" s="38"/>
      <c r="W65" s="38"/>
      <c r="X65" s="38"/>
    </row>
    <row r="66" spans="2:24" x14ac:dyDescent="0.2">
      <c r="J66" s="38"/>
      <c r="K66" s="38"/>
      <c r="L66" s="38"/>
      <c r="M66" s="38"/>
      <c r="V66" s="38"/>
      <c r="W66" s="38"/>
      <c r="X66" s="38"/>
    </row>
    <row r="67" spans="2:24" x14ac:dyDescent="0.2">
      <c r="J67" s="38"/>
      <c r="K67" s="38"/>
      <c r="L67" s="38"/>
      <c r="M67" s="38"/>
    </row>
    <row r="121" spans="3:7" x14ac:dyDescent="0.2">
      <c r="G121" s="38"/>
    </row>
    <row r="122" spans="3:7" x14ac:dyDescent="0.2">
      <c r="G122" s="38"/>
    </row>
    <row r="123" spans="3:7" x14ac:dyDescent="0.2">
      <c r="C123" s="38"/>
      <c r="D123" s="38"/>
      <c r="E123" s="38"/>
      <c r="F123" s="38"/>
      <c r="G123" s="38"/>
    </row>
    <row r="144" ht="16" customHeight="1" x14ac:dyDescent="0.2"/>
    <row r="145" ht="16" customHeight="1" x14ac:dyDescent="0.2"/>
    <row r="146" ht="16" customHeight="1" x14ac:dyDescent="0.2"/>
    <row r="190" spans="3:6" x14ac:dyDescent="0.2">
      <c r="C190" s="38"/>
      <c r="D190" s="38"/>
      <c r="E190" s="38"/>
      <c r="F190" s="38"/>
    </row>
    <row r="191" spans="3:6" x14ac:dyDescent="0.2">
      <c r="C191" s="38"/>
      <c r="D191" s="38"/>
      <c r="E191" s="38"/>
      <c r="F191" s="38"/>
    </row>
    <row r="192" spans="3:6" x14ac:dyDescent="0.2">
      <c r="C192" s="38"/>
      <c r="D192" s="38"/>
      <c r="E192" s="38"/>
      <c r="F192" s="38"/>
    </row>
    <row r="193" spans="3:6" x14ac:dyDescent="0.2">
      <c r="C193" s="38"/>
      <c r="D193" s="38"/>
      <c r="E193" s="38"/>
      <c r="F193" s="38"/>
    </row>
    <row r="194" spans="3:6" x14ac:dyDescent="0.2">
      <c r="C194" s="38"/>
      <c r="D194" s="38"/>
      <c r="E194" s="38"/>
      <c r="F194" s="38"/>
    </row>
  </sheetData>
  <sheetProtection sheet="1" objects="1" scenarios="1" selectLockedCells="1" selectUnlockedCells="1"/>
  <mergeCells count="13">
    <mergeCell ref="B2:X5"/>
    <mergeCell ref="R51:X52"/>
    <mergeCell ref="B6:H7"/>
    <mergeCell ref="J6:P7"/>
    <mergeCell ref="J21:P22"/>
    <mergeCell ref="J36:P37"/>
    <mergeCell ref="R6:X7"/>
    <mergeCell ref="R21:X22"/>
    <mergeCell ref="R36:X37"/>
    <mergeCell ref="B51:H52"/>
    <mergeCell ref="J51:P52"/>
    <mergeCell ref="B36:H37"/>
    <mergeCell ref="B21:H22"/>
  </mergeCells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5" tint="0.39997558519241921"/>
  </sheetPr>
  <dimension ref="A1:AL1470"/>
  <sheetViews>
    <sheetView topLeftCell="A10" workbookViewId="0">
      <selection activeCell="G48" sqref="G48"/>
    </sheetView>
  </sheetViews>
  <sheetFormatPr baseColWidth="10" defaultColWidth="11" defaultRowHeight="16" x14ac:dyDescent="0.2"/>
  <cols>
    <col min="1" max="1" width="9.33203125" bestFit="1" customWidth="1"/>
    <col min="2" max="2" width="12.1640625" bestFit="1" customWidth="1"/>
    <col min="3" max="4" width="12.1640625" customWidth="1"/>
    <col min="5" max="5" width="15.83203125" bestFit="1" customWidth="1"/>
    <col min="6" max="6" width="12.1640625" bestFit="1" customWidth="1"/>
    <col min="7" max="7" width="12.1640625" customWidth="1"/>
    <col min="8" max="8" width="13.5" bestFit="1" customWidth="1"/>
    <col min="9" max="9" width="12.6640625" bestFit="1" customWidth="1"/>
    <col min="10" max="10" width="18" bestFit="1" customWidth="1"/>
    <col min="11" max="11" width="12.6640625" customWidth="1"/>
    <col min="12" max="12" width="29" bestFit="1" customWidth="1"/>
    <col min="13" max="13" width="20" bestFit="1" customWidth="1"/>
    <col min="14" max="14" width="12.1640625" bestFit="1" customWidth="1"/>
    <col min="15" max="15" width="16.83203125" bestFit="1" customWidth="1"/>
    <col min="16" max="16" width="12.1640625" bestFit="1" customWidth="1"/>
    <col min="17" max="17" width="13.83203125" bestFit="1" customWidth="1"/>
    <col min="18" max="18" width="12.1640625" bestFit="1" customWidth="1"/>
    <col min="19" max="19" width="12.1640625" customWidth="1"/>
    <col min="20" max="20" width="13.5" bestFit="1" customWidth="1"/>
    <col min="21" max="22" width="12.1640625" bestFit="1" customWidth="1"/>
    <col min="23" max="23" width="12.1640625" customWidth="1"/>
    <col min="24" max="24" width="12.1640625" bestFit="1" customWidth="1"/>
    <col min="25" max="25" width="15.33203125" bestFit="1" customWidth="1"/>
    <col min="26" max="28" width="15.33203125" customWidth="1"/>
    <col min="29" max="30" width="12.1640625" bestFit="1" customWidth="1"/>
    <col min="31" max="31" width="12.1640625" customWidth="1"/>
    <col min="32" max="32" width="14.1640625" bestFit="1" customWidth="1"/>
    <col min="33" max="33" width="13.5" style="57" bestFit="1" customWidth="1"/>
    <col min="34" max="34" width="12.1640625" bestFit="1" customWidth="1"/>
    <col min="35" max="35" width="14" bestFit="1" customWidth="1"/>
    <col min="36" max="36" width="14" customWidth="1"/>
    <col min="37" max="37" width="18.1640625" bestFit="1" customWidth="1"/>
  </cols>
  <sheetData>
    <row r="1" spans="1:38" hidden="1" x14ac:dyDescent="0.2">
      <c r="A1" t="s">
        <v>256</v>
      </c>
      <c r="B1">
        <f>AVERAGE(B$11:B$1470)</f>
        <v>70.049958368026651</v>
      </c>
      <c r="F1">
        <f>AVERAGE(F$11:F$1470)</f>
        <v>10516.828082191782</v>
      </c>
      <c r="N1">
        <f>AVERAGE(N$11:N$1470)</f>
        <v>6.0993150684931505</v>
      </c>
      <c r="P1">
        <f>AVERAGE(P$11:P$1470)</f>
        <v>1971.2678082191781</v>
      </c>
      <c r="Q1">
        <f>AVERAGE(Q$11:Q$1470)</f>
        <v>1984.8657534246574</v>
      </c>
      <c r="R1">
        <f>AVERAGE(R$11:R$1470)</f>
        <v>1057.4294520547944</v>
      </c>
      <c r="U1">
        <f>AVERAGE(U$11:U$1470)</f>
        <v>1162.6267123287671</v>
      </c>
      <c r="V1">
        <f>AVERAGE(V$11:V$1470)</f>
        <v>346.99246575342465</v>
      </c>
      <c r="X1">
        <f>AVERAGE(X$11:X$1470)</f>
        <v>1515.4636986301371</v>
      </c>
      <c r="AC1">
        <f>AVERAGE(AC$11:AC$1470)</f>
        <v>1.5650684931506849</v>
      </c>
      <c r="AD1">
        <f>AVERAGE(AD$11:AD$1470)</f>
        <v>0.38287671232876713</v>
      </c>
      <c r="AG1" s="57">
        <f>AVERAGE(AG$11:AG$1470)</f>
        <v>6.5178082191780824</v>
      </c>
      <c r="AH1">
        <f>AVERAGE(AH$11:AH$1470)</f>
        <v>180921.19589041095</v>
      </c>
    </row>
    <row r="2" spans="1:38" hidden="1" x14ac:dyDescent="0.2">
      <c r="A2" t="s">
        <v>274</v>
      </c>
      <c r="B2">
        <f>QUARTILE(B$11:B$1470,0)</f>
        <v>21</v>
      </c>
      <c r="F2">
        <f t="shared" ref="F2" si="0">QUARTILE(F$11:F$1470,0)</f>
        <v>1300</v>
      </c>
      <c r="N2">
        <f>QUARTILE(N$11:N$1470,0)</f>
        <v>1</v>
      </c>
      <c r="P2">
        <f>QUARTILE(P$11:P$1470,0)</f>
        <v>1872</v>
      </c>
      <c r="Q2">
        <f>QUARTILE(Q$11:Q$1470,0)</f>
        <v>1950</v>
      </c>
      <c r="R2">
        <f>QUARTILE(R$11:R$1470,0)</f>
        <v>0</v>
      </c>
      <c r="U2">
        <f>QUARTILE(U$11:U$1470,0)</f>
        <v>334</v>
      </c>
      <c r="V2">
        <f>QUARTILE(V$11:V$1470,0)</f>
        <v>0</v>
      </c>
      <c r="X2">
        <f>QUARTILE(X$11:X$1470,0)</f>
        <v>334</v>
      </c>
      <c r="AC2">
        <f>QUARTILE(AC$11:AC$1470,0)</f>
        <v>0</v>
      </c>
      <c r="AD2">
        <f>QUARTILE(AD$11:AD$1470,0)</f>
        <v>0</v>
      </c>
      <c r="AG2" s="57">
        <f>QUARTILE(AG$11:AG$1470,0)</f>
        <v>2</v>
      </c>
      <c r="AH2">
        <f>QUARTILE(AH$11:AH$1470,0)</f>
        <v>34900</v>
      </c>
    </row>
    <row r="3" spans="1:38" hidden="1" x14ac:dyDescent="0.2">
      <c r="A3" t="s">
        <v>270</v>
      </c>
      <c r="B3">
        <f>QUARTILE(B$11:B$1470,1)</f>
        <v>59</v>
      </c>
      <c r="F3">
        <f t="shared" ref="F3" si="1">QUARTILE(F$11:F$1470,1)</f>
        <v>7553.5</v>
      </c>
      <c r="N3">
        <f>QUARTILE(N$11:N$1470,1)</f>
        <v>5</v>
      </c>
      <c r="P3">
        <f>QUARTILE(P$11:P$1470,1)</f>
        <v>1954</v>
      </c>
      <c r="Q3">
        <f>QUARTILE(Q$11:Q$1470,1)</f>
        <v>1967</v>
      </c>
      <c r="R3">
        <f>QUARTILE(R$11:R$1470,1)</f>
        <v>795.75</v>
      </c>
      <c r="U3">
        <f>QUARTILE(U$11:U$1470,1)</f>
        <v>882</v>
      </c>
      <c r="V3">
        <f>QUARTILE(V$11:V$1470,1)</f>
        <v>0</v>
      </c>
      <c r="X3">
        <f>QUARTILE(X$11:X$1470,1)</f>
        <v>1129.5</v>
      </c>
      <c r="AC3">
        <f>QUARTILE(AC$11:AC$1470,1)</f>
        <v>1</v>
      </c>
      <c r="AD3">
        <f>QUARTILE(AD$11:AD$1470,1)</f>
        <v>0</v>
      </c>
      <c r="AG3" s="57">
        <f>QUARTILE(AG$11:AG$1470,1)</f>
        <v>5</v>
      </c>
      <c r="AH3">
        <f>QUARTILE(AH$11:AH$1470,1)</f>
        <v>129975</v>
      </c>
    </row>
    <row r="4" spans="1:38" hidden="1" x14ac:dyDescent="0.2">
      <c r="A4" t="s">
        <v>271</v>
      </c>
      <c r="B4">
        <f>QUARTILE(B$11:B$1470,2)</f>
        <v>69</v>
      </c>
      <c r="F4">
        <f t="shared" ref="F4" si="2">QUARTILE(F$11:F$1470,2)</f>
        <v>9478.5</v>
      </c>
      <c r="N4">
        <f>QUARTILE(N$11:N$1470,2)</f>
        <v>6</v>
      </c>
      <c r="P4">
        <f>QUARTILE(P$11:P$1470,2)</f>
        <v>1973</v>
      </c>
      <c r="Q4">
        <f>QUARTILE(Q$11:Q$1470,2)</f>
        <v>1994</v>
      </c>
      <c r="R4">
        <f>QUARTILE(R$11:R$1470,2)</f>
        <v>991.5</v>
      </c>
      <c r="U4">
        <f>QUARTILE(U$11:U$1470,2)</f>
        <v>1087</v>
      </c>
      <c r="V4">
        <f>QUARTILE(V$11:V$1470,2)</f>
        <v>0</v>
      </c>
      <c r="X4">
        <f>QUARTILE(X$11:X$1470,2)</f>
        <v>1464</v>
      </c>
      <c r="AC4">
        <f>QUARTILE(AC$11:AC$1470,2)</f>
        <v>2</v>
      </c>
      <c r="AD4">
        <f>QUARTILE(AD$11:AD$1470,2)</f>
        <v>0</v>
      </c>
      <c r="AG4" s="57">
        <f>QUARTILE(AG$11:AG$1470,2)</f>
        <v>6</v>
      </c>
      <c r="AH4">
        <f>QUARTILE(AH$11:AH$1470,2)</f>
        <v>163000</v>
      </c>
    </row>
    <row r="5" spans="1:38" hidden="1" x14ac:dyDescent="0.2">
      <c r="A5" t="s">
        <v>272</v>
      </c>
      <c r="B5">
        <f>QUARTILE(B$11:B$1470,3)</f>
        <v>80</v>
      </c>
      <c r="F5">
        <f t="shared" ref="F5" si="3">QUARTILE(F$11:F$1470,3)</f>
        <v>11601.5</v>
      </c>
      <c r="N5">
        <f>QUARTILE(N$11:N$1470,3)</f>
        <v>7</v>
      </c>
      <c r="P5">
        <f>QUARTILE(P$11:P$1470,3)</f>
        <v>2000</v>
      </c>
      <c r="Q5">
        <f>QUARTILE(Q$11:Q$1470,3)</f>
        <v>2004</v>
      </c>
      <c r="R5">
        <f>QUARTILE(R$11:R$1470,3)</f>
        <v>1298.25</v>
      </c>
      <c r="U5">
        <f>QUARTILE(U$11:U$1470,3)</f>
        <v>1391.25</v>
      </c>
      <c r="V5">
        <f>QUARTILE(V$11:V$1470,3)</f>
        <v>728</v>
      </c>
      <c r="X5">
        <f>QUARTILE(X$11:X$1470,3)</f>
        <v>1776.75</v>
      </c>
      <c r="AC5">
        <f>QUARTILE(AC$11:AC$1470,3)</f>
        <v>2</v>
      </c>
      <c r="AD5">
        <f>QUARTILE(AD$11:AD$1470,3)</f>
        <v>1</v>
      </c>
      <c r="AG5" s="57">
        <f>QUARTILE(AG$11:AG$1470,3)</f>
        <v>7</v>
      </c>
      <c r="AH5">
        <f>QUARTILE(AH$11:AH$1470,3)</f>
        <v>214000</v>
      </c>
    </row>
    <row r="6" spans="1:38" hidden="1" x14ac:dyDescent="0.2">
      <c r="A6" t="s">
        <v>273</v>
      </c>
      <c r="B6">
        <f>QUARTILE(B$11:B$1470,4)</f>
        <v>313</v>
      </c>
      <c r="F6">
        <f t="shared" ref="F6" si="4">QUARTILE(F$11:F$1470,4)</f>
        <v>215245</v>
      </c>
      <c r="N6">
        <f>QUARTILE(N$11:N$1470,4)</f>
        <v>10</v>
      </c>
      <c r="P6">
        <f>QUARTILE(P$11:P$1470,4)</f>
        <v>2010</v>
      </c>
      <c r="Q6">
        <f>QUARTILE(Q$11:Q$1470,4)</f>
        <v>2010</v>
      </c>
      <c r="R6">
        <f>QUARTILE(R$11:R$1470,4)</f>
        <v>6110</v>
      </c>
      <c r="U6">
        <f>QUARTILE(U$11:U$1470,4)</f>
        <v>4692</v>
      </c>
      <c r="V6">
        <f>QUARTILE(V$11:V$1470,4)</f>
        <v>2065</v>
      </c>
      <c r="X6">
        <f>QUARTILE(X$11:X$1470,4)</f>
        <v>5642</v>
      </c>
      <c r="AC6">
        <f>QUARTILE(AC$11:AC$1470,4)</f>
        <v>3</v>
      </c>
      <c r="AD6">
        <f>QUARTILE(AD$11:AD$1470,4)</f>
        <v>2</v>
      </c>
      <c r="AG6" s="57">
        <f>QUARTILE(AG$11:AG$1470,4)</f>
        <v>14</v>
      </c>
      <c r="AH6">
        <f>QUARTILE(AH$11:AH$1470,4)</f>
        <v>755000</v>
      </c>
    </row>
    <row r="7" spans="1:38" hidden="1" x14ac:dyDescent="0.2"/>
    <row r="8" spans="1:38" hidden="1" x14ac:dyDescent="0.2"/>
    <row r="9" spans="1:38" hidden="1" x14ac:dyDescent="0.2"/>
    <row r="10" spans="1:38" s="2" customFormat="1" x14ac:dyDescent="0.2">
      <c r="A10" s="27" t="s">
        <v>0</v>
      </c>
      <c r="B10" s="27" t="s">
        <v>3</v>
      </c>
      <c r="C10" s="27" t="s">
        <v>302</v>
      </c>
      <c r="D10" s="27" t="s">
        <v>287</v>
      </c>
      <c r="E10" s="27" t="s">
        <v>358</v>
      </c>
      <c r="F10" s="28" t="s">
        <v>4</v>
      </c>
      <c r="G10" s="28" t="s">
        <v>306</v>
      </c>
      <c r="H10" s="28" t="s">
        <v>359</v>
      </c>
      <c r="I10" s="27" t="s">
        <v>12</v>
      </c>
      <c r="J10" s="27" t="s">
        <v>316</v>
      </c>
      <c r="K10" s="27" t="s">
        <v>15</v>
      </c>
      <c r="L10" s="27" t="s">
        <v>317</v>
      </c>
      <c r="M10" s="27" t="s">
        <v>360</v>
      </c>
      <c r="N10" s="27" t="s">
        <v>17</v>
      </c>
      <c r="O10" s="27" t="s">
        <v>320</v>
      </c>
      <c r="P10" s="27" t="s">
        <v>19</v>
      </c>
      <c r="Q10" s="27" t="s">
        <v>20</v>
      </c>
      <c r="R10" s="27" t="s">
        <v>38</v>
      </c>
      <c r="S10" s="27" t="s">
        <v>322</v>
      </c>
      <c r="T10" s="27" t="s">
        <v>361</v>
      </c>
      <c r="U10" s="27" t="s">
        <v>43</v>
      </c>
      <c r="V10" s="27" t="s">
        <v>44</v>
      </c>
      <c r="W10" s="27" t="s">
        <v>325</v>
      </c>
      <c r="X10" s="27" t="s">
        <v>46</v>
      </c>
      <c r="Y10" s="27" t="s">
        <v>323</v>
      </c>
      <c r="Z10" s="27" t="s">
        <v>362</v>
      </c>
      <c r="AA10" s="27" t="s">
        <v>47</v>
      </c>
      <c r="AB10" s="27" t="s">
        <v>48</v>
      </c>
      <c r="AC10" s="27" t="s">
        <v>49</v>
      </c>
      <c r="AD10" s="27" t="s">
        <v>50</v>
      </c>
      <c r="AE10" s="27" t="s">
        <v>327</v>
      </c>
      <c r="AF10" s="27" t="s">
        <v>328</v>
      </c>
      <c r="AG10" s="27" t="s">
        <v>54</v>
      </c>
      <c r="AH10" s="27" t="s">
        <v>80</v>
      </c>
      <c r="AI10" s="27" t="s">
        <v>314</v>
      </c>
      <c r="AJ10" s="27" t="s">
        <v>324</v>
      </c>
      <c r="AK10" s="27" t="s">
        <v>372</v>
      </c>
      <c r="AL10" s="27" t="s">
        <v>315</v>
      </c>
    </row>
    <row r="11" spans="1:38" x14ac:dyDescent="0.2">
      <c r="A11">
        <v>1</v>
      </c>
      <c r="B11" s="12">
        <v>65</v>
      </c>
      <c r="C11" s="12">
        <f>IF(B11="NA", $B$4, B11)</f>
        <v>65</v>
      </c>
      <c r="D11" s="12" t="str">
        <f t="shared" ref="D11:D74" si="5">IF(OR(C11&lt;(QUARTILE(C$11:C$1470,1))-(((QUARTILE(C$11:C$1470,3))-(QUARTILE(C$11:C$1470,1)))*1.5),C11&gt;(QUARTILE(C$11:C$1470,3))+(((QUARTILE(C$11:C$1470,3))-(QUARTILE(C$11:C$1470,1)))*1.5)),"yes","no")</f>
        <v>no</v>
      </c>
      <c r="E11" s="12" t="str">
        <f>IF(C11&gt;=AVERAGE(C$11:C$1470),"Above Average","Below Average")</f>
        <v>Below Average</v>
      </c>
      <c r="F11" s="21">
        <v>8450</v>
      </c>
      <c r="G11" s="21" t="str">
        <f>IF(OR(F11&lt;(QUARTILE(F$11:F$1470,1))-(((QUARTILE(F$11:F$1470,3))-(QUARTILE(F$11:F$1470,1)))*1.5),F11&gt;(QUARTILE(F$11:F$1470,3))+(((QUARTILE(F$11:F$1470,3))-(QUARTILE(F$11:F$1470,1)))*1.5)),"yes","no")</f>
        <v>no</v>
      </c>
      <c r="H11" s="21" t="str">
        <f>IF(F11&gt;=AVERAGE(F$11:F$1470),"Above Average","Below Average")</f>
        <v>Below Average</v>
      </c>
      <c r="I11" s="12" t="s">
        <v>89</v>
      </c>
      <c r="J11" s="12" t="str">
        <f>IF(K11="1Fam",I11,"")</f>
        <v>CollgCr</v>
      </c>
      <c r="K11" s="12" t="s">
        <v>91</v>
      </c>
      <c r="L11" s="12">
        <f t="shared" ref="L11:L74" si="6">IFERROR(AVERAGEIFS($AK$11:$AK$1470,$I$11:$I$1470,$I11,$K$11:$K$1470,"1Fam"),"")</f>
        <v>74.535824409408733</v>
      </c>
      <c r="M11" s="12" t="str">
        <f>IF(J11="","",IF(L11&gt;=AVERAGE($L$11:$L$1470),"Above Average","Below Average"))</f>
        <v>Above Average</v>
      </c>
      <c r="N11" s="22">
        <v>7</v>
      </c>
      <c r="O11" s="22" t="str">
        <f>IF(N11&gt;=7,"High","Low")</f>
        <v>High</v>
      </c>
      <c r="P11">
        <v>2003</v>
      </c>
      <c r="Q11">
        <v>2003</v>
      </c>
      <c r="R11" s="23">
        <v>856</v>
      </c>
      <c r="S11" s="23" t="str">
        <f>IF(OR(R11&lt;(QUARTILE(R$11:R$1470,1))-(((QUARTILE(R$11:R$1470,3))-(QUARTILE(R$11:R$1470,1)))*1.5),R11&gt;(QUARTILE(R$11:R$1470,3))+(((QUARTILE(R$11:R$1470,3))-(QUARTILE(R$11:R$1470,1)))*1.5)),"yes","no")</f>
        <v>no</v>
      </c>
      <c r="T11" s="23" t="str">
        <f>IF(R11&gt;=AVERAGE(R$11:R$1470),"Above Average","Below Average")</f>
        <v>Below Average</v>
      </c>
      <c r="U11" s="24">
        <v>856</v>
      </c>
      <c r="V11" s="24">
        <v>854</v>
      </c>
      <c r="W11" s="24" t="s">
        <v>412</v>
      </c>
      <c r="X11" s="24">
        <v>1710</v>
      </c>
      <c r="Y11" s="24" t="str">
        <f>IF(OR(X11&lt;(QUARTILE(X$11:X$1470,1))-(((QUARTILE(X$11:X$1470,3))-(QUARTILE(X$11:X$1470,1)))*1.5),X11&gt;(QUARTILE(X$11:X$1470,3))+(((QUARTILE(X$11:X$1470,3))-(QUARTILE(X$11:X$1470,1)))*1.5)),"yes","no")</f>
        <v>no</v>
      </c>
      <c r="Z11" s="24" t="str">
        <f>IF(X11&gt;=AVERAGE(X$11:X$1470),"Above Average","Below Average")</f>
        <v>Above Average</v>
      </c>
      <c r="AA11" s="25">
        <v>1</v>
      </c>
      <c r="AB11" s="25">
        <v>0</v>
      </c>
      <c r="AC11" s="25">
        <v>2</v>
      </c>
      <c r="AD11" s="25">
        <v>1</v>
      </c>
      <c r="AE11" s="25">
        <f>SUM(AA11:AD11)</f>
        <v>4</v>
      </c>
      <c r="AF11" s="25" t="str">
        <f>IF(AE11&gt;=3,"More","Less")</f>
        <v>More</v>
      </c>
      <c r="AG11" s="57">
        <v>8</v>
      </c>
      <c r="AH11" s="29">
        <v>208500</v>
      </c>
      <c r="AI11" s="29">
        <f t="shared" ref="AI11:AI74" si="7">R11+X11</f>
        <v>2566</v>
      </c>
      <c r="AJ11" s="29" t="str">
        <f>IF(OR(AI11&lt;(QUARTILE(AI$11:AI$1470,1))-(((QUARTILE(AI$11:AI$1470,3))-(QUARTILE(AI$11:AI$1470,1)))*1.5),AI11&gt;(QUARTILE(AI$11:AI$1470,3))+(((QUARTILE(AI$11:AI$1470,3))-(QUARTILE(AI$11:AI$1470,1)))*1.5)),"yes","no")</f>
        <v>no</v>
      </c>
      <c r="AK11" s="29">
        <f>AH11/AI11</f>
        <v>81.254871395167569</v>
      </c>
      <c r="AL11" s="29">
        <f>AH11/X11</f>
        <v>121.92982456140351</v>
      </c>
    </row>
    <row r="12" spans="1:38" x14ac:dyDescent="0.2">
      <c r="A12">
        <v>2</v>
      </c>
      <c r="B12" s="12">
        <v>80</v>
      </c>
      <c r="C12" s="12">
        <f t="shared" ref="C12:C75" si="8">IF(B12="NA", $B$4, B12)</f>
        <v>80</v>
      </c>
      <c r="D12" s="12" t="str">
        <f t="shared" si="5"/>
        <v>no</v>
      </c>
      <c r="E12" s="12" t="str">
        <f t="shared" ref="E12:E75" si="9">IF(C12&gt;=AVERAGE(C$11:C$1470),"Above Average","Below Average")</f>
        <v>Above Average</v>
      </c>
      <c r="F12" s="21">
        <v>9600</v>
      </c>
      <c r="G12" s="21" t="str">
        <f t="shared" ref="G12:G75" si="10">IF(OR(F12&lt;(QUARTILE(F$11:F$1470,1))-(((QUARTILE(F$11:F$1470,3))-(QUARTILE(F$11:F$1470,1)))*1.5),F12&gt;(QUARTILE(F$11:F$1470,3))+(((QUARTILE(F$11:F$1470,3))-(QUARTILE(F$11:F$1470,1)))*1.5)),"yes","no")</f>
        <v>no</v>
      </c>
      <c r="H12" s="21" t="str">
        <f t="shared" ref="H12:H75" si="11">IF(F12&gt;=AVERAGE(F$11:F$1470),"Above Average","Below Average")</f>
        <v>Below Average</v>
      </c>
      <c r="I12" s="12" t="s">
        <v>113</v>
      </c>
      <c r="J12" s="12" t="str">
        <f t="shared" ref="J12:J75" si="12">IF(K12="1Fam",I12,"")</f>
        <v>Veenker</v>
      </c>
      <c r="K12" s="12" t="s">
        <v>91</v>
      </c>
      <c r="L12" s="12">
        <f t="shared" si="6"/>
        <v>77.749411305761271</v>
      </c>
      <c r="M12" s="12" t="str">
        <f t="shared" ref="M12:M75" si="13">IF(J12="","",IF(L12&gt;=AVERAGE($L$11:$L$1470),"Above Average","Below Average"))</f>
        <v>Above Average</v>
      </c>
      <c r="N12" s="22">
        <v>6</v>
      </c>
      <c r="O12" s="22" t="str">
        <f t="shared" ref="O12:O75" si="14">IF(N12&gt;=7,"High","Low")</f>
        <v>Low</v>
      </c>
      <c r="P12">
        <v>1976</v>
      </c>
      <c r="Q12">
        <v>1976</v>
      </c>
      <c r="R12" s="23">
        <v>1262</v>
      </c>
      <c r="S12" s="23" t="str">
        <f t="shared" ref="S12:S75" si="15">IF(OR(R12&lt;(QUARTILE(R$11:R$1470,1))-(((QUARTILE(R$11:R$1470,3))-(QUARTILE(R$11:R$1470,1)))*1.5),R12&gt;(QUARTILE(R$11:R$1470,3))+(((QUARTILE(R$11:R$1470,3))-(QUARTILE(R$11:R$1470,1)))*1.5)),"yes","no")</f>
        <v>no</v>
      </c>
      <c r="T12" s="23" t="str">
        <f t="shared" ref="T12:T75" si="16">IF(R12&gt;=AVERAGE(R$11:R$1470),"Above Average","Below Average")</f>
        <v>Above Average</v>
      </c>
      <c r="U12" s="24">
        <v>1262</v>
      </c>
      <c r="V12" s="24">
        <v>0</v>
      </c>
      <c r="W12" s="24" t="s">
        <v>413</v>
      </c>
      <c r="X12" s="24">
        <v>1262</v>
      </c>
      <c r="Y12" s="24" t="str">
        <f t="shared" ref="Y12:Y75" si="17">IF(OR(X12&lt;(QUARTILE(X$11:X$1470,1))-(((QUARTILE(X$11:X$1470,3))-(QUARTILE(X$11:X$1470,1)))*1.5),X12&gt;(QUARTILE(X$11:X$1470,3))+(((QUARTILE(X$11:X$1470,3))-(QUARTILE(X$11:X$1470,1)))*1.5)),"yes","no")</f>
        <v>no</v>
      </c>
      <c r="Z12" s="24" t="str">
        <f t="shared" ref="Z12:Z75" si="18">IF(X12&gt;=AVERAGE(X$11:X$1470),"Above Average","Below Average")</f>
        <v>Below Average</v>
      </c>
      <c r="AA12" s="25">
        <v>0</v>
      </c>
      <c r="AB12" s="25">
        <v>1</v>
      </c>
      <c r="AC12" s="25">
        <v>2</v>
      </c>
      <c r="AD12" s="25">
        <v>0</v>
      </c>
      <c r="AE12" s="25">
        <f t="shared" ref="AE12:AE75" si="19">SUM(AA12:AD12)</f>
        <v>3</v>
      </c>
      <c r="AF12" s="25" t="str">
        <f t="shared" ref="AF12:AF75" si="20">IF(AE12&gt;=3,"More","Less")</f>
        <v>More</v>
      </c>
      <c r="AG12" s="57">
        <v>6</v>
      </c>
      <c r="AH12" s="29">
        <v>181500</v>
      </c>
      <c r="AI12" s="29">
        <f t="shared" si="7"/>
        <v>2524</v>
      </c>
      <c r="AJ12" s="29" t="str">
        <f t="shared" ref="AJ12:AJ75" si="21">IF(OR(AI12&lt;(QUARTILE(AI$11:AI$1470,1))-(((QUARTILE(AI$11:AI$1470,3))-(QUARTILE(AI$11:AI$1470,1)))*1.5),AI12&gt;(QUARTILE(AI$11:AI$1470,3))+(((QUARTILE(AI$11:AI$1470,3))-(QUARTILE(AI$11:AI$1470,1)))*1.5)),"yes","no")</f>
        <v>no</v>
      </c>
      <c r="AK12" s="29">
        <f t="shared" ref="AK12:AK75" si="22">AH12/AI12</f>
        <v>71.909667194928687</v>
      </c>
      <c r="AL12" s="29">
        <f t="shared" ref="AL12:AL75" si="23">AH12/X12</f>
        <v>143.81933438985737</v>
      </c>
    </row>
    <row r="13" spans="1:38" x14ac:dyDescent="0.2">
      <c r="A13">
        <v>3</v>
      </c>
      <c r="B13" s="12">
        <v>68</v>
      </c>
      <c r="C13" s="12">
        <f t="shared" si="8"/>
        <v>68</v>
      </c>
      <c r="D13" s="12" t="str">
        <f t="shared" si="5"/>
        <v>no</v>
      </c>
      <c r="E13" s="12" t="str">
        <f t="shared" si="9"/>
        <v>Below Average</v>
      </c>
      <c r="F13" s="21">
        <v>11250</v>
      </c>
      <c r="G13" s="21" t="str">
        <f t="shared" si="10"/>
        <v>no</v>
      </c>
      <c r="H13" s="21" t="str">
        <f t="shared" si="11"/>
        <v>Above Average</v>
      </c>
      <c r="I13" s="12" t="s">
        <v>89</v>
      </c>
      <c r="J13" s="12" t="str">
        <f t="shared" si="12"/>
        <v>CollgCr</v>
      </c>
      <c r="K13" s="12" t="s">
        <v>91</v>
      </c>
      <c r="L13" s="12">
        <f t="shared" si="6"/>
        <v>74.535824409408733</v>
      </c>
      <c r="M13" s="12" t="str">
        <f t="shared" si="13"/>
        <v>Above Average</v>
      </c>
      <c r="N13" s="22">
        <v>7</v>
      </c>
      <c r="O13" s="22" t="str">
        <f t="shared" si="14"/>
        <v>High</v>
      </c>
      <c r="P13">
        <v>2001</v>
      </c>
      <c r="Q13">
        <v>2002</v>
      </c>
      <c r="R13" s="23">
        <v>920</v>
      </c>
      <c r="S13" s="23" t="str">
        <f t="shared" si="15"/>
        <v>no</v>
      </c>
      <c r="T13" s="23" t="str">
        <f t="shared" si="16"/>
        <v>Below Average</v>
      </c>
      <c r="U13" s="24">
        <v>920</v>
      </c>
      <c r="V13" s="24">
        <v>866</v>
      </c>
      <c r="W13" s="24" t="s">
        <v>412</v>
      </c>
      <c r="X13" s="24">
        <v>1786</v>
      </c>
      <c r="Y13" s="24" t="str">
        <f t="shared" si="17"/>
        <v>no</v>
      </c>
      <c r="Z13" s="24" t="str">
        <f t="shared" si="18"/>
        <v>Above Average</v>
      </c>
      <c r="AA13" s="25">
        <v>1</v>
      </c>
      <c r="AB13" s="25">
        <v>0</v>
      </c>
      <c r="AC13" s="25">
        <v>2</v>
      </c>
      <c r="AD13" s="25">
        <v>1</v>
      </c>
      <c r="AE13" s="25">
        <f t="shared" si="19"/>
        <v>4</v>
      </c>
      <c r="AF13" s="25" t="str">
        <f t="shared" si="20"/>
        <v>More</v>
      </c>
      <c r="AG13" s="57">
        <v>6</v>
      </c>
      <c r="AH13" s="29">
        <v>223500</v>
      </c>
      <c r="AI13" s="29">
        <f t="shared" si="7"/>
        <v>2706</v>
      </c>
      <c r="AJ13" s="29" t="str">
        <f t="shared" si="21"/>
        <v>no</v>
      </c>
      <c r="AK13" s="29">
        <f t="shared" si="22"/>
        <v>82.594235033259423</v>
      </c>
      <c r="AL13" s="29">
        <f t="shared" si="23"/>
        <v>125.13997760358343</v>
      </c>
    </row>
    <row r="14" spans="1:38" x14ac:dyDescent="0.2">
      <c r="A14">
        <v>4</v>
      </c>
      <c r="B14" s="12">
        <v>60</v>
      </c>
      <c r="C14" s="12">
        <f t="shared" si="8"/>
        <v>60</v>
      </c>
      <c r="D14" s="12" t="str">
        <f t="shared" si="5"/>
        <v>no</v>
      </c>
      <c r="E14" s="12" t="str">
        <f t="shared" si="9"/>
        <v>Below Average</v>
      </c>
      <c r="F14" s="21">
        <v>9550</v>
      </c>
      <c r="G14" s="21" t="str">
        <f t="shared" si="10"/>
        <v>no</v>
      </c>
      <c r="H14" s="21" t="str">
        <f t="shared" si="11"/>
        <v>Below Average</v>
      </c>
      <c r="I14" s="12" t="s">
        <v>123</v>
      </c>
      <c r="J14" s="12" t="str">
        <f t="shared" si="12"/>
        <v>Crawfor</v>
      </c>
      <c r="K14" s="12" t="s">
        <v>91</v>
      </c>
      <c r="L14" s="12">
        <f t="shared" si="6"/>
        <v>74.989820121918996</v>
      </c>
      <c r="M14" s="12" t="str">
        <f t="shared" si="13"/>
        <v>Above Average</v>
      </c>
      <c r="N14" s="22">
        <v>7</v>
      </c>
      <c r="O14" s="22" t="str">
        <f t="shared" si="14"/>
        <v>High</v>
      </c>
      <c r="P14">
        <v>1915</v>
      </c>
      <c r="Q14">
        <v>1970</v>
      </c>
      <c r="R14" s="23">
        <v>756</v>
      </c>
      <c r="S14" s="23" t="str">
        <f t="shared" si="15"/>
        <v>no</v>
      </c>
      <c r="T14" s="23" t="str">
        <f t="shared" si="16"/>
        <v>Below Average</v>
      </c>
      <c r="U14" s="24">
        <v>961</v>
      </c>
      <c r="V14" s="24">
        <v>756</v>
      </c>
      <c r="W14" s="24" t="s">
        <v>412</v>
      </c>
      <c r="X14" s="24">
        <v>1717</v>
      </c>
      <c r="Y14" s="24" t="str">
        <f t="shared" si="17"/>
        <v>no</v>
      </c>
      <c r="Z14" s="24" t="str">
        <f t="shared" si="18"/>
        <v>Above Average</v>
      </c>
      <c r="AA14" s="25">
        <v>1</v>
      </c>
      <c r="AB14" s="25">
        <v>0</v>
      </c>
      <c r="AC14" s="25">
        <v>1</v>
      </c>
      <c r="AD14" s="25">
        <v>0</v>
      </c>
      <c r="AE14" s="25">
        <f t="shared" si="19"/>
        <v>2</v>
      </c>
      <c r="AF14" s="25" t="str">
        <f t="shared" si="20"/>
        <v>Less</v>
      </c>
      <c r="AG14" s="57">
        <v>7</v>
      </c>
      <c r="AH14" s="29">
        <v>140000</v>
      </c>
      <c r="AI14" s="29">
        <f t="shared" si="7"/>
        <v>2473</v>
      </c>
      <c r="AJ14" s="29" t="str">
        <f t="shared" si="21"/>
        <v>no</v>
      </c>
      <c r="AK14" s="29">
        <f t="shared" si="22"/>
        <v>56.611403154063893</v>
      </c>
      <c r="AL14" s="29">
        <f t="shared" si="23"/>
        <v>81.537565521258003</v>
      </c>
    </row>
    <row r="15" spans="1:38" x14ac:dyDescent="0.2">
      <c r="A15">
        <v>5</v>
      </c>
      <c r="B15" s="12">
        <v>84</v>
      </c>
      <c r="C15" s="12">
        <f t="shared" si="8"/>
        <v>84</v>
      </c>
      <c r="D15" s="12" t="str">
        <f t="shared" si="5"/>
        <v>no</v>
      </c>
      <c r="E15" s="12" t="str">
        <f t="shared" si="9"/>
        <v>Above Average</v>
      </c>
      <c r="F15" s="21">
        <v>14260</v>
      </c>
      <c r="G15" s="21" t="str">
        <f t="shared" si="10"/>
        <v>no</v>
      </c>
      <c r="H15" s="21" t="str">
        <f t="shared" si="11"/>
        <v>Above Average</v>
      </c>
      <c r="I15" s="12" t="s">
        <v>129</v>
      </c>
      <c r="J15" s="12" t="str">
        <f t="shared" si="12"/>
        <v>NoRidge</v>
      </c>
      <c r="K15" s="12" t="s">
        <v>91</v>
      </c>
      <c r="L15" s="12">
        <f t="shared" si="6"/>
        <v>82.673563019433331</v>
      </c>
      <c r="M15" s="12" t="str">
        <f t="shared" si="13"/>
        <v>Above Average</v>
      </c>
      <c r="N15" s="22">
        <v>8</v>
      </c>
      <c r="O15" s="22" t="str">
        <f t="shared" si="14"/>
        <v>High</v>
      </c>
      <c r="P15">
        <v>2000</v>
      </c>
      <c r="Q15">
        <v>2000</v>
      </c>
      <c r="R15" s="23">
        <v>1145</v>
      </c>
      <c r="S15" s="23" t="str">
        <f t="shared" si="15"/>
        <v>no</v>
      </c>
      <c r="T15" s="23" t="str">
        <f t="shared" si="16"/>
        <v>Above Average</v>
      </c>
      <c r="U15" s="24">
        <v>1145</v>
      </c>
      <c r="V15" s="24">
        <v>1053</v>
      </c>
      <c r="W15" s="24" t="s">
        <v>412</v>
      </c>
      <c r="X15" s="24">
        <v>2198</v>
      </c>
      <c r="Y15" s="24" t="str">
        <f t="shared" si="17"/>
        <v>no</v>
      </c>
      <c r="Z15" s="24" t="str">
        <f t="shared" si="18"/>
        <v>Above Average</v>
      </c>
      <c r="AA15" s="25">
        <v>1</v>
      </c>
      <c r="AB15" s="25">
        <v>0</v>
      </c>
      <c r="AC15" s="25">
        <v>2</v>
      </c>
      <c r="AD15" s="25">
        <v>1</v>
      </c>
      <c r="AE15" s="25">
        <f t="shared" si="19"/>
        <v>4</v>
      </c>
      <c r="AF15" s="25" t="str">
        <f t="shared" si="20"/>
        <v>More</v>
      </c>
      <c r="AG15" s="57">
        <v>9</v>
      </c>
      <c r="AH15" s="29">
        <v>250000</v>
      </c>
      <c r="AI15" s="29">
        <f t="shared" si="7"/>
        <v>3343</v>
      </c>
      <c r="AJ15" s="29" t="str">
        <f t="shared" si="21"/>
        <v>no</v>
      </c>
      <c r="AK15" s="29">
        <f t="shared" si="22"/>
        <v>74.783128926114273</v>
      </c>
      <c r="AL15" s="29">
        <f t="shared" si="23"/>
        <v>113.73976342129208</v>
      </c>
    </row>
    <row r="16" spans="1:38" x14ac:dyDescent="0.2">
      <c r="A16">
        <v>6</v>
      </c>
      <c r="B16" s="12">
        <v>85</v>
      </c>
      <c r="C16" s="12">
        <f t="shared" si="8"/>
        <v>85</v>
      </c>
      <c r="D16" s="12" t="str">
        <f t="shared" si="5"/>
        <v>no</v>
      </c>
      <c r="E16" s="12" t="str">
        <f t="shared" si="9"/>
        <v>Above Average</v>
      </c>
      <c r="F16" s="21">
        <v>14115</v>
      </c>
      <c r="G16" s="21" t="str">
        <f t="shared" si="10"/>
        <v>no</v>
      </c>
      <c r="H16" s="21" t="str">
        <f t="shared" si="11"/>
        <v>Above Average</v>
      </c>
      <c r="I16" s="12" t="s">
        <v>131</v>
      </c>
      <c r="J16" s="12" t="str">
        <f t="shared" si="12"/>
        <v>Mitchel</v>
      </c>
      <c r="K16" s="12" t="s">
        <v>91</v>
      </c>
      <c r="L16" s="12">
        <f t="shared" si="6"/>
        <v>69.371268986915226</v>
      </c>
      <c r="M16" s="12" t="str">
        <f t="shared" si="13"/>
        <v>Below Average</v>
      </c>
      <c r="N16" s="22">
        <v>5</v>
      </c>
      <c r="O16" s="22" t="str">
        <f t="shared" si="14"/>
        <v>Low</v>
      </c>
      <c r="P16">
        <v>1993</v>
      </c>
      <c r="Q16">
        <v>1995</v>
      </c>
      <c r="R16" s="23">
        <v>796</v>
      </c>
      <c r="S16" s="23" t="str">
        <f t="shared" si="15"/>
        <v>no</v>
      </c>
      <c r="T16" s="23" t="str">
        <f t="shared" si="16"/>
        <v>Below Average</v>
      </c>
      <c r="U16" s="24">
        <v>796</v>
      </c>
      <c r="V16" s="24">
        <v>566</v>
      </c>
      <c r="W16" s="24" t="s">
        <v>412</v>
      </c>
      <c r="X16" s="24">
        <v>1362</v>
      </c>
      <c r="Y16" s="24" t="str">
        <f t="shared" si="17"/>
        <v>no</v>
      </c>
      <c r="Z16" s="24" t="str">
        <f t="shared" si="18"/>
        <v>Below Average</v>
      </c>
      <c r="AA16" s="25">
        <v>1</v>
      </c>
      <c r="AB16" s="25">
        <v>0</v>
      </c>
      <c r="AC16" s="25">
        <v>1</v>
      </c>
      <c r="AD16" s="25">
        <v>1</v>
      </c>
      <c r="AE16" s="25">
        <f t="shared" si="19"/>
        <v>3</v>
      </c>
      <c r="AF16" s="25" t="str">
        <f t="shared" si="20"/>
        <v>More</v>
      </c>
      <c r="AG16" s="57">
        <v>5</v>
      </c>
      <c r="AH16" s="29">
        <v>143000</v>
      </c>
      <c r="AI16" s="29">
        <f t="shared" si="7"/>
        <v>2158</v>
      </c>
      <c r="AJ16" s="29" t="str">
        <f t="shared" si="21"/>
        <v>no</v>
      </c>
      <c r="AK16" s="29">
        <f t="shared" si="22"/>
        <v>66.265060240963862</v>
      </c>
      <c r="AL16" s="29">
        <f t="shared" si="23"/>
        <v>104.99265785609398</v>
      </c>
    </row>
    <row r="17" spans="1:38" x14ac:dyDescent="0.2">
      <c r="A17">
        <v>7</v>
      </c>
      <c r="B17" s="12">
        <v>75</v>
      </c>
      <c r="C17" s="12">
        <f t="shared" si="8"/>
        <v>75</v>
      </c>
      <c r="D17" s="12" t="str">
        <f t="shared" si="5"/>
        <v>no</v>
      </c>
      <c r="E17" s="12" t="str">
        <f t="shared" si="9"/>
        <v>Above Average</v>
      </c>
      <c r="F17" s="21">
        <v>10084</v>
      </c>
      <c r="G17" s="21" t="str">
        <f t="shared" si="10"/>
        <v>no</v>
      </c>
      <c r="H17" s="21" t="str">
        <f t="shared" si="11"/>
        <v>Below Average</v>
      </c>
      <c r="I17" s="12" t="s">
        <v>136</v>
      </c>
      <c r="J17" s="12" t="str">
        <f t="shared" si="12"/>
        <v>Somerst</v>
      </c>
      <c r="K17" s="12" t="s">
        <v>91</v>
      </c>
      <c r="L17" s="12">
        <f t="shared" si="6"/>
        <v>83.140020408338017</v>
      </c>
      <c r="M17" s="12" t="str">
        <f t="shared" si="13"/>
        <v>Above Average</v>
      </c>
      <c r="N17" s="22">
        <v>8</v>
      </c>
      <c r="O17" s="22" t="str">
        <f t="shared" si="14"/>
        <v>High</v>
      </c>
      <c r="P17">
        <v>2004</v>
      </c>
      <c r="Q17">
        <v>2005</v>
      </c>
      <c r="R17" s="23">
        <v>1686</v>
      </c>
      <c r="S17" s="23" t="str">
        <f t="shared" si="15"/>
        <v>no</v>
      </c>
      <c r="T17" s="23" t="str">
        <f t="shared" si="16"/>
        <v>Above Average</v>
      </c>
      <c r="U17" s="24">
        <v>1694</v>
      </c>
      <c r="V17" s="24">
        <v>0</v>
      </c>
      <c r="W17" s="24" t="s">
        <v>413</v>
      </c>
      <c r="X17" s="24">
        <v>1694</v>
      </c>
      <c r="Y17" s="24" t="str">
        <f t="shared" si="17"/>
        <v>no</v>
      </c>
      <c r="Z17" s="24" t="str">
        <f t="shared" si="18"/>
        <v>Above Average</v>
      </c>
      <c r="AA17" s="25">
        <v>1</v>
      </c>
      <c r="AB17" s="25">
        <v>0</v>
      </c>
      <c r="AC17" s="25">
        <v>2</v>
      </c>
      <c r="AD17" s="25">
        <v>0</v>
      </c>
      <c r="AE17" s="25">
        <f t="shared" si="19"/>
        <v>3</v>
      </c>
      <c r="AF17" s="25" t="str">
        <f t="shared" si="20"/>
        <v>More</v>
      </c>
      <c r="AG17" s="57">
        <v>7</v>
      </c>
      <c r="AH17" s="29">
        <v>307000</v>
      </c>
      <c r="AI17" s="29">
        <f t="shared" si="7"/>
        <v>3380</v>
      </c>
      <c r="AJ17" s="29" t="str">
        <f t="shared" si="21"/>
        <v>no</v>
      </c>
      <c r="AK17" s="29">
        <f t="shared" si="22"/>
        <v>90.828402366863912</v>
      </c>
      <c r="AL17" s="29">
        <f t="shared" si="23"/>
        <v>181.22786304604486</v>
      </c>
    </row>
    <row r="18" spans="1:38" x14ac:dyDescent="0.2">
      <c r="A18">
        <v>8</v>
      </c>
      <c r="B18" s="12" t="s">
        <v>83</v>
      </c>
      <c r="C18" s="12">
        <f t="shared" si="8"/>
        <v>69</v>
      </c>
      <c r="D18" s="12" t="str">
        <f t="shared" si="5"/>
        <v>no</v>
      </c>
      <c r="E18" s="12" t="str">
        <f t="shared" si="9"/>
        <v>Below Average</v>
      </c>
      <c r="F18" s="21">
        <v>10382</v>
      </c>
      <c r="G18" s="21" t="str">
        <f t="shared" si="10"/>
        <v>no</v>
      </c>
      <c r="H18" s="21" t="str">
        <f t="shared" si="11"/>
        <v>Below Average</v>
      </c>
      <c r="I18" s="12" t="s">
        <v>138</v>
      </c>
      <c r="J18" s="12" t="str">
        <f t="shared" si="12"/>
        <v>NWAmes</v>
      </c>
      <c r="K18" s="12" t="s">
        <v>91</v>
      </c>
      <c r="L18" s="12">
        <f t="shared" si="6"/>
        <v>67.115548801871967</v>
      </c>
      <c r="M18" s="12" t="str">
        <f t="shared" si="13"/>
        <v>Below Average</v>
      </c>
      <c r="N18" s="22">
        <v>7</v>
      </c>
      <c r="O18" s="22" t="str">
        <f t="shared" si="14"/>
        <v>High</v>
      </c>
      <c r="P18">
        <v>1973</v>
      </c>
      <c r="Q18">
        <v>1973</v>
      </c>
      <c r="R18" s="23">
        <v>1107</v>
      </c>
      <c r="S18" s="23" t="str">
        <f t="shared" si="15"/>
        <v>no</v>
      </c>
      <c r="T18" s="23" t="str">
        <f t="shared" si="16"/>
        <v>Above Average</v>
      </c>
      <c r="U18" s="24">
        <v>1107</v>
      </c>
      <c r="V18" s="24">
        <v>983</v>
      </c>
      <c r="W18" s="24" t="s">
        <v>412</v>
      </c>
      <c r="X18" s="24">
        <v>2090</v>
      </c>
      <c r="Y18" s="24" t="str">
        <f t="shared" si="17"/>
        <v>no</v>
      </c>
      <c r="Z18" s="24" t="str">
        <f t="shared" si="18"/>
        <v>Above Average</v>
      </c>
      <c r="AA18" s="25">
        <v>1</v>
      </c>
      <c r="AB18" s="25">
        <v>0</v>
      </c>
      <c r="AC18" s="25">
        <v>2</v>
      </c>
      <c r="AD18" s="25">
        <v>1</v>
      </c>
      <c r="AE18" s="25">
        <f t="shared" si="19"/>
        <v>4</v>
      </c>
      <c r="AF18" s="25" t="str">
        <f t="shared" si="20"/>
        <v>More</v>
      </c>
      <c r="AG18" s="57">
        <v>7</v>
      </c>
      <c r="AH18" s="29">
        <v>200000</v>
      </c>
      <c r="AI18" s="29">
        <f t="shared" si="7"/>
        <v>3197</v>
      </c>
      <c r="AJ18" s="29" t="str">
        <f t="shared" si="21"/>
        <v>no</v>
      </c>
      <c r="AK18" s="29">
        <f t="shared" si="22"/>
        <v>62.558648733187361</v>
      </c>
      <c r="AL18" s="29">
        <f t="shared" si="23"/>
        <v>95.693779904306226</v>
      </c>
    </row>
    <row r="19" spans="1:38" x14ac:dyDescent="0.2">
      <c r="A19">
        <v>9</v>
      </c>
      <c r="B19" s="12">
        <v>51</v>
      </c>
      <c r="C19" s="12">
        <f t="shared" si="8"/>
        <v>51</v>
      </c>
      <c r="D19" s="12" t="str">
        <f t="shared" si="5"/>
        <v>no</v>
      </c>
      <c r="E19" s="12" t="str">
        <f t="shared" si="9"/>
        <v>Below Average</v>
      </c>
      <c r="F19" s="21">
        <v>6120</v>
      </c>
      <c r="G19" s="21" t="str">
        <f t="shared" si="10"/>
        <v>no</v>
      </c>
      <c r="H19" s="21" t="str">
        <f t="shared" si="11"/>
        <v>Below Average</v>
      </c>
      <c r="I19" s="12" t="s">
        <v>143</v>
      </c>
      <c r="J19" s="12" t="str">
        <f t="shared" si="12"/>
        <v>OldTown</v>
      </c>
      <c r="K19" s="12" t="s">
        <v>91</v>
      </c>
      <c r="L19" s="12">
        <f t="shared" si="6"/>
        <v>57.90974368543602</v>
      </c>
      <c r="M19" s="12" t="str">
        <f t="shared" si="13"/>
        <v>Below Average</v>
      </c>
      <c r="N19" s="22">
        <v>7</v>
      </c>
      <c r="O19" s="22" t="str">
        <f t="shared" si="14"/>
        <v>High</v>
      </c>
      <c r="P19">
        <v>1931</v>
      </c>
      <c r="Q19">
        <v>1950</v>
      </c>
      <c r="R19" s="23">
        <v>952</v>
      </c>
      <c r="S19" s="23" t="str">
        <f t="shared" si="15"/>
        <v>no</v>
      </c>
      <c r="T19" s="23" t="str">
        <f t="shared" si="16"/>
        <v>Below Average</v>
      </c>
      <c r="U19" s="24">
        <v>1022</v>
      </c>
      <c r="V19" s="24">
        <v>752</v>
      </c>
      <c r="W19" s="24" t="s">
        <v>412</v>
      </c>
      <c r="X19" s="24">
        <v>1774</v>
      </c>
      <c r="Y19" s="24" t="str">
        <f t="shared" si="17"/>
        <v>no</v>
      </c>
      <c r="Z19" s="24" t="str">
        <f t="shared" si="18"/>
        <v>Above Average</v>
      </c>
      <c r="AA19" s="25">
        <v>0</v>
      </c>
      <c r="AB19" s="25">
        <v>0</v>
      </c>
      <c r="AC19" s="25">
        <v>2</v>
      </c>
      <c r="AD19" s="25">
        <v>0</v>
      </c>
      <c r="AE19" s="25">
        <f t="shared" si="19"/>
        <v>2</v>
      </c>
      <c r="AF19" s="25" t="str">
        <f t="shared" si="20"/>
        <v>Less</v>
      </c>
      <c r="AG19" s="57">
        <v>8</v>
      </c>
      <c r="AH19" s="29">
        <v>129900</v>
      </c>
      <c r="AI19" s="29">
        <f t="shared" si="7"/>
        <v>2726</v>
      </c>
      <c r="AJ19" s="29" t="str">
        <f t="shared" si="21"/>
        <v>no</v>
      </c>
      <c r="AK19" s="29">
        <f t="shared" si="22"/>
        <v>47.652237710931772</v>
      </c>
      <c r="AL19" s="29">
        <f t="shared" si="23"/>
        <v>73.224351747463359</v>
      </c>
    </row>
    <row r="20" spans="1:38" x14ac:dyDescent="0.2">
      <c r="A20">
        <v>10</v>
      </c>
      <c r="B20" s="12">
        <v>50</v>
      </c>
      <c r="C20" s="12">
        <f t="shared" si="8"/>
        <v>50</v>
      </c>
      <c r="D20" s="12" t="str">
        <f t="shared" si="5"/>
        <v>no</v>
      </c>
      <c r="E20" s="12" t="str">
        <f t="shared" si="9"/>
        <v>Below Average</v>
      </c>
      <c r="F20" s="21">
        <v>7420</v>
      </c>
      <c r="G20" s="21" t="str">
        <f t="shared" si="10"/>
        <v>no</v>
      </c>
      <c r="H20" s="21" t="str">
        <f t="shared" si="11"/>
        <v>Below Average</v>
      </c>
      <c r="I20" s="12" t="s">
        <v>148</v>
      </c>
      <c r="J20" s="12" t="str">
        <f t="shared" si="12"/>
        <v/>
      </c>
      <c r="K20" s="12" t="s">
        <v>149</v>
      </c>
      <c r="L20" s="12">
        <f t="shared" si="6"/>
        <v>64.919237492322253</v>
      </c>
      <c r="M20" s="12" t="str">
        <f t="shared" si="13"/>
        <v/>
      </c>
      <c r="N20" s="22">
        <v>5</v>
      </c>
      <c r="O20" s="22" t="str">
        <f t="shared" si="14"/>
        <v>Low</v>
      </c>
      <c r="P20">
        <v>1939</v>
      </c>
      <c r="Q20">
        <v>1950</v>
      </c>
      <c r="R20" s="23">
        <v>991</v>
      </c>
      <c r="S20" s="23" t="str">
        <f t="shared" si="15"/>
        <v>no</v>
      </c>
      <c r="T20" s="23" t="str">
        <f t="shared" si="16"/>
        <v>Below Average</v>
      </c>
      <c r="U20" s="24">
        <v>1077</v>
      </c>
      <c r="V20" s="24">
        <v>0</v>
      </c>
      <c r="W20" s="24" t="s">
        <v>413</v>
      </c>
      <c r="X20" s="24">
        <v>1077</v>
      </c>
      <c r="Y20" s="24" t="str">
        <f t="shared" si="17"/>
        <v>no</v>
      </c>
      <c r="Z20" s="24" t="str">
        <f t="shared" si="18"/>
        <v>Below Average</v>
      </c>
      <c r="AA20" s="25">
        <v>1</v>
      </c>
      <c r="AB20" s="25">
        <v>0</v>
      </c>
      <c r="AC20" s="25">
        <v>1</v>
      </c>
      <c r="AD20" s="25">
        <v>0</v>
      </c>
      <c r="AE20" s="25">
        <f t="shared" si="19"/>
        <v>2</v>
      </c>
      <c r="AF20" s="25" t="str">
        <f t="shared" si="20"/>
        <v>Less</v>
      </c>
      <c r="AG20" s="57">
        <v>5</v>
      </c>
      <c r="AH20" s="29">
        <v>118000</v>
      </c>
      <c r="AI20" s="29">
        <f t="shared" si="7"/>
        <v>2068</v>
      </c>
      <c r="AJ20" s="29" t="str">
        <f t="shared" si="21"/>
        <v>no</v>
      </c>
      <c r="AK20" s="29">
        <f t="shared" si="22"/>
        <v>57.059961315280461</v>
      </c>
      <c r="AL20" s="29">
        <f t="shared" si="23"/>
        <v>109.5636025998143</v>
      </c>
    </row>
    <row r="21" spans="1:38" x14ac:dyDescent="0.2">
      <c r="A21">
        <v>11</v>
      </c>
      <c r="B21" s="12">
        <v>70</v>
      </c>
      <c r="C21" s="12">
        <f t="shared" si="8"/>
        <v>70</v>
      </c>
      <c r="D21" s="12" t="str">
        <f t="shared" si="5"/>
        <v>no</v>
      </c>
      <c r="E21" s="12" t="str">
        <f t="shared" si="9"/>
        <v>Above Average</v>
      </c>
      <c r="F21" s="21">
        <v>11200</v>
      </c>
      <c r="G21" s="21" t="str">
        <f t="shared" si="10"/>
        <v>no</v>
      </c>
      <c r="H21" s="21" t="str">
        <f t="shared" si="11"/>
        <v>Above Average</v>
      </c>
      <c r="I21" s="12" t="s">
        <v>151</v>
      </c>
      <c r="J21" s="12" t="str">
        <f t="shared" si="12"/>
        <v>Sawyer</v>
      </c>
      <c r="K21" s="12" t="s">
        <v>91</v>
      </c>
      <c r="L21" s="12">
        <f t="shared" si="6"/>
        <v>65.835562612127291</v>
      </c>
      <c r="M21" s="12" t="str">
        <f t="shared" si="13"/>
        <v>Below Average</v>
      </c>
      <c r="N21" s="22">
        <v>5</v>
      </c>
      <c r="O21" s="22" t="str">
        <f t="shared" si="14"/>
        <v>Low</v>
      </c>
      <c r="P21">
        <v>1965</v>
      </c>
      <c r="Q21">
        <v>1965</v>
      </c>
      <c r="R21" s="23">
        <v>1040</v>
      </c>
      <c r="S21" s="23" t="str">
        <f t="shared" si="15"/>
        <v>no</v>
      </c>
      <c r="T21" s="23" t="str">
        <f t="shared" si="16"/>
        <v>Below Average</v>
      </c>
      <c r="U21" s="24">
        <v>1040</v>
      </c>
      <c r="V21" s="24">
        <v>0</v>
      </c>
      <c r="W21" s="24" t="s">
        <v>413</v>
      </c>
      <c r="X21" s="24">
        <v>1040</v>
      </c>
      <c r="Y21" s="24" t="str">
        <f t="shared" si="17"/>
        <v>no</v>
      </c>
      <c r="Z21" s="24" t="str">
        <f t="shared" si="18"/>
        <v>Below Average</v>
      </c>
      <c r="AA21" s="25">
        <v>1</v>
      </c>
      <c r="AB21" s="25">
        <v>0</v>
      </c>
      <c r="AC21" s="25">
        <v>1</v>
      </c>
      <c r="AD21" s="25">
        <v>0</v>
      </c>
      <c r="AE21" s="25">
        <f t="shared" si="19"/>
        <v>2</v>
      </c>
      <c r="AF21" s="25" t="str">
        <f t="shared" si="20"/>
        <v>Less</v>
      </c>
      <c r="AG21" s="57">
        <v>5</v>
      </c>
      <c r="AH21" s="29">
        <v>129500</v>
      </c>
      <c r="AI21" s="29">
        <f t="shared" si="7"/>
        <v>2080</v>
      </c>
      <c r="AJ21" s="29" t="str">
        <f t="shared" si="21"/>
        <v>no</v>
      </c>
      <c r="AK21" s="29">
        <f t="shared" si="22"/>
        <v>62.259615384615387</v>
      </c>
      <c r="AL21" s="29">
        <f t="shared" si="23"/>
        <v>124.51923076923077</v>
      </c>
    </row>
    <row r="22" spans="1:38" x14ac:dyDescent="0.2">
      <c r="A22">
        <v>12</v>
      </c>
      <c r="B22" s="12">
        <v>85</v>
      </c>
      <c r="C22" s="12">
        <f t="shared" si="8"/>
        <v>85</v>
      </c>
      <c r="D22" s="12" t="str">
        <f t="shared" si="5"/>
        <v>no</v>
      </c>
      <c r="E22" s="12" t="str">
        <f t="shared" si="9"/>
        <v>Above Average</v>
      </c>
      <c r="F22" s="21">
        <v>11924</v>
      </c>
      <c r="G22" s="21" t="str">
        <f t="shared" si="10"/>
        <v>no</v>
      </c>
      <c r="H22" s="21" t="str">
        <f t="shared" si="11"/>
        <v>Above Average</v>
      </c>
      <c r="I22" s="12" t="s">
        <v>154</v>
      </c>
      <c r="J22" s="12" t="str">
        <f t="shared" si="12"/>
        <v>NridgHt</v>
      </c>
      <c r="K22" s="12" t="s">
        <v>91</v>
      </c>
      <c r="L22" s="12">
        <f t="shared" si="6"/>
        <v>92.435750489847905</v>
      </c>
      <c r="M22" s="12" t="str">
        <f t="shared" si="13"/>
        <v>Above Average</v>
      </c>
      <c r="N22" s="22">
        <v>9</v>
      </c>
      <c r="O22" s="22" t="str">
        <f t="shared" si="14"/>
        <v>High</v>
      </c>
      <c r="P22">
        <v>2005</v>
      </c>
      <c r="Q22">
        <v>2006</v>
      </c>
      <c r="R22" s="23">
        <v>1175</v>
      </c>
      <c r="S22" s="23" t="str">
        <f t="shared" si="15"/>
        <v>no</v>
      </c>
      <c r="T22" s="23" t="str">
        <f t="shared" si="16"/>
        <v>Above Average</v>
      </c>
      <c r="U22" s="24">
        <v>1182</v>
      </c>
      <c r="V22" s="24">
        <v>1142</v>
      </c>
      <c r="W22" s="24" t="s">
        <v>412</v>
      </c>
      <c r="X22" s="24">
        <v>2324</v>
      </c>
      <c r="Y22" s="24" t="str">
        <f t="shared" si="17"/>
        <v>no</v>
      </c>
      <c r="Z22" s="24" t="str">
        <f t="shared" si="18"/>
        <v>Above Average</v>
      </c>
      <c r="AA22" s="25">
        <v>1</v>
      </c>
      <c r="AB22" s="25">
        <v>0</v>
      </c>
      <c r="AC22" s="25">
        <v>3</v>
      </c>
      <c r="AD22" s="25">
        <v>0</v>
      </c>
      <c r="AE22" s="25">
        <f t="shared" si="19"/>
        <v>4</v>
      </c>
      <c r="AF22" s="25" t="str">
        <f t="shared" si="20"/>
        <v>More</v>
      </c>
      <c r="AG22" s="57">
        <v>11</v>
      </c>
      <c r="AH22" s="29">
        <v>345000</v>
      </c>
      <c r="AI22" s="29">
        <f t="shared" si="7"/>
        <v>3499</v>
      </c>
      <c r="AJ22" s="29" t="str">
        <f t="shared" si="21"/>
        <v>no</v>
      </c>
      <c r="AK22" s="29">
        <f t="shared" si="22"/>
        <v>98.599599885681627</v>
      </c>
      <c r="AL22" s="29">
        <f t="shared" si="23"/>
        <v>148.45094664371771</v>
      </c>
    </row>
    <row r="23" spans="1:38" x14ac:dyDescent="0.2">
      <c r="A23">
        <v>13</v>
      </c>
      <c r="B23" s="12" t="s">
        <v>83</v>
      </c>
      <c r="C23" s="12">
        <f t="shared" si="8"/>
        <v>69</v>
      </c>
      <c r="D23" s="12" t="str">
        <f t="shared" si="5"/>
        <v>no</v>
      </c>
      <c r="E23" s="12" t="str">
        <f t="shared" si="9"/>
        <v>Below Average</v>
      </c>
      <c r="F23" s="21">
        <v>12968</v>
      </c>
      <c r="G23" s="21" t="str">
        <f t="shared" si="10"/>
        <v>no</v>
      </c>
      <c r="H23" s="21" t="str">
        <f t="shared" si="11"/>
        <v>Above Average</v>
      </c>
      <c r="I23" s="12" t="s">
        <v>151</v>
      </c>
      <c r="J23" s="12" t="str">
        <f t="shared" si="12"/>
        <v>Sawyer</v>
      </c>
      <c r="K23" s="12" t="s">
        <v>91</v>
      </c>
      <c r="L23" s="12">
        <f t="shared" si="6"/>
        <v>65.835562612127291</v>
      </c>
      <c r="M23" s="12" t="str">
        <f t="shared" si="13"/>
        <v>Below Average</v>
      </c>
      <c r="N23" s="22">
        <v>5</v>
      </c>
      <c r="O23" s="22" t="str">
        <f t="shared" si="14"/>
        <v>Low</v>
      </c>
      <c r="P23">
        <v>1962</v>
      </c>
      <c r="Q23">
        <v>1962</v>
      </c>
      <c r="R23" s="23">
        <v>912</v>
      </c>
      <c r="S23" s="23" t="str">
        <f t="shared" si="15"/>
        <v>no</v>
      </c>
      <c r="T23" s="23" t="str">
        <f t="shared" si="16"/>
        <v>Below Average</v>
      </c>
      <c r="U23" s="24">
        <v>912</v>
      </c>
      <c r="V23" s="24">
        <v>0</v>
      </c>
      <c r="W23" s="24" t="s">
        <v>413</v>
      </c>
      <c r="X23" s="24">
        <v>912</v>
      </c>
      <c r="Y23" s="24" t="str">
        <f t="shared" si="17"/>
        <v>no</v>
      </c>
      <c r="Z23" s="24" t="str">
        <f t="shared" si="18"/>
        <v>Below Average</v>
      </c>
      <c r="AA23" s="25">
        <v>1</v>
      </c>
      <c r="AB23" s="25">
        <v>0</v>
      </c>
      <c r="AC23" s="25">
        <v>1</v>
      </c>
      <c r="AD23" s="25">
        <v>0</v>
      </c>
      <c r="AE23" s="25">
        <f t="shared" si="19"/>
        <v>2</v>
      </c>
      <c r="AF23" s="25" t="str">
        <f t="shared" si="20"/>
        <v>Less</v>
      </c>
      <c r="AG23" s="57">
        <v>4</v>
      </c>
      <c r="AH23" s="29">
        <v>144000</v>
      </c>
      <c r="AI23" s="29">
        <f t="shared" si="7"/>
        <v>1824</v>
      </c>
      <c r="AJ23" s="29" t="str">
        <f t="shared" si="21"/>
        <v>no</v>
      </c>
      <c r="AK23" s="29">
        <f t="shared" si="22"/>
        <v>78.94736842105263</v>
      </c>
      <c r="AL23" s="29">
        <f t="shared" si="23"/>
        <v>157.89473684210526</v>
      </c>
    </row>
    <row r="24" spans="1:38" x14ac:dyDescent="0.2">
      <c r="A24">
        <v>14</v>
      </c>
      <c r="B24" s="12">
        <v>91</v>
      </c>
      <c r="C24" s="12">
        <f t="shared" si="8"/>
        <v>91</v>
      </c>
      <c r="D24" s="12" t="str">
        <f t="shared" si="5"/>
        <v>no</v>
      </c>
      <c r="E24" s="12" t="str">
        <f t="shared" si="9"/>
        <v>Above Average</v>
      </c>
      <c r="F24" s="21">
        <v>10652</v>
      </c>
      <c r="G24" s="21" t="str">
        <f t="shared" si="10"/>
        <v>no</v>
      </c>
      <c r="H24" s="21" t="str">
        <f t="shared" si="11"/>
        <v>Above Average</v>
      </c>
      <c r="I24" s="12" t="s">
        <v>89</v>
      </c>
      <c r="J24" s="12" t="str">
        <f t="shared" si="12"/>
        <v>CollgCr</v>
      </c>
      <c r="K24" s="12" t="s">
        <v>91</v>
      </c>
      <c r="L24" s="12">
        <f t="shared" si="6"/>
        <v>74.535824409408733</v>
      </c>
      <c r="M24" s="12" t="str">
        <f t="shared" si="13"/>
        <v>Above Average</v>
      </c>
      <c r="N24" s="22">
        <v>7</v>
      </c>
      <c r="O24" s="22" t="str">
        <f t="shared" si="14"/>
        <v>High</v>
      </c>
      <c r="P24">
        <v>2006</v>
      </c>
      <c r="Q24">
        <v>2007</v>
      </c>
      <c r="R24" s="23">
        <v>1494</v>
      </c>
      <c r="S24" s="23" t="str">
        <f t="shared" si="15"/>
        <v>no</v>
      </c>
      <c r="T24" s="23" t="str">
        <f t="shared" si="16"/>
        <v>Above Average</v>
      </c>
      <c r="U24" s="24">
        <v>1494</v>
      </c>
      <c r="V24" s="24">
        <v>0</v>
      </c>
      <c r="W24" s="24" t="s">
        <v>413</v>
      </c>
      <c r="X24" s="24">
        <v>1494</v>
      </c>
      <c r="Y24" s="24" t="str">
        <f t="shared" si="17"/>
        <v>no</v>
      </c>
      <c r="Z24" s="24" t="str">
        <f t="shared" si="18"/>
        <v>Below Average</v>
      </c>
      <c r="AA24" s="25">
        <v>0</v>
      </c>
      <c r="AB24" s="25">
        <v>0</v>
      </c>
      <c r="AC24" s="25">
        <v>2</v>
      </c>
      <c r="AD24" s="25">
        <v>0</v>
      </c>
      <c r="AE24" s="25">
        <f t="shared" si="19"/>
        <v>2</v>
      </c>
      <c r="AF24" s="25" t="str">
        <f t="shared" si="20"/>
        <v>Less</v>
      </c>
      <c r="AG24" s="57">
        <v>7</v>
      </c>
      <c r="AH24" s="29">
        <v>279500</v>
      </c>
      <c r="AI24" s="29">
        <f t="shared" si="7"/>
        <v>2988</v>
      </c>
      <c r="AJ24" s="29" t="str">
        <f t="shared" si="21"/>
        <v>no</v>
      </c>
      <c r="AK24" s="29">
        <f t="shared" si="22"/>
        <v>93.540829986613119</v>
      </c>
      <c r="AL24" s="29">
        <f t="shared" si="23"/>
        <v>187.08165997322624</v>
      </c>
    </row>
    <row r="25" spans="1:38" x14ac:dyDescent="0.2">
      <c r="A25">
        <v>15</v>
      </c>
      <c r="B25" s="12" t="s">
        <v>83</v>
      </c>
      <c r="C25" s="12">
        <f t="shared" si="8"/>
        <v>69</v>
      </c>
      <c r="D25" s="12" t="str">
        <f t="shared" si="5"/>
        <v>no</v>
      </c>
      <c r="E25" s="12" t="str">
        <f t="shared" si="9"/>
        <v>Below Average</v>
      </c>
      <c r="F25" s="21">
        <v>10920</v>
      </c>
      <c r="G25" s="21" t="str">
        <f t="shared" si="10"/>
        <v>no</v>
      </c>
      <c r="H25" s="21" t="str">
        <f t="shared" si="11"/>
        <v>Above Average</v>
      </c>
      <c r="I25" s="12" t="s">
        <v>162</v>
      </c>
      <c r="J25" s="12" t="str">
        <f t="shared" si="12"/>
        <v>NAmes</v>
      </c>
      <c r="K25" s="12" t="s">
        <v>91</v>
      </c>
      <c r="L25" s="12">
        <f t="shared" si="6"/>
        <v>65.191384752822614</v>
      </c>
      <c r="M25" s="12" t="str">
        <f t="shared" si="13"/>
        <v>Below Average</v>
      </c>
      <c r="N25" s="22">
        <v>6</v>
      </c>
      <c r="O25" s="22" t="str">
        <f t="shared" si="14"/>
        <v>Low</v>
      </c>
      <c r="P25">
        <v>1960</v>
      </c>
      <c r="Q25">
        <v>1960</v>
      </c>
      <c r="R25" s="23">
        <v>1253</v>
      </c>
      <c r="S25" s="23" t="str">
        <f t="shared" si="15"/>
        <v>no</v>
      </c>
      <c r="T25" s="23" t="str">
        <f t="shared" si="16"/>
        <v>Above Average</v>
      </c>
      <c r="U25" s="24">
        <v>1253</v>
      </c>
      <c r="V25" s="24">
        <v>0</v>
      </c>
      <c r="W25" s="24" t="s">
        <v>413</v>
      </c>
      <c r="X25" s="24">
        <v>1253</v>
      </c>
      <c r="Y25" s="24" t="str">
        <f t="shared" si="17"/>
        <v>no</v>
      </c>
      <c r="Z25" s="24" t="str">
        <f t="shared" si="18"/>
        <v>Below Average</v>
      </c>
      <c r="AA25" s="25">
        <v>1</v>
      </c>
      <c r="AB25" s="25">
        <v>0</v>
      </c>
      <c r="AC25" s="25">
        <v>1</v>
      </c>
      <c r="AD25" s="25">
        <v>1</v>
      </c>
      <c r="AE25" s="25">
        <f t="shared" si="19"/>
        <v>3</v>
      </c>
      <c r="AF25" s="25" t="str">
        <f t="shared" si="20"/>
        <v>More</v>
      </c>
      <c r="AG25" s="57">
        <v>5</v>
      </c>
      <c r="AH25" s="29">
        <v>157000</v>
      </c>
      <c r="AI25" s="29">
        <f t="shared" si="7"/>
        <v>2506</v>
      </c>
      <c r="AJ25" s="29" t="str">
        <f t="shared" si="21"/>
        <v>no</v>
      </c>
      <c r="AK25" s="29">
        <f t="shared" si="22"/>
        <v>62.649640861931367</v>
      </c>
      <c r="AL25" s="29">
        <f t="shared" si="23"/>
        <v>125.29928172386273</v>
      </c>
    </row>
    <row r="26" spans="1:38" x14ac:dyDescent="0.2">
      <c r="A26">
        <v>16</v>
      </c>
      <c r="B26" s="12">
        <v>51</v>
      </c>
      <c r="C26" s="12">
        <f t="shared" si="8"/>
        <v>51</v>
      </c>
      <c r="D26" s="12" t="str">
        <f t="shared" si="5"/>
        <v>no</v>
      </c>
      <c r="E26" s="12" t="str">
        <f t="shared" si="9"/>
        <v>Below Average</v>
      </c>
      <c r="F26" s="21">
        <v>6120</v>
      </c>
      <c r="G26" s="21" t="str">
        <f t="shared" si="10"/>
        <v>no</v>
      </c>
      <c r="H26" s="21" t="str">
        <f t="shared" si="11"/>
        <v>Below Average</v>
      </c>
      <c r="I26" s="12" t="s">
        <v>148</v>
      </c>
      <c r="J26" s="12" t="str">
        <f t="shared" si="12"/>
        <v>BrkSide</v>
      </c>
      <c r="K26" s="12" t="s">
        <v>91</v>
      </c>
      <c r="L26" s="12">
        <f t="shared" si="6"/>
        <v>64.919237492322253</v>
      </c>
      <c r="M26" s="12" t="str">
        <f t="shared" si="13"/>
        <v>Below Average</v>
      </c>
      <c r="N26" s="22">
        <v>7</v>
      </c>
      <c r="O26" s="22" t="str">
        <f t="shared" si="14"/>
        <v>High</v>
      </c>
      <c r="P26">
        <v>1929</v>
      </c>
      <c r="Q26">
        <v>2001</v>
      </c>
      <c r="R26" s="23">
        <v>832</v>
      </c>
      <c r="S26" s="23" t="str">
        <f t="shared" si="15"/>
        <v>no</v>
      </c>
      <c r="T26" s="23" t="str">
        <f t="shared" si="16"/>
        <v>Below Average</v>
      </c>
      <c r="U26" s="24">
        <v>854</v>
      </c>
      <c r="V26" s="24">
        <v>0</v>
      </c>
      <c r="W26" s="24" t="s">
        <v>413</v>
      </c>
      <c r="X26" s="24">
        <v>854</v>
      </c>
      <c r="Y26" s="24" t="str">
        <f t="shared" si="17"/>
        <v>no</v>
      </c>
      <c r="Z26" s="24" t="str">
        <f t="shared" si="18"/>
        <v>Below Average</v>
      </c>
      <c r="AA26" s="25">
        <v>0</v>
      </c>
      <c r="AB26" s="25">
        <v>0</v>
      </c>
      <c r="AC26" s="25">
        <v>1</v>
      </c>
      <c r="AD26" s="25">
        <v>0</v>
      </c>
      <c r="AE26" s="25">
        <f t="shared" si="19"/>
        <v>1</v>
      </c>
      <c r="AF26" s="25" t="str">
        <f t="shared" si="20"/>
        <v>Less</v>
      </c>
      <c r="AG26" s="57">
        <v>5</v>
      </c>
      <c r="AH26" s="29">
        <v>132000</v>
      </c>
      <c r="AI26" s="29">
        <f t="shared" si="7"/>
        <v>1686</v>
      </c>
      <c r="AJ26" s="29" t="str">
        <f t="shared" si="21"/>
        <v>no</v>
      </c>
      <c r="AK26" s="29">
        <f t="shared" si="22"/>
        <v>78.291814946619212</v>
      </c>
      <c r="AL26" s="29">
        <f t="shared" si="23"/>
        <v>154.56674473067915</v>
      </c>
    </row>
    <row r="27" spans="1:38" x14ac:dyDescent="0.2">
      <c r="A27">
        <v>17</v>
      </c>
      <c r="B27" s="12" t="s">
        <v>83</v>
      </c>
      <c r="C27" s="12">
        <f t="shared" si="8"/>
        <v>69</v>
      </c>
      <c r="D27" s="12" t="str">
        <f t="shared" si="5"/>
        <v>no</v>
      </c>
      <c r="E27" s="12" t="str">
        <f t="shared" si="9"/>
        <v>Below Average</v>
      </c>
      <c r="F27" s="21">
        <v>11241</v>
      </c>
      <c r="G27" s="21" t="str">
        <f t="shared" si="10"/>
        <v>no</v>
      </c>
      <c r="H27" s="21" t="str">
        <f t="shared" si="11"/>
        <v>Above Average</v>
      </c>
      <c r="I27" s="12" t="s">
        <v>162</v>
      </c>
      <c r="J27" s="12" t="str">
        <f t="shared" si="12"/>
        <v>NAmes</v>
      </c>
      <c r="K27" s="12" t="s">
        <v>91</v>
      </c>
      <c r="L27" s="12">
        <f t="shared" si="6"/>
        <v>65.191384752822614</v>
      </c>
      <c r="M27" s="12" t="str">
        <f t="shared" si="13"/>
        <v>Below Average</v>
      </c>
      <c r="N27" s="22">
        <v>6</v>
      </c>
      <c r="O27" s="22" t="str">
        <f t="shared" si="14"/>
        <v>Low</v>
      </c>
      <c r="P27">
        <v>1970</v>
      </c>
      <c r="Q27">
        <v>1970</v>
      </c>
      <c r="R27" s="23">
        <v>1004</v>
      </c>
      <c r="S27" s="23" t="str">
        <f t="shared" si="15"/>
        <v>no</v>
      </c>
      <c r="T27" s="23" t="str">
        <f t="shared" si="16"/>
        <v>Below Average</v>
      </c>
      <c r="U27" s="24">
        <v>1004</v>
      </c>
      <c r="V27" s="24">
        <v>0</v>
      </c>
      <c r="W27" s="24" t="s">
        <v>413</v>
      </c>
      <c r="X27" s="24">
        <v>1004</v>
      </c>
      <c r="Y27" s="24" t="str">
        <f t="shared" si="17"/>
        <v>no</v>
      </c>
      <c r="Z27" s="24" t="str">
        <f t="shared" si="18"/>
        <v>Below Average</v>
      </c>
      <c r="AA27" s="25">
        <v>1</v>
      </c>
      <c r="AB27" s="25">
        <v>0</v>
      </c>
      <c r="AC27" s="25">
        <v>1</v>
      </c>
      <c r="AD27" s="25">
        <v>0</v>
      </c>
      <c r="AE27" s="25">
        <f t="shared" si="19"/>
        <v>2</v>
      </c>
      <c r="AF27" s="25" t="str">
        <f t="shared" si="20"/>
        <v>Less</v>
      </c>
      <c r="AG27" s="57">
        <v>5</v>
      </c>
      <c r="AH27" s="29">
        <v>149000</v>
      </c>
      <c r="AI27" s="29">
        <f t="shared" si="7"/>
        <v>2008</v>
      </c>
      <c r="AJ27" s="29" t="str">
        <f t="shared" si="21"/>
        <v>no</v>
      </c>
      <c r="AK27" s="29">
        <f t="shared" si="22"/>
        <v>74.20318725099601</v>
      </c>
      <c r="AL27" s="29">
        <f t="shared" si="23"/>
        <v>148.40637450199202</v>
      </c>
    </row>
    <row r="28" spans="1:38" x14ac:dyDescent="0.2">
      <c r="A28">
        <v>18</v>
      </c>
      <c r="B28" s="12">
        <v>72</v>
      </c>
      <c r="C28" s="12">
        <f t="shared" si="8"/>
        <v>72</v>
      </c>
      <c r="D28" s="12" t="str">
        <f t="shared" si="5"/>
        <v>no</v>
      </c>
      <c r="E28" s="12" t="str">
        <f t="shared" si="9"/>
        <v>Above Average</v>
      </c>
      <c r="F28" s="21">
        <v>10791</v>
      </c>
      <c r="G28" s="21" t="str">
        <f t="shared" si="10"/>
        <v>no</v>
      </c>
      <c r="H28" s="21" t="str">
        <f t="shared" si="11"/>
        <v>Above Average</v>
      </c>
      <c r="I28" s="12" t="s">
        <v>151</v>
      </c>
      <c r="J28" s="12" t="str">
        <f t="shared" si="12"/>
        <v/>
      </c>
      <c r="K28" s="12" t="s">
        <v>167</v>
      </c>
      <c r="L28" s="12">
        <f t="shared" si="6"/>
        <v>65.835562612127291</v>
      </c>
      <c r="M28" s="12" t="str">
        <f t="shared" si="13"/>
        <v/>
      </c>
      <c r="N28" s="22">
        <v>4</v>
      </c>
      <c r="O28" s="22" t="str">
        <f t="shared" si="14"/>
        <v>Low</v>
      </c>
      <c r="P28">
        <v>1967</v>
      </c>
      <c r="Q28">
        <v>1967</v>
      </c>
      <c r="R28" s="23">
        <v>0</v>
      </c>
      <c r="S28" s="23" t="str">
        <f t="shared" si="15"/>
        <v>yes</v>
      </c>
      <c r="T28" s="23" t="str">
        <f t="shared" si="16"/>
        <v>Below Average</v>
      </c>
      <c r="U28" s="24">
        <v>1296</v>
      </c>
      <c r="V28" s="24">
        <v>0</v>
      </c>
      <c r="W28" s="24" t="s">
        <v>413</v>
      </c>
      <c r="X28" s="24">
        <v>1296</v>
      </c>
      <c r="Y28" s="24" t="str">
        <f t="shared" si="17"/>
        <v>no</v>
      </c>
      <c r="Z28" s="24" t="str">
        <f t="shared" si="18"/>
        <v>Below Average</v>
      </c>
      <c r="AA28" s="25">
        <v>0</v>
      </c>
      <c r="AB28" s="25">
        <v>0</v>
      </c>
      <c r="AC28" s="25">
        <v>2</v>
      </c>
      <c r="AD28" s="25">
        <v>0</v>
      </c>
      <c r="AE28" s="25">
        <f t="shared" si="19"/>
        <v>2</v>
      </c>
      <c r="AF28" s="25" t="str">
        <f t="shared" si="20"/>
        <v>Less</v>
      </c>
      <c r="AG28" s="57">
        <v>6</v>
      </c>
      <c r="AH28" s="29">
        <v>90000</v>
      </c>
      <c r="AI28" s="29">
        <f t="shared" si="7"/>
        <v>1296</v>
      </c>
      <c r="AJ28" s="29" t="str">
        <f t="shared" si="21"/>
        <v>no</v>
      </c>
      <c r="AK28" s="29">
        <f t="shared" si="22"/>
        <v>69.444444444444443</v>
      </c>
      <c r="AL28" s="29">
        <f t="shared" si="23"/>
        <v>69.444444444444443</v>
      </c>
    </row>
    <row r="29" spans="1:38" x14ac:dyDescent="0.2">
      <c r="A29">
        <v>19</v>
      </c>
      <c r="B29" s="12">
        <v>66</v>
      </c>
      <c r="C29" s="12">
        <f t="shared" si="8"/>
        <v>66</v>
      </c>
      <c r="D29" s="12" t="str">
        <f t="shared" si="5"/>
        <v>no</v>
      </c>
      <c r="E29" s="12" t="str">
        <f t="shared" si="9"/>
        <v>Below Average</v>
      </c>
      <c r="F29" s="21">
        <v>13695</v>
      </c>
      <c r="G29" s="21" t="str">
        <f t="shared" si="10"/>
        <v>no</v>
      </c>
      <c r="H29" s="21" t="str">
        <f t="shared" si="11"/>
        <v>Above Average</v>
      </c>
      <c r="I29" s="12" t="s">
        <v>170</v>
      </c>
      <c r="J29" s="12" t="str">
        <f t="shared" si="12"/>
        <v>SawyerW</v>
      </c>
      <c r="K29" s="12" t="s">
        <v>91</v>
      </c>
      <c r="L29" s="12">
        <f t="shared" si="6"/>
        <v>71.682411868126678</v>
      </c>
      <c r="M29" s="12" t="str">
        <f t="shared" si="13"/>
        <v>Above Average</v>
      </c>
      <c r="N29" s="22">
        <v>5</v>
      </c>
      <c r="O29" s="22" t="str">
        <f t="shared" si="14"/>
        <v>Low</v>
      </c>
      <c r="P29">
        <v>2004</v>
      </c>
      <c r="Q29">
        <v>2004</v>
      </c>
      <c r="R29" s="23">
        <v>1114</v>
      </c>
      <c r="S29" s="23" t="str">
        <f t="shared" si="15"/>
        <v>no</v>
      </c>
      <c r="T29" s="23" t="str">
        <f t="shared" si="16"/>
        <v>Above Average</v>
      </c>
      <c r="U29" s="24">
        <v>1114</v>
      </c>
      <c r="V29" s="24">
        <v>0</v>
      </c>
      <c r="W29" s="24" t="s">
        <v>413</v>
      </c>
      <c r="X29" s="24">
        <v>1114</v>
      </c>
      <c r="Y29" s="24" t="str">
        <f t="shared" si="17"/>
        <v>no</v>
      </c>
      <c r="Z29" s="24" t="str">
        <f t="shared" si="18"/>
        <v>Below Average</v>
      </c>
      <c r="AA29" s="25">
        <v>1</v>
      </c>
      <c r="AB29" s="25">
        <v>0</v>
      </c>
      <c r="AC29" s="25">
        <v>1</v>
      </c>
      <c r="AD29" s="25">
        <v>1</v>
      </c>
      <c r="AE29" s="25">
        <f t="shared" si="19"/>
        <v>3</v>
      </c>
      <c r="AF29" s="25" t="str">
        <f t="shared" si="20"/>
        <v>More</v>
      </c>
      <c r="AG29" s="57">
        <v>6</v>
      </c>
      <c r="AH29" s="29">
        <v>159000</v>
      </c>
      <c r="AI29" s="29">
        <f t="shared" si="7"/>
        <v>2228</v>
      </c>
      <c r="AJ29" s="29" t="str">
        <f t="shared" si="21"/>
        <v>no</v>
      </c>
      <c r="AK29" s="29">
        <f t="shared" si="22"/>
        <v>71.364452423698381</v>
      </c>
      <c r="AL29" s="29">
        <f t="shared" si="23"/>
        <v>142.72890484739676</v>
      </c>
    </row>
    <row r="30" spans="1:38" x14ac:dyDescent="0.2">
      <c r="A30">
        <v>20</v>
      </c>
      <c r="B30" s="12">
        <v>70</v>
      </c>
      <c r="C30" s="12">
        <f t="shared" si="8"/>
        <v>70</v>
      </c>
      <c r="D30" s="12" t="str">
        <f t="shared" si="5"/>
        <v>no</v>
      </c>
      <c r="E30" s="12" t="str">
        <f t="shared" si="9"/>
        <v>Above Average</v>
      </c>
      <c r="F30" s="21">
        <v>7560</v>
      </c>
      <c r="G30" s="21" t="str">
        <f t="shared" si="10"/>
        <v>no</v>
      </c>
      <c r="H30" s="21" t="str">
        <f t="shared" si="11"/>
        <v>Below Average</v>
      </c>
      <c r="I30" s="12" t="s">
        <v>162</v>
      </c>
      <c r="J30" s="12" t="str">
        <f t="shared" si="12"/>
        <v>NAmes</v>
      </c>
      <c r="K30" s="12" t="s">
        <v>91</v>
      </c>
      <c r="L30" s="12">
        <f t="shared" si="6"/>
        <v>65.191384752822614</v>
      </c>
      <c r="M30" s="12" t="str">
        <f t="shared" si="13"/>
        <v>Below Average</v>
      </c>
      <c r="N30" s="22">
        <v>5</v>
      </c>
      <c r="O30" s="22" t="str">
        <f t="shared" si="14"/>
        <v>Low</v>
      </c>
      <c r="P30">
        <v>1958</v>
      </c>
      <c r="Q30">
        <v>1965</v>
      </c>
      <c r="R30" s="23">
        <v>1029</v>
      </c>
      <c r="S30" s="23" t="str">
        <f t="shared" si="15"/>
        <v>no</v>
      </c>
      <c r="T30" s="23" t="str">
        <f t="shared" si="16"/>
        <v>Below Average</v>
      </c>
      <c r="U30" s="24">
        <v>1339</v>
      </c>
      <c r="V30" s="24">
        <v>0</v>
      </c>
      <c r="W30" s="24" t="s">
        <v>413</v>
      </c>
      <c r="X30" s="24">
        <v>1339</v>
      </c>
      <c r="Y30" s="24" t="str">
        <f t="shared" si="17"/>
        <v>no</v>
      </c>
      <c r="Z30" s="24" t="str">
        <f t="shared" si="18"/>
        <v>Below Average</v>
      </c>
      <c r="AA30" s="25">
        <v>0</v>
      </c>
      <c r="AB30" s="25">
        <v>0</v>
      </c>
      <c r="AC30" s="25">
        <v>1</v>
      </c>
      <c r="AD30" s="25">
        <v>0</v>
      </c>
      <c r="AE30" s="25">
        <f t="shared" si="19"/>
        <v>1</v>
      </c>
      <c r="AF30" s="25" t="str">
        <f t="shared" si="20"/>
        <v>Less</v>
      </c>
      <c r="AG30" s="57">
        <v>6</v>
      </c>
      <c r="AH30" s="29">
        <v>139000</v>
      </c>
      <c r="AI30" s="29">
        <f t="shared" si="7"/>
        <v>2368</v>
      </c>
      <c r="AJ30" s="29" t="str">
        <f t="shared" si="21"/>
        <v>no</v>
      </c>
      <c r="AK30" s="29">
        <f t="shared" si="22"/>
        <v>58.699324324324323</v>
      </c>
      <c r="AL30" s="29">
        <f t="shared" si="23"/>
        <v>103.80881254667662</v>
      </c>
    </row>
    <row r="31" spans="1:38" x14ac:dyDescent="0.2">
      <c r="A31">
        <v>21</v>
      </c>
      <c r="B31" s="12">
        <v>101</v>
      </c>
      <c r="C31" s="12">
        <f t="shared" si="8"/>
        <v>101</v>
      </c>
      <c r="D31" s="12" t="str">
        <f t="shared" si="5"/>
        <v>no</v>
      </c>
      <c r="E31" s="12" t="str">
        <f t="shared" si="9"/>
        <v>Above Average</v>
      </c>
      <c r="F31" s="21">
        <v>14215</v>
      </c>
      <c r="G31" s="21" t="str">
        <f t="shared" si="10"/>
        <v>no</v>
      </c>
      <c r="H31" s="21" t="str">
        <f t="shared" si="11"/>
        <v>Above Average</v>
      </c>
      <c r="I31" s="12" t="s">
        <v>154</v>
      </c>
      <c r="J31" s="12" t="str">
        <f t="shared" si="12"/>
        <v>NridgHt</v>
      </c>
      <c r="K31" s="12" t="s">
        <v>91</v>
      </c>
      <c r="L31" s="12">
        <f t="shared" si="6"/>
        <v>92.435750489847905</v>
      </c>
      <c r="M31" s="12" t="str">
        <f t="shared" si="13"/>
        <v>Above Average</v>
      </c>
      <c r="N31" s="22">
        <v>8</v>
      </c>
      <c r="O31" s="22" t="str">
        <f t="shared" si="14"/>
        <v>High</v>
      </c>
      <c r="P31">
        <v>2005</v>
      </c>
      <c r="Q31">
        <v>2006</v>
      </c>
      <c r="R31" s="23">
        <v>1158</v>
      </c>
      <c r="S31" s="23" t="str">
        <f t="shared" si="15"/>
        <v>no</v>
      </c>
      <c r="T31" s="23" t="str">
        <f t="shared" si="16"/>
        <v>Above Average</v>
      </c>
      <c r="U31" s="24">
        <v>1158</v>
      </c>
      <c r="V31" s="24">
        <v>1218</v>
      </c>
      <c r="W31" s="24" t="s">
        <v>412</v>
      </c>
      <c r="X31" s="24">
        <v>2376</v>
      </c>
      <c r="Y31" s="24" t="str">
        <f t="shared" si="17"/>
        <v>no</v>
      </c>
      <c r="Z31" s="24" t="str">
        <f t="shared" si="18"/>
        <v>Above Average</v>
      </c>
      <c r="AA31" s="25">
        <v>0</v>
      </c>
      <c r="AB31" s="25">
        <v>0</v>
      </c>
      <c r="AC31" s="25">
        <v>3</v>
      </c>
      <c r="AD31" s="25">
        <v>1</v>
      </c>
      <c r="AE31" s="25">
        <f t="shared" si="19"/>
        <v>4</v>
      </c>
      <c r="AF31" s="25" t="str">
        <f t="shared" si="20"/>
        <v>More</v>
      </c>
      <c r="AG31" s="57">
        <v>9</v>
      </c>
      <c r="AH31" s="29">
        <v>325300</v>
      </c>
      <c r="AI31" s="29">
        <f t="shared" si="7"/>
        <v>3534</v>
      </c>
      <c r="AJ31" s="29" t="str">
        <f t="shared" si="21"/>
        <v>no</v>
      </c>
      <c r="AK31" s="29">
        <f t="shared" si="22"/>
        <v>92.048670062252398</v>
      </c>
      <c r="AL31" s="29">
        <f t="shared" si="23"/>
        <v>136.91077441077442</v>
      </c>
    </row>
    <row r="32" spans="1:38" x14ac:dyDescent="0.2">
      <c r="A32">
        <v>22</v>
      </c>
      <c r="B32" s="12">
        <v>57</v>
      </c>
      <c r="C32" s="12">
        <f t="shared" si="8"/>
        <v>57</v>
      </c>
      <c r="D32" s="12" t="str">
        <f t="shared" si="5"/>
        <v>no</v>
      </c>
      <c r="E32" s="12" t="str">
        <f t="shared" si="9"/>
        <v>Below Average</v>
      </c>
      <c r="F32" s="21">
        <v>7449</v>
      </c>
      <c r="G32" s="21" t="str">
        <f t="shared" si="10"/>
        <v>no</v>
      </c>
      <c r="H32" s="21" t="str">
        <f t="shared" si="11"/>
        <v>Below Average</v>
      </c>
      <c r="I32" s="12" t="s">
        <v>176</v>
      </c>
      <c r="J32" s="12" t="str">
        <f t="shared" si="12"/>
        <v>IDOTRR</v>
      </c>
      <c r="K32" s="12" t="s">
        <v>91</v>
      </c>
      <c r="L32" s="12">
        <f t="shared" si="6"/>
        <v>52.131298928930256</v>
      </c>
      <c r="M32" s="12" t="str">
        <f t="shared" si="13"/>
        <v>Below Average</v>
      </c>
      <c r="N32" s="22">
        <v>7</v>
      </c>
      <c r="O32" s="22" t="str">
        <f t="shared" si="14"/>
        <v>High</v>
      </c>
      <c r="P32">
        <v>1930</v>
      </c>
      <c r="Q32">
        <v>1950</v>
      </c>
      <c r="R32" s="23">
        <v>637</v>
      </c>
      <c r="S32" s="23" t="str">
        <f t="shared" si="15"/>
        <v>no</v>
      </c>
      <c r="T32" s="23" t="str">
        <f t="shared" si="16"/>
        <v>Below Average</v>
      </c>
      <c r="U32" s="24">
        <v>1108</v>
      </c>
      <c r="V32" s="24">
        <v>0</v>
      </c>
      <c r="W32" s="24" t="s">
        <v>413</v>
      </c>
      <c r="X32" s="24">
        <v>1108</v>
      </c>
      <c r="Y32" s="24" t="str">
        <f t="shared" si="17"/>
        <v>no</v>
      </c>
      <c r="Z32" s="24" t="str">
        <f t="shared" si="18"/>
        <v>Below Average</v>
      </c>
      <c r="AA32" s="25">
        <v>0</v>
      </c>
      <c r="AB32" s="25">
        <v>0</v>
      </c>
      <c r="AC32" s="25">
        <v>1</v>
      </c>
      <c r="AD32" s="25">
        <v>0</v>
      </c>
      <c r="AE32" s="25">
        <f t="shared" si="19"/>
        <v>1</v>
      </c>
      <c r="AF32" s="25" t="str">
        <f t="shared" si="20"/>
        <v>Less</v>
      </c>
      <c r="AG32" s="57">
        <v>6</v>
      </c>
      <c r="AH32" s="29">
        <v>139400</v>
      </c>
      <c r="AI32" s="29">
        <f t="shared" si="7"/>
        <v>1745</v>
      </c>
      <c r="AJ32" s="29" t="str">
        <f t="shared" si="21"/>
        <v>no</v>
      </c>
      <c r="AK32" s="29">
        <f t="shared" si="22"/>
        <v>79.885386819484239</v>
      </c>
      <c r="AL32" s="29">
        <f t="shared" si="23"/>
        <v>125.81227436823104</v>
      </c>
    </row>
    <row r="33" spans="1:38" x14ac:dyDescent="0.2">
      <c r="A33">
        <v>23</v>
      </c>
      <c r="B33" s="12">
        <v>75</v>
      </c>
      <c r="C33" s="12">
        <f t="shared" si="8"/>
        <v>75</v>
      </c>
      <c r="D33" s="12" t="str">
        <f t="shared" si="5"/>
        <v>no</v>
      </c>
      <c r="E33" s="12" t="str">
        <f t="shared" si="9"/>
        <v>Above Average</v>
      </c>
      <c r="F33" s="21">
        <v>9742</v>
      </c>
      <c r="G33" s="21" t="str">
        <f t="shared" si="10"/>
        <v>no</v>
      </c>
      <c r="H33" s="21" t="str">
        <f t="shared" si="11"/>
        <v>Below Average</v>
      </c>
      <c r="I33" s="12" t="s">
        <v>89</v>
      </c>
      <c r="J33" s="12" t="str">
        <f t="shared" si="12"/>
        <v>CollgCr</v>
      </c>
      <c r="K33" s="12" t="s">
        <v>91</v>
      </c>
      <c r="L33" s="12">
        <f t="shared" si="6"/>
        <v>74.535824409408733</v>
      </c>
      <c r="M33" s="12" t="str">
        <f t="shared" si="13"/>
        <v>Above Average</v>
      </c>
      <c r="N33" s="22">
        <v>8</v>
      </c>
      <c r="O33" s="22" t="str">
        <f t="shared" si="14"/>
        <v>High</v>
      </c>
      <c r="P33">
        <v>2002</v>
      </c>
      <c r="Q33">
        <v>2002</v>
      </c>
      <c r="R33" s="23">
        <v>1777</v>
      </c>
      <c r="S33" s="23" t="str">
        <f t="shared" si="15"/>
        <v>no</v>
      </c>
      <c r="T33" s="23" t="str">
        <f t="shared" si="16"/>
        <v>Above Average</v>
      </c>
      <c r="U33" s="24">
        <v>1795</v>
      </c>
      <c r="V33" s="24">
        <v>0</v>
      </c>
      <c r="W33" s="24" t="s">
        <v>413</v>
      </c>
      <c r="X33" s="24">
        <v>1795</v>
      </c>
      <c r="Y33" s="24" t="str">
        <f t="shared" si="17"/>
        <v>no</v>
      </c>
      <c r="Z33" s="24" t="str">
        <f t="shared" si="18"/>
        <v>Above Average</v>
      </c>
      <c r="AA33" s="25">
        <v>0</v>
      </c>
      <c r="AB33" s="25">
        <v>0</v>
      </c>
      <c r="AC33" s="25">
        <v>2</v>
      </c>
      <c r="AD33" s="25">
        <v>0</v>
      </c>
      <c r="AE33" s="25">
        <f t="shared" si="19"/>
        <v>2</v>
      </c>
      <c r="AF33" s="25" t="str">
        <f t="shared" si="20"/>
        <v>Less</v>
      </c>
      <c r="AG33" s="57">
        <v>7</v>
      </c>
      <c r="AH33" s="29">
        <v>230000</v>
      </c>
      <c r="AI33" s="29">
        <f t="shared" si="7"/>
        <v>3572</v>
      </c>
      <c r="AJ33" s="29" t="str">
        <f t="shared" si="21"/>
        <v>no</v>
      </c>
      <c r="AK33" s="29">
        <f t="shared" si="22"/>
        <v>64.389697648376256</v>
      </c>
      <c r="AL33" s="29">
        <f t="shared" si="23"/>
        <v>128.13370473537606</v>
      </c>
    </row>
    <row r="34" spans="1:38" x14ac:dyDescent="0.2">
      <c r="A34">
        <v>24</v>
      </c>
      <c r="B34" s="12">
        <v>44</v>
      </c>
      <c r="C34" s="12">
        <f t="shared" si="8"/>
        <v>44</v>
      </c>
      <c r="D34" s="12" t="str">
        <f t="shared" si="5"/>
        <v>no</v>
      </c>
      <c r="E34" s="12" t="str">
        <f t="shared" si="9"/>
        <v>Below Average</v>
      </c>
      <c r="F34" s="21">
        <v>4224</v>
      </c>
      <c r="G34" s="21" t="str">
        <f t="shared" si="10"/>
        <v>no</v>
      </c>
      <c r="H34" s="21" t="str">
        <f t="shared" si="11"/>
        <v>Below Average</v>
      </c>
      <c r="I34" s="12" t="s">
        <v>178</v>
      </c>
      <c r="J34" s="12" t="str">
        <f t="shared" si="12"/>
        <v/>
      </c>
      <c r="K34" s="12" t="s">
        <v>179</v>
      </c>
      <c r="L34" s="12" t="str">
        <f t="shared" si="6"/>
        <v/>
      </c>
      <c r="M34" s="12" t="str">
        <f t="shared" si="13"/>
        <v/>
      </c>
      <c r="N34" s="22">
        <v>5</v>
      </c>
      <c r="O34" s="22" t="str">
        <f t="shared" si="14"/>
        <v>Low</v>
      </c>
      <c r="P34">
        <v>1976</v>
      </c>
      <c r="Q34">
        <v>1976</v>
      </c>
      <c r="R34" s="23">
        <v>1040</v>
      </c>
      <c r="S34" s="23" t="str">
        <f t="shared" si="15"/>
        <v>no</v>
      </c>
      <c r="T34" s="23" t="str">
        <f t="shared" si="16"/>
        <v>Below Average</v>
      </c>
      <c r="U34" s="24">
        <v>1060</v>
      </c>
      <c r="V34" s="24">
        <v>0</v>
      </c>
      <c r="W34" s="24" t="s">
        <v>413</v>
      </c>
      <c r="X34" s="24">
        <v>1060</v>
      </c>
      <c r="Y34" s="24" t="str">
        <f t="shared" si="17"/>
        <v>no</v>
      </c>
      <c r="Z34" s="24" t="str">
        <f t="shared" si="18"/>
        <v>Below Average</v>
      </c>
      <c r="AA34" s="25">
        <v>1</v>
      </c>
      <c r="AB34" s="25">
        <v>0</v>
      </c>
      <c r="AC34" s="25">
        <v>1</v>
      </c>
      <c r="AD34" s="25">
        <v>0</v>
      </c>
      <c r="AE34" s="25">
        <f t="shared" si="19"/>
        <v>2</v>
      </c>
      <c r="AF34" s="25" t="str">
        <f t="shared" si="20"/>
        <v>Less</v>
      </c>
      <c r="AG34" s="57">
        <v>6</v>
      </c>
      <c r="AH34" s="29">
        <v>129900</v>
      </c>
      <c r="AI34" s="29">
        <f t="shared" si="7"/>
        <v>2100</v>
      </c>
      <c r="AJ34" s="29" t="str">
        <f t="shared" si="21"/>
        <v>no</v>
      </c>
      <c r="AK34" s="29">
        <f t="shared" si="22"/>
        <v>61.857142857142854</v>
      </c>
      <c r="AL34" s="29">
        <f t="shared" si="23"/>
        <v>122.54716981132076</v>
      </c>
    </row>
    <row r="35" spans="1:38" x14ac:dyDescent="0.2">
      <c r="A35">
        <v>25</v>
      </c>
      <c r="B35" s="12" t="s">
        <v>83</v>
      </c>
      <c r="C35" s="12">
        <f t="shared" si="8"/>
        <v>69</v>
      </c>
      <c r="D35" s="12" t="str">
        <f t="shared" si="5"/>
        <v>no</v>
      </c>
      <c r="E35" s="12" t="str">
        <f t="shared" si="9"/>
        <v>Below Average</v>
      </c>
      <c r="F35" s="21">
        <v>8246</v>
      </c>
      <c r="G35" s="21" t="str">
        <f t="shared" si="10"/>
        <v>no</v>
      </c>
      <c r="H35" s="21" t="str">
        <f t="shared" si="11"/>
        <v>Below Average</v>
      </c>
      <c r="I35" s="12" t="s">
        <v>151</v>
      </c>
      <c r="J35" s="12" t="str">
        <f t="shared" si="12"/>
        <v>Sawyer</v>
      </c>
      <c r="K35" s="12" t="s">
        <v>91</v>
      </c>
      <c r="L35" s="12">
        <f t="shared" si="6"/>
        <v>65.835562612127291</v>
      </c>
      <c r="M35" s="12" t="str">
        <f t="shared" si="13"/>
        <v>Below Average</v>
      </c>
      <c r="N35" s="22">
        <v>5</v>
      </c>
      <c r="O35" s="22" t="str">
        <f t="shared" si="14"/>
        <v>Low</v>
      </c>
      <c r="P35">
        <v>1968</v>
      </c>
      <c r="Q35">
        <v>2001</v>
      </c>
      <c r="R35" s="23">
        <v>1060</v>
      </c>
      <c r="S35" s="23" t="str">
        <f t="shared" si="15"/>
        <v>no</v>
      </c>
      <c r="T35" s="23" t="str">
        <f t="shared" si="16"/>
        <v>Above Average</v>
      </c>
      <c r="U35" s="24">
        <v>1060</v>
      </c>
      <c r="V35" s="24">
        <v>0</v>
      </c>
      <c r="W35" s="24" t="s">
        <v>413</v>
      </c>
      <c r="X35" s="24">
        <v>1060</v>
      </c>
      <c r="Y35" s="24" t="str">
        <f t="shared" si="17"/>
        <v>no</v>
      </c>
      <c r="Z35" s="24" t="str">
        <f t="shared" si="18"/>
        <v>Below Average</v>
      </c>
      <c r="AA35" s="25">
        <v>1</v>
      </c>
      <c r="AB35" s="25">
        <v>0</v>
      </c>
      <c r="AC35" s="25">
        <v>1</v>
      </c>
      <c r="AD35" s="25">
        <v>0</v>
      </c>
      <c r="AE35" s="25">
        <f t="shared" si="19"/>
        <v>2</v>
      </c>
      <c r="AF35" s="25" t="str">
        <f t="shared" si="20"/>
        <v>Less</v>
      </c>
      <c r="AG35" s="57">
        <v>6</v>
      </c>
      <c r="AH35" s="29">
        <v>154000</v>
      </c>
      <c r="AI35" s="29">
        <f t="shared" si="7"/>
        <v>2120</v>
      </c>
      <c r="AJ35" s="29" t="str">
        <f t="shared" si="21"/>
        <v>no</v>
      </c>
      <c r="AK35" s="29">
        <f t="shared" si="22"/>
        <v>72.64150943396227</v>
      </c>
      <c r="AL35" s="29">
        <f t="shared" si="23"/>
        <v>145.28301886792454</v>
      </c>
    </row>
    <row r="36" spans="1:38" x14ac:dyDescent="0.2">
      <c r="A36">
        <v>26</v>
      </c>
      <c r="B36" s="12">
        <v>110</v>
      </c>
      <c r="C36" s="12">
        <f t="shared" si="8"/>
        <v>110</v>
      </c>
      <c r="D36" s="12" t="str">
        <f t="shared" si="5"/>
        <v>yes</v>
      </c>
      <c r="E36" s="12" t="str">
        <f t="shared" si="9"/>
        <v>Above Average</v>
      </c>
      <c r="F36" s="21">
        <v>14230</v>
      </c>
      <c r="G36" s="21" t="str">
        <f t="shared" si="10"/>
        <v>no</v>
      </c>
      <c r="H36" s="21" t="str">
        <f t="shared" si="11"/>
        <v>Above Average</v>
      </c>
      <c r="I36" s="12" t="s">
        <v>154</v>
      </c>
      <c r="J36" s="12" t="str">
        <f t="shared" si="12"/>
        <v>NridgHt</v>
      </c>
      <c r="K36" s="12" t="s">
        <v>91</v>
      </c>
      <c r="L36" s="12">
        <f t="shared" si="6"/>
        <v>92.435750489847905</v>
      </c>
      <c r="M36" s="12" t="str">
        <f t="shared" si="13"/>
        <v>Above Average</v>
      </c>
      <c r="N36" s="22">
        <v>8</v>
      </c>
      <c r="O36" s="22" t="str">
        <f t="shared" si="14"/>
        <v>High</v>
      </c>
      <c r="P36">
        <v>2007</v>
      </c>
      <c r="Q36">
        <v>2007</v>
      </c>
      <c r="R36" s="23">
        <v>1566</v>
      </c>
      <c r="S36" s="23" t="str">
        <f t="shared" si="15"/>
        <v>no</v>
      </c>
      <c r="T36" s="23" t="str">
        <f t="shared" si="16"/>
        <v>Above Average</v>
      </c>
      <c r="U36" s="24">
        <v>1600</v>
      </c>
      <c r="V36" s="24">
        <v>0</v>
      </c>
      <c r="W36" s="24" t="s">
        <v>413</v>
      </c>
      <c r="X36" s="24">
        <v>1600</v>
      </c>
      <c r="Y36" s="24" t="str">
        <f t="shared" si="17"/>
        <v>no</v>
      </c>
      <c r="Z36" s="24" t="str">
        <f t="shared" si="18"/>
        <v>Above Average</v>
      </c>
      <c r="AA36" s="25">
        <v>0</v>
      </c>
      <c r="AB36" s="25">
        <v>0</v>
      </c>
      <c r="AC36" s="25">
        <v>2</v>
      </c>
      <c r="AD36" s="25">
        <v>0</v>
      </c>
      <c r="AE36" s="25">
        <f t="shared" si="19"/>
        <v>2</v>
      </c>
      <c r="AF36" s="25" t="str">
        <f t="shared" si="20"/>
        <v>Less</v>
      </c>
      <c r="AG36" s="57">
        <v>7</v>
      </c>
      <c r="AH36" s="29">
        <v>256300</v>
      </c>
      <c r="AI36" s="29">
        <f t="shared" si="7"/>
        <v>3166</v>
      </c>
      <c r="AJ36" s="29" t="str">
        <f t="shared" si="21"/>
        <v>no</v>
      </c>
      <c r="AK36" s="29">
        <f t="shared" si="22"/>
        <v>80.953885028427038</v>
      </c>
      <c r="AL36" s="29">
        <f t="shared" si="23"/>
        <v>160.1875</v>
      </c>
    </row>
    <row r="37" spans="1:38" x14ac:dyDescent="0.2">
      <c r="A37">
        <v>27</v>
      </c>
      <c r="B37" s="12">
        <v>60</v>
      </c>
      <c r="C37" s="12">
        <f t="shared" si="8"/>
        <v>60</v>
      </c>
      <c r="D37" s="12" t="str">
        <f t="shared" si="5"/>
        <v>no</v>
      </c>
      <c r="E37" s="12" t="str">
        <f t="shared" si="9"/>
        <v>Below Average</v>
      </c>
      <c r="F37" s="21">
        <v>7200</v>
      </c>
      <c r="G37" s="21" t="str">
        <f t="shared" si="10"/>
        <v>no</v>
      </c>
      <c r="H37" s="21" t="str">
        <f t="shared" si="11"/>
        <v>Below Average</v>
      </c>
      <c r="I37" s="12" t="s">
        <v>162</v>
      </c>
      <c r="J37" s="12" t="str">
        <f t="shared" si="12"/>
        <v>NAmes</v>
      </c>
      <c r="K37" s="12" t="s">
        <v>91</v>
      </c>
      <c r="L37" s="12">
        <f t="shared" si="6"/>
        <v>65.191384752822614</v>
      </c>
      <c r="M37" s="12" t="str">
        <f t="shared" si="13"/>
        <v>Below Average</v>
      </c>
      <c r="N37" s="22">
        <v>5</v>
      </c>
      <c r="O37" s="22" t="str">
        <f t="shared" si="14"/>
        <v>Low</v>
      </c>
      <c r="P37">
        <v>1951</v>
      </c>
      <c r="Q37">
        <v>2000</v>
      </c>
      <c r="R37" s="23">
        <v>900</v>
      </c>
      <c r="S37" s="23" t="str">
        <f t="shared" si="15"/>
        <v>no</v>
      </c>
      <c r="T37" s="23" t="str">
        <f t="shared" si="16"/>
        <v>Below Average</v>
      </c>
      <c r="U37" s="24">
        <v>900</v>
      </c>
      <c r="V37" s="24">
        <v>0</v>
      </c>
      <c r="W37" s="24" t="s">
        <v>413</v>
      </c>
      <c r="X37" s="24">
        <v>900</v>
      </c>
      <c r="Y37" s="24" t="str">
        <f t="shared" si="17"/>
        <v>no</v>
      </c>
      <c r="Z37" s="24" t="str">
        <f t="shared" si="18"/>
        <v>Below Average</v>
      </c>
      <c r="AA37" s="25">
        <v>0</v>
      </c>
      <c r="AB37" s="25">
        <v>1</v>
      </c>
      <c r="AC37" s="25">
        <v>1</v>
      </c>
      <c r="AD37" s="25">
        <v>0</v>
      </c>
      <c r="AE37" s="25">
        <f t="shared" si="19"/>
        <v>2</v>
      </c>
      <c r="AF37" s="25" t="str">
        <f t="shared" si="20"/>
        <v>Less</v>
      </c>
      <c r="AG37" s="57">
        <v>5</v>
      </c>
      <c r="AH37" s="29">
        <v>134800</v>
      </c>
      <c r="AI37" s="29">
        <f t="shared" si="7"/>
        <v>1800</v>
      </c>
      <c r="AJ37" s="29" t="str">
        <f t="shared" si="21"/>
        <v>no</v>
      </c>
      <c r="AK37" s="29">
        <f t="shared" si="22"/>
        <v>74.888888888888886</v>
      </c>
      <c r="AL37" s="29">
        <f t="shared" si="23"/>
        <v>149.77777777777777</v>
      </c>
    </row>
    <row r="38" spans="1:38" x14ac:dyDescent="0.2">
      <c r="A38">
        <v>28</v>
      </c>
      <c r="B38" s="12">
        <v>98</v>
      </c>
      <c r="C38" s="12">
        <f t="shared" si="8"/>
        <v>98</v>
      </c>
      <c r="D38" s="12" t="str">
        <f t="shared" si="5"/>
        <v>no</v>
      </c>
      <c r="E38" s="12" t="str">
        <f t="shared" si="9"/>
        <v>Above Average</v>
      </c>
      <c r="F38" s="21">
        <v>11478</v>
      </c>
      <c r="G38" s="21" t="str">
        <f t="shared" si="10"/>
        <v>no</v>
      </c>
      <c r="H38" s="21" t="str">
        <f t="shared" si="11"/>
        <v>Above Average</v>
      </c>
      <c r="I38" s="12" t="s">
        <v>154</v>
      </c>
      <c r="J38" s="12" t="str">
        <f t="shared" si="12"/>
        <v>NridgHt</v>
      </c>
      <c r="K38" s="12" t="s">
        <v>91</v>
      </c>
      <c r="L38" s="12">
        <f t="shared" si="6"/>
        <v>92.435750489847905</v>
      </c>
      <c r="M38" s="12" t="str">
        <f t="shared" si="13"/>
        <v>Above Average</v>
      </c>
      <c r="N38" s="22">
        <v>8</v>
      </c>
      <c r="O38" s="22" t="str">
        <f t="shared" si="14"/>
        <v>High</v>
      </c>
      <c r="P38">
        <v>2007</v>
      </c>
      <c r="Q38">
        <v>2008</v>
      </c>
      <c r="R38" s="23">
        <v>1704</v>
      </c>
      <c r="S38" s="23" t="str">
        <f t="shared" si="15"/>
        <v>no</v>
      </c>
      <c r="T38" s="23" t="str">
        <f t="shared" si="16"/>
        <v>Above Average</v>
      </c>
      <c r="U38" s="24">
        <v>1704</v>
      </c>
      <c r="V38" s="24">
        <v>0</v>
      </c>
      <c r="W38" s="24" t="s">
        <v>413</v>
      </c>
      <c r="X38" s="24">
        <v>1704</v>
      </c>
      <c r="Y38" s="24" t="str">
        <f t="shared" si="17"/>
        <v>no</v>
      </c>
      <c r="Z38" s="24" t="str">
        <f t="shared" si="18"/>
        <v>Above Average</v>
      </c>
      <c r="AA38" s="25">
        <v>1</v>
      </c>
      <c r="AB38" s="25">
        <v>0</v>
      </c>
      <c r="AC38" s="25">
        <v>2</v>
      </c>
      <c r="AD38" s="25">
        <v>0</v>
      </c>
      <c r="AE38" s="25">
        <f t="shared" si="19"/>
        <v>3</v>
      </c>
      <c r="AF38" s="25" t="str">
        <f t="shared" si="20"/>
        <v>More</v>
      </c>
      <c r="AG38" s="57">
        <v>7</v>
      </c>
      <c r="AH38" s="29">
        <v>306000</v>
      </c>
      <c r="AI38" s="29">
        <f t="shared" si="7"/>
        <v>3408</v>
      </c>
      <c r="AJ38" s="29" t="str">
        <f t="shared" si="21"/>
        <v>no</v>
      </c>
      <c r="AK38" s="29">
        <f t="shared" si="22"/>
        <v>89.788732394366193</v>
      </c>
      <c r="AL38" s="29">
        <f t="shared" si="23"/>
        <v>179.57746478873239</v>
      </c>
    </row>
    <row r="39" spans="1:38" x14ac:dyDescent="0.2">
      <c r="A39">
        <v>29</v>
      </c>
      <c r="B39" s="12">
        <v>47</v>
      </c>
      <c r="C39" s="12">
        <f t="shared" si="8"/>
        <v>47</v>
      </c>
      <c r="D39" s="12" t="str">
        <f t="shared" si="5"/>
        <v>no</v>
      </c>
      <c r="E39" s="12" t="str">
        <f t="shared" si="9"/>
        <v>Below Average</v>
      </c>
      <c r="F39" s="21">
        <v>16321</v>
      </c>
      <c r="G39" s="21" t="str">
        <f t="shared" si="10"/>
        <v>no</v>
      </c>
      <c r="H39" s="21" t="str">
        <f t="shared" si="11"/>
        <v>Above Average</v>
      </c>
      <c r="I39" s="12" t="s">
        <v>162</v>
      </c>
      <c r="J39" s="12" t="str">
        <f t="shared" si="12"/>
        <v>NAmes</v>
      </c>
      <c r="K39" s="12" t="s">
        <v>91</v>
      </c>
      <c r="L39" s="12">
        <f t="shared" si="6"/>
        <v>65.191384752822614</v>
      </c>
      <c r="M39" s="12" t="str">
        <f t="shared" si="13"/>
        <v>Below Average</v>
      </c>
      <c r="N39" s="22">
        <v>5</v>
      </c>
      <c r="O39" s="22" t="str">
        <f t="shared" si="14"/>
        <v>Low</v>
      </c>
      <c r="P39">
        <v>1957</v>
      </c>
      <c r="Q39">
        <v>1997</v>
      </c>
      <c r="R39" s="23">
        <v>1484</v>
      </c>
      <c r="S39" s="23" t="str">
        <f t="shared" si="15"/>
        <v>no</v>
      </c>
      <c r="T39" s="23" t="str">
        <f t="shared" si="16"/>
        <v>Above Average</v>
      </c>
      <c r="U39" s="24">
        <v>1600</v>
      </c>
      <c r="V39" s="24">
        <v>0</v>
      </c>
      <c r="W39" s="24" t="s">
        <v>413</v>
      </c>
      <c r="X39" s="24">
        <v>1600</v>
      </c>
      <c r="Y39" s="24" t="str">
        <f t="shared" si="17"/>
        <v>no</v>
      </c>
      <c r="Z39" s="24" t="str">
        <f t="shared" si="18"/>
        <v>Above Average</v>
      </c>
      <c r="AA39" s="25">
        <v>1</v>
      </c>
      <c r="AB39" s="25">
        <v>0</v>
      </c>
      <c r="AC39" s="25">
        <v>1</v>
      </c>
      <c r="AD39" s="25">
        <v>0</v>
      </c>
      <c r="AE39" s="25">
        <f t="shared" si="19"/>
        <v>2</v>
      </c>
      <c r="AF39" s="25" t="str">
        <f t="shared" si="20"/>
        <v>Less</v>
      </c>
      <c r="AG39" s="57">
        <v>6</v>
      </c>
      <c r="AH39" s="29">
        <v>207500</v>
      </c>
      <c r="AI39" s="29">
        <f t="shared" si="7"/>
        <v>3084</v>
      </c>
      <c r="AJ39" s="29" t="str">
        <f t="shared" si="21"/>
        <v>no</v>
      </c>
      <c r="AK39" s="29">
        <f t="shared" si="22"/>
        <v>67.282749675745791</v>
      </c>
      <c r="AL39" s="29">
        <f t="shared" si="23"/>
        <v>129.6875</v>
      </c>
    </row>
    <row r="40" spans="1:38" x14ac:dyDescent="0.2">
      <c r="A40">
        <v>30</v>
      </c>
      <c r="B40" s="12">
        <v>60</v>
      </c>
      <c r="C40" s="12">
        <f t="shared" si="8"/>
        <v>60</v>
      </c>
      <c r="D40" s="12" t="str">
        <f t="shared" si="5"/>
        <v>no</v>
      </c>
      <c r="E40" s="12" t="str">
        <f t="shared" si="9"/>
        <v>Below Average</v>
      </c>
      <c r="F40" s="21">
        <v>6324</v>
      </c>
      <c r="G40" s="21" t="str">
        <f t="shared" si="10"/>
        <v>no</v>
      </c>
      <c r="H40" s="21" t="str">
        <f t="shared" si="11"/>
        <v>Below Average</v>
      </c>
      <c r="I40" s="12" t="s">
        <v>148</v>
      </c>
      <c r="J40" s="12" t="str">
        <f t="shared" si="12"/>
        <v>BrkSide</v>
      </c>
      <c r="K40" s="12" t="s">
        <v>91</v>
      </c>
      <c r="L40" s="12">
        <f t="shared" si="6"/>
        <v>64.919237492322253</v>
      </c>
      <c r="M40" s="12" t="str">
        <f t="shared" si="13"/>
        <v>Below Average</v>
      </c>
      <c r="N40" s="22">
        <v>4</v>
      </c>
      <c r="O40" s="22" t="str">
        <f t="shared" si="14"/>
        <v>Low</v>
      </c>
      <c r="P40">
        <v>1927</v>
      </c>
      <c r="Q40">
        <v>1950</v>
      </c>
      <c r="R40" s="23">
        <v>520</v>
      </c>
      <c r="S40" s="23" t="str">
        <f t="shared" si="15"/>
        <v>no</v>
      </c>
      <c r="T40" s="23" t="str">
        <f t="shared" si="16"/>
        <v>Below Average</v>
      </c>
      <c r="U40" s="24">
        <v>520</v>
      </c>
      <c r="V40" s="24">
        <v>0</v>
      </c>
      <c r="W40" s="24" t="s">
        <v>413</v>
      </c>
      <c r="X40" s="24">
        <v>520</v>
      </c>
      <c r="Y40" s="24" t="str">
        <f t="shared" si="17"/>
        <v>no</v>
      </c>
      <c r="Z40" s="24" t="str">
        <f t="shared" si="18"/>
        <v>Below Average</v>
      </c>
      <c r="AA40" s="25">
        <v>0</v>
      </c>
      <c r="AB40" s="25">
        <v>0</v>
      </c>
      <c r="AC40" s="25">
        <v>1</v>
      </c>
      <c r="AD40" s="25">
        <v>0</v>
      </c>
      <c r="AE40" s="25">
        <f t="shared" si="19"/>
        <v>1</v>
      </c>
      <c r="AF40" s="25" t="str">
        <f t="shared" si="20"/>
        <v>Less</v>
      </c>
      <c r="AG40" s="57">
        <v>4</v>
      </c>
      <c r="AH40" s="29">
        <v>68500</v>
      </c>
      <c r="AI40" s="29">
        <f t="shared" si="7"/>
        <v>1040</v>
      </c>
      <c r="AJ40" s="29" t="str">
        <f t="shared" si="21"/>
        <v>no</v>
      </c>
      <c r="AK40" s="29">
        <f t="shared" si="22"/>
        <v>65.865384615384613</v>
      </c>
      <c r="AL40" s="29">
        <f t="shared" si="23"/>
        <v>131.73076923076923</v>
      </c>
    </row>
    <row r="41" spans="1:38" x14ac:dyDescent="0.2">
      <c r="A41">
        <v>31</v>
      </c>
      <c r="B41" s="12">
        <v>50</v>
      </c>
      <c r="C41" s="12">
        <f t="shared" si="8"/>
        <v>50</v>
      </c>
      <c r="D41" s="12" t="str">
        <f t="shared" si="5"/>
        <v>no</v>
      </c>
      <c r="E41" s="12" t="str">
        <f t="shared" si="9"/>
        <v>Below Average</v>
      </c>
      <c r="F41" s="21">
        <v>8500</v>
      </c>
      <c r="G41" s="21" t="str">
        <f t="shared" si="10"/>
        <v>no</v>
      </c>
      <c r="H41" s="21" t="str">
        <f t="shared" si="11"/>
        <v>Below Average</v>
      </c>
      <c r="I41" s="12" t="s">
        <v>176</v>
      </c>
      <c r="J41" s="12" t="str">
        <f t="shared" si="12"/>
        <v>IDOTRR</v>
      </c>
      <c r="K41" s="12" t="s">
        <v>91</v>
      </c>
      <c r="L41" s="12">
        <f t="shared" si="6"/>
        <v>52.131298928930256</v>
      </c>
      <c r="M41" s="12" t="str">
        <f t="shared" si="13"/>
        <v>Below Average</v>
      </c>
      <c r="N41" s="22">
        <v>4</v>
      </c>
      <c r="O41" s="22" t="str">
        <f t="shared" si="14"/>
        <v>Low</v>
      </c>
      <c r="P41">
        <v>1920</v>
      </c>
      <c r="Q41">
        <v>1950</v>
      </c>
      <c r="R41" s="23">
        <v>649</v>
      </c>
      <c r="S41" s="23" t="str">
        <f t="shared" si="15"/>
        <v>no</v>
      </c>
      <c r="T41" s="23" t="str">
        <f t="shared" si="16"/>
        <v>Below Average</v>
      </c>
      <c r="U41" s="24">
        <v>649</v>
      </c>
      <c r="V41" s="24">
        <v>668</v>
      </c>
      <c r="W41" s="24" t="s">
        <v>412</v>
      </c>
      <c r="X41" s="24">
        <v>1317</v>
      </c>
      <c r="Y41" s="24" t="str">
        <f t="shared" si="17"/>
        <v>no</v>
      </c>
      <c r="Z41" s="24" t="str">
        <f t="shared" si="18"/>
        <v>Below Average</v>
      </c>
      <c r="AA41" s="25">
        <v>0</v>
      </c>
      <c r="AB41" s="25">
        <v>0</v>
      </c>
      <c r="AC41" s="25">
        <v>1</v>
      </c>
      <c r="AD41" s="25">
        <v>0</v>
      </c>
      <c r="AE41" s="25">
        <f t="shared" si="19"/>
        <v>1</v>
      </c>
      <c r="AF41" s="25" t="str">
        <f t="shared" si="20"/>
        <v>Less</v>
      </c>
      <c r="AG41" s="57">
        <v>6</v>
      </c>
      <c r="AH41" s="29">
        <v>40000</v>
      </c>
      <c r="AI41" s="29">
        <f t="shared" si="7"/>
        <v>1966</v>
      </c>
      <c r="AJ41" s="29" t="str">
        <f t="shared" si="21"/>
        <v>no</v>
      </c>
      <c r="AK41" s="29">
        <f t="shared" si="22"/>
        <v>20.345879959308242</v>
      </c>
      <c r="AL41" s="29">
        <f t="shared" si="23"/>
        <v>30.372057706909644</v>
      </c>
    </row>
    <row r="42" spans="1:38" x14ac:dyDescent="0.2">
      <c r="A42">
        <v>32</v>
      </c>
      <c r="B42" s="12" t="s">
        <v>83</v>
      </c>
      <c r="C42" s="12">
        <f t="shared" si="8"/>
        <v>69</v>
      </c>
      <c r="D42" s="12" t="str">
        <f t="shared" si="5"/>
        <v>no</v>
      </c>
      <c r="E42" s="12" t="str">
        <f t="shared" si="9"/>
        <v>Below Average</v>
      </c>
      <c r="F42" s="21">
        <v>8544</v>
      </c>
      <c r="G42" s="21" t="str">
        <f t="shared" si="10"/>
        <v>no</v>
      </c>
      <c r="H42" s="21" t="str">
        <f t="shared" si="11"/>
        <v>Below Average</v>
      </c>
      <c r="I42" s="12" t="s">
        <v>151</v>
      </c>
      <c r="J42" s="12" t="str">
        <f t="shared" si="12"/>
        <v>Sawyer</v>
      </c>
      <c r="K42" s="12" t="s">
        <v>91</v>
      </c>
      <c r="L42" s="12">
        <f t="shared" si="6"/>
        <v>65.835562612127291</v>
      </c>
      <c r="M42" s="12" t="str">
        <f t="shared" si="13"/>
        <v>Below Average</v>
      </c>
      <c r="N42" s="22">
        <v>5</v>
      </c>
      <c r="O42" s="22" t="str">
        <f t="shared" si="14"/>
        <v>Low</v>
      </c>
      <c r="P42">
        <v>1966</v>
      </c>
      <c r="Q42">
        <v>2006</v>
      </c>
      <c r="R42" s="23">
        <v>1228</v>
      </c>
      <c r="S42" s="23" t="str">
        <f t="shared" si="15"/>
        <v>no</v>
      </c>
      <c r="T42" s="23" t="str">
        <f t="shared" si="16"/>
        <v>Above Average</v>
      </c>
      <c r="U42" s="24">
        <v>1228</v>
      </c>
      <c r="V42" s="24">
        <v>0</v>
      </c>
      <c r="W42" s="24" t="s">
        <v>413</v>
      </c>
      <c r="X42" s="24">
        <v>1228</v>
      </c>
      <c r="Y42" s="24" t="str">
        <f t="shared" si="17"/>
        <v>no</v>
      </c>
      <c r="Z42" s="24" t="str">
        <f t="shared" si="18"/>
        <v>Below Average</v>
      </c>
      <c r="AA42" s="25">
        <v>0</v>
      </c>
      <c r="AB42" s="25">
        <v>0</v>
      </c>
      <c r="AC42" s="25">
        <v>1</v>
      </c>
      <c r="AD42" s="25">
        <v>1</v>
      </c>
      <c r="AE42" s="25">
        <f t="shared" si="19"/>
        <v>2</v>
      </c>
      <c r="AF42" s="25" t="str">
        <f t="shared" si="20"/>
        <v>Less</v>
      </c>
      <c r="AG42" s="57">
        <v>6</v>
      </c>
      <c r="AH42" s="29">
        <v>149350</v>
      </c>
      <c r="AI42" s="29">
        <f t="shared" si="7"/>
        <v>2456</v>
      </c>
      <c r="AJ42" s="29" t="str">
        <f t="shared" si="21"/>
        <v>no</v>
      </c>
      <c r="AK42" s="29">
        <f t="shared" si="22"/>
        <v>60.810260586319217</v>
      </c>
      <c r="AL42" s="29">
        <f t="shared" si="23"/>
        <v>121.62052117263843</v>
      </c>
    </row>
    <row r="43" spans="1:38" x14ac:dyDescent="0.2">
      <c r="A43">
        <v>33</v>
      </c>
      <c r="B43" s="12">
        <v>85</v>
      </c>
      <c r="C43" s="12">
        <f t="shared" si="8"/>
        <v>85</v>
      </c>
      <c r="D43" s="12" t="str">
        <f t="shared" si="5"/>
        <v>no</v>
      </c>
      <c r="E43" s="12" t="str">
        <f t="shared" si="9"/>
        <v>Above Average</v>
      </c>
      <c r="F43" s="21">
        <v>11049</v>
      </c>
      <c r="G43" s="21" t="str">
        <f t="shared" si="10"/>
        <v>no</v>
      </c>
      <c r="H43" s="21" t="str">
        <f t="shared" si="11"/>
        <v>Above Average</v>
      </c>
      <c r="I43" s="12" t="s">
        <v>89</v>
      </c>
      <c r="J43" s="12" t="str">
        <f t="shared" si="12"/>
        <v>CollgCr</v>
      </c>
      <c r="K43" s="12" t="s">
        <v>91</v>
      </c>
      <c r="L43" s="12">
        <f t="shared" si="6"/>
        <v>74.535824409408733</v>
      </c>
      <c r="M43" s="12" t="str">
        <f t="shared" si="13"/>
        <v>Above Average</v>
      </c>
      <c r="N43" s="22">
        <v>8</v>
      </c>
      <c r="O43" s="22" t="str">
        <f t="shared" si="14"/>
        <v>High</v>
      </c>
      <c r="P43">
        <v>2007</v>
      </c>
      <c r="Q43">
        <v>2007</v>
      </c>
      <c r="R43" s="23">
        <v>1234</v>
      </c>
      <c r="S43" s="23" t="str">
        <f t="shared" si="15"/>
        <v>no</v>
      </c>
      <c r="T43" s="23" t="str">
        <f t="shared" si="16"/>
        <v>Above Average</v>
      </c>
      <c r="U43" s="24">
        <v>1234</v>
      </c>
      <c r="V43" s="24">
        <v>0</v>
      </c>
      <c r="W43" s="24" t="s">
        <v>413</v>
      </c>
      <c r="X43" s="24">
        <v>1234</v>
      </c>
      <c r="Y43" s="24" t="str">
        <f t="shared" si="17"/>
        <v>no</v>
      </c>
      <c r="Z43" s="24" t="str">
        <f t="shared" si="18"/>
        <v>Below Average</v>
      </c>
      <c r="AA43" s="25">
        <v>0</v>
      </c>
      <c r="AB43" s="25">
        <v>0</v>
      </c>
      <c r="AC43" s="25">
        <v>2</v>
      </c>
      <c r="AD43" s="25">
        <v>0</v>
      </c>
      <c r="AE43" s="25">
        <f t="shared" si="19"/>
        <v>2</v>
      </c>
      <c r="AF43" s="25" t="str">
        <f t="shared" si="20"/>
        <v>Less</v>
      </c>
      <c r="AG43" s="57">
        <v>7</v>
      </c>
      <c r="AH43" s="29">
        <v>179900</v>
      </c>
      <c r="AI43" s="29">
        <f t="shared" si="7"/>
        <v>2468</v>
      </c>
      <c r="AJ43" s="29" t="str">
        <f t="shared" si="21"/>
        <v>no</v>
      </c>
      <c r="AK43" s="29">
        <f t="shared" si="22"/>
        <v>72.893030794165313</v>
      </c>
      <c r="AL43" s="29">
        <f t="shared" si="23"/>
        <v>145.78606158833063</v>
      </c>
    </row>
    <row r="44" spans="1:38" x14ac:dyDescent="0.2">
      <c r="A44">
        <v>34</v>
      </c>
      <c r="B44" s="12">
        <v>70</v>
      </c>
      <c r="C44" s="12">
        <f t="shared" si="8"/>
        <v>70</v>
      </c>
      <c r="D44" s="12" t="str">
        <f t="shared" si="5"/>
        <v>no</v>
      </c>
      <c r="E44" s="12" t="str">
        <f t="shared" si="9"/>
        <v>Above Average</v>
      </c>
      <c r="F44" s="21">
        <v>10552</v>
      </c>
      <c r="G44" s="21" t="str">
        <f t="shared" si="10"/>
        <v>no</v>
      </c>
      <c r="H44" s="21" t="str">
        <f t="shared" si="11"/>
        <v>Above Average</v>
      </c>
      <c r="I44" s="12" t="s">
        <v>162</v>
      </c>
      <c r="J44" s="12" t="str">
        <f t="shared" si="12"/>
        <v>NAmes</v>
      </c>
      <c r="K44" s="12" t="s">
        <v>91</v>
      </c>
      <c r="L44" s="12">
        <f t="shared" si="6"/>
        <v>65.191384752822614</v>
      </c>
      <c r="M44" s="12" t="str">
        <f t="shared" si="13"/>
        <v>Below Average</v>
      </c>
      <c r="N44" s="22">
        <v>5</v>
      </c>
      <c r="O44" s="22" t="str">
        <f t="shared" si="14"/>
        <v>Low</v>
      </c>
      <c r="P44">
        <v>1959</v>
      </c>
      <c r="Q44">
        <v>1959</v>
      </c>
      <c r="R44" s="23">
        <v>1398</v>
      </c>
      <c r="S44" s="23" t="str">
        <f t="shared" si="15"/>
        <v>no</v>
      </c>
      <c r="T44" s="23" t="str">
        <f t="shared" si="16"/>
        <v>Above Average</v>
      </c>
      <c r="U44" s="24">
        <v>1700</v>
      </c>
      <c r="V44" s="24">
        <v>0</v>
      </c>
      <c r="W44" s="24" t="s">
        <v>413</v>
      </c>
      <c r="X44" s="24">
        <v>1700</v>
      </c>
      <c r="Y44" s="24" t="str">
        <f t="shared" si="17"/>
        <v>no</v>
      </c>
      <c r="Z44" s="24" t="str">
        <f t="shared" si="18"/>
        <v>Above Average</v>
      </c>
      <c r="AA44" s="25">
        <v>0</v>
      </c>
      <c r="AB44" s="25">
        <v>1</v>
      </c>
      <c r="AC44" s="25">
        <v>1</v>
      </c>
      <c r="AD44" s="25">
        <v>1</v>
      </c>
      <c r="AE44" s="25">
        <f t="shared" si="19"/>
        <v>3</v>
      </c>
      <c r="AF44" s="25" t="str">
        <f t="shared" si="20"/>
        <v>More</v>
      </c>
      <c r="AG44" s="57">
        <v>6</v>
      </c>
      <c r="AH44" s="29">
        <v>165500</v>
      </c>
      <c r="AI44" s="29">
        <f t="shared" si="7"/>
        <v>3098</v>
      </c>
      <c r="AJ44" s="29" t="str">
        <f t="shared" si="21"/>
        <v>no</v>
      </c>
      <c r="AK44" s="29">
        <f t="shared" si="22"/>
        <v>53.421562298256937</v>
      </c>
      <c r="AL44" s="29">
        <f t="shared" si="23"/>
        <v>97.352941176470594</v>
      </c>
    </row>
    <row r="45" spans="1:38" x14ac:dyDescent="0.2">
      <c r="A45">
        <v>35</v>
      </c>
      <c r="B45" s="12">
        <v>60</v>
      </c>
      <c r="C45" s="12">
        <f t="shared" si="8"/>
        <v>60</v>
      </c>
      <c r="D45" s="12" t="str">
        <f t="shared" si="5"/>
        <v>no</v>
      </c>
      <c r="E45" s="12" t="str">
        <f t="shared" si="9"/>
        <v>Below Average</v>
      </c>
      <c r="F45" s="21">
        <v>7313</v>
      </c>
      <c r="G45" s="21" t="str">
        <f t="shared" si="10"/>
        <v>no</v>
      </c>
      <c r="H45" s="21" t="str">
        <f t="shared" si="11"/>
        <v>Below Average</v>
      </c>
      <c r="I45" s="12" t="s">
        <v>154</v>
      </c>
      <c r="J45" s="12" t="str">
        <f t="shared" si="12"/>
        <v/>
      </c>
      <c r="K45" s="12" t="s">
        <v>179</v>
      </c>
      <c r="L45" s="12">
        <f t="shared" si="6"/>
        <v>92.435750489847905</v>
      </c>
      <c r="M45" s="12" t="str">
        <f t="shared" si="13"/>
        <v/>
      </c>
      <c r="N45" s="22">
        <v>9</v>
      </c>
      <c r="O45" s="22" t="str">
        <f t="shared" si="14"/>
        <v>High</v>
      </c>
      <c r="P45">
        <v>2005</v>
      </c>
      <c r="Q45">
        <v>2005</v>
      </c>
      <c r="R45" s="23">
        <v>1561</v>
      </c>
      <c r="S45" s="23" t="str">
        <f t="shared" si="15"/>
        <v>no</v>
      </c>
      <c r="T45" s="23" t="str">
        <f t="shared" si="16"/>
        <v>Above Average</v>
      </c>
      <c r="U45" s="24">
        <v>1561</v>
      </c>
      <c r="V45" s="24">
        <v>0</v>
      </c>
      <c r="W45" s="24" t="s">
        <v>413</v>
      </c>
      <c r="X45" s="24">
        <v>1561</v>
      </c>
      <c r="Y45" s="24" t="str">
        <f t="shared" si="17"/>
        <v>no</v>
      </c>
      <c r="Z45" s="24" t="str">
        <f t="shared" si="18"/>
        <v>Above Average</v>
      </c>
      <c r="AA45" s="25">
        <v>1</v>
      </c>
      <c r="AB45" s="25">
        <v>0</v>
      </c>
      <c r="AC45" s="25">
        <v>2</v>
      </c>
      <c r="AD45" s="25">
        <v>0</v>
      </c>
      <c r="AE45" s="25">
        <f t="shared" si="19"/>
        <v>3</v>
      </c>
      <c r="AF45" s="25" t="str">
        <f t="shared" si="20"/>
        <v>More</v>
      </c>
      <c r="AG45" s="57">
        <v>6</v>
      </c>
      <c r="AH45" s="29">
        <v>277500</v>
      </c>
      <c r="AI45" s="29">
        <f t="shared" si="7"/>
        <v>3122</v>
      </c>
      <c r="AJ45" s="29" t="str">
        <f t="shared" si="21"/>
        <v>no</v>
      </c>
      <c r="AK45" s="29">
        <f t="shared" si="22"/>
        <v>88.885329916720053</v>
      </c>
      <c r="AL45" s="29">
        <f t="shared" si="23"/>
        <v>177.77065983344011</v>
      </c>
    </row>
    <row r="46" spans="1:38" x14ac:dyDescent="0.2">
      <c r="A46">
        <v>36</v>
      </c>
      <c r="B46" s="12">
        <v>108</v>
      </c>
      <c r="C46" s="12">
        <f t="shared" si="8"/>
        <v>108</v>
      </c>
      <c r="D46" s="12" t="str">
        <f t="shared" si="5"/>
        <v>yes</v>
      </c>
      <c r="E46" s="12" t="str">
        <f t="shared" si="9"/>
        <v>Above Average</v>
      </c>
      <c r="F46" s="21">
        <v>13418</v>
      </c>
      <c r="G46" s="21" t="str">
        <f t="shared" si="10"/>
        <v>no</v>
      </c>
      <c r="H46" s="21" t="str">
        <f t="shared" si="11"/>
        <v>Above Average</v>
      </c>
      <c r="I46" s="12" t="s">
        <v>154</v>
      </c>
      <c r="J46" s="12" t="str">
        <f t="shared" si="12"/>
        <v>NridgHt</v>
      </c>
      <c r="K46" s="12" t="s">
        <v>91</v>
      </c>
      <c r="L46" s="12">
        <f t="shared" si="6"/>
        <v>92.435750489847905</v>
      </c>
      <c r="M46" s="12" t="str">
        <f t="shared" si="13"/>
        <v>Above Average</v>
      </c>
      <c r="N46" s="22">
        <v>8</v>
      </c>
      <c r="O46" s="22" t="str">
        <f t="shared" si="14"/>
        <v>High</v>
      </c>
      <c r="P46">
        <v>2004</v>
      </c>
      <c r="Q46">
        <v>2005</v>
      </c>
      <c r="R46" s="23">
        <v>1117</v>
      </c>
      <c r="S46" s="23" t="str">
        <f t="shared" si="15"/>
        <v>no</v>
      </c>
      <c r="T46" s="23" t="str">
        <f t="shared" si="16"/>
        <v>Above Average</v>
      </c>
      <c r="U46" s="24">
        <v>1132</v>
      </c>
      <c r="V46" s="24">
        <v>1320</v>
      </c>
      <c r="W46" s="24" t="s">
        <v>412</v>
      </c>
      <c r="X46" s="24">
        <v>2452</v>
      </c>
      <c r="Y46" s="24" t="str">
        <f t="shared" si="17"/>
        <v>no</v>
      </c>
      <c r="Z46" s="24" t="str">
        <f t="shared" si="18"/>
        <v>Above Average</v>
      </c>
      <c r="AA46" s="25">
        <v>0</v>
      </c>
      <c r="AB46" s="25">
        <v>0</v>
      </c>
      <c r="AC46" s="25">
        <v>3</v>
      </c>
      <c r="AD46" s="25">
        <v>1</v>
      </c>
      <c r="AE46" s="25">
        <f t="shared" si="19"/>
        <v>4</v>
      </c>
      <c r="AF46" s="25" t="str">
        <f t="shared" si="20"/>
        <v>More</v>
      </c>
      <c r="AG46" s="57">
        <v>9</v>
      </c>
      <c r="AH46" s="29">
        <v>309000</v>
      </c>
      <c r="AI46" s="29">
        <f t="shared" si="7"/>
        <v>3569</v>
      </c>
      <c r="AJ46" s="29" t="str">
        <f t="shared" si="21"/>
        <v>no</v>
      </c>
      <c r="AK46" s="29">
        <f t="shared" si="22"/>
        <v>86.578873634071172</v>
      </c>
      <c r="AL46" s="29">
        <f t="shared" si="23"/>
        <v>126.01957585644372</v>
      </c>
    </row>
    <row r="47" spans="1:38" x14ac:dyDescent="0.2">
      <c r="A47">
        <v>37</v>
      </c>
      <c r="B47" s="12">
        <v>112</v>
      </c>
      <c r="C47" s="12">
        <f t="shared" si="8"/>
        <v>112</v>
      </c>
      <c r="D47" s="12" t="str">
        <f t="shared" si="5"/>
        <v>yes</v>
      </c>
      <c r="E47" s="12" t="str">
        <f t="shared" si="9"/>
        <v>Above Average</v>
      </c>
      <c r="F47" s="21">
        <v>10859</v>
      </c>
      <c r="G47" s="21" t="str">
        <f t="shared" si="10"/>
        <v>no</v>
      </c>
      <c r="H47" s="21" t="str">
        <f t="shared" si="11"/>
        <v>Above Average</v>
      </c>
      <c r="I47" s="12" t="s">
        <v>89</v>
      </c>
      <c r="J47" s="12" t="str">
        <f t="shared" si="12"/>
        <v>CollgCr</v>
      </c>
      <c r="K47" s="12" t="s">
        <v>91</v>
      </c>
      <c r="L47" s="12">
        <f t="shared" si="6"/>
        <v>74.535824409408733</v>
      </c>
      <c r="M47" s="12" t="str">
        <f t="shared" si="13"/>
        <v>Above Average</v>
      </c>
      <c r="N47" s="22">
        <v>5</v>
      </c>
      <c r="O47" s="22" t="str">
        <f t="shared" si="14"/>
        <v>Low</v>
      </c>
      <c r="P47">
        <v>1994</v>
      </c>
      <c r="Q47">
        <v>1995</v>
      </c>
      <c r="R47" s="23">
        <v>1097</v>
      </c>
      <c r="S47" s="23" t="str">
        <f t="shared" si="15"/>
        <v>no</v>
      </c>
      <c r="T47" s="23" t="str">
        <f t="shared" si="16"/>
        <v>Above Average</v>
      </c>
      <c r="U47" s="24">
        <v>1097</v>
      </c>
      <c r="V47" s="24">
        <v>0</v>
      </c>
      <c r="W47" s="24" t="s">
        <v>413</v>
      </c>
      <c r="X47" s="24">
        <v>1097</v>
      </c>
      <c r="Y47" s="24" t="str">
        <f t="shared" si="17"/>
        <v>no</v>
      </c>
      <c r="Z47" s="24" t="str">
        <f t="shared" si="18"/>
        <v>Below Average</v>
      </c>
      <c r="AA47" s="25">
        <v>0</v>
      </c>
      <c r="AB47" s="25">
        <v>0</v>
      </c>
      <c r="AC47" s="25">
        <v>1</v>
      </c>
      <c r="AD47" s="25">
        <v>1</v>
      </c>
      <c r="AE47" s="25">
        <f t="shared" si="19"/>
        <v>2</v>
      </c>
      <c r="AF47" s="25" t="str">
        <f t="shared" si="20"/>
        <v>Less</v>
      </c>
      <c r="AG47" s="57">
        <v>6</v>
      </c>
      <c r="AH47" s="29">
        <v>145000</v>
      </c>
      <c r="AI47" s="29">
        <f t="shared" si="7"/>
        <v>2194</v>
      </c>
      <c r="AJ47" s="29" t="str">
        <f t="shared" si="21"/>
        <v>no</v>
      </c>
      <c r="AK47" s="29">
        <f t="shared" si="22"/>
        <v>66.089334548769372</v>
      </c>
      <c r="AL47" s="29">
        <f t="shared" si="23"/>
        <v>132.17866909753874</v>
      </c>
    </row>
    <row r="48" spans="1:38" x14ac:dyDescent="0.2">
      <c r="A48">
        <v>38</v>
      </c>
      <c r="B48" s="12">
        <v>74</v>
      </c>
      <c r="C48" s="12">
        <f t="shared" si="8"/>
        <v>74</v>
      </c>
      <c r="D48" s="12" t="str">
        <f t="shared" si="5"/>
        <v>no</v>
      </c>
      <c r="E48" s="12" t="str">
        <f t="shared" si="9"/>
        <v>Above Average</v>
      </c>
      <c r="F48" s="21">
        <v>8532</v>
      </c>
      <c r="G48" s="21" t="str">
        <f t="shared" si="10"/>
        <v>no</v>
      </c>
      <c r="H48" s="21" t="str">
        <f t="shared" si="11"/>
        <v>Below Average</v>
      </c>
      <c r="I48" s="12" t="s">
        <v>162</v>
      </c>
      <c r="J48" s="12" t="str">
        <f t="shared" si="12"/>
        <v>NAmes</v>
      </c>
      <c r="K48" s="12" t="s">
        <v>91</v>
      </c>
      <c r="L48" s="12">
        <f t="shared" si="6"/>
        <v>65.191384752822614</v>
      </c>
      <c r="M48" s="12" t="str">
        <f t="shared" si="13"/>
        <v>Below Average</v>
      </c>
      <c r="N48" s="22">
        <v>5</v>
      </c>
      <c r="O48" s="22" t="str">
        <f t="shared" si="14"/>
        <v>Low</v>
      </c>
      <c r="P48">
        <v>1954</v>
      </c>
      <c r="Q48">
        <v>1990</v>
      </c>
      <c r="R48" s="23">
        <v>1297</v>
      </c>
      <c r="S48" s="23" t="str">
        <f t="shared" si="15"/>
        <v>no</v>
      </c>
      <c r="T48" s="23" t="str">
        <f t="shared" si="16"/>
        <v>Above Average</v>
      </c>
      <c r="U48" s="24">
        <v>1297</v>
      </c>
      <c r="V48" s="24">
        <v>0</v>
      </c>
      <c r="W48" s="24" t="s">
        <v>413</v>
      </c>
      <c r="X48" s="24">
        <v>1297</v>
      </c>
      <c r="Y48" s="24" t="str">
        <f t="shared" si="17"/>
        <v>no</v>
      </c>
      <c r="Z48" s="24" t="str">
        <f t="shared" si="18"/>
        <v>Below Average</v>
      </c>
      <c r="AA48" s="25">
        <v>0</v>
      </c>
      <c r="AB48" s="25">
        <v>1</v>
      </c>
      <c r="AC48" s="25">
        <v>1</v>
      </c>
      <c r="AD48" s="25">
        <v>0</v>
      </c>
      <c r="AE48" s="25">
        <f t="shared" si="19"/>
        <v>2</v>
      </c>
      <c r="AF48" s="25" t="str">
        <f t="shared" si="20"/>
        <v>Less</v>
      </c>
      <c r="AG48" s="57">
        <v>5</v>
      </c>
      <c r="AH48" s="29">
        <v>153000</v>
      </c>
      <c r="AI48" s="29">
        <f t="shared" si="7"/>
        <v>2594</v>
      </c>
      <c r="AJ48" s="29" t="str">
        <f t="shared" si="21"/>
        <v>no</v>
      </c>
      <c r="AK48" s="29">
        <f t="shared" si="22"/>
        <v>58.982266769468005</v>
      </c>
      <c r="AL48" s="29">
        <f t="shared" si="23"/>
        <v>117.96453353893601</v>
      </c>
    </row>
    <row r="49" spans="1:38" x14ac:dyDescent="0.2">
      <c r="A49">
        <v>39</v>
      </c>
      <c r="B49" s="12">
        <v>68</v>
      </c>
      <c r="C49" s="12">
        <f t="shared" si="8"/>
        <v>68</v>
      </c>
      <c r="D49" s="12" t="str">
        <f t="shared" si="5"/>
        <v>no</v>
      </c>
      <c r="E49" s="12" t="str">
        <f t="shared" si="9"/>
        <v>Below Average</v>
      </c>
      <c r="F49" s="21">
        <v>7922</v>
      </c>
      <c r="G49" s="21" t="str">
        <f t="shared" si="10"/>
        <v>no</v>
      </c>
      <c r="H49" s="21" t="str">
        <f t="shared" si="11"/>
        <v>Below Average</v>
      </c>
      <c r="I49" s="12" t="s">
        <v>162</v>
      </c>
      <c r="J49" s="12" t="str">
        <f t="shared" si="12"/>
        <v>NAmes</v>
      </c>
      <c r="K49" s="12" t="s">
        <v>91</v>
      </c>
      <c r="L49" s="12">
        <f t="shared" si="6"/>
        <v>65.191384752822614</v>
      </c>
      <c r="M49" s="12" t="str">
        <f t="shared" si="13"/>
        <v>Below Average</v>
      </c>
      <c r="N49" s="22">
        <v>5</v>
      </c>
      <c r="O49" s="22" t="str">
        <f t="shared" si="14"/>
        <v>Low</v>
      </c>
      <c r="P49">
        <v>1953</v>
      </c>
      <c r="Q49">
        <v>2007</v>
      </c>
      <c r="R49" s="23">
        <v>1057</v>
      </c>
      <c r="S49" s="23" t="str">
        <f t="shared" si="15"/>
        <v>no</v>
      </c>
      <c r="T49" s="23" t="str">
        <f t="shared" si="16"/>
        <v>Below Average</v>
      </c>
      <c r="U49" s="24">
        <v>1057</v>
      </c>
      <c r="V49" s="24">
        <v>0</v>
      </c>
      <c r="W49" s="24" t="s">
        <v>413</v>
      </c>
      <c r="X49" s="24">
        <v>1057</v>
      </c>
      <c r="Y49" s="24" t="str">
        <f t="shared" si="17"/>
        <v>no</v>
      </c>
      <c r="Z49" s="24" t="str">
        <f t="shared" si="18"/>
        <v>Below Average</v>
      </c>
      <c r="AA49" s="25">
        <v>1</v>
      </c>
      <c r="AB49" s="25">
        <v>0</v>
      </c>
      <c r="AC49" s="25">
        <v>1</v>
      </c>
      <c r="AD49" s="25">
        <v>0</v>
      </c>
      <c r="AE49" s="25">
        <f t="shared" si="19"/>
        <v>2</v>
      </c>
      <c r="AF49" s="25" t="str">
        <f t="shared" si="20"/>
        <v>Less</v>
      </c>
      <c r="AG49" s="57">
        <v>5</v>
      </c>
      <c r="AH49" s="29">
        <v>109000</v>
      </c>
      <c r="AI49" s="29">
        <f t="shared" si="7"/>
        <v>2114</v>
      </c>
      <c r="AJ49" s="29" t="str">
        <f t="shared" si="21"/>
        <v>no</v>
      </c>
      <c r="AK49" s="29">
        <f t="shared" si="22"/>
        <v>51.561021759697255</v>
      </c>
      <c r="AL49" s="29">
        <f t="shared" si="23"/>
        <v>103.12204351939451</v>
      </c>
    </row>
    <row r="50" spans="1:38" x14ac:dyDescent="0.2">
      <c r="A50">
        <v>40</v>
      </c>
      <c r="B50" s="12">
        <v>65</v>
      </c>
      <c r="C50" s="12">
        <f t="shared" si="8"/>
        <v>65</v>
      </c>
      <c r="D50" s="12" t="str">
        <f t="shared" si="5"/>
        <v>no</v>
      </c>
      <c r="E50" s="12" t="str">
        <f t="shared" si="9"/>
        <v>Below Average</v>
      </c>
      <c r="F50" s="21">
        <v>6040</v>
      </c>
      <c r="G50" s="21" t="str">
        <f t="shared" si="10"/>
        <v>no</v>
      </c>
      <c r="H50" s="21" t="str">
        <f t="shared" si="11"/>
        <v>Below Average</v>
      </c>
      <c r="I50" s="12" t="s">
        <v>185</v>
      </c>
      <c r="J50" s="12" t="str">
        <f t="shared" si="12"/>
        <v/>
      </c>
      <c r="K50" s="12" t="s">
        <v>167</v>
      </c>
      <c r="L50" s="12">
        <f t="shared" si="6"/>
        <v>61.772149970231268</v>
      </c>
      <c r="M50" s="12" t="str">
        <f t="shared" si="13"/>
        <v/>
      </c>
      <c r="N50" s="22">
        <v>4</v>
      </c>
      <c r="O50" s="22" t="str">
        <f t="shared" si="14"/>
        <v>Low</v>
      </c>
      <c r="P50">
        <v>1955</v>
      </c>
      <c r="Q50">
        <v>1955</v>
      </c>
      <c r="R50" s="23">
        <v>0</v>
      </c>
      <c r="S50" s="23" t="str">
        <f t="shared" si="15"/>
        <v>yes</v>
      </c>
      <c r="T50" s="23" t="str">
        <f t="shared" si="16"/>
        <v>Below Average</v>
      </c>
      <c r="U50" s="24">
        <v>1152</v>
      </c>
      <c r="V50" s="24">
        <v>0</v>
      </c>
      <c r="W50" s="24" t="s">
        <v>413</v>
      </c>
      <c r="X50" s="24">
        <v>1152</v>
      </c>
      <c r="Y50" s="24" t="str">
        <f t="shared" si="17"/>
        <v>no</v>
      </c>
      <c r="Z50" s="24" t="str">
        <f t="shared" si="18"/>
        <v>Below Average</v>
      </c>
      <c r="AA50" s="25">
        <v>0</v>
      </c>
      <c r="AB50" s="25">
        <v>0</v>
      </c>
      <c r="AC50" s="25">
        <v>2</v>
      </c>
      <c r="AD50" s="25">
        <v>0</v>
      </c>
      <c r="AE50" s="25">
        <f t="shared" si="19"/>
        <v>2</v>
      </c>
      <c r="AF50" s="25" t="str">
        <f t="shared" si="20"/>
        <v>Less</v>
      </c>
      <c r="AG50" s="57">
        <v>6</v>
      </c>
      <c r="AH50" s="29">
        <v>82000</v>
      </c>
      <c r="AI50" s="29">
        <f t="shared" si="7"/>
        <v>1152</v>
      </c>
      <c r="AJ50" s="29" t="str">
        <f t="shared" si="21"/>
        <v>no</v>
      </c>
      <c r="AK50" s="29">
        <f t="shared" si="22"/>
        <v>71.180555555555557</v>
      </c>
      <c r="AL50" s="29">
        <f t="shared" si="23"/>
        <v>71.180555555555557</v>
      </c>
    </row>
    <row r="51" spans="1:38" x14ac:dyDescent="0.2">
      <c r="A51">
        <v>41</v>
      </c>
      <c r="B51" s="12">
        <v>84</v>
      </c>
      <c r="C51" s="12">
        <f t="shared" si="8"/>
        <v>84</v>
      </c>
      <c r="D51" s="12" t="str">
        <f t="shared" si="5"/>
        <v>no</v>
      </c>
      <c r="E51" s="12" t="str">
        <f t="shared" si="9"/>
        <v>Above Average</v>
      </c>
      <c r="F51" s="21">
        <v>8658</v>
      </c>
      <c r="G51" s="21" t="str">
        <f t="shared" si="10"/>
        <v>no</v>
      </c>
      <c r="H51" s="21" t="str">
        <f t="shared" si="11"/>
        <v>Below Average</v>
      </c>
      <c r="I51" s="12" t="s">
        <v>162</v>
      </c>
      <c r="J51" s="12" t="str">
        <f t="shared" si="12"/>
        <v>NAmes</v>
      </c>
      <c r="K51" s="12" t="s">
        <v>91</v>
      </c>
      <c r="L51" s="12">
        <f t="shared" si="6"/>
        <v>65.191384752822614</v>
      </c>
      <c r="M51" s="12" t="str">
        <f t="shared" si="13"/>
        <v>Below Average</v>
      </c>
      <c r="N51" s="22">
        <v>6</v>
      </c>
      <c r="O51" s="22" t="str">
        <f t="shared" si="14"/>
        <v>Low</v>
      </c>
      <c r="P51">
        <v>1965</v>
      </c>
      <c r="Q51">
        <v>1965</v>
      </c>
      <c r="R51" s="23">
        <v>1088</v>
      </c>
      <c r="S51" s="23" t="str">
        <f t="shared" si="15"/>
        <v>no</v>
      </c>
      <c r="T51" s="23" t="str">
        <f t="shared" si="16"/>
        <v>Above Average</v>
      </c>
      <c r="U51" s="24">
        <v>1324</v>
      </c>
      <c r="V51" s="24">
        <v>0</v>
      </c>
      <c r="W51" s="24" t="s">
        <v>413</v>
      </c>
      <c r="X51" s="24">
        <v>1324</v>
      </c>
      <c r="Y51" s="24" t="str">
        <f t="shared" si="17"/>
        <v>no</v>
      </c>
      <c r="Z51" s="24" t="str">
        <f t="shared" si="18"/>
        <v>Below Average</v>
      </c>
      <c r="AA51" s="25">
        <v>0</v>
      </c>
      <c r="AB51" s="25">
        <v>0</v>
      </c>
      <c r="AC51" s="25">
        <v>2</v>
      </c>
      <c r="AD51" s="25">
        <v>0</v>
      </c>
      <c r="AE51" s="25">
        <f t="shared" si="19"/>
        <v>2</v>
      </c>
      <c r="AF51" s="25" t="str">
        <f t="shared" si="20"/>
        <v>Less</v>
      </c>
      <c r="AG51" s="57">
        <v>6</v>
      </c>
      <c r="AH51" s="29">
        <v>160000</v>
      </c>
      <c r="AI51" s="29">
        <f t="shared" si="7"/>
        <v>2412</v>
      </c>
      <c r="AJ51" s="29" t="str">
        <f t="shared" si="21"/>
        <v>no</v>
      </c>
      <c r="AK51" s="29">
        <f t="shared" si="22"/>
        <v>66.33499170812604</v>
      </c>
      <c r="AL51" s="29">
        <f t="shared" si="23"/>
        <v>120.84592145015105</v>
      </c>
    </row>
    <row r="52" spans="1:38" x14ac:dyDescent="0.2">
      <c r="A52">
        <v>42</v>
      </c>
      <c r="B52" s="12">
        <v>115</v>
      </c>
      <c r="C52" s="12">
        <f t="shared" si="8"/>
        <v>115</v>
      </c>
      <c r="D52" s="12" t="str">
        <f t="shared" si="5"/>
        <v>yes</v>
      </c>
      <c r="E52" s="12" t="str">
        <f t="shared" si="9"/>
        <v>Above Average</v>
      </c>
      <c r="F52" s="21">
        <v>16905</v>
      </c>
      <c r="G52" s="21" t="str">
        <f t="shared" si="10"/>
        <v>no</v>
      </c>
      <c r="H52" s="21" t="str">
        <f t="shared" si="11"/>
        <v>Above Average</v>
      </c>
      <c r="I52" s="12" t="s">
        <v>189</v>
      </c>
      <c r="J52" s="12" t="str">
        <f t="shared" si="12"/>
        <v>Timber</v>
      </c>
      <c r="K52" s="12" t="s">
        <v>91</v>
      </c>
      <c r="L52" s="12">
        <f t="shared" si="6"/>
        <v>78.098980385544763</v>
      </c>
      <c r="M52" s="12" t="str">
        <f t="shared" si="13"/>
        <v>Above Average</v>
      </c>
      <c r="N52" s="22">
        <v>5</v>
      </c>
      <c r="O52" s="22" t="str">
        <f t="shared" si="14"/>
        <v>Low</v>
      </c>
      <c r="P52">
        <v>1959</v>
      </c>
      <c r="Q52">
        <v>1959</v>
      </c>
      <c r="R52" s="23">
        <v>1350</v>
      </c>
      <c r="S52" s="23" t="str">
        <f t="shared" si="15"/>
        <v>no</v>
      </c>
      <c r="T52" s="23" t="str">
        <f t="shared" si="16"/>
        <v>Above Average</v>
      </c>
      <c r="U52" s="24">
        <v>1328</v>
      </c>
      <c r="V52" s="24">
        <v>0</v>
      </c>
      <c r="W52" s="24" t="s">
        <v>413</v>
      </c>
      <c r="X52" s="24">
        <v>1328</v>
      </c>
      <c r="Y52" s="24" t="str">
        <f t="shared" si="17"/>
        <v>no</v>
      </c>
      <c r="Z52" s="24" t="str">
        <f t="shared" si="18"/>
        <v>Below Average</v>
      </c>
      <c r="AA52" s="25">
        <v>0</v>
      </c>
      <c r="AB52" s="25">
        <v>1</v>
      </c>
      <c r="AC52" s="25">
        <v>1</v>
      </c>
      <c r="AD52" s="25">
        <v>1</v>
      </c>
      <c r="AE52" s="25">
        <f t="shared" si="19"/>
        <v>3</v>
      </c>
      <c r="AF52" s="25" t="str">
        <f t="shared" si="20"/>
        <v>More</v>
      </c>
      <c r="AG52" s="57">
        <v>5</v>
      </c>
      <c r="AH52" s="29">
        <v>170000</v>
      </c>
      <c r="AI52" s="29">
        <f t="shared" si="7"/>
        <v>2678</v>
      </c>
      <c r="AJ52" s="29" t="str">
        <f t="shared" si="21"/>
        <v>no</v>
      </c>
      <c r="AK52" s="29">
        <f t="shared" si="22"/>
        <v>63.48020911127707</v>
      </c>
      <c r="AL52" s="29">
        <f t="shared" si="23"/>
        <v>128.01204819277109</v>
      </c>
    </row>
    <row r="53" spans="1:38" x14ac:dyDescent="0.2">
      <c r="A53">
        <v>43</v>
      </c>
      <c r="B53" s="12" t="s">
        <v>83</v>
      </c>
      <c r="C53" s="12">
        <f t="shared" si="8"/>
        <v>69</v>
      </c>
      <c r="D53" s="12" t="str">
        <f t="shared" si="5"/>
        <v>no</v>
      </c>
      <c r="E53" s="12" t="str">
        <f t="shared" si="9"/>
        <v>Below Average</v>
      </c>
      <c r="F53" s="21">
        <v>9180</v>
      </c>
      <c r="G53" s="21" t="str">
        <f t="shared" si="10"/>
        <v>no</v>
      </c>
      <c r="H53" s="21" t="str">
        <f t="shared" si="11"/>
        <v>Below Average</v>
      </c>
      <c r="I53" s="12" t="s">
        <v>170</v>
      </c>
      <c r="J53" s="12" t="str">
        <f t="shared" si="12"/>
        <v>SawyerW</v>
      </c>
      <c r="K53" s="12" t="s">
        <v>91</v>
      </c>
      <c r="L53" s="12">
        <f t="shared" si="6"/>
        <v>71.682411868126678</v>
      </c>
      <c r="M53" s="12" t="str">
        <f t="shared" si="13"/>
        <v>Above Average</v>
      </c>
      <c r="N53" s="22">
        <v>5</v>
      </c>
      <c r="O53" s="22" t="str">
        <f t="shared" si="14"/>
        <v>Low</v>
      </c>
      <c r="P53">
        <v>1983</v>
      </c>
      <c r="Q53">
        <v>1983</v>
      </c>
      <c r="R53" s="23">
        <v>840</v>
      </c>
      <c r="S53" s="23" t="str">
        <f t="shared" si="15"/>
        <v>no</v>
      </c>
      <c r="T53" s="23" t="str">
        <f t="shared" si="16"/>
        <v>Below Average</v>
      </c>
      <c r="U53" s="24">
        <v>884</v>
      </c>
      <c r="V53" s="24">
        <v>0</v>
      </c>
      <c r="W53" s="24" t="s">
        <v>413</v>
      </c>
      <c r="X53" s="24">
        <v>884</v>
      </c>
      <c r="Y53" s="24" t="str">
        <f t="shared" si="17"/>
        <v>no</v>
      </c>
      <c r="Z53" s="24" t="str">
        <f t="shared" si="18"/>
        <v>Below Average</v>
      </c>
      <c r="AA53" s="25">
        <v>1</v>
      </c>
      <c r="AB53" s="25">
        <v>0</v>
      </c>
      <c r="AC53" s="25">
        <v>1</v>
      </c>
      <c r="AD53" s="25">
        <v>0</v>
      </c>
      <c r="AE53" s="25">
        <f t="shared" si="19"/>
        <v>2</v>
      </c>
      <c r="AF53" s="25" t="str">
        <f t="shared" si="20"/>
        <v>Less</v>
      </c>
      <c r="AG53" s="57">
        <v>5</v>
      </c>
      <c r="AH53" s="29">
        <v>144000</v>
      </c>
      <c r="AI53" s="29">
        <f t="shared" si="7"/>
        <v>1724</v>
      </c>
      <c r="AJ53" s="29" t="str">
        <f t="shared" si="21"/>
        <v>no</v>
      </c>
      <c r="AK53" s="29">
        <f t="shared" si="22"/>
        <v>83.526682134570763</v>
      </c>
      <c r="AL53" s="29">
        <f t="shared" si="23"/>
        <v>162.89592760180994</v>
      </c>
    </row>
    <row r="54" spans="1:38" x14ac:dyDescent="0.2">
      <c r="A54">
        <v>44</v>
      </c>
      <c r="B54" s="12" t="s">
        <v>83</v>
      </c>
      <c r="C54" s="12">
        <f t="shared" si="8"/>
        <v>69</v>
      </c>
      <c r="D54" s="12" t="str">
        <f t="shared" si="5"/>
        <v>no</v>
      </c>
      <c r="E54" s="12" t="str">
        <f t="shared" si="9"/>
        <v>Below Average</v>
      </c>
      <c r="F54" s="21">
        <v>9200</v>
      </c>
      <c r="G54" s="21" t="str">
        <f t="shared" si="10"/>
        <v>no</v>
      </c>
      <c r="H54" s="21" t="str">
        <f t="shared" si="11"/>
        <v>Below Average</v>
      </c>
      <c r="I54" s="12" t="s">
        <v>89</v>
      </c>
      <c r="J54" s="12" t="str">
        <f t="shared" si="12"/>
        <v>CollgCr</v>
      </c>
      <c r="K54" s="12" t="s">
        <v>91</v>
      </c>
      <c r="L54" s="12">
        <f t="shared" si="6"/>
        <v>74.535824409408733</v>
      </c>
      <c r="M54" s="12" t="str">
        <f t="shared" si="13"/>
        <v>Above Average</v>
      </c>
      <c r="N54" s="22">
        <v>5</v>
      </c>
      <c r="O54" s="22" t="str">
        <f t="shared" si="14"/>
        <v>Low</v>
      </c>
      <c r="P54">
        <v>1975</v>
      </c>
      <c r="Q54">
        <v>1980</v>
      </c>
      <c r="R54" s="23">
        <v>938</v>
      </c>
      <c r="S54" s="23" t="str">
        <f t="shared" si="15"/>
        <v>no</v>
      </c>
      <c r="T54" s="23" t="str">
        <f t="shared" si="16"/>
        <v>Below Average</v>
      </c>
      <c r="U54" s="24">
        <v>938</v>
      </c>
      <c r="V54" s="24">
        <v>0</v>
      </c>
      <c r="W54" s="24" t="s">
        <v>413</v>
      </c>
      <c r="X54" s="24">
        <v>938</v>
      </c>
      <c r="Y54" s="24" t="str">
        <f t="shared" si="17"/>
        <v>no</v>
      </c>
      <c r="Z54" s="24" t="str">
        <f t="shared" si="18"/>
        <v>Below Average</v>
      </c>
      <c r="AA54" s="25">
        <v>1</v>
      </c>
      <c r="AB54" s="25">
        <v>0</v>
      </c>
      <c r="AC54" s="25">
        <v>1</v>
      </c>
      <c r="AD54" s="25">
        <v>0</v>
      </c>
      <c r="AE54" s="25">
        <f t="shared" si="19"/>
        <v>2</v>
      </c>
      <c r="AF54" s="25" t="str">
        <f t="shared" si="20"/>
        <v>Less</v>
      </c>
      <c r="AG54" s="57">
        <v>5</v>
      </c>
      <c r="AH54" s="29">
        <v>130250</v>
      </c>
      <c r="AI54" s="29">
        <f t="shared" si="7"/>
        <v>1876</v>
      </c>
      <c r="AJ54" s="29" t="str">
        <f t="shared" si="21"/>
        <v>no</v>
      </c>
      <c r="AK54" s="29">
        <f t="shared" si="22"/>
        <v>69.429637526652456</v>
      </c>
      <c r="AL54" s="29">
        <f t="shared" si="23"/>
        <v>138.85927505330491</v>
      </c>
    </row>
    <row r="55" spans="1:38" x14ac:dyDescent="0.2">
      <c r="A55">
        <v>45</v>
      </c>
      <c r="B55" s="12">
        <v>70</v>
      </c>
      <c r="C55" s="12">
        <f t="shared" si="8"/>
        <v>70</v>
      </c>
      <c r="D55" s="12" t="str">
        <f t="shared" si="5"/>
        <v>no</v>
      </c>
      <c r="E55" s="12" t="str">
        <f t="shared" si="9"/>
        <v>Above Average</v>
      </c>
      <c r="F55" s="21">
        <v>7945</v>
      </c>
      <c r="G55" s="21" t="str">
        <f t="shared" si="10"/>
        <v>no</v>
      </c>
      <c r="H55" s="21" t="str">
        <f t="shared" si="11"/>
        <v>Below Average</v>
      </c>
      <c r="I55" s="12" t="s">
        <v>162</v>
      </c>
      <c r="J55" s="12" t="str">
        <f t="shared" si="12"/>
        <v>NAmes</v>
      </c>
      <c r="K55" s="12" t="s">
        <v>91</v>
      </c>
      <c r="L55" s="12">
        <f t="shared" si="6"/>
        <v>65.191384752822614</v>
      </c>
      <c r="M55" s="12" t="str">
        <f t="shared" si="13"/>
        <v>Below Average</v>
      </c>
      <c r="N55" s="22">
        <v>5</v>
      </c>
      <c r="O55" s="22" t="str">
        <f t="shared" si="14"/>
        <v>Low</v>
      </c>
      <c r="P55">
        <v>1959</v>
      </c>
      <c r="Q55">
        <v>1959</v>
      </c>
      <c r="R55" s="23">
        <v>1150</v>
      </c>
      <c r="S55" s="23" t="str">
        <f t="shared" si="15"/>
        <v>no</v>
      </c>
      <c r="T55" s="23" t="str">
        <f t="shared" si="16"/>
        <v>Above Average</v>
      </c>
      <c r="U55" s="24">
        <v>1150</v>
      </c>
      <c r="V55" s="24">
        <v>0</v>
      </c>
      <c r="W55" s="24" t="s">
        <v>413</v>
      </c>
      <c r="X55" s="24">
        <v>1150</v>
      </c>
      <c r="Y55" s="24" t="str">
        <f t="shared" si="17"/>
        <v>no</v>
      </c>
      <c r="Z55" s="24" t="str">
        <f t="shared" si="18"/>
        <v>Below Average</v>
      </c>
      <c r="AA55" s="25">
        <v>1</v>
      </c>
      <c r="AB55" s="25">
        <v>0</v>
      </c>
      <c r="AC55" s="25">
        <v>1</v>
      </c>
      <c r="AD55" s="25">
        <v>0</v>
      </c>
      <c r="AE55" s="25">
        <f t="shared" si="19"/>
        <v>2</v>
      </c>
      <c r="AF55" s="25" t="str">
        <f t="shared" si="20"/>
        <v>Less</v>
      </c>
      <c r="AG55" s="57">
        <v>6</v>
      </c>
      <c r="AH55" s="29">
        <v>141000</v>
      </c>
      <c r="AI55" s="29">
        <f t="shared" si="7"/>
        <v>2300</v>
      </c>
      <c r="AJ55" s="29" t="str">
        <f t="shared" si="21"/>
        <v>no</v>
      </c>
      <c r="AK55" s="29">
        <f t="shared" si="22"/>
        <v>61.304347826086953</v>
      </c>
      <c r="AL55" s="29">
        <f t="shared" si="23"/>
        <v>122.60869565217391</v>
      </c>
    </row>
    <row r="56" spans="1:38" x14ac:dyDescent="0.2">
      <c r="A56">
        <v>46</v>
      </c>
      <c r="B56" s="12">
        <v>61</v>
      </c>
      <c r="C56" s="12">
        <f t="shared" si="8"/>
        <v>61</v>
      </c>
      <c r="D56" s="12" t="str">
        <f t="shared" si="5"/>
        <v>no</v>
      </c>
      <c r="E56" s="12" t="str">
        <f t="shared" si="9"/>
        <v>Below Average</v>
      </c>
      <c r="F56" s="21">
        <v>7658</v>
      </c>
      <c r="G56" s="21" t="str">
        <f t="shared" si="10"/>
        <v>no</v>
      </c>
      <c r="H56" s="21" t="str">
        <f t="shared" si="11"/>
        <v>Below Average</v>
      </c>
      <c r="I56" s="12" t="s">
        <v>154</v>
      </c>
      <c r="J56" s="12" t="str">
        <f t="shared" si="12"/>
        <v/>
      </c>
      <c r="K56" s="12" t="s">
        <v>179</v>
      </c>
      <c r="L56" s="12">
        <f t="shared" si="6"/>
        <v>92.435750489847905</v>
      </c>
      <c r="M56" s="12" t="str">
        <f t="shared" si="13"/>
        <v/>
      </c>
      <c r="N56" s="22">
        <v>9</v>
      </c>
      <c r="O56" s="22" t="str">
        <f t="shared" si="14"/>
        <v>High</v>
      </c>
      <c r="P56">
        <v>2005</v>
      </c>
      <c r="Q56">
        <v>2005</v>
      </c>
      <c r="R56" s="23">
        <v>1752</v>
      </c>
      <c r="S56" s="23" t="str">
        <f t="shared" si="15"/>
        <v>no</v>
      </c>
      <c r="T56" s="23" t="str">
        <f t="shared" si="16"/>
        <v>Above Average</v>
      </c>
      <c r="U56" s="24">
        <v>1752</v>
      </c>
      <c r="V56" s="24">
        <v>0</v>
      </c>
      <c r="W56" s="24" t="s">
        <v>413</v>
      </c>
      <c r="X56" s="24">
        <v>1752</v>
      </c>
      <c r="Y56" s="24" t="str">
        <f t="shared" si="17"/>
        <v>no</v>
      </c>
      <c r="Z56" s="24" t="str">
        <f t="shared" si="18"/>
        <v>Above Average</v>
      </c>
      <c r="AA56" s="25">
        <v>1</v>
      </c>
      <c r="AB56" s="25">
        <v>0</v>
      </c>
      <c r="AC56" s="25">
        <v>2</v>
      </c>
      <c r="AD56" s="25">
        <v>0</v>
      </c>
      <c r="AE56" s="25">
        <f t="shared" si="19"/>
        <v>3</v>
      </c>
      <c r="AF56" s="25" t="str">
        <f t="shared" si="20"/>
        <v>More</v>
      </c>
      <c r="AG56" s="57">
        <v>6</v>
      </c>
      <c r="AH56" s="29">
        <v>319900</v>
      </c>
      <c r="AI56" s="29">
        <f t="shared" si="7"/>
        <v>3504</v>
      </c>
      <c r="AJ56" s="29" t="str">
        <f t="shared" si="21"/>
        <v>no</v>
      </c>
      <c r="AK56" s="29">
        <f t="shared" si="22"/>
        <v>91.295662100456624</v>
      </c>
      <c r="AL56" s="29">
        <f t="shared" si="23"/>
        <v>182.59132420091325</v>
      </c>
    </row>
    <row r="57" spans="1:38" x14ac:dyDescent="0.2">
      <c r="A57">
        <v>47</v>
      </c>
      <c r="B57" s="12">
        <v>48</v>
      </c>
      <c r="C57" s="12">
        <f t="shared" si="8"/>
        <v>48</v>
      </c>
      <c r="D57" s="12" t="str">
        <f t="shared" si="5"/>
        <v>no</v>
      </c>
      <c r="E57" s="12" t="str">
        <f t="shared" si="9"/>
        <v>Below Average</v>
      </c>
      <c r="F57" s="21">
        <v>12822</v>
      </c>
      <c r="G57" s="21" t="str">
        <f t="shared" si="10"/>
        <v>no</v>
      </c>
      <c r="H57" s="21" t="str">
        <f t="shared" si="11"/>
        <v>Above Average</v>
      </c>
      <c r="I57" s="12" t="s">
        <v>131</v>
      </c>
      <c r="J57" s="12" t="str">
        <f t="shared" si="12"/>
        <v>Mitchel</v>
      </c>
      <c r="K57" s="12" t="s">
        <v>91</v>
      </c>
      <c r="L57" s="12">
        <f t="shared" si="6"/>
        <v>69.371268986915226</v>
      </c>
      <c r="M57" s="12" t="str">
        <f t="shared" si="13"/>
        <v>Below Average</v>
      </c>
      <c r="N57" s="22">
        <v>7</v>
      </c>
      <c r="O57" s="22" t="str">
        <f t="shared" si="14"/>
        <v>High</v>
      </c>
      <c r="P57">
        <v>2003</v>
      </c>
      <c r="Q57">
        <v>2003</v>
      </c>
      <c r="R57" s="23">
        <v>1434</v>
      </c>
      <c r="S57" s="23" t="str">
        <f t="shared" si="15"/>
        <v>no</v>
      </c>
      <c r="T57" s="23" t="str">
        <f t="shared" si="16"/>
        <v>Above Average</v>
      </c>
      <c r="U57" s="24">
        <v>1518</v>
      </c>
      <c r="V57" s="24">
        <v>631</v>
      </c>
      <c r="W57" s="24" t="s">
        <v>412</v>
      </c>
      <c r="X57" s="24">
        <v>2149</v>
      </c>
      <c r="Y57" s="24" t="str">
        <f t="shared" si="17"/>
        <v>no</v>
      </c>
      <c r="Z57" s="24" t="str">
        <f t="shared" si="18"/>
        <v>Above Average</v>
      </c>
      <c r="AA57" s="25">
        <v>1</v>
      </c>
      <c r="AB57" s="25">
        <v>0</v>
      </c>
      <c r="AC57" s="25">
        <v>1</v>
      </c>
      <c r="AD57" s="25">
        <v>1</v>
      </c>
      <c r="AE57" s="25">
        <f t="shared" si="19"/>
        <v>3</v>
      </c>
      <c r="AF57" s="25" t="str">
        <f t="shared" si="20"/>
        <v>More</v>
      </c>
      <c r="AG57" s="57">
        <v>6</v>
      </c>
      <c r="AH57" s="29">
        <v>239686</v>
      </c>
      <c r="AI57" s="29">
        <f t="shared" si="7"/>
        <v>3583</v>
      </c>
      <c r="AJ57" s="29" t="str">
        <f t="shared" si="21"/>
        <v>no</v>
      </c>
      <c r="AK57" s="29">
        <f t="shared" si="22"/>
        <v>66.895339101311748</v>
      </c>
      <c r="AL57" s="29">
        <f t="shared" si="23"/>
        <v>111.53373662168451</v>
      </c>
    </row>
    <row r="58" spans="1:38" x14ac:dyDescent="0.2">
      <c r="A58">
        <v>48</v>
      </c>
      <c r="B58" s="12">
        <v>84</v>
      </c>
      <c r="C58" s="12">
        <f t="shared" si="8"/>
        <v>84</v>
      </c>
      <c r="D58" s="12" t="str">
        <f t="shared" si="5"/>
        <v>no</v>
      </c>
      <c r="E58" s="12" t="str">
        <f t="shared" si="9"/>
        <v>Above Average</v>
      </c>
      <c r="F58" s="21">
        <v>11096</v>
      </c>
      <c r="G58" s="21" t="str">
        <f t="shared" si="10"/>
        <v>no</v>
      </c>
      <c r="H58" s="21" t="str">
        <f t="shared" si="11"/>
        <v>Above Average</v>
      </c>
      <c r="I58" s="12" t="s">
        <v>136</v>
      </c>
      <c r="J58" s="12" t="str">
        <f t="shared" si="12"/>
        <v>Somerst</v>
      </c>
      <c r="K58" s="12" t="s">
        <v>91</v>
      </c>
      <c r="L58" s="12">
        <f t="shared" si="6"/>
        <v>83.140020408338017</v>
      </c>
      <c r="M58" s="12" t="str">
        <f t="shared" si="13"/>
        <v>Above Average</v>
      </c>
      <c r="N58" s="22">
        <v>8</v>
      </c>
      <c r="O58" s="22" t="str">
        <f t="shared" si="14"/>
        <v>High</v>
      </c>
      <c r="P58">
        <v>2006</v>
      </c>
      <c r="Q58">
        <v>2006</v>
      </c>
      <c r="R58" s="23">
        <v>1656</v>
      </c>
      <c r="S58" s="23" t="str">
        <f t="shared" si="15"/>
        <v>no</v>
      </c>
      <c r="T58" s="23" t="str">
        <f t="shared" si="16"/>
        <v>Above Average</v>
      </c>
      <c r="U58" s="24">
        <v>1656</v>
      </c>
      <c r="V58" s="24">
        <v>0</v>
      </c>
      <c r="W58" s="24" t="s">
        <v>413</v>
      </c>
      <c r="X58" s="24">
        <v>1656</v>
      </c>
      <c r="Y58" s="24" t="str">
        <f t="shared" si="17"/>
        <v>no</v>
      </c>
      <c r="Z58" s="24" t="str">
        <f t="shared" si="18"/>
        <v>Above Average</v>
      </c>
      <c r="AA58" s="25">
        <v>0</v>
      </c>
      <c r="AB58" s="25">
        <v>0</v>
      </c>
      <c r="AC58" s="25">
        <v>2</v>
      </c>
      <c r="AD58" s="25">
        <v>0</v>
      </c>
      <c r="AE58" s="25">
        <f t="shared" si="19"/>
        <v>2</v>
      </c>
      <c r="AF58" s="25" t="str">
        <f t="shared" si="20"/>
        <v>Less</v>
      </c>
      <c r="AG58" s="57">
        <v>7</v>
      </c>
      <c r="AH58" s="29">
        <v>249700</v>
      </c>
      <c r="AI58" s="29">
        <f t="shared" si="7"/>
        <v>3312</v>
      </c>
      <c r="AJ58" s="29" t="str">
        <f t="shared" si="21"/>
        <v>no</v>
      </c>
      <c r="AK58" s="29">
        <f t="shared" si="22"/>
        <v>75.392512077294683</v>
      </c>
      <c r="AL58" s="29">
        <f t="shared" si="23"/>
        <v>150.78502415458937</v>
      </c>
    </row>
    <row r="59" spans="1:38" x14ac:dyDescent="0.2">
      <c r="A59">
        <v>49</v>
      </c>
      <c r="B59" s="12">
        <v>33</v>
      </c>
      <c r="C59" s="12">
        <f t="shared" si="8"/>
        <v>33</v>
      </c>
      <c r="D59" s="12" t="str">
        <f t="shared" si="5"/>
        <v>no</v>
      </c>
      <c r="E59" s="12" t="str">
        <f t="shared" si="9"/>
        <v>Below Average</v>
      </c>
      <c r="F59" s="21">
        <v>4456</v>
      </c>
      <c r="G59" s="21" t="str">
        <f t="shared" si="10"/>
        <v>no</v>
      </c>
      <c r="H59" s="21" t="str">
        <f t="shared" si="11"/>
        <v>Below Average</v>
      </c>
      <c r="I59" s="12" t="s">
        <v>143</v>
      </c>
      <c r="J59" s="12" t="str">
        <f t="shared" si="12"/>
        <v/>
      </c>
      <c r="K59" s="12" t="s">
        <v>149</v>
      </c>
      <c r="L59" s="12">
        <f t="shared" si="6"/>
        <v>57.90974368543602</v>
      </c>
      <c r="M59" s="12" t="str">
        <f t="shared" si="13"/>
        <v/>
      </c>
      <c r="N59" s="22">
        <v>4</v>
      </c>
      <c r="O59" s="22" t="str">
        <f t="shared" si="14"/>
        <v>Low</v>
      </c>
      <c r="P59">
        <v>1920</v>
      </c>
      <c r="Q59">
        <v>2008</v>
      </c>
      <c r="R59" s="23">
        <v>736</v>
      </c>
      <c r="S59" s="23" t="str">
        <f t="shared" si="15"/>
        <v>no</v>
      </c>
      <c r="T59" s="23" t="str">
        <f t="shared" si="16"/>
        <v>Below Average</v>
      </c>
      <c r="U59" s="24">
        <v>736</v>
      </c>
      <c r="V59" s="24">
        <v>716</v>
      </c>
      <c r="W59" s="24" t="s">
        <v>412</v>
      </c>
      <c r="X59" s="24">
        <v>1452</v>
      </c>
      <c r="Y59" s="24" t="str">
        <f t="shared" si="17"/>
        <v>no</v>
      </c>
      <c r="Z59" s="24" t="str">
        <f t="shared" si="18"/>
        <v>Below Average</v>
      </c>
      <c r="AA59" s="25">
        <v>0</v>
      </c>
      <c r="AB59" s="25">
        <v>0</v>
      </c>
      <c r="AC59" s="25">
        <v>2</v>
      </c>
      <c r="AD59" s="25">
        <v>0</v>
      </c>
      <c r="AE59" s="25">
        <f t="shared" si="19"/>
        <v>2</v>
      </c>
      <c r="AF59" s="25" t="str">
        <f t="shared" si="20"/>
        <v>Less</v>
      </c>
      <c r="AG59" s="57">
        <v>8</v>
      </c>
      <c r="AH59" s="29">
        <v>113000</v>
      </c>
      <c r="AI59" s="29">
        <f t="shared" si="7"/>
        <v>2188</v>
      </c>
      <c r="AJ59" s="29" t="str">
        <f t="shared" si="21"/>
        <v>no</v>
      </c>
      <c r="AK59" s="29">
        <f t="shared" si="22"/>
        <v>51.645338208409505</v>
      </c>
      <c r="AL59" s="29">
        <f t="shared" si="23"/>
        <v>77.823691460055102</v>
      </c>
    </row>
    <row r="60" spans="1:38" x14ac:dyDescent="0.2">
      <c r="A60">
        <v>50</v>
      </c>
      <c r="B60" s="12">
        <v>66</v>
      </c>
      <c r="C60" s="12">
        <f t="shared" si="8"/>
        <v>66</v>
      </c>
      <c r="D60" s="12" t="str">
        <f t="shared" si="5"/>
        <v>no</v>
      </c>
      <c r="E60" s="12" t="str">
        <f t="shared" si="9"/>
        <v>Below Average</v>
      </c>
      <c r="F60" s="21">
        <v>7742</v>
      </c>
      <c r="G60" s="21" t="str">
        <f t="shared" si="10"/>
        <v>no</v>
      </c>
      <c r="H60" s="21" t="str">
        <f t="shared" si="11"/>
        <v>Below Average</v>
      </c>
      <c r="I60" s="12" t="s">
        <v>151</v>
      </c>
      <c r="J60" s="12" t="str">
        <f t="shared" si="12"/>
        <v>Sawyer</v>
      </c>
      <c r="K60" s="12" t="s">
        <v>91</v>
      </c>
      <c r="L60" s="12">
        <f t="shared" si="6"/>
        <v>65.835562612127291</v>
      </c>
      <c r="M60" s="12" t="str">
        <f t="shared" si="13"/>
        <v>Below Average</v>
      </c>
      <c r="N60" s="22">
        <v>5</v>
      </c>
      <c r="O60" s="22" t="str">
        <f t="shared" si="14"/>
        <v>Low</v>
      </c>
      <c r="P60">
        <v>1966</v>
      </c>
      <c r="Q60">
        <v>1966</v>
      </c>
      <c r="R60" s="23">
        <v>955</v>
      </c>
      <c r="S60" s="23" t="str">
        <f t="shared" si="15"/>
        <v>no</v>
      </c>
      <c r="T60" s="23" t="str">
        <f t="shared" si="16"/>
        <v>Below Average</v>
      </c>
      <c r="U60" s="24">
        <v>955</v>
      </c>
      <c r="V60" s="24">
        <v>0</v>
      </c>
      <c r="W60" s="24" t="s">
        <v>413</v>
      </c>
      <c r="X60" s="24">
        <v>955</v>
      </c>
      <c r="Y60" s="24" t="str">
        <f t="shared" si="17"/>
        <v>no</v>
      </c>
      <c r="Z60" s="24" t="str">
        <f t="shared" si="18"/>
        <v>Below Average</v>
      </c>
      <c r="AA60" s="25">
        <v>1</v>
      </c>
      <c r="AB60" s="25">
        <v>0</v>
      </c>
      <c r="AC60" s="25">
        <v>1</v>
      </c>
      <c r="AD60" s="25">
        <v>0</v>
      </c>
      <c r="AE60" s="25">
        <f t="shared" si="19"/>
        <v>2</v>
      </c>
      <c r="AF60" s="25" t="str">
        <f t="shared" si="20"/>
        <v>Less</v>
      </c>
      <c r="AG60" s="57">
        <v>6</v>
      </c>
      <c r="AH60" s="29">
        <v>127000</v>
      </c>
      <c r="AI60" s="29">
        <f t="shared" si="7"/>
        <v>1910</v>
      </c>
      <c r="AJ60" s="29" t="str">
        <f t="shared" si="21"/>
        <v>no</v>
      </c>
      <c r="AK60" s="29">
        <f t="shared" si="22"/>
        <v>66.492146596858632</v>
      </c>
      <c r="AL60" s="29">
        <f t="shared" si="23"/>
        <v>132.98429319371726</v>
      </c>
    </row>
    <row r="61" spans="1:38" x14ac:dyDescent="0.2">
      <c r="A61">
        <v>51</v>
      </c>
      <c r="B61" s="12" t="s">
        <v>83</v>
      </c>
      <c r="C61" s="12">
        <f t="shared" si="8"/>
        <v>69</v>
      </c>
      <c r="D61" s="12" t="str">
        <f t="shared" si="5"/>
        <v>no</v>
      </c>
      <c r="E61" s="12" t="str">
        <f t="shared" si="9"/>
        <v>Below Average</v>
      </c>
      <c r="F61" s="21">
        <v>13869</v>
      </c>
      <c r="G61" s="21" t="str">
        <f t="shared" si="10"/>
        <v>no</v>
      </c>
      <c r="H61" s="21" t="str">
        <f t="shared" si="11"/>
        <v>Above Average</v>
      </c>
      <c r="I61" s="12" t="s">
        <v>193</v>
      </c>
      <c r="J61" s="12" t="str">
        <f t="shared" si="12"/>
        <v>Gilbert</v>
      </c>
      <c r="K61" s="12" t="s">
        <v>91</v>
      </c>
      <c r="L61" s="12">
        <f t="shared" si="6"/>
        <v>77.47396854876844</v>
      </c>
      <c r="M61" s="12" t="str">
        <f t="shared" si="13"/>
        <v>Above Average</v>
      </c>
      <c r="N61" s="22">
        <v>6</v>
      </c>
      <c r="O61" s="22" t="str">
        <f t="shared" si="14"/>
        <v>Low</v>
      </c>
      <c r="P61">
        <v>1997</v>
      </c>
      <c r="Q61">
        <v>1997</v>
      </c>
      <c r="R61" s="23">
        <v>794</v>
      </c>
      <c r="S61" s="23" t="str">
        <f t="shared" si="15"/>
        <v>no</v>
      </c>
      <c r="T61" s="23" t="str">
        <f t="shared" si="16"/>
        <v>Below Average</v>
      </c>
      <c r="U61" s="24">
        <v>794</v>
      </c>
      <c r="V61" s="24">
        <v>676</v>
      </c>
      <c r="W61" s="24" t="s">
        <v>412</v>
      </c>
      <c r="X61" s="24">
        <v>1470</v>
      </c>
      <c r="Y61" s="24" t="str">
        <f t="shared" si="17"/>
        <v>no</v>
      </c>
      <c r="Z61" s="24" t="str">
        <f t="shared" si="18"/>
        <v>Below Average</v>
      </c>
      <c r="AA61" s="25">
        <v>0</v>
      </c>
      <c r="AB61" s="25">
        <v>1</v>
      </c>
      <c r="AC61" s="25">
        <v>2</v>
      </c>
      <c r="AD61" s="25">
        <v>0</v>
      </c>
      <c r="AE61" s="25">
        <f t="shared" si="19"/>
        <v>3</v>
      </c>
      <c r="AF61" s="25" t="str">
        <f t="shared" si="20"/>
        <v>More</v>
      </c>
      <c r="AG61" s="57">
        <v>6</v>
      </c>
      <c r="AH61" s="29">
        <v>177000</v>
      </c>
      <c r="AI61" s="29">
        <f t="shared" si="7"/>
        <v>2264</v>
      </c>
      <c r="AJ61" s="29" t="str">
        <f t="shared" si="21"/>
        <v>no</v>
      </c>
      <c r="AK61" s="29">
        <f t="shared" si="22"/>
        <v>78.18021201413427</v>
      </c>
      <c r="AL61" s="29">
        <f t="shared" si="23"/>
        <v>120.40816326530613</v>
      </c>
    </row>
    <row r="62" spans="1:38" x14ac:dyDescent="0.2">
      <c r="A62">
        <v>52</v>
      </c>
      <c r="B62" s="12">
        <v>52</v>
      </c>
      <c r="C62" s="12">
        <f t="shared" si="8"/>
        <v>52</v>
      </c>
      <c r="D62" s="12" t="str">
        <f t="shared" si="5"/>
        <v>no</v>
      </c>
      <c r="E62" s="12" t="str">
        <f t="shared" si="9"/>
        <v>Below Average</v>
      </c>
      <c r="F62" s="21">
        <v>6240</v>
      </c>
      <c r="G62" s="21" t="str">
        <f t="shared" si="10"/>
        <v>no</v>
      </c>
      <c r="H62" s="21" t="str">
        <f t="shared" si="11"/>
        <v>Below Average</v>
      </c>
      <c r="I62" s="12" t="s">
        <v>148</v>
      </c>
      <c r="J62" s="12" t="str">
        <f t="shared" si="12"/>
        <v>BrkSide</v>
      </c>
      <c r="K62" s="12" t="s">
        <v>91</v>
      </c>
      <c r="L62" s="12">
        <f t="shared" si="6"/>
        <v>64.919237492322253</v>
      </c>
      <c r="M62" s="12" t="str">
        <f t="shared" si="13"/>
        <v>Below Average</v>
      </c>
      <c r="N62" s="22">
        <v>6</v>
      </c>
      <c r="O62" s="22" t="str">
        <f t="shared" si="14"/>
        <v>Low</v>
      </c>
      <c r="P62">
        <v>1934</v>
      </c>
      <c r="Q62">
        <v>1950</v>
      </c>
      <c r="R62" s="23">
        <v>816</v>
      </c>
      <c r="S62" s="23" t="str">
        <f t="shared" si="15"/>
        <v>no</v>
      </c>
      <c r="T62" s="23" t="str">
        <f t="shared" si="16"/>
        <v>Below Average</v>
      </c>
      <c r="U62" s="24">
        <v>816</v>
      </c>
      <c r="V62" s="24">
        <v>0</v>
      </c>
      <c r="W62" s="24" t="s">
        <v>413</v>
      </c>
      <c r="X62" s="24">
        <v>1176</v>
      </c>
      <c r="Y62" s="24" t="str">
        <f t="shared" si="17"/>
        <v>no</v>
      </c>
      <c r="Z62" s="24" t="str">
        <f t="shared" si="18"/>
        <v>Below Average</v>
      </c>
      <c r="AA62" s="25">
        <v>0</v>
      </c>
      <c r="AB62" s="25">
        <v>0</v>
      </c>
      <c r="AC62" s="25">
        <v>1</v>
      </c>
      <c r="AD62" s="25">
        <v>0</v>
      </c>
      <c r="AE62" s="25">
        <f t="shared" si="19"/>
        <v>1</v>
      </c>
      <c r="AF62" s="25" t="str">
        <f t="shared" si="20"/>
        <v>Less</v>
      </c>
      <c r="AG62" s="57">
        <v>6</v>
      </c>
      <c r="AH62" s="29">
        <v>114500</v>
      </c>
      <c r="AI62" s="29">
        <f t="shared" si="7"/>
        <v>1992</v>
      </c>
      <c r="AJ62" s="29" t="str">
        <f t="shared" si="21"/>
        <v>no</v>
      </c>
      <c r="AK62" s="29">
        <f t="shared" si="22"/>
        <v>57.479919678714857</v>
      </c>
      <c r="AL62" s="29">
        <f t="shared" si="23"/>
        <v>97.363945578231295</v>
      </c>
    </row>
    <row r="63" spans="1:38" x14ac:dyDescent="0.2">
      <c r="A63">
        <v>53</v>
      </c>
      <c r="B63" s="12">
        <v>110</v>
      </c>
      <c r="C63" s="12">
        <f t="shared" si="8"/>
        <v>110</v>
      </c>
      <c r="D63" s="12" t="str">
        <f t="shared" si="5"/>
        <v>yes</v>
      </c>
      <c r="E63" s="12" t="str">
        <f t="shared" si="9"/>
        <v>Above Average</v>
      </c>
      <c r="F63" s="21">
        <v>8472</v>
      </c>
      <c r="G63" s="21" t="str">
        <f t="shared" si="10"/>
        <v>no</v>
      </c>
      <c r="H63" s="21" t="str">
        <f t="shared" si="11"/>
        <v>Below Average</v>
      </c>
      <c r="I63" s="12" t="s">
        <v>176</v>
      </c>
      <c r="J63" s="12" t="str">
        <f t="shared" si="12"/>
        <v/>
      </c>
      <c r="K63" s="12" t="s">
        <v>167</v>
      </c>
      <c r="L63" s="12">
        <f t="shared" si="6"/>
        <v>52.131298928930256</v>
      </c>
      <c r="M63" s="12" t="str">
        <f t="shared" si="13"/>
        <v/>
      </c>
      <c r="N63" s="22">
        <v>5</v>
      </c>
      <c r="O63" s="22" t="str">
        <f t="shared" si="14"/>
        <v>Low</v>
      </c>
      <c r="P63">
        <v>1963</v>
      </c>
      <c r="Q63">
        <v>1963</v>
      </c>
      <c r="R63" s="23">
        <v>816</v>
      </c>
      <c r="S63" s="23" t="str">
        <f t="shared" si="15"/>
        <v>no</v>
      </c>
      <c r="T63" s="23" t="str">
        <f t="shared" si="16"/>
        <v>Below Average</v>
      </c>
      <c r="U63" s="24">
        <v>816</v>
      </c>
      <c r="V63" s="24">
        <v>0</v>
      </c>
      <c r="W63" s="24" t="s">
        <v>413</v>
      </c>
      <c r="X63" s="24">
        <v>816</v>
      </c>
      <c r="Y63" s="24" t="str">
        <f t="shared" si="17"/>
        <v>no</v>
      </c>
      <c r="Z63" s="24" t="str">
        <f t="shared" si="18"/>
        <v>Below Average</v>
      </c>
      <c r="AA63" s="25">
        <v>1</v>
      </c>
      <c r="AB63" s="25">
        <v>0</v>
      </c>
      <c r="AC63" s="25">
        <v>1</v>
      </c>
      <c r="AD63" s="25">
        <v>0</v>
      </c>
      <c r="AE63" s="25">
        <f t="shared" si="19"/>
        <v>2</v>
      </c>
      <c r="AF63" s="25" t="str">
        <f t="shared" si="20"/>
        <v>Less</v>
      </c>
      <c r="AG63" s="57">
        <v>5</v>
      </c>
      <c r="AH63" s="29">
        <v>110000</v>
      </c>
      <c r="AI63" s="29">
        <f t="shared" si="7"/>
        <v>1632</v>
      </c>
      <c r="AJ63" s="29" t="str">
        <f t="shared" si="21"/>
        <v>no</v>
      </c>
      <c r="AK63" s="29">
        <f t="shared" si="22"/>
        <v>67.401960784313729</v>
      </c>
      <c r="AL63" s="29">
        <f t="shared" si="23"/>
        <v>134.80392156862746</v>
      </c>
    </row>
    <row r="64" spans="1:38" x14ac:dyDescent="0.2">
      <c r="A64">
        <v>54</v>
      </c>
      <c r="B64" s="12">
        <v>68</v>
      </c>
      <c r="C64" s="12">
        <f t="shared" si="8"/>
        <v>68</v>
      </c>
      <c r="D64" s="12" t="str">
        <f t="shared" si="5"/>
        <v>no</v>
      </c>
      <c r="E64" s="12" t="str">
        <f t="shared" si="9"/>
        <v>Below Average</v>
      </c>
      <c r="F64" s="21">
        <v>50271</v>
      </c>
      <c r="G64" s="21" t="str">
        <f t="shared" si="10"/>
        <v>yes</v>
      </c>
      <c r="H64" s="21" t="str">
        <f t="shared" si="11"/>
        <v>Above Average</v>
      </c>
      <c r="I64" s="12" t="s">
        <v>113</v>
      </c>
      <c r="J64" s="12" t="str">
        <f t="shared" si="12"/>
        <v>Veenker</v>
      </c>
      <c r="K64" s="12" t="s">
        <v>91</v>
      </c>
      <c r="L64" s="12">
        <f t="shared" si="6"/>
        <v>77.749411305761271</v>
      </c>
      <c r="M64" s="12" t="str">
        <f t="shared" si="13"/>
        <v>Above Average</v>
      </c>
      <c r="N64" s="22">
        <v>9</v>
      </c>
      <c r="O64" s="22" t="str">
        <f t="shared" si="14"/>
        <v>High</v>
      </c>
      <c r="P64">
        <v>1981</v>
      </c>
      <c r="Q64">
        <v>1987</v>
      </c>
      <c r="R64" s="23">
        <v>1842</v>
      </c>
      <c r="S64" s="23" t="str">
        <f t="shared" si="15"/>
        <v>no</v>
      </c>
      <c r="T64" s="23" t="str">
        <f t="shared" si="16"/>
        <v>Above Average</v>
      </c>
      <c r="U64" s="24">
        <v>1842</v>
      </c>
      <c r="V64" s="24">
        <v>0</v>
      </c>
      <c r="W64" s="24" t="s">
        <v>413</v>
      </c>
      <c r="X64" s="24">
        <v>1842</v>
      </c>
      <c r="Y64" s="24" t="str">
        <f t="shared" si="17"/>
        <v>no</v>
      </c>
      <c r="Z64" s="24" t="str">
        <f t="shared" si="18"/>
        <v>Above Average</v>
      </c>
      <c r="AA64" s="25">
        <v>2</v>
      </c>
      <c r="AB64" s="25">
        <v>0</v>
      </c>
      <c r="AC64" s="25">
        <v>0</v>
      </c>
      <c r="AD64" s="25">
        <v>1</v>
      </c>
      <c r="AE64" s="25">
        <f t="shared" si="19"/>
        <v>3</v>
      </c>
      <c r="AF64" s="25" t="str">
        <f t="shared" si="20"/>
        <v>More</v>
      </c>
      <c r="AG64" s="57">
        <v>5</v>
      </c>
      <c r="AH64" s="29">
        <v>385000</v>
      </c>
      <c r="AI64" s="29">
        <f t="shared" si="7"/>
        <v>3684</v>
      </c>
      <c r="AJ64" s="29" t="str">
        <f t="shared" si="21"/>
        <v>no</v>
      </c>
      <c r="AK64" s="29">
        <f t="shared" si="22"/>
        <v>104.50597176981542</v>
      </c>
      <c r="AL64" s="29">
        <f t="shared" si="23"/>
        <v>209.01194353963083</v>
      </c>
    </row>
    <row r="65" spans="1:38" x14ac:dyDescent="0.2">
      <c r="A65">
        <v>55</v>
      </c>
      <c r="B65" s="12">
        <v>60</v>
      </c>
      <c r="C65" s="12">
        <f t="shared" si="8"/>
        <v>60</v>
      </c>
      <c r="D65" s="12" t="str">
        <f t="shared" si="5"/>
        <v>no</v>
      </c>
      <c r="E65" s="12" t="str">
        <f t="shared" si="9"/>
        <v>Below Average</v>
      </c>
      <c r="F65" s="21">
        <v>7134</v>
      </c>
      <c r="G65" s="21" t="str">
        <f t="shared" si="10"/>
        <v>no</v>
      </c>
      <c r="H65" s="21" t="str">
        <f t="shared" si="11"/>
        <v>Below Average</v>
      </c>
      <c r="I65" s="12" t="s">
        <v>162</v>
      </c>
      <c r="J65" s="12" t="str">
        <f t="shared" si="12"/>
        <v>NAmes</v>
      </c>
      <c r="K65" s="12" t="s">
        <v>91</v>
      </c>
      <c r="L65" s="12">
        <f t="shared" si="6"/>
        <v>65.191384752822614</v>
      </c>
      <c r="M65" s="12" t="str">
        <f t="shared" si="13"/>
        <v>Below Average</v>
      </c>
      <c r="N65" s="22">
        <v>5</v>
      </c>
      <c r="O65" s="22" t="str">
        <f t="shared" si="14"/>
        <v>Low</v>
      </c>
      <c r="P65">
        <v>1955</v>
      </c>
      <c r="Q65">
        <v>1955</v>
      </c>
      <c r="R65" s="23">
        <v>384</v>
      </c>
      <c r="S65" s="23" t="str">
        <f t="shared" si="15"/>
        <v>no</v>
      </c>
      <c r="T65" s="23" t="str">
        <f t="shared" si="16"/>
        <v>Below Average</v>
      </c>
      <c r="U65" s="24">
        <v>1360</v>
      </c>
      <c r="V65" s="24">
        <v>0</v>
      </c>
      <c r="W65" s="24" t="s">
        <v>413</v>
      </c>
      <c r="X65" s="24">
        <v>1360</v>
      </c>
      <c r="Y65" s="24" t="str">
        <f t="shared" si="17"/>
        <v>no</v>
      </c>
      <c r="Z65" s="24" t="str">
        <f t="shared" si="18"/>
        <v>Below Average</v>
      </c>
      <c r="AA65" s="25">
        <v>0</v>
      </c>
      <c r="AB65" s="25">
        <v>0</v>
      </c>
      <c r="AC65" s="25">
        <v>1</v>
      </c>
      <c r="AD65" s="25">
        <v>0</v>
      </c>
      <c r="AE65" s="25">
        <f t="shared" si="19"/>
        <v>1</v>
      </c>
      <c r="AF65" s="25" t="str">
        <f t="shared" si="20"/>
        <v>Less</v>
      </c>
      <c r="AG65" s="57">
        <v>6</v>
      </c>
      <c r="AH65" s="29">
        <v>130000</v>
      </c>
      <c r="AI65" s="29">
        <f t="shared" si="7"/>
        <v>1744</v>
      </c>
      <c r="AJ65" s="29" t="str">
        <f t="shared" si="21"/>
        <v>no</v>
      </c>
      <c r="AK65" s="29">
        <f t="shared" si="22"/>
        <v>74.541284403669721</v>
      </c>
      <c r="AL65" s="29">
        <f t="shared" si="23"/>
        <v>95.588235294117652</v>
      </c>
    </row>
    <row r="66" spans="1:38" x14ac:dyDescent="0.2">
      <c r="A66">
        <v>56</v>
      </c>
      <c r="B66" s="12">
        <v>100</v>
      </c>
      <c r="C66" s="12">
        <f t="shared" si="8"/>
        <v>100</v>
      </c>
      <c r="D66" s="12" t="str">
        <f t="shared" si="5"/>
        <v>no</v>
      </c>
      <c r="E66" s="12" t="str">
        <f t="shared" si="9"/>
        <v>Above Average</v>
      </c>
      <c r="F66" s="21">
        <v>10175</v>
      </c>
      <c r="G66" s="21" t="str">
        <f t="shared" si="10"/>
        <v>no</v>
      </c>
      <c r="H66" s="21" t="str">
        <f t="shared" si="11"/>
        <v>Below Average</v>
      </c>
      <c r="I66" s="12" t="s">
        <v>162</v>
      </c>
      <c r="J66" s="12" t="str">
        <f t="shared" si="12"/>
        <v>NAmes</v>
      </c>
      <c r="K66" s="12" t="s">
        <v>91</v>
      </c>
      <c r="L66" s="12">
        <f t="shared" si="6"/>
        <v>65.191384752822614</v>
      </c>
      <c r="M66" s="12" t="str">
        <f t="shared" si="13"/>
        <v>Below Average</v>
      </c>
      <c r="N66" s="22">
        <v>6</v>
      </c>
      <c r="O66" s="22" t="str">
        <f t="shared" si="14"/>
        <v>Low</v>
      </c>
      <c r="P66">
        <v>1964</v>
      </c>
      <c r="Q66">
        <v>1964</v>
      </c>
      <c r="R66" s="23">
        <v>1425</v>
      </c>
      <c r="S66" s="23" t="str">
        <f t="shared" si="15"/>
        <v>no</v>
      </c>
      <c r="T66" s="23" t="str">
        <f t="shared" si="16"/>
        <v>Above Average</v>
      </c>
      <c r="U66" s="24">
        <v>1425</v>
      </c>
      <c r="V66" s="24">
        <v>0</v>
      </c>
      <c r="W66" s="24" t="s">
        <v>413</v>
      </c>
      <c r="X66" s="24">
        <v>1425</v>
      </c>
      <c r="Y66" s="24" t="str">
        <f t="shared" si="17"/>
        <v>no</v>
      </c>
      <c r="Z66" s="24" t="str">
        <f t="shared" si="18"/>
        <v>Below Average</v>
      </c>
      <c r="AA66" s="25">
        <v>0</v>
      </c>
      <c r="AB66" s="25">
        <v>0</v>
      </c>
      <c r="AC66" s="25">
        <v>2</v>
      </c>
      <c r="AD66" s="25">
        <v>0</v>
      </c>
      <c r="AE66" s="25">
        <f t="shared" si="19"/>
        <v>2</v>
      </c>
      <c r="AF66" s="25" t="str">
        <f t="shared" si="20"/>
        <v>Less</v>
      </c>
      <c r="AG66" s="57">
        <v>7</v>
      </c>
      <c r="AH66" s="29">
        <v>180500</v>
      </c>
      <c r="AI66" s="29">
        <f t="shared" si="7"/>
        <v>2850</v>
      </c>
      <c r="AJ66" s="29" t="str">
        <f t="shared" si="21"/>
        <v>no</v>
      </c>
      <c r="AK66" s="29">
        <f t="shared" si="22"/>
        <v>63.333333333333336</v>
      </c>
      <c r="AL66" s="29">
        <f t="shared" si="23"/>
        <v>126.66666666666667</v>
      </c>
    </row>
    <row r="67" spans="1:38" x14ac:dyDescent="0.2">
      <c r="A67">
        <v>57</v>
      </c>
      <c r="B67" s="12">
        <v>24</v>
      </c>
      <c r="C67" s="12">
        <f t="shared" si="8"/>
        <v>24</v>
      </c>
      <c r="D67" s="12" t="str">
        <f t="shared" si="5"/>
        <v>yes</v>
      </c>
      <c r="E67" s="12" t="str">
        <f t="shared" si="9"/>
        <v>Below Average</v>
      </c>
      <c r="F67" s="21">
        <v>2645</v>
      </c>
      <c r="G67" s="21" t="str">
        <f t="shared" si="10"/>
        <v>no</v>
      </c>
      <c r="H67" s="21" t="str">
        <f t="shared" si="11"/>
        <v>Below Average</v>
      </c>
      <c r="I67" s="12" t="s">
        <v>136</v>
      </c>
      <c r="J67" s="12" t="str">
        <f t="shared" si="12"/>
        <v/>
      </c>
      <c r="K67" s="12" t="s">
        <v>198</v>
      </c>
      <c r="L67" s="12">
        <f t="shared" si="6"/>
        <v>83.140020408338017</v>
      </c>
      <c r="M67" s="12" t="str">
        <f t="shared" si="13"/>
        <v/>
      </c>
      <c r="N67" s="22">
        <v>8</v>
      </c>
      <c r="O67" s="22" t="str">
        <f t="shared" si="14"/>
        <v>High</v>
      </c>
      <c r="P67">
        <v>1999</v>
      </c>
      <c r="Q67">
        <v>2000</v>
      </c>
      <c r="R67" s="23">
        <v>970</v>
      </c>
      <c r="S67" s="23" t="str">
        <f t="shared" si="15"/>
        <v>no</v>
      </c>
      <c r="T67" s="23" t="str">
        <f t="shared" si="16"/>
        <v>Below Average</v>
      </c>
      <c r="U67" s="24">
        <v>983</v>
      </c>
      <c r="V67" s="24">
        <v>756</v>
      </c>
      <c r="W67" s="24" t="s">
        <v>412</v>
      </c>
      <c r="X67" s="24">
        <v>1739</v>
      </c>
      <c r="Y67" s="24" t="str">
        <f t="shared" si="17"/>
        <v>no</v>
      </c>
      <c r="Z67" s="24" t="str">
        <f t="shared" si="18"/>
        <v>Above Average</v>
      </c>
      <c r="AA67" s="25">
        <v>1</v>
      </c>
      <c r="AB67" s="25">
        <v>0</v>
      </c>
      <c r="AC67" s="25">
        <v>2</v>
      </c>
      <c r="AD67" s="25">
        <v>1</v>
      </c>
      <c r="AE67" s="25">
        <f t="shared" si="19"/>
        <v>4</v>
      </c>
      <c r="AF67" s="25" t="str">
        <f t="shared" si="20"/>
        <v>More</v>
      </c>
      <c r="AG67" s="57">
        <v>7</v>
      </c>
      <c r="AH67" s="29">
        <v>172500</v>
      </c>
      <c r="AI67" s="29">
        <f t="shared" si="7"/>
        <v>2709</v>
      </c>
      <c r="AJ67" s="29" t="str">
        <f t="shared" si="21"/>
        <v>no</v>
      </c>
      <c r="AK67" s="29">
        <f t="shared" si="22"/>
        <v>63.676633444075307</v>
      </c>
      <c r="AL67" s="29">
        <f t="shared" si="23"/>
        <v>99.19493962047153</v>
      </c>
    </row>
    <row r="68" spans="1:38" x14ac:dyDescent="0.2">
      <c r="A68">
        <v>58</v>
      </c>
      <c r="B68" s="12">
        <v>89</v>
      </c>
      <c r="C68" s="12">
        <f t="shared" si="8"/>
        <v>89</v>
      </c>
      <c r="D68" s="12" t="str">
        <f t="shared" si="5"/>
        <v>no</v>
      </c>
      <c r="E68" s="12" t="str">
        <f t="shared" si="9"/>
        <v>Above Average</v>
      </c>
      <c r="F68" s="21">
        <v>11645</v>
      </c>
      <c r="G68" s="21" t="str">
        <f t="shared" si="10"/>
        <v>no</v>
      </c>
      <c r="H68" s="21" t="str">
        <f t="shared" si="11"/>
        <v>Above Average</v>
      </c>
      <c r="I68" s="12" t="s">
        <v>89</v>
      </c>
      <c r="J68" s="12" t="str">
        <f t="shared" si="12"/>
        <v>CollgCr</v>
      </c>
      <c r="K68" s="12" t="s">
        <v>91</v>
      </c>
      <c r="L68" s="12">
        <f t="shared" si="6"/>
        <v>74.535824409408733</v>
      </c>
      <c r="M68" s="12" t="str">
        <f t="shared" si="13"/>
        <v>Above Average</v>
      </c>
      <c r="N68" s="22">
        <v>7</v>
      </c>
      <c r="O68" s="22" t="str">
        <f t="shared" si="14"/>
        <v>High</v>
      </c>
      <c r="P68">
        <v>2004</v>
      </c>
      <c r="Q68">
        <v>2004</v>
      </c>
      <c r="R68" s="23">
        <v>860</v>
      </c>
      <c r="S68" s="23" t="str">
        <f t="shared" si="15"/>
        <v>no</v>
      </c>
      <c r="T68" s="23" t="str">
        <f t="shared" si="16"/>
        <v>Below Average</v>
      </c>
      <c r="U68" s="24">
        <v>860</v>
      </c>
      <c r="V68" s="24">
        <v>860</v>
      </c>
      <c r="W68" s="24" t="s">
        <v>412</v>
      </c>
      <c r="X68" s="24">
        <v>1720</v>
      </c>
      <c r="Y68" s="24" t="str">
        <f t="shared" si="17"/>
        <v>no</v>
      </c>
      <c r="Z68" s="24" t="str">
        <f t="shared" si="18"/>
        <v>Above Average</v>
      </c>
      <c r="AA68" s="25">
        <v>0</v>
      </c>
      <c r="AB68" s="25">
        <v>0</v>
      </c>
      <c r="AC68" s="25">
        <v>2</v>
      </c>
      <c r="AD68" s="25">
        <v>1</v>
      </c>
      <c r="AE68" s="25">
        <f t="shared" si="19"/>
        <v>3</v>
      </c>
      <c r="AF68" s="25" t="str">
        <f t="shared" si="20"/>
        <v>More</v>
      </c>
      <c r="AG68" s="57">
        <v>7</v>
      </c>
      <c r="AH68" s="29">
        <v>196500</v>
      </c>
      <c r="AI68" s="29">
        <f t="shared" si="7"/>
        <v>2580</v>
      </c>
      <c r="AJ68" s="29" t="str">
        <f t="shared" si="21"/>
        <v>no</v>
      </c>
      <c r="AK68" s="29">
        <f t="shared" si="22"/>
        <v>76.162790697674424</v>
      </c>
      <c r="AL68" s="29">
        <f t="shared" si="23"/>
        <v>114.24418604651163</v>
      </c>
    </row>
    <row r="69" spans="1:38" x14ac:dyDescent="0.2">
      <c r="A69">
        <v>59</v>
      </c>
      <c r="B69" s="12">
        <v>66</v>
      </c>
      <c r="C69" s="12">
        <f t="shared" si="8"/>
        <v>66</v>
      </c>
      <c r="D69" s="12" t="str">
        <f t="shared" si="5"/>
        <v>no</v>
      </c>
      <c r="E69" s="12" t="str">
        <f t="shared" si="9"/>
        <v>Below Average</v>
      </c>
      <c r="F69" s="21">
        <v>13682</v>
      </c>
      <c r="G69" s="21" t="str">
        <f t="shared" si="10"/>
        <v>no</v>
      </c>
      <c r="H69" s="21" t="str">
        <f t="shared" si="11"/>
        <v>Above Average</v>
      </c>
      <c r="I69" s="12" t="s">
        <v>200</v>
      </c>
      <c r="J69" s="12" t="str">
        <f t="shared" si="12"/>
        <v>StoneBr</v>
      </c>
      <c r="K69" s="12" t="s">
        <v>91</v>
      </c>
      <c r="L69" s="12">
        <f t="shared" si="6"/>
        <v>100.53527892314388</v>
      </c>
      <c r="M69" s="12" t="str">
        <f t="shared" si="13"/>
        <v>Above Average</v>
      </c>
      <c r="N69" s="22">
        <v>10</v>
      </c>
      <c r="O69" s="22" t="str">
        <f t="shared" si="14"/>
        <v>High</v>
      </c>
      <c r="P69">
        <v>2006</v>
      </c>
      <c r="Q69">
        <v>2006</v>
      </c>
      <c r="R69" s="23">
        <v>1410</v>
      </c>
      <c r="S69" s="23" t="str">
        <f t="shared" si="15"/>
        <v>no</v>
      </c>
      <c r="T69" s="23" t="str">
        <f t="shared" si="16"/>
        <v>Above Average</v>
      </c>
      <c r="U69" s="24">
        <v>1426</v>
      </c>
      <c r="V69" s="24">
        <v>1519</v>
      </c>
      <c r="W69" s="24" t="s">
        <v>412</v>
      </c>
      <c r="X69" s="24">
        <v>2945</v>
      </c>
      <c r="Y69" s="24" t="str">
        <f t="shared" si="17"/>
        <v>yes</v>
      </c>
      <c r="Z69" s="24" t="str">
        <f t="shared" si="18"/>
        <v>Above Average</v>
      </c>
      <c r="AA69" s="25">
        <v>0</v>
      </c>
      <c r="AB69" s="25">
        <v>0</v>
      </c>
      <c r="AC69" s="25">
        <v>3</v>
      </c>
      <c r="AD69" s="25">
        <v>1</v>
      </c>
      <c r="AE69" s="25">
        <f t="shared" si="19"/>
        <v>4</v>
      </c>
      <c r="AF69" s="25" t="str">
        <f t="shared" si="20"/>
        <v>More</v>
      </c>
      <c r="AG69" s="57">
        <v>10</v>
      </c>
      <c r="AH69" s="29">
        <v>438780</v>
      </c>
      <c r="AI69" s="29">
        <f t="shared" si="7"/>
        <v>4355</v>
      </c>
      <c r="AJ69" s="29" t="str">
        <f t="shared" si="21"/>
        <v>no</v>
      </c>
      <c r="AK69" s="29">
        <f t="shared" si="22"/>
        <v>100.75315729047072</v>
      </c>
      <c r="AL69" s="29">
        <f t="shared" si="23"/>
        <v>148.99151103565364</v>
      </c>
    </row>
    <row r="70" spans="1:38" x14ac:dyDescent="0.2">
      <c r="A70">
        <v>60</v>
      </c>
      <c r="B70" s="12">
        <v>60</v>
      </c>
      <c r="C70" s="12">
        <f t="shared" si="8"/>
        <v>60</v>
      </c>
      <c r="D70" s="12" t="str">
        <f t="shared" si="5"/>
        <v>no</v>
      </c>
      <c r="E70" s="12" t="str">
        <f t="shared" si="9"/>
        <v>Below Average</v>
      </c>
      <c r="F70" s="21">
        <v>7200</v>
      </c>
      <c r="G70" s="21" t="str">
        <f t="shared" si="10"/>
        <v>no</v>
      </c>
      <c r="H70" s="21" t="str">
        <f t="shared" si="11"/>
        <v>Below Average</v>
      </c>
      <c r="I70" s="12" t="s">
        <v>89</v>
      </c>
      <c r="J70" s="12" t="str">
        <f t="shared" si="12"/>
        <v>CollgCr</v>
      </c>
      <c r="K70" s="12" t="s">
        <v>91</v>
      </c>
      <c r="L70" s="12">
        <f t="shared" si="6"/>
        <v>74.535824409408733</v>
      </c>
      <c r="M70" s="12" t="str">
        <f t="shared" si="13"/>
        <v>Above Average</v>
      </c>
      <c r="N70" s="22">
        <v>5</v>
      </c>
      <c r="O70" s="22" t="str">
        <f t="shared" si="14"/>
        <v>Low</v>
      </c>
      <c r="P70">
        <v>1972</v>
      </c>
      <c r="Q70">
        <v>1972</v>
      </c>
      <c r="R70" s="23">
        <v>780</v>
      </c>
      <c r="S70" s="23" t="str">
        <f t="shared" si="15"/>
        <v>no</v>
      </c>
      <c r="T70" s="23" t="str">
        <f t="shared" si="16"/>
        <v>Below Average</v>
      </c>
      <c r="U70" s="24">
        <v>780</v>
      </c>
      <c r="V70" s="24">
        <v>0</v>
      </c>
      <c r="W70" s="24" t="s">
        <v>413</v>
      </c>
      <c r="X70" s="24">
        <v>780</v>
      </c>
      <c r="Y70" s="24" t="str">
        <f t="shared" si="17"/>
        <v>no</v>
      </c>
      <c r="Z70" s="24" t="str">
        <f t="shared" si="18"/>
        <v>Below Average</v>
      </c>
      <c r="AA70" s="25">
        <v>0</v>
      </c>
      <c r="AB70" s="25">
        <v>0</v>
      </c>
      <c r="AC70" s="25">
        <v>1</v>
      </c>
      <c r="AD70" s="25">
        <v>0</v>
      </c>
      <c r="AE70" s="25">
        <f t="shared" si="19"/>
        <v>1</v>
      </c>
      <c r="AF70" s="25" t="str">
        <f t="shared" si="20"/>
        <v>Less</v>
      </c>
      <c r="AG70" s="57">
        <v>4</v>
      </c>
      <c r="AH70" s="29">
        <v>124900</v>
      </c>
      <c r="AI70" s="29">
        <f t="shared" si="7"/>
        <v>1560</v>
      </c>
      <c r="AJ70" s="29" t="str">
        <f t="shared" si="21"/>
        <v>no</v>
      </c>
      <c r="AK70" s="29">
        <f t="shared" si="22"/>
        <v>80.064102564102569</v>
      </c>
      <c r="AL70" s="29">
        <f t="shared" si="23"/>
        <v>160.12820512820514</v>
      </c>
    </row>
    <row r="71" spans="1:38" x14ac:dyDescent="0.2">
      <c r="A71">
        <v>61</v>
      </c>
      <c r="B71" s="12">
        <v>63</v>
      </c>
      <c r="C71" s="12">
        <f t="shared" si="8"/>
        <v>63</v>
      </c>
      <c r="D71" s="12" t="str">
        <f t="shared" si="5"/>
        <v>no</v>
      </c>
      <c r="E71" s="12" t="str">
        <f t="shared" si="9"/>
        <v>Below Average</v>
      </c>
      <c r="F71" s="21">
        <v>13072</v>
      </c>
      <c r="G71" s="21" t="str">
        <f t="shared" si="10"/>
        <v>no</v>
      </c>
      <c r="H71" s="21" t="str">
        <f t="shared" si="11"/>
        <v>Above Average</v>
      </c>
      <c r="I71" s="12" t="s">
        <v>170</v>
      </c>
      <c r="J71" s="12" t="str">
        <f t="shared" si="12"/>
        <v>SawyerW</v>
      </c>
      <c r="K71" s="12" t="s">
        <v>91</v>
      </c>
      <c r="L71" s="12">
        <f t="shared" si="6"/>
        <v>71.682411868126678</v>
      </c>
      <c r="M71" s="12" t="str">
        <f t="shared" si="13"/>
        <v>Above Average</v>
      </c>
      <c r="N71" s="22">
        <v>6</v>
      </c>
      <c r="O71" s="22" t="str">
        <f t="shared" si="14"/>
        <v>Low</v>
      </c>
      <c r="P71">
        <v>2004</v>
      </c>
      <c r="Q71">
        <v>2004</v>
      </c>
      <c r="R71" s="23">
        <v>1158</v>
      </c>
      <c r="S71" s="23" t="str">
        <f t="shared" si="15"/>
        <v>no</v>
      </c>
      <c r="T71" s="23" t="str">
        <f t="shared" si="16"/>
        <v>Above Average</v>
      </c>
      <c r="U71" s="24">
        <v>1158</v>
      </c>
      <c r="V71" s="24">
        <v>0</v>
      </c>
      <c r="W71" s="24" t="s">
        <v>413</v>
      </c>
      <c r="X71" s="24">
        <v>1158</v>
      </c>
      <c r="Y71" s="24" t="str">
        <f t="shared" si="17"/>
        <v>no</v>
      </c>
      <c r="Z71" s="24" t="str">
        <f t="shared" si="18"/>
        <v>Below Average</v>
      </c>
      <c r="AA71" s="25">
        <v>1</v>
      </c>
      <c r="AB71" s="25">
        <v>0</v>
      </c>
      <c r="AC71" s="25">
        <v>1</v>
      </c>
      <c r="AD71" s="25">
        <v>1</v>
      </c>
      <c r="AE71" s="25">
        <f t="shared" si="19"/>
        <v>3</v>
      </c>
      <c r="AF71" s="25" t="str">
        <f t="shared" si="20"/>
        <v>More</v>
      </c>
      <c r="AG71" s="57">
        <v>5</v>
      </c>
      <c r="AH71" s="29">
        <v>158000</v>
      </c>
      <c r="AI71" s="29">
        <f t="shared" si="7"/>
        <v>2316</v>
      </c>
      <c r="AJ71" s="29" t="str">
        <f t="shared" si="21"/>
        <v>no</v>
      </c>
      <c r="AK71" s="29">
        <f t="shared" si="22"/>
        <v>68.221070811744383</v>
      </c>
      <c r="AL71" s="29">
        <f t="shared" si="23"/>
        <v>136.44214162348877</v>
      </c>
    </row>
    <row r="72" spans="1:38" x14ac:dyDescent="0.2">
      <c r="A72">
        <v>62</v>
      </c>
      <c r="B72" s="12">
        <v>60</v>
      </c>
      <c r="C72" s="12">
        <f t="shared" si="8"/>
        <v>60</v>
      </c>
      <c r="D72" s="12" t="str">
        <f t="shared" si="5"/>
        <v>no</v>
      </c>
      <c r="E72" s="12" t="str">
        <f t="shared" si="9"/>
        <v>Below Average</v>
      </c>
      <c r="F72" s="21">
        <v>7200</v>
      </c>
      <c r="G72" s="21" t="str">
        <f t="shared" si="10"/>
        <v>no</v>
      </c>
      <c r="H72" s="21" t="str">
        <f t="shared" si="11"/>
        <v>Below Average</v>
      </c>
      <c r="I72" s="12" t="s">
        <v>176</v>
      </c>
      <c r="J72" s="12" t="str">
        <f t="shared" si="12"/>
        <v>IDOTRR</v>
      </c>
      <c r="K72" s="12" t="s">
        <v>91</v>
      </c>
      <c r="L72" s="12">
        <f t="shared" si="6"/>
        <v>52.131298928930256</v>
      </c>
      <c r="M72" s="12" t="str">
        <f t="shared" si="13"/>
        <v>Below Average</v>
      </c>
      <c r="N72" s="22">
        <v>5</v>
      </c>
      <c r="O72" s="22" t="str">
        <f t="shared" si="14"/>
        <v>Low</v>
      </c>
      <c r="P72">
        <v>1920</v>
      </c>
      <c r="Q72">
        <v>1996</v>
      </c>
      <c r="R72" s="23">
        <v>530</v>
      </c>
      <c r="S72" s="23" t="str">
        <f t="shared" si="15"/>
        <v>no</v>
      </c>
      <c r="T72" s="23" t="str">
        <f t="shared" si="16"/>
        <v>Below Average</v>
      </c>
      <c r="U72" s="24">
        <v>581</v>
      </c>
      <c r="V72" s="24">
        <v>530</v>
      </c>
      <c r="W72" s="24" t="s">
        <v>412</v>
      </c>
      <c r="X72" s="24">
        <v>1111</v>
      </c>
      <c r="Y72" s="24" t="str">
        <f t="shared" si="17"/>
        <v>no</v>
      </c>
      <c r="Z72" s="24" t="str">
        <f t="shared" si="18"/>
        <v>Below Average</v>
      </c>
      <c r="AA72" s="25">
        <v>0</v>
      </c>
      <c r="AB72" s="25">
        <v>0</v>
      </c>
      <c r="AC72" s="25">
        <v>1</v>
      </c>
      <c r="AD72" s="25">
        <v>0</v>
      </c>
      <c r="AE72" s="25">
        <f t="shared" si="19"/>
        <v>1</v>
      </c>
      <c r="AF72" s="25" t="str">
        <f t="shared" si="20"/>
        <v>Less</v>
      </c>
      <c r="AG72" s="57">
        <v>6</v>
      </c>
      <c r="AH72" s="29">
        <v>101000</v>
      </c>
      <c r="AI72" s="29">
        <f t="shared" si="7"/>
        <v>1641</v>
      </c>
      <c r="AJ72" s="29" t="str">
        <f t="shared" si="21"/>
        <v>no</v>
      </c>
      <c r="AK72" s="29">
        <f t="shared" si="22"/>
        <v>61.547836684948201</v>
      </c>
      <c r="AL72" s="29">
        <f t="shared" si="23"/>
        <v>90.909090909090907</v>
      </c>
    </row>
    <row r="73" spans="1:38" x14ac:dyDescent="0.2">
      <c r="A73">
        <v>63</v>
      </c>
      <c r="B73" s="12">
        <v>44</v>
      </c>
      <c r="C73" s="12">
        <f t="shared" si="8"/>
        <v>44</v>
      </c>
      <c r="D73" s="12" t="str">
        <f t="shared" si="5"/>
        <v>no</v>
      </c>
      <c r="E73" s="12" t="str">
        <f t="shared" si="9"/>
        <v>Below Average</v>
      </c>
      <c r="F73" s="21">
        <v>6442</v>
      </c>
      <c r="G73" s="21" t="str">
        <f t="shared" si="10"/>
        <v>no</v>
      </c>
      <c r="H73" s="21" t="str">
        <f t="shared" si="11"/>
        <v>Below Average</v>
      </c>
      <c r="I73" s="12" t="s">
        <v>154</v>
      </c>
      <c r="J73" s="12" t="str">
        <f t="shared" si="12"/>
        <v/>
      </c>
      <c r="K73" s="12" t="s">
        <v>179</v>
      </c>
      <c r="L73" s="12">
        <f t="shared" si="6"/>
        <v>92.435750489847905</v>
      </c>
      <c r="M73" s="12" t="str">
        <f t="shared" si="13"/>
        <v/>
      </c>
      <c r="N73" s="22">
        <v>8</v>
      </c>
      <c r="O73" s="22" t="str">
        <f t="shared" si="14"/>
        <v>High</v>
      </c>
      <c r="P73">
        <v>2006</v>
      </c>
      <c r="Q73">
        <v>2006</v>
      </c>
      <c r="R73" s="23">
        <v>1370</v>
      </c>
      <c r="S73" s="23" t="str">
        <f t="shared" si="15"/>
        <v>no</v>
      </c>
      <c r="T73" s="23" t="str">
        <f t="shared" si="16"/>
        <v>Above Average</v>
      </c>
      <c r="U73" s="24">
        <v>1370</v>
      </c>
      <c r="V73" s="24">
        <v>0</v>
      </c>
      <c r="W73" s="24" t="s">
        <v>413</v>
      </c>
      <c r="X73" s="24">
        <v>1370</v>
      </c>
      <c r="Y73" s="24" t="str">
        <f t="shared" si="17"/>
        <v>no</v>
      </c>
      <c r="Z73" s="24" t="str">
        <f t="shared" si="18"/>
        <v>Below Average</v>
      </c>
      <c r="AA73" s="25">
        <v>0</v>
      </c>
      <c r="AB73" s="25">
        <v>0</v>
      </c>
      <c r="AC73" s="25">
        <v>2</v>
      </c>
      <c r="AD73" s="25">
        <v>0</v>
      </c>
      <c r="AE73" s="25">
        <f t="shared" si="19"/>
        <v>2</v>
      </c>
      <c r="AF73" s="25" t="str">
        <f t="shared" si="20"/>
        <v>Less</v>
      </c>
      <c r="AG73" s="57">
        <v>6</v>
      </c>
      <c r="AH73" s="29">
        <v>202500</v>
      </c>
      <c r="AI73" s="29">
        <f t="shared" si="7"/>
        <v>2740</v>
      </c>
      <c r="AJ73" s="29" t="str">
        <f t="shared" si="21"/>
        <v>no</v>
      </c>
      <c r="AK73" s="29">
        <f t="shared" si="22"/>
        <v>73.9051094890511</v>
      </c>
      <c r="AL73" s="29">
        <f t="shared" si="23"/>
        <v>147.8102189781022</v>
      </c>
    </row>
    <row r="74" spans="1:38" x14ac:dyDescent="0.2">
      <c r="A74">
        <v>64</v>
      </c>
      <c r="B74" s="12">
        <v>50</v>
      </c>
      <c r="C74" s="12">
        <f t="shared" si="8"/>
        <v>50</v>
      </c>
      <c r="D74" s="12" t="str">
        <f t="shared" si="5"/>
        <v>no</v>
      </c>
      <c r="E74" s="12" t="str">
        <f t="shared" si="9"/>
        <v>Below Average</v>
      </c>
      <c r="F74" s="21">
        <v>10300</v>
      </c>
      <c r="G74" s="21" t="str">
        <f t="shared" si="10"/>
        <v>no</v>
      </c>
      <c r="H74" s="21" t="str">
        <f t="shared" si="11"/>
        <v>Below Average</v>
      </c>
      <c r="I74" s="12" t="s">
        <v>143</v>
      </c>
      <c r="J74" s="12" t="str">
        <f t="shared" si="12"/>
        <v>OldTown</v>
      </c>
      <c r="K74" s="12" t="s">
        <v>91</v>
      </c>
      <c r="L74" s="12">
        <f t="shared" si="6"/>
        <v>57.90974368543602</v>
      </c>
      <c r="M74" s="12" t="str">
        <f t="shared" si="13"/>
        <v>Below Average</v>
      </c>
      <c r="N74" s="22">
        <v>7</v>
      </c>
      <c r="O74" s="22" t="str">
        <f t="shared" si="14"/>
        <v>High</v>
      </c>
      <c r="P74">
        <v>1921</v>
      </c>
      <c r="Q74">
        <v>1950</v>
      </c>
      <c r="R74" s="23">
        <v>576</v>
      </c>
      <c r="S74" s="23" t="str">
        <f t="shared" si="15"/>
        <v>no</v>
      </c>
      <c r="T74" s="23" t="str">
        <f t="shared" si="16"/>
        <v>Below Average</v>
      </c>
      <c r="U74" s="24">
        <v>902</v>
      </c>
      <c r="V74" s="24">
        <v>808</v>
      </c>
      <c r="W74" s="24" t="s">
        <v>412</v>
      </c>
      <c r="X74" s="24">
        <v>1710</v>
      </c>
      <c r="Y74" s="24" t="str">
        <f t="shared" si="17"/>
        <v>no</v>
      </c>
      <c r="Z74" s="24" t="str">
        <f t="shared" si="18"/>
        <v>Above Average</v>
      </c>
      <c r="AA74" s="25">
        <v>0</v>
      </c>
      <c r="AB74" s="25">
        <v>0</v>
      </c>
      <c r="AC74" s="25">
        <v>2</v>
      </c>
      <c r="AD74" s="25">
        <v>0</v>
      </c>
      <c r="AE74" s="25">
        <f t="shared" si="19"/>
        <v>2</v>
      </c>
      <c r="AF74" s="25" t="str">
        <f t="shared" si="20"/>
        <v>Less</v>
      </c>
      <c r="AG74" s="57">
        <v>9</v>
      </c>
      <c r="AH74" s="29">
        <v>140000</v>
      </c>
      <c r="AI74" s="29">
        <f t="shared" si="7"/>
        <v>2286</v>
      </c>
      <c r="AJ74" s="29" t="str">
        <f t="shared" si="21"/>
        <v>no</v>
      </c>
      <c r="AK74" s="29">
        <f t="shared" si="22"/>
        <v>61.242344706911638</v>
      </c>
      <c r="AL74" s="29">
        <f t="shared" si="23"/>
        <v>81.871345029239762</v>
      </c>
    </row>
    <row r="75" spans="1:38" x14ac:dyDescent="0.2">
      <c r="A75">
        <v>65</v>
      </c>
      <c r="B75" s="12" t="s">
        <v>83</v>
      </c>
      <c r="C75" s="12">
        <f t="shared" si="8"/>
        <v>69</v>
      </c>
      <c r="D75" s="12" t="str">
        <f t="shared" ref="D75:D138" si="24">IF(OR(C75&lt;(QUARTILE(C$11:C$1470,1))-(((QUARTILE(C$11:C$1470,3))-(QUARTILE(C$11:C$1470,1)))*1.5),C75&gt;(QUARTILE(C$11:C$1470,3))+(((QUARTILE(C$11:C$1470,3))-(QUARTILE(C$11:C$1470,1)))*1.5)),"yes","no")</f>
        <v>no</v>
      </c>
      <c r="E75" s="12" t="str">
        <f t="shared" si="9"/>
        <v>Below Average</v>
      </c>
      <c r="F75" s="21">
        <v>9375</v>
      </c>
      <c r="G75" s="21" t="str">
        <f t="shared" si="10"/>
        <v>no</v>
      </c>
      <c r="H75" s="21" t="str">
        <f t="shared" si="11"/>
        <v>Below Average</v>
      </c>
      <c r="I75" s="12" t="s">
        <v>89</v>
      </c>
      <c r="J75" s="12" t="str">
        <f t="shared" si="12"/>
        <v>CollgCr</v>
      </c>
      <c r="K75" s="12" t="s">
        <v>91</v>
      </c>
      <c r="L75" s="12">
        <f t="shared" ref="L75:L138" si="25">IFERROR(AVERAGEIFS($AK$11:$AK$1470,$I$11:$I$1470,$I75,$K$11:$K$1470,"1Fam"),"")</f>
        <v>74.535824409408733</v>
      </c>
      <c r="M75" s="12" t="str">
        <f t="shared" si="13"/>
        <v>Above Average</v>
      </c>
      <c r="N75" s="22">
        <v>7</v>
      </c>
      <c r="O75" s="22" t="str">
        <f t="shared" si="14"/>
        <v>High</v>
      </c>
      <c r="P75">
        <v>1997</v>
      </c>
      <c r="Q75">
        <v>1998</v>
      </c>
      <c r="R75" s="23">
        <v>1057</v>
      </c>
      <c r="S75" s="23" t="str">
        <f t="shared" si="15"/>
        <v>no</v>
      </c>
      <c r="T75" s="23" t="str">
        <f t="shared" si="16"/>
        <v>Below Average</v>
      </c>
      <c r="U75" s="24">
        <v>1057</v>
      </c>
      <c r="V75" s="24">
        <v>977</v>
      </c>
      <c r="W75" s="24" t="s">
        <v>412</v>
      </c>
      <c r="X75" s="24">
        <v>2034</v>
      </c>
      <c r="Y75" s="24" t="str">
        <f t="shared" si="17"/>
        <v>no</v>
      </c>
      <c r="Z75" s="24" t="str">
        <f t="shared" si="18"/>
        <v>Above Average</v>
      </c>
      <c r="AA75" s="25">
        <v>1</v>
      </c>
      <c r="AB75" s="25">
        <v>0</v>
      </c>
      <c r="AC75" s="25">
        <v>2</v>
      </c>
      <c r="AD75" s="25">
        <v>1</v>
      </c>
      <c r="AE75" s="25">
        <f t="shared" si="19"/>
        <v>4</v>
      </c>
      <c r="AF75" s="25" t="str">
        <f t="shared" si="20"/>
        <v>More</v>
      </c>
      <c r="AG75" s="57">
        <v>8</v>
      </c>
      <c r="AH75" s="29">
        <v>219500</v>
      </c>
      <c r="AI75" s="29">
        <f t="shared" ref="AI75:AI138" si="26">R75+X75</f>
        <v>3091</v>
      </c>
      <c r="AJ75" s="29" t="str">
        <f t="shared" si="21"/>
        <v>no</v>
      </c>
      <c r="AK75" s="29">
        <f t="shared" si="22"/>
        <v>71.012617275962469</v>
      </c>
      <c r="AL75" s="29">
        <f t="shared" si="23"/>
        <v>107.91543756145526</v>
      </c>
    </row>
    <row r="76" spans="1:38" x14ac:dyDescent="0.2">
      <c r="A76">
        <v>66</v>
      </c>
      <c r="B76" s="12">
        <v>76</v>
      </c>
      <c r="C76" s="12">
        <f t="shared" ref="C76:C139" si="27">IF(B76="NA", $B$4, B76)</f>
        <v>76</v>
      </c>
      <c r="D76" s="12" t="str">
        <f t="shared" si="24"/>
        <v>no</v>
      </c>
      <c r="E76" s="12" t="str">
        <f t="shared" ref="E76:E139" si="28">IF(C76&gt;=AVERAGE(C$11:C$1470),"Above Average","Below Average")</f>
        <v>Above Average</v>
      </c>
      <c r="F76" s="21">
        <v>9591</v>
      </c>
      <c r="G76" s="21" t="str">
        <f t="shared" ref="G76:G139" si="29">IF(OR(F76&lt;(QUARTILE(F$11:F$1470,1))-(((QUARTILE(F$11:F$1470,3))-(QUARTILE(F$11:F$1470,1)))*1.5),F76&gt;(QUARTILE(F$11:F$1470,3))+(((QUARTILE(F$11:F$1470,3))-(QUARTILE(F$11:F$1470,1)))*1.5)),"yes","no")</f>
        <v>no</v>
      </c>
      <c r="H76" s="21" t="str">
        <f t="shared" ref="H76:H139" si="30">IF(F76&gt;=AVERAGE(F$11:F$1470),"Above Average","Below Average")</f>
        <v>Below Average</v>
      </c>
      <c r="I76" s="12" t="s">
        <v>154</v>
      </c>
      <c r="J76" s="12" t="str">
        <f t="shared" ref="J76:J139" si="31">IF(K76="1Fam",I76,"")</f>
        <v>NridgHt</v>
      </c>
      <c r="K76" s="12" t="s">
        <v>91</v>
      </c>
      <c r="L76" s="12">
        <f t="shared" si="25"/>
        <v>92.435750489847905</v>
      </c>
      <c r="M76" s="12" t="str">
        <f t="shared" ref="M76:M139" si="32">IF(J76="","",IF(L76&gt;=AVERAGE($L$11:$L$1470),"Above Average","Below Average"))</f>
        <v>Above Average</v>
      </c>
      <c r="N76" s="22">
        <v>8</v>
      </c>
      <c r="O76" s="22" t="str">
        <f t="shared" ref="O76:O139" si="33">IF(N76&gt;=7,"High","Low")</f>
        <v>High</v>
      </c>
      <c r="P76">
        <v>2004</v>
      </c>
      <c r="Q76">
        <v>2005</v>
      </c>
      <c r="R76" s="23">
        <v>1143</v>
      </c>
      <c r="S76" s="23" t="str">
        <f t="shared" ref="S76:S139" si="34">IF(OR(R76&lt;(QUARTILE(R$11:R$1470,1))-(((QUARTILE(R$11:R$1470,3))-(QUARTILE(R$11:R$1470,1)))*1.5),R76&gt;(QUARTILE(R$11:R$1470,3))+(((QUARTILE(R$11:R$1470,3))-(QUARTILE(R$11:R$1470,1)))*1.5)),"yes","no")</f>
        <v>no</v>
      </c>
      <c r="T76" s="23" t="str">
        <f t="shared" ref="T76:T139" si="35">IF(R76&gt;=AVERAGE(R$11:R$1470),"Above Average","Below Average")</f>
        <v>Above Average</v>
      </c>
      <c r="U76" s="24">
        <v>1143</v>
      </c>
      <c r="V76" s="24">
        <v>1330</v>
      </c>
      <c r="W76" s="24" t="s">
        <v>412</v>
      </c>
      <c r="X76" s="24">
        <v>2473</v>
      </c>
      <c r="Y76" s="24" t="str">
        <f t="shared" ref="Y76:Y139" si="36">IF(OR(X76&lt;(QUARTILE(X$11:X$1470,1))-(((QUARTILE(X$11:X$1470,3))-(QUARTILE(X$11:X$1470,1)))*1.5),X76&gt;(QUARTILE(X$11:X$1470,3))+(((QUARTILE(X$11:X$1470,3))-(QUARTILE(X$11:X$1470,1)))*1.5)),"yes","no")</f>
        <v>no</v>
      </c>
      <c r="Z76" s="24" t="str">
        <f t="shared" ref="Z76:Z139" si="37">IF(X76&gt;=AVERAGE(X$11:X$1470),"Above Average","Below Average")</f>
        <v>Above Average</v>
      </c>
      <c r="AA76" s="25">
        <v>0</v>
      </c>
      <c r="AB76" s="25">
        <v>0</v>
      </c>
      <c r="AC76" s="25">
        <v>2</v>
      </c>
      <c r="AD76" s="25">
        <v>1</v>
      </c>
      <c r="AE76" s="25">
        <f t="shared" ref="AE76:AE139" si="38">SUM(AA76:AD76)</f>
        <v>3</v>
      </c>
      <c r="AF76" s="25" t="str">
        <f t="shared" ref="AF76:AF139" si="39">IF(AE76&gt;=3,"More","Less")</f>
        <v>More</v>
      </c>
      <c r="AG76" s="57">
        <v>9</v>
      </c>
      <c r="AH76" s="29">
        <v>317000</v>
      </c>
      <c r="AI76" s="29">
        <f t="shared" si="26"/>
        <v>3616</v>
      </c>
      <c r="AJ76" s="29" t="str">
        <f t="shared" ref="AJ76:AJ139" si="40">IF(OR(AI76&lt;(QUARTILE(AI$11:AI$1470,1))-(((QUARTILE(AI$11:AI$1470,3))-(QUARTILE(AI$11:AI$1470,1)))*1.5),AI76&gt;(QUARTILE(AI$11:AI$1470,3))+(((QUARTILE(AI$11:AI$1470,3))-(QUARTILE(AI$11:AI$1470,1)))*1.5)),"yes","no")</f>
        <v>no</v>
      </c>
      <c r="AK76" s="29">
        <f t="shared" ref="AK76:AK139" si="41">AH76/AI76</f>
        <v>87.665929203539818</v>
      </c>
      <c r="AL76" s="29">
        <f t="shared" ref="AL76:AL139" si="42">AH76/X76</f>
        <v>128.1843914274161</v>
      </c>
    </row>
    <row r="77" spans="1:38" x14ac:dyDescent="0.2">
      <c r="A77">
        <v>67</v>
      </c>
      <c r="B77" s="12" t="s">
        <v>83</v>
      </c>
      <c r="C77" s="12">
        <f t="shared" si="27"/>
        <v>69</v>
      </c>
      <c r="D77" s="12" t="str">
        <f t="shared" si="24"/>
        <v>no</v>
      </c>
      <c r="E77" s="12" t="str">
        <f t="shared" si="28"/>
        <v>Below Average</v>
      </c>
      <c r="F77" s="21">
        <v>19900</v>
      </c>
      <c r="G77" s="21" t="str">
        <f t="shared" si="29"/>
        <v>yes</v>
      </c>
      <c r="H77" s="21" t="str">
        <f t="shared" si="30"/>
        <v>Above Average</v>
      </c>
      <c r="I77" s="12" t="s">
        <v>162</v>
      </c>
      <c r="J77" s="12" t="str">
        <f t="shared" si="31"/>
        <v>NAmes</v>
      </c>
      <c r="K77" s="12" t="s">
        <v>91</v>
      </c>
      <c r="L77" s="12">
        <f t="shared" si="25"/>
        <v>65.191384752822614</v>
      </c>
      <c r="M77" s="12" t="str">
        <f t="shared" si="32"/>
        <v>Below Average</v>
      </c>
      <c r="N77" s="22">
        <v>7</v>
      </c>
      <c r="O77" s="22" t="str">
        <f t="shared" si="33"/>
        <v>High</v>
      </c>
      <c r="P77">
        <v>1970</v>
      </c>
      <c r="Q77">
        <v>1989</v>
      </c>
      <c r="R77" s="23">
        <v>1947</v>
      </c>
      <c r="S77" s="23" t="str">
        <f t="shared" si="34"/>
        <v>no</v>
      </c>
      <c r="T77" s="23" t="str">
        <f t="shared" si="35"/>
        <v>Above Average</v>
      </c>
      <c r="U77" s="24">
        <v>2207</v>
      </c>
      <c r="V77" s="24">
        <v>0</v>
      </c>
      <c r="W77" s="24" t="s">
        <v>413</v>
      </c>
      <c r="X77" s="24">
        <v>2207</v>
      </c>
      <c r="Y77" s="24" t="str">
        <f t="shared" si="36"/>
        <v>no</v>
      </c>
      <c r="Z77" s="24" t="str">
        <f t="shared" si="37"/>
        <v>Above Average</v>
      </c>
      <c r="AA77" s="25">
        <v>1</v>
      </c>
      <c r="AB77" s="25">
        <v>0</v>
      </c>
      <c r="AC77" s="25">
        <v>2</v>
      </c>
      <c r="AD77" s="25">
        <v>0</v>
      </c>
      <c r="AE77" s="25">
        <f t="shared" si="38"/>
        <v>3</v>
      </c>
      <c r="AF77" s="25" t="str">
        <f t="shared" si="39"/>
        <v>More</v>
      </c>
      <c r="AG77" s="57">
        <v>7</v>
      </c>
      <c r="AH77" s="29">
        <v>180000</v>
      </c>
      <c r="AI77" s="29">
        <f t="shared" si="26"/>
        <v>4154</v>
      </c>
      <c r="AJ77" s="29" t="str">
        <f t="shared" si="40"/>
        <v>no</v>
      </c>
      <c r="AK77" s="29">
        <f t="shared" si="41"/>
        <v>43.331728454501686</v>
      </c>
      <c r="AL77" s="29">
        <f t="shared" si="42"/>
        <v>81.558676937018575</v>
      </c>
    </row>
    <row r="78" spans="1:38" x14ac:dyDescent="0.2">
      <c r="A78">
        <v>68</v>
      </c>
      <c r="B78" s="12">
        <v>72</v>
      </c>
      <c r="C78" s="12">
        <f t="shared" si="27"/>
        <v>72</v>
      </c>
      <c r="D78" s="12" t="str">
        <f t="shared" si="24"/>
        <v>no</v>
      </c>
      <c r="E78" s="12" t="str">
        <f t="shared" si="28"/>
        <v>Above Average</v>
      </c>
      <c r="F78" s="21">
        <v>10665</v>
      </c>
      <c r="G78" s="21" t="str">
        <f t="shared" si="29"/>
        <v>no</v>
      </c>
      <c r="H78" s="21" t="str">
        <f t="shared" si="30"/>
        <v>Above Average</v>
      </c>
      <c r="I78" s="12" t="s">
        <v>89</v>
      </c>
      <c r="J78" s="12" t="str">
        <f t="shared" si="31"/>
        <v>CollgCr</v>
      </c>
      <c r="K78" s="12" t="s">
        <v>91</v>
      </c>
      <c r="L78" s="12">
        <f t="shared" si="25"/>
        <v>74.535824409408733</v>
      </c>
      <c r="M78" s="12" t="str">
        <f t="shared" si="32"/>
        <v>Above Average</v>
      </c>
      <c r="N78" s="22">
        <v>7</v>
      </c>
      <c r="O78" s="22" t="str">
        <f t="shared" si="33"/>
        <v>High</v>
      </c>
      <c r="P78">
        <v>2003</v>
      </c>
      <c r="Q78">
        <v>2003</v>
      </c>
      <c r="R78" s="23">
        <v>1453</v>
      </c>
      <c r="S78" s="23" t="str">
        <f t="shared" si="34"/>
        <v>no</v>
      </c>
      <c r="T78" s="23" t="str">
        <f t="shared" si="35"/>
        <v>Above Average</v>
      </c>
      <c r="U78" s="24">
        <v>1479</v>
      </c>
      <c r="V78" s="24">
        <v>0</v>
      </c>
      <c r="W78" s="24" t="s">
        <v>413</v>
      </c>
      <c r="X78" s="24">
        <v>1479</v>
      </c>
      <c r="Y78" s="24" t="str">
        <f t="shared" si="36"/>
        <v>no</v>
      </c>
      <c r="Z78" s="24" t="str">
        <f t="shared" si="37"/>
        <v>Below Average</v>
      </c>
      <c r="AA78" s="25">
        <v>1</v>
      </c>
      <c r="AB78" s="25">
        <v>0</v>
      </c>
      <c r="AC78" s="25">
        <v>2</v>
      </c>
      <c r="AD78" s="25">
        <v>0</v>
      </c>
      <c r="AE78" s="25">
        <f t="shared" si="38"/>
        <v>3</v>
      </c>
      <c r="AF78" s="25" t="str">
        <f t="shared" si="39"/>
        <v>More</v>
      </c>
      <c r="AG78" s="57">
        <v>7</v>
      </c>
      <c r="AH78" s="29">
        <v>226000</v>
      </c>
      <c r="AI78" s="29">
        <f t="shared" si="26"/>
        <v>2932</v>
      </c>
      <c r="AJ78" s="29" t="str">
        <f t="shared" si="40"/>
        <v>no</v>
      </c>
      <c r="AK78" s="29">
        <f t="shared" si="41"/>
        <v>77.080491132332881</v>
      </c>
      <c r="AL78" s="29">
        <f t="shared" si="42"/>
        <v>152.80594996619337</v>
      </c>
    </row>
    <row r="79" spans="1:38" x14ac:dyDescent="0.2">
      <c r="A79">
        <v>69</v>
      </c>
      <c r="B79" s="12">
        <v>47</v>
      </c>
      <c r="C79" s="12">
        <f t="shared" si="27"/>
        <v>47</v>
      </c>
      <c r="D79" s="12" t="str">
        <f t="shared" si="24"/>
        <v>no</v>
      </c>
      <c r="E79" s="12" t="str">
        <f t="shared" si="28"/>
        <v>Below Average</v>
      </c>
      <c r="F79" s="21">
        <v>4608</v>
      </c>
      <c r="G79" s="21" t="str">
        <f t="shared" si="29"/>
        <v>no</v>
      </c>
      <c r="H79" s="21" t="str">
        <f t="shared" si="30"/>
        <v>Below Average</v>
      </c>
      <c r="I79" s="12" t="s">
        <v>143</v>
      </c>
      <c r="J79" s="12" t="str">
        <f t="shared" si="31"/>
        <v>OldTown</v>
      </c>
      <c r="K79" s="12" t="s">
        <v>91</v>
      </c>
      <c r="L79" s="12">
        <f t="shared" si="25"/>
        <v>57.90974368543602</v>
      </c>
      <c r="M79" s="12" t="str">
        <f t="shared" si="32"/>
        <v>Below Average</v>
      </c>
      <c r="N79" s="22">
        <v>4</v>
      </c>
      <c r="O79" s="22" t="str">
        <f t="shared" si="33"/>
        <v>Low</v>
      </c>
      <c r="P79">
        <v>1945</v>
      </c>
      <c r="Q79">
        <v>1950</v>
      </c>
      <c r="R79" s="23">
        <v>747</v>
      </c>
      <c r="S79" s="23" t="str">
        <f t="shared" si="34"/>
        <v>no</v>
      </c>
      <c r="T79" s="23" t="str">
        <f t="shared" si="35"/>
        <v>Below Average</v>
      </c>
      <c r="U79" s="24">
        <v>747</v>
      </c>
      <c r="V79" s="24">
        <v>0</v>
      </c>
      <c r="W79" s="24" t="s">
        <v>413</v>
      </c>
      <c r="X79" s="24">
        <v>747</v>
      </c>
      <c r="Y79" s="24" t="str">
        <f t="shared" si="36"/>
        <v>no</v>
      </c>
      <c r="Z79" s="24" t="str">
        <f t="shared" si="37"/>
        <v>Below Average</v>
      </c>
      <c r="AA79" s="25">
        <v>0</v>
      </c>
      <c r="AB79" s="25">
        <v>0</v>
      </c>
      <c r="AC79" s="25">
        <v>1</v>
      </c>
      <c r="AD79" s="25">
        <v>0</v>
      </c>
      <c r="AE79" s="25">
        <f t="shared" si="38"/>
        <v>1</v>
      </c>
      <c r="AF79" s="25" t="str">
        <f t="shared" si="39"/>
        <v>Less</v>
      </c>
      <c r="AG79" s="57">
        <v>4</v>
      </c>
      <c r="AH79" s="29">
        <v>80000</v>
      </c>
      <c r="AI79" s="29">
        <f t="shared" si="26"/>
        <v>1494</v>
      </c>
      <c r="AJ79" s="29" t="str">
        <f t="shared" si="40"/>
        <v>no</v>
      </c>
      <c r="AK79" s="29">
        <f t="shared" si="41"/>
        <v>53.547523427041497</v>
      </c>
      <c r="AL79" s="29">
        <f t="shared" si="42"/>
        <v>107.09504685408299</v>
      </c>
    </row>
    <row r="80" spans="1:38" x14ac:dyDescent="0.2">
      <c r="A80">
        <v>70</v>
      </c>
      <c r="B80" s="12">
        <v>81</v>
      </c>
      <c r="C80" s="12">
        <f t="shared" si="27"/>
        <v>81</v>
      </c>
      <c r="D80" s="12" t="str">
        <f t="shared" si="24"/>
        <v>no</v>
      </c>
      <c r="E80" s="12" t="str">
        <f t="shared" si="28"/>
        <v>Above Average</v>
      </c>
      <c r="F80" s="21">
        <v>15593</v>
      </c>
      <c r="G80" s="21" t="str">
        <f t="shared" si="29"/>
        <v>no</v>
      </c>
      <c r="H80" s="21" t="str">
        <f t="shared" si="30"/>
        <v>Above Average</v>
      </c>
      <c r="I80" s="12" t="s">
        <v>205</v>
      </c>
      <c r="J80" s="12" t="str">
        <f t="shared" si="31"/>
        <v>ClearCr</v>
      </c>
      <c r="K80" s="12" t="s">
        <v>91</v>
      </c>
      <c r="L80" s="12">
        <f t="shared" si="25"/>
        <v>71.6365553142886</v>
      </c>
      <c r="M80" s="12" t="str">
        <f t="shared" si="32"/>
        <v>Above Average</v>
      </c>
      <c r="N80" s="22">
        <v>7</v>
      </c>
      <c r="O80" s="22" t="str">
        <f t="shared" si="33"/>
        <v>High</v>
      </c>
      <c r="P80">
        <v>1953</v>
      </c>
      <c r="Q80">
        <v>1953</v>
      </c>
      <c r="R80" s="23">
        <v>1304</v>
      </c>
      <c r="S80" s="23" t="str">
        <f t="shared" si="34"/>
        <v>no</v>
      </c>
      <c r="T80" s="23" t="str">
        <f t="shared" si="35"/>
        <v>Above Average</v>
      </c>
      <c r="U80" s="24">
        <v>1304</v>
      </c>
      <c r="V80" s="24">
        <v>983</v>
      </c>
      <c r="W80" s="24" t="s">
        <v>412</v>
      </c>
      <c r="X80" s="24">
        <v>2287</v>
      </c>
      <c r="Y80" s="24" t="str">
        <f t="shared" si="36"/>
        <v>no</v>
      </c>
      <c r="Z80" s="24" t="str">
        <f t="shared" si="37"/>
        <v>Above Average</v>
      </c>
      <c r="AA80" s="25">
        <v>0</v>
      </c>
      <c r="AB80" s="25">
        <v>0</v>
      </c>
      <c r="AC80" s="25">
        <v>2</v>
      </c>
      <c r="AD80" s="25">
        <v>0</v>
      </c>
      <c r="AE80" s="25">
        <f t="shared" si="38"/>
        <v>2</v>
      </c>
      <c r="AF80" s="25" t="str">
        <f t="shared" si="39"/>
        <v>Less</v>
      </c>
      <c r="AG80" s="57">
        <v>7</v>
      </c>
      <c r="AH80" s="29">
        <v>225000</v>
      </c>
      <c r="AI80" s="29">
        <f t="shared" si="26"/>
        <v>3591</v>
      </c>
      <c r="AJ80" s="29" t="str">
        <f t="shared" si="40"/>
        <v>no</v>
      </c>
      <c r="AK80" s="29">
        <f t="shared" si="41"/>
        <v>62.656641604010026</v>
      </c>
      <c r="AL80" s="29">
        <f t="shared" si="42"/>
        <v>98.38216003498033</v>
      </c>
    </row>
    <row r="81" spans="1:38" x14ac:dyDescent="0.2">
      <c r="A81">
        <v>71</v>
      </c>
      <c r="B81" s="12">
        <v>95</v>
      </c>
      <c r="C81" s="12">
        <f t="shared" si="27"/>
        <v>95</v>
      </c>
      <c r="D81" s="12" t="str">
        <f t="shared" si="24"/>
        <v>no</v>
      </c>
      <c r="E81" s="12" t="str">
        <f t="shared" si="28"/>
        <v>Above Average</v>
      </c>
      <c r="F81" s="21">
        <v>13651</v>
      </c>
      <c r="G81" s="21" t="str">
        <f t="shared" si="29"/>
        <v>no</v>
      </c>
      <c r="H81" s="21" t="str">
        <f t="shared" si="30"/>
        <v>Above Average</v>
      </c>
      <c r="I81" s="12" t="s">
        <v>162</v>
      </c>
      <c r="J81" s="12" t="str">
        <f t="shared" si="31"/>
        <v>NAmes</v>
      </c>
      <c r="K81" s="12" t="s">
        <v>91</v>
      </c>
      <c r="L81" s="12">
        <f t="shared" si="25"/>
        <v>65.191384752822614</v>
      </c>
      <c r="M81" s="12" t="str">
        <f t="shared" si="32"/>
        <v>Below Average</v>
      </c>
      <c r="N81" s="22">
        <v>7</v>
      </c>
      <c r="O81" s="22" t="str">
        <f t="shared" si="33"/>
        <v>High</v>
      </c>
      <c r="P81">
        <v>1973</v>
      </c>
      <c r="Q81">
        <v>1973</v>
      </c>
      <c r="R81" s="23">
        <v>2223</v>
      </c>
      <c r="S81" s="23" t="str">
        <f t="shared" si="34"/>
        <v>yes</v>
      </c>
      <c r="T81" s="23" t="str">
        <f t="shared" si="35"/>
        <v>Above Average</v>
      </c>
      <c r="U81" s="24">
        <v>2223</v>
      </c>
      <c r="V81" s="24">
        <v>0</v>
      </c>
      <c r="W81" s="24" t="s">
        <v>413</v>
      </c>
      <c r="X81" s="24">
        <v>2223</v>
      </c>
      <c r="Y81" s="24" t="str">
        <f t="shared" si="36"/>
        <v>no</v>
      </c>
      <c r="Z81" s="24" t="str">
        <f t="shared" si="37"/>
        <v>Above Average</v>
      </c>
      <c r="AA81" s="25">
        <v>1</v>
      </c>
      <c r="AB81" s="25">
        <v>0</v>
      </c>
      <c r="AC81" s="25">
        <v>2</v>
      </c>
      <c r="AD81" s="25">
        <v>0</v>
      </c>
      <c r="AE81" s="25">
        <f t="shared" si="38"/>
        <v>3</v>
      </c>
      <c r="AF81" s="25" t="str">
        <f t="shared" si="39"/>
        <v>More</v>
      </c>
      <c r="AG81" s="57">
        <v>8</v>
      </c>
      <c r="AH81" s="29">
        <v>244000</v>
      </c>
      <c r="AI81" s="29">
        <f t="shared" si="26"/>
        <v>4446</v>
      </c>
      <c r="AJ81" s="29" t="str">
        <f t="shared" si="40"/>
        <v>no</v>
      </c>
      <c r="AK81" s="29">
        <f t="shared" si="41"/>
        <v>54.880791722896987</v>
      </c>
      <c r="AL81" s="29">
        <f t="shared" si="42"/>
        <v>109.76158344579397</v>
      </c>
    </row>
    <row r="82" spans="1:38" x14ac:dyDescent="0.2">
      <c r="A82">
        <v>72</v>
      </c>
      <c r="B82" s="12">
        <v>69</v>
      </c>
      <c r="C82" s="12">
        <f t="shared" si="27"/>
        <v>69</v>
      </c>
      <c r="D82" s="12" t="str">
        <f t="shared" si="24"/>
        <v>no</v>
      </c>
      <c r="E82" s="12" t="str">
        <f t="shared" si="28"/>
        <v>Below Average</v>
      </c>
      <c r="F82" s="21">
        <v>7599</v>
      </c>
      <c r="G82" s="21" t="str">
        <f t="shared" si="29"/>
        <v>no</v>
      </c>
      <c r="H82" s="21" t="str">
        <f t="shared" si="30"/>
        <v>Below Average</v>
      </c>
      <c r="I82" s="12" t="s">
        <v>131</v>
      </c>
      <c r="J82" s="12" t="str">
        <f t="shared" si="31"/>
        <v>Mitchel</v>
      </c>
      <c r="K82" s="12" t="s">
        <v>91</v>
      </c>
      <c r="L82" s="12">
        <f t="shared" si="25"/>
        <v>69.371268986915226</v>
      </c>
      <c r="M82" s="12" t="str">
        <f t="shared" si="32"/>
        <v>Below Average</v>
      </c>
      <c r="N82" s="22">
        <v>4</v>
      </c>
      <c r="O82" s="22" t="str">
        <f t="shared" si="33"/>
        <v>Low</v>
      </c>
      <c r="P82">
        <v>1982</v>
      </c>
      <c r="Q82">
        <v>2006</v>
      </c>
      <c r="R82" s="23">
        <v>845</v>
      </c>
      <c r="S82" s="23" t="str">
        <f t="shared" si="34"/>
        <v>no</v>
      </c>
      <c r="T82" s="23" t="str">
        <f t="shared" si="35"/>
        <v>Below Average</v>
      </c>
      <c r="U82" s="24">
        <v>845</v>
      </c>
      <c r="V82" s="24">
        <v>0</v>
      </c>
      <c r="W82" s="24" t="s">
        <v>413</v>
      </c>
      <c r="X82" s="24">
        <v>845</v>
      </c>
      <c r="Y82" s="24" t="str">
        <f t="shared" si="36"/>
        <v>no</v>
      </c>
      <c r="Z82" s="24" t="str">
        <f t="shared" si="37"/>
        <v>Below Average</v>
      </c>
      <c r="AA82" s="25">
        <v>1</v>
      </c>
      <c r="AB82" s="25">
        <v>0</v>
      </c>
      <c r="AC82" s="25">
        <v>1</v>
      </c>
      <c r="AD82" s="25">
        <v>0</v>
      </c>
      <c r="AE82" s="25">
        <f t="shared" si="38"/>
        <v>2</v>
      </c>
      <c r="AF82" s="25" t="str">
        <f t="shared" si="39"/>
        <v>Less</v>
      </c>
      <c r="AG82" s="57">
        <v>4</v>
      </c>
      <c r="AH82" s="29">
        <v>129500</v>
      </c>
      <c r="AI82" s="29">
        <f t="shared" si="26"/>
        <v>1690</v>
      </c>
      <c r="AJ82" s="29" t="str">
        <f t="shared" si="40"/>
        <v>no</v>
      </c>
      <c r="AK82" s="29">
        <f t="shared" si="41"/>
        <v>76.627218934911241</v>
      </c>
      <c r="AL82" s="29">
        <f t="shared" si="42"/>
        <v>153.25443786982248</v>
      </c>
    </row>
    <row r="83" spans="1:38" x14ac:dyDescent="0.2">
      <c r="A83">
        <v>73</v>
      </c>
      <c r="B83" s="12">
        <v>74</v>
      </c>
      <c r="C83" s="12">
        <f t="shared" si="27"/>
        <v>74</v>
      </c>
      <c r="D83" s="12" t="str">
        <f t="shared" si="24"/>
        <v>no</v>
      </c>
      <c r="E83" s="12" t="str">
        <f t="shared" si="28"/>
        <v>Above Average</v>
      </c>
      <c r="F83" s="21">
        <v>10141</v>
      </c>
      <c r="G83" s="21" t="str">
        <f t="shared" si="29"/>
        <v>no</v>
      </c>
      <c r="H83" s="21" t="str">
        <f t="shared" si="30"/>
        <v>Below Average</v>
      </c>
      <c r="I83" s="12" t="s">
        <v>193</v>
      </c>
      <c r="J83" s="12" t="str">
        <f t="shared" si="31"/>
        <v>Gilbert</v>
      </c>
      <c r="K83" s="12" t="s">
        <v>91</v>
      </c>
      <c r="L83" s="12">
        <f t="shared" si="25"/>
        <v>77.47396854876844</v>
      </c>
      <c r="M83" s="12" t="str">
        <f t="shared" si="32"/>
        <v>Above Average</v>
      </c>
      <c r="N83" s="22">
        <v>7</v>
      </c>
      <c r="O83" s="22" t="str">
        <f t="shared" si="33"/>
        <v>High</v>
      </c>
      <c r="P83">
        <v>1998</v>
      </c>
      <c r="Q83">
        <v>1998</v>
      </c>
      <c r="R83" s="23">
        <v>832</v>
      </c>
      <c r="S83" s="23" t="str">
        <f t="shared" si="34"/>
        <v>no</v>
      </c>
      <c r="T83" s="23" t="str">
        <f t="shared" si="35"/>
        <v>Below Average</v>
      </c>
      <c r="U83" s="24">
        <v>885</v>
      </c>
      <c r="V83" s="24">
        <v>833</v>
      </c>
      <c r="W83" s="24" t="s">
        <v>412</v>
      </c>
      <c r="X83" s="24">
        <v>1718</v>
      </c>
      <c r="Y83" s="24" t="str">
        <f t="shared" si="36"/>
        <v>no</v>
      </c>
      <c r="Z83" s="24" t="str">
        <f t="shared" si="37"/>
        <v>Above Average</v>
      </c>
      <c r="AA83" s="25">
        <v>0</v>
      </c>
      <c r="AB83" s="25">
        <v>0</v>
      </c>
      <c r="AC83" s="25">
        <v>2</v>
      </c>
      <c r="AD83" s="25">
        <v>1</v>
      </c>
      <c r="AE83" s="25">
        <f t="shared" si="38"/>
        <v>3</v>
      </c>
      <c r="AF83" s="25" t="str">
        <f t="shared" si="39"/>
        <v>More</v>
      </c>
      <c r="AG83" s="57">
        <v>7</v>
      </c>
      <c r="AH83" s="29">
        <v>185000</v>
      </c>
      <c r="AI83" s="29">
        <f t="shared" si="26"/>
        <v>2550</v>
      </c>
      <c r="AJ83" s="29" t="str">
        <f t="shared" si="40"/>
        <v>no</v>
      </c>
      <c r="AK83" s="29">
        <f t="shared" si="41"/>
        <v>72.549019607843135</v>
      </c>
      <c r="AL83" s="29">
        <f t="shared" si="42"/>
        <v>107.68335273573923</v>
      </c>
    </row>
    <row r="84" spans="1:38" x14ac:dyDescent="0.2">
      <c r="A84">
        <v>74</v>
      </c>
      <c r="B84" s="12">
        <v>85</v>
      </c>
      <c r="C84" s="12">
        <f t="shared" si="27"/>
        <v>85</v>
      </c>
      <c r="D84" s="12" t="str">
        <f t="shared" si="24"/>
        <v>no</v>
      </c>
      <c r="E84" s="12" t="str">
        <f t="shared" si="28"/>
        <v>Above Average</v>
      </c>
      <c r="F84" s="21">
        <v>10200</v>
      </c>
      <c r="G84" s="21" t="str">
        <f t="shared" si="29"/>
        <v>no</v>
      </c>
      <c r="H84" s="21" t="str">
        <f t="shared" si="30"/>
        <v>Below Average</v>
      </c>
      <c r="I84" s="12" t="s">
        <v>162</v>
      </c>
      <c r="J84" s="12" t="str">
        <f t="shared" si="31"/>
        <v>NAmes</v>
      </c>
      <c r="K84" s="12" t="s">
        <v>91</v>
      </c>
      <c r="L84" s="12">
        <f t="shared" si="25"/>
        <v>65.191384752822614</v>
      </c>
      <c r="M84" s="12" t="str">
        <f t="shared" si="32"/>
        <v>Below Average</v>
      </c>
      <c r="N84" s="22">
        <v>5</v>
      </c>
      <c r="O84" s="22" t="str">
        <f t="shared" si="33"/>
        <v>Low</v>
      </c>
      <c r="P84">
        <v>1954</v>
      </c>
      <c r="Q84">
        <v>2003</v>
      </c>
      <c r="R84" s="23">
        <v>1086</v>
      </c>
      <c r="S84" s="23" t="str">
        <f t="shared" si="34"/>
        <v>no</v>
      </c>
      <c r="T84" s="23" t="str">
        <f t="shared" si="35"/>
        <v>Above Average</v>
      </c>
      <c r="U84" s="24">
        <v>1086</v>
      </c>
      <c r="V84" s="24">
        <v>0</v>
      </c>
      <c r="W84" s="24" t="s">
        <v>413</v>
      </c>
      <c r="X84" s="24">
        <v>1086</v>
      </c>
      <c r="Y84" s="24" t="str">
        <f t="shared" si="36"/>
        <v>no</v>
      </c>
      <c r="Z84" s="24" t="str">
        <f t="shared" si="37"/>
        <v>Below Average</v>
      </c>
      <c r="AA84" s="25">
        <v>1</v>
      </c>
      <c r="AB84" s="25">
        <v>0</v>
      </c>
      <c r="AC84" s="25">
        <v>1</v>
      </c>
      <c r="AD84" s="25">
        <v>0</v>
      </c>
      <c r="AE84" s="25">
        <f t="shared" si="38"/>
        <v>2</v>
      </c>
      <c r="AF84" s="25" t="str">
        <f t="shared" si="39"/>
        <v>Less</v>
      </c>
      <c r="AG84" s="57">
        <v>6</v>
      </c>
      <c r="AH84" s="29">
        <v>144900</v>
      </c>
      <c r="AI84" s="29">
        <f t="shared" si="26"/>
        <v>2172</v>
      </c>
      <c r="AJ84" s="29" t="str">
        <f t="shared" si="40"/>
        <v>no</v>
      </c>
      <c r="AK84" s="29">
        <f t="shared" si="41"/>
        <v>66.712707182320443</v>
      </c>
      <c r="AL84" s="29">
        <f t="shared" si="42"/>
        <v>133.42541436464089</v>
      </c>
    </row>
    <row r="85" spans="1:38" x14ac:dyDescent="0.2">
      <c r="A85">
        <v>75</v>
      </c>
      <c r="B85" s="12">
        <v>60</v>
      </c>
      <c r="C85" s="12">
        <f t="shared" si="27"/>
        <v>60</v>
      </c>
      <c r="D85" s="12" t="str">
        <f t="shared" si="24"/>
        <v>no</v>
      </c>
      <c r="E85" s="12" t="str">
        <f t="shared" si="28"/>
        <v>Below Average</v>
      </c>
      <c r="F85" s="21">
        <v>5790</v>
      </c>
      <c r="G85" s="21" t="str">
        <f t="shared" si="29"/>
        <v>no</v>
      </c>
      <c r="H85" s="21" t="str">
        <f t="shared" si="30"/>
        <v>Below Average</v>
      </c>
      <c r="I85" s="12" t="s">
        <v>143</v>
      </c>
      <c r="J85" s="12" t="str">
        <f t="shared" si="31"/>
        <v>OldTown</v>
      </c>
      <c r="K85" s="12" t="s">
        <v>91</v>
      </c>
      <c r="L85" s="12">
        <f t="shared" si="25"/>
        <v>57.90974368543602</v>
      </c>
      <c r="M85" s="12" t="str">
        <f t="shared" si="32"/>
        <v>Below Average</v>
      </c>
      <c r="N85" s="22">
        <v>3</v>
      </c>
      <c r="O85" s="22" t="str">
        <f t="shared" si="33"/>
        <v>Low</v>
      </c>
      <c r="P85">
        <v>1915</v>
      </c>
      <c r="Q85">
        <v>1950</v>
      </c>
      <c r="R85" s="23">
        <v>840</v>
      </c>
      <c r="S85" s="23" t="str">
        <f t="shared" si="34"/>
        <v>no</v>
      </c>
      <c r="T85" s="23" t="str">
        <f t="shared" si="35"/>
        <v>Below Average</v>
      </c>
      <c r="U85" s="24">
        <v>840</v>
      </c>
      <c r="V85" s="24">
        <v>765</v>
      </c>
      <c r="W85" s="24" t="s">
        <v>412</v>
      </c>
      <c r="X85" s="24">
        <v>1605</v>
      </c>
      <c r="Y85" s="24" t="str">
        <f t="shared" si="36"/>
        <v>no</v>
      </c>
      <c r="Z85" s="24" t="str">
        <f t="shared" si="37"/>
        <v>Above Average</v>
      </c>
      <c r="AA85" s="25">
        <v>0</v>
      </c>
      <c r="AB85" s="25">
        <v>0</v>
      </c>
      <c r="AC85" s="25">
        <v>2</v>
      </c>
      <c r="AD85" s="25">
        <v>0</v>
      </c>
      <c r="AE85" s="25">
        <f t="shared" si="38"/>
        <v>2</v>
      </c>
      <c r="AF85" s="25" t="str">
        <f t="shared" si="39"/>
        <v>Less</v>
      </c>
      <c r="AG85" s="57">
        <v>8</v>
      </c>
      <c r="AH85" s="29">
        <v>107400</v>
      </c>
      <c r="AI85" s="29">
        <f t="shared" si="26"/>
        <v>2445</v>
      </c>
      <c r="AJ85" s="29" t="str">
        <f t="shared" si="40"/>
        <v>no</v>
      </c>
      <c r="AK85" s="29">
        <f t="shared" si="41"/>
        <v>43.926380368098158</v>
      </c>
      <c r="AL85" s="29">
        <f t="shared" si="42"/>
        <v>66.915887850467286</v>
      </c>
    </row>
    <row r="86" spans="1:38" x14ac:dyDescent="0.2">
      <c r="A86">
        <v>76</v>
      </c>
      <c r="B86" s="12">
        <v>21</v>
      </c>
      <c r="C86" s="12">
        <f t="shared" si="27"/>
        <v>21</v>
      </c>
      <c r="D86" s="12" t="str">
        <f t="shared" si="24"/>
        <v>yes</v>
      </c>
      <c r="E86" s="12" t="str">
        <f t="shared" si="28"/>
        <v>Below Average</v>
      </c>
      <c r="F86" s="21">
        <v>1596</v>
      </c>
      <c r="G86" s="21" t="str">
        <f t="shared" si="29"/>
        <v>no</v>
      </c>
      <c r="H86" s="21" t="str">
        <f t="shared" si="30"/>
        <v>Below Average</v>
      </c>
      <c r="I86" s="12" t="s">
        <v>178</v>
      </c>
      <c r="J86" s="12" t="str">
        <f t="shared" si="31"/>
        <v/>
      </c>
      <c r="K86" s="12" t="s">
        <v>198</v>
      </c>
      <c r="L86" s="12" t="str">
        <f t="shared" si="25"/>
        <v/>
      </c>
      <c r="M86" s="12" t="str">
        <f t="shared" si="32"/>
        <v/>
      </c>
      <c r="N86" s="22">
        <v>4</v>
      </c>
      <c r="O86" s="22" t="str">
        <f t="shared" si="33"/>
        <v>Low</v>
      </c>
      <c r="P86">
        <v>1973</v>
      </c>
      <c r="Q86">
        <v>1973</v>
      </c>
      <c r="R86" s="23">
        <v>462</v>
      </c>
      <c r="S86" s="23" t="str">
        <f t="shared" si="34"/>
        <v>no</v>
      </c>
      <c r="T86" s="23" t="str">
        <f t="shared" si="35"/>
        <v>Below Average</v>
      </c>
      <c r="U86" s="24">
        <v>526</v>
      </c>
      <c r="V86" s="24">
        <v>462</v>
      </c>
      <c r="W86" s="24" t="s">
        <v>412</v>
      </c>
      <c r="X86" s="24">
        <v>988</v>
      </c>
      <c r="Y86" s="24" t="str">
        <f t="shared" si="36"/>
        <v>no</v>
      </c>
      <c r="Z86" s="24" t="str">
        <f t="shared" si="37"/>
        <v>Below Average</v>
      </c>
      <c r="AA86" s="25">
        <v>1</v>
      </c>
      <c r="AB86" s="25">
        <v>0</v>
      </c>
      <c r="AC86" s="25">
        <v>1</v>
      </c>
      <c r="AD86" s="25">
        <v>0</v>
      </c>
      <c r="AE86" s="25">
        <f t="shared" si="38"/>
        <v>2</v>
      </c>
      <c r="AF86" s="25" t="str">
        <f t="shared" si="39"/>
        <v>Less</v>
      </c>
      <c r="AG86" s="57">
        <v>5</v>
      </c>
      <c r="AH86" s="29">
        <v>91000</v>
      </c>
      <c r="AI86" s="29">
        <f t="shared" si="26"/>
        <v>1450</v>
      </c>
      <c r="AJ86" s="29" t="str">
        <f t="shared" si="40"/>
        <v>no</v>
      </c>
      <c r="AK86" s="29">
        <f t="shared" si="41"/>
        <v>62.758620689655174</v>
      </c>
      <c r="AL86" s="29">
        <f t="shared" si="42"/>
        <v>92.10526315789474</v>
      </c>
    </row>
    <row r="87" spans="1:38" x14ac:dyDescent="0.2">
      <c r="A87">
        <v>77</v>
      </c>
      <c r="B87" s="12" t="s">
        <v>83</v>
      </c>
      <c r="C87" s="12">
        <f t="shared" si="27"/>
        <v>69</v>
      </c>
      <c r="D87" s="12" t="str">
        <f t="shared" si="24"/>
        <v>no</v>
      </c>
      <c r="E87" s="12" t="str">
        <f t="shared" si="28"/>
        <v>Below Average</v>
      </c>
      <c r="F87" s="21">
        <v>8475</v>
      </c>
      <c r="G87" s="21" t="str">
        <f t="shared" si="29"/>
        <v>no</v>
      </c>
      <c r="H87" s="21" t="str">
        <f t="shared" si="30"/>
        <v>Below Average</v>
      </c>
      <c r="I87" s="12" t="s">
        <v>162</v>
      </c>
      <c r="J87" s="12" t="str">
        <f t="shared" si="31"/>
        <v>NAmes</v>
      </c>
      <c r="K87" s="12" t="s">
        <v>91</v>
      </c>
      <c r="L87" s="12">
        <f t="shared" si="25"/>
        <v>65.191384752822614</v>
      </c>
      <c r="M87" s="12" t="str">
        <f t="shared" si="32"/>
        <v>Below Average</v>
      </c>
      <c r="N87" s="22">
        <v>4</v>
      </c>
      <c r="O87" s="22" t="str">
        <f t="shared" si="33"/>
        <v>Low</v>
      </c>
      <c r="P87">
        <v>1956</v>
      </c>
      <c r="Q87">
        <v>1956</v>
      </c>
      <c r="R87" s="23">
        <v>952</v>
      </c>
      <c r="S87" s="23" t="str">
        <f t="shared" si="34"/>
        <v>no</v>
      </c>
      <c r="T87" s="23" t="str">
        <f t="shared" si="35"/>
        <v>Below Average</v>
      </c>
      <c r="U87" s="24">
        <v>952</v>
      </c>
      <c r="V87" s="24">
        <v>0</v>
      </c>
      <c r="W87" s="24" t="s">
        <v>413</v>
      </c>
      <c r="X87" s="24">
        <v>952</v>
      </c>
      <c r="Y87" s="24" t="str">
        <f t="shared" si="36"/>
        <v>no</v>
      </c>
      <c r="Z87" s="24" t="str">
        <f t="shared" si="37"/>
        <v>Below Average</v>
      </c>
      <c r="AA87" s="25">
        <v>0</v>
      </c>
      <c r="AB87" s="25">
        <v>0</v>
      </c>
      <c r="AC87" s="25">
        <v>1</v>
      </c>
      <c r="AD87" s="25">
        <v>0</v>
      </c>
      <c r="AE87" s="25">
        <f t="shared" si="38"/>
        <v>1</v>
      </c>
      <c r="AF87" s="25" t="str">
        <f t="shared" si="39"/>
        <v>Less</v>
      </c>
      <c r="AG87" s="57">
        <v>4</v>
      </c>
      <c r="AH87" s="29">
        <v>135750</v>
      </c>
      <c r="AI87" s="29">
        <f t="shared" si="26"/>
        <v>1904</v>
      </c>
      <c r="AJ87" s="29" t="str">
        <f t="shared" si="40"/>
        <v>no</v>
      </c>
      <c r="AK87" s="29">
        <f t="shared" si="41"/>
        <v>71.297268907563023</v>
      </c>
      <c r="AL87" s="29">
        <f t="shared" si="42"/>
        <v>142.59453781512605</v>
      </c>
    </row>
    <row r="88" spans="1:38" x14ac:dyDescent="0.2">
      <c r="A88">
        <v>78</v>
      </c>
      <c r="B88" s="12">
        <v>50</v>
      </c>
      <c r="C88" s="12">
        <f t="shared" si="27"/>
        <v>50</v>
      </c>
      <c r="D88" s="12" t="str">
        <f t="shared" si="24"/>
        <v>no</v>
      </c>
      <c r="E88" s="12" t="str">
        <f t="shared" si="28"/>
        <v>Below Average</v>
      </c>
      <c r="F88" s="21">
        <v>8635</v>
      </c>
      <c r="G88" s="21" t="str">
        <f t="shared" si="29"/>
        <v>no</v>
      </c>
      <c r="H88" s="21" t="str">
        <f t="shared" si="30"/>
        <v>Below Average</v>
      </c>
      <c r="I88" s="12" t="s">
        <v>148</v>
      </c>
      <c r="J88" s="12" t="str">
        <f t="shared" si="31"/>
        <v>BrkSide</v>
      </c>
      <c r="K88" s="12" t="s">
        <v>91</v>
      </c>
      <c r="L88" s="12">
        <f t="shared" si="25"/>
        <v>64.919237492322253</v>
      </c>
      <c r="M88" s="12" t="str">
        <f t="shared" si="32"/>
        <v>Below Average</v>
      </c>
      <c r="N88" s="22">
        <v>5</v>
      </c>
      <c r="O88" s="22" t="str">
        <f t="shared" si="33"/>
        <v>Low</v>
      </c>
      <c r="P88">
        <v>1948</v>
      </c>
      <c r="Q88">
        <v>2001</v>
      </c>
      <c r="R88" s="23">
        <v>672</v>
      </c>
      <c r="S88" s="23" t="str">
        <f t="shared" si="34"/>
        <v>no</v>
      </c>
      <c r="T88" s="23" t="str">
        <f t="shared" si="35"/>
        <v>Below Average</v>
      </c>
      <c r="U88" s="24">
        <v>1072</v>
      </c>
      <c r="V88" s="24">
        <v>213</v>
      </c>
      <c r="W88" s="24" t="s">
        <v>412</v>
      </c>
      <c r="X88" s="24">
        <v>1285</v>
      </c>
      <c r="Y88" s="24" t="str">
        <f t="shared" si="36"/>
        <v>no</v>
      </c>
      <c r="Z88" s="24" t="str">
        <f t="shared" si="37"/>
        <v>Below Average</v>
      </c>
      <c r="AA88" s="25">
        <v>1</v>
      </c>
      <c r="AB88" s="25">
        <v>0</v>
      </c>
      <c r="AC88" s="25">
        <v>1</v>
      </c>
      <c r="AD88" s="25">
        <v>0</v>
      </c>
      <c r="AE88" s="25">
        <f t="shared" si="38"/>
        <v>2</v>
      </c>
      <c r="AF88" s="25" t="str">
        <f t="shared" si="39"/>
        <v>Less</v>
      </c>
      <c r="AG88" s="57">
        <v>6</v>
      </c>
      <c r="AH88" s="29">
        <v>127000</v>
      </c>
      <c r="AI88" s="29">
        <f t="shared" si="26"/>
        <v>1957</v>
      </c>
      <c r="AJ88" s="29" t="str">
        <f t="shared" si="40"/>
        <v>no</v>
      </c>
      <c r="AK88" s="29">
        <f t="shared" si="41"/>
        <v>64.895247828308641</v>
      </c>
      <c r="AL88" s="29">
        <f t="shared" si="42"/>
        <v>98.832684824902728</v>
      </c>
    </row>
    <row r="89" spans="1:38" x14ac:dyDescent="0.2">
      <c r="A89">
        <v>79</v>
      </c>
      <c r="B89" s="12">
        <v>72</v>
      </c>
      <c r="C89" s="12">
        <f t="shared" si="27"/>
        <v>72</v>
      </c>
      <c r="D89" s="12" t="str">
        <f t="shared" si="24"/>
        <v>no</v>
      </c>
      <c r="E89" s="12" t="str">
        <f t="shared" si="28"/>
        <v>Above Average</v>
      </c>
      <c r="F89" s="21">
        <v>10778</v>
      </c>
      <c r="G89" s="21" t="str">
        <f t="shared" si="29"/>
        <v>no</v>
      </c>
      <c r="H89" s="21" t="str">
        <f t="shared" si="30"/>
        <v>Above Average</v>
      </c>
      <c r="I89" s="12" t="s">
        <v>151</v>
      </c>
      <c r="J89" s="12" t="str">
        <f t="shared" si="31"/>
        <v/>
      </c>
      <c r="K89" s="12" t="s">
        <v>167</v>
      </c>
      <c r="L89" s="12">
        <f t="shared" si="25"/>
        <v>65.835562612127291</v>
      </c>
      <c r="M89" s="12" t="str">
        <f t="shared" si="32"/>
        <v/>
      </c>
      <c r="N89" s="22">
        <v>4</v>
      </c>
      <c r="O89" s="22" t="str">
        <f t="shared" si="33"/>
        <v>Low</v>
      </c>
      <c r="P89">
        <v>1968</v>
      </c>
      <c r="Q89">
        <v>1968</v>
      </c>
      <c r="R89" s="23">
        <v>1768</v>
      </c>
      <c r="S89" s="23" t="str">
        <f t="shared" si="34"/>
        <v>no</v>
      </c>
      <c r="T89" s="23" t="str">
        <f t="shared" si="35"/>
        <v>Above Average</v>
      </c>
      <c r="U89" s="24">
        <v>1768</v>
      </c>
      <c r="V89" s="24">
        <v>0</v>
      </c>
      <c r="W89" s="24" t="s">
        <v>413</v>
      </c>
      <c r="X89" s="24">
        <v>1768</v>
      </c>
      <c r="Y89" s="24" t="str">
        <f t="shared" si="36"/>
        <v>no</v>
      </c>
      <c r="Z89" s="24" t="str">
        <f t="shared" si="37"/>
        <v>Above Average</v>
      </c>
      <c r="AA89" s="25">
        <v>0</v>
      </c>
      <c r="AB89" s="25">
        <v>0</v>
      </c>
      <c r="AC89" s="25">
        <v>2</v>
      </c>
      <c r="AD89" s="25">
        <v>0</v>
      </c>
      <c r="AE89" s="25">
        <f t="shared" si="38"/>
        <v>2</v>
      </c>
      <c r="AF89" s="25" t="str">
        <f t="shared" si="39"/>
        <v>Less</v>
      </c>
      <c r="AG89" s="57">
        <v>8</v>
      </c>
      <c r="AH89" s="29">
        <v>136500</v>
      </c>
      <c r="AI89" s="29">
        <f t="shared" si="26"/>
        <v>3536</v>
      </c>
      <c r="AJ89" s="29" t="str">
        <f t="shared" si="40"/>
        <v>no</v>
      </c>
      <c r="AK89" s="29">
        <f t="shared" si="41"/>
        <v>38.602941176470587</v>
      </c>
      <c r="AL89" s="29">
        <f t="shared" si="42"/>
        <v>77.205882352941174</v>
      </c>
    </row>
    <row r="90" spans="1:38" x14ac:dyDescent="0.2">
      <c r="A90">
        <v>80</v>
      </c>
      <c r="B90" s="12">
        <v>60</v>
      </c>
      <c r="C90" s="12">
        <f t="shared" si="27"/>
        <v>60</v>
      </c>
      <c r="D90" s="12" t="str">
        <f t="shared" si="24"/>
        <v>no</v>
      </c>
      <c r="E90" s="12" t="str">
        <f t="shared" si="28"/>
        <v>Below Average</v>
      </c>
      <c r="F90" s="21">
        <v>10440</v>
      </c>
      <c r="G90" s="21" t="str">
        <f t="shared" si="29"/>
        <v>no</v>
      </c>
      <c r="H90" s="21" t="str">
        <f t="shared" si="30"/>
        <v>Below Average</v>
      </c>
      <c r="I90" s="12" t="s">
        <v>143</v>
      </c>
      <c r="J90" s="12" t="str">
        <f t="shared" si="31"/>
        <v>OldTown</v>
      </c>
      <c r="K90" s="12" t="s">
        <v>91</v>
      </c>
      <c r="L90" s="12">
        <f t="shared" si="25"/>
        <v>57.90974368543602</v>
      </c>
      <c r="M90" s="12" t="str">
        <f t="shared" si="32"/>
        <v>Below Average</v>
      </c>
      <c r="N90" s="22">
        <v>5</v>
      </c>
      <c r="O90" s="22" t="str">
        <f t="shared" si="33"/>
        <v>Low</v>
      </c>
      <c r="P90">
        <v>1910</v>
      </c>
      <c r="Q90">
        <v>1981</v>
      </c>
      <c r="R90" s="23">
        <v>440</v>
      </c>
      <c r="S90" s="23" t="str">
        <f t="shared" si="34"/>
        <v>no</v>
      </c>
      <c r="T90" s="23" t="str">
        <f t="shared" si="35"/>
        <v>Below Average</v>
      </c>
      <c r="U90" s="24">
        <v>682</v>
      </c>
      <c r="V90" s="24">
        <v>548</v>
      </c>
      <c r="W90" s="24" t="s">
        <v>412</v>
      </c>
      <c r="X90" s="24">
        <v>1230</v>
      </c>
      <c r="Y90" s="24" t="str">
        <f t="shared" si="36"/>
        <v>no</v>
      </c>
      <c r="Z90" s="24" t="str">
        <f t="shared" si="37"/>
        <v>Below Average</v>
      </c>
      <c r="AA90" s="25">
        <v>0</v>
      </c>
      <c r="AB90" s="25">
        <v>0</v>
      </c>
      <c r="AC90" s="25">
        <v>1</v>
      </c>
      <c r="AD90" s="25">
        <v>1</v>
      </c>
      <c r="AE90" s="25">
        <f t="shared" si="38"/>
        <v>2</v>
      </c>
      <c r="AF90" s="25" t="str">
        <f t="shared" si="39"/>
        <v>Less</v>
      </c>
      <c r="AG90" s="57">
        <v>5</v>
      </c>
      <c r="AH90" s="29">
        <v>110000</v>
      </c>
      <c r="AI90" s="29">
        <f t="shared" si="26"/>
        <v>1670</v>
      </c>
      <c r="AJ90" s="29" t="str">
        <f t="shared" si="40"/>
        <v>no</v>
      </c>
      <c r="AK90" s="29">
        <f t="shared" si="41"/>
        <v>65.868263473053887</v>
      </c>
      <c r="AL90" s="29">
        <f t="shared" si="42"/>
        <v>89.430894308943095</v>
      </c>
    </row>
    <row r="91" spans="1:38" x14ac:dyDescent="0.2">
      <c r="A91">
        <v>81</v>
      </c>
      <c r="B91" s="12">
        <v>100</v>
      </c>
      <c r="C91" s="12">
        <f t="shared" si="27"/>
        <v>100</v>
      </c>
      <c r="D91" s="12" t="str">
        <f t="shared" si="24"/>
        <v>no</v>
      </c>
      <c r="E91" s="12" t="str">
        <f t="shared" si="28"/>
        <v>Above Average</v>
      </c>
      <c r="F91" s="21">
        <v>13000</v>
      </c>
      <c r="G91" s="21" t="str">
        <f t="shared" si="29"/>
        <v>no</v>
      </c>
      <c r="H91" s="21" t="str">
        <f t="shared" si="30"/>
        <v>Above Average</v>
      </c>
      <c r="I91" s="12" t="s">
        <v>162</v>
      </c>
      <c r="J91" s="12" t="str">
        <f t="shared" si="31"/>
        <v>NAmes</v>
      </c>
      <c r="K91" s="12" t="s">
        <v>91</v>
      </c>
      <c r="L91" s="12">
        <f t="shared" si="25"/>
        <v>65.191384752822614</v>
      </c>
      <c r="M91" s="12" t="str">
        <f t="shared" si="32"/>
        <v>Below Average</v>
      </c>
      <c r="N91" s="22">
        <v>6</v>
      </c>
      <c r="O91" s="22" t="str">
        <f t="shared" si="33"/>
        <v>Low</v>
      </c>
      <c r="P91">
        <v>1968</v>
      </c>
      <c r="Q91">
        <v>1968</v>
      </c>
      <c r="R91" s="23">
        <v>896</v>
      </c>
      <c r="S91" s="23" t="str">
        <f t="shared" si="34"/>
        <v>no</v>
      </c>
      <c r="T91" s="23" t="str">
        <f t="shared" si="35"/>
        <v>Below Average</v>
      </c>
      <c r="U91" s="24">
        <v>1182</v>
      </c>
      <c r="V91" s="24">
        <v>960</v>
      </c>
      <c r="W91" s="24" t="s">
        <v>412</v>
      </c>
      <c r="X91" s="24">
        <v>2142</v>
      </c>
      <c r="Y91" s="24" t="str">
        <f t="shared" si="36"/>
        <v>no</v>
      </c>
      <c r="Z91" s="24" t="str">
        <f t="shared" si="37"/>
        <v>Above Average</v>
      </c>
      <c r="AA91" s="25">
        <v>0</v>
      </c>
      <c r="AB91" s="25">
        <v>0</v>
      </c>
      <c r="AC91" s="25">
        <v>2</v>
      </c>
      <c r="AD91" s="25">
        <v>1</v>
      </c>
      <c r="AE91" s="25">
        <f t="shared" si="38"/>
        <v>3</v>
      </c>
      <c r="AF91" s="25" t="str">
        <f t="shared" si="39"/>
        <v>More</v>
      </c>
      <c r="AG91" s="57">
        <v>8</v>
      </c>
      <c r="AH91" s="29">
        <v>193500</v>
      </c>
      <c r="AI91" s="29">
        <f t="shared" si="26"/>
        <v>3038</v>
      </c>
      <c r="AJ91" s="29" t="str">
        <f t="shared" si="40"/>
        <v>no</v>
      </c>
      <c r="AK91" s="29">
        <f t="shared" si="41"/>
        <v>63.693219223173138</v>
      </c>
      <c r="AL91" s="29">
        <f t="shared" si="42"/>
        <v>90.336134453781511</v>
      </c>
    </row>
    <row r="92" spans="1:38" x14ac:dyDescent="0.2">
      <c r="A92">
        <v>82</v>
      </c>
      <c r="B92" s="12">
        <v>32</v>
      </c>
      <c r="C92" s="12">
        <f t="shared" si="27"/>
        <v>32</v>
      </c>
      <c r="D92" s="12" t="str">
        <f t="shared" si="24"/>
        <v>no</v>
      </c>
      <c r="E92" s="12" t="str">
        <f t="shared" si="28"/>
        <v>Below Average</v>
      </c>
      <c r="F92" s="21">
        <v>4500</v>
      </c>
      <c r="G92" s="21" t="str">
        <f t="shared" si="29"/>
        <v>no</v>
      </c>
      <c r="H92" s="21" t="str">
        <f t="shared" si="30"/>
        <v>Below Average</v>
      </c>
      <c r="I92" s="12" t="s">
        <v>131</v>
      </c>
      <c r="J92" s="12" t="str">
        <f t="shared" si="31"/>
        <v/>
      </c>
      <c r="K92" s="12" t="s">
        <v>179</v>
      </c>
      <c r="L92" s="12">
        <f t="shared" si="25"/>
        <v>69.371268986915226</v>
      </c>
      <c r="M92" s="12" t="str">
        <f t="shared" si="32"/>
        <v/>
      </c>
      <c r="N92" s="22">
        <v>6</v>
      </c>
      <c r="O92" s="22" t="str">
        <f t="shared" si="33"/>
        <v>Low</v>
      </c>
      <c r="P92">
        <v>1998</v>
      </c>
      <c r="Q92">
        <v>1998</v>
      </c>
      <c r="R92" s="23">
        <v>1237</v>
      </c>
      <c r="S92" s="23" t="str">
        <f t="shared" si="34"/>
        <v>no</v>
      </c>
      <c r="T92" s="23" t="str">
        <f t="shared" si="35"/>
        <v>Above Average</v>
      </c>
      <c r="U92" s="24">
        <v>1337</v>
      </c>
      <c r="V92" s="24">
        <v>0</v>
      </c>
      <c r="W92" s="24" t="s">
        <v>413</v>
      </c>
      <c r="X92" s="24">
        <v>1337</v>
      </c>
      <c r="Y92" s="24" t="str">
        <f t="shared" si="36"/>
        <v>no</v>
      </c>
      <c r="Z92" s="24" t="str">
        <f t="shared" si="37"/>
        <v>Below Average</v>
      </c>
      <c r="AA92" s="25">
        <v>1</v>
      </c>
      <c r="AB92" s="25">
        <v>0</v>
      </c>
      <c r="AC92" s="25">
        <v>2</v>
      </c>
      <c r="AD92" s="25">
        <v>0</v>
      </c>
      <c r="AE92" s="25">
        <f t="shared" si="38"/>
        <v>3</v>
      </c>
      <c r="AF92" s="25" t="str">
        <f t="shared" si="39"/>
        <v>More</v>
      </c>
      <c r="AG92" s="57">
        <v>5</v>
      </c>
      <c r="AH92" s="29">
        <v>153500</v>
      </c>
      <c r="AI92" s="29">
        <f t="shared" si="26"/>
        <v>2574</v>
      </c>
      <c r="AJ92" s="29" t="str">
        <f t="shared" si="40"/>
        <v>no</v>
      </c>
      <c r="AK92" s="29">
        <f t="shared" si="41"/>
        <v>59.634809634809635</v>
      </c>
      <c r="AL92" s="29">
        <f t="shared" si="42"/>
        <v>114.80927449513837</v>
      </c>
    </row>
    <row r="93" spans="1:38" x14ac:dyDescent="0.2">
      <c r="A93">
        <v>83</v>
      </c>
      <c r="B93" s="12">
        <v>78</v>
      </c>
      <c r="C93" s="12">
        <f t="shared" si="27"/>
        <v>78</v>
      </c>
      <c r="D93" s="12" t="str">
        <f t="shared" si="24"/>
        <v>no</v>
      </c>
      <c r="E93" s="12" t="str">
        <f t="shared" si="28"/>
        <v>Above Average</v>
      </c>
      <c r="F93" s="21">
        <v>10206</v>
      </c>
      <c r="G93" s="21" t="str">
        <f t="shared" si="29"/>
        <v>no</v>
      </c>
      <c r="H93" s="21" t="str">
        <f t="shared" si="30"/>
        <v>Below Average</v>
      </c>
      <c r="I93" s="12" t="s">
        <v>136</v>
      </c>
      <c r="J93" s="12" t="str">
        <f t="shared" si="31"/>
        <v>Somerst</v>
      </c>
      <c r="K93" s="12" t="s">
        <v>91</v>
      </c>
      <c r="L93" s="12">
        <f t="shared" si="25"/>
        <v>83.140020408338017</v>
      </c>
      <c r="M93" s="12" t="str">
        <f t="shared" si="32"/>
        <v>Above Average</v>
      </c>
      <c r="N93" s="22">
        <v>8</v>
      </c>
      <c r="O93" s="22" t="str">
        <f t="shared" si="33"/>
        <v>High</v>
      </c>
      <c r="P93">
        <v>2007</v>
      </c>
      <c r="Q93">
        <v>2007</v>
      </c>
      <c r="R93" s="23">
        <v>1563</v>
      </c>
      <c r="S93" s="23" t="str">
        <f t="shared" si="34"/>
        <v>no</v>
      </c>
      <c r="T93" s="23" t="str">
        <f t="shared" si="35"/>
        <v>Above Average</v>
      </c>
      <c r="U93" s="24">
        <v>1563</v>
      </c>
      <c r="V93" s="24">
        <v>0</v>
      </c>
      <c r="W93" s="24" t="s">
        <v>413</v>
      </c>
      <c r="X93" s="24">
        <v>1563</v>
      </c>
      <c r="Y93" s="24" t="str">
        <f t="shared" si="36"/>
        <v>no</v>
      </c>
      <c r="Z93" s="24" t="str">
        <f t="shared" si="37"/>
        <v>Above Average</v>
      </c>
      <c r="AA93" s="25">
        <v>0</v>
      </c>
      <c r="AB93" s="25">
        <v>0</v>
      </c>
      <c r="AC93" s="25">
        <v>2</v>
      </c>
      <c r="AD93" s="25">
        <v>0</v>
      </c>
      <c r="AE93" s="25">
        <f t="shared" si="38"/>
        <v>2</v>
      </c>
      <c r="AF93" s="25" t="str">
        <f t="shared" si="39"/>
        <v>Less</v>
      </c>
      <c r="AG93" s="57">
        <v>6</v>
      </c>
      <c r="AH93" s="29">
        <v>245000</v>
      </c>
      <c r="AI93" s="29">
        <f t="shared" si="26"/>
        <v>3126</v>
      </c>
      <c r="AJ93" s="29" t="str">
        <f t="shared" si="40"/>
        <v>no</v>
      </c>
      <c r="AK93" s="29">
        <f t="shared" si="41"/>
        <v>78.374920025591805</v>
      </c>
      <c r="AL93" s="29">
        <f t="shared" si="42"/>
        <v>156.74984005118361</v>
      </c>
    </row>
    <row r="94" spans="1:38" x14ac:dyDescent="0.2">
      <c r="A94">
        <v>84</v>
      </c>
      <c r="B94" s="12">
        <v>80</v>
      </c>
      <c r="C94" s="12">
        <f t="shared" si="27"/>
        <v>80</v>
      </c>
      <c r="D94" s="12" t="str">
        <f t="shared" si="24"/>
        <v>no</v>
      </c>
      <c r="E94" s="12" t="str">
        <f t="shared" si="28"/>
        <v>Above Average</v>
      </c>
      <c r="F94" s="21">
        <v>8892</v>
      </c>
      <c r="G94" s="21" t="str">
        <f t="shared" si="29"/>
        <v>no</v>
      </c>
      <c r="H94" s="21" t="str">
        <f t="shared" si="30"/>
        <v>Below Average</v>
      </c>
      <c r="I94" s="12" t="s">
        <v>162</v>
      </c>
      <c r="J94" s="12" t="str">
        <f t="shared" si="31"/>
        <v>NAmes</v>
      </c>
      <c r="K94" s="12" t="s">
        <v>91</v>
      </c>
      <c r="L94" s="12">
        <f t="shared" si="25"/>
        <v>65.191384752822614</v>
      </c>
      <c r="M94" s="12" t="str">
        <f t="shared" si="32"/>
        <v>Below Average</v>
      </c>
      <c r="N94" s="22">
        <v>5</v>
      </c>
      <c r="O94" s="22" t="str">
        <f t="shared" si="33"/>
        <v>Low</v>
      </c>
      <c r="P94">
        <v>1960</v>
      </c>
      <c r="Q94">
        <v>1960</v>
      </c>
      <c r="R94" s="23">
        <v>1065</v>
      </c>
      <c r="S94" s="23" t="str">
        <f t="shared" si="34"/>
        <v>no</v>
      </c>
      <c r="T94" s="23" t="str">
        <f t="shared" si="35"/>
        <v>Above Average</v>
      </c>
      <c r="U94" s="24">
        <v>1065</v>
      </c>
      <c r="V94" s="24">
        <v>0</v>
      </c>
      <c r="W94" s="24" t="s">
        <v>413</v>
      </c>
      <c r="X94" s="24">
        <v>1065</v>
      </c>
      <c r="Y94" s="24" t="str">
        <f t="shared" si="36"/>
        <v>no</v>
      </c>
      <c r="Z94" s="24" t="str">
        <f t="shared" si="37"/>
        <v>Below Average</v>
      </c>
      <c r="AA94" s="25">
        <v>0</v>
      </c>
      <c r="AB94" s="25">
        <v>0</v>
      </c>
      <c r="AC94" s="25">
        <v>1</v>
      </c>
      <c r="AD94" s="25">
        <v>1</v>
      </c>
      <c r="AE94" s="25">
        <f t="shared" si="38"/>
        <v>2</v>
      </c>
      <c r="AF94" s="25" t="str">
        <f t="shared" si="39"/>
        <v>Less</v>
      </c>
      <c r="AG94" s="57">
        <v>6</v>
      </c>
      <c r="AH94" s="29">
        <v>126500</v>
      </c>
      <c r="AI94" s="29">
        <f t="shared" si="26"/>
        <v>2130</v>
      </c>
      <c r="AJ94" s="29" t="str">
        <f t="shared" si="40"/>
        <v>no</v>
      </c>
      <c r="AK94" s="29">
        <f t="shared" si="41"/>
        <v>59.389671361502344</v>
      </c>
      <c r="AL94" s="29">
        <f t="shared" si="42"/>
        <v>118.77934272300469</v>
      </c>
    </row>
    <row r="95" spans="1:38" x14ac:dyDescent="0.2">
      <c r="A95">
        <v>85</v>
      </c>
      <c r="B95" s="12" t="s">
        <v>83</v>
      </c>
      <c r="C95" s="12">
        <f t="shared" si="27"/>
        <v>69</v>
      </c>
      <c r="D95" s="12" t="str">
        <f t="shared" si="24"/>
        <v>no</v>
      </c>
      <c r="E95" s="12" t="str">
        <f t="shared" si="28"/>
        <v>Below Average</v>
      </c>
      <c r="F95" s="21">
        <v>8530</v>
      </c>
      <c r="G95" s="21" t="str">
        <f t="shared" si="29"/>
        <v>no</v>
      </c>
      <c r="H95" s="21" t="str">
        <f t="shared" si="30"/>
        <v>Below Average</v>
      </c>
      <c r="I95" s="12" t="s">
        <v>193</v>
      </c>
      <c r="J95" s="12" t="str">
        <f t="shared" si="31"/>
        <v>Gilbert</v>
      </c>
      <c r="K95" s="12" t="s">
        <v>91</v>
      </c>
      <c r="L95" s="12">
        <f t="shared" si="25"/>
        <v>77.47396854876844</v>
      </c>
      <c r="M95" s="12" t="str">
        <f t="shared" si="32"/>
        <v>Above Average</v>
      </c>
      <c r="N95" s="22">
        <v>7</v>
      </c>
      <c r="O95" s="22" t="str">
        <f t="shared" si="33"/>
        <v>High</v>
      </c>
      <c r="P95">
        <v>1995</v>
      </c>
      <c r="Q95">
        <v>1996</v>
      </c>
      <c r="R95" s="23">
        <v>384</v>
      </c>
      <c r="S95" s="23" t="str">
        <f t="shared" si="34"/>
        <v>no</v>
      </c>
      <c r="T95" s="23" t="str">
        <f t="shared" si="35"/>
        <v>Below Average</v>
      </c>
      <c r="U95" s="24">
        <v>804</v>
      </c>
      <c r="V95" s="24">
        <v>670</v>
      </c>
      <c r="W95" s="24" t="s">
        <v>412</v>
      </c>
      <c r="X95" s="24">
        <v>1474</v>
      </c>
      <c r="Y95" s="24" t="str">
        <f t="shared" si="36"/>
        <v>no</v>
      </c>
      <c r="Z95" s="24" t="str">
        <f t="shared" si="37"/>
        <v>Below Average</v>
      </c>
      <c r="AA95" s="25">
        <v>0</v>
      </c>
      <c r="AB95" s="25">
        <v>0</v>
      </c>
      <c r="AC95" s="25">
        <v>2</v>
      </c>
      <c r="AD95" s="25">
        <v>1</v>
      </c>
      <c r="AE95" s="25">
        <f t="shared" si="38"/>
        <v>3</v>
      </c>
      <c r="AF95" s="25" t="str">
        <f t="shared" si="39"/>
        <v>More</v>
      </c>
      <c r="AG95" s="57">
        <v>7</v>
      </c>
      <c r="AH95" s="29">
        <v>168500</v>
      </c>
      <c r="AI95" s="29">
        <f t="shared" si="26"/>
        <v>1858</v>
      </c>
      <c r="AJ95" s="29" t="str">
        <f t="shared" si="40"/>
        <v>no</v>
      </c>
      <c r="AK95" s="29">
        <f t="shared" si="41"/>
        <v>90.688912809472555</v>
      </c>
      <c r="AL95" s="29">
        <f t="shared" si="42"/>
        <v>114.31478968792402</v>
      </c>
    </row>
    <row r="96" spans="1:38" x14ac:dyDescent="0.2">
      <c r="A96">
        <v>86</v>
      </c>
      <c r="B96" s="12">
        <v>121</v>
      </c>
      <c r="C96" s="12">
        <f t="shared" si="27"/>
        <v>121</v>
      </c>
      <c r="D96" s="12" t="str">
        <f t="shared" si="24"/>
        <v>yes</v>
      </c>
      <c r="E96" s="12" t="str">
        <f t="shared" si="28"/>
        <v>Above Average</v>
      </c>
      <c r="F96" s="21">
        <v>16059</v>
      </c>
      <c r="G96" s="21" t="str">
        <f t="shared" si="29"/>
        <v>no</v>
      </c>
      <c r="H96" s="21" t="str">
        <f t="shared" si="30"/>
        <v>Above Average</v>
      </c>
      <c r="I96" s="12" t="s">
        <v>129</v>
      </c>
      <c r="J96" s="12" t="str">
        <f t="shared" si="31"/>
        <v>NoRidge</v>
      </c>
      <c r="K96" s="12" t="s">
        <v>91</v>
      </c>
      <c r="L96" s="12">
        <f t="shared" si="25"/>
        <v>82.673563019433331</v>
      </c>
      <c r="M96" s="12" t="str">
        <f t="shared" si="32"/>
        <v>Above Average</v>
      </c>
      <c r="N96" s="22">
        <v>8</v>
      </c>
      <c r="O96" s="22" t="str">
        <f t="shared" si="33"/>
        <v>High</v>
      </c>
      <c r="P96">
        <v>1991</v>
      </c>
      <c r="Q96">
        <v>1992</v>
      </c>
      <c r="R96" s="23">
        <v>1288</v>
      </c>
      <c r="S96" s="23" t="str">
        <f t="shared" si="34"/>
        <v>no</v>
      </c>
      <c r="T96" s="23" t="str">
        <f t="shared" si="35"/>
        <v>Above Average</v>
      </c>
      <c r="U96" s="24">
        <v>1301</v>
      </c>
      <c r="V96" s="24">
        <v>1116</v>
      </c>
      <c r="W96" s="24" t="s">
        <v>412</v>
      </c>
      <c r="X96" s="24">
        <v>2417</v>
      </c>
      <c r="Y96" s="24" t="str">
        <f t="shared" si="36"/>
        <v>no</v>
      </c>
      <c r="Z96" s="24" t="str">
        <f t="shared" si="37"/>
        <v>Above Average</v>
      </c>
      <c r="AA96" s="25">
        <v>0</v>
      </c>
      <c r="AB96" s="25">
        <v>0</v>
      </c>
      <c r="AC96" s="25">
        <v>2</v>
      </c>
      <c r="AD96" s="25">
        <v>1</v>
      </c>
      <c r="AE96" s="25">
        <f t="shared" si="38"/>
        <v>3</v>
      </c>
      <c r="AF96" s="25" t="str">
        <f t="shared" si="39"/>
        <v>More</v>
      </c>
      <c r="AG96" s="57">
        <v>9</v>
      </c>
      <c r="AH96" s="29">
        <v>260000</v>
      </c>
      <c r="AI96" s="29">
        <f t="shared" si="26"/>
        <v>3705</v>
      </c>
      <c r="AJ96" s="29" t="str">
        <f t="shared" si="40"/>
        <v>no</v>
      </c>
      <c r="AK96" s="29">
        <f t="shared" si="41"/>
        <v>70.175438596491233</v>
      </c>
      <c r="AL96" s="29">
        <f t="shared" si="42"/>
        <v>107.57136946628052</v>
      </c>
    </row>
    <row r="97" spans="1:38" x14ac:dyDescent="0.2">
      <c r="A97">
        <v>87</v>
      </c>
      <c r="B97" s="12">
        <v>122</v>
      </c>
      <c r="C97" s="12">
        <f t="shared" si="27"/>
        <v>122</v>
      </c>
      <c r="D97" s="12" t="str">
        <f t="shared" si="24"/>
        <v>yes</v>
      </c>
      <c r="E97" s="12" t="str">
        <f t="shared" si="28"/>
        <v>Above Average</v>
      </c>
      <c r="F97" s="21">
        <v>11911</v>
      </c>
      <c r="G97" s="21" t="str">
        <f t="shared" si="29"/>
        <v>no</v>
      </c>
      <c r="H97" s="21" t="str">
        <f t="shared" si="30"/>
        <v>Above Average</v>
      </c>
      <c r="I97" s="12" t="s">
        <v>193</v>
      </c>
      <c r="J97" s="12" t="str">
        <f t="shared" si="31"/>
        <v>Gilbert</v>
      </c>
      <c r="K97" s="12" t="s">
        <v>91</v>
      </c>
      <c r="L97" s="12">
        <f t="shared" si="25"/>
        <v>77.47396854876844</v>
      </c>
      <c r="M97" s="12" t="str">
        <f t="shared" si="32"/>
        <v>Above Average</v>
      </c>
      <c r="N97" s="22">
        <v>6</v>
      </c>
      <c r="O97" s="22" t="str">
        <f t="shared" si="33"/>
        <v>Low</v>
      </c>
      <c r="P97">
        <v>2005</v>
      </c>
      <c r="Q97">
        <v>2005</v>
      </c>
      <c r="R97" s="23">
        <v>684</v>
      </c>
      <c r="S97" s="23" t="str">
        <f t="shared" si="34"/>
        <v>no</v>
      </c>
      <c r="T97" s="23" t="str">
        <f t="shared" si="35"/>
        <v>Below Average</v>
      </c>
      <c r="U97" s="24">
        <v>684</v>
      </c>
      <c r="V97" s="24">
        <v>876</v>
      </c>
      <c r="W97" s="24" t="s">
        <v>412</v>
      </c>
      <c r="X97" s="24">
        <v>1560</v>
      </c>
      <c r="Y97" s="24" t="str">
        <f t="shared" si="36"/>
        <v>no</v>
      </c>
      <c r="Z97" s="24" t="str">
        <f t="shared" si="37"/>
        <v>Above Average</v>
      </c>
      <c r="AA97" s="25">
        <v>0</v>
      </c>
      <c r="AB97" s="25">
        <v>0</v>
      </c>
      <c r="AC97" s="25">
        <v>2</v>
      </c>
      <c r="AD97" s="25">
        <v>1</v>
      </c>
      <c r="AE97" s="25">
        <f t="shared" si="38"/>
        <v>3</v>
      </c>
      <c r="AF97" s="25" t="str">
        <f t="shared" si="39"/>
        <v>More</v>
      </c>
      <c r="AG97" s="57">
        <v>6</v>
      </c>
      <c r="AH97" s="29">
        <v>174000</v>
      </c>
      <c r="AI97" s="29">
        <f t="shared" si="26"/>
        <v>2244</v>
      </c>
      <c r="AJ97" s="29" t="str">
        <f t="shared" si="40"/>
        <v>no</v>
      </c>
      <c r="AK97" s="29">
        <f t="shared" si="41"/>
        <v>77.540106951871664</v>
      </c>
      <c r="AL97" s="29">
        <f t="shared" si="42"/>
        <v>111.53846153846153</v>
      </c>
    </row>
    <row r="98" spans="1:38" x14ac:dyDescent="0.2">
      <c r="A98">
        <v>88</v>
      </c>
      <c r="B98" s="12">
        <v>40</v>
      </c>
      <c r="C98" s="12">
        <f t="shared" si="27"/>
        <v>40</v>
      </c>
      <c r="D98" s="12" t="str">
        <f t="shared" si="24"/>
        <v>no</v>
      </c>
      <c r="E98" s="12" t="str">
        <f t="shared" si="28"/>
        <v>Below Average</v>
      </c>
      <c r="F98" s="21">
        <v>3951</v>
      </c>
      <c r="G98" s="21" t="str">
        <f t="shared" si="29"/>
        <v>no</v>
      </c>
      <c r="H98" s="21" t="str">
        <f t="shared" si="30"/>
        <v>Below Average</v>
      </c>
      <c r="I98" s="12" t="s">
        <v>136</v>
      </c>
      <c r="J98" s="12" t="str">
        <f t="shared" si="31"/>
        <v/>
      </c>
      <c r="K98" s="12" t="s">
        <v>179</v>
      </c>
      <c r="L98" s="12">
        <f t="shared" si="25"/>
        <v>83.140020408338017</v>
      </c>
      <c r="M98" s="12" t="str">
        <f t="shared" si="32"/>
        <v/>
      </c>
      <c r="N98" s="22">
        <v>6</v>
      </c>
      <c r="O98" s="22" t="str">
        <f t="shared" si="33"/>
        <v>Low</v>
      </c>
      <c r="P98">
        <v>2009</v>
      </c>
      <c r="Q98">
        <v>2009</v>
      </c>
      <c r="R98" s="23">
        <v>612</v>
      </c>
      <c r="S98" s="23" t="str">
        <f t="shared" si="34"/>
        <v>no</v>
      </c>
      <c r="T98" s="23" t="str">
        <f t="shared" si="35"/>
        <v>Below Average</v>
      </c>
      <c r="U98" s="24">
        <v>612</v>
      </c>
      <c r="V98" s="24">
        <v>612</v>
      </c>
      <c r="W98" s="24" t="s">
        <v>412</v>
      </c>
      <c r="X98" s="24">
        <v>1224</v>
      </c>
      <c r="Y98" s="24" t="str">
        <f t="shared" si="36"/>
        <v>no</v>
      </c>
      <c r="Z98" s="24" t="str">
        <f t="shared" si="37"/>
        <v>Below Average</v>
      </c>
      <c r="AA98" s="25">
        <v>0</v>
      </c>
      <c r="AB98" s="25">
        <v>0</v>
      </c>
      <c r="AC98" s="25">
        <v>2</v>
      </c>
      <c r="AD98" s="25">
        <v>1</v>
      </c>
      <c r="AE98" s="25">
        <f t="shared" si="38"/>
        <v>3</v>
      </c>
      <c r="AF98" s="25" t="str">
        <f t="shared" si="39"/>
        <v>More</v>
      </c>
      <c r="AG98" s="57">
        <v>4</v>
      </c>
      <c r="AH98" s="29">
        <v>164500</v>
      </c>
      <c r="AI98" s="29">
        <f t="shared" si="26"/>
        <v>1836</v>
      </c>
      <c r="AJ98" s="29" t="str">
        <f t="shared" si="40"/>
        <v>no</v>
      </c>
      <c r="AK98" s="29">
        <f t="shared" si="41"/>
        <v>89.596949891067538</v>
      </c>
      <c r="AL98" s="29">
        <f t="shared" si="42"/>
        <v>134.39542483660131</v>
      </c>
    </row>
    <row r="99" spans="1:38" x14ac:dyDescent="0.2">
      <c r="A99">
        <v>89</v>
      </c>
      <c r="B99" s="12">
        <v>105</v>
      </c>
      <c r="C99" s="12">
        <f t="shared" si="27"/>
        <v>105</v>
      </c>
      <c r="D99" s="12" t="str">
        <f t="shared" si="24"/>
        <v>no</v>
      </c>
      <c r="E99" s="12" t="str">
        <f t="shared" si="28"/>
        <v>Above Average</v>
      </c>
      <c r="F99" s="21">
        <v>8470</v>
      </c>
      <c r="G99" s="21" t="str">
        <f t="shared" si="29"/>
        <v>no</v>
      </c>
      <c r="H99" s="21" t="str">
        <f t="shared" si="30"/>
        <v>Below Average</v>
      </c>
      <c r="I99" s="12" t="s">
        <v>176</v>
      </c>
      <c r="J99" s="12" t="str">
        <f t="shared" si="31"/>
        <v>IDOTRR</v>
      </c>
      <c r="K99" s="12" t="s">
        <v>91</v>
      </c>
      <c r="L99" s="12">
        <f t="shared" si="25"/>
        <v>52.131298928930256</v>
      </c>
      <c r="M99" s="12" t="str">
        <f t="shared" si="32"/>
        <v>Below Average</v>
      </c>
      <c r="N99" s="22">
        <v>3</v>
      </c>
      <c r="O99" s="22" t="str">
        <f t="shared" si="33"/>
        <v>Low</v>
      </c>
      <c r="P99">
        <v>1915</v>
      </c>
      <c r="Q99">
        <v>1982</v>
      </c>
      <c r="R99" s="23">
        <v>1013</v>
      </c>
      <c r="S99" s="23" t="str">
        <f t="shared" si="34"/>
        <v>no</v>
      </c>
      <c r="T99" s="23" t="str">
        <f t="shared" si="35"/>
        <v>Below Average</v>
      </c>
      <c r="U99" s="24">
        <v>1013</v>
      </c>
      <c r="V99" s="24">
        <v>0</v>
      </c>
      <c r="W99" s="24" t="s">
        <v>413</v>
      </c>
      <c r="X99" s="24">
        <v>1526</v>
      </c>
      <c r="Y99" s="24" t="str">
        <f t="shared" si="36"/>
        <v>no</v>
      </c>
      <c r="Z99" s="24" t="str">
        <f t="shared" si="37"/>
        <v>Above Average</v>
      </c>
      <c r="AA99" s="25">
        <v>0</v>
      </c>
      <c r="AB99" s="25">
        <v>0</v>
      </c>
      <c r="AC99" s="25">
        <v>1</v>
      </c>
      <c r="AD99" s="25">
        <v>0</v>
      </c>
      <c r="AE99" s="25">
        <f t="shared" si="38"/>
        <v>1</v>
      </c>
      <c r="AF99" s="25" t="str">
        <f t="shared" si="39"/>
        <v>Less</v>
      </c>
      <c r="AG99" s="57">
        <v>6</v>
      </c>
      <c r="AH99" s="29">
        <v>85000</v>
      </c>
      <c r="AI99" s="29">
        <f t="shared" si="26"/>
        <v>2539</v>
      </c>
      <c r="AJ99" s="29" t="str">
        <f t="shared" si="40"/>
        <v>no</v>
      </c>
      <c r="AK99" s="29">
        <f t="shared" si="41"/>
        <v>33.477747144545098</v>
      </c>
      <c r="AL99" s="29">
        <f t="shared" si="42"/>
        <v>55.701179554390563</v>
      </c>
    </row>
    <row r="100" spans="1:38" x14ac:dyDescent="0.2">
      <c r="A100">
        <v>90</v>
      </c>
      <c r="B100" s="12">
        <v>60</v>
      </c>
      <c r="C100" s="12">
        <f t="shared" si="27"/>
        <v>60</v>
      </c>
      <c r="D100" s="12" t="str">
        <f t="shared" si="24"/>
        <v>no</v>
      </c>
      <c r="E100" s="12" t="str">
        <f t="shared" si="28"/>
        <v>Below Average</v>
      </c>
      <c r="F100" s="21">
        <v>8070</v>
      </c>
      <c r="G100" s="21" t="str">
        <f t="shared" si="29"/>
        <v>no</v>
      </c>
      <c r="H100" s="21" t="str">
        <f t="shared" si="30"/>
        <v>Below Average</v>
      </c>
      <c r="I100" s="12" t="s">
        <v>89</v>
      </c>
      <c r="J100" s="12" t="str">
        <f t="shared" si="31"/>
        <v>CollgCr</v>
      </c>
      <c r="K100" s="12" t="s">
        <v>91</v>
      </c>
      <c r="L100" s="12">
        <f t="shared" si="25"/>
        <v>74.535824409408733</v>
      </c>
      <c r="M100" s="12" t="str">
        <f t="shared" si="32"/>
        <v>Above Average</v>
      </c>
      <c r="N100" s="22">
        <v>4</v>
      </c>
      <c r="O100" s="22" t="str">
        <f t="shared" si="33"/>
        <v>Low</v>
      </c>
      <c r="P100">
        <v>1994</v>
      </c>
      <c r="Q100">
        <v>1995</v>
      </c>
      <c r="R100" s="23">
        <v>990</v>
      </c>
      <c r="S100" s="23" t="str">
        <f t="shared" si="34"/>
        <v>no</v>
      </c>
      <c r="T100" s="23" t="str">
        <f t="shared" si="35"/>
        <v>Below Average</v>
      </c>
      <c r="U100" s="24">
        <v>990</v>
      </c>
      <c r="V100" s="24">
        <v>0</v>
      </c>
      <c r="W100" s="24" t="s">
        <v>413</v>
      </c>
      <c r="X100" s="24">
        <v>990</v>
      </c>
      <c r="Y100" s="24" t="str">
        <f t="shared" si="36"/>
        <v>no</v>
      </c>
      <c r="Z100" s="24" t="str">
        <f t="shared" si="37"/>
        <v>Below Average</v>
      </c>
      <c r="AA100" s="25">
        <v>1</v>
      </c>
      <c r="AB100" s="25">
        <v>0</v>
      </c>
      <c r="AC100" s="25">
        <v>1</v>
      </c>
      <c r="AD100" s="25">
        <v>0</v>
      </c>
      <c r="AE100" s="25">
        <f t="shared" si="38"/>
        <v>2</v>
      </c>
      <c r="AF100" s="25" t="str">
        <f t="shared" si="39"/>
        <v>Less</v>
      </c>
      <c r="AG100" s="57">
        <v>5</v>
      </c>
      <c r="AH100" s="29">
        <v>123600</v>
      </c>
      <c r="AI100" s="29">
        <f t="shared" si="26"/>
        <v>1980</v>
      </c>
      <c r="AJ100" s="29" t="str">
        <f t="shared" si="40"/>
        <v>no</v>
      </c>
      <c r="AK100" s="29">
        <f t="shared" si="41"/>
        <v>62.424242424242422</v>
      </c>
      <c r="AL100" s="29">
        <f t="shared" si="42"/>
        <v>124.84848484848484</v>
      </c>
    </row>
    <row r="101" spans="1:38" x14ac:dyDescent="0.2">
      <c r="A101">
        <v>91</v>
      </c>
      <c r="B101" s="12">
        <v>60</v>
      </c>
      <c r="C101" s="12">
        <f t="shared" si="27"/>
        <v>60</v>
      </c>
      <c r="D101" s="12" t="str">
        <f t="shared" si="24"/>
        <v>no</v>
      </c>
      <c r="E101" s="12" t="str">
        <f t="shared" si="28"/>
        <v>Below Average</v>
      </c>
      <c r="F101" s="21">
        <v>7200</v>
      </c>
      <c r="G101" s="21" t="str">
        <f t="shared" si="29"/>
        <v>no</v>
      </c>
      <c r="H101" s="21" t="str">
        <f t="shared" si="30"/>
        <v>Below Average</v>
      </c>
      <c r="I101" s="12" t="s">
        <v>162</v>
      </c>
      <c r="J101" s="12" t="str">
        <f t="shared" si="31"/>
        <v>NAmes</v>
      </c>
      <c r="K101" s="12" t="s">
        <v>91</v>
      </c>
      <c r="L101" s="12">
        <f t="shared" si="25"/>
        <v>65.191384752822614</v>
      </c>
      <c r="M101" s="12" t="str">
        <f t="shared" si="32"/>
        <v>Below Average</v>
      </c>
      <c r="N101" s="22">
        <v>4</v>
      </c>
      <c r="O101" s="22" t="str">
        <f t="shared" si="33"/>
        <v>Low</v>
      </c>
      <c r="P101">
        <v>1950</v>
      </c>
      <c r="Q101">
        <v>1950</v>
      </c>
      <c r="R101" s="23">
        <v>0</v>
      </c>
      <c r="S101" s="23" t="str">
        <f t="shared" si="34"/>
        <v>yes</v>
      </c>
      <c r="T101" s="23" t="str">
        <f t="shared" si="35"/>
        <v>Below Average</v>
      </c>
      <c r="U101" s="24">
        <v>1040</v>
      </c>
      <c r="V101" s="24">
        <v>0</v>
      </c>
      <c r="W101" s="24" t="s">
        <v>413</v>
      </c>
      <c r="X101" s="24">
        <v>1040</v>
      </c>
      <c r="Y101" s="24" t="str">
        <f t="shared" si="36"/>
        <v>no</v>
      </c>
      <c r="Z101" s="24" t="str">
        <f t="shared" si="37"/>
        <v>Below Average</v>
      </c>
      <c r="AA101" s="25">
        <v>0</v>
      </c>
      <c r="AB101" s="25">
        <v>0</v>
      </c>
      <c r="AC101" s="25">
        <v>1</v>
      </c>
      <c r="AD101" s="25">
        <v>0</v>
      </c>
      <c r="AE101" s="25">
        <f t="shared" si="38"/>
        <v>1</v>
      </c>
      <c r="AF101" s="25" t="str">
        <f t="shared" si="39"/>
        <v>Less</v>
      </c>
      <c r="AG101" s="57">
        <v>4</v>
      </c>
      <c r="AH101" s="29">
        <v>109900</v>
      </c>
      <c r="AI101" s="29">
        <f t="shared" si="26"/>
        <v>1040</v>
      </c>
      <c r="AJ101" s="29" t="str">
        <f t="shared" si="40"/>
        <v>no</v>
      </c>
      <c r="AK101" s="29">
        <f t="shared" si="41"/>
        <v>105.67307692307692</v>
      </c>
      <c r="AL101" s="29">
        <f t="shared" si="42"/>
        <v>105.67307692307692</v>
      </c>
    </row>
    <row r="102" spans="1:38" x14ac:dyDescent="0.2">
      <c r="A102">
        <v>92</v>
      </c>
      <c r="B102" s="12">
        <v>85</v>
      </c>
      <c r="C102" s="12">
        <f t="shared" si="27"/>
        <v>85</v>
      </c>
      <c r="D102" s="12" t="str">
        <f t="shared" si="24"/>
        <v>no</v>
      </c>
      <c r="E102" s="12" t="str">
        <f t="shared" si="28"/>
        <v>Above Average</v>
      </c>
      <c r="F102" s="21">
        <v>8500</v>
      </c>
      <c r="G102" s="21" t="str">
        <f t="shared" si="29"/>
        <v>no</v>
      </c>
      <c r="H102" s="21" t="str">
        <f t="shared" si="30"/>
        <v>Below Average</v>
      </c>
      <c r="I102" s="12" t="s">
        <v>162</v>
      </c>
      <c r="J102" s="12" t="str">
        <f t="shared" si="31"/>
        <v>NAmes</v>
      </c>
      <c r="K102" s="12" t="s">
        <v>91</v>
      </c>
      <c r="L102" s="12">
        <f t="shared" si="25"/>
        <v>65.191384752822614</v>
      </c>
      <c r="M102" s="12" t="str">
        <f t="shared" si="32"/>
        <v>Below Average</v>
      </c>
      <c r="N102" s="22">
        <v>5</v>
      </c>
      <c r="O102" s="22" t="str">
        <f t="shared" si="33"/>
        <v>Low</v>
      </c>
      <c r="P102">
        <v>1961</v>
      </c>
      <c r="Q102">
        <v>1961</v>
      </c>
      <c r="R102" s="23">
        <v>1235</v>
      </c>
      <c r="S102" s="23" t="str">
        <f t="shared" si="34"/>
        <v>no</v>
      </c>
      <c r="T102" s="23" t="str">
        <f t="shared" si="35"/>
        <v>Above Average</v>
      </c>
      <c r="U102" s="24">
        <v>1235</v>
      </c>
      <c r="V102" s="24">
        <v>0</v>
      </c>
      <c r="W102" s="24" t="s">
        <v>413</v>
      </c>
      <c r="X102" s="24">
        <v>1235</v>
      </c>
      <c r="Y102" s="24" t="str">
        <f t="shared" si="36"/>
        <v>no</v>
      </c>
      <c r="Z102" s="24" t="str">
        <f t="shared" si="37"/>
        <v>Below Average</v>
      </c>
      <c r="AA102" s="25">
        <v>0</v>
      </c>
      <c r="AB102" s="25">
        <v>0</v>
      </c>
      <c r="AC102" s="25">
        <v>1</v>
      </c>
      <c r="AD102" s="25">
        <v>0</v>
      </c>
      <c r="AE102" s="25">
        <f t="shared" si="38"/>
        <v>1</v>
      </c>
      <c r="AF102" s="25" t="str">
        <f t="shared" si="39"/>
        <v>Less</v>
      </c>
      <c r="AG102" s="57">
        <v>6</v>
      </c>
      <c r="AH102" s="29">
        <v>98600</v>
      </c>
      <c r="AI102" s="29">
        <f t="shared" si="26"/>
        <v>2470</v>
      </c>
      <c r="AJ102" s="29" t="str">
        <f t="shared" si="40"/>
        <v>no</v>
      </c>
      <c r="AK102" s="29">
        <f t="shared" si="41"/>
        <v>39.91902834008097</v>
      </c>
      <c r="AL102" s="29">
        <f t="shared" si="42"/>
        <v>79.838056680161941</v>
      </c>
    </row>
    <row r="103" spans="1:38" x14ac:dyDescent="0.2">
      <c r="A103">
        <v>93</v>
      </c>
      <c r="B103" s="12">
        <v>80</v>
      </c>
      <c r="C103" s="12">
        <f t="shared" si="27"/>
        <v>80</v>
      </c>
      <c r="D103" s="12" t="str">
        <f t="shared" si="24"/>
        <v>no</v>
      </c>
      <c r="E103" s="12" t="str">
        <f t="shared" si="28"/>
        <v>Above Average</v>
      </c>
      <c r="F103" s="21">
        <v>13360</v>
      </c>
      <c r="G103" s="21" t="str">
        <f t="shared" si="29"/>
        <v>no</v>
      </c>
      <c r="H103" s="21" t="str">
        <f t="shared" si="30"/>
        <v>Above Average</v>
      </c>
      <c r="I103" s="12" t="s">
        <v>123</v>
      </c>
      <c r="J103" s="12" t="str">
        <f t="shared" si="31"/>
        <v>Crawfor</v>
      </c>
      <c r="K103" s="12" t="s">
        <v>91</v>
      </c>
      <c r="L103" s="12">
        <f t="shared" si="25"/>
        <v>74.989820121918996</v>
      </c>
      <c r="M103" s="12" t="str">
        <f t="shared" si="32"/>
        <v>Above Average</v>
      </c>
      <c r="N103" s="22">
        <v>5</v>
      </c>
      <c r="O103" s="22" t="str">
        <f t="shared" si="33"/>
        <v>Low</v>
      </c>
      <c r="P103">
        <v>1921</v>
      </c>
      <c r="Q103">
        <v>2006</v>
      </c>
      <c r="R103" s="23">
        <v>876</v>
      </c>
      <c r="S103" s="23" t="str">
        <f t="shared" si="34"/>
        <v>no</v>
      </c>
      <c r="T103" s="23" t="str">
        <f t="shared" si="35"/>
        <v>Below Average</v>
      </c>
      <c r="U103" s="24">
        <v>964</v>
      </c>
      <c r="V103" s="24">
        <v>0</v>
      </c>
      <c r="W103" s="24" t="s">
        <v>413</v>
      </c>
      <c r="X103" s="24">
        <v>964</v>
      </c>
      <c r="Y103" s="24" t="str">
        <f t="shared" si="36"/>
        <v>no</v>
      </c>
      <c r="Z103" s="24" t="str">
        <f t="shared" si="37"/>
        <v>Below Average</v>
      </c>
      <c r="AA103" s="25">
        <v>1</v>
      </c>
      <c r="AB103" s="25">
        <v>0</v>
      </c>
      <c r="AC103" s="25">
        <v>1</v>
      </c>
      <c r="AD103" s="25">
        <v>0</v>
      </c>
      <c r="AE103" s="25">
        <f t="shared" si="38"/>
        <v>2</v>
      </c>
      <c r="AF103" s="25" t="str">
        <f t="shared" si="39"/>
        <v>Less</v>
      </c>
      <c r="AG103" s="57">
        <v>5</v>
      </c>
      <c r="AH103" s="29">
        <v>163500</v>
      </c>
      <c r="AI103" s="29">
        <f t="shared" si="26"/>
        <v>1840</v>
      </c>
      <c r="AJ103" s="29" t="str">
        <f t="shared" si="40"/>
        <v>no</v>
      </c>
      <c r="AK103" s="29">
        <f t="shared" si="41"/>
        <v>88.858695652173907</v>
      </c>
      <c r="AL103" s="29">
        <f t="shared" si="42"/>
        <v>169.60580912863071</v>
      </c>
    </row>
    <row r="104" spans="1:38" x14ac:dyDescent="0.2">
      <c r="A104">
        <v>94</v>
      </c>
      <c r="B104" s="12">
        <v>60</v>
      </c>
      <c r="C104" s="12">
        <f t="shared" si="27"/>
        <v>60</v>
      </c>
      <c r="D104" s="12" t="str">
        <f t="shared" si="24"/>
        <v>no</v>
      </c>
      <c r="E104" s="12" t="str">
        <f t="shared" si="28"/>
        <v>Below Average</v>
      </c>
      <c r="F104" s="21">
        <v>7200</v>
      </c>
      <c r="G104" s="21" t="str">
        <f t="shared" si="29"/>
        <v>no</v>
      </c>
      <c r="H104" s="21" t="str">
        <f t="shared" si="30"/>
        <v>Below Average</v>
      </c>
      <c r="I104" s="12" t="s">
        <v>143</v>
      </c>
      <c r="J104" s="12" t="str">
        <f t="shared" si="31"/>
        <v/>
      </c>
      <c r="K104" s="12" t="s">
        <v>149</v>
      </c>
      <c r="L104" s="12">
        <f t="shared" si="25"/>
        <v>57.90974368543602</v>
      </c>
      <c r="M104" s="12" t="str">
        <f t="shared" si="32"/>
        <v/>
      </c>
      <c r="N104" s="22">
        <v>6</v>
      </c>
      <c r="O104" s="22" t="str">
        <f t="shared" si="33"/>
        <v>Low</v>
      </c>
      <c r="P104">
        <v>1910</v>
      </c>
      <c r="Q104">
        <v>1998</v>
      </c>
      <c r="R104" s="23">
        <v>1214</v>
      </c>
      <c r="S104" s="23" t="str">
        <f t="shared" si="34"/>
        <v>no</v>
      </c>
      <c r="T104" s="23" t="str">
        <f t="shared" si="35"/>
        <v>Above Average</v>
      </c>
      <c r="U104" s="24">
        <v>1260</v>
      </c>
      <c r="V104" s="24">
        <v>1031</v>
      </c>
      <c r="W104" s="24" t="s">
        <v>412</v>
      </c>
      <c r="X104" s="24">
        <v>2291</v>
      </c>
      <c r="Y104" s="24" t="str">
        <f t="shared" si="36"/>
        <v>no</v>
      </c>
      <c r="Z104" s="24" t="str">
        <f t="shared" si="37"/>
        <v>Above Average</v>
      </c>
      <c r="AA104" s="25">
        <v>0</v>
      </c>
      <c r="AB104" s="25">
        <v>1</v>
      </c>
      <c r="AC104" s="25">
        <v>2</v>
      </c>
      <c r="AD104" s="25">
        <v>0</v>
      </c>
      <c r="AE104" s="25">
        <f t="shared" si="38"/>
        <v>3</v>
      </c>
      <c r="AF104" s="25" t="str">
        <f t="shared" si="39"/>
        <v>More</v>
      </c>
      <c r="AG104" s="57">
        <v>9</v>
      </c>
      <c r="AH104" s="29">
        <v>133900</v>
      </c>
      <c r="AI104" s="29">
        <f t="shared" si="26"/>
        <v>3505</v>
      </c>
      <c r="AJ104" s="29" t="str">
        <f t="shared" si="40"/>
        <v>no</v>
      </c>
      <c r="AK104" s="29">
        <f t="shared" si="41"/>
        <v>38.202567760342369</v>
      </c>
      <c r="AL104" s="29">
        <f t="shared" si="42"/>
        <v>58.446093408991707</v>
      </c>
    </row>
    <row r="105" spans="1:38" x14ac:dyDescent="0.2">
      <c r="A105">
        <v>95</v>
      </c>
      <c r="B105" s="12">
        <v>69</v>
      </c>
      <c r="C105" s="12">
        <f t="shared" si="27"/>
        <v>69</v>
      </c>
      <c r="D105" s="12" t="str">
        <f t="shared" si="24"/>
        <v>no</v>
      </c>
      <c r="E105" s="12" t="str">
        <f t="shared" si="28"/>
        <v>Below Average</v>
      </c>
      <c r="F105" s="21">
        <v>9337</v>
      </c>
      <c r="G105" s="21" t="str">
        <f t="shared" si="29"/>
        <v>no</v>
      </c>
      <c r="H105" s="21" t="str">
        <f t="shared" si="30"/>
        <v>Below Average</v>
      </c>
      <c r="I105" s="12" t="s">
        <v>89</v>
      </c>
      <c r="J105" s="12" t="str">
        <f t="shared" si="31"/>
        <v>CollgCr</v>
      </c>
      <c r="K105" s="12" t="s">
        <v>91</v>
      </c>
      <c r="L105" s="12">
        <f t="shared" si="25"/>
        <v>74.535824409408733</v>
      </c>
      <c r="M105" s="12" t="str">
        <f t="shared" si="32"/>
        <v>Above Average</v>
      </c>
      <c r="N105" s="22">
        <v>6</v>
      </c>
      <c r="O105" s="22" t="str">
        <f t="shared" si="33"/>
        <v>Low</v>
      </c>
      <c r="P105">
        <v>1997</v>
      </c>
      <c r="Q105">
        <v>1997</v>
      </c>
      <c r="R105" s="23">
        <v>824</v>
      </c>
      <c r="S105" s="23" t="str">
        <f t="shared" si="34"/>
        <v>no</v>
      </c>
      <c r="T105" s="23" t="str">
        <f t="shared" si="35"/>
        <v>Below Average</v>
      </c>
      <c r="U105" s="24">
        <v>905</v>
      </c>
      <c r="V105" s="24">
        <v>881</v>
      </c>
      <c r="W105" s="24" t="s">
        <v>412</v>
      </c>
      <c r="X105" s="24">
        <v>1786</v>
      </c>
      <c r="Y105" s="24" t="str">
        <f t="shared" si="36"/>
        <v>no</v>
      </c>
      <c r="Z105" s="24" t="str">
        <f t="shared" si="37"/>
        <v>Above Average</v>
      </c>
      <c r="AA105" s="25">
        <v>1</v>
      </c>
      <c r="AB105" s="25">
        <v>0</v>
      </c>
      <c r="AC105" s="25">
        <v>2</v>
      </c>
      <c r="AD105" s="25">
        <v>1</v>
      </c>
      <c r="AE105" s="25">
        <f t="shared" si="38"/>
        <v>4</v>
      </c>
      <c r="AF105" s="25" t="str">
        <f t="shared" si="39"/>
        <v>More</v>
      </c>
      <c r="AG105" s="57">
        <v>7</v>
      </c>
      <c r="AH105" s="29">
        <v>204750</v>
      </c>
      <c r="AI105" s="29">
        <f t="shared" si="26"/>
        <v>2610</v>
      </c>
      <c r="AJ105" s="29" t="str">
        <f t="shared" si="40"/>
        <v>no</v>
      </c>
      <c r="AK105" s="29">
        <f t="shared" si="41"/>
        <v>78.448275862068968</v>
      </c>
      <c r="AL105" s="29">
        <f t="shared" si="42"/>
        <v>114.64165733482643</v>
      </c>
    </row>
    <row r="106" spans="1:38" x14ac:dyDescent="0.2">
      <c r="A106">
        <v>96</v>
      </c>
      <c r="B106" s="12" t="s">
        <v>83</v>
      </c>
      <c r="C106" s="12">
        <f t="shared" si="27"/>
        <v>69</v>
      </c>
      <c r="D106" s="12" t="str">
        <f t="shared" si="24"/>
        <v>no</v>
      </c>
      <c r="E106" s="12" t="str">
        <f t="shared" si="28"/>
        <v>Below Average</v>
      </c>
      <c r="F106" s="21">
        <v>9765</v>
      </c>
      <c r="G106" s="21" t="str">
        <f t="shared" si="29"/>
        <v>no</v>
      </c>
      <c r="H106" s="21" t="str">
        <f t="shared" si="30"/>
        <v>Below Average</v>
      </c>
      <c r="I106" s="12" t="s">
        <v>193</v>
      </c>
      <c r="J106" s="12" t="str">
        <f t="shared" si="31"/>
        <v>Gilbert</v>
      </c>
      <c r="K106" s="12" t="s">
        <v>91</v>
      </c>
      <c r="L106" s="12">
        <f t="shared" si="25"/>
        <v>77.47396854876844</v>
      </c>
      <c r="M106" s="12" t="str">
        <f t="shared" si="32"/>
        <v>Above Average</v>
      </c>
      <c r="N106" s="22">
        <v>6</v>
      </c>
      <c r="O106" s="22" t="str">
        <f t="shared" si="33"/>
        <v>Low</v>
      </c>
      <c r="P106">
        <v>1993</v>
      </c>
      <c r="Q106">
        <v>1993</v>
      </c>
      <c r="R106" s="23">
        <v>680</v>
      </c>
      <c r="S106" s="23" t="str">
        <f t="shared" si="34"/>
        <v>no</v>
      </c>
      <c r="T106" s="23" t="str">
        <f t="shared" si="35"/>
        <v>Below Average</v>
      </c>
      <c r="U106" s="24">
        <v>680</v>
      </c>
      <c r="V106" s="24">
        <v>790</v>
      </c>
      <c r="W106" s="24" t="s">
        <v>412</v>
      </c>
      <c r="X106" s="24">
        <v>1470</v>
      </c>
      <c r="Y106" s="24" t="str">
        <f t="shared" si="36"/>
        <v>no</v>
      </c>
      <c r="Z106" s="24" t="str">
        <f t="shared" si="37"/>
        <v>Below Average</v>
      </c>
      <c r="AA106" s="25">
        <v>0</v>
      </c>
      <c r="AB106" s="25">
        <v>0</v>
      </c>
      <c r="AC106" s="25">
        <v>2</v>
      </c>
      <c r="AD106" s="25">
        <v>1</v>
      </c>
      <c r="AE106" s="25">
        <f t="shared" si="38"/>
        <v>3</v>
      </c>
      <c r="AF106" s="25" t="str">
        <f t="shared" si="39"/>
        <v>More</v>
      </c>
      <c r="AG106" s="57">
        <v>6</v>
      </c>
      <c r="AH106" s="29">
        <v>185000</v>
      </c>
      <c r="AI106" s="29">
        <f t="shared" si="26"/>
        <v>2150</v>
      </c>
      <c r="AJ106" s="29" t="str">
        <f t="shared" si="40"/>
        <v>no</v>
      </c>
      <c r="AK106" s="29">
        <f t="shared" si="41"/>
        <v>86.04651162790698</v>
      </c>
      <c r="AL106" s="29">
        <f t="shared" si="42"/>
        <v>125.85034013605443</v>
      </c>
    </row>
    <row r="107" spans="1:38" x14ac:dyDescent="0.2">
      <c r="A107">
        <v>97</v>
      </c>
      <c r="B107" s="12">
        <v>78</v>
      </c>
      <c r="C107" s="12">
        <f t="shared" si="27"/>
        <v>78</v>
      </c>
      <c r="D107" s="12" t="str">
        <f t="shared" si="24"/>
        <v>no</v>
      </c>
      <c r="E107" s="12" t="str">
        <f t="shared" si="28"/>
        <v>Above Average</v>
      </c>
      <c r="F107" s="21">
        <v>10264</v>
      </c>
      <c r="G107" s="21" t="str">
        <f t="shared" si="29"/>
        <v>no</v>
      </c>
      <c r="H107" s="21" t="str">
        <f t="shared" si="30"/>
        <v>Below Average</v>
      </c>
      <c r="I107" s="12" t="s">
        <v>89</v>
      </c>
      <c r="J107" s="12" t="str">
        <f t="shared" si="31"/>
        <v>CollgCr</v>
      </c>
      <c r="K107" s="12" t="s">
        <v>91</v>
      </c>
      <c r="L107" s="12">
        <f t="shared" si="25"/>
        <v>74.535824409408733</v>
      </c>
      <c r="M107" s="12" t="str">
        <f t="shared" si="32"/>
        <v>Above Average</v>
      </c>
      <c r="N107" s="22">
        <v>7</v>
      </c>
      <c r="O107" s="22" t="str">
        <f t="shared" si="33"/>
        <v>High</v>
      </c>
      <c r="P107">
        <v>1999</v>
      </c>
      <c r="Q107">
        <v>1999</v>
      </c>
      <c r="R107" s="23">
        <v>1588</v>
      </c>
      <c r="S107" s="23" t="str">
        <f t="shared" si="34"/>
        <v>no</v>
      </c>
      <c r="T107" s="23" t="str">
        <f t="shared" si="35"/>
        <v>Above Average</v>
      </c>
      <c r="U107" s="24">
        <v>1588</v>
      </c>
      <c r="V107" s="24">
        <v>0</v>
      </c>
      <c r="W107" s="24" t="s">
        <v>413</v>
      </c>
      <c r="X107" s="24">
        <v>1588</v>
      </c>
      <c r="Y107" s="24" t="str">
        <f t="shared" si="36"/>
        <v>no</v>
      </c>
      <c r="Z107" s="24" t="str">
        <f t="shared" si="37"/>
        <v>Above Average</v>
      </c>
      <c r="AA107" s="25">
        <v>0</v>
      </c>
      <c r="AB107" s="25">
        <v>0</v>
      </c>
      <c r="AC107" s="25">
        <v>2</v>
      </c>
      <c r="AD107" s="25">
        <v>0</v>
      </c>
      <c r="AE107" s="25">
        <f t="shared" si="38"/>
        <v>2</v>
      </c>
      <c r="AF107" s="25" t="str">
        <f t="shared" si="39"/>
        <v>Less</v>
      </c>
      <c r="AG107" s="57">
        <v>6</v>
      </c>
      <c r="AH107" s="29">
        <v>214000</v>
      </c>
      <c r="AI107" s="29">
        <f t="shared" si="26"/>
        <v>3176</v>
      </c>
      <c r="AJ107" s="29" t="str">
        <f t="shared" si="40"/>
        <v>no</v>
      </c>
      <c r="AK107" s="29">
        <f t="shared" si="41"/>
        <v>67.380352644836279</v>
      </c>
      <c r="AL107" s="29">
        <f t="shared" si="42"/>
        <v>134.76070528967256</v>
      </c>
    </row>
    <row r="108" spans="1:38" x14ac:dyDescent="0.2">
      <c r="A108">
        <v>98</v>
      </c>
      <c r="B108" s="12">
        <v>73</v>
      </c>
      <c r="C108" s="12">
        <f t="shared" si="27"/>
        <v>73</v>
      </c>
      <c r="D108" s="12" t="str">
        <f t="shared" si="24"/>
        <v>no</v>
      </c>
      <c r="E108" s="12" t="str">
        <f t="shared" si="28"/>
        <v>Above Average</v>
      </c>
      <c r="F108" s="21">
        <v>10921</v>
      </c>
      <c r="G108" s="21" t="str">
        <f t="shared" si="29"/>
        <v>no</v>
      </c>
      <c r="H108" s="21" t="str">
        <f t="shared" si="30"/>
        <v>Above Average</v>
      </c>
      <c r="I108" s="12" t="s">
        <v>185</v>
      </c>
      <c r="J108" s="12" t="str">
        <f t="shared" si="31"/>
        <v>Edwards</v>
      </c>
      <c r="K108" s="12" t="s">
        <v>91</v>
      </c>
      <c r="L108" s="12">
        <f t="shared" si="25"/>
        <v>61.772149970231268</v>
      </c>
      <c r="M108" s="12" t="str">
        <f t="shared" si="32"/>
        <v>Below Average</v>
      </c>
      <c r="N108" s="22">
        <v>4</v>
      </c>
      <c r="O108" s="22" t="str">
        <f t="shared" si="33"/>
        <v>Low</v>
      </c>
      <c r="P108">
        <v>1965</v>
      </c>
      <c r="Q108">
        <v>1965</v>
      </c>
      <c r="R108" s="23">
        <v>960</v>
      </c>
      <c r="S108" s="23" t="str">
        <f t="shared" si="34"/>
        <v>no</v>
      </c>
      <c r="T108" s="23" t="str">
        <f t="shared" si="35"/>
        <v>Below Average</v>
      </c>
      <c r="U108" s="24">
        <v>960</v>
      </c>
      <c r="V108" s="24">
        <v>0</v>
      </c>
      <c r="W108" s="24" t="s">
        <v>413</v>
      </c>
      <c r="X108" s="24">
        <v>960</v>
      </c>
      <c r="Y108" s="24" t="str">
        <f t="shared" si="36"/>
        <v>no</v>
      </c>
      <c r="Z108" s="24" t="str">
        <f t="shared" si="37"/>
        <v>Below Average</v>
      </c>
      <c r="AA108" s="25">
        <v>1</v>
      </c>
      <c r="AB108" s="25">
        <v>0</v>
      </c>
      <c r="AC108" s="25">
        <v>1</v>
      </c>
      <c r="AD108" s="25">
        <v>0</v>
      </c>
      <c r="AE108" s="25">
        <f t="shared" si="38"/>
        <v>2</v>
      </c>
      <c r="AF108" s="25" t="str">
        <f t="shared" si="39"/>
        <v>Less</v>
      </c>
      <c r="AG108" s="57">
        <v>6</v>
      </c>
      <c r="AH108" s="29">
        <v>94750</v>
      </c>
      <c r="AI108" s="29">
        <f t="shared" si="26"/>
        <v>1920</v>
      </c>
      <c r="AJ108" s="29" t="str">
        <f t="shared" si="40"/>
        <v>no</v>
      </c>
      <c r="AK108" s="29">
        <f t="shared" si="41"/>
        <v>49.348958333333336</v>
      </c>
      <c r="AL108" s="29">
        <f t="shared" si="42"/>
        <v>98.697916666666671</v>
      </c>
    </row>
    <row r="109" spans="1:38" x14ac:dyDescent="0.2">
      <c r="A109">
        <v>99</v>
      </c>
      <c r="B109" s="12">
        <v>85</v>
      </c>
      <c r="C109" s="12">
        <f t="shared" si="27"/>
        <v>85</v>
      </c>
      <c r="D109" s="12" t="str">
        <f t="shared" si="24"/>
        <v>no</v>
      </c>
      <c r="E109" s="12" t="str">
        <f t="shared" si="28"/>
        <v>Above Average</v>
      </c>
      <c r="F109" s="21">
        <v>10625</v>
      </c>
      <c r="G109" s="21" t="str">
        <f t="shared" si="29"/>
        <v>no</v>
      </c>
      <c r="H109" s="21" t="str">
        <f t="shared" si="30"/>
        <v>Above Average</v>
      </c>
      <c r="I109" s="12" t="s">
        <v>185</v>
      </c>
      <c r="J109" s="12" t="str">
        <f t="shared" si="31"/>
        <v>Edwards</v>
      </c>
      <c r="K109" s="12" t="s">
        <v>91</v>
      </c>
      <c r="L109" s="12">
        <f t="shared" si="25"/>
        <v>61.772149970231268</v>
      </c>
      <c r="M109" s="12" t="str">
        <f t="shared" si="32"/>
        <v>Below Average</v>
      </c>
      <c r="N109" s="22">
        <v>5</v>
      </c>
      <c r="O109" s="22" t="str">
        <f t="shared" si="33"/>
        <v>Low</v>
      </c>
      <c r="P109">
        <v>1920</v>
      </c>
      <c r="Q109">
        <v>1950</v>
      </c>
      <c r="R109" s="23">
        <v>458</v>
      </c>
      <c r="S109" s="23" t="str">
        <f t="shared" si="34"/>
        <v>no</v>
      </c>
      <c r="T109" s="23" t="str">
        <f t="shared" si="35"/>
        <v>Below Average</v>
      </c>
      <c r="U109" s="24">
        <v>835</v>
      </c>
      <c r="V109" s="24">
        <v>0</v>
      </c>
      <c r="W109" s="24" t="s">
        <v>413</v>
      </c>
      <c r="X109" s="24">
        <v>835</v>
      </c>
      <c r="Y109" s="24" t="str">
        <f t="shared" si="36"/>
        <v>no</v>
      </c>
      <c r="Z109" s="24" t="str">
        <f t="shared" si="37"/>
        <v>Below Average</v>
      </c>
      <c r="AA109" s="25">
        <v>0</v>
      </c>
      <c r="AB109" s="25">
        <v>0</v>
      </c>
      <c r="AC109" s="25">
        <v>1</v>
      </c>
      <c r="AD109" s="25">
        <v>0</v>
      </c>
      <c r="AE109" s="25">
        <f t="shared" si="38"/>
        <v>1</v>
      </c>
      <c r="AF109" s="25" t="str">
        <f t="shared" si="39"/>
        <v>Less</v>
      </c>
      <c r="AG109" s="57">
        <v>5</v>
      </c>
      <c r="AH109" s="29">
        <v>83000</v>
      </c>
      <c r="AI109" s="29">
        <f t="shared" si="26"/>
        <v>1293</v>
      </c>
      <c r="AJ109" s="29" t="str">
        <f t="shared" si="40"/>
        <v>no</v>
      </c>
      <c r="AK109" s="29">
        <f t="shared" si="41"/>
        <v>64.19180201082753</v>
      </c>
      <c r="AL109" s="29">
        <f t="shared" si="42"/>
        <v>99.401197604790426</v>
      </c>
    </row>
    <row r="110" spans="1:38" x14ac:dyDescent="0.2">
      <c r="A110">
        <v>100</v>
      </c>
      <c r="B110" s="12">
        <v>77</v>
      </c>
      <c r="C110" s="12">
        <f t="shared" si="27"/>
        <v>77</v>
      </c>
      <c r="D110" s="12" t="str">
        <f t="shared" si="24"/>
        <v>no</v>
      </c>
      <c r="E110" s="12" t="str">
        <f t="shared" si="28"/>
        <v>Above Average</v>
      </c>
      <c r="F110" s="21">
        <v>9320</v>
      </c>
      <c r="G110" s="21" t="str">
        <f t="shared" si="29"/>
        <v>no</v>
      </c>
      <c r="H110" s="21" t="str">
        <f t="shared" si="30"/>
        <v>Below Average</v>
      </c>
      <c r="I110" s="12" t="s">
        <v>162</v>
      </c>
      <c r="J110" s="12" t="str">
        <f t="shared" si="31"/>
        <v>NAmes</v>
      </c>
      <c r="K110" s="12" t="s">
        <v>91</v>
      </c>
      <c r="L110" s="12">
        <f t="shared" si="25"/>
        <v>65.191384752822614</v>
      </c>
      <c r="M110" s="12" t="str">
        <f t="shared" si="32"/>
        <v>Below Average</v>
      </c>
      <c r="N110" s="22">
        <v>4</v>
      </c>
      <c r="O110" s="22" t="str">
        <f t="shared" si="33"/>
        <v>Low</v>
      </c>
      <c r="P110">
        <v>1959</v>
      </c>
      <c r="Q110">
        <v>1959</v>
      </c>
      <c r="R110" s="23">
        <v>950</v>
      </c>
      <c r="S110" s="23" t="str">
        <f t="shared" si="34"/>
        <v>no</v>
      </c>
      <c r="T110" s="23" t="str">
        <f t="shared" si="35"/>
        <v>Below Average</v>
      </c>
      <c r="U110" s="24">
        <v>1225</v>
      </c>
      <c r="V110" s="24">
        <v>0</v>
      </c>
      <c r="W110" s="24" t="s">
        <v>413</v>
      </c>
      <c r="X110" s="24">
        <v>1225</v>
      </c>
      <c r="Y110" s="24" t="str">
        <f t="shared" si="36"/>
        <v>no</v>
      </c>
      <c r="Z110" s="24" t="str">
        <f t="shared" si="37"/>
        <v>Below Average</v>
      </c>
      <c r="AA110" s="25">
        <v>1</v>
      </c>
      <c r="AB110" s="25">
        <v>0</v>
      </c>
      <c r="AC110" s="25">
        <v>1</v>
      </c>
      <c r="AD110" s="25">
        <v>1</v>
      </c>
      <c r="AE110" s="25">
        <f t="shared" si="38"/>
        <v>3</v>
      </c>
      <c r="AF110" s="25" t="str">
        <f t="shared" si="39"/>
        <v>More</v>
      </c>
      <c r="AG110" s="57">
        <v>6</v>
      </c>
      <c r="AH110" s="29">
        <v>128950</v>
      </c>
      <c r="AI110" s="29">
        <f t="shared" si="26"/>
        <v>2175</v>
      </c>
      <c r="AJ110" s="29" t="str">
        <f t="shared" si="40"/>
        <v>no</v>
      </c>
      <c r="AK110" s="29">
        <f t="shared" si="41"/>
        <v>59.287356321839077</v>
      </c>
      <c r="AL110" s="29">
        <f t="shared" si="42"/>
        <v>105.26530612244898</v>
      </c>
    </row>
    <row r="111" spans="1:38" x14ac:dyDescent="0.2">
      <c r="A111">
        <v>101</v>
      </c>
      <c r="B111" s="12" t="s">
        <v>83</v>
      </c>
      <c r="C111" s="12">
        <f t="shared" si="27"/>
        <v>69</v>
      </c>
      <c r="D111" s="12" t="str">
        <f t="shared" si="24"/>
        <v>no</v>
      </c>
      <c r="E111" s="12" t="str">
        <f t="shared" si="28"/>
        <v>Below Average</v>
      </c>
      <c r="F111" s="21">
        <v>10603</v>
      </c>
      <c r="G111" s="21" t="str">
        <f t="shared" si="29"/>
        <v>no</v>
      </c>
      <c r="H111" s="21" t="str">
        <f t="shared" si="30"/>
        <v>Above Average</v>
      </c>
      <c r="I111" s="12" t="s">
        <v>138</v>
      </c>
      <c r="J111" s="12" t="str">
        <f t="shared" si="31"/>
        <v>NWAmes</v>
      </c>
      <c r="K111" s="12" t="s">
        <v>91</v>
      </c>
      <c r="L111" s="12">
        <f t="shared" si="25"/>
        <v>67.115548801871967</v>
      </c>
      <c r="M111" s="12" t="str">
        <f t="shared" si="32"/>
        <v>Below Average</v>
      </c>
      <c r="N111" s="22">
        <v>6</v>
      </c>
      <c r="O111" s="22" t="str">
        <f t="shared" si="33"/>
        <v>Low</v>
      </c>
      <c r="P111">
        <v>1977</v>
      </c>
      <c r="Q111">
        <v>2001</v>
      </c>
      <c r="R111" s="23">
        <v>1610</v>
      </c>
      <c r="S111" s="23" t="str">
        <f t="shared" si="34"/>
        <v>no</v>
      </c>
      <c r="T111" s="23" t="str">
        <f t="shared" si="35"/>
        <v>Above Average</v>
      </c>
      <c r="U111" s="24">
        <v>1610</v>
      </c>
      <c r="V111" s="24">
        <v>0</v>
      </c>
      <c r="W111" s="24" t="s">
        <v>413</v>
      </c>
      <c r="X111" s="24">
        <v>1610</v>
      </c>
      <c r="Y111" s="24" t="str">
        <f t="shared" si="36"/>
        <v>no</v>
      </c>
      <c r="Z111" s="24" t="str">
        <f t="shared" si="37"/>
        <v>Above Average</v>
      </c>
      <c r="AA111" s="25">
        <v>1</v>
      </c>
      <c r="AB111" s="25">
        <v>0</v>
      </c>
      <c r="AC111" s="25">
        <v>2</v>
      </c>
      <c r="AD111" s="25">
        <v>0</v>
      </c>
      <c r="AE111" s="25">
        <f t="shared" si="38"/>
        <v>3</v>
      </c>
      <c r="AF111" s="25" t="str">
        <f t="shared" si="39"/>
        <v>More</v>
      </c>
      <c r="AG111" s="57">
        <v>6</v>
      </c>
      <c r="AH111" s="29">
        <v>205000</v>
      </c>
      <c r="AI111" s="29">
        <f t="shared" si="26"/>
        <v>3220</v>
      </c>
      <c r="AJ111" s="29" t="str">
        <f t="shared" si="40"/>
        <v>no</v>
      </c>
      <c r="AK111" s="29">
        <f t="shared" si="41"/>
        <v>63.664596273291927</v>
      </c>
      <c r="AL111" s="29">
        <f t="shared" si="42"/>
        <v>127.32919254658385</v>
      </c>
    </row>
    <row r="112" spans="1:38" x14ac:dyDescent="0.2">
      <c r="A112">
        <v>102</v>
      </c>
      <c r="B112" s="12">
        <v>77</v>
      </c>
      <c r="C112" s="12">
        <f t="shared" si="27"/>
        <v>77</v>
      </c>
      <c r="D112" s="12" t="str">
        <f t="shared" si="24"/>
        <v>no</v>
      </c>
      <c r="E112" s="12" t="str">
        <f t="shared" si="28"/>
        <v>Above Average</v>
      </c>
      <c r="F112" s="21">
        <v>9206</v>
      </c>
      <c r="G112" s="21" t="str">
        <f t="shared" si="29"/>
        <v>no</v>
      </c>
      <c r="H112" s="21" t="str">
        <f t="shared" si="30"/>
        <v>Below Average</v>
      </c>
      <c r="I112" s="12" t="s">
        <v>170</v>
      </c>
      <c r="J112" s="12" t="str">
        <f t="shared" si="31"/>
        <v>SawyerW</v>
      </c>
      <c r="K112" s="12" t="s">
        <v>91</v>
      </c>
      <c r="L112" s="12">
        <f t="shared" si="25"/>
        <v>71.682411868126678</v>
      </c>
      <c r="M112" s="12" t="str">
        <f t="shared" si="32"/>
        <v>Above Average</v>
      </c>
      <c r="N112" s="22">
        <v>6</v>
      </c>
      <c r="O112" s="22" t="str">
        <f t="shared" si="33"/>
        <v>Low</v>
      </c>
      <c r="P112">
        <v>1985</v>
      </c>
      <c r="Q112">
        <v>1985</v>
      </c>
      <c r="R112" s="23">
        <v>741</v>
      </c>
      <c r="S112" s="23" t="str">
        <f t="shared" si="34"/>
        <v>no</v>
      </c>
      <c r="T112" s="23" t="str">
        <f t="shared" si="35"/>
        <v>Below Average</v>
      </c>
      <c r="U112" s="24">
        <v>977</v>
      </c>
      <c r="V112" s="24">
        <v>755</v>
      </c>
      <c r="W112" s="24" t="s">
        <v>412</v>
      </c>
      <c r="X112" s="24">
        <v>1732</v>
      </c>
      <c r="Y112" s="24" t="str">
        <f t="shared" si="36"/>
        <v>no</v>
      </c>
      <c r="Z112" s="24" t="str">
        <f t="shared" si="37"/>
        <v>Above Average</v>
      </c>
      <c r="AA112" s="25">
        <v>0</v>
      </c>
      <c r="AB112" s="25">
        <v>0</v>
      </c>
      <c r="AC112" s="25">
        <v>2</v>
      </c>
      <c r="AD112" s="25">
        <v>1</v>
      </c>
      <c r="AE112" s="25">
        <f t="shared" si="38"/>
        <v>3</v>
      </c>
      <c r="AF112" s="25" t="str">
        <f t="shared" si="39"/>
        <v>More</v>
      </c>
      <c r="AG112" s="57">
        <v>7</v>
      </c>
      <c r="AH112" s="29">
        <v>178000</v>
      </c>
      <c r="AI112" s="29">
        <f t="shared" si="26"/>
        <v>2473</v>
      </c>
      <c r="AJ112" s="29" t="str">
        <f t="shared" si="40"/>
        <v>no</v>
      </c>
      <c r="AK112" s="29">
        <f t="shared" si="41"/>
        <v>71.977355438738371</v>
      </c>
      <c r="AL112" s="29">
        <f t="shared" si="42"/>
        <v>102.77136258660508</v>
      </c>
    </row>
    <row r="113" spans="1:38" x14ac:dyDescent="0.2">
      <c r="A113">
        <v>103</v>
      </c>
      <c r="B113" s="12">
        <v>64</v>
      </c>
      <c r="C113" s="12">
        <f t="shared" si="27"/>
        <v>64</v>
      </c>
      <c r="D113" s="12" t="str">
        <f t="shared" si="24"/>
        <v>no</v>
      </c>
      <c r="E113" s="12" t="str">
        <f t="shared" si="28"/>
        <v>Below Average</v>
      </c>
      <c r="F113" s="21">
        <v>7018</v>
      </c>
      <c r="G113" s="21" t="str">
        <f t="shared" si="29"/>
        <v>no</v>
      </c>
      <c r="H113" s="21" t="str">
        <f t="shared" si="30"/>
        <v>Below Average</v>
      </c>
      <c r="I113" s="12" t="s">
        <v>170</v>
      </c>
      <c r="J113" s="12" t="str">
        <f t="shared" si="31"/>
        <v/>
      </c>
      <c r="K113" s="12" t="s">
        <v>167</v>
      </c>
      <c r="L113" s="12">
        <f t="shared" si="25"/>
        <v>71.682411868126678</v>
      </c>
      <c r="M113" s="12" t="str">
        <f t="shared" si="32"/>
        <v/>
      </c>
      <c r="N113" s="22">
        <v>5</v>
      </c>
      <c r="O113" s="22" t="str">
        <f t="shared" si="33"/>
        <v>Low</v>
      </c>
      <c r="P113">
        <v>1979</v>
      </c>
      <c r="Q113">
        <v>1979</v>
      </c>
      <c r="R113" s="23">
        <v>0</v>
      </c>
      <c r="S113" s="23" t="str">
        <f t="shared" si="34"/>
        <v>yes</v>
      </c>
      <c r="T113" s="23" t="str">
        <f t="shared" si="35"/>
        <v>Below Average</v>
      </c>
      <c r="U113" s="24">
        <v>1535</v>
      </c>
      <c r="V113" s="24">
        <v>0</v>
      </c>
      <c r="W113" s="24" t="s">
        <v>413</v>
      </c>
      <c r="X113" s="24">
        <v>1535</v>
      </c>
      <c r="Y113" s="24" t="str">
        <f t="shared" si="36"/>
        <v>no</v>
      </c>
      <c r="Z113" s="24" t="str">
        <f t="shared" si="37"/>
        <v>Above Average</v>
      </c>
      <c r="AA113" s="25">
        <v>0</v>
      </c>
      <c r="AB113" s="25">
        <v>0</v>
      </c>
      <c r="AC113" s="25">
        <v>2</v>
      </c>
      <c r="AD113" s="25">
        <v>0</v>
      </c>
      <c r="AE113" s="25">
        <f t="shared" si="38"/>
        <v>2</v>
      </c>
      <c r="AF113" s="25" t="str">
        <f t="shared" si="39"/>
        <v>Less</v>
      </c>
      <c r="AG113" s="57">
        <v>8</v>
      </c>
      <c r="AH113" s="29">
        <v>118964</v>
      </c>
      <c r="AI113" s="29">
        <f t="shared" si="26"/>
        <v>1535</v>
      </c>
      <c r="AJ113" s="29" t="str">
        <f t="shared" si="40"/>
        <v>no</v>
      </c>
      <c r="AK113" s="29">
        <f t="shared" si="41"/>
        <v>77.500977198697072</v>
      </c>
      <c r="AL113" s="29">
        <f t="shared" si="42"/>
        <v>77.500977198697072</v>
      </c>
    </row>
    <row r="114" spans="1:38" x14ac:dyDescent="0.2">
      <c r="A114">
        <v>104</v>
      </c>
      <c r="B114" s="12">
        <v>94</v>
      </c>
      <c r="C114" s="12">
        <f t="shared" si="27"/>
        <v>94</v>
      </c>
      <c r="D114" s="12" t="str">
        <f t="shared" si="24"/>
        <v>no</v>
      </c>
      <c r="E114" s="12" t="str">
        <f t="shared" si="28"/>
        <v>Above Average</v>
      </c>
      <c r="F114" s="21">
        <v>10402</v>
      </c>
      <c r="G114" s="21" t="str">
        <f t="shared" si="29"/>
        <v>no</v>
      </c>
      <c r="H114" s="21" t="str">
        <f t="shared" si="30"/>
        <v>Below Average</v>
      </c>
      <c r="I114" s="12" t="s">
        <v>89</v>
      </c>
      <c r="J114" s="12" t="str">
        <f t="shared" si="31"/>
        <v>CollgCr</v>
      </c>
      <c r="K114" s="12" t="s">
        <v>91</v>
      </c>
      <c r="L114" s="12">
        <f t="shared" si="25"/>
        <v>74.535824409408733</v>
      </c>
      <c r="M114" s="12" t="str">
        <f t="shared" si="32"/>
        <v>Above Average</v>
      </c>
      <c r="N114" s="22">
        <v>7</v>
      </c>
      <c r="O114" s="22" t="str">
        <f t="shared" si="33"/>
        <v>High</v>
      </c>
      <c r="P114">
        <v>2009</v>
      </c>
      <c r="Q114">
        <v>2009</v>
      </c>
      <c r="R114" s="23">
        <v>1226</v>
      </c>
      <c r="S114" s="23" t="str">
        <f t="shared" si="34"/>
        <v>no</v>
      </c>
      <c r="T114" s="23" t="str">
        <f t="shared" si="35"/>
        <v>Above Average</v>
      </c>
      <c r="U114" s="24">
        <v>1226</v>
      </c>
      <c r="V114" s="24">
        <v>0</v>
      </c>
      <c r="W114" s="24" t="s">
        <v>413</v>
      </c>
      <c r="X114" s="24">
        <v>1226</v>
      </c>
      <c r="Y114" s="24" t="str">
        <f t="shared" si="36"/>
        <v>no</v>
      </c>
      <c r="Z114" s="24" t="str">
        <f t="shared" si="37"/>
        <v>Below Average</v>
      </c>
      <c r="AA114" s="25">
        <v>0</v>
      </c>
      <c r="AB114" s="25">
        <v>0</v>
      </c>
      <c r="AC114" s="25">
        <v>2</v>
      </c>
      <c r="AD114" s="25">
        <v>0</v>
      </c>
      <c r="AE114" s="25">
        <f t="shared" si="38"/>
        <v>2</v>
      </c>
      <c r="AF114" s="25" t="str">
        <f t="shared" si="39"/>
        <v>Less</v>
      </c>
      <c r="AG114" s="57">
        <v>6</v>
      </c>
      <c r="AH114" s="29">
        <v>198900</v>
      </c>
      <c r="AI114" s="29">
        <f t="shared" si="26"/>
        <v>2452</v>
      </c>
      <c r="AJ114" s="29" t="str">
        <f t="shared" si="40"/>
        <v>no</v>
      </c>
      <c r="AK114" s="29">
        <f t="shared" si="41"/>
        <v>81.117455138662322</v>
      </c>
      <c r="AL114" s="29">
        <f t="shared" si="42"/>
        <v>162.23491027732464</v>
      </c>
    </row>
    <row r="115" spans="1:38" x14ac:dyDescent="0.2">
      <c r="A115">
        <v>105</v>
      </c>
      <c r="B115" s="12" t="s">
        <v>83</v>
      </c>
      <c r="C115" s="12">
        <f t="shared" si="27"/>
        <v>69</v>
      </c>
      <c r="D115" s="12" t="str">
        <f t="shared" si="24"/>
        <v>no</v>
      </c>
      <c r="E115" s="12" t="str">
        <f t="shared" si="28"/>
        <v>Below Average</v>
      </c>
      <c r="F115" s="21">
        <v>7758</v>
      </c>
      <c r="G115" s="21" t="str">
        <f t="shared" si="29"/>
        <v>no</v>
      </c>
      <c r="H115" s="21" t="str">
        <f t="shared" si="30"/>
        <v>Below Average</v>
      </c>
      <c r="I115" s="12" t="s">
        <v>176</v>
      </c>
      <c r="J115" s="12" t="str">
        <f t="shared" si="31"/>
        <v>IDOTRR</v>
      </c>
      <c r="K115" s="12" t="s">
        <v>91</v>
      </c>
      <c r="L115" s="12">
        <f t="shared" si="25"/>
        <v>52.131298928930256</v>
      </c>
      <c r="M115" s="12" t="str">
        <f t="shared" si="32"/>
        <v>Below Average</v>
      </c>
      <c r="N115" s="22">
        <v>7</v>
      </c>
      <c r="O115" s="22" t="str">
        <f t="shared" si="33"/>
        <v>High</v>
      </c>
      <c r="P115">
        <v>1931</v>
      </c>
      <c r="Q115">
        <v>1950</v>
      </c>
      <c r="R115" s="23">
        <v>1040</v>
      </c>
      <c r="S115" s="23" t="str">
        <f t="shared" si="34"/>
        <v>no</v>
      </c>
      <c r="T115" s="23" t="str">
        <f t="shared" si="35"/>
        <v>Below Average</v>
      </c>
      <c r="U115" s="24">
        <v>1226</v>
      </c>
      <c r="V115" s="24">
        <v>592</v>
      </c>
      <c r="W115" s="24" t="s">
        <v>412</v>
      </c>
      <c r="X115" s="24">
        <v>1818</v>
      </c>
      <c r="Y115" s="24" t="str">
        <f t="shared" si="36"/>
        <v>no</v>
      </c>
      <c r="Z115" s="24" t="str">
        <f t="shared" si="37"/>
        <v>Above Average</v>
      </c>
      <c r="AA115" s="25">
        <v>0</v>
      </c>
      <c r="AB115" s="25">
        <v>0</v>
      </c>
      <c r="AC115" s="25">
        <v>1</v>
      </c>
      <c r="AD115" s="25">
        <v>1</v>
      </c>
      <c r="AE115" s="25">
        <f t="shared" si="38"/>
        <v>2</v>
      </c>
      <c r="AF115" s="25" t="str">
        <f t="shared" si="39"/>
        <v>Less</v>
      </c>
      <c r="AG115" s="57">
        <v>7</v>
      </c>
      <c r="AH115" s="29">
        <v>169500</v>
      </c>
      <c r="AI115" s="29">
        <f t="shared" si="26"/>
        <v>2858</v>
      </c>
      <c r="AJ115" s="29" t="str">
        <f t="shared" si="40"/>
        <v>no</v>
      </c>
      <c r="AK115" s="29">
        <f t="shared" si="41"/>
        <v>59.307207837648704</v>
      </c>
      <c r="AL115" s="29">
        <f t="shared" si="42"/>
        <v>93.234323432343231</v>
      </c>
    </row>
    <row r="116" spans="1:38" x14ac:dyDescent="0.2">
      <c r="A116">
        <v>106</v>
      </c>
      <c r="B116" s="12">
        <v>75</v>
      </c>
      <c r="C116" s="12">
        <f t="shared" si="27"/>
        <v>75</v>
      </c>
      <c r="D116" s="12" t="str">
        <f t="shared" si="24"/>
        <v>no</v>
      </c>
      <c r="E116" s="12" t="str">
        <f t="shared" si="28"/>
        <v>Above Average</v>
      </c>
      <c r="F116" s="21">
        <v>9375</v>
      </c>
      <c r="G116" s="21" t="str">
        <f t="shared" si="29"/>
        <v>no</v>
      </c>
      <c r="H116" s="21" t="str">
        <f t="shared" si="30"/>
        <v>Below Average</v>
      </c>
      <c r="I116" s="12" t="s">
        <v>136</v>
      </c>
      <c r="J116" s="12" t="str">
        <f t="shared" si="31"/>
        <v>Somerst</v>
      </c>
      <c r="K116" s="12" t="s">
        <v>91</v>
      </c>
      <c r="L116" s="12">
        <f t="shared" si="25"/>
        <v>83.140020408338017</v>
      </c>
      <c r="M116" s="12" t="str">
        <f t="shared" si="32"/>
        <v>Above Average</v>
      </c>
      <c r="N116" s="22">
        <v>8</v>
      </c>
      <c r="O116" s="22" t="str">
        <f t="shared" si="33"/>
        <v>High</v>
      </c>
      <c r="P116">
        <v>2003</v>
      </c>
      <c r="Q116">
        <v>2004</v>
      </c>
      <c r="R116" s="23">
        <v>1053</v>
      </c>
      <c r="S116" s="23" t="str">
        <f t="shared" si="34"/>
        <v>no</v>
      </c>
      <c r="T116" s="23" t="str">
        <f t="shared" si="35"/>
        <v>Below Average</v>
      </c>
      <c r="U116" s="24">
        <v>1053</v>
      </c>
      <c r="V116" s="24">
        <v>939</v>
      </c>
      <c r="W116" s="24" t="s">
        <v>412</v>
      </c>
      <c r="X116" s="24">
        <v>1992</v>
      </c>
      <c r="Y116" s="24" t="str">
        <f t="shared" si="36"/>
        <v>no</v>
      </c>
      <c r="Z116" s="24" t="str">
        <f t="shared" si="37"/>
        <v>Above Average</v>
      </c>
      <c r="AA116" s="25">
        <v>0</v>
      </c>
      <c r="AB116" s="25">
        <v>0</v>
      </c>
      <c r="AC116" s="25">
        <v>2</v>
      </c>
      <c r="AD116" s="25">
        <v>1</v>
      </c>
      <c r="AE116" s="25">
        <f t="shared" si="38"/>
        <v>3</v>
      </c>
      <c r="AF116" s="25" t="str">
        <f t="shared" si="39"/>
        <v>More</v>
      </c>
      <c r="AG116" s="57">
        <v>9</v>
      </c>
      <c r="AH116" s="29">
        <v>250000</v>
      </c>
      <c r="AI116" s="29">
        <f t="shared" si="26"/>
        <v>3045</v>
      </c>
      <c r="AJ116" s="29" t="str">
        <f t="shared" si="40"/>
        <v>no</v>
      </c>
      <c r="AK116" s="29">
        <f t="shared" si="41"/>
        <v>82.101806239737272</v>
      </c>
      <c r="AL116" s="29">
        <f t="shared" si="42"/>
        <v>125.50200803212851</v>
      </c>
    </row>
    <row r="117" spans="1:38" x14ac:dyDescent="0.2">
      <c r="A117">
        <v>107</v>
      </c>
      <c r="B117" s="12">
        <v>60</v>
      </c>
      <c r="C117" s="12">
        <f t="shared" si="27"/>
        <v>60</v>
      </c>
      <c r="D117" s="12" t="str">
        <f t="shared" si="24"/>
        <v>no</v>
      </c>
      <c r="E117" s="12" t="str">
        <f t="shared" si="28"/>
        <v>Below Average</v>
      </c>
      <c r="F117" s="21">
        <v>10800</v>
      </c>
      <c r="G117" s="21" t="str">
        <f t="shared" si="29"/>
        <v>no</v>
      </c>
      <c r="H117" s="21" t="str">
        <f t="shared" si="30"/>
        <v>Above Average</v>
      </c>
      <c r="I117" s="12" t="s">
        <v>143</v>
      </c>
      <c r="J117" s="12" t="str">
        <f t="shared" si="31"/>
        <v>OldTown</v>
      </c>
      <c r="K117" s="12" t="s">
        <v>91</v>
      </c>
      <c r="L117" s="12">
        <f t="shared" si="25"/>
        <v>57.90974368543602</v>
      </c>
      <c r="M117" s="12" t="str">
        <f t="shared" si="32"/>
        <v>Below Average</v>
      </c>
      <c r="N117" s="22">
        <v>4</v>
      </c>
      <c r="O117" s="22" t="str">
        <f t="shared" si="33"/>
        <v>Low</v>
      </c>
      <c r="P117">
        <v>1885</v>
      </c>
      <c r="Q117">
        <v>1995</v>
      </c>
      <c r="R117" s="23">
        <v>641</v>
      </c>
      <c r="S117" s="23" t="str">
        <f t="shared" si="34"/>
        <v>no</v>
      </c>
      <c r="T117" s="23" t="str">
        <f t="shared" si="35"/>
        <v>Below Average</v>
      </c>
      <c r="U117" s="24">
        <v>1047</v>
      </c>
      <c r="V117" s="24">
        <v>0</v>
      </c>
      <c r="W117" s="24" t="s">
        <v>413</v>
      </c>
      <c r="X117" s="24">
        <v>1047</v>
      </c>
      <c r="Y117" s="24" t="str">
        <f t="shared" si="36"/>
        <v>no</v>
      </c>
      <c r="Z117" s="24" t="str">
        <f t="shared" si="37"/>
        <v>Below Average</v>
      </c>
      <c r="AA117" s="25">
        <v>0</v>
      </c>
      <c r="AB117" s="25">
        <v>0</v>
      </c>
      <c r="AC117" s="25">
        <v>1</v>
      </c>
      <c r="AD117" s="25">
        <v>0</v>
      </c>
      <c r="AE117" s="25">
        <f t="shared" si="38"/>
        <v>1</v>
      </c>
      <c r="AF117" s="25" t="str">
        <f t="shared" si="39"/>
        <v>Less</v>
      </c>
      <c r="AG117" s="57">
        <v>6</v>
      </c>
      <c r="AH117" s="29">
        <v>100000</v>
      </c>
      <c r="AI117" s="29">
        <f t="shared" si="26"/>
        <v>1688</v>
      </c>
      <c r="AJ117" s="29" t="str">
        <f t="shared" si="40"/>
        <v>no</v>
      </c>
      <c r="AK117" s="29">
        <f t="shared" si="41"/>
        <v>59.241706161137444</v>
      </c>
      <c r="AL117" s="29">
        <f t="shared" si="42"/>
        <v>95.510983763132757</v>
      </c>
    </row>
    <row r="118" spans="1:38" x14ac:dyDescent="0.2">
      <c r="A118">
        <v>108</v>
      </c>
      <c r="B118" s="12">
        <v>50</v>
      </c>
      <c r="C118" s="12">
        <f t="shared" si="27"/>
        <v>50</v>
      </c>
      <c r="D118" s="12" t="str">
        <f t="shared" si="24"/>
        <v>no</v>
      </c>
      <c r="E118" s="12" t="str">
        <f t="shared" si="28"/>
        <v>Below Average</v>
      </c>
      <c r="F118" s="21">
        <v>6000</v>
      </c>
      <c r="G118" s="21" t="str">
        <f t="shared" si="29"/>
        <v>no</v>
      </c>
      <c r="H118" s="21" t="str">
        <f t="shared" si="30"/>
        <v>Below Average</v>
      </c>
      <c r="I118" s="12" t="s">
        <v>143</v>
      </c>
      <c r="J118" s="12" t="str">
        <f t="shared" si="31"/>
        <v>OldTown</v>
      </c>
      <c r="K118" s="12" t="s">
        <v>91</v>
      </c>
      <c r="L118" s="12">
        <f t="shared" si="25"/>
        <v>57.90974368543602</v>
      </c>
      <c r="M118" s="12" t="str">
        <f t="shared" si="32"/>
        <v>Below Average</v>
      </c>
      <c r="N118" s="22">
        <v>5</v>
      </c>
      <c r="O118" s="22" t="str">
        <f t="shared" si="33"/>
        <v>Low</v>
      </c>
      <c r="P118">
        <v>1948</v>
      </c>
      <c r="Q118">
        <v>1950</v>
      </c>
      <c r="R118" s="23">
        <v>789</v>
      </c>
      <c r="S118" s="23" t="str">
        <f t="shared" si="34"/>
        <v>no</v>
      </c>
      <c r="T118" s="23" t="str">
        <f t="shared" si="35"/>
        <v>Below Average</v>
      </c>
      <c r="U118" s="24">
        <v>789</v>
      </c>
      <c r="V118" s="24">
        <v>0</v>
      </c>
      <c r="W118" s="24" t="s">
        <v>413</v>
      </c>
      <c r="X118" s="24">
        <v>789</v>
      </c>
      <c r="Y118" s="24" t="str">
        <f t="shared" si="36"/>
        <v>no</v>
      </c>
      <c r="Z118" s="24" t="str">
        <f t="shared" si="37"/>
        <v>Below Average</v>
      </c>
      <c r="AA118" s="25">
        <v>0</v>
      </c>
      <c r="AB118" s="25">
        <v>0</v>
      </c>
      <c r="AC118" s="25">
        <v>1</v>
      </c>
      <c r="AD118" s="25">
        <v>0</v>
      </c>
      <c r="AE118" s="25">
        <f t="shared" si="38"/>
        <v>1</v>
      </c>
      <c r="AF118" s="25" t="str">
        <f t="shared" si="39"/>
        <v>Less</v>
      </c>
      <c r="AG118" s="57">
        <v>5</v>
      </c>
      <c r="AH118" s="29">
        <v>115000</v>
      </c>
      <c r="AI118" s="29">
        <f t="shared" si="26"/>
        <v>1578</v>
      </c>
      <c r="AJ118" s="29" t="str">
        <f t="shared" si="40"/>
        <v>no</v>
      </c>
      <c r="AK118" s="29">
        <f t="shared" si="41"/>
        <v>72.877059569074774</v>
      </c>
      <c r="AL118" s="29">
        <f t="shared" si="42"/>
        <v>145.75411913814955</v>
      </c>
    </row>
    <row r="119" spans="1:38" x14ac:dyDescent="0.2">
      <c r="A119">
        <v>109</v>
      </c>
      <c r="B119" s="12">
        <v>85</v>
      </c>
      <c r="C119" s="12">
        <f t="shared" si="27"/>
        <v>85</v>
      </c>
      <c r="D119" s="12" t="str">
        <f t="shared" si="24"/>
        <v>no</v>
      </c>
      <c r="E119" s="12" t="str">
        <f t="shared" si="28"/>
        <v>Above Average</v>
      </c>
      <c r="F119" s="21">
        <v>8500</v>
      </c>
      <c r="G119" s="21" t="str">
        <f t="shared" si="29"/>
        <v>no</v>
      </c>
      <c r="H119" s="21" t="str">
        <f t="shared" si="30"/>
        <v>Below Average</v>
      </c>
      <c r="I119" s="12" t="s">
        <v>176</v>
      </c>
      <c r="J119" s="12" t="str">
        <f t="shared" si="31"/>
        <v>IDOTRR</v>
      </c>
      <c r="K119" s="12" t="s">
        <v>91</v>
      </c>
      <c r="L119" s="12">
        <f t="shared" si="25"/>
        <v>52.131298928930256</v>
      </c>
      <c r="M119" s="12" t="str">
        <f t="shared" si="32"/>
        <v>Below Average</v>
      </c>
      <c r="N119" s="22">
        <v>5</v>
      </c>
      <c r="O119" s="22" t="str">
        <f t="shared" si="33"/>
        <v>Low</v>
      </c>
      <c r="P119">
        <v>1919</v>
      </c>
      <c r="Q119">
        <v>2005</v>
      </c>
      <c r="R119" s="23">
        <v>793</v>
      </c>
      <c r="S119" s="23" t="str">
        <f t="shared" si="34"/>
        <v>no</v>
      </c>
      <c r="T119" s="23" t="str">
        <f t="shared" si="35"/>
        <v>Below Average</v>
      </c>
      <c r="U119" s="24">
        <v>997</v>
      </c>
      <c r="V119" s="24">
        <v>520</v>
      </c>
      <c r="W119" s="24" t="s">
        <v>412</v>
      </c>
      <c r="X119" s="24">
        <v>1517</v>
      </c>
      <c r="Y119" s="24" t="str">
        <f t="shared" si="36"/>
        <v>no</v>
      </c>
      <c r="Z119" s="24" t="str">
        <f t="shared" si="37"/>
        <v>Above Average</v>
      </c>
      <c r="AA119" s="25">
        <v>0</v>
      </c>
      <c r="AB119" s="25">
        <v>0</v>
      </c>
      <c r="AC119" s="25">
        <v>2</v>
      </c>
      <c r="AD119" s="25">
        <v>0</v>
      </c>
      <c r="AE119" s="25">
        <f t="shared" si="38"/>
        <v>2</v>
      </c>
      <c r="AF119" s="25" t="str">
        <f t="shared" si="39"/>
        <v>Less</v>
      </c>
      <c r="AG119" s="57">
        <v>7</v>
      </c>
      <c r="AH119" s="29">
        <v>115000</v>
      </c>
      <c r="AI119" s="29">
        <f t="shared" si="26"/>
        <v>2310</v>
      </c>
      <c r="AJ119" s="29" t="str">
        <f t="shared" si="40"/>
        <v>no</v>
      </c>
      <c r="AK119" s="29">
        <f t="shared" si="41"/>
        <v>49.78354978354978</v>
      </c>
      <c r="AL119" s="29">
        <f t="shared" si="42"/>
        <v>75.807514831905081</v>
      </c>
    </row>
    <row r="120" spans="1:38" x14ac:dyDescent="0.2">
      <c r="A120">
        <v>110</v>
      </c>
      <c r="B120" s="12">
        <v>105</v>
      </c>
      <c r="C120" s="12">
        <f t="shared" si="27"/>
        <v>105</v>
      </c>
      <c r="D120" s="12" t="str">
        <f t="shared" si="24"/>
        <v>no</v>
      </c>
      <c r="E120" s="12" t="str">
        <f t="shared" si="28"/>
        <v>Above Average</v>
      </c>
      <c r="F120" s="21">
        <v>11751</v>
      </c>
      <c r="G120" s="21" t="str">
        <f t="shared" si="29"/>
        <v>no</v>
      </c>
      <c r="H120" s="21" t="str">
        <f t="shared" si="30"/>
        <v>Above Average</v>
      </c>
      <c r="I120" s="12" t="s">
        <v>138</v>
      </c>
      <c r="J120" s="12" t="str">
        <f t="shared" si="31"/>
        <v>NWAmes</v>
      </c>
      <c r="K120" s="12" t="s">
        <v>91</v>
      </c>
      <c r="L120" s="12">
        <f t="shared" si="25"/>
        <v>67.115548801871967</v>
      </c>
      <c r="M120" s="12" t="str">
        <f t="shared" si="32"/>
        <v>Below Average</v>
      </c>
      <c r="N120" s="22">
        <v>6</v>
      </c>
      <c r="O120" s="22" t="str">
        <f t="shared" si="33"/>
        <v>Low</v>
      </c>
      <c r="P120">
        <v>1977</v>
      </c>
      <c r="Q120">
        <v>1977</v>
      </c>
      <c r="R120" s="23">
        <v>1844</v>
      </c>
      <c r="S120" s="23" t="str">
        <f t="shared" si="34"/>
        <v>no</v>
      </c>
      <c r="T120" s="23" t="str">
        <f t="shared" si="35"/>
        <v>Above Average</v>
      </c>
      <c r="U120" s="24">
        <v>1844</v>
      </c>
      <c r="V120" s="24">
        <v>0</v>
      </c>
      <c r="W120" s="24" t="s">
        <v>413</v>
      </c>
      <c r="X120" s="24">
        <v>1844</v>
      </c>
      <c r="Y120" s="24" t="str">
        <f t="shared" si="36"/>
        <v>no</v>
      </c>
      <c r="Z120" s="24" t="str">
        <f t="shared" si="37"/>
        <v>Above Average</v>
      </c>
      <c r="AA120" s="25">
        <v>0</v>
      </c>
      <c r="AB120" s="25">
        <v>0</v>
      </c>
      <c r="AC120" s="25">
        <v>2</v>
      </c>
      <c r="AD120" s="25">
        <v>0</v>
      </c>
      <c r="AE120" s="25">
        <f t="shared" si="38"/>
        <v>2</v>
      </c>
      <c r="AF120" s="25" t="str">
        <f t="shared" si="39"/>
        <v>Less</v>
      </c>
      <c r="AG120" s="57">
        <v>7</v>
      </c>
      <c r="AH120" s="29">
        <v>190000</v>
      </c>
      <c r="AI120" s="29">
        <f t="shared" si="26"/>
        <v>3688</v>
      </c>
      <c r="AJ120" s="29" t="str">
        <f t="shared" si="40"/>
        <v>no</v>
      </c>
      <c r="AK120" s="29">
        <f t="shared" si="41"/>
        <v>51.518438177874188</v>
      </c>
      <c r="AL120" s="29">
        <f t="shared" si="42"/>
        <v>103.03687635574838</v>
      </c>
    </row>
    <row r="121" spans="1:38" x14ac:dyDescent="0.2">
      <c r="A121">
        <v>111</v>
      </c>
      <c r="B121" s="12">
        <v>75</v>
      </c>
      <c r="C121" s="12">
        <f t="shared" si="27"/>
        <v>75</v>
      </c>
      <c r="D121" s="12" t="str">
        <f t="shared" si="24"/>
        <v>no</v>
      </c>
      <c r="E121" s="12" t="str">
        <f t="shared" si="28"/>
        <v>Above Average</v>
      </c>
      <c r="F121" s="21">
        <v>9525</v>
      </c>
      <c r="G121" s="21" t="str">
        <f t="shared" si="29"/>
        <v>no</v>
      </c>
      <c r="H121" s="21" t="str">
        <f t="shared" si="30"/>
        <v>Below Average</v>
      </c>
      <c r="I121" s="12" t="s">
        <v>185</v>
      </c>
      <c r="J121" s="12" t="str">
        <f t="shared" si="31"/>
        <v>Edwards</v>
      </c>
      <c r="K121" s="12" t="s">
        <v>91</v>
      </c>
      <c r="L121" s="12">
        <f t="shared" si="25"/>
        <v>61.772149970231268</v>
      </c>
      <c r="M121" s="12" t="str">
        <f t="shared" si="32"/>
        <v>Below Average</v>
      </c>
      <c r="N121" s="22">
        <v>6</v>
      </c>
      <c r="O121" s="22" t="str">
        <f t="shared" si="33"/>
        <v>Low</v>
      </c>
      <c r="P121">
        <v>1954</v>
      </c>
      <c r="Q121">
        <v>1972</v>
      </c>
      <c r="R121" s="23">
        <v>994</v>
      </c>
      <c r="S121" s="23" t="str">
        <f t="shared" si="34"/>
        <v>no</v>
      </c>
      <c r="T121" s="23" t="str">
        <f t="shared" si="35"/>
        <v>Below Average</v>
      </c>
      <c r="U121" s="24">
        <v>1216</v>
      </c>
      <c r="V121" s="24">
        <v>639</v>
      </c>
      <c r="W121" s="24" t="s">
        <v>412</v>
      </c>
      <c r="X121" s="24">
        <v>1855</v>
      </c>
      <c r="Y121" s="24" t="str">
        <f t="shared" si="36"/>
        <v>no</v>
      </c>
      <c r="Z121" s="24" t="str">
        <f t="shared" si="37"/>
        <v>Above Average</v>
      </c>
      <c r="AA121" s="25">
        <v>0</v>
      </c>
      <c r="AB121" s="25">
        <v>0</v>
      </c>
      <c r="AC121" s="25">
        <v>2</v>
      </c>
      <c r="AD121" s="25">
        <v>0</v>
      </c>
      <c r="AE121" s="25">
        <f t="shared" si="38"/>
        <v>2</v>
      </c>
      <c r="AF121" s="25" t="str">
        <f t="shared" si="39"/>
        <v>Less</v>
      </c>
      <c r="AG121" s="57">
        <v>7</v>
      </c>
      <c r="AH121" s="29">
        <v>136900</v>
      </c>
      <c r="AI121" s="29">
        <f t="shared" si="26"/>
        <v>2849</v>
      </c>
      <c r="AJ121" s="29" t="str">
        <f t="shared" si="40"/>
        <v>no</v>
      </c>
      <c r="AK121" s="29">
        <f t="shared" si="41"/>
        <v>48.051948051948052</v>
      </c>
      <c r="AL121" s="29">
        <f t="shared" si="42"/>
        <v>73.80053908355795</v>
      </c>
    </row>
    <row r="122" spans="1:38" x14ac:dyDescent="0.2">
      <c r="A122">
        <v>112</v>
      </c>
      <c r="B122" s="12" t="s">
        <v>83</v>
      </c>
      <c r="C122" s="12">
        <f t="shared" si="27"/>
        <v>69</v>
      </c>
      <c r="D122" s="12" t="str">
        <f t="shared" si="24"/>
        <v>no</v>
      </c>
      <c r="E122" s="12" t="str">
        <f t="shared" si="28"/>
        <v>Below Average</v>
      </c>
      <c r="F122" s="21">
        <v>7750</v>
      </c>
      <c r="G122" s="21" t="str">
        <f t="shared" si="29"/>
        <v>no</v>
      </c>
      <c r="H122" s="21" t="str">
        <f t="shared" si="30"/>
        <v>Below Average</v>
      </c>
      <c r="I122" s="12" t="s">
        <v>193</v>
      </c>
      <c r="J122" s="12" t="str">
        <f t="shared" si="31"/>
        <v>Gilbert</v>
      </c>
      <c r="K122" s="12" t="s">
        <v>91</v>
      </c>
      <c r="L122" s="12">
        <f t="shared" si="25"/>
        <v>77.47396854876844</v>
      </c>
      <c r="M122" s="12" t="str">
        <f t="shared" si="32"/>
        <v>Above Average</v>
      </c>
      <c r="N122" s="22">
        <v>7</v>
      </c>
      <c r="O122" s="22" t="str">
        <f t="shared" si="33"/>
        <v>High</v>
      </c>
      <c r="P122">
        <v>2000</v>
      </c>
      <c r="Q122">
        <v>2000</v>
      </c>
      <c r="R122" s="23">
        <v>384</v>
      </c>
      <c r="S122" s="23" t="str">
        <f t="shared" si="34"/>
        <v>no</v>
      </c>
      <c r="T122" s="23" t="str">
        <f t="shared" si="35"/>
        <v>Below Average</v>
      </c>
      <c r="U122" s="24">
        <v>774</v>
      </c>
      <c r="V122" s="24">
        <v>656</v>
      </c>
      <c r="W122" s="24" t="s">
        <v>412</v>
      </c>
      <c r="X122" s="24">
        <v>1430</v>
      </c>
      <c r="Y122" s="24" t="str">
        <f t="shared" si="36"/>
        <v>no</v>
      </c>
      <c r="Z122" s="24" t="str">
        <f t="shared" si="37"/>
        <v>Below Average</v>
      </c>
      <c r="AA122" s="25">
        <v>0</v>
      </c>
      <c r="AB122" s="25">
        <v>0</v>
      </c>
      <c r="AC122" s="25">
        <v>2</v>
      </c>
      <c r="AD122" s="25">
        <v>1</v>
      </c>
      <c r="AE122" s="25">
        <f t="shared" si="38"/>
        <v>3</v>
      </c>
      <c r="AF122" s="25" t="str">
        <f t="shared" si="39"/>
        <v>More</v>
      </c>
      <c r="AG122" s="57">
        <v>7</v>
      </c>
      <c r="AH122" s="29">
        <v>180000</v>
      </c>
      <c r="AI122" s="29">
        <f t="shared" si="26"/>
        <v>1814</v>
      </c>
      <c r="AJ122" s="29" t="str">
        <f t="shared" si="40"/>
        <v>no</v>
      </c>
      <c r="AK122" s="29">
        <f t="shared" si="41"/>
        <v>99.228224917309817</v>
      </c>
      <c r="AL122" s="29">
        <f t="shared" si="42"/>
        <v>125.87412587412588</v>
      </c>
    </row>
    <row r="123" spans="1:38" x14ac:dyDescent="0.2">
      <c r="A123">
        <v>113</v>
      </c>
      <c r="B123" s="12">
        <v>77</v>
      </c>
      <c r="C123" s="12">
        <f t="shared" si="27"/>
        <v>77</v>
      </c>
      <c r="D123" s="12" t="str">
        <f t="shared" si="24"/>
        <v>no</v>
      </c>
      <c r="E123" s="12" t="str">
        <f t="shared" si="28"/>
        <v>Above Average</v>
      </c>
      <c r="F123" s="21">
        <v>9965</v>
      </c>
      <c r="G123" s="21" t="str">
        <f t="shared" si="29"/>
        <v>no</v>
      </c>
      <c r="H123" s="21" t="str">
        <f t="shared" si="30"/>
        <v>Below Average</v>
      </c>
      <c r="I123" s="12" t="s">
        <v>89</v>
      </c>
      <c r="J123" s="12" t="str">
        <f t="shared" si="31"/>
        <v>CollgCr</v>
      </c>
      <c r="K123" s="12" t="s">
        <v>91</v>
      </c>
      <c r="L123" s="12">
        <f t="shared" si="25"/>
        <v>74.535824409408733</v>
      </c>
      <c r="M123" s="12" t="str">
        <f t="shared" si="32"/>
        <v>Above Average</v>
      </c>
      <c r="N123" s="22">
        <v>7</v>
      </c>
      <c r="O123" s="22" t="str">
        <f t="shared" si="33"/>
        <v>High</v>
      </c>
      <c r="P123">
        <v>2007</v>
      </c>
      <c r="Q123">
        <v>2007</v>
      </c>
      <c r="R123" s="23">
        <v>1264</v>
      </c>
      <c r="S123" s="23" t="str">
        <f t="shared" si="34"/>
        <v>no</v>
      </c>
      <c r="T123" s="23" t="str">
        <f t="shared" si="35"/>
        <v>Above Average</v>
      </c>
      <c r="U123" s="24">
        <v>1282</v>
      </c>
      <c r="V123" s="24">
        <v>1414</v>
      </c>
      <c r="W123" s="24" t="s">
        <v>412</v>
      </c>
      <c r="X123" s="24">
        <v>2696</v>
      </c>
      <c r="Y123" s="24" t="str">
        <f t="shared" si="36"/>
        <v>no</v>
      </c>
      <c r="Z123" s="24" t="str">
        <f t="shared" si="37"/>
        <v>Above Average</v>
      </c>
      <c r="AA123" s="25">
        <v>1</v>
      </c>
      <c r="AB123" s="25">
        <v>0</v>
      </c>
      <c r="AC123" s="25">
        <v>2</v>
      </c>
      <c r="AD123" s="25">
        <v>1</v>
      </c>
      <c r="AE123" s="25">
        <f t="shared" si="38"/>
        <v>4</v>
      </c>
      <c r="AF123" s="25" t="str">
        <f t="shared" si="39"/>
        <v>More</v>
      </c>
      <c r="AG123" s="57">
        <v>10</v>
      </c>
      <c r="AH123" s="29">
        <v>383970</v>
      </c>
      <c r="AI123" s="29">
        <f t="shared" si="26"/>
        <v>3960</v>
      </c>
      <c r="AJ123" s="29" t="str">
        <f t="shared" si="40"/>
        <v>no</v>
      </c>
      <c r="AK123" s="29">
        <f t="shared" si="41"/>
        <v>96.962121212121218</v>
      </c>
      <c r="AL123" s="29">
        <f t="shared" si="42"/>
        <v>142.42210682492581</v>
      </c>
    </row>
    <row r="124" spans="1:38" x14ac:dyDescent="0.2">
      <c r="A124">
        <v>114</v>
      </c>
      <c r="B124" s="12" t="s">
        <v>83</v>
      </c>
      <c r="C124" s="12">
        <f t="shared" si="27"/>
        <v>69</v>
      </c>
      <c r="D124" s="12" t="str">
        <f t="shared" si="24"/>
        <v>no</v>
      </c>
      <c r="E124" s="12" t="str">
        <f t="shared" si="28"/>
        <v>Below Average</v>
      </c>
      <c r="F124" s="21">
        <v>21000</v>
      </c>
      <c r="G124" s="21" t="str">
        <f t="shared" si="29"/>
        <v>yes</v>
      </c>
      <c r="H124" s="21" t="str">
        <f t="shared" si="30"/>
        <v>Above Average</v>
      </c>
      <c r="I124" s="12" t="s">
        <v>123</v>
      </c>
      <c r="J124" s="12" t="str">
        <f t="shared" si="31"/>
        <v>Crawfor</v>
      </c>
      <c r="K124" s="12" t="s">
        <v>91</v>
      </c>
      <c r="L124" s="12">
        <f t="shared" si="25"/>
        <v>74.989820121918996</v>
      </c>
      <c r="M124" s="12" t="str">
        <f t="shared" si="32"/>
        <v>Above Average</v>
      </c>
      <c r="N124" s="22">
        <v>6</v>
      </c>
      <c r="O124" s="22" t="str">
        <f t="shared" si="33"/>
        <v>Low</v>
      </c>
      <c r="P124">
        <v>1953</v>
      </c>
      <c r="Q124">
        <v>1953</v>
      </c>
      <c r="R124" s="23">
        <v>1809</v>
      </c>
      <c r="S124" s="23" t="str">
        <f t="shared" si="34"/>
        <v>no</v>
      </c>
      <c r="T124" s="23" t="str">
        <f t="shared" si="35"/>
        <v>Above Average</v>
      </c>
      <c r="U124" s="24">
        <v>2259</v>
      </c>
      <c r="V124" s="24">
        <v>0</v>
      </c>
      <c r="W124" s="24" t="s">
        <v>413</v>
      </c>
      <c r="X124" s="24">
        <v>2259</v>
      </c>
      <c r="Y124" s="24" t="str">
        <f t="shared" si="36"/>
        <v>no</v>
      </c>
      <c r="Z124" s="24" t="str">
        <f t="shared" si="37"/>
        <v>Above Average</v>
      </c>
      <c r="AA124" s="25">
        <v>1</v>
      </c>
      <c r="AB124" s="25">
        <v>0</v>
      </c>
      <c r="AC124" s="25">
        <v>2</v>
      </c>
      <c r="AD124" s="25">
        <v>0</v>
      </c>
      <c r="AE124" s="25">
        <f t="shared" si="38"/>
        <v>3</v>
      </c>
      <c r="AF124" s="25" t="str">
        <f t="shared" si="39"/>
        <v>More</v>
      </c>
      <c r="AG124" s="57">
        <v>7</v>
      </c>
      <c r="AH124" s="29">
        <v>217000</v>
      </c>
      <c r="AI124" s="29">
        <f t="shared" si="26"/>
        <v>4068</v>
      </c>
      <c r="AJ124" s="29" t="str">
        <f t="shared" si="40"/>
        <v>no</v>
      </c>
      <c r="AK124" s="29">
        <f t="shared" si="41"/>
        <v>53.343166175024585</v>
      </c>
      <c r="AL124" s="29">
        <f t="shared" si="42"/>
        <v>96.060203629924743</v>
      </c>
    </row>
    <row r="125" spans="1:38" x14ac:dyDescent="0.2">
      <c r="A125">
        <v>115</v>
      </c>
      <c r="B125" s="12">
        <v>61</v>
      </c>
      <c r="C125" s="12">
        <f t="shared" si="27"/>
        <v>61</v>
      </c>
      <c r="D125" s="12" t="str">
        <f t="shared" si="24"/>
        <v>no</v>
      </c>
      <c r="E125" s="12" t="str">
        <f t="shared" si="28"/>
        <v>Below Average</v>
      </c>
      <c r="F125" s="21">
        <v>7259</v>
      </c>
      <c r="G125" s="21" t="str">
        <f t="shared" si="29"/>
        <v>no</v>
      </c>
      <c r="H125" s="21" t="str">
        <f t="shared" si="30"/>
        <v>Below Average</v>
      </c>
      <c r="I125" s="12" t="s">
        <v>123</v>
      </c>
      <c r="J125" s="12" t="str">
        <f t="shared" si="31"/>
        <v>Crawfor</v>
      </c>
      <c r="K125" s="12" t="s">
        <v>91</v>
      </c>
      <c r="L125" s="12">
        <f t="shared" si="25"/>
        <v>74.989820121918996</v>
      </c>
      <c r="M125" s="12" t="str">
        <f t="shared" si="32"/>
        <v>Above Average</v>
      </c>
      <c r="N125" s="22">
        <v>6</v>
      </c>
      <c r="O125" s="22" t="str">
        <f t="shared" si="33"/>
        <v>Low</v>
      </c>
      <c r="P125">
        <v>1945</v>
      </c>
      <c r="Q125">
        <v>2002</v>
      </c>
      <c r="R125" s="23">
        <v>1028</v>
      </c>
      <c r="S125" s="23" t="str">
        <f t="shared" si="34"/>
        <v>no</v>
      </c>
      <c r="T125" s="23" t="str">
        <f t="shared" si="35"/>
        <v>Below Average</v>
      </c>
      <c r="U125" s="24">
        <v>1436</v>
      </c>
      <c r="V125" s="24">
        <v>884</v>
      </c>
      <c r="W125" s="24" t="s">
        <v>412</v>
      </c>
      <c r="X125" s="24">
        <v>2320</v>
      </c>
      <c r="Y125" s="24" t="str">
        <f t="shared" si="36"/>
        <v>no</v>
      </c>
      <c r="Z125" s="24" t="str">
        <f t="shared" si="37"/>
        <v>Above Average</v>
      </c>
      <c r="AA125" s="25">
        <v>1</v>
      </c>
      <c r="AB125" s="25">
        <v>0</v>
      </c>
      <c r="AC125" s="25">
        <v>2</v>
      </c>
      <c r="AD125" s="25">
        <v>1</v>
      </c>
      <c r="AE125" s="25">
        <f t="shared" si="38"/>
        <v>4</v>
      </c>
      <c r="AF125" s="25" t="str">
        <f t="shared" si="39"/>
        <v>More</v>
      </c>
      <c r="AG125" s="57">
        <v>9</v>
      </c>
      <c r="AH125" s="29">
        <v>259500</v>
      </c>
      <c r="AI125" s="29">
        <f t="shared" si="26"/>
        <v>3348</v>
      </c>
      <c r="AJ125" s="29" t="str">
        <f t="shared" si="40"/>
        <v>no</v>
      </c>
      <c r="AK125" s="29">
        <f t="shared" si="41"/>
        <v>77.508960573476699</v>
      </c>
      <c r="AL125" s="29">
        <f t="shared" si="42"/>
        <v>111.85344827586206</v>
      </c>
    </row>
    <row r="126" spans="1:38" x14ac:dyDescent="0.2">
      <c r="A126">
        <v>116</v>
      </c>
      <c r="B126" s="12">
        <v>34</v>
      </c>
      <c r="C126" s="12">
        <f t="shared" si="27"/>
        <v>34</v>
      </c>
      <c r="D126" s="12" t="str">
        <f t="shared" si="24"/>
        <v>no</v>
      </c>
      <c r="E126" s="12" t="str">
        <f t="shared" si="28"/>
        <v>Below Average</v>
      </c>
      <c r="F126" s="21">
        <v>3230</v>
      </c>
      <c r="G126" s="21" t="str">
        <f t="shared" si="29"/>
        <v>no</v>
      </c>
      <c r="H126" s="21" t="str">
        <f t="shared" si="30"/>
        <v>Below Average</v>
      </c>
      <c r="I126" s="12" t="s">
        <v>136</v>
      </c>
      <c r="J126" s="12" t="str">
        <f t="shared" si="31"/>
        <v/>
      </c>
      <c r="K126" s="12" t="s">
        <v>179</v>
      </c>
      <c r="L126" s="12">
        <f t="shared" si="25"/>
        <v>83.140020408338017</v>
      </c>
      <c r="M126" s="12" t="str">
        <f t="shared" si="32"/>
        <v/>
      </c>
      <c r="N126" s="22">
        <v>6</v>
      </c>
      <c r="O126" s="22" t="str">
        <f t="shared" si="33"/>
        <v>Low</v>
      </c>
      <c r="P126">
        <v>1999</v>
      </c>
      <c r="Q126">
        <v>1999</v>
      </c>
      <c r="R126" s="23">
        <v>729</v>
      </c>
      <c r="S126" s="23" t="str">
        <f t="shared" si="34"/>
        <v>no</v>
      </c>
      <c r="T126" s="23" t="str">
        <f t="shared" si="35"/>
        <v>Below Average</v>
      </c>
      <c r="U126" s="24">
        <v>729</v>
      </c>
      <c r="V126" s="24">
        <v>729</v>
      </c>
      <c r="W126" s="24" t="s">
        <v>412</v>
      </c>
      <c r="X126" s="24">
        <v>1458</v>
      </c>
      <c r="Y126" s="24" t="str">
        <f t="shared" si="36"/>
        <v>no</v>
      </c>
      <c r="Z126" s="24" t="str">
        <f t="shared" si="37"/>
        <v>Below Average</v>
      </c>
      <c r="AA126" s="25">
        <v>0</v>
      </c>
      <c r="AB126" s="25">
        <v>0</v>
      </c>
      <c r="AC126" s="25">
        <v>2</v>
      </c>
      <c r="AD126" s="25">
        <v>1</v>
      </c>
      <c r="AE126" s="25">
        <f t="shared" si="38"/>
        <v>3</v>
      </c>
      <c r="AF126" s="25" t="str">
        <f t="shared" si="39"/>
        <v>More</v>
      </c>
      <c r="AG126" s="57">
        <v>5</v>
      </c>
      <c r="AH126" s="29">
        <v>176000</v>
      </c>
      <c r="AI126" s="29">
        <f t="shared" si="26"/>
        <v>2187</v>
      </c>
      <c r="AJ126" s="29" t="str">
        <f t="shared" si="40"/>
        <v>no</v>
      </c>
      <c r="AK126" s="29">
        <f t="shared" si="41"/>
        <v>80.475537265660719</v>
      </c>
      <c r="AL126" s="29">
        <f t="shared" si="42"/>
        <v>120.71330589849109</v>
      </c>
    </row>
    <row r="127" spans="1:38" x14ac:dyDescent="0.2">
      <c r="A127">
        <v>117</v>
      </c>
      <c r="B127" s="12" t="s">
        <v>83</v>
      </c>
      <c r="C127" s="12">
        <f t="shared" si="27"/>
        <v>69</v>
      </c>
      <c r="D127" s="12" t="str">
        <f t="shared" si="24"/>
        <v>no</v>
      </c>
      <c r="E127" s="12" t="str">
        <f t="shared" si="28"/>
        <v>Below Average</v>
      </c>
      <c r="F127" s="21">
        <v>11616</v>
      </c>
      <c r="G127" s="21" t="str">
        <f t="shared" si="29"/>
        <v>no</v>
      </c>
      <c r="H127" s="21" t="str">
        <f t="shared" si="30"/>
        <v>Above Average</v>
      </c>
      <c r="I127" s="12" t="s">
        <v>151</v>
      </c>
      <c r="J127" s="12" t="str">
        <f t="shared" si="31"/>
        <v>Sawyer</v>
      </c>
      <c r="K127" s="12" t="s">
        <v>91</v>
      </c>
      <c r="L127" s="12">
        <f t="shared" si="25"/>
        <v>65.835562612127291</v>
      </c>
      <c r="M127" s="12" t="str">
        <f t="shared" si="32"/>
        <v>Below Average</v>
      </c>
      <c r="N127" s="22">
        <v>5</v>
      </c>
      <c r="O127" s="22" t="str">
        <f t="shared" si="33"/>
        <v>Low</v>
      </c>
      <c r="P127">
        <v>1962</v>
      </c>
      <c r="Q127">
        <v>1962</v>
      </c>
      <c r="R127" s="23">
        <v>1092</v>
      </c>
      <c r="S127" s="23" t="str">
        <f t="shared" si="34"/>
        <v>no</v>
      </c>
      <c r="T127" s="23" t="str">
        <f t="shared" si="35"/>
        <v>Above Average</v>
      </c>
      <c r="U127" s="24">
        <v>1092</v>
      </c>
      <c r="V127" s="24">
        <v>0</v>
      </c>
      <c r="W127" s="24" t="s">
        <v>413</v>
      </c>
      <c r="X127" s="24">
        <v>1092</v>
      </c>
      <c r="Y127" s="24" t="str">
        <f t="shared" si="36"/>
        <v>no</v>
      </c>
      <c r="Z127" s="24" t="str">
        <f t="shared" si="37"/>
        <v>Below Average</v>
      </c>
      <c r="AA127" s="25">
        <v>0</v>
      </c>
      <c r="AB127" s="25">
        <v>1</v>
      </c>
      <c r="AC127" s="25">
        <v>1</v>
      </c>
      <c r="AD127" s="25">
        <v>0</v>
      </c>
      <c r="AE127" s="25">
        <f t="shared" si="38"/>
        <v>2</v>
      </c>
      <c r="AF127" s="25" t="str">
        <f t="shared" si="39"/>
        <v>Less</v>
      </c>
      <c r="AG127" s="57">
        <v>6</v>
      </c>
      <c r="AH127" s="29">
        <v>139000</v>
      </c>
      <c r="AI127" s="29">
        <f t="shared" si="26"/>
        <v>2184</v>
      </c>
      <c r="AJ127" s="29" t="str">
        <f t="shared" si="40"/>
        <v>no</v>
      </c>
      <c r="AK127" s="29">
        <f t="shared" si="41"/>
        <v>63.644688644688642</v>
      </c>
      <c r="AL127" s="29">
        <f t="shared" si="42"/>
        <v>127.28937728937728</v>
      </c>
    </row>
    <row r="128" spans="1:38" x14ac:dyDescent="0.2">
      <c r="A128">
        <v>118</v>
      </c>
      <c r="B128" s="12">
        <v>74</v>
      </c>
      <c r="C128" s="12">
        <f t="shared" si="27"/>
        <v>74</v>
      </c>
      <c r="D128" s="12" t="str">
        <f t="shared" si="24"/>
        <v>no</v>
      </c>
      <c r="E128" s="12" t="str">
        <f t="shared" si="28"/>
        <v>Above Average</v>
      </c>
      <c r="F128" s="21">
        <v>8536</v>
      </c>
      <c r="G128" s="21" t="str">
        <f t="shared" si="29"/>
        <v>no</v>
      </c>
      <c r="H128" s="21" t="str">
        <f t="shared" si="30"/>
        <v>Below Average</v>
      </c>
      <c r="I128" s="12" t="s">
        <v>185</v>
      </c>
      <c r="J128" s="12" t="str">
        <f t="shared" si="31"/>
        <v>Edwards</v>
      </c>
      <c r="K128" s="12" t="s">
        <v>91</v>
      </c>
      <c r="L128" s="12">
        <f t="shared" si="25"/>
        <v>61.772149970231268</v>
      </c>
      <c r="M128" s="12" t="str">
        <f t="shared" si="32"/>
        <v>Below Average</v>
      </c>
      <c r="N128" s="22">
        <v>5</v>
      </c>
      <c r="O128" s="22" t="str">
        <f t="shared" si="33"/>
        <v>Low</v>
      </c>
      <c r="P128">
        <v>2006</v>
      </c>
      <c r="Q128">
        <v>2007</v>
      </c>
      <c r="R128" s="23">
        <v>1125</v>
      </c>
      <c r="S128" s="23" t="str">
        <f t="shared" si="34"/>
        <v>no</v>
      </c>
      <c r="T128" s="23" t="str">
        <f t="shared" si="35"/>
        <v>Above Average</v>
      </c>
      <c r="U128" s="24">
        <v>1125</v>
      </c>
      <c r="V128" s="24">
        <v>0</v>
      </c>
      <c r="W128" s="24" t="s">
        <v>413</v>
      </c>
      <c r="X128" s="24">
        <v>1125</v>
      </c>
      <c r="Y128" s="24" t="str">
        <f t="shared" si="36"/>
        <v>no</v>
      </c>
      <c r="Z128" s="24" t="str">
        <f t="shared" si="37"/>
        <v>Below Average</v>
      </c>
      <c r="AA128" s="25">
        <v>0</v>
      </c>
      <c r="AB128" s="25">
        <v>0</v>
      </c>
      <c r="AC128" s="25">
        <v>1</v>
      </c>
      <c r="AD128" s="25">
        <v>1</v>
      </c>
      <c r="AE128" s="25">
        <f t="shared" si="38"/>
        <v>2</v>
      </c>
      <c r="AF128" s="25" t="str">
        <f t="shared" si="39"/>
        <v>Less</v>
      </c>
      <c r="AG128" s="57">
        <v>5</v>
      </c>
      <c r="AH128" s="29">
        <v>155000</v>
      </c>
      <c r="AI128" s="29">
        <f t="shared" si="26"/>
        <v>2250</v>
      </c>
      <c r="AJ128" s="29" t="str">
        <f t="shared" si="40"/>
        <v>no</v>
      </c>
      <c r="AK128" s="29">
        <f t="shared" si="41"/>
        <v>68.888888888888886</v>
      </c>
      <c r="AL128" s="29">
        <f t="shared" si="42"/>
        <v>137.77777777777777</v>
      </c>
    </row>
    <row r="129" spans="1:38" x14ac:dyDescent="0.2">
      <c r="A129">
        <v>119</v>
      </c>
      <c r="B129" s="12">
        <v>90</v>
      </c>
      <c r="C129" s="12">
        <f t="shared" si="27"/>
        <v>90</v>
      </c>
      <c r="D129" s="12" t="str">
        <f t="shared" si="24"/>
        <v>no</v>
      </c>
      <c r="E129" s="12" t="str">
        <f t="shared" si="28"/>
        <v>Above Average</v>
      </c>
      <c r="F129" s="21">
        <v>12376</v>
      </c>
      <c r="G129" s="21" t="str">
        <f t="shared" si="29"/>
        <v>no</v>
      </c>
      <c r="H129" s="21" t="str">
        <f t="shared" si="30"/>
        <v>Above Average</v>
      </c>
      <c r="I129" s="12" t="s">
        <v>170</v>
      </c>
      <c r="J129" s="12" t="str">
        <f t="shared" si="31"/>
        <v>SawyerW</v>
      </c>
      <c r="K129" s="12" t="s">
        <v>91</v>
      </c>
      <c r="L129" s="12">
        <f t="shared" si="25"/>
        <v>71.682411868126678</v>
      </c>
      <c r="M129" s="12" t="str">
        <f t="shared" si="32"/>
        <v>Above Average</v>
      </c>
      <c r="N129" s="22">
        <v>7</v>
      </c>
      <c r="O129" s="22" t="str">
        <f t="shared" si="33"/>
        <v>High</v>
      </c>
      <c r="P129">
        <v>1990</v>
      </c>
      <c r="Q129">
        <v>1990</v>
      </c>
      <c r="R129" s="23">
        <v>1673</v>
      </c>
      <c r="S129" s="23" t="str">
        <f t="shared" si="34"/>
        <v>no</v>
      </c>
      <c r="T129" s="23" t="str">
        <f t="shared" si="35"/>
        <v>Above Average</v>
      </c>
      <c r="U129" s="24">
        <v>1699</v>
      </c>
      <c r="V129" s="24">
        <v>1523</v>
      </c>
      <c r="W129" s="24" t="s">
        <v>412</v>
      </c>
      <c r="X129" s="24">
        <v>3222</v>
      </c>
      <c r="Y129" s="24" t="str">
        <f t="shared" si="36"/>
        <v>yes</v>
      </c>
      <c r="Z129" s="24" t="str">
        <f t="shared" si="37"/>
        <v>Above Average</v>
      </c>
      <c r="AA129" s="25">
        <v>1</v>
      </c>
      <c r="AB129" s="25">
        <v>0</v>
      </c>
      <c r="AC129" s="25">
        <v>3</v>
      </c>
      <c r="AD129" s="25">
        <v>0</v>
      </c>
      <c r="AE129" s="25">
        <f t="shared" si="38"/>
        <v>4</v>
      </c>
      <c r="AF129" s="25" t="str">
        <f t="shared" si="39"/>
        <v>More</v>
      </c>
      <c r="AG129" s="57">
        <v>11</v>
      </c>
      <c r="AH129" s="29">
        <v>320000</v>
      </c>
      <c r="AI129" s="29">
        <f t="shared" si="26"/>
        <v>4895</v>
      </c>
      <c r="AJ129" s="29" t="str">
        <f t="shared" si="40"/>
        <v>yes</v>
      </c>
      <c r="AK129" s="29">
        <f t="shared" si="41"/>
        <v>65.372829417773232</v>
      </c>
      <c r="AL129" s="29">
        <f t="shared" si="42"/>
        <v>99.317194289261323</v>
      </c>
    </row>
    <row r="130" spans="1:38" x14ac:dyDescent="0.2">
      <c r="A130">
        <v>120</v>
      </c>
      <c r="B130" s="12">
        <v>65</v>
      </c>
      <c r="C130" s="12">
        <f t="shared" si="27"/>
        <v>65</v>
      </c>
      <c r="D130" s="12" t="str">
        <f t="shared" si="24"/>
        <v>no</v>
      </c>
      <c r="E130" s="12" t="str">
        <f t="shared" si="28"/>
        <v>Below Average</v>
      </c>
      <c r="F130" s="21">
        <v>8461</v>
      </c>
      <c r="G130" s="21" t="str">
        <f t="shared" si="29"/>
        <v>no</v>
      </c>
      <c r="H130" s="21" t="str">
        <f t="shared" si="30"/>
        <v>Below Average</v>
      </c>
      <c r="I130" s="12" t="s">
        <v>89</v>
      </c>
      <c r="J130" s="12" t="str">
        <f t="shared" si="31"/>
        <v>CollgCr</v>
      </c>
      <c r="K130" s="12" t="s">
        <v>91</v>
      </c>
      <c r="L130" s="12">
        <f t="shared" si="25"/>
        <v>74.535824409408733</v>
      </c>
      <c r="M130" s="12" t="str">
        <f t="shared" si="32"/>
        <v>Above Average</v>
      </c>
      <c r="N130" s="22">
        <v>6</v>
      </c>
      <c r="O130" s="22" t="str">
        <f t="shared" si="33"/>
        <v>Low</v>
      </c>
      <c r="P130">
        <v>2005</v>
      </c>
      <c r="Q130">
        <v>2006</v>
      </c>
      <c r="R130" s="23">
        <v>728</v>
      </c>
      <c r="S130" s="23" t="str">
        <f t="shared" si="34"/>
        <v>no</v>
      </c>
      <c r="T130" s="23" t="str">
        <f t="shared" si="35"/>
        <v>Below Average</v>
      </c>
      <c r="U130" s="24">
        <v>728</v>
      </c>
      <c r="V130" s="24">
        <v>728</v>
      </c>
      <c r="W130" s="24" t="s">
        <v>412</v>
      </c>
      <c r="X130" s="24">
        <v>1456</v>
      </c>
      <c r="Y130" s="24" t="str">
        <f t="shared" si="36"/>
        <v>no</v>
      </c>
      <c r="Z130" s="24" t="str">
        <f t="shared" si="37"/>
        <v>Below Average</v>
      </c>
      <c r="AA130" s="25">
        <v>0</v>
      </c>
      <c r="AB130" s="25">
        <v>0</v>
      </c>
      <c r="AC130" s="25">
        <v>2</v>
      </c>
      <c r="AD130" s="25">
        <v>1</v>
      </c>
      <c r="AE130" s="25">
        <f t="shared" si="38"/>
        <v>3</v>
      </c>
      <c r="AF130" s="25" t="str">
        <f t="shared" si="39"/>
        <v>More</v>
      </c>
      <c r="AG130" s="57">
        <v>8</v>
      </c>
      <c r="AH130" s="29">
        <v>163990</v>
      </c>
      <c r="AI130" s="29">
        <f t="shared" si="26"/>
        <v>2184</v>
      </c>
      <c r="AJ130" s="29" t="str">
        <f t="shared" si="40"/>
        <v>no</v>
      </c>
      <c r="AK130" s="29">
        <f t="shared" si="41"/>
        <v>75.086996336996336</v>
      </c>
      <c r="AL130" s="29">
        <f t="shared" si="42"/>
        <v>112.63049450549451</v>
      </c>
    </row>
    <row r="131" spans="1:38" x14ac:dyDescent="0.2">
      <c r="A131">
        <v>121</v>
      </c>
      <c r="B131" s="12" t="s">
        <v>83</v>
      </c>
      <c r="C131" s="12">
        <f t="shared" si="27"/>
        <v>69</v>
      </c>
      <c r="D131" s="12" t="str">
        <f t="shared" si="24"/>
        <v>no</v>
      </c>
      <c r="E131" s="12" t="str">
        <f t="shared" si="28"/>
        <v>Below Average</v>
      </c>
      <c r="F131" s="21">
        <v>21453</v>
      </c>
      <c r="G131" s="21" t="str">
        <f t="shared" si="29"/>
        <v>yes</v>
      </c>
      <c r="H131" s="21" t="str">
        <f t="shared" si="30"/>
        <v>Above Average</v>
      </c>
      <c r="I131" s="12" t="s">
        <v>205</v>
      </c>
      <c r="J131" s="12" t="str">
        <f t="shared" si="31"/>
        <v>ClearCr</v>
      </c>
      <c r="K131" s="12" t="s">
        <v>91</v>
      </c>
      <c r="L131" s="12">
        <f t="shared" si="25"/>
        <v>71.6365553142886</v>
      </c>
      <c r="M131" s="12" t="str">
        <f t="shared" si="32"/>
        <v>Above Average</v>
      </c>
      <c r="N131" s="22">
        <v>6</v>
      </c>
      <c r="O131" s="22" t="str">
        <f t="shared" si="33"/>
        <v>Low</v>
      </c>
      <c r="P131">
        <v>1969</v>
      </c>
      <c r="Q131">
        <v>1969</v>
      </c>
      <c r="R131" s="23">
        <v>938</v>
      </c>
      <c r="S131" s="23" t="str">
        <f t="shared" si="34"/>
        <v>no</v>
      </c>
      <c r="T131" s="23" t="str">
        <f t="shared" si="35"/>
        <v>Below Average</v>
      </c>
      <c r="U131" s="24">
        <v>988</v>
      </c>
      <c r="V131" s="24">
        <v>0</v>
      </c>
      <c r="W131" s="24" t="s">
        <v>413</v>
      </c>
      <c r="X131" s="24">
        <v>988</v>
      </c>
      <c r="Y131" s="24" t="str">
        <f t="shared" si="36"/>
        <v>no</v>
      </c>
      <c r="Z131" s="24" t="str">
        <f t="shared" si="37"/>
        <v>Below Average</v>
      </c>
      <c r="AA131" s="25">
        <v>1</v>
      </c>
      <c r="AB131" s="25">
        <v>0</v>
      </c>
      <c r="AC131" s="25">
        <v>1</v>
      </c>
      <c r="AD131" s="25">
        <v>0</v>
      </c>
      <c r="AE131" s="25">
        <f t="shared" si="38"/>
        <v>2</v>
      </c>
      <c r="AF131" s="25" t="str">
        <f t="shared" si="39"/>
        <v>Less</v>
      </c>
      <c r="AG131" s="57">
        <v>4</v>
      </c>
      <c r="AH131" s="29">
        <v>180000</v>
      </c>
      <c r="AI131" s="29">
        <f t="shared" si="26"/>
        <v>1926</v>
      </c>
      <c r="AJ131" s="29" t="str">
        <f t="shared" si="40"/>
        <v>no</v>
      </c>
      <c r="AK131" s="29">
        <f t="shared" si="41"/>
        <v>93.45794392523365</v>
      </c>
      <c r="AL131" s="29">
        <f t="shared" si="42"/>
        <v>182.18623481781376</v>
      </c>
    </row>
    <row r="132" spans="1:38" x14ac:dyDescent="0.2">
      <c r="A132">
        <v>122</v>
      </c>
      <c r="B132" s="12">
        <v>50</v>
      </c>
      <c r="C132" s="12">
        <f t="shared" si="27"/>
        <v>50</v>
      </c>
      <c r="D132" s="12" t="str">
        <f t="shared" si="24"/>
        <v>no</v>
      </c>
      <c r="E132" s="12" t="str">
        <f t="shared" si="28"/>
        <v>Below Average</v>
      </c>
      <c r="F132" s="21">
        <v>6060</v>
      </c>
      <c r="G132" s="21" t="str">
        <f t="shared" si="29"/>
        <v>no</v>
      </c>
      <c r="H132" s="21" t="str">
        <f t="shared" si="30"/>
        <v>Below Average</v>
      </c>
      <c r="I132" s="12" t="s">
        <v>176</v>
      </c>
      <c r="J132" s="12" t="str">
        <f t="shared" si="31"/>
        <v>IDOTRR</v>
      </c>
      <c r="K132" s="12" t="s">
        <v>91</v>
      </c>
      <c r="L132" s="12">
        <f t="shared" si="25"/>
        <v>52.131298928930256</v>
      </c>
      <c r="M132" s="12" t="str">
        <f t="shared" si="32"/>
        <v>Below Average</v>
      </c>
      <c r="N132" s="22">
        <v>4</v>
      </c>
      <c r="O132" s="22" t="str">
        <f t="shared" si="33"/>
        <v>Low</v>
      </c>
      <c r="P132">
        <v>1939</v>
      </c>
      <c r="Q132">
        <v>1950</v>
      </c>
      <c r="R132" s="23">
        <v>732</v>
      </c>
      <c r="S132" s="23" t="str">
        <f t="shared" si="34"/>
        <v>no</v>
      </c>
      <c r="T132" s="23" t="str">
        <f t="shared" si="35"/>
        <v>Below Average</v>
      </c>
      <c r="U132" s="24">
        <v>772</v>
      </c>
      <c r="V132" s="24">
        <v>351</v>
      </c>
      <c r="W132" s="24" t="s">
        <v>412</v>
      </c>
      <c r="X132" s="24">
        <v>1123</v>
      </c>
      <c r="Y132" s="24" t="str">
        <f t="shared" si="36"/>
        <v>no</v>
      </c>
      <c r="Z132" s="24" t="str">
        <f t="shared" si="37"/>
        <v>Below Average</v>
      </c>
      <c r="AA132" s="25">
        <v>0</v>
      </c>
      <c r="AB132" s="25">
        <v>0</v>
      </c>
      <c r="AC132" s="25">
        <v>1</v>
      </c>
      <c r="AD132" s="25">
        <v>0</v>
      </c>
      <c r="AE132" s="25">
        <f t="shared" si="38"/>
        <v>1</v>
      </c>
      <c r="AF132" s="25" t="str">
        <f t="shared" si="39"/>
        <v>Less</v>
      </c>
      <c r="AG132" s="57">
        <v>4</v>
      </c>
      <c r="AH132" s="29">
        <v>100000</v>
      </c>
      <c r="AI132" s="29">
        <f t="shared" si="26"/>
        <v>1855</v>
      </c>
      <c r="AJ132" s="29" t="str">
        <f t="shared" si="40"/>
        <v>no</v>
      </c>
      <c r="AK132" s="29">
        <f t="shared" si="41"/>
        <v>53.908355795148246</v>
      </c>
      <c r="AL132" s="29">
        <f t="shared" si="42"/>
        <v>89.047195013357083</v>
      </c>
    </row>
    <row r="133" spans="1:38" x14ac:dyDescent="0.2">
      <c r="A133">
        <v>123</v>
      </c>
      <c r="B133" s="12">
        <v>75</v>
      </c>
      <c r="C133" s="12">
        <f t="shared" si="27"/>
        <v>75</v>
      </c>
      <c r="D133" s="12" t="str">
        <f t="shared" si="24"/>
        <v>no</v>
      </c>
      <c r="E133" s="12" t="str">
        <f t="shared" si="28"/>
        <v>Above Average</v>
      </c>
      <c r="F133" s="21">
        <v>9464</v>
      </c>
      <c r="G133" s="21" t="str">
        <f t="shared" si="29"/>
        <v>no</v>
      </c>
      <c r="H133" s="21" t="str">
        <f t="shared" si="30"/>
        <v>Below Average</v>
      </c>
      <c r="I133" s="12" t="s">
        <v>162</v>
      </c>
      <c r="J133" s="12" t="str">
        <f t="shared" si="31"/>
        <v>NAmes</v>
      </c>
      <c r="K133" s="12" t="s">
        <v>91</v>
      </c>
      <c r="L133" s="12">
        <f t="shared" si="25"/>
        <v>65.191384752822614</v>
      </c>
      <c r="M133" s="12" t="str">
        <f t="shared" si="32"/>
        <v>Below Average</v>
      </c>
      <c r="N133" s="22">
        <v>6</v>
      </c>
      <c r="O133" s="22" t="str">
        <f t="shared" si="33"/>
        <v>Low</v>
      </c>
      <c r="P133">
        <v>1958</v>
      </c>
      <c r="Q133">
        <v>1958</v>
      </c>
      <c r="R133" s="23">
        <v>1080</v>
      </c>
      <c r="S133" s="23" t="str">
        <f t="shared" si="34"/>
        <v>no</v>
      </c>
      <c r="T133" s="23" t="str">
        <f t="shared" si="35"/>
        <v>Above Average</v>
      </c>
      <c r="U133" s="24">
        <v>1080</v>
      </c>
      <c r="V133" s="24">
        <v>0</v>
      </c>
      <c r="W133" s="24" t="s">
        <v>413</v>
      </c>
      <c r="X133" s="24">
        <v>1080</v>
      </c>
      <c r="Y133" s="24" t="str">
        <f t="shared" si="36"/>
        <v>no</v>
      </c>
      <c r="Z133" s="24" t="str">
        <f t="shared" si="37"/>
        <v>Below Average</v>
      </c>
      <c r="AA133" s="25">
        <v>0</v>
      </c>
      <c r="AB133" s="25">
        <v>0</v>
      </c>
      <c r="AC133" s="25">
        <v>1</v>
      </c>
      <c r="AD133" s="25">
        <v>0</v>
      </c>
      <c r="AE133" s="25">
        <f t="shared" si="38"/>
        <v>1</v>
      </c>
      <c r="AF133" s="25" t="str">
        <f t="shared" si="39"/>
        <v>Less</v>
      </c>
      <c r="AG133" s="57">
        <v>5</v>
      </c>
      <c r="AH133" s="29">
        <v>136000</v>
      </c>
      <c r="AI133" s="29">
        <f t="shared" si="26"/>
        <v>2160</v>
      </c>
      <c r="AJ133" s="29" t="str">
        <f t="shared" si="40"/>
        <v>no</v>
      </c>
      <c r="AK133" s="29">
        <f t="shared" si="41"/>
        <v>62.962962962962962</v>
      </c>
      <c r="AL133" s="29">
        <f t="shared" si="42"/>
        <v>125.92592592592592</v>
      </c>
    </row>
    <row r="134" spans="1:38" x14ac:dyDescent="0.2">
      <c r="A134">
        <v>124</v>
      </c>
      <c r="B134" s="12">
        <v>55</v>
      </c>
      <c r="C134" s="12">
        <f t="shared" si="27"/>
        <v>55</v>
      </c>
      <c r="D134" s="12" t="str">
        <f t="shared" si="24"/>
        <v>no</v>
      </c>
      <c r="E134" s="12" t="str">
        <f t="shared" si="28"/>
        <v>Below Average</v>
      </c>
      <c r="F134" s="21">
        <v>7892</v>
      </c>
      <c r="G134" s="21" t="str">
        <f t="shared" si="29"/>
        <v>no</v>
      </c>
      <c r="H134" s="21" t="str">
        <f t="shared" si="30"/>
        <v>Below Average</v>
      </c>
      <c r="I134" s="12" t="s">
        <v>170</v>
      </c>
      <c r="J134" s="12" t="str">
        <f t="shared" si="31"/>
        <v/>
      </c>
      <c r="K134" s="12" t="s">
        <v>179</v>
      </c>
      <c r="L134" s="12">
        <f t="shared" si="25"/>
        <v>71.682411868126678</v>
      </c>
      <c r="M134" s="12" t="str">
        <f t="shared" si="32"/>
        <v/>
      </c>
      <c r="N134" s="22">
        <v>6</v>
      </c>
      <c r="O134" s="22" t="str">
        <f t="shared" si="33"/>
        <v>Low</v>
      </c>
      <c r="P134">
        <v>1993</v>
      </c>
      <c r="Q134">
        <v>1993</v>
      </c>
      <c r="R134" s="23">
        <v>1199</v>
      </c>
      <c r="S134" s="23" t="str">
        <f t="shared" si="34"/>
        <v>no</v>
      </c>
      <c r="T134" s="23" t="str">
        <f t="shared" si="35"/>
        <v>Above Average</v>
      </c>
      <c r="U134" s="24">
        <v>1199</v>
      </c>
      <c r="V134" s="24">
        <v>0</v>
      </c>
      <c r="W134" s="24" t="s">
        <v>413</v>
      </c>
      <c r="X134" s="24">
        <v>1199</v>
      </c>
      <c r="Y134" s="24" t="str">
        <f t="shared" si="36"/>
        <v>no</v>
      </c>
      <c r="Z134" s="24" t="str">
        <f t="shared" si="37"/>
        <v>Below Average</v>
      </c>
      <c r="AA134" s="25">
        <v>0</v>
      </c>
      <c r="AB134" s="25">
        <v>0</v>
      </c>
      <c r="AC134" s="25">
        <v>2</v>
      </c>
      <c r="AD134" s="25">
        <v>0</v>
      </c>
      <c r="AE134" s="25">
        <f t="shared" si="38"/>
        <v>2</v>
      </c>
      <c r="AF134" s="25" t="str">
        <f t="shared" si="39"/>
        <v>Less</v>
      </c>
      <c r="AG134" s="57">
        <v>5</v>
      </c>
      <c r="AH134" s="29">
        <v>153900</v>
      </c>
      <c r="AI134" s="29">
        <f t="shared" si="26"/>
        <v>2398</v>
      </c>
      <c r="AJ134" s="29" t="str">
        <f t="shared" si="40"/>
        <v>no</v>
      </c>
      <c r="AK134" s="29">
        <f t="shared" si="41"/>
        <v>64.178482068390323</v>
      </c>
      <c r="AL134" s="29">
        <f t="shared" si="42"/>
        <v>128.35696413678065</v>
      </c>
    </row>
    <row r="135" spans="1:38" x14ac:dyDescent="0.2">
      <c r="A135">
        <v>125</v>
      </c>
      <c r="B135" s="12">
        <v>48</v>
      </c>
      <c r="C135" s="12">
        <f t="shared" si="27"/>
        <v>48</v>
      </c>
      <c r="D135" s="12" t="str">
        <f t="shared" si="24"/>
        <v>no</v>
      </c>
      <c r="E135" s="12" t="str">
        <f t="shared" si="28"/>
        <v>Below Average</v>
      </c>
      <c r="F135" s="21">
        <v>17043</v>
      </c>
      <c r="G135" s="21" t="str">
        <f t="shared" si="29"/>
        <v>no</v>
      </c>
      <c r="H135" s="21" t="str">
        <f t="shared" si="30"/>
        <v>Above Average</v>
      </c>
      <c r="I135" s="12" t="s">
        <v>138</v>
      </c>
      <c r="J135" s="12" t="str">
        <f t="shared" si="31"/>
        <v>NWAmes</v>
      </c>
      <c r="K135" s="12" t="s">
        <v>91</v>
      </c>
      <c r="L135" s="12">
        <f t="shared" si="25"/>
        <v>67.115548801871967</v>
      </c>
      <c r="M135" s="12" t="str">
        <f t="shared" si="32"/>
        <v>Below Average</v>
      </c>
      <c r="N135" s="22">
        <v>6</v>
      </c>
      <c r="O135" s="22" t="str">
        <f t="shared" si="33"/>
        <v>Low</v>
      </c>
      <c r="P135">
        <v>1979</v>
      </c>
      <c r="Q135">
        <v>1998</v>
      </c>
      <c r="R135" s="23">
        <v>1362</v>
      </c>
      <c r="S135" s="23" t="str">
        <f t="shared" si="34"/>
        <v>no</v>
      </c>
      <c r="T135" s="23" t="str">
        <f t="shared" si="35"/>
        <v>Above Average</v>
      </c>
      <c r="U135" s="24">
        <v>1586</v>
      </c>
      <c r="V135" s="24">
        <v>0</v>
      </c>
      <c r="W135" s="24" t="s">
        <v>413</v>
      </c>
      <c r="X135" s="24">
        <v>1586</v>
      </c>
      <c r="Y135" s="24" t="str">
        <f t="shared" si="36"/>
        <v>no</v>
      </c>
      <c r="Z135" s="24" t="str">
        <f t="shared" si="37"/>
        <v>Above Average</v>
      </c>
      <c r="AA135" s="25">
        <v>0</v>
      </c>
      <c r="AB135" s="25">
        <v>0</v>
      </c>
      <c r="AC135" s="25">
        <v>2</v>
      </c>
      <c r="AD135" s="25">
        <v>0</v>
      </c>
      <c r="AE135" s="25">
        <f t="shared" si="38"/>
        <v>2</v>
      </c>
      <c r="AF135" s="25" t="str">
        <f t="shared" si="39"/>
        <v>Less</v>
      </c>
      <c r="AG135" s="57">
        <v>7</v>
      </c>
      <c r="AH135" s="29">
        <v>181000</v>
      </c>
      <c r="AI135" s="29">
        <f t="shared" si="26"/>
        <v>2948</v>
      </c>
      <c r="AJ135" s="29" t="str">
        <f t="shared" si="40"/>
        <v>no</v>
      </c>
      <c r="AK135" s="29">
        <f t="shared" si="41"/>
        <v>61.397557666214382</v>
      </c>
      <c r="AL135" s="29">
        <f t="shared" si="42"/>
        <v>114.12358133669609</v>
      </c>
    </row>
    <row r="136" spans="1:38" x14ac:dyDescent="0.2">
      <c r="A136">
        <v>126</v>
      </c>
      <c r="B136" s="12">
        <v>60</v>
      </c>
      <c r="C136" s="12">
        <f t="shared" si="27"/>
        <v>60</v>
      </c>
      <c r="D136" s="12" t="str">
        <f t="shared" si="24"/>
        <v>no</v>
      </c>
      <c r="E136" s="12" t="str">
        <f t="shared" si="28"/>
        <v>Below Average</v>
      </c>
      <c r="F136" s="21">
        <v>6780</v>
      </c>
      <c r="G136" s="21" t="str">
        <f t="shared" si="29"/>
        <v>no</v>
      </c>
      <c r="H136" s="21" t="str">
        <f t="shared" si="30"/>
        <v>Below Average</v>
      </c>
      <c r="I136" s="12" t="s">
        <v>176</v>
      </c>
      <c r="J136" s="12" t="str">
        <f t="shared" si="31"/>
        <v/>
      </c>
      <c r="K136" s="12" t="s">
        <v>149</v>
      </c>
      <c r="L136" s="12">
        <f t="shared" si="25"/>
        <v>52.131298928930256</v>
      </c>
      <c r="M136" s="12" t="str">
        <f t="shared" si="32"/>
        <v/>
      </c>
      <c r="N136" s="22">
        <v>6</v>
      </c>
      <c r="O136" s="22" t="str">
        <f t="shared" si="33"/>
        <v>Low</v>
      </c>
      <c r="P136">
        <v>1935</v>
      </c>
      <c r="Q136">
        <v>1982</v>
      </c>
      <c r="R136" s="23">
        <v>520</v>
      </c>
      <c r="S136" s="23" t="str">
        <f t="shared" si="34"/>
        <v>no</v>
      </c>
      <c r="T136" s="23" t="str">
        <f t="shared" si="35"/>
        <v>Below Average</v>
      </c>
      <c r="U136" s="24">
        <v>520</v>
      </c>
      <c r="V136" s="24">
        <v>0</v>
      </c>
      <c r="W136" s="24" t="s">
        <v>413</v>
      </c>
      <c r="X136" s="24">
        <v>754</v>
      </c>
      <c r="Y136" s="24" t="str">
        <f t="shared" si="36"/>
        <v>no</v>
      </c>
      <c r="Z136" s="24" t="str">
        <f t="shared" si="37"/>
        <v>Below Average</v>
      </c>
      <c r="AA136" s="25">
        <v>1</v>
      </c>
      <c r="AB136" s="25">
        <v>0</v>
      </c>
      <c r="AC136" s="25">
        <v>1</v>
      </c>
      <c r="AD136" s="25">
        <v>0</v>
      </c>
      <c r="AE136" s="25">
        <f t="shared" si="38"/>
        <v>2</v>
      </c>
      <c r="AF136" s="25" t="str">
        <f t="shared" si="39"/>
        <v>Less</v>
      </c>
      <c r="AG136" s="57">
        <v>5</v>
      </c>
      <c r="AH136" s="29">
        <v>84500</v>
      </c>
      <c r="AI136" s="29">
        <f t="shared" si="26"/>
        <v>1274</v>
      </c>
      <c r="AJ136" s="29" t="str">
        <f t="shared" si="40"/>
        <v>no</v>
      </c>
      <c r="AK136" s="29">
        <f t="shared" si="41"/>
        <v>66.326530612244895</v>
      </c>
      <c r="AL136" s="29">
        <f t="shared" si="42"/>
        <v>112.06896551724138</v>
      </c>
    </row>
    <row r="137" spans="1:38" x14ac:dyDescent="0.2">
      <c r="A137">
        <v>127</v>
      </c>
      <c r="B137" s="12" t="s">
        <v>83</v>
      </c>
      <c r="C137" s="12">
        <f t="shared" si="27"/>
        <v>69</v>
      </c>
      <c r="D137" s="12" t="str">
        <f t="shared" si="24"/>
        <v>no</v>
      </c>
      <c r="E137" s="12" t="str">
        <f t="shared" si="28"/>
        <v>Below Average</v>
      </c>
      <c r="F137" s="21">
        <v>4928</v>
      </c>
      <c r="G137" s="21" t="str">
        <f t="shared" si="29"/>
        <v>no</v>
      </c>
      <c r="H137" s="21" t="str">
        <f t="shared" si="30"/>
        <v>Below Average</v>
      </c>
      <c r="I137" s="12" t="s">
        <v>216</v>
      </c>
      <c r="J137" s="12" t="str">
        <f t="shared" si="31"/>
        <v/>
      </c>
      <c r="K137" s="12" t="s">
        <v>179</v>
      </c>
      <c r="L137" s="12" t="str">
        <f t="shared" si="25"/>
        <v/>
      </c>
      <c r="M137" s="12" t="str">
        <f t="shared" si="32"/>
        <v/>
      </c>
      <c r="N137" s="22">
        <v>6</v>
      </c>
      <c r="O137" s="22" t="str">
        <f t="shared" si="33"/>
        <v>Low</v>
      </c>
      <c r="P137">
        <v>1976</v>
      </c>
      <c r="Q137">
        <v>1976</v>
      </c>
      <c r="R137" s="23">
        <v>1078</v>
      </c>
      <c r="S137" s="23" t="str">
        <f t="shared" si="34"/>
        <v>no</v>
      </c>
      <c r="T137" s="23" t="str">
        <f t="shared" si="35"/>
        <v>Above Average</v>
      </c>
      <c r="U137" s="24">
        <v>958</v>
      </c>
      <c r="V137" s="24">
        <v>0</v>
      </c>
      <c r="W137" s="24" t="s">
        <v>413</v>
      </c>
      <c r="X137" s="24">
        <v>958</v>
      </c>
      <c r="Y137" s="24" t="str">
        <f t="shared" si="36"/>
        <v>no</v>
      </c>
      <c r="Z137" s="24" t="str">
        <f t="shared" si="37"/>
        <v>Below Average</v>
      </c>
      <c r="AA137" s="25">
        <v>0</v>
      </c>
      <c r="AB137" s="25">
        <v>0</v>
      </c>
      <c r="AC137" s="25">
        <v>2</v>
      </c>
      <c r="AD137" s="25">
        <v>0</v>
      </c>
      <c r="AE137" s="25">
        <f t="shared" si="38"/>
        <v>2</v>
      </c>
      <c r="AF137" s="25" t="str">
        <f t="shared" si="39"/>
        <v>Less</v>
      </c>
      <c r="AG137" s="57">
        <v>5</v>
      </c>
      <c r="AH137" s="29">
        <v>128000</v>
      </c>
      <c r="AI137" s="29">
        <f t="shared" si="26"/>
        <v>2036</v>
      </c>
      <c r="AJ137" s="29" t="str">
        <f t="shared" si="40"/>
        <v>no</v>
      </c>
      <c r="AK137" s="29">
        <f t="shared" si="41"/>
        <v>62.868369351669941</v>
      </c>
      <c r="AL137" s="29">
        <f t="shared" si="42"/>
        <v>133.61169102296452</v>
      </c>
    </row>
    <row r="138" spans="1:38" x14ac:dyDescent="0.2">
      <c r="A138">
        <v>128</v>
      </c>
      <c r="B138" s="12">
        <v>55</v>
      </c>
      <c r="C138" s="12">
        <f t="shared" si="27"/>
        <v>55</v>
      </c>
      <c r="D138" s="12" t="str">
        <f t="shared" si="24"/>
        <v>no</v>
      </c>
      <c r="E138" s="12" t="str">
        <f t="shared" si="28"/>
        <v>Below Average</v>
      </c>
      <c r="F138" s="21">
        <v>4388</v>
      </c>
      <c r="G138" s="21" t="str">
        <f t="shared" si="29"/>
        <v>no</v>
      </c>
      <c r="H138" s="21" t="str">
        <f t="shared" si="30"/>
        <v>Below Average</v>
      </c>
      <c r="I138" s="12" t="s">
        <v>143</v>
      </c>
      <c r="J138" s="12" t="str">
        <f t="shared" si="31"/>
        <v>OldTown</v>
      </c>
      <c r="K138" s="12" t="s">
        <v>91</v>
      </c>
      <c r="L138" s="12">
        <f t="shared" si="25"/>
        <v>57.90974368543602</v>
      </c>
      <c r="M138" s="12" t="str">
        <f t="shared" si="32"/>
        <v>Below Average</v>
      </c>
      <c r="N138" s="22">
        <v>5</v>
      </c>
      <c r="O138" s="22" t="str">
        <f t="shared" si="33"/>
        <v>Low</v>
      </c>
      <c r="P138">
        <v>1930</v>
      </c>
      <c r="Q138">
        <v>1950</v>
      </c>
      <c r="R138" s="23">
        <v>672</v>
      </c>
      <c r="S138" s="23" t="str">
        <f t="shared" si="34"/>
        <v>no</v>
      </c>
      <c r="T138" s="23" t="str">
        <f t="shared" si="35"/>
        <v>Below Average</v>
      </c>
      <c r="U138" s="24">
        <v>840</v>
      </c>
      <c r="V138" s="24">
        <v>0</v>
      </c>
      <c r="W138" s="24" t="s">
        <v>413</v>
      </c>
      <c r="X138" s="24">
        <v>840</v>
      </c>
      <c r="Y138" s="24" t="str">
        <f t="shared" si="36"/>
        <v>no</v>
      </c>
      <c r="Z138" s="24" t="str">
        <f t="shared" si="37"/>
        <v>Below Average</v>
      </c>
      <c r="AA138" s="25">
        <v>0</v>
      </c>
      <c r="AB138" s="25">
        <v>0</v>
      </c>
      <c r="AC138" s="25">
        <v>1</v>
      </c>
      <c r="AD138" s="25">
        <v>0</v>
      </c>
      <c r="AE138" s="25">
        <f t="shared" si="38"/>
        <v>1</v>
      </c>
      <c r="AF138" s="25" t="str">
        <f t="shared" si="39"/>
        <v>Less</v>
      </c>
      <c r="AG138" s="57">
        <v>5</v>
      </c>
      <c r="AH138" s="29">
        <v>87000</v>
      </c>
      <c r="AI138" s="29">
        <f t="shared" si="26"/>
        <v>1512</v>
      </c>
      <c r="AJ138" s="29" t="str">
        <f t="shared" si="40"/>
        <v>no</v>
      </c>
      <c r="AK138" s="29">
        <f t="shared" si="41"/>
        <v>57.539682539682538</v>
      </c>
      <c r="AL138" s="29">
        <f t="shared" si="42"/>
        <v>103.57142857142857</v>
      </c>
    </row>
    <row r="139" spans="1:38" x14ac:dyDescent="0.2">
      <c r="A139">
        <v>129</v>
      </c>
      <c r="B139" s="12">
        <v>69</v>
      </c>
      <c r="C139" s="12">
        <f t="shared" si="27"/>
        <v>69</v>
      </c>
      <c r="D139" s="12" t="str">
        <f t="shared" ref="D139:D202" si="43">IF(OR(C139&lt;(QUARTILE(C$11:C$1470,1))-(((QUARTILE(C$11:C$1470,3))-(QUARTILE(C$11:C$1470,1)))*1.5),C139&gt;(QUARTILE(C$11:C$1470,3))+(((QUARTILE(C$11:C$1470,3))-(QUARTILE(C$11:C$1470,1)))*1.5)),"yes","no")</f>
        <v>no</v>
      </c>
      <c r="E139" s="12" t="str">
        <f t="shared" si="28"/>
        <v>Below Average</v>
      </c>
      <c r="F139" s="21">
        <v>7590</v>
      </c>
      <c r="G139" s="21" t="str">
        <f t="shared" si="29"/>
        <v>no</v>
      </c>
      <c r="H139" s="21" t="str">
        <f t="shared" si="30"/>
        <v>Below Average</v>
      </c>
      <c r="I139" s="12" t="s">
        <v>162</v>
      </c>
      <c r="J139" s="12" t="str">
        <f t="shared" si="31"/>
        <v>NAmes</v>
      </c>
      <c r="K139" s="12" t="s">
        <v>91</v>
      </c>
      <c r="L139" s="12">
        <f t="shared" ref="L139:L202" si="44">IFERROR(AVERAGEIFS($AK$11:$AK$1470,$I$11:$I$1470,$I139,$K$11:$K$1470,"1Fam"),"")</f>
        <v>65.191384752822614</v>
      </c>
      <c r="M139" s="12" t="str">
        <f t="shared" si="32"/>
        <v>Below Average</v>
      </c>
      <c r="N139" s="22">
        <v>6</v>
      </c>
      <c r="O139" s="22" t="str">
        <f t="shared" si="33"/>
        <v>Low</v>
      </c>
      <c r="P139">
        <v>1966</v>
      </c>
      <c r="Q139">
        <v>1966</v>
      </c>
      <c r="R139" s="23">
        <v>660</v>
      </c>
      <c r="S139" s="23" t="str">
        <f t="shared" si="34"/>
        <v>no</v>
      </c>
      <c r="T139" s="23" t="str">
        <f t="shared" si="35"/>
        <v>Below Average</v>
      </c>
      <c r="U139" s="24">
        <v>660</v>
      </c>
      <c r="V139" s="24">
        <v>688</v>
      </c>
      <c r="W139" s="24" t="s">
        <v>412</v>
      </c>
      <c r="X139" s="24">
        <v>1348</v>
      </c>
      <c r="Y139" s="24" t="str">
        <f t="shared" si="36"/>
        <v>no</v>
      </c>
      <c r="Z139" s="24" t="str">
        <f t="shared" si="37"/>
        <v>Below Average</v>
      </c>
      <c r="AA139" s="25">
        <v>0</v>
      </c>
      <c r="AB139" s="25">
        <v>0</v>
      </c>
      <c r="AC139" s="25">
        <v>1</v>
      </c>
      <c r="AD139" s="25">
        <v>1</v>
      </c>
      <c r="AE139" s="25">
        <f t="shared" si="38"/>
        <v>2</v>
      </c>
      <c r="AF139" s="25" t="str">
        <f t="shared" si="39"/>
        <v>Less</v>
      </c>
      <c r="AG139" s="57">
        <v>6</v>
      </c>
      <c r="AH139" s="29">
        <v>155000</v>
      </c>
      <c r="AI139" s="29">
        <f t="shared" ref="AI139:AI202" si="45">R139+X139</f>
        <v>2008</v>
      </c>
      <c r="AJ139" s="29" t="str">
        <f t="shared" si="40"/>
        <v>no</v>
      </c>
      <c r="AK139" s="29">
        <f t="shared" si="41"/>
        <v>77.191235059760956</v>
      </c>
      <c r="AL139" s="29">
        <f t="shared" si="42"/>
        <v>114.98516320474778</v>
      </c>
    </row>
    <row r="140" spans="1:38" x14ac:dyDescent="0.2">
      <c r="A140">
        <v>130</v>
      </c>
      <c r="B140" s="12">
        <v>69</v>
      </c>
      <c r="C140" s="12">
        <f t="shared" ref="C140:C203" si="46">IF(B140="NA", $B$4, B140)</f>
        <v>69</v>
      </c>
      <c r="D140" s="12" t="str">
        <f t="shared" si="43"/>
        <v>no</v>
      </c>
      <c r="E140" s="12" t="str">
        <f t="shared" ref="E140:E203" si="47">IF(C140&gt;=AVERAGE(C$11:C$1470),"Above Average","Below Average")</f>
        <v>Below Average</v>
      </c>
      <c r="F140" s="21">
        <v>8973</v>
      </c>
      <c r="G140" s="21" t="str">
        <f t="shared" ref="G140:G203" si="48">IF(OR(F140&lt;(QUARTILE(F$11:F$1470,1))-(((QUARTILE(F$11:F$1470,3))-(QUARTILE(F$11:F$1470,1)))*1.5),F140&gt;(QUARTILE(F$11:F$1470,3))+(((QUARTILE(F$11:F$1470,3))-(QUARTILE(F$11:F$1470,1)))*1.5)),"yes","no")</f>
        <v>no</v>
      </c>
      <c r="H140" s="21" t="str">
        <f t="shared" ref="H140:H203" si="49">IF(F140&gt;=AVERAGE(F$11:F$1470),"Above Average","Below Average")</f>
        <v>Below Average</v>
      </c>
      <c r="I140" s="12" t="s">
        <v>162</v>
      </c>
      <c r="J140" s="12" t="str">
        <f t="shared" ref="J140:J203" si="50">IF(K140="1Fam",I140,"")</f>
        <v>NAmes</v>
      </c>
      <c r="K140" s="12" t="s">
        <v>91</v>
      </c>
      <c r="L140" s="12">
        <f t="shared" si="44"/>
        <v>65.191384752822614</v>
      </c>
      <c r="M140" s="12" t="str">
        <f t="shared" ref="M140:M203" si="51">IF(J140="","",IF(L140&gt;=AVERAGE($L$11:$L$1470),"Above Average","Below Average"))</f>
        <v>Below Average</v>
      </c>
      <c r="N140" s="22">
        <v>5</v>
      </c>
      <c r="O140" s="22" t="str">
        <f t="shared" ref="O140:O203" si="52">IF(N140&gt;=7,"High","Low")</f>
        <v>Low</v>
      </c>
      <c r="P140">
        <v>1958</v>
      </c>
      <c r="Q140">
        <v>1991</v>
      </c>
      <c r="R140" s="23">
        <v>1008</v>
      </c>
      <c r="S140" s="23" t="str">
        <f t="shared" ref="S140:S203" si="53">IF(OR(R140&lt;(QUARTILE(R$11:R$1470,1))-(((QUARTILE(R$11:R$1470,3))-(QUARTILE(R$11:R$1470,1)))*1.5),R140&gt;(QUARTILE(R$11:R$1470,3))+(((QUARTILE(R$11:R$1470,3))-(QUARTILE(R$11:R$1470,1)))*1.5)),"yes","no")</f>
        <v>no</v>
      </c>
      <c r="T140" s="23" t="str">
        <f t="shared" ref="T140:T203" si="54">IF(R140&gt;=AVERAGE(R$11:R$1470),"Above Average","Below Average")</f>
        <v>Below Average</v>
      </c>
      <c r="U140" s="24">
        <v>1053</v>
      </c>
      <c r="V140" s="24">
        <v>0</v>
      </c>
      <c r="W140" s="24" t="s">
        <v>413</v>
      </c>
      <c r="X140" s="24">
        <v>1053</v>
      </c>
      <c r="Y140" s="24" t="str">
        <f t="shared" ref="Y140:Y203" si="55">IF(OR(X140&lt;(QUARTILE(X$11:X$1470,1))-(((QUARTILE(X$11:X$1470,3))-(QUARTILE(X$11:X$1470,1)))*1.5),X140&gt;(QUARTILE(X$11:X$1470,3))+(((QUARTILE(X$11:X$1470,3))-(QUARTILE(X$11:X$1470,1)))*1.5)),"yes","no")</f>
        <v>no</v>
      </c>
      <c r="Z140" s="24" t="str">
        <f t="shared" ref="Z140:Z203" si="56">IF(X140&gt;=AVERAGE(X$11:X$1470),"Above Average","Below Average")</f>
        <v>Below Average</v>
      </c>
      <c r="AA140" s="25">
        <v>0</v>
      </c>
      <c r="AB140" s="25">
        <v>1</v>
      </c>
      <c r="AC140" s="25">
        <v>1</v>
      </c>
      <c r="AD140" s="25">
        <v>1</v>
      </c>
      <c r="AE140" s="25">
        <f t="shared" ref="AE140:AE203" si="57">SUM(AA140:AD140)</f>
        <v>3</v>
      </c>
      <c r="AF140" s="25" t="str">
        <f t="shared" ref="AF140:AF203" si="58">IF(AE140&gt;=3,"More","Less")</f>
        <v>More</v>
      </c>
      <c r="AG140" s="57">
        <v>6</v>
      </c>
      <c r="AH140" s="29">
        <v>150000</v>
      </c>
      <c r="AI140" s="29">
        <f t="shared" si="45"/>
        <v>2061</v>
      </c>
      <c r="AJ140" s="29" t="str">
        <f t="shared" ref="AJ140:AJ203" si="59">IF(OR(AI140&lt;(QUARTILE(AI$11:AI$1470,1))-(((QUARTILE(AI$11:AI$1470,3))-(QUARTILE(AI$11:AI$1470,1)))*1.5),AI140&gt;(QUARTILE(AI$11:AI$1470,3))+(((QUARTILE(AI$11:AI$1470,3))-(QUARTILE(AI$11:AI$1470,1)))*1.5)),"yes","no")</f>
        <v>no</v>
      </c>
      <c r="AK140" s="29">
        <f t="shared" ref="AK140:AK203" si="60">AH140/AI140</f>
        <v>72.780203784570602</v>
      </c>
      <c r="AL140" s="29">
        <f t="shared" ref="AL140:AL203" si="61">AH140/X140</f>
        <v>142.45014245014244</v>
      </c>
    </row>
    <row r="141" spans="1:38" x14ac:dyDescent="0.2">
      <c r="A141">
        <v>131</v>
      </c>
      <c r="B141" s="12">
        <v>88</v>
      </c>
      <c r="C141" s="12">
        <f t="shared" si="46"/>
        <v>88</v>
      </c>
      <c r="D141" s="12" t="str">
        <f t="shared" si="43"/>
        <v>no</v>
      </c>
      <c r="E141" s="12" t="str">
        <f t="shared" si="47"/>
        <v>Above Average</v>
      </c>
      <c r="F141" s="21">
        <v>14200</v>
      </c>
      <c r="G141" s="21" t="str">
        <f t="shared" si="48"/>
        <v>no</v>
      </c>
      <c r="H141" s="21" t="str">
        <f t="shared" si="49"/>
        <v>Above Average</v>
      </c>
      <c r="I141" s="12" t="s">
        <v>162</v>
      </c>
      <c r="J141" s="12" t="str">
        <f t="shared" si="50"/>
        <v>NAmes</v>
      </c>
      <c r="K141" s="12" t="s">
        <v>91</v>
      </c>
      <c r="L141" s="12">
        <f t="shared" si="44"/>
        <v>65.191384752822614</v>
      </c>
      <c r="M141" s="12" t="str">
        <f t="shared" si="51"/>
        <v>Below Average</v>
      </c>
      <c r="N141" s="22">
        <v>7</v>
      </c>
      <c r="O141" s="22" t="str">
        <f t="shared" si="52"/>
        <v>High</v>
      </c>
      <c r="P141">
        <v>1966</v>
      </c>
      <c r="Q141">
        <v>1966</v>
      </c>
      <c r="R141" s="23">
        <v>924</v>
      </c>
      <c r="S141" s="23" t="str">
        <f t="shared" si="53"/>
        <v>no</v>
      </c>
      <c r="T141" s="23" t="str">
        <f t="shared" si="54"/>
        <v>Below Average</v>
      </c>
      <c r="U141" s="24">
        <v>1216</v>
      </c>
      <c r="V141" s="24">
        <v>941</v>
      </c>
      <c r="W141" s="24" t="s">
        <v>412</v>
      </c>
      <c r="X141" s="24">
        <v>2157</v>
      </c>
      <c r="Y141" s="24" t="str">
        <f t="shared" si="55"/>
        <v>no</v>
      </c>
      <c r="Z141" s="24" t="str">
        <f t="shared" si="56"/>
        <v>Above Average</v>
      </c>
      <c r="AA141" s="25">
        <v>0</v>
      </c>
      <c r="AB141" s="25">
        <v>0</v>
      </c>
      <c r="AC141" s="25">
        <v>2</v>
      </c>
      <c r="AD141" s="25">
        <v>1</v>
      </c>
      <c r="AE141" s="25">
        <f t="shared" si="57"/>
        <v>3</v>
      </c>
      <c r="AF141" s="25" t="str">
        <f t="shared" si="58"/>
        <v>More</v>
      </c>
      <c r="AG141" s="57">
        <v>8</v>
      </c>
      <c r="AH141" s="29">
        <v>226000</v>
      </c>
      <c r="AI141" s="29">
        <f t="shared" si="45"/>
        <v>3081</v>
      </c>
      <c r="AJ141" s="29" t="str">
        <f t="shared" si="59"/>
        <v>no</v>
      </c>
      <c r="AK141" s="29">
        <f t="shared" si="60"/>
        <v>73.352807530022716</v>
      </c>
      <c r="AL141" s="29">
        <f t="shared" si="61"/>
        <v>104.77515067222996</v>
      </c>
    </row>
    <row r="142" spans="1:38" x14ac:dyDescent="0.2">
      <c r="A142">
        <v>132</v>
      </c>
      <c r="B142" s="12" t="s">
        <v>83</v>
      </c>
      <c r="C142" s="12">
        <f t="shared" si="46"/>
        <v>69</v>
      </c>
      <c r="D142" s="12" t="str">
        <f t="shared" si="43"/>
        <v>no</v>
      </c>
      <c r="E142" s="12" t="str">
        <f t="shared" si="47"/>
        <v>Below Average</v>
      </c>
      <c r="F142" s="21">
        <v>12224</v>
      </c>
      <c r="G142" s="21" t="str">
        <f t="shared" si="48"/>
        <v>no</v>
      </c>
      <c r="H142" s="21" t="str">
        <f t="shared" si="49"/>
        <v>Above Average</v>
      </c>
      <c r="I142" s="12" t="s">
        <v>193</v>
      </c>
      <c r="J142" s="12" t="str">
        <f t="shared" si="50"/>
        <v>Gilbert</v>
      </c>
      <c r="K142" s="12" t="s">
        <v>91</v>
      </c>
      <c r="L142" s="12">
        <f t="shared" si="44"/>
        <v>77.47396854876844</v>
      </c>
      <c r="M142" s="12" t="str">
        <f t="shared" si="51"/>
        <v>Above Average</v>
      </c>
      <c r="N142" s="22">
        <v>6</v>
      </c>
      <c r="O142" s="22" t="str">
        <f t="shared" si="52"/>
        <v>Low</v>
      </c>
      <c r="P142">
        <v>2000</v>
      </c>
      <c r="Q142">
        <v>2000</v>
      </c>
      <c r="R142" s="23">
        <v>992</v>
      </c>
      <c r="S142" s="23" t="str">
        <f t="shared" si="53"/>
        <v>no</v>
      </c>
      <c r="T142" s="23" t="str">
        <f t="shared" si="54"/>
        <v>Below Average</v>
      </c>
      <c r="U142" s="24">
        <v>1022</v>
      </c>
      <c r="V142" s="24">
        <v>1032</v>
      </c>
      <c r="W142" s="24" t="s">
        <v>412</v>
      </c>
      <c r="X142" s="24">
        <v>2054</v>
      </c>
      <c r="Y142" s="24" t="str">
        <f t="shared" si="55"/>
        <v>no</v>
      </c>
      <c r="Z142" s="24" t="str">
        <f t="shared" si="56"/>
        <v>Above Average</v>
      </c>
      <c r="AA142" s="25">
        <v>1</v>
      </c>
      <c r="AB142" s="25">
        <v>0</v>
      </c>
      <c r="AC142" s="25">
        <v>2</v>
      </c>
      <c r="AD142" s="25">
        <v>1</v>
      </c>
      <c r="AE142" s="25">
        <f t="shared" si="57"/>
        <v>4</v>
      </c>
      <c r="AF142" s="25" t="str">
        <f t="shared" si="58"/>
        <v>More</v>
      </c>
      <c r="AG142" s="57">
        <v>7</v>
      </c>
      <c r="AH142" s="29">
        <v>244000</v>
      </c>
      <c r="AI142" s="29">
        <f t="shared" si="45"/>
        <v>3046</v>
      </c>
      <c r="AJ142" s="29" t="str">
        <f t="shared" si="59"/>
        <v>no</v>
      </c>
      <c r="AK142" s="29">
        <f t="shared" si="60"/>
        <v>80.105055810899543</v>
      </c>
      <c r="AL142" s="29">
        <f t="shared" si="61"/>
        <v>118.79259980525804</v>
      </c>
    </row>
    <row r="143" spans="1:38" x14ac:dyDescent="0.2">
      <c r="A143">
        <v>133</v>
      </c>
      <c r="B143" s="12">
        <v>75</v>
      </c>
      <c r="C143" s="12">
        <f t="shared" si="46"/>
        <v>75</v>
      </c>
      <c r="D143" s="12" t="str">
        <f t="shared" si="43"/>
        <v>no</v>
      </c>
      <c r="E143" s="12" t="str">
        <f t="shared" si="47"/>
        <v>Above Average</v>
      </c>
      <c r="F143" s="21">
        <v>7388</v>
      </c>
      <c r="G143" s="21" t="str">
        <f t="shared" si="48"/>
        <v>no</v>
      </c>
      <c r="H143" s="21" t="str">
        <f t="shared" si="49"/>
        <v>Below Average</v>
      </c>
      <c r="I143" s="12" t="s">
        <v>162</v>
      </c>
      <c r="J143" s="12" t="str">
        <f t="shared" si="50"/>
        <v>NAmes</v>
      </c>
      <c r="K143" s="12" t="s">
        <v>91</v>
      </c>
      <c r="L143" s="12">
        <f t="shared" si="44"/>
        <v>65.191384752822614</v>
      </c>
      <c r="M143" s="12" t="str">
        <f t="shared" si="51"/>
        <v>Below Average</v>
      </c>
      <c r="N143" s="22">
        <v>5</v>
      </c>
      <c r="O143" s="22" t="str">
        <f t="shared" si="52"/>
        <v>Low</v>
      </c>
      <c r="P143">
        <v>1959</v>
      </c>
      <c r="Q143">
        <v>2002</v>
      </c>
      <c r="R143" s="23">
        <v>1063</v>
      </c>
      <c r="S143" s="23" t="str">
        <f t="shared" si="53"/>
        <v>no</v>
      </c>
      <c r="T143" s="23" t="str">
        <f t="shared" si="54"/>
        <v>Above Average</v>
      </c>
      <c r="U143" s="24">
        <v>1327</v>
      </c>
      <c r="V143" s="24">
        <v>0</v>
      </c>
      <c r="W143" s="24" t="s">
        <v>413</v>
      </c>
      <c r="X143" s="24">
        <v>1327</v>
      </c>
      <c r="Y143" s="24" t="str">
        <f t="shared" si="55"/>
        <v>no</v>
      </c>
      <c r="Z143" s="24" t="str">
        <f t="shared" si="56"/>
        <v>Below Average</v>
      </c>
      <c r="AA143" s="25">
        <v>1</v>
      </c>
      <c r="AB143" s="25">
        <v>0</v>
      </c>
      <c r="AC143" s="25">
        <v>1</v>
      </c>
      <c r="AD143" s="25">
        <v>0</v>
      </c>
      <c r="AE143" s="25">
        <f t="shared" si="57"/>
        <v>2</v>
      </c>
      <c r="AF143" s="25" t="str">
        <f t="shared" si="58"/>
        <v>Less</v>
      </c>
      <c r="AG143" s="57">
        <v>7</v>
      </c>
      <c r="AH143" s="29">
        <v>150750</v>
      </c>
      <c r="AI143" s="29">
        <f t="shared" si="45"/>
        <v>2390</v>
      </c>
      <c r="AJ143" s="29" t="str">
        <f t="shared" si="59"/>
        <v>no</v>
      </c>
      <c r="AK143" s="29">
        <f t="shared" si="60"/>
        <v>63.07531380753138</v>
      </c>
      <c r="AL143" s="29">
        <f t="shared" si="61"/>
        <v>113.60211002260739</v>
      </c>
    </row>
    <row r="144" spans="1:38" x14ac:dyDescent="0.2">
      <c r="A144">
        <v>134</v>
      </c>
      <c r="B144" s="12" t="s">
        <v>83</v>
      </c>
      <c r="C144" s="12">
        <f t="shared" si="46"/>
        <v>69</v>
      </c>
      <c r="D144" s="12" t="str">
        <f t="shared" si="43"/>
        <v>no</v>
      </c>
      <c r="E144" s="12" t="str">
        <f t="shared" si="47"/>
        <v>Below Average</v>
      </c>
      <c r="F144" s="21">
        <v>6853</v>
      </c>
      <c r="G144" s="21" t="str">
        <f t="shared" si="48"/>
        <v>no</v>
      </c>
      <c r="H144" s="21" t="str">
        <f t="shared" si="49"/>
        <v>Below Average</v>
      </c>
      <c r="I144" s="12" t="s">
        <v>189</v>
      </c>
      <c r="J144" s="12" t="str">
        <f t="shared" si="50"/>
        <v>Timber</v>
      </c>
      <c r="K144" s="12" t="s">
        <v>91</v>
      </c>
      <c r="L144" s="12">
        <f t="shared" si="44"/>
        <v>78.098980385544763</v>
      </c>
      <c r="M144" s="12" t="str">
        <f t="shared" si="51"/>
        <v>Above Average</v>
      </c>
      <c r="N144" s="22">
        <v>8</v>
      </c>
      <c r="O144" s="22" t="str">
        <f t="shared" si="52"/>
        <v>High</v>
      </c>
      <c r="P144">
        <v>2001</v>
      </c>
      <c r="Q144">
        <v>2002</v>
      </c>
      <c r="R144" s="23">
        <v>1267</v>
      </c>
      <c r="S144" s="23" t="str">
        <f t="shared" si="53"/>
        <v>no</v>
      </c>
      <c r="T144" s="23" t="str">
        <f t="shared" si="54"/>
        <v>Above Average</v>
      </c>
      <c r="U144" s="24">
        <v>1296</v>
      </c>
      <c r="V144" s="24">
        <v>0</v>
      </c>
      <c r="W144" s="24" t="s">
        <v>413</v>
      </c>
      <c r="X144" s="24">
        <v>1296</v>
      </c>
      <c r="Y144" s="24" t="str">
        <f t="shared" si="55"/>
        <v>no</v>
      </c>
      <c r="Z144" s="24" t="str">
        <f t="shared" si="56"/>
        <v>Below Average</v>
      </c>
      <c r="AA144" s="25">
        <v>1</v>
      </c>
      <c r="AB144" s="25">
        <v>0</v>
      </c>
      <c r="AC144" s="25">
        <v>2</v>
      </c>
      <c r="AD144" s="25">
        <v>0</v>
      </c>
      <c r="AE144" s="25">
        <f t="shared" si="57"/>
        <v>3</v>
      </c>
      <c r="AF144" s="25" t="str">
        <f t="shared" si="58"/>
        <v>More</v>
      </c>
      <c r="AG144" s="57">
        <v>6</v>
      </c>
      <c r="AH144" s="29">
        <v>220000</v>
      </c>
      <c r="AI144" s="29">
        <f t="shared" si="45"/>
        <v>2563</v>
      </c>
      <c r="AJ144" s="29" t="str">
        <f t="shared" si="59"/>
        <v>no</v>
      </c>
      <c r="AK144" s="29">
        <f t="shared" si="60"/>
        <v>85.836909871244629</v>
      </c>
      <c r="AL144" s="29">
        <f t="shared" si="61"/>
        <v>169.75308641975309</v>
      </c>
    </row>
    <row r="145" spans="1:38" x14ac:dyDescent="0.2">
      <c r="A145">
        <v>135</v>
      </c>
      <c r="B145" s="12">
        <v>78</v>
      </c>
      <c r="C145" s="12">
        <f t="shared" si="46"/>
        <v>78</v>
      </c>
      <c r="D145" s="12" t="str">
        <f t="shared" si="43"/>
        <v>no</v>
      </c>
      <c r="E145" s="12" t="str">
        <f t="shared" si="47"/>
        <v>Above Average</v>
      </c>
      <c r="F145" s="21">
        <v>10335</v>
      </c>
      <c r="G145" s="21" t="str">
        <f t="shared" si="48"/>
        <v>no</v>
      </c>
      <c r="H145" s="21" t="str">
        <f t="shared" si="49"/>
        <v>Below Average</v>
      </c>
      <c r="I145" s="12" t="s">
        <v>151</v>
      </c>
      <c r="J145" s="12" t="str">
        <f t="shared" si="50"/>
        <v>Sawyer</v>
      </c>
      <c r="K145" s="12" t="s">
        <v>91</v>
      </c>
      <c r="L145" s="12">
        <f t="shared" si="44"/>
        <v>65.835562612127291</v>
      </c>
      <c r="M145" s="12" t="str">
        <f t="shared" si="51"/>
        <v>Below Average</v>
      </c>
      <c r="N145" s="22">
        <v>5</v>
      </c>
      <c r="O145" s="22" t="str">
        <f t="shared" si="52"/>
        <v>Low</v>
      </c>
      <c r="P145">
        <v>1968</v>
      </c>
      <c r="Q145">
        <v>1993</v>
      </c>
      <c r="R145" s="23">
        <v>1461</v>
      </c>
      <c r="S145" s="23" t="str">
        <f t="shared" si="53"/>
        <v>no</v>
      </c>
      <c r="T145" s="23" t="str">
        <f t="shared" si="54"/>
        <v>Above Average</v>
      </c>
      <c r="U145" s="24">
        <v>1721</v>
      </c>
      <c r="V145" s="24">
        <v>0</v>
      </c>
      <c r="W145" s="24" t="s">
        <v>413</v>
      </c>
      <c r="X145" s="24">
        <v>1721</v>
      </c>
      <c r="Y145" s="24" t="str">
        <f t="shared" si="55"/>
        <v>no</v>
      </c>
      <c r="Z145" s="24" t="str">
        <f t="shared" si="56"/>
        <v>Above Average</v>
      </c>
      <c r="AA145" s="25">
        <v>0</v>
      </c>
      <c r="AB145" s="25">
        <v>0</v>
      </c>
      <c r="AC145" s="25">
        <v>2</v>
      </c>
      <c r="AD145" s="25">
        <v>1</v>
      </c>
      <c r="AE145" s="25">
        <f t="shared" si="57"/>
        <v>3</v>
      </c>
      <c r="AF145" s="25" t="str">
        <f t="shared" si="58"/>
        <v>More</v>
      </c>
      <c r="AG145" s="57">
        <v>7</v>
      </c>
      <c r="AH145" s="29">
        <v>180000</v>
      </c>
      <c r="AI145" s="29">
        <f t="shared" si="45"/>
        <v>3182</v>
      </c>
      <c r="AJ145" s="29" t="str">
        <f t="shared" si="59"/>
        <v>no</v>
      </c>
      <c r="AK145" s="29">
        <f t="shared" si="60"/>
        <v>56.568196103079821</v>
      </c>
      <c r="AL145" s="29">
        <f t="shared" si="61"/>
        <v>104.59035444509006</v>
      </c>
    </row>
    <row r="146" spans="1:38" x14ac:dyDescent="0.2">
      <c r="A146">
        <v>136</v>
      </c>
      <c r="B146" s="12">
        <v>80</v>
      </c>
      <c r="C146" s="12">
        <f t="shared" si="46"/>
        <v>80</v>
      </c>
      <c r="D146" s="12" t="str">
        <f t="shared" si="43"/>
        <v>no</v>
      </c>
      <c r="E146" s="12" t="str">
        <f t="shared" si="47"/>
        <v>Above Average</v>
      </c>
      <c r="F146" s="21">
        <v>10400</v>
      </c>
      <c r="G146" s="21" t="str">
        <f t="shared" si="48"/>
        <v>no</v>
      </c>
      <c r="H146" s="21" t="str">
        <f t="shared" si="49"/>
        <v>Below Average</v>
      </c>
      <c r="I146" s="12" t="s">
        <v>138</v>
      </c>
      <c r="J146" s="12" t="str">
        <f t="shared" si="50"/>
        <v>NWAmes</v>
      </c>
      <c r="K146" s="12" t="s">
        <v>91</v>
      </c>
      <c r="L146" s="12">
        <f t="shared" si="44"/>
        <v>67.115548801871967</v>
      </c>
      <c r="M146" s="12" t="str">
        <f t="shared" si="51"/>
        <v>Below Average</v>
      </c>
      <c r="N146" s="22">
        <v>7</v>
      </c>
      <c r="O146" s="22" t="str">
        <f t="shared" si="52"/>
        <v>High</v>
      </c>
      <c r="P146">
        <v>1970</v>
      </c>
      <c r="Q146">
        <v>1970</v>
      </c>
      <c r="R146" s="23">
        <v>1304</v>
      </c>
      <c r="S146" s="23" t="str">
        <f t="shared" si="53"/>
        <v>no</v>
      </c>
      <c r="T146" s="23" t="str">
        <f t="shared" si="54"/>
        <v>Above Average</v>
      </c>
      <c r="U146" s="24">
        <v>1682</v>
      </c>
      <c r="V146" s="24">
        <v>0</v>
      </c>
      <c r="W146" s="24" t="s">
        <v>413</v>
      </c>
      <c r="X146" s="24">
        <v>1682</v>
      </c>
      <c r="Y146" s="24" t="str">
        <f t="shared" si="55"/>
        <v>no</v>
      </c>
      <c r="Z146" s="24" t="str">
        <f t="shared" si="56"/>
        <v>Above Average</v>
      </c>
      <c r="AA146" s="25">
        <v>0</v>
      </c>
      <c r="AB146" s="25">
        <v>0</v>
      </c>
      <c r="AC146" s="25">
        <v>2</v>
      </c>
      <c r="AD146" s="25">
        <v>0</v>
      </c>
      <c r="AE146" s="25">
        <f t="shared" si="57"/>
        <v>2</v>
      </c>
      <c r="AF146" s="25" t="str">
        <f t="shared" si="58"/>
        <v>Less</v>
      </c>
      <c r="AG146" s="57">
        <v>7</v>
      </c>
      <c r="AH146" s="29">
        <v>174000</v>
      </c>
      <c r="AI146" s="29">
        <f t="shared" si="45"/>
        <v>2986</v>
      </c>
      <c r="AJ146" s="29" t="str">
        <f t="shared" si="59"/>
        <v>no</v>
      </c>
      <c r="AK146" s="29">
        <f t="shared" si="60"/>
        <v>58.271935699933017</v>
      </c>
      <c r="AL146" s="29">
        <f t="shared" si="61"/>
        <v>103.44827586206897</v>
      </c>
    </row>
    <row r="147" spans="1:38" x14ac:dyDescent="0.2">
      <c r="A147">
        <v>137</v>
      </c>
      <c r="B147" s="12" t="s">
        <v>83</v>
      </c>
      <c r="C147" s="12">
        <f t="shared" si="46"/>
        <v>69</v>
      </c>
      <c r="D147" s="12" t="str">
        <f t="shared" si="43"/>
        <v>no</v>
      </c>
      <c r="E147" s="12" t="str">
        <f t="shared" si="47"/>
        <v>Below Average</v>
      </c>
      <c r="F147" s="21">
        <v>10355</v>
      </c>
      <c r="G147" s="21" t="str">
        <f t="shared" si="48"/>
        <v>no</v>
      </c>
      <c r="H147" s="21" t="str">
        <f t="shared" si="49"/>
        <v>Below Average</v>
      </c>
      <c r="I147" s="12" t="s">
        <v>162</v>
      </c>
      <c r="J147" s="12" t="str">
        <f t="shared" si="50"/>
        <v>NAmes</v>
      </c>
      <c r="K147" s="12" t="s">
        <v>91</v>
      </c>
      <c r="L147" s="12">
        <f t="shared" si="44"/>
        <v>65.191384752822614</v>
      </c>
      <c r="M147" s="12" t="str">
        <f t="shared" si="51"/>
        <v>Below Average</v>
      </c>
      <c r="N147" s="22">
        <v>5</v>
      </c>
      <c r="O147" s="22" t="str">
        <f t="shared" si="52"/>
        <v>Low</v>
      </c>
      <c r="P147">
        <v>1967</v>
      </c>
      <c r="Q147">
        <v>1967</v>
      </c>
      <c r="R147" s="23">
        <v>1214</v>
      </c>
      <c r="S147" s="23" t="str">
        <f t="shared" si="53"/>
        <v>no</v>
      </c>
      <c r="T147" s="23" t="str">
        <f t="shared" si="54"/>
        <v>Above Average</v>
      </c>
      <c r="U147" s="24">
        <v>1214</v>
      </c>
      <c r="V147" s="24">
        <v>0</v>
      </c>
      <c r="W147" s="24" t="s">
        <v>413</v>
      </c>
      <c r="X147" s="24">
        <v>1214</v>
      </c>
      <c r="Y147" s="24" t="str">
        <f t="shared" si="55"/>
        <v>no</v>
      </c>
      <c r="Z147" s="24" t="str">
        <f t="shared" si="56"/>
        <v>Below Average</v>
      </c>
      <c r="AA147" s="25">
        <v>0</v>
      </c>
      <c r="AB147" s="25">
        <v>0</v>
      </c>
      <c r="AC147" s="25">
        <v>2</v>
      </c>
      <c r="AD147" s="25">
        <v>0</v>
      </c>
      <c r="AE147" s="25">
        <f t="shared" si="57"/>
        <v>2</v>
      </c>
      <c r="AF147" s="25" t="str">
        <f t="shared" si="58"/>
        <v>Less</v>
      </c>
      <c r="AG147" s="57">
        <v>5</v>
      </c>
      <c r="AH147" s="29">
        <v>143000</v>
      </c>
      <c r="AI147" s="29">
        <f t="shared" si="45"/>
        <v>2428</v>
      </c>
      <c r="AJ147" s="29" t="str">
        <f t="shared" si="59"/>
        <v>no</v>
      </c>
      <c r="AK147" s="29">
        <f t="shared" si="60"/>
        <v>58.896210873146622</v>
      </c>
      <c r="AL147" s="29">
        <f t="shared" si="61"/>
        <v>117.79242174629324</v>
      </c>
    </row>
    <row r="148" spans="1:38" x14ac:dyDescent="0.2">
      <c r="A148">
        <v>138</v>
      </c>
      <c r="B148" s="12">
        <v>82</v>
      </c>
      <c r="C148" s="12">
        <f t="shared" si="46"/>
        <v>82</v>
      </c>
      <c r="D148" s="12" t="str">
        <f t="shared" si="43"/>
        <v>no</v>
      </c>
      <c r="E148" s="12" t="str">
        <f t="shared" si="47"/>
        <v>Above Average</v>
      </c>
      <c r="F148" s="21">
        <v>11070</v>
      </c>
      <c r="G148" s="21" t="str">
        <f t="shared" si="48"/>
        <v>no</v>
      </c>
      <c r="H148" s="21" t="str">
        <f t="shared" si="49"/>
        <v>Above Average</v>
      </c>
      <c r="I148" s="12" t="s">
        <v>131</v>
      </c>
      <c r="J148" s="12" t="str">
        <f t="shared" si="50"/>
        <v/>
      </c>
      <c r="K148" s="12" t="s">
        <v>167</v>
      </c>
      <c r="L148" s="12">
        <f t="shared" si="44"/>
        <v>69.371268986915226</v>
      </c>
      <c r="M148" s="12" t="str">
        <f t="shared" si="51"/>
        <v/>
      </c>
      <c r="N148" s="22">
        <v>7</v>
      </c>
      <c r="O148" s="22" t="str">
        <f t="shared" si="52"/>
        <v>High</v>
      </c>
      <c r="P148">
        <v>1988</v>
      </c>
      <c r="Q148">
        <v>1989</v>
      </c>
      <c r="R148" s="23">
        <v>1907</v>
      </c>
      <c r="S148" s="23" t="str">
        <f t="shared" si="53"/>
        <v>no</v>
      </c>
      <c r="T148" s="23" t="str">
        <f t="shared" si="54"/>
        <v>Above Average</v>
      </c>
      <c r="U148" s="24">
        <v>1959</v>
      </c>
      <c r="V148" s="24">
        <v>0</v>
      </c>
      <c r="W148" s="24" t="s">
        <v>413</v>
      </c>
      <c r="X148" s="24">
        <v>1959</v>
      </c>
      <c r="Y148" s="24" t="str">
        <f t="shared" si="55"/>
        <v>no</v>
      </c>
      <c r="Z148" s="24" t="str">
        <f t="shared" si="56"/>
        <v>Above Average</v>
      </c>
      <c r="AA148" s="25">
        <v>0</v>
      </c>
      <c r="AB148" s="25">
        <v>0</v>
      </c>
      <c r="AC148" s="25">
        <v>3</v>
      </c>
      <c r="AD148" s="25">
        <v>0</v>
      </c>
      <c r="AE148" s="25">
        <f t="shared" si="57"/>
        <v>3</v>
      </c>
      <c r="AF148" s="25" t="str">
        <f t="shared" si="58"/>
        <v>More</v>
      </c>
      <c r="AG148" s="57">
        <v>9</v>
      </c>
      <c r="AH148" s="29">
        <v>171000</v>
      </c>
      <c r="AI148" s="29">
        <f t="shared" si="45"/>
        <v>3866</v>
      </c>
      <c r="AJ148" s="29" t="str">
        <f t="shared" si="59"/>
        <v>no</v>
      </c>
      <c r="AK148" s="29">
        <f t="shared" si="60"/>
        <v>44.23176409725815</v>
      </c>
      <c r="AL148" s="29">
        <f t="shared" si="61"/>
        <v>87.289433384379791</v>
      </c>
    </row>
    <row r="149" spans="1:38" x14ac:dyDescent="0.2">
      <c r="A149">
        <v>139</v>
      </c>
      <c r="B149" s="12">
        <v>73</v>
      </c>
      <c r="C149" s="12">
        <f t="shared" si="46"/>
        <v>73</v>
      </c>
      <c r="D149" s="12" t="str">
        <f t="shared" si="43"/>
        <v>no</v>
      </c>
      <c r="E149" s="12" t="str">
        <f t="shared" si="47"/>
        <v>Above Average</v>
      </c>
      <c r="F149" s="21">
        <v>9066</v>
      </c>
      <c r="G149" s="21" t="str">
        <f t="shared" si="48"/>
        <v>no</v>
      </c>
      <c r="H149" s="21" t="str">
        <f t="shared" si="49"/>
        <v>Below Average</v>
      </c>
      <c r="I149" s="12" t="s">
        <v>89</v>
      </c>
      <c r="J149" s="12" t="str">
        <f t="shared" si="50"/>
        <v>CollgCr</v>
      </c>
      <c r="K149" s="12" t="s">
        <v>91</v>
      </c>
      <c r="L149" s="12">
        <f t="shared" si="44"/>
        <v>74.535824409408733</v>
      </c>
      <c r="M149" s="12" t="str">
        <f t="shared" si="51"/>
        <v>Above Average</v>
      </c>
      <c r="N149" s="22">
        <v>8</v>
      </c>
      <c r="O149" s="22" t="str">
        <f t="shared" si="52"/>
        <v>High</v>
      </c>
      <c r="P149">
        <v>1999</v>
      </c>
      <c r="Q149">
        <v>2000</v>
      </c>
      <c r="R149" s="23">
        <v>1004</v>
      </c>
      <c r="S149" s="23" t="str">
        <f t="shared" si="53"/>
        <v>no</v>
      </c>
      <c r="T149" s="23" t="str">
        <f t="shared" si="54"/>
        <v>Below Average</v>
      </c>
      <c r="U149" s="24">
        <v>1004</v>
      </c>
      <c r="V149" s="24">
        <v>848</v>
      </c>
      <c r="W149" s="24" t="s">
        <v>412</v>
      </c>
      <c r="X149" s="24">
        <v>1852</v>
      </c>
      <c r="Y149" s="24" t="str">
        <f t="shared" si="55"/>
        <v>no</v>
      </c>
      <c r="Z149" s="24" t="str">
        <f t="shared" si="56"/>
        <v>Above Average</v>
      </c>
      <c r="AA149" s="25">
        <v>0</v>
      </c>
      <c r="AB149" s="25">
        <v>0</v>
      </c>
      <c r="AC149" s="25">
        <v>2</v>
      </c>
      <c r="AD149" s="25">
        <v>1</v>
      </c>
      <c r="AE149" s="25">
        <f t="shared" si="57"/>
        <v>3</v>
      </c>
      <c r="AF149" s="25" t="str">
        <f t="shared" si="58"/>
        <v>More</v>
      </c>
      <c r="AG149" s="57">
        <v>7</v>
      </c>
      <c r="AH149" s="29">
        <v>230000</v>
      </c>
      <c r="AI149" s="29">
        <f t="shared" si="45"/>
        <v>2856</v>
      </c>
      <c r="AJ149" s="29" t="str">
        <f t="shared" si="59"/>
        <v>no</v>
      </c>
      <c r="AK149" s="29">
        <f t="shared" si="60"/>
        <v>80.532212885154067</v>
      </c>
      <c r="AL149" s="29">
        <f t="shared" si="61"/>
        <v>124.19006479481641</v>
      </c>
    </row>
    <row r="150" spans="1:38" x14ac:dyDescent="0.2">
      <c r="A150">
        <v>140</v>
      </c>
      <c r="B150" s="12">
        <v>65</v>
      </c>
      <c r="C150" s="12">
        <f t="shared" si="46"/>
        <v>65</v>
      </c>
      <c r="D150" s="12" t="str">
        <f t="shared" si="43"/>
        <v>no</v>
      </c>
      <c r="E150" s="12" t="str">
        <f t="shared" si="47"/>
        <v>Below Average</v>
      </c>
      <c r="F150" s="21">
        <v>15426</v>
      </c>
      <c r="G150" s="21" t="str">
        <f t="shared" si="48"/>
        <v>no</v>
      </c>
      <c r="H150" s="21" t="str">
        <f t="shared" si="49"/>
        <v>Above Average</v>
      </c>
      <c r="I150" s="12" t="s">
        <v>89</v>
      </c>
      <c r="J150" s="12" t="str">
        <f t="shared" si="50"/>
        <v>CollgCr</v>
      </c>
      <c r="K150" s="12" t="s">
        <v>91</v>
      </c>
      <c r="L150" s="12">
        <f t="shared" si="44"/>
        <v>74.535824409408733</v>
      </c>
      <c r="M150" s="12" t="str">
        <f t="shared" si="51"/>
        <v>Above Average</v>
      </c>
      <c r="N150" s="22">
        <v>6</v>
      </c>
      <c r="O150" s="22" t="str">
        <f t="shared" si="52"/>
        <v>Low</v>
      </c>
      <c r="P150">
        <v>1997</v>
      </c>
      <c r="Q150">
        <v>1997</v>
      </c>
      <c r="R150" s="23">
        <v>928</v>
      </c>
      <c r="S150" s="23" t="str">
        <f t="shared" si="53"/>
        <v>no</v>
      </c>
      <c r="T150" s="23" t="str">
        <f t="shared" si="54"/>
        <v>Below Average</v>
      </c>
      <c r="U150" s="24">
        <v>928</v>
      </c>
      <c r="V150" s="24">
        <v>836</v>
      </c>
      <c r="W150" s="24" t="s">
        <v>412</v>
      </c>
      <c r="X150" s="24">
        <v>1764</v>
      </c>
      <c r="Y150" s="24" t="str">
        <f t="shared" si="55"/>
        <v>no</v>
      </c>
      <c r="Z150" s="24" t="str">
        <f t="shared" si="56"/>
        <v>Above Average</v>
      </c>
      <c r="AA150" s="25">
        <v>1</v>
      </c>
      <c r="AB150" s="25">
        <v>0</v>
      </c>
      <c r="AC150" s="25">
        <v>2</v>
      </c>
      <c r="AD150" s="25">
        <v>1</v>
      </c>
      <c r="AE150" s="25">
        <f t="shared" si="57"/>
        <v>4</v>
      </c>
      <c r="AF150" s="25" t="str">
        <f t="shared" si="58"/>
        <v>More</v>
      </c>
      <c r="AG150" s="57">
        <v>7</v>
      </c>
      <c r="AH150" s="29">
        <v>231500</v>
      </c>
      <c r="AI150" s="29">
        <f t="shared" si="45"/>
        <v>2692</v>
      </c>
      <c r="AJ150" s="29" t="str">
        <f t="shared" si="59"/>
        <v>no</v>
      </c>
      <c r="AK150" s="29">
        <f t="shared" si="60"/>
        <v>85.995542347696883</v>
      </c>
      <c r="AL150" s="29">
        <f t="shared" si="61"/>
        <v>131.2358276643991</v>
      </c>
    </row>
    <row r="151" spans="1:38" x14ac:dyDescent="0.2">
      <c r="A151">
        <v>141</v>
      </c>
      <c r="B151" s="12">
        <v>70</v>
      </c>
      <c r="C151" s="12">
        <f t="shared" si="46"/>
        <v>70</v>
      </c>
      <c r="D151" s="12" t="str">
        <f t="shared" si="43"/>
        <v>no</v>
      </c>
      <c r="E151" s="12" t="str">
        <f t="shared" si="47"/>
        <v>Above Average</v>
      </c>
      <c r="F151" s="21">
        <v>10500</v>
      </c>
      <c r="G151" s="21" t="str">
        <f t="shared" si="48"/>
        <v>no</v>
      </c>
      <c r="H151" s="21" t="str">
        <f t="shared" si="49"/>
        <v>Below Average</v>
      </c>
      <c r="I151" s="12" t="s">
        <v>162</v>
      </c>
      <c r="J151" s="12" t="str">
        <f t="shared" si="50"/>
        <v>NAmes</v>
      </c>
      <c r="K151" s="12" t="s">
        <v>91</v>
      </c>
      <c r="L151" s="12">
        <f t="shared" si="44"/>
        <v>65.191384752822614</v>
      </c>
      <c r="M151" s="12" t="str">
        <f t="shared" si="51"/>
        <v>Below Average</v>
      </c>
      <c r="N151" s="22">
        <v>4</v>
      </c>
      <c r="O151" s="22" t="str">
        <f t="shared" si="52"/>
        <v>Low</v>
      </c>
      <c r="P151">
        <v>1971</v>
      </c>
      <c r="Q151">
        <v>1971</v>
      </c>
      <c r="R151" s="23">
        <v>864</v>
      </c>
      <c r="S151" s="23" t="str">
        <f t="shared" si="53"/>
        <v>no</v>
      </c>
      <c r="T151" s="23" t="str">
        <f t="shared" si="54"/>
        <v>Below Average</v>
      </c>
      <c r="U151" s="24">
        <v>864</v>
      </c>
      <c r="V151" s="24">
        <v>0</v>
      </c>
      <c r="W151" s="24" t="s">
        <v>413</v>
      </c>
      <c r="X151" s="24">
        <v>864</v>
      </c>
      <c r="Y151" s="24" t="str">
        <f t="shared" si="55"/>
        <v>no</v>
      </c>
      <c r="Z151" s="24" t="str">
        <f t="shared" si="56"/>
        <v>Below Average</v>
      </c>
      <c r="AA151" s="25">
        <v>0</v>
      </c>
      <c r="AB151" s="25">
        <v>0</v>
      </c>
      <c r="AC151" s="25">
        <v>1</v>
      </c>
      <c r="AD151" s="25">
        <v>0</v>
      </c>
      <c r="AE151" s="25">
        <f t="shared" si="57"/>
        <v>1</v>
      </c>
      <c r="AF151" s="25" t="str">
        <f t="shared" si="58"/>
        <v>Less</v>
      </c>
      <c r="AG151" s="57">
        <v>5</v>
      </c>
      <c r="AH151" s="29">
        <v>115000</v>
      </c>
      <c r="AI151" s="29">
        <f t="shared" si="45"/>
        <v>1728</v>
      </c>
      <c r="AJ151" s="29" t="str">
        <f t="shared" si="59"/>
        <v>no</v>
      </c>
      <c r="AK151" s="29">
        <f t="shared" si="60"/>
        <v>66.550925925925924</v>
      </c>
      <c r="AL151" s="29">
        <f t="shared" si="61"/>
        <v>133.10185185185185</v>
      </c>
    </row>
    <row r="152" spans="1:38" x14ac:dyDescent="0.2">
      <c r="A152">
        <v>142</v>
      </c>
      <c r="B152" s="12">
        <v>78</v>
      </c>
      <c r="C152" s="12">
        <f t="shared" si="46"/>
        <v>78</v>
      </c>
      <c r="D152" s="12" t="str">
        <f t="shared" si="43"/>
        <v>no</v>
      </c>
      <c r="E152" s="12" t="str">
        <f t="shared" si="47"/>
        <v>Above Average</v>
      </c>
      <c r="F152" s="21">
        <v>11645</v>
      </c>
      <c r="G152" s="21" t="str">
        <f t="shared" si="48"/>
        <v>no</v>
      </c>
      <c r="H152" s="21" t="str">
        <f t="shared" si="49"/>
        <v>Above Average</v>
      </c>
      <c r="I152" s="12" t="s">
        <v>89</v>
      </c>
      <c r="J152" s="12" t="str">
        <f t="shared" si="50"/>
        <v>CollgCr</v>
      </c>
      <c r="K152" s="12" t="s">
        <v>91</v>
      </c>
      <c r="L152" s="12">
        <f t="shared" si="44"/>
        <v>74.535824409408733</v>
      </c>
      <c r="M152" s="12" t="str">
        <f t="shared" si="51"/>
        <v>Above Average</v>
      </c>
      <c r="N152" s="22">
        <v>7</v>
      </c>
      <c r="O152" s="22" t="str">
        <f t="shared" si="52"/>
        <v>High</v>
      </c>
      <c r="P152">
        <v>2005</v>
      </c>
      <c r="Q152">
        <v>2005</v>
      </c>
      <c r="R152" s="23">
        <v>1734</v>
      </c>
      <c r="S152" s="23" t="str">
        <f t="shared" si="53"/>
        <v>no</v>
      </c>
      <c r="T152" s="23" t="str">
        <f t="shared" si="54"/>
        <v>Above Average</v>
      </c>
      <c r="U152" s="24">
        <v>1734</v>
      </c>
      <c r="V152" s="24">
        <v>0</v>
      </c>
      <c r="W152" s="24" t="s">
        <v>413</v>
      </c>
      <c r="X152" s="24">
        <v>1734</v>
      </c>
      <c r="Y152" s="24" t="str">
        <f t="shared" si="55"/>
        <v>no</v>
      </c>
      <c r="Z152" s="24" t="str">
        <f t="shared" si="56"/>
        <v>Above Average</v>
      </c>
      <c r="AA152" s="25">
        <v>1</v>
      </c>
      <c r="AB152" s="25">
        <v>0</v>
      </c>
      <c r="AC152" s="25">
        <v>2</v>
      </c>
      <c r="AD152" s="25">
        <v>0</v>
      </c>
      <c r="AE152" s="25">
        <f t="shared" si="57"/>
        <v>3</v>
      </c>
      <c r="AF152" s="25" t="str">
        <f t="shared" si="58"/>
        <v>More</v>
      </c>
      <c r="AG152" s="57">
        <v>7</v>
      </c>
      <c r="AH152" s="29">
        <v>260000</v>
      </c>
      <c r="AI152" s="29">
        <f t="shared" si="45"/>
        <v>3468</v>
      </c>
      <c r="AJ152" s="29" t="str">
        <f t="shared" si="59"/>
        <v>no</v>
      </c>
      <c r="AK152" s="29">
        <f t="shared" si="60"/>
        <v>74.971164936562857</v>
      </c>
      <c r="AL152" s="29">
        <f t="shared" si="61"/>
        <v>149.94232987312571</v>
      </c>
    </row>
    <row r="153" spans="1:38" x14ac:dyDescent="0.2">
      <c r="A153">
        <v>143</v>
      </c>
      <c r="B153" s="12">
        <v>71</v>
      </c>
      <c r="C153" s="12">
        <f t="shared" si="46"/>
        <v>71</v>
      </c>
      <c r="D153" s="12" t="str">
        <f t="shared" si="43"/>
        <v>no</v>
      </c>
      <c r="E153" s="12" t="str">
        <f t="shared" si="47"/>
        <v>Above Average</v>
      </c>
      <c r="F153" s="21">
        <v>8520</v>
      </c>
      <c r="G153" s="21" t="str">
        <f t="shared" si="48"/>
        <v>no</v>
      </c>
      <c r="H153" s="21" t="str">
        <f t="shared" si="49"/>
        <v>Below Average</v>
      </c>
      <c r="I153" s="12" t="s">
        <v>162</v>
      </c>
      <c r="J153" s="12" t="str">
        <f t="shared" si="50"/>
        <v>NAmes</v>
      </c>
      <c r="K153" s="12" t="s">
        <v>91</v>
      </c>
      <c r="L153" s="12">
        <f t="shared" si="44"/>
        <v>65.191384752822614</v>
      </c>
      <c r="M153" s="12" t="str">
        <f t="shared" si="51"/>
        <v>Below Average</v>
      </c>
      <c r="N153" s="22">
        <v>5</v>
      </c>
      <c r="O153" s="22" t="str">
        <f t="shared" si="52"/>
        <v>Low</v>
      </c>
      <c r="P153">
        <v>1952</v>
      </c>
      <c r="Q153">
        <v>1952</v>
      </c>
      <c r="R153" s="23">
        <v>910</v>
      </c>
      <c r="S153" s="23" t="str">
        <f t="shared" si="53"/>
        <v>no</v>
      </c>
      <c r="T153" s="23" t="str">
        <f t="shared" si="54"/>
        <v>Below Average</v>
      </c>
      <c r="U153" s="24">
        <v>910</v>
      </c>
      <c r="V153" s="24">
        <v>475</v>
      </c>
      <c r="W153" s="24" t="s">
        <v>412</v>
      </c>
      <c r="X153" s="24">
        <v>1385</v>
      </c>
      <c r="Y153" s="24" t="str">
        <f t="shared" si="55"/>
        <v>no</v>
      </c>
      <c r="Z153" s="24" t="str">
        <f t="shared" si="56"/>
        <v>Below Average</v>
      </c>
      <c r="AA153" s="25">
        <v>0</v>
      </c>
      <c r="AB153" s="25">
        <v>0</v>
      </c>
      <c r="AC153" s="25">
        <v>2</v>
      </c>
      <c r="AD153" s="25">
        <v>0</v>
      </c>
      <c r="AE153" s="25">
        <f t="shared" si="57"/>
        <v>2</v>
      </c>
      <c r="AF153" s="25" t="str">
        <f t="shared" si="58"/>
        <v>Less</v>
      </c>
      <c r="AG153" s="57">
        <v>6</v>
      </c>
      <c r="AH153" s="29">
        <v>166000</v>
      </c>
      <c r="AI153" s="29">
        <f t="shared" si="45"/>
        <v>2295</v>
      </c>
      <c r="AJ153" s="29" t="str">
        <f t="shared" si="59"/>
        <v>no</v>
      </c>
      <c r="AK153" s="29">
        <f t="shared" si="60"/>
        <v>72.331154684095864</v>
      </c>
      <c r="AL153" s="29">
        <f t="shared" si="61"/>
        <v>119.85559566787003</v>
      </c>
    </row>
    <row r="154" spans="1:38" x14ac:dyDescent="0.2">
      <c r="A154">
        <v>144</v>
      </c>
      <c r="B154" s="12">
        <v>78</v>
      </c>
      <c r="C154" s="12">
        <f t="shared" si="46"/>
        <v>78</v>
      </c>
      <c r="D154" s="12" t="str">
        <f t="shared" si="43"/>
        <v>no</v>
      </c>
      <c r="E154" s="12" t="str">
        <f t="shared" si="47"/>
        <v>Above Average</v>
      </c>
      <c r="F154" s="21">
        <v>10335</v>
      </c>
      <c r="G154" s="21" t="str">
        <f t="shared" si="48"/>
        <v>no</v>
      </c>
      <c r="H154" s="21" t="str">
        <f t="shared" si="49"/>
        <v>Below Average</v>
      </c>
      <c r="I154" s="12" t="s">
        <v>89</v>
      </c>
      <c r="J154" s="12" t="str">
        <f t="shared" si="50"/>
        <v>CollgCr</v>
      </c>
      <c r="K154" s="12" t="s">
        <v>91</v>
      </c>
      <c r="L154" s="12">
        <f t="shared" si="44"/>
        <v>74.535824409408733</v>
      </c>
      <c r="M154" s="12" t="str">
        <f t="shared" si="51"/>
        <v>Above Average</v>
      </c>
      <c r="N154" s="22">
        <v>7</v>
      </c>
      <c r="O154" s="22" t="str">
        <f t="shared" si="52"/>
        <v>High</v>
      </c>
      <c r="P154">
        <v>1999</v>
      </c>
      <c r="Q154">
        <v>1999</v>
      </c>
      <c r="R154" s="23">
        <v>1490</v>
      </c>
      <c r="S154" s="23" t="str">
        <f t="shared" si="53"/>
        <v>no</v>
      </c>
      <c r="T154" s="23" t="str">
        <f t="shared" si="54"/>
        <v>Above Average</v>
      </c>
      <c r="U154" s="24">
        <v>1501</v>
      </c>
      <c r="V154" s="24">
        <v>0</v>
      </c>
      <c r="W154" s="24" t="s">
        <v>413</v>
      </c>
      <c r="X154" s="24">
        <v>1501</v>
      </c>
      <c r="Y154" s="24" t="str">
        <f t="shared" si="55"/>
        <v>no</v>
      </c>
      <c r="Z154" s="24" t="str">
        <f t="shared" si="56"/>
        <v>Below Average</v>
      </c>
      <c r="AA154" s="25">
        <v>1</v>
      </c>
      <c r="AB154" s="25">
        <v>0</v>
      </c>
      <c r="AC154" s="25">
        <v>2</v>
      </c>
      <c r="AD154" s="25">
        <v>0</v>
      </c>
      <c r="AE154" s="25">
        <f t="shared" si="57"/>
        <v>3</v>
      </c>
      <c r="AF154" s="25" t="str">
        <f t="shared" si="58"/>
        <v>More</v>
      </c>
      <c r="AG154" s="57">
        <v>6</v>
      </c>
      <c r="AH154" s="29">
        <v>204000</v>
      </c>
      <c r="AI154" s="29">
        <f t="shared" si="45"/>
        <v>2991</v>
      </c>
      <c r="AJ154" s="29" t="str">
        <f t="shared" si="59"/>
        <v>no</v>
      </c>
      <c r="AK154" s="29">
        <f t="shared" si="60"/>
        <v>68.204613841524576</v>
      </c>
      <c r="AL154" s="29">
        <f t="shared" si="61"/>
        <v>135.90939373750834</v>
      </c>
    </row>
    <row r="155" spans="1:38" x14ac:dyDescent="0.2">
      <c r="A155">
        <v>145</v>
      </c>
      <c r="B155" s="12">
        <v>70</v>
      </c>
      <c r="C155" s="12">
        <f t="shared" si="46"/>
        <v>70</v>
      </c>
      <c r="D155" s="12" t="str">
        <f t="shared" si="43"/>
        <v>no</v>
      </c>
      <c r="E155" s="12" t="str">
        <f t="shared" si="47"/>
        <v>Above Average</v>
      </c>
      <c r="F155" s="21">
        <v>9100</v>
      </c>
      <c r="G155" s="21" t="str">
        <f t="shared" si="48"/>
        <v>no</v>
      </c>
      <c r="H155" s="21" t="str">
        <f t="shared" si="49"/>
        <v>Below Average</v>
      </c>
      <c r="I155" s="12" t="s">
        <v>151</v>
      </c>
      <c r="J155" s="12" t="str">
        <f t="shared" si="50"/>
        <v/>
      </c>
      <c r="K155" s="12" t="s">
        <v>167</v>
      </c>
      <c r="L155" s="12">
        <f t="shared" si="44"/>
        <v>65.835562612127291</v>
      </c>
      <c r="M155" s="12" t="str">
        <f t="shared" si="51"/>
        <v/>
      </c>
      <c r="N155" s="22">
        <v>5</v>
      </c>
      <c r="O155" s="22" t="str">
        <f t="shared" si="52"/>
        <v>Low</v>
      </c>
      <c r="P155">
        <v>1963</v>
      </c>
      <c r="Q155">
        <v>1963</v>
      </c>
      <c r="R155" s="23">
        <v>1728</v>
      </c>
      <c r="S155" s="23" t="str">
        <f t="shared" si="53"/>
        <v>no</v>
      </c>
      <c r="T155" s="23" t="str">
        <f t="shared" si="54"/>
        <v>Above Average</v>
      </c>
      <c r="U155" s="24">
        <v>1728</v>
      </c>
      <c r="V155" s="24">
        <v>0</v>
      </c>
      <c r="W155" s="24" t="s">
        <v>413</v>
      </c>
      <c r="X155" s="24">
        <v>1728</v>
      </c>
      <c r="Y155" s="24" t="str">
        <f t="shared" si="55"/>
        <v>no</v>
      </c>
      <c r="Z155" s="24" t="str">
        <f t="shared" si="56"/>
        <v>Above Average</v>
      </c>
      <c r="AA155" s="25">
        <v>1</v>
      </c>
      <c r="AB155" s="25">
        <v>0</v>
      </c>
      <c r="AC155" s="25">
        <v>2</v>
      </c>
      <c r="AD155" s="25">
        <v>0</v>
      </c>
      <c r="AE155" s="25">
        <f t="shared" si="57"/>
        <v>3</v>
      </c>
      <c r="AF155" s="25" t="str">
        <f t="shared" si="58"/>
        <v>More</v>
      </c>
      <c r="AG155" s="57">
        <v>10</v>
      </c>
      <c r="AH155" s="29">
        <v>125000</v>
      </c>
      <c r="AI155" s="29">
        <f t="shared" si="45"/>
        <v>3456</v>
      </c>
      <c r="AJ155" s="29" t="str">
        <f t="shared" si="59"/>
        <v>no</v>
      </c>
      <c r="AK155" s="29">
        <f t="shared" si="60"/>
        <v>36.168981481481481</v>
      </c>
      <c r="AL155" s="29">
        <f t="shared" si="61"/>
        <v>72.337962962962962</v>
      </c>
    </row>
    <row r="156" spans="1:38" x14ac:dyDescent="0.2">
      <c r="A156">
        <v>146</v>
      </c>
      <c r="B156" s="12">
        <v>24</v>
      </c>
      <c r="C156" s="12">
        <f t="shared" si="46"/>
        <v>24</v>
      </c>
      <c r="D156" s="12" t="str">
        <f t="shared" si="43"/>
        <v>yes</v>
      </c>
      <c r="E156" s="12" t="str">
        <f t="shared" si="47"/>
        <v>Below Average</v>
      </c>
      <c r="F156" s="21">
        <v>2522</v>
      </c>
      <c r="G156" s="21" t="str">
        <f t="shared" si="48"/>
        <v>no</v>
      </c>
      <c r="H156" s="21" t="str">
        <f t="shared" si="49"/>
        <v>Below Average</v>
      </c>
      <c r="I156" s="12" t="s">
        <v>185</v>
      </c>
      <c r="J156" s="12" t="str">
        <f t="shared" si="50"/>
        <v/>
      </c>
      <c r="K156" s="12" t="s">
        <v>198</v>
      </c>
      <c r="L156" s="12">
        <f t="shared" si="44"/>
        <v>61.772149970231268</v>
      </c>
      <c r="M156" s="12" t="str">
        <f t="shared" si="51"/>
        <v/>
      </c>
      <c r="N156" s="22">
        <v>6</v>
      </c>
      <c r="O156" s="22" t="str">
        <f t="shared" si="52"/>
        <v>Low</v>
      </c>
      <c r="P156">
        <v>2004</v>
      </c>
      <c r="Q156">
        <v>2006</v>
      </c>
      <c r="R156" s="23">
        <v>970</v>
      </c>
      <c r="S156" s="23" t="str">
        <f t="shared" si="53"/>
        <v>no</v>
      </c>
      <c r="T156" s="23" t="str">
        <f t="shared" si="54"/>
        <v>Below Average</v>
      </c>
      <c r="U156" s="24">
        <v>970</v>
      </c>
      <c r="V156" s="24">
        <v>739</v>
      </c>
      <c r="W156" s="24" t="s">
        <v>412</v>
      </c>
      <c r="X156" s="24">
        <v>1709</v>
      </c>
      <c r="Y156" s="24" t="str">
        <f t="shared" si="55"/>
        <v>no</v>
      </c>
      <c r="Z156" s="24" t="str">
        <f t="shared" si="56"/>
        <v>Above Average</v>
      </c>
      <c r="AA156" s="25">
        <v>0</v>
      </c>
      <c r="AB156" s="25">
        <v>0</v>
      </c>
      <c r="AC156" s="25">
        <v>2</v>
      </c>
      <c r="AD156" s="25">
        <v>0</v>
      </c>
      <c r="AE156" s="25">
        <f t="shared" si="57"/>
        <v>2</v>
      </c>
      <c r="AF156" s="25" t="str">
        <f t="shared" si="58"/>
        <v>Less</v>
      </c>
      <c r="AG156" s="57">
        <v>7</v>
      </c>
      <c r="AH156" s="29">
        <v>130000</v>
      </c>
      <c r="AI156" s="29">
        <f t="shared" si="45"/>
        <v>2679</v>
      </c>
      <c r="AJ156" s="29" t="str">
        <f t="shared" si="59"/>
        <v>no</v>
      </c>
      <c r="AK156" s="29">
        <f t="shared" si="60"/>
        <v>48.525569242254569</v>
      </c>
      <c r="AL156" s="29">
        <f t="shared" si="61"/>
        <v>76.067875950848446</v>
      </c>
    </row>
    <row r="157" spans="1:38" x14ac:dyDescent="0.2">
      <c r="A157">
        <v>147</v>
      </c>
      <c r="B157" s="12">
        <v>51</v>
      </c>
      <c r="C157" s="12">
        <f t="shared" si="46"/>
        <v>51</v>
      </c>
      <c r="D157" s="12" t="str">
        <f t="shared" si="43"/>
        <v>no</v>
      </c>
      <c r="E157" s="12" t="str">
        <f t="shared" si="47"/>
        <v>Below Average</v>
      </c>
      <c r="F157" s="21">
        <v>6120</v>
      </c>
      <c r="G157" s="21" t="str">
        <f t="shared" si="48"/>
        <v>no</v>
      </c>
      <c r="H157" s="21" t="str">
        <f t="shared" si="49"/>
        <v>Below Average</v>
      </c>
      <c r="I157" s="12" t="s">
        <v>148</v>
      </c>
      <c r="J157" s="12" t="str">
        <f t="shared" si="50"/>
        <v>BrkSide</v>
      </c>
      <c r="K157" s="12" t="s">
        <v>91</v>
      </c>
      <c r="L157" s="12">
        <f t="shared" si="44"/>
        <v>64.919237492322253</v>
      </c>
      <c r="M157" s="12" t="str">
        <f t="shared" si="51"/>
        <v>Below Average</v>
      </c>
      <c r="N157" s="22">
        <v>5</v>
      </c>
      <c r="O157" s="22" t="str">
        <f t="shared" si="52"/>
        <v>Low</v>
      </c>
      <c r="P157">
        <v>1931</v>
      </c>
      <c r="Q157">
        <v>1993</v>
      </c>
      <c r="R157" s="23">
        <v>715</v>
      </c>
      <c r="S157" s="23" t="str">
        <f t="shared" si="53"/>
        <v>no</v>
      </c>
      <c r="T157" s="23" t="str">
        <f t="shared" si="54"/>
        <v>Below Average</v>
      </c>
      <c r="U157" s="24">
        <v>875</v>
      </c>
      <c r="V157" s="24">
        <v>0</v>
      </c>
      <c r="W157" s="24" t="s">
        <v>413</v>
      </c>
      <c r="X157" s="24">
        <v>875</v>
      </c>
      <c r="Y157" s="24" t="str">
        <f t="shared" si="55"/>
        <v>no</v>
      </c>
      <c r="Z157" s="24" t="str">
        <f t="shared" si="56"/>
        <v>Below Average</v>
      </c>
      <c r="AA157" s="25">
        <v>1</v>
      </c>
      <c r="AB157" s="25">
        <v>0</v>
      </c>
      <c r="AC157" s="25">
        <v>1</v>
      </c>
      <c r="AD157" s="25">
        <v>0</v>
      </c>
      <c r="AE157" s="25">
        <f t="shared" si="57"/>
        <v>2</v>
      </c>
      <c r="AF157" s="25" t="str">
        <f t="shared" si="58"/>
        <v>Less</v>
      </c>
      <c r="AG157" s="57">
        <v>5</v>
      </c>
      <c r="AH157" s="29">
        <v>105000</v>
      </c>
      <c r="AI157" s="29">
        <f t="shared" si="45"/>
        <v>1590</v>
      </c>
      <c r="AJ157" s="29" t="str">
        <f t="shared" si="59"/>
        <v>no</v>
      </c>
      <c r="AK157" s="29">
        <f t="shared" si="60"/>
        <v>66.037735849056602</v>
      </c>
      <c r="AL157" s="29">
        <f t="shared" si="61"/>
        <v>120</v>
      </c>
    </row>
    <row r="158" spans="1:38" x14ac:dyDescent="0.2">
      <c r="A158">
        <v>148</v>
      </c>
      <c r="B158" s="12" t="s">
        <v>83</v>
      </c>
      <c r="C158" s="12">
        <f t="shared" si="46"/>
        <v>69</v>
      </c>
      <c r="D158" s="12" t="str">
        <f t="shared" si="43"/>
        <v>no</v>
      </c>
      <c r="E158" s="12" t="str">
        <f t="shared" si="47"/>
        <v>Below Average</v>
      </c>
      <c r="F158" s="21">
        <v>9505</v>
      </c>
      <c r="G158" s="21" t="str">
        <f t="shared" si="48"/>
        <v>no</v>
      </c>
      <c r="H158" s="21" t="str">
        <f t="shared" si="49"/>
        <v>Below Average</v>
      </c>
      <c r="I158" s="12" t="s">
        <v>193</v>
      </c>
      <c r="J158" s="12" t="str">
        <f t="shared" si="50"/>
        <v>Gilbert</v>
      </c>
      <c r="K158" s="12" t="s">
        <v>91</v>
      </c>
      <c r="L158" s="12">
        <f t="shared" si="44"/>
        <v>77.47396854876844</v>
      </c>
      <c r="M158" s="12" t="str">
        <f t="shared" si="51"/>
        <v>Above Average</v>
      </c>
      <c r="N158" s="22">
        <v>7</v>
      </c>
      <c r="O158" s="22" t="str">
        <f t="shared" si="52"/>
        <v>High</v>
      </c>
      <c r="P158">
        <v>2001</v>
      </c>
      <c r="Q158">
        <v>2001</v>
      </c>
      <c r="R158" s="23">
        <v>884</v>
      </c>
      <c r="S158" s="23" t="str">
        <f t="shared" si="53"/>
        <v>no</v>
      </c>
      <c r="T158" s="23" t="str">
        <f t="shared" si="54"/>
        <v>Below Average</v>
      </c>
      <c r="U158" s="24">
        <v>884</v>
      </c>
      <c r="V158" s="24">
        <v>1151</v>
      </c>
      <c r="W158" s="24" t="s">
        <v>412</v>
      </c>
      <c r="X158" s="24">
        <v>2035</v>
      </c>
      <c r="Y158" s="24" t="str">
        <f t="shared" si="55"/>
        <v>no</v>
      </c>
      <c r="Z158" s="24" t="str">
        <f t="shared" si="56"/>
        <v>Above Average</v>
      </c>
      <c r="AA158" s="25">
        <v>0</v>
      </c>
      <c r="AB158" s="25">
        <v>0</v>
      </c>
      <c r="AC158" s="25">
        <v>2</v>
      </c>
      <c r="AD158" s="25">
        <v>1</v>
      </c>
      <c r="AE158" s="25">
        <f t="shared" si="57"/>
        <v>3</v>
      </c>
      <c r="AF158" s="25" t="str">
        <f t="shared" si="58"/>
        <v>More</v>
      </c>
      <c r="AG158" s="57">
        <v>8</v>
      </c>
      <c r="AH158" s="29">
        <v>222500</v>
      </c>
      <c r="AI158" s="29">
        <f t="shared" si="45"/>
        <v>2919</v>
      </c>
      <c r="AJ158" s="29" t="str">
        <f t="shared" si="59"/>
        <v>no</v>
      </c>
      <c r="AK158" s="29">
        <f t="shared" si="60"/>
        <v>76.224734498115794</v>
      </c>
      <c r="AL158" s="29">
        <f t="shared" si="61"/>
        <v>109.33660933660934</v>
      </c>
    </row>
    <row r="159" spans="1:38" x14ac:dyDescent="0.2">
      <c r="A159">
        <v>149</v>
      </c>
      <c r="B159" s="12">
        <v>63</v>
      </c>
      <c r="C159" s="12">
        <f t="shared" si="46"/>
        <v>63</v>
      </c>
      <c r="D159" s="12" t="str">
        <f t="shared" si="43"/>
        <v>no</v>
      </c>
      <c r="E159" s="12" t="str">
        <f t="shared" si="47"/>
        <v>Below Average</v>
      </c>
      <c r="F159" s="21">
        <v>7500</v>
      </c>
      <c r="G159" s="21" t="str">
        <f t="shared" si="48"/>
        <v>no</v>
      </c>
      <c r="H159" s="21" t="str">
        <f t="shared" si="49"/>
        <v>Below Average</v>
      </c>
      <c r="I159" s="12" t="s">
        <v>170</v>
      </c>
      <c r="J159" s="12" t="str">
        <f t="shared" si="50"/>
        <v>SawyerW</v>
      </c>
      <c r="K159" s="12" t="s">
        <v>91</v>
      </c>
      <c r="L159" s="12">
        <f t="shared" si="44"/>
        <v>71.682411868126678</v>
      </c>
      <c r="M159" s="12" t="str">
        <f t="shared" si="51"/>
        <v>Above Average</v>
      </c>
      <c r="N159" s="22">
        <v>7</v>
      </c>
      <c r="O159" s="22" t="str">
        <f t="shared" si="52"/>
        <v>High</v>
      </c>
      <c r="P159">
        <v>2004</v>
      </c>
      <c r="Q159">
        <v>2005</v>
      </c>
      <c r="R159" s="23">
        <v>1080</v>
      </c>
      <c r="S159" s="23" t="str">
        <f t="shared" si="53"/>
        <v>no</v>
      </c>
      <c r="T159" s="23" t="str">
        <f t="shared" si="54"/>
        <v>Above Average</v>
      </c>
      <c r="U159" s="24">
        <v>1080</v>
      </c>
      <c r="V159" s="24">
        <v>0</v>
      </c>
      <c r="W159" s="24" t="s">
        <v>413</v>
      </c>
      <c r="X159" s="24">
        <v>1080</v>
      </c>
      <c r="Y159" s="24" t="str">
        <f t="shared" si="55"/>
        <v>no</v>
      </c>
      <c r="Z159" s="24" t="str">
        <f t="shared" si="56"/>
        <v>Below Average</v>
      </c>
      <c r="AA159" s="25">
        <v>1</v>
      </c>
      <c r="AB159" s="25">
        <v>0</v>
      </c>
      <c r="AC159" s="25">
        <v>1</v>
      </c>
      <c r="AD159" s="25">
        <v>0</v>
      </c>
      <c r="AE159" s="25">
        <f t="shared" si="57"/>
        <v>2</v>
      </c>
      <c r="AF159" s="25" t="str">
        <f t="shared" si="58"/>
        <v>Less</v>
      </c>
      <c r="AG159" s="57">
        <v>6</v>
      </c>
      <c r="AH159" s="29">
        <v>141000</v>
      </c>
      <c r="AI159" s="29">
        <f t="shared" si="45"/>
        <v>2160</v>
      </c>
      <c r="AJ159" s="29" t="str">
        <f t="shared" si="59"/>
        <v>no</v>
      </c>
      <c r="AK159" s="29">
        <f t="shared" si="60"/>
        <v>65.277777777777771</v>
      </c>
      <c r="AL159" s="29">
        <f t="shared" si="61"/>
        <v>130.55555555555554</v>
      </c>
    </row>
    <row r="160" spans="1:38" x14ac:dyDescent="0.2">
      <c r="A160">
        <v>150</v>
      </c>
      <c r="B160" s="12" t="s">
        <v>83</v>
      </c>
      <c r="C160" s="12">
        <f t="shared" si="46"/>
        <v>69</v>
      </c>
      <c r="D160" s="12" t="str">
        <f t="shared" si="43"/>
        <v>no</v>
      </c>
      <c r="E160" s="12" t="str">
        <f t="shared" si="47"/>
        <v>Below Average</v>
      </c>
      <c r="F160" s="21">
        <v>6240</v>
      </c>
      <c r="G160" s="21" t="str">
        <f t="shared" si="48"/>
        <v>no</v>
      </c>
      <c r="H160" s="21" t="str">
        <f t="shared" si="49"/>
        <v>Below Average</v>
      </c>
      <c r="I160" s="12" t="s">
        <v>148</v>
      </c>
      <c r="J160" s="12" t="str">
        <f t="shared" si="50"/>
        <v>BrkSide</v>
      </c>
      <c r="K160" s="12" t="s">
        <v>91</v>
      </c>
      <c r="L160" s="12">
        <f t="shared" si="44"/>
        <v>64.919237492322253</v>
      </c>
      <c r="M160" s="12" t="str">
        <f t="shared" si="51"/>
        <v>Below Average</v>
      </c>
      <c r="N160" s="22">
        <v>5</v>
      </c>
      <c r="O160" s="22" t="str">
        <f t="shared" si="52"/>
        <v>Low</v>
      </c>
      <c r="P160">
        <v>1936</v>
      </c>
      <c r="Q160">
        <v>1950</v>
      </c>
      <c r="R160" s="23">
        <v>896</v>
      </c>
      <c r="S160" s="23" t="str">
        <f t="shared" si="53"/>
        <v>no</v>
      </c>
      <c r="T160" s="23" t="str">
        <f t="shared" si="54"/>
        <v>Below Average</v>
      </c>
      <c r="U160" s="24">
        <v>896</v>
      </c>
      <c r="V160" s="24">
        <v>448</v>
      </c>
      <c r="W160" s="24" t="s">
        <v>412</v>
      </c>
      <c r="X160" s="24">
        <v>1344</v>
      </c>
      <c r="Y160" s="24" t="str">
        <f t="shared" si="55"/>
        <v>no</v>
      </c>
      <c r="Z160" s="24" t="str">
        <f t="shared" si="56"/>
        <v>Below Average</v>
      </c>
      <c r="AA160" s="25">
        <v>0</v>
      </c>
      <c r="AB160" s="25">
        <v>0</v>
      </c>
      <c r="AC160" s="25">
        <v>1</v>
      </c>
      <c r="AD160" s="25">
        <v>0</v>
      </c>
      <c r="AE160" s="25">
        <f t="shared" si="57"/>
        <v>1</v>
      </c>
      <c r="AF160" s="25" t="str">
        <f t="shared" si="58"/>
        <v>Less</v>
      </c>
      <c r="AG160" s="57">
        <v>7</v>
      </c>
      <c r="AH160" s="29">
        <v>115000</v>
      </c>
      <c r="AI160" s="29">
        <f t="shared" si="45"/>
        <v>2240</v>
      </c>
      <c r="AJ160" s="29" t="str">
        <f t="shared" si="59"/>
        <v>no</v>
      </c>
      <c r="AK160" s="29">
        <f t="shared" si="60"/>
        <v>51.339285714285715</v>
      </c>
      <c r="AL160" s="29">
        <f t="shared" si="61"/>
        <v>85.56547619047619</v>
      </c>
    </row>
    <row r="161" spans="1:38" x14ac:dyDescent="0.2">
      <c r="A161">
        <v>151</v>
      </c>
      <c r="B161" s="12">
        <v>120</v>
      </c>
      <c r="C161" s="12">
        <f t="shared" si="46"/>
        <v>120</v>
      </c>
      <c r="D161" s="12" t="str">
        <f t="shared" si="43"/>
        <v>yes</v>
      </c>
      <c r="E161" s="12" t="str">
        <f t="shared" si="47"/>
        <v>Above Average</v>
      </c>
      <c r="F161" s="21">
        <v>10356</v>
      </c>
      <c r="G161" s="21" t="str">
        <f t="shared" si="48"/>
        <v>no</v>
      </c>
      <c r="H161" s="21" t="str">
        <f t="shared" si="49"/>
        <v>Below Average</v>
      </c>
      <c r="I161" s="12" t="s">
        <v>89</v>
      </c>
      <c r="J161" s="12" t="str">
        <f t="shared" si="50"/>
        <v>CollgCr</v>
      </c>
      <c r="K161" s="12" t="s">
        <v>91</v>
      </c>
      <c r="L161" s="12">
        <f t="shared" si="44"/>
        <v>74.535824409408733</v>
      </c>
      <c r="M161" s="12" t="str">
        <f t="shared" si="51"/>
        <v>Above Average</v>
      </c>
      <c r="N161" s="22">
        <v>5</v>
      </c>
      <c r="O161" s="22" t="str">
        <f t="shared" si="52"/>
        <v>Low</v>
      </c>
      <c r="P161">
        <v>1975</v>
      </c>
      <c r="Q161">
        <v>1975</v>
      </c>
      <c r="R161" s="23">
        <v>969</v>
      </c>
      <c r="S161" s="23" t="str">
        <f t="shared" si="53"/>
        <v>no</v>
      </c>
      <c r="T161" s="23" t="str">
        <f t="shared" si="54"/>
        <v>Below Average</v>
      </c>
      <c r="U161" s="24">
        <v>969</v>
      </c>
      <c r="V161" s="24">
        <v>0</v>
      </c>
      <c r="W161" s="24" t="s">
        <v>413</v>
      </c>
      <c r="X161" s="24">
        <v>969</v>
      </c>
      <c r="Y161" s="24" t="str">
        <f t="shared" si="55"/>
        <v>no</v>
      </c>
      <c r="Z161" s="24" t="str">
        <f t="shared" si="56"/>
        <v>Below Average</v>
      </c>
      <c r="AA161" s="25">
        <v>0</v>
      </c>
      <c r="AB161" s="25">
        <v>0</v>
      </c>
      <c r="AC161" s="25">
        <v>1</v>
      </c>
      <c r="AD161" s="25">
        <v>1</v>
      </c>
      <c r="AE161" s="25">
        <f t="shared" si="57"/>
        <v>2</v>
      </c>
      <c r="AF161" s="25" t="str">
        <f t="shared" si="58"/>
        <v>Less</v>
      </c>
      <c r="AG161" s="57">
        <v>5</v>
      </c>
      <c r="AH161" s="29">
        <v>122000</v>
      </c>
      <c r="AI161" s="29">
        <f t="shared" si="45"/>
        <v>1938</v>
      </c>
      <c r="AJ161" s="29" t="str">
        <f t="shared" si="59"/>
        <v>no</v>
      </c>
      <c r="AK161" s="29">
        <f t="shared" si="60"/>
        <v>62.951496388028893</v>
      </c>
      <c r="AL161" s="29">
        <f t="shared" si="61"/>
        <v>125.90299277605779</v>
      </c>
    </row>
    <row r="162" spans="1:38" x14ac:dyDescent="0.2">
      <c r="A162">
        <v>152</v>
      </c>
      <c r="B162" s="12">
        <v>107</v>
      </c>
      <c r="C162" s="12">
        <f t="shared" si="46"/>
        <v>107</v>
      </c>
      <c r="D162" s="12" t="str">
        <f t="shared" si="43"/>
        <v>no</v>
      </c>
      <c r="E162" s="12" t="str">
        <f t="shared" si="47"/>
        <v>Above Average</v>
      </c>
      <c r="F162" s="21">
        <v>13891</v>
      </c>
      <c r="G162" s="21" t="str">
        <f t="shared" si="48"/>
        <v>no</v>
      </c>
      <c r="H162" s="21" t="str">
        <f t="shared" si="49"/>
        <v>Above Average</v>
      </c>
      <c r="I162" s="12" t="s">
        <v>154</v>
      </c>
      <c r="J162" s="12" t="str">
        <f t="shared" si="50"/>
        <v>NridgHt</v>
      </c>
      <c r="K162" s="12" t="s">
        <v>91</v>
      </c>
      <c r="L162" s="12">
        <f t="shared" si="44"/>
        <v>92.435750489847905</v>
      </c>
      <c r="M162" s="12" t="str">
        <f t="shared" si="51"/>
        <v>Above Average</v>
      </c>
      <c r="N162" s="22">
        <v>8</v>
      </c>
      <c r="O162" s="22" t="str">
        <f t="shared" si="52"/>
        <v>High</v>
      </c>
      <c r="P162">
        <v>2007</v>
      </c>
      <c r="Q162">
        <v>2008</v>
      </c>
      <c r="R162" s="23">
        <v>1710</v>
      </c>
      <c r="S162" s="23" t="str">
        <f t="shared" si="53"/>
        <v>no</v>
      </c>
      <c r="T162" s="23" t="str">
        <f t="shared" si="54"/>
        <v>Above Average</v>
      </c>
      <c r="U162" s="24">
        <v>1710</v>
      </c>
      <c r="V162" s="24">
        <v>0</v>
      </c>
      <c r="W162" s="24" t="s">
        <v>413</v>
      </c>
      <c r="X162" s="24">
        <v>1710</v>
      </c>
      <c r="Y162" s="24" t="str">
        <f t="shared" si="55"/>
        <v>no</v>
      </c>
      <c r="Z162" s="24" t="str">
        <f t="shared" si="56"/>
        <v>Above Average</v>
      </c>
      <c r="AA162" s="25">
        <v>1</v>
      </c>
      <c r="AB162" s="25">
        <v>0</v>
      </c>
      <c r="AC162" s="25">
        <v>2</v>
      </c>
      <c r="AD162" s="25">
        <v>0</v>
      </c>
      <c r="AE162" s="25">
        <f t="shared" si="57"/>
        <v>3</v>
      </c>
      <c r="AF162" s="25" t="str">
        <f t="shared" si="58"/>
        <v>More</v>
      </c>
      <c r="AG162" s="57">
        <v>6</v>
      </c>
      <c r="AH162" s="29">
        <v>372402</v>
      </c>
      <c r="AI162" s="29">
        <f t="shared" si="45"/>
        <v>3420</v>
      </c>
      <c r="AJ162" s="29" t="str">
        <f t="shared" si="59"/>
        <v>no</v>
      </c>
      <c r="AK162" s="29">
        <f t="shared" si="60"/>
        <v>108.88947368421053</v>
      </c>
      <c r="AL162" s="29">
        <f t="shared" si="61"/>
        <v>217.77894736842106</v>
      </c>
    </row>
    <row r="163" spans="1:38" x14ac:dyDescent="0.2">
      <c r="A163">
        <v>153</v>
      </c>
      <c r="B163" s="12" t="s">
        <v>83</v>
      </c>
      <c r="C163" s="12">
        <f t="shared" si="46"/>
        <v>69</v>
      </c>
      <c r="D163" s="12" t="str">
        <f t="shared" si="43"/>
        <v>no</v>
      </c>
      <c r="E163" s="12" t="str">
        <f t="shared" si="47"/>
        <v>Below Average</v>
      </c>
      <c r="F163" s="21">
        <v>14803</v>
      </c>
      <c r="G163" s="21" t="str">
        <f t="shared" si="48"/>
        <v>no</v>
      </c>
      <c r="H163" s="21" t="str">
        <f t="shared" si="49"/>
        <v>Above Average</v>
      </c>
      <c r="I163" s="12" t="s">
        <v>138</v>
      </c>
      <c r="J163" s="12" t="str">
        <f t="shared" si="50"/>
        <v>NWAmes</v>
      </c>
      <c r="K163" s="12" t="s">
        <v>91</v>
      </c>
      <c r="L163" s="12">
        <f t="shared" si="44"/>
        <v>67.115548801871967</v>
      </c>
      <c r="M163" s="12" t="str">
        <f t="shared" si="51"/>
        <v>Below Average</v>
      </c>
      <c r="N163" s="22">
        <v>6</v>
      </c>
      <c r="O163" s="22" t="str">
        <f t="shared" si="52"/>
        <v>Low</v>
      </c>
      <c r="P163">
        <v>1971</v>
      </c>
      <c r="Q163">
        <v>1971</v>
      </c>
      <c r="R163" s="23">
        <v>825</v>
      </c>
      <c r="S163" s="23" t="str">
        <f t="shared" si="53"/>
        <v>no</v>
      </c>
      <c r="T163" s="23" t="str">
        <f t="shared" si="54"/>
        <v>Below Average</v>
      </c>
      <c r="U163" s="24">
        <v>1097</v>
      </c>
      <c r="V163" s="24">
        <v>896</v>
      </c>
      <c r="W163" s="24" t="s">
        <v>412</v>
      </c>
      <c r="X163" s="24">
        <v>1993</v>
      </c>
      <c r="Y163" s="24" t="str">
        <f t="shared" si="55"/>
        <v>no</v>
      </c>
      <c r="Z163" s="24" t="str">
        <f t="shared" si="56"/>
        <v>Above Average</v>
      </c>
      <c r="AA163" s="25">
        <v>0</v>
      </c>
      <c r="AB163" s="25">
        <v>0</v>
      </c>
      <c r="AC163" s="25">
        <v>2</v>
      </c>
      <c r="AD163" s="25">
        <v>1</v>
      </c>
      <c r="AE163" s="25">
        <f t="shared" si="57"/>
        <v>3</v>
      </c>
      <c r="AF163" s="25" t="str">
        <f t="shared" si="58"/>
        <v>More</v>
      </c>
      <c r="AG163" s="57">
        <v>8</v>
      </c>
      <c r="AH163" s="29">
        <v>190000</v>
      </c>
      <c r="AI163" s="29">
        <f t="shared" si="45"/>
        <v>2818</v>
      </c>
      <c r="AJ163" s="29" t="str">
        <f t="shared" si="59"/>
        <v>no</v>
      </c>
      <c r="AK163" s="29">
        <f t="shared" si="60"/>
        <v>67.423704755145494</v>
      </c>
      <c r="AL163" s="29">
        <f t="shared" si="61"/>
        <v>95.333667837431008</v>
      </c>
    </row>
    <row r="164" spans="1:38" x14ac:dyDescent="0.2">
      <c r="A164">
        <v>154</v>
      </c>
      <c r="B164" s="12" t="s">
        <v>83</v>
      </c>
      <c r="C164" s="12">
        <f t="shared" si="46"/>
        <v>69</v>
      </c>
      <c r="D164" s="12" t="str">
        <f t="shared" si="43"/>
        <v>no</v>
      </c>
      <c r="E164" s="12" t="str">
        <f t="shared" si="47"/>
        <v>Below Average</v>
      </c>
      <c r="F164" s="21">
        <v>13500</v>
      </c>
      <c r="G164" s="21" t="str">
        <f t="shared" si="48"/>
        <v>no</v>
      </c>
      <c r="H164" s="21" t="str">
        <f t="shared" si="49"/>
        <v>Above Average</v>
      </c>
      <c r="I164" s="12" t="s">
        <v>205</v>
      </c>
      <c r="J164" s="12" t="str">
        <f t="shared" si="50"/>
        <v>ClearCr</v>
      </c>
      <c r="K164" s="12" t="s">
        <v>91</v>
      </c>
      <c r="L164" s="12">
        <f t="shared" si="44"/>
        <v>71.6365553142886</v>
      </c>
      <c r="M164" s="12" t="str">
        <f t="shared" si="51"/>
        <v>Above Average</v>
      </c>
      <c r="N164" s="22">
        <v>6</v>
      </c>
      <c r="O164" s="22" t="str">
        <f t="shared" si="52"/>
        <v>Low</v>
      </c>
      <c r="P164">
        <v>1960</v>
      </c>
      <c r="Q164">
        <v>1975</v>
      </c>
      <c r="R164" s="23">
        <v>1602</v>
      </c>
      <c r="S164" s="23" t="str">
        <f t="shared" si="53"/>
        <v>no</v>
      </c>
      <c r="T164" s="23" t="str">
        <f t="shared" si="54"/>
        <v>Above Average</v>
      </c>
      <c r="U164" s="24">
        <v>1252</v>
      </c>
      <c r="V164" s="24">
        <v>0</v>
      </c>
      <c r="W164" s="24" t="s">
        <v>413</v>
      </c>
      <c r="X164" s="24">
        <v>1252</v>
      </c>
      <c r="Y164" s="24" t="str">
        <f t="shared" si="55"/>
        <v>no</v>
      </c>
      <c r="Z164" s="24" t="str">
        <f t="shared" si="56"/>
        <v>Below Average</v>
      </c>
      <c r="AA164" s="25">
        <v>1</v>
      </c>
      <c r="AB164" s="25">
        <v>0</v>
      </c>
      <c r="AC164" s="25">
        <v>1</v>
      </c>
      <c r="AD164" s="25">
        <v>0</v>
      </c>
      <c r="AE164" s="25">
        <f t="shared" si="57"/>
        <v>2</v>
      </c>
      <c r="AF164" s="25" t="str">
        <f t="shared" si="58"/>
        <v>Less</v>
      </c>
      <c r="AG164" s="57">
        <v>4</v>
      </c>
      <c r="AH164" s="29">
        <v>235000</v>
      </c>
      <c r="AI164" s="29">
        <f t="shared" si="45"/>
        <v>2854</v>
      </c>
      <c r="AJ164" s="29" t="str">
        <f t="shared" si="59"/>
        <v>no</v>
      </c>
      <c r="AK164" s="29">
        <f t="shared" si="60"/>
        <v>82.340574632095311</v>
      </c>
      <c r="AL164" s="29">
        <f t="shared" si="61"/>
        <v>187.69968051118209</v>
      </c>
    </row>
    <row r="165" spans="1:38" x14ac:dyDescent="0.2">
      <c r="A165">
        <v>155</v>
      </c>
      <c r="B165" s="12">
        <v>84</v>
      </c>
      <c r="C165" s="12">
        <f t="shared" si="46"/>
        <v>84</v>
      </c>
      <c r="D165" s="12" t="str">
        <f t="shared" si="43"/>
        <v>no</v>
      </c>
      <c r="E165" s="12" t="str">
        <f t="shared" si="47"/>
        <v>Above Average</v>
      </c>
      <c r="F165" s="21">
        <v>11340</v>
      </c>
      <c r="G165" s="21" t="str">
        <f t="shared" si="48"/>
        <v>no</v>
      </c>
      <c r="H165" s="21" t="str">
        <f t="shared" si="49"/>
        <v>Above Average</v>
      </c>
      <c r="I165" s="12" t="s">
        <v>143</v>
      </c>
      <c r="J165" s="12" t="str">
        <f t="shared" si="50"/>
        <v>OldTown</v>
      </c>
      <c r="K165" s="12" t="s">
        <v>91</v>
      </c>
      <c r="L165" s="12">
        <f t="shared" si="44"/>
        <v>57.90974368543602</v>
      </c>
      <c r="M165" s="12" t="str">
        <f t="shared" si="51"/>
        <v>Below Average</v>
      </c>
      <c r="N165" s="22">
        <v>6</v>
      </c>
      <c r="O165" s="22" t="str">
        <f t="shared" si="52"/>
        <v>Low</v>
      </c>
      <c r="P165">
        <v>1923</v>
      </c>
      <c r="Q165">
        <v>1950</v>
      </c>
      <c r="R165" s="23">
        <v>1200</v>
      </c>
      <c r="S165" s="23" t="str">
        <f t="shared" si="53"/>
        <v>no</v>
      </c>
      <c r="T165" s="23" t="str">
        <f t="shared" si="54"/>
        <v>Above Average</v>
      </c>
      <c r="U165" s="24">
        <v>1200</v>
      </c>
      <c r="V165" s="24">
        <v>0</v>
      </c>
      <c r="W165" s="24" t="s">
        <v>413</v>
      </c>
      <c r="X165" s="24">
        <v>1200</v>
      </c>
      <c r="Y165" s="24" t="str">
        <f t="shared" si="55"/>
        <v>no</v>
      </c>
      <c r="Z165" s="24" t="str">
        <f t="shared" si="56"/>
        <v>Below Average</v>
      </c>
      <c r="AA165" s="25">
        <v>0</v>
      </c>
      <c r="AB165" s="25">
        <v>0</v>
      </c>
      <c r="AC165" s="25">
        <v>1</v>
      </c>
      <c r="AD165" s="25">
        <v>0</v>
      </c>
      <c r="AE165" s="25">
        <f t="shared" si="57"/>
        <v>1</v>
      </c>
      <c r="AF165" s="25" t="str">
        <f t="shared" si="58"/>
        <v>Less</v>
      </c>
      <c r="AG165" s="57">
        <v>7</v>
      </c>
      <c r="AH165" s="29">
        <v>125000</v>
      </c>
      <c r="AI165" s="29">
        <f t="shared" si="45"/>
        <v>2400</v>
      </c>
      <c r="AJ165" s="29" t="str">
        <f t="shared" si="59"/>
        <v>no</v>
      </c>
      <c r="AK165" s="29">
        <f t="shared" si="60"/>
        <v>52.083333333333336</v>
      </c>
      <c r="AL165" s="29">
        <f t="shared" si="61"/>
        <v>104.16666666666667</v>
      </c>
    </row>
    <row r="166" spans="1:38" x14ac:dyDescent="0.2">
      <c r="A166">
        <v>156</v>
      </c>
      <c r="B166" s="12">
        <v>60</v>
      </c>
      <c r="C166" s="12">
        <f t="shared" si="46"/>
        <v>60</v>
      </c>
      <c r="D166" s="12" t="str">
        <f t="shared" si="43"/>
        <v>no</v>
      </c>
      <c r="E166" s="12" t="str">
        <f t="shared" si="47"/>
        <v>Below Average</v>
      </c>
      <c r="F166" s="21">
        <v>9600</v>
      </c>
      <c r="G166" s="21" t="str">
        <f t="shared" si="48"/>
        <v>no</v>
      </c>
      <c r="H166" s="21" t="str">
        <f t="shared" si="49"/>
        <v>Below Average</v>
      </c>
      <c r="I166" s="12" t="s">
        <v>185</v>
      </c>
      <c r="J166" s="12" t="str">
        <f t="shared" si="50"/>
        <v>Edwards</v>
      </c>
      <c r="K166" s="12" t="s">
        <v>91</v>
      </c>
      <c r="L166" s="12">
        <f t="shared" si="44"/>
        <v>61.772149970231268</v>
      </c>
      <c r="M166" s="12" t="str">
        <f t="shared" si="51"/>
        <v>Below Average</v>
      </c>
      <c r="N166" s="22">
        <v>6</v>
      </c>
      <c r="O166" s="22" t="str">
        <f t="shared" si="52"/>
        <v>Low</v>
      </c>
      <c r="P166">
        <v>1924</v>
      </c>
      <c r="Q166">
        <v>1950</v>
      </c>
      <c r="R166" s="23">
        <v>572</v>
      </c>
      <c r="S166" s="23" t="str">
        <f t="shared" si="53"/>
        <v>no</v>
      </c>
      <c r="T166" s="23" t="str">
        <f t="shared" si="54"/>
        <v>Below Average</v>
      </c>
      <c r="U166" s="24">
        <v>572</v>
      </c>
      <c r="V166" s="24">
        <v>524</v>
      </c>
      <c r="W166" s="24" t="s">
        <v>412</v>
      </c>
      <c r="X166" s="24">
        <v>1096</v>
      </c>
      <c r="Y166" s="24" t="str">
        <f t="shared" si="55"/>
        <v>no</v>
      </c>
      <c r="Z166" s="24" t="str">
        <f t="shared" si="56"/>
        <v>Below Average</v>
      </c>
      <c r="AA166" s="25">
        <v>0</v>
      </c>
      <c r="AB166" s="25">
        <v>0</v>
      </c>
      <c r="AC166" s="25">
        <v>1</v>
      </c>
      <c r="AD166" s="25">
        <v>0</v>
      </c>
      <c r="AE166" s="25">
        <f t="shared" si="57"/>
        <v>1</v>
      </c>
      <c r="AF166" s="25" t="str">
        <f t="shared" si="58"/>
        <v>Less</v>
      </c>
      <c r="AG166" s="57">
        <v>5</v>
      </c>
      <c r="AH166" s="29">
        <v>79000</v>
      </c>
      <c r="AI166" s="29">
        <f t="shared" si="45"/>
        <v>1668</v>
      </c>
      <c r="AJ166" s="29" t="str">
        <f t="shared" si="59"/>
        <v>no</v>
      </c>
      <c r="AK166" s="29">
        <f t="shared" si="60"/>
        <v>47.362110311750598</v>
      </c>
      <c r="AL166" s="29">
        <f t="shared" si="61"/>
        <v>72.080291970802918</v>
      </c>
    </row>
    <row r="167" spans="1:38" x14ac:dyDescent="0.2">
      <c r="A167">
        <v>157</v>
      </c>
      <c r="B167" s="12">
        <v>60</v>
      </c>
      <c r="C167" s="12">
        <f t="shared" si="46"/>
        <v>60</v>
      </c>
      <c r="D167" s="12" t="str">
        <f t="shared" si="43"/>
        <v>no</v>
      </c>
      <c r="E167" s="12" t="str">
        <f t="shared" si="47"/>
        <v>Below Average</v>
      </c>
      <c r="F167" s="21">
        <v>7200</v>
      </c>
      <c r="G167" s="21" t="str">
        <f t="shared" si="48"/>
        <v>no</v>
      </c>
      <c r="H167" s="21" t="str">
        <f t="shared" si="49"/>
        <v>Below Average</v>
      </c>
      <c r="I167" s="12" t="s">
        <v>162</v>
      </c>
      <c r="J167" s="12" t="str">
        <f t="shared" si="50"/>
        <v>NAmes</v>
      </c>
      <c r="K167" s="12" t="s">
        <v>91</v>
      </c>
      <c r="L167" s="12">
        <f t="shared" si="44"/>
        <v>65.191384752822614</v>
      </c>
      <c r="M167" s="12" t="str">
        <f t="shared" si="51"/>
        <v>Below Average</v>
      </c>
      <c r="N167" s="22">
        <v>5</v>
      </c>
      <c r="O167" s="22" t="str">
        <f t="shared" si="52"/>
        <v>Low</v>
      </c>
      <c r="P167">
        <v>1950</v>
      </c>
      <c r="Q167">
        <v>1950</v>
      </c>
      <c r="R167" s="23">
        <v>0</v>
      </c>
      <c r="S167" s="23" t="str">
        <f t="shared" si="53"/>
        <v>yes</v>
      </c>
      <c r="T167" s="23" t="str">
        <f t="shared" si="54"/>
        <v>Below Average</v>
      </c>
      <c r="U167" s="24">
        <v>1040</v>
      </c>
      <c r="V167" s="24">
        <v>0</v>
      </c>
      <c r="W167" s="24" t="s">
        <v>413</v>
      </c>
      <c r="X167" s="24">
        <v>1040</v>
      </c>
      <c r="Y167" s="24" t="str">
        <f t="shared" si="55"/>
        <v>no</v>
      </c>
      <c r="Z167" s="24" t="str">
        <f t="shared" si="56"/>
        <v>Below Average</v>
      </c>
      <c r="AA167" s="25">
        <v>0</v>
      </c>
      <c r="AB167" s="25">
        <v>0</v>
      </c>
      <c r="AC167" s="25">
        <v>1</v>
      </c>
      <c r="AD167" s="25">
        <v>0</v>
      </c>
      <c r="AE167" s="25">
        <f t="shared" si="57"/>
        <v>1</v>
      </c>
      <c r="AF167" s="25" t="str">
        <f t="shared" si="58"/>
        <v>Less</v>
      </c>
      <c r="AG167" s="57">
        <v>5</v>
      </c>
      <c r="AH167" s="29">
        <v>109500</v>
      </c>
      <c r="AI167" s="29">
        <f t="shared" si="45"/>
        <v>1040</v>
      </c>
      <c r="AJ167" s="29" t="str">
        <f t="shared" si="59"/>
        <v>no</v>
      </c>
      <c r="AK167" s="29">
        <f t="shared" si="60"/>
        <v>105.28846153846153</v>
      </c>
      <c r="AL167" s="29">
        <f t="shared" si="61"/>
        <v>105.28846153846153</v>
      </c>
    </row>
    <row r="168" spans="1:38" x14ac:dyDescent="0.2">
      <c r="A168">
        <v>158</v>
      </c>
      <c r="B168" s="12">
        <v>92</v>
      </c>
      <c r="C168" s="12">
        <f t="shared" si="46"/>
        <v>92</v>
      </c>
      <c r="D168" s="12" t="str">
        <f t="shared" si="43"/>
        <v>no</v>
      </c>
      <c r="E168" s="12" t="str">
        <f t="shared" si="47"/>
        <v>Above Average</v>
      </c>
      <c r="F168" s="21">
        <v>12003</v>
      </c>
      <c r="G168" s="21" t="str">
        <f t="shared" si="48"/>
        <v>no</v>
      </c>
      <c r="H168" s="21" t="str">
        <f t="shared" si="49"/>
        <v>Above Average</v>
      </c>
      <c r="I168" s="12" t="s">
        <v>189</v>
      </c>
      <c r="J168" s="12" t="str">
        <f t="shared" si="50"/>
        <v>Timber</v>
      </c>
      <c r="K168" s="12" t="s">
        <v>91</v>
      </c>
      <c r="L168" s="12">
        <f t="shared" si="44"/>
        <v>78.098980385544763</v>
      </c>
      <c r="M168" s="12" t="str">
        <f t="shared" si="51"/>
        <v>Above Average</v>
      </c>
      <c r="N168" s="22">
        <v>8</v>
      </c>
      <c r="O168" s="22" t="str">
        <f t="shared" si="52"/>
        <v>High</v>
      </c>
      <c r="P168">
        <v>2009</v>
      </c>
      <c r="Q168">
        <v>2010</v>
      </c>
      <c r="R168" s="23">
        <v>774</v>
      </c>
      <c r="S168" s="23" t="str">
        <f t="shared" si="53"/>
        <v>no</v>
      </c>
      <c r="T168" s="23" t="str">
        <f t="shared" si="54"/>
        <v>Below Average</v>
      </c>
      <c r="U168" s="24">
        <v>774</v>
      </c>
      <c r="V168" s="24">
        <v>1194</v>
      </c>
      <c r="W168" s="24" t="s">
        <v>412</v>
      </c>
      <c r="X168" s="24">
        <v>1968</v>
      </c>
      <c r="Y168" s="24" t="str">
        <f t="shared" si="55"/>
        <v>no</v>
      </c>
      <c r="Z168" s="24" t="str">
        <f t="shared" si="56"/>
        <v>Above Average</v>
      </c>
      <c r="AA168" s="25">
        <v>0</v>
      </c>
      <c r="AB168" s="25">
        <v>0</v>
      </c>
      <c r="AC168" s="25">
        <v>2</v>
      </c>
      <c r="AD168" s="25">
        <v>1</v>
      </c>
      <c r="AE168" s="25">
        <f t="shared" si="57"/>
        <v>3</v>
      </c>
      <c r="AF168" s="25" t="str">
        <f t="shared" si="58"/>
        <v>More</v>
      </c>
      <c r="AG168" s="57">
        <v>8</v>
      </c>
      <c r="AH168" s="29">
        <v>269500</v>
      </c>
      <c r="AI168" s="29">
        <f t="shared" si="45"/>
        <v>2742</v>
      </c>
      <c r="AJ168" s="29" t="str">
        <f t="shared" si="59"/>
        <v>no</v>
      </c>
      <c r="AK168" s="29">
        <f t="shared" si="60"/>
        <v>98.285922684172135</v>
      </c>
      <c r="AL168" s="29">
        <f t="shared" si="61"/>
        <v>136.9410569105691</v>
      </c>
    </row>
    <row r="169" spans="1:38" x14ac:dyDescent="0.2">
      <c r="A169">
        <v>159</v>
      </c>
      <c r="B169" s="12">
        <v>100</v>
      </c>
      <c r="C169" s="12">
        <f t="shared" si="46"/>
        <v>100</v>
      </c>
      <c r="D169" s="12" t="str">
        <f t="shared" si="43"/>
        <v>no</v>
      </c>
      <c r="E169" s="12" t="str">
        <f t="shared" si="47"/>
        <v>Above Average</v>
      </c>
      <c r="F169" s="21">
        <v>12552</v>
      </c>
      <c r="G169" s="21" t="str">
        <f t="shared" si="48"/>
        <v>no</v>
      </c>
      <c r="H169" s="21" t="str">
        <f t="shared" si="49"/>
        <v>Above Average</v>
      </c>
      <c r="I169" s="12" t="s">
        <v>136</v>
      </c>
      <c r="J169" s="12" t="str">
        <f t="shared" si="50"/>
        <v>Somerst</v>
      </c>
      <c r="K169" s="12" t="s">
        <v>91</v>
      </c>
      <c r="L169" s="12">
        <f t="shared" si="44"/>
        <v>83.140020408338017</v>
      </c>
      <c r="M169" s="12" t="str">
        <f t="shared" si="51"/>
        <v>Above Average</v>
      </c>
      <c r="N169" s="22">
        <v>7</v>
      </c>
      <c r="O169" s="22" t="str">
        <f t="shared" si="52"/>
        <v>High</v>
      </c>
      <c r="P169">
        <v>2004</v>
      </c>
      <c r="Q169">
        <v>2005</v>
      </c>
      <c r="R169" s="23">
        <v>991</v>
      </c>
      <c r="S169" s="23" t="str">
        <f t="shared" si="53"/>
        <v>no</v>
      </c>
      <c r="T169" s="23" t="str">
        <f t="shared" si="54"/>
        <v>Below Average</v>
      </c>
      <c r="U169" s="24">
        <v>991</v>
      </c>
      <c r="V169" s="24">
        <v>956</v>
      </c>
      <c r="W169" s="24" t="s">
        <v>412</v>
      </c>
      <c r="X169" s="24">
        <v>1947</v>
      </c>
      <c r="Y169" s="24" t="str">
        <f t="shared" si="55"/>
        <v>no</v>
      </c>
      <c r="Z169" s="24" t="str">
        <f t="shared" si="56"/>
        <v>Above Average</v>
      </c>
      <c r="AA169" s="25">
        <v>0</v>
      </c>
      <c r="AB169" s="25">
        <v>0</v>
      </c>
      <c r="AC169" s="25">
        <v>2</v>
      </c>
      <c r="AD169" s="25">
        <v>1</v>
      </c>
      <c r="AE169" s="25">
        <f t="shared" si="57"/>
        <v>3</v>
      </c>
      <c r="AF169" s="25" t="str">
        <f t="shared" si="58"/>
        <v>More</v>
      </c>
      <c r="AG169" s="57">
        <v>8</v>
      </c>
      <c r="AH169" s="29">
        <v>254900</v>
      </c>
      <c r="AI169" s="29">
        <f t="shared" si="45"/>
        <v>2938</v>
      </c>
      <c r="AJ169" s="29" t="str">
        <f t="shared" si="59"/>
        <v>no</v>
      </c>
      <c r="AK169" s="29">
        <f t="shared" si="60"/>
        <v>86.759700476514638</v>
      </c>
      <c r="AL169" s="29">
        <f t="shared" si="61"/>
        <v>130.91936312275294</v>
      </c>
    </row>
    <row r="170" spans="1:38" x14ac:dyDescent="0.2">
      <c r="A170">
        <v>160</v>
      </c>
      <c r="B170" s="12">
        <v>134</v>
      </c>
      <c r="C170" s="12">
        <f t="shared" si="46"/>
        <v>134</v>
      </c>
      <c r="D170" s="12" t="str">
        <f t="shared" si="43"/>
        <v>yes</v>
      </c>
      <c r="E170" s="12" t="str">
        <f t="shared" si="47"/>
        <v>Above Average</v>
      </c>
      <c r="F170" s="21">
        <v>19378</v>
      </c>
      <c r="G170" s="21" t="str">
        <f t="shared" si="48"/>
        <v>yes</v>
      </c>
      <c r="H170" s="21" t="str">
        <f t="shared" si="49"/>
        <v>Above Average</v>
      </c>
      <c r="I170" s="12" t="s">
        <v>193</v>
      </c>
      <c r="J170" s="12" t="str">
        <f t="shared" si="50"/>
        <v>Gilbert</v>
      </c>
      <c r="K170" s="12" t="s">
        <v>91</v>
      </c>
      <c r="L170" s="12">
        <f t="shared" si="44"/>
        <v>77.47396854876844</v>
      </c>
      <c r="M170" s="12" t="str">
        <f t="shared" si="51"/>
        <v>Above Average</v>
      </c>
      <c r="N170" s="22">
        <v>7</v>
      </c>
      <c r="O170" s="22" t="str">
        <f t="shared" si="52"/>
        <v>High</v>
      </c>
      <c r="P170">
        <v>2005</v>
      </c>
      <c r="Q170">
        <v>2006</v>
      </c>
      <c r="R170" s="23">
        <v>1392</v>
      </c>
      <c r="S170" s="23" t="str">
        <f t="shared" si="53"/>
        <v>no</v>
      </c>
      <c r="T170" s="23" t="str">
        <f t="shared" si="54"/>
        <v>Above Average</v>
      </c>
      <c r="U170" s="24">
        <v>1392</v>
      </c>
      <c r="V170" s="24">
        <v>1070</v>
      </c>
      <c r="W170" s="24" t="s">
        <v>412</v>
      </c>
      <c r="X170" s="24">
        <v>2462</v>
      </c>
      <c r="Y170" s="24" t="str">
        <f t="shared" si="55"/>
        <v>no</v>
      </c>
      <c r="Z170" s="24" t="str">
        <f t="shared" si="56"/>
        <v>Above Average</v>
      </c>
      <c r="AA170" s="25">
        <v>1</v>
      </c>
      <c r="AB170" s="25">
        <v>0</v>
      </c>
      <c r="AC170" s="25">
        <v>2</v>
      </c>
      <c r="AD170" s="25">
        <v>1</v>
      </c>
      <c r="AE170" s="25">
        <f t="shared" si="57"/>
        <v>4</v>
      </c>
      <c r="AF170" s="25" t="str">
        <f t="shared" si="58"/>
        <v>More</v>
      </c>
      <c r="AG170" s="57">
        <v>9</v>
      </c>
      <c r="AH170" s="29">
        <v>320000</v>
      </c>
      <c r="AI170" s="29">
        <f t="shared" si="45"/>
        <v>3854</v>
      </c>
      <c r="AJ170" s="29" t="str">
        <f t="shared" si="59"/>
        <v>no</v>
      </c>
      <c r="AK170" s="29">
        <f t="shared" si="60"/>
        <v>83.03061754021796</v>
      </c>
      <c r="AL170" s="29">
        <f t="shared" si="61"/>
        <v>129.97562956945572</v>
      </c>
    </row>
    <row r="171" spans="1:38" x14ac:dyDescent="0.2">
      <c r="A171">
        <v>161</v>
      </c>
      <c r="B171" s="12" t="s">
        <v>83</v>
      </c>
      <c r="C171" s="12">
        <f t="shared" si="46"/>
        <v>69</v>
      </c>
      <c r="D171" s="12" t="str">
        <f t="shared" si="43"/>
        <v>no</v>
      </c>
      <c r="E171" s="12" t="str">
        <f t="shared" si="47"/>
        <v>Below Average</v>
      </c>
      <c r="F171" s="21">
        <v>11120</v>
      </c>
      <c r="G171" s="21" t="str">
        <f t="shared" si="48"/>
        <v>no</v>
      </c>
      <c r="H171" s="21" t="str">
        <f t="shared" si="49"/>
        <v>Above Average</v>
      </c>
      <c r="I171" s="12" t="s">
        <v>113</v>
      </c>
      <c r="J171" s="12" t="str">
        <f t="shared" si="50"/>
        <v>Veenker</v>
      </c>
      <c r="K171" s="12" t="s">
        <v>91</v>
      </c>
      <c r="L171" s="12">
        <f t="shared" si="44"/>
        <v>77.749411305761271</v>
      </c>
      <c r="M171" s="12" t="str">
        <f t="shared" si="51"/>
        <v>Above Average</v>
      </c>
      <c r="N171" s="22">
        <v>6</v>
      </c>
      <c r="O171" s="22" t="str">
        <f t="shared" si="52"/>
        <v>Low</v>
      </c>
      <c r="P171">
        <v>1984</v>
      </c>
      <c r="Q171">
        <v>1984</v>
      </c>
      <c r="R171" s="23">
        <v>1232</v>
      </c>
      <c r="S171" s="23" t="str">
        <f t="shared" si="53"/>
        <v>no</v>
      </c>
      <c r="T171" s="23" t="str">
        <f t="shared" si="54"/>
        <v>Above Average</v>
      </c>
      <c r="U171" s="24">
        <v>1232</v>
      </c>
      <c r="V171" s="24">
        <v>0</v>
      </c>
      <c r="W171" s="24" t="s">
        <v>413</v>
      </c>
      <c r="X171" s="24">
        <v>1232</v>
      </c>
      <c r="Y171" s="24" t="str">
        <f t="shared" si="55"/>
        <v>no</v>
      </c>
      <c r="Z171" s="24" t="str">
        <f t="shared" si="56"/>
        <v>Below Average</v>
      </c>
      <c r="AA171" s="25">
        <v>0</v>
      </c>
      <c r="AB171" s="25">
        <v>0</v>
      </c>
      <c r="AC171" s="25">
        <v>2</v>
      </c>
      <c r="AD171" s="25">
        <v>0</v>
      </c>
      <c r="AE171" s="25">
        <f t="shared" si="57"/>
        <v>2</v>
      </c>
      <c r="AF171" s="25" t="str">
        <f t="shared" si="58"/>
        <v>Less</v>
      </c>
      <c r="AG171" s="57">
        <v>6</v>
      </c>
      <c r="AH171" s="29">
        <v>162500</v>
      </c>
      <c r="AI171" s="29">
        <f t="shared" si="45"/>
        <v>2464</v>
      </c>
      <c r="AJ171" s="29" t="str">
        <f t="shared" si="59"/>
        <v>no</v>
      </c>
      <c r="AK171" s="29">
        <f t="shared" si="60"/>
        <v>65.949675324675326</v>
      </c>
      <c r="AL171" s="29">
        <f t="shared" si="61"/>
        <v>131.89935064935065</v>
      </c>
    </row>
    <row r="172" spans="1:38" x14ac:dyDescent="0.2">
      <c r="A172">
        <v>162</v>
      </c>
      <c r="B172" s="12">
        <v>110</v>
      </c>
      <c r="C172" s="12">
        <f t="shared" si="46"/>
        <v>110</v>
      </c>
      <c r="D172" s="12" t="str">
        <f t="shared" si="43"/>
        <v>yes</v>
      </c>
      <c r="E172" s="12" t="str">
        <f t="shared" si="47"/>
        <v>Above Average</v>
      </c>
      <c r="F172" s="21">
        <v>13688</v>
      </c>
      <c r="G172" s="21" t="str">
        <f t="shared" si="48"/>
        <v>no</v>
      </c>
      <c r="H172" s="21" t="str">
        <f t="shared" si="49"/>
        <v>Above Average</v>
      </c>
      <c r="I172" s="12" t="s">
        <v>154</v>
      </c>
      <c r="J172" s="12" t="str">
        <f t="shared" si="50"/>
        <v>NridgHt</v>
      </c>
      <c r="K172" s="12" t="s">
        <v>91</v>
      </c>
      <c r="L172" s="12">
        <f t="shared" si="44"/>
        <v>92.435750489847905</v>
      </c>
      <c r="M172" s="12" t="str">
        <f t="shared" si="51"/>
        <v>Above Average</v>
      </c>
      <c r="N172" s="22">
        <v>9</v>
      </c>
      <c r="O172" s="22" t="str">
        <f t="shared" si="52"/>
        <v>High</v>
      </c>
      <c r="P172">
        <v>2003</v>
      </c>
      <c r="Q172">
        <v>2004</v>
      </c>
      <c r="R172" s="23">
        <v>1572</v>
      </c>
      <c r="S172" s="23" t="str">
        <f t="shared" si="53"/>
        <v>no</v>
      </c>
      <c r="T172" s="23" t="str">
        <f t="shared" si="54"/>
        <v>Above Average</v>
      </c>
      <c r="U172" s="24">
        <v>1572</v>
      </c>
      <c r="V172" s="24">
        <v>1096</v>
      </c>
      <c r="W172" s="24" t="s">
        <v>412</v>
      </c>
      <c r="X172" s="24">
        <v>2668</v>
      </c>
      <c r="Y172" s="24" t="str">
        <f t="shared" si="55"/>
        <v>no</v>
      </c>
      <c r="Z172" s="24" t="str">
        <f t="shared" si="56"/>
        <v>Above Average</v>
      </c>
      <c r="AA172" s="25">
        <v>1</v>
      </c>
      <c r="AB172" s="25">
        <v>0</v>
      </c>
      <c r="AC172" s="25">
        <v>2</v>
      </c>
      <c r="AD172" s="25">
        <v>1</v>
      </c>
      <c r="AE172" s="25">
        <f t="shared" si="57"/>
        <v>4</v>
      </c>
      <c r="AF172" s="25" t="str">
        <f t="shared" si="58"/>
        <v>More</v>
      </c>
      <c r="AG172" s="57">
        <v>10</v>
      </c>
      <c r="AH172" s="29">
        <v>412500</v>
      </c>
      <c r="AI172" s="29">
        <f t="shared" si="45"/>
        <v>4240</v>
      </c>
      <c r="AJ172" s="29" t="str">
        <f t="shared" si="59"/>
        <v>no</v>
      </c>
      <c r="AK172" s="29">
        <f t="shared" si="60"/>
        <v>97.287735849056602</v>
      </c>
      <c r="AL172" s="29">
        <f t="shared" si="61"/>
        <v>154.61019490254873</v>
      </c>
    </row>
    <row r="173" spans="1:38" x14ac:dyDescent="0.2">
      <c r="A173">
        <v>163</v>
      </c>
      <c r="B173" s="12">
        <v>95</v>
      </c>
      <c r="C173" s="12">
        <f t="shared" si="46"/>
        <v>95</v>
      </c>
      <c r="D173" s="12" t="str">
        <f t="shared" si="43"/>
        <v>no</v>
      </c>
      <c r="E173" s="12" t="str">
        <f t="shared" si="47"/>
        <v>Above Average</v>
      </c>
      <c r="F173" s="21">
        <v>12182</v>
      </c>
      <c r="G173" s="21" t="str">
        <f t="shared" si="48"/>
        <v>no</v>
      </c>
      <c r="H173" s="21" t="str">
        <f t="shared" si="49"/>
        <v>Above Average</v>
      </c>
      <c r="I173" s="12" t="s">
        <v>154</v>
      </c>
      <c r="J173" s="12" t="str">
        <f t="shared" si="50"/>
        <v>NridgHt</v>
      </c>
      <c r="K173" s="12" t="s">
        <v>91</v>
      </c>
      <c r="L173" s="12">
        <f t="shared" si="44"/>
        <v>92.435750489847905</v>
      </c>
      <c r="M173" s="12" t="str">
        <f t="shared" si="51"/>
        <v>Above Average</v>
      </c>
      <c r="N173" s="22">
        <v>7</v>
      </c>
      <c r="O173" s="22" t="str">
        <f t="shared" si="52"/>
        <v>High</v>
      </c>
      <c r="P173">
        <v>2005</v>
      </c>
      <c r="Q173">
        <v>2005</v>
      </c>
      <c r="R173" s="23">
        <v>1541</v>
      </c>
      <c r="S173" s="23" t="str">
        <f t="shared" si="53"/>
        <v>no</v>
      </c>
      <c r="T173" s="23" t="str">
        <f t="shared" si="54"/>
        <v>Above Average</v>
      </c>
      <c r="U173" s="24">
        <v>1541</v>
      </c>
      <c r="V173" s="24">
        <v>0</v>
      </c>
      <c r="W173" s="24" t="s">
        <v>413</v>
      </c>
      <c r="X173" s="24">
        <v>1541</v>
      </c>
      <c r="Y173" s="24" t="str">
        <f t="shared" si="55"/>
        <v>no</v>
      </c>
      <c r="Z173" s="24" t="str">
        <f t="shared" si="56"/>
        <v>Above Average</v>
      </c>
      <c r="AA173" s="25">
        <v>0</v>
      </c>
      <c r="AB173" s="25">
        <v>0</v>
      </c>
      <c r="AC173" s="25">
        <v>2</v>
      </c>
      <c r="AD173" s="25">
        <v>0</v>
      </c>
      <c r="AE173" s="25">
        <f t="shared" si="57"/>
        <v>2</v>
      </c>
      <c r="AF173" s="25" t="str">
        <f t="shared" si="58"/>
        <v>Less</v>
      </c>
      <c r="AG173" s="57">
        <v>7</v>
      </c>
      <c r="AH173" s="29">
        <v>220000</v>
      </c>
      <c r="AI173" s="29">
        <f t="shared" si="45"/>
        <v>3082</v>
      </c>
      <c r="AJ173" s="29" t="str">
        <f t="shared" si="59"/>
        <v>no</v>
      </c>
      <c r="AK173" s="29">
        <f t="shared" si="60"/>
        <v>71.382219338092142</v>
      </c>
      <c r="AL173" s="29">
        <f t="shared" si="61"/>
        <v>142.76443867618428</v>
      </c>
    </row>
    <row r="174" spans="1:38" x14ac:dyDescent="0.2">
      <c r="A174">
        <v>164</v>
      </c>
      <c r="B174" s="12">
        <v>55</v>
      </c>
      <c r="C174" s="12">
        <f t="shared" si="46"/>
        <v>55</v>
      </c>
      <c r="D174" s="12" t="str">
        <f t="shared" si="43"/>
        <v>no</v>
      </c>
      <c r="E174" s="12" t="str">
        <f t="shared" si="47"/>
        <v>Below Average</v>
      </c>
      <c r="F174" s="21">
        <v>5500</v>
      </c>
      <c r="G174" s="21" t="str">
        <f t="shared" si="48"/>
        <v>no</v>
      </c>
      <c r="H174" s="21" t="str">
        <f t="shared" si="49"/>
        <v>Below Average</v>
      </c>
      <c r="I174" s="12" t="s">
        <v>143</v>
      </c>
      <c r="J174" s="12" t="str">
        <f t="shared" si="50"/>
        <v>OldTown</v>
      </c>
      <c r="K174" s="12" t="s">
        <v>91</v>
      </c>
      <c r="L174" s="12">
        <f t="shared" si="44"/>
        <v>57.90974368543602</v>
      </c>
      <c r="M174" s="12" t="str">
        <f t="shared" si="51"/>
        <v>Below Average</v>
      </c>
      <c r="N174" s="22">
        <v>4</v>
      </c>
      <c r="O174" s="22" t="str">
        <f t="shared" si="52"/>
        <v>Low</v>
      </c>
      <c r="P174">
        <v>1956</v>
      </c>
      <c r="Q174">
        <v>1956</v>
      </c>
      <c r="R174" s="23">
        <v>882</v>
      </c>
      <c r="S174" s="23" t="str">
        <f t="shared" si="53"/>
        <v>no</v>
      </c>
      <c r="T174" s="23" t="str">
        <f t="shared" si="54"/>
        <v>Below Average</v>
      </c>
      <c r="U174" s="24">
        <v>882</v>
      </c>
      <c r="V174" s="24">
        <v>0</v>
      </c>
      <c r="W174" s="24" t="s">
        <v>413</v>
      </c>
      <c r="X174" s="24">
        <v>882</v>
      </c>
      <c r="Y174" s="24" t="str">
        <f t="shared" si="55"/>
        <v>no</v>
      </c>
      <c r="Z174" s="24" t="str">
        <f t="shared" si="56"/>
        <v>Below Average</v>
      </c>
      <c r="AA174" s="25">
        <v>0</v>
      </c>
      <c r="AB174" s="25">
        <v>0</v>
      </c>
      <c r="AC174" s="25">
        <v>1</v>
      </c>
      <c r="AD174" s="25">
        <v>0</v>
      </c>
      <c r="AE174" s="25">
        <f t="shared" si="57"/>
        <v>1</v>
      </c>
      <c r="AF174" s="25" t="str">
        <f t="shared" si="58"/>
        <v>Less</v>
      </c>
      <c r="AG174" s="57">
        <v>4</v>
      </c>
      <c r="AH174" s="29">
        <v>103200</v>
      </c>
      <c r="AI174" s="29">
        <f t="shared" si="45"/>
        <v>1764</v>
      </c>
      <c r="AJ174" s="29" t="str">
        <f t="shared" si="59"/>
        <v>no</v>
      </c>
      <c r="AK174" s="29">
        <f t="shared" si="60"/>
        <v>58.503401360544217</v>
      </c>
      <c r="AL174" s="29">
        <f t="shared" si="61"/>
        <v>117.00680272108843</v>
      </c>
    </row>
    <row r="175" spans="1:38" x14ac:dyDescent="0.2">
      <c r="A175">
        <v>165</v>
      </c>
      <c r="B175" s="12">
        <v>40</v>
      </c>
      <c r="C175" s="12">
        <f t="shared" si="46"/>
        <v>40</v>
      </c>
      <c r="D175" s="12" t="str">
        <f t="shared" si="43"/>
        <v>no</v>
      </c>
      <c r="E175" s="12" t="str">
        <f t="shared" si="47"/>
        <v>Below Average</v>
      </c>
      <c r="F175" s="21">
        <v>5400</v>
      </c>
      <c r="G175" s="21" t="str">
        <f t="shared" si="48"/>
        <v>no</v>
      </c>
      <c r="H175" s="21" t="str">
        <f t="shared" si="49"/>
        <v>Below Average</v>
      </c>
      <c r="I175" s="12" t="s">
        <v>143</v>
      </c>
      <c r="J175" s="12" t="str">
        <f t="shared" si="50"/>
        <v>OldTown</v>
      </c>
      <c r="K175" s="12" t="s">
        <v>91</v>
      </c>
      <c r="L175" s="12">
        <f t="shared" si="44"/>
        <v>57.90974368543602</v>
      </c>
      <c r="M175" s="12" t="str">
        <f t="shared" si="51"/>
        <v>Below Average</v>
      </c>
      <c r="N175" s="22">
        <v>6</v>
      </c>
      <c r="O175" s="22" t="str">
        <f t="shared" si="52"/>
        <v>Low</v>
      </c>
      <c r="P175">
        <v>1926</v>
      </c>
      <c r="Q175">
        <v>2004</v>
      </c>
      <c r="R175" s="23">
        <v>1149</v>
      </c>
      <c r="S175" s="23" t="str">
        <f t="shared" si="53"/>
        <v>no</v>
      </c>
      <c r="T175" s="23" t="str">
        <f t="shared" si="54"/>
        <v>Above Average</v>
      </c>
      <c r="U175" s="24">
        <v>1149</v>
      </c>
      <c r="V175" s="24">
        <v>467</v>
      </c>
      <c r="W175" s="24" t="s">
        <v>412</v>
      </c>
      <c r="X175" s="24">
        <v>1616</v>
      </c>
      <c r="Y175" s="24" t="str">
        <f t="shared" si="55"/>
        <v>no</v>
      </c>
      <c r="Z175" s="24" t="str">
        <f t="shared" si="56"/>
        <v>Above Average</v>
      </c>
      <c r="AA175" s="25">
        <v>0</v>
      </c>
      <c r="AB175" s="25">
        <v>0</v>
      </c>
      <c r="AC175" s="25">
        <v>2</v>
      </c>
      <c r="AD175" s="25">
        <v>0</v>
      </c>
      <c r="AE175" s="25">
        <f t="shared" si="57"/>
        <v>2</v>
      </c>
      <c r="AF175" s="25" t="str">
        <f t="shared" si="58"/>
        <v>Less</v>
      </c>
      <c r="AG175" s="57">
        <v>5</v>
      </c>
      <c r="AH175" s="29">
        <v>152000</v>
      </c>
      <c r="AI175" s="29">
        <f t="shared" si="45"/>
        <v>2765</v>
      </c>
      <c r="AJ175" s="29" t="str">
        <f t="shared" si="59"/>
        <v>no</v>
      </c>
      <c r="AK175" s="29">
        <f t="shared" si="60"/>
        <v>54.972875226039783</v>
      </c>
      <c r="AL175" s="29">
        <f t="shared" si="61"/>
        <v>94.059405940594061</v>
      </c>
    </row>
    <row r="176" spans="1:38" x14ac:dyDescent="0.2">
      <c r="A176">
        <v>166</v>
      </c>
      <c r="B176" s="12">
        <v>62</v>
      </c>
      <c r="C176" s="12">
        <f t="shared" si="46"/>
        <v>62</v>
      </c>
      <c r="D176" s="12" t="str">
        <f t="shared" si="43"/>
        <v>no</v>
      </c>
      <c r="E176" s="12" t="str">
        <f t="shared" si="47"/>
        <v>Below Average</v>
      </c>
      <c r="F176" s="21">
        <v>10106</v>
      </c>
      <c r="G176" s="21" t="str">
        <f t="shared" si="48"/>
        <v>no</v>
      </c>
      <c r="H176" s="21" t="str">
        <f t="shared" si="49"/>
        <v>Below Average</v>
      </c>
      <c r="I176" s="12" t="s">
        <v>185</v>
      </c>
      <c r="J176" s="12" t="str">
        <f t="shared" si="50"/>
        <v/>
      </c>
      <c r="K176" s="12" t="s">
        <v>149</v>
      </c>
      <c r="L176" s="12">
        <f t="shared" si="44"/>
        <v>61.772149970231268</v>
      </c>
      <c r="M176" s="12" t="str">
        <f t="shared" si="51"/>
        <v/>
      </c>
      <c r="N176" s="22">
        <v>5</v>
      </c>
      <c r="O176" s="22" t="str">
        <f t="shared" si="52"/>
        <v>Low</v>
      </c>
      <c r="P176">
        <v>1940</v>
      </c>
      <c r="Q176">
        <v>1999</v>
      </c>
      <c r="R176" s="23">
        <v>644</v>
      </c>
      <c r="S176" s="23" t="str">
        <f t="shared" si="53"/>
        <v>no</v>
      </c>
      <c r="T176" s="23" t="str">
        <f t="shared" si="54"/>
        <v>Below Average</v>
      </c>
      <c r="U176" s="24">
        <v>808</v>
      </c>
      <c r="V176" s="24">
        <v>547</v>
      </c>
      <c r="W176" s="24" t="s">
        <v>412</v>
      </c>
      <c r="X176" s="24">
        <v>1355</v>
      </c>
      <c r="Y176" s="24" t="str">
        <f t="shared" si="55"/>
        <v>no</v>
      </c>
      <c r="Z176" s="24" t="str">
        <f t="shared" si="56"/>
        <v>Below Average</v>
      </c>
      <c r="AA176" s="25">
        <v>1</v>
      </c>
      <c r="AB176" s="25">
        <v>0</v>
      </c>
      <c r="AC176" s="25">
        <v>2</v>
      </c>
      <c r="AD176" s="25">
        <v>0</v>
      </c>
      <c r="AE176" s="25">
        <f t="shared" si="57"/>
        <v>3</v>
      </c>
      <c r="AF176" s="25" t="str">
        <f t="shared" si="58"/>
        <v>More</v>
      </c>
      <c r="AG176" s="57">
        <v>6</v>
      </c>
      <c r="AH176" s="29">
        <v>127500</v>
      </c>
      <c r="AI176" s="29">
        <f t="shared" si="45"/>
        <v>1999</v>
      </c>
      <c r="AJ176" s="29" t="str">
        <f t="shared" si="59"/>
        <v>no</v>
      </c>
      <c r="AK176" s="29">
        <f t="shared" si="60"/>
        <v>63.781890945472739</v>
      </c>
      <c r="AL176" s="29">
        <f t="shared" si="61"/>
        <v>94.095940959409589</v>
      </c>
    </row>
    <row r="177" spans="1:38" x14ac:dyDescent="0.2">
      <c r="A177">
        <v>167</v>
      </c>
      <c r="B177" s="12" t="s">
        <v>83</v>
      </c>
      <c r="C177" s="12">
        <f t="shared" si="46"/>
        <v>69</v>
      </c>
      <c r="D177" s="12" t="str">
        <f t="shared" si="43"/>
        <v>no</v>
      </c>
      <c r="E177" s="12" t="str">
        <f t="shared" si="47"/>
        <v>Below Average</v>
      </c>
      <c r="F177" s="21">
        <v>10708</v>
      </c>
      <c r="G177" s="21" t="str">
        <f t="shared" si="48"/>
        <v>no</v>
      </c>
      <c r="H177" s="21" t="str">
        <f t="shared" si="49"/>
        <v>Above Average</v>
      </c>
      <c r="I177" s="12" t="s">
        <v>205</v>
      </c>
      <c r="J177" s="12" t="str">
        <f t="shared" si="50"/>
        <v>ClearCr</v>
      </c>
      <c r="K177" s="12" t="s">
        <v>91</v>
      </c>
      <c r="L177" s="12">
        <f t="shared" si="44"/>
        <v>71.6365553142886</v>
      </c>
      <c r="M177" s="12" t="str">
        <f t="shared" si="51"/>
        <v>Above Average</v>
      </c>
      <c r="N177" s="22">
        <v>5</v>
      </c>
      <c r="O177" s="22" t="str">
        <f t="shared" si="52"/>
        <v>Low</v>
      </c>
      <c r="P177">
        <v>1955</v>
      </c>
      <c r="Q177">
        <v>1993</v>
      </c>
      <c r="R177" s="23">
        <v>1617</v>
      </c>
      <c r="S177" s="23" t="str">
        <f t="shared" si="53"/>
        <v>no</v>
      </c>
      <c r="T177" s="23" t="str">
        <f t="shared" si="54"/>
        <v>Above Average</v>
      </c>
      <c r="U177" s="24">
        <v>1867</v>
      </c>
      <c r="V177" s="24">
        <v>0</v>
      </c>
      <c r="W177" s="24" t="s">
        <v>413</v>
      </c>
      <c r="X177" s="24">
        <v>1867</v>
      </c>
      <c r="Y177" s="24" t="str">
        <f t="shared" si="55"/>
        <v>no</v>
      </c>
      <c r="Z177" s="24" t="str">
        <f t="shared" si="56"/>
        <v>Above Average</v>
      </c>
      <c r="AA177" s="25">
        <v>1</v>
      </c>
      <c r="AB177" s="25">
        <v>0</v>
      </c>
      <c r="AC177" s="25">
        <v>1</v>
      </c>
      <c r="AD177" s="25">
        <v>0</v>
      </c>
      <c r="AE177" s="25">
        <f t="shared" si="57"/>
        <v>2</v>
      </c>
      <c r="AF177" s="25" t="str">
        <f t="shared" si="58"/>
        <v>Less</v>
      </c>
      <c r="AG177" s="57">
        <v>7</v>
      </c>
      <c r="AH177" s="29">
        <v>190000</v>
      </c>
      <c r="AI177" s="29">
        <f t="shared" si="45"/>
        <v>3484</v>
      </c>
      <c r="AJ177" s="29" t="str">
        <f t="shared" si="59"/>
        <v>no</v>
      </c>
      <c r="AK177" s="29">
        <f t="shared" si="60"/>
        <v>54.535017221584383</v>
      </c>
      <c r="AL177" s="29">
        <f t="shared" si="61"/>
        <v>101.76754151044456</v>
      </c>
    </row>
    <row r="178" spans="1:38" x14ac:dyDescent="0.2">
      <c r="A178">
        <v>168</v>
      </c>
      <c r="B178" s="12">
        <v>86</v>
      </c>
      <c r="C178" s="12">
        <f t="shared" si="46"/>
        <v>86</v>
      </c>
      <c r="D178" s="12" t="str">
        <f t="shared" si="43"/>
        <v>no</v>
      </c>
      <c r="E178" s="12" t="str">
        <f t="shared" si="47"/>
        <v>Above Average</v>
      </c>
      <c r="F178" s="21">
        <v>10562</v>
      </c>
      <c r="G178" s="21" t="str">
        <f t="shared" si="48"/>
        <v>no</v>
      </c>
      <c r="H178" s="21" t="str">
        <f t="shared" si="49"/>
        <v>Above Average</v>
      </c>
      <c r="I178" s="12" t="s">
        <v>154</v>
      </c>
      <c r="J178" s="12" t="str">
        <f t="shared" si="50"/>
        <v>NridgHt</v>
      </c>
      <c r="K178" s="12" t="s">
        <v>91</v>
      </c>
      <c r="L178" s="12">
        <f t="shared" si="44"/>
        <v>92.435750489847905</v>
      </c>
      <c r="M178" s="12" t="str">
        <f t="shared" si="51"/>
        <v>Above Average</v>
      </c>
      <c r="N178" s="22">
        <v>8</v>
      </c>
      <c r="O178" s="22" t="str">
        <f t="shared" si="52"/>
        <v>High</v>
      </c>
      <c r="P178">
        <v>2007</v>
      </c>
      <c r="Q178">
        <v>2007</v>
      </c>
      <c r="R178" s="23">
        <v>1582</v>
      </c>
      <c r="S178" s="23" t="str">
        <f t="shared" si="53"/>
        <v>no</v>
      </c>
      <c r="T178" s="23" t="str">
        <f t="shared" si="54"/>
        <v>Above Average</v>
      </c>
      <c r="U178" s="24">
        <v>1610</v>
      </c>
      <c r="V178" s="24">
        <v>551</v>
      </c>
      <c r="W178" s="24" t="s">
        <v>412</v>
      </c>
      <c r="X178" s="24">
        <v>2161</v>
      </c>
      <c r="Y178" s="24" t="str">
        <f t="shared" si="55"/>
        <v>no</v>
      </c>
      <c r="Z178" s="24" t="str">
        <f t="shared" si="56"/>
        <v>Above Average</v>
      </c>
      <c r="AA178" s="25">
        <v>1</v>
      </c>
      <c r="AB178" s="25">
        <v>0</v>
      </c>
      <c r="AC178" s="25">
        <v>1</v>
      </c>
      <c r="AD178" s="25">
        <v>1</v>
      </c>
      <c r="AE178" s="25">
        <f t="shared" si="57"/>
        <v>3</v>
      </c>
      <c r="AF178" s="25" t="str">
        <f t="shared" si="58"/>
        <v>More</v>
      </c>
      <c r="AG178" s="57">
        <v>8</v>
      </c>
      <c r="AH178" s="29">
        <v>325624</v>
      </c>
      <c r="AI178" s="29">
        <f t="shared" si="45"/>
        <v>3743</v>
      </c>
      <c r="AJ178" s="29" t="str">
        <f t="shared" si="59"/>
        <v>no</v>
      </c>
      <c r="AK178" s="29">
        <f t="shared" si="60"/>
        <v>86.995458188618755</v>
      </c>
      <c r="AL178" s="29">
        <f t="shared" si="61"/>
        <v>150.68209162424805</v>
      </c>
    </row>
    <row r="179" spans="1:38" x14ac:dyDescent="0.2">
      <c r="A179">
        <v>169</v>
      </c>
      <c r="B179" s="12">
        <v>62</v>
      </c>
      <c r="C179" s="12">
        <f t="shared" si="46"/>
        <v>62</v>
      </c>
      <c r="D179" s="12" t="str">
        <f t="shared" si="43"/>
        <v>no</v>
      </c>
      <c r="E179" s="12" t="str">
        <f t="shared" si="47"/>
        <v>Below Average</v>
      </c>
      <c r="F179" s="21">
        <v>8244</v>
      </c>
      <c r="G179" s="21" t="str">
        <f t="shared" si="48"/>
        <v>no</v>
      </c>
      <c r="H179" s="21" t="str">
        <f t="shared" si="49"/>
        <v>Below Average</v>
      </c>
      <c r="I179" s="12" t="s">
        <v>193</v>
      </c>
      <c r="J179" s="12" t="str">
        <f t="shared" si="50"/>
        <v>Gilbert</v>
      </c>
      <c r="K179" s="12" t="s">
        <v>91</v>
      </c>
      <c r="L179" s="12">
        <f t="shared" si="44"/>
        <v>77.47396854876844</v>
      </c>
      <c r="M179" s="12" t="str">
        <f t="shared" si="51"/>
        <v>Above Average</v>
      </c>
      <c r="N179" s="22">
        <v>7</v>
      </c>
      <c r="O179" s="22" t="str">
        <f t="shared" si="52"/>
        <v>High</v>
      </c>
      <c r="P179">
        <v>2004</v>
      </c>
      <c r="Q179">
        <v>2004</v>
      </c>
      <c r="R179" s="23">
        <v>840</v>
      </c>
      <c r="S179" s="23" t="str">
        <f t="shared" si="53"/>
        <v>no</v>
      </c>
      <c r="T179" s="23" t="str">
        <f t="shared" si="54"/>
        <v>Below Average</v>
      </c>
      <c r="U179" s="24">
        <v>840</v>
      </c>
      <c r="V179" s="24">
        <v>880</v>
      </c>
      <c r="W179" s="24" t="s">
        <v>412</v>
      </c>
      <c r="X179" s="24">
        <v>1720</v>
      </c>
      <c r="Y179" s="24" t="str">
        <f t="shared" si="55"/>
        <v>no</v>
      </c>
      <c r="Z179" s="24" t="str">
        <f t="shared" si="56"/>
        <v>Above Average</v>
      </c>
      <c r="AA179" s="25">
        <v>0</v>
      </c>
      <c r="AB179" s="25">
        <v>0</v>
      </c>
      <c r="AC179" s="25">
        <v>2</v>
      </c>
      <c r="AD179" s="25">
        <v>1</v>
      </c>
      <c r="AE179" s="25">
        <f t="shared" si="57"/>
        <v>3</v>
      </c>
      <c r="AF179" s="25" t="str">
        <f t="shared" si="58"/>
        <v>More</v>
      </c>
      <c r="AG179" s="57">
        <v>7</v>
      </c>
      <c r="AH179" s="29">
        <v>183500</v>
      </c>
      <c r="AI179" s="29">
        <f t="shared" si="45"/>
        <v>2560</v>
      </c>
      <c r="AJ179" s="29" t="str">
        <f t="shared" si="59"/>
        <v>no</v>
      </c>
      <c r="AK179" s="29">
        <f t="shared" si="60"/>
        <v>71.6796875</v>
      </c>
      <c r="AL179" s="29">
        <f t="shared" si="61"/>
        <v>106.68604651162791</v>
      </c>
    </row>
    <row r="180" spans="1:38" x14ac:dyDescent="0.2">
      <c r="A180">
        <v>170</v>
      </c>
      <c r="B180" s="12" t="s">
        <v>83</v>
      </c>
      <c r="C180" s="12">
        <f t="shared" si="46"/>
        <v>69</v>
      </c>
      <c r="D180" s="12" t="str">
        <f t="shared" si="43"/>
        <v>no</v>
      </c>
      <c r="E180" s="12" t="str">
        <f t="shared" si="47"/>
        <v>Below Average</v>
      </c>
      <c r="F180" s="21">
        <v>16669</v>
      </c>
      <c r="G180" s="21" t="str">
        <f t="shared" si="48"/>
        <v>no</v>
      </c>
      <c r="H180" s="21" t="str">
        <f t="shared" si="49"/>
        <v>Above Average</v>
      </c>
      <c r="I180" s="12" t="s">
        <v>189</v>
      </c>
      <c r="J180" s="12" t="str">
        <f t="shared" si="50"/>
        <v>Timber</v>
      </c>
      <c r="K180" s="12" t="s">
        <v>91</v>
      </c>
      <c r="L180" s="12">
        <f t="shared" si="44"/>
        <v>78.098980385544763</v>
      </c>
      <c r="M180" s="12" t="str">
        <f t="shared" si="51"/>
        <v>Above Average</v>
      </c>
      <c r="N180" s="22">
        <v>8</v>
      </c>
      <c r="O180" s="22" t="str">
        <f t="shared" si="52"/>
        <v>High</v>
      </c>
      <c r="P180">
        <v>1981</v>
      </c>
      <c r="Q180">
        <v>1981</v>
      </c>
      <c r="R180" s="23">
        <v>1686</v>
      </c>
      <c r="S180" s="23" t="str">
        <f t="shared" si="53"/>
        <v>no</v>
      </c>
      <c r="T180" s="23" t="str">
        <f t="shared" si="54"/>
        <v>Above Average</v>
      </c>
      <c r="U180" s="24">
        <v>1707</v>
      </c>
      <c r="V180" s="24">
        <v>0</v>
      </c>
      <c r="W180" s="24" t="s">
        <v>413</v>
      </c>
      <c r="X180" s="24">
        <v>1707</v>
      </c>
      <c r="Y180" s="24" t="str">
        <f t="shared" si="55"/>
        <v>no</v>
      </c>
      <c r="Z180" s="24" t="str">
        <f t="shared" si="56"/>
        <v>Above Average</v>
      </c>
      <c r="AA180" s="25">
        <v>0</v>
      </c>
      <c r="AB180" s="25">
        <v>0</v>
      </c>
      <c r="AC180" s="25">
        <v>2</v>
      </c>
      <c r="AD180" s="25">
        <v>1</v>
      </c>
      <c r="AE180" s="25">
        <f t="shared" si="57"/>
        <v>3</v>
      </c>
      <c r="AF180" s="25" t="str">
        <f t="shared" si="58"/>
        <v>More</v>
      </c>
      <c r="AG180" s="57">
        <v>6</v>
      </c>
      <c r="AH180" s="29">
        <v>228000</v>
      </c>
      <c r="AI180" s="29">
        <f t="shared" si="45"/>
        <v>3393</v>
      </c>
      <c r="AJ180" s="29" t="str">
        <f t="shared" si="59"/>
        <v>no</v>
      </c>
      <c r="AK180" s="29">
        <f t="shared" si="60"/>
        <v>67.197170645446505</v>
      </c>
      <c r="AL180" s="29">
        <f t="shared" si="61"/>
        <v>133.5676625659051</v>
      </c>
    </row>
    <row r="181" spans="1:38" x14ac:dyDescent="0.2">
      <c r="A181">
        <v>171</v>
      </c>
      <c r="B181" s="12" t="s">
        <v>83</v>
      </c>
      <c r="C181" s="12">
        <f t="shared" si="46"/>
        <v>69</v>
      </c>
      <c r="D181" s="12" t="str">
        <f t="shared" si="43"/>
        <v>no</v>
      </c>
      <c r="E181" s="12" t="str">
        <f t="shared" si="47"/>
        <v>Below Average</v>
      </c>
      <c r="F181" s="21">
        <v>12358</v>
      </c>
      <c r="G181" s="21" t="str">
        <f t="shared" si="48"/>
        <v>no</v>
      </c>
      <c r="H181" s="21" t="str">
        <f t="shared" si="49"/>
        <v>Above Average</v>
      </c>
      <c r="I181" s="12" t="s">
        <v>143</v>
      </c>
      <c r="J181" s="12" t="str">
        <f t="shared" si="50"/>
        <v>OldTown</v>
      </c>
      <c r="K181" s="12" t="s">
        <v>91</v>
      </c>
      <c r="L181" s="12">
        <f t="shared" si="44"/>
        <v>57.90974368543602</v>
      </c>
      <c r="M181" s="12" t="str">
        <f t="shared" si="51"/>
        <v>Below Average</v>
      </c>
      <c r="N181" s="22">
        <v>5</v>
      </c>
      <c r="O181" s="22" t="str">
        <f t="shared" si="52"/>
        <v>Low</v>
      </c>
      <c r="P181">
        <v>1941</v>
      </c>
      <c r="Q181">
        <v>1950</v>
      </c>
      <c r="R181" s="23">
        <v>720</v>
      </c>
      <c r="S181" s="23" t="str">
        <f t="shared" si="53"/>
        <v>no</v>
      </c>
      <c r="T181" s="23" t="str">
        <f t="shared" si="54"/>
        <v>Below Average</v>
      </c>
      <c r="U181" s="24">
        <v>854</v>
      </c>
      <c r="V181" s="24">
        <v>0</v>
      </c>
      <c r="W181" s="24" t="s">
        <v>413</v>
      </c>
      <c r="X181" s="24">
        <v>1382</v>
      </c>
      <c r="Y181" s="24" t="str">
        <f t="shared" si="55"/>
        <v>no</v>
      </c>
      <c r="Z181" s="24" t="str">
        <f t="shared" si="56"/>
        <v>Below Average</v>
      </c>
      <c r="AA181" s="25">
        <v>0</v>
      </c>
      <c r="AB181" s="25">
        <v>0</v>
      </c>
      <c r="AC181" s="25">
        <v>1</v>
      </c>
      <c r="AD181" s="25">
        <v>1</v>
      </c>
      <c r="AE181" s="25">
        <f t="shared" si="57"/>
        <v>2</v>
      </c>
      <c r="AF181" s="25" t="str">
        <f t="shared" si="58"/>
        <v>Less</v>
      </c>
      <c r="AG181" s="57">
        <v>7</v>
      </c>
      <c r="AH181" s="29">
        <v>128500</v>
      </c>
      <c r="AI181" s="29">
        <f t="shared" si="45"/>
        <v>2102</v>
      </c>
      <c r="AJ181" s="29" t="str">
        <f t="shared" si="59"/>
        <v>no</v>
      </c>
      <c r="AK181" s="29">
        <f t="shared" si="60"/>
        <v>61.132254995242626</v>
      </c>
      <c r="AL181" s="29">
        <f t="shared" si="61"/>
        <v>92.981186685962371</v>
      </c>
    </row>
    <row r="182" spans="1:38" x14ac:dyDescent="0.2">
      <c r="A182">
        <v>172</v>
      </c>
      <c r="B182" s="12">
        <v>141</v>
      </c>
      <c r="C182" s="12">
        <f t="shared" si="46"/>
        <v>141</v>
      </c>
      <c r="D182" s="12" t="str">
        <f t="shared" si="43"/>
        <v>yes</v>
      </c>
      <c r="E182" s="12" t="str">
        <f t="shared" si="47"/>
        <v>Above Average</v>
      </c>
      <c r="F182" s="21">
        <v>31770</v>
      </c>
      <c r="G182" s="21" t="str">
        <f t="shared" si="48"/>
        <v>yes</v>
      </c>
      <c r="H182" s="21" t="str">
        <f t="shared" si="49"/>
        <v>Above Average</v>
      </c>
      <c r="I182" s="12" t="s">
        <v>162</v>
      </c>
      <c r="J182" s="12" t="str">
        <f t="shared" si="50"/>
        <v>NAmes</v>
      </c>
      <c r="K182" s="12" t="s">
        <v>91</v>
      </c>
      <c r="L182" s="12">
        <f t="shared" si="44"/>
        <v>65.191384752822614</v>
      </c>
      <c r="M182" s="12" t="str">
        <f t="shared" si="51"/>
        <v>Below Average</v>
      </c>
      <c r="N182" s="22">
        <v>6</v>
      </c>
      <c r="O182" s="22" t="str">
        <f t="shared" si="52"/>
        <v>Low</v>
      </c>
      <c r="P182">
        <v>1960</v>
      </c>
      <c r="Q182">
        <v>1960</v>
      </c>
      <c r="R182" s="23">
        <v>1080</v>
      </c>
      <c r="S182" s="23" t="str">
        <f t="shared" si="53"/>
        <v>no</v>
      </c>
      <c r="T182" s="23" t="str">
        <f t="shared" si="54"/>
        <v>Above Average</v>
      </c>
      <c r="U182" s="24">
        <v>1656</v>
      </c>
      <c r="V182" s="24">
        <v>0</v>
      </c>
      <c r="W182" s="24" t="s">
        <v>413</v>
      </c>
      <c r="X182" s="24">
        <v>1656</v>
      </c>
      <c r="Y182" s="24" t="str">
        <f t="shared" si="55"/>
        <v>no</v>
      </c>
      <c r="Z182" s="24" t="str">
        <f t="shared" si="56"/>
        <v>Above Average</v>
      </c>
      <c r="AA182" s="25">
        <v>1</v>
      </c>
      <c r="AB182" s="25">
        <v>0</v>
      </c>
      <c r="AC182" s="25">
        <v>1</v>
      </c>
      <c r="AD182" s="25">
        <v>0</v>
      </c>
      <c r="AE182" s="25">
        <f t="shared" si="57"/>
        <v>2</v>
      </c>
      <c r="AF182" s="25" t="str">
        <f t="shared" si="58"/>
        <v>Less</v>
      </c>
      <c r="AG182" s="57">
        <v>7</v>
      </c>
      <c r="AH182" s="29">
        <v>215000</v>
      </c>
      <c r="AI182" s="29">
        <f t="shared" si="45"/>
        <v>2736</v>
      </c>
      <c r="AJ182" s="29" t="str">
        <f t="shared" si="59"/>
        <v>no</v>
      </c>
      <c r="AK182" s="29">
        <f t="shared" si="60"/>
        <v>78.581871345029242</v>
      </c>
      <c r="AL182" s="29">
        <f t="shared" si="61"/>
        <v>129.83091787439614</v>
      </c>
    </row>
    <row r="183" spans="1:38" x14ac:dyDescent="0.2">
      <c r="A183">
        <v>173</v>
      </c>
      <c r="B183" s="12">
        <v>44</v>
      </c>
      <c r="C183" s="12">
        <f t="shared" si="46"/>
        <v>44</v>
      </c>
      <c r="D183" s="12" t="str">
        <f t="shared" si="43"/>
        <v>no</v>
      </c>
      <c r="E183" s="12" t="str">
        <f t="shared" si="47"/>
        <v>Below Average</v>
      </c>
      <c r="F183" s="21">
        <v>5306</v>
      </c>
      <c r="G183" s="21" t="str">
        <f t="shared" si="48"/>
        <v>no</v>
      </c>
      <c r="H183" s="21" t="str">
        <f t="shared" si="49"/>
        <v>Below Average</v>
      </c>
      <c r="I183" s="12" t="s">
        <v>200</v>
      </c>
      <c r="J183" s="12" t="str">
        <f t="shared" si="50"/>
        <v/>
      </c>
      <c r="K183" s="12" t="s">
        <v>179</v>
      </c>
      <c r="L183" s="12">
        <f t="shared" si="44"/>
        <v>100.53527892314388</v>
      </c>
      <c r="M183" s="12" t="str">
        <f t="shared" si="51"/>
        <v/>
      </c>
      <c r="N183" s="22">
        <v>7</v>
      </c>
      <c r="O183" s="22" t="str">
        <f t="shared" si="52"/>
        <v>High</v>
      </c>
      <c r="P183">
        <v>1987</v>
      </c>
      <c r="Q183">
        <v>1987</v>
      </c>
      <c r="R183" s="23">
        <v>1064</v>
      </c>
      <c r="S183" s="23" t="str">
        <f t="shared" si="53"/>
        <v>no</v>
      </c>
      <c r="T183" s="23" t="str">
        <f t="shared" si="54"/>
        <v>Above Average</v>
      </c>
      <c r="U183" s="24">
        <v>1064</v>
      </c>
      <c r="V183" s="24">
        <v>703</v>
      </c>
      <c r="W183" s="24" t="s">
        <v>412</v>
      </c>
      <c r="X183" s="24">
        <v>1767</v>
      </c>
      <c r="Y183" s="24" t="str">
        <f t="shared" si="55"/>
        <v>no</v>
      </c>
      <c r="Z183" s="24" t="str">
        <f t="shared" si="56"/>
        <v>Above Average</v>
      </c>
      <c r="AA183" s="25">
        <v>1</v>
      </c>
      <c r="AB183" s="25">
        <v>0</v>
      </c>
      <c r="AC183" s="25">
        <v>2</v>
      </c>
      <c r="AD183" s="25">
        <v>0</v>
      </c>
      <c r="AE183" s="25">
        <f t="shared" si="57"/>
        <v>3</v>
      </c>
      <c r="AF183" s="25" t="str">
        <f t="shared" si="58"/>
        <v>More</v>
      </c>
      <c r="AG183" s="57">
        <v>5</v>
      </c>
      <c r="AH183" s="29">
        <v>239000</v>
      </c>
      <c r="AI183" s="29">
        <f t="shared" si="45"/>
        <v>2831</v>
      </c>
      <c r="AJ183" s="29" t="str">
        <f t="shared" si="59"/>
        <v>no</v>
      </c>
      <c r="AK183" s="29">
        <f t="shared" si="60"/>
        <v>84.422465559872833</v>
      </c>
      <c r="AL183" s="29">
        <f t="shared" si="61"/>
        <v>135.25749858517261</v>
      </c>
    </row>
    <row r="184" spans="1:38" x14ac:dyDescent="0.2">
      <c r="A184">
        <v>174</v>
      </c>
      <c r="B184" s="12">
        <v>80</v>
      </c>
      <c r="C184" s="12">
        <f t="shared" si="46"/>
        <v>80</v>
      </c>
      <c r="D184" s="12" t="str">
        <f t="shared" si="43"/>
        <v>no</v>
      </c>
      <c r="E184" s="12" t="str">
        <f t="shared" si="47"/>
        <v>Above Average</v>
      </c>
      <c r="F184" s="21">
        <v>10197</v>
      </c>
      <c r="G184" s="21" t="str">
        <f t="shared" si="48"/>
        <v>no</v>
      </c>
      <c r="H184" s="21" t="str">
        <f t="shared" si="49"/>
        <v>Below Average</v>
      </c>
      <c r="I184" s="12" t="s">
        <v>162</v>
      </c>
      <c r="J184" s="12" t="str">
        <f t="shared" si="50"/>
        <v>NAmes</v>
      </c>
      <c r="K184" s="12" t="s">
        <v>91</v>
      </c>
      <c r="L184" s="12">
        <f t="shared" si="44"/>
        <v>65.191384752822614</v>
      </c>
      <c r="M184" s="12" t="str">
        <f t="shared" si="51"/>
        <v>Below Average</v>
      </c>
      <c r="N184" s="22">
        <v>6</v>
      </c>
      <c r="O184" s="22" t="str">
        <f t="shared" si="52"/>
        <v>Low</v>
      </c>
      <c r="P184">
        <v>1961</v>
      </c>
      <c r="Q184">
        <v>1961</v>
      </c>
      <c r="R184" s="23">
        <v>1362</v>
      </c>
      <c r="S184" s="23" t="str">
        <f t="shared" si="53"/>
        <v>no</v>
      </c>
      <c r="T184" s="23" t="str">
        <f t="shared" si="54"/>
        <v>Above Average</v>
      </c>
      <c r="U184" s="24">
        <v>1362</v>
      </c>
      <c r="V184" s="24">
        <v>0</v>
      </c>
      <c r="W184" s="24" t="s">
        <v>413</v>
      </c>
      <c r="X184" s="24">
        <v>1362</v>
      </c>
      <c r="Y184" s="24" t="str">
        <f t="shared" si="55"/>
        <v>no</v>
      </c>
      <c r="Z184" s="24" t="str">
        <f t="shared" si="56"/>
        <v>Below Average</v>
      </c>
      <c r="AA184" s="25">
        <v>1</v>
      </c>
      <c r="AB184" s="25">
        <v>0</v>
      </c>
      <c r="AC184" s="25">
        <v>1</v>
      </c>
      <c r="AD184" s="25">
        <v>1</v>
      </c>
      <c r="AE184" s="25">
        <f t="shared" si="57"/>
        <v>3</v>
      </c>
      <c r="AF184" s="25" t="str">
        <f t="shared" si="58"/>
        <v>More</v>
      </c>
      <c r="AG184" s="57">
        <v>6</v>
      </c>
      <c r="AH184" s="29">
        <v>163000</v>
      </c>
      <c r="AI184" s="29">
        <f t="shared" si="45"/>
        <v>2724</v>
      </c>
      <c r="AJ184" s="29" t="str">
        <f t="shared" si="59"/>
        <v>no</v>
      </c>
      <c r="AK184" s="29">
        <f t="shared" si="60"/>
        <v>59.838472834067545</v>
      </c>
      <c r="AL184" s="29">
        <f t="shared" si="61"/>
        <v>119.67694566813509</v>
      </c>
    </row>
    <row r="185" spans="1:38" x14ac:dyDescent="0.2">
      <c r="A185">
        <v>175</v>
      </c>
      <c r="B185" s="12">
        <v>47</v>
      </c>
      <c r="C185" s="12">
        <f t="shared" si="46"/>
        <v>47</v>
      </c>
      <c r="D185" s="12" t="str">
        <f t="shared" si="43"/>
        <v>no</v>
      </c>
      <c r="E185" s="12" t="str">
        <f t="shared" si="47"/>
        <v>Below Average</v>
      </c>
      <c r="F185" s="21">
        <v>12416</v>
      </c>
      <c r="G185" s="21" t="str">
        <f t="shared" si="48"/>
        <v>no</v>
      </c>
      <c r="H185" s="21" t="str">
        <f t="shared" si="49"/>
        <v>Above Average</v>
      </c>
      <c r="I185" s="12" t="s">
        <v>189</v>
      </c>
      <c r="J185" s="12" t="str">
        <f t="shared" si="50"/>
        <v>Timber</v>
      </c>
      <c r="K185" s="12" t="s">
        <v>91</v>
      </c>
      <c r="L185" s="12">
        <f t="shared" si="44"/>
        <v>78.098980385544763</v>
      </c>
      <c r="M185" s="12" t="str">
        <f t="shared" si="51"/>
        <v>Above Average</v>
      </c>
      <c r="N185" s="22">
        <v>6</v>
      </c>
      <c r="O185" s="22" t="str">
        <f t="shared" si="52"/>
        <v>Low</v>
      </c>
      <c r="P185">
        <v>1986</v>
      </c>
      <c r="Q185">
        <v>1986</v>
      </c>
      <c r="R185" s="23">
        <v>1606</v>
      </c>
      <c r="S185" s="23" t="str">
        <f t="shared" si="53"/>
        <v>no</v>
      </c>
      <c r="T185" s="23" t="str">
        <f t="shared" si="54"/>
        <v>Above Average</v>
      </c>
      <c r="U185" s="24">
        <v>1651</v>
      </c>
      <c r="V185" s="24">
        <v>0</v>
      </c>
      <c r="W185" s="24" t="s">
        <v>413</v>
      </c>
      <c r="X185" s="24">
        <v>1651</v>
      </c>
      <c r="Y185" s="24" t="str">
        <f t="shared" si="55"/>
        <v>no</v>
      </c>
      <c r="Z185" s="24" t="str">
        <f t="shared" si="56"/>
        <v>Above Average</v>
      </c>
      <c r="AA185" s="25">
        <v>1</v>
      </c>
      <c r="AB185" s="25">
        <v>0</v>
      </c>
      <c r="AC185" s="25">
        <v>2</v>
      </c>
      <c r="AD185" s="25">
        <v>0</v>
      </c>
      <c r="AE185" s="25">
        <f t="shared" si="57"/>
        <v>3</v>
      </c>
      <c r="AF185" s="25" t="str">
        <f t="shared" si="58"/>
        <v>More</v>
      </c>
      <c r="AG185" s="57">
        <v>7</v>
      </c>
      <c r="AH185" s="29">
        <v>184000</v>
      </c>
      <c r="AI185" s="29">
        <f t="shared" si="45"/>
        <v>3257</v>
      </c>
      <c r="AJ185" s="29" t="str">
        <f t="shared" si="59"/>
        <v>no</v>
      </c>
      <c r="AK185" s="29">
        <f t="shared" si="60"/>
        <v>56.493705864292295</v>
      </c>
      <c r="AL185" s="29">
        <f t="shared" si="61"/>
        <v>111.44760751059964</v>
      </c>
    </row>
    <row r="186" spans="1:38" x14ac:dyDescent="0.2">
      <c r="A186">
        <v>176</v>
      </c>
      <c r="B186" s="12">
        <v>84</v>
      </c>
      <c r="C186" s="12">
        <f t="shared" si="46"/>
        <v>84</v>
      </c>
      <c r="D186" s="12" t="str">
        <f t="shared" si="43"/>
        <v>no</v>
      </c>
      <c r="E186" s="12" t="str">
        <f t="shared" si="47"/>
        <v>Above Average</v>
      </c>
      <c r="F186" s="21">
        <v>12615</v>
      </c>
      <c r="G186" s="21" t="str">
        <f t="shared" si="48"/>
        <v>no</v>
      </c>
      <c r="H186" s="21" t="str">
        <f t="shared" si="49"/>
        <v>Above Average</v>
      </c>
      <c r="I186" s="12" t="s">
        <v>185</v>
      </c>
      <c r="J186" s="12" t="str">
        <f t="shared" si="50"/>
        <v>Edwards</v>
      </c>
      <c r="K186" s="12" t="s">
        <v>91</v>
      </c>
      <c r="L186" s="12">
        <f t="shared" si="44"/>
        <v>61.772149970231268</v>
      </c>
      <c r="M186" s="12" t="str">
        <f t="shared" si="51"/>
        <v>Below Average</v>
      </c>
      <c r="N186" s="22">
        <v>6</v>
      </c>
      <c r="O186" s="22" t="str">
        <f t="shared" si="52"/>
        <v>Low</v>
      </c>
      <c r="P186">
        <v>1950</v>
      </c>
      <c r="Q186">
        <v>2001</v>
      </c>
      <c r="R186" s="23">
        <v>1202</v>
      </c>
      <c r="S186" s="23" t="str">
        <f t="shared" si="53"/>
        <v>no</v>
      </c>
      <c r="T186" s="23" t="str">
        <f t="shared" si="54"/>
        <v>Above Average</v>
      </c>
      <c r="U186" s="24">
        <v>2158</v>
      </c>
      <c r="V186" s="24">
        <v>0</v>
      </c>
      <c r="W186" s="24" t="s">
        <v>413</v>
      </c>
      <c r="X186" s="24">
        <v>2158</v>
      </c>
      <c r="Y186" s="24" t="str">
        <f t="shared" si="55"/>
        <v>no</v>
      </c>
      <c r="Z186" s="24" t="str">
        <f t="shared" si="56"/>
        <v>Above Average</v>
      </c>
      <c r="AA186" s="25">
        <v>1</v>
      </c>
      <c r="AB186" s="25">
        <v>0</v>
      </c>
      <c r="AC186" s="25">
        <v>2</v>
      </c>
      <c r="AD186" s="25">
        <v>0</v>
      </c>
      <c r="AE186" s="25">
        <f t="shared" si="57"/>
        <v>3</v>
      </c>
      <c r="AF186" s="25" t="str">
        <f t="shared" si="58"/>
        <v>More</v>
      </c>
      <c r="AG186" s="57">
        <v>7</v>
      </c>
      <c r="AH186" s="29">
        <v>243000</v>
      </c>
      <c r="AI186" s="29">
        <f t="shared" si="45"/>
        <v>3360</v>
      </c>
      <c r="AJ186" s="29" t="str">
        <f t="shared" si="59"/>
        <v>no</v>
      </c>
      <c r="AK186" s="29">
        <f t="shared" si="60"/>
        <v>72.321428571428569</v>
      </c>
      <c r="AL186" s="29">
        <f t="shared" si="61"/>
        <v>112.60426320667284</v>
      </c>
    </row>
    <row r="187" spans="1:38" x14ac:dyDescent="0.2">
      <c r="A187">
        <v>177</v>
      </c>
      <c r="B187" s="12">
        <v>97</v>
      </c>
      <c r="C187" s="12">
        <f t="shared" si="46"/>
        <v>97</v>
      </c>
      <c r="D187" s="12" t="str">
        <f t="shared" si="43"/>
        <v>no</v>
      </c>
      <c r="E187" s="12" t="str">
        <f t="shared" si="47"/>
        <v>Above Average</v>
      </c>
      <c r="F187" s="21">
        <v>10029</v>
      </c>
      <c r="G187" s="21" t="str">
        <f t="shared" si="48"/>
        <v>no</v>
      </c>
      <c r="H187" s="21" t="str">
        <f t="shared" si="49"/>
        <v>Below Average</v>
      </c>
      <c r="I187" s="12" t="s">
        <v>205</v>
      </c>
      <c r="J187" s="12" t="str">
        <f t="shared" si="50"/>
        <v>ClearCr</v>
      </c>
      <c r="K187" s="12" t="s">
        <v>91</v>
      </c>
      <c r="L187" s="12">
        <f t="shared" si="44"/>
        <v>71.6365553142886</v>
      </c>
      <c r="M187" s="12" t="str">
        <f t="shared" si="51"/>
        <v>Above Average</v>
      </c>
      <c r="N187" s="22">
        <v>6</v>
      </c>
      <c r="O187" s="22" t="str">
        <f t="shared" si="52"/>
        <v>Low</v>
      </c>
      <c r="P187">
        <v>1988</v>
      </c>
      <c r="Q187">
        <v>1989</v>
      </c>
      <c r="R187" s="23">
        <v>1151</v>
      </c>
      <c r="S187" s="23" t="str">
        <f t="shared" si="53"/>
        <v>no</v>
      </c>
      <c r="T187" s="23" t="str">
        <f t="shared" si="54"/>
        <v>Above Average</v>
      </c>
      <c r="U187" s="24">
        <v>1164</v>
      </c>
      <c r="V187" s="24">
        <v>896</v>
      </c>
      <c r="W187" s="24" t="s">
        <v>412</v>
      </c>
      <c r="X187" s="24">
        <v>2060</v>
      </c>
      <c r="Y187" s="24" t="str">
        <f t="shared" si="55"/>
        <v>no</v>
      </c>
      <c r="Z187" s="24" t="str">
        <f t="shared" si="56"/>
        <v>Above Average</v>
      </c>
      <c r="AA187" s="25">
        <v>0</v>
      </c>
      <c r="AB187" s="25">
        <v>1</v>
      </c>
      <c r="AC187" s="25">
        <v>2</v>
      </c>
      <c r="AD187" s="25">
        <v>1</v>
      </c>
      <c r="AE187" s="25">
        <f t="shared" si="57"/>
        <v>4</v>
      </c>
      <c r="AF187" s="25" t="str">
        <f t="shared" si="58"/>
        <v>More</v>
      </c>
      <c r="AG187" s="57">
        <v>8</v>
      </c>
      <c r="AH187" s="29">
        <v>211000</v>
      </c>
      <c r="AI187" s="29">
        <f t="shared" si="45"/>
        <v>3211</v>
      </c>
      <c r="AJ187" s="29" t="str">
        <f t="shared" si="59"/>
        <v>no</v>
      </c>
      <c r="AK187" s="29">
        <f t="shared" si="60"/>
        <v>65.711616318903765</v>
      </c>
      <c r="AL187" s="29">
        <f t="shared" si="61"/>
        <v>102.42718446601941</v>
      </c>
    </row>
    <row r="188" spans="1:38" x14ac:dyDescent="0.2">
      <c r="A188">
        <v>178</v>
      </c>
      <c r="B188" s="12" t="s">
        <v>83</v>
      </c>
      <c r="C188" s="12">
        <f t="shared" si="46"/>
        <v>69</v>
      </c>
      <c r="D188" s="12" t="str">
        <f t="shared" si="43"/>
        <v>no</v>
      </c>
      <c r="E188" s="12" t="str">
        <f t="shared" si="47"/>
        <v>Below Average</v>
      </c>
      <c r="F188" s="21">
        <v>13650</v>
      </c>
      <c r="G188" s="21" t="str">
        <f t="shared" si="48"/>
        <v>no</v>
      </c>
      <c r="H188" s="21" t="str">
        <f t="shared" si="49"/>
        <v>Above Average</v>
      </c>
      <c r="I188" s="12" t="s">
        <v>151</v>
      </c>
      <c r="J188" s="12" t="str">
        <f t="shared" si="50"/>
        <v>Sawyer</v>
      </c>
      <c r="K188" s="12" t="s">
        <v>91</v>
      </c>
      <c r="L188" s="12">
        <f t="shared" si="44"/>
        <v>65.835562612127291</v>
      </c>
      <c r="M188" s="12" t="str">
        <f t="shared" si="51"/>
        <v>Below Average</v>
      </c>
      <c r="N188" s="22">
        <v>5</v>
      </c>
      <c r="O188" s="22" t="str">
        <f t="shared" si="52"/>
        <v>Low</v>
      </c>
      <c r="P188">
        <v>1958</v>
      </c>
      <c r="Q188">
        <v>1958</v>
      </c>
      <c r="R188" s="23">
        <v>1052</v>
      </c>
      <c r="S188" s="23" t="str">
        <f t="shared" si="53"/>
        <v>no</v>
      </c>
      <c r="T188" s="23" t="str">
        <f t="shared" si="54"/>
        <v>Below Average</v>
      </c>
      <c r="U188" s="24">
        <v>1252</v>
      </c>
      <c r="V188" s="24">
        <v>668</v>
      </c>
      <c r="W188" s="24" t="s">
        <v>412</v>
      </c>
      <c r="X188" s="24">
        <v>1920</v>
      </c>
      <c r="Y188" s="24" t="str">
        <f t="shared" si="55"/>
        <v>no</v>
      </c>
      <c r="Z188" s="24" t="str">
        <f t="shared" si="56"/>
        <v>Above Average</v>
      </c>
      <c r="AA188" s="25">
        <v>1</v>
      </c>
      <c r="AB188" s="25">
        <v>0</v>
      </c>
      <c r="AC188" s="25">
        <v>2</v>
      </c>
      <c r="AD188" s="25">
        <v>0</v>
      </c>
      <c r="AE188" s="25">
        <f t="shared" si="57"/>
        <v>3</v>
      </c>
      <c r="AF188" s="25" t="str">
        <f t="shared" si="58"/>
        <v>More</v>
      </c>
      <c r="AG188" s="57">
        <v>8</v>
      </c>
      <c r="AH188" s="29">
        <v>172500</v>
      </c>
      <c r="AI188" s="29">
        <f t="shared" si="45"/>
        <v>2972</v>
      </c>
      <c r="AJ188" s="29" t="str">
        <f t="shared" si="59"/>
        <v>no</v>
      </c>
      <c r="AK188" s="29">
        <f t="shared" si="60"/>
        <v>58.04172274562584</v>
      </c>
      <c r="AL188" s="29">
        <f t="shared" si="61"/>
        <v>89.84375</v>
      </c>
    </row>
    <row r="189" spans="1:38" x14ac:dyDescent="0.2">
      <c r="A189">
        <v>179</v>
      </c>
      <c r="B189" s="12">
        <v>63</v>
      </c>
      <c r="C189" s="12">
        <f t="shared" si="46"/>
        <v>63</v>
      </c>
      <c r="D189" s="12" t="str">
        <f t="shared" si="43"/>
        <v>no</v>
      </c>
      <c r="E189" s="12" t="str">
        <f t="shared" si="47"/>
        <v>Below Average</v>
      </c>
      <c r="F189" s="21">
        <v>17423</v>
      </c>
      <c r="G189" s="21" t="str">
        <f t="shared" si="48"/>
        <v>no</v>
      </c>
      <c r="H189" s="21" t="str">
        <f t="shared" si="49"/>
        <v>Above Average</v>
      </c>
      <c r="I189" s="12" t="s">
        <v>200</v>
      </c>
      <c r="J189" s="12" t="str">
        <f t="shared" si="50"/>
        <v>StoneBr</v>
      </c>
      <c r="K189" s="12" t="s">
        <v>91</v>
      </c>
      <c r="L189" s="12">
        <f t="shared" si="44"/>
        <v>100.53527892314388</v>
      </c>
      <c r="M189" s="12" t="str">
        <f t="shared" si="51"/>
        <v>Above Average</v>
      </c>
      <c r="N189" s="22">
        <v>9</v>
      </c>
      <c r="O189" s="22" t="str">
        <f t="shared" si="52"/>
        <v>High</v>
      </c>
      <c r="P189">
        <v>2008</v>
      </c>
      <c r="Q189">
        <v>2009</v>
      </c>
      <c r="R189" s="23">
        <v>2216</v>
      </c>
      <c r="S189" s="23" t="str">
        <f t="shared" si="53"/>
        <v>yes</v>
      </c>
      <c r="T189" s="23" t="str">
        <f t="shared" si="54"/>
        <v>Above Average</v>
      </c>
      <c r="U189" s="24">
        <v>2234</v>
      </c>
      <c r="V189" s="24">
        <v>0</v>
      </c>
      <c r="W189" s="24" t="s">
        <v>413</v>
      </c>
      <c r="X189" s="24">
        <v>2234</v>
      </c>
      <c r="Y189" s="24" t="str">
        <f t="shared" si="55"/>
        <v>no</v>
      </c>
      <c r="Z189" s="24" t="str">
        <f t="shared" si="56"/>
        <v>Above Average</v>
      </c>
      <c r="AA189" s="25">
        <v>1</v>
      </c>
      <c r="AB189" s="25">
        <v>0</v>
      </c>
      <c r="AC189" s="25">
        <v>2</v>
      </c>
      <c r="AD189" s="25">
        <v>0</v>
      </c>
      <c r="AE189" s="25">
        <f t="shared" si="57"/>
        <v>3</v>
      </c>
      <c r="AF189" s="25" t="str">
        <f t="shared" si="58"/>
        <v>More</v>
      </c>
      <c r="AG189" s="57">
        <v>9</v>
      </c>
      <c r="AH189" s="29">
        <v>501837</v>
      </c>
      <c r="AI189" s="29">
        <f t="shared" si="45"/>
        <v>4450</v>
      </c>
      <c r="AJ189" s="29" t="str">
        <f t="shared" si="59"/>
        <v>no</v>
      </c>
      <c r="AK189" s="29">
        <f t="shared" si="60"/>
        <v>112.7723595505618</v>
      </c>
      <c r="AL189" s="29">
        <f t="shared" si="61"/>
        <v>224.63607878245301</v>
      </c>
    </row>
    <row r="190" spans="1:38" x14ac:dyDescent="0.2">
      <c r="A190">
        <v>180</v>
      </c>
      <c r="B190" s="12">
        <v>60</v>
      </c>
      <c r="C190" s="12">
        <f t="shared" si="46"/>
        <v>60</v>
      </c>
      <c r="D190" s="12" t="str">
        <f t="shared" si="43"/>
        <v>no</v>
      </c>
      <c r="E190" s="12" t="str">
        <f t="shared" si="47"/>
        <v>Below Average</v>
      </c>
      <c r="F190" s="21">
        <v>8520</v>
      </c>
      <c r="G190" s="21" t="str">
        <f t="shared" si="48"/>
        <v>no</v>
      </c>
      <c r="H190" s="21" t="str">
        <f t="shared" si="49"/>
        <v>Below Average</v>
      </c>
      <c r="I190" s="12" t="s">
        <v>143</v>
      </c>
      <c r="J190" s="12" t="str">
        <f t="shared" si="50"/>
        <v>OldTown</v>
      </c>
      <c r="K190" s="12" t="s">
        <v>91</v>
      </c>
      <c r="L190" s="12">
        <f t="shared" si="44"/>
        <v>57.90974368543602</v>
      </c>
      <c r="M190" s="12" t="str">
        <f t="shared" si="51"/>
        <v>Below Average</v>
      </c>
      <c r="N190" s="22">
        <v>5</v>
      </c>
      <c r="O190" s="22" t="str">
        <f t="shared" si="52"/>
        <v>Low</v>
      </c>
      <c r="P190">
        <v>1923</v>
      </c>
      <c r="Q190">
        <v>2006</v>
      </c>
      <c r="R190" s="23">
        <v>968</v>
      </c>
      <c r="S190" s="23" t="str">
        <f t="shared" si="53"/>
        <v>no</v>
      </c>
      <c r="T190" s="23" t="str">
        <f t="shared" si="54"/>
        <v>Below Average</v>
      </c>
      <c r="U190" s="24">
        <v>968</v>
      </c>
      <c r="V190" s="24">
        <v>0</v>
      </c>
      <c r="W190" s="24" t="s">
        <v>413</v>
      </c>
      <c r="X190" s="24">
        <v>968</v>
      </c>
      <c r="Y190" s="24" t="str">
        <f t="shared" si="55"/>
        <v>no</v>
      </c>
      <c r="Z190" s="24" t="str">
        <f t="shared" si="56"/>
        <v>Below Average</v>
      </c>
      <c r="AA190" s="25">
        <v>0</v>
      </c>
      <c r="AB190" s="25">
        <v>0</v>
      </c>
      <c r="AC190" s="25">
        <v>1</v>
      </c>
      <c r="AD190" s="25">
        <v>0</v>
      </c>
      <c r="AE190" s="25">
        <f t="shared" si="57"/>
        <v>1</v>
      </c>
      <c r="AF190" s="25" t="str">
        <f t="shared" si="58"/>
        <v>Less</v>
      </c>
      <c r="AG190" s="57">
        <v>5</v>
      </c>
      <c r="AH190" s="29">
        <v>100000</v>
      </c>
      <c r="AI190" s="29">
        <f t="shared" si="45"/>
        <v>1936</v>
      </c>
      <c r="AJ190" s="29" t="str">
        <f t="shared" si="59"/>
        <v>no</v>
      </c>
      <c r="AK190" s="29">
        <f t="shared" si="60"/>
        <v>51.652892561983471</v>
      </c>
      <c r="AL190" s="29">
        <f t="shared" si="61"/>
        <v>103.30578512396694</v>
      </c>
    </row>
    <row r="191" spans="1:38" x14ac:dyDescent="0.2">
      <c r="A191">
        <v>181</v>
      </c>
      <c r="B191" s="12" t="s">
        <v>83</v>
      </c>
      <c r="C191" s="12">
        <f t="shared" si="46"/>
        <v>69</v>
      </c>
      <c r="D191" s="12" t="str">
        <f t="shared" si="43"/>
        <v>no</v>
      </c>
      <c r="E191" s="12" t="str">
        <f t="shared" si="47"/>
        <v>Below Average</v>
      </c>
      <c r="F191" s="21">
        <v>2117</v>
      </c>
      <c r="G191" s="21" t="str">
        <f t="shared" si="48"/>
        <v>no</v>
      </c>
      <c r="H191" s="21" t="str">
        <f t="shared" si="49"/>
        <v>Below Average</v>
      </c>
      <c r="I191" s="12" t="s">
        <v>136</v>
      </c>
      <c r="J191" s="12" t="str">
        <f t="shared" si="50"/>
        <v/>
      </c>
      <c r="K191" s="12" t="s">
        <v>198</v>
      </c>
      <c r="L191" s="12">
        <f t="shared" si="44"/>
        <v>83.140020408338017</v>
      </c>
      <c r="M191" s="12" t="str">
        <f t="shared" si="51"/>
        <v/>
      </c>
      <c r="N191" s="22">
        <v>6</v>
      </c>
      <c r="O191" s="22" t="str">
        <f t="shared" si="52"/>
        <v>Low</v>
      </c>
      <c r="P191">
        <v>2000</v>
      </c>
      <c r="Q191">
        <v>2000</v>
      </c>
      <c r="R191" s="23">
        <v>756</v>
      </c>
      <c r="S191" s="23" t="str">
        <f t="shared" si="53"/>
        <v>no</v>
      </c>
      <c r="T191" s="23" t="str">
        <f t="shared" si="54"/>
        <v>Below Average</v>
      </c>
      <c r="U191" s="24">
        <v>769</v>
      </c>
      <c r="V191" s="24">
        <v>756</v>
      </c>
      <c r="W191" s="24" t="s">
        <v>412</v>
      </c>
      <c r="X191" s="24">
        <v>1525</v>
      </c>
      <c r="Y191" s="24" t="str">
        <f t="shared" si="55"/>
        <v>no</v>
      </c>
      <c r="Z191" s="24" t="str">
        <f t="shared" si="56"/>
        <v>Above Average</v>
      </c>
      <c r="AA191" s="25">
        <v>0</v>
      </c>
      <c r="AB191" s="25">
        <v>0</v>
      </c>
      <c r="AC191" s="25">
        <v>2</v>
      </c>
      <c r="AD191" s="25">
        <v>1</v>
      </c>
      <c r="AE191" s="25">
        <f t="shared" si="57"/>
        <v>3</v>
      </c>
      <c r="AF191" s="25" t="str">
        <f t="shared" si="58"/>
        <v>More</v>
      </c>
      <c r="AG191" s="57">
        <v>5</v>
      </c>
      <c r="AH191" s="29">
        <v>177000</v>
      </c>
      <c r="AI191" s="29">
        <f t="shared" si="45"/>
        <v>2281</v>
      </c>
      <c r="AJ191" s="29" t="str">
        <f t="shared" si="59"/>
        <v>no</v>
      </c>
      <c r="AK191" s="29">
        <f t="shared" si="60"/>
        <v>77.59754493643139</v>
      </c>
      <c r="AL191" s="29">
        <f t="shared" si="61"/>
        <v>116.06557377049181</v>
      </c>
    </row>
    <row r="192" spans="1:38" x14ac:dyDescent="0.2">
      <c r="A192">
        <v>182</v>
      </c>
      <c r="B192" s="12">
        <v>54</v>
      </c>
      <c r="C192" s="12">
        <f t="shared" si="46"/>
        <v>54</v>
      </c>
      <c r="D192" s="12" t="str">
        <f t="shared" si="43"/>
        <v>no</v>
      </c>
      <c r="E192" s="12" t="str">
        <f t="shared" si="47"/>
        <v>Below Average</v>
      </c>
      <c r="F192" s="21">
        <v>7588</v>
      </c>
      <c r="G192" s="21" t="str">
        <f t="shared" si="48"/>
        <v>no</v>
      </c>
      <c r="H192" s="21" t="str">
        <f t="shared" si="49"/>
        <v>Below Average</v>
      </c>
      <c r="I192" s="12" t="s">
        <v>123</v>
      </c>
      <c r="J192" s="12" t="str">
        <f t="shared" si="50"/>
        <v>Crawfor</v>
      </c>
      <c r="K192" s="12" t="s">
        <v>91</v>
      </c>
      <c r="L192" s="12">
        <f t="shared" si="44"/>
        <v>74.989820121918996</v>
      </c>
      <c r="M192" s="12" t="str">
        <f t="shared" si="51"/>
        <v>Above Average</v>
      </c>
      <c r="N192" s="22">
        <v>7</v>
      </c>
      <c r="O192" s="22" t="str">
        <f t="shared" si="52"/>
        <v>High</v>
      </c>
      <c r="P192">
        <v>1920</v>
      </c>
      <c r="Q192">
        <v>1950</v>
      </c>
      <c r="R192" s="23">
        <v>793</v>
      </c>
      <c r="S192" s="23" t="str">
        <f t="shared" si="53"/>
        <v>no</v>
      </c>
      <c r="T192" s="23" t="str">
        <f t="shared" si="54"/>
        <v>Below Average</v>
      </c>
      <c r="U192" s="24">
        <v>901</v>
      </c>
      <c r="V192" s="24">
        <v>901</v>
      </c>
      <c r="W192" s="24" t="s">
        <v>412</v>
      </c>
      <c r="X192" s="24">
        <v>1802</v>
      </c>
      <c r="Y192" s="24" t="str">
        <f t="shared" si="55"/>
        <v>no</v>
      </c>
      <c r="Z192" s="24" t="str">
        <f t="shared" si="56"/>
        <v>Above Average</v>
      </c>
      <c r="AA192" s="25">
        <v>0</v>
      </c>
      <c r="AB192" s="25">
        <v>0</v>
      </c>
      <c r="AC192" s="25">
        <v>1</v>
      </c>
      <c r="AD192" s="25">
        <v>1</v>
      </c>
      <c r="AE192" s="25">
        <f t="shared" si="57"/>
        <v>2</v>
      </c>
      <c r="AF192" s="25" t="str">
        <f t="shared" si="58"/>
        <v>Less</v>
      </c>
      <c r="AG192" s="57">
        <v>9</v>
      </c>
      <c r="AH192" s="29">
        <v>200100</v>
      </c>
      <c r="AI192" s="29">
        <f t="shared" si="45"/>
        <v>2595</v>
      </c>
      <c r="AJ192" s="29" t="str">
        <f t="shared" si="59"/>
        <v>no</v>
      </c>
      <c r="AK192" s="29">
        <f t="shared" si="60"/>
        <v>77.109826589595372</v>
      </c>
      <c r="AL192" s="29">
        <f t="shared" si="61"/>
        <v>111.04328523862375</v>
      </c>
    </row>
    <row r="193" spans="1:38" x14ac:dyDescent="0.2">
      <c r="A193">
        <v>183</v>
      </c>
      <c r="B193" s="12">
        <v>60</v>
      </c>
      <c r="C193" s="12">
        <f t="shared" si="46"/>
        <v>60</v>
      </c>
      <c r="D193" s="12" t="str">
        <f t="shared" si="43"/>
        <v>no</v>
      </c>
      <c r="E193" s="12" t="str">
        <f t="shared" si="47"/>
        <v>Below Average</v>
      </c>
      <c r="F193" s="21">
        <v>9060</v>
      </c>
      <c r="G193" s="21" t="str">
        <f t="shared" si="48"/>
        <v>no</v>
      </c>
      <c r="H193" s="21" t="str">
        <f t="shared" si="49"/>
        <v>Below Average</v>
      </c>
      <c r="I193" s="12" t="s">
        <v>185</v>
      </c>
      <c r="J193" s="12" t="str">
        <f t="shared" si="50"/>
        <v>Edwards</v>
      </c>
      <c r="K193" s="12" t="s">
        <v>91</v>
      </c>
      <c r="L193" s="12">
        <f t="shared" si="44"/>
        <v>61.772149970231268</v>
      </c>
      <c r="M193" s="12" t="str">
        <f t="shared" si="51"/>
        <v>Below Average</v>
      </c>
      <c r="N193" s="22">
        <v>5</v>
      </c>
      <c r="O193" s="22" t="str">
        <f t="shared" si="52"/>
        <v>Low</v>
      </c>
      <c r="P193">
        <v>1957</v>
      </c>
      <c r="Q193">
        <v>2006</v>
      </c>
      <c r="R193" s="23">
        <v>0</v>
      </c>
      <c r="S193" s="23" t="str">
        <f t="shared" si="53"/>
        <v>yes</v>
      </c>
      <c r="T193" s="23" t="str">
        <f t="shared" si="54"/>
        <v>Below Average</v>
      </c>
      <c r="U193" s="24">
        <v>1340</v>
      </c>
      <c r="V193" s="24">
        <v>0</v>
      </c>
      <c r="W193" s="24" t="s">
        <v>413</v>
      </c>
      <c r="X193" s="24">
        <v>1340</v>
      </c>
      <c r="Y193" s="24" t="str">
        <f t="shared" si="55"/>
        <v>no</v>
      </c>
      <c r="Z193" s="24" t="str">
        <f t="shared" si="56"/>
        <v>Below Average</v>
      </c>
      <c r="AA193" s="25">
        <v>0</v>
      </c>
      <c r="AB193" s="25">
        <v>0</v>
      </c>
      <c r="AC193" s="25">
        <v>1</v>
      </c>
      <c r="AD193" s="25">
        <v>0</v>
      </c>
      <c r="AE193" s="25">
        <f t="shared" si="57"/>
        <v>1</v>
      </c>
      <c r="AF193" s="25" t="str">
        <f t="shared" si="58"/>
        <v>Less</v>
      </c>
      <c r="AG193" s="57">
        <v>7</v>
      </c>
      <c r="AH193" s="29">
        <v>120000</v>
      </c>
      <c r="AI193" s="29">
        <f t="shared" si="45"/>
        <v>1340</v>
      </c>
      <c r="AJ193" s="29" t="str">
        <f t="shared" si="59"/>
        <v>no</v>
      </c>
      <c r="AK193" s="29">
        <f t="shared" si="60"/>
        <v>89.552238805970148</v>
      </c>
      <c r="AL193" s="29">
        <f t="shared" si="61"/>
        <v>89.552238805970148</v>
      </c>
    </row>
    <row r="194" spans="1:38" x14ac:dyDescent="0.2">
      <c r="A194">
        <v>184</v>
      </c>
      <c r="B194" s="12">
        <v>63</v>
      </c>
      <c r="C194" s="12">
        <f t="shared" si="46"/>
        <v>63</v>
      </c>
      <c r="D194" s="12" t="str">
        <f t="shared" si="43"/>
        <v>no</v>
      </c>
      <c r="E194" s="12" t="str">
        <f t="shared" si="47"/>
        <v>Below Average</v>
      </c>
      <c r="F194" s="21">
        <v>11426</v>
      </c>
      <c r="G194" s="21" t="str">
        <f t="shared" si="48"/>
        <v>no</v>
      </c>
      <c r="H194" s="21" t="str">
        <f t="shared" si="49"/>
        <v>Above Average</v>
      </c>
      <c r="I194" s="12" t="s">
        <v>143</v>
      </c>
      <c r="J194" s="12" t="str">
        <f t="shared" si="50"/>
        <v>OldTown</v>
      </c>
      <c r="K194" s="12" t="s">
        <v>91</v>
      </c>
      <c r="L194" s="12">
        <f t="shared" si="44"/>
        <v>57.90974368543602</v>
      </c>
      <c r="M194" s="12" t="str">
        <f t="shared" si="51"/>
        <v>Below Average</v>
      </c>
      <c r="N194" s="22">
        <v>7</v>
      </c>
      <c r="O194" s="22" t="str">
        <f t="shared" si="52"/>
        <v>High</v>
      </c>
      <c r="P194">
        <v>2003</v>
      </c>
      <c r="Q194">
        <v>2003</v>
      </c>
      <c r="R194" s="23">
        <v>1362</v>
      </c>
      <c r="S194" s="23" t="str">
        <f t="shared" si="53"/>
        <v>no</v>
      </c>
      <c r="T194" s="23" t="str">
        <f t="shared" si="54"/>
        <v>Above Average</v>
      </c>
      <c r="U194" s="24">
        <v>1362</v>
      </c>
      <c r="V194" s="24">
        <v>720</v>
      </c>
      <c r="W194" s="24" t="s">
        <v>412</v>
      </c>
      <c r="X194" s="24">
        <v>2082</v>
      </c>
      <c r="Y194" s="24" t="str">
        <f t="shared" si="55"/>
        <v>no</v>
      </c>
      <c r="Z194" s="24" t="str">
        <f t="shared" si="56"/>
        <v>Above Average</v>
      </c>
      <c r="AA194" s="25">
        <v>0</v>
      </c>
      <c r="AB194" s="25">
        <v>0</v>
      </c>
      <c r="AC194" s="25">
        <v>2</v>
      </c>
      <c r="AD194" s="25">
        <v>1</v>
      </c>
      <c r="AE194" s="25">
        <f t="shared" si="57"/>
        <v>3</v>
      </c>
      <c r="AF194" s="25" t="str">
        <f t="shared" si="58"/>
        <v>More</v>
      </c>
      <c r="AG194" s="57">
        <v>6</v>
      </c>
      <c r="AH194" s="29">
        <v>200000</v>
      </c>
      <c r="AI194" s="29">
        <f t="shared" si="45"/>
        <v>3444</v>
      </c>
      <c r="AJ194" s="29" t="str">
        <f t="shared" si="59"/>
        <v>no</v>
      </c>
      <c r="AK194" s="29">
        <f t="shared" si="60"/>
        <v>58.072009291521489</v>
      </c>
      <c r="AL194" s="29">
        <f t="shared" si="61"/>
        <v>96.061479346781937</v>
      </c>
    </row>
    <row r="195" spans="1:38" x14ac:dyDescent="0.2">
      <c r="A195">
        <v>185</v>
      </c>
      <c r="B195" s="12">
        <v>92</v>
      </c>
      <c r="C195" s="12">
        <f t="shared" si="46"/>
        <v>92</v>
      </c>
      <c r="D195" s="12" t="str">
        <f t="shared" si="43"/>
        <v>no</v>
      </c>
      <c r="E195" s="12" t="str">
        <f t="shared" si="47"/>
        <v>Above Average</v>
      </c>
      <c r="F195" s="21">
        <v>7438</v>
      </c>
      <c r="G195" s="21" t="str">
        <f t="shared" si="48"/>
        <v>no</v>
      </c>
      <c r="H195" s="21" t="str">
        <f t="shared" si="49"/>
        <v>Below Average</v>
      </c>
      <c r="I195" s="12" t="s">
        <v>148</v>
      </c>
      <c r="J195" s="12" t="str">
        <f t="shared" si="50"/>
        <v>BrkSide</v>
      </c>
      <c r="K195" s="12" t="s">
        <v>91</v>
      </c>
      <c r="L195" s="12">
        <f t="shared" si="44"/>
        <v>64.919237492322253</v>
      </c>
      <c r="M195" s="12" t="str">
        <f t="shared" si="51"/>
        <v>Below Average</v>
      </c>
      <c r="N195" s="22">
        <v>5</v>
      </c>
      <c r="O195" s="22" t="str">
        <f t="shared" si="52"/>
        <v>Low</v>
      </c>
      <c r="P195">
        <v>1908</v>
      </c>
      <c r="Q195">
        <v>1991</v>
      </c>
      <c r="R195" s="23">
        <v>504</v>
      </c>
      <c r="S195" s="23" t="str">
        <f t="shared" si="53"/>
        <v>no</v>
      </c>
      <c r="T195" s="23" t="str">
        <f t="shared" si="54"/>
        <v>Below Average</v>
      </c>
      <c r="U195" s="24">
        <v>936</v>
      </c>
      <c r="V195" s="24">
        <v>316</v>
      </c>
      <c r="W195" s="24" t="s">
        <v>412</v>
      </c>
      <c r="X195" s="24">
        <v>1252</v>
      </c>
      <c r="Y195" s="24" t="str">
        <f t="shared" si="55"/>
        <v>no</v>
      </c>
      <c r="Z195" s="24" t="str">
        <f t="shared" si="56"/>
        <v>Below Average</v>
      </c>
      <c r="AA195" s="25">
        <v>0</v>
      </c>
      <c r="AB195" s="25">
        <v>0</v>
      </c>
      <c r="AC195" s="25">
        <v>1</v>
      </c>
      <c r="AD195" s="25">
        <v>0</v>
      </c>
      <c r="AE195" s="25">
        <f t="shared" si="57"/>
        <v>1</v>
      </c>
      <c r="AF195" s="25" t="str">
        <f t="shared" si="58"/>
        <v>Less</v>
      </c>
      <c r="AG195" s="57">
        <v>5</v>
      </c>
      <c r="AH195" s="29">
        <v>127000</v>
      </c>
      <c r="AI195" s="29">
        <f t="shared" si="45"/>
        <v>1756</v>
      </c>
      <c r="AJ195" s="29" t="str">
        <f t="shared" si="59"/>
        <v>no</v>
      </c>
      <c r="AK195" s="29">
        <f t="shared" si="60"/>
        <v>72.323462414578586</v>
      </c>
      <c r="AL195" s="29">
        <f t="shared" si="61"/>
        <v>101.43769968051119</v>
      </c>
    </row>
    <row r="196" spans="1:38" x14ac:dyDescent="0.2">
      <c r="A196">
        <v>186</v>
      </c>
      <c r="B196" s="12">
        <v>90</v>
      </c>
      <c r="C196" s="12">
        <f t="shared" si="46"/>
        <v>90</v>
      </c>
      <c r="D196" s="12" t="str">
        <f t="shared" si="43"/>
        <v>no</v>
      </c>
      <c r="E196" s="12" t="str">
        <f t="shared" si="47"/>
        <v>Above Average</v>
      </c>
      <c r="F196" s="21">
        <v>22950</v>
      </c>
      <c r="G196" s="21" t="str">
        <f t="shared" si="48"/>
        <v>yes</v>
      </c>
      <c r="H196" s="21" t="str">
        <f t="shared" si="49"/>
        <v>Above Average</v>
      </c>
      <c r="I196" s="12" t="s">
        <v>143</v>
      </c>
      <c r="J196" s="12" t="str">
        <f t="shared" si="50"/>
        <v>OldTown</v>
      </c>
      <c r="K196" s="12" t="s">
        <v>91</v>
      </c>
      <c r="L196" s="12">
        <f t="shared" si="44"/>
        <v>57.90974368543602</v>
      </c>
      <c r="M196" s="12" t="str">
        <f t="shared" si="51"/>
        <v>Below Average</v>
      </c>
      <c r="N196" s="22">
        <v>10</v>
      </c>
      <c r="O196" s="22" t="str">
        <f t="shared" si="52"/>
        <v>High</v>
      </c>
      <c r="P196">
        <v>1892</v>
      </c>
      <c r="Q196">
        <v>1993</v>
      </c>
      <c r="R196" s="23">
        <v>1107</v>
      </c>
      <c r="S196" s="23" t="str">
        <f t="shared" si="53"/>
        <v>no</v>
      </c>
      <c r="T196" s="23" t="str">
        <f t="shared" si="54"/>
        <v>Above Average</v>
      </c>
      <c r="U196" s="24">
        <v>1518</v>
      </c>
      <c r="V196" s="24">
        <v>1518</v>
      </c>
      <c r="W196" s="24" t="s">
        <v>412</v>
      </c>
      <c r="X196" s="24">
        <v>3608</v>
      </c>
      <c r="Y196" s="24" t="str">
        <f t="shared" si="55"/>
        <v>yes</v>
      </c>
      <c r="Z196" s="24" t="str">
        <f t="shared" si="56"/>
        <v>Above Average</v>
      </c>
      <c r="AA196" s="25">
        <v>0</v>
      </c>
      <c r="AB196" s="25">
        <v>0</v>
      </c>
      <c r="AC196" s="25">
        <v>2</v>
      </c>
      <c r="AD196" s="25">
        <v>1</v>
      </c>
      <c r="AE196" s="25">
        <f t="shared" si="57"/>
        <v>3</v>
      </c>
      <c r="AF196" s="25" t="str">
        <f t="shared" si="58"/>
        <v>More</v>
      </c>
      <c r="AG196" s="57">
        <v>12</v>
      </c>
      <c r="AH196" s="29">
        <v>475000</v>
      </c>
      <c r="AI196" s="29">
        <f t="shared" si="45"/>
        <v>4715</v>
      </c>
      <c r="AJ196" s="29" t="str">
        <f t="shared" si="59"/>
        <v>yes</v>
      </c>
      <c r="AK196" s="29">
        <f t="shared" si="60"/>
        <v>100.7423117709438</v>
      </c>
      <c r="AL196" s="29">
        <f t="shared" si="61"/>
        <v>131.65188470066519</v>
      </c>
    </row>
    <row r="197" spans="1:38" x14ac:dyDescent="0.2">
      <c r="A197">
        <v>187</v>
      </c>
      <c r="B197" s="12" t="s">
        <v>83</v>
      </c>
      <c r="C197" s="12">
        <f t="shared" si="46"/>
        <v>69</v>
      </c>
      <c r="D197" s="12" t="str">
        <f t="shared" si="43"/>
        <v>no</v>
      </c>
      <c r="E197" s="12" t="str">
        <f t="shared" si="47"/>
        <v>Below Average</v>
      </c>
      <c r="F197" s="21">
        <v>9947</v>
      </c>
      <c r="G197" s="21" t="str">
        <f t="shared" si="48"/>
        <v>no</v>
      </c>
      <c r="H197" s="21" t="str">
        <f t="shared" si="49"/>
        <v>Below Average</v>
      </c>
      <c r="I197" s="12" t="s">
        <v>131</v>
      </c>
      <c r="J197" s="12" t="str">
        <f t="shared" si="50"/>
        <v>Mitchel</v>
      </c>
      <c r="K197" s="12" t="s">
        <v>91</v>
      </c>
      <c r="L197" s="12">
        <f t="shared" si="44"/>
        <v>69.371268986915226</v>
      </c>
      <c r="M197" s="12" t="str">
        <f t="shared" si="51"/>
        <v>Below Average</v>
      </c>
      <c r="N197" s="22">
        <v>7</v>
      </c>
      <c r="O197" s="22" t="str">
        <f t="shared" si="52"/>
        <v>High</v>
      </c>
      <c r="P197">
        <v>1990</v>
      </c>
      <c r="Q197">
        <v>1991</v>
      </c>
      <c r="R197" s="23">
        <v>1188</v>
      </c>
      <c r="S197" s="23" t="str">
        <f t="shared" si="53"/>
        <v>no</v>
      </c>
      <c r="T197" s="23" t="str">
        <f t="shared" si="54"/>
        <v>Above Average</v>
      </c>
      <c r="U197" s="24">
        <v>1217</v>
      </c>
      <c r="V197" s="24">
        <v>0</v>
      </c>
      <c r="W197" s="24" t="s">
        <v>413</v>
      </c>
      <c r="X197" s="24">
        <v>1217</v>
      </c>
      <c r="Y197" s="24" t="str">
        <f t="shared" si="55"/>
        <v>no</v>
      </c>
      <c r="Z197" s="24" t="str">
        <f t="shared" si="56"/>
        <v>Below Average</v>
      </c>
      <c r="AA197" s="25">
        <v>1</v>
      </c>
      <c r="AB197" s="25">
        <v>0</v>
      </c>
      <c r="AC197" s="25">
        <v>2</v>
      </c>
      <c r="AD197" s="25">
        <v>0</v>
      </c>
      <c r="AE197" s="25">
        <f t="shared" si="57"/>
        <v>3</v>
      </c>
      <c r="AF197" s="25" t="str">
        <f t="shared" si="58"/>
        <v>More</v>
      </c>
      <c r="AG197" s="57">
        <v>6</v>
      </c>
      <c r="AH197" s="29">
        <v>173000</v>
      </c>
      <c r="AI197" s="29">
        <f t="shared" si="45"/>
        <v>2405</v>
      </c>
      <c r="AJ197" s="29" t="str">
        <f t="shared" si="59"/>
        <v>no</v>
      </c>
      <c r="AK197" s="29">
        <f t="shared" si="60"/>
        <v>71.933471933471935</v>
      </c>
      <c r="AL197" s="29">
        <f t="shared" si="61"/>
        <v>142.15283483976992</v>
      </c>
    </row>
    <row r="198" spans="1:38" x14ac:dyDescent="0.2">
      <c r="A198">
        <v>188</v>
      </c>
      <c r="B198" s="12">
        <v>60</v>
      </c>
      <c r="C198" s="12">
        <f t="shared" si="46"/>
        <v>60</v>
      </c>
      <c r="D198" s="12" t="str">
        <f t="shared" si="43"/>
        <v>no</v>
      </c>
      <c r="E198" s="12" t="str">
        <f t="shared" si="47"/>
        <v>Below Average</v>
      </c>
      <c r="F198" s="21">
        <v>10410</v>
      </c>
      <c r="G198" s="21" t="str">
        <f t="shared" si="48"/>
        <v>no</v>
      </c>
      <c r="H198" s="21" t="str">
        <f t="shared" si="49"/>
        <v>Below Average</v>
      </c>
      <c r="I198" s="12" t="s">
        <v>143</v>
      </c>
      <c r="J198" s="12" t="str">
        <f t="shared" si="50"/>
        <v>OldTown</v>
      </c>
      <c r="K198" s="12" t="s">
        <v>91</v>
      </c>
      <c r="L198" s="12">
        <f t="shared" si="44"/>
        <v>57.90974368543602</v>
      </c>
      <c r="M198" s="12" t="str">
        <f t="shared" si="51"/>
        <v>Below Average</v>
      </c>
      <c r="N198" s="22">
        <v>5</v>
      </c>
      <c r="O198" s="22" t="str">
        <f t="shared" si="52"/>
        <v>Low</v>
      </c>
      <c r="P198">
        <v>1916</v>
      </c>
      <c r="Q198">
        <v>1987</v>
      </c>
      <c r="R198" s="23">
        <v>660</v>
      </c>
      <c r="S198" s="23" t="str">
        <f t="shared" si="53"/>
        <v>no</v>
      </c>
      <c r="T198" s="23" t="str">
        <f t="shared" si="54"/>
        <v>Below Average</v>
      </c>
      <c r="U198" s="24">
        <v>808</v>
      </c>
      <c r="V198" s="24">
        <v>704</v>
      </c>
      <c r="W198" s="24" t="s">
        <v>412</v>
      </c>
      <c r="X198" s="24">
        <v>1656</v>
      </c>
      <c r="Y198" s="24" t="str">
        <f t="shared" si="55"/>
        <v>no</v>
      </c>
      <c r="Z198" s="24" t="str">
        <f t="shared" si="56"/>
        <v>Above Average</v>
      </c>
      <c r="AA198" s="25">
        <v>0</v>
      </c>
      <c r="AB198" s="25">
        <v>0</v>
      </c>
      <c r="AC198" s="25">
        <v>2</v>
      </c>
      <c r="AD198" s="25">
        <v>1</v>
      </c>
      <c r="AE198" s="25">
        <f t="shared" si="57"/>
        <v>3</v>
      </c>
      <c r="AF198" s="25" t="str">
        <f t="shared" si="58"/>
        <v>More</v>
      </c>
      <c r="AG198" s="57">
        <v>8</v>
      </c>
      <c r="AH198" s="29">
        <v>135000</v>
      </c>
      <c r="AI198" s="29">
        <f t="shared" si="45"/>
        <v>2316</v>
      </c>
      <c r="AJ198" s="29" t="str">
        <f t="shared" si="59"/>
        <v>no</v>
      </c>
      <c r="AK198" s="29">
        <f t="shared" si="60"/>
        <v>58.290155440414509</v>
      </c>
      <c r="AL198" s="29">
        <f t="shared" si="61"/>
        <v>81.521739130434781</v>
      </c>
    </row>
    <row r="199" spans="1:38" x14ac:dyDescent="0.2">
      <c r="A199">
        <v>189</v>
      </c>
      <c r="B199" s="12">
        <v>64</v>
      </c>
      <c r="C199" s="12">
        <f t="shared" si="46"/>
        <v>64</v>
      </c>
      <c r="D199" s="12" t="str">
        <f t="shared" si="43"/>
        <v>no</v>
      </c>
      <c r="E199" s="12" t="str">
        <f t="shared" si="47"/>
        <v>Below Average</v>
      </c>
      <c r="F199" s="21">
        <v>7018</v>
      </c>
      <c r="G199" s="21" t="str">
        <f t="shared" si="48"/>
        <v>no</v>
      </c>
      <c r="H199" s="21" t="str">
        <f t="shared" si="49"/>
        <v>Below Average</v>
      </c>
      <c r="I199" s="12" t="s">
        <v>170</v>
      </c>
      <c r="J199" s="12" t="str">
        <f t="shared" si="50"/>
        <v/>
      </c>
      <c r="K199" s="12" t="s">
        <v>167</v>
      </c>
      <c r="L199" s="12">
        <f t="shared" si="44"/>
        <v>71.682411868126678</v>
      </c>
      <c r="M199" s="12" t="str">
        <f t="shared" si="51"/>
        <v/>
      </c>
      <c r="N199" s="22">
        <v>5</v>
      </c>
      <c r="O199" s="22" t="str">
        <f t="shared" si="52"/>
        <v>Low</v>
      </c>
      <c r="P199">
        <v>1979</v>
      </c>
      <c r="Q199">
        <v>1979</v>
      </c>
      <c r="R199" s="23">
        <v>1086</v>
      </c>
      <c r="S199" s="23" t="str">
        <f t="shared" si="53"/>
        <v>no</v>
      </c>
      <c r="T199" s="23" t="str">
        <f t="shared" si="54"/>
        <v>Above Average</v>
      </c>
      <c r="U199" s="24">
        <v>1224</v>
      </c>
      <c r="V199" s="24">
        <v>0</v>
      </c>
      <c r="W199" s="24" t="s">
        <v>413</v>
      </c>
      <c r="X199" s="24">
        <v>1224</v>
      </c>
      <c r="Y199" s="24" t="str">
        <f t="shared" si="55"/>
        <v>no</v>
      </c>
      <c r="Z199" s="24" t="str">
        <f t="shared" si="56"/>
        <v>Below Average</v>
      </c>
      <c r="AA199" s="25">
        <v>2</v>
      </c>
      <c r="AB199" s="25">
        <v>0</v>
      </c>
      <c r="AC199" s="25">
        <v>0</v>
      </c>
      <c r="AD199" s="25">
        <v>2</v>
      </c>
      <c r="AE199" s="25">
        <f t="shared" si="57"/>
        <v>4</v>
      </c>
      <c r="AF199" s="25" t="str">
        <f t="shared" si="58"/>
        <v>More</v>
      </c>
      <c r="AG199" s="57">
        <v>6</v>
      </c>
      <c r="AH199" s="29">
        <v>153337</v>
      </c>
      <c r="AI199" s="29">
        <f t="shared" si="45"/>
        <v>2310</v>
      </c>
      <c r="AJ199" s="29" t="str">
        <f t="shared" si="59"/>
        <v>no</v>
      </c>
      <c r="AK199" s="29">
        <f t="shared" si="60"/>
        <v>66.379653679653686</v>
      </c>
      <c r="AL199" s="29">
        <f t="shared" si="61"/>
        <v>125.27532679738562</v>
      </c>
    </row>
    <row r="200" spans="1:38" x14ac:dyDescent="0.2">
      <c r="A200">
        <v>190</v>
      </c>
      <c r="B200" s="12">
        <v>41</v>
      </c>
      <c r="C200" s="12">
        <f t="shared" si="46"/>
        <v>41</v>
      </c>
      <c r="D200" s="12" t="str">
        <f t="shared" si="43"/>
        <v>no</v>
      </c>
      <c r="E200" s="12" t="str">
        <f t="shared" si="47"/>
        <v>Below Average</v>
      </c>
      <c r="F200" s="21">
        <v>4923</v>
      </c>
      <c r="G200" s="21" t="str">
        <f t="shared" si="48"/>
        <v>no</v>
      </c>
      <c r="H200" s="21" t="str">
        <f t="shared" si="49"/>
        <v>Below Average</v>
      </c>
      <c r="I200" s="12" t="s">
        <v>200</v>
      </c>
      <c r="J200" s="12" t="str">
        <f t="shared" si="50"/>
        <v/>
      </c>
      <c r="K200" s="12" t="s">
        <v>179</v>
      </c>
      <c r="L200" s="12">
        <f t="shared" si="44"/>
        <v>100.53527892314388</v>
      </c>
      <c r="M200" s="12" t="str">
        <f t="shared" si="51"/>
        <v/>
      </c>
      <c r="N200" s="22">
        <v>8</v>
      </c>
      <c r="O200" s="22" t="str">
        <f t="shared" si="52"/>
        <v>High</v>
      </c>
      <c r="P200">
        <v>2001</v>
      </c>
      <c r="Q200">
        <v>2002</v>
      </c>
      <c r="R200" s="23">
        <v>1593</v>
      </c>
      <c r="S200" s="23" t="str">
        <f t="shared" si="53"/>
        <v>no</v>
      </c>
      <c r="T200" s="23" t="str">
        <f t="shared" si="54"/>
        <v>Above Average</v>
      </c>
      <c r="U200" s="24">
        <v>1593</v>
      </c>
      <c r="V200" s="24">
        <v>0</v>
      </c>
      <c r="W200" s="24" t="s">
        <v>413</v>
      </c>
      <c r="X200" s="24">
        <v>1593</v>
      </c>
      <c r="Y200" s="24" t="str">
        <f t="shared" si="55"/>
        <v>no</v>
      </c>
      <c r="Z200" s="24" t="str">
        <f t="shared" si="56"/>
        <v>Above Average</v>
      </c>
      <c r="AA200" s="25">
        <v>1</v>
      </c>
      <c r="AB200" s="25">
        <v>0</v>
      </c>
      <c r="AC200" s="25">
        <v>1</v>
      </c>
      <c r="AD200" s="25">
        <v>1</v>
      </c>
      <c r="AE200" s="25">
        <f t="shared" si="57"/>
        <v>3</v>
      </c>
      <c r="AF200" s="25" t="str">
        <f t="shared" si="58"/>
        <v>More</v>
      </c>
      <c r="AG200" s="57">
        <v>5</v>
      </c>
      <c r="AH200" s="29">
        <v>286000</v>
      </c>
      <c r="AI200" s="29">
        <f t="shared" si="45"/>
        <v>3186</v>
      </c>
      <c r="AJ200" s="29" t="str">
        <f t="shared" si="59"/>
        <v>no</v>
      </c>
      <c r="AK200" s="29">
        <f t="shared" si="60"/>
        <v>89.76773383553045</v>
      </c>
      <c r="AL200" s="29">
        <f t="shared" si="61"/>
        <v>179.5354676710609</v>
      </c>
    </row>
    <row r="201" spans="1:38" x14ac:dyDescent="0.2">
      <c r="A201">
        <v>191</v>
      </c>
      <c r="B201" s="12">
        <v>70</v>
      </c>
      <c r="C201" s="12">
        <f t="shared" si="46"/>
        <v>70</v>
      </c>
      <c r="D201" s="12" t="str">
        <f t="shared" si="43"/>
        <v>no</v>
      </c>
      <c r="E201" s="12" t="str">
        <f t="shared" si="47"/>
        <v>Above Average</v>
      </c>
      <c r="F201" s="21">
        <v>10570</v>
      </c>
      <c r="G201" s="21" t="str">
        <f t="shared" si="48"/>
        <v>no</v>
      </c>
      <c r="H201" s="21" t="str">
        <f t="shared" si="49"/>
        <v>Above Average</v>
      </c>
      <c r="I201" s="12" t="s">
        <v>123</v>
      </c>
      <c r="J201" s="12" t="str">
        <f t="shared" si="50"/>
        <v>Crawfor</v>
      </c>
      <c r="K201" s="12" t="s">
        <v>91</v>
      </c>
      <c r="L201" s="12">
        <f t="shared" si="44"/>
        <v>74.989820121918996</v>
      </c>
      <c r="M201" s="12" t="str">
        <f t="shared" si="51"/>
        <v>Above Average</v>
      </c>
      <c r="N201" s="22">
        <v>8</v>
      </c>
      <c r="O201" s="22" t="str">
        <f t="shared" si="52"/>
        <v>High</v>
      </c>
      <c r="P201">
        <v>1932</v>
      </c>
      <c r="Q201">
        <v>1994</v>
      </c>
      <c r="R201" s="23">
        <v>853</v>
      </c>
      <c r="S201" s="23" t="str">
        <f t="shared" si="53"/>
        <v>no</v>
      </c>
      <c r="T201" s="23" t="str">
        <f t="shared" si="54"/>
        <v>Below Average</v>
      </c>
      <c r="U201" s="24">
        <v>1549</v>
      </c>
      <c r="V201" s="24">
        <v>1178</v>
      </c>
      <c r="W201" s="24" t="s">
        <v>412</v>
      </c>
      <c r="X201" s="24">
        <v>2727</v>
      </c>
      <c r="Y201" s="24" t="str">
        <f t="shared" si="55"/>
        <v>no</v>
      </c>
      <c r="Z201" s="24" t="str">
        <f t="shared" si="56"/>
        <v>Above Average</v>
      </c>
      <c r="AA201" s="25">
        <v>0</v>
      </c>
      <c r="AB201" s="25">
        <v>0</v>
      </c>
      <c r="AC201" s="25">
        <v>2</v>
      </c>
      <c r="AD201" s="25">
        <v>1</v>
      </c>
      <c r="AE201" s="25">
        <f t="shared" si="57"/>
        <v>3</v>
      </c>
      <c r="AF201" s="25" t="str">
        <f t="shared" si="58"/>
        <v>More</v>
      </c>
      <c r="AG201" s="57">
        <v>10</v>
      </c>
      <c r="AH201" s="29">
        <v>315000</v>
      </c>
      <c r="AI201" s="29">
        <f t="shared" si="45"/>
        <v>3580</v>
      </c>
      <c r="AJ201" s="29" t="str">
        <f t="shared" si="59"/>
        <v>no</v>
      </c>
      <c r="AK201" s="29">
        <f t="shared" si="60"/>
        <v>87.988826815642454</v>
      </c>
      <c r="AL201" s="29">
        <f t="shared" si="61"/>
        <v>115.51155115511551</v>
      </c>
    </row>
    <row r="202" spans="1:38" x14ac:dyDescent="0.2">
      <c r="A202">
        <v>192</v>
      </c>
      <c r="B202" s="12" t="s">
        <v>83</v>
      </c>
      <c r="C202" s="12">
        <f t="shared" si="46"/>
        <v>69</v>
      </c>
      <c r="D202" s="12" t="str">
        <f t="shared" si="43"/>
        <v>no</v>
      </c>
      <c r="E202" s="12" t="str">
        <f t="shared" si="47"/>
        <v>Below Average</v>
      </c>
      <c r="F202" s="21">
        <v>7472</v>
      </c>
      <c r="G202" s="21" t="str">
        <f t="shared" si="48"/>
        <v>no</v>
      </c>
      <c r="H202" s="21" t="str">
        <f t="shared" si="49"/>
        <v>Below Average</v>
      </c>
      <c r="I202" s="12" t="s">
        <v>162</v>
      </c>
      <c r="J202" s="12" t="str">
        <f t="shared" si="50"/>
        <v>NAmes</v>
      </c>
      <c r="K202" s="12" t="s">
        <v>91</v>
      </c>
      <c r="L202" s="12">
        <f t="shared" si="44"/>
        <v>65.191384752822614</v>
      </c>
      <c r="M202" s="12" t="str">
        <f t="shared" si="51"/>
        <v>Below Average</v>
      </c>
      <c r="N202" s="22">
        <v>7</v>
      </c>
      <c r="O202" s="22" t="str">
        <f t="shared" si="52"/>
        <v>High</v>
      </c>
      <c r="P202">
        <v>1972</v>
      </c>
      <c r="Q202">
        <v>2004</v>
      </c>
      <c r="R202" s="23">
        <v>725</v>
      </c>
      <c r="S202" s="23" t="str">
        <f t="shared" si="53"/>
        <v>no</v>
      </c>
      <c r="T202" s="23" t="str">
        <f t="shared" si="54"/>
        <v>Below Average</v>
      </c>
      <c r="U202" s="24">
        <v>725</v>
      </c>
      <c r="V202" s="24">
        <v>754</v>
      </c>
      <c r="W202" s="24" t="s">
        <v>412</v>
      </c>
      <c r="X202" s="24">
        <v>1479</v>
      </c>
      <c r="Y202" s="24" t="str">
        <f t="shared" si="55"/>
        <v>no</v>
      </c>
      <c r="Z202" s="24" t="str">
        <f t="shared" si="56"/>
        <v>Below Average</v>
      </c>
      <c r="AA202" s="25">
        <v>1</v>
      </c>
      <c r="AB202" s="25">
        <v>0</v>
      </c>
      <c r="AC202" s="25">
        <v>1</v>
      </c>
      <c r="AD202" s="25">
        <v>1</v>
      </c>
      <c r="AE202" s="25">
        <f t="shared" si="57"/>
        <v>3</v>
      </c>
      <c r="AF202" s="25" t="str">
        <f t="shared" si="58"/>
        <v>More</v>
      </c>
      <c r="AG202" s="57">
        <v>7</v>
      </c>
      <c r="AH202" s="29">
        <v>184000</v>
      </c>
      <c r="AI202" s="29">
        <f t="shared" si="45"/>
        <v>2204</v>
      </c>
      <c r="AJ202" s="29" t="str">
        <f t="shared" si="59"/>
        <v>no</v>
      </c>
      <c r="AK202" s="29">
        <f t="shared" si="60"/>
        <v>83.484573502722327</v>
      </c>
      <c r="AL202" s="29">
        <f t="shared" si="61"/>
        <v>124.40838404327248</v>
      </c>
    </row>
    <row r="203" spans="1:38" x14ac:dyDescent="0.2">
      <c r="A203">
        <v>193</v>
      </c>
      <c r="B203" s="12">
        <v>68</v>
      </c>
      <c r="C203" s="12">
        <f t="shared" si="46"/>
        <v>68</v>
      </c>
      <c r="D203" s="12" t="str">
        <f t="shared" ref="D203:D266" si="62">IF(OR(C203&lt;(QUARTILE(C$11:C$1470,1))-(((QUARTILE(C$11:C$1470,3))-(QUARTILE(C$11:C$1470,1)))*1.5),C203&gt;(QUARTILE(C$11:C$1470,3))+(((QUARTILE(C$11:C$1470,3))-(QUARTILE(C$11:C$1470,1)))*1.5)),"yes","no")</f>
        <v>no</v>
      </c>
      <c r="E203" s="12" t="str">
        <f t="shared" si="47"/>
        <v>Below Average</v>
      </c>
      <c r="F203" s="21">
        <v>9017</v>
      </c>
      <c r="G203" s="21" t="str">
        <f t="shared" si="48"/>
        <v>no</v>
      </c>
      <c r="H203" s="21" t="str">
        <f t="shared" si="49"/>
        <v>Below Average</v>
      </c>
      <c r="I203" s="12" t="s">
        <v>89</v>
      </c>
      <c r="J203" s="12" t="str">
        <f t="shared" si="50"/>
        <v>CollgCr</v>
      </c>
      <c r="K203" s="12" t="s">
        <v>91</v>
      </c>
      <c r="L203" s="12">
        <f t="shared" ref="L203:L266" si="63">IFERROR(AVERAGEIFS($AK$11:$AK$1470,$I$11:$I$1470,$I203,$K$11:$K$1470,"1Fam"),"")</f>
        <v>74.535824409408733</v>
      </c>
      <c r="M203" s="12" t="str">
        <f t="shared" si="51"/>
        <v>Above Average</v>
      </c>
      <c r="N203" s="22">
        <v>7</v>
      </c>
      <c r="O203" s="22" t="str">
        <f t="shared" si="52"/>
        <v>High</v>
      </c>
      <c r="P203">
        <v>1999</v>
      </c>
      <c r="Q203">
        <v>1999</v>
      </c>
      <c r="R203" s="23">
        <v>1431</v>
      </c>
      <c r="S203" s="23" t="str">
        <f t="shared" si="53"/>
        <v>no</v>
      </c>
      <c r="T203" s="23" t="str">
        <f t="shared" si="54"/>
        <v>Above Average</v>
      </c>
      <c r="U203" s="24">
        <v>1431</v>
      </c>
      <c r="V203" s="24">
        <v>0</v>
      </c>
      <c r="W203" s="24" t="s">
        <v>413</v>
      </c>
      <c r="X203" s="24">
        <v>1431</v>
      </c>
      <c r="Y203" s="24" t="str">
        <f t="shared" si="55"/>
        <v>no</v>
      </c>
      <c r="Z203" s="24" t="str">
        <f t="shared" si="56"/>
        <v>Below Average</v>
      </c>
      <c r="AA203" s="25">
        <v>1</v>
      </c>
      <c r="AB203" s="25">
        <v>0</v>
      </c>
      <c r="AC203" s="25">
        <v>2</v>
      </c>
      <c r="AD203" s="25">
        <v>0</v>
      </c>
      <c r="AE203" s="25">
        <f t="shared" si="57"/>
        <v>3</v>
      </c>
      <c r="AF203" s="25" t="str">
        <f t="shared" si="58"/>
        <v>More</v>
      </c>
      <c r="AG203" s="57">
        <v>6</v>
      </c>
      <c r="AH203" s="29">
        <v>192000</v>
      </c>
      <c r="AI203" s="29">
        <f t="shared" ref="AI203:AI266" si="64">R203+X203</f>
        <v>2862</v>
      </c>
      <c r="AJ203" s="29" t="str">
        <f t="shared" si="59"/>
        <v>no</v>
      </c>
      <c r="AK203" s="29">
        <f t="shared" si="60"/>
        <v>67.085953878406713</v>
      </c>
      <c r="AL203" s="29">
        <f t="shared" si="61"/>
        <v>134.17190775681343</v>
      </c>
    </row>
    <row r="204" spans="1:38" x14ac:dyDescent="0.2">
      <c r="A204">
        <v>194</v>
      </c>
      <c r="B204" s="12">
        <v>24</v>
      </c>
      <c r="C204" s="12">
        <f t="shared" ref="C204:C267" si="65">IF(B204="NA", $B$4, B204)</f>
        <v>24</v>
      </c>
      <c r="D204" s="12" t="str">
        <f t="shared" si="62"/>
        <v>yes</v>
      </c>
      <c r="E204" s="12" t="str">
        <f t="shared" ref="E204:E267" si="66">IF(C204&gt;=AVERAGE(C$11:C$1470),"Above Average","Below Average")</f>
        <v>Below Average</v>
      </c>
      <c r="F204" s="21">
        <v>2522</v>
      </c>
      <c r="G204" s="21" t="str">
        <f t="shared" ref="G204:G267" si="67">IF(OR(F204&lt;(QUARTILE(F$11:F$1470,1))-(((QUARTILE(F$11:F$1470,3))-(QUARTILE(F$11:F$1470,1)))*1.5),F204&gt;(QUARTILE(F$11:F$1470,3))+(((QUARTILE(F$11:F$1470,3))-(QUARTILE(F$11:F$1470,1)))*1.5)),"yes","no")</f>
        <v>no</v>
      </c>
      <c r="H204" s="21" t="str">
        <f t="shared" ref="H204:H267" si="68">IF(F204&gt;=AVERAGE(F$11:F$1470),"Above Average","Below Average")</f>
        <v>Below Average</v>
      </c>
      <c r="I204" s="12" t="s">
        <v>185</v>
      </c>
      <c r="J204" s="12" t="str">
        <f t="shared" ref="J204:J267" si="69">IF(K204="1Fam",I204,"")</f>
        <v/>
      </c>
      <c r="K204" s="12" t="s">
        <v>198</v>
      </c>
      <c r="L204" s="12">
        <f t="shared" si="63"/>
        <v>61.772149970231268</v>
      </c>
      <c r="M204" s="12" t="str">
        <f t="shared" ref="M204:M267" si="70">IF(J204="","",IF(L204&gt;=AVERAGE($L$11:$L$1470),"Above Average","Below Average"))</f>
        <v/>
      </c>
      <c r="N204" s="22">
        <v>7</v>
      </c>
      <c r="O204" s="22" t="str">
        <f t="shared" ref="O204:O267" si="71">IF(N204&gt;=7,"High","Low")</f>
        <v>High</v>
      </c>
      <c r="P204">
        <v>2004</v>
      </c>
      <c r="Q204">
        <v>2004</v>
      </c>
      <c r="R204" s="23">
        <v>970</v>
      </c>
      <c r="S204" s="23" t="str">
        <f t="shared" ref="S204:S267" si="72">IF(OR(R204&lt;(QUARTILE(R$11:R$1470,1))-(((QUARTILE(R$11:R$1470,3))-(QUARTILE(R$11:R$1470,1)))*1.5),R204&gt;(QUARTILE(R$11:R$1470,3))+(((QUARTILE(R$11:R$1470,3))-(QUARTILE(R$11:R$1470,1)))*1.5)),"yes","no")</f>
        <v>no</v>
      </c>
      <c r="T204" s="23" t="str">
        <f t="shared" ref="T204:T267" si="73">IF(R204&gt;=AVERAGE(R$11:R$1470),"Above Average","Below Average")</f>
        <v>Below Average</v>
      </c>
      <c r="U204" s="24">
        <v>970</v>
      </c>
      <c r="V204" s="24">
        <v>739</v>
      </c>
      <c r="W204" s="24" t="s">
        <v>412</v>
      </c>
      <c r="X204" s="24">
        <v>1709</v>
      </c>
      <c r="Y204" s="24" t="str">
        <f t="shared" ref="Y204:Y267" si="74">IF(OR(X204&lt;(QUARTILE(X$11:X$1470,1))-(((QUARTILE(X$11:X$1470,3))-(QUARTILE(X$11:X$1470,1)))*1.5),X204&gt;(QUARTILE(X$11:X$1470,3))+(((QUARTILE(X$11:X$1470,3))-(QUARTILE(X$11:X$1470,1)))*1.5)),"yes","no")</f>
        <v>no</v>
      </c>
      <c r="Z204" s="24" t="str">
        <f t="shared" ref="Z204:Z267" si="75">IF(X204&gt;=AVERAGE(X$11:X$1470),"Above Average","Below Average")</f>
        <v>Above Average</v>
      </c>
      <c r="AA204" s="25">
        <v>0</v>
      </c>
      <c r="AB204" s="25">
        <v>0</v>
      </c>
      <c r="AC204" s="25">
        <v>2</v>
      </c>
      <c r="AD204" s="25">
        <v>0</v>
      </c>
      <c r="AE204" s="25">
        <f t="shared" ref="AE204:AE267" si="76">SUM(AA204:AD204)</f>
        <v>2</v>
      </c>
      <c r="AF204" s="25" t="str">
        <f t="shared" ref="AF204:AF267" si="77">IF(AE204&gt;=3,"More","Less")</f>
        <v>Less</v>
      </c>
      <c r="AG204" s="57">
        <v>7</v>
      </c>
      <c r="AH204" s="29">
        <v>130000</v>
      </c>
      <c r="AI204" s="29">
        <f t="shared" si="64"/>
        <v>2679</v>
      </c>
      <c r="AJ204" s="29" t="str">
        <f t="shared" ref="AJ204:AJ267" si="78">IF(OR(AI204&lt;(QUARTILE(AI$11:AI$1470,1))-(((QUARTILE(AI$11:AI$1470,3))-(QUARTILE(AI$11:AI$1470,1)))*1.5),AI204&gt;(QUARTILE(AI$11:AI$1470,3))+(((QUARTILE(AI$11:AI$1470,3))-(QUARTILE(AI$11:AI$1470,1)))*1.5)),"yes","no")</f>
        <v>no</v>
      </c>
      <c r="AK204" s="29">
        <f t="shared" ref="AK204:AK267" si="79">AH204/AI204</f>
        <v>48.525569242254569</v>
      </c>
      <c r="AL204" s="29">
        <f t="shared" ref="AL204:AL267" si="80">AH204/X204</f>
        <v>76.067875950848446</v>
      </c>
    </row>
    <row r="205" spans="1:38" x14ac:dyDescent="0.2">
      <c r="A205">
        <v>195</v>
      </c>
      <c r="B205" s="12">
        <v>60</v>
      </c>
      <c r="C205" s="12">
        <f t="shared" si="65"/>
        <v>60</v>
      </c>
      <c r="D205" s="12" t="str">
        <f t="shared" si="62"/>
        <v>no</v>
      </c>
      <c r="E205" s="12" t="str">
        <f t="shared" si="66"/>
        <v>Below Average</v>
      </c>
      <c r="F205" s="21">
        <v>7180</v>
      </c>
      <c r="G205" s="21" t="str">
        <f t="shared" si="67"/>
        <v>no</v>
      </c>
      <c r="H205" s="21" t="str">
        <f t="shared" si="68"/>
        <v>Below Average</v>
      </c>
      <c r="I205" s="12" t="s">
        <v>89</v>
      </c>
      <c r="J205" s="12" t="str">
        <f t="shared" si="69"/>
        <v>CollgCr</v>
      </c>
      <c r="K205" s="12" t="s">
        <v>91</v>
      </c>
      <c r="L205" s="12">
        <f t="shared" si="63"/>
        <v>74.535824409408733</v>
      </c>
      <c r="M205" s="12" t="str">
        <f t="shared" si="70"/>
        <v>Above Average</v>
      </c>
      <c r="N205" s="22">
        <v>5</v>
      </c>
      <c r="O205" s="22" t="str">
        <f t="shared" si="71"/>
        <v>Low</v>
      </c>
      <c r="P205">
        <v>1972</v>
      </c>
      <c r="Q205">
        <v>1972</v>
      </c>
      <c r="R205" s="23">
        <v>864</v>
      </c>
      <c r="S205" s="23" t="str">
        <f t="shared" si="72"/>
        <v>no</v>
      </c>
      <c r="T205" s="23" t="str">
        <f t="shared" si="73"/>
        <v>Below Average</v>
      </c>
      <c r="U205" s="24">
        <v>864</v>
      </c>
      <c r="V205" s="24">
        <v>0</v>
      </c>
      <c r="W205" s="24" t="s">
        <v>413</v>
      </c>
      <c r="X205" s="24">
        <v>864</v>
      </c>
      <c r="Y205" s="24" t="str">
        <f t="shared" si="74"/>
        <v>no</v>
      </c>
      <c r="Z205" s="24" t="str">
        <f t="shared" si="75"/>
        <v>Below Average</v>
      </c>
      <c r="AA205" s="25">
        <v>0</v>
      </c>
      <c r="AB205" s="25">
        <v>0</v>
      </c>
      <c r="AC205" s="25">
        <v>1</v>
      </c>
      <c r="AD205" s="25">
        <v>0</v>
      </c>
      <c r="AE205" s="25">
        <f t="shared" si="76"/>
        <v>1</v>
      </c>
      <c r="AF205" s="25" t="str">
        <f t="shared" si="77"/>
        <v>Less</v>
      </c>
      <c r="AG205" s="57">
        <v>5</v>
      </c>
      <c r="AH205" s="29">
        <v>127000</v>
      </c>
      <c r="AI205" s="29">
        <f t="shared" si="64"/>
        <v>1728</v>
      </c>
      <c r="AJ205" s="29" t="str">
        <f t="shared" si="78"/>
        <v>no</v>
      </c>
      <c r="AK205" s="29">
        <f t="shared" si="79"/>
        <v>73.495370370370367</v>
      </c>
      <c r="AL205" s="29">
        <f t="shared" si="80"/>
        <v>146.99074074074073</v>
      </c>
    </row>
    <row r="206" spans="1:38" x14ac:dyDescent="0.2">
      <c r="A206">
        <v>196</v>
      </c>
      <c r="B206" s="12">
        <v>24</v>
      </c>
      <c r="C206" s="12">
        <f t="shared" si="65"/>
        <v>24</v>
      </c>
      <c r="D206" s="12" t="str">
        <f t="shared" si="62"/>
        <v>yes</v>
      </c>
      <c r="E206" s="12" t="str">
        <f t="shared" si="66"/>
        <v>Below Average</v>
      </c>
      <c r="F206" s="21">
        <v>2280</v>
      </c>
      <c r="G206" s="21" t="str">
        <f t="shared" si="67"/>
        <v>no</v>
      </c>
      <c r="H206" s="21" t="str">
        <f t="shared" si="68"/>
        <v>Below Average</v>
      </c>
      <c r="I206" s="12" t="s">
        <v>216</v>
      </c>
      <c r="J206" s="12" t="str">
        <f t="shared" si="69"/>
        <v/>
      </c>
      <c r="K206" s="12" t="s">
        <v>198</v>
      </c>
      <c r="L206" s="12" t="str">
        <f t="shared" si="63"/>
        <v/>
      </c>
      <c r="M206" s="12" t="str">
        <f t="shared" si="70"/>
        <v/>
      </c>
      <c r="N206" s="22">
        <v>6</v>
      </c>
      <c r="O206" s="22" t="str">
        <f t="shared" si="71"/>
        <v>Low</v>
      </c>
      <c r="P206">
        <v>1976</v>
      </c>
      <c r="Q206">
        <v>1976</v>
      </c>
      <c r="R206" s="23">
        <v>855</v>
      </c>
      <c r="S206" s="23" t="str">
        <f t="shared" si="72"/>
        <v>no</v>
      </c>
      <c r="T206" s="23" t="str">
        <f t="shared" si="73"/>
        <v>Below Average</v>
      </c>
      <c r="U206" s="24">
        <v>855</v>
      </c>
      <c r="V206" s="24">
        <v>601</v>
      </c>
      <c r="W206" s="24" t="s">
        <v>412</v>
      </c>
      <c r="X206" s="24">
        <v>1456</v>
      </c>
      <c r="Y206" s="24" t="str">
        <f t="shared" si="74"/>
        <v>no</v>
      </c>
      <c r="Z206" s="24" t="str">
        <f t="shared" si="75"/>
        <v>Below Average</v>
      </c>
      <c r="AA206" s="25">
        <v>0</v>
      </c>
      <c r="AB206" s="25">
        <v>0</v>
      </c>
      <c r="AC206" s="25">
        <v>2</v>
      </c>
      <c r="AD206" s="25">
        <v>1</v>
      </c>
      <c r="AE206" s="25">
        <f t="shared" si="76"/>
        <v>3</v>
      </c>
      <c r="AF206" s="25" t="str">
        <f t="shared" si="77"/>
        <v>More</v>
      </c>
      <c r="AG206" s="57">
        <v>7</v>
      </c>
      <c r="AH206" s="29">
        <v>148500</v>
      </c>
      <c r="AI206" s="29">
        <f t="shared" si="64"/>
        <v>2311</v>
      </c>
      <c r="AJ206" s="29" t="str">
        <f t="shared" si="78"/>
        <v>no</v>
      </c>
      <c r="AK206" s="29">
        <f t="shared" si="79"/>
        <v>64.257897014279536</v>
      </c>
      <c r="AL206" s="29">
        <f t="shared" si="80"/>
        <v>101.99175824175825</v>
      </c>
    </row>
    <row r="207" spans="1:38" x14ac:dyDescent="0.2">
      <c r="A207">
        <v>197</v>
      </c>
      <c r="B207" s="12">
        <v>79</v>
      </c>
      <c r="C207" s="12">
        <f t="shared" si="65"/>
        <v>79</v>
      </c>
      <c r="D207" s="12" t="str">
        <f t="shared" si="62"/>
        <v>no</v>
      </c>
      <c r="E207" s="12" t="str">
        <f t="shared" si="66"/>
        <v>Above Average</v>
      </c>
      <c r="F207" s="21">
        <v>9416</v>
      </c>
      <c r="G207" s="21" t="str">
        <f t="shared" si="67"/>
        <v>no</v>
      </c>
      <c r="H207" s="21" t="str">
        <f t="shared" si="68"/>
        <v>Below Average</v>
      </c>
      <c r="I207" s="12" t="s">
        <v>136</v>
      </c>
      <c r="J207" s="12" t="str">
        <f t="shared" si="69"/>
        <v>Somerst</v>
      </c>
      <c r="K207" s="12" t="s">
        <v>91</v>
      </c>
      <c r="L207" s="12">
        <f t="shared" si="63"/>
        <v>83.140020408338017</v>
      </c>
      <c r="M207" s="12" t="str">
        <f t="shared" si="70"/>
        <v>Above Average</v>
      </c>
      <c r="N207" s="22">
        <v>7</v>
      </c>
      <c r="O207" s="22" t="str">
        <f t="shared" si="71"/>
        <v>High</v>
      </c>
      <c r="P207">
        <v>2007</v>
      </c>
      <c r="Q207">
        <v>2007</v>
      </c>
      <c r="R207" s="23">
        <v>1726</v>
      </c>
      <c r="S207" s="23" t="str">
        <f t="shared" si="72"/>
        <v>no</v>
      </c>
      <c r="T207" s="23" t="str">
        <f t="shared" si="73"/>
        <v>Above Average</v>
      </c>
      <c r="U207" s="24">
        <v>1726</v>
      </c>
      <c r="V207" s="24">
        <v>0</v>
      </c>
      <c r="W207" s="24" t="s">
        <v>413</v>
      </c>
      <c r="X207" s="24">
        <v>1726</v>
      </c>
      <c r="Y207" s="24" t="str">
        <f t="shared" si="74"/>
        <v>no</v>
      </c>
      <c r="Z207" s="24" t="str">
        <f t="shared" si="75"/>
        <v>Above Average</v>
      </c>
      <c r="AA207" s="25">
        <v>1</v>
      </c>
      <c r="AB207" s="25">
        <v>0</v>
      </c>
      <c r="AC207" s="25">
        <v>2</v>
      </c>
      <c r="AD207" s="25">
        <v>0</v>
      </c>
      <c r="AE207" s="25">
        <f t="shared" si="76"/>
        <v>3</v>
      </c>
      <c r="AF207" s="25" t="str">
        <f t="shared" si="77"/>
        <v>More</v>
      </c>
      <c r="AG207" s="57">
        <v>8</v>
      </c>
      <c r="AH207" s="29">
        <v>311872</v>
      </c>
      <c r="AI207" s="29">
        <f t="shared" si="64"/>
        <v>3452</v>
      </c>
      <c r="AJ207" s="29" t="str">
        <f t="shared" si="78"/>
        <v>no</v>
      </c>
      <c r="AK207" s="29">
        <f t="shared" si="79"/>
        <v>90.345307068366168</v>
      </c>
      <c r="AL207" s="29">
        <f t="shared" si="80"/>
        <v>180.69061413673234</v>
      </c>
    </row>
    <row r="208" spans="1:38" x14ac:dyDescent="0.2">
      <c r="A208">
        <v>198</v>
      </c>
      <c r="B208" s="12">
        <v>174</v>
      </c>
      <c r="C208" s="12">
        <f t="shared" si="65"/>
        <v>174</v>
      </c>
      <c r="D208" s="12" t="str">
        <f t="shared" si="62"/>
        <v>yes</v>
      </c>
      <c r="E208" s="12" t="str">
        <f t="shared" si="66"/>
        <v>Above Average</v>
      </c>
      <c r="F208" s="21">
        <v>25419</v>
      </c>
      <c r="G208" s="21" t="str">
        <f t="shared" si="67"/>
        <v>yes</v>
      </c>
      <c r="H208" s="21" t="str">
        <f t="shared" si="68"/>
        <v>Above Average</v>
      </c>
      <c r="I208" s="12" t="s">
        <v>162</v>
      </c>
      <c r="J208" s="12" t="str">
        <f t="shared" si="69"/>
        <v>NAmes</v>
      </c>
      <c r="K208" s="12" t="s">
        <v>91</v>
      </c>
      <c r="L208" s="12">
        <f t="shared" si="63"/>
        <v>65.191384752822614</v>
      </c>
      <c r="M208" s="12" t="str">
        <f t="shared" si="70"/>
        <v>Below Average</v>
      </c>
      <c r="N208" s="22">
        <v>8</v>
      </c>
      <c r="O208" s="22" t="str">
        <f t="shared" si="71"/>
        <v>High</v>
      </c>
      <c r="P208">
        <v>1918</v>
      </c>
      <c r="Q208">
        <v>1990</v>
      </c>
      <c r="R208" s="23">
        <v>1360</v>
      </c>
      <c r="S208" s="23" t="str">
        <f t="shared" si="72"/>
        <v>no</v>
      </c>
      <c r="T208" s="23" t="str">
        <f t="shared" si="73"/>
        <v>Above Average</v>
      </c>
      <c r="U208" s="24">
        <v>1360</v>
      </c>
      <c r="V208" s="24">
        <v>1360</v>
      </c>
      <c r="W208" s="24" t="s">
        <v>412</v>
      </c>
      <c r="X208" s="24">
        <v>3112</v>
      </c>
      <c r="Y208" s="24" t="str">
        <f t="shared" si="74"/>
        <v>yes</v>
      </c>
      <c r="Z208" s="24" t="str">
        <f t="shared" si="75"/>
        <v>Above Average</v>
      </c>
      <c r="AA208" s="25">
        <v>1</v>
      </c>
      <c r="AB208" s="25">
        <v>1</v>
      </c>
      <c r="AC208" s="25">
        <v>2</v>
      </c>
      <c r="AD208" s="25">
        <v>0</v>
      </c>
      <c r="AE208" s="25">
        <f t="shared" si="76"/>
        <v>4</v>
      </c>
      <c r="AF208" s="25" t="str">
        <f t="shared" si="77"/>
        <v>More</v>
      </c>
      <c r="AG208" s="57">
        <v>8</v>
      </c>
      <c r="AH208" s="29">
        <v>235000</v>
      </c>
      <c r="AI208" s="29">
        <f t="shared" si="64"/>
        <v>4472</v>
      </c>
      <c r="AJ208" s="29" t="str">
        <f t="shared" si="78"/>
        <v>no</v>
      </c>
      <c r="AK208" s="29">
        <f t="shared" si="79"/>
        <v>52.549194991055458</v>
      </c>
      <c r="AL208" s="29">
        <f t="shared" si="80"/>
        <v>75.514138817480713</v>
      </c>
    </row>
    <row r="209" spans="1:38" x14ac:dyDescent="0.2">
      <c r="A209">
        <v>199</v>
      </c>
      <c r="B209" s="12">
        <v>92</v>
      </c>
      <c r="C209" s="12">
        <f t="shared" si="65"/>
        <v>92</v>
      </c>
      <c r="D209" s="12" t="str">
        <f t="shared" si="62"/>
        <v>no</v>
      </c>
      <c r="E209" s="12" t="str">
        <f t="shared" si="66"/>
        <v>Above Average</v>
      </c>
      <c r="F209" s="21">
        <v>5520</v>
      </c>
      <c r="G209" s="21" t="str">
        <f t="shared" si="67"/>
        <v>no</v>
      </c>
      <c r="H209" s="21" t="str">
        <f t="shared" si="68"/>
        <v>Below Average</v>
      </c>
      <c r="I209" s="12" t="s">
        <v>143</v>
      </c>
      <c r="J209" s="12" t="str">
        <f t="shared" si="69"/>
        <v>OldTown</v>
      </c>
      <c r="K209" s="12" t="s">
        <v>91</v>
      </c>
      <c r="L209" s="12">
        <f t="shared" si="63"/>
        <v>57.90974368543602</v>
      </c>
      <c r="M209" s="12" t="str">
        <f t="shared" si="70"/>
        <v>Below Average</v>
      </c>
      <c r="N209" s="22">
        <v>6</v>
      </c>
      <c r="O209" s="22" t="str">
        <f t="shared" si="71"/>
        <v>Low</v>
      </c>
      <c r="P209">
        <v>1912</v>
      </c>
      <c r="Q209">
        <v>1950</v>
      </c>
      <c r="R209" s="23">
        <v>755</v>
      </c>
      <c r="S209" s="23" t="str">
        <f t="shared" si="72"/>
        <v>no</v>
      </c>
      <c r="T209" s="23" t="str">
        <f t="shared" si="73"/>
        <v>Below Average</v>
      </c>
      <c r="U209" s="24">
        <v>929</v>
      </c>
      <c r="V209" s="24">
        <v>929</v>
      </c>
      <c r="W209" s="24" t="s">
        <v>412</v>
      </c>
      <c r="X209" s="24">
        <v>2229</v>
      </c>
      <c r="Y209" s="24" t="str">
        <f t="shared" si="74"/>
        <v>no</v>
      </c>
      <c r="Z209" s="24" t="str">
        <f t="shared" si="75"/>
        <v>Above Average</v>
      </c>
      <c r="AA209" s="25">
        <v>0</v>
      </c>
      <c r="AB209" s="25">
        <v>0</v>
      </c>
      <c r="AC209" s="25">
        <v>1</v>
      </c>
      <c r="AD209" s="25">
        <v>0</v>
      </c>
      <c r="AE209" s="25">
        <f t="shared" si="76"/>
        <v>1</v>
      </c>
      <c r="AF209" s="25" t="str">
        <f t="shared" si="77"/>
        <v>Less</v>
      </c>
      <c r="AG209" s="57">
        <v>8</v>
      </c>
      <c r="AH209" s="29">
        <v>104000</v>
      </c>
      <c r="AI209" s="29">
        <f t="shared" si="64"/>
        <v>2984</v>
      </c>
      <c r="AJ209" s="29" t="str">
        <f t="shared" si="78"/>
        <v>no</v>
      </c>
      <c r="AK209" s="29">
        <f t="shared" si="79"/>
        <v>34.852546916890077</v>
      </c>
      <c r="AL209" s="29">
        <f t="shared" si="80"/>
        <v>46.657694033198744</v>
      </c>
    </row>
    <row r="210" spans="1:38" x14ac:dyDescent="0.2">
      <c r="A210">
        <v>200</v>
      </c>
      <c r="B210" s="12">
        <v>76</v>
      </c>
      <c r="C210" s="12">
        <f t="shared" si="65"/>
        <v>76</v>
      </c>
      <c r="D210" s="12" t="str">
        <f t="shared" si="62"/>
        <v>no</v>
      </c>
      <c r="E210" s="12" t="str">
        <f t="shared" si="66"/>
        <v>Above Average</v>
      </c>
      <c r="F210" s="21">
        <v>9591</v>
      </c>
      <c r="G210" s="21" t="str">
        <f t="shared" si="67"/>
        <v>no</v>
      </c>
      <c r="H210" s="21" t="str">
        <f t="shared" si="68"/>
        <v>Below Average</v>
      </c>
      <c r="I210" s="12" t="s">
        <v>154</v>
      </c>
      <c r="J210" s="12" t="str">
        <f t="shared" si="69"/>
        <v>NridgHt</v>
      </c>
      <c r="K210" s="12" t="s">
        <v>91</v>
      </c>
      <c r="L210" s="12">
        <f t="shared" si="63"/>
        <v>92.435750489847905</v>
      </c>
      <c r="M210" s="12" t="str">
        <f t="shared" si="70"/>
        <v>Above Average</v>
      </c>
      <c r="N210" s="22">
        <v>8</v>
      </c>
      <c r="O210" s="22" t="str">
        <f t="shared" si="71"/>
        <v>High</v>
      </c>
      <c r="P210">
        <v>2004</v>
      </c>
      <c r="Q210">
        <v>2005</v>
      </c>
      <c r="R210" s="23">
        <v>1713</v>
      </c>
      <c r="S210" s="23" t="str">
        <f t="shared" si="72"/>
        <v>no</v>
      </c>
      <c r="T210" s="23" t="str">
        <f t="shared" si="73"/>
        <v>Above Average</v>
      </c>
      <c r="U210" s="24">
        <v>1713</v>
      </c>
      <c r="V210" s="24">
        <v>0</v>
      </c>
      <c r="W210" s="24" t="s">
        <v>413</v>
      </c>
      <c r="X210" s="24">
        <v>1713</v>
      </c>
      <c r="Y210" s="24" t="str">
        <f t="shared" si="74"/>
        <v>no</v>
      </c>
      <c r="Z210" s="24" t="str">
        <f t="shared" si="75"/>
        <v>Above Average</v>
      </c>
      <c r="AA210" s="25">
        <v>1</v>
      </c>
      <c r="AB210" s="25">
        <v>0</v>
      </c>
      <c r="AC210" s="25">
        <v>2</v>
      </c>
      <c r="AD210" s="25">
        <v>0</v>
      </c>
      <c r="AE210" s="25">
        <f t="shared" si="76"/>
        <v>3</v>
      </c>
      <c r="AF210" s="25" t="str">
        <f t="shared" si="77"/>
        <v>More</v>
      </c>
      <c r="AG210" s="57">
        <v>7</v>
      </c>
      <c r="AH210" s="29">
        <v>274900</v>
      </c>
      <c r="AI210" s="29">
        <f t="shared" si="64"/>
        <v>3426</v>
      </c>
      <c r="AJ210" s="29" t="str">
        <f t="shared" si="78"/>
        <v>no</v>
      </c>
      <c r="AK210" s="29">
        <f t="shared" si="79"/>
        <v>80.239346176298895</v>
      </c>
      <c r="AL210" s="29">
        <f t="shared" si="80"/>
        <v>160.47869235259779</v>
      </c>
    </row>
    <row r="211" spans="1:38" x14ac:dyDescent="0.2">
      <c r="A211">
        <v>201</v>
      </c>
      <c r="B211" s="12">
        <v>80</v>
      </c>
      <c r="C211" s="12">
        <f t="shared" si="65"/>
        <v>80</v>
      </c>
      <c r="D211" s="12" t="str">
        <f t="shared" si="62"/>
        <v>no</v>
      </c>
      <c r="E211" s="12" t="str">
        <f t="shared" si="66"/>
        <v>Above Average</v>
      </c>
      <c r="F211" s="21">
        <v>8546</v>
      </c>
      <c r="G211" s="21" t="str">
        <f t="shared" si="67"/>
        <v>no</v>
      </c>
      <c r="H211" s="21" t="str">
        <f t="shared" si="68"/>
        <v>Below Average</v>
      </c>
      <c r="I211" s="12" t="s">
        <v>185</v>
      </c>
      <c r="J211" s="12" t="str">
        <f t="shared" si="69"/>
        <v>Edwards</v>
      </c>
      <c r="K211" s="12" t="s">
        <v>91</v>
      </c>
      <c r="L211" s="12">
        <f t="shared" si="63"/>
        <v>61.772149970231268</v>
      </c>
      <c r="M211" s="12" t="str">
        <f t="shared" si="70"/>
        <v>Below Average</v>
      </c>
      <c r="N211" s="22">
        <v>4</v>
      </c>
      <c r="O211" s="22" t="str">
        <f t="shared" si="71"/>
        <v>Low</v>
      </c>
      <c r="P211">
        <v>2003</v>
      </c>
      <c r="Q211">
        <v>2004</v>
      </c>
      <c r="R211" s="23">
        <v>1121</v>
      </c>
      <c r="S211" s="23" t="str">
        <f t="shared" si="72"/>
        <v>no</v>
      </c>
      <c r="T211" s="23" t="str">
        <f t="shared" si="73"/>
        <v>Above Average</v>
      </c>
      <c r="U211" s="24">
        <v>1121</v>
      </c>
      <c r="V211" s="24">
        <v>0</v>
      </c>
      <c r="W211" s="24" t="s">
        <v>413</v>
      </c>
      <c r="X211" s="24">
        <v>1121</v>
      </c>
      <c r="Y211" s="24" t="str">
        <f t="shared" si="74"/>
        <v>no</v>
      </c>
      <c r="Z211" s="24" t="str">
        <f t="shared" si="75"/>
        <v>Below Average</v>
      </c>
      <c r="AA211" s="25">
        <v>0</v>
      </c>
      <c r="AB211" s="25">
        <v>0</v>
      </c>
      <c r="AC211" s="25">
        <v>2</v>
      </c>
      <c r="AD211" s="25">
        <v>0</v>
      </c>
      <c r="AE211" s="25">
        <f t="shared" si="76"/>
        <v>2</v>
      </c>
      <c r="AF211" s="25" t="str">
        <f t="shared" si="77"/>
        <v>Less</v>
      </c>
      <c r="AG211" s="57">
        <v>5</v>
      </c>
      <c r="AH211" s="29">
        <v>140000</v>
      </c>
      <c r="AI211" s="29">
        <f t="shared" si="64"/>
        <v>2242</v>
      </c>
      <c r="AJ211" s="29" t="str">
        <f t="shared" si="78"/>
        <v>no</v>
      </c>
      <c r="AK211" s="29">
        <f t="shared" si="79"/>
        <v>62.444246208742193</v>
      </c>
      <c r="AL211" s="29">
        <f t="shared" si="80"/>
        <v>124.88849241748439</v>
      </c>
    </row>
    <row r="212" spans="1:38" x14ac:dyDescent="0.2">
      <c r="A212">
        <v>202</v>
      </c>
      <c r="B212" s="12">
        <v>75</v>
      </c>
      <c r="C212" s="12">
        <f t="shared" si="65"/>
        <v>75</v>
      </c>
      <c r="D212" s="12" t="str">
        <f t="shared" si="62"/>
        <v>no</v>
      </c>
      <c r="E212" s="12" t="str">
        <f t="shared" si="66"/>
        <v>Above Average</v>
      </c>
      <c r="F212" s="21">
        <v>10125</v>
      </c>
      <c r="G212" s="21" t="str">
        <f t="shared" si="67"/>
        <v>no</v>
      </c>
      <c r="H212" s="21" t="str">
        <f t="shared" si="68"/>
        <v>Below Average</v>
      </c>
      <c r="I212" s="12" t="s">
        <v>131</v>
      </c>
      <c r="J212" s="12" t="str">
        <f t="shared" si="69"/>
        <v>Mitchel</v>
      </c>
      <c r="K212" s="12" t="s">
        <v>91</v>
      </c>
      <c r="L212" s="12">
        <f t="shared" si="63"/>
        <v>69.371268986915226</v>
      </c>
      <c r="M212" s="12" t="str">
        <f t="shared" si="70"/>
        <v>Below Average</v>
      </c>
      <c r="N212" s="22">
        <v>6</v>
      </c>
      <c r="O212" s="22" t="str">
        <f t="shared" si="71"/>
        <v>Low</v>
      </c>
      <c r="P212">
        <v>1977</v>
      </c>
      <c r="Q212">
        <v>1977</v>
      </c>
      <c r="R212" s="23">
        <v>1196</v>
      </c>
      <c r="S212" s="23" t="str">
        <f t="shared" si="72"/>
        <v>no</v>
      </c>
      <c r="T212" s="23" t="str">
        <f t="shared" si="73"/>
        <v>Above Average</v>
      </c>
      <c r="U212" s="24">
        <v>1279</v>
      </c>
      <c r="V212" s="24">
        <v>0</v>
      </c>
      <c r="W212" s="24" t="s">
        <v>413</v>
      </c>
      <c r="X212" s="24">
        <v>1279</v>
      </c>
      <c r="Y212" s="24" t="str">
        <f t="shared" si="74"/>
        <v>no</v>
      </c>
      <c r="Z212" s="24" t="str">
        <f t="shared" si="75"/>
        <v>Below Average</v>
      </c>
      <c r="AA212" s="25">
        <v>0</v>
      </c>
      <c r="AB212" s="25">
        <v>1</v>
      </c>
      <c r="AC212" s="25">
        <v>2</v>
      </c>
      <c r="AD212" s="25">
        <v>0</v>
      </c>
      <c r="AE212" s="25">
        <f t="shared" si="76"/>
        <v>3</v>
      </c>
      <c r="AF212" s="25" t="str">
        <f t="shared" si="77"/>
        <v>More</v>
      </c>
      <c r="AG212" s="57">
        <v>6</v>
      </c>
      <c r="AH212" s="29">
        <v>171500</v>
      </c>
      <c r="AI212" s="29">
        <f t="shared" si="64"/>
        <v>2475</v>
      </c>
      <c r="AJ212" s="29" t="str">
        <f t="shared" si="78"/>
        <v>no</v>
      </c>
      <c r="AK212" s="29">
        <f t="shared" si="79"/>
        <v>69.292929292929287</v>
      </c>
      <c r="AL212" s="29">
        <f t="shared" si="80"/>
        <v>134.08913213448005</v>
      </c>
    </row>
    <row r="213" spans="1:38" x14ac:dyDescent="0.2">
      <c r="A213">
        <v>203</v>
      </c>
      <c r="B213" s="12">
        <v>50</v>
      </c>
      <c r="C213" s="12">
        <f t="shared" si="65"/>
        <v>50</v>
      </c>
      <c r="D213" s="12" t="str">
        <f t="shared" si="62"/>
        <v>no</v>
      </c>
      <c r="E213" s="12" t="str">
        <f t="shared" si="66"/>
        <v>Below Average</v>
      </c>
      <c r="F213" s="21">
        <v>7000</v>
      </c>
      <c r="G213" s="21" t="str">
        <f t="shared" si="67"/>
        <v>no</v>
      </c>
      <c r="H213" s="21" t="str">
        <f t="shared" si="68"/>
        <v>Below Average</v>
      </c>
      <c r="I213" s="12" t="s">
        <v>143</v>
      </c>
      <c r="J213" s="12" t="str">
        <f t="shared" si="69"/>
        <v>OldTown</v>
      </c>
      <c r="K213" s="12" t="s">
        <v>91</v>
      </c>
      <c r="L213" s="12">
        <f t="shared" si="63"/>
        <v>57.90974368543602</v>
      </c>
      <c r="M213" s="12" t="str">
        <f t="shared" si="70"/>
        <v>Below Average</v>
      </c>
      <c r="N213" s="22">
        <v>6</v>
      </c>
      <c r="O213" s="22" t="str">
        <f t="shared" si="71"/>
        <v>Low</v>
      </c>
      <c r="P213">
        <v>1924</v>
      </c>
      <c r="Q213">
        <v>1950</v>
      </c>
      <c r="R213" s="23">
        <v>617</v>
      </c>
      <c r="S213" s="23" t="str">
        <f t="shared" si="72"/>
        <v>no</v>
      </c>
      <c r="T213" s="23" t="str">
        <f t="shared" si="73"/>
        <v>Below Average</v>
      </c>
      <c r="U213" s="24">
        <v>865</v>
      </c>
      <c r="V213" s="24">
        <v>445</v>
      </c>
      <c r="W213" s="24" t="s">
        <v>412</v>
      </c>
      <c r="X213" s="24">
        <v>1310</v>
      </c>
      <c r="Y213" s="24" t="str">
        <f t="shared" si="74"/>
        <v>no</v>
      </c>
      <c r="Z213" s="24" t="str">
        <f t="shared" si="75"/>
        <v>Below Average</v>
      </c>
      <c r="AA213" s="25">
        <v>0</v>
      </c>
      <c r="AB213" s="25">
        <v>0</v>
      </c>
      <c r="AC213" s="25">
        <v>2</v>
      </c>
      <c r="AD213" s="25">
        <v>0</v>
      </c>
      <c r="AE213" s="25">
        <f t="shared" si="76"/>
        <v>2</v>
      </c>
      <c r="AF213" s="25" t="str">
        <f t="shared" si="77"/>
        <v>Less</v>
      </c>
      <c r="AG213" s="57">
        <v>6</v>
      </c>
      <c r="AH213" s="29">
        <v>112000</v>
      </c>
      <c r="AI213" s="29">
        <f t="shared" si="64"/>
        <v>1927</v>
      </c>
      <c r="AJ213" s="29" t="str">
        <f t="shared" si="78"/>
        <v>no</v>
      </c>
      <c r="AK213" s="29">
        <f t="shared" si="79"/>
        <v>58.121432278152568</v>
      </c>
      <c r="AL213" s="29">
        <f t="shared" si="80"/>
        <v>85.496183206106863</v>
      </c>
    </row>
    <row r="214" spans="1:38" x14ac:dyDescent="0.2">
      <c r="A214">
        <v>204</v>
      </c>
      <c r="B214" s="12" t="s">
        <v>83</v>
      </c>
      <c r="C214" s="12">
        <f t="shared" si="65"/>
        <v>69</v>
      </c>
      <c r="D214" s="12" t="str">
        <f t="shared" si="62"/>
        <v>no</v>
      </c>
      <c r="E214" s="12" t="str">
        <f t="shared" si="66"/>
        <v>Below Average</v>
      </c>
      <c r="F214" s="21">
        <v>4438</v>
      </c>
      <c r="G214" s="21" t="str">
        <f t="shared" si="67"/>
        <v>no</v>
      </c>
      <c r="H214" s="21" t="str">
        <f t="shared" si="68"/>
        <v>Below Average</v>
      </c>
      <c r="I214" s="12" t="s">
        <v>89</v>
      </c>
      <c r="J214" s="12" t="str">
        <f t="shared" si="69"/>
        <v/>
      </c>
      <c r="K214" s="12" t="s">
        <v>179</v>
      </c>
      <c r="L214" s="12">
        <f t="shared" si="63"/>
        <v>74.535824409408733</v>
      </c>
      <c r="M214" s="12" t="str">
        <f t="shared" si="70"/>
        <v/>
      </c>
      <c r="N214" s="22">
        <v>6</v>
      </c>
      <c r="O214" s="22" t="str">
        <f t="shared" si="71"/>
        <v>Low</v>
      </c>
      <c r="P214">
        <v>2004</v>
      </c>
      <c r="Q214">
        <v>2004</v>
      </c>
      <c r="R214" s="23">
        <v>848</v>
      </c>
      <c r="S214" s="23" t="str">
        <f t="shared" si="72"/>
        <v>no</v>
      </c>
      <c r="T214" s="23" t="str">
        <f t="shared" si="73"/>
        <v>Below Average</v>
      </c>
      <c r="U214" s="24">
        <v>848</v>
      </c>
      <c r="V214" s="24">
        <v>0</v>
      </c>
      <c r="W214" s="24" t="s">
        <v>413</v>
      </c>
      <c r="X214" s="24">
        <v>848</v>
      </c>
      <c r="Y214" s="24" t="str">
        <f t="shared" si="74"/>
        <v>no</v>
      </c>
      <c r="Z214" s="24" t="str">
        <f t="shared" si="75"/>
        <v>Below Average</v>
      </c>
      <c r="AA214" s="25">
        <v>1</v>
      </c>
      <c r="AB214" s="25">
        <v>0</v>
      </c>
      <c r="AC214" s="25">
        <v>1</v>
      </c>
      <c r="AD214" s="25">
        <v>0</v>
      </c>
      <c r="AE214" s="25">
        <f t="shared" si="76"/>
        <v>2</v>
      </c>
      <c r="AF214" s="25" t="str">
        <f t="shared" si="77"/>
        <v>Less</v>
      </c>
      <c r="AG214" s="57">
        <v>3</v>
      </c>
      <c r="AH214" s="29">
        <v>149000</v>
      </c>
      <c r="AI214" s="29">
        <f t="shared" si="64"/>
        <v>1696</v>
      </c>
      <c r="AJ214" s="29" t="str">
        <f t="shared" si="78"/>
        <v>no</v>
      </c>
      <c r="AK214" s="29">
        <f t="shared" si="79"/>
        <v>87.853773584905667</v>
      </c>
      <c r="AL214" s="29">
        <f t="shared" si="80"/>
        <v>175.70754716981133</v>
      </c>
    </row>
    <row r="215" spans="1:38" x14ac:dyDescent="0.2">
      <c r="A215">
        <v>205</v>
      </c>
      <c r="B215" s="12">
        <v>50</v>
      </c>
      <c r="C215" s="12">
        <f t="shared" si="65"/>
        <v>50</v>
      </c>
      <c r="D215" s="12" t="str">
        <f t="shared" si="62"/>
        <v>no</v>
      </c>
      <c r="E215" s="12" t="str">
        <f t="shared" si="66"/>
        <v>Below Average</v>
      </c>
      <c r="F215" s="21">
        <v>3500</v>
      </c>
      <c r="G215" s="21" t="str">
        <f t="shared" si="67"/>
        <v>no</v>
      </c>
      <c r="H215" s="21" t="str">
        <f t="shared" si="68"/>
        <v>Below Average</v>
      </c>
      <c r="I215" s="12" t="s">
        <v>143</v>
      </c>
      <c r="J215" s="12" t="str">
        <f t="shared" si="69"/>
        <v>OldTown</v>
      </c>
      <c r="K215" s="12" t="s">
        <v>91</v>
      </c>
      <c r="L215" s="12">
        <f t="shared" si="63"/>
        <v>57.90974368543602</v>
      </c>
      <c r="M215" s="12" t="str">
        <f t="shared" si="70"/>
        <v>Below Average</v>
      </c>
      <c r="N215" s="22">
        <v>5</v>
      </c>
      <c r="O215" s="22" t="str">
        <f t="shared" si="71"/>
        <v>Low</v>
      </c>
      <c r="P215">
        <v>1947</v>
      </c>
      <c r="Q215">
        <v>1950</v>
      </c>
      <c r="R215" s="23">
        <v>720</v>
      </c>
      <c r="S215" s="23" t="str">
        <f t="shared" si="72"/>
        <v>no</v>
      </c>
      <c r="T215" s="23" t="str">
        <f t="shared" si="73"/>
        <v>Below Average</v>
      </c>
      <c r="U215" s="24">
        <v>720</v>
      </c>
      <c r="V215" s="24">
        <v>564</v>
      </c>
      <c r="W215" s="24" t="s">
        <v>412</v>
      </c>
      <c r="X215" s="24">
        <v>1284</v>
      </c>
      <c r="Y215" s="24" t="str">
        <f t="shared" si="74"/>
        <v>no</v>
      </c>
      <c r="Z215" s="24" t="str">
        <f t="shared" si="75"/>
        <v>Below Average</v>
      </c>
      <c r="AA215" s="25">
        <v>0</v>
      </c>
      <c r="AB215" s="25">
        <v>0</v>
      </c>
      <c r="AC215" s="25">
        <v>1</v>
      </c>
      <c r="AD215" s="25">
        <v>1</v>
      </c>
      <c r="AE215" s="25">
        <f t="shared" si="76"/>
        <v>2</v>
      </c>
      <c r="AF215" s="25" t="str">
        <f t="shared" si="77"/>
        <v>Less</v>
      </c>
      <c r="AG215" s="57">
        <v>5</v>
      </c>
      <c r="AH215" s="29">
        <v>110000</v>
      </c>
      <c r="AI215" s="29">
        <f t="shared" si="64"/>
        <v>2004</v>
      </c>
      <c r="AJ215" s="29" t="str">
        <f t="shared" si="78"/>
        <v>no</v>
      </c>
      <c r="AK215" s="29">
        <f t="shared" si="79"/>
        <v>54.890219560878243</v>
      </c>
      <c r="AL215" s="29">
        <f t="shared" si="80"/>
        <v>85.669781931464172</v>
      </c>
    </row>
    <row r="216" spans="1:38" x14ac:dyDescent="0.2">
      <c r="A216">
        <v>206</v>
      </c>
      <c r="B216" s="12">
        <v>99</v>
      </c>
      <c r="C216" s="12">
        <f t="shared" si="65"/>
        <v>99</v>
      </c>
      <c r="D216" s="12" t="str">
        <f t="shared" si="62"/>
        <v>no</v>
      </c>
      <c r="E216" s="12" t="str">
        <f t="shared" si="66"/>
        <v>Above Average</v>
      </c>
      <c r="F216" s="21">
        <v>11851</v>
      </c>
      <c r="G216" s="21" t="str">
        <f t="shared" si="67"/>
        <v>no</v>
      </c>
      <c r="H216" s="21" t="str">
        <f t="shared" si="68"/>
        <v>Above Average</v>
      </c>
      <c r="I216" s="12" t="s">
        <v>193</v>
      </c>
      <c r="J216" s="12" t="str">
        <f t="shared" si="69"/>
        <v>Gilbert</v>
      </c>
      <c r="K216" s="12" t="s">
        <v>91</v>
      </c>
      <c r="L216" s="12">
        <f t="shared" si="63"/>
        <v>77.47396854876844</v>
      </c>
      <c r="M216" s="12" t="str">
        <f t="shared" si="70"/>
        <v>Above Average</v>
      </c>
      <c r="N216" s="22">
        <v>7</v>
      </c>
      <c r="O216" s="22" t="str">
        <f t="shared" si="71"/>
        <v>High</v>
      </c>
      <c r="P216">
        <v>1990</v>
      </c>
      <c r="Q216">
        <v>1990</v>
      </c>
      <c r="R216" s="23">
        <v>1424</v>
      </c>
      <c r="S216" s="23" t="str">
        <f t="shared" si="72"/>
        <v>no</v>
      </c>
      <c r="T216" s="23" t="str">
        <f t="shared" si="73"/>
        <v>Above Average</v>
      </c>
      <c r="U216" s="24">
        <v>1442</v>
      </c>
      <c r="V216" s="24">
        <v>0</v>
      </c>
      <c r="W216" s="24" t="s">
        <v>413</v>
      </c>
      <c r="X216" s="24">
        <v>1442</v>
      </c>
      <c r="Y216" s="24" t="str">
        <f t="shared" si="74"/>
        <v>no</v>
      </c>
      <c r="Z216" s="24" t="str">
        <f t="shared" si="75"/>
        <v>Below Average</v>
      </c>
      <c r="AA216" s="25">
        <v>0</v>
      </c>
      <c r="AB216" s="25">
        <v>0</v>
      </c>
      <c r="AC216" s="25">
        <v>2</v>
      </c>
      <c r="AD216" s="25">
        <v>0</v>
      </c>
      <c r="AE216" s="25">
        <f t="shared" si="76"/>
        <v>2</v>
      </c>
      <c r="AF216" s="25" t="str">
        <f t="shared" si="77"/>
        <v>Less</v>
      </c>
      <c r="AG216" s="57">
        <v>5</v>
      </c>
      <c r="AH216" s="29">
        <v>180500</v>
      </c>
      <c r="AI216" s="29">
        <f t="shared" si="64"/>
        <v>2866</v>
      </c>
      <c r="AJ216" s="29" t="str">
        <f t="shared" si="78"/>
        <v>no</v>
      </c>
      <c r="AK216" s="29">
        <f t="shared" si="79"/>
        <v>62.979762735519891</v>
      </c>
      <c r="AL216" s="29">
        <f t="shared" si="80"/>
        <v>125.17337031900139</v>
      </c>
    </row>
    <row r="217" spans="1:38" x14ac:dyDescent="0.2">
      <c r="A217">
        <v>207</v>
      </c>
      <c r="B217" s="12">
        <v>40</v>
      </c>
      <c r="C217" s="12">
        <f t="shared" si="65"/>
        <v>40</v>
      </c>
      <c r="D217" s="12" t="str">
        <f t="shared" si="62"/>
        <v>no</v>
      </c>
      <c r="E217" s="12" t="str">
        <f t="shared" si="66"/>
        <v>Below Average</v>
      </c>
      <c r="F217" s="21">
        <v>13673</v>
      </c>
      <c r="G217" s="21" t="str">
        <f t="shared" si="67"/>
        <v>no</v>
      </c>
      <c r="H217" s="21" t="str">
        <f t="shared" si="68"/>
        <v>Above Average</v>
      </c>
      <c r="I217" s="12" t="s">
        <v>151</v>
      </c>
      <c r="J217" s="12" t="str">
        <f t="shared" si="69"/>
        <v>Sawyer</v>
      </c>
      <c r="K217" s="12" t="s">
        <v>91</v>
      </c>
      <c r="L217" s="12">
        <f t="shared" si="63"/>
        <v>65.835562612127291</v>
      </c>
      <c r="M217" s="12" t="str">
        <f t="shared" si="70"/>
        <v>Below Average</v>
      </c>
      <c r="N217" s="22">
        <v>5</v>
      </c>
      <c r="O217" s="22" t="str">
        <f t="shared" si="71"/>
        <v>Low</v>
      </c>
      <c r="P217">
        <v>1962</v>
      </c>
      <c r="Q217">
        <v>1962</v>
      </c>
      <c r="R217" s="23">
        <v>1140</v>
      </c>
      <c r="S217" s="23" t="str">
        <f t="shared" si="72"/>
        <v>no</v>
      </c>
      <c r="T217" s="23" t="str">
        <f t="shared" si="73"/>
        <v>Above Average</v>
      </c>
      <c r="U217" s="24">
        <v>1696</v>
      </c>
      <c r="V217" s="24">
        <v>0</v>
      </c>
      <c r="W217" s="24" t="s">
        <v>413</v>
      </c>
      <c r="X217" s="24">
        <v>1696</v>
      </c>
      <c r="Y217" s="24" t="str">
        <f t="shared" si="74"/>
        <v>no</v>
      </c>
      <c r="Z217" s="24" t="str">
        <f t="shared" si="75"/>
        <v>Above Average</v>
      </c>
      <c r="AA217" s="25">
        <v>0</v>
      </c>
      <c r="AB217" s="25">
        <v>0</v>
      </c>
      <c r="AC217" s="25">
        <v>1</v>
      </c>
      <c r="AD217" s="25">
        <v>1</v>
      </c>
      <c r="AE217" s="25">
        <f t="shared" si="76"/>
        <v>2</v>
      </c>
      <c r="AF217" s="25" t="str">
        <f t="shared" si="77"/>
        <v>Less</v>
      </c>
      <c r="AG217" s="57">
        <v>8</v>
      </c>
      <c r="AH217" s="29">
        <v>143900</v>
      </c>
      <c r="AI217" s="29">
        <f t="shared" si="64"/>
        <v>2836</v>
      </c>
      <c r="AJ217" s="29" t="str">
        <f t="shared" si="78"/>
        <v>no</v>
      </c>
      <c r="AK217" s="29">
        <f t="shared" si="79"/>
        <v>50.740479548660083</v>
      </c>
      <c r="AL217" s="29">
        <f t="shared" si="80"/>
        <v>84.846698113207552</v>
      </c>
    </row>
    <row r="218" spans="1:38" x14ac:dyDescent="0.2">
      <c r="A218">
        <v>208</v>
      </c>
      <c r="B218" s="12" t="s">
        <v>83</v>
      </c>
      <c r="C218" s="12">
        <f t="shared" si="65"/>
        <v>69</v>
      </c>
      <c r="D218" s="12" t="str">
        <f t="shared" si="62"/>
        <v>no</v>
      </c>
      <c r="E218" s="12" t="str">
        <f t="shared" si="66"/>
        <v>Below Average</v>
      </c>
      <c r="F218" s="21">
        <v>12493</v>
      </c>
      <c r="G218" s="21" t="str">
        <f t="shared" si="67"/>
        <v>no</v>
      </c>
      <c r="H218" s="21" t="str">
        <f t="shared" si="68"/>
        <v>Above Average</v>
      </c>
      <c r="I218" s="12" t="s">
        <v>162</v>
      </c>
      <c r="J218" s="12" t="str">
        <f t="shared" si="69"/>
        <v>NAmes</v>
      </c>
      <c r="K218" s="12" t="s">
        <v>91</v>
      </c>
      <c r="L218" s="12">
        <f t="shared" si="63"/>
        <v>65.191384752822614</v>
      </c>
      <c r="M218" s="12" t="str">
        <f t="shared" si="70"/>
        <v>Below Average</v>
      </c>
      <c r="N218" s="22">
        <v>4</v>
      </c>
      <c r="O218" s="22" t="str">
        <f t="shared" si="71"/>
        <v>Low</v>
      </c>
      <c r="P218">
        <v>1960</v>
      </c>
      <c r="Q218">
        <v>1960</v>
      </c>
      <c r="R218" s="23">
        <v>1100</v>
      </c>
      <c r="S218" s="23" t="str">
        <f t="shared" si="72"/>
        <v>no</v>
      </c>
      <c r="T218" s="23" t="str">
        <f t="shared" si="73"/>
        <v>Above Average</v>
      </c>
      <c r="U218" s="24">
        <v>1100</v>
      </c>
      <c r="V218" s="24">
        <v>0</v>
      </c>
      <c r="W218" s="24" t="s">
        <v>413</v>
      </c>
      <c r="X218" s="24">
        <v>1100</v>
      </c>
      <c r="Y218" s="24" t="str">
        <f t="shared" si="74"/>
        <v>no</v>
      </c>
      <c r="Z218" s="24" t="str">
        <f t="shared" si="75"/>
        <v>Below Average</v>
      </c>
      <c r="AA218" s="25">
        <v>1</v>
      </c>
      <c r="AB218" s="25">
        <v>0</v>
      </c>
      <c r="AC218" s="25">
        <v>1</v>
      </c>
      <c r="AD218" s="25">
        <v>0</v>
      </c>
      <c r="AE218" s="25">
        <f t="shared" si="76"/>
        <v>2</v>
      </c>
      <c r="AF218" s="25" t="str">
        <f t="shared" si="77"/>
        <v>Less</v>
      </c>
      <c r="AG218" s="57">
        <v>6</v>
      </c>
      <c r="AH218" s="29">
        <v>141000</v>
      </c>
      <c r="AI218" s="29">
        <f t="shared" si="64"/>
        <v>2200</v>
      </c>
      <c r="AJ218" s="29" t="str">
        <f t="shared" si="78"/>
        <v>no</v>
      </c>
      <c r="AK218" s="29">
        <f t="shared" si="79"/>
        <v>64.090909090909093</v>
      </c>
      <c r="AL218" s="29">
        <f t="shared" si="80"/>
        <v>128.18181818181819</v>
      </c>
    </row>
    <row r="219" spans="1:38" x14ac:dyDescent="0.2">
      <c r="A219">
        <v>209</v>
      </c>
      <c r="B219" s="12" t="s">
        <v>83</v>
      </c>
      <c r="C219" s="12">
        <f t="shared" si="65"/>
        <v>69</v>
      </c>
      <c r="D219" s="12" t="str">
        <f t="shared" si="62"/>
        <v>no</v>
      </c>
      <c r="E219" s="12" t="str">
        <f t="shared" si="66"/>
        <v>Below Average</v>
      </c>
      <c r="F219" s="21">
        <v>14364</v>
      </c>
      <c r="G219" s="21" t="str">
        <f t="shared" si="67"/>
        <v>no</v>
      </c>
      <c r="H219" s="21" t="str">
        <f t="shared" si="68"/>
        <v>Above Average</v>
      </c>
      <c r="I219" s="12" t="s">
        <v>170</v>
      </c>
      <c r="J219" s="12" t="str">
        <f t="shared" si="69"/>
        <v>SawyerW</v>
      </c>
      <c r="K219" s="12" t="s">
        <v>91</v>
      </c>
      <c r="L219" s="12">
        <f t="shared" si="63"/>
        <v>71.682411868126678</v>
      </c>
      <c r="M219" s="12" t="str">
        <f t="shared" si="70"/>
        <v>Above Average</v>
      </c>
      <c r="N219" s="22">
        <v>7</v>
      </c>
      <c r="O219" s="22" t="str">
        <f t="shared" si="71"/>
        <v>High</v>
      </c>
      <c r="P219">
        <v>1988</v>
      </c>
      <c r="Q219">
        <v>1989</v>
      </c>
      <c r="R219" s="23">
        <v>1157</v>
      </c>
      <c r="S219" s="23" t="str">
        <f t="shared" si="72"/>
        <v>no</v>
      </c>
      <c r="T219" s="23" t="str">
        <f t="shared" si="73"/>
        <v>Above Average</v>
      </c>
      <c r="U219" s="24">
        <v>1180</v>
      </c>
      <c r="V219" s="24">
        <v>882</v>
      </c>
      <c r="W219" s="24" t="s">
        <v>412</v>
      </c>
      <c r="X219" s="24">
        <v>2062</v>
      </c>
      <c r="Y219" s="24" t="str">
        <f t="shared" si="74"/>
        <v>no</v>
      </c>
      <c r="Z219" s="24" t="str">
        <f t="shared" si="75"/>
        <v>Above Average</v>
      </c>
      <c r="AA219" s="25">
        <v>1</v>
      </c>
      <c r="AB219" s="25">
        <v>0</v>
      </c>
      <c r="AC219" s="25">
        <v>2</v>
      </c>
      <c r="AD219" s="25">
        <v>1</v>
      </c>
      <c r="AE219" s="25">
        <f t="shared" si="76"/>
        <v>4</v>
      </c>
      <c r="AF219" s="25" t="str">
        <f t="shared" si="77"/>
        <v>More</v>
      </c>
      <c r="AG219" s="57">
        <v>7</v>
      </c>
      <c r="AH219" s="29">
        <v>277000</v>
      </c>
      <c r="AI219" s="29">
        <f t="shared" si="64"/>
        <v>3219</v>
      </c>
      <c r="AJ219" s="29" t="str">
        <f t="shared" si="78"/>
        <v>no</v>
      </c>
      <c r="AK219" s="29">
        <f t="shared" si="79"/>
        <v>86.051568810189494</v>
      </c>
      <c r="AL219" s="29">
        <f t="shared" si="80"/>
        <v>134.33559650824444</v>
      </c>
    </row>
    <row r="220" spans="1:38" x14ac:dyDescent="0.2">
      <c r="A220">
        <v>210</v>
      </c>
      <c r="B220" s="12">
        <v>75</v>
      </c>
      <c r="C220" s="12">
        <f t="shared" si="65"/>
        <v>75</v>
      </c>
      <c r="D220" s="12" t="str">
        <f t="shared" si="62"/>
        <v>no</v>
      </c>
      <c r="E220" s="12" t="str">
        <f t="shared" si="66"/>
        <v>Above Average</v>
      </c>
      <c r="F220" s="21">
        <v>8250</v>
      </c>
      <c r="G220" s="21" t="str">
        <f t="shared" si="67"/>
        <v>no</v>
      </c>
      <c r="H220" s="21" t="str">
        <f t="shared" si="68"/>
        <v>Below Average</v>
      </c>
      <c r="I220" s="12" t="s">
        <v>162</v>
      </c>
      <c r="J220" s="12" t="str">
        <f t="shared" si="69"/>
        <v>NAmes</v>
      </c>
      <c r="K220" s="12" t="s">
        <v>91</v>
      </c>
      <c r="L220" s="12">
        <f t="shared" si="63"/>
        <v>65.191384752822614</v>
      </c>
      <c r="M220" s="12" t="str">
        <f t="shared" si="70"/>
        <v>Below Average</v>
      </c>
      <c r="N220" s="22">
        <v>6</v>
      </c>
      <c r="O220" s="22" t="str">
        <f t="shared" si="71"/>
        <v>Low</v>
      </c>
      <c r="P220">
        <v>1964</v>
      </c>
      <c r="Q220">
        <v>1964</v>
      </c>
      <c r="R220" s="23">
        <v>1092</v>
      </c>
      <c r="S220" s="23" t="str">
        <f t="shared" si="72"/>
        <v>no</v>
      </c>
      <c r="T220" s="23" t="str">
        <f t="shared" si="73"/>
        <v>Above Average</v>
      </c>
      <c r="U220" s="24">
        <v>1092</v>
      </c>
      <c r="V220" s="24">
        <v>0</v>
      </c>
      <c r="W220" s="24" t="s">
        <v>413</v>
      </c>
      <c r="X220" s="24">
        <v>1092</v>
      </c>
      <c r="Y220" s="24" t="str">
        <f t="shared" si="74"/>
        <v>no</v>
      </c>
      <c r="Z220" s="24" t="str">
        <f t="shared" si="75"/>
        <v>Below Average</v>
      </c>
      <c r="AA220" s="25">
        <v>1</v>
      </c>
      <c r="AB220" s="25">
        <v>0</v>
      </c>
      <c r="AC220" s="25">
        <v>1</v>
      </c>
      <c r="AD220" s="25">
        <v>0</v>
      </c>
      <c r="AE220" s="25">
        <f t="shared" si="76"/>
        <v>2</v>
      </c>
      <c r="AF220" s="25" t="str">
        <f t="shared" si="77"/>
        <v>Less</v>
      </c>
      <c r="AG220" s="57">
        <v>6</v>
      </c>
      <c r="AH220" s="29">
        <v>145000</v>
      </c>
      <c r="AI220" s="29">
        <f t="shared" si="64"/>
        <v>2184</v>
      </c>
      <c r="AJ220" s="29" t="str">
        <f t="shared" si="78"/>
        <v>no</v>
      </c>
      <c r="AK220" s="29">
        <f t="shared" si="79"/>
        <v>66.391941391941387</v>
      </c>
      <c r="AL220" s="29">
        <f t="shared" si="80"/>
        <v>132.78388278388277</v>
      </c>
    </row>
    <row r="221" spans="1:38" x14ac:dyDescent="0.2">
      <c r="A221">
        <v>211</v>
      </c>
      <c r="B221" s="12">
        <v>67</v>
      </c>
      <c r="C221" s="12">
        <f t="shared" si="65"/>
        <v>67</v>
      </c>
      <c r="D221" s="12" t="str">
        <f t="shared" si="62"/>
        <v>no</v>
      </c>
      <c r="E221" s="12" t="str">
        <f t="shared" si="66"/>
        <v>Below Average</v>
      </c>
      <c r="F221" s="21">
        <v>5604</v>
      </c>
      <c r="G221" s="21" t="str">
        <f t="shared" si="67"/>
        <v>no</v>
      </c>
      <c r="H221" s="21" t="str">
        <f t="shared" si="68"/>
        <v>Below Average</v>
      </c>
      <c r="I221" s="12" t="s">
        <v>185</v>
      </c>
      <c r="J221" s="12" t="str">
        <f t="shared" si="69"/>
        <v>Edwards</v>
      </c>
      <c r="K221" s="12" t="s">
        <v>91</v>
      </c>
      <c r="L221" s="12">
        <f t="shared" si="63"/>
        <v>61.772149970231268</v>
      </c>
      <c r="M221" s="12" t="str">
        <f t="shared" si="70"/>
        <v>Below Average</v>
      </c>
      <c r="N221" s="22">
        <v>5</v>
      </c>
      <c r="O221" s="22" t="str">
        <f t="shared" si="71"/>
        <v>Low</v>
      </c>
      <c r="P221">
        <v>1925</v>
      </c>
      <c r="Q221">
        <v>1950</v>
      </c>
      <c r="R221" s="23">
        <v>864</v>
      </c>
      <c r="S221" s="23" t="str">
        <f t="shared" si="72"/>
        <v>no</v>
      </c>
      <c r="T221" s="23" t="str">
        <f t="shared" si="73"/>
        <v>Below Average</v>
      </c>
      <c r="U221" s="24">
        <v>864</v>
      </c>
      <c r="V221" s="24">
        <v>0</v>
      </c>
      <c r="W221" s="24" t="s">
        <v>413</v>
      </c>
      <c r="X221" s="24">
        <v>864</v>
      </c>
      <c r="Y221" s="24" t="str">
        <f t="shared" si="74"/>
        <v>no</v>
      </c>
      <c r="Z221" s="24" t="str">
        <f t="shared" si="75"/>
        <v>Below Average</v>
      </c>
      <c r="AA221" s="25">
        <v>1</v>
      </c>
      <c r="AB221" s="25">
        <v>0</v>
      </c>
      <c r="AC221" s="25">
        <v>1</v>
      </c>
      <c r="AD221" s="25">
        <v>0</v>
      </c>
      <c r="AE221" s="25">
        <f t="shared" si="76"/>
        <v>2</v>
      </c>
      <c r="AF221" s="25" t="str">
        <f t="shared" si="77"/>
        <v>Less</v>
      </c>
      <c r="AG221" s="57">
        <v>5</v>
      </c>
      <c r="AH221" s="29">
        <v>98000</v>
      </c>
      <c r="AI221" s="29">
        <f t="shared" si="64"/>
        <v>1728</v>
      </c>
      <c r="AJ221" s="29" t="str">
        <f t="shared" si="78"/>
        <v>no</v>
      </c>
      <c r="AK221" s="29">
        <f t="shared" si="79"/>
        <v>56.712962962962962</v>
      </c>
      <c r="AL221" s="29">
        <f t="shared" si="80"/>
        <v>113.42592592592592</v>
      </c>
    </row>
    <row r="222" spans="1:38" x14ac:dyDescent="0.2">
      <c r="A222">
        <v>212</v>
      </c>
      <c r="B222" s="12">
        <v>83</v>
      </c>
      <c r="C222" s="12">
        <f t="shared" si="65"/>
        <v>83</v>
      </c>
      <c r="D222" s="12" t="str">
        <f t="shared" si="62"/>
        <v>no</v>
      </c>
      <c r="E222" s="12" t="str">
        <f t="shared" si="66"/>
        <v>Above Average</v>
      </c>
      <c r="F222" s="21">
        <v>10420</v>
      </c>
      <c r="G222" s="21" t="str">
        <f t="shared" si="67"/>
        <v>no</v>
      </c>
      <c r="H222" s="21" t="str">
        <f t="shared" si="68"/>
        <v>Below Average</v>
      </c>
      <c r="I222" s="12" t="s">
        <v>185</v>
      </c>
      <c r="J222" s="12" t="str">
        <f t="shared" si="69"/>
        <v>Edwards</v>
      </c>
      <c r="K222" s="12" t="s">
        <v>91</v>
      </c>
      <c r="L222" s="12">
        <f t="shared" si="63"/>
        <v>61.772149970231268</v>
      </c>
      <c r="M222" s="12" t="str">
        <f t="shared" si="70"/>
        <v>Below Average</v>
      </c>
      <c r="N222" s="22">
        <v>6</v>
      </c>
      <c r="O222" s="22" t="str">
        <f t="shared" si="71"/>
        <v>Low</v>
      </c>
      <c r="P222">
        <v>2009</v>
      </c>
      <c r="Q222">
        <v>2009</v>
      </c>
      <c r="R222" s="23">
        <v>1212</v>
      </c>
      <c r="S222" s="23" t="str">
        <f t="shared" si="72"/>
        <v>no</v>
      </c>
      <c r="T222" s="23" t="str">
        <f t="shared" si="73"/>
        <v>Above Average</v>
      </c>
      <c r="U222" s="24">
        <v>1212</v>
      </c>
      <c r="V222" s="24">
        <v>0</v>
      </c>
      <c r="W222" s="24" t="s">
        <v>413</v>
      </c>
      <c r="X222" s="24">
        <v>1212</v>
      </c>
      <c r="Y222" s="24" t="str">
        <f t="shared" si="74"/>
        <v>no</v>
      </c>
      <c r="Z222" s="24" t="str">
        <f t="shared" si="75"/>
        <v>Below Average</v>
      </c>
      <c r="AA222" s="25">
        <v>0</v>
      </c>
      <c r="AB222" s="25">
        <v>0</v>
      </c>
      <c r="AC222" s="25">
        <v>2</v>
      </c>
      <c r="AD222" s="25">
        <v>0</v>
      </c>
      <c r="AE222" s="25">
        <f t="shared" si="76"/>
        <v>2</v>
      </c>
      <c r="AF222" s="25" t="str">
        <f t="shared" si="77"/>
        <v>Less</v>
      </c>
      <c r="AG222" s="57">
        <v>6</v>
      </c>
      <c r="AH222" s="29">
        <v>186000</v>
      </c>
      <c r="AI222" s="29">
        <f t="shared" si="64"/>
        <v>2424</v>
      </c>
      <c r="AJ222" s="29" t="str">
        <f t="shared" si="78"/>
        <v>no</v>
      </c>
      <c r="AK222" s="29">
        <f t="shared" si="79"/>
        <v>76.732673267326732</v>
      </c>
      <c r="AL222" s="29">
        <f t="shared" si="80"/>
        <v>153.46534653465346</v>
      </c>
    </row>
    <row r="223" spans="1:38" x14ac:dyDescent="0.2">
      <c r="A223">
        <v>213</v>
      </c>
      <c r="B223" s="12">
        <v>72</v>
      </c>
      <c r="C223" s="12">
        <f t="shared" si="65"/>
        <v>72</v>
      </c>
      <c r="D223" s="12" t="str">
        <f t="shared" si="62"/>
        <v>no</v>
      </c>
      <c r="E223" s="12" t="str">
        <f t="shared" si="66"/>
        <v>Above Average</v>
      </c>
      <c r="F223" s="21">
        <v>8640</v>
      </c>
      <c r="G223" s="21" t="str">
        <f t="shared" si="67"/>
        <v>no</v>
      </c>
      <c r="H223" s="21" t="str">
        <f t="shared" si="68"/>
        <v>Below Average</v>
      </c>
      <c r="I223" s="12" t="s">
        <v>136</v>
      </c>
      <c r="J223" s="12" t="str">
        <f t="shared" si="69"/>
        <v>Somerst</v>
      </c>
      <c r="K223" s="12" t="s">
        <v>91</v>
      </c>
      <c r="L223" s="12">
        <f t="shared" si="63"/>
        <v>83.140020408338017</v>
      </c>
      <c r="M223" s="12" t="str">
        <f t="shared" si="70"/>
        <v>Above Average</v>
      </c>
      <c r="N223" s="22">
        <v>7</v>
      </c>
      <c r="O223" s="22" t="str">
        <f t="shared" si="71"/>
        <v>High</v>
      </c>
      <c r="P223">
        <v>2009</v>
      </c>
      <c r="Q223">
        <v>2009</v>
      </c>
      <c r="R223" s="23">
        <v>900</v>
      </c>
      <c r="S223" s="23" t="str">
        <f t="shared" si="72"/>
        <v>no</v>
      </c>
      <c r="T223" s="23" t="str">
        <f t="shared" si="73"/>
        <v>Below Average</v>
      </c>
      <c r="U223" s="24">
        <v>932</v>
      </c>
      <c r="V223" s="24">
        <v>920</v>
      </c>
      <c r="W223" s="24" t="s">
        <v>412</v>
      </c>
      <c r="X223" s="24">
        <v>1852</v>
      </c>
      <c r="Y223" s="24" t="str">
        <f t="shared" si="74"/>
        <v>no</v>
      </c>
      <c r="Z223" s="24" t="str">
        <f t="shared" si="75"/>
        <v>Above Average</v>
      </c>
      <c r="AA223" s="25">
        <v>1</v>
      </c>
      <c r="AB223" s="25">
        <v>0</v>
      </c>
      <c r="AC223" s="25">
        <v>2</v>
      </c>
      <c r="AD223" s="25">
        <v>1</v>
      </c>
      <c r="AE223" s="25">
        <f t="shared" si="76"/>
        <v>4</v>
      </c>
      <c r="AF223" s="25" t="str">
        <f t="shared" si="77"/>
        <v>More</v>
      </c>
      <c r="AG223" s="57">
        <v>7</v>
      </c>
      <c r="AH223" s="29">
        <v>252678</v>
      </c>
      <c r="AI223" s="29">
        <f t="shared" si="64"/>
        <v>2752</v>
      </c>
      <c r="AJ223" s="29" t="str">
        <f t="shared" si="78"/>
        <v>no</v>
      </c>
      <c r="AK223" s="29">
        <f t="shared" si="79"/>
        <v>91.816133720930239</v>
      </c>
      <c r="AL223" s="29">
        <f t="shared" si="80"/>
        <v>136.43520518358531</v>
      </c>
    </row>
    <row r="224" spans="1:38" x14ac:dyDescent="0.2">
      <c r="A224">
        <v>214</v>
      </c>
      <c r="B224" s="12">
        <v>43</v>
      </c>
      <c r="C224" s="12">
        <f t="shared" si="65"/>
        <v>43</v>
      </c>
      <c r="D224" s="12" t="str">
        <f t="shared" si="62"/>
        <v>no</v>
      </c>
      <c r="E224" s="12" t="str">
        <f t="shared" si="66"/>
        <v>Below Average</v>
      </c>
      <c r="F224" s="21">
        <v>13568</v>
      </c>
      <c r="G224" s="21" t="str">
        <f t="shared" si="67"/>
        <v>no</v>
      </c>
      <c r="H224" s="21" t="str">
        <f t="shared" si="68"/>
        <v>Above Average</v>
      </c>
      <c r="I224" s="12" t="s">
        <v>89</v>
      </c>
      <c r="J224" s="12" t="str">
        <f t="shared" si="69"/>
        <v>CollgCr</v>
      </c>
      <c r="K224" s="12" t="s">
        <v>91</v>
      </c>
      <c r="L224" s="12">
        <f t="shared" si="63"/>
        <v>74.535824409408733</v>
      </c>
      <c r="M224" s="12" t="str">
        <f t="shared" si="70"/>
        <v>Above Average</v>
      </c>
      <c r="N224" s="22">
        <v>5</v>
      </c>
      <c r="O224" s="22" t="str">
        <f t="shared" si="71"/>
        <v>Low</v>
      </c>
      <c r="P224">
        <v>1995</v>
      </c>
      <c r="Q224">
        <v>1995</v>
      </c>
      <c r="R224" s="23">
        <v>990</v>
      </c>
      <c r="S224" s="23" t="str">
        <f t="shared" si="72"/>
        <v>no</v>
      </c>
      <c r="T224" s="23" t="str">
        <f t="shared" si="73"/>
        <v>Below Average</v>
      </c>
      <c r="U224" s="24">
        <v>990</v>
      </c>
      <c r="V224" s="24">
        <v>0</v>
      </c>
      <c r="W224" s="24" t="s">
        <v>413</v>
      </c>
      <c r="X224" s="24">
        <v>990</v>
      </c>
      <c r="Y224" s="24" t="str">
        <f t="shared" si="74"/>
        <v>no</v>
      </c>
      <c r="Z224" s="24" t="str">
        <f t="shared" si="75"/>
        <v>Below Average</v>
      </c>
      <c r="AA224" s="25">
        <v>0</v>
      </c>
      <c r="AB224" s="25">
        <v>1</v>
      </c>
      <c r="AC224" s="25">
        <v>1</v>
      </c>
      <c r="AD224" s="25">
        <v>0</v>
      </c>
      <c r="AE224" s="25">
        <f t="shared" si="76"/>
        <v>2</v>
      </c>
      <c r="AF224" s="25" t="str">
        <f t="shared" si="77"/>
        <v>Less</v>
      </c>
      <c r="AG224" s="57">
        <v>5</v>
      </c>
      <c r="AH224" s="29">
        <v>156000</v>
      </c>
      <c r="AI224" s="29">
        <f t="shared" si="64"/>
        <v>1980</v>
      </c>
      <c r="AJ224" s="29" t="str">
        <f t="shared" si="78"/>
        <v>no</v>
      </c>
      <c r="AK224" s="29">
        <f t="shared" si="79"/>
        <v>78.787878787878782</v>
      </c>
      <c r="AL224" s="29">
        <f t="shared" si="80"/>
        <v>157.57575757575756</v>
      </c>
    </row>
    <row r="225" spans="1:38" x14ac:dyDescent="0.2">
      <c r="A225">
        <v>215</v>
      </c>
      <c r="B225" s="12" t="s">
        <v>83</v>
      </c>
      <c r="C225" s="12">
        <f t="shared" si="65"/>
        <v>69</v>
      </c>
      <c r="D225" s="12" t="str">
        <f t="shared" si="62"/>
        <v>no</v>
      </c>
      <c r="E225" s="12" t="str">
        <f t="shared" si="66"/>
        <v>Below Average</v>
      </c>
      <c r="F225" s="21">
        <v>10900</v>
      </c>
      <c r="G225" s="21" t="str">
        <f t="shared" si="67"/>
        <v>no</v>
      </c>
      <c r="H225" s="21" t="str">
        <f t="shared" si="68"/>
        <v>Above Average</v>
      </c>
      <c r="I225" s="12" t="s">
        <v>89</v>
      </c>
      <c r="J225" s="12" t="str">
        <f t="shared" si="69"/>
        <v>CollgCr</v>
      </c>
      <c r="K225" s="12" t="s">
        <v>91</v>
      </c>
      <c r="L225" s="12">
        <f t="shared" si="63"/>
        <v>74.535824409408733</v>
      </c>
      <c r="M225" s="12" t="str">
        <f t="shared" si="70"/>
        <v>Above Average</v>
      </c>
      <c r="N225" s="22">
        <v>6</v>
      </c>
      <c r="O225" s="22" t="str">
        <f t="shared" si="71"/>
        <v>Low</v>
      </c>
      <c r="P225">
        <v>1977</v>
      </c>
      <c r="Q225">
        <v>1977</v>
      </c>
      <c r="R225" s="23">
        <v>689</v>
      </c>
      <c r="S225" s="23" t="str">
        <f t="shared" si="72"/>
        <v>no</v>
      </c>
      <c r="T225" s="23" t="str">
        <f t="shared" si="73"/>
        <v>Below Average</v>
      </c>
      <c r="U225" s="24">
        <v>689</v>
      </c>
      <c r="V225" s="24">
        <v>703</v>
      </c>
      <c r="W225" s="24" t="s">
        <v>412</v>
      </c>
      <c r="X225" s="24">
        <v>1392</v>
      </c>
      <c r="Y225" s="24" t="str">
        <f t="shared" si="74"/>
        <v>no</v>
      </c>
      <c r="Z225" s="24" t="str">
        <f t="shared" si="75"/>
        <v>Below Average</v>
      </c>
      <c r="AA225" s="25">
        <v>0</v>
      </c>
      <c r="AB225" s="25">
        <v>0</v>
      </c>
      <c r="AC225" s="25">
        <v>1</v>
      </c>
      <c r="AD225" s="25">
        <v>1</v>
      </c>
      <c r="AE225" s="25">
        <f t="shared" si="76"/>
        <v>2</v>
      </c>
      <c r="AF225" s="25" t="str">
        <f t="shared" si="77"/>
        <v>Less</v>
      </c>
      <c r="AG225" s="57">
        <v>6</v>
      </c>
      <c r="AH225" s="29">
        <v>161750</v>
      </c>
      <c r="AI225" s="29">
        <f t="shared" si="64"/>
        <v>2081</v>
      </c>
      <c r="AJ225" s="29" t="str">
        <f t="shared" si="78"/>
        <v>no</v>
      </c>
      <c r="AK225" s="29">
        <f t="shared" si="79"/>
        <v>77.727054300816917</v>
      </c>
      <c r="AL225" s="29">
        <f t="shared" si="80"/>
        <v>116.19971264367815</v>
      </c>
    </row>
    <row r="226" spans="1:38" x14ac:dyDescent="0.2">
      <c r="A226">
        <v>216</v>
      </c>
      <c r="B226" s="12">
        <v>72</v>
      </c>
      <c r="C226" s="12">
        <f t="shared" si="65"/>
        <v>72</v>
      </c>
      <c r="D226" s="12" t="str">
        <f t="shared" si="62"/>
        <v>no</v>
      </c>
      <c r="E226" s="12" t="str">
        <f t="shared" si="66"/>
        <v>Above Average</v>
      </c>
      <c r="F226" s="21">
        <v>10011</v>
      </c>
      <c r="G226" s="21" t="str">
        <f t="shared" si="67"/>
        <v>no</v>
      </c>
      <c r="H226" s="21" t="str">
        <f t="shared" si="68"/>
        <v>Below Average</v>
      </c>
      <c r="I226" s="12" t="s">
        <v>162</v>
      </c>
      <c r="J226" s="12" t="str">
        <f t="shared" si="69"/>
        <v>NAmes</v>
      </c>
      <c r="K226" s="12" t="s">
        <v>91</v>
      </c>
      <c r="L226" s="12">
        <f t="shared" si="63"/>
        <v>65.191384752822614</v>
      </c>
      <c r="M226" s="12" t="str">
        <f t="shared" si="70"/>
        <v>Below Average</v>
      </c>
      <c r="N226" s="22">
        <v>5</v>
      </c>
      <c r="O226" s="22" t="str">
        <f t="shared" si="71"/>
        <v>Low</v>
      </c>
      <c r="P226">
        <v>1957</v>
      </c>
      <c r="Q226">
        <v>1996</v>
      </c>
      <c r="R226" s="23">
        <v>1070</v>
      </c>
      <c r="S226" s="23" t="str">
        <f t="shared" si="72"/>
        <v>no</v>
      </c>
      <c r="T226" s="23" t="str">
        <f t="shared" si="73"/>
        <v>Above Average</v>
      </c>
      <c r="U226" s="24">
        <v>1236</v>
      </c>
      <c r="V226" s="24">
        <v>0</v>
      </c>
      <c r="W226" s="24" t="s">
        <v>413</v>
      </c>
      <c r="X226" s="24">
        <v>1236</v>
      </c>
      <c r="Y226" s="24" t="str">
        <f t="shared" si="74"/>
        <v>no</v>
      </c>
      <c r="Z226" s="24" t="str">
        <f t="shared" si="75"/>
        <v>Below Average</v>
      </c>
      <c r="AA226" s="25">
        <v>0</v>
      </c>
      <c r="AB226" s="25">
        <v>1</v>
      </c>
      <c r="AC226" s="25">
        <v>1</v>
      </c>
      <c r="AD226" s="25">
        <v>0</v>
      </c>
      <c r="AE226" s="25">
        <f t="shared" si="76"/>
        <v>2</v>
      </c>
      <c r="AF226" s="25" t="str">
        <f t="shared" si="77"/>
        <v>Less</v>
      </c>
      <c r="AG226" s="57">
        <v>6</v>
      </c>
      <c r="AH226" s="29">
        <v>134450</v>
      </c>
      <c r="AI226" s="29">
        <f t="shared" si="64"/>
        <v>2306</v>
      </c>
      <c r="AJ226" s="29" t="str">
        <f t="shared" si="78"/>
        <v>no</v>
      </c>
      <c r="AK226" s="29">
        <f t="shared" si="79"/>
        <v>58.304423243712058</v>
      </c>
      <c r="AL226" s="29">
        <f t="shared" si="80"/>
        <v>108.77831715210355</v>
      </c>
    </row>
    <row r="227" spans="1:38" x14ac:dyDescent="0.2">
      <c r="A227">
        <v>217</v>
      </c>
      <c r="B227" s="12">
        <v>65</v>
      </c>
      <c r="C227" s="12">
        <f t="shared" si="65"/>
        <v>65</v>
      </c>
      <c r="D227" s="12" t="str">
        <f t="shared" si="62"/>
        <v>no</v>
      </c>
      <c r="E227" s="12" t="str">
        <f t="shared" si="66"/>
        <v>Below Average</v>
      </c>
      <c r="F227" s="21">
        <v>8450</v>
      </c>
      <c r="G227" s="21" t="str">
        <f t="shared" si="67"/>
        <v>no</v>
      </c>
      <c r="H227" s="21" t="str">
        <f t="shared" si="68"/>
        <v>Below Average</v>
      </c>
      <c r="I227" s="12" t="s">
        <v>89</v>
      </c>
      <c r="J227" s="12" t="str">
        <f t="shared" si="69"/>
        <v>CollgCr</v>
      </c>
      <c r="K227" s="12" t="s">
        <v>91</v>
      </c>
      <c r="L227" s="12">
        <f t="shared" si="63"/>
        <v>74.535824409408733</v>
      </c>
      <c r="M227" s="12" t="str">
        <f t="shared" si="70"/>
        <v>Above Average</v>
      </c>
      <c r="N227" s="22">
        <v>7</v>
      </c>
      <c r="O227" s="22" t="str">
        <f t="shared" si="71"/>
        <v>High</v>
      </c>
      <c r="P227">
        <v>2004</v>
      </c>
      <c r="Q227">
        <v>2004</v>
      </c>
      <c r="R227" s="23">
        <v>1436</v>
      </c>
      <c r="S227" s="23" t="str">
        <f t="shared" si="72"/>
        <v>no</v>
      </c>
      <c r="T227" s="23" t="str">
        <f t="shared" si="73"/>
        <v>Above Average</v>
      </c>
      <c r="U227" s="24">
        <v>1436</v>
      </c>
      <c r="V227" s="24">
        <v>0</v>
      </c>
      <c r="W227" s="24" t="s">
        <v>413</v>
      </c>
      <c r="X227" s="24">
        <v>1436</v>
      </c>
      <c r="Y227" s="24" t="str">
        <f t="shared" si="74"/>
        <v>no</v>
      </c>
      <c r="Z227" s="24" t="str">
        <f t="shared" si="75"/>
        <v>Below Average</v>
      </c>
      <c r="AA227" s="25">
        <v>1</v>
      </c>
      <c r="AB227" s="25">
        <v>0</v>
      </c>
      <c r="AC227" s="25">
        <v>2</v>
      </c>
      <c r="AD227" s="25">
        <v>0</v>
      </c>
      <c r="AE227" s="25">
        <f t="shared" si="76"/>
        <v>3</v>
      </c>
      <c r="AF227" s="25" t="str">
        <f t="shared" si="77"/>
        <v>More</v>
      </c>
      <c r="AG227" s="57">
        <v>8</v>
      </c>
      <c r="AH227" s="29">
        <v>210000</v>
      </c>
      <c r="AI227" s="29">
        <f t="shared" si="64"/>
        <v>2872</v>
      </c>
      <c r="AJ227" s="29" t="str">
        <f t="shared" si="78"/>
        <v>no</v>
      </c>
      <c r="AK227" s="29">
        <f t="shared" si="79"/>
        <v>73.119777158774369</v>
      </c>
      <c r="AL227" s="29">
        <f t="shared" si="80"/>
        <v>146.23955431754874</v>
      </c>
    </row>
    <row r="228" spans="1:38" x14ac:dyDescent="0.2">
      <c r="A228">
        <v>218</v>
      </c>
      <c r="B228" s="12">
        <v>57</v>
      </c>
      <c r="C228" s="12">
        <f t="shared" si="65"/>
        <v>57</v>
      </c>
      <c r="D228" s="12" t="str">
        <f t="shared" si="62"/>
        <v>no</v>
      </c>
      <c r="E228" s="12" t="str">
        <f t="shared" si="66"/>
        <v>Below Average</v>
      </c>
      <c r="F228" s="21">
        <v>9906</v>
      </c>
      <c r="G228" s="21" t="str">
        <f t="shared" si="67"/>
        <v>no</v>
      </c>
      <c r="H228" s="21" t="str">
        <f t="shared" si="68"/>
        <v>Below Average</v>
      </c>
      <c r="I228" s="12" t="s">
        <v>143</v>
      </c>
      <c r="J228" s="12" t="str">
        <f t="shared" si="69"/>
        <v>OldTown</v>
      </c>
      <c r="K228" s="12" t="s">
        <v>91</v>
      </c>
      <c r="L228" s="12">
        <f t="shared" si="63"/>
        <v>57.90974368543602</v>
      </c>
      <c r="M228" s="12" t="str">
        <f t="shared" si="70"/>
        <v>Below Average</v>
      </c>
      <c r="N228" s="22">
        <v>4</v>
      </c>
      <c r="O228" s="22" t="str">
        <f t="shared" si="71"/>
        <v>Low</v>
      </c>
      <c r="P228">
        <v>1925</v>
      </c>
      <c r="Q228">
        <v>1950</v>
      </c>
      <c r="R228" s="23">
        <v>686</v>
      </c>
      <c r="S228" s="23" t="str">
        <f t="shared" si="72"/>
        <v>no</v>
      </c>
      <c r="T228" s="23" t="str">
        <f t="shared" si="73"/>
        <v>Below Average</v>
      </c>
      <c r="U228" s="24">
        <v>810</v>
      </c>
      <c r="V228" s="24">
        <v>518</v>
      </c>
      <c r="W228" s="24" t="s">
        <v>412</v>
      </c>
      <c r="X228" s="24">
        <v>1328</v>
      </c>
      <c r="Y228" s="24" t="str">
        <f t="shared" si="74"/>
        <v>no</v>
      </c>
      <c r="Z228" s="24" t="str">
        <f t="shared" si="75"/>
        <v>Below Average</v>
      </c>
      <c r="AA228" s="25">
        <v>0</v>
      </c>
      <c r="AB228" s="25">
        <v>0</v>
      </c>
      <c r="AC228" s="25">
        <v>1</v>
      </c>
      <c r="AD228" s="25">
        <v>0</v>
      </c>
      <c r="AE228" s="25">
        <f t="shared" si="76"/>
        <v>1</v>
      </c>
      <c r="AF228" s="25" t="str">
        <f t="shared" si="77"/>
        <v>Less</v>
      </c>
      <c r="AG228" s="57">
        <v>8</v>
      </c>
      <c r="AH228" s="29">
        <v>107000</v>
      </c>
      <c r="AI228" s="29">
        <f t="shared" si="64"/>
        <v>2014</v>
      </c>
      <c r="AJ228" s="29" t="str">
        <f t="shared" si="78"/>
        <v>no</v>
      </c>
      <c r="AK228" s="29">
        <f t="shared" si="79"/>
        <v>53.128103277060575</v>
      </c>
      <c r="AL228" s="29">
        <f t="shared" si="80"/>
        <v>80.57228915662651</v>
      </c>
    </row>
    <row r="229" spans="1:38" x14ac:dyDescent="0.2">
      <c r="A229">
        <v>219</v>
      </c>
      <c r="B229" s="12" t="s">
        <v>83</v>
      </c>
      <c r="C229" s="12">
        <f t="shared" si="65"/>
        <v>69</v>
      </c>
      <c r="D229" s="12" t="str">
        <f t="shared" si="62"/>
        <v>no</v>
      </c>
      <c r="E229" s="12" t="str">
        <f t="shared" si="66"/>
        <v>Below Average</v>
      </c>
      <c r="F229" s="21">
        <v>15660</v>
      </c>
      <c r="G229" s="21" t="str">
        <f t="shared" si="67"/>
        <v>no</v>
      </c>
      <c r="H229" s="21" t="str">
        <f t="shared" si="68"/>
        <v>Above Average</v>
      </c>
      <c r="I229" s="12" t="s">
        <v>123</v>
      </c>
      <c r="J229" s="12" t="str">
        <f t="shared" si="69"/>
        <v>Crawfor</v>
      </c>
      <c r="K229" s="12" t="s">
        <v>91</v>
      </c>
      <c r="L229" s="12">
        <f t="shared" si="63"/>
        <v>74.989820121918996</v>
      </c>
      <c r="M229" s="12" t="str">
        <f t="shared" si="70"/>
        <v>Above Average</v>
      </c>
      <c r="N229" s="22">
        <v>7</v>
      </c>
      <c r="O229" s="22" t="str">
        <f t="shared" si="71"/>
        <v>High</v>
      </c>
      <c r="P229">
        <v>1939</v>
      </c>
      <c r="Q229">
        <v>2006</v>
      </c>
      <c r="R229" s="23">
        <v>798</v>
      </c>
      <c r="S229" s="23" t="str">
        <f t="shared" si="72"/>
        <v>no</v>
      </c>
      <c r="T229" s="23" t="str">
        <f t="shared" si="73"/>
        <v>Below Average</v>
      </c>
      <c r="U229" s="24">
        <v>1137</v>
      </c>
      <c r="V229" s="24">
        <v>817</v>
      </c>
      <c r="W229" s="24" t="s">
        <v>412</v>
      </c>
      <c r="X229" s="24">
        <v>1954</v>
      </c>
      <c r="Y229" s="24" t="str">
        <f t="shared" si="74"/>
        <v>no</v>
      </c>
      <c r="Z229" s="24" t="str">
        <f t="shared" si="75"/>
        <v>Above Average</v>
      </c>
      <c r="AA229" s="25">
        <v>0</v>
      </c>
      <c r="AB229" s="25">
        <v>1</v>
      </c>
      <c r="AC229" s="25">
        <v>1</v>
      </c>
      <c r="AD229" s="25">
        <v>1</v>
      </c>
      <c r="AE229" s="25">
        <f t="shared" si="76"/>
        <v>3</v>
      </c>
      <c r="AF229" s="25" t="str">
        <f t="shared" si="77"/>
        <v>More</v>
      </c>
      <c r="AG229" s="57">
        <v>8</v>
      </c>
      <c r="AH229" s="29">
        <v>311500</v>
      </c>
      <c r="AI229" s="29">
        <f t="shared" si="64"/>
        <v>2752</v>
      </c>
      <c r="AJ229" s="29" t="str">
        <f t="shared" si="78"/>
        <v>no</v>
      </c>
      <c r="AK229" s="29">
        <f t="shared" si="79"/>
        <v>113.19040697674419</v>
      </c>
      <c r="AL229" s="29">
        <f t="shared" si="80"/>
        <v>159.41658137154556</v>
      </c>
    </row>
    <row r="230" spans="1:38" x14ac:dyDescent="0.2">
      <c r="A230">
        <v>220</v>
      </c>
      <c r="B230" s="12">
        <v>43</v>
      </c>
      <c r="C230" s="12">
        <f t="shared" si="65"/>
        <v>43</v>
      </c>
      <c r="D230" s="12" t="str">
        <f t="shared" si="62"/>
        <v>no</v>
      </c>
      <c r="E230" s="12" t="str">
        <f t="shared" si="66"/>
        <v>Below Average</v>
      </c>
      <c r="F230" s="21">
        <v>3010</v>
      </c>
      <c r="G230" s="21" t="str">
        <f t="shared" si="67"/>
        <v>no</v>
      </c>
      <c r="H230" s="21" t="str">
        <f t="shared" si="68"/>
        <v>Below Average</v>
      </c>
      <c r="I230" s="12" t="s">
        <v>227</v>
      </c>
      <c r="J230" s="12" t="str">
        <f t="shared" si="69"/>
        <v/>
      </c>
      <c r="K230" s="12" t="s">
        <v>179</v>
      </c>
      <c r="L230" s="12">
        <f t="shared" si="63"/>
        <v>63.149684044233808</v>
      </c>
      <c r="M230" s="12" t="str">
        <f t="shared" si="70"/>
        <v/>
      </c>
      <c r="N230" s="22">
        <v>7</v>
      </c>
      <c r="O230" s="22" t="str">
        <f t="shared" si="71"/>
        <v>High</v>
      </c>
      <c r="P230">
        <v>2005</v>
      </c>
      <c r="Q230">
        <v>2006</v>
      </c>
      <c r="R230" s="23">
        <v>1248</v>
      </c>
      <c r="S230" s="23" t="str">
        <f t="shared" si="72"/>
        <v>no</v>
      </c>
      <c r="T230" s="23" t="str">
        <f t="shared" si="73"/>
        <v>Above Average</v>
      </c>
      <c r="U230" s="24">
        <v>1248</v>
      </c>
      <c r="V230" s="24">
        <v>0</v>
      </c>
      <c r="W230" s="24" t="s">
        <v>413</v>
      </c>
      <c r="X230" s="24">
        <v>1248</v>
      </c>
      <c r="Y230" s="24" t="str">
        <f t="shared" si="74"/>
        <v>no</v>
      </c>
      <c r="Z230" s="24" t="str">
        <f t="shared" si="75"/>
        <v>Below Average</v>
      </c>
      <c r="AA230" s="25">
        <v>0</v>
      </c>
      <c r="AB230" s="25">
        <v>0</v>
      </c>
      <c r="AC230" s="25">
        <v>2</v>
      </c>
      <c r="AD230" s="25">
        <v>0</v>
      </c>
      <c r="AE230" s="25">
        <f t="shared" si="76"/>
        <v>2</v>
      </c>
      <c r="AF230" s="25" t="str">
        <f t="shared" si="77"/>
        <v>Less</v>
      </c>
      <c r="AG230" s="57">
        <v>5</v>
      </c>
      <c r="AH230" s="29">
        <v>167240</v>
      </c>
      <c r="AI230" s="29">
        <f t="shared" si="64"/>
        <v>2496</v>
      </c>
      <c r="AJ230" s="29" t="str">
        <f t="shared" si="78"/>
        <v>no</v>
      </c>
      <c r="AK230" s="29">
        <f t="shared" si="79"/>
        <v>67.003205128205124</v>
      </c>
      <c r="AL230" s="29">
        <f t="shared" si="80"/>
        <v>134.00641025641025</v>
      </c>
    </row>
    <row r="231" spans="1:38" x14ac:dyDescent="0.2">
      <c r="A231">
        <v>221</v>
      </c>
      <c r="B231" s="12">
        <v>73</v>
      </c>
      <c r="C231" s="12">
        <f t="shared" si="65"/>
        <v>73</v>
      </c>
      <c r="D231" s="12" t="str">
        <f t="shared" si="62"/>
        <v>no</v>
      </c>
      <c r="E231" s="12" t="str">
        <f t="shared" si="66"/>
        <v>Above Average</v>
      </c>
      <c r="F231" s="21">
        <v>8990</v>
      </c>
      <c r="G231" s="21" t="str">
        <f t="shared" si="67"/>
        <v>no</v>
      </c>
      <c r="H231" s="21" t="str">
        <f t="shared" si="68"/>
        <v>Below Average</v>
      </c>
      <c r="I231" s="12" t="s">
        <v>89</v>
      </c>
      <c r="J231" s="12" t="str">
        <f t="shared" si="69"/>
        <v>CollgCr</v>
      </c>
      <c r="K231" s="12" t="s">
        <v>91</v>
      </c>
      <c r="L231" s="12">
        <f t="shared" si="63"/>
        <v>74.535824409408733</v>
      </c>
      <c r="M231" s="12" t="str">
        <f t="shared" si="70"/>
        <v>Above Average</v>
      </c>
      <c r="N231" s="22">
        <v>7</v>
      </c>
      <c r="O231" s="22" t="str">
        <f t="shared" si="71"/>
        <v>High</v>
      </c>
      <c r="P231">
        <v>2006</v>
      </c>
      <c r="Q231">
        <v>2006</v>
      </c>
      <c r="R231" s="23">
        <v>1498</v>
      </c>
      <c r="S231" s="23" t="str">
        <f t="shared" si="72"/>
        <v>no</v>
      </c>
      <c r="T231" s="23" t="str">
        <f t="shared" si="73"/>
        <v>Above Average</v>
      </c>
      <c r="U231" s="24">
        <v>1498</v>
      </c>
      <c r="V231" s="24">
        <v>0</v>
      </c>
      <c r="W231" s="24" t="s">
        <v>413</v>
      </c>
      <c r="X231" s="24">
        <v>1498</v>
      </c>
      <c r="Y231" s="24" t="str">
        <f t="shared" si="74"/>
        <v>no</v>
      </c>
      <c r="Z231" s="24" t="str">
        <f t="shared" si="75"/>
        <v>Below Average</v>
      </c>
      <c r="AA231" s="25">
        <v>0</v>
      </c>
      <c r="AB231" s="25">
        <v>0</v>
      </c>
      <c r="AC231" s="25">
        <v>2</v>
      </c>
      <c r="AD231" s="25">
        <v>0</v>
      </c>
      <c r="AE231" s="25">
        <f t="shared" si="76"/>
        <v>2</v>
      </c>
      <c r="AF231" s="25" t="str">
        <f t="shared" si="77"/>
        <v>Less</v>
      </c>
      <c r="AG231" s="57">
        <v>5</v>
      </c>
      <c r="AH231" s="29">
        <v>204900</v>
      </c>
      <c r="AI231" s="29">
        <f t="shared" si="64"/>
        <v>2996</v>
      </c>
      <c r="AJ231" s="29" t="str">
        <f t="shared" si="78"/>
        <v>no</v>
      </c>
      <c r="AK231" s="29">
        <f t="shared" si="79"/>
        <v>68.391188251001338</v>
      </c>
      <c r="AL231" s="29">
        <f t="shared" si="80"/>
        <v>136.78237650200268</v>
      </c>
    </row>
    <row r="232" spans="1:38" x14ac:dyDescent="0.2">
      <c r="A232">
        <v>222</v>
      </c>
      <c r="B232" s="12" t="s">
        <v>83</v>
      </c>
      <c r="C232" s="12">
        <f t="shared" si="65"/>
        <v>69</v>
      </c>
      <c r="D232" s="12" t="str">
        <f t="shared" si="62"/>
        <v>no</v>
      </c>
      <c r="E232" s="12" t="str">
        <f t="shared" si="66"/>
        <v>Below Average</v>
      </c>
      <c r="F232" s="21">
        <v>8068</v>
      </c>
      <c r="G232" s="21" t="str">
        <f t="shared" si="67"/>
        <v>no</v>
      </c>
      <c r="H232" s="21" t="str">
        <f t="shared" si="68"/>
        <v>Below Average</v>
      </c>
      <c r="I232" s="12" t="s">
        <v>193</v>
      </c>
      <c r="J232" s="12" t="str">
        <f t="shared" si="69"/>
        <v>Gilbert</v>
      </c>
      <c r="K232" s="12" t="s">
        <v>91</v>
      </c>
      <c r="L232" s="12">
        <f t="shared" si="63"/>
        <v>77.47396854876844</v>
      </c>
      <c r="M232" s="12" t="str">
        <f t="shared" si="70"/>
        <v>Above Average</v>
      </c>
      <c r="N232" s="22">
        <v>6</v>
      </c>
      <c r="O232" s="22" t="str">
        <f t="shared" si="71"/>
        <v>Low</v>
      </c>
      <c r="P232">
        <v>2002</v>
      </c>
      <c r="Q232">
        <v>2002</v>
      </c>
      <c r="R232" s="23">
        <v>1010</v>
      </c>
      <c r="S232" s="23" t="str">
        <f t="shared" si="72"/>
        <v>no</v>
      </c>
      <c r="T232" s="23" t="str">
        <f t="shared" si="73"/>
        <v>Below Average</v>
      </c>
      <c r="U232" s="24">
        <v>1010</v>
      </c>
      <c r="V232" s="24">
        <v>1257</v>
      </c>
      <c r="W232" s="24" t="s">
        <v>412</v>
      </c>
      <c r="X232" s="24">
        <v>2267</v>
      </c>
      <c r="Y232" s="24" t="str">
        <f t="shared" si="74"/>
        <v>no</v>
      </c>
      <c r="Z232" s="24" t="str">
        <f t="shared" si="75"/>
        <v>Above Average</v>
      </c>
      <c r="AA232" s="25">
        <v>0</v>
      </c>
      <c r="AB232" s="25">
        <v>0</v>
      </c>
      <c r="AC232" s="25">
        <v>2</v>
      </c>
      <c r="AD232" s="25">
        <v>1</v>
      </c>
      <c r="AE232" s="25">
        <f t="shared" si="76"/>
        <v>3</v>
      </c>
      <c r="AF232" s="25" t="str">
        <f t="shared" si="77"/>
        <v>More</v>
      </c>
      <c r="AG232" s="57">
        <v>8</v>
      </c>
      <c r="AH232" s="29">
        <v>200000</v>
      </c>
      <c r="AI232" s="29">
        <f t="shared" si="64"/>
        <v>3277</v>
      </c>
      <c r="AJ232" s="29" t="str">
        <f t="shared" si="78"/>
        <v>no</v>
      </c>
      <c r="AK232" s="29">
        <f t="shared" si="79"/>
        <v>61.031431187061337</v>
      </c>
      <c r="AL232" s="29">
        <f t="shared" si="80"/>
        <v>88.222320247022495</v>
      </c>
    </row>
    <row r="233" spans="1:38" x14ac:dyDescent="0.2">
      <c r="A233">
        <v>223</v>
      </c>
      <c r="B233" s="12">
        <v>85</v>
      </c>
      <c r="C233" s="12">
        <f t="shared" si="65"/>
        <v>85</v>
      </c>
      <c r="D233" s="12" t="str">
        <f t="shared" si="62"/>
        <v>no</v>
      </c>
      <c r="E233" s="12" t="str">
        <f t="shared" si="66"/>
        <v>Above Average</v>
      </c>
      <c r="F233" s="21">
        <v>11475</v>
      </c>
      <c r="G233" s="21" t="str">
        <f t="shared" si="67"/>
        <v>no</v>
      </c>
      <c r="H233" s="21" t="str">
        <f t="shared" si="68"/>
        <v>Above Average</v>
      </c>
      <c r="I233" s="12" t="s">
        <v>138</v>
      </c>
      <c r="J233" s="12" t="str">
        <f t="shared" si="69"/>
        <v>NWAmes</v>
      </c>
      <c r="K233" s="12" t="s">
        <v>91</v>
      </c>
      <c r="L233" s="12">
        <f t="shared" si="63"/>
        <v>67.115548801871967</v>
      </c>
      <c r="M233" s="12" t="str">
        <f t="shared" si="70"/>
        <v>Below Average</v>
      </c>
      <c r="N233" s="22">
        <v>6</v>
      </c>
      <c r="O233" s="22" t="str">
        <f t="shared" si="71"/>
        <v>Low</v>
      </c>
      <c r="P233">
        <v>1975</v>
      </c>
      <c r="Q233">
        <v>1975</v>
      </c>
      <c r="R233" s="23">
        <v>713</v>
      </c>
      <c r="S233" s="23" t="str">
        <f t="shared" si="72"/>
        <v>no</v>
      </c>
      <c r="T233" s="23" t="str">
        <f t="shared" si="73"/>
        <v>Below Average</v>
      </c>
      <c r="U233" s="24">
        <v>811</v>
      </c>
      <c r="V233" s="24">
        <v>741</v>
      </c>
      <c r="W233" s="24" t="s">
        <v>412</v>
      </c>
      <c r="X233" s="24">
        <v>1552</v>
      </c>
      <c r="Y233" s="24" t="str">
        <f t="shared" si="74"/>
        <v>no</v>
      </c>
      <c r="Z233" s="24" t="str">
        <f t="shared" si="75"/>
        <v>Above Average</v>
      </c>
      <c r="AA233" s="25">
        <v>1</v>
      </c>
      <c r="AB233" s="25">
        <v>0</v>
      </c>
      <c r="AC233" s="25">
        <v>2</v>
      </c>
      <c r="AD233" s="25">
        <v>1</v>
      </c>
      <c r="AE233" s="25">
        <f t="shared" si="76"/>
        <v>4</v>
      </c>
      <c r="AF233" s="25" t="str">
        <f t="shared" si="77"/>
        <v>More</v>
      </c>
      <c r="AG233" s="57">
        <v>6</v>
      </c>
      <c r="AH233" s="29">
        <v>179900</v>
      </c>
      <c r="AI233" s="29">
        <f t="shared" si="64"/>
        <v>2265</v>
      </c>
      <c r="AJ233" s="29" t="str">
        <f t="shared" si="78"/>
        <v>no</v>
      </c>
      <c r="AK233" s="29">
        <f t="shared" si="79"/>
        <v>79.42604856512142</v>
      </c>
      <c r="AL233" s="29">
        <f t="shared" si="80"/>
        <v>115.91494845360825</v>
      </c>
    </row>
    <row r="234" spans="1:38" x14ac:dyDescent="0.2">
      <c r="A234">
        <v>224</v>
      </c>
      <c r="B234" s="12">
        <v>70</v>
      </c>
      <c r="C234" s="12">
        <f t="shared" si="65"/>
        <v>70</v>
      </c>
      <c r="D234" s="12" t="str">
        <f t="shared" si="62"/>
        <v>no</v>
      </c>
      <c r="E234" s="12" t="str">
        <f t="shared" si="66"/>
        <v>Above Average</v>
      </c>
      <c r="F234" s="21">
        <v>10500</v>
      </c>
      <c r="G234" s="21" t="str">
        <f t="shared" si="67"/>
        <v>no</v>
      </c>
      <c r="H234" s="21" t="str">
        <f t="shared" si="68"/>
        <v>Below Average</v>
      </c>
      <c r="I234" s="12" t="s">
        <v>162</v>
      </c>
      <c r="J234" s="12" t="str">
        <f t="shared" si="69"/>
        <v>NAmes</v>
      </c>
      <c r="K234" s="12" t="s">
        <v>91</v>
      </c>
      <c r="L234" s="12">
        <f t="shared" si="63"/>
        <v>65.191384752822614</v>
      </c>
      <c r="M234" s="12" t="str">
        <f t="shared" si="70"/>
        <v>Below Average</v>
      </c>
      <c r="N234" s="22">
        <v>4</v>
      </c>
      <c r="O234" s="22" t="str">
        <f t="shared" si="71"/>
        <v>Low</v>
      </c>
      <c r="P234">
        <v>1971</v>
      </c>
      <c r="Q234">
        <v>1971</v>
      </c>
      <c r="R234" s="23">
        <v>864</v>
      </c>
      <c r="S234" s="23" t="str">
        <f t="shared" si="72"/>
        <v>no</v>
      </c>
      <c r="T234" s="23" t="str">
        <f t="shared" si="73"/>
        <v>Below Average</v>
      </c>
      <c r="U234" s="24">
        <v>864</v>
      </c>
      <c r="V234" s="24">
        <v>0</v>
      </c>
      <c r="W234" s="24" t="s">
        <v>413</v>
      </c>
      <c r="X234" s="24">
        <v>864</v>
      </c>
      <c r="Y234" s="24" t="str">
        <f t="shared" si="74"/>
        <v>no</v>
      </c>
      <c r="Z234" s="24" t="str">
        <f t="shared" si="75"/>
        <v>Below Average</v>
      </c>
      <c r="AA234" s="25">
        <v>0</v>
      </c>
      <c r="AB234" s="25">
        <v>0</v>
      </c>
      <c r="AC234" s="25">
        <v>1</v>
      </c>
      <c r="AD234" s="25">
        <v>0</v>
      </c>
      <c r="AE234" s="25">
        <f t="shared" si="76"/>
        <v>1</v>
      </c>
      <c r="AF234" s="25" t="str">
        <f t="shared" si="77"/>
        <v>Less</v>
      </c>
      <c r="AG234" s="57">
        <v>4</v>
      </c>
      <c r="AH234" s="29">
        <v>97000</v>
      </c>
      <c r="AI234" s="29">
        <f t="shared" si="64"/>
        <v>1728</v>
      </c>
      <c r="AJ234" s="29" t="str">
        <f t="shared" si="78"/>
        <v>no</v>
      </c>
      <c r="AK234" s="29">
        <f t="shared" si="79"/>
        <v>56.13425925925926</v>
      </c>
      <c r="AL234" s="29">
        <f t="shared" si="80"/>
        <v>112.26851851851852</v>
      </c>
    </row>
    <row r="235" spans="1:38" x14ac:dyDescent="0.2">
      <c r="A235">
        <v>225</v>
      </c>
      <c r="B235" s="12">
        <v>103</v>
      </c>
      <c r="C235" s="12">
        <f t="shared" si="65"/>
        <v>103</v>
      </c>
      <c r="D235" s="12" t="str">
        <f t="shared" si="62"/>
        <v>no</v>
      </c>
      <c r="E235" s="12" t="str">
        <f t="shared" si="66"/>
        <v>Above Average</v>
      </c>
      <c r="F235" s="21">
        <v>13472</v>
      </c>
      <c r="G235" s="21" t="str">
        <f t="shared" si="67"/>
        <v>no</v>
      </c>
      <c r="H235" s="21" t="str">
        <f t="shared" si="68"/>
        <v>Above Average</v>
      </c>
      <c r="I235" s="12" t="s">
        <v>154</v>
      </c>
      <c r="J235" s="12" t="str">
        <f t="shared" si="69"/>
        <v>NridgHt</v>
      </c>
      <c r="K235" s="12" t="s">
        <v>91</v>
      </c>
      <c r="L235" s="12">
        <f t="shared" si="63"/>
        <v>92.435750489847905</v>
      </c>
      <c r="M235" s="12" t="str">
        <f t="shared" si="70"/>
        <v>Above Average</v>
      </c>
      <c r="N235" s="22">
        <v>10</v>
      </c>
      <c r="O235" s="22" t="str">
        <f t="shared" si="71"/>
        <v>High</v>
      </c>
      <c r="P235">
        <v>2003</v>
      </c>
      <c r="Q235">
        <v>2003</v>
      </c>
      <c r="R235" s="23">
        <v>2392</v>
      </c>
      <c r="S235" s="23" t="str">
        <f t="shared" si="72"/>
        <v>yes</v>
      </c>
      <c r="T235" s="23" t="str">
        <f t="shared" si="73"/>
        <v>Above Average</v>
      </c>
      <c r="U235" s="24">
        <v>2392</v>
      </c>
      <c r="V235" s="24">
        <v>0</v>
      </c>
      <c r="W235" s="24" t="s">
        <v>413</v>
      </c>
      <c r="X235" s="24">
        <v>2392</v>
      </c>
      <c r="Y235" s="24" t="str">
        <f t="shared" si="74"/>
        <v>no</v>
      </c>
      <c r="Z235" s="24" t="str">
        <f t="shared" si="75"/>
        <v>Above Average</v>
      </c>
      <c r="AA235" s="25">
        <v>0</v>
      </c>
      <c r="AB235" s="25">
        <v>0</v>
      </c>
      <c r="AC235" s="25">
        <v>2</v>
      </c>
      <c r="AD235" s="25">
        <v>0</v>
      </c>
      <c r="AE235" s="25">
        <f t="shared" si="76"/>
        <v>2</v>
      </c>
      <c r="AF235" s="25" t="str">
        <f t="shared" si="77"/>
        <v>Less</v>
      </c>
      <c r="AG235" s="57">
        <v>8</v>
      </c>
      <c r="AH235" s="29">
        <v>386250</v>
      </c>
      <c r="AI235" s="29">
        <f t="shared" si="64"/>
        <v>4784</v>
      </c>
      <c r="AJ235" s="29" t="str">
        <f t="shared" si="78"/>
        <v>yes</v>
      </c>
      <c r="AK235" s="29">
        <f t="shared" si="79"/>
        <v>80.737876254180605</v>
      </c>
      <c r="AL235" s="29">
        <f t="shared" si="80"/>
        <v>161.47575250836121</v>
      </c>
    </row>
    <row r="236" spans="1:38" x14ac:dyDescent="0.2">
      <c r="A236">
        <v>226</v>
      </c>
      <c r="B236" s="12">
        <v>21</v>
      </c>
      <c r="C236" s="12">
        <f t="shared" si="65"/>
        <v>21</v>
      </c>
      <c r="D236" s="12" t="str">
        <f t="shared" si="62"/>
        <v>yes</v>
      </c>
      <c r="E236" s="12" t="str">
        <f t="shared" si="66"/>
        <v>Below Average</v>
      </c>
      <c r="F236" s="21">
        <v>1680</v>
      </c>
      <c r="G236" s="21" t="str">
        <f t="shared" si="67"/>
        <v>no</v>
      </c>
      <c r="H236" s="21" t="str">
        <f t="shared" si="68"/>
        <v>Below Average</v>
      </c>
      <c r="I236" s="12" t="s">
        <v>228</v>
      </c>
      <c r="J236" s="12" t="str">
        <f t="shared" si="69"/>
        <v/>
      </c>
      <c r="K236" s="12" t="s">
        <v>198</v>
      </c>
      <c r="L236" s="12" t="str">
        <f t="shared" si="63"/>
        <v/>
      </c>
      <c r="M236" s="12" t="str">
        <f t="shared" si="70"/>
        <v/>
      </c>
      <c r="N236" s="22">
        <v>5</v>
      </c>
      <c r="O236" s="22" t="str">
        <f t="shared" si="71"/>
        <v>Low</v>
      </c>
      <c r="P236">
        <v>1971</v>
      </c>
      <c r="Q236">
        <v>1971</v>
      </c>
      <c r="R236" s="23">
        <v>630</v>
      </c>
      <c r="S236" s="23" t="str">
        <f t="shared" si="72"/>
        <v>no</v>
      </c>
      <c r="T236" s="23" t="str">
        <f t="shared" si="73"/>
        <v>Below Average</v>
      </c>
      <c r="U236" s="24">
        <v>630</v>
      </c>
      <c r="V236" s="24">
        <v>672</v>
      </c>
      <c r="W236" s="24" t="s">
        <v>412</v>
      </c>
      <c r="X236" s="24">
        <v>1302</v>
      </c>
      <c r="Y236" s="24" t="str">
        <f t="shared" si="74"/>
        <v>no</v>
      </c>
      <c r="Z236" s="24" t="str">
        <f t="shared" si="75"/>
        <v>Below Average</v>
      </c>
      <c r="AA236" s="25">
        <v>0</v>
      </c>
      <c r="AB236" s="25">
        <v>0</v>
      </c>
      <c r="AC236" s="25">
        <v>2</v>
      </c>
      <c r="AD236" s="25">
        <v>1</v>
      </c>
      <c r="AE236" s="25">
        <f t="shared" si="76"/>
        <v>3</v>
      </c>
      <c r="AF236" s="25" t="str">
        <f t="shared" si="77"/>
        <v>More</v>
      </c>
      <c r="AG236" s="57">
        <v>6</v>
      </c>
      <c r="AH236" s="29">
        <v>112000</v>
      </c>
      <c r="AI236" s="29">
        <f t="shared" si="64"/>
        <v>1932</v>
      </c>
      <c r="AJ236" s="29" t="str">
        <f t="shared" si="78"/>
        <v>no</v>
      </c>
      <c r="AK236" s="29">
        <f t="shared" si="79"/>
        <v>57.971014492753625</v>
      </c>
      <c r="AL236" s="29">
        <f t="shared" si="80"/>
        <v>86.021505376344081</v>
      </c>
    </row>
    <row r="237" spans="1:38" x14ac:dyDescent="0.2">
      <c r="A237">
        <v>227</v>
      </c>
      <c r="B237" s="12">
        <v>82</v>
      </c>
      <c r="C237" s="12">
        <f t="shared" si="65"/>
        <v>82</v>
      </c>
      <c r="D237" s="12" t="str">
        <f t="shared" si="62"/>
        <v>no</v>
      </c>
      <c r="E237" s="12" t="str">
        <f t="shared" si="66"/>
        <v>Above Average</v>
      </c>
      <c r="F237" s="21">
        <v>9950</v>
      </c>
      <c r="G237" s="21" t="str">
        <f t="shared" si="67"/>
        <v>no</v>
      </c>
      <c r="H237" s="21" t="str">
        <f t="shared" si="68"/>
        <v>Below Average</v>
      </c>
      <c r="I237" s="12" t="s">
        <v>129</v>
      </c>
      <c r="J237" s="12" t="str">
        <f t="shared" si="69"/>
        <v>NoRidge</v>
      </c>
      <c r="K237" s="12" t="s">
        <v>91</v>
      </c>
      <c r="L237" s="12">
        <f t="shared" si="63"/>
        <v>82.673563019433331</v>
      </c>
      <c r="M237" s="12" t="str">
        <f t="shared" si="70"/>
        <v>Above Average</v>
      </c>
      <c r="N237" s="22">
        <v>7</v>
      </c>
      <c r="O237" s="22" t="str">
        <f t="shared" si="71"/>
        <v>High</v>
      </c>
      <c r="P237">
        <v>1995</v>
      </c>
      <c r="Q237">
        <v>1995</v>
      </c>
      <c r="R237" s="23">
        <v>1203</v>
      </c>
      <c r="S237" s="23" t="str">
        <f t="shared" si="72"/>
        <v>no</v>
      </c>
      <c r="T237" s="23" t="str">
        <f t="shared" si="73"/>
        <v>Above Average</v>
      </c>
      <c r="U237" s="24">
        <v>1214</v>
      </c>
      <c r="V237" s="24">
        <v>1306</v>
      </c>
      <c r="W237" s="24" t="s">
        <v>412</v>
      </c>
      <c r="X237" s="24">
        <v>2520</v>
      </c>
      <c r="Y237" s="24" t="str">
        <f t="shared" si="74"/>
        <v>no</v>
      </c>
      <c r="Z237" s="24" t="str">
        <f t="shared" si="75"/>
        <v>Above Average</v>
      </c>
      <c r="AA237" s="25">
        <v>0</v>
      </c>
      <c r="AB237" s="25">
        <v>0</v>
      </c>
      <c r="AC237" s="25">
        <v>2</v>
      </c>
      <c r="AD237" s="25">
        <v>1</v>
      </c>
      <c r="AE237" s="25">
        <f t="shared" si="76"/>
        <v>3</v>
      </c>
      <c r="AF237" s="25" t="str">
        <f t="shared" si="77"/>
        <v>More</v>
      </c>
      <c r="AG237" s="57">
        <v>9</v>
      </c>
      <c r="AH237" s="29">
        <v>290000</v>
      </c>
      <c r="AI237" s="29">
        <f t="shared" si="64"/>
        <v>3723</v>
      </c>
      <c r="AJ237" s="29" t="str">
        <f t="shared" si="78"/>
        <v>no</v>
      </c>
      <c r="AK237" s="29">
        <f t="shared" si="79"/>
        <v>77.894171367177009</v>
      </c>
      <c r="AL237" s="29">
        <f t="shared" si="80"/>
        <v>115.07936507936508</v>
      </c>
    </row>
    <row r="238" spans="1:38" x14ac:dyDescent="0.2">
      <c r="A238">
        <v>228</v>
      </c>
      <c r="B238" s="12">
        <v>21</v>
      </c>
      <c r="C238" s="12">
        <f t="shared" si="65"/>
        <v>21</v>
      </c>
      <c r="D238" s="12" t="str">
        <f t="shared" si="62"/>
        <v>yes</v>
      </c>
      <c r="E238" s="12" t="str">
        <f t="shared" si="66"/>
        <v>Below Average</v>
      </c>
      <c r="F238" s="21">
        <v>1869</v>
      </c>
      <c r="G238" s="21" t="str">
        <f t="shared" si="67"/>
        <v>no</v>
      </c>
      <c r="H238" s="21" t="str">
        <f t="shared" si="68"/>
        <v>Below Average</v>
      </c>
      <c r="I238" s="12" t="s">
        <v>228</v>
      </c>
      <c r="J238" s="12" t="str">
        <f t="shared" si="69"/>
        <v/>
      </c>
      <c r="K238" s="12" t="s">
        <v>198</v>
      </c>
      <c r="L238" s="12" t="str">
        <f t="shared" si="63"/>
        <v/>
      </c>
      <c r="M238" s="12" t="str">
        <f t="shared" si="70"/>
        <v/>
      </c>
      <c r="N238" s="22">
        <v>6</v>
      </c>
      <c r="O238" s="22" t="str">
        <f t="shared" si="71"/>
        <v>Low</v>
      </c>
      <c r="P238">
        <v>1970</v>
      </c>
      <c r="Q238">
        <v>1970</v>
      </c>
      <c r="R238" s="23">
        <v>483</v>
      </c>
      <c r="S238" s="23" t="str">
        <f t="shared" si="72"/>
        <v>no</v>
      </c>
      <c r="T238" s="23" t="str">
        <f t="shared" si="73"/>
        <v>Below Average</v>
      </c>
      <c r="U238" s="24">
        <v>483</v>
      </c>
      <c r="V238" s="24">
        <v>504</v>
      </c>
      <c r="W238" s="24" t="s">
        <v>412</v>
      </c>
      <c r="X238" s="24">
        <v>987</v>
      </c>
      <c r="Y238" s="24" t="str">
        <f t="shared" si="74"/>
        <v>no</v>
      </c>
      <c r="Z238" s="24" t="str">
        <f t="shared" si="75"/>
        <v>Below Average</v>
      </c>
      <c r="AA238" s="25">
        <v>0</v>
      </c>
      <c r="AB238" s="25">
        <v>0</v>
      </c>
      <c r="AC238" s="25">
        <v>1</v>
      </c>
      <c r="AD238" s="25">
        <v>1</v>
      </c>
      <c r="AE238" s="25">
        <f t="shared" si="76"/>
        <v>2</v>
      </c>
      <c r="AF238" s="25" t="str">
        <f t="shared" si="77"/>
        <v>Less</v>
      </c>
      <c r="AG238" s="57">
        <v>5</v>
      </c>
      <c r="AH238" s="29">
        <v>106000</v>
      </c>
      <c r="AI238" s="29">
        <f t="shared" si="64"/>
        <v>1470</v>
      </c>
      <c r="AJ238" s="29" t="str">
        <f t="shared" si="78"/>
        <v>no</v>
      </c>
      <c r="AK238" s="29">
        <f t="shared" si="79"/>
        <v>72.10884353741497</v>
      </c>
      <c r="AL238" s="29">
        <f t="shared" si="80"/>
        <v>107.39614994934144</v>
      </c>
    </row>
    <row r="239" spans="1:38" x14ac:dyDescent="0.2">
      <c r="A239">
        <v>229</v>
      </c>
      <c r="B239" s="12">
        <v>70</v>
      </c>
      <c r="C239" s="12">
        <f t="shared" si="65"/>
        <v>70</v>
      </c>
      <c r="D239" s="12" t="str">
        <f t="shared" si="62"/>
        <v>no</v>
      </c>
      <c r="E239" s="12" t="str">
        <f t="shared" si="66"/>
        <v>Above Average</v>
      </c>
      <c r="F239" s="21">
        <v>8521</v>
      </c>
      <c r="G239" s="21" t="str">
        <f t="shared" si="67"/>
        <v>no</v>
      </c>
      <c r="H239" s="21" t="str">
        <f t="shared" si="68"/>
        <v>Below Average</v>
      </c>
      <c r="I239" s="12" t="s">
        <v>151</v>
      </c>
      <c r="J239" s="12" t="str">
        <f t="shared" si="69"/>
        <v>Sawyer</v>
      </c>
      <c r="K239" s="12" t="s">
        <v>91</v>
      </c>
      <c r="L239" s="12">
        <f t="shared" si="63"/>
        <v>65.835562612127291</v>
      </c>
      <c r="M239" s="12" t="str">
        <f t="shared" si="70"/>
        <v>Below Average</v>
      </c>
      <c r="N239" s="22">
        <v>5</v>
      </c>
      <c r="O239" s="22" t="str">
        <f t="shared" si="71"/>
        <v>Low</v>
      </c>
      <c r="P239">
        <v>1967</v>
      </c>
      <c r="Q239">
        <v>1967</v>
      </c>
      <c r="R239" s="23">
        <v>912</v>
      </c>
      <c r="S239" s="23" t="str">
        <f t="shared" si="72"/>
        <v>no</v>
      </c>
      <c r="T239" s="23" t="str">
        <f t="shared" si="73"/>
        <v>Below Average</v>
      </c>
      <c r="U239" s="24">
        <v>912</v>
      </c>
      <c r="V239" s="24">
        <v>0</v>
      </c>
      <c r="W239" s="24" t="s">
        <v>413</v>
      </c>
      <c r="X239" s="24">
        <v>912</v>
      </c>
      <c r="Y239" s="24" t="str">
        <f t="shared" si="74"/>
        <v>no</v>
      </c>
      <c r="Z239" s="24" t="str">
        <f t="shared" si="75"/>
        <v>Below Average</v>
      </c>
      <c r="AA239" s="25">
        <v>0</v>
      </c>
      <c r="AB239" s="25">
        <v>0</v>
      </c>
      <c r="AC239" s="25">
        <v>1</v>
      </c>
      <c r="AD239" s="25">
        <v>0</v>
      </c>
      <c r="AE239" s="25">
        <f t="shared" si="76"/>
        <v>1</v>
      </c>
      <c r="AF239" s="25" t="str">
        <f t="shared" si="77"/>
        <v>Less</v>
      </c>
      <c r="AG239" s="57">
        <v>5</v>
      </c>
      <c r="AH239" s="29">
        <v>125000</v>
      </c>
      <c r="AI239" s="29">
        <f t="shared" si="64"/>
        <v>1824</v>
      </c>
      <c r="AJ239" s="29" t="str">
        <f t="shared" si="78"/>
        <v>no</v>
      </c>
      <c r="AK239" s="29">
        <f t="shared" si="79"/>
        <v>68.530701754385959</v>
      </c>
      <c r="AL239" s="29">
        <f t="shared" si="80"/>
        <v>137.06140350877192</v>
      </c>
    </row>
    <row r="240" spans="1:38" x14ac:dyDescent="0.2">
      <c r="A240">
        <v>230</v>
      </c>
      <c r="B240" s="12">
        <v>43</v>
      </c>
      <c r="C240" s="12">
        <f t="shared" si="65"/>
        <v>43</v>
      </c>
      <c r="D240" s="12" t="str">
        <f t="shared" si="62"/>
        <v>no</v>
      </c>
      <c r="E240" s="12" t="str">
        <f t="shared" si="66"/>
        <v>Below Average</v>
      </c>
      <c r="F240" s="21">
        <v>3182</v>
      </c>
      <c r="G240" s="21" t="str">
        <f t="shared" si="67"/>
        <v>no</v>
      </c>
      <c r="H240" s="21" t="str">
        <f t="shared" si="68"/>
        <v>Below Average</v>
      </c>
      <c r="I240" s="12" t="s">
        <v>227</v>
      </c>
      <c r="J240" s="12" t="str">
        <f t="shared" si="69"/>
        <v/>
      </c>
      <c r="K240" s="12" t="s">
        <v>179</v>
      </c>
      <c r="L240" s="12">
        <f t="shared" si="63"/>
        <v>63.149684044233808</v>
      </c>
      <c r="M240" s="12" t="str">
        <f t="shared" si="70"/>
        <v/>
      </c>
      <c r="N240" s="22">
        <v>7</v>
      </c>
      <c r="O240" s="22" t="str">
        <f t="shared" si="71"/>
        <v>High</v>
      </c>
      <c r="P240">
        <v>2005</v>
      </c>
      <c r="Q240">
        <v>2006</v>
      </c>
      <c r="R240" s="23">
        <v>1373</v>
      </c>
      <c r="S240" s="23" t="str">
        <f t="shared" si="72"/>
        <v>no</v>
      </c>
      <c r="T240" s="23" t="str">
        <f t="shared" si="73"/>
        <v>Above Average</v>
      </c>
      <c r="U240" s="24">
        <v>1555</v>
      </c>
      <c r="V240" s="24">
        <v>0</v>
      </c>
      <c r="W240" s="24" t="s">
        <v>413</v>
      </c>
      <c r="X240" s="24">
        <v>1555</v>
      </c>
      <c r="Y240" s="24" t="str">
        <f t="shared" si="74"/>
        <v>no</v>
      </c>
      <c r="Z240" s="24" t="str">
        <f t="shared" si="75"/>
        <v>Above Average</v>
      </c>
      <c r="AA240" s="25">
        <v>0</v>
      </c>
      <c r="AB240" s="25">
        <v>0</v>
      </c>
      <c r="AC240" s="25">
        <v>2</v>
      </c>
      <c r="AD240" s="25">
        <v>0</v>
      </c>
      <c r="AE240" s="25">
        <f t="shared" si="76"/>
        <v>2</v>
      </c>
      <c r="AF240" s="25" t="str">
        <f t="shared" si="77"/>
        <v>Less</v>
      </c>
      <c r="AG240" s="57">
        <v>7</v>
      </c>
      <c r="AH240" s="29">
        <v>192500</v>
      </c>
      <c r="AI240" s="29">
        <f t="shared" si="64"/>
        <v>2928</v>
      </c>
      <c r="AJ240" s="29" t="str">
        <f t="shared" si="78"/>
        <v>no</v>
      </c>
      <c r="AK240" s="29">
        <f t="shared" si="79"/>
        <v>65.744535519125677</v>
      </c>
      <c r="AL240" s="29">
        <f t="shared" si="80"/>
        <v>123.79421221864952</v>
      </c>
    </row>
    <row r="241" spans="1:38" x14ac:dyDescent="0.2">
      <c r="A241">
        <v>231</v>
      </c>
      <c r="B241" s="12">
        <v>73</v>
      </c>
      <c r="C241" s="12">
        <f t="shared" si="65"/>
        <v>73</v>
      </c>
      <c r="D241" s="12" t="str">
        <f t="shared" si="62"/>
        <v>no</v>
      </c>
      <c r="E241" s="12" t="str">
        <f t="shared" si="66"/>
        <v>Above Average</v>
      </c>
      <c r="F241" s="21">
        <v>8760</v>
      </c>
      <c r="G241" s="21" t="str">
        <f t="shared" si="67"/>
        <v>no</v>
      </c>
      <c r="H241" s="21" t="str">
        <f t="shared" si="68"/>
        <v>Below Average</v>
      </c>
      <c r="I241" s="12" t="s">
        <v>162</v>
      </c>
      <c r="J241" s="12" t="str">
        <f t="shared" si="69"/>
        <v>NAmes</v>
      </c>
      <c r="K241" s="12" t="s">
        <v>91</v>
      </c>
      <c r="L241" s="12">
        <f t="shared" si="63"/>
        <v>65.191384752822614</v>
      </c>
      <c r="M241" s="12" t="str">
        <f t="shared" si="70"/>
        <v>Below Average</v>
      </c>
      <c r="N241" s="22">
        <v>6</v>
      </c>
      <c r="O241" s="22" t="str">
        <f t="shared" si="71"/>
        <v>Low</v>
      </c>
      <c r="P241">
        <v>1959</v>
      </c>
      <c r="Q241">
        <v>1959</v>
      </c>
      <c r="R241" s="23">
        <v>1194</v>
      </c>
      <c r="S241" s="23" t="str">
        <f t="shared" si="72"/>
        <v>no</v>
      </c>
      <c r="T241" s="23" t="str">
        <f t="shared" si="73"/>
        <v>Above Average</v>
      </c>
      <c r="U241" s="24">
        <v>1194</v>
      </c>
      <c r="V241" s="24">
        <v>0</v>
      </c>
      <c r="W241" s="24" t="s">
        <v>413</v>
      </c>
      <c r="X241" s="24">
        <v>1194</v>
      </c>
      <c r="Y241" s="24" t="str">
        <f t="shared" si="74"/>
        <v>no</v>
      </c>
      <c r="Z241" s="24" t="str">
        <f t="shared" si="75"/>
        <v>Below Average</v>
      </c>
      <c r="AA241" s="25">
        <v>1</v>
      </c>
      <c r="AB241" s="25">
        <v>0</v>
      </c>
      <c r="AC241" s="25">
        <v>1</v>
      </c>
      <c r="AD241" s="25">
        <v>0</v>
      </c>
      <c r="AE241" s="25">
        <f t="shared" si="76"/>
        <v>2</v>
      </c>
      <c r="AF241" s="25" t="str">
        <f t="shared" si="77"/>
        <v>Less</v>
      </c>
      <c r="AG241" s="57">
        <v>6</v>
      </c>
      <c r="AH241" s="29">
        <v>148000</v>
      </c>
      <c r="AI241" s="29">
        <f t="shared" si="64"/>
        <v>2388</v>
      </c>
      <c r="AJ241" s="29" t="str">
        <f t="shared" si="78"/>
        <v>no</v>
      </c>
      <c r="AK241" s="29">
        <f t="shared" si="79"/>
        <v>61.976549413735341</v>
      </c>
      <c r="AL241" s="29">
        <f t="shared" si="80"/>
        <v>123.95309882747068</v>
      </c>
    </row>
    <row r="242" spans="1:38" x14ac:dyDescent="0.2">
      <c r="A242">
        <v>232</v>
      </c>
      <c r="B242" s="12">
        <v>174</v>
      </c>
      <c r="C242" s="12">
        <f t="shared" si="65"/>
        <v>174</v>
      </c>
      <c r="D242" s="12" t="str">
        <f t="shared" si="62"/>
        <v>yes</v>
      </c>
      <c r="E242" s="12" t="str">
        <f t="shared" si="66"/>
        <v>Above Average</v>
      </c>
      <c r="F242" s="21">
        <v>15138</v>
      </c>
      <c r="G242" s="21" t="str">
        <f t="shared" si="67"/>
        <v>no</v>
      </c>
      <c r="H242" s="21" t="str">
        <f t="shared" si="68"/>
        <v>Above Average</v>
      </c>
      <c r="I242" s="12" t="s">
        <v>129</v>
      </c>
      <c r="J242" s="12" t="str">
        <f t="shared" si="69"/>
        <v>NoRidge</v>
      </c>
      <c r="K242" s="12" t="s">
        <v>91</v>
      </c>
      <c r="L242" s="12">
        <f t="shared" si="63"/>
        <v>82.673563019433331</v>
      </c>
      <c r="M242" s="12" t="str">
        <f t="shared" si="70"/>
        <v>Above Average</v>
      </c>
      <c r="N242" s="22">
        <v>8</v>
      </c>
      <c r="O242" s="22" t="str">
        <f t="shared" si="71"/>
        <v>High</v>
      </c>
      <c r="P242">
        <v>1995</v>
      </c>
      <c r="Q242">
        <v>1996</v>
      </c>
      <c r="R242" s="23">
        <v>1462</v>
      </c>
      <c r="S242" s="23" t="str">
        <f t="shared" si="72"/>
        <v>no</v>
      </c>
      <c r="T242" s="23" t="str">
        <f t="shared" si="73"/>
        <v>Above Average</v>
      </c>
      <c r="U242" s="24">
        <v>1490</v>
      </c>
      <c r="V242" s="24">
        <v>1304</v>
      </c>
      <c r="W242" s="24" t="s">
        <v>412</v>
      </c>
      <c r="X242" s="24">
        <v>2794</v>
      </c>
      <c r="Y242" s="24" t="str">
        <f t="shared" si="74"/>
        <v>yes</v>
      </c>
      <c r="Z242" s="24" t="str">
        <f t="shared" si="75"/>
        <v>Above Average</v>
      </c>
      <c r="AA242" s="25">
        <v>1</v>
      </c>
      <c r="AB242" s="25">
        <v>0</v>
      </c>
      <c r="AC242" s="25">
        <v>2</v>
      </c>
      <c r="AD242" s="25">
        <v>1</v>
      </c>
      <c r="AE242" s="25">
        <f t="shared" si="76"/>
        <v>4</v>
      </c>
      <c r="AF242" s="25" t="str">
        <f t="shared" si="77"/>
        <v>More</v>
      </c>
      <c r="AG242" s="57">
        <v>9</v>
      </c>
      <c r="AH242" s="29">
        <v>403000</v>
      </c>
      <c r="AI242" s="29">
        <f t="shared" si="64"/>
        <v>4256</v>
      </c>
      <c r="AJ242" s="29" t="str">
        <f t="shared" si="78"/>
        <v>no</v>
      </c>
      <c r="AK242" s="29">
        <f t="shared" si="79"/>
        <v>94.689849624060145</v>
      </c>
      <c r="AL242" s="29">
        <f t="shared" si="80"/>
        <v>144.23765211166787</v>
      </c>
    </row>
    <row r="243" spans="1:38" x14ac:dyDescent="0.2">
      <c r="A243">
        <v>233</v>
      </c>
      <c r="B243" s="12">
        <v>21</v>
      </c>
      <c r="C243" s="12">
        <f t="shared" si="65"/>
        <v>21</v>
      </c>
      <c r="D243" s="12" t="str">
        <f t="shared" si="62"/>
        <v>yes</v>
      </c>
      <c r="E243" s="12" t="str">
        <f t="shared" si="66"/>
        <v>Below Average</v>
      </c>
      <c r="F243" s="21">
        <v>1680</v>
      </c>
      <c r="G243" s="21" t="str">
        <f t="shared" si="67"/>
        <v>no</v>
      </c>
      <c r="H243" s="21" t="str">
        <f t="shared" si="68"/>
        <v>Below Average</v>
      </c>
      <c r="I243" s="12" t="s">
        <v>228</v>
      </c>
      <c r="J243" s="12" t="str">
        <f t="shared" si="69"/>
        <v/>
      </c>
      <c r="K243" s="12" t="s">
        <v>198</v>
      </c>
      <c r="L243" s="12" t="str">
        <f t="shared" si="63"/>
        <v/>
      </c>
      <c r="M243" s="12" t="str">
        <f t="shared" si="70"/>
        <v/>
      </c>
      <c r="N243" s="22">
        <v>6</v>
      </c>
      <c r="O243" s="22" t="str">
        <f t="shared" si="71"/>
        <v>Low</v>
      </c>
      <c r="P243">
        <v>1972</v>
      </c>
      <c r="Q243">
        <v>1972</v>
      </c>
      <c r="R243" s="23">
        <v>483</v>
      </c>
      <c r="S243" s="23" t="str">
        <f t="shared" si="72"/>
        <v>no</v>
      </c>
      <c r="T243" s="23" t="str">
        <f t="shared" si="73"/>
        <v>Below Average</v>
      </c>
      <c r="U243" s="24">
        <v>483</v>
      </c>
      <c r="V243" s="24">
        <v>504</v>
      </c>
      <c r="W243" s="24" t="s">
        <v>412</v>
      </c>
      <c r="X243" s="24">
        <v>987</v>
      </c>
      <c r="Y243" s="24" t="str">
        <f t="shared" si="74"/>
        <v>no</v>
      </c>
      <c r="Z243" s="24" t="str">
        <f t="shared" si="75"/>
        <v>Below Average</v>
      </c>
      <c r="AA243" s="25">
        <v>0</v>
      </c>
      <c r="AB243" s="25">
        <v>0</v>
      </c>
      <c r="AC243" s="25">
        <v>1</v>
      </c>
      <c r="AD243" s="25">
        <v>1</v>
      </c>
      <c r="AE243" s="25">
        <f t="shared" si="76"/>
        <v>2</v>
      </c>
      <c r="AF243" s="25" t="str">
        <f t="shared" si="77"/>
        <v>Less</v>
      </c>
      <c r="AG243" s="57">
        <v>5</v>
      </c>
      <c r="AH243" s="29">
        <v>94500</v>
      </c>
      <c r="AI243" s="29">
        <f t="shared" si="64"/>
        <v>1470</v>
      </c>
      <c r="AJ243" s="29" t="str">
        <f t="shared" si="78"/>
        <v>no</v>
      </c>
      <c r="AK243" s="29">
        <f t="shared" si="79"/>
        <v>64.285714285714292</v>
      </c>
      <c r="AL243" s="29">
        <f t="shared" si="80"/>
        <v>95.744680851063833</v>
      </c>
    </row>
    <row r="244" spans="1:38" x14ac:dyDescent="0.2">
      <c r="A244">
        <v>234</v>
      </c>
      <c r="B244" s="12">
        <v>75</v>
      </c>
      <c r="C244" s="12">
        <f t="shared" si="65"/>
        <v>75</v>
      </c>
      <c r="D244" s="12" t="str">
        <f t="shared" si="62"/>
        <v>no</v>
      </c>
      <c r="E244" s="12" t="str">
        <f t="shared" si="66"/>
        <v>Above Average</v>
      </c>
      <c r="F244" s="21">
        <v>10650</v>
      </c>
      <c r="G244" s="21" t="str">
        <f t="shared" si="67"/>
        <v>no</v>
      </c>
      <c r="H244" s="21" t="str">
        <f t="shared" si="68"/>
        <v>Above Average</v>
      </c>
      <c r="I244" s="12" t="s">
        <v>89</v>
      </c>
      <c r="J244" s="12" t="str">
        <f t="shared" si="69"/>
        <v>CollgCr</v>
      </c>
      <c r="K244" s="12" t="s">
        <v>91</v>
      </c>
      <c r="L244" s="12">
        <f t="shared" si="63"/>
        <v>74.535824409408733</v>
      </c>
      <c r="M244" s="12" t="str">
        <f t="shared" si="70"/>
        <v>Above Average</v>
      </c>
      <c r="N244" s="22">
        <v>5</v>
      </c>
      <c r="O244" s="22" t="str">
        <f t="shared" si="71"/>
        <v>Low</v>
      </c>
      <c r="P244">
        <v>1976</v>
      </c>
      <c r="Q244">
        <v>1976</v>
      </c>
      <c r="R244" s="23">
        <v>894</v>
      </c>
      <c r="S244" s="23" t="str">
        <f t="shared" si="72"/>
        <v>no</v>
      </c>
      <c r="T244" s="23" t="str">
        <f t="shared" si="73"/>
        <v>Below Average</v>
      </c>
      <c r="U244" s="24">
        <v>894</v>
      </c>
      <c r="V244" s="24">
        <v>0</v>
      </c>
      <c r="W244" s="24" t="s">
        <v>413</v>
      </c>
      <c r="X244" s="24">
        <v>894</v>
      </c>
      <c r="Y244" s="24" t="str">
        <f t="shared" si="74"/>
        <v>no</v>
      </c>
      <c r="Z244" s="24" t="str">
        <f t="shared" si="75"/>
        <v>Below Average</v>
      </c>
      <c r="AA244" s="25">
        <v>1</v>
      </c>
      <c r="AB244" s="25">
        <v>0</v>
      </c>
      <c r="AC244" s="25">
        <v>1</v>
      </c>
      <c r="AD244" s="25">
        <v>0</v>
      </c>
      <c r="AE244" s="25">
        <f t="shared" si="76"/>
        <v>2</v>
      </c>
      <c r="AF244" s="25" t="str">
        <f t="shared" si="77"/>
        <v>Less</v>
      </c>
      <c r="AG244" s="57">
        <v>5</v>
      </c>
      <c r="AH244" s="29">
        <v>128200</v>
      </c>
      <c r="AI244" s="29">
        <f t="shared" si="64"/>
        <v>1788</v>
      </c>
      <c r="AJ244" s="29" t="str">
        <f t="shared" si="78"/>
        <v>no</v>
      </c>
      <c r="AK244" s="29">
        <f t="shared" si="79"/>
        <v>71.700223713646537</v>
      </c>
      <c r="AL244" s="29">
        <f t="shared" si="80"/>
        <v>143.40044742729307</v>
      </c>
    </row>
    <row r="245" spans="1:38" x14ac:dyDescent="0.2">
      <c r="A245">
        <v>235</v>
      </c>
      <c r="B245" s="12" t="s">
        <v>83</v>
      </c>
      <c r="C245" s="12">
        <f t="shared" si="65"/>
        <v>69</v>
      </c>
      <c r="D245" s="12" t="str">
        <f t="shared" si="62"/>
        <v>no</v>
      </c>
      <c r="E245" s="12" t="str">
        <f t="shared" si="66"/>
        <v>Below Average</v>
      </c>
      <c r="F245" s="21">
        <v>7851</v>
      </c>
      <c r="G245" s="21" t="str">
        <f t="shared" si="67"/>
        <v>no</v>
      </c>
      <c r="H245" s="21" t="str">
        <f t="shared" si="68"/>
        <v>Below Average</v>
      </c>
      <c r="I245" s="12" t="s">
        <v>193</v>
      </c>
      <c r="J245" s="12" t="str">
        <f t="shared" si="69"/>
        <v>Gilbert</v>
      </c>
      <c r="K245" s="12" t="s">
        <v>91</v>
      </c>
      <c r="L245" s="12">
        <f t="shared" si="63"/>
        <v>77.47396854876844</v>
      </c>
      <c r="M245" s="12" t="str">
        <f t="shared" si="70"/>
        <v>Above Average</v>
      </c>
      <c r="N245" s="22">
        <v>6</v>
      </c>
      <c r="O245" s="22" t="str">
        <f t="shared" si="71"/>
        <v>Low</v>
      </c>
      <c r="P245">
        <v>2002</v>
      </c>
      <c r="Q245">
        <v>2002</v>
      </c>
      <c r="R245" s="23">
        <v>860</v>
      </c>
      <c r="S245" s="23" t="str">
        <f t="shared" si="72"/>
        <v>no</v>
      </c>
      <c r="T245" s="23" t="str">
        <f t="shared" si="73"/>
        <v>Below Average</v>
      </c>
      <c r="U245" s="24">
        <v>860</v>
      </c>
      <c r="V245" s="24">
        <v>1100</v>
      </c>
      <c r="W245" s="24" t="s">
        <v>412</v>
      </c>
      <c r="X245" s="24">
        <v>1960</v>
      </c>
      <c r="Y245" s="24" t="str">
        <f t="shared" si="74"/>
        <v>no</v>
      </c>
      <c r="Z245" s="24" t="str">
        <f t="shared" si="75"/>
        <v>Above Average</v>
      </c>
      <c r="AA245" s="25">
        <v>1</v>
      </c>
      <c r="AB245" s="25">
        <v>0</v>
      </c>
      <c r="AC245" s="25">
        <v>2</v>
      </c>
      <c r="AD245" s="25">
        <v>1</v>
      </c>
      <c r="AE245" s="25">
        <f t="shared" si="76"/>
        <v>4</v>
      </c>
      <c r="AF245" s="25" t="str">
        <f t="shared" si="77"/>
        <v>More</v>
      </c>
      <c r="AG245" s="57">
        <v>8</v>
      </c>
      <c r="AH245" s="29">
        <v>216500</v>
      </c>
      <c r="AI245" s="29">
        <f t="shared" si="64"/>
        <v>2820</v>
      </c>
      <c r="AJ245" s="29" t="str">
        <f t="shared" si="78"/>
        <v>no</v>
      </c>
      <c r="AK245" s="29">
        <f t="shared" si="79"/>
        <v>76.773049645390074</v>
      </c>
      <c r="AL245" s="29">
        <f t="shared" si="80"/>
        <v>110.45918367346938</v>
      </c>
    </row>
    <row r="246" spans="1:38" x14ac:dyDescent="0.2">
      <c r="A246">
        <v>236</v>
      </c>
      <c r="B246" s="12">
        <v>21</v>
      </c>
      <c r="C246" s="12">
        <f t="shared" si="65"/>
        <v>21</v>
      </c>
      <c r="D246" s="12" t="str">
        <f t="shared" si="62"/>
        <v>yes</v>
      </c>
      <c r="E246" s="12" t="str">
        <f t="shared" si="66"/>
        <v>Below Average</v>
      </c>
      <c r="F246" s="21">
        <v>1680</v>
      </c>
      <c r="G246" s="21" t="str">
        <f t="shared" si="67"/>
        <v>no</v>
      </c>
      <c r="H246" s="21" t="str">
        <f t="shared" si="68"/>
        <v>Below Average</v>
      </c>
      <c r="I246" s="12" t="s">
        <v>228</v>
      </c>
      <c r="J246" s="12" t="str">
        <f t="shared" si="69"/>
        <v/>
      </c>
      <c r="K246" s="12" t="s">
        <v>179</v>
      </c>
      <c r="L246" s="12" t="str">
        <f t="shared" si="63"/>
        <v/>
      </c>
      <c r="M246" s="12" t="str">
        <f t="shared" si="70"/>
        <v/>
      </c>
      <c r="N246" s="22">
        <v>6</v>
      </c>
      <c r="O246" s="22" t="str">
        <f t="shared" si="71"/>
        <v>Low</v>
      </c>
      <c r="P246">
        <v>1971</v>
      </c>
      <c r="Q246">
        <v>1971</v>
      </c>
      <c r="R246" s="23">
        <v>483</v>
      </c>
      <c r="S246" s="23" t="str">
        <f t="shared" si="72"/>
        <v>no</v>
      </c>
      <c r="T246" s="23" t="str">
        <f t="shared" si="73"/>
        <v>Below Average</v>
      </c>
      <c r="U246" s="24">
        <v>483</v>
      </c>
      <c r="V246" s="24">
        <v>504</v>
      </c>
      <c r="W246" s="24" t="s">
        <v>412</v>
      </c>
      <c r="X246" s="24">
        <v>987</v>
      </c>
      <c r="Y246" s="24" t="str">
        <f t="shared" si="74"/>
        <v>no</v>
      </c>
      <c r="Z246" s="24" t="str">
        <f t="shared" si="75"/>
        <v>Below Average</v>
      </c>
      <c r="AA246" s="25">
        <v>0</v>
      </c>
      <c r="AB246" s="25">
        <v>0</v>
      </c>
      <c r="AC246" s="25">
        <v>1</v>
      </c>
      <c r="AD246" s="25">
        <v>1</v>
      </c>
      <c r="AE246" s="25">
        <f t="shared" si="76"/>
        <v>2</v>
      </c>
      <c r="AF246" s="25" t="str">
        <f t="shared" si="77"/>
        <v>Less</v>
      </c>
      <c r="AG246" s="57">
        <v>5</v>
      </c>
      <c r="AH246" s="29">
        <v>89500</v>
      </c>
      <c r="AI246" s="29">
        <f t="shared" si="64"/>
        <v>1470</v>
      </c>
      <c r="AJ246" s="29" t="str">
        <f t="shared" si="78"/>
        <v>no</v>
      </c>
      <c r="AK246" s="29">
        <f t="shared" si="79"/>
        <v>60.884353741496597</v>
      </c>
      <c r="AL246" s="29">
        <f t="shared" si="80"/>
        <v>90.678824721377907</v>
      </c>
    </row>
    <row r="247" spans="1:38" x14ac:dyDescent="0.2">
      <c r="A247">
        <v>237</v>
      </c>
      <c r="B247" s="12">
        <v>65</v>
      </c>
      <c r="C247" s="12">
        <f t="shared" si="65"/>
        <v>65</v>
      </c>
      <c r="D247" s="12" t="str">
        <f t="shared" si="62"/>
        <v>no</v>
      </c>
      <c r="E247" s="12" t="str">
        <f t="shared" si="66"/>
        <v>Below Average</v>
      </c>
      <c r="F247" s="21">
        <v>8773</v>
      </c>
      <c r="G247" s="21" t="str">
        <f t="shared" si="67"/>
        <v>no</v>
      </c>
      <c r="H247" s="21" t="str">
        <f t="shared" si="68"/>
        <v>Below Average</v>
      </c>
      <c r="I247" s="12" t="s">
        <v>89</v>
      </c>
      <c r="J247" s="12" t="str">
        <f t="shared" si="69"/>
        <v>CollgCr</v>
      </c>
      <c r="K247" s="12" t="s">
        <v>91</v>
      </c>
      <c r="L247" s="12">
        <f t="shared" si="63"/>
        <v>74.535824409408733</v>
      </c>
      <c r="M247" s="12" t="str">
        <f t="shared" si="70"/>
        <v>Above Average</v>
      </c>
      <c r="N247" s="22">
        <v>7</v>
      </c>
      <c r="O247" s="22" t="str">
        <f t="shared" si="71"/>
        <v>High</v>
      </c>
      <c r="P247">
        <v>2004</v>
      </c>
      <c r="Q247">
        <v>2004</v>
      </c>
      <c r="R247" s="23">
        <v>1414</v>
      </c>
      <c r="S247" s="23" t="str">
        <f t="shared" si="72"/>
        <v>no</v>
      </c>
      <c r="T247" s="23" t="str">
        <f t="shared" si="73"/>
        <v>Above Average</v>
      </c>
      <c r="U247" s="24">
        <v>1414</v>
      </c>
      <c r="V247" s="24">
        <v>0</v>
      </c>
      <c r="W247" s="24" t="s">
        <v>413</v>
      </c>
      <c r="X247" s="24">
        <v>1414</v>
      </c>
      <c r="Y247" s="24" t="str">
        <f t="shared" si="74"/>
        <v>no</v>
      </c>
      <c r="Z247" s="24" t="str">
        <f t="shared" si="75"/>
        <v>Below Average</v>
      </c>
      <c r="AA247" s="25">
        <v>0</v>
      </c>
      <c r="AB247" s="25">
        <v>0</v>
      </c>
      <c r="AC247" s="25">
        <v>2</v>
      </c>
      <c r="AD247" s="25">
        <v>0</v>
      </c>
      <c r="AE247" s="25">
        <f t="shared" si="76"/>
        <v>2</v>
      </c>
      <c r="AF247" s="25" t="str">
        <f t="shared" si="77"/>
        <v>Less</v>
      </c>
      <c r="AG247" s="57">
        <v>6</v>
      </c>
      <c r="AH247" s="29">
        <v>185500</v>
      </c>
      <c r="AI247" s="29">
        <f t="shared" si="64"/>
        <v>2828</v>
      </c>
      <c r="AJ247" s="29" t="str">
        <f t="shared" si="78"/>
        <v>no</v>
      </c>
      <c r="AK247" s="29">
        <f t="shared" si="79"/>
        <v>65.594059405940598</v>
      </c>
      <c r="AL247" s="29">
        <f t="shared" si="80"/>
        <v>131.1881188118812</v>
      </c>
    </row>
    <row r="248" spans="1:38" x14ac:dyDescent="0.2">
      <c r="A248">
        <v>238</v>
      </c>
      <c r="B248" s="12" t="s">
        <v>83</v>
      </c>
      <c r="C248" s="12">
        <f t="shared" si="65"/>
        <v>69</v>
      </c>
      <c r="D248" s="12" t="str">
        <f t="shared" si="62"/>
        <v>no</v>
      </c>
      <c r="E248" s="12" t="str">
        <f t="shared" si="66"/>
        <v>Below Average</v>
      </c>
      <c r="F248" s="21">
        <v>9453</v>
      </c>
      <c r="G248" s="21" t="str">
        <f t="shared" si="67"/>
        <v>no</v>
      </c>
      <c r="H248" s="21" t="str">
        <f t="shared" si="68"/>
        <v>Below Average</v>
      </c>
      <c r="I248" s="12" t="s">
        <v>170</v>
      </c>
      <c r="J248" s="12" t="str">
        <f t="shared" si="69"/>
        <v>SawyerW</v>
      </c>
      <c r="K248" s="12" t="s">
        <v>91</v>
      </c>
      <c r="L248" s="12">
        <f t="shared" si="63"/>
        <v>71.682411868126678</v>
      </c>
      <c r="M248" s="12" t="str">
        <f t="shared" si="70"/>
        <v>Above Average</v>
      </c>
      <c r="N248" s="22">
        <v>7</v>
      </c>
      <c r="O248" s="22" t="str">
        <f t="shared" si="71"/>
        <v>High</v>
      </c>
      <c r="P248">
        <v>1993</v>
      </c>
      <c r="Q248">
        <v>2003</v>
      </c>
      <c r="R248" s="23">
        <v>996</v>
      </c>
      <c r="S248" s="23" t="str">
        <f t="shared" si="72"/>
        <v>no</v>
      </c>
      <c r="T248" s="23" t="str">
        <f t="shared" si="73"/>
        <v>Below Average</v>
      </c>
      <c r="U248" s="24">
        <v>1014</v>
      </c>
      <c r="V248" s="24">
        <v>730</v>
      </c>
      <c r="W248" s="24" t="s">
        <v>412</v>
      </c>
      <c r="X248" s="24">
        <v>1744</v>
      </c>
      <c r="Y248" s="24" t="str">
        <f t="shared" si="74"/>
        <v>no</v>
      </c>
      <c r="Z248" s="24" t="str">
        <f t="shared" si="75"/>
        <v>Above Average</v>
      </c>
      <c r="AA248" s="25">
        <v>0</v>
      </c>
      <c r="AB248" s="25">
        <v>0</v>
      </c>
      <c r="AC248" s="25">
        <v>2</v>
      </c>
      <c r="AD248" s="25">
        <v>1</v>
      </c>
      <c r="AE248" s="25">
        <f t="shared" si="76"/>
        <v>3</v>
      </c>
      <c r="AF248" s="25" t="str">
        <f t="shared" si="77"/>
        <v>More</v>
      </c>
      <c r="AG248" s="57">
        <v>7</v>
      </c>
      <c r="AH248" s="29">
        <v>194500</v>
      </c>
      <c r="AI248" s="29">
        <f t="shared" si="64"/>
        <v>2740</v>
      </c>
      <c r="AJ248" s="29" t="str">
        <f t="shared" si="78"/>
        <v>no</v>
      </c>
      <c r="AK248" s="29">
        <f t="shared" si="79"/>
        <v>70.985401459854018</v>
      </c>
      <c r="AL248" s="29">
        <f t="shared" si="80"/>
        <v>111.52522935779817</v>
      </c>
    </row>
    <row r="249" spans="1:38" x14ac:dyDescent="0.2">
      <c r="A249">
        <v>239</v>
      </c>
      <c r="B249" s="12">
        <v>93</v>
      </c>
      <c r="C249" s="12">
        <f t="shared" si="65"/>
        <v>93</v>
      </c>
      <c r="D249" s="12" t="str">
        <f t="shared" si="62"/>
        <v>no</v>
      </c>
      <c r="E249" s="12" t="str">
        <f t="shared" si="66"/>
        <v>Above Average</v>
      </c>
      <c r="F249" s="21">
        <v>12030</v>
      </c>
      <c r="G249" s="21" t="str">
        <f t="shared" si="67"/>
        <v>no</v>
      </c>
      <c r="H249" s="21" t="str">
        <f t="shared" si="68"/>
        <v>Above Average</v>
      </c>
      <c r="I249" s="12" t="s">
        <v>154</v>
      </c>
      <c r="J249" s="12" t="str">
        <f t="shared" si="69"/>
        <v>NridgHt</v>
      </c>
      <c r="K249" s="12" t="s">
        <v>91</v>
      </c>
      <c r="L249" s="12">
        <f t="shared" si="63"/>
        <v>92.435750489847905</v>
      </c>
      <c r="M249" s="12" t="str">
        <f t="shared" si="70"/>
        <v>Above Average</v>
      </c>
      <c r="N249" s="22">
        <v>8</v>
      </c>
      <c r="O249" s="22" t="str">
        <f t="shared" si="71"/>
        <v>High</v>
      </c>
      <c r="P249">
        <v>2007</v>
      </c>
      <c r="Q249">
        <v>2007</v>
      </c>
      <c r="R249" s="23">
        <v>1694</v>
      </c>
      <c r="S249" s="23" t="str">
        <f t="shared" si="72"/>
        <v>no</v>
      </c>
      <c r="T249" s="23" t="str">
        <f t="shared" si="73"/>
        <v>Above Average</v>
      </c>
      <c r="U249" s="24">
        <v>1694</v>
      </c>
      <c r="V249" s="24">
        <v>0</v>
      </c>
      <c r="W249" s="24" t="s">
        <v>413</v>
      </c>
      <c r="X249" s="24">
        <v>1694</v>
      </c>
      <c r="Y249" s="24" t="str">
        <f t="shared" si="74"/>
        <v>no</v>
      </c>
      <c r="Z249" s="24" t="str">
        <f t="shared" si="75"/>
        <v>Above Average</v>
      </c>
      <c r="AA249" s="25">
        <v>0</v>
      </c>
      <c r="AB249" s="25">
        <v>0</v>
      </c>
      <c r="AC249" s="25">
        <v>2</v>
      </c>
      <c r="AD249" s="25">
        <v>0</v>
      </c>
      <c r="AE249" s="25">
        <f t="shared" si="76"/>
        <v>2</v>
      </c>
      <c r="AF249" s="25" t="str">
        <f t="shared" si="77"/>
        <v>Less</v>
      </c>
      <c r="AG249" s="57">
        <v>7</v>
      </c>
      <c r="AH249" s="29">
        <v>318000</v>
      </c>
      <c r="AI249" s="29">
        <f t="shared" si="64"/>
        <v>3388</v>
      </c>
      <c r="AJ249" s="29" t="str">
        <f t="shared" si="78"/>
        <v>no</v>
      </c>
      <c r="AK249" s="29">
        <f t="shared" si="79"/>
        <v>93.860684769775673</v>
      </c>
      <c r="AL249" s="29">
        <f t="shared" si="80"/>
        <v>187.72136953955135</v>
      </c>
    </row>
    <row r="250" spans="1:38" x14ac:dyDescent="0.2">
      <c r="A250">
        <v>240</v>
      </c>
      <c r="B250" s="12">
        <v>52</v>
      </c>
      <c r="C250" s="12">
        <f t="shared" si="65"/>
        <v>52</v>
      </c>
      <c r="D250" s="12" t="str">
        <f t="shared" si="62"/>
        <v>no</v>
      </c>
      <c r="E250" s="12" t="str">
        <f t="shared" si="66"/>
        <v>Below Average</v>
      </c>
      <c r="F250" s="21">
        <v>8741</v>
      </c>
      <c r="G250" s="21" t="str">
        <f t="shared" si="67"/>
        <v>no</v>
      </c>
      <c r="H250" s="21" t="str">
        <f t="shared" si="68"/>
        <v>Below Average</v>
      </c>
      <c r="I250" s="12" t="s">
        <v>185</v>
      </c>
      <c r="J250" s="12" t="str">
        <f t="shared" si="69"/>
        <v>Edwards</v>
      </c>
      <c r="K250" s="12" t="s">
        <v>91</v>
      </c>
      <c r="L250" s="12">
        <f t="shared" si="63"/>
        <v>61.772149970231268</v>
      </c>
      <c r="M250" s="12" t="str">
        <f t="shared" si="70"/>
        <v>Below Average</v>
      </c>
      <c r="N250" s="22">
        <v>6</v>
      </c>
      <c r="O250" s="22" t="str">
        <f t="shared" si="71"/>
        <v>Low</v>
      </c>
      <c r="P250">
        <v>1945</v>
      </c>
      <c r="Q250">
        <v>1950</v>
      </c>
      <c r="R250" s="23">
        <v>735</v>
      </c>
      <c r="S250" s="23" t="str">
        <f t="shared" si="72"/>
        <v>no</v>
      </c>
      <c r="T250" s="23" t="str">
        <f t="shared" si="73"/>
        <v>Below Average</v>
      </c>
      <c r="U250" s="24">
        <v>798</v>
      </c>
      <c r="V250" s="24">
        <v>689</v>
      </c>
      <c r="W250" s="24" t="s">
        <v>412</v>
      </c>
      <c r="X250" s="24">
        <v>1487</v>
      </c>
      <c r="Y250" s="24" t="str">
        <f t="shared" si="74"/>
        <v>no</v>
      </c>
      <c r="Z250" s="24" t="str">
        <f t="shared" si="75"/>
        <v>Below Average</v>
      </c>
      <c r="AA250" s="25">
        <v>0</v>
      </c>
      <c r="AB250" s="25">
        <v>0</v>
      </c>
      <c r="AC250" s="25">
        <v>1</v>
      </c>
      <c r="AD250" s="25">
        <v>1</v>
      </c>
      <c r="AE250" s="25">
        <f t="shared" si="76"/>
        <v>2</v>
      </c>
      <c r="AF250" s="25" t="str">
        <f t="shared" si="77"/>
        <v>Less</v>
      </c>
      <c r="AG250" s="57">
        <v>7</v>
      </c>
      <c r="AH250" s="29">
        <v>113000</v>
      </c>
      <c r="AI250" s="29">
        <f t="shared" si="64"/>
        <v>2222</v>
      </c>
      <c r="AJ250" s="29" t="str">
        <f t="shared" si="78"/>
        <v>no</v>
      </c>
      <c r="AK250" s="29">
        <f t="shared" si="79"/>
        <v>50.855085508550857</v>
      </c>
      <c r="AL250" s="29">
        <f t="shared" si="80"/>
        <v>75.991930060524552</v>
      </c>
    </row>
    <row r="251" spans="1:38" x14ac:dyDescent="0.2">
      <c r="A251">
        <v>241</v>
      </c>
      <c r="B251" s="12">
        <v>75</v>
      </c>
      <c r="C251" s="12">
        <f t="shared" si="65"/>
        <v>75</v>
      </c>
      <c r="D251" s="12" t="str">
        <f t="shared" si="62"/>
        <v>no</v>
      </c>
      <c r="E251" s="12" t="str">
        <f t="shared" si="66"/>
        <v>Above Average</v>
      </c>
      <c r="F251" s="21">
        <v>9000</v>
      </c>
      <c r="G251" s="21" t="str">
        <f t="shared" si="67"/>
        <v>no</v>
      </c>
      <c r="H251" s="21" t="str">
        <f t="shared" si="68"/>
        <v>Below Average</v>
      </c>
      <c r="I251" s="12" t="s">
        <v>136</v>
      </c>
      <c r="J251" s="12" t="str">
        <f t="shared" si="69"/>
        <v>Somerst</v>
      </c>
      <c r="K251" s="12" t="s">
        <v>91</v>
      </c>
      <c r="L251" s="12">
        <f t="shared" si="63"/>
        <v>83.140020408338017</v>
      </c>
      <c r="M251" s="12" t="str">
        <f t="shared" si="70"/>
        <v>Above Average</v>
      </c>
      <c r="N251" s="22">
        <v>8</v>
      </c>
      <c r="O251" s="22" t="str">
        <f t="shared" si="71"/>
        <v>High</v>
      </c>
      <c r="P251">
        <v>2008</v>
      </c>
      <c r="Q251">
        <v>2008</v>
      </c>
      <c r="R251" s="23">
        <v>1566</v>
      </c>
      <c r="S251" s="23" t="str">
        <f t="shared" si="72"/>
        <v>no</v>
      </c>
      <c r="T251" s="23" t="str">
        <f t="shared" si="73"/>
        <v>Above Average</v>
      </c>
      <c r="U251" s="24">
        <v>1566</v>
      </c>
      <c r="V251" s="24">
        <v>0</v>
      </c>
      <c r="W251" s="24" t="s">
        <v>413</v>
      </c>
      <c r="X251" s="24">
        <v>1566</v>
      </c>
      <c r="Y251" s="24" t="str">
        <f t="shared" si="74"/>
        <v>no</v>
      </c>
      <c r="Z251" s="24" t="str">
        <f t="shared" si="75"/>
        <v>Above Average</v>
      </c>
      <c r="AA251" s="25">
        <v>1</v>
      </c>
      <c r="AB251" s="25">
        <v>0</v>
      </c>
      <c r="AC251" s="25">
        <v>2</v>
      </c>
      <c r="AD251" s="25">
        <v>0</v>
      </c>
      <c r="AE251" s="25">
        <f t="shared" si="76"/>
        <v>3</v>
      </c>
      <c r="AF251" s="25" t="str">
        <f t="shared" si="77"/>
        <v>More</v>
      </c>
      <c r="AG251" s="57">
        <v>7</v>
      </c>
      <c r="AH251" s="29">
        <v>262500</v>
      </c>
      <c r="AI251" s="29">
        <f t="shared" si="64"/>
        <v>3132</v>
      </c>
      <c r="AJ251" s="29" t="str">
        <f t="shared" si="78"/>
        <v>no</v>
      </c>
      <c r="AK251" s="29">
        <f t="shared" si="79"/>
        <v>83.812260536398469</v>
      </c>
      <c r="AL251" s="29">
        <f t="shared" si="80"/>
        <v>167.62452107279694</v>
      </c>
    </row>
    <row r="252" spans="1:38" x14ac:dyDescent="0.2">
      <c r="A252">
        <v>242</v>
      </c>
      <c r="B252" s="12">
        <v>40</v>
      </c>
      <c r="C252" s="12">
        <f t="shared" si="65"/>
        <v>40</v>
      </c>
      <c r="D252" s="12" t="str">
        <f t="shared" si="62"/>
        <v>no</v>
      </c>
      <c r="E252" s="12" t="str">
        <f t="shared" si="66"/>
        <v>Below Average</v>
      </c>
      <c r="F252" s="21">
        <v>3880</v>
      </c>
      <c r="G252" s="21" t="str">
        <f t="shared" si="67"/>
        <v>no</v>
      </c>
      <c r="H252" s="21" t="str">
        <f t="shared" si="68"/>
        <v>Below Average</v>
      </c>
      <c r="I252" s="12" t="s">
        <v>143</v>
      </c>
      <c r="J252" s="12" t="str">
        <f t="shared" si="69"/>
        <v>OldTown</v>
      </c>
      <c r="K252" s="12" t="s">
        <v>91</v>
      </c>
      <c r="L252" s="12">
        <f t="shared" si="63"/>
        <v>57.90974368543602</v>
      </c>
      <c r="M252" s="12" t="str">
        <f t="shared" si="70"/>
        <v>Below Average</v>
      </c>
      <c r="N252" s="22">
        <v>5</v>
      </c>
      <c r="O252" s="22" t="str">
        <f t="shared" si="71"/>
        <v>Low</v>
      </c>
      <c r="P252">
        <v>1945</v>
      </c>
      <c r="Q252">
        <v>1997</v>
      </c>
      <c r="R252" s="23">
        <v>686</v>
      </c>
      <c r="S252" s="23" t="str">
        <f t="shared" si="72"/>
        <v>no</v>
      </c>
      <c r="T252" s="23" t="str">
        <f t="shared" si="73"/>
        <v>Below Average</v>
      </c>
      <c r="U252" s="24">
        <v>866</v>
      </c>
      <c r="V252" s="24">
        <v>0</v>
      </c>
      <c r="W252" s="24" t="s">
        <v>413</v>
      </c>
      <c r="X252" s="24">
        <v>866</v>
      </c>
      <c r="Y252" s="24" t="str">
        <f t="shared" si="74"/>
        <v>no</v>
      </c>
      <c r="Z252" s="24" t="str">
        <f t="shared" si="75"/>
        <v>Below Average</v>
      </c>
      <c r="AA252" s="25">
        <v>0</v>
      </c>
      <c r="AB252" s="25">
        <v>0</v>
      </c>
      <c r="AC252" s="25">
        <v>1</v>
      </c>
      <c r="AD252" s="25">
        <v>0</v>
      </c>
      <c r="AE252" s="25">
        <f t="shared" si="76"/>
        <v>1</v>
      </c>
      <c r="AF252" s="25" t="str">
        <f t="shared" si="77"/>
        <v>Less</v>
      </c>
      <c r="AG252" s="57">
        <v>4</v>
      </c>
      <c r="AH252" s="29">
        <v>110500</v>
      </c>
      <c r="AI252" s="29">
        <f t="shared" si="64"/>
        <v>1552</v>
      </c>
      <c r="AJ252" s="29" t="str">
        <f t="shared" si="78"/>
        <v>no</v>
      </c>
      <c r="AK252" s="29">
        <f t="shared" si="79"/>
        <v>71.198453608247419</v>
      </c>
      <c r="AL252" s="29">
        <f t="shared" si="80"/>
        <v>127.59815242494226</v>
      </c>
    </row>
    <row r="253" spans="1:38" x14ac:dyDescent="0.2">
      <c r="A253">
        <v>243</v>
      </c>
      <c r="B253" s="12">
        <v>63</v>
      </c>
      <c r="C253" s="12">
        <f t="shared" si="65"/>
        <v>63</v>
      </c>
      <c r="D253" s="12" t="str">
        <f t="shared" si="62"/>
        <v>no</v>
      </c>
      <c r="E253" s="12" t="str">
        <f t="shared" si="66"/>
        <v>Below Average</v>
      </c>
      <c r="F253" s="21">
        <v>5000</v>
      </c>
      <c r="G253" s="21" t="str">
        <f t="shared" si="67"/>
        <v>no</v>
      </c>
      <c r="H253" s="21" t="str">
        <f t="shared" si="68"/>
        <v>Below Average</v>
      </c>
      <c r="I253" s="12" t="s">
        <v>143</v>
      </c>
      <c r="J253" s="12" t="str">
        <f t="shared" si="69"/>
        <v>OldTown</v>
      </c>
      <c r="K253" s="12" t="s">
        <v>91</v>
      </c>
      <c r="L253" s="12">
        <f t="shared" si="63"/>
        <v>57.90974368543602</v>
      </c>
      <c r="M253" s="12" t="str">
        <f t="shared" si="70"/>
        <v>Below Average</v>
      </c>
      <c r="N253" s="22">
        <v>5</v>
      </c>
      <c r="O253" s="22" t="str">
        <f t="shared" si="71"/>
        <v>Low</v>
      </c>
      <c r="P253">
        <v>1900</v>
      </c>
      <c r="Q253">
        <v>1950</v>
      </c>
      <c r="R253" s="23">
        <v>540</v>
      </c>
      <c r="S253" s="23" t="str">
        <f t="shared" si="72"/>
        <v>no</v>
      </c>
      <c r="T253" s="23" t="str">
        <f t="shared" si="73"/>
        <v>Below Average</v>
      </c>
      <c r="U253" s="24">
        <v>889</v>
      </c>
      <c r="V253" s="24">
        <v>551</v>
      </c>
      <c r="W253" s="24" t="s">
        <v>412</v>
      </c>
      <c r="X253" s="24">
        <v>1440</v>
      </c>
      <c r="Y253" s="24" t="str">
        <f t="shared" si="74"/>
        <v>no</v>
      </c>
      <c r="Z253" s="24" t="str">
        <f t="shared" si="75"/>
        <v>Below Average</v>
      </c>
      <c r="AA253" s="25">
        <v>0</v>
      </c>
      <c r="AB253" s="25">
        <v>0</v>
      </c>
      <c r="AC253" s="25">
        <v>1</v>
      </c>
      <c r="AD253" s="25">
        <v>0</v>
      </c>
      <c r="AE253" s="25">
        <f t="shared" si="76"/>
        <v>1</v>
      </c>
      <c r="AF253" s="25" t="str">
        <f t="shared" si="77"/>
        <v>Less</v>
      </c>
      <c r="AG253" s="57">
        <v>6</v>
      </c>
      <c r="AH253" s="29">
        <v>79000</v>
      </c>
      <c r="AI253" s="29">
        <f t="shared" si="64"/>
        <v>1980</v>
      </c>
      <c r="AJ253" s="29" t="str">
        <f t="shared" si="78"/>
        <v>no</v>
      </c>
      <c r="AK253" s="29">
        <f t="shared" si="79"/>
        <v>39.898989898989896</v>
      </c>
      <c r="AL253" s="29">
        <f t="shared" si="80"/>
        <v>54.861111111111114</v>
      </c>
    </row>
    <row r="254" spans="1:38" x14ac:dyDescent="0.2">
      <c r="A254">
        <v>244</v>
      </c>
      <c r="B254" s="12">
        <v>75</v>
      </c>
      <c r="C254" s="12">
        <f t="shared" si="65"/>
        <v>75</v>
      </c>
      <c r="D254" s="12" t="str">
        <f t="shared" si="62"/>
        <v>no</v>
      </c>
      <c r="E254" s="12" t="str">
        <f t="shared" si="66"/>
        <v>Above Average</v>
      </c>
      <c r="F254" s="21">
        <v>10762</v>
      </c>
      <c r="G254" s="21" t="str">
        <f t="shared" si="67"/>
        <v>no</v>
      </c>
      <c r="H254" s="21" t="str">
        <f t="shared" si="68"/>
        <v>Above Average</v>
      </c>
      <c r="I254" s="12" t="s">
        <v>170</v>
      </c>
      <c r="J254" s="12" t="str">
        <f t="shared" si="69"/>
        <v/>
      </c>
      <c r="K254" s="12" t="s">
        <v>179</v>
      </c>
      <c r="L254" s="12">
        <f t="shared" si="63"/>
        <v>71.682411868126678</v>
      </c>
      <c r="M254" s="12" t="str">
        <f t="shared" si="70"/>
        <v/>
      </c>
      <c r="N254" s="22">
        <v>6</v>
      </c>
      <c r="O254" s="22" t="str">
        <f t="shared" si="71"/>
        <v>Low</v>
      </c>
      <c r="P254">
        <v>1980</v>
      </c>
      <c r="Q254">
        <v>1980</v>
      </c>
      <c r="R254" s="23">
        <v>626</v>
      </c>
      <c r="S254" s="23" t="str">
        <f t="shared" si="72"/>
        <v>no</v>
      </c>
      <c r="T254" s="23" t="str">
        <f t="shared" si="73"/>
        <v>Below Average</v>
      </c>
      <c r="U254" s="24">
        <v>626</v>
      </c>
      <c r="V254" s="24">
        <v>591</v>
      </c>
      <c r="W254" s="24" t="s">
        <v>412</v>
      </c>
      <c r="X254" s="24">
        <v>1217</v>
      </c>
      <c r="Y254" s="24" t="str">
        <f t="shared" si="74"/>
        <v>no</v>
      </c>
      <c r="Z254" s="24" t="str">
        <f t="shared" si="75"/>
        <v>Below Average</v>
      </c>
      <c r="AA254" s="25">
        <v>0</v>
      </c>
      <c r="AB254" s="25">
        <v>0</v>
      </c>
      <c r="AC254" s="25">
        <v>1</v>
      </c>
      <c r="AD254" s="25">
        <v>1</v>
      </c>
      <c r="AE254" s="25">
        <f t="shared" si="76"/>
        <v>2</v>
      </c>
      <c r="AF254" s="25" t="str">
        <f t="shared" si="77"/>
        <v>Less</v>
      </c>
      <c r="AG254" s="57">
        <v>6</v>
      </c>
      <c r="AH254" s="29">
        <v>120000</v>
      </c>
      <c r="AI254" s="29">
        <f t="shared" si="64"/>
        <v>1843</v>
      </c>
      <c r="AJ254" s="29" t="str">
        <f t="shared" si="78"/>
        <v>no</v>
      </c>
      <c r="AK254" s="29">
        <f t="shared" si="79"/>
        <v>65.111231687466088</v>
      </c>
      <c r="AL254" s="29">
        <f t="shared" si="80"/>
        <v>98.603122432210355</v>
      </c>
    </row>
    <row r="255" spans="1:38" x14ac:dyDescent="0.2">
      <c r="A255">
        <v>245</v>
      </c>
      <c r="B255" s="12" t="s">
        <v>83</v>
      </c>
      <c r="C255" s="12">
        <f t="shared" si="65"/>
        <v>69</v>
      </c>
      <c r="D255" s="12" t="str">
        <f t="shared" si="62"/>
        <v>no</v>
      </c>
      <c r="E255" s="12" t="str">
        <f t="shared" si="66"/>
        <v>Below Average</v>
      </c>
      <c r="F255" s="21">
        <v>8880</v>
      </c>
      <c r="G255" s="21" t="str">
        <f t="shared" si="67"/>
        <v>no</v>
      </c>
      <c r="H255" s="21" t="str">
        <f t="shared" si="68"/>
        <v>Below Average</v>
      </c>
      <c r="I255" s="12" t="s">
        <v>170</v>
      </c>
      <c r="J255" s="12" t="str">
        <f t="shared" si="69"/>
        <v>SawyerW</v>
      </c>
      <c r="K255" s="12" t="s">
        <v>91</v>
      </c>
      <c r="L255" s="12">
        <f t="shared" si="63"/>
        <v>71.682411868126678</v>
      </c>
      <c r="M255" s="12" t="str">
        <f t="shared" si="70"/>
        <v>Above Average</v>
      </c>
      <c r="N255" s="22">
        <v>7</v>
      </c>
      <c r="O255" s="22" t="str">
        <f t="shared" si="71"/>
        <v>High</v>
      </c>
      <c r="P255">
        <v>1994</v>
      </c>
      <c r="Q255">
        <v>2002</v>
      </c>
      <c r="R255" s="23">
        <v>948</v>
      </c>
      <c r="S255" s="23" t="str">
        <f t="shared" si="72"/>
        <v>no</v>
      </c>
      <c r="T255" s="23" t="str">
        <f t="shared" si="73"/>
        <v>Below Average</v>
      </c>
      <c r="U255" s="24">
        <v>1222</v>
      </c>
      <c r="V255" s="24">
        <v>888</v>
      </c>
      <c r="W255" s="24" t="s">
        <v>412</v>
      </c>
      <c r="X255" s="24">
        <v>2110</v>
      </c>
      <c r="Y255" s="24" t="str">
        <f t="shared" si="74"/>
        <v>no</v>
      </c>
      <c r="Z255" s="24" t="str">
        <f t="shared" si="75"/>
        <v>Above Average</v>
      </c>
      <c r="AA255" s="25">
        <v>1</v>
      </c>
      <c r="AB255" s="25">
        <v>0</v>
      </c>
      <c r="AC255" s="25">
        <v>2</v>
      </c>
      <c r="AD255" s="25">
        <v>1</v>
      </c>
      <c r="AE255" s="25">
        <f t="shared" si="76"/>
        <v>4</v>
      </c>
      <c r="AF255" s="25" t="str">
        <f t="shared" si="77"/>
        <v>More</v>
      </c>
      <c r="AG255" s="57">
        <v>8</v>
      </c>
      <c r="AH255" s="29">
        <v>205000</v>
      </c>
      <c r="AI255" s="29">
        <f t="shared" si="64"/>
        <v>3058</v>
      </c>
      <c r="AJ255" s="29" t="str">
        <f t="shared" si="78"/>
        <v>no</v>
      </c>
      <c r="AK255" s="29">
        <f t="shared" si="79"/>
        <v>67.037279267495094</v>
      </c>
      <c r="AL255" s="29">
        <f t="shared" si="80"/>
        <v>97.156398104265406</v>
      </c>
    </row>
    <row r="256" spans="1:38" x14ac:dyDescent="0.2">
      <c r="A256">
        <v>246</v>
      </c>
      <c r="B256" s="12">
        <v>80</v>
      </c>
      <c r="C256" s="12">
        <f t="shared" si="65"/>
        <v>80</v>
      </c>
      <c r="D256" s="12" t="str">
        <f t="shared" si="62"/>
        <v>no</v>
      </c>
      <c r="E256" s="12" t="str">
        <f t="shared" si="66"/>
        <v>Above Average</v>
      </c>
      <c r="F256" s="21">
        <v>10400</v>
      </c>
      <c r="G256" s="21" t="str">
        <f t="shared" si="67"/>
        <v>no</v>
      </c>
      <c r="H256" s="21" t="str">
        <f t="shared" si="68"/>
        <v>Below Average</v>
      </c>
      <c r="I256" s="12" t="s">
        <v>138</v>
      </c>
      <c r="J256" s="12" t="str">
        <f t="shared" si="69"/>
        <v>NWAmes</v>
      </c>
      <c r="K256" s="12" t="s">
        <v>91</v>
      </c>
      <c r="L256" s="12">
        <f t="shared" si="63"/>
        <v>67.115548801871967</v>
      </c>
      <c r="M256" s="12" t="str">
        <f t="shared" si="70"/>
        <v>Below Average</v>
      </c>
      <c r="N256" s="22">
        <v>7</v>
      </c>
      <c r="O256" s="22" t="str">
        <f t="shared" si="71"/>
        <v>High</v>
      </c>
      <c r="P256">
        <v>1988</v>
      </c>
      <c r="Q256">
        <v>1988</v>
      </c>
      <c r="R256" s="23">
        <v>1845</v>
      </c>
      <c r="S256" s="23" t="str">
        <f t="shared" si="72"/>
        <v>no</v>
      </c>
      <c r="T256" s="23" t="str">
        <f t="shared" si="73"/>
        <v>Above Average</v>
      </c>
      <c r="U256" s="24">
        <v>1872</v>
      </c>
      <c r="V256" s="24">
        <v>0</v>
      </c>
      <c r="W256" s="24" t="s">
        <v>413</v>
      </c>
      <c r="X256" s="24">
        <v>1872</v>
      </c>
      <c r="Y256" s="24" t="str">
        <f t="shared" si="74"/>
        <v>no</v>
      </c>
      <c r="Z256" s="24" t="str">
        <f t="shared" si="75"/>
        <v>Above Average</v>
      </c>
      <c r="AA256" s="25">
        <v>0</v>
      </c>
      <c r="AB256" s="25">
        <v>1</v>
      </c>
      <c r="AC256" s="25">
        <v>2</v>
      </c>
      <c r="AD256" s="25">
        <v>0</v>
      </c>
      <c r="AE256" s="25">
        <f t="shared" si="76"/>
        <v>3</v>
      </c>
      <c r="AF256" s="25" t="str">
        <f t="shared" si="77"/>
        <v>More</v>
      </c>
      <c r="AG256" s="57">
        <v>6</v>
      </c>
      <c r="AH256" s="29">
        <v>241500</v>
      </c>
      <c r="AI256" s="29">
        <f t="shared" si="64"/>
        <v>3717</v>
      </c>
      <c r="AJ256" s="29" t="str">
        <f t="shared" si="78"/>
        <v>no</v>
      </c>
      <c r="AK256" s="29">
        <f t="shared" si="79"/>
        <v>64.971751412429384</v>
      </c>
      <c r="AL256" s="29">
        <f t="shared" si="80"/>
        <v>129.00641025641025</v>
      </c>
    </row>
    <row r="257" spans="1:38" x14ac:dyDescent="0.2">
      <c r="A257">
        <v>247</v>
      </c>
      <c r="B257" s="12">
        <v>69</v>
      </c>
      <c r="C257" s="12">
        <f t="shared" si="65"/>
        <v>69</v>
      </c>
      <c r="D257" s="12" t="str">
        <f t="shared" si="62"/>
        <v>no</v>
      </c>
      <c r="E257" s="12" t="str">
        <f t="shared" si="66"/>
        <v>Below Average</v>
      </c>
      <c r="F257" s="21">
        <v>9142</v>
      </c>
      <c r="G257" s="21" t="str">
        <f t="shared" si="67"/>
        <v>no</v>
      </c>
      <c r="H257" s="21" t="str">
        <f t="shared" si="68"/>
        <v>Below Average</v>
      </c>
      <c r="I257" s="12" t="s">
        <v>143</v>
      </c>
      <c r="J257" s="12" t="str">
        <f t="shared" si="69"/>
        <v/>
      </c>
      <c r="K257" s="12" t="s">
        <v>149</v>
      </c>
      <c r="L257" s="12">
        <f t="shared" si="63"/>
        <v>57.90974368543602</v>
      </c>
      <c r="M257" s="12" t="str">
        <f t="shared" si="70"/>
        <v/>
      </c>
      <c r="N257" s="22">
        <v>6</v>
      </c>
      <c r="O257" s="22" t="str">
        <f t="shared" si="71"/>
        <v>Low</v>
      </c>
      <c r="P257">
        <v>1910</v>
      </c>
      <c r="Q257">
        <v>1950</v>
      </c>
      <c r="R257" s="23">
        <v>1020</v>
      </c>
      <c r="S257" s="23" t="str">
        <f t="shared" si="72"/>
        <v>no</v>
      </c>
      <c r="T257" s="23" t="str">
        <f t="shared" si="73"/>
        <v>Below Average</v>
      </c>
      <c r="U257" s="24">
        <v>908</v>
      </c>
      <c r="V257" s="24">
        <v>1020</v>
      </c>
      <c r="W257" s="24" t="s">
        <v>412</v>
      </c>
      <c r="X257" s="24">
        <v>1928</v>
      </c>
      <c r="Y257" s="24" t="str">
        <f t="shared" si="74"/>
        <v>no</v>
      </c>
      <c r="Z257" s="24" t="str">
        <f t="shared" si="75"/>
        <v>Above Average</v>
      </c>
      <c r="AA257" s="25">
        <v>0</v>
      </c>
      <c r="AB257" s="25">
        <v>0</v>
      </c>
      <c r="AC257" s="25">
        <v>2</v>
      </c>
      <c r="AD257" s="25">
        <v>0</v>
      </c>
      <c r="AE257" s="25">
        <f t="shared" si="76"/>
        <v>2</v>
      </c>
      <c r="AF257" s="25" t="str">
        <f t="shared" si="77"/>
        <v>Less</v>
      </c>
      <c r="AG257" s="57">
        <v>9</v>
      </c>
      <c r="AH257" s="29">
        <v>137000</v>
      </c>
      <c r="AI257" s="29">
        <f t="shared" si="64"/>
        <v>2948</v>
      </c>
      <c r="AJ257" s="29" t="str">
        <f t="shared" si="78"/>
        <v>no</v>
      </c>
      <c r="AK257" s="29">
        <f t="shared" si="79"/>
        <v>46.472184531886022</v>
      </c>
      <c r="AL257" s="29">
        <f t="shared" si="80"/>
        <v>71.058091286307061</v>
      </c>
    </row>
    <row r="258" spans="1:38" x14ac:dyDescent="0.2">
      <c r="A258">
        <v>248</v>
      </c>
      <c r="B258" s="12">
        <v>75</v>
      </c>
      <c r="C258" s="12">
        <f t="shared" si="65"/>
        <v>75</v>
      </c>
      <c r="D258" s="12" t="str">
        <f t="shared" si="62"/>
        <v>no</v>
      </c>
      <c r="E258" s="12" t="str">
        <f t="shared" si="66"/>
        <v>Above Average</v>
      </c>
      <c r="F258" s="21">
        <v>11310</v>
      </c>
      <c r="G258" s="21" t="str">
        <f t="shared" si="67"/>
        <v>no</v>
      </c>
      <c r="H258" s="21" t="str">
        <f t="shared" si="68"/>
        <v>Above Average</v>
      </c>
      <c r="I258" s="12" t="s">
        <v>162</v>
      </c>
      <c r="J258" s="12" t="str">
        <f t="shared" si="69"/>
        <v>NAmes</v>
      </c>
      <c r="K258" s="12" t="s">
        <v>91</v>
      </c>
      <c r="L258" s="12">
        <f t="shared" si="63"/>
        <v>65.191384752822614</v>
      </c>
      <c r="M258" s="12" t="str">
        <f t="shared" si="70"/>
        <v>Below Average</v>
      </c>
      <c r="N258" s="22">
        <v>6</v>
      </c>
      <c r="O258" s="22" t="str">
        <f t="shared" si="71"/>
        <v>Low</v>
      </c>
      <c r="P258">
        <v>1954</v>
      </c>
      <c r="Q258">
        <v>1954</v>
      </c>
      <c r="R258" s="23">
        <v>1367</v>
      </c>
      <c r="S258" s="23" t="str">
        <f t="shared" si="72"/>
        <v>no</v>
      </c>
      <c r="T258" s="23" t="str">
        <f t="shared" si="73"/>
        <v>Above Average</v>
      </c>
      <c r="U258" s="24">
        <v>1375</v>
      </c>
      <c r="V258" s="24">
        <v>0</v>
      </c>
      <c r="W258" s="24" t="s">
        <v>413</v>
      </c>
      <c r="X258" s="24">
        <v>1375</v>
      </c>
      <c r="Y258" s="24" t="str">
        <f t="shared" si="74"/>
        <v>no</v>
      </c>
      <c r="Z258" s="24" t="str">
        <f t="shared" si="75"/>
        <v>Below Average</v>
      </c>
      <c r="AA258" s="25">
        <v>0</v>
      </c>
      <c r="AB258" s="25">
        <v>0</v>
      </c>
      <c r="AC258" s="25">
        <v>1</v>
      </c>
      <c r="AD258" s="25">
        <v>0</v>
      </c>
      <c r="AE258" s="25">
        <f t="shared" si="76"/>
        <v>1</v>
      </c>
      <c r="AF258" s="25" t="str">
        <f t="shared" si="77"/>
        <v>Less</v>
      </c>
      <c r="AG258" s="57">
        <v>5</v>
      </c>
      <c r="AH258" s="29">
        <v>140000</v>
      </c>
      <c r="AI258" s="29">
        <f t="shared" si="64"/>
        <v>2742</v>
      </c>
      <c r="AJ258" s="29" t="str">
        <f t="shared" si="78"/>
        <v>no</v>
      </c>
      <c r="AK258" s="29">
        <f t="shared" si="79"/>
        <v>51.057622173595917</v>
      </c>
      <c r="AL258" s="29">
        <f t="shared" si="80"/>
        <v>101.81818181818181</v>
      </c>
    </row>
    <row r="259" spans="1:38" x14ac:dyDescent="0.2">
      <c r="A259">
        <v>249</v>
      </c>
      <c r="B259" s="12">
        <v>72</v>
      </c>
      <c r="C259" s="12">
        <f t="shared" si="65"/>
        <v>72</v>
      </c>
      <c r="D259" s="12" t="str">
        <f t="shared" si="62"/>
        <v>no</v>
      </c>
      <c r="E259" s="12" t="str">
        <f t="shared" si="66"/>
        <v>Above Average</v>
      </c>
      <c r="F259" s="21">
        <v>11317</v>
      </c>
      <c r="G259" s="21" t="str">
        <f t="shared" si="67"/>
        <v>no</v>
      </c>
      <c r="H259" s="21" t="str">
        <f t="shared" si="68"/>
        <v>Above Average</v>
      </c>
      <c r="I259" s="12" t="s">
        <v>89</v>
      </c>
      <c r="J259" s="12" t="str">
        <f t="shared" si="69"/>
        <v>CollgCr</v>
      </c>
      <c r="K259" s="12" t="s">
        <v>91</v>
      </c>
      <c r="L259" s="12">
        <f t="shared" si="63"/>
        <v>74.535824409408733</v>
      </c>
      <c r="M259" s="12" t="str">
        <f t="shared" si="70"/>
        <v>Above Average</v>
      </c>
      <c r="N259" s="22">
        <v>7</v>
      </c>
      <c r="O259" s="22" t="str">
        <f t="shared" si="71"/>
        <v>High</v>
      </c>
      <c r="P259">
        <v>2003</v>
      </c>
      <c r="Q259">
        <v>2003</v>
      </c>
      <c r="R259" s="23">
        <v>840</v>
      </c>
      <c r="S259" s="23" t="str">
        <f t="shared" si="72"/>
        <v>no</v>
      </c>
      <c r="T259" s="23" t="str">
        <f t="shared" si="73"/>
        <v>Below Average</v>
      </c>
      <c r="U259" s="24">
        <v>840</v>
      </c>
      <c r="V259" s="24">
        <v>828</v>
      </c>
      <c r="W259" s="24" t="s">
        <v>412</v>
      </c>
      <c r="X259" s="24">
        <v>1668</v>
      </c>
      <c r="Y259" s="24" t="str">
        <f t="shared" si="74"/>
        <v>no</v>
      </c>
      <c r="Z259" s="24" t="str">
        <f t="shared" si="75"/>
        <v>Above Average</v>
      </c>
      <c r="AA259" s="25">
        <v>0</v>
      </c>
      <c r="AB259" s="25">
        <v>0</v>
      </c>
      <c r="AC259" s="25">
        <v>2</v>
      </c>
      <c r="AD259" s="25">
        <v>1</v>
      </c>
      <c r="AE259" s="25">
        <f t="shared" si="76"/>
        <v>3</v>
      </c>
      <c r="AF259" s="25" t="str">
        <f t="shared" si="77"/>
        <v>More</v>
      </c>
      <c r="AG259" s="57">
        <v>8</v>
      </c>
      <c r="AH259" s="29">
        <v>180000</v>
      </c>
      <c r="AI259" s="29">
        <f t="shared" si="64"/>
        <v>2508</v>
      </c>
      <c r="AJ259" s="29" t="str">
        <f t="shared" si="78"/>
        <v>no</v>
      </c>
      <c r="AK259" s="29">
        <f t="shared" si="79"/>
        <v>71.770334928229659</v>
      </c>
      <c r="AL259" s="29">
        <f t="shared" si="80"/>
        <v>107.91366906474821</v>
      </c>
    </row>
    <row r="260" spans="1:38" x14ac:dyDescent="0.2">
      <c r="A260">
        <v>250</v>
      </c>
      <c r="B260" s="12" t="s">
        <v>83</v>
      </c>
      <c r="C260" s="12">
        <f t="shared" si="65"/>
        <v>69</v>
      </c>
      <c r="D260" s="12" t="str">
        <f t="shared" si="62"/>
        <v>no</v>
      </c>
      <c r="E260" s="12" t="str">
        <f t="shared" si="66"/>
        <v>Below Average</v>
      </c>
      <c r="F260" s="21">
        <v>159000</v>
      </c>
      <c r="G260" s="21" t="str">
        <f t="shared" si="67"/>
        <v>yes</v>
      </c>
      <c r="H260" s="21" t="str">
        <f t="shared" si="68"/>
        <v>Above Average</v>
      </c>
      <c r="I260" s="12" t="s">
        <v>205</v>
      </c>
      <c r="J260" s="12" t="str">
        <f t="shared" si="69"/>
        <v>ClearCr</v>
      </c>
      <c r="K260" s="12" t="s">
        <v>91</v>
      </c>
      <c r="L260" s="12">
        <f t="shared" si="63"/>
        <v>71.6365553142886</v>
      </c>
      <c r="M260" s="12" t="str">
        <f t="shared" si="70"/>
        <v>Above Average</v>
      </c>
      <c r="N260" s="22">
        <v>6</v>
      </c>
      <c r="O260" s="22" t="str">
        <f t="shared" si="71"/>
        <v>Low</v>
      </c>
      <c r="P260">
        <v>1958</v>
      </c>
      <c r="Q260">
        <v>2006</v>
      </c>
      <c r="R260" s="23">
        <v>1444</v>
      </c>
      <c r="S260" s="23" t="str">
        <f t="shared" si="72"/>
        <v>no</v>
      </c>
      <c r="T260" s="23" t="str">
        <f t="shared" si="73"/>
        <v>Above Average</v>
      </c>
      <c r="U260" s="24">
        <v>1444</v>
      </c>
      <c r="V260" s="24">
        <v>700</v>
      </c>
      <c r="W260" s="24" t="s">
        <v>412</v>
      </c>
      <c r="X260" s="24">
        <v>2144</v>
      </c>
      <c r="Y260" s="24" t="str">
        <f t="shared" si="74"/>
        <v>no</v>
      </c>
      <c r="Z260" s="24" t="str">
        <f t="shared" si="75"/>
        <v>Above Average</v>
      </c>
      <c r="AA260" s="25">
        <v>0</v>
      </c>
      <c r="AB260" s="25">
        <v>1</v>
      </c>
      <c r="AC260" s="25">
        <v>2</v>
      </c>
      <c r="AD260" s="25">
        <v>0</v>
      </c>
      <c r="AE260" s="25">
        <f t="shared" si="76"/>
        <v>3</v>
      </c>
      <c r="AF260" s="25" t="str">
        <f t="shared" si="77"/>
        <v>More</v>
      </c>
      <c r="AG260" s="57">
        <v>7</v>
      </c>
      <c r="AH260" s="29">
        <v>277000</v>
      </c>
      <c r="AI260" s="29">
        <f t="shared" si="64"/>
        <v>3588</v>
      </c>
      <c r="AJ260" s="29" t="str">
        <f t="shared" si="78"/>
        <v>no</v>
      </c>
      <c r="AK260" s="29">
        <f t="shared" si="79"/>
        <v>77.201783723522851</v>
      </c>
      <c r="AL260" s="29">
        <f t="shared" si="80"/>
        <v>129.19776119402985</v>
      </c>
    </row>
    <row r="261" spans="1:38" x14ac:dyDescent="0.2">
      <c r="A261">
        <v>251</v>
      </c>
      <c r="B261" s="12">
        <v>55</v>
      </c>
      <c r="C261" s="12">
        <f t="shared" si="65"/>
        <v>55</v>
      </c>
      <c r="D261" s="12" t="str">
        <f t="shared" si="62"/>
        <v>no</v>
      </c>
      <c r="E261" s="12" t="str">
        <f t="shared" si="66"/>
        <v>Below Average</v>
      </c>
      <c r="F261" s="21">
        <v>5350</v>
      </c>
      <c r="G261" s="21" t="str">
        <f t="shared" si="67"/>
        <v>no</v>
      </c>
      <c r="H261" s="21" t="str">
        <f t="shared" si="68"/>
        <v>Below Average</v>
      </c>
      <c r="I261" s="12" t="s">
        <v>148</v>
      </c>
      <c r="J261" s="12" t="str">
        <f t="shared" si="69"/>
        <v>BrkSide</v>
      </c>
      <c r="K261" s="12" t="s">
        <v>91</v>
      </c>
      <c r="L261" s="12">
        <f t="shared" si="63"/>
        <v>64.919237492322253</v>
      </c>
      <c r="M261" s="12" t="str">
        <f t="shared" si="70"/>
        <v>Below Average</v>
      </c>
      <c r="N261" s="22">
        <v>3</v>
      </c>
      <c r="O261" s="22" t="str">
        <f t="shared" si="71"/>
        <v>Low</v>
      </c>
      <c r="P261">
        <v>1940</v>
      </c>
      <c r="Q261">
        <v>1966</v>
      </c>
      <c r="R261" s="23">
        <v>728</v>
      </c>
      <c r="S261" s="23" t="str">
        <f t="shared" si="72"/>
        <v>no</v>
      </c>
      <c r="T261" s="23" t="str">
        <f t="shared" si="73"/>
        <v>Below Average</v>
      </c>
      <c r="U261" s="24">
        <v>1306</v>
      </c>
      <c r="V261" s="24">
        <v>0</v>
      </c>
      <c r="W261" s="24" t="s">
        <v>413</v>
      </c>
      <c r="X261" s="24">
        <v>1306</v>
      </c>
      <c r="Y261" s="24" t="str">
        <f t="shared" si="74"/>
        <v>no</v>
      </c>
      <c r="Z261" s="24" t="str">
        <f t="shared" si="75"/>
        <v>Below Average</v>
      </c>
      <c r="AA261" s="25">
        <v>0</v>
      </c>
      <c r="AB261" s="25">
        <v>0</v>
      </c>
      <c r="AC261" s="25">
        <v>1</v>
      </c>
      <c r="AD261" s="25">
        <v>0</v>
      </c>
      <c r="AE261" s="25">
        <f t="shared" si="76"/>
        <v>1</v>
      </c>
      <c r="AF261" s="25" t="str">
        <f t="shared" si="77"/>
        <v>Less</v>
      </c>
      <c r="AG261" s="57">
        <v>6</v>
      </c>
      <c r="AH261" s="29">
        <v>76500</v>
      </c>
      <c r="AI261" s="29">
        <f t="shared" si="64"/>
        <v>2034</v>
      </c>
      <c r="AJ261" s="29" t="str">
        <f t="shared" si="78"/>
        <v>no</v>
      </c>
      <c r="AK261" s="29">
        <f t="shared" si="79"/>
        <v>37.610619469026545</v>
      </c>
      <c r="AL261" s="29">
        <f t="shared" si="80"/>
        <v>58.575803981623274</v>
      </c>
    </row>
    <row r="262" spans="1:38" x14ac:dyDescent="0.2">
      <c r="A262">
        <v>252</v>
      </c>
      <c r="B262" s="12">
        <v>44</v>
      </c>
      <c r="C262" s="12">
        <f t="shared" si="65"/>
        <v>44</v>
      </c>
      <c r="D262" s="12" t="str">
        <f t="shared" si="62"/>
        <v>no</v>
      </c>
      <c r="E262" s="12" t="str">
        <f t="shared" si="66"/>
        <v>Below Average</v>
      </c>
      <c r="F262" s="21">
        <v>4750</v>
      </c>
      <c r="G262" s="21" t="str">
        <f t="shared" si="67"/>
        <v>no</v>
      </c>
      <c r="H262" s="21" t="str">
        <f t="shared" si="68"/>
        <v>Below Average</v>
      </c>
      <c r="I262" s="12" t="s">
        <v>123</v>
      </c>
      <c r="J262" s="12" t="str">
        <f t="shared" si="69"/>
        <v/>
      </c>
      <c r="K262" s="12" t="s">
        <v>179</v>
      </c>
      <c r="L262" s="12">
        <f t="shared" si="63"/>
        <v>74.989820121918996</v>
      </c>
      <c r="M262" s="12" t="str">
        <f t="shared" si="70"/>
        <v/>
      </c>
      <c r="N262" s="22">
        <v>8</v>
      </c>
      <c r="O262" s="22" t="str">
        <f t="shared" si="71"/>
        <v>High</v>
      </c>
      <c r="P262">
        <v>2006</v>
      </c>
      <c r="Q262">
        <v>2007</v>
      </c>
      <c r="R262" s="23">
        <v>1573</v>
      </c>
      <c r="S262" s="23" t="str">
        <f t="shared" si="72"/>
        <v>no</v>
      </c>
      <c r="T262" s="23" t="str">
        <f t="shared" si="73"/>
        <v>Above Average</v>
      </c>
      <c r="U262" s="24">
        <v>1625</v>
      </c>
      <c r="V262" s="24">
        <v>0</v>
      </c>
      <c r="W262" s="24" t="s">
        <v>413</v>
      </c>
      <c r="X262" s="24">
        <v>1625</v>
      </c>
      <c r="Y262" s="24" t="str">
        <f t="shared" si="74"/>
        <v>no</v>
      </c>
      <c r="Z262" s="24" t="str">
        <f t="shared" si="75"/>
        <v>Above Average</v>
      </c>
      <c r="AA262" s="25">
        <v>1</v>
      </c>
      <c r="AB262" s="25">
        <v>1</v>
      </c>
      <c r="AC262" s="25">
        <v>2</v>
      </c>
      <c r="AD262" s="25">
        <v>0</v>
      </c>
      <c r="AE262" s="25">
        <f t="shared" si="76"/>
        <v>4</v>
      </c>
      <c r="AF262" s="25" t="str">
        <f t="shared" si="77"/>
        <v>More</v>
      </c>
      <c r="AG262" s="57">
        <v>5</v>
      </c>
      <c r="AH262" s="29">
        <v>235000</v>
      </c>
      <c r="AI262" s="29">
        <f t="shared" si="64"/>
        <v>3198</v>
      </c>
      <c r="AJ262" s="29" t="str">
        <f t="shared" si="78"/>
        <v>no</v>
      </c>
      <c r="AK262" s="29">
        <f t="shared" si="79"/>
        <v>73.48342714196373</v>
      </c>
      <c r="AL262" s="29">
        <f t="shared" si="80"/>
        <v>144.61538461538461</v>
      </c>
    </row>
    <row r="263" spans="1:38" x14ac:dyDescent="0.2">
      <c r="A263">
        <v>253</v>
      </c>
      <c r="B263" s="12">
        <v>65</v>
      </c>
      <c r="C263" s="12">
        <f t="shared" si="65"/>
        <v>65</v>
      </c>
      <c r="D263" s="12" t="str">
        <f t="shared" si="62"/>
        <v>no</v>
      </c>
      <c r="E263" s="12" t="str">
        <f t="shared" si="66"/>
        <v>Below Average</v>
      </c>
      <c r="F263" s="21">
        <v>8366</v>
      </c>
      <c r="G263" s="21" t="str">
        <f t="shared" si="67"/>
        <v>no</v>
      </c>
      <c r="H263" s="21" t="str">
        <f t="shared" si="68"/>
        <v>Below Average</v>
      </c>
      <c r="I263" s="12" t="s">
        <v>170</v>
      </c>
      <c r="J263" s="12" t="str">
        <f t="shared" si="69"/>
        <v>SawyerW</v>
      </c>
      <c r="K263" s="12" t="s">
        <v>91</v>
      </c>
      <c r="L263" s="12">
        <f t="shared" si="63"/>
        <v>71.682411868126678</v>
      </c>
      <c r="M263" s="12" t="str">
        <f t="shared" si="70"/>
        <v>Above Average</v>
      </c>
      <c r="N263" s="22">
        <v>6</v>
      </c>
      <c r="O263" s="22" t="str">
        <f t="shared" si="71"/>
        <v>Low</v>
      </c>
      <c r="P263">
        <v>2004</v>
      </c>
      <c r="Q263">
        <v>2004</v>
      </c>
      <c r="R263" s="23">
        <v>798</v>
      </c>
      <c r="S263" s="23" t="str">
        <f t="shared" si="72"/>
        <v>no</v>
      </c>
      <c r="T263" s="23" t="str">
        <f t="shared" si="73"/>
        <v>Below Average</v>
      </c>
      <c r="U263" s="24">
        <v>798</v>
      </c>
      <c r="V263" s="24">
        <v>842</v>
      </c>
      <c r="W263" s="24" t="s">
        <v>412</v>
      </c>
      <c r="X263" s="24">
        <v>1640</v>
      </c>
      <c r="Y263" s="24" t="str">
        <f t="shared" si="74"/>
        <v>no</v>
      </c>
      <c r="Z263" s="24" t="str">
        <f t="shared" si="75"/>
        <v>Above Average</v>
      </c>
      <c r="AA263" s="25">
        <v>0</v>
      </c>
      <c r="AB263" s="25">
        <v>0</v>
      </c>
      <c r="AC263" s="25">
        <v>2</v>
      </c>
      <c r="AD263" s="25">
        <v>1</v>
      </c>
      <c r="AE263" s="25">
        <f t="shared" si="76"/>
        <v>3</v>
      </c>
      <c r="AF263" s="25" t="str">
        <f t="shared" si="77"/>
        <v>More</v>
      </c>
      <c r="AG263" s="57">
        <v>6</v>
      </c>
      <c r="AH263" s="29">
        <v>173000</v>
      </c>
      <c r="AI263" s="29">
        <f t="shared" si="64"/>
        <v>2438</v>
      </c>
      <c r="AJ263" s="29" t="str">
        <f t="shared" si="78"/>
        <v>no</v>
      </c>
      <c r="AK263" s="29">
        <f t="shared" si="79"/>
        <v>70.959803117309264</v>
      </c>
      <c r="AL263" s="29">
        <f t="shared" si="80"/>
        <v>105.48780487804878</v>
      </c>
    </row>
    <row r="264" spans="1:38" x14ac:dyDescent="0.2">
      <c r="A264">
        <v>254</v>
      </c>
      <c r="B264" s="12">
        <v>85</v>
      </c>
      <c r="C264" s="12">
        <f t="shared" si="65"/>
        <v>85</v>
      </c>
      <c r="D264" s="12" t="str">
        <f t="shared" si="62"/>
        <v>no</v>
      </c>
      <c r="E264" s="12" t="str">
        <f t="shared" si="66"/>
        <v>Above Average</v>
      </c>
      <c r="F264" s="21">
        <v>9350</v>
      </c>
      <c r="G264" s="21" t="str">
        <f t="shared" si="67"/>
        <v>no</v>
      </c>
      <c r="H264" s="21" t="str">
        <f t="shared" si="68"/>
        <v>Below Average</v>
      </c>
      <c r="I264" s="12" t="s">
        <v>162</v>
      </c>
      <c r="J264" s="12" t="str">
        <f t="shared" si="69"/>
        <v>NAmes</v>
      </c>
      <c r="K264" s="12" t="s">
        <v>91</v>
      </c>
      <c r="L264" s="12">
        <f t="shared" si="63"/>
        <v>65.191384752822614</v>
      </c>
      <c r="M264" s="12" t="str">
        <f t="shared" si="70"/>
        <v>Below Average</v>
      </c>
      <c r="N264" s="22">
        <v>6</v>
      </c>
      <c r="O264" s="22" t="str">
        <f t="shared" si="71"/>
        <v>Low</v>
      </c>
      <c r="P264">
        <v>1964</v>
      </c>
      <c r="Q264">
        <v>1991</v>
      </c>
      <c r="R264" s="23">
        <v>1302</v>
      </c>
      <c r="S264" s="23" t="str">
        <f t="shared" si="72"/>
        <v>no</v>
      </c>
      <c r="T264" s="23" t="str">
        <f t="shared" si="73"/>
        <v>Above Average</v>
      </c>
      <c r="U264" s="24">
        <v>1302</v>
      </c>
      <c r="V264" s="24">
        <v>0</v>
      </c>
      <c r="W264" s="24" t="s">
        <v>413</v>
      </c>
      <c r="X264" s="24">
        <v>1302</v>
      </c>
      <c r="Y264" s="24" t="str">
        <f t="shared" si="74"/>
        <v>no</v>
      </c>
      <c r="Z264" s="24" t="str">
        <f t="shared" si="75"/>
        <v>Below Average</v>
      </c>
      <c r="AA264" s="25">
        <v>0</v>
      </c>
      <c r="AB264" s="25">
        <v>1</v>
      </c>
      <c r="AC264" s="25">
        <v>2</v>
      </c>
      <c r="AD264" s="25">
        <v>0</v>
      </c>
      <c r="AE264" s="25">
        <f t="shared" si="76"/>
        <v>3</v>
      </c>
      <c r="AF264" s="25" t="str">
        <f t="shared" si="77"/>
        <v>More</v>
      </c>
      <c r="AG264" s="57">
        <v>7</v>
      </c>
      <c r="AH264" s="29">
        <v>158000</v>
      </c>
      <c r="AI264" s="29">
        <f t="shared" si="64"/>
        <v>2604</v>
      </c>
      <c r="AJ264" s="29" t="str">
        <f t="shared" si="78"/>
        <v>no</v>
      </c>
      <c r="AK264" s="29">
        <f t="shared" si="79"/>
        <v>60.675883256528415</v>
      </c>
      <c r="AL264" s="29">
        <f t="shared" si="80"/>
        <v>121.35176651305683</v>
      </c>
    </row>
    <row r="265" spans="1:38" x14ac:dyDescent="0.2">
      <c r="A265">
        <v>255</v>
      </c>
      <c r="B265" s="12">
        <v>70</v>
      </c>
      <c r="C265" s="12">
        <f t="shared" si="65"/>
        <v>70</v>
      </c>
      <c r="D265" s="12" t="str">
        <f t="shared" si="62"/>
        <v>no</v>
      </c>
      <c r="E265" s="12" t="str">
        <f t="shared" si="66"/>
        <v>Above Average</v>
      </c>
      <c r="F265" s="21">
        <v>8400</v>
      </c>
      <c r="G265" s="21" t="str">
        <f t="shared" si="67"/>
        <v>no</v>
      </c>
      <c r="H265" s="21" t="str">
        <f t="shared" si="68"/>
        <v>Below Average</v>
      </c>
      <c r="I265" s="12" t="s">
        <v>162</v>
      </c>
      <c r="J265" s="12" t="str">
        <f t="shared" si="69"/>
        <v>NAmes</v>
      </c>
      <c r="K265" s="12" t="s">
        <v>91</v>
      </c>
      <c r="L265" s="12">
        <f t="shared" si="63"/>
        <v>65.191384752822614</v>
      </c>
      <c r="M265" s="12" t="str">
        <f t="shared" si="70"/>
        <v>Below Average</v>
      </c>
      <c r="N265" s="22">
        <v>5</v>
      </c>
      <c r="O265" s="22" t="str">
        <f t="shared" si="71"/>
        <v>Low</v>
      </c>
      <c r="P265">
        <v>1957</v>
      </c>
      <c r="Q265">
        <v>1957</v>
      </c>
      <c r="R265" s="23">
        <v>1314</v>
      </c>
      <c r="S265" s="23" t="str">
        <f t="shared" si="72"/>
        <v>no</v>
      </c>
      <c r="T265" s="23" t="str">
        <f t="shared" si="73"/>
        <v>Above Average</v>
      </c>
      <c r="U265" s="24">
        <v>1314</v>
      </c>
      <c r="V265" s="24">
        <v>0</v>
      </c>
      <c r="W265" s="24" t="s">
        <v>413</v>
      </c>
      <c r="X265" s="24">
        <v>1314</v>
      </c>
      <c r="Y265" s="24" t="str">
        <f t="shared" si="74"/>
        <v>no</v>
      </c>
      <c r="Z265" s="24" t="str">
        <f t="shared" si="75"/>
        <v>Below Average</v>
      </c>
      <c r="AA265" s="25">
        <v>1</v>
      </c>
      <c r="AB265" s="25">
        <v>0</v>
      </c>
      <c r="AC265" s="25">
        <v>1</v>
      </c>
      <c r="AD265" s="25">
        <v>0</v>
      </c>
      <c r="AE265" s="25">
        <f t="shared" si="76"/>
        <v>2</v>
      </c>
      <c r="AF265" s="25" t="str">
        <f t="shared" si="77"/>
        <v>Less</v>
      </c>
      <c r="AG265" s="57">
        <v>5</v>
      </c>
      <c r="AH265" s="29">
        <v>145000</v>
      </c>
      <c r="AI265" s="29">
        <f t="shared" si="64"/>
        <v>2628</v>
      </c>
      <c r="AJ265" s="29" t="str">
        <f t="shared" si="78"/>
        <v>no</v>
      </c>
      <c r="AK265" s="29">
        <f t="shared" si="79"/>
        <v>55.175038051750377</v>
      </c>
      <c r="AL265" s="29">
        <f t="shared" si="80"/>
        <v>110.35007610350075</v>
      </c>
    </row>
    <row r="266" spans="1:38" x14ac:dyDescent="0.2">
      <c r="A266">
        <v>256</v>
      </c>
      <c r="B266" s="12">
        <v>66</v>
      </c>
      <c r="C266" s="12">
        <f t="shared" si="65"/>
        <v>66</v>
      </c>
      <c r="D266" s="12" t="str">
        <f t="shared" si="62"/>
        <v>no</v>
      </c>
      <c r="E266" s="12" t="str">
        <f t="shared" si="66"/>
        <v>Below Average</v>
      </c>
      <c r="F266" s="21">
        <v>8738</v>
      </c>
      <c r="G266" s="21" t="str">
        <f t="shared" si="67"/>
        <v>no</v>
      </c>
      <c r="H266" s="21" t="str">
        <f t="shared" si="68"/>
        <v>Below Average</v>
      </c>
      <c r="I266" s="12" t="s">
        <v>193</v>
      </c>
      <c r="J266" s="12" t="str">
        <f t="shared" si="69"/>
        <v>Gilbert</v>
      </c>
      <c r="K266" s="12" t="s">
        <v>91</v>
      </c>
      <c r="L266" s="12">
        <f t="shared" si="63"/>
        <v>77.47396854876844</v>
      </c>
      <c r="M266" s="12" t="str">
        <f t="shared" si="70"/>
        <v>Above Average</v>
      </c>
      <c r="N266" s="22">
        <v>7</v>
      </c>
      <c r="O266" s="22" t="str">
        <f t="shared" si="71"/>
        <v>High</v>
      </c>
      <c r="P266">
        <v>1999</v>
      </c>
      <c r="Q266">
        <v>1999</v>
      </c>
      <c r="R266" s="23">
        <v>975</v>
      </c>
      <c r="S266" s="23" t="str">
        <f t="shared" si="72"/>
        <v>no</v>
      </c>
      <c r="T266" s="23" t="str">
        <f t="shared" si="73"/>
        <v>Below Average</v>
      </c>
      <c r="U266" s="24">
        <v>1005</v>
      </c>
      <c r="V266" s="24">
        <v>1286</v>
      </c>
      <c r="W266" s="24" t="s">
        <v>412</v>
      </c>
      <c r="X266" s="24">
        <v>2291</v>
      </c>
      <c r="Y266" s="24" t="str">
        <f t="shared" si="74"/>
        <v>no</v>
      </c>
      <c r="Z266" s="24" t="str">
        <f t="shared" si="75"/>
        <v>Above Average</v>
      </c>
      <c r="AA266" s="25">
        <v>0</v>
      </c>
      <c r="AB266" s="25">
        <v>0</v>
      </c>
      <c r="AC266" s="25">
        <v>2</v>
      </c>
      <c r="AD266" s="25">
        <v>1</v>
      </c>
      <c r="AE266" s="25">
        <f t="shared" si="76"/>
        <v>3</v>
      </c>
      <c r="AF266" s="25" t="str">
        <f t="shared" si="77"/>
        <v>More</v>
      </c>
      <c r="AG266" s="57">
        <v>8</v>
      </c>
      <c r="AH266" s="29">
        <v>230000</v>
      </c>
      <c r="AI266" s="29">
        <f t="shared" si="64"/>
        <v>3266</v>
      </c>
      <c r="AJ266" s="29" t="str">
        <f t="shared" si="78"/>
        <v>no</v>
      </c>
      <c r="AK266" s="29">
        <f t="shared" si="79"/>
        <v>70.422535211267601</v>
      </c>
      <c r="AL266" s="29">
        <f t="shared" si="80"/>
        <v>100.39284155390659</v>
      </c>
    </row>
    <row r="267" spans="1:38" x14ac:dyDescent="0.2">
      <c r="A267">
        <v>257</v>
      </c>
      <c r="B267" s="12">
        <v>64</v>
      </c>
      <c r="C267" s="12">
        <f t="shared" si="65"/>
        <v>64</v>
      </c>
      <c r="D267" s="12" t="str">
        <f t="shared" ref="D267:D330" si="81">IF(OR(C267&lt;(QUARTILE(C$11:C$1470,1))-(((QUARTILE(C$11:C$1470,3))-(QUARTILE(C$11:C$1470,1)))*1.5),C267&gt;(QUARTILE(C$11:C$1470,3))+(((QUARTILE(C$11:C$1470,3))-(QUARTILE(C$11:C$1470,1)))*1.5)),"yes","no")</f>
        <v>no</v>
      </c>
      <c r="E267" s="12" t="str">
        <f t="shared" si="66"/>
        <v>Below Average</v>
      </c>
      <c r="F267" s="21">
        <v>8791</v>
      </c>
      <c r="G267" s="21" t="str">
        <f t="shared" si="67"/>
        <v>no</v>
      </c>
      <c r="H267" s="21" t="str">
        <f t="shared" si="68"/>
        <v>Below Average</v>
      </c>
      <c r="I267" s="12" t="s">
        <v>136</v>
      </c>
      <c r="J267" s="12" t="str">
        <f t="shared" si="69"/>
        <v>Somerst</v>
      </c>
      <c r="K267" s="12" t="s">
        <v>91</v>
      </c>
      <c r="L267" s="12">
        <f t="shared" ref="L267:L330" si="82">IFERROR(AVERAGEIFS($AK$11:$AK$1470,$I$11:$I$1470,$I267,$K$11:$K$1470,"1Fam"),"")</f>
        <v>83.140020408338017</v>
      </c>
      <c r="M267" s="12" t="str">
        <f t="shared" si="70"/>
        <v>Above Average</v>
      </c>
      <c r="N267" s="22">
        <v>6</v>
      </c>
      <c r="O267" s="22" t="str">
        <f t="shared" si="71"/>
        <v>Low</v>
      </c>
      <c r="P267">
        <v>2003</v>
      </c>
      <c r="Q267">
        <v>2003</v>
      </c>
      <c r="R267" s="23">
        <v>864</v>
      </c>
      <c r="S267" s="23" t="str">
        <f t="shared" si="72"/>
        <v>no</v>
      </c>
      <c r="T267" s="23" t="str">
        <f t="shared" si="73"/>
        <v>Below Average</v>
      </c>
      <c r="U267" s="24">
        <v>864</v>
      </c>
      <c r="V267" s="24">
        <v>864</v>
      </c>
      <c r="W267" s="24" t="s">
        <v>412</v>
      </c>
      <c r="X267" s="24">
        <v>1728</v>
      </c>
      <c r="Y267" s="24" t="str">
        <f t="shared" si="74"/>
        <v>no</v>
      </c>
      <c r="Z267" s="24" t="str">
        <f t="shared" si="75"/>
        <v>Above Average</v>
      </c>
      <c r="AA267" s="25">
        <v>0</v>
      </c>
      <c r="AB267" s="25">
        <v>0</v>
      </c>
      <c r="AC267" s="25">
        <v>2</v>
      </c>
      <c r="AD267" s="25">
        <v>1</v>
      </c>
      <c r="AE267" s="25">
        <f t="shared" si="76"/>
        <v>3</v>
      </c>
      <c r="AF267" s="25" t="str">
        <f t="shared" si="77"/>
        <v>More</v>
      </c>
      <c r="AG267" s="57">
        <v>7</v>
      </c>
      <c r="AH267" s="29">
        <v>207500</v>
      </c>
      <c r="AI267" s="29">
        <f t="shared" ref="AI267:AI330" si="83">R267+X267</f>
        <v>2592</v>
      </c>
      <c r="AJ267" s="29" t="str">
        <f t="shared" si="78"/>
        <v>no</v>
      </c>
      <c r="AK267" s="29">
        <f t="shared" si="79"/>
        <v>80.054012345679013</v>
      </c>
      <c r="AL267" s="29">
        <f t="shared" si="80"/>
        <v>120.08101851851852</v>
      </c>
    </row>
    <row r="268" spans="1:38" x14ac:dyDescent="0.2">
      <c r="A268">
        <v>258</v>
      </c>
      <c r="B268" s="12">
        <v>68</v>
      </c>
      <c r="C268" s="12">
        <f t="shared" ref="C268:C331" si="84">IF(B268="NA", $B$4, B268)</f>
        <v>68</v>
      </c>
      <c r="D268" s="12" t="str">
        <f t="shared" si="81"/>
        <v>no</v>
      </c>
      <c r="E268" s="12" t="str">
        <f t="shared" ref="E268:E331" si="85">IF(C268&gt;=AVERAGE(C$11:C$1470),"Above Average","Below Average")</f>
        <v>Below Average</v>
      </c>
      <c r="F268" s="21">
        <v>8814</v>
      </c>
      <c r="G268" s="21" t="str">
        <f t="shared" ref="G268:G331" si="86">IF(OR(F268&lt;(QUARTILE(F$11:F$1470,1))-(((QUARTILE(F$11:F$1470,3))-(QUARTILE(F$11:F$1470,1)))*1.5),F268&gt;(QUARTILE(F$11:F$1470,3))+(((QUARTILE(F$11:F$1470,3))-(QUARTILE(F$11:F$1470,1)))*1.5)),"yes","no")</f>
        <v>no</v>
      </c>
      <c r="H268" s="21" t="str">
        <f t="shared" ref="H268:H331" si="87">IF(F268&gt;=AVERAGE(F$11:F$1470),"Above Average","Below Average")</f>
        <v>Below Average</v>
      </c>
      <c r="I268" s="12" t="s">
        <v>89</v>
      </c>
      <c r="J268" s="12" t="str">
        <f t="shared" ref="J268:J331" si="88">IF(K268="1Fam",I268,"")</f>
        <v>CollgCr</v>
      </c>
      <c r="K268" s="12" t="s">
        <v>91</v>
      </c>
      <c r="L268" s="12">
        <f t="shared" si="82"/>
        <v>74.535824409408733</v>
      </c>
      <c r="M268" s="12" t="str">
        <f t="shared" ref="M268:M331" si="89">IF(J268="","",IF(L268&gt;=AVERAGE($L$11:$L$1470),"Above Average","Below Average"))</f>
        <v>Above Average</v>
      </c>
      <c r="N268" s="22">
        <v>7</v>
      </c>
      <c r="O268" s="22" t="str">
        <f t="shared" ref="O268:O331" si="90">IF(N268&gt;=7,"High","Low")</f>
        <v>High</v>
      </c>
      <c r="P268">
        <v>2006</v>
      </c>
      <c r="Q268">
        <v>2006</v>
      </c>
      <c r="R268" s="23">
        <v>1604</v>
      </c>
      <c r="S268" s="23" t="str">
        <f t="shared" ref="S268:S331" si="91">IF(OR(R268&lt;(QUARTILE(R$11:R$1470,1))-(((QUARTILE(R$11:R$1470,3))-(QUARTILE(R$11:R$1470,1)))*1.5),R268&gt;(QUARTILE(R$11:R$1470,3))+(((QUARTILE(R$11:R$1470,3))-(QUARTILE(R$11:R$1470,1)))*1.5)),"yes","no")</f>
        <v>no</v>
      </c>
      <c r="T268" s="23" t="str">
        <f t="shared" ref="T268:T331" si="92">IF(R268&gt;=AVERAGE(R$11:R$1470),"Above Average","Below Average")</f>
        <v>Above Average</v>
      </c>
      <c r="U268" s="24">
        <v>1604</v>
      </c>
      <c r="V268" s="24">
        <v>0</v>
      </c>
      <c r="W268" s="24" t="s">
        <v>413</v>
      </c>
      <c r="X268" s="24">
        <v>1604</v>
      </c>
      <c r="Y268" s="24" t="str">
        <f t="shared" ref="Y268:Y331" si="93">IF(OR(X268&lt;(QUARTILE(X$11:X$1470,1))-(((QUARTILE(X$11:X$1470,3))-(QUARTILE(X$11:X$1470,1)))*1.5),X268&gt;(QUARTILE(X$11:X$1470,3))+(((QUARTILE(X$11:X$1470,3))-(QUARTILE(X$11:X$1470,1)))*1.5)),"yes","no")</f>
        <v>no</v>
      </c>
      <c r="Z268" s="24" t="str">
        <f t="shared" ref="Z268:Z331" si="94">IF(X268&gt;=AVERAGE(X$11:X$1470),"Above Average","Below Average")</f>
        <v>Above Average</v>
      </c>
      <c r="AA268" s="25">
        <v>1</v>
      </c>
      <c r="AB268" s="25">
        <v>0</v>
      </c>
      <c r="AC268" s="25">
        <v>2</v>
      </c>
      <c r="AD268" s="25">
        <v>1</v>
      </c>
      <c r="AE268" s="25">
        <f t="shared" ref="AE268:AE331" si="95">SUM(AA268:AD268)</f>
        <v>4</v>
      </c>
      <c r="AF268" s="25" t="str">
        <f t="shared" ref="AF268:AF331" si="96">IF(AE268&gt;=3,"More","Less")</f>
        <v>More</v>
      </c>
      <c r="AG268" s="57">
        <v>8</v>
      </c>
      <c r="AH268" s="29">
        <v>220000</v>
      </c>
      <c r="AI268" s="29">
        <f t="shared" si="83"/>
        <v>3208</v>
      </c>
      <c r="AJ268" s="29" t="str">
        <f t="shared" ref="AJ268:AJ331" si="97">IF(OR(AI268&lt;(QUARTILE(AI$11:AI$1470,1))-(((QUARTILE(AI$11:AI$1470,3))-(QUARTILE(AI$11:AI$1470,1)))*1.5),AI268&gt;(QUARTILE(AI$11:AI$1470,3))+(((QUARTILE(AI$11:AI$1470,3))-(QUARTILE(AI$11:AI$1470,1)))*1.5)),"yes","no")</f>
        <v>no</v>
      </c>
      <c r="AK268" s="29">
        <f t="shared" ref="AK268:AK331" si="98">AH268/AI268</f>
        <v>68.578553615960104</v>
      </c>
      <c r="AL268" s="29">
        <f t="shared" ref="AL268:AL331" si="99">AH268/X268</f>
        <v>137.15710723192021</v>
      </c>
    </row>
    <row r="269" spans="1:38" x14ac:dyDescent="0.2">
      <c r="A269">
        <v>259</v>
      </c>
      <c r="B269" s="12">
        <v>80</v>
      </c>
      <c r="C269" s="12">
        <f t="shared" si="84"/>
        <v>80</v>
      </c>
      <c r="D269" s="12" t="str">
        <f t="shared" si="81"/>
        <v>no</v>
      </c>
      <c r="E269" s="12" t="str">
        <f t="shared" si="85"/>
        <v>Above Average</v>
      </c>
      <c r="F269" s="21">
        <v>12435</v>
      </c>
      <c r="G269" s="21" t="str">
        <f t="shared" si="86"/>
        <v>no</v>
      </c>
      <c r="H269" s="21" t="str">
        <f t="shared" si="87"/>
        <v>Above Average</v>
      </c>
      <c r="I269" s="12" t="s">
        <v>89</v>
      </c>
      <c r="J269" s="12" t="str">
        <f t="shared" si="88"/>
        <v>CollgCr</v>
      </c>
      <c r="K269" s="12" t="s">
        <v>91</v>
      </c>
      <c r="L269" s="12">
        <f t="shared" si="82"/>
        <v>74.535824409408733</v>
      </c>
      <c r="M269" s="12" t="str">
        <f t="shared" si="89"/>
        <v>Above Average</v>
      </c>
      <c r="N269" s="22">
        <v>7</v>
      </c>
      <c r="O269" s="22" t="str">
        <f t="shared" si="90"/>
        <v>High</v>
      </c>
      <c r="P269">
        <v>2001</v>
      </c>
      <c r="Q269">
        <v>2001</v>
      </c>
      <c r="R269" s="23">
        <v>963</v>
      </c>
      <c r="S269" s="23" t="str">
        <f t="shared" si="91"/>
        <v>no</v>
      </c>
      <c r="T269" s="23" t="str">
        <f t="shared" si="92"/>
        <v>Below Average</v>
      </c>
      <c r="U269" s="24">
        <v>963</v>
      </c>
      <c r="V269" s="24">
        <v>829</v>
      </c>
      <c r="W269" s="24" t="s">
        <v>412</v>
      </c>
      <c r="X269" s="24">
        <v>1792</v>
      </c>
      <c r="Y269" s="24" t="str">
        <f t="shared" si="93"/>
        <v>no</v>
      </c>
      <c r="Z269" s="24" t="str">
        <f t="shared" si="94"/>
        <v>Above Average</v>
      </c>
      <c r="AA269" s="25">
        <v>0</v>
      </c>
      <c r="AB269" s="25">
        <v>0</v>
      </c>
      <c r="AC269" s="25">
        <v>2</v>
      </c>
      <c r="AD269" s="25">
        <v>1</v>
      </c>
      <c r="AE269" s="25">
        <f t="shared" si="95"/>
        <v>3</v>
      </c>
      <c r="AF269" s="25" t="str">
        <f t="shared" si="96"/>
        <v>More</v>
      </c>
      <c r="AG269" s="57">
        <v>7</v>
      </c>
      <c r="AH269" s="29">
        <v>231500</v>
      </c>
      <c r="AI269" s="29">
        <f t="shared" si="83"/>
        <v>2755</v>
      </c>
      <c r="AJ269" s="29" t="str">
        <f t="shared" si="97"/>
        <v>no</v>
      </c>
      <c r="AK269" s="29">
        <f t="shared" si="98"/>
        <v>84.029038112522684</v>
      </c>
      <c r="AL269" s="29">
        <f t="shared" si="99"/>
        <v>129.18526785714286</v>
      </c>
    </row>
    <row r="270" spans="1:38" x14ac:dyDescent="0.2">
      <c r="A270">
        <v>260</v>
      </c>
      <c r="B270" s="12">
        <v>70</v>
      </c>
      <c r="C270" s="12">
        <f t="shared" si="84"/>
        <v>70</v>
      </c>
      <c r="D270" s="12" t="str">
        <f t="shared" si="81"/>
        <v>no</v>
      </c>
      <c r="E270" s="12" t="str">
        <f t="shared" si="85"/>
        <v>Above Average</v>
      </c>
      <c r="F270" s="21">
        <v>12702</v>
      </c>
      <c r="G270" s="21" t="str">
        <f t="shared" si="86"/>
        <v>no</v>
      </c>
      <c r="H270" s="21" t="str">
        <f t="shared" si="87"/>
        <v>Above Average</v>
      </c>
      <c r="I270" s="12" t="s">
        <v>143</v>
      </c>
      <c r="J270" s="12" t="str">
        <f t="shared" si="88"/>
        <v>OldTown</v>
      </c>
      <c r="K270" s="12" t="s">
        <v>91</v>
      </c>
      <c r="L270" s="12">
        <f t="shared" si="82"/>
        <v>57.90974368543602</v>
      </c>
      <c r="M270" s="12" t="str">
        <f t="shared" si="89"/>
        <v>Below Average</v>
      </c>
      <c r="N270" s="22">
        <v>5</v>
      </c>
      <c r="O270" s="22" t="str">
        <f t="shared" si="90"/>
        <v>Low</v>
      </c>
      <c r="P270">
        <v>1956</v>
      </c>
      <c r="Q270">
        <v>1956</v>
      </c>
      <c r="R270" s="23">
        <v>0</v>
      </c>
      <c r="S270" s="23" t="str">
        <f t="shared" si="91"/>
        <v>yes</v>
      </c>
      <c r="T270" s="23" t="str">
        <f t="shared" si="92"/>
        <v>Below Average</v>
      </c>
      <c r="U270" s="24">
        <v>882</v>
      </c>
      <c r="V270" s="24">
        <v>0</v>
      </c>
      <c r="W270" s="24" t="s">
        <v>413</v>
      </c>
      <c r="X270" s="24">
        <v>882</v>
      </c>
      <c r="Y270" s="24" t="str">
        <f t="shared" si="93"/>
        <v>no</v>
      </c>
      <c r="Z270" s="24" t="str">
        <f t="shared" si="94"/>
        <v>Below Average</v>
      </c>
      <c r="AA270" s="25">
        <v>0</v>
      </c>
      <c r="AB270" s="25">
        <v>0</v>
      </c>
      <c r="AC270" s="25">
        <v>1</v>
      </c>
      <c r="AD270" s="25">
        <v>0</v>
      </c>
      <c r="AE270" s="25">
        <f t="shared" si="95"/>
        <v>1</v>
      </c>
      <c r="AF270" s="25" t="str">
        <f t="shared" si="96"/>
        <v>Less</v>
      </c>
      <c r="AG270" s="57">
        <v>4</v>
      </c>
      <c r="AH270" s="29">
        <v>97000</v>
      </c>
      <c r="AI270" s="29">
        <f t="shared" si="83"/>
        <v>882</v>
      </c>
      <c r="AJ270" s="29" t="str">
        <f t="shared" si="97"/>
        <v>no</v>
      </c>
      <c r="AK270" s="29">
        <f t="shared" si="98"/>
        <v>109.97732426303855</v>
      </c>
      <c r="AL270" s="29">
        <f t="shared" si="99"/>
        <v>109.97732426303855</v>
      </c>
    </row>
    <row r="271" spans="1:38" x14ac:dyDescent="0.2">
      <c r="A271">
        <v>261</v>
      </c>
      <c r="B271" s="12">
        <v>120</v>
      </c>
      <c r="C271" s="12">
        <f t="shared" si="84"/>
        <v>120</v>
      </c>
      <c r="D271" s="12" t="str">
        <f t="shared" si="81"/>
        <v>yes</v>
      </c>
      <c r="E271" s="12" t="str">
        <f t="shared" si="85"/>
        <v>Above Average</v>
      </c>
      <c r="F271" s="21">
        <v>19296</v>
      </c>
      <c r="G271" s="21" t="str">
        <f t="shared" si="86"/>
        <v>yes</v>
      </c>
      <c r="H271" s="21" t="str">
        <f t="shared" si="87"/>
        <v>Above Average</v>
      </c>
      <c r="I271" s="12" t="s">
        <v>162</v>
      </c>
      <c r="J271" s="12" t="str">
        <f t="shared" si="88"/>
        <v>NAmes</v>
      </c>
      <c r="K271" s="12" t="s">
        <v>91</v>
      </c>
      <c r="L271" s="12">
        <f t="shared" si="82"/>
        <v>65.191384752822614</v>
      </c>
      <c r="M271" s="12" t="str">
        <f t="shared" si="89"/>
        <v>Below Average</v>
      </c>
      <c r="N271" s="22">
        <v>6</v>
      </c>
      <c r="O271" s="22" t="str">
        <f t="shared" si="90"/>
        <v>Low</v>
      </c>
      <c r="P271">
        <v>1962</v>
      </c>
      <c r="Q271">
        <v>1962</v>
      </c>
      <c r="R271" s="23">
        <v>1362</v>
      </c>
      <c r="S271" s="23" t="str">
        <f t="shared" si="91"/>
        <v>no</v>
      </c>
      <c r="T271" s="23" t="str">
        <f t="shared" si="92"/>
        <v>Above Average</v>
      </c>
      <c r="U271" s="24">
        <v>1382</v>
      </c>
      <c r="V271" s="24">
        <v>0</v>
      </c>
      <c r="W271" s="24" t="s">
        <v>413</v>
      </c>
      <c r="X271" s="24">
        <v>1382</v>
      </c>
      <c r="Y271" s="24" t="str">
        <f t="shared" si="93"/>
        <v>no</v>
      </c>
      <c r="Z271" s="24" t="str">
        <f t="shared" si="94"/>
        <v>Below Average</v>
      </c>
      <c r="AA271" s="25">
        <v>1</v>
      </c>
      <c r="AB271" s="25">
        <v>0</v>
      </c>
      <c r="AC271" s="25">
        <v>1</v>
      </c>
      <c r="AD271" s="25">
        <v>0</v>
      </c>
      <c r="AE271" s="25">
        <f t="shared" si="95"/>
        <v>2</v>
      </c>
      <c r="AF271" s="25" t="str">
        <f t="shared" si="96"/>
        <v>Less</v>
      </c>
      <c r="AG271" s="57">
        <v>6</v>
      </c>
      <c r="AH271" s="29">
        <v>176000</v>
      </c>
      <c r="AI271" s="29">
        <f t="shared" si="83"/>
        <v>2744</v>
      </c>
      <c r="AJ271" s="29" t="str">
        <f t="shared" si="97"/>
        <v>no</v>
      </c>
      <c r="AK271" s="29">
        <f t="shared" si="98"/>
        <v>64.139941690962104</v>
      </c>
      <c r="AL271" s="29">
        <f t="shared" si="99"/>
        <v>127.35166425470332</v>
      </c>
    </row>
    <row r="272" spans="1:38" x14ac:dyDescent="0.2">
      <c r="A272">
        <v>262</v>
      </c>
      <c r="B272" s="12">
        <v>69</v>
      </c>
      <c r="C272" s="12">
        <f t="shared" si="84"/>
        <v>69</v>
      </c>
      <c r="D272" s="12" t="str">
        <f t="shared" si="81"/>
        <v>no</v>
      </c>
      <c r="E272" s="12" t="str">
        <f t="shared" si="85"/>
        <v>Below Average</v>
      </c>
      <c r="F272" s="21">
        <v>9588</v>
      </c>
      <c r="G272" s="21" t="str">
        <f t="shared" si="86"/>
        <v>no</v>
      </c>
      <c r="H272" s="21" t="str">
        <f t="shared" si="87"/>
        <v>Below Average</v>
      </c>
      <c r="I272" s="12" t="s">
        <v>89</v>
      </c>
      <c r="J272" s="12" t="str">
        <f t="shared" si="88"/>
        <v>CollgCr</v>
      </c>
      <c r="K272" s="12" t="s">
        <v>91</v>
      </c>
      <c r="L272" s="12">
        <f t="shared" si="82"/>
        <v>74.535824409408733</v>
      </c>
      <c r="M272" s="12" t="str">
        <f t="shared" si="89"/>
        <v>Above Average</v>
      </c>
      <c r="N272" s="22">
        <v>8</v>
      </c>
      <c r="O272" s="22" t="str">
        <f t="shared" si="90"/>
        <v>High</v>
      </c>
      <c r="P272">
        <v>2007</v>
      </c>
      <c r="Q272">
        <v>2007</v>
      </c>
      <c r="R272" s="23">
        <v>1482</v>
      </c>
      <c r="S272" s="23" t="str">
        <f t="shared" si="91"/>
        <v>no</v>
      </c>
      <c r="T272" s="23" t="str">
        <f t="shared" si="92"/>
        <v>Above Average</v>
      </c>
      <c r="U272" s="24">
        <v>1482</v>
      </c>
      <c r="V272" s="24">
        <v>1092</v>
      </c>
      <c r="W272" s="24" t="s">
        <v>412</v>
      </c>
      <c r="X272" s="24">
        <v>2574</v>
      </c>
      <c r="Y272" s="24" t="str">
        <f t="shared" si="93"/>
        <v>no</v>
      </c>
      <c r="Z272" s="24" t="str">
        <f t="shared" si="94"/>
        <v>Above Average</v>
      </c>
      <c r="AA272" s="25">
        <v>0</v>
      </c>
      <c r="AB272" s="25">
        <v>0</v>
      </c>
      <c r="AC272" s="25">
        <v>2</v>
      </c>
      <c r="AD272" s="25">
        <v>1</v>
      </c>
      <c r="AE272" s="25">
        <f t="shared" si="95"/>
        <v>3</v>
      </c>
      <c r="AF272" s="25" t="str">
        <f t="shared" si="96"/>
        <v>More</v>
      </c>
      <c r="AG272" s="57">
        <v>10</v>
      </c>
      <c r="AH272" s="29">
        <v>276000</v>
      </c>
      <c r="AI272" s="29">
        <f t="shared" si="83"/>
        <v>4056</v>
      </c>
      <c r="AJ272" s="29" t="str">
        <f t="shared" si="97"/>
        <v>no</v>
      </c>
      <c r="AK272" s="29">
        <f t="shared" si="98"/>
        <v>68.047337278106511</v>
      </c>
      <c r="AL272" s="29">
        <f t="shared" si="99"/>
        <v>107.22610722610723</v>
      </c>
    </row>
    <row r="273" spans="1:38" x14ac:dyDescent="0.2">
      <c r="A273">
        <v>263</v>
      </c>
      <c r="B273" s="12">
        <v>88</v>
      </c>
      <c r="C273" s="12">
        <f t="shared" si="84"/>
        <v>88</v>
      </c>
      <c r="D273" s="12" t="str">
        <f t="shared" si="81"/>
        <v>no</v>
      </c>
      <c r="E273" s="12" t="str">
        <f t="shared" si="85"/>
        <v>Above Average</v>
      </c>
      <c r="F273" s="21">
        <v>8471</v>
      </c>
      <c r="G273" s="21" t="str">
        <f t="shared" si="86"/>
        <v>no</v>
      </c>
      <c r="H273" s="21" t="str">
        <f t="shared" si="87"/>
        <v>Below Average</v>
      </c>
      <c r="I273" s="12" t="s">
        <v>151</v>
      </c>
      <c r="J273" s="12" t="str">
        <f t="shared" si="88"/>
        <v>Sawyer</v>
      </c>
      <c r="K273" s="12" t="s">
        <v>91</v>
      </c>
      <c r="L273" s="12">
        <f t="shared" si="82"/>
        <v>65.835562612127291</v>
      </c>
      <c r="M273" s="12" t="str">
        <f t="shared" si="89"/>
        <v>Below Average</v>
      </c>
      <c r="N273" s="22">
        <v>6</v>
      </c>
      <c r="O273" s="22" t="str">
        <f t="shared" si="90"/>
        <v>Low</v>
      </c>
      <c r="P273">
        <v>1977</v>
      </c>
      <c r="Q273">
        <v>1995</v>
      </c>
      <c r="R273" s="23">
        <v>506</v>
      </c>
      <c r="S273" s="23" t="str">
        <f t="shared" si="91"/>
        <v>no</v>
      </c>
      <c r="T273" s="23" t="str">
        <f t="shared" si="92"/>
        <v>Below Average</v>
      </c>
      <c r="U273" s="24">
        <v>1212</v>
      </c>
      <c r="V273" s="24">
        <v>0</v>
      </c>
      <c r="W273" s="24" t="s">
        <v>413</v>
      </c>
      <c r="X273" s="24">
        <v>1212</v>
      </c>
      <c r="Y273" s="24" t="str">
        <f t="shared" si="93"/>
        <v>no</v>
      </c>
      <c r="Z273" s="24" t="str">
        <f t="shared" si="94"/>
        <v>Below Average</v>
      </c>
      <c r="AA273" s="25">
        <v>1</v>
      </c>
      <c r="AB273" s="25">
        <v>0</v>
      </c>
      <c r="AC273" s="25">
        <v>1</v>
      </c>
      <c r="AD273" s="25">
        <v>0</v>
      </c>
      <c r="AE273" s="25">
        <f t="shared" si="95"/>
        <v>2</v>
      </c>
      <c r="AF273" s="25" t="str">
        <f t="shared" si="96"/>
        <v>Less</v>
      </c>
      <c r="AG273" s="57">
        <v>6</v>
      </c>
      <c r="AH273" s="29">
        <v>151000</v>
      </c>
      <c r="AI273" s="29">
        <f t="shared" si="83"/>
        <v>1718</v>
      </c>
      <c r="AJ273" s="29" t="str">
        <f t="shared" si="97"/>
        <v>no</v>
      </c>
      <c r="AK273" s="29">
        <f t="shared" si="98"/>
        <v>87.892898719441206</v>
      </c>
      <c r="AL273" s="29">
        <f t="shared" si="99"/>
        <v>124.58745874587459</v>
      </c>
    </row>
    <row r="274" spans="1:38" x14ac:dyDescent="0.2">
      <c r="A274">
        <v>264</v>
      </c>
      <c r="B274" s="12">
        <v>50</v>
      </c>
      <c r="C274" s="12">
        <f t="shared" si="84"/>
        <v>50</v>
      </c>
      <c r="D274" s="12" t="str">
        <f t="shared" si="81"/>
        <v>no</v>
      </c>
      <c r="E274" s="12" t="str">
        <f t="shared" si="85"/>
        <v>Below Average</v>
      </c>
      <c r="F274" s="21">
        <v>5500</v>
      </c>
      <c r="G274" s="21" t="str">
        <f t="shared" si="86"/>
        <v>no</v>
      </c>
      <c r="H274" s="21" t="str">
        <f t="shared" si="87"/>
        <v>Below Average</v>
      </c>
      <c r="I274" s="12" t="s">
        <v>143</v>
      </c>
      <c r="J274" s="12" t="str">
        <f t="shared" si="88"/>
        <v>OldTown</v>
      </c>
      <c r="K274" s="12" t="s">
        <v>91</v>
      </c>
      <c r="L274" s="12">
        <f t="shared" si="82"/>
        <v>57.90974368543602</v>
      </c>
      <c r="M274" s="12" t="str">
        <f t="shared" si="89"/>
        <v>Below Average</v>
      </c>
      <c r="N274" s="22">
        <v>5</v>
      </c>
      <c r="O274" s="22" t="str">
        <f t="shared" si="90"/>
        <v>Low</v>
      </c>
      <c r="P274">
        <v>1929</v>
      </c>
      <c r="Q274">
        <v>2001</v>
      </c>
      <c r="R274" s="23">
        <v>926</v>
      </c>
      <c r="S274" s="23" t="str">
        <f t="shared" si="91"/>
        <v>no</v>
      </c>
      <c r="T274" s="23" t="str">
        <f t="shared" si="92"/>
        <v>Below Average</v>
      </c>
      <c r="U274" s="24">
        <v>926</v>
      </c>
      <c r="V274" s="24">
        <v>0</v>
      </c>
      <c r="W274" s="24" t="s">
        <v>413</v>
      </c>
      <c r="X274" s="24">
        <v>1316</v>
      </c>
      <c r="Y274" s="24" t="str">
        <f t="shared" si="93"/>
        <v>no</v>
      </c>
      <c r="Z274" s="24" t="str">
        <f t="shared" si="94"/>
        <v>Below Average</v>
      </c>
      <c r="AA274" s="25">
        <v>1</v>
      </c>
      <c r="AB274" s="25">
        <v>0</v>
      </c>
      <c r="AC274" s="25">
        <v>1</v>
      </c>
      <c r="AD274" s="25">
        <v>0</v>
      </c>
      <c r="AE274" s="25">
        <f t="shared" si="95"/>
        <v>2</v>
      </c>
      <c r="AF274" s="25" t="str">
        <f t="shared" si="96"/>
        <v>Less</v>
      </c>
      <c r="AG274" s="57">
        <v>6</v>
      </c>
      <c r="AH274" s="29">
        <v>130000</v>
      </c>
      <c r="AI274" s="29">
        <f t="shared" si="83"/>
        <v>2242</v>
      </c>
      <c r="AJ274" s="29" t="str">
        <f t="shared" si="97"/>
        <v>no</v>
      </c>
      <c r="AK274" s="29">
        <f t="shared" si="98"/>
        <v>57.983942908117754</v>
      </c>
      <c r="AL274" s="29">
        <f t="shared" si="99"/>
        <v>98.784194528875375</v>
      </c>
    </row>
    <row r="275" spans="1:38" x14ac:dyDescent="0.2">
      <c r="A275">
        <v>265</v>
      </c>
      <c r="B275" s="12">
        <v>30</v>
      </c>
      <c r="C275" s="12">
        <f t="shared" si="84"/>
        <v>30</v>
      </c>
      <c r="D275" s="12" t="str">
        <f t="shared" si="81"/>
        <v>yes</v>
      </c>
      <c r="E275" s="12" t="str">
        <f t="shared" si="85"/>
        <v>Below Average</v>
      </c>
      <c r="F275" s="21">
        <v>5232</v>
      </c>
      <c r="G275" s="21" t="str">
        <f t="shared" si="86"/>
        <v>no</v>
      </c>
      <c r="H275" s="21" t="str">
        <f t="shared" si="87"/>
        <v>Below Average</v>
      </c>
      <c r="I275" s="12" t="s">
        <v>143</v>
      </c>
      <c r="J275" s="12" t="str">
        <f t="shared" si="88"/>
        <v>OldTown</v>
      </c>
      <c r="K275" s="12" t="s">
        <v>91</v>
      </c>
      <c r="L275" s="12">
        <f t="shared" si="82"/>
        <v>57.90974368543602</v>
      </c>
      <c r="M275" s="12" t="str">
        <f t="shared" si="89"/>
        <v>Below Average</v>
      </c>
      <c r="N275" s="22">
        <v>5</v>
      </c>
      <c r="O275" s="22" t="str">
        <f t="shared" si="90"/>
        <v>Low</v>
      </c>
      <c r="P275">
        <v>1925</v>
      </c>
      <c r="Q275">
        <v>2004</v>
      </c>
      <c r="R275" s="23">
        <v>680</v>
      </c>
      <c r="S275" s="23" t="str">
        <f t="shared" si="91"/>
        <v>no</v>
      </c>
      <c r="T275" s="23" t="str">
        <f t="shared" si="92"/>
        <v>Below Average</v>
      </c>
      <c r="U275" s="24">
        <v>764</v>
      </c>
      <c r="V275" s="24">
        <v>0</v>
      </c>
      <c r="W275" s="24" t="s">
        <v>413</v>
      </c>
      <c r="X275" s="24">
        <v>764</v>
      </c>
      <c r="Y275" s="24" t="str">
        <f t="shared" si="93"/>
        <v>no</v>
      </c>
      <c r="Z275" s="24" t="str">
        <f t="shared" si="94"/>
        <v>Below Average</v>
      </c>
      <c r="AA275" s="25">
        <v>0</v>
      </c>
      <c r="AB275" s="25">
        <v>0</v>
      </c>
      <c r="AC275" s="25">
        <v>1</v>
      </c>
      <c r="AD275" s="25">
        <v>0</v>
      </c>
      <c r="AE275" s="25">
        <f t="shared" si="95"/>
        <v>1</v>
      </c>
      <c r="AF275" s="25" t="str">
        <f t="shared" si="96"/>
        <v>Less</v>
      </c>
      <c r="AG275" s="57">
        <v>4</v>
      </c>
      <c r="AH275" s="29">
        <v>73000</v>
      </c>
      <c r="AI275" s="29">
        <f t="shared" si="83"/>
        <v>1444</v>
      </c>
      <c r="AJ275" s="29" t="str">
        <f t="shared" si="97"/>
        <v>no</v>
      </c>
      <c r="AK275" s="29">
        <f t="shared" si="98"/>
        <v>50.554016620498615</v>
      </c>
      <c r="AL275" s="29">
        <f t="shared" si="99"/>
        <v>95.549738219895289</v>
      </c>
    </row>
    <row r="276" spans="1:38" x14ac:dyDescent="0.2">
      <c r="A276">
        <v>266</v>
      </c>
      <c r="B276" s="12">
        <v>78</v>
      </c>
      <c r="C276" s="12">
        <f t="shared" si="84"/>
        <v>78</v>
      </c>
      <c r="D276" s="12" t="str">
        <f t="shared" si="81"/>
        <v>no</v>
      </c>
      <c r="E276" s="12" t="str">
        <f t="shared" si="85"/>
        <v>Above Average</v>
      </c>
      <c r="F276" s="21">
        <v>12090</v>
      </c>
      <c r="G276" s="21" t="str">
        <f t="shared" si="86"/>
        <v>no</v>
      </c>
      <c r="H276" s="21" t="str">
        <f t="shared" si="87"/>
        <v>Above Average</v>
      </c>
      <c r="I276" s="12" t="s">
        <v>138</v>
      </c>
      <c r="J276" s="12" t="str">
        <f t="shared" si="88"/>
        <v>NWAmes</v>
      </c>
      <c r="K276" s="12" t="s">
        <v>91</v>
      </c>
      <c r="L276" s="12">
        <f t="shared" si="82"/>
        <v>67.115548801871967</v>
      </c>
      <c r="M276" s="12" t="str">
        <f t="shared" si="89"/>
        <v>Below Average</v>
      </c>
      <c r="N276" s="22">
        <v>6</v>
      </c>
      <c r="O276" s="22" t="str">
        <f t="shared" si="90"/>
        <v>Low</v>
      </c>
      <c r="P276">
        <v>1981</v>
      </c>
      <c r="Q276">
        <v>1981</v>
      </c>
      <c r="R276" s="23">
        <v>1422</v>
      </c>
      <c r="S276" s="23" t="str">
        <f t="shared" si="91"/>
        <v>no</v>
      </c>
      <c r="T276" s="23" t="str">
        <f t="shared" si="92"/>
        <v>Above Average</v>
      </c>
      <c r="U276" s="24">
        <v>1422</v>
      </c>
      <c r="V276" s="24">
        <v>0</v>
      </c>
      <c r="W276" s="24" t="s">
        <v>413</v>
      </c>
      <c r="X276" s="24">
        <v>1422</v>
      </c>
      <c r="Y276" s="24" t="str">
        <f t="shared" si="93"/>
        <v>no</v>
      </c>
      <c r="Z276" s="24" t="str">
        <f t="shared" si="94"/>
        <v>Below Average</v>
      </c>
      <c r="AA276" s="25">
        <v>0</v>
      </c>
      <c r="AB276" s="25">
        <v>0</v>
      </c>
      <c r="AC276" s="25">
        <v>2</v>
      </c>
      <c r="AD276" s="25">
        <v>0</v>
      </c>
      <c r="AE276" s="25">
        <f t="shared" si="95"/>
        <v>2</v>
      </c>
      <c r="AF276" s="25" t="str">
        <f t="shared" si="96"/>
        <v>Less</v>
      </c>
      <c r="AG276" s="57">
        <v>7</v>
      </c>
      <c r="AH276" s="29">
        <v>175500</v>
      </c>
      <c r="AI276" s="29">
        <f t="shared" si="83"/>
        <v>2844</v>
      </c>
      <c r="AJ276" s="29" t="str">
        <f t="shared" si="97"/>
        <v>no</v>
      </c>
      <c r="AK276" s="29">
        <f t="shared" si="98"/>
        <v>61.708860759493668</v>
      </c>
      <c r="AL276" s="29">
        <f t="shared" si="99"/>
        <v>123.41772151898734</v>
      </c>
    </row>
    <row r="277" spans="1:38" x14ac:dyDescent="0.2">
      <c r="A277">
        <v>267</v>
      </c>
      <c r="B277" s="12">
        <v>70</v>
      </c>
      <c r="C277" s="12">
        <f t="shared" si="84"/>
        <v>70</v>
      </c>
      <c r="D277" s="12" t="str">
        <f t="shared" si="81"/>
        <v>no</v>
      </c>
      <c r="E277" s="12" t="str">
        <f t="shared" si="85"/>
        <v>Above Average</v>
      </c>
      <c r="F277" s="21">
        <v>11207</v>
      </c>
      <c r="G277" s="21" t="str">
        <f t="shared" si="86"/>
        <v>no</v>
      </c>
      <c r="H277" s="21" t="str">
        <f t="shared" si="87"/>
        <v>Above Average</v>
      </c>
      <c r="I277" s="12" t="s">
        <v>193</v>
      </c>
      <c r="J277" s="12" t="str">
        <f t="shared" si="88"/>
        <v>Gilbert</v>
      </c>
      <c r="K277" s="12" t="s">
        <v>91</v>
      </c>
      <c r="L277" s="12">
        <f t="shared" si="82"/>
        <v>77.47396854876844</v>
      </c>
      <c r="M277" s="12" t="str">
        <f t="shared" si="89"/>
        <v>Above Average</v>
      </c>
      <c r="N277" s="22">
        <v>6</v>
      </c>
      <c r="O277" s="22" t="str">
        <f t="shared" si="90"/>
        <v>Low</v>
      </c>
      <c r="P277">
        <v>1997</v>
      </c>
      <c r="Q277">
        <v>1997</v>
      </c>
      <c r="R277" s="23">
        <v>802</v>
      </c>
      <c r="S277" s="23" t="str">
        <f t="shared" si="91"/>
        <v>no</v>
      </c>
      <c r="T277" s="23" t="str">
        <f t="shared" si="92"/>
        <v>Below Average</v>
      </c>
      <c r="U277" s="24">
        <v>802</v>
      </c>
      <c r="V277" s="24">
        <v>709</v>
      </c>
      <c r="W277" s="24" t="s">
        <v>412</v>
      </c>
      <c r="X277" s="24">
        <v>1511</v>
      </c>
      <c r="Y277" s="24" t="str">
        <f t="shared" si="93"/>
        <v>no</v>
      </c>
      <c r="Z277" s="24" t="str">
        <f t="shared" si="94"/>
        <v>Below Average</v>
      </c>
      <c r="AA277" s="25">
        <v>1</v>
      </c>
      <c r="AB277" s="25">
        <v>0</v>
      </c>
      <c r="AC277" s="25">
        <v>2</v>
      </c>
      <c r="AD277" s="25">
        <v>1</v>
      </c>
      <c r="AE277" s="25">
        <f t="shared" si="95"/>
        <v>4</v>
      </c>
      <c r="AF277" s="25" t="str">
        <f t="shared" si="96"/>
        <v>More</v>
      </c>
      <c r="AG277" s="57">
        <v>8</v>
      </c>
      <c r="AH277" s="29">
        <v>185000</v>
      </c>
      <c r="AI277" s="29">
        <f t="shared" si="83"/>
        <v>2313</v>
      </c>
      <c r="AJ277" s="29" t="str">
        <f t="shared" si="97"/>
        <v>no</v>
      </c>
      <c r="AK277" s="29">
        <f t="shared" si="98"/>
        <v>79.982706441850411</v>
      </c>
      <c r="AL277" s="29">
        <f t="shared" si="99"/>
        <v>122.43547319655858</v>
      </c>
    </row>
    <row r="278" spans="1:38" x14ac:dyDescent="0.2">
      <c r="A278">
        <v>268</v>
      </c>
      <c r="B278" s="12">
        <v>60</v>
      </c>
      <c r="C278" s="12">
        <f t="shared" si="84"/>
        <v>60</v>
      </c>
      <c r="D278" s="12" t="str">
        <f t="shared" si="81"/>
        <v>no</v>
      </c>
      <c r="E278" s="12" t="str">
        <f t="shared" si="85"/>
        <v>Below Average</v>
      </c>
      <c r="F278" s="21">
        <v>8400</v>
      </c>
      <c r="G278" s="21" t="str">
        <f t="shared" si="86"/>
        <v>no</v>
      </c>
      <c r="H278" s="21" t="str">
        <f t="shared" si="87"/>
        <v>Below Average</v>
      </c>
      <c r="I278" s="12" t="s">
        <v>232</v>
      </c>
      <c r="J278" s="12" t="str">
        <f t="shared" si="88"/>
        <v>SWISU</v>
      </c>
      <c r="K278" s="12" t="s">
        <v>91</v>
      </c>
      <c r="L278" s="12">
        <f t="shared" si="82"/>
        <v>56.717772915383847</v>
      </c>
      <c r="M278" s="12" t="str">
        <f t="shared" si="89"/>
        <v>Below Average</v>
      </c>
      <c r="N278" s="22">
        <v>5</v>
      </c>
      <c r="O278" s="22" t="str">
        <f t="shared" si="90"/>
        <v>Low</v>
      </c>
      <c r="P278">
        <v>1939</v>
      </c>
      <c r="Q278">
        <v>1997</v>
      </c>
      <c r="R278" s="23">
        <v>720</v>
      </c>
      <c r="S278" s="23" t="str">
        <f t="shared" si="91"/>
        <v>no</v>
      </c>
      <c r="T278" s="23" t="str">
        <f t="shared" si="92"/>
        <v>Below Average</v>
      </c>
      <c r="U278" s="24">
        <v>1052</v>
      </c>
      <c r="V278" s="24">
        <v>720</v>
      </c>
      <c r="W278" s="24" t="s">
        <v>412</v>
      </c>
      <c r="X278" s="24">
        <v>2192</v>
      </c>
      <c r="Y278" s="24" t="str">
        <f t="shared" si="93"/>
        <v>no</v>
      </c>
      <c r="Z278" s="24" t="str">
        <f t="shared" si="94"/>
        <v>Above Average</v>
      </c>
      <c r="AA278" s="25">
        <v>0</v>
      </c>
      <c r="AB278" s="25">
        <v>0</v>
      </c>
      <c r="AC278" s="25">
        <v>2</v>
      </c>
      <c r="AD278" s="25">
        <v>1</v>
      </c>
      <c r="AE278" s="25">
        <f t="shared" si="95"/>
        <v>3</v>
      </c>
      <c r="AF278" s="25" t="str">
        <f t="shared" si="96"/>
        <v>More</v>
      </c>
      <c r="AG278" s="57">
        <v>8</v>
      </c>
      <c r="AH278" s="29">
        <v>179500</v>
      </c>
      <c r="AI278" s="29">
        <f t="shared" si="83"/>
        <v>2912</v>
      </c>
      <c r="AJ278" s="29" t="str">
        <f t="shared" si="97"/>
        <v>no</v>
      </c>
      <c r="AK278" s="29">
        <f t="shared" si="98"/>
        <v>61.641483516483518</v>
      </c>
      <c r="AL278" s="29">
        <f t="shared" si="99"/>
        <v>81.888686131386862</v>
      </c>
    </row>
    <row r="279" spans="1:38" x14ac:dyDescent="0.2">
      <c r="A279">
        <v>269</v>
      </c>
      <c r="B279" s="12">
        <v>71</v>
      </c>
      <c r="C279" s="12">
        <f t="shared" si="84"/>
        <v>71</v>
      </c>
      <c r="D279" s="12" t="str">
        <f t="shared" si="81"/>
        <v>no</v>
      </c>
      <c r="E279" s="12" t="str">
        <f t="shared" si="85"/>
        <v>Above Average</v>
      </c>
      <c r="F279" s="21">
        <v>6900</v>
      </c>
      <c r="G279" s="21" t="str">
        <f t="shared" si="86"/>
        <v>no</v>
      </c>
      <c r="H279" s="21" t="str">
        <f t="shared" si="87"/>
        <v>Below Average</v>
      </c>
      <c r="I279" s="12" t="s">
        <v>176</v>
      </c>
      <c r="J279" s="12" t="str">
        <f t="shared" si="88"/>
        <v>IDOTRR</v>
      </c>
      <c r="K279" s="12" t="s">
        <v>91</v>
      </c>
      <c r="L279" s="12">
        <f t="shared" si="82"/>
        <v>52.131298928930256</v>
      </c>
      <c r="M279" s="12" t="str">
        <f t="shared" si="89"/>
        <v>Below Average</v>
      </c>
      <c r="N279" s="22">
        <v>5</v>
      </c>
      <c r="O279" s="22" t="str">
        <f t="shared" si="90"/>
        <v>Low</v>
      </c>
      <c r="P279">
        <v>1940</v>
      </c>
      <c r="Q279">
        <v>1955</v>
      </c>
      <c r="R279" s="23">
        <v>740</v>
      </c>
      <c r="S279" s="23" t="str">
        <f t="shared" si="91"/>
        <v>no</v>
      </c>
      <c r="T279" s="23" t="str">
        <f t="shared" si="92"/>
        <v>Below Average</v>
      </c>
      <c r="U279" s="24">
        <v>778</v>
      </c>
      <c r="V279" s="24">
        <v>0</v>
      </c>
      <c r="W279" s="24" t="s">
        <v>413</v>
      </c>
      <c r="X279" s="24">
        <v>778</v>
      </c>
      <c r="Y279" s="24" t="str">
        <f t="shared" si="93"/>
        <v>no</v>
      </c>
      <c r="Z279" s="24" t="str">
        <f t="shared" si="94"/>
        <v>Below Average</v>
      </c>
      <c r="AA279" s="25">
        <v>0</v>
      </c>
      <c r="AB279" s="25">
        <v>0</v>
      </c>
      <c r="AC279" s="25">
        <v>1</v>
      </c>
      <c r="AD279" s="25">
        <v>0</v>
      </c>
      <c r="AE279" s="25">
        <f t="shared" si="95"/>
        <v>1</v>
      </c>
      <c r="AF279" s="25" t="str">
        <f t="shared" si="96"/>
        <v>Less</v>
      </c>
      <c r="AG279" s="57">
        <v>4</v>
      </c>
      <c r="AH279" s="29">
        <v>120500</v>
      </c>
      <c r="AI279" s="29">
        <f t="shared" si="83"/>
        <v>1518</v>
      </c>
      <c r="AJ279" s="29" t="str">
        <f t="shared" si="97"/>
        <v>no</v>
      </c>
      <c r="AK279" s="29">
        <f t="shared" si="98"/>
        <v>79.380764163372859</v>
      </c>
      <c r="AL279" s="29">
        <f t="shared" si="99"/>
        <v>154.88431876606683</v>
      </c>
    </row>
    <row r="280" spans="1:38" x14ac:dyDescent="0.2">
      <c r="A280">
        <v>270</v>
      </c>
      <c r="B280" s="12" t="s">
        <v>83</v>
      </c>
      <c r="C280" s="12">
        <f t="shared" si="84"/>
        <v>69</v>
      </c>
      <c r="D280" s="12" t="str">
        <f t="shared" si="81"/>
        <v>no</v>
      </c>
      <c r="E280" s="12" t="str">
        <f t="shared" si="85"/>
        <v>Below Average</v>
      </c>
      <c r="F280" s="21">
        <v>7917</v>
      </c>
      <c r="G280" s="21" t="str">
        <f t="shared" si="86"/>
        <v>no</v>
      </c>
      <c r="H280" s="21" t="str">
        <f t="shared" si="87"/>
        <v>Below Average</v>
      </c>
      <c r="I280" s="12" t="s">
        <v>185</v>
      </c>
      <c r="J280" s="12" t="str">
        <f t="shared" si="88"/>
        <v>Edwards</v>
      </c>
      <c r="K280" s="12" t="s">
        <v>91</v>
      </c>
      <c r="L280" s="12">
        <f t="shared" si="82"/>
        <v>61.772149970231268</v>
      </c>
      <c r="M280" s="12" t="str">
        <f t="shared" si="89"/>
        <v>Below Average</v>
      </c>
      <c r="N280" s="22">
        <v>6</v>
      </c>
      <c r="O280" s="22" t="str">
        <f t="shared" si="90"/>
        <v>Low</v>
      </c>
      <c r="P280">
        <v>1976</v>
      </c>
      <c r="Q280">
        <v>1976</v>
      </c>
      <c r="R280" s="23">
        <v>1143</v>
      </c>
      <c r="S280" s="23" t="str">
        <f t="shared" si="91"/>
        <v>no</v>
      </c>
      <c r="T280" s="23" t="str">
        <f t="shared" si="92"/>
        <v>Above Average</v>
      </c>
      <c r="U280" s="24">
        <v>1113</v>
      </c>
      <c r="V280" s="24">
        <v>0</v>
      </c>
      <c r="W280" s="24" t="s">
        <v>413</v>
      </c>
      <c r="X280" s="24">
        <v>1113</v>
      </c>
      <c r="Y280" s="24" t="str">
        <f t="shared" si="93"/>
        <v>no</v>
      </c>
      <c r="Z280" s="24" t="str">
        <f t="shared" si="94"/>
        <v>Below Average</v>
      </c>
      <c r="AA280" s="25">
        <v>1</v>
      </c>
      <c r="AB280" s="25">
        <v>0</v>
      </c>
      <c r="AC280" s="25">
        <v>1</v>
      </c>
      <c r="AD280" s="25">
        <v>1</v>
      </c>
      <c r="AE280" s="25">
        <f t="shared" si="95"/>
        <v>3</v>
      </c>
      <c r="AF280" s="25" t="str">
        <f t="shared" si="96"/>
        <v>More</v>
      </c>
      <c r="AG280" s="57">
        <v>6</v>
      </c>
      <c r="AH280" s="29">
        <v>148000</v>
      </c>
      <c r="AI280" s="29">
        <f t="shared" si="83"/>
        <v>2256</v>
      </c>
      <c r="AJ280" s="29" t="str">
        <f t="shared" si="97"/>
        <v>no</v>
      </c>
      <c r="AK280" s="29">
        <f t="shared" si="98"/>
        <v>65.60283687943263</v>
      </c>
      <c r="AL280" s="29">
        <f t="shared" si="99"/>
        <v>132.97394429469901</v>
      </c>
    </row>
    <row r="281" spans="1:38" x14ac:dyDescent="0.2">
      <c r="A281">
        <v>271</v>
      </c>
      <c r="B281" s="12">
        <v>84</v>
      </c>
      <c r="C281" s="12">
        <f t="shared" si="84"/>
        <v>84</v>
      </c>
      <c r="D281" s="12" t="str">
        <f t="shared" si="81"/>
        <v>no</v>
      </c>
      <c r="E281" s="12" t="str">
        <f t="shared" si="85"/>
        <v>Above Average</v>
      </c>
      <c r="F281" s="21">
        <v>10728</v>
      </c>
      <c r="G281" s="21" t="str">
        <f t="shared" si="86"/>
        <v>no</v>
      </c>
      <c r="H281" s="21" t="str">
        <f t="shared" si="87"/>
        <v>Above Average</v>
      </c>
      <c r="I281" s="12" t="s">
        <v>136</v>
      </c>
      <c r="J281" s="12" t="str">
        <f t="shared" si="88"/>
        <v>Somerst</v>
      </c>
      <c r="K281" s="12" t="s">
        <v>91</v>
      </c>
      <c r="L281" s="12">
        <f t="shared" si="82"/>
        <v>83.140020408338017</v>
      </c>
      <c r="M281" s="12" t="str">
        <f t="shared" si="89"/>
        <v>Above Average</v>
      </c>
      <c r="N281" s="22">
        <v>8</v>
      </c>
      <c r="O281" s="22" t="str">
        <f t="shared" si="90"/>
        <v>High</v>
      </c>
      <c r="P281">
        <v>2006</v>
      </c>
      <c r="Q281">
        <v>2006</v>
      </c>
      <c r="R281" s="23">
        <v>1095</v>
      </c>
      <c r="S281" s="23" t="str">
        <f t="shared" si="91"/>
        <v>no</v>
      </c>
      <c r="T281" s="23" t="str">
        <f t="shared" si="92"/>
        <v>Above Average</v>
      </c>
      <c r="U281" s="24">
        <v>1095</v>
      </c>
      <c r="V281" s="24">
        <v>844</v>
      </c>
      <c r="W281" s="24" t="s">
        <v>412</v>
      </c>
      <c r="X281" s="24">
        <v>1939</v>
      </c>
      <c r="Y281" s="24" t="str">
        <f t="shared" si="93"/>
        <v>no</v>
      </c>
      <c r="Z281" s="24" t="str">
        <f t="shared" si="94"/>
        <v>Above Average</v>
      </c>
      <c r="AA281" s="25">
        <v>0</v>
      </c>
      <c r="AB281" s="25">
        <v>0</v>
      </c>
      <c r="AC281" s="25">
        <v>2</v>
      </c>
      <c r="AD281" s="25">
        <v>1</v>
      </c>
      <c r="AE281" s="25">
        <f t="shared" si="95"/>
        <v>3</v>
      </c>
      <c r="AF281" s="25" t="str">
        <f t="shared" si="96"/>
        <v>More</v>
      </c>
      <c r="AG281" s="57">
        <v>8</v>
      </c>
      <c r="AH281" s="29">
        <v>266000</v>
      </c>
      <c r="AI281" s="29">
        <f t="shared" si="83"/>
        <v>3034</v>
      </c>
      <c r="AJ281" s="29" t="str">
        <f t="shared" si="97"/>
        <v>no</v>
      </c>
      <c r="AK281" s="29">
        <f t="shared" si="98"/>
        <v>87.673038892551091</v>
      </c>
      <c r="AL281" s="29">
        <f t="shared" si="99"/>
        <v>137.18411552346569</v>
      </c>
    </row>
    <row r="282" spans="1:38" x14ac:dyDescent="0.2">
      <c r="A282">
        <v>272</v>
      </c>
      <c r="B282" s="12">
        <v>73</v>
      </c>
      <c r="C282" s="12">
        <f t="shared" si="84"/>
        <v>73</v>
      </c>
      <c r="D282" s="12" t="str">
        <f t="shared" si="81"/>
        <v>no</v>
      </c>
      <c r="E282" s="12" t="str">
        <f t="shared" si="85"/>
        <v>Above Average</v>
      </c>
      <c r="F282" s="21">
        <v>39104</v>
      </c>
      <c r="G282" s="21" t="str">
        <f t="shared" si="86"/>
        <v>yes</v>
      </c>
      <c r="H282" s="21" t="str">
        <f t="shared" si="87"/>
        <v>Above Average</v>
      </c>
      <c r="I282" s="12" t="s">
        <v>205</v>
      </c>
      <c r="J282" s="12" t="str">
        <f t="shared" si="88"/>
        <v>ClearCr</v>
      </c>
      <c r="K282" s="12" t="s">
        <v>91</v>
      </c>
      <c r="L282" s="12">
        <f t="shared" si="82"/>
        <v>71.6365553142886</v>
      </c>
      <c r="M282" s="12" t="str">
        <f t="shared" si="89"/>
        <v>Above Average</v>
      </c>
      <c r="N282" s="22">
        <v>7</v>
      </c>
      <c r="O282" s="22" t="str">
        <f t="shared" si="90"/>
        <v>High</v>
      </c>
      <c r="P282">
        <v>1954</v>
      </c>
      <c r="Q282">
        <v>2005</v>
      </c>
      <c r="R282" s="23">
        <v>1385</v>
      </c>
      <c r="S282" s="23" t="str">
        <f t="shared" si="91"/>
        <v>no</v>
      </c>
      <c r="T282" s="23" t="str">
        <f t="shared" si="92"/>
        <v>Above Average</v>
      </c>
      <c r="U282" s="24">
        <v>1363</v>
      </c>
      <c r="V282" s="24">
        <v>0</v>
      </c>
      <c r="W282" s="24" t="s">
        <v>413</v>
      </c>
      <c r="X282" s="24">
        <v>1363</v>
      </c>
      <c r="Y282" s="24" t="str">
        <f t="shared" si="93"/>
        <v>no</v>
      </c>
      <c r="Z282" s="24" t="str">
        <f t="shared" si="94"/>
        <v>Below Average</v>
      </c>
      <c r="AA282" s="25">
        <v>1</v>
      </c>
      <c r="AB282" s="25">
        <v>0</v>
      </c>
      <c r="AC282" s="25">
        <v>1</v>
      </c>
      <c r="AD282" s="25">
        <v>0</v>
      </c>
      <c r="AE282" s="25">
        <f t="shared" si="95"/>
        <v>2</v>
      </c>
      <c r="AF282" s="25" t="str">
        <f t="shared" si="96"/>
        <v>Less</v>
      </c>
      <c r="AG282" s="57">
        <v>5</v>
      </c>
      <c r="AH282" s="29">
        <v>241500</v>
      </c>
      <c r="AI282" s="29">
        <f t="shared" si="83"/>
        <v>2748</v>
      </c>
      <c r="AJ282" s="29" t="str">
        <f t="shared" si="97"/>
        <v>no</v>
      </c>
      <c r="AK282" s="29">
        <f t="shared" si="98"/>
        <v>87.882096069868993</v>
      </c>
      <c r="AL282" s="29">
        <f t="shared" si="99"/>
        <v>177.18268525311811</v>
      </c>
    </row>
    <row r="283" spans="1:38" x14ac:dyDescent="0.2">
      <c r="A283">
        <v>273</v>
      </c>
      <c r="B283" s="12">
        <v>92</v>
      </c>
      <c r="C283" s="12">
        <f t="shared" si="84"/>
        <v>92</v>
      </c>
      <c r="D283" s="12" t="str">
        <f t="shared" si="81"/>
        <v>no</v>
      </c>
      <c r="E283" s="12" t="str">
        <f t="shared" si="85"/>
        <v>Above Average</v>
      </c>
      <c r="F283" s="21">
        <v>11764</v>
      </c>
      <c r="G283" s="21" t="str">
        <f t="shared" si="86"/>
        <v>no</v>
      </c>
      <c r="H283" s="21" t="str">
        <f t="shared" si="87"/>
        <v>Above Average</v>
      </c>
      <c r="I283" s="12" t="s">
        <v>129</v>
      </c>
      <c r="J283" s="12" t="str">
        <f t="shared" si="88"/>
        <v>NoRidge</v>
      </c>
      <c r="K283" s="12" t="s">
        <v>91</v>
      </c>
      <c r="L283" s="12">
        <f t="shared" si="82"/>
        <v>82.673563019433331</v>
      </c>
      <c r="M283" s="12" t="str">
        <f t="shared" si="89"/>
        <v>Above Average</v>
      </c>
      <c r="N283" s="22">
        <v>8</v>
      </c>
      <c r="O283" s="22" t="str">
        <f t="shared" si="90"/>
        <v>High</v>
      </c>
      <c r="P283">
        <v>1999</v>
      </c>
      <c r="Q283">
        <v>2007</v>
      </c>
      <c r="R283" s="23">
        <v>1152</v>
      </c>
      <c r="S283" s="23" t="str">
        <f t="shared" si="91"/>
        <v>no</v>
      </c>
      <c r="T283" s="23" t="str">
        <f t="shared" si="92"/>
        <v>Above Average</v>
      </c>
      <c r="U283" s="24">
        <v>1164</v>
      </c>
      <c r="V283" s="24">
        <v>1106</v>
      </c>
      <c r="W283" s="24" t="s">
        <v>412</v>
      </c>
      <c r="X283" s="24">
        <v>2270</v>
      </c>
      <c r="Y283" s="24" t="str">
        <f t="shared" si="93"/>
        <v>no</v>
      </c>
      <c r="Z283" s="24" t="str">
        <f t="shared" si="94"/>
        <v>Above Average</v>
      </c>
      <c r="AA283" s="25">
        <v>0</v>
      </c>
      <c r="AB283" s="25">
        <v>0</v>
      </c>
      <c r="AC283" s="25">
        <v>2</v>
      </c>
      <c r="AD283" s="25">
        <v>1</v>
      </c>
      <c r="AE283" s="25">
        <f t="shared" si="95"/>
        <v>3</v>
      </c>
      <c r="AF283" s="25" t="str">
        <f t="shared" si="96"/>
        <v>More</v>
      </c>
      <c r="AG283" s="57">
        <v>9</v>
      </c>
      <c r="AH283" s="29">
        <v>290000</v>
      </c>
      <c r="AI283" s="29">
        <f t="shared" si="83"/>
        <v>3422</v>
      </c>
      <c r="AJ283" s="29" t="str">
        <f t="shared" si="97"/>
        <v>no</v>
      </c>
      <c r="AK283" s="29">
        <f t="shared" si="98"/>
        <v>84.745762711864401</v>
      </c>
      <c r="AL283" s="29">
        <f t="shared" si="99"/>
        <v>127.75330396475771</v>
      </c>
    </row>
    <row r="284" spans="1:38" x14ac:dyDescent="0.2">
      <c r="A284">
        <v>274</v>
      </c>
      <c r="B284" s="12">
        <v>80</v>
      </c>
      <c r="C284" s="12">
        <f t="shared" si="84"/>
        <v>80</v>
      </c>
      <c r="D284" s="12" t="str">
        <f t="shared" si="81"/>
        <v>no</v>
      </c>
      <c r="E284" s="12" t="str">
        <f t="shared" si="85"/>
        <v>Above Average</v>
      </c>
      <c r="F284" s="21">
        <v>9600</v>
      </c>
      <c r="G284" s="21" t="str">
        <f t="shared" si="86"/>
        <v>no</v>
      </c>
      <c r="H284" s="21" t="str">
        <f t="shared" si="87"/>
        <v>Below Average</v>
      </c>
      <c r="I284" s="12" t="s">
        <v>162</v>
      </c>
      <c r="J284" s="12" t="str">
        <f t="shared" si="88"/>
        <v>NAmes</v>
      </c>
      <c r="K284" s="12" t="s">
        <v>91</v>
      </c>
      <c r="L284" s="12">
        <f t="shared" si="82"/>
        <v>65.191384752822614</v>
      </c>
      <c r="M284" s="12" t="str">
        <f t="shared" si="89"/>
        <v>Below Average</v>
      </c>
      <c r="N284" s="22">
        <v>6</v>
      </c>
      <c r="O284" s="22" t="str">
        <f t="shared" si="90"/>
        <v>Low</v>
      </c>
      <c r="P284">
        <v>1958</v>
      </c>
      <c r="Q284">
        <v>1988</v>
      </c>
      <c r="R284" s="23">
        <v>1240</v>
      </c>
      <c r="S284" s="23" t="str">
        <f t="shared" si="91"/>
        <v>no</v>
      </c>
      <c r="T284" s="23" t="str">
        <f t="shared" si="92"/>
        <v>Above Average</v>
      </c>
      <c r="U284" s="24">
        <v>1632</v>
      </c>
      <c r="V284" s="24">
        <v>0</v>
      </c>
      <c r="W284" s="24" t="s">
        <v>413</v>
      </c>
      <c r="X284" s="24">
        <v>1632</v>
      </c>
      <c r="Y284" s="24" t="str">
        <f t="shared" si="93"/>
        <v>no</v>
      </c>
      <c r="Z284" s="24" t="str">
        <f t="shared" si="94"/>
        <v>Above Average</v>
      </c>
      <c r="AA284" s="25">
        <v>1</v>
      </c>
      <c r="AB284" s="25">
        <v>0</v>
      </c>
      <c r="AC284" s="25">
        <v>2</v>
      </c>
      <c r="AD284" s="25">
        <v>0</v>
      </c>
      <c r="AE284" s="25">
        <f t="shared" si="95"/>
        <v>3</v>
      </c>
      <c r="AF284" s="25" t="str">
        <f t="shared" si="96"/>
        <v>More</v>
      </c>
      <c r="AG284" s="57">
        <v>6</v>
      </c>
      <c r="AH284" s="29">
        <v>139000</v>
      </c>
      <c r="AI284" s="29">
        <f t="shared" si="83"/>
        <v>2872</v>
      </c>
      <c r="AJ284" s="29" t="str">
        <f t="shared" si="97"/>
        <v>no</v>
      </c>
      <c r="AK284" s="29">
        <f t="shared" si="98"/>
        <v>48.398328690807801</v>
      </c>
      <c r="AL284" s="29">
        <f t="shared" si="99"/>
        <v>85.171568627450981</v>
      </c>
    </row>
    <row r="285" spans="1:38" x14ac:dyDescent="0.2">
      <c r="A285">
        <v>275</v>
      </c>
      <c r="B285" s="12">
        <v>76</v>
      </c>
      <c r="C285" s="12">
        <f t="shared" si="84"/>
        <v>76</v>
      </c>
      <c r="D285" s="12" t="str">
        <f t="shared" si="81"/>
        <v>no</v>
      </c>
      <c r="E285" s="12" t="str">
        <f t="shared" si="85"/>
        <v>Above Average</v>
      </c>
      <c r="F285" s="21">
        <v>8314</v>
      </c>
      <c r="G285" s="21" t="str">
        <f t="shared" si="86"/>
        <v>no</v>
      </c>
      <c r="H285" s="21" t="str">
        <f t="shared" si="87"/>
        <v>Below Average</v>
      </c>
      <c r="I285" s="12" t="s">
        <v>131</v>
      </c>
      <c r="J285" s="12" t="str">
        <f t="shared" si="88"/>
        <v>Mitchel</v>
      </c>
      <c r="K285" s="12" t="s">
        <v>91</v>
      </c>
      <c r="L285" s="12">
        <f t="shared" si="82"/>
        <v>69.371268986915226</v>
      </c>
      <c r="M285" s="12" t="str">
        <f t="shared" si="89"/>
        <v>Below Average</v>
      </c>
      <c r="N285" s="22">
        <v>5</v>
      </c>
      <c r="O285" s="22" t="str">
        <f t="shared" si="90"/>
        <v>Low</v>
      </c>
      <c r="P285">
        <v>1982</v>
      </c>
      <c r="Q285">
        <v>1982</v>
      </c>
      <c r="R285" s="23">
        <v>816</v>
      </c>
      <c r="S285" s="23" t="str">
        <f t="shared" si="91"/>
        <v>no</v>
      </c>
      <c r="T285" s="23" t="str">
        <f t="shared" si="92"/>
        <v>Below Average</v>
      </c>
      <c r="U285" s="24">
        <v>816</v>
      </c>
      <c r="V285" s="24">
        <v>0</v>
      </c>
      <c r="W285" s="24" t="s">
        <v>413</v>
      </c>
      <c r="X285" s="24">
        <v>816</v>
      </c>
      <c r="Y285" s="24" t="str">
        <f t="shared" si="93"/>
        <v>no</v>
      </c>
      <c r="Z285" s="24" t="str">
        <f t="shared" si="94"/>
        <v>Below Average</v>
      </c>
      <c r="AA285" s="25">
        <v>0</v>
      </c>
      <c r="AB285" s="25">
        <v>0</v>
      </c>
      <c r="AC285" s="25">
        <v>1</v>
      </c>
      <c r="AD285" s="25">
        <v>0</v>
      </c>
      <c r="AE285" s="25">
        <f t="shared" si="95"/>
        <v>1</v>
      </c>
      <c r="AF285" s="25" t="str">
        <f t="shared" si="96"/>
        <v>Less</v>
      </c>
      <c r="AG285" s="57">
        <v>5</v>
      </c>
      <c r="AH285" s="29">
        <v>124500</v>
      </c>
      <c r="AI285" s="29">
        <f t="shared" si="83"/>
        <v>1632</v>
      </c>
      <c r="AJ285" s="29" t="str">
        <f t="shared" si="97"/>
        <v>no</v>
      </c>
      <c r="AK285" s="29">
        <f t="shared" si="98"/>
        <v>76.286764705882348</v>
      </c>
      <c r="AL285" s="29">
        <f t="shared" si="99"/>
        <v>152.5735294117647</v>
      </c>
    </row>
    <row r="286" spans="1:38" x14ac:dyDescent="0.2">
      <c r="A286">
        <v>276</v>
      </c>
      <c r="B286" s="12">
        <v>55</v>
      </c>
      <c r="C286" s="12">
        <f t="shared" si="84"/>
        <v>55</v>
      </c>
      <c r="D286" s="12" t="str">
        <f t="shared" si="81"/>
        <v>no</v>
      </c>
      <c r="E286" s="12" t="str">
        <f t="shared" si="85"/>
        <v>Below Average</v>
      </c>
      <c r="F286" s="21">
        <v>7264</v>
      </c>
      <c r="G286" s="21" t="str">
        <f t="shared" si="86"/>
        <v>no</v>
      </c>
      <c r="H286" s="21" t="str">
        <f t="shared" si="87"/>
        <v>Below Average</v>
      </c>
      <c r="I286" s="12" t="s">
        <v>148</v>
      </c>
      <c r="J286" s="12" t="str">
        <f t="shared" si="88"/>
        <v>BrkSide</v>
      </c>
      <c r="K286" s="12" t="s">
        <v>91</v>
      </c>
      <c r="L286" s="12">
        <f t="shared" si="82"/>
        <v>64.919237492322253</v>
      </c>
      <c r="M286" s="12" t="str">
        <f t="shared" si="89"/>
        <v>Below Average</v>
      </c>
      <c r="N286" s="22">
        <v>7</v>
      </c>
      <c r="O286" s="22" t="str">
        <f t="shared" si="90"/>
        <v>High</v>
      </c>
      <c r="P286">
        <v>1925</v>
      </c>
      <c r="Q286">
        <v>2007</v>
      </c>
      <c r="R286" s="23">
        <v>952</v>
      </c>
      <c r="S286" s="23" t="str">
        <f t="shared" si="91"/>
        <v>no</v>
      </c>
      <c r="T286" s="23" t="str">
        <f t="shared" si="92"/>
        <v>Below Average</v>
      </c>
      <c r="U286" s="24">
        <v>952</v>
      </c>
      <c r="V286" s="24">
        <v>596</v>
      </c>
      <c r="W286" s="24" t="s">
        <v>412</v>
      </c>
      <c r="X286" s="24">
        <v>1548</v>
      </c>
      <c r="Y286" s="24" t="str">
        <f t="shared" si="93"/>
        <v>no</v>
      </c>
      <c r="Z286" s="24" t="str">
        <f t="shared" si="94"/>
        <v>Above Average</v>
      </c>
      <c r="AA286" s="25">
        <v>0</v>
      </c>
      <c r="AB286" s="25">
        <v>0</v>
      </c>
      <c r="AC286" s="25">
        <v>2</v>
      </c>
      <c r="AD286" s="25">
        <v>1</v>
      </c>
      <c r="AE286" s="25">
        <f t="shared" si="95"/>
        <v>3</v>
      </c>
      <c r="AF286" s="25" t="str">
        <f t="shared" si="96"/>
        <v>More</v>
      </c>
      <c r="AG286" s="57">
        <v>5</v>
      </c>
      <c r="AH286" s="29">
        <v>205000</v>
      </c>
      <c r="AI286" s="29">
        <f t="shared" si="83"/>
        <v>2500</v>
      </c>
      <c r="AJ286" s="29" t="str">
        <f t="shared" si="97"/>
        <v>no</v>
      </c>
      <c r="AK286" s="29">
        <f t="shared" si="98"/>
        <v>82</v>
      </c>
      <c r="AL286" s="29">
        <f t="shared" si="99"/>
        <v>132.42894056847544</v>
      </c>
    </row>
    <row r="287" spans="1:38" x14ac:dyDescent="0.2">
      <c r="A287">
        <v>277</v>
      </c>
      <c r="B287" s="12">
        <v>129</v>
      </c>
      <c r="C287" s="12">
        <f t="shared" si="84"/>
        <v>129</v>
      </c>
      <c r="D287" s="12" t="str">
        <f t="shared" si="81"/>
        <v>yes</v>
      </c>
      <c r="E287" s="12" t="str">
        <f t="shared" si="85"/>
        <v>Above Average</v>
      </c>
      <c r="F287" s="21">
        <v>9196</v>
      </c>
      <c r="G287" s="21" t="str">
        <f t="shared" si="86"/>
        <v>no</v>
      </c>
      <c r="H287" s="21" t="str">
        <f t="shared" si="87"/>
        <v>Below Average</v>
      </c>
      <c r="I287" s="12" t="s">
        <v>131</v>
      </c>
      <c r="J287" s="12" t="str">
        <f t="shared" si="88"/>
        <v>Mitchel</v>
      </c>
      <c r="K287" s="12" t="s">
        <v>91</v>
      </c>
      <c r="L287" s="12">
        <f t="shared" si="82"/>
        <v>69.371268986915226</v>
      </c>
      <c r="M287" s="12" t="str">
        <f t="shared" si="89"/>
        <v>Below Average</v>
      </c>
      <c r="N287" s="22">
        <v>7</v>
      </c>
      <c r="O287" s="22" t="str">
        <f t="shared" si="90"/>
        <v>High</v>
      </c>
      <c r="P287">
        <v>2003</v>
      </c>
      <c r="Q287">
        <v>2003</v>
      </c>
      <c r="R287" s="23">
        <v>1560</v>
      </c>
      <c r="S287" s="23" t="str">
        <f t="shared" si="91"/>
        <v>no</v>
      </c>
      <c r="T287" s="23" t="str">
        <f t="shared" si="92"/>
        <v>Above Average</v>
      </c>
      <c r="U287" s="24">
        <v>1560</v>
      </c>
      <c r="V287" s="24">
        <v>0</v>
      </c>
      <c r="W287" s="24" t="s">
        <v>413</v>
      </c>
      <c r="X287" s="24">
        <v>1560</v>
      </c>
      <c r="Y287" s="24" t="str">
        <f t="shared" si="93"/>
        <v>no</v>
      </c>
      <c r="Z287" s="24" t="str">
        <f t="shared" si="94"/>
        <v>Above Average</v>
      </c>
      <c r="AA287" s="25">
        <v>0</v>
      </c>
      <c r="AB287" s="25">
        <v>0</v>
      </c>
      <c r="AC287" s="25">
        <v>2</v>
      </c>
      <c r="AD287" s="25">
        <v>0</v>
      </c>
      <c r="AE287" s="25">
        <f t="shared" si="95"/>
        <v>2</v>
      </c>
      <c r="AF287" s="25" t="str">
        <f t="shared" si="96"/>
        <v>Less</v>
      </c>
      <c r="AG287" s="57">
        <v>7</v>
      </c>
      <c r="AH287" s="29">
        <v>201000</v>
      </c>
      <c r="AI287" s="29">
        <f t="shared" si="83"/>
        <v>3120</v>
      </c>
      <c r="AJ287" s="29" t="str">
        <f t="shared" si="97"/>
        <v>no</v>
      </c>
      <c r="AK287" s="29">
        <f t="shared" si="98"/>
        <v>64.42307692307692</v>
      </c>
      <c r="AL287" s="29">
        <f t="shared" si="99"/>
        <v>128.84615384615384</v>
      </c>
    </row>
    <row r="288" spans="1:38" x14ac:dyDescent="0.2">
      <c r="A288">
        <v>278</v>
      </c>
      <c r="B288" s="12">
        <v>140</v>
      </c>
      <c r="C288" s="12">
        <f t="shared" si="84"/>
        <v>140</v>
      </c>
      <c r="D288" s="12" t="str">
        <f t="shared" si="81"/>
        <v>yes</v>
      </c>
      <c r="E288" s="12" t="str">
        <f t="shared" si="85"/>
        <v>Above Average</v>
      </c>
      <c r="F288" s="21">
        <v>19138</v>
      </c>
      <c r="G288" s="21" t="str">
        <f t="shared" si="86"/>
        <v>yes</v>
      </c>
      <c r="H288" s="21" t="str">
        <f t="shared" si="87"/>
        <v>Above Average</v>
      </c>
      <c r="I288" s="12" t="s">
        <v>193</v>
      </c>
      <c r="J288" s="12" t="str">
        <f t="shared" si="88"/>
        <v>Gilbert</v>
      </c>
      <c r="K288" s="12" t="s">
        <v>91</v>
      </c>
      <c r="L288" s="12">
        <f t="shared" si="82"/>
        <v>77.47396854876844</v>
      </c>
      <c r="M288" s="12" t="str">
        <f t="shared" si="89"/>
        <v>Above Average</v>
      </c>
      <c r="N288" s="22">
        <v>4</v>
      </c>
      <c r="O288" s="22" t="str">
        <f t="shared" si="90"/>
        <v>Low</v>
      </c>
      <c r="P288">
        <v>1951</v>
      </c>
      <c r="Q288">
        <v>1951</v>
      </c>
      <c r="R288" s="23">
        <v>864</v>
      </c>
      <c r="S288" s="23" t="str">
        <f t="shared" si="91"/>
        <v>no</v>
      </c>
      <c r="T288" s="23" t="str">
        <f t="shared" si="92"/>
        <v>Below Average</v>
      </c>
      <c r="U288" s="24">
        <v>864</v>
      </c>
      <c r="V288" s="24">
        <v>0</v>
      </c>
      <c r="W288" s="24" t="s">
        <v>413</v>
      </c>
      <c r="X288" s="24">
        <v>864</v>
      </c>
      <c r="Y288" s="24" t="str">
        <f t="shared" si="93"/>
        <v>no</v>
      </c>
      <c r="Z288" s="24" t="str">
        <f t="shared" si="94"/>
        <v>Below Average</v>
      </c>
      <c r="AA288" s="25">
        <v>0</v>
      </c>
      <c r="AB288" s="25">
        <v>0</v>
      </c>
      <c r="AC288" s="25">
        <v>1</v>
      </c>
      <c r="AD288" s="25">
        <v>0</v>
      </c>
      <c r="AE288" s="25">
        <f t="shared" si="95"/>
        <v>1</v>
      </c>
      <c r="AF288" s="25" t="str">
        <f t="shared" si="96"/>
        <v>Less</v>
      </c>
      <c r="AG288" s="57">
        <v>4</v>
      </c>
      <c r="AH288" s="29">
        <v>141000</v>
      </c>
      <c r="AI288" s="29">
        <f t="shared" si="83"/>
        <v>1728</v>
      </c>
      <c r="AJ288" s="29" t="str">
        <f t="shared" si="97"/>
        <v>no</v>
      </c>
      <c r="AK288" s="29">
        <f t="shared" si="98"/>
        <v>81.597222222222229</v>
      </c>
      <c r="AL288" s="29">
        <f t="shared" si="99"/>
        <v>163.19444444444446</v>
      </c>
    </row>
    <row r="289" spans="1:38" x14ac:dyDescent="0.2">
      <c r="A289">
        <v>279</v>
      </c>
      <c r="B289" s="12">
        <v>107</v>
      </c>
      <c r="C289" s="12">
        <f t="shared" si="84"/>
        <v>107</v>
      </c>
      <c r="D289" s="12" t="str">
        <f t="shared" si="81"/>
        <v>no</v>
      </c>
      <c r="E289" s="12" t="str">
        <f t="shared" si="85"/>
        <v>Above Average</v>
      </c>
      <c r="F289" s="21">
        <v>14450</v>
      </c>
      <c r="G289" s="21" t="str">
        <f t="shared" si="86"/>
        <v>no</v>
      </c>
      <c r="H289" s="21" t="str">
        <f t="shared" si="87"/>
        <v>Above Average</v>
      </c>
      <c r="I289" s="12" t="s">
        <v>154</v>
      </c>
      <c r="J289" s="12" t="str">
        <f t="shared" si="88"/>
        <v>NridgHt</v>
      </c>
      <c r="K289" s="12" t="s">
        <v>91</v>
      </c>
      <c r="L289" s="12">
        <f t="shared" si="82"/>
        <v>92.435750489847905</v>
      </c>
      <c r="M289" s="12" t="str">
        <f t="shared" si="89"/>
        <v>Above Average</v>
      </c>
      <c r="N289" s="22">
        <v>9</v>
      </c>
      <c r="O289" s="22" t="str">
        <f t="shared" si="90"/>
        <v>High</v>
      </c>
      <c r="P289">
        <v>2006</v>
      </c>
      <c r="Q289">
        <v>2007</v>
      </c>
      <c r="R289" s="23">
        <v>2121</v>
      </c>
      <c r="S289" s="23" t="str">
        <f t="shared" si="91"/>
        <v>yes</v>
      </c>
      <c r="T289" s="23" t="str">
        <f t="shared" si="92"/>
        <v>Above Average</v>
      </c>
      <c r="U289" s="24">
        <v>2121</v>
      </c>
      <c r="V289" s="24">
        <v>0</v>
      </c>
      <c r="W289" s="24" t="s">
        <v>413</v>
      </c>
      <c r="X289" s="24">
        <v>2121</v>
      </c>
      <c r="Y289" s="24" t="str">
        <f t="shared" si="93"/>
        <v>no</v>
      </c>
      <c r="Z289" s="24" t="str">
        <f t="shared" si="94"/>
        <v>Above Average</v>
      </c>
      <c r="AA289" s="25">
        <v>0</v>
      </c>
      <c r="AB289" s="25">
        <v>0</v>
      </c>
      <c r="AC289" s="25">
        <v>2</v>
      </c>
      <c r="AD289" s="25">
        <v>1</v>
      </c>
      <c r="AE289" s="25">
        <f t="shared" si="95"/>
        <v>3</v>
      </c>
      <c r="AF289" s="25" t="str">
        <f t="shared" si="96"/>
        <v>More</v>
      </c>
      <c r="AG289" s="57">
        <v>8</v>
      </c>
      <c r="AH289" s="29">
        <v>415298</v>
      </c>
      <c r="AI289" s="29">
        <f t="shared" si="83"/>
        <v>4242</v>
      </c>
      <c r="AJ289" s="29" t="str">
        <f t="shared" si="97"/>
        <v>no</v>
      </c>
      <c r="AK289" s="29">
        <f t="shared" si="98"/>
        <v>97.901461574728899</v>
      </c>
      <c r="AL289" s="29">
        <f t="shared" si="99"/>
        <v>195.8029231494578</v>
      </c>
    </row>
    <row r="290" spans="1:38" x14ac:dyDescent="0.2">
      <c r="A290">
        <v>280</v>
      </c>
      <c r="B290" s="12">
        <v>83</v>
      </c>
      <c r="C290" s="12">
        <f t="shared" si="84"/>
        <v>83</v>
      </c>
      <c r="D290" s="12" t="str">
        <f t="shared" si="81"/>
        <v>no</v>
      </c>
      <c r="E290" s="12" t="str">
        <f t="shared" si="85"/>
        <v>Above Average</v>
      </c>
      <c r="F290" s="21">
        <v>10005</v>
      </c>
      <c r="G290" s="21" t="str">
        <f t="shared" si="86"/>
        <v>no</v>
      </c>
      <c r="H290" s="21" t="str">
        <f t="shared" si="87"/>
        <v>Below Average</v>
      </c>
      <c r="I290" s="12" t="s">
        <v>205</v>
      </c>
      <c r="J290" s="12" t="str">
        <f t="shared" si="88"/>
        <v>ClearCr</v>
      </c>
      <c r="K290" s="12" t="s">
        <v>91</v>
      </c>
      <c r="L290" s="12">
        <f t="shared" si="82"/>
        <v>71.6365553142886</v>
      </c>
      <c r="M290" s="12" t="str">
        <f t="shared" si="89"/>
        <v>Above Average</v>
      </c>
      <c r="N290" s="22">
        <v>7</v>
      </c>
      <c r="O290" s="22" t="str">
        <f t="shared" si="90"/>
        <v>High</v>
      </c>
      <c r="P290">
        <v>1977</v>
      </c>
      <c r="Q290">
        <v>1977</v>
      </c>
      <c r="R290" s="23">
        <v>1160</v>
      </c>
      <c r="S290" s="23" t="str">
        <f t="shared" si="91"/>
        <v>no</v>
      </c>
      <c r="T290" s="23" t="str">
        <f t="shared" si="92"/>
        <v>Above Average</v>
      </c>
      <c r="U290" s="24">
        <v>1156</v>
      </c>
      <c r="V290" s="24">
        <v>866</v>
      </c>
      <c r="W290" s="24" t="s">
        <v>412</v>
      </c>
      <c r="X290" s="24">
        <v>2022</v>
      </c>
      <c r="Y290" s="24" t="str">
        <f t="shared" si="93"/>
        <v>no</v>
      </c>
      <c r="Z290" s="24" t="str">
        <f t="shared" si="94"/>
        <v>Above Average</v>
      </c>
      <c r="AA290" s="25">
        <v>0</v>
      </c>
      <c r="AB290" s="25">
        <v>0</v>
      </c>
      <c r="AC290" s="25">
        <v>2</v>
      </c>
      <c r="AD290" s="25">
        <v>1</v>
      </c>
      <c r="AE290" s="25">
        <f t="shared" si="95"/>
        <v>3</v>
      </c>
      <c r="AF290" s="25" t="str">
        <f t="shared" si="96"/>
        <v>More</v>
      </c>
      <c r="AG290" s="57">
        <v>8</v>
      </c>
      <c r="AH290" s="29">
        <v>192000</v>
      </c>
      <c r="AI290" s="29">
        <f t="shared" si="83"/>
        <v>3182</v>
      </c>
      <c r="AJ290" s="29" t="str">
        <f t="shared" si="97"/>
        <v>no</v>
      </c>
      <c r="AK290" s="29">
        <f t="shared" si="98"/>
        <v>60.339409176618481</v>
      </c>
      <c r="AL290" s="29">
        <f t="shared" si="99"/>
        <v>94.955489614243319</v>
      </c>
    </row>
    <row r="291" spans="1:38" x14ac:dyDescent="0.2">
      <c r="A291">
        <v>281</v>
      </c>
      <c r="B291" s="12">
        <v>82</v>
      </c>
      <c r="C291" s="12">
        <f t="shared" si="84"/>
        <v>82</v>
      </c>
      <c r="D291" s="12" t="str">
        <f t="shared" si="81"/>
        <v>no</v>
      </c>
      <c r="E291" s="12" t="str">
        <f t="shared" si="85"/>
        <v>Above Average</v>
      </c>
      <c r="F291" s="21">
        <v>11287</v>
      </c>
      <c r="G291" s="21" t="str">
        <f t="shared" si="86"/>
        <v>no</v>
      </c>
      <c r="H291" s="21" t="str">
        <f t="shared" si="87"/>
        <v>Above Average</v>
      </c>
      <c r="I291" s="12" t="s">
        <v>170</v>
      </c>
      <c r="J291" s="12" t="str">
        <f t="shared" si="88"/>
        <v>SawyerW</v>
      </c>
      <c r="K291" s="12" t="s">
        <v>91</v>
      </c>
      <c r="L291" s="12">
        <f t="shared" si="82"/>
        <v>71.682411868126678</v>
      </c>
      <c r="M291" s="12" t="str">
        <f t="shared" si="89"/>
        <v>Above Average</v>
      </c>
      <c r="N291" s="22">
        <v>7</v>
      </c>
      <c r="O291" s="22" t="str">
        <f t="shared" si="90"/>
        <v>High</v>
      </c>
      <c r="P291">
        <v>1989</v>
      </c>
      <c r="Q291">
        <v>1989</v>
      </c>
      <c r="R291" s="23">
        <v>807</v>
      </c>
      <c r="S291" s="23" t="str">
        <f t="shared" si="91"/>
        <v>no</v>
      </c>
      <c r="T291" s="23" t="str">
        <f t="shared" si="92"/>
        <v>Below Average</v>
      </c>
      <c r="U291" s="24">
        <v>1175</v>
      </c>
      <c r="V291" s="24">
        <v>807</v>
      </c>
      <c r="W291" s="24" t="s">
        <v>412</v>
      </c>
      <c r="X291" s="24">
        <v>1982</v>
      </c>
      <c r="Y291" s="24" t="str">
        <f t="shared" si="93"/>
        <v>no</v>
      </c>
      <c r="Z291" s="24" t="str">
        <f t="shared" si="94"/>
        <v>Above Average</v>
      </c>
      <c r="AA291" s="25">
        <v>0</v>
      </c>
      <c r="AB291" s="25">
        <v>0</v>
      </c>
      <c r="AC291" s="25">
        <v>2</v>
      </c>
      <c r="AD291" s="25">
        <v>1</v>
      </c>
      <c r="AE291" s="25">
        <f t="shared" si="95"/>
        <v>3</v>
      </c>
      <c r="AF291" s="25" t="str">
        <f t="shared" si="96"/>
        <v>More</v>
      </c>
      <c r="AG291" s="57">
        <v>7</v>
      </c>
      <c r="AH291" s="29">
        <v>228500</v>
      </c>
      <c r="AI291" s="29">
        <f t="shared" si="83"/>
        <v>2789</v>
      </c>
      <c r="AJ291" s="29" t="str">
        <f t="shared" si="97"/>
        <v>no</v>
      </c>
      <c r="AK291" s="29">
        <f t="shared" si="98"/>
        <v>81.929006812477596</v>
      </c>
      <c r="AL291" s="29">
        <f t="shared" si="99"/>
        <v>115.28758829465187</v>
      </c>
    </row>
    <row r="292" spans="1:38" x14ac:dyDescent="0.2">
      <c r="A292">
        <v>282</v>
      </c>
      <c r="B292" s="12">
        <v>60</v>
      </c>
      <c r="C292" s="12">
        <f t="shared" si="84"/>
        <v>60</v>
      </c>
      <c r="D292" s="12" t="str">
        <f t="shared" si="81"/>
        <v>no</v>
      </c>
      <c r="E292" s="12" t="str">
        <f t="shared" si="85"/>
        <v>Below Average</v>
      </c>
      <c r="F292" s="21">
        <v>7200</v>
      </c>
      <c r="G292" s="21" t="str">
        <f t="shared" si="86"/>
        <v>no</v>
      </c>
      <c r="H292" s="21" t="str">
        <f t="shared" si="87"/>
        <v>Below Average</v>
      </c>
      <c r="I292" s="12" t="s">
        <v>136</v>
      </c>
      <c r="J292" s="12" t="str">
        <f t="shared" si="88"/>
        <v>Somerst</v>
      </c>
      <c r="K292" s="12" t="s">
        <v>91</v>
      </c>
      <c r="L292" s="12">
        <f t="shared" si="82"/>
        <v>83.140020408338017</v>
      </c>
      <c r="M292" s="12" t="str">
        <f t="shared" si="89"/>
        <v>Above Average</v>
      </c>
      <c r="N292" s="22">
        <v>6</v>
      </c>
      <c r="O292" s="22" t="str">
        <f t="shared" si="90"/>
        <v>Low</v>
      </c>
      <c r="P292">
        <v>2006</v>
      </c>
      <c r="Q292">
        <v>2006</v>
      </c>
      <c r="R292" s="23">
        <v>1262</v>
      </c>
      <c r="S292" s="23" t="str">
        <f t="shared" si="91"/>
        <v>no</v>
      </c>
      <c r="T292" s="23" t="str">
        <f t="shared" si="92"/>
        <v>Above Average</v>
      </c>
      <c r="U292" s="24">
        <v>1262</v>
      </c>
      <c r="V292" s="24">
        <v>0</v>
      </c>
      <c r="W292" s="24" t="s">
        <v>413</v>
      </c>
      <c r="X292" s="24">
        <v>1262</v>
      </c>
      <c r="Y292" s="24" t="str">
        <f t="shared" si="93"/>
        <v>no</v>
      </c>
      <c r="Z292" s="24" t="str">
        <f t="shared" si="94"/>
        <v>Below Average</v>
      </c>
      <c r="AA292" s="25">
        <v>0</v>
      </c>
      <c r="AB292" s="25">
        <v>0</v>
      </c>
      <c r="AC292" s="25">
        <v>2</v>
      </c>
      <c r="AD292" s="25">
        <v>0</v>
      </c>
      <c r="AE292" s="25">
        <f t="shared" si="95"/>
        <v>2</v>
      </c>
      <c r="AF292" s="25" t="str">
        <f t="shared" si="96"/>
        <v>Less</v>
      </c>
      <c r="AG292" s="57">
        <v>5</v>
      </c>
      <c r="AH292" s="29">
        <v>185000</v>
      </c>
      <c r="AI292" s="29">
        <f t="shared" si="83"/>
        <v>2524</v>
      </c>
      <c r="AJ292" s="29" t="str">
        <f t="shared" si="97"/>
        <v>no</v>
      </c>
      <c r="AK292" s="29">
        <f t="shared" si="98"/>
        <v>73.296354992076076</v>
      </c>
      <c r="AL292" s="29">
        <f t="shared" si="99"/>
        <v>146.59270998415215</v>
      </c>
    </row>
    <row r="293" spans="1:38" x14ac:dyDescent="0.2">
      <c r="A293">
        <v>283</v>
      </c>
      <c r="B293" s="12">
        <v>34</v>
      </c>
      <c r="C293" s="12">
        <f t="shared" si="84"/>
        <v>34</v>
      </c>
      <c r="D293" s="12" t="str">
        <f t="shared" si="81"/>
        <v>no</v>
      </c>
      <c r="E293" s="12" t="str">
        <f t="shared" si="85"/>
        <v>Below Average</v>
      </c>
      <c r="F293" s="21">
        <v>5063</v>
      </c>
      <c r="G293" s="21" t="str">
        <f t="shared" si="86"/>
        <v>no</v>
      </c>
      <c r="H293" s="21" t="str">
        <f t="shared" si="87"/>
        <v>Below Average</v>
      </c>
      <c r="I293" s="12" t="s">
        <v>154</v>
      </c>
      <c r="J293" s="12" t="str">
        <f t="shared" si="88"/>
        <v/>
      </c>
      <c r="K293" s="12" t="s">
        <v>198</v>
      </c>
      <c r="L293" s="12">
        <f t="shared" si="82"/>
        <v>92.435750489847905</v>
      </c>
      <c r="M293" s="12" t="str">
        <f t="shared" si="89"/>
        <v/>
      </c>
      <c r="N293" s="22">
        <v>7</v>
      </c>
      <c r="O293" s="22" t="str">
        <f t="shared" si="90"/>
        <v>High</v>
      </c>
      <c r="P293">
        <v>2007</v>
      </c>
      <c r="Q293">
        <v>2008</v>
      </c>
      <c r="R293" s="23">
        <v>1314</v>
      </c>
      <c r="S293" s="23" t="str">
        <f t="shared" si="91"/>
        <v>no</v>
      </c>
      <c r="T293" s="23" t="str">
        <f t="shared" si="92"/>
        <v>Above Average</v>
      </c>
      <c r="U293" s="24">
        <v>1314</v>
      </c>
      <c r="V293" s="24">
        <v>0</v>
      </c>
      <c r="W293" s="24" t="s">
        <v>413</v>
      </c>
      <c r="X293" s="24">
        <v>1314</v>
      </c>
      <c r="Y293" s="24" t="str">
        <f t="shared" si="93"/>
        <v>no</v>
      </c>
      <c r="Z293" s="24" t="str">
        <f t="shared" si="94"/>
        <v>Below Average</v>
      </c>
      <c r="AA293" s="25">
        <v>1</v>
      </c>
      <c r="AB293" s="25">
        <v>0</v>
      </c>
      <c r="AC293" s="25">
        <v>2</v>
      </c>
      <c r="AD293" s="25">
        <v>0</v>
      </c>
      <c r="AE293" s="25">
        <f t="shared" si="95"/>
        <v>3</v>
      </c>
      <c r="AF293" s="25" t="str">
        <f t="shared" si="96"/>
        <v>More</v>
      </c>
      <c r="AG293" s="57">
        <v>6</v>
      </c>
      <c r="AH293" s="29">
        <v>207500</v>
      </c>
      <c r="AI293" s="29">
        <f t="shared" si="83"/>
        <v>2628</v>
      </c>
      <c r="AJ293" s="29" t="str">
        <f t="shared" si="97"/>
        <v>no</v>
      </c>
      <c r="AK293" s="29">
        <f t="shared" si="98"/>
        <v>78.957382039573815</v>
      </c>
      <c r="AL293" s="29">
        <f t="shared" si="99"/>
        <v>157.91476407914763</v>
      </c>
    </row>
    <row r="294" spans="1:38" x14ac:dyDescent="0.2">
      <c r="A294">
        <v>284</v>
      </c>
      <c r="B294" s="12">
        <v>74</v>
      </c>
      <c r="C294" s="12">
        <f t="shared" si="84"/>
        <v>74</v>
      </c>
      <c r="D294" s="12" t="str">
        <f t="shared" si="81"/>
        <v>no</v>
      </c>
      <c r="E294" s="12" t="str">
        <f t="shared" si="85"/>
        <v>Above Average</v>
      </c>
      <c r="F294" s="21">
        <v>9612</v>
      </c>
      <c r="G294" s="21" t="str">
        <f t="shared" si="86"/>
        <v>no</v>
      </c>
      <c r="H294" s="21" t="str">
        <f t="shared" si="87"/>
        <v>Below Average</v>
      </c>
      <c r="I294" s="12" t="s">
        <v>136</v>
      </c>
      <c r="J294" s="12" t="str">
        <f t="shared" si="88"/>
        <v>Somerst</v>
      </c>
      <c r="K294" s="12" t="s">
        <v>91</v>
      </c>
      <c r="L294" s="12">
        <f t="shared" si="82"/>
        <v>83.140020408338017</v>
      </c>
      <c r="M294" s="12" t="str">
        <f t="shared" si="89"/>
        <v>Above Average</v>
      </c>
      <c r="N294" s="22">
        <v>8</v>
      </c>
      <c r="O294" s="22" t="str">
        <f t="shared" si="90"/>
        <v>High</v>
      </c>
      <c r="P294">
        <v>2008</v>
      </c>
      <c r="Q294">
        <v>2009</v>
      </c>
      <c r="R294" s="23">
        <v>1468</v>
      </c>
      <c r="S294" s="23" t="str">
        <f t="shared" si="91"/>
        <v>no</v>
      </c>
      <c r="T294" s="23" t="str">
        <f t="shared" si="92"/>
        <v>Above Average</v>
      </c>
      <c r="U294" s="24">
        <v>1468</v>
      </c>
      <c r="V294" s="24">
        <v>0</v>
      </c>
      <c r="W294" s="24" t="s">
        <v>413</v>
      </c>
      <c r="X294" s="24">
        <v>1468</v>
      </c>
      <c r="Y294" s="24" t="str">
        <f t="shared" si="93"/>
        <v>no</v>
      </c>
      <c r="Z294" s="24" t="str">
        <f t="shared" si="94"/>
        <v>Below Average</v>
      </c>
      <c r="AA294" s="25">
        <v>0</v>
      </c>
      <c r="AB294" s="25">
        <v>0</v>
      </c>
      <c r="AC294" s="25">
        <v>2</v>
      </c>
      <c r="AD294" s="25">
        <v>0</v>
      </c>
      <c r="AE294" s="25">
        <f t="shared" si="95"/>
        <v>2</v>
      </c>
      <c r="AF294" s="25" t="str">
        <f t="shared" si="96"/>
        <v>Less</v>
      </c>
      <c r="AG294" s="57">
        <v>6</v>
      </c>
      <c r="AH294" s="29">
        <v>244600</v>
      </c>
      <c r="AI294" s="29">
        <f t="shared" si="83"/>
        <v>2936</v>
      </c>
      <c r="AJ294" s="29" t="str">
        <f t="shared" si="97"/>
        <v>no</v>
      </c>
      <c r="AK294" s="29">
        <f t="shared" si="98"/>
        <v>83.310626702997268</v>
      </c>
      <c r="AL294" s="29">
        <f t="shared" si="99"/>
        <v>166.62125340599454</v>
      </c>
    </row>
    <row r="295" spans="1:38" x14ac:dyDescent="0.2">
      <c r="A295">
        <v>285</v>
      </c>
      <c r="B295" s="12">
        <v>50</v>
      </c>
      <c r="C295" s="12">
        <f t="shared" si="84"/>
        <v>50</v>
      </c>
      <c r="D295" s="12" t="str">
        <f t="shared" si="81"/>
        <v>no</v>
      </c>
      <c r="E295" s="12" t="str">
        <f t="shared" si="85"/>
        <v>Below Average</v>
      </c>
      <c r="F295" s="21">
        <v>8012</v>
      </c>
      <c r="G295" s="21" t="str">
        <f t="shared" si="86"/>
        <v>no</v>
      </c>
      <c r="H295" s="21" t="str">
        <f t="shared" si="87"/>
        <v>Below Average</v>
      </c>
      <c r="I295" s="12" t="s">
        <v>170</v>
      </c>
      <c r="J295" s="12" t="str">
        <f t="shared" si="88"/>
        <v/>
      </c>
      <c r="K295" s="12" t="s">
        <v>179</v>
      </c>
      <c r="L295" s="12">
        <f t="shared" si="82"/>
        <v>71.682411868126678</v>
      </c>
      <c r="M295" s="12" t="str">
        <f t="shared" si="89"/>
        <v/>
      </c>
      <c r="N295" s="22">
        <v>6</v>
      </c>
      <c r="O295" s="22" t="str">
        <f t="shared" si="90"/>
        <v>Low</v>
      </c>
      <c r="P295">
        <v>1992</v>
      </c>
      <c r="Q295">
        <v>1992</v>
      </c>
      <c r="R295" s="23">
        <v>1575</v>
      </c>
      <c r="S295" s="23" t="str">
        <f t="shared" si="91"/>
        <v>no</v>
      </c>
      <c r="T295" s="23" t="str">
        <f t="shared" si="92"/>
        <v>Above Average</v>
      </c>
      <c r="U295" s="24">
        <v>1575</v>
      </c>
      <c r="V295" s="24">
        <v>0</v>
      </c>
      <c r="W295" s="24" t="s">
        <v>413</v>
      </c>
      <c r="X295" s="24">
        <v>1575</v>
      </c>
      <c r="Y295" s="24" t="str">
        <f t="shared" si="93"/>
        <v>no</v>
      </c>
      <c r="Z295" s="24" t="str">
        <f t="shared" si="94"/>
        <v>Above Average</v>
      </c>
      <c r="AA295" s="25">
        <v>1</v>
      </c>
      <c r="AB295" s="25">
        <v>0</v>
      </c>
      <c r="AC295" s="25">
        <v>2</v>
      </c>
      <c r="AD295" s="25">
        <v>0</v>
      </c>
      <c r="AE295" s="25">
        <f t="shared" si="95"/>
        <v>3</v>
      </c>
      <c r="AF295" s="25" t="str">
        <f t="shared" si="96"/>
        <v>More</v>
      </c>
      <c r="AG295" s="57">
        <v>5</v>
      </c>
      <c r="AH295" s="29">
        <v>179200</v>
      </c>
      <c r="AI295" s="29">
        <f t="shared" si="83"/>
        <v>3150</v>
      </c>
      <c r="AJ295" s="29" t="str">
        <f t="shared" si="97"/>
        <v>no</v>
      </c>
      <c r="AK295" s="29">
        <f t="shared" si="98"/>
        <v>56.888888888888886</v>
      </c>
      <c r="AL295" s="29">
        <f t="shared" si="99"/>
        <v>113.77777777777777</v>
      </c>
    </row>
    <row r="296" spans="1:38" x14ac:dyDescent="0.2">
      <c r="A296">
        <v>286</v>
      </c>
      <c r="B296" s="12">
        <v>35</v>
      </c>
      <c r="C296" s="12">
        <f t="shared" si="84"/>
        <v>35</v>
      </c>
      <c r="D296" s="12" t="str">
        <f t="shared" si="81"/>
        <v>no</v>
      </c>
      <c r="E296" s="12" t="str">
        <f t="shared" si="85"/>
        <v>Below Average</v>
      </c>
      <c r="F296" s="21">
        <v>4251</v>
      </c>
      <c r="G296" s="21" t="str">
        <f t="shared" si="86"/>
        <v>no</v>
      </c>
      <c r="H296" s="21" t="str">
        <f t="shared" si="87"/>
        <v>Below Average</v>
      </c>
      <c r="I296" s="12" t="s">
        <v>136</v>
      </c>
      <c r="J296" s="12" t="str">
        <f t="shared" si="88"/>
        <v/>
      </c>
      <c r="K296" s="12" t="s">
        <v>179</v>
      </c>
      <c r="L296" s="12">
        <f t="shared" si="82"/>
        <v>83.140020408338017</v>
      </c>
      <c r="M296" s="12" t="str">
        <f t="shared" si="89"/>
        <v/>
      </c>
      <c r="N296" s="22">
        <v>7</v>
      </c>
      <c r="O296" s="22" t="str">
        <f t="shared" si="90"/>
        <v>High</v>
      </c>
      <c r="P296">
        <v>2006</v>
      </c>
      <c r="Q296">
        <v>2007</v>
      </c>
      <c r="R296" s="23">
        <v>625</v>
      </c>
      <c r="S296" s="23" t="str">
        <f t="shared" si="91"/>
        <v>no</v>
      </c>
      <c r="T296" s="23" t="str">
        <f t="shared" si="92"/>
        <v>Below Average</v>
      </c>
      <c r="U296" s="24">
        <v>625</v>
      </c>
      <c r="V296" s="24">
        <v>625</v>
      </c>
      <c r="W296" s="24" t="s">
        <v>412</v>
      </c>
      <c r="X296" s="24">
        <v>1250</v>
      </c>
      <c r="Y296" s="24" t="str">
        <f t="shared" si="93"/>
        <v>no</v>
      </c>
      <c r="Z296" s="24" t="str">
        <f t="shared" si="94"/>
        <v>Below Average</v>
      </c>
      <c r="AA296" s="25">
        <v>0</v>
      </c>
      <c r="AB296" s="25">
        <v>0</v>
      </c>
      <c r="AC296" s="25">
        <v>2</v>
      </c>
      <c r="AD296" s="25">
        <v>1</v>
      </c>
      <c r="AE296" s="25">
        <f t="shared" si="95"/>
        <v>3</v>
      </c>
      <c r="AF296" s="25" t="str">
        <f t="shared" si="96"/>
        <v>More</v>
      </c>
      <c r="AG296" s="57">
        <v>5</v>
      </c>
      <c r="AH296" s="29">
        <v>164700</v>
      </c>
      <c r="AI296" s="29">
        <f t="shared" si="83"/>
        <v>1875</v>
      </c>
      <c r="AJ296" s="29" t="str">
        <f t="shared" si="97"/>
        <v>no</v>
      </c>
      <c r="AK296" s="29">
        <f t="shared" si="98"/>
        <v>87.84</v>
      </c>
      <c r="AL296" s="29">
        <f t="shared" si="99"/>
        <v>131.76</v>
      </c>
    </row>
    <row r="297" spans="1:38" x14ac:dyDescent="0.2">
      <c r="A297">
        <v>287</v>
      </c>
      <c r="B297" s="12">
        <v>77</v>
      </c>
      <c r="C297" s="12">
        <f t="shared" si="84"/>
        <v>77</v>
      </c>
      <c r="D297" s="12" t="str">
        <f t="shared" si="81"/>
        <v>no</v>
      </c>
      <c r="E297" s="12" t="str">
        <f t="shared" si="85"/>
        <v>Above Average</v>
      </c>
      <c r="F297" s="21">
        <v>9786</v>
      </c>
      <c r="G297" s="21" t="str">
        <f t="shared" si="86"/>
        <v>no</v>
      </c>
      <c r="H297" s="21" t="str">
        <f t="shared" si="87"/>
        <v>Below Average</v>
      </c>
      <c r="I297" s="12" t="s">
        <v>162</v>
      </c>
      <c r="J297" s="12" t="str">
        <f t="shared" si="88"/>
        <v>NAmes</v>
      </c>
      <c r="K297" s="12" t="s">
        <v>91</v>
      </c>
      <c r="L297" s="12">
        <f t="shared" si="82"/>
        <v>65.191384752822614</v>
      </c>
      <c r="M297" s="12" t="str">
        <f t="shared" si="89"/>
        <v>Below Average</v>
      </c>
      <c r="N297" s="22">
        <v>6</v>
      </c>
      <c r="O297" s="22" t="str">
        <f t="shared" si="90"/>
        <v>Low</v>
      </c>
      <c r="P297">
        <v>1962</v>
      </c>
      <c r="Q297">
        <v>1981</v>
      </c>
      <c r="R297" s="23">
        <v>912</v>
      </c>
      <c r="S297" s="23" t="str">
        <f t="shared" si="91"/>
        <v>no</v>
      </c>
      <c r="T297" s="23" t="str">
        <f t="shared" si="92"/>
        <v>Below Average</v>
      </c>
      <c r="U297" s="24">
        <v>1085</v>
      </c>
      <c r="V297" s="24">
        <v>649</v>
      </c>
      <c r="W297" s="24" t="s">
        <v>412</v>
      </c>
      <c r="X297" s="24">
        <v>1734</v>
      </c>
      <c r="Y297" s="24" t="str">
        <f t="shared" si="93"/>
        <v>no</v>
      </c>
      <c r="Z297" s="24" t="str">
        <f t="shared" si="94"/>
        <v>Above Average</v>
      </c>
      <c r="AA297" s="25">
        <v>0</v>
      </c>
      <c r="AB297" s="25">
        <v>0</v>
      </c>
      <c r="AC297" s="25">
        <v>1</v>
      </c>
      <c r="AD297" s="25">
        <v>1</v>
      </c>
      <c r="AE297" s="25">
        <f t="shared" si="95"/>
        <v>2</v>
      </c>
      <c r="AF297" s="25" t="str">
        <f t="shared" si="96"/>
        <v>Less</v>
      </c>
      <c r="AG297" s="57">
        <v>7</v>
      </c>
      <c r="AH297" s="29">
        <v>159000</v>
      </c>
      <c r="AI297" s="29">
        <f t="shared" si="83"/>
        <v>2646</v>
      </c>
      <c r="AJ297" s="29" t="str">
        <f t="shared" si="97"/>
        <v>no</v>
      </c>
      <c r="AK297" s="29">
        <f t="shared" si="98"/>
        <v>60.090702947845806</v>
      </c>
      <c r="AL297" s="29">
        <f t="shared" si="99"/>
        <v>91.6955017301038</v>
      </c>
    </row>
    <row r="298" spans="1:38" x14ac:dyDescent="0.2">
      <c r="A298">
        <v>288</v>
      </c>
      <c r="B298" s="12" t="s">
        <v>83</v>
      </c>
      <c r="C298" s="12">
        <f t="shared" si="84"/>
        <v>69</v>
      </c>
      <c r="D298" s="12" t="str">
        <f t="shared" si="81"/>
        <v>no</v>
      </c>
      <c r="E298" s="12" t="str">
        <f t="shared" si="85"/>
        <v>Below Average</v>
      </c>
      <c r="F298" s="21">
        <v>8125</v>
      </c>
      <c r="G298" s="21" t="str">
        <f t="shared" si="86"/>
        <v>no</v>
      </c>
      <c r="H298" s="21" t="str">
        <f t="shared" si="87"/>
        <v>Below Average</v>
      </c>
      <c r="I298" s="12" t="s">
        <v>162</v>
      </c>
      <c r="J298" s="12" t="str">
        <f t="shared" si="88"/>
        <v>NAmes</v>
      </c>
      <c r="K298" s="12" t="s">
        <v>91</v>
      </c>
      <c r="L298" s="12">
        <f t="shared" si="82"/>
        <v>65.191384752822614</v>
      </c>
      <c r="M298" s="12" t="str">
        <f t="shared" si="89"/>
        <v>Below Average</v>
      </c>
      <c r="N298" s="22">
        <v>4</v>
      </c>
      <c r="O298" s="22" t="str">
        <f t="shared" si="90"/>
        <v>Low</v>
      </c>
      <c r="P298">
        <v>1971</v>
      </c>
      <c r="Q298">
        <v>1971</v>
      </c>
      <c r="R298" s="23">
        <v>858</v>
      </c>
      <c r="S298" s="23" t="str">
        <f t="shared" si="91"/>
        <v>no</v>
      </c>
      <c r="T298" s="23" t="str">
        <f t="shared" si="92"/>
        <v>Below Average</v>
      </c>
      <c r="U298" s="24">
        <v>858</v>
      </c>
      <c r="V298" s="24">
        <v>0</v>
      </c>
      <c r="W298" s="24" t="s">
        <v>413</v>
      </c>
      <c r="X298" s="24">
        <v>858</v>
      </c>
      <c r="Y298" s="24" t="str">
        <f t="shared" si="93"/>
        <v>no</v>
      </c>
      <c r="Z298" s="24" t="str">
        <f t="shared" si="94"/>
        <v>Below Average</v>
      </c>
      <c r="AA298" s="25">
        <v>0</v>
      </c>
      <c r="AB298" s="25">
        <v>0</v>
      </c>
      <c r="AC298" s="25">
        <v>1</v>
      </c>
      <c r="AD298" s="25">
        <v>0</v>
      </c>
      <c r="AE298" s="25">
        <f t="shared" si="95"/>
        <v>1</v>
      </c>
      <c r="AF298" s="25" t="str">
        <f t="shared" si="96"/>
        <v>Less</v>
      </c>
      <c r="AG298" s="57">
        <v>5</v>
      </c>
      <c r="AH298" s="29">
        <v>88000</v>
      </c>
      <c r="AI298" s="29">
        <f t="shared" si="83"/>
        <v>1716</v>
      </c>
      <c r="AJ298" s="29" t="str">
        <f t="shared" si="97"/>
        <v>no</v>
      </c>
      <c r="AK298" s="29">
        <f t="shared" si="98"/>
        <v>51.282051282051285</v>
      </c>
      <c r="AL298" s="29">
        <f t="shared" si="99"/>
        <v>102.56410256410257</v>
      </c>
    </row>
    <row r="299" spans="1:38" x14ac:dyDescent="0.2">
      <c r="A299">
        <v>289</v>
      </c>
      <c r="B299" s="12" t="s">
        <v>83</v>
      </c>
      <c r="C299" s="12">
        <f t="shared" si="84"/>
        <v>69</v>
      </c>
      <c r="D299" s="12" t="str">
        <f t="shared" si="81"/>
        <v>no</v>
      </c>
      <c r="E299" s="12" t="str">
        <f t="shared" si="85"/>
        <v>Below Average</v>
      </c>
      <c r="F299" s="21">
        <v>9819</v>
      </c>
      <c r="G299" s="21" t="str">
        <f t="shared" si="86"/>
        <v>no</v>
      </c>
      <c r="H299" s="21" t="str">
        <f t="shared" si="87"/>
        <v>Below Average</v>
      </c>
      <c r="I299" s="12" t="s">
        <v>151</v>
      </c>
      <c r="J299" s="12" t="str">
        <f t="shared" si="88"/>
        <v>Sawyer</v>
      </c>
      <c r="K299" s="12" t="s">
        <v>91</v>
      </c>
      <c r="L299" s="12">
        <f t="shared" si="82"/>
        <v>65.835562612127291</v>
      </c>
      <c r="M299" s="12" t="str">
        <f t="shared" si="89"/>
        <v>Below Average</v>
      </c>
      <c r="N299" s="22">
        <v>5</v>
      </c>
      <c r="O299" s="22" t="str">
        <f t="shared" si="90"/>
        <v>Low</v>
      </c>
      <c r="P299">
        <v>1967</v>
      </c>
      <c r="Q299">
        <v>1967</v>
      </c>
      <c r="R299" s="23">
        <v>882</v>
      </c>
      <c r="S299" s="23" t="str">
        <f t="shared" si="91"/>
        <v>no</v>
      </c>
      <c r="T299" s="23" t="str">
        <f t="shared" si="92"/>
        <v>Below Average</v>
      </c>
      <c r="U299" s="24">
        <v>900</v>
      </c>
      <c r="V299" s="24">
        <v>0</v>
      </c>
      <c r="W299" s="24" t="s">
        <v>413</v>
      </c>
      <c r="X299" s="24">
        <v>900</v>
      </c>
      <c r="Y299" s="24" t="str">
        <f t="shared" si="93"/>
        <v>no</v>
      </c>
      <c r="Z299" s="24" t="str">
        <f t="shared" si="94"/>
        <v>Below Average</v>
      </c>
      <c r="AA299" s="25">
        <v>0</v>
      </c>
      <c r="AB299" s="25">
        <v>0</v>
      </c>
      <c r="AC299" s="25">
        <v>1</v>
      </c>
      <c r="AD299" s="25">
        <v>0</v>
      </c>
      <c r="AE299" s="25">
        <f t="shared" si="95"/>
        <v>1</v>
      </c>
      <c r="AF299" s="25" t="str">
        <f t="shared" si="96"/>
        <v>Less</v>
      </c>
      <c r="AG299" s="57">
        <v>5</v>
      </c>
      <c r="AH299" s="29">
        <v>122000</v>
      </c>
      <c r="AI299" s="29">
        <f t="shared" si="83"/>
        <v>1782</v>
      </c>
      <c r="AJ299" s="29" t="str">
        <f t="shared" si="97"/>
        <v>no</v>
      </c>
      <c r="AK299" s="29">
        <f t="shared" si="98"/>
        <v>68.462401795735133</v>
      </c>
      <c r="AL299" s="29">
        <f t="shared" si="99"/>
        <v>135.55555555555554</v>
      </c>
    </row>
    <row r="300" spans="1:38" x14ac:dyDescent="0.2">
      <c r="A300">
        <v>290</v>
      </c>
      <c r="B300" s="12">
        <v>60</v>
      </c>
      <c r="C300" s="12">
        <f t="shared" si="84"/>
        <v>60</v>
      </c>
      <c r="D300" s="12" t="str">
        <f t="shared" si="81"/>
        <v>no</v>
      </c>
      <c r="E300" s="12" t="str">
        <f t="shared" si="85"/>
        <v>Below Average</v>
      </c>
      <c r="F300" s="21">
        <v>8730</v>
      </c>
      <c r="G300" s="21" t="str">
        <f t="shared" si="86"/>
        <v>no</v>
      </c>
      <c r="H300" s="21" t="str">
        <f t="shared" si="87"/>
        <v>Below Average</v>
      </c>
      <c r="I300" s="12" t="s">
        <v>148</v>
      </c>
      <c r="J300" s="12" t="str">
        <f t="shared" si="88"/>
        <v>BrkSide</v>
      </c>
      <c r="K300" s="12" t="s">
        <v>91</v>
      </c>
      <c r="L300" s="12">
        <f t="shared" si="82"/>
        <v>64.919237492322253</v>
      </c>
      <c r="M300" s="12" t="str">
        <f t="shared" si="89"/>
        <v>Below Average</v>
      </c>
      <c r="N300" s="22">
        <v>6</v>
      </c>
      <c r="O300" s="22" t="str">
        <f t="shared" si="90"/>
        <v>Low</v>
      </c>
      <c r="P300">
        <v>1915</v>
      </c>
      <c r="Q300">
        <v>2003</v>
      </c>
      <c r="R300" s="23">
        <v>698</v>
      </c>
      <c r="S300" s="23" t="str">
        <f t="shared" si="91"/>
        <v>no</v>
      </c>
      <c r="T300" s="23" t="str">
        <f t="shared" si="92"/>
        <v>Below Average</v>
      </c>
      <c r="U300" s="24">
        <v>698</v>
      </c>
      <c r="V300" s="24">
        <v>698</v>
      </c>
      <c r="W300" s="24" t="s">
        <v>412</v>
      </c>
      <c r="X300" s="24">
        <v>1396</v>
      </c>
      <c r="Y300" s="24" t="str">
        <f t="shared" si="93"/>
        <v>no</v>
      </c>
      <c r="Z300" s="24" t="str">
        <f t="shared" si="94"/>
        <v>Below Average</v>
      </c>
      <c r="AA300" s="25">
        <v>0</v>
      </c>
      <c r="AB300" s="25">
        <v>0</v>
      </c>
      <c r="AC300" s="25">
        <v>1</v>
      </c>
      <c r="AD300" s="25">
        <v>0</v>
      </c>
      <c r="AE300" s="25">
        <f t="shared" si="95"/>
        <v>1</v>
      </c>
      <c r="AF300" s="25" t="str">
        <f t="shared" si="96"/>
        <v>Less</v>
      </c>
      <c r="AG300" s="57">
        <v>7</v>
      </c>
      <c r="AH300" s="29">
        <v>153575</v>
      </c>
      <c r="AI300" s="29">
        <f t="shared" si="83"/>
        <v>2094</v>
      </c>
      <c r="AJ300" s="29" t="str">
        <f t="shared" si="97"/>
        <v>no</v>
      </c>
      <c r="AK300" s="29">
        <f t="shared" si="98"/>
        <v>73.340496657115565</v>
      </c>
      <c r="AL300" s="29">
        <f t="shared" si="99"/>
        <v>110.01074498567336</v>
      </c>
    </row>
    <row r="301" spans="1:38" x14ac:dyDescent="0.2">
      <c r="A301">
        <v>291</v>
      </c>
      <c r="B301" s="12">
        <v>120</v>
      </c>
      <c r="C301" s="12">
        <f t="shared" si="84"/>
        <v>120</v>
      </c>
      <c r="D301" s="12" t="str">
        <f t="shared" si="81"/>
        <v>yes</v>
      </c>
      <c r="E301" s="12" t="str">
        <f t="shared" si="85"/>
        <v>Above Average</v>
      </c>
      <c r="F301" s="21">
        <v>15611</v>
      </c>
      <c r="G301" s="21" t="str">
        <f t="shared" si="86"/>
        <v>no</v>
      </c>
      <c r="H301" s="21" t="str">
        <f t="shared" si="87"/>
        <v>Above Average</v>
      </c>
      <c r="I301" s="12" t="s">
        <v>89</v>
      </c>
      <c r="J301" s="12" t="str">
        <f t="shared" si="88"/>
        <v>CollgCr</v>
      </c>
      <c r="K301" s="12" t="s">
        <v>91</v>
      </c>
      <c r="L301" s="12">
        <f t="shared" si="82"/>
        <v>74.535824409408733</v>
      </c>
      <c r="M301" s="12" t="str">
        <f t="shared" si="89"/>
        <v>Above Average</v>
      </c>
      <c r="N301" s="22">
        <v>8</v>
      </c>
      <c r="O301" s="22" t="str">
        <f t="shared" si="90"/>
        <v>High</v>
      </c>
      <c r="P301">
        <v>2006</v>
      </c>
      <c r="Q301">
        <v>2006</v>
      </c>
      <c r="R301" s="23">
        <v>1079</v>
      </c>
      <c r="S301" s="23" t="str">
        <f t="shared" si="91"/>
        <v>no</v>
      </c>
      <c r="T301" s="23" t="str">
        <f t="shared" si="92"/>
        <v>Above Average</v>
      </c>
      <c r="U301" s="24">
        <v>1079</v>
      </c>
      <c r="V301" s="24">
        <v>840</v>
      </c>
      <c r="W301" s="24" t="s">
        <v>412</v>
      </c>
      <c r="X301" s="24">
        <v>1919</v>
      </c>
      <c r="Y301" s="24" t="str">
        <f t="shared" si="93"/>
        <v>no</v>
      </c>
      <c r="Z301" s="24" t="str">
        <f t="shared" si="94"/>
        <v>Above Average</v>
      </c>
      <c r="AA301" s="25">
        <v>0</v>
      </c>
      <c r="AB301" s="25">
        <v>0</v>
      </c>
      <c r="AC301" s="25">
        <v>2</v>
      </c>
      <c r="AD301" s="25">
        <v>1</v>
      </c>
      <c r="AE301" s="25">
        <f t="shared" si="95"/>
        <v>3</v>
      </c>
      <c r="AF301" s="25" t="str">
        <f t="shared" si="96"/>
        <v>More</v>
      </c>
      <c r="AG301" s="57">
        <v>8</v>
      </c>
      <c r="AH301" s="29">
        <v>233230</v>
      </c>
      <c r="AI301" s="29">
        <f t="shared" si="83"/>
        <v>2998</v>
      </c>
      <c r="AJ301" s="29" t="str">
        <f t="shared" si="97"/>
        <v>no</v>
      </c>
      <c r="AK301" s="29">
        <f t="shared" si="98"/>
        <v>77.795196797865245</v>
      </c>
      <c r="AL301" s="29">
        <f t="shared" si="99"/>
        <v>121.5372589890568</v>
      </c>
    </row>
    <row r="302" spans="1:38" x14ac:dyDescent="0.2">
      <c r="A302">
        <v>292</v>
      </c>
      <c r="B302" s="12">
        <v>55</v>
      </c>
      <c r="C302" s="12">
        <f t="shared" si="84"/>
        <v>55</v>
      </c>
      <c r="D302" s="12" t="str">
        <f t="shared" si="81"/>
        <v>no</v>
      </c>
      <c r="E302" s="12" t="str">
        <f t="shared" si="85"/>
        <v>Below Average</v>
      </c>
      <c r="F302" s="21">
        <v>5687</v>
      </c>
      <c r="G302" s="21" t="str">
        <f t="shared" si="86"/>
        <v>no</v>
      </c>
      <c r="H302" s="21" t="str">
        <f t="shared" si="87"/>
        <v>Below Average</v>
      </c>
      <c r="I302" s="12" t="s">
        <v>232</v>
      </c>
      <c r="J302" s="12" t="str">
        <f t="shared" si="88"/>
        <v/>
      </c>
      <c r="K302" s="12" t="s">
        <v>149</v>
      </c>
      <c r="L302" s="12">
        <f t="shared" si="82"/>
        <v>56.717772915383847</v>
      </c>
      <c r="M302" s="12" t="str">
        <f t="shared" si="89"/>
        <v/>
      </c>
      <c r="N302" s="22">
        <v>5</v>
      </c>
      <c r="O302" s="22" t="str">
        <f t="shared" si="90"/>
        <v>Low</v>
      </c>
      <c r="P302">
        <v>1912</v>
      </c>
      <c r="Q302">
        <v>2000</v>
      </c>
      <c r="R302" s="23">
        <v>780</v>
      </c>
      <c r="S302" s="23" t="str">
        <f t="shared" si="91"/>
        <v>no</v>
      </c>
      <c r="T302" s="23" t="str">
        <f t="shared" si="92"/>
        <v>Below Average</v>
      </c>
      <c r="U302" s="24">
        <v>936</v>
      </c>
      <c r="V302" s="24">
        <v>780</v>
      </c>
      <c r="W302" s="24" t="s">
        <v>412</v>
      </c>
      <c r="X302" s="24">
        <v>1716</v>
      </c>
      <c r="Y302" s="24" t="str">
        <f t="shared" si="93"/>
        <v>no</v>
      </c>
      <c r="Z302" s="24" t="str">
        <f t="shared" si="94"/>
        <v>Above Average</v>
      </c>
      <c r="AA302" s="25">
        <v>1</v>
      </c>
      <c r="AB302" s="25">
        <v>0</v>
      </c>
      <c r="AC302" s="25">
        <v>2</v>
      </c>
      <c r="AD302" s="25">
        <v>0</v>
      </c>
      <c r="AE302" s="25">
        <f t="shared" si="95"/>
        <v>3</v>
      </c>
      <c r="AF302" s="25" t="str">
        <f t="shared" si="96"/>
        <v>More</v>
      </c>
      <c r="AG302" s="57">
        <v>9</v>
      </c>
      <c r="AH302" s="29">
        <v>135900</v>
      </c>
      <c r="AI302" s="29">
        <f t="shared" si="83"/>
        <v>2496</v>
      </c>
      <c r="AJ302" s="29" t="str">
        <f t="shared" si="97"/>
        <v>no</v>
      </c>
      <c r="AK302" s="29">
        <f t="shared" si="98"/>
        <v>54.447115384615387</v>
      </c>
      <c r="AL302" s="29">
        <f t="shared" si="99"/>
        <v>79.1958041958042</v>
      </c>
    </row>
    <row r="303" spans="1:38" x14ac:dyDescent="0.2">
      <c r="A303">
        <v>293</v>
      </c>
      <c r="B303" s="12">
        <v>60</v>
      </c>
      <c r="C303" s="12">
        <f t="shared" si="84"/>
        <v>60</v>
      </c>
      <c r="D303" s="12" t="str">
        <f t="shared" si="81"/>
        <v>no</v>
      </c>
      <c r="E303" s="12" t="str">
        <f t="shared" si="85"/>
        <v>Below Average</v>
      </c>
      <c r="F303" s="21">
        <v>11409</v>
      </c>
      <c r="G303" s="21" t="str">
        <f t="shared" si="86"/>
        <v>no</v>
      </c>
      <c r="H303" s="21" t="str">
        <f t="shared" si="87"/>
        <v>Above Average</v>
      </c>
      <c r="I303" s="12" t="s">
        <v>185</v>
      </c>
      <c r="J303" s="12" t="str">
        <f t="shared" si="88"/>
        <v>Edwards</v>
      </c>
      <c r="K303" s="12" t="s">
        <v>91</v>
      </c>
      <c r="L303" s="12">
        <f t="shared" si="82"/>
        <v>61.772149970231268</v>
      </c>
      <c r="M303" s="12" t="str">
        <f t="shared" si="89"/>
        <v>Below Average</v>
      </c>
      <c r="N303" s="22">
        <v>5</v>
      </c>
      <c r="O303" s="22" t="str">
        <f t="shared" si="90"/>
        <v>Low</v>
      </c>
      <c r="P303">
        <v>1949</v>
      </c>
      <c r="Q303">
        <v>2008</v>
      </c>
      <c r="R303" s="23">
        <v>768</v>
      </c>
      <c r="S303" s="23" t="str">
        <f t="shared" si="91"/>
        <v>no</v>
      </c>
      <c r="T303" s="23" t="str">
        <f t="shared" si="92"/>
        <v>Below Average</v>
      </c>
      <c r="U303" s="24">
        <v>1148</v>
      </c>
      <c r="V303" s="24">
        <v>568</v>
      </c>
      <c r="W303" s="24" t="s">
        <v>412</v>
      </c>
      <c r="X303" s="24">
        <v>1716</v>
      </c>
      <c r="Y303" s="24" t="str">
        <f t="shared" si="93"/>
        <v>no</v>
      </c>
      <c r="Z303" s="24" t="str">
        <f t="shared" si="94"/>
        <v>Above Average</v>
      </c>
      <c r="AA303" s="25">
        <v>0</v>
      </c>
      <c r="AB303" s="25">
        <v>0</v>
      </c>
      <c r="AC303" s="25">
        <v>1</v>
      </c>
      <c r="AD303" s="25">
        <v>1</v>
      </c>
      <c r="AE303" s="25">
        <f t="shared" si="95"/>
        <v>2</v>
      </c>
      <c r="AF303" s="25" t="str">
        <f t="shared" si="96"/>
        <v>Less</v>
      </c>
      <c r="AG303" s="57">
        <v>8</v>
      </c>
      <c r="AH303" s="29">
        <v>131000</v>
      </c>
      <c r="AI303" s="29">
        <f t="shared" si="83"/>
        <v>2484</v>
      </c>
      <c r="AJ303" s="29" t="str">
        <f t="shared" si="97"/>
        <v>no</v>
      </c>
      <c r="AK303" s="29">
        <f t="shared" si="98"/>
        <v>52.737520128824478</v>
      </c>
      <c r="AL303" s="29">
        <f t="shared" si="99"/>
        <v>76.340326340326342</v>
      </c>
    </row>
    <row r="304" spans="1:38" x14ac:dyDescent="0.2">
      <c r="A304">
        <v>294</v>
      </c>
      <c r="B304" s="12" t="s">
        <v>83</v>
      </c>
      <c r="C304" s="12">
        <f t="shared" si="84"/>
        <v>69</v>
      </c>
      <c r="D304" s="12" t="str">
        <f t="shared" si="81"/>
        <v>no</v>
      </c>
      <c r="E304" s="12" t="str">
        <f t="shared" si="85"/>
        <v>Below Average</v>
      </c>
      <c r="F304" s="21">
        <v>16659</v>
      </c>
      <c r="G304" s="21" t="str">
        <f t="shared" si="86"/>
        <v>no</v>
      </c>
      <c r="H304" s="21" t="str">
        <f t="shared" si="87"/>
        <v>Above Average</v>
      </c>
      <c r="I304" s="12" t="s">
        <v>138</v>
      </c>
      <c r="J304" s="12" t="str">
        <f t="shared" si="88"/>
        <v>NWAmes</v>
      </c>
      <c r="K304" s="12" t="s">
        <v>91</v>
      </c>
      <c r="L304" s="12">
        <f t="shared" si="82"/>
        <v>67.115548801871967</v>
      </c>
      <c r="M304" s="12" t="str">
        <f t="shared" si="89"/>
        <v>Below Average</v>
      </c>
      <c r="N304" s="22">
        <v>7</v>
      </c>
      <c r="O304" s="22" t="str">
        <f t="shared" si="90"/>
        <v>High</v>
      </c>
      <c r="P304">
        <v>1977</v>
      </c>
      <c r="Q304">
        <v>1994</v>
      </c>
      <c r="R304" s="23">
        <v>795</v>
      </c>
      <c r="S304" s="23" t="str">
        <f t="shared" si="91"/>
        <v>no</v>
      </c>
      <c r="T304" s="23" t="str">
        <f t="shared" si="92"/>
        <v>Below Average</v>
      </c>
      <c r="U304" s="24">
        <v>1468</v>
      </c>
      <c r="V304" s="24">
        <v>795</v>
      </c>
      <c r="W304" s="24" t="s">
        <v>412</v>
      </c>
      <c r="X304" s="24">
        <v>2263</v>
      </c>
      <c r="Y304" s="24" t="str">
        <f t="shared" si="93"/>
        <v>no</v>
      </c>
      <c r="Z304" s="24" t="str">
        <f t="shared" si="94"/>
        <v>Above Average</v>
      </c>
      <c r="AA304" s="25">
        <v>1</v>
      </c>
      <c r="AB304" s="25">
        <v>0</v>
      </c>
      <c r="AC304" s="25">
        <v>2</v>
      </c>
      <c r="AD304" s="25">
        <v>1</v>
      </c>
      <c r="AE304" s="25">
        <f t="shared" si="95"/>
        <v>4</v>
      </c>
      <c r="AF304" s="25" t="str">
        <f t="shared" si="96"/>
        <v>More</v>
      </c>
      <c r="AG304" s="57">
        <v>9</v>
      </c>
      <c r="AH304" s="29">
        <v>235000</v>
      </c>
      <c r="AI304" s="29">
        <f t="shared" si="83"/>
        <v>3058</v>
      </c>
      <c r="AJ304" s="29" t="str">
        <f t="shared" si="97"/>
        <v>no</v>
      </c>
      <c r="AK304" s="29">
        <f t="shared" si="98"/>
        <v>76.847612818835842</v>
      </c>
      <c r="AL304" s="29">
        <f t="shared" si="99"/>
        <v>103.844454264251</v>
      </c>
    </row>
    <row r="305" spans="1:38" x14ac:dyDescent="0.2">
      <c r="A305">
        <v>295</v>
      </c>
      <c r="B305" s="12">
        <v>80</v>
      </c>
      <c r="C305" s="12">
        <f t="shared" si="84"/>
        <v>80</v>
      </c>
      <c r="D305" s="12" t="str">
        <f t="shared" si="81"/>
        <v>no</v>
      </c>
      <c r="E305" s="12" t="str">
        <f t="shared" si="85"/>
        <v>Above Average</v>
      </c>
      <c r="F305" s="21">
        <v>9600</v>
      </c>
      <c r="G305" s="21" t="str">
        <f t="shared" si="86"/>
        <v>no</v>
      </c>
      <c r="H305" s="21" t="str">
        <f t="shared" si="87"/>
        <v>Below Average</v>
      </c>
      <c r="I305" s="12" t="s">
        <v>162</v>
      </c>
      <c r="J305" s="12" t="str">
        <f t="shared" si="88"/>
        <v>NAmes</v>
      </c>
      <c r="K305" s="12" t="s">
        <v>91</v>
      </c>
      <c r="L305" s="12">
        <f t="shared" si="82"/>
        <v>65.191384752822614</v>
      </c>
      <c r="M305" s="12" t="str">
        <f t="shared" si="89"/>
        <v>Below Average</v>
      </c>
      <c r="N305" s="22">
        <v>6</v>
      </c>
      <c r="O305" s="22" t="str">
        <f t="shared" si="90"/>
        <v>Low</v>
      </c>
      <c r="P305">
        <v>1953</v>
      </c>
      <c r="Q305">
        <v>1953</v>
      </c>
      <c r="R305" s="23">
        <v>1416</v>
      </c>
      <c r="S305" s="23" t="str">
        <f t="shared" si="91"/>
        <v>no</v>
      </c>
      <c r="T305" s="23" t="str">
        <f t="shared" si="92"/>
        <v>Above Average</v>
      </c>
      <c r="U305" s="24">
        <v>1644</v>
      </c>
      <c r="V305" s="24">
        <v>0</v>
      </c>
      <c r="W305" s="24" t="s">
        <v>413</v>
      </c>
      <c r="X305" s="24">
        <v>1644</v>
      </c>
      <c r="Y305" s="24" t="str">
        <f t="shared" si="93"/>
        <v>no</v>
      </c>
      <c r="Z305" s="24" t="str">
        <f t="shared" si="94"/>
        <v>Above Average</v>
      </c>
      <c r="AA305" s="25">
        <v>1</v>
      </c>
      <c r="AB305" s="25">
        <v>0</v>
      </c>
      <c r="AC305" s="25">
        <v>1</v>
      </c>
      <c r="AD305" s="25">
        <v>0</v>
      </c>
      <c r="AE305" s="25">
        <f t="shared" si="95"/>
        <v>2</v>
      </c>
      <c r="AF305" s="25" t="str">
        <f t="shared" si="96"/>
        <v>Less</v>
      </c>
      <c r="AG305" s="57">
        <v>7</v>
      </c>
      <c r="AH305" s="29">
        <v>167000</v>
      </c>
      <c r="AI305" s="29">
        <f t="shared" si="83"/>
        <v>3060</v>
      </c>
      <c r="AJ305" s="29" t="str">
        <f t="shared" si="97"/>
        <v>no</v>
      </c>
      <c r="AK305" s="29">
        <f t="shared" si="98"/>
        <v>54.575163398692808</v>
      </c>
      <c r="AL305" s="29">
        <f t="shared" si="99"/>
        <v>101.58150851581509</v>
      </c>
    </row>
    <row r="306" spans="1:38" x14ac:dyDescent="0.2">
      <c r="A306">
        <v>296</v>
      </c>
      <c r="B306" s="12">
        <v>37</v>
      </c>
      <c r="C306" s="12">
        <f t="shared" si="84"/>
        <v>37</v>
      </c>
      <c r="D306" s="12" t="str">
        <f t="shared" si="81"/>
        <v>no</v>
      </c>
      <c r="E306" s="12" t="str">
        <f t="shared" si="85"/>
        <v>Below Average</v>
      </c>
      <c r="F306" s="21">
        <v>7937</v>
      </c>
      <c r="G306" s="21" t="str">
        <f t="shared" si="86"/>
        <v>no</v>
      </c>
      <c r="H306" s="21" t="str">
        <f t="shared" si="87"/>
        <v>Below Average</v>
      </c>
      <c r="I306" s="12" t="s">
        <v>131</v>
      </c>
      <c r="J306" s="12" t="str">
        <f t="shared" si="88"/>
        <v>Mitchel</v>
      </c>
      <c r="K306" s="12" t="s">
        <v>91</v>
      </c>
      <c r="L306" s="12">
        <f t="shared" si="82"/>
        <v>69.371268986915226</v>
      </c>
      <c r="M306" s="12" t="str">
        <f t="shared" si="89"/>
        <v>Below Average</v>
      </c>
      <c r="N306" s="22">
        <v>6</v>
      </c>
      <c r="O306" s="22" t="str">
        <f t="shared" si="90"/>
        <v>Low</v>
      </c>
      <c r="P306">
        <v>1984</v>
      </c>
      <c r="Q306">
        <v>1984</v>
      </c>
      <c r="R306" s="23">
        <v>1003</v>
      </c>
      <c r="S306" s="23" t="str">
        <f t="shared" si="91"/>
        <v>no</v>
      </c>
      <c r="T306" s="23" t="str">
        <f t="shared" si="92"/>
        <v>Below Average</v>
      </c>
      <c r="U306" s="24">
        <v>1003</v>
      </c>
      <c r="V306" s="24">
        <v>0</v>
      </c>
      <c r="W306" s="24" t="s">
        <v>413</v>
      </c>
      <c r="X306" s="24">
        <v>1003</v>
      </c>
      <c r="Y306" s="24" t="str">
        <f t="shared" si="93"/>
        <v>no</v>
      </c>
      <c r="Z306" s="24" t="str">
        <f t="shared" si="94"/>
        <v>Below Average</v>
      </c>
      <c r="AA306" s="25">
        <v>1</v>
      </c>
      <c r="AB306" s="25">
        <v>0</v>
      </c>
      <c r="AC306" s="25">
        <v>1</v>
      </c>
      <c r="AD306" s="25">
        <v>0</v>
      </c>
      <c r="AE306" s="25">
        <f t="shared" si="95"/>
        <v>2</v>
      </c>
      <c r="AF306" s="25" t="str">
        <f t="shared" si="96"/>
        <v>Less</v>
      </c>
      <c r="AG306" s="57">
        <v>6</v>
      </c>
      <c r="AH306" s="29">
        <v>142500</v>
      </c>
      <c r="AI306" s="29">
        <f t="shared" si="83"/>
        <v>2006</v>
      </c>
      <c r="AJ306" s="29" t="str">
        <f t="shared" si="97"/>
        <v>no</v>
      </c>
      <c r="AK306" s="29">
        <f t="shared" si="98"/>
        <v>71.036889332003994</v>
      </c>
      <c r="AL306" s="29">
        <f t="shared" si="99"/>
        <v>142.07377866400799</v>
      </c>
    </row>
    <row r="307" spans="1:38" x14ac:dyDescent="0.2">
      <c r="A307">
        <v>297</v>
      </c>
      <c r="B307" s="12">
        <v>75</v>
      </c>
      <c r="C307" s="12">
        <f t="shared" si="84"/>
        <v>75</v>
      </c>
      <c r="D307" s="12" t="str">
        <f t="shared" si="81"/>
        <v>no</v>
      </c>
      <c r="E307" s="12" t="str">
        <f t="shared" si="85"/>
        <v>Above Average</v>
      </c>
      <c r="F307" s="21">
        <v>13710</v>
      </c>
      <c r="G307" s="21" t="str">
        <f t="shared" si="86"/>
        <v>no</v>
      </c>
      <c r="H307" s="21" t="str">
        <f t="shared" si="87"/>
        <v>Above Average</v>
      </c>
      <c r="I307" s="12" t="s">
        <v>176</v>
      </c>
      <c r="J307" s="12" t="str">
        <f t="shared" si="88"/>
        <v>IDOTRR</v>
      </c>
      <c r="K307" s="12" t="s">
        <v>91</v>
      </c>
      <c r="L307" s="12">
        <f t="shared" si="82"/>
        <v>52.131298928930256</v>
      </c>
      <c r="M307" s="12" t="str">
        <f t="shared" si="89"/>
        <v>Below Average</v>
      </c>
      <c r="N307" s="22">
        <v>5</v>
      </c>
      <c r="O307" s="22" t="str">
        <f t="shared" si="90"/>
        <v>Low</v>
      </c>
      <c r="P307">
        <v>1950</v>
      </c>
      <c r="Q307">
        <v>1950</v>
      </c>
      <c r="R307" s="23">
        <v>910</v>
      </c>
      <c r="S307" s="23" t="str">
        <f t="shared" si="91"/>
        <v>no</v>
      </c>
      <c r="T307" s="23" t="str">
        <f t="shared" si="92"/>
        <v>Below Average</v>
      </c>
      <c r="U307" s="24">
        <v>910</v>
      </c>
      <c r="V307" s="24">
        <v>648</v>
      </c>
      <c r="W307" s="24" t="s">
        <v>412</v>
      </c>
      <c r="X307" s="24">
        <v>1558</v>
      </c>
      <c r="Y307" s="24" t="str">
        <f t="shared" si="93"/>
        <v>no</v>
      </c>
      <c r="Z307" s="24" t="str">
        <f t="shared" si="94"/>
        <v>Above Average</v>
      </c>
      <c r="AA307" s="25">
        <v>0</v>
      </c>
      <c r="AB307" s="25">
        <v>0</v>
      </c>
      <c r="AC307" s="25">
        <v>1</v>
      </c>
      <c r="AD307" s="25">
        <v>1</v>
      </c>
      <c r="AE307" s="25">
        <f t="shared" si="95"/>
        <v>2</v>
      </c>
      <c r="AF307" s="25" t="str">
        <f t="shared" si="96"/>
        <v>Less</v>
      </c>
      <c r="AG307" s="57">
        <v>6</v>
      </c>
      <c r="AH307" s="29">
        <v>152000</v>
      </c>
      <c r="AI307" s="29">
        <f t="shared" si="83"/>
        <v>2468</v>
      </c>
      <c r="AJ307" s="29" t="str">
        <f t="shared" si="97"/>
        <v>no</v>
      </c>
      <c r="AK307" s="29">
        <f t="shared" si="98"/>
        <v>61.588330632090759</v>
      </c>
      <c r="AL307" s="29">
        <f t="shared" si="99"/>
        <v>97.560975609756099</v>
      </c>
    </row>
    <row r="308" spans="1:38" x14ac:dyDescent="0.2">
      <c r="A308">
        <v>298</v>
      </c>
      <c r="B308" s="12">
        <v>66</v>
      </c>
      <c r="C308" s="12">
        <f t="shared" si="84"/>
        <v>66</v>
      </c>
      <c r="D308" s="12" t="str">
        <f t="shared" si="81"/>
        <v>no</v>
      </c>
      <c r="E308" s="12" t="str">
        <f t="shared" si="85"/>
        <v>Below Average</v>
      </c>
      <c r="F308" s="21">
        <v>7399</v>
      </c>
      <c r="G308" s="21" t="str">
        <f t="shared" si="86"/>
        <v>no</v>
      </c>
      <c r="H308" s="21" t="str">
        <f t="shared" si="87"/>
        <v>Below Average</v>
      </c>
      <c r="I308" s="12" t="s">
        <v>136</v>
      </c>
      <c r="J308" s="12" t="str">
        <f t="shared" si="88"/>
        <v>Somerst</v>
      </c>
      <c r="K308" s="12" t="s">
        <v>91</v>
      </c>
      <c r="L308" s="12">
        <f t="shared" si="82"/>
        <v>83.140020408338017</v>
      </c>
      <c r="M308" s="12" t="str">
        <f t="shared" si="89"/>
        <v>Above Average</v>
      </c>
      <c r="N308" s="22">
        <v>7</v>
      </c>
      <c r="O308" s="22" t="str">
        <f t="shared" si="90"/>
        <v>High</v>
      </c>
      <c r="P308">
        <v>1997</v>
      </c>
      <c r="Q308">
        <v>1998</v>
      </c>
      <c r="R308" s="23">
        <v>975</v>
      </c>
      <c r="S308" s="23" t="str">
        <f t="shared" si="91"/>
        <v>no</v>
      </c>
      <c r="T308" s="23" t="str">
        <f t="shared" si="92"/>
        <v>Below Average</v>
      </c>
      <c r="U308" s="24">
        <v>975</v>
      </c>
      <c r="V308" s="24">
        <v>975</v>
      </c>
      <c r="W308" s="24" t="s">
        <v>412</v>
      </c>
      <c r="X308" s="24">
        <v>1950</v>
      </c>
      <c r="Y308" s="24" t="str">
        <f t="shared" si="93"/>
        <v>no</v>
      </c>
      <c r="Z308" s="24" t="str">
        <f t="shared" si="94"/>
        <v>Above Average</v>
      </c>
      <c r="AA308" s="25">
        <v>0</v>
      </c>
      <c r="AB308" s="25">
        <v>0</v>
      </c>
      <c r="AC308" s="25">
        <v>2</v>
      </c>
      <c r="AD308" s="25">
        <v>1</v>
      </c>
      <c r="AE308" s="25">
        <f t="shared" si="95"/>
        <v>3</v>
      </c>
      <c r="AF308" s="25" t="str">
        <f t="shared" si="96"/>
        <v>More</v>
      </c>
      <c r="AG308" s="57">
        <v>7</v>
      </c>
      <c r="AH308" s="29">
        <v>239000</v>
      </c>
      <c r="AI308" s="29">
        <f t="shared" si="83"/>
        <v>2925</v>
      </c>
      <c r="AJ308" s="29" t="str">
        <f t="shared" si="97"/>
        <v>no</v>
      </c>
      <c r="AK308" s="29">
        <f t="shared" si="98"/>
        <v>81.709401709401703</v>
      </c>
      <c r="AL308" s="29">
        <f t="shared" si="99"/>
        <v>122.56410256410257</v>
      </c>
    </row>
    <row r="309" spans="1:38" x14ac:dyDescent="0.2">
      <c r="A309">
        <v>299</v>
      </c>
      <c r="B309" s="12">
        <v>90</v>
      </c>
      <c r="C309" s="12">
        <f t="shared" si="84"/>
        <v>90</v>
      </c>
      <c r="D309" s="12" t="str">
        <f t="shared" si="81"/>
        <v>no</v>
      </c>
      <c r="E309" s="12" t="str">
        <f t="shared" si="85"/>
        <v>Above Average</v>
      </c>
      <c r="F309" s="21">
        <v>11700</v>
      </c>
      <c r="G309" s="21" t="str">
        <f t="shared" si="86"/>
        <v>no</v>
      </c>
      <c r="H309" s="21" t="str">
        <f t="shared" si="87"/>
        <v>Above Average</v>
      </c>
      <c r="I309" s="12" t="s">
        <v>138</v>
      </c>
      <c r="J309" s="12" t="str">
        <f t="shared" si="88"/>
        <v>NWAmes</v>
      </c>
      <c r="K309" s="12" t="s">
        <v>91</v>
      </c>
      <c r="L309" s="12">
        <f t="shared" si="82"/>
        <v>67.115548801871967</v>
      </c>
      <c r="M309" s="12" t="str">
        <f t="shared" si="89"/>
        <v>Below Average</v>
      </c>
      <c r="N309" s="22">
        <v>6</v>
      </c>
      <c r="O309" s="22" t="str">
        <f t="shared" si="90"/>
        <v>Low</v>
      </c>
      <c r="P309">
        <v>1968</v>
      </c>
      <c r="Q309">
        <v>1968</v>
      </c>
      <c r="R309" s="23">
        <v>702</v>
      </c>
      <c r="S309" s="23" t="str">
        <f t="shared" si="91"/>
        <v>no</v>
      </c>
      <c r="T309" s="23" t="str">
        <f t="shared" si="92"/>
        <v>Below Average</v>
      </c>
      <c r="U309" s="24">
        <v>1041</v>
      </c>
      <c r="V309" s="24">
        <v>702</v>
      </c>
      <c r="W309" s="24" t="s">
        <v>412</v>
      </c>
      <c r="X309" s="24">
        <v>1743</v>
      </c>
      <c r="Y309" s="24" t="str">
        <f t="shared" si="93"/>
        <v>no</v>
      </c>
      <c r="Z309" s="24" t="str">
        <f t="shared" si="94"/>
        <v>Above Average</v>
      </c>
      <c r="AA309" s="25">
        <v>0</v>
      </c>
      <c r="AB309" s="25">
        <v>1</v>
      </c>
      <c r="AC309" s="25">
        <v>1</v>
      </c>
      <c r="AD309" s="25">
        <v>2</v>
      </c>
      <c r="AE309" s="25">
        <f t="shared" si="95"/>
        <v>4</v>
      </c>
      <c r="AF309" s="25" t="str">
        <f t="shared" si="96"/>
        <v>More</v>
      </c>
      <c r="AG309" s="57">
        <v>7</v>
      </c>
      <c r="AH309" s="29">
        <v>175000</v>
      </c>
      <c r="AI309" s="29">
        <f t="shared" si="83"/>
        <v>2445</v>
      </c>
      <c r="AJ309" s="29" t="str">
        <f t="shared" si="97"/>
        <v>no</v>
      </c>
      <c r="AK309" s="29">
        <f t="shared" si="98"/>
        <v>71.574642126789371</v>
      </c>
      <c r="AL309" s="29">
        <f t="shared" si="99"/>
        <v>100.40160642570281</v>
      </c>
    </row>
    <row r="310" spans="1:38" x14ac:dyDescent="0.2">
      <c r="A310">
        <v>300</v>
      </c>
      <c r="B310" s="12">
        <v>80</v>
      </c>
      <c r="C310" s="12">
        <f t="shared" si="84"/>
        <v>80</v>
      </c>
      <c r="D310" s="12" t="str">
        <f t="shared" si="81"/>
        <v>no</v>
      </c>
      <c r="E310" s="12" t="str">
        <f t="shared" si="85"/>
        <v>Above Average</v>
      </c>
      <c r="F310" s="21">
        <v>14000</v>
      </c>
      <c r="G310" s="21" t="str">
        <f t="shared" si="86"/>
        <v>no</v>
      </c>
      <c r="H310" s="21" t="str">
        <f t="shared" si="87"/>
        <v>Above Average</v>
      </c>
      <c r="I310" s="12" t="s">
        <v>123</v>
      </c>
      <c r="J310" s="12" t="str">
        <f t="shared" si="88"/>
        <v>Crawfor</v>
      </c>
      <c r="K310" s="12" t="s">
        <v>91</v>
      </c>
      <c r="L310" s="12">
        <f t="shared" si="82"/>
        <v>74.989820121918996</v>
      </c>
      <c r="M310" s="12" t="str">
        <f t="shared" si="89"/>
        <v>Above Average</v>
      </c>
      <c r="N310" s="22">
        <v>6</v>
      </c>
      <c r="O310" s="22" t="str">
        <f t="shared" si="90"/>
        <v>Low</v>
      </c>
      <c r="P310">
        <v>1950</v>
      </c>
      <c r="Q310">
        <v>2004</v>
      </c>
      <c r="R310" s="23">
        <v>1092</v>
      </c>
      <c r="S310" s="23" t="str">
        <f t="shared" si="91"/>
        <v>no</v>
      </c>
      <c r="T310" s="23" t="str">
        <f t="shared" si="92"/>
        <v>Above Average</v>
      </c>
      <c r="U310" s="24">
        <v>1152</v>
      </c>
      <c r="V310" s="24">
        <v>0</v>
      </c>
      <c r="W310" s="24" t="s">
        <v>413</v>
      </c>
      <c r="X310" s="24">
        <v>1152</v>
      </c>
      <c r="Y310" s="24" t="str">
        <f t="shared" si="93"/>
        <v>no</v>
      </c>
      <c r="Z310" s="24" t="str">
        <f t="shared" si="94"/>
        <v>Below Average</v>
      </c>
      <c r="AA310" s="25">
        <v>0</v>
      </c>
      <c r="AB310" s="25">
        <v>1</v>
      </c>
      <c r="AC310" s="25">
        <v>1</v>
      </c>
      <c r="AD310" s="25">
        <v>0</v>
      </c>
      <c r="AE310" s="25">
        <f t="shared" si="95"/>
        <v>2</v>
      </c>
      <c r="AF310" s="25" t="str">
        <f t="shared" si="96"/>
        <v>Less</v>
      </c>
      <c r="AG310" s="57">
        <v>6</v>
      </c>
      <c r="AH310" s="29">
        <v>158500</v>
      </c>
      <c r="AI310" s="29">
        <f t="shared" si="83"/>
        <v>2244</v>
      </c>
      <c r="AJ310" s="29" t="str">
        <f t="shared" si="97"/>
        <v>no</v>
      </c>
      <c r="AK310" s="29">
        <f t="shared" si="98"/>
        <v>70.632798573975037</v>
      </c>
      <c r="AL310" s="29">
        <f t="shared" si="99"/>
        <v>137.58680555555554</v>
      </c>
    </row>
    <row r="311" spans="1:38" x14ac:dyDescent="0.2">
      <c r="A311">
        <v>301</v>
      </c>
      <c r="B311" s="12">
        <v>90</v>
      </c>
      <c r="C311" s="12">
        <f t="shared" si="84"/>
        <v>90</v>
      </c>
      <c r="D311" s="12" t="str">
        <f t="shared" si="81"/>
        <v>no</v>
      </c>
      <c r="E311" s="12" t="str">
        <f t="shared" si="85"/>
        <v>Above Average</v>
      </c>
      <c r="F311" s="21">
        <v>15750</v>
      </c>
      <c r="G311" s="21" t="str">
        <f t="shared" si="86"/>
        <v>no</v>
      </c>
      <c r="H311" s="21" t="str">
        <f t="shared" si="87"/>
        <v>Above Average</v>
      </c>
      <c r="I311" s="12" t="s">
        <v>123</v>
      </c>
      <c r="J311" s="12" t="str">
        <f t="shared" si="88"/>
        <v/>
      </c>
      <c r="K311" s="12" t="s">
        <v>149</v>
      </c>
      <c r="L311" s="12">
        <f t="shared" si="82"/>
        <v>74.989820121918996</v>
      </c>
      <c r="M311" s="12" t="str">
        <f t="shared" si="89"/>
        <v/>
      </c>
      <c r="N311" s="22">
        <v>5</v>
      </c>
      <c r="O311" s="22" t="str">
        <f t="shared" si="90"/>
        <v>Low</v>
      </c>
      <c r="P311">
        <v>1953</v>
      </c>
      <c r="Q311">
        <v>1953</v>
      </c>
      <c r="R311" s="23">
        <v>1165</v>
      </c>
      <c r="S311" s="23" t="str">
        <f t="shared" si="91"/>
        <v>no</v>
      </c>
      <c r="T311" s="23" t="str">
        <f t="shared" si="92"/>
        <v>Above Average</v>
      </c>
      <c r="U311" s="24">
        <v>1336</v>
      </c>
      <c r="V311" s="24">
        <v>0</v>
      </c>
      <c r="W311" s="24" t="s">
        <v>413</v>
      </c>
      <c r="X311" s="24">
        <v>1336</v>
      </c>
      <c r="Y311" s="24" t="str">
        <f t="shared" si="93"/>
        <v>no</v>
      </c>
      <c r="Z311" s="24" t="str">
        <f t="shared" si="94"/>
        <v>Below Average</v>
      </c>
      <c r="AA311" s="25">
        <v>1</v>
      </c>
      <c r="AB311" s="25">
        <v>0</v>
      </c>
      <c r="AC311" s="25">
        <v>1</v>
      </c>
      <c r="AD311" s="25">
        <v>0</v>
      </c>
      <c r="AE311" s="25">
        <f t="shared" si="95"/>
        <v>2</v>
      </c>
      <c r="AF311" s="25" t="str">
        <f t="shared" si="96"/>
        <v>Less</v>
      </c>
      <c r="AG311" s="57">
        <v>5</v>
      </c>
      <c r="AH311" s="29">
        <v>157000</v>
      </c>
      <c r="AI311" s="29">
        <f t="shared" si="83"/>
        <v>2501</v>
      </c>
      <c r="AJ311" s="29" t="str">
        <f t="shared" si="97"/>
        <v>no</v>
      </c>
      <c r="AK311" s="29">
        <f t="shared" si="98"/>
        <v>62.77489004398241</v>
      </c>
      <c r="AL311" s="29">
        <f t="shared" si="99"/>
        <v>117.51497005988024</v>
      </c>
    </row>
    <row r="312" spans="1:38" x14ac:dyDescent="0.2">
      <c r="A312">
        <v>302</v>
      </c>
      <c r="B312" s="12">
        <v>66</v>
      </c>
      <c r="C312" s="12">
        <f t="shared" si="84"/>
        <v>66</v>
      </c>
      <c r="D312" s="12" t="str">
        <f t="shared" si="81"/>
        <v>no</v>
      </c>
      <c r="E312" s="12" t="str">
        <f t="shared" si="85"/>
        <v>Below Average</v>
      </c>
      <c r="F312" s="21">
        <v>16226</v>
      </c>
      <c r="G312" s="21" t="str">
        <f t="shared" si="86"/>
        <v>no</v>
      </c>
      <c r="H312" s="21" t="str">
        <f t="shared" si="87"/>
        <v>Above Average</v>
      </c>
      <c r="I312" s="12" t="s">
        <v>89</v>
      </c>
      <c r="J312" s="12" t="str">
        <f t="shared" si="88"/>
        <v>CollgCr</v>
      </c>
      <c r="K312" s="12" t="s">
        <v>91</v>
      </c>
      <c r="L312" s="12">
        <f t="shared" si="82"/>
        <v>74.535824409408733</v>
      </c>
      <c r="M312" s="12" t="str">
        <f t="shared" si="89"/>
        <v>Above Average</v>
      </c>
      <c r="N312" s="22">
        <v>8</v>
      </c>
      <c r="O312" s="22" t="str">
        <f t="shared" si="90"/>
        <v>High</v>
      </c>
      <c r="P312">
        <v>1998</v>
      </c>
      <c r="Q312">
        <v>1999</v>
      </c>
      <c r="R312" s="23">
        <v>1028</v>
      </c>
      <c r="S312" s="23" t="str">
        <f t="shared" si="91"/>
        <v>no</v>
      </c>
      <c r="T312" s="23" t="str">
        <f t="shared" si="92"/>
        <v>Below Average</v>
      </c>
      <c r="U312" s="24">
        <v>1210</v>
      </c>
      <c r="V312" s="24">
        <v>1242</v>
      </c>
      <c r="W312" s="24" t="s">
        <v>412</v>
      </c>
      <c r="X312" s="24">
        <v>2452</v>
      </c>
      <c r="Y312" s="24" t="str">
        <f t="shared" si="93"/>
        <v>no</v>
      </c>
      <c r="Z312" s="24" t="str">
        <f t="shared" si="94"/>
        <v>Above Average</v>
      </c>
      <c r="AA312" s="25">
        <v>0</v>
      </c>
      <c r="AB312" s="25">
        <v>0</v>
      </c>
      <c r="AC312" s="25">
        <v>2</v>
      </c>
      <c r="AD312" s="25">
        <v>1</v>
      </c>
      <c r="AE312" s="25">
        <f t="shared" si="95"/>
        <v>3</v>
      </c>
      <c r="AF312" s="25" t="str">
        <f t="shared" si="96"/>
        <v>More</v>
      </c>
      <c r="AG312" s="57">
        <v>9</v>
      </c>
      <c r="AH312" s="29">
        <v>267000</v>
      </c>
      <c r="AI312" s="29">
        <f t="shared" si="83"/>
        <v>3480</v>
      </c>
      <c r="AJ312" s="29" t="str">
        <f t="shared" si="97"/>
        <v>no</v>
      </c>
      <c r="AK312" s="29">
        <f t="shared" si="98"/>
        <v>76.724137931034477</v>
      </c>
      <c r="AL312" s="29">
        <f t="shared" si="99"/>
        <v>108.89070146818923</v>
      </c>
    </row>
    <row r="313" spans="1:38" x14ac:dyDescent="0.2">
      <c r="A313">
        <v>303</v>
      </c>
      <c r="B313" s="12">
        <v>118</v>
      </c>
      <c r="C313" s="12">
        <f t="shared" si="84"/>
        <v>118</v>
      </c>
      <c r="D313" s="12" t="str">
        <f t="shared" si="81"/>
        <v>yes</v>
      </c>
      <c r="E313" s="12" t="str">
        <f t="shared" si="85"/>
        <v>Above Average</v>
      </c>
      <c r="F313" s="21">
        <v>13704</v>
      </c>
      <c r="G313" s="21" t="str">
        <f t="shared" si="86"/>
        <v>no</v>
      </c>
      <c r="H313" s="21" t="str">
        <f t="shared" si="87"/>
        <v>Above Average</v>
      </c>
      <c r="I313" s="12" t="s">
        <v>89</v>
      </c>
      <c r="J313" s="12" t="str">
        <f t="shared" si="88"/>
        <v>CollgCr</v>
      </c>
      <c r="K313" s="12" t="s">
        <v>91</v>
      </c>
      <c r="L313" s="12">
        <f t="shared" si="82"/>
        <v>74.535824409408733</v>
      </c>
      <c r="M313" s="12" t="str">
        <f t="shared" si="89"/>
        <v>Above Average</v>
      </c>
      <c r="N313" s="22">
        <v>7</v>
      </c>
      <c r="O313" s="22" t="str">
        <f t="shared" si="90"/>
        <v>High</v>
      </c>
      <c r="P313">
        <v>2001</v>
      </c>
      <c r="Q313">
        <v>2002</v>
      </c>
      <c r="R313" s="23">
        <v>1541</v>
      </c>
      <c r="S313" s="23" t="str">
        <f t="shared" si="91"/>
        <v>no</v>
      </c>
      <c r="T313" s="23" t="str">
        <f t="shared" si="92"/>
        <v>Above Average</v>
      </c>
      <c r="U313" s="24">
        <v>1541</v>
      </c>
      <c r="V313" s="24">
        <v>0</v>
      </c>
      <c r="W313" s="24" t="s">
        <v>413</v>
      </c>
      <c r="X313" s="24">
        <v>1541</v>
      </c>
      <c r="Y313" s="24" t="str">
        <f t="shared" si="93"/>
        <v>no</v>
      </c>
      <c r="Z313" s="24" t="str">
        <f t="shared" si="94"/>
        <v>Above Average</v>
      </c>
      <c r="AA313" s="25">
        <v>0</v>
      </c>
      <c r="AB313" s="25">
        <v>0</v>
      </c>
      <c r="AC313" s="25">
        <v>2</v>
      </c>
      <c r="AD313" s="25">
        <v>0</v>
      </c>
      <c r="AE313" s="25">
        <f t="shared" si="95"/>
        <v>2</v>
      </c>
      <c r="AF313" s="25" t="str">
        <f t="shared" si="96"/>
        <v>Less</v>
      </c>
      <c r="AG313" s="57">
        <v>6</v>
      </c>
      <c r="AH313" s="29">
        <v>205000</v>
      </c>
      <c r="AI313" s="29">
        <f t="shared" si="83"/>
        <v>3082</v>
      </c>
      <c r="AJ313" s="29" t="str">
        <f t="shared" si="97"/>
        <v>no</v>
      </c>
      <c r="AK313" s="29">
        <f t="shared" si="98"/>
        <v>66.515249837767684</v>
      </c>
      <c r="AL313" s="29">
        <f t="shared" si="99"/>
        <v>133.03049967553537</v>
      </c>
    </row>
    <row r="314" spans="1:38" x14ac:dyDescent="0.2">
      <c r="A314">
        <v>304</v>
      </c>
      <c r="B314" s="12">
        <v>70</v>
      </c>
      <c r="C314" s="12">
        <f t="shared" si="84"/>
        <v>70</v>
      </c>
      <c r="D314" s="12" t="str">
        <f t="shared" si="81"/>
        <v>no</v>
      </c>
      <c r="E314" s="12" t="str">
        <f t="shared" si="85"/>
        <v>Above Average</v>
      </c>
      <c r="F314" s="21">
        <v>9800</v>
      </c>
      <c r="G314" s="21" t="str">
        <f t="shared" si="86"/>
        <v>no</v>
      </c>
      <c r="H314" s="21" t="str">
        <f t="shared" si="87"/>
        <v>Below Average</v>
      </c>
      <c r="I314" s="12" t="s">
        <v>89</v>
      </c>
      <c r="J314" s="12" t="str">
        <f t="shared" si="88"/>
        <v>CollgCr</v>
      </c>
      <c r="K314" s="12" t="s">
        <v>91</v>
      </c>
      <c r="L314" s="12">
        <f t="shared" si="82"/>
        <v>74.535824409408733</v>
      </c>
      <c r="M314" s="12" t="str">
        <f t="shared" si="89"/>
        <v>Above Average</v>
      </c>
      <c r="N314" s="22">
        <v>5</v>
      </c>
      <c r="O314" s="22" t="str">
        <f t="shared" si="90"/>
        <v>Low</v>
      </c>
      <c r="P314">
        <v>1972</v>
      </c>
      <c r="Q314">
        <v>1972</v>
      </c>
      <c r="R314" s="23">
        <v>894</v>
      </c>
      <c r="S314" s="23" t="str">
        <f t="shared" si="91"/>
        <v>no</v>
      </c>
      <c r="T314" s="23" t="str">
        <f t="shared" si="92"/>
        <v>Below Average</v>
      </c>
      <c r="U314" s="24">
        <v>894</v>
      </c>
      <c r="V314" s="24">
        <v>0</v>
      </c>
      <c r="W314" s="24" t="s">
        <v>413</v>
      </c>
      <c r="X314" s="24">
        <v>894</v>
      </c>
      <c r="Y314" s="24" t="str">
        <f t="shared" si="93"/>
        <v>no</v>
      </c>
      <c r="Z314" s="24" t="str">
        <f t="shared" si="94"/>
        <v>Below Average</v>
      </c>
      <c r="AA314" s="25">
        <v>1</v>
      </c>
      <c r="AB314" s="25">
        <v>0</v>
      </c>
      <c r="AC314" s="25">
        <v>1</v>
      </c>
      <c r="AD314" s="25">
        <v>0</v>
      </c>
      <c r="AE314" s="25">
        <f t="shared" si="95"/>
        <v>2</v>
      </c>
      <c r="AF314" s="25" t="str">
        <f t="shared" si="96"/>
        <v>Less</v>
      </c>
      <c r="AG314" s="57">
        <v>5</v>
      </c>
      <c r="AH314" s="29">
        <v>149900</v>
      </c>
      <c r="AI314" s="29">
        <f t="shared" si="83"/>
        <v>1788</v>
      </c>
      <c r="AJ314" s="29" t="str">
        <f t="shared" si="97"/>
        <v>no</v>
      </c>
      <c r="AK314" s="29">
        <f t="shared" si="98"/>
        <v>83.836689038031324</v>
      </c>
      <c r="AL314" s="29">
        <f t="shared" si="99"/>
        <v>167.67337807606265</v>
      </c>
    </row>
    <row r="315" spans="1:38" x14ac:dyDescent="0.2">
      <c r="A315">
        <v>305</v>
      </c>
      <c r="B315" s="12">
        <v>87</v>
      </c>
      <c r="C315" s="12">
        <f t="shared" si="84"/>
        <v>87</v>
      </c>
      <c r="D315" s="12" t="str">
        <f t="shared" si="81"/>
        <v>no</v>
      </c>
      <c r="E315" s="12" t="str">
        <f t="shared" si="85"/>
        <v>Above Average</v>
      </c>
      <c r="F315" s="21">
        <v>18386</v>
      </c>
      <c r="G315" s="21" t="str">
        <f t="shared" si="86"/>
        <v>yes</v>
      </c>
      <c r="H315" s="21" t="str">
        <f t="shared" si="87"/>
        <v>Above Average</v>
      </c>
      <c r="I315" s="12" t="s">
        <v>143</v>
      </c>
      <c r="J315" s="12" t="str">
        <f t="shared" si="88"/>
        <v>OldTown</v>
      </c>
      <c r="K315" s="12" t="s">
        <v>91</v>
      </c>
      <c r="L315" s="12">
        <f t="shared" si="82"/>
        <v>57.90974368543602</v>
      </c>
      <c r="M315" s="12" t="str">
        <f t="shared" si="89"/>
        <v>Below Average</v>
      </c>
      <c r="N315" s="22">
        <v>7</v>
      </c>
      <c r="O315" s="22" t="str">
        <f t="shared" si="90"/>
        <v>High</v>
      </c>
      <c r="P315">
        <v>1880</v>
      </c>
      <c r="Q315">
        <v>2002</v>
      </c>
      <c r="R315" s="23">
        <v>1470</v>
      </c>
      <c r="S315" s="23" t="str">
        <f t="shared" si="91"/>
        <v>no</v>
      </c>
      <c r="T315" s="23" t="str">
        <f t="shared" si="92"/>
        <v>Above Average</v>
      </c>
      <c r="U315" s="24">
        <v>1675</v>
      </c>
      <c r="V315" s="24">
        <v>1818</v>
      </c>
      <c r="W315" s="24" t="s">
        <v>412</v>
      </c>
      <c r="X315" s="24">
        <v>3493</v>
      </c>
      <c r="Y315" s="24" t="str">
        <f t="shared" si="93"/>
        <v>yes</v>
      </c>
      <c r="Z315" s="24" t="str">
        <f t="shared" si="94"/>
        <v>Above Average</v>
      </c>
      <c r="AA315" s="25">
        <v>0</v>
      </c>
      <c r="AB315" s="25">
        <v>0</v>
      </c>
      <c r="AC315" s="25">
        <v>3</v>
      </c>
      <c r="AD315" s="25">
        <v>0</v>
      </c>
      <c r="AE315" s="25">
        <f t="shared" si="95"/>
        <v>3</v>
      </c>
      <c r="AF315" s="25" t="str">
        <f t="shared" si="96"/>
        <v>More</v>
      </c>
      <c r="AG315" s="57">
        <v>10</v>
      </c>
      <c r="AH315" s="29">
        <v>295000</v>
      </c>
      <c r="AI315" s="29">
        <f t="shared" si="83"/>
        <v>4963</v>
      </c>
      <c r="AJ315" s="29" t="str">
        <f t="shared" si="97"/>
        <v>yes</v>
      </c>
      <c r="AK315" s="29">
        <f t="shared" si="98"/>
        <v>59.439854926455773</v>
      </c>
      <c r="AL315" s="29">
        <f t="shared" si="99"/>
        <v>84.454623532779848</v>
      </c>
    </row>
    <row r="316" spans="1:38" x14ac:dyDescent="0.2">
      <c r="A316">
        <v>306</v>
      </c>
      <c r="B316" s="12">
        <v>80</v>
      </c>
      <c r="C316" s="12">
        <f t="shared" si="84"/>
        <v>80</v>
      </c>
      <c r="D316" s="12" t="str">
        <f t="shared" si="81"/>
        <v>no</v>
      </c>
      <c r="E316" s="12" t="str">
        <f t="shared" si="85"/>
        <v>Above Average</v>
      </c>
      <c r="F316" s="21">
        <v>10386</v>
      </c>
      <c r="G316" s="21" t="str">
        <f t="shared" si="86"/>
        <v>no</v>
      </c>
      <c r="H316" s="21" t="str">
        <f t="shared" si="87"/>
        <v>Below Average</v>
      </c>
      <c r="I316" s="12" t="s">
        <v>89</v>
      </c>
      <c r="J316" s="12" t="str">
        <f t="shared" si="88"/>
        <v>CollgCr</v>
      </c>
      <c r="K316" s="12" t="s">
        <v>91</v>
      </c>
      <c r="L316" s="12">
        <f t="shared" si="82"/>
        <v>74.535824409408733</v>
      </c>
      <c r="M316" s="12" t="str">
        <f t="shared" si="89"/>
        <v>Above Average</v>
      </c>
      <c r="N316" s="22">
        <v>8</v>
      </c>
      <c r="O316" s="22" t="str">
        <f t="shared" si="90"/>
        <v>High</v>
      </c>
      <c r="P316">
        <v>2004</v>
      </c>
      <c r="Q316">
        <v>2005</v>
      </c>
      <c r="R316" s="23">
        <v>2000</v>
      </c>
      <c r="S316" s="23" t="str">
        <f t="shared" si="91"/>
        <v>no</v>
      </c>
      <c r="T316" s="23" t="str">
        <f t="shared" si="92"/>
        <v>Above Average</v>
      </c>
      <c r="U316" s="24">
        <v>2000</v>
      </c>
      <c r="V316" s="24">
        <v>0</v>
      </c>
      <c r="W316" s="24" t="s">
        <v>413</v>
      </c>
      <c r="X316" s="24">
        <v>2000</v>
      </c>
      <c r="Y316" s="24" t="str">
        <f t="shared" si="93"/>
        <v>no</v>
      </c>
      <c r="Z316" s="24" t="str">
        <f t="shared" si="94"/>
        <v>Above Average</v>
      </c>
      <c r="AA316" s="25">
        <v>1</v>
      </c>
      <c r="AB316" s="25">
        <v>0</v>
      </c>
      <c r="AC316" s="25">
        <v>2</v>
      </c>
      <c r="AD316" s="25">
        <v>0</v>
      </c>
      <c r="AE316" s="25">
        <f t="shared" si="95"/>
        <v>3</v>
      </c>
      <c r="AF316" s="25" t="str">
        <f t="shared" si="96"/>
        <v>More</v>
      </c>
      <c r="AG316" s="57">
        <v>8</v>
      </c>
      <c r="AH316" s="29">
        <v>305900</v>
      </c>
      <c r="AI316" s="29">
        <f t="shared" si="83"/>
        <v>4000</v>
      </c>
      <c r="AJ316" s="29" t="str">
        <f t="shared" si="97"/>
        <v>no</v>
      </c>
      <c r="AK316" s="29">
        <f t="shared" si="98"/>
        <v>76.474999999999994</v>
      </c>
      <c r="AL316" s="29">
        <f t="shared" si="99"/>
        <v>152.94999999999999</v>
      </c>
    </row>
    <row r="317" spans="1:38" x14ac:dyDescent="0.2">
      <c r="A317">
        <v>307</v>
      </c>
      <c r="B317" s="12">
        <v>116</v>
      </c>
      <c r="C317" s="12">
        <f t="shared" si="84"/>
        <v>116</v>
      </c>
      <c r="D317" s="12" t="str">
        <f t="shared" si="81"/>
        <v>yes</v>
      </c>
      <c r="E317" s="12" t="str">
        <f t="shared" si="85"/>
        <v>Above Average</v>
      </c>
      <c r="F317" s="21">
        <v>13474</v>
      </c>
      <c r="G317" s="21" t="str">
        <f t="shared" si="86"/>
        <v>no</v>
      </c>
      <c r="H317" s="21" t="str">
        <f t="shared" si="87"/>
        <v>Above Average</v>
      </c>
      <c r="I317" s="12" t="s">
        <v>170</v>
      </c>
      <c r="J317" s="12" t="str">
        <f t="shared" si="88"/>
        <v>SawyerW</v>
      </c>
      <c r="K317" s="12" t="s">
        <v>91</v>
      </c>
      <c r="L317" s="12">
        <f t="shared" si="82"/>
        <v>71.682411868126678</v>
      </c>
      <c r="M317" s="12" t="str">
        <f t="shared" si="89"/>
        <v>Above Average</v>
      </c>
      <c r="N317" s="22">
        <v>7</v>
      </c>
      <c r="O317" s="22" t="str">
        <f t="shared" si="90"/>
        <v>High</v>
      </c>
      <c r="P317">
        <v>1990</v>
      </c>
      <c r="Q317">
        <v>1991</v>
      </c>
      <c r="R317" s="23">
        <v>700</v>
      </c>
      <c r="S317" s="23" t="str">
        <f t="shared" si="91"/>
        <v>no</v>
      </c>
      <c r="T317" s="23" t="str">
        <f t="shared" si="92"/>
        <v>Below Average</v>
      </c>
      <c r="U317" s="24">
        <v>1122</v>
      </c>
      <c r="V317" s="24">
        <v>1121</v>
      </c>
      <c r="W317" s="24" t="s">
        <v>412</v>
      </c>
      <c r="X317" s="24">
        <v>2243</v>
      </c>
      <c r="Y317" s="24" t="str">
        <f t="shared" si="93"/>
        <v>no</v>
      </c>
      <c r="Z317" s="24" t="str">
        <f t="shared" si="94"/>
        <v>Above Average</v>
      </c>
      <c r="AA317" s="25">
        <v>1</v>
      </c>
      <c r="AB317" s="25">
        <v>0</v>
      </c>
      <c r="AC317" s="25">
        <v>2</v>
      </c>
      <c r="AD317" s="25">
        <v>1</v>
      </c>
      <c r="AE317" s="25">
        <f t="shared" si="95"/>
        <v>4</v>
      </c>
      <c r="AF317" s="25" t="str">
        <f t="shared" si="96"/>
        <v>More</v>
      </c>
      <c r="AG317" s="57">
        <v>8</v>
      </c>
      <c r="AH317" s="29">
        <v>225000</v>
      </c>
      <c r="AI317" s="29">
        <f t="shared" si="83"/>
        <v>2943</v>
      </c>
      <c r="AJ317" s="29" t="str">
        <f t="shared" si="97"/>
        <v>no</v>
      </c>
      <c r="AK317" s="29">
        <f t="shared" si="98"/>
        <v>76.452599388379198</v>
      </c>
      <c r="AL317" s="29">
        <f t="shared" si="99"/>
        <v>100.31208203299153</v>
      </c>
    </row>
    <row r="318" spans="1:38" x14ac:dyDescent="0.2">
      <c r="A318">
        <v>308</v>
      </c>
      <c r="B318" s="12" t="s">
        <v>83</v>
      </c>
      <c r="C318" s="12">
        <f t="shared" si="84"/>
        <v>69</v>
      </c>
      <c r="D318" s="12" t="str">
        <f t="shared" si="81"/>
        <v>no</v>
      </c>
      <c r="E318" s="12" t="str">
        <f t="shared" si="85"/>
        <v>Below Average</v>
      </c>
      <c r="F318" s="21">
        <v>7920</v>
      </c>
      <c r="G318" s="21" t="str">
        <f t="shared" si="86"/>
        <v>no</v>
      </c>
      <c r="H318" s="21" t="str">
        <f t="shared" si="87"/>
        <v>Below Average</v>
      </c>
      <c r="I318" s="12" t="s">
        <v>176</v>
      </c>
      <c r="J318" s="12" t="str">
        <f t="shared" si="88"/>
        <v>IDOTRR</v>
      </c>
      <c r="K318" s="12" t="s">
        <v>91</v>
      </c>
      <c r="L318" s="12">
        <f t="shared" si="82"/>
        <v>52.131298928930256</v>
      </c>
      <c r="M318" s="12" t="str">
        <f t="shared" si="89"/>
        <v>Below Average</v>
      </c>
      <c r="N318" s="22">
        <v>6</v>
      </c>
      <c r="O318" s="22" t="str">
        <f t="shared" si="90"/>
        <v>Low</v>
      </c>
      <c r="P318">
        <v>1920</v>
      </c>
      <c r="Q318">
        <v>1950</v>
      </c>
      <c r="R318" s="23">
        <v>319</v>
      </c>
      <c r="S318" s="23" t="str">
        <f t="shared" si="91"/>
        <v>no</v>
      </c>
      <c r="T318" s="23" t="str">
        <f t="shared" si="92"/>
        <v>Below Average</v>
      </c>
      <c r="U318" s="24">
        <v>1035</v>
      </c>
      <c r="V318" s="24">
        <v>371</v>
      </c>
      <c r="W318" s="24" t="s">
        <v>412</v>
      </c>
      <c r="X318" s="24">
        <v>1406</v>
      </c>
      <c r="Y318" s="24" t="str">
        <f t="shared" si="93"/>
        <v>no</v>
      </c>
      <c r="Z318" s="24" t="str">
        <f t="shared" si="94"/>
        <v>Below Average</v>
      </c>
      <c r="AA318" s="25">
        <v>0</v>
      </c>
      <c r="AB318" s="25">
        <v>0</v>
      </c>
      <c r="AC318" s="25">
        <v>1</v>
      </c>
      <c r="AD318" s="25">
        <v>0</v>
      </c>
      <c r="AE318" s="25">
        <f t="shared" si="95"/>
        <v>1</v>
      </c>
      <c r="AF318" s="25" t="str">
        <f t="shared" si="96"/>
        <v>Less</v>
      </c>
      <c r="AG318" s="57">
        <v>6</v>
      </c>
      <c r="AH318" s="29">
        <v>89500</v>
      </c>
      <c r="AI318" s="29">
        <f t="shared" si="83"/>
        <v>1725</v>
      </c>
      <c r="AJ318" s="29" t="str">
        <f t="shared" si="97"/>
        <v>no</v>
      </c>
      <c r="AK318" s="29">
        <f t="shared" si="98"/>
        <v>51.884057971014492</v>
      </c>
      <c r="AL318" s="29">
        <f t="shared" si="99"/>
        <v>63.655761024182077</v>
      </c>
    </row>
    <row r="319" spans="1:38" x14ac:dyDescent="0.2">
      <c r="A319">
        <v>309</v>
      </c>
      <c r="B319" s="12" t="s">
        <v>83</v>
      </c>
      <c r="C319" s="12">
        <f t="shared" si="84"/>
        <v>69</v>
      </c>
      <c r="D319" s="12" t="str">
        <f t="shared" si="81"/>
        <v>no</v>
      </c>
      <c r="E319" s="12" t="str">
        <f t="shared" si="85"/>
        <v>Below Average</v>
      </c>
      <c r="F319" s="21">
        <v>12342</v>
      </c>
      <c r="G319" s="21" t="str">
        <f t="shared" si="86"/>
        <v>no</v>
      </c>
      <c r="H319" s="21" t="str">
        <f t="shared" si="87"/>
        <v>Above Average</v>
      </c>
      <c r="I319" s="12" t="s">
        <v>185</v>
      </c>
      <c r="J319" s="12" t="str">
        <f t="shared" si="88"/>
        <v>Edwards</v>
      </c>
      <c r="K319" s="12" t="s">
        <v>91</v>
      </c>
      <c r="L319" s="12">
        <f t="shared" si="82"/>
        <v>61.772149970231268</v>
      </c>
      <c r="M319" s="12" t="str">
        <f t="shared" si="89"/>
        <v>Below Average</v>
      </c>
      <c r="N319" s="22">
        <v>4</v>
      </c>
      <c r="O319" s="22" t="str">
        <f t="shared" si="90"/>
        <v>Low</v>
      </c>
      <c r="P319">
        <v>1940</v>
      </c>
      <c r="Q319">
        <v>1950</v>
      </c>
      <c r="R319" s="23">
        <v>861</v>
      </c>
      <c r="S319" s="23" t="str">
        <f t="shared" si="91"/>
        <v>no</v>
      </c>
      <c r="T319" s="23" t="str">
        <f t="shared" si="92"/>
        <v>Below Average</v>
      </c>
      <c r="U319" s="24">
        <v>861</v>
      </c>
      <c r="V319" s="24">
        <v>0</v>
      </c>
      <c r="W319" s="24" t="s">
        <v>413</v>
      </c>
      <c r="X319" s="24">
        <v>861</v>
      </c>
      <c r="Y319" s="24" t="str">
        <f t="shared" si="93"/>
        <v>no</v>
      </c>
      <c r="Z319" s="24" t="str">
        <f t="shared" si="94"/>
        <v>Below Average</v>
      </c>
      <c r="AA319" s="25">
        <v>0</v>
      </c>
      <c r="AB319" s="25">
        <v>0</v>
      </c>
      <c r="AC319" s="25">
        <v>1</v>
      </c>
      <c r="AD319" s="25">
        <v>0</v>
      </c>
      <c r="AE319" s="25">
        <f t="shared" si="95"/>
        <v>1</v>
      </c>
      <c r="AF319" s="25" t="str">
        <f t="shared" si="96"/>
        <v>Less</v>
      </c>
      <c r="AG319" s="57">
        <v>4</v>
      </c>
      <c r="AH319" s="29">
        <v>82500</v>
      </c>
      <c r="AI319" s="29">
        <f t="shared" si="83"/>
        <v>1722</v>
      </c>
      <c r="AJ319" s="29" t="str">
        <f t="shared" si="97"/>
        <v>no</v>
      </c>
      <c r="AK319" s="29">
        <f t="shared" si="98"/>
        <v>47.909407665505228</v>
      </c>
      <c r="AL319" s="29">
        <f t="shared" si="99"/>
        <v>95.818815331010455</v>
      </c>
    </row>
    <row r="320" spans="1:38" x14ac:dyDescent="0.2">
      <c r="A320">
        <v>310</v>
      </c>
      <c r="B320" s="12">
        <v>90</v>
      </c>
      <c r="C320" s="12">
        <f t="shared" si="84"/>
        <v>90</v>
      </c>
      <c r="D320" s="12" t="str">
        <f t="shared" si="81"/>
        <v>no</v>
      </c>
      <c r="E320" s="12" t="str">
        <f t="shared" si="85"/>
        <v>Above Average</v>
      </c>
      <c r="F320" s="21">
        <v>12378</v>
      </c>
      <c r="G320" s="21" t="str">
        <f t="shared" si="86"/>
        <v>no</v>
      </c>
      <c r="H320" s="21" t="str">
        <f t="shared" si="87"/>
        <v>Above Average</v>
      </c>
      <c r="I320" s="12" t="s">
        <v>154</v>
      </c>
      <c r="J320" s="12" t="str">
        <f t="shared" si="88"/>
        <v>NridgHt</v>
      </c>
      <c r="K320" s="12" t="s">
        <v>91</v>
      </c>
      <c r="L320" s="12">
        <f t="shared" si="82"/>
        <v>92.435750489847905</v>
      </c>
      <c r="M320" s="12" t="str">
        <f t="shared" si="89"/>
        <v>Above Average</v>
      </c>
      <c r="N320" s="22">
        <v>9</v>
      </c>
      <c r="O320" s="22" t="str">
        <f t="shared" si="90"/>
        <v>High</v>
      </c>
      <c r="P320">
        <v>2003</v>
      </c>
      <c r="Q320">
        <v>2004</v>
      </c>
      <c r="R320" s="23">
        <v>1896</v>
      </c>
      <c r="S320" s="23" t="str">
        <f t="shared" si="91"/>
        <v>no</v>
      </c>
      <c r="T320" s="23" t="str">
        <f t="shared" si="92"/>
        <v>Above Average</v>
      </c>
      <c r="U320" s="24">
        <v>1944</v>
      </c>
      <c r="V320" s="24">
        <v>0</v>
      </c>
      <c r="W320" s="24" t="s">
        <v>413</v>
      </c>
      <c r="X320" s="24">
        <v>1944</v>
      </c>
      <c r="Y320" s="24" t="str">
        <f t="shared" si="93"/>
        <v>no</v>
      </c>
      <c r="Z320" s="24" t="str">
        <f t="shared" si="94"/>
        <v>Above Average</v>
      </c>
      <c r="AA320" s="25">
        <v>1</v>
      </c>
      <c r="AB320" s="25">
        <v>0</v>
      </c>
      <c r="AC320" s="25">
        <v>2</v>
      </c>
      <c r="AD320" s="25">
        <v>0</v>
      </c>
      <c r="AE320" s="25">
        <f t="shared" si="95"/>
        <v>3</v>
      </c>
      <c r="AF320" s="25" t="str">
        <f t="shared" si="96"/>
        <v>More</v>
      </c>
      <c r="AG320" s="57">
        <v>8</v>
      </c>
      <c r="AH320" s="29">
        <v>360000</v>
      </c>
      <c r="AI320" s="29">
        <f t="shared" si="83"/>
        <v>3840</v>
      </c>
      <c r="AJ320" s="29" t="str">
        <f t="shared" si="97"/>
        <v>no</v>
      </c>
      <c r="AK320" s="29">
        <f t="shared" si="98"/>
        <v>93.75</v>
      </c>
      <c r="AL320" s="29">
        <f t="shared" si="99"/>
        <v>185.18518518518519</v>
      </c>
    </row>
    <row r="321" spans="1:38" x14ac:dyDescent="0.2">
      <c r="A321">
        <v>311</v>
      </c>
      <c r="B321" s="12" t="s">
        <v>83</v>
      </c>
      <c r="C321" s="12">
        <f t="shared" si="84"/>
        <v>69</v>
      </c>
      <c r="D321" s="12" t="str">
        <f t="shared" si="81"/>
        <v>no</v>
      </c>
      <c r="E321" s="12" t="str">
        <f t="shared" si="85"/>
        <v>Below Average</v>
      </c>
      <c r="F321" s="21">
        <v>7685</v>
      </c>
      <c r="G321" s="21" t="str">
        <f t="shared" si="86"/>
        <v>no</v>
      </c>
      <c r="H321" s="21" t="str">
        <f t="shared" si="87"/>
        <v>Below Average</v>
      </c>
      <c r="I321" s="12" t="s">
        <v>193</v>
      </c>
      <c r="J321" s="12" t="str">
        <f t="shared" si="88"/>
        <v>Gilbert</v>
      </c>
      <c r="K321" s="12" t="s">
        <v>91</v>
      </c>
      <c r="L321" s="12">
        <f t="shared" si="82"/>
        <v>77.47396854876844</v>
      </c>
      <c r="M321" s="12" t="str">
        <f t="shared" si="89"/>
        <v>Above Average</v>
      </c>
      <c r="N321" s="22">
        <v>6</v>
      </c>
      <c r="O321" s="22" t="str">
        <f t="shared" si="90"/>
        <v>Low</v>
      </c>
      <c r="P321">
        <v>1993</v>
      </c>
      <c r="Q321">
        <v>1994</v>
      </c>
      <c r="R321" s="23">
        <v>697</v>
      </c>
      <c r="S321" s="23" t="str">
        <f t="shared" si="91"/>
        <v>no</v>
      </c>
      <c r="T321" s="23" t="str">
        <f t="shared" si="92"/>
        <v>Below Average</v>
      </c>
      <c r="U321" s="24">
        <v>697</v>
      </c>
      <c r="V321" s="24">
        <v>804</v>
      </c>
      <c r="W321" s="24" t="s">
        <v>412</v>
      </c>
      <c r="X321" s="24">
        <v>1501</v>
      </c>
      <c r="Y321" s="24" t="str">
        <f t="shared" si="93"/>
        <v>no</v>
      </c>
      <c r="Z321" s="24" t="str">
        <f t="shared" si="94"/>
        <v>Below Average</v>
      </c>
      <c r="AA321" s="25">
        <v>0</v>
      </c>
      <c r="AB321" s="25">
        <v>0</v>
      </c>
      <c r="AC321" s="25">
        <v>2</v>
      </c>
      <c r="AD321" s="25">
        <v>1</v>
      </c>
      <c r="AE321" s="25">
        <f t="shared" si="95"/>
        <v>3</v>
      </c>
      <c r="AF321" s="25" t="str">
        <f t="shared" si="96"/>
        <v>More</v>
      </c>
      <c r="AG321" s="57">
        <v>6</v>
      </c>
      <c r="AH321" s="29">
        <v>165600</v>
      </c>
      <c r="AI321" s="29">
        <f t="shared" si="83"/>
        <v>2198</v>
      </c>
      <c r="AJ321" s="29" t="str">
        <f t="shared" si="97"/>
        <v>no</v>
      </c>
      <c r="AK321" s="29">
        <f t="shared" si="98"/>
        <v>75.341219290263879</v>
      </c>
      <c r="AL321" s="29">
        <f t="shared" si="99"/>
        <v>110.32644903397735</v>
      </c>
    </row>
    <row r="322" spans="1:38" x14ac:dyDescent="0.2">
      <c r="A322">
        <v>312</v>
      </c>
      <c r="B322" s="12">
        <v>50</v>
      </c>
      <c r="C322" s="12">
        <f t="shared" si="84"/>
        <v>50</v>
      </c>
      <c r="D322" s="12" t="str">
        <f t="shared" si="81"/>
        <v>no</v>
      </c>
      <c r="E322" s="12" t="str">
        <f t="shared" si="85"/>
        <v>Below Average</v>
      </c>
      <c r="F322" s="21">
        <v>8000</v>
      </c>
      <c r="G322" s="21" t="str">
        <f t="shared" si="86"/>
        <v>no</v>
      </c>
      <c r="H322" s="21" t="str">
        <f t="shared" si="87"/>
        <v>Below Average</v>
      </c>
      <c r="I322" s="12" t="s">
        <v>162</v>
      </c>
      <c r="J322" s="12" t="str">
        <f t="shared" si="88"/>
        <v>NAmes</v>
      </c>
      <c r="K322" s="12" t="s">
        <v>91</v>
      </c>
      <c r="L322" s="12">
        <f t="shared" si="82"/>
        <v>65.191384752822614</v>
      </c>
      <c r="M322" s="12" t="str">
        <f t="shared" si="89"/>
        <v>Below Average</v>
      </c>
      <c r="N322" s="22">
        <v>6</v>
      </c>
      <c r="O322" s="22" t="str">
        <f t="shared" si="90"/>
        <v>Low</v>
      </c>
      <c r="P322">
        <v>1948</v>
      </c>
      <c r="Q322">
        <v>2002</v>
      </c>
      <c r="R322" s="23">
        <v>972</v>
      </c>
      <c r="S322" s="23" t="str">
        <f t="shared" si="91"/>
        <v>no</v>
      </c>
      <c r="T322" s="23" t="str">
        <f t="shared" si="92"/>
        <v>Below Average</v>
      </c>
      <c r="U322" s="24">
        <v>972</v>
      </c>
      <c r="V322" s="24">
        <v>0</v>
      </c>
      <c r="W322" s="24" t="s">
        <v>413</v>
      </c>
      <c r="X322" s="24">
        <v>972</v>
      </c>
      <c r="Y322" s="24" t="str">
        <f t="shared" si="93"/>
        <v>no</v>
      </c>
      <c r="Z322" s="24" t="str">
        <f t="shared" si="94"/>
        <v>Below Average</v>
      </c>
      <c r="AA322" s="25">
        <v>1</v>
      </c>
      <c r="AB322" s="25">
        <v>0</v>
      </c>
      <c r="AC322" s="25">
        <v>1</v>
      </c>
      <c r="AD322" s="25">
        <v>0</v>
      </c>
      <c r="AE322" s="25">
        <f t="shared" si="95"/>
        <v>2</v>
      </c>
      <c r="AF322" s="25" t="str">
        <f t="shared" si="96"/>
        <v>Less</v>
      </c>
      <c r="AG322" s="57">
        <v>5</v>
      </c>
      <c r="AH322" s="29">
        <v>132000</v>
      </c>
      <c r="AI322" s="29">
        <f t="shared" si="83"/>
        <v>1944</v>
      </c>
      <c r="AJ322" s="29" t="str">
        <f t="shared" si="97"/>
        <v>no</v>
      </c>
      <c r="AK322" s="29">
        <f t="shared" si="98"/>
        <v>67.901234567901241</v>
      </c>
      <c r="AL322" s="29">
        <f t="shared" si="99"/>
        <v>135.80246913580248</v>
      </c>
    </row>
    <row r="323" spans="1:38" x14ac:dyDescent="0.2">
      <c r="A323">
        <v>313</v>
      </c>
      <c r="B323" s="12">
        <v>65</v>
      </c>
      <c r="C323" s="12">
        <f t="shared" si="84"/>
        <v>65</v>
      </c>
      <c r="D323" s="12" t="str">
        <f t="shared" si="81"/>
        <v>no</v>
      </c>
      <c r="E323" s="12" t="str">
        <f t="shared" si="85"/>
        <v>Below Average</v>
      </c>
      <c r="F323" s="21">
        <v>7800</v>
      </c>
      <c r="G323" s="21" t="str">
        <f t="shared" si="86"/>
        <v>no</v>
      </c>
      <c r="H323" s="21" t="str">
        <f t="shared" si="87"/>
        <v>Below Average</v>
      </c>
      <c r="I323" s="12" t="s">
        <v>143</v>
      </c>
      <c r="J323" s="12" t="str">
        <f t="shared" si="88"/>
        <v/>
      </c>
      <c r="K323" s="12" t="s">
        <v>149</v>
      </c>
      <c r="L323" s="12">
        <f t="shared" si="82"/>
        <v>57.90974368543602</v>
      </c>
      <c r="M323" s="12" t="str">
        <f t="shared" si="89"/>
        <v/>
      </c>
      <c r="N323" s="22">
        <v>5</v>
      </c>
      <c r="O323" s="22" t="str">
        <f t="shared" si="90"/>
        <v>Low</v>
      </c>
      <c r="P323">
        <v>1939</v>
      </c>
      <c r="Q323">
        <v>1950</v>
      </c>
      <c r="R323" s="23">
        <v>793</v>
      </c>
      <c r="S323" s="23" t="str">
        <f t="shared" si="91"/>
        <v>no</v>
      </c>
      <c r="T323" s="23" t="str">
        <f t="shared" si="92"/>
        <v>Below Average</v>
      </c>
      <c r="U323" s="24">
        <v>793</v>
      </c>
      <c r="V323" s="24">
        <v>325</v>
      </c>
      <c r="W323" s="24" t="s">
        <v>412</v>
      </c>
      <c r="X323" s="24">
        <v>1118</v>
      </c>
      <c r="Y323" s="24" t="str">
        <f t="shared" si="93"/>
        <v>no</v>
      </c>
      <c r="Z323" s="24" t="str">
        <f t="shared" si="94"/>
        <v>Below Average</v>
      </c>
      <c r="AA323" s="25">
        <v>1</v>
      </c>
      <c r="AB323" s="25">
        <v>0</v>
      </c>
      <c r="AC323" s="25">
        <v>1</v>
      </c>
      <c r="AD323" s="25">
        <v>0</v>
      </c>
      <c r="AE323" s="25">
        <f t="shared" si="95"/>
        <v>2</v>
      </c>
      <c r="AF323" s="25" t="str">
        <f t="shared" si="96"/>
        <v>Less</v>
      </c>
      <c r="AG323" s="57">
        <v>5</v>
      </c>
      <c r="AH323" s="29">
        <v>119900</v>
      </c>
      <c r="AI323" s="29">
        <f t="shared" si="83"/>
        <v>1911</v>
      </c>
      <c r="AJ323" s="29" t="str">
        <f t="shared" si="97"/>
        <v>no</v>
      </c>
      <c r="AK323" s="29">
        <f t="shared" si="98"/>
        <v>62.742019884877031</v>
      </c>
      <c r="AL323" s="29">
        <f t="shared" si="99"/>
        <v>107.24508050089446</v>
      </c>
    </row>
    <row r="324" spans="1:38" x14ac:dyDescent="0.2">
      <c r="A324">
        <v>314</v>
      </c>
      <c r="B324" s="12">
        <v>150</v>
      </c>
      <c r="C324" s="12">
        <f t="shared" si="84"/>
        <v>150</v>
      </c>
      <c r="D324" s="12" t="str">
        <f t="shared" si="81"/>
        <v>yes</v>
      </c>
      <c r="E324" s="12" t="str">
        <f t="shared" si="85"/>
        <v>Above Average</v>
      </c>
      <c r="F324" s="21">
        <v>215245</v>
      </c>
      <c r="G324" s="21" t="str">
        <f t="shared" si="86"/>
        <v>yes</v>
      </c>
      <c r="H324" s="21" t="str">
        <f t="shared" si="87"/>
        <v>Above Average</v>
      </c>
      <c r="I324" s="12" t="s">
        <v>189</v>
      </c>
      <c r="J324" s="12" t="str">
        <f t="shared" si="88"/>
        <v>Timber</v>
      </c>
      <c r="K324" s="12" t="s">
        <v>91</v>
      </c>
      <c r="L324" s="12">
        <f t="shared" si="82"/>
        <v>78.098980385544763</v>
      </c>
      <c r="M324" s="12" t="str">
        <f t="shared" si="89"/>
        <v>Above Average</v>
      </c>
      <c r="N324" s="22">
        <v>7</v>
      </c>
      <c r="O324" s="22" t="str">
        <f t="shared" si="90"/>
        <v>High</v>
      </c>
      <c r="P324">
        <v>1965</v>
      </c>
      <c r="Q324">
        <v>1965</v>
      </c>
      <c r="R324" s="23">
        <v>2136</v>
      </c>
      <c r="S324" s="23" t="str">
        <f t="shared" si="91"/>
        <v>yes</v>
      </c>
      <c r="T324" s="23" t="str">
        <f t="shared" si="92"/>
        <v>Above Average</v>
      </c>
      <c r="U324" s="24">
        <v>2036</v>
      </c>
      <c r="V324" s="24">
        <v>0</v>
      </c>
      <c r="W324" s="24" t="s">
        <v>413</v>
      </c>
      <c r="X324" s="24">
        <v>2036</v>
      </c>
      <c r="Y324" s="24" t="str">
        <f t="shared" si="93"/>
        <v>no</v>
      </c>
      <c r="Z324" s="24" t="str">
        <f t="shared" si="94"/>
        <v>Above Average</v>
      </c>
      <c r="AA324" s="25">
        <v>2</v>
      </c>
      <c r="AB324" s="25">
        <v>0</v>
      </c>
      <c r="AC324" s="25">
        <v>2</v>
      </c>
      <c r="AD324" s="25">
        <v>0</v>
      </c>
      <c r="AE324" s="25">
        <f t="shared" si="95"/>
        <v>4</v>
      </c>
      <c r="AF324" s="25" t="str">
        <f t="shared" si="96"/>
        <v>More</v>
      </c>
      <c r="AG324" s="57">
        <v>8</v>
      </c>
      <c r="AH324" s="29">
        <v>375000</v>
      </c>
      <c r="AI324" s="29">
        <f t="shared" si="83"/>
        <v>4172</v>
      </c>
      <c r="AJ324" s="29" t="str">
        <f t="shared" si="97"/>
        <v>no</v>
      </c>
      <c r="AK324" s="29">
        <f t="shared" si="98"/>
        <v>89.884947267497608</v>
      </c>
      <c r="AL324" s="29">
        <f t="shared" si="99"/>
        <v>184.18467583497053</v>
      </c>
    </row>
    <row r="325" spans="1:38" x14ac:dyDescent="0.2">
      <c r="A325">
        <v>315</v>
      </c>
      <c r="B325" s="12">
        <v>60</v>
      </c>
      <c r="C325" s="12">
        <f t="shared" si="84"/>
        <v>60</v>
      </c>
      <c r="D325" s="12" t="str">
        <f t="shared" si="81"/>
        <v>no</v>
      </c>
      <c r="E325" s="12" t="str">
        <f t="shared" si="85"/>
        <v>Below Average</v>
      </c>
      <c r="F325" s="21">
        <v>9600</v>
      </c>
      <c r="G325" s="21" t="str">
        <f t="shared" si="86"/>
        <v>no</v>
      </c>
      <c r="H325" s="21" t="str">
        <f t="shared" si="87"/>
        <v>Below Average</v>
      </c>
      <c r="I325" s="12" t="s">
        <v>143</v>
      </c>
      <c r="J325" s="12" t="str">
        <f t="shared" si="88"/>
        <v>OldTown</v>
      </c>
      <c r="K325" s="12" t="s">
        <v>91</v>
      </c>
      <c r="L325" s="12">
        <f t="shared" si="82"/>
        <v>57.90974368543602</v>
      </c>
      <c r="M325" s="12" t="str">
        <f t="shared" si="89"/>
        <v>Below Average</v>
      </c>
      <c r="N325" s="22">
        <v>7</v>
      </c>
      <c r="O325" s="22" t="str">
        <f t="shared" si="90"/>
        <v>High</v>
      </c>
      <c r="P325">
        <v>1925</v>
      </c>
      <c r="Q325">
        <v>1990</v>
      </c>
      <c r="R325" s="23">
        <v>728</v>
      </c>
      <c r="S325" s="23" t="str">
        <f t="shared" si="91"/>
        <v>no</v>
      </c>
      <c r="T325" s="23" t="str">
        <f t="shared" si="92"/>
        <v>Below Average</v>
      </c>
      <c r="U325" s="24">
        <v>832</v>
      </c>
      <c r="V325" s="24">
        <v>809</v>
      </c>
      <c r="W325" s="24" t="s">
        <v>412</v>
      </c>
      <c r="X325" s="24">
        <v>1641</v>
      </c>
      <c r="Y325" s="24" t="str">
        <f t="shared" si="93"/>
        <v>no</v>
      </c>
      <c r="Z325" s="24" t="str">
        <f t="shared" si="94"/>
        <v>Above Average</v>
      </c>
      <c r="AA325" s="25">
        <v>0</v>
      </c>
      <c r="AB325" s="25">
        <v>1</v>
      </c>
      <c r="AC325" s="25">
        <v>1</v>
      </c>
      <c r="AD325" s="25">
        <v>1</v>
      </c>
      <c r="AE325" s="25">
        <f t="shared" si="95"/>
        <v>3</v>
      </c>
      <c r="AF325" s="25" t="str">
        <f t="shared" si="96"/>
        <v>More</v>
      </c>
      <c r="AG325" s="57">
        <v>6</v>
      </c>
      <c r="AH325" s="29">
        <v>178000</v>
      </c>
      <c r="AI325" s="29">
        <f t="shared" si="83"/>
        <v>2369</v>
      </c>
      <c r="AJ325" s="29" t="str">
        <f t="shared" si="97"/>
        <v>no</v>
      </c>
      <c r="AK325" s="29">
        <f t="shared" si="98"/>
        <v>75.1371886872098</v>
      </c>
      <c r="AL325" s="29">
        <f t="shared" si="99"/>
        <v>108.47044485070079</v>
      </c>
    </row>
    <row r="326" spans="1:38" x14ac:dyDescent="0.2">
      <c r="A326">
        <v>316</v>
      </c>
      <c r="B326" s="12">
        <v>71</v>
      </c>
      <c r="C326" s="12">
        <f t="shared" si="84"/>
        <v>71</v>
      </c>
      <c r="D326" s="12" t="str">
        <f t="shared" si="81"/>
        <v>no</v>
      </c>
      <c r="E326" s="12" t="str">
        <f t="shared" si="85"/>
        <v>Above Average</v>
      </c>
      <c r="F326" s="21">
        <v>7795</v>
      </c>
      <c r="G326" s="21" t="str">
        <f t="shared" si="86"/>
        <v>no</v>
      </c>
      <c r="H326" s="21" t="str">
        <f t="shared" si="87"/>
        <v>Below Average</v>
      </c>
      <c r="I326" s="12" t="s">
        <v>193</v>
      </c>
      <c r="J326" s="12" t="str">
        <f t="shared" si="88"/>
        <v>Gilbert</v>
      </c>
      <c r="K326" s="12" t="s">
        <v>91</v>
      </c>
      <c r="L326" s="12">
        <f t="shared" si="82"/>
        <v>77.47396854876844</v>
      </c>
      <c r="M326" s="12" t="str">
        <f t="shared" si="89"/>
        <v>Above Average</v>
      </c>
      <c r="N326" s="22">
        <v>7</v>
      </c>
      <c r="O326" s="22" t="str">
        <f t="shared" si="90"/>
        <v>High</v>
      </c>
      <c r="P326">
        <v>2004</v>
      </c>
      <c r="Q326">
        <v>2005</v>
      </c>
      <c r="R326" s="23">
        <v>716</v>
      </c>
      <c r="S326" s="23" t="str">
        <f t="shared" si="91"/>
        <v>no</v>
      </c>
      <c r="T326" s="23" t="str">
        <f t="shared" si="92"/>
        <v>Below Average</v>
      </c>
      <c r="U326" s="24">
        <v>716</v>
      </c>
      <c r="V326" s="24">
        <v>716</v>
      </c>
      <c r="W326" s="24" t="s">
        <v>412</v>
      </c>
      <c r="X326" s="24">
        <v>1432</v>
      </c>
      <c r="Y326" s="24" t="str">
        <f t="shared" si="93"/>
        <v>no</v>
      </c>
      <c r="Z326" s="24" t="str">
        <f t="shared" si="94"/>
        <v>Below Average</v>
      </c>
      <c r="AA326" s="25">
        <v>1</v>
      </c>
      <c r="AB326" s="25">
        <v>0</v>
      </c>
      <c r="AC326" s="25">
        <v>2</v>
      </c>
      <c r="AD326" s="25">
        <v>1</v>
      </c>
      <c r="AE326" s="25">
        <f t="shared" si="95"/>
        <v>4</v>
      </c>
      <c r="AF326" s="25" t="str">
        <f t="shared" si="96"/>
        <v>More</v>
      </c>
      <c r="AG326" s="57">
        <v>6</v>
      </c>
      <c r="AH326" s="29">
        <v>188500</v>
      </c>
      <c r="AI326" s="29">
        <f t="shared" si="83"/>
        <v>2148</v>
      </c>
      <c r="AJ326" s="29" t="str">
        <f t="shared" si="97"/>
        <v>no</v>
      </c>
      <c r="AK326" s="29">
        <f t="shared" si="98"/>
        <v>87.756052141527007</v>
      </c>
      <c r="AL326" s="29">
        <f t="shared" si="99"/>
        <v>131.63407821229049</v>
      </c>
    </row>
    <row r="327" spans="1:38" x14ac:dyDescent="0.2">
      <c r="A327">
        <v>317</v>
      </c>
      <c r="B327" s="12">
        <v>94</v>
      </c>
      <c r="C327" s="12">
        <f t="shared" si="84"/>
        <v>94</v>
      </c>
      <c r="D327" s="12" t="str">
        <f t="shared" si="81"/>
        <v>no</v>
      </c>
      <c r="E327" s="12" t="str">
        <f t="shared" si="85"/>
        <v>Above Average</v>
      </c>
      <c r="F327" s="21">
        <v>13005</v>
      </c>
      <c r="G327" s="21" t="str">
        <f t="shared" si="86"/>
        <v>no</v>
      </c>
      <c r="H327" s="21" t="str">
        <f t="shared" si="87"/>
        <v>Above Average</v>
      </c>
      <c r="I327" s="12" t="s">
        <v>138</v>
      </c>
      <c r="J327" s="12" t="str">
        <f t="shared" si="88"/>
        <v>NWAmes</v>
      </c>
      <c r="K327" s="12" t="s">
        <v>91</v>
      </c>
      <c r="L327" s="12">
        <f t="shared" si="82"/>
        <v>67.115548801871967</v>
      </c>
      <c r="M327" s="12" t="str">
        <f t="shared" si="89"/>
        <v>Below Average</v>
      </c>
      <c r="N327" s="22">
        <v>7</v>
      </c>
      <c r="O327" s="22" t="str">
        <f t="shared" si="90"/>
        <v>High</v>
      </c>
      <c r="P327">
        <v>1980</v>
      </c>
      <c r="Q327">
        <v>1980</v>
      </c>
      <c r="R327" s="23">
        <v>845</v>
      </c>
      <c r="S327" s="23" t="str">
        <f t="shared" si="91"/>
        <v>no</v>
      </c>
      <c r="T327" s="23" t="str">
        <f t="shared" si="92"/>
        <v>Below Average</v>
      </c>
      <c r="U327" s="24">
        <v>1153</v>
      </c>
      <c r="V327" s="24">
        <v>1200</v>
      </c>
      <c r="W327" s="24" t="s">
        <v>412</v>
      </c>
      <c r="X327" s="24">
        <v>2353</v>
      </c>
      <c r="Y327" s="24" t="str">
        <f t="shared" si="93"/>
        <v>no</v>
      </c>
      <c r="Z327" s="24" t="str">
        <f t="shared" si="94"/>
        <v>Above Average</v>
      </c>
      <c r="AA327" s="25">
        <v>1</v>
      </c>
      <c r="AB327" s="25">
        <v>0</v>
      </c>
      <c r="AC327" s="25">
        <v>2</v>
      </c>
      <c r="AD327" s="25">
        <v>1</v>
      </c>
      <c r="AE327" s="25">
        <f t="shared" si="95"/>
        <v>4</v>
      </c>
      <c r="AF327" s="25" t="str">
        <f t="shared" si="96"/>
        <v>More</v>
      </c>
      <c r="AG327" s="57">
        <v>10</v>
      </c>
      <c r="AH327" s="29">
        <v>260000</v>
      </c>
      <c r="AI327" s="29">
        <f t="shared" si="83"/>
        <v>3198</v>
      </c>
      <c r="AJ327" s="29" t="str">
        <f t="shared" si="97"/>
        <v>no</v>
      </c>
      <c r="AK327" s="29">
        <f t="shared" si="98"/>
        <v>81.300813008130078</v>
      </c>
      <c r="AL327" s="29">
        <f t="shared" si="99"/>
        <v>110.49723756906077</v>
      </c>
    </row>
    <row r="328" spans="1:38" x14ac:dyDescent="0.2">
      <c r="A328">
        <v>318</v>
      </c>
      <c r="B328" s="12">
        <v>75</v>
      </c>
      <c r="C328" s="12">
        <f t="shared" si="84"/>
        <v>75</v>
      </c>
      <c r="D328" s="12" t="str">
        <f t="shared" si="81"/>
        <v>no</v>
      </c>
      <c r="E328" s="12" t="str">
        <f t="shared" si="85"/>
        <v>Above Average</v>
      </c>
      <c r="F328" s="21">
        <v>9000</v>
      </c>
      <c r="G328" s="21" t="str">
        <f t="shared" si="86"/>
        <v>no</v>
      </c>
      <c r="H328" s="21" t="str">
        <f t="shared" si="87"/>
        <v>Below Average</v>
      </c>
      <c r="I328" s="12" t="s">
        <v>136</v>
      </c>
      <c r="J328" s="12" t="str">
        <f t="shared" si="88"/>
        <v>Somerst</v>
      </c>
      <c r="K328" s="12" t="s">
        <v>91</v>
      </c>
      <c r="L328" s="12">
        <f t="shared" si="82"/>
        <v>83.140020408338017</v>
      </c>
      <c r="M328" s="12" t="str">
        <f t="shared" si="89"/>
        <v>Above Average</v>
      </c>
      <c r="N328" s="22">
        <v>8</v>
      </c>
      <c r="O328" s="22" t="str">
        <f t="shared" si="90"/>
        <v>High</v>
      </c>
      <c r="P328">
        <v>2006</v>
      </c>
      <c r="Q328">
        <v>2006</v>
      </c>
      <c r="R328" s="23">
        <v>1088</v>
      </c>
      <c r="S328" s="23" t="str">
        <f t="shared" si="91"/>
        <v>no</v>
      </c>
      <c r="T328" s="23" t="str">
        <f t="shared" si="92"/>
        <v>Above Average</v>
      </c>
      <c r="U328" s="24">
        <v>1088</v>
      </c>
      <c r="V328" s="24">
        <v>871</v>
      </c>
      <c r="W328" s="24" t="s">
        <v>412</v>
      </c>
      <c r="X328" s="24">
        <v>1959</v>
      </c>
      <c r="Y328" s="24" t="str">
        <f t="shared" si="93"/>
        <v>no</v>
      </c>
      <c r="Z328" s="24" t="str">
        <f t="shared" si="94"/>
        <v>Above Average</v>
      </c>
      <c r="AA328" s="25">
        <v>0</v>
      </c>
      <c r="AB328" s="25">
        <v>0</v>
      </c>
      <c r="AC328" s="25">
        <v>2</v>
      </c>
      <c r="AD328" s="25">
        <v>1</v>
      </c>
      <c r="AE328" s="25">
        <f t="shared" si="95"/>
        <v>3</v>
      </c>
      <c r="AF328" s="25" t="str">
        <f t="shared" si="96"/>
        <v>More</v>
      </c>
      <c r="AG328" s="57">
        <v>8</v>
      </c>
      <c r="AH328" s="29">
        <v>270000</v>
      </c>
      <c r="AI328" s="29">
        <f t="shared" si="83"/>
        <v>3047</v>
      </c>
      <c r="AJ328" s="29" t="str">
        <f t="shared" si="97"/>
        <v>no</v>
      </c>
      <c r="AK328" s="29">
        <f t="shared" si="98"/>
        <v>88.611749261568761</v>
      </c>
      <c r="AL328" s="29">
        <f t="shared" si="99"/>
        <v>137.82542113323123</v>
      </c>
    </row>
    <row r="329" spans="1:38" x14ac:dyDescent="0.2">
      <c r="A329">
        <v>319</v>
      </c>
      <c r="B329" s="12">
        <v>90</v>
      </c>
      <c r="C329" s="12">
        <f t="shared" si="84"/>
        <v>90</v>
      </c>
      <c r="D329" s="12" t="str">
        <f t="shared" si="81"/>
        <v>no</v>
      </c>
      <c r="E329" s="12" t="str">
        <f t="shared" si="85"/>
        <v>Above Average</v>
      </c>
      <c r="F329" s="21">
        <v>9900</v>
      </c>
      <c r="G329" s="21" t="str">
        <f t="shared" si="86"/>
        <v>no</v>
      </c>
      <c r="H329" s="21" t="str">
        <f t="shared" si="87"/>
        <v>Below Average</v>
      </c>
      <c r="I329" s="12" t="s">
        <v>129</v>
      </c>
      <c r="J329" s="12" t="str">
        <f t="shared" si="88"/>
        <v>NoRidge</v>
      </c>
      <c r="K329" s="12" t="s">
        <v>91</v>
      </c>
      <c r="L329" s="12">
        <f t="shared" si="82"/>
        <v>82.673563019433331</v>
      </c>
      <c r="M329" s="12" t="str">
        <f t="shared" si="89"/>
        <v>Above Average</v>
      </c>
      <c r="N329" s="22">
        <v>7</v>
      </c>
      <c r="O329" s="22" t="str">
        <f t="shared" si="90"/>
        <v>High</v>
      </c>
      <c r="P329">
        <v>1993</v>
      </c>
      <c r="Q329">
        <v>1993</v>
      </c>
      <c r="R329" s="23">
        <v>1347</v>
      </c>
      <c r="S329" s="23" t="str">
        <f t="shared" si="91"/>
        <v>no</v>
      </c>
      <c r="T329" s="23" t="str">
        <f t="shared" si="92"/>
        <v>Above Average</v>
      </c>
      <c r="U329" s="24">
        <v>1372</v>
      </c>
      <c r="V329" s="24">
        <v>1274</v>
      </c>
      <c r="W329" s="24" t="s">
        <v>412</v>
      </c>
      <c r="X329" s="24">
        <v>2646</v>
      </c>
      <c r="Y329" s="24" t="str">
        <f t="shared" si="93"/>
        <v>no</v>
      </c>
      <c r="Z329" s="24" t="str">
        <f t="shared" si="94"/>
        <v>Above Average</v>
      </c>
      <c r="AA329" s="25">
        <v>1</v>
      </c>
      <c r="AB329" s="25">
        <v>0</v>
      </c>
      <c r="AC329" s="25">
        <v>2</v>
      </c>
      <c r="AD329" s="25">
        <v>1</v>
      </c>
      <c r="AE329" s="25">
        <f t="shared" si="95"/>
        <v>4</v>
      </c>
      <c r="AF329" s="25" t="str">
        <f t="shared" si="96"/>
        <v>More</v>
      </c>
      <c r="AG329" s="57">
        <v>9</v>
      </c>
      <c r="AH329" s="29">
        <v>260000</v>
      </c>
      <c r="AI329" s="29">
        <f t="shared" si="83"/>
        <v>3993</v>
      </c>
      <c r="AJ329" s="29" t="str">
        <f t="shared" si="97"/>
        <v>no</v>
      </c>
      <c r="AK329" s="29">
        <f t="shared" si="98"/>
        <v>65.113949411470074</v>
      </c>
      <c r="AL329" s="29">
        <f t="shared" si="99"/>
        <v>98.261526832955411</v>
      </c>
    </row>
    <row r="330" spans="1:38" x14ac:dyDescent="0.2">
      <c r="A330">
        <v>320</v>
      </c>
      <c r="B330" s="12" t="s">
        <v>83</v>
      </c>
      <c r="C330" s="12">
        <f t="shared" si="84"/>
        <v>69</v>
      </c>
      <c r="D330" s="12" t="str">
        <f t="shared" si="81"/>
        <v>no</v>
      </c>
      <c r="E330" s="12" t="str">
        <f t="shared" si="85"/>
        <v>Below Average</v>
      </c>
      <c r="F330" s="21">
        <v>14115</v>
      </c>
      <c r="G330" s="21" t="str">
        <f t="shared" si="86"/>
        <v>no</v>
      </c>
      <c r="H330" s="21" t="str">
        <f t="shared" si="87"/>
        <v>Above Average</v>
      </c>
      <c r="I330" s="12" t="s">
        <v>138</v>
      </c>
      <c r="J330" s="12" t="str">
        <f t="shared" si="88"/>
        <v>NWAmes</v>
      </c>
      <c r="K330" s="12" t="s">
        <v>91</v>
      </c>
      <c r="L330" s="12">
        <f t="shared" si="82"/>
        <v>67.115548801871967</v>
      </c>
      <c r="M330" s="12" t="str">
        <f t="shared" si="89"/>
        <v>Below Average</v>
      </c>
      <c r="N330" s="22">
        <v>7</v>
      </c>
      <c r="O330" s="22" t="str">
        <f t="shared" si="90"/>
        <v>High</v>
      </c>
      <c r="P330">
        <v>1980</v>
      </c>
      <c r="Q330">
        <v>1980</v>
      </c>
      <c r="R330" s="23">
        <v>1372</v>
      </c>
      <c r="S330" s="23" t="str">
        <f t="shared" si="91"/>
        <v>no</v>
      </c>
      <c r="T330" s="23" t="str">
        <f t="shared" si="92"/>
        <v>Above Average</v>
      </c>
      <c r="U330" s="24">
        <v>1472</v>
      </c>
      <c r="V330" s="24">
        <v>0</v>
      </c>
      <c r="W330" s="24" t="s">
        <v>413</v>
      </c>
      <c r="X330" s="24">
        <v>1472</v>
      </c>
      <c r="Y330" s="24" t="str">
        <f t="shared" si="93"/>
        <v>no</v>
      </c>
      <c r="Z330" s="24" t="str">
        <f t="shared" si="94"/>
        <v>Below Average</v>
      </c>
      <c r="AA330" s="25">
        <v>1</v>
      </c>
      <c r="AB330" s="25">
        <v>0</v>
      </c>
      <c r="AC330" s="25">
        <v>2</v>
      </c>
      <c r="AD330" s="25">
        <v>0</v>
      </c>
      <c r="AE330" s="25">
        <f t="shared" si="95"/>
        <v>3</v>
      </c>
      <c r="AF330" s="25" t="str">
        <f t="shared" si="96"/>
        <v>More</v>
      </c>
      <c r="AG330" s="57">
        <v>6</v>
      </c>
      <c r="AH330" s="29">
        <v>187500</v>
      </c>
      <c r="AI330" s="29">
        <f t="shared" si="83"/>
        <v>2844</v>
      </c>
      <c r="AJ330" s="29" t="str">
        <f t="shared" si="97"/>
        <v>no</v>
      </c>
      <c r="AK330" s="29">
        <f t="shared" si="98"/>
        <v>65.928270042194086</v>
      </c>
      <c r="AL330" s="29">
        <f t="shared" si="99"/>
        <v>127.37771739130434</v>
      </c>
    </row>
    <row r="331" spans="1:38" x14ac:dyDescent="0.2">
      <c r="A331">
        <v>321</v>
      </c>
      <c r="B331" s="12">
        <v>111</v>
      </c>
      <c r="C331" s="12">
        <f t="shared" si="84"/>
        <v>111</v>
      </c>
      <c r="D331" s="12" t="str">
        <f t="shared" ref="D331:D394" si="100">IF(OR(C331&lt;(QUARTILE(C$11:C$1470,1))-(((QUARTILE(C$11:C$1470,3))-(QUARTILE(C$11:C$1470,1)))*1.5),C331&gt;(QUARTILE(C$11:C$1470,3))+(((QUARTILE(C$11:C$1470,3))-(QUARTILE(C$11:C$1470,1)))*1.5)),"yes","no")</f>
        <v>yes</v>
      </c>
      <c r="E331" s="12" t="str">
        <f t="shared" si="85"/>
        <v>Above Average</v>
      </c>
      <c r="F331" s="21">
        <v>16259</v>
      </c>
      <c r="G331" s="21" t="str">
        <f t="shared" si="86"/>
        <v>no</v>
      </c>
      <c r="H331" s="21" t="str">
        <f t="shared" si="87"/>
        <v>Above Average</v>
      </c>
      <c r="I331" s="12" t="s">
        <v>154</v>
      </c>
      <c r="J331" s="12" t="str">
        <f t="shared" si="88"/>
        <v>NridgHt</v>
      </c>
      <c r="K331" s="12" t="s">
        <v>91</v>
      </c>
      <c r="L331" s="12">
        <f t="shared" ref="L331:L394" si="101">IFERROR(AVERAGEIFS($AK$11:$AK$1470,$I$11:$I$1470,$I331,$K$11:$K$1470,"1Fam"),"")</f>
        <v>92.435750489847905</v>
      </c>
      <c r="M331" s="12" t="str">
        <f t="shared" si="89"/>
        <v>Above Average</v>
      </c>
      <c r="N331" s="22">
        <v>9</v>
      </c>
      <c r="O331" s="22" t="str">
        <f t="shared" si="90"/>
        <v>High</v>
      </c>
      <c r="P331">
        <v>2006</v>
      </c>
      <c r="Q331">
        <v>2006</v>
      </c>
      <c r="R331" s="23">
        <v>1249</v>
      </c>
      <c r="S331" s="23" t="str">
        <f t="shared" si="91"/>
        <v>no</v>
      </c>
      <c r="T331" s="23" t="str">
        <f t="shared" si="92"/>
        <v>Above Average</v>
      </c>
      <c r="U331" s="24">
        <v>1249</v>
      </c>
      <c r="V331" s="24">
        <v>1347</v>
      </c>
      <c r="W331" s="24" t="s">
        <v>412</v>
      </c>
      <c r="X331" s="24">
        <v>2596</v>
      </c>
      <c r="Y331" s="24" t="str">
        <f t="shared" si="93"/>
        <v>no</v>
      </c>
      <c r="Z331" s="24" t="str">
        <f t="shared" si="94"/>
        <v>Above Average</v>
      </c>
      <c r="AA331" s="25">
        <v>0</v>
      </c>
      <c r="AB331" s="25">
        <v>0</v>
      </c>
      <c r="AC331" s="25">
        <v>3</v>
      </c>
      <c r="AD331" s="25">
        <v>1</v>
      </c>
      <c r="AE331" s="25">
        <f t="shared" si="95"/>
        <v>4</v>
      </c>
      <c r="AF331" s="25" t="str">
        <f t="shared" si="96"/>
        <v>More</v>
      </c>
      <c r="AG331" s="57">
        <v>9</v>
      </c>
      <c r="AH331" s="29">
        <v>342643</v>
      </c>
      <c r="AI331" s="29">
        <f t="shared" ref="AI331:AI394" si="102">R331+X331</f>
        <v>3845</v>
      </c>
      <c r="AJ331" s="29" t="str">
        <f t="shared" si="97"/>
        <v>no</v>
      </c>
      <c r="AK331" s="29">
        <f t="shared" si="98"/>
        <v>89.113914174252272</v>
      </c>
      <c r="AL331" s="29">
        <f t="shared" si="99"/>
        <v>131.98882896764252</v>
      </c>
    </row>
    <row r="332" spans="1:38" x14ac:dyDescent="0.2">
      <c r="A332">
        <v>322</v>
      </c>
      <c r="B332" s="12">
        <v>99</v>
      </c>
      <c r="C332" s="12">
        <f t="shared" ref="C332:C395" si="103">IF(B332="NA", $B$4, B332)</f>
        <v>99</v>
      </c>
      <c r="D332" s="12" t="str">
        <f t="shared" si="100"/>
        <v>no</v>
      </c>
      <c r="E332" s="12" t="str">
        <f t="shared" ref="E332:E395" si="104">IF(C332&gt;=AVERAGE(C$11:C$1470),"Above Average","Below Average")</f>
        <v>Above Average</v>
      </c>
      <c r="F332" s="21">
        <v>12099</v>
      </c>
      <c r="G332" s="21" t="str">
        <f t="shared" ref="G332:G395" si="105">IF(OR(F332&lt;(QUARTILE(F$11:F$1470,1))-(((QUARTILE(F$11:F$1470,3))-(QUARTILE(F$11:F$1470,1)))*1.5),F332&gt;(QUARTILE(F$11:F$1470,3))+(((QUARTILE(F$11:F$1470,3))-(QUARTILE(F$11:F$1470,1)))*1.5)),"yes","no")</f>
        <v>no</v>
      </c>
      <c r="H332" s="21" t="str">
        <f t="shared" ref="H332:H395" si="106">IF(F332&gt;=AVERAGE(F$11:F$1470),"Above Average","Below Average")</f>
        <v>Above Average</v>
      </c>
      <c r="I332" s="12" t="s">
        <v>154</v>
      </c>
      <c r="J332" s="12" t="str">
        <f t="shared" ref="J332:J395" si="107">IF(K332="1Fam",I332,"")</f>
        <v>NridgHt</v>
      </c>
      <c r="K332" s="12" t="s">
        <v>91</v>
      </c>
      <c r="L332" s="12">
        <f t="shared" si="101"/>
        <v>92.435750489847905</v>
      </c>
      <c r="M332" s="12" t="str">
        <f t="shared" ref="M332:M395" si="108">IF(J332="","",IF(L332&gt;=AVERAGE($L$11:$L$1470),"Above Average","Below Average"))</f>
        <v>Above Average</v>
      </c>
      <c r="N332" s="22">
        <v>8</v>
      </c>
      <c r="O332" s="22" t="str">
        <f t="shared" ref="O332:O395" si="109">IF(N332&gt;=7,"High","Low")</f>
        <v>High</v>
      </c>
      <c r="P332">
        <v>2004</v>
      </c>
      <c r="Q332">
        <v>2004</v>
      </c>
      <c r="R332" s="23">
        <v>1136</v>
      </c>
      <c r="S332" s="23" t="str">
        <f t="shared" ref="S332:S395" si="110">IF(OR(R332&lt;(QUARTILE(R$11:R$1470,1))-(((QUARTILE(R$11:R$1470,3))-(QUARTILE(R$11:R$1470,1)))*1.5),R332&gt;(QUARTILE(R$11:R$1470,3))+(((QUARTILE(R$11:R$1470,3))-(QUARTILE(R$11:R$1470,1)))*1.5)),"yes","no")</f>
        <v>no</v>
      </c>
      <c r="T332" s="23" t="str">
        <f t="shared" ref="T332:T395" si="111">IF(R332&gt;=AVERAGE(R$11:R$1470),"Above Average","Below Average")</f>
        <v>Above Average</v>
      </c>
      <c r="U332" s="24">
        <v>1136</v>
      </c>
      <c r="V332" s="24">
        <v>1332</v>
      </c>
      <c r="W332" s="24" t="s">
        <v>412</v>
      </c>
      <c r="X332" s="24">
        <v>2468</v>
      </c>
      <c r="Y332" s="24" t="str">
        <f t="shared" ref="Y332:Y395" si="112">IF(OR(X332&lt;(QUARTILE(X$11:X$1470,1))-(((QUARTILE(X$11:X$1470,3))-(QUARTILE(X$11:X$1470,1)))*1.5),X332&gt;(QUARTILE(X$11:X$1470,3))+(((QUARTILE(X$11:X$1470,3))-(QUARTILE(X$11:X$1470,1)))*1.5)),"yes","no")</f>
        <v>no</v>
      </c>
      <c r="Z332" s="24" t="str">
        <f t="shared" ref="Z332:Z395" si="113">IF(X332&gt;=AVERAGE(X$11:X$1470),"Above Average","Below Average")</f>
        <v>Above Average</v>
      </c>
      <c r="AA332" s="25">
        <v>1</v>
      </c>
      <c r="AB332" s="25">
        <v>0</v>
      </c>
      <c r="AC332" s="25">
        <v>2</v>
      </c>
      <c r="AD332" s="25">
        <v>1</v>
      </c>
      <c r="AE332" s="25">
        <f t="shared" ref="AE332:AE395" si="114">SUM(AA332:AD332)</f>
        <v>4</v>
      </c>
      <c r="AF332" s="25" t="str">
        <f t="shared" ref="AF332:AF395" si="115">IF(AE332&gt;=3,"More","Less")</f>
        <v>More</v>
      </c>
      <c r="AG332" s="57">
        <v>10</v>
      </c>
      <c r="AH332" s="29">
        <v>354000</v>
      </c>
      <c r="AI332" s="29">
        <f t="shared" si="102"/>
        <v>3604</v>
      </c>
      <c r="AJ332" s="29" t="str">
        <f t="shared" ref="AJ332:AJ395" si="116">IF(OR(AI332&lt;(QUARTILE(AI$11:AI$1470,1))-(((QUARTILE(AI$11:AI$1470,3))-(QUARTILE(AI$11:AI$1470,1)))*1.5),AI332&gt;(QUARTILE(AI$11:AI$1470,3))+(((QUARTILE(AI$11:AI$1470,3))-(QUARTILE(AI$11:AI$1470,1)))*1.5)),"yes","no")</f>
        <v>no</v>
      </c>
      <c r="AK332" s="29">
        <f t="shared" ref="AK332:AK395" si="117">AH332/AI332</f>
        <v>98.224195338512757</v>
      </c>
      <c r="AL332" s="29">
        <f t="shared" ref="AL332:AL395" si="118">AH332/X332</f>
        <v>143.43598055105349</v>
      </c>
    </row>
    <row r="333" spans="1:38" x14ac:dyDescent="0.2">
      <c r="A333">
        <v>323</v>
      </c>
      <c r="B333" s="12">
        <v>86</v>
      </c>
      <c r="C333" s="12">
        <f t="shared" si="103"/>
        <v>86</v>
      </c>
      <c r="D333" s="12" t="str">
        <f t="shared" si="100"/>
        <v>no</v>
      </c>
      <c r="E333" s="12" t="str">
        <f t="shared" si="104"/>
        <v>Above Average</v>
      </c>
      <c r="F333" s="21">
        <v>10380</v>
      </c>
      <c r="G333" s="21" t="str">
        <f t="shared" si="105"/>
        <v>no</v>
      </c>
      <c r="H333" s="21" t="str">
        <f t="shared" si="106"/>
        <v>Below Average</v>
      </c>
      <c r="I333" s="12" t="s">
        <v>170</v>
      </c>
      <c r="J333" s="12" t="str">
        <f t="shared" si="107"/>
        <v>SawyerW</v>
      </c>
      <c r="K333" s="12" t="s">
        <v>91</v>
      </c>
      <c r="L333" s="12">
        <f t="shared" si="101"/>
        <v>71.682411868126678</v>
      </c>
      <c r="M333" s="12" t="str">
        <f t="shared" si="108"/>
        <v>Above Average</v>
      </c>
      <c r="N333" s="22">
        <v>7</v>
      </c>
      <c r="O333" s="22" t="str">
        <f t="shared" si="109"/>
        <v>High</v>
      </c>
      <c r="P333">
        <v>1986</v>
      </c>
      <c r="Q333">
        <v>1987</v>
      </c>
      <c r="R333" s="23">
        <v>1502</v>
      </c>
      <c r="S333" s="23" t="str">
        <f t="shared" si="110"/>
        <v>no</v>
      </c>
      <c r="T333" s="23" t="str">
        <f t="shared" si="111"/>
        <v>Above Average</v>
      </c>
      <c r="U333" s="24">
        <v>1553</v>
      </c>
      <c r="V333" s="24">
        <v>1177</v>
      </c>
      <c r="W333" s="24" t="s">
        <v>412</v>
      </c>
      <c r="X333" s="24">
        <v>2730</v>
      </c>
      <c r="Y333" s="24" t="str">
        <f t="shared" si="112"/>
        <v>no</v>
      </c>
      <c r="Z333" s="24" t="str">
        <f t="shared" si="113"/>
        <v>Above Average</v>
      </c>
      <c r="AA333" s="25">
        <v>1</v>
      </c>
      <c r="AB333" s="25">
        <v>0</v>
      </c>
      <c r="AC333" s="25">
        <v>2</v>
      </c>
      <c r="AD333" s="25">
        <v>1</v>
      </c>
      <c r="AE333" s="25">
        <f t="shared" si="114"/>
        <v>4</v>
      </c>
      <c r="AF333" s="25" t="str">
        <f t="shared" si="115"/>
        <v>More</v>
      </c>
      <c r="AG333" s="57">
        <v>8</v>
      </c>
      <c r="AH333" s="29">
        <v>301000</v>
      </c>
      <c r="AI333" s="29">
        <f t="shared" si="102"/>
        <v>4232</v>
      </c>
      <c r="AJ333" s="29" t="str">
        <f t="shared" si="116"/>
        <v>no</v>
      </c>
      <c r="AK333" s="29">
        <f t="shared" si="117"/>
        <v>71.124763705103973</v>
      </c>
      <c r="AL333" s="29">
        <f t="shared" si="118"/>
        <v>110.25641025641026</v>
      </c>
    </row>
    <row r="334" spans="1:38" x14ac:dyDescent="0.2">
      <c r="A334">
        <v>324</v>
      </c>
      <c r="B334" s="12">
        <v>49</v>
      </c>
      <c r="C334" s="12">
        <f t="shared" si="103"/>
        <v>49</v>
      </c>
      <c r="D334" s="12" t="str">
        <f t="shared" si="100"/>
        <v>no</v>
      </c>
      <c r="E334" s="12" t="str">
        <f t="shared" si="104"/>
        <v>Below Average</v>
      </c>
      <c r="F334" s="21">
        <v>5820</v>
      </c>
      <c r="G334" s="21" t="str">
        <f t="shared" si="105"/>
        <v>no</v>
      </c>
      <c r="H334" s="21" t="str">
        <f t="shared" si="106"/>
        <v>Below Average</v>
      </c>
      <c r="I334" s="12" t="s">
        <v>143</v>
      </c>
      <c r="J334" s="12" t="str">
        <f t="shared" si="107"/>
        <v>OldTown</v>
      </c>
      <c r="K334" s="12" t="s">
        <v>91</v>
      </c>
      <c r="L334" s="12">
        <f t="shared" si="101"/>
        <v>57.90974368543602</v>
      </c>
      <c r="M334" s="12" t="str">
        <f t="shared" si="108"/>
        <v>Below Average</v>
      </c>
      <c r="N334" s="22">
        <v>3</v>
      </c>
      <c r="O334" s="22" t="str">
        <f t="shared" si="109"/>
        <v>Low</v>
      </c>
      <c r="P334">
        <v>1955</v>
      </c>
      <c r="Q334">
        <v>2005</v>
      </c>
      <c r="R334" s="23">
        <v>1162</v>
      </c>
      <c r="S334" s="23" t="str">
        <f t="shared" si="110"/>
        <v>no</v>
      </c>
      <c r="T334" s="23" t="str">
        <f t="shared" si="111"/>
        <v>Above Average</v>
      </c>
      <c r="U334" s="24">
        <v>1163</v>
      </c>
      <c r="V334" s="24">
        <v>0</v>
      </c>
      <c r="W334" s="24" t="s">
        <v>413</v>
      </c>
      <c r="X334" s="24">
        <v>1163</v>
      </c>
      <c r="Y334" s="24" t="str">
        <f t="shared" si="112"/>
        <v>no</v>
      </c>
      <c r="Z334" s="24" t="str">
        <f t="shared" si="113"/>
        <v>Below Average</v>
      </c>
      <c r="AA334" s="25">
        <v>1</v>
      </c>
      <c r="AB334" s="25">
        <v>0</v>
      </c>
      <c r="AC334" s="25">
        <v>1</v>
      </c>
      <c r="AD334" s="25">
        <v>0</v>
      </c>
      <c r="AE334" s="25">
        <f t="shared" si="114"/>
        <v>2</v>
      </c>
      <c r="AF334" s="25" t="str">
        <f t="shared" si="115"/>
        <v>Less</v>
      </c>
      <c r="AG334" s="57">
        <v>6</v>
      </c>
      <c r="AH334" s="29">
        <v>126175</v>
      </c>
      <c r="AI334" s="29">
        <f t="shared" si="102"/>
        <v>2325</v>
      </c>
      <c r="AJ334" s="29" t="str">
        <f t="shared" si="116"/>
        <v>no</v>
      </c>
      <c r="AK334" s="29">
        <f t="shared" si="117"/>
        <v>54.268817204301072</v>
      </c>
      <c r="AL334" s="29">
        <f t="shared" si="118"/>
        <v>108.49097162510748</v>
      </c>
    </row>
    <row r="335" spans="1:38" x14ac:dyDescent="0.2">
      <c r="A335">
        <v>325</v>
      </c>
      <c r="B335" s="12">
        <v>96</v>
      </c>
      <c r="C335" s="12">
        <f t="shared" si="103"/>
        <v>96</v>
      </c>
      <c r="D335" s="12" t="str">
        <f t="shared" si="100"/>
        <v>no</v>
      </c>
      <c r="E335" s="12" t="str">
        <f t="shared" si="104"/>
        <v>Above Average</v>
      </c>
      <c r="F335" s="21">
        <v>11275</v>
      </c>
      <c r="G335" s="21" t="str">
        <f t="shared" si="105"/>
        <v>no</v>
      </c>
      <c r="H335" s="21" t="str">
        <f t="shared" si="106"/>
        <v>Above Average</v>
      </c>
      <c r="I335" s="12" t="s">
        <v>162</v>
      </c>
      <c r="J335" s="12" t="str">
        <f t="shared" si="107"/>
        <v>NAmes</v>
      </c>
      <c r="K335" s="12" t="s">
        <v>91</v>
      </c>
      <c r="L335" s="12">
        <f t="shared" si="101"/>
        <v>65.191384752822614</v>
      </c>
      <c r="M335" s="12" t="str">
        <f t="shared" si="108"/>
        <v>Below Average</v>
      </c>
      <c r="N335" s="22">
        <v>7</v>
      </c>
      <c r="O335" s="22" t="str">
        <f t="shared" si="109"/>
        <v>High</v>
      </c>
      <c r="P335">
        <v>1967</v>
      </c>
      <c r="Q335">
        <v>2007</v>
      </c>
      <c r="R335" s="23">
        <v>710</v>
      </c>
      <c r="S335" s="23" t="str">
        <f t="shared" si="110"/>
        <v>no</v>
      </c>
      <c r="T335" s="23" t="str">
        <f t="shared" si="111"/>
        <v>Below Average</v>
      </c>
      <c r="U335" s="24">
        <v>1898</v>
      </c>
      <c r="V335" s="24">
        <v>1080</v>
      </c>
      <c r="W335" s="24" t="s">
        <v>412</v>
      </c>
      <c r="X335" s="24">
        <v>2978</v>
      </c>
      <c r="Y335" s="24" t="str">
        <f t="shared" si="112"/>
        <v>yes</v>
      </c>
      <c r="Z335" s="24" t="str">
        <f t="shared" si="113"/>
        <v>Above Average</v>
      </c>
      <c r="AA335" s="25">
        <v>0</v>
      </c>
      <c r="AB335" s="25">
        <v>0</v>
      </c>
      <c r="AC335" s="25">
        <v>2</v>
      </c>
      <c r="AD335" s="25">
        <v>1</v>
      </c>
      <c r="AE335" s="25">
        <f t="shared" si="114"/>
        <v>3</v>
      </c>
      <c r="AF335" s="25" t="str">
        <f t="shared" si="115"/>
        <v>More</v>
      </c>
      <c r="AG335" s="57">
        <v>11</v>
      </c>
      <c r="AH335" s="29">
        <v>242000</v>
      </c>
      <c r="AI335" s="29">
        <f t="shared" si="102"/>
        <v>3688</v>
      </c>
      <c r="AJ335" s="29" t="str">
        <f t="shared" si="116"/>
        <v>no</v>
      </c>
      <c r="AK335" s="29">
        <f t="shared" si="117"/>
        <v>65.618221258134497</v>
      </c>
      <c r="AL335" s="29">
        <f t="shared" si="118"/>
        <v>81.262592343854934</v>
      </c>
    </row>
    <row r="336" spans="1:38" x14ac:dyDescent="0.2">
      <c r="A336">
        <v>326</v>
      </c>
      <c r="B336" s="12">
        <v>50</v>
      </c>
      <c r="C336" s="12">
        <f t="shared" si="103"/>
        <v>50</v>
      </c>
      <c r="D336" s="12" t="str">
        <f t="shared" si="100"/>
        <v>no</v>
      </c>
      <c r="E336" s="12" t="str">
        <f t="shared" si="104"/>
        <v>Below Average</v>
      </c>
      <c r="F336" s="21">
        <v>5000</v>
      </c>
      <c r="G336" s="21" t="str">
        <f t="shared" si="105"/>
        <v>no</v>
      </c>
      <c r="H336" s="21" t="str">
        <f t="shared" si="106"/>
        <v>Below Average</v>
      </c>
      <c r="I336" s="12" t="s">
        <v>176</v>
      </c>
      <c r="J336" s="12" t="str">
        <f t="shared" si="107"/>
        <v>IDOTRR</v>
      </c>
      <c r="K336" s="12" t="s">
        <v>91</v>
      </c>
      <c r="L336" s="12">
        <f t="shared" si="101"/>
        <v>52.131298928930256</v>
      </c>
      <c r="M336" s="12" t="str">
        <f t="shared" si="108"/>
        <v>Below Average</v>
      </c>
      <c r="N336" s="22">
        <v>5</v>
      </c>
      <c r="O336" s="22" t="str">
        <f t="shared" si="109"/>
        <v>Low</v>
      </c>
      <c r="P336">
        <v>1941</v>
      </c>
      <c r="Q336">
        <v>1950</v>
      </c>
      <c r="R336" s="23">
        <v>720</v>
      </c>
      <c r="S336" s="23" t="str">
        <f t="shared" si="110"/>
        <v>no</v>
      </c>
      <c r="T336" s="23" t="str">
        <f t="shared" si="111"/>
        <v>Below Average</v>
      </c>
      <c r="U336" s="24">
        <v>803</v>
      </c>
      <c r="V336" s="24">
        <v>0</v>
      </c>
      <c r="W336" s="24" t="s">
        <v>413</v>
      </c>
      <c r="X336" s="24">
        <v>803</v>
      </c>
      <c r="Y336" s="24" t="str">
        <f t="shared" si="112"/>
        <v>no</v>
      </c>
      <c r="Z336" s="24" t="str">
        <f t="shared" si="113"/>
        <v>Below Average</v>
      </c>
      <c r="AA336" s="25">
        <v>0</v>
      </c>
      <c r="AB336" s="25">
        <v>0</v>
      </c>
      <c r="AC336" s="25">
        <v>1</v>
      </c>
      <c r="AD336" s="25">
        <v>0</v>
      </c>
      <c r="AE336" s="25">
        <f t="shared" si="114"/>
        <v>1</v>
      </c>
      <c r="AF336" s="25" t="str">
        <f t="shared" si="115"/>
        <v>Less</v>
      </c>
      <c r="AG336" s="57">
        <v>5</v>
      </c>
      <c r="AH336" s="29">
        <v>87000</v>
      </c>
      <c r="AI336" s="29">
        <f t="shared" si="102"/>
        <v>1523</v>
      </c>
      <c r="AJ336" s="29" t="str">
        <f t="shared" si="116"/>
        <v>no</v>
      </c>
      <c r="AK336" s="29">
        <f t="shared" si="117"/>
        <v>57.124097176625085</v>
      </c>
      <c r="AL336" s="29">
        <f t="shared" si="118"/>
        <v>108.34371108343711</v>
      </c>
    </row>
    <row r="337" spans="1:38" x14ac:dyDescent="0.2">
      <c r="A337">
        <v>327</v>
      </c>
      <c r="B337" s="12">
        <v>32</v>
      </c>
      <c r="C337" s="12">
        <f t="shared" si="103"/>
        <v>32</v>
      </c>
      <c r="D337" s="12" t="str">
        <f t="shared" si="100"/>
        <v>no</v>
      </c>
      <c r="E337" s="12" t="str">
        <f t="shared" si="104"/>
        <v>Below Average</v>
      </c>
      <c r="F337" s="21">
        <v>10846</v>
      </c>
      <c r="G337" s="21" t="str">
        <f t="shared" si="105"/>
        <v>no</v>
      </c>
      <c r="H337" s="21" t="str">
        <f t="shared" si="106"/>
        <v>Above Average</v>
      </c>
      <c r="I337" s="12" t="s">
        <v>113</v>
      </c>
      <c r="J337" s="12" t="str">
        <f t="shared" si="107"/>
        <v/>
      </c>
      <c r="K337" s="12" t="s">
        <v>179</v>
      </c>
      <c r="L337" s="12">
        <f t="shared" si="101"/>
        <v>77.749411305761271</v>
      </c>
      <c r="M337" s="12" t="str">
        <f t="shared" si="108"/>
        <v/>
      </c>
      <c r="N337" s="22">
        <v>8</v>
      </c>
      <c r="O337" s="22" t="str">
        <f t="shared" si="109"/>
        <v>High</v>
      </c>
      <c r="P337">
        <v>1993</v>
      </c>
      <c r="Q337">
        <v>1993</v>
      </c>
      <c r="R337" s="23">
        <v>1719</v>
      </c>
      <c r="S337" s="23" t="str">
        <f t="shared" si="110"/>
        <v>no</v>
      </c>
      <c r="T337" s="23" t="str">
        <f t="shared" si="111"/>
        <v>Above Average</v>
      </c>
      <c r="U337" s="24">
        <v>1719</v>
      </c>
      <c r="V337" s="24">
        <v>0</v>
      </c>
      <c r="W337" s="24" t="s">
        <v>413</v>
      </c>
      <c r="X337" s="24">
        <v>1719</v>
      </c>
      <c r="Y337" s="24" t="str">
        <f t="shared" si="112"/>
        <v>no</v>
      </c>
      <c r="Z337" s="24" t="str">
        <f t="shared" si="113"/>
        <v>Above Average</v>
      </c>
      <c r="AA337" s="25">
        <v>2</v>
      </c>
      <c r="AB337" s="25">
        <v>0</v>
      </c>
      <c r="AC337" s="25">
        <v>1</v>
      </c>
      <c r="AD337" s="25">
        <v>1</v>
      </c>
      <c r="AE337" s="25">
        <f t="shared" si="114"/>
        <v>4</v>
      </c>
      <c r="AF337" s="25" t="str">
        <f t="shared" si="115"/>
        <v>More</v>
      </c>
      <c r="AG337" s="57">
        <v>6</v>
      </c>
      <c r="AH337" s="29">
        <v>324000</v>
      </c>
      <c r="AI337" s="29">
        <f t="shared" si="102"/>
        <v>3438</v>
      </c>
      <c r="AJ337" s="29" t="str">
        <f t="shared" si="116"/>
        <v>no</v>
      </c>
      <c r="AK337" s="29">
        <f t="shared" si="117"/>
        <v>94.240837696335078</v>
      </c>
      <c r="AL337" s="29">
        <f t="shared" si="118"/>
        <v>188.48167539267016</v>
      </c>
    </row>
    <row r="338" spans="1:38" x14ac:dyDescent="0.2">
      <c r="A338">
        <v>328</v>
      </c>
      <c r="B338" s="12">
        <v>80</v>
      </c>
      <c r="C338" s="12">
        <f t="shared" si="103"/>
        <v>80</v>
      </c>
      <c r="D338" s="12" t="str">
        <f t="shared" si="100"/>
        <v>no</v>
      </c>
      <c r="E338" s="12" t="str">
        <f t="shared" si="104"/>
        <v>Above Average</v>
      </c>
      <c r="F338" s="21">
        <v>11600</v>
      </c>
      <c r="G338" s="21" t="str">
        <f t="shared" si="105"/>
        <v>no</v>
      </c>
      <c r="H338" s="21" t="str">
        <f t="shared" si="106"/>
        <v>Above Average</v>
      </c>
      <c r="I338" s="12" t="s">
        <v>162</v>
      </c>
      <c r="J338" s="12" t="str">
        <f t="shared" si="107"/>
        <v>NAmes</v>
      </c>
      <c r="K338" s="12" t="s">
        <v>91</v>
      </c>
      <c r="L338" s="12">
        <f t="shared" si="101"/>
        <v>65.191384752822614</v>
      </c>
      <c r="M338" s="12" t="str">
        <f t="shared" si="108"/>
        <v>Below Average</v>
      </c>
      <c r="N338" s="22">
        <v>6</v>
      </c>
      <c r="O338" s="22" t="str">
        <f t="shared" si="109"/>
        <v>Low</v>
      </c>
      <c r="P338">
        <v>1960</v>
      </c>
      <c r="Q338">
        <v>1960</v>
      </c>
      <c r="R338" s="23">
        <v>1383</v>
      </c>
      <c r="S338" s="23" t="str">
        <f t="shared" si="110"/>
        <v>no</v>
      </c>
      <c r="T338" s="23" t="str">
        <f t="shared" si="111"/>
        <v>Above Average</v>
      </c>
      <c r="U338" s="24">
        <v>1383</v>
      </c>
      <c r="V338" s="24">
        <v>0</v>
      </c>
      <c r="W338" s="24" t="s">
        <v>413</v>
      </c>
      <c r="X338" s="24">
        <v>1383</v>
      </c>
      <c r="Y338" s="24" t="str">
        <f t="shared" si="112"/>
        <v>no</v>
      </c>
      <c r="Z338" s="24" t="str">
        <f t="shared" si="113"/>
        <v>Below Average</v>
      </c>
      <c r="AA338" s="25">
        <v>0</v>
      </c>
      <c r="AB338" s="25">
        <v>0</v>
      </c>
      <c r="AC338" s="25">
        <v>1</v>
      </c>
      <c r="AD338" s="25">
        <v>1</v>
      </c>
      <c r="AE338" s="25">
        <f t="shared" si="114"/>
        <v>2</v>
      </c>
      <c r="AF338" s="25" t="str">
        <f t="shared" si="115"/>
        <v>Less</v>
      </c>
      <c r="AG338" s="57">
        <v>7</v>
      </c>
      <c r="AH338" s="29">
        <v>145250</v>
      </c>
      <c r="AI338" s="29">
        <f t="shared" si="102"/>
        <v>2766</v>
      </c>
      <c r="AJ338" s="29" t="str">
        <f t="shared" si="116"/>
        <v>no</v>
      </c>
      <c r="AK338" s="29">
        <f t="shared" si="117"/>
        <v>52.512653651482282</v>
      </c>
      <c r="AL338" s="29">
        <f t="shared" si="118"/>
        <v>105.02530730296456</v>
      </c>
    </row>
    <row r="339" spans="1:38" x14ac:dyDescent="0.2">
      <c r="A339">
        <v>329</v>
      </c>
      <c r="B339" s="12" t="s">
        <v>83</v>
      </c>
      <c r="C339" s="12">
        <f t="shared" si="103"/>
        <v>69</v>
      </c>
      <c r="D339" s="12" t="str">
        <f t="shared" si="100"/>
        <v>no</v>
      </c>
      <c r="E339" s="12" t="str">
        <f t="shared" si="104"/>
        <v>Below Average</v>
      </c>
      <c r="F339" s="21">
        <v>11888</v>
      </c>
      <c r="G339" s="21" t="str">
        <f t="shared" si="105"/>
        <v>no</v>
      </c>
      <c r="H339" s="21" t="str">
        <f t="shared" si="106"/>
        <v>Above Average</v>
      </c>
      <c r="I339" s="12" t="s">
        <v>148</v>
      </c>
      <c r="J339" s="12" t="str">
        <f t="shared" si="107"/>
        <v>BrkSide</v>
      </c>
      <c r="K339" s="12" t="s">
        <v>91</v>
      </c>
      <c r="L339" s="12">
        <f t="shared" si="101"/>
        <v>64.919237492322253</v>
      </c>
      <c r="M339" s="12" t="str">
        <f t="shared" si="108"/>
        <v>Below Average</v>
      </c>
      <c r="N339" s="22">
        <v>6</v>
      </c>
      <c r="O339" s="22" t="str">
        <f t="shared" si="109"/>
        <v>Low</v>
      </c>
      <c r="P339">
        <v>1916</v>
      </c>
      <c r="Q339">
        <v>1994</v>
      </c>
      <c r="R339" s="23">
        <v>844</v>
      </c>
      <c r="S339" s="23" t="str">
        <f t="shared" si="110"/>
        <v>no</v>
      </c>
      <c r="T339" s="23" t="str">
        <f t="shared" si="111"/>
        <v>Below Average</v>
      </c>
      <c r="U339" s="24">
        <v>1445</v>
      </c>
      <c r="V339" s="24">
        <v>689</v>
      </c>
      <c r="W339" s="24" t="s">
        <v>412</v>
      </c>
      <c r="X339" s="24">
        <v>2134</v>
      </c>
      <c r="Y339" s="24" t="str">
        <f t="shared" si="112"/>
        <v>no</v>
      </c>
      <c r="Z339" s="24" t="str">
        <f t="shared" si="113"/>
        <v>Above Average</v>
      </c>
      <c r="AA339" s="25">
        <v>0</v>
      </c>
      <c r="AB339" s="25">
        <v>0</v>
      </c>
      <c r="AC339" s="25">
        <v>2</v>
      </c>
      <c r="AD339" s="25">
        <v>0</v>
      </c>
      <c r="AE339" s="25">
        <f t="shared" si="114"/>
        <v>2</v>
      </c>
      <c r="AF339" s="25" t="str">
        <f t="shared" si="115"/>
        <v>Less</v>
      </c>
      <c r="AG339" s="57">
        <v>10</v>
      </c>
      <c r="AH339" s="29">
        <v>214500</v>
      </c>
      <c r="AI339" s="29">
        <f t="shared" si="102"/>
        <v>2978</v>
      </c>
      <c r="AJ339" s="29" t="str">
        <f t="shared" si="116"/>
        <v>no</v>
      </c>
      <c r="AK339" s="29">
        <f t="shared" si="117"/>
        <v>72.028206850235051</v>
      </c>
      <c r="AL339" s="29">
        <f t="shared" si="118"/>
        <v>100.51546391752578</v>
      </c>
    </row>
    <row r="340" spans="1:38" x14ac:dyDescent="0.2">
      <c r="A340">
        <v>330</v>
      </c>
      <c r="B340" s="12">
        <v>60</v>
      </c>
      <c r="C340" s="12">
        <f t="shared" si="103"/>
        <v>60</v>
      </c>
      <c r="D340" s="12" t="str">
        <f t="shared" si="100"/>
        <v>no</v>
      </c>
      <c r="E340" s="12" t="str">
        <f t="shared" si="104"/>
        <v>Below Average</v>
      </c>
      <c r="F340" s="21">
        <v>6402</v>
      </c>
      <c r="G340" s="21" t="str">
        <f t="shared" si="105"/>
        <v>no</v>
      </c>
      <c r="H340" s="21" t="str">
        <f t="shared" si="106"/>
        <v>Below Average</v>
      </c>
      <c r="I340" s="12" t="s">
        <v>176</v>
      </c>
      <c r="J340" s="12" t="str">
        <f t="shared" si="107"/>
        <v>IDOTRR</v>
      </c>
      <c r="K340" s="12" t="s">
        <v>91</v>
      </c>
      <c r="L340" s="12">
        <f t="shared" si="101"/>
        <v>52.131298928930256</v>
      </c>
      <c r="M340" s="12" t="str">
        <f t="shared" si="108"/>
        <v>Below Average</v>
      </c>
      <c r="N340" s="22">
        <v>5</v>
      </c>
      <c r="O340" s="22" t="str">
        <f t="shared" si="109"/>
        <v>Low</v>
      </c>
      <c r="P340">
        <v>1920</v>
      </c>
      <c r="Q340">
        <v>1950</v>
      </c>
      <c r="R340" s="23">
        <v>596</v>
      </c>
      <c r="S340" s="23" t="str">
        <f t="shared" si="110"/>
        <v>no</v>
      </c>
      <c r="T340" s="23" t="str">
        <f t="shared" si="111"/>
        <v>Below Average</v>
      </c>
      <c r="U340" s="24">
        <v>596</v>
      </c>
      <c r="V340" s="24">
        <v>596</v>
      </c>
      <c r="W340" s="24" t="s">
        <v>412</v>
      </c>
      <c r="X340" s="24">
        <v>1192</v>
      </c>
      <c r="Y340" s="24" t="str">
        <f t="shared" si="112"/>
        <v>no</v>
      </c>
      <c r="Z340" s="24" t="str">
        <f t="shared" si="113"/>
        <v>Below Average</v>
      </c>
      <c r="AA340" s="25">
        <v>0</v>
      </c>
      <c r="AB340" s="25">
        <v>0</v>
      </c>
      <c r="AC340" s="25">
        <v>1</v>
      </c>
      <c r="AD340" s="25">
        <v>0</v>
      </c>
      <c r="AE340" s="25">
        <f t="shared" si="114"/>
        <v>1</v>
      </c>
      <c r="AF340" s="25" t="str">
        <f t="shared" si="115"/>
        <v>Less</v>
      </c>
      <c r="AG340" s="57">
        <v>6</v>
      </c>
      <c r="AH340" s="29">
        <v>78000</v>
      </c>
      <c r="AI340" s="29">
        <f t="shared" si="102"/>
        <v>1788</v>
      </c>
      <c r="AJ340" s="29" t="str">
        <f t="shared" si="116"/>
        <v>no</v>
      </c>
      <c r="AK340" s="29">
        <f t="shared" si="117"/>
        <v>43.624161073825505</v>
      </c>
      <c r="AL340" s="29">
        <f t="shared" si="118"/>
        <v>65.43624161073825</v>
      </c>
    </row>
    <row r="341" spans="1:38" x14ac:dyDescent="0.2">
      <c r="A341">
        <v>331</v>
      </c>
      <c r="B341" s="12" t="s">
        <v>83</v>
      </c>
      <c r="C341" s="12">
        <f t="shared" si="103"/>
        <v>69</v>
      </c>
      <c r="D341" s="12" t="str">
        <f t="shared" si="100"/>
        <v>no</v>
      </c>
      <c r="E341" s="12" t="str">
        <f t="shared" si="104"/>
        <v>Below Average</v>
      </c>
      <c r="F341" s="21">
        <v>10624</v>
      </c>
      <c r="G341" s="21" t="str">
        <f t="shared" si="105"/>
        <v>no</v>
      </c>
      <c r="H341" s="21" t="str">
        <f t="shared" si="106"/>
        <v>Above Average</v>
      </c>
      <c r="I341" s="12" t="s">
        <v>162</v>
      </c>
      <c r="J341" s="12" t="str">
        <f t="shared" si="107"/>
        <v/>
      </c>
      <c r="K341" s="12" t="s">
        <v>167</v>
      </c>
      <c r="L341" s="12">
        <f t="shared" si="101"/>
        <v>65.191384752822614</v>
      </c>
      <c r="M341" s="12" t="str">
        <f t="shared" si="108"/>
        <v/>
      </c>
      <c r="N341" s="22">
        <v>5</v>
      </c>
      <c r="O341" s="22" t="str">
        <f t="shared" si="109"/>
        <v>Low</v>
      </c>
      <c r="P341">
        <v>1964</v>
      </c>
      <c r="Q341">
        <v>1964</v>
      </c>
      <c r="R341" s="23">
        <v>1728</v>
      </c>
      <c r="S341" s="23" t="str">
        <f t="shared" si="110"/>
        <v>no</v>
      </c>
      <c r="T341" s="23" t="str">
        <f t="shared" si="111"/>
        <v>Above Average</v>
      </c>
      <c r="U341" s="24">
        <v>1728</v>
      </c>
      <c r="V341" s="24">
        <v>0</v>
      </c>
      <c r="W341" s="24" t="s">
        <v>413</v>
      </c>
      <c r="X341" s="24">
        <v>1728</v>
      </c>
      <c r="Y341" s="24" t="str">
        <f t="shared" si="112"/>
        <v>no</v>
      </c>
      <c r="Z341" s="24" t="str">
        <f t="shared" si="113"/>
        <v>Above Average</v>
      </c>
      <c r="AA341" s="25">
        <v>0</v>
      </c>
      <c r="AB341" s="25">
        <v>1</v>
      </c>
      <c r="AC341" s="25">
        <v>2</v>
      </c>
      <c r="AD341" s="25">
        <v>0</v>
      </c>
      <c r="AE341" s="25">
        <f t="shared" si="114"/>
        <v>3</v>
      </c>
      <c r="AF341" s="25" t="str">
        <f t="shared" si="115"/>
        <v>More</v>
      </c>
      <c r="AG341" s="57">
        <v>10</v>
      </c>
      <c r="AH341" s="29">
        <v>119000</v>
      </c>
      <c r="AI341" s="29">
        <f t="shared" si="102"/>
        <v>3456</v>
      </c>
      <c r="AJ341" s="29" t="str">
        <f t="shared" si="116"/>
        <v>no</v>
      </c>
      <c r="AK341" s="29">
        <f t="shared" si="117"/>
        <v>34.432870370370374</v>
      </c>
      <c r="AL341" s="29">
        <f t="shared" si="118"/>
        <v>68.865740740740748</v>
      </c>
    </row>
    <row r="342" spans="1:38" x14ac:dyDescent="0.2">
      <c r="A342">
        <v>332</v>
      </c>
      <c r="B342" s="12">
        <v>70</v>
      </c>
      <c r="C342" s="12">
        <f t="shared" si="103"/>
        <v>70</v>
      </c>
      <c r="D342" s="12" t="str">
        <f t="shared" si="100"/>
        <v>no</v>
      </c>
      <c r="E342" s="12" t="str">
        <f t="shared" si="104"/>
        <v>Above Average</v>
      </c>
      <c r="F342" s="21">
        <v>8176</v>
      </c>
      <c r="G342" s="21" t="str">
        <f t="shared" si="105"/>
        <v>no</v>
      </c>
      <c r="H342" s="21" t="str">
        <f t="shared" si="106"/>
        <v>Below Average</v>
      </c>
      <c r="I342" s="12" t="s">
        <v>162</v>
      </c>
      <c r="J342" s="12" t="str">
        <f t="shared" si="107"/>
        <v>NAmes</v>
      </c>
      <c r="K342" s="12" t="s">
        <v>91</v>
      </c>
      <c r="L342" s="12">
        <f t="shared" si="101"/>
        <v>65.191384752822614</v>
      </c>
      <c r="M342" s="12" t="str">
        <f t="shared" si="108"/>
        <v>Below Average</v>
      </c>
      <c r="N342" s="22">
        <v>5</v>
      </c>
      <c r="O342" s="22" t="str">
        <f t="shared" si="109"/>
        <v>Low</v>
      </c>
      <c r="P342">
        <v>1958</v>
      </c>
      <c r="Q342">
        <v>1992</v>
      </c>
      <c r="R342" s="23">
        <v>1056</v>
      </c>
      <c r="S342" s="23" t="str">
        <f t="shared" si="110"/>
        <v>no</v>
      </c>
      <c r="T342" s="23" t="str">
        <f t="shared" si="111"/>
        <v>Below Average</v>
      </c>
      <c r="U342" s="24">
        <v>1056</v>
      </c>
      <c r="V342" s="24">
        <v>0</v>
      </c>
      <c r="W342" s="24" t="s">
        <v>413</v>
      </c>
      <c r="X342" s="24">
        <v>1056</v>
      </c>
      <c r="Y342" s="24" t="str">
        <f t="shared" si="112"/>
        <v>no</v>
      </c>
      <c r="Z342" s="24" t="str">
        <f t="shared" si="113"/>
        <v>Below Average</v>
      </c>
      <c r="AA342" s="25">
        <v>1</v>
      </c>
      <c r="AB342" s="25">
        <v>0</v>
      </c>
      <c r="AC342" s="25">
        <v>1</v>
      </c>
      <c r="AD342" s="25">
        <v>0</v>
      </c>
      <c r="AE342" s="25">
        <f t="shared" si="114"/>
        <v>2</v>
      </c>
      <c r="AF342" s="25" t="str">
        <f t="shared" si="115"/>
        <v>Less</v>
      </c>
      <c r="AG342" s="57">
        <v>6</v>
      </c>
      <c r="AH342" s="29">
        <v>139000</v>
      </c>
      <c r="AI342" s="29">
        <f t="shared" si="102"/>
        <v>2112</v>
      </c>
      <c r="AJ342" s="29" t="str">
        <f t="shared" si="116"/>
        <v>no</v>
      </c>
      <c r="AK342" s="29">
        <f t="shared" si="117"/>
        <v>65.814393939393938</v>
      </c>
      <c r="AL342" s="29">
        <f t="shared" si="118"/>
        <v>131.62878787878788</v>
      </c>
    </row>
    <row r="343" spans="1:38" x14ac:dyDescent="0.2">
      <c r="A343">
        <v>333</v>
      </c>
      <c r="B343" s="12">
        <v>85</v>
      </c>
      <c r="C343" s="12">
        <f t="shared" si="103"/>
        <v>85</v>
      </c>
      <c r="D343" s="12" t="str">
        <f t="shared" si="100"/>
        <v>no</v>
      </c>
      <c r="E343" s="12" t="str">
        <f t="shared" si="104"/>
        <v>Above Average</v>
      </c>
      <c r="F343" s="21">
        <v>10655</v>
      </c>
      <c r="G343" s="21" t="str">
        <f t="shared" si="105"/>
        <v>no</v>
      </c>
      <c r="H343" s="21" t="str">
        <f t="shared" si="106"/>
        <v>Above Average</v>
      </c>
      <c r="I343" s="12" t="s">
        <v>154</v>
      </c>
      <c r="J343" s="12" t="str">
        <f t="shared" si="107"/>
        <v>NridgHt</v>
      </c>
      <c r="K343" s="12" t="s">
        <v>91</v>
      </c>
      <c r="L343" s="12">
        <f t="shared" si="101"/>
        <v>92.435750489847905</v>
      </c>
      <c r="M343" s="12" t="str">
        <f t="shared" si="108"/>
        <v>Above Average</v>
      </c>
      <c r="N343" s="22">
        <v>8</v>
      </c>
      <c r="O343" s="22" t="str">
        <f t="shared" si="109"/>
        <v>High</v>
      </c>
      <c r="P343">
        <v>2003</v>
      </c>
      <c r="Q343">
        <v>2004</v>
      </c>
      <c r="R343" s="23">
        <v>3206</v>
      </c>
      <c r="S343" s="23" t="str">
        <f t="shared" si="110"/>
        <v>yes</v>
      </c>
      <c r="T343" s="23" t="str">
        <f t="shared" si="111"/>
        <v>Above Average</v>
      </c>
      <c r="U343" s="24">
        <v>1629</v>
      </c>
      <c r="V343" s="24">
        <v>0</v>
      </c>
      <c r="W343" s="24" t="s">
        <v>413</v>
      </c>
      <c r="X343" s="24">
        <v>1629</v>
      </c>
      <c r="Y343" s="24" t="str">
        <f t="shared" si="112"/>
        <v>no</v>
      </c>
      <c r="Z343" s="24" t="str">
        <f t="shared" si="113"/>
        <v>Above Average</v>
      </c>
      <c r="AA343" s="25">
        <v>1</v>
      </c>
      <c r="AB343" s="25">
        <v>0</v>
      </c>
      <c r="AC343" s="25">
        <v>2</v>
      </c>
      <c r="AD343" s="25">
        <v>0</v>
      </c>
      <c r="AE343" s="25">
        <f t="shared" si="114"/>
        <v>3</v>
      </c>
      <c r="AF343" s="25" t="str">
        <f t="shared" si="115"/>
        <v>More</v>
      </c>
      <c r="AG343" s="57">
        <v>7</v>
      </c>
      <c r="AH343" s="29">
        <v>284000</v>
      </c>
      <c r="AI343" s="29">
        <f t="shared" si="102"/>
        <v>4835</v>
      </c>
      <c r="AJ343" s="29" t="str">
        <f t="shared" si="116"/>
        <v>yes</v>
      </c>
      <c r="AK343" s="29">
        <f t="shared" si="117"/>
        <v>58.738366080661841</v>
      </c>
      <c r="AL343" s="29">
        <f t="shared" si="118"/>
        <v>174.3400859422959</v>
      </c>
    </row>
    <row r="344" spans="1:38" x14ac:dyDescent="0.2">
      <c r="A344">
        <v>334</v>
      </c>
      <c r="B344" s="12">
        <v>59</v>
      </c>
      <c r="C344" s="12">
        <f t="shared" si="103"/>
        <v>59</v>
      </c>
      <c r="D344" s="12" t="str">
        <f t="shared" si="100"/>
        <v>no</v>
      </c>
      <c r="E344" s="12" t="str">
        <f t="shared" si="104"/>
        <v>Below Average</v>
      </c>
      <c r="F344" s="21">
        <v>8198</v>
      </c>
      <c r="G344" s="21" t="str">
        <f t="shared" si="105"/>
        <v>no</v>
      </c>
      <c r="H344" s="21" t="str">
        <f t="shared" si="106"/>
        <v>Below Average</v>
      </c>
      <c r="I344" s="12" t="s">
        <v>154</v>
      </c>
      <c r="J344" s="12" t="str">
        <f t="shared" si="107"/>
        <v/>
      </c>
      <c r="K344" s="12" t="s">
        <v>179</v>
      </c>
      <c r="L344" s="12">
        <f t="shared" si="101"/>
        <v>92.435750489847905</v>
      </c>
      <c r="M344" s="12" t="str">
        <f t="shared" si="108"/>
        <v/>
      </c>
      <c r="N344" s="22">
        <v>7</v>
      </c>
      <c r="O344" s="22" t="str">
        <f t="shared" si="109"/>
        <v>High</v>
      </c>
      <c r="P344">
        <v>2004</v>
      </c>
      <c r="Q344">
        <v>2004</v>
      </c>
      <c r="R344" s="23">
        <v>1358</v>
      </c>
      <c r="S344" s="23" t="str">
        <f t="shared" si="110"/>
        <v>no</v>
      </c>
      <c r="T344" s="23" t="str">
        <f t="shared" si="111"/>
        <v>Above Average</v>
      </c>
      <c r="U344" s="24">
        <v>1358</v>
      </c>
      <c r="V344" s="24">
        <v>0</v>
      </c>
      <c r="W344" s="24" t="s">
        <v>413</v>
      </c>
      <c r="X344" s="24">
        <v>1358</v>
      </c>
      <c r="Y344" s="24" t="str">
        <f t="shared" si="112"/>
        <v>no</v>
      </c>
      <c r="Z344" s="24" t="str">
        <f t="shared" si="113"/>
        <v>Below Average</v>
      </c>
      <c r="AA344" s="25">
        <v>1</v>
      </c>
      <c r="AB344" s="25">
        <v>0</v>
      </c>
      <c r="AC344" s="25">
        <v>2</v>
      </c>
      <c r="AD344" s="25">
        <v>0</v>
      </c>
      <c r="AE344" s="25">
        <f t="shared" si="114"/>
        <v>3</v>
      </c>
      <c r="AF344" s="25" t="str">
        <f t="shared" si="115"/>
        <v>More</v>
      </c>
      <c r="AG344" s="57">
        <v>6</v>
      </c>
      <c r="AH344" s="29">
        <v>207000</v>
      </c>
      <c r="AI344" s="29">
        <f t="shared" si="102"/>
        <v>2716</v>
      </c>
      <c r="AJ344" s="29" t="str">
        <f t="shared" si="116"/>
        <v>no</v>
      </c>
      <c r="AK344" s="29">
        <f t="shared" si="117"/>
        <v>76.215022091310757</v>
      </c>
      <c r="AL344" s="29">
        <f t="shared" si="118"/>
        <v>152.43004418262151</v>
      </c>
    </row>
    <row r="345" spans="1:38" x14ac:dyDescent="0.2">
      <c r="A345">
        <v>335</v>
      </c>
      <c r="B345" s="12">
        <v>59</v>
      </c>
      <c r="C345" s="12">
        <f t="shared" si="103"/>
        <v>59</v>
      </c>
      <c r="D345" s="12" t="str">
        <f t="shared" si="100"/>
        <v>no</v>
      </c>
      <c r="E345" s="12" t="str">
        <f t="shared" si="104"/>
        <v>Below Average</v>
      </c>
      <c r="F345" s="21">
        <v>9042</v>
      </c>
      <c r="G345" s="21" t="str">
        <f t="shared" si="105"/>
        <v>no</v>
      </c>
      <c r="H345" s="21" t="str">
        <f t="shared" si="106"/>
        <v>Below Average</v>
      </c>
      <c r="I345" s="12" t="s">
        <v>193</v>
      </c>
      <c r="J345" s="12" t="str">
        <f t="shared" si="107"/>
        <v>Gilbert</v>
      </c>
      <c r="K345" s="12" t="s">
        <v>91</v>
      </c>
      <c r="L345" s="12">
        <f t="shared" si="101"/>
        <v>77.47396854876844</v>
      </c>
      <c r="M345" s="12" t="str">
        <f t="shared" si="108"/>
        <v>Above Average</v>
      </c>
      <c r="N345" s="22">
        <v>6</v>
      </c>
      <c r="O345" s="22" t="str">
        <f t="shared" si="109"/>
        <v>Low</v>
      </c>
      <c r="P345">
        <v>1998</v>
      </c>
      <c r="Q345">
        <v>1998</v>
      </c>
      <c r="R345" s="23">
        <v>943</v>
      </c>
      <c r="S345" s="23" t="str">
        <f t="shared" si="110"/>
        <v>no</v>
      </c>
      <c r="T345" s="23" t="str">
        <f t="shared" si="111"/>
        <v>Below Average</v>
      </c>
      <c r="U345" s="24">
        <v>943</v>
      </c>
      <c r="V345" s="24">
        <v>695</v>
      </c>
      <c r="W345" s="24" t="s">
        <v>412</v>
      </c>
      <c r="X345" s="24">
        <v>1638</v>
      </c>
      <c r="Y345" s="24" t="str">
        <f t="shared" si="112"/>
        <v>no</v>
      </c>
      <c r="Z345" s="24" t="str">
        <f t="shared" si="113"/>
        <v>Above Average</v>
      </c>
      <c r="AA345" s="25">
        <v>1</v>
      </c>
      <c r="AB345" s="25">
        <v>0</v>
      </c>
      <c r="AC345" s="25">
        <v>2</v>
      </c>
      <c r="AD345" s="25">
        <v>1</v>
      </c>
      <c r="AE345" s="25">
        <f t="shared" si="114"/>
        <v>4</v>
      </c>
      <c r="AF345" s="25" t="str">
        <f t="shared" si="115"/>
        <v>More</v>
      </c>
      <c r="AG345" s="57">
        <v>7</v>
      </c>
      <c r="AH345" s="29">
        <v>192000</v>
      </c>
      <c r="AI345" s="29">
        <f t="shared" si="102"/>
        <v>2581</v>
      </c>
      <c r="AJ345" s="29" t="str">
        <f t="shared" si="116"/>
        <v>no</v>
      </c>
      <c r="AK345" s="29">
        <f t="shared" si="117"/>
        <v>74.38977140643162</v>
      </c>
      <c r="AL345" s="29">
        <f t="shared" si="118"/>
        <v>117.21611721611721</v>
      </c>
    </row>
    <row r="346" spans="1:38" x14ac:dyDescent="0.2">
      <c r="A346">
        <v>336</v>
      </c>
      <c r="B346" s="12" t="s">
        <v>83</v>
      </c>
      <c r="C346" s="12">
        <f t="shared" si="103"/>
        <v>69</v>
      </c>
      <c r="D346" s="12" t="str">
        <f t="shared" si="100"/>
        <v>no</v>
      </c>
      <c r="E346" s="12" t="str">
        <f t="shared" si="104"/>
        <v>Below Average</v>
      </c>
      <c r="F346" s="21">
        <v>164660</v>
      </c>
      <c r="G346" s="21" t="str">
        <f t="shared" si="105"/>
        <v>yes</v>
      </c>
      <c r="H346" s="21" t="str">
        <f t="shared" si="106"/>
        <v>Above Average</v>
      </c>
      <c r="I346" s="12" t="s">
        <v>189</v>
      </c>
      <c r="J346" s="12" t="str">
        <f t="shared" si="107"/>
        <v/>
      </c>
      <c r="K346" s="12" t="s">
        <v>149</v>
      </c>
      <c r="L346" s="12">
        <f t="shared" si="101"/>
        <v>78.098980385544763</v>
      </c>
      <c r="M346" s="12" t="str">
        <f t="shared" si="108"/>
        <v/>
      </c>
      <c r="N346" s="22">
        <v>5</v>
      </c>
      <c r="O346" s="22" t="str">
        <f t="shared" si="109"/>
        <v>Low</v>
      </c>
      <c r="P346">
        <v>1965</v>
      </c>
      <c r="Q346">
        <v>1965</v>
      </c>
      <c r="R346" s="23">
        <v>1499</v>
      </c>
      <c r="S346" s="23" t="str">
        <f t="shared" si="110"/>
        <v>no</v>
      </c>
      <c r="T346" s="23" t="str">
        <f t="shared" si="111"/>
        <v>Above Average</v>
      </c>
      <c r="U346" s="24">
        <v>1619</v>
      </c>
      <c r="V346" s="24">
        <v>167</v>
      </c>
      <c r="W346" s="24" t="s">
        <v>412</v>
      </c>
      <c r="X346" s="24">
        <v>1786</v>
      </c>
      <c r="Y346" s="24" t="str">
        <f t="shared" si="112"/>
        <v>no</v>
      </c>
      <c r="Z346" s="24" t="str">
        <f t="shared" si="113"/>
        <v>Above Average</v>
      </c>
      <c r="AA346" s="25">
        <v>2</v>
      </c>
      <c r="AB346" s="25">
        <v>0</v>
      </c>
      <c r="AC346" s="25">
        <v>2</v>
      </c>
      <c r="AD346" s="25">
        <v>0</v>
      </c>
      <c r="AE346" s="25">
        <f t="shared" si="114"/>
        <v>4</v>
      </c>
      <c r="AF346" s="25" t="str">
        <f t="shared" si="115"/>
        <v>More</v>
      </c>
      <c r="AG346" s="57">
        <v>7</v>
      </c>
      <c r="AH346" s="29">
        <v>228950</v>
      </c>
      <c r="AI346" s="29">
        <f t="shared" si="102"/>
        <v>3285</v>
      </c>
      <c r="AJ346" s="29" t="str">
        <f t="shared" si="116"/>
        <v>no</v>
      </c>
      <c r="AK346" s="29">
        <f t="shared" si="117"/>
        <v>69.695585996955856</v>
      </c>
      <c r="AL346" s="29">
        <f t="shared" si="118"/>
        <v>128.19148936170214</v>
      </c>
    </row>
    <row r="347" spans="1:38" x14ac:dyDescent="0.2">
      <c r="A347">
        <v>337</v>
      </c>
      <c r="B347" s="12">
        <v>86</v>
      </c>
      <c r="C347" s="12">
        <f t="shared" si="103"/>
        <v>86</v>
      </c>
      <c r="D347" s="12" t="str">
        <f t="shared" si="100"/>
        <v>no</v>
      </c>
      <c r="E347" s="12" t="str">
        <f t="shared" si="104"/>
        <v>Above Average</v>
      </c>
      <c r="F347" s="21">
        <v>14157</v>
      </c>
      <c r="G347" s="21" t="str">
        <f t="shared" si="105"/>
        <v>no</v>
      </c>
      <c r="H347" s="21" t="str">
        <f t="shared" si="106"/>
        <v>Above Average</v>
      </c>
      <c r="I347" s="12" t="s">
        <v>200</v>
      </c>
      <c r="J347" s="12" t="str">
        <f t="shared" si="107"/>
        <v>StoneBr</v>
      </c>
      <c r="K347" s="12" t="s">
        <v>91</v>
      </c>
      <c r="L347" s="12">
        <f t="shared" si="101"/>
        <v>100.53527892314388</v>
      </c>
      <c r="M347" s="12" t="str">
        <f t="shared" si="108"/>
        <v>Above Average</v>
      </c>
      <c r="N347" s="22">
        <v>9</v>
      </c>
      <c r="O347" s="22" t="str">
        <f t="shared" si="109"/>
        <v>High</v>
      </c>
      <c r="P347">
        <v>2005</v>
      </c>
      <c r="Q347">
        <v>2006</v>
      </c>
      <c r="R347" s="23">
        <v>1922</v>
      </c>
      <c r="S347" s="23" t="str">
        <f t="shared" si="110"/>
        <v>no</v>
      </c>
      <c r="T347" s="23" t="str">
        <f t="shared" si="111"/>
        <v>Above Average</v>
      </c>
      <c r="U347" s="24">
        <v>1922</v>
      </c>
      <c r="V347" s="24">
        <v>0</v>
      </c>
      <c r="W347" s="24" t="s">
        <v>413</v>
      </c>
      <c r="X347" s="24">
        <v>1922</v>
      </c>
      <c r="Y347" s="24" t="str">
        <f t="shared" si="112"/>
        <v>no</v>
      </c>
      <c r="Z347" s="24" t="str">
        <f t="shared" si="113"/>
        <v>Above Average</v>
      </c>
      <c r="AA347" s="25">
        <v>1</v>
      </c>
      <c r="AB347" s="25">
        <v>0</v>
      </c>
      <c r="AC347" s="25">
        <v>2</v>
      </c>
      <c r="AD347" s="25">
        <v>0</v>
      </c>
      <c r="AE347" s="25">
        <f t="shared" si="114"/>
        <v>3</v>
      </c>
      <c r="AF347" s="25" t="str">
        <f t="shared" si="115"/>
        <v>More</v>
      </c>
      <c r="AG347" s="57">
        <v>8</v>
      </c>
      <c r="AH347" s="29">
        <v>377426</v>
      </c>
      <c r="AI347" s="29">
        <f t="shared" si="102"/>
        <v>3844</v>
      </c>
      <c r="AJ347" s="29" t="str">
        <f t="shared" si="116"/>
        <v>no</v>
      </c>
      <c r="AK347" s="29">
        <f t="shared" si="117"/>
        <v>98.185744016649323</v>
      </c>
      <c r="AL347" s="29">
        <f t="shared" si="118"/>
        <v>196.37148803329865</v>
      </c>
    </row>
    <row r="348" spans="1:38" x14ac:dyDescent="0.2">
      <c r="A348">
        <v>338</v>
      </c>
      <c r="B348" s="12">
        <v>70</v>
      </c>
      <c r="C348" s="12">
        <f t="shared" si="103"/>
        <v>70</v>
      </c>
      <c r="D348" s="12" t="str">
        <f t="shared" si="100"/>
        <v>no</v>
      </c>
      <c r="E348" s="12" t="str">
        <f t="shared" si="104"/>
        <v>Above Average</v>
      </c>
      <c r="F348" s="21">
        <v>9135</v>
      </c>
      <c r="G348" s="21" t="str">
        <f t="shared" si="105"/>
        <v>no</v>
      </c>
      <c r="H348" s="21" t="str">
        <f t="shared" si="106"/>
        <v>Below Average</v>
      </c>
      <c r="I348" s="12" t="s">
        <v>89</v>
      </c>
      <c r="J348" s="12" t="str">
        <f t="shared" si="107"/>
        <v>CollgCr</v>
      </c>
      <c r="K348" s="12" t="s">
        <v>91</v>
      </c>
      <c r="L348" s="12">
        <f t="shared" si="101"/>
        <v>74.535824409408733</v>
      </c>
      <c r="M348" s="12" t="str">
        <f t="shared" si="108"/>
        <v>Above Average</v>
      </c>
      <c r="N348" s="22">
        <v>7</v>
      </c>
      <c r="O348" s="22" t="str">
        <f t="shared" si="109"/>
        <v>High</v>
      </c>
      <c r="P348">
        <v>2002</v>
      </c>
      <c r="Q348">
        <v>2003</v>
      </c>
      <c r="R348" s="23">
        <v>1536</v>
      </c>
      <c r="S348" s="23" t="str">
        <f t="shared" si="110"/>
        <v>no</v>
      </c>
      <c r="T348" s="23" t="str">
        <f t="shared" si="111"/>
        <v>Above Average</v>
      </c>
      <c r="U348" s="24">
        <v>1536</v>
      </c>
      <c r="V348" s="24">
        <v>0</v>
      </c>
      <c r="W348" s="24" t="s">
        <v>413</v>
      </c>
      <c r="X348" s="24">
        <v>1536</v>
      </c>
      <c r="Y348" s="24" t="str">
        <f t="shared" si="112"/>
        <v>no</v>
      </c>
      <c r="Z348" s="24" t="str">
        <f t="shared" si="113"/>
        <v>Above Average</v>
      </c>
      <c r="AA348" s="25">
        <v>1</v>
      </c>
      <c r="AB348" s="25">
        <v>0</v>
      </c>
      <c r="AC348" s="25">
        <v>2</v>
      </c>
      <c r="AD348" s="25">
        <v>0</v>
      </c>
      <c r="AE348" s="25">
        <f t="shared" si="114"/>
        <v>3</v>
      </c>
      <c r="AF348" s="25" t="str">
        <f t="shared" si="115"/>
        <v>More</v>
      </c>
      <c r="AG348" s="57">
        <v>7</v>
      </c>
      <c r="AH348" s="29">
        <v>214000</v>
      </c>
      <c r="AI348" s="29">
        <f t="shared" si="102"/>
        <v>3072</v>
      </c>
      <c r="AJ348" s="29" t="str">
        <f t="shared" si="116"/>
        <v>no</v>
      </c>
      <c r="AK348" s="29">
        <f t="shared" si="117"/>
        <v>69.661458333333329</v>
      </c>
      <c r="AL348" s="29">
        <f t="shared" si="118"/>
        <v>139.32291666666666</v>
      </c>
    </row>
    <row r="349" spans="1:38" x14ac:dyDescent="0.2">
      <c r="A349">
        <v>339</v>
      </c>
      <c r="B349" s="12">
        <v>91</v>
      </c>
      <c r="C349" s="12">
        <f t="shared" si="103"/>
        <v>91</v>
      </c>
      <c r="D349" s="12" t="str">
        <f t="shared" si="100"/>
        <v>no</v>
      </c>
      <c r="E349" s="12" t="str">
        <f t="shared" si="104"/>
        <v>Above Average</v>
      </c>
      <c r="F349" s="21">
        <v>14145</v>
      </c>
      <c r="G349" s="21" t="str">
        <f t="shared" si="105"/>
        <v>no</v>
      </c>
      <c r="H349" s="21" t="str">
        <f t="shared" si="106"/>
        <v>Above Average</v>
      </c>
      <c r="I349" s="12" t="s">
        <v>138</v>
      </c>
      <c r="J349" s="12" t="str">
        <f t="shared" si="107"/>
        <v>NWAmes</v>
      </c>
      <c r="K349" s="12" t="s">
        <v>91</v>
      </c>
      <c r="L349" s="12">
        <f t="shared" si="101"/>
        <v>67.115548801871967</v>
      </c>
      <c r="M349" s="12" t="str">
        <f t="shared" si="108"/>
        <v>Below Average</v>
      </c>
      <c r="N349" s="22">
        <v>7</v>
      </c>
      <c r="O349" s="22" t="str">
        <f t="shared" si="109"/>
        <v>High</v>
      </c>
      <c r="P349">
        <v>1984</v>
      </c>
      <c r="Q349">
        <v>1998</v>
      </c>
      <c r="R349" s="23">
        <v>1208</v>
      </c>
      <c r="S349" s="23" t="str">
        <f t="shared" si="110"/>
        <v>no</v>
      </c>
      <c r="T349" s="23" t="str">
        <f t="shared" si="111"/>
        <v>Above Average</v>
      </c>
      <c r="U349" s="24">
        <v>1621</v>
      </c>
      <c r="V349" s="24">
        <v>0</v>
      </c>
      <c r="W349" s="24" t="s">
        <v>413</v>
      </c>
      <c r="X349" s="24">
        <v>1621</v>
      </c>
      <c r="Y349" s="24" t="str">
        <f t="shared" si="112"/>
        <v>no</v>
      </c>
      <c r="Z349" s="24" t="str">
        <f t="shared" si="113"/>
        <v>Above Average</v>
      </c>
      <c r="AA349" s="25">
        <v>1</v>
      </c>
      <c r="AB349" s="25">
        <v>0</v>
      </c>
      <c r="AC349" s="25">
        <v>2</v>
      </c>
      <c r="AD349" s="25">
        <v>0</v>
      </c>
      <c r="AE349" s="25">
        <f t="shared" si="114"/>
        <v>3</v>
      </c>
      <c r="AF349" s="25" t="str">
        <f t="shared" si="115"/>
        <v>More</v>
      </c>
      <c r="AG349" s="57">
        <v>8</v>
      </c>
      <c r="AH349" s="29">
        <v>202500</v>
      </c>
      <c r="AI349" s="29">
        <f t="shared" si="102"/>
        <v>2829</v>
      </c>
      <c r="AJ349" s="29" t="str">
        <f t="shared" si="116"/>
        <v>no</v>
      </c>
      <c r="AK349" s="29">
        <f t="shared" si="117"/>
        <v>71.580063626723231</v>
      </c>
      <c r="AL349" s="29">
        <f t="shared" si="118"/>
        <v>124.92288710672425</v>
      </c>
    </row>
    <row r="350" spans="1:38" x14ac:dyDescent="0.2">
      <c r="A350">
        <v>340</v>
      </c>
      <c r="B350" s="12">
        <v>66</v>
      </c>
      <c r="C350" s="12">
        <f t="shared" si="103"/>
        <v>66</v>
      </c>
      <c r="D350" s="12" t="str">
        <f t="shared" si="100"/>
        <v>no</v>
      </c>
      <c r="E350" s="12" t="str">
        <f t="shared" si="104"/>
        <v>Below Average</v>
      </c>
      <c r="F350" s="21">
        <v>12400</v>
      </c>
      <c r="G350" s="21" t="str">
        <f t="shared" si="105"/>
        <v>no</v>
      </c>
      <c r="H350" s="21" t="str">
        <f t="shared" si="106"/>
        <v>Above Average</v>
      </c>
      <c r="I350" s="12" t="s">
        <v>162</v>
      </c>
      <c r="J350" s="12" t="str">
        <f t="shared" si="107"/>
        <v>NAmes</v>
      </c>
      <c r="K350" s="12" t="s">
        <v>91</v>
      </c>
      <c r="L350" s="12">
        <f t="shared" si="101"/>
        <v>65.191384752822614</v>
      </c>
      <c r="M350" s="12" t="str">
        <f t="shared" si="108"/>
        <v>Below Average</v>
      </c>
      <c r="N350" s="22">
        <v>6</v>
      </c>
      <c r="O350" s="22" t="str">
        <f t="shared" si="109"/>
        <v>Low</v>
      </c>
      <c r="P350">
        <v>1958</v>
      </c>
      <c r="Q350">
        <v>1998</v>
      </c>
      <c r="R350" s="23">
        <v>1215</v>
      </c>
      <c r="S350" s="23" t="str">
        <f t="shared" si="110"/>
        <v>no</v>
      </c>
      <c r="T350" s="23" t="str">
        <f t="shared" si="111"/>
        <v>Above Average</v>
      </c>
      <c r="U350" s="24">
        <v>1215</v>
      </c>
      <c r="V350" s="24">
        <v>0</v>
      </c>
      <c r="W350" s="24" t="s">
        <v>413</v>
      </c>
      <c r="X350" s="24">
        <v>1215</v>
      </c>
      <c r="Y350" s="24" t="str">
        <f t="shared" si="112"/>
        <v>no</v>
      </c>
      <c r="Z350" s="24" t="str">
        <f t="shared" si="113"/>
        <v>Below Average</v>
      </c>
      <c r="AA350" s="25">
        <v>0</v>
      </c>
      <c r="AB350" s="25">
        <v>0</v>
      </c>
      <c r="AC350" s="25">
        <v>1</v>
      </c>
      <c r="AD350" s="25">
        <v>0</v>
      </c>
      <c r="AE350" s="25">
        <f t="shared" si="114"/>
        <v>1</v>
      </c>
      <c r="AF350" s="25" t="str">
        <f t="shared" si="115"/>
        <v>Less</v>
      </c>
      <c r="AG350" s="57">
        <v>6</v>
      </c>
      <c r="AH350" s="29">
        <v>155000</v>
      </c>
      <c r="AI350" s="29">
        <f t="shared" si="102"/>
        <v>2430</v>
      </c>
      <c r="AJ350" s="29" t="str">
        <f t="shared" si="116"/>
        <v>no</v>
      </c>
      <c r="AK350" s="29">
        <f t="shared" si="117"/>
        <v>63.786008230452673</v>
      </c>
      <c r="AL350" s="29">
        <f t="shared" si="118"/>
        <v>127.57201646090535</v>
      </c>
    </row>
    <row r="351" spans="1:38" x14ac:dyDescent="0.2">
      <c r="A351">
        <v>341</v>
      </c>
      <c r="B351" s="12">
        <v>85</v>
      </c>
      <c r="C351" s="12">
        <f t="shared" si="103"/>
        <v>85</v>
      </c>
      <c r="D351" s="12" t="str">
        <f t="shared" si="100"/>
        <v>no</v>
      </c>
      <c r="E351" s="12" t="str">
        <f t="shared" si="104"/>
        <v>Above Average</v>
      </c>
      <c r="F351" s="21">
        <v>14191</v>
      </c>
      <c r="G351" s="21" t="str">
        <f t="shared" si="105"/>
        <v>no</v>
      </c>
      <c r="H351" s="21" t="str">
        <f t="shared" si="106"/>
        <v>Above Average</v>
      </c>
      <c r="I351" s="12" t="s">
        <v>189</v>
      </c>
      <c r="J351" s="12" t="str">
        <f t="shared" si="107"/>
        <v>Timber</v>
      </c>
      <c r="K351" s="12" t="s">
        <v>91</v>
      </c>
      <c r="L351" s="12">
        <f t="shared" si="101"/>
        <v>78.098980385544763</v>
      </c>
      <c r="M351" s="12" t="str">
        <f t="shared" si="108"/>
        <v>Above Average</v>
      </c>
      <c r="N351" s="22">
        <v>8</v>
      </c>
      <c r="O351" s="22" t="str">
        <f t="shared" si="109"/>
        <v>High</v>
      </c>
      <c r="P351">
        <v>2002</v>
      </c>
      <c r="Q351">
        <v>2002</v>
      </c>
      <c r="R351" s="23">
        <v>967</v>
      </c>
      <c r="S351" s="23" t="str">
        <f t="shared" si="110"/>
        <v>no</v>
      </c>
      <c r="T351" s="23" t="str">
        <f t="shared" si="111"/>
        <v>Below Average</v>
      </c>
      <c r="U351" s="24">
        <v>993</v>
      </c>
      <c r="V351" s="24">
        <v>915</v>
      </c>
      <c r="W351" s="24" t="s">
        <v>412</v>
      </c>
      <c r="X351" s="24">
        <v>1908</v>
      </c>
      <c r="Y351" s="24" t="str">
        <f t="shared" si="112"/>
        <v>no</v>
      </c>
      <c r="Z351" s="24" t="str">
        <f t="shared" si="113"/>
        <v>Above Average</v>
      </c>
      <c r="AA351" s="25">
        <v>0</v>
      </c>
      <c r="AB351" s="25">
        <v>0</v>
      </c>
      <c r="AC351" s="25">
        <v>2</v>
      </c>
      <c r="AD351" s="25">
        <v>1</v>
      </c>
      <c r="AE351" s="25">
        <f t="shared" si="114"/>
        <v>3</v>
      </c>
      <c r="AF351" s="25" t="str">
        <f t="shared" si="115"/>
        <v>More</v>
      </c>
      <c r="AG351" s="57">
        <v>9</v>
      </c>
      <c r="AH351" s="29">
        <v>202900</v>
      </c>
      <c r="AI351" s="29">
        <f t="shared" si="102"/>
        <v>2875</v>
      </c>
      <c r="AJ351" s="29" t="str">
        <f t="shared" si="116"/>
        <v>no</v>
      </c>
      <c r="AK351" s="29">
        <f t="shared" si="117"/>
        <v>70.573913043478257</v>
      </c>
      <c r="AL351" s="29">
        <f t="shared" si="118"/>
        <v>106.34171907756813</v>
      </c>
    </row>
    <row r="352" spans="1:38" x14ac:dyDescent="0.2">
      <c r="A352">
        <v>342</v>
      </c>
      <c r="B352" s="12">
        <v>60</v>
      </c>
      <c r="C352" s="12">
        <f t="shared" si="103"/>
        <v>60</v>
      </c>
      <c r="D352" s="12" t="str">
        <f t="shared" si="100"/>
        <v>no</v>
      </c>
      <c r="E352" s="12" t="str">
        <f t="shared" si="104"/>
        <v>Below Average</v>
      </c>
      <c r="F352" s="21">
        <v>8400</v>
      </c>
      <c r="G352" s="21" t="str">
        <f t="shared" si="105"/>
        <v>no</v>
      </c>
      <c r="H352" s="21" t="str">
        <f t="shared" si="106"/>
        <v>Below Average</v>
      </c>
      <c r="I352" s="12" t="s">
        <v>170</v>
      </c>
      <c r="J352" s="12" t="str">
        <f t="shared" si="107"/>
        <v>SawyerW</v>
      </c>
      <c r="K352" s="12" t="s">
        <v>91</v>
      </c>
      <c r="L352" s="12">
        <f t="shared" si="101"/>
        <v>71.682411868126678</v>
      </c>
      <c r="M352" s="12" t="str">
        <f t="shared" si="108"/>
        <v>Above Average</v>
      </c>
      <c r="N352" s="22">
        <v>4</v>
      </c>
      <c r="O352" s="22" t="str">
        <f t="shared" si="109"/>
        <v>Low</v>
      </c>
      <c r="P352">
        <v>1950</v>
      </c>
      <c r="Q352">
        <v>1950</v>
      </c>
      <c r="R352" s="23">
        <v>721</v>
      </c>
      <c r="S352" s="23" t="str">
        <f t="shared" si="110"/>
        <v>no</v>
      </c>
      <c r="T352" s="23" t="str">
        <f t="shared" si="111"/>
        <v>Below Average</v>
      </c>
      <c r="U352" s="24">
        <v>841</v>
      </c>
      <c r="V352" s="24">
        <v>0</v>
      </c>
      <c r="W352" s="24" t="s">
        <v>413</v>
      </c>
      <c r="X352" s="24">
        <v>841</v>
      </c>
      <c r="Y352" s="24" t="str">
        <f t="shared" si="112"/>
        <v>no</v>
      </c>
      <c r="Z352" s="24" t="str">
        <f t="shared" si="113"/>
        <v>Below Average</v>
      </c>
      <c r="AA352" s="25">
        <v>0</v>
      </c>
      <c r="AB352" s="25">
        <v>0</v>
      </c>
      <c r="AC352" s="25">
        <v>1</v>
      </c>
      <c r="AD352" s="25">
        <v>0</v>
      </c>
      <c r="AE352" s="25">
        <f t="shared" si="114"/>
        <v>1</v>
      </c>
      <c r="AF352" s="25" t="str">
        <f t="shared" si="115"/>
        <v>Less</v>
      </c>
      <c r="AG352" s="57">
        <v>4</v>
      </c>
      <c r="AH352" s="29">
        <v>82000</v>
      </c>
      <c r="AI352" s="29">
        <f t="shared" si="102"/>
        <v>1562</v>
      </c>
      <c r="AJ352" s="29" t="str">
        <f t="shared" si="116"/>
        <v>no</v>
      </c>
      <c r="AK352" s="29">
        <f t="shared" si="117"/>
        <v>52.496798975672213</v>
      </c>
      <c r="AL352" s="29">
        <f t="shared" si="118"/>
        <v>97.502972651605234</v>
      </c>
    </row>
    <row r="353" spans="1:38" x14ac:dyDescent="0.2">
      <c r="A353">
        <v>343</v>
      </c>
      <c r="B353" s="12" t="s">
        <v>83</v>
      </c>
      <c r="C353" s="12">
        <f t="shared" si="103"/>
        <v>69</v>
      </c>
      <c r="D353" s="12" t="str">
        <f t="shared" si="100"/>
        <v>no</v>
      </c>
      <c r="E353" s="12" t="str">
        <f t="shared" si="104"/>
        <v>Below Average</v>
      </c>
      <c r="F353" s="21">
        <v>8544</v>
      </c>
      <c r="G353" s="21" t="str">
        <f t="shared" si="105"/>
        <v>no</v>
      </c>
      <c r="H353" s="21" t="str">
        <f t="shared" si="106"/>
        <v>Below Average</v>
      </c>
      <c r="I353" s="12" t="s">
        <v>162</v>
      </c>
      <c r="J353" s="12" t="str">
        <f t="shared" si="107"/>
        <v/>
      </c>
      <c r="K353" s="12" t="s">
        <v>167</v>
      </c>
      <c r="L353" s="12">
        <f t="shared" si="101"/>
        <v>65.191384752822614</v>
      </c>
      <c r="M353" s="12" t="str">
        <f t="shared" si="108"/>
        <v/>
      </c>
      <c r="N353" s="22">
        <v>3</v>
      </c>
      <c r="O353" s="22" t="str">
        <f t="shared" si="109"/>
        <v>Low</v>
      </c>
      <c r="P353">
        <v>1949</v>
      </c>
      <c r="Q353">
        <v>1950</v>
      </c>
      <c r="R353" s="23">
        <v>0</v>
      </c>
      <c r="S353" s="23" t="str">
        <f t="shared" si="110"/>
        <v>yes</v>
      </c>
      <c r="T353" s="23" t="str">
        <f t="shared" si="111"/>
        <v>Below Average</v>
      </c>
      <c r="U353" s="24">
        <v>1040</v>
      </c>
      <c r="V353" s="24">
        <v>0</v>
      </c>
      <c r="W353" s="24" t="s">
        <v>413</v>
      </c>
      <c r="X353" s="24">
        <v>1040</v>
      </c>
      <c r="Y353" s="24" t="str">
        <f t="shared" si="112"/>
        <v>no</v>
      </c>
      <c r="Z353" s="24" t="str">
        <f t="shared" si="113"/>
        <v>Below Average</v>
      </c>
      <c r="AA353" s="25">
        <v>0</v>
      </c>
      <c r="AB353" s="25">
        <v>0</v>
      </c>
      <c r="AC353" s="25">
        <v>2</v>
      </c>
      <c r="AD353" s="25">
        <v>0</v>
      </c>
      <c r="AE353" s="25">
        <f t="shared" si="114"/>
        <v>2</v>
      </c>
      <c r="AF353" s="25" t="str">
        <f t="shared" si="115"/>
        <v>Less</v>
      </c>
      <c r="AG353" s="57">
        <v>6</v>
      </c>
      <c r="AH353" s="29">
        <v>87500</v>
      </c>
      <c r="AI353" s="29">
        <f t="shared" si="102"/>
        <v>1040</v>
      </c>
      <c r="AJ353" s="29" t="str">
        <f t="shared" si="116"/>
        <v>no</v>
      </c>
      <c r="AK353" s="29">
        <f t="shared" si="117"/>
        <v>84.134615384615387</v>
      </c>
      <c r="AL353" s="29">
        <f t="shared" si="118"/>
        <v>84.134615384615387</v>
      </c>
    </row>
    <row r="354" spans="1:38" x14ac:dyDescent="0.2">
      <c r="A354">
        <v>344</v>
      </c>
      <c r="B354" s="12">
        <v>63</v>
      </c>
      <c r="C354" s="12">
        <f t="shared" si="103"/>
        <v>63</v>
      </c>
      <c r="D354" s="12" t="str">
        <f t="shared" si="100"/>
        <v>no</v>
      </c>
      <c r="E354" s="12" t="str">
        <f t="shared" si="104"/>
        <v>Below Average</v>
      </c>
      <c r="F354" s="21">
        <v>8849</v>
      </c>
      <c r="G354" s="21" t="str">
        <f t="shared" si="105"/>
        <v>no</v>
      </c>
      <c r="H354" s="21" t="str">
        <f t="shared" si="106"/>
        <v>Below Average</v>
      </c>
      <c r="I354" s="12" t="s">
        <v>154</v>
      </c>
      <c r="J354" s="12" t="str">
        <f t="shared" si="107"/>
        <v/>
      </c>
      <c r="K354" s="12" t="s">
        <v>179</v>
      </c>
      <c r="L354" s="12">
        <f t="shared" si="101"/>
        <v>92.435750489847905</v>
      </c>
      <c r="M354" s="12" t="str">
        <f t="shared" si="108"/>
        <v/>
      </c>
      <c r="N354" s="22">
        <v>9</v>
      </c>
      <c r="O354" s="22" t="str">
        <f t="shared" si="109"/>
        <v>High</v>
      </c>
      <c r="P354">
        <v>2005</v>
      </c>
      <c r="Q354">
        <v>2005</v>
      </c>
      <c r="R354" s="23">
        <v>1684</v>
      </c>
      <c r="S354" s="23" t="str">
        <f t="shared" si="110"/>
        <v>no</v>
      </c>
      <c r="T354" s="23" t="str">
        <f t="shared" si="111"/>
        <v>Above Average</v>
      </c>
      <c r="U354" s="24">
        <v>1684</v>
      </c>
      <c r="V354" s="24">
        <v>0</v>
      </c>
      <c r="W354" s="24" t="s">
        <v>413</v>
      </c>
      <c r="X354" s="24">
        <v>1684</v>
      </c>
      <c r="Y354" s="24" t="str">
        <f t="shared" si="112"/>
        <v>no</v>
      </c>
      <c r="Z354" s="24" t="str">
        <f t="shared" si="113"/>
        <v>Above Average</v>
      </c>
      <c r="AA354" s="25">
        <v>0</v>
      </c>
      <c r="AB354" s="25">
        <v>0</v>
      </c>
      <c r="AC354" s="25">
        <v>2</v>
      </c>
      <c r="AD354" s="25">
        <v>0</v>
      </c>
      <c r="AE354" s="25">
        <f t="shared" si="114"/>
        <v>2</v>
      </c>
      <c r="AF354" s="25" t="str">
        <f t="shared" si="115"/>
        <v>Less</v>
      </c>
      <c r="AG354" s="57">
        <v>6</v>
      </c>
      <c r="AH354" s="29">
        <v>266000</v>
      </c>
      <c r="AI354" s="29">
        <f t="shared" si="102"/>
        <v>3368</v>
      </c>
      <c r="AJ354" s="29" t="str">
        <f t="shared" si="116"/>
        <v>no</v>
      </c>
      <c r="AK354" s="29">
        <f t="shared" si="117"/>
        <v>78.978622327790973</v>
      </c>
      <c r="AL354" s="29">
        <f t="shared" si="118"/>
        <v>157.95724465558195</v>
      </c>
    </row>
    <row r="355" spans="1:38" x14ac:dyDescent="0.2">
      <c r="A355">
        <v>345</v>
      </c>
      <c r="B355" s="12">
        <v>36</v>
      </c>
      <c r="C355" s="12">
        <f t="shared" si="103"/>
        <v>36</v>
      </c>
      <c r="D355" s="12" t="str">
        <f t="shared" si="100"/>
        <v>no</v>
      </c>
      <c r="E355" s="12" t="str">
        <f t="shared" si="104"/>
        <v>Below Average</v>
      </c>
      <c r="F355" s="21">
        <v>2592</v>
      </c>
      <c r="G355" s="21" t="str">
        <f t="shared" si="105"/>
        <v>no</v>
      </c>
      <c r="H355" s="21" t="str">
        <f t="shared" si="106"/>
        <v>Below Average</v>
      </c>
      <c r="I355" s="12" t="s">
        <v>178</v>
      </c>
      <c r="J355" s="12" t="str">
        <f t="shared" si="107"/>
        <v/>
      </c>
      <c r="K355" s="12" t="s">
        <v>179</v>
      </c>
      <c r="L355" s="12" t="str">
        <f t="shared" si="101"/>
        <v/>
      </c>
      <c r="M355" s="12" t="str">
        <f t="shared" si="108"/>
        <v/>
      </c>
      <c r="N355" s="22">
        <v>5</v>
      </c>
      <c r="O355" s="22" t="str">
        <f t="shared" si="109"/>
        <v>Low</v>
      </c>
      <c r="P355">
        <v>1976</v>
      </c>
      <c r="Q355">
        <v>1976</v>
      </c>
      <c r="R355" s="23">
        <v>536</v>
      </c>
      <c r="S355" s="23" t="str">
        <f t="shared" si="110"/>
        <v>no</v>
      </c>
      <c r="T355" s="23" t="str">
        <f t="shared" si="111"/>
        <v>Below Average</v>
      </c>
      <c r="U355" s="24">
        <v>536</v>
      </c>
      <c r="V355" s="24">
        <v>576</v>
      </c>
      <c r="W355" s="24" t="s">
        <v>412</v>
      </c>
      <c r="X355" s="24">
        <v>1112</v>
      </c>
      <c r="Y355" s="24" t="str">
        <f t="shared" si="112"/>
        <v>no</v>
      </c>
      <c r="Z355" s="24" t="str">
        <f t="shared" si="113"/>
        <v>Below Average</v>
      </c>
      <c r="AA355" s="25">
        <v>0</v>
      </c>
      <c r="AB355" s="25">
        <v>0</v>
      </c>
      <c r="AC355" s="25">
        <v>1</v>
      </c>
      <c r="AD355" s="25">
        <v>1</v>
      </c>
      <c r="AE355" s="25">
        <f t="shared" si="114"/>
        <v>2</v>
      </c>
      <c r="AF355" s="25" t="str">
        <f t="shared" si="115"/>
        <v>Less</v>
      </c>
      <c r="AG355" s="57">
        <v>4</v>
      </c>
      <c r="AH355" s="29">
        <v>85000</v>
      </c>
      <c r="AI355" s="29">
        <f t="shared" si="102"/>
        <v>1648</v>
      </c>
      <c r="AJ355" s="29" t="str">
        <f t="shared" si="116"/>
        <v>no</v>
      </c>
      <c r="AK355" s="29">
        <f t="shared" si="117"/>
        <v>51.577669902912625</v>
      </c>
      <c r="AL355" s="29">
        <f t="shared" si="118"/>
        <v>76.438848920863308</v>
      </c>
    </row>
    <row r="356" spans="1:38" x14ac:dyDescent="0.2">
      <c r="A356">
        <v>346</v>
      </c>
      <c r="B356" s="12">
        <v>65</v>
      </c>
      <c r="C356" s="12">
        <f t="shared" si="103"/>
        <v>65</v>
      </c>
      <c r="D356" s="12" t="str">
        <f t="shared" si="100"/>
        <v>no</v>
      </c>
      <c r="E356" s="12" t="str">
        <f t="shared" si="104"/>
        <v>Below Average</v>
      </c>
      <c r="F356" s="21">
        <v>6435</v>
      </c>
      <c r="G356" s="21" t="str">
        <f t="shared" si="105"/>
        <v>no</v>
      </c>
      <c r="H356" s="21" t="str">
        <f t="shared" si="106"/>
        <v>Below Average</v>
      </c>
      <c r="I356" s="12" t="s">
        <v>148</v>
      </c>
      <c r="J356" s="12" t="str">
        <f t="shared" si="107"/>
        <v>BrkSide</v>
      </c>
      <c r="K356" s="12" t="s">
        <v>91</v>
      </c>
      <c r="L356" s="12">
        <f t="shared" si="101"/>
        <v>64.919237492322253</v>
      </c>
      <c r="M356" s="12" t="str">
        <f t="shared" si="108"/>
        <v>Below Average</v>
      </c>
      <c r="N356" s="22">
        <v>6</v>
      </c>
      <c r="O356" s="22" t="str">
        <f t="shared" si="109"/>
        <v>Low</v>
      </c>
      <c r="P356">
        <v>1939</v>
      </c>
      <c r="Q356">
        <v>1950</v>
      </c>
      <c r="R356" s="23">
        <v>972</v>
      </c>
      <c r="S356" s="23" t="str">
        <f t="shared" si="110"/>
        <v>no</v>
      </c>
      <c r="T356" s="23" t="str">
        <f t="shared" si="111"/>
        <v>Below Average</v>
      </c>
      <c r="U356" s="24">
        <v>972</v>
      </c>
      <c r="V356" s="24">
        <v>605</v>
      </c>
      <c r="W356" s="24" t="s">
        <v>412</v>
      </c>
      <c r="X356" s="24">
        <v>1577</v>
      </c>
      <c r="Y356" s="24" t="str">
        <f t="shared" si="112"/>
        <v>no</v>
      </c>
      <c r="Z356" s="24" t="str">
        <f t="shared" si="113"/>
        <v>Above Average</v>
      </c>
      <c r="AA356" s="25">
        <v>0</v>
      </c>
      <c r="AB356" s="25">
        <v>0</v>
      </c>
      <c r="AC356" s="25">
        <v>1</v>
      </c>
      <c r="AD356" s="25">
        <v>0</v>
      </c>
      <c r="AE356" s="25">
        <f t="shared" si="114"/>
        <v>1</v>
      </c>
      <c r="AF356" s="25" t="str">
        <f t="shared" si="115"/>
        <v>Less</v>
      </c>
      <c r="AG356" s="57">
        <v>6</v>
      </c>
      <c r="AH356" s="29">
        <v>140200</v>
      </c>
      <c r="AI356" s="29">
        <f t="shared" si="102"/>
        <v>2549</v>
      </c>
      <c r="AJ356" s="29" t="str">
        <f t="shared" si="116"/>
        <v>no</v>
      </c>
      <c r="AK356" s="29">
        <f t="shared" si="117"/>
        <v>55.001961553550409</v>
      </c>
      <c r="AL356" s="29">
        <f t="shared" si="118"/>
        <v>88.902980342422325</v>
      </c>
    </row>
    <row r="357" spans="1:38" x14ac:dyDescent="0.2">
      <c r="A357">
        <v>347</v>
      </c>
      <c r="B357" s="12" t="s">
        <v>83</v>
      </c>
      <c r="C357" s="12">
        <f t="shared" si="103"/>
        <v>69</v>
      </c>
      <c r="D357" s="12" t="str">
        <f t="shared" si="100"/>
        <v>no</v>
      </c>
      <c r="E357" s="12" t="str">
        <f t="shared" si="104"/>
        <v>Below Average</v>
      </c>
      <c r="F357" s="21">
        <v>12772</v>
      </c>
      <c r="G357" s="21" t="str">
        <f t="shared" si="105"/>
        <v>no</v>
      </c>
      <c r="H357" s="21" t="str">
        <f t="shared" si="106"/>
        <v>Above Average</v>
      </c>
      <c r="I357" s="12" t="s">
        <v>162</v>
      </c>
      <c r="J357" s="12" t="str">
        <f t="shared" si="107"/>
        <v>NAmes</v>
      </c>
      <c r="K357" s="12" t="s">
        <v>91</v>
      </c>
      <c r="L357" s="12">
        <f t="shared" si="101"/>
        <v>65.191384752822614</v>
      </c>
      <c r="M357" s="12" t="str">
        <f t="shared" si="108"/>
        <v>Below Average</v>
      </c>
      <c r="N357" s="22">
        <v>6</v>
      </c>
      <c r="O357" s="22" t="str">
        <f t="shared" si="109"/>
        <v>Low</v>
      </c>
      <c r="P357">
        <v>1960</v>
      </c>
      <c r="Q357">
        <v>1998</v>
      </c>
      <c r="R357" s="23">
        <v>958</v>
      </c>
      <c r="S357" s="23" t="str">
        <f t="shared" si="110"/>
        <v>no</v>
      </c>
      <c r="T357" s="23" t="str">
        <f t="shared" si="111"/>
        <v>Below Average</v>
      </c>
      <c r="U357" s="24">
        <v>958</v>
      </c>
      <c r="V357" s="24">
        <v>0</v>
      </c>
      <c r="W357" s="24" t="s">
        <v>413</v>
      </c>
      <c r="X357" s="24">
        <v>958</v>
      </c>
      <c r="Y357" s="24" t="str">
        <f t="shared" si="112"/>
        <v>no</v>
      </c>
      <c r="Z357" s="24" t="str">
        <f t="shared" si="113"/>
        <v>Below Average</v>
      </c>
      <c r="AA357" s="25">
        <v>0</v>
      </c>
      <c r="AB357" s="25">
        <v>0</v>
      </c>
      <c r="AC357" s="25">
        <v>1</v>
      </c>
      <c r="AD357" s="25">
        <v>0</v>
      </c>
      <c r="AE357" s="25">
        <f t="shared" si="114"/>
        <v>1</v>
      </c>
      <c r="AF357" s="25" t="str">
        <f t="shared" si="115"/>
        <v>Less</v>
      </c>
      <c r="AG357" s="57">
        <v>5</v>
      </c>
      <c r="AH357" s="29">
        <v>151500</v>
      </c>
      <c r="AI357" s="29">
        <f t="shared" si="102"/>
        <v>1916</v>
      </c>
      <c r="AJ357" s="29" t="str">
        <f t="shared" si="116"/>
        <v>no</v>
      </c>
      <c r="AK357" s="29">
        <f t="shared" si="117"/>
        <v>79.070981210855948</v>
      </c>
      <c r="AL357" s="29">
        <f t="shared" si="118"/>
        <v>158.1419624217119</v>
      </c>
    </row>
    <row r="358" spans="1:38" x14ac:dyDescent="0.2">
      <c r="A358">
        <v>348</v>
      </c>
      <c r="B358" s="12" t="s">
        <v>83</v>
      </c>
      <c r="C358" s="12">
        <f t="shared" si="103"/>
        <v>69</v>
      </c>
      <c r="D358" s="12" t="str">
        <f t="shared" si="100"/>
        <v>no</v>
      </c>
      <c r="E358" s="12" t="str">
        <f t="shared" si="104"/>
        <v>Below Average</v>
      </c>
      <c r="F358" s="21">
        <v>17600</v>
      </c>
      <c r="G358" s="21" t="str">
        <f t="shared" si="105"/>
        <v>no</v>
      </c>
      <c r="H358" s="21" t="str">
        <f t="shared" si="106"/>
        <v>Above Average</v>
      </c>
      <c r="I358" s="12" t="s">
        <v>162</v>
      </c>
      <c r="J358" s="12" t="str">
        <f t="shared" si="107"/>
        <v>NAmes</v>
      </c>
      <c r="K358" s="12" t="s">
        <v>91</v>
      </c>
      <c r="L358" s="12">
        <f t="shared" si="101"/>
        <v>65.191384752822614</v>
      </c>
      <c r="M358" s="12" t="str">
        <f t="shared" si="108"/>
        <v>Below Average</v>
      </c>
      <c r="N358" s="22">
        <v>6</v>
      </c>
      <c r="O358" s="22" t="str">
        <f t="shared" si="109"/>
        <v>Low</v>
      </c>
      <c r="P358">
        <v>1960</v>
      </c>
      <c r="Q358">
        <v>1960</v>
      </c>
      <c r="R358" s="23">
        <v>1478</v>
      </c>
      <c r="S358" s="23" t="str">
        <f t="shared" si="110"/>
        <v>no</v>
      </c>
      <c r="T358" s="23" t="str">
        <f t="shared" si="111"/>
        <v>Above Average</v>
      </c>
      <c r="U358" s="24">
        <v>1478</v>
      </c>
      <c r="V358" s="24">
        <v>0</v>
      </c>
      <c r="W358" s="24" t="s">
        <v>413</v>
      </c>
      <c r="X358" s="24">
        <v>1478</v>
      </c>
      <c r="Y358" s="24" t="str">
        <f t="shared" si="112"/>
        <v>no</v>
      </c>
      <c r="Z358" s="24" t="str">
        <f t="shared" si="113"/>
        <v>Below Average</v>
      </c>
      <c r="AA358" s="25">
        <v>1</v>
      </c>
      <c r="AB358" s="25">
        <v>0</v>
      </c>
      <c r="AC358" s="25">
        <v>2</v>
      </c>
      <c r="AD358" s="25">
        <v>0</v>
      </c>
      <c r="AE358" s="25">
        <f t="shared" si="114"/>
        <v>3</v>
      </c>
      <c r="AF358" s="25" t="str">
        <f t="shared" si="115"/>
        <v>More</v>
      </c>
      <c r="AG358" s="57">
        <v>6</v>
      </c>
      <c r="AH358" s="29">
        <v>157500</v>
      </c>
      <c r="AI358" s="29">
        <f t="shared" si="102"/>
        <v>2956</v>
      </c>
      <c r="AJ358" s="29" t="str">
        <f t="shared" si="116"/>
        <v>no</v>
      </c>
      <c r="AK358" s="29">
        <f t="shared" si="117"/>
        <v>53.281461434370769</v>
      </c>
      <c r="AL358" s="29">
        <f t="shared" si="118"/>
        <v>106.56292286874154</v>
      </c>
    </row>
    <row r="359" spans="1:38" x14ac:dyDescent="0.2">
      <c r="A359">
        <v>349</v>
      </c>
      <c r="B359" s="12">
        <v>36</v>
      </c>
      <c r="C359" s="12">
        <f t="shared" si="103"/>
        <v>36</v>
      </c>
      <c r="D359" s="12" t="str">
        <f t="shared" si="100"/>
        <v>no</v>
      </c>
      <c r="E359" s="12" t="str">
        <f t="shared" si="104"/>
        <v>Below Average</v>
      </c>
      <c r="F359" s="21">
        <v>2448</v>
      </c>
      <c r="G359" s="21" t="str">
        <f t="shared" si="105"/>
        <v>no</v>
      </c>
      <c r="H359" s="21" t="str">
        <f t="shared" si="106"/>
        <v>Below Average</v>
      </c>
      <c r="I359" s="12" t="s">
        <v>154</v>
      </c>
      <c r="J359" s="12" t="str">
        <f t="shared" si="107"/>
        <v/>
      </c>
      <c r="K359" s="12" t="s">
        <v>198</v>
      </c>
      <c r="L359" s="12">
        <f t="shared" si="101"/>
        <v>92.435750489847905</v>
      </c>
      <c r="M359" s="12" t="str">
        <f t="shared" si="108"/>
        <v/>
      </c>
      <c r="N359" s="22">
        <v>7</v>
      </c>
      <c r="O359" s="22" t="str">
        <f t="shared" si="109"/>
        <v>High</v>
      </c>
      <c r="P359">
        <v>2003</v>
      </c>
      <c r="Q359">
        <v>2004</v>
      </c>
      <c r="R359" s="23">
        <v>764</v>
      </c>
      <c r="S359" s="23" t="str">
        <f t="shared" si="110"/>
        <v>no</v>
      </c>
      <c r="T359" s="23" t="str">
        <f t="shared" si="111"/>
        <v>Below Average</v>
      </c>
      <c r="U359" s="24">
        <v>764</v>
      </c>
      <c r="V359" s="24">
        <v>862</v>
      </c>
      <c r="W359" s="24" t="s">
        <v>412</v>
      </c>
      <c r="X359" s="24">
        <v>1626</v>
      </c>
      <c r="Y359" s="24" t="str">
        <f t="shared" si="112"/>
        <v>no</v>
      </c>
      <c r="Z359" s="24" t="str">
        <f t="shared" si="113"/>
        <v>Above Average</v>
      </c>
      <c r="AA359" s="25">
        <v>1</v>
      </c>
      <c r="AB359" s="25">
        <v>0</v>
      </c>
      <c r="AC359" s="25">
        <v>2</v>
      </c>
      <c r="AD359" s="25">
        <v>1</v>
      </c>
      <c r="AE359" s="25">
        <f t="shared" si="114"/>
        <v>4</v>
      </c>
      <c r="AF359" s="25" t="str">
        <f t="shared" si="115"/>
        <v>More</v>
      </c>
      <c r="AG359" s="57">
        <v>6</v>
      </c>
      <c r="AH359" s="29">
        <v>154000</v>
      </c>
      <c r="AI359" s="29">
        <f t="shared" si="102"/>
        <v>2390</v>
      </c>
      <c r="AJ359" s="29" t="str">
        <f t="shared" si="116"/>
        <v>no</v>
      </c>
      <c r="AK359" s="29">
        <f t="shared" si="117"/>
        <v>64.43514644351464</v>
      </c>
      <c r="AL359" s="29">
        <f t="shared" si="118"/>
        <v>94.710947109471093</v>
      </c>
    </row>
    <row r="360" spans="1:38" x14ac:dyDescent="0.2">
      <c r="A360">
        <v>350</v>
      </c>
      <c r="B360" s="12">
        <v>56</v>
      </c>
      <c r="C360" s="12">
        <f t="shared" si="103"/>
        <v>56</v>
      </c>
      <c r="D360" s="12" t="str">
        <f t="shared" si="100"/>
        <v>no</v>
      </c>
      <c r="E360" s="12" t="str">
        <f t="shared" si="104"/>
        <v>Below Average</v>
      </c>
      <c r="F360" s="21">
        <v>20431</v>
      </c>
      <c r="G360" s="21" t="str">
        <f t="shared" si="105"/>
        <v>yes</v>
      </c>
      <c r="H360" s="21" t="str">
        <f t="shared" si="106"/>
        <v>Above Average</v>
      </c>
      <c r="I360" s="12" t="s">
        <v>154</v>
      </c>
      <c r="J360" s="12" t="str">
        <f t="shared" si="107"/>
        <v>NridgHt</v>
      </c>
      <c r="K360" s="12" t="s">
        <v>91</v>
      </c>
      <c r="L360" s="12">
        <f t="shared" si="101"/>
        <v>92.435750489847905</v>
      </c>
      <c r="M360" s="12" t="str">
        <f t="shared" si="108"/>
        <v>Above Average</v>
      </c>
      <c r="N360" s="22">
        <v>9</v>
      </c>
      <c r="O360" s="22" t="str">
        <f t="shared" si="109"/>
        <v>High</v>
      </c>
      <c r="P360">
        <v>2005</v>
      </c>
      <c r="Q360">
        <v>2006</v>
      </c>
      <c r="R360" s="23">
        <v>1848</v>
      </c>
      <c r="S360" s="23" t="str">
        <f t="shared" si="110"/>
        <v>no</v>
      </c>
      <c r="T360" s="23" t="str">
        <f t="shared" si="111"/>
        <v>Above Average</v>
      </c>
      <c r="U360" s="24">
        <v>1848</v>
      </c>
      <c r="V360" s="24">
        <v>880</v>
      </c>
      <c r="W360" s="24" t="s">
        <v>412</v>
      </c>
      <c r="X360" s="24">
        <v>2728</v>
      </c>
      <c r="Y360" s="24" t="str">
        <f t="shared" si="112"/>
        <v>no</v>
      </c>
      <c r="Z360" s="24" t="str">
        <f t="shared" si="113"/>
        <v>Above Average</v>
      </c>
      <c r="AA360" s="25">
        <v>1</v>
      </c>
      <c r="AB360" s="25">
        <v>0</v>
      </c>
      <c r="AC360" s="25">
        <v>2</v>
      </c>
      <c r="AD360" s="25">
        <v>1</v>
      </c>
      <c r="AE360" s="25">
        <f t="shared" si="114"/>
        <v>4</v>
      </c>
      <c r="AF360" s="25" t="str">
        <f t="shared" si="115"/>
        <v>More</v>
      </c>
      <c r="AG360" s="57">
        <v>10</v>
      </c>
      <c r="AH360" s="29">
        <v>437154</v>
      </c>
      <c r="AI360" s="29">
        <f t="shared" si="102"/>
        <v>4576</v>
      </c>
      <c r="AJ360" s="29" t="str">
        <f t="shared" si="116"/>
        <v>yes</v>
      </c>
      <c r="AK360" s="29">
        <f t="shared" si="117"/>
        <v>95.5319055944056</v>
      </c>
      <c r="AL360" s="29">
        <f t="shared" si="118"/>
        <v>160.24706744868035</v>
      </c>
    </row>
    <row r="361" spans="1:38" x14ac:dyDescent="0.2">
      <c r="A361">
        <v>351</v>
      </c>
      <c r="B361" s="12">
        <v>68</v>
      </c>
      <c r="C361" s="12">
        <f t="shared" si="103"/>
        <v>68</v>
      </c>
      <c r="D361" s="12" t="str">
        <f t="shared" si="100"/>
        <v>no</v>
      </c>
      <c r="E361" s="12" t="str">
        <f t="shared" si="104"/>
        <v>Below Average</v>
      </c>
      <c r="F361" s="21">
        <v>7820</v>
      </c>
      <c r="G361" s="21" t="str">
        <f t="shared" si="105"/>
        <v>no</v>
      </c>
      <c r="H361" s="21" t="str">
        <f t="shared" si="106"/>
        <v>Below Average</v>
      </c>
      <c r="I361" s="12" t="s">
        <v>154</v>
      </c>
      <c r="J361" s="12" t="str">
        <f t="shared" si="107"/>
        <v/>
      </c>
      <c r="K361" s="12" t="s">
        <v>179</v>
      </c>
      <c r="L361" s="12">
        <f t="shared" si="101"/>
        <v>92.435750489847905</v>
      </c>
      <c r="M361" s="12" t="str">
        <f t="shared" si="108"/>
        <v/>
      </c>
      <c r="N361" s="22">
        <v>9</v>
      </c>
      <c r="O361" s="22" t="str">
        <f t="shared" si="109"/>
        <v>High</v>
      </c>
      <c r="P361">
        <v>2007</v>
      </c>
      <c r="Q361">
        <v>2007</v>
      </c>
      <c r="R361" s="23">
        <v>1869</v>
      </c>
      <c r="S361" s="23" t="str">
        <f t="shared" si="110"/>
        <v>no</v>
      </c>
      <c r="T361" s="23" t="str">
        <f t="shared" si="111"/>
        <v>Above Average</v>
      </c>
      <c r="U361" s="24">
        <v>1869</v>
      </c>
      <c r="V361" s="24">
        <v>0</v>
      </c>
      <c r="W361" s="24" t="s">
        <v>413</v>
      </c>
      <c r="X361" s="24">
        <v>1869</v>
      </c>
      <c r="Y361" s="24" t="str">
        <f t="shared" si="112"/>
        <v>no</v>
      </c>
      <c r="Z361" s="24" t="str">
        <f t="shared" si="113"/>
        <v>Above Average</v>
      </c>
      <c r="AA361" s="25">
        <v>0</v>
      </c>
      <c r="AB361" s="25">
        <v>0</v>
      </c>
      <c r="AC361" s="25">
        <v>2</v>
      </c>
      <c r="AD361" s="25">
        <v>0</v>
      </c>
      <c r="AE361" s="25">
        <f t="shared" si="114"/>
        <v>2</v>
      </c>
      <c r="AF361" s="25" t="str">
        <f t="shared" si="115"/>
        <v>Less</v>
      </c>
      <c r="AG361" s="57">
        <v>6</v>
      </c>
      <c r="AH361" s="29">
        <v>318061</v>
      </c>
      <c r="AI361" s="29">
        <f t="shared" si="102"/>
        <v>3738</v>
      </c>
      <c r="AJ361" s="29" t="str">
        <f t="shared" si="116"/>
        <v>no</v>
      </c>
      <c r="AK361" s="29">
        <f t="shared" si="117"/>
        <v>85.088550026752273</v>
      </c>
      <c r="AL361" s="29">
        <f t="shared" si="118"/>
        <v>170.17710005350455</v>
      </c>
    </row>
    <row r="362" spans="1:38" x14ac:dyDescent="0.2">
      <c r="A362">
        <v>352</v>
      </c>
      <c r="B362" s="12" t="s">
        <v>83</v>
      </c>
      <c r="C362" s="12">
        <f t="shared" si="103"/>
        <v>69</v>
      </c>
      <c r="D362" s="12" t="str">
        <f t="shared" si="100"/>
        <v>no</v>
      </c>
      <c r="E362" s="12" t="str">
        <f t="shared" si="104"/>
        <v>Below Average</v>
      </c>
      <c r="F362" s="21">
        <v>5271</v>
      </c>
      <c r="G362" s="21" t="str">
        <f t="shared" si="105"/>
        <v>no</v>
      </c>
      <c r="H362" s="21" t="str">
        <f t="shared" si="106"/>
        <v>Below Average</v>
      </c>
      <c r="I362" s="12" t="s">
        <v>205</v>
      </c>
      <c r="J362" s="12" t="str">
        <f t="shared" si="107"/>
        <v>ClearCr</v>
      </c>
      <c r="K362" s="12" t="s">
        <v>91</v>
      </c>
      <c r="L362" s="12">
        <f t="shared" si="101"/>
        <v>71.6365553142886</v>
      </c>
      <c r="M362" s="12" t="str">
        <f t="shared" si="108"/>
        <v>Above Average</v>
      </c>
      <c r="N362" s="22">
        <v>7</v>
      </c>
      <c r="O362" s="22" t="str">
        <f t="shared" si="109"/>
        <v>High</v>
      </c>
      <c r="P362">
        <v>1986</v>
      </c>
      <c r="Q362">
        <v>1986</v>
      </c>
      <c r="R362" s="23">
        <v>1453</v>
      </c>
      <c r="S362" s="23" t="str">
        <f t="shared" si="110"/>
        <v>no</v>
      </c>
      <c r="T362" s="23" t="str">
        <f t="shared" si="111"/>
        <v>Above Average</v>
      </c>
      <c r="U362" s="24">
        <v>1453</v>
      </c>
      <c r="V362" s="24">
        <v>0</v>
      </c>
      <c r="W362" s="24" t="s">
        <v>413</v>
      </c>
      <c r="X362" s="24">
        <v>1453</v>
      </c>
      <c r="Y362" s="24" t="str">
        <f t="shared" si="112"/>
        <v>no</v>
      </c>
      <c r="Z362" s="24" t="str">
        <f t="shared" si="113"/>
        <v>Below Average</v>
      </c>
      <c r="AA362" s="25">
        <v>1</v>
      </c>
      <c r="AB362" s="25">
        <v>0</v>
      </c>
      <c r="AC362" s="25">
        <v>1</v>
      </c>
      <c r="AD362" s="25">
        <v>1</v>
      </c>
      <c r="AE362" s="25">
        <f t="shared" si="114"/>
        <v>3</v>
      </c>
      <c r="AF362" s="25" t="str">
        <f t="shared" si="115"/>
        <v>More</v>
      </c>
      <c r="AG362" s="57">
        <v>6</v>
      </c>
      <c r="AH362" s="29">
        <v>190000</v>
      </c>
      <c r="AI362" s="29">
        <f t="shared" si="102"/>
        <v>2906</v>
      </c>
      <c r="AJ362" s="29" t="str">
        <f t="shared" si="116"/>
        <v>no</v>
      </c>
      <c r="AK362" s="29">
        <f t="shared" si="117"/>
        <v>65.381968341362693</v>
      </c>
      <c r="AL362" s="29">
        <f t="shared" si="118"/>
        <v>130.76393668272539</v>
      </c>
    </row>
    <row r="363" spans="1:38" x14ac:dyDescent="0.2">
      <c r="A363">
        <v>353</v>
      </c>
      <c r="B363" s="12">
        <v>60</v>
      </c>
      <c r="C363" s="12">
        <f t="shared" si="103"/>
        <v>60</v>
      </c>
      <c r="D363" s="12" t="str">
        <f t="shared" si="100"/>
        <v>no</v>
      </c>
      <c r="E363" s="12" t="str">
        <f t="shared" si="104"/>
        <v>Below Average</v>
      </c>
      <c r="F363" s="21">
        <v>9084</v>
      </c>
      <c r="G363" s="21" t="str">
        <f t="shared" si="105"/>
        <v>no</v>
      </c>
      <c r="H363" s="21" t="str">
        <f t="shared" si="106"/>
        <v>Below Average</v>
      </c>
      <c r="I363" s="12" t="s">
        <v>185</v>
      </c>
      <c r="J363" s="12" t="str">
        <f t="shared" si="107"/>
        <v>Edwards</v>
      </c>
      <c r="K363" s="12" t="s">
        <v>91</v>
      </c>
      <c r="L363" s="12">
        <f t="shared" si="101"/>
        <v>61.772149970231268</v>
      </c>
      <c r="M363" s="12" t="str">
        <f t="shared" si="108"/>
        <v>Below Average</v>
      </c>
      <c r="N363" s="22">
        <v>5</v>
      </c>
      <c r="O363" s="22" t="str">
        <f t="shared" si="109"/>
        <v>Low</v>
      </c>
      <c r="P363">
        <v>1941</v>
      </c>
      <c r="Q363">
        <v>1950</v>
      </c>
      <c r="R363" s="23">
        <v>616</v>
      </c>
      <c r="S363" s="23" t="str">
        <f t="shared" si="110"/>
        <v>no</v>
      </c>
      <c r="T363" s="23" t="str">
        <f t="shared" si="111"/>
        <v>Below Average</v>
      </c>
      <c r="U363" s="24">
        <v>616</v>
      </c>
      <c r="V363" s="24">
        <v>495</v>
      </c>
      <c r="W363" s="24" t="s">
        <v>412</v>
      </c>
      <c r="X363" s="24">
        <v>1111</v>
      </c>
      <c r="Y363" s="24" t="str">
        <f t="shared" si="112"/>
        <v>no</v>
      </c>
      <c r="Z363" s="24" t="str">
        <f t="shared" si="113"/>
        <v>Below Average</v>
      </c>
      <c r="AA363" s="25">
        <v>0</v>
      </c>
      <c r="AB363" s="25">
        <v>1</v>
      </c>
      <c r="AC363" s="25">
        <v>1</v>
      </c>
      <c r="AD363" s="25">
        <v>0</v>
      </c>
      <c r="AE363" s="25">
        <f t="shared" si="114"/>
        <v>2</v>
      </c>
      <c r="AF363" s="25" t="str">
        <f t="shared" si="115"/>
        <v>Less</v>
      </c>
      <c r="AG363" s="57">
        <v>5</v>
      </c>
      <c r="AH363" s="29">
        <v>95000</v>
      </c>
      <c r="AI363" s="29">
        <f t="shared" si="102"/>
        <v>1727</v>
      </c>
      <c r="AJ363" s="29" t="str">
        <f t="shared" si="116"/>
        <v>no</v>
      </c>
      <c r="AK363" s="29">
        <f t="shared" si="117"/>
        <v>55.008685581933989</v>
      </c>
      <c r="AL363" s="29">
        <f t="shared" si="118"/>
        <v>85.508550855085502</v>
      </c>
    </row>
    <row r="364" spans="1:38" x14ac:dyDescent="0.2">
      <c r="A364">
        <v>354</v>
      </c>
      <c r="B364" s="12">
        <v>60</v>
      </c>
      <c r="C364" s="12">
        <f t="shared" si="103"/>
        <v>60</v>
      </c>
      <c r="D364" s="12" t="str">
        <f t="shared" si="100"/>
        <v>no</v>
      </c>
      <c r="E364" s="12" t="str">
        <f t="shared" si="104"/>
        <v>Below Average</v>
      </c>
      <c r="F364" s="21">
        <v>8520</v>
      </c>
      <c r="G364" s="21" t="str">
        <f t="shared" si="105"/>
        <v>no</v>
      </c>
      <c r="H364" s="21" t="str">
        <f t="shared" si="106"/>
        <v>Below Average</v>
      </c>
      <c r="I364" s="12" t="s">
        <v>143</v>
      </c>
      <c r="J364" s="12" t="str">
        <f t="shared" si="107"/>
        <v>OldTown</v>
      </c>
      <c r="K364" s="12" t="s">
        <v>91</v>
      </c>
      <c r="L364" s="12">
        <f t="shared" si="101"/>
        <v>57.90974368543602</v>
      </c>
      <c r="M364" s="12" t="str">
        <f t="shared" si="108"/>
        <v>Below Average</v>
      </c>
      <c r="N364" s="22">
        <v>6</v>
      </c>
      <c r="O364" s="22" t="str">
        <f t="shared" si="109"/>
        <v>Low</v>
      </c>
      <c r="P364">
        <v>1928</v>
      </c>
      <c r="Q364">
        <v>2003</v>
      </c>
      <c r="R364" s="23">
        <v>624</v>
      </c>
      <c r="S364" s="23" t="str">
        <f t="shared" si="110"/>
        <v>no</v>
      </c>
      <c r="T364" s="23" t="str">
        <f t="shared" si="111"/>
        <v>Below Average</v>
      </c>
      <c r="U364" s="24">
        <v>720</v>
      </c>
      <c r="V364" s="24">
        <v>0</v>
      </c>
      <c r="W364" s="24" t="s">
        <v>413</v>
      </c>
      <c r="X364" s="24">
        <v>720</v>
      </c>
      <c r="Y364" s="24" t="str">
        <f t="shared" si="112"/>
        <v>no</v>
      </c>
      <c r="Z364" s="24" t="str">
        <f t="shared" si="113"/>
        <v>Below Average</v>
      </c>
      <c r="AA364" s="25">
        <v>0</v>
      </c>
      <c r="AB364" s="25">
        <v>0</v>
      </c>
      <c r="AC364" s="25">
        <v>1</v>
      </c>
      <c r="AD364" s="25">
        <v>0</v>
      </c>
      <c r="AE364" s="25">
        <f t="shared" si="114"/>
        <v>1</v>
      </c>
      <c r="AF364" s="25" t="str">
        <f t="shared" si="115"/>
        <v>Less</v>
      </c>
      <c r="AG364" s="57">
        <v>5</v>
      </c>
      <c r="AH364" s="29">
        <v>105900</v>
      </c>
      <c r="AI364" s="29">
        <f t="shared" si="102"/>
        <v>1344</v>
      </c>
      <c r="AJ364" s="29" t="str">
        <f t="shared" si="116"/>
        <v>no</v>
      </c>
      <c r="AK364" s="29">
        <f t="shared" si="117"/>
        <v>78.794642857142861</v>
      </c>
      <c r="AL364" s="29">
        <f t="shared" si="118"/>
        <v>147.08333333333334</v>
      </c>
    </row>
    <row r="365" spans="1:38" x14ac:dyDescent="0.2">
      <c r="A365">
        <v>355</v>
      </c>
      <c r="B365" s="12">
        <v>60</v>
      </c>
      <c r="C365" s="12">
        <f t="shared" si="103"/>
        <v>60</v>
      </c>
      <c r="D365" s="12" t="str">
        <f t="shared" si="100"/>
        <v>no</v>
      </c>
      <c r="E365" s="12" t="str">
        <f t="shared" si="104"/>
        <v>Below Average</v>
      </c>
      <c r="F365" s="21">
        <v>8400</v>
      </c>
      <c r="G365" s="21" t="str">
        <f t="shared" si="105"/>
        <v>no</v>
      </c>
      <c r="H365" s="21" t="str">
        <f t="shared" si="106"/>
        <v>Below Average</v>
      </c>
      <c r="I365" s="12" t="s">
        <v>232</v>
      </c>
      <c r="J365" s="12" t="str">
        <f t="shared" si="107"/>
        <v>SWISU</v>
      </c>
      <c r="K365" s="12" t="s">
        <v>91</v>
      </c>
      <c r="L365" s="12">
        <f t="shared" si="101"/>
        <v>56.717772915383847</v>
      </c>
      <c r="M365" s="12" t="str">
        <f t="shared" si="108"/>
        <v>Below Average</v>
      </c>
      <c r="N365" s="22">
        <v>6</v>
      </c>
      <c r="O365" s="22" t="str">
        <f t="shared" si="109"/>
        <v>Low</v>
      </c>
      <c r="P365">
        <v>1940</v>
      </c>
      <c r="Q365">
        <v>2000</v>
      </c>
      <c r="R365" s="23">
        <v>940</v>
      </c>
      <c r="S365" s="23" t="str">
        <f t="shared" si="110"/>
        <v>no</v>
      </c>
      <c r="T365" s="23" t="str">
        <f t="shared" si="111"/>
        <v>Below Average</v>
      </c>
      <c r="U365" s="24">
        <v>1192</v>
      </c>
      <c r="V365" s="24">
        <v>403</v>
      </c>
      <c r="W365" s="24" t="s">
        <v>412</v>
      </c>
      <c r="X365" s="24">
        <v>1595</v>
      </c>
      <c r="Y365" s="24" t="str">
        <f t="shared" si="112"/>
        <v>no</v>
      </c>
      <c r="Z365" s="24" t="str">
        <f t="shared" si="113"/>
        <v>Above Average</v>
      </c>
      <c r="AA365" s="25">
        <v>0</v>
      </c>
      <c r="AB365" s="25">
        <v>0</v>
      </c>
      <c r="AC365" s="25">
        <v>1</v>
      </c>
      <c r="AD365" s="25">
        <v>0</v>
      </c>
      <c r="AE365" s="25">
        <f t="shared" si="114"/>
        <v>1</v>
      </c>
      <c r="AF365" s="25" t="str">
        <f t="shared" si="115"/>
        <v>Less</v>
      </c>
      <c r="AG365" s="57">
        <v>6</v>
      </c>
      <c r="AH365" s="29">
        <v>140000</v>
      </c>
      <c r="AI365" s="29">
        <f t="shared" si="102"/>
        <v>2535</v>
      </c>
      <c r="AJ365" s="29" t="str">
        <f t="shared" si="116"/>
        <v>no</v>
      </c>
      <c r="AK365" s="29">
        <f t="shared" si="117"/>
        <v>55.226824457593686</v>
      </c>
      <c r="AL365" s="29">
        <f t="shared" si="118"/>
        <v>87.774294670846402</v>
      </c>
    </row>
    <row r="366" spans="1:38" x14ac:dyDescent="0.2">
      <c r="A366">
        <v>356</v>
      </c>
      <c r="B366" s="12">
        <v>105</v>
      </c>
      <c r="C366" s="12">
        <f t="shared" si="103"/>
        <v>105</v>
      </c>
      <c r="D366" s="12" t="str">
        <f t="shared" si="100"/>
        <v>no</v>
      </c>
      <c r="E366" s="12" t="str">
        <f t="shared" si="104"/>
        <v>Above Average</v>
      </c>
      <c r="F366" s="21">
        <v>11249</v>
      </c>
      <c r="G366" s="21" t="str">
        <f t="shared" si="105"/>
        <v>no</v>
      </c>
      <c r="H366" s="21" t="str">
        <f t="shared" si="106"/>
        <v>Above Average</v>
      </c>
      <c r="I366" s="12" t="s">
        <v>89</v>
      </c>
      <c r="J366" s="12" t="str">
        <f t="shared" si="107"/>
        <v>CollgCr</v>
      </c>
      <c r="K366" s="12" t="s">
        <v>91</v>
      </c>
      <c r="L366" s="12">
        <f t="shared" si="101"/>
        <v>74.535824409408733</v>
      </c>
      <c r="M366" s="12" t="str">
        <f t="shared" si="108"/>
        <v>Above Average</v>
      </c>
      <c r="N366" s="22">
        <v>6</v>
      </c>
      <c r="O366" s="22" t="str">
        <f t="shared" si="109"/>
        <v>Low</v>
      </c>
      <c r="P366">
        <v>1995</v>
      </c>
      <c r="Q366">
        <v>1995</v>
      </c>
      <c r="R366" s="23">
        <v>1200</v>
      </c>
      <c r="S366" s="23" t="str">
        <f t="shared" si="110"/>
        <v>no</v>
      </c>
      <c r="T366" s="23" t="str">
        <f t="shared" si="111"/>
        <v>Above Average</v>
      </c>
      <c r="U366" s="24">
        <v>1200</v>
      </c>
      <c r="V366" s="24">
        <v>0</v>
      </c>
      <c r="W366" s="24" t="s">
        <v>413</v>
      </c>
      <c r="X366" s="24">
        <v>1200</v>
      </c>
      <c r="Y366" s="24" t="str">
        <f t="shared" si="112"/>
        <v>no</v>
      </c>
      <c r="Z366" s="24" t="str">
        <f t="shared" si="113"/>
        <v>Below Average</v>
      </c>
      <c r="AA366" s="25">
        <v>1</v>
      </c>
      <c r="AB366" s="25">
        <v>0</v>
      </c>
      <c r="AC366" s="25">
        <v>2</v>
      </c>
      <c r="AD366" s="25">
        <v>0</v>
      </c>
      <c r="AE366" s="25">
        <f t="shared" si="114"/>
        <v>3</v>
      </c>
      <c r="AF366" s="25" t="str">
        <f t="shared" si="115"/>
        <v>More</v>
      </c>
      <c r="AG366" s="57">
        <v>6</v>
      </c>
      <c r="AH366" s="29">
        <v>177500</v>
      </c>
      <c r="AI366" s="29">
        <f t="shared" si="102"/>
        <v>2400</v>
      </c>
      <c r="AJ366" s="29" t="str">
        <f t="shared" si="116"/>
        <v>no</v>
      </c>
      <c r="AK366" s="29">
        <f t="shared" si="117"/>
        <v>73.958333333333329</v>
      </c>
      <c r="AL366" s="29">
        <f t="shared" si="118"/>
        <v>147.91666666666666</v>
      </c>
    </row>
    <row r="367" spans="1:38" x14ac:dyDescent="0.2">
      <c r="A367">
        <v>357</v>
      </c>
      <c r="B367" s="12" t="s">
        <v>83</v>
      </c>
      <c r="C367" s="12">
        <f t="shared" si="103"/>
        <v>69</v>
      </c>
      <c r="D367" s="12" t="str">
        <f t="shared" si="100"/>
        <v>no</v>
      </c>
      <c r="E367" s="12" t="str">
        <f t="shared" si="104"/>
        <v>Below Average</v>
      </c>
      <c r="F367" s="21">
        <v>9248</v>
      </c>
      <c r="G367" s="21" t="str">
        <f t="shared" si="105"/>
        <v>no</v>
      </c>
      <c r="H367" s="21" t="str">
        <f t="shared" si="106"/>
        <v>Below Average</v>
      </c>
      <c r="I367" s="12" t="s">
        <v>193</v>
      </c>
      <c r="J367" s="12" t="str">
        <f t="shared" si="107"/>
        <v>Gilbert</v>
      </c>
      <c r="K367" s="12" t="s">
        <v>91</v>
      </c>
      <c r="L367" s="12">
        <f t="shared" si="101"/>
        <v>77.47396854876844</v>
      </c>
      <c r="M367" s="12" t="str">
        <f t="shared" si="108"/>
        <v>Above Average</v>
      </c>
      <c r="N367" s="22">
        <v>6</v>
      </c>
      <c r="O367" s="22" t="str">
        <f t="shared" si="109"/>
        <v>Low</v>
      </c>
      <c r="P367">
        <v>1992</v>
      </c>
      <c r="Q367">
        <v>1992</v>
      </c>
      <c r="R367" s="23">
        <v>1158</v>
      </c>
      <c r="S367" s="23" t="str">
        <f t="shared" si="110"/>
        <v>no</v>
      </c>
      <c r="T367" s="23" t="str">
        <f t="shared" si="111"/>
        <v>Above Average</v>
      </c>
      <c r="U367" s="24">
        <v>1167</v>
      </c>
      <c r="V367" s="24">
        <v>0</v>
      </c>
      <c r="W367" s="24" t="s">
        <v>413</v>
      </c>
      <c r="X367" s="24">
        <v>1167</v>
      </c>
      <c r="Y367" s="24" t="str">
        <f t="shared" si="112"/>
        <v>no</v>
      </c>
      <c r="Z367" s="24" t="str">
        <f t="shared" si="113"/>
        <v>Below Average</v>
      </c>
      <c r="AA367" s="25">
        <v>1</v>
      </c>
      <c r="AB367" s="25">
        <v>0</v>
      </c>
      <c r="AC367" s="25">
        <v>2</v>
      </c>
      <c r="AD367" s="25">
        <v>0</v>
      </c>
      <c r="AE367" s="25">
        <f t="shared" si="114"/>
        <v>3</v>
      </c>
      <c r="AF367" s="25" t="str">
        <f t="shared" si="115"/>
        <v>More</v>
      </c>
      <c r="AG367" s="57">
        <v>6</v>
      </c>
      <c r="AH367" s="29">
        <v>173000</v>
      </c>
      <c r="AI367" s="29">
        <f t="shared" si="102"/>
        <v>2325</v>
      </c>
      <c r="AJ367" s="29" t="str">
        <f t="shared" si="116"/>
        <v>no</v>
      </c>
      <c r="AK367" s="29">
        <f t="shared" si="117"/>
        <v>74.408602150537632</v>
      </c>
      <c r="AL367" s="29">
        <f t="shared" si="118"/>
        <v>148.24335904027421</v>
      </c>
    </row>
    <row r="368" spans="1:38" x14ac:dyDescent="0.2">
      <c r="A368">
        <v>358</v>
      </c>
      <c r="B368" s="12">
        <v>44</v>
      </c>
      <c r="C368" s="12">
        <f t="shared" si="103"/>
        <v>44</v>
      </c>
      <c r="D368" s="12" t="str">
        <f t="shared" si="100"/>
        <v>no</v>
      </c>
      <c r="E368" s="12" t="str">
        <f t="shared" si="104"/>
        <v>Below Average</v>
      </c>
      <c r="F368" s="21">
        <v>4224</v>
      </c>
      <c r="G368" s="21" t="str">
        <f t="shared" si="105"/>
        <v>no</v>
      </c>
      <c r="H368" s="21" t="str">
        <f t="shared" si="106"/>
        <v>Below Average</v>
      </c>
      <c r="I368" s="12" t="s">
        <v>178</v>
      </c>
      <c r="J368" s="12" t="str">
        <f t="shared" si="107"/>
        <v/>
      </c>
      <c r="K368" s="12" t="s">
        <v>179</v>
      </c>
      <c r="L368" s="12" t="str">
        <f t="shared" si="101"/>
        <v/>
      </c>
      <c r="M368" s="12" t="str">
        <f t="shared" si="108"/>
        <v/>
      </c>
      <c r="N368" s="22">
        <v>5</v>
      </c>
      <c r="O368" s="22" t="str">
        <f t="shared" si="109"/>
        <v>Low</v>
      </c>
      <c r="P368">
        <v>1976</v>
      </c>
      <c r="Q368">
        <v>1976</v>
      </c>
      <c r="R368" s="23">
        <v>1142</v>
      </c>
      <c r="S368" s="23" t="str">
        <f t="shared" si="110"/>
        <v>no</v>
      </c>
      <c r="T368" s="23" t="str">
        <f t="shared" si="111"/>
        <v>Above Average</v>
      </c>
      <c r="U368" s="24">
        <v>1142</v>
      </c>
      <c r="V368" s="24">
        <v>0</v>
      </c>
      <c r="W368" s="24" t="s">
        <v>413</v>
      </c>
      <c r="X368" s="24">
        <v>1142</v>
      </c>
      <c r="Y368" s="24" t="str">
        <f t="shared" si="112"/>
        <v>no</v>
      </c>
      <c r="Z368" s="24" t="str">
        <f t="shared" si="113"/>
        <v>Below Average</v>
      </c>
      <c r="AA368" s="25">
        <v>1</v>
      </c>
      <c r="AB368" s="25">
        <v>0</v>
      </c>
      <c r="AC368" s="25">
        <v>1</v>
      </c>
      <c r="AD368" s="25">
        <v>1</v>
      </c>
      <c r="AE368" s="25">
        <f t="shared" si="114"/>
        <v>3</v>
      </c>
      <c r="AF368" s="25" t="str">
        <f t="shared" si="115"/>
        <v>More</v>
      </c>
      <c r="AG368" s="57">
        <v>6</v>
      </c>
      <c r="AH368" s="29">
        <v>134000</v>
      </c>
      <c r="AI368" s="29">
        <f t="shared" si="102"/>
        <v>2284</v>
      </c>
      <c r="AJ368" s="29" t="str">
        <f t="shared" si="116"/>
        <v>no</v>
      </c>
      <c r="AK368" s="29">
        <f t="shared" si="117"/>
        <v>58.669001751313488</v>
      </c>
      <c r="AL368" s="29">
        <f t="shared" si="118"/>
        <v>117.33800350262698</v>
      </c>
    </row>
    <row r="369" spans="1:38" x14ac:dyDescent="0.2">
      <c r="A369">
        <v>359</v>
      </c>
      <c r="B369" s="12">
        <v>92</v>
      </c>
      <c r="C369" s="12">
        <f t="shared" si="103"/>
        <v>92</v>
      </c>
      <c r="D369" s="12" t="str">
        <f t="shared" si="100"/>
        <v>no</v>
      </c>
      <c r="E369" s="12" t="str">
        <f t="shared" si="104"/>
        <v>Above Average</v>
      </c>
      <c r="F369" s="21">
        <v>6930</v>
      </c>
      <c r="G369" s="21" t="str">
        <f t="shared" si="105"/>
        <v>no</v>
      </c>
      <c r="H369" s="21" t="str">
        <f t="shared" si="106"/>
        <v>Below Average</v>
      </c>
      <c r="I369" s="12" t="s">
        <v>205</v>
      </c>
      <c r="J369" s="12" t="str">
        <f t="shared" si="107"/>
        <v>ClearCr</v>
      </c>
      <c r="K369" s="12" t="s">
        <v>91</v>
      </c>
      <c r="L369" s="12">
        <f t="shared" si="101"/>
        <v>71.6365553142886</v>
      </c>
      <c r="M369" s="12" t="str">
        <f t="shared" si="108"/>
        <v>Above Average</v>
      </c>
      <c r="N369" s="22">
        <v>5</v>
      </c>
      <c r="O369" s="22" t="str">
        <f t="shared" si="109"/>
        <v>Low</v>
      </c>
      <c r="P369">
        <v>1958</v>
      </c>
      <c r="Q369">
        <v>1958</v>
      </c>
      <c r="R369" s="23">
        <v>1062</v>
      </c>
      <c r="S369" s="23" t="str">
        <f t="shared" si="110"/>
        <v>no</v>
      </c>
      <c r="T369" s="23" t="str">
        <f t="shared" si="111"/>
        <v>Above Average</v>
      </c>
      <c r="U369" s="24">
        <v>1352</v>
      </c>
      <c r="V369" s="24">
        <v>0</v>
      </c>
      <c r="W369" s="24" t="s">
        <v>413</v>
      </c>
      <c r="X369" s="24">
        <v>1352</v>
      </c>
      <c r="Y369" s="24" t="str">
        <f t="shared" si="112"/>
        <v>no</v>
      </c>
      <c r="Z369" s="24" t="str">
        <f t="shared" si="113"/>
        <v>Below Average</v>
      </c>
      <c r="AA369" s="25">
        <v>0</v>
      </c>
      <c r="AB369" s="25">
        <v>1</v>
      </c>
      <c r="AC369" s="25">
        <v>1</v>
      </c>
      <c r="AD369" s="25">
        <v>0</v>
      </c>
      <c r="AE369" s="25">
        <f t="shared" si="114"/>
        <v>2</v>
      </c>
      <c r="AF369" s="25" t="str">
        <f t="shared" si="115"/>
        <v>Less</v>
      </c>
      <c r="AG369" s="57">
        <v>6</v>
      </c>
      <c r="AH369" s="29">
        <v>130000</v>
      </c>
      <c r="AI369" s="29">
        <f t="shared" si="102"/>
        <v>2414</v>
      </c>
      <c r="AJ369" s="29" t="str">
        <f t="shared" si="116"/>
        <v>no</v>
      </c>
      <c r="AK369" s="29">
        <f t="shared" si="117"/>
        <v>53.852526926263465</v>
      </c>
      <c r="AL369" s="29">
        <f t="shared" si="118"/>
        <v>96.15384615384616</v>
      </c>
    </row>
    <row r="370" spans="1:38" x14ac:dyDescent="0.2">
      <c r="A370">
        <v>360</v>
      </c>
      <c r="B370" s="12">
        <v>78</v>
      </c>
      <c r="C370" s="12">
        <f t="shared" si="103"/>
        <v>78</v>
      </c>
      <c r="D370" s="12" t="str">
        <f t="shared" si="100"/>
        <v>no</v>
      </c>
      <c r="E370" s="12" t="str">
        <f t="shared" si="104"/>
        <v>Above Average</v>
      </c>
      <c r="F370" s="21">
        <v>12011</v>
      </c>
      <c r="G370" s="21" t="str">
        <f t="shared" si="105"/>
        <v>no</v>
      </c>
      <c r="H370" s="21" t="str">
        <f t="shared" si="106"/>
        <v>Above Average</v>
      </c>
      <c r="I370" s="12" t="s">
        <v>129</v>
      </c>
      <c r="J370" s="12" t="str">
        <f t="shared" si="107"/>
        <v>NoRidge</v>
      </c>
      <c r="K370" s="12" t="s">
        <v>91</v>
      </c>
      <c r="L370" s="12">
        <f t="shared" si="101"/>
        <v>82.673563019433331</v>
      </c>
      <c r="M370" s="12" t="str">
        <f t="shared" si="108"/>
        <v>Above Average</v>
      </c>
      <c r="N370" s="22">
        <v>8</v>
      </c>
      <c r="O370" s="22" t="str">
        <f t="shared" si="109"/>
        <v>High</v>
      </c>
      <c r="P370">
        <v>1998</v>
      </c>
      <c r="Q370">
        <v>1998</v>
      </c>
      <c r="R370" s="23">
        <v>1086</v>
      </c>
      <c r="S370" s="23" t="str">
        <f t="shared" si="110"/>
        <v>no</v>
      </c>
      <c r="T370" s="23" t="str">
        <f t="shared" si="111"/>
        <v>Above Average</v>
      </c>
      <c r="U370" s="24">
        <v>1086</v>
      </c>
      <c r="V370" s="24">
        <v>838</v>
      </c>
      <c r="W370" s="24" t="s">
        <v>412</v>
      </c>
      <c r="X370" s="24">
        <v>1924</v>
      </c>
      <c r="Y370" s="24" t="str">
        <f t="shared" si="112"/>
        <v>no</v>
      </c>
      <c r="Z370" s="24" t="str">
        <f t="shared" si="113"/>
        <v>Above Average</v>
      </c>
      <c r="AA370" s="25">
        <v>1</v>
      </c>
      <c r="AB370" s="25">
        <v>0</v>
      </c>
      <c r="AC370" s="25">
        <v>2</v>
      </c>
      <c r="AD370" s="25">
        <v>1</v>
      </c>
      <c r="AE370" s="25">
        <f t="shared" si="114"/>
        <v>4</v>
      </c>
      <c r="AF370" s="25" t="str">
        <f t="shared" si="115"/>
        <v>More</v>
      </c>
      <c r="AG370" s="57">
        <v>7</v>
      </c>
      <c r="AH370" s="29">
        <v>280000</v>
      </c>
      <c r="AI370" s="29">
        <f t="shared" si="102"/>
        <v>3010</v>
      </c>
      <c r="AJ370" s="29" t="str">
        <f t="shared" si="116"/>
        <v>no</v>
      </c>
      <c r="AK370" s="29">
        <f t="shared" si="117"/>
        <v>93.023255813953483</v>
      </c>
      <c r="AL370" s="29">
        <f t="shared" si="118"/>
        <v>145.53014553014552</v>
      </c>
    </row>
    <row r="371" spans="1:38" x14ac:dyDescent="0.2">
      <c r="A371">
        <v>361</v>
      </c>
      <c r="B371" s="12" t="s">
        <v>83</v>
      </c>
      <c r="C371" s="12">
        <f t="shared" si="103"/>
        <v>69</v>
      </c>
      <c r="D371" s="12" t="str">
        <f t="shared" si="100"/>
        <v>no</v>
      </c>
      <c r="E371" s="12" t="str">
        <f t="shared" si="104"/>
        <v>Below Average</v>
      </c>
      <c r="F371" s="21">
        <v>7540</v>
      </c>
      <c r="G371" s="21" t="str">
        <f t="shared" si="105"/>
        <v>no</v>
      </c>
      <c r="H371" s="21" t="str">
        <f t="shared" si="106"/>
        <v>Below Average</v>
      </c>
      <c r="I371" s="12" t="s">
        <v>131</v>
      </c>
      <c r="J371" s="12" t="str">
        <f t="shared" si="107"/>
        <v>Mitchel</v>
      </c>
      <c r="K371" s="12" t="s">
        <v>91</v>
      </c>
      <c r="L371" s="12">
        <f t="shared" si="101"/>
        <v>69.371268986915226</v>
      </c>
      <c r="M371" s="12" t="str">
        <f t="shared" si="108"/>
        <v>Below Average</v>
      </c>
      <c r="N371" s="22">
        <v>6</v>
      </c>
      <c r="O371" s="22" t="str">
        <f t="shared" si="109"/>
        <v>Low</v>
      </c>
      <c r="P371">
        <v>1978</v>
      </c>
      <c r="Q371">
        <v>1978</v>
      </c>
      <c r="R371" s="23">
        <v>888</v>
      </c>
      <c r="S371" s="23" t="str">
        <f t="shared" si="110"/>
        <v>no</v>
      </c>
      <c r="T371" s="23" t="str">
        <f t="shared" si="111"/>
        <v>Below Average</v>
      </c>
      <c r="U371" s="24">
        <v>912</v>
      </c>
      <c r="V371" s="24">
        <v>0</v>
      </c>
      <c r="W371" s="24" t="s">
        <v>413</v>
      </c>
      <c r="X371" s="24">
        <v>912</v>
      </c>
      <c r="Y371" s="24" t="str">
        <f t="shared" si="112"/>
        <v>no</v>
      </c>
      <c r="Z371" s="24" t="str">
        <f t="shared" si="113"/>
        <v>Below Average</v>
      </c>
      <c r="AA371" s="25">
        <v>1</v>
      </c>
      <c r="AB371" s="25">
        <v>0</v>
      </c>
      <c r="AC371" s="25">
        <v>1</v>
      </c>
      <c r="AD371" s="25">
        <v>0</v>
      </c>
      <c r="AE371" s="25">
        <f t="shared" si="114"/>
        <v>2</v>
      </c>
      <c r="AF371" s="25" t="str">
        <f t="shared" si="115"/>
        <v>Less</v>
      </c>
      <c r="AG371" s="57">
        <v>5</v>
      </c>
      <c r="AH371" s="29">
        <v>156000</v>
      </c>
      <c r="AI371" s="29">
        <f t="shared" si="102"/>
        <v>1800</v>
      </c>
      <c r="AJ371" s="29" t="str">
        <f t="shared" si="116"/>
        <v>no</v>
      </c>
      <c r="AK371" s="29">
        <f t="shared" si="117"/>
        <v>86.666666666666671</v>
      </c>
      <c r="AL371" s="29">
        <f t="shared" si="118"/>
        <v>171.05263157894737</v>
      </c>
    </row>
    <row r="372" spans="1:38" x14ac:dyDescent="0.2">
      <c r="A372">
        <v>362</v>
      </c>
      <c r="B372" s="12" t="s">
        <v>83</v>
      </c>
      <c r="C372" s="12">
        <f t="shared" si="103"/>
        <v>69</v>
      </c>
      <c r="D372" s="12" t="str">
        <f t="shared" si="100"/>
        <v>no</v>
      </c>
      <c r="E372" s="12" t="str">
        <f t="shared" si="104"/>
        <v>Below Average</v>
      </c>
      <c r="F372" s="21">
        <v>9144</v>
      </c>
      <c r="G372" s="21" t="str">
        <f t="shared" si="105"/>
        <v>no</v>
      </c>
      <c r="H372" s="21" t="str">
        <f t="shared" si="106"/>
        <v>Below Average</v>
      </c>
      <c r="I372" s="12" t="s">
        <v>148</v>
      </c>
      <c r="J372" s="12" t="str">
        <f t="shared" si="107"/>
        <v>BrkSide</v>
      </c>
      <c r="K372" s="12" t="s">
        <v>91</v>
      </c>
      <c r="L372" s="12">
        <f t="shared" si="101"/>
        <v>64.919237492322253</v>
      </c>
      <c r="M372" s="12" t="str">
        <f t="shared" si="108"/>
        <v>Below Average</v>
      </c>
      <c r="N372" s="22">
        <v>5</v>
      </c>
      <c r="O372" s="22" t="str">
        <f t="shared" si="109"/>
        <v>Low</v>
      </c>
      <c r="P372">
        <v>1940</v>
      </c>
      <c r="Q372">
        <v>1982</v>
      </c>
      <c r="R372" s="23">
        <v>883</v>
      </c>
      <c r="S372" s="23" t="str">
        <f t="shared" si="110"/>
        <v>no</v>
      </c>
      <c r="T372" s="23" t="str">
        <f t="shared" si="111"/>
        <v>Below Average</v>
      </c>
      <c r="U372" s="24">
        <v>988</v>
      </c>
      <c r="V372" s="24">
        <v>517</v>
      </c>
      <c r="W372" s="24" t="s">
        <v>412</v>
      </c>
      <c r="X372" s="24">
        <v>1505</v>
      </c>
      <c r="Y372" s="24" t="str">
        <f t="shared" si="112"/>
        <v>no</v>
      </c>
      <c r="Z372" s="24" t="str">
        <f t="shared" si="113"/>
        <v>Below Average</v>
      </c>
      <c r="AA372" s="25">
        <v>1</v>
      </c>
      <c r="AB372" s="25">
        <v>0</v>
      </c>
      <c r="AC372" s="25">
        <v>1</v>
      </c>
      <c r="AD372" s="25">
        <v>0</v>
      </c>
      <c r="AE372" s="25">
        <f t="shared" si="114"/>
        <v>2</v>
      </c>
      <c r="AF372" s="25" t="str">
        <f t="shared" si="115"/>
        <v>Less</v>
      </c>
      <c r="AG372" s="57">
        <v>8</v>
      </c>
      <c r="AH372" s="29">
        <v>145000</v>
      </c>
      <c r="AI372" s="29">
        <f t="shared" si="102"/>
        <v>2388</v>
      </c>
      <c r="AJ372" s="29" t="str">
        <f t="shared" si="116"/>
        <v>no</v>
      </c>
      <c r="AK372" s="29">
        <f t="shared" si="117"/>
        <v>60.720268006700167</v>
      </c>
      <c r="AL372" s="29">
        <f t="shared" si="118"/>
        <v>96.34551495016612</v>
      </c>
    </row>
    <row r="373" spans="1:38" x14ac:dyDescent="0.2">
      <c r="A373">
        <v>363</v>
      </c>
      <c r="B373" s="12">
        <v>64</v>
      </c>
      <c r="C373" s="12">
        <f t="shared" si="103"/>
        <v>64</v>
      </c>
      <c r="D373" s="12" t="str">
        <f t="shared" si="100"/>
        <v>no</v>
      </c>
      <c r="E373" s="12" t="str">
        <f t="shared" si="104"/>
        <v>Below Average</v>
      </c>
      <c r="F373" s="21">
        <v>7301</v>
      </c>
      <c r="G373" s="21" t="str">
        <f t="shared" si="105"/>
        <v>no</v>
      </c>
      <c r="H373" s="21" t="str">
        <f t="shared" si="106"/>
        <v>Below Average</v>
      </c>
      <c r="I373" s="12" t="s">
        <v>185</v>
      </c>
      <c r="J373" s="12" t="str">
        <f t="shared" si="107"/>
        <v>Edwards</v>
      </c>
      <c r="K373" s="12" t="s">
        <v>91</v>
      </c>
      <c r="L373" s="12">
        <f t="shared" si="101"/>
        <v>61.772149970231268</v>
      </c>
      <c r="M373" s="12" t="str">
        <f t="shared" si="108"/>
        <v>Below Average</v>
      </c>
      <c r="N373" s="22">
        <v>7</v>
      </c>
      <c r="O373" s="22" t="str">
        <f t="shared" si="109"/>
        <v>High</v>
      </c>
      <c r="P373">
        <v>2003</v>
      </c>
      <c r="Q373">
        <v>2003</v>
      </c>
      <c r="R373" s="23">
        <v>0</v>
      </c>
      <c r="S373" s="23" t="str">
        <f t="shared" si="110"/>
        <v>yes</v>
      </c>
      <c r="T373" s="23" t="str">
        <f t="shared" si="111"/>
        <v>Below Average</v>
      </c>
      <c r="U373" s="24">
        <v>495</v>
      </c>
      <c r="V373" s="24">
        <v>1427</v>
      </c>
      <c r="W373" s="24" t="s">
        <v>412</v>
      </c>
      <c r="X373" s="24">
        <v>1922</v>
      </c>
      <c r="Y373" s="24" t="str">
        <f t="shared" si="112"/>
        <v>no</v>
      </c>
      <c r="Z373" s="24" t="str">
        <f t="shared" si="113"/>
        <v>Above Average</v>
      </c>
      <c r="AA373" s="25">
        <v>0</v>
      </c>
      <c r="AB373" s="25">
        <v>0</v>
      </c>
      <c r="AC373" s="25">
        <v>3</v>
      </c>
      <c r="AD373" s="25">
        <v>0</v>
      </c>
      <c r="AE373" s="25">
        <f t="shared" si="114"/>
        <v>3</v>
      </c>
      <c r="AF373" s="25" t="str">
        <f t="shared" si="115"/>
        <v>More</v>
      </c>
      <c r="AG373" s="57">
        <v>7</v>
      </c>
      <c r="AH373" s="29">
        <v>198500</v>
      </c>
      <c r="AI373" s="29">
        <f t="shared" si="102"/>
        <v>1922</v>
      </c>
      <c r="AJ373" s="29" t="str">
        <f t="shared" si="116"/>
        <v>no</v>
      </c>
      <c r="AK373" s="29">
        <f t="shared" si="117"/>
        <v>103.27783558792925</v>
      </c>
      <c r="AL373" s="29">
        <f t="shared" si="118"/>
        <v>103.27783558792925</v>
      </c>
    </row>
    <row r="374" spans="1:38" x14ac:dyDescent="0.2">
      <c r="A374">
        <v>364</v>
      </c>
      <c r="B374" s="12">
        <v>21</v>
      </c>
      <c r="C374" s="12">
        <f t="shared" si="103"/>
        <v>21</v>
      </c>
      <c r="D374" s="12" t="str">
        <f t="shared" si="100"/>
        <v>yes</v>
      </c>
      <c r="E374" s="12" t="str">
        <f t="shared" si="104"/>
        <v>Below Average</v>
      </c>
      <c r="F374" s="21">
        <v>1680</v>
      </c>
      <c r="G374" s="21" t="str">
        <f t="shared" si="105"/>
        <v>no</v>
      </c>
      <c r="H374" s="21" t="str">
        <f t="shared" si="106"/>
        <v>Below Average</v>
      </c>
      <c r="I374" s="12" t="s">
        <v>228</v>
      </c>
      <c r="J374" s="12" t="str">
        <f t="shared" si="107"/>
        <v/>
      </c>
      <c r="K374" s="12" t="s">
        <v>198</v>
      </c>
      <c r="L374" s="12" t="str">
        <f t="shared" si="101"/>
        <v/>
      </c>
      <c r="M374" s="12" t="str">
        <f t="shared" si="108"/>
        <v/>
      </c>
      <c r="N374" s="22">
        <v>6</v>
      </c>
      <c r="O374" s="22" t="str">
        <f t="shared" si="109"/>
        <v>Low</v>
      </c>
      <c r="P374">
        <v>1972</v>
      </c>
      <c r="Q374">
        <v>2007</v>
      </c>
      <c r="R374" s="23">
        <v>483</v>
      </c>
      <c r="S374" s="23" t="str">
        <f t="shared" si="110"/>
        <v>no</v>
      </c>
      <c r="T374" s="23" t="str">
        <f t="shared" si="111"/>
        <v>Below Average</v>
      </c>
      <c r="U374" s="24">
        <v>483</v>
      </c>
      <c r="V374" s="24">
        <v>504</v>
      </c>
      <c r="W374" s="24" t="s">
        <v>412</v>
      </c>
      <c r="X374" s="24">
        <v>987</v>
      </c>
      <c r="Y374" s="24" t="str">
        <f t="shared" si="112"/>
        <v>no</v>
      </c>
      <c r="Z374" s="24" t="str">
        <f t="shared" si="113"/>
        <v>Below Average</v>
      </c>
      <c r="AA374" s="25">
        <v>0</v>
      </c>
      <c r="AB374" s="25">
        <v>0</v>
      </c>
      <c r="AC374" s="25">
        <v>1</v>
      </c>
      <c r="AD374" s="25">
        <v>1</v>
      </c>
      <c r="AE374" s="25">
        <f t="shared" si="114"/>
        <v>2</v>
      </c>
      <c r="AF374" s="25" t="str">
        <f t="shared" si="115"/>
        <v>Less</v>
      </c>
      <c r="AG374" s="57">
        <v>5</v>
      </c>
      <c r="AH374" s="29">
        <v>118000</v>
      </c>
      <c r="AI374" s="29">
        <f t="shared" si="102"/>
        <v>1470</v>
      </c>
      <c r="AJ374" s="29" t="str">
        <f t="shared" si="116"/>
        <v>no</v>
      </c>
      <c r="AK374" s="29">
        <f t="shared" si="117"/>
        <v>80.27210884353741</v>
      </c>
      <c r="AL374" s="29">
        <f t="shared" si="118"/>
        <v>119.55420466058764</v>
      </c>
    </row>
    <row r="375" spans="1:38" x14ac:dyDescent="0.2">
      <c r="A375">
        <v>365</v>
      </c>
      <c r="B375" s="12" t="s">
        <v>83</v>
      </c>
      <c r="C375" s="12">
        <f t="shared" si="103"/>
        <v>69</v>
      </c>
      <c r="D375" s="12" t="str">
        <f t="shared" si="100"/>
        <v>no</v>
      </c>
      <c r="E375" s="12" t="str">
        <f t="shared" si="104"/>
        <v>Below Average</v>
      </c>
      <c r="F375" s="21">
        <v>18800</v>
      </c>
      <c r="G375" s="21" t="str">
        <f t="shared" si="105"/>
        <v>yes</v>
      </c>
      <c r="H375" s="21" t="str">
        <f t="shared" si="106"/>
        <v>Above Average</v>
      </c>
      <c r="I375" s="12" t="s">
        <v>138</v>
      </c>
      <c r="J375" s="12" t="str">
        <f t="shared" si="107"/>
        <v>NWAmes</v>
      </c>
      <c r="K375" s="12" t="s">
        <v>91</v>
      </c>
      <c r="L375" s="12">
        <f t="shared" si="101"/>
        <v>67.115548801871967</v>
      </c>
      <c r="M375" s="12" t="str">
        <f t="shared" si="108"/>
        <v>Below Average</v>
      </c>
      <c r="N375" s="22">
        <v>6</v>
      </c>
      <c r="O375" s="22" t="str">
        <f t="shared" si="109"/>
        <v>Low</v>
      </c>
      <c r="P375">
        <v>1976</v>
      </c>
      <c r="Q375">
        <v>1976</v>
      </c>
      <c r="R375" s="23">
        <v>796</v>
      </c>
      <c r="S375" s="23" t="str">
        <f t="shared" si="110"/>
        <v>no</v>
      </c>
      <c r="T375" s="23" t="str">
        <f t="shared" si="111"/>
        <v>Below Average</v>
      </c>
      <c r="U375" s="24">
        <v>790</v>
      </c>
      <c r="V375" s="24">
        <v>784</v>
      </c>
      <c r="W375" s="24" t="s">
        <v>412</v>
      </c>
      <c r="X375" s="24">
        <v>1574</v>
      </c>
      <c r="Y375" s="24" t="str">
        <f t="shared" si="112"/>
        <v>no</v>
      </c>
      <c r="Z375" s="24" t="str">
        <f t="shared" si="113"/>
        <v>Above Average</v>
      </c>
      <c r="AA375" s="25">
        <v>1</v>
      </c>
      <c r="AB375" s="25">
        <v>0</v>
      </c>
      <c r="AC375" s="25">
        <v>2</v>
      </c>
      <c r="AD375" s="25">
        <v>1</v>
      </c>
      <c r="AE375" s="25">
        <f t="shared" si="114"/>
        <v>4</v>
      </c>
      <c r="AF375" s="25" t="str">
        <f t="shared" si="115"/>
        <v>More</v>
      </c>
      <c r="AG375" s="57">
        <v>6</v>
      </c>
      <c r="AH375" s="29">
        <v>190000</v>
      </c>
      <c r="AI375" s="29">
        <f t="shared" si="102"/>
        <v>2370</v>
      </c>
      <c r="AJ375" s="29" t="str">
        <f t="shared" si="116"/>
        <v>no</v>
      </c>
      <c r="AK375" s="29">
        <f t="shared" si="117"/>
        <v>80.168776371308013</v>
      </c>
      <c r="AL375" s="29">
        <f t="shared" si="118"/>
        <v>120.71156289707751</v>
      </c>
    </row>
    <row r="376" spans="1:38" x14ac:dyDescent="0.2">
      <c r="A376">
        <v>366</v>
      </c>
      <c r="B376" s="12">
        <v>59</v>
      </c>
      <c r="C376" s="12">
        <f t="shared" si="103"/>
        <v>59</v>
      </c>
      <c r="D376" s="12" t="str">
        <f t="shared" si="100"/>
        <v>no</v>
      </c>
      <c r="E376" s="12" t="str">
        <f t="shared" si="104"/>
        <v>Below Average</v>
      </c>
      <c r="F376" s="21">
        <v>10690</v>
      </c>
      <c r="G376" s="21" t="str">
        <f t="shared" si="105"/>
        <v>no</v>
      </c>
      <c r="H376" s="21" t="str">
        <f t="shared" si="106"/>
        <v>Above Average</v>
      </c>
      <c r="I376" s="12" t="s">
        <v>176</v>
      </c>
      <c r="J376" s="12" t="str">
        <f t="shared" si="107"/>
        <v>IDOTRR</v>
      </c>
      <c r="K376" s="12" t="s">
        <v>91</v>
      </c>
      <c r="L376" s="12">
        <f t="shared" si="101"/>
        <v>52.131298928930256</v>
      </c>
      <c r="M376" s="12" t="str">
        <f t="shared" si="108"/>
        <v>Below Average</v>
      </c>
      <c r="N376" s="22">
        <v>5</v>
      </c>
      <c r="O376" s="22" t="str">
        <f t="shared" si="109"/>
        <v>Low</v>
      </c>
      <c r="P376">
        <v>1920</v>
      </c>
      <c r="Q376">
        <v>1997</v>
      </c>
      <c r="R376" s="23">
        <v>672</v>
      </c>
      <c r="S376" s="23" t="str">
        <f t="shared" si="110"/>
        <v>no</v>
      </c>
      <c r="T376" s="23" t="str">
        <f t="shared" si="111"/>
        <v>Below Average</v>
      </c>
      <c r="U376" s="24">
        <v>672</v>
      </c>
      <c r="V376" s="24">
        <v>672</v>
      </c>
      <c r="W376" s="24" t="s">
        <v>412</v>
      </c>
      <c r="X376" s="24">
        <v>1344</v>
      </c>
      <c r="Y376" s="24" t="str">
        <f t="shared" si="112"/>
        <v>no</v>
      </c>
      <c r="Z376" s="24" t="str">
        <f t="shared" si="113"/>
        <v>Below Average</v>
      </c>
      <c r="AA376" s="25">
        <v>0</v>
      </c>
      <c r="AB376" s="25">
        <v>0</v>
      </c>
      <c r="AC376" s="25">
        <v>1</v>
      </c>
      <c r="AD376" s="25">
        <v>0</v>
      </c>
      <c r="AE376" s="25">
        <f t="shared" si="114"/>
        <v>1</v>
      </c>
      <c r="AF376" s="25" t="str">
        <f t="shared" si="115"/>
        <v>Less</v>
      </c>
      <c r="AG376" s="57">
        <v>6</v>
      </c>
      <c r="AH376" s="29">
        <v>147000</v>
      </c>
      <c r="AI376" s="29">
        <f t="shared" si="102"/>
        <v>2016</v>
      </c>
      <c r="AJ376" s="29" t="str">
        <f t="shared" si="116"/>
        <v>no</v>
      </c>
      <c r="AK376" s="29">
        <f t="shared" si="117"/>
        <v>72.916666666666671</v>
      </c>
      <c r="AL376" s="29">
        <f t="shared" si="118"/>
        <v>109.375</v>
      </c>
    </row>
    <row r="377" spans="1:38" x14ac:dyDescent="0.2">
      <c r="A377">
        <v>367</v>
      </c>
      <c r="B377" s="12" t="s">
        <v>83</v>
      </c>
      <c r="C377" s="12">
        <f t="shared" si="103"/>
        <v>69</v>
      </c>
      <c r="D377" s="12" t="str">
        <f t="shared" si="100"/>
        <v>no</v>
      </c>
      <c r="E377" s="12" t="str">
        <f t="shared" si="104"/>
        <v>Below Average</v>
      </c>
      <c r="F377" s="21">
        <v>9500</v>
      </c>
      <c r="G377" s="21" t="str">
        <f t="shared" si="105"/>
        <v>no</v>
      </c>
      <c r="H377" s="21" t="str">
        <f t="shared" si="106"/>
        <v>Below Average</v>
      </c>
      <c r="I377" s="12" t="s">
        <v>162</v>
      </c>
      <c r="J377" s="12" t="str">
        <f t="shared" si="107"/>
        <v>NAmes</v>
      </c>
      <c r="K377" s="12" t="s">
        <v>91</v>
      </c>
      <c r="L377" s="12">
        <f t="shared" si="101"/>
        <v>65.191384752822614</v>
      </c>
      <c r="M377" s="12" t="str">
        <f t="shared" si="108"/>
        <v>Below Average</v>
      </c>
      <c r="N377" s="22">
        <v>6</v>
      </c>
      <c r="O377" s="22" t="str">
        <f t="shared" si="109"/>
        <v>Low</v>
      </c>
      <c r="P377">
        <v>1963</v>
      </c>
      <c r="Q377">
        <v>1963</v>
      </c>
      <c r="R377" s="23">
        <v>1394</v>
      </c>
      <c r="S377" s="23" t="str">
        <f t="shared" si="110"/>
        <v>no</v>
      </c>
      <c r="T377" s="23" t="str">
        <f t="shared" si="111"/>
        <v>Above Average</v>
      </c>
      <c r="U377" s="24">
        <v>1394</v>
      </c>
      <c r="V377" s="24">
        <v>0</v>
      </c>
      <c r="W377" s="24" t="s">
        <v>413</v>
      </c>
      <c r="X377" s="24">
        <v>1394</v>
      </c>
      <c r="Y377" s="24" t="str">
        <f t="shared" si="112"/>
        <v>no</v>
      </c>
      <c r="Z377" s="24" t="str">
        <f t="shared" si="113"/>
        <v>Below Average</v>
      </c>
      <c r="AA377" s="25">
        <v>1</v>
      </c>
      <c r="AB377" s="25">
        <v>0</v>
      </c>
      <c r="AC377" s="25">
        <v>1</v>
      </c>
      <c r="AD377" s="25">
        <v>1</v>
      </c>
      <c r="AE377" s="25">
        <f t="shared" si="114"/>
        <v>3</v>
      </c>
      <c r="AF377" s="25" t="str">
        <f t="shared" si="115"/>
        <v>More</v>
      </c>
      <c r="AG377" s="57">
        <v>6</v>
      </c>
      <c r="AH377" s="29">
        <v>159000</v>
      </c>
      <c r="AI377" s="29">
        <f t="shared" si="102"/>
        <v>2788</v>
      </c>
      <c r="AJ377" s="29" t="str">
        <f t="shared" si="116"/>
        <v>no</v>
      </c>
      <c r="AK377" s="29">
        <f t="shared" si="117"/>
        <v>57.030129124820661</v>
      </c>
      <c r="AL377" s="29">
        <f t="shared" si="118"/>
        <v>114.06025824964132</v>
      </c>
    </row>
    <row r="378" spans="1:38" x14ac:dyDescent="0.2">
      <c r="A378">
        <v>368</v>
      </c>
      <c r="B378" s="12">
        <v>101</v>
      </c>
      <c r="C378" s="12">
        <f t="shared" si="103"/>
        <v>101</v>
      </c>
      <c r="D378" s="12" t="str">
        <f t="shared" si="100"/>
        <v>no</v>
      </c>
      <c r="E378" s="12" t="str">
        <f t="shared" si="104"/>
        <v>Above Average</v>
      </c>
      <c r="F378" s="21">
        <v>9150</v>
      </c>
      <c r="G378" s="21" t="str">
        <f t="shared" si="105"/>
        <v>no</v>
      </c>
      <c r="H378" s="21" t="str">
        <f t="shared" si="106"/>
        <v>Below Average</v>
      </c>
      <c r="I378" s="12" t="s">
        <v>162</v>
      </c>
      <c r="J378" s="12" t="str">
        <f t="shared" si="107"/>
        <v>NAmes</v>
      </c>
      <c r="K378" s="12" t="s">
        <v>91</v>
      </c>
      <c r="L378" s="12">
        <f t="shared" si="101"/>
        <v>65.191384752822614</v>
      </c>
      <c r="M378" s="12" t="str">
        <f t="shared" si="108"/>
        <v>Below Average</v>
      </c>
      <c r="N378" s="22">
        <v>6</v>
      </c>
      <c r="O378" s="22" t="str">
        <f t="shared" si="109"/>
        <v>Low</v>
      </c>
      <c r="P378">
        <v>1962</v>
      </c>
      <c r="Q378">
        <v>1962</v>
      </c>
      <c r="R378" s="23">
        <v>1099</v>
      </c>
      <c r="S378" s="23" t="str">
        <f t="shared" si="110"/>
        <v>no</v>
      </c>
      <c r="T378" s="23" t="str">
        <f t="shared" si="111"/>
        <v>Above Average</v>
      </c>
      <c r="U378" s="24">
        <v>1431</v>
      </c>
      <c r="V378" s="24">
        <v>0</v>
      </c>
      <c r="W378" s="24" t="s">
        <v>413</v>
      </c>
      <c r="X378" s="24">
        <v>1431</v>
      </c>
      <c r="Y378" s="24" t="str">
        <f t="shared" si="112"/>
        <v>no</v>
      </c>
      <c r="Z378" s="24" t="str">
        <f t="shared" si="113"/>
        <v>Below Average</v>
      </c>
      <c r="AA378" s="25">
        <v>0</v>
      </c>
      <c r="AB378" s="25">
        <v>1</v>
      </c>
      <c r="AC378" s="25">
        <v>1</v>
      </c>
      <c r="AD378" s="25">
        <v>0</v>
      </c>
      <c r="AE378" s="25">
        <f t="shared" si="114"/>
        <v>2</v>
      </c>
      <c r="AF378" s="25" t="str">
        <f t="shared" si="115"/>
        <v>Less</v>
      </c>
      <c r="AG378" s="57">
        <v>6</v>
      </c>
      <c r="AH378" s="29">
        <v>165000</v>
      </c>
      <c r="AI378" s="29">
        <f t="shared" si="102"/>
        <v>2530</v>
      </c>
      <c r="AJ378" s="29" t="str">
        <f t="shared" si="116"/>
        <v>no</v>
      </c>
      <c r="AK378" s="29">
        <f t="shared" si="117"/>
        <v>65.217391304347828</v>
      </c>
      <c r="AL378" s="29">
        <f t="shared" si="118"/>
        <v>115.30398322851153</v>
      </c>
    </row>
    <row r="379" spans="1:38" x14ac:dyDescent="0.2">
      <c r="A379">
        <v>369</v>
      </c>
      <c r="B379" s="12">
        <v>78</v>
      </c>
      <c r="C379" s="12">
        <f t="shared" si="103"/>
        <v>78</v>
      </c>
      <c r="D379" s="12" t="str">
        <f t="shared" si="100"/>
        <v>no</v>
      </c>
      <c r="E379" s="12" t="str">
        <f t="shared" si="104"/>
        <v>Above Average</v>
      </c>
      <c r="F379" s="21">
        <v>7800</v>
      </c>
      <c r="G379" s="21" t="str">
        <f t="shared" si="105"/>
        <v>no</v>
      </c>
      <c r="H379" s="21" t="str">
        <f t="shared" si="106"/>
        <v>Below Average</v>
      </c>
      <c r="I379" s="12" t="s">
        <v>162</v>
      </c>
      <c r="J379" s="12" t="str">
        <f t="shared" si="107"/>
        <v>NAmes</v>
      </c>
      <c r="K379" s="12" t="s">
        <v>91</v>
      </c>
      <c r="L379" s="12">
        <f t="shared" si="101"/>
        <v>65.191384752822614</v>
      </c>
      <c r="M379" s="12" t="str">
        <f t="shared" si="108"/>
        <v>Below Average</v>
      </c>
      <c r="N379" s="22">
        <v>5</v>
      </c>
      <c r="O379" s="22" t="str">
        <f t="shared" si="109"/>
        <v>Low</v>
      </c>
      <c r="P379">
        <v>1954</v>
      </c>
      <c r="Q379">
        <v>1954</v>
      </c>
      <c r="R379" s="23">
        <v>1268</v>
      </c>
      <c r="S379" s="23" t="str">
        <f t="shared" si="110"/>
        <v>no</v>
      </c>
      <c r="T379" s="23" t="str">
        <f t="shared" si="111"/>
        <v>Above Average</v>
      </c>
      <c r="U379" s="24">
        <v>1268</v>
      </c>
      <c r="V379" s="24">
        <v>0</v>
      </c>
      <c r="W379" s="24" t="s">
        <v>413</v>
      </c>
      <c r="X379" s="24">
        <v>1268</v>
      </c>
      <c r="Y379" s="24" t="str">
        <f t="shared" si="112"/>
        <v>no</v>
      </c>
      <c r="Z379" s="24" t="str">
        <f t="shared" si="113"/>
        <v>Below Average</v>
      </c>
      <c r="AA379" s="25">
        <v>0</v>
      </c>
      <c r="AB379" s="25">
        <v>0</v>
      </c>
      <c r="AC379" s="25">
        <v>1</v>
      </c>
      <c r="AD379" s="25">
        <v>0</v>
      </c>
      <c r="AE379" s="25">
        <f t="shared" si="114"/>
        <v>1</v>
      </c>
      <c r="AF379" s="25" t="str">
        <f t="shared" si="115"/>
        <v>Less</v>
      </c>
      <c r="AG379" s="57">
        <v>7</v>
      </c>
      <c r="AH379" s="29">
        <v>132000</v>
      </c>
      <c r="AI379" s="29">
        <f t="shared" si="102"/>
        <v>2536</v>
      </c>
      <c r="AJ379" s="29" t="str">
        <f t="shared" si="116"/>
        <v>no</v>
      </c>
      <c r="AK379" s="29">
        <f t="shared" si="117"/>
        <v>52.050473186119874</v>
      </c>
      <c r="AL379" s="29">
        <f t="shared" si="118"/>
        <v>104.10094637223975</v>
      </c>
    </row>
    <row r="380" spans="1:38" x14ac:dyDescent="0.2">
      <c r="A380">
        <v>370</v>
      </c>
      <c r="B380" s="12" t="s">
        <v>83</v>
      </c>
      <c r="C380" s="12">
        <f t="shared" si="103"/>
        <v>69</v>
      </c>
      <c r="D380" s="12" t="str">
        <f t="shared" si="100"/>
        <v>no</v>
      </c>
      <c r="E380" s="12" t="str">
        <f t="shared" si="104"/>
        <v>Below Average</v>
      </c>
      <c r="F380" s="21">
        <v>9830</v>
      </c>
      <c r="G380" s="21" t="str">
        <f t="shared" si="105"/>
        <v>no</v>
      </c>
      <c r="H380" s="21" t="str">
        <f t="shared" si="106"/>
        <v>Below Average</v>
      </c>
      <c r="I380" s="12" t="s">
        <v>162</v>
      </c>
      <c r="J380" s="12" t="str">
        <f t="shared" si="107"/>
        <v>NAmes</v>
      </c>
      <c r="K380" s="12" t="s">
        <v>91</v>
      </c>
      <c r="L380" s="12">
        <f t="shared" si="101"/>
        <v>65.191384752822614</v>
      </c>
      <c r="M380" s="12" t="str">
        <f t="shared" si="108"/>
        <v>Below Average</v>
      </c>
      <c r="N380" s="22">
        <v>5</v>
      </c>
      <c r="O380" s="22" t="str">
        <f t="shared" si="109"/>
        <v>Low</v>
      </c>
      <c r="P380">
        <v>1959</v>
      </c>
      <c r="Q380">
        <v>2006</v>
      </c>
      <c r="R380" s="23">
        <v>1063</v>
      </c>
      <c r="S380" s="23" t="str">
        <f t="shared" si="110"/>
        <v>no</v>
      </c>
      <c r="T380" s="23" t="str">
        <f t="shared" si="111"/>
        <v>Above Average</v>
      </c>
      <c r="U380" s="24">
        <v>1287</v>
      </c>
      <c r="V380" s="24">
        <v>0</v>
      </c>
      <c r="W380" s="24" t="s">
        <v>413</v>
      </c>
      <c r="X380" s="24">
        <v>1287</v>
      </c>
      <c r="Y380" s="24" t="str">
        <f t="shared" si="112"/>
        <v>no</v>
      </c>
      <c r="Z380" s="24" t="str">
        <f t="shared" si="113"/>
        <v>Below Average</v>
      </c>
      <c r="AA380" s="25">
        <v>1</v>
      </c>
      <c r="AB380" s="25">
        <v>0</v>
      </c>
      <c r="AC380" s="25">
        <v>1</v>
      </c>
      <c r="AD380" s="25">
        <v>0</v>
      </c>
      <c r="AE380" s="25">
        <f t="shared" si="114"/>
        <v>2</v>
      </c>
      <c r="AF380" s="25" t="str">
        <f t="shared" si="115"/>
        <v>Less</v>
      </c>
      <c r="AG380" s="57">
        <v>7</v>
      </c>
      <c r="AH380" s="29">
        <v>162000</v>
      </c>
      <c r="AI380" s="29">
        <f t="shared" si="102"/>
        <v>2350</v>
      </c>
      <c r="AJ380" s="29" t="str">
        <f t="shared" si="116"/>
        <v>no</v>
      </c>
      <c r="AK380" s="29">
        <f t="shared" si="117"/>
        <v>68.936170212765958</v>
      </c>
      <c r="AL380" s="29">
        <f t="shared" si="118"/>
        <v>125.87412587412588</v>
      </c>
    </row>
    <row r="381" spans="1:38" x14ac:dyDescent="0.2">
      <c r="A381">
        <v>371</v>
      </c>
      <c r="B381" s="12" t="s">
        <v>83</v>
      </c>
      <c r="C381" s="12">
        <f t="shared" si="103"/>
        <v>69</v>
      </c>
      <c r="D381" s="12" t="str">
        <f t="shared" si="100"/>
        <v>no</v>
      </c>
      <c r="E381" s="12" t="str">
        <f t="shared" si="104"/>
        <v>Below Average</v>
      </c>
      <c r="F381" s="21">
        <v>8121</v>
      </c>
      <c r="G381" s="21" t="str">
        <f t="shared" si="105"/>
        <v>no</v>
      </c>
      <c r="H381" s="21" t="str">
        <f t="shared" si="106"/>
        <v>Below Average</v>
      </c>
      <c r="I381" s="12" t="s">
        <v>193</v>
      </c>
      <c r="J381" s="12" t="str">
        <f t="shared" si="107"/>
        <v>Gilbert</v>
      </c>
      <c r="K381" s="12" t="s">
        <v>91</v>
      </c>
      <c r="L381" s="12">
        <f t="shared" si="101"/>
        <v>77.47396854876844</v>
      </c>
      <c r="M381" s="12" t="str">
        <f t="shared" si="108"/>
        <v>Above Average</v>
      </c>
      <c r="N381" s="22">
        <v>6</v>
      </c>
      <c r="O381" s="22" t="str">
        <f t="shared" si="109"/>
        <v>Low</v>
      </c>
      <c r="P381">
        <v>2000</v>
      </c>
      <c r="Q381">
        <v>2000</v>
      </c>
      <c r="R381" s="23">
        <v>953</v>
      </c>
      <c r="S381" s="23" t="str">
        <f t="shared" si="110"/>
        <v>no</v>
      </c>
      <c r="T381" s="23" t="str">
        <f t="shared" si="111"/>
        <v>Below Average</v>
      </c>
      <c r="U381" s="24">
        <v>953</v>
      </c>
      <c r="V381" s="24">
        <v>711</v>
      </c>
      <c r="W381" s="24" t="s">
        <v>412</v>
      </c>
      <c r="X381" s="24">
        <v>1664</v>
      </c>
      <c r="Y381" s="24" t="str">
        <f t="shared" si="112"/>
        <v>no</v>
      </c>
      <c r="Z381" s="24" t="str">
        <f t="shared" si="113"/>
        <v>Above Average</v>
      </c>
      <c r="AA381" s="25">
        <v>0</v>
      </c>
      <c r="AB381" s="25">
        <v>0</v>
      </c>
      <c r="AC381" s="25">
        <v>2</v>
      </c>
      <c r="AD381" s="25">
        <v>1</v>
      </c>
      <c r="AE381" s="25">
        <f t="shared" si="114"/>
        <v>3</v>
      </c>
      <c r="AF381" s="25" t="str">
        <f t="shared" si="115"/>
        <v>More</v>
      </c>
      <c r="AG381" s="57">
        <v>7</v>
      </c>
      <c r="AH381" s="29">
        <v>172400</v>
      </c>
      <c r="AI381" s="29">
        <f t="shared" si="102"/>
        <v>2617</v>
      </c>
      <c r="AJ381" s="29" t="str">
        <f t="shared" si="116"/>
        <v>no</v>
      </c>
      <c r="AK381" s="29">
        <f t="shared" si="117"/>
        <v>65.876958349254878</v>
      </c>
      <c r="AL381" s="29">
        <f t="shared" si="118"/>
        <v>103.60576923076923</v>
      </c>
    </row>
    <row r="382" spans="1:38" x14ac:dyDescent="0.2">
      <c r="A382">
        <v>372</v>
      </c>
      <c r="B382" s="12">
        <v>80</v>
      </c>
      <c r="C382" s="12">
        <f t="shared" si="103"/>
        <v>80</v>
      </c>
      <c r="D382" s="12" t="str">
        <f t="shared" si="100"/>
        <v>no</v>
      </c>
      <c r="E382" s="12" t="str">
        <f t="shared" si="104"/>
        <v>Above Average</v>
      </c>
      <c r="F382" s="21">
        <v>17120</v>
      </c>
      <c r="G382" s="21" t="str">
        <f t="shared" si="105"/>
        <v>no</v>
      </c>
      <c r="H382" s="21" t="str">
        <f t="shared" si="106"/>
        <v>Above Average</v>
      </c>
      <c r="I382" s="12" t="s">
        <v>205</v>
      </c>
      <c r="J382" s="12" t="str">
        <f t="shared" si="107"/>
        <v>ClearCr</v>
      </c>
      <c r="K382" s="12" t="s">
        <v>91</v>
      </c>
      <c r="L382" s="12">
        <f t="shared" si="101"/>
        <v>71.6365553142886</v>
      </c>
      <c r="M382" s="12" t="str">
        <f t="shared" si="108"/>
        <v>Above Average</v>
      </c>
      <c r="N382" s="22">
        <v>4</v>
      </c>
      <c r="O382" s="22" t="str">
        <f t="shared" si="109"/>
        <v>Low</v>
      </c>
      <c r="P382">
        <v>1959</v>
      </c>
      <c r="Q382">
        <v>1959</v>
      </c>
      <c r="R382" s="23">
        <v>0</v>
      </c>
      <c r="S382" s="23" t="str">
        <f t="shared" si="110"/>
        <v>yes</v>
      </c>
      <c r="T382" s="23" t="str">
        <f t="shared" si="111"/>
        <v>Below Average</v>
      </c>
      <c r="U382" s="24">
        <v>1120</v>
      </c>
      <c r="V382" s="24">
        <v>468</v>
      </c>
      <c r="W382" s="24" t="s">
        <v>412</v>
      </c>
      <c r="X382" s="24">
        <v>1588</v>
      </c>
      <c r="Y382" s="24" t="str">
        <f t="shared" si="112"/>
        <v>no</v>
      </c>
      <c r="Z382" s="24" t="str">
        <f t="shared" si="113"/>
        <v>Above Average</v>
      </c>
      <c r="AA382" s="25">
        <v>0</v>
      </c>
      <c r="AB382" s="25">
        <v>0</v>
      </c>
      <c r="AC382" s="25">
        <v>2</v>
      </c>
      <c r="AD382" s="25">
        <v>0</v>
      </c>
      <c r="AE382" s="25">
        <f t="shared" si="114"/>
        <v>2</v>
      </c>
      <c r="AF382" s="25" t="str">
        <f t="shared" si="115"/>
        <v>Less</v>
      </c>
      <c r="AG382" s="57">
        <v>7</v>
      </c>
      <c r="AH382" s="29">
        <v>134432</v>
      </c>
      <c r="AI382" s="29">
        <f t="shared" si="102"/>
        <v>1588</v>
      </c>
      <c r="AJ382" s="29" t="str">
        <f t="shared" si="116"/>
        <v>no</v>
      </c>
      <c r="AK382" s="29">
        <f t="shared" si="117"/>
        <v>84.654911838790937</v>
      </c>
      <c r="AL382" s="29">
        <f t="shared" si="118"/>
        <v>84.654911838790937</v>
      </c>
    </row>
    <row r="383" spans="1:38" x14ac:dyDescent="0.2">
      <c r="A383">
        <v>373</v>
      </c>
      <c r="B383" s="12">
        <v>50</v>
      </c>
      <c r="C383" s="12">
        <f t="shared" si="103"/>
        <v>50</v>
      </c>
      <c r="D383" s="12" t="str">
        <f t="shared" si="100"/>
        <v>no</v>
      </c>
      <c r="E383" s="12" t="str">
        <f t="shared" si="104"/>
        <v>Below Average</v>
      </c>
      <c r="F383" s="21">
        <v>7175</v>
      </c>
      <c r="G383" s="21" t="str">
        <f t="shared" si="105"/>
        <v>no</v>
      </c>
      <c r="H383" s="21" t="str">
        <f t="shared" si="106"/>
        <v>Below Average</v>
      </c>
      <c r="I383" s="12" t="s">
        <v>170</v>
      </c>
      <c r="J383" s="12" t="str">
        <f t="shared" si="107"/>
        <v/>
      </c>
      <c r="K383" s="12" t="s">
        <v>179</v>
      </c>
      <c r="L383" s="12">
        <f t="shared" si="101"/>
        <v>71.682411868126678</v>
      </c>
      <c r="M383" s="12" t="str">
        <f t="shared" si="108"/>
        <v/>
      </c>
      <c r="N383" s="22">
        <v>6</v>
      </c>
      <c r="O383" s="22" t="str">
        <f t="shared" si="109"/>
        <v>Low</v>
      </c>
      <c r="P383">
        <v>1984</v>
      </c>
      <c r="Q383">
        <v>1984</v>
      </c>
      <c r="R383" s="23">
        <v>744</v>
      </c>
      <c r="S383" s="23" t="str">
        <f t="shared" si="110"/>
        <v>no</v>
      </c>
      <c r="T383" s="23" t="str">
        <f t="shared" si="111"/>
        <v>Below Average</v>
      </c>
      <c r="U383" s="24">
        <v>752</v>
      </c>
      <c r="V383" s="24">
        <v>0</v>
      </c>
      <c r="W383" s="24" t="s">
        <v>413</v>
      </c>
      <c r="X383" s="24">
        <v>752</v>
      </c>
      <c r="Y383" s="24" t="str">
        <f t="shared" si="112"/>
        <v>no</v>
      </c>
      <c r="Z383" s="24" t="str">
        <f t="shared" si="113"/>
        <v>Below Average</v>
      </c>
      <c r="AA383" s="25">
        <v>1</v>
      </c>
      <c r="AB383" s="25">
        <v>0</v>
      </c>
      <c r="AC383" s="25">
        <v>1</v>
      </c>
      <c r="AD383" s="25">
        <v>0</v>
      </c>
      <c r="AE383" s="25">
        <f t="shared" si="114"/>
        <v>2</v>
      </c>
      <c r="AF383" s="25" t="str">
        <f t="shared" si="115"/>
        <v>Less</v>
      </c>
      <c r="AG383" s="57">
        <v>4</v>
      </c>
      <c r="AH383" s="29">
        <v>125000</v>
      </c>
      <c r="AI383" s="29">
        <f t="shared" si="102"/>
        <v>1496</v>
      </c>
      <c r="AJ383" s="29" t="str">
        <f t="shared" si="116"/>
        <v>no</v>
      </c>
      <c r="AK383" s="29">
        <f t="shared" si="117"/>
        <v>83.556149732620327</v>
      </c>
      <c r="AL383" s="29">
        <f t="shared" si="118"/>
        <v>166.22340425531914</v>
      </c>
    </row>
    <row r="384" spans="1:38" x14ac:dyDescent="0.2">
      <c r="A384">
        <v>374</v>
      </c>
      <c r="B384" s="12">
        <v>79</v>
      </c>
      <c r="C384" s="12">
        <f t="shared" si="103"/>
        <v>79</v>
      </c>
      <c r="D384" s="12" t="str">
        <f t="shared" si="100"/>
        <v>no</v>
      </c>
      <c r="E384" s="12" t="str">
        <f t="shared" si="104"/>
        <v>Above Average</v>
      </c>
      <c r="F384" s="21">
        <v>10634</v>
      </c>
      <c r="G384" s="21" t="str">
        <f t="shared" si="105"/>
        <v>no</v>
      </c>
      <c r="H384" s="21" t="str">
        <f t="shared" si="106"/>
        <v>Above Average</v>
      </c>
      <c r="I384" s="12" t="s">
        <v>162</v>
      </c>
      <c r="J384" s="12" t="str">
        <f t="shared" si="107"/>
        <v>NAmes</v>
      </c>
      <c r="K384" s="12" t="s">
        <v>91</v>
      </c>
      <c r="L384" s="12">
        <f t="shared" si="101"/>
        <v>65.191384752822614</v>
      </c>
      <c r="M384" s="12" t="str">
        <f t="shared" si="108"/>
        <v>Below Average</v>
      </c>
      <c r="N384" s="22">
        <v>5</v>
      </c>
      <c r="O384" s="22" t="str">
        <f t="shared" si="109"/>
        <v>Low</v>
      </c>
      <c r="P384">
        <v>1953</v>
      </c>
      <c r="Q384">
        <v>1953</v>
      </c>
      <c r="R384" s="23">
        <v>608</v>
      </c>
      <c r="S384" s="23" t="str">
        <f t="shared" si="110"/>
        <v>no</v>
      </c>
      <c r="T384" s="23" t="str">
        <f t="shared" si="111"/>
        <v>Below Average</v>
      </c>
      <c r="U384" s="24">
        <v>1319</v>
      </c>
      <c r="V384" s="24">
        <v>0</v>
      </c>
      <c r="W384" s="24" t="s">
        <v>413</v>
      </c>
      <c r="X384" s="24">
        <v>1319</v>
      </c>
      <c r="Y384" s="24" t="str">
        <f t="shared" si="112"/>
        <v>no</v>
      </c>
      <c r="Z384" s="24" t="str">
        <f t="shared" si="113"/>
        <v>Below Average</v>
      </c>
      <c r="AA384" s="25">
        <v>1</v>
      </c>
      <c r="AB384" s="25">
        <v>0</v>
      </c>
      <c r="AC384" s="25">
        <v>1</v>
      </c>
      <c r="AD384" s="25">
        <v>0</v>
      </c>
      <c r="AE384" s="25">
        <f t="shared" si="114"/>
        <v>2</v>
      </c>
      <c r="AF384" s="25" t="str">
        <f t="shared" si="115"/>
        <v>Less</v>
      </c>
      <c r="AG384" s="57">
        <v>5</v>
      </c>
      <c r="AH384" s="29">
        <v>123000</v>
      </c>
      <c r="AI384" s="29">
        <f t="shared" si="102"/>
        <v>1927</v>
      </c>
      <c r="AJ384" s="29" t="str">
        <f t="shared" si="116"/>
        <v>no</v>
      </c>
      <c r="AK384" s="29">
        <f t="shared" si="117"/>
        <v>63.829787234042556</v>
      </c>
      <c r="AL384" s="29">
        <f t="shared" si="118"/>
        <v>93.252463987869604</v>
      </c>
    </row>
    <row r="385" spans="1:38" x14ac:dyDescent="0.2">
      <c r="A385">
        <v>375</v>
      </c>
      <c r="B385" s="12">
        <v>65</v>
      </c>
      <c r="C385" s="12">
        <f t="shared" si="103"/>
        <v>65</v>
      </c>
      <c r="D385" s="12" t="str">
        <f t="shared" si="100"/>
        <v>no</v>
      </c>
      <c r="E385" s="12" t="str">
        <f t="shared" si="104"/>
        <v>Below Average</v>
      </c>
      <c r="F385" s="21">
        <v>8200</v>
      </c>
      <c r="G385" s="21" t="str">
        <f t="shared" si="105"/>
        <v>no</v>
      </c>
      <c r="H385" s="21" t="str">
        <f t="shared" si="106"/>
        <v>Below Average</v>
      </c>
      <c r="I385" s="12" t="s">
        <v>89</v>
      </c>
      <c r="J385" s="12" t="str">
        <f t="shared" si="107"/>
        <v>CollgCr</v>
      </c>
      <c r="K385" s="12" t="s">
        <v>91</v>
      </c>
      <c r="L385" s="12">
        <f t="shared" si="101"/>
        <v>74.535824409408733</v>
      </c>
      <c r="M385" s="12" t="str">
        <f t="shared" si="108"/>
        <v>Above Average</v>
      </c>
      <c r="N385" s="22">
        <v>7</v>
      </c>
      <c r="O385" s="22" t="str">
        <f t="shared" si="109"/>
        <v>High</v>
      </c>
      <c r="P385">
        <v>2003</v>
      </c>
      <c r="Q385">
        <v>2004</v>
      </c>
      <c r="R385" s="23">
        <v>847</v>
      </c>
      <c r="S385" s="23" t="str">
        <f t="shared" si="110"/>
        <v>no</v>
      </c>
      <c r="T385" s="23" t="str">
        <f t="shared" si="111"/>
        <v>Below Average</v>
      </c>
      <c r="U385" s="24">
        <v>847</v>
      </c>
      <c r="V385" s="24">
        <v>1081</v>
      </c>
      <c r="W385" s="24" t="s">
        <v>412</v>
      </c>
      <c r="X385" s="24">
        <v>1928</v>
      </c>
      <c r="Y385" s="24" t="str">
        <f t="shared" si="112"/>
        <v>no</v>
      </c>
      <c r="Z385" s="24" t="str">
        <f t="shared" si="113"/>
        <v>Above Average</v>
      </c>
      <c r="AA385" s="25">
        <v>0</v>
      </c>
      <c r="AB385" s="25">
        <v>0</v>
      </c>
      <c r="AC385" s="25">
        <v>2</v>
      </c>
      <c r="AD385" s="25">
        <v>1</v>
      </c>
      <c r="AE385" s="25">
        <f t="shared" si="114"/>
        <v>3</v>
      </c>
      <c r="AF385" s="25" t="str">
        <f t="shared" si="115"/>
        <v>More</v>
      </c>
      <c r="AG385" s="57">
        <v>8</v>
      </c>
      <c r="AH385" s="29">
        <v>219500</v>
      </c>
      <c r="AI385" s="29">
        <f t="shared" si="102"/>
        <v>2775</v>
      </c>
      <c r="AJ385" s="29" t="str">
        <f t="shared" si="116"/>
        <v>no</v>
      </c>
      <c r="AK385" s="29">
        <f t="shared" si="117"/>
        <v>79.099099099099092</v>
      </c>
      <c r="AL385" s="29">
        <f t="shared" si="118"/>
        <v>113.84854771784232</v>
      </c>
    </row>
    <row r="386" spans="1:38" x14ac:dyDescent="0.2">
      <c r="A386">
        <v>376</v>
      </c>
      <c r="B386" s="12" t="s">
        <v>83</v>
      </c>
      <c r="C386" s="12">
        <f t="shared" si="103"/>
        <v>69</v>
      </c>
      <c r="D386" s="12" t="str">
        <f t="shared" si="100"/>
        <v>no</v>
      </c>
      <c r="E386" s="12" t="str">
        <f t="shared" si="104"/>
        <v>Below Average</v>
      </c>
      <c r="F386" s="21">
        <v>10020</v>
      </c>
      <c r="G386" s="21" t="str">
        <f t="shared" si="105"/>
        <v>no</v>
      </c>
      <c r="H386" s="21" t="str">
        <f t="shared" si="106"/>
        <v>Below Average</v>
      </c>
      <c r="I386" s="12" t="s">
        <v>185</v>
      </c>
      <c r="J386" s="12" t="str">
        <f t="shared" si="107"/>
        <v>Edwards</v>
      </c>
      <c r="K386" s="12" t="s">
        <v>91</v>
      </c>
      <c r="L386" s="12">
        <f t="shared" si="101"/>
        <v>61.772149970231268</v>
      </c>
      <c r="M386" s="12" t="str">
        <f t="shared" si="108"/>
        <v>Below Average</v>
      </c>
      <c r="N386" s="22">
        <v>1</v>
      </c>
      <c r="O386" s="22" t="str">
        <f t="shared" si="109"/>
        <v>Low</v>
      </c>
      <c r="P386">
        <v>1922</v>
      </c>
      <c r="Q386">
        <v>1950</v>
      </c>
      <c r="R386" s="23">
        <v>683</v>
      </c>
      <c r="S386" s="23" t="str">
        <f t="shared" si="110"/>
        <v>no</v>
      </c>
      <c r="T386" s="23" t="str">
        <f t="shared" si="111"/>
        <v>Below Average</v>
      </c>
      <c r="U386" s="24">
        <v>904</v>
      </c>
      <c r="V386" s="24">
        <v>0</v>
      </c>
      <c r="W386" s="24" t="s">
        <v>413</v>
      </c>
      <c r="X386" s="24">
        <v>904</v>
      </c>
      <c r="Y386" s="24" t="str">
        <f t="shared" si="112"/>
        <v>no</v>
      </c>
      <c r="Z386" s="24" t="str">
        <f t="shared" si="113"/>
        <v>Below Average</v>
      </c>
      <c r="AA386" s="25">
        <v>1</v>
      </c>
      <c r="AB386" s="25">
        <v>0</v>
      </c>
      <c r="AC386" s="25">
        <v>0</v>
      </c>
      <c r="AD386" s="25">
        <v>1</v>
      </c>
      <c r="AE386" s="25">
        <f t="shared" si="114"/>
        <v>2</v>
      </c>
      <c r="AF386" s="25" t="str">
        <f t="shared" si="115"/>
        <v>Less</v>
      </c>
      <c r="AG386" s="57">
        <v>4</v>
      </c>
      <c r="AH386" s="29">
        <v>61000</v>
      </c>
      <c r="AI386" s="29">
        <f t="shared" si="102"/>
        <v>1587</v>
      </c>
      <c r="AJ386" s="29" t="str">
        <f t="shared" si="116"/>
        <v>no</v>
      </c>
      <c r="AK386" s="29">
        <f t="shared" si="117"/>
        <v>38.437303087586642</v>
      </c>
      <c r="AL386" s="29">
        <f t="shared" si="118"/>
        <v>67.477876106194685</v>
      </c>
    </row>
    <row r="387" spans="1:38" x14ac:dyDescent="0.2">
      <c r="A387">
        <v>377</v>
      </c>
      <c r="B387" s="12">
        <v>57</v>
      </c>
      <c r="C387" s="12">
        <f t="shared" si="103"/>
        <v>57</v>
      </c>
      <c r="D387" s="12" t="str">
        <f t="shared" si="100"/>
        <v>no</v>
      </c>
      <c r="E387" s="12" t="str">
        <f t="shared" si="104"/>
        <v>Below Average</v>
      </c>
      <c r="F387" s="21">
        <v>8846</v>
      </c>
      <c r="G387" s="21" t="str">
        <f t="shared" si="105"/>
        <v>no</v>
      </c>
      <c r="H387" s="21" t="str">
        <f t="shared" si="106"/>
        <v>Below Average</v>
      </c>
      <c r="I387" s="12" t="s">
        <v>89</v>
      </c>
      <c r="J387" s="12" t="str">
        <f t="shared" si="107"/>
        <v>CollgCr</v>
      </c>
      <c r="K387" s="12" t="s">
        <v>91</v>
      </c>
      <c r="L387" s="12">
        <f t="shared" si="101"/>
        <v>74.535824409408733</v>
      </c>
      <c r="M387" s="12" t="str">
        <f t="shared" si="108"/>
        <v>Above Average</v>
      </c>
      <c r="N387" s="22">
        <v>5</v>
      </c>
      <c r="O387" s="22" t="str">
        <f t="shared" si="109"/>
        <v>Low</v>
      </c>
      <c r="P387">
        <v>1996</v>
      </c>
      <c r="Q387">
        <v>1996</v>
      </c>
      <c r="R387" s="23">
        <v>870</v>
      </c>
      <c r="S387" s="23" t="str">
        <f t="shared" si="110"/>
        <v>no</v>
      </c>
      <c r="T387" s="23" t="str">
        <f t="shared" si="111"/>
        <v>Below Average</v>
      </c>
      <c r="U387" s="24">
        <v>914</v>
      </c>
      <c r="V387" s="24">
        <v>0</v>
      </c>
      <c r="W387" s="24" t="s">
        <v>413</v>
      </c>
      <c r="X387" s="24">
        <v>914</v>
      </c>
      <c r="Y387" s="24" t="str">
        <f t="shared" si="112"/>
        <v>no</v>
      </c>
      <c r="Z387" s="24" t="str">
        <f t="shared" si="113"/>
        <v>Below Average</v>
      </c>
      <c r="AA387" s="25">
        <v>0</v>
      </c>
      <c r="AB387" s="25">
        <v>0</v>
      </c>
      <c r="AC387" s="25">
        <v>1</v>
      </c>
      <c r="AD387" s="25">
        <v>0</v>
      </c>
      <c r="AE387" s="25">
        <f t="shared" si="114"/>
        <v>1</v>
      </c>
      <c r="AF387" s="25" t="str">
        <f t="shared" si="115"/>
        <v>Less</v>
      </c>
      <c r="AG387" s="57">
        <v>5</v>
      </c>
      <c r="AH387" s="29">
        <v>148000</v>
      </c>
      <c r="AI387" s="29">
        <f t="shared" si="102"/>
        <v>1784</v>
      </c>
      <c r="AJ387" s="29" t="str">
        <f t="shared" si="116"/>
        <v>no</v>
      </c>
      <c r="AK387" s="29">
        <f t="shared" si="117"/>
        <v>82.959641255605376</v>
      </c>
      <c r="AL387" s="29">
        <f t="shared" si="118"/>
        <v>161.92560175054706</v>
      </c>
    </row>
    <row r="388" spans="1:38" x14ac:dyDescent="0.2">
      <c r="A388">
        <v>378</v>
      </c>
      <c r="B388" s="12">
        <v>102</v>
      </c>
      <c r="C388" s="12">
        <f t="shared" si="103"/>
        <v>102</v>
      </c>
      <c r="D388" s="12" t="str">
        <f t="shared" si="100"/>
        <v>no</v>
      </c>
      <c r="E388" s="12" t="str">
        <f t="shared" si="104"/>
        <v>Above Average</v>
      </c>
      <c r="F388" s="21">
        <v>11143</v>
      </c>
      <c r="G388" s="21" t="str">
        <f t="shared" si="105"/>
        <v>no</v>
      </c>
      <c r="H388" s="21" t="str">
        <f t="shared" si="106"/>
        <v>Above Average</v>
      </c>
      <c r="I388" s="12" t="s">
        <v>136</v>
      </c>
      <c r="J388" s="12" t="str">
        <f t="shared" si="107"/>
        <v>Somerst</v>
      </c>
      <c r="K388" s="12" t="s">
        <v>91</v>
      </c>
      <c r="L388" s="12">
        <f t="shared" si="101"/>
        <v>83.140020408338017</v>
      </c>
      <c r="M388" s="12" t="str">
        <f t="shared" si="108"/>
        <v>Above Average</v>
      </c>
      <c r="N388" s="22">
        <v>8</v>
      </c>
      <c r="O388" s="22" t="str">
        <f t="shared" si="109"/>
        <v>High</v>
      </c>
      <c r="P388">
        <v>2004</v>
      </c>
      <c r="Q388">
        <v>2005</v>
      </c>
      <c r="R388" s="23">
        <v>1580</v>
      </c>
      <c r="S388" s="23" t="str">
        <f t="shared" si="110"/>
        <v>no</v>
      </c>
      <c r="T388" s="23" t="str">
        <f t="shared" si="111"/>
        <v>Above Average</v>
      </c>
      <c r="U388" s="24">
        <v>1580</v>
      </c>
      <c r="V388" s="24">
        <v>886</v>
      </c>
      <c r="W388" s="24" t="s">
        <v>412</v>
      </c>
      <c r="X388" s="24">
        <v>2466</v>
      </c>
      <c r="Y388" s="24" t="str">
        <f t="shared" si="112"/>
        <v>no</v>
      </c>
      <c r="Z388" s="24" t="str">
        <f t="shared" si="113"/>
        <v>Above Average</v>
      </c>
      <c r="AA388" s="25">
        <v>0</v>
      </c>
      <c r="AB388" s="25">
        <v>0</v>
      </c>
      <c r="AC388" s="25">
        <v>3</v>
      </c>
      <c r="AD388" s="25">
        <v>0</v>
      </c>
      <c r="AE388" s="25">
        <f t="shared" si="114"/>
        <v>3</v>
      </c>
      <c r="AF388" s="25" t="str">
        <f t="shared" si="115"/>
        <v>More</v>
      </c>
      <c r="AG388" s="57">
        <v>8</v>
      </c>
      <c r="AH388" s="29">
        <v>340000</v>
      </c>
      <c r="AI388" s="29">
        <f t="shared" si="102"/>
        <v>4046</v>
      </c>
      <c r="AJ388" s="29" t="str">
        <f t="shared" si="116"/>
        <v>no</v>
      </c>
      <c r="AK388" s="29">
        <f t="shared" si="117"/>
        <v>84.033613445378151</v>
      </c>
      <c r="AL388" s="29">
        <f t="shared" si="118"/>
        <v>137.87510137875103</v>
      </c>
    </row>
    <row r="389" spans="1:38" x14ac:dyDescent="0.2">
      <c r="A389">
        <v>379</v>
      </c>
      <c r="B389" s="12">
        <v>88</v>
      </c>
      <c r="C389" s="12">
        <f t="shared" si="103"/>
        <v>88</v>
      </c>
      <c r="D389" s="12" t="str">
        <f t="shared" si="100"/>
        <v>no</v>
      </c>
      <c r="E389" s="12" t="str">
        <f t="shared" si="104"/>
        <v>Above Average</v>
      </c>
      <c r="F389" s="21">
        <v>11394</v>
      </c>
      <c r="G389" s="21" t="str">
        <f t="shared" si="105"/>
        <v>no</v>
      </c>
      <c r="H389" s="21" t="str">
        <f t="shared" si="106"/>
        <v>Above Average</v>
      </c>
      <c r="I389" s="12" t="s">
        <v>200</v>
      </c>
      <c r="J389" s="12" t="str">
        <f t="shared" si="107"/>
        <v>StoneBr</v>
      </c>
      <c r="K389" s="12" t="s">
        <v>91</v>
      </c>
      <c r="L389" s="12">
        <f t="shared" si="101"/>
        <v>100.53527892314388</v>
      </c>
      <c r="M389" s="12" t="str">
        <f t="shared" si="108"/>
        <v>Above Average</v>
      </c>
      <c r="N389" s="22">
        <v>9</v>
      </c>
      <c r="O389" s="22" t="str">
        <f t="shared" si="109"/>
        <v>High</v>
      </c>
      <c r="P389">
        <v>2010</v>
      </c>
      <c r="Q389">
        <v>2010</v>
      </c>
      <c r="R389" s="23">
        <v>1856</v>
      </c>
      <c r="S389" s="23" t="str">
        <f t="shared" si="110"/>
        <v>no</v>
      </c>
      <c r="T389" s="23" t="str">
        <f t="shared" si="111"/>
        <v>Above Average</v>
      </c>
      <c r="U389" s="24">
        <v>1856</v>
      </c>
      <c r="V389" s="24">
        <v>0</v>
      </c>
      <c r="W389" s="24" t="s">
        <v>413</v>
      </c>
      <c r="X389" s="24">
        <v>1856</v>
      </c>
      <c r="Y389" s="24" t="str">
        <f t="shared" si="112"/>
        <v>no</v>
      </c>
      <c r="Z389" s="24" t="str">
        <f t="shared" si="113"/>
        <v>Above Average</v>
      </c>
      <c r="AA389" s="25">
        <v>1</v>
      </c>
      <c r="AB389" s="25">
        <v>0</v>
      </c>
      <c r="AC389" s="25">
        <v>1</v>
      </c>
      <c r="AD389" s="25">
        <v>1</v>
      </c>
      <c r="AE389" s="25">
        <f t="shared" si="114"/>
        <v>3</v>
      </c>
      <c r="AF389" s="25" t="str">
        <f t="shared" si="115"/>
        <v>More</v>
      </c>
      <c r="AG389" s="57">
        <v>8</v>
      </c>
      <c r="AH389" s="29">
        <v>394432</v>
      </c>
      <c r="AI389" s="29">
        <f t="shared" si="102"/>
        <v>3712</v>
      </c>
      <c r="AJ389" s="29" t="str">
        <f t="shared" si="116"/>
        <v>no</v>
      </c>
      <c r="AK389" s="29">
        <f t="shared" si="117"/>
        <v>106.25862068965517</v>
      </c>
      <c r="AL389" s="29">
        <f t="shared" si="118"/>
        <v>212.51724137931035</v>
      </c>
    </row>
    <row r="390" spans="1:38" x14ac:dyDescent="0.2">
      <c r="A390">
        <v>380</v>
      </c>
      <c r="B390" s="12">
        <v>60</v>
      </c>
      <c r="C390" s="12">
        <f t="shared" si="103"/>
        <v>60</v>
      </c>
      <c r="D390" s="12" t="str">
        <f t="shared" si="100"/>
        <v>no</v>
      </c>
      <c r="E390" s="12" t="str">
        <f t="shared" si="104"/>
        <v>Below Average</v>
      </c>
      <c r="F390" s="21">
        <v>8123</v>
      </c>
      <c r="G390" s="21" t="str">
        <f t="shared" si="105"/>
        <v>no</v>
      </c>
      <c r="H390" s="21" t="str">
        <f t="shared" si="106"/>
        <v>Below Average</v>
      </c>
      <c r="I390" s="12" t="s">
        <v>193</v>
      </c>
      <c r="J390" s="12" t="str">
        <f t="shared" si="107"/>
        <v>Gilbert</v>
      </c>
      <c r="K390" s="12" t="s">
        <v>91</v>
      </c>
      <c r="L390" s="12">
        <f t="shared" si="101"/>
        <v>77.47396854876844</v>
      </c>
      <c r="M390" s="12" t="str">
        <f t="shared" si="108"/>
        <v>Above Average</v>
      </c>
      <c r="N390" s="22">
        <v>6</v>
      </c>
      <c r="O390" s="22" t="str">
        <f t="shared" si="109"/>
        <v>Low</v>
      </c>
      <c r="P390">
        <v>2000</v>
      </c>
      <c r="Q390">
        <v>2000</v>
      </c>
      <c r="R390" s="23">
        <v>982</v>
      </c>
      <c r="S390" s="23" t="str">
        <f t="shared" si="110"/>
        <v>no</v>
      </c>
      <c r="T390" s="23" t="str">
        <f t="shared" si="111"/>
        <v>Below Average</v>
      </c>
      <c r="U390" s="24">
        <v>1007</v>
      </c>
      <c r="V390" s="24">
        <v>793</v>
      </c>
      <c r="W390" s="24" t="s">
        <v>412</v>
      </c>
      <c r="X390" s="24">
        <v>1800</v>
      </c>
      <c r="Y390" s="24" t="str">
        <f t="shared" si="112"/>
        <v>no</v>
      </c>
      <c r="Z390" s="24" t="str">
        <f t="shared" si="113"/>
        <v>Above Average</v>
      </c>
      <c r="AA390" s="25">
        <v>0</v>
      </c>
      <c r="AB390" s="25">
        <v>0</v>
      </c>
      <c r="AC390" s="25">
        <v>2</v>
      </c>
      <c r="AD390" s="25">
        <v>1</v>
      </c>
      <c r="AE390" s="25">
        <f t="shared" si="114"/>
        <v>3</v>
      </c>
      <c r="AF390" s="25" t="str">
        <f t="shared" si="115"/>
        <v>More</v>
      </c>
      <c r="AG390" s="57">
        <v>7</v>
      </c>
      <c r="AH390" s="29">
        <v>179000</v>
      </c>
      <c r="AI390" s="29">
        <f t="shared" si="102"/>
        <v>2782</v>
      </c>
      <c r="AJ390" s="29" t="str">
        <f t="shared" si="116"/>
        <v>no</v>
      </c>
      <c r="AK390" s="29">
        <f t="shared" si="117"/>
        <v>64.342199856218542</v>
      </c>
      <c r="AL390" s="29">
        <f t="shared" si="118"/>
        <v>99.444444444444443</v>
      </c>
    </row>
    <row r="391" spans="1:38" x14ac:dyDescent="0.2">
      <c r="A391">
        <v>381</v>
      </c>
      <c r="B391" s="12">
        <v>50</v>
      </c>
      <c r="C391" s="12">
        <f t="shared" si="103"/>
        <v>50</v>
      </c>
      <c r="D391" s="12" t="str">
        <f t="shared" si="100"/>
        <v>no</v>
      </c>
      <c r="E391" s="12" t="str">
        <f t="shared" si="104"/>
        <v>Below Average</v>
      </c>
      <c r="F391" s="21">
        <v>5000</v>
      </c>
      <c r="G391" s="21" t="str">
        <f t="shared" si="105"/>
        <v>no</v>
      </c>
      <c r="H391" s="21" t="str">
        <f t="shared" si="106"/>
        <v>Below Average</v>
      </c>
      <c r="I391" s="12" t="s">
        <v>232</v>
      </c>
      <c r="J391" s="12" t="str">
        <f t="shared" si="107"/>
        <v>SWISU</v>
      </c>
      <c r="K391" s="12" t="s">
        <v>91</v>
      </c>
      <c r="L391" s="12">
        <f t="shared" si="101"/>
        <v>56.717772915383847</v>
      </c>
      <c r="M391" s="12" t="str">
        <f t="shared" si="108"/>
        <v>Below Average</v>
      </c>
      <c r="N391" s="22">
        <v>5</v>
      </c>
      <c r="O391" s="22" t="str">
        <f t="shared" si="109"/>
        <v>Low</v>
      </c>
      <c r="P391">
        <v>1924</v>
      </c>
      <c r="Q391">
        <v>1950</v>
      </c>
      <c r="R391" s="23">
        <v>1026</v>
      </c>
      <c r="S391" s="23" t="str">
        <f t="shared" si="110"/>
        <v>no</v>
      </c>
      <c r="T391" s="23" t="str">
        <f t="shared" si="111"/>
        <v>Below Average</v>
      </c>
      <c r="U391" s="24">
        <v>1026</v>
      </c>
      <c r="V391" s="24">
        <v>665</v>
      </c>
      <c r="W391" s="24" t="s">
        <v>412</v>
      </c>
      <c r="X391" s="24">
        <v>1691</v>
      </c>
      <c r="Y391" s="24" t="str">
        <f t="shared" si="112"/>
        <v>no</v>
      </c>
      <c r="Z391" s="24" t="str">
        <f t="shared" si="113"/>
        <v>Above Average</v>
      </c>
      <c r="AA391" s="25">
        <v>0</v>
      </c>
      <c r="AB391" s="25">
        <v>0</v>
      </c>
      <c r="AC391" s="25">
        <v>2</v>
      </c>
      <c r="AD391" s="25">
        <v>0</v>
      </c>
      <c r="AE391" s="25">
        <f t="shared" si="114"/>
        <v>2</v>
      </c>
      <c r="AF391" s="25" t="str">
        <f t="shared" si="115"/>
        <v>Less</v>
      </c>
      <c r="AG391" s="57">
        <v>6</v>
      </c>
      <c r="AH391" s="29">
        <v>127000</v>
      </c>
      <c r="AI391" s="29">
        <f t="shared" si="102"/>
        <v>2717</v>
      </c>
      <c r="AJ391" s="29" t="str">
        <f t="shared" si="116"/>
        <v>no</v>
      </c>
      <c r="AK391" s="29">
        <f t="shared" si="117"/>
        <v>46.742730953257272</v>
      </c>
      <c r="AL391" s="29">
        <f t="shared" si="118"/>
        <v>75.103489059727977</v>
      </c>
    </row>
    <row r="392" spans="1:38" x14ac:dyDescent="0.2">
      <c r="A392">
        <v>382</v>
      </c>
      <c r="B392" s="12">
        <v>60</v>
      </c>
      <c r="C392" s="12">
        <f t="shared" si="103"/>
        <v>60</v>
      </c>
      <c r="D392" s="12" t="str">
        <f t="shared" si="100"/>
        <v>no</v>
      </c>
      <c r="E392" s="12" t="str">
        <f t="shared" si="104"/>
        <v>Below Average</v>
      </c>
      <c r="F392" s="21">
        <v>7200</v>
      </c>
      <c r="G392" s="21" t="str">
        <f t="shared" si="105"/>
        <v>no</v>
      </c>
      <c r="H392" s="21" t="str">
        <f t="shared" si="106"/>
        <v>Below Average</v>
      </c>
      <c r="I392" s="12" t="s">
        <v>136</v>
      </c>
      <c r="J392" s="12" t="str">
        <f t="shared" si="107"/>
        <v>Somerst</v>
      </c>
      <c r="K392" s="12" t="s">
        <v>91</v>
      </c>
      <c r="L392" s="12">
        <f t="shared" si="101"/>
        <v>83.140020408338017</v>
      </c>
      <c r="M392" s="12" t="str">
        <f t="shared" si="108"/>
        <v>Above Average</v>
      </c>
      <c r="N392" s="22">
        <v>7</v>
      </c>
      <c r="O392" s="22" t="str">
        <f t="shared" si="109"/>
        <v>High</v>
      </c>
      <c r="P392">
        <v>2006</v>
      </c>
      <c r="Q392">
        <v>2006</v>
      </c>
      <c r="R392" s="23">
        <v>1293</v>
      </c>
      <c r="S392" s="23" t="str">
        <f t="shared" si="110"/>
        <v>no</v>
      </c>
      <c r="T392" s="23" t="str">
        <f t="shared" si="111"/>
        <v>Above Average</v>
      </c>
      <c r="U392" s="24">
        <v>1301</v>
      </c>
      <c r="V392" s="24">
        <v>0</v>
      </c>
      <c r="W392" s="24" t="s">
        <v>413</v>
      </c>
      <c r="X392" s="24">
        <v>1301</v>
      </c>
      <c r="Y392" s="24" t="str">
        <f t="shared" si="112"/>
        <v>no</v>
      </c>
      <c r="Z392" s="24" t="str">
        <f t="shared" si="113"/>
        <v>Below Average</v>
      </c>
      <c r="AA392" s="25">
        <v>1</v>
      </c>
      <c r="AB392" s="25">
        <v>0</v>
      </c>
      <c r="AC392" s="25">
        <v>2</v>
      </c>
      <c r="AD392" s="25">
        <v>0</v>
      </c>
      <c r="AE392" s="25">
        <f t="shared" si="114"/>
        <v>3</v>
      </c>
      <c r="AF392" s="25" t="str">
        <f t="shared" si="115"/>
        <v>More</v>
      </c>
      <c r="AG392" s="57">
        <v>5</v>
      </c>
      <c r="AH392" s="29">
        <v>187750</v>
      </c>
      <c r="AI392" s="29">
        <f t="shared" si="102"/>
        <v>2594</v>
      </c>
      <c r="AJ392" s="29" t="str">
        <f t="shared" si="116"/>
        <v>no</v>
      </c>
      <c r="AK392" s="29">
        <f t="shared" si="117"/>
        <v>72.37856592135698</v>
      </c>
      <c r="AL392" s="29">
        <f t="shared" si="118"/>
        <v>144.31206764027672</v>
      </c>
    </row>
    <row r="393" spans="1:38" x14ac:dyDescent="0.2">
      <c r="A393">
        <v>383</v>
      </c>
      <c r="B393" s="12">
        <v>79</v>
      </c>
      <c r="C393" s="12">
        <f t="shared" si="103"/>
        <v>79</v>
      </c>
      <c r="D393" s="12" t="str">
        <f t="shared" si="100"/>
        <v>no</v>
      </c>
      <c r="E393" s="12" t="str">
        <f t="shared" si="104"/>
        <v>Above Average</v>
      </c>
      <c r="F393" s="21">
        <v>9245</v>
      </c>
      <c r="G393" s="21" t="str">
        <f t="shared" si="105"/>
        <v>no</v>
      </c>
      <c r="H393" s="21" t="str">
        <f t="shared" si="106"/>
        <v>Below Average</v>
      </c>
      <c r="I393" s="12" t="s">
        <v>89</v>
      </c>
      <c r="J393" s="12" t="str">
        <f t="shared" si="107"/>
        <v>CollgCr</v>
      </c>
      <c r="K393" s="12" t="s">
        <v>91</v>
      </c>
      <c r="L393" s="12">
        <f t="shared" si="101"/>
        <v>74.535824409408733</v>
      </c>
      <c r="M393" s="12" t="str">
        <f t="shared" si="108"/>
        <v>Above Average</v>
      </c>
      <c r="N393" s="22">
        <v>7</v>
      </c>
      <c r="O393" s="22" t="str">
        <f t="shared" si="109"/>
        <v>High</v>
      </c>
      <c r="P393">
        <v>2006</v>
      </c>
      <c r="Q393">
        <v>2006</v>
      </c>
      <c r="R393" s="23">
        <v>939</v>
      </c>
      <c r="S393" s="23" t="str">
        <f t="shared" si="110"/>
        <v>no</v>
      </c>
      <c r="T393" s="23" t="str">
        <f t="shared" si="111"/>
        <v>Below Average</v>
      </c>
      <c r="U393" s="24">
        <v>939</v>
      </c>
      <c r="V393" s="24">
        <v>858</v>
      </c>
      <c r="W393" s="24" t="s">
        <v>412</v>
      </c>
      <c r="X393" s="24">
        <v>1797</v>
      </c>
      <c r="Y393" s="24" t="str">
        <f t="shared" si="112"/>
        <v>no</v>
      </c>
      <c r="Z393" s="24" t="str">
        <f t="shared" si="113"/>
        <v>Above Average</v>
      </c>
      <c r="AA393" s="25">
        <v>0</v>
      </c>
      <c r="AB393" s="25">
        <v>0</v>
      </c>
      <c r="AC393" s="25">
        <v>2</v>
      </c>
      <c r="AD393" s="25">
        <v>1</v>
      </c>
      <c r="AE393" s="25">
        <f t="shared" si="114"/>
        <v>3</v>
      </c>
      <c r="AF393" s="25" t="str">
        <f t="shared" si="115"/>
        <v>More</v>
      </c>
      <c r="AG393" s="57">
        <v>8</v>
      </c>
      <c r="AH393" s="29">
        <v>213500</v>
      </c>
      <c r="AI393" s="29">
        <f t="shared" si="102"/>
        <v>2736</v>
      </c>
      <c r="AJ393" s="29" t="str">
        <f t="shared" si="116"/>
        <v>no</v>
      </c>
      <c r="AK393" s="29">
        <f t="shared" si="117"/>
        <v>78.033625730994146</v>
      </c>
      <c r="AL393" s="29">
        <f t="shared" si="118"/>
        <v>118.80912632164718</v>
      </c>
    </row>
    <row r="394" spans="1:38" x14ac:dyDescent="0.2">
      <c r="A394">
        <v>384</v>
      </c>
      <c r="B394" s="12">
        <v>60</v>
      </c>
      <c r="C394" s="12">
        <f t="shared" si="103"/>
        <v>60</v>
      </c>
      <c r="D394" s="12" t="str">
        <f t="shared" si="100"/>
        <v>no</v>
      </c>
      <c r="E394" s="12" t="str">
        <f t="shared" si="104"/>
        <v>Below Average</v>
      </c>
      <c r="F394" s="21">
        <v>9000</v>
      </c>
      <c r="G394" s="21" t="str">
        <f t="shared" si="105"/>
        <v>no</v>
      </c>
      <c r="H394" s="21" t="str">
        <f t="shared" si="106"/>
        <v>Below Average</v>
      </c>
      <c r="I394" s="12" t="s">
        <v>170</v>
      </c>
      <c r="J394" s="12" t="str">
        <f t="shared" si="107"/>
        <v>SawyerW</v>
      </c>
      <c r="K394" s="12" t="s">
        <v>91</v>
      </c>
      <c r="L394" s="12">
        <f t="shared" si="101"/>
        <v>71.682411868126678</v>
      </c>
      <c r="M394" s="12" t="str">
        <f t="shared" si="108"/>
        <v>Above Average</v>
      </c>
      <c r="N394" s="22">
        <v>6</v>
      </c>
      <c r="O394" s="22" t="str">
        <f t="shared" si="109"/>
        <v>Low</v>
      </c>
      <c r="P394">
        <v>1928</v>
      </c>
      <c r="Q394">
        <v>1950</v>
      </c>
      <c r="R394" s="23">
        <v>784</v>
      </c>
      <c r="S394" s="23" t="str">
        <f t="shared" si="110"/>
        <v>no</v>
      </c>
      <c r="T394" s="23" t="str">
        <f t="shared" si="111"/>
        <v>Below Average</v>
      </c>
      <c r="U394" s="24">
        <v>784</v>
      </c>
      <c r="V394" s="24">
        <v>0</v>
      </c>
      <c r="W394" s="24" t="s">
        <v>413</v>
      </c>
      <c r="X394" s="24">
        <v>784</v>
      </c>
      <c r="Y394" s="24" t="str">
        <f t="shared" si="112"/>
        <v>no</v>
      </c>
      <c r="Z394" s="24" t="str">
        <f t="shared" si="113"/>
        <v>Below Average</v>
      </c>
      <c r="AA394" s="25">
        <v>0</v>
      </c>
      <c r="AB394" s="25">
        <v>0</v>
      </c>
      <c r="AC394" s="25">
        <v>1</v>
      </c>
      <c r="AD394" s="25">
        <v>0</v>
      </c>
      <c r="AE394" s="25">
        <f t="shared" si="114"/>
        <v>1</v>
      </c>
      <c r="AF394" s="25" t="str">
        <f t="shared" si="115"/>
        <v>Less</v>
      </c>
      <c r="AG394" s="57">
        <v>5</v>
      </c>
      <c r="AH394" s="29">
        <v>76000</v>
      </c>
      <c r="AI394" s="29">
        <f t="shared" si="102"/>
        <v>1568</v>
      </c>
      <c r="AJ394" s="29" t="str">
        <f t="shared" si="116"/>
        <v>no</v>
      </c>
      <c r="AK394" s="29">
        <f t="shared" si="117"/>
        <v>48.469387755102041</v>
      </c>
      <c r="AL394" s="29">
        <f t="shared" si="118"/>
        <v>96.938775510204081</v>
      </c>
    </row>
    <row r="395" spans="1:38" x14ac:dyDescent="0.2">
      <c r="A395">
        <v>385</v>
      </c>
      <c r="B395" s="12" t="s">
        <v>83</v>
      </c>
      <c r="C395" s="12">
        <f t="shared" si="103"/>
        <v>69</v>
      </c>
      <c r="D395" s="12" t="str">
        <f t="shared" ref="D395:D458" si="119">IF(OR(C395&lt;(QUARTILE(C$11:C$1470,1))-(((QUARTILE(C$11:C$1470,3))-(QUARTILE(C$11:C$1470,1)))*1.5),C395&gt;(QUARTILE(C$11:C$1470,3))+(((QUARTILE(C$11:C$1470,3))-(QUARTILE(C$11:C$1470,1)))*1.5)),"yes","no")</f>
        <v>no</v>
      </c>
      <c r="E395" s="12" t="str">
        <f t="shared" si="104"/>
        <v>Below Average</v>
      </c>
      <c r="F395" s="21">
        <v>53107</v>
      </c>
      <c r="G395" s="21" t="str">
        <f t="shared" si="105"/>
        <v>yes</v>
      </c>
      <c r="H395" s="21" t="str">
        <f t="shared" si="106"/>
        <v>Above Average</v>
      </c>
      <c r="I395" s="12" t="s">
        <v>205</v>
      </c>
      <c r="J395" s="12" t="str">
        <f t="shared" si="107"/>
        <v>ClearCr</v>
      </c>
      <c r="K395" s="12" t="s">
        <v>91</v>
      </c>
      <c r="L395" s="12">
        <f t="shared" ref="L395:L458" si="120">IFERROR(AVERAGEIFS($AK$11:$AK$1470,$I$11:$I$1470,$I395,$K$11:$K$1470,"1Fam"),"")</f>
        <v>71.6365553142886</v>
      </c>
      <c r="M395" s="12" t="str">
        <f t="shared" si="108"/>
        <v>Above Average</v>
      </c>
      <c r="N395" s="22">
        <v>6</v>
      </c>
      <c r="O395" s="22" t="str">
        <f t="shared" si="109"/>
        <v>Low</v>
      </c>
      <c r="P395">
        <v>1992</v>
      </c>
      <c r="Q395">
        <v>1992</v>
      </c>
      <c r="R395" s="23">
        <v>1580</v>
      </c>
      <c r="S395" s="23" t="str">
        <f t="shared" si="110"/>
        <v>no</v>
      </c>
      <c r="T395" s="23" t="str">
        <f t="shared" si="111"/>
        <v>Above Average</v>
      </c>
      <c r="U395" s="24">
        <v>1079</v>
      </c>
      <c r="V395" s="24">
        <v>874</v>
      </c>
      <c r="W395" s="24" t="s">
        <v>412</v>
      </c>
      <c r="X395" s="24">
        <v>1953</v>
      </c>
      <c r="Y395" s="24" t="str">
        <f t="shared" si="112"/>
        <v>no</v>
      </c>
      <c r="Z395" s="24" t="str">
        <f t="shared" si="113"/>
        <v>Above Average</v>
      </c>
      <c r="AA395" s="25">
        <v>1</v>
      </c>
      <c r="AB395" s="25">
        <v>0</v>
      </c>
      <c r="AC395" s="25">
        <v>2</v>
      </c>
      <c r="AD395" s="25">
        <v>1</v>
      </c>
      <c r="AE395" s="25">
        <f t="shared" si="114"/>
        <v>4</v>
      </c>
      <c r="AF395" s="25" t="str">
        <f t="shared" si="115"/>
        <v>More</v>
      </c>
      <c r="AG395" s="57">
        <v>9</v>
      </c>
      <c r="AH395" s="29">
        <v>240000</v>
      </c>
      <c r="AI395" s="29">
        <f t="shared" ref="AI395:AI458" si="121">R395+X395</f>
        <v>3533</v>
      </c>
      <c r="AJ395" s="29" t="str">
        <f t="shared" si="116"/>
        <v>no</v>
      </c>
      <c r="AK395" s="29">
        <f t="shared" si="117"/>
        <v>67.93093688083782</v>
      </c>
      <c r="AL395" s="29">
        <f t="shared" si="118"/>
        <v>122.88786482334869</v>
      </c>
    </row>
    <row r="396" spans="1:38" x14ac:dyDescent="0.2">
      <c r="A396">
        <v>386</v>
      </c>
      <c r="B396" s="12">
        <v>43</v>
      </c>
      <c r="C396" s="12">
        <f t="shared" ref="C396:C459" si="122">IF(B396="NA", $B$4, B396)</f>
        <v>43</v>
      </c>
      <c r="D396" s="12" t="str">
        <f t="shared" si="119"/>
        <v>no</v>
      </c>
      <c r="E396" s="12" t="str">
        <f t="shared" ref="E396:E459" si="123">IF(C396&gt;=AVERAGE(C$11:C$1470),"Above Average","Below Average")</f>
        <v>Below Average</v>
      </c>
      <c r="F396" s="21">
        <v>3182</v>
      </c>
      <c r="G396" s="21" t="str">
        <f t="shared" ref="G396:G459" si="124">IF(OR(F396&lt;(QUARTILE(F$11:F$1470,1))-(((QUARTILE(F$11:F$1470,3))-(QUARTILE(F$11:F$1470,1)))*1.5),F396&gt;(QUARTILE(F$11:F$1470,3))+(((QUARTILE(F$11:F$1470,3))-(QUARTILE(F$11:F$1470,1)))*1.5)),"yes","no")</f>
        <v>no</v>
      </c>
      <c r="H396" s="21" t="str">
        <f t="shared" ref="H396:H459" si="125">IF(F396&gt;=AVERAGE(F$11:F$1470),"Above Average","Below Average")</f>
        <v>Below Average</v>
      </c>
      <c r="I396" s="12" t="s">
        <v>227</v>
      </c>
      <c r="J396" s="12" t="str">
        <f t="shared" ref="J396:J459" si="126">IF(K396="1Fam",I396,"")</f>
        <v/>
      </c>
      <c r="K396" s="12" t="s">
        <v>179</v>
      </c>
      <c r="L396" s="12">
        <f t="shared" si="120"/>
        <v>63.149684044233808</v>
      </c>
      <c r="M396" s="12" t="str">
        <f t="shared" ref="M396:M459" si="127">IF(J396="","",IF(L396&gt;=AVERAGE($L$11:$L$1470),"Above Average","Below Average"))</f>
        <v/>
      </c>
      <c r="N396" s="22">
        <v>8</v>
      </c>
      <c r="O396" s="22" t="str">
        <f t="shared" ref="O396:O459" si="128">IF(N396&gt;=7,"High","Low")</f>
        <v>High</v>
      </c>
      <c r="P396">
        <v>2004</v>
      </c>
      <c r="Q396">
        <v>2005</v>
      </c>
      <c r="R396" s="23">
        <v>1256</v>
      </c>
      <c r="S396" s="23" t="str">
        <f t="shared" ref="S396:S459" si="129">IF(OR(R396&lt;(QUARTILE(R$11:R$1470,1))-(((QUARTILE(R$11:R$1470,3))-(QUARTILE(R$11:R$1470,1)))*1.5),R396&gt;(QUARTILE(R$11:R$1470,3))+(((QUARTILE(R$11:R$1470,3))-(QUARTILE(R$11:R$1470,1)))*1.5)),"yes","no")</f>
        <v>no</v>
      </c>
      <c r="T396" s="23" t="str">
        <f t="shared" ref="T396:T459" si="130">IF(R396&gt;=AVERAGE(R$11:R$1470),"Above Average","Below Average")</f>
        <v>Above Average</v>
      </c>
      <c r="U396" s="24">
        <v>1269</v>
      </c>
      <c r="V396" s="24">
        <v>0</v>
      </c>
      <c r="W396" s="24" t="s">
        <v>413</v>
      </c>
      <c r="X396" s="24">
        <v>1269</v>
      </c>
      <c r="Y396" s="24" t="str">
        <f t="shared" ref="Y396:Y459" si="131">IF(OR(X396&lt;(QUARTILE(X$11:X$1470,1))-(((QUARTILE(X$11:X$1470,3))-(QUARTILE(X$11:X$1470,1)))*1.5),X396&gt;(QUARTILE(X$11:X$1470,3))+(((QUARTILE(X$11:X$1470,3))-(QUARTILE(X$11:X$1470,1)))*1.5)),"yes","no")</f>
        <v>no</v>
      </c>
      <c r="Z396" s="24" t="str">
        <f t="shared" ref="Z396:Z459" si="132">IF(X396&gt;=AVERAGE(X$11:X$1470),"Above Average","Below Average")</f>
        <v>Below Average</v>
      </c>
      <c r="AA396" s="25">
        <v>0</v>
      </c>
      <c r="AB396" s="25">
        <v>0</v>
      </c>
      <c r="AC396" s="25">
        <v>2</v>
      </c>
      <c r="AD396" s="25">
        <v>0</v>
      </c>
      <c r="AE396" s="25">
        <f t="shared" ref="AE396:AE459" si="133">SUM(AA396:AD396)</f>
        <v>2</v>
      </c>
      <c r="AF396" s="25" t="str">
        <f t="shared" ref="AF396:AF459" si="134">IF(AE396&gt;=3,"More","Less")</f>
        <v>Less</v>
      </c>
      <c r="AG396" s="57">
        <v>6</v>
      </c>
      <c r="AH396" s="29">
        <v>192000</v>
      </c>
      <c r="AI396" s="29">
        <f t="shared" si="121"/>
        <v>2525</v>
      </c>
      <c r="AJ396" s="29" t="str">
        <f t="shared" ref="AJ396:AJ459" si="135">IF(OR(AI396&lt;(QUARTILE(AI$11:AI$1470,1))-(((QUARTILE(AI$11:AI$1470,3))-(QUARTILE(AI$11:AI$1470,1)))*1.5),AI396&gt;(QUARTILE(AI$11:AI$1470,3))+(((QUARTILE(AI$11:AI$1470,3))-(QUARTILE(AI$11:AI$1470,1)))*1.5)),"yes","no")</f>
        <v>no</v>
      </c>
      <c r="AK396" s="29">
        <f t="shared" ref="AK396:AK459" si="136">AH396/AI396</f>
        <v>76.039603960396036</v>
      </c>
      <c r="AL396" s="29">
        <f t="shared" ref="AL396:AL459" si="137">AH396/X396</f>
        <v>151.30023640661938</v>
      </c>
    </row>
    <row r="397" spans="1:38" x14ac:dyDescent="0.2">
      <c r="A397">
        <v>387</v>
      </c>
      <c r="B397" s="12">
        <v>58</v>
      </c>
      <c r="C397" s="12">
        <f t="shared" si="122"/>
        <v>58</v>
      </c>
      <c r="D397" s="12" t="str">
        <f t="shared" si="119"/>
        <v>no</v>
      </c>
      <c r="E397" s="12" t="str">
        <f t="shared" si="123"/>
        <v>Below Average</v>
      </c>
      <c r="F397" s="21">
        <v>8410</v>
      </c>
      <c r="G397" s="21" t="str">
        <f t="shared" si="124"/>
        <v>no</v>
      </c>
      <c r="H397" s="21" t="str">
        <f t="shared" si="125"/>
        <v>Below Average</v>
      </c>
      <c r="I397" s="12" t="s">
        <v>185</v>
      </c>
      <c r="J397" s="12" t="str">
        <f t="shared" si="126"/>
        <v>Edwards</v>
      </c>
      <c r="K397" s="12" t="s">
        <v>91</v>
      </c>
      <c r="L397" s="12">
        <f t="shared" si="120"/>
        <v>61.772149970231268</v>
      </c>
      <c r="M397" s="12" t="str">
        <f t="shared" si="127"/>
        <v>Below Average</v>
      </c>
      <c r="N397" s="22">
        <v>5</v>
      </c>
      <c r="O397" s="22" t="str">
        <f t="shared" si="128"/>
        <v>Low</v>
      </c>
      <c r="P397">
        <v>1910</v>
      </c>
      <c r="Q397">
        <v>1996</v>
      </c>
      <c r="R397" s="23">
        <v>658</v>
      </c>
      <c r="S397" s="23" t="str">
        <f t="shared" si="129"/>
        <v>no</v>
      </c>
      <c r="T397" s="23" t="str">
        <f t="shared" si="130"/>
        <v>Below Average</v>
      </c>
      <c r="U397" s="24">
        <v>658</v>
      </c>
      <c r="V397" s="24">
        <v>526</v>
      </c>
      <c r="W397" s="24" t="s">
        <v>412</v>
      </c>
      <c r="X397" s="24">
        <v>1184</v>
      </c>
      <c r="Y397" s="24" t="str">
        <f t="shared" si="131"/>
        <v>no</v>
      </c>
      <c r="Z397" s="24" t="str">
        <f t="shared" si="132"/>
        <v>Below Average</v>
      </c>
      <c r="AA397" s="25">
        <v>0</v>
      </c>
      <c r="AB397" s="25">
        <v>0</v>
      </c>
      <c r="AC397" s="25">
        <v>1</v>
      </c>
      <c r="AD397" s="25">
        <v>0</v>
      </c>
      <c r="AE397" s="25">
        <f t="shared" si="133"/>
        <v>1</v>
      </c>
      <c r="AF397" s="25" t="str">
        <f t="shared" si="134"/>
        <v>Less</v>
      </c>
      <c r="AG397" s="57">
        <v>8</v>
      </c>
      <c r="AH397" s="29">
        <v>81000</v>
      </c>
      <c r="AI397" s="29">
        <f t="shared" si="121"/>
        <v>1842</v>
      </c>
      <c r="AJ397" s="29" t="str">
        <f t="shared" si="135"/>
        <v>no</v>
      </c>
      <c r="AK397" s="29">
        <f t="shared" si="136"/>
        <v>43.973941368078179</v>
      </c>
      <c r="AL397" s="29">
        <f t="shared" si="137"/>
        <v>68.412162162162161</v>
      </c>
    </row>
    <row r="398" spans="1:38" x14ac:dyDescent="0.2">
      <c r="A398">
        <v>388</v>
      </c>
      <c r="B398" s="12">
        <v>72</v>
      </c>
      <c r="C398" s="12">
        <f t="shared" si="122"/>
        <v>72</v>
      </c>
      <c r="D398" s="12" t="str">
        <f t="shared" si="119"/>
        <v>no</v>
      </c>
      <c r="E398" s="12" t="str">
        <f t="shared" si="123"/>
        <v>Above Average</v>
      </c>
      <c r="F398" s="21">
        <v>7200</v>
      </c>
      <c r="G398" s="21" t="str">
        <f t="shared" si="124"/>
        <v>no</v>
      </c>
      <c r="H398" s="21" t="str">
        <f t="shared" si="125"/>
        <v>Below Average</v>
      </c>
      <c r="I398" s="12" t="s">
        <v>185</v>
      </c>
      <c r="J398" s="12" t="str">
        <f t="shared" si="126"/>
        <v>Edwards</v>
      </c>
      <c r="K398" s="12" t="s">
        <v>91</v>
      </c>
      <c r="L398" s="12">
        <f t="shared" si="120"/>
        <v>61.772149970231268</v>
      </c>
      <c r="M398" s="12" t="str">
        <f t="shared" si="127"/>
        <v>Below Average</v>
      </c>
      <c r="N398" s="22">
        <v>6</v>
      </c>
      <c r="O398" s="22" t="str">
        <f t="shared" si="128"/>
        <v>Low</v>
      </c>
      <c r="P398">
        <v>1976</v>
      </c>
      <c r="Q398">
        <v>1976</v>
      </c>
      <c r="R398" s="23">
        <v>1041</v>
      </c>
      <c r="S398" s="23" t="str">
        <f t="shared" si="129"/>
        <v>no</v>
      </c>
      <c r="T398" s="23" t="str">
        <f t="shared" si="130"/>
        <v>Below Average</v>
      </c>
      <c r="U398" s="24">
        <v>1125</v>
      </c>
      <c r="V398" s="24">
        <v>0</v>
      </c>
      <c r="W398" s="24" t="s">
        <v>413</v>
      </c>
      <c r="X398" s="24">
        <v>1125</v>
      </c>
      <c r="Y398" s="24" t="str">
        <f t="shared" si="131"/>
        <v>no</v>
      </c>
      <c r="Z398" s="24" t="str">
        <f t="shared" si="132"/>
        <v>Below Average</v>
      </c>
      <c r="AA398" s="25">
        <v>1</v>
      </c>
      <c r="AB398" s="25">
        <v>0</v>
      </c>
      <c r="AC398" s="25">
        <v>1</v>
      </c>
      <c r="AD398" s="25">
        <v>0</v>
      </c>
      <c r="AE398" s="25">
        <f t="shared" si="133"/>
        <v>2</v>
      </c>
      <c r="AF398" s="25" t="str">
        <f t="shared" si="134"/>
        <v>Less</v>
      </c>
      <c r="AG398" s="57">
        <v>6</v>
      </c>
      <c r="AH398" s="29">
        <v>125000</v>
      </c>
      <c r="AI398" s="29">
        <f t="shared" si="121"/>
        <v>2166</v>
      </c>
      <c r="AJ398" s="29" t="str">
        <f t="shared" si="135"/>
        <v>no</v>
      </c>
      <c r="AK398" s="29">
        <f t="shared" si="136"/>
        <v>57.710064635272389</v>
      </c>
      <c r="AL398" s="29">
        <f t="shared" si="137"/>
        <v>111.11111111111111</v>
      </c>
    </row>
    <row r="399" spans="1:38" x14ac:dyDescent="0.2">
      <c r="A399">
        <v>389</v>
      </c>
      <c r="B399" s="12">
        <v>93</v>
      </c>
      <c r="C399" s="12">
        <f t="shared" si="122"/>
        <v>93</v>
      </c>
      <c r="D399" s="12" t="str">
        <f t="shared" si="119"/>
        <v>no</v>
      </c>
      <c r="E399" s="12" t="str">
        <f t="shared" si="123"/>
        <v>Above Average</v>
      </c>
      <c r="F399" s="21">
        <v>9382</v>
      </c>
      <c r="G399" s="21" t="str">
        <f t="shared" si="124"/>
        <v>no</v>
      </c>
      <c r="H399" s="21" t="str">
        <f t="shared" si="125"/>
        <v>Below Average</v>
      </c>
      <c r="I399" s="12" t="s">
        <v>89</v>
      </c>
      <c r="J399" s="12" t="str">
        <f t="shared" si="126"/>
        <v>CollgCr</v>
      </c>
      <c r="K399" s="12" t="s">
        <v>91</v>
      </c>
      <c r="L399" s="12">
        <f t="shared" si="120"/>
        <v>74.535824409408733</v>
      </c>
      <c r="M399" s="12" t="str">
        <f t="shared" si="127"/>
        <v>Above Average</v>
      </c>
      <c r="N399" s="22">
        <v>7</v>
      </c>
      <c r="O399" s="22" t="str">
        <f t="shared" si="128"/>
        <v>High</v>
      </c>
      <c r="P399">
        <v>1999</v>
      </c>
      <c r="Q399">
        <v>2000</v>
      </c>
      <c r="R399" s="23">
        <v>1468</v>
      </c>
      <c r="S399" s="23" t="str">
        <f t="shared" si="129"/>
        <v>no</v>
      </c>
      <c r="T399" s="23" t="str">
        <f t="shared" si="130"/>
        <v>Above Average</v>
      </c>
      <c r="U399" s="24">
        <v>1479</v>
      </c>
      <c r="V399" s="24">
        <v>0</v>
      </c>
      <c r="W399" s="24" t="s">
        <v>413</v>
      </c>
      <c r="X399" s="24">
        <v>1479</v>
      </c>
      <c r="Y399" s="24" t="str">
        <f t="shared" si="131"/>
        <v>no</v>
      </c>
      <c r="Z399" s="24" t="str">
        <f t="shared" si="132"/>
        <v>Below Average</v>
      </c>
      <c r="AA399" s="25">
        <v>0</v>
      </c>
      <c r="AB399" s="25">
        <v>0</v>
      </c>
      <c r="AC399" s="25">
        <v>2</v>
      </c>
      <c r="AD399" s="25">
        <v>0</v>
      </c>
      <c r="AE399" s="25">
        <f t="shared" si="133"/>
        <v>2</v>
      </c>
      <c r="AF399" s="25" t="str">
        <f t="shared" si="134"/>
        <v>Less</v>
      </c>
      <c r="AG399" s="57">
        <v>6</v>
      </c>
      <c r="AH399" s="29">
        <v>191000</v>
      </c>
      <c r="AI399" s="29">
        <f t="shared" si="121"/>
        <v>2947</v>
      </c>
      <c r="AJ399" s="29" t="str">
        <f t="shared" si="135"/>
        <v>no</v>
      </c>
      <c r="AK399" s="29">
        <f t="shared" si="136"/>
        <v>64.811672887682391</v>
      </c>
      <c r="AL399" s="29">
        <f t="shared" si="137"/>
        <v>129.14131169709262</v>
      </c>
    </row>
    <row r="400" spans="1:38" x14ac:dyDescent="0.2">
      <c r="A400">
        <v>390</v>
      </c>
      <c r="B400" s="12">
        <v>96</v>
      </c>
      <c r="C400" s="12">
        <f t="shared" si="122"/>
        <v>96</v>
      </c>
      <c r="D400" s="12" t="str">
        <f t="shared" si="119"/>
        <v>no</v>
      </c>
      <c r="E400" s="12" t="str">
        <f t="shared" si="123"/>
        <v>Above Average</v>
      </c>
      <c r="F400" s="21">
        <v>12474</v>
      </c>
      <c r="G400" s="21" t="str">
        <f t="shared" si="124"/>
        <v>no</v>
      </c>
      <c r="H400" s="21" t="str">
        <f t="shared" si="125"/>
        <v>Above Average</v>
      </c>
      <c r="I400" s="12" t="s">
        <v>154</v>
      </c>
      <c r="J400" s="12" t="str">
        <f t="shared" si="126"/>
        <v>NridgHt</v>
      </c>
      <c r="K400" s="12" t="s">
        <v>91</v>
      </c>
      <c r="L400" s="12">
        <f t="shared" si="120"/>
        <v>92.435750489847905</v>
      </c>
      <c r="M400" s="12" t="str">
        <f t="shared" si="127"/>
        <v>Above Average</v>
      </c>
      <c r="N400" s="22">
        <v>10</v>
      </c>
      <c r="O400" s="22" t="str">
        <f t="shared" si="128"/>
        <v>High</v>
      </c>
      <c r="P400">
        <v>2007</v>
      </c>
      <c r="Q400">
        <v>2008</v>
      </c>
      <c r="R400" s="23">
        <v>1682</v>
      </c>
      <c r="S400" s="23" t="str">
        <f t="shared" si="129"/>
        <v>no</v>
      </c>
      <c r="T400" s="23" t="str">
        <f t="shared" si="130"/>
        <v>Above Average</v>
      </c>
      <c r="U400" s="24">
        <v>1742</v>
      </c>
      <c r="V400" s="24">
        <v>590</v>
      </c>
      <c r="W400" s="24" t="s">
        <v>412</v>
      </c>
      <c r="X400" s="24">
        <v>2332</v>
      </c>
      <c r="Y400" s="24" t="str">
        <f t="shared" si="131"/>
        <v>no</v>
      </c>
      <c r="Z400" s="24" t="str">
        <f t="shared" si="132"/>
        <v>Above Average</v>
      </c>
      <c r="AA400" s="25">
        <v>1</v>
      </c>
      <c r="AB400" s="25">
        <v>0</v>
      </c>
      <c r="AC400" s="25">
        <v>2</v>
      </c>
      <c r="AD400" s="25">
        <v>1</v>
      </c>
      <c r="AE400" s="25">
        <f t="shared" si="133"/>
        <v>4</v>
      </c>
      <c r="AF400" s="25" t="str">
        <f t="shared" si="134"/>
        <v>More</v>
      </c>
      <c r="AG400" s="57">
        <v>9</v>
      </c>
      <c r="AH400" s="29">
        <v>426000</v>
      </c>
      <c r="AI400" s="29">
        <f t="shared" si="121"/>
        <v>4014</v>
      </c>
      <c r="AJ400" s="29" t="str">
        <f t="shared" si="135"/>
        <v>no</v>
      </c>
      <c r="AK400" s="29">
        <f t="shared" si="136"/>
        <v>106.12855007473841</v>
      </c>
      <c r="AL400" s="29">
        <f t="shared" si="137"/>
        <v>182.67581475128645</v>
      </c>
    </row>
    <row r="401" spans="1:38" x14ac:dyDescent="0.2">
      <c r="A401">
        <v>391</v>
      </c>
      <c r="B401" s="12">
        <v>50</v>
      </c>
      <c r="C401" s="12">
        <f t="shared" si="122"/>
        <v>50</v>
      </c>
      <c r="D401" s="12" t="str">
        <f t="shared" si="119"/>
        <v>no</v>
      </c>
      <c r="E401" s="12" t="str">
        <f t="shared" si="123"/>
        <v>Below Average</v>
      </c>
      <c r="F401" s="21">
        <v>8405</v>
      </c>
      <c r="G401" s="21" t="str">
        <f t="shared" si="124"/>
        <v>no</v>
      </c>
      <c r="H401" s="21" t="str">
        <f t="shared" si="125"/>
        <v>Below Average</v>
      </c>
      <c r="I401" s="12" t="s">
        <v>185</v>
      </c>
      <c r="J401" s="12" t="str">
        <f t="shared" si="126"/>
        <v>Edwards</v>
      </c>
      <c r="K401" s="12" t="s">
        <v>91</v>
      </c>
      <c r="L401" s="12">
        <f t="shared" si="120"/>
        <v>61.772149970231268</v>
      </c>
      <c r="M401" s="12" t="str">
        <f t="shared" si="127"/>
        <v>Below Average</v>
      </c>
      <c r="N401" s="22">
        <v>5</v>
      </c>
      <c r="O401" s="22" t="str">
        <f t="shared" si="128"/>
        <v>Low</v>
      </c>
      <c r="P401">
        <v>1900</v>
      </c>
      <c r="Q401">
        <v>1950</v>
      </c>
      <c r="R401" s="23">
        <v>861</v>
      </c>
      <c r="S401" s="23" t="str">
        <f t="shared" si="129"/>
        <v>no</v>
      </c>
      <c r="T401" s="23" t="str">
        <f t="shared" si="130"/>
        <v>Below Average</v>
      </c>
      <c r="U401" s="24">
        <v>961</v>
      </c>
      <c r="V401" s="24">
        <v>406</v>
      </c>
      <c r="W401" s="24" t="s">
        <v>412</v>
      </c>
      <c r="X401" s="24">
        <v>1367</v>
      </c>
      <c r="Y401" s="24" t="str">
        <f t="shared" si="131"/>
        <v>no</v>
      </c>
      <c r="Z401" s="24" t="str">
        <f t="shared" si="132"/>
        <v>Below Average</v>
      </c>
      <c r="AA401" s="25">
        <v>1</v>
      </c>
      <c r="AB401" s="25">
        <v>0</v>
      </c>
      <c r="AC401" s="25">
        <v>1</v>
      </c>
      <c r="AD401" s="25">
        <v>0</v>
      </c>
      <c r="AE401" s="25">
        <f t="shared" si="133"/>
        <v>2</v>
      </c>
      <c r="AF401" s="25" t="str">
        <f t="shared" si="134"/>
        <v>Less</v>
      </c>
      <c r="AG401" s="57">
        <v>7</v>
      </c>
      <c r="AH401" s="29">
        <v>119000</v>
      </c>
      <c r="AI401" s="29">
        <f t="shared" si="121"/>
        <v>2228</v>
      </c>
      <c r="AJ401" s="29" t="str">
        <f t="shared" si="135"/>
        <v>no</v>
      </c>
      <c r="AK401" s="29">
        <f t="shared" si="136"/>
        <v>53.41113105924596</v>
      </c>
      <c r="AL401" s="29">
        <f t="shared" si="137"/>
        <v>87.051938551572789</v>
      </c>
    </row>
    <row r="402" spans="1:38" x14ac:dyDescent="0.2">
      <c r="A402">
        <v>392</v>
      </c>
      <c r="B402" s="12">
        <v>71</v>
      </c>
      <c r="C402" s="12">
        <f t="shared" si="122"/>
        <v>71</v>
      </c>
      <c r="D402" s="12" t="str">
        <f t="shared" si="119"/>
        <v>no</v>
      </c>
      <c r="E402" s="12" t="str">
        <f t="shared" si="123"/>
        <v>Above Average</v>
      </c>
      <c r="F402" s="21">
        <v>12209</v>
      </c>
      <c r="G402" s="21" t="str">
        <f t="shared" si="124"/>
        <v>no</v>
      </c>
      <c r="H402" s="21" t="str">
        <f t="shared" si="125"/>
        <v>Above Average</v>
      </c>
      <c r="I402" s="12" t="s">
        <v>131</v>
      </c>
      <c r="J402" s="12" t="str">
        <f t="shared" si="126"/>
        <v>Mitchel</v>
      </c>
      <c r="K402" s="12" t="s">
        <v>91</v>
      </c>
      <c r="L402" s="12">
        <f t="shared" si="120"/>
        <v>69.371268986915226</v>
      </c>
      <c r="M402" s="12" t="str">
        <f t="shared" si="127"/>
        <v>Below Average</v>
      </c>
      <c r="N402" s="22">
        <v>6</v>
      </c>
      <c r="O402" s="22" t="str">
        <f t="shared" si="128"/>
        <v>Low</v>
      </c>
      <c r="P402">
        <v>2001</v>
      </c>
      <c r="Q402">
        <v>2002</v>
      </c>
      <c r="R402" s="23">
        <v>804</v>
      </c>
      <c r="S402" s="23" t="str">
        <f t="shared" si="129"/>
        <v>no</v>
      </c>
      <c r="T402" s="23" t="str">
        <f t="shared" si="130"/>
        <v>Below Average</v>
      </c>
      <c r="U402" s="24">
        <v>804</v>
      </c>
      <c r="V402" s="24">
        <v>1157</v>
      </c>
      <c r="W402" s="24" t="s">
        <v>412</v>
      </c>
      <c r="X402" s="24">
        <v>1961</v>
      </c>
      <c r="Y402" s="24" t="str">
        <f t="shared" si="131"/>
        <v>no</v>
      </c>
      <c r="Z402" s="24" t="str">
        <f t="shared" si="132"/>
        <v>Above Average</v>
      </c>
      <c r="AA402" s="25">
        <v>1</v>
      </c>
      <c r="AB402" s="25">
        <v>0</v>
      </c>
      <c r="AC402" s="25">
        <v>2</v>
      </c>
      <c r="AD402" s="25">
        <v>1</v>
      </c>
      <c r="AE402" s="25">
        <f t="shared" si="133"/>
        <v>4</v>
      </c>
      <c r="AF402" s="25" t="str">
        <f t="shared" si="134"/>
        <v>More</v>
      </c>
      <c r="AG402" s="57">
        <v>7</v>
      </c>
      <c r="AH402" s="29">
        <v>215000</v>
      </c>
      <c r="AI402" s="29">
        <f t="shared" si="121"/>
        <v>2765</v>
      </c>
      <c r="AJ402" s="29" t="str">
        <f t="shared" si="135"/>
        <v>no</v>
      </c>
      <c r="AK402" s="29">
        <f t="shared" si="136"/>
        <v>77.757685352622062</v>
      </c>
      <c r="AL402" s="29">
        <f t="shared" si="137"/>
        <v>109.63793982661907</v>
      </c>
    </row>
    <row r="403" spans="1:38" x14ac:dyDescent="0.2">
      <c r="A403">
        <v>393</v>
      </c>
      <c r="B403" s="12" t="s">
        <v>83</v>
      </c>
      <c r="C403" s="12">
        <f t="shared" si="122"/>
        <v>69</v>
      </c>
      <c r="D403" s="12" t="str">
        <f t="shared" si="119"/>
        <v>no</v>
      </c>
      <c r="E403" s="12" t="str">
        <f t="shared" si="123"/>
        <v>Below Average</v>
      </c>
      <c r="F403" s="21">
        <v>8339</v>
      </c>
      <c r="G403" s="21" t="str">
        <f t="shared" si="124"/>
        <v>no</v>
      </c>
      <c r="H403" s="21" t="str">
        <f t="shared" si="125"/>
        <v>Below Average</v>
      </c>
      <c r="I403" s="12" t="s">
        <v>162</v>
      </c>
      <c r="J403" s="12" t="str">
        <f t="shared" si="126"/>
        <v>NAmes</v>
      </c>
      <c r="K403" s="12" t="s">
        <v>91</v>
      </c>
      <c r="L403" s="12">
        <f t="shared" si="120"/>
        <v>65.191384752822614</v>
      </c>
      <c r="M403" s="12" t="str">
        <f t="shared" si="127"/>
        <v>Below Average</v>
      </c>
      <c r="N403" s="22">
        <v>5</v>
      </c>
      <c r="O403" s="22" t="str">
        <f t="shared" si="128"/>
        <v>Low</v>
      </c>
      <c r="P403">
        <v>1959</v>
      </c>
      <c r="Q403">
        <v>1959</v>
      </c>
      <c r="R403" s="23">
        <v>0</v>
      </c>
      <c r="S403" s="23" t="str">
        <f t="shared" si="129"/>
        <v>yes</v>
      </c>
      <c r="T403" s="23" t="str">
        <f t="shared" si="130"/>
        <v>Below Average</v>
      </c>
      <c r="U403" s="24">
        <v>882</v>
      </c>
      <c r="V403" s="24">
        <v>0</v>
      </c>
      <c r="W403" s="24" t="s">
        <v>413</v>
      </c>
      <c r="X403" s="24">
        <v>882</v>
      </c>
      <c r="Y403" s="24" t="str">
        <f t="shared" si="131"/>
        <v>no</v>
      </c>
      <c r="Z403" s="24" t="str">
        <f t="shared" si="132"/>
        <v>Below Average</v>
      </c>
      <c r="AA403" s="25">
        <v>0</v>
      </c>
      <c r="AB403" s="25">
        <v>0</v>
      </c>
      <c r="AC403" s="25">
        <v>1</v>
      </c>
      <c r="AD403" s="25">
        <v>0</v>
      </c>
      <c r="AE403" s="25">
        <f t="shared" si="133"/>
        <v>1</v>
      </c>
      <c r="AF403" s="25" t="str">
        <f t="shared" si="134"/>
        <v>Less</v>
      </c>
      <c r="AG403" s="57">
        <v>5</v>
      </c>
      <c r="AH403" s="29">
        <v>106500</v>
      </c>
      <c r="AI403" s="29">
        <f t="shared" si="121"/>
        <v>882</v>
      </c>
      <c r="AJ403" s="29" t="str">
        <f t="shared" si="135"/>
        <v>no</v>
      </c>
      <c r="AK403" s="29">
        <f t="shared" si="136"/>
        <v>120.74829931972789</v>
      </c>
      <c r="AL403" s="29">
        <f t="shared" si="137"/>
        <v>120.74829931972789</v>
      </c>
    </row>
    <row r="404" spans="1:38" x14ac:dyDescent="0.2">
      <c r="A404">
        <v>394</v>
      </c>
      <c r="B404" s="12" t="s">
        <v>83</v>
      </c>
      <c r="C404" s="12">
        <f t="shared" si="122"/>
        <v>69</v>
      </c>
      <c r="D404" s="12" t="str">
        <f t="shared" si="119"/>
        <v>no</v>
      </c>
      <c r="E404" s="12" t="str">
        <f t="shared" si="123"/>
        <v>Below Average</v>
      </c>
      <c r="F404" s="21">
        <v>7446</v>
      </c>
      <c r="G404" s="21" t="str">
        <f t="shared" si="124"/>
        <v>no</v>
      </c>
      <c r="H404" s="21" t="str">
        <f t="shared" si="125"/>
        <v>Below Average</v>
      </c>
      <c r="I404" s="12" t="s">
        <v>148</v>
      </c>
      <c r="J404" s="12" t="str">
        <f t="shared" si="126"/>
        <v>BrkSide</v>
      </c>
      <c r="K404" s="12" t="s">
        <v>91</v>
      </c>
      <c r="L404" s="12">
        <f t="shared" si="120"/>
        <v>64.919237492322253</v>
      </c>
      <c r="M404" s="12" t="str">
        <f t="shared" si="127"/>
        <v>Below Average</v>
      </c>
      <c r="N404" s="22">
        <v>4</v>
      </c>
      <c r="O404" s="22" t="str">
        <f t="shared" si="128"/>
        <v>Low</v>
      </c>
      <c r="P404">
        <v>1941</v>
      </c>
      <c r="Q404">
        <v>1950</v>
      </c>
      <c r="R404" s="23">
        <v>788</v>
      </c>
      <c r="S404" s="23" t="str">
        <f t="shared" si="129"/>
        <v>no</v>
      </c>
      <c r="T404" s="23" t="str">
        <f t="shared" si="130"/>
        <v>Below Average</v>
      </c>
      <c r="U404" s="24">
        <v>788</v>
      </c>
      <c r="V404" s="24">
        <v>0</v>
      </c>
      <c r="W404" s="24" t="s">
        <v>413</v>
      </c>
      <c r="X404" s="24">
        <v>788</v>
      </c>
      <c r="Y404" s="24" t="str">
        <f t="shared" si="131"/>
        <v>no</v>
      </c>
      <c r="Z404" s="24" t="str">
        <f t="shared" si="132"/>
        <v>Below Average</v>
      </c>
      <c r="AA404" s="25">
        <v>0</v>
      </c>
      <c r="AB404" s="25">
        <v>0</v>
      </c>
      <c r="AC404" s="25">
        <v>1</v>
      </c>
      <c r="AD404" s="25">
        <v>0</v>
      </c>
      <c r="AE404" s="25">
        <f t="shared" si="133"/>
        <v>1</v>
      </c>
      <c r="AF404" s="25" t="str">
        <f t="shared" si="134"/>
        <v>Less</v>
      </c>
      <c r="AG404" s="57">
        <v>4</v>
      </c>
      <c r="AH404" s="29">
        <v>100000</v>
      </c>
      <c r="AI404" s="29">
        <f t="shared" si="121"/>
        <v>1576</v>
      </c>
      <c r="AJ404" s="29" t="str">
        <f t="shared" si="135"/>
        <v>no</v>
      </c>
      <c r="AK404" s="29">
        <f t="shared" si="136"/>
        <v>63.451776649746193</v>
      </c>
      <c r="AL404" s="29">
        <f t="shared" si="137"/>
        <v>126.90355329949239</v>
      </c>
    </row>
    <row r="405" spans="1:38" x14ac:dyDescent="0.2">
      <c r="A405">
        <v>395</v>
      </c>
      <c r="B405" s="12">
        <v>60</v>
      </c>
      <c r="C405" s="12">
        <f t="shared" si="122"/>
        <v>60</v>
      </c>
      <c r="D405" s="12" t="str">
        <f t="shared" si="119"/>
        <v>no</v>
      </c>
      <c r="E405" s="12" t="str">
        <f t="shared" si="123"/>
        <v>Below Average</v>
      </c>
      <c r="F405" s="21">
        <v>10134</v>
      </c>
      <c r="G405" s="21" t="str">
        <f t="shared" si="124"/>
        <v>no</v>
      </c>
      <c r="H405" s="21" t="str">
        <f t="shared" si="125"/>
        <v>Below Average</v>
      </c>
      <c r="I405" s="12" t="s">
        <v>143</v>
      </c>
      <c r="J405" s="12" t="str">
        <f t="shared" si="126"/>
        <v>OldTown</v>
      </c>
      <c r="K405" s="12" t="s">
        <v>91</v>
      </c>
      <c r="L405" s="12">
        <f t="shared" si="120"/>
        <v>57.90974368543602</v>
      </c>
      <c r="M405" s="12" t="str">
        <f t="shared" si="127"/>
        <v>Below Average</v>
      </c>
      <c r="N405" s="22">
        <v>5</v>
      </c>
      <c r="O405" s="22" t="str">
        <f t="shared" si="128"/>
        <v>Low</v>
      </c>
      <c r="P405">
        <v>1940</v>
      </c>
      <c r="Q405">
        <v>1950</v>
      </c>
      <c r="R405" s="23">
        <v>735</v>
      </c>
      <c r="S405" s="23" t="str">
        <f t="shared" si="129"/>
        <v>no</v>
      </c>
      <c r="T405" s="23" t="str">
        <f t="shared" si="130"/>
        <v>Below Average</v>
      </c>
      <c r="U405" s="24">
        <v>735</v>
      </c>
      <c r="V405" s="24">
        <v>299</v>
      </c>
      <c r="W405" s="24" t="s">
        <v>412</v>
      </c>
      <c r="X405" s="24">
        <v>1034</v>
      </c>
      <c r="Y405" s="24" t="str">
        <f t="shared" si="131"/>
        <v>no</v>
      </c>
      <c r="Z405" s="24" t="str">
        <f t="shared" si="132"/>
        <v>Below Average</v>
      </c>
      <c r="AA405" s="25">
        <v>0</v>
      </c>
      <c r="AB405" s="25">
        <v>0</v>
      </c>
      <c r="AC405" s="25">
        <v>1</v>
      </c>
      <c r="AD405" s="25">
        <v>0</v>
      </c>
      <c r="AE405" s="25">
        <f t="shared" si="133"/>
        <v>1</v>
      </c>
      <c r="AF405" s="25" t="str">
        <f t="shared" si="134"/>
        <v>Less</v>
      </c>
      <c r="AG405" s="57">
        <v>5</v>
      </c>
      <c r="AH405" s="29">
        <v>109000</v>
      </c>
      <c r="AI405" s="29">
        <f t="shared" si="121"/>
        <v>1769</v>
      </c>
      <c r="AJ405" s="29" t="str">
        <f t="shared" si="135"/>
        <v>no</v>
      </c>
      <c r="AK405" s="29">
        <f t="shared" si="136"/>
        <v>61.616732617297906</v>
      </c>
      <c r="AL405" s="29">
        <f t="shared" si="137"/>
        <v>105.41586073500967</v>
      </c>
    </row>
    <row r="406" spans="1:38" x14ac:dyDescent="0.2">
      <c r="A406">
        <v>396</v>
      </c>
      <c r="B406" s="12">
        <v>68</v>
      </c>
      <c r="C406" s="12">
        <f t="shared" si="122"/>
        <v>68</v>
      </c>
      <c r="D406" s="12" t="str">
        <f t="shared" si="119"/>
        <v>no</v>
      </c>
      <c r="E406" s="12" t="str">
        <f t="shared" si="123"/>
        <v>Below Average</v>
      </c>
      <c r="F406" s="21">
        <v>9571</v>
      </c>
      <c r="G406" s="21" t="str">
        <f t="shared" si="124"/>
        <v>no</v>
      </c>
      <c r="H406" s="21" t="str">
        <f t="shared" si="125"/>
        <v>Below Average</v>
      </c>
      <c r="I406" s="12" t="s">
        <v>185</v>
      </c>
      <c r="J406" s="12" t="str">
        <f t="shared" si="126"/>
        <v>Edwards</v>
      </c>
      <c r="K406" s="12" t="s">
        <v>91</v>
      </c>
      <c r="L406" s="12">
        <f t="shared" si="120"/>
        <v>61.772149970231268</v>
      </c>
      <c r="M406" s="12" t="str">
        <f t="shared" si="127"/>
        <v>Below Average</v>
      </c>
      <c r="N406" s="22">
        <v>5</v>
      </c>
      <c r="O406" s="22" t="str">
        <f t="shared" si="128"/>
        <v>Low</v>
      </c>
      <c r="P406">
        <v>1956</v>
      </c>
      <c r="Q406">
        <v>1956</v>
      </c>
      <c r="R406" s="23">
        <v>1144</v>
      </c>
      <c r="S406" s="23" t="str">
        <f t="shared" si="129"/>
        <v>no</v>
      </c>
      <c r="T406" s="23" t="str">
        <f t="shared" si="130"/>
        <v>Above Average</v>
      </c>
      <c r="U406" s="24">
        <v>1144</v>
      </c>
      <c r="V406" s="24">
        <v>0</v>
      </c>
      <c r="W406" s="24" t="s">
        <v>413</v>
      </c>
      <c r="X406" s="24">
        <v>1144</v>
      </c>
      <c r="Y406" s="24" t="str">
        <f t="shared" si="131"/>
        <v>no</v>
      </c>
      <c r="Z406" s="24" t="str">
        <f t="shared" si="132"/>
        <v>Below Average</v>
      </c>
      <c r="AA406" s="25">
        <v>1</v>
      </c>
      <c r="AB406" s="25">
        <v>0</v>
      </c>
      <c r="AC406" s="25">
        <v>1</v>
      </c>
      <c r="AD406" s="25">
        <v>0</v>
      </c>
      <c r="AE406" s="25">
        <f t="shared" si="133"/>
        <v>2</v>
      </c>
      <c r="AF406" s="25" t="str">
        <f t="shared" si="134"/>
        <v>Less</v>
      </c>
      <c r="AG406" s="57">
        <v>6</v>
      </c>
      <c r="AH406" s="29">
        <v>129000</v>
      </c>
      <c r="AI406" s="29">
        <f t="shared" si="121"/>
        <v>2288</v>
      </c>
      <c r="AJ406" s="29" t="str">
        <f t="shared" si="135"/>
        <v>no</v>
      </c>
      <c r="AK406" s="29">
        <f t="shared" si="136"/>
        <v>56.38111888111888</v>
      </c>
      <c r="AL406" s="29">
        <f t="shared" si="137"/>
        <v>112.76223776223776</v>
      </c>
    </row>
    <row r="407" spans="1:38" x14ac:dyDescent="0.2">
      <c r="A407">
        <v>397</v>
      </c>
      <c r="B407" s="12">
        <v>60</v>
      </c>
      <c r="C407" s="12">
        <f t="shared" si="122"/>
        <v>60</v>
      </c>
      <c r="D407" s="12" t="str">
        <f t="shared" si="119"/>
        <v>no</v>
      </c>
      <c r="E407" s="12" t="str">
        <f t="shared" si="123"/>
        <v>Below Average</v>
      </c>
      <c r="F407" s="21">
        <v>7200</v>
      </c>
      <c r="G407" s="21" t="str">
        <f t="shared" si="124"/>
        <v>no</v>
      </c>
      <c r="H407" s="21" t="str">
        <f t="shared" si="125"/>
        <v>Below Average</v>
      </c>
      <c r="I407" s="12" t="s">
        <v>89</v>
      </c>
      <c r="J407" s="12" t="str">
        <f t="shared" si="126"/>
        <v>CollgCr</v>
      </c>
      <c r="K407" s="12" t="s">
        <v>91</v>
      </c>
      <c r="L407" s="12">
        <f t="shared" si="120"/>
        <v>74.535824409408733</v>
      </c>
      <c r="M407" s="12" t="str">
        <f t="shared" si="127"/>
        <v>Above Average</v>
      </c>
      <c r="N407" s="22">
        <v>5</v>
      </c>
      <c r="O407" s="22" t="str">
        <f t="shared" si="128"/>
        <v>Low</v>
      </c>
      <c r="P407">
        <v>1972</v>
      </c>
      <c r="Q407">
        <v>1972</v>
      </c>
      <c r="R407" s="23">
        <v>894</v>
      </c>
      <c r="S407" s="23" t="str">
        <f t="shared" si="129"/>
        <v>no</v>
      </c>
      <c r="T407" s="23" t="str">
        <f t="shared" si="130"/>
        <v>Below Average</v>
      </c>
      <c r="U407" s="24">
        <v>894</v>
      </c>
      <c r="V407" s="24">
        <v>0</v>
      </c>
      <c r="W407" s="24" t="s">
        <v>413</v>
      </c>
      <c r="X407" s="24">
        <v>894</v>
      </c>
      <c r="Y407" s="24" t="str">
        <f t="shared" si="131"/>
        <v>no</v>
      </c>
      <c r="Z407" s="24" t="str">
        <f t="shared" si="132"/>
        <v>Below Average</v>
      </c>
      <c r="AA407" s="25">
        <v>0</v>
      </c>
      <c r="AB407" s="25">
        <v>0</v>
      </c>
      <c r="AC407" s="25">
        <v>1</v>
      </c>
      <c r="AD407" s="25">
        <v>0</v>
      </c>
      <c r="AE407" s="25">
        <f t="shared" si="133"/>
        <v>1</v>
      </c>
      <c r="AF407" s="25" t="str">
        <f t="shared" si="134"/>
        <v>Less</v>
      </c>
      <c r="AG407" s="57">
        <v>6</v>
      </c>
      <c r="AH407" s="29">
        <v>123000</v>
      </c>
      <c r="AI407" s="29">
        <f t="shared" si="121"/>
        <v>1788</v>
      </c>
      <c r="AJ407" s="29" t="str">
        <f t="shared" si="135"/>
        <v>no</v>
      </c>
      <c r="AK407" s="29">
        <f t="shared" si="136"/>
        <v>68.791946308724832</v>
      </c>
      <c r="AL407" s="29">
        <f t="shared" si="137"/>
        <v>137.58389261744966</v>
      </c>
    </row>
    <row r="408" spans="1:38" x14ac:dyDescent="0.2">
      <c r="A408">
        <v>398</v>
      </c>
      <c r="B408" s="12">
        <v>69</v>
      </c>
      <c r="C408" s="12">
        <f t="shared" si="122"/>
        <v>69</v>
      </c>
      <c r="D408" s="12" t="str">
        <f t="shared" si="119"/>
        <v>no</v>
      </c>
      <c r="E408" s="12" t="str">
        <f t="shared" si="123"/>
        <v>Below Average</v>
      </c>
      <c r="F408" s="21">
        <v>7590</v>
      </c>
      <c r="G408" s="21" t="str">
        <f t="shared" si="124"/>
        <v>no</v>
      </c>
      <c r="H408" s="21" t="str">
        <f t="shared" si="125"/>
        <v>Below Average</v>
      </c>
      <c r="I408" s="12" t="s">
        <v>162</v>
      </c>
      <c r="J408" s="12" t="str">
        <f t="shared" si="126"/>
        <v>NAmes</v>
      </c>
      <c r="K408" s="12" t="s">
        <v>91</v>
      </c>
      <c r="L408" s="12">
        <f t="shared" si="120"/>
        <v>65.191384752822614</v>
      </c>
      <c r="M408" s="12" t="str">
        <f t="shared" si="127"/>
        <v>Below Average</v>
      </c>
      <c r="N408" s="22">
        <v>5</v>
      </c>
      <c r="O408" s="22" t="str">
        <f t="shared" si="128"/>
        <v>Low</v>
      </c>
      <c r="P408">
        <v>1962</v>
      </c>
      <c r="Q408">
        <v>1962</v>
      </c>
      <c r="R408" s="23">
        <v>864</v>
      </c>
      <c r="S408" s="23" t="str">
        <f t="shared" si="129"/>
        <v>no</v>
      </c>
      <c r="T408" s="23" t="str">
        <f t="shared" si="130"/>
        <v>Below Average</v>
      </c>
      <c r="U408" s="24">
        <v>876</v>
      </c>
      <c r="V408" s="24">
        <v>936</v>
      </c>
      <c r="W408" s="24" t="s">
        <v>412</v>
      </c>
      <c r="X408" s="24">
        <v>1812</v>
      </c>
      <c r="Y408" s="24" t="str">
        <f t="shared" si="131"/>
        <v>no</v>
      </c>
      <c r="Z408" s="24" t="str">
        <f t="shared" si="132"/>
        <v>Above Average</v>
      </c>
      <c r="AA408" s="25">
        <v>0</v>
      </c>
      <c r="AB408" s="25">
        <v>0</v>
      </c>
      <c r="AC408" s="25">
        <v>2</v>
      </c>
      <c r="AD408" s="25">
        <v>0</v>
      </c>
      <c r="AE408" s="25">
        <f t="shared" si="133"/>
        <v>2</v>
      </c>
      <c r="AF408" s="25" t="str">
        <f t="shared" si="134"/>
        <v>Less</v>
      </c>
      <c r="AG408" s="57">
        <v>8</v>
      </c>
      <c r="AH408" s="29">
        <v>169500</v>
      </c>
      <c r="AI408" s="29">
        <f t="shared" si="121"/>
        <v>2676</v>
      </c>
      <c r="AJ408" s="29" t="str">
        <f t="shared" si="135"/>
        <v>no</v>
      </c>
      <c r="AK408" s="29">
        <f t="shared" si="136"/>
        <v>63.340807174887892</v>
      </c>
      <c r="AL408" s="29">
        <f t="shared" si="137"/>
        <v>93.543046357615893</v>
      </c>
    </row>
    <row r="409" spans="1:38" x14ac:dyDescent="0.2">
      <c r="A409">
        <v>399</v>
      </c>
      <c r="B409" s="12">
        <v>60</v>
      </c>
      <c r="C409" s="12">
        <f t="shared" si="122"/>
        <v>60</v>
      </c>
      <c r="D409" s="12" t="str">
        <f t="shared" si="119"/>
        <v>no</v>
      </c>
      <c r="E409" s="12" t="str">
        <f t="shared" si="123"/>
        <v>Below Average</v>
      </c>
      <c r="F409" s="21">
        <v>8967</v>
      </c>
      <c r="G409" s="21" t="str">
        <f t="shared" si="124"/>
        <v>no</v>
      </c>
      <c r="H409" s="21" t="str">
        <f t="shared" si="125"/>
        <v>Below Average</v>
      </c>
      <c r="I409" s="12" t="s">
        <v>176</v>
      </c>
      <c r="J409" s="12" t="str">
        <f t="shared" si="126"/>
        <v>IDOTRR</v>
      </c>
      <c r="K409" s="12" t="s">
        <v>91</v>
      </c>
      <c r="L409" s="12">
        <f t="shared" si="120"/>
        <v>52.131298928930256</v>
      </c>
      <c r="M409" s="12" t="str">
        <f t="shared" si="127"/>
        <v>Below Average</v>
      </c>
      <c r="N409" s="22">
        <v>5</v>
      </c>
      <c r="O409" s="22" t="str">
        <f t="shared" si="128"/>
        <v>Low</v>
      </c>
      <c r="P409">
        <v>1920</v>
      </c>
      <c r="Q409">
        <v>1950</v>
      </c>
      <c r="R409" s="23">
        <v>961</v>
      </c>
      <c r="S409" s="23" t="str">
        <f t="shared" si="129"/>
        <v>no</v>
      </c>
      <c r="T409" s="23" t="str">
        <f t="shared" si="130"/>
        <v>Below Average</v>
      </c>
      <c r="U409" s="24">
        <v>1077</v>
      </c>
      <c r="V409" s="24">
        <v>0</v>
      </c>
      <c r="W409" s="24" t="s">
        <v>413</v>
      </c>
      <c r="X409" s="24">
        <v>1077</v>
      </c>
      <c r="Y409" s="24" t="str">
        <f t="shared" si="131"/>
        <v>no</v>
      </c>
      <c r="Z409" s="24" t="str">
        <f t="shared" si="132"/>
        <v>Below Average</v>
      </c>
      <c r="AA409" s="25">
        <v>0</v>
      </c>
      <c r="AB409" s="25">
        <v>0</v>
      </c>
      <c r="AC409" s="25">
        <v>1</v>
      </c>
      <c r="AD409" s="25">
        <v>0</v>
      </c>
      <c r="AE409" s="25">
        <f t="shared" si="133"/>
        <v>1</v>
      </c>
      <c r="AF409" s="25" t="str">
        <f t="shared" si="134"/>
        <v>Less</v>
      </c>
      <c r="AG409" s="57">
        <v>6</v>
      </c>
      <c r="AH409" s="29">
        <v>67000</v>
      </c>
      <c r="AI409" s="29">
        <f t="shared" si="121"/>
        <v>2038</v>
      </c>
      <c r="AJ409" s="29" t="str">
        <f t="shared" si="135"/>
        <v>no</v>
      </c>
      <c r="AK409" s="29">
        <f t="shared" si="136"/>
        <v>32.875368007850831</v>
      </c>
      <c r="AL409" s="29">
        <f t="shared" si="137"/>
        <v>62.209842154131849</v>
      </c>
    </row>
    <row r="410" spans="1:38" x14ac:dyDescent="0.2">
      <c r="A410">
        <v>400</v>
      </c>
      <c r="B410" s="12">
        <v>65</v>
      </c>
      <c r="C410" s="12">
        <f t="shared" si="122"/>
        <v>65</v>
      </c>
      <c r="D410" s="12" t="str">
        <f t="shared" si="119"/>
        <v>no</v>
      </c>
      <c r="E410" s="12" t="str">
        <f t="shared" si="123"/>
        <v>Below Average</v>
      </c>
      <c r="F410" s="21">
        <v>8125</v>
      </c>
      <c r="G410" s="21" t="str">
        <f t="shared" si="124"/>
        <v>no</v>
      </c>
      <c r="H410" s="21" t="str">
        <f t="shared" si="125"/>
        <v>Below Average</v>
      </c>
      <c r="I410" s="12" t="s">
        <v>136</v>
      </c>
      <c r="J410" s="12" t="str">
        <f t="shared" si="126"/>
        <v>Somerst</v>
      </c>
      <c r="K410" s="12" t="s">
        <v>91</v>
      </c>
      <c r="L410" s="12">
        <f t="shared" si="120"/>
        <v>83.140020408338017</v>
      </c>
      <c r="M410" s="12" t="str">
        <f t="shared" si="127"/>
        <v>Above Average</v>
      </c>
      <c r="N410" s="22">
        <v>7</v>
      </c>
      <c r="O410" s="22" t="str">
        <f t="shared" si="128"/>
        <v>High</v>
      </c>
      <c r="P410">
        <v>2006</v>
      </c>
      <c r="Q410">
        <v>2007</v>
      </c>
      <c r="R410" s="23">
        <v>1092</v>
      </c>
      <c r="S410" s="23" t="str">
        <f t="shared" si="129"/>
        <v>no</v>
      </c>
      <c r="T410" s="23" t="str">
        <f t="shared" si="130"/>
        <v>Above Average</v>
      </c>
      <c r="U410" s="24">
        <v>1112</v>
      </c>
      <c r="V410" s="24">
        <v>438</v>
      </c>
      <c r="W410" s="24" t="s">
        <v>412</v>
      </c>
      <c r="X410" s="24">
        <v>1550</v>
      </c>
      <c r="Y410" s="24" t="str">
        <f t="shared" si="131"/>
        <v>no</v>
      </c>
      <c r="Z410" s="24" t="str">
        <f t="shared" si="132"/>
        <v>Above Average</v>
      </c>
      <c r="AA410" s="25">
        <v>1</v>
      </c>
      <c r="AB410" s="25">
        <v>0</v>
      </c>
      <c r="AC410" s="25">
        <v>2</v>
      </c>
      <c r="AD410" s="25">
        <v>0</v>
      </c>
      <c r="AE410" s="25">
        <f t="shared" si="133"/>
        <v>3</v>
      </c>
      <c r="AF410" s="25" t="str">
        <f t="shared" si="134"/>
        <v>More</v>
      </c>
      <c r="AG410" s="57">
        <v>7</v>
      </c>
      <c r="AH410" s="29">
        <v>241000</v>
      </c>
      <c r="AI410" s="29">
        <f t="shared" si="121"/>
        <v>2642</v>
      </c>
      <c r="AJ410" s="29" t="str">
        <f t="shared" si="135"/>
        <v>no</v>
      </c>
      <c r="AK410" s="29">
        <f t="shared" si="136"/>
        <v>91.218773656320963</v>
      </c>
      <c r="AL410" s="29">
        <f t="shared" si="137"/>
        <v>155.48387096774192</v>
      </c>
    </row>
    <row r="411" spans="1:38" x14ac:dyDescent="0.2">
      <c r="A411">
        <v>401</v>
      </c>
      <c r="B411" s="12">
        <v>38</v>
      </c>
      <c r="C411" s="12">
        <f t="shared" si="122"/>
        <v>38</v>
      </c>
      <c r="D411" s="12" t="str">
        <f t="shared" si="119"/>
        <v>no</v>
      </c>
      <c r="E411" s="12" t="str">
        <f t="shared" si="123"/>
        <v>Below Average</v>
      </c>
      <c r="F411" s="21">
        <v>14963</v>
      </c>
      <c r="G411" s="21" t="str">
        <f t="shared" si="124"/>
        <v>no</v>
      </c>
      <c r="H411" s="21" t="str">
        <f t="shared" si="125"/>
        <v>Above Average</v>
      </c>
      <c r="I411" s="12" t="s">
        <v>113</v>
      </c>
      <c r="J411" s="12" t="str">
        <f t="shared" si="126"/>
        <v/>
      </c>
      <c r="K411" s="12" t="s">
        <v>179</v>
      </c>
      <c r="L411" s="12">
        <f t="shared" si="120"/>
        <v>77.749411305761271</v>
      </c>
      <c r="M411" s="12" t="str">
        <f t="shared" si="127"/>
        <v/>
      </c>
      <c r="N411" s="22">
        <v>8</v>
      </c>
      <c r="O411" s="22" t="str">
        <f t="shared" si="128"/>
        <v>High</v>
      </c>
      <c r="P411">
        <v>1996</v>
      </c>
      <c r="Q411">
        <v>1996</v>
      </c>
      <c r="R411" s="23">
        <v>1260</v>
      </c>
      <c r="S411" s="23" t="str">
        <f t="shared" si="129"/>
        <v>no</v>
      </c>
      <c r="T411" s="23" t="str">
        <f t="shared" si="130"/>
        <v>Above Average</v>
      </c>
      <c r="U411" s="24">
        <v>1288</v>
      </c>
      <c r="V411" s="24">
        <v>0</v>
      </c>
      <c r="W411" s="24" t="s">
        <v>413</v>
      </c>
      <c r="X411" s="24">
        <v>1288</v>
      </c>
      <c r="Y411" s="24" t="str">
        <f t="shared" si="131"/>
        <v>no</v>
      </c>
      <c r="Z411" s="24" t="str">
        <f t="shared" si="132"/>
        <v>Below Average</v>
      </c>
      <c r="AA411" s="25">
        <v>1</v>
      </c>
      <c r="AB411" s="25">
        <v>0</v>
      </c>
      <c r="AC411" s="25">
        <v>1</v>
      </c>
      <c r="AD411" s="25">
        <v>1</v>
      </c>
      <c r="AE411" s="25">
        <f t="shared" si="133"/>
        <v>3</v>
      </c>
      <c r="AF411" s="25" t="str">
        <f t="shared" si="134"/>
        <v>More</v>
      </c>
      <c r="AG411" s="57">
        <v>4</v>
      </c>
      <c r="AH411" s="29">
        <v>245500</v>
      </c>
      <c r="AI411" s="29">
        <f t="shared" si="121"/>
        <v>2548</v>
      </c>
      <c r="AJ411" s="29" t="str">
        <f t="shared" si="135"/>
        <v>no</v>
      </c>
      <c r="AK411" s="29">
        <f t="shared" si="136"/>
        <v>96.350078492935637</v>
      </c>
      <c r="AL411" s="29">
        <f t="shared" si="137"/>
        <v>190.60559006211179</v>
      </c>
    </row>
    <row r="412" spans="1:38" x14ac:dyDescent="0.2">
      <c r="A412">
        <v>402</v>
      </c>
      <c r="B412" s="12">
        <v>65</v>
      </c>
      <c r="C412" s="12">
        <f t="shared" si="122"/>
        <v>65</v>
      </c>
      <c r="D412" s="12" t="str">
        <f t="shared" si="119"/>
        <v>no</v>
      </c>
      <c r="E412" s="12" t="str">
        <f t="shared" si="123"/>
        <v>Below Average</v>
      </c>
      <c r="F412" s="21">
        <v>8767</v>
      </c>
      <c r="G412" s="21" t="str">
        <f t="shared" si="124"/>
        <v>no</v>
      </c>
      <c r="H412" s="21" t="str">
        <f t="shared" si="125"/>
        <v>Below Average</v>
      </c>
      <c r="I412" s="12" t="s">
        <v>89</v>
      </c>
      <c r="J412" s="12" t="str">
        <f t="shared" si="126"/>
        <v>CollgCr</v>
      </c>
      <c r="K412" s="12" t="s">
        <v>91</v>
      </c>
      <c r="L412" s="12">
        <f t="shared" si="120"/>
        <v>74.535824409408733</v>
      </c>
      <c r="M412" s="12" t="str">
        <f t="shared" si="127"/>
        <v>Above Average</v>
      </c>
      <c r="N412" s="22">
        <v>7</v>
      </c>
      <c r="O412" s="22" t="str">
        <f t="shared" si="128"/>
        <v>High</v>
      </c>
      <c r="P412">
        <v>2005</v>
      </c>
      <c r="Q412">
        <v>2005</v>
      </c>
      <c r="R412" s="23">
        <v>1310</v>
      </c>
      <c r="S412" s="23" t="str">
        <f t="shared" si="129"/>
        <v>no</v>
      </c>
      <c r="T412" s="23" t="str">
        <f t="shared" si="130"/>
        <v>Above Average</v>
      </c>
      <c r="U412" s="24">
        <v>1310</v>
      </c>
      <c r="V412" s="24">
        <v>0</v>
      </c>
      <c r="W412" s="24" t="s">
        <v>413</v>
      </c>
      <c r="X412" s="24">
        <v>1310</v>
      </c>
      <c r="Y412" s="24" t="str">
        <f t="shared" si="131"/>
        <v>no</v>
      </c>
      <c r="Z412" s="24" t="str">
        <f t="shared" si="132"/>
        <v>Below Average</v>
      </c>
      <c r="AA412" s="25">
        <v>0</v>
      </c>
      <c r="AB412" s="25">
        <v>0</v>
      </c>
      <c r="AC412" s="25">
        <v>2</v>
      </c>
      <c r="AD412" s="25">
        <v>0</v>
      </c>
      <c r="AE412" s="25">
        <f t="shared" si="133"/>
        <v>2</v>
      </c>
      <c r="AF412" s="25" t="str">
        <f t="shared" si="134"/>
        <v>Less</v>
      </c>
      <c r="AG412" s="57">
        <v>6</v>
      </c>
      <c r="AH412" s="29">
        <v>164990</v>
      </c>
      <c r="AI412" s="29">
        <f t="shared" si="121"/>
        <v>2620</v>
      </c>
      <c r="AJ412" s="29" t="str">
        <f t="shared" si="135"/>
        <v>no</v>
      </c>
      <c r="AK412" s="29">
        <f t="shared" si="136"/>
        <v>62.973282442748094</v>
      </c>
      <c r="AL412" s="29">
        <f t="shared" si="137"/>
        <v>125.94656488549619</v>
      </c>
    </row>
    <row r="413" spans="1:38" x14ac:dyDescent="0.2">
      <c r="A413">
        <v>403</v>
      </c>
      <c r="B413" s="12">
        <v>60</v>
      </c>
      <c r="C413" s="12">
        <f t="shared" si="122"/>
        <v>60</v>
      </c>
      <c r="D413" s="12" t="str">
        <f t="shared" si="119"/>
        <v>no</v>
      </c>
      <c r="E413" s="12" t="str">
        <f t="shared" si="123"/>
        <v>Below Average</v>
      </c>
      <c r="F413" s="21">
        <v>10200</v>
      </c>
      <c r="G413" s="21" t="str">
        <f t="shared" si="124"/>
        <v>no</v>
      </c>
      <c r="H413" s="21" t="str">
        <f t="shared" si="125"/>
        <v>Below Average</v>
      </c>
      <c r="I413" s="12" t="s">
        <v>151</v>
      </c>
      <c r="J413" s="12" t="str">
        <f t="shared" si="126"/>
        <v>Sawyer</v>
      </c>
      <c r="K413" s="12" t="s">
        <v>91</v>
      </c>
      <c r="L413" s="12">
        <f t="shared" si="120"/>
        <v>65.835562612127291</v>
      </c>
      <c r="M413" s="12" t="str">
        <f t="shared" si="127"/>
        <v>Below Average</v>
      </c>
      <c r="N413" s="22">
        <v>5</v>
      </c>
      <c r="O413" s="22" t="str">
        <f t="shared" si="128"/>
        <v>Low</v>
      </c>
      <c r="P413">
        <v>1940</v>
      </c>
      <c r="Q413">
        <v>1997</v>
      </c>
      <c r="R413" s="23">
        <v>672</v>
      </c>
      <c r="S413" s="23" t="str">
        <f t="shared" si="129"/>
        <v>no</v>
      </c>
      <c r="T413" s="23" t="str">
        <f t="shared" si="130"/>
        <v>Below Average</v>
      </c>
      <c r="U413" s="24">
        <v>672</v>
      </c>
      <c r="V413" s="24">
        <v>0</v>
      </c>
      <c r="W413" s="24" t="s">
        <v>413</v>
      </c>
      <c r="X413" s="24">
        <v>672</v>
      </c>
      <c r="Y413" s="24" t="str">
        <f t="shared" si="131"/>
        <v>no</v>
      </c>
      <c r="Z413" s="24" t="str">
        <f t="shared" si="132"/>
        <v>Below Average</v>
      </c>
      <c r="AA413" s="25">
        <v>0</v>
      </c>
      <c r="AB413" s="25">
        <v>0</v>
      </c>
      <c r="AC413" s="25">
        <v>1</v>
      </c>
      <c r="AD413" s="25">
        <v>0</v>
      </c>
      <c r="AE413" s="25">
        <f t="shared" si="133"/>
        <v>1</v>
      </c>
      <c r="AF413" s="25" t="str">
        <f t="shared" si="134"/>
        <v>Less</v>
      </c>
      <c r="AG413" s="57">
        <v>4</v>
      </c>
      <c r="AH413" s="29">
        <v>108000</v>
      </c>
      <c r="AI413" s="29">
        <f t="shared" si="121"/>
        <v>1344</v>
      </c>
      <c r="AJ413" s="29" t="str">
        <f t="shared" si="135"/>
        <v>no</v>
      </c>
      <c r="AK413" s="29">
        <f t="shared" si="136"/>
        <v>80.357142857142861</v>
      </c>
      <c r="AL413" s="29">
        <f t="shared" si="137"/>
        <v>160.71428571428572</v>
      </c>
    </row>
    <row r="414" spans="1:38" x14ac:dyDescent="0.2">
      <c r="A414">
        <v>404</v>
      </c>
      <c r="B414" s="12">
        <v>93</v>
      </c>
      <c r="C414" s="12">
        <f t="shared" si="122"/>
        <v>93</v>
      </c>
      <c r="D414" s="12" t="str">
        <f t="shared" si="119"/>
        <v>no</v>
      </c>
      <c r="E414" s="12" t="str">
        <f t="shared" si="123"/>
        <v>Above Average</v>
      </c>
      <c r="F414" s="21">
        <v>12090</v>
      </c>
      <c r="G414" s="21" t="str">
        <f t="shared" si="124"/>
        <v>no</v>
      </c>
      <c r="H414" s="21" t="str">
        <f t="shared" si="125"/>
        <v>Above Average</v>
      </c>
      <c r="I414" s="12" t="s">
        <v>129</v>
      </c>
      <c r="J414" s="12" t="str">
        <f t="shared" si="126"/>
        <v>NoRidge</v>
      </c>
      <c r="K414" s="12" t="s">
        <v>91</v>
      </c>
      <c r="L414" s="12">
        <f t="shared" si="120"/>
        <v>82.673563019433331</v>
      </c>
      <c r="M414" s="12" t="str">
        <f t="shared" si="127"/>
        <v>Above Average</v>
      </c>
      <c r="N414" s="22">
        <v>8</v>
      </c>
      <c r="O414" s="22" t="str">
        <f t="shared" si="128"/>
        <v>High</v>
      </c>
      <c r="P414">
        <v>1998</v>
      </c>
      <c r="Q414">
        <v>1998</v>
      </c>
      <c r="R414" s="23">
        <v>1141</v>
      </c>
      <c r="S414" s="23" t="str">
        <f t="shared" si="129"/>
        <v>no</v>
      </c>
      <c r="T414" s="23" t="str">
        <f t="shared" si="130"/>
        <v>Above Average</v>
      </c>
      <c r="U414" s="24">
        <v>1165</v>
      </c>
      <c r="V414" s="24">
        <v>1098</v>
      </c>
      <c r="W414" s="24" t="s">
        <v>412</v>
      </c>
      <c r="X414" s="24">
        <v>2263</v>
      </c>
      <c r="Y414" s="24" t="str">
        <f t="shared" si="131"/>
        <v>no</v>
      </c>
      <c r="Z414" s="24" t="str">
        <f t="shared" si="132"/>
        <v>Above Average</v>
      </c>
      <c r="AA414" s="25">
        <v>0</v>
      </c>
      <c r="AB414" s="25">
        <v>0</v>
      </c>
      <c r="AC414" s="25">
        <v>2</v>
      </c>
      <c r="AD414" s="25">
        <v>1</v>
      </c>
      <c r="AE414" s="25">
        <f t="shared" si="133"/>
        <v>3</v>
      </c>
      <c r="AF414" s="25" t="str">
        <f t="shared" si="134"/>
        <v>More</v>
      </c>
      <c r="AG414" s="57">
        <v>10</v>
      </c>
      <c r="AH414" s="29">
        <v>258000</v>
      </c>
      <c r="AI414" s="29">
        <f t="shared" si="121"/>
        <v>3404</v>
      </c>
      <c r="AJ414" s="29" t="str">
        <f t="shared" si="135"/>
        <v>no</v>
      </c>
      <c r="AK414" s="29">
        <f t="shared" si="136"/>
        <v>75.793184488836658</v>
      </c>
      <c r="AL414" s="29">
        <f t="shared" si="137"/>
        <v>114.00795404330535</v>
      </c>
    </row>
    <row r="415" spans="1:38" x14ac:dyDescent="0.2">
      <c r="A415">
        <v>405</v>
      </c>
      <c r="B415" s="12" t="s">
        <v>83</v>
      </c>
      <c r="C415" s="12">
        <f t="shared" si="122"/>
        <v>69</v>
      </c>
      <c r="D415" s="12" t="str">
        <f t="shared" si="119"/>
        <v>no</v>
      </c>
      <c r="E415" s="12" t="str">
        <f t="shared" si="123"/>
        <v>Below Average</v>
      </c>
      <c r="F415" s="21">
        <v>10364</v>
      </c>
      <c r="G415" s="21" t="str">
        <f t="shared" si="124"/>
        <v>no</v>
      </c>
      <c r="H415" s="21" t="str">
        <f t="shared" si="125"/>
        <v>Below Average</v>
      </c>
      <c r="I415" s="12" t="s">
        <v>193</v>
      </c>
      <c r="J415" s="12" t="str">
        <f t="shared" si="126"/>
        <v>Gilbert</v>
      </c>
      <c r="K415" s="12" t="s">
        <v>91</v>
      </c>
      <c r="L415" s="12">
        <f t="shared" si="120"/>
        <v>77.47396854876844</v>
      </c>
      <c r="M415" s="12" t="str">
        <f t="shared" si="127"/>
        <v>Above Average</v>
      </c>
      <c r="N415" s="22">
        <v>6</v>
      </c>
      <c r="O415" s="22" t="str">
        <f t="shared" si="128"/>
        <v>Low</v>
      </c>
      <c r="P415">
        <v>1995</v>
      </c>
      <c r="Q415">
        <v>1996</v>
      </c>
      <c r="R415" s="23">
        <v>806</v>
      </c>
      <c r="S415" s="23" t="str">
        <f t="shared" si="129"/>
        <v>no</v>
      </c>
      <c r="T415" s="23" t="str">
        <f t="shared" si="130"/>
        <v>Below Average</v>
      </c>
      <c r="U415" s="24">
        <v>806</v>
      </c>
      <c r="V415" s="24">
        <v>766</v>
      </c>
      <c r="W415" s="24" t="s">
        <v>412</v>
      </c>
      <c r="X415" s="24">
        <v>1572</v>
      </c>
      <c r="Y415" s="24" t="str">
        <f t="shared" si="131"/>
        <v>no</v>
      </c>
      <c r="Z415" s="24" t="str">
        <f t="shared" si="132"/>
        <v>Above Average</v>
      </c>
      <c r="AA415" s="25">
        <v>0</v>
      </c>
      <c r="AB415" s="25">
        <v>0</v>
      </c>
      <c r="AC415" s="25">
        <v>2</v>
      </c>
      <c r="AD415" s="25">
        <v>1</v>
      </c>
      <c r="AE415" s="25">
        <f t="shared" si="133"/>
        <v>3</v>
      </c>
      <c r="AF415" s="25" t="str">
        <f t="shared" si="134"/>
        <v>More</v>
      </c>
      <c r="AG415" s="57">
        <v>7</v>
      </c>
      <c r="AH415" s="29">
        <v>168000</v>
      </c>
      <c r="AI415" s="29">
        <f t="shared" si="121"/>
        <v>2378</v>
      </c>
      <c r="AJ415" s="29" t="str">
        <f t="shared" si="135"/>
        <v>no</v>
      </c>
      <c r="AK415" s="29">
        <f t="shared" si="136"/>
        <v>70.647603027754414</v>
      </c>
      <c r="AL415" s="29">
        <f t="shared" si="137"/>
        <v>106.87022900763358</v>
      </c>
    </row>
    <row r="416" spans="1:38" x14ac:dyDescent="0.2">
      <c r="A416">
        <v>406</v>
      </c>
      <c r="B416" s="12" t="s">
        <v>83</v>
      </c>
      <c r="C416" s="12">
        <f t="shared" si="122"/>
        <v>69</v>
      </c>
      <c r="D416" s="12" t="str">
        <f t="shared" si="119"/>
        <v>no</v>
      </c>
      <c r="E416" s="12" t="str">
        <f t="shared" si="123"/>
        <v>Below Average</v>
      </c>
      <c r="F416" s="21">
        <v>9991</v>
      </c>
      <c r="G416" s="21" t="str">
        <f t="shared" si="124"/>
        <v>no</v>
      </c>
      <c r="H416" s="21" t="str">
        <f t="shared" si="125"/>
        <v>Below Average</v>
      </c>
      <c r="I416" s="12" t="s">
        <v>151</v>
      </c>
      <c r="J416" s="12" t="str">
        <f t="shared" si="126"/>
        <v>Sawyer</v>
      </c>
      <c r="K416" s="12" t="s">
        <v>91</v>
      </c>
      <c r="L416" s="12">
        <f t="shared" si="120"/>
        <v>65.835562612127291</v>
      </c>
      <c r="M416" s="12" t="str">
        <f t="shared" si="127"/>
        <v>Below Average</v>
      </c>
      <c r="N416" s="22">
        <v>4</v>
      </c>
      <c r="O416" s="22" t="str">
        <f t="shared" si="128"/>
        <v>Low</v>
      </c>
      <c r="P416">
        <v>1976</v>
      </c>
      <c r="Q416">
        <v>1993</v>
      </c>
      <c r="R416" s="23">
        <v>1281</v>
      </c>
      <c r="S416" s="23" t="str">
        <f t="shared" si="129"/>
        <v>no</v>
      </c>
      <c r="T416" s="23" t="str">
        <f t="shared" si="130"/>
        <v>Above Average</v>
      </c>
      <c r="U416" s="24">
        <v>1620</v>
      </c>
      <c r="V416" s="24">
        <v>0</v>
      </c>
      <c r="W416" s="24" t="s">
        <v>413</v>
      </c>
      <c r="X416" s="24">
        <v>1620</v>
      </c>
      <c r="Y416" s="24" t="str">
        <f t="shared" si="131"/>
        <v>no</v>
      </c>
      <c r="Z416" s="24" t="str">
        <f t="shared" si="132"/>
        <v>Above Average</v>
      </c>
      <c r="AA416" s="25">
        <v>1</v>
      </c>
      <c r="AB416" s="25">
        <v>0</v>
      </c>
      <c r="AC416" s="25">
        <v>2</v>
      </c>
      <c r="AD416" s="25">
        <v>0</v>
      </c>
      <c r="AE416" s="25">
        <f t="shared" si="133"/>
        <v>3</v>
      </c>
      <c r="AF416" s="25" t="str">
        <f t="shared" si="134"/>
        <v>More</v>
      </c>
      <c r="AG416" s="57">
        <v>8</v>
      </c>
      <c r="AH416" s="29">
        <v>150000</v>
      </c>
      <c r="AI416" s="29">
        <f t="shared" si="121"/>
        <v>2901</v>
      </c>
      <c r="AJ416" s="29" t="str">
        <f t="shared" si="135"/>
        <v>no</v>
      </c>
      <c r="AK416" s="29">
        <f t="shared" si="136"/>
        <v>51.706308169596689</v>
      </c>
      <c r="AL416" s="29">
        <f t="shared" si="137"/>
        <v>92.592592592592595</v>
      </c>
    </row>
    <row r="417" spans="1:38" x14ac:dyDescent="0.2">
      <c r="A417">
        <v>407</v>
      </c>
      <c r="B417" s="12">
        <v>51</v>
      </c>
      <c r="C417" s="12">
        <f t="shared" si="122"/>
        <v>51</v>
      </c>
      <c r="D417" s="12" t="str">
        <f t="shared" si="119"/>
        <v>no</v>
      </c>
      <c r="E417" s="12" t="str">
        <f t="shared" si="123"/>
        <v>Below Average</v>
      </c>
      <c r="F417" s="21">
        <v>10480</v>
      </c>
      <c r="G417" s="21" t="str">
        <f t="shared" si="124"/>
        <v>no</v>
      </c>
      <c r="H417" s="21" t="str">
        <f t="shared" si="125"/>
        <v>Below Average</v>
      </c>
      <c r="I417" s="12" t="s">
        <v>232</v>
      </c>
      <c r="J417" s="12" t="str">
        <f t="shared" si="126"/>
        <v>SWISU</v>
      </c>
      <c r="K417" s="12" t="s">
        <v>91</v>
      </c>
      <c r="L417" s="12">
        <f t="shared" si="120"/>
        <v>56.717772915383847</v>
      </c>
      <c r="M417" s="12" t="str">
        <f t="shared" si="127"/>
        <v>Below Average</v>
      </c>
      <c r="N417" s="22">
        <v>6</v>
      </c>
      <c r="O417" s="22" t="str">
        <f t="shared" si="128"/>
        <v>Low</v>
      </c>
      <c r="P417">
        <v>1936</v>
      </c>
      <c r="Q417">
        <v>1950</v>
      </c>
      <c r="R417" s="23">
        <v>1064</v>
      </c>
      <c r="S417" s="23" t="str">
        <f t="shared" si="129"/>
        <v>no</v>
      </c>
      <c r="T417" s="23" t="str">
        <f t="shared" si="130"/>
        <v>Above Average</v>
      </c>
      <c r="U417" s="24">
        <v>1166</v>
      </c>
      <c r="V417" s="24">
        <v>0</v>
      </c>
      <c r="W417" s="24" t="s">
        <v>413</v>
      </c>
      <c r="X417" s="24">
        <v>1639</v>
      </c>
      <c r="Y417" s="24" t="str">
        <f t="shared" si="131"/>
        <v>no</v>
      </c>
      <c r="Z417" s="24" t="str">
        <f t="shared" si="132"/>
        <v>Above Average</v>
      </c>
      <c r="AA417" s="25">
        <v>0</v>
      </c>
      <c r="AB417" s="25">
        <v>0</v>
      </c>
      <c r="AC417" s="25">
        <v>1</v>
      </c>
      <c r="AD417" s="25">
        <v>0</v>
      </c>
      <c r="AE417" s="25">
        <f t="shared" si="133"/>
        <v>1</v>
      </c>
      <c r="AF417" s="25" t="str">
        <f t="shared" si="134"/>
        <v>Less</v>
      </c>
      <c r="AG417" s="57">
        <v>6</v>
      </c>
      <c r="AH417" s="29">
        <v>115000</v>
      </c>
      <c r="AI417" s="29">
        <f t="shared" si="121"/>
        <v>2703</v>
      </c>
      <c r="AJ417" s="29" t="str">
        <f t="shared" si="135"/>
        <v>no</v>
      </c>
      <c r="AK417" s="29">
        <f t="shared" si="136"/>
        <v>42.545320014798371</v>
      </c>
      <c r="AL417" s="29">
        <f t="shared" si="137"/>
        <v>70.1647345942648</v>
      </c>
    </row>
    <row r="418" spans="1:38" x14ac:dyDescent="0.2">
      <c r="A418">
        <v>408</v>
      </c>
      <c r="B418" s="12">
        <v>63</v>
      </c>
      <c r="C418" s="12">
        <f t="shared" si="122"/>
        <v>63</v>
      </c>
      <c r="D418" s="12" t="str">
        <f t="shared" si="119"/>
        <v>no</v>
      </c>
      <c r="E418" s="12" t="str">
        <f t="shared" si="123"/>
        <v>Below Average</v>
      </c>
      <c r="F418" s="21">
        <v>15576</v>
      </c>
      <c r="G418" s="21" t="str">
        <f t="shared" si="124"/>
        <v>no</v>
      </c>
      <c r="H418" s="21" t="str">
        <f t="shared" si="125"/>
        <v>Above Average</v>
      </c>
      <c r="I418" s="12" t="s">
        <v>123</v>
      </c>
      <c r="J418" s="12" t="str">
        <f t="shared" si="126"/>
        <v>Crawfor</v>
      </c>
      <c r="K418" s="12" t="s">
        <v>91</v>
      </c>
      <c r="L418" s="12">
        <f t="shared" si="120"/>
        <v>74.989820121918996</v>
      </c>
      <c r="M418" s="12" t="str">
        <f t="shared" si="127"/>
        <v>Above Average</v>
      </c>
      <c r="N418" s="22">
        <v>6</v>
      </c>
      <c r="O418" s="22" t="str">
        <f t="shared" si="128"/>
        <v>Low</v>
      </c>
      <c r="P418">
        <v>1915</v>
      </c>
      <c r="Q418">
        <v>1976</v>
      </c>
      <c r="R418" s="23">
        <v>840</v>
      </c>
      <c r="S418" s="23" t="str">
        <f t="shared" si="129"/>
        <v>no</v>
      </c>
      <c r="T418" s="23" t="str">
        <f t="shared" si="130"/>
        <v>Below Average</v>
      </c>
      <c r="U418" s="24">
        <v>840</v>
      </c>
      <c r="V418" s="24">
        <v>840</v>
      </c>
      <c r="W418" s="24" t="s">
        <v>412</v>
      </c>
      <c r="X418" s="24">
        <v>1680</v>
      </c>
      <c r="Y418" s="24" t="str">
        <f t="shared" si="131"/>
        <v>no</v>
      </c>
      <c r="Z418" s="24" t="str">
        <f t="shared" si="132"/>
        <v>Above Average</v>
      </c>
      <c r="AA418" s="25">
        <v>0</v>
      </c>
      <c r="AB418" s="25">
        <v>0</v>
      </c>
      <c r="AC418" s="25">
        <v>2</v>
      </c>
      <c r="AD418" s="25">
        <v>0</v>
      </c>
      <c r="AE418" s="25">
        <f t="shared" si="133"/>
        <v>2</v>
      </c>
      <c r="AF418" s="25" t="str">
        <f t="shared" si="134"/>
        <v>Less</v>
      </c>
      <c r="AG418" s="57">
        <v>8</v>
      </c>
      <c r="AH418" s="29">
        <v>177000</v>
      </c>
      <c r="AI418" s="29">
        <f t="shared" si="121"/>
        <v>2520</v>
      </c>
      <c r="AJ418" s="29" t="str">
        <f t="shared" si="135"/>
        <v>no</v>
      </c>
      <c r="AK418" s="29">
        <f t="shared" si="136"/>
        <v>70.238095238095241</v>
      </c>
      <c r="AL418" s="29">
        <f t="shared" si="137"/>
        <v>105.35714285714286</v>
      </c>
    </row>
    <row r="419" spans="1:38" x14ac:dyDescent="0.2">
      <c r="A419">
        <v>409</v>
      </c>
      <c r="B419" s="12">
        <v>109</v>
      </c>
      <c r="C419" s="12">
        <f t="shared" si="122"/>
        <v>109</v>
      </c>
      <c r="D419" s="12" t="str">
        <f t="shared" si="119"/>
        <v>yes</v>
      </c>
      <c r="E419" s="12" t="str">
        <f t="shared" si="123"/>
        <v>Above Average</v>
      </c>
      <c r="F419" s="21">
        <v>14154</v>
      </c>
      <c r="G419" s="21" t="str">
        <f t="shared" si="124"/>
        <v>no</v>
      </c>
      <c r="H419" s="21" t="str">
        <f t="shared" si="125"/>
        <v>Above Average</v>
      </c>
      <c r="I419" s="12" t="s">
        <v>154</v>
      </c>
      <c r="J419" s="12" t="str">
        <f t="shared" si="126"/>
        <v>NridgHt</v>
      </c>
      <c r="K419" s="12" t="s">
        <v>91</v>
      </c>
      <c r="L419" s="12">
        <f t="shared" si="120"/>
        <v>92.435750489847905</v>
      </c>
      <c r="M419" s="12" t="str">
        <f t="shared" si="127"/>
        <v>Above Average</v>
      </c>
      <c r="N419" s="22">
        <v>7</v>
      </c>
      <c r="O419" s="22" t="str">
        <f t="shared" si="128"/>
        <v>High</v>
      </c>
      <c r="P419">
        <v>2006</v>
      </c>
      <c r="Q419">
        <v>2006</v>
      </c>
      <c r="R419" s="23">
        <v>1063</v>
      </c>
      <c r="S419" s="23" t="str">
        <f t="shared" si="129"/>
        <v>no</v>
      </c>
      <c r="T419" s="23" t="str">
        <f t="shared" si="130"/>
        <v>Above Average</v>
      </c>
      <c r="U419" s="24">
        <v>1071</v>
      </c>
      <c r="V419" s="24">
        <v>1101</v>
      </c>
      <c r="W419" s="24" t="s">
        <v>412</v>
      </c>
      <c r="X419" s="24">
        <v>2172</v>
      </c>
      <c r="Y419" s="24" t="str">
        <f t="shared" si="131"/>
        <v>no</v>
      </c>
      <c r="Z419" s="24" t="str">
        <f t="shared" si="132"/>
        <v>Above Average</v>
      </c>
      <c r="AA419" s="25">
        <v>0</v>
      </c>
      <c r="AB419" s="25">
        <v>0</v>
      </c>
      <c r="AC419" s="25">
        <v>2</v>
      </c>
      <c r="AD419" s="25">
        <v>1</v>
      </c>
      <c r="AE419" s="25">
        <f t="shared" si="133"/>
        <v>3</v>
      </c>
      <c r="AF419" s="25" t="str">
        <f t="shared" si="134"/>
        <v>More</v>
      </c>
      <c r="AG419" s="57">
        <v>9</v>
      </c>
      <c r="AH419" s="29">
        <v>280000</v>
      </c>
      <c r="AI419" s="29">
        <f t="shared" si="121"/>
        <v>3235</v>
      </c>
      <c r="AJ419" s="29" t="str">
        <f t="shared" si="135"/>
        <v>no</v>
      </c>
      <c r="AK419" s="29">
        <f t="shared" si="136"/>
        <v>86.553323029366311</v>
      </c>
      <c r="AL419" s="29">
        <f t="shared" si="137"/>
        <v>128.91344383057091</v>
      </c>
    </row>
    <row r="420" spans="1:38" x14ac:dyDescent="0.2">
      <c r="A420">
        <v>410</v>
      </c>
      <c r="B420" s="12">
        <v>85</v>
      </c>
      <c r="C420" s="12">
        <f t="shared" si="122"/>
        <v>85</v>
      </c>
      <c r="D420" s="12" t="str">
        <f t="shared" si="119"/>
        <v>no</v>
      </c>
      <c r="E420" s="12" t="str">
        <f t="shared" si="123"/>
        <v>Above Average</v>
      </c>
      <c r="F420" s="21">
        <v>10800</v>
      </c>
      <c r="G420" s="21" t="str">
        <f t="shared" si="124"/>
        <v>no</v>
      </c>
      <c r="H420" s="21" t="str">
        <f t="shared" si="125"/>
        <v>Above Average</v>
      </c>
      <c r="I420" s="12" t="s">
        <v>136</v>
      </c>
      <c r="J420" s="12" t="str">
        <f t="shared" si="126"/>
        <v>Somerst</v>
      </c>
      <c r="K420" s="12" t="s">
        <v>91</v>
      </c>
      <c r="L420" s="12">
        <f t="shared" si="120"/>
        <v>83.140020408338017</v>
      </c>
      <c r="M420" s="12" t="str">
        <f t="shared" si="127"/>
        <v>Above Average</v>
      </c>
      <c r="N420" s="22">
        <v>8</v>
      </c>
      <c r="O420" s="22" t="str">
        <f t="shared" si="128"/>
        <v>High</v>
      </c>
      <c r="P420">
        <v>2007</v>
      </c>
      <c r="Q420">
        <v>2008</v>
      </c>
      <c r="R420" s="23">
        <v>1034</v>
      </c>
      <c r="S420" s="23" t="str">
        <f t="shared" si="129"/>
        <v>no</v>
      </c>
      <c r="T420" s="23" t="str">
        <f t="shared" si="130"/>
        <v>Below Average</v>
      </c>
      <c r="U420" s="24">
        <v>1050</v>
      </c>
      <c r="V420" s="24">
        <v>1028</v>
      </c>
      <c r="W420" s="24" t="s">
        <v>412</v>
      </c>
      <c r="X420" s="24">
        <v>2078</v>
      </c>
      <c r="Y420" s="24" t="str">
        <f t="shared" si="131"/>
        <v>no</v>
      </c>
      <c r="Z420" s="24" t="str">
        <f t="shared" si="132"/>
        <v>Above Average</v>
      </c>
      <c r="AA420" s="25">
        <v>1</v>
      </c>
      <c r="AB420" s="25">
        <v>0</v>
      </c>
      <c r="AC420" s="25">
        <v>2</v>
      </c>
      <c r="AD420" s="25">
        <v>1</v>
      </c>
      <c r="AE420" s="25">
        <f t="shared" si="133"/>
        <v>4</v>
      </c>
      <c r="AF420" s="25" t="str">
        <f t="shared" si="134"/>
        <v>More</v>
      </c>
      <c r="AG420" s="57">
        <v>8</v>
      </c>
      <c r="AH420" s="29">
        <v>339750</v>
      </c>
      <c r="AI420" s="29">
        <f t="shared" si="121"/>
        <v>3112</v>
      </c>
      <c r="AJ420" s="29" t="str">
        <f t="shared" si="135"/>
        <v>no</v>
      </c>
      <c r="AK420" s="29">
        <f t="shared" si="136"/>
        <v>109.1741645244216</v>
      </c>
      <c r="AL420" s="29">
        <f t="shared" si="137"/>
        <v>163.49855630413859</v>
      </c>
    </row>
    <row r="421" spans="1:38" x14ac:dyDescent="0.2">
      <c r="A421">
        <v>411</v>
      </c>
      <c r="B421" s="12">
        <v>68</v>
      </c>
      <c r="C421" s="12">
        <f t="shared" si="122"/>
        <v>68</v>
      </c>
      <c r="D421" s="12" t="str">
        <f t="shared" si="119"/>
        <v>no</v>
      </c>
      <c r="E421" s="12" t="str">
        <f t="shared" si="123"/>
        <v>Below Average</v>
      </c>
      <c r="F421" s="21">
        <v>9571</v>
      </c>
      <c r="G421" s="21" t="str">
        <f t="shared" si="124"/>
        <v>no</v>
      </c>
      <c r="H421" s="21" t="str">
        <f t="shared" si="125"/>
        <v>Below Average</v>
      </c>
      <c r="I421" s="12" t="s">
        <v>185</v>
      </c>
      <c r="J421" s="12" t="str">
        <f t="shared" si="126"/>
        <v>Edwards</v>
      </c>
      <c r="K421" s="12" t="s">
        <v>91</v>
      </c>
      <c r="L421" s="12">
        <f t="shared" si="120"/>
        <v>61.772149970231268</v>
      </c>
      <c r="M421" s="12" t="str">
        <f t="shared" si="127"/>
        <v>Below Average</v>
      </c>
      <c r="N421" s="22">
        <v>5</v>
      </c>
      <c r="O421" s="22" t="str">
        <f t="shared" si="128"/>
        <v>Low</v>
      </c>
      <c r="P421">
        <v>1958</v>
      </c>
      <c r="Q421">
        <v>1958</v>
      </c>
      <c r="R421" s="23">
        <v>1276</v>
      </c>
      <c r="S421" s="23" t="str">
        <f t="shared" si="129"/>
        <v>no</v>
      </c>
      <c r="T421" s="23" t="str">
        <f t="shared" si="130"/>
        <v>Above Average</v>
      </c>
      <c r="U421" s="24">
        <v>1276</v>
      </c>
      <c r="V421" s="24">
        <v>0</v>
      </c>
      <c r="W421" s="24" t="s">
        <v>413</v>
      </c>
      <c r="X421" s="24">
        <v>1276</v>
      </c>
      <c r="Y421" s="24" t="str">
        <f t="shared" si="131"/>
        <v>no</v>
      </c>
      <c r="Z421" s="24" t="str">
        <f t="shared" si="132"/>
        <v>Below Average</v>
      </c>
      <c r="AA421" s="25">
        <v>0</v>
      </c>
      <c r="AB421" s="25">
        <v>0</v>
      </c>
      <c r="AC421" s="25">
        <v>1</v>
      </c>
      <c r="AD421" s="25">
        <v>0</v>
      </c>
      <c r="AE421" s="25">
        <f t="shared" si="133"/>
        <v>1</v>
      </c>
      <c r="AF421" s="25" t="str">
        <f t="shared" si="134"/>
        <v>Less</v>
      </c>
      <c r="AG421" s="57">
        <v>5</v>
      </c>
      <c r="AH421" s="29">
        <v>60000</v>
      </c>
      <c r="AI421" s="29">
        <f t="shared" si="121"/>
        <v>2552</v>
      </c>
      <c r="AJ421" s="29" t="str">
        <f t="shared" si="135"/>
        <v>no</v>
      </c>
      <c r="AK421" s="29">
        <f t="shared" si="136"/>
        <v>23.510971786833856</v>
      </c>
      <c r="AL421" s="29">
        <f t="shared" si="137"/>
        <v>47.021943573667713</v>
      </c>
    </row>
    <row r="422" spans="1:38" x14ac:dyDescent="0.2">
      <c r="A422">
        <v>412</v>
      </c>
      <c r="B422" s="12">
        <v>100</v>
      </c>
      <c r="C422" s="12">
        <f t="shared" si="122"/>
        <v>100</v>
      </c>
      <c r="D422" s="12" t="str">
        <f t="shared" si="119"/>
        <v>no</v>
      </c>
      <c r="E422" s="12" t="str">
        <f t="shared" si="123"/>
        <v>Above Average</v>
      </c>
      <c r="F422" s="21">
        <v>34650</v>
      </c>
      <c r="G422" s="21" t="str">
        <f t="shared" si="124"/>
        <v>yes</v>
      </c>
      <c r="H422" s="21" t="str">
        <f t="shared" si="125"/>
        <v>Above Average</v>
      </c>
      <c r="I422" s="12" t="s">
        <v>193</v>
      </c>
      <c r="J422" s="12" t="str">
        <f t="shared" si="126"/>
        <v/>
      </c>
      <c r="K422" s="12" t="s">
        <v>149</v>
      </c>
      <c r="L422" s="12">
        <f t="shared" si="120"/>
        <v>77.47396854876844</v>
      </c>
      <c r="M422" s="12" t="str">
        <f t="shared" si="127"/>
        <v/>
      </c>
      <c r="N422" s="22">
        <v>5</v>
      </c>
      <c r="O422" s="22" t="str">
        <f t="shared" si="128"/>
        <v>Low</v>
      </c>
      <c r="P422">
        <v>1955</v>
      </c>
      <c r="Q422">
        <v>1955</v>
      </c>
      <c r="R422" s="23">
        <v>1056</v>
      </c>
      <c r="S422" s="23" t="str">
        <f t="shared" si="129"/>
        <v>no</v>
      </c>
      <c r="T422" s="23" t="str">
        <f t="shared" si="130"/>
        <v>Below Average</v>
      </c>
      <c r="U422" s="24">
        <v>1056</v>
      </c>
      <c r="V422" s="24">
        <v>0</v>
      </c>
      <c r="W422" s="24" t="s">
        <v>413</v>
      </c>
      <c r="X422" s="24">
        <v>1056</v>
      </c>
      <c r="Y422" s="24" t="str">
        <f t="shared" si="131"/>
        <v>no</v>
      </c>
      <c r="Z422" s="24" t="str">
        <f t="shared" si="132"/>
        <v>Below Average</v>
      </c>
      <c r="AA422" s="25">
        <v>1</v>
      </c>
      <c r="AB422" s="25">
        <v>0</v>
      </c>
      <c r="AC422" s="25">
        <v>1</v>
      </c>
      <c r="AD422" s="25">
        <v>0</v>
      </c>
      <c r="AE422" s="25">
        <f t="shared" si="133"/>
        <v>2</v>
      </c>
      <c r="AF422" s="25" t="str">
        <f t="shared" si="134"/>
        <v>Less</v>
      </c>
      <c r="AG422" s="57">
        <v>5</v>
      </c>
      <c r="AH422" s="29">
        <v>145000</v>
      </c>
      <c r="AI422" s="29">
        <f t="shared" si="121"/>
        <v>2112</v>
      </c>
      <c r="AJ422" s="29" t="str">
        <f t="shared" si="135"/>
        <v>no</v>
      </c>
      <c r="AK422" s="29">
        <f t="shared" si="136"/>
        <v>68.655303030303031</v>
      </c>
      <c r="AL422" s="29">
        <f t="shared" si="137"/>
        <v>137.31060606060606</v>
      </c>
    </row>
    <row r="423" spans="1:38" x14ac:dyDescent="0.2">
      <c r="A423">
        <v>413</v>
      </c>
      <c r="B423" s="12" t="s">
        <v>83</v>
      </c>
      <c r="C423" s="12">
        <f t="shared" si="122"/>
        <v>69</v>
      </c>
      <c r="D423" s="12" t="str">
        <f t="shared" si="119"/>
        <v>no</v>
      </c>
      <c r="E423" s="12" t="str">
        <f t="shared" si="123"/>
        <v>Below Average</v>
      </c>
      <c r="F423" s="21">
        <v>4403</v>
      </c>
      <c r="G423" s="21" t="str">
        <f t="shared" si="124"/>
        <v>no</v>
      </c>
      <c r="H423" s="21" t="str">
        <f t="shared" si="125"/>
        <v>Below Average</v>
      </c>
      <c r="I423" s="12" t="s">
        <v>136</v>
      </c>
      <c r="J423" s="12" t="str">
        <f t="shared" si="126"/>
        <v>Somerst</v>
      </c>
      <c r="K423" s="12" t="s">
        <v>91</v>
      </c>
      <c r="L423" s="12">
        <f t="shared" si="120"/>
        <v>83.140020408338017</v>
      </c>
      <c r="M423" s="12" t="str">
        <f t="shared" si="127"/>
        <v>Above Average</v>
      </c>
      <c r="N423" s="22">
        <v>7</v>
      </c>
      <c r="O423" s="22" t="str">
        <f t="shared" si="128"/>
        <v>High</v>
      </c>
      <c r="P423">
        <v>2009</v>
      </c>
      <c r="Q423">
        <v>2009</v>
      </c>
      <c r="R423" s="23">
        <v>1470</v>
      </c>
      <c r="S423" s="23" t="str">
        <f t="shared" si="129"/>
        <v>no</v>
      </c>
      <c r="T423" s="23" t="str">
        <f t="shared" si="130"/>
        <v>Above Average</v>
      </c>
      <c r="U423" s="24">
        <v>1478</v>
      </c>
      <c r="V423" s="24">
        <v>0</v>
      </c>
      <c r="W423" s="24" t="s">
        <v>413</v>
      </c>
      <c r="X423" s="24">
        <v>1478</v>
      </c>
      <c r="Y423" s="24" t="str">
        <f t="shared" si="131"/>
        <v>no</v>
      </c>
      <c r="Z423" s="24" t="str">
        <f t="shared" si="132"/>
        <v>Below Average</v>
      </c>
      <c r="AA423" s="25">
        <v>1</v>
      </c>
      <c r="AB423" s="25">
        <v>0</v>
      </c>
      <c r="AC423" s="25">
        <v>2</v>
      </c>
      <c r="AD423" s="25">
        <v>1</v>
      </c>
      <c r="AE423" s="25">
        <f t="shared" si="133"/>
        <v>4</v>
      </c>
      <c r="AF423" s="25" t="str">
        <f t="shared" si="134"/>
        <v>More</v>
      </c>
      <c r="AG423" s="57">
        <v>7</v>
      </c>
      <c r="AH423" s="29">
        <v>222000</v>
      </c>
      <c r="AI423" s="29">
        <f t="shared" si="121"/>
        <v>2948</v>
      </c>
      <c r="AJ423" s="29" t="str">
        <f t="shared" si="135"/>
        <v>no</v>
      </c>
      <c r="AK423" s="29">
        <f t="shared" si="136"/>
        <v>75.305291723202174</v>
      </c>
      <c r="AL423" s="29">
        <f t="shared" si="137"/>
        <v>150.20297699594045</v>
      </c>
    </row>
    <row r="424" spans="1:38" x14ac:dyDescent="0.2">
      <c r="A424">
        <v>414</v>
      </c>
      <c r="B424" s="12">
        <v>56</v>
      </c>
      <c r="C424" s="12">
        <f t="shared" si="122"/>
        <v>56</v>
      </c>
      <c r="D424" s="12" t="str">
        <f t="shared" si="119"/>
        <v>no</v>
      </c>
      <c r="E424" s="12" t="str">
        <f t="shared" si="123"/>
        <v>Below Average</v>
      </c>
      <c r="F424" s="21">
        <v>8960</v>
      </c>
      <c r="G424" s="21" t="str">
        <f t="shared" si="124"/>
        <v>no</v>
      </c>
      <c r="H424" s="21" t="str">
        <f t="shared" si="125"/>
        <v>Below Average</v>
      </c>
      <c r="I424" s="12" t="s">
        <v>143</v>
      </c>
      <c r="J424" s="12" t="str">
        <f t="shared" si="126"/>
        <v>OldTown</v>
      </c>
      <c r="K424" s="12" t="s">
        <v>91</v>
      </c>
      <c r="L424" s="12">
        <f t="shared" si="120"/>
        <v>57.90974368543602</v>
      </c>
      <c r="M424" s="12" t="str">
        <f t="shared" si="127"/>
        <v>Below Average</v>
      </c>
      <c r="N424" s="22">
        <v>5</v>
      </c>
      <c r="O424" s="22" t="str">
        <f t="shared" si="128"/>
        <v>Low</v>
      </c>
      <c r="P424">
        <v>1927</v>
      </c>
      <c r="Q424">
        <v>1950</v>
      </c>
      <c r="R424" s="23">
        <v>1008</v>
      </c>
      <c r="S424" s="23" t="str">
        <f t="shared" si="129"/>
        <v>no</v>
      </c>
      <c r="T424" s="23" t="str">
        <f t="shared" si="130"/>
        <v>Below Average</v>
      </c>
      <c r="U424" s="24">
        <v>1028</v>
      </c>
      <c r="V424" s="24">
        <v>0</v>
      </c>
      <c r="W424" s="24" t="s">
        <v>413</v>
      </c>
      <c r="X424" s="24">
        <v>1028</v>
      </c>
      <c r="Y424" s="24" t="str">
        <f t="shared" si="131"/>
        <v>no</v>
      </c>
      <c r="Z424" s="24" t="str">
        <f t="shared" si="132"/>
        <v>Below Average</v>
      </c>
      <c r="AA424" s="25">
        <v>0</v>
      </c>
      <c r="AB424" s="25">
        <v>0</v>
      </c>
      <c r="AC424" s="25">
        <v>1</v>
      </c>
      <c r="AD424" s="25">
        <v>0</v>
      </c>
      <c r="AE424" s="25">
        <f t="shared" si="133"/>
        <v>1</v>
      </c>
      <c r="AF424" s="25" t="str">
        <f t="shared" si="134"/>
        <v>Less</v>
      </c>
      <c r="AG424" s="57">
        <v>5</v>
      </c>
      <c r="AH424" s="29">
        <v>115000</v>
      </c>
      <c r="AI424" s="29">
        <f t="shared" si="121"/>
        <v>2036</v>
      </c>
      <c r="AJ424" s="29" t="str">
        <f t="shared" si="135"/>
        <v>no</v>
      </c>
      <c r="AK424" s="29">
        <f t="shared" si="136"/>
        <v>56.483300589390964</v>
      </c>
      <c r="AL424" s="29">
        <f t="shared" si="137"/>
        <v>111.86770428015564</v>
      </c>
    </row>
    <row r="425" spans="1:38" x14ac:dyDescent="0.2">
      <c r="A425">
        <v>415</v>
      </c>
      <c r="B425" s="12">
        <v>59</v>
      </c>
      <c r="C425" s="12">
        <f t="shared" si="122"/>
        <v>59</v>
      </c>
      <c r="D425" s="12" t="str">
        <f t="shared" si="119"/>
        <v>no</v>
      </c>
      <c r="E425" s="12" t="str">
        <f t="shared" si="123"/>
        <v>Below Average</v>
      </c>
      <c r="F425" s="21">
        <v>11228</v>
      </c>
      <c r="G425" s="21" t="str">
        <f t="shared" si="124"/>
        <v>no</v>
      </c>
      <c r="H425" s="21" t="str">
        <f t="shared" si="125"/>
        <v>Above Average</v>
      </c>
      <c r="I425" s="12" t="s">
        <v>170</v>
      </c>
      <c r="J425" s="12" t="str">
        <f t="shared" si="126"/>
        <v>SawyerW</v>
      </c>
      <c r="K425" s="12" t="s">
        <v>91</v>
      </c>
      <c r="L425" s="12">
        <f t="shared" si="120"/>
        <v>71.682411868126678</v>
      </c>
      <c r="M425" s="12" t="str">
        <f t="shared" si="127"/>
        <v>Above Average</v>
      </c>
      <c r="N425" s="22">
        <v>7</v>
      </c>
      <c r="O425" s="22" t="str">
        <f t="shared" si="128"/>
        <v>High</v>
      </c>
      <c r="P425">
        <v>1993</v>
      </c>
      <c r="Q425">
        <v>1993</v>
      </c>
      <c r="R425" s="23">
        <v>1080</v>
      </c>
      <c r="S425" s="23" t="str">
        <f t="shared" si="129"/>
        <v>no</v>
      </c>
      <c r="T425" s="23" t="str">
        <f t="shared" si="130"/>
        <v>Above Average</v>
      </c>
      <c r="U425" s="24">
        <v>1080</v>
      </c>
      <c r="V425" s="24">
        <v>1017</v>
      </c>
      <c r="W425" s="24" t="s">
        <v>412</v>
      </c>
      <c r="X425" s="24">
        <v>2097</v>
      </c>
      <c r="Y425" s="24" t="str">
        <f t="shared" si="131"/>
        <v>no</v>
      </c>
      <c r="Z425" s="24" t="str">
        <f t="shared" si="132"/>
        <v>Above Average</v>
      </c>
      <c r="AA425" s="25">
        <v>0</v>
      </c>
      <c r="AB425" s="25">
        <v>1</v>
      </c>
      <c r="AC425" s="25">
        <v>2</v>
      </c>
      <c r="AD425" s="25">
        <v>1</v>
      </c>
      <c r="AE425" s="25">
        <f t="shared" si="133"/>
        <v>4</v>
      </c>
      <c r="AF425" s="25" t="str">
        <f t="shared" si="134"/>
        <v>More</v>
      </c>
      <c r="AG425" s="57">
        <v>9</v>
      </c>
      <c r="AH425" s="29">
        <v>228000</v>
      </c>
      <c r="AI425" s="29">
        <f t="shared" si="121"/>
        <v>3177</v>
      </c>
      <c r="AJ425" s="29" t="str">
        <f t="shared" si="135"/>
        <v>no</v>
      </c>
      <c r="AK425" s="29">
        <f t="shared" si="136"/>
        <v>71.765816808309722</v>
      </c>
      <c r="AL425" s="29">
        <f t="shared" si="137"/>
        <v>108.72675250357653</v>
      </c>
    </row>
    <row r="426" spans="1:38" x14ac:dyDescent="0.2">
      <c r="A426">
        <v>416</v>
      </c>
      <c r="B426" s="12">
        <v>73</v>
      </c>
      <c r="C426" s="12">
        <f t="shared" si="122"/>
        <v>73</v>
      </c>
      <c r="D426" s="12" t="str">
        <f t="shared" si="119"/>
        <v>no</v>
      </c>
      <c r="E426" s="12" t="str">
        <f t="shared" si="123"/>
        <v>Above Average</v>
      </c>
      <c r="F426" s="21">
        <v>8899</v>
      </c>
      <c r="G426" s="21" t="str">
        <f t="shared" si="124"/>
        <v>no</v>
      </c>
      <c r="H426" s="21" t="str">
        <f t="shared" si="125"/>
        <v>Below Average</v>
      </c>
      <c r="I426" s="12" t="s">
        <v>193</v>
      </c>
      <c r="J426" s="12" t="str">
        <f t="shared" si="126"/>
        <v>Gilbert</v>
      </c>
      <c r="K426" s="12" t="s">
        <v>91</v>
      </c>
      <c r="L426" s="12">
        <f t="shared" si="120"/>
        <v>77.47396854876844</v>
      </c>
      <c r="M426" s="12" t="str">
        <f t="shared" si="127"/>
        <v>Above Average</v>
      </c>
      <c r="N426" s="22">
        <v>7</v>
      </c>
      <c r="O426" s="22" t="str">
        <f t="shared" si="128"/>
        <v>High</v>
      </c>
      <c r="P426">
        <v>2007</v>
      </c>
      <c r="Q426">
        <v>2007</v>
      </c>
      <c r="R426" s="23">
        <v>1340</v>
      </c>
      <c r="S426" s="23" t="str">
        <f t="shared" si="129"/>
        <v>no</v>
      </c>
      <c r="T426" s="23" t="str">
        <f t="shared" si="130"/>
        <v>Above Average</v>
      </c>
      <c r="U426" s="24">
        <v>1340</v>
      </c>
      <c r="V426" s="24">
        <v>0</v>
      </c>
      <c r="W426" s="24" t="s">
        <v>413</v>
      </c>
      <c r="X426" s="24">
        <v>1340</v>
      </c>
      <c r="Y426" s="24" t="str">
        <f t="shared" si="131"/>
        <v>no</v>
      </c>
      <c r="Z426" s="24" t="str">
        <f t="shared" si="132"/>
        <v>Below Average</v>
      </c>
      <c r="AA426" s="25">
        <v>0</v>
      </c>
      <c r="AB426" s="25">
        <v>0</v>
      </c>
      <c r="AC426" s="25">
        <v>2</v>
      </c>
      <c r="AD426" s="25">
        <v>0</v>
      </c>
      <c r="AE426" s="25">
        <f t="shared" si="133"/>
        <v>2</v>
      </c>
      <c r="AF426" s="25" t="str">
        <f t="shared" si="134"/>
        <v>Less</v>
      </c>
      <c r="AG426" s="57">
        <v>6</v>
      </c>
      <c r="AH426" s="29">
        <v>181134</v>
      </c>
      <c r="AI426" s="29">
        <f t="shared" si="121"/>
        <v>2680</v>
      </c>
      <c r="AJ426" s="29" t="str">
        <f t="shared" si="135"/>
        <v>no</v>
      </c>
      <c r="AK426" s="29">
        <f t="shared" si="136"/>
        <v>67.587313432835828</v>
      </c>
      <c r="AL426" s="29">
        <f t="shared" si="137"/>
        <v>135.17462686567166</v>
      </c>
    </row>
    <row r="427" spans="1:38" x14ac:dyDescent="0.2">
      <c r="A427">
        <v>417</v>
      </c>
      <c r="B427" s="12">
        <v>74</v>
      </c>
      <c r="C427" s="12">
        <f t="shared" si="122"/>
        <v>74</v>
      </c>
      <c r="D427" s="12" t="str">
        <f t="shared" si="119"/>
        <v>no</v>
      </c>
      <c r="E427" s="12" t="str">
        <f t="shared" si="123"/>
        <v>Above Average</v>
      </c>
      <c r="F427" s="21">
        <v>7844</v>
      </c>
      <c r="G427" s="21" t="str">
        <f t="shared" si="124"/>
        <v>no</v>
      </c>
      <c r="H427" s="21" t="str">
        <f t="shared" si="125"/>
        <v>Below Average</v>
      </c>
      <c r="I427" s="12" t="s">
        <v>151</v>
      </c>
      <c r="J427" s="12" t="str">
        <f t="shared" si="126"/>
        <v>Sawyer</v>
      </c>
      <c r="K427" s="12" t="s">
        <v>91</v>
      </c>
      <c r="L427" s="12">
        <f t="shared" si="120"/>
        <v>65.835562612127291</v>
      </c>
      <c r="M427" s="12" t="str">
        <f t="shared" si="127"/>
        <v>Below Average</v>
      </c>
      <c r="N427" s="22">
        <v>6</v>
      </c>
      <c r="O427" s="22" t="str">
        <f t="shared" si="128"/>
        <v>Low</v>
      </c>
      <c r="P427">
        <v>1978</v>
      </c>
      <c r="Q427">
        <v>1978</v>
      </c>
      <c r="R427" s="23">
        <v>672</v>
      </c>
      <c r="S427" s="23" t="str">
        <f t="shared" si="129"/>
        <v>no</v>
      </c>
      <c r="T427" s="23" t="str">
        <f t="shared" si="130"/>
        <v>Below Average</v>
      </c>
      <c r="U427" s="24">
        <v>672</v>
      </c>
      <c r="V427" s="24">
        <v>728</v>
      </c>
      <c r="W427" s="24" t="s">
        <v>412</v>
      </c>
      <c r="X427" s="24">
        <v>1400</v>
      </c>
      <c r="Y427" s="24" t="str">
        <f t="shared" si="131"/>
        <v>no</v>
      </c>
      <c r="Z427" s="24" t="str">
        <f t="shared" si="132"/>
        <v>Below Average</v>
      </c>
      <c r="AA427" s="25">
        <v>0</v>
      </c>
      <c r="AB427" s="25">
        <v>0</v>
      </c>
      <c r="AC427" s="25">
        <v>1</v>
      </c>
      <c r="AD427" s="25">
        <v>1</v>
      </c>
      <c r="AE427" s="25">
        <f t="shared" si="133"/>
        <v>2</v>
      </c>
      <c r="AF427" s="25" t="str">
        <f t="shared" si="134"/>
        <v>Less</v>
      </c>
      <c r="AG427" s="57">
        <v>6</v>
      </c>
      <c r="AH427" s="29">
        <v>149500</v>
      </c>
      <c r="AI427" s="29">
        <f t="shared" si="121"/>
        <v>2072</v>
      </c>
      <c r="AJ427" s="29" t="str">
        <f t="shared" si="135"/>
        <v>no</v>
      </c>
      <c r="AK427" s="29">
        <f t="shared" si="136"/>
        <v>72.15250965250965</v>
      </c>
      <c r="AL427" s="29">
        <f t="shared" si="137"/>
        <v>106.78571428571429</v>
      </c>
    </row>
    <row r="428" spans="1:38" x14ac:dyDescent="0.2">
      <c r="A428">
        <v>418</v>
      </c>
      <c r="B428" s="12">
        <v>86</v>
      </c>
      <c r="C428" s="12">
        <f t="shared" si="122"/>
        <v>86</v>
      </c>
      <c r="D428" s="12" t="str">
        <f t="shared" si="119"/>
        <v>no</v>
      </c>
      <c r="E428" s="12" t="str">
        <f t="shared" si="123"/>
        <v>Above Average</v>
      </c>
      <c r="F428" s="21">
        <v>22420</v>
      </c>
      <c r="G428" s="21" t="str">
        <f t="shared" si="124"/>
        <v>yes</v>
      </c>
      <c r="H428" s="21" t="str">
        <f t="shared" si="125"/>
        <v>Above Average</v>
      </c>
      <c r="I428" s="12" t="s">
        <v>123</v>
      </c>
      <c r="J428" s="12" t="str">
        <f t="shared" si="126"/>
        <v>Crawfor</v>
      </c>
      <c r="K428" s="12" t="s">
        <v>91</v>
      </c>
      <c r="L428" s="12">
        <f t="shared" si="120"/>
        <v>74.989820121918996</v>
      </c>
      <c r="M428" s="12" t="str">
        <f t="shared" si="127"/>
        <v>Above Average</v>
      </c>
      <c r="N428" s="22">
        <v>6</v>
      </c>
      <c r="O428" s="22" t="str">
        <f t="shared" si="128"/>
        <v>Low</v>
      </c>
      <c r="P428">
        <v>1918</v>
      </c>
      <c r="Q428">
        <v>1950</v>
      </c>
      <c r="R428" s="23">
        <v>1370</v>
      </c>
      <c r="S428" s="23" t="str">
        <f t="shared" si="129"/>
        <v>no</v>
      </c>
      <c r="T428" s="23" t="str">
        <f t="shared" si="130"/>
        <v>Above Average</v>
      </c>
      <c r="U428" s="24">
        <v>1370</v>
      </c>
      <c r="V428" s="24">
        <v>1254</v>
      </c>
      <c r="W428" s="24" t="s">
        <v>412</v>
      </c>
      <c r="X428" s="24">
        <v>2624</v>
      </c>
      <c r="Y428" s="24" t="str">
        <f t="shared" si="131"/>
        <v>no</v>
      </c>
      <c r="Z428" s="24" t="str">
        <f t="shared" si="132"/>
        <v>Above Average</v>
      </c>
      <c r="AA428" s="25">
        <v>1</v>
      </c>
      <c r="AB428" s="25">
        <v>0</v>
      </c>
      <c r="AC428" s="25">
        <v>2</v>
      </c>
      <c r="AD428" s="25">
        <v>1</v>
      </c>
      <c r="AE428" s="25">
        <f t="shared" si="133"/>
        <v>4</v>
      </c>
      <c r="AF428" s="25" t="str">
        <f t="shared" si="134"/>
        <v>More</v>
      </c>
      <c r="AG428" s="57">
        <v>10</v>
      </c>
      <c r="AH428" s="29">
        <v>239000</v>
      </c>
      <c r="AI428" s="29">
        <f t="shared" si="121"/>
        <v>3994</v>
      </c>
      <c r="AJ428" s="29" t="str">
        <f t="shared" si="135"/>
        <v>no</v>
      </c>
      <c r="AK428" s="29">
        <f t="shared" si="136"/>
        <v>59.839759639459189</v>
      </c>
      <c r="AL428" s="29">
        <f t="shared" si="137"/>
        <v>91.082317073170728</v>
      </c>
    </row>
    <row r="429" spans="1:38" x14ac:dyDescent="0.2">
      <c r="A429">
        <v>419</v>
      </c>
      <c r="B429" s="12">
        <v>60</v>
      </c>
      <c r="C429" s="12">
        <f t="shared" si="122"/>
        <v>60</v>
      </c>
      <c r="D429" s="12" t="str">
        <f t="shared" si="119"/>
        <v>no</v>
      </c>
      <c r="E429" s="12" t="str">
        <f t="shared" si="123"/>
        <v>Below Average</v>
      </c>
      <c r="F429" s="21">
        <v>8160</v>
      </c>
      <c r="G429" s="21" t="str">
        <f t="shared" si="124"/>
        <v>no</v>
      </c>
      <c r="H429" s="21" t="str">
        <f t="shared" si="125"/>
        <v>Below Average</v>
      </c>
      <c r="I429" s="12" t="s">
        <v>185</v>
      </c>
      <c r="J429" s="12" t="str">
        <f t="shared" si="126"/>
        <v>Edwards</v>
      </c>
      <c r="K429" s="12" t="s">
        <v>91</v>
      </c>
      <c r="L429" s="12">
        <f t="shared" si="120"/>
        <v>61.772149970231268</v>
      </c>
      <c r="M429" s="12" t="str">
        <f t="shared" si="127"/>
        <v>Below Average</v>
      </c>
      <c r="N429" s="22">
        <v>5</v>
      </c>
      <c r="O429" s="22" t="str">
        <f t="shared" si="128"/>
        <v>Low</v>
      </c>
      <c r="P429">
        <v>1940</v>
      </c>
      <c r="Q429">
        <v>1950</v>
      </c>
      <c r="R429" s="23">
        <v>756</v>
      </c>
      <c r="S429" s="23" t="str">
        <f t="shared" si="129"/>
        <v>no</v>
      </c>
      <c r="T429" s="23" t="str">
        <f t="shared" si="130"/>
        <v>Below Average</v>
      </c>
      <c r="U429" s="24">
        <v>756</v>
      </c>
      <c r="V429" s="24">
        <v>378</v>
      </c>
      <c r="W429" s="24" t="s">
        <v>412</v>
      </c>
      <c r="X429" s="24">
        <v>1134</v>
      </c>
      <c r="Y429" s="24" t="str">
        <f t="shared" si="131"/>
        <v>no</v>
      </c>
      <c r="Z429" s="24" t="str">
        <f t="shared" si="132"/>
        <v>Below Average</v>
      </c>
      <c r="AA429" s="25">
        <v>1</v>
      </c>
      <c r="AB429" s="25">
        <v>0</v>
      </c>
      <c r="AC429" s="25">
        <v>1</v>
      </c>
      <c r="AD429" s="25">
        <v>1</v>
      </c>
      <c r="AE429" s="25">
        <f t="shared" si="133"/>
        <v>3</v>
      </c>
      <c r="AF429" s="25" t="str">
        <f t="shared" si="134"/>
        <v>More</v>
      </c>
      <c r="AG429" s="57">
        <v>7</v>
      </c>
      <c r="AH429" s="29">
        <v>126000</v>
      </c>
      <c r="AI429" s="29">
        <f t="shared" si="121"/>
        <v>1890</v>
      </c>
      <c r="AJ429" s="29" t="str">
        <f t="shared" si="135"/>
        <v>no</v>
      </c>
      <c r="AK429" s="29">
        <f t="shared" si="136"/>
        <v>66.666666666666671</v>
      </c>
      <c r="AL429" s="29">
        <f t="shared" si="137"/>
        <v>111.11111111111111</v>
      </c>
    </row>
    <row r="430" spans="1:38" x14ac:dyDescent="0.2">
      <c r="A430">
        <v>420</v>
      </c>
      <c r="B430" s="12">
        <v>65</v>
      </c>
      <c r="C430" s="12">
        <f t="shared" si="122"/>
        <v>65</v>
      </c>
      <c r="D430" s="12" t="str">
        <f t="shared" si="119"/>
        <v>no</v>
      </c>
      <c r="E430" s="12" t="str">
        <f t="shared" si="123"/>
        <v>Below Average</v>
      </c>
      <c r="F430" s="21">
        <v>8450</v>
      </c>
      <c r="G430" s="21" t="str">
        <f t="shared" si="124"/>
        <v>no</v>
      </c>
      <c r="H430" s="21" t="str">
        <f t="shared" si="125"/>
        <v>Below Average</v>
      </c>
      <c r="I430" s="12" t="s">
        <v>162</v>
      </c>
      <c r="J430" s="12" t="str">
        <f t="shared" si="126"/>
        <v>NAmes</v>
      </c>
      <c r="K430" s="12" t="s">
        <v>91</v>
      </c>
      <c r="L430" s="12">
        <f t="shared" si="120"/>
        <v>65.191384752822614</v>
      </c>
      <c r="M430" s="12" t="str">
        <f t="shared" si="127"/>
        <v>Below Average</v>
      </c>
      <c r="N430" s="22">
        <v>5</v>
      </c>
      <c r="O430" s="22" t="str">
        <f t="shared" si="128"/>
        <v>Low</v>
      </c>
      <c r="P430">
        <v>1968</v>
      </c>
      <c r="Q430">
        <v>1968</v>
      </c>
      <c r="R430" s="23">
        <v>1056</v>
      </c>
      <c r="S430" s="23" t="str">
        <f t="shared" si="129"/>
        <v>no</v>
      </c>
      <c r="T430" s="23" t="str">
        <f t="shared" si="130"/>
        <v>Below Average</v>
      </c>
      <c r="U430" s="24">
        <v>1056</v>
      </c>
      <c r="V430" s="24">
        <v>0</v>
      </c>
      <c r="W430" s="24" t="s">
        <v>413</v>
      </c>
      <c r="X430" s="24">
        <v>1056</v>
      </c>
      <c r="Y430" s="24" t="str">
        <f t="shared" si="131"/>
        <v>no</v>
      </c>
      <c r="Z430" s="24" t="str">
        <f t="shared" si="132"/>
        <v>Below Average</v>
      </c>
      <c r="AA430" s="25">
        <v>1</v>
      </c>
      <c r="AB430" s="25">
        <v>0</v>
      </c>
      <c r="AC430" s="25">
        <v>1</v>
      </c>
      <c r="AD430" s="25">
        <v>0</v>
      </c>
      <c r="AE430" s="25">
        <f t="shared" si="133"/>
        <v>2</v>
      </c>
      <c r="AF430" s="25" t="str">
        <f t="shared" si="134"/>
        <v>Less</v>
      </c>
      <c r="AG430" s="57">
        <v>6</v>
      </c>
      <c r="AH430" s="29">
        <v>142000</v>
      </c>
      <c r="AI430" s="29">
        <f t="shared" si="121"/>
        <v>2112</v>
      </c>
      <c r="AJ430" s="29" t="str">
        <f t="shared" si="135"/>
        <v>no</v>
      </c>
      <c r="AK430" s="29">
        <f t="shared" si="136"/>
        <v>67.234848484848484</v>
      </c>
      <c r="AL430" s="29">
        <f t="shared" si="137"/>
        <v>134.46969696969697</v>
      </c>
    </row>
    <row r="431" spans="1:38" x14ac:dyDescent="0.2">
      <c r="A431">
        <v>421</v>
      </c>
      <c r="B431" s="12">
        <v>78</v>
      </c>
      <c r="C431" s="12">
        <f t="shared" si="122"/>
        <v>78</v>
      </c>
      <c r="D431" s="12" t="str">
        <f t="shared" si="119"/>
        <v>no</v>
      </c>
      <c r="E431" s="12" t="str">
        <f t="shared" si="123"/>
        <v>Above Average</v>
      </c>
      <c r="F431" s="21">
        <v>7060</v>
      </c>
      <c r="G431" s="21" t="str">
        <f t="shared" si="124"/>
        <v>no</v>
      </c>
      <c r="H431" s="21" t="str">
        <f t="shared" si="125"/>
        <v>Below Average</v>
      </c>
      <c r="I431" s="12" t="s">
        <v>131</v>
      </c>
      <c r="J431" s="12" t="str">
        <f t="shared" si="126"/>
        <v/>
      </c>
      <c r="K431" s="12" t="s">
        <v>167</v>
      </c>
      <c r="L431" s="12">
        <f t="shared" si="120"/>
        <v>69.371268986915226</v>
      </c>
      <c r="M431" s="12" t="str">
        <f t="shared" si="127"/>
        <v/>
      </c>
      <c r="N431" s="22">
        <v>7</v>
      </c>
      <c r="O431" s="22" t="str">
        <f t="shared" si="128"/>
        <v>High</v>
      </c>
      <c r="P431">
        <v>1997</v>
      </c>
      <c r="Q431">
        <v>1998</v>
      </c>
      <c r="R431" s="23">
        <v>1344</v>
      </c>
      <c r="S431" s="23" t="str">
        <f t="shared" si="129"/>
        <v>no</v>
      </c>
      <c r="T431" s="23" t="str">
        <f t="shared" si="130"/>
        <v>Above Average</v>
      </c>
      <c r="U431" s="24">
        <v>1344</v>
      </c>
      <c r="V431" s="24">
        <v>0</v>
      </c>
      <c r="W431" s="24" t="s">
        <v>413</v>
      </c>
      <c r="X431" s="24">
        <v>1344</v>
      </c>
      <c r="Y431" s="24" t="str">
        <f t="shared" si="131"/>
        <v>no</v>
      </c>
      <c r="Z431" s="24" t="str">
        <f t="shared" si="132"/>
        <v>Below Average</v>
      </c>
      <c r="AA431" s="25">
        <v>2</v>
      </c>
      <c r="AB431" s="25">
        <v>0</v>
      </c>
      <c r="AC431" s="25">
        <v>2</v>
      </c>
      <c r="AD431" s="25">
        <v>0</v>
      </c>
      <c r="AE431" s="25">
        <f t="shared" si="133"/>
        <v>4</v>
      </c>
      <c r="AF431" s="25" t="str">
        <f t="shared" si="134"/>
        <v>More</v>
      </c>
      <c r="AG431" s="57">
        <v>8</v>
      </c>
      <c r="AH431" s="29">
        <v>206300</v>
      </c>
      <c r="AI431" s="29">
        <f t="shared" si="121"/>
        <v>2688</v>
      </c>
      <c r="AJ431" s="29" t="str">
        <f t="shared" si="135"/>
        <v>no</v>
      </c>
      <c r="AK431" s="29">
        <f t="shared" si="136"/>
        <v>76.748511904761898</v>
      </c>
      <c r="AL431" s="29">
        <f t="shared" si="137"/>
        <v>153.4970238095238</v>
      </c>
    </row>
    <row r="432" spans="1:38" x14ac:dyDescent="0.2">
      <c r="A432">
        <v>422</v>
      </c>
      <c r="B432" s="12" t="s">
        <v>83</v>
      </c>
      <c r="C432" s="12">
        <f t="shared" si="122"/>
        <v>69</v>
      </c>
      <c r="D432" s="12" t="str">
        <f t="shared" si="119"/>
        <v>no</v>
      </c>
      <c r="E432" s="12" t="str">
        <f t="shared" si="123"/>
        <v>Below Average</v>
      </c>
      <c r="F432" s="21">
        <v>16635</v>
      </c>
      <c r="G432" s="21" t="str">
        <f t="shared" si="124"/>
        <v>no</v>
      </c>
      <c r="H432" s="21" t="str">
        <f t="shared" si="125"/>
        <v>Above Average</v>
      </c>
      <c r="I432" s="12" t="s">
        <v>138</v>
      </c>
      <c r="J432" s="12" t="str">
        <f t="shared" si="126"/>
        <v>NWAmes</v>
      </c>
      <c r="K432" s="12" t="s">
        <v>91</v>
      </c>
      <c r="L432" s="12">
        <f t="shared" si="120"/>
        <v>67.115548801871967</v>
      </c>
      <c r="M432" s="12" t="str">
        <f t="shared" si="127"/>
        <v>Below Average</v>
      </c>
      <c r="N432" s="22">
        <v>6</v>
      </c>
      <c r="O432" s="22" t="str">
        <f t="shared" si="128"/>
        <v>Low</v>
      </c>
      <c r="P432">
        <v>1977</v>
      </c>
      <c r="Q432">
        <v>2000</v>
      </c>
      <c r="R432" s="23">
        <v>1602</v>
      </c>
      <c r="S432" s="23" t="str">
        <f t="shared" si="129"/>
        <v>no</v>
      </c>
      <c r="T432" s="23" t="str">
        <f t="shared" si="130"/>
        <v>Above Average</v>
      </c>
      <c r="U432" s="24">
        <v>1602</v>
      </c>
      <c r="V432" s="24">
        <v>0</v>
      </c>
      <c r="W432" s="24" t="s">
        <v>413</v>
      </c>
      <c r="X432" s="24">
        <v>1602</v>
      </c>
      <c r="Y432" s="24" t="str">
        <f t="shared" si="131"/>
        <v>no</v>
      </c>
      <c r="Z432" s="24" t="str">
        <f t="shared" si="132"/>
        <v>Above Average</v>
      </c>
      <c r="AA432" s="25">
        <v>0</v>
      </c>
      <c r="AB432" s="25">
        <v>1</v>
      </c>
      <c r="AC432" s="25">
        <v>2</v>
      </c>
      <c r="AD432" s="25">
        <v>0</v>
      </c>
      <c r="AE432" s="25">
        <f t="shared" si="133"/>
        <v>3</v>
      </c>
      <c r="AF432" s="25" t="str">
        <f t="shared" si="134"/>
        <v>More</v>
      </c>
      <c r="AG432" s="57">
        <v>8</v>
      </c>
      <c r="AH432" s="29">
        <v>215000</v>
      </c>
      <c r="AI432" s="29">
        <f t="shared" si="121"/>
        <v>3204</v>
      </c>
      <c r="AJ432" s="29" t="str">
        <f t="shared" si="135"/>
        <v>no</v>
      </c>
      <c r="AK432" s="29">
        <f t="shared" si="136"/>
        <v>67.103620474406995</v>
      </c>
      <c r="AL432" s="29">
        <f t="shared" si="137"/>
        <v>134.20724094881399</v>
      </c>
    </row>
    <row r="433" spans="1:38" x14ac:dyDescent="0.2">
      <c r="A433">
        <v>423</v>
      </c>
      <c r="B433" s="12">
        <v>100</v>
      </c>
      <c r="C433" s="12">
        <f t="shared" si="122"/>
        <v>100</v>
      </c>
      <c r="D433" s="12" t="str">
        <f t="shared" si="119"/>
        <v>no</v>
      </c>
      <c r="E433" s="12" t="str">
        <f t="shared" si="123"/>
        <v>Above Average</v>
      </c>
      <c r="F433" s="21">
        <v>21750</v>
      </c>
      <c r="G433" s="21" t="str">
        <f t="shared" si="124"/>
        <v>yes</v>
      </c>
      <c r="H433" s="21" t="str">
        <f t="shared" si="125"/>
        <v>Above Average</v>
      </c>
      <c r="I433" s="12" t="s">
        <v>131</v>
      </c>
      <c r="J433" s="12" t="str">
        <f t="shared" si="126"/>
        <v>Mitchel</v>
      </c>
      <c r="K433" s="12" t="s">
        <v>91</v>
      </c>
      <c r="L433" s="12">
        <f t="shared" si="120"/>
        <v>69.371268986915226</v>
      </c>
      <c r="M433" s="12" t="str">
        <f t="shared" si="127"/>
        <v>Below Average</v>
      </c>
      <c r="N433" s="22">
        <v>5</v>
      </c>
      <c r="O433" s="22" t="str">
        <f t="shared" si="128"/>
        <v>Low</v>
      </c>
      <c r="P433">
        <v>1954</v>
      </c>
      <c r="Q433">
        <v>1954</v>
      </c>
      <c r="R433" s="23">
        <v>988</v>
      </c>
      <c r="S433" s="23" t="str">
        <f t="shared" si="129"/>
        <v>no</v>
      </c>
      <c r="T433" s="23" t="str">
        <f t="shared" si="130"/>
        <v>Below Average</v>
      </c>
      <c r="U433" s="24">
        <v>988</v>
      </c>
      <c r="V433" s="24">
        <v>0</v>
      </c>
      <c r="W433" s="24" t="s">
        <v>413</v>
      </c>
      <c r="X433" s="24">
        <v>988</v>
      </c>
      <c r="Y433" s="24" t="str">
        <f t="shared" si="131"/>
        <v>no</v>
      </c>
      <c r="Z433" s="24" t="str">
        <f t="shared" si="132"/>
        <v>Below Average</v>
      </c>
      <c r="AA433" s="25">
        <v>0</v>
      </c>
      <c r="AB433" s="25">
        <v>0</v>
      </c>
      <c r="AC433" s="25">
        <v>1</v>
      </c>
      <c r="AD433" s="25">
        <v>0</v>
      </c>
      <c r="AE433" s="25">
        <f t="shared" si="133"/>
        <v>1</v>
      </c>
      <c r="AF433" s="25" t="str">
        <f t="shared" si="134"/>
        <v>Less</v>
      </c>
      <c r="AG433" s="57">
        <v>4</v>
      </c>
      <c r="AH433" s="29">
        <v>113000</v>
      </c>
      <c r="AI433" s="29">
        <f t="shared" si="121"/>
        <v>1976</v>
      </c>
      <c r="AJ433" s="29" t="str">
        <f t="shared" si="135"/>
        <v>no</v>
      </c>
      <c r="AK433" s="29">
        <f t="shared" si="136"/>
        <v>57.186234817813762</v>
      </c>
      <c r="AL433" s="29">
        <f t="shared" si="137"/>
        <v>114.37246963562752</v>
      </c>
    </row>
    <row r="434" spans="1:38" x14ac:dyDescent="0.2">
      <c r="A434">
        <v>424</v>
      </c>
      <c r="B434" s="12">
        <v>80</v>
      </c>
      <c r="C434" s="12">
        <f t="shared" si="122"/>
        <v>80</v>
      </c>
      <c r="D434" s="12" t="str">
        <f t="shared" si="119"/>
        <v>no</v>
      </c>
      <c r="E434" s="12" t="str">
        <f t="shared" si="123"/>
        <v>Above Average</v>
      </c>
      <c r="F434" s="21">
        <v>9200</v>
      </c>
      <c r="G434" s="21" t="str">
        <f t="shared" si="124"/>
        <v>no</v>
      </c>
      <c r="H434" s="21" t="str">
        <f t="shared" si="125"/>
        <v>Below Average</v>
      </c>
      <c r="I434" s="12" t="s">
        <v>129</v>
      </c>
      <c r="J434" s="12" t="str">
        <f t="shared" si="126"/>
        <v>NoRidge</v>
      </c>
      <c r="K434" s="12" t="s">
        <v>91</v>
      </c>
      <c r="L434" s="12">
        <f t="shared" si="120"/>
        <v>82.673563019433331</v>
      </c>
      <c r="M434" s="12" t="str">
        <f t="shared" si="127"/>
        <v>Above Average</v>
      </c>
      <c r="N434" s="22">
        <v>8</v>
      </c>
      <c r="O434" s="22" t="str">
        <f t="shared" si="128"/>
        <v>High</v>
      </c>
      <c r="P434">
        <v>1998</v>
      </c>
      <c r="Q434">
        <v>1998</v>
      </c>
      <c r="R434" s="23">
        <v>1470</v>
      </c>
      <c r="S434" s="23" t="str">
        <f t="shared" si="129"/>
        <v>no</v>
      </c>
      <c r="T434" s="23" t="str">
        <f t="shared" si="130"/>
        <v>Above Average</v>
      </c>
      <c r="U434" s="24">
        <v>1470</v>
      </c>
      <c r="V434" s="24">
        <v>1160</v>
      </c>
      <c r="W434" s="24" t="s">
        <v>412</v>
      </c>
      <c r="X434" s="24">
        <v>2630</v>
      </c>
      <c r="Y434" s="24" t="str">
        <f t="shared" si="131"/>
        <v>no</v>
      </c>
      <c r="Z434" s="24" t="str">
        <f t="shared" si="132"/>
        <v>Above Average</v>
      </c>
      <c r="AA434" s="25">
        <v>1</v>
      </c>
      <c r="AB434" s="25">
        <v>0</v>
      </c>
      <c r="AC434" s="25">
        <v>2</v>
      </c>
      <c r="AD434" s="25">
        <v>1</v>
      </c>
      <c r="AE434" s="25">
        <f t="shared" si="133"/>
        <v>4</v>
      </c>
      <c r="AF434" s="25" t="str">
        <f t="shared" si="134"/>
        <v>More</v>
      </c>
      <c r="AG434" s="57">
        <v>8</v>
      </c>
      <c r="AH434" s="29">
        <v>315000</v>
      </c>
      <c r="AI434" s="29">
        <f t="shared" si="121"/>
        <v>4100</v>
      </c>
      <c r="AJ434" s="29" t="str">
        <f t="shared" si="135"/>
        <v>no</v>
      </c>
      <c r="AK434" s="29">
        <f t="shared" si="136"/>
        <v>76.829268292682926</v>
      </c>
      <c r="AL434" s="29">
        <f t="shared" si="137"/>
        <v>119.77186311787072</v>
      </c>
    </row>
    <row r="435" spans="1:38" x14ac:dyDescent="0.2">
      <c r="A435">
        <v>425</v>
      </c>
      <c r="B435" s="12">
        <v>72</v>
      </c>
      <c r="C435" s="12">
        <f t="shared" si="122"/>
        <v>72</v>
      </c>
      <c r="D435" s="12" t="str">
        <f t="shared" si="119"/>
        <v>no</v>
      </c>
      <c r="E435" s="12" t="str">
        <f t="shared" si="123"/>
        <v>Above Average</v>
      </c>
      <c r="F435" s="21">
        <v>9000</v>
      </c>
      <c r="G435" s="21" t="str">
        <f t="shared" si="124"/>
        <v>no</v>
      </c>
      <c r="H435" s="21" t="str">
        <f t="shared" si="125"/>
        <v>Below Average</v>
      </c>
      <c r="I435" s="12" t="s">
        <v>162</v>
      </c>
      <c r="J435" s="12" t="str">
        <f t="shared" si="126"/>
        <v>NAmes</v>
      </c>
      <c r="K435" s="12" t="s">
        <v>91</v>
      </c>
      <c r="L435" s="12">
        <f t="shared" si="120"/>
        <v>65.191384752822614</v>
      </c>
      <c r="M435" s="12" t="str">
        <f t="shared" si="127"/>
        <v>Below Average</v>
      </c>
      <c r="N435" s="22">
        <v>6</v>
      </c>
      <c r="O435" s="22" t="str">
        <f t="shared" si="128"/>
        <v>Low</v>
      </c>
      <c r="P435">
        <v>1956</v>
      </c>
      <c r="Q435">
        <v>1956</v>
      </c>
      <c r="R435" s="23">
        <v>1196</v>
      </c>
      <c r="S435" s="23" t="str">
        <f t="shared" si="129"/>
        <v>no</v>
      </c>
      <c r="T435" s="23" t="str">
        <f t="shared" si="130"/>
        <v>Above Average</v>
      </c>
      <c r="U435" s="24">
        <v>1196</v>
      </c>
      <c r="V435" s="24">
        <v>0</v>
      </c>
      <c r="W435" s="24" t="s">
        <v>413</v>
      </c>
      <c r="X435" s="24">
        <v>1196</v>
      </c>
      <c r="Y435" s="24" t="str">
        <f t="shared" si="131"/>
        <v>no</v>
      </c>
      <c r="Z435" s="24" t="str">
        <f t="shared" si="132"/>
        <v>Below Average</v>
      </c>
      <c r="AA435" s="25">
        <v>1</v>
      </c>
      <c r="AB435" s="25">
        <v>0</v>
      </c>
      <c r="AC435" s="25">
        <v>1</v>
      </c>
      <c r="AD435" s="25">
        <v>0</v>
      </c>
      <c r="AE435" s="25">
        <f t="shared" si="133"/>
        <v>2</v>
      </c>
      <c r="AF435" s="25" t="str">
        <f t="shared" si="134"/>
        <v>Less</v>
      </c>
      <c r="AG435" s="57">
        <v>6</v>
      </c>
      <c r="AH435" s="29">
        <v>139000</v>
      </c>
      <c r="AI435" s="29">
        <f t="shared" si="121"/>
        <v>2392</v>
      </c>
      <c r="AJ435" s="29" t="str">
        <f t="shared" si="135"/>
        <v>no</v>
      </c>
      <c r="AK435" s="29">
        <f t="shared" si="136"/>
        <v>58.110367892976591</v>
      </c>
      <c r="AL435" s="29">
        <f t="shared" si="137"/>
        <v>116.22073578595318</v>
      </c>
    </row>
    <row r="436" spans="1:38" x14ac:dyDescent="0.2">
      <c r="A436">
        <v>426</v>
      </c>
      <c r="B436" s="12">
        <v>60</v>
      </c>
      <c r="C436" s="12">
        <f t="shared" si="122"/>
        <v>60</v>
      </c>
      <c r="D436" s="12" t="str">
        <f t="shared" si="119"/>
        <v>no</v>
      </c>
      <c r="E436" s="12" t="str">
        <f t="shared" si="123"/>
        <v>Below Average</v>
      </c>
      <c r="F436" s="21">
        <v>3378</v>
      </c>
      <c r="G436" s="21" t="str">
        <f t="shared" si="124"/>
        <v>no</v>
      </c>
      <c r="H436" s="21" t="str">
        <f t="shared" si="125"/>
        <v>Below Average</v>
      </c>
      <c r="I436" s="12" t="s">
        <v>143</v>
      </c>
      <c r="J436" s="12" t="str">
        <f t="shared" si="126"/>
        <v>OldTown</v>
      </c>
      <c r="K436" s="12" t="s">
        <v>91</v>
      </c>
      <c r="L436" s="12">
        <f t="shared" si="120"/>
        <v>57.90974368543602</v>
      </c>
      <c r="M436" s="12" t="str">
        <f t="shared" si="127"/>
        <v>Below Average</v>
      </c>
      <c r="N436" s="22">
        <v>7</v>
      </c>
      <c r="O436" s="22" t="str">
        <f t="shared" si="128"/>
        <v>High</v>
      </c>
      <c r="P436">
        <v>1946</v>
      </c>
      <c r="Q436">
        <v>1992</v>
      </c>
      <c r="R436" s="23">
        <v>651</v>
      </c>
      <c r="S436" s="23" t="str">
        <f t="shared" si="129"/>
        <v>no</v>
      </c>
      <c r="T436" s="23" t="str">
        <f t="shared" si="130"/>
        <v>Below Average</v>
      </c>
      <c r="U436" s="24">
        <v>707</v>
      </c>
      <c r="V436" s="24">
        <v>682</v>
      </c>
      <c r="W436" s="24" t="s">
        <v>412</v>
      </c>
      <c r="X436" s="24">
        <v>1389</v>
      </c>
      <c r="Y436" s="24" t="str">
        <f t="shared" si="131"/>
        <v>no</v>
      </c>
      <c r="Z436" s="24" t="str">
        <f t="shared" si="132"/>
        <v>Below Average</v>
      </c>
      <c r="AA436" s="25">
        <v>0</v>
      </c>
      <c r="AB436" s="25">
        <v>0</v>
      </c>
      <c r="AC436" s="25">
        <v>1</v>
      </c>
      <c r="AD436" s="25">
        <v>1</v>
      </c>
      <c r="AE436" s="25">
        <f t="shared" si="133"/>
        <v>2</v>
      </c>
      <c r="AF436" s="25" t="str">
        <f t="shared" si="134"/>
        <v>Less</v>
      </c>
      <c r="AG436" s="57">
        <v>6</v>
      </c>
      <c r="AH436" s="29">
        <v>135000</v>
      </c>
      <c r="AI436" s="29">
        <f t="shared" si="121"/>
        <v>2040</v>
      </c>
      <c r="AJ436" s="29" t="str">
        <f t="shared" si="135"/>
        <v>no</v>
      </c>
      <c r="AK436" s="29">
        <f t="shared" si="136"/>
        <v>66.17647058823529</v>
      </c>
      <c r="AL436" s="29">
        <f t="shared" si="137"/>
        <v>97.192224622030238</v>
      </c>
    </row>
    <row r="437" spans="1:38" x14ac:dyDescent="0.2">
      <c r="A437">
        <v>427</v>
      </c>
      <c r="B437" s="12" t="s">
        <v>83</v>
      </c>
      <c r="C437" s="12">
        <f t="shared" si="122"/>
        <v>69</v>
      </c>
      <c r="D437" s="12" t="str">
        <f t="shared" si="119"/>
        <v>no</v>
      </c>
      <c r="E437" s="12" t="str">
        <f t="shared" si="123"/>
        <v>Below Average</v>
      </c>
      <c r="F437" s="21">
        <v>12800</v>
      </c>
      <c r="G437" s="21" t="str">
        <f t="shared" si="124"/>
        <v>no</v>
      </c>
      <c r="H437" s="21" t="str">
        <f t="shared" si="125"/>
        <v>Above Average</v>
      </c>
      <c r="I437" s="12" t="s">
        <v>170</v>
      </c>
      <c r="J437" s="12" t="str">
        <f t="shared" si="126"/>
        <v>SawyerW</v>
      </c>
      <c r="K437" s="12" t="s">
        <v>91</v>
      </c>
      <c r="L437" s="12">
        <f t="shared" si="120"/>
        <v>71.682411868126678</v>
      </c>
      <c r="M437" s="12" t="str">
        <f t="shared" si="127"/>
        <v>Above Average</v>
      </c>
      <c r="N437" s="22">
        <v>7</v>
      </c>
      <c r="O437" s="22" t="str">
        <f t="shared" si="128"/>
        <v>High</v>
      </c>
      <c r="P437">
        <v>1989</v>
      </c>
      <c r="Q437">
        <v>1989</v>
      </c>
      <c r="R437" s="23">
        <v>1518</v>
      </c>
      <c r="S437" s="23" t="str">
        <f t="shared" si="129"/>
        <v>no</v>
      </c>
      <c r="T437" s="23" t="str">
        <f t="shared" si="130"/>
        <v>Above Average</v>
      </c>
      <c r="U437" s="24">
        <v>1644</v>
      </c>
      <c r="V437" s="24">
        <v>0</v>
      </c>
      <c r="W437" s="24" t="s">
        <v>413</v>
      </c>
      <c r="X437" s="24">
        <v>1644</v>
      </c>
      <c r="Y437" s="24" t="str">
        <f t="shared" si="131"/>
        <v>no</v>
      </c>
      <c r="Z437" s="24" t="str">
        <f t="shared" si="132"/>
        <v>Above Average</v>
      </c>
      <c r="AA437" s="25">
        <v>1</v>
      </c>
      <c r="AB437" s="25">
        <v>1</v>
      </c>
      <c r="AC437" s="25">
        <v>2</v>
      </c>
      <c r="AD437" s="25">
        <v>0</v>
      </c>
      <c r="AE437" s="25">
        <f t="shared" si="133"/>
        <v>4</v>
      </c>
      <c r="AF437" s="25" t="str">
        <f t="shared" si="134"/>
        <v>More</v>
      </c>
      <c r="AG437" s="57">
        <v>5</v>
      </c>
      <c r="AH437" s="29">
        <v>275000</v>
      </c>
      <c r="AI437" s="29">
        <f t="shared" si="121"/>
        <v>3162</v>
      </c>
      <c r="AJ437" s="29" t="str">
        <f t="shared" si="135"/>
        <v>no</v>
      </c>
      <c r="AK437" s="29">
        <f t="shared" si="136"/>
        <v>86.970271979759644</v>
      </c>
      <c r="AL437" s="29">
        <f t="shared" si="137"/>
        <v>167.27493917274938</v>
      </c>
    </row>
    <row r="438" spans="1:38" x14ac:dyDescent="0.2">
      <c r="A438">
        <v>428</v>
      </c>
      <c r="B438" s="12">
        <v>77</v>
      </c>
      <c r="C438" s="12">
        <f t="shared" si="122"/>
        <v>77</v>
      </c>
      <c r="D438" s="12" t="str">
        <f t="shared" si="119"/>
        <v>no</v>
      </c>
      <c r="E438" s="12" t="str">
        <f t="shared" si="123"/>
        <v>Above Average</v>
      </c>
      <c r="F438" s="21">
        <v>8593</v>
      </c>
      <c r="G438" s="21" t="str">
        <f t="shared" si="124"/>
        <v>no</v>
      </c>
      <c r="H438" s="21" t="str">
        <f t="shared" si="125"/>
        <v>Below Average</v>
      </c>
      <c r="I438" s="12" t="s">
        <v>162</v>
      </c>
      <c r="J438" s="12" t="str">
        <f t="shared" si="126"/>
        <v>NAmes</v>
      </c>
      <c r="K438" s="12" t="s">
        <v>91</v>
      </c>
      <c r="L438" s="12">
        <f t="shared" si="120"/>
        <v>65.191384752822614</v>
      </c>
      <c r="M438" s="12" t="str">
        <f t="shared" si="127"/>
        <v>Below Average</v>
      </c>
      <c r="N438" s="22">
        <v>4</v>
      </c>
      <c r="O438" s="22" t="str">
        <f t="shared" si="128"/>
        <v>Low</v>
      </c>
      <c r="P438">
        <v>1957</v>
      </c>
      <c r="Q438">
        <v>1957</v>
      </c>
      <c r="R438" s="23">
        <v>907</v>
      </c>
      <c r="S438" s="23" t="str">
        <f t="shared" si="129"/>
        <v>no</v>
      </c>
      <c r="T438" s="23" t="str">
        <f t="shared" si="130"/>
        <v>Below Average</v>
      </c>
      <c r="U438" s="24">
        <v>907</v>
      </c>
      <c r="V438" s="24">
        <v>0</v>
      </c>
      <c r="W438" s="24" t="s">
        <v>413</v>
      </c>
      <c r="X438" s="24">
        <v>907</v>
      </c>
      <c r="Y438" s="24" t="str">
        <f t="shared" si="131"/>
        <v>no</v>
      </c>
      <c r="Z438" s="24" t="str">
        <f t="shared" si="132"/>
        <v>Below Average</v>
      </c>
      <c r="AA438" s="25">
        <v>0</v>
      </c>
      <c r="AB438" s="25">
        <v>0</v>
      </c>
      <c r="AC438" s="25">
        <v>1</v>
      </c>
      <c r="AD438" s="25">
        <v>0</v>
      </c>
      <c r="AE438" s="25">
        <f t="shared" si="133"/>
        <v>1</v>
      </c>
      <c r="AF438" s="25" t="str">
        <f t="shared" si="134"/>
        <v>Less</v>
      </c>
      <c r="AG438" s="57">
        <v>5</v>
      </c>
      <c r="AH438" s="29">
        <v>109008</v>
      </c>
      <c r="AI438" s="29">
        <f t="shared" si="121"/>
        <v>1814</v>
      </c>
      <c r="AJ438" s="29" t="str">
        <f t="shared" si="135"/>
        <v>no</v>
      </c>
      <c r="AK438" s="29">
        <f t="shared" si="136"/>
        <v>60.092613009922822</v>
      </c>
      <c r="AL438" s="29">
        <f t="shared" si="137"/>
        <v>120.18522601984564</v>
      </c>
    </row>
    <row r="439" spans="1:38" x14ac:dyDescent="0.2">
      <c r="A439">
        <v>429</v>
      </c>
      <c r="B439" s="12">
        <v>64</v>
      </c>
      <c r="C439" s="12">
        <f t="shared" si="122"/>
        <v>64</v>
      </c>
      <c r="D439" s="12" t="str">
        <f t="shared" si="119"/>
        <v>no</v>
      </c>
      <c r="E439" s="12" t="str">
        <f t="shared" si="123"/>
        <v>Below Average</v>
      </c>
      <c r="F439" s="21">
        <v>6762</v>
      </c>
      <c r="G439" s="21" t="str">
        <f t="shared" si="124"/>
        <v>no</v>
      </c>
      <c r="H439" s="21" t="str">
        <f t="shared" si="125"/>
        <v>Below Average</v>
      </c>
      <c r="I439" s="12" t="s">
        <v>89</v>
      </c>
      <c r="J439" s="12" t="str">
        <f t="shared" si="126"/>
        <v>CollgCr</v>
      </c>
      <c r="K439" s="12" t="s">
        <v>91</v>
      </c>
      <c r="L439" s="12">
        <f t="shared" si="120"/>
        <v>74.535824409408733</v>
      </c>
      <c r="M439" s="12" t="str">
        <f t="shared" si="127"/>
        <v>Above Average</v>
      </c>
      <c r="N439" s="22">
        <v>7</v>
      </c>
      <c r="O439" s="22" t="str">
        <f t="shared" si="128"/>
        <v>High</v>
      </c>
      <c r="P439">
        <v>2007</v>
      </c>
      <c r="Q439">
        <v>2007</v>
      </c>
      <c r="R439" s="23">
        <v>1208</v>
      </c>
      <c r="S439" s="23" t="str">
        <f t="shared" si="129"/>
        <v>no</v>
      </c>
      <c r="T439" s="23" t="str">
        <f t="shared" si="130"/>
        <v>Above Average</v>
      </c>
      <c r="U439" s="24">
        <v>1208</v>
      </c>
      <c r="V439" s="24">
        <v>0</v>
      </c>
      <c r="W439" s="24" t="s">
        <v>413</v>
      </c>
      <c r="X439" s="24">
        <v>1208</v>
      </c>
      <c r="Y439" s="24" t="str">
        <f t="shared" si="131"/>
        <v>no</v>
      </c>
      <c r="Z439" s="24" t="str">
        <f t="shared" si="132"/>
        <v>Below Average</v>
      </c>
      <c r="AA439" s="25">
        <v>1</v>
      </c>
      <c r="AB439" s="25">
        <v>0</v>
      </c>
      <c r="AC439" s="25">
        <v>2</v>
      </c>
      <c r="AD439" s="25">
        <v>0</v>
      </c>
      <c r="AE439" s="25">
        <f t="shared" si="133"/>
        <v>3</v>
      </c>
      <c r="AF439" s="25" t="str">
        <f t="shared" si="134"/>
        <v>More</v>
      </c>
      <c r="AG439" s="57">
        <v>6</v>
      </c>
      <c r="AH439" s="29">
        <v>195400</v>
      </c>
      <c r="AI439" s="29">
        <f t="shared" si="121"/>
        <v>2416</v>
      </c>
      <c r="AJ439" s="29" t="str">
        <f t="shared" si="135"/>
        <v>no</v>
      </c>
      <c r="AK439" s="29">
        <f t="shared" si="136"/>
        <v>80.877483443708613</v>
      </c>
      <c r="AL439" s="29">
        <f t="shared" si="137"/>
        <v>161.75496688741723</v>
      </c>
    </row>
    <row r="440" spans="1:38" x14ac:dyDescent="0.2">
      <c r="A440">
        <v>430</v>
      </c>
      <c r="B440" s="12">
        <v>130</v>
      </c>
      <c r="C440" s="12">
        <f t="shared" si="122"/>
        <v>130</v>
      </c>
      <c r="D440" s="12" t="str">
        <f t="shared" si="119"/>
        <v>yes</v>
      </c>
      <c r="E440" s="12" t="str">
        <f t="shared" si="123"/>
        <v>Above Average</v>
      </c>
      <c r="F440" s="21">
        <v>11457</v>
      </c>
      <c r="G440" s="21" t="str">
        <f t="shared" si="124"/>
        <v>no</v>
      </c>
      <c r="H440" s="21" t="str">
        <f t="shared" si="125"/>
        <v>Above Average</v>
      </c>
      <c r="I440" s="12" t="s">
        <v>189</v>
      </c>
      <c r="J440" s="12" t="str">
        <f t="shared" si="126"/>
        <v>Timber</v>
      </c>
      <c r="K440" s="12" t="s">
        <v>91</v>
      </c>
      <c r="L440" s="12">
        <f t="shared" si="120"/>
        <v>78.098980385544763</v>
      </c>
      <c r="M440" s="12" t="str">
        <f t="shared" si="127"/>
        <v>Above Average</v>
      </c>
      <c r="N440" s="22">
        <v>6</v>
      </c>
      <c r="O440" s="22" t="str">
        <f t="shared" si="128"/>
        <v>Low</v>
      </c>
      <c r="P440">
        <v>1988</v>
      </c>
      <c r="Q440">
        <v>1988</v>
      </c>
      <c r="R440" s="23">
        <v>1392</v>
      </c>
      <c r="S440" s="23" t="str">
        <f t="shared" si="129"/>
        <v>no</v>
      </c>
      <c r="T440" s="23" t="str">
        <f t="shared" si="130"/>
        <v>Above Average</v>
      </c>
      <c r="U440" s="24">
        <v>1412</v>
      </c>
      <c r="V440" s="24">
        <v>0</v>
      </c>
      <c r="W440" s="24" t="s">
        <v>413</v>
      </c>
      <c r="X440" s="24">
        <v>1412</v>
      </c>
      <c r="Y440" s="24" t="str">
        <f t="shared" si="131"/>
        <v>no</v>
      </c>
      <c r="Z440" s="24" t="str">
        <f t="shared" si="132"/>
        <v>Below Average</v>
      </c>
      <c r="AA440" s="25">
        <v>1</v>
      </c>
      <c r="AB440" s="25">
        <v>0</v>
      </c>
      <c r="AC440" s="25">
        <v>2</v>
      </c>
      <c r="AD440" s="25">
        <v>0</v>
      </c>
      <c r="AE440" s="25">
        <f t="shared" si="133"/>
        <v>3</v>
      </c>
      <c r="AF440" s="25" t="str">
        <f t="shared" si="134"/>
        <v>More</v>
      </c>
      <c r="AG440" s="57">
        <v>6</v>
      </c>
      <c r="AH440" s="29">
        <v>175000</v>
      </c>
      <c r="AI440" s="29">
        <f t="shared" si="121"/>
        <v>2804</v>
      </c>
      <c r="AJ440" s="29" t="str">
        <f t="shared" si="135"/>
        <v>no</v>
      </c>
      <c r="AK440" s="29">
        <f t="shared" si="136"/>
        <v>62.410841654778885</v>
      </c>
      <c r="AL440" s="29">
        <f t="shared" si="137"/>
        <v>123.93767705382436</v>
      </c>
    </row>
    <row r="441" spans="1:38" x14ac:dyDescent="0.2">
      <c r="A441">
        <v>431</v>
      </c>
      <c r="B441" s="12">
        <v>21</v>
      </c>
      <c r="C441" s="12">
        <f t="shared" si="122"/>
        <v>21</v>
      </c>
      <c r="D441" s="12" t="str">
        <f t="shared" si="119"/>
        <v>yes</v>
      </c>
      <c r="E441" s="12" t="str">
        <f t="shared" si="123"/>
        <v>Below Average</v>
      </c>
      <c r="F441" s="21">
        <v>1680</v>
      </c>
      <c r="G441" s="21" t="str">
        <f t="shared" si="124"/>
        <v>no</v>
      </c>
      <c r="H441" s="21" t="str">
        <f t="shared" si="125"/>
        <v>Below Average</v>
      </c>
      <c r="I441" s="12" t="s">
        <v>228</v>
      </c>
      <c r="J441" s="12" t="str">
        <f t="shared" si="126"/>
        <v/>
      </c>
      <c r="K441" s="12" t="s">
        <v>198</v>
      </c>
      <c r="L441" s="12" t="str">
        <f t="shared" si="120"/>
        <v/>
      </c>
      <c r="M441" s="12" t="str">
        <f t="shared" si="127"/>
        <v/>
      </c>
      <c r="N441" s="22">
        <v>6</v>
      </c>
      <c r="O441" s="22" t="str">
        <f t="shared" si="128"/>
        <v>Low</v>
      </c>
      <c r="P441">
        <v>1971</v>
      </c>
      <c r="Q441">
        <v>1971</v>
      </c>
      <c r="R441" s="23">
        <v>483</v>
      </c>
      <c r="S441" s="23" t="str">
        <f t="shared" si="129"/>
        <v>no</v>
      </c>
      <c r="T441" s="23" t="str">
        <f t="shared" si="130"/>
        <v>Below Average</v>
      </c>
      <c r="U441" s="24">
        <v>483</v>
      </c>
      <c r="V441" s="24">
        <v>504</v>
      </c>
      <c r="W441" s="24" t="s">
        <v>412</v>
      </c>
      <c r="X441" s="24">
        <v>987</v>
      </c>
      <c r="Y441" s="24" t="str">
        <f t="shared" si="131"/>
        <v>no</v>
      </c>
      <c r="Z441" s="24" t="str">
        <f t="shared" si="132"/>
        <v>Below Average</v>
      </c>
      <c r="AA441" s="25">
        <v>0</v>
      </c>
      <c r="AB441" s="25">
        <v>0</v>
      </c>
      <c r="AC441" s="25">
        <v>1</v>
      </c>
      <c r="AD441" s="25">
        <v>1</v>
      </c>
      <c r="AE441" s="25">
        <f t="shared" si="133"/>
        <v>2</v>
      </c>
      <c r="AF441" s="25" t="str">
        <f t="shared" si="134"/>
        <v>Less</v>
      </c>
      <c r="AG441" s="57">
        <v>4</v>
      </c>
      <c r="AH441" s="29">
        <v>85400</v>
      </c>
      <c r="AI441" s="29">
        <f t="shared" si="121"/>
        <v>1470</v>
      </c>
      <c r="AJ441" s="29" t="str">
        <f t="shared" si="135"/>
        <v>no</v>
      </c>
      <c r="AK441" s="29">
        <f t="shared" si="136"/>
        <v>58.095238095238095</v>
      </c>
      <c r="AL441" s="29">
        <f t="shared" si="137"/>
        <v>86.524822695035468</v>
      </c>
    </row>
    <row r="442" spans="1:38" x14ac:dyDescent="0.2">
      <c r="A442">
        <v>432</v>
      </c>
      <c r="B442" s="12">
        <v>60</v>
      </c>
      <c r="C442" s="12">
        <f t="shared" si="122"/>
        <v>60</v>
      </c>
      <c r="D442" s="12" t="str">
        <f t="shared" si="119"/>
        <v>no</v>
      </c>
      <c r="E442" s="12" t="str">
        <f t="shared" si="123"/>
        <v>Below Average</v>
      </c>
      <c r="F442" s="21">
        <v>5586</v>
      </c>
      <c r="G442" s="21" t="str">
        <f t="shared" si="124"/>
        <v>no</v>
      </c>
      <c r="H442" s="21" t="str">
        <f t="shared" si="125"/>
        <v>Below Average</v>
      </c>
      <c r="I442" s="12" t="s">
        <v>143</v>
      </c>
      <c r="J442" s="12" t="str">
        <f t="shared" si="126"/>
        <v>OldTown</v>
      </c>
      <c r="K442" s="12" t="s">
        <v>91</v>
      </c>
      <c r="L442" s="12">
        <f t="shared" si="120"/>
        <v>57.90974368543602</v>
      </c>
      <c r="M442" s="12" t="str">
        <f t="shared" si="127"/>
        <v>Below Average</v>
      </c>
      <c r="N442" s="22">
        <v>6</v>
      </c>
      <c r="O442" s="22" t="str">
        <f t="shared" si="128"/>
        <v>Low</v>
      </c>
      <c r="P442">
        <v>1920</v>
      </c>
      <c r="Q442">
        <v>1998</v>
      </c>
      <c r="R442" s="23">
        <v>901</v>
      </c>
      <c r="S442" s="23" t="str">
        <f t="shared" si="129"/>
        <v>no</v>
      </c>
      <c r="T442" s="23" t="str">
        <f t="shared" si="130"/>
        <v>Below Average</v>
      </c>
      <c r="U442" s="24">
        <v>1088</v>
      </c>
      <c r="V442" s="24">
        <v>110</v>
      </c>
      <c r="W442" s="24" t="s">
        <v>412</v>
      </c>
      <c r="X442" s="24">
        <v>1198</v>
      </c>
      <c r="Y442" s="24" t="str">
        <f t="shared" si="131"/>
        <v>no</v>
      </c>
      <c r="Z442" s="24" t="str">
        <f t="shared" si="132"/>
        <v>Below Average</v>
      </c>
      <c r="AA442" s="25">
        <v>0</v>
      </c>
      <c r="AB442" s="25">
        <v>0</v>
      </c>
      <c r="AC442" s="25">
        <v>1</v>
      </c>
      <c r="AD442" s="25">
        <v>0</v>
      </c>
      <c r="AE442" s="25">
        <f t="shared" si="133"/>
        <v>1</v>
      </c>
      <c r="AF442" s="25" t="str">
        <f t="shared" si="134"/>
        <v>Less</v>
      </c>
      <c r="AG442" s="57">
        <v>7</v>
      </c>
      <c r="AH442" s="29">
        <v>79900</v>
      </c>
      <c r="AI442" s="29">
        <f t="shared" si="121"/>
        <v>2099</v>
      </c>
      <c r="AJ442" s="29" t="str">
        <f t="shared" si="135"/>
        <v>no</v>
      </c>
      <c r="AK442" s="29">
        <f t="shared" si="136"/>
        <v>38.065745593139589</v>
      </c>
      <c r="AL442" s="29">
        <f t="shared" si="137"/>
        <v>66.694490818030047</v>
      </c>
    </row>
    <row r="443" spans="1:38" x14ac:dyDescent="0.2">
      <c r="A443">
        <v>433</v>
      </c>
      <c r="B443" s="12">
        <v>24</v>
      </c>
      <c r="C443" s="12">
        <f t="shared" si="122"/>
        <v>24</v>
      </c>
      <c r="D443" s="12" t="str">
        <f t="shared" si="119"/>
        <v>yes</v>
      </c>
      <c r="E443" s="12" t="str">
        <f t="shared" si="123"/>
        <v>Below Average</v>
      </c>
      <c r="F443" s="21">
        <v>1920</v>
      </c>
      <c r="G443" s="21" t="str">
        <f t="shared" si="124"/>
        <v>no</v>
      </c>
      <c r="H443" s="21" t="str">
        <f t="shared" si="125"/>
        <v>Below Average</v>
      </c>
      <c r="I443" s="12" t="s">
        <v>228</v>
      </c>
      <c r="J443" s="12" t="str">
        <f t="shared" si="126"/>
        <v/>
      </c>
      <c r="K443" s="12" t="s">
        <v>179</v>
      </c>
      <c r="L443" s="12" t="str">
        <f t="shared" si="120"/>
        <v/>
      </c>
      <c r="M443" s="12" t="str">
        <f t="shared" si="127"/>
        <v/>
      </c>
      <c r="N443" s="22">
        <v>5</v>
      </c>
      <c r="O443" s="22" t="str">
        <f t="shared" si="128"/>
        <v>Low</v>
      </c>
      <c r="P443">
        <v>1971</v>
      </c>
      <c r="Q443">
        <v>1971</v>
      </c>
      <c r="R443" s="23">
        <v>765</v>
      </c>
      <c r="S443" s="23" t="str">
        <f t="shared" si="129"/>
        <v>no</v>
      </c>
      <c r="T443" s="23" t="str">
        <f t="shared" si="130"/>
        <v>Below Average</v>
      </c>
      <c r="U443" s="24">
        <v>765</v>
      </c>
      <c r="V443" s="24">
        <v>600</v>
      </c>
      <c r="W443" s="24" t="s">
        <v>412</v>
      </c>
      <c r="X443" s="24">
        <v>1365</v>
      </c>
      <c r="Y443" s="24" t="str">
        <f t="shared" si="131"/>
        <v>no</v>
      </c>
      <c r="Z443" s="24" t="str">
        <f t="shared" si="132"/>
        <v>Below Average</v>
      </c>
      <c r="AA443" s="25">
        <v>1</v>
      </c>
      <c r="AB443" s="25">
        <v>0</v>
      </c>
      <c r="AC443" s="25">
        <v>1</v>
      </c>
      <c r="AD443" s="25">
        <v>1</v>
      </c>
      <c r="AE443" s="25">
        <f t="shared" si="133"/>
        <v>3</v>
      </c>
      <c r="AF443" s="25" t="str">
        <f t="shared" si="134"/>
        <v>More</v>
      </c>
      <c r="AG443" s="57">
        <v>6</v>
      </c>
      <c r="AH443" s="29">
        <v>122500</v>
      </c>
      <c r="AI443" s="29">
        <f t="shared" si="121"/>
        <v>2130</v>
      </c>
      <c r="AJ443" s="29" t="str">
        <f t="shared" si="135"/>
        <v>no</v>
      </c>
      <c r="AK443" s="29">
        <f t="shared" si="136"/>
        <v>57.51173708920188</v>
      </c>
      <c r="AL443" s="29">
        <f t="shared" si="137"/>
        <v>89.743589743589737</v>
      </c>
    </row>
    <row r="444" spans="1:38" x14ac:dyDescent="0.2">
      <c r="A444">
        <v>434</v>
      </c>
      <c r="B444" s="12">
        <v>100</v>
      </c>
      <c r="C444" s="12">
        <f t="shared" si="122"/>
        <v>100</v>
      </c>
      <c r="D444" s="12" t="str">
        <f t="shared" si="119"/>
        <v>no</v>
      </c>
      <c r="E444" s="12" t="str">
        <f t="shared" si="123"/>
        <v>Above Average</v>
      </c>
      <c r="F444" s="21">
        <v>10839</v>
      </c>
      <c r="G444" s="21" t="str">
        <f t="shared" si="124"/>
        <v>no</v>
      </c>
      <c r="H444" s="21" t="str">
        <f t="shared" si="125"/>
        <v>Above Average</v>
      </c>
      <c r="I444" s="12" t="s">
        <v>193</v>
      </c>
      <c r="J444" s="12" t="str">
        <f t="shared" si="126"/>
        <v>Gilbert</v>
      </c>
      <c r="K444" s="12" t="s">
        <v>91</v>
      </c>
      <c r="L444" s="12">
        <f t="shared" si="120"/>
        <v>77.47396854876844</v>
      </c>
      <c r="M444" s="12" t="str">
        <f t="shared" si="127"/>
        <v>Above Average</v>
      </c>
      <c r="N444" s="22">
        <v>6</v>
      </c>
      <c r="O444" s="22" t="str">
        <f t="shared" si="128"/>
        <v>Low</v>
      </c>
      <c r="P444">
        <v>1997</v>
      </c>
      <c r="Q444">
        <v>1998</v>
      </c>
      <c r="R444" s="23">
        <v>926</v>
      </c>
      <c r="S444" s="23" t="str">
        <f t="shared" si="129"/>
        <v>no</v>
      </c>
      <c r="T444" s="23" t="str">
        <f t="shared" si="130"/>
        <v>Below Average</v>
      </c>
      <c r="U444" s="24">
        <v>926</v>
      </c>
      <c r="V444" s="24">
        <v>678</v>
      </c>
      <c r="W444" s="24" t="s">
        <v>412</v>
      </c>
      <c r="X444" s="24">
        <v>1604</v>
      </c>
      <c r="Y444" s="24" t="str">
        <f t="shared" si="131"/>
        <v>no</v>
      </c>
      <c r="Z444" s="24" t="str">
        <f t="shared" si="132"/>
        <v>Above Average</v>
      </c>
      <c r="AA444" s="25">
        <v>0</v>
      </c>
      <c r="AB444" s="25">
        <v>0</v>
      </c>
      <c r="AC444" s="25">
        <v>2</v>
      </c>
      <c r="AD444" s="25">
        <v>1</v>
      </c>
      <c r="AE444" s="25">
        <f t="shared" si="133"/>
        <v>3</v>
      </c>
      <c r="AF444" s="25" t="str">
        <f t="shared" si="134"/>
        <v>More</v>
      </c>
      <c r="AG444" s="57">
        <v>7</v>
      </c>
      <c r="AH444" s="29">
        <v>181000</v>
      </c>
      <c r="AI444" s="29">
        <f t="shared" si="121"/>
        <v>2530</v>
      </c>
      <c r="AJ444" s="29" t="str">
        <f t="shared" si="135"/>
        <v>no</v>
      </c>
      <c r="AK444" s="29">
        <f t="shared" si="136"/>
        <v>71.541501976284579</v>
      </c>
      <c r="AL444" s="29">
        <f t="shared" si="137"/>
        <v>112.84289276807981</v>
      </c>
    </row>
    <row r="445" spans="1:38" x14ac:dyDescent="0.2">
      <c r="A445">
        <v>435</v>
      </c>
      <c r="B445" s="12">
        <v>21</v>
      </c>
      <c r="C445" s="12">
        <f t="shared" si="122"/>
        <v>21</v>
      </c>
      <c r="D445" s="12" t="str">
        <f t="shared" si="119"/>
        <v>yes</v>
      </c>
      <c r="E445" s="12" t="str">
        <f t="shared" si="123"/>
        <v>Below Average</v>
      </c>
      <c r="F445" s="21">
        <v>1890</v>
      </c>
      <c r="G445" s="21" t="str">
        <f t="shared" si="124"/>
        <v>no</v>
      </c>
      <c r="H445" s="21" t="str">
        <f t="shared" si="125"/>
        <v>Below Average</v>
      </c>
      <c r="I445" s="12" t="s">
        <v>178</v>
      </c>
      <c r="J445" s="12" t="str">
        <f t="shared" si="126"/>
        <v/>
      </c>
      <c r="K445" s="12" t="s">
        <v>198</v>
      </c>
      <c r="L445" s="12" t="str">
        <f t="shared" si="120"/>
        <v/>
      </c>
      <c r="M445" s="12" t="str">
        <f t="shared" si="127"/>
        <v/>
      </c>
      <c r="N445" s="22">
        <v>4</v>
      </c>
      <c r="O445" s="22" t="str">
        <f t="shared" si="128"/>
        <v>Low</v>
      </c>
      <c r="P445">
        <v>1972</v>
      </c>
      <c r="Q445">
        <v>1972</v>
      </c>
      <c r="R445" s="23">
        <v>630</v>
      </c>
      <c r="S445" s="23" t="str">
        <f t="shared" si="129"/>
        <v>no</v>
      </c>
      <c r="T445" s="23" t="str">
        <f t="shared" si="130"/>
        <v>Below Average</v>
      </c>
      <c r="U445" s="24">
        <v>630</v>
      </c>
      <c r="V445" s="24">
        <v>0</v>
      </c>
      <c r="W445" s="24" t="s">
        <v>413</v>
      </c>
      <c r="X445" s="24">
        <v>630</v>
      </c>
      <c r="Y445" s="24" t="str">
        <f t="shared" si="131"/>
        <v>no</v>
      </c>
      <c r="Z445" s="24" t="str">
        <f t="shared" si="132"/>
        <v>Below Average</v>
      </c>
      <c r="AA445" s="25">
        <v>1</v>
      </c>
      <c r="AB445" s="25">
        <v>0</v>
      </c>
      <c r="AC445" s="25">
        <v>1</v>
      </c>
      <c r="AD445" s="25">
        <v>0</v>
      </c>
      <c r="AE445" s="25">
        <f t="shared" si="133"/>
        <v>2</v>
      </c>
      <c r="AF445" s="25" t="str">
        <f t="shared" si="134"/>
        <v>Less</v>
      </c>
      <c r="AG445" s="57">
        <v>3</v>
      </c>
      <c r="AH445" s="29">
        <v>81000</v>
      </c>
      <c r="AI445" s="29">
        <f t="shared" si="121"/>
        <v>1260</v>
      </c>
      <c r="AJ445" s="29" t="str">
        <f t="shared" si="135"/>
        <v>no</v>
      </c>
      <c r="AK445" s="29">
        <f t="shared" si="136"/>
        <v>64.285714285714292</v>
      </c>
      <c r="AL445" s="29">
        <f t="shared" si="137"/>
        <v>128.57142857142858</v>
      </c>
    </row>
    <row r="446" spans="1:38" x14ac:dyDescent="0.2">
      <c r="A446">
        <v>436</v>
      </c>
      <c r="B446" s="12">
        <v>43</v>
      </c>
      <c r="C446" s="12">
        <f t="shared" si="122"/>
        <v>43</v>
      </c>
      <c r="D446" s="12" t="str">
        <f t="shared" si="119"/>
        <v>no</v>
      </c>
      <c r="E446" s="12" t="str">
        <f t="shared" si="123"/>
        <v>Below Average</v>
      </c>
      <c r="F446" s="21">
        <v>10667</v>
      </c>
      <c r="G446" s="21" t="str">
        <f t="shared" si="124"/>
        <v>no</v>
      </c>
      <c r="H446" s="21" t="str">
        <f t="shared" si="125"/>
        <v>Above Average</v>
      </c>
      <c r="I446" s="12" t="s">
        <v>89</v>
      </c>
      <c r="J446" s="12" t="str">
        <f t="shared" si="126"/>
        <v>CollgCr</v>
      </c>
      <c r="K446" s="12" t="s">
        <v>91</v>
      </c>
      <c r="L446" s="12">
        <f t="shared" si="120"/>
        <v>74.535824409408733</v>
      </c>
      <c r="M446" s="12" t="str">
        <f t="shared" si="127"/>
        <v>Above Average</v>
      </c>
      <c r="N446" s="22">
        <v>7</v>
      </c>
      <c r="O446" s="22" t="str">
        <f t="shared" si="128"/>
        <v>High</v>
      </c>
      <c r="P446">
        <v>1996</v>
      </c>
      <c r="Q446">
        <v>1996</v>
      </c>
      <c r="R446" s="23">
        <v>799</v>
      </c>
      <c r="S446" s="23" t="str">
        <f t="shared" si="129"/>
        <v>no</v>
      </c>
      <c r="T446" s="23" t="str">
        <f t="shared" si="130"/>
        <v>Below Average</v>
      </c>
      <c r="U446" s="24">
        <v>827</v>
      </c>
      <c r="V446" s="24">
        <v>834</v>
      </c>
      <c r="W446" s="24" t="s">
        <v>412</v>
      </c>
      <c r="X446" s="24">
        <v>1661</v>
      </c>
      <c r="Y446" s="24" t="str">
        <f t="shared" si="131"/>
        <v>no</v>
      </c>
      <c r="Z446" s="24" t="str">
        <f t="shared" si="132"/>
        <v>Above Average</v>
      </c>
      <c r="AA446" s="25">
        <v>1</v>
      </c>
      <c r="AB446" s="25">
        <v>0</v>
      </c>
      <c r="AC446" s="25">
        <v>2</v>
      </c>
      <c r="AD446" s="25">
        <v>1</v>
      </c>
      <c r="AE446" s="25">
        <f t="shared" si="133"/>
        <v>4</v>
      </c>
      <c r="AF446" s="25" t="str">
        <f t="shared" si="134"/>
        <v>More</v>
      </c>
      <c r="AG446" s="57">
        <v>6</v>
      </c>
      <c r="AH446" s="29">
        <v>212000</v>
      </c>
      <c r="AI446" s="29">
        <f t="shared" si="121"/>
        <v>2460</v>
      </c>
      <c r="AJ446" s="29" t="str">
        <f t="shared" si="135"/>
        <v>no</v>
      </c>
      <c r="AK446" s="29">
        <f t="shared" si="136"/>
        <v>86.17886178861788</v>
      </c>
      <c r="AL446" s="29">
        <f t="shared" si="137"/>
        <v>127.63395544852499</v>
      </c>
    </row>
    <row r="447" spans="1:38" x14ac:dyDescent="0.2">
      <c r="A447">
        <v>437</v>
      </c>
      <c r="B447" s="12">
        <v>40</v>
      </c>
      <c r="C447" s="12">
        <f t="shared" si="122"/>
        <v>40</v>
      </c>
      <c r="D447" s="12" t="str">
        <f t="shared" si="119"/>
        <v>no</v>
      </c>
      <c r="E447" s="12" t="str">
        <f t="shared" si="123"/>
        <v>Below Average</v>
      </c>
      <c r="F447" s="21">
        <v>4400</v>
      </c>
      <c r="G447" s="21" t="str">
        <f t="shared" si="124"/>
        <v>no</v>
      </c>
      <c r="H447" s="21" t="str">
        <f t="shared" si="125"/>
        <v>Below Average</v>
      </c>
      <c r="I447" s="12" t="s">
        <v>143</v>
      </c>
      <c r="J447" s="12" t="str">
        <f t="shared" si="126"/>
        <v>OldTown</v>
      </c>
      <c r="K447" s="12" t="s">
        <v>91</v>
      </c>
      <c r="L447" s="12">
        <f t="shared" si="120"/>
        <v>57.90974368543602</v>
      </c>
      <c r="M447" s="12" t="str">
        <f t="shared" si="127"/>
        <v>Below Average</v>
      </c>
      <c r="N447" s="22">
        <v>6</v>
      </c>
      <c r="O447" s="22" t="str">
        <f t="shared" si="128"/>
        <v>Low</v>
      </c>
      <c r="P447">
        <v>1920</v>
      </c>
      <c r="Q447">
        <v>1950</v>
      </c>
      <c r="R447" s="23">
        <v>648</v>
      </c>
      <c r="S447" s="23" t="str">
        <f t="shared" si="129"/>
        <v>no</v>
      </c>
      <c r="T447" s="23" t="str">
        <f t="shared" si="130"/>
        <v>Below Average</v>
      </c>
      <c r="U447" s="24">
        <v>734</v>
      </c>
      <c r="V447" s="24">
        <v>384</v>
      </c>
      <c r="W447" s="24" t="s">
        <v>412</v>
      </c>
      <c r="X447" s="24">
        <v>1118</v>
      </c>
      <c r="Y447" s="24" t="str">
        <f t="shared" si="131"/>
        <v>no</v>
      </c>
      <c r="Z447" s="24" t="str">
        <f t="shared" si="132"/>
        <v>Below Average</v>
      </c>
      <c r="AA447" s="25">
        <v>0</v>
      </c>
      <c r="AB447" s="25">
        <v>0</v>
      </c>
      <c r="AC447" s="25">
        <v>1</v>
      </c>
      <c r="AD447" s="25">
        <v>0</v>
      </c>
      <c r="AE447" s="25">
        <f t="shared" si="133"/>
        <v>1</v>
      </c>
      <c r="AF447" s="25" t="str">
        <f t="shared" si="134"/>
        <v>Less</v>
      </c>
      <c r="AG447" s="57">
        <v>6</v>
      </c>
      <c r="AH447" s="29">
        <v>116000</v>
      </c>
      <c r="AI447" s="29">
        <f t="shared" si="121"/>
        <v>1766</v>
      </c>
      <c r="AJ447" s="29" t="str">
        <f t="shared" si="135"/>
        <v>no</v>
      </c>
      <c r="AK447" s="29">
        <f t="shared" si="136"/>
        <v>65.685164212910536</v>
      </c>
      <c r="AL447" s="29">
        <f t="shared" si="137"/>
        <v>103.7567084078712</v>
      </c>
    </row>
    <row r="448" spans="1:38" x14ac:dyDescent="0.2">
      <c r="A448">
        <v>438</v>
      </c>
      <c r="B448" s="12">
        <v>50</v>
      </c>
      <c r="C448" s="12">
        <f t="shared" si="122"/>
        <v>50</v>
      </c>
      <c r="D448" s="12" t="str">
        <f t="shared" si="119"/>
        <v>no</v>
      </c>
      <c r="E448" s="12" t="str">
        <f t="shared" si="123"/>
        <v>Below Average</v>
      </c>
      <c r="F448" s="21">
        <v>6000</v>
      </c>
      <c r="G448" s="21" t="str">
        <f t="shared" si="124"/>
        <v>no</v>
      </c>
      <c r="H448" s="21" t="str">
        <f t="shared" si="125"/>
        <v>Below Average</v>
      </c>
      <c r="I448" s="12" t="s">
        <v>148</v>
      </c>
      <c r="J448" s="12" t="str">
        <f t="shared" si="126"/>
        <v>BrkSide</v>
      </c>
      <c r="K448" s="12" t="s">
        <v>91</v>
      </c>
      <c r="L448" s="12">
        <f t="shared" si="120"/>
        <v>64.919237492322253</v>
      </c>
      <c r="M448" s="12" t="str">
        <f t="shared" si="127"/>
        <v>Below Average</v>
      </c>
      <c r="N448" s="22">
        <v>6</v>
      </c>
      <c r="O448" s="22" t="str">
        <f t="shared" si="128"/>
        <v>Low</v>
      </c>
      <c r="P448">
        <v>1926</v>
      </c>
      <c r="Q448">
        <v>2004</v>
      </c>
      <c r="R448" s="23">
        <v>884</v>
      </c>
      <c r="S448" s="23" t="str">
        <f t="shared" si="129"/>
        <v>no</v>
      </c>
      <c r="T448" s="23" t="str">
        <f t="shared" si="130"/>
        <v>Below Average</v>
      </c>
      <c r="U448" s="24">
        <v>904</v>
      </c>
      <c r="V448" s="24">
        <v>0</v>
      </c>
      <c r="W448" s="24" t="s">
        <v>413</v>
      </c>
      <c r="X448" s="24">
        <v>904</v>
      </c>
      <c r="Y448" s="24" t="str">
        <f t="shared" si="131"/>
        <v>no</v>
      </c>
      <c r="Z448" s="24" t="str">
        <f t="shared" si="132"/>
        <v>Below Average</v>
      </c>
      <c r="AA448" s="25">
        <v>0</v>
      </c>
      <c r="AB448" s="25">
        <v>0</v>
      </c>
      <c r="AC448" s="25">
        <v>1</v>
      </c>
      <c r="AD448" s="25">
        <v>0</v>
      </c>
      <c r="AE448" s="25">
        <f t="shared" si="133"/>
        <v>1</v>
      </c>
      <c r="AF448" s="25" t="str">
        <f t="shared" si="134"/>
        <v>Less</v>
      </c>
      <c r="AG448" s="57">
        <v>4</v>
      </c>
      <c r="AH448" s="29">
        <v>119000</v>
      </c>
      <c r="AI448" s="29">
        <f t="shared" si="121"/>
        <v>1788</v>
      </c>
      <c r="AJ448" s="29" t="str">
        <f t="shared" si="135"/>
        <v>no</v>
      </c>
      <c r="AK448" s="29">
        <f t="shared" si="136"/>
        <v>66.554809843400449</v>
      </c>
      <c r="AL448" s="29">
        <f t="shared" si="137"/>
        <v>131.63716814159292</v>
      </c>
    </row>
    <row r="449" spans="1:38" x14ac:dyDescent="0.2">
      <c r="A449">
        <v>439</v>
      </c>
      <c r="B449" s="12">
        <v>40</v>
      </c>
      <c r="C449" s="12">
        <f t="shared" si="122"/>
        <v>40</v>
      </c>
      <c r="D449" s="12" t="str">
        <f t="shared" si="119"/>
        <v>no</v>
      </c>
      <c r="E449" s="12" t="str">
        <f t="shared" si="123"/>
        <v>Below Average</v>
      </c>
      <c r="F449" s="21">
        <v>4280</v>
      </c>
      <c r="G449" s="21" t="str">
        <f t="shared" si="124"/>
        <v>no</v>
      </c>
      <c r="H449" s="21" t="str">
        <f t="shared" si="125"/>
        <v>Below Average</v>
      </c>
      <c r="I449" s="12" t="s">
        <v>123</v>
      </c>
      <c r="J449" s="12" t="str">
        <f t="shared" si="126"/>
        <v>Crawfor</v>
      </c>
      <c r="K449" s="12" t="s">
        <v>91</v>
      </c>
      <c r="L449" s="12">
        <f t="shared" si="120"/>
        <v>74.989820121918996</v>
      </c>
      <c r="M449" s="12" t="str">
        <f t="shared" si="127"/>
        <v>Above Average</v>
      </c>
      <c r="N449" s="22">
        <v>5</v>
      </c>
      <c r="O449" s="22" t="str">
        <f t="shared" si="128"/>
        <v>Low</v>
      </c>
      <c r="P449">
        <v>1913</v>
      </c>
      <c r="Q449">
        <v>2002</v>
      </c>
      <c r="R449" s="23">
        <v>440</v>
      </c>
      <c r="S449" s="23" t="str">
        <f t="shared" si="129"/>
        <v>no</v>
      </c>
      <c r="T449" s="23" t="str">
        <f t="shared" si="130"/>
        <v>Below Average</v>
      </c>
      <c r="U449" s="24">
        <v>694</v>
      </c>
      <c r="V449" s="24">
        <v>0</v>
      </c>
      <c r="W449" s="24" t="s">
        <v>413</v>
      </c>
      <c r="X449" s="24">
        <v>694</v>
      </c>
      <c r="Y449" s="24" t="str">
        <f t="shared" si="131"/>
        <v>no</v>
      </c>
      <c r="Z449" s="24" t="str">
        <f t="shared" si="132"/>
        <v>Below Average</v>
      </c>
      <c r="AA449" s="25">
        <v>0</v>
      </c>
      <c r="AB449" s="25">
        <v>0</v>
      </c>
      <c r="AC449" s="25">
        <v>1</v>
      </c>
      <c r="AD449" s="25">
        <v>0</v>
      </c>
      <c r="AE449" s="25">
        <f t="shared" si="133"/>
        <v>1</v>
      </c>
      <c r="AF449" s="25" t="str">
        <f t="shared" si="134"/>
        <v>Less</v>
      </c>
      <c r="AG449" s="57">
        <v>4</v>
      </c>
      <c r="AH449" s="29">
        <v>90350</v>
      </c>
      <c r="AI449" s="29">
        <f t="shared" si="121"/>
        <v>1134</v>
      </c>
      <c r="AJ449" s="29" t="str">
        <f t="shared" si="135"/>
        <v>no</v>
      </c>
      <c r="AK449" s="29">
        <f t="shared" si="136"/>
        <v>79.673721340388013</v>
      </c>
      <c r="AL449" s="29">
        <f t="shared" si="137"/>
        <v>130.18731988472624</v>
      </c>
    </row>
    <row r="450" spans="1:38" x14ac:dyDescent="0.2">
      <c r="A450">
        <v>440</v>
      </c>
      <c r="B450" s="12">
        <v>67</v>
      </c>
      <c r="C450" s="12">
        <f t="shared" si="122"/>
        <v>67</v>
      </c>
      <c r="D450" s="12" t="str">
        <f t="shared" si="119"/>
        <v>no</v>
      </c>
      <c r="E450" s="12" t="str">
        <f t="shared" si="123"/>
        <v>Below Average</v>
      </c>
      <c r="F450" s="21">
        <v>12354</v>
      </c>
      <c r="G450" s="21" t="str">
        <f t="shared" si="124"/>
        <v>no</v>
      </c>
      <c r="H450" s="21" t="str">
        <f t="shared" si="125"/>
        <v>Above Average</v>
      </c>
      <c r="I450" s="12" t="s">
        <v>185</v>
      </c>
      <c r="J450" s="12" t="str">
        <f t="shared" si="126"/>
        <v>Edwards</v>
      </c>
      <c r="K450" s="12" t="s">
        <v>91</v>
      </c>
      <c r="L450" s="12">
        <f t="shared" si="120"/>
        <v>61.772149970231268</v>
      </c>
      <c r="M450" s="12" t="str">
        <f t="shared" si="127"/>
        <v>Below Average</v>
      </c>
      <c r="N450" s="22">
        <v>6</v>
      </c>
      <c r="O450" s="22" t="str">
        <f t="shared" si="128"/>
        <v>Low</v>
      </c>
      <c r="P450">
        <v>1920</v>
      </c>
      <c r="Q450">
        <v>2000</v>
      </c>
      <c r="R450" s="23">
        <v>684</v>
      </c>
      <c r="S450" s="23" t="str">
        <f t="shared" si="129"/>
        <v>no</v>
      </c>
      <c r="T450" s="23" t="str">
        <f t="shared" si="130"/>
        <v>Below Average</v>
      </c>
      <c r="U450" s="24">
        <v>684</v>
      </c>
      <c r="V450" s="24">
        <v>512</v>
      </c>
      <c r="W450" s="24" t="s">
        <v>412</v>
      </c>
      <c r="X450" s="24">
        <v>1196</v>
      </c>
      <c r="Y450" s="24" t="str">
        <f t="shared" si="131"/>
        <v>no</v>
      </c>
      <c r="Z450" s="24" t="str">
        <f t="shared" si="132"/>
        <v>Below Average</v>
      </c>
      <c r="AA450" s="25">
        <v>0</v>
      </c>
      <c r="AB450" s="25">
        <v>0</v>
      </c>
      <c r="AC450" s="25">
        <v>1</v>
      </c>
      <c r="AD450" s="25">
        <v>0</v>
      </c>
      <c r="AE450" s="25">
        <f t="shared" si="133"/>
        <v>1</v>
      </c>
      <c r="AF450" s="25" t="str">
        <f t="shared" si="134"/>
        <v>Less</v>
      </c>
      <c r="AG450" s="57">
        <v>7</v>
      </c>
      <c r="AH450" s="29">
        <v>110000</v>
      </c>
      <c r="AI450" s="29">
        <f t="shared" si="121"/>
        <v>1880</v>
      </c>
      <c r="AJ450" s="29" t="str">
        <f t="shared" si="135"/>
        <v>no</v>
      </c>
      <c r="AK450" s="29">
        <f t="shared" si="136"/>
        <v>58.51063829787234</v>
      </c>
      <c r="AL450" s="29">
        <f t="shared" si="137"/>
        <v>91.973244147157189</v>
      </c>
    </row>
    <row r="451" spans="1:38" x14ac:dyDescent="0.2">
      <c r="A451">
        <v>441</v>
      </c>
      <c r="B451" s="12">
        <v>105</v>
      </c>
      <c r="C451" s="12">
        <f t="shared" si="122"/>
        <v>105</v>
      </c>
      <c r="D451" s="12" t="str">
        <f t="shared" si="119"/>
        <v>no</v>
      </c>
      <c r="E451" s="12" t="str">
        <f t="shared" si="123"/>
        <v>Above Average</v>
      </c>
      <c r="F451" s="21">
        <v>15431</v>
      </c>
      <c r="G451" s="21" t="str">
        <f t="shared" si="124"/>
        <v>no</v>
      </c>
      <c r="H451" s="21" t="str">
        <f t="shared" si="125"/>
        <v>Above Average</v>
      </c>
      <c r="I451" s="12" t="s">
        <v>154</v>
      </c>
      <c r="J451" s="12" t="str">
        <f t="shared" si="126"/>
        <v>NridgHt</v>
      </c>
      <c r="K451" s="12" t="s">
        <v>91</v>
      </c>
      <c r="L451" s="12">
        <f t="shared" si="120"/>
        <v>92.435750489847905</v>
      </c>
      <c r="M451" s="12" t="str">
        <f t="shared" si="127"/>
        <v>Above Average</v>
      </c>
      <c r="N451" s="22">
        <v>10</v>
      </c>
      <c r="O451" s="22" t="str">
        <f t="shared" si="128"/>
        <v>High</v>
      </c>
      <c r="P451">
        <v>2008</v>
      </c>
      <c r="Q451">
        <v>2008</v>
      </c>
      <c r="R451" s="23">
        <v>3094</v>
      </c>
      <c r="S451" s="23" t="str">
        <f t="shared" si="129"/>
        <v>yes</v>
      </c>
      <c r="T451" s="23" t="str">
        <f t="shared" si="130"/>
        <v>Above Average</v>
      </c>
      <c r="U451" s="24">
        <v>2402</v>
      </c>
      <c r="V451" s="24">
        <v>0</v>
      </c>
      <c r="W451" s="24" t="s">
        <v>413</v>
      </c>
      <c r="X451" s="24">
        <v>2402</v>
      </c>
      <c r="Y451" s="24" t="str">
        <f t="shared" si="131"/>
        <v>no</v>
      </c>
      <c r="Z451" s="24" t="str">
        <f t="shared" si="132"/>
        <v>Above Average</v>
      </c>
      <c r="AA451" s="25">
        <v>1</v>
      </c>
      <c r="AB451" s="25">
        <v>0</v>
      </c>
      <c r="AC451" s="25">
        <v>2</v>
      </c>
      <c r="AD451" s="25">
        <v>0</v>
      </c>
      <c r="AE451" s="25">
        <f t="shared" si="133"/>
        <v>3</v>
      </c>
      <c r="AF451" s="25" t="str">
        <f t="shared" si="134"/>
        <v>More</v>
      </c>
      <c r="AG451" s="57">
        <v>10</v>
      </c>
      <c r="AH451" s="29">
        <v>555000</v>
      </c>
      <c r="AI451" s="29">
        <f t="shared" si="121"/>
        <v>5496</v>
      </c>
      <c r="AJ451" s="29" t="str">
        <f t="shared" si="135"/>
        <v>yes</v>
      </c>
      <c r="AK451" s="29">
        <f t="shared" si="136"/>
        <v>100.9825327510917</v>
      </c>
      <c r="AL451" s="29">
        <f t="shared" si="137"/>
        <v>231.05745212323063</v>
      </c>
    </row>
    <row r="452" spans="1:38" x14ac:dyDescent="0.2">
      <c r="A452">
        <v>442</v>
      </c>
      <c r="B452" s="12">
        <v>92</v>
      </c>
      <c r="C452" s="12">
        <f t="shared" si="122"/>
        <v>92</v>
      </c>
      <c r="D452" s="12" t="str">
        <f t="shared" si="119"/>
        <v>no</v>
      </c>
      <c r="E452" s="12" t="str">
        <f t="shared" si="123"/>
        <v>Above Average</v>
      </c>
      <c r="F452" s="21">
        <v>12108</v>
      </c>
      <c r="G452" s="21" t="str">
        <f t="shared" si="124"/>
        <v>no</v>
      </c>
      <c r="H452" s="21" t="str">
        <f t="shared" si="125"/>
        <v>Above Average</v>
      </c>
      <c r="I452" s="12" t="s">
        <v>185</v>
      </c>
      <c r="J452" s="12" t="str">
        <f t="shared" si="126"/>
        <v/>
      </c>
      <c r="K452" s="12" t="s">
        <v>167</v>
      </c>
      <c r="L452" s="12">
        <f t="shared" si="120"/>
        <v>61.772149970231268</v>
      </c>
      <c r="M452" s="12" t="str">
        <f t="shared" si="127"/>
        <v/>
      </c>
      <c r="N452" s="22">
        <v>4</v>
      </c>
      <c r="O452" s="22" t="str">
        <f t="shared" si="128"/>
        <v>Low</v>
      </c>
      <c r="P452">
        <v>1955</v>
      </c>
      <c r="Q452">
        <v>1955</v>
      </c>
      <c r="R452" s="23">
        <v>1440</v>
      </c>
      <c r="S452" s="23" t="str">
        <f t="shared" si="129"/>
        <v>no</v>
      </c>
      <c r="T452" s="23" t="str">
        <f t="shared" si="130"/>
        <v>Above Average</v>
      </c>
      <c r="U452" s="24">
        <v>1440</v>
      </c>
      <c r="V452" s="24">
        <v>0</v>
      </c>
      <c r="W452" s="24" t="s">
        <v>413</v>
      </c>
      <c r="X452" s="24">
        <v>1440</v>
      </c>
      <c r="Y452" s="24" t="str">
        <f t="shared" si="131"/>
        <v>no</v>
      </c>
      <c r="Z452" s="24" t="str">
        <f t="shared" si="132"/>
        <v>Below Average</v>
      </c>
      <c r="AA452" s="25">
        <v>0</v>
      </c>
      <c r="AB452" s="25">
        <v>0</v>
      </c>
      <c r="AC452" s="25">
        <v>2</v>
      </c>
      <c r="AD452" s="25">
        <v>0</v>
      </c>
      <c r="AE452" s="25">
        <f t="shared" si="133"/>
        <v>2</v>
      </c>
      <c r="AF452" s="25" t="str">
        <f t="shared" si="134"/>
        <v>Less</v>
      </c>
      <c r="AG452" s="57">
        <v>8</v>
      </c>
      <c r="AH452" s="29">
        <v>118000</v>
      </c>
      <c r="AI452" s="29">
        <f t="shared" si="121"/>
        <v>2880</v>
      </c>
      <c r="AJ452" s="29" t="str">
        <f t="shared" si="135"/>
        <v>no</v>
      </c>
      <c r="AK452" s="29">
        <f t="shared" si="136"/>
        <v>40.972222222222221</v>
      </c>
      <c r="AL452" s="29">
        <f t="shared" si="137"/>
        <v>81.944444444444443</v>
      </c>
    </row>
    <row r="453" spans="1:38" x14ac:dyDescent="0.2">
      <c r="A453">
        <v>443</v>
      </c>
      <c r="B453" s="12">
        <v>52</v>
      </c>
      <c r="C453" s="12">
        <f t="shared" si="122"/>
        <v>52</v>
      </c>
      <c r="D453" s="12" t="str">
        <f t="shared" si="119"/>
        <v>no</v>
      </c>
      <c r="E453" s="12" t="str">
        <f t="shared" si="123"/>
        <v>Below Average</v>
      </c>
      <c r="F453" s="21">
        <v>6240</v>
      </c>
      <c r="G453" s="21" t="str">
        <f t="shared" si="124"/>
        <v>no</v>
      </c>
      <c r="H453" s="21" t="str">
        <f t="shared" si="125"/>
        <v>Below Average</v>
      </c>
      <c r="I453" s="12" t="s">
        <v>148</v>
      </c>
      <c r="J453" s="12" t="str">
        <f t="shared" si="126"/>
        <v>BrkSide</v>
      </c>
      <c r="K453" s="12" t="s">
        <v>91</v>
      </c>
      <c r="L453" s="12">
        <f t="shared" si="120"/>
        <v>64.919237492322253</v>
      </c>
      <c r="M453" s="12" t="str">
        <f t="shared" si="127"/>
        <v>Below Average</v>
      </c>
      <c r="N453" s="22">
        <v>5</v>
      </c>
      <c r="O453" s="22" t="str">
        <f t="shared" si="128"/>
        <v>Low</v>
      </c>
      <c r="P453">
        <v>1930</v>
      </c>
      <c r="Q453">
        <v>1992</v>
      </c>
      <c r="R453" s="23">
        <v>1078</v>
      </c>
      <c r="S453" s="23" t="str">
        <f t="shared" si="129"/>
        <v>no</v>
      </c>
      <c r="T453" s="23" t="str">
        <f t="shared" si="130"/>
        <v>Above Average</v>
      </c>
      <c r="U453" s="24">
        <v>1128</v>
      </c>
      <c r="V453" s="24">
        <v>445</v>
      </c>
      <c r="W453" s="24" t="s">
        <v>412</v>
      </c>
      <c r="X453" s="24">
        <v>1573</v>
      </c>
      <c r="Y453" s="24" t="str">
        <f t="shared" si="131"/>
        <v>no</v>
      </c>
      <c r="Z453" s="24" t="str">
        <f t="shared" si="132"/>
        <v>Above Average</v>
      </c>
      <c r="AA453" s="25">
        <v>0</v>
      </c>
      <c r="AB453" s="25">
        <v>0</v>
      </c>
      <c r="AC453" s="25">
        <v>2</v>
      </c>
      <c r="AD453" s="25">
        <v>0</v>
      </c>
      <c r="AE453" s="25">
        <f t="shared" si="133"/>
        <v>2</v>
      </c>
      <c r="AF453" s="25" t="str">
        <f t="shared" si="134"/>
        <v>Less</v>
      </c>
      <c r="AG453" s="57">
        <v>8</v>
      </c>
      <c r="AH453" s="29">
        <v>162900</v>
      </c>
      <c r="AI453" s="29">
        <f t="shared" si="121"/>
        <v>2651</v>
      </c>
      <c r="AJ453" s="29" t="str">
        <f t="shared" si="135"/>
        <v>no</v>
      </c>
      <c r="AK453" s="29">
        <f t="shared" si="136"/>
        <v>61.448509996227841</v>
      </c>
      <c r="AL453" s="29">
        <f t="shared" si="137"/>
        <v>103.56007628734902</v>
      </c>
    </row>
    <row r="454" spans="1:38" x14ac:dyDescent="0.2">
      <c r="A454">
        <v>444</v>
      </c>
      <c r="B454" s="12">
        <v>53</v>
      </c>
      <c r="C454" s="12">
        <f t="shared" si="122"/>
        <v>53</v>
      </c>
      <c r="D454" s="12" t="str">
        <f t="shared" si="119"/>
        <v>no</v>
      </c>
      <c r="E454" s="12" t="str">
        <f t="shared" si="123"/>
        <v>Below Average</v>
      </c>
      <c r="F454" s="21">
        <v>3922</v>
      </c>
      <c r="G454" s="21" t="str">
        <f t="shared" si="124"/>
        <v>no</v>
      </c>
      <c r="H454" s="21" t="str">
        <f t="shared" si="125"/>
        <v>Below Average</v>
      </c>
      <c r="I454" s="12" t="s">
        <v>227</v>
      </c>
      <c r="J454" s="12" t="str">
        <f t="shared" si="126"/>
        <v/>
      </c>
      <c r="K454" s="12" t="s">
        <v>179</v>
      </c>
      <c r="L454" s="12">
        <f t="shared" si="120"/>
        <v>63.149684044233808</v>
      </c>
      <c r="M454" s="12" t="str">
        <f t="shared" si="127"/>
        <v/>
      </c>
      <c r="N454" s="22">
        <v>7</v>
      </c>
      <c r="O454" s="22" t="str">
        <f t="shared" si="128"/>
        <v>High</v>
      </c>
      <c r="P454">
        <v>2006</v>
      </c>
      <c r="Q454">
        <v>2007</v>
      </c>
      <c r="R454" s="23">
        <v>1258</v>
      </c>
      <c r="S454" s="23" t="str">
        <f t="shared" si="129"/>
        <v>no</v>
      </c>
      <c r="T454" s="23" t="str">
        <f t="shared" si="130"/>
        <v>Above Average</v>
      </c>
      <c r="U454" s="24">
        <v>1258</v>
      </c>
      <c r="V454" s="24">
        <v>0</v>
      </c>
      <c r="W454" s="24" t="s">
        <v>413</v>
      </c>
      <c r="X454" s="24">
        <v>1258</v>
      </c>
      <c r="Y454" s="24" t="str">
        <f t="shared" si="131"/>
        <v>no</v>
      </c>
      <c r="Z454" s="24" t="str">
        <f t="shared" si="132"/>
        <v>Below Average</v>
      </c>
      <c r="AA454" s="25">
        <v>0</v>
      </c>
      <c r="AB454" s="25">
        <v>0</v>
      </c>
      <c r="AC454" s="25">
        <v>2</v>
      </c>
      <c r="AD454" s="25">
        <v>0</v>
      </c>
      <c r="AE454" s="25">
        <f t="shared" si="133"/>
        <v>2</v>
      </c>
      <c r="AF454" s="25" t="str">
        <f t="shared" si="134"/>
        <v>Less</v>
      </c>
      <c r="AG454" s="57">
        <v>6</v>
      </c>
      <c r="AH454" s="29">
        <v>172500</v>
      </c>
      <c r="AI454" s="29">
        <f t="shared" si="121"/>
        <v>2516</v>
      </c>
      <c r="AJ454" s="29" t="str">
        <f t="shared" si="135"/>
        <v>no</v>
      </c>
      <c r="AK454" s="29">
        <f t="shared" si="136"/>
        <v>68.56120826709062</v>
      </c>
      <c r="AL454" s="29">
        <f t="shared" si="137"/>
        <v>137.12241653418124</v>
      </c>
    </row>
    <row r="455" spans="1:38" x14ac:dyDescent="0.2">
      <c r="A455">
        <v>445</v>
      </c>
      <c r="B455" s="12">
        <v>70</v>
      </c>
      <c r="C455" s="12">
        <f t="shared" si="122"/>
        <v>70</v>
      </c>
      <c r="D455" s="12" t="str">
        <f t="shared" si="119"/>
        <v>no</v>
      </c>
      <c r="E455" s="12" t="str">
        <f t="shared" si="123"/>
        <v>Above Average</v>
      </c>
      <c r="F455" s="21">
        <v>8750</v>
      </c>
      <c r="G455" s="21" t="str">
        <f t="shared" si="124"/>
        <v>no</v>
      </c>
      <c r="H455" s="21" t="str">
        <f t="shared" si="125"/>
        <v>Below Average</v>
      </c>
      <c r="I455" s="12" t="s">
        <v>89</v>
      </c>
      <c r="J455" s="12" t="str">
        <f t="shared" si="126"/>
        <v>CollgCr</v>
      </c>
      <c r="K455" s="12" t="s">
        <v>91</v>
      </c>
      <c r="L455" s="12">
        <f t="shared" si="120"/>
        <v>74.535824409408733</v>
      </c>
      <c r="M455" s="12" t="str">
        <f t="shared" si="127"/>
        <v>Above Average</v>
      </c>
      <c r="N455" s="22">
        <v>7</v>
      </c>
      <c r="O455" s="22" t="str">
        <f t="shared" si="128"/>
        <v>High</v>
      </c>
      <c r="P455">
        <v>1994</v>
      </c>
      <c r="Q455">
        <v>1995</v>
      </c>
      <c r="R455" s="23">
        <v>915</v>
      </c>
      <c r="S455" s="23" t="str">
        <f t="shared" si="129"/>
        <v>no</v>
      </c>
      <c r="T455" s="23" t="str">
        <f t="shared" si="130"/>
        <v>Below Average</v>
      </c>
      <c r="U455" s="24">
        <v>933</v>
      </c>
      <c r="V455" s="24">
        <v>975</v>
      </c>
      <c r="W455" s="24" t="s">
        <v>412</v>
      </c>
      <c r="X455" s="24">
        <v>1908</v>
      </c>
      <c r="Y455" s="24" t="str">
        <f t="shared" si="131"/>
        <v>no</v>
      </c>
      <c r="Z455" s="24" t="str">
        <f t="shared" si="132"/>
        <v>Above Average</v>
      </c>
      <c r="AA455" s="25">
        <v>1</v>
      </c>
      <c r="AB455" s="25">
        <v>0</v>
      </c>
      <c r="AC455" s="25">
        <v>2</v>
      </c>
      <c r="AD455" s="25">
        <v>1</v>
      </c>
      <c r="AE455" s="25">
        <f t="shared" si="133"/>
        <v>4</v>
      </c>
      <c r="AF455" s="25" t="str">
        <f t="shared" si="134"/>
        <v>More</v>
      </c>
      <c r="AG455" s="57">
        <v>8</v>
      </c>
      <c r="AH455" s="29">
        <v>210000</v>
      </c>
      <c r="AI455" s="29">
        <f t="shared" si="121"/>
        <v>2823</v>
      </c>
      <c r="AJ455" s="29" t="str">
        <f t="shared" si="135"/>
        <v>no</v>
      </c>
      <c r="AK455" s="29">
        <f t="shared" si="136"/>
        <v>74.388947927736453</v>
      </c>
      <c r="AL455" s="29">
        <f t="shared" si="137"/>
        <v>110.062893081761</v>
      </c>
    </row>
    <row r="456" spans="1:38" x14ac:dyDescent="0.2">
      <c r="A456">
        <v>446</v>
      </c>
      <c r="B456" s="12">
        <v>73</v>
      </c>
      <c r="C456" s="12">
        <f t="shared" si="122"/>
        <v>73</v>
      </c>
      <c r="D456" s="12" t="str">
        <f t="shared" si="119"/>
        <v>no</v>
      </c>
      <c r="E456" s="12" t="str">
        <f t="shared" si="123"/>
        <v>Above Average</v>
      </c>
      <c r="F456" s="21">
        <v>9855</v>
      </c>
      <c r="G456" s="21" t="str">
        <f t="shared" si="124"/>
        <v>no</v>
      </c>
      <c r="H456" s="21" t="str">
        <f t="shared" si="125"/>
        <v>Below Average</v>
      </c>
      <c r="I456" s="12" t="s">
        <v>185</v>
      </c>
      <c r="J456" s="12" t="str">
        <f t="shared" si="126"/>
        <v>Edwards</v>
      </c>
      <c r="K456" s="12" t="s">
        <v>91</v>
      </c>
      <c r="L456" s="12">
        <f t="shared" si="120"/>
        <v>61.772149970231268</v>
      </c>
      <c r="M456" s="12" t="str">
        <f t="shared" si="127"/>
        <v>Below Average</v>
      </c>
      <c r="N456" s="22">
        <v>6</v>
      </c>
      <c r="O456" s="22" t="str">
        <f t="shared" si="128"/>
        <v>Low</v>
      </c>
      <c r="P456">
        <v>1956</v>
      </c>
      <c r="Q456">
        <v>1956</v>
      </c>
      <c r="R456" s="23">
        <v>1436</v>
      </c>
      <c r="S456" s="23" t="str">
        <f t="shared" si="129"/>
        <v>no</v>
      </c>
      <c r="T456" s="23" t="str">
        <f t="shared" si="130"/>
        <v>Above Average</v>
      </c>
      <c r="U456" s="24">
        <v>1689</v>
      </c>
      <c r="V456" s="24">
        <v>0</v>
      </c>
      <c r="W456" s="24" t="s">
        <v>413</v>
      </c>
      <c r="X456" s="24">
        <v>1689</v>
      </c>
      <c r="Y456" s="24" t="str">
        <f t="shared" si="131"/>
        <v>no</v>
      </c>
      <c r="Z456" s="24" t="str">
        <f t="shared" si="132"/>
        <v>Above Average</v>
      </c>
      <c r="AA456" s="25">
        <v>0</v>
      </c>
      <c r="AB456" s="25">
        <v>0</v>
      </c>
      <c r="AC456" s="25">
        <v>1</v>
      </c>
      <c r="AD456" s="25">
        <v>0</v>
      </c>
      <c r="AE456" s="25">
        <f t="shared" si="133"/>
        <v>1</v>
      </c>
      <c r="AF456" s="25" t="str">
        <f t="shared" si="134"/>
        <v>Less</v>
      </c>
      <c r="AG456" s="57">
        <v>7</v>
      </c>
      <c r="AH456" s="29">
        <v>127500</v>
      </c>
      <c r="AI456" s="29">
        <f t="shared" si="121"/>
        <v>3125</v>
      </c>
      <c r="AJ456" s="29" t="str">
        <f t="shared" si="135"/>
        <v>no</v>
      </c>
      <c r="AK456" s="29">
        <f t="shared" si="136"/>
        <v>40.799999999999997</v>
      </c>
      <c r="AL456" s="29">
        <f t="shared" si="137"/>
        <v>75.488454706927172</v>
      </c>
    </row>
    <row r="457" spans="1:38" x14ac:dyDescent="0.2">
      <c r="A457">
        <v>447</v>
      </c>
      <c r="B457" s="12">
        <v>137</v>
      </c>
      <c r="C457" s="12">
        <f t="shared" si="122"/>
        <v>137</v>
      </c>
      <c r="D457" s="12" t="str">
        <f t="shared" si="119"/>
        <v>yes</v>
      </c>
      <c r="E457" s="12" t="str">
        <f t="shared" si="123"/>
        <v>Above Average</v>
      </c>
      <c r="F457" s="21">
        <v>16492</v>
      </c>
      <c r="G457" s="21" t="str">
        <f t="shared" si="124"/>
        <v>no</v>
      </c>
      <c r="H457" s="21" t="str">
        <f t="shared" si="125"/>
        <v>Above Average</v>
      </c>
      <c r="I457" s="12" t="s">
        <v>162</v>
      </c>
      <c r="J457" s="12" t="str">
        <f t="shared" si="126"/>
        <v>NAmes</v>
      </c>
      <c r="K457" s="12" t="s">
        <v>91</v>
      </c>
      <c r="L457" s="12">
        <f t="shared" si="120"/>
        <v>65.191384752822614</v>
      </c>
      <c r="M457" s="12" t="str">
        <f t="shared" si="127"/>
        <v>Below Average</v>
      </c>
      <c r="N457" s="22">
        <v>6</v>
      </c>
      <c r="O457" s="22" t="str">
        <f t="shared" si="128"/>
        <v>Low</v>
      </c>
      <c r="P457">
        <v>1966</v>
      </c>
      <c r="Q457">
        <v>2002</v>
      </c>
      <c r="R457" s="23">
        <v>1517</v>
      </c>
      <c r="S457" s="23" t="str">
        <f t="shared" si="129"/>
        <v>no</v>
      </c>
      <c r="T457" s="23" t="str">
        <f t="shared" si="130"/>
        <v>Above Average</v>
      </c>
      <c r="U457" s="24">
        <v>1888</v>
      </c>
      <c r="V457" s="24">
        <v>0</v>
      </c>
      <c r="W457" s="24" t="s">
        <v>413</v>
      </c>
      <c r="X457" s="24">
        <v>1888</v>
      </c>
      <c r="Y457" s="24" t="str">
        <f t="shared" si="131"/>
        <v>no</v>
      </c>
      <c r="Z457" s="24" t="str">
        <f t="shared" si="132"/>
        <v>Above Average</v>
      </c>
      <c r="AA457" s="25">
        <v>0</v>
      </c>
      <c r="AB457" s="25">
        <v>0</v>
      </c>
      <c r="AC457" s="25">
        <v>2</v>
      </c>
      <c r="AD457" s="25">
        <v>1</v>
      </c>
      <c r="AE457" s="25">
        <f t="shared" si="133"/>
        <v>3</v>
      </c>
      <c r="AF457" s="25" t="str">
        <f t="shared" si="134"/>
        <v>More</v>
      </c>
      <c r="AG457" s="57">
        <v>6</v>
      </c>
      <c r="AH457" s="29">
        <v>190000</v>
      </c>
      <c r="AI457" s="29">
        <f t="shared" si="121"/>
        <v>3405</v>
      </c>
      <c r="AJ457" s="29" t="str">
        <f t="shared" si="135"/>
        <v>no</v>
      </c>
      <c r="AK457" s="29">
        <f t="shared" si="136"/>
        <v>55.800293685756237</v>
      </c>
      <c r="AL457" s="29">
        <f t="shared" si="137"/>
        <v>100.63559322033899</v>
      </c>
    </row>
    <row r="458" spans="1:38" x14ac:dyDescent="0.2">
      <c r="A458">
        <v>448</v>
      </c>
      <c r="B458" s="12" t="s">
        <v>83</v>
      </c>
      <c r="C458" s="12">
        <f t="shared" si="122"/>
        <v>69</v>
      </c>
      <c r="D458" s="12" t="str">
        <f t="shared" si="119"/>
        <v>no</v>
      </c>
      <c r="E458" s="12" t="str">
        <f t="shared" si="123"/>
        <v>Below Average</v>
      </c>
      <c r="F458" s="21">
        <v>11214</v>
      </c>
      <c r="G458" s="21" t="str">
        <f t="shared" si="124"/>
        <v>no</v>
      </c>
      <c r="H458" s="21" t="str">
        <f t="shared" si="125"/>
        <v>Above Average</v>
      </c>
      <c r="I458" s="12" t="s">
        <v>193</v>
      </c>
      <c r="J458" s="12" t="str">
        <f t="shared" si="126"/>
        <v>Gilbert</v>
      </c>
      <c r="K458" s="12" t="s">
        <v>91</v>
      </c>
      <c r="L458" s="12">
        <f t="shared" si="120"/>
        <v>77.47396854876844</v>
      </c>
      <c r="M458" s="12" t="str">
        <f t="shared" si="127"/>
        <v>Above Average</v>
      </c>
      <c r="N458" s="22">
        <v>7</v>
      </c>
      <c r="O458" s="22" t="str">
        <f t="shared" si="128"/>
        <v>High</v>
      </c>
      <c r="P458">
        <v>1998</v>
      </c>
      <c r="Q458">
        <v>1999</v>
      </c>
      <c r="R458" s="23">
        <v>930</v>
      </c>
      <c r="S458" s="23" t="str">
        <f t="shared" si="129"/>
        <v>no</v>
      </c>
      <c r="T458" s="23" t="str">
        <f t="shared" si="130"/>
        <v>Below Average</v>
      </c>
      <c r="U458" s="24">
        <v>956</v>
      </c>
      <c r="V458" s="24">
        <v>930</v>
      </c>
      <c r="W458" s="24" t="s">
        <v>412</v>
      </c>
      <c r="X458" s="24">
        <v>1886</v>
      </c>
      <c r="Y458" s="24" t="str">
        <f t="shared" si="131"/>
        <v>no</v>
      </c>
      <c r="Z458" s="24" t="str">
        <f t="shared" si="132"/>
        <v>Above Average</v>
      </c>
      <c r="AA458" s="25">
        <v>0</v>
      </c>
      <c r="AB458" s="25">
        <v>0</v>
      </c>
      <c r="AC458" s="25">
        <v>2</v>
      </c>
      <c r="AD458" s="25">
        <v>1</v>
      </c>
      <c r="AE458" s="25">
        <f t="shared" si="133"/>
        <v>3</v>
      </c>
      <c r="AF458" s="25" t="str">
        <f t="shared" si="134"/>
        <v>More</v>
      </c>
      <c r="AG458" s="57">
        <v>10</v>
      </c>
      <c r="AH458" s="29">
        <v>199900</v>
      </c>
      <c r="AI458" s="29">
        <f t="shared" si="121"/>
        <v>2816</v>
      </c>
      <c r="AJ458" s="29" t="str">
        <f t="shared" si="135"/>
        <v>no</v>
      </c>
      <c r="AK458" s="29">
        <f t="shared" si="136"/>
        <v>70.987215909090907</v>
      </c>
      <c r="AL458" s="29">
        <f t="shared" si="137"/>
        <v>105.9915164369035</v>
      </c>
    </row>
    <row r="459" spans="1:38" x14ac:dyDescent="0.2">
      <c r="A459">
        <v>449</v>
      </c>
      <c r="B459" s="12">
        <v>50</v>
      </c>
      <c r="C459" s="12">
        <f t="shared" si="122"/>
        <v>50</v>
      </c>
      <c r="D459" s="12" t="str">
        <f t="shared" ref="D459:D522" si="138">IF(OR(C459&lt;(QUARTILE(C$11:C$1470,1))-(((QUARTILE(C$11:C$1470,3))-(QUARTILE(C$11:C$1470,1)))*1.5),C459&gt;(QUARTILE(C$11:C$1470,3))+(((QUARTILE(C$11:C$1470,3))-(QUARTILE(C$11:C$1470,1)))*1.5)),"yes","no")</f>
        <v>no</v>
      </c>
      <c r="E459" s="12" t="str">
        <f t="shared" si="123"/>
        <v>Below Average</v>
      </c>
      <c r="F459" s="21">
        <v>8600</v>
      </c>
      <c r="G459" s="21" t="str">
        <f t="shared" si="124"/>
        <v>no</v>
      </c>
      <c r="H459" s="21" t="str">
        <f t="shared" si="125"/>
        <v>Below Average</v>
      </c>
      <c r="I459" s="12" t="s">
        <v>176</v>
      </c>
      <c r="J459" s="12" t="str">
        <f t="shared" si="126"/>
        <v>IDOTRR</v>
      </c>
      <c r="K459" s="12" t="s">
        <v>91</v>
      </c>
      <c r="L459" s="12">
        <f t="shared" ref="L459:L522" si="139">IFERROR(AVERAGEIFS($AK$11:$AK$1470,$I$11:$I$1470,$I459,$K$11:$K$1470,"1Fam"),"")</f>
        <v>52.131298928930256</v>
      </c>
      <c r="M459" s="12" t="str">
        <f t="shared" si="127"/>
        <v>Below Average</v>
      </c>
      <c r="N459" s="22">
        <v>6</v>
      </c>
      <c r="O459" s="22" t="str">
        <f t="shared" si="128"/>
        <v>Low</v>
      </c>
      <c r="P459">
        <v>1937</v>
      </c>
      <c r="Q459">
        <v>1950</v>
      </c>
      <c r="R459" s="23">
        <v>780</v>
      </c>
      <c r="S459" s="23" t="str">
        <f t="shared" si="129"/>
        <v>no</v>
      </c>
      <c r="T459" s="23" t="str">
        <f t="shared" si="130"/>
        <v>Below Average</v>
      </c>
      <c r="U459" s="24">
        <v>780</v>
      </c>
      <c r="V459" s="24">
        <v>596</v>
      </c>
      <c r="W459" s="24" t="s">
        <v>412</v>
      </c>
      <c r="X459" s="24">
        <v>1376</v>
      </c>
      <c r="Y459" s="24" t="str">
        <f t="shared" si="131"/>
        <v>no</v>
      </c>
      <c r="Z459" s="24" t="str">
        <f t="shared" si="132"/>
        <v>Below Average</v>
      </c>
      <c r="AA459" s="25">
        <v>0</v>
      </c>
      <c r="AB459" s="25">
        <v>0</v>
      </c>
      <c r="AC459" s="25">
        <v>2</v>
      </c>
      <c r="AD459" s="25">
        <v>0</v>
      </c>
      <c r="AE459" s="25">
        <f t="shared" si="133"/>
        <v>2</v>
      </c>
      <c r="AF459" s="25" t="str">
        <f t="shared" si="134"/>
        <v>Less</v>
      </c>
      <c r="AG459" s="57">
        <v>7</v>
      </c>
      <c r="AH459" s="29">
        <v>119500</v>
      </c>
      <c r="AI459" s="29">
        <f t="shared" ref="AI459:AI522" si="140">R459+X459</f>
        <v>2156</v>
      </c>
      <c r="AJ459" s="29" t="str">
        <f t="shared" si="135"/>
        <v>no</v>
      </c>
      <c r="AK459" s="29">
        <f t="shared" si="136"/>
        <v>55.426716141001855</v>
      </c>
      <c r="AL459" s="29">
        <f t="shared" si="137"/>
        <v>86.845930232558146</v>
      </c>
    </row>
    <row r="460" spans="1:38" x14ac:dyDescent="0.2">
      <c r="A460">
        <v>450</v>
      </c>
      <c r="B460" s="12">
        <v>50</v>
      </c>
      <c r="C460" s="12">
        <f t="shared" ref="C460:C523" si="141">IF(B460="NA", $B$4, B460)</f>
        <v>50</v>
      </c>
      <c r="D460" s="12" t="str">
        <f t="shared" si="138"/>
        <v>no</v>
      </c>
      <c r="E460" s="12" t="str">
        <f t="shared" ref="E460:E523" si="142">IF(C460&gt;=AVERAGE(C$11:C$1470),"Above Average","Below Average")</f>
        <v>Below Average</v>
      </c>
      <c r="F460" s="21">
        <v>6000</v>
      </c>
      <c r="G460" s="21" t="str">
        <f t="shared" ref="G460:G523" si="143">IF(OR(F460&lt;(QUARTILE(F$11:F$1470,1))-(((QUARTILE(F$11:F$1470,3))-(QUARTILE(F$11:F$1470,1)))*1.5),F460&gt;(QUARTILE(F$11:F$1470,3))+(((QUARTILE(F$11:F$1470,3))-(QUARTILE(F$11:F$1470,1)))*1.5)),"yes","no")</f>
        <v>no</v>
      </c>
      <c r="H460" s="21" t="str">
        <f t="shared" ref="H460:H523" si="144">IF(F460&gt;=AVERAGE(F$11:F$1470),"Above Average","Below Average")</f>
        <v>Below Average</v>
      </c>
      <c r="I460" s="12" t="s">
        <v>143</v>
      </c>
      <c r="J460" s="12" t="str">
        <f t="shared" ref="J460:J523" si="145">IF(K460="1Fam",I460,"")</f>
        <v>OldTown</v>
      </c>
      <c r="K460" s="12" t="s">
        <v>91</v>
      </c>
      <c r="L460" s="12">
        <f t="shared" si="139"/>
        <v>57.90974368543602</v>
      </c>
      <c r="M460" s="12" t="str">
        <f t="shared" ref="M460:M523" si="146">IF(J460="","",IF(L460&gt;=AVERAGE($L$11:$L$1470),"Above Average","Below Average"))</f>
        <v>Below Average</v>
      </c>
      <c r="N460" s="22">
        <v>3</v>
      </c>
      <c r="O460" s="22" t="str">
        <f t="shared" ref="O460:O523" si="147">IF(N460&gt;=7,"High","Low")</f>
        <v>Low</v>
      </c>
      <c r="P460">
        <v>1948</v>
      </c>
      <c r="Q460">
        <v>2002</v>
      </c>
      <c r="R460" s="23">
        <v>649</v>
      </c>
      <c r="S460" s="23" t="str">
        <f t="shared" ref="S460:S523" si="148">IF(OR(R460&lt;(QUARTILE(R$11:R$1470,1))-(((QUARTILE(R$11:R$1470,3))-(QUARTILE(R$11:R$1470,1)))*1.5),R460&gt;(QUARTILE(R$11:R$1470,3))+(((QUARTILE(R$11:R$1470,3))-(QUARTILE(R$11:R$1470,1)))*1.5)),"yes","no")</f>
        <v>no</v>
      </c>
      <c r="T460" s="23" t="str">
        <f t="shared" ref="T460:T523" si="149">IF(R460&gt;=AVERAGE(R$11:R$1470),"Above Average","Below Average")</f>
        <v>Below Average</v>
      </c>
      <c r="U460" s="24">
        <v>679</v>
      </c>
      <c r="V460" s="24">
        <v>504</v>
      </c>
      <c r="W460" s="24" t="s">
        <v>412</v>
      </c>
      <c r="X460" s="24">
        <v>1183</v>
      </c>
      <c r="Y460" s="24" t="str">
        <f t="shared" ref="Y460:Y523" si="150">IF(OR(X460&lt;(QUARTILE(X$11:X$1470,1))-(((QUARTILE(X$11:X$1470,3))-(QUARTILE(X$11:X$1470,1)))*1.5),X460&gt;(QUARTILE(X$11:X$1470,3))+(((QUARTILE(X$11:X$1470,3))-(QUARTILE(X$11:X$1470,1)))*1.5)),"yes","no")</f>
        <v>no</v>
      </c>
      <c r="Z460" s="24" t="str">
        <f t="shared" ref="Z460:Z523" si="151">IF(X460&gt;=AVERAGE(X$11:X$1470),"Above Average","Below Average")</f>
        <v>Below Average</v>
      </c>
      <c r="AA460" s="25">
        <v>0</v>
      </c>
      <c r="AB460" s="25">
        <v>0</v>
      </c>
      <c r="AC460" s="25">
        <v>1</v>
      </c>
      <c r="AD460" s="25">
        <v>1</v>
      </c>
      <c r="AE460" s="25">
        <f t="shared" ref="AE460:AE523" si="152">SUM(AA460:AD460)</f>
        <v>2</v>
      </c>
      <c r="AF460" s="25" t="str">
        <f t="shared" ref="AF460:AF523" si="153">IF(AE460&gt;=3,"More","Less")</f>
        <v>Less</v>
      </c>
      <c r="AG460" s="57">
        <v>6</v>
      </c>
      <c r="AH460" s="29">
        <v>120000</v>
      </c>
      <c r="AI460" s="29">
        <f t="shared" si="140"/>
        <v>1832</v>
      </c>
      <c r="AJ460" s="29" t="str">
        <f t="shared" ref="AJ460:AJ523" si="154">IF(OR(AI460&lt;(QUARTILE(AI$11:AI$1470,1))-(((QUARTILE(AI$11:AI$1470,3))-(QUARTILE(AI$11:AI$1470,1)))*1.5),AI460&gt;(QUARTILE(AI$11:AI$1470,3))+(((QUARTILE(AI$11:AI$1470,3))-(QUARTILE(AI$11:AI$1470,1)))*1.5)),"yes","no")</f>
        <v>no</v>
      </c>
      <c r="AK460" s="29">
        <f t="shared" ref="AK460:AK523" si="155">AH460/AI460</f>
        <v>65.502183406113531</v>
      </c>
      <c r="AL460" s="29">
        <f t="shared" ref="AL460:AL523" si="156">AH460/X460</f>
        <v>101.43702451394759</v>
      </c>
    </row>
    <row r="461" spans="1:38" x14ac:dyDescent="0.2">
      <c r="A461">
        <v>451</v>
      </c>
      <c r="B461" s="12">
        <v>70</v>
      </c>
      <c r="C461" s="12">
        <f t="shared" si="141"/>
        <v>70</v>
      </c>
      <c r="D461" s="12" t="str">
        <f t="shared" si="138"/>
        <v>no</v>
      </c>
      <c r="E461" s="12" t="str">
        <f t="shared" si="142"/>
        <v>Above Average</v>
      </c>
      <c r="F461" s="21">
        <v>5684</v>
      </c>
      <c r="G461" s="21" t="str">
        <f t="shared" si="143"/>
        <v>no</v>
      </c>
      <c r="H461" s="21" t="str">
        <f t="shared" si="144"/>
        <v>Below Average</v>
      </c>
      <c r="I461" s="12" t="s">
        <v>143</v>
      </c>
      <c r="J461" s="12" t="str">
        <f t="shared" si="145"/>
        <v>OldTown</v>
      </c>
      <c r="K461" s="12" t="s">
        <v>91</v>
      </c>
      <c r="L461" s="12">
        <f t="shared" si="139"/>
        <v>57.90974368543602</v>
      </c>
      <c r="M461" s="12" t="str">
        <f t="shared" si="146"/>
        <v>Below Average</v>
      </c>
      <c r="N461" s="22">
        <v>6</v>
      </c>
      <c r="O461" s="22" t="str">
        <f t="shared" si="147"/>
        <v>Low</v>
      </c>
      <c r="P461">
        <v>1930</v>
      </c>
      <c r="Q461">
        <v>2005</v>
      </c>
      <c r="R461" s="23">
        <v>813</v>
      </c>
      <c r="S461" s="23" t="str">
        <f t="shared" si="148"/>
        <v>no</v>
      </c>
      <c r="T461" s="23" t="str">
        <f t="shared" si="149"/>
        <v>Below Average</v>
      </c>
      <c r="U461" s="24">
        <v>813</v>
      </c>
      <c r="V461" s="24">
        <v>0</v>
      </c>
      <c r="W461" s="24" t="s">
        <v>413</v>
      </c>
      <c r="X461" s="24">
        <v>813</v>
      </c>
      <c r="Y461" s="24" t="str">
        <f t="shared" si="150"/>
        <v>no</v>
      </c>
      <c r="Z461" s="24" t="str">
        <f t="shared" si="151"/>
        <v>Below Average</v>
      </c>
      <c r="AA461" s="25">
        <v>0</v>
      </c>
      <c r="AB461" s="25">
        <v>0</v>
      </c>
      <c r="AC461" s="25">
        <v>1</v>
      </c>
      <c r="AD461" s="25">
        <v>0</v>
      </c>
      <c r="AE461" s="25">
        <f t="shared" si="152"/>
        <v>1</v>
      </c>
      <c r="AF461" s="25" t="str">
        <f t="shared" si="153"/>
        <v>Less</v>
      </c>
      <c r="AG461" s="57">
        <v>5</v>
      </c>
      <c r="AH461" s="29">
        <v>110000</v>
      </c>
      <c r="AI461" s="29">
        <f t="shared" si="140"/>
        <v>1626</v>
      </c>
      <c r="AJ461" s="29" t="str">
        <f t="shared" si="154"/>
        <v>no</v>
      </c>
      <c r="AK461" s="29">
        <f t="shared" si="155"/>
        <v>67.650676506765066</v>
      </c>
      <c r="AL461" s="29">
        <f t="shared" si="156"/>
        <v>135.30135301353013</v>
      </c>
    </row>
    <row r="462" spans="1:38" x14ac:dyDescent="0.2">
      <c r="A462">
        <v>452</v>
      </c>
      <c r="B462" s="12">
        <v>62</v>
      </c>
      <c r="C462" s="12">
        <f t="shared" si="141"/>
        <v>62</v>
      </c>
      <c r="D462" s="12" t="str">
        <f t="shared" si="138"/>
        <v>no</v>
      </c>
      <c r="E462" s="12" t="str">
        <f t="shared" si="142"/>
        <v>Below Average</v>
      </c>
      <c r="F462" s="21">
        <v>70761</v>
      </c>
      <c r="G462" s="21" t="str">
        <f t="shared" si="143"/>
        <v>yes</v>
      </c>
      <c r="H462" s="21" t="str">
        <f t="shared" si="144"/>
        <v>Above Average</v>
      </c>
      <c r="I462" s="12" t="s">
        <v>205</v>
      </c>
      <c r="J462" s="12" t="str">
        <f t="shared" si="145"/>
        <v>ClearCr</v>
      </c>
      <c r="K462" s="12" t="s">
        <v>91</v>
      </c>
      <c r="L462" s="12">
        <f t="shared" si="139"/>
        <v>71.6365553142886</v>
      </c>
      <c r="M462" s="12" t="str">
        <f t="shared" si="146"/>
        <v>Above Average</v>
      </c>
      <c r="N462" s="22">
        <v>7</v>
      </c>
      <c r="O462" s="22" t="str">
        <f t="shared" si="147"/>
        <v>High</v>
      </c>
      <c r="P462">
        <v>1975</v>
      </c>
      <c r="Q462">
        <v>1975</v>
      </c>
      <c r="R462" s="23">
        <v>1533</v>
      </c>
      <c r="S462" s="23" t="str">
        <f t="shared" si="148"/>
        <v>no</v>
      </c>
      <c r="T462" s="23" t="str">
        <f t="shared" si="149"/>
        <v>Above Average</v>
      </c>
      <c r="U462" s="24">
        <v>1533</v>
      </c>
      <c r="V462" s="24">
        <v>0</v>
      </c>
      <c r="W462" s="24" t="s">
        <v>413</v>
      </c>
      <c r="X462" s="24">
        <v>1533</v>
      </c>
      <c r="Y462" s="24" t="str">
        <f t="shared" si="150"/>
        <v>no</v>
      </c>
      <c r="Z462" s="24" t="str">
        <f t="shared" si="151"/>
        <v>Above Average</v>
      </c>
      <c r="AA462" s="25">
        <v>1</v>
      </c>
      <c r="AB462" s="25">
        <v>0</v>
      </c>
      <c r="AC462" s="25">
        <v>2</v>
      </c>
      <c r="AD462" s="25">
        <v>0</v>
      </c>
      <c r="AE462" s="25">
        <f t="shared" si="152"/>
        <v>3</v>
      </c>
      <c r="AF462" s="25" t="str">
        <f t="shared" si="153"/>
        <v>More</v>
      </c>
      <c r="AG462" s="57">
        <v>5</v>
      </c>
      <c r="AH462" s="29">
        <v>280000</v>
      </c>
      <c r="AI462" s="29">
        <f t="shared" si="140"/>
        <v>3066</v>
      </c>
      <c r="AJ462" s="29" t="str">
        <f t="shared" si="154"/>
        <v>no</v>
      </c>
      <c r="AK462" s="29">
        <f t="shared" si="155"/>
        <v>91.324200913242009</v>
      </c>
      <c r="AL462" s="29">
        <f t="shared" si="156"/>
        <v>182.64840182648402</v>
      </c>
    </row>
    <row r="463" spans="1:38" x14ac:dyDescent="0.2">
      <c r="A463">
        <v>453</v>
      </c>
      <c r="B463" s="12" t="s">
        <v>83</v>
      </c>
      <c r="C463" s="12">
        <f t="shared" si="141"/>
        <v>69</v>
      </c>
      <c r="D463" s="12" t="str">
        <f t="shared" si="138"/>
        <v>no</v>
      </c>
      <c r="E463" s="12" t="str">
        <f t="shared" si="142"/>
        <v>Below Average</v>
      </c>
      <c r="F463" s="21">
        <v>9303</v>
      </c>
      <c r="G463" s="21" t="str">
        <f t="shared" si="143"/>
        <v>no</v>
      </c>
      <c r="H463" s="21" t="str">
        <f t="shared" si="144"/>
        <v>Below Average</v>
      </c>
      <c r="I463" s="12" t="s">
        <v>189</v>
      </c>
      <c r="J463" s="12" t="str">
        <f t="shared" si="145"/>
        <v>Timber</v>
      </c>
      <c r="K463" s="12" t="s">
        <v>91</v>
      </c>
      <c r="L463" s="12">
        <f t="shared" si="139"/>
        <v>78.098980385544763</v>
      </c>
      <c r="M463" s="12" t="str">
        <f t="shared" si="146"/>
        <v>Above Average</v>
      </c>
      <c r="N463" s="22">
        <v>6</v>
      </c>
      <c r="O463" s="22" t="str">
        <f t="shared" si="147"/>
        <v>Low</v>
      </c>
      <c r="P463">
        <v>1996</v>
      </c>
      <c r="Q463">
        <v>1997</v>
      </c>
      <c r="R463" s="23">
        <v>872</v>
      </c>
      <c r="S463" s="23" t="str">
        <f t="shared" si="148"/>
        <v>no</v>
      </c>
      <c r="T463" s="23" t="str">
        <f t="shared" si="149"/>
        <v>Below Average</v>
      </c>
      <c r="U463" s="24">
        <v>888</v>
      </c>
      <c r="V463" s="24">
        <v>868</v>
      </c>
      <c r="W463" s="24" t="s">
        <v>412</v>
      </c>
      <c r="X463" s="24">
        <v>1756</v>
      </c>
      <c r="Y463" s="24" t="str">
        <f t="shared" si="150"/>
        <v>no</v>
      </c>
      <c r="Z463" s="24" t="str">
        <f t="shared" si="151"/>
        <v>Above Average</v>
      </c>
      <c r="AA463" s="25">
        <v>1</v>
      </c>
      <c r="AB463" s="25">
        <v>0</v>
      </c>
      <c r="AC463" s="25">
        <v>2</v>
      </c>
      <c r="AD463" s="25">
        <v>1</v>
      </c>
      <c r="AE463" s="25">
        <f t="shared" si="152"/>
        <v>4</v>
      </c>
      <c r="AF463" s="25" t="str">
        <f t="shared" si="153"/>
        <v>More</v>
      </c>
      <c r="AG463" s="57">
        <v>7</v>
      </c>
      <c r="AH463" s="29">
        <v>204000</v>
      </c>
      <c r="AI463" s="29">
        <f t="shared" si="140"/>
        <v>2628</v>
      </c>
      <c r="AJ463" s="29" t="str">
        <f t="shared" si="154"/>
        <v>no</v>
      </c>
      <c r="AK463" s="29">
        <f t="shared" si="155"/>
        <v>77.625570776255714</v>
      </c>
      <c r="AL463" s="29">
        <f t="shared" si="156"/>
        <v>116.17312072892939</v>
      </c>
    </row>
    <row r="464" spans="1:38" x14ac:dyDescent="0.2">
      <c r="A464">
        <v>454</v>
      </c>
      <c r="B464" s="12">
        <v>75</v>
      </c>
      <c r="C464" s="12">
        <f t="shared" si="141"/>
        <v>75</v>
      </c>
      <c r="D464" s="12" t="str">
        <f t="shared" si="138"/>
        <v>no</v>
      </c>
      <c r="E464" s="12" t="str">
        <f t="shared" si="142"/>
        <v>Above Average</v>
      </c>
      <c r="F464" s="21">
        <v>9000</v>
      </c>
      <c r="G464" s="21" t="str">
        <f t="shared" si="143"/>
        <v>no</v>
      </c>
      <c r="H464" s="21" t="str">
        <f t="shared" si="144"/>
        <v>Below Average</v>
      </c>
      <c r="I464" s="12" t="s">
        <v>136</v>
      </c>
      <c r="J464" s="12" t="str">
        <f t="shared" si="145"/>
        <v>Somerst</v>
      </c>
      <c r="K464" s="12" t="s">
        <v>91</v>
      </c>
      <c r="L464" s="12">
        <f t="shared" si="139"/>
        <v>83.140020408338017</v>
      </c>
      <c r="M464" s="12" t="str">
        <f t="shared" si="146"/>
        <v>Above Average</v>
      </c>
      <c r="N464" s="22">
        <v>8</v>
      </c>
      <c r="O464" s="22" t="str">
        <f t="shared" si="147"/>
        <v>High</v>
      </c>
      <c r="P464">
        <v>2008</v>
      </c>
      <c r="Q464">
        <v>2008</v>
      </c>
      <c r="R464" s="23">
        <v>768</v>
      </c>
      <c r="S464" s="23" t="str">
        <f t="shared" si="148"/>
        <v>no</v>
      </c>
      <c r="T464" s="23" t="str">
        <f t="shared" si="149"/>
        <v>Below Average</v>
      </c>
      <c r="U464" s="24">
        <v>786</v>
      </c>
      <c r="V464" s="24">
        <v>804</v>
      </c>
      <c r="W464" s="24" t="s">
        <v>412</v>
      </c>
      <c r="X464" s="24">
        <v>1590</v>
      </c>
      <c r="Y464" s="24" t="str">
        <f t="shared" si="150"/>
        <v>no</v>
      </c>
      <c r="Z464" s="24" t="str">
        <f t="shared" si="151"/>
        <v>Above Average</v>
      </c>
      <c r="AA464" s="25">
        <v>0</v>
      </c>
      <c r="AB464" s="25">
        <v>0</v>
      </c>
      <c r="AC464" s="25">
        <v>2</v>
      </c>
      <c r="AD464" s="25">
        <v>1</v>
      </c>
      <c r="AE464" s="25">
        <f t="shared" si="152"/>
        <v>3</v>
      </c>
      <c r="AF464" s="25" t="str">
        <f t="shared" si="153"/>
        <v>More</v>
      </c>
      <c r="AG464" s="57">
        <v>6</v>
      </c>
      <c r="AH464" s="29">
        <v>210000</v>
      </c>
      <c r="AI464" s="29">
        <f t="shared" si="140"/>
        <v>2358</v>
      </c>
      <c r="AJ464" s="29" t="str">
        <f t="shared" si="154"/>
        <v>no</v>
      </c>
      <c r="AK464" s="29">
        <f t="shared" si="155"/>
        <v>89.05852417302799</v>
      </c>
      <c r="AL464" s="29">
        <f t="shared" si="156"/>
        <v>132.0754716981132</v>
      </c>
    </row>
    <row r="465" spans="1:38" x14ac:dyDescent="0.2">
      <c r="A465">
        <v>455</v>
      </c>
      <c r="B465" s="12">
        <v>63</v>
      </c>
      <c r="C465" s="12">
        <f t="shared" si="141"/>
        <v>63</v>
      </c>
      <c r="D465" s="12" t="str">
        <f t="shared" si="138"/>
        <v>no</v>
      </c>
      <c r="E465" s="12" t="str">
        <f t="shared" si="142"/>
        <v>Below Average</v>
      </c>
      <c r="F465" s="21">
        <v>9297</v>
      </c>
      <c r="G465" s="21" t="str">
        <f t="shared" si="143"/>
        <v>no</v>
      </c>
      <c r="H465" s="21" t="str">
        <f t="shared" si="144"/>
        <v>Below Average</v>
      </c>
      <c r="I465" s="12" t="s">
        <v>131</v>
      </c>
      <c r="J465" s="12" t="str">
        <f t="shared" si="145"/>
        <v/>
      </c>
      <c r="K465" s="12" t="s">
        <v>167</v>
      </c>
      <c r="L465" s="12">
        <f t="shared" si="139"/>
        <v>69.371268986915226</v>
      </c>
      <c r="M465" s="12" t="str">
        <f t="shared" si="146"/>
        <v/>
      </c>
      <c r="N465" s="22">
        <v>5</v>
      </c>
      <c r="O465" s="22" t="str">
        <f t="shared" si="147"/>
        <v>Low</v>
      </c>
      <c r="P465">
        <v>1976</v>
      </c>
      <c r="Q465">
        <v>1976</v>
      </c>
      <c r="R465" s="23">
        <v>1728</v>
      </c>
      <c r="S465" s="23" t="str">
        <f t="shared" si="148"/>
        <v>no</v>
      </c>
      <c r="T465" s="23" t="str">
        <f t="shared" si="149"/>
        <v>Above Average</v>
      </c>
      <c r="U465" s="24">
        <v>1728</v>
      </c>
      <c r="V465" s="24">
        <v>0</v>
      </c>
      <c r="W465" s="24" t="s">
        <v>413</v>
      </c>
      <c r="X465" s="24">
        <v>1728</v>
      </c>
      <c r="Y465" s="24" t="str">
        <f t="shared" si="150"/>
        <v>no</v>
      </c>
      <c r="Z465" s="24" t="str">
        <f t="shared" si="151"/>
        <v>Above Average</v>
      </c>
      <c r="AA465" s="25">
        <v>2</v>
      </c>
      <c r="AB465" s="25">
        <v>0</v>
      </c>
      <c r="AC465" s="25">
        <v>2</v>
      </c>
      <c r="AD465" s="25">
        <v>0</v>
      </c>
      <c r="AE465" s="25">
        <f t="shared" si="152"/>
        <v>4</v>
      </c>
      <c r="AF465" s="25" t="str">
        <f t="shared" si="153"/>
        <v>More</v>
      </c>
      <c r="AG465" s="57">
        <v>8</v>
      </c>
      <c r="AH465" s="29">
        <v>188000</v>
      </c>
      <c r="AI465" s="29">
        <f t="shared" si="140"/>
        <v>3456</v>
      </c>
      <c r="AJ465" s="29" t="str">
        <f t="shared" si="154"/>
        <v>no</v>
      </c>
      <c r="AK465" s="29">
        <f t="shared" si="155"/>
        <v>54.398148148148145</v>
      </c>
      <c r="AL465" s="29">
        <f t="shared" si="156"/>
        <v>108.79629629629629</v>
      </c>
    </row>
    <row r="466" spans="1:38" x14ac:dyDescent="0.2">
      <c r="A466">
        <v>456</v>
      </c>
      <c r="B466" s="12">
        <v>80</v>
      </c>
      <c r="C466" s="12">
        <f t="shared" si="141"/>
        <v>80</v>
      </c>
      <c r="D466" s="12" t="str">
        <f t="shared" si="138"/>
        <v>no</v>
      </c>
      <c r="E466" s="12" t="str">
        <f t="shared" si="142"/>
        <v>Above Average</v>
      </c>
      <c r="F466" s="21">
        <v>9600</v>
      </c>
      <c r="G466" s="21" t="str">
        <f t="shared" si="143"/>
        <v>no</v>
      </c>
      <c r="H466" s="21" t="str">
        <f t="shared" si="144"/>
        <v>Below Average</v>
      </c>
      <c r="I466" s="12" t="s">
        <v>138</v>
      </c>
      <c r="J466" s="12" t="str">
        <f t="shared" si="145"/>
        <v>NWAmes</v>
      </c>
      <c r="K466" s="12" t="s">
        <v>91</v>
      </c>
      <c r="L466" s="12">
        <f t="shared" si="139"/>
        <v>67.115548801871967</v>
      </c>
      <c r="M466" s="12" t="str">
        <f t="shared" si="146"/>
        <v>Below Average</v>
      </c>
      <c r="N466" s="22">
        <v>7</v>
      </c>
      <c r="O466" s="22" t="str">
        <f t="shared" si="147"/>
        <v>High</v>
      </c>
      <c r="P466">
        <v>1973</v>
      </c>
      <c r="Q466">
        <v>1973</v>
      </c>
      <c r="R466" s="23">
        <v>1242</v>
      </c>
      <c r="S466" s="23" t="str">
        <f t="shared" si="148"/>
        <v>no</v>
      </c>
      <c r="T466" s="23" t="str">
        <f t="shared" si="149"/>
        <v>Above Average</v>
      </c>
      <c r="U466" s="24">
        <v>1242</v>
      </c>
      <c r="V466" s="24">
        <v>0</v>
      </c>
      <c r="W466" s="24" t="s">
        <v>413</v>
      </c>
      <c r="X466" s="24">
        <v>1242</v>
      </c>
      <c r="Y466" s="24" t="str">
        <f t="shared" si="150"/>
        <v>no</v>
      </c>
      <c r="Z466" s="24" t="str">
        <f t="shared" si="151"/>
        <v>Below Average</v>
      </c>
      <c r="AA466" s="25">
        <v>0</v>
      </c>
      <c r="AB466" s="25">
        <v>0</v>
      </c>
      <c r="AC466" s="25">
        <v>1</v>
      </c>
      <c r="AD466" s="25">
        <v>1</v>
      </c>
      <c r="AE466" s="25">
        <f t="shared" si="152"/>
        <v>2</v>
      </c>
      <c r="AF466" s="25" t="str">
        <f t="shared" si="153"/>
        <v>Less</v>
      </c>
      <c r="AG466" s="57">
        <v>6</v>
      </c>
      <c r="AH466" s="29">
        <v>175500</v>
      </c>
      <c r="AI466" s="29">
        <f t="shared" si="140"/>
        <v>2484</v>
      </c>
      <c r="AJ466" s="29" t="str">
        <f t="shared" si="154"/>
        <v>no</v>
      </c>
      <c r="AK466" s="29">
        <f t="shared" si="155"/>
        <v>70.652173913043484</v>
      </c>
      <c r="AL466" s="29">
        <f t="shared" si="156"/>
        <v>141.30434782608697</v>
      </c>
    </row>
    <row r="467" spans="1:38" x14ac:dyDescent="0.2">
      <c r="A467">
        <v>457</v>
      </c>
      <c r="B467" s="12">
        <v>34</v>
      </c>
      <c r="C467" s="12">
        <f t="shared" si="141"/>
        <v>34</v>
      </c>
      <c r="D467" s="12" t="str">
        <f t="shared" si="138"/>
        <v>no</v>
      </c>
      <c r="E467" s="12" t="str">
        <f t="shared" si="142"/>
        <v>Below Average</v>
      </c>
      <c r="F467" s="21">
        <v>4571</v>
      </c>
      <c r="G467" s="21" t="str">
        <f t="shared" si="143"/>
        <v>no</v>
      </c>
      <c r="H467" s="21" t="str">
        <f t="shared" si="144"/>
        <v>Below Average</v>
      </c>
      <c r="I467" s="12" t="s">
        <v>143</v>
      </c>
      <c r="J467" s="12" t="str">
        <f t="shared" si="145"/>
        <v>OldTown</v>
      </c>
      <c r="K467" s="12" t="s">
        <v>91</v>
      </c>
      <c r="L467" s="12">
        <f t="shared" si="139"/>
        <v>57.90974368543602</v>
      </c>
      <c r="M467" s="12" t="str">
        <f t="shared" si="146"/>
        <v>Below Average</v>
      </c>
      <c r="N467" s="22">
        <v>5</v>
      </c>
      <c r="O467" s="22" t="str">
        <f t="shared" si="147"/>
        <v>Low</v>
      </c>
      <c r="P467">
        <v>1916</v>
      </c>
      <c r="Q467">
        <v>1950</v>
      </c>
      <c r="R467" s="23">
        <v>624</v>
      </c>
      <c r="S467" s="23" t="str">
        <f t="shared" si="148"/>
        <v>no</v>
      </c>
      <c r="T467" s="23" t="str">
        <f t="shared" si="149"/>
        <v>Below Average</v>
      </c>
      <c r="U467" s="24">
        <v>624</v>
      </c>
      <c r="V467" s="24">
        <v>720</v>
      </c>
      <c r="W467" s="24" t="s">
        <v>412</v>
      </c>
      <c r="X467" s="24">
        <v>1344</v>
      </c>
      <c r="Y467" s="24" t="str">
        <f t="shared" si="150"/>
        <v>no</v>
      </c>
      <c r="Z467" s="24" t="str">
        <f t="shared" si="151"/>
        <v>Below Average</v>
      </c>
      <c r="AA467" s="25">
        <v>0</v>
      </c>
      <c r="AB467" s="25">
        <v>0</v>
      </c>
      <c r="AC467" s="25">
        <v>1</v>
      </c>
      <c r="AD467" s="25">
        <v>0</v>
      </c>
      <c r="AE467" s="25">
        <f t="shared" si="152"/>
        <v>1</v>
      </c>
      <c r="AF467" s="25" t="str">
        <f t="shared" si="153"/>
        <v>Less</v>
      </c>
      <c r="AG467" s="57">
        <v>7</v>
      </c>
      <c r="AH467" s="29">
        <v>98000</v>
      </c>
      <c r="AI467" s="29">
        <f t="shared" si="140"/>
        <v>1968</v>
      </c>
      <c r="AJ467" s="29" t="str">
        <f t="shared" si="154"/>
        <v>no</v>
      </c>
      <c r="AK467" s="29">
        <f t="shared" si="155"/>
        <v>49.796747967479675</v>
      </c>
      <c r="AL467" s="29">
        <f t="shared" si="156"/>
        <v>72.916666666666671</v>
      </c>
    </row>
    <row r="468" spans="1:38" x14ac:dyDescent="0.2">
      <c r="A468">
        <v>458</v>
      </c>
      <c r="B468" s="12" t="s">
        <v>83</v>
      </c>
      <c r="C468" s="12">
        <f t="shared" si="141"/>
        <v>69</v>
      </c>
      <c r="D468" s="12" t="str">
        <f t="shared" si="138"/>
        <v>no</v>
      </c>
      <c r="E468" s="12" t="str">
        <f t="shared" si="142"/>
        <v>Below Average</v>
      </c>
      <c r="F468" s="21">
        <v>53227</v>
      </c>
      <c r="G468" s="21" t="str">
        <f t="shared" si="143"/>
        <v>yes</v>
      </c>
      <c r="H468" s="21" t="str">
        <f t="shared" si="144"/>
        <v>Above Average</v>
      </c>
      <c r="I468" s="12" t="s">
        <v>205</v>
      </c>
      <c r="J468" s="12" t="str">
        <f t="shared" si="145"/>
        <v>ClearCr</v>
      </c>
      <c r="K468" s="12" t="s">
        <v>91</v>
      </c>
      <c r="L468" s="12">
        <f t="shared" si="139"/>
        <v>71.6365553142886</v>
      </c>
      <c r="M468" s="12" t="str">
        <f t="shared" si="146"/>
        <v>Above Average</v>
      </c>
      <c r="N468" s="22">
        <v>4</v>
      </c>
      <c r="O468" s="22" t="str">
        <f t="shared" si="147"/>
        <v>Low</v>
      </c>
      <c r="P468">
        <v>1954</v>
      </c>
      <c r="Q468">
        <v>1994</v>
      </c>
      <c r="R468" s="23">
        <v>1364</v>
      </c>
      <c r="S468" s="23" t="str">
        <f t="shared" si="148"/>
        <v>no</v>
      </c>
      <c r="T468" s="23" t="str">
        <f t="shared" si="149"/>
        <v>Above Average</v>
      </c>
      <c r="U468" s="24">
        <v>1663</v>
      </c>
      <c r="V468" s="24">
        <v>0</v>
      </c>
      <c r="W468" s="24" t="s">
        <v>413</v>
      </c>
      <c r="X468" s="24">
        <v>1663</v>
      </c>
      <c r="Y468" s="24" t="str">
        <f t="shared" si="150"/>
        <v>no</v>
      </c>
      <c r="Z468" s="24" t="str">
        <f t="shared" si="151"/>
        <v>Above Average</v>
      </c>
      <c r="AA468" s="25">
        <v>1</v>
      </c>
      <c r="AB468" s="25">
        <v>0</v>
      </c>
      <c r="AC468" s="25">
        <v>1</v>
      </c>
      <c r="AD468" s="25">
        <v>0</v>
      </c>
      <c r="AE468" s="25">
        <f t="shared" si="152"/>
        <v>2</v>
      </c>
      <c r="AF468" s="25" t="str">
        <f t="shared" si="153"/>
        <v>Less</v>
      </c>
      <c r="AG468" s="57">
        <v>6</v>
      </c>
      <c r="AH468" s="29">
        <v>256000</v>
      </c>
      <c r="AI468" s="29">
        <f t="shared" si="140"/>
        <v>3027</v>
      </c>
      <c r="AJ468" s="29" t="str">
        <f t="shared" si="154"/>
        <v>no</v>
      </c>
      <c r="AK468" s="29">
        <f t="shared" si="155"/>
        <v>84.572183680211424</v>
      </c>
      <c r="AL468" s="29">
        <f t="shared" si="156"/>
        <v>153.9386650631389</v>
      </c>
    </row>
    <row r="469" spans="1:38" x14ac:dyDescent="0.2">
      <c r="A469">
        <v>459</v>
      </c>
      <c r="B469" s="12" t="s">
        <v>83</v>
      </c>
      <c r="C469" s="12">
        <f t="shared" si="141"/>
        <v>69</v>
      </c>
      <c r="D469" s="12" t="str">
        <f t="shared" si="138"/>
        <v>no</v>
      </c>
      <c r="E469" s="12" t="str">
        <f t="shared" si="142"/>
        <v>Below Average</v>
      </c>
      <c r="F469" s="21">
        <v>5100</v>
      </c>
      <c r="G469" s="21" t="str">
        <f t="shared" si="143"/>
        <v>no</v>
      </c>
      <c r="H469" s="21" t="str">
        <f t="shared" si="144"/>
        <v>Below Average</v>
      </c>
      <c r="I469" s="12" t="s">
        <v>143</v>
      </c>
      <c r="J469" s="12" t="str">
        <f t="shared" si="145"/>
        <v>OldTown</v>
      </c>
      <c r="K469" s="12" t="s">
        <v>91</v>
      </c>
      <c r="L469" s="12">
        <f t="shared" si="139"/>
        <v>57.90974368543602</v>
      </c>
      <c r="M469" s="12" t="str">
        <f t="shared" si="146"/>
        <v>Below Average</v>
      </c>
      <c r="N469" s="22">
        <v>8</v>
      </c>
      <c r="O469" s="22" t="str">
        <f t="shared" si="147"/>
        <v>High</v>
      </c>
      <c r="P469">
        <v>1925</v>
      </c>
      <c r="Q469">
        <v>1996</v>
      </c>
      <c r="R469" s="23">
        <v>588</v>
      </c>
      <c r="S469" s="23" t="str">
        <f t="shared" si="148"/>
        <v>no</v>
      </c>
      <c r="T469" s="23" t="str">
        <f t="shared" si="149"/>
        <v>Below Average</v>
      </c>
      <c r="U469" s="24">
        <v>833</v>
      </c>
      <c r="V469" s="24">
        <v>833</v>
      </c>
      <c r="W469" s="24" t="s">
        <v>412</v>
      </c>
      <c r="X469" s="24">
        <v>1666</v>
      </c>
      <c r="Y469" s="24" t="str">
        <f t="shared" si="150"/>
        <v>no</v>
      </c>
      <c r="Z469" s="24" t="str">
        <f t="shared" si="151"/>
        <v>Above Average</v>
      </c>
      <c r="AA469" s="25">
        <v>0</v>
      </c>
      <c r="AB469" s="25">
        <v>0</v>
      </c>
      <c r="AC469" s="25">
        <v>1</v>
      </c>
      <c r="AD469" s="25">
        <v>0</v>
      </c>
      <c r="AE469" s="25">
        <f t="shared" si="152"/>
        <v>1</v>
      </c>
      <c r="AF469" s="25" t="str">
        <f t="shared" si="153"/>
        <v>Less</v>
      </c>
      <c r="AG469" s="57">
        <v>7</v>
      </c>
      <c r="AH469" s="29">
        <v>161000</v>
      </c>
      <c r="AI469" s="29">
        <f t="shared" si="140"/>
        <v>2254</v>
      </c>
      <c r="AJ469" s="29" t="str">
        <f t="shared" si="154"/>
        <v>no</v>
      </c>
      <c r="AK469" s="29">
        <f t="shared" si="155"/>
        <v>71.428571428571431</v>
      </c>
      <c r="AL469" s="29">
        <f t="shared" si="156"/>
        <v>96.638655462184872</v>
      </c>
    </row>
    <row r="470" spans="1:38" x14ac:dyDescent="0.2">
      <c r="A470">
        <v>460</v>
      </c>
      <c r="B470" s="12" t="s">
        <v>83</v>
      </c>
      <c r="C470" s="12">
        <f t="shared" si="141"/>
        <v>69</v>
      </c>
      <c r="D470" s="12" t="str">
        <f t="shared" si="138"/>
        <v>no</v>
      </c>
      <c r="E470" s="12" t="str">
        <f t="shared" si="142"/>
        <v>Below Average</v>
      </c>
      <c r="F470" s="21">
        <v>7015</v>
      </c>
      <c r="G470" s="21" t="str">
        <f t="shared" si="143"/>
        <v>no</v>
      </c>
      <c r="H470" s="21" t="str">
        <f t="shared" si="144"/>
        <v>Below Average</v>
      </c>
      <c r="I470" s="12" t="s">
        <v>148</v>
      </c>
      <c r="J470" s="12" t="str">
        <f t="shared" si="145"/>
        <v>BrkSide</v>
      </c>
      <c r="K470" s="12" t="s">
        <v>91</v>
      </c>
      <c r="L470" s="12">
        <f t="shared" si="139"/>
        <v>64.919237492322253</v>
      </c>
      <c r="M470" s="12" t="str">
        <f t="shared" si="146"/>
        <v>Below Average</v>
      </c>
      <c r="N470" s="22">
        <v>5</v>
      </c>
      <c r="O470" s="22" t="str">
        <f t="shared" si="147"/>
        <v>Low</v>
      </c>
      <c r="P470">
        <v>1950</v>
      </c>
      <c r="Q470">
        <v>1950</v>
      </c>
      <c r="R470" s="23">
        <v>709</v>
      </c>
      <c r="S470" s="23" t="str">
        <f t="shared" si="148"/>
        <v>no</v>
      </c>
      <c r="T470" s="23" t="str">
        <f t="shared" si="149"/>
        <v>Below Average</v>
      </c>
      <c r="U470" s="24">
        <v>979</v>
      </c>
      <c r="V470" s="24">
        <v>224</v>
      </c>
      <c r="W470" s="24" t="s">
        <v>412</v>
      </c>
      <c r="X470" s="24">
        <v>1203</v>
      </c>
      <c r="Y470" s="24" t="str">
        <f t="shared" si="150"/>
        <v>no</v>
      </c>
      <c r="Z470" s="24" t="str">
        <f t="shared" si="151"/>
        <v>Below Average</v>
      </c>
      <c r="AA470" s="25">
        <v>1</v>
      </c>
      <c r="AB470" s="25">
        <v>0</v>
      </c>
      <c r="AC470" s="25">
        <v>1</v>
      </c>
      <c r="AD470" s="25">
        <v>0</v>
      </c>
      <c r="AE470" s="25">
        <f t="shared" si="152"/>
        <v>2</v>
      </c>
      <c r="AF470" s="25" t="str">
        <f t="shared" si="153"/>
        <v>Less</v>
      </c>
      <c r="AG470" s="57">
        <v>5</v>
      </c>
      <c r="AH470" s="29">
        <v>110000</v>
      </c>
      <c r="AI470" s="29">
        <f t="shared" si="140"/>
        <v>1912</v>
      </c>
      <c r="AJ470" s="29" t="str">
        <f t="shared" si="154"/>
        <v>no</v>
      </c>
      <c r="AK470" s="29">
        <f t="shared" si="155"/>
        <v>57.531380753138073</v>
      </c>
      <c r="AL470" s="29">
        <f t="shared" si="156"/>
        <v>91.4380714879468</v>
      </c>
    </row>
    <row r="471" spans="1:38" x14ac:dyDescent="0.2">
      <c r="A471">
        <v>461</v>
      </c>
      <c r="B471" s="12">
        <v>75</v>
      </c>
      <c r="C471" s="12">
        <f t="shared" si="141"/>
        <v>75</v>
      </c>
      <c r="D471" s="12" t="str">
        <f t="shared" si="138"/>
        <v>no</v>
      </c>
      <c r="E471" s="12" t="str">
        <f t="shared" si="142"/>
        <v>Above Average</v>
      </c>
      <c r="F471" s="21">
        <v>8004</v>
      </c>
      <c r="G471" s="21" t="str">
        <f t="shared" si="143"/>
        <v>no</v>
      </c>
      <c r="H471" s="21" t="str">
        <f t="shared" si="144"/>
        <v>Below Average</v>
      </c>
      <c r="I471" s="12" t="s">
        <v>136</v>
      </c>
      <c r="J471" s="12" t="str">
        <f t="shared" si="145"/>
        <v>Somerst</v>
      </c>
      <c r="K471" s="12" t="s">
        <v>91</v>
      </c>
      <c r="L471" s="12">
        <f t="shared" si="139"/>
        <v>83.140020408338017</v>
      </c>
      <c r="M471" s="12" t="str">
        <f t="shared" si="146"/>
        <v>Above Average</v>
      </c>
      <c r="N471" s="22">
        <v>8</v>
      </c>
      <c r="O471" s="22" t="str">
        <f t="shared" si="147"/>
        <v>High</v>
      </c>
      <c r="P471">
        <v>2009</v>
      </c>
      <c r="Q471">
        <v>2009</v>
      </c>
      <c r="R471" s="23">
        <v>832</v>
      </c>
      <c r="S471" s="23" t="str">
        <f t="shared" si="148"/>
        <v>no</v>
      </c>
      <c r="T471" s="23" t="str">
        <f t="shared" si="149"/>
        <v>Below Average</v>
      </c>
      <c r="U471" s="24">
        <v>832</v>
      </c>
      <c r="V471" s="24">
        <v>1103</v>
      </c>
      <c r="W471" s="24" t="s">
        <v>412</v>
      </c>
      <c r="X471" s="24">
        <v>1935</v>
      </c>
      <c r="Y471" s="24" t="str">
        <f t="shared" si="150"/>
        <v>no</v>
      </c>
      <c r="Z471" s="24" t="str">
        <f t="shared" si="151"/>
        <v>Above Average</v>
      </c>
      <c r="AA471" s="25">
        <v>1</v>
      </c>
      <c r="AB471" s="25">
        <v>0</v>
      </c>
      <c r="AC471" s="25">
        <v>2</v>
      </c>
      <c r="AD471" s="25">
        <v>1</v>
      </c>
      <c r="AE471" s="25">
        <f t="shared" si="152"/>
        <v>4</v>
      </c>
      <c r="AF471" s="25" t="str">
        <f t="shared" si="153"/>
        <v>More</v>
      </c>
      <c r="AG471" s="57">
        <v>8</v>
      </c>
      <c r="AH471" s="29">
        <v>263435</v>
      </c>
      <c r="AI471" s="29">
        <f t="shared" si="140"/>
        <v>2767</v>
      </c>
      <c r="AJ471" s="29" t="str">
        <f t="shared" si="154"/>
        <v>no</v>
      </c>
      <c r="AK471" s="29">
        <f t="shared" si="155"/>
        <v>95.205999277195517</v>
      </c>
      <c r="AL471" s="29">
        <f t="shared" si="156"/>
        <v>136.14211886304909</v>
      </c>
    </row>
    <row r="472" spans="1:38" x14ac:dyDescent="0.2">
      <c r="A472">
        <v>462</v>
      </c>
      <c r="B472" s="12">
        <v>60</v>
      </c>
      <c r="C472" s="12">
        <f t="shared" si="141"/>
        <v>60</v>
      </c>
      <c r="D472" s="12" t="str">
        <f t="shared" si="138"/>
        <v>no</v>
      </c>
      <c r="E472" s="12" t="str">
        <f t="shared" si="142"/>
        <v>Below Average</v>
      </c>
      <c r="F472" s="21">
        <v>7200</v>
      </c>
      <c r="G472" s="21" t="str">
        <f t="shared" si="143"/>
        <v>no</v>
      </c>
      <c r="H472" s="21" t="str">
        <f t="shared" si="144"/>
        <v>Below Average</v>
      </c>
      <c r="I472" s="12" t="s">
        <v>232</v>
      </c>
      <c r="J472" s="12" t="str">
        <f t="shared" si="145"/>
        <v>SWISU</v>
      </c>
      <c r="K472" s="12" t="s">
        <v>91</v>
      </c>
      <c r="L472" s="12">
        <f t="shared" si="139"/>
        <v>56.717772915383847</v>
      </c>
      <c r="M472" s="12" t="str">
        <f t="shared" si="146"/>
        <v>Below Average</v>
      </c>
      <c r="N472" s="22">
        <v>7</v>
      </c>
      <c r="O472" s="22" t="str">
        <f t="shared" si="147"/>
        <v>High</v>
      </c>
      <c r="P472">
        <v>1936</v>
      </c>
      <c r="Q472">
        <v>2007</v>
      </c>
      <c r="R472" s="23">
        <v>560</v>
      </c>
      <c r="S472" s="23" t="str">
        <f t="shared" si="148"/>
        <v>no</v>
      </c>
      <c r="T472" s="23" t="str">
        <f t="shared" si="149"/>
        <v>Below Average</v>
      </c>
      <c r="U472" s="24">
        <v>575</v>
      </c>
      <c r="V472" s="24">
        <v>560</v>
      </c>
      <c r="W472" s="24" t="s">
        <v>412</v>
      </c>
      <c r="X472" s="24">
        <v>1135</v>
      </c>
      <c r="Y472" s="24" t="str">
        <f t="shared" si="150"/>
        <v>no</v>
      </c>
      <c r="Z472" s="24" t="str">
        <f t="shared" si="151"/>
        <v>Below Average</v>
      </c>
      <c r="AA472" s="25">
        <v>1</v>
      </c>
      <c r="AB472" s="25">
        <v>0</v>
      </c>
      <c r="AC472" s="25">
        <v>1</v>
      </c>
      <c r="AD472" s="25">
        <v>0</v>
      </c>
      <c r="AE472" s="25">
        <f t="shared" si="152"/>
        <v>2</v>
      </c>
      <c r="AF472" s="25" t="str">
        <f t="shared" si="153"/>
        <v>Less</v>
      </c>
      <c r="AG472" s="57">
        <v>6</v>
      </c>
      <c r="AH472" s="29">
        <v>155000</v>
      </c>
      <c r="AI472" s="29">
        <f t="shared" si="140"/>
        <v>1695</v>
      </c>
      <c r="AJ472" s="29" t="str">
        <f t="shared" si="154"/>
        <v>no</v>
      </c>
      <c r="AK472" s="29">
        <f t="shared" si="155"/>
        <v>91.445427728613566</v>
      </c>
      <c r="AL472" s="29">
        <f t="shared" si="156"/>
        <v>136.56387665198238</v>
      </c>
    </row>
    <row r="473" spans="1:38" x14ac:dyDescent="0.2">
      <c r="A473">
        <v>463</v>
      </c>
      <c r="B473" s="12">
        <v>60</v>
      </c>
      <c r="C473" s="12">
        <f t="shared" si="141"/>
        <v>60</v>
      </c>
      <c r="D473" s="12" t="str">
        <f t="shared" si="138"/>
        <v>no</v>
      </c>
      <c r="E473" s="12" t="str">
        <f t="shared" si="142"/>
        <v>Below Average</v>
      </c>
      <c r="F473" s="21">
        <v>8281</v>
      </c>
      <c r="G473" s="21" t="str">
        <f t="shared" si="143"/>
        <v>no</v>
      </c>
      <c r="H473" s="21" t="str">
        <f t="shared" si="144"/>
        <v>Below Average</v>
      </c>
      <c r="I473" s="12" t="s">
        <v>151</v>
      </c>
      <c r="J473" s="12" t="str">
        <f t="shared" si="145"/>
        <v>Sawyer</v>
      </c>
      <c r="K473" s="12" t="s">
        <v>91</v>
      </c>
      <c r="L473" s="12">
        <f t="shared" si="139"/>
        <v>65.835562612127291</v>
      </c>
      <c r="M473" s="12" t="str">
        <f t="shared" si="146"/>
        <v>Below Average</v>
      </c>
      <c r="N473" s="22">
        <v>5</v>
      </c>
      <c r="O473" s="22" t="str">
        <f t="shared" si="147"/>
        <v>Low</v>
      </c>
      <c r="P473">
        <v>1965</v>
      </c>
      <c r="Q473">
        <v>1965</v>
      </c>
      <c r="R473" s="23">
        <v>864</v>
      </c>
      <c r="S473" s="23" t="str">
        <f t="shared" si="148"/>
        <v>no</v>
      </c>
      <c r="T473" s="23" t="str">
        <f t="shared" si="149"/>
        <v>Below Average</v>
      </c>
      <c r="U473" s="24">
        <v>864</v>
      </c>
      <c r="V473" s="24">
        <v>0</v>
      </c>
      <c r="W473" s="24" t="s">
        <v>413</v>
      </c>
      <c r="X473" s="24">
        <v>864</v>
      </c>
      <c r="Y473" s="24" t="str">
        <f t="shared" si="150"/>
        <v>no</v>
      </c>
      <c r="Z473" s="24" t="str">
        <f t="shared" si="151"/>
        <v>Below Average</v>
      </c>
      <c r="AA473" s="25">
        <v>0</v>
      </c>
      <c r="AB473" s="25">
        <v>0</v>
      </c>
      <c r="AC473" s="25">
        <v>1</v>
      </c>
      <c r="AD473" s="25">
        <v>0</v>
      </c>
      <c r="AE473" s="25">
        <f t="shared" si="152"/>
        <v>1</v>
      </c>
      <c r="AF473" s="25" t="str">
        <f t="shared" si="153"/>
        <v>Less</v>
      </c>
      <c r="AG473" s="57">
        <v>5</v>
      </c>
      <c r="AH473" s="29">
        <v>62383</v>
      </c>
      <c r="AI473" s="29">
        <f t="shared" si="140"/>
        <v>1728</v>
      </c>
      <c r="AJ473" s="29" t="str">
        <f t="shared" si="154"/>
        <v>no</v>
      </c>
      <c r="AK473" s="29">
        <f t="shared" si="155"/>
        <v>36.101273148148145</v>
      </c>
      <c r="AL473" s="29">
        <f t="shared" si="156"/>
        <v>72.202546296296291</v>
      </c>
    </row>
    <row r="474" spans="1:38" x14ac:dyDescent="0.2">
      <c r="A474">
        <v>464</v>
      </c>
      <c r="B474" s="12">
        <v>74</v>
      </c>
      <c r="C474" s="12">
        <f t="shared" si="141"/>
        <v>74</v>
      </c>
      <c r="D474" s="12" t="str">
        <f t="shared" si="138"/>
        <v>no</v>
      </c>
      <c r="E474" s="12" t="str">
        <f t="shared" si="142"/>
        <v>Above Average</v>
      </c>
      <c r="F474" s="21">
        <v>11988</v>
      </c>
      <c r="G474" s="21" t="str">
        <f t="shared" si="143"/>
        <v>no</v>
      </c>
      <c r="H474" s="21" t="str">
        <f t="shared" si="144"/>
        <v>Above Average</v>
      </c>
      <c r="I474" s="12" t="s">
        <v>123</v>
      </c>
      <c r="J474" s="12" t="str">
        <f t="shared" si="145"/>
        <v>Crawfor</v>
      </c>
      <c r="K474" s="12" t="s">
        <v>91</v>
      </c>
      <c r="L474" s="12">
        <f t="shared" si="139"/>
        <v>74.989820121918996</v>
      </c>
      <c r="M474" s="12" t="str">
        <f t="shared" si="146"/>
        <v>Above Average</v>
      </c>
      <c r="N474" s="22">
        <v>6</v>
      </c>
      <c r="O474" s="22" t="str">
        <f t="shared" si="147"/>
        <v>Low</v>
      </c>
      <c r="P474">
        <v>1934</v>
      </c>
      <c r="Q474">
        <v>1995</v>
      </c>
      <c r="R474" s="23">
        <v>715</v>
      </c>
      <c r="S474" s="23" t="str">
        <f t="shared" si="148"/>
        <v>no</v>
      </c>
      <c r="T474" s="23" t="str">
        <f t="shared" si="149"/>
        <v>Below Average</v>
      </c>
      <c r="U474" s="24">
        <v>849</v>
      </c>
      <c r="V474" s="24">
        <v>811</v>
      </c>
      <c r="W474" s="24" t="s">
        <v>412</v>
      </c>
      <c r="X474" s="24">
        <v>1660</v>
      </c>
      <c r="Y474" s="24" t="str">
        <f t="shared" si="150"/>
        <v>no</v>
      </c>
      <c r="Z474" s="24" t="str">
        <f t="shared" si="151"/>
        <v>Above Average</v>
      </c>
      <c r="AA474" s="25">
        <v>0</v>
      </c>
      <c r="AB474" s="25">
        <v>0</v>
      </c>
      <c r="AC474" s="25">
        <v>1</v>
      </c>
      <c r="AD474" s="25">
        <v>1</v>
      </c>
      <c r="AE474" s="25">
        <f t="shared" si="152"/>
        <v>2</v>
      </c>
      <c r="AF474" s="25" t="str">
        <f t="shared" si="153"/>
        <v>Less</v>
      </c>
      <c r="AG474" s="57">
        <v>6</v>
      </c>
      <c r="AH474" s="29">
        <v>188700</v>
      </c>
      <c r="AI474" s="29">
        <f t="shared" si="140"/>
        <v>2375</v>
      </c>
      <c r="AJ474" s="29" t="str">
        <f t="shared" si="154"/>
        <v>no</v>
      </c>
      <c r="AK474" s="29">
        <f t="shared" si="155"/>
        <v>79.452631578947361</v>
      </c>
      <c r="AL474" s="29">
        <f t="shared" si="156"/>
        <v>113.67469879518072</v>
      </c>
    </row>
    <row r="475" spans="1:38" x14ac:dyDescent="0.2">
      <c r="A475">
        <v>465</v>
      </c>
      <c r="B475" s="12">
        <v>60</v>
      </c>
      <c r="C475" s="12">
        <f t="shared" si="141"/>
        <v>60</v>
      </c>
      <c r="D475" s="12" t="str">
        <f t="shared" si="138"/>
        <v>no</v>
      </c>
      <c r="E475" s="12" t="str">
        <f t="shared" si="142"/>
        <v>Below Average</v>
      </c>
      <c r="F475" s="21">
        <v>8430</v>
      </c>
      <c r="G475" s="21" t="str">
        <f t="shared" si="143"/>
        <v>no</v>
      </c>
      <c r="H475" s="21" t="str">
        <f t="shared" si="144"/>
        <v>Below Average</v>
      </c>
      <c r="I475" s="12" t="s">
        <v>89</v>
      </c>
      <c r="J475" s="12" t="str">
        <f t="shared" si="145"/>
        <v>CollgCr</v>
      </c>
      <c r="K475" s="12" t="s">
        <v>91</v>
      </c>
      <c r="L475" s="12">
        <f t="shared" si="139"/>
        <v>74.535824409408733</v>
      </c>
      <c r="M475" s="12" t="str">
        <f t="shared" si="146"/>
        <v>Above Average</v>
      </c>
      <c r="N475" s="22">
        <v>5</v>
      </c>
      <c r="O475" s="22" t="str">
        <f t="shared" si="147"/>
        <v>Low</v>
      </c>
      <c r="P475">
        <v>1978</v>
      </c>
      <c r="Q475">
        <v>1978</v>
      </c>
      <c r="R475" s="23">
        <v>1040</v>
      </c>
      <c r="S475" s="23" t="str">
        <f t="shared" si="148"/>
        <v>no</v>
      </c>
      <c r="T475" s="23" t="str">
        <f t="shared" si="149"/>
        <v>Below Average</v>
      </c>
      <c r="U475" s="24">
        <v>1040</v>
      </c>
      <c r="V475" s="24">
        <v>0</v>
      </c>
      <c r="W475" s="24" t="s">
        <v>413</v>
      </c>
      <c r="X475" s="24">
        <v>1040</v>
      </c>
      <c r="Y475" s="24" t="str">
        <f t="shared" si="150"/>
        <v>no</v>
      </c>
      <c r="Z475" s="24" t="str">
        <f t="shared" si="151"/>
        <v>Below Average</v>
      </c>
      <c r="AA475" s="25">
        <v>0</v>
      </c>
      <c r="AB475" s="25">
        <v>0</v>
      </c>
      <c r="AC475" s="25">
        <v>2</v>
      </c>
      <c r="AD475" s="25">
        <v>0</v>
      </c>
      <c r="AE475" s="25">
        <f t="shared" si="152"/>
        <v>2</v>
      </c>
      <c r="AF475" s="25" t="str">
        <f t="shared" si="153"/>
        <v>Less</v>
      </c>
      <c r="AG475" s="57">
        <v>5</v>
      </c>
      <c r="AH475" s="29">
        <v>124000</v>
      </c>
      <c r="AI475" s="29">
        <f t="shared" si="140"/>
        <v>2080</v>
      </c>
      <c r="AJ475" s="29" t="str">
        <f t="shared" si="154"/>
        <v>no</v>
      </c>
      <c r="AK475" s="29">
        <f t="shared" si="155"/>
        <v>59.615384615384613</v>
      </c>
      <c r="AL475" s="29">
        <f t="shared" si="156"/>
        <v>119.23076923076923</v>
      </c>
    </row>
    <row r="476" spans="1:38" x14ac:dyDescent="0.2">
      <c r="A476">
        <v>466</v>
      </c>
      <c r="B476" s="12" t="s">
        <v>83</v>
      </c>
      <c r="C476" s="12">
        <f t="shared" si="141"/>
        <v>69</v>
      </c>
      <c r="D476" s="12" t="str">
        <f t="shared" si="138"/>
        <v>no</v>
      </c>
      <c r="E476" s="12" t="str">
        <f t="shared" si="142"/>
        <v>Below Average</v>
      </c>
      <c r="F476" s="21">
        <v>3072</v>
      </c>
      <c r="G476" s="21" t="str">
        <f t="shared" si="143"/>
        <v>no</v>
      </c>
      <c r="H476" s="21" t="str">
        <f t="shared" si="144"/>
        <v>Below Average</v>
      </c>
      <c r="I476" s="12" t="s">
        <v>227</v>
      </c>
      <c r="J476" s="12" t="str">
        <f t="shared" si="145"/>
        <v/>
      </c>
      <c r="K476" s="12" t="s">
        <v>179</v>
      </c>
      <c r="L476" s="12">
        <f t="shared" si="139"/>
        <v>63.149684044233808</v>
      </c>
      <c r="M476" s="12" t="str">
        <f t="shared" si="146"/>
        <v/>
      </c>
      <c r="N476" s="22">
        <v>7</v>
      </c>
      <c r="O476" s="22" t="str">
        <f t="shared" si="147"/>
        <v>High</v>
      </c>
      <c r="P476">
        <v>2004</v>
      </c>
      <c r="Q476">
        <v>2004</v>
      </c>
      <c r="R476" s="23">
        <v>1375</v>
      </c>
      <c r="S476" s="23" t="str">
        <f t="shared" si="148"/>
        <v>no</v>
      </c>
      <c r="T476" s="23" t="str">
        <f t="shared" si="149"/>
        <v>Above Average</v>
      </c>
      <c r="U476" s="24">
        <v>1414</v>
      </c>
      <c r="V476" s="24">
        <v>0</v>
      </c>
      <c r="W476" s="24" t="s">
        <v>413</v>
      </c>
      <c r="X476" s="24">
        <v>1414</v>
      </c>
      <c r="Y476" s="24" t="str">
        <f t="shared" si="150"/>
        <v>no</v>
      </c>
      <c r="Z476" s="24" t="str">
        <f t="shared" si="151"/>
        <v>Below Average</v>
      </c>
      <c r="AA476" s="25">
        <v>0</v>
      </c>
      <c r="AB476" s="25">
        <v>0</v>
      </c>
      <c r="AC476" s="25">
        <v>2</v>
      </c>
      <c r="AD476" s="25">
        <v>0</v>
      </c>
      <c r="AE476" s="25">
        <f t="shared" si="152"/>
        <v>2</v>
      </c>
      <c r="AF476" s="25" t="str">
        <f t="shared" si="153"/>
        <v>Less</v>
      </c>
      <c r="AG476" s="57">
        <v>6</v>
      </c>
      <c r="AH476" s="29">
        <v>178740</v>
      </c>
      <c r="AI476" s="29">
        <f t="shared" si="140"/>
        <v>2789</v>
      </c>
      <c r="AJ476" s="29" t="str">
        <f t="shared" si="154"/>
        <v>no</v>
      </c>
      <c r="AK476" s="29">
        <f t="shared" si="155"/>
        <v>64.087486554320549</v>
      </c>
      <c r="AL476" s="29">
        <f t="shared" si="156"/>
        <v>126.4073550212164</v>
      </c>
    </row>
    <row r="477" spans="1:38" x14ac:dyDescent="0.2">
      <c r="A477">
        <v>467</v>
      </c>
      <c r="B477" s="12">
        <v>85</v>
      </c>
      <c r="C477" s="12">
        <f t="shared" si="141"/>
        <v>85</v>
      </c>
      <c r="D477" s="12" t="str">
        <f t="shared" si="138"/>
        <v>no</v>
      </c>
      <c r="E477" s="12" t="str">
        <f t="shared" si="142"/>
        <v>Above Average</v>
      </c>
      <c r="F477" s="21">
        <v>10628</v>
      </c>
      <c r="G477" s="21" t="str">
        <f t="shared" si="143"/>
        <v>no</v>
      </c>
      <c r="H477" s="21" t="str">
        <f t="shared" si="144"/>
        <v>Above Average</v>
      </c>
      <c r="I477" s="12" t="s">
        <v>162</v>
      </c>
      <c r="J477" s="12" t="str">
        <f t="shared" si="145"/>
        <v>NAmes</v>
      </c>
      <c r="K477" s="12" t="s">
        <v>91</v>
      </c>
      <c r="L477" s="12">
        <f t="shared" si="139"/>
        <v>65.191384752822614</v>
      </c>
      <c r="M477" s="12" t="str">
        <f t="shared" si="146"/>
        <v>Below Average</v>
      </c>
      <c r="N477" s="22">
        <v>7</v>
      </c>
      <c r="O477" s="22" t="str">
        <f t="shared" si="147"/>
        <v>High</v>
      </c>
      <c r="P477">
        <v>1970</v>
      </c>
      <c r="Q477">
        <v>1970</v>
      </c>
      <c r="R477" s="23">
        <v>1277</v>
      </c>
      <c r="S477" s="23" t="str">
        <f t="shared" si="148"/>
        <v>no</v>
      </c>
      <c r="T477" s="23" t="str">
        <f t="shared" si="149"/>
        <v>Above Average</v>
      </c>
      <c r="U477" s="24">
        <v>1277</v>
      </c>
      <c r="V477" s="24">
        <v>0</v>
      </c>
      <c r="W477" s="24" t="s">
        <v>413</v>
      </c>
      <c r="X477" s="24">
        <v>1277</v>
      </c>
      <c r="Y477" s="24" t="str">
        <f t="shared" si="150"/>
        <v>no</v>
      </c>
      <c r="Z477" s="24" t="str">
        <f t="shared" si="151"/>
        <v>Below Average</v>
      </c>
      <c r="AA477" s="25">
        <v>1</v>
      </c>
      <c r="AB477" s="25">
        <v>0</v>
      </c>
      <c r="AC477" s="25">
        <v>1</v>
      </c>
      <c r="AD477" s="25">
        <v>0</v>
      </c>
      <c r="AE477" s="25">
        <f t="shared" si="152"/>
        <v>2</v>
      </c>
      <c r="AF477" s="25" t="str">
        <f t="shared" si="153"/>
        <v>Less</v>
      </c>
      <c r="AG477" s="57">
        <v>5</v>
      </c>
      <c r="AH477" s="29">
        <v>167000</v>
      </c>
      <c r="AI477" s="29">
        <f t="shared" si="140"/>
        <v>2554</v>
      </c>
      <c r="AJ477" s="29" t="str">
        <f t="shared" si="154"/>
        <v>no</v>
      </c>
      <c r="AK477" s="29">
        <f t="shared" si="155"/>
        <v>65.387627251370404</v>
      </c>
      <c r="AL477" s="29">
        <f t="shared" si="156"/>
        <v>130.77525450274081</v>
      </c>
    </row>
    <row r="478" spans="1:38" x14ac:dyDescent="0.2">
      <c r="A478">
        <v>468</v>
      </c>
      <c r="B478" s="12">
        <v>79</v>
      </c>
      <c r="C478" s="12">
        <f t="shared" si="141"/>
        <v>79</v>
      </c>
      <c r="D478" s="12" t="str">
        <f t="shared" si="138"/>
        <v>no</v>
      </c>
      <c r="E478" s="12" t="str">
        <f t="shared" si="142"/>
        <v>Above Average</v>
      </c>
      <c r="F478" s="21">
        <v>9480</v>
      </c>
      <c r="G478" s="21" t="str">
        <f t="shared" si="143"/>
        <v>no</v>
      </c>
      <c r="H478" s="21" t="str">
        <f t="shared" si="144"/>
        <v>Below Average</v>
      </c>
      <c r="I478" s="12" t="s">
        <v>162</v>
      </c>
      <c r="J478" s="12" t="str">
        <f t="shared" si="145"/>
        <v>NAmes</v>
      </c>
      <c r="K478" s="12" t="s">
        <v>91</v>
      </c>
      <c r="L478" s="12">
        <f t="shared" si="139"/>
        <v>65.191384752822614</v>
      </c>
      <c r="M478" s="12" t="str">
        <f t="shared" si="146"/>
        <v>Below Average</v>
      </c>
      <c r="N478" s="22">
        <v>5</v>
      </c>
      <c r="O478" s="22" t="str">
        <f t="shared" si="147"/>
        <v>Low</v>
      </c>
      <c r="P478">
        <v>1942</v>
      </c>
      <c r="Q478">
        <v>1995</v>
      </c>
      <c r="R478" s="23">
        <v>728</v>
      </c>
      <c r="S478" s="23" t="str">
        <f t="shared" si="148"/>
        <v>no</v>
      </c>
      <c r="T478" s="23" t="str">
        <f t="shared" si="149"/>
        <v>Below Average</v>
      </c>
      <c r="U478" s="24">
        <v>888</v>
      </c>
      <c r="V478" s="24">
        <v>756</v>
      </c>
      <c r="W478" s="24" t="s">
        <v>412</v>
      </c>
      <c r="X478" s="24">
        <v>1644</v>
      </c>
      <c r="Y478" s="24" t="str">
        <f t="shared" si="150"/>
        <v>no</v>
      </c>
      <c r="Z478" s="24" t="str">
        <f t="shared" si="151"/>
        <v>Above Average</v>
      </c>
      <c r="AA478" s="25">
        <v>0</v>
      </c>
      <c r="AB478" s="25">
        <v>0</v>
      </c>
      <c r="AC478" s="25">
        <v>1</v>
      </c>
      <c r="AD478" s="25">
        <v>1</v>
      </c>
      <c r="AE478" s="25">
        <f t="shared" si="152"/>
        <v>2</v>
      </c>
      <c r="AF478" s="25" t="str">
        <f t="shared" si="153"/>
        <v>Less</v>
      </c>
      <c r="AG478" s="57">
        <v>7</v>
      </c>
      <c r="AH478" s="29">
        <v>146500</v>
      </c>
      <c r="AI478" s="29">
        <f t="shared" si="140"/>
        <v>2372</v>
      </c>
      <c r="AJ478" s="29" t="str">
        <f t="shared" si="154"/>
        <v>no</v>
      </c>
      <c r="AK478" s="29">
        <f t="shared" si="155"/>
        <v>61.762225969645868</v>
      </c>
      <c r="AL478" s="29">
        <f t="shared" si="156"/>
        <v>89.111922141119223</v>
      </c>
    </row>
    <row r="479" spans="1:38" x14ac:dyDescent="0.2">
      <c r="A479">
        <v>469</v>
      </c>
      <c r="B479" s="12">
        <v>98</v>
      </c>
      <c r="C479" s="12">
        <f t="shared" si="141"/>
        <v>98</v>
      </c>
      <c r="D479" s="12" t="str">
        <f t="shared" si="138"/>
        <v>no</v>
      </c>
      <c r="E479" s="12" t="str">
        <f t="shared" si="142"/>
        <v>Above Average</v>
      </c>
      <c r="F479" s="21">
        <v>11428</v>
      </c>
      <c r="G479" s="21" t="str">
        <f t="shared" si="143"/>
        <v>no</v>
      </c>
      <c r="H479" s="21" t="str">
        <f t="shared" si="144"/>
        <v>Above Average</v>
      </c>
      <c r="I479" s="12" t="s">
        <v>154</v>
      </c>
      <c r="J479" s="12" t="str">
        <f t="shared" si="145"/>
        <v>NridgHt</v>
      </c>
      <c r="K479" s="12" t="s">
        <v>91</v>
      </c>
      <c r="L479" s="12">
        <f t="shared" si="139"/>
        <v>92.435750489847905</v>
      </c>
      <c r="M479" s="12" t="str">
        <f t="shared" si="146"/>
        <v>Above Average</v>
      </c>
      <c r="N479" s="22">
        <v>8</v>
      </c>
      <c r="O479" s="22" t="str">
        <f t="shared" si="147"/>
        <v>High</v>
      </c>
      <c r="P479">
        <v>2006</v>
      </c>
      <c r="Q479">
        <v>2006</v>
      </c>
      <c r="R479" s="23">
        <v>1626</v>
      </c>
      <c r="S479" s="23" t="str">
        <f t="shared" si="148"/>
        <v>no</v>
      </c>
      <c r="T479" s="23" t="str">
        <f t="shared" si="149"/>
        <v>Above Average</v>
      </c>
      <c r="U479" s="24">
        <v>1634</v>
      </c>
      <c r="V479" s="24">
        <v>0</v>
      </c>
      <c r="W479" s="24" t="s">
        <v>413</v>
      </c>
      <c r="X479" s="24">
        <v>1634</v>
      </c>
      <c r="Y479" s="24" t="str">
        <f t="shared" si="150"/>
        <v>no</v>
      </c>
      <c r="Z479" s="24" t="str">
        <f t="shared" si="151"/>
        <v>Above Average</v>
      </c>
      <c r="AA479" s="25">
        <v>0</v>
      </c>
      <c r="AB479" s="25">
        <v>0</v>
      </c>
      <c r="AC479" s="25">
        <v>2</v>
      </c>
      <c r="AD479" s="25">
        <v>0</v>
      </c>
      <c r="AE479" s="25">
        <f t="shared" si="152"/>
        <v>2</v>
      </c>
      <c r="AF479" s="25" t="str">
        <f t="shared" si="153"/>
        <v>Less</v>
      </c>
      <c r="AG479" s="57">
        <v>7</v>
      </c>
      <c r="AH479" s="29">
        <v>250000</v>
      </c>
      <c r="AI479" s="29">
        <f t="shared" si="140"/>
        <v>3260</v>
      </c>
      <c r="AJ479" s="29" t="str">
        <f t="shared" si="154"/>
        <v>no</v>
      </c>
      <c r="AK479" s="29">
        <f t="shared" si="155"/>
        <v>76.687116564417181</v>
      </c>
      <c r="AL479" s="29">
        <f t="shared" si="156"/>
        <v>152.99877600979192</v>
      </c>
    </row>
    <row r="480" spans="1:38" x14ac:dyDescent="0.2">
      <c r="A480">
        <v>470</v>
      </c>
      <c r="B480" s="12">
        <v>76</v>
      </c>
      <c r="C480" s="12">
        <f t="shared" si="141"/>
        <v>76</v>
      </c>
      <c r="D480" s="12" t="str">
        <f t="shared" si="138"/>
        <v>no</v>
      </c>
      <c r="E480" s="12" t="str">
        <f t="shared" si="142"/>
        <v>Above Average</v>
      </c>
      <c r="F480" s="21">
        <v>9291</v>
      </c>
      <c r="G480" s="21" t="str">
        <f t="shared" si="143"/>
        <v>no</v>
      </c>
      <c r="H480" s="21" t="str">
        <f t="shared" si="144"/>
        <v>Below Average</v>
      </c>
      <c r="I480" s="12" t="s">
        <v>170</v>
      </c>
      <c r="J480" s="12" t="str">
        <f t="shared" si="145"/>
        <v>SawyerW</v>
      </c>
      <c r="K480" s="12" t="s">
        <v>91</v>
      </c>
      <c r="L480" s="12">
        <f t="shared" si="139"/>
        <v>71.682411868126678</v>
      </c>
      <c r="M480" s="12" t="str">
        <f t="shared" si="146"/>
        <v>Above Average</v>
      </c>
      <c r="N480" s="22">
        <v>6</v>
      </c>
      <c r="O480" s="22" t="str">
        <f t="shared" si="147"/>
        <v>Low</v>
      </c>
      <c r="P480">
        <v>1993</v>
      </c>
      <c r="Q480">
        <v>1993</v>
      </c>
      <c r="R480" s="23">
        <v>832</v>
      </c>
      <c r="S480" s="23" t="str">
        <f t="shared" si="148"/>
        <v>no</v>
      </c>
      <c r="T480" s="23" t="str">
        <f t="shared" si="149"/>
        <v>Below Average</v>
      </c>
      <c r="U480" s="24">
        <v>832</v>
      </c>
      <c r="V480" s="24">
        <v>878</v>
      </c>
      <c r="W480" s="24" t="s">
        <v>412</v>
      </c>
      <c r="X480" s="24">
        <v>1710</v>
      </c>
      <c r="Y480" s="24" t="str">
        <f t="shared" si="150"/>
        <v>no</v>
      </c>
      <c r="Z480" s="24" t="str">
        <f t="shared" si="151"/>
        <v>Above Average</v>
      </c>
      <c r="AA480" s="25">
        <v>0</v>
      </c>
      <c r="AB480" s="25">
        <v>0</v>
      </c>
      <c r="AC480" s="25">
        <v>2</v>
      </c>
      <c r="AD480" s="25">
        <v>1</v>
      </c>
      <c r="AE480" s="25">
        <f t="shared" si="152"/>
        <v>3</v>
      </c>
      <c r="AF480" s="25" t="str">
        <f t="shared" si="153"/>
        <v>More</v>
      </c>
      <c r="AG480" s="57">
        <v>7</v>
      </c>
      <c r="AH480" s="29">
        <v>187000</v>
      </c>
      <c r="AI480" s="29">
        <f t="shared" si="140"/>
        <v>2542</v>
      </c>
      <c r="AJ480" s="29" t="str">
        <f t="shared" si="154"/>
        <v>no</v>
      </c>
      <c r="AK480" s="29">
        <f t="shared" si="155"/>
        <v>73.564122738001572</v>
      </c>
      <c r="AL480" s="29">
        <f t="shared" si="156"/>
        <v>109.35672514619883</v>
      </c>
    </row>
    <row r="481" spans="1:38" x14ac:dyDescent="0.2">
      <c r="A481">
        <v>471</v>
      </c>
      <c r="B481" s="12" t="s">
        <v>83</v>
      </c>
      <c r="C481" s="12">
        <f t="shared" si="141"/>
        <v>69</v>
      </c>
      <c r="D481" s="12" t="str">
        <f t="shared" si="138"/>
        <v>no</v>
      </c>
      <c r="E481" s="12" t="str">
        <f t="shared" si="142"/>
        <v>Below Average</v>
      </c>
      <c r="F481" s="21">
        <v>6820</v>
      </c>
      <c r="G481" s="21" t="str">
        <f t="shared" si="143"/>
        <v>no</v>
      </c>
      <c r="H481" s="21" t="str">
        <f t="shared" si="144"/>
        <v>Below Average</v>
      </c>
      <c r="I481" s="12" t="s">
        <v>200</v>
      </c>
      <c r="J481" s="12" t="str">
        <f t="shared" si="145"/>
        <v/>
      </c>
      <c r="K481" s="12" t="s">
        <v>179</v>
      </c>
      <c r="L481" s="12">
        <f t="shared" si="139"/>
        <v>100.53527892314388</v>
      </c>
      <c r="M481" s="12" t="str">
        <f t="shared" si="146"/>
        <v/>
      </c>
      <c r="N481" s="22">
        <v>8</v>
      </c>
      <c r="O481" s="22" t="str">
        <f t="shared" si="147"/>
        <v>High</v>
      </c>
      <c r="P481">
        <v>1985</v>
      </c>
      <c r="Q481">
        <v>1985</v>
      </c>
      <c r="R481" s="23">
        <v>1488</v>
      </c>
      <c r="S481" s="23" t="str">
        <f t="shared" si="148"/>
        <v>no</v>
      </c>
      <c r="T481" s="23" t="str">
        <f t="shared" si="149"/>
        <v>Above Average</v>
      </c>
      <c r="U481" s="24">
        <v>1502</v>
      </c>
      <c r="V481" s="24">
        <v>0</v>
      </c>
      <c r="W481" s="24" t="s">
        <v>413</v>
      </c>
      <c r="X481" s="24">
        <v>1502</v>
      </c>
      <c r="Y481" s="24" t="str">
        <f t="shared" si="150"/>
        <v>no</v>
      </c>
      <c r="Z481" s="24" t="str">
        <f t="shared" si="151"/>
        <v>Below Average</v>
      </c>
      <c r="AA481" s="25">
        <v>1</v>
      </c>
      <c r="AB481" s="25">
        <v>0</v>
      </c>
      <c r="AC481" s="25">
        <v>1</v>
      </c>
      <c r="AD481" s="25">
        <v>1</v>
      </c>
      <c r="AE481" s="25">
        <f t="shared" si="152"/>
        <v>3</v>
      </c>
      <c r="AF481" s="25" t="str">
        <f t="shared" si="153"/>
        <v>More</v>
      </c>
      <c r="AG481" s="57">
        <v>4</v>
      </c>
      <c r="AH481" s="29">
        <v>212000</v>
      </c>
      <c r="AI481" s="29">
        <f t="shared" si="140"/>
        <v>2990</v>
      </c>
      <c r="AJ481" s="29" t="str">
        <f t="shared" si="154"/>
        <v>no</v>
      </c>
      <c r="AK481" s="29">
        <f t="shared" si="155"/>
        <v>70.903010033444815</v>
      </c>
      <c r="AL481" s="29">
        <f t="shared" si="156"/>
        <v>141.14513981358189</v>
      </c>
    </row>
    <row r="482" spans="1:38" x14ac:dyDescent="0.2">
      <c r="A482">
        <v>472</v>
      </c>
      <c r="B482" s="12">
        <v>92</v>
      </c>
      <c r="C482" s="12">
        <f t="shared" si="141"/>
        <v>92</v>
      </c>
      <c r="D482" s="12" t="str">
        <f t="shared" si="138"/>
        <v>no</v>
      </c>
      <c r="E482" s="12" t="str">
        <f t="shared" si="142"/>
        <v>Above Average</v>
      </c>
      <c r="F482" s="21">
        <v>11952</v>
      </c>
      <c r="G482" s="21" t="str">
        <f t="shared" si="143"/>
        <v>no</v>
      </c>
      <c r="H482" s="21" t="str">
        <f t="shared" si="144"/>
        <v>Above Average</v>
      </c>
      <c r="I482" s="12" t="s">
        <v>138</v>
      </c>
      <c r="J482" s="12" t="str">
        <f t="shared" si="145"/>
        <v>NWAmes</v>
      </c>
      <c r="K482" s="12" t="s">
        <v>91</v>
      </c>
      <c r="L482" s="12">
        <f t="shared" si="139"/>
        <v>67.115548801871967</v>
      </c>
      <c r="M482" s="12" t="str">
        <f t="shared" si="146"/>
        <v>Below Average</v>
      </c>
      <c r="N482" s="22">
        <v>7</v>
      </c>
      <c r="O482" s="22" t="str">
        <f t="shared" si="147"/>
        <v>High</v>
      </c>
      <c r="P482">
        <v>1977</v>
      </c>
      <c r="Q482">
        <v>1977</v>
      </c>
      <c r="R482" s="23">
        <v>808</v>
      </c>
      <c r="S482" s="23" t="str">
        <f t="shared" si="148"/>
        <v>no</v>
      </c>
      <c r="T482" s="23" t="str">
        <f t="shared" si="149"/>
        <v>Below Average</v>
      </c>
      <c r="U482" s="24">
        <v>1161</v>
      </c>
      <c r="V482" s="24">
        <v>808</v>
      </c>
      <c r="W482" s="24" t="s">
        <v>412</v>
      </c>
      <c r="X482" s="24">
        <v>1969</v>
      </c>
      <c r="Y482" s="24" t="str">
        <f t="shared" si="150"/>
        <v>no</v>
      </c>
      <c r="Z482" s="24" t="str">
        <f t="shared" si="151"/>
        <v>Above Average</v>
      </c>
      <c r="AA482" s="25">
        <v>0</v>
      </c>
      <c r="AB482" s="25">
        <v>0</v>
      </c>
      <c r="AC482" s="25">
        <v>2</v>
      </c>
      <c r="AD482" s="25">
        <v>1</v>
      </c>
      <c r="AE482" s="25">
        <f t="shared" si="152"/>
        <v>3</v>
      </c>
      <c r="AF482" s="25" t="str">
        <f t="shared" si="153"/>
        <v>More</v>
      </c>
      <c r="AG482" s="57">
        <v>8</v>
      </c>
      <c r="AH482" s="29">
        <v>190000</v>
      </c>
      <c r="AI482" s="29">
        <f t="shared" si="140"/>
        <v>2777</v>
      </c>
      <c r="AJ482" s="29" t="str">
        <f t="shared" si="154"/>
        <v>no</v>
      </c>
      <c r="AK482" s="29">
        <f t="shared" si="155"/>
        <v>68.419157364061931</v>
      </c>
      <c r="AL482" s="29">
        <f t="shared" si="156"/>
        <v>96.495683087861863</v>
      </c>
    </row>
    <row r="483" spans="1:38" x14ac:dyDescent="0.2">
      <c r="A483">
        <v>473</v>
      </c>
      <c r="B483" s="12">
        <v>35</v>
      </c>
      <c r="C483" s="12">
        <f t="shared" si="141"/>
        <v>35</v>
      </c>
      <c r="D483" s="12" t="str">
        <f t="shared" si="138"/>
        <v>no</v>
      </c>
      <c r="E483" s="12" t="str">
        <f t="shared" si="142"/>
        <v>Below Average</v>
      </c>
      <c r="F483" s="21">
        <v>3675</v>
      </c>
      <c r="G483" s="21" t="str">
        <f t="shared" si="143"/>
        <v>no</v>
      </c>
      <c r="H483" s="21" t="str">
        <f t="shared" si="144"/>
        <v>Below Average</v>
      </c>
      <c r="I483" s="12" t="s">
        <v>185</v>
      </c>
      <c r="J483" s="12" t="str">
        <f t="shared" si="145"/>
        <v/>
      </c>
      <c r="K483" s="12" t="s">
        <v>179</v>
      </c>
      <c r="L483" s="12">
        <f t="shared" si="139"/>
        <v>61.772149970231268</v>
      </c>
      <c r="M483" s="12" t="str">
        <f t="shared" si="146"/>
        <v/>
      </c>
      <c r="N483" s="22">
        <v>6</v>
      </c>
      <c r="O483" s="22" t="str">
        <f t="shared" si="147"/>
        <v>Low</v>
      </c>
      <c r="P483">
        <v>2005</v>
      </c>
      <c r="Q483">
        <v>2005</v>
      </c>
      <c r="R483" s="23">
        <v>547</v>
      </c>
      <c r="S483" s="23" t="str">
        <f t="shared" si="148"/>
        <v>no</v>
      </c>
      <c r="T483" s="23" t="str">
        <f t="shared" si="149"/>
        <v>Below Average</v>
      </c>
      <c r="U483" s="24">
        <v>1072</v>
      </c>
      <c r="V483" s="24">
        <v>0</v>
      </c>
      <c r="W483" s="24" t="s">
        <v>413</v>
      </c>
      <c r="X483" s="24">
        <v>1072</v>
      </c>
      <c r="Y483" s="24" t="str">
        <f t="shared" si="150"/>
        <v>no</v>
      </c>
      <c r="Z483" s="24" t="str">
        <f t="shared" si="151"/>
        <v>Below Average</v>
      </c>
      <c r="AA483" s="25">
        <v>1</v>
      </c>
      <c r="AB483" s="25">
        <v>0</v>
      </c>
      <c r="AC483" s="25">
        <v>1</v>
      </c>
      <c r="AD483" s="25">
        <v>0</v>
      </c>
      <c r="AE483" s="25">
        <f t="shared" si="152"/>
        <v>2</v>
      </c>
      <c r="AF483" s="25" t="str">
        <f t="shared" si="153"/>
        <v>Less</v>
      </c>
      <c r="AG483" s="57">
        <v>5</v>
      </c>
      <c r="AH483" s="29">
        <v>148000</v>
      </c>
      <c r="AI483" s="29">
        <f t="shared" si="140"/>
        <v>1619</v>
      </c>
      <c r="AJ483" s="29" t="str">
        <f t="shared" si="154"/>
        <v>no</v>
      </c>
      <c r="AK483" s="29">
        <f t="shared" si="155"/>
        <v>91.414453366275481</v>
      </c>
      <c r="AL483" s="29">
        <f t="shared" si="156"/>
        <v>138.0597014925373</v>
      </c>
    </row>
    <row r="484" spans="1:38" x14ac:dyDescent="0.2">
      <c r="A484">
        <v>474</v>
      </c>
      <c r="B484" s="12">
        <v>110</v>
      </c>
      <c r="C484" s="12">
        <f t="shared" si="141"/>
        <v>110</v>
      </c>
      <c r="D484" s="12" t="str">
        <f t="shared" si="138"/>
        <v>yes</v>
      </c>
      <c r="E484" s="12" t="str">
        <f t="shared" si="142"/>
        <v>Above Average</v>
      </c>
      <c r="F484" s="21">
        <v>14977</v>
      </c>
      <c r="G484" s="21" t="str">
        <f t="shared" si="143"/>
        <v>no</v>
      </c>
      <c r="H484" s="21" t="str">
        <f t="shared" si="144"/>
        <v>Above Average</v>
      </c>
      <c r="I484" s="12" t="s">
        <v>154</v>
      </c>
      <c r="J484" s="12" t="str">
        <f t="shared" si="145"/>
        <v>NridgHt</v>
      </c>
      <c r="K484" s="12" t="s">
        <v>91</v>
      </c>
      <c r="L484" s="12">
        <f t="shared" si="139"/>
        <v>92.435750489847905</v>
      </c>
      <c r="M484" s="12" t="str">
        <f t="shared" si="146"/>
        <v>Above Average</v>
      </c>
      <c r="N484" s="22">
        <v>8</v>
      </c>
      <c r="O484" s="22" t="str">
        <f t="shared" si="147"/>
        <v>High</v>
      </c>
      <c r="P484">
        <v>2006</v>
      </c>
      <c r="Q484">
        <v>2007</v>
      </c>
      <c r="R484" s="23">
        <v>1976</v>
      </c>
      <c r="S484" s="23" t="str">
        <f t="shared" si="148"/>
        <v>no</v>
      </c>
      <c r="T484" s="23" t="str">
        <f t="shared" si="149"/>
        <v>Above Average</v>
      </c>
      <c r="U484" s="24">
        <v>1976</v>
      </c>
      <c r="V484" s="24">
        <v>0</v>
      </c>
      <c r="W484" s="24" t="s">
        <v>413</v>
      </c>
      <c r="X484" s="24">
        <v>1976</v>
      </c>
      <c r="Y484" s="24" t="str">
        <f t="shared" si="150"/>
        <v>no</v>
      </c>
      <c r="Z484" s="24" t="str">
        <f t="shared" si="151"/>
        <v>Above Average</v>
      </c>
      <c r="AA484" s="25">
        <v>1</v>
      </c>
      <c r="AB484" s="25">
        <v>0</v>
      </c>
      <c r="AC484" s="25">
        <v>2</v>
      </c>
      <c r="AD484" s="25">
        <v>0</v>
      </c>
      <c r="AE484" s="25">
        <f t="shared" si="152"/>
        <v>3</v>
      </c>
      <c r="AF484" s="25" t="str">
        <f t="shared" si="153"/>
        <v>More</v>
      </c>
      <c r="AG484" s="57">
        <v>7</v>
      </c>
      <c r="AH484" s="29">
        <v>440000</v>
      </c>
      <c r="AI484" s="29">
        <f t="shared" si="140"/>
        <v>3952</v>
      </c>
      <c r="AJ484" s="29" t="str">
        <f t="shared" si="154"/>
        <v>no</v>
      </c>
      <c r="AK484" s="29">
        <f t="shared" si="155"/>
        <v>111.33603238866397</v>
      </c>
      <c r="AL484" s="29">
        <f t="shared" si="156"/>
        <v>222.67206477732793</v>
      </c>
    </row>
    <row r="485" spans="1:38" x14ac:dyDescent="0.2">
      <c r="A485">
        <v>475</v>
      </c>
      <c r="B485" s="12">
        <v>41</v>
      </c>
      <c r="C485" s="12">
        <f t="shared" si="141"/>
        <v>41</v>
      </c>
      <c r="D485" s="12" t="str">
        <f t="shared" si="138"/>
        <v>no</v>
      </c>
      <c r="E485" s="12" t="str">
        <f t="shared" si="142"/>
        <v>Below Average</v>
      </c>
      <c r="F485" s="21">
        <v>5330</v>
      </c>
      <c r="G485" s="21" t="str">
        <f t="shared" si="143"/>
        <v>no</v>
      </c>
      <c r="H485" s="21" t="str">
        <f t="shared" si="144"/>
        <v>Below Average</v>
      </c>
      <c r="I485" s="12" t="s">
        <v>200</v>
      </c>
      <c r="J485" s="12" t="str">
        <f t="shared" si="145"/>
        <v/>
      </c>
      <c r="K485" s="12" t="s">
        <v>179</v>
      </c>
      <c r="L485" s="12">
        <f t="shared" si="139"/>
        <v>100.53527892314388</v>
      </c>
      <c r="M485" s="12" t="str">
        <f t="shared" si="146"/>
        <v/>
      </c>
      <c r="N485" s="22">
        <v>8</v>
      </c>
      <c r="O485" s="22" t="str">
        <f t="shared" si="147"/>
        <v>High</v>
      </c>
      <c r="P485">
        <v>2000</v>
      </c>
      <c r="Q485">
        <v>2000</v>
      </c>
      <c r="R485" s="23">
        <v>1494</v>
      </c>
      <c r="S485" s="23" t="str">
        <f t="shared" si="148"/>
        <v>no</v>
      </c>
      <c r="T485" s="23" t="str">
        <f t="shared" si="149"/>
        <v>Above Average</v>
      </c>
      <c r="U485" s="24">
        <v>1652</v>
      </c>
      <c r="V485" s="24">
        <v>0</v>
      </c>
      <c r="W485" s="24" t="s">
        <v>413</v>
      </c>
      <c r="X485" s="24">
        <v>1652</v>
      </c>
      <c r="Y485" s="24" t="str">
        <f t="shared" si="150"/>
        <v>no</v>
      </c>
      <c r="Z485" s="24" t="str">
        <f t="shared" si="151"/>
        <v>Above Average</v>
      </c>
      <c r="AA485" s="25">
        <v>1</v>
      </c>
      <c r="AB485" s="25">
        <v>0</v>
      </c>
      <c r="AC485" s="25">
        <v>2</v>
      </c>
      <c r="AD485" s="25">
        <v>0</v>
      </c>
      <c r="AE485" s="25">
        <f t="shared" si="152"/>
        <v>3</v>
      </c>
      <c r="AF485" s="25" t="str">
        <f t="shared" si="153"/>
        <v>More</v>
      </c>
      <c r="AG485" s="57">
        <v>6</v>
      </c>
      <c r="AH485" s="29">
        <v>251000</v>
      </c>
      <c r="AI485" s="29">
        <f t="shared" si="140"/>
        <v>3146</v>
      </c>
      <c r="AJ485" s="29" t="str">
        <f t="shared" si="154"/>
        <v>no</v>
      </c>
      <c r="AK485" s="29">
        <f t="shared" si="155"/>
        <v>79.783852511125232</v>
      </c>
      <c r="AL485" s="29">
        <f t="shared" si="156"/>
        <v>151.93704600484261</v>
      </c>
    </row>
    <row r="486" spans="1:38" x14ac:dyDescent="0.2">
      <c r="A486">
        <v>476</v>
      </c>
      <c r="B486" s="12">
        <v>80</v>
      </c>
      <c r="C486" s="12">
        <f t="shared" si="141"/>
        <v>80</v>
      </c>
      <c r="D486" s="12" t="str">
        <f t="shared" si="138"/>
        <v>no</v>
      </c>
      <c r="E486" s="12" t="str">
        <f t="shared" si="142"/>
        <v>Above Average</v>
      </c>
      <c r="F486" s="21">
        <v>8480</v>
      </c>
      <c r="G486" s="21" t="str">
        <f t="shared" si="143"/>
        <v>no</v>
      </c>
      <c r="H486" s="21" t="str">
        <f t="shared" si="144"/>
        <v>Below Average</v>
      </c>
      <c r="I486" s="12" t="s">
        <v>151</v>
      </c>
      <c r="J486" s="12" t="str">
        <f t="shared" si="145"/>
        <v>Sawyer</v>
      </c>
      <c r="K486" s="12" t="s">
        <v>91</v>
      </c>
      <c r="L486" s="12">
        <f t="shared" si="139"/>
        <v>65.835562612127291</v>
      </c>
      <c r="M486" s="12" t="str">
        <f t="shared" si="146"/>
        <v>Below Average</v>
      </c>
      <c r="N486" s="22">
        <v>5</v>
      </c>
      <c r="O486" s="22" t="str">
        <f t="shared" si="147"/>
        <v>Low</v>
      </c>
      <c r="P486">
        <v>1963</v>
      </c>
      <c r="Q486">
        <v>1963</v>
      </c>
      <c r="R486" s="23">
        <v>970</v>
      </c>
      <c r="S486" s="23" t="str">
        <f t="shared" si="148"/>
        <v>no</v>
      </c>
      <c r="T486" s="23" t="str">
        <f t="shared" si="149"/>
        <v>Below Average</v>
      </c>
      <c r="U486" s="24">
        <v>970</v>
      </c>
      <c r="V486" s="24">
        <v>0</v>
      </c>
      <c r="W486" s="24" t="s">
        <v>413</v>
      </c>
      <c r="X486" s="24">
        <v>970</v>
      </c>
      <c r="Y486" s="24" t="str">
        <f t="shared" si="150"/>
        <v>no</v>
      </c>
      <c r="Z486" s="24" t="str">
        <f t="shared" si="151"/>
        <v>Below Average</v>
      </c>
      <c r="AA486" s="25">
        <v>1</v>
      </c>
      <c r="AB486" s="25">
        <v>0</v>
      </c>
      <c r="AC486" s="25">
        <v>1</v>
      </c>
      <c r="AD486" s="25">
        <v>0</v>
      </c>
      <c r="AE486" s="25">
        <f t="shared" si="152"/>
        <v>2</v>
      </c>
      <c r="AF486" s="25" t="str">
        <f t="shared" si="153"/>
        <v>Less</v>
      </c>
      <c r="AG486" s="57">
        <v>5</v>
      </c>
      <c r="AH486" s="29">
        <v>132500</v>
      </c>
      <c r="AI486" s="29">
        <f t="shared" si="140"/>
        <v>1940</v>
      </c>
      <c r="AJ486" s="29" t="str">
        <f t="shared" si="154"/>
        <v>no</v>
      </c>
      <c r="AK486" s="29">
        <f t="shared" si="155"/>
        <v>68.298969072164951</v>
      </c>
      <c r="AL486" s="29">
        <f t="shared" si="156"/>
        <v>136.5979381443299</v>
      </c>
    </row>
    <row r="487" spans="1:38" x14ac:dyDescent="0.2">
      <c r="A487">
        <v>477</v>
      </c>
      <c r="B487" s="12">
        <v>75</v>
      </c>
      <c r="C487" s="12">
        <f t="shared" si="141"/>
        <v>75</v>
      </c>
      <c r="D487" s="12" t="str">
        <f t="shared" si="138"/>
        <v>no</v>
      </c>
      <c r="E487" s="12" t="str">
        <f t="shared" si="142"/>
        <v>Above Average</v>
      </c>
      <c r="F487" s="21">
        <v>13125</v>
      </c>
      <c r="G487" s="21" t="str">
        <f t="shared" si="143"/>
        <v>no</v>
      </c>
      <c r="H487" s="21" t="str">
        <f t="shared" si="144"/>
        <v>Above Average</v>
      </c>
      <c r="I487" s="12" t="s">
        <v>89</v>
      </c>
      <c r="J487" s="12" t="str">
        <f t="shared" si="145"/>
        <v>CollgCr</v>
      </c>
      <c r="K487" s="12" t="s">
        <v>91</v>
      </c>
      <c r="L487" s="12">
        <f t="shared" si="139"/>
        <v>74.535824409408733</v>
      </c>
      <c r="M487" s="12" t="str">
        <f t="shared" si="146"/>
        <v>Above Average</v>
      </c>
      <c r="N487" s="22">
        <v>6</v>
      </c>
      <c r="O487" s="22" t="str">
        <f t="shared" si="147"/>
        <v>Low</v>
      </c>
      <c r="P487">
        <v>1997</v>
      </c>
      <c r="Q487">
        <v>1998</v>
      </c>
      <c r="R487" s="23">
        <v>1478</v>
      </c>
      <c r="S487" s="23" t="str">
        <f t="shared" si="148"/>
        <v>no</v>
      </c>
      <c r="T487" s="23" t="str">
        <f t="shared" si="149"/>
        <v>Above Average</v>
      </c>
      <c r="U487" s="24">
        <v>1493</v>
      </c>
      <c r="V487" s="24">
        <v>0</v>
      </c>
      <c r="W487" s="24" t="s">
        <v>413</v>
      </c>
      <c r="X487" s="24">
        <v>1493</v>
      </c>
      <c r="Y487" s="24" t="str">
        <f t="shared" si="150"/>
        <v>no</v>
      </c>
      <c r="Z487" s="24" t="str">
        <f t="shared" si="151"/>
        <v>Below Average</v>
      </c>
      <c r="AA487" s="25">
        <v>1</v>
      </c>
      <c r="AB487" s="25">
        <v>0</v>
      </c>
      <c r="AC487" s="25">
        <v>2</v>
      </c>
      <c r="AD487" s="25">
        <v>0</v>
      </c>
      <c r="AE487" s="25">
        <f t="shared" si="152"/>
        <v>3</v>
      </c>
      <c r="AF487" s="25" t="str">
        <f t="shared" si="153"/>
        <v>More</v>
      </c>
      <c r="AG487" s="57">
        <v>7</v>
      </c>
      <c r="AH487" s="29">
        <v>208900</v>
      </c>
      <c r="AI487" s="29">
        <f t="shared" si="140"/>
        <v>2971</v>
      </c>
      <c r="AJ487" s="29" t="str">
        <f t="shared" si="154"/>
        <v>no</v>
      </c>
      <c r="AK487" s="29">
        <f t="shared" si="155"/>
        <v>70.313025917199596</v>
      </c>
      <c r="AL487" s="29">
        <f t="shared" si="156"/>
        <v>139.91962491627595</v>
      </c>
    </row>
    <row r="488" spans="1:38" x14ac:dyDescent="0.2">
      <c r="A488">
        <v>478</v>
      </c>
      <c r="B488" s="12">
        <v>105</v>
      </c>
      <c r="C488" s="12">
        <f t="shared" si="141"/>
        <v>105</v>
      </c>
      <c r="D488" s="12" t="str">
        <f t="shared" si="138"/>
        <v>no</v>
      </c>
      <c r="E488" s="12" t="str">
        <f t="shared" si="142"/>
        <v>Above Average</v>
      </c>
      <c r="F488" s="21">
        <v>13693</v>
      </c>
      <c r="G488" s="21" t="str">
        <f t="shared" si="143"/>
        <v>no</v>
      </c>
      <c r="H488" s="21" t="str">
        <f t="shared" si="144"/>
        <v>Above Average</v>
      </c>
      <c r="I488" s="12" t="s">
        <v>154</v>
      </c>
      <c r="J488" s="12" t="str">
        <f t="shared" si="145"/>
        <v>NridgHt</v>
      </c>
      <c r="K488" s="12" t="s">
        <v>91</v>
      </c>
      <c r="L488" s="12">
        <f t="shared" si="139"/>
        <v>92.435750489847905</v>
      </c>
      <c r="M488" s="12" t="str">
        <f t="shared" si="146"/>
        <v>Above Average</v>
      </c>
      <c r="N488" s="22">
        <v>9</v>
      </c>
      <c r="O488" s="22" t="str">
        <f t="shared" si="147"/>
        <v>High</v>
      </c>
      <c r="P488">
        <v>2006</v>
      </c>
      <c r="Q488">
        <v>2006</v>
      </c>
      <c r="R488" s="23">
        <v>2153</v>
      </c>
      <c r="S488" s="23" t="str">
        <f t="shared" si="148"/>
        <v>yes</v>
      </c>
      <c r="T488" s="23" t="str">
        <f t="shared" si="149"/>
        <v>Above Average</v>
      </c>
      <c r="U488" s="24">
        <v>2069</v>
      </c>
      <c r="V488" s="24">
        <v>574</v>
      </c>
      <c r="W488" s="24" t="s">
        <v>412</v>
      </c>
      <c r="X488" s="24">
        <v>2643</v>
      </c>
      <c r="Y488" s="24" t="str">
        <f t="shared" si="150"/>
        <v>no</v>
      </c>
      <c r="Z488" s="24" t="str">
        <f t="shared" si="151"/>
        <v>Above Average</v>
      </c>
      <c r="AA488" s="25">
        <v>0</v>
      </c>
      <c r="AB488" s="25">
        <v>0</v>
      </c>
      <c r="AC488" s="25">
        <v>2</v>
      </c>
      <c r="AD488" s="25">
        <v>1</v>
      </c>
      <c r="AE488" s="25">
        <f t="shared" si="152"/>
        <v>3</v>
      </c>
      <c r="AF488" s="25" t="str">
        <f t="shared" si="153"/>
        <v>More</v>
      </c>
      <c r="AG488" s="57">
        <v>9</v>
      </c>
      <c r="AH488" s="29">
        <v>380000</v>
      </c>
      <c r="AI488" s="29">
        <f t="shared" si="140"/>
        <v>4796</v>
      </c>
      <c r="AJ488" s="29" t="str">
        <f t="shared" si="154"/>
        <v>yes</v>
      </c>
      <c r="AK488" s="29">
        <f t="shared" si="155"/>
        <v>79.232693911592989</v>
      </c>
      <c r="AL488" s="29">
        <f t="shared" si="156"/>
        <v>143.77601210745365</v>
      </c>
    </row>
    <row r="489" spans="1:38" x14ac:dyDescent="0.2">
      <c r="A489">
        <v>479</v>
      </c>
      <c r="B489" s="12">
        <v>79</v>
      </c>
      <c r="C489" s="12">
        <f t="shared" si="141"/>
        <v>79</v>
      </c>
      <c r="D489" s="12" t="str">
        <f t="shared" si="138"/>
        <v>no</v>
      </c>
      <c r="E489" s="12" t="str">
        <f t="shared" si="142"/>
        <v>Above Average</v>
      </c>
      <c r="F489" s="21">
        <v>10637</v>
      </c>
      <c r="G489" s="21" t="str">
        <f t="shared" si="143"/>
        <v>no</v>
      </c>
      <c r="H489" s="21" t="str">
        <f t="shared" si="144"/>
        <v>Above Average</v>
      </c>
      <c r="I489" s="12" t="s">
        <v>89</v>
      </c>
      <c r="J489" s="12" t="str">
        <f t="shared" si="145"/>
        <v>CollgCr</v>
      </c>
      <c r="K489" s="12" t="s">
        <v>91</v>
      </c>
      <c r="L489" s="12">
        <f t="shared" si="139"/>
        <v>74.535824409408733</v>
      </c>
      <c r="M489" s="12" t="str">
        <f t="shared" si="146"/>
        <v>Above Average</v>
      </c>
      <c r="N489" s="22">
        <v>8</v>
      </c>
      <c r="O489" s="22" t="str">
        <f t="shared" si="147"/>
        <v>High</v>
      </c>
      <c r="P489">
        <v>2007</v>
      </c>
      <c r="Q489">
        <v>2008</v>
      </c>
      <c r="R489" s="23">
        <v>1705</v>
      </c>
      <c r="S489" s="23" t="str">
        <f t="shared" si="148"/>
        <v>no</v>
      </c>
      <c r="T489" s="23" t="str">
        <f t="shared" si="149"/>
        <v>Above Average</v>
      </c>
      <c r="U489" s="24">
        <v>1718</v>
      </c>
      <c r="V489" s="24">
        <v>0</v>
      </c>
      <c r="W489" s="24" t="s">
        <v>413</v>
      </c>
      <c r="X489" s="24">
        <v>1718</v>
      </c>
      <c r="Y489" s="24" t="str">
        <f t="shared" si="150"/>
        <v>no</v>
      </c>
      <c r="Z489" s="24" t="str">
        <f t="shared" si="151"/>
        <v>Above Average</v>
      </c>
      <c r="AA489" s="25">
        <v>1</v>
      </c>
      <c r="AB489" s="25">
        <v>0</v>
      </c>
      <c r="AC489" s="25">
        <v>2</v>
      </c>
      <c r="AD489" s="25">
        <v>0</v>
      </c>
      <c r="AE489" s="25">
        <f t="shared" si="152"/>
        <v>3</v>
      </c>
      <c r="AF489" s="25" t="str">
        <f t="shared" si="153"/>
        <v>More</v>
      </c>
      <c r="AG489" s="57">
        <v>7</v>
      </c>
      <c r="AH489" s="29">
        <v>297000</v>
      </c>
      <c r="AI489" s="29">
        <f t="shared" si="140"/>
        <v>3423</v>
      </c>
      <c r="AJ489" s="29" t="str">
        <f t="shared" si="154"/>
        <v>no</v>
      </c>
      <c r="AK489" s="29">
        <f t="shared" si="155"/>
        <v>86.765994741454861</v>
      </c>
      <c r="AL489" s="29">
        <f t="shared" si="156"/>
        <v>172.8754365541327</v>
      </c>
    </row>
    <row r="490" spans="1:38" x14ac:dyDescent="0.2">
      <c r="A490">
        <v>480</v>
      </c>
      <c r="B490" s="12">
        <v>50</v>
      </c>
      <c r="C490" s="12">
        <f t="shared" si="141"/>
        <v>50</v>
      </c>
      <c r="D490" s="12" t="str">
        <f t="shared" si="138"/>
        <v>no</v>
      </c>
      <c r="E490" s="12" t="str">
        <f t="shared" si="142"/>
        <v>Below Average</v>
      </c>
      <c r="F490" s="21">
        <v>5925</v>
      </c>
      <c r="G490" s="21" t="str">
        <f t="shared" si="143"/>
        <v>no</v>
      </c>
      <c r="H490" s="21" t="str">
        <f t="shared" si="144"/>
        <v>Below Average</v>
      </c>
      <c r="I490" s="12" t="s">
        <v>143</v>
      </c>
      <c r="J490" s="12" t="str">
        <f t="shared" si="145"/>
        <v>OldTown</v>
      </c>
      <c r="K490" s="12" t="s">
        <v>91</v>
      </c>
      <c r="L490" s="12">
        <f t="shared" si="139"/>
        <v>57.90974368543602</v>
      </c>
      <c r="M490" s="12" t="str">
        <f t="shared" si="146"/>
        <v>Below Average</v>
      </c>
      <c r="N490" s="22">
        <v>4</v>
      </c>
      <c r="O490" s="22" t="str">
        <f t="shared" si="147"/>
        <v>Low</v>
      </c>
      <c r="P490">
        <v>1937</v>
      </c>
      <c r="Q490">
        <v>2000</v>
      </c>
      <c r="R490" s="23">
        <v>907</v>
      </c>
      <c r="S490" s="23" t="str">
        <f t="shared" si="148"/>
        <v>no</v>
      </c>
      <c r="T490" s="23" t="str">
        <f t="shared" si="149"/>
        <v>Below Average</v>
      </c>
      <c r="U490" s="24">
        <v>1131</v>
      </c>
      <c r="V490" s="24">
        <v>0</v>
      </c>
      <c r="W490" s="24" t="s">
        <v>413</v>
      </c>
      <c r="X490" s="24">
        <v>1131</v>
      </c>
      <c r="Y490" s="24" t="str">
        <f t="shared" si="150"/>
        <v>no</v>
      </c>
      <c r="Z490" s="24" t="str">
        <f t="shared" si="151"/>
        <v>Below Average</v>
      </c>
      <c r="AA490" s="25">
        <v>0</v>
      </c>
      <c r="AB490" s="25">
        <v>0</v>
      </c>
      <c r="AC490" s="25">
        <v>1</v>
      </c>
      <c r="AD490" s="25">
        <v>0</v>
      </c>
      <c r="AE490" s="25">
        <f t="shared" si="152"/>
        <v>1</v>
      </c>
      <c r="AF490" s="25" t="str">
        <f t="shared" si="153"/>
        <v>Less</v>
      </c>
      <c r="AG490" s="57">
        <v>7</v>
      </c>
      <c r="AH490" s="29">
        <v>89471</v>
      </c>
      <c r="AI490" s="29">
        <f t="shared" si="140"/>
        <v>2038</v>
      </c>
      <c r="AJ490" s="29" t="str">
        <f t="shared" si="154"/>
        <v>no</v>
      </c>
      <c r="AK490" s="29">
        <f t="shared" si="155"/>
        <v>43.901373895976448</v>
      </c>
      <c r="AL490" s="29">
        <f t="shared" si="156"/>
        <v>79.107869142351902</v>
      </c>
    </row>
    <row r="491" spans="1:38" x14ac:dyDescent="0.2">
      <c r="A491">
        <v>481</v>
      </c>
      <c r="B491" s="12">
        <v>98</v>
      </c>
      <c r="C491" s="12">
        <f t="shared" si="141"/>
        <v>98</v>
      </c>
      <c r="D491" s="12" t="str">
        <f t="shared" si="138"/>
        <v>no</v>
      </c>
      <c r="E491" s="12" t="str">
        <f t="shared" si="142"/>
        <v>Above Average</v>
      </c>
      <c r="F491" s="21">
        <v>16033</v>
      </c>
      <c r="G491" s="21" t="str">
        <f t="shared" si="143"/>
        <v>no</v>
      </c>
      <c r="H491" s="21" t="str">
        <f t="shared" si="144"/>
        <v>Above Average</v>
      </c>
      <c r="I491" s="12" t="s">
        <v>154</v>
      </c>
      <c r="J491" s="12" t="str">
        <f t="shared" si="145"/>
        <v>NridgHt</v>
      </c>
      <c r="K491" s="12" t="s">
        <v>91</v>
      </c>
      <c r="L491" s="12">
        <f t="shared" si="139"/>
        <v>92.435750489847905</v>
      </c>
      <c r="M491" s="12" t="str">
        <f t="shared" si="146"/>
        <v>Above Average</v>
      </c>
      <c r="N491" s="22">
        <v>9</v>
      </c>
      <c r="O491" s="22" t="str">
        <f t="shared" si="147"/>
        <v>High</v>
      </c>
      <c r="P491">
        <v>2004</v>
      </c>
      <c r="Q491">
        <v>2005</v>
      </c>
      <c r="R491" s="23">
        <v>1833</v>
      </c>
      <c r="S491" s="23" t="str">
        <f t="shared" si="148"/>
        <v>no</v>
      </c>
      <c r="T491" s="23" t="str">
        <f t="shared" si="149"/>
        <v>Above Average</v>
      </c>
      <c r="U491" s="24">
        <v>1850</v>
      </c>
      <c r="V491" s="24">
        <v>0</v>
      </c>
      <c r="W491" s="24" t="s">
        <v>413</v>
      </c>
      <c r="X491" s="24">
        <v>1850</v>
      </c>
      <c r="Y491" s="24" t="str">
        <f t="shared" si="150"/>
        <v>no</v>
      </c>
      <c r="Z491" s="24" t="str">
        <f t="shared" si="151"/>
        <v>Above Average</v>
      </c>
      <c r="AA491" s="25">
        <v>1</v>
      </c>
      <c r="AB491" s="25">
        <v>0</v>
      </c>
      <c r="AC491" s="25">
        <v>2</v>
      </c>
      <c r="AD491" s="25">
        <v>0</v>
      </c>
      <c r="AE491" s="25">
        <f t="shared" si="152"/>
        <v>3</v>
      </c>
      <c r="AF491" s="25" t="str">
        <f t="shared" si="153"/>
        <v>More</v>
      </c>
      <c r="AG491" s="57">
        <v>8</v>
      </c>
      <c r="AH491" s="29">
        <v>326000</v>
      </c>
      <c r="AI491" s="29">
        <f t="shared" si="140"/>
        <v>3683</v>
      </c>
      <c r="AJ491" s="29" t="str">
        <f t="shared" si="154"/>
        <v>no</v>
      </c>
      <c r="AK491" s="29">
        <f t="shared" si="155"/>
        <v>88.514797719250609</v>
      </c>
      <c r="AL491" s="29">
        <f t="shared" si="156"/>
        <v>176.21621621621622</v>
      </c>
    </row>
    <row r="492" spans="1:38" x14ac:dyDescent="0.2">
      <c r="A492">
        <v>482</v>
      </c>
      <c r="B492" s="12">
        <v>72</v>
      </c>
      <c r="C492" s="12">
        <f t="shared" si="141"/>
        <v>72</v>
      </c>
      <c r="D492" s="12" t="str">
        <f t="shared" si="138"/>
        <v>no</v>
      </c>
      <c r="E492" s="12" t="str">
        <f t="shared" si="142"/>
        <v>Above Average</v>
      </c>
      <c r="F492" s="21">
        <v>11846</v>
      </c>
      <c r="G492" s="21" t="str">
        <f t="shared" si="143"/>
        <v>no</v>
      </c>
      <c r="H492" s="21" t="str">
        <f t="shared" si="144"/>
        <v>Above Average</v>
      </c>
      <c r="I492" s="12" t="s">
        <v>154</v>
      </c>
      <c r="J492" s="12" t="str">
        <f t="shared" si="145"/>
        <v>NridgHt</v>
      </c>
      <c r="K492" s="12" t="s">
        <v>91</v>
      </c>
      <c r="L492" s="12">
        <f t="shared" si="139"/>
        <v>92.435750489847905</v>
      </c>
      <c r="M492" s="12" t="str">
        <f t="shared" si="146"/>
        <v>Above Average</v>
      </c>
      <c r="N492" s="22">
        <v>9</v>
      </c>
      <c r="O492" s="22" t="str">
        <f t="shared" si="147"/>
        <v>High</v>
      </c>
      <c r="P492">
        <v>2003</v>
      </c>
      <c r="Q492">
        <v>2004</v>
      </c>
      <c r="R492" s="23">
        <v>1792</v>
      </c>
      <c r="S492" s="23" t="str">
        <f t="shared" si="148"/>
        <v>no</v>
      </c>
      <c r="T492" s="23" t="str">
        <f t="shared" si="149"/>
        <v>Above Average</v>
      </c>
      <c r="U492" s="24">
        <v>1792</v>
      </c>
      <c r="V492" s="24">
        <v>0</v>
      </c>
      <c r="W492" s="24" t="s">
        <v>413</v>
      </c>
      <c r="X492" s="24">
        <v>1792</v>
      </c>
      <c r="Y492" s="24" t="str">
        <f t="shared" si="150"/>
        <v>no</v>
      </c>
      <c r="Z492" s="24" t="str">
        <f t="shared" si="151"/>
        <v>Above Average</v>
      </c>
      <c r="AA492" s="25">
        <v>1</v>
      </c>
      <c r="AB492" s="25">
        <v>0</v>
      </c>
      <c r="AC492" s="25">
        <v>2</v>
      </c>
      <c r="AD492" s="25">
        <v>0</v>
      </c>
      <c r="AE492" s="25">
        <f t="shared" si="152"/>
        <v>3</v>
      </c>
      <c r="AF492" s="25" t="str">
        <f t="shared" si="153"/>
        <v>More</v>
      </c>
      <c r="AG492" s="57">
        <v>6</v>
      </c>
      <c r="AH492" s="29">
        <v>374000</v>
      </c>
      <c r="AI492" s="29">
        <f t="shared" si="140"/>
        <v>3584</v>
      </c>
      <c r="AJ492" s="29" t="str">
        <f t="shared" si="154"/>
        <v>no</v>
      </c>
      <c r="AK492" s="29">
        <f t="shared" si="155"/>
        <v>104.35267857142857</v>
      </c>
      <c r="AL492" s="29">
        <f t="shared" si="156"/>
        <v>208.70535714285714</v>
      </c>
    </row>
    <row r="493" spans="1:38" x14ac:dyDescent="0.2">
      <c r="A493">
        <v>483</v>
      </c>
      <c r="B493" s="12">
        <v>50</v>
      </c>
      <c r="C493" s="12">
        <f t="shared" si="141"/>
        <v>50</v>
      </c>
      <c r="D493" s="12" t="str">
        <f t="shared" si="138"/>
        <v>no</v>
      </c>
      <c r="E493" s="12" t="str">
        <f t="shared" si="142"/>
        <v>Below Average</v>
      </c>
      <c r="F493" s="21">
        <v>2500</v>
      </c>
      <c r="G493" s="21" t="str">
        <f t="shared" si="143"/>
        <v>no</v>
      </c>
      <c r="H493" s="21" t="str">
        <f t="shared" si="144"/>
        <v>Below Average</v>
      </c>
      <c r="I493" s="12" t="s">
        <v>143</v>
      </c>
      <c r="J493" s="12" t="str">
        <f t="shared" si="145"/>
        <v>OldTown</v>
      </c>
      <c r="K493" s="12" t="s">
        <v>91</v>
      </c>
      <c r="L493" s="12">
        <f t="shared" si="139"/>
        <v>57.90974368543602</v>
      </c>
      <c r="M493" s="12" t="str">
        <f t="shared" si="146"/>
        <v>Below Average</v>
      </c>
      <c r="N493" s="22">
        <v>7</v>
      </c>
      <c r="O493" s="22" t="str">
        <f t="shared" si="147"/>
        <v>High</v>
      </c>
      <c r="P493">
        <v>1915</v>
      </c>
      <c r="Q493">
        <v>2005</v>
      </c>
      <c r="R493" s="23">
        <v>910</v>
      </c>
      <c r="S493" s="23" t="str">
        <f t="shared" si="148"/>
        <v>no</v>
      </c>
      <c r="T493" s="23" t="str">
        <f t="shared" si="149"/>
        <v>Below Average</v>
      </c>
      <c r="U493" s="24">
        <v>916</v>
      </c>
      <c r="V493" s="24">
        <v>910</v>
      </c>
      <c r="W493" s="24" t="s">
        <v>412</v>
      </c>
      <c r="X493" s="24">
        <v>1826</v>
      </c>
      <c r="Y493" s="24" t="str">
        <f t="shared" si="150"/>
        <v>no</v>
      </c>
      <c r="Z493" s="24" t="str">
        <f t="shared" si="151"/>
        <v>Above Average</v>
      </c>
      <c r="AA493" s="25">
        <v>1</v>
      </c>
      <c r="AB493" s="25">
        <v>0</v>
      </c>
      <c r="AC493" s="25">
        <v>1</v>
      </c>
      <c r="AD493" s="25">
        <v>1</v>
      </c>
      <c r="AE493" s="25">
        <f t="shared" si="152"/>
        <v>3</v>
      </c>
      <c r="AF493" s="25" t="str">
        <f t="shared" si="153"/>
        <v>More</v>
      </c>
      <c r="AG493" s="57">
        <v>7</v>
      </c>
      <c r="AH493" s="29">
        <v>155000</v>
      </c>
      <c r="AI493" s="29">
        <f t="shared" si="140"/>
        <v>2736</v>
      </c>
      <c r="AJ493" s="29" t="str">
        <f t="shared" si="154"/>
        <v>no</v>
      </c>
      <c r="AK493" s="29">
        <f t="shared" si="155"/>
        <v>56.652046783625728</v>
      </c>
      <c r="AL493" s="29">
        <f t="shared" si="156"/>
        <v>84.884994523548741</v>
      </c>
    </row>
    <row r="494" spans="1:38" x14ac:dyDescent="0.2">
      <c r="A494">
        <v>484</v>
      </c>
      <c r="B494" s="12">
        <v>32</v>
      </c>
      <c r="C494" s="12">
        <f t="shared" si="141"/>
        <v>32</v>
      </c>
      <c r="D494" s="12" t="str">
        <f t="shared" si="138"/>
        <v>no</v>
      </c>
      <c r="E494" s="12" t="str">
        <f t="shared" si="142"/>
        <v>Below Average</v>
      </c>
      <c r="F494" s="21">
        <v>4500</v>
      </c>
      <c r="G494" s="21" t="str">
        <f t="shared" si="143"/>
        <v>no</v>
      </c>
      <c r="H494" s="21" t="str">
        <f t="shared" si="144"/>
        <v>Below Average</v>
      </c>
      <c r="I494" s="12" t="s">
        <v>131</v>
      </c>
      <c r="J494" s="12" t="str">
        <f t="shared" si="145"/>
        <v/>
      </c>
      <c r="K494" s="12" t="s">
        <v>198</v>
      </c>
      <c r="L494" s="12">
        <f t="shared" si="139"/>
        <v>69.371268986915226</v>
      </c>
      <c r="M494" s="12" t="str">
        <f t="shared" si="146"/>
        <v/>
      </c>
      <c r="N494" s="22">
        <v>6</v>
      </c>
      <c r="O494" s="22" t="str">
        <f t="shared" si="147"/>
        <v>Low</v>
      </c>
      <c r="P494">
        <v>1998</v>
      </c>
      <c r="Q494">
        <v>1998</v>
      </c>
      <c r="R494" s="23">
        <v>1216</v>
      </c>
      <c r="S494" s="23" t="str">
        <f t="shared" si="148"/>
        <v>no</v>
      </c>
      <c r="T494" s="23" t="str">
        <f t="shared" si="149"/>
        <v>Above Average</v>
      </c>
      <c r="U494" s="24">
        <v>1216</v>
      </c>
      <c r="V494" s="24">
        <v>0</v>
      </c>
      <c r="W494" s="24" t="s">
        <v>413</v>
      </c>
      <c r="X494" s="24">
        <v>1216</v>
      </c>
      <c r="Y494" s="24" t="str">
        <f t="shared" si="150"/>
        <v>no</v>
      </c>
      <c r="Z494" s="24" t="str">
        <f t="shared" si="151"/>
        <v>Below Average</v>
      </c>
      <c r="AA494" s="25">
        <v>1</v>
      </c>
      <c r="AB494" s="25">
        <v>0</v>
      </c>
      <c r="AC494" s="25">
        <v>2</v>
      </c>
      <c r="AD494" s="25">
        <v>0</v>
      </c>
      <c r="AE494" s="25">
        <f t="shared" si="152"/>
        <v>3</v>
      </c>
      <c r="AF494" s="25" t="str">
        <f t="shared" si="153"/>
        <v>More</v>
      </c>
      <c r="AG494" s="57">
        <v>5</v>
      </c>
      <c r="AH494" s="29">
        <v>164000</v>
      </c>
      <c r="AI494" s="29">
        <f t="shared" si="140"/>
        <v>2432</v>
      </c>
      <c r="AJ494" s="29" t="str">
        <f t="shared" si="154"/>
        <v>no</v>
      </c>
      <c r="AK494" s="29">
        <f t="shared" si="155"/>
        <v>67.434210526315795</v>
      </c>
      <c r="AL494" s="29">
        <f t="shared" si="156"/>
        <v>134.86842105263159</v>
      </c>
    </row>
    <row r="495" spans="1:38" x14ac:dyDescent="0.2">
      <c r="A495">
        <v>485</v>
      </c>
      <c r="B495" s="12" t="s">
        <v>83</v>
      </c>
      <c r="C495" s="12">
        <f t="shared" si="141"/>
        <v>69</v>
      </c>
      <c r="D495" s="12" t="str">
        <f t="shared" si="138"/>
        <v>no</v>
      </c>
      <c r="E495" s="12" t="str">
        <f t="shared" si="142"/>
        <v>Below Average</v>
      </c>
      <c r="F495" s="21">
        <v>7758</v>
      </c>
      <c r="G495" s="21" t="str">
        <f t="shared" si="143"/>
        <v>no</v>
      </c>
      <c r="H495" s="21" t="str">
        <f t="shared" si="144"/>
        <v>Below Average</v>
      </c>
      <c r="I495" s="12" t="s">
        <v>151</v>
      </c>
      <c r="J495" s="12" t="str">
        <f t="shared" si="145"/>
        <v>Sawyer</v>
      </c>
      <c r="K495" s="12" t="s">
        <v>91</v>
      </c>
      <c r="L495" s="12">
        <f t="shared" si="139"/>
        <v>65.835562612127291</v>
      </c>
      <c r="M495" s="12" t="str">
        <f t="shared" si="146"/>
        <v>Below Average</v>
      </c>
      <c r="N495" s="22">
        <v>5</v>
      </c>
      <c r="O495" s="22" t="str">
        <f t="shared" si="147"/>
        <v>Low</v>
      </c>
      <c r="P495">
        <v>1962</v>
      </c>
      <c r="Q495">
        <v>2001</v>
      </c>
      <c r="R495" s="23">
        <v>999</v>
      </c>
      <c r="S495" s="23" t="str">
        <f t="shared" si="148"/>
        <v>no</v>
      </c>
      <c r="T495" s="23" t="str">
        <f t="shared" si="149"/>
        <v>Below Average</v>
      </c>
      <c r="U495" s="24">
        <v>999</v>
      </c>
      <c r="V495" s="24">
        <v>0</v>
      </c>
      <c r="W495" s="24" t="s">
        <v>413</v>
      </c>
      <c r="X495" s="24">
        <v>999</v>
      </c>
      <c r="Y495" s="24" t="str">
        <f t="shared" si="150"/>
        <v>no</v>
      </c>
      <c r="Z495" s="24" t="str">
        <f t="shared" si="151"/>
        <v>Below Average</v>
      </c>
      <c r="AA495" s="25">
        <v>1</v>
      </c>
      <c r="AB495" s="25">
        <v>0</v>
      </c>
      <c r="AC495" s="25">
        <v>1</v>
      </c>
      <c r="AD495" s="25">
        <v>0</v>
      </c>
      <c r="AE495" s="25">
        <f t="shared" si="152"/>
        <v>2</v>
      </c>
      <c r="AF495" s="25" t="str">
        <f t="shared" si="153"/>
        <v>Less</v>
      </c>
      <c r="AG495" s="57">
        <v>6</v>
      </c>
      <c r="AH495" s="29">
        <v>132500</v>
      </c>
      <c r="AI495" s="29">
        <f t="shared" si="140"/>
        <v>1998</v>
      </c>
      <c r="AJ495" s="29" t="str">
        <f t="shared" si="154"/>
        <v>no</v>
      </c>
      <c r="AK495" s="29">
        <f t="shared" si="155"/>
        <v>66.316316316316318</v>
      </c>
      <c r="AL495" s="29">
        <f t="shared" si="156"/>
        <v>132.63263263263264</v>
      </c>
    </row>
    <row r="496" spans="1:38" x14ac:dyDescent="0.2">
      <c r="A496">
        <v>486</v>
      </c>
      <c r="B496" s="12">
        <v>80</v>
      </c>
      <c r="C496" s="12">
        <f t="shared" si="141"/>
        <v>80</v>
      </c>
      <c r="D496" s="12" t="str">
        <f t="shared" si="138"/>
        <v>no</v>
      </c>
      <c r="E496" s="12" t="str">
        <f t="shared" si="142"/>
        <v>Above Average</v>
      </c>
      <c r="F496" s="21">
        <v>9600</v>
      </c>
      <c r="G496" s="21" t="str">
        <f t="shared" si="143"/>
        <v>no</v>
      </c>
      <c r="H496" s="21" t="str">
        <f t="shared" si="144"/>
        <v>Below Average</v>
      </c>
      <c r="I496" s="12" t="s">
        <v>162</v>
      </c>
      <c r="J496" s="12" t="str">
        <f t="shared" si="145"/>
        <v>NAmes</v>
      </c>
      <c r="K496" s="12" t="s">
        <v>91</v>
      </c>
      <c r="L496" s="12">
        <f t="shared" si="139"/>
        <v>65.191384752822614</v>
      </c>
      <c r="M496" s="12" t="str">
        <f t="shared" si="146"/>
        <v>Below Average</v>
      </c>
      <c r="N496" s="22">
        <v>5</v>
      </c>
      <c r="O496" s="22" t="str">
        <f t="shared" si="147"/>
        <v>Low</v>
      </c>
      <c r="P496">
        <v>1950</v>
      </c>
      <c r="Q496">
        <v>2007</v>
      </c>
      <c r="R496" s="23">
        <v>1113</v>
      </c>
      <c r="S496" s="23" t="str">
        <f t="shared" si="148"/>
        <v>no</v>
      </c>
      <c r="T496" s="23" t="str">
        <f t="shared" si="149"/>
        <v>Above Average</v>
      </c>
      <c r="U496" s="24">
        <v>1113</v>
      </c>
      <c r="V496" s="24">
        <v>0</v>
      </c>
      <c r="W496" s="24" t="s">
        <v>413</v>
      </c>
      <c r="X496" s="24">
        <v>1113</v>
      </c>
      <c r="Y496" s="24" t="str">
        <f t="shared" si="150"/>
        <v>no</v>
      </c>
      <c r="Z496" s="24" t="str">
        <f t="shared" si="151"/>
        <v>Below Average</v>
      </c>
      <c r="AA496" s="25">
        <v>0</v>
      </c>
      <c r="AB496" s="25">
        <v>0</v>
      </c>
      <c r="AC496" s="25">
        <v>1</v>
      </c>
      <c r="AD496" s="25">
        <v>0</v>
      </c>
      <c r="AE496" s="25">
        <f t="shared" si="152"/>
        <v>1</v>
      </c>
      <c r="AF496" s="25" t="str">
        <f t="shared" si="153"/>
        <v>Less</v>
      </c>
      <c r="AG496" s="57">
        <v>5</v>
      </c>
      <c r="AH496" s="29">
        <v>147000</v>
      </c>
      <c r="AI496" s="29">
        <f t="shared" si="140"/>
        <v>2226</v>
      </c>
      <c r="AJ496" s="29" t="str">
        <f t="shared" si="154"/>
        <v>no</v>
      </c>
      <c r="AK496" s="29">
        <f t="shared" si="155"/>
        <v>66.037735849056602</v>
      </c>
      <c r="AL496" s="29">
        <f t="shared" si="156"/>
        <v>132.0754716981132</v>
      </c>
    </row>
    <row r="497" spans="1:38" x14ac:dyDescent="0.2">
      <c r="A497">
        <v>487</v>
      </c>
      <c r="B497" s="12">
        <v>79</v>
      </c>
      <c r="C497" s="12">
        <f t="shared" si="141"/>
        <v>79</v>
      </c>
      <c r="D497" s="12" t="str">
        <f t="shared" si="138"/>
        <v>no</v>
      </c>
      <c r="E497" s="12" t="str">
        <f t="shared" si="142"/>
        <v>Above Average</v>
      </c>
      <c r="F497" s="21">
        <v>10289</v>
      </c>
      <c r="G497" s="21" t="str">
        <f t="shared" si="143"/>
        <v>no</v>
      </c>
      <c r="H497" s="21" t="str">
        <f t="shared" si="144"/>
        <v>Below Average</v>
      </c>
      <c r="I497" s="12" t="s">
        <v>162</v>
      </c>
      <c r="J497" s="12" t="str">
        <f t="shared" si="145"/>
        <v>NAmes</v>
      </c>
      <c r="K497" s="12" t="s">
        <v>91</v>
      </c>
      <c r="L497" s="12">
        <f t="shared" si="139"/>
        <v>65.191384752822614</v>
      </c>
      <c r="M497" s="12" t="str">
        <f t="shared" si="146"/>
        <v>Below Average</v>
      </c>
      <c r="N497" s="22">
        <v>5</v>
      </c>
      <c r="O497" s="22" t="str">
        <f t="shared" si="147"/>
        <v>Low</v>
      </c>
      <c r="P497">
        <v>1965</v>
      </c>
      <c r="Q497">
        <v>1965</v>
      </c>
      <c r="R497" s="23">
        <v>1073</v>
      </c>
      <c r="S497" s="23" t="str">
        <f t="shared" si="148"/>
        <v>no</v>
      </c>
      <c r="T497" s="23" t="str">
        <f t="shared" si="149"/>
        <v>Above Average</v>
      </c>
      <c r="U497" s="24">
        <v>1073</v>
      </c>
      <c r="V497" s="24">
        <v>0</v>
      </c>
      <c r="W497" s="24" t="s">
        <v>413</v>
      </c>
      <c r="X497" s="24">
        <v>1073</v>
      </c>
      <c r="Y497" s="24" t="str">
        <f t="shared" si="150"/>
        <v>no</v>
      </c>
      <c r="Z497" s="24" t="str">
        <f t="shared" si="151"/>
        <v>Below Average</v>
      </c>
      <c r="AA497" s="25">
        <v>1</v>
      </c>
      <c r="AB497" s="25">
        <v>0</v>
      </c>
      <c r="AC497" s="25">
        <v>1</v>
      </c>
      <c r="AD497" s="25">
        <v>1</v>
      </c>
      <c r="AE497" s="25">
        <f t="shared" si="152"/>
        <v>3</v>
      </c>
      <c r="AF497" s="25" t="str">
        <f t="shared" si="153"/>
        <v>More</v>
      </c>
      <c r="AG497" s="57">
        <v>6</v>
      </c>
      <c r="AH497" s="29">
        <v>156000</v>
      </c>
      <c r="AI497" s="29">
        <f t="shared" si="140"/>
        <v>2146</v>
      </c>
      <c r="AJ497" s="29" t="str">
        <f t="shared" si="154"/>
        <v>no</v>
      </c>
      <c r="AK497" s="29">
        <f t="shared" si="155"/>
        <v>72.693383038210627</v>
      </c>
      <c r="AL497" s="29">
        <f t="shared" si="156"/>
        <v>145.38676607642125</v>
      </c>
    </row>
    <row r="498" spans="1:38" x14ac:dyDescent="0.2">
      <c r="A498">
        <v>488</v>
      </c>
      <c r="B498" s="12">
        <v>70</v>
      </c>
      <c r="C498" s="12">
        <f t="shared" si="141"/>
        <v>70</v>
      </c>
      <c r="D498" s="12" t="str">
        <f t="shared" si="138"/>
        <v>no</v>
      </c>
      <c r="E498" s="12" t="str">
        <f t="shared" si="142"/>
        <v>Above Average</v>
      </c>
      <c r="F498" s="21">
        <v>12243</v>
      </c>
      <c r="G498" s="21" t="str">
        <f t="shared" si="143"/>
        <v>no</v>
      </c>
      <c r="H498" s="21" t="str">
        <f t="shared" si="144"/>
        <v>Above Average</v>
      </c>
      <c r="I498" s="12" t="s">
        <v>138</v>
      </c>
      <c r="J498" s="12" t="str">
        <f t="shared" si="145"/>
        <v>NWAmes</v>
      </c>
      <c r="K498" s="12" t="s">
        <v>91</v>
      </c>
      <c r="L498" s="12">
        <f t="shared" si="139"/>
        <v>67.115548801871967</v>
      </c>
      <c r="M498" s="12" t="str">
        <f t="shared" si="146"/>
        <v>Below Average</v>
      </c>
      <c r="N498" s="22">
        <v>5</v>
      </c>
      <c r="O498" s="22" t="str">
        <f t="shared" si="147"/>
        <v>Low</v>
      </c>
      <c r="P498">
        <v>1971</v>
      </c>
      <c r="Q498">
        <v>1971</v>
      </c>
      <c r="R498" s="23">
        <v>1484</v>
      </c>
      <c r="S498" s="23" t="str">
        <f t="shared" si="148"/>
        <v>no</v>
      </c>
      <c r="T498" s="23" t="str">
        <f t="shared" si="149"/>
        <v>Above Average</v>
      </c>
      <c r="U498" s="24">
        <v>1484</v>
      </c>
      <c r="V498" s="24">
        <v>0</v>
      </c>
      <c r="W498" s="24" t="s">
        <v>413</v>
      </c>
      <c r="X498" s="24">
        <v>1484</v>
      </c>
      <c r="Y498" s="24" t="str">
        <f t="shared" si="150"/>
        <v>no</v>
      </c>
      <c r="Z498" s="24" t="str">
        <f t="shared" si="151"/>
        <v>Below Average</v>
      </c>
      <c r="AA498" s="25">
        <v>0</v>
      </c>
      <c r="AB498" s="25">
        <v>0</v>
      </c>
      <c r="AC498" s="25">
        <v>2</v>
      </c>
      <c r="AD498" s="25">
        <v>0</v>
      </c>
      <c r="AE498" s="25">
        <f t="shared" si="152"/>
        <v>2</v>
      </c>
      <c r="AF498" s="25" t="str">
        <f t="shared" si="153"/>
        <v>Less</v>
      </c>
      <c r="AG498" s="57">
        <v>7</v>
      </c>
      <c r="AH498" s="29">
        <v>175000</v>
      </c>
      <c r="AI498" s="29">
        <f t="shared" si="140"/>
        <v>2968</v>
      </c>
      <c r="AJ498" s="29" t="str">
        <f t="shared" si="154"/>
        <v>no</v>
      </c>
      <c r="AK498" s="29">
        <f t="shared" si="155"/>
        <v>58.962264150943398</v>
      </c>
      <c r="AL498" s="29">
        <f t="shared" si="156"/>
        <v>117.9245283018868</v>
      </c>
    </row>
    <row r="499" spans="1:38" x14ac:dyDescent="0.2">
      <c r="A499">
        <v>489</v>
      </c>
      <c r="B499" s="12">
        <v>60</v>
      </c>
      <c r="C499" s="12">
        <f t="shared" si="141"/>
        <v>60</v>
      </c>
      <c r="D499" s="12" t="str">
        <f t="shared" si="138"/>
        <v>no</v>
      </c>
      <c r="E499" s="12" t="str">
        <f t="shared" si="142"/>
        <v>Below Average</v>
      </c>
      <c r="F499" s="21">
        <v>10800</v>
      </c>
      <c r="G499" s="21" t="str">
        <f t="shared" si="143"/>
        <v>no</v>
      </c>
      <c r="H499" s="21" t="str">
        <f t="shared" si="144"/>
        <v>Above Average</v>
      </c>
      <c r="I499" s="12" t="s">
        <v>143</v>
      </c>
      <c r="J499" s="12" t="str">
        <f t="shared" si="145"/>
        <v/>
      </c>
      <c r="K499" s="12" t="s">
        <v>149</v>
      </c>
      <c r="L499" s="12">
        <f t="shared" si="139"/>
        <v>57.90974368543602</v>
      </c>
      <c r="M499" s="12" t="str">
        <f t="shared" si="146"/>
        <v/>
      </c>
      <c r="N499" s="22">
        <v>5</v>
      </c>
      <c r="O499" s="22" t="str">
        <f t="shared" si="147"/>
        <v>Low</v>
      </c>
      <c r="P499">
        <v>1900</v>
      </c>
      <c r="Q499">
        <v>1970</v>
      </c>
      <c r="R499" s="23">
        <v>954</v>
      </c>
      <c r="S499" s="23" t="str">
        <f t="shared" si="148"/>
        <v>no</v>
      </c>
      <c r="T499" s="23" t="str">
        <f t="shared" si="149"/>
        <v>Below Average</v>
      </c>
      <c r="U499" s="24">
        <v>1766</v>
      </c>
      <c r="V499" s="24">
        <v>648</v>
      </c>
      <c r="W499" s="24" t="s">
        <v>412</v>
      </c>
      <c r="X499" s="24">
        <v>2414</v>
      </c>
      <c r="Y499" s="24" t="str">
        <f t="shared" si="150"/>
        <v>no</v>
      </c>
      <c r="Z499" s="24" t="str">
        <f t="shared" si="151"/>
        <v>Above Average</v>
      </c>
      <c r="AA499" s="25">
        <v>0</v>
      </c>
      <c r="AB499" s="25">
        <v>0</v>
      </c>
      <c r="AC499" s="25">
        <v>2</v>
      </c>
      <c r="AD499" s="25">
        <v>0</v>
      </c>
      <c r="AE499" s="25">
        <f t="shared" si="152"/>
        <v>2</v>
      </c>
      <c r="AF499" s="25" t="str">
        <f t="shared" si="153"/>
        <v>Less</v>
      </c>
      <c r="AG499" s="57">
        <v>10</v>
      </c>
      <c r="AH499" s="29">
        <v>160000</v>
      </c>
      <c r="AI499" s="29">
        <f t="shared" si="140"/>
        <v>3368</v>
      </c>
      <c r="AJ499" s="29" t="str">
        <f t="shared" si="154"/>
        <v>no</v>
      </c>
      <c r="AK499" s="29">
        <f t="shared" si="155"/>
        <v>47.505938242280287</v>
      </c>
      <c r="AL499" s="29">
        <f t="shared" si="156"/>
        <v>66.28003314001657</v>
      </c>
    </row>
    <row r="500" spans="1:38" x14ac:dyDescent="0.2">
      <c r="A500">
        <v>490</v>
      </c>
      <c r="B500" s="12">
        <v>21</v>
      </c>
      <c r="C500" s="12">
        <f t="shared" si="141"/>
        <v>21</v>
      </c>
      <c r="D500" s="12" t="str">
        <f t="shared" si="138"/>
        <v>yes</v>
      </c>
      <c r="E500" s="12" t="str">
        <f t="shared" si="142"/>
        <v>Below Average</v>
      </c>
      <c r="F500" s="21">
        <v>1526</v>
      </c>
      <c r="G500" s="21" t="str">
        <f t="shared" si="143"/>
        <v>no</v>
      </c>
      <c r="H500" s="21" t="str">
        <f t="shared" si="144"/>
        <v>Below Average</v>
      </c>
      <c r="I500" s="12" t="s">
        <v>178</v>
      </c>
      <c r="J500" s="12" t="str">
        <f t="shared" si="145"/>
        <v/>
      </c>
      <c r="K500" s="12" t="s">
        <v>198</v>
      </c>
      <c r="L500" s="12" t="str">
        <f t="shared" si="139"/>
        <v/>
      </c>
      <c r="M500" s="12" t="str">
        <f t="shared" si="146"/>
        <v/>
      </c>
      <c r="N500" s="22">
        <v>4</v>
      </c>
      <c r="O500" s="22" t="str">
        <f t="shared" si="147"/>
        <v>Low</v>
      </c>
      <c r="P500">
        <v>1970</v>
      </c>
      <c r="Q500">
        <v>2002</v>
      </c>
      <c r="R500" s="23">
        <v>630</v>
      </c>
      <c r="S500" s="23" t="str">
        <f t="shared" si="148"/>
        <v>no</v>
      </c>
      <c r="T500" s="23" t="str">
        <f t="shared" si="149"/>
        <v>Below Average</v>
      </c>
      <c r="U500" s="24">
        <v>630</v>
      </c>
      <c r="V500" s="24">
        <v>0</v>
      </c>
      <c r="W500" s="24" t="s">
        <v>413</v>
      </c>
      <c r="X500" s="24">
        <v>630</v>
      </c>
      <c r="Y500" s="24" t="str">
        <f t="shared" si="150"/>
        <v>no</v>
      </c>
      <c r="Z500" s="24" t="str">
        <f t="shared" si="151"/>
        <v>Below Average</v>
      </c>
      <c r="AA500" s="25">
        <v>1</v>
      </c>
      <c r="AB500" s="25">
        <v>0</v>
      </c>
      <c r="AC500" s="25">
        <v>1</v>
      </c>
      <c r="AD500" s="25">
        <v>0</v>
      </c>
      <c r="AE500" s="25">
        <f t="shared" si="152"/>
        <v>2</v>
      </c>
      <c r="AF500" s="25" t="str">
        <f t="shared" si="153"/>
        <v>Less</v>
      </c>
      <c r="AG500" s="57">
        <v>3</v>
      </c>
      <c r="AH500" s="29">
        <v>86000</v>
      </c>
      <c r="AI500" s="29">
        <f t="shared" si="140"/>
        <v>1260</v>
      </c>
      <c r="AJ500" s="29" t="str">
        <f t="shared" si="154"/>
        <v>no</v>
      </c>
      <c r="AK500" s="29">
        <f t="shared" si="155"/>
        <v>68.253968253968253</v>
      </c>
      <c r="AL500" s="29">
        <f t="shared" si="156"/>
        <v>136.50793650793651</v>
      </c>
    </row>
    <row r="501" spans="1:38" x14ac:dyDescent="0.2">
      <c r="A501">
        <v>491</v>
      </c>
      <c r="B501" s="12" t="s">
        <v>83</v>
      </c>
      <c r="C501" s="12">
        <f t="shared" si="141"/>
        <v>69</v>
      </c>
      <c r="D501" s="12" t="str">
        <f t="shared" si="138"/>
        <v>no</v>
      </c>
      <c r="E501" s="12" t="str">
        <f t="shared" si="142"/>
        <v>Below Average</v>
      </c>
      <c r="F501" s="21">
        <v>2665</v>
      </c>
      <c r="G501" s="21" t="str">
        <f t="shared" si="143"/>
        <v>no</v>
      </c>
      <c r="H501" s="21" t="str">
        <f t="shared" si="144"/>
        <v>Below Average</v>
      </c>
      <c r="I501" s="12" t="s">
        <v>178</v>
      </c>
      <c r="J501" s="12" t="str">
        <f t="shared" si="145"/>
        <v/>
      </c>
      <c r="K501" s="12" t="s">
        <v>179</v>
      </c>
      <c r="L501" s="12" t="str">
        <f t="shared" si="139"/>
        <v/>
      </c>
      <c r="M501" s="12" t="str">
        <f t="shared" si="146"/>
        <v/>
      </c>
      <c r="N501" s="22">
        <v>5</v>
      </c>
      <c r="O501" s="22" t="str">
        <f t="shared" si="147"/>
        <v>Low</v>
      </c>
      <c r="P501">
        <v>1976</v>
      </c>
      <c r="Q501">
        <v>1976</v>
      </c>
      <c r="R501" s="23">
        <v>264</v>
      </c>
      <c r="S501" s="23" t="str">
        <f t="shared" si="148"/>
        <v>no</v>
      </c>
      <c r="T501" s="23" t="str">
        <f t="shared" si="149"/>
        <v>Below Average</v>
      </c>
      <c r="U501" s="24">
        <v>616</v>
      </c>
      <c r="V501" s="24">
        <v>688</v>
      </c>
      <c r="W501" s="24" t="s">
        <v>412</v>
      </c>
      <c r="X501" s="24">
        <v>1304</v>
      </c>
      <c r="Y501" s="24" t="str">
        <f t="shared" si="150"/>
        <v>no</v>
      </c>
      <c r="Z501" s="24" t="str">
        <f t="shared" si="151"/>
        <v>Below Average</v>
      </c>
      <c r="AA501" s="25">
        <v>0</v>
      </c>
      <c r="AB501" s="25">
        <v>0</v>
      </c>
      <c r="AC501" s="25">
        <v>1</v>
      </c>
      <c r="AD501" s="25">
        <v>1</v>
      </c>
      <c r="AE501" s="25">
        <f t="shared" si="152"/>
        <v>2</v>
      </c>
      <c r="AF501" s="25" t="str">
        <f t="shared" si="153"/>
        <v>Less</v>
      </c>
      <c r="AG501" s="57">
        <v>4</v>
      </c>
      <c r="AH501" s="29">
        <v>115000</v>
      </c>
      <c r="AI501" s="29">
        <f t="shared" si="140"/>
        <v>1568</v>
      </c>
      <c r="AJ501" s="29" t="str">
        <f t="shared" si="154"/>
        <v>no</v>
      </c>
      <c r="AK501" s="29">
        <f t="shared" si="155"/>
        <v>73.341836734693871</v>
      </c>
      <c r="AL501" s="29">
        <f t="shared" si="156"/>
        <v>88.190184049079761</v>
      </c>
    </row>
    <row r="502" spans="1:38" x14ac:dyDescent="0.2">
      <c r="A502">
        <v>492</v>
      </c>
      <c r="B502" s="12">
        <v>79</v>
      </c>
      <c r="C502" s="12">
        <f t="shared" si="141"/>
        <v>79</v>
      </c>
      <c r="D502" s="12" t="str">
        <f t="shared" si="138"/>
        <v>no</v>
      </c>
      <c r="E502" s="12" t="str">
        <f t="shared" si="142"/>
        <v>Above Average</v>
      </c>
      <c r="F502" s="21">
        <v>9490</v>
      </c>
      <c r="G502" s="21" t="str">
        <f t="shared" si="143"/>
        <v>no</v>
      </c>
      <c r="H502" s="21" t="str">
        <f t="shared" si="144"/>
        <v>Below Average</v>
      </c>
      <c r="I502" s="12" t="s">
        <v>162</v>
      </c>
      <c r="J502" s="12" t="str">
        <f t="shared" si="145"/>
        <v>NAmes</v>
      </c>
      <c r="K502" s="12" t="s">
        <v>91</v>
      </c>
      <c r="L502" s="12">
        <f t="shared" si="139"/>
        <v>65.191384752822614</v>
      </c>
      <c r="M502" s="12" t="str">
        <f t="shared" si="146"/>
        <v>Below Average</v>
      </c>
      <c r="N502" s="22">
        <v>6</v>
      </c>
      <c r="O502" s="22" t="str">
        <f t="shared" si="147"/>
        <v>Low</v>
      </c>
      <c r="P502">
        <v>1941</v>
      </c>
      <c r="Q502">
        <v>1950</v>
      </c>
      <c r="R502" s="23">
        <v>806</v>
      </c>
      <c r="S502" s="23" t="str">
        <f t="shared" si="148"/>
        <v>no</v>
      </c>
      <c r="T502" s="23" t="str">
        <f t="shared" si="149"/>
        <v>Below Average</v>
      </c>
      <c r="U502" s="24">
        <v>958</v>
      </c>
      <c r="V502" s="24">
        <v>620</v>
      </c>
      <c r="W502" s="24" t="s">
        <v>412</v>
      </c>
      <c r="X502" s="24">
        <v>1578</v>
      </c>
      <c r="Y502" s="24" t="str">
        <f t="shared" si="150"/>
        <v>no</v>
      </c>
      <c r="Z502" s="24" t="str">
        <f t="shared" si="151"/>
        <v>Above Average</v>
      </c>
      <c r="AA502" s="25">
        <v>1</v>
      </c>
      <c r="AB502" s="25">
        <v>0</v>
      </c>
      <c r="AC502" s="25">
        <v>1</v>
      </c>
      <c r="AD502" s="25">
        <v>0</v>
      </c>
      <c r="AE502" s="25">
        <f t="shared" si="152"/>
        <v>2</v>
      </c>
      <c r="AF502" s="25" t="str">
        <f t="shared" si="153"/>
        <v>Less</v>
      </c>
      <c r="AG502" s="57">
        <v>5</v>
      </c>
      <c r="AH502" s="29">
        <v>133000</v>
      </c>
      <c r="AI502" s="29">
        <f t="shared" si="140"/>
        <v>2384</v>
      </c>
      <c r="AJ502" s="29" t="str">
        <f t="shared" si="154"/>
        <v>no</v>
      </c>
      <c r="AK502" s="29">
        <f t="shared" si="155"/>
        <v>55.788590604026844</v>
      </c>
      <c r="AL502" s="29">
        <f t="shared" si="156"/>
        <v>84.283903675538653</v>
      </c>
    </row>
    <row r="503" spans="1:38" x14ac:dyDescent="0.2">
      <c r="A503">
        <v>493</v>
      </c>
      <c r="B503" s="12">
        <v>105</v>
      </c>
      <c r="C503" s="12">
        <f t="shared" si="141"/>
        <v>105</v>
      </c>
      <c r="D503" s="12" t="str">
        <f t="shared" si="138"/>
        <v>no</v>
      </c>
      <c r="E503" s="12" t="str">
        <f t="shared" si="142"/>
        <v>Above Average</v>
      </c>
      <c r="F503" s="21">
        <v>15578</v>
      </c>
      <c r="G503" s="21" t="str">
        <f t="shared" si="143"/>
        <v>no</v>
      </c>
      <c r="H503" s="21" t="str">
        <f t="shared" si="144"/>
        <v>Above Average</v>
      </c>
      <c r="I503" s="12" t="s">
        <v>193</v>
      </c>
      <c r="J503" s="12" t="str">
        <f t="shared" si="145"/>
        <v>Gilbert</v>
      </c>
      <c r="K503" s="12" t="s">
        <v>91</v>
      </c>
      <c r="L503" s="12">
        <f t="shared" si="139"/>
        <v>77.47396854876844</v>
      </c>
      <c r="M503" s="12" t="str">
        <f t="shared" si="146"/>
        <v>Above Average</v>
      </c>
      <c r="N503" s="22">
        <v>6</v>
      </c>
      <c r="O503" s="22" t="str">
        <f t="shared" si="147"/>
        <v>Low</v>
      </c>
      <c r="P503">
        <v>2006</v>
      </c>
      <c r="Q503">
        <v>2006</v>
      </c>
      <c r="R503" s="23">
        <v>728</v>
      </c>
      <c r="S503" s="23" t="str">
        <f t="shared" si="148"/>
        <v>no</v>
      </c>
      <c r="T503" s="23" t="str">
        <f t="shared" si="149"/>
        <v>Below Average</v>
      </c>
      <c r="U503" s="24">
        <v>728</v>
      </c>
      <c r="V503" s="24">
        <v>728</v>
      </c>
      <c r="W503" s="24" t="s">
        <v>412</v>
      </c>
      <c r="X503" s="24">
        <v>1456</v>
      </c>
      <c r="Y503" s="24" t="str">
        <f t="shared" si="150"/>
        <v>no</v>
      </c>
      <c r="Z503" s="24" t="str">
        <f t="shared" si="151"/>
        <v>Below Average</v>
      </c>
      <c r="AA503" s="25">
        <v>0</v>
      </c>
      <c r="AB503" s="25">
        <v>0</v>
      </c>
      <c r="AC503" s="25">
        <v>2</v>
      </c>
      <c r="AD503" s="25">
        <v>1</v>
      </c>
      <c r="AE503" s="25">
        <f t="shared" si="152"/>
        <v>3</v>
      </c>
      <c r="AF503" s="25" t="str">
        <f t="shared" si="153"/>
        <v>More</v>
      </c>
      <c r="AG503" s="57">
        <v>8</v>
      </c>
      <c r="AH503" s="29">
        <v>172785</v>
      </c>
      <c r="AI503" s="29">
        <f t="shared" si="140"/>
        <v>2184</v>
      </c>
      <c r="AJ503" s="29" t="str">
        <f t="shared" si="154"/>
        <v>no</v>
      </c>
      <c r="AK503" s="29">
        <f t="shared" si="155"/>
        <v>79.114010989010993</v>
      </c>
      <c r="AL503" s="29">
        <f t="shared" si="156"/>
        <v>118.67101648351648</v>
      </c>
    </row>
    <row r="504" spans="1:38" x14ac:dyDescent="0.2">
      <c r="A504">
        <v>494</v>
      </c>
      <c r="B504" s="12">
        <v>70</v>
      </c>
      <c r="C504" s="12">
        <f t="shared" si="141"/>
        <v>70</v>
      </c>
      <c r="D504" s="12" t="str">
        <f t="shared" si="138"/>
        <v>no</v>
      </c>
      <c r="E504" s="12" t="str">
        <f t="shared" si="142"/>
        <v>Above Average</v>
      </c>
      <c r="F504" s="21">
        <v>7931</v>
      </c>
      <c r="G504" s="21" t="str">
        <f t="shared" si="143"/>
        <v>no</v>
      </c>
      <c r="H504" s="21" t="str">
        <f t="shared" si="144"/>
        <v>Below Average</v>
      </c>
      <c r="I504" s="12" t="s">
        <v>162</v>
      </c>
      <c r="J504" s="12" t="str">
        <f t="shared" si="145"/>
        <v>NAmes</v>
      </c>
      <c r="K504" s="12" t="s">
        <v>91</v>
      </c>
      <c r="L504" s="12">
        <f t="shared" si="139"/>
        <v>65.191384752822614</v>
      </c>
      <c r="M504" s="12" t="str">
        <f t="shared" si="146"/>
        <v>Below Average</v>
      </c>
      <c r="N504" s="22">
        <v>5</v>
      </c>
      <c r="O504" s="22" t="str">
        <f t="shared" si="147"/>
        <v>Low</v>
      </c>
      <c r="P504">
        <v>1960</v>
      </c>
      <c r="Q504">
        <v>1960</v>
      </c>
      <c r="R504" s="23">
        <v>1269</v>
      </c>
      <c r="S504" s="23" t="str">
        <f t="shared" si="148"/>
        <v>no</v>
      </c>
      <c r="T504" s="23" t="str">
        <f t="shared" si="149"/>
        <v>Above Average</v>
      </c>
      <c r="U504" s="24">
        <v>1269</v>
      </c>
      <c r="V504" s="24">
        <v>0</v>
      </c>
      <c r="W504" s="24" t="s">
        <v>413</v>
      </c>
      <c r="X504" s="24">
        <v>1269</v>
      </c>
      <c r="Y504" s="24" t="str">
        <f t="shared" si="150"/>
        <v>no</v>
      </c>
      <c r="Z504" s="24" t="str">
        <f t="shared" si="151"/>
        <v>Below Average</v>
      </c>
      <c r="AA504" s="25">
        <v>0</v>
      </c>
      <c r="AB504" s="25">
        <v>0</v>
      </c>
      <c r="AC504" s="25">
        <v>1</v>
      </c>
      <c r="AD504" s="25">
        <v>1</v>
      </c>
      <c r="AE504" s="25">
        <f t="shared" si="152"/>
        <v>2</v>
      </c>
      <c r="AF504" s="25" t="str">
        <f t="shared" si="153"/>
        <v>Less</v>
      </c>
      <c r="AG504" s="57">
        <v>6</v>
      </c>
      <c r="AH504" s="29">
        <v>155000</v>
      </c>
      <c r="AI504" s="29">
        <f t="shared" si="140"/>
        <v>2538</v>
      </c>
      <c r="AJ504" s="29" t="str">
        <f t="shared" si="154"/>
        <v>no</v>
      </c>
      <c r="AK504" s="29">
        <f t="shared" si="155"/>
        <v>61.07171000788022</v>
      </c>
      <c r="AL504" s="29">
        <f t="shared" si="156"/>
        <v>122.14342001576044</v>
      </c>
    </row>
    <row r="505" spans="1:38" x14ac:dyDescent="0.2">
      <c r="A505">
        <v>495</v>
      </c>
      <c r="B505" s="12">
        <v>50</v>
      </c>
      <c r="C505" s="12">
        <f t="shared" si="141"/>
        <v>50</v>
      </c>
      <c r="D505" s="12" t="str">
        <f t="shared" si="138"/>
        <v>no</v>
      </c>
      <c r="E505" s="12" t="str">
        <f t="shared" si="142"/>
        <v>Below Average</v>
      </c>
      <c r="F505" s="21">
        <v>5784</v>
      </c>
      <c r="G505" s="21" t="str">
        <f t="shared" si="143"/>
        <v>no</v>
      </c>
      <c r="H505" s="21" t="str">
        <f t="shared" si="144"/>
        <v>Below Average</v>
      </c>
      <c r="I505" s="12" t="s">
        <v>143</v>
      </c>
      <c r="J505" s="12" t="str">
        <f t="shared" si="145"/>
        <v>OldTown</v>
      </c>
      <c r="K505" s="12" t="s">
        <v>91</v>
      </c>
      <c r="L505" s="12">
        <f t="shared" si="139"/>
        <v>57.90974368543602</v>
      </c>
      <c r="M505" s="12" t="str">
        <f t="shared" si="146"/>
        <v>Below Average</v>
      </c>
      <c r="N505" s="22">
        <v>5</v>
      </c>
      <c r="O505" s="22" t="str">
        <f t="shared" si="147"/>
        <v>Low</v>
      </c>
      <c r="P505">
        <v>1938</v>
      </c>
      <c r="Q505">
        <v>1996</v>
      </c>
      <c r="R505" s="23">
        <v>190</v>
      </c>
      <c r="S505" s="23" t="str">
        <f t="shared" si="148"/>
        <v>no</v>
      </c>
      <c r="T505" s="23" t="str">
        <f t="shared" si="149"/>
        <v>Below Average</v>
      </c>
      <c r="U505" s="24">
        <v>886</v>
      </c>
      <c r="V505" s="24">
        <v>0</v>
      </c>
      <c r="W505" s="24" t="s">
        <v>413</v>
      </c>
      <c r="X505" s="24">
        <v>886</v>
      </c>
      <c r="Y505" s="24" t="str">
        <f t="shared" si="150"/>
        <v>no</v>
      </c>
      <c r="Z505" s="24" t="str">
        <f t="shared" si="151"/>
        <v>Below Average</v>
      </c>
      <c r="AA505" s="25">
        <v>0</v>
      </c>
      <c r="AB505" s="25">
        <v>0</v>
      </c>
      <c r="AC505" s="25">
        <v>1</v>
      </c>
      <c r="AD505" s="25">
        <v>0</v>
      </c>
      <c r="AE505" s="25">
        <f t="shared" si="152"/>
        <v>1</v>
      </c>
      <c r="AF505" s="25" t="str">
        <f t="shared" si="153"/>
        <v>Less</v>
      </c>
      <c r="AG505" s="57">
        <v>4</v>
      </c>
      <c r="AH505" s="29">
        <v>91300</v>
      </c>
      <c r="AI505" s="29">
        <f t="shared" si="140"/>
        <v>1076</v>
      </c>
      <c r="AJ505" s="29" t="str">
        <f t="shared" si="154"/>
        <v>no</v>
      </c>
      <c r="AK505" s="29">
        <f t="shared" si="155"/>
        <v>84.85130111524164</v>
      </c>
      <c r="AL505" s="29">
        <f t="shared" si="156"/>
        <v>103.04740406320542</v>
      </c>
    </row>
    <row r="506" spans="1:38" x14ac:dyDescent="0.2">
      <c r="A506">
        <v>496</v>
      </c>
      <c r="B506" s="12">
        <v>60</v>
      </c>
      <c r="C506" s="12">
        <f t="shared" si="141"/>
        <v>60</v>
      </c>
      <c r="D506" s="12" t="str">
        <f t="shared" si="138"/>
        <v>no</v>
      </c>
      <c r="E506" s="12" t="str">
        <f t="shared" si="142"/>
        <v>Below Average</v>
      </c>
      <c r="F506" s="21">
        <v>7879</v>
      </c>
      <c r="G506" s="21" t="str">
        <f t="shared" si="143"/>
        <v>no</v>
      </c>
      <c r="H506" s="21" t="str">
        <f t="shared" si="144"/>
        <v>Below Average</v>
      </c>
      <c r="I506" s="12" t="s">
        <v>176</v>
      </c>
      <c r="J506" s="12" t="str">
        <f t="shared" si="145"/>
        <v>IDOTRR</v>
      </c>
      <c r="K506" s="12" t="s">
        <v>91</v>
      </c>
      <c r="L506" s="12">
        <f t="shared" si="139"/>
        <v>52.131298928930256</v>
      </c>
      <c r="M506" s="12" t="str">
        <f t="shared" si="146"/>
        <v>Below Average</v>
      </c>
      <c r="N506" s="22">
        <v>4</v>
      </c>
      <c r="O506" s="22" t="str">
        <f t="shared" si="147"/>
        <v>Low</v>
      </c>
      <c r="P506">
        <v>1920</v>
      </c>
      <c r="Q506">
        <v>1950</v>
      </c>
      <c r="R506" s="23">
        <v>720</v>
      </c>
      <c r="S506" s="23" t="str">
        <f t="shared" si="148"/>
        <v>no</v>
      </c>
      <c r="T506" s="23" t="str">
        <f t="shared" si="149"/>
        <v>Below Average</v>
      </c>
      <c r="U506" s="24">
        <v>720</v>
      </c>
      <c r="V506" s="24">
        <v>0</v>
      </c>
      <c r="W506" s="24" t="s">
        <v>413</v>
      </c>
      <c r="X506" s="24">
        <v>720</v>
      </c>
      <c r="Y506" s="24" t="str">
        <f t="shared" si="150"/>
        <v>no</v>
      </c>
      <c r="Z506" s="24" t="str">
        <f t="shared" si="151"/>
        <v>Below Average</v>
      </c>
      <c r="AA506" s="25">
        <v>0</v>
      </c>
      <c r="AB506" s="25">
        <v>0</v>
      </c>
      <c r="AC506" s="25">
        <v>1</v>
      </c>
      <c r="AD506" s="25">
        <v>0</v>
      </c>
      <c r="AE506" s="25">
        <f t="shared" si="152"/>
        <v>1</v>
      </c>
      <c r="AF506" s="25" t="str">
        <f t="shared" si="153"/>
        <v>Less</v>
      </c>
      <c r="AG506" s="57">
        <v>4</v>
      </c>
      <c r="AH506" s="29">
        <v>34900</v>
      </c>
      <c r="AI506" s="29">
        <f t="shared" si="140"/>
        <v>1440</v>
      </c>
      <c r="AJ506" s="29" t="str">
        <f t="shared" si="154"/>
        <v>no</v>
      </c>
      <c r="AK506" s="29">
        <f t="shared" si="155"/>
        <v>24.236111111111111</v>
      </c>
      <c r="AL506" s="29">
        <f t="shared" si="156"/>
        <v>48.472222222222221</v>
      </c>
    </row>
    <row r="507" spans="1:38" x14ac:dyDescent="0.2">
      <c r="A507">
        <v>497</v>
      </c>
      <c r="B507" s="12" t="s">
        <v>83</v>
      </c>
      <c r="C507" s="12">
        <f t="shared" si="141"/>
        <v>69</v>
      </c>
      <c r="D507" s="12" t="str">
        <f t="shared" si="138"/>
        <v>no</v>
      </c>
      <c r="E507" s="12" t="str">
        <f t="shared" si="142"/>
        <v>Below Average</v>
      </c>
      <c r="F507" s="21">
        <v>12692</v>
      </c>
      <c r="G507" s="21" t="str">
        <f t="shared" si="143"/>
        <v>no</v>
      </c>
      <c r="H507" s="21" t="str">
        <f t="shared" si="144"/>
        <v>Above Average</v>
      </c>
      <c r="I507" s="12" t="s">
        <v>129</v>
      </c>
      <c r="J507" s="12" t="str">
        <f t="shared" si="145"/>
        <v>NoRidge</v>
      </c>
      <c r="K507" s="12" t="s">
        <v>91</v>
      </c>
      <c r="L507" s="12">
        <f t="shared" si="139"/>
        <v>82.673563019433331</v>
      </c>
      <c r="M507" s="12" t="str">
        <f t="shared" si="146"/>
        <v>Above Average</v>
      </c>
      <c r="N507" s="22">
        <v>8</v>
      </c>
      <c r="O507" s="22" t="str">
        <f t="shared" si="147"/>
        <v>High</v>
      </c>
      <c r="P507">
        <v>1992</v>
      </c>
      <c r="Q507">
        <v>1993</v>
      </c>
      <c r="R507" s="23">
        <v>3200</v>
      </c>
      <c r="S507" s="23" t="str">
        <f t="shared" si="148"/>
        <v>yes</v>
      </c>
      <c r="T507" s="23" t="str">
        <f t="shared" si="149"/>
        <v>Above Average</v>
      </c>
      <c r="U507" s="24">
        <v>3228</v>
      </c>
      <c r="V507" s="24">
        <v>0</v>
      </c>
      <c r="W507" s="24" t="s">
        <v>413</v>
      </c>
      <c r="X507" s="24">
        <v>3228</v>
      </c>
      <c r="Y507" s="24" t="str">
        <f t="shared" si="150"/>
        <v>yes</v>
      </c>
      <c r="Z507" s="24" t="str">
        <f t="shared" si="151"/>
        <v>Above Average</v>
      </c>
      <c r="AA507" s="25">
        <v>1</v>
      </c>
      <c r="AB507" s="25">
        <v>0</v>
      </c>
      <c r="AC507" s="25">
        <v>3</v>
      </c>
      <c r="AD507" s="25">
        <v>0</v>
      </c>
      <c r="AE507" s="25">
        <f t="shared" si="152"/>
        <v>4</v>
      </c>
      <c r="AF507" s="25" t="str">
        <f t="shared" si="153"/>
        <v>More</v>
      </c>
      <c r="AG507" s="57">
        <v>10</v>
      </c>
      <c r="AH507" s="29">
        <v>430000</v>
      </c>
      <c r="AI507" s="29">
        <f t="shared" si="140"/>
        <v>6428</v>
      </c>
      <c r="AJ507" s="29" t="str">
        <f t="shared" si="154"/>
        <v>yes</v>
      </c>
      <c r="AK507" s="29">
        <f t="shared" si="155"/>
        <v>66.894835096453022</v>
      </c>
      <c r="AL507" s="29">
        <f t="shared" si="156"/>
        <v>133.20941759603468</v>
      </c>
    </row>
    <row r="508" spans="1:38" x14ac:dyDescent="0.2">
      <c r="A508">
        <v>498</v>
      </c>
      <c r="B508" s="12">
        <v>60</v>
      </c>
      <c r="C508" s="12">
        <f t="shared" si="141"/>
        <v>60</v>
      </c>
      <c r="D508" s="12" t="str">
        <f t="shared" si="138"/>
        <v>no</v>
      </c>
      <c r="E508" s="12" t="str">
        <f t="shared" si="142"/>
        <v>Below Average</v>
      </c>
      <c r="F508" s="21">
        <v>9120</v>
      </c>
      <c r="G508" s="21" t="str">
        <f t="shared" si="143"/>
        <v>no</v>
      </c>
      <c r="H508" s="21" t="str">
        <f t="shared" si="144"/>
        <v>Below Average</v>
      </c>
      <c r="I508" s="12" t="s">
        <v>148</v>
      </c>
      <c r="J508" s="12" t="str">
        <f t="shared" si="145"/>
        <v>BrkSide</v>
      </c>
      <c r="K508" s="12" t="s">
        <v>91</v>
      </c>
      <c r="L508" s="12">
        <f t="shared" si="139"/>
        <v>64.919237492322253</v>
      </c>
      <c r="M508" s="12" t="str">
        <f t="shared" si="146"/>
        <v>Below Average</v>
      </c>
      <c r="N508" s="22">
        <v>7</v>
      </c>
      <c r="O508" s="22" t="str">
        <f t="shared" si="147"/>
        <v>High</v>
      </c>
      <c r="P508">
        <v>1925</v>
      </c>
      <c r="Q508">
        <v>1950</v>
      </c>
      <c r="R508" s="23">
        <v>1026</v>
      </c>
      <c r="S508" s="23" t="str">
        <f t="shared" si="148"/>
        <v>no</v>
      </c>
      <c r="T508" s="23" t="str">
        <f t="shared" si="149"/>
        <v>Below Average</v>
      </c>
      <c r="U508" s="24">
        <v>1133</v>
      </c>
      <c r="V508" s="24">
        <v>687</v>
      </c>
      <c r="W508" s="24" t="s">
        <v>412</v>
      </c>
      <c r="X508" s="24">
        <v>1820</v>
      </c>
      <c r="Y508" s="24" t="str">
        <f t="shared" si="150"/>
        <v>no</v>
      </c>
      <c r="Z508" s="24" t="str">
        <f t="shared" si="151"/>
        <v>Above Average</v>
      </c>
      <c r="AA508" s="25">
        <v>1</v>
      </c>
      <c r="AB508" s="25">
        <v>0</v>
      </c>
      <c r="AC508" s="25">
        <v>2</v>
      </c>
      <c r="AD508" s="25">
        <v>0</v>
      </c>
      <c r="AE508" s="25">
        <f t="shared" si="152"/>
        <v>3</v>
      </c>
      <c r="AF508" s="25" t="str">
        <f t="shared" si="153"/>
        <v>More</v>
      </c>
      <c r="AG508" s="57">
        <v>8</v>
      </c>
      <c r="AH508" s="29">
        <v>184000</v>
      </c>
      <c r="AI508" s="29">
        <f t="shared" si="140"/>
        <v>2846</v>
      </c>
      <c r="AJ508" s="29" t="str">
        <f t="shared" si="154"/>
        <v>no</v>
      </c>
      <c r="AK508" s="29">
        <f t="shared" si="155"/>
        <v>64.652143359100492</v>
      </c>
      <c r="AL508" s="29">
        <f t="shared" si="156"/>
        <v>101.09890109890109</v>
      </c>
    </row>
    <row r="509" spans="1:38" x14ac:dyDescent="0.2">
      <c r="A509">
        <v>499</v>
      </c>
      <c r="B509" s="12">
        <v>65</v>
      </c>
      <c r="C509" s="12">
        <f t="shared" si="141"/>
        <v>65</v>
      </c>
      <c r="D509" s="12" t="str">
        <f t="shared" si="138"/>
        <v>no</v>
      </c>
      <c r="E509" s="12" t="str">
        <f t="shared" si="142"/>
        <v>Below Average</v>
      </c>
      <c r="F509" s="21">
        <v>7800</v>
      </c>
      <c r="G509" s="21" t="str">
        <f t="shared" si="143"/>
        <v>no</v>
      </c>
      <c r="H509" s="21" t="str">
        <f t="shared" si="144"/>
        <v>Below Average</v>
      </c>
      <c r="I509" s="12" t="s">
        <v>151</v>
      </c>
      <c r="J509" s="12" t="str">
        <f t="shared" si="145"/>
        <v>Sawyer</v>
      </c>
      <c r="K509" s="12" t="s">
        <v>91</v>
      </c>
      <c r="L509" s="12">
        <f t="shared" si="139"/>
        <v>65.835562612127291</v>
      </c>
      <c r="M509" s="12" t="str">
        <f t="shared" si="146"/>
        <v>Below Average</v>
      </c>
      <c r="N509" s="22">
        <v>5</v>
      </c>
      <c r="O509" s="22" t="str">
        <f t="shared" si="147"/>
        <v>Low</v>
      </c>
      <c r="P509">
        <v>1967</v>
      </c>
      <c r="Q509">
        <v>2004</v>
      </c>
      <c r="R509" s="23">
        <v>864</v>
      </c>
      <c r="S509" s="23" t="str">
        <f t="shared" si="148"/>
        <v>no</v>
      </c>
      <c r="T509" s="23" t="str">
        <f t="shared" si="149"/>
        <v>Below Average</v>
      </c>
      <c r="U509" s="24">
        <v>899</v>
      </c>
      <c r="V509" s="24">
        <v>0</v>
      </c>
      <c r="W509" s="24" t="s">
        <v>413</v>
      </c>
      <c r="X509" s="24">
        <v>899</v>
      </c>
      <c r="Y509" s="24" t="str">
        <f t="shared" si="150"/>
        <v>no</v>
      </c>
      <c r="Z509" s="24" t="str">
        <f t="shared" si="151"/>
        <v>Below Average</v>
      </c>
      <c r="AA509" s="25">
        <v>0</v>
      </c>
      <c r="AB509" s="25">
        <v>0</v>
      </c>
      <c r="AC509" s="25">
        <v>1</v>
      </c>
      <c r="AD509" s="25">
        <v>0</v>
      </c>
      <c r="AE509" s="25">
        <f t="shared" si="152"/>
        <v>1</v>
      </c>
      <c r="AF509" s="25" t="str">
        <f t="shared" si="153"/>
        <v>Less</v>
      </c>
      <c r="AG509" s="57">
        <v>5</v>
      </c>
      <c r="AH509" s="29">
        <v>130000</v>
      </c>
      <c r="AI509" s="29">
        <f t="shared" si="140"/>
        <v>1763</v>
      </c>
      <c r="AJ509" s="29" t="str">
        <f t="shared" si="154"/>
        <v>no</v>
      </c>
      <c r="AK509" s="29">
        <f t="shared" si="155"/>
        <v>73.737946681792394</v>
      </c>
      <c r="AL509" s="29">
        <f t="shared" si="156"/>
        <v>144.60511679644048</v>
      </c>
    </row>
    <row r="510" spans="1:38" x14ac:dyDescent="0.2">
      <c r="A510">
        <v>500</v>
      </c>
      <c r="B510" s="12">
        <v>70</v>
      </c>
      <c r="C510" s="12">
        <f t="shared" si="141"/>
        <v>70</v>
      </c>
      <c r="D510" s="12" t="str">
        <f t="shared" si="138"/>
        <v>no</v>
      </c>
      <c r="E510" s="12" t="str">
        <f t="shared" si="142"/>
        <v>Above Average</v>
      </c>
      <c r="F510" s="21">
        <v>7535</v>
      </c>
      <c r="G510" s="21" t="str">
        <f t="shared" si="143"/>
        <v>no</v>
      </c>
      <c r="H510" s="21" t="str">
        <f t="shared" si="144"/>
        <v>Below Average</v>
      </c>
      <c r="I510" s="12" t="s">
        <v>162</v>
      </c>
      <c r="J510" s="12" t="str">
        <f t="shared" si="145"/>
        <v>NAmes</v>
      </c>
      <c r="K510" s="12" t="s">
        <v>91</v>
      </c>
      <c r="L510" s="12">
        <f t="shared" si="139"/>
        <v>65.191384752822614</v>
      </c>
      <c r="M510" s="12" t="str">
        <f t="shared" si="146"/>
        <v>Below Average</v>
      </c>
      <c r="N510" s="22">
        <v>5</v>
      </c>
      <c r="O510" s="22" t="str">
        <f t="shared" si="147"/>
        <v>Low</v>
      </c>
      <c r="P510">
        <v>1958</v>
      </c>
      <c r="Q510">
        <v>1985</v>
      </c>
      <c r="R510" s="23">
        <v>912</v>
      </c>
      <c r="S510" s="23" t="str">
        <f t="shared" si="148"/>
        <v>no</v>
      </c>
      <c r="T510" s="23" t="str">
        <f t="shared" si="149"/>
        <v>Below Average</v>
      </c>
      <c r="U510" s="24">
        <v>912</v>
      </c>
      <c r="V510" s="24">
        <v>0</v>
      </c>
      <c r="W510" s="24" t="s">
        <v>413</v>
      </c>
      <c r="X510" s="24">
        <v>912</v>
      </c>
      <c r="Y510" s="24" t="str">
        <f t="shared" si="150"/>
        <v>no</v>
      </c>
      <c r="Z510" s="24" t="str">
        <f t="shared" si="151"/>
        <v>Below Average</v>
      </c>
      <c r="AA510" s="25">
        <v>0</v>
      </c>
      <c r="AB510" s="25">
        <v>1</v>
      </c>
      <c r="AC510" s="25">
        <v>1</v>
      </c>
      <c r="AD510" s="25">
        <v>0</v>
      </c>
      <c r="AE510" s="25">
        <f t="shared" si="152"/>
        <v>2</v>
      </c>
      <c r="AF510" s="25" t="str">
        <f t="shared" si="153"/>
        <v>Less</v>
      </c>
      <c r="AG510" s="57">
        <v>5</v>
      </c>
      <c r="AH510" s="29">
        <v>120000</v>
      </c>
      <c r="AI510" s="29">
        <f t="shared" si="140"/>
        <v>1824</v>
      </c>
      <c r="AJ510" s="29" t="str">
        <f t="shared" si="154"/>
        <v>no</v>
      </c>
      <c r="AK510" s="29">
        <f t="shared" si="155"/>
        <v>65.78947368421052</v>
      </c>
      <c r="AL510" s="29">
        <f t="shared" si="156"/>
        <v>131.57894736842104</v>
      </c>
    </row>
    <row r="511" spans="1:38" x14ac:dyDescent="0.2">
      <c r="A511">
        <v>501</v>
      </c>
      <c r="B511" s="12">
        <v>21</v>
      </c>
      <c r="C511" s="12">
        <f t="shared" si="141"/>
        <v>21</v>
      </c>
      <c r="D511" s="12" t="str">
        <f t="shared" si="138"/>
        <v>yes</v>
      </c>
      <c r="E511" s="12" t="str">
        <f t="shared" si="142"/>
        <v>Below Average</v>
      </c>
      <c r="F511" s="21">
        <v>1890</v>
      </c>
      <c r="G511" s="21" t="str">
        <f t="shared" si="143"/>
        <v>no</v>
      </c>
      <c r="H511" s="21" t="str">
        <f t="shared" si="144"/>
        <v>Below Average</v>
      </c>
      <c r="I511" s="12" t="s">
        <v>228</v>
      </c>
      <c r="J511" s="12" t="str">
        <f t="shared" si="145"/>
        <v/>
      </c>
      <c r="K511" s="12" t="s">
        <v>198</v>
      </c>
      <c r="L511" s="12" t="str">
        <f t="shared" si="139"/>
        <v/>
      </c>
      <c r="M511" s="12" t="str">
        <f t="shared" si="146"/>
        <v/>
      </c>
      <c r="N511" s="22">
        <v>6</v>
      </c>
      <c r="O511" s="22" t="str">
        <f t="shared" si="147"/>
        <v>Low</v>
      </c>
      <c r="P511">
        <v>1973</v>
      </c>
      <c r="Q511">
        <v>1973</v>
      </c>
      <c r="R511" s="23">
        <v>672</v>
      </c>
      <c r="S511" s="23" t="str">
        <f t="shared" si="148"/>
        <v>no</v>
      </c>
      <c r="T511" s="23" t="str">
        <f t="shared" si="149"/>
        <v>Below Average</v>
      </c>
      <c r="U511" s="24">
        <v>672</v>
      </c>
      <c r="V511" s="24">
        <v>546</v>
      </c>
      <c r="W511" s="24" t="s">
        <v>412</v>
      </c>
      <c r="X511" s="24">
        <v>1218</v>
      </c>
      <c r="Y511" s="24" t="str">
        <f t="shared" si="150"/>
        <v>no</v>
      </c>
      <c r="Z511" s="24" t="str">
        <f t="shared" si="151"/>
        <v>Below Average</v>
      </c>
      <c r="AA511" s="25">
        <v>0</v>
      </c>
      <c r="AB511" s="25">
        <v>0</v>
      </c>
      <c r="AC511" s="25">
        <v>1</v>
      </c>
      <c r="AD511" s="25">
        <v>1</v>
      </c>
      <c r="AE511" s="25">
        <f t="shared" si="152"/>
        <v>2</v>
      </c>
      <c r="AF511" s="25" t="str">
        <f t="shared" si="153"/>
        <v>Less</v>
      </c>
      <c r="AG511" s="57">
        <v>7</v>
      </c>
      <c r="AH511" s="29">
        <v>113000</v>
      </c>
      <c r="AI511" s="29">
        <f t="shared" si="140"/>
        <v>1890</v>
      </c>
      <c r="AJ511" s="29" t="str">
        <f t="shared" si="154"/>
        <v>no</v>
      </c>
      <c r="AK511" s="29">
        <f t="shared" si="155"/>
        <v>59.788359788359791</v>
      </c>
      <c r="AL511" s="29">
        <f t="shared" si="156"/>
        <v>92.775041050903127</v>
      </c>
    </row>
    <row r="512" spans="1:38" x14ac:dyDescent="0.2">
      <c r="A512">
        <v>502</v>
      </c>
      <c r="B512" s="12">
        <v>75</v>
      </c>
      <c r="C512" s="12">
        <f t="shared" si="141"/>
        <v>75</v>
      </c>
      <c r="D512" s="12" t="str">
        <f t="shared" si="138"/>
        <v>no</v>
      </c>
      <c r="E512" s="12" t="str">
        <f t="shared" si="142"/>
        <v>Above Average</v>
      </c>
      <c r="F512" s="21">
        <v>9803</v>
      </c>
      <c r="G512" s="21" t="str">
        <f t="shared" si="143"/>
        <v>no</v>
      </c>
      <c r="H512" s="21" t="str">
        <f t="shared" si="144"/>
        <v>Below Average</v>
      </c>
      <c r="I512" s="12" t="s">
        <v>136</v>
      </c>
      <c r="J512" s="12" t="str">
        <f t="shared" si="145"/>
        <v>Somerst</v>
      </c>
      <c r="K512" s="12" t="s">
        <v>91</v>
      </c>
      <c r="L512" s="12">
        <f t="shared" si="139"/>
        <v>83.140020408338017</v>
      </c>
      <c r="M512" s="12" t="str">
        <f t="shared" si="146"/>
        <v>Above Average</v>
      </c>
      <c r="N512" s="22">
        <v>7</v>
      </c>
      <c r="O512" s="22" t="str">
        <f t="shared" si="147"/>
        <v>High</v>
      </c>
      <c r="P512">
        <v>2005</v>
      </c>
      <c r="Q512">
        <v>2005</v>
      </c>
      <c r="R512" s="23">
        <v>866</v>
      </c>
      <c r="S512" s="23" t="str">
        <f t="shared" si="148"/>
        <v>no</v>
      </c>
      <c r="T512" s="23" t="str">
        <f t="shared" si="149"/>
        <v>Below Average</v>
      </c>
      <c r="U512" s="24">
        <v>866</v>
      </c>
      <c r="V512" s="24">
        <v>902</v>
      </c>
      <c r="W512" s="24" t="s">
        <v>412</v>
      </c>
      <c r="X512" s="24">
        <v>1768</v>
      </c>
      <c r="Y512" s="24" t="str">
        <f t="shared" si="150"/>
        <v>no</v>
      </c>
      <c r="Z512" s="24" t="str">
        <f t="shared" si="151"/>
        <v>Above Average</v>
      </c>
      <c r="AA512" s="25">
        <v>0</v>
      </c>
      <c r="AB512" s="25">
        <v>0</v>
      </c>
      <c r="AC512" s="25">
        <v>2</v>
      </c>
      <c r="AD512" s="25">
        <v>1</v>
      </c>
      <c r="AE512" s="25">
        <f t="shared" si="152"/>
        <v>3</v>
      </c>
      <c r="AF512" s="25" t="str">
        <f t="shared" si="153"/>
        <v>More</v>
      </c>
      <c r="AG512" s="57">
        <v>7</v>
      </c>
      <c r="AH512" s="29">
        <v>226700</v>
      </c>
      <c r="AI512" s="29">
        <f t="shared" si="140"/>
        <v>2634</v>
      </c>
      <c r="AJ512" s="29" t="str">
        <f t="shared" si="154"/>
        <v>no</v>
      </c>
      <c r="AK512" s="29">
        <f t="shared" si="155"/>
        <v>86.066818526955203</v>
      </c>
      <c r="AL512" s="29">
        <f t="shared" si="156"/>
        <v>128.22398190045249</v>
      </c>
    </row>
    <row r="513" spans="1:38" x14ac:dyDescent="0.2">
      <c r="A513">
        <v>503</v>
      </c>
      <c r="B513" s="12">
        <v>70</v>
      </c>
      <c r="C513" s="12">
        <f t="shared" si="141"/>
        <v>70</v>
      </c>
      <c r="D513" s="12" t="str">
        <f t="shared" si="138"/>
        <v>no</v>
      </c>
      <c r="E513" s="12" t="str">
        <f t="shared" si="142"/>
        <v>Above Average</v>
      </c>
      <c r="F513" s="21">
        <v>9170</v>
      </c>
      <c r="G513" s="21" t="str">
        <f t="shared" si="143"/>
        <v>no</v>
      </c>
      <c r="H513" s="21" t="str">
        <f t="shared" si="144"/>
        <v>Below Average</v>
      </c>
      <c r="I513" s="12" t="s">
        <v>185</v>
      </c>
      <c r="J513" s="12" t="str">
        <f t="shared" si="145"/>
        <v>Edwards</v>
      </c>
      <c r="K513" s="12" t="s">
        <v>91</v>
      </c>
      <c r="L513" s="12">
        <f t="shared" si="139"/>
        <v>61.772149970231268</v>
      </c>
      <c r="M513" s="12" t="str">
        <f t="shared" si="146"/>
        <v>Below Average</v>
      </c>
      <c r="N513" s="22">
        <v>5</v>
      </c>
      <c r="O513" s="22" t="str">
        <f t="shared" si="147"/>
        <v>Low</v>
      </c>
      <c r="P513">
        <v>1965</v>
      </c>
      <c r="Q513">
        <v>1965</v>
      </c>
      <c r="R513" s="23">
        <v>1214</v>
      </c>
      <c r="S513" s="23" t="str">
        <f t="shared" si="148"/>
        <v>no</v>
      </c>
      <c r="T513" s="23" t="str">
        <f t="shared" si="149"/>
        <v>Above Average</v>
      </c>
      <c r="U513" s="24">
        <v>1214</v>
      </c>
      <c r="V513" s="24">
        <v>0</v>
      </c>
      <c r="W513" s="24" t="s">
        <v>413</v>
      </c>
      <c r="X513" s="24">
        <v>1214</v>
      </c>
      <c r="Y513" s="24" t="str">
        <f t="shared" si="150"/>
        <v>no</v>
      </c>
      <c r="Z513" s="24" t="str">
        <f t="shared" si="151"/>
        <v>Below Average</v>
      </c>
      <c r="AA513" s="25">
        <v>1</v>
      </c>
      <c r="AB513" s="25">
        <v>0</v>
      </c>
      <c r="AC513" s="25">
        <v>1</v>
      </c>
      <c r="AD513" s="25">
        <v>0</v>
      </c>
      <c r="AE513" s="25">
        <f t="shared" si="152"/>
        <v>2</v>
      </c>
      <c r="AF513" s="25" t="str">
        <f t="shared" si="153"/>
        <v>Less</v>
      </c>
      <c r="AG513" s="57">
        <v>6</v>
      </c>
      <c r="AH513" s="29">
        <v>140000</v>
      </c>
      <c r="AI513" s="29">
        <f t="shared" si="140"/>
        <v>2428</v>
      </c>
      <c r="AJ513" s="29" t="str">
        <f t="shared" si="154"/>
        <v>no</v>
      </c>
      <c r="AK513" s="29">
        <f t="shared" si="155"/>
        <v>57.660626029654033</v>
      </c>
      <c r="AL513" s="29">
        <f t="shared" si="156"/>
        <v>115.32125205930807</v>
      </c>
    </row>
    <row r="514" spans="1:38" x14ac:dyDescent="0.2">
      <c r="A514">
        <v>504</v>
      </c>
      <c r="B514" s="12">
        <v>100</v>
      </c>
      <c r="C514" s="12">
        <f t="shared" si="141"/>
        <v>100</v>
      </c>
      <c r="D514" s="12" t="str">
        <f t="shared" si="138"/>
        <v>no</v>
      </c>
      <c r="E514" s="12" t="str">
        <f t="shared" si="142"/>
        <v>Above Average</v>
      </c>
      <c r="F514" s="21">
        <v>15602</v>
      </c>
      <c r="G514" s="21" t="str">
        <f t="shared" si="143"/>
        <v>no</v>
      </c>
      <c r="H514" s="21" t="str">
        <f t="shared" si="144"/>
        <v>Above Average</v>
      </c>
      <c r="I514" s="12" t="s">
        <v>123</v>
      </c>
      <c r="J514" s="12" t="str">
        <f t="shared" si="145"/>
        <v>Crawfor</v>
      </c>
      <c r="K514" s="12" t="s">
        <v>91</v>
      </c>
      <c r="L514" s="12">
        <f t="shared" si="139"/>
        <v>74.989820121918996</v>
      </c>
      <c r="M514" s="12" t="str">
        <f t="shared" si="146"/>
        <v>Above Average</v>
      </c>
      <c r="N514" s="22">
        <v>7</v>
      </c>
      <c r="O514" s="22" t="str">
        <f t="shared" si="147"/>
        <v>High</v>
      </c>
      <c r="P514">
        <v>1959</v>
      </c>
      <c r="Q514">
        <v>1997</v>
      </c>
      <c r="R514" s="23">
        <v>1501</v>
      </c>
      <c r="S514" s="23" t="str">
        <f t="shared" si="148"/>
        <v>no</v>
      </c>
      <c r="T514" s="23" t="str">
        <f t="shared" si="149"/>
        <v>Above Average</v>
      </c>
      <c r="U514" s="24">
        <v>1801</v>
      </c>
      <c r="V514" s="24">
        <v>0</v>
      </c>
      <c r="W514" s="24" t="s">
        <v>413</v>
      </c>
      <c r="X514" s="24">
        <v>1801</v>
      </c>
      <c r="Y514" s="24" t="str">
        <f t="shared" si="150"/>
        <v>no</v>
      </c>
      <c r="Z514" s="24" t="str">
        <f t="shared" si="151"/>
        <v>Above Average</v>
      </c>
      <c r="AA514" s="25">
        <v>1</v>
      </c>
      <c r="AB514" s="25">
        <v>0</v>
      </c>
      <c r="AC514" s="25">
        <v>2</v>
      </c>
      <c r="AD514" s="25">
        <v>0</v>
      </c>
      <c r="AE514" s="25">
        <f t="shared" si="152"/>
        <v>3</v>
      </c>
      <c r="AF514" s="25" t="str">
        <f t="shared" si="153"/>
        <v>More</v>
      </c>
      <c r="AG514" s="57">
        <v>6</v>
      </c>
      <c r="AH514" s="29">
        <v>289000</v>
      </c>
      <c r="AI514" s="29">
        <f t="shared" si="140"/>
        <v>3302</v>
      </c>
      <c r="AJ514" s="29" t="str">
        <f t="shared" si="154"/>
        <v>no</v>
      </c>
      <c r="AK514" s="29">
        <f t="shared" si="155"/>
        <v>87.522713506965474</v>
      </c>
      <c r="AL514" s="29">
        <f t="shared" si="156"/>
        <v>160.46640755136036</v>
      </c>
    </row>
    <row r="515" spans="1:38" x14ac:dyDescent="0.2">
      <c r="A515">
        <v>505</v>
      </c>
      <c r="B515" s="12">
        <v>24</v>
      </c>
      <c r="C515" s="12">
        <f t="shared" si="141"/>
        <v>24</v>
      </c>
      <c r="D515" s="12" t="str">
        <f t="shared" si="138"/>
        <v>yes</v>
      </c>
      <c r="E515" s="12" t="str">
        <f t="shared" si="142"/>
        <v>Below Average</v>
      </c>
      <c r="F515" s="21">
        <v>2308</v>
      </c>
      <c r="G515" s="21" t="str">
        <f t="shared" si="143"/>
        <v>no</v>
      </c>
      <c r="H515" s="21" t="str">
        <f t="shared" si="144"/>
        <v>Below Average</v>
      </c>
      <c r="I515" s="12" t="s">
        <v>216</v>
      </c>
      <c r="J515" s="12" t="str">
        <f t="shared" si="145"/>
        <v/>
      </c>
      <c r="K515" s="12" t="s">
        <v>179</v>
      </c>
      <c r="L515" s="12" t="str">
        <f t="shared" si="139"/>
        <v/>
      </c>
      <c r="M515" s="12" t="str">
        <f t="shared" si="146"/>
        <v/>
      </c>
      <c r="N515" s="22">
        <v>6</v>
      </c>
      <c r="O515" s="22" t="str">
        <f t="shared" si="147"/>
        <v>Low</v>
      </c>
      <c r="P515">
        <v>1974</v>
      </c>
      <c r="Q515">
        <v>1974</v>
      </c>
      <c r="R515" s="23">
        <v>855</v>
      </c>
      <c r="S515" s="23" t="str">
        <f t="shared" si="148"/>
        <v>no</v>
      </c>
      <c r="T515" s="23" t="str">
        <f t="shared" si="149"/>
        <v>Below Average</v>
      </c>
      <c r="U515" s="24">
        <v>855</v>
      </c>
      <c r="V515" s="24">
        <v>467</v>
      </c>
      <c r="W515" s="24" t="s">
        <v>412</v>
      </c>
      <c r="X515" s="24">
        <v>1322</v>
      </c>
      <c r="Y515" s="24" t="str">
        <f t="shared" si="150"/>
        <v>no</v>
      </c>
      <c r="Z515" s="24" t="str">
        <f t="shared" si="151"/>
        <v>Below Average</v>
      </c>
      <c r="AA515" s="25">
        <v>0</v>
      </c>
      <c r="AB515" s="25">
        <v>1</v>
      </c>
      <c r="AC515" s="25">
        <v>2</v>
      </c>
      <c r="AD515" s="25">
        <v>1</v>
      </c>
      <c r="AE515" s="25">
        <f t="shared" si="152"/>
        <v>4</v>
      </c>
      <c r="AF515" s="25" t="str">
        <f t="shared" si="153"/>
        <v>More</v>
      </c>
      <c r="AG515" s="57">
        <v>6</v>
      </c>
      <c r="AH515" s="29">
        <v>147000</v>
      </c>
      <c r="AI515" s="29">
        <f t="shared" si="140"/>
        <v>2177</v>
      </c>
      <c r="AJ515" s="29" t="str">
        <f t="shared" si="154"/>
        <v>no</v>
      </c>
      <c r="AK515" s="29">
        <f t="shared" si="155"/>
        <v>67.524115755627008</v>
      </c>
      <c r="AL515" s="29">
        <f t="shared" si="156"/>
        <v>111.19515885022693</v>
      </c>
    </row>
    <row r="516" spans="1:38" x14ac:dyDescent="0.2">
      <c r="A516">
        <v>506</v>
      </c>
      <c r="B516" s="12">
        <v>60</v>
      </c>
      <c r="C516" s="12">
        <f t="shared" si="141"/>
        <v>60</v>
      </c>
      <c r="D516" s="12" t="str">
        <f t="shared" si="138"/>
        <v>no</v>
      </c>
      <c r="E516" s="12" t="str">
        <f t="shared" si="142"/>
        <v>Below Average</v>
      </c>
      <c r="F516" s="21">
        <v>7596</v>
      </c>
      <c r="G516" s="21" t="str">
        <f t="shared" si="143"/>
        <v>no</v>
      </c>
      <c r="H516" s="21" t="str">
        <f t="shared" si="144"/>
        <v>Below Average</v>
      </c>
      <c r="I516" s="12" t="s">
        <v>143</v>
      </c>
      <c r="J516" s="12" t="str">
        <f t="shared" si="145"/>
        <v/>
      </c>
      <c r="K516" s="12" t="s">
        <v>167</v>
      </c>
      <c r="L516" s="12">
        <f t="shared" si="139"/>
        <v>57.90974368543602</v>
      </c>
      <c r="M516" s="12" t="str">
        <f t="shared" si="146"/>
        <v/>
      </c>
      <c r="N516" s="22">
        <v>5</v>
      </c>
      <c r="O516" s="22" t="str">
        <f t="shared" si="147"/>
        <v>Low</v>
      </c>
      <c r="P516">
        <v>1952</v>
      </c>
      <c r="Q516">
        <v>1952</v>
      </c>
      <c r="R516" s="23">
        <v>960</v>
      </c>
      <c r="S516" s="23" t="str">
        <f t="shared" si="148"/>
        <v>no</v>
      </c>
      <c r="T516" s="23" t="str">
        <f t="shared" si="149"/>
        <v>Below Average</v>
      </c>
      <c r="U516" s="24">
        <v>960</v>
      </c>
      <c r="V516" s="24">
        <v>1000</v>
      </c>
      <c r="W516" s="24" t="s">
        <v>412</v>
      </c>
      <c r="X516" s="24">
        <v>1960</v>
      </c>
      <c r="Y516" s="24" t="str">
        <f t="shared" si="150"/>
        <v>no</v>
      </c>
      <c r="Z516" s="24" t="str">
        <f t="shared" si="151"/>
        <v>Above Average</v>
      </c>
      <c r="AA516" s="25">
        <v>0</v>
      </c>
      <c r="AB516" s="25">
        <v>0</v>
      </c>
      <c r="AC516" s="25">
        <v>2</v>
      </c>
      <c r="AD516" s="25">
        <v>0</v>
      </c>
      <c r="AE516" s="25">
        <f t="shared" si="152"/>
        <v>2</v>
      </c>
      <c r="AF516" s="25" t="str">
        <f t="shared" si="153"/>
        <v>Less</v>
      </c>
      <c r="AG516" s="57">
        <v>10</v>
      </c>
      <c r="AH516" s="29">
        <v>124500</v>
      </c>
      <c r="AI516" s="29">
        <f t="shared" si="140"/>
        <v>2920</v>
      </c>
      <c r="AJ516" s="29" t="str">
        <f t="shared" si="154"/>
        <v>no</v>
      </c>
      <c r="AK516" s="29">
        <f t="shared" si="155"/>
        <v>42.636986301369866</v>
      </c>
      <c r="AL516" s="29">
        <f t="shared" si="156"/>
        <v>63.520408163265309</v>
      </c>
    </row>
    <row r="517" spans="1:38" x14ac:dyDescent="0.2">
      <c r="A517">
        <v>507</v>
      </c>
      <c r="B517" s="12">
        <v>80</v>
      </c>
      <c r="C517" s="12">
        <f t="shared" si="141"/>
        <v>80</v>
      </c>
      <c r="D517" s="12" t="str">
        <f t="shared" si="138"/>
        <v>no</v>
      </c>
      <c r="E517" s="12" t="str">
        <f t="shared" si="142"/>
        <v>Above Average</v>
      </c>
      <c r="F517" s="21">
        <v>9554</v>
      </c>
      <c r="G517" s="21" t="str">
        <f t="shared" si="143"/>
        <v>no</v>
      </c>
      <c r="H517" s="21" t="str">
        <f t="shared" si="144"/>
        <v>Below Average</v>
      </c>
      <c r="I517" s="12" t="s">
        <v>170</v>
      </c>
      <c r="J517" s="12" t="str">
        <f t="shared" si="145"/>
        <v>SawyerW</v>
      </c>
      <c r="K517" s="12" t="s">
        <v>91</v>
      </c>
      <c r="L517" s="12">
        <f t="shared" si="139"/>
        <v>71.682411868126678</v>
      </c>
      <c r="M517" s="12" t="str">
        <f t="shared" si="146"/>
        <v>Above Average</v>
      </c>
      <c r="N517" s="22">
        <v>8</v>
      </c>
      <c r="O517" s="22" t="str">
        <f t="shared" si="147"/>
        <v>High</v>
      </c>
      <c r="P517">
        <v>1993</v>
      </c>
      <c r="Q517">
        <v>1994</v>
      </c>
      <c r="R517" s="23">
        <v>777</v>
      </c>
      <c r="S517" s="23" t="str">
        <f t="shared" si="148"/>
        <v>no</v>
      </c>
      <c r="T517" s="23" t="str">
        <f t="shared" si="149"/>
        <v>Below Average</v>
      </c>
      <c r="U517" s="24">
        <v>1065</v>
      </c>
      <c r="V517" s="24">
        <v>846</v>
      </c>
      <c r="W517" s="24" t="s">
        <v>412</v>
      </c>
      <c r="X517" s="24">
        <v>1911</v>
      </c>
      <c r="Y517" s="24" t="str">
        <f t="shared" si="150"/>
        <v>no</v>
      </c>
      <c r="Z517" s="24" t="str">
        <f t="shared" si="151"/>
        <v>Above Average</v>
      </c>
      <c r="AA517" s="25">
        <v>0</v>
      </c>
      <c r="AB517" s="25">
        <v>0</v>
      </c>
      <c r="AC517" s="25">
        <v>2</v>
      </c>
      <c r="AD517" s="25">
        <v>1</v>
      </c>
      <c r="AE517" s="25">
        <f t="shared" si="152"/>
        <v>3</v>
      </c>
      <c r="AF517" s="25" t="str">
        <f t="shared" si="153"/>
        <v>More</v>
      </c>
      <c r="AG517" s="57">
        <v>8</v>
      </c>
      <c r="AH517" s="29">
        <v>215000</v>
      </c>
      <c r="AI517" s="29">
        <f t="shared" si="140"/>
        <v>2688</v>
      </c>
      <c r="AJ517" s="29" t="str">
        <f t="shared" si="154"/>
        <v>no</v>
      </c>
      <c r="AK517" s="29">
        <f t="shared" si="155"/>
        <v>79.985119047619051</v>
      </c>
      <c r="AL517" s="29">
        <f t="shared" si="156"/>
        <v>112.50654107796964</v>
      </c>
    </row>
    <row r="518" spans="1:38" x14ac:dyDescent="0.2">
      <c r="A518">
        <v>508</v>
      </c>
      <c r="B518" s="12">
        <v>75</v>
      </c>
      <c r="C518" s="12">
        <f t="shared" si="141"/>
        <v>75</v>
      </c>
      <c r="D518" s="12" t="str">
        <f t="shared" si="138"/>
        <v>no</v>
      </c>
      <c r="E518" s="12" t="str">
        <f t="shared" si="142"/>
        <v>Above Average</v>
      </c>
      <c r="F518" s="21">
        <v>7862</v>
      </c>
      <c r="G518" s="21" t="str">
        <f t="shared" si="143"/>
        <v>no</v>
      </c>
      <c r="H518" s="21" t="str">
        <f t="shared" si="144"/>
        <v>Below Average</v>
      </c>
      <c r="I518" s="12" t="s">
        <v>136</v>
      </c>
      <c r="J518" s="12" t="str">
        <f t="shared" si="145"/>
        <v>Somerst</v>
      </c>
      <c r="K518" s="12" t="s">
        <v>91</v>
      </c>
      <c r="L518" s="12">
        <f t="shared" si="139"/>
        <v>83.140020408338017</v>
      </c>
      <c r="M518" s="12" t="str">
        <f t="shared" si="146"/>
        <v>Above Average</v>
      </c>
      <c r="N518" s="22">
        <v>6</v>
      </c>
      <c r="O518" s="22" t="str">
        <f t="shared" si="147"/>
        <v>Low</v>
      </c>
      <c r="P518">
        <v>2009</v>
      </c>
      <c r="Q518">
        <v>2009</v>
      </c>
      <c r="R518" s="23">
        <v>1218</v>
      </c>
      <c r="S518" s="23" t="str">
        <f t="shared" si="148"/>
        <v>no</v>
      </c>
      <c r="T518" s="23" t="str">
        <f t="shared" si="149"/>
        <v>Above Average</v>
      </c>
      <c r="U518" s="24">
        <v>1218</v>
      </c>
      <c r="V518" s="24">
        <v>0</v>
      </c>
      <c r="W518" s="24" t="s">
        <v>413</v>
      </c>
      <c r="X518" s="24">
        <v>1218</v>
      </c>
      <c r="Y518" s="24" t="str">
        <f t="shared" si="150"/>
        <v>no</v>
      </c>
      <c r="Z518" s="24" t="str">
        <f t="shared" si="151"/>
        <v>Below Average</v>
      </c>
      <c r="AA518" s="25">
        <v>0</v>
      </c>
      <c r="AB518" s="25">
        <v>0</v>
      </c>
      <c r="AC518" s="25">
        <v>2</v>
      </c>
      <c r="AD518" s="25">
        <v>0</v>
      </c>
      <c r="AE518" s="25">
        <f t="shared" si="152"/>
        <v>2</v>
      </c>
      <c r="AF518" s="25" t="str">
        <f t="shared" si="153"/>
        <v>Less</v>
      </c>
      <c r="AG518" s="57">
        <v>4</v>
      </c>
      <c r="AH518" s="29">
        <v>208300</v>
      </c>
      <c r="AI518" s="29">
        <f t="shared" si="140"/>
        <v>2436</v>
      </c>
      <c r="AJ518" s="29" t="str">
        <f t="shared" si="154"/>
        <v>no</v>
      </c>
      <c r="AK518" s="29">
        <f t="shared" si="155"/>
        <v>85.509031198686372</v>
      </c>
      <c r="AL518" s="29">
        <f t="shared" si="156"/>
        <v>171.01806239737274</v>
      </c>
    </row>
    <row r="519" spans="1:38" x14ac:dyDescent="0.2">
      <c r="A519">
        <v>509</v>
      </c>
      <c r="B519" s="12">
        <v>60</v>
      </c>
      <c r="C519" s="12">
        <f t="shared" si="141"/>
        <v>60</v>
      </c>
      <c r="D519" s="12" t="str">
        <f t="shared" si="138"/>
        <v>no</v>
      </c>
      <c r="E519" s="12" t="str">
        <f t="shared" si="142"/>
        <v>Below Average</v>
      </c>
      <c r="F519" s="21">
        <v>9600</v>
      </c>
      <c r="G519" s="21" t="str">
        <f t="shared" si="143"/>
        <v>no</v>
      </c>
      <c r="H519" s="21" t="str">
        <f t="shared" si="144"/>
        <v>Below Average</v>
      </c>
      <c r="I519" s="12" t="s">
        <v>143</v>
      </c>
      <c r="J519" s="12" t="str">
        <f t="shared" si="145"/>
        <v>OldTown</v>
      </c>
      <c r="K519" s="12" t="s">
        <v>91</v>
      </c>
      <c r="L519" s="12">
        <f t="shared" si="139"/>
        <v>57.90974368543602</v>
      </c>
      <c r="M519" s="12" t="str">
        <f t="shared" si="146"/>
        <v>Below Average</v>
      </c>
      <c r="N519" s="22">
        <v>7</v>
      </c>
      <c r="O519" s="22" t="str">
        <f t="shared" si="147"/>
        <v>High</v>
      </c>
      <c r="P519">
        <v>1928</v>
      </c>
      <c r="Q519">
        <v>2005</v>
      </c>
      <c r="R519" s="23">
        <v>689</v>
      </c>
      <c r="S519" s="23" t="str">
        <f t="shared" si="148"/>
        <v>no</v>
      </c>
      <c r="T519" s="23" t="str">
        <f t="shared" si="149"/>
        <v>Below Average</v>
      </c>
      <c r="U519" s="24">
        <v>689</v>
      </c>
      <c r="V519" s="24">
        <v>689</v>
      </c>
      <c r="W519" s="24" t="s">
        <v>412</v>
      </c>
      <c r="X519" s="24">
        <v>1378</v>
      </c>
      <c r="Y519" s="24" t="str">
        <f t="shared" si="150"/>
        <v>no</v>
      </c>
      <c r="Z519" s="24" t="str">
        <f t="shared" si="151"/>
        <v>Below Average</v>
      </c>
      <c r="AA519" s="25">
        <v>0</v>
      </c>
      <c r="AB519" s="25">
        <v>0</v>
      </c>
      <c r="AC519" s="25">
        <v>2</v>
      </c>
      <c r="AD519" s="25">
        <v>0</v>
      </c>
      <c r="AE519" s="25">
        <f t="shared" si="152"/>
        <v>2</v>
      </c>
      <c r="AF519" s="25" t="str">
        <f t="shared" si="153"/>
        <v>Less</v>
      </c>
      <c r="AG519" s="57">
        <v>7</v>
      </c>
      <c r="AH519" s="29">
        <v>161000</v>
      </c>
      <c r="AI519" s="29">
        <f t="shared" si="140"/>
        <v>2067</v>
      </c>
      <c r="AJ519" s="29" t="str">
        <f t="shared" si="154"/>
        <v>no</v>
      </c>
      <c r="AK519" s="29">
        <f t="shared" si="155"/>
        <v>77.89066279632317</v>
      </c>
      <c r="AL519" s="29">
        <f t="shared" si="156"/>
        <v>116.83599419448475</v>
      </c>
    </row>
    <row r="520" spans="1:38" x14ac:dyDescent="0.2">
      <c r="A520">
        <v>510</v>
      </c>
      <c r="B520" s="12">
        <v>80</v>
      </c>
      <c r="C520" s="12">
        <f t="shared" si="141"/>
        <v>80</v>
      </c>
      <c r="D520" s="12" t="str">
        <f t="shared" si="138"/>
        <v>no</v>
      </c>
      <c r="E520" s="12" t="str">
        <f t="shared" si="142"/>
        <v>Above Average</v>
      </c>
      <c r="F520" s="21">
        <v>9600</v>
      </c>
      <c r="G520" s="21" t="str">
        <f t="shared" si="143"/>
        <v>no</v>
      </c>
      <c r="H520" s="21" t="str">
        <f t="shared" si="144"/>
        <v>Below Average</v>
      </c>
      <c r="I520" s="12" t="s">
        <v>162</v>
      </c>
      <c r="J520" s="12" t="str">
        <f t="shared" si="145"/>
        <v>NAmes</v>
      </c>
      <c r="K520" s="12" t="s">
        <v>91</v>
      </c>
      <c r="L520" s="12">
        <f t="shared" si="139"/>
        <v>65.191384752822614</v>
      </c>
      <c r="M520" s="12" t="str">
        <f t="shared" si="146"/>
        <v>Below Average</v>
      </c>
      <c r="N520" s="22">
        <v>5</v>
      </c>
      <c r="O520" s="22" t="str">
        <f t="shared" si="147"/>
        <v>Low</v>
      </c>
      <c r="P520">
        <v>1959</v>
      </c>
      <c r="Q520">
        <v>1959</v>
      </c>
      <c r="R520" s="23">
        <v>1041</v>
      </c>
      <c r="S520" s="23" t="str">
        <f t="shared" si="148"/>
        <v>no</v>
      </c>
      <c r="T520" s="23" t="str">
        <f t="shared" si="149"/>
        <v>Below Average</v>
      </c>
      <c r="U520" s="24">
        <v>1041</v>
      </c>
      <c r="V520" s="24">
        <v>0</v>
      </c>
      <c r="W520" s="24" t="s">
        <v>413</v>
      </c>
      <c r="X520" s="24">
        <v>1041</v>
      </c>
      <c r="Y520" s="24" t="str">
        <f t="shared" si="150"/>
        <v>no</v>
      </c>
      <c r="Z520" s="24" t="str">
        <f t="shared" si="151"/>
        <v>Below Average</v>
      </c>
      <c r="AA520" s="25">
        <v>1</v>
      </c>
      <c r="AB520" s="25">
        <v>0</v>
      </c>
      <c r="AC520" s="25">
        <v>1</v>
      </c>
      <c r="AD520" s="25">
        <v>0</v>
      </c>
      <c r="AE520" s="25">
        <f t="shared" si="152"/>
        <v>2</v>
      </c>
      <c r="AF520" s="25" t="str">
        <f t="shared" si="153"/>
        <v>Less</v>
      </c>
      <c r="AG520" s="57">
        <v>6</v>
      </c>
      <c r="AH520" s="29">
        <v>124500</v>
      </c>
      <c r="AI520" s="29">
        <f t="shared" si="140"/>
        <v>2082</v>
      </c>
      <c r="AJ520" s="29" t="str">
        <f t="shared" si="154"/>
        <v>no</v>
      </c>
      <c r="AK520" s="29">
        <f t="shared" si="155"/>
        <v>59.798270893371757</v>
      </c>
      <c r="AL520" s="29">
        <f t="shared" si="156"/>
        <v>119.59654178674351</v>
      </c>
    </row>
    <row r="521" spans="1:38" x14ac:dyDescent="0.2">
      <c r="A521">
        <v>511</v>
      </c>
      <c r="B521" s="12">
        <v>75</v>
      </c>
      <c r="C521" s="12">
        <f t="shared" si="141"/>
        <v>75</v>
      </c>
      <c r="D521" s="12" t="str">
        <f t="shared" si="138"/>
        <v>no</v>
      </c>
      <c r="E521" s="12" t="str">
        <f t="shared" si="142"/>
        <v>Above Average</v>
      </c>
      <c r="F521" s="21">
        <v>14559</v>
      </c>
      <c r="G521" s="21" t="str">
        <f t="shared" si="143"/>
        <v>no</v>
      </c>
      <c r="H521" s="21" t="str">
        <f t="shared" si="144"/>
        <v>Above Average</v>
      </c>
      <c r="I521" s="12" t="s">
        <v>162</v>
      </c>
      <c r="J521" s="12" t="str">
        <f t="shared" si="145"/>
        <v>NAmes</v>
      </c>
      <c r="K521" s="12" t="s">
        <v>91</v>
      </c>
      <c r="L521" s="12">
        <f t="shared" si="139"/>
        <v>65.191384752822614</v>
      </c>
      <c r="M521" s="12" t="str">
        <f t="shared" si="146"/>
        <v>Below Average</v>
      </c>
      <c r="N521" s="22">
        <v>5</v>
      </c>
      <c r="O521" s="22" t="str">
        <f t="shared" si="147"/>
        <v>Low</v>
      </c>
      <c r="P521">
        <v>1951</v>
      </c>
      <c r="Q521">
        <v>2000</v>
      </c>
      <c r="R521" s="23">
        <v>1008</v>
      </c>
      <c r="S521" s="23" t="str">
        <f t="shared" si="148"/>
        <v>no</v>
      </c>
      <c r="T521" s="23" t="str">
        <f t="shared" si="149"/>
        <v>Below Average</v>
      </c>
      <c r="U521" s="24">
        <v>1363</v>
      </c>
      <c r="V521" s="24">
        <v>0</v>
      </c>
      <c r="W521" s="24" t="s">
        <v>413</v>
      </c>
      <c r="X521" s="24">
        <v>1363</v>
      </c>
      <c r="Y521" s="24" t="str">
        <f t="shared" si="150"/>
        <v>no</v>
      </c>
      <c r="Z521" s="24" t="str">
        <f t="shared" si="151"/>
        <v>Below Average</v>
      </c>
      <c r="AA521" s="25">
        <v>1</v>
      </c>
      <c r="AB521" s="25">
        <v>0</v>
      </c>
      <c r="AC521" s="25">
        <v>1</v>
      </c>
      <c r="AD521" s="25">
        <v>0</v>
      </c>
      <c r="AE521" s="25">
        <f t="shared" si="152"/>
        <v>2</v>
      </c>
      <c r="AF521" s="25" t="str">
        <f t="shared" si="153"/>
        <v>Less</v>
      </c>
      <c r="AG521" s="57">
        <v>6</v>
      </c>
      <c r="AH521" s="29">
        <v>164900</v>
      </c>
      <c r="AI521" s="29">
        <f t="shared" si="140"/>
        <v>2371</v>
      </c>
      <c r="AJ521" s="29" t="str">
        <f t="shared" si="154"/>
        <v>no</v>
      </c>
      <c r="AK521" s="29">
        <f t="shared" si="155"/>
        <v>69.548713622943907</v>
      </c>
      <c r="AL521" s="29">
        <f t="shared" si="156"/>
        <v>120.98312545854732</v>
      </c>
    </row>
    <row r="522" spans="1:38" x14ac:dyDescent="0.2">
      <c r="A522">
        <v>512</v>
      </c>
      <c r="B522" s="12">
        <v>40</v>
      </c>
      <c r="C522" s="12">
        <f t="shared" si="141"/>
        <v>40</v>
      </c>
      <c r="D522" s="12" t="str">
        <f t="shared" si="138"/>
        <v>no</v>
      </c>
      <c r="E522" s="12" t="str">
        <f t="shared" si="142"/>
        <v>Below Average</v>
      </c>
      <c r="F522" s="21">
        <v>6792</v>
      </c>
      <c r="G522" s="21" t="str">
        <f t="shared" si="143"/>
        <v>no</v>
      </c>
      <c r="H522" s="21" t="str">
        <f t="shared" si="144"/>
        <v>Below Average</v>
      </c>
      <c r="I522" s="12" t="s">
        <v>154</v>
      </c>
      <c r="J522" s="12" t="str">
        <f t="shared" si="145"/>
        <v/>
      </c>
      <c r="K522" s="12" t="s">
        <v>179</v>
      </c>
      <c r="L522" s="12">
        <f t="shared" si="139"/>
        <v>92.435750489847905</v>
      </c>
      <c r="M522" s="12" t="str">
        <f t="shared" si="146"/>
        <v/>
      </c>
      <c r="N522" s="22">
        <v>7</v>
      </c>
      <c r="O522" s="22" t="str">
        <f t="shared" si="147"/>
        <v>High</v>
      </c>
      <c r="P522">
        <v>2005</v>
      </c>
      <c r="Q522">
        <v>2006</v>
      </c>
      <c r="R522" s="23">
        <v>1368</v>
      </c>
      <c r="S522" s="23" t="str">
        <f t="shared" si="148"/>
        <v>no</v>
      </c>
      <c r="T522" s="23" t="str">
        <f t="shared" si="149"/>
        <v>Above Average</v>
      </c>
      <c r="U522" s="24">
        <v>1368</v>
      </c>
      <c r="V522" s="24">
        <v>0</v>
      </c>
      <c r="W522" s="24" t="s">
        <v>413</v>
      </c>
      <c r="X522" s="24">
        <v>1368</v>
      </c>
      <c r="Y522" s="24" t="str">
        <f t="shared" si="150"/>
        <v>no</v>
      </c>
      <c r="Z522" s="24" t="str">
        <f t="shared" si="151"/>
        <v>Below Average</v>
      </c>
      <c r="AA522" s="25">
        <v>0</v>
      </c>
      <c r="AB522" s="25">
        <v>0</v>
      </c>
      <c r="AC522" s="25">
        <v>2</v>
      </c>
      <c r="AD522" s="25">
        <v>0</v>
      </c>
      <c r="AE522" s="25">
        <f t="shared" si="152"/>
        <v>2</v>
      </c>
      <c r="AF522" s="25" t="str">
        <f t="shared" si="153"/>
        <v>Less</v>
      </c>
      <c r="AG522" s="57">
        <v>6</v>
      </c>
      <c r="AH522" s="29">
        <v>202665</v>
      </c>
      <c r="AI522" s="29">
        <f t="shared" si="140"/>
        <v>2736</v>
      </c>
      <c r="AJ522" s="29" t="str">
        <f t="shared" si="154"/>
        <v>no</v>
      </c>
      <c r="AK522" s="29">
        <f t="shared" si="155"/>
        <v>74.073464912280699</v>
      </c>
      <c r="AL522" s="29">
        <f t="shared" si="156"/>
        <v>148.1469298245614</v>
      </c>
    </row>
    <row r="523" spans="1:38" x14ac:dyDescent="0.2">
      <c r="A523">
        <v>513</v>
      </c>
      <c r="B523" s="12">
        <v>70</v>
      </c>
      <c r="C523" s="12">
        <f t="shared" si="141"/>
        <v>70</v>
      </c>
      <c r="D523" s="12" t="str">
        <f t="shared" ref="D523:D586" si="157">IF(OR(C523&lt;(QUARTILE(C$11:C$1470,1))-(((QUARTILE(C$11:C$1470,3))-(QUARTILE(C$11:C$1470,1)))*1.5),C523&gt;(QUARTILE(C$11:C$1470,3))+(((QUARTILE(C$11:C$1470,3))-(QUARTILE(C$11:C$1470,1)))*1.5)),"yes","no")</f>
        <v>no</v>
      </c>
      <c r="E523" s="12" t="str">
        <f t="shared" si="142"/>
        <v>Above Average</v>
      </c>
      <c r="F523" s="21">
        <v>9100</v>
      </c>
      <c r="G523" s="21" t="str">
        <f t="shared" si="143"/>
        <v>no</v>
      </c>
      <c r="H523" s="21" t="str">
        <f t="shared" si="144"/>
        <v>Below Average</v>
      </c>
      <c r="I523" s="12" t="s">
        <v>162</v>
      </c>
      <c r="J523" s="12" t="str">
        <f t="shared" si="145"/>
        <v>NAmes</v>
      </c>
      <c r="K523" s="12" t="s">
        <v>91</v>
      </c>
      <c r="L523" s="12">
        <f t="shared" ref="L523:L586" si="158">IFERROR(AVERAGEIFS($AK$11:$AK$1470,$I$11:$I$1470,$I523,$K$11:$K$1470,"1Fam"),"")</f>
        <v>65.191384752822614</v>
      </c>
      <c r="M523" s="12" t="str">
        <f t="shared" si="146"/>
        <v>Below Average</v>
      </c>
      <c r="N523" s="22">
        <v>5</v>
      </c>
      <c r="O523" s="22" t="str">
        <f t="shared" si="147"/>
        <v>Low</v>
      </c>
      <c r="P523">
        <v>1958</v>
      </c>
      <c r="Q523">
        <v>1958</v>
      </c>
      <c r="R523" s="23">
        <v>864</v>
      </c>
      <c r="S523" s="23" t="str">
        <f t="shared" si="148"/>
        <v>no</v>
      </c>
      <c r="T523" s="23" t="str">
        <f t="shared" si="149"/>
        <v>Below Average</v>
      </c>
      <c r="U523" s="24">
        <v>864</v>
      </c>
      <c r="V523" s="24">
        <v>0</v>
      </c>
      <c r="W523" s="24" t="s">
        <v>413</v>
      </c>
      <c r="X523" s="24">
        <v>864</v>
      </c>
      <c r="Y523" s="24" t="str">
        <f t="shared" si="150"/>
        <v>no</v>
      </c>
      <c r="Z523" s="24" t="str">
        <f t="shared" si="151"/>
        <v>Below Average</v>
      </c>
      <c r="AA523" s="25">
        <v>1</v>
      </c>
      <c r="AB523" s="25">
        <v>0</v>
      </c>
      <c r="AC523" s="25">
        <v>1</v>
      </c>
      <c r="AD523" s="25">
        <v>0</v>
      </c>
      <c r="AE523" s="25">
        <f t="shared" si="152"/>
        <v>2</v>
      </c>
      <c r="AF523" s="25" t="str">
        <f t="shared" si="153"/>
        <v>Less</v>
      </c>
      <c r="AG523" s="57">
        <v>5</v>
      </c>
      <c r="AH523" s="29">
        <v>129900</v>
      </c>
      <c r="AI523" s="29">
        <f t="shared" ref="AI523:AI586" si="159">R523+X523</f>
        <v>1728</v>
      </c>
      <c r="AJ523" s="29" t="str">
        <f t="shared" si="154"/>
        <v>no</v>
      </c>
      <c r="AK523" s="29">
        <f t="shared" si="155"/>
        <v>75.173611111111114</v>
      </c>
      <c r="AL523" s="29">
        <f t="shared" si="156"/>
        <v>150.34722222222223</v>
      </c>
    </row>
    <row r="524" spans="1:38" x14ac:dyDescent="0.2">
      <c r="A524">
        <v>514</v>
      </c>
      <c r="B524" s="12">
        <v>71</v>
      </c>
      <c r="C524" s="12">
        <f t="shared" ref="C524:C587" si="160">IF(B524="NA", $B$4, B524)</f>
        <v>71</v>
      </c>
      <c r="D524" s="12" t="str">
        <f t="shared" si="157"/>
        <v>no</v>
      </c>
      <c r="E524" s="12" t="str">
        <f t="shared" ref="E524:E587" si="161">IF(C524&gt;=AVERAGE(C$11:C$1470),"Above Average","Below Average")</f>
        <v>Above Average</v>
      </c>
      <c r="F524" s="21">
        <v>9187</v>
      </c>
      <c r="G524" s="21" t="str">
        <f t="shared" ref="G524:G587" si="162">IF(OR(F524&lt;(QUARTILE(F$11:F$1470,1))-(((QUARTILE(F$11:F$1470,3))-(QUARTILE(F$11:F$1470,1)))*1.5),F524&gt;(QUARTILE(F$11:F$1470,3))+(((QUARTILE(F$11:F$1470,3))-(QUARTILE(F$11:F$1470,1)))*1.5)),"yes","no")</f>
        <v>no</v>
      </c>
      <c r="H524" s="21" t="str">
        <f t="shared" ref="H524:H587" si="163">IF(F524&gt;=AVERAGE(F$11:F$1470),"Above Average","Below Average")</f>
        <v>Below Average</v>
      </c>
      <c r="I524" s="12" t="s">
        <v>131</v>
      </c>
      <c r="J524" s="12" t="str">
        <f t="shared" ref="J524:J587" si="164">IF(K524="1Fam",I524,"")</f>
        <v>Mitchel</v>
      </c>
      <c r="K524" s="12" t="s">
        <v>91</v>
      </c>
      <c r="L524" s="12">
        <f t="shared" si="158"/>
        <v>69.371268986915226</v>
      </c>
      <c r="M524" s="12" t="str">
        <f t="shared" ref="M524:M587" si="165">IF(J524="","",IF(L524&gt;=AVERAGE($L$11:$L$1470),"Above Average","Below Average"))</f>
        <v>Below Average</v>
      </c>
      <c r="N524" s="22">
        <v>6</v>
      </c>
      <c r="O524" s="22" t="str">
        <f t="shared" ref="O524:O587" si="166">IF(N524&gt;=7,"High","Low")</f>
        <v>Low</v>
      </c>
      <c r="P524">
        <v>1983</v>
      </c>
      <c r="Q524">
        <v>1983</v>
      </c>
      <c r="R524" s="23">
        <v>1084</v>
      </c>
      <c r="S524" s="23" t="str">
        <f t="shared" ref="S524:S587" si="167">IF(OR(R524&lt;(QUARTILE(R$11:R$1470,1))-(((QUARTILE(R$11:R$1470,3))-(QUARTILE(R$11:R$1470,1)))*1.5),R524&gt;(QUARTILE(R$11:R$1470,3))+(((QUARTILE(R$11:R$1470,3))-(QUARTILE(R$11:R$1470,1)))*1.5)),"yes","no")</f>
        <v>no</v>
      </c>
      <c r="T524" s="23" t="str">
        <f t="shared" ref="T524:T587" si="168">IF(R524&gt;=AVERAGE(R$11:R$1470),"Above Average","Below Average")</f>
        <v>Above Average</v>
      </c>
      <c r="U524" s="24">
        <v>1080</v>
      </c>
      <c r="V524" s="24">
        <v>0</v>
      </c>
      <c r="W524" s="24" t="s">
        <v>413</v>
      </c>
      <c r="X524" s="24">
        <v>1080</v>
      </c>
      <c r="Y524" s="24" t="str">
        <f t="shared" ref="Y524:Y587" si="169">IF(OR(X524&lt;(QUARTILE(X$11:X$1470,1))-(((QUARTILE(X$11:X$1470,3))-(QUARTILE(X$11:X$1470,1)))*1.5),X524&gt;(QUARTILE(X$11:X$1470,3))+(((QUARTILE(X$11:X$1470,3))-(QUARTILE(X$11:X$1470,1)))*1.5)),"yes","no")</f>
        <v>no</v>
      </c>
      <c r="Z524" s="24" t="str">
        <f t="shared" ref="Z524:Z587" si="170">IF(X524&gt;=AVERAGE(X$11:X$1470),"Above Average","Below Average")</f>
        <v>Below Average</v>
      </c>
      <c r="AA524" s="25">
        <v>0</v>
      </c>
      <c r="AB524" s="25">
        <v>0</v>
      </c>
      <c r="AC524" s="25">
        <v>1</v>
      </c>
      <c r="AD524" s="25">
        <v>1</v>
      </c>
      <c r="AE524" s="25">
        <f t="shared" ref="AE524:AE587" si="171">SUM(AA524:AD524)</f>
        <v>2</v>
      </c>
      <c r="AF524" s="25" t="str">
        <f t="shared" ref="AF524:AF587" si="172">IF(AE524&gt;=3,"More","Less")</f>
        <v>Less</v>
      </c>
      <c r="AG524" s="57">
        <v>5</v>
      </c>
      <c r="AH524" s="29">
        <v>134000</v>
      </c>
      <c r="AI524" s="29">
        <f t="shared" si="159"/>
        <v>2164</v>
      </c>
      <c r="AJ524" s="29" t="str">
        <f t="shared" ref="AJ524:AJ587" si="173">IF(OR(AI524&lt;(QUARTILE(AI$11:AI$1470,1))-(((QUARTILE(AI$11:AI$1470,3))-(QUARTILE(AI$11:AI$1470,1)))*1.5),AI524&gt;(QUARTILE(AI$11:AI$1470,3))+(((QUARTILE(AI$11:AI$1470,3))-(QUARTILE(AI$11:AI$1470,1)))*1.5)),"yes","no")</f>
        <v>no</v>
      </c>
      <c r="AK524" s="29">
        <f t="shared" ref="AK524:AK587" si="174">AH524/AI524</f>
        <v>61.922365988909426</v>
      </c>
      <c r="AL524" s="29">
        <f t="shared" ref="AL524:AL587" si="175">AH524/X524</f>
        <v>124.07407407407408</v>
      </c>
    </row>
    <row r="525" spans="1:38" x14ac:dyDescent="0.2">
      <c r="A525">
        <v>515</v>
      </c>
      <c r="B525" s="12">
        <v>55</v>
      </c>
      <c r="C525" s="12">
        <f t="shared" si="160"/>
        <v>55</v>
      </c>
      <c r="D525" s="12" t="str">
        <f t="shared" si="157"/>
        <v>no</v>
      </c>
      <c r="E525" s="12" t="str">
        <f t="shared" si="161"/>
        <v>Below Average</v>
      </c>
      <c r="F525" s="21">
        <v>10594</v>
      </c>
      <c r="G525" s="21" t="str">
        <f t="shared" si="162"/>
        <v>no</v>
      </c>
      <c r="H525" s="21" t="str">
        <f t="shared" si="163"/>
        <v>Above Average</v>
      </c>
      <c r="I525" s="12" t="s">
        <v>123</v>
      </c>
      <c r="J525" s="12" t="str">
        <f t="shared" si="164"/>
        <v>Crawfor</v>
      </c>
      <c r="K525" s="12" t="s">
        <v>91</v>
      </c>
      <c r="L525" s="12">
        <f t="shared" si="158"/>
        <v>74.989820121918996</v>
      </c>
      <c r="M525" s="12" t="str">
        <f t="shared" si="165"/>
        <v>Above Average</v>
      </c>
      <c r="N525" s="22">
        <v>5</v>
      </c>
      <c r="O525" s="22" t="str">
        <f t="shared" si="166"/>
        <v>Low</v>
      </c>
      <c r="P525">
        <v>1926</v>
      </c>
      <c r="Q525">
        <v>1950</v>
      </c>
      <c r="R525" s="23">
        <v>768</v>
      </c>
      <c r="S525" s="23" t="str">
        <f t="shared" si="167"/>
        <v>no</v>
      </c>
      <c r="T525" s="23" t="str">
        <f t="shared" si="168"/>
        <v>Below Average</v>
      </c>
      <c r="U525" s="24">
        <v>789</v>
      </c>
      <c r="V525" s="24">
        <v>0</v>
      </c>
      <c r="W525" s="24" t="s">
        <v>413</v>
      </c>
      <c r="X525" s="24">
        <v>789</v>
      </c>
      <c r="Y525" s="24" t="str">
        <f t="shared" si="169"/>
        <v>no</v>
      </c>
      <c r="Z525" s="24" t="str">
        <f t="shared" si="170"/>
        <v>Below Average</v>
      </c>
      <c r="AA525" s="25">
        <v>0</v>
      </c>
      <c r="AB525" s="25">
        <v>0</v>
      </c>
      <c r="AC525" s="25">
        <v>1</v>
      </c>
      <c r="AD525" s="25">
        <v>0</v>
      </c>
      <c r="AE525" s="25">
        <f t="shared" si="171"/>
        <v>1</v>
      </c>
      <c r="AF525" s="25" t="str">
        <f t="shared" si="172"/>
        <v>Less</v>
      </c>
      <c r="AG525" s="57">
        <v>5</v>
      </c>
      <c r="AH525" s="29">
        <v>96500</v>
      </c>
      <c r="AI525" s="29">
        <f t="shared" si="159"/>
        <v>1557</v>
      </c>
      <c r="AJ525" s="29" t="str">
        <f t="shared" si="173"/>
        <v>no</v>
      </c>
      <c r="AK525" s="29">
        <f t="shared" si="174"/>
        <v>61.978163134232496</v>
      </c>
      <c r="AL525" s="29">
        <f t="shared" si="175"/>
        <v>122.30671736375159</v>
      </c>
    </row>
    <row r="526" spans="1:38" x14ac:dyDescent="0.2">
      <c r="A526">
        <v>516</v>
      </c>
      <c r="B526" s="12">
        <v>94</v>
      </c>
      <c r="C526" s="12">
        <f t="shared" si="160"/>
        <v>94</v>
      </c>
      <c r="D526" s="12" t="str">
        <f t="shared" si="157"/>
        <v>no</v>
      </c>
      <c r="E526" s="12" t="str">
        <f t="shared" si="161"/>
        <v>Above Average</v>
      </c>
      <c r="F526" s="21">
        <v>12220</v>
      </c>
      <c r="G526" s="21" t="str">
        <f t="shared" si="162"/>
        <v>no</v>
      </c>
      <c r="H526" s="21" t="str">
        <f t="shared" si="163"/>
        <v>Above Average</v>
      </c>
      <c r="I526" s="12" t="s">
        <v>154</v>
      </c>
      <c r="J526" s="12" t="str">
        <f t="shared" si="164"/>
        <v>NridgHt</v>
      </c>
      <c r="K526" s="12" t="s">
        <v>91</v>
      </c>
      <c r="L526" s="12">
        <f t="shared" si="158"/>
        <v>92.435750489847905</v>
      </c>
      <c r="M526" s="12" t="str">
        <f t="shared" si="165"/>
        <v>Above Average</v>
      </c>
      <c r="N526" s="22">
        <v>10</v>
      </c>
      <c r="O526" s="22" t="str">
        <f t="shared" si="166"/>
        <v>High</v>
      </c>
      <c r="P526">
        <v>2009</v>
      </c>
      <c r="Q526">
        <v>2009</v>
      </c>
      <c r="R526" s="23">
        <v>2006</v>
      </c>
      <c r="S526" s="23" t="str">
        <f t="shared" si="167"/>
        <v>no</v>
      </c>
      <c r="T526" s="23" t="str">
        <f t="shared" si="168"/>
        <v>Above Average</v>
      </c>
      <c r="U526" s="24">
        <v>2020</v>
      </c>
      <c r="V526" s="24">
        <v>0</v>
      </c>
      <c r="W526" s="24" t="s">
        <v>413</v>
      </c>
      <c r="X526" s="24">
        <v>2020</v>
      </c>
      <c r="Y526" s="24" t="str">
        <f t="shared" si="169"/>
        <v>no</v>
      </c>
      <c r="Z526" s="24" t="str">
        <f t="shared" si="170"/>
        <v>Above Average</v>
      </c>
      <c r="AA526" s="25">
        <v>1</v>
      </c>
      <c r="AB526" s="25">
        <v>0</v>
      </c>
      <c r="AC526" s="25">
        <v>2</v>
      </c>
      <c r="AD526" s="25">
        <v>1</v>
      </c>
      <c r="AE526" s="25">
        <f t="shared" si="171"/>
        <v>4</v>
      </c>
      <c r="AF526" s="25" t="str">
        <f t="shared" si="172"/>
        <v>More</v>
      </c>
      <c r="AG526" s="57">
        <v>9</v>
      </c>
      <c r="AH526" s="29">
        <v>402861</v>
      </c>
      <c r="AI526" s="29">
        <f t="shared" si="159"/>
        <v>4026</v>
      </c>
      <c r="AJ526" s="29" t="str">
        <f t="shared" si="173"/>
        <v>no</v>
      </c>
      <c r="AK526" s="29">
        <f t="shared" si="174"/>
        <v>100.06482861400895</v>
      </c>
      <c r="AL526" s="29">
        <f t="shared" si="175"/>
        <v>199.43613861386137</v>
      </c>
    </row>
    <row r="527" spans="1:38" x14ac:dyDescent="0.2">
      <c r="A527">
        <v>517</v>
      </c>
      <c r="B527" s="12" t="s">
        <v>83</v>
      </c>
      <c r="C527" s="12">
        <f t="shared" si="160"/>
        <v>69</v>
      </c>
      <c r="D527" s="12" t="str">
        <f t="shared" si="157"/>
        <v>no</v>
      </c>
      <c r="E527" s="12" t="str">
        <f t="shared" si="161"/>
        <v>Below Average</v>
      </c>
      <c r="F527" s="21">
        <v>10448</v>
      </c>
      <c r="G527" s="21" t="str">
        <f t="shared" si="162"/>
        <v>no</v>
      </c>
      <c r="H527" s="21" t="str">
        <f t="shared" si="163"/>
        <v>Below Average</v>
      </c>
      <c r="I527" s="12" t="s">
        <v>138</v>
      </c>
      <c r="J527" s="12" t="str">
        <f t="shared" si="164"/>
        <v>NWAmes</v>
      </c>
      <c r="K527" s="12" t="s">
        <v>91</v>
      </c>
      <c r="L527" s="12">
        <f t="shared" si="158"/>
        <v>67.115548801871967</v>
      </c>
      <c r="M527" s="12" t="str">
        <f t="shared" si="165"/>
        <v>Below Average</v>
      </c>
      <c r="N527" s="22">
        <v>6</v>
      </c>
      <c r="O527" s="22" t="str">
        <f t="shared" si="166"/>
        <v>Low</v>
      </c>
      <c r="P527">
        <v>1972</v>
      </c>
      <c r="Q527">
        <v>1972</v>
      </c>
      <c r="R527" s="23">
        <v>689</v>
      </c>
      <c r="S527" s="23" t="str">
        <f t="shared" si="167"/>
        <v>no</v>
      </c>
      <c r="T527" s="23" t="str">
        <f t="shared" si="168"/>
        <v>Below Average</v>
      </c>
      <c r="U527" s="24">
        <v>1378</v>
      </c>
      <c r="V527" s="24">
        <v>741</v>
      </c>
      <c r="W527" s="24" t="s">
        <v>412</v>
      </c>
      <c r="X527" s="24">
        <v>2119</v>
      </c>
      <c r="Y527" s="24" t="str">
        <f t="shared" si="169"/>
        <v>no</v>
      </c>
      <c r="Z527" s="24" t="str">
        <f t="shared" si="170"/>
        <v>Above Average</v>
      </c>
      <c r="AA527" s="25">
        <v>0</v>
      </c>
      <c r="AB527" s="25">
        <v>0</v>
      </c>
      <c r="AC527" s="25">
        <v>2</v>
      </c>
      <c r="AD527" s="25">
        <v>1</v>
      </c>
      <c r="AE527" s="25">
        <f t="shared" si="171"/>
        <v>3</v>
      </c>
      <c r="AF527" s="25" t="str">
        <f t="shared" si="172"/>
        <v>More</v>
      </c>
      <c r="AG527" s="57">
        <v>7</v>
      </c>
      <c r="AH527" s="29">
        <v>158000</v>
      </c>
      <c r="AI527" s="29">
        <f t="shared" si="159"/>
        <v>2808</v>
      </c>
      <c r="AJ527" s="29" t="str">
        <f t="shared" si="173"/>
        <v>no</v>
      </c>
      <c r="AK527" s="29">
        <f t="shared" si="174"/>
        <v>56.267806267806264</v>
      </c>
      <c r="AL527" s="29">
        <f t="shared" si="175"/>
        <v>74.563473336479476</v>
      </c>
    </row>
    <row r="528" spans="1:38" x14ac:dyDescent="0.2">
      <c r="A528">
        <v>518</v>
      </c>
      <c r="B528" s="12">
        <v>79</v>
      </c>
      <c r="C528" s="12">
        <f t="shared" si="160"/>
        <v>79</v>
      </c>
      <c r="D528" s="12" t="str">
        <f t="shared" si="157"/>
        <v>no</v>
      </c>
      <c r="E528" s="12" t="str">
        <f t="shared" si="161"/>
        <v>Above Average</v>
      </c>
      <c r="F528" s="21">
        <v>10208</v>
      </c>
      <c r="G528" s="21" t="str">
        <f t="shared" si="162"/>
        <v>no</v>
      </c>
      <c r="H528" s="21" t="str">
        <f t="shared" si="163"/>
        <v>Below Average</v>
      </c>
      <c r="I528" s="12" t="s">
        <v>129</v>
      </c>
      <c r="J528" s="12" t="str">
        <f t="shared" si="164"/>
        <v>NoRidge</v>
      </c>
      <c r="K528" s="12" t="s">
        <v>91</v>
      </c>
      <c r="L528" s="12">
        <f t="shared" si="158"/>
        <v>82.673563019433331</v>
      </c>
      <c r="M528" s="12" t="str">
        <f t="shared" si="165"/>
        <v>Above Average</v>
      </c>
      <c r="N528" s="22">
        <v>7</v>
      </c>
      <c r="O528" s="22" t="str">
        <f t="shared" si="166"/>
        <v>High</v>
      </c>
      <c r="P528">
        <v>1996</v>
      </c>
      <c r="Q528">
        <v>1997</v>
      </c>
      <c r="R528" s="23">
        <v>1264</v>
      </c>
      <c r="S528" s="23" t="str">
        <f t="shared" si="167"/>
        <v>no</v>
      </c>
      <c r="T528" s="23" t="str">
        <f t="shared" si="168"/>
        <v>Above Average</v>
      </c>
      <c r="U528" s="24">
        <v>1277</v>
      </c>
      <c r="V528" s="24">
        <v>1067</v>
      </c>
      <c r="W528" s="24" t="s">
        <v>412</v>
      </c>
      <c r="X528" s="24">
        <v>2344</v>
      </c>
      <c r="Y528" s="24" t="str">
        <f t="shared" si="169"/>
        <v>no</v>
      </c>
      <c r="Z528" s="24" t="str">
        <f t="shared" si="170"/>
        <v>Above Average</v>
      </c>
      <c r="AA528" s="25">
        <v>0</v>
      </c>
      <c r="AB528" s="25">
        <v>0</v>
      </c>
      <c r="AC528" s="25">
        <v>2</v>
      </c>
      <c r="AD528" s="25">
        <v>1</v>
      </c>
      <c r="AE528" s="25">
        <f t="shared" si="171"/>
        <v>3</v>
      </c>
      <c r="AF528" s="25" t="str">
        <f t="shared" si="172"/>
        <v>More</v>
      </c>
      <c r="AG528" s="57">
        <v>7</v>
      </c>
      <c r="AH528" s="29">
        <v>265000</v>
      </c>
      <c r="AI528" s="29">
        <f t="shared" si="159"/>
        <v>3608</v>
      </c>
      <c r="AJ528" s="29" t="str">
        <f t="shared" si="173"/>
        <v>no</v>
      </c>
      <c r="AK528" s="29">
        <f t="shared" si="174"/>
        <v>73.447893569844794</v>
      </c>
      <c r="AL528" s="29">
        <f t="shared" si="175"/>
        <v>113.05460750853243</v>
      </c>
    </row>
    <row r="529" spans="1:38" x14ac:dyDescent="0.2">
      <c r="A529">
        <v>519</v>
      </c>
      <c r="B529" s="12" t="s">
        <v>83</v>
      </c>
      <c r="C529" s="12">
        <f t="shared" si="160"/>
        <v>69</v>
      </c>
      <c r="D529" s="12" t="str">
        <f t="shared" si="157"/>
        <v>no</v>
      </c>
      <c r="E529" s="12" t="str">
        <f t="shared" si="161"/>
        <v>Below Average</v>
      </c>
      <c r="F529" s="21">
        <v>9531</v>
      </c>
      <c r="G529" s="21" t="str">
        <f t="shared" si="162"/>
        <v>no</v>
      </c>
      <c r="H529" s="21" t="str">
        <f t="shared" si="163"/>
        <v>Below Average</v>
      </c>
      <c r="I529" s="12" t="s">
        <v>89</v>
      </c>
      <c r="J529" s="12" t="str">
        <f t="shared" si="164"/>
        <v>CollgCr</v>
      </c>
      <c r="K529" s="12" t="s">
        <v>91</v>
      </c>
      <c r="L529" s="12">
        <f t="shared" si="158"/>
        <v>74.535824409408733</v>
      </c>
      <c r="M529" s="12" t="str">
        <f t="shared" si="165"/>
        <v>Above Average</v>
      </c>
      <c r="N529" s="22">
        <v>6</v>
      </c>
      <c r="O529" s="22" t="str">
        <f t="shared" si="166"/>
        <v>Low</v>
      </c>
      <c r="P529">
        <v>1998</v>
      </c>
      <c r="Q529">
        <v>1998</v>
      </c>
      <c r="R529" s="23">
        <v>794</v>
      </c>
      <c r="S529" s="23" t="str">
        <f t="shared" si="167"/>
        <v>no</v>
      </c>
      <c r="T529" s="23" t="str">
        <f t="shared" si="168"/>
        <v>Below Average</v>
      </c>
      <c r="U529" s="24">
        <v>882</v>
      </c>
      <c r="V529" s="24">
        <v>914</v>
      </c>
      <c r="W529" s="24" t="s">
        <v>412</v>
      </c>
      <c r="X529" s="24">
        <v>1796</v>
      </c>
      <c r="Y529" s="24" t="str">
        <f t="shared" si="169"/>
        <v>no</v>
      </c>
      <c r="Z529" s="24" t="str">
        <f t="shared" si="170"/>
        <v>Above Average</v>
      </c>
      <c r="AA529" s="25">
        <v>1</v>
      </c>
      <c r="AB529" s="25">
        <v>0</v>
      </c>
      <c r="AC529" s="25">
        <v>2</v>
      </c>
      <c r="AD529" s="25">
        <v>1</v>
      </c>
      <c r="AE529" s="25">
        <f t="shared" si="171"/>
        <v>4</v>
      </c>
      <c r="AF529" s="25" t="str">
        <f t="shared" si="172"/>
        <v>More</v>
      </c>
      <c r="AG529" s="57">
        <v>7</v>
      </c>
      <c r="AH529" s="29">
        <v>211000</v>
      </c>
      <c r="AI529" s="29">
        <f t="shared" si="159"/>
        <v>2590</v>
      </c>
      <c r="AJ529" s="29" t="str">
        <f t="shared" si="173"/>
        <v>no</v>
      </c>
      <c r="AK529" s="29">
        <f t="shared" si="174"/>
        <v>81.467181467181462</v>
      </c>
      <c r="AL529" s="29">
        <f t="shared" si="175"/>
        <v>117.48329621380846</v>
      </c>
    </row>
    <row r="530" spans="1:38" x14ac:dyDescent="0.2">
      <c r="A530">
        <v>520</v>
      </c>
      <c r="B530" s="12">
        <v>53</v>
      </c>
      <c r="C530" s="12">
        <f t="shared" si="160"/>
        <v>53</v>
      </c>
      <c r="D530" s="12" t="str">
        <f t="shared" si="157"/>
        <v>no</v>
      </c>
      <c r="E530" s="12" t="str">
        <f t="shared" si="161"/>
        <v>Below Average</v>
      </c>
      <c r="F530" s="21">
        <v>10918</v>
      </c>
      <c r="G530" s="21" t="str">
        <f t="shared" si="162"/>
        <v>no</v>
      </c>
      <c r="H530" s="21" t="str">
        <f t="shared" si="163"/>
        <v>Above Average</v>
      </c>
      <c r="I530" s="12" t="s">
        <v>123</v>
      </c>
      <c r="J530" s="12" t="str">
        <f t="shared" si="164"/>
        <v>Crawfor</v>
      </c>
      <c r="K530" s="12" t="s">
        <v>91</v>
      </c>
      <c r="L530" s="12">
        <f t="shared" si="158"/>
        <v>74.989820121918996</v>
      </c>
      <c r="M530" s="12" t="str">
        <f t="shared" si="165"/>
        <v>Above Average</v>
      </c>
      <c r="N530" s="22">
        <v>7</v>
      </c>
      <c r="O530" s="22" t="str">
        <f t="shared" si="166"/>
        <v>High</v>
      </c>
      <c r="P530">
        <v>1926</v>
      </c>
      <c r="Q530">
        <v>2004</v>
      </c>
      <c r="R530" s="23">
        <v>1276</v>
      </c>
      <c r="S530" s="23" t="str">
        <f t="shared" si="167"/>
        <v>no</v>
      </c>
      <c r="T530" s="23" t="str">
        <f t="shared" si="168"/>
        <v>Above Average</v>
      </c>
      <c r="U530" s="24">
        <v>1276</v>
      </c>
      <c r="V530" s="24">
        <v>804</v>
      </c>
      <c r="W530" s="24" t="s">
        <v>412</v>
      </c>
      <c r="X530" s="24">
        <v>2080</v>
      </c>
      <c r="Y530" s="24" t="str">
        <f t="shared" si="169"/>
        <v>no</v>
      </c>
      <c r="Z530" s="24" t="str">
        <f t="shared" si="170"/>
        <v>Above Average</v>
      </c>
      <c r="AA530" s="25">
        <v>0</v>
      </c>
      <c r="AB530" s="25">
        <v>0</v>
      </c>
      <c r="AC530" s="25">
        <v>1</v>
      </c>
      <c r="AD530" s="25">
        <v>1</v>
      </c>
      <c r="AE530" s="25">
        <f t="shared" si="171"/>
        <v>2</v>
      </c>
      <c r="AF530" s="25" t="str">
        <f t="shared" si="172"/>
        <v>Less</v>
      </c>
      <c r="AG530" s="57">
        <v>9</v>
      </c>
      <c r="AH530" s="29">
        <v>234000</v>
      </c>
      <c r="AI530" s="29">
        <f t="shared" si="159"/>
        <v>3356</v>
      </c>
      <c r="AJ530" s="29" t="str">
        <f t="shared" si="173"/>
        <v>no</v>
      </c>
      <c r="AK530" s="29">
        <f t="shared" si="174"/>
        <v>69.725864123957095</v>
      </c>
      <c r="AL530" s="29">
        <f t="shared" si="175"/>
        <v>112.5</v>
      </c>
    </row>
    <row r="531" spans="1:38" x14ac:dyDescent="0.2">
      <c r="A531">
        <v>521</v>
      </c>
      <c r="B531" s="12">
        <v>60</v>
      </c>
      <c r="C531" s="12">
        <f t="shared" si="160"/>
        <v>60</v>
      </c>
      <c r="D531" s="12" t="str">
        <f t="shared" si="157"/>
        <v>no</v>
      </c>
      <c r="E531" s="12" t="str">
        <f t="shared" si="161"/>
        <v>Below Average</v>
      </c>
      <c r="F531" s="21">
        <v>10800</v>
      </c>
      <c r="G531" s="21" t="str">
        <f t="shared" si="162"/>
        <v>no</v>
      </c>
      <c r="H531" s="21" t="str">
        <f t="shared" si="163"/>
        <v>Above Average</v>
      </c>
      <c r="I531" s="12" t="s">
        <v>143</v>
      </c>
      <c r="J531" s="12" t="str">
        <f t="shared" si="164"/>
        <v/>
      </c>
      <c r="K531" s="12" t="s">
        <v>149</v>
      </c>
      <c r="L531" s="12">
        <f t="shared" si="158"/>
        <v>57.90974368543602</v>
      </c>
      <c r="M531" s="12" t="str">
        <f t="shared" si="165"/>
        <v/>
      </c>
      <c r="N531" s="22">
        <v>4</v>
      </c>
      <c r="O531" s="22" t="str">
        <f t="shared" si="166"/>
        <v>Low</v>
      </c>
      <c r="P531">
        <v>1900</v>
      </c>
      <c r="Q531">
        <v>2000</v>
      </c>
      <c r="R531" s="23">
        <v>0</v>
      </c>
      <c r="S531" s="23" t="str">
        <f t="shared" si="167"/>
        <v>yes</v>
      </c>
      <c r="T531" s="23" t="str">
        <f t="shared" si="168"/>
        <v>Below Average</v>
      </c>
      <c r="U531" s="24">
        <v>694</v>
      </c>
      <c r="V531" s="24">
        <v>600</v>
      </c>
      <c r="W531" s="24" t="s">
        <v>412</v>
      </c>
      <c r="X531" s="24">
        <v>1294</v>
      </c>
      <c r="Y531" s="24" t="str">
        <f t="shared" si="169"/>
        <v>no</v>
      </c>
      <c r="Z531" s="24" t="str">
        <f t="shared" si="170"/>
        <v>Below Average</v>
      </c>
      <c r="AA531" s="25">
        <v>0</v>
      </c>
      <c r="AB531" s="25">
        <v>0</v>
      </c>
      <c r="AC531" s="25">
        <v>2</v>
      </c>
      <c r="AD531" s="25">
        <v>0</v>
      </c>
      <c r="AE531" s="25">
        <f t="shared" si="171"/>
        <v>2</v>
      </c>
      <c r="AF531" s="25" t="str">
        <f t="shared" si="172"/>
        <v>Less</v>
      </c>
      <c r="AG531" s="57">
        <v>7</v>
      </c>
      <c r="AH531" s="29">
        <v>106250</v>
      </c>
      <c r="AI531" s="29">
        <f t="shared" si="159"/>
        <v>1294</v>
      </c>
      <c r="AJ531" s="29" t="str">
        <f t="shared" si="173"/>
        <v>no</v>
      </c>
      <c r="AK531" s="29">
        <f t="shared" si="174"/>
        <v>82.109737248840801</v>
      </c>
      <c r="AL531" s="29">
        <f t="shared" si="175"/>
        <v>82.109737248840801</v>
      </c>
    </row>
    <row r="532" spans="1:38" x14ac:dyDescent="0.2">
      <c r="A532">
        <v>522</v>
      </c>
      <c r="B532" s="12">
        <v>90</v>
      </c>
      <c r="C532" s="12">
        <f t="shared" si="160"/>
        <v>90</v>
      </c>
      <c r="D532" s="12" t="str">
        <f t="shared" si="157"/>
        <v>no</v>
      </c>
      <c r="E532" s="12" t="str">
        <f t="shared" si="161"/>
        <v>Above Average</v>
      </c>
      <c r="F532" s="21">
        <v>11988</v>
      </c>
      <c r="G532" s="21" t="str">
        <f t="shared" si="162"/>
        <v>no</v>
      </c>
      <c r="H532" s="21" t="str">
        <f t="shared" si="163"/>
        <v>Above Average</v>
      </c>
      <c r="I532" s="12" t="s">
        <v>162</v>
      </c>
      <c r="J532" s="12" t="str">
        <f t="shared" si="164"/>
        <v>NAmes</v>
      </c>
      <c r="K532" s="12" t="s">
        <v>91</v>
      </c>
      <c r="L532" s="12">
        <f t="shared" si="158"/>
        <v>65.191384752822614</v>
      </c>
      <c r="M532" s="12" t="str">
        <f t="shared" si="165"/>
        <v>Below Average</v>
      </c>
      <c r="N532" s="22">
        <v>6</v>
      </c>
      <c r="O532" s="22" t="str">
        <f t="shared" si="166"/>
        <v>Low</v>
      </c>
      <c r="P532">
        <v>1957</v>
      </c>
      <c r="Q532">
        <v>1957</v>
      </c>
      <c r="R532" s="23">
        <v>1244</v>
      </c>
      <c r="S532" s="23" t="str">
        <f t="shared" si="167"/>
        <v>no</v>
      </c>
      <c r="T532" s="23" t="str">
        <f t="shared" si="168"/>
        <v>Above Average</v>
      </c>
      <c r="U532" s="24">
        <v>1244</v>
      </c>
      <c r="V532" s="24">
        <v>0</v>
      </c>
      <c r="W532" s="24" t="s">
        <v>413</v>
      </c>
      <c r="X532" s="24">
        <v>1244</v>
      </c>
      <c r="Y532" s="24" t="str">
        <f t="shared" si="169"/>
        <v>no</v>
      </c>
      <c r="Z532" s="24" t="str">
        <f t="shared" si="170"/>
        <v>Below Average</v>
      </c>
      <c r="AA532" s="25">
        <v>0</v>
      </c>
      <c r="AB532" s="25">
        <v>0</v>
      </c>
      <c r="AC532" s="25">
        <v>1</v>
      </c>
      <c r="AD532" s="25">
        <v>1</v>
      </c>
      <c r="AE532" s="25">
        <f t="shared" si="171"/>
        <v>2</v>
      </c>
      <c r="AF532" s="25" t="str">
        <f t="shared" si="172"/>
        <v>Less</v>
      </c>
      <c r="AG532" s="57">
        <v>6</v>
      </c>
      <c r="AH532" s="29">
        <v>150000</v>
      </c>
      <c r="AI532" s="29">
        <f t="shared" si="159"/>
        <v>2488</v>
      </c>
      <c r="AJ532" s="29" t="str">
        <f t="shared" si="173"/>
        <v>no</v>
      </c>
      <c r="AK532" s="29">
        <f t="shared" si="174"/>
        <v>60.289389067524112</v>
      </c>
      <c r="AL532" s="29">
        <f t="shared" si="175"/>
        <v>120.57877813504822</v>
      </c>
    </row>
    <row r="533" spans="1:38" x14ac:dyDescent="0.2">
      <c r="A533">
        <v>523</v>
      </c>
      <c r="B533" s="12">
        <v>50</v>
      </c>
      <c r="C533" s="12">
        <f t="shared" si="160"/>
        <v>50</v>
      </c>
      <c r="D533" s="12" t="str">
        <f t="shared" si="157"/>
        <v>no</v>
      </c>
      <c r="E533" s="12" t="str">
        <f t="shared" si="161"/>
        <v>Below Average</v>
      </c>
      <c r="F533" s="21">
        <v>5000</v>
      </c>
      <c r="G533" s="21" t="str">
        <f t="shared" si="162"/>
        <v>no</v>
      </c>
      <c r="H533" s="21" t="str">
        <f t="shared" si="163"/>
        <v>Below Average</v>
      </c>
      <c r="I533" s="12" t="s">
        <v>148</v>
      </c>
      <c r="J533" s="12" t="str">
        <f t="shared" si="164"/>
        <v>BrkSide</v>
      </c>
      <c r="K533" s="12" t="s">
        <v>91</v>
      </c>
      <c r="L533" s="12">
        <f t="shared" si="158"/>
        <v>64.919237492322253</v>
      </c>
      <c r="M533" s="12" t="str">
        <f t="shared" si="165"/>
        <v>Below Average</v>
      </c>
      <c r="N533" s="22">
        <v>6</v>
      </c>
      <c r="O533" s="22" t="str">
        <f t="shared" si="166"/>
        <v>Low</v>
      </c>
      <c r="P533">
        <v>1947</v>
      </c>
      <c r="Q533">
        <v>1950</v>
      </c>
      <c r="R533" s="23">
        <v>1004</v>
      </c>
      <c r="S533" s="23" t="str">
        <f t="shared" si="167"/>
        <v>no</v>
      </c>
      <c r="T533" s="23" t="str">
        <f t="shared" si="168"/>
        <v>Below Average</v>
      </c>
      <c r="U533" s="24">
        <v>1004</v>
      </c>
      <c r="V533" s="24">
        <v>660</v>
      </c>
      <c r="W533" s="24" t="s">
        <v>412</v>
      </c>
      <c r="X533" s="24">
        <v>1664</v>
      </c>
      <c r="Y533" s="24" t="str">
        <f t="shared" si="169"/>
        <v>no</v>
      </c>
      <c r="Z533" s="24" t="str">
        <f t="shared" si="170"/>
        <v>Above Average</v>
      </c>
      <c r="AA533" s="25">
        <v>0</v>
      </c>
      <c r="AB533" s="25">
        <v>0</v>
      </c>
      <c r="AC533" s="25">
        <v>2</v>
      </c>
      <c r="AD533" s="25">
        <v>0</v>
      </c>
      <c r="AE533" s="25">
        <f t="shared" si="171"/>
        <v>2</v>
      </c>
      <c r="AF533" s="25" t="str">
        <f t="shared" si="172"/>
        <v>Less</v>
      </c>
      <c r="AG533" s="57">
        <v>7</v>
      </c>
      <c r="AH533" s="29">
        <v>159000</v>
      </c>
      <c r="AI533" s="29">
        <f t="shared" si="159"/>
        <v>2668</v>
      </c>
      <c r="AJ533" s="29" t="str">
        <f t="shared" si="173"/>
        <v>no</v>
      </c>
      <c r="AK533" s="29">
        <f t="shared" si="174"/>
        <v>59.595202398800602</v>
      </c>
      <c r="AL533" s="29">
        <f t="shared" si="175"/>
        <v>95.552884615384613</v>
      </c>
    </row>
    <row r="534" spans="1:38" x14ac:dyDescent="0.2">
      <c r="A534">
        <v>524</v>
      </c>
      <c r="B534" s="12">
        <v>130</v>
      </c>
      <c r="C534" s="12">
        <f t="shared" si="160"/>
        <v>130</v>
      </c>
      <c r="D534" s="12" t="str">
        <f t="shared" si="157"/>
        <v>yes</v>
      </c>
      <c r="E534" s="12" t="str">
        <f t="shared" si="161"/>
        <v>Above Average</v>
      </c>
      <c r="F534" s="21">
        <v>40094</v>
      </c>
      <c r="G534" s="21" t="str">
        <f t="shared" si="162"/>
        <v>yes</v>
      </c>
      <c r="H534" s="21" t="str">
        <f t="shared" si="163"/>
        <v>Above Average</v>
      </c>
      <c r="I534" s="12" t="s">
        <v>185</v>
      </c>
      <c r="J534" s="12" t="str">
        <f t="shared" si="164"/>
        <v>Edwards</v>
      </c>
      <c r="K534" s="12" t="s">
        <v>91</v>
      </c>
      <c r="L534" s="12">
        <f t="shared" si="158"/>
        <v>61.772149970231268</v>
      </c>
      <c r="M534" s="12" t="str">
        <f t="shared" si="165"/>
        <v>Below Average</v>
      </c>
      <c r="N534" s="22">
        <v>10</v>
      </c>
      <c r="O534" s="22" t="str">
        <f t="shared" si="166"/>
        <v>High</v>
      </c>
      <c r="P534">
        <v>2007</v>
      </c>
      <c r="Q534">
        <v>2008</v>
      </c>
      <c r="R534" s="23">
        <v>3138</v>
      </c>
      <c r="S534" s="23" t="str">
        <f t="shared" si="167"/>
        <v>yes</v>
      </c>
      <c r="T534" s="23" t="str">
        <f t="shared" si="168"/>
        <v>Above Average</v>
      </c>
      <c r="U534" s="24">
        <v>3138</v>
      </c>
      <c r="V534" s="24">
        <v>1538</v>
      </c>
      <c r="W534" s="24" t="s">
        <v>412</v>
      </c>
      <c r="X534" s="24">
        <v>4676</v>
      </c>
      <c r="Y534" s="24" t="str">
        <f t="shared" si="169"/>
        <v>yes</v>
      </c>
      <c r="Z534" s="24" t="str">
        <f t="shared" si="170"/>
        <v>Above Average</v>
      </c>
      <c r="AA534" s="25">
        <v>1</v>
      </c>
      <c r="AB534" s="25">
        <v>0</v>
      </c>
      <c r="AC534" s="25">
        <v>3</v>
      </c>
      <c r="AD534" s="25">
        <v>1</v>
      </c>
      <c r="AE534" s="25">
        <f t="shared" si="171"/>
        <v>5</v>
      </c>
      <c r="AF534" s="25" t="str">
        <f t="shared" si="172"/>
        <v>More</v>
      </c>
      <c r="AG534" s="57">
        <v>11</v>
      </c>
      <c r="AH534" s="29">
        <v>184750</v>
      </c>
      <c r="AI534" s="29">
        <f t="shared" si="159"/>
        <v>7814</v>
      </c>
      <c r="AJ534" s="29" t="str">
        <f t="shared" si="173"/>
        <v>yes</v>
      </c>
      <c r="AK534" s="29">
        <f t="shared" si="174"/>
        <v>23.643460455592525</v>
      </c>
      <c r="AL534" s="29">
        <f t="shared" si="175"/>
        <v>39.51026518391788</v>
      </c>
    </row>
    <row r="535" spans="1:38" x14ac:dyDescent="0.2">
      <c r="A535">
        <v>525</v>
      </c>
      <c r="B535" s="12">
        <v>95</v>
      </c>
      <c r="C535" s="12">
        <f t="shared" si="160"/>
        <v>95</v>
      </c>
      <c r="D535" s="12" t="str">
        <f t="shared" si="157"/>
        <v>no</v>
      </c>
      <c r="E535" s="12" t="str">
        <f t="shared" si="161"/>
        <v>Above Average</v>
      </c>
      <c r="F535" s="21">
        <v>11787</v>
      </c>
      <c r="G535" s="21" t="str">
        <f t="shared" si="162"/>
        <v>no</v>
      </c>
      <c r="H535" s="21" t="str">
        <f t="shared" si="163"/>
        <v>Above Average</v>
      </c>
      <c r="I535" s="12" t="s">
        <v>129</v>
      </c>
      <c r="J535" s="12" t="str">
        <f t="shared" si="164"/>
        <v>NoRidge</v>
      </c>
      <c r="K535" s="12" t="s">
        <v>91</v>
      </c>
      <c r="L535" s="12">
        <f t="shared" si="158"/>
        <v>82.673563019433331</v>
      </c>
      <c r="M535" s="12" t="str">
        <f t="shared" si="165"/>
        <v>Above Average</v>
      </c>
      <c r="N535" s="22">
        <v>7</v>
      </c>
      <c r="O535" s="22" t="str">
        <f t="shared" si="166"/>
        <v>High</v>
      </c>
      <c r="P535">
        <v>1996</v>
      </c>
      <c r="Q535">
        <v>1997</v>
      </c>
      <c r="R535" s="23">
        <v>1379</v>
      </c>
      <c r="S535" s="23" t="str">
        <f t="shared" si="167"/>
        <v>no</v>
      </c>
      <c r="T535" s="23" t="str">
        <f t="shared" si="168"/>
        <v>Above Average</v>
      </c>
      <c r="U535" s="24">
        <v>1383</v>
      </c>
      <c r="V535" s="24">
        <v>1015</v>
      </c>
      <c r="W535" s="24" t="s">
        <v>412</v>
      </c>
      <c r="X535" s="24">
        <v>2398</v>
      </c>
      <c r="Y535" s="24" t="str">
        <f t="shared" si="169"/>
        <v>no</v>
      </c>
      <c r="Z535" s="24" t="str">
        <f t="shared" si="170"/>
        <v>Above Average</v>
      </c>
      <c r="AA535" s="25">
        <v>1</v>
      </c>
      <c r="AB535" s="25">
        <v>0</v>
      </c>
      <c r="AC535" s="25">
        <v>2</v>
      </c>
      <c r="AD535" s="25">
        <v>1</v>
      </c>
      <c r="AE535" s="25">
        <f t="shared" si="171"/>
        <v>4</v>
      </c>
      <c r="AF535" s="25" t="str">
        <f t="shared" si="172"/>
        <v>More</v>
      </c>
      <c r="AG535" s="57">
        <v>8</v>
      </c>
      <c r="AH535" s="29">
        <v>315750</v>
      </c>
      <c r="AI535" s="29">
        <f t="shared" si="159"/>
        <v>3777</v>
      </c>
      <c r="AJ535" s="29" t="str">
        <f t="shared" si="173"/>
        <v>no</v>
      </c>
      <c r="AK535" s="29">
        <f t="shared" si="174"/>
        <v>83.598093725178714</v>
      </c>
      <c r="AL535" s="29">
        <f t="shared" si="175"/>
        <v>131.67222685571309</v>
      </c>
    </row>
    <row r="536" spans="1:38" x14ac:dyDescent="0.2">
      <c r="A536">
        <v>526</v>
      </c>
      <c r="B536" s="12">
        <v>62</v>
      </c>
      <c r="C536" s="12">
        <f t="shared" si="160"/>
        <v>62</v>
      </c>
      <c r="D536" s="12" t="str">
        <f t="shared" si="157"/>
        <v>no</v>
      </c>
      <c r="E536" s="12" t="str">
        <f t="shared" si="161"/>
        <v>Below Average</v>
      </c>
      <c r="F536" s="21">
        <v>7500</v>
      </c>
      <c r="G536" s="21" t="str">
        <f t="shared" si="162"/>
        <v>no</v>
      </c>
      <c r="H536" s="21" t="str">
        <f t="shared" si="163"/>
        <v>Below Average</v>
      </c>
      <c r="I536" s="12" t="s">
        <v>136</v>
      </c>
      <c r="J536" s="12" t="str">
        <f t="shared" si="164"/>
        <v>Somerst</v>
      </c>
      <c r="K536" s="12" t="s">
        <v>91</v>
      </c>
      <c r="L536" s="12">
        <f t="shared" si="158"/>
        <v>83.140020408338017</v>
      </c>
      <c r="M536" s="12" t="str">
        <f t="shared" si="165"/>
        <v>Above Average</v>
      </c>
      <c r="N536" s="22">
        <v>7</v>
      </c>
      <c r="O536" s="22" t="str">
        <f t="shared" si="166"/>
        <v>High</v>
      </c>
      <c r="P536">
        <v>2005</v>
      </c>
      <c r="Q536">
        <v>2005</v>
      </c>
      <c r="R536" s="23">
        <v>1257</v>
      </c>
      <c r="S536" s="23" t="str">
        <f t="shared" si="167"/>
        <v>no</v>
      </c>
      <c r="T536" s="23" t="str">
        <f t="shared" si="168"/>
        <v>Above Average</v>
      </c>
      <c r="U536" s="24">
        <v>1266</v>
      </c>
      <c r="V536" s="24">
        <v>0</v>
      </c>
      <c r="W536" s="24" t="s">
        <v>413</v>
      </c>
      <c r="X536" s="24">
        <v>1266</v>
      </c>
      <c r="Y536" s="24" t="str">
        <f t="shared" si="169"/>
        <v>no</v>
      </c>
      <c r="Z536" s="24" t="str">
        <f t="shared" si="170"/>
        <v>Below Average</v>
      </c>
      <c r="AA536" s="25">
        <v>0</v>
      </c>
      <c r="AB536" s="25">
        <v>0</v>
      </c>
      <c r="AC536" s="25">
        <v>2</v>
      </c>
      <c r="AD536" s="25">
        <v>0</v>
      </c>
      <c r="AE536" s="25">
        <f t="shared" si="171"/>
        <v>2</v>
      </c>
      <c r="AF536" s="25" t="str">
        <f t="shared" si="172"/>
        <v>Less</v>
      </c>
      <c r="AG536" s="57">
        <v>6</v>
      </c>
      <c r="AH536" s="29">
        <v>176000</v>
      </c>
      <c r="AI536" s="29">
        <f t="shared" si="159"/>
        <v>2523</v>
      </c>
      <c r="AJ536" s="29" t="str">
        <f t="shared" si="173"/>
        <v>no</v>
      </c>
      <c r="AK536" s="29">
        <f t="shared" si="174"/>
        <v>69.758224336107801</v>
      </c>
      <c r="AL536" s="29">
        <f t="shared" si="175"/>
        <v>139.02053712480253</v>
      </c>
    </row>
    <row r="537" spans="1:38" x14ac:dyDescent="0.2">
      <c r="A537">
        <v>527</v>
      </c>
      <c r="B537" s="12">
        <v>70</v>
      </c>
      <c r="C537" s="12">
        <f t="shared" si="160"/>
        <v>70</v>
      </c>
      <c r="D537" s="12" t="str">
        <f t="shared" si="157"/>
        <v>no</v>
      </c>
      <c r="E537" s="12" t="str">
        <f t="shared" si="161"/>
        <v>Above Average</v>
      </c>
      <c r="F537" s="21">
        <v>13300</v>
      </c>
      <c r="G537" s="21" t="str">
        <f t="shared" si="162"/>
        <v>no</v>
      </c>
      <c r="H537" s="21" t="str">
        <f t="shared" si="163"/>
        <v>Above Average</v>
      </c>
      <c r="I537" s="12" t="s">
        <v>162</v>
      </c>
      <c r="J537" s="12" t="str">
        <f t="shared" si="164"/>
        <v>NAmes</v>
      </c>
      <c r="K537" s="12" t="s">
        <v>91</v>
      </c>
      <c r="L537" s="12">
        <f t="shared" si="158"/>
        <v>65.191384752822614</v>
      </c>
      <c r="M537" s="12" t="str">
        <f t="shared" si="165"/>
        <v>Below Average</v>
      </c>
      <c r="N537" s="22">
        <v>5</v>
      </c>
      <c r="O537" s="22" t="str">
        <f t="shared" si="166"/>
        <v>Low</v>
      </c>
      <c r="P537">
        <v>1956</v>
      </c>
      <c r="Q537">
        <v>2000</v>
      </c>
      <c r="R537" s="23">
        <v>928</v>
      </c>
      <c r="S537" s="23" t="str">
        <f t="shared" si="167"/>
        <v>no</v>
      </c>
      <c r="T537" s="23" t="str">
        <f t="shared" si="168"/>
        <v>Below Average</v>
      </c>
      <c r="U537" s="24">
        <v>928</v>
      </c>
      <c r="V537" s="24">
        <v>0</v>
      </c>
      <c r="W537" s="24" t="s">
        <v>413</v>
      </c>
      <c r="X537" s="24">
        <v>928</v>
      </c>
      <c r="Y537" s="24" t="str">
        <f t="shared" si="169"/>
        <v>no</v>
      </c>
      <c r="Z537" s="24" t="str">
        <f t="shared" si="170"/>
        <v>Below Average</v>
      </c>
      <c r="AA537" s="25">
        <v>0</v>
      </c>
      <c r="AB537" s="25">
        <v>0</v>
      </c>
      <c r="AC537" s="25">
        <v>1</v>
      </c>
      <c r="AD537" s="25">
        <v>0</v>
      </c>
      <c r="AE537" s="25">
        <f t="shared" si="171"/>
        <v>1</v>
      </c>
      <c r="AF537" s="25" t="str">
        <f t="shared" si="172"/>
        <v>Less</v>
      </c>
      <c r="AG537" s="57">
        <v>4</v>
      </c>
      <c r="AH537" s="29">
        <v>132000</v>
      </c>
      <c r="AI537" s="29">
        <f t="shared" si="159"/>
        <v>1856</v>
      </c>
      <c r="AJ537" s="29" t="str">
        <f t="shared" si="173"/>
        <v>no</v>
      </c>
      <c r="AK537" s="29">
        <f t="shared" si="174"/>
        <v>71.120689655172413</v>
      </c>
      <c r="AL537" s="29">
        <f t="shared" si="175"/>
        <v>142.24137931034483</v>
      </c>
    </row>
    <row r="538" spans="1:38" x14ac:dyDescent="0.2">
      <c r="A538">
        <v>528</v>
      </c>
      <c r="B538" s="12">
        <v>67</v>
      </c>
      <c r="C538" s="12">
        <f t="shared" si="160"/>
        <v>67</v>
      </c>
      <c r="D538" s="12" t="str">
        <f t="shared" si="157"/>
        <v>no</v>
      </c>
      <c r="E538" s="12" t="str">
        <f t="shared" si="161"/>
        <v>Below Average</v>
      </c>
      <c r="F538" s="21">
        <v>14948</v>
      </c>
      <c r="G538" s="21" t="str">
        <f t="shared" si="162"/>
        <v>no</v>
      </c>
      <c r="H538" s="21" t="str">
        <f t="shared" si="163"/>
        <v>Above Average</v>
      </c>
      <c r="I538" s="12" t="s">
        <v>154</v>
      </c>
      <c r="J538" s="12" t="str">
        <f t="shared" si="164"/>
        <v>NridgHt</v>
      </c>
      <c r="K538" s="12" t="s">
        <v>91</v>
      </c>
      <c r="L538" s="12">
        <f t="shared" si="158"/>
        <v>92.435750489847905</v>
      </c>
      <c r="M538" s="12" t="str">
        <f t="shared" si="165"/>
        <v>Above Average</v>
      </c>
      <c r="N538" s="22">
        <v>9</v>
      </c>
      <c r="O538" s="22" t="str">
        <f t="shared" si="166"/>
        <v>High</v>
      </c>
      <c r="P538">
        <v>2008</v>
      </c>
      <c r="Q538">
        <v>2008</v>
      </c>
      <c r="R538" s="23">
        <v>1452</v>
      </c>
      <c r="S538" s="23" t="str">
        <f t="shared" si="167"/>
        <v>no</v>
      </c>
      <c r="T538" s="23" t="str">
        <f t="shared" si="168"/>
        <v>Above Average</v>
      </c>
      <c r="U538" s="24">
        <v>1476</v>
      </c>
      <c r="V538" s="24">
        <v>1237</v>
      </c>
      <c r="W538" s="24" t="s">
        <v>412</v>
      </c>
      <c r="X538" s="24">
        <v>2713</v>
      </c>
      <c r="Y538" s="24" t="str">
        <f t="shared" si="169"/>
        <v>no</v>
      </c>
      <c r="Z538" s="24" t="str">
        <f t="shared" si="170"/>
        <v>Above Average</v>
      </c>
      <c r="AA538" s="25">
        <v>1</v>
      </c>
      <c r="AB538" s="25">
        <v>0</v>
      </c>
      <c r="AC538" s="25">
        <v>2</v>
      </c>
      <c r="AD538" s="25">
        <v>1</v>
      </c>
      <c r="AE538" s="25">
        <f t="shared" si="171"/>
        <v>4</v>
      </c>
      <c r="AF538" s="25" t="str">
        <f t="shared" si="172"/>
        <v>More</v>
      </c>
      <c r="AG538" s="57">
        <v>11</v>
      </c>
      <c r="AH538" s="29">
        <v>446261</v>
      </c>
      <c r="AI538" s="29">
        <f t="shared" si="159"/>
        <v>4165</v>
      </c>
      <c r="AJ538" s="29" t="str">
        <f t="shared" si="173"/>
        <v>no</v>
      </c>
      <c r="AK538" s="29">
        <f t="shared" si="174"/>
        <v>107.14549819927971</v>
      </c>
      <c r="AL538" s="29">
        <f t="shared" si="175"/>
        <v>164.48986361960928</v>
      </c>
    </row>
    <row r="539" spans="1:38" x14ac:dyDescent="0.2">
      <c r="A539">
        <v>529</v>
      </c>
      <c r="B539" s="12">
        <v>58</v>
      </c>
      <c r="C539" s="12">
        <f t="shared" si="160"/>
        <v>58</v>
      </c>
      <c r="D539" s="12" t="str">
        <f t="shared" si="157"/>
        <v>no</v>
      </c>
      <c r="E539" s="12" t="str">
        <f t="shared" si="161"/>
        <v>Below Average</v>
      </c>
      <c r="F539" s="21">
        <v>9098</v>
      </c>
      <c r="G539" s="21" t="str">
        <f t="shared" si="162"/>
        <v>no</v>
      </c>
      <c r="H539" s="21" t="str">
        <f t="shared" si="163"/>
        <v>Below Average</v>
      </c>
      <c r="I539" s="12" t="s">
        <v>185</v>
      </c>
      <c r="J539" s="12" t="str">
        <f t="shared" si="164"/>
        <v>Edwards</v>
      </c>
      <c r="K539" s="12" t="s">
        <v>91</v>
      </c>
      <c r="L539" s="12">
        <f t="shared" si="158"/>
        <v>61.772149970231268</v>
      </c>
      <c r="M539" s="12" t="str">
        <f t="shared" si="165"/>
        <v>Below Average</v>
      </c>
      <c r="N539" s="22">
        <v>4</v>
      </c>
      <c r="O539" s="22" t="str">
        <f t="shared" si="166"/>
        <v>Low</v>
      </c>
      <c r="P539">
        <v>1920</v>
      </c>
      <c r="Q539">
        <v>2002</v>
      </c>
      <c r="R539" s="23">
        <v>528</v>
      </c>
      <c r="S539" s="23" t="str">
        <f t="shared" si="167"/>
        <v>no</v>
      </c>
      <c r="T539" s="23" t="str">
        <f t="shared" si="168"/>
        <v>Below Average</v>
      </c>
      <c r="U539" s="24">
        <v>605</v>
      </c>
      <c r="V539" s="24">
        <v>0</v>
      </c>
      <c r="W539" s="24" t="s">
        <v>413</v>
      </c>
      <c r="X539" s="24">
        <v>605</v>
      </c>
      <c r="Y539" s="24" t="str">
        <f t="shared" si="169"/>
        <v>no</v>
      </c>
      <c r="Z539" s="24" t="str">
        <f t="shared" si="170"/>
        <v>Below Average</v>
      </c>
      <c r="AA539" s="25">
        <v>1</v>
      </c>
      <c r="AB539" s="25">
        <v>0</v>
      </c>
      <c r="AC539" s="25">
        <v>1</v>
      </c>
      <c r="AD539" s="25">
        <v>0</v>
      </c>
      <c r="AE539" s="25">
        <f t="shared" si="171"/>
        <v>2</v>
      </c>
      <c r="AF539" s="25" t="str">
        <f t="shared" si="172"/>
        <v>Less</v>
      </c>
      <c r="AG539" s="57">
        <v>5</v>
      </c>
      <c r="AH539" s="29">
        <v>86000</v>
      </c>
      <c r="AI539" s="29">
        <f t="shared" si="159"/>
        <v>1133</v>
      </c>
      <c r="AJ539" s="29" t="str">
        <f t="shared" si="173"/>
        <v>no</v>
      </c>
      <c r="AK539" s="29">
        <f t="shared" si="174"/>
        <v>75.904677846425415</v>
      </c>
      <c r="AL539" s="29">
        <f t="shared" si="175"/>
        <v>142.14876033057851</v>
      </c>
    </row>
    <row r="540" spans="1:38" x14ac:dyDescent="0.2">
      <c r="A540">
        <v>530</v>
      </c>
      <c r="B540" s="12" t="s">
        <v>83</v>
      </c>
      <c r="C540" s="12">
        <f t="shared" si="160"/>
        <v>69</v>
      </c>
      <c r="D540" s="12" t="str">
        <f t="shared" si="157"/>
        <v>no</v>
      </c>
      <c r="E540" s="12" t="str">
        <f t="shared" si="161"/>
        <v>Below Average</v>
      </c>
      <c r="F540" s="21">
        <v>32668</v>
      </c>
      <c r="G540" s="21" t="str">
        <f t="shared" si="162"/>
        <v>yes</v>
      </c>
      <c r="H540" s="21" t="str">
        <f t="shared" si="163"/>
        <v>Above Average</v>
      </c>
      <c r="I540" s="12" t="s">
        <v>123</v>
      </c>
      <c r="J540" s="12" t="str">
        <f t="shared" si="164"/>
        <v>Crawfor</v>
      </c>
      <c r="K540" s="12" t="s">
        <v>91</v>
      </c>
      <c r="L540" s="12">
        <f t="shared" si="158"/>
        <v>74.989820121918996</v>
      </c>
      <c r="M540" s="12" t="str">
        <f t="shared" si="165"/>
        <v>Above Average</v>
      </c>
      <c r="N540" s="22">
        <v>6</v>
      </c>
      <c r="O540" s="22" t="str">
        <f t="shared" si="166"/>
        <v>Low</v>
      </c>
      <c r="P540">
        <v>1957</v>
      </c>
      <c r="Q540">
        <v>1975</v>
      </c>
      <c r="R540" s="23">
        <v>2035</v>
      </c>
      <c r="S540" s="23" t="str">
        <f t="shared" si="167"/>
        <v>no</v>
      </c>
      <c r="T540" s="23" t="str">
        <f t="shared" si="168"/>
        <v>Above Average</v>
      </c>
      <c r="U540" s="24">
        <v>2515</v>
      </c>
      <c r="V540" s="24">
        <v>0</v>
      </c>
      <c r="W540" s="24" t="s">
        <v>413</v>
      </c>
      <c r="X540" s="24">
        <v>2515</v>
      </c>
      <c r="Y540" s="24" t="str">
        <f t="shared" si="169"/>
        <v>no</v>
      </c>
      <c r="Z540" s="24" t="str">
        <f t="shared" si="170"/>
        <v>Above Average</v>
      </c>
      <c r="AA540" s="25">
        <v>1</v>
      </c>
      <c r="AB540" s="25">
        <v>0</v>
      </c>
      <c r="AC540" s="25">
        <v>3</v>
      </c>
      <c r="AD540" s="25">
        <v>0</v>
      </c>
      <c r="AE540" s="25">
        <f t="shared" si="171"/>
        <v>4</v>
      </c>
      <c r="AF540" s="25" t="str">
        <f t="shared" si="172"/>
        <v>More</v>
      </c>
      <c r="AG540" s="57">
        <v>9</v>
      </c>
      <c r="AH540" s="29">
        <v>200624</v>
      </c>
      <c r="AI540" s="29">
        <f t="shared" si="159"/>
        <v>4550</v>
      </c>
      <c r="AJ540" s="29" t="str">
        <f t="shared" si="173"/>
        <v>yes</v>
      </c>
      <c r="AK540" s="29">
        <f t="shared" si="174"/>
        <v>44.093186813186811</v>
      </c>
      <c r="AL540" s="29">
        <f t="shared" si="175"/>
        <v>79.770974155069581</v>
      </c>
    </row>
    <row r="541" spans="1:38" x14ac:dyDescent="0.2">
      <c r="A541">
        <v>531</v>
      </c>
      <c r="B541" s="12">
        <v>85</v>
      </c>
      <c r="C541" s="12">
        <f t="shared" si="160"/>
        <v>85</v>
      </c>
      <c r="D541" s="12" t="str">
        <f t="shared" si="157"/>
        <v>no</v>
      </c>
      <c r="E541" s="12" t="str">
        <f t="shared" si="161"/>
        <v>Above Average</v>
      </c>
      <c r="F541" s="21">
        <v>10200</v>
      </c>
      <c r="G541" s="21" t="str">
        <f t="shared" si="162"/>
        <v>no</v>
      </c>
      <c r="H541" s="21" t="str">
        <f t="shared" si="163"/>
        <v>Below Average</v>
      </c>
      <c r="I541" s="12" t="s">
        <v>189</v>
      </c>
      <c r="J541" s="12" t="str">
        <f t="shared" si="164"/>
        <v>Timber</v>
      </c>
      <c r="K541" s="12" t="s">
        <v>91</v>
      </c>
      <c r="L541" s="12">
        <f t="shared" si="158"/>
        <v>78.098980385544763</v>
      </c>
      <c r="M541" s="12" t="str">
        <f t="shared" si="165"/>
        <v>Above Average</v>
      </c>
      <c r="N541" s="22">
        <v>6</v>
      </c>
      <c r="O541" s="22" t="str">
        <f t="shared" si="166"/>
        <v>Low</v>
      </c>
      <c r="P541">
        <v>1988</v>
      </c>
      <c r="Q541">
        <v>1989</v>
      </c>
      <c r="R541" s="23">
        <v>1461</v>
      </c>
      <c r="S541" s="23" t="str">
        <f t="shared" si="167"/>
        <v>no</v>
      </c>
      <c r="T541" s="23" t="str">
        <f t="shared" si="168"/>
        <v>Above Average</v>
      </c>
      <c r="U541" s="24">
        <v>1509</v>
      </c>
      <c r="V541" s="24">
        <v>0</v>
      </c>
      <c r="W541" s="24" t="s">
        <v>413</v>
      </c>
      <c r="X541" s="24">
        <v>1509</v>
      </c>
      <c r="Y541" s="24" t="str">
        <f t="shared" si="169"/>
        <v>no</v>
      </c>
      <c r="Z541" s="24" t="str">
        <f t="shared" si="170"/>
        <v>Below Average</v>
      </c>
      <c r="AA541" s="25">
        <v>1</v>
      </c>
      <c r="AB541" s="25">
        <v>0</v>
      </c>
      <c r="AC541" s="25">
        <v>2</v>
      </c>
      <c r="AD541" s="25">
        <v>0</v>
      </c>
      <c r="AE541" s="25">
        <f t="shared" si="171"/>
        <v>3</v>
      </c>
      <c r="AF541" s="25" t="str">
        <f t="shared" si="172"/>
        <v>More</v>
      </c>
      <c r="AG541" s="57">
        <v>5</v>
      </c>
      <c r="AH541" s="29">
        <v>175000</v>
      </c>
      <c r="AI541" s="29">
        <f t="shared" si="159"/>
        <v>2970</v>
      </c>
      <c r="AJ541" s="29" t="str">
        <f t="shared" si="173"/>
        <v>no</v>
      </c>
      <c r="AK541" s="29">
        <f t="shared" si="174"/>
        <v>58.92255892255892</v>
      </c>
      <c r="AL541" s="29">
        <f t="shared" si="175"/>
        <v>115.97084161696488</v>
      </c>
    </row>
    <row r="542" spans="1:38" x14ac:dyDescent="0.2">
      <c r="A542">
        <v>532</v>
      </c>
      <c r="B542" s="12">
        <v>60</v>
      </c>
      <c r="C542" s="12">
        <f t="shared" si="160"/>
        <v>60</v>
      </c>
      <c r="D542" s="12" t="str">
        <f t="shared" si="157"/>
        <v>no</v>
      </c>
      <c r="E542" s="12" t="str">
        <f t="shared" si="161"/>
        <v>Below Average</v>
      </c>
      <c r="F542" s="21">
        <v>6155</v>
      </c>
      <c r="G542" s="21" t="str">
        <f t="shared" si="162"/>
        <v>no</v>
      </c>
      <c r="H542" s="21" t="str">
        <f t="shared" si="163"/>
        <v>Below Average</v>
      </c>
      <c r="I542" s="12" t="s">
        <v>148</v>
      </c>
      <c r="J542" s="12" t="str">
        <f t="shared" si="164"/>
        <v>BrkSide</v>
      </c>
      <c r="K542" s="12" t="s">
        <v>91</v>
      </c>
      <c r="L542" s="12">
        <f t="shared" si="158"/>
        <v>64.919237492322253</v>
      </c>
      <c r="M542" s="12" t="str">
        <f t="shared" si="165"/>
        <v>Below Average</v>
      </c>
      <c r="N542" s="22">
        <v>6</v>
      </c>
      <c r="O542" s="22" t="str">
        <f t="shared" si="166"/>
        <v>Low</v>
      </c>
      <c r="P542">
        <v>1920</v>
      </c>
      <c r="Q542">
        <v>1999</v>
      </c>
      <c r="R542" s="23">
        <v>611</v>
      </c>
      <c r="S542" s="23" t="str">
        <f t="shared" si="167"/>
        <v>no</v>
      </c>
      <c r="T542" s="23" t="str">
        <f t="shared" si="168"/>
        <v>Below Average</v>
      </c>
      <c r="U542" s="24">
        <v>751</v>
      </c>
      <c r="V542" s="24">
        <v>611</v>
      </c>
      <c r="W542" s="24" t="s">
        <v>412</v>
      </c>
      <c r="X542" s="24">
        <v>1362</v>
      </c>
      <c r="Y542" s="24" t="str">
        <f t="shared" si="169"/>
        <v>no</v>
      </c>
      <c r="Z542" s="24" t="str">
        <f t="shared" si="170"/>
        <v>Below Average</v>
      </c>
      <c r="AA542" s="25">
        <v>0</v>
      </c>
      <c r="AB542" s="25">
        <v>0</v>
      </c>
      <c r="AC542" s="25">
        <v>2</v>
      </c>
      <c r="AD542" s="25">
        <v>0</v>
      </c>
      <c r="AE542" s="25">
        <f t="shared" si="171"/>
        <v>2</v>
      </c>
      <c r="AF542" s="25" t="str">
        <f t="shared" si="172"/>
        <v>Less</v>
      </c>
      <c r="AG542" s="57">
        <v>6</v>
      </c>
      <c r="AH542" s="29">
        <v>128000</v>
      </c>
      <c r="AI542" s="29">
        <f t="shared" si="159"/>
        <v>1973</v>
      </c>
      <c r="AJ542" s="29" t="str">
        <f t="shared" si="173"/>
        <v>no</v>
      </c>
      <c r="AK542" s="29">
        <f t="shared" si="174"/>
        <v>64.87582361885454</v>
      </c>
      <c r="AL542" s="29">
        <f t="shared" si="175"/>
        <v>93.979441997063148</v>
      </c>
    </row>
    <row r="543" spans="1:38" x14ac:dyDescent="0.2">
      <c r="A543">
        <v>533</v>
      </c>
      <c r="B543" s="12">
        <v>60</v>
      </c>
      <c r="C543" s="12">
        <f t="shared" si="160"/>
        <v>60</v>
      </c>
      <c r="D543" s="12" t="str">
        <f t="shared" si="157"/>
        <v>no</v>
      </c>
      <c r="E543" s="12" t="str">
        <f t="shared" si="161"/>
        <v>Below Average</v>
      </c>
      <c r="F543" s="21">
        <v>7200</v>
      </c>
      <c r="G543" s="21" t="str">
        <f t="shared" si="162"/>
        <v>no</v>
      </c>
      <c r="H543" s="21" t="str">
        <f t="shared" si="163"/>
        <v>Below Average</v>
      </c>
      <c r="I543" s="12" t="s">
        <v>162</v>
      </c>
      <c r="J543" s="12" t="str">
        <f t="shared" si="164"/>
        <v>NAmes</v>
      </c>
      <c r="K543" s="12" t="s">
        <v>91</v>
      </c>
      <c r="L543" s="12">
        <f t="shared" si="158"/>
        <v>65.191384752822614</v>
      </c>
      <c r="M543" s="12" t="str">
        <f t="shared" si="165"/>
        <v>Below Average</v>
      </c>
      <c r="N543" s="22">
        <v>5</v>
      </c>
      <c r="O543" s="22" t="str">
        <f t="shared" si="166"/>
        <v>Low</v>
      </c>
      <c r="P543">
        <v>1955</v>
      </c>
      <c r="Q543">
        <v>2007</v>
      </c>
      <c r="R543" s="23">
        <v>0</v>
      </c>
      <c r="S543" s="23" t="str">
        <f t="shared" si="167"/>
        <v>yes</v>
      </c>
      <c r="T543" s="23" t="str">
        <f t="shared" si="168"/>
        <v>Below Average</v>
      </c>
      <c r="U543" s="24">
        <v>827</v>
      </c>
      <c r="V543" s="24">
        <v>0</v>
      </c>
      <c r="W543" s="24" t="s">
        <v>413</v>
      </c>
      <c r="X543" s="24">
        <v>827</v>
      </c>
      <c r="Y543" s="24" t="str">
        <f t="shared" si="169"/>
        <v>no</v>
      </c>
      <c r="Z543" s="24" t="str">
        <f t="shared" si="170"/>
        <v>Below Average</v>
      </c>
      <c r="AA543" s="25">
        <v>0</v>
      </c>
      <c r="AB543" s="25">
        <v>0</v>
      </c>
      <c r="AC543" s="25">
        <v>1</v>
      </c>
      <c r="AD543" s="25">
        <v>0</v>
      </c>
      <c r="AE543" s="25">
        <f t="shared" si="171"/>
        <v>1</v>
      </c>
      <c r="AF543" s="25" t="str">
        <f t="shared" si="172"/>
        <v>Less</v>
      </c>
      <c r="AG543" s="57">
        <v>5</v>
      </c>
      <c r="AH543" s="29">
        <v>107500</v>
      </c>
      <c r="AI543" s="29">
        <f t="shared" si="159"/>
        <v>827</v>
      </c>
      <c r="AJ543" s="29" t="str">
        <f t="shared" si="173"/>
        <v>no</v>
      </c>
      <c r="AK543" s="29">
        <f t="shared" si="174"/>
        <v>129.98790810157195</v>
      </c>
      <c r="AL543" s="29">
        <f t="shared" si="175"/>
        <v>129.98790810157195</v>
      </c>
    </row>
    <row r="544" spans="1:38" x14ac:dyDescent="0.2">
      <c r="A544">
        <v>534</v>
      </c>
      <c r="B544" s="12">
        <v>50</v>
      </c>
      <c r="C544" s="12">
        <f t="shared" si="160"/>
        <v>50</v>
      </c>
      <c r="D544" s="12" t="str">
        <f t="shared" si="157"/>
        <v>no</v>
      </c>
      <c r="E544" s="12" t="str">
        <f t="shared" si="161"/>
        <v>Below Average</v>
      </c>
      <c r="F544" s="21">
        <v>5000</v>
      </c>
      <c r="G544" s="21" t="str">
        <f t="shared" si="162"/>
        <v>no</v>
      </c>
      <c r="H544" s="21" t="str">
        <f t="shared" si="163"/>
        <v>Below Average</v>
      </c>
      <c r="I544" s="12" t="s">
        <v>148</v>
      </c>
      <c r="J544" s="12" t="str">
        <f t="shared" si="164"/>
        <v>BrkSide</v>
      </c>
      <c r="K544" s="12" t="s">
        <v>91</v>
      </c>
      <c r="L544" s="12">
        <f t="shared" si="158"/>
        <v>64.919237492322253</v>
      </c>
      <c r="M544" s="12" t="str">
        <f t="shared" si="165"/>
        <v>Below Average</v>
      </c>
      <c r="N544" s="22">
        <v>1</v>
      </c>
      <c r="O544" s="22" t="str">
        <f t="shared" si="166"/>
        <v>Low</v>
      </c>
      <c r="P544">
        <v>1946</v>
      </c>
      <c r="Q544">
        <v>1950</v>
      </c>
      <c r="R544" s="23">
        <v>0</v>
      </c>
      <c r="S544" s="23" t="str">
        <f t="shared" si="167"/>
        <v>yes</v>
      </c>
      <c r="T544" s="23" t="str">
        <f t="shared" si="168"/>
        <v>Below Average</v>
      </c>
      <c r="U544" s="24">
        <v>334</v>
      </c>
      <c r="V544" s="24">
        <v>0</v>
      </c>
      <c r="W544" s="24" t="s">
        <v>413</v>
      </c>
      <c r="X544" s="24">
        <v>334</v>
      </c>
      <c r="Y544" s="24" t="str">
        <f t="shared" si="169"/>
        <v>no</v>
      </c>
      <c r="Z544" s="24" t="str">
        <f t="shared" si="170"/>
        <v>Below Average</v>
      </c>
      <c r="AA544" s="25">
        <v>0</v>
      </c>
      <c r="AB544" s="25">
        <v>0</v>
      </c>
      <c r="AC544" s="25">
        <v>1</v>
      </c>
      <c r="AD544" s="25">
        <v>0</v>
      </c>
      <c r="AE544" s="25">
        <f t="shared" si="171"/>
        <v>1</v>
      </c>
      <c r="AF544" s="25" t="str">
        <f t="shared" si="172"/>
        <v>Less</v>
      </c>
      <c r="AG544" s="57">
        <v>2</v>
      </c>
      <c r="AH544" s="29">
        <v>39300</v>
      </c>
      <c r="AI544" s="29">
        <f t="shared" si="159"/>
        <v>334</v>
      </c>
      <c r="AJ544" s="29" t="str">
        <f t="shared" si="173"/>
        <v>yes</v>
      </c>
      <c r="AK544" s="29">
        <f t="shared" si="174"/>
        <v>117.66467065868264</v>
      </c>
      <c r="AL544" s="29">
        <f t="shared" si="175"/>
        <v>117.66467065868264</v>
      </c>
    </row>
    <row r="545" spans="1:38" x14ac:dyDescent="0.2">
      <c r="A545">
        <v>535</v>
      </c>
      <c r="B545" s="12">
        <v>74</v>
      </c>
      <c r="C545" s="12">
        <f t="shared" si="160"/>
        <v>74</v>
      </c>
      <c r="D545" s="12" t="str">
        <f t="shared" si="157"/>
        <v>no</v>
      </c>
      <c r="E545" s="12" t="str">
        <f t="shared" si="161"/>
        <v>Above Average</v>
      </c>
      <c r="F545" s="21">
        <v>9056</v>
      </c>
      <c r="G545" s="21" t="str">
        <f t="shared" si="162"/>
        <v>no</v>
      </c>
      <c r="H545" s="21" t="str">
        <f t="shared" si="163"/>
        <v>Below Average</v>
      </c>
      <c r="I545" s="12" t="s">
        <v>193</v>
      </c>
      <c r="J545" s="12" t="str">
        <f t="shared" si="164"/>
        <v>Gilbert</v>
      </c>
      <c r="K545" s="12" t="s">
        <v>91</v>
      </c>
      <c r="L545" s="12">
        <f t="shared" si="158"/>
        <v>77.47396854876844</v>
      </c>
      <c r="M545" s="12" t="str">
        <f t="shared" si="165"/>
        <v>Above Average</v>
      </c>
      <c r="N545" s="22">
        <v>8</v>
      </c>
      <c r="O545" s="22" t="str">
        <f t="shared" si="166"/>
        <v>High</v>
      </c>
      <c r="P545">
        <v>2004</v>
      </c>
      <c r="Q545">
        <v>2004</v>
      </c>
      <c r="R545" s="23">
        <v>707</v>
      </c>
      <c r="S545" s="23" t="str">
        <f t="shared" si="167"/>
        <v>no</v>
      </c>
      <c r="T545" s="23" t="str">
        <f t="shared" si="168"/>
        <v>Below Average</v>
      </c>
      <c r="U545" s="24">
        <v>707</v>
      </c>
      <c r="V545" s="24">
        <v>707</v>
      </c>
      <c r="W545" s="24" t="s">
        <v>412</v>
      </c>
      <c r="X545" s="24">
        <v>1414</v>
      </c>
      <c r="Y545" s="24" t="str">
        <f t="shared" si="169"/>
        <v>no</v>
      </c>
      <c r="Z545" s="24" t="str">
        <f t="shared" si="170"/>
        <v>Below Average</v>
      </c>
      <c r="AA545" s="25">
        <v>0</v>
      </c>
      <c r="AB545" s="25">
        <v>0</v>
      </c>
      <c r="AC545" s="25">
        <v>2</v>
      </c>
      <c r="AD545" s="25">
        <v>1</v>
      </c>
      <c r="AE545" s="25">
        <f t="shared" si="171"/>
        <v>3</v>
      </c>
      <c r="AF545" s="25" t="str">
        <f t="shared" si="172"/>
        <v>More</v>
      </c>
      <c r="AG545" s="57">
        <v>6</v>
      </c>
      <c r="AH545" s="29">
        <v>178000</v>
      </c>
      <c r="AI545" s="29">
        <f t="shared" si="159"/>
        <v>2121</v>
      </c>
      <c r="AJ545" s="29" t="str">
        <f t="shared" si="173"/>
        <v>no</v>
      </c>
      <c r="AK545" s="29">
        <f t="shared" si="174"/>
        <v>83.922677982083925</v>
      </c>
      <c r="AL545" s="29">
        <f t="shared" si="175"/>
        <v>125.88401697312588</v>
      </c>
    </row>
    <row r="546" spans="1:38" x14ac:dyDescent="0.2">
      <c r="A546">
        <v>536</v>
      </c>
      <c r="B546" s="12">
        <v>70</v>
      </c>
      <c r="C546" s="12">
        <f t="shared" si="160"/>
        <v>70</v>
      </c>
      <c r="D546" s="12" t="str">
        <f t="shared" si="157"/>
        <v>no</v>
      </c>
      <c r="E546" s="12" t="str">
        <f t="shared" si="161"/>
        <v>Above Average</v>
      </c>
      <c r="F546" s="21">
        <v>7000</v>
      </c>
      <c r="G546" s="21" t="str">
        <f t="shared" si="162"/>
        <v>no</v>
      </c>
      <c r="H546" s="21" t="str">
        <f t="shared" si="163"/>
        <v>Below Average</v>
      </c>
      <c r="I546" s="12" t="s">
        <v>185</v>
      </c>
      <c r="J546" s="12" t="str">
        <f t="shared" si="164"/>
        <v/>
      </c>
      <c r="K546" s="12" t="s">
        <v>149</v>
      </c>
      <c r="L546" s="12">
        <f t="shared" si="158"/>
        <v>61.772149970231268</v>
      </c>
      <c r="M546" s="12" t="str">
        <f t="shared" si="165"/>
        <v/>
      </c>
      <c r="N546" s="22">
        <v>5</v>
      </c>
      <c r="O546" s="22" t="str">
        <f t="shared" si="166"/>
        <v>Low</v>
      </c>
      <c r="P546">
        <v>1910</v>
      </c>
      <c r="Q546">
        <v>1991</v>
      </c>
      <c r="R546" s="23">
        <v>1117</v>
      </c>
      <c r="S546" s="23" t="str">
        <f t="shared" si="167"/>
        <v>no</v>
      </c>
      <c r="T546" s="23" t="str">
        <f t="shared" si="168"/>
        <v>Above Average</v>
      </c>
      <c r="U546" s="24">
        <v>820</v>
      </c>
      <c r="V546" s="24">
        <v>527</v>
      </c>
      <c r="W546" s="24" t="s">
        <v>412</v>
      </c>
      <c r="X546" s="24">
        <v>1347</v>
      </c>
      <c r="Y546" s="24" t="str">
        <f t="shared" si="169"/>
        <v>no</v>
      </c>
      <c r="Z546" s="24" t="str">
        <f t="shared" si="170"/>
        <v>Below Average</v>
      </c>
      <c r="AA546" s="25">
        <v>1</v>
      </c>
      <c r="AB546" s="25">
        <v>0</v>
      </c>
      <c r="AC546" s="25">
        <v>1</v>
      </c>
      <c r="AD546" s="25">
        <v>0</v>
      </c>
      <c r="AE546" s="25">
        <f t="shared" si="171"/>
        <v>2</v>
      </c>
      <c r="AF546" s="25" t="str">
        <f t="shared" si="172"/>
        <v>Less</v>
      </c>
      <c r="AG546" s="57">
        <v>5</v>
      </c>
      <c r="AH546" s="29">
        <v>107500</v>
      </c>
      <c r="AI546" s="29">
        <f t="shared" si="159"/>
        <v>2464</v>
      </c>
      <c r="AJ546" s="29" t="str">
        <f t="shared" si="173"/>
        <v>no</v>
      </c>
      <c r="AK546" s="29">
        <f t="shared" si="174"/>
        <v>43.628246753246756</v>
      </c>
      <c r="AL546" s="29">
        <f t="shared" si="175"/>
        <v>79.806978470675574</v>
      </c>
    </row>
    <row r="547" spans="1:38" x14ac:dyDescent="0.2">
      <c r="A547">
        <v>537</v>
      </c>
      <c r="B547" s="12">
        <v>57</v>
      </c>
      <c r="C547" s="12">
        <f t="shared" si="160"/>
        <v>57</v>
      </c>
      <c r="D547" s="12" t="str">
        <f t="shared" si="157"/>
        <v>no</v>
      </c>
      <c r="E547" s="12" t="str">
        <f t="shared" si="161"/>
        <v>Below Average</v>
      </c>
      <c r="F547" s="21">
        <v>8924</v>
      </c>
      <c r="G547" s="21" t="str">
        <f t="shared" si="162"/>
        <v>no</v>
      </c>
      <c r="H547" s="21" t="str">
        <f t="shared" si="163"/>
        <v>Below Average</v>
      </c>
      <c r="I547" s="12" t="s">
        <v>89</v>
      </c>
      <c r="J547" s="12" t="str">
        <f t="shared" si="164"/>
        <v>CollgCr</v>
      </c>
      <c r="K547" s="12" t="s">
        <v>91</v>
      </c>
      <c r="L547" s="12">
        <f t="shared" si="158"/>
        <v>74.535824409408733</v>
      </c>
      <c r="M547" s="12" t="str">
        <f t="shared" si="165"/>
        <v>Above Average</v>
      </c>
      <c r="N547" s="22">
        <v>7</v>
      </c>
      <c r="O547" s="22" t="str">
        <f t="shared" si="166"/>
        <v>High</v>
      </c>
      <c r="P547">
        <v>1998</v>
      </c>
      <c r="Q547">
        <v>1999</v>
      </c>
      <c r="R547" s="23">
        <v>880</v>
      </c>
      <c r="S547" s="23" t="str">
        <f t="shared" si="167"/>
        <v>no</v>
      </c>
      <c r="T547" s="23" t="str">
        <f t="shared" si="168"/>
        <v>Below Average</v>
      </c>
      <c r="U547" s="24">
        <v>880</v>
      </c>
      <c r="V547" s="24">
        <v>844</v>
      </c>
      <c r="W547" s="24" t="s">
        <v>412</v>
      </c>
      <c r="X547" s="24">
        <v>1724</v>
      </c>
      <c r="Y547" s="24" t="str">
        <f t="shared" si="169"/>
        <v>no</v>
      </c>
      <c r="Z547" s="24" t="str">
        <f t="shared" si="170"/>
        <v>Above Average</v>
      </c>
      <c r="AA547" s="25">
        <v>0</v>
      </c>
      <c r="AB547" s="25">
        <v>0</v>
      </c>
      <c r="AC547" s="25">
        <v>2</v>
      </c>
      <c r="AD547" s="25">
        <v>1</v>
      </c>
      <c r="AE547" s="25">
        <f t="shared" si="171"/>
        <v>3</v>
      </c>
      <c r="AF547" s="25" t="str">
        <f t="shared" si="172"/>
        <v>More</v>
      </c>
      <c r="AG547" s="57">
        <v>8</v>
      </c>
      <c r="AH547" s="29">
        <v>188000</v>
      </c>
      <c r="AI547" s="29">
        <f t="shared" si="159"/>
        <v>2604</v>
      </c>
      <c r="AJ547" s="29" t="str">
        <f t="shared" si="173"/>
        <v>no</v>
      </c>
      <c r="AK547" s="29">
        <f t="shared" si="174"/>
        <v>72.196620583717362</v>
      </c>
      <c r="AL547" s="29">
        <f t="shared" si="175"/>
        <v>109.04872389791183</v>
      </c>
    </row>
    <row r="548" spans="1:38" x14ac:dyDescent="0.2">
      <c r="A548">
        <v>538</v>
      </c>
      <c r="B548" s="12" t="s">
        <v>83</v>
      </c>
      <c r="C548" s="12">
        <f t="shared" si="160"/>
        <v>69</v>
      </c>
      <c r="D548" s="12" t="str">
        <f t="shared" si="157"/>
        <v>no</v>
      </c>
      <c r="E548" s="12" t="str">
        <f t="shared" si="161"/>
        <v>Below Average</v>
      </c>
      <c r="F548" s="21">
        <v>12735</v>
      </c>
      <c r="G548" s="21" t="str">
        <f t="shared" si="162"/>
        <v>no</v>
      </c>
      <c r="H548" s="21" t="str">
        <f t="shared" si="163"/>
        <v>Above Average</v>
      </c>
      <c r="I548" s="12" t="s">
        <v>162</v>
      </c>
      <c r="J548" s="12" t="str">
        <f t="shared" si="164"/>
        <v>NAmes</v>
      </c>
      <c r="K548" s="12" t="s">
        <v>91</v>
      </c>
      <c r="L548" s="12">
        <f t="shared" si="158"/>
        <v>65.191384752822614</v>
      </c>
      <c r="M548" s="12" t="str">
        <f t="shared" si="165"/>
        <v>Below Average</v>
      </c>
      <c r="N548" s="22">
        <v>4</v>
      </c>
      <c r="O548" s="22" t="str">
        <f t="shared" si="166"/>
        <v>Low</v>
      </c>
      <c r="P548">
        <v>1972</v>
      </c>
      <c r="Q548">
        <v>1972</v>
      </c>
      <c r="R548" s="23">
        <v>864</v>
      </c>
      <c r="S548" s="23" t="str">
        <f t="shared" si="167"/>
        <v>no</v>
      </c>
      <c r="T548" s="23" t="str">
        <f t="shared" si="168"/>
        <v>Below Average</v>
      </c>
      <c r="U548" s="24">
        <v>864</v>
      </c>
      <c r="V548" s="24">
        <v>0</v>
      </c>
      <c r="W548" s="24" t="s">
        <v>413</v>
      </c>
      <c r="X548" s="24">
        <v>864</v>
      </c>
      <c r="Y548" s="24" t="str">
        <f t="shared" si="169"/>
        <v>no</v>
      </c>
      <c r="Z548" s="24" t="str">
        <f t="shared" si="170"/>
        <v>Below Average</v>
      </c>
      <c r="AA548" s="25">
        <v>0</v>
      </c>
      <c r="AB548" s="25">
        <v>0</v>
      </c>
      <c r="AC548" s="25">
        <v>1</v>
      </c>
      <c r="AD548" s="25">
        <v>0</v>
      </c>
      <c r="AE548" s="25">
        <f t="shared" si="171"/>
        <v>1</v>
      </c>
      <c r="AF548" s="25" t="str">
        <f t="shared" si="172"/>
        <v>Less</v>
      </c>
      <c r="AG548" s="57">
        <v>5</v>
      </c>
      <c r="AH548" s="29">
        <v>111250</v>
      </c>
      <c r="AI548" s="29">
        <f t="shared" si="159"/>
        <v>1728</v>
      </c>
      <c r="AJ548" s="29" t="str">
        <f t="shared" si="173"/>
        <v>no</v>
      </c>
      <c r="AK548" s="29">
        <f t="shared" si="174"/>
        <v>64.380787037037038</v>
      </c>
      <c r="AL548" s="29">
        <f t="shared" si="175"/>
        <v>128.76157407407408</v>
      </c>
    </row>
    <row r="549" spans="1:38" x14ac:dyDescent="0.2">
      <c r="A549">
        <v>539</v>
      </c>
      <c r="B549" s="12" t="s">
        <v>83</v>
      </c>
      <c r="C549" s="12">
        <f t="shared" si="160"/>
        <v>69</v>
      </c>
      <c r="D549" s="12" t="str">
        <f t="shared" si="157"/>
        <v>no</v>
      </c>
      <c r="E549" s="12" t="str">
        <f t="shared" si="161"/>
        <v>Below Average</v>
      </c>
      <c r="F549" s="21">
        <v>11553</v>
      </c>
      <c r="G549" s="21" t="str">
        <f t="shared" si="162"/>
        <v>no</v>
      </c>
      <c r="H549" s="21" t="str">
        <f t="shared" si="163"/>
        <v>Above Average</v>
      </c>
      <c r="I549" s="12" t="s">
        <v>151</v>
      </c>
      <c r="J549" s="12" t="str">
        <f t="shared" si="164"/>
        <v>Sawyer</v>
      </c>
      <c r="K549" s="12" t="s">
        <v>91</v>
      </c>
      <c r="L549" s="12">
        <f t="shared" si="158"/>
        <v>65.835562612127291</v>
      </c>
      <c r="M549" s="12" t="str">
        <f t="shared" si="165"/>
        <v>Below Average</v>
      </c>
      <c r="N549" s="22">
        <v>5</v>
      </c>
      <c r="O549" s="22" t="str">
        <f t="shared" si="166"/>
        <v>Low</v>
      </c>
      <c r="P549">
        <v>1968</v>
      </c>
      <c r="Q549">
        <v>1968</v>
      </c>
      <c r="R549" s="23">
        <v>1051</v>
      </c>
      <c r="S549" s="23" t="str">
        <f t="shared" si="167"/>
        <v>no</v>
      </c>
      <c r="T549" s="23" t="str">
        <f t="shared" si="168"/>
        <v>Below Average</v>
      </c>
      <c r="U549" s="24">
        <v>1159</v>
      </c>
      <c r="V549" s="24">
        <v>0</v>
      </c>
      <c r="W549" s="24" t="s">
        <v>413</v>
      </c>
      <c r="X549" s="24">
        <v>1159</v>
      </c>
      <c r="Y549" s="24" t="str">
        <f t="shared" si="169"/>
        <v>no</v>
      </c>
      <c r="Z549" s="24" t="str">
        <f t="shared" si="170"/>
        <v>Below Average</v>
      </c>
      <c r="AA549" s="25">
        <v>0</v>
      </c>
      <c r="AB549" s="25">
        <v>0</v>
      </c>
      <c r="AC549" s="25">
        <v>1</v>
      </c>
      <c r="AD549" s="25">
        <v>1</v>
      </c>
      <c r="AE549" s="25">
        <f t="shared" si="171"/>
        <v>2</v>
      </c>
      <c r="AF549" s="25" t="str">
        <f t="shared" si="172"/>
        <v>Less</v>
      </c>
      <c r="AG549" s="57">
        <v>7</v>
      </c>
      <c r="AH549" s="29">
        <v>158000</v>
      </c>
      <c r="AI549" s="29">
        <f t="shared" si="159"/>
        <v>2210</v>
      </c>
      <c r="AJ549" s="29" t="str">
        <f t="shared" si="173"/>
        <v>no</v>
      </c>
      <c r="AK549" s="29">
        <f t="shared" si="174"/>
        <v>71.49321266968326</v>
      </c>
      <c r="AL549" s="29">
        <f t="shared" si="175"/>
        <v>136.3244176013805</v>
      </c>
    </row>
    <row r="550" spans="1:38" x14ac:dyDescent="0.2">
      <c r="A550">
        <v>540</v>
      </c>
      <c r="B550" s="12" t="s">
        <v>83</v>
      </c>
      <c r="C550" s="12">
        <f t="shared" si="160"/>
        <v>69</v>
      </c>
      <c r="D550" s="12" t="str">
        <f t="shared" si="157"/>
        <v>no</v>
      </c>
      <c r="E550" s="12" t="str">
        <f t="shared" si="161"/>
        <v>Below Average</v>
      </c>
      <c r="F550" s="21">
        <v>11423</v>
      </c>
      <c r="G550" s="21" t="str">
        <f t="shared" si="162"/>
        <v>no</v>
      </c>
      <c r="H550" s="21" t="str">
        <f t="shared" si="163"/>
        <v>Above Average</v>
      </c>
      <c r="I550" s="12" t="s">
        <v>89</v>
      </c>
      <c r="J550" s="12" t="str">
        <f t="shared" si="164"/>
        <v>CollgCr</v>
      </c>
      <c r="K550" s="12" t="s">
        <v>91</v>
      </c>
      <c r="L550" s="12">
        <f t="shared" si="158"/>
        <v>74.535824409408733</v>
      </c>
      <c r="M550" s="12" t="str">
        <f t="shared" si="165"/>
        <v>Above Average</v>
      </c>
      <c r="N550" s="22">
        <v>8</v>
      </c>
      <c r="O550" s="22" t="str">
        <f t="shared" si="166"/>
        <v>High</v>
      </c>
      <c r="P550">
        <v>2001</v>
      </c>
      <c r="Q550">
        <v>2002</v>
      </c>
      <c r="R550" s="23">
        <v>1581</v>
      </c>
      <c r="S550" s="23" t="str">
        <f t="shared" si="167"/>
        <v>no</v>
      </c>
      <c r="T550" s="23" t="str">
        <f t="shared" si="168"/>
        <v>Above Average</v>
      </c>
      <c r="U550" s="24">
        <v>1601</v>
      </c>
      <c r="V550" s="24">
        <v>0</v>
      </c>
      <c r="W550" s="24" t="s">
        <v>413</v>
      </c>
      <c r="X550" s="24">
        <v>1601</v>
      </c>
      <c r="Y550" s="24" t="str">
        <f t="shared" si="169"/>
        <v>no</v>
      </c>
      <c r="Z550" s="24" t="str">
        <f t="shared" si="170"/>
        <v>Above Average</v>
      </c>
      <c r="AA550" s="25">
        <v>1</v>
      </c>
      <c r="AB550" s="25">
        <v>0</v>
      </c>
      <c r="AC550" s="25">
        <v>2</v>
      </c>
      <c r="AD550" s="25">
        <v>0</v>
      </c>
      <c r="AE550" s="25">
        <f t="shared" si="171"/>
        <v>3</v>
      </c>
      <c r="AF550" s="25" t="str">
        <f t="shared" si="172"/>
        <v>More</v>
      </c>
      <c r="AG550" s="57">
        <v>6</v>
      </c>
      <c r="AH550" s="29">
        <v>272000</v>
      </c>
      <c r="AI550" s="29">
        <f t="shared" si="159"/>
        <v>3182</v>
      </c>
      <c r="AJ550" s="29" t="str">
        <f t="shared" si="173"/>
        <v>no</v>
      </c>
      <c r="AK550" s="29">
        <f t="shared" si="174"/>
        <v>85.480829666876176</v>
      </c>
      <c r="AL550" s="29">
        <f t="shared" si="175"/>
        <v>169.89381636477202</v>
      </c>
    </row>
    <row r="551" spans="1:38" x14ac:dyDescent="0.2">
      <c r="A551">
        <v>541</v>
      </c>
      <c r="B551" s="12">
        <v>85</v>
      </c>
      <c r="C551" s="12">
        <f t="shared" si="160"/>
        <v>85</v>
      </c>
      <c r="D551" s="12" t="str">
        <f t="shared" si="157"/>
        <v>no</v>
      </c>
      <c r="E551" s="12" t="str">
        <f t="shared" si="161"/>
        <v>Above Average</v>
      </c>
      <c r="F551" s="21">
        <v>14601</v>
      </c>
      <c r="G551" s="21" t="str">
        <f t="shared" si="162"/>
        <v>no</v>
      </c>
      <c r="H551" s="21" t="str">
        <f t="shared" si="163"/>
        <v>Above Average</v>
      </c>
      <c r="I551" s="12" t="s">
        <v>189</v>
      </c>
      <c r="J551" s="12" t="str">
        <f t="shared" si="164"/>
        <v>Timber</v>
      </c>
      <c r="K551" s="12" t="s">
        <v>91</v>
      </c>
      <c r="L551" s="12">
        <f t="shared" si="158"/>
        <v>78.098980385544763</v>
      </c>
      <c r="M551" s="12" t="str">
        <f t="shared" si="165"/>
        <v>Above Average</v>
      </c>
      <c r="N551" s="22">
        <v>9</v>
      </c>
      <c r="O551" s="22" t="str">
        <f t="shared" si="166"/>
        <v>High</v>
      </c>
      <c r="P551">
        <v>2006</v>
      </c>
      <c r="Q551">
        <v>2006</v>
      </c>
      <c r="R551" s="23">
        <v>1838</v>
      </c>
      <c r="S551" s="23" t="str">
        <f t="shared" si="167"/>
        <v>no</v>
      </c>
      <c r="T551" s="23" t="str">
        <f t="shared" si="168"/>
        <v>Above Average</v>
      </c>
      <c r="U551" s="24">
        <v>1838</v>
      </c>
      <c r="V551" s="24">
        <v>0</v>
      </c>
      <c r="W551" s="24" t="s">
        <v>413</v>
      </c>
      <c r="X551" s="24">
        <v>1838</v>
      </c>
      <c r="Y551" s="24" t="str">
        <f t="shared" si="169"/>
        <v>no</v>
      </c>
      <c r="Z551" s="24" t="str">
        <f t="shared" si="170"/>
        <v>Above Average</v>
      </c>
      <c r="AA551" s="25">
        <v>1</v>
      </c>
      <c r="AB551" s="25">
        <v>0</v>
      </c>
      <c r="AC551" s="25">
        <v>2</v>
      </c>
      <c r="AD551" s="25">
        <v>0</v>
      </c>
      <c r="AE551" s="25">
        <f t="shared" si="171"/>
        <v>3</v>
      </c>
      <c r="AF551" s="25" t="str">
        <f t="shared" si="172"/>
        <v>More</v>
      </c>
      <c r="AG551" s="57">
        <v>8</v>
      </c>
      <c r="AH551" s="29">
        <v>315000</v>
      </c>
      <c r="AI551" s="29">
        <f t="shared" si="159"/>
        <v>3676</v>
      </c>
      <c r="AJ551" s="29" t="str">
        <f t="shared" si="173"/>
        <v>no</v>
      </c>
      <c r="AK551" s="29">
        <f t="shared" si="174"/>
        <v>85.690968443960827</v>
      </c>
      <c r="AL551" s="29">
        <f t="shared" si="175"/>
        <v>171.38193688792165</v>
      </c>
    </row>
    <row r="552" spans="1:38" x14ac:dyDescent="0.2">
      <c r="A552">
        <v>542</v>
      </c>
      <c r="B552" s="12" t="s">
        <v>83</v>
      </c>
      <c r="C552" s="12">
        <f t="shared" si="160"/>
        <v>69</v>
      </c>
      <c r="D552" s="12" t="str">
        <f t="shared" si="157"/>
        <v>no</v>
      </c>
      <c r="E552" s="12" t="str">
        <f t="shared" si="161"/>
        <v>Below Average</v>
      </c>
      <c r="F552" s="21">
        <v>11000</v>
      </c>
      <c r="G552" s="21" t="str">
        <f t="shared" si="162"/>
        <v>no</v>
      </c>
      <c r="H552" s="21" t="str">
        <f t="shared" si="163"/>
        <v>Above Average</v>
      </c>
      <c r="I552" s="12" t="s">
        <v>129</v>
      </c>
      <c r="J552" s="12" t="str">
        <f t="shared" si="164"/>
        <v>NoRidge</v>
      </c>
      <c r="K552" s="12" t="s">
        <v>91</v>
      </c>
      <c r="L552" s="12">
        <f t="shared" si="158"/>
        <v>82.673563019433331</v>
      </c>
      <c r="M552" s="12" t="str">
        <f t="shared" si="165"/>
        <v>Above Average</v>
      </c>
      <c r="N552" s="22">
        <v>8</v>
      </c>
      <c r="O552" s="22" t="str">
        <f t="shared" si="166"/>
        <v>High</v>
      </c>
      <c r="P552">
        <v>2000</v>
      </c>
      <c r="Q552">
        <v>2000</v>
      </c>
      <c r="R552" s="23">
        <v>969</v>
      </c>
      <c r="S552" s="23" t="str">
        <f t="shared" si="167"/>
        <v>no</v>
      </c>
      <c r="T552" s="23" t="str">
        <f t="shared" si="168"/>
        <v>Below Average</v>
      </c>
      <c r="U552" s="24">
        <v>997</v>
      </c>
      <c r="V552" s="24">
        <v>1288</v>
      </c>
      <c r="W552" s="24" t="s">
        <v>412</v>
      </c>
      <c r="X552" s="24">
        <v>2285</v>
      </c>
      <c r="Y552" s="24" t="str">
        <f t="shared" si="169"/>
        <v>no</v>
      </c>
      <c r="Z552" s="24" t="str">
        <f t="shared" si="170"/>
        <v>Above Average</v>
      </c>
      <c r="AA552" s="25">
        <v>0</v>
      </c>
      <c r="AB552" s="25">
        <v>0</v>
      </c>
      <c r="AC552" s="25">
        <v>2</v>
      </c>
      <c r="AD552" s="25">
        <v>1</v>
      </c>
      <c r="AE552" s="25">
        <f t="shared" si="171"/>
        <v>3</v>
      </c>
      <c r="AF552" s="25" t="str">
        <f t="shared" si="172"/>
        <v>More</v>
      </c>
      <c r="AG552" s="57">
        <v>8</v>
      </c>
      <c r="AH552" s="29">
        <v>248000</v>
      </c>
      <c r="AI552" s="29">
        <f t="shared" si="159"/>
        <v>3254</v>
      </c>
      <c r="AJ552" s="29" t="str">
        <f t="shared" si="173"/>
        <v>no</v>
      </c>
      <c r="AK552" s="29">
        <f t="shared" si="174"/>
        <v>76.213890596189302</v>
      </c>
      <c r="AL552" s="29">
        <f t="shared" si="175"/>
        <v>108.53391684901531</v>
      </c>
    </row>
    <row r="553" spans="1:38" x14ac:dyDescent="0.2">
      <c r="A553">
        <v>543</v>
      </c>
      <c r="B553" s="12">
        <v>78</v>
      </c>
      <c r="C553" s="12">
        <f t="shared" si="160"/>
        <v>78</v>
      </c>
      <c r="D553" s="12" t="str">
        <f t="shared" si="157"/>
        <v>no</v>
      </c>
      <c r="E553" s="12" t="str">
        <f t="shared" si="161"/>
        <v>Above Average</v>
      </c>
      <c r="F553" s="21">
        <v>10140</v>
      </c>
      <c r="G553" s="21" t="str">
        <f t="shared" si="162"/>
        <v>no</v>
      </c>
      <c r="H553" s="21" t="str">
        <f t="shared" si="163"/>
        <v>Below Average</v>
      </c>
      <c r="I553" s="12" t="s">
        <v>138</v>
      </c>
      <c r="J553" s="12" t="str">
        <f t="shared" si="164"/>
        <v>NWAmes</v>
      </c>
      <c r="K553" s="12" t="s">
        <v>91</v>
      </c>
      <c r="L553" s="12">
        <f t="shared" si="158"/>
        <v>67.115548801871967</v>
      </c>
      <c r="M553" s="12" t="str">
        <f t="shared" si="165"/>
        <v>Below Average</v>
      </c>
      <c r="N553" s="22">
        <v>7</v>
      </c>
      <c r="O553" s="22" t="str">
        <f t="shared" si="166"/>
        <v>High</v>
      </c>
      <c r="P553">
        <v>1998</v>
      </c>
      <c r="Q553">
        <v>1999</v>
      </c>
      <c r="R553" s="23">
        <v>1650</v>
      </c>
      <c r="S553" s="23" t="str">
        <f t="shared" si="167"/>
        <v>no</v>
      </c>
      <c r="T553" s="23" t="str">
        <f t="shared" si="168"/>
        <v>Above Average</v>
      </c>
      <c r="U553" s="24">
        <v>1680</v>
      </c>
      <c r="V553" s="24">
        <v>0</v>
      </c>
      <c r="W553" s="24" t="s">
        <v>413</v>
      </c>
      <c r="X553" s="24">
        <v>1680</v>
      </c>
      <c r="Y553" s="24" t="str">
        <f t="shared" si="169"/>
        <v>no</v>
      </c>
      <c r="Z553" s="24" t="str">
        <f t="shared" si="170"/>
        <v>Above Average</v>
      </c>
      <c r="AA553" s="25">
        <v>1</v>
      </c>
      <c r="AB553" s="25">
        <v>0</v>
      </c>
      <c r="AC553" s="25">
        <v>2</v>
      </c>
      <c r="AD553" s="25">
        <v>0</v>
      </c>
      <c r="AE553" s="25">
        <f t="shared" si="171"/>
        <v>3</v>
      </c>
      <c r="AF553" s="25" t="str">
        <f t="shared" si="172"/>
        <v>More</v>
      </c>
      <c r="AG553" s="57">
        <v>7</v>
      </c>
      <c r="AH553" s="29">
        <v>213250</v>
      </c>
      <c r="AI553" s="29">
        <f t="shared" si="159"/>
        <v>3330</v>
      </c>
      <c r="AJ553" s="29" t="str">
        <f t="shared" si="173"/>
        <v>no</v>
      </c>
      <c r="AK553" s="29">
        <f t="shared" si="174"/>
        <v>64.039039039039039</v>
      </c>
      <c r="AL553" s="29">
        <f t="shared" si="175"/>
        <v>126.93452380952381</v>
      </c>
    </row>
    <row r="554" spans="1:38" x14ac:dyDescent="0.2">
      <c r="A554">
        <v>544</v>
      </c>
      <c r="B554" s="12">
        <v>34</v>
      </c>
      <c r="C554" s="12">
        <f t="shared" si="160"/>
        <v>34</v>
      </c>
      <c r="D554" s="12" t="str">
        <f t="shared" si="157"/>
        <v>no</v>
      </c>
      <c r="E554" s="12" t="str">
        <f t="shared" si="161"/>
        <v>Below Average</v>
      </c>
      <c r="F554" s="21">
        <v>4058</v>
      </c>
      <c r="G554" s="21" t="str">
        <f t="shared" si="162"/>
        <v>no</v>
      </c>
      <c r="H554" s="21" t="str">
        <f t="shared" si="163"/>
        <v>Below Average</v>
      </c>
      <c r="I554" s="12" t="s">
        <v>162</v>
      </c>
      <c r="J554" s="12" t="str">
        <f t="shared" si="164"/>
        <v/>
      </c>
      <c r="K554" s="12" t="s">
        <v>179</v>
      </c>
      <c r="L554" s="12">
        <f t="shared" si="158"/>
        <v>65.191384752822614</v>
      </c>
      <c r="M554" s="12" t="str">
        <f t="shared" si="165"/>
        <v/>
      </c>
      <c r="N554" s="22">
        <v>7</v>
      </c>
      <c r="O554" s="22" t="str">
        <f t="shared" si="166"/>
        <v>High</v>
      </c>
      <c r="P554">
        <v>1998</v>
      </c>
      <c r="Q554">
        <v>1998</v>
      </c>
      <c r="R554" s="23">
        <v>723</v>
      </c>
      <c r="S554" s="23" t="str">
        <f t="shared" si="167"/>
        <v>no</v>
      </c>
      <c r="T554" s="23" t="str">
        <f t="shared" si="168"/>
        <v>Below Average</v>
      </c>
      <c r="U554" s="24">
        <v>767</v>
      </c>
      <c r="V554" s="24">
        <v>0</v>
      </c>
      <c r="W554" s="24" t="s">
        <v>413</v>
      </c>
      <c r="X554" s="24">
        <v>767</v>
      </c>
      <c r="Y554" s="24" t="str">
        <f t="shared" si="169"/>
        <v>no</v>
      </c>
      <c r="Z554" s="24" t="str">
        <f t="shared" si="170"/>
        <v>Below Average</v>
      </c>
      <c r="AA554" s="25">
        <v>1</v>
      </c>
      <c r="AB554" s="25">
        <v>0</v>
      </c>
      <c r="AC554" s="25">
        <v>1</v>
      </c>
      <c r="AD554" s="25">
        <v>0</v>
      </c>
      <c r="AE554" s="25">
        <f t="shared" si="171"/>
        <v>2</v>
      </c>
      <c r="AF554" s="25" t="str">
        <f t="shared" si="172"/>
        <v>Less</v>
      </c>
      <c r="AG554" s="57">
        <v>4</v>
      </c>
      <c r="AH554" s="29">
        <v>133000</v>
      </c>
      <c r="AI554" s="29">
        <f t="shared" si="159"/>
        <v>1490</v>
      </c>
      <c r="AJ554" s="29" t="str">
        <f t="shared" si="173"/>
        <v>no</v>
      </c>
      <c r="AK554" s="29">
        <f t="shared" si="174"/>
        <v>89.261744966442947</v>
      </c>
      <c r="AL554" s="29">
        <f t="shared" si="175"/>
        <v>173.40286831812256</v>
      </c>
    </row>
    <row r="555" spans="1:38" x14ac:dyDescent="0.2">
      <c r="A555">
        <v>545</v>
      </c>
      <c r="B555" s="12">
        <v>58</v>
      </c>
      <c r="C555" s="12">
        <f t="shared" si="160"/>
        <v>58</v>
      </c>
      <c r="D555" s="12" t="str">
        <f t="shared" si="157"/>
        <v>no</v>
      </c>
      <c r="E555" s="12" t="str">
        <f t="shared" si="161"/>
        <v>Below Average</v>
      </c>
      <c r="F555" s="21">
        <v>17104</v>
      </c>
      <c r="G555" s="21" t="str">
        <f t="shared" si="162"/>
        <v>no</v>
      </c>
      <c r="H555" s="21" t="str">
        <f t="shared" si="163"/>
        <v>Above Average</v>
      </c>
      <c r="I555" s="12" t="s">
        <v>193</v>
      </c>
      <c r="J555" s="12" t="str">
        <f t="shared" si="164"/>
        <v>Gilbert</v>
      </c>
      <c r="K555" s="12" t="s">
        <v>91</v>
      </c>
      <c r="L555" s="12">
        <f t="shared" si="158"/>
        <v>77.47396854876844</v>
      </c>
      <c r="M555" s="12" t="str">
        <f t="shared" si="165"/>
        <v>Above Average</v>
      </c>
      <c r="N555" s="22">
        <v>7</v>
      </c>
      <c r="O555" s="22" t="str">
        <f t="shared" si="166"/>
        <v>High</v>
      </c>
      <c r="P555">
        <v>2006</v>
      </c>
      <c r="Q555">
        <v>2006</v>
      </c>
      <c r="R555" s="23">
        <v>654</v>
      </c>
      <c r="S555" s="23" t="str">
        <f t="shared" si="167"/>
        <v>no</v>
      </c>
      <c r="T555" s="23" t="str">
        <f t="shared" si="168"/>
        <v>Below Average</v>
      </c>
      <c r="U555" s="24">
        <v>664</v>
      </c>
      <c r="V555" s="24">
        <v>832</v>
      </c>
      <c r="W555" s="24" t="s">
        <v>412</v>
      </c>
      <c r="X555" s="24">
        <v>1496</v>
      </c>
      <c r="Y555" s="24" t="str">
        <f t="shared" si="169"/>
        <v>no</v>
      </c>
      <c r="Z555" s="24" t="str">
        <f t="shared" si="170"/>
        <v>Below Average</v>
      </c>
      <c r="AA555" s="25">
        <v>1</v>
      </c>
      <c r="AB555" s="25">
        <v>0</v>
      </c>
      <c r="AC555" s="25">
        <v>2</v>
      </c>
      <c r="AD555" s="25">
        <v>1</v>
      </c>
      <c r="AE555" s="25">
        <f t="shared" si="171"/>
        <v>4</v>
      </c>
      <c r="AF555" s="25" t="str">
        <f t="shared" si="172"/>
        <v>More</v>
      </c>
      <c r="AG555" s="57">
        <v>7</v>
      </c>
      <c r="AH555" s="29">
        <v>179665</v>
      </c>
      <c r="AI555" s="29">
        <f t="shared" si="159"/>
        <v>2150</v>
      </c>
      <c r="AJ555" s="29" t="str">
        <f t="shared" si="173"/>
        <v>no</v>
      </c>
      <c r="AK555" s="29">
        <f t="shared" si="174"/>
        <v>83.56511627906977</v>
      </c>
      <c r="AL555" s="29">
        <f t="shared" si="175"/>
        <v>120.09692513368984</v>
      </c>
    </row>
    <row r="556" spans="1:38" x14ac:dyDescent="0.2">
      <c r="A556">
        <v>546</v>
      </c>
      <c r="B556" s="12" t="s">
        <v>83</v>
      </c>
      <c r="C556" s="12">
        <f t="shared" si="160"/>
        <v>69</v>
      </c>
      <c r="D556" s="12" t="str">
        <f t="shared" si="157"/>
        <v>no</v>
      </c>
      <c r="E556" s="12" t="str">
        <f t="shared" si="161"/>
        <v>Below Average</v>
      </c>
      <c r="F556" s="21">
        <v>13837</v>
      </c>
      <c r="G556" s="21" t="str">
        <f t="shared" si="162"/>
        <v>no</v>
      </c>
      <c r="H556" s="21" t="str">
        <f t="shared" si="163"/>
        <v>Above Average</v>
      </c>
      <c r="I556" s="12" t="s">
        <v>138</v>
      </c>
      <c r="J556" s="12" t="str">
        <f t="shared" si="164"/>
        <v>NWAmes</v>
      </c>
      <c r="K556" s="12" t="s">
        <v>91</v>
      </c>
      <c r="L556" s="12">
        <f t="shared" si="158"/>
        <v>67.115548801871967</v>
      </c>
      <c r="M556" s="12" t="str">
        <f t="shared" si="165"/>
        <v>Below Average</v>
      </c>
      <c r="N556" s="22">
        <v>7</v>
      </c>
      <c r="O556" s="22" t="str">
        <f t="shared" si="166"/>
        <v>High</v>
      </c>
      <c r="P556">
        <v>1988</v>
      </c>
      <c r="Q556">
        <v>1988</v>
      </c>
      <c r="R556" s="23">
        <v>1204</v>
      </c>
      <c r="S556" s="23" t="str">
        <f t="shared" si="167"/>
        <v>no</v>
      </c>
      <c r="T556" s="23" t="str">
        <f t="shared" si="168"/>
        <v>Above Average</v>
      </c>
      <c r="U556" s="24">
        <v>1377</v>
      </c>
      <c r="V556" s="24">
        <v>806</v>
      </c>
      <c r="W556" s="24" t="s">
        <v>412</v>
      </c>
      <c r="X556" s="24">
        <v>2183</v>
      </c>
      <c r="Y556" s="24" t="str">
        <f t="shared" si="169"/>
        <v>no</v>
      </c>
      <c r="Z556" s="24" t="str">
        <f t="shared" si="170"/>
        <v>Above Average</v>
      </c>
      <c r="AA556" s="25">
        <v>0</v>
      </c>
      <c r="AB556" s="25">
        <v>0</v>
      </c>
      <c r="AC556" s="25">
        <v>2</v>
      </c>
      <c r="AD556" s="25">
        <v>1</v>
      </c>
      <c r="AE556" s="25">
        <f t="shared" si="171"/>
        <v>3</v>
      </c>
      <c r="AF556" s="25" t="str">
        <f t="shared" si="172"/>
        <v>More</v>
      </c>
      <c r="AG556" s="57">
        <v>9</v>
      </c>
      <c r="AH556" s="29">
        <v>229000</v>
      </c>
      <c r="AI556" s="29">
        <f t="shared" si="159"/>
        <v>3387</v>
      </c>
      <c r="AJ556" s="29" t="str">
        <f t="shared" si="173"/>
        <v>no</v>
      </c>
      <c r="AK556" s="29">
        <f t="shared" si="174"/>
        <v>67.611455565397108</v>
      </c>
      <c r="AL556" s="29">
        <f t="shared" si="175"/>
        <v>104.90151168117269</v>
      </c>
    </row>
    <row r="557" spans="1:38" x14ac:dyDescent="0.2">
      <c r="A557">
        <v>547</v>
      </c>
      <c r="B557" s="12">
        <v>70</v>
      </c>
      <c r="C557" s="12">
        <f t="shared" si="160"/>
        <v>70</v>
      </c>
      <c r="D557" s="12" t="str">
        <f t="shared" si="157"/>
        <v>no</v>
      </c>
      <c r="E557" s="12" t="str">
        <f t="shared" si="161"/>
        <v>Above Average</v>
      </c>
      <c r="F557" s="21">
        <v>8737</v>
      </c>
      <c r="G557" s="21" t="str">
        <f t="shared" si="162"/>
        <v>no</v>
      </c>
      <c r="H557" s="21" t="str">
        <f t="shared" si="163"/>
        <v>Below Average</v>
      </c>
      <c r="I557" s="12" t="s">
        <v>148</v>
      </c>
      <c r="J557" s="12" t="str">
        <f t="shared" si="164"/>
        <v>BrkSide</v>
      </c>
      <c r="K557" s="12" t="s">
        <v>91</v>
      </c>
      <c r="L557" s="12">
        <f t="shared" si="158"/>
        <v>64.919237492322253</v>
      </c>
      <c r="M557" s="12" t="str">
        <f t="shared" si="165"/>
        <v>Below Average</v>
      </c>
      <c r="N557" s="22">
        <v>6</v>
      </c>
      <c r="O557" s="22" t="str">
        <f t="shared" si="166"/>
        <v>Low</v>
      </c>
      <c r="P557">
        <v>1923</v>
      </c>
      <c r="Q557">
        <v>1950</v>
      </c>
      <c r="R557" s="23">
        <v>1065</v>
      </c>
      <c r="S557" s="23" t="str">
        <f t="shared" si="167"/>
        <v>no</v>
      </c>
      <c r="T557" s="23" t="str">
        <f t="shared" si="168"/>
        <v>Above Average</v>
      </c>
      <c r="U557" s="24">
        <v>915</v>
      </c>
      <c r="V557" s="24">
        <v>720</v>
      </c>
      <c r="W557" s="24" t="s">
        <v>412</v>
      </c>
      <c r="X557" s="24">
        <v>1635</v>
      </c>
      <c r="Y557" s="24" t="str">
        <f t="shared" si="169"/>
        <v>no</v>
      </c>
      <c r="Z557" s="24" t="str">
        <f t="shared" si="170"/>
        <v>Above Average</v>
      </c>
      <c r="AA557" s="25">
        <v>0</v>
      </c>
      <c r="AB557" s="25">
        <v>0</v>
      </c>
      <c r="AC557" s="25">
        <v>1</v>
      </c>
      <c r="AD557" s="25">
        <v>1</v>
      </c>
      <c r="AE557" s="25">
        <f t="shared" si="171"/>
        <v>2</v>
      </c>
      <c r="AF557" s="25" t="str">
        <f t="shared" si="172"/>
        <v>Less</v>
      </c>
      <c r="AG557" s="57">
        <v>6</v>
      </c>
      <c r="AH557" s="29">
        <v>210000</v>
      </c>
      <c r="AI557" s="29">
        <f t="shared" si="159"/>
        <v>2700</v>
      </c>
      <c r="AJ557" s="29" t="str">
        <f t="shared" si="173"/>
        <v>no</v>
      </c>
      <c r="AK557" s="29">
        <f t="shared" si="174"/>
        <v>77.777777777777771</v>
      </c>
      <c r="AL557" s="29">
        <f t="shared" si="175"/>
        <v>128.44036697247705</v>
      </c>
    </row>
    <row r="558" spans="1:38" x14ac:dyDescent="0.2">
      <c r="A558">
        <v>548</v>
      </c>
      <c r="B558" s="12">
        <v>54</v>
      </c>
      <c r="C558" s="12">
        <f t="shared" si="160"/>
        <v>54</v>
      </c>
      <c r="D558" s="12" t="str">
        <f t="shared" si="157"/>
        <v>no</v>
      </c>
      <c r="E558" s="12" t="str">
        <f t="shared" si="161"/>
        <v>Below Average</v>
      </c>
      <c r="F558" s="21">
        <v>7244</v>
      </c>
      <c r="G558" s="21" t="str">
        <f t="shared" si="162"/>
        <v>no</v>
      </c>
      <c r="H558" s="21" t="str">
        <f t="shared" si="163"/>
        <v>Below Average</v>
      </c>
      <c r="I558" s="12" t="s">
        <v>131</v>
      </c>
      <c r="J558" s="12" t="str">
        <f t="shared" si="164"/>
        <v>Mitchel</v>
      </c>
      <c r="K558" s="12" t="s">
        <v>91</v>
      </c>
      <c r="L558" s="12">
        <f t="shared" si="158"/>
        <v>69.371268986915226</v>
      </c>
      <c r="M558" s="12" t="str">
        <f t="shared" si="165"/>
        <v>Below Average</v>
      </c>
      <c r="N558" s="22">
        <v>5</v>
      </c>
      <c r="O558" s="22" t="str">
        <f t="shared" si="166"/>
        <v>Low</v>
      </c>
      <c r="P558">
        <v>1970</v>
      </c>
      <c r="Q558">
        <v>1970</v>
      </c>
      <c r="R558" s="23">
        <v>768</v>
      </c>
      <c r="S558" s="23" t="str">
        <f t="shared" si="167"/>
        <v>no</v>
      </c>
      <c r="T558" s="23" t="str">
        <f t="shared" si="168"/>
        <v>Below Average</v>
      </c>
      <c r="U558" s="24">
        <v>768</v>
      </c>
      <c r="V558" s="24">
        <v>0</v>
      </c>
      <c r="W558" s="24" t="s">
        <v>413</v>
      </c>
      <c r="X558" s="24">
        <v>768</v>
      </c>
      <c r="Y558" s="24" t="str">
        <f t="shared" si="169"/>
        <v>no</v>
      </c>
      <c r="Z558" s="24" t="str">
        <f t="shared" si="170"/>
        <v>Below Average</v>
      </c>
      <c r="AA558" s="25">
        <v>1</v>
      </c>
      <c r="AB558" s="25">
        <v>0</v>
      </c>
      <c r="AC558" s="25">
        <v>1</v>
      </c>
      <c r="AD558" s="25">
        <v>0</v>
      </c>
      <c r="AE558" s="25">
        <f t="shared" si="171"/>
        <v>2</v>
      </c>
      <c r="AF558" s="25" t="str">
        <f t="shared" si="172"/>
        <v>Less</v>
      </c>
      <c r="AG558" s="57">
        <v>5</v>
      </c>
      <c r="AH558" s="29">
        <v>129500</v>
      </c>
      <c r="AI558" s="29">
        <f t="shared" si="159"/>
        <v>1536</v>
      </c>
      <c r="AJ558" s="29" t="str">
        <f t="shared" si="173"/>
        <v>no</v>
      </c>
      <c r="AK558" s="29">
        <f t="shared" si="174"/>
        <v>84.309895833333329</v>
      </c>
      <c r="AL558" s="29">
        <f t="shared" si="175"/>
        <v>168.61979166666666</v>
      </c>
    </row>
    <row r="559" spans="1:38" x14ac:dyDescent="0.2">
      <c r="A559">
        <v>549</v>
      </c>
      <c r="B559" s="12">
        <v>49</v>
      </c>
      <c r="C559" s="12">
        <f t="shared" si="160"/>
        <v>49</v>
      </c>
      <c r="D559" s="12" t="str">
        <f t="shared" si="157"/>
        <v>no</v>
      </c>
      <c r="E559" s="12" t="str">
        <f t="shared" si="161"/>
        <v>Below Average</v>
      </c>
      <c r="F559" s="21">
        <v>8235</v>
      </c>
      <c r="G559" s="21" t="str">
        <f t="shared" si="162"/>
        <v>no</v>
      </c>
      <c r="H559" s="21" t="str">
        <f t="shared" si="163"/>
        <v>Below Average</v>
      </c>
      <c r="I559" s="12" t="s">
        <v>143</v>
      </c>
      <c r="J559" s="12" t="str">
        <f t="shared" si="164"/>
        <v>OldTown</v>
      </c>
      <c r="K559" s="12" t="s">
        <v>91</v>
      </c>
      <c r="L559" s="12">
        <f t="shared" si="158"/>
        <v>57.90974368543602</v>
      </c>
      <c r="M559" s="12" t="str">
        <f t="shared" si="165"/>
        <v>Below Average</v>
      </c>
      <c r="N559" s="22">
        <v>5</v>
      </c>
      <c r="O559" s="22" t="str">
        <f t="shared" si="166"/>
        <v>Low</v>
      </c>
      <c r="P559">
        <v>1955</v>
      </c>
      <c r="Q559">
        <v>1995</v>
      </c>
      <c r="R559" s="23">
        <v>825</v>
      </c>
      <c r="S559" s="23" t="str">
        <f t="shared" si="167"/>
        <v>no</v>
      </c>
      <c r="T559" s="23" t="str">
        <f t="shared" si="168"/>
        <v>Below Average</v>
      </c>
      <c r="U559" s="24">
        <v>825</v>
      </c>
      <c r="V559" s="24">
        <v>0</v>
      </c>
      <c r="W559" s="24" t="s">
        <v>413</v>
      </c>
      <c r="X559" s="24">
        <v>825</v>
      </c>
      <c r="Y559" s="24" t="str">
        <f t="shared" si="169"/>
        <v>no</v>
      </c>
      <c r="Z559" s="24" t="str">
        <f t="shared" si="170"/>
        <v>Below Average</v>
      </c>
      <c r="AA559" s="25">
        <v>1</v>
      </c>
      <c r="AB559" s="25">
        <v>0</v>
      </c>
      <c r="AC559" s="25">
        <v>1</v>
      </c>
      <c r="AD559" s="25">
        <v>0</v>
      </c>
      <c r="AE559" s="25">
        <f t="shared" si="171"/>
        <v>2</v>
      </c>
      <c r="AF559" s="25" t="str">
        <f t="shared" si="172"/>
        <v>Less</v>
      </c>
      <c r="AG559" s="57">
        <v>4</v>
      </c>
      <c r="AH559" s="29">
        <v>125000</v>
      </c>
      <c r="AI559" s="29">
        <f t="shared" si="159"/>
        <v>1650</v>
      </c>
      <c r="AJ559" s="29" t="str">
        <f t="shared" si="173"/>
        <v>no</v>
      </c>
      <c r="AK559" s="29">
        <f t="shared" si="174"/>
        <v>75.757575757575751</v>
      </c>
      <c r="AL559" s="29">
        <f t="shared" si="175"/>
        <v>151.5151515151515</v>
      </c>
    </row>
    <row r="560" spans="1:38" x14ac:dyDescent="0.2">
      <c r="A560">
        <v>550</v>
      </c>
      <c r="B560" s="12">
        <v>75</v>
      </c>
      <c r="C560" s="12">
        <f t="shared" si="160"/>
        <v>75</v>
      </c>
      <c r="D560" s="12" t="str">
        <f t="shared" si="157"/>
        <v>no</v>
      </c>
      <c r="E560" s="12" t="str">
        <f t="shared" si="161"/>
        <v>Above Average</v>
      </c>
      <c r="F560" s="21">
        <v>9375</v>
      </c>
      <c r="G560" s="21" t="str">
        <f t="shared" si="162"/>
        <v>no</v>
      </c>
      <c r="H560" s="21" t="str">
        <f t="shared" si="163"/>
        <v>Below Average</v>
      </c>
      <c r="I560" s="12" t="s">
        <v>136</v>
      </c>
      <c r="J560" s="12" t="str">
        <f t="shared" si="164"/>
        <v>Somerst</v>
      </c>
      <c r="K560" s="12" t="s">
        <v>91</v>
      </c>
      <c r="L560" s="12">
        <f t="shared" si="158"/>
        <v>83.140020408338017</v>
      </c>
      <c r="M560" s="12" t="str">
        <f t="shared" si="165"/>
        <v>Above Average</v>
      </c>
      <c r="N560" s="22">
        <v>7</v>
      </c>
      <c r="O560" s="22" t="str">
        <f t="shared" si="166"/>
        <v>High</v>
      </c>
      <c r="P560">
        <v>2003</v>
      </c>
      <c r="Q560">
        <v>2004</v>
      </c>
      <c r="R560" s="23">
        <v>912</v>
      </c>
      <c r="S560" s="23" t="str">
        <f t="shared" si="167"/>
        <v>no</v>
      </c>
      <c r="T560" s="23" t="str">
        <f t="shared" si="168"/>
        <v>Below Average</v>
      </c>
      <c r="U560" s="24">
        <v>912</v>
      </c>
      <c r="V560" s="24">
        <v>1182</v>
      </c>
      <c r="W560" s="24" t="s">
        <v>412</v>
      </c>
      <c r="X560" s="24">
        <v>2094</v>
      </c>
      <c r="Y560" s="24" t="str">
        <f t="shared" si="169"/>
        <v>no</v>
      </c>
      <c r="Z560" s="24" t="str">
        <f t="shared" si="170"/>
        <v>Above Average</v>
      </c>
      <c r="AA560" s="25">
        <v>0</v>
      </c>
      <c r="AB560" s="25">
        <v>0</v>
      </c>
      <c r="AC560" s="25">
        <v>2</v>
      </c>
      <c r="AD560" s="25">
        <v>1</v>
      </c>
      <c r="AE560" s="25">
        <f t="shared" si="171"/>
        <v>3</v>
      </c>
      <c r="AF560" s="25" t="str">
        <f t="shared" si="172"/>
        <v>More</v>
      </c>
      <c r="AG560" s="57">
        <v>8</v>
      </c>
      <c r="AH560" s="29">
        <v>263000</v>
      </c>
      <c r="AI560" s="29">
        <f t="shared" si="159"/>
        <v>3006</v>
      </c>
      <c r="AJ560" s="29" t="str">
        <f t="shared" si="173"/>
        <v>no</v>
      </c>
      <c r="AK560" s="29">
        <f t="shared" si="174"/>
        <v>87.491683300066541</v>
      </c>
      <c r="AL560" s="29">
        <f t="shared" si="175"/>
        <v>125.59694364851958</v>
      </c>
    </row>
    <row r="561" spans="1:38" x14ac:dyDescent="0.2">
      <c r="A561">
        <v>551</v>
      </c>
      <c r="B561" s="12">
        <v>53</v>
      </c>
      <c r="C561" s="12">
        <f t="shared" si="160"/>
        <v>53</v>
      </c>
      <c r="D561" s="12" t="str">
        <f t="shared" si="157"/>
        <v>no</v>
      </c>
      <c r="E561" s="12" t="str">
        <f t="shared" si="161"/>
        <v>Below Average</v>
      </c>
      <c r="F561" s="21">
        <v>4043</v>
      </c>
      <c r="G561" s="21" t="str">
        <f t="shared" si="162"/>
        <v>no</v>
      </c>
      <c r="H561" s="21" t="str">
        <f t="shared" si="163"/>
        <v>Below Average</v>
      </c>
      <c r="I561" s="12" t="s">
        <v>216</v>
      </c>
      <c r="J561" s="12" t="str">
        <f t="shared" si="164"/>
        <v/>
      </c>
      <c r="K561" s="12" t="s">
        <v>179</v>
      </c>
      <c r="L561" s="12" t="str">
        <f t="shared" si="158"/>
        <v/>
      </c>
      <c r="M561" s="12" t="str">
        <f t="shared" si="165"/>
        <v/>
      </c>
      <c r="N561" s="22">
        <v>6</v>
      </c>
      <c r="O561" s="22" t="str">
        <f t="shared" si="166"/>
        <v>Low</v>
      </c>
      <c r="P561">
        <v>1977</v>
      </c>
      <c r="Q561">
        <v>1977</v>
      </c>
      <c r="R561" s="23">
        <v>1069</v>
      </c>
      <c r="S561" s="23" t="str">
        <f t="shared" si="167"/>
        <v>no</v>
      </c>
      <c r="T561" s="23" t="str">
        <f t="shared" si="168"/>
        <v>Above Average</v>
      </c>
      <c r="U561" s="24">
        <v>1069</v>
      </c>
      <c r="V561" s="24">
        <v>0</v>
      </c>
      <c r="W561" s="24" t="s">
        <v>413</v>
      </c>
      <c r="X561" s="24">
        <v>1069</v>
      </c>
      <c r="Y561" s="24" t="str">
        <f t="shared" si="169"/>
        <v>no</v>
      </c>
      <c r="Z561" s="24" t="str">
        <f t="shared" si="170"/>
        <v>Below Average</v>
      </c>
      <c r="AA561" s="25">
        <v>0</v>
      </c>
      <c r="AB561" s="25">
        <v>0</v>
      </c>
      <c r="AC561" s="25">
        <v>2</v>
      </c>
      <c r="AD561" s="25">
        <v>0</v>
      </c>
      <c r="AE561" s="25">
        <f t="shared" si="171"/>
        <v>2</v>
      </c>
      <c r="AF561" s="25" t="str">
        <f t="shared" si="172"/>
        <v>Less</v>
      </c>
      <c r="AG561" s="57">
        <v>4</v>
      </c>
      <c r="AH561" s="29">
        <v>140000</v>
      </c>
      <c r="AI561" s="29">
        <f t="shared" si="159"/>
        <v>2138</v>
      </c>
      <c r="AJ561" s="29" t="str">
        <f t="shared" si="173"/>
        <v>no</v>
      </c>
      <c r="AK561" s="29">
        <f t="shared" si="174"/>
        <v>65.481758652946681</v>
      </c>
      <c r="AL561" s="29">
        <f t="shared" si="175"/>
        <v>130.96351730589336</v>
      </c>
    </row>
    <row r="562" spans="1:38" x14ac:dyDescent="0.2">
      <c r="A562">
        <v>552</v>
      </c>
      <c r="B562" s="12">
        <v>50</v>
      </c>
      <c r="C562" s="12">
        <f t="shared" si="160"/>
        <v>50</v>
      </c>
      <c r="D562" s="12" t="str">
        <f t="shared" si="157"/>
        <v>no</v>
      </c>
      <c r="E562" s="12" t="str">
        <f t="shared" si="161"/>
        <v>Below Average</v>
      </c>
      <c r="F562" s="21">
        <v>6000</v>
      </c>
      <c r="G562" s="21" t="str">
        <f t="shared" si="162"/>
        <v>no</v>
      </c>
      <c r="H562" s="21" t="str">
        <f t="shared" si="163"/>
        <v>Below Average</v>
      </c>
      <c r="I562" s="12" t="s">
        <v>143</v>
      </c>
      <c r="J562" s="12" t="str">
        <f t="shared" si="164"/>
        <v>OldTown</v>
      </c>
      <c r="K562" s="12" t="s">
        <v>91</v>
      </c>
      <c r="L562" s="12">
        <f t="shared" si="158"/>
        <v>57.90974368543602</v>
      </c>
      <c r="M562" s="12" t="str">
        <f t="shared" si="165"/>
        <v>Below Average</v>
      </c>
      <c r="N562" s="22">
        <v>5</v>
      </c>
      <c r="O562" s="22" t="str">
        <f t="shared" si="166"/>
        <v>Low</v>
      </c>
      <c r="P562">
        <v>1957</v>
      </c>
      <c r="Q562">
        <v>1957</v>
      </c>
      <c r="R562" s="23">
        <v>928</v>
      </c>
      <c r="S562" s="23" t="str">
        <f t="shared" si="167"/>
        <v>no</v>
      </c>
      <c r="T562" s="23" t="str">
        <f t="shared" si="168"/>
        <v>Below Average</v>
      </c>
      <c r="U562" s="24">
        <v>928</v>
      </c>
      <c r="V562" s="24">
        <v>0</v>
      </c>
      <c r="W562" s="24" t="s">
        <v>413</v>
      </c>
      <c r="X562" s="24">
        <v>928</v>
      </c>
      <c r="Y562" s="24" t="str">
        <f t="shared" si="169"/>
        <v>no</v>
      </c>
      <c r="Z562" s="24" t="str">
        <f t="shared" si="170"/>
        <v>Below Average</v>
      </c>
      <c r="AA562" s="25">
        <v>0</v>
      </c>
      <c r="AB562" s="25">
        <v>0</v>
      </c>
      <c r="AC562" s="25">
        <v>1</v>
      </c>
      <c r="AD562" s="25">
        <v>0</v>
      </c>
      <c r="AE562" s="25">
        <f t="shared" si="171"/>
        <v>1</v>
      </c>
      <c r="AF562" s="25" t="str">
        <f t="shared" si="172"/>
        <v>Less</v>
      </c>
      <c r="AG562" s="57">
        <v>5</v>
      </c>
      <c r="AH562" s="29">
        <v>112500</v>
      </c>
      <c r="AI562" s="29">
        <f t="shared" si="159"/>
        <v>1856</v>
      </c>
      <c r="AJ562" s="29" t="str">
        <f t="shared" si="173"/>
        <v>no</v>
      </c>
      <c r="AK562" s="29">
        <f t="shared" si="174"/>
        <v>60.614224137931032</v>
      </c>
      <c r="AL562" s="29">
        <f t="shared" si="175"/>
        <v>121.22844827586206</v>
      </c>
    </row>
    <row r="563" spans="1:38" x14ac:dyDescent="0.2">
      <c r="A563">
        <v>553</v>
      </c>
      <c r="B563" s="12">
        <v>87</v>
      </c>
      <c r="C563" s="12">
        <f t="shared" si="160"/>
        <v>87</v>
      </c>
      <c r="D563" s="12" t="str">
        <f t="shared" si="157"/>
        <v>no</v>
      </c>
      <c r="E563" s="12" t="str">
        <f t="shared" si="161"/>
        <v>Above Average</v>
      </c>
      <c r="F563" s="21">
        <v>11146</v>
      </c>
      <c r="G563" s="21" t="str">
        <f t="shared" si="162"/>
        <v>no</v>
      </c>
      <c r="H563" s="21" t="str">
        <f t="shared" si="163"/>
        <v>Above Average</v>
      </c>
      <c r="I563" s="12" t="s">
        <v>154</v>
      </c>
      <c r="J563" s="12" t="str">
        <f t="shared" si="164"/>
        <v>NridgHt</v>
      </c>
      <c r="K563" s="12" t="s">
        <v>91</v>
      </c>
      <c r="L563" s="12">
        <f t="shared" si="158"/>
        <v>92.435750489847905</v>
      </c>
      <c r="M563" s="12" t="str">
        <f t="shared" si="165"/>
        <v>Above Average</v>
      </c>
      <c r="N563" s="22">
        <v>8</v>
      </c>
      <c r="O563" s="22" t="str">
        <f t="shared" si="166"/>
        <v>High</v>
      </c>
      <c r="P563">
        <v>2006</v>
      </c>
      <c r="Q563">
        <v>2006</v>
      </c>
      <c r="R563" s="23">
        <v>1709</v>
      </c>
      <c r="S563" s="23" t="str">
        <f t="shared" si="167"/>
        <v>no</v>
      </c>
      <c r="T563" s="23" t="str">
        <f t="shared" si="168"/>
        <v>Above Average</v>
      </c>
      <c r="U563" s="24">
        <v>1717</v>
      </c>
      <c r="V563" s="24">
        <v>0</v>
      </c>
      <c r="W563" s="24" t="s">
        <v>413</v>
      </c>
      <c r="X563" s="24">
        <v>1717</v>
      </c>
      <c r="Y563" s="24" t="str">
        <f t="shared" si="169"/>
        <v>no</v>
      </c>
      <c r="Z563" s="24" t="str">
        <f t="shared" si="170"/>
        <v>Above Average</v>
      </c>
      <c r="AA563" s="25">
        <v>0</v>
      </c>
      <c r="AB563" s="25">
        <v>0</v>
      </c>
      <c r="AC563" s="25">
        <v>2</v>
      </c>
      <c r="AD563" s="25">
        <v>0</v>
      </c>
      <c r="AE563" s="25">
        <f t="shared" si="171"/>
        <v>2</v>
      </c>
      <c r="AF563" s="25" t="str">
        <f t="shared" si="172"/>
        <v>Less</v>
      </c>
      <c r="AG563" s="57">
        <v>7</v>
      </c>
      <c r="AH563" s="29">
        <v>255500</v>
      </c>
      <c r="AI563" s="29">
        <f t="shared" si="159"/>
        <v>3426</v>
      </c>
      <c r="AJ563" s="29" t="str">
        <f t="shared" si="173"/>
        <v>no</v>
      </c>
      <c r="AK563" s="29">
        <f t="shared" si="174"/>
        <v>74.576765907764155</v>
      </c>
      <c r="AL563" s="29">
        <f t="shared" si="175"/>
        <v>148.80605707629587</v>
      </c>
    </row>
    <row r="564" spans="1:38" x14ac:dyDescent="0.2">
      <c r="A564">
        <v>554</v>
      </c>
      <c r="B564" s="12">
        <v>67</v>
      </c>
      <c r="C564" s="12">
        <f t="shared" si="160"/>
        <v>67</v>
      </c>
      <c r="D564" s="12" t="str">
        <f t="shared" si="157"/>
        <v>no</v>
      </c>
      <c r="E564" s="12" t="str">
        <f t="shared" si="161"/>
        <v>Below Average</v>
      </c>
      <c r="F564" s="21">
        <v>8777</v>
      </c>
      <c r="G564" s="21" t="str">
        <f t="shared" si="162"/>
        <v>no</v>
      </c>
      <c r="H564" s="21" t="str">
        <f t="shared" si="163"/>
        <v>Below Average</v>
      </c>
      <c r="I564" s="12" t="s">
        <v>185</v>
      </c>
      <c r="J564" s="12" t="str">
        <f t="shared" si="164"/>
        <v>Edwards</v>
      </c>
      <c r="K564" s="12" t="s">
        <v>91</v>
      </c>
      <c r="L564" s="12">
        <f t="shared" si="158"/>
        <v>61.772149970231268</v>
      </c>
      <c r="M564" s="12" t="str">
        <f t="shared" si="165"/>
        <v>Below Average</v>
      </c>
      <c r="N564" s="22">
        <v>4</v>
      </c>
      <c r="O564" s="22" t="str">
        <f t="shared" si="166"/>
        <v>Low</v>
      </c>
      <c r="P564">
        <v>1949</v>
      </c>
      <c r="Q564">
        <v>2003</v>
      </c>
      <c r="R564" s="23">
        <v>0</v>
      </c>
      <c r="S564" s="23" t="str">
        <f t="shared" si="167"/>
        <v>yes</v>
      </c>
      <c r="T564" s="23" t="str">
        <f t="shared" si="168"/>
        <v>Below Average</v>
      </c>
      <c r="U564" s="24">
        <v>1126</v>
      </c>
      <c r="V564" s="24">
        <v>0</v>
      </c>
      <c r="W564" s="24" t="s">
        <v>413</v>
      </c>
      <c r="X564" s="24">
        <v>1126</v>
      </c>
      <c r="Y564" s="24" t="str">
        <f t="shared" si="169"/>
        <v>no</v>
      </c>
      <c r="Z564" s="24" t="str">
        <f t="shared" si="170"/>
        <v>Below Average</v>
      </c>
      <c r="AA564" s="25">
        <v>0</v>
      </c>
      <c r="AB564" s="25">
        <v>0</v>
      </c>
      <c r="AC564" s="25">
        <v>2</v>
      </c>
      <c r="AD564" s="25">
        <v>0</v>
      </c>
      <c r="AE564" s="25">
        <f t="shared" si="171"/>
        <v>2</v>
      </c>
      <c r="AF564" s="25" t="str">
        <f t="shared" si="172"/>
        <v>Less</v>
      </c>
      <c r="AG564" s="57">
        <v>5</v>
      </c>
      <c r="AH564" s="29">
        <v>108000</v>
      </c>
      <c r="AI564" s="29">
        <f t="shared" si="159"/>
        <v>1126</v>
      </c>
      <c r="AJ564" s="29" t="str">
        <f t="shared" si="173"/>
        <v>no</v>
      </c>
      <c r="AK564" s="29">
        <f t="shared" si="174"/>
        <v>95.914742451154524</v>
      </c>
      <c r="AL564" s="29">
        <f t="shared" si="175"/>
        <v>95.914742451154524</v>
      </c>
    </row>
    <row r="565" spans="1:38" x14ac:dyDescent="0.2">
      <c r="A565">
        <v>555</v>
      </c>
      <c r="B565" s="12">
        <v>85</v>
      </c>
      <c r="C565" s="12">
        <f t="shared" si="160"/>
        <v>85</v>
      </c>
      <c r="D565" s="12" t="str">
        <f t="shared" si="157"/>
        <v>no</v>
      </c>
      <c r="E565" s="12" t="str">
        <f t="shared" si="161"/>
        <v>Above Average</v>
      </c>
      <c r="F565" s="21">
        <v>10625</v>
      </c>
      <c r="G565" s="21" t="str">
        <f t="shared" si="162"/>
        <v>no</v>
      </c>
      <c r="H565" s="21" t="str">
        <f t="shared" si="163"/>
        <v>Above Average</v>
      </c>
      <c r="I565" s="12" t="s">
        <v>154</v>
      </c>
      <c r="J565" s="12" t="str">
        <f t="shared" si="164"/>
        <v>NridgHt</v>
      </c>
      <c r="K565" s="12" t="s">
        <v>91</v>
      </c>
      <c r="L565" s="12">
        <f t="shared" si="158"/>
        <v>92.435750489847905</v>
      </c>
      <c r="M565" s="12" t="str">
        <f t="shared" si="165"/>
        <v>Above Average</v>
      </c>
      <c r="N565" s="22">
        <v>7</v>
      </c>
      <c r="O565" s="22" t="str">
        <f t="shared" si="166"/>
        <v>High</v>
      </c>
      <c r="P565">
        <v>2003</v>
      </c>
      <c r="Q565">
        <v>2004</v>
      </c>
      <c r="R565" s="23">
        <v>998</v>
      </c>
      <c r="S565" s="23" t="str">
        <f t="shared" si="167"/>
        <v>no</v>
      </c>
      <c r="T565" s="23" t="str">
        <f t="shared" si="168"/>
        <v>Below Average</v>
      </c>
      <c r="U565" s="24">
        <v>1006</v>
      </c>
      <c r="V565" s="24">
        <v>1040</v>
      </c>
      <c r="W565" s="24" t="s">
        <v>412</v>
      </c>
      <c r="X565" s="24">
        <v>2046</v>
      </c>
      <c r="Y565" s="24" t="str">
        <f t="shared" si="169"/>
        <v>no</v>
      </c>
      <c r="Z565" s="24" t="str">
        <f t="shared" si="170"/>
        <v>Above Average</v>
      </c>
      <c r="AA565" s="25">
        <v>1</v>
      </c>
      <c r="AB565" s="25">
        <v>0</v>
      </c>
      <c r="AC565" s="25">
        <v>2</v>
      </c>
      <c r="AD565" s="25">
        <v>1</v>
      </c>
      <c r="AE565" s="25">
        <f t="shared" si="171"/>
        <v>4</v>
      </c>
      <c r="AF565" s="25" t="str">
        <f t="shared" si="172"/>
        <v>More</v>
      </c>
      <c r="AG565" s="57">
        <v>8</v>
      </c>
      <c r="AH565" s="29">
        <v>284000</v>
      </c>
      <c r="AI565" s="29">
        <f t="shared" si="159"/>
        <v>3044</v>
      </c>
      <c r="AJ565" s="29" t="str">
        <f t="shared" si="173"/>
        <v>no</v>
      </c>
      <c r="AK565" s="29">
        <f t="shared" si="174"/>
        <v>93.29829172141919</v>
      </c>
      <c r="AL565" s="29">
        <f t="shared" si="175"/>
        <v>138.80742913000978</v>
      </c>
    </row>
    <row r="566" spans="1:38" x14ac:dyDescent="0.2">
      <c r="A566">
        <v>556</v>
      </c>
      <c r="B566" s="12">
        <v>58</v>
      </c>
      <c r="C566" s="12">
        <f t="shared" si="160"/>
        <v>58</v>
      </c>
      <c r="D566" s="12" t="str">
        <f t="shared" si="157"/>
        <v>no</v>
      </c>
      <c r="E566" s="12" t="str">
        <f t="shared" si="161"/>
        <v>Below Average</v>
      </c>
      <c r="F566" s="21">
        <v>6380</v>
      </c>
      <c r="G566" s="21" t="str">
        <f t="shared" si="162"/>
        <v>no</v>
      </c>
      <c r="H566" s="21" t="str">
        <f t="shared" si="163"/>
        <v>Below Average</v>
      </c>
      <c r="I566" s="12" t="s">
        <v>148</v>
      </c>
      <c r="J566" s="12" t="str">
        <f t="shared" si="164"/>
        <v>BrkSide</v>
      </c>
      <c r="K566" s="12" t="s">
        <v>91</v>
      </c>
      <c r="L566" s="12">
        <f t="shared" si="158"/>
        <v>64.919237492322253</v>
      </c>
      <c r="M566" s="12" t="str">
        <f t="shared" si="165"/>
        <v>Below Average</v>
      </c>
      <c r="N566" s="22">
        <v>5</v>
      </c>
      <c r="O566" s="22" t="str">
        <f t="shared" si="166"/>
        <v>Low</v>
      </c>
      <c r="P566">
        <v>1922</v>
      </c>
      <c r="Q566">
        <v>1950</v>
      </c>
      <c r="R566" s="23">
        <v>993</v>
      </c>
      <c r="S566" s="23" t="str">
        <f t="shared" si="167"/>
        <v>no</v>
      </c>
      <c r="T566" s="23" t="str">
        <f t="shared" si="168"/>
        <v>Below Average</v>
      </c>
      <c r="U566" s="24">
        <v>1048</v>
      </c>
      <c r="V566" s="24">
        <v>0</v>
      </c>
      <c r="W566" s="24" t="s">
        <v>413</v>
      </c>
      <c r="X566" s="24">
        <v>1048</v>
      </c>
      <c r="Y566" s="24" t="str">
        <f t="shared" si="169"/>
        <v>no</v>
      </c>
      <c r="Z566" s="24" t="str">
        <f t="shared" si="170"/>
        <v>Below Average</v>
      </c>
      <c r="AA566" s="25">
        <v>0</v>
      </c>
      <c r="AB566" s="25">
        <v>0</v>
      </c>
      <c r="AC566" s="25">
        <v>1</v>
      </c>
      <c r="AD566" s="25">
        <v>0</v>
      </c>
      <c r="AE566" s="25">
        <f t="shared" si="171"/>
        <v>1</v>
      </c>
      <c r="AF566" s="25" t="str">
        <f t="shared" si="172"/>
        <v>Less</v>
      </c>
      <c r="AG566" s="57">
        <v>5</v>
      </c>
      <c r="AH566" s="29">
        <v>113000</v>
      </c>
      <c r="AI566" s="29">
        <f t="shared" si="159"/>
        <v>2041</v>
      </c>
      <c r="AJ566" s="29" t="str">
        <f t="shared" si="173"/>
        <v>no</v>
      </c>
      <c r="AK566" s="29">
        <f t="shared" si="174"/>
        <v>55.365017148456637</v>
      </c>
      <c r="AL566" s="29">
        <f t="shared" si="175"/>
        <v>107.82442748091603</v>
      </c>
    </row>
    <row r="567" spans="1:38" x14ac:dyDescent="0.2">
      <c r="A567">
        <v>557</v>
      </c>
      <c r="B567" s="12">
        <v>69</v>
      </c>
      <c r="C567" s="12">
        <f t="shared" si="160"/>
        <v>69</v>
      </c>
      <c r="D567" s="12" t="str">
        <f t="shared" si="157"/>
        <v>no</v>
      </c>
      <c r="E567" s="12" t="str">
        <f t="shared" si="161"/>
        <v>Below Average</v>
      </c>
      <c r="F567" s="21">
        <v>14850</v>
      </c>
      <c r="G567" s="21" t="str">
        <f t="shared" si="162"/>
        <v>no</v>
      </c>
      <c r="H567" s="21" t="str">
        <f t="shared" si="163"/>
        <v>Above Average</v>
      </c>
      <c r="I567" s="12" t="s">
        <v>162</v>
      </c>
      <c r="J567" s="12" t="str">
        <f t="shared" si="164"/>
        <v>NAmes</v>
      </c>
      <c r="K567" s="12" t="s">
        <v>91</v>
      </c>
      <c r="L567" s="12">
        <f t="shared" si="158"/>
        <v>65.191384752822614</v>
      </c>
      <c r="M567" s="12" t="str">
        <f t="shared" si="165"/>
        <v>Below Average</v>
      </c>
      <c r="N567" s="22">
        <v>5</v>
      </c>
      <c r="O567" s="22" t="str">
        <f t="shared" si="166"/>
        <v>Low</v>
      </c>
      <c r="P567">
        <v>1957</v>
      </c>
      <c r="Q567">
        <v>1957</v>
      </c>
      <c r="R567" s="23">
        <v>1092</v>
      </c>
      <c r="S567" s="23" t="str">
        <f t="shared" si="167"/>
        <v>no</v>
      </c>
      <c r="T567" s="23" t="str">
        <f t="shared" si="168"/>
        <v>Above Average</v>
      </c>
      <c r="U567" s="24">
        <v>1092</v>
      </c>
      <c r="V567" s="24">
        <v>0</v>
      </c>
      <c r="W567" s="24" t="s">
        <v>413</v>
      </c>
      <c r="X567" s="24">
        <v>1092</v>
      </c>
      <c r="Y567" s="24" t="str">
        <f t="shared" si="169"/>
        <v>no</v>
      </c>
      <c r="Z567" s="24" t="str">
        <f t="shared" si="170"/>
        <v>Below Average</v>
      </c>
      <c r="AA567" s="25">
        <v>1</v>
      </c>
      <c r="AB567" s="25">
        <v>0</v>
      </c>
      <c r="AC567" s="25">
        <v>1</v>
      </c>
      <c r="AD567" s="25">
        <v>0</v>
      </c>
      <c r="AE567" s="25">
        <f t="shared" si="171"/>
        <v>2</v>
      </c>
      <c r="AF567" s="25" t="str">
        <f t="shared" si="172"/>
        <v>Less</v>
      </c>
      <c r="AG567" s="57">
        <v>6</v>
      </c>
      <c r="AH567" s="29">
        <v>141000</v>
      </c>
      <c r="AI567" s="29">
        <f t="shared" si="159"/>
        <v>2184</v>
      </c>
      <c r="AJ567" s="29" t="str">
        <f t="shared" si="173"/>
        <v>no</v>
      </c>
      <c r="AK567" s="29">
        <f t="shared" si="174"/>
        <v>64.560439560439562</v>
      </c>
      <c r="AL567" s="29">
        <f t="shared" si="175"/>
        <v>129.12087912087912</v>
      </c>
    </row>
    <row r="568" spans="1:38" x14ac:dyDescent="0.2">
      <c r="A568">
        <v>558</v>
      </c>
      <c r="B568" s="12">
        <v>60</v>
      </c>
      <c r="C568" s="12">
        <f t="shared" si="160"/>
        <v>60</v>
      </c>
      <c r="D568" s="12" t="str">
        <f t="shared" si="157"/>
        <v>no</v>
      </c>
      <c r="E568" s="12" t="str">
        <f t="shared" si="161"/>
        <v>Below Average</v>
      </c>
      <c r="F568" s="21">
        <v>11040</v>
      </c>
      <c r="G568" s="21" t="str">
        <f t="shared" si="162"/>
        <v>no</v>
      </c>
      <c r="H568" s="21" t="str">
        <f t="shared" si="163"/>
        <v>Above Average</v>
      </c>
      <c r="I568" s="12" t="s">
        <v>176</v>
      </c>
      <c r="J568" s="12" t="str">
        <f t="shared" si="164"/>
        <v>IDOTRR</v>
      </c>
      <c r="K568" s="12" t="s">
        <v>91</v>
      </c>
      <c r="L568" s="12">
        <f t="shared" si="158"/>
        <v>52.131298928930256</v>
      </c>
      <c r="M568" s="12" t="str">
        <f t="shared" si="165"/>
        <v>Below Average</v>
      </c>
      <c r="N568" s="22">
        <v>4</v>
      </c>
      <c r="O568" s="22" t="str">
        <f t="shared" si="166"/>
        <v>Low</v>
      </c>
      <c r="P568">
        <v>1920</v>
      </c>
      <c r="Q568">
        <v>1950</v>
      </c>
      <c r="R568" s="23">
        <v>637</v>
      </c>
      <c r="S568" s="23" t="str">
        <f t="shared" si="167"/>
        <v>no</v>
      </c>
      <c r="T568" s="23" t="str">
        <f t="shared" si="168"/>
        <v>Below Average</v>
      </c>
      <c r="U568" s="24">
        <v>897</v>
      </c>
      <c r="V568" s="24">
        <v>439</v>
      </c>
      <c r="W568" s="24" t="s">
        <v>412</v>
      </c>
      <c r="X568" s="24">
        <v>1336</v>
      </c>
      <c r="Y568" s="24" t="str">
        <f t="shared" si="169"/>
        <v>no</v>
      </c>
      <c r="Z568" s="24" t="str">
        <f t="shared" si="170"/>
        <v>Below Average</v>
      </c>
      <c r="AA568" s="25">
        <v>0</v>
      </c>
      <c r="AB568" s="25">
        <v>0</v>
      </c>
      <c r="AC568" s="25">
        <v>1</v>
      </c>
      <c r="AD568" s="25">
        <v>1</v>
      </c>
      <c r="AE568" s="25">
        <f t="shared" si="171"/>
        <v>2</v>
      </c>
      <c r="AF568" s="25" t="str">
        <f t="shared" si="172"/>
        <v>Less</v>
      </c>
      <c r="AG568" s="57">
        <v>7</v>
      </c>
      <c r="AH568" s="29">
        <v>108000</v>
      </c>
      <c r="AI568" s="29">
        <f t="shared" si="159"/>
        <v>1973</v>
      </c>
      <c r="AJ568" s="29" t="str">
        <f t="shared" si="173"/>
        <v>no</v>
      </c>
      <c r="AK568" s="29">
        <f t="shared" si="174"/>
        <v>54.738976178408514</v>
      </c>
      <c r="AL568" s="29">
        <f t="shared" si="175"/>
        <v>80.838323353293418</v>
      </c>
    </row>
    <row r="569" spans="1:38" x14ac:dyDescent="0.2">
      <c r="A569">
        <v>559</v>
      </c>
      <c r="B569" s="12">
        <v>57</v>
      </c>
      <c r="C569" s="12">
        <f t="shared" si="160"/>
        <v>57</v>
      </c>
      <c r="D569" s="12" t="str">
        <f t="shared" si="157"/>
        <v>no</v>
      </c>
      <c r="E569" s="12" t="str">
        <f t="shared" si="161"/>
        <v>Below Average</v>
      </c>
      <c r="F569" s="21">
        <v>21872</v>
      </c>
      <c r="G569" s="21" t="str">
        <f t="shared" si="162"/>
        <v>yes</v>
      </c>
      <c r="H569" s="21" t="str">
        <f t="shared" si="163"/>
        <v>Above Average</v>
      </c>
      <c r="I569" s="12" t="s">
        <v>193</v>
      </c>
      <c r="J569" s="12" t="str">
        <f t="shared" si="164"/>
        <v>Gilbert</v>
      </c>
      <c r="K569" s="12" t="s">
        <v>91</v>
      </c>
      <c r="L569" s="12">
        <f t="shared" si="158"/>
        <v>77.47396854876844</v>
      </c>
      <c r="M569" s="12" t="str">
        <f t="shared" si="165"/>
        <v>Above Average</v>
      </c>
      <c r="N569" s="22">
        <v>7</v>
      </c>
      <c r="O569" s="22" t="str">
        <f t="shared" si="166"/>
        <v>High</v>
      </c>
      <c r="P569">
        <v>1996</v>
      </c>
      <c r="Q569">
        <v>1997</v>
      </c>
      <c r="R569" s="23">
        <v>729</v>
      </c>
      <c r="S569" s="23" t="str">
        <f t="shared" si="167"/>
        <v>no</v>
      </c>
      <c r="T569" s="23" t="str">
        <f t="shared" si="168"/>
        <v>Below Average</v>
      </c>
      <c r="U569" s="24">
        <v>729</v>
      </c>
      <c r="V569" s="24">
        <v>717</v>
      </c>
      <c r="W569" s="24" t="s">
        <v>412</v>
      </c>
      <c r="X569" s="24">
        <v>1446</v>
      </c>
      <c r="Y569" s="24" t="str">
        <f t="shared" si="169"/>
        <v>no</v>
      </c>
      <c r="Z569" s="24" t="str">
        <f t="shared" si="170"/>
        <v>Below Average</v>
      </c>
      <c r="AA569" s="25">
        <v>0</v>
      </c>
      <c r="AB569" s="25">
        <v>1</v>
      </c>
      <c r="AC569" s="25">
        <v>2</v>
      </c>
      <c r="AD569" s="25">
        <v>1</v>
      </c>
      <c r="AE569" s="25">
        <f t="shared" si="171"/>
        <v>4</v>
      </c>
      <c r="AF569" s="25" t="str">
        <f t="shared" si="172"/>
        <v>More</v>
      </c>
      <c r="AG569" s="57">
        <v>6</v>
      </c>
      <c r="AH569" s="29">
        <v>175000</v>
      </c>
      <c r="AI569" s="29">
        <f t="shared" si="159"/>
        <v>2175</v>
      </c>
      <c r="AJ569" s="29" t="str">
        <f t="shared" si="173"/>
        <v>no</v>
      </c>
      <c r="AK569" s="29">
        <f t="shared" si="174"/>
        <v>80.459770114942529</v>
      </c>
      <c r="AL569" s="29">
        <f t="shared" si="175"/>
        <v>121.02351313969571</v>
      </c>
    </row>
    <row r="570" spans="1:38" x14ac:dyDescent="0.2">
      <c r="A570">
        <v>560</v>
      </c>
      <c r="B570" s="12" t="s">
        <v>83</v>
      </c>
      <c r="C570" s="12">
        <f t="shared" si="160"/>
        <v>69</v>
      </c>
      <c r="D570" s="12" t="str">
        <f t="shared" si="157"/>
        <v>no</v>
      </c>
      <c r="E570" s="12" t="str">
        <f t="shared" si="161"/>
        <v>Below Average</v>
      </c>
      <c r="F570" s="21">
        <v>3196</v>
      </c>
      <c r="G570" s="21" t="str">
        <f t="shared" si="162"/>
        <v>no</v>
      </c>
      <c r="H570" s="21" t="str">
        <f t="shared" si="163"/>
        <v>Below Average</v>
      </c>
      <c r="I570" s="12" t="s">
        <v>227</v>
      </c>
      <c r="J570" s="12" t="str">
        <f t="shared" si="164"/>
        <v/>
      </c>
      <c r="K570" s="12" t="s">
        <v>179</v>
      </c>
      <c r="L570" s="12">
        <f t="shared" si="158"/>
        <v>63.149684044233808</v>
      </c>
      <c r="M570" s="12" t="str">
        <f t="shared" si="165"/>
        <v/>
      </c>
      <c r="N570" s="22">
        <v>7</v>
      </c>
      <c r="O570" s="22" t="str">
        <f t="shared" si="166"/>
        <v>High</v>
      </c>
      <c r="P570">
        <v>2003</v>
      </c>
      <c r="Q570">
        <v>2004</v>
      </c>
      <c r="R570" s="23">
        <v>1374</v>
      </c>
      <c r="S570" s="23" t="str">
        <f t="shared" si="167"/>
        <v>no</v>
      </c>
      <c r="T570" s="23" t="str">
        <f t="shared" si="168"/>
        <v>Above Average</v>
      </c>
      <c r="U570" s="24">
        <v>1557</v>
      </c>
      <c r="V570" s="24">
        <v>0</v>
      </c>
      <c r="W570" s="24" t="s">
        <v>413</v>
      </c>
      <c r="X570" s="24">
        <v>1557</v>
      </c>
      <c r="Y570" s="24" t="str">
        <f t="shared" si="169"/>
        <v>no</v>
      </c>
      <c r="Z570" s="24" t="str">
        <f t="shared" si="170"/>
        <v>Above Average</v>
      </c>
      <c r="AA570" s="25">
        <v>0</v>
      </c>
      <c r="AB570" s="25">
        <v>0</v>
      </c>
      <c r="AC570" s="25">
        <v>2</v>
      </c>
      <c r="AD570" s="25">
        <v>0</v>
      </c>
      <c r="AE570" s="25">
        <f t="shared" si="171"/>
        <v>2</v>
      </c>
      <c r="AF570" s="25" t="str">
        <f t="shared" si="172"/>
        <v>Less</v>
      </c>
      <c r="AG570" s="57">
        <v>7</v>
      </c>
      <c r="AH570" s="29">
        <v>234000</v>
      </c>
      <c r="AI570" s="29">
        <f t="shared" si="159"/>
        <v>2931</v>
      </c>
      <c r="AJ570" s="29" t="str">
        <f t="shared" si="173"/>
        <v>no</v>
      </c>
      <c r="AK570" s="29">
        <f t="shared" si="174"/>
        <v>79.836233367451385</v>
      </c>
      <c r="AL570" s="29">
        <f t="shared" si="175"/>
        <v>150.28901734104045</v>
      </c>
    </row>
    <row r="571" spans="1:38" x14ac:dyDescent="0.2">
      <c r="A571">
        <v>561</v>
      </c>
      <c r="B571" s="12" t="s">
        <v>83</v>
      </c>
      <c r="C571" s="12">
        <f t="shared" si="160"/>
        <v>69</v>
      </c>
      <c r="D571" s="12" t="str">
        <f t="shared" si="157"/>
        <v>no</v>
      </c>
      <c r="E571" s="12" t="str">
        <f t="shared" si="161"/>
        <v>Below Average</v>
      </c>
      <c r="F571" s="21">
        <v>11341</v>
      </c>
      <c r="G571" s="21" t="str">
        <f t="shared" si="162"/>
        <v>no</v>
      </c>
      <c r="H571" s="21" t="str">
        <f t="shared" si="163"/>
        <v>Above Average</v>
      </c>
      <c r="I571" s="12" t="s">
        <v>151</v>
      </c>
      <c r="J571" s="12" t="str">
        <f t="shared" si="164"/>
        <v>Sawyer</v>
      </c>
      <c r="K571" s="12" t="s">
        <v>91</v>
      </c>
      <c r="L571" s="12">
        <f t="shared" si="158"/>
        <v>65.835562612127291</v>
      </c>
      <c r="M571" s="12" t="str">
        <f t="shared" si="165"/>
        <v>Below Average</v>
      </c>
      <c r="N571" s="22">
        <v>5</v>
      </c>
      <c r="O571" s="22" t="str">
        <f t="shared" si="166"/>
        <v>Low</v>
      </c>
      <c r="P571">
        <v>1957</v>
      </c>
      <c r="Q571">
        <v>1996</v>
      </c>
      <c r="R571" s="23">
        <v>1392</v>
      </c>
      <c r="S571" s="23" t="str">
        <f t="shared" si="167"/>
        <v>no</v>
      </c>
      <c r="T571" s="23" t="str">
        <f t="shared" si="168"/>
        <v>Above Average</v>
      </c>
      <c r="U571" s="24">
        <v>1392</v>
      </c>
      <c r="V571" s="24">
        <v>0</v>
      </c>
      <c r="W571" s="24" t="s">
        <v>413</v>
      </c>
      <c r="X571" s="24">
        <v>1392</v>
      </c>
      <c r="Y571" s="24" t="str">
        <f t="shared" si="169"/>
        <v>no</v>
      </c>
      <c r="Z571" s="24" t="str">
        <f t="shared" si="170"/>
        <v>Below Average</v>
      </c>
      <c r="AA571" s="25">
        <v>1</v>
      </c>
      <c r="AB571" s="25">
        <v>0</v>
      </c>
      <c r="AC571" s="25">
        <v>1</v>
      </c>
      <c r="AD571" s="25">
        <v>1</v>
      </c>
      <c r="AE571" s="25">
        <f t="shared" si="171"/>
        <v>3</v>
      </c>
      <c r="AF571" s="25" t="str">
        <f t="shared" si="172"/>
        <v>More</v>
      </c>
      <c r="AG571" s="57">
        <v>5</v>
      </c>
      <c r="AH571" s="29">
        <v>121500</v>
      </c>
      <c r="AI571" s="29">
        <f t="shared" si="159"/>
        <v>2784</v>
      </c>
      <c r="AJ571" s="29" t="str">
        <f t="shared" si="173"/>
        <v>no</v>
      </c>
      <c r="AK571" s="29">
        <f t="shared" si="174"/>
        <v>43.642241379310342</v>
      </c>
      <c r="AL571" s="29">
        <f t="shared" si="175"/>
        <v>87.284482758620683</v>
      </c>
    </row>
    <row r="572" spans="1:38" x14ac:dyDescent="0.2">
      <c r="A572">
        <v>562</v>
      </c>
      <c r="B572" s="12">
        <v>77</v>
      </c>
      <c r="C572" s="12">
        <f t="shared" si="160"/>
        <v>77</v>
      </c>
      <c r="D572" s="12" t="str">
        <f t="shared" si="157"/>
        <v>no</v>
      </c>
      <c r="E572" s="12" t="str">
        <f t="shared" si="161"/>
        <v>Above Average</v>
      </c>
      <c r="F572" s="21">
        <v>10010</v>
      </c>
      <c r="G572" s="21" t="str">
        <f t="shared" si="162"/>
        <v>no</v>
      </c>
      <c r="H572" s="21" t="str">
        <f t="shared" si="163"/>
        <v>Below Average</v>
      </c>
      <c r="I572" s="12" t="s">
        <v>131</v>
      </c>
      <c r="J572" s="12" t="str">
        <f t="shared" si="164"/>
        <v>Mitchel</v>
      </c>
      <c r="K572" s="12" t="s">
        <v>91</v>
      </c>
      <c r="L572" s="12">
        <f t="shared" si="158"/>
        <v>69.371268986915226</v>
      </c>
      <c r="M572" s="12" t="str">
        <f t="shared" si="165"/>
        <v>Below Average</v>
      </c>
      <c r="N572" s="22">
        <v>5</v>
      </c>
      <c r="O572" s="22" t="str">
        <f t="shared" si="166"/>
        <v>Low</v>
      </c>
      <c r="P572">
        <v>1974</v>
      </c>
      <c r="Q572">
        <v>1975</v>
      </c>
      <c r="R572" s="23">
        <v>1389</v>
      </c>
      <c r="S572" s="23" t="str">
        <f t="shared" si="167"/>
        <v>no</v>
      </c>
      <c r="T572" s="23" t="str">
        <f t="shared" si="168"/>
        <v>Above Average</v>
      </c>
      <c r="U572" s="24">
        <v>1389</v>
      </c>
      <c r="V572" s="24">
        <v>0</v>
      </c>
      <c r="W572" s="24" t="s">
        <v>413</v>
      </c>
      <c r="X572" s="24">
        <v>1389</v>
      </c>
      <c r="Y572" s="24" t="str">
        <f t="shared" si="169"/>
        <v>no</v>
      </c>
      <c r="Z572" s="24" t="str">
        <f t="shared" si="170"/>
        <v>Below Average</v>
      </c>
      <c r="AA572" s="25">
        <v>1</v>
      </c>
      <c r="AB572" s="25">
        <v>0</v>
      </c>
      <c r="AC572" s="25">
        <v>1</v>
      </c>
      <c r="AD572" s="25">
        <v>0</v>
      </c>
      <c r="AE572" s="25">
        <f t="shared" si="171"/>
        <v>2</v>
      </c>
      <c r="AF572" s="25" t="str">
        <f t="shared" si="172"/>
        <v>Less</v>
      </c>
      <c r="AG572" s="57">
        <v>6</v>
      </c>
      <c r="AH572" s="29">
        <v>170000</v>
      </c>
      <c r="AI572" s="29">
        <f t="shared" si="159"/>
        <v>2778</v>
      </c>
      <c r="AJ572" s="29" t="str">
        <f t="shared" si="173"/>
        <v>no</v>
      </c>
      <c r="AK572" s="29">
        <f t="shared" si="174"/>
        <v>61.19510439164867</v>
      </c>
      <c r="AL572" s="29">
        <f t="shared" si="175"/>
        <v>122.39020878329734</v>
      </c>
    </row>
    <row r="573" spans="1:38" x14ac:dyDescent="0.2">
      <c r="A573">
        <v>563</v>
      </c>
      <c r="B573" s="12">
        <v>63</v>
      </c>
      <c r="C573" s="12">
        <f t="shared" si="160"/>
        <v>63</v>
      </c>
      <c r="D573" s="12" t="str">
        <f t="shared" si="157"/>
        <v>no</v>
      </c>
      <c r="E573" s="12" t="str">
        <f t="shared" si="161"/>
        <v>Below Average</v>
      </c>
      <c r="F573" s="21">
        <v>13907</v>
      </c>
      <c r="G573" s="21" t="str">
        <f t="shared" si="162"/>
        <v>no</v>
      </c>
      <c r="H573" s="21" t="str">
        <f t="shared" si="163"/>
        <v>Above Average</v>
      </c>
      <c r="I573" s="12" t="s">
        <v>185</v>
      </c>
      <c r="J573" s="12" t="str">
        <f t="shared" si="164"/>
        <v>Edwards</v>
      </c>
      <c r="K573" s="12" t="s">
        <v>91</v>
      </c>
      <c r="L573" s="12">
        <f t="shared" si="158"/>
        <v>61.772149970231268</v>
      </c>
      <c r="M573" s="12" t="str">
        <f t="shared" si="165"/>
        <v>Below Average</v>
      </c>
      <c r="N573" s="22">
        <v>5</v>
      </c>
      <c r="O573" s="22" t="str">
        <f t="shared" si="166"/>
        <v>Low</v>
      </c>
      <c r="P573">
        <v>1940</v>
      </c>
      <c r="Q573">
        <v>1969</v>
      </c>
      <c r="R573" s="23">
        <v>996</v>
      </c>
      <c r="S573" s="23" t="str">
        <f t="shared" si="167"/>
        <v>no</v>
      </c>
      <c r="T573" s="23" t="str">
        <f t="shared" si="168"/>
        <v>Below Average</v>
      </c>
      <c r="U573" s="24">
        <v>996</v>
      </c>
      <c r="V573" s="24">
        <v>0</v>
      </c>
      <c r="W573" s="24" t="s">
        <v>413</v>
      </c>
      <c r="X573" s="24">
        <v>996</v>
      </c>
      <c r="Y573" s="24" t="str">
        <f t="shared" si="169"/>
        <v>no</v>
      </c>
      <c r="Z573" s="24" t="str">
        <f t="shared" si="170"/>
        <v>Below Average</v>
      </c>
      <c r="AA573" s="25">
        <v>1</v>
      </c>
      <c r="AB573" s="25">
        <v>0</v>
      </c>
      <c r="AC573" s="25">
        <v>1</v>
      </c>
      <c r="AD573" s="25">
        <v>0</v>
      </c>
      <c r="AE573" s="25">
        <f t="shared" si="171"/>
        <v>2</v>
      </c>
      <c r="AF573" s="25" t="str">
        <f t="shared" si="172"/>
        <v>Less</v>
      </c>
      <c r="AG573" s="57">
        <v>6</v>
      </c>
      <c r="AH573" s="29">
        <v>108000</v>
      </c>
      <c r="AI573" s="29">
        <f t="shared" si="159"/>
        <v>1992</v>
      </c>
      <c r="AJ573" s="29" t="str">
        <f t="shared" si="173"/>
        <v>no</v>
      </c>
      <c r="AK573" s="29">
        <f t="shared" si="174"/>
        <v>54.216867469879517</v>
      </c>
      <c r="AL573" s="29">
        <f t="shared" si="175"/>
        <v>108.43373493975903</v>
      </c>
    </row>
    <row r="574" spans="1:38" x14ac:dyDescent="0.2">
      <c r="A574">
        <v>564</v>
      </c>
      <c r="B574" s="12">
        <v>66</v>
      </c>
      <c r="C574" s="12">
        <f t="shared" si="160"/>
        <v>66</v>
      </c>
      <c r="D574" s="12" t="str">
        <f t="shared" si="157"/>
        <v>no</v>
      </c>
      <c r="E574" s="12" t="str">
        <f t="shared" si="161"/>
        <v>Below Average</v>
      </c>
      <c r="F574" s="21">
        <v>21780</v>
      </c>
      <c r="G574" s="21" t="str">
        <f t="shared" si="162"/>
        <v>yes</v>
      </c>
      <c r="H574" s="21" t="str">
        <f t="shared" si="163"/>
        <v>Above Average</v>
      </c>
      <c r="I574" s="12" t="s">
        <v>185</v>
      </c>
      <c r="J574" s="12" t="str">
        <f t="shared" si="164"/>
        <v>Edwards</v>
      </c>
      <c r="K574" s="12" t="s">
        <v>91</v>
      </c>
      <c r="L574" s="12">
        <f t="shared" si="158"/>
        <v>61.772149970231268</v>
      </c>
      <c r="M574" s="12" t="str">
        <f t="shared" si="165"/>
        <v>Below Average</v>
      </c>
      <c r="N574" s="22">
        <v>6</v>
      </c>
      <c r="O574" s="22" t="str">
        <f t="shared" si="166"/>
        <v>Low</v>
      </c>
      <c r="P574">
        <v>1918</v>
      </c>
      <c r="Q574">
        <v>1950</v>
      </c>
      <c r="R574" s="23">
        <v>1163</v>
      </c>
      <c r="S574" s="23" t="str">
        <f t="shared" si="167"/>
        <v>no</v>
      </c>
      <c r="T574" s="23" t="str">
        <f t="shared" si="168"/>
        <v>Above Average</v>
      </c>
      <c r="U574" s="24">
        <v>1163</v>
      </c>
      <c r="V574" s="24">
        <v>511</v>
      </c>
      <c r="W574" s="24" t="s">
        <v>412</v>
      </c>
      <c r="X574" s="24">
        <v>1674</v>
      </c>
      <c r="Y574" s="24" t="str">
        <f t="shared" si="169"/>
        <v>no</v>
      </c>
      <c r="Z574" s="24" t="str">
        <f t="shared" si="170"/>
        <v>Above Average</v>
      </c>
      <c r="AA574" s="25">
        <v>0</v>
      </c>
      <c r="AB574" s="25">
        <v>0</v>
      </c>
      <c r="AC574" s="25">
        <v>2</v>
      </c>
      <c r="AD574" s="25">
        <v>0</v>
      </c>
      <c r="AE574" s="25">
        <f t="shared" si="171"/>
        <v>2</v>
      </c>
      <c r="AF574" s="25" t="str">
        <f t="shared" si="172"/>
        <v>Less</v>
      </c>
      <c r="AG574" s="57">
        <v>8</v>
      </c>
      <c r="AH574" s="29">
        <v>185000</v>
      </c>
      <c r="AI574" s="29">
        <f t="shared" si="159"/>
        <v>2837</v>
      </c>
      <c r="AJ574" s="29" t="str">
        <f t="shared" si="173"/>
        <v>no</v>
      </c>
      <c r="AK574" s="29">
        <f t="shared" si="174"/>
        <v>65.209728586535078</v>
      </c>
      <c r="AL574" s="29">
        <f t="shared" si="175"/>
        <v>110.51373954599761</v>
      </c>
    </row>
    <row r="575" spans="1:38" x14ac:dyDescent="0.2">
      <c r="A575">
        <v>565</v>
      </c>
      <c r="B575" s="12" t="s">
        <v>83</v>
      </c>
      <c r="C575" s="12">
        <f t="shared" si="160"/>
        <v>69</v>
      </c>
      <c r="D575" s="12" t="str">
        <f t="shared" si="157"/>
        <v>no</v>
      </c>
      <c r="E575" s="12" t="str">
        <f t="shared" si="161"/>
        <v>Below Average</v>
      </c>
      <c r="F575" s="21">
        <v>13346</v>
      </c>
      <c r="G575" s="21" t="str">
        <f t="shared" si="162"/>
        <v>no</v>
      </c>
      <c r="H575" s="21" t="str">
        <f t="shared" si="163"/>
        <v>Above Average</v>
      </c>
      <c r="I575" s="12" t="s">
        <v>129</v>
      </c>
      <c r="J575" s="12" t="str">
        <f t="shared" si="164"/>
        <v>NoRidge</v>
      </c>
      <c r="K575" s="12" t="s">
        <v>91</v>
      </c>
      <c r="L575" s="12">
        <f t="shared" si="158"/>
        <v>82.673563019433331</v>
      </c>
      <c r="M575" s="12" t="str">
        <f t="shared" si="165"/>
        <v>Above Average</v>
      </c>
      <c r="N575" s="22">
        <v>7</v>
      </c>
      <c r="O575" s="22" t="str">
        <f t="shared" si="166"/>
        <v>High</v>
      </c>
      <c r="P575">
        <v>1992</v>
      </c>
      <c r="Q575">
        <v>2000</v>
      </c>
      <c r="R575" s="23">
        <v>1095</v>
      </c>
      <c r="S575" s="23" t="str">
        <f t="shared" si="167"/>
        <v>no</v>
      </c>
      <c r="T575" s="23" t="str">
        <f t="shared" si="168"/>
        <v>Above Average</v>
      </c>
      <c r="U575" s="24">
        <v>1166</v>
      </c>
      <c r="V575" s="24">
        <v>1129</v>
      </c>
      <c r="W575" s="24" t="s">
        <v>412</v>
      </c>
      <c r="X575" s="24">
        <v>2295</v>
      </c>
      <c r="Y575" s="24" t="str">
        <f t="shared" si="169"/>
        <v>no</v>
      </c>
      <c r="Z575" s="24" t="str">
        <f t="shared" si="170"/>
        <v>Above Average</v>
      </c>
      <c r="AA575" s="25">
        <v>1</v>
      </c>
      <c r="AB575" s="25">
        <v>0</v>
      </c>
      <c r="AC575" s="25">
        <v>2</v>
      </c>
      <c r="AD575" s="25">
        <v>1</v>
      </c>
      <c r="AE575" s="25">
        <f t="shared" si="171"/>
        <v>4</v>
      </c>
      <c r="AF575" s="25" t="str">
        <f t="shared" si="172"/>
        <v>More</v>
      </c>
      <c r="AG575" s="57">
        <v>9</v>
      </c>
      <c r="AH575" s="29">
        <v>268000</v>
      </c>
      <c r="AI575" s="29">
        <f t="shared" si="159"/>
        <v>3390</v>
      </c>
      <c r="AJ575" s="29" t="str">
        <f t="shared" si="173"/>
        <v>no</v>
      </c>
      <c r="AK575" s="29">
        <f t="shared" si="174"/>
        <v>79.056047197640112</v>
      </c>
      <c r="AL575" s="29">
        <f t="shared" si="175"/>
        <v>116.77559912854031</v>
      </c>
    </row>
    <row r="576" spans="1:38" x14ac:dyDescent="0.2">
      <c r="A576">
        <v>566</v>
      </c>
      <c r="B576" s="12">
        <v>66</v>
      </c>
      <c r="C576" s="12">
        <f t="shared" si="160"/>
        <v>66</v>
      </c>
      <c r="D576" s="12" t="str">
        <f t="shared" si="157"/>
        <v>no</v>
      </c>
      <c r="E576" s="12" t="str">
        <f t="shared" si="161"/>
        <v>Below Average</v>
      </c>
      <c r="F576" s="21">
        <v>6858</v>
      </c>
      <c r="G576" s="21" t="str">
        <f t="shared" si="162"/>
        <v>no</v>
      </c>
      <c r="H576" s="21" t="str">
        <f t="shared" si="163"/>
        <v>Below Average</v>
      </c>
      <c r="I576" s="12" t="s">
        <v>232</v>
      </c>
      <c r="J576" s="12" t="str">
        <f t="shared" si="164"/>
        <v>SWISU</v>
      </c>
      <c r="K576" s="12" t="s">
        <v>91</v>
      </c>
      <c r="L576" s="12">
        <f t="shared" si="158"/>
        <v>56.717772915383847</v>
      </c>
      <c r="M576" s="12" t="str">
        <f t="shared" si="165"/>
        <v>Below Average</v>
      </c>
      <c r="N576" s="22">
        <v>6</v>
      </c>
      <c r="O576" s="22" t="str">
        <f t="shared" si="166"/>
        <v>Low</v>
      </c>
      <c r="P576">
        <v>1915</v>
      </c>
      <c r="Q576">
        <v>1950</v>
      </c>
      <c r="R576" s="23">
        <v>806</v>
      </c>
      <c r="S576" s="23" t="str">
        <f t="shared" si="167"/>
        <v>no</v>
      </c>
      <c r="T576" s="23" t="str">
        <f t="shared" si="168"/>
        <v>Below Average</v>
      </c>
      <c r="U576" s="24">
        <v>841</v>
      </c>
      <c r="V576" s="24">
        <v>806</v>
      </c>
      <c r="W576" s="24" t="s">
        <v>412</v>
      </c>
      <c r="X576" s="24">
        <v>1647</v>
      </c>
      <c r="Y576" s="24" t="str">
        <f t="shared" si="169"/>
        <v>no</v>
      </c>
      <c r="Z576" s="24" t="str">
        <f t="shared" si="170"/>
        <v>Above Average</v>
      </c>
      <c r="AA576" s="25">
        <v>1</v>
      </c>
      <c r="AB576" s="25">
        <v>0</v>
      </c>
      <c r="AC576" s="25">
        <v>1</v>
      </c>
      <c r="AD576" s="25">
        <v>1</v>
      </c>
      <c r="AE576" s="25">
        <f t="shared" si="171"/>
        <v>3</v>
      </c>
      <c r="AF576" s="25" t="str">
        <f t="shared" si="172"/>
        <v>More</v>
      </c>
      <c r="AG576" s="57">
        <v>6</v>
      </c>
      <c r="AH576" s="29">
        <v>128000</v>
      </c>
      <c r="AI576" s="29">
        <f t="shared" si="159"/>
        <v>2453</v>
      </c>
      <c r="AJ576" s="29" t="str">
        <f t="shared" si="173"/>
        <v>no</v>
      </c>
      <c r="AK576" s="29">
        <f t="shared" si="174"/>
        <v>52.181002853648593</v>
      </c>
      <c r="AL576" s="29">
        <f t="shared" si="175"/>
        <v>77.717061323618694</v>
      </c>
    </row>
    <row r="577" spans="1:38" x14ac:dyDescent="0.2">
      <c r="A577">
        <v>567</v>
      </c>
      <c r="B577" s="12">
        <v>77</v>
      </c>
      <c r="C577" s="12">
        <f t="shared" si="160"/>
        <v>77</v>
      </c>
      <c r="D577" s="12" t="str">
        <f t="shared" si="157"/>
        <v>no</v>
      </c>
      <c r="E577" s="12" t="str">
        <f t="shared" si="161"/>
        <v>Above Average</v>
      </c>
      <c r="F577" s="21">
        <v>11198</v>
      </c>
      <c r="G577" s="21" t="str">
        <f t="shared" si="162"/>
        <v>no</v>
      </c>
      <c r="H577" s="21" t="str">
        <f t="shared" si="163"/>
        <v>Above Average</v>
      </c>
      <c r="I577" s="12" t="s">
        <v>200</v>
      </c>
      <c r="J577" s="12" t="str">
        <f t="shared" si="164"/>
        <v>StoneBr</v>
      </c>
      <c r="K577" s="12" t="s">
        <v>91</v>
      </c>
      <c r="L577" s="12">
        <f t="shared" si="158"/>
        <v>100.53527892314388</v>
      </c>
      <c r="M577" s="12" t="str">
        <f t="shared" si="165"/>
        <v>Above Average</v>
      </c>
      <c r="N577" s="22">
        <v>9</v>
      </c>
      <c r="O577" s="22" t="str">
        <f t="shared" si="166"/>
        <v>High</v>
      </c>
      <c r="P577">
        <v>2005</v>
      </c>
      <c r="Q577">
        <v>2007</v>
      </c>
      <c r="R577" s="23">
        <v>1122</v>
      </c>
      <c r="S577" s="23" t="str">
        <f t="shared" si="167"/>
        <v>no</v>
      </c>
      <c r="T577" s="23" t="str">
        <f t="shared" si="168"/>
        <v>Above Average</v>
      </c>
      <c r="U577" s="24">
        <v>1134</v>
      </c>
      <c r="V577" s="24">
        <v>1370</v>
      </c>
      <c r="W577" s="24" t="s">
        <v>412</v>
      </c>
      <c r="X577" s="24">
        <v>2504</v>
      </c>
      <c r="Y577" s="24" t="str">
        <f t="shared" si="169"/>
        <v>no</v>
      </c>
      <c r="Z577" s="24" t="str">
        <f t="shared" si="170"/>
        <v>Above Average</v>
      </c>
      <c r="AA577" s="25">
        <v>0</v>
      </c>
      <c r="AB577" s="25">
        <v>0</v>
      </c>
      <c r="AC577" s="25">
        <v>2</v>
      </c>
      <c r="AD577" s="25">
        <v>1</v>
      </c>
      <c r="AE577" s="25">
        <f t="shared" si="171"/>
        <v>3</v>
      </c>
      <c r="AF577" s="25" t="str">
        <f t="shared" si="172"/>
        <v>More</v>
      </c>
      <c r="AG577" s="57">
        <v>11</v>
      </c>
      <c r="AH577" s="29">
        <v>325000</v>
      </c>
      <c r="AI577" s="29">
        <f t="shared" si="159"/>
        <v>3626</v>
      </c>
      <c r="AJ577" s="29" t="str">
        <f t="shared" si="173"/>
        <v>no</v>
      </c>
      <c r="AK577" s="29">
        <f t="shared" si="174"/>
        <v>89.630446773303916</v>
      </c>
      <c r="AL577" s="29">
        <f t="shared" si="175"/>
        <v>129.79233226837061</v>
      </c>
    </row>
    <row r="578" spans="1:38" x14ac:dyDescent="0.2">
      <c r="A578">
        <v>568</v>
      </c>
      <c r="B578" s="12">
        <v>70</v>
      </c>
      <c r="C578" s="12">
        <f t="shared" si="160"/>
        <v>70</v>
      </c>
      <c r="D578" s="12" t="str">
        <f t="shared" si="157"/>
        <v>no</v>
      </c>
      <c r="E578" s="12" t="str">
        <f t="shared" si="161"/>
        <v>Above Average</v>
      </c>
      <c r="F578" s="21">
        <v>10171</v>
      </c>
      <c r="G578" s="21" t="str">
        <f t="shared" si="162"/>
        <v>no</v>
      </c>
      <c r="H578" s="21" t="str">
        <f t="shared" si="163"/>
        <v>Below Average</v>
      </c>
      <c r="I578" s="12" t="s">
        <v>154</v>
      </c>
      <c r="J578" s="12" t="str">
        <f t="shared" si="164"/>
        <v>NridgHt</v>
      </c>
      <c r="K578" s="12" t="s">
        <v>91</v>
      </c>
      <c r="L578" s="12">
        <f t="shared" si="158"/>
        <v>92.435750489847905</v>
      </c>
      <c r="M578" s="12" t="str">
        <f t="shared" si="165"/>
        <v>Above Average</v>
      </c>
      <c r="N578" s="22">
        <v>7</v>
      </c>
      <c r="O578" s="22" t="str">
        <f t="shared" si="166"/>
        <v>High</v>
      </c>
      <c r="P578">
        <v>2004</v>
      </c>
      <c r="Q578">
        <v>2004</v>
      </c>
      <c r="R578" s="23">
        <v>1517</v>
      </c>
      <c r="S578" s="23" t="str">
        <f t="shared" si="167"/>
        <v>no</v>
      </c>
      <c r="T578" s="23" t="str">
        <f t="shared" si="168"/>
        <v>Above Average</v>
      </c>
      <c r="U578" s="24">
        <v>1535</v>
      </c>
      <c r="V578" s="24">
        <v>0</v>
      </c>
      <c r="W578" s="24" t="s">
        <v>413</v>
      </c>
      <c r="X578" s="24">
        <v>1535</v>
      </c>
      <c r="Y578" s="24" t="str">
        <f t="shared" si="169"/>
        <v>no</v>
      </c>
      <c r="Z578" s="24" t="str">
        <f t="shared" si="170"/>
        <v>Above Average</v>
      </c>
      <c r="AA578" s="25">
        <v>0</v>
      </c>
      <c r="AB578" s="25">
        <v>0</v>
      </c>
      <c r="AC578" s="25">
        <v>2</v>
      </c>
      <c r="AD578" s="25">
        <v>0</v>
      </c>
      <c r="AE578" s="25">
        <f t="shared" si="171"/>
        <v>2</v>
      </c>
      <c r="AF578" s="25" t="str">
        <f t="shared" si="172"/>
        <v>Less</v>
      </c>
      <c r="AG578" s="57">
        <v>7</v>
      </c>
      <c r="AH578" s="29">
        <v>214000</v>
      </c>
      <c r="AI578" s="29">
        <f t="shared" si="159"/>
        <v>3052</v>
      </c>
      <c r="AJ578" s="29" t="str">
        <f t="shared" si="173"/>
        <v>no</v>
      </c>
      <c r="AK578" s="29">
        <f t="shared" si="174"/>
        <v>70.11795543905636</v>
      </c>
      <c r="AL578" s="29">
        <f t="shared" si="175"/>
        <v>139.41368078175896</v>
      </c>
    </row>
    <row r="579" spans="1:38" x14ac:dyDescent="0.2">
      <c r="A579">
        <v>569</v>
      </c>
      <c r="B579" s="12">
        <v>79</v>
      </c>
      <c r="C579" s="12">
        <f t="shared" si="160"/>
        <v>79</v>
      </c>
      <c r="D579" s="12" t="str">
        <f t="shared" si="157"/>
        <v>no</v>
      </c>
      <c r="E579" s="12" t="str">
        <f t="shared" si="161"/>
        <v>Above Average</v>
      </c>
      <c r="F579" s="21">
        <v>12327</v>
      </c>
      <c r="G579" s="21" t="str">
        <f t="shared" si="162"/>
        <v>no</v>
      </c>
      <c r="H579" s="21" t="str">
        <f t="shared" si="163"/>
        <v>Above Average</v>
      </c>
      <c r="I579" s="12" t="s">
        <v>170</v>
      </c>
      <c r="J579" s="12" t="str">
        <f t="shared" si="164"/>
        <v>SawyerW</v>
      </c>
      <c r="K579" s="12" t="s">
        <v>91</v>
      </c>
      <c r="L579" s="12">
        <f t="shared" si="158"/>
        <v>71.682411868126678</v>
      </c>
      <c r="M579" s="12" t="str">
        <f t="shared" si="165"/>
        <v>Above Average</v>
      </c>
      <c r="N579" s="22">
        <v>8</v>
      </c>
      <c r="O579" s="22" t="str">
        <f t="shared" si="166"/>
        <v>High</v>
      </c>
      <c r="P579">
        <v>1983</v>
      </c>
      <c r="Q579">
        <v>2009</v>
      </c>
      <c r="R579" s="23">
        <v>1496</v>
      </c>
      <c r="S579" s="23" t="str">
        <f t="shared" si="167"/>
        <v>no</v>
      </c>
      <c r="T579" s="23" t="str">
        <f t="shared" si="168"/>
        <v>Above Average</v>
      </c>
      <c r="U579" s="24">
        <v>1496</v>
      </c>
      <c r="V579" s="24">
        <v>636</v>
      </c>
      <c r="W579" s="24" t="s">
        <v>412</v>
      </c>
      <c r="X579" s="24">
        <v>2132</v>
      </c>
      <c r="Y579" s="24" t="str">
        <f t="shared" si="169"/>
        <v>no</v>
      </c>
      <c r="Z579" s="24" t="str">
        <f t="shared" si="170"/>
        <v>Above Average</v>
      </c>
      <c r="AA579" s="25">
        <v>1</v>
      </c>
      <c r="AB579" s="25">
        <v>0</v>
      </c>
      <c r="AC579" s="25">
        <v>1</v>
      </c>
      <c r="AD579" s="25">
        <v>1</v>
      </c>
      <c r="AE579" s="25">
        <f t="shared" si="171"/>
        <v>3</v>
      </c>
      <c r="AF579" s="25" t="str">
        <f t="shared" si="172"/>
        <v>More</v>
      </c>
      <c r="AG579" s="57">
        <v>5</v>
      </c>
      <c r="AH579" s="29">
        <v>316600</v>
      </c>
      <c r="AI579" s="29">
        <f t="shared" si="159"/>
        <v>3628</v>
      </c>
      <c r="AJ579" s="29" t="str">
        <f t="shared" si="173"/>
        <v>no</v>
      </c>
      <c r="AK579" s="29">
        <f t="shared" si="174"/>
        <v>87.265711135611909</v>
      </c>
      <c r="AL579" s="29">
        <f t="shared" si="175"/>
        <v>148.49906191369607</v>
      </c>
    </row>
    <row r="580" spans="1:38" x14ac:dyDescent="0.2">
      <c r="A580">
        <v>570</v>
      </c>
      <c r="B580" s="12" t="s">
        <v>83</v>
      </c>
      <c r="C580" s="12">
        <f t="shared" si="160"/>
        <v>69</v>
      </c>
      <c r="D580" s="12" t="str">
        <f t="shared" si="157"/>
        <v>no</v>
      </c>
      <c r="E580" s="12" t="str">
        <f t="shared" si="161"/>
        <v>Below Average</v>
      </c>
      <c r="F580" s="21">
        <v>7032</v>
      </c>
      <c r="G580" s="21" t="str">
        <f t="shared" si="162"/>
        <v>no</v>
      </c>
      <c r="H580" s="21" t="str">
        <f t="shared" si="163"/>
        <v>Below Average</v>
      </c>
      <c r="I580" s="12" t="s">
        <v>162</v>
      </c>
      <c r="J580" s="12" t="str">
        <f t="shared" si="164"/>
        <v/>
      </c>
      <c r="K580" s="12" t="s">
        <v>167</v>
      </c>
      <c r="L580" s="12">
        <f t="shared" si="158"/>
        <v>65.191384752822614</v>
      </c>
      <c r="M580" s="12" t="str">
        <f t="shared" si="165"/>
        <v/>
      </c>
      <c r="N580" s="22">
        <v>5</v>
      </c>
      <c r="O580" s="22" t="str">
        <f t="shared" si="166"/>
        <v>Low</v>
      </c>
      <c r="P580">
        <v>1979</v>
      </c>
      <c r="Q580">
        <v>1979</v>
      </c>
      <c r="R580" s="23">
        <v>943</v>
      </c>
      <c r="S580" s="23" t="str">
        <f t="shared" si="167"/>
        <v>no</v>
      </c>
      <c r="T580" s="23" t="str">
        <f t="shared" si="168"/>
        <v>Below Average</v>
      </c>
      <c r="U580" s="24">
        <v>943</v>
      </c>
      <c r="V580" s="24">
        <v>0</v>
      </c>
      <c r="W580" s="24" t="s">
        <v>413</v>
      </c>
      <c r="X580" s="24">
        <v>943</v>
      </c>
      <c r="Y580" s="24" t="str">
        <f t="shared" si="169"/>
        <v>no</v>
      </c>
      <c r="Z580" s="24" t="str">
        <f t="shared" si="170"/>
        <v>Below Average</v>
      </c>
      <c r="AA580" s="25">
        <v>1</v>
      </c>
      <c r="AB580" s="25">
        <v>0</v>
      </c>
      <c r="AC580" s="25">
        <v>1</v>
      </c>
      <c r="AD580" s="25">
        <v>0</v>
      </c>
      <c r="AE580" s="25">
        <f t="shared" si="171"/>
        <v>2</v>
      </c>
      <c r="AF580" s="25" t="str">
        <f t="shared" si="172"/>
        <v>Less</v>
      </c>
      <c r="AG580" s="57">
        <v>4</v>
      </c>
      <c r="AH580" s="29">
        <v>135960</v>
      </c>
      <c r="AI580" s="29">
        <f t="shared" si="159"/>
        <v>1886</v>
      </c>
      <c r="AJ580" s="29" t="str">
        <f t="shared" si="173"/>
        <v>no</v>
      </c>
      <c r="AK580" s="29">
        <f t="shared" si="174"/>
        <v>72.089077412513262</v>
      </c>
      <c r="AL580" s="29">
        <f t="shared" si="175"/>
        <v>144.17815482502652</v>
      </c>
    </row>
    <row r="581" spans="1:38" x14ac:dyDescent="0.2">
      <c r="A581">
        <v>571</v>
      </c>
      <c r="B581" s="12">
        <v>74</v>
      </c>
      <c r="C581" s="12">
        <f t="shared" si="160"/>
        <v>74</v>
      </c>
      <c r="D581" s="12" t="str">
        <f t="shared" si="157"/>
        <v>no</v>
      </c>
      <c r="E581" s="12" t="str">
        <f t="shared" si="161"/>
        <v>Above Average</v>
      </c>
      <c r="F581" s="21">
        <v>13101</v>
      </c>
      <c r="G581" s="21" t="str">
        <f t="shared" si="162"/>
        <v>no</v>
      </c>
      <c r="H581" s="21" t="str">
        <f t="shared" si="163"/>
        <v>Above Average</v>
      </c>
      <c r="I581" s="12" t="s">
        <v>162</v>
      </c>
      <c r="J581" s="12" t="str">
        <f t="shared" si="164"/>
        <v/>
      </c>
      <c r="K581" s="12" t="s">
        <v>167</v>
      </c>
      <c r="L581" s="12">
        <f t="shared" si="158"/>
        <v>65.191384752822614</v>
      </c>
      <c r="M581" s="12" t="str">
        <f t="shared" si="165"/>
        <v/>
      </c>
      <c r="N581" s="22">
        <v>5</v>
      </c>
      <c r="O581" s="22" t="str">
        <f t="shared" si="166"/>
        <v>Low</v>
      </c>
      <c r="P581">
        <v>1965</v>
      </c>
      <c r="Q581">
        <v>1965</v>
      </c>
      <c r="R581" s="23">
        <v>1728</v>
      </c>
      <c r="S581" s="23" t="str">
        <f t="shared" si="167"/>
        <v>no</v>
      </c>
      <c r="T581" s="23" t="str">
        <f t="shared" si="168"/>
        <v>Above Average</v>
      </c>
      <c r="U581" s="24">
        <v>1728</v>
      </c>
      <c r="V581" s="24">
        <v>0</v>
      </c>
      <c r="W581" s="24" t="s">
        <v>413</v>
      </c>
      <c r="X581" s="24">
        <v>1728</v>
      </c>
      <c r="Y581" s="24" t="str">
        <f t="shared" si="169"/>
        <v>no</v>
      </c>
      <c r="Z581" s="24" t="str">
        <f t="shared" si="170"/>
        <v>Above Average</v>
      </c>
      <c r="AA581" s="25">
        <v>0</v>
      </c>
      <c r="AB581" s="25">
        <v>0</v>
      </c>
      <c r="AC581" s="25">
        <v>2</v>
      </c>
      <c r="AD581" s="25">
        <v>0</v>
      </c>
      <c r="AE581" s="25">
        <f t="shared" si="171"/>
        <v>2</v>
      </c>
      <c r="AF581" s="25" t="str">
        <f t="shared" si="172"/>
        <v>Less</v>
      </c>
      <c r="AG581" s="57">
        <v>10</v>
      </c>
      <c r="AH581" s="29">
        <v>142600</v>
      </c>
      <c r="AI581" s="29">
        <f t="shared" si="159"/>
        <v>3456</v>
      </c>
      <c r="AJ581" s="29" t="str">
        <f t="shared" si="173"/>
        <v>no</v>
      </c>
      <c r="AK581" s="29">
        <f t="shared" si="174"/>
        <v>41.261574074074076</v>
      </c>
      <c r="AL581" s="29">
        <f t="shared" si="175"/>
        <v>82.523148148148152</v>
      </c>
    </row>
    <row r="582" spans="1:38" x14ac:dyDescent="0.2">
      <c r="A582">
        <v>572</v>
      </c>
      <c r="B582" s="12">
        <v>60</v>
      </c>
      <c r="C582" s="12">
        <f t="shared" si="160"/>
        <v>60</v>
      </c>
      <c r="D582" s="12" t="str">
        <f t="shared" si="157"/>
        <v>no</v>
      </c>
      <c r="E582" s="12" t="str">
        <f t="shared" si="161"/>
        <v>Below Average</v>
      </c>
      <c r="F582" s="21">
        <v>7332</v>
      </c>
      <c r="G582" s="21" t="str">
        <f t="shared" si="162"/>
        <v>no</v>
      </c>
      <c r="H582" s="21" t="str">
        <f t="shared" si="163"/>
        <v>Below Average</v>
      </c>
      <c r="I582" s="12" t="s">
        <v>162</v>
      </c>
      <c r="J582" s="12" t="str">
        <f t="shared" si="164"/>
        <v>NAmes</v>
      </c>
      <c r="K582" s="12" t="s">
        <v>91</v>
      </c>
      <c r="L582" s="12">
        <f t="shared" si="158"/>
        <v>65.191384752822614</v>
      </c>
      <c r="M582" s="12" t="str">
        <f t="shared" si="165"/>
        <v>Below Average</v>
      </c>
      <c r="N582" s="22">
        <v>6</v>
      </c>
      <c r="O582" s="22" t="str">
        <f t="shared" si="166"/>
        <v>Low</v>
      </c>
      <c r="P582">
        <v>1959</v>
      </c>
      <c r="Q582">
        <v>1959</v>
      </c>
      <c r="R582" s="23">
        <v>864</v>
      </c>
      <c r="S582" s="23" t="str">
        <f t="shared" si="167"/>
        <v>no</v>
      </c>
      <c r="T582" s="23" t="str">
        <f t="shared" si="168"/>
        <v>Below Average</v>
      </c>
      <c r="U582" s="24">
        <v>864</v>
      </c>
      <c r="V582" s="24">
        <v>0</v>
      </c>
      <c r="W582" s="24" t="s">
        <v>413</v>
      </c>
      <c r="X582" s="24">
        <v>864</v>
      </c>
      <c r="Y582" s="24" t="str">
        <f t="shared" si="169"/>
        <v>no</v>
      </c>
      <c r="Z582" s="24" t="str">
        <f t="shared" si="170"/>
        <v>Below Average</v>
      </c>
      <c r="AA582" s="25">
        <v>1</v>
      </c>
      <c r="AB582" s="25">
        <v>0</v>
      </c>
      <c r="AC582" s="25">
        <v>1</v>
      </c>
      <c r="AD582" s="25">
        <v>0</v>
      </c>
      <c r="AE582" s="25">
        <f t="shared" si="171"/>
        <v>2</v>
      </c>
      <c r="AF582" s="25" t="str">
        <f t="shared" si="172"/>
        <v>Less</v>
      </c>
      <c r="AG582" s="57">
        <v>4</v>
      </c>
      <c r="AH582" s="29">
        <v>120000</v>
      </c>
      <c r="AI582" s="29">
        <f t="shared" si="159"/>
        <v>1728</v>
      </c>
      <c r="AJ582" s="29" t="str">
        <f t="shared" si="173"/>
        <v>no</v>
      </c>
      <c r="AK582" s="29">
        <f t="shared" si="174"/>
        <v>69.444444444444443</v>
      </c>
      <c r="AL582" s="29">
        <f t="shared" si="175"/>
        <v>138.88888888888889</v>
      </c>
    </row>
    <row r="583" spans="1:38" x14ac:dyDescent="0.2">
      <c r="A583">
        <v>573</v>
      </c>
      <c r="B583" s="12">
        <v>83</v>
      </c>
      <c r="C583" s="12">
        <f t="shared" si="160"/>
        <v>83</v>
      </c>
      <c r="D583" s="12" t="str">
        <f t="shared" si="157"/>
        <v>no</v>
      </c>
      <c r="E583" s="12" t="str">
        <f t="shared" si="161"/>
        <v>Above Average</v>
      </c>
      <c r="F583" s="21">
        <v>13159</v>
      </c>
      <c r="G583" s="21" t="str">
        <f t="shared" si="162"/>
        <v>no</v>
      </c>
      <c r="H583" s="21" t="str">
        <f t="shared" si="163"/>
        <v>Above Average</v>
      </c>
      <c r="I583" s="12" t="s">
        <v>189</v>
      </c>
      <c r="J583" s="12" t="str">
        <f t="shared" si="164"/>
        <v>Timber</v>
      </c>
      <c r="K583" s="12" t="s">
        <v>91</v>
      </c>
      <c r="L583" s="12">
        <f t="shared" si="158"/>
        <v>78.098980385544763</v>
      </c>
      <c r="M583" s="12" t="str">
        <f t="shared" si="165"/>
        <v>Above Average</v>
      </c>
      <c r="N583" s="22">
        <v>7</v>
      </c>
      <c r="O583" s="22" t="str">
        <f t="shared" si="166"/>
        <v>High</v>
      </c>
      <c r="P583">
        <v>2009</v>
      </c>
      <c r="Q583">
        <v>2009</v>
      </c>
      <c r="R583" s="23">
        <v>846</v>
      </c>
      <c r="S583" s="23" t="str">
        <f t="shared" si="167"/>
        <v>no</v>
      </c>
      <c r="T583" s="23" t="str">
        <f t="shared" si="168"/>
        <v>Below Average</v>
      </c>
      <c r="U583" s="24">
        <v>846</v>
      </c>
      <c r="V583" s="24">
        <v>846</v>
      </c>
      <c r="W583" s="24" t="s">
        <v>412</v>
      </c>
      <c r="X583" s="24">
        <v>1692</v>
      </c>
      <c r="Y583" s="24" t="str">
        <f t="shared" si="169"/>
        <v>no</v>
      </c>
      <c r="Z583" s="24" t="str">
        <f t="shared" si="170"/>
        <v>Above Average</v>
      </c>
      <c r="AA583" s="25">
        <v>0</v>
      </c>
      <c r="AB583" s="25">
        <v>0</v>
      </c>
      <c r="AC583" s="25">
        <v>2</v>
      </c>
      <c r="AD583" s="25">
        <v>1</v>
      </c>
      <c r="AE583" s="25">
        <f t="shared" si="171"/>
        <v>3</v>
      </c>
      <c r="AF583" s="25" t="str">
        <f t="shared" si="172"/>
        <v>More</v>
      </c>
      <c r="AG583" s="57">
        <v>6</v>
      </c>
      <c r="AH583" s="29">
        <v>224500</v>
      </c>
      <c r="AI583" s="29">
        <f t="shared" si="159"/>
        <v>2538</v>
      </c>
      <c r="AJ583" s="29" t="str">
        <f t="shared" si="173"/>
        <v>no</v>
      </c>
      <c r="AK583" s="29">
        <f t="shared" si="174"/>
        <v>88.455476753349089</v>
      </c>
      <c r="AL583" s="29">
        <f t="shared" si="175"/>
        <v>132.68321513002365</v>
      </c>
    </row>
    <row r="584" spans="1:38" x14ac:dyDescent="0.2">
      <c r="A584">
        <v>574</v>
      </c>
      <c r="B584" s="12">
        <v>76</v>
      </c>
      <c r="C584" s="12">
        <f t="shared" si="160"/>
        <v>76</v>
      </c>
      <c r="D584" s="12" t="str">
        <f t="shared" si="157"/>
        <v>no</v>
      </c>
      <c r="E584" s="12" t="str">
        <f t="shared" si="161"/>
        <v>Above Average</v>
      </c>
      <c r="F584" s="21">
        <v>9967</v>
      </c>
      <c r="G584" s="21" t="str">
        <f t="shared" si="162"/>
        <v>no</v>
      </c>
      <c r="H584" s="21" t="str">
        <f t="shared" si="163"/>
        <v>Below Average</v>
      </c>
      <c r="I584" s="12" t="s">
        <v>193</v>
      </c>
      <c r="J584" s="12" t="str">
        <f t="shared" si="164"/>
        <v>Gilbert</v>
      </c>
      <c r="K584" s="12" t="s">
        <v>91</v>
      </c>
      <c r="L584" s="12">
        <f t="shared" si="158"/>
        <v>77.47396854876844</v>
      </c>
      <c r="M584" s="12" t="str">
        <f t="shared" si="165"/>
        <v>Above Average</v>
      </c>
      <c r="N584" s="22">
        <v>7</v>
      </c>
      <c r="O584" s="22" t="str">
        <f t="shared" si="166"/>
        <v>High</v>
      </c>
      <c r="P584">
        <v>2000</v>
      </c>
      <c r="Q584">
        <v>2000</v>
      </c>
      <c r="R584" s="23">
        <v>384</v>
      </c>
      <c r="S584" s="23" t="str">
        <f t="shared" si="167"/>
        <v>no</v>
      </c>
      <c r="T584" s="23" t="str">
        <f t="shared" si="168"/>
        <v>Below Average</v>
      </c>
      <c r="U584" s="24">
        <v>774</v>
      </c>
      <c r="V584" s="24">
        <v>656</v>
      </c>
      <c r="W584" s="24" t="s">
        <v>412</v>
      </c>
      <c r="X584" s="24">
        <v>1430</v>
      </c>
      <c r="Y584" s="24" t="str">
        <f t="shared" si="169"/>
        <v>no</v>
      </c>
      <c r="Z584" s="24" t="str">
        <f t="shared" si="170"/>
        <v>Below Average</v>
      </c>
      <c r="AA584" s="25">
        <v>0</v>
      </c>
      <c r="AB584" s="25">
        <v>0</v>
      </c>
      <c r="AC584" s="25">
        <v>2</v>
      </c>
      <c r="AD584" s="25">
        <v>1</v>
      </c>
      <c r="AE584" s="25">
        <f t="shared" si="171"/>
        <v>3</v>
      </c>
      <c r="AF584" s="25" t="str">
        <f t="shared" si="172"/>
        <v>More</v>
      </c>
      <c r="AG584" s="57">
        <v>8</v>
      </c>
      <c r="AH584" s="29">
        <v>170000</v>
      </c>
      <c r="AI584" s="29">
        <f t="shared" si="159"/>
        <v>1814</v>
      </c>
      <c r="AJ584" s="29" t="str">
        <f t="shared" si="173"/>
        <v>no</v>
      </c>
      <c r="AK584" s="29">
        <f t="shared" si="174"/>
        <v>93.715545755237045</v>
      </c>
      <c r="AL584" s="29">
        <f t="shared" si="175"/>
        <v>118.88111888111888</v>
      </c>
    </row>
    <row r="585" spans="1:38" x14ac:dyDescent="0.2">
      <c r="A585">
        <v>575</v>
      </c>
      <c r="B585" s="12">
        <v>70</v>
      </c>
      <c r="C585" s="12">
        <f t="shared" si="160"/>
        <v>70</v>
      </c>
      <c r="D585" s="12" t="str">
        <f t="shared" si="157"/>
        <v>no</v>
      </c>
      <c r="E585" s="12" t="str">
        <f t="shared" si="161"/>
        <v>Above Average</v>
      </c>
      <c r="F585" s="21">
        <v>10500</v>
      </c>
      <c r="G585" s="21" t="str">
        <f t="shared" si="162"/>
        <v>no</v>
      </c>
      <c r="H585" s="21" t="str">
        <f t="shared" si="163"/>
        <v>Below Average</v>
      </c>
      <c r="I585" s="12" t="s">
        <v>162</v>
      </c>
      <c r="J585" s="12" t="str">
        <f t="shared" si="164"/>
        <v>NAmes</v>
      </c>
      <c r="K585" s="12" t="s">
        <v>91</v>
      </c>
      <c r="L585" s="12">
        <f t="shared" si="158"/>
        <v>65.191384752822614</v>
      </c>
      <c r="M585" s="12" t="str">
        <f t="shared" si="165"/>
        <v>Below Average</v>
      </c>
      <c r="N585" s="22">
        <v>5</v>
      </c>
      <c r="O585" s="22" t="str">
        <f t="shared" si="166"/>
        <v>Low</v>
      </c>
      <c r="P585">
        <v>1971</v>
      </c>
      <c r="Q585">
        <v>2005</v>
      </c>
      <c r="R585" s="23">
        <v>372</v>
      </c>
      <c r="S585" s="23" t="str">
        <f t="shared" si="167"/>
        <v>no</v>
      </c>
      <c r="T585" s="23" t="str">
        <f t="shared" si="168"/>
        <v>Below Average</v>
      </c>
      <c r="U585" s="24">
        <v>576</v>
      </c>
      <c r="V585" s="24">
        <v>533</v>
      </c>
      <c r="W585" s="24" t="s">
        <v>412</v>
      </c>
      <c r="X585" s="24">
        <v>1109</v>
      </c>
      <c r="Y585" s="24" t="str">
        <f t="shared" si="169"/>
        <v>no</v>
      </c>
      <c r="Z585" s="24" t="str">
        <f t="shared" si="170"/>
        <v>Below Average</v>
      </c>
      <c r="AA585" s="25">
        <v>0</v>
      </c>
      <c r="AB585" s="25">
        <v>1</v>
      </c>
      <c r="AC585" s="25">
        <v>1</v>
      </c>
      <c r="AD585" s="25">
        <v>0</v>
      </c>
      <c r="AE585" s="25">
        <f t="shared" si="171"/>
        <v>2</v>
      </c>
      <c r="AF585" s="25" t="str">
        <f t="shared" si="172"/>
        <v>Less</v>
      </c>
      <c r="AG585" s="57">
        <v>5</v>
      </c>
      <c r="AH585" s="29">
        <v>139000</v>
      </c>
      <c r="AI585" s="29">
        <f t="shared" si="159"/>
        <v>1481</v>
      </c>
      <c r="AJ585" s="29" t="str">
        <f t="shared" si="173"/>
        <v>no</v>
      </c>
      <c r="AK585" s="29">
        <f t="shared" si="174"/>
        <v>93.855503038487512</v>
      </c>
      <c r="AL585" s="29">
        <f t="shared" si="175"/>
        <v>125.33814247069432</v>
      </c>
    </row>
    <row r="586" spans="1:38" x14ac:dyDescent="0.2">
      <c r="A586">
        <v>576</v>
      </c>
      <c r="B586" s="12">
        <v>80</v>
      </c>
      <c r="C586" s="12">
        <f t="shared" si="160"/>
        <v>80</v>
      </c>
      <c r="D586" s="12" t="str">
        <f t="shared" si="157"/>
        <v>no</v>
      </c>
      <c r="E586" s="12" t="str">
        <f t="shared" si="161"/>
        <v>Above Average</v>
      </c>
      <c r="F586" s="21">
        <v>8480</v>
      </c>
      <c r="G586" s="21" t="str">
        <f t="shared" si="162"/>
        <v>no</v>
      </c>
      <c r="H586" s="21" t="str">
        <f t="shared" si="163"/>
        <v>Below Average</v>
      </c>
      <c r="I586" s="12" t="s">
        <v>162</v>
      </c>
      <c r="J586" s="12" t="str">
        <f t="shared" si="164"/>
        <v>NAmes</v>
      </c>
      <c r="K586" s="12" t="s">
        <v>91</v>
      </c>
      <c r="L586" s="12">
        <f t="shared" si="158"/>
        <v>65.191384752822614</v>
      </c>
      <c r="M586" s="12" t="str">
        <f t="shared" si="165"/>
        <v>Below Average</v>
      </c>
      <c r="N586" s="22">
        <v>5</v>
      </c>
      <c r="O586" s="22" t="str">
        <f t="shared" si="166"/>
        <v>Low</v>
      </c>
      <c r="P586">
        <v>1947</v>
      </c>
      <c r="Q586">
        <v>1950</v>
      </c>
      <c r="R586" s="23">
        <v>832</v>
      </c>
      <c r="S586" s="23" t="str">
        <f t="shared" si="167"/>
        <v>no</v>
      </c>
      <c r="T586" s="23" t="str">
        <f t="shared" si="168"/>
        <v>Below Average</v>
      </c>
      <c r="U586" s="24">
        <v>832</v>
      </c>
      <c r="V586" s="24">
        <v>384</v>
      </c>
      <c r="W586" s="24" t="s">
        <v>412</v>
      </c>
      <c r="X586" s="24">
        <v>1216</v>
      </c>
      <c r="Y586" s="24" t="str">
        <f t="shared" si="169"/>
        <v>no</v>
      </c>
      <c r="Z586" s="24" t="str">
        <f t="shared" si="170"/>
        <v>Below Average</v>
      </c>
      <c r="AA586" s="25">
        <v>0</v>
      </c>
      <c r="AB586" s="25">
        <v>0</v>
      </c>
      <c r="AC586" s="25">
        <v>1</v>
      </c>
      <c r="AD586" s="25">
        <v>0</v>
      </c>
      <c r="AE586" s="25">
        <f t="shared" si="171"/>
        <v>1</v>
      </c>
      <c r="AF586" s="25" t="str">
        <f t="shared" si="172"/>
        <v>Less</v>
      </c>
      <c r="AG586" s="57">
        <v>6</v>
      </c>
      <c r="AH586" s="29">
        <v>118500</v>
      </c>
      <c r="AI586" s="29">
        <f t="shared" si="159"/>
        <v>2048</v>
      </c>
      <c r="AJ586" s="29" t="str">
        <f t="shared" si="173"/>
        <v>no</v>
      </c>
      <c r="AK586" s="29">
        <f t="shared" si="174"/>
        <v>57.861328125</v>
      </c>
      <c r="AL586" s="29">
        <f t="shared" si="175"/>
        <v>97.450657894736835</v>
      </c>
    </row>
    <row r="587" spans="1:38" x14ac:dyDescent="0.2">
      <c r="A587">
        <v>577</v>
      </c>
      <c r="B587" s="12">
        <v>52</v>
      </c>
      <c r="C587" s="12">
        <f t="shared" si="160"/>
        <v>52</v>
      </c>
      <c r="D587" s="12" t="str">
        <f t="shared" ref="D587:D650" si="176">IF(OR(C587&lt;(QUARTILE(C$11:C$1470,1))-(((QUARTILE(C$11:C$1470,3))-(QUARTILE(C$11:C$1470,1)))*1.5),C587&gt;(QUARTILE(C$11:C$1470,3))+(((QUARTILE(C$11:C$1470,3))-(QUARTILE(C$11:C$1470,1)))*1.5)),"yes","no")</f>
        <v>no</v>
      </c>
      <c r="E587" s="12" t="str">
        <f t="shared" si="161"/>
        <v>Below Average</v>
      </c>
      <c r="F587" s="21">
        <v>6292</v>
      </c>
      <c r="G587" s="21" t="str">
        <f t="shared" si="162"/>
        <v>no</v>
      </c>
      <c r="H587" s="21" t="str">
        <f t="shared" si="163"/>
        <v>Below Average</v>
      </c>
      <c r="I587" s="12" t="s">
        <v>232</v>
      </c>
      <c r="J587" s="12" t="str">
        <f t="shared" si="164"/>
        <v>SWISU</v>
      </c>
      <c r="K587" s="12" t="s">
        <v>91</v>
      </c>
      <c r="L587" s="12">
        <f t="shared" ref="L587:L650" si="177">IFERROR(AVERAGEIFS($AK$11:$AK$1470,$I$11:$I$1470,$I587,$K$11:$K$1470,"1Fam"),"")</f>
        <v>56.717772915383847</v>
      </c>
      <c r="M587" s="12" t="str">
        <f t="shared" si="165"/>
        <v>Below Average</v>
      </c>
      <c r="N587" s="22">
        <v>7</v>
      </c>
      <c r="O587" s="22" t="str">
        <f t="shared" si="166"/>
        <v>High</v>
      </c>
      <c r="P587">
        <v>1928</v>
      </c>
      <c r="Q587">
        <v>1950</v>
      </c>
      <c r="R587" s="23">
        <v>861</v>
      </c>
      <c r="S587" s="23" t="str">
        <f t="shared" si="167"/>
        <v>no</v>
      </c>
      <c r="T587" s="23" t="str">
        <f t="shared" si="168"/>
        <v>Below Average</v>
      </c>
      <c r="U587" s="24">
        <v>877</v>
      </c>
      <c r="V587" s="24">
        <v>600</v>
      </c>
      <c r="W587" s="24" t="s">
        <v>412</v>
      </c>
      <c r="X587" s="24">
        <v>1477</v>
      </c>
      <c r="Y587" s="24" t="str">
        <f t="shared" si="169"/>
        <v>no</v>
      </c>
      <c r="Z587" s="24" t="str">
        <f t="shared" si="170"/>
        <v>Below Average</v>
      </c>
      <c r="AA587" s="25">
        <v>0</v>
      </c>
      <c r="AB587" s="25">
        <v>1</v>
      </c>
      <c r="AC587" s="25">
        <v>2</v>
      </c>
      <c r="AD587" s="25">
        <v>0</v>
      </c>
      <c r="AE587" s="25">
        <f t="shared" si="171"/>
        <v>3</v>
      </c>
      <c r="AF587" s="25" t="str">
        <f t="shared" si="172"/>
        <v>More</v>
      </c>
      <c r="AG587" s="57">
        <v>6</v>
      </c>
      <c r="AH587" s="29">
        <v>145000</v>
      </c>
      <c r="AI587" s="29">
        <f t="shared" ref="AI587:AI650" si="178">R587+X587</f>
        <v>2338</v>
      </c>
      <c r="AJ587" s="29" t="str">
        <f t="shared" si="173"/>
        <v>no</v>
      </c>
      <c r="AK587" s="29">
        <f t="shared" si="174"/>
        <v>62.018819503849443</v>
      </c>
      <c r="AL587" s="29">
        <f t="shared" si="175"/>
        <v>98.171970209884904</v>
      </c>
    </row>
    <row r="588" spans="1:38" x14ac:dyDescent="0.2">
      <c r="A588">
        <v>578</v>
      </c>
      <c r="B588" s="12">
        <v>96</v>
      </c>
      <c r="C588" s="12">
        <f t="shared" ref="C588:C651" si="179">IF(B588="NA", $B$4, B588)</f>
        <v>96</v>
      </c>
      <c r="D588" s="12" t="str">
        <f t="shared" si="176"/>
        <v>no</v>
      </c>
      <c r="E588" s="12" t="str">
        <f t="shared" ref="E588:E651" si="180">IF(C588&gt;=AVERAGE(C$11:C$1470),"Above Average","Below Average")</f>
        <v>Above Average</v>
      </c>
      <c r="F588" s="21">
        <v>11777</v>
      </c>
      <c r="G588" s="21" t="str">
        <f t="shared" ref="G588:G651" si="181">IF(OR(F588&lt;(QUARTILE(F$11:F$1470,1))-(((QUARTILE(F$11:F$1470,3))-(QUARTILE(F$11:F$1470,1)))*1.5),F588&gt;(QUARTILE(F$11:F$1470,3))+(((QUARTILE(F$11:F$1470,3))-(QUARTILE(F$11:F$1470,1)))*1.5)),"yes","no")</f>
        <v>no</v>
      </c>
      <c r="H588" s="21" t="str">
        <f t="shared" ref="H588:H651" si="182">IF(F588&gt;=AVERAGE(F$11:F$1470),"Above Average","Below Average")</f>
        <v>Above Average</v>
      </c>
      <c r="I588" s="12" t="s">
        <v>151</v>
      </c>
      <c r="J588" s="12" t="str">
        <f t="shared" ref="J588:J651" si="183">IF(K588="1Fam",I588,"")</f>
        <v>Sawyer</v>
      </c>
      <c r="K588" s="12" t="s">
        <v>91</v>
      </c>
      <c r="L588" s="12">
        <f t="shared" si="177"/>
        <v>65.835562612127291</v>
      </c>
      <c r="M588" s="12" t="str">
        <f t="shared" ref="M588:M651" si="184">IF(J588="","",IF(L588&gt;=AVERAGE($L$11:$L$1470),"Above Average","Below Average"))</f>
        <v>Below Average</v>
      </c>
      <c r="N588" s="22">
        <v>5</v>
      </c>
      <c r="O588" s="22" t="str">
        <f t="shared" ref="O588:O651" si="185">IF(N588&gt;=7,"High","Low")</f>
        <v>Low</v>
      </c>
      <c r="P588">
        <v>1966</v>
      </c>
      <c r="Q588">
        <v>1966</v>
      </c>
      <c r="R588" s="23">
        <v>1164</v>
      </c>
      <c r="S588" s="23" t="str">
        <f t="shared" ref="S588:S651" si="186">IF(OR(R588&lt;(QUARTILE(R$11:R$1470,1))-(((QUARTILE(R$11:R$1470,3))-(QUARTILE(R$11:R$1470,1)))*1.5),R588&gt;(QUARTILE(R$11:R$1470,3))+(((QUARTILE(R$11:R$1470,3))-(QUARTILE(R$11:R$1470,1)))*1.5)),"yes","no")</f>
        <v>no</v>
      </c>
      <c r="T588" s="23" t="str">
        <f t="shared" ref="T588:T651" si="187">IF(R588&gt;=AVERAGE(R$11:R$1470),"Above Average","Below Average")</f>
        <v>Above Average</v>
      </c>
      <c r="U588" s="24">
        <v>1320</v>
      </c>
      <c r="V588" s="24">
        <v>0</v>
      </c>
      <c r="W588" s="24" t="s">
        <v>413</v>
      </c>
      <c r="X588" s="24">
        <v>1320</v>
      </c>
      <c r="Y588" s="24" t="str">
        <f t="shared" ref="Y588:Y651" si="188">IF(OR(X588&lt;(QUARTILE(X$11:X$1470,1))-(((QUARTILE(X$11:X$1470,3))-(QUARTILE(X$11:X$1470,1)))*1.5),X588&gt;(QUARTILE(X$11:X$1470,3))+(((QUARTILE(X$11:X$1470,3))-(QUARTILE(X$11:X$1470,1)))*1.5)),"yes","no")</f>
        <v>no</v>
      </c>
      <c r="Z588" s="24" t="str">
        <f t="shared" ref="Z588:Z651" si="189">IF(X588&gt;=AVERAGE(X$11:X$1470),"Above Average","Below Average")</f>
        <v>Below Average</v>
      </c>
      <c r="AA588" s="25">
        <v>1</v>
      </c>
      <c r="AB588" s="25">
        <v>0</v>
      </c>
      <c r="AC588" s="25">
        <v>1</v>
      </c>
      <c r="AD588" s="25">
        <v>0</v>
      </c>
      <c r="AE588" s="25">
        <f t="shared" ref="AE588:AE651" si="190">SUM(AA588:AD588)</f>
        <v>2</v>
      </c>
      <c r="AF588" s="25" t="str">
        <f t="shared" ref="AF588:AF651" si="191">IF(AE588&gt;=3,"More","Less")</f>
        <v>Less</v>
      </c>
      <c r="AG588" s="57">
        <v>6</v>
      </c>
      <c r="AH588" s="29">
        <v>164500</v>
      </c>
      <c r="AI588" s="29">
        <f t="shared" si="178"/>
        <v>2484</v>
      </c>
      <c r="AJ588" s="29" t="str">
        <f t="shared" ref="AJ588:AJ651" si="192">IF(OR(AI588&lt;(QUARTILE(AI$11:AI$1470,1))-(((QUARTILE(AI$11:AI$1470,3))-(QUARTILE(AI$11:AI$1470,1)))*1.5),AI588&gt;(QUARTILE(AI$11:AI$1470,3))+(((QUARTILE(AI$11:AI$1470,3))-(QUARTILE(AI$11:AI$1470,1)))*1.5)),"yes","no")</f>
        <v>no</v>
      </c>
      <c r="AK588" s="29">
        <f t="shared" ref="AK588:AK651" si="193">AH588/AI588</f>
        <v>66.223832528180353</v>
      </c>
      <c r="AL588" s="29">
        <f t="shared" ref="AL588:AL651" si="194">AH588/X588</f>
        <v>124.62121212121212</v>
      </c>
    </row>
    <row r="589" spans="1:38" x14ac:dyDescent="0.2">
      <c r="A589">
        <v>579</v>
      </c>
      <c r="B589" s="12">
        <v>34</v>
      </c>
      <c r="C589" s="12">
        <f t="shared" si="179"/>
        <v>34</v>
      </c>
      <c r="D589" s="12" t="str">
        <f t="shared" si="176"/>
        <v>no</v>
      </c>
      <c r="E589" s="12" t="str">
        <f t="shared" si="180"/>
        <v>Below Average</v>
      </c>
      <c r="F589" s="21">
        <v>3604</v>
      </c>
      <c r="G589" s="21" t="str">
        <f t="shared" si="181"/>
        <v>no</v>
      </c>
      <c r="H589" s="21" t="str">
        <f t="shared" si="182"/>
        <v>Below Average</v>
      </c>
      <c r="I589" s="12" t="s">
        <v>136</v>
      </c>
      <c r="J589" s="12" t="str">
        <f t="shared" si="183"/>
        <v/>
      </c>
      <c r="K589" s="12" t="s">
        <v>179</v>
      </c>
      <c r="L589" s="12">
        <f t="shared" si="177"/>
        <v>83.140020408338017</v>
      </c>
      <c r="M589" s="12" t="str">
        <f t="shared" si="184"/>
        <v/>
      </c>
      <c r="N589" s="22">
        <v>7</v>
      </c>
      <c r="O589" s="22" t="str">
        <f t="shared" si="185"/>
        <v>High</v>
      </c>
      <c r="P589">
        <v>2007</v>
      </c>
      <c r="Q589">
        <v>2007</v>
      </c>
      <c r="R589" s="23">
        <v>689</v>
      </c>
      <c r="S589" s="23" t="str">
        <f t="shared" si="186"/>
        <v>no</v>
      </c>
      <c r="T589" s="23" t="str">
        <f t="shared" si="187"/>
        <v>Below Average</v>
      </c>
      <c r="U589" s="24">
        <v>703</v>
      </c>
      <c r="V589" s="24">
        <v>689</v>
      </c>
      <c r="W589" s="24" t="s">
        <v>412</v>
      </c>
      <c r="X589" s="24">
        <v>1392</v>
      </c>
      <c r="Y589" s="24" t="str">
        <f t="shared" si="188"/>
        <v>no</v>
      </c>
      <c r="Z589" s="24" t="str">
        <f t="shared" si="189"/>
        <v>Below Average</v>
      </c>
      <c r="AA589" s="25">
        <v>0</v>
      </c>
      <c r="AB589" s="25">
        <v>0</v>
      </c>
      <c r="AC589" s="25">
        <v>2</v>
      </c>
      <c r="AD589" s="25">
        <v>0</v>
      </c>
      <c r="AE589" s="25">
        <f t="shared" si="190"/>
        <v>2</v>
      </c>
      <c r="AF589" s="25" t="str">
        <f t="shared" si="191"/>
        <v>Less</v>
      </c>
      <c r="AG589" s="57">
        <v>5</v>
      </c>
      <c r="AH589" s="29">
        <v>146000</v>
      </c>
      <c r="AI589" s="29">
        <f t="shared" si="178"/>
        <v>2081</v>
      </c>
      <c r="AJ589" s="29" t="str">
        <f t="shared" si="192"/>
        <v>no</v>
      </c>
      <c r="AK589" s="29">
        <f t="shared" si="193"/>
        <v>70.158577606919749</v>
      </c>
      <c r="AL589" s="29">
        <f t="shared" si="194"/>
        <v>104.88505747126437</v>
      </c>
    </row>
    <row r="590" spans="1:38" x14ac:dyDescent="0.2">
      <c r="A590">
        <v>580</v>
      </c>
      <c r="B590" s="12">
        <v>81</v>
      </c>
      <c r="C590" s="12">
        <f t="shared" si="179"/>
        <v>81</v>
      </c>
      <c r="D590" s="12" t="str">
        <f t="shared" si="176"/>
        <v>no</v>
      </c>
      <c r="E590" s="12" t="str">
        <f t="shared" si="180"/>
        <v>Above Average</v>
      </c>
      <c r="F590" s="21">
        <v>12150</v>
      </c>
      <c r="G590" s="21" t="str">
        <f t="shared" si="181"/>
        <v>no</v>
      </c>
      <c r="H590" s="21" t="str">
        <f t="shared" si="182"/>
        <v>Above Average</v>
      </c>
      <c r="I590" s="12" t="s">
        <v>143</v>
      </c>
      <c r="J590" s="12" t="str">
        <f t="shared" si="183"/>
        <v>OldTown</v>
      </c>
      <c r="K590" s="12" t="s">
        <v>91</v>
      </c>
      <c r="L590" s="12">
        <f t="shared" si="177"/>
        <v>57.90974368543602</v>
      </c>
      <c r="M590" s="12" t="str">
        <f t="shared" si="184"/>
        <v>Below Average</v>
      </c>
      <c r="N590" s="22">
        <v>5</v>
      </c>
      <c r="O590" s="22" t="str">
        <f t="shared" si="185"/>
        <v>Low</v>
      </c>
      <c r="P590">
        <v>1954</v>
      </c>
      <c r="Q590">
        <v>1954</v>
      </c>
      <c r="R590" s="23">
        <v>1050</v>
      </c>
      <c r="S590" s="23" t="str">
        <f t="shared" si="186"/>
        <v>no</v>
      </c>
      <c r="T590" s="23" t="str">
        <f t="shared" si="187"/>
        <v>Below Average</v>
      </c>
      <c r="U590" s="24">
        <v>1050</v>
      </c>
      <c r="V590" s="24">
        <v>745</v>
      </c>
      <c r="W590" s="24" t="s">
        <v>412</v>
      </c>
      <c r="X590" s="24">
        <v>1795</v>
      </c>
      <c r="Y590" s="24" t="str">
        <f t="shared" si="188"/>
        <v>no</v>
      </c>
      <c r="Z590" s="24" t="str">
        <f t="shared" si="189"/>
        <v>Above Average</v>
      </c>
      <c r="AA590" s="25">
        <v>0</v>
      </c>
      <c r="AB590" s="25">
        <v>0</v>
      </c>
      <c r="AC590" s="25">
        <v>2</v>
      </c>
      <c r="AD590" s="25">
        <v>0</v>
      </c>
      <c r="AE590" s="25">
        <f t="shared" si="190"/>
        <v>2</v>
      </c>
      <c r="AF590" s="25" t="str">
        <f t="shared" si="191"/>
        <v>Less</v>
      </c>
      <c r="AG590" s="57">
        <v>7</v>
      </c>
      <c r="AH590" s="29">
        <v>131500</v>
      </c>
      <c r="AI590" s="29">
        <f t="shared" si="178"/>
        <v>2845</v>
      </c>
      <c r="AJ590" s="29" t="str">
        <f t="shared" si="192"/>
        <v>no</v>
      </c>
      <c r="AK590" s="29">
        <f t="shared" si="193"/>
        <v>46.22144112478032</v>
      </c>
      <c r="AL590" s="29">
        <f t="shared" si="194"/>
        <v>73.259052924791092</v>
      </c>
    </row>
    <row r="591" spans="1:38" x14ac:dyDescent="0.2">
      <c r="A591">
        <v>581</v>
      </c>
      <c r="B591" s="12" t="s">
        <v>83</v>
      </c>
      <c r="C591" s="12">
        <f t="shared" si="179"/>
        <v>69</v>
      </c>
      <c r="D591" s="12" t="str">
        <f t="shared" si="176"/>
        <v>no</v>
      </c>
      <c r="E591" s="12" t="str">
        <f t="shared" si="180"/>
        <v>Below Average</v>
      </c>
      <c r="F591" s="21">
        <v>14585</v>
      </c>
      <c r="G591" s="21" t="str">
        <f t="shared" si="181"/>
        <v>no</v>
      </c>
      <c r="H591" s="21" t="str">
        <f t="shared" si="182"/>
        <v>Above Average</v>
      </c>
      <c r="I591" s="12" t="s">
        <v>162</v>
      </c>
      <c r="J591" s="12" t="str">
        <f t="shared" si="183"/>
        <v>NAmes</v>
      </c>
      <c r="K591" s="12" t="s">
        <v>91</v>
      </c>
      <c r="L591" s="12">
        <f t="shared" si="177"/>
        <v>65.191384752822614</v>
      </c>
      <c r="M591" s="12" t="str">
        <f t="shared" si="184"/>
        <v>Below Average</v>
      </c>
      <c r="N591" s="22">
        <v>6</v>
      </c>
      <c r="O591" s="22" t="str">
        <f t="shared" si="185"/>
        <v>Low</v>
      </c>
      <c r="P591">
        <v>1960</v>
      </c>
      <c r="Q591">
        <v>1987</v>
      </c>
      <c r="R591" s="23">
        <v>1144</v>
      </c>
      <c r="S591" s="23" t="str">
        <f t="shared" si="186"/>
        <v>no</v>
      </c>
      <c r="T591" s="23" t="str">
        <f t="shared" si="187"/>
        <v>Above Average</v>
      </c>
      <c r="U591" s="24">
        <v>1429</v>
      </c>
      <c r="V591" s="24">
        <v>0</v>
      </c>
      <c r="W591" s="24" t="s">
        <v>413</v>
      </c>
      <c r="X591" s="24">
        <v>1429</v>
      </c>
      <c r="Y591" s="24" t="str">
        <f t="shared" si="188"/>
        <v>no</v>
      </c>
      <c r="Z591" s="24" t="str">
        <f t="shared" si="189"/>
        <v>Below Average</v>
      </c>
      <c r="AA591" s="25">
        <v>0</v>
      </c>
      <c r="AB591" s="25">
        <v>1</v>
      </c>
      <c r="AC591" s="25">
        <v>1</v>
      </c>
      <c r="AD591" s="25">
        <v>0</v>
      </c>
      <c r="AE591" s="25">
        <f t="shared" si="190"/>
        <v>2</v>
      </c>
      <c r="AF591" s="25" t="str">
        <f t="shared" si="191"/>
        <v>Less</v>
      </c>
      <c r="AG591" s="57">
        <v>7</v>
      </c>
      <c r="AH591" s="29">
        <v>181900</v>
      </c>
      <c r="AI591" s="29">
        <f t="shared" si="178"/>
        <v>2573</v>
      </c>
      <c r="AJ591" s="29" t="str">
        <f t="shared" si="192"/>
        <v>no</v>
      </c>
      <c r="AK591" s="29">
        <f t="shared" si="193"/>
        <v>70.695685969685186</v>
      </c>
      <c r="AL591" s="29">
        <f t="shared" si="194"/>
        <v>127.29181245626312</v>
      </c>
    </row>
    <row r="592" spans="1:38" x14ac:dyDescent="0.2">
      <c r="A592">
        <v>582</v>
      </c>
      <c r="B592" s="12">
        <v>98</v>
      </c>
      <c r="C592" s="12">
        <f t="shared" si="179"/>
        <v>98</v>
      </c>
      <c r="D592" s="12" t="str">
        <f t="shared" si="176"/>
        <v>no</v>
      </c>
      <c r="E592" s="12" t="str">
        <f t="shared" si="180"/>
        <v>Above Average</v>
      </c>
      <c r="F592" s="21">
        <v>12704</v>
      </c>
      <c r="G592" s="21" t="str">
        <f t="shared" si="181"/>
        <v>no</v>
      </c>
      <c r="H592" s="21" t="str">
        <f t="shared" si="182"/>
        <v>Above Average</v>
      </c>
      <c r="I592" s="12" t="s">
        <v>154</v>
      </c>
      <c r="J592" s="12" t="str">
        <f t="shared" si="183"/>
        <v>NridgHt</v>
      </c>
      <c r="K592" s="12" t="s">
        <v>91</v>
      </c>
      <c r="L592" s="12">
        <f t="shared" si="177"/>
        <v>92.435750489847905</v>
      </c>
      <c r="M592" s="12" t="str">
        <f t="shared" si="184"/>
        <v>Above Average</v>
      </c>
      <c r="N592" s="22">
        <v>8</v>
      </c>
      <c r="O592" s="22" t="str">
        <f t="shared" si="185"/>
        <v>High</v>
      </c>
      <c r="P592">
        <v>2008</v>
      </c>
      <c r="Q592">
        <v>2009</v>
      </c>
      <c r="R592" s="23">
        <v>2042</v>
      </c>
      <c r="S592" s="23" t="str">
        <f t="shared" si="186"/>
        <v>no</v>
      </c>
      <c r="T592" s="23" t="str">
        <f t="shared" si="187"/>
        <v>Above Average</v>
      </c>
      <c r="U592" s="24">
        <v>2042</v>
      </c>
      <c r="V592" s="24">
        <v>0</v>
      </c>
      <c r="W592" s="24" t="s">
        <v>413</v>
      </c>
      <c r="X592" s="24">
        <v>2042</v>
      </c>
      <c r="Y592" s="24" t="str">
        <f t="shared" si="188"/>
        <v>no</v>
      </c>
      <c r="Z592" s="24" t="str">
        <f t="shared" si="189"/>
        <v>Above Average</v>
      </c>
      <c r="AA592" s="25">
        <v>0</v>
      </c>
      <c r="AB592" s="25">
        <v>0</v>
      </c>
      <c r="AC592" s="25">
        <v>2</v>
      </c>
      <c r="AD592" s="25">
        <v>1</v>
      </c>
      <c r="AE592" s="25">
        <f t="shared" si="190"/>
        <v>3</v>
      </c>
      <c r="AF592" s="25" t="str">
        <f t="shared" si="191"/>
        <v>More</v>
      </c>
      <c r="AG592" s="57">
        <v>8</v>
      </c>
      <c r="AH592" s="29">
        <v>253293</v>
      </c>
      <c r="AI592" s="29">
        <f t="shared" si="178"/>
        <v>4084</v>
      </c>
      <c r="AJ592" s="29" t="str">
        <f t="shared" si="192"/>
        <v>no</v>
      </c>
      <c r="AK592" s="29">
        <f t="shared" si="193"/>
        <v>62.020812928501471</v>
      </c>
      <c r="AL592" s="29">
        <f t="shared" si="194"/>
        <v>124.04162585700294</v>
      </c>
    </row>
    <row r="593" spans="1:38" x14ac:dyDescent="0.2">
      <c r="A593">
        <v>583</v>
      </c>
      <c r="B593" s="12">
        <v>81</v>
      </c>
      <c r="C593" s="12">
        <f t="shared" si="179"/>
        <v>81</v>
      </c>
      <c r="D593" s="12" t="str">
        <f t="shared" si="176"/>
        <v>no</v>
      </c>
      <c r="E593" s="12" t="str">
        <f t="shared" si="180"/>
        <v>Above Average</v>
      </c>
      <c r="F593" s="21">
        <v>11841</v>
      </c>
      <c r="G593" s="21" t="str">
        <f t="shared" si="181"/>
        <v>no</v>
      </c>
      <c r="H593" s="21" t="str">
        <f t="shared" si="182"/>
        <v>Above Average</v>
      </c>
      <c r="I593" s="12" t="s">
        <v>185</v>
      </c>
      <c r="J593" s="12" t="str">
        <f t="shared" si="183"/>
        <v/>
      </c>
      <c r="K593" s="12" t="s">
        <v>167</v>
      </c>
      <c r="L593" s="12">
        <f t="shared" si="177"/>
        <v>61.772149970231268</v>
      </c>
      <c r="M593" s="12" t="str">
        <f t="shared" si="184"/>
        <v/>
      </c>
      <c r="N593" s="22">
        <v>6</v>
      </c>
      <c r="O593" s="22" t="str">
        <f t="shared" si="185"/>
        <v>Low</v>
      </c>
      <c r="P593">
        <v>1990</v>
      </c>
      <c r="Q593">
        <v>1990</v>
      </c>
      <c r="R593" s="23">
        <v>816</v>
      </c>
      <c r="S593" s="23" t="str">
        <f t="shared" si="186"/>
        <v>no</v>
      </c>
      <c r="T593" s="23" t="str">
        <f t="shared" si="187"/>
        <v>Below Average</v>
      </c>
      <c r="U593" s="24">
        <v>816</v>
      </c>
      <c r="V593" s="24">
        <v>0</v>
      </c>
      <c r="W593" s="24" t="s">
        <v>413</v>
      </c>
      <c r="X593" s="24">
        <v>816</v>
      </c>
      <c r="Y593" s="24" t="str">
        <f t="shared" si="188"/>
        <v>no</v>
      </c>
      <c r="Z593" s="24" t="str">
        <f t="shared" si="189"/>
        <v>Below Average</v>
      </c>
      <c r="AA593" s="25">
        <v>1</v>
      </c>
      <c r="AB593" s="25">
        <v>0</v>
      </c>
      <c r="AC593" s="25">
        <v>1</v>
      </c>
      <c r="AD593" s="25">
        <v>0</v>
      </c>
      <c r="AE593" s="25">
        <f t="shared" si="190"/>
        <v>2</v>
      </c>
      <c r="AF593" s="25" t="str">
        <f t="shared" si="191"/>
        <v>Less</v>
      </c>
      <c r="AG593" s="57">
        <v>5</v>
      </c>
      <c r="AH593" s="29">
        <v>118500</v>
      </c>
      <c r="AI593" s="29">
        <f t="shared" si="178"/>
        <v>1632</v>
      </c>
      <c r="AJ593" s="29" t="str">
        <f t="shared" si="192"/>
        <v>no</v>
      </c>
      <c r="AK593" s="29">
        <f t="shared" si="193"/>
        <v>72.610294117647058</v>
      </c>
      <c r="AL593" s="29">
        <f t="shared" si="194"/>
        <v>145.22058823529412</v>
      </c>
    </row>
    <row r="594" spans="1:38" x14ac:dyDescent="0.2">
      <c r="A594">
        <v>584</v>
      </c>
      <c r="B594" s="12">
        <v>75</v>
      </c>
      <c r="C594" s="12">
        <f t="shared" si="179"/>
        <v>75</v>
      </c>
      <c r="D594" s="12" t="str">
        <f t="shared" si="176"/>
        <v>no</v>
      </c>
      <c r="E594" s="12" t="str">
        <f t="shared" si="180"/>
        <v>Above Average</v>
      </c>
      <c r="F594" s="21">
        <v>13500</v>
      </c>
      <c r="G594" s="21" t="str">
        <f t="shared" si="181"/>
        <v>no</v>
      </c>
      <c r="H594" s="21" t="str">
        <f t="shared" si="182"/>
        <v>Above Average</v>
      </c>
      <c r="I594" s="12" t="s">
        <v>143</v>
      </c>
      <c r="J594" s="12" t="str">
        <f t="shared" si="183"/>
        <v>OldTown</v>
      </c>
      <c r="K594" s="12" t="s">
        <v>91</v>
      </c>
      <c r="L594" s="12">
        <f t="shared" si="177"/>
        <v>57.90974368543602</v>
      </c>
      <c r="M594" s="12" t="str">
        <f t="shared" si="184"/>
        <v>Below Average</v>
      </c>
      <c r="N594" s="22">
        <v>10</v>
      </c>
      <c r="O594" s="22" t="str">
        <f t="shared" si="185"/>
        <v>High</v>
      </c>
      <c r="P594">
        <v>1893</v>
      </c>
      <c r="Q594">
        <v>2000</v>
      </c>
      <c r="R594" s="23">
        <v>1237</v>
      </c>
      <c r="S594" s="23" t="str">
        <f t="shared" si="186"/>
        <v>no</v>
      </c>
      <c r="T594" s="23" t="str">
        <f t="shared" si="187"/>
        <v>Above Average</v>
      </c>
      <c r="U594" s="24">
        <v>1521</v>
      </c>
      <c r="V594" s="24">
        <v>1254</v>
      </c>
      <c r="W594" s="24" t="s">
        <v>412</v>
      </c>
      <c r="X594" s="24">
        <v>2775</v>
      </c>
      <c r="Y594" s="24" t="str">
        <f t="shared" si="188"/>
        <v>yes</v>
      </c>
      <c r="Z594" s="24" t="str">
        <f t="shared" si="189"/>
        <v>Above Average</v>
      </c>
      <c r="AA594" s="25">
        <v>0</v>
      </c>
      <c r="AB594" s="25">
        <v>0</v>
      </c>
      <c r="AC594" s="25">
        <v>3</v>
      </c>
      <c r="AD594" s="25">
        <v>1</v>
      </c>
      <c r="AE594" s="25">
        <f t="shared" si="190"/>
        <v>4</v>
      </c>
      <c r="AF594" s="25" t="str">
        <f t="shared" si="191"/>
        <v>More</v>
      </c>
      <c r="AG594" s="57">
        <v>9</v>
      </c>
      <c r="AH594" s="29">
        <v>325000</v>
      </c>
      <c r="AI594" s="29">
        <f t="shared" si="178"/>
        <v>4012</v>
      </c>
      <c r="AJ594" s="29" t="str">
        <f t="shared" si="192"/>
        <v>no</v>
      </c>
      <c r="AK594" s="29">
        <f t="shared" si="193"/>
        <v>81.006979062811567</v>
      </c>
      <c r="AL594" s="29">
        <f t="shared" si="194"/>
        <v>117.11711711711712</v>
      </c>
    </row>
    <row r="595" spans="1:38" x14ac:dyDescent="0.2">
      <c r="A595">
        <v>585</v>
      </c>
      <c r="B595" s="12">
        <v>51</v>
      </c>
      <c r="C595" s="12">
        <f t="shared" si="179"/>
        <v>51</v>
      </c>
      <c r="D595" s="12" t="str">
        <f t="shared" si="176"/>
        <v>no</v>
      </c>
      <c r="E595" s="12" t="str">
        <f t="shared" si="180"/>
        <v>Below Average</v>
      </c>
      <c r="F595" s="21">
        <v>6120</v>
      </c>
      <c r="G595" s="21" t="str">
        <f t="shared" si="181"/>
        <v>no</v>
      </c>
      <c r="H595" s="21" t="str">
        <f t="shared" si="182"/>
        <v>Below Average</v>
      </c>
      <c r="I595" s="12" t="s">
        <v>148</v>
      </c>
      <c r="J595" s="12" t="str">
        <f t="shared" si="183"/>
        <v>BrkSide</v>
      </c>
      <c r="K595" s="12" t="s">
        <v>91</v>
      </c>
      <c r="L595" s="12">
        <f t="shared" si="177"/>
        <v>64.919237492322253</v>
      </c>
      <c r="M595" s="12" t="str">
        <f t="shared" si="184"/>
        <v>Below Average</v>
      </c>
      <c r="N595" s="22">
        <v>4</v>
      </c>
      <c r="O595" s="22" t="str">
        <f t="shared" si="185"/>
        <v>Low</v>
      </c>
      <c r="P595">
        <v>1935</v>
      </c>
      <c r="Q595">
        <v>1995</v>
      </c>
      <c r="R595" s="23">
        <v>884</v>
      </c>
      <c r="S595" s="23" t="str">
        <f t="shared" si="186"/>
        <v>no</v>
      </c>
      <c r="T595" s="23" t="str">
        <f t="shared" si="187"/>
        <v>Below Average</v>
      </c>
      <c r="U595" s="24">
        <v>989</v>
      </c>
      <c r="V595" s="24">
        <v>584</v>
      </c>
      <c r="W595" s="24" t="s">
        <v>412</v>
      </c>
      <c r="X595" s="24">
        <v>1573</v>
      </c>
      <c r="Y595" s="24" t="str">
        <f t="shared" si="188"/>
        <v>no</v>
      </c>
      <c r="Z595" s="24" t="str">
        <f t="shared" si="189"/>
        <v>Above Average</v>
      </c>
      <c r="AA595" s="25">
        <v>0</v>
      </c>
      <c r="AB595" s="25">
        <v>0</v>
      </c>
      <c r="AC595" s="25">
        <v>1</v>
      </c>
      <c r="AD595" s="25">
        <v>0</v>
      </c>
      <c r="AE595" s="25">
        <f t="shared" si="190"/>
        <v>1</v>
      </c>
      <c r="AF595" s="25" t="str">
        <f t="shared" si="191"/>
        <v>Less</v>
      </c>
      <c r="AG595" s="57">
        <v>6</v>
      </c>
      <c r="AH595" s="29">
        <v>133000</v>
      </c>
      <c r="AI595" s="29">
        <f t="shared" si="178"/>
        <v>2457</v>
      </c>
      <c r="AJ595" s="29" t="str">
        <f t="shared" si="192"/>
        <v>no</v>
      </c>
      <c r="AK595" s="29">
        <f t="shared" si="193"/>
        <v>54.131054131054128</v>
      </c>
      <c r="AL595" s="29">
        <f t="shared" si="194"/>
        <v>84.551811824539101</v>
      </c>
    </row>
    <row r="596" spans="1:38" x14ac:dyDescent="0.2">
      <c r="A596">
        <v>586</v>
      </c>
      <c r="B596" s="12">
        <v>88</v>
      </c>
      <c r="C596" s="12">
        <f t="shared" si="179"/>
        <v>88</v>
      </c>
      <c r="D596" s="12" t="str">
        <f t="shared" si="176"/>
        <v>no</v>
      </c>
      <c r="E596" s="12" t="str">
        <f t="shared" si="180"/>
        <v>Above Average</v>
      </c>
      <c r="F596" s="21">
        <v>11443</v>
      </c>
      <c r="G596" s="21" t="str">
        <f t="shared" si="181"/>
        <v>no</v>
      </c>
      <c r="H596" s="21" t="str">
        <f t="shared" si="182"/>
        <v>Above Average</v>
      </c>
      <c r="I596" s="12" t="s">
        <v>189</v>
      </c>
      <c r="J596" s="12" t="str">
        <f t="shared" si="183"/>
        <v>Timber</v>
      </c>
      <c r="K596" s="12" t="s">
        <v>91</v>
      </c>
      <c r="L596" s="12">
        <f t="shared" si="177"/>
        <v>78.098980385544763</v>
      </c>
      <c r="M596" s="12" t="str">
        <f t="shared" si="184"/>
        <v>Above Average</v>
      </c>
      <c r="N596" s="22">
        <v>8</v>
      </c>
      <c r="O596" s="22" t="str">
        <f t="shared" si="185"/>
        <v>High</v>
      </c>
      <c r="P596">
        <v>2005</v>
      </c>
      <c r="Q596">
        <v>2006</v>
      </c>
      <c r="R596" s="23">
        <v>1868</v>
      </c>
      <c r="S596" s="23" t="str">
        <f t="shared" si="186"/>
        <v>no</v>
      </c>
      <c r="T596" s="23" t="str">
        <f t="shared" si="187"/>
        <v>Above Average</v>
      </c>
      <c r="U596" s="24">
        <v>2028</v>
      </c>
      <c r="V596" s="24">
        <v>0</v>
      </c>
      <c r="W596" s="24" t="s">
        <v>413</v>
      </c>
      <c r="X596" s="24">
        <v>2028</v>
      </c>
      <c r="Y596" s="24" t="str">
        <f t="shared" si="188"/>
        <v>no</v>
      </c>
      <c r="Z596" s="24" t="str">
        <f t="shared" si="189"/>
        <v>Above Average</v>
      </c>
      <c r="AA596" s="25">
        <v>1</v>
      </c>
      <c r="AB596" s="25">
        <v>0</v>
      </c>
      <c r="AC596" s="25">
        <v>2</v>
      </c>
      <c r="AD596" s="25">
        <v>0</v>
      </c>
      <c r="AE596" s="25">
        <f t="shared" si="190"/>
        <v>3</v>
      </c>
      <c r="AF596" s="25" t="str">
        <f t="shared" si="191"/>
        <v>More</v>
      </c>
      <c r="AG596" s="57">
        <v>7</v>
      </c>
      <c r="AH596" s="29">
        <v>369900</v>
      </c>
      <c r="AI596" s="29">
        <f t="shared" si="178"/>
        <v>3896</v>
      </c>
      <c r="AJ596" s="29" t="str">
        <f t="shared" si="192"/>
        <v>no</v>
      </c>
      <c r="AK596" s="29">
        <f t="shared" si="193"/>
        <v>94.9435318275154</v>
      </c>
      <c r="AL596" s="29">
        <f t="shared" si="194"/>
        <v>182.39644970414201</v>
      </c>
    </row>
    <row r="597" spans="1:38" x14ac:dyDescent="0.2">
      <c r="A597">
        <v>587</v>
      </c>
      <c r="B597" s="12">
        <v>55</v>
      </c>
      <c r="C597" s="12">
        <f t="shared" si="179"/>
        <v>55</v>
      </c>
      <c r="D597" s="12" t="str">
        <f t="shared" si="176"/>
        <v>no</v>
      </c>
      <c r="E597" s="12" t="str">
        <f t="shared" si="180"/>
        <v>Below Average</v>
      </c>
      <c r="F597" s="21">
        <v>10267</v>
      </c>
      <c r="G597" s="21" t="str">
        <f t="shared" si="181"/>
        <v>no</v>
      </c>
      <c r="H597" s="21" t="str">
        <f t="shared" si="182"/>
        <v>Below Average</v>
      </c>
      <c r="I597" s="12" t="s">
        <v>148</v>
      </c>
      <c r="J597" s="12" t="str">
        <f t="shared" si="183"/>
        <v>BrkSide</v>
      </c>
      <c r="K597" s="12" t="s">
        <v>91</v>
      </c>
      <c r="L597" s="12">
        <f t="shared" si="177"/>
        <v>64.919237492322253</v>
      </c>
      <c r="M597" s="12" t="str">
        <f t="shared" si="184"/>
        <v>Below Average</v>
      </c>
      <c r="N597" s="22">
        <v>6</v>
      </c>
      <c r="O597" s="22" t="str">
        <f t="shared" si="185"/>
        <v>Low</v>
      </c>
      <c r="P597">
        <v>1918</v>
      </c>
      <c r="Q597">
        <v>2000</v>
      </c>
      <c r="R597" s="23">
        <v>816</v>
      </c>
      <c r="S597" s="23" t="str">
        <f t="shared" si="186"/>
        <v>no</v>
      </c>
      <c r="T597" s="23" t="str">
        <f t="shared" si="187"/>
        <v>Below Average</v>
      </c>
      <c r="U597" s="24">
        <v>838</v>
      </c>
      <c r="V597" s="24">
        <v>0</v>
      </c>
      <c r="W597" s="24" t="s">
        <v>413</v>
      </c>
      <c r="X597" s="24">
        <v>838</v>
      </c>
      <c r="Y597" s="24" t="str">
        <f t="shared" si="188"/>
        <v>no</v>
      </c>
      <c r="Z597" s="24" t="str">
        <f t="shared" si="189"/>
        <v>Below Average</v>
      </c>
      <c r="AA597" s="25">
        <v>1</v>
      </c>
      <c r="AB597" s="25">
        <v>0</v>
      </c>
      <c r="AC597" s="25">
        <v>1</v>
      </c>
      <c r="AD597" s="25">
        <v>0</v>
      </c>
      <c r="AE597" s="25">
        <f t="shared" si="190"/>
        <v>2</v>
      </c>
      <c r="AF597" s="25" t="str">
        <f t="shared" si="191"/>
        <v>Less</v>
      </c>
      <c r="AG597" s="57">
        <v>5</v>
      </c>
      <c r="AH597" s="29">
        <v>130000</v>
      </c>
      <c r="AI597" s="29">
        <f t="shared" si="178"/>
        <v>1654</v>
      </c>
      <c r="AJ597" s="29" t="str">
        <f t="shared" si="192"/>
        <v>no</v>
      </c>
      <c r="AK597" s="29">
        <f t="shared" si="193"/>
        <v>78.597339782345827</v>
      </c>
      <c r="AL597" s="29">
        <f t="shared" si="194"/>
        <v>155.13126491646779</v>
      </c>
    </row>
    <row r="598" spans="1:38" x14ac:dyDescent="0.2">
      <c r="A598">
        <v>588</v>
      </c>
      <c r="B598" s="12">
        <v>74</v>
      </c>
      <c r="C598" s="12">
        <f t="shared" si="179"/>
        <v>74</v>
      </c>
      <c r="D598" s="12" t="str">
        <f t="shared" si="176"/>
        <v>no</v>
      </c>
      <c r="E598" s="12" t="str">
        <f t="shared" si="180"/>
        <v>Above Average</v>
      </c>
      <c r="F598" s="21">
        <v>8740</v>
      </c>
      <c r="G598" s="21" t="str">
        <f t="shared" si="181"/>
        <v>no</v>
      </c>
      <c r="H598" s="21" t="str">
        <f t="shared" si="182"/>
        <v>Below Average</v>
      </c>
      <c r="I598" s="12" t="s">
        <v>151</v>
      </c>
      <c r="J598" s="12" t="str">
        <f t="shared" si="183"/>
        <v>Sawyer</v>
      </c>
      <c r="K598" s="12" t="s">
        <v>91</v>
      </c>
      <c r="L598" s="12">
        <f t="shared" si="177"/>
        <v>65.835562612127291</v>
      </c>
      <c r="M598" s="12" t="str">
        <f t="shared" si="184"/>
        <v>Below Average</v>
      </c>
      <c r="N598" s="22">
        <v>5</v>
      </c>
      <c r="O598" s="22" t="str">
        <f t="shared" si="185"/>
        <v>Low</v>
      </c>
      <c r="P598">
        <v>1982</v>
      </c>
      <c r="Q598">
        <v>1982</v>
      </c>
      <c r="R598" s="23">
        <v>840</v>
      </c>
      <c r="S598" s="23" t="str">
        <f t="shared" si="186"/>
        <v>no</v>
      </c>
      <c r="T598" s="23" t="str">
        <f t="shared" si="187"/>
        <v>Below Average</v>
      </c>
      <c r="U598" s="24">
        <v>860</v>
      </c>
      <c r="V598" s="24">
        <v>0</v>
      </c>
      <c r="W598" s="24" t="s">
        <v>413</v>
      </c>
      <c r="X598" s="24">
        <v>860</v>
      </c>
      <c r="Y598" s="24" t="str">
        <f t="shared" si="188"/>
        <v>no</v>
      </c>
      <c r="Z598" s="24" t="str">
        <f t="shared" si="189"/>
        <v>Below Average</v>
      </c>
      <c r="AA598" s="25">
        <v>1</v>
      </c>
      <c r="AB598" s="25">
        <v>0</v>
      </c>
      <c r="AC598" s="25">
        <v>1</v>
      </c>
      <c r="AD598" s="25">
        <v>0</v>
      </c>
      <c r="AE598" s="25">
        <f t="shared" si="190"/>
        <v>2</v>
      </c>
      <c r="AF598" s="25" t="str">
        <f t="shared" si="191"/>
        <v>Less</v>
      </c>
      <c r="AG598" s="57">
        <v>4</v>
      </c>
      <c r="AH598" s="29">
        <v>137000</v>
      </c>
      <c r="AI598" s="29">
        <f t="shared" si="178"/>
        <v>1700</v>
      </c>
      <c r="AJ598" s="29" t="str">
        <f t="shared" si="192"/>
        <v>no</v>
      </c>
      <c r="AK598" s="29">
        <f t="shared" si="193"/>
        <v>80.588235294117652</v>
      </c>
      <c r="AL598" s="29">
        <f t="shared" si="194"/>
        <v>159.30232558139534</v>
      </c>
    </row>
    <row r="599" spans="1:38" x14ac:dyDescent="0.2">
      <c r="A599">
        <v>589</v>
      </c>
      <c r="B599" s="12">
        <v>65</v>
      </c>
      <c r="C599" s="12">
        <f t="shared" si="179"/>
        <v>65</v>
      </c>
      <c r="D599" s="12" t="str">
        <f t="shared" si="176"/>
        <v>no</v>
      </c>
      <c r="E599" s="12" t="str">
        <f t="shared" si="180"/>
        <v>Below Average</v>
      </c>
      <c r="F599" s="21">
        <v>25095</v>
      </c>
      <c r="G599" s="21" t="str">
        <f t="shared" si="181"/>
        <v>yes</v>
      </c>
      <c r="H599" s="21" t="str">
        <f t="shared" si="182"/>
        <v>Above Average</v>
      </c>
      <c r="I599" s="12" t="s">
        <v>205</v>
      </c>
      <c r="J599" s="12" t="str">
        <f t="shared" si="183"/>
        <v>ClearCr</v>
      </c>
      <c r="K599" s="12" t="s">
        <v>91</v>
      </c>
      <c r="L599" s="12">
        <f t="shared" si="177"/>
        <v>71.6365553142886</v>
      </c>
      <c r="M599" s="12" t="str">
        <f t="shared" si="184"/>
        <v>Above Average</v>
      </c>
      <c r="N599" s="22">
        <v>5</v>
      </c>
      <c r="O599" s="22" t="str">
        <f t="shared" si="185"/>
        <v>Low</v>
      </c>
      <c r="P599">
        <v>1968</v>
      </c>
      <c r="Q599">
        <v>2003</v>
      </c>
      <c r="R599" s="23">
        <v>1437</v>
      </c>
      <c r="S599" s="23" t="str">
        <f t="shared" si="186"/>
        <v>no</v>
      </c>
      <c r="T599" s="23" t="str">
        <f t="shared" si="187"/>
        <v>Above Average</v>
      </c>
      <c r="U599" s="24">
        <v>1473</v>
      </c>
      <c r="V599" s="24">
        <v>0</v>
      </c>
      <c r="W599" s="24" t="s">
        <v>413</v>
      </c>
      <c r="X599" s="24">
        <v>1473</v>
      </c>
      <c r="Y599" s="24" t="str">
        <f t="shared" si="188"/>
        <v>no</v>
      </c>
      <c r="Z599" s="24" t="str">
        <f t="shared" si="189"/>
        <v>Below Average</v>
      </c>
      <c r="AA599" s="25">
        <v>2</v>
      </c>
      <c r="AB599" s="25">
        <v>0</v>
      </c>
      <c r="AC599" s="25">
        <v>1</v>
      </c>
      <c r="AD599" s="25">
        <v>0</v>
      </c>
      <c r="AE599" s="25">
        <f t="shared" si="190"/>
        <v>3</v>
      </c>
      <c r="AF599" s="25" t="str">
        <f t="shared" si="191"/>
        <v>More</v>
      </c>
      <c r="AG599" s="57">
        <v>5</v>
      </c>
      <c r="AH599" s="29">
        <v>143000</v>
      </c>
      <c r="AI599" s="29">
        <f t="shared" si="178"/>
        <v>2910</v>
      </c>
      <c r="AJ599" s="29" t="str">
        <f t="shared" si="192"/>
        <v>no</v>
      </c>
      <c r="AK599" s="29">
        <f t="shared" si="193"/>
        <v>49.140893470790381</v>
      </c>
      <c r="AL599" s="29">
        <f t="shared" si="194"/>
        <v>97.080787508486083</v>
      </c>
    </row>
    <row r="600" spans="1:38" x14ac:dyDescent="0.2">
      <c r="A600">
        <v>590</v>
      </c>
      <c r="B600" s="12">
        <v>50</v>
      </c>
      <c r="C600" s="12">
        <f t="shared" si="179"/>
        <v>50</v>
      </c>
      <c r="D600" s="12" t="str">
        <f t="shared" si="176"/>
        <v>no</v>
      </c>
      <c r="E600" s="12" t="str">
        <f t="shared" si="180"/>
        <v>Below Average</v>
      </c>
      <c r="F600" s="21">
        <v>9100</v>
      </c>
      <c r="G600" s="21" t="str">
        <f t="shared" si="181"/>
        <v>no</v>
      </c>
      <c r="H600" s="21" t="str">
        <f t="shared" si="182"/>
        <v>Below Average</v>
      </c>
      <c r="I600" s="12" t="s">
        <v>148</v>
      </c>
      <c r="J600" s="12" t="str">
        <f t="shared" si="183"/>
        <v>BrkSide</v>
      </c>
      <c r="K600" s="12" t="s">
        <v>91</v>
      </c>
      <c r="L600" s="12">
        <f t="shared" si="177"/>
        <v>64.919237492322253</v>
      </c>
      <c r="M600" s="12" t="str">
        <f t="shared" si="184"/>
        <v>Below Average</v>
      </c>
      <c r="N600" s="22">
        <v>5</v>
      </c>
      <c r="O600" s="22" t="str">
        <f t="shared" si="185"/>
        <v>Low</v>
      </c>
      <c r="P600">
        <v>1930</v>
      </c>
      <c r="Q600">
        <v>1960</v>
      </c>
      <c r="R600" s="23">
        <v>742</v>
      </c>
      <c r="S600" s="23" t="str">
        <f t="shared" si="186"/>
        <v>no</v>
      </c>
      <c r="T600" s="23" t="str">
        <f t="shared" si="187"/>
        <v>Below Average</v>
      </c>
      <c r="U600" s="24">
        <v>779</v>
      </c>
      <c r="V600" s="24">
        <v>0</v>
      </c>
      <c r="W600" s="24" t="s">
        <v>413</v>
      </c>
      <c r="X600" s="24">
        <v>935</v>
      </c>
      <c r="Y600" s="24" t="str">
        <f t="shared" si="188"/>
        <v>no</v>
      </c>
      <c r="Z600" s="24" t="str">
        <f t="shared" si="189"/>
        <v>Below Average</v>
      </c>
      <c r="AA600" s="25">
        <v>0</v>
      </c>
      <c r="AB600" s="25">
        <v>0</v>
      </c>
      <c r="AC600" s="25">
        <v>1</v>
      </c>
      <c r="AD600" s="25">
        <v>0</v>
      </c>
      <c r="AE600" s="25">
        <f t="shared" si="190"/>
        <v>1</v>
      </c>
      <c r="AF600" s="25" t="str">
        <f t="shared" si="191"/>
        <v>Less</v>
      </c>
      <c r="AG600" s="57">
        <v>4</v>
      </c>
      <c r="AH600" s="29">
        <v>79500</v>
      </c>
      <c r="AI600" s="29">
        <f t="shared" si="178"/>
        <v>1677</v>
      </c>
      <c r="AJ600" s="29" t="str">
        <f t="shared" si="192"/>
        <v>no</v>
      </c>
      <c r="AK600" s="29">
        <f t="shared" si="193"/>
        <v>47.406082289803223</v>
      </c>
      <c r="AL600" s="29">
        <f t="shared" si="194"/>
        <v>85.026737967914443</v>
      </c>
    </row>
    <row r="601" spans="1:38" x14ac:dyDescent="0.2">
      <c r="A601">
        <v>591</v>
      </c>
      <c r="B601" s="12">
        <v>64</v>
      </c>
      <c r="C601" s="12">
        <f t="shared" si="179"/>
        <v>64</v>
      </c>
      <c r="D601" s="12" t="str">
        <f t="shared" si="176"/>
        <v>no</v>
      </c>
      <c r="E601" s="12" t="str">
        <f t="shared" si="180"/>
        <v>Below Average</v>
      </c>
      <c r="F601" s="21">
        <v>8320</v>
      </c>
      <c r="G601" s="21" t="str">
        <f t="shared" si="181"/>
        <v>no</v>
      </c>
      <c r="H601" s="21" t="str">
        <f t="shared" si="182"/>
        <v>Below Average</v>
      </c>
      <c r="I601" s="12" t="s">
        <v>89</v>
      </c>
      <c r="J601" s="12" t="str">
        <f t="shared" si="183"/>
        <v>CollgCr</v>
      </c>
      <c r="K601" s="12" t="s">
        <v>91</v>
      </c>
      <c r="L601" s="12">
        <f t="shared" si="177"/>
        <v>74.535824409408733</v>
      </c>
      <c r="M601" s="12" t="str">
        <f t="shared" si="184"/>
        <v>Above Average</v>
      </c>
      <c r="N601" s="22">
        <v>7</v>
      </c>
      <c r="O601" s="22" t="str">
        <f t="shared" si="185"/>
        <v>High</v>
      </c>
      <c r="P601">
        <v>2004</v>
      </c>
      <c r="Q601">
        <v>2004</v>
      </c>
      <c r="R601" s="23">
        <v>770</v>
      </c>
      <c r="S601" s="23" t="str">
        <f t="shared" si="186"/>
        <v>no</v>
      </c>
      <c r="T601" s="23" t="str">
        <f t="shared" si="187"/>
        <v>Below Average</v>
      </c>
      <c r="U601" s="24">
        <v>770</v>
      </c>
      <c r="V601" s="24">
        <v>812</v>
      </c>
      <c r="W601" s="24" t="s">
        <v>412</v>
      </c>
      <c r="X601" s="24">
        <v>1582</v>
      </c>
      <c r="Y601" s="24" t="str">
        <f t="shared" si="188"/>
        <v>no</v>
      </c>
      <c r="Z601" s="24" t="str">
        <f t="shared" si="189"/>
        <v>Above Average</v>
      </c>
      <c r="AA601" s="25">
        <v>0</v>
      </c>
      <c r="AB601" s="25">
        <v>0</v>
      </c>
      <c r="AC601" s="25">
        <v>2</v>
      </c>
      <c r="AD601" s="25">
        <v>1</v>
      </c>
      <c r="AE601" s="25">
        <f t="shared" si="190"/>
        <v>3</v>
      </c>
      <c r="AF601" s="25" t="str">
        <f t="shared" si="191"/>
        <v>More</v>
      </c>
      <c r="AG601" s="57">
        <v>6</v>
      </c>
      <c r="AH601" s="29">
        <v>185900</v>
      </c>
      <c r="AI601" s="29">
        <f t="shared" si="178"/>
        <v>2352</v>
      </c>
      <c r="AJ601" s="29" t="str">
        <f t="shared" si="192"/>
        <v>no</v>
      </c>
      <c r="AK601" s="29">
        <f t="shared" si="193"/>
        <v>79.039115646258509</v>
      </c>
      <c r="AL601" s="29">
        <f t="shared" si="194"/>
        <v>117.5094816687737</v>
      </c>
    </row>
    <row r="602" spans="1:38" x14ac:dyDescent="0.2">
      <c r="A602">
        <v>592</v>
      </c>
      <c r="B602" s="12">
        <v>97</v>
      </c>
      <c r="C602" s="12">
        <f t="shared" si="179"/>
        <v>97</v>
      </c>
      <c r="D602" s="12" t="str">
        <f t="shared" si="176"/>
        <v>no</v>
      </c>
      <c r="E602" s="12" t="str">
        <f t="shared" si="180"/>
        <v>Above Average</v>
      </c>
      <c r="F602" s="21">
        <v>13478</v>
      </c>
      <c r="G602" s="21" t="str">
        <f t="shared" si="181"/>
        <v>no</v>
      </c>
      <c r="H602" s="21" t="str">
        <f t="shared" si="182"/>
        <v>Above Average</v>
      </c>
      <c r="I602" s="12" t="s">
        <v>154</v>
      </c>
      <c r="J602" s="12" t="str">
        <f t="shared" si="183"/>
        <v>NridgHt</v>
      </c>
      <c r="K602" s="12" t="s">
        <v>91</v>
      </c>
      <c r="L602" s="12">
        <f t="shared" si="177"/>
        <v>92.435750489847905</v>
      </c>
      <c r="M602" s="12" t="str">
        <f t="shared" si="184"/>
        <v>Above Average</v>
      </c>
      <c r="N602" s="22">
        <v>10</v>
      </c>
      <c r="O602" s="22" t="str">
        <f t="shared" si="185"/>
        <v>High</v>
      </c>
      <c r="P602">
        <v>2008</v>
      </c>
      <c r="Q602">
        <v>2008</v>
      </c>
      <c r="R602" s="23">
        <v>1722</v>
      </c>
      <c r="S602" s="23" t="str">
        <f t="shared" si="186"/>
        <v>no</v>
      </c>
      <c r="T602" s="23" t="str">
        <f t="shared" si="187"/>
        <v>Above Average</v>
      </c>
      <c r="U602" s="24">
        <v>1728</v>
      </c>
      <c r="V602" s="24">
        <v>568</v>
      </c>
      <c r="W602" s="24" t="s">
        <v>412</v>
      </c>
      <c r="X602" s="24">
        <v>2296</v>
      </c>
      <c r="Y602" s="24" t="str">
        <f t="shared" si="188"/>
        <v>no</v>
      </c>
      <c r="Z602" s="24" t="str">
        <f t="shared" si="189"/>
        <v>Above Average</v>
      </c>
      <c r="AA602" s="25">
        <v>1</v>
      </c>
      <c r="AB602" s="25">
        <v>0</v>
      </c>
      <c r="AC602" s="25">
        <v>2</v>
      </c>
      <c r="AD602" s="25">
        <v>1</v>
      </c>
      <c r="AE602" s="25">
        <f t="shared" si="190"/>
        <v>4</v>
      </c>
      <c r="AF602" s="25" t="str">
        <f t="shared" si="191"/>
        <v>More</v>
      </c>
      <c r="AG602" s="57">
        <v>10</v>
      </c>
      <c r="AH602" s="29">
        <v>451950</v>
      </c>
      <c r="AI602" s="29">
        <f t="shared" si="178"/>
        <v>4018</v>
      </c>
      <c r="AJ602" s="29" t="str">
        <f t="shared" si="192"/>
        <v>no</v>
      </c>
      <c r="AK602" s="29">
        <f t="shared" si="193"/>
        <v>112.48133399701344</v>
      </c>
      <c r="AL602" s="29">
        <f t="shared" si="194"/>
        <v>196.84233449477352</v>
      </c>
    </row>
    <row r="603" spans="1:38" x14ac:dyDescent="0.2">
      <c r="A603">
        <v>593</v>
      </c>
      <c r="B603" s="12">
        <v>60</v>
      </c>
      <c r="C603" s="12">
        <f t="shared" si="179"/>
        <v>60</v>
      </c>
      <c r="D603" s="12" t="str">
        <f t="shared" si="176"/>
        <v>no</v>
      </c>
      <c r="E603" s="12" t="str">
        <f t="shared" si="180"/>
        <v>Below Average</v>
      </c>
      <c r="F603" s="21">
        <v>6600</v>
      </c>
      <c r="G603" s="21" t="str">
        <f t="shared" si="181"/>
        <v>no</v>
      </c>
      <c r="H603" s="21" t="str">
        <f t="shared" si="182"/>
        <v>Below Average</v>
      </c>
      <c r="I603" s="12" t="s">
        <v>131</v>
      </c>
      <c r="J603" s="12" t="str">
        <f t="shared" si="183"/>
        <v>Mitchel</v>
      </c>
      <c r="K603" s="12" t="s">
        <v>91</v>
      </c>
      <c r="L603" s="12">
        <f t="shared" si="177"/>
        <v>69.371268986915226</v>
      </c>
      <c r="M603" s="12" t="str">
        <f t="shared" si="184"/>
        <v>Below Average</v>
      </c>
      <c r="N603" s="22">
        <v>5</v>
      </c>
      <c r="O603" s="22" t="str">
        <f t="shared" si="185"/>
        <v>Low</v>
      </c>
      <c r="P603">
        <v>1982</v>
      </c>
      <c r="Q603">
        <v>2003</v>
      </c>
      <c r="R603" s="23">
        <v>816</v>
      </c>
      <c r="S603" s="23" t="str">
        <f t="shared" si="186"/>
        <v>no</v>
      </c>
      <c r="T603" s="23" t="str">
        <f t="shared" si="187"/>
        <v>Below Average</v>
      </c>
      <c r="U603" s="24">
        <v>816</v>
      </c>
      <c r="V603" s="24">
        <v>0</v>
      </c>
      <c r="W603" s="24" t="s">
        <v>413</v>
      </c>
      <c r="X603" s="24">
        <v>816</v>
      </c>
      <c r="Y603" s="24" t="str">
        <f t="shared" si="188"/>
        <v>no</v>
      </c>
      <c r="Z603" s="24" t="str">
        <f t="shared" si="189"/>
        <v>Below Average</v>
      </c>
      <c r="AA603" s="25">
        <v>1</v>
      </c>
      <c r="AB603" s="25">
        <v>0</v>
      </c>
      <c r="AC603" s="25">
        <v>1</v>
      </c>
      <c r="AD603" s="25">
        <v>0</v>
      </c>
      <c r="AE603" s="25">
        <f t="shared" si="190"/>
        <v>2</v>
      </c>
      <c r="AF603" s="25" t="str">
        <f t="shared" si="191"/>
        <v>Less</v>
      </c>
      <c r="AG603" s="57">
        <v>4</v>
      </c>
      <c r="AH603" s="29">
        <v>138000</v>
      </c>
      <c r="AI603" s="29">
        <f t="shared" si="178"/>
        <v>1632</v>
      </c>
      <c r="AJ603" s="29" t="str">
        <f t="shared" si="192"/>
        <v>no</v>
      </c>
      <c r="AK603" s="29">
        <f t="shared" si="193"/>
        <v>84.558823529411768</v>
      </c>
      <c r="AL603" s="29">
        <f t="shared" si="194"/>
        <v>169.11764705882354</v>
      </c>
    </row>
    <row r="604" spans="1:38" x14ac:dyDescent="0.2">
      <c r="A604">
        <v>594</v>
      </c>
      <c r="B604" s="12" t="s">
        <v>83</v>
      </c>
      <c r="C604" s="12">
        <f t="shared" si="179"/>
        <v>69</v>
      </c>
      <c r="D604" s="12" t="str">
        <f t="shared" si="176"/>
        <v>no</v>
      </c>
      <c r="E604" s="12" t="str">
        <f t="shared" si="180"/>
        <v>Below Average</v>
      </c>
      <c r="F604" s="21">
        <v>4435</v>
      </c>
      <c r="G604" s="21" t="str">
        <f t="shared" si="181"/>
        <v>no</v>
      </c>
      <c r="H604" s="21" t="str">
        <f t="shared" si="182"/>
        <v>Below Average</v>
      </c>
      <c r="I604" s="12" t="s">
        <v>89</v>
      </c>
      <c r="J604" s="12" t="str">
        <f t="shared" si="183"/>
        <v/>
      </c>
      <c r="K604" s="12" t="s">
        <v>179</v>
      </c>
      <c r="L604" s="12">
        <f t="shared" si="177"/>
        <v>74.535824409408733</v>
      </c>
      <c r="M604" s="12" t="str">
        <f t="shared" si="184"/>
        <v/>
      </c>
      <c r="N604" s="22">
        <v>6</v>
      </c>
      <c r="O604" s="22" t="str">
        <f t="shared" si="185"/>
        <v>Low</v>
      </c>
      <c r="P604">
        <v>2003</v>
      </c>
      <c r="Q604">
        <v>2003</v>
      </c>
      <c r="R604" s="23">
        <v>848</v>
      </c>
      <c r="S604" s="23" t="str">
        <f t="shared" si="186"/>
        <v>no</v>
      </c>
      <c r="T604" s="23" t="str">
        <f t="shared" si="187"/>
        <v>Below Average</v>
      </c>
      <c r="U604" s="24">
        <v>848</v>
      </c>
      <c r="V604" s="24">
        <v>0</v>
      </c>
      <c r="W604" s="24" t="s">
        <v>413</v>
      </c>
      <c r="X604" s="24">
        <v>848</v>
      </c>
      <c r="Y604" s="24" t="str">
        <f t="shared" si="188"/>
        <v>no</v>
      </c>
      <c r="Z604" s="24" t="str">
        <f t="shared" si="189"/>
        <v>Below Average</v>
      </c>
      <c r="AA604" s="25">
        <v>1</v>
      </c>
      <c r="AB604" s="25">
        <v>0</v>
      </c>
      <c r="AC604" s="25">
        <v>1</v>
      </c>
      <c r="AD604" s="25">
        <v>0</v>
      </c>
      <c r="AE604" s="25">
        <f t="shared" si="190"/>
        <v>2</v>
      </c>
      <c r="AF604" s="25" t="str">
        <f t="shared" si="191"/>
        <v>Less</v>
      </c>
      <c r="AG604" s="57">
        <v>4</v>
      </c>
      <c r="AH604" s="29">
        <v>140000</v>
      </c>
      <c r="AI604" s="29">
        <f t="shared" si="178"/>
        <v>1696</v>
      </c>
      <c r="AJ604" s="29" t="str">
        <f t="shared" si="192"/>
        <v>no</v>
      </c>
      <c r="AK604" s="29">
        <f t="shared" si="193"/>
        <v>82.547169811320757</v>
      </c>
      <c r="AL604" s="29">
        <f t="shared" si="194"/>
        <v>165.09433962264151</v>
      </c>
    </row>
    <row r="605" spans="1:38" x14ac:dyDescent="0.2">
      <c r="A605">
        <v>595</v>
      </c>
      <c r="B605" s="12">
        <v>88</v>
      </c>
      <c r="C605" s="12">
        <f t="shared" si="179"/>
        <v>88</v>
      </c>
      <c r="D605" s="12" t="str">
        <f t="shared" si="176"/>
        <v>no</v>
      </c>
      <c r="E605" s="12" t="str">
        <f t="shared" si="180"/>
        <v>Above Average</v>
      </c>
      <c r="F605" s="21">
        <v>7990</v>
      </c>
      <c r="G605" s="21" t="str">
        <f t="shared" si="181"/>
        <v>no</v>
      </c>
      <c r="H605" s="21" t="str">
        <f t="shared" si="182"/>
        <v>Below Average</v>
      </c>
      <c r="I605" s="12" t="s">
        <v>89</v>
      </c>
      <c r="J605" s="12" t="str">
        <f t="shared" si="183"/>
        <v>CollgCr</v>
      </c>
      <c r="K605" s="12" t="s">
        <v>91</v>
      </c>
      <c r="L605" s="12">
        <f t="shared" si="177"/>
        <v>74.535824409408733</v>
      </c>
      <c r="M605" s="12" t="str">
        <f t="shared" si="184"/>
        <v>Above Average</v>
      </c>
      <c r="N605" s="22">
        <v>5</v>
      </c>
      <c r="O605" s="22" t="str">
        <f t="shared" si="185"/>
        <v>Low</v>
      </c>
      <c r="P605">
        <v>1975</v>
      </c>
      <c r="Q605">
        <v>1975</v>
      </c>
      <c r="R605" s="23">
        <v>924</v>
      </c>
      <c r="S605" s="23" t="str">
        <f t="shared" si="186"/>
        <v>no</v>
      </c>
      <c r="T605" s="23" t="str">
        <f t="shared" si="187"/>
        <v>Below Average</v>
      </c>
      <c r="U605" s="24">
        <v>924</v>
      </c>
      <c r="V605" s="24">
        <v>0</v>
      </c>
      <c r="W605" s="24" t="s">
        <v>413</v>
      </c>
      <c r="X605" s="24">
        <v>924</v>
      </c>
      <c r="Y605" s="24" t="str">
        <f t="shared" si="188"/>
        <v>no</v>
      </c>
      <c r="Z605" s="24" t="str">
        <f t="shared" si="189"/>
        <v>Below Average</v>
      </c>
      <c r="AA605" s="25">
        <v>0</v>
      </c>
      <c r="AB605" s="25">
        <v>0</v>
      </c>
      <c r="AC605" s="25">
        <v>1</v>
      </c>
      <c r="AD605" s="25">
        <v>0</v>
      </c>
      <c r="AE605" s="25">
        <f t="shared" si="190"/>
        <v>1</v>
      </c>
      <c r="AF605" s="25" t="str">
        <f t="shared" si="191"/>
        <v>Less</v>
      </c>
      <c r="AG605" s="57">
        <v>5</v>
      </c>
      <c r="AH605" s="29">
        <v>110000</v>
      </c>
      <c r="AI605" s="29">
        <f t="shared" si="178"/>
        <v>1848</v>
      </c>
      <c r="AJ605" s="29" t="str">
        <f t="shared" si="192"/>
        <v>no</v>
      </c>
      <c r="AK605" s="29">
        <f t="shared" si="193"/>
        <v>59.523809523809526</v>
      </c>
      <c r="AL605" s="29">
        <f t="shared" si="194"/>
        <v>119.04761904761905</v>
      </c>
    </row>
    <row r="606" spans="1:38" x14ac:dyDescent="0.2">
      <c r="A606">
        <v>596</v>
      </c>
      <c r="B606" s="12">
        <v>69</v>
      </c>
      <c r="C606" s="12">
        <f t="shared" si="179"/>
        <v>69</v>
      </c>
      <c r="D606" s="12" t="str">
        <f t="shared" si="176"/>
        <v>no</v>
      </c>
      <c r="E606" s="12" t="str">
        <f t="shared" si="180"/>
        <v>Below Average</v>
      </c>
      <c r="F606" s="21">
        <v>11302</v>
      </c>
      <c r="G606" s="21" t="str">
        <f t="shared" si="181"/>
        <v>no</v>
      </c>
      <c r="H606" s="21" t="str">
        <f t="shared" si="182"/>
        <v>Above Average</v>
      </c>
      <c r="I606" s="12" t="s">
        <v>200</v>
      </c>
      <c r="J606" s="12" t="str">
        <f t="shared" si="183"/>
        <v>StoneBr</v>
      </c>
      <c r="K606" s="12" t="s">
        <v>91</v>
      </c>
      <c r="L606" s="12">
        <f t="shared" si="177"/>
        <v>100.53527892314388</v>
      </c>
      <c r="M606" s="12" t="str">
        <f t="shared" si="184"/>
        <v>Above Average</v>
      </c>
      <c r="N606" s="22">
        <v>8</v>
      </c>
      <c r="O606" s="22" t="str">
        <f t="shared" si="185"/>
        <v>High</v>
      </c>
      <c r="P606">
        <v>2005</v>
      </c>
      <c r="Q606">
        <v>2006</v>
      </c>
      <c r="R606" s="23">
        <v>1814</v>
      </c>
      <c r="S606" s="23" t="str">
        <f t="shared" si="186"/>
        <v>no</v>
      </c>
      <c r="T606" s="23" t="str">
        <f t="shared" si="187"/>
        <v>Above Average</v>
      </c>
      <c r="U606" s="24">
        <v>1826</v>
      </c>
      <c r="V606" s="24">
        <v>0</v>
      </c>
      <c r="W606" s="24" t="s">
        <v>413</v>
      </c>
      <c r="X606" s="24">
        <v>1826</v>
      </c>
      <c r="Y606" s="24" t="str">
        <f t="shared" si="188"/>
        <v>no</v>
      </c>
      <c r="Z606" s="24" t="str">
        <f t="shared" si="189"/>
        <v>Above Average</v>
      </c>
      <c r="AA606" s="25">
        <v>1</v>
      </c>
      <c r="AB606" s="25">
        <v>0</v>
      </c>
      <c r="AC606" s="25">
        <v>2</v>
      </c>
      <c r="AD606" s="25">
        <v>0</v>
      </c>
      <c r="AE606" s="25">
        <f t="shared" si="190"/>
        <v>3</v>
      </c>
      <c r="AF606" s="25" t="str">
        <f t="shared" si="191"/>
        <v>More</v>
      </c>
      <c r="AG606" s="57">
        <v>7</v>
      </c>
      <c r="AH606" s="29">
        <v>319000</v>
      </c>
      <c r="AI606" s="29">
        <f t="shared" si="178"/>
        <v>3640</v>
      </c>
      <c r="AJ606" s="29" t="str">
        <f t="shared" si="192"/>
        <v>no</v>
      </c>
      <c r="AK606" s="29">
        <f t="shared" si="193"/>
        <v>87.637362637362642</v>
      </c>
      <c r="AL606" s="29">
        <f t="shared" si="194"/>
        <v>174.6987951807229</v>
      </c>
    </row>
    <row r="607" spans="1:38" x14ac:dyDescent="0.2">
      <c r="A607">
        <v>597</v>
      </c>
      <c r="B607" s="12">
        <v>60</v>
      </c>
      <c r="C607" s="12">
        <f t="shared" si="179"/>
        <v>60</v>
      </c>
      <c r="D607" s="12" t="str">
        <f t="shared" si="176"/>
        <v>no</v>
      </c>
      <c r="E607" s="12" t="str">
        <f t="shared" si="180"/>
        <v>Below Average</v>
      </c>
      <c r="F607" s="21">
        <v>3600</v>
      </c>
      <c r="G607" s="21" t="str">
        <f t="shared" si="181"/>
        <v>no</v>
      </c>
      <c r="H607" s="21" t="str">
        <f t="shared" si="182"/>
        <v>Below Average</v>
      </c>
      <c r="I607" s="12" t="s">
        <v>143</v>
      </c>
      <c r="J607" s="12" t="str">
        <f t="shared" si="183"/>
        <v>OldTown</v>
      </c>
      <c r="K607" s="12" t="s">
        <v>91</v>
      </c>
      <c r="L607" s="12">
        <f t="shared" si="177"/>
        <v>57.90974368543602</v>
      </c>
      <c r="M607" s="12" t="str">
        <f t="shared" si="184"/>
        <v>Below Average</v>
      </c>
      <c r="N607" s="22">
        <v>6</v>
      </c>
      <c r="O607" s="22" t="str">
        <f t="shared" si="185"/>
        <v>Low</v>
      </c>
      <c r="P607">
        <v>1910</v>
      </c>
      <c r="Q607">
        <v>1993</v>
      </c>
      <c r="R607" s="23">
        <v>684</v>
      </c>
      <c r="S607" s="23" t="str">
        <f t="shared" si="186"/>
        <v>no</v>
      </c>
      <c r="T607" s="23" t="str">
        <f t="shared" si="187"/>
        <v>Below Average</v>
      </c>
      <c r="U607" s="24">
        <v>684</v>
      </c>
      <c r="V607" s="24">
        <v>684</v>
      </c>
      <c r="W607" s="24" t="s">
        <v>412</v>
      </c>
      <c r="X607" s="24">
        <v>1368</v>
      </c>
      <c r="Y607" s="24" t="str">
        <f t="shared" si="188"/>
        <v>no</v>
      </c>
      <c r="Z607" s="24" t="str">
        <f t="shared" si="189"/>
        <v>Below Average</v>
      </c>
      <c r="AA607" s="25">
        <v>0</v>
      </c>
      <c r="AB607" s="25">
        <v>0</v>
      </c>
      <c r="AC607" s="25">
        <v>1</v>
      </c>
      <c r="AD607" s="25">
        <v>0</v>
      </c>
      <c r="AE607" s="25">
        <f t="shared" si="190"/>
        <v>1</v>
      </c>
      <c r="AF607" s="25" t="str">
        <f t="shared" si="191"/>
        <v>Less</v>
      </c>
      <c r="AG607" s="57">
        <v>7</v>
      </c>
      <c r="AH607" s="29">
        <v>114504</v>
      </c>
      <c r="AI607" s="29">
        <f t="shared" si="178"/>
        <v>2052</v>
      </c>
      <c r="AJ607" s="29" t="str">
        <f t="shared" si="192"/>
        <v>no</v>
      </c>
      <c r="AK607" s="29">
        <f t="shared" si="193"/>
        <v>55.801169590643276</v>
      </c>
      <c r="AL607" s="29">
        <f t="shared" si="194"/>
        <v>83.701754385964918</v>
      </c>
    </row>
    <row r="608" spans="1:38" x14ac:dyDescent="0.2">
      <c r="A608">
        <v>598</v>
      </c>
      <c r="B608" s="12">
        <v>53</v>
      </c>
      <c r="C608" s="12">
        <f t="shared" si="179"/>
        <v>53</v>
      </c>
      <c r="D608" s="12" t="str">
        <f t="shared" si="176"/>
        <v>no</v>
      </c>
      <c r="E608" s="12" t="str">
        <f t="shared" si="180"/>
        <v>Below Average</v>
      </c>
      <c r="F608" s="21">
        <v>3922</v>
      </c>
      <c r="G608" s="21" t="str">
        <f t="shared" si="181"/>
        <v>no</v>
      </c>
      <c r="H608" s="21" t="str">
        <f t="shared" si="182"/>
        <v>Below Average</v>
      </c>
      <c r="I608" s="12" t="s">
        <v>227</v>
      </c>
      <c r="J608" s="12" t="str">
        <f t="shared" si="183"/>
        <v/>
      </c>
      <c r="K608" s="12" t="s">
        <v>179</v>
      </c>
      <c r="L608" s="12">
        <f t="shared" si="177"/>
        <v>63.149684044233808</v>
      </c>
      <c r="M608" s="12" t="str">
        <f t="shared" si="184"/>
        <v/>
      </c>
      <c r="N608" s="22">
        <v>7</v>
      </c>
      <c r="O608" s="22" t="str">
        <f t="shared" si="185"/>
        <v>High</v>
      </c>
      <c r="P608">
        <v>2006</v>
      </c>
      <c r="Q608">
        <v>2007</v>
      </c>
      <c r="R608" s="23">
        <v>1258</v>
      </c>
      <c r="S608" s="23" t="str">
        <f t="shared" si="186"/>
        <v>no</v>
      </c>
      <c r="T608" s="23" t="str">
        <f t="shared" si="187"/>
        <v>Above Average</v>
      </c>
      <c r="U608" s="24">
        <v>1402</v>
      </c>
      <c r="V608" s="24">
        <v>0</v>
      </c>
      <c r="W608" s="24" t="s">
        <v>413</v>
      </c>
      <c r="X608" s="24">
        <v>1402</v>
      </c>
      <c r="Y608" s="24" t="str">
        <f t="shared" si="188"/>
        <v>no</v>
      </c>
      <c r="Z608" s="24" t="str">
        <f t="shared" si="189"/>
        <v>Below Average</v>
      </c>
      <c r="AA608" s="25">
        <v>0</v>
      </c>
      <c r="AB608" s="25">
        <v>2</v>
      </c>
      <c r="AC608" s="25">
        <v>0</v>
      </c>
      <c r="AD608" s="25">
        <v>2</v>
      </c>
      <c r="AE608" s="25">
        <f t="shared" si="190"/>
        <v>4</v>
      </c>
      <c r="AF608" s="25" t="str">
        <f t="shared" si="191"/>
        <v>More</v>
      </c>
      <c r="AG608" s="57">
        <v>7</v>
      </c>
      <c r="AH608" s="29">
        <v>194201</v>
      </c>
      <c r="AI608" s="29">
        <f t="shared" si="178"/>
        <v>2660</v>
      </c>
      <c r="AJ608" s="29" t="str">
        <f t="shared" si="192"/>
        <v>no</v>
      </c>
      <c r="AK608" s="29">
        <f t="shared" si="193"/>
        <v>73.007894736842104</v>
      </c>
      <c r="AL608" s="29">
        <f t="shared" si="194"/>
        <v>138.51711840228245</v>
      </c>
    </row>
    <row r="609" spans="1:38" x14ac:dyDescent="0.2">
      <c r="A609">
        <v>599</v>
      </c>
      <c r="B609" s="12">
        <v>80</v>
      </c>
      <c r="C609" s="12">
        <f t="shared" si="179"/>
        <v>80</v>
      </c>
      <c r="D609" s="12" t="str">
        <f t="shared" si="176"/>
        <v>no</v>
      </c>
      <c r="E609" s="12" t="str">
        <f t="shared" si="180"/>
        <v>Above Average</v>
      </c>
      <c r="F609" s="21">
        <v>12984</v>
      </c>
      <c r="G609" s="21" t="str">
        <f t="shared" si="181"/>
        <v>no</v>
      </c>
      <c r="H609" s="21" t="str">
        <f t="shared" si="182"/>
        <v>Above Average</v>
      </c>
      <c r="I609" s="12" t="s">
        <v>123</v>
      </c>
      <c r="J609" s="12" t="str">
        <f t="shared" si="183"/>
        <v>Crawfor</v>
      </c>
      <c r="K609" s="12" t="s">
        <v>91</v>
      </c>
      <c r="L609" s="12">
        <f t="shared" si="177"/>
        <v>74.989820121918996</v>
      </c>
      <c r="M609" s="12" t="str">
        <f t="shared" si="184"/>
        <v>Above Average</v>
      </c>
      <c r="N609" s="22">
        <v>5</v>
      </c>
      <c r="O609" s="22" t="str">
        <f t="shared" si="185"/>
        <v>Low</v>
      </c>
      <c r="P609">
        <v>1977</v>
      </c>
      <c r="Q609">
        <v>1977</v>
      </c>
      <c r="R609" s="23">
        <v>1430</v>
      </c>
      <c r="S609" s="23" t="str">
        <f t="shared" si="186"/>
        <v>no</v>
      </c>
      <c r="T609" s="23" t="str">
        <f t="shared" si="187"/>
        <v>Above Average</v>
      </c>
      <c r="U609" s="24">
        <v>1647</v>
      </c>
      <c r="V609" s="24">
        <v>0</v>
      </c>
      <c r="W609" s="24" t="s">
        <v>413</v>
      </c>
      <c r="X609" s="24">
        <v>1647</v>
      </c>
      <c r="Y609" s="24" t="str">
        <f t="shared" si="188"/>
        <v>no</v>
      </c>
      <c r="Z609" s="24" t="str">
        <f t="shared" si="189"/>
        <v>Above Average</v>
      </c>
      <c r="AA609" s="25">
        <v>1</v>
      </c>
      <c r="AB609" s="25">
        <v>0</v>
      </c>
      <c r="AC609" s="25">
        <v>2</v>
      </c>
      <c r="AD609" s="25">
        <v>0</v>
      </c>
      <c r="AE609" s="25">
        <f t="shared" si="190"/>
        <v>3</v>
      </c>
      <c r="AF609" s="25" t="str">
        <f t="shared" si="191"/>
        <v>More</v>
      </c>
      <c r="AG609" s="57">
        <v>7</v>
      </c>
      <c r="AH609" s="29">
        <v>217500</v>
      </c>
      <c r="AI609" s="29">
        <f t="shared" si="178"/>
        <v>3077</v>
      </c>
      <c r="AJ609" s="29" t="str">
        <f t="shared" si="192"/>
        <v>no</v>
      </c>
      <c r="AK609" s="29">
        <f t="shared" si="193"/>
        <v>70.685732856678584</v>
      </c>
      <c r="AL609" s="29">
        <f t="shared" si="194"/>
        <v>132.05828779599273</v>
      </c>
    </row>
    <row r="610" spans="1:38" x14ac:dyDescent="0.2">
      <c r="A610">
        <v>600</v>
      </c>
      <c r="B610" s="12">
        <v>24</v>
      </c>
      <c r="C610" s="12">
        <f t="shared" si="179"/>
        <v>24</v>
      </c>
      <c r="D610" s="12" t="str">
        <f t="shared" si="176"/>
        <v>yes</v>
      </c>
      <c r="E610" s="12" t="str">
        <f t="shared" si="180"/>
        <v>Below Average</v>
      </c>
      <c r="F610" s="21">
        <v>1950</v>
      </c>
      <c r="G610" s="21" t="str">
        <f t="shared" si="181"/>
        <v>no</v>
      </c>
      <c r="H610" s="21" t="str">
        <f t="shared" si="182"/>
        <v>Below Average</v>
      </c>
      <c r="I610" s="12" t="s">
        <v>247</v>
      </c>
      <c r="J610" s="12" t="str">
        <f t="shared" si="183"/>
        <v/>
      </c>
      <c r="K610" s="12" t="s">
        <v>198</v>
      </c>
      <c r="L610" s="12" t="str">
        <f t="shared" si="177"/>
        <v/>
      </c>
      <c r="M610" s="12" t="str">
        <f t="shared" si="184"/>
        <v/>
      </c>
      <c r="N610" s="22">
        <v>6</v>
      </c>
      <c r="O610" s="22" t="str">
        <f t="shared" si="185"/>
        <v>Low</v>
      </c>
      <c r="P610">
        <v>1980</v>
      </c>
      <c r="Q610">
        <v>1980</v>
      </c>
      <c r="R610" s="23">
        <v>716</v>
      </c>
      <c r="S610" s="23" t="str">
        <f t="shared" si="186"/>
        <v>no</v>
      </c>
      <c r="T610" s="23" t="str">
        <f t="shared" si="187"/>
        <v>Below Average</v>
      </c>
      <c r="U610" s="24">
        <v>716</v>
      </c>
      <c r="V610" s="24">
        <v>840</v>
      </c>
      <c r="W610" s="24" t="s">
        <v>412</v>
      </c>
      <c r="X610" s="24">
        <v>1556</v>
      </c>
      <c r="Y610" s="24" t="str">
        <f t="shared" si="188"/>
        <v>no</v>
      </c>
      <c r="Z610" s="24" t="str">
        <f t="shared" si="189"/>
        <v>Above Average</v>
      </c>
      <c r="AA610" s="25">
        <v>1</v>
      </c>
      <c r="AB610" s="25">
        <v>0</v>
      </c>
      <c r="AC610" s="25">
        <v>2</v>
      </c>
      <c r="AD610" s="25">
        <v>1</v>
      </c>
      <c r="AE610" s="25">
        <f t="shared" si="190"/>
        <v>4</v>
      </c>
      <c r="AF610" s="25" t="str">
        <f t="shared" si="191"/>
        <v>More</v>
      </c>
      <c r="AG610" s="57">
        <v>6</v>
      </c>
      <c r="AH610" s="29">
        <v>151000</v>
      </c>
      <c r="AI610" s="29">
        <f t="shared" si="178"/>
        <v>2272</v>
      </c>
      <c r="AJ610" s="29" t="str">
        <f t="shared" si="192"/>
        <v>no</v>
      </c>
      <c r="AK610" s="29">
        <f t="shared" si="193"/>
        <v>66.461267605633807</v>
      </c>
      <c r="AL610" s="29">
        <f t="shared" si="194"/>
        <v>97.043701799485859</v>
      </c>
    </row>
    <row r="611" spans="1:38" x14ac:dyDescent="0.2">
      <c r="A611">
        <v>601</v>
      </c>
      <c r="B611" s="12">
        <v>74</v>
      </c>
      <c r="C611" s="12">
        <f t="shared" si="179"/>
        <v>74</v>
      </c>
      <c r="D611" s="12" t="str">
        <f t="shared" si="176"/>
        <v>no</v>
      </c>
      <c r="E611" s="12" t="str">
        <f t="shared" si="180"/>
        <v>Above Average</v>
      </c>
      <c r="F611" s="21">
        <v>10927</v>
      </c>
      <c r="G611" s="21" t="str">
        <f t="shared" si="181"/>
        <v>no</v>
      </c>
      <c r="H611" s="21" t="str">
        <f t="shared" si="182"/>
        <v>Above Average</v>
      </c>
      <c r="I611" s="12" t="s">
        <v>154</v>
      </c>
      <c r="J611" s="12" t="str">
        <f t="shared" si="183"/>
        <v>NridgHt</v>
      </c>
      <c r="K611" s="12" t="s">
        <v>91</v>
      </c>
      <c r="L611" s="12">
        <f t="shared" si="177"/>
        <v>92.435750489847905</v>
      </c>
      <c r="M611" s="12" t="str">
        <f t="shared" si="184"/>
        <v>Above Average</v>
      </c>
      <c r="N611" s="22">
        <v>8</v>
      </c>
      <c r="O611" s="22" t="str">
        <f t="shared" si="185"/>
        <v>High</v>
      </c>
      <c r="P611">
        <v>2005</v>
      </c>
      <c r="Q611">
        <v>2005</v>
      </c>
      <c r="R611" s="23">
        <v>1058</v>
      </c>
      <c r="S611" s="23" t="str">
        <f t="shared" si="186"/>
        <v>no</v>
      </c>
      <c r="T611" s="23" t="str">
        <f t="shared" si="187"/>
        <v>Above Average</v>
      </c>
      <c r="U611" s="24">
        <v>1058</v>
      </c>
      <c r="V611" s="24">
        <v>846</v>
      </c>
      <c r="W611" s="24" t="s">
        <v>412</v>
      </c>
      <c r="X611" s="24">
        <v>1904</v>
      </c>
      <c r="Y611" s="24" t="str">
        <f t="shared" si="188"/>
        <v>no</v>
      </c>
      <c r="Z611" s="24" t="str">
        <f t="shared" si="189"/>
        <v>Above Average</v>
      </c>
      <c r="AA611" s="25">
        <v>1</v>
      </c>
      <c r="AB611" s="25">
        <v>0</v>
      </c>
      <c r="AC611" s="25">
        <v>2</v>
      </c>
      <c r="AD611" s="25">
        <v>1</v>
      </c>
      <c r="AE611" s="25">
        <f t="shared" si="190"/>
        <v>4</v>
      </c>
      <c r="AF611" s="25" t="str">
        <f t="shared" si="191"/>
        <v>More</v>
      </c>
      <c r="AG611" s="57">
        <v>8</v>
      </c>
      <c r="AH611" s="29">
        <v>275000</v>
      </c>
      <c r="AI611" s="29">
        <f t="shared" si="178"/>
        <v>2962</v>
      </c>
      <c r="AJ611" s="29" t="str">
        <f t="shared" si="192"/>
        <v>no</v>
      </c>
      <c r="AK611" s="29">
        <f t="shared" si="193"/>
        <v>92.842673869007427</v>
      </c>
      <c r="AL611" s="29">
        <f t="shared" si="194"/>
        <v>144.4327731092437</v>
      </c>
    </row>
    <row r="612" spans="1:38" x14ac:dyDescent="0.2">
      <c r="A612">
        <v>602</v>
      </c>
      <c r="B612" s="12">
        <v>50</v>
      </c>
      <c r="C612" s="12">
        <f t="shared" si="179"/>
        <v>50</v>
      </c>
      <c r="D612" s="12" t="str">
        <f t="shared" si="176"/>
        <v>no</v>
      </c>
      <c r="E612" s="12" t="str">
        <f t="shared" si="180"/>
        <v>Below Average</v>
      </c>
      <c r="F612" s="21">
        <v>9000</v>
      </c>
      <c r="G612" s="21" t="str">
        <f t="shared" si="181"/>
        <v>no</v>
      </c>
      <c r="H612" s="21" t="str">
        <f t="shared" si="182"/>
        <v>Below Average</v>
      </c>
      <c r="I612" s="12" t="s">
        <v>176</v>
      </c>
      <c r="J612" s="12" t="str">
        <f t="shared" si="183"/>
        <v>IDOTRR</v>
      </c>
      <c r="K612" s="12" t="s">
        <v>91</v>
      </c>
      <c r="L612" s="12">
        <f t="shared" si="177"/>
        <v>52.131298928930256</v>
      </c>
      <c r="M612" s="12" t="str">
        <f t="shared" si="184"/>
        <v>Below Average</v>
      </c>
      <c r="N612" s="22">
        <v>6</v>
      </c>
      <c r="O612" s="22" t="str">
        <f t="shared" si="185"/>
        <v>Low</v>
      </c>
      <c r="P612">
        <v>1937</v>
      </c>
      <c r="Q612">
        <v>1950</v>
      </c>
      <c r="R612" s="23">
        <v>780</v>
      </c>
      <c r="S612" s="23" t="str">
        <f t="shared" si="186"/>
        <v>no</v>
      </c>
      <c r="T612" s="23" t="str">
        <f t="shared" si="187"/>
        <v>Below Average</v>
      </c>
      <c r="U612" s="24">
        <v>780</v>
      </c>
      <c r="V612" s="24">
        <v>595</v>
      </c>
      <c r="W612" s="24" t="s">
        <v>412</v>
      </c>
      <c r="X612" s="24">
        <v>1375</v>
      </c>
      <c r="Y612" s="24" t="str">
        <f t="shared" si="188"/>
        <v>no</v>
      </c>
      <c r="Z612" s="24" t="str">
        <f t="shared" si="189"/>
        <v>Below Average</v>
      </c>
      <c r="AA612" s="25">
        <v>0</v>
      </c>
      <c r="AB612" s="25">
        <v>0</v>
      </c>
      <c r="AC612" s="25">
        <v>1</v>
      </c>
      <c r="AD612" s="25">
        <v>1</v>
      </c>
      <c r="AE612" s="25">
        <f t="shared" si="190"/>
        <v>2</v>
      </c>
      <c r="AF612" s="25" t="str">
        <f t="shared" si="191"/>
        <v>Less</v>
      </c>
      <c r="AG612" s="57">
        <v>6</v>
      </c>
      <c r="AH612" s="29">
        <v>141000</v>
      </c>
      <c r="AI612" s="29">
        <f t="shared" si="178"/>
        <v>2155</v>
      </c>
      <c r="AJ612" s="29" t="str">
        <f t="shared" si="192"/>
        <v>no</v>
      </c>
      <c r="AK612" s="29">
        <f t="shared" si="193"/>
        <v>65.429234338747094</v>
      </c>
      <c r="AL612" s="29">
        <f t="shared" si="194"/>
        <v>102.54545454545455</v>
      </c>
    </row>
    <row r="613" spans="1:38" x14ac:dyDescent="0.2">
      <c r="A613">
        <v>603</v>
      </c>
      <c r="B613" s="12">
        <v>80</v>
      </c>
      <c r="C613" s="12">
        <f t="shared" si="179"/>
        <v>80</v>
      </c>
      <c r="D613" s="12" t="str">
        <f t="shared" si="176"/>
        <v>no</v>
      </c>
      <c r="E613" s="12" t="str">
        <f t="shared" si="180"/>
        <v>Above Average</v>
      </c>
      <c r="F613" s="21">
        <v>10041</v>
      </c>
      <c r="G613" s="21" t="str">
        <f t="shared" si="181"/>
        <v>no</v>
      </c>
      <c r="H613" s="21" t="str">
        <f t="shared" si="182"/>
        <v>Below Average</v>
      </c>
      <c r="I613" s="12" t="s">
        <v>170</v>
      </c>
      <c r="J613" s="12" t="str">
        <f t="shared" si="183"/>
        <v>SawyerW</v>
      </c>
      <c r="K613" s="12" t="s">
        <v>91</v>
      </c>
      <c r="L613" s="12">
        <f t="shared" si="177"/>
        <v>71.682411868126678</v>
      </c>
      <c r="M613" s="12" t="str">
        <f t="shared" si="184"/>
        <v>Above Average</v>
      </c>
      <c r="N613" s="22">
        <v>8</v>
      </c>
      <c r="O613" s="22" t="str">
        <f t="shared" si="185"/>
        <v>High</v>
      </c>
      <c r="P613">
        <v>1992</v>
      </c>
      <c r="Q613">
        <v>1992</v>
      </c>
      <c r="R613" s="23">
        <v>908</v>
      </c>
      <c r="S613" s="23" t="str">
        <f t="shared" si="186"/>
        <v>no</v>
      </c>
      <c r="T613" s="23" t="str">
        <f t="shared" si="187"/>
        <v>Below Average</v>
      </c>
      <c r="U613" s="24">
        <v>927</v>
      </c>
      <c r="V613" s="24">
        <v>988</v>
      </c>
      <c r="W613" s="24" t="s">
        <v>412</v>
      </c>
      <c r="X613" s="24">
        <v>1915</v>
      </c>
      <c r="Y613" s="24" t="str">
        <f t="shared" si="188"/>
        <v>no</v>
      </c>
      <c r="Z613" s="24" t="str">
        <f t="shared" si="189"/>
        <v>Above Average</v>
      </c>
      <c r="AA613" s="25">
        <v>1</v>
      </c>
      <c r="AB613" s="25">
        <v>0</v>
      </c>
      <c r="AC613" s="25">
        <v>2</v>
      </c>
      <c r="AD613" s="25">
        <v>1</v>
      </c>
      <c r="AE613" s="25">
        <f t="shared" si="190"/>
        <v>4</v>
      </c>
      <c r="AF613" s="25" t="str">
        <f t="shared" si="191"/>
        <v>More</v>
      </c>
      <c r="AG613" s="57">
        <v>8</v>
      </c>
      <c r="AH613" s="29">
        <v>220000</v>
      </c>
      <c r="AI613" s="29">
        <f t="shared" si="178"/>
        <v>2823</v>
      </c>
      <c r="AJ613" s="29" t="str">
        <f t="shared" si="192"/>
        <v>no</v>
      </c>
      <c r="AK613" s="29">
        <f t="shared" si="193"/>
        <v>77.931278781438181</v>
      </c>
      <c r="AL613" s="29">
        <f t="shared" si="194"/>
        <v>114.88250652741515</v>
      </c>
    </row>
    <row r="614" spans="1:38" x14ac:dyDescent="0.2">
      <c r="A614">
        <v>604</v>
      </c>
      <c r="B614" s="12">
        <v>30</v>
      </c>
      <c r="C614" s="12">
        <f t="shared" si="179"/>
        <v>30</v>
      </c>
      <c r="D614" s="12" t="str">
        <f t="shared" si="176"/>
        <v>yes</v>
      </c>
      <c r="E614" s="12" t="str">
        <f t="shared" si="180"/>
        <v>Below Average</v>
      </c>
      <c r="F614" s="21">
        <v>3182</v>
      </c>
      <c r="G614" s="21" t="str">
        <f t="shared" si="181"/>
        <v>no</v>
      </c>
      <c r="H614" s="21" t="str">
        <f t="shared" si="182"/>
        <v>Below Average</v>
      </c>
      <c r="I614" s="12" t="s">
        <v>136</v>
      </c>
      <c r="J614" s="12" t="str">
        <f t="shared" si="183"/>
        <v/>
      </c>
      <c r="K614" s="12" t="s">
        <v>179</v>
      </c>
      <c r="L614" s="12">
        <f t="shared" si="177"/>
        <v>83.140020408338017</v>
      </c>
      <c r="M614" s="12" t="str">
        <f t="shared" si="184"/>
        <v/>
      </c>
      <c r="N614" s="22">
        <v>7</v>
      </c>
      <c r="O614" s="22" t="str">
        <f t="shared" si="185"/>
        <v>High</v>
      </c>
      <c r="P614">
        <v>2004</v>
      </c>
      <c r="Q614">
        <v>2005</v>
      </c>
      <c r="R614" s="23">
        <v>600</v>
      </c>
      <c r="S614" s="23" t="str">
        <f t="shared" si="186"/>
        <v>no</v>
      </c>
      <c r="T614" s="23" t="str">
        <f t="shared" si="187"/>
        <v>Below Average</v>
      </c>
      <c r="U614" s="24">
        <v>600</v>
      </c>
      <c r="V614" s="24">
        <v>600</v>
      </c>
      <c r="W614" s="24" t="s">
        <v>412</v>
      </c>
      <c r="X614" s="24">
        <v>1200</v>
      </c>
      <c r="Y614" s="24" t="str">
        <f t="shared" si="188"/>
        <v>no</v>
      </c>
      <c r="Z614" s="24" t="str">
        <f t="shared" si="189"/>
        <v>Below Average</v>
      </c>
      <c r="AA614" s="25">
        <v>0</v>
      </c>
      <c r="AB614" s="25">
        <v>0</v>
      </c>
      <c r="AC614" s="25">
        <v>2</v>
      </c>
      <c r="AD614" s="25">
        <v>1</v>
      </c>
      <c r="AE614" s="25">
        <f t="shared" si="190"/>
        <v>3</v>
      </c>
      <c r="AF614" s="25" t="str">
        <f t="shared" si="191"/>
        <v>More</v>
      </c>
      <c r="AG614" s="57">
        <v>4</v>
      </c>
      <c r="AH614" s="29">
        <v>151000</v>
      </c>
      <c r="AI614" s="29">
        <f t="shared" si="178"/>
        <v>1800</v>
      </c>
      <c r="AJ614" s="29" t="str">
        <f t="shared" si="192"/>
        <v>no</v>
      </c>
      <c r="AK614" s="29">
        <f t="shared" si="193"/>
        <v>83.888888888888886</v>
      </c>
      <c r="AL614" s="29">
        <f t="shared" si="194"/>
        <v>125.83333333333333</v>
      </c>
    </row>
    <row r="615" spans="1:38" x14ac:dyDescent="0.2">
      <c r="A615">
        <v>605</v>
      </c>
      <c r="B615" s="12">
        <v>88</v>
      </c>
      <c r="C615" s="12">
        <f t="shared" si="179"/>
        <v>88</v>
      </c>
      <c r="D615" s="12" t="str">
        <f t="shared" si="176"/>
        <v>no</v>
      </c>
      <c r="E615" s="12" t="str">
        <f t="shared" si="180"/>
        <v>Above Average</v>
      </c>
      <c r="F615" s="21">
        <v>12803</v>
      </c>
      <c r="G615" s="21" t="str">
        <f t="shared" si="181"/>
        <v>no</v>
      </c>
      <c r="H615" s="21" t="str">
        <f t="shared" si="182"/>
        <v>Above Average</v>
      </c>
      <c r="I615" s="12" t="s">
        <v>89</v>
      </c>
      <c r="J615" s="12" t="str">
        <f t="shared" si="183"/>
        <v>CollgCr</v>
      </c>
      <c r="K615" s="12" t="s">
        <v>91</v>
      </c>
      <c r="L615" s="12">
        <f t="shared" si="177"/>
        <v>74.535824409408733</v>
      </c>
      <c r="M615" s="12" t="str">
        <f t="shared" si="184"/>
        <v>Above Average</v>
      </c>
      <c r="N615" s="22">
        <v>7</v>
      </c>
      <c r="O615" s="22" t="str">
        <f t="shared" si="185"/>
        <v>High</v>
      </c>
      <c r="P615">
        <v>2002</v>
      </c>
      <c r="Q615">
        <v>2002</v>
      </c>
      <c r="R615" s="23">
        <v>1494</v>
      </c>
      <c r="S615" s="23" t="str">
        <f t="shared" si="186"/>
        <v>no</v>
      </c>
      <c r="T615" s="23" t="str">
        <f t="shared" si="187"/>
        <v>Above Average</v>
      </c>
      <c r="U615" s="24">
        <v>1494</v>
      </c>
      <c r="V615" s="24">
        <v>0</v>
      </c>
      <c r="W615" s="24" t="s">
        <v>413</v>
      </c>
      <c r="X615" s="24">
        <v>1494</v>
      </c>
      <c r="Y615" s="24" t="str">
        <f t="shared" si="188"/>
        <v>no</v>
      </c>
      <c r="Z615" s="24" t="str">
        <f t="shared" si="189"/>
        <v>Below Average</v>
      </c>
      <c r="AA615" s="25">
        <v>1</v>
      </c>
      <c r="AB615" s="25">
        <v>0</v>
      </c>
      <c r="AC615" s="25">
        <v>2</v>
      </c>
      <c r="AD615" s="25">
        <v>0</v>
      </c>
      <c r="AE615" s="25">
        <f t="shared" si="190"/>
        <v>3</v>
      </c>
      <c r="AF615" s="25" t="str">
        <f t="shared" si="191"/>
        <v>More</v>
      </c>
      <c r="AG615" s="57">
        <v>6</v>
      </c>
      <c r="AH615" s="29">
        <v>221000</v>
      </c>
      <c r="AI615" s="29">
        <f t="shared" si="178"/>
        <v>2988</v>
      </c>
      <c r="AJ615" s="29" t="str">
        <f t="shared" si="192"/>
        <v>no</v>
      </c>
      <c r="AK615" s="29">
        <f t="shared" si="193"/>
        <v>73.962516733601078</v>
      </c>
      <c r="AL615" s="29">
        <f t="shared" si="194"/>
        <v>147.92503346720216</v>
      </c>
    </row>
    <row r="616" spans="1:38" x14ac:dyDescent="0.2">
      <c r="A616">
        <v>606</v>
      </c>
      <c r="B616" s="12">
        <v>85</v>
      </c>
      <c r="C616" s="12">
        <f t="shared" si="179"/>
        <v>85</v>
      </c>
      <c r="D616" s="12" t="str">
        <f t="shared" si="176"/>
        <v>no</v>
      </c>
      <c r="E616" s="12" t="str">
        <f t="shared" si="180"/>
        <v>Above Average</v>
      </c>
      <c r="F616" s="21">
        <v>13600</v>
      </c>
      <c r="G616" s="21" t="str">
        <f t="shared" si="181"/>
        <v>no</v>
      </c>
      <c r="H616" s="21" t="str">
        <f t="shared" si="182"/>
        <v>Above Average</v>
      </c>
      <c r="I616" s="12" t="s">
        <v>162</v>
      </c>
      <c r="J616" s="12" t="str">
        <f t="shared" si="183"/>
        <v>NAmes</v>
      </c>
      <c r="K616" s="12" t="s">
        <v>91</v>
      </c>
      <c r="L616" s="12">
        <f t="shared" si="177"/>
        <v>65.191384752822614</v>
      </c>
      <c r="M616" s="12" t="str">
        <f t="shared" si="184"/>
        <v>Below Average</v>
      </c>
      <c r="N616" s="22">
        <v>7</v>
      </c>
      <c r="O616" s="22" t="str">
        <f t="shared" si="185"/>
        <v>High</v>
      </c>
      <c r="P616">
        <v>1965</v>
      </c>
      <c r="Q616">
        <v>1990</v>
      </c>
      <c r="R616" s="23">
        <v>768</v>
      </c>
      <c r="S616" s="23" t="str">
        <f t="shared" si="186"/>
        <v>no</v>
      </c>
      <c r="T616" s="23" t="str">
        <f t="shared" si="187"/>
        <v>Below Average</v>
      </c>
      <c r="U616" s="24">
        <v>1186</v>
      </c>
      <c r="V616" s="24">
        <v>800</v>
      </c>
      <c r="W616" s="24" t="s">
        <v>412</v>
      </c>
      <c r="X616" s="24">
        <v>1986</v>
      </c>
      <c r="Y616" s="24" t="str">
        <f t="shared" si="188"/>
        <v>no</v>
      </c>
      <c r="Z616" s="24" t="str">
        <f t="shared" si="189"/>
        <v>Above Average</v>
      </c>
      <c r="AA616" s="25">
        <v>0</v>
      </c>
      <c r="AB616" s="25">
        <v>0</v>
      </c>
      <c r="AC616" s="25">
        <v>2</v>
      </c>
      <c r="AD616" s="25">
        <v>1</v>
      </c>
      <c r="AE616" s="25">
        <f t="shared" si="190"/>
        <v>3</v>
      </c>
      <c r="AF616" s="25" t="str">
        <f t="shared" si="191"/>
        <v>More</v>
      </c>
      <c r="AG616" s="57">
        <v>7</v>
      </c>
      <c r="AH616" s="29">
        <v>205000</v>
      </c>
      <c r="AI616" s="29">
        <f t="shared" si="178"/>
        <v>2754</v>
      </c>
      <c r="AJ616" s="29" t="str">
        <f t="shared" si="192"/>
        <v>no</v>
      </c>
      <c r="AK616" s="29">
        <f t="shared" si="193"/>
        <v>74.437182280319533</v>
      </c>
      <c r="AL616" s="29">
        <f t="shared" si="194"/>
        <v>103.22255790533737</v>
      </c>
    </row>
    <row r="617" spans="1:38" x14ac:dyDescent="0.2">
      <c r="A617">
        <v>607</v>
      </c>
      <c r="B617" s="12">
        <v>82</v>
      </c>
      <c r="C617" s="12">
        <f t="shared" si="179"/>
        <v>82</v>
      </c>
      <c r="D617" s="12" t="str">
        <f t="shared" si="176"/>
        <v>no</v>
      </c>
      <c r="E617" s="12" t="str">
        <f t="shared" si="180"/>
        <v>Above Average</v>
      </c>
      <c r="F617" s="21">
        <v>12464</v>
      </c>
      <c r="G617" s="21" t="str">
        <f t="shared" si="181"/>
        <v>no</v>
      </c>
      <c r="H617" s="21" t="str">
        <f t="shared" si="182"/>
        <v>Above Average</v>
      </c>
      <c r="I617" s="12" t="s">
        <v>89</v>
      </c>
      <c r="J617" s="12" t="str">
        <f t="shared" si="183"/>
        <v>CollgCr</v>
      </c>
      <c r="K617" s="12" t="s">
        <v>91</v>
      </c>
      <c r="L617" s="12">
        <f t="shared" si="177"/>
        <v>74.535824409408733</v>
      </c>
      <c r="M617" s="12" t="str">
        <f t="shared" si="184"/>
        <v>Above Average</v>
      </c>
      <c r="N617" s="22">
        <v>5</v>
      </c>
      <c r="O617" s="22" t="str">
        <f t="shared" si="185"/>
        <v>Low</v>
      </c>
      <c r="P617">
        <v>1996</v>
      </c>
      <c r="Q617">
        <v>1996</v>
      </c>
      <c r="R617" s="23">
        <v>1040</v>
      </c>
      <c r="S617" s="23" t="str">
        <f t="shared" si="186"/>
        <v>no</v>
      </c>
      <c r="T617" s="23" t="str">
        <f t="shared" si="187"/>
        <v>Below Average</v>
      </c>
      <c r="U617" s="24">
        <v>1040</v>
      </c>
      <c r="V617" s="24">
        <v>0</v>
      </c>
      <c r="W617" s="24" t="s">
        <v>413</v>
      </c>
      <c r="X617" s="24">
        <v>1040</v>
      </c>
      <c r="Y617" s="24" t="str">
        <f t="shared" si="188"/>
        <v>no</v>
      </c>
      <c r="Z617" s="24" t="str">
        <f t="shared" si="189"/>
        <v>Below Average</v>
      </c>
      <c r="AA617" s="25">
        <v>1</v>
      </c>
      <c r="AB617" s="25">
        <v>0</v>
      </c>
      <c r="AC617" s="25">
        <v>1</v>
      </c>
      <c r="AD617" s="25">
        <v>0</v>
      </c>
      <c r="AE617" s="25">
        <f t="shared" si="190"/>
        <v>2</v>
      </c>
      <c r="AF617" s="25" t="str">
        <f t="shared" si="191"/>
        <v>Less</v>
      </c>
      <c r="AG617" s="57">
        <v>6</v>
      </c>
      <c r="AH617" s="29">
        <v>152000</v>
      </c>
      <c r="AI617" s="29">
        <f t="shared" si="178"/>
        <v>2080</v>
      </c>
      <c r="AJ617" s="29" t="str">
        <f t="shared" si="192"/>
        <v>no</v>
      </c>
      <c r="AK617" s="29">
        <f t="shared" si="193"/>
        <v>73.07692307692308</v>
      </c>
      <c r="AL617" s="29">
        <f t="shared" si="194"/>
        <v>146.15384615384616</v>
      </c>
    </row>
    <row r="618" spans="1:38" x14ac:dyDescent="0.2">
      <c r="A618">
        <v>608</v>
      </c>
      <c r="B618" s="12">
        <v>78</v>
      </c>
      <c r="C618" s="12">
        <f t="shared" si="179"/>
        <v>78</v>
      </c>
      <c r="D618" s="12" t="str">
        <f t="shared" si="176"/>
        <v>no</v>
      </c>
      <c r="E618" s="12" t="str">
        <f t="shared" si="180"/>
        <v>Above Average</v>
      </c>
      <c r="F618" s="21">
        <v>7800</v>
      </c>
      <c r="G618" s="21" t="str">
        <f t="shared" si="181"/>
        <v>no</v>
      </c>
      <c r="H618" s="21" t="str">
        <f t="shared" si="182"/>
        <v>Below Average</v>
      </c>
      <c r="I618" s="12" t="s">
        <v>185</v>
      </c>
      <c r="J618" s="12" t="str">
        <f t="shared" si="183"/>
        <v>Edwards</v>
      </c>
      <c r="K618" s="12" t="s">
        <v>91</v>
      </c>
      <c r="L618" s="12">
        <f t="shared" si="177"/>
        <v>61.772149970231268</v>
      </c>
      <c r="M618" s="12" t="str">
        <f t="shared" si="184"/>
        <v>Below Average</v>
      </c>
      <c r="N618" s="22">
        <v>5</v>
      </c>
      <c r="O618" s="22" t="str">
        <f t="shared" si="185"/>
        <v>Low</v>
      </c>
      <c r="P618">
        <v>1948</v>
      </c>
      <c r="Q618">
        <v>2002</v>
      </c>
      <c r="R618" s="23">
        <v>896</v>
      </c>
      <c r="S618" s="23" t="str">
        <f t="shared" si="186"/>
        <v>no</v>
      </c>
      <c r="T618" s="23" t="str">
        <f t="shared" si="187"/>
        <v>Below Average</v>
      </c>
      <c r="U618" s="24">
        <v>1112</v>
      </c>
      <c r="V618" s="24">
        <v>896</v>
      </c>
      <c r="W618" s="24" t="s">
        <v>412</v>
      </c>
      <c r="X618" s="24">
        <v>2008</v>
      </c>
      <c r="Y618" s="24" t="str">
        <f t="shared" si="188"/>
        <v>no</v>
      </c>
      <c r="Z618" s="24" t="str">
        <f t="shared" si="189"/>
        <v>Above Average</v>
      </c>
      <c r="AA618" s="25">
        <v>1</v>
      </c>
      <c r="AB618" s="25">
        <v>0</v>
      </c>
      <c r="AC618" s="25">
        <v>3</v>
      </c>
      <c r="AD618" s="25">
        <v>0</v>
      </c>
      <c r="AE618" s="25">
        <f t="shared" si="190"/>
        <v>4</v>
      </c>
      <c r="AF618" s="25" t="str">
        <f t="shared" si="191"/>
        <v>More</v>
      </c>
      <c r="AG618" s="57">
        <v>8</v>
      </c>
      <c r="AH618" s="29">
        <v>225000</v>
      </c>
      <c r="AI618" s="29">
        <f t="shared" si="178"/>
        <v>2904</v>
      </c>
      <c r="AJ618" s="29" t="str">
        <f t="shared" si="192"/>
        <v>no</v>
      </c>
      <c r="AK618" s="29">
        <f t="shared" si="193"/>
        <v>77.47933884297521</v>
      </c>
      <c r="AL618" s="29">
        <f t="shared" si="194"/>
        <v>112.05179282868527</v>
      </c>
    </row>
    <row r="619" spans="1:38" x14ac:dyDescent="0.2">
      <c r="A619">
        <v>609</v>
      </c>
      <c r="B619" s="12">
        <v>78</v>
      </c>
      <c r="C619" s="12">
        <f t="shared" si="179"/>
        <v>78</v>
      </c>
      <c r="D619" s="12" t="str">
        <f t="shared" si="176"/>
        <v>no</v>
      </c>
      <c r="E619" s="12" t="str">
        <f t="shared" si="180"/>
        <v>Above Average</v>
      </c>
      <c r="F619" s="21">
        <v>12168</v>
      </c>
      <c r="G619" s="21" t="str">
        <f t="shared" si="181"/>
        <v>no</v>
      </c>
      <c r="H619" s="21" t="str">
        <f t="shared" si="182"/>
        <v>Above Average</v>
      </c>
      <c r="I619" s="12" t="s">
        <v>123</v>
      </c>
      <c r="J619" s="12" t="str">
        <f t="shared" si="183"/>
        <v>Crawfor</v>
      </c>
      <c r="K619" s="12" t="s">
        <v>91</v>
      </c>
      <c r="L619" s="12">
        <f t="shared" si="177"/>
        <v>74.989820121918996</v>
      </c>
      <c r="M619" s="12" t="str">
        <f t="shared" si="184"/>
        <v>Above Average</v>
      </c>
      <c r="N619" s="22">
        <v>8</v>
      </c>
      <c r="O619" s="22" t="str">
        <f t="shared" si="185"/>
        <v>High</v>
      </c>
      <c r="P619">
        <v>1934</v>
      </c>
      <c r="Q619">
        <v>1998</v>
      </c>
      <c r="R619" s="23">
        <v>965</v>
      </c>
      <c r="S619" s="23" t="str">
        <f t="shared" si="186"/>
        <v>no</v>
      </c>
      <c r="T619" s="23" t="str">
        <f t="shared" si="187"/>
        <v>Below Average</v>
      </c>
      <c r="U619" s="24">
        <v>1940</v>
      </c>
      <c r="V619" s="24">
        <v>1254</v>
      </c>
      <c r="W619" s="24" t="s">
        <v>412</v>
      </c>
      <c r="X619" s="24">
        <v>3194</v>
      </c>
      <c r="Y619" s="24" t="str">
        <f t="shared" si="188"/>
        <v>yes</v>
      </c>
      <c r="Z619" s="24" t="str">
        <f t="shared" si="189"/>
        <v>Above Average</v>
      </c>
      <c r="AA619" s="25">
        <v>0</v>
      </c>
      <c r="AB619" s="25">
        <v>0</v>
      </c>
      <c r="AC619" s="25">
        <v>2</v>
      </c>
      <c r="AD619" s="25">
        <v>1</v>
      </c>
      <c r="AE619" s="25">
        <f t="shared" si="190"/>
        <v>3</v>
      </c>
      <c r="AF619" s="25" t="str">
        <f t="shared" si="191"/>
        <v>More</v>
      </c>
      <c r="AG619" s="57">
        <v>10</v>
      </c>
      <c r="AH619" s="29">
        <v>359100</v>
      </c>
      <c r="AI619" s="29">
        <f t="shared" si="178"/>
        <v>4159</v>
      </c>
      <c r="AJ619" s="29" t="str">
        <f t="shared" si="192"/>
        <v>no</v>
      </c>
      <c r="AK619" s="29">
        <f t="shared" si="193"/>
        <v>86.342870882423654</v>
      </c>
      <c r="AL619" s="29">
        <f t="shared" si="194"/>
        <v>112.42955541640576</v>
      </c>
    </row>
    <row r="620" spans="1:38" x14ac:dyDescent="0.2">
      <c r="A620">
        <v>610</v>
      </c>
      <c r="B620" s="12">
        <v>61</v>
      </c>
      <c r="C620" s="12">
        <f t="shared" si="179"/>
        <v>61</v>
      </c>
      <c r="D620" s="12" t="str">
        <f t="shared" si="176"/>
        <v>no</v>
      </c>
      <c r="E620" s="12" t="str">
        <f t="shared" si="180"/>
        <v>Below Average</v>
      </c>
      <c r="F620" s="21">
        <v>7943</v>
      </c>
      <c r="G620" s="21" t="str">
        <f t="shared" si="181"/>
        <v>no</v>
      </c>
      <c r="H620" s="21" t="str">
        <f t="shared" si="182"/>
        <v>Below Average</v>
      </c>
      <c r="I620" s="12" t="s">
        <v>151</v>
      </c>
      <c r="J620" s="12" t="str">
        <f t="shared" si="183"/>
        <v>Sawyer</v>
      </c>
      <c r="K620" s="12" t="s">
        <v>91</v>
      </c>
      <c r="L620" s="12">
        <f t="shared" si="177"/>
        <v>65.835562612127291</v>
      </c>
      <c r="M620" s="12" t="str">
        <f t="shared" si="184"/>
        <v>Below Average</v>
      </c>
      <c r="N620" s="22">
        <v>4</v>
      </c>
      <c r="O620" s="22" t="str">
        <f t="shared" si="185"/>
        <v>Low</v>
      </c>
      <c r="P620">
        <v>1961</v>
      </c>
      <c r="Q620">
        <v>1961</v>
      </c>
      <c r="R620" s="23">
        <v>1029</v>
      </c>
      <c r="S620" s="23" t="str">
        <f t="shared" si="186"/>
        <v>no</v>
      </c>
      <c r="T620" s="23" t="str">
        <f t="shared" si="187"/>
        <v>Below Average</v>
      </c>
      <c r="U620" s="24">
        <v>1029</v>
      </c>
      <c r="V620" s="24">
        <v>0</v>
      </c>
      <c r="W620" s="24" t="s">
        <v>413</v>
      </c>
      <c r="X620" s="24">
        <v>1029</v>
      </c>
      <c r="Y620" s="24" t="str">
        <f t="shared" si="188"/>
        <v>no</v>
      </c>
      <c r="Z620" s="24" t="str">
        <f t="shared" si="189"/>
        <v>Below Average</v>
      </c>
      <c r="AA620" s="25">
        <v>1</v>
      </c>
      <c r="AB620" s="25">
        <v>0</v>
      </c>
      <c r="AC620" s="25">
        <v>1</v>
      </c>
      <c r="AD620" s="25">
        <v>0</v>
      </c>
      <c r="AE620" s="25">
        <f t="shared" si="190"/>
        <v>2</v>
      </c>
      <c r="AF620" s="25" t="str">
        <f t="shared" si="191"/>
        <v>Less</v>
      </c>
      <c r="AG620" s="57">
        <v>5</v>
      </c>
      <c r="AH620" s="29">
        <v>118500</v>
      </c>
      <c r="AI620" s="29">
        <f t="shared" si="178"/>
        <v>2058</v>
      </c>
      <c r="AJ620" s="29" t="str">
        <f t="shared" si="192"/>
        <v>no</v>
      </c>
      <c r="AK620" s="29">
        <f t="shared" si="193"/>
        <v>57.580174927113703</v>
      </c>
      <c r="AL620" s="29">
        <f t="shared" si="194"/>
        <v>115.16034985422741</v>
      </c>
    </row>
    <row r="621" spans="1:38" x14ac:dyDescent="0.2">
      <c r="A621">
        <v>611</v>
      </c>
      <c r="B621" s="12" t="s">
        <v>83</v>
      </c>
      <c r="C621" s="12">
        <f t="shared" si="179"/>
        <v>69</v>
      </c>
      <c r="D621" s="12" t="str">
        <f t="shared" si="176"/>
        <v>no</v>
      </c>
      <c r="E621" s="12" t="str">
        <f t="shared" si="180"/>
        <v>Below Average</v>
      </c>
      <c r="F621" s="21">
        <v>11050</v>
      </c>
      <c r="G621" s="21" t="str">
        <f t="shared" si="181"/>
        <v>no</v>
      </c>
      <c r="H621" s="21" t="str">
        <f t="shared" si="182"/>
        <v>Above Average</v>
      </c>
      <c r="I621" s="12" t="s">
        <v>89</v>
      </c>
      <c r="J621" s="12" t="str">
        <f t="shared" si="183"/>
        <v>CollgCr</v>
      </c>
      <c r="K621" s="12" t="s">
        <v>91</v>
      </c>
      <c r="L621" s="12">
        <f t="shared" si="177"/>
        <v>74.535824409408733</v>
      </c>
      <c r="M621" s="12" t="str">
        <f t="shared" si="184"/>
        <v>Above Average</v>
      </c>
      <c r="N621" s="22">
        <v>9</v>
      </c>
      <c r="O621" s="22" t="str">
        <f t="shared" si="185"/>
        <v>High</v>
      </c>
      <c r="P621">
        <v>2000</v>
      </c>
      <c r="Q621">
        <v>2000</v>
      </c>
      <c r="R621" s="23">
        <v>1440</v>
      </c>
      <c r="S621" s="23" t="str">
        <f t="shared" si="186"/>
        <v>no</v>
      </c>
      <c r="T621" s="23" t="str">
        <f t="shared" si="187"/>
        <v>Above Average</v>
      </c>
      <c r="U621" s="24">
        <v>1476</v>
      </c>
      <c r="V621" s="24">
        <v>677</v>
      </c>
      <c r="W621" s="24" t="s">
        <v>412</v>
      </c>
      <c r="X621" s="24">
        <v>2153</v>
      </c>
      <c r="Y621" s="24" t="str">
        <f t="shared" si="188"/>
        <v>no</v>
      </c>
      <c r="Z621" s="24" t="str">
        <f t="shared" si="189"/>
        <v>Above Average</v>
      </c>
      <c r="AA621" s="25">
        <v>1</v>
      </c>
      <c r="AB621" s="25">
        <v>0</v>
      </c>
      <c r="AC621" s="25">
        <v>2</v>
      </c>
      <c r="AD621" s="25">
        <v>1</v>
      </c>
      <c r="AE621" s="25">
        <f t="shared" si="190"/>
        <v>4</v>
      </c>
      <c r="AF621" s="25" t="str">
        <f t="shared" si="191"/>
        <v>More</v>
      </c>
      <c r="AG621" s="57">
        <v>8</v>
      </c>
      <c r="AH621" s="29">
        <v>313000</v>
      </c>
      <c r="AI621" s="29">
        <f t="shared" si="178"/>
        <v>3593</v>
      </c>
      <c r="AJ621" s="29" t="str">
        <f t="shared" si="192"/>
        <v>no</v>
      </c>
      <c r="AK621" s="29">
        <f t="shared" si="193"/>
        <v>87.113832451989978</v>
      </c>
      <c r="AL621" s="29">
        <f t="shared" si="194"/>
        <v>145.37854156990247</v>
      </c>
    </row>
    <row r="622" spans="1:38" x14ac:dyDescent="0.2">
      <c r="A622">
        <v>612</v>
      </c>
      <c r="B622" s="12" t="s">
        <v>83</v>
      </c>
      <c r="C622" s="12">
        <f t="shared" si="179"/>
        <v>69</v>
      </c>
      <c r="D622" s="12" t="str">
        <f t="shared" si="176"/>
        <v>no</v>
      </c>
      <c r="E622" s="12" t="str">
        <f t="shared" si="180"/>
        <v>Below Average</v>
      </c>
      <c r="F622" s="21">
        <v>10395</v>
      </c>
      <c r="G622" s="21" t="str">
        <f t="shared" si="181"/>
        <v>no</v>
      </c>
      <c r="H622" s="21" t="str">
        <f t="shared" si="182"/>
        <v>Below Average</v>
      </c>
      <c r="I622" s="12" t="s">
        <v>138</v>
      </c>
      <c r="J622" s="12" t="str">
        <f t="shared" si="183"/>
        <v>NWAmes</v>
      </c>
      <c r="K622" s="12" t="s">
        <v>91</v>
      </c>
      <c r="L622" s="12">
        <f t="shared" si="177"/>
        <v>67.115548801871967</v>
      </c>
      <c r="M622" s="12" t="str">
        <f t="shared" si="184"/>
        <v>Below Average</v>
      </c>
      <c r="N622" s="22">
        <v>6</v>
      </c>
      <c r="O622" s="22" t="str">
        <f t="shared" si="185"/>
        <v>Low</v>
      </c>
      <c r="P622">
        <v>1978</v>
      </c>
      <c r="Q622">
        <v>1978</v>
      </c>
      <c r="R622" s="23">
        <v>1032</v>
      </c>
      <c r="S622" s="23" t="str">
        <f t="shared" si="186"/>
        <v>no</v>
      </c>
      <c r="T622" s="23" t="str">
        <f t="shared" si="187"/>
        <v>Below Average</v>
      </c>
      <c r="U622" s="24">
        <v>1032</v>
      </c>
      <c r="V622" s="24">
        <v>0</v>
      </c>
      <c r="W622" s="24" t="s">
        <v>413</v>
      </c>
      <c r="X622" s="24">
        <v>1032</v>
      </c>
      <c r="Y622" s="24" t="str">
        <f t="shared" si="188"/>
        <v>no</v>
      </c>
      <c r="Z622" s="24" t="str">
        <f t="shared" si="189"/>
        <v>Below Average</v>
      </c>
      <c r="AA622" s="25">
        <v>0</v>
      </c>
      <c r="AB622" s="25">
        <v>1</v>
      </c>
      <c r="AC622" s="25">
        <v>2</v>
      </c>
      <c r="AD622" s="25">
        <v>0</v>
      </c>
      <c r="AE622" s="25">
        <f t="shared" si="190"/>
        <v>3</v>
      </c>
      <c r="AF622" s="25" t="str">
        <f t="shared" si="191"/>
        <v>More</v>
      </c>
      <c r="AG622" s="57">
        <v>6</v>
      </c>
      <c r="AH622" s="29">
        <v>148000</v>
      </c>
      <c r="AI622" s="29">
        <f t="shared" si="178"/>
        <v>2064</v>
      </c>
      <c r="AJ622" s="29" t="str">
        <f t="shared" si="192"/>
        <v>no</v>
      </c>
      <c r="AK622" s="29">
        <f t="shared" si="193"/>
        <v>71.705426356589143</v>
      </c>
      <c r="AL622" s="29">
        <f t="shared" si="194"/>
        <v>143.41085271317829</v>
      </c>
    </row>
    <row r="623" spans="1:38" x14ac:dyDescent="0.2">
      <c r="A623">
        <v>613</v>
      </c>
      <c r="B623" s="12" t="s">
        <v>83</v>
      </c>
      <c r="C623" s="12">
        <f t="shared" si="179"/>
        <v>69</v>
      </c>
      <c r="D623" s="12" t="str">
        <f t="shared" si="176"/>
        <v>no</v>
      </c>
      <c r="E623" s="12" t="str">
        <f t="shared" si="180"/>
        <v>Below Average</v>
      </c>
      <c r="F623" s="21">
        <v>11885</v>
      </c>
      <c r="G623" s="21" t="str">
        <f t="shared" si="181"/>
        <v>no</v>
      </c>
      <c r="H623" s="21" t="str">
        <f t="shared" si="182"/>
        <v>Above Average</v>
      </c>
      <c r="I623" s="12" t="s">
        <v>89</v>
      </c>
      <c r="J623" s="12" t="str">
        <f t="shared" si="183"/>
        <v>CollgCr</v>
      </c>
      <c r="K623" s="12" t="s">
        <v>91</v>
      </c>
      <c r="L623" s="12">
        <f t="shared" si="177"/>
        <v>74.535824409408733</v>
      </c>
      <c r="M623" s="12" t="str">
        <f t="shared" si="184"/>
        <v>Above Average</v>
      </c>
      <c r="N623" s="22">
        <v>8</v>
      </c>
      <c r="O623" s="22" t="str">
        <f t="shared" si="185"/>
        <v>High</v>
      </c>
      <c r="P623">
        <v>2001</v>
      </c>
      <c r="Q623">
        <v>2001</v>
      </c>
      <c r="R623" s="23">
        <v>1299</v>
      </c>
      <c r="S623" s="23" t="str">
        <f t="shared" si="186"/>
        <v>no</v>
      </c>
      <c r="T623" s="23" t="str">
        <f t="shared" si="187"/>
        <v>Above Average</v>
      </c>
      <c r="U623" s="24">
        <v>1299</v>
      </c>
      <c r="V623" s="24">
        <v>573</v>
      </c>
      <c r="W623" s="24" t="s">
        <v>412</v>
      </c>
      <c r="X623" s="24">
        <v>1872</v>
      </c>
      <c r="Y623" s="24" t="str">
        <f t="shared" si="188"/>
        <v>no</v>
      </c>
      <c r="Z623" s="24" t="str">
        <f t="shared" si="189"/>
        <v>Above Average</v>
      </c>
      <c r="AA623" s="25">
        <v>1</v>
      </c>
      <c r="AB623" s="25">
        <v>0</v>
      </c>
      <c r="AC623" s="25">
        <v>2</v>
      </c>
      <c r="AD623" s="25">
        <v>1</v>
      </c>
      <c r="AE623" s="25">
        <f t="shared" si="190"/>
        <v>4</v>
      </c>
      <c r="AF623" s="25" t="str">
        <f t="shared" si="191"/>
        <v>More</v>
      </c>
      <c r="AG623" s="57">
        <v>7</v>
      </c>
      <c r="AH623" s="29">
        <v>261500</v>
      </c>
      <c r="AI623" s="29">
        <f t="shared" si="178"/>
        <v>3171</v>
      </c>
      <c r="AJ623" s="29" t="str">
        <f t="shared" si="192"/>
        <v>no</v>
      </c>
      <c r="AK623" s="29">
        <f t="shared" si="193"/>
        <v>82.466099022390409</v>
      </c>
      <c r="AL623" s="29">
        <f t="shared" si="194"/>
        <v>139.69017094017093</v>
      </c>
    </row>
    <row r="624" spans="1:38" x14ac:dyDescent="0.2">
      <c r="A624">
        <v>614</v>
      </c>
      <c r="B624" s="12">
        <v>70</v>
      </c>
      <c r="C624" s="12">
        <f t="shared" si="179"/>
        <v>70</v>
      </c>
      <c r="D624" s="12" t="str">
        <f t="shared" si="176"/>
        <v>no</v>
      </c>
      <c r="E624" s="12" t="str">
        <f t="shared" si="180"/>
        <v>Above Average</v>
      </c>
      <c r="F624" s="21">
        <v>8402</v>
      </c>
      <c r="G624" s="21" t="str">
        <f t="shared" si="181"/>
        <v>no</v>
      </c>
      <c r="H624" s="21" t="str">
        <f t="shared" si="182"/>
        <v>Below Average</v>
      </c>
      <c r="I624" s="12" t="s">
        <v>131</v>
      </c>
      <c r="J624" s="12" t="str">
        <f t="shared" si="183"/>
        <v>Mitchel</v>
      </c>
      <c r="K624" s="12" t="s">
        <v>91</v>
      </c>
      <c r="L624" s="12">
        <f t="shared" si="177"/>
        <v>69.371268986915226</v>
      </c>
      <c r="M624" s="12" t="str">
        <f t="shared" si="184"/>
        <v>Below Average</v>
      </c>
      <c r="N624" s="22">
        <v>5</v>
      </c>
      <c r="O624" s="22" t="str">
        <f t="shared" si="185"/>
        <v>Low</v>
      </c>
      <c r="P624">
        <v>2007</v>
      </c>
      <c r="Q624">
        <v>2007</v>
      </c>
      <c r="R624" s="23">
        <v>1120</v>
      </c>
      <c r="S624" s="23" t="str">
        <f t="shared" si="186"/>
        <v>no</v>
      </c>
      <c r="T624" s="23" t="str">
        <f t="shared" si="187"/>
        <v>Above Average</v>
      </c>
      <c r="U624" s="24">
        <v>1120</v>
      </c>
      <c r="V624" s="24">
        <v>0</v>
      </c>
      <c r="W624" s="24" t="s">
        <v>413</v>
      </c>
      <c r="X624" s="24">
        <v>1120</v>
      </c>
      <c r="Y624" s="24" t="str">
        <f t="shared" si="188"/>
        <v>no</v>
      </c>
      <c r="Z624" s="24" t="str">
        <f t="shared" si="189"/>
        <v>Below Average</v>
      </c>
      <c r="AA624" s="25">
        <v>0</v>
      </c>
      <c r="AB624" s="25">
        <v>0</v>
      </c>
      <c r="AC624" s="25">
        <v>1</v>
      </c>
      <c r="AD624" s="25">
        <v>0</v>
      </c>
      <c r="AE624" s="25">
        <f t="shared" si="190"/>
        <v>1</v>
      </c>
      <c r="AF624" s="25" t="str">
        <f t="shared" si="191"/>
        <v>Less</v>
      </c>
      <c r="AG624" s="57">
        <v>6</v>
      </c>
      <c r="AH624" s="29">
        <v>147000</v>
      </c>
      <c r="AI624" s="29">
        <f t="shared" si="178"/>
        <v>2240</v>
      </c>
      <c r="AJ624" s="29" t="str">
        <f t="shared" si="192"/>
        <v>no</v>
      </c>
      <c r="AK624" s="29">
        <f t="shared" si="193"/>
        <v>65.625</v>
      </c>
      <c r="AL624" s="29">
        <f t="shared" si="194"/>
        <v>131.25</v>
      </c>
    </row>
    <row r="625" spans="1:38" x14ac:dyDescent="0.2">
      <c r="A625">
        <v>615</v>
      </c>
      <c r="B625" s="12">
        <v>21</v>
      </c>
      <c r="C625" s="12">
        <f t="shared" si="179"/>
        <v>21</v>
      </c>
      <c r="D625" s="12" t="str">
        <f t="shared" si="176"/>
        <v>yes</v>
      </c>
      <c r="E625" s="12" t="str">
        <f t="shared" si="180"/>
        <v>Below Average</v>
      </c>
      <c r="F625" s="21">
        <v>1491</v>
      </c>
      <c r="G625" s="21" t="str">
        <f t="shared" si="181"/>
        <v>no</v>
      </c>
      <c r="H625" s="21" t="str">
        <f t="shared" si="182"/>
        <v>Below Average</v>
      </c>
      <c r="I625" s="12" t="s">
        <v>178</v>
      </c>
      <c r="J625" s="12" t="str">
        <f t="shared" si="183"/>
        <v/>
      </c>
      <c r="K625" s="12" t="s">
        <v>179</v>
      </c>
      <c r="L625" s="12" t="str">
        <f t="shared" si="177"/>
        <v/>
      </c>
      <c r="M625" s="12" t="str">
        <f t="shared" si="184"/>
        <v/>
      </c>
      <c r="N625" s="22">
        <v>4</v>
      </c>
      <c r="O625" s="22" t="str">
        <f t="shared" si="185"/>
        <v>Low</v>
      </c>
      <c r="P625">
        <v>1972</v>
      </c>
      <c r="Q625">
        <v>1972</v>
      </c>
      <c r="R625" s="23">
        <v>630</v>
      </c>
      <c r="S625" s="23" t="str">
        <f t="shared" si="186"/>
        <v>no</v>
      </c>
      <c r="T625" s="23" t="str">
        <f t="shared" si="187"/>
        <v>Below Average</v>
      </c>
      <c r="U625" s="24">
        <v>630</v>
      </c>
      <c r="V625" s="24">
        <v>0</v>
      </c>
      <c r="W625" s="24" t="s">
        <v>413</v>
      </c>
      <c r="X625" s="24">
        <v>630</v>
      </c>
      <c r="Y625" s="24" t="str">
        <f t="shared" si="188"/>
        <v>no</v>
      </c>
      <c r="Z625" s="24" t="str">
        <f t="shared" si="189"/>
        <v>Below Average</v>
      </c>
      <c r="AA625" s="25">
        <v>1</v>
      </c>
      <c r="AB625" s="25">
        <v>0</v>
      </c>
      <c r="AC625" s="25">
        <v>1</v>
      </c>
      <c r="AD625" s="25">
        <v>0</v>
      </c>
      <c r="AE625" s="25">
        <f t="shared" si="190"/>
        <v>2</v>
      </c>
      <c r="AF625" s="25" t="str">
        <f t="shared" si="191"/>
        <v>Less</v>
      </c>
      <c r="AG625" s="57">
        <v>3</v>
      </c>
      <c r="AH625" s="29">
        <v>75500</v>
      </c>
      <c r="AI625" s="29">
        <f t="shared" si="178"/>
        <v>1260</v>
      </c>
      <c r="AJ625" s="29" t="str">
        <f t="shared" si="192"/>
        <v>no</v>
      </c>
      <c r="AK625" s="29">
        <f t="shared" si="193"/>
        <v>59.920634920634917</v>
      </c>
      <c r="AL625" s="29">
        <f t="shared" si="194"/>
        <v>119.84126984126983</v>
      </c>
    </row>
    <row r="626" spans="1:38" x14ac:dyDescent="0.2">
      <c r="A626">
        <v>616</v>
      </c>
      <c r="B626" s="12">
        <v>80</v>
      </c>
      <c r="C626" s="12">
        <f t="shared" si="179"/>
        <v>80</v>
      </c>
      <c r="D626" s="12" t="str">
        <f t="shared" si="176"/>
        <v>no</v>
      </c>
      <c r="E626" s="12" t="str">
        <f t="shared" si="180"/>
        <v>Above Average</v>
      </c>
      <c r="F626" s="21">
        <v>8800</v>
      </c>
      <c r="G626" s="21" t="str">
        <f t="shared" si="181"/>
        <v>no</v>
      </c>
      <c r="H626" s="21" t="str">
        <f t="shared" si="182"/>
        <v>Below Average</v>
      </c>
      <c r="I626" s="12" t="s">
        <v>162</v>
      </c>
      <c r="J626" s="12" t="str">
        <f t="shared" si="183"/>
        <v>NAmes</v>
      </c>
      <c r="K626" s="12" t="s">
        <v>91</v>
      </c>
      <c r="L626" s="12">
        <f t="shared" si="177"/>
        <v>65.191384752822614</v>
      </c>
      <c r="M626" s="12" t="str">
        <f t="shared" si="184"/>
        <v>Below Average</v>
      </c>
      <c r="N626" s="22">
        <v>6</v>
      </c>
      <c r="O626" s="22" t="str">
        <f t="shared" si="185"/>
        <v>Low</v>
      </c>
      <c r="P626">
        <v>1963</v>
      </c>
      <c r="Q626">
        <v>1963</v>
      </c>
      <c r="R626" s="23">
        <v>936</v>
      </c>
      <c r="S626" s="23" t="str">
        <f t="shared" si="186"/>
        <v>no</v>
      </c>
      <c r="T626" s="23" t="str">
        <f t="shared" si="187"/>
        <v>Below Average</v>
      </c>
      <c r="U626" s="24">
        <v>1054</v>
      </c>
      <c r="V626" s="24">
        <v>0</v>
      </c>
      <c r="W626" s="24" t="s">
        <v>413</v>
      </c>
      <c r="X626" s="24">
        <v>1054</v>
      </c>
      <c r="Y626" s="24" t="str">
        <f t="shared" si="188"/>
        <v>no</v>
      </c>
      <c r="Z626" s="24" t="str">
        <f t="shared" si="189"/>
        <v>Below Average</v>
      </c>
      <c r="AA626" s="25">
        <v>1</v>
      </c>
      <c r="AB626" s="25">
        <v>0</v>
      </c>
      <c r="AC626" s="25">
        <v>1</v>
      </c>
      <c r="AD626" s="25">
        <v>0</v>
      </c>
      <c r="AE626" s="25">
        <f t="shared" si="190"/>
        <v>2</v>
      </c>
      <c r="AF626" s="25" t="str">
        <f t="shared" si="191"/>
        <v>Less</v>
      </c>
      <c r="AG626" s="57">
        <v>6</v>
      </c>
      <c r="AH626" s="29">
        <v>137500</v>
      </c>
      <c r="AI626" s="29">
        <f t="shared" si="178"/>
        <v>1990</v>
      </c>
      <c r="AJ626" s="29" t="str">
        <f t="shared" si="192"/>
        <v>no</v>
      </c>
      <c r="AK626" s="29">
        <f t="shared" si="193"/>
        <v>69.095477386934675</v>
      </c>
      <c r="AL626" s="29">
        <f t="shared" si="194"/>
        <v>130.45540796963948</v>
      </c>
    </row>
    <row r="627" spans="1:38" x14ac:dyDescent="0.2">
      <c r="A627">
        <v>617</v>
      </c>
      <c r="B627" s="12" t="s">
        <v>83</v>
      </c>
      <c r="C627" s="12">
        <f t="shared" si="179"/>
        <v>69</v>
      </c>
      <c r="D627" s="12" t="str">
        <f t="shared" si="176"/>
        <v>no</v>
      </c>
      <c r="E627" s="12" t="str">
        <f t="shared" si="180"/>
        <v>Below Average</v>
      </c>
      <c r="F627" s="21">
        <v>7861</v>
      </c>
      <c r="G627" s="21" t="str">
        <f t="shared" si="181"/>
        <v>no</v>
      </c>
      <c r="H627" s="21" t="str">
        <f t="shared" si="182"/>
        <v>Below Average</v>
      </c>
      <c r="I627" s="12" t="s">
        <v>193</v>
      </c>
      <c r="J627" s="12" t="str">
        <f t="shared" si="183"/>
        <v>Gilbert</v>
      </c>
      <c r="K627" s="12" t="s">
        <v>91</v>
      </c>
      <c r="L627" s="12">
        <f t="shared" si="177"/>
        <v>77.47396854876844</v>
      </c>
      <c r="M627" s="12" t="str">
        <f t="shared" si="184"/>
        <v>Above Average</v>
      </c>
      <c r="N627" s="22">
        <v>6</v>
      </c>
      <c r="O627" s="22" t="str">
        <f t="shared" si="185"/>
        <v>Low</v>
      </c>
      <c r="P627">
        <v>2002</v>
      </c>
      <c r="Q627">
        <v>2003</v>
      </c>
      <c r="R627" s="23">
        <v>783</v>
      </c>
      <c r="S627" s="23" t="str">
        <f t="shared" si="186"/>
        <v>no</v>
      </c>
      <c r="T627" s="23" t="str">
        <f t="shared" si="187"/>
        <v>Below Average</v>
      </c>
      <c r="U627" s="24">
        <v>807</v>
      </c>
      <c r="V627" s="24">
        <v>702</v>
      </c>
      <c r="W627" s="24" t="s">
        <v>412</v>
      </c>
      <c r="X627" s="24">
        <v>1509</v>
      </c>
      <c r="Y627" s="24" t="str">
        <f t="shared" si="188"/>
        <v>no</v>
      </c>
      <c r="Z627" s="24" t="str">
        <f t="shared" si="189"/>
        <v>Below Average</v>
      </c>
      <c r="AA627" s="25">
        <v>1</v>
      </c>
      <c r="AB627" s="25">
        <v>0</v>
      </c>
      <c r="AC627" s="25">
        <v>2</v>
      </c>
      <c r="AD627" s="25">
        <v>1</v>
      </c>
      <c r="AE627" s="25">
        <f t="shared" si="190"/>
        <v>4</v>
      </c>
      <c r="AF627" s="25" t="str">
        <f t="shared" si="191"/>
        <v>More</v>
      </c>
      <c r="AG627" s="57">
        <v>7</v>
      </c>
      <c r="AH627" s="29">
        <v>183200</v>
      </c>
      <c r="AI627" s="29">
        <f t="shared" si="178"/>
        <v>2292</v>
      </c>
      <c r="AJ627" s="29" t="str">
        <f t="shared" si="192"/>
        <v>no</v>
      </c>
      <c r="AK627" s="29">
        <f t="shared" si="193"/>
        <v>79.930191972076784</v>
      </c>
      <c r="AL627" s="29">
        <f t="shared" si="194"/>
        <v>121.40490390987409</v>
      </c>
    </row>
    <row r="628" spans="1:38" x14ac:dyDescent="0.2">
      <c r="A628">
        <v>618</v>
      </c>
      <c r="B628" s="12">
        <v>59</v>
      </c>
      <c r="C628" s="12">
        <f t="shared" si="179"/>
        <v>59</v>
      </c>
      <c r="D628" s="12" t="str">
        <f t="shared" si="176"/>
        <v>no</v>
      </c>
      <c r="E628" s="12" t="str">
        <f t="shared" si="180"/>
        <v>Below Average</v>
      </c>
      <c r="F628" s="21">
        <v>7227</v>
      </c>
      <c r="G628" s="21" t="str">
        <f t="shared" si="181"/>
        <v>no</v>
      </c>
      <c r="H628" s="21" t="str">
        <f t="shared" si="182"/>
        <v>Below Average</v>
      </c>
      <c r="I628" s="12" t="s">
        <v>162</v>
      </c>
      <c r="J628" s="12" t="str">
        <f t="shared" si="183"/>
        <v>NAmes</v>
      </c>
      <c r="K628" s="12" t="s">
        <v>91</v>
      </c>
      <c r="L628" s="12">
        <f t="shared" si="177"/>
        <v>65.191384752822614</v>
      </c>
      <c r="M628" s="12" t="str">
        <f t="shared" si="184"/>
        <v>Below Average</v>
      </c>
      <c r="N628" s="22">
        <v>6</v>
      </c>
      <c r="O628" s="22" t="str">
        <f t="shared" si="185"/>
        <v>Low</v>
      </c>
      <c r="P628">
        <v>1954</v>
      </c>
      <c r="Q628">
        <v>1954</v>
      </c>
      <c r="R628" s="23">
        <v>832</v>
      </c>
      <c r="S628" s="23" t="str">
        <f t="shared" si="186"/>
        <v>no</v>
      </c>
      <c r="T628" s="23" t="str">
        <f t="shared" si="187"/>
        <v>Below Average</v>
      </c>
      <c r="U628" s="24">
        <v>832</v>
      </c>
      <c r="V628" s="24">
        <v>0</v>
      </c>
      <c r="W628" s="24" t="s">
        <v>413</v>
      </c>
      <c r="X628" s="24">
        <v>832</v>
      </c>
      <c r="Y628" s="24" t="str">
        <f t="shared" si="188"/>
        <v>no</v>
      </c>
      <c r="Z628" s="24" t="str">
        <f t="shared" si="189"/>
        <v>Below Average</v>
      </c>
      <c r="AA628" s="25">
        <v>0</v>
      </c>
      <c r="AB628" s="25">
        <v>0</v>
      </c>
      <c r="AC628" s="25">
        <v>1</v>
      </c>
      <c r="AD628" s="25">
        <v>0</v>
      </c>
      <c r="AE628" s="25">
        <f t="shared" si="190"/>
        <v>1</v>
      </c>
      <c r="AF628" s="25" t="str">
        <f t="shared" si="191"/>
        <v>Less</v>
      </c>
      <c r="AG628" s="57">
        <v>4</v>
      </c>
      <c r="AH628" s="29">
        <v>105500</v>
      </c>
      <c r="AI628" s="29">
        <f t="shared" si="178"/>
        <v>1664</v>
      </c>
      <c r="AJ628" s="29" t="str">
        <f t="shared" si="192"/>
        <v>no</v>
      </c>
      <c r="AK628" s="29">
        <f t="shared" si="193"/>
        <v>63.401442307692307</v>
      </c>
      <c r="AL628" s="29">
        <f t="shared" si="194"/>
        <v>126.80288461538461</v>
      </c>
    </row>
    <row r="629" spans="1:38" x14ac:dyDescent="0.2">
      <c r="A629">
        <v>619</v>
      </c>
      <c r="B629" s="12">
        <v>90</v>
      </c>
      <c r="C629" s="12">
        <f t="shared" si="179"/>
        <v>90</v>
      </c>
      <c r="D629" s="12" t="str">
        <f t="shared" si="176"/>
        <v>no</v>
      </c>
      <c r="E629" s="12" t="str">
        <f t="shared" si="180"/>
        <v>Above Average</v>
      </c>
      <c r="F629" s="21">
        <v>11694</v>
      </c>
      <c r="G629" s="21" t="str">
        <f t="shared" si="181"/>
        <v>no</v>
      </c>
      <c r="H629" s="21" t="str">
        <f t="shared" si="182"/>
        <v>Above Average</v>
      </c>
      <c r="I629" s="12" t="s">
        <v>154</v>
      </c>
      <c r="J629" s="12" t="str">
        <f t="shared" si="183"/>
        <v>NridgHt</v>
      </c>
      <c r="K629" s="12" t="s">
        <v>91</v>
      </c>
      <c r="L629" s="12">
        <f t="shared" si="177"/>
        <v>92.435750489847905</v>
      </c>
      <c r="M629" s="12" t="str">
        <f t="shared" si="184"/>
        <v>Above Average</v>
      </c>
      <c r="N629" s="22">
        <v>9</v>
      </c>
      <c r="O629" s="22" t="str">
        <f t="shared" si="185"/>
        <v>High</v>
      </c>
      <c r="P629">
        <v>2007</v>
      </c>
      <c r="Q629">
        <v>2007</v>
      </c>
      <c r="R629" s="23">
        <v>1822</v>
      </c>
      <c r="S629" s="23" t="str">
        <f t="shared" si="186"/>
        <v>no</v>
      </c>
      <c r="T629" s="23" t="str">
        <f t="shared" si="187"/>
        <v>Above Average</v>
      </c>
      <c r="U629" s="24">
        <v>1828</v>
      </c>
      <c r="V629" s="24">
        <v>0</v>
      </c>
      <c r="W629" s="24" t="s">
        <v>413</v>
      </c>
      <c r="X629" s="24">
        <v>1828</v>
      </c>
      <c r="Y629" s="24" t="str">
        <f t="shared" si="188"/>
        <v>no</v>
      </c>
      <c r="Z629" s="24" t="str">
        <f t="shared" si="189"/>
        <v>Above Average</v>
      </c>
      <c r="AA629" s="25">
        <v>0</v>
      </c>
      <c r="AB629" s="25">
        <v>0</v>
      </c>
      <c r="AC629" s="25">
        <v>2</v>
      </c>
      <c r="AD629" s="25">
        <v>0</v>
      </c>
      <c r="AE629" s="25">
        <f t="shared" si="190"/>
        <v>2</v>
      </c>
      <c r="AF629" s="25" t="str">
        <f t="shared" si="191"/>
        <v>Less</v>
      </c>
      <c r="AG629" s="57">
        <v>9</v>
      </c>
      <c r="AH629" s="29">
        <v>314813</v>
      </c>
      <c r="AI629" s="29">
        <f t="shared" si="178"/>
        <v>3650</v>
      </c>
      <c r="AJ629" s="29" t="str">
        <f t="shared" si="192"/>
        <v>no</v>
      </c>
      <c r="AK629" s="29">
        <f t="shared" si="193"/>
        <v>86.250136986301371</v>
      </c>
      <c r="AL629" s="29">
        <f t="shared" si="194"/>
        <v>172.2171772428884</v>
      </c>
    </row>
    <row r="630" spans="1:38" x14ac:dyDescent="0.2">
      <c r="A630">
        <v>620</v>
      </c>
      <c r="B630" s="12">
        <v>85</v>
      </c>
      <c r="C630" s="12">
        <f t="shared" si="179"/>
        <v>85</v>
      </c>
      <c r="D630" s="12" t="str">
        <f t="shared" si="176"/>
        <v>no</v>
      </c>
      <c r="E630" s="12" t="str">
        <f t="shared" si="180"/>
        <v>Above Average</v>
      </c>
      <c r="F630" s="21">
        <v>12244</v>
      </c>
      <c r="G630" s="21" t="str">
        <f t="shared" si="181"/>
        <v>no</v>
      </c>
      <c r="H630" s="21" t="str">
        <f t="shared" si="182"/>
        <v>Above Average</v>
      </c>
      <c r="I630" s="12" t="s">
        <v>189</v>
      </c>
      <c r="J630" s="12" t="str">
        <f t="shared" si="183"/>
        <v>Timber</v>
      </c>
      <c r="K630" s="12" t="s">
        <v>91</v>
      </c>
      <c r="L630" s="12">
        <f t="shared" si="177"/>
        <v>78.098980385544763</v>
      </c>
      <c r="M630" s="12" t="str">
        <f t="shared" si="184"/>
        <v>Above Average</v>
      </c>
      <c r="N630" s="22">
        <v>8</v>
      </c>
      <c r="O630" s="22" t="str">
        <f t="shared" si="185"/>
        <v>High</v>
      </c>
      <c r="P630">
        <v>2003</v>
      </c>
      <c r="Q630">
        <v>2003</v>
      </c>
      <c r="R630" s="23">
        <v>1482</v>
      </c>
      <c r="S630" s="23" t="str">
        <f t="shared" si="186"/>
        <v>no</v>
      </c>
      <c r="T630" s="23" t="str">
        <f t="shared" si="187"/>
        <v>Above Average</v>
      </c>
      <c r="U630" s="24">
        <v>1482</v>
      </c>
      <c r="V630" s="24">
        <v>780</v>
      </c>
      <c r="W630" s="24" t="s">
        <v>412</v>
      </c>
      <c r="X630" s="24">
        <v>2262</v>
      </c>
      <c r="Y630" s="24" t="str">
        <f t="shared" si="188"/>
        <v>no</v>
      </c>
      <c r="Z630" s="24" t="str">
        <f t="shared" si="189"/>
        <v>Above Average</v>
      </c>
      <c r="AA630" s="25">
        <v>1</v>
      </c>
      <c r="AB630" s="25">
        <v>0</v>
      </c>
      <c r="AC630" s="25">
        <v>2</v>
      </c>
      <c r="AD630" s="25">
        <v>1</v>
      </c>
      <c r="AE630" s="25">
        <f t="shared" si="190"/>
        <v>4</v>
      </c>
      <c r="AF630" s="25" t="str">
        <f t="shared" si="191"/>
        <v>More</v>
      </c>
      <c r="AG630" s="57">
        <v>10</v>
      </c>
      <c r="AH630" s="29">
        <v>305000</v>
      </c>
      <c r="AI630" s="29">
        <f t="shared" si="178"/>
        <v>3744</v>
      </c>
      <c r="AJ630" s="29" t="str">
        <f t="shared" si="192"/>
        <v>no</v>
      </c>
      <c r="AK630" s="29">
        <f t="shared" si="193"/>
        <v>81.463675213675216</v>
      </c>
      <c r="AL630" s="29">
        <f t="shared" si="194"/>
        <v>134.83642793987622</v>
      </c>
    </row>
    <row r="631" spans="1:38" x14ac:dyDescent="0.2">
      <c r="A631">
        <v>621</v>
      </c>
      <c r="B631" s="12">
        <v>45</v>
      </c>
      <c r="C631" s="12">
        <f t="shared" si="179"/>
        <v>45</v>
      </c>
      <c r="D631" s="12" t="str">
        <f t="shared" si="176"/>
        <v>no</v>
      </c>
      <c r="E631" s="12" t="str">
        <f t="shared" si="180"/>
        <v>Below Average</v>
      </c>
      <c r="F631" s="21">
        <v>8248</v>
      </c>
      <c r="G631" s="21" t="str">
        <f t="shared" si="181"/>
        <v>no</v>
      </c>
      <c r="H631" s="21" t="str">
        <f t="shared" si="182"/>
        <v>Below Average</v>
      </c>
      <c r="I631" s="12" t="s">
        <v>185</v>
      </c>
      <c r="J631" s="12" t="str">
        <f t="shared" si="183"/>
        <v>Edwards</v>
      </c>
      <c r="K631" s="12" t="s">
        <v>91</v>
      </c>
      <c r="L631" s="12">
        <f t="shared" si="177"/>
        <v>61.772149970231268</v>
      </c>
      <c r="M631" s="12" t="str">
        <f t="shared" si="184"/>
        <v>Below Average</v>
      </c>
      <c r="N631" s="22">
        <v>3</v>
      </c>
      <c r="O631" s="22" t="str">
        <f t="shared" si="185"/>
        <v>Low</v>
      </c>
      <c r="P631">
        <v>1914</v>
      </c>
      <c r="Q631">
        <v>1950</v>
      </c>
      <c r="R631" s="23">
        <v>864</v>
      </c>
      <c r="S631" s="23" t="str">
        <f t="shared" si="186"/>
        <v>no</v>
      </c>
      <c r="T631" s="23" t="str">
        <f t="shared" si="187"/>
        <v>Below Average</v>
      </c>
      <c r="U631" s="24">
        <v>864</v>
      </c>
      <c r="V631" s="24">
        <v>0</v>
      </c>
      <c r="W631" s="24" t="s">
        <v>413</v>
      </c>
      <c r="X631" s="24">
        <v>864</v>
      </c>
      <c r="Y631" s="24" t="str">
        <f t="shared" si="188"/>
        <v>no</v>
      </c>
      <c r="Z631" s="24" t="str">
        <f t="shared" si="189"/>
        <v>Below Average</v>
      </c>
      <c r="AA631" s="25">
        <v>1</v>
      </c>
      <c r="AB631" s="25">
        <v>0</v>
      </c>
      <c r="AC631" s="25">
        <v>1</v>
      </c>
      <c r="AD631" s="25">
        <v>0</v>
      </c>
      <c r="AE631" s="25">
        <f t="shared" si="190"/>
        <v>2</v>
      </c>
      <c r="AF631" s="25" t="str">
        <f t="shared" si="191"/>
        <v>Less</v>
      </c>
      <c r="AG631" s="57">
        <v>5</v>
      </c>
      <c r="AH631" s="29">
        <v>67000</v>
      </c>
      <c r="AI631" s="29">
        <f t="shared" si="178"/>
        <v>1728</v>
      </c>
      <c r="AJ631" s="29" t="str">
        <f t="shared" si="192"/>
        <v>no</v>
      </c>
      <c r="AK631" s="29">
        <f t="shared" si="193"/>
        <v>38.773148148148145</v>
      </c>
      <c r="AL631" s="29">
        <f t="shared" si="194"/>
        <v>77.546296296296291</v>
      </c>
    </row>
    <row r="632" spans="1:38" x14ac:dyDescent="0.2">
      <c r="A632">
        <v>622</v>
      </c>
      <c r="B632" s="12">
        <v>90</v>
      </c>
      <c r="C632" s="12">
        <f t="shared" si="179"/>
        <v>90</v>
      </c>
      <c r="D632" s="12" t="str">
        <f t="shared" si="176"/>
        <v>no</v>
      </c>
      <c r="E632" s="12" t="str">
        <f t="shared" si="180"/>
        <v>Above Average</v>
      </c>
      <c r="F632" s="21">
        <v>10800</v>
      </c>
      <c r="G632" s="21" t="str">
        <f t="shared" si="181"/>
        <v>no</v>
      </c>
      <c r="H632" s="21" t="str">
        <f t="shared" si="182"/>
        <v>Above Average</v>
      </c>
      <c r="I632" s="12" t="s">
        <v>138</v>
      </c>
      <c r="J632" s="12" t="str">
        <f t="shared" si="183"/>
        <v>NWAmes</v>
      </c>
      <c r="K632" s="12" t="s">
        <v>91</v>
      </c>
      <c r="L632" s="12">
        <f t="shared" si="177"/>
        <v>67.115548801871967</v>
      </c>
      <c r="M632" s="12" t="str">
        <f t="shared" si="184"/>
        <v>Below Average</v>
      </c>
      <c r="N632" s="22">
        <v>6</v>
      </c>
      <c r="O632" s="22" t="str">
        <f t="shared" si="185"/>
        <v>Low</v>
      </c>
      <c r="P632">
        <v>1974</v>
      </c>
      <c r="Q632">
        <v>1997</v>
      </c>
      <c r="R632" s="23">
        <v>1522</v>
      </c>
      <c r="S632" s="23" t="str">
        <f t="shared" si="186"/>
        <v>no</v>
      </c>
      <c r="T632" s="23" t="str">
        <f t="shared" si="187"/>
        <v>Above Average</v>
      </c>
      <c r="U632" s="24">
        <v>1548</v>
      </c>
      <c r="V632" s="24">
        <v>1066</v>
      </c>
      <c r="W632" s="24" t="s">
        <v>412</v>
      </c>
      <c r="X632" s="24">
        <v>2614</v>
      </c>
      <c r="Y632" s="24" t="str">
        <f t="shared" si="188"/>
        <v>no</v>
      </c>
      <c r="Z632" s="24" t="str">
        <f t="shared" si="189"/>
        <v>Above Average</v>
      </c>
      <c r="AA632" s="25">
        <v>0</v>
      </c>
      <c r="AB632" s="25">
        <v>0</v>
      </c>
      <c r="AC632" s="25">
        <v>2</v>
      </c>
      <c r="AD632" s="25">
        <v>1</v>
      </c>
      <c r="AE632" s="25">
        <f t="shared" si="190"/>
        <v>3</v>
      </c>
      <c r="AF632" s="25" t="str">
        <f t="shared" si="191"/>
        <v>More</v>
      </c>
      <c r="AG632" s="57">
        <v>9</v>
      </c>
      <c r="AH632" s="29">
        <v>240000</v>
      </c>
      <c r="AI632" s="29">
        <f t="shared" si="178"/>
        <v>4136</v>
      </c>
      <c r="AJ632" s="29" t="str">
        <f t="shared" si="192"/>
        <v>no</v>
      </c>
      <c r="AK632" s="29">
        <f t="shared" si="193"/>
        <v>58.027079303675052</v>
      </c>
      <c r="AL632" s="29">
        <f t="shared" si="194"/>
        <v>91.813312930374906</v>
      </c>
    </row>
    <row r="633" spans="1:38" x14ac:dyDescent="0.2">
      <c r="A633">
        <v>623</v>
      </c>
      <c r="B633" s="12">
        <v>71</v>
      </c>
      <c r="C633" s="12">
        <f t="shared" si="179"/>
        <v>71</v>
      </c>
      <c r="D633" s="12" t="str">
        <f t="shared" si="176"/>
        <v>no</v>
      </c>
      <c r="E633" s="12" t="str">
        <f t="shared" si="180"/>
        <v>Above Average</v>
      </c>
      <c r="F633" s="21">
        <v>7064</v>
      </c>
      <c r="G633" s="21" t="str">
        <f t="shared" si="181"/>
        <v>no</v>
      </c>
      <c r="H633" s="21" t="str">
        <f t="shared" si="182"/>
        <v>Below Average</v>
      </c>
      <c r="I633" s="12" t="s">
        <v>151</v>
      </c>
      <c r="J633" s="12" t="str">
        <f t="shared" si="183"/>
        <v>Sawyer</v>
      </c>
      <c r="K633" s="12" t="s">
        <v>91</v>
      </c>
      <c r="L633" s="12">
        <f t="shared" si="177"/>
        <v>65.835562612127291</v>
      </c>
      <c r="M633" s="12" t="str">
        <f t="shared" si="184"/>
        <v>Below Average</v>
      </c>
      <c r="N633" s="22">
        <v>5</v>
      </c>
      <c r="O633" s="22" t="str">
        <f t="shared" si="185"/>
        <v>Low</v>
      </c>
      <c r="P633">
        <v>1977</v>
      </c>
      <c r="Q633">
        <v>1977</v>
      </c>
      <c r="R633" s="23">
        <v>980</v>
      </c>
      <c r="S633" s="23" t="str">
        <f t="shared" si="186"/>
        <v>no</v>
      </c>
      <c r="T633" s="23" t="str">
        <f t="shared" si="187"/>
        <v>Below Average</v>
      </c>
      <c r="U633" s="24">
        <v>980</v>
      </c>
      <c r="V633" s="24">
        <v>0</v>
      </c>
      <c r="W633" s="24" t="s">
        <v>413</v>
      </c>
      <c r="X633" s="24">
        <v>980</v>
      </c>
      <c r="Y633" s="24" t="str">
        <f t="shared" si="188"/>
        <v>no</v>
      </c>
      <c r="Z633" s="24" t="str">
        <f t="shared" si="189"/>
        <v>Below Average</v>
      </c>
      <c r="AA633" s="25">
        <v>0</v>
      </c>
      <c r="AB633" s="25">
        <v>0</v>
      </c>
      <c r="AC633" s="25">
        <v>1</v>
      </c>
      <c r="AD633" s="25">
        <v>0</v>
      </c>
      <c r="AE633" s="25">
        <f t="shared" si="190"/>
        <v>1</v>
      </c>
      <c r="AF633" s="25" t="str">
        <f t="shared" si="191"/>
        <v>Less</v>
      </c>
      <c r="AG633" s="57">
        <v>6</v>
      </c>
      <c r="AH633" s="29">
        <v>135000</v>
      </c>
      <c r="AI633" s="29">
        <f t="shared" si="178"/>
        <v>1960</v>
      </c>
      <c r="AJ633" s="29" t="str">
        <f t="shared" si="192"/>
        <v>no</v>
      </c>
      <c r="AK633" s="29">
        <f t="shared" si="193"/>
        <v>68.877551020408163</v>
      </c>
      <c r="AL633" s="29">
        <f t="shared" si="194"/>
        <v>137.75510204081633</v>
      </c>
    </row>
    <row r="634" spans="1:38" x14ac:dyDescent="0.2">
      <c r="A634">
        <v>624</v>
      </c>
      <c r="B634" s="12" t="s">
        <v>83</v>
      </c>
      <c r="C634" s="12">
        <f t="shared" si="179"/>
        <v>69</v>
      </c>
      <c r="D634" s="12" t="str">
        <f t="shared" si="176"/>
        <v>no</v>
      </c>
      <c r="E634" s="12" t="str">
        <f t="shared" si="180"/>
        <v>Below Average</v>
      </c>
      <c r="F634" s="21">
        <v>2117</v>
      </c>
      <c r="G634" s="21" t="str">
        <f t="shared" si="181"/>
        <v>no</v>
      </c>
      <c r="H634" s="21" t="str">
        <f t="shared" si="182"/>
        <v>Below Average</v>
      </c>
      <c r="I634" s="12" t="s">
        <v>136</v>
      </c>
      <c r="J634" s="12" t="str">
        <f t="shared" si="183"/>
        <v/>
      </c>
      <c r="K634" s="12" t="s">
        <v>179</v>
      </c>
      <c r="L634" s="12">
        <f t="shared" si="177"/>
        <v>83.140020408338017</v>
      </c>
      <c r="M634" s="12" t="str">
        <f t="shared" si="184"/>
        <v/>
      </c>
      <c r="N634" s="22">
        <v>6</v>
      </c>
      <c r="O634" s="22" t="str">
        <f t="shared" si="185"/>
        <v>Low</v>
      </c>
      <c r="P634">
        <v>2000</v>
      </c>
      <c r="Q634">
        <v>2000</v>
      </c>
      <c r="R634" s="23">
        <v>756</v>
      </c>
      <c r="S634" s="23" t="str">
        <f t="shared" si="186"/>
        <v>no</v>
      </c>
      <c r="T634" s="23" t="str">
        <f t="shared" si="187"/>
        <v>Below Average</v>
      </c>
      <c r="U634" s="24">
        <v>756</v>
      </c>
      <c r="V634" s="24">
        <v>756</v>
      </c>
      <c r="W634" s="24" t="s">
        <v>412</v>
      </c>
      <c r="X634" s="24">
        <v>1512</v>
      </c>
      <c r="Y634" s="24" t="str">
        <f t="shared" si="188"/>
        <v>no</v>
      </c>
      <c r="Z634" s="24" t="str">
        <f t="shared" si="189"/>
        <v>Below Average</v>
      </c>
      <c r="AA634" s="25">
        <v>0</v>
      </c>
      <c r="AB634" s="25">
        <v>0</v>
      </c>
      <c r="AC634" s="25">
        <v>2</v>
      </c>
      <c r="AD634" s="25">
        <v>1</v>
      </c>
      <c r="AE634" s="25">
        <f t="shared" si="190"/>
        <v>3</v>
      </c>
      <c r="AF634" s="25" t="str">
        <f t="shared" si="191"/>
        <v>More</v>
      </c>
      <c r="AG634" s="57">
        <v>4</v>
      </c>
      <c r="AH634" s="29">
        <v>168500</v>
      </c>
      <c r="AI634" s="29">
        <f t="shared" si="178"/>
        <v>2268</v>
      </c>
      <c r="AJ634" s="29" t="str">
        <f t="shared" si="192"/>
        <v>no</v>
      </c>
      <c r="AK634" s="29">
        <f t="shared" si="193"/>
        <v>74.294532627865962</v>
      </c>
      <c r="AL634" s="29">
        <f t="shared" si="194"/>
        <v>111.44179894179894</v>
      </c>
    </row>
    <row r="635" spans="1:38" x14ac:dyDescent="0.2">
      <c r="A635">
        <v>625</v>
      </c>
      <c r="B635" s="12">
        <v>80</v>
      </c>
      <c r="C635" s="12">
        <f t="shared" si="179"/>
        <v>80</v>
      </c>
      <c r="D635" s="12" t="str">
        <f t="shared" si="176"/>
        <v>no</v>
      </c>
      <c r="E635" s="12" t="str">
        <f t="shared" si="180"/>
        <v>Above Average</v>
      </c>
      <c r="F635" s="21">
        <v>10400</v>
      </c>
      <c r="G635" s="21" t="str">
        <f t="shared" si="181"/>
        <v>no</v>
      </c>
      <c r="H635" s="21" t="str">
        <f t="shared" si="182"/>
        <v>Below Average</v>
      </c>
      <c r="I635" s="12" t="s">
        <v>138</v>
      </c>
      <c r="J635" s="12" t="str">
        <f t="shared" si="183"/>
        <v>NWAmes</v>
      </c>
      <c r="K635" s="12" t="s">
        <v>91</v>
      </c>
      <c r="L635" s="12">
        <f t="shared" si="177"/>
        <v>67.115548801871967</v>
      </c>
      <c r="M635" s="12" t="str">
        <f t="shared" si="184"/>
        <v>Below Average</v>
      </c>
      <c r="N635" s="22">
        <v>6</v>
      </c>
      <c r="O635" s="22" t="str">
        <f t="shared" si="185"/>
        <v>Low</v>
      </c>
      <c r="P635">
        <v>1972</v>
      </c>
      <c r="Q635">
        <v>1972</v>
      </c>
      <c r="R635" s="23">
        <v>732</v>
      </c>
      <c r="S635" s="23" t="str">
        <f t="shared" si="186"/>
        <v>no</v>
      </c>
      <c r="T635" s="23" t="str">
        <f t="shared" si="187"/>
        <v>Below Average</v>
      </c>
      <c r="U635" s="24">
        <v>1012</v>
      </c>
      <c r="V635" s="24">
        <v>778</v>
      </c>
      <c r="W635" s="24" t="s">
        <v>412</v>
      </c>
      <c r="X635" s="24">
        <v>1790</v>
      </c>
      <c r="Y635" s="24" t="str">
        <f t="shared" si="188"/>
        <v>no</v>
      </c>
      <c r="Z635" s="24" t="str">
        <f t="shared" si="189"/>
        <v>Above Average</v>
      </c>
      <c r="AA635" s="25">
        <v>1</v>
      </c>
      <c r="AB635" s="25">
        <v>0</v>
      </c>
      <c r="AC635" s="25">
        <v>1</v>
      </c>
      <c r="AD635" s="25">
        <v>2</v>
      </c>
      <c r="AE635" s="25">
        <f t="shared" si="190"/>
        <v>4</v>
      </c>
      <c r="AF635" s="25" t="str">
        <f t="shared" si="191"/>
        <v>More</v>
      </c>
      <c r="AG635" s="57">
        <v>8</v>
      </c>
      <c r="AH635" s="29">
        <v>165150</v>
      </c>
      <c r="AI635" s="29">
        <f t="shared" si="178"/>
        <v>2522</v>
      </c>
      <c r="AJ635" s="29" t="str">
        <f t="shared" si="192"/>
        <v>no</v>
      </c>
      <c r="AK635" s="29">
        <f t="shared" si="193"/>
        <v>65.483743061062654</v>
      </c>
      <c r="AL635" s="29">
        <f t="shared" si="194"/>
        <v>92.262569832402235</v>
      </c>
    </row>
    <row r="636" spans="1:38" x14ac:dyDescent="0.2">
      <c r="A636">
        <v>626</v>
      </c>
      <c r="B636" s="12">
        <v>87</v>
      </c>
      <c r="C636" s="12">
        <f t="shared" si="179"/>
        <v>87</v>
      </c>
      <c r="D636" s="12" t="str">
        <f t="shared" si="176"/>
        <v>no</v>
      </c>
      <c r="E636" s="12" t="str">
        <f t="shared" si="180"/>
        <v>Above Average</v>
      </c>
      <c r="F636" s="21">
        <v>10000</v>
      </c>
      <c r="G636" s="21" t="str">
        <f t="shared" si="181"/>
        <v>no</v>
      </c>
      <c r="H636" s="21" t="str">
        <f t="shared" si="182"/>
        <v>Below Average</v>
      </c>
      <c r="I636" s="12" t="s">
        <v>162</v>
      </c>
      <c r="J636" s="12" t="str">
        <f t="shared" si="183"/>
        <v>NAmes</v>
      </c>
      <c r="K636" s="12" t="s">
        <v>91</v>
      </c>
      <c r="L636" s="12">
        <f t="shared" si="177"/>
        <v>65.191384752822614</v>
      </c>
      <c r="M636" s="12" t="str">
        <f t="shared" si="184"/>
        <v>Below Average</v>
      </c>
      <c r="N636" s="22">
        <v>6</v>
      </c>
      <c r="O636" s="22" t="str">
        <f t="shared" si="185"/>
        <v>Low</v>
      </c>
      <c r="P636">
        <v>1962</v>
      </c>
      <c r="Q636">
        <v>1962</v>
      </c>
      <c r="R636" s="23">
        <v>1116</v>
      </c>
      <c r="S636" s="23" t="str">
        <f t="shared" si="186"/>
        <v>no</v>
      </c>
      <c r="T636" s="23" t="str">
        <f t="shared" si="187"/>
        <v>Above Average</v>
      </c>
      <c r="U636" s="24">
        <v>1116</v>
      </c>
      <c r="V636" s="24">
        <v>0</v>
      </c>
      <c r="W636" s="24" t="s">
        <v>413</v>
      </c>
      <c r="X636" s="24">
        <v>1116</v>
      </c>
      <c r="Y636" s="24" t="str">
        <f t="shared" si="188"/>
        <v>no</v>
      </c>
      <c r="Z636" s="24" t="str">
        <f t="shared" si="189"/>
        <v>Below Average</v>
      </c>
      <c r="AA636" s="25">
        <v>0</v>
      </c>
      <c r="AB636" s="25">
        <v>0</v>
      </c>
      <c r="AC636" s="25">
        <v>1</v>
      </c>
      <c r="AD636" s="25">
        <v>1</v>
      </c>
      <c r="AE636" s="25">
        <f t="shared" si="190"/>
        <v>2</v>
      </c>
      <c r="AF636" s="25" t="str">
        <f t="shared" si="191"/>
        <v>Less</v>
      </c>
      <c r="AG636" s="57">
        <v>5</v>
      </c>
      <c r="AH636" s="29">
        <v>160000</v>
      </c>
      <c r="AI636" s="29">
        <f t="shared" si="178"/>
        <v>2232</v>
      </c>
      <c r="AJ636" s="29" t="str">
        <f t="shared" si="192"/>
        <v>no</v>
      </c>
      <c r="AK636" s="29">
        <f t="shared" si="193"/>
        <v>71.68458781362007</v>
      </c>
      <c r="AL636" s="29">
        <f t="shared" si="194"/>
        <v>143.36917562724014</v>
      </c>
    </row>
    <row r="637" spans="1:38" x14ac:dyDescent="0.2">
      <c r="A637">
        <v>627</v>
      </c>
      <c r="B637" s="12" t="s">
        <v>83</v>
      </c>
      <c r="C637" s="12">
        <f t="shared" si="179"/>
        <v>69</v>
      </c>
      <c r="D637" s="12" t="str">
        <f t="shared" si="176"/>
        <v>no</v>
      </c>
      <c r="E637" s="12" t="str">
        <f t="shared" si="180"/>
        <v>Below Average</v>
      </c>
      <c r="F637" s="21">
        <v>12342</v>
      </c>
      <c r="G637" s="21" t="str">
        <f t="shared" si="181"/>
        <v>no</v>
      </c>
      <c r="H637" s="21" t="str">
        <f t="shared" si="182"/>
        <v>Above Average</v>
      </c>
      <c r="I637" s="12" t="s">
        <v>162</v>
      </c>
      <c r="J637" s="12" t="str">
        <f t="shared" si="183"/>
        <v>NAmes</v>
      </c>
      <c r="K637" s="12" t="s">
        <v>91</v>
      </c>
      <c r="L637" s="12">
        <f t="shared" si="177"/>
        <v>65.191384752822614</v>
      </c>
      <c r="M637" s="12" t="str">
        <f t="shared" si="184"/>
        <v>Below Average</v>
      </c>
      <c r="N637" s="22">
        <v>5</v>
      </c>
      <c r="O637" s="22" t="str">
        <f t="shared" si="185"/>
        <v>Low</v>
      </c>
      <c r="P637">
        <v>1960</v>
      </c>
      <c r="Q637">
        <v>1978</v>
      </c>
      <c r="R637" s="23">
        <v>978</v>
      </c>
      <c r="S637" s="23" t="str">
        <f t="shared" si="186"/>
        <v>no</v>
      </c>
      <c r="T637" s="23" t="str">
        <f t="shared" si="187"/>
        <v>Below Average</v>
      </c>
      <c r="U637" s="24">
        <v>1422</v>
      </c>
      <c r="V637" s="24">
        <v>0</v>
      </c>
      <c r="W637" s="24" t="s">
        <v>413</v>
      </c>
      <c r="X637" s="24">
        <v>1422</v>
      </c>
      <c r="Y637" s="24" t="str">
        <f t="shared" si="188"/>
        <v>no</v>
      </c>
      <c r="Z637" s="24" t="str">
        <f t="shared" si="189"/>
        <v>Below Average</v>
      </c>
      <c r="AA637" s="25">
        <v>0</v>
      </c>
      <c r="AB637" s="25">
        <v>0</v>
      </c>
      <c r="AC637" s="25">
        <v>1</v>
      </c>
      <c r="AD637" s="25">
        <v>0</v>
      </c>
      <c r="AE637" s="25">
        <f t="shared" si="190"/>
        <v>1</v>
      </c>
      <c r="AF637" s="25" t="str">
        <f t="shared" si="191"/>
        <v>Less</v>
      </c>
      <c r="AG637" s="57">
        <v>6</v>
      </c>
      <c r="AH637" s="29">
        <v>139900</v>
      </c>
      <c r="AI637" s="29">
        <f t="shared" si="178"/>
        <v>2400</v>
      </c>
      <c r="AJ637" s="29" t="str">
        <f t="shared" si="192"/>
        <v>no</v>
      </c>
      <c r="AK637" s="29">
        <f t="shared" si="193"/>
        <v>58.291666666666664</v>
      </c>
      <c r="AL637" s="29">
        <f t="shared" si="194"/>
        <v>98.382559774964832</v>
      </c>
    </row>
    <row r="638" spans="1:38" x14ac:dyDescent="0.2">
      <c r="A638">
        <v>628</v>
      </c>
      <c r="B638" s="12">
        <v>80</v>
      </c>
      <c r="C638" s="12">
        <f t="shared" si="179"/>
        <v>80</v>
      </c>
      <c r="D638" s="12" t="str">
        <f t="shared" si="176"/>
        <v>no</v>
      </c>
      <c r="E638" s="12" t="str">
        <f t="shared" si="180"/>
        <v>Above Average</v>
      </c>
      <c r="F638" s="21">
        <v>9600</v>
      </c>
      <c r="G638" s="21" t="str">
        <f t="shared" si="181"/>
        <v>no</v>
      </c>
      <c r="H638" s="21" t="str">
        <f t="shared" si="182"/>
        <v>Below Average</v>
      </c>
      <c r="I638" s="12" t="s">
        <v>162</v>
      </c>
      <c r="J638" s="12" t="str">
        <f t="shared" si="183"/>
        <v>NAmes</v>
      </c>
      <c r="K638" s="12" t="s">
        <v>91</v>
      </c>
      <c r="L638" s="12">
        <f t="shared" si="177"/>
        <v>65.191384752822614</v>
      </c>
      <c r="M638" s="12" t="str">
        <f t="shared" si="184"/>
        <v>Below Average</v>
      </c>
      <c r="N638" s="22">
        <v>6</v>
      </c>
      <c r="O638" s="22" t="str">
        <f t="shared" si="185"/>
        <v>Low</v>
      </c>
      <c r="P638">
        <v>1955</v>
      </c>
      <c r="Q638">
        <v>1972</v>
      </c>
      <c r="R638" s="23">
        <v>1156</v>
      </c>
      <c r="S638" s="23" t="str">
        <f t="shared" si="186"/>
        <v>no</v>
      </c>
      <c r="T638" s="23" t="str">
        <f t="shared" si="187"/>
        <v>Above Average</v>
      </c>
      <c r="U638" s="24">
        <v>1520</v>
      </c>
      <c r="V638" s="24">
        <v>0</v>
      </c>
      <c r="W638" s="24" t="s">
        <v>413</v>
      </c>
      <c r="X638" s="24">
        <v>1520</v>
      </c>
      <c r="Y638" s="24" t="str">
        <f t="shared" si="188"/>
        <v>no</v>
      </c>
      <c r="Z638" s="24" t="str">
        <f t="shared" si="189"/>
        <v>Above Average</v>
      </c>
      <c r="AA638" s="25">
        <v>1</v>
      </c>
      <c r="AB638" s="25">
        <v>0</v>
      </c>
      <c r="AC638" s="25">
        <v>1</v>
      </c>
      <c r="AD638" s="25">
        <v>0</v>
      </c>
      <c r="AE638" s="25">
        <f t="shared" si="190"/>
        <v>2</v>
      </c>
      <c r="AF638" s="25" t="str">
        <f t="shared" si="191"/>
        <v>Less</v>
      </c>
      <c r="AG638" s="57">
        <v>7</v>
      </c>
      <c r="AH638" s="29">
        <v>153000</v>
      </c>
      <c r="AI638" s="29">
        <f t="shared" si="178"/>
        <v>2676</v>
      </c>
      <c r="AJ638" s="29" t="str">
        <f t="shared" si="192"/>
        <v>no</v>
      </c>
      <c r="AK638" s="29">
        <f t="shared" si="193"/>
        <v>57.174887892376681</v>
      </c>
      <c r="AL638" s="29">
        <f t="shared" si="194"/>
        <v>100.65789473684211</v>
      </c>
    </row>
    <row r="639" spans="1:38" x14ac:dyDescent="0.2">
      <c r="A639">
        <v>629</v>
      </c>
      <c r="B639" s="12">
        <v>70</v>
      </c>
      <c r="C639" s="12">
        <f t="shared" si="179"/>
        <v>70</v>
      </c>
      <c r="D639" s="12" t="str">
        <f t="shared" si="176"/>
        <v>no</v>
      </c>
      <c r="E639" s="12" t="str">
        <f t="shared" si="180"/>
        <v>Above Average</v>
      </c>
      <c r="F639" s="21">
        <v>11606</v>
      </c>
      <c r="G639" s="21" t="str">
        <f t="shared" si="181"/>
        <v>no</v>
      </c>
      <c r="H639" s="21" t="str">
        <f t="shared" si="182"/>
        <v>Above Average</v>
      </c>
      <c r="I639" s="12" t="s">
        <v>162</v>
      </c>
      <c r="J639" s="12" t="str">
        <f t="shared" si="183"/>
        <v>NAmes</v>
      </c>
      <c r="K639" s="12" t="s">
        <v>91</v>
      </c>
      <c r="L639" s="12">
        <f t="shared" si="177"/>
        <v>65.191384752822614</v>
      </c>
      <c r="M639" s="12" t="str">
        <f t="shared" si="184"/>
        <v>Below Average</v>
      </c>
      <c r="N639" s="22">
        <v>5</v>
      </c>
      <c r="O639" s="22" t="str">
        <f t="shared" si="185"/>
        <v>Low</v>
      </c>
      <c r="P639">
        <v>1969</v>
      </c>
      <c r="Q639">
        <v>1969</v>
      </c>
      <c r="R639" s="23">
        <v>1040</v>
      </c>
      <c r="S639" s="23" t="str">
        <f t="shared" si="186"/>
        <v>no</v>
      </c>
      <c r="T639" s="23" t="str">
        <f t="shared" si="187"/>
        <v>Below Average</v>
      </c>
      <c r="U639" s="24">
        <v>1040</v>
      </c>
      <c r="V639" s="24">
        <v>1040</v>
      </c>
      <c r="W639" s="24" t="s">
        <v>412</v>
      </c>
      <c r="X639" s="24">
        <v>2080</v>
      </c>
      <c r="Y639" s="24" t="str">
        <f t="shared" si="188"/>
        <v>no</v>
      </c>
      <c r="Z639" s="24" t="str">
        <f t="shared" si="189"/>
        <v>Above Average</v>
      </c>
      <c r="AA639" s="25">
        <v>0</v>
      </c>
      <c r="AB639" s="25">
        <v>1</v>
      </c>
      <c r="AC639" s="25">
        <v>1</v>
      </c>
      <c r="AD639" s="25">
        <v>2</v>
      </c>
      <c r="AE639" s="25">
        <f t="shared" si="190"/>
        <v>4</v>
      </c>
      <c r="AF639" s="25" t="str">
        <f t="shared" si="191"/>
        <v>More</v>
      </c>
      <c r="AG639" s="57">
        <v>9</v>
      </c>
      <c r="AH639" s="29">
        <v>135000</v>
      </c>
      <c r="AI639" s="29">
        <f t="shared" si="178"/>
        <v>3120</v>
      </c>
      <c r="AJ639" s="29" t="str">
        <f t="shared" si="192"/>
        <v>no</v>
      </c>
      <c r="AK639" s="29">
        <f t="shared" si="193"/>
        <v>43.269230769230766</v>
      </c>
      <c r="AL639" s="29">
        <f t="shared" si="194"/>
        <v>64.90384615384616</v>
      </c>
    </row>
    <row r="640" spans="1:38" x14ac:dyDescent="0.2">
      <c r="A640">
        <v>630</v>
      </c>
      <c r="B640" s="12">
        <v>82</v>
      </c>
      <c r="C640" s="12">
        <f t="shared" si="179"/>
        <v>82</v>
      </c>
      <c r="D640" s="12" t="str">
        <f t="shared" si="176"/>
        <v>no</v>
      </c>
      <c r="E640" s="12" t="str">
        <f t="shared" si="180"/>
        <v>Above Average</v>
      </c>
      <c r="F640" s="21">
        <v>9020</v>
      </c>
      <c r="G640" s="21" t="str">
        <f t="shared" si="181"/>
        <v>no</v>
      </c>
      <c r="H640" s="21" t="str">
        <f t="shared" si="182"/>
        <v>Below Average</v>
      </c>
      <c r="I640" s="12" t="s">
        <v>162</v>
      </c>
      <c r="J640" s="12" t="str">
        <f t="shared" si="183"/>
        <v>NAmes</v>
      </c>
      <c r="K640" s="12" t="s">
        <v>91</v>
      </c>
      <c r="L640" s="12">
        <f t="shared" si="177"/>
        <v>65.191384752822614</v>
      </c>
      <c r="M640" s="12" t="str">
        <f t="shared" si="184"/>
        <v>Below Average</v>
      </c>
      <c r="N640" s="22">
        <v>6</v>
      </c>
      <c r="O640" s="22" t="str">
        <f t="shared" si="185"/>
        <v>Low</v>
      </c>
      <c r="P640">
        <v>1964</v>
      </c>
      <c r="Q640">
        <v>1964</v>
      </c>
      <c r="R640" s="23">
        <v>1248</v>
      </c>
      <c r="S640" s="23" t="str">
        <f t="shared" si="186"/>
        <v>no</v>
      </c>
      <c r="T640" s="23" t="str">
        <f t="shared" si="187"/>
        <v>Above Average</v>
      </c>
      <c r="U640" s="24">
        <v>1350</v>
      </c>
      <c r="V640" s="24">
        <v>0</v>
      </c>
      <c r="W640" s="24" t="s">
        <v>413</v>
      </c>
      <c r="X640" s="24">
        <v>1350</v>
      </c>
      <c r="Y640" s="24" t="str">
        <f t="shared" si="188"/>
        <v>no</v>
      </c>
      <c r="Z640" s="24" t="str">
        <f t="shared" si="189"/>
        <v>Below Average</v>
      </c>
      <c r="AA640" s="25">
        <v>1</v>
      </c>
      <c r="AB640" s="25">
        <v>0</v>
      </c>
      <c r="AC640" s="25">
        <v>1</v>
      </c>
      <c r="AD640" s="25">
        <v>1</v>
      </c>
      <c r="AE640" s="25">
        <f t="shared" si="190"/>
        <v>3</v>
      </c>
      <c r="AF640" s="25" t="str">
        <f t="shared" si="191"/>
        <v>More</v>
      </c>
      <c r="AG640" s="57">
        <v>6</v>
      </c>
      <c r="AH640" s="29">
        <v>168500</v>
      </c>
      <c r="AI640" s="29">
        <f t="shared" si="178"/>
        <v>2598</v>
      </c>
      <c r="AJ640" s="29" t="str">
        <f t="shared" si="192"/>
        <v>no</v>
      </c>
      <c r="AK640" s="29">
        <f t="shared" si="193"/>
        <v>64.857582755966135</v>
      </c>
      <c r="AL640" s="29">
        <f t="shared" si="194"/>
        <v>124.81481481481481</v>
      </c>
    </row>
    <row r="641" spans="1:38" x14ac:dyDescent="0.2">
      <c r="A641">
        <v>631</v>
      </c>
      <c r="B641" s="12">
        <v>50</v>
      </c>
      <c r="C641" s="12">
        <f t="shared" si="179"/>
        <v>50</v>
      </c>
      <c r="D641" s="12" t="str">
        <f t="shared" si="176"/>
        <v>no</v>
      </c>
      <c r="E641" s="12" t="str">
        <f t="shared" si="180"/>
        <v>Below Average</v>
      </c>
      <c r="F641" s="21">
        <v>9000</v>
      </c>
      <c r="G641" s="21" t="str">
        <f t="shared" si="181"/>
        <v>no</v>
      </c>
      <c r="H641" s="21" t="str">
        <f t="shared" si="182"/>
        <v>Below Average</v>
      </c>
      <c r="I641" s="12" t="s">
        <v>143</v>
      </c>
      <c r="J641" s="12" t="str">
        <f t="shared" si="183"/>
        <v>OldTown</v>
      </c>
      <c r="K641" s="12" t="s">
        <v>91</v>
      </c>
      <c r="L641" s="12">
        <f t="shared" si="177"/>
        <v>57.90974368543602</v>
      </c>
      <c r="M641" s="12" t="str">
        <f t="shared" si="184"/>
        <v>Below Average</v>
      </c>
      <c r="N641" s="22">
        <v>5</v>
      </c>
      <c r="O641" s="22" t="str">
        <f t="shared" si="185"/>
        <v>Low</v>
      </c>
      <c r="P641">
        <v>1880</v>
      </c>
      <c r="Q641">
        <v>1991</v>
      </c>
      <c r="R641" s="23">
        <v>636</v>
      </c>
      <c r="S641" s="23" t="str">
        <f t="shared" si="186"/>
        <v>no</v>
      </c>
      <c r="T641" s="23" t="str">
        <f t="shared" si="187"/>
        <v>Below Average</v>
      </c>
      <c r="U641" s="24">
        <v>1089</v>
      </c>
      <c r="V641" s="24">
        <v>661</v>
      </c>
      <c r="W641" s="24" t="s">
        <v>412</v>
      </c>
      <c r="X641" s="24">
        <v>1750</v>
      </c>
      <c r="Y641" s="24" t="str">
        <f t="shared" si="188"/>
        <v>no</v>
      </c>
      <c r="Z641" s="24" t="str">
        <f t="shared" si="189"/>
        <v>Above Average</v>
      </c>
      <c r="AA641" s="25">
        <v>0</v>
      </c>
      <c r="AB641" s="25">
        <v>0</v>
      </c>
      <c r="AC641" s="25">
        <v>1</v>
      </c>
      <c r="AD641" s="25">
        <v>0</v>
      </c>
      <c r="AE641" s="25">
        <f t="shared" si="190"/>
        <v>1</v>
      </c>
      <c r="AF641" s="25" t="str">
        <f t="shared" si="191"/>
        <v>Less</v>
      </c>
      <c r="AG641" s="57">
        <v>8</v>
      </c>
      <c r="AH641" s="29">
        <v>124000</v>
      </c>
      <c r="AI641" s="29">
        <f t="shared" si="178"/>
        <v>2386</v>
      </c>
      <c r="AJ641" s="29" t="str">
        <f t="shared" si="192"/>
        <v>no</v>
      </c>
      <c r="AK641" s="29">
        <f t="shared" si="193"/>
        <v>51.969823973176865</v>
      </c>
      <c r="AL641" s="29">
        <f t="shared" si="194"/>
        <v>70.857142857142861</v>
      </c>
    </row>
    <row r="642" spans="1:38" x14ac:dyDescent="0.2">
      <c r="A642">
        <v>632</v>
      </c>
      <c r="B642" s="12">
        <v>34</v>
      </c>
      <c r="C642" s="12">
        <f t="shared" si="179"/>
        <v>34</v>
      </c>
      <c r="D642" s="12" t="str">
        <f t="shared" si="176"/>
        <v>no</v>
      </c>
      <c r="E642" s="12" t="str">
        <f t="shared" si="180"/>
        <v>Below Average</v>
      </c>
      <c r="F642" s="21">
        <v>4590</v>
      </c>
      <c r="G642" s="21" t="str">
        <f t="shared" si="181"/>
        <v>no</v>
      </c>
      <c r="H642" s="21" t="str">
        <f t="shared" si="182"/>
        <v>Below Average</v>
      </c>
      <c r="I642" s="12" t="s">
        <v>154</v>
      </c>
      <c r="J642" s="12" t="str">
        <f t="shared" si="183"/>
        <v/>
      </c>
      <c r="K642" s="12" t="s">
        <v>198</v>
      </c>
      <c r="L642" s="12">
        <f t="shared" si="177"/>
        <v>92.435750489847905</v>
      </c>
      <c r="M642" s="12" t="str">
        <f t="shared" si="184"/>
        <v/>
      </c>
      <c r="N642" s="22">
        <v>8</v>
      </c>
      <c r="O642" s="22" t="str">
        <f t="shared" si="185"/>
        <v>High</v>
      </c>
      <c r="P642">
        <v>2006</v>
      </c>
      <c r="Q642">
        <v>2006</v>
      </c>
      <c r="R642" s="23">
        <v>1554</v>
      </c>
      <c r="S642" s="23" t="str">
        <f t="shared" si="186"/>
        <v>no</v>
      </c>
      <c r="T642" s="23" t="str">
        <f t="shared" si="187"/>
        <v>Above Average</v>
      </c>
      <c r="U642" s="24">
        <v>1554</v>
      </c>
      <c r="V642" s="24">
        <v>0</v>
      </c>
      <c r="W642" s="24" t="s">
        <v>413</v>
      </c>
      <c r="X642" s="24">
        <v>1554</v>
      </c>
      <c r="Y642" s="24" t="str">
        <f t="shared" si="188"/>
        <v>no</v>
      </c>
      <c r="Z642" s="24" t="str">
        <f t="shared" si="189"/>
        <v>Above Average</v>
      </c>
      <c r="AA642" s="25">
        <v>0</v>
      </c>
      <c r="AB642" s="25">
        <v>0</v>
      </c>
      <c r="AC642" s="25">
        <v>2</v>
      </c>
      <c r="AD642" s="25">
        <v>0</v>
      </c>
      <c r="AE642" s="25">
        <f t="shared" si="190"/>
        <v>2</v>
      </c>
      <c r="AF642" s="25" t="str">
        <f t="shared" si="191"/>
        <v>Less</v>
      </c>
      <c r="AG642" s="57">
        <v>6</v>
      </c>
      <c r="AH642" s="29">
        <v>209500</v>
      </c>
      <c r="AI642" s="29">
        <f t="shared" si="178"/>
        <v>3108</v>
      </c>
      <c r="AJ642" s="29" t="str">
        <f t="shared" si="192"/>
        <v>no</v>
      </c>
      <c r="AK642" s="29">
        <f t="shared" si="193"/>
        <v>67.4066924066924</v>
      </c>
      <c r="AL642" s="29">
        <f t="shared" si="194"/>
        <v>134.8133848133848</v>
      </c>
    </row>
    <row r="643" spans="1:38" x14ac:dyDescent="0.2">
      <c r="A643">
        <v>633</v>
      </c>
      <c r="B643" s="12">
        <v>85</v>
      </c>
      <c r="C643" s="12">
        <f t="shared" si="179"/>
        <v>85</v>
      </c>
      <c r="D643" s="12" t="str">
        <f t="shared" si="176"/>
        <v>no</v>
      </c>
      <c r="E643" s="12" t="str">
        <f t="shared" si="180"/>
        <v>Above Average</v>
      </c>
      <c r="F643" s="21">
        <v>11900</v>
      </c>
      <c r="G643" s="21" t="str">
        <f t="shared" si="181"/>
        <v>no</v>
      </c>
      <c r="H643" s="21" t="str">
        <f t="shared" si="182"/>
        <v>Above Average</v>
      </c>
      <c r="I643" s="12" t="s">
        <v>138</v>
      </c>
      <c r="J643" s="12" t="str">
        <f t="shared" si="183"/>
        <v>NWAmes</v>
      </c>
      <c r="K643" s="12" t="s">
        <v>91</v>
      </c>
      <c r="L643" s="12">
        <f t="shared" si="177"/>
        <v>67.115548801871967</v>
      </c>
      <c r="M643" s="12" t="str">
        <f t="shared" si="184"/>
        <v>Below Average</v>
      </c>
      <c r="N643" s="22">
        <v>7</v>
      </c>
      <c r="O643" s="22" t="str">
        <f t="shared" si="185"/>
        <v>High</v>
      </c>
      <c r="P643">
        <v>1977</v>
      </c>
      <c r="Q643">
        <v>1977</v>
      </c>
      <c r="R643" s="23">
        <v>1386</v>
      </c>
      <c r="S643" s="23" t="str">
        <f t="shared" si="186"/>
        <v>no</v>
      </c>
      <c r="T643" s="23" t="str">
        <f t="shared" si="187"/>
        <v>Above Average</v>
      </c>
      <c r="U643" s="24">
        <v>1411</v>
      </c>
      <c r="V643" s="24">
        <v>0</v>
      </c>
      <c r="W643" s="24" t="s">
        <v>413</v>
      </c>
      <c r="X643" s="24">
        <v>1411</v>
      </c>
      <c r="Y643" s="24" t="str">
        <f t="shared" si="188"/>
        <v>no</v>
      </c>
      <c r="Z643" s="24" t="str">
        <f t="shared" si="189"/>
        <v>Below Average</v>
      </c>
      <c r="AA643" s="25">
        <v>0</v>
      </c>
      <c r="AB643" s="25">
        <v>0</v>
      </c>
      <c r="AC643" s="25">
        <v>2</v>
      </c>
      <c r="AD643" s="25">
        <v>0</v>
      </c>
      <c r="AE643" s="25">
        <f t="shared" si="190"/>
        <v>2</v>
      </c>
      <c r="AF643" s="25" t="str">
        <f t="shared" si="191"/>
        <v>Less</v>
      </c>
      <c r="AG643" s="57">
        <v>6</v>
      </c>
      <c r="AH643" s="29">
        <v>82500</v>
      </c>
      <c r="AI643" s="29">
        <f t="shared" si="178"/>
        <v>2797</v>
      </c>
      <c r="AJ643" s="29" t="str">
        <f t="shared" si="192"/>
        <v>no</v>
      </c>
      <c r="AK643" s="29">
        <f t="shared" si="193"/>
        <v>29.495888451912762</v>
      </c>
      <c r="AL643" s="29">
        <f t="shared" si="194"/>
        <v>58.469170800850463</v>
      </c>
    </row>
    <row r="644" spans="1:38" x14ac:dyDescent="0.2">
      <c r="A644">
        <v>634</v>
      </c>
      <c r="B644" s="12">
        <v>80</v>
      </c>
      <c r="C644" s="12">
        <f t="shared" si="179"/>
        <v>80</v>
      </c>
      <c r="D644" s="12" t="str">
        <f t="shared" si="176"/>
        <v>no</v>
      </c>
      <c r="E644" s="12" t="str">
        <f t="shared" si="180"/>
        <v>Above Average</v>
      </c>
      <c r="F644" s="21">
        <v>9250</v>
      </c>
      <c r="G644" s="21" t="str">
        <f t="shared" si="181"/>
        <v>no</v>
      </c>
      <c r="H644" s="21" t="str">
        <f t="shared" si="182"/>
        <v>Below Average</v>
      </c>
      <c r="I644" s="12" t="s">
        <v>162</v>
      </c>
      <c r="J644" s="12" t="str">
        <f t="shared" si="183"/>
        <v>NAmes</v>
      </c>
      <c r="K644" s="12" t="s">
        <v>91</v>
      </c>
      <c r="L644" s="12">
        <f t="shared" si="177"/>
        <v>65.191384752822614</v>
      </c>
      <c r="M644" s="12" t="str">
        <f t="shared" si="184"/>
        <v>Below Average</v>
      </c>
      <c r="N644" s="22">
        <v>5</v>
      </c>
      <c r="O644" s="22" t="str">
        <f t="shared" si="185"/>
        <v>Low</v>
      </c>
      <c r="P644">
        <v>1954</v>
      </c>
      <c r="Q644">
        <v>2005</v>
      </c>
      <c r="R644" s="23">
        <v>1056</v>
      </c>
      <c r="S644" s="23" t="str">
        <f t="shared" si="186"/>
        <v>no</v>
      </c>
      <c r="T644" s="23" t="str">
        <f t="shared" si="187"/>
        <v>Below Average</v>
      </c>
      <c r="U644" s="24">
        <v>1056</v>
      </c>
      <c r="V644" s="24">
        <v>0</v>
      </c>
      <c r="W644" s="24" t="s">
        <v>413</v>
      </c>
      <c r="X644" s="24">
        <v>1056</v>
      </c>
      <c r="Y644" s="24" t="str">
        <f t="shared" si="188"/>
        <v>no</v>
      </c>
      <c r="Z644" s="24" t="str">
        <f t="shared" si="189"/>
        <v>Below Average</v>
      </c>
      <c r="AA644" s="25">
        <v>0</v>
      </c>
      <c r="AB644" s="25">
        <v>1</v>
      </c>
      <c r="AC644" s="25">
        <v>1</v>
      </c>
      <c r="AD644" s="25">
        <v>0</v>
      </c>
      <c r="AE644" s="25">
        <f t="shared" si="190"/>
        <v>2</v>
      </c>
      <c r="AF644" s="25" t="str">
        <f t="shared" si="191"/>
        <v>Less</v>
      </c>
      <c r="AG644" s="57">
        <v>6</v>
      </c>
      <c r="AH644" s="29">
        <v>139400</v>
      </c>
      <c r="AI644" s="29">
        <f t="shared" si="178"/>
        <v>2112</v>
      </c>
      <c r="AJ644" s="29" t="str">
        <f t="shared" si="192"/>
        <v>no</v>
      </c>
      <c r="AK644" s="29">
        <f t="shared" si="193"/>
        <v>66.003787878787875</v>
      </c>
      <c r="AL644" s="29">
        <f t="shared" si="194"/>
        <v>132.00757575757575</v>
      </c>
    </row>
    <row r="645" spans="1:38" x14ac:dyDescent="0.2">
      <c r="A645">
        <v>635</v>
      </c>
      <c r="B645" s="12">
        <v>64</v>
      </c>
      <c r="C645" s="12">
        <f t="shared" si="179"/>
        <v>64</v>
      </c>
      <c r="D645" s="12" t="str">
        <f t="shared" si="176"/>
        <v>no</v>
      </c>
      <c r="E645" s="12" t="str">
        <f t="shared" si="180"/>
        <v>Below Average</v>
      </c>
      <c r="F645" s="21">
        <v>6979</v>
      </c>
      <c r="G645" s="21" t="str">
        <f t="shared" si="181"/>
        <v>no</v>
      </c>
      <c r="H645" s="21" t="str">
        <f t="shared" si="182"/>
        <v>Below Average</v>
      </c>
      <c r="I645" s="12" t="s">
        <v>143</v>
      </c>
      <c r="J645" s="12" t="str">
        <f t="shared" si="183"/>
        <v/>
      </c>
      <c r="K645" s="12" t="s">
        <v>167</v>
      </c>
      <c r="L645" s="12">
        <f t="shared" si="177"/>
        <v>57.90974368543602</v>
      </c>
      <c r="M645" s="12" t="str">
        <f t="shared" si="184"/>
        <v/>
      </c>
      <c r="N645" s="22">
        <v>6</v>
      </c>
      <c r="O645" s="22" t="str">
        <f t="shared" si="185"/>
        <v>Low</v>
      </c>
      <c r="P645">
        <v>1980</v>
      </c>
      <c r="Q645">
        <v>1980</v>
      </c>
      <c r="R645" s="23">
        <v>1056</v>
      </c>
      <c r="S645" s="23" t="str">
        <f t="shared" si="186"/>
        <v>no</v>
      </c>
      <c r="T645" s="23" t="str">
        <f t="shared" si="187"/>
        <v>Below Average</v>
      </c>
      <c r="U645" s="24">
        <v>1056</v>
      </c>
      <c r="V645" s="24">
        <v>0</v>
      </c>
      <c r="W645" s="24" t="s">
        <v>413</v>
      </c>
      <c r="X645" s="24">
        <v>1056</v>
      </c>
      <c r="Y645" s="24" t="str">
        <f t="shared" si="188"/>
        <v>no</v>
      </c>
      <c r="Z645" s="24" t="str">
        <f t="shared" si="189"/>
        <v>Below Average</v>
      </c>
      <c r="AA645" s="25">
        <v>2</v>
      </c>
      <c r="AB645" s="25">
        <v>0</v>
      </c>
      <c r="AC645" s="25">
        <v>0</v>
      </c>
      <c r="AD645" s="25">
        <v>0</v>
      </c>
      <c r="AE645" s="25">
        <f t="shared" si="190"/>
        <v>2</v>
      </c>
      <c r="AF645" s="25" t="str">
        <f t="shared" si="191"/>
        <v>Less</v>
      </c>
      <c r="AG645" s="57">
        <v>4</v>
      </c>
      <c r="AH645" s="29">
        <v>144000</v>
      </c>
      <c r="AI645" s="29">
        <f t="shared" si="178"/>
        <v>2112</v>
      </c>
      <c r="AJ645" s="29" t="str">
        <f t="shared" si="192"/>
        <v>no</v>
      </c>
      <c r="AK645" s="29">
        <f t="shared" si="193"/>
        <v>68.181818181818187</v>
      </c>
      <c r="AL645" s="29">
        <f t="shared" si="194"/>
        <v>136.36363636363637</v>
      </c>
    </row>
    <row r="646" spans="1:38" x14ac:dyDescent="0.2">
      <c r="A646">
        <v>636</v>
      </c>
      <c r="B646" s="12">
        <v>60</v>
      </c>
      <c r="C646" s="12">
        <f t="shared" si="179"/>
        <v>60</v>
      </c>
      <c r="D646" s="12" t="str">
        <f t="shared" si="176"/>
        <v>no</v>
      </c>
      <c r="E646" s="12" t="str">
        <f t="shared" si="180"/>
        <v>Below Average</v>
      </c>
      <c r="F646" s="21">
        <v>10896</v>
      </c>
      <c r="G646" s="21" t="str">
        <f t="shared" si="181"/>
        <v>no</v>
      </c>
      <c r="H646" s="21" t="str">
        <f t="shared" si="182"/>
        <v>Above Average</v>
      </c>
      <c r="I646" s="12" t="s">
        <v>232</v>
      </c>
      <c r="J646" s="12" t="str">
        <f t="shared" si="183"/>
        <v/>
      </c>
      <c r="K646" s="12" t="s">
        <v>149</v>
      </c>
      <c r="L646" s="12">
        <f t="shared" si="177"/>
        <v>56.717772915383847</v>
      </c>
      <c r="M646" s="12" t="str">
        <f t="shared" si="184"/>
        <v/>
      </c>
      <c r="N646" s="22">
        <v>6</v>
      </c>
      <c r="O646" s="22" t="str">
        <f t="shared" si="185"/>
        <v>Low</v>
      </c>
      <c r="P646">
        <v>1914</v>
      </c>
      <c r="Q646">
        <v>1995</v>
      </c>
      <c r="R646" s="23">
        <v>1440</v>
      </c>
      <c r="S646" s="23" t="str">
        <f t="shared" si="186"/>
        <v>no</v>
      </c>
      <c r="T646" s="23" t="str">
        <f t="shared" si="187"/>
        <v>Above Average</v>
      </c>
      <c r="U646" s="24">
        <v>1440</v>
      </c>
      <c r="V646" s="24">
        <v>1440</v>
      </c>
      <c r="W646" s="24" t="s">
        <v>412</v>
      </c>
      <c r="X646" s="24">
        <v>3395</v>
      </c>
      <c r="Y646" s="24" t="str">
        <f t="shared" si="188"/>
        <v>yes</v>
      </c>
      <c r="Z646" s="24" t="str">
        <f t="shared" si="189"/>
        <v>Above Average</v>
      </c>
      <c r="AA646" s="25">
        <v>0</v>
      </c>
      <c r="AB646" s="25">
        <v>0</v>
      </c>
      <c r="AC646" s="25">
        <v>2</v>
      </c>
      <c r="AD646" s="25">
        <v>0</v>
      </c>
      <c r="AE646" s="25">
        <f t="shared" si="190"/>
        <v>2</v>
      </c>
      <c r="AF646" s="25" t="str">
        <f t="shared" si="191"/>
        <v>Less</v>
      </c>
      <c r="AG646" s="57">
        <v>14</v>
      </c>
      <c r="AH646" s="29">
        <v>200000</v>
      </c>
      <c r="AI646" s="29">
        <f t="shared" si="178"/>
        <v>4835</v>
      </c>
      <c r="AJ646" s="29" t="str">
        <f t="shared" si="192"/>
        <v>yes</v>
      </c>
      <c r="AK646" s="29">
        <f t="shared" si="193"/>
        <v>41.365046535677351</v>
      </c>
      <c r="AL646" s="29">
        <f t="shared" si="194"/>
        <v>58.910162002945505</v>
      </c>
    </row>
    <row r="647" spans="1:38" x14ac:dyDescent="0.2">
      <c r="A647">
        <v>637</v>
      </c>
      <c r="B647" s="12">
        <v>51</v>
      </c>
      <c r="C647" s="12">
        <f t="shared" si="179"/>
        <v>51</v>
      </c>
      <c r="D647" s="12" t="str">
        <f t="shared" si="176"/>
        <v>no</v>
      </c>
      <c r="E647" s="12" t="str">
        <f t="shared" si="180"/>
        <v>Below Average</v>
      </c>
      <c r="F647" s="21">
        <v>6120</v>
      </c>
      <c r="G647" s="21" t="str">
        <f t="shared" si="181"/>
        <v>no</v>
      </c>
      <c r="H647" s="21" t="str">
        <f t="shared" si="182"/>
        <v>Below Average</v>
      </c>
      <c r="I647" s="12" t="s">
        <v>148</v>
      </c>
      <c r="J647" s="12" t="str">
        <f t="shared" si="183"/>
        <v>BrkSide</v>
      </c>
      <c r="K647" s="12" t="s">
        <v>91</v>
      </c>
      <c r="L647" s="12">
        <f t="shared" si="177"/>
        <v>64.919237492322253</v>
      </c>
      <c r="M647" s="12" t="str">
        <f t="shared" si="184"/>
        <v>Below Average</v>
      </c>
      <c r="N647" s="22">
        <v>2</v>
      </c>
      <c r="O647" s="22" t="str">
        <f t="shared" si="185"/>
        <v>Low</v>
      </c>
      <c r="P647">
        <v>1936</v>
      </c>
      <c r="Q647">
        <v>1950</v>
      </c>
      <c r="R647" s="23">
        <v>264</v>
      </c>
      <c r="S647" s="23" t="str">
        <f t="shared" si="186"/>
        <v>no</v>
      </c>
      <c r="T647" s="23" t="str">
        <f t="shared" si="187"/>
        <v>Below Average</v>
      </c>
      <c r="U647" s="24">
        <v>800</v>
      </c>
      <c r="V647" s="24">
        <v>0</v>
      </c>
      <c r="W647" s="24" t="s">
        <v>413</v>
      </c>
      <c r="X647" s="24">
        <v>800</v>
      </c>
      <c r="Y647" s="24" t="str">
        <f t="shared" si="188"/>
        <v>no</v>
      </c>
      <c r="Z647" s="24" t="str">
        <f t="shared" si="189"/>
        <v>Below Average</v>
      </c>
      <c r="AA647" s="25">
        <v>0</v>
      </c>
      <c r="AB647" s="25">
        <v>0</v>
      </c>
      <c r="AC647" s="25">
        <v>1</v>
      </c>
      <c r="AD647" s="25">
        <v>0</v>
      </c>
      <c r="AE647" s="25">
        <f t="shared" si="190"/>
        <v>1</v>
      </c>
      <c r="AF647" s="25" t="str">
        <f t="shared" si="191"/>
        <v>Less</v>
      </c>
      <c r="AG647" s="57">
        <v>4</v>
      </c>
      <c r="AH647" s="29">
        <v>60000</v>
      </c>
      <c r="AI647" s="29">
        <f t="shared" si="178"/>
        <v>1064</v>
      </c>
      <c r="AJ647" s="29" t="str">
        <f t="shared" si="192"/>
        <v>no</v>
      </c>
      <c r="AK647" s="29">
        <f t="shared" si="193"/>
        <v>56.390977443609025</v>
      </c>
      <c r="AL647" s="29">
        <f t="shared" si="194"/>
        <v>75</v>
      </c>
    </row>
    <row r="648" spans="1:38" x14ac:dyDescent="0.2">
      <c r="A648">
        <v>638</v>
      </c>
      <c r="B648" s="12">
        <v>50</v>
      </c>
      <c r="C648" s="12">
        <f t="shared" si="179"/>
        <v>50</v>
      </c>
      <c r="D648" s="12" t="str">
        <f t="shared" si="176"/>
        <v>no</v>
      </c>
      <c r="E648" s="12" t="str">
        <f t="shared" si="180"/>
        <v>Below Average</v>
      </c>
      <c r="F648" s="21">
        <v>6000</v>
      </c>
      <c r="G648" s="21" t="str">
        <f t="shared" si="181"/>
        <v>no</v>
      </c>
      <c r="H648" s="21" t="str">
        <f t="shared" si="182"/>
        <v>Below Average</v>
      </c>
      <c r="I648" s="12" t="s">
        <v>143</v>
      </c>
      <c r="J648" s="12" t="str">
        <f t="shared" si="183"/>
        <v/>
      </c>
      <c r="K648" s="12" t="s">
        <v>149</v>
      </c>
      <c r="L648" s="12">
        <f t="shared" si="177"/>
        <v>57.90974368543602</v>
      </c>
      <c r="M648" s="12" t="str">
        <f t="shared" si="184"/>
        <v/>
      </c>
      <c r="N648" s="22">
        <v>5</v>
      </c>
      <c r="O648" s="22" t="str">
        <f t="shared" si="185"/>
        <v>Low</v>
      </c>
      <c r="P648">
        <v>1954</v>
      </c>
      <c r="Q648">
        <v>1954</v>
      </c>
      <c r="R648" s="23">
        <v>811</v>
      </c>
      <c r="S648" s="23" t="str">
        <f t="shared" si="186"/>
        <v>no</v>
      </c>
      <c r="T648" s="23" t="str">
        <f t="shared" si="187"/>
        <v>Below Average</v>
      </c>
      <c r="U648" s="24">
        <v>811</v>
      </c>
      <c r="V648" s="24">
        <v>576</v>
      </c>
      <c r="W648" s="24" t="s">
        <v>412</v>
      </c>
      <c r="X648" s="24">
        <v>1387</v>
      </c>
      <c r="Y648" s="24" t="str">
        <f t="shared" si="188"/>
        <v>no</v>
      </c>
      <c r="Z648" s="24" t="str">
        <f t="shared" si="189"/>
        <v>Below Average</v>
      </c>
      <c r="AA648" s="25">
        <v>0</v>
      </c>
      <c r="AB648" s="25">
        <v>0</v>
      </c>
      <c r="AC648" s="25">
        <v>2</v>
      </c>
      <c r="AD648" s="25">
        <v>0</v>
      </c>
      <c r="AE648" s="25">
        <f t="shared" si="190"/>
        <v>2</v>
      </c>
      <c r="AF648" s="25" t="str">
        <f t="shared" si="191"/>
        <v>Less</v>
      </c>
      <c r="AG648" s="57">
        <v>7</v>
      </c>
      <c r="AH648" s="29">
        <v>93000</v>
      </c>
      <c r="AI648" s="29">
        <f t="shared" si="178"/>
        <v>2198</v>
      </c>
      <c r="AJ648" s="29" t="str">
        <f t="shared" si="192"/>
        <v>no</v>
      </c>
      <c r="AK648" s="29">
        <f t="shared" si="193"/>
        <v>42.311191992720659</v>
      </c>
      <c r="AL648" s="29">
        <f t="shared" si="194"/>
        <v>67.051189617880311</v>
      </c>
    </row>
    <row r="649" spans="1:38" x14ac:dyDescent="0.2">
      <c r="A649">
        <v>639</v>
      </c>
      <c r="B649" s="12">
        <v>67</v>
      </c>
      <c r="C649" s="12">
        <f t="shared" si="179"/>
        <v>67</v>
      </c>
      <c r="D649" s="12" t="str">
        <f t="shared" si="176"/>
        <v>no</v>
      </c>
      <c r="E649" s="12" t="str">
        <f t="shared" si="180"/>
        <v>Below Average</v>
      </c>
      <c r="F649" s="21">
        <v>8777</v>
      </c>
      <c r="G649" s="21" t="str">
        <f t="shared" si="181"/>
        <v>no</v>
      </c>
      <c r="H649" s="21" t="str">
        <f t="shared" si="182"/>
        <v>Below Average</v>
      </c>
      <c r="I649" s="12" t="s">
        <v>185</v>
      </c>
      <c r="J649" s="12" t="str">
        <f t="shared" si="183"/>
        <v>Edwards</v>
      </c>
      <c r="K649" s="12" t="s">
        <v>91</v>
      </c>
      <c r="L649" s="12">
        <f t="shared" si="177"/>
        <v>61.772149970231268</v>
      </c>
      <c r="M649" s="12" t="str">
        <f t="shared" si="184"/>
        <v>Below Average</v>
      </c>
      <c r="N649" s="22">
        <v>5</v>
      </c>
      <c r="O649" s="22" t="str">
        <f t="shared" si="185"/>
        <v>Low</v>
      </c>
      <c r="P649">
        <v>1910</v>
      </c>
      <c r="Q649">
        <v>1950</v>
      </c>
      <c r="R649" s="23">
        <v>796</v>
      </c>
      <c r="S649" s="23" t="str">
        <f t="shared" si="186"/>
        <v>no</v>
      </c>
      <c r="T649" s="23" t="str">
        <f t="shared" si="187"/>
        <v>Below Average</v>
      </c>
      <c r="U649" s="24">
        <v>796</v>
      </c>
      <c r="V649" s="24">
        <v>0</v>
      </c>
      <c r="W649" s="24" t="s">
        <v>413</v>
      </c>
      <c r="X649" s="24">
        <v>796</v>
      </c>
      <c r="Y649" s="24" t="str">
        <f t="shared" si="188"/>
        <v>no</v>
      </c>
      <c r="Z649" s="24" t="str">
        <f t="shared" si="189"/>
        <v>Below Average</v>
      </c>
      <c r="AA649" s="25">
        <v>0</v>
      </c>
      <c r="AB649" s="25">
        <v>0</v>
      </c>
      <c r="AC649" s="25">
        <v>1</v>
      </c>
      <c r="AD649" s="25">
        <v>0</v>
      </c>
      <c r="AE649" s="25">
        <f t="shared" si="190"/>
        <v>1</v>
      </c>
      <c r="AF649" s="25" t="str">
        <f t="shared" si="191"/>
        <v>Less</v>
      </c>
      <c r="AG649" s="57">
        <v>4</v>
      </c>
      <c r="AH649" s="29">
        <v>85000</v>
      </c>
      <c r="AI649" s="29">
        <f t="shared" si="178"/>
        <v>1592</v>
      </c>
      <c r="AJ649" s="29" t="str">
        <f t="shared" si="192"/>
        <v>no</v>
      </c>
      <c r="AK649" s="29">
        <f t="shared" si="193"/>
        <v>53.391959798994975</v>
      </c>
      <c r="AL649" s="29">
        <f t="shared" si="194"/>
        <v>106.78391959798995</v>
      </c>
    </row>
    <row r="650" spans="1:38" x14ac:dyDescent="0.2">
      <c r="A650">
        <v>640</v>
      </c>
      <c r="B650" s="12">
        <v>53</v>
      </c>
      <c r="C650" s="12">
        <f t="shared" si="179"/>
        <v>53</v>
      </c>
      <c r="D650" s="12" t="str">
        <f t="shared" si="176"/>
        <v>no</v>
      </c>
      <c r="E650" s="12" t="str">
        <f t="shared" si="180"/>
        <v>Below Average</v>
      </c>
      <c r="F650" s="21">
        <v>3982</v>
      </c>
      <c r="G650" s="21" t="str">
        <f t="shared" si="181"/>
        <v>no</v>
      </c>
      <c r="H650" s="21" t="str">
        <f t="shared" si="182"/>
        <v>Below Average</v>
      </c>
      <c r="I650" s="12" t="s">
        <v>227</v>
      </c>
      <c r="J650" s="12" t="str">
        <f t="shared" si="183"/>
        <v/>
      </c>
      <c r="K650" s="12" t="s">
        <v>179</v>
      </c>
      <c r="L650" s="12">
        <f t="shared" si="177"/>
        <v>63.149684044233808</v>
      </c>
      <c r="M650" s="12" t="str">
        <f t="shared" si="184"/>
        <v/>
      </c>
      <c r="N650" s="22">
        <v>8</v>
      </c>
      <c r="O650" s="22" t="str">
        <f t="shared" si="185"/>
        <v>High</v>
      </c>
      <c r="P650">
        <v>2006</v>
      </c>
      <c r="Q650">
        <v>2006</v>
      </c>
      <c r="R650" s="23">
        <v>1520</v>
      </c>
      <c r="S650" s="23" t="str">
        <f t="shared" si="186"/>
        <v>no</v>
      </c>
      <c r="T650" s="23" t="str">
        <f t="shared" si="187"/>
        <v>Above Average</v>
      </c>
      <c r="U650" s="24">
        <v>1567</v>
      </c>
      <c r="V650" s="24">
        <v>0</v>
      </c>
      <c r="W650" s="24" t="s">
        <v>413</v>
      </c>
      <c r="X650" s="24">
        <v>1567</v>
      </c>
      <c r="Y650" s="24" t="str">
        <f t="shared" si="188"/>
        <v>no</v>
      </c>
      <c r="Z650" s="24" t="str">
        <f t="shared" si="189"/>
        <v>Above Average</v>
      </c>
      <c r="AA650" s="25">
        <v>1</v>
      </c>
      <c r="AB650" s="25">
        <v>0</v>
      </c>
      <c r="AC650" s="25">
        <v>2</v>
      </c>
      <c r="AD650" s="25">
        <v>0</v>
      </c>
      <c r="AE650" s="25">
        <f t="shared" si="190"/>
        <v>3</v>
      </c>
      <c r="AF650" s="25" t="str">
        <f t="shared" si="191"/>
        <v>More</v>
      </c>
      <c r="AG650" s="57">
        <v>7</v>
      </c>
      <c r="AH650" s="29">
        <v>264561</v>
      </c>
      <c r="AI650" s="29">
        <f t="shared" si="178"/>
        <v>3087</v>
      </c>
      <c r="AJ650" s="29" t="str">
        <f t="shared" si="192"/>
        <v>no</v>
      </c>
      <c r="AK650" s="29">
        <f t="shared" si="193"/>
        <v>85.70165208940719</v>
      </c>
      <c r="AL650" s="29">
        <f t="shared" si="194"/>
        <v>168.83280153158901</v>
      </c>
    </row>
    <row r="651" spans="1:38" x14ac:dyDescent="0.2">
      <c r="A651">
        <v>641</v>
      </c>
      <c r="B651" s="12">
        <v>62</v>
      </c>
      <c r="C651" s="12">
        <f t="shared" si="179"/>
        <v>62</v>
      </c>
      <c r="D651" s="12" t="str">
        <f t="shared" ref="D651:D714" si="195">IF(OR(C651&lt;(QUARTILE(C$11:C$1470,1))-(((QUARTILE(C$11:C$1470,3))-(QUARTILE(C$11:C$1470,1)))*1.5),C651&gt;(QUARTILE(C$11:C$1470,3))+(((QUARTILE(C$11:C$1470,3))-(QUARTILE(C$11:C$1470,1)))*1.5)),"yes","no")</f>
        <v>no</v>
      </c>
      <c r="E651" s="12" t="str">
        <f t="shared" si="180"/>
        <v>Below Average</v>
      </c>
      <c r="F651" s="21">
        <v>12677</v>
      </c>
      <c r="G651" s="21" t="str">
        <f t="shared" si="181"/>
        <v>no</v>
      </c>
      <c r="H651" s="21" t="str">
        <f t="shared" si="182"/>
        <v>Above Average</v>
      </c>
      <c r="I651" s="12" t="s">
        <v>154</v>
      </c>
      <c r="J651" s="12" t="str">
        <f t="shared" si="183"/>
        <v/>
      </c>
      <c r="K651" s="12" t="s">
        <v>179</v>
      </c>
      <c r="L651" s="12">
        <f t="shared" ref="L651:L714" si="196">IFERROR(AVERAGEIFS($AK$11:$AK$1470,$I$11:$I$1470,$I651,$K$11:$K$1470,"1Fam"),"")</f>
        <v>92.435750489847905</v>
      </c>
      <c r="M651" s="12" t="str">
        <f t="shared" si="184"/>
        <v/>
      </c>
      <c r="N651" s="22">
        <v>8</v>
      </c>
      <c r="O651" s="22" t="str">
        <f t="shared" si="185"/>
        <v>High</v>
      </c>
      <c r="P651">
        <v>2003</v>
      </c>
      <c r="Q651">
        <v>2004</v>
      </c>
      <c r="R651" s="23">
        <v>1518</v>
      </c>
      <c r="S651" s="23" t="str">
        <f t="shared" si="186"/>
        <v>no</v>
      </c>
      <c r="T651" s="23" t="str">
        <f t="shared" si="187"/>
        <v>Above Average</v>
      </c>
      <c r="U651" s="24">
        <v>1518</v>
      </c>
      <c r="V651" s="24">
        <v>0</v>
      </c>
      <c r="W651" s="24" t="s">
        <v>413</v>
      </c>
      <c r="X651" s="24">
        <v>1518</v>
      </c>
      <c r="Y651" s="24" t="str">
        <f t="shared" si="188"/>
        <v>no</v>
      </c>
      <c r="Z651" s="24" t="str">
        <f t="shared" si="189"/>
        <v>Above Average</v>
      </c>
      <c r="AA651" s="25">
        <v>0</v>
      </c>
      <c r="AB651" s="25">
        <v>0</v>
      </c>
      <c r="AC651" s="25">
        <v>1</v>
      </c>
      <c r="AD651" s="25">
        <v>1</v>
      </c>
      <c r="AE651" s="25">
        <f t="shared" si="190"/>
        <v>2</v>
      </c>
      <c r="AF651" s="25" t="str">
        <f t="shared" si="191"/>
        <v>Less</v>
      </c>
      <c r="AG651" s="57">
        <v>6</v>
      </c>
      <c r="AH651" s="29">
        <v>274000</v>
      </c>
      <c r="AI651" s="29">
        <f t="shared" ref="AI651:AI714" si="197">R651+X651</f>
        <v>3036</v>
      </c>
      <c r="AJ651" s="29" t="str">
        <f t="shared" si="192"/>
        <v>no</v>
      </c>
      <c r="AK651" s="29">
        <f t="shared" si="193"/>
        <v>90.250329380764157</v>
      </c>
      <c r="AL651" s="29">
        <f t="shared" si="194"/>
        <v>180.50065876152831</v>
      </c>
    </row>
    <row r="652" spans="1:38" x14ac:dyDescent="0.2">
      <c r="A652">
        <v>642</v>
      </c>
      <c r="B652" s="12" t="s">
        <v>83</v>
      </c>
      <c r="C652" s="12">
        <f t="shared" ref="C652:C715" si="198">IF(B652="NA", $B$4, B652)</f>
        <v>69</v>
      </c>
      <c r="D652" s="12" t="str">
        <f t="shared" si="195"/>
        <v>no</v>
      </c>
      <c r="E652" s="12" t="str">
        <f t="shared" ref="E652:E715" si="199">IF(C652&gt;=AVERAGE(C$11:C$1470),"Above Average","Below Average")</f>
        <v>Below Average</v>
      </c>
      <c r="F652" s="21">
        <v>7050</v>
      </c>
      <c r="G652" s="21" t="str">
        <f t="shared" ref="G652:G715" si="200">IF(OR(F652&lt;(QUARTILE(F$11:F$1470,1))-(((QUARTILE(F$11:F$1470,3))-(QUARTILE(F$11:F$1470,1)))*1.5),F652&gt;(QUARTILE(F$11:F$1470,3))+(((QUARTILE(F$11:F$1470,3))-(QUARTILE(F$11:F$1470,1)))*1.5)),"yes","no")</f>
        <v>no</v>
      </c>
      <c r="H652" s="21" t="str">
        <f t="shared" ref="H652:H715" si="201">IF(F652&gt;=AVERAGE(F$11:F$1470),"Above Average","Below Average")</f>
        <v>Below Average</v>
      </c>
      <c r="I652" s="12" t="s">
        <v>136</v>
      </c>
      <c r="J652" s="12" t="str">
        <f t="shared" ref="J652:J715" si="202">IF(K652="1Fam",I652,"")</f>
        <v>Somerst</v>
      </c>
      <c r="K652" s="12" t="s">
        <v>91</v>
      </c>
      <c r="L652" s="12">
        <f t="shared" si="196"/>
        <v>83.140020408338017</v>
      </c>
      <c r="M652" s="12" t="str">
        <f t="shared" ref="M652:M715" si="203">IF(J652="","",IF(L652&gt;=AVERAGE($L$11:$L$1470),"Above Average","Below Average"))</f>
        <v>Above Average</v>
      </c>
      <c r="N652" s="22">
        <v>7</v>
      </c>
      <c r="O652" s="22" t="str">
        <f t="shared" ref="O652:O715" si="204">IF(N652&gt;=7,"High","Low")</f>
        <v>High</v>
      </c>
      <c r="P652">
        <v>2001</v>
      </c>
      <c r="Q652">
        <v>2001</v>
      </c>
      <c r="R652" s="23">
        <v>1057</v>
      </c>
      <c r="S652" s="23" t="str">
        <f t="shared" ref="S652:S715" si="205">IF(OR(R652&lt;(QUARTILE(R$11:R$1470,1))-(((QUARTILE(R$11:R$1470,3))-(QUARTILE(R$11:R$1470,1)))*1.5),R652&gt;(QUARTILE(R$11:R$1470,3))+(((QUARTILE(R$11:R$1470,3))-(QUARTILE(R$11:R$1470,1)))*1.5)),"yes","no")</f>
        <v>no</v>
      </c>
      <c r="T652" s="23" t="str">
        <f t="shared" ref="T652:T715" si="206">IF(R652&gt;=AVERAGE(R$11:R$1470),"Above Average","Below Average")</f>
        <v>Below Average</v>
      </c>
      <c r="U652" s="24">
        <v>1057</v>
      </c>
      <c r="V652" s="24">
        <v>872</v>
      </c>
      <c r="W652" s="24" t="s">
        <v>412</v>
      </c>
      <c r="X652" s="24">
        <v>1929</v>
      </c>
      <c r="Y652" s="24" t="str">
        <f t="shared" ref="Y652:Y715" si="207">IF(OR(X652&lt;(QUARTILE(X$11:X$1470,1))-(((QUARTILE(X$11:X$1470,3))-(QUARTILE(X$11:X$1470,1)))*1.5),X652&gt;(QUARTILE(X$11:X$1470,3))+(((QUARTILE(X$11:X$1470,3))-(QUARTILE(X$11:X$1470,1)))*1.5)),"yes","no")</f>
        <v>no</v>
      </c>
      <c r="Z652" s="24" t="str">
        <f t="shared" ref="Z652:Z715" si="208">IF(X652&gt;=AVERAGE(X$11:X$1470),"Above Average","Below Average")</f>
        <v>Above Average</v>
      </c>
      <c r="AA652" s="25">
        <v>1</v>
      </c>
      <c r="AB652" s="25">
        <v>0</v>
      </c>
      <c r="AC652" s="25">
        <v>2</v>
      </c>
      <c r="AD652" s="25">
        <v>1</v>
      </c>
      <c r="AE652" s="25">
        <f t="shared" ref="AE652:AE715" si="209">SUM(AA652:AD652)</f>
        <v>4</v>
      </c>
      <c r="AF652" s="25" t="str">
        <f t="shared" ref="AF652:AF715" si="210">IF(AE652&gt;=3,"More","Less")</f>
        <v>More</v>
      </c>
      <c r="AG652" s="57">
        <v>7</v>
      </c>
      <c r="AH652" s="29">
        <v>226000</v>
      </c>
      <c r="AI652" s="29">
        <f t="shared" si="197"/>
        <v>2986</v>
      </c>
      <c r="AJ652" s="29" t="str">
        <f t="shared" ref="AJ652:AJ715" si="211">IF(OR(AI652&lt;(QUARTILE(AI$11:AI$1470,1))-(((QUARTILE(AI$11:AI$1470,3))-(QUARTILE(AI$11:AI$1470,1)))*1.5),AI652&gt;(QUARTILE(AI$11:AI$1470,3))+(((QUARTILE(AI$11:AI$1470,3))-(QUARTILE(AI$11:AI$1470,1)))*1.5)),"yes","no")</f>
        <v>no</v>
      </c>
      <c r="AK652" s="29">
        <f t="shared" ref="AK652:AK715" si="212">AH652/AI652</f>
        <v>75.686537173476225</v>
      </c>
      <c r="AL652" s="29">
        <f t="shared" ref="AL652:AL715" si="213">AH652/X652</f>
        <v>117.15914981855884</v>
      </c>
    </row>
    <row r="653" spans="1:38" x14ac:dyDescent="0.2">
      <c r="A653">
        <v>643</v>
      </c>
      <c r="B653" s="12">
        <v>75</v>
      </c>
      <c r="C653" s="12">
        <f t="shared" si="198"/>
        <v>75</v>
      </c>
      <c r="D653" s="12" t="str">
        <f t="shared" si="195"/>
        <v>no</v>
      </c>
      <c r="E653" s="12" t="str">
        <f t="shared" si="199"/>
        <v>Above Average</v>
      </c>
      <c r="F653" s="21">
        <v>13860</v>
      </c>
      <c r="G653" s="21" t="str">
        <f t="shared" si="200"/>
        <v>no</v>
      </c>
      <c r="H653" s="21" t="str">
        <f t="shared" si="201"/>
        <v>Above Average</v>
      </c>
      <c r="I653" s="12" t="s">
        <v>162</v>
      </c>
      <c r="J653" s="12" t="str">
        <f t="shared" si="202"/>
        <v>NAmes</v>
      </c>
      <c r="K653" s="12" t="s">
        <v>91</v>
      </c>
      <c r="L653" s="12">
        <f t="shared" si="196"/>
        <v>65.191384752822614</v>
      </c>
      <c r="M653" s="12" t="str">
        <f t="shared" si="203"/>
        <v>Below Average</v>
      </c>
      <c r="N653" s="22">
        <v>8</v>
      </c>
      <c r="O653" s="22" t="str">
        <f t="shared" si="204"/>
        <v>High</v>
      </c>
      <c r="P653">
        <v>1972</v>
      </c>
      <c r="Q653">
        <v>1995</v>
      </c>
      <c r="R653" s="23">
        <v>1952</v>
      </c>
      <c r="S653" s="23" t="str">
        <f t="shared" si="205"/>
        <v>no</v>
      </c>
      <c r="T653" s="23" t="str">
        <f t="shared" si="206"/>
        <v>Above Average</v>
      </c>
      <c r="U653" s="24">
        <v>2000</v>
      </c>
      <c r="V653" s="24">
        <v>704</v>
      </c>
      <c r="W653" s="24" t="s">
        <v>412</v>
      </c>
      <c r="X653" s="24">
        <v>2704</v>
      </c>
      <c r="Y653" s="24" t="str">
        <f t="shared" si="207"/>
        <v>no</v>
      </c>
      <c r="Z653" s="24" t="str">
        <f t="shared" si="208"/>
        <v>Above Average</v>
      </c>
      <c r="AA653" s="25">
        <v>1</v>
      </c>
      <c r="AB653" s="25">
        <v>0</v>
      </c>
      <c r="AC653" s="25">
        <v>2</v>
      </c>
      <c r="AD653" s="25">
        <v>1</v>
      </c>
      <c r="AE653" s="25">
        <f t="shared" si="209"/>
        <v>4</v>
      </c>
      <c r="AF653" s="25" t="str">
        <f t="shared" si="210"/>
        <v>More</v>
      </c>
      <c r="AG653" s="57">
        <v>9</v>
      </c>
      <c r="AH653" s="29">
        <v>345000</v>
      </c>
      <c r="AI653" s="29">
        <f t="shared" si="197"/>
        <v>4656</v>
      </c>
      <c r="AJ653" s="29" t="str">
        <f t="shared" si="211"/>
        <v>yes</v>
      </c>
      <c r="AK653" s="29">
        <f t="shared" si="212"/>
        <v>74.097938144329902</v>
      </c>
      <c r="AL653" s="29">
        <f t="shared" si="213"/>
        <v>127.58875739644971</v>
      </c>
    </row>
    <row r="654" spans="1:38" x14ac:dyDescent="0.2">
      <c r="A654">
        <v>644</v>
      </c>
      <c r="B654" s="12">
        <v>80</v>
      </c>
      <c r="C654" s="12">
        <f t="shared" si="198"/>
        <v>80</v>
      </c>
      <c r="D654" s="12" t="str">
        <f t="shared" si="195"/>
        <v>no</v>
      </c>
      <c r="E654" s="12" t="str">
        <f t="shared" si="199"/>
        <v>Above Average</v>
      </c>
      <c r="F654" s="21">
        <v>10793</v>
      </c>
      <c r="G654" s="21" t="str">
        <f t="shared" si="200"/>
        <v>no</v>
      </c>
      <c r="H654" s="21" t="str">
        <f t="shared" si="201"/>
        <v>Above Average</v>
      </c>
      <c r="I654" s="12" t="s">
        <v>138</v>
      </c>
      <c r="J654" s="12" t="str">
        <f t="shared" si="202"/>
        <v>NWAmes</v>
      </c>
      <c r="K654" s="12" t="s">
        <v>91</v>
      </c>
      <c r="L654" s="12">
        <f t="shared" si="196"/>
        <v>67.115548801871967</v>
      </c>
      <c r="M654" s="12" t="str">
        <f t="shared" si="203"/>
        <v>Below Average</v>
      </c>
      <c r="N654" s="22">
        <v>5</v>
      </c>
      <c r="O654" s="22" t="str">
        <f t="shared" si="204"/>
        <v>Low</v>
      </c>
      <c r="P654">
        <v>1969</v>
      </c>
      <c r="Q654">
        <v>1969</v>
      </c>
      <c r="R654" s="23">
        <v>780</v>
      </c>
      <c r="S654" s="23" t="str">
        <f t="shared" si="205"/>
        <v>no</v>
      </c>
      <c r="T654" s="23" t="str">
        <f t="shared" si="206"/>
        <v>Below Average</v>
      </c>
      <c r="U654" s="24">
        <v>780</v>
      </c>
      <c r="V654" s="24">
        <v>840</v>
      </c>
      <c r="W654" s="24" t="s">
        <v>412</v>
      </c>
      <c r="X654" s="24">
        <v>1620</v>
      </c>
      <c r="Y654" s="24" t="str">
        <f t="shared" si="207"/>
        <v>no</v>
      </c>
      <c r="Z654" s="24" t="str">
        <f t="shared" si="208"/>
        <v>Above Average</v>
      </c>
      <c r="AA654" s="25">
        <v>0</v>
      </c>
      <c r="AB654" s="25">
        <v>0</v>
      </c>
      <c r="AC654" s="25">
        <v>2</v>
      </c>
      <c r="AD654" s="25">
        <v>1</v>
      </c>
      <c r="AE654" s="25">
        <f t="shared" si="209"/>
        <v>3</v>
      </c>
      <c r="AF654" s="25" t="str">
        <f t="shared" si="210"/>
        <v>More</v>
      </c>
      <c r="AG654" s="57">
        <v>7</v>
      </c>
      <c r="AH654" s="29">
        <v>152000</v>
      </c>
      <c r="AI654" s="29">
        <f t="shared" si="197"/>
        <v>2400</v>
      </c>
      <c r="AJ654" s="29" t="str">
        <f t="shared" si="211"/>
        <v>no</v>
      </c>
      <c r="AK654" s="29">
        <f t="shared" si="212"/>
        <v>63.333333333333336</v>
      </c>
      <c r="AL654" s="29">
        <f t="shared" si="213"/>
        <v>93.827160493827165</v>
      </c>
    </row>
    <row r="655" spans="1:38" x14ac:dyDescent="0.2">
      <c r="A655">
        <v>645</v>
      </c>
      <c r="B655" s="12">
        <v>85</v>
      </c>
      <c r="C655" s="12">
        <f t="shared" si="198"/>
        <v>85</v>
      </c>
      <c r="D655" s="12" t="str">
        <f t="shared" si="195"/>
        <v>no</v>
      </c>
      <c r="E655" s="12" t="str">
        <f t="shared" si="199"/>
        <v>Above Average</v>
      </c>
      <c r="F655" s="21">
        <v>9187</v>
      </c>
      <c r="G655" s="21" t="str">
        <f t="shared" si="200"/>
        <v>no</v>
      </c>
      <c r="H655" s="21" t="str">
        <f t="shared" si="201"/>
        <v>Below Average</v>
      </c>
      <c r="I655" s="12" t="s">
        <v>136</v>
      </c>
      <c r="J655" s="12" t="str">
        <f t="shared" si="202"/>
        <v>Somerst</v>
      </c>
      <c r="K655" s="12" t="s">
        <v>91</v>
      </c>
      <c r="L655" s="12">
        <f t="shared" si="196"/>
        <v>83.140020408338017</v>
      </c>
      <c r="M655" s="12" t="str">
        <f t="shared" si="203"/>
        <v>Above Average</v>
      </c>
      <c r="N655" s="22">
        <v>9</v>
      </c>
      <c r="O655" s="22" t="str">
        <f t="shared" si="204"/>
        <v>High</v>
      </c>
      <c r="P655">
        <v>2009</v>
      </c>
      <c r="Q655">
        <v>2009</v>
      </c>
      <c r="R655" s="23">
        <v>1766</v>
      </c>
      <c r="S655" s="23" t="str">
        <f t="shared" si="205"/>
        <v>no</v>
      </c>
      <c r="T655" s="23" t="str">
        <f t="shared" si="206"/>
        <v>Above Average</v>
      </c>
      <c r="U655" s="24">
        <v>1766</v>
      </c>
      <c r="V655" s="24">
        <v>0</v>
      </c>
      <c r="W655" s="24" t="s">
        <v>413</v>
      </c>
      <c r="X655" s="24">
        <v>1766</v>
      </c>
      <c r="Y655" s="24" t="str">
        <f t="shared" si="207"/>
        <v>no</v>
      </c>
      <c r="Z655" s="24" t="str">
        <f t="shared" si="208"/>
        <v>Above Average</v>
      </c>
      <c r="AA655" s="25">
        <v>1</v>
      </c>
      <c r="AB655" s="25">
        <v>0</v>
      </c>
      <c r="AC655" s="25">
        <v>2</v>
      </c>
      <c r="AD655" s="25">
        <v>1</v>
      </c>
      <c r="AE655" s="25">
        <f t="shared" si="209"/>
        <v>4</v>
      </c>
      <c r="AF655" s="25" t="str">
        <f t="shared" si="210"/>
        <v>More</v>
      </c>
      <c r="AG655" s="57">
        <v>7</v>
      </c>
      <c r="AH655" s="29">
        <v>370878</v>
      </c>
      <c r="AI655" s="29">
        <f t="shared" si="197"/>
        <v>3532</v>
      </c>
      <c r="AJ655" s="29" t="str">
        <f t="shared" si="211"/>
        <v>no</v>
      </c>
      <c r="AK655" s="29">
        <f t="shared" si="212"/>
        <v>105.00509626274065</v>
      </c>
      <c r="AL655" s="29">
        <f t="shared" si="213"/>
        <v>210.0101925254813</v>
      </c>
    </row>
    <row r="656" spans="1:38" x14ac:dyDescent="0.2">
      <c r="A656">
        <v>646</v>
      </c>
      <c r="B656" s="12" t="s">
        <v>83</v>
      </c>
      <c r="C656" s="12">
        <f t="shared" si="198"/>
        <v>69</v>
      </c>
      <c r="D656" s="12" t="str">
        <f t="shared" si="195"/>
        <v>no</v>
      </c>
      <c r="E656" s="12" t="str">
        <f t="shared" si="199"/>
        <v>Below Average</v>
      </c>
      <c r="F656" s="21">
        <v>10530</v>
      </c>
      <c r="G656" s="21" t="str">
        <f t="shared" si="200"/>
        <v>no</v>
      </c>
      <c r="H656" s="21" t="str">
        <f t="shared" si="201"/>
        <v>Above Average</v>
      </c>
      <c r="I656" s="12" t="s">
        <v>162</v>
      </c>
      <c r="J656" s="12" t="str">
        <f t="shared" si="202"/>
        <v>NAmes</v>
      </c>
      <c r="K656" s="12" t="s">
        <v>91</v>
      </c>
      <c r="L656" s="12">
        <f t="shared" si="196"/>
        <v>65.191384752822614</v>
      </c>
      <c r="M656" s="12" t="str">
        <f t="shared" si="203"/>
        <v>Below Average</v>
      </c>
      <c r="N656" s="22">
        <v>6</v>
      </c>
      <c r="O656" s="22" t="str">
        <f t="shared" si="204"/>
        <v>Low</v>
      </c>
      <c r="P656">
        <v>1971</v>
      </c>
      <c r="Q656">
        <v>1971</v>
      </c>
      <c r="R656" s="23">
        <v>981</v>
      </c>
      <c r="S656" s="23" t="str">
        <f t="shared" si="205"/>
        <v>no</v>
      </c>
      <c r="T656" s="23" t="str">
        <f t="shared" si="206"/>
        <v>Below Average</v>
      </c>
      <c r="U656" s="24">
        <v>981</v>
      </c>
      <c r="V656" s="24">
        <v>0</v>
      </c>
      <c r="W656" s="24" t="s">
        <v>413</v>
      </c>
      <c r="X656" s="24">
        <v>981</v>
      </c>
      <c r="Y656" s="24" t="str">
        <f t="shared" si="207"/>
        <v>no</v>
      </c>
      <c r="Z656" s="24" t="str">
        <f t="shared" si="208"/>
        <v>Below Average</v>
      </c>
      <c r="AA656" s="25">
        <v>1</v>
      </c>
      <c r="AB656" s="25">
        <v>0</v>
      </c>
      <c r="AC656" s="25">
        <v>1</v>
      </c>
      <c r="AD656" s="25">
        <v>1</v>
      </c>
      <c r="AE656" s="25">
        <f t="shared" si="209"/>
        <v>3</v>
      </c>
      <c r="AF656" s="25" t="str">
        <f t="shared" si="210"/>
        <v>More</v>
      </c>
      <c r="AG656" s="57">
        <v>5</v>
      </c>
      <c r="AH656" s="29">
        <v>143250</v>
      </c>
      <c r="AI656" s="29">
        <f t="shared" si="197"/>
        <v>1962</v>
      </c>
      <c r="AJ656" s="29" t="str">
        <f t="shared" si="211"/>
        <v>no</v>
      </c>
      <c r="AK656" s="29">
        <f t="shared" si="212"/>
        <v>73.012232415902147</v>
      </c>
      <c r="AL656" s="29">
        <f t="shared" si="213"/>
        <v>146.02446483180429</v>
      </c>
    </row>
    <row r="657" spans="1:38" x14ac:dyDescent="0.2">
      <c r="A657">
        <v>647</v>
      </c>
      <c r="B657" s="12">
        <v>60</v>
      </c>
      <c r="C657" s="12">
        <f t="shared" si="198"/>
        <v>60</v>
      </c>
      <c r="D657" s="12" t="str">
        <f t="shared" si="195"/>
        <v>no</v>
      </c>
      <c r="E657" s="12" t="str">
        <f t="shared" si="199"/>
        <v>Below Average</v>
      </c>
      <c r="F657" s="21">
        <v>7200</v>
      </c>
      <c r="G657" s="21" t="str">
        <f t="shared" si="200"/>
        <v>no</v>
      </c>
      <c r="H657" s="21" t="str">
        <f t="shared" si="201"/>
        <v>Below Average</v>
      </c>
      <c r="I657" s="12" t="s">
        <v>162</v>
      </c>
      <c r="J657" s="12" t="str">
        <f t="shared" si="202"/>
        <v>NAmes</v>
      </c>
      <c r="K657" s="12" t="s">
        <v>91</v>
      </c>
      <c r="L657" s="12">
        <f t="shared" si="196"/>
        <v>65.191384752822614</v>
      </c>
      <c r="M657" s="12" t="str">
        <f t="shared" si="203"/>
        <v>Below Average</v>
      </c>
      <c r="N657" s="22">
        <v>5</v>
      </c>
      <c r="O657" s="22" t="str">
        <f t="shared" si="204"/>
        <v>Low</v>
      </c>
      <c r="P657">
        <v>1950</v>
      </c>
      <c r="Q657">
        <v>1950</v>
      </c>
      <c r="R657" s="23">
        <v>0</v>
      </c>
      <c r="S657" s="23" t="str">
        <f t="shared" si="205"/>
        <v>yes</v>
      </c>
      <c r="T657" s="23" t="str">
        <f t="shared" si="206"/>
        <v>Below Average</v>
      </c>
      <c r="U657" s="24">
        <v>1048</v>
      </c>
      <c r="V657" s="24">
        <v>0</v>
      </c>
      <c r="W657" s="24" t="s">
        <v>413</v>
      </c>
      <c r="X657" s="24">
        <v>1048</v>
      </c>
      <c r="Y657" s="24" t="str">
        <f t="shared" si="207"/>
        <v>no</v>
      </c>
      <c r="Z657" s="24" t="str">
        <f t="shared" si="208"/>
        <v>Below Average</v>
      </c>
      <c r="AA657" s="25">
        <v>0</v>
      </c>
      <c r="AB657" s="25">
        <v>0</v>
      </c>
      <c r="AC657" s="25">
        <v>1</v>
      </c>
      <c r="AD657" s="25">
        <v>0</v>
      </c>
      <c r="AE657" s="25">
        <f t="shared" si="209"/>
        <v>1</v>
      </c>
      <c r="AF657" s="25" t="str">
        <f t="shared" si="210"/>
        <v>Less</v>
      </c>
      <c r="AG657" s="57">
        <v>7</v>
      </c>
      <c r="AH657" s="29">
        <v>98300</v>
      </c>
      <c r="AI657" s="29">
        <f t="shared" si="197"/>
        <v>1048</v>
      </c>
      <c r="AJ657" s="29" t="str">
        <f t="shared" si="211"/>
        <v>no</v>
      </c>
      <c r="AK657" s="29">
        <f t="shared" si="212"/>
        <v>93.797709923664115</v>
      </c>
      <c r="AL657" s="29">
        <f t="shared" si="213"/>
        <v>93.797709923664115</v>
      </c>
    </row>
    <row r="658" spans="1:38" x14ac:dyDescent="0.2">
      <c r="A658">
        <v>648</v>
      </c>
      <c r="B658" s="12">
        <v>85</v>
      </c>
      <c r="C658" s="12">
        <f t="shared" si="198"/>
        <v>85</v>
      </c>
      <c r="D658" s="12" t="str">
        <f t="shared" si="195"/>
        <v>no</v>
      </c>
      <c r="E658" s="12" t="str">
        <f t="shared" si="199"/>
        <v>Above Average</v>
      </c>
      <c r="F658" s="21">
        <v>10452</v>
      </c>
      <c r="G658" s="21" t="str">
        <f t="shared" si="200"/>
        <v>no</v>
      </c>
      <c r="H658" s="21" t="str">
        <f t="shared" si="201"/>
        <v>Below Average</v>
      </c>
      <c r="I658" s="12" t="s">
        <v>185</v>
      </c>
      <c r="J658" s="12" t="str">
        <f t="shared" si="202"/>
        <v>Edwards</v>
      </c>
      <c r="K658" s="12" t="s">
        <v>91</v>
      </c>
      <c r="L658" s="12">
        <f t="shared" si="196"/>
        <v>61.772149970231268</v>
      </c>
      <c r="M658" s="12" t="str">
        <f t="shared" si="203"/>
        <v>Below Average</v>
      </c>
      <c r="N658" s="22">
        <v>6</v>
      </c>
      <c r="O658" s="22" t="str">
        <f t="shared" si="204"/>
        <v>Low</v>
      </c>
      <c r="P658">
        <v>1953</v>
      </c>
      <c r="Q658">
        <v>1953</v>
      </c>
      <c r="R658" s="23">
        <v>1094</v>
      </c>
      <c r="S658" s="23" t="str">
        <f t="shared" si="205"/>
        <v>no</v>
      </c>
      <c r="T658" s="23" t="str">
        <f t="shared" si="206"/>
        <v>Above Average</v>
      </c>
      <c r="U658" s="24">
        <v>1094</v>
      </c>
      <c r="V658" s="24">
        <v>0</v>
      </c>
      <c r="W658" s="24" t="s">
        <v>413</v>
      </c>
      <c r="X658" s="24">
        <v>1094</v>
      </c>
      <c r="Y658" s="24" t="str">
        <f t="shared" si="207"/>
        <v>no</v>
      </c>
      <c r="Z658" s="24" t="str">
        <f t="shared" si="208"/>
        <v>Below Average</v>
      </c>
      <c r="AA658" s="25">
        <v>0</v>
      </c>
      <c r="AB658" s="25">
        <v>0</v>
      </c>
      <c r="AC658" s="25">
        <v>1</v>
      </c>
      <c r="AD658" s="25">
        <v>0</v>
      </c>
      <c r="AE658" s="25">
        <f t="shared" si="209"/>
        <v>1</v>
      </c>
      <c r="AF658" s="25" t="str">
        <f t="shared" si="210"/>
        <v>Less</v>
      </c>
      <c r="AG658" s="57">
        <v>5</v>
      </c>
      <c r="AH658" s="29">
        <v>155000</v>
      </c>
      <c r="AI658" s="29">
        <f t="shared" si="197"/>
        <v>2188</v>
      </c>
      <c r="AJ658" s="29" t="str">
        <f t="shared" si="211"/>
        <v>no</v>
      </c>
      <c r="AK658" s="29">
        <f t="shared" si="212"/>
        <v>70.840950639853745</v>
      </c>
      <c r="AL658" s="29">
        <f t="shared" si="213"/>
        <v>141.68190127970749</v>
      </c>
    </row>
    <row r="659" spans="1:38" x14ac:dyDescent="0.2">
      <c r="A659">
        <v>649</v>
      </c>
      <c r="B659" s="12">
        <v>70</v>
      </c>
      <c r="C659" s="12">
        <f t="shared" si="198"/>
        <v>70</v>
      </c>
      <c r="D659" s="12" t="str">
        <f t="shared" si="195"/>
        <v>no</v>
      </c>
      <c r="E659" s="12" t="str">
        <f t="shared" si="199"/>
        <v>Above Average</v>
      </c>
      <c r="F659" s="21">
        <v>7700</v>
      </c>
      <c r="G659" s="21" t="str">
        <f t="shared" si="200"/>
        <v>no</v>
      </c>
      <c r="H659" s="21" t="str">
        <f t="shared" si="201"/>
        <v>Below Average</v>
      </c>
      <c r="I659" s="12" t="s">
        <v>162</v>
      </c>
      <c r="J659" s="12" t="str">
        <f t="shared" si="202"/>
        <v>NAmes</v>
      </c>
      <c r="K659" s="12" t="s">
        <v>91</v>
      </c>
      <c r="L659" s="12">
        <f t="shared" si="196"/>
        <v>65.191384752822614</v>
      </c>
      <c r="M659" s="12" t="str">
        <f t="shared" si="203"/>
        <v>Below Average</v>
      </c>
      <c r="N659" s="22">
        <v>6</v>
      </c>
      <c r="O659" s="22" t="str">
        <f t="shared" si="204"/>
        <v>Low</v>
      </c>
      <c r="P659">
        <v>1966</v>
      </c>
      <c r="Q659">
        <v>1966</v>
      </c>
      <c r="R659" s="23">
        <v>756</v>
      </c>
      <c r="S659" s="23" t="str">
        <f t="shared" si="205"/>
        <v>no</v>
      </c>
      <c r="T659" s="23" t="str">
        <f t="shared" si="206"/>
        <v>Below Average</v>
      </c>
      <c r="U659" s="24">
        <v>1051</v>
      </c>
      <c r="V659" s="24">
        <v>788</v>
      </c>
      <c r="W659" s="24" t="s">
        <v>412</v>
      </c>
      <c r="X659" s="24">
        <v>1839</v>
      </c>
      <c r="Y659" s="24" t="str">
        <f t="shared" si="207"/>
        <v>no</v>
      </c>
      <c r="Z659" s="24" t="str">
        <f t="shared" si="208"/>
        <v>Above Average</v>
      </c>
      <c r="AA659" s="25">
        <v>0</v>
      </c>
      <c r="AB659" s="25">
        <v>0</v>
      </c>
      <c r="AC659" s="25">
        <v>1</v>
      </c>
      <c r="AD659" s="25">
        <v>1</v>
      </c>
      <c r="AE659" s="25">
        <f t="shared" si="209"/>
        <v>2</v>
      </c>
      <c r="AF659" s="25" t="str">
        <f t="shared" si="210"/>
        <v>Less</v>
      </c>
      <c r="AG659" s="57">
        <v>7</v>
      </c>
      <c r="AH659" s="29">
        <v>155000</v>
      </c>
      <c r="AI659" s="29">
        <f t="shared" si="197"/>
        <v>2595</v>
      </c>
      <c r="AJ659" s="29" t="str">
        <f t="shared" si="211"/>
        <v>no</v>
      </c>
      <c r="AK659" s="29">
        <f t="shared" si="212"/>
        <v>59.73025048169557</v>
      </c>
      <c r="AL659" s="29">
        <f t="shared" si="213"/>
        <v>84.284937466014142</v>
      </c>
    </row>
    <row r="660" spans="1:38" x14ac:dyDescent="0.2">
      <c r="A660">
        <v>650</v>
      </c>
      <c r="B660" s="12">
        <v>21</v>
      </c>
      <c r="C660" s="12">
        <f t="shared" si="198"/>
        <v>21</v>
      </c>
      <c r="D660" s="12" t="str">
        <f t="shared" si="195"/>
        <v>yes</v>
      </c>
      <c r="E660" s="12" t="str">
        <f t="shared" si="199"/>
        <v>Below Average</v>
      </c>
      <c r="F660" s="21">
        <v>1936</v>
      </c>
      <c r="G660" s="21" t="str">
        <f t="shared" si="200"/>
        <v>no</v>
      </c>
      <c r="H660" s="21" t="str">
        <f t="shared" si="201"/>
        <v>Below Average</v>
      </c>
      <c r="I660" s="12" t="s">
        <v>178</v>
      </c>
      <c r="J660" s="12" t="str">
        <f t="shared" si="202"/>
        <v/>
      </c>
      <c r="K660" s="12" t="s">
        <v>198</v>
      </c>
      <c r="L660" s="12" t="str">
        <f t="shared" si="196"/>
        <v/>
      </c>
      <c r="M660" s="12" t="str">
        <f t="shared" si="203"/>
        <v/>
      </c>
      <c r="N660" s="22">
        <v>4</v>
      </c>
      <c r="O660" s="22" t="str">
        <f t="shared" si="204"/>
        <v>Low</v>
      </c>
      <c r="P660">
        <v>1970</v>
      </c>
      <c r="Q660">
        <v>1970</v>
      </c>
      <c r="R660" s="23">
        <v>630</v>
      </c>
      <c r="S660" s="23" t="str">
        <f t="shared" si="205"/>
        <v>no</v>
      </c>
      <c r="T660" s="23" t="str">
        <f t="shared" si="206"/>
        <v>Below Average</v>
      </c>
      <c r="U660" s="24">
        <v>630</v>
      </c>
      <c r="V660" s="24">
        <v>0</v>
      </c>
      <c r="W660" s="24" t="s">
        <v>413</v>
      </c>
      <c r="X660" s="24">
        <v>630</v>
      </c>
      <c r="Y660" s="24" t="str">
        <f t="shared" si="207"/>
        <v>no</v>
      </c>
      <c r="Z660" s="24" t="str">
        <f t="shared" si="208"/>
        <v>Below Average</v>
      </c>
      <c r="AA660" s="25">
        <v>1</v>
      </c>
      <c r="AB660" s="25">
        <v>0</v>
      </c>
      <c r="AC660" s="25">
        <v>1</v>
      </c>
      <c r="AD660" s="25">
        <v>0</v>
      </c>
      <c r="AE660" s="25">
        <f t="shared" si="209"/>
        <v>2</v>
      </c>
      <c r="AF660" s="25" t="str">
        <f t="shared" si="210"/>
        <v>Less</v>
      </c>
      <c r="AG660" s="57">
        <v>3</v>
      </c>
      <c r="AH660" s="29">
        <v>84500</v>
      </c>
      <c r="AI660" s="29">
        <f t="shared" si="197"/>
        <v>1260</v>
      </c>
      <c r="AJ660" s="29" t="str">
        <f t="shared" si="211"/>
        <v>no</v>
      </c>
      <c r="AK660" s="29">
        <f t="shared" si="212"/>
        <v>67.063492063492063</v>
      </c>
      <c r="AL660" s="29">
        <f t="shared" si="213"/>
        <v>134.12698412698413</v>
      </c>
    </row>
    <row r="661" spans="1:38" x14ac:dyDescent="0.2">
      <c r="A661">
        <v>651</v>
      </c>
      <c r="B661" s="12">
        <v>65</v>
      </c>
      <c r="C661" s="12">
        <f t="shared" si="198"/>
        <v>65</v>
      </c>
      <c r="D661" s="12" t="str">
        <f t="shared" si="195"/>
        <v>no</v>
      </c>
      <c r="E661" s="12" t="str">
        <f t="shared" si="199"/>
        <v>Below Average</v>
      </c>
      <c r="F661" s="21">
        <v>8125</v>
      </c>
      <c r="G661" s="21" t="str">
        <f t="shared" si="200"/>
        <v>no</v>
      </c>
      <c r="H661" s="21" t="str">
        <f t="shared" si="201"/>
        <v>Below Average</v>
      </c>
      <c r="I661" s="12" t="s">
        <v>136</v>
      </c>
      <c r="J661" s="12" t="str">
        <f t="shared" si="202"/>
        <v>Somerst</v>
      </c>
      <c r="K661" s="12" t="s">
        <v>91</v>
      </c>
      <c r="L661" s="12">
        <f t="shared" si="196"/>
        <v>83.140020408338017</v>
      </c>
      <c r="M661" s="12" t="str">
        <f t="shared" si="203"/>
        <v>Above Average</v>
      </c>
      <c r="N661" s="22">
        <v>7</v>
      </c>
      <c r="O661" s="22" t="str">
        <f t="shared" si="204"/>
        <v>High</v>
      </c>
      <c r="P661">
        <v>2007</v>
      </c>
      <c r="Q661">
        <v>2007</v>
      </c>
      <c r="R661" s="23">
        <v>813</v>
      </c>
      <c r="S661" s="23" t="str">
        <f t="shared" si="205"/>
        <v>no</v>
      </c>
      <c r="T661" s="23" t="str">
        <f t="shared" si="206"/>
        <v>Below Average</v>
      </c>
      <c r="U661" s="24">
        <v>822</v>
      </c>
      <c r="V661" s="24">
        <v>843</v>
      </c>
      <c r="W661" s="24" t="s">
        <v>412</v>
      </c>
      <c r="X661" s="24">
        <v>1665</v>
      </c>
      <c r="Y661" s="24" t="str">
        <f t="shared" si="207"/>
        <v>no</v>
      </c>
      <c r="Z661" s="24" t="str">
        <f t="shared" si="208"/>
        <v>Above Average</v>
      </c>
      <c r="AA661" s="25">
        <v>0</v>
      </c>
      <c r="AB661" s="25">
        <v>0</v>
      </c>
      <c r="AC661" s="25">
        <v>2</v>
      </c>
      <c r="AD661" s="25">
        <v>1</v>
      </c>
      <c r="AE661" s="25">
        <f t="shared" si="209"/>
        <v>3</v>
      </c>
      <c r="AF661" s="25" t="str">
        <f t="shared" si="210"/>
        <v>More</v>
      </c>
      <c r="AG661" s="57">
        <v>7</v>
      </c>
      <c r="AH661" s="29">
        <v>205950</v>
      </c>
      <c r="AI661" s="29">
        <f t="shared" si="197"/>
        <v>2478</v>
      </c>
      <c r="AJ661" s="29" t="str">
        <f t="shared" si="211"/>
        <v>no</v>
      </c>
      <c r="AK661" s="29">
        <f t="shared" si="212"/>
        <v>83.111380145278446</v>
      </c>
      <c r="AL661" s="29">
        <f t="shared" si="213"/>
        <v>123.69369369369369</v>
      </c>
    </row>
    <row r="662" spans="1:38" x14ac:dyDescent="0.2">
      <c r="A662">
        <v>652</v>
      </c>
      <c r="B662" s="12">
        <v>60</v>
      </c>
      <c r="C662" s="12">
        <f t="shared" si="198"/>
        <v>60</v>
      </c>
      <c r="D662" s="12" t="str">
        <f t="shared" si="195"/>
        <v>no</v>
      </c>
      <c r="E662" s="12" t="str">
        <f t="shared" si="199"/>
        <v>Below Average</v>
      </c>
      <c r="F662" s="21">
        <v>9084</v>
      </c>
      <c r="G662" s="21" t="str">
        <f t="shared" si="200"/>
        <v>no</v>
      </c>
      <c r="H662" s="21" t="str">
        <f t="shared" si="201"/>
        <v>Below Average</v>
      </c>
      <c r="I662" s="12" t="s">
        <v>185</v>
      </c>
      <c r="J662" s="12" t="str">
        <f t="shared" si="202"/>
        <v>Edwards</v>
      </c>
      <c r="K662" s="12" t="s">
        <v>91</v>
      </c>
      <c r="L662" s="12">
        <f t="shared" si="196"/>
        <v>61.772149970231268</v>
      </c>
      <c r="M662" s="12" t="str">
        <f t="shared" si="203"/>
        <v>Below Average</v>
      </c>
      <c r="N662" s="22">
        <v>4</v>
      </c>
      <c r="O662" s="22" t="str">
        <f t="shared" si="204"/>
        <v>Low</v>
      </c>
      <c r="P662">
        <v>1940</v>
      </c>
      <c r="Q662">
        <v>1950</v>
      </c>
      <c r="R662" s="23">
        <v>755</v>
      </c>
      <c r="S662" s="23" t="str">
        <f t="shared" si="205"/>
        <v>no</v>
      </c>
      <c r="T662" s="23" t="str">
        <f t="shared" si="206"/>
        <v>Below Average</v>
      </c>
      <c r="U662" s="24">
        <v>755</v>
      </c>
      <c r="V662" s="24">
        <v>755</v>
      </c>
      <c r="W662" s="24" t="s">
        <v>412</v>
      </c>
      <c r="X662" s="24">
        <v>1510</v>
      </c>
      <c r="Y662" s="24" t="str">
        <f t="shared" si="207"/>
        <v>no</v>
      </c>
      <c r="Z662" s="24" t="str">
        <f t="shared" si="208"/>
        <v>Below Average</v>
      </c>
      <c r="AA662" s="25">
        <v>1</v>
      </c>
      <c r="AB662" s="25">
        <v>0</v>
      </c>
      <c r="AC662" s="25">
        <v>1</v>
      </c>
      <c r="AD662" s="25">
        <v>0</v>
      </c>
      <c r="AE662" s="25">
        <f t="shared" si="209"/>
        <v>2</v>
      </c>
      <c r="AF662" s="25" t="str">
        <f t="shared" si="210"/>
        <v>Less</v>
      </c>
      <c r="AG662" s="57">
        <v>7</v>
      </c>
      <c r="AH662" s="29">
        <v>108000</v>
      </c>
      <c r="AI662" s="29">
        <f t="shared" si="197"/>
        <v>2265</v>
      </c>
      <c r="AJ662" s="29" t="str">
        <f t="shared" si="211"/>
        <v>no</v>
      </c>
      <c r="AK662" s="29">
        <f t="shared" si="212"/>
        <v>47.682119205298015</v>
      </c>
      <c r="AL662" s="29">
        <f t="shared" si="213"/>
        <v>71.523178807947019</v>
      </c>
    </row>
    <row r="663" spans="1:38" x14ac:dyDescent="0.2">
      <c r="A663">
        <v>653</v>
      </c>
      <c r="B663" s="12">
        <v>70</v>
      </c>
      <c r="C663" s="12">
        <f t="shared" si="198"/>
        <v>70</v>
      </c>
      <c r="D663" s="12" t="str">
        <f t="shared" si="195"/>
        <v>no</v>
      </c>
      <c r="E663" s="12" t="str">
        <f t="shared" si="199"/>
        <v>Above Average</v>
      </c>
      <c r="F663" s="21">
        <v>8750</v>
      </c>
      <c r="G663" s="21" t="str">
        <f t="shared" si="200"/>
        <v>no</v>
      </c>
      <c r="H663" s="21" t="str">
        <f t="shared" si="201"/>
        <v>Below Average</v>
      </c>
      <c r="I663" s="12" t="s">
        <v>89</v>
      </c>
      <c r="J663" s="12" t="str">
        <f t="shared" si="202"/>
        <v>CollgCr</v>
      </c>
      <c r="K663" s="12" t="s">
        <v>91</v>
      </c>
      <c r="L663" s="12">
        <f t="shared" si="196"/>
        <v>74.535824409408733</v>
      </c>
      <c r="M663" s="12" t="str">
        <f t="shared" si="203"/>
        <v>Above Average</v>
      </c>
      <c r="N663" s="22">
        <v>7</v>
      </c>
      <c r="O663" s="22" t="str">
        <f t="shared" si="204"/>
        <v>High</v>
      </c>
      <c r="P663">
        <v>1996</v>
      </c>
      <c r="Q663">
        <v>1996</v>
      </c>
      <c r="R663" s="23">
        <v>880</v>
      </c>
      <c r="S663" s="23" t="str">
        <f t="shared" si="205"/>
        <v>no</v>
      </c>
      <c r="T663" s="23" t="str">
        <f t="shared" si="206"/>
        <v>Below Average</v>
      </c>
      <c r="U663" s="24">
        <v>909</v>
      </c>
      <c r="V663" s="24">
        <v>807</v>
      </c>
      <c r="W663" s="24" t="s">
        <v>412</v>
      </c>
      <c r="X663" s="24">
        <v>1716</v>
      </c>
      <c r="Y663" s="24" t="str">
        <f t="shared" si="207"/>
        <v>no</v>
      </c>
      <c r="Z663" s="24" t="str">
        <f t="shared" si="208"/>
        <v>Above Average</v>
      </c>
      <c r="AA663" s="25">
        <v>0</v>
      </c>
      <c r="AB663" s="25">
        <v>0</v>
      </c>
      <c r="AC663" s="25">
        <v>2</v>
      </c>
      <c r="AD663" s="25">
        <v>1</v>
      </c>
      <c r="AE663" s="25">
        <f t="shared" si="209"/>
        <v>3</v>
      </c>
      <c r="AF663" s="25" t="str">
        <f t="shared" si="210"/>
        <v>More</v>
      </c>
      <c r="AG663" s="57">
        <v>7</v>
      </c>
      <c r="AH663" s="29">
        <v>191000</v>
      </c>
      <c r="AI663" s="29">
        <f t="shared" si="197"/>
        <v>2596</v>
      </c>
      <c r="AJ663" s="29" t="str">
        <f t="shared" si="211"/>
        <v>no</v>
      </c>
      <c r="AK663" s="29">
        <f t="shared" si="212"/>
        <v>73.574730354391377</v>
      </c>
      <c r="AL663" s="29">
        <f t="shared" si="213"/>
        <v>111.3053613053613</v>
      </c>
    </row>
    <row r="664" spans="1:38" x14ac:dyDescent="0.2">
      <c r="A664">
        <v>654</v>
      </c>
      <c r="B664" s="12">
        <v>60</v>
      </c>
      <c r="C664" s="12">
        <f t="shared" si="198"/>
        <v>60</v>
      </c>
      <c r="D664" s="12" t="str">
        <f t="shared" si="195"/>
        <v>no</v>
      </c>
      <c r="E664" s="12" t="str">
        <f t="shared" si="199"/>
        <v>Below Average</v>
      </c>
      <c r="F664" s="21">
        <v>10320</v>
      </c>
      <c r="G664" s="21" t="str">
        <f t="shared" si="200"/>
        <v>no</v>
      </c>
      <c r="H664" s="21" t="str">
        <f t="shared" si="201"/>
        <v>Below Average</v>
      </c>
      <c r="I664" s="12" t="s">
        <v>176</v>
      </c>
      <c r="J664" s="12" t="str">
        <f t="shared" si="202"/>
        <v>IDOTRR</v>
      </c>
      <c r="K664" s="12" t="s">
        <v>91</v>
      </c>
      <c r="L664" s="12">
        <f t="shared" si="196"/>
        <v>52.131298928930256</v>
      </c>
      <c r="M664" s="12" t="str">
        <f t="shared" si="203"/>
        <v>Below Average</v>
      </c>
      <c r="N664" s="22">
        <v>6</v>
      </c>
      <c r="O664" s="22" t="str">
        <f t="shared" si="204"/>
        <v>Low</v>
      </c>
      <c r="P664">
        <v>1906</v>
      </c>
      <c r="Q664">
        <v>1995</v>
      </c>
      <c r="R664" s="23">
        <v>756</v>
      </c>
      <c r="S664" s="23" t="str">
        <f t="shared" si="205"/>
        <v>no</v>
      </c>
      <c r="T664" s="23" t="str">
        <f t="shared" si="206"/>
        <v>Below Average</v>
      </c>
      <c r="U664" s="24">
        <v>756</v>
      </c>
      <c r="V664" s="24">
        <v>713</v>
      </c>
      <c r="W664" s="24" t="s">
        <v>412</v>
      </c>
      <c r="X664" s="24">
        <v>1469</v>
      </c>
      <c r="Y664" s="24" t="str">
        <f t="shared" si="207"/>
        <v>no</v>
      </c>
      <c r="Z664" s="24" t="str">
        <f t="shared" si="208"/>
        <v>Below Average</v>
      </c>
      <c r="AA664" s="25">
        <v>0</v>
      </c>
      <c r="AB664" s="25">
        <v>0</v>
      </c>
      <c r="AC664" s="25">
        <v>1</v>
      </c>
      <c r="AD664" s="25">
        <v>0</v>
      </c>
      <c r="AE664" s="25">
        <f t="shared" si="209"/>
        <v>1</v>
      </c>
      <c r="AF664" s="25" t="str">
        <f t="shared" si="210"/>
        <v>Less</v>
      </c>
      <c r="AG664" s="57">
        <v>7</v>
      </c>
      <c r="AH664" s="29">
        <v>135000</v>
      </c>
      <c r="AI664" s="29">
        <f t="shared" si="197"/>
        <v>2225</v>
      </c>
      <c r="AJ664" s="29" t="str">
        <f t="shared" si="211"/>
        <v>no</v>
      </c>
      <c r="AK664" s="29">
        <f t="shared" si="212"/>
        <v>60.674157303370784</v>
      </c>
      <c r="AL664" s="29">
        <f t="shared" si="213"/>
        <v>91.899251191286595</v>
      </c>
    </row>
    <row r="665" spans="1:38" x14ac:dyDescent="0.2">
      <c r="A665">
        <v>655</v>
      </c>
      <c r="B665" s="12">
        <v>91</v>
      </c>
      <c r="C665" s="12">
        <f t="shared" si="198"/>
        <v>91</v>
      </c>
      <c r="D665" s="12" t="str">
        <f t="shared" si="195"/>
        <v>no</v>
      </c>
      <c r="E665" s="12" t="str">
        <f t="shared" si="199"/>
        <v>Above Average</v>
      </c>
      <c r="F665" s="21">
        <v>10437</v>
      </c>
      <c r="G665" s="21" t="str">
        <f t="shared" si="200"/>
        <v>no</v>
      </c>
      <c r="H665" s="21" t="str">
        <f t="shared" si="201"/>
        <v>Below Average</v>
      </c>
      <c r="I665" s="12" t="s">
        <v>129</v>
      </c>
      <c r="J665" s="12" t="str">
        <f t="shared" si="202"/>
        <v>NoRidge</v>
      </c>
      <c r="K665" s="12" t="s">
        <v>91</v>
      </c>
      <c r="L665" s="12">
        <f t="shared" si="196"/>
        <v>82.673563019433331</v>
      </c>
      <c r="M665" s="12" t="str">
        <f t="shared" si="203"/>
        <v>Above Average</v>
      </c>
      <c r="N665" s="22">
        <v>8</v>
      </c>
      <c r="O665" s="22" t="str">
        <f t="shared" si="204"/>
        <v>High</v>
      </c>
      <c r="P665">
        <v>1995</v>
      </c>
      <c r="Q665">
        <v>1995</v>
      </c>
      <c r="R665" s="23">
        <v>2109</v>
      </c>
      <c r="S665" s="23" t="str">
        <f t="shared" si="205"/>
        <v>yes</v>
      </c>
      <c r="T665" s="23" t="str">
        <f t="shared" si="206"/>
        <v>Above Average</v>
      </c>
      <c r="U665" s="24">
        <v>2113</v>
      </c>
      <c r="V665" s="24">
        <v>0</v>
      </c>
      <c r="W665" s="24" t="s">
        <v>413</v>
      </c>
      <c r="X665" s="24">
        <v>2113</v>
      </c>
      <c r="Y665" s="24" t="str">
        <f t="shared" si="207"/>
        <v>no</v>
      </c>
      <c r="Z665" s="24" t="str">
        <f t="shared" si="208"/>
        <v>Above Average</v>
      </c>
      <c r="AA665" s="25">
        <v>1</v>
      </c>
      <c r="AB665" s="25">
        <v>0</v>
      </c>
      <c r="AC665" s="25">
        <v>2</v>
      </c>
      <c r="AD665" s="25">
        <v>1</v>
      </c>
      <c r="AE665" s="25">
        <f t="shared" si="209"/>
        <v>4</v>
      </c>
      <c r="AF665" s="25" t="str">
        <f t="shared" si="210"/>
        <v>More</v>
      </c>
      <c r="AG665" s="57">
        <v>7</v>
      </c>
      <c r="AH665" s="29">
        <v>350000</v>
      </c>
      <c r="AI665" s="29">
        <f t="shared" si="197"/>
        <v>4222</v>
      </c>
      <c r="AJ665" s="29" t="str">
        <f t="shared" si="211"/>
        <v>no</v>
      </c>
      <c r="AK665" s="29">
        <f t="shared" si="212"/>
        <v>82.899099952629086</v>
      </c>
      <c r="AL665" s="29">
        <f t="shared" si="213"/>
        <v>165.6412683388547</v>
      </c>
    </row>
    <row r="666" spans="1:38" x14ac:dyDescent="0.2">
      <c r="A666">
        <v>656</v>
      </c>
      <c r="B666" s="12">
        <v>21</v>
      </c>
      <c r="C666" s="12">
        <f t="shared" si="198"/>
        <v>21</v>
      </c>
      <c r="D666" s="12" t="str">
        <f t="shared" si="195"/>
        <v>yes</v>
      </c>
      <c r="E666" s="12" t="str">
        <f t="shared" si="199"/>
        <v>Below Average</v>
      </c>
      <c r="F666" s="21">
        <v>1680</v>
      </c>
      <c r="G666" s="21" t="str">
        <f t="shared" si="200"/>
        <v>no</v>
      </c>
      <c r="H666" s="21" t="str">
        <f t="shared" si="201"/>
        <v>Below Average</v>
      </c>
      <c r="I666" s="12" t="s">
        <v>228</v>
      </c>
      <c r="J666" s="12" t="str">
        <f t="shared" si="202"/>
        <v/>
      </c>
      <c r="K666" s="12" t="s">
        <v>198</v>
      </c>
      <c r="L666" s="12" t="str">
        <f t="shared" si="196"/>
        <v/>
      </c>
      <c r="M666" s="12" t="str">
        <f t="shared" si="203"/>
        <v/>
      </c>
      <c r="N666" s="22">
        <v>6</v>
      </c>
      <c r="O666" s="22" t="str">
        <f t="shared" si="204"/>
        <v>Low</v>
      </c>
      <c r="P666">
        <v>1971</v>
      </c>
      <c r="Q666">
        <v>1971</v>
      </c>
      <c r="R666" s="23">
        <v>525</v>
      </c>
      <c r="S666" s="23" t="str">
        <f t="shared" si="205"/>
        <v>no</v>
      </c>
      <c r="T666" s="23" t="str">
        <f t="shared" si="206"/>
        <v>Below Average</v>
      </c>
      <c r="U666" s="24">
        <v>525</v>
      </c>
      <c r="V666" s="24">
        <v>567</v>
      </c>
      <c r="W666" s="24" t="s">
        <v>412</v>
      </c>
      <c r="X666" s="24">
        <v>1092</v>
      </c>
      <c r="Y666" s="24" t="str">
        <f t="shared" si="207"/>
        <v>no</v>
      </c>
      <c r="Z666" s="24" t="str">
        <f t="shared" si="208"/>
        <v>Below Average</v>
      </c>
      <c r="AA666" s="25">
        <v>0</v>
      </c>
      <c r="AB666" s="25">
        <v>0</v>
      </c>
      <c r="AC666" s="25">
        <v>1</v>
      </c>
      <c r="AD666" s="25">
        <v>1</v>
      </c>
      <c r="AE666" s="25">
        <f t="shared" si="209"/>
        <v>2</v>
      </c>
      <c r="AF666" s="25" t="str">
        <f t="shared" si="210"/>
        <v>Less</v>
      </c>
      <c r="AG666" s="57">
        <v>6</v>
      </c>
      <c r="AH666" s="29">
        <v>88000</v>
      </c>
      <c r="AI666" s="29">
        <f t="shared" si="197"/>
        <v>1617</v>
      </c>
      <c r="AJ666" s="29" t="str">
        <f t="shared" si="211"/>
        <v>no</v>
      </c>
      <c r="AK666" s="29">
        <f t="shared" si="212"/>
        <v>54.42176870748299</v>
      </c>
      <c r="AL666" s="29">
        <f t="shared" si="213"/>
        <v>80.586080586080584</v>
      </c>
    </row>
    <row r="667" spans="1:38" x14ac:dyDescent="0.2">
      <c r="A667">
        <v>657</v>
      </c>
      <c r="B667" s="12">
        <v>72</v>
      </c>
      <c r="C667" s="12">
        <f t="shared" si="198"/>
        <v>72</v>
      </c>
      <c r="D667" s="12" t="str">
        <f t="shared" si="195"/>
        <v>no</v>
      </c>
      <c r="E667" s="12" t="str">
        <f t="shared" si="199"/>
        <v>Above Average</v>
      </c>
      <c r="F667" s="21">
        <v>10007</v>
      </c>
      <c r="G667" s="21" t="str">
        <f t="shared" si="200"/>
        <v>no</v>
      </c>
      <c r="H667" s="21" t="str">
        <f t="shared" si="201"/>
        <v>Below Average</v>
      </c>
      <c r="I667" s="12" t="s">
        <v>162</v>
      </c>
      <c r="J667" s="12" t="str">
        <f t="shared" si="202"/>
        <v>NAmes</v>
      </c>
      <c r="K667" s="12" t="s">
        <v>91</v>
      </c>
      <c r="L667" s="12">
        <f t="shared" si="196"/>
        <v>65.191384752822614</v>
      </c>
      <c r="M667" s="12" t="str">
        <f t="shared" si="203"/>
        <v>Below Average</v>
      </c>
      <c r="N667" s="22">
        <v>5</v>
      </c>
      <c r="O667" s="22" t="str">
        <f t="shared" si="204"/>
        <v>Low</v>
      </c>
      <c r="P667">
        <v>1959</v>
      </c>
      <c r="Q667">
        <v>2006</v>
      </c>
      <c r="R667" s="23">
        <v>1053</v>
      </c>
      <c r="S667" s="23" t="str">
        <f t="shared" si="205"/>
        <v>no</v>
      </c>
      <c r="T667" s="23" t="str">
        <f t="shared" si="206"/>
        <v>Below Average</v>
      </c>
      <c r="U667" s="24">
        <v>1053</v>
      </c>
      <c r="V667" s="24">
        <v>0</v>
      </c>
      <c r="W667" s="24" t="s">
        <v>413</v>
      </c>
      <c r="X667" s="24">
        <v>1053</v>
      </c>
      <c r="Y667" s="24" t="str">
        <f t="shared" si="207"/>
        <v>no</v>
      </c>
      <c r="Z667" s="24" t="str">
        <f t="shared" si="208"/>
        <v>Below Average</v>
      </c>
      <c r="AA667" s="25">
        <v>1</v>
      </c>
      <c r="AB667" s="25">
        <v>0</v>
      </c>
      <c r="AC667" s="25">
        <v>1</v>
      </c>
      <c r="AD667" s="25">
        <v>1</v>
      </c>
      <c r="AE667" s="25">
        <f t="shared" si="209"/>
        <v>3</v>
      </c>
      <c r="AF667" s="25" t="str">
        <f t="shared" si="210"/>
        <v>More</v>
      </c>
      <c r="AG667" s="57">
        <v>5</v>
      </c>
      <c r="AH667" s="29">
        <v>145500</v>
      </c>
      <c r="AI667" s="29">
        <f t="shared" si="197"/>
        <v>2106</v>
      </c>
      <c r="AJ667" s="29" t="str">
        <f t="shared" si="211"/>
        <v>no</v>
      </c>
      <c r="AK667" s="29">
        <f t="shared" si="212"/>
        <v>69.088319088319082</v>
      </c>
      <c r="AL667" s="29">
        <f t="shared" si="213"/>
        <v>138.17663817663816</v>
      </c>
    </row>
    <row r="668" spans="1:38" x14ac:dyDescent="0.2">
      <c r="A668">
        <v>658</v>
      </c>
      <c r="B668" s="12">
        <v>60</v>
      </c>
      <c r="C668" s="12">
        <f t="shared" si="198"/>
        <v>60</v>
      </c>
      <c r="D668" s="12" t="str">
        <f t="shared" si="195"/>
        <v>no</v>
      </c>
      <c r="E668" s="12" t="str">
        <f t="shared" si="199"/>
        <v>Below Average</v>
      </c>
      <c r="F668" s="21">
        <v>7200</v>
      </c>
      <c r="G668" s="21" t="str">
        <f t="shared" si="200"/>
        <v>no</v>
      </c>
      <c r="H668" s="21" t="str">
        <f t="shared" si="201"/>
        <v>Below Average</v>
      </c>
      <c r="I668" s="12" t="s">
        <v>123</v>
      </c>
      <c r="J668" s="12" t="str">
        <f t="shared" si="202"/>
        <v>Crawfor</v>
      </c>
      <c r="K668" s="12" t="s">
        <v>91</v>
      </c>
      <c r="L668" s="12">
        <f t="shared" si="196"/>
        <v>74.989820121918996</v>
      </c>
      <c r="M668" s="12" t="str">
        <f t="shared" si="203"/>
        <v>Above Average</v>
      </c>
      <c r="N668" s="22">
        <v>7</v>
      </c>
      <c r="O668" s="22" t="str">
        <f t="shared" si="204"/>
        <v>High</v>
      </c>
      <c r="P668">
        <v>1931</v>
      </c>
      <c r="Q668">
        <v>2000</v>
      </c>
      <c r="R668" s="23">
        <v>776</v>
      </c>
      <c r="S668" s="23" t="str">
        <f t="shared" si="205"/>
        <v>no</v>
      </c>
      <c r="T668" s="23" t="str">
        <f t="shared" si="206"/>
        <v>Below Average</v>
      </c>
      <c r="U668" s="24">
        <v>851</v>
      </c>
      <c r="V668" s="24">
        <v>651</v>
      </c>
      <c r="W668" s="24" t="s">
        <v>412</v>
      </c>
      <c r="X668" s="24">
        <v>1502</v>
      </c>
      <c r="Y668" s="24" t="str">
        <f t="shared" si="207"/>
        <v>no</v>
      </c>
      <c r="Z668" s="24" t="str">
        <f t="shared" si="208"/>
        <v>Below Average</v>
      </c>
      <c r="AA668" s="25">
        <v>0</v>
      </c>
      <c r="AB668" s="25">
        <v>0</v>
      </c>
      <c r="AC668" s="25">
        <v>1</v>
      </c>
      <c r="AD668" s="25">
        <v>1</v>
      </c>
      <c r="AE668" s="25">
        <f t="shared" si="209"/>
        <v>2</v>
      </c>
      <c r="AF668" s="25" t="str">
        <f t="shared" si="210"/>
        <v>Less</v>
      </c>
      <c r="AG668" s="57">
        <v>6</v>
      </c>
      <c r="AH668" s="29">
        <v>149000</v>
      </c>
      <c r="AI668" s="29">
        <f t="shared" si="197"/>
        <v>2278</v>
      </c>
      <c r="AJ668" s="29" t="str">
        <f t="shared" si="211"/>
        <v>no</v>
      </c>
      <c r="AK668" s="29">
        <f t="shared" si="212"/>
        <v>65.408252853380162</v>
      </c>
      <c r="AL668" s="29">
        <f t="shared" si="213"/>
        <v>99.201065246338217</v>
      </c>
    </row>
    <row r="669" spans="1:38" x14ac:dyDescent="0.2">
      <c r="A669">
        <v>659</v>
      </c>
      <c r="B669" s="12">
        <v>78</v>
      </c>
      <c r="C669" s="12">
        <f t="shared" si="198"/>
        <v>78</v>
      </c>
      <c r="D669" s="12" t="str">
        <f t="shared" si="195"/>
        <v>no</v>
      </c>
      <c r="E669" s="12" t="str">
        <f t="shared" si="199"/>
        <v>Above Average</v>
      </c>
      <c r="F669" s="21">
        <v>17503</v>
      </c>
      <c r="G669" s="21" t="str">
        <f t="shared" si="200"/>
        <v>no</v>
      </c>
      <c r="H669" s="21" t="str">
        <f t="shared" si="201"/>
        <v>Above Average</v>
      </c>
      <c r="I669" s="12" t="s">
        <v>162</v>
      </c>
      <c r="J669" s="12" t="str">
        <f t="shared" si="202"/>
        <v>NAmes</v>
      </c>
      <c r="K669" s="12" t="s">
        <v>91</v>
      </c>
      <c r="L669" s="12">
        <f t="shared" si="196"/>
        <v>65.191384752822614</v>
      </c>
      <c r="M669" s="12" t="str">
        <f t="shared" si="203"/>
        <v>Below Average</v>
      </c>
      <c r="N669" s="22">
        <v>6</v>
      </c>
      <c r="O669" s="22" t="str">
        <f t="shared" si="204"/>
        <v>Low</v>
      </c>
      <c r="P669">
        <v>1948</v>
      </c>
      <c r="Q669">
        <v>1950</v>
      </c>
      <c r="R669" s="23">
        <v>912</v>
      </c>
      <c r="S669" s="23" t="str">
        <f t="shared" si="205"/>
        <v>no</v>
      </c>
      <c r="T669" s="23" t="str">
        <f t="shared" si="206"/>
        <v>Below Average</v>
      </c>
      <c r="U669" s="24">
        <v>912</v>
      </c>
      <c r="V669" s="24">
        <v>546</v>
      </c>
      <c r="W669" s="24" t="s">
        <v>412</v>
      </c>
      <c r="X669" s="24">
        <v>1458</v>
      </c>
      <c r="Y669" s="24" t="str">
        <f t="shared" si="207"/>
        <v>no</v>
      </c>
      <c r="Z669" s="24" t="str">
        <f t="shared" si="208"/>
        <v>Below Average</v>
      </c>
      <c r="AA669" s="25">
        <v>0</v>
      </c>
      <c r="AB669" s="25">
        <v>1</v>
      </c>
      <c r="AC669" s="25">
        <v>1</v>
      </c>
      <c r="AD669" s="25">
        <v>0</v>
      </c>
      <c r="AE669" s="25">
        <f t="shared" si="209"/>
        <v>2</v>
      </c>
      <c r="AF669" s="25" t="str">
        <f t="shared" si="210"/>
        <v>Less</v>
      </c>
      <c r="AG669" s="57">
        <v>6</v>
      </c>
      <c r="AH669" s="29">
        <v>97500</v>
      </c>
      <c r="AI669" s="29">
        <f t="shared" si="197"/>
        <v>2370</v>
      </c>
      <c r="AJ669" s="29" t="str">
        <f t="shared" si="211"/>
        <v>no</v>
      </c>
      <c r="AK669" s="29">
        <f t="shared" si="212"/>
        <v>41.139240506329116</v>
      </c>
      <c r="AL669" s="29">
        <f t="shared" si="213"/>
        <v>66.872427983539097</v>
      </c>
    </row>
    <row r="670" spans="1:38" x14ac:dyDescent="0.2">
      <c r="A670">
        <v>660</v>
      </c>
      <c r="B670" s="12">
        <v>75</v>
      </c>
      <c r="C670" s="12">
        <f t="shared" si="198"/>
        <v>75</v>
      </c>
      <c r="D670" s="12" t="str">
        <f t="shared" si="195"/>
        <v>no</v>
      </c>
      <c r="E670" s="12" t="str">
        <f t="shared" si="199"/>
        <v>Above Average</v>
      </c>
      <c r="F670" s="21">
        <v>9937</v>
      </c>
      <c r="G670" s="21" t="str">
        <f t="shared" si="200"/>
        <v>no</v>
      </c>
      <c r="H670" s="21" t="str">
        <f t="shared" si="201"/>
        <v>Below Average</v>
      </c>
      <c r="I670" s="12" t="s">
        <v>185</v>
      </c>
      <c r="J670" s="12" t="str">
        <f t="shared" si="202"/>
        <v>Edwards</v>
      </c>
      <c r="K670" s="12" t="s">
        <v>91</v>
      </c>
      <c r="L670" s="12">
        <f t="shared" si="196"/>
        <v>61.772149970231268</v>
      </c>
      <c r="M670" s="12" t="str">
        <f t="shared" si="203"/>
        <v>Below Average</v>
      </c>
      <c r="N670" s="22">
        <v>5</v>
      </c>
      <c r="O670" s="22" t="str">
        <f t="shared" si="204"/>
        <v>Low</v>
      </c>
      <c r="P670">
        <v>1964</v>
      </c>
      <c r="Q670">
        <v>1999</v>
      </c>
      <c r="R670" s="23">
        <v>1486</v>
      </c>
      <c r="S670" s="23" t="str">
        <f t="shared" si="205"/>
        <v>no</v>
      </c>
      <c r="T670" s="23" t="str">
        <f t="shared" si="206"/>
        <v>Above Average</v>
      </c>
      <c r="U670" s="24">
        <v>1486</v>
      </c>
      <c r="V670" s="24">
        <v>0</v>
      </c>
      <c r="W670" s="24" t="s">
        <v>413</v>
      </c>
      <c r="X670" s="24">
        <v>1486</v>
      </c>
      <c r="Y670" s="24" t="str">
        <f t="shared" si="207"/>
        <v>no</v>
      </c>
      <c r="Z670" s="24" t="str">
        <f t="shared" si="208"/>
        <v>Below Average</v>
      </c>
      <c r="AA670" s="25">
        <v>1</v>
      </c>
      <c r="AB670" s="25">
        <v>0</v>
      </c>
      <c r="AC670" s="25">
        <v>1</v>
      </c>
      <c r="AD670" s="25">
        <v>0</v>
      </c>
      <c r="AE670" s="25">
        <f t="shared" si="209"/>
        <v>2</v>
      </c>
      <c r="AF670" s="25" t="str">
        <f t="shared" si="210"/>
        <v>Less</v>
      </c>
      <c r="AG670" s="57">
        <v>7</v>
      </c>
      <c r="AH670" s="29">
        <v>167000</v>
      </c>
      <c r="AI670" s="29">
        <f t="shared" si="197"/>
        <v>2972</v>
      </c>
      <c r="AJ670" s="29" t="str">
        <f t="shared" si="211"/>
        <v>no</v>
      </c>
      <c r="AK670" s="29">
        <f t="shared" si="212"/>
        <v>56.191117092866754</v>
      </c>
      <c r="AL670" s="29">
        <f t="shared" si="213"/>
        <v>112.38223418573351</v>
      </c>
    </row>
    <row r="671" spans="1:38" x14ac:dyDescent="0.2">
      <c r="A671">
        <v>661</v>
      </c>
      <c r="B671" s="12" t="s">
        <v>83</v>
      </c>
      <c r="C671" s="12">
        <f t="shared" si="198"/>
        <v>69</v>
      </c>
      <c r="D671" s="12" t="str">
        <f t="shared" si="195"/>
        <v>no</v>
      </c>
      <c r="E671" s="12" t="str">
        <f t="shared" si="199"/>
        <v>Below Average</v>
      </c>
      <c r="F671" s="21">
        <v>12384</v>
      </c>
      <c r="G671" s="21" t="str">
        <f t="shared" si="200"/>
        <v>no</v>
      </c>
      <c r="H671" s="21" t="str">
        <f t="shared" si="201"/>
        <v>Above Average</v>
      </c>
      <c r="I671" s="12" t="s">
        <v>138</v>
      </c>
      <c r="J671" s="12" t="str">
        <f t="shared" si="202"/>
        <v>NWAmes</v>
      </c>
      <c r="K671" s="12" t="s">
        <v>91</v>
      </c>
      <c r="L671" s="12">
        <f t="shared" si="196"/>
        <v>67.115548801871967</v>
      </c>
      <c r="M671" s="12" t="str">
        <f t="shared" si="203"/>
        <v>Below Average</v>
      </c>
      <c r="N671" s="22">
        <v>7</v>
      </c>
      <c r="O671" s="22" t="str">
        <f t="shared" si="204"/>
        <v>High</v>
      </c>
      <c r="P671">
        <v>1976</v>
      </c>
      <c r="Q671">
        <v>1976</v>
      </c>
      <c r="R671" s="23">
        <v>793</v>
      </c>
      <c r="S671" s="23" t="str">
        <f t="shared" si="205"/>
        <v>no</v>
      </c>
      <c r="T671" s="23" t="str">
        <f t="shared" si="206"/>
        <v>Below Average</v>
      </c>
      <c r="U671" s="24">
        <v>1142</v>
      </c>
      <c r="V671" s="24">
        <v>793</v>
      </c>
      <c r="W671" s="24" t="s">
        <v>412</v>
      </c>
      <c r="X671" s="24">
        <v>1935</v>
      </c>
      <c r="Y671" s="24" t="str">
        <f t="shared" si="207"/>
        <v>no</v>
      </c>
      <c r="Z671" s="24" t="str">
        <f t="shared" si="208"/>
        <v>Above Average</v>
      </c>
      <c r="AA671" s="25">
        <v>0</v>
      </c>
      <c r="AB671" s="25">
        <v>0</v>
      </c>
      <c r="AC671" s="25">
        <v>2</v>
      </c>
      <c r="AD671" s="25">
        <v>1</v>
      </c>
      <c r="AE671" s="25">
        <f t="shared" si="209"/>
        <v>3</v>
      </c>
      <c r="AF671" s="25" t="str">
        <f t="shared" si="210"/>
        <v>More</v>
      </c>
      <c r="AG671" s="57">
        <v>7</v>
      </c>
      <c r="AH671" s="29">
        <v>197900</v>
      </c>
      <c r="AI671" s="29">
        <f t="shared" si="197"/>
        <v>2728</v>
      </c>
      <c r="AJ671" s="29" t="str">
        <f t="shared" si="211"/>
        <v>no</v>
      </c>
      <c r="AK671" s="29">
        <f t="shared" si="212"/>
        <v>72.543988269794724</v>
      </c>
      <c r="AL671" s="29">
        <f t="shared" si="213"/>
        <v>102.27390180878552</v>
      </c>
    </row>
    <row r="672" spans="1:38" x14ac:dyDescent="0.2">
      <c r="A672">
        <v>662</v>
      </c>
      <c r="B672" s="12">
        <v>52</v>
      </c>
      <c r="C672" s="12">
        <f t="shared" si="198"/>
        <v>52</v>
      </c>
      <c r="D672" s="12" t="str">
        <f t="shared" si="195"/>
        <v>no</v>
      </c>
      <c r="E672" s="12" t="str">
        <f t="shared" si="199"/>
        <v>Below Average</v>
      </c>
      <c r="F672" s="21">
        <v>46589</v>
      </c>
      <c r="G672" s="21" t="str">
        <f t="shared" si="200"/>
        <v>yes</v>
      </c>
      <c r="H672" s="21" t="str">
        <f t="shared" si="201"/>
        <v>Above Average</v>
      </c>
      <c r="I672" s="12" t="s">
        <v>129</v>
      </c>
      <c r="J672" s="12" t="str">
        <f t="shared" si="202"/>
        <v>NoRidge</v>
      </c>
      <c r="K672" s="12" t="s">
        <v>91</v>
      </c>
      <c r="L672" s="12">
        <f t="shared" si="196"/>
        <v>82.673563019433331</v>
      </c>
      <c r="M672" s="12" t="str">
        <f t="shared" si="203"/>
        <v>Above Average</v>
      </c>
      <c r="N672" s="22">
        <v>8</v>
      </c>
      <c r="O672" s="22" t="str">
        <f t="shared" si="204"/>
        <v>High</v>
      </c>
      <c r="P672">
        <v>1994</v>
      </c>
      <c r="Q672">
        <v>2005</v>
      </c>
      <c r="R672" s="23">
        <v>1629</v>
      </c>
      <c r="S672" s="23" t="str">
        <f t="shared" si="205"/>
        <v>no</v>
      </c>
      <c r="T672" s="23" t="str">
        <f t="shared" si="206"/>
        <v>Above Average</v>
      </c>
      <c r="U672" s="24">
        <v>1686</v>
      </c>
      <c r="V672" s="24">
        <v>762</v>
      </c>
      <c r="W672" s="24" t="s">
        <v>412</v>
      </c>
      <c r="X672" s="24">
        <v>2448</v>
      </c>
      <c r="Y672" s="24" t="str">
        <f t="shared" si="207"/>
        <v>no</v>
      </c>
      <c r="Z672" s="24" t="str">
        <f t="shared" si="208"/>
        <v>Above Average</v>
      </c>
      <c r="AA672" s="25">
        <v>1</v>
      </c>
      <c r="AB672" s="25">
        <v>0</v>
      </c>
      <c r="AC672" s="25">
        <v>2</v>
      </c>
      <c r="AD672" s="25">
        <v>1</v>
      </c>
      <c r="AE672" s="25">
        <f t="shared" si="209"/>
        <v>4</v>
      </c>
      <c r="AF672" s="25" t="str">
        <f t="shared" si="210"/>
        <v>More</v>
      </c>
      <c r="AG672" s="57">
        <v>8</v>
      </c>
      <c r="AH672" s="29">
        <v>402000</v>
      </c>
      <c r="AI672" s="29">
        <f t="shared" si="197"/>
        <v>4077</v>
      </c>
      <c r="AJ672" s="29" t="str">
        <f t="shared" si="211"/>
        <v>no</v>
      </c>
      <c r="AK672" s="29">
        <f t="shared" si="212"/>
        <v>98.601913171449596</v>
      </c>
      <c r="AL672" s="29">
        <f t="shared" si="213"/>
        <v>164.21568627450981</v>
      </c>
    </row>
    <row r="673" spans="1:38" x14ac:dyDescent="0.2">
      <c r="A673">
        <v>663</v>
      </c>
      <c r="B673" s="12">
        <v>120</v>
      </c>
      <c r="C673" s="12">
        <f t="shared" si="198"/>
        <v>120</v>
      </c>
      <c r="D673" s="12" t="str">
        <f t="shared" si="195"/>
        <v>yes</v>
      </c>
      <c r="E673" s="12" t="str">
        <f t="shared" si="199"/>
        <v>Above Average</v>
      </c>
      <c r="F673" s="21">
        <v>13560</v>
      </c>
      <c r="G673" s="21" t="str">
        <f t="shared" si="200"/>
        <v>no</v>
      </c>
      <c r="H673" s="21" t="str">
        <f t="shared" si="201"/>
        <v>Above Average</v>
      </c>
      <c r="I673" s="12" t="s">
        <v>162</v>
      </c>
      <c r="J673" s="12" t="str">
        <f t="shared" si="202"/>
        <v>NAmes</v>
      </c>
      <c r="K673" s="12" t="s">
        <v>91</v>
      </c>
      <c r="L673" s="12">
        <f t="shared" si="196"/>
        <v>65.191384752822614</v>
      </c>
      <c r="M673" s="12" t="str">
        <f t="shared" si="203"/>
        <v>Below Average</v>
      </c>
      <c r="N673" s="22">
        <v>6</v>
      </c>
      <c r="O673" s="22" t="str">
        <f t="shared" si="204"/>
        <v>Low</v>
      </c>
      <c r="P673">
        <v>1968</v>
      </c>
      <c r="Q673">
        <v>1968</v>
      </c>
      <c r="R673" s="23">
        <v>1392</v>
      </c>
      <c r="S673" s="23" t="str">
        <f t="shared" si="205"/>
        <v>no</v>
      </c>
      <c r="T673" s="23" t="str">
        <f t="shared" si="206"/>
        <v>Above Average</v>
      </c>
      <c r="U673" s="24">
        <v>1392</v>
      </c>
      <c r="V673" s="24">
        <v>0</v>
      </c>
      <c r="W673" s="24" t="s">
        <v>413</v>
      </c>
      <c r="X673" s="24">
        <v>1392</v>
      </c>
      <c r="Y673" s="24" t="str">
        <f t="shared" si="207"/>
        <v>no</v>
      </c>
      <c r="Z673" s="24" t="str">
        <f t="shared" si="208"/>
        <v>Below Average</v>
      </c>
      <c r="AA673" s="25">
        <v>1</v>
      </c>
      <c r="AB673" s="25">
        <v>0</v>
      </c>
      <c r="AC673" s="25">
        <v>1</v>
      </c>
      <c r="AD673" s="25">
        <v>0</v>
      </c>
      <c r="AE673" s="25">
        <f t="shared" si="209"/>
        <v>2</v>
      </c>
      <c r="AF673" s="25" t="str">
        <f t="shared" si="210"/>
        <v>Less</v>
      </c>
      <c r="AG673" s="57">
        <v>5</v>
      </c>
      <c r="AH673" s="29">
        <v>110000</v>
      </c>
      <c r="AI673" s="29">
        <f t="shared" si="197"/>
        <v>2784</v>
      </c>
      <c r="AJ673" s="29" t="str">
        <f t="shared" si="211"/>
        <v>no</v>
      </c>
      <c r="AK673" s="29">
        <f t="shared" si="212"/>
        <v>39.511494252873561</v>
      </c>
      <c r="AL673" s="29">
        <f t="shared" si="213"/>
        <v>79.022988505747122</v>
      </c>
    </row>
    <row r="674" spans="1:38" x14ac:dyDescent="0.2">
      <c r="A674">
        <v>664</v>
      </c>
      <c r="B674" s="12">
        <v>90</v>
      </c>
      <c r="C674" s="12">
        <f t="shared" si="198"/>
        <v>90</v>
      </c>
      <c r="D674" s="12" t="str">
        <f t="shared" si="195"/>
        <v>no</v>
      </c>
      <c r="E674" s="12" t="str">
        <f t="shared" si="199"/>
        <v>Above Average</v>
      </c>
      <c r="F674" s="21">
        <v>10012</v>
      </c>
      <c r="G674" s="21" t="str">
        <f t="shared" si="200"/>
        <v>no</v>
      </c>
      <c r="H674" s="21" t="str">
        <f t="shared" si="201"/>
        <v>Below Average</v>
      </c>
      <c r="I674" s="12" t="s">
        <v>185</v>
      </c>
      <c r="J674" s="12" t="str">
        <f t="shared" si="202"/>
        <v>Edwards</v>
      </c>
      <c r="K674" s="12" t="s">
        <v>91</v>
      </c>
      <c r="L674" s="12">
        <f t="shared" si="196"/>
        <v>61.772149970231268</v>
      </c>
      <c r="M674" s="12" t="str">
        <f t="shared" si="203"/>
        <v>Below Average</v>
      </c>
      <c r="N674" s="22">
        <v>4</v>
      </c>
      <c r="O674" s="22" t="str">
        <f t="shared" si="204"/>
        <v>Low</v>
      </c>
      <c r="P674">
        <v>1972</v>
      </c>
      <c r="Q674">
        <v>1972</v>
      </c>
      <c r="R674" s="23">
        <v>1138</v>
      </c>
      <c r="S674" s="23" t="str">
        <f t="shared" si="205"/>
        <v>no</v>
      </c>
      <c r="T674" s="23" t="str">
        <f t="shared" si="206"/>
        <v>Above Average</v>
      </c>
      <c r="U674" s="24">
        <v>1181</v>
      </c>
      <c r="V674" s="24">
        <v>0</v>
      </c>
      <c r="W674" s="24" t="s">
        <v>413</v>
      </c>
      <c r="X674" s="24">
        <v>1181</v>
      </c>
      <c r="Y674" s="24" t="str">
        <f t="shared" si="207"/>
        <v>no</v>
      </c>
      <c r="Z674" s="24" t="str">
        <f t="shared" si="208"/>
        <v>Below Average</v>
      </c>
      <c r="AA674" s="25">
        <v>1</v>
      </c>
      <c r="AB674" s="25">
        <v>0</v>
      </c>
      <c r="AC674" s="25">
        <v>2</v>
      </c>
      <c r="AD674" s="25">
        <v>0</v>
      </c>
      <c r="AE674" s="25">
        <f t="shared" si="209"/>
        <v>3</v>
      </c>
      <c r="AF674" s="25" t="str">
        <f t="shared" si="210"/>
        <v>More</v>
      </c>
      <c r="AG674" s="57">
        <v>6</v>
      </c>
      <c r="AH674" s="29">
        <v>137500</v>
      </c>
      <c r="AI674" s="29">
        <f t="shared" si="197"/>
        <v>2319</v>
      </c>
      <c r="AJ674" s="29" t="str">
        <f t="shared" si="211"/>
        <v>no</v>
      </c>
      <c r="AK674" s="29">
        <f t="shared" si="212"/>
        <v>59.292798620094871</v>
      </c>
      <c r="AL674" s="29">
        <f t="shared" si="213"/>
        <v>116.42675698560542</v>
      </c>
    </row>
    <row r="675" spans="1:38" x14ac:dyDescent="0.2">
      <c r="A675">
        <v>665</v>
      </c>
      <c r="B675" s="12">
        <v>49</v>
      </c>
      <c r="C675" s="12">
        <f t="shared" si="198"/>
        <v>49</v>
      </c>
      <c r="D675" s="12" t="str">
        <f t="shared" si="195"/>
        <v>no</v>
      </c>
      <c r="E675" s="12" t="str">
        <f t="shared" si="199"/>
        <v>Below Average</v>
      </c>
      <c r="F675" s="21">
        <v>20896</v>
      </c>
      <c r="G675" s="21" t="str">
        <f t="shared" si="200"/>
        <v>yes</v>
      </c>
      <c r="H675" s="21" t="str">
        <f t="shared" si="201"/>
        <v>Above Average</v>
      </c>
      <c r="I675" s="12" t="s">
        <v>136</v>
      </c>
      <c r="J675" s="12" t="str">
        <f t="shared" si="202"/>
        <v>Somerst</v>
      </c>
      <c r="K675" s="12" t="s">
        <v>91</v>
      </c>
      <c r="L675" s="12">
        <f t="shared" si="196"/>
        <v>83.140020408338017</v>
      </c>
      <c r="M675" s="12" t="str">
        <f t="shared" si="203"/>
        <v>Above Average</v>
      </c>
      <c r="N675" s="22">
        <v>8</v>
      </c>
      <c r="O675" s="22" t="str">
        <f t="shared" si="204"/>
        <v>High</v>
      </c>
      <c r="P675">
        <v>2005</v>
      </c>
      <c r="Q675">
        <v>2006</v>
      </c>
      <c r="R675" s="23">
        <v>2077</v>
      </c>
      <c r="S675" s="23" t="str">
        <f t="shared" si="205"/>
        <v>yes</v>
      </c>
      <c r="T675" s="23" t="str">
        <f t="shared" si="206"/>
        <v>Above Average</v>
      </c>
      <c r="U675" s="24">
        <v>2097</v>
      </c>
      <c r="V675" s="24">
        <v>0</v>
      </c>
      <c r="W675" s="24" t="s">
        <v>413</v>
      </c>
      <c r="X675" s="24">
        <v>2097</v>
      </c>
      <c r="Y675" s="24" t="str">
        <f t="shared" si="207"/>
        <v>no</v>
      </c>
      <c r="Z675" s="24" t="str">
        <f t="shared" si="208"/>
        <v>Above Average</v>
      </c>
      <c r="AA675" s="25">
        <v>1</v>
      </c>
      <c r="AB675" s="25">
        <v>0</v>
      </c>
      <c r="AC675" s="25">
        <v>1</v>
      </c>
      <c r="AD675" s="25">
        <v>1</v>
      </c>
      <c r="AE675" s="25">
        <f t="shared" si="209"/>
        <v>3</v>
      </c>
      <c r="AF675" s="25" t="str">
        <f t="shared" si="210"/>
        <v>More</v>
      </c>
      <c r="AG675" s="57">
        <v>8</v>
      </c>
      <c r="AH675" s="29">
        <v>423000</v>
      </c>
      <c r="AI675" s="29">
        <f t="shared" si="197"/>
        <v>4174</v>
      </c>
      <c r="AJ675" s="29" t="str">
        <f t="shared" si="211"/>
        <v>no</v>
      </c>
      <c r="AK675" s="29">
        <f t="shared" si="212"/>
        <v>101.34163871586009</v>
      </c>
      <c r="AL675" s="29">
        <f t="shared" si="213"/>
        <v>201.71673819742489</v>
      </c>
    </row>
    <row r="676" spans="1:38" x14ac:dyDescent="0.2">
      <c r="A676">
        <v>666</v>
      </c>
      <c r="B676" s="12">
        <v>106</v>
      </c>
      <c r="C676" s="12">
        <f t="shared" si="198"/>
        <v>106</v>
      </c>
      <c r="D676" s="12" t="str">
        <f t="shared" si="195"/>
        <v>no</v>
      </c>
      <c r="E676" s="12" t="str">
        <f t="shared" si="199"/>
        <v>Above Average</v>
      </c>
      <c r="F676" s="21">
        <v>11194</v>
      </c>
      <c r="G676" s="21" t="str">
        <f t="shared" si="200"/>
        <v>no</v>
      </c>
      <c r="H676" s="21" t="str">
        <f t="shared" si="201"/>
        <v>Above Average</v>
      </c>
      <c r="I676" s="12" t="s">
        <v>193</v>
      </c>
      <c r="J676" s="12" t="str">
        <f t="shared" si="202"/>
        <v>Gilbert</v>
      </c>
      <c r="K676" s="12" t="s">
        <v>91</v>
      </c>
      <c r="L676" s="12">
        <f t="shared" si="196"/>
        <v>77.47396854876844</v>
      </c>
      <c r="M676" s="12" t="str">
        <f t="shared" si="203"/>
        <v>Above Average</v>
      </c>
      <c r="N676" s="22">
        <v>8</v>
      </c>
      <c r="O676" s="22" t="str">
        <f t="shared" si="204"/>
        <v>High</v>
      </c>
      <c r="P676">
        <v>2000</v>
      </c>
      <c r="Q676">
        <v>2000</v>
      </c>
      <c r="R676" s="23">
        <v>1406</v>
      </c>
      <c r="S676" s="23" t="str">
        <f t="shared" si="205"/>
        <v>no</v>
      </c>
      <c r="T676" s="23" t="str">
        <f t="shared" si="206"/>
        <v>Above Average</v>
      </c>
      <c r="U676" s="24">
        <v>1454</v>
      </c>
      <c r="V676" s="24">
        <v>482</v>
      </c>
      <c r="W676" s="24" t="s">
        <v>412</v>
      </c>
      <c r="X676" s="24">
        <v>1936</v>
      </c>
      <c r="Y676" s="24" t="str">
        <f t="shared" si="207"/>
        <v>no</v>
      </c>
      <c r="Z676" s="24" t="str">
        <f t="shared" si="208"/>
        <v>Above Average</v>
      </c>
      <c r="AA676" s="25">
        <v>0</v>
      </c>
      <c r="AB676" s="25">
        <v>0</v>
      </c>
      <c r="AC676" s="25">
        <v>2</v>
      </c>
      <c r="AD676" s="25">
        <v>1</v>
      </c>
      <c r="AE676" s="25">
        <f t="shared" si="209"/>
        <v>3</v>
      </c>
      <c r="AF676" s="25" t="str">
        <f t="shared" si="210"/>
        <v>More</v>
      </c>
      <c r="AG676" s="57">
        <v>7</v>
      </c>
      <c r="AH676" s="29">
        <v>230500</v>
      </c>
      <c r="AI676" s="29">
        <f t="shared" si="197"/>
        <v>3342</v>
      </c>
      <c r="AJ676" s="29" t="str">
        <f t="shared" si="211"/>
        <v>no</v>
      </c>
      <c r="AK676" s="29">
        <f t="shared" si="212"/>
        <v>68.9706762417714</v>
      </c>
      <c r="AL676" s="29">
        <f t="shared" si="213"/>
        <v>119.05991735537189</v>
      </c>
    </row>
    <row r="677" spans="1:38" x14ac:dyDescent="0.2">
      <c r="A677">
        <v>667</v>
      </c>
      <c r="B677" s="12" t="s">
        <v>83</v>
      </c>
      <c r="C677" s="12">
        <f t="shared" si="198"/>
        <v>69</v>
      </c>
      <c r="D677" s="12" t="str">
        <f t="shared" si="195"/>
        <v>no</v>
      </c>
      <c r="E677" s="12" t="str">
        <f t="shared" si="199"/>
        <v>Below Average</v>
      </c>
      <c r="F677" s="21">
        <v>18450</v>
      </c>
      <c r="G677" s="21" t="str">
        <f t="shared" si="200"/>
        <v>yes</v>
      </c>
      <c r="H677" s="21" t="str">
        <f t="shared" si="201"/>
        <v>Above Average</v>
      </c>
      <c r="I677" s="12" t="s">
        <v>162</v>
      </c>
      <c r="J677" s="12" t="str">
        <f t="shared" si="202"/>
        <v>NAmes</v>
      </c>
      <c r="K677" s="12" t="s">
        <v>91</v>
      </c>
      <c r="L677" s="12">
        <f t="shared" si="196"/>
        <v>65.191384752822614</v>
      </c>
      <c r="M677" s="12" t="str">
        <f t="shared" si="203"/>
        <v>Below Average</v>
      </c>
      <c r="N677" s="22">
        <v>6</v>
      </c>
      <c r="O677" s="22" t="str">
        <f t="shared" si="204"/>
        <v>Low</v>
      </c>
      <c r="P677">
        <v>1965</v>
      </c>
      <c r="Q677">
        <v>1979</v>
      </c>
      <c r="R677" s="23">
        <v>1021</v>
      </c>
      <c r="S677" s="23" t="str">
        <f t="shared" si="205"/>
        <v>no</v>
      </c>
      <c r="T677" s="23" t="str">
        <f t="shared" si="206"/>
        <v>Below Average</v>
      </c>
      <c r="U677" s="24">
        <v>1465</v>
      </c>
      <c r="V677" s="24">
        <v>915</v>
      </c>
      <c r="W677" s="24" t="s">
        <v>412</v>
      </c>
      <c r="X677" s="24">
        <v>2380</v>
      </c>
      <c r="Y677" s="24" t="str">
        <f t="shared" si="207"/>
        <v>no</v>
      </c>
      <c r="Z677" s="24" t="str">
        <f t="shared" si="208"/>
        <v>Above Average</v>
      </c>
      <c r="AA677" s="25">
        <v>0</v>
      </c>
      <c r="AB677" s="25">
        <v>0</v>
      </c>
      <c r="AC677" s="25">
        <v>2</v>
      </c>
      <c r="AD677" s="25">
        <v>1</v>
      </c>
      <c r="AE677" s="25">
        <f t="shared" si="209"/>
        <v>3</v>
      </c>
      <c r="AF677" s="25" t="str">
        <f t="shared" si="210"/>
        <v>More</v>
      </c>
      <c r="AG677" s="57">
        <v>7</v>
      </c>
      <c r="AH677" s="29">
        <v>129000</v>
      </c>
      <c r="AI677" s="29">
        <f t="shared" si="197"/>
        <v>3401</v>
      </c>
      <c r="AJ677" s="29" t="str">
        <f t="shared" si="211"/>
        <v>no</v>
      </c>
      <c r="AK677" s="29">
        <f t="shared" si="212"/>
        <v>37.930020582181712</v>
      </c>
      <c r="AL677" s="29">
        <f t="shared" si="213"/>
        <v>54.201680672268907</v>
      </c>
    </row>
    <row r="678" spans="1:38" x14ac:dyDescent="0.2">
      <c r="A678">
        <v>668</v>
      </c>
      <c r="B678" s="12">
        <v>65</v>
      </c>
      <c r="C678" s="12">
        <f t="shared" si="198"/>
        <v>65</v>
      </c>
      <c r="D678" s="12" t="str">
        <f t="shared" si="195"/>
        <v>no</v>
      </c>
      <c r="E678" s="12" t="str">
        <f t="shared" si="199"/>
        <v>Below Average</v>
      </c>
      <c r="F678" s="21">
        <v>8125</v>
      </c>
      <c r="G678" s="21" t="str">
        <f t="shared" si="200"/>
        <v>no</v>
      </c>
      <c r="H678" s="21" t="str">
        <f t="shared" si="201"/>
        <v>Below Average</v>
      </c>
      <c r="I678" s="12" t="s">
        <v>170</v>
      </c>
      <c r="J678" s="12" t="str">
        <f t="shared" si="202"/>
        <v>SawyerW</v>
      </c>
      <c r="K678" s="12" t="s">
        <v>91</v>
      </c>
      <c r="L678" s="12">
        <f t="shared" si="196"/>
        <v>71.682411868126678</v>
      </c>
      <c r="M678" s="12" t="str">
        <f t="shared" si="203"/>
        <v>Above Average</v>
      </c>
      <c r="N678" s="22">
        <v>6</v>
      </c>
      <c r="O678" s="22" t="str">
        <f t="shared" si="204"/>
        <v>Low</v>
      </c>
      <c r="P678">
        <v>1994</v>
      </c>
      <c r="Q678">
        <v>1998</v>
      </c>
      <c r="R678" s="23">
        <v>1408</v>
      </c>
      <c r="S678" s="23" t="str">
        <f t="shared" si="205"/>
        <v>no</v>
      </c>
      <c r="T678" s="23" t="str">
        <f t="shared" si="206"/>
        <v>Above Average</v>
      </c>
      <c r="U678" s="24">
        <v>1679</v>
      </c>
      <c r="V678" s="24">
        <v>0</v>
      </c>
      <c r="W678" s="24" t="s">
        <v>413</v>
      </c>
      <c r="X678" s="24">
        <v>1679</v>
      </c>
      <c r="Y678" s="24" t="str">
        <f t="shared" si="207"/>
        <v>no</v>
      </c>
      <c r="Z678" s="24" t="str">
        <f t="shared" si="208"/>
        <v>Above Average</v>
      </c>
      <c r="AA678" s="25">
        <v>1</v>
      </c>
      <c r="AB678" s="25">
        <v>0</v>
      </c>
      <c r="AC678" s="25">
        <v>2</v>
      </c>
      <c r="AD678" s="25">
        <v>0</v>
      </c>
      <c r="AE678" s="25">
        <f t="shared" si="209"/>
        <v>3</v>
      </c>
      <c r="AF678" s="25" t="str">
        <f t="shared" si="210"/>
        <v>More</v>
      </c>
      <c r="AG678" s="57">
        <v>7</v>
      </c>
      <c r="AH678" s="29">
        <v>193500</v>
      </c>
      <c r="AI678" s="29">
        <f t="shared" si="197"/>
        <v>3087</v>
      </c>
      <c r="AJ678" s="29" t="str">
        <f t="shared" si="211"/>
        <v>no</v>
      </c>
      <c r="AK678" s="29">
        <f t="shared" si="212"/>
        <v>62.682215743440231</v>
      </c>
      <c r="AL678" s="29">
        <f t="shared" si="213"/>
        <v>115.2471709350804</v>
      </c>
    </row>
    <row r="679" spans="1:38" x14ac:dyDescent="0.2">
      <c r="A679">
        <v>669</v>
      </c>
      <c r="B679" s="12" t="s">
        <v>83</v>
      </c>
      <c r="C679" s="12">
        <f t="shared" si="198"/>
        <v>69</v>
      </c>
      <c r="D679" s="12" t="str">
        <f t="shared" si="195"/>
        <v>no</v>
      </c>
      <c r="E679" s="12" t="str">
        <f t="shared" si="199"/>
        <v>Below Average</v>
      </c>
      <c r="F679" s="21">
        <v>14175</v>
      </c>
      <c r="G679" s="21" t="str">
        <f t="shared" si="200"/>
        <v>no</v>
      </c>
      <c r="H679" s="21" t="str">
        <f t="shared" si="201"/>
        <v>Above Average</v>
      </c>
      <c r="I679" s="12" t="s">
        <v>151</v>
      </c>
      <c r="J679" s="12" t="str">
        <f t="shared" si="202"/>
        <v>Sawyer</v>
      </c>
      <c r="K679" s="12" t="s">
        <v>91</v>
      </c>
      <c r="L679" s="12">
        <f t="shared" si="196"/>
        <v>65.835562612127291</v>
      </c>
      <c r="M679" s="12" t="str">
        <f t="shared" si="203"/>
        <v>Below Average</v>
      </c>
      <c r="N679" s="22">
        <v>5</v>
      </c>
      <c r="O679" s="22" t="str">
        <f t="shared" si="204"/>
        <v>Low</v>
      </c>
      <c r="P679">
        <v>1956</v>
      </c>
      <c r="Q679">
        <v>1987</v>
      </c>
      <c r="R679" s="23">
        <v>1188</v>
      </c>
      <c r="S679" s="23" t="str">
        <f t="shared" si="205"/>
        <v>no</v>
      </c>
      <c r="T679" s="23" t="str">
        <f t="shared" si="206"/>
        <v>Above Average</v>
      </c>
      <c r="U679" s="24">
        <v>1437</v>
      </c>
      <c r="V679" s="24">
        <v>0</v>
      </c>
      <c r="W679" s="24" t="s">
        <v>413</v>
      </c>
      <c r="X679" s="24">
        <v>1437</v>
      </c>
      <c r="Y679" s="24" t="str">
        <f t="shared" si="207"/>
        <v>no</v>
      </c>
      <c r="Z679" s="24" t="str">
        <f t="shared" si="208"/>
        <v>Below Average</v>
      </c>
      <c r="AA679" s="25">
        <v>1</v>
      </c>
      <c r="AB679" s="25">
        <v>0</v>
      </c>
      <c r="AC679" s="25">
        <v>1</v>
      </c>
      <c r="AD679" s="25">
        <v>1</v>
      </c>
      <c r="AE679" s="25">
        <f t="shared" si="209"/>
        <v>3</v>
      </c>
      <c r="AF679" s="25" t="str">
        <f t="shared" si="210"/>
        <v>More</v>
      </c>
      <c r="AG679" s="57">
        <v>6</v>
      </c>
      <c r="AH679" s="29">
        <v>168000</v>
      </c>
      <c r="AI679" s="29">
        <f t="shared" si="197"/>
        <v>2625</v>
      </c>
      <c r="AJ679" s="29" t="str">
        <f t="shared" si="211"/>
        <v>no</v>
      </c>
      <c r="AK679" s="29">
        <f t="shared" si="212"/>
        <v>64</v>
      </c>
      <c r="AL679" s="29">
        <f t="shared" si="213"/>
        <v>116.91022964509395</v>
      </c>
    </row>
    <row r="680" spans="1:38" x14ac:dyDescent="0.2">
      <c r="A680">
        <v>670</v>
      </c>
      <c r="B680" s="12">
        <v>80</v>
      </c>
      <c r="C680" s="12">
        <f t="shared" si="198"/>
        <v>80</v>
      </c>
      <c r="D680" s="12" t="str">
        <f t="shared" si="195"/>
        <v>no</v>
      </c>
      <c r="E680" s="12" t="str">
        <f t="shared" si="199"/>
        <v>Above Average</v>
      </c>
      <c r="F680" s="21">
        <v>11600</v>
      </c>
      <c r="G680" s="21" t="str">
        <f t="shared" si="200"/>
        <v>no</v>
      </c>
      <c r="H680" s="21" t="str">
        <f t="shared" si="201"/>
        <v>Above Average</v>
      </c>
      <c r="I680" s="12" t="s">
        <v>123</v>
      </c>
      <c r="J680" s="12" t="str">
        <f t="shared" si="202"/>
        <v>Crawfor</v>
      </c>
      <c r="K680" s="12" t="s">
        <v>91</v>
      </c>
      <c r="L680" s="12">
        <f t="shared" si="196"/>
        <v>74.989820121918996</v>
      </c>
      <c r="M680" s="12" t="str">
        <f t="shared" si="203"/>
        <v>Above Average</v>
      </c>
      <c r="N680" s="22">
        <v>4</v>
      </c>
      <c r="O680" s="22" t="str">
        <f t="shared" si="204"/>
        <v>Low</v>
      </c>
      <c r="P680">
        <v>1922</v>
      </c>
      <c r="Q680">
        <v>1950</v>
      </c>
      <c r="R680" s="23">
        <v>700</v>
      </c>
      <c r="S680" s="23" t="str">
        <f t="shared" si="205"/>
        <v>no</v>
      </c>
      <c r="T680" s="23" t="str">
        <f t="shared" si="206"/>
        <v>Below Average</v>
      </c>
      <c r="U680" s="24">
        <v>1180</v>
      </c>
      <c r="V680" s="24">
        <v>0</v>
      </c>
      <c r="W680" s="24" t="s">
        <v>413</v>
      </c>
      <c r="X680" s="24">
        <v>1180</v>
      </c>
      <c r="Y680" s="24" t="str">
        <f t="shared" si="207"/>
        <v>no</v>
      </c>
      <c r="Z680" s="24" t="str">
        <f t="shared" si="208"/>
        <v>Below Average</v>
      </c>
      <c r="AA680" s="25">
        <v>0</v>
      </c>
      <c r="AB680" s="25">
        <v>0</v>
      </c>
      <c r="AC680" s="25">
        <v>1</v>
      </c>
      <c r="AD680" s="25">
        <v>0</v>
      </c>
      <c r="AE680" s="25">
        <f t="shared" si="209"/>
        <v>1</v>
      </c>
      <c r="AF680" s="25" t="str">
        <f t="shared" si="210"/>
        <v>Less</v>
      </c>
      <c r="AG680" s="57">
        <v>5</v>
      </c>
      <c r="AH680" s="29">
        <v>137500</v>
      </c>
      <c r="AI680" s="29">
        <f t="shared" si="197"/>
        <v>1880</v>
      </c>
      <c r="AJ680" s="29" t="str">
        <f t="shared" si="211"/>
        <v>no</v>
      </c>
      <c r="AK680" s="29">
        <f t="shared" si="212"/>
        <v>73.138297872340431</v>
      </c>
      <c r="AL680" s="29">
        <f t="shared" si="213"/>
        <v>116.52542372881356</v>
      </c>
    </row>
    <row r="681" spans="1:38" x14ac:dyDescent="0.2">
      <c r="A681">
        <v>671</v>
      </c>
      <c r="B681" s="12">
        <v>64</v>
      </c>
      <c r="C681" s="12">
        <f t="shared" si="198"/>
        <v>64</v>
      </c>
      <c r="D681" s="12" t="str">
        <f t="shared" si="195"/>
        <v>no</v>
      </c>
      <c r="E681" s="12" t="str">
        <f t="shared" si="199"/>
        <v>Below Average</v>
      </c>
      <c r="F681" s="21">
        <v>8633</v>
      </c>
      <c r="G681" s="21" t="str">
        <f t="shared" si="200"/>
        <v>no</v>
      </c>
      <c r="H681" s="21" t="str">
        <f t="shared" si="201"/>
        <v>Below Average</v>
      </c>
      <c r="I681" s="12" t="s">
        <v>89</v>
      </c>
      <c r="J681" s="12" t="str">
        <f t="shared" si="202"/>
        <v>CollgCr</v>
      </c>
      <c r="K681" s="12" t="s">
        <v>91</v>
      </c>
      <c r="L681" s="12">
        <f t="shared" si="196"/>
        <v>74.535824409408733</v>
      </c>
      <c r="M681" s="12" t="str">
        <f t="shared" si="203"/>
        <v>Above Average</v>
      </c>
      <c r="N681" s="22">
        <v>6</v>
      </c>
      <c r="O681" s="22" t="str">
        <f t="shared" si="204"/>
        <v>Low</v>
      </c>
      <c r="P681">
        <v>2005</v>
      </c>
      <c r="Q681">
        <v>2005</v>
      </c>
      <c r="R681" s="23">
        <v>738</v>
      </c>
      <c r="S681" s="23" t="str">
        <f t="shared" si="205"/>
        <v>no</v>
      </c>
      <c r="T681" s="23" t="str">
        <f t="shared" si="206"/>
        <v>Below Average</v>
      </c>
      <c r="U681" s="24">
        <v>738</v>
      </c>
      <c r="V681" s="24">
        <v>738</v>
      </c>
      <c r="W681" s="24" t="s">
        <v>412</v>
      </c>
      <c r="X681" s="24">
        <v>1476</v>
      </c>
      <c r="Y681" s="24" t="str">
        <f t="shared" si="207"/>
        <v>no</v>
      </c>
      <c r="Z681" s="24" t="str">
        <f t="shared" si="208"/>
        <v>Below Average</v>
      </c>
      <c r="AA681" s="25">
        <v>1</v>
      </c>
      <c r="AB681" s="25">
        <v>0</v>
      </c>
      <c r="AC681" s="25">
        <v>2</v>
      </c>
      <c r="AD681" s="25">
        <v>1</v>
      </c>
      <c r="AE681" s="25">
        <f t="shared" si="209"/>
        <v>4</v>
      </c>
      <c r="AF681" s="25" t="str">
        <f t="shared" si="210"/>
        <v>More</v>
      </c>
      <c r="AG681" s="57">
        <v>7</v>
      </c>
      <c r="AH681" s="29">
        <v>173500</v>
      </c>
      <c r="AI681" s="29">
        <f t="shared" si="197"/>
        <v>2214</v>
      </c>
      <c r="AJ681" s="29" t="str">
        <f t="shared" si="211"/>
        <v>no</v>
      </c>
      <c r="AK681" s="29">
        <f t="shared" si="212"/>
        <v>78.364950316169825</v>
      </c>
      <c r="AL681" s="29">
        <f t="shared" si="213"/>
        <v>117.54742547425474</v>
      </c>
    </row>
    <row r="682" spans="1:38" x14ac:dyDescent="0.2">
      <c r="A682">
        <v>672</v>
      </c>
      <c r="B682" s="12">
        <v>54</v>
      </c>
      <c r="C682" s="12">
        <f t="shared" si="198"/>
        <v>54</v>
      </c>
      <c r="D682" s="12" t="str">
        <f t="shared" si="195"/>
        <v>no</v>
      </c>
      <c r="E682" s="12" t="str">
        <f t="shared" si="199"/>
        <v>Below Average</v>
      </c>
      <c r="F682" s="21">
        <v>6629</v>
      </c>
      <c r="G682" s="21" t="str">
        <f t="shared" si="200"/>
        <v>no</v>
      </c>
      <c r="H682" s="21" t="str">
        <f t="shared" si="201"/>
        <v>Below Average</v>
      </c>
      <c r="I682" s="12" t="s">
        <v>185</v>
      </c>
      <c r="J682" s="12" t="str">
        <f t="shared" si="202"/>
        <v>Edwards</v>
      </c>
      <c r="K682" s="12" t="s">
        <v>91</v>
      </c>
      <c r="L682" s="12">
        <f t="shared" si="196"/>
        <v>61.772149970231268</v>
      </c>
      <c r="M682" s="12" t="str">
        <f t="shared" si="203"/>
        <v>Below Average</v>
      </c>
      <c r="N682" s="22">
        <v>6</v>
      </c>
      <c r="O682" s="22" t="str">
        <f t="shared" si="204"/>
        <v>Low</v>
      </c>
      <c r="P682">
        <v>1925</v>
      </c>
      <c r="Q682">
        <v>1950</v>
      </c>
      <c r="R682" s="23">
        <v>672</v>
      </c>
      <c r="S682" s="23" t="str">
        <f t="shared" si="205"/>
        <v>no</v>
      </c>
      <c r="T682" s="23" t="str">
        <f t="shared" si="206"/>
        <v>Below Average</v>
      </c>
      <c r="U682" s="24">
        <v>697</v>
      </c>
      <c r="V682" s="24">
        <v>672</v>
      </c>
      <c r="W682" s="24" t="s">
        <v>412</v>
      </c>
      <c r="X682" s="24">
        <v>1369</v>
      </c>
      <c r="Y682" s="24" t="str">
        <f t="shared" si="207"/>
        <v>no</v>
      </c>
      <c r="Z682" s="24" t="str">
        <f t="shared" si="208"/>
        <v>Below Average</v>
      </c>
      <c r="AA682" s="25">
        <v>1</v>
      </c>
      <c r="AB682" s="25">
        <v>0</v>
      </c>
      <c r="AC682" s="25">
        <v>2</v>
      </c>
      <c r="AD682" s="25">
        <v>0</v>
      </c>
      <c r="AE682" s="25">
        <f t="shared" si="209"/>
        <v>3</v>
      </c>
      <c r="AF682" s="25" t="str">
        <f t="shared" si="210"/>
        <v>More</v>
      </c>
      <c r="AG682" s="57">
        <v>6</v>
      </c>
      <c r="AH682" s="29">
        <v>103600</v>
      </c>
      <c r="AI682" s="29">
        <f t="shared" si="197"/>
        <v>2041</v>
      </c>
      <c r="AJ682" s="29" t="str">
        <f t="shared" si="211"/>
        <v>no</v>
      </c>
      <c r="AK682" s="29">
        <f t="shared" si="212"/>
        <v>50.759431651151395</v>
      </c>
      <c r="AL682" s="29">
        <f t="shared" si="213"/>
        <v>75.675675675675677</v>
      </c>
    </row>
    <row r="683" spans="1:38" x14ac:dyDescent="0.2">
      <c r="A683">
        <v>673</v>
      </c>
      <c r="B683" s="12" t="s">
        <v>83</v>
      </c>
      <c r="C683" s="12">
        <f t="shared" si="198"/>
        <v>69</v>
      </c>
      <c r="D683" s="12" t="str">
        <f t="shared" si="195"/>
        <v>no</v>
      </c>
      <c r="E683" s="12" t="str">
        <f t="shared" si="199"/>
        <v>Below Average</v>
      </c>
      <c r="F683" s="21">
        <v>11250</v>
      </c>
      <c r="G683" s="21" t="str">
        <f t="shared" si="200"/>
        <v>no</v>
      </c>
      <c r="H683" s="21" t="str">
        <f t="shared" si="201"/>
        <v>Above Average</v>
      </c>
      <c r="I683" s="12" t="s">
        <v>113</v>
      </c>
      <c r="J683" s="12" t="str">
        <f t="shared" si="202"/>
        <v>Veenker</v>
      </c>
      <c r="K683" s="12" t="s">
        <v>91</v>
      </c>
      <c r="L683" s="12">
        <f t="shared" si="196"/>
        <v>77.749411305761271</v>
      </c>
      <c r="M683" s="12" t="str">
        <f t="shared" si="203"/>
        <v>Above Average</v>
      </c>
      <c r="N683" s="22">
        <v>6</v>
      </c>
      <c r="O683" s="22" t="str">
        <f t="shared" si="204"/>
        <v>Low</v>
      </c>
      <c r="P683">
        <v>1977</v>
      </c>
      <c r="Q683">
        <v>1977</v>
      </c>
      <c r="R683" s="23">
        <v>1208</v>
      </c>
      <c r="S683" s="23" t="str">
        <f t="shared" si="205"/>
        <v>no</v>
      </c>
      <c r="T683" s="23" t="str">
        <f t="shared" si="206"/>
        <v>Above Average</v>
      </c>
      <c r="U683" s="24">
        <v>1208</v>
      </c>
      <c r="V683" s="24">
        <v>0</v>
      </c>
      <c r="W683" s="24" t="s">
        <v>413</v>
      </c>
      <c r="X683" s="24">
        <v>1208</v>
      </c>
      <c r="Y683" s="24" t="str">
        <f t="shared" si="207"/>
        <v>no</v>
      </c>
      <c r="Z683" s="24" t="str">
        <f t="shared" si="208"/>
        <v>Below Average</v>
      </c>
      <c r="AA683" s="25">
        <v>1</v>
      </c>
      <c r="AB683" s="25">
        <v>0</v>
      </c>
      <c r="AC683" s="25">
        <v>1</v>
      </c>
      <c r="AD683" s="25">
        <v>1</v>
      </c>
      <c r="AE683" s="25">
        <f t="shared" si="209"/>
        <v>3</v>
      </c>
      <c r="AF683" s="25" t="str">
        <f t="shared" si="210"/>
        <v>More</v>
      </c>
      <c r="AG683" s="57">
        <v>6</v>
      </c>
      <c r="AH683" s="29">
        <v>165000</v>
      </c>
      <c r="AI683" s="29">
        <f t="shared" si="197"/>
        <v>2416</v>
      </c>
      <c r="AJ683" s="29" t="str">
        <f t="shared" si="211"/>
        <v>no</v>
      </c>
      <c r="AK683" s="29">
        <f t="shared" si="212"/>
        <v>68.294701986754973</v>
      </c>
      <c r="AL683" s="29">
        <f t="shared" si="213"/>
        <v>136.58940397350995</v>
      </c>
    </row>
    <row r="684" spans="1:38" x14ac:dyDescent="0.2">
      <c r="A684">
        <v>674</v>
      </c>
      <c r="B684" s="12">
        <v>110</v>
      </c>
      <c r="C684" s="12">
        <f t="shared" si="198"/>
        <v>110</v>
      </c>
      <c r="D684" s="12" t="str">
        <f t="shared" si="195"/>
        <v>yes</v>
      </c>
      <c r="E684" s="12" t="str">
        <f t="shared" si="199"/>
        <v>Above Average</v>
      </c>
      <c r="F684" s="21">
        <v>14442</v>
      </c>
      <c r="G684" s="21" t="str">
        <f t="shared" si="200"/>
        <v>no</v>
      </c>
      <c r="H684" s="21" t="str">
        <f t="shared" si="201"/>
        <v>Above Average</v>
      </c>
      <c r="I684" s="12" t="s">
        <v>123</v>
      </c>
      <c r="J684" s="12" t="str">
        <f t="shared" si="202"/>
        <v>Crawfor</v>
      </c>
      <c r="K684" s="12" t="s">
        <v>91</v>
      </c>
      <c r="L684" s="12">
        <f t="shared" si="196"/>
        <v>74.989820121918996</v>
      </c>
      <c r="M684" s="12" t="str">
        <f t="shared" si="203"/>
        <v>Above Average</v>
      </c>
      <c r="N684" s="22">
        <v>6</v>
      </c>
      <c r="O684" s="22" t="str">
        <f t="shared" si="204"/>
        <v>Low</v>
      </c>
      <c r="P684">
        <v>1957</v>
      </c>
      <c r="Q684">
        <v>2004</v>
      </c>
      <c r="R684" s="23">
        <v>1477</v>
      </c>
      <c r="S684" s="23" t="str">
        <f t="shared" si="205"/>
        <v>no</v>
      </c>
      <c r="T684" s="23" t="str">
        <f t="shared" si="206"/>
        <v>Above Average</v>
      </c>
      <c r="U684" s="24">
        <v>1839</v>
      </c>
      <c r="V684" s="24">
        <v>0</v>
      </c>
      <c r="W684" s="24" t="s">
        <v>413</v>
      </c>
      <c r="X684" s="24">
        <v>1839</v>
      </c>
      <c r="Y684" s="24" t="str">
        <f t="shared" si="207"/>
        <v>no</v>
      </c>
      <c r="Z684" s="24" t="str">
        <f t="shared" si="208"/>
        <v>Above Average</v>
      </c>
      <c r="AA684" s="25">
        <v>1</v>
      </c>
      <c r="AB684" s="25">
        <v>0</v>
      </c>
      <c r="AC684" s="25">
        <v>2</v>
      </c>
      <c r="AD684" s="25">
        <v>0</v>
      </c>
      <c r="AE684" s="25">
        <f t="shared" si="209"/>
        <v>3</v>
      </c>
      <c r="AF684" s="25" t="str">
        <f t="shared" si="210"/>
        <v>More</v>
      </c>
      <c r="AG684" s="57">
        <v>7</v>
      </c>
      <c r="AH684" s="29">
        <v>257500</v>
      </c>
      <c r="AI684" s="29">
        <f t="shared" si="197"/>
        <v>3316</v>
      </c>
      <c r="AJ684" s="29" t="str">
        <f t="shared" si="211"/>
        <v>no</v>
      </c>
      <c r="AK684" s="29">
        <f t="shared" si="212"/>
        <v>77.653799758745478</v>
      </c>
      <c r="AL684" s="29">
        <f t="shared" si="213"/>
        <v>140.02175095160413</v>
      </c>
    </row>
    <row r="685" spans="1:38" x14ac:dyDescent="0.2">
      <c r="A685">
        <v>675</v>
      </c>
      <c r="B685" s="12">
        <v>80</v>
      </c>
      <c r="C685" s="12">
        <f t="shared" si="198"/>
        <v>80</v>
      </c>
      <c r="D685" s="12" t="str">
        <f t="shared" si="195"/>
        <v>no</v>
      </c>
      <c r="E685" s="12" t="str">
        <f t="shared" si="199"/>
        <v>Above Average</v>
      </c>
      <c r="F685" s="21">
        <v>9200</v>
      </c>
      <c r="G685" s="21" t="str">
        <f t="shared" si="200"/>
        <v>no</v>
      </c>
      <c r="H685" s="21" t="str">
        <f t="shared" si="201"/>
        <v>Below Average</v>
      </c>
      <c r="I685" s="12" t="s">
        <v>162</v>
      </c>
      <c r="J685" s="12" t="str">
        <f t="shared" si="202"/>
        <v>NAmes</v>
      </c>
      <c r="K685" s="12" t="s">
        <v>91</v>
      </c>
      <c r="L685" s="12">
        <f t="shared" si="196"/>
        <v>65.191384752822614</v>
      </c>
      <c r="M685" s="12" t="str">
        <f t="shared" si="203"/>
        <v>Below Average</v>
      </c>
      <c r="N685" s="22">
        <v>6</v>
      </c>
      <c r="O685" s="22" t="str">
        <f t="shared" si="204"/>
        <v>Low</v>
      </c>
      <c r="P685">
        <v>1965</v>
      </c>
      <c r="Q685">
        <v>1965</v>
      </c>
      <c r="R685" s="23">
        <v>1136</v>
      </c>
      <c r="S685" s="23" t="str">
        <f t="shared" si="205"/>
        <v>no</v>
      </c>
      <c r="T685" s="23" t="str">
        <f t="shared" si="206"/>
        <v>Above Average</v>
      </c>
      <c r="U685" s="24">
        <v>1136</v>
      </c>
      <c r="V685" s="24">
        <v>0</v>
      </c>
      <c r="W685" s="24" t="s">
        <v>413</v>
      </c>
      <c r="X685" s="24">
        <v>1136</v>
      </c>
      <c r="Y685" s="24" t="str">
        <f t="shared" si="207"/>
        <v>no</v>
      </c>
      <c r="Z685" s="24" t="str">
        <f t="shared" si="208"/>
        <v>Below Average</v>
      </c>
      <c r="AA685" s="25">
        <v>1</v>
      </c>
      <c r="AB685" s="25">
        <v>0</v>
      </c>
      <c r="AC685" s="25">
        <v>1</v>
      </c>
      <c r="AD685" s="25">
        <v>0</v>
      </c>
      <c r="AE685" s="25">
        <f t="shared" si="209"/>
        <v>2</v>
      </c>
      <c r="AF685" s="25" t="str">
        <f t="shared" si="210"/>
        <v>Less</v>
      </c>
      <c r="AG685" s="57">
        <v>5</v>
      </c>
      <c r="AH685" s="29">
        <v>140000</v>
      </c>
      <c r="AI685" s="29">
        <f t="shared" si="197"/>
        <v>2272</v>
      </c>
      <c r="AJ685" s="29" t="str">
        <f t="shared" si="211"/>
        <v>no</v>
      </c>
      <c r="AK685" s="29">
        <f t="shared" si="212"/>
        <v>61.619718309859152</v>
      </c>
      <c r="AL685" s="29">
        <f t="shared" si="213"/>
        <v>123.2394366197183</v>
      </c>
    </row>
    <row r="686" spans="1:38" x14ac:dyDescent="0.2">
      <c r="A686">
        <v>676</v>
      </c>
      <c r="B686" s="12">
        <v>24</v>
      </c>
      <c r="C686" s="12">
        <f t="shared" si="198"/>
        <v>24</v>
      </c>
      <c r="D686" s="12" t="str">
        <f t="shared" si="195"/>
        <v>yes</v>
      </c>
      <c r="E686" s="12" t="str">
        <f t="shared" si="199"/>
        <v>Below Average</v>
      </c>
      <c r="F686" s="21">
        <v>2289</v>
      </c>
      <c r="G686" s="21" t="str">
        <f t="shared" si="200"/>
        <v>no</v>
      </c>
      <c r="H686" s="21" t="str">
        <f t="shared" si="201"/>
        <v>Below Average</v>
      </c>
      <c r="I686" s="12" t="s">
        <v>216</v>
      </c>
      <c r="J686" s="12" t="str">
        <f t="shared" si="202"/>
        <v/>
      </c>
      <c r="K686" s="12" t="s">
        <v>198</v>
      </c>
      <c r="L686" s="12" t="str">
        <f t="shared" si="196"/>
        <v/>
      </c>
      <c r="M686" s="12" t="str">
        <f t="shared" si="203"/>
        <v/>
      </c>
      <c r="N686" s="22">
        <v>6</v>
      </c>
      <c r="O686" s="22" t="str">
        <f t="shared" si="204"/>
        <v>Low</v>
      </c>
      <c r="P686">
        <v>1978</v>
      </c>
      <c r="Q686">
        <v>1978</v>
      </c>
      <c r="R686" s="23">
        <v>855</v>
      </c>
      <c r="S686" s="23" t="str">
        <f t="shared" si="205"/>
        <v>no</v>
      </c>
      <c r="T686" s="23" t="str">
        <f t="shared" si="206"/>
        <v>Below Average</v>
      </c>
      <c r="U686" s="24">
        <v>855</v>
      </c>
      <c r="V686" s="24">
        <v>586</v>
      </c>
      <c r="W686" s="24" t="s">
        <v>412</v>
      </c>
      <c r="X686" s="24">
        <v>1441</v>
      </c>
      <c r="Y686" s="24" t="str">
        <f t="shared" si="207"/>
        <v>no</v>
      </c>
      <c r="Z686" s="24" t="str">
        <f t="shared" si="208"/>
        <v>Below Average</v>
      </c>
      <c r="AA686" s="25">
        <v>0</v>
      </c>
      <c r="AB686" s="25">
        <v>0</v>
      </c>
      <c r="AC686" s="25">
        <v>2</v>
      </c>
      <c r="AD686" s="25">
        <v>1</v>
      </c>
      <c r="AE686" s="25">
        <f t="shared" si="209"/>
        <v>3</v>
      </c>
      <c r="AF686" s="25" t="str">
        <f t="shared" si="210"/>
        <v>More</v>
      </c>
      <c r="AG686" s="57">
        <v>7</v>
      </c>
      <c r="AH686" s="29">
        <v>148500</v>
      </c>
      <c r="AI686" s="29">
        <f t="shared" si="197"/>
        <v>2296</v>
      </c>
      <c r="AJ686" s="29" t="str">
        <f t="shared" si="211"/>
        <v>no</v>
      </c>
      <c r="AK686" s="29">
        <f t="shared" si="212"/>
        <v>64.677700348432055</v>
      </c>
      <c r="AL686" s="29">
        <f t="shared" si="213"/>
        <v>103.05343511450381</v>
      </c>
    </row>
    <row r="687" spans="1:38" x14ac:dyDescent="0.2">
      <c r="A687">
        <v>677</v>
      </c>
      <c r="B687" s="12">
        <v>60</v>
      </c>
      <c r="C687" s="12">
        <f t="shared" si="198"/>
        <v>60</v>
      </c>
      <c r="D687" s="12" t="str">
        <f t="shared" si="195"/>
        <v>no</v>
      </c>
      <c r="E687" s="12" t="str">
        <f t="shared" si="199"/>
        <v>Below Average</v>
      </c>
      <c r="F687" s="21">
        <v>9600</v>
      </c>
      <c r="G687" s="21" t="str">
        <f t="shared" si="200"/>
        <v>no</v>
      </c>
      <c r="H687" s="21" t="str">
        <f t="shared" si="201"/>
        <v>Below Average</v>
      </c>
      <c r="I687" s="12" t="s">
        <v>143</v>
      </c>
      <c r="J687" s="12" t="str">
        <f t="shared" si="202"/>
        <v>OldTown</v>
      </c>
      <c r="K687" s="12" t="s">
        <v>91</v>
      </c>
      <c r="L687" s="12">
        <f t="shared" si="196"/>
        <v>57.90974368543602</v>
      </c>
      <c r="M687" s="12" t="str">
        <f t="shared" si="203"/>
        <v>Below Average</v>
      </c>
      <c r="N687" s="22">
        <v>4</v>
      </c>
      <c r="O687" s="22" t="str">
        <f t="shared" si="204"/>
        <v>Low</v>
      </c>
      <c r="P687">
        <v>1900</v>
      </c>
      <c r="Q687">
        <v>1950</v>
      </c>
      <c r="R687" s="23">
        <v>1095</v>
      </c>
      <c r="S687" s="23" t="str">
        <f t="shared" si="205"/>
        <v>no</v>
      </c>
      <c r="T687" s="23" t="str">
        <f t="shared" si="206"/>
        <v>Above Average</v>
      </c>
      <c r="U687" s="24">
        <v>1095</v>
      </c>
      <c r="V687" s="24">
        <v>679</v>
      </c>
      <c r="W687" s="24" t="s">
        <v>412</v>
      </c>
      <c r="X687" s="24">
        <v>1774</v>
      </c>
      <c r="Y687" s="24" t="str">
        <f t="shared" si="207"/>
        <v>no</v>
      </c>
      <c r="Z687" s="24" t="str">
        <f t="shared" si="208"/>
        <v>Above Average</v>
      </c>
      <c r="AA687" s="25">
        <v>1</v>
      </c>
      <c r="AB687" s="25">
        <v>0</v>
      </c>
      <c r="AC687" s="25">
        <v>2</v>
      </c>
      <c r="AD687" s="25">
        <v>0</v>
      </c>
      <c r="AE687" s="25">
        <f t="shared" si="209"/>
        <v>3</v>
      </c>
      <c r="AF687" s="25" t="str">
        <f t="shared" si="210"/>
        <v>More</v>
      </c>
      <c r="AG687" s="57">
        <v>8</v>
      </c>
      <c r="AH687" s="29">
        <v>87000</v>
      </c>
      <c r="AI687" s="29">
        <f t="shared" si="197"/>
        <v>2869</v>
      </c>
      <c r="AJ687" s="29" t="str">
        <f t="shared" si="211"/>
        <v>no</v>
      </c>
      <c r="AK687" s="29">
        <f t="shared" si="212"/>
        <v>30.324154757755316</v>
      </c>
      <c r="AL687" s="29">
        <f t="shared" si="213"/>
        <v>49.041713641488165</v>
      </c>
    </row>
    <row r="688" spans="1:38" x14ac:dyDescent="0.2">
      <c r="A688">
        <v>678</v>
      </c>
      <c r="B688" s="12">
        <v>52</v>
      </c>
      <c r="C688" s="12">
        <f t="shared" si="198"/>
        <v>52</v>
      </c>
      <c r="D688" s="12" t="str">
        <f t="shared" si="195"/>
        <v>no</v>
      </c>
      <c r="E688" s="12" t="str">
        <f t="shared" si="199"/>
        <v>Below Average</v>
      </c>
      <c r="F688" s="21">
        <v>9022</v>
      </c>
      <c r="G688" s="21" t="str">
        <f t="shared" si="200"/>
        <v>no</v>
      </c>
      <c r="H688" s="21" t="str">
        <f t="shared" si="201"/>
        <v>Below Average</v>
      </c>
      <c r="I688" s="12" t="s">
        <v>143</v>
      </c>
      <c r="J688" s="12" t="str">
        <f t="shared" si="202"/>
        <v>OldTown</v>
      </c>
      <c r="K688" s="12" t="s">
        <v>91</v>
      </c>
      <c r="L688" s="12">
        <f t="shared" si="196"/>
        <v>57.90974368543602</v>
      </c>
      <c r="M688" s="12" t="str">
        <f t="shared" si="203"/>
        <v>Below Average</v>
      </c>
      <c r="N688" s="22">
        <v>5</v>
      </c>
      <c r="O688" s="22" t="str">
        <f t="shared" si="204"/>
        <v>Low</v>
      </c>
      <c r="P688">
        <v>1924</v>
      </c>
      <c r="Q688">
        <v>2006</v>
      </c>
      <c r="R688" s="23">
        <v>768</v>
      </c>
      <c r="S688" s="23" t="str">
        <f t="shared" si="205"/>
        <v>no</v>
      </c>
      <c r="T688" s="23" t="str">
        <f t="shared" si="206"/>
        <v>Below Average</v>
      </c>
      <c r="U688" s="24">
        <v>792</v>
      </c>
      <c r="V688" s="24">
        <v>0</v>
      </c>
      <c r="W688" s="24" t="s">
        <v>413</v>
      </c>
      <c r="X688" s="24">
        <v>792</v>
      </c>
      <c r="Y688" s="24" t="str">
        <f t="shared" si="207"/>
        <v>no</v>
      </c>
      <c r="Z688" s="24" t="str">
        <f t="shared" si="208"/>
        <v>Below Average</v>
      </c>
      <c r="AA688" s="25">
        <v>0</v>
      </c>
      <c r="AB688" s="25">
        <v>0</v>
      </c>
      <c r="AC688" s="25">
        <v>1</v>
      </c>
      <c r="AD688" s="25">
        <v>0</v>
      </c>
      <c r="AE688" s="25">
        <f t="shared" si="209"/>
        <v>1</v>
      </c>
      <c r="AF688" s="25" t="str">
        <f t="shared" si="210"/>
        <v>Less</v>
      </c>
      <c r="AG688" s="57">
        <v>5</v>
      </c>
      <c r="AH688" s="29">
        <v>109500</v>
      </c>
      <c r="AI688" s="29">
        <f t="shared" si="197"/>
        <v>1560</v>
      </c>
      <c r="AJ688" s="29" t="str">
        <f t="shared" si="211"/>
        <v>no</v>
      </c>
      <c r="AK688" s="29">
        <f t="shared" si="212"/>
        <v>70.192307692307693</v>
      </c>
      <c r="AL688" s="29">
        <f t="shared" si="213"/>
        <v>138.25757575757575</v>
      </c>
    </row>
    <row r="689" spans="1:38" x14ac:dyDescent="0.2">
      <c r="A689">
        <v>679</v>
      </c>
      <c r="B689" s="12">
        <v>80</v>
      </c>
      <c r="C689" s="12">
        <f t="shared" si="198"/>
        <v>80</v>
      </c>
      <c r="D689" s="12" t="str">
        <f t="shared" si="195"/>
        <v>no</v>
      </c>
      <c r="E689" s="12" t="str">
        <f t="shared" si="199"/>
        <v>Above Average</v>
      </c>
      <c r="F689" s="21">
        <v>11844</v>
      </c>
      <c r="G689" s="21" t="str">
        <f t="shared" si="200"/>
        <v>no</v>
      </c>
      <c r="H689" s="21" t="str">
        <f t="shared" si="201"/>
        <v>Above Average</v>
      </c>
      <c r="I689" s="12" t="s">
        <v>200</v>
      </c>
      <c r="J689" s="12" t="str">
        <f t="shared" si="202"/>
        <v>StoneBr</v>
      </c>
      <c r="K689" s="12" t="s">
        <v>91</v>
      </c>
      <c r="L689" s="12">
        <f t="shared" si="196"/>
        <v>100.53527892314388</v>
      </c>
      <c r="M689" s="12" t="str">
        <f t="shared" si="203"/>
        <v>Above Average</v>
      </c>
      <c r="N689" s="22">
        <v>8</v>
      </c>
      <c r="O689" s="22" t="str">
        <f t="shared" si="204"/>
        <v>High</v>
      </c>
      <c r="P689">
        <v>2008</v>
      </c>
      <c r="Q689">
        <v>2008</v>
      </c>
      <c r="R689" s="23">
        <v>2046</v>
      </c>
      <c r="S689" s="23" t="str">
        <f t="shared" si="205"/>
        <v>no</v>
      </c>
      <c r="T689" s="23" t="str">
        <f t="shared" si="206"/>
        <v>Above Average</v>
      </c>
      <c r="U689" s="24">
        <v>2046</v>
      </c>
      <c r="V689" s="24">
        <v>0</v>
      </c>
      <c r="W689" s="24" t="s">
        <v>413</v>
      </c>
      <c r="X689" s="24">
        <v>2046</v>
      </c>
      <c r="Y689" s="24" t="str">
        <f t="shared" si="207"/>
        <v>no</v>
      </c>
      <c r="Z689" s="24" t="str">
        <f t="shared" si="208"/>
        <v>Above Average</v>
      </c>
      <c r="AA689" s="25">
        <v>0</v>
      </c>
      <c r="AB689" s="25">
        <v>0</v>
      </c>
      <c r="AC689" s="25">
        <v>2</v>
      </c>
      <c r="AD689" s="25">
        <v>1</v>
      </c>
      <c r="AE689" s="25">
        <f t="shared" si="209"/>
        <v>3</v>
      </c>
      <c r="AF689" s="25" t="str">
        <f t="shared" si="210"/>
        <v>More</v>
      </c>
      <c r="AG689" s="57">
        <v>7</v>
      </c>
      <c r="AH689" s="29">
        <v>372500</v>
      </c>
      <c r="AI689" s="29">
        <f t="shared" si="197"/>
        <v>4092</v>
      </c>
      <c r="AJ689" s="29" t="str">
        <f t="shared" si="211"/>
        <v>no</v>
      </c>
      <c r="AK689" s="29">
        <f t="shared" si="212"/>
        <v>91.03128054740958</v>
      </c>
      <c r="AL689" s="29">
        <f t="shared" si="213"/>
        <v>182.06256109481916</v>
      </c>
    </row>
    <row r="690" spans="1:38" x14ac:dyDescent="0.2">
      <c r="A690">
        <v>680</v>
      </c>
      <c r="B690" s="12" t="s">
        <v>83</v>
      </c>
      <c r="C690" s="12">
        <f t="shared" si="198"/>
        <v>69</v>
      </c>
      <c r="D690" s="12" t="str">
        <f t="shared" si="195"/>
        <v>no</v>
      </c>
      <c r="E690" s="12" t="str">
        <f t="shared" si="199"/>
        <v>Below Average</v>
      </c>
      <c r="F690" s="21">
        <v>9945</v>
      </c>
      <c r="G690" s="21" t="str">
        <f t="shared" si="200"/>
        <v>no</v>
      </c>
      <c r="H690" s="21" t="str">
        <f t="shared" si="201"/>
        <v>Below Average</v>
      </c>
      <c r="I690" s="12" t="s">
        <v>151</v>
      </c>
      <c r="J690" s="12" t="str">
        <f t="shared" si="202"/>
        <v>Sawyer</v>
      </c>
      <c r="K690" s="12" t="s">
        <v>91</v>
      </c>
      <c r="L690" s="12">
        <f t="shared" si="196"/>
        <v>65.835562612127291</v>
      </c>
      <c r="M690" s="12" t="str">
        <f t="shared" si="203"/>
        <v>Below Average</v>
      </c>
      <c r="N690" s="22">
        <v>5</v>
      </c>
      <c r="O690" s="22" t="str">
        <f t="shared" si="204"/>
        <v>Low</v>
      </c>
      <c r="P690">
        <v>1961</v>
      </c>
      <c r="Q690">
        <v>1961</v>
      </c>
      <c r="R690" s="23">
        <v>988</v>
      </c>
      <c r="S690" s="23" t="str">
        <f t="shared" si="205"/>
        <v>no</v>
      </c>
      <c r="T690" s="23" t="str">
        <f t="shared" si="206"/>
        <v>Below Average</v>
      </c>
      <c r="U690" s="24">
        <v>988</v>
      </c>
      <c r="V690" s="24">
        <v>0</v>
      </c>
      <c r="W690" s="24" t="s">
        <v>413</v>
      </c>
      <c r="X690" s="24">
        <v>988</v>
      </c>
      <c r="Y690" s="24" t="str">
        <f t="shared" si="207"/>
        <v>no</v>
      </c>
      <c r="Z690" s="24" t="str">
        <f t="shared" si="208"/>
        <v>Below Average</v>
      </c>
      <c r="AA690" s="25">
        <v>1</v>
      </c>
      <c r="AB690" s="25">
        <v>0</v>
      </c>
      <c r="AC690" s="25">
        <v>1</v>
      </c>
      <c r="AD690" s="25">
        <v>0</v>
      </c>
      <c r="AE690" s="25">
        <f t="shared" si="209"/>
        <v>2</v>
      </c>
      <c r="AF690" s="25" t="str">
        <f t="shared" si="210"/>
        <v>Less</v>
      </c>
      <c r="AG690" s="57">
        <v>5</v>
      </c>
      <c r="AH690" s="29">
        <v>128500</v>
      </c>
      <c r="AI690" s="29">
        <f t="shared" si="197"/>
        <v>1976</v>
      </c>
      <c r="AJ690" s="29" t="str">
        <f t="shared" si="211"/>
        <v>no</v>
      </c>
      <c r="AK690" s="29">
        <f t="shared" si="212"/>
        <v>65.030364372469634</v>
      </c>
      <c r="AL690" s="29">
        <f t="shared" si="213"/>
        <v>130.06072874493927</v>
      </c>
    </row>
    <row r="691" spans="1:38" x14ac:dyDescent="0.2">
      <c r="A691">
        <v>681</v>
      </c>
      <c r="B691" s="12">
        <v>50</v>
      </c>
      <c r="C691" s="12">
        <f t="shared" si="198"/>
        <v>50</v>
      </c>
      <c r="D691" s="12" t="str">
        <f t="shared" si="195"/>
        <v>no</v>
      </c>
      <c r="E691" s="12" t="str">
        <f t="shared" si="199"/>
        <v>Below Average</v>
      </c>
      <c r="F691" s="21">
        <v>8012</v>
      </c>
      <c r="G691" s="21" t="str">
        <f t="shared" si="200"/>
        <v>no</v>
      </c>
      <c r="H691" s="21" t="str">
        <f t="shared" si="201"/>
        <v>Below Average</v>
      </c>
      <c r="I691" s="12" t="s">
        <v>170</v>
      </c>
      <c r="J691" s="12" t="str">
        <f t="shared" si="202"/>
        <v/>
      </c>
      <c r="K691" s="12" t="s">
        <v>179</v>
      </c>
      <c r="L691" s="12">
        <f t="shared" si="196"/>
        <v>71.682411868126678</v>
      </c>
      <c r="M691" s="12" t="str">
        <f t="shared" si="203"/>
        <v/>
      </c>
      <c r="N691" s="22">
        <v>6</v>
      </c>
      <c r="O691" s="22" t="str">
        <f t="shared" si="204"/>
        <v>Low</v>
      </c>
      <c r="P691">
        <v>1980</v>
      </c>
      <c r="Q691">
        <v>1980</v>
      </c>
      <c r="R691" s="23">
        <v>923</v>
      </c>
      <c r="S691" s="23" t="str">
        <f t="shared" si="205"/>
        <v>no</v>
      </c>
      <c r="T691" s="23" t="str">
        <f t="shared" si="206"/>
        <v>Below Average</v>
      </c>
      <c r="U691" s="24">
        <v>923</v>
      </c>
      <c r="V691" s="24">
        <v>0</v>
      </c>
      <c r="W691" s="24" t="s">
        <v>413</v>
      </c>
      <c r="X691" s="24">
        <v>923</v>
      </c>
      <c r="Y691" s="24" t="str">
        <f t="shared" si="207"/>
        <v>no</v>
      </c>
      <c r="Z691" s="24" t="str">
        <f t="shared" si="208"/>
        <v>Below Average</v>
      </c>
      <c r="AA691" s="25">
        <v>0</v>
      </c>
      <c r="AB691" s="25">
        <v>0</v>
      </c>
      <c r="AC691" s="25">
        <v>2</v>
      </c>
      <c r="AD691" s="25">
        <v>0</v>
      </c>
      <c r="AE691" s="25">
        <f t="shared" si="209"/>
        <v>2</v>
      </c>
      <c r="AF691" s="25" t="str">
        <f t="shared" si="210"/>
        <v>Less</v>
      </c>
      <c r="AG691" s="57">
        <v>5</v>
      </c>
      <c r="AH691" s="29">
        <v>143000</v>
      </c>
      <c r="AI691" s="29">
        <f t="shared" si="197"/>
        <v>1846</v>
      </c>
      <c r="AJ691" s="29" t="str">
        <f t="shared" si="211"/>
        <v>no</v>
      </c>
      <c r="AK691" s="29">
        <f t="shared" si="212"/>
        <v>77.464788732394368</v>
      </c>
      <c r="AL691" s="29">
        <f t="shared" si="213"/>
        <v>154.92957746478874</v>
      </c>
    </row>
    <row r="692" spans="1:38" x14ac:dyDescent="0.2">
      <c r="A692">
        <v>682</v>
      </c>
      <c r="B692" s="12">
        <v>55</v>
      </c>
      <c r="C692" s="12">
        <f t="shared" si="198"/>
        <v>55</v>
      </c>
      <c r="D692" s="12" t="str">
        <f t="shared" si="195"/>
        <v>no</v>
      </c>
      <c r="E692" s="12" t="str">
        <f t="shared" si="199"/>
        <v>Below Average</v>
      </c>
      <c r="F692" s="21">
        <v>4500</v>
      </c>
      <c r="G692" s="21" t="str">
        <f t="shared" si="200"/>
        <v>no</v>
      </c>
      <c r="H692" s="21" t="str">
        <f t="shared" si="201"/>
        <v>Below Average</v>
      </c>
      <c r="I692" s="12" t="s">
        <v>232</v>
      </c>
      <c r="J692" s="12" t="str">
        <f t="shared" si="202"/>
        <v>SWISU</v>
      </c>
      <c r="K692" s="12" t="s">
        <v>91</v>
      </c>
      <c r="L692" s="12">
        <f t="shared" si="196"/>
        <v>56.717772915383847</v>
      </c>
      <c r="M692" s="12" t="str">
        <f t="shared" si="203"/>
        <v>Below Average</v>
      </c>
      <c r="N692" s="22">
        <v>5</v>
      </c>
      <c r="O692" s="22" t="str">
        <f t="shared" si="204"/>
        <v>Low</v>
      </c>
      <c r="P692">
        <v>1932</v>
      </c>
      <c r="Q692">
        <v>2000</v>
      </c>
      <c r="R692" s="23">
        <v>793</v>
      </c>
      <c r="S692" s="23" t="str">
        <f t="shared" si="205"/>
        <v>no</v>
      </c>
      <c r="T692" s="23" t="str">
        <f t="shared" si="206"/>
        <v>Below Average</v>
      </c>
      <c r="U692" s="24">
        <v>848</v>
      </c>
      <c r="V692" s="24">
        <v>672</v>
      </c>
      <c r="W692" s="24" t="s">
        <v>412</v>
      </c>
      <c r="X692" s="24">
        <v>1520</v>
      </c>
      <c r="Y692" s="24" t="str">
        <f t="shared" si="207"/>
        <v>no</v>
      </c>
      <c r="Z692" s="24" t="str">
        <f t="shared" si="208"/>
        <v>Above Average</v>
      </c>
      <c r="AA692" s="25">
        <v>0</v>
      </c>
      <c r="AB692" s="25">
        <v>0</v>
      </c>
      <c r="AC692" s="25">
        <v>1</v>
      </c>
      <c r="AD692" s="25">
        <v>0</v>
      </c>
      <c r="AE692" s="25">
        <f t="shared" si="209"/>
        <v>1</v>
      </c>
      <c r="AF692" s="25" t="str">
        <f t="shared" si="210"/>
        <v>Less</v>
      </c>
      <c r="AG692" s="57">
        <v>6</v>
      </c>
      <c r="AH692" s="29">
        <v>159434</v>
      </c>
      <c r="AI692" s="29">
        <f t="shared" si="197"/>
        <v>2313</v>
      </c>
      <c r="AJ692" s="29" t="str">
        <f t="shared" si="211"/>
        <v>no</v>
      </c>
      <c r="AK692" s="29">
        <f t="shared" si="212"/>
        <v>68.929528750540427</v>
      </c>
      <c r="AL692" s="29">
        <f t="shared" si="213"/>
        <v>104.89078947368421</v>
      </c>
    </row>
    <row r="693" spans="1:38" x14ac:dyDescent="0.2">
      <c r="A693">
        <v>683</v>
      </c>
      <c r="B693" s="12" t="s">
        <v>83</v>
      </c>
      <c r="C693" s="12">
        <f t="shared" si="198"/>
        <v>69</v>
      </c>
      <c r="D693" s="12" t="str">
        <f t="shared" si="195"/>
        <v>no</v>
      </c>
      <c r="E693" s="12" t="str">
        <f t="shared" si="199"/>
        <v>Below Average</v>
      </c>
      <c r="F693" s="21">
        <v>2887</v>
      </c>
      <c r="G693" s="21" t="str">
        <f t="shared" si="200"/>
        <v>no</v>
      </c>
      <c r="H693" s="21" t="str">
        <f t="shared" si="201"/>
        <v>Below Average</v>
      </c>
      <c r="I693" s="12" t="s">
        <v>205</v>
      </c>
      <c r="J693" s="12" t="str">
        <f t="shared" si="202"/>
        <v>ClearCr</v>
      </c>
      <c r="K693" s="12" t="s">
        <v>91</v>
      </c>
      <c r="L693" s="12">
        <f t="shared" si="196"/>
        <v>71.6365553142886</v>
      </c>
      <c r="M693" s="12" t="str">
        <f t="shared" si="203"/>
        <v>Above Average</v>
      </c>
      <c r="N693" s="22">
        <v>6</v>
      </c>
      <c r="O693" s="22" t="str">
        <f t="shared" si="204"/>
        <v>Low</v>
      </c>
      <c r="P693">
        <v>1996</v>
      </c>
      <c r="Q693">
        <v>1997</v>
      </c>
      <c r="R693" s="23">
        <v>1291</v>
      </c>
      <c r="S693" s="23" t="str">
        <f t="shared" si="205"/>
        <v>no</v>
      </c>
      <c r="T693" s="23" t="str">
        <f t="shared" si="206"/>
        <v>Above Average</v>
      </c>
      <c r="U693" s="24">
        <v>1291</v>
      </c>
      <c r="V693" s="24">
        <v>0</v>
      </c>
      <c r="W693" s="24" t="s">
        <v>413</v>
      </c>
      <c r="X693" s="24">
        <v>1291</v>
      </c>
      <c r="Y693" s="24" t="str">
        <f t="shared" si="207"/>
        <v>no</v>
      </c>
      <c r="Z693" s="24" t="str">
        <f t="shared" si="208"/>
        <v>Below Average</v>
      </c>
      <c r="AA693" s="25">
        <v>1</v>
      </c>
      <c r="AB693" s="25">
        <v>0</v>
      </c>
      <c r="AC693" s="25">
        <v>1</v>
      </c>
      <c r="AD693" s="25">
        <v>0</v>
      </c>
      <c r="AE693" s="25">
        <f t="shared" si="209"/>
        <v>2</v>
      </c>
      <c r="AF693" s="25" t="str">
        <f t="shared" si="210"/>
        <v>Less</v>
      </c>
      <c r="AG693" s="57">
        <v>6</v>
      </c>
      <c r="AH693" s="29">
        <v>173000</v>
      </c>
      <c r="AI693" s="29">
        <f t="shared" si="197"/>
        <v>2582</v>
      </c>
      <c r="AJ693" s="29" t="str">
        <f t="shared" si="211"/>
        <v>no</v>
      </c>
      <c r="AK693" s="29">
        <f t="shared" si="212"/>
        <v>67.002323780015487</v>
      </c>
      <c r="AL693" s="29">
        <f t="shared" si="213"/>
        <v>134.00464756003097</v>
      </c>
    </row>
    <row r="694" spans="1:38" x14ac:dyDescent="0.2">
      <c r="A694">
        <v>684</v>
      </c>
      <c r="B694" s="12">
        <v>90</v>
      </c>
      <c r="C694" s="12">
        <f t="shared" si="198"/>
        <v>90</v>
      </c>
      <c r="D694" s="12" t="str">
        <f t="shared" si="195"/>
        <v>no</v>
      </c>
      <c r="E694" s="12" t="str">
        <f t="shared" si="199"/>
        <v>Above Average</v>
      </c>
      <c r="F694" s="21">
        <v>11248</v>
      </c>
      <c r="G694" s="21" t="str">
        <f t="shared" si="200"/>
        <v>no</v>
      </c>
      <c r="H694" s="21" t="str">
        <f t="shared" si="201"/>
        <v>Above Average</v>
      </c>
      <c r="I694" s="12" t="s">
        <v>89</v>
      </c>
      <c r="J694" s="12" t="str">
        <f t="shared" si="202"/>
        <v>CollgCr</v>
      </c>
      <c r="K694" s="12" t="s">
        <v>91</v>
      </c>
      <c r="L694" s="12">
        <f t="shared" si="196"/>
        <v>74.535824409408733</v>
      </c>
      <c r="M694" s="12" t="str">
        <f t="shared" si="203"/>
        <v>Above Average</v>
      </c>
      <c r="N694" s="22">
        <v>9</v>
      </c>
      <c r="O694" s="22" t="str">
        <f t="shared" si="204"/>
        <v>High</v>
      </c>
      <c r="P694">
        <v>2002</v>
      </c>
      <c r="Q694">
        <v>2002</v>
      </c>
      <c r="R694" s="23">
        <v>1626</v>
      </c>
      <c r="S694" s="23" t="str">
        <f t="shared" si="205"/>
        <v>no</v>
      </c>
      <c r="T694" s="23" t="str">
        <f t="shared" si="206"/>
        <v>Above Average</v>
      </c>
      <c r="U694" s="24">
        <v>1668</v>
      </c>
      <c r="V694" s="24">
        <v>0</v>
      </c>
      <c r="W694" s="24" t="s">
        <v>413</v>
      </c>
      <c r="X694" s="24">
        <v>1668</v>
      </c>
      <c r="Y694" s="24" t="str">
        <f t="shared" si="207"/>
        <v>no</v>
      </c>
      <c r="Z694" s="24" t="str">
        <f t="shared" si="208"/>
        <v>Above Average</v>
      </c>
      <c r="AA694" s="25">
        <v>1</v>
      </c>
      <c r="AB694" s="25">
        <v>0</v>
      </c>
      <c r="AC694" s="25">
        <v>2</v>
      </c>
      <c r="AD694" s="25">
        <v>0</v>
      </c>
      <c r="AE694" s="25">
        <f t="shared" si="209"/>
        <v>3</v>
      </c>
      <c r="AF694" s="25" t="str">
        <f t="shared" si="210"/>
        <v>More</v>
      </c>
      <c r="AG694" s="57">
        <v>7</v>
      </c>
      <c r="AH694" s="29">
        <v>285000</v>
      </c>
      <c r="AI694" s="29">
        <f t="shared" si="197"/>
        <v>3294</v>
      </c>
      <c r="AJ694" s="29" t="str">
        <f t="shared" si="211"/>
        <v>no</v>
      </c>
      <c r="AK694" s="29">
        <f t="shared" si="212"/>
        <v>86.520947176684885</v>
      </c>
      <c r="AL694" s="29">
        <f t="shared" si="213"/>
        <v>170.86330935251797</v>
      </c>
    </row>
    <row r="695" spans="1:38" x14ac:dyDescent="0.2">
      <c r="A695">
        <v>685</v>
      </c>
      <c r="B695" s="12">
        <v>58</v>
      </c>
      <c r="C695" s="12">
        <f t="shared" si="198"/>
        <v>58</v>
      </c>
      <c r="D695" s="12" t="str">
        <f t="shared" si="195"/>
        <v>no</v>
      </c>
      <c r="E695" s="12" t="str">
        <f t="shared" si="199"/>
        <v>Below Average</v>
      </c>
      <c r="F695" s="21">
        <v>16770</v>
      </c>
      <c r="G695" s="21" t="str">
        <f t="shared" si="200"/>
        <v>no</v>
      </c>
      <c r="H695" s="21" t="str">
        <f t="shared" si="201"/>
        <v>Above Average</v>
      </c>
      <c r="I695" s="12" t="s">
        <v>129</v>
      </c>
      <c r="J695" s="12" t="str">
        <f t="shared" si="202"/>
        <v>NoRidge</v>
      </c>
      <c r="K695" s="12" t="s">
        <v>91</v>
      </c>
      <c r="L695" s="12">
        <f t="shared" si="196"/>
        <v>82.673563019433331</v>
      </c>
      <c r="M695" s="12" t="str">
        <f t="shared" si="203"/>
        <v>Above Average</v>
      </c>
      <c r="N695" s="22">
        <v>7</v>
      </c>
      <c r="O695" s="22" t="str">
        <f t="shared" si="204"/>
        <v>High</v>
      </c>
      <c r="P695">
        <v>1998</v>
      </c>
      <c r="Q695">
        <v>1998</v>
      </c>
      <c r="R695" s="23">
        <v>1195</v>
      </c>
      <c r="S695" s="23" t="str">
        <f t="shared" si="205"/>
        <v>no</v>
      </c>
      <c r="T695" s="23" t="str">
        <f t="shared" si="206"/>
        <v>Above Average</v>
      </c>
      <c r="U695" s="24">
        <v>1195</v>
      </c>
      <c r="V695" s="24">
        <v>644</v>
      </c>
      <c r="W695" s="24" t="s">
        <v>412</v>
      </c>
      <c r="X695" s="24">
        <v>1839</v>
      </c>
      <c r="Y695" s="24" t="str">
        <f t="shared" si="207"/>
        <v>no</v>
      </c>
      <c r="Z695" s="24" t="str">
        <f t="shared" si="208"/>
        <v>Above Average</v>
      </c>
      <c r="AA695" s="25">
        <v>0</v>
      </c>
      <c r="AB695" s="25">
        <v>0</v>
      </c>
      <c r="AC695" s="25">
        <v>2</v>
      </c>
      <c r="AD695" s="25">
        <v>1</v>
      </c>
      <c r="AE695" s="25">
        <f t="shared" si="209"/>
        <v>3</v>
      </c>
      <c r="AF695" s="25" t="str">
        <f t="shared" si="210"/>
        <v>More</v>
      </c>
      <c r="AG695" s="57">
        <v>7</v>
      </c>
      <c r="AH695" s="29">
        <v>221000</v>
      </c>
      <c r="AI695" s="29">
        <f t="shared" si="197"/>
        <v>3034</v>
      </c>
      <c r="AJ695" s="29" t="str">
        <f t="shared" si="211"/>
        <v>no</v>
      </c>
      <c r="AK695" s="29">
        <f t="shared" si="212"/>
        <v>72.841133816743579</v>
      </c>
      <c r="AL695" s="29">
        <f t="shared" si="213"/>
        <v>120.17400761283307</v>
      </c>
    </row>
    <row r="696" spans="1:38" x14ac:dyDescent="0.2">
      <c r="A696">
        <v>686</v>
      </c>
      <c r="B696" s="12" t="s">
        <v>83</v>
      </c>
      <c r="C696" s="12">
        <f t="shared" si="198"/>
        <v>69</v>
      </c>
      <c r="D696" s="12" t="str">
        <f t="shared" si="195"/>
        <v>no</v>
      </c>
      <c r="E696" s="12" t="str">
        <f t="shared" si="199"/>
        <v>Below Average</v>
      </c>
      <c r="F696" s="21">
        <v>5062</v>
      </c>
      <c r="G696" s="21" t="str">
        <f t="shared" si="200"/>
        <v>no</v>
      </c>
      <c r="H696" s="21" t="str">
        <f t="shared" si="201"/>
        <v>Below Average</v>
      </c>
      <c r="I696" s="12" t="s">
        <v>200</v>
      </c>
      <c r="J696" s="12" t="str">
        <f t="shared" si="202"/>
        <v/>
      </c>
      <c r="K696" s="12" t="s">
        <v>179</v>
      </c>
      <c r="L696" s="12">
        <f t="shared" si="196"/>
        <v>100.53527892314388</v>
      </c>
      <c r="M696" s="12" t="str">
        <f t="shared" si="203"/>
        <v/>
      </c>
      <c r="N696" s="22">
        <v>7</v>
      </c>
      <c r="O696" s="22" t="str">
        <f t="shared" si="204"/>
        <v>High</v>
      </c>
      <c r="P696">
        <v>1984</v>
      </c>
      <c r="Q696">
        <v>1984</v>
      </c>
      <c r="R696" s="23">
        <v>1190</v>
      </c>
      <c r="S696" s="23" t="str">
        <f t="shared" si="205"/>
        <v>no</v>
      </c>
      <c r="T696" s="23" t="str">
        <f t="shared" si="206"/>
        <v>Above Average</v>
      </c>
      <c r="U696" s="24">
        <v>1190</v>
      </c>
      <c r="V696" s="24">
        <v>900</v>
      </c>
      <c r="W696" s="24" t="s">
        <v>412</v>
      </c>
      <c r="X696" s="24">
        <v>2090</v>
      </c>
      <c r="Y696" s="24" t="str">
        <f t="shared" si="207"/>
        <v>no</v>
      </c>
      <c r="Z696" s="24" t="str">
        <f t="shared" si="208"/>
        <v>Above Average</v>
      </c>
      <c r="AA696" s="25">
        <v>1</v>
      </c>
      <c r="AB696" s="25">
        <v>0</v>
      </c>
      <c r="AC696" s="25">
        <v>2</v>
      </c>
      <c r="AD696" s="25">
        <v>0</v>
      </c>
      <c r="AE696" s="25">
        <f t="shared" si="209"/>
        <v>3</v>
      </c>
      <c r="AF696" s="25" t="str">
        <f t="shared" si="210"/>
        <v>More</v>
      </c>
      <c r="AG696" s="57">
        <v>6</v>
      </c>
      <c r="AH696" s="29">
        <v>207500</v>
      </c>
      <c r="AI696" s="29">
        <f t="shared" si="197"/>
        <v>3280</v>
      </c>
      <c r="AJ696" s="29" t="str">
        <f t="shared" si="211"/>
        <v>no</v>
      </c>
      <c r="AK696" s="29">
        <f t="shared" si="212"/>
        <v>63.262195121951223</v>
      </c>
      <c r="AL696" s="29">
        <f t="shared" si="213"/>
        <v>99.282296650717697</v>
      </c>
    </row>
    <row r="697" spans="1:38" x14ac:dyDescent="0.2">
      <c r="A697">
        <v>687</v>
      </c>
      <c r="B697" s="12">
        <v>84</v>
      </c>
      <c r="C697" s="12">
        <f t="shared" si="198"/>
        <v>84</v>
      </c>
      <c r="D697" s="12" t="str">
        <f t="shared" si="195"/>
        <v>no</v>
      </c>
      <c r="E697" s="12" t="str">
        <f t="shared" si="199"/>
        <v>Above Average</v>
      </c>
      <c r="F697" s="21">
        <v>10207</v>
      </c>
      <c r="G697" s="21" t="str">
        <f t="shared" si="200"/>
        <v>no</v>
      </c>
      <c r="H697" s="21" t="str">
        <f t="shared" si="201"/>
        <v>Below Average</v>
      </c>
      <c r="I697" s="12" t="s">
        <v>136</v>
      </c>
      <c r="J697" s="12" t="str">
        <f t="shared" si="202"/>
        <v>Somerst</v>
      </c>
      <c r="K697" s="12" t="s">
        <v>91</v>
      </c>
      <c r="L697" s="12">
        <f t="shared" si="196"/>
        <v>83.140020408338017</v>
      </c>
      <c r="M697" s="12" t="str">
        <f t="shared" si="203"/>
        <v>Above Average</v>
      </c>
      <c r="N697" s="22">
        <v>7</v>
      </c>
      <c r="O697" s="22" t="str">
        <f t="shared" si="204"/>
        <v>High</v>
      </c>
      <c r="P697">
        <v>2007</v>
      </c>
      <c r="Q697">
        <v>2007</v>
      </c>
      <c r="R697" s="23">
        <v>874</v>
      </c>
      <c r="S697" s="23" t="str">
        <f t="shared" si="205"/>
        <v>no</v>
      </c>
      <c r="T697" s="23" t="str">
        <f t="shared" si="206"/>
        <v>Below Average</v>
      </c>
      <c r="U697" s="24">
        <v>874</v>
      </c>
      <c r="V697" s="24">
        <v>887</v>
      </c>
      <c r="W697" s="24" t="s">
        <v>412</v>
      </c>
      <c r="X697" s="24">
        <v>1761</v>
      </c>
      <c r="Y697" s="24" t="str">
        <f t="shared" si="207"/>
        <v>no</v>
      </c>
      <c r="Z697" s="24" t="str">
        <f t="shared" si="208"/>
        <v>Above Average</v>
      </c>
      <c r="AA697" s="25">
        <v>0</v>
      </c>
      <c r="AB697" s="25">
        <v>0</v>
      </c>
      <c r="AC697" s="25">
        <v>3</v>
      </c>
      <c r="AD697" s="25">
        <v>0</v>
      </c>
      <c r="AE697" s="25">
        <f t="shared" si="209"/>
        <v>3</v>
      </c>
      <c r="AF697" s="25" t="str">
        <f t="shared" si="210"/>
        <v>More</v>
      </c>
      <c r="AG697" s="57">
        <v>7</v>
      </c>
      <c r="AH697" s="29">
        <v>227875</v>
      </c>
      <c r="AI697" s="29">
        <f t="shared" si="197"/>
        <v>2635</v>
      </c>
      <c r="AJ697" s="29" t="str">
        <f t="shared" si="211"/>
        <v>no</v>
      </c>
      <c r="AK697" s="29">
        <f t="shared" si="212"/>
        <v>86.480075901328277</v>
      </c>
      <c r="AL697" s="29">
        <f t="shared" si="213"/>
        <v>129.40090857467348</v>
      </c>
    </row>
    <row r="698" spans="1:38" x14ac:dyDescent="0.2">
      <c r="A698">
        <v>688</v>
      </c>
      <c r="B698" s="12" t="s">
        <v>83</v>
      </c>
      <c r="C698" s="12">
        <f t="shared" si="198"/>
        <v>69</v>
      </c>
      <c r="D698" s="12" t="str">
        <f t="shared" si="195"/>
        <v>no</v>
      </c>
      <c r="E698" s="12" t="str">
        <f t="shared" si="199"/>
        <v>Below Average</v>
      </c>
      <c r="F698" s="21">
        <v>5105</v>
      </c>
      <c r="G698" s="21" t="str">
        <f t="shared" si="200"/>
        <v>no</v>
      </c>
      <c r="H698" s="21" t="str">
        <f t="shared" si="201"/>
        <v>Below Average</v>
      </c>
      <c r="I698" s="12" t="s">
        <v>136</v>
      </c>
      <c r="J698" s="12" t="str">
        <f t="shared" si="202"/>
        <v/>
      </c>
      <c r="K698" s="12" t="s">
        <v>179</v>
      </c>
      <c r="L698" s="12">
        <f t="shared" si="196"/>
        <v>83.140020408338017</v>
      </c>
      <c r="M698" s="12" t="str">
        <f t="shared" si="203"/>
        <v/>
      </c>
      <c r="N698" s="22">
        <v>7</v>
      </c>
      <c r="O698" s="22" t="str">
        <f t="shared" si="204"/>
        <v>High</v>
      </c>
      <c r="P698">
        <v>2004</v>
      </c>
      <c r="Q698">
        <v>2004</v>
      </c>
      <c r="R698" s="23">
        <v>551</v>
      </c>
      <c r="S698" s="23" t="str">
        <f t="shared" si="205"/>
        <v>no</v>
      </c>
      <c r="T698" s="23" t="str">
        <f t="shared" si="206"/>
        <v>Below Average</v>
      </c>
      <c r="U698" s="24">
        <v>551</v>
      </c>
      <c r="V698" s="24">
        <v>551</v>
      </c>
      <c r="W698" s="24" t="s">
        <v>412</v>
      </c>
      <c r="X698" s="24">
        <v>1102</v>
      </c>
      <c r="Y698" s="24" t="str">
        <f t="shared" si="207"/>
        <v>no</v>
      </c>
      <c r="Z698" s="24" t="str">
        <f t="shared" si="208"/>
        <v>Below Average</v>
      </c>
      <c r="AA698" s="25">
        <v>0</v>
      </c>
      <c r="AB698" s="25">
        <v>0</v>
      </c>
      <c r="AC698" s="25">
        <v>2</v>
      </c>
      <c r="AD698" s="25">
        <v>1</v>
      </c>
      <c r="AE698" s="25">
        <f t="shared" si="209"/>
        <v>3</v>
      </c>
      <c r="AF698" s="25" t="str">
        <f t="shared" si="210"/>
        <v>More</v>
      </c>
      <c r="AG698" s="57">
        <v>4</v>
      </c>
      <c r="AH698" s="29">
        <v>148800</v>
      </c>
      <c r="AI698" s="29">
        <f t="shared" si="197"/>
        <v>1653</v>
      </c>
      <c r="AJ698" s="29" t="str">
        <f t="shared" si="211"/>
        <v>no</v>
      </c>
      <c r="AK698" s="29">
        <f t="shared" si="212"/>
        <v>90.018148820326672</v>
      </c>
      <c r="AL698" s="29">
        <f t="shared" si="213"/>
        <v>135.02722323049002</v>
      </c>
    </row>
    <row r="699" spans="1:38" x14ac:dyDescent="0.2">
      <c r="A699">
        <v>689</v>
      </c>
      <c r="B699" s="12">
        <v>60</v>
      </c>
      <c r="C699" s="12">
        <f t="shared" si="198"/>
        <v>60</v>
      </c>
      <c r="D699" s="12" t="str">
        <f t="shared" si="195"/>
        <v>no</v>
      </c>
      <c r="E699" s="12" t="str">
        <f t="shared" si="199"/>
        <v>Below Average</v>
      </c>
      <c r="F699" s="21">
        <v>8089</v>
      </c>
      <c r="G699" s="21" t="str">
        <f t="shared" si="200"/>
        <v>no</v>
      </c>
      <c r="H699" s="21" t="str">
        <f t="shared" si="201"/>
        <v>Below Average</v>
      </c>
      <c r="I699" s="12" t="s">
        <v>200</v>
      </c>
      <c r="J699" s="12" t="str">
        <f t="shared" si="202"/>
        <v>StoneBr</v>
      </c>
      <c r="K699" s="12" t="s">
        <v>91</v>
      </c>
      <c r="L699" s="12">
        <f t="shared" si="196"/>
        <v>100.53527892314388</v>
      </c>
      <c r="M699" s="12" t="str">
        <f t="shared" si="203"/>
        <v>Above Average</v>
      </c>
      <c r="N699" s="22">
        <v>8</v>
      </c>
      <c r="O699" s="22" t="str">
        <f t="shared" si="204"/>
        <v>High</v>
      </c>
      <c r="P699">
        <v>2007</v>
      </c>
      <c r="Q699">
        <v>2007</v>
      </c>
      <c r="R699" s="23">
        <v>1419</v>
      </c>
      <c r="S699" s="23" t="str">
        <f t="shared" si="205"/>
        <v>no</v>
      </c>
      <c r="T699" s="23" t="str">
        <f t="shared" si="206"/>
        <v>Above Average</v>
      </c>
      <c r="U699" s="24">
        <v>1419</v>
      </c>
      <c r="V699" s="24">
        <v>0</v>
      </c>
      <c r="W699" s="24" t="s">
        <v>413</v>
      </c>
      <c r="X699" s="24">
        <v>1419</v>
      </c>
      <c r="Y699" s="24" t="str">
        <f t="shared" si="207"/>
        <v>no</v>
      </c>
      <c r="Z699" s="24" t="str">
        <f t="shared" si="208"/>
        <v>Below Average</v>
      </c>
      <c r="AA699" s="25">
        <v>1</v>
      </c>
      <c r="AB699" s="25">
        <v>0</v>
      </c>
      <c r="AC699" s="25">
        <v>2</v>
      </c>
      <c r="AD699" s="25">
        <v>0</v>
      </c>
      <c r="AE699" s="25">
        <f t="shared" si="209"/>
        <v>3</v>
      </c>
      <c r="AF699" s="25" t="str">
        <f t="shared" si="210"/>
        <v>More</v>
      </c>
      <c r="AG699" s="57">
        <v>7</v>
      </c>
      <c r="AH699" s="29">
        <v>392000</v>
      </c>
      <c r="AI699" s="29">
        <f t="shared" si="197"/>
        <v>2838</v>
      </c>
      <c r="AJ699" s="29" t="str">
        <f t="shared" si="211"/>
        <v>no</v>
      </c>
      <c r="AK699" s="29">
        <f t="shared" si="212"/>
        <v>138.12544045102186</v>
      </c>
      <c r="AL699" s="29">
        <f t="shared" si="213"/>
        <v>276.25088090204372</v>
      </c>
    </row>
    <row r="700" spans="1:38" x14ac:dyDescent="0.2">
      <c r="A700">
        <v>690</v>
      </c>
      <c r="B700" s="12">
        <v>61</v>
      </c>
      <c r="C700" s="12">
        <f t="shared" si="198"/>
        <v>61</v>
      </c>
      <c r="D700" s="12" t="str">
        <f t="shared" si="195"/>
        <v>no</v>
      </c>
      <c r="E700" s="12" t="str">
        <f t="shared" si="199"/>
        <v>Below Average</v>
      </c>
      <c r="F700" s="21">
        <v>7577</v>
      </c>
      <c r="G700" s="21" t="str">
        <f t="shared" si="200"/>
        <v>no</v>
      </c>
      <c r="H700" s="21" t="str">
        <f t="shared" si="201"/>
        <v>Below Average</v>
      </c>
      <c r="I700" s="12" t="s">
        <v>154</v>
      </c>
      <c r="J700" s="12" t="str">
        <f t="shared" si="202"/>
        <v/>
      </c>
      <c r="K700" s="12" t="s">
        <v>179</v>
      </c>
      <c r="L700" s="12">
        <f t="shared" si="196"/>
        <v>92.435750489847905</v>
      </c>
      <c r="M700" s="12" t="str">
        <f t="shared" si="203"/>
        <v/>
      </c>
      <c r="N700" s="22">
        <v>6</v>
      </c>
      <c r="O700" s="22" t="str">
        <f t="shared" si="204"/>
        <v>Low</v>
      </c>
      <c r="P700">
        <v>2005</v>
      </c>
      <c r="Q700">
        <v>2006</v>
      </c>
      <c r="R700" s="23">
        <v>1362</v>
      </c>
      <c r="S700" s="23" t="str">
        <f t="shared" si="205"/>
        <v>no</v>
      </c>
      <c r="T700" s="23" t="str">
        <f t="shared" si="206"/>
        <v>Above Average</v>
      </c>
      <c r="U700" s="24">
        <v>1362</v>
      </c>
      <c r="V700" s="24">
        <v>0</v>
      </c>
      <c r="W700" s="24" t="s">
        <v>413</v>
      </c>
      <c r="X700" s="24">
        <v>1362</v>
      </c>
      <c r="Y700" s="24" t="str">
        <f t="shared" si="207"/>
        <v>no</v>
      </c>
      <c r="Z700" s="24" t="str">
        <f t="shared" si="208"/>
        <v>Below Average</v>
      </c>
      <c r="AA700" s="25">
        <v>0</v>
      </c>
      <c r="AB700" s="25">
        <v>0</v>
      </c>
      <c r="AC700" s="25">
        <v>2</v>
      </c>
      <c r="AD700" s="25">
        <v>0</v>
      </c>
      <c r="AE700" s="25">
        <f t="shared" si="209"/>
        <v>2</v>
      </c>
      <c r="AF700" s="25" t="str">
        <f t="shared" si="210"/>
        <v>Less</v>
      </c>
      <c r="AG700" s="57">
        <v>6</v>
      </c>
      <c r="AH700" s="29">
        <v>194700</v>
      </c>
      <c r="AI700" s="29">
        <f t="shared" si="197"/>
        <v>2724</v>
      </c>
      <c r="AJ700" s="29" t="str">
        <f t="shared" si="211"/>
        <v>no</v>
      </c>
      <c r="AK700" s="29">
        <f t="shared" si="212"/>
        <v>71.475770925110126</v>
      </c>
      <c r="AL700" s="29">
        <f t="shared" si="213"/>
        <v>142.95154185022025</v>
      </c>
    </row>
    <row r="701" spans="1:38" x14ac:dyDescent="0.2">
      <c r="A701">
        <v>691</v>
      </c>
      <c r="B701" s="12" t="s">
        <v>83</v>
      </c>
      <c r="C701" s="12">
        <f t="shared" si="198"/>
        <v>69</v>
      </c>
      <c r="D701" s="12" t="str">
        <f t="shared" si="195"/>
        <v>no</v>
      </c>
      <c r="E701" s="12" t="str">
        <f t="shared" si="199"/>
        <v>Below Average</v>
      </c>
      <c r="F701" s="21">
        <v>4426</v>
      </c>
      <c r="G701" s="21" t="str">
        <f t="shared" si="200"/>
        <v>no</v>
      </c>
      <c r="H701" s="21" t="str">
        <f t="shared" si="201"/>
        <v>Below Average</v>
      </c>
      <c r="I701" s="12" t="s">
        <v>89</v>
      </c>
      <c r="J701" s="12" t="str">
        <f t="shared" si="202"/>
        <v/>
      </c>
      <c r="K701" s="12" t="s">
        <v>179</v>
      </c>
      <c r="L701" s="12">
        <f t="shared" si="196"/>
        <v>74.535824409408733</v>
      </c>
      <c r="M701" s="12" t="str">
        <f t="shared" si="203"/>
        <v/>
      </c>
      <c r="N701" s="22">
        <v>6</v>
      </c>
      <c r="O701" s="22" t="str">
        <f t="shared" si="204"/>
        <v>Low</v>
      </c>
      <c r="P701">
        <v>2004</v>
      </c>
      <c r="Q701">
        <v>2004</v>
      </c>
      <c r="R701" s="23">
        <v>848</v>
      </c>
      <c r="S701" s="23" t="str">
        <f t="shared" si="205"/>
        <v>no</v>
      </c>
      <c r="T701" s="23" t="str">
        <f t="shared" si="206"/>
        <v>Below Average</v>
      </c>
      <c r="U701" s="24">
        <v>848</v>
      </c>
      <c r="V701" s="24">
        <v>0</v>
      </c>
      <c r="W701" s="24" t="s">
        <v>413</v>
      </c>
      <c r="X701" s="24">
        <v>848</v>
      </c>
      <c r="Y701" s="24" t="str">
        <f t="shared" si="207"/>
        <v>no</v>
      </c>
      <c r="Z701" s="24" t="str">
        <f t="shared" si="208"/>
        <v>Below Average</v>
      </c>
      <c r="AA701" s="25">
        <v>1</v>
      </c>
      <c r="AB701" s="25">
        <v>0</v>
      </c>
      <c r="AC701" s="25">
        <v>1</v>
      </c>
      <c r="AD701" s="25">
        <v>0</v>
      </c>
      <c r="AE701" s="25">
        <f t="shared" si="209"/>
        <v>2</v>
      </c>
      <c r="AF701" s="25" t="str">
        <f t="shared" si="210"/>
        <v>Less</v>
      </c>
      <c r="AG701" s="57">
        <v>3</v>
      </c>
      <c r="AH701" s="29">
        <v>141000</v>
      </c>
      <c r="AI701" s="29">
        <f t="shared" si="197"/>
        <v>1696</v>
      </c>
      <c r="AJ701" s="29" t="str">
        <f t="shared" si="211"/>
        <v>no</v>
      </c>
      <c r="AK701" s="29">
        <f t="shared" si="212"/>
        <v>83.136792452830193</v>
      </c>
      <c r="AL701" s="29">
        <f t="shared" si="213"/>
        <v>166.27358490566039</v>
      </c>
    </row>
    <row r="702" spans="1:38" x14ac:dyDescent="0.2">
      <c r="A702">
        <v>692</v>
      </c>
      <c r="B702" s="12">
        <v>104</v>
      </c>
      <c r="C702" s="12">
        <f t="shared" si="198"/>
        <v>104</v>
      </c>
      <c r="D702" s="12" t="str">
        <f t="shared" si="195"/>
        <v>no</v>
      </c>
      <c r="E702" s="12" t="str">
        <f t="shared" si="199"/>
        <v>Above Average</v>
      </c>
      <c r="F702" s="21">
        <v>21535</v>
      </c>
      <c r="G702" s="21" t="str">
        <f t="shared" si="200"/>
        <v>yes</v>
      </c>
      <c r="H702" s="21" t="str">
        <f t="shared" si="201"/>
        <v>Above Average</v>
      </c>
      <c r="I702" s="12" t="s">
        <v>129</v>
      </c>
      <c r="J702" s="12" t="str">
        <f t="shared" si="202"/>
        <v>NoRidge</v>
      </c>
      <c r="K702" s="12" t="s">
        <v>91</v>
      </c>
      <c r="L702" s="12">
        <f t="shared" si="196"/>
        <v>82.673563019433331</v>
      </c>
      <c r="M702" s="12" t="str">
        <f t="shared" si="203"/>
        <v>Above Average</v>
      </c>
      <c r="N702" s="22">
        <v>10</v>
      </c>
      <c r="O702" s="22" t="str">
        <f t="shared" si="204"/>
        <v>High</v>
      </c>
      <c r="P702">
        <v>1994</v>
      </c>
      <c r="Q702">
        <v>1995</v>
      </c>
      <c r="R702" s="23">
        <v>2444</v>
      </c>
      <c r="S702" s="23" t="str">
        <f t="shared" si="205"/>
        <v>yes</v>
      </c>
      <c r="T702" s="23" t="str">
        <f t="shared" si="206"/>
        <v>Above Average</v>
      </c>
      <c r="U702" s="24">
        <v>2444</v>
      </c>
      <c r="V702" s="24">
        <v>1872</v>
      </c>
      <c r="W702" s="24" t="s">
        <v>412</v>
      </c>
      <c r="X702" s="24">
        <v>4316</v>
      </c>
      <c r="Y702" s="24" t="str">
        <f t="shared" si="207"/>
        <v>yes</v>
      </c>
      <c r="Z702" s="24" t="str">
        <f t="shared" si="208"/>
        <v>Above Average</v>
      </c>
      <c r="AA702" s="25">
        <v>0</v>
      </c>
      <c r="AB702" s="25">
        <v>1</v>
      </c>
      <c r="AC702" s="25">
        <v>3</v>
      </c>
      <c r="AD702" s="25">
        <v>1</v>
      </c>
      <c r="AE702" s="25">
        <f t="shared" si="209"/>
        <v>5</v>
      </c>
      <c r="AF702" s="25" t="str">
        <f t="shared" si="210"/>
        <v>More</v>
      </c>
      <c r="AG702" s="57">
        <v>10</v>
      </c>
      <c r="AH702" s="29">
        <v>755000</v>
      </c>
      <c r="AI702" s="29">
        <f t="shared" si="197"/>
        <v>6760</v>
      </c>
      <c r="AJ702" s="29" t="str">
        <f t="shared" si="211"/>
        <v>yes</v>
      </c>
      <c r="AK702" s="29">
        <f t="shared" si="212"/>
        <v>111.68639053254438</v>
      </c>
      <c r="AL702" s="29">
        <f t="shared" si="213"/>
        <v>174.93049119555144</v>
      </c>
    </row>
    <row r="703" spans="1:38" x14ac:dyDescent="0.2">
      <c r="A703">
        <v>693</v>
      </c>
      <c r="B703" s="12">
        <v>42</v>
      </c>
      <c r="C703" s="12">
        <f t="shared" si="198"/>
        <v>42</v>
      </c>
      <c r="D703" s="12" t="str">
        <f t="shared" si="195"/>
        <v>no</v>
      </c>
      <c r="E703" s="12" t="str">
        <f t="shared" si="199"/>
        <v>Below Average</v>
      </c>
      <c r="F703" s="21">
        <v>26178</v>
      </c>
      <c r="G703" s="21" t="str">
        <f t="shared" si="200"/>
        <v>yes</v>
      </c>
      <c r="H703" s="21" t="str">
        <f t="shared" si="201"/>
        <v>Above Average</v>
      </c>
      <c r="I703" s="12" t="s">
        <v>189</v>
      </c>
      <c r="J703" s="12" t="str">
        <f t="shared" si="202"/>
        <v>Timber</v>
      </c>
      <c r="K703" s="12" t="s">
        <v>91</v>
      </c>
      <c r="L703" s="12">
        <f t="shared" si="196"/>
        <v>78.098980385544763</v>
      </c>
      <c r="M703" s="12" t="str">
        <f t="shared" si="203"/>
        <v>Above Average</v>
      </c>
      <c r="N703" s="22">
        <v>7</v>
      </c>
      <c r="O703" s="22" t="str">
        <f t="shared" si="204"/>
        <v>High</v>
      </c>
      <c r="P703">
        <v>1989</v>
      </c>
      <c r="Q703">
        <v>1990</v>
      </c>
      <c r="R703" s="23">
        <v>1210</v>
      </c>
      <c r="S703" s="23" t="str">
        <f t="shared" si="205"/>
        <v>no</v>
      </c>
      <c r="T703" s="23" t="str">
        <f t="shared" si="206"/>
        <v>Above Average</v>
      </c>
      <c r="U703" s="24">
        <v>1238</v>
      </c>
      <c r="V703" s="24">
        <v>1281</v>
      </c>
      <c r="W703" s="24" t="s">
        <v>412</v>
      </c>
      <c r="X703" s="24">
        <v>2519</v>
      </c>
      <c r="Y703" s="24" t="str">
        <f t="shared" si="207"/>
        <v>no</v>
      </c>
      <c r="Z703" s="24" t="str">
        <f t="shared" si="208"/>
        <v>Above Average</v>
      </c>
      <c r="AA703" s="25">
        <v>1</v>
      </c>
      <c r="AB703" s="25">
        <v>0</v>
      </c>
      <c r="AC703" s="25">
        <v>2</v>
      </c>
      <c r="AD703" s="25">
        <v>1</v>
      </c>
      <c r="AE703" s="25">
        <f t="shared" si="209"/>
        <v>4</v>
      </c>
      <c r="AF703" s="25" t="str">
        <f t="shared" si="210"/>
        <v>More</v>
      </c>
      <c r="AG703" s="57">
        <v>9</v>
      </c>
      <c r="AH703" s="29">
        <v>335000</v>
      </c>
      <c r="AI703" s="29">
        <f t="shared" si="197"/>
        <v>3729</v>
      </c>
      <c r="AJ703" s="29" t="str">
        <f t="shared" si="211"/>
        <v>no</v>
      </c>
      <c r="AK703" s="29">
        <f t="shared" si="212"/>
        <v>89.836417270045587</v>
      </c>
      <c r="AL703" s="29">
        <f t="shared" si="213"/>
        <v>132.98928146089719</v>
      </c>
    </row>
    <row r="704" spans="1:38" x14ac:dyDescent="0.2">
      <c r="A704">
        <v>694</v>
      </c>
      <c r="B704" s="12">
        <v>60</v>
      </c>
      <c r="C704" s="12">
        <f t="shared" si="198"/>
        <v>60</v>
      </c>
      <c r="D704" s="12" t="str">
        <f t="shared" si="195"/>
        <v>no</v>
      </c>
      <c r="E704" s="12" t="str">
        <f t="shared" si="199"/>
        <v>Below Average</v>
      </c>
      <c r="F704" s="21">
        <v>5400</v>
      </c>
      <c r="G704" s="21" t="str">
        <f t="shared" si="200"/>
        <v>no</v>
      </c>
      <c r="H704" s="21" t="str">
        <f t="shared" si="201"/>
        <v>Below Average</v>
      </c>
      <c r="I704" s="12" t="s">
        <v>143</v>
      </c>
      <c r="J704" s="12" t="str">
        <f t="shared" si="202"/>
        <v>OldTown</v>
      </c>
      <c r="K704" s="12" t="s">
        <v>91</v>
      </c>
      <c r="L704" s="12">
        <f t="shared" si="196"/>
        <v>57.90974368543602</v>
      </c>
      <c r="M704" s="12" t="str">
        <f t="shared" si="203"/>
        <v>Below Average</v>
      </c>
      <c r="N704" s="22">
        <v>5</v>
      </c>
      <c r="O704" s="22" t="str">
        <f t="shared" si="204"/>
        <v>Low</v>
      </c>
      <c r="P704">
        <v>1921</v>
      </c>
      <c r="Q704">
        <v>1968</v>
      </c>
      <c r="R704" s="23">
        <v>1073</v>
      </c>
      <c r="S704" s="23" t="str">
        <f t="shared" si="205"/>
        <v>no</v>
      </c>
      <c r="T704" s="23" t="str">
        <f t="shared" si="206"/>
        <v>Above Average</v>
      </c>
      <c r="U704" s="24">
        <v>1073</v>
      </c>
      <c r="V704" s="24">
        <v>0</v>
      </c>
      <c r="W704" s="24" t="s">
        <v>413</v>
      </c>
      <c r="X704" s="24">
        <v>1073</v>
      </c>
      <c r="Y704" s="24" t="str">
        <f t="shared" si="207"/>
        <v>no</v>
      </c>
      <c r="Z704" s="24" t="str">
        <f t="shared" si="208"/>
        <v>Below Average</v>
      </c>
      <c r="AA704" s="25">
        <v>0</v>
      </c>
      <c r="AB704" s="25">
        <v>0</v>
      </c>
      <c r="AC704" s="25">
        <v>1</v>
      </c>
      <c r="AD704" s="25">
        <v>0</v>
      </c>
      <c r="AE704" s="25">
        <f t="shared" si="209"/>
        <v>1</v>
      </c>
      <c r="AF704" s="25" t="str">
        <f t="shared" si="210"/>
        <v>Less</v>
      </c>
      <c r="AG704" s="57">
        <v>4</v>
      </c>
      <c r="AH704" s="29">
        <v>108480</v>
      </c>
      <c r="AI704" s="29">
        <f t="shared" si="197"/>
        <v>2146</v>
      </c>
      <c r="AJ704" s="29" t="str">
        <f t="shared" si="211"/>
        <v>no</v>
      </c>
      <c r="AK704" s="29">
        <f t="shared" si="212"/>
        <v>50.549860205032616</v>
      </c>
      <c r="AL704" s="29">
        <f t="shared" si="213"/>
        <v>101.09972041006523</v>
      </c>
    </row>
    <row r="705" spans="1:38" x14ac:dyDescent="0.2">
      <c r="A705">
        <v>695</v>
      </c>
      <c r="B705" s="12">
        <v>51</v>
      </c>
      <c r="C705" s="12">
        <f t="shared" si="198"/>
        <v>51</v>
      </c>
      <c r="D705" s="12" t="str">
        <f t="shared" si="195"/>
        <v>no</v>
      </c>
      <c r="E705" s="12" t="str">
        <f t="shared" si="199"/>
        <v>Below Average</v>
      </c>
      <c r="F705" s="21">
        <v>6120</v>
      </c>
      <c r="G705" s="21" t="str">
        <f t="shared" si="200"/>
        <v>no</v>
      </c>
      <c r="H705" s="21" t="str">
        <f t="shared" si="201"/>
        <v>Below Average</v>
      </c>
      <c r="I705" s="12" t="s">
        <v>148</v>
      </c>
      <c r="J705" s="12" t="str">
        <f t="shared" si="202"/>
        <v>BrkSide</v>
      </c>
      <c r="K705" s="12" t="s">
        <v>91</v>
      </c>
      <c r="L705" s="12">
        <f t="shared" si="196"/>
        <v>64.919237492322253</v>
      </c>
      <c r="M705" s="12" t="str">
        <f t="shared" si="203"/>
        <v>Below Average</v>
      </c>
      <c r="N705" s="22">
        <v>5</v>
      </c>
      <c r="O705" s="22" t="str">
        <f t="shared" si="204"/>
        <v>Low</v>
      </c>
      <c r="P705">
        <v>1936</v>
      </c>
      <c r="Q705">
        <v>1950</v>
      </c>
      <c r="R705" s="23">
        <v>927</v>
      </c>
      <c r="S705" s="23" t="str">
        <f t="shared" si="205"/>
        <v>no</v>
      </c>
      <c r="T705" s="23" t="str">
        <f t="shared" si="206"/>
        <v>Below Average</v>
      </c>
      <c r="U705" s="24">
        <v>1067</v>
      </c>
      <c r="V705" s="24">
        <v>472</v>
      </c>
      <c r="W705" s="24" t="s">
        <v>412</v>
      </c>
      <c r="X705" s="24">
        <v>1539</v>
      </c>
      <c r="Y705" s="24" t="str">
        <f t="shared" si="207"/>
        <v>no</v>
      </c>
      <c r="Z705" s="24" t="str">
        <f t="shared" si="208"/>
        <v>Above Average</v>
      </c>
      <c r="AA705" s="25">
        <v>0</v>
      </c>
      <c r="AB705" s="25">
        <v>0</v>
      </c>
      <c r="AC705" s="25">
        <v>1</v>
      </c>
      <c r="AD705" s="25">
        <v>1</v>
      </c>
      <c r="AE705" s="25">
        <f t="shared" si="209"/>
        <v>2</v>
      </c>
      <c r="AF705" s="25" t="str">
        <f t="shared" si="210"/>
        <v>Less</v>
      </c>
      <c r="AG705" s="57">
        <v>5</v>
      </c>
      <c r="AH705" s="29">
        <v>141500</v>
      </c>
      <c r="AI705" s="29">
        <f t="shared" si="197"/>
        <v>2466</v>
      </c>
      <c r="AJ705" s="29" t="str">
        <f t="shared" si="211"/>
        <v>no</v>
      </c>
      <c r="AK705" s="29">
        <f t="shared" si="212"/>
        <v>57.380373073803732</v>
      </c>
      <c r="AL705" s="29">
        <f t="shared" si="213"/>
        <v>91.942820012995455</v>
      </c>
    </row>
    <row r="706" spans="1:38" x14ac:dyDescent="0.2">
      <c r="A706">
        <v>696</v>
      </c>
      <c r="B706" s="12">
        <v>54</v>
      </c>
      <c r="C706" s="12">
        <f t="shared" si="198"/>
        <v>54</v>
      </c>
      <c r="D706" s="12" t="str">
        <f t="shared" si="195"/>
        <v>no</v>
      </c>
      <c r="E706" s="12" t="str">
        <f t="shared" si="199"/>
        <v>Below Average</v>
      </c>
      <c r="F706" s="21">
        <v>13811</v>
      </c>
      <c r="G706" s="21" t="str">
        <f t="shared" si="200"/>
        <v>no</v>
      </c>
      <c r="H706" s="21" t="str">
        <f t="shared" si="201"/>
        <v>Above Average</v>
      </c>
      <c r="I706" s="12" t="s">
        <v>189</v>
      </c>
      <c r="J706" s="12" t="str">
        <f t="shared" si="202"/>
        <v>Timber</v>
      </c>
      <c r="K706" s="12" t="s">
        <v>91</v>
      </c>
      <c r="L706" s="12">
        <f t="shared" si="196"/>
        <v>78.098980385544763</v>
      </c>
      <c r="M706" s="12" t="str">
        <f t="shared" si="203"/>
        <v>Above Average</v>
      </c>
      <c r="N706" s="22">
        <v>6</v>
      </c>
      <c r="O706" s="22" t="str">
        <f t="shared" si="204"/>
        <v>Low</v>
      </c>
      <c r="P706">
        <v>1987</v>
      </c>
      <c r="Q706">
        <v>1987</v>
      </c>
      <c r="R706" s="23">
        <v>1112</v>
      </c>
      <c r="S706" s="23" t="str">
        <f t="shared" si="205"/>
        <v>no</v>
      </c>
      <c r="T706" s="23" t="str">
        <f t="shared" si="206"/>
        <v>Above Average</v>
      </c>
      <c r="U706" s="24">
        <v>1137</v>
      </c>
      <c r="V706" s="24">
        <v>0</v>
      </c>
      <c r="W706" s="24" t="s">
        <v>413</v>
      </c>
      <c r="X706" s="24">
        <v>1137</v>
      </c>
      <c r="Y706" s="24" t="str">
        <f t="shared" si="207"/>
        <v>no</v>
      </c>
      <c r="Z706" s="24" t="str">
        <f t="shared" si="208"/>
        <v>Below Average</v>
      </c>
      <c r="AA706" s="25">
        <v>1</v>
      </c>
      <c r="AB706" s="25">
        <v>0</v>
      </c>
      <c r="AC706" s="25">
        <v>2</v>
      </c>
      <c r="AD706" s="25">
        <v>0</v>
      </c>
      <c r="AE706" s="25">
        <f t="shared" si="209"/>
        <v>3</v>
      </c>
      <c r="AF706" s="25" t="str">
        <f t="shared" si="210"/>
        <v>More</v>
      </c>
      <c r="AG706" s="57">
        <v>5</v>
      </c>
      <c r="AH706" s="29">
        <v>176000</v>
      </c>
      <c r="AI706" s="29">
        <f t="shared" si="197"/>
        <v>2249</v>
      </c>
      <c r="AJ706" s="29" t="str">
        <f t="shared" si="211"/>
        <v>no</v>
      </c>
      <c r="AK706" s="29">
        <f t="shared" si="212"/>
        <v>78.257003112494445</v>
      </c>
      <c r="AL706" s="29">
        <f t="shared" si="213"/>
        <v>154.79331574318383</v>
      </c>
    </row>
    <row r="707" spans="1:38" x14ac:dyDescent="0.2">
      <c r="A707">
        <v>697</v>
      </c>
      <c r="B707" s="12">
        <v>50</v>
      </c>
      <c r="C707" s="12">
        <f t="shared" si="198"/>
        <v>50</v>
      </c>
      <c r="D707" s="12" t="str">
        <f t="shared" si="195"/>
        <v>no</v>
      </c>
      <c r="E707" s="12" t="str">
        <f t="shared" si="199"/>
        <v>Below Average</v>
      </c>
      <c r="F707" s="21">
        <v>6000</v>
      </c>
      <c r="G707" s="21" t="str">
        <f t="shared" si="200"/>
        <v>no</v>
      </c>
      <c r="H707" s="21" t="str">
        <f t="shared" si="201"/>
        <v>Below Average</v>
      </c>
      <c r="I707" s="12" t="s">
        <v>148</v>
      </c>
      <c r="J707" s="12" t="str">
        <f t="shared" si="202"/>
        <v>BrkSide</v>
      </c>
      <c r="K707" s="12" t="s">
        <v>91</v>
      </c>
      <c r="L707" s="12">
        <f t="shared" si="196"/>
        <v>64.919237492322253</v>
      </c>
      <c r="M707" s="12" t="str">
        <f t="shared" si="203"/>
        <v>Below Average</v>
      </c>
      <c r="N707" s="22">
        <v>5</v>
      </c>
      <c r="O707" s="22" t="str">
        <f t="shared" si="204"/>
        <v>Low</v>
      </c>
      <c r="P707">
        <v>1921</v>
      </c>
      <c r="Q707">
        <v>1950</v>
      </c>
      <c r="R707" s="23">
        <v>616</v>
      </c>
      <c r="S707" s="23" t="str">
        <f t="shared" si="205"/>
        <v>no</v>
      </c>
      <c r="T707" s="23" t="str">
        <f t="shared" si="206"/>
        <v>Below Average</v>
      </c>
      <c r="U707" s="24">
        <v>616</v>
      </c>
      <c r="V707" s="24">
        <v>0</v>
      </c>
      <c r="W707" s="24" t="s">
        <v>413</v>
      </c>
      <c r="X707" s="24">
        <v>616</v>
      </c>
      <c r="Y707" s="24" t="str">
        <f t="shared" si="207"/>
        <v>no</v>
      </c>
      <c r="Z707" s="24" t="str">
        <f t="shared" si="208"/>
        <v>Below Average</v>
      </c>
      <c r="AA707" s="25">
        <v>0</v>
      </c>
      <c r="AB707" s="25">
        <v>0</v>
      </c>
      <c r="AC707" s="25">
        <v>1</v>
      </c>
      <c r="AD707" s="25">
        <v>0</v>
      </c>
      <c r="AE707" s="25">
        <f t="shared" si="209"/>
        <v>1</v>
      </c>
      <c r="AF707" s="25" t="str">
        <f t="shared" si="210"/>
        <v>Less</v>
      </c>
      <c r="AG707" s="57">
        <v>4</v>
      </c>
      <c r="AH707" s="29">
        <v>89000</v>
      </c>
      <c r="AI707" s="29">
        <f t="shared" si="197"/>
        <v>1232</v>
      </c>
      <c r="AJ707" s="29" t="str">
        <f t="shared" si="211"/>
        <v>no</v>
      </c>
      <c r="AK707" s="29">
        <f t="shared" si="212"/>
        <v>72.240259740259745</v>
      </c>
      <c r="AL707" s="29">
        <f t="shared" si="213"/>
        <v>144.48051948051949</v>
      </c>
    </row>
    <row r="708" spans="1:38" x14ac:dyDescent="0.2">
      <c r="A708">
        <v>698</v>
      </c>
      <c r="B708" s="12">
        <v>57</v>
      </c>
      <c r="C708" s="12">
        <f t="shared" si="198"/>
        <v>57</v>
      </c>
      <c r="D708" s="12" t="str">
        <f t="shared" si="195"/>
        <v>no</v>
      </c>
      <c r="E708" s="12" t="str">
        <f t="shared" si="199"/>
        <v>Below Average</v>
      </c>
      <c r="F708" s="21">
        <v>6420</v>
      </c>
      <c r="G708" s="21" t="str">
        <f t="shared" si="200"/>
        <v>no</v>
      </c>
      <c r="H708" s="21" t="str">
        <f t="shared" si="201"/>
        <v>Below Average</v>
      </c>
      <c r="I708" s="12" t="s">
        <v>185</v>
      </c>
      <c r="J708" s="12" t="str">
        <f t="shared" si="202"/>
        <v>Edwards</v>
      </c>
      <c r="K708" s="12" t="s">
        <v>91</v>
      </c>
      <c r="L708" s="12">
        <f t="shared" si="196"/>
        <v>61.772149970231268</v>
      </c>
      <c r="M708" s="12" t="str">
        <f t="shared" si="203"/>
        <v>Below Average</v>
      </c>
      <c r="N708" s="22">
        <v>5</v>
      </c>
      <c r="O708" s="22" t="str">
        <f t="shared" si="204"/>
        <v>Low</v>
      </c>
      <c r="P708">
        <v>1952</v>
      </c>
      <c r="Q708">
        <v>1952</v>
      </c>
      <c r="R708" s="23">
        <v>980</v>
      </c>
      <c r="S708" s="23" t="str">
        <f t="shared" si="205"/>
        <v>no</v>
      </c>
      <c r="T708" s="23" t="str">
        <f t="shared" si="206"/>
        <v>Below Average</v>
      </c>
      <c r="U708" s="24">
        <v>1148</v>
      </c>
      <c r="V708" s="24">
        <v>0</v>
      </c>
      <c r="W708" s="24" t="s">
        <v>413</v>
      </c>
      <c r="X708" s="24">
        <v>1148</v>
      </c>
      <c r="Y708" s="24" t="str">
        <f t="shared" si="207"/>
        <v>no</v>
      </c>
      <c r="Z708" s="24" t="str">
        <f t="shared" si="208"/>
        <v>Below Average</v>
      </c>
      <c r="AA708" s="25">
        <v>0</v>
      </c>
      <c r="AB708" s="25">
        <v>1</v>
      </c>
      <c r="AC708" s="25">
        <v>1</v>
      </c>
      <c r="AD708" s="25">
        <v>0</v>
      </c>
      <c r="AE708" s="25">
        <f t="shared" si="209"/>
        <v>2</v>
      </c>
      <c r="AF708" s="25" t="str">
        <f t="shared" si="210"/>
        <v>Less</v>
      </c>
      <c r="AG708" s="57">
        <v>6</v>
      </c>
      <c r="AH708" s="29">
        <v>123500</v>
      </c>
      <c r="AI708" s="29">
        <f t="shared" si="197"/>
        <v>2128</v>
      </c>
      <c r="AJ708" s="29" t="str">
        <f t="shared" si="211"/>
        <v>no</v>
      </c>
      <c r="AK708" s="29">
        <f t="shared" si="212"/>
        <v>58.035714285714285</v>
      </c>
      <c r="AL708" s="29">
        <f t="shared" si="213"/>
        <v>107.57839721254355</v>
      </c>
    </row>
    <row r="709" spans="1:38" x14ac:dyDescent="0.2">
      <c r="A709">
        <v>699</v>
      </c>
      <c r="B709" s="12">
        <v>65</v>
      </c>
      <c r="C709" s="12">
        <f t="shared" si="198"/>
        <v>65</v>
      </c>
      <c r="D709" s="12" t="str">
        <f t="shared" si="195"/>
        <v>no</v>
      </c>
      <c r="E709" s="12" t="str">
        <f t="shared" si="199"/>
        <v>Below Average</v>
      </c>
      <c r="F709" s="21">
        <v>8450</v>
      </c>
      <c r="G709" s="21" t="str">
        <f t="shared" si="200"/>
        <v>no</v>
      </c>
      <c r="H709" s="21" t="str">
        <f t="shared" si="201"/>
        <v>Below Average</v>
      </c>
      <c r="I709" s="12" t="s">
        <v>151</v>
      </c>
      <c r="J709" s="12" t="str">
        <f t="shared" si="202"/>
        <v>Sawyer</v>
      </c>
      <c r="K709" s="12" t="s">
        <v>91</v>
      </c>
      <c r="L709" s="12">
        <f t="shared" si="196"/>
        <v>65.835562612127291</v>
      </c>
      <c r="M709" s="12" t="str">
        <f t="shared" si="203"/>
        <v>Below Average</v>
      </c>
      <c r="N709" s="22">
        <v>5</v>
      </c>
      <c r="O709" s="22" t="str">
        <f t="shared" si="204"/>
        <v>Low</v>
      </c>
      <c r="P709">
        <v>1965</v>
      </c>
      <c r="Q709">
        <v>2009</v>
      </c>
      <c r="R709" s="23">
        <v>894</v>
      </c>
      <c r="S709" s="23" t="str">
        <f t="shared" si="205"/>
        <v>no</v>
      </c>
      <c r="T709" s="23" t="str">
        <f t="shared" si="206"/>
        <v>Below Average</v>
      </c>
      <c r="U709" s="24">
        <v>894</v>
      </c>
      <c r="V709" s="24">
        <v>0</v>
      </c>
      <c r="W709" s="24" t="s">
        <v>413</v>
      </c>
      <c r="X709" s="24">
        <v>894</v>
      </c>
      <c r="Y709" s="24" t="str">
        <f t="shared" si="207"/>
        <v>no</v>
      </c>
      <c r="Z709" s="24" t="str">
        <f t="shared" si="208"/>
        <v>Below Average</v>
      </c>
      <c r="AA709" s="25">
        <v>1</v>
      </c>
      <c r="AB709" s="25">
        <v>0</v>
      </c>
      <c r="AC709" s="25">
        <v>1</v>
      </c>
      <c r="AD709" s="25">
        <v>0</v>
      </c>
      <c r="AE709" s="25">
        <f t="shared" si="209"/>
        <v>2</v>
      </c>
      <c r="AF709" s="25" t="str">
        <f t="shared" si="210"/>
        <v>Less</v>
      </c>
      <c r="AG709" s="57">
        <v>5</v>
      </c>
      <c r="AH709" s="29">
        <v>138500</v>
      </c>
      <c r="AI709" s="29">
        <f t="shared" si="197"/>
        <v>1788</v>
      </c>
      <c r="AJ709" s="29" t="str">
        <f t="shared" si="211"/>
        <v>no</v>
      </c>
      <c r="AK709" s="29">
        <f t="shared" si="212"/>
        <v>77.460850111856828</v>
      </c>
      <c r="AL709" s="29">
        <f t="shared" si="213"/>
        <v>154.92170022371366</v>
      </c>
    </row>
    <row r="710" spans="1:38" x14ac:dyDescent="0.2">
      <c r="A710">
        <v>700</v>
      </c>
      <c r="B710" s="12">
        <v>59</v>
      </c>
      <c r="C710" s="12">
        <f t="shared" si="198"/>
        <v>59</v>
      </c>
      <c r="D710" s="12" t="str">
        <f t="shared" si="195"/>
        <v>no</v>
      </c>
      <c r="E710" s="12" t="str">
        <f t="shared" si="199"/>
        <v>Below Average</v>
      </c>
      <c r="F710" s="21">
        <v>4282</v>
      </c>
      <c r="G710" s="21" t="str">
        <f t="shared" si="200"/>
        <v>no</v>
      </c>
      <c r="H710" s="21" t="str">
        <f t="shared" si="201"/>
        <v>Below Average</v>
      </c>
      <c r="I710" s="12" t="s">
        <v>136</v>
      </c>
      <c r="J710" s="12" t="str">
        <f t="shared" si="202"/>
        <v/>
      </c>
      <c r="K710" s="12" t="s">
        <v>179</v>
      </c>
      <c r="L710" s="12">
        <f t="shared" si="196"/>
        <v>83.140020408338017</v>
      </c>
      <c r="M710" s="12" t="str">
        <f t="shared" si="203"/>
        <v/>
      </c>
      <c r="N710" s="22">
        <v>7</v>
      </c>
      <c r="O710" s="22" t="str">
        <f t="shared" si="204"/>
        <v>High</v>
      </c>
      <c r="P710">
        <v>2004</v>
      </c>
      <c r="Q710">
        <v>2004</v>
      </c>
      <c r="R710" s="23">
        <v>1391</v>
      </c>
      <c r="S710" s="23" t="str">
        <f t="shared" si="205"/>
        <v>no</v>
      </c>
      <c r="T710" s="23" t="str">
        <f t="shared" si="206"/>
        <v>Above Average</v>
      </c>
      <c r="U710" s="24">
        <v>1391</v>
      </c>
      <c r="V710" s="24">
        <v>0</v>
      </c>
      <c r="W710" s="24" t="s">
        <v>413</v>
      </c>
      <c r="X710" s="24">
        <v>1391</v>
      </c>
      <c r="Y710" s="24" t="str">
        <f t="shared" si="207"/>
        <v>no</v>
      </c>
      <c r="Z710" s="24" t="str">
        <f t="shared" si="208"/>
        <v>Below Average</v>
      </c>
      <c r="AA710" s="25">
        <v>0</v>
      </c>
      <c r="AB710" s="25">
        <v>0</v>
      </c>
      <c r="AC710" s="25">
        <v>2</v>
      </c>
      <c r="AD710" s="25">
        <v>0</v>
      </c>
      <c r="AE710" s="25">
        <f t="shared" si="209"/>
        <v>2</v>
      </c>
      <c r="AF710" s="25" t="str">
        <f t="shared" si="210"/>
        <v>Less</v>
      </c>
      <c r="AG710" s="57">
        <v>5</v>
      </c>
      <c r="AH710" s="29">
        <v>196000</v>
      </c>
      <c r="AI710" s="29">
        <f t="shared" si="197"/>
        <v>2782</v>
      </c>
      <c r="AJ710" s="29" t="str">
        <f t="shared" si="211"/>
        <v>no</v>
      </c>
      <c r="AK710" s="29">
        <f t="shared" si="212"/>
        <v>70.452911574406897</v>
      </c>
      <c r="AL710" s="29">
        <f t="shared" si="213"/>
        <v>140.90582314881379</v>
      </c>
    </row>
    <row r="711" spans="1:38" x14ac:dyDescent="0.2">
      <c r="A711">
        <v>701</v>
      </c>
      <c r="B711" s="12">
        <v>85</v>
      </c>
      <c r="C711" s="12">
        <f t="shared" si="198"/>
        <v>85</v>
      </c>
      <c r="D711" s="12" t="str">
        <f t="shared" si="195"/>
        <v>no</v>
      </c>
      <c r="E711" s="12" t="str">
        <f t="shared" si="199"/>
        <v>Above Average</v>
      </c>
      <c r="F711" s="21">
        <v>14331</v>
      </c>
      <c r="G711" s="21" t="str">
        <f t="shared" si="200"/>
        <v>no</v>
      </c>
      <c r="H711" s="21" t="str">
        <f t="shared" si="201"/>
        <v>Above Average</v>
      </c>
      <c r="I711" s="12" t="s">
        <v>189</v>
      </c>
      <c r="J711" s="12" t="str">
        <f t="shared" si="202"/>
        <v>Timber</v>
      </c>
      <c r="K711" s="12" t="s">
        <v>91</v>
      </c>
      <c r="L711" s="12">
        <f t="shared" si="196"/>
        <v>78.098980385544763</v>
      </c>
      <c r="M711" s="12" t="str">
        <f t="shared" si="203"/>
        <v>Above Average</v>
      </c>
      <c r="N711" s="22">
        <v>8</v>
      </c>
      <c r="O711" s="22" t="str">
        <f t="shared" si="204"/>
        <v>High</v>
      </c>
      <c r="P711">
        <v>2002</v>
      </c>
      <c r="Q711">
        <v>2002</v>
      </c>
      <c r="R711" s="23">
        <v>1800</v>
      </c>
      <c r="S711" s="23" t="str">
        <f t="shared" si="205"/>
        <v>no</v>
      </c>
      <c r="T711" s="23" t="str">
        <f t="shared" si="206"/>
        <v>Above Average</v>
      </c>
      <c r="U711" s="24">
        <v>1800</v>
      </c>
      <c r="V711" s="24">
        <v>0</v>
      </c>
      <c r="W711" s="24" t="s">
        <v>413</v>
      </c>
      <c r="X711" s="24">
        <v>1800</v>
      </c>
      <c r="Y711" s="24" t="str">
        <f t="shared" si="207"/>
        <v>no</v>
      </c>
      <c r="Z711" s="24" t="str">
        <f t="shared" si="208"/>
        <v>Above Average</v>
      </c>
      <c r="AA711" s="25">
        <v>1</v>
      </c>
      <c r="AB711" s="25">
        <v>0</v>
      </c>
      <c r="AC711" s="25">
        <v>2</v>
      </c>
      <c r="AD711" s="25">
        <v>0</v>
      </c>
      <c r="AE711" s="25">
        <f t="shared" si="209"/>
        <v>3</v>
      </c>
      <c r="AF711" s="25" t="str">
        <f t="shared" si="210"/>
        <v>More</v>
      </c>
      <c r="AG711" s="57">
        <v>7</v>
      </c>
      <c r="AH711" s="29">
        <v>312500</v>
      </c>
      <c r="AI711" s="29">
        <f t="shared" si="197"/>
        <v>3600</v>
      </c>
      <c r="AJ711" s="29" t="str">
        <f t="shared" si="211"/>
        <v>no</v>
      </c>
      <c r="AK711" s="29">
        <f t="shared" si="212"/>
        <v>86.805555555555557</v>
      </c>
      <c r="AL711" s="29">
        <f t="shared" si="213"/>
        <v>173.61111111111111</v>
      </c>
    </row>
    <row r="712" spans="1:38" x14ac:dyDescent="0.2">
      <c r="A712">
        <v>702</v>
      </c>
      <c r="B712" s="12">
        <v>80</v>
      </c>
      <c r="C712" s="12">
        <f t="shared" si="198"/>
        <v>80</v>
      </c>
      <c r="D712" s="12" t="str">
        <f t="shared" si="195"/>
        <v>no</v>
      </c>
      <c r="E712" s="12" t="str">
        <f t="shared" si="199"/>
        <v>Above Average</v>
      </c>
      <c r="F712" s="21">
        <v>9600</v>
      </c>
      <c r="G712" s="21" t="str">
        <f t="shared" si="200"/>
        <v>no</v>
      </c>
      <c r="H712" s="21" t="str">
        <f t="shared" si="201"/>
        <v>Below Average</v>
      </c>
      <c r="I712" s="12" t="s">
        <v>138</v>
      </c>
      <c r="J712" s="12" t="str">
        <f t="shared" si="202"/>
        <v>NWAmes</v>
      </c>
      <c r="K712" s="12" t="s">
        <v>91</v>
      </c>
      <c r="L712" s="12">
        <f t="shared" si="196"/>
        <v>67.115548801871967</v>
      </c>
      <c r="M712" s="12" t="str">
        <f t="shared" si="203"/>
        <v>Below Average</v>
      </c>
      <c r="N712" s="22">
        <v>7</v>
      </c>
      <c r="O712" s="22" t="str">
        <f t="shared" si="204"/>
        <v>High</v>
      </c>
      <c r="P712">
        <v>1969</v>
      </c>
      <c r="Q712">
        <v>1969</v>
      </c>
      <c r="R712" s="23">
        <v>1164</v>
      </c>
      <c r="S712" s="23" t="str">
        <f t="shared" si="205"/>
        <v>no</v>
      </c>
      <c r="T712" s="23" t="str">
        <f t="shared" si="206"/>
        <v>Above Average</v>
      </c>
      <c r="U712" s="24">
        <v>1164</v>
      </c>
      <c r="V712" s="24">
        <v>0</v>
      </c>
      <c r="W712" s="24" t="s">
        <v>413</v>
      </c>
      <c r="X712" s="24">
        <v>1164</v>
      </c>
      <c r="Y712" s="24" t="str">
        <f t="shared" si="207"/>
        <v>no</v>
      </c>
      <c r="Z712" s="24" t="str">
        <f t="shared" si="208"/>
        <v>Below Average</v>
      </c>
      <c r="AA712" s="25">
        <v>0</v>
      </c>
      <c r="AB712" s="25">
        <v>0</v>
      </c>
      <c r="AC712" s="25">
        <v>1</v>
      </c>
      <c r="AD712" s="25">
        <v>1</v>
      </c>
      <c r="AE712" s="25">
        <f t="shared" si="209"/>
        <v>2</v>
      </c>
      <c r="AF712" s="25" t="str">
        <f t="shared" si="210"/>
        <v>Less</v>
      </c>
      <c r="AG712" s="57">
        <v>6</v>
      </c>
      <c r="AH712" s="29">
        <v>140000</v>
      </c>
      <c r="AI712" s="29">
        <f t="shared" si="197"/>
        <v>2328</v>
      </c>
      <c r="AJ712" s="29" t="str">
        <f t="shared" si="211"/>
        <v>no</v>
      </c>
      <c r="AK712" s="29">
        <f t="shared" si="212"/>
        <v>60.137457044673539</v>
      </c>
      <c r="AL712" s="29">
        <f t="shared" si="213"/>
        <v>120.27491408934708</v>
      </c>
    </row>
    <row r="713" spans="1:38" x14ac:dyDescent="0.2">
      <c r="A713">
        <v>703</v>
      </c>
      <c r="B713" s="12">
        <v>82</v>
      </c>
      <c r="C713" s="12">
        <f t="shared" si="198"/>
        <v>82</v>
      </c>
      <c r="D713" s="12" t="str">
        <f t="shared" si="195"/>
        <v>no</v>
      </c>
      <c r="E713" s="12" t="str">
        <f t="shared" si="199"/>
        <v>Above Average</v>
      </c>
      <c r="F713" s="21">
        <v>12438</v>
      </c>
      <c r="G713" s="21" t="str">
        <f t="shared" si="200"/>
        <v>no</v>
      </c>
      <c r="H713" s="21" t="str">
        <f t="shared" si="201"/>
        <v>Above Average</v>
      </c>
      <c r="I713" s="12" t="s">
        <v>200</v>
      </c>
      <c r="J713" s="12" t="str">
        <f t="shared" si="202"/>
        <v>StoneBr</v>
      </c>
      <c r="K713" s="12" t="s">
        <v>91</v>
      </c>
      <c r="L713" s="12">
        <f t="shared" si="196"/>
        <v>100.53527892314388</v>
      </c>
      <c r="M713" s="12" t="str">
        <f t="shared" si="203"/>
        <v>Above Average</v>
      </c>
      <c r="N713" s="22">
        <v>8</v>
      </c>
      <c r="O713" s="22" t="str">
        <f t="shared" si="204"/>
        <v>High</v>
      </c>
      <c r="P713">
        <v>2006</v>
      </c>
      <c r="Q713">
        <v>2006</v>
      </c>
      <c r="R713" s="23">
        <v>1234</v>
      </c>
      <c r="S713" s="23" t="str">
        <f t="shared" si="205"/>
        <v>no</v>
      </c>
      <c r="T713" s="23" t="str">
        <f t="shared" si="206"/>
        <v>Above Average</v>
      </c>
      <c r="U713" s="24">
        <v>1264</v>
      </c>
      <c r="V713" s="24">
        <v>1312</v>
      </c>
      <c r="W713" s="24" t="s">
        <v>412</v>
      </c>
      <c r="X713" s="24">
        <v>2576</v>
      </c>
      <c r="Y713" s="24" t="str">
        <f t="shared" si="207"/>
        <v>no</v>
      </c>
      <c r="Z713" s="24" t="str">
        <f t="shared" si="208"/>
        <v>Above Average</v>
      </c>
      <c r="AA713" s="25">
        <v>0</v>
      </c>
      <c r="AB713" s="25">
        <v>0</v>
      </c>
      <c r="AC713" s="25">
        <v>2</v>
      </c>
      <c r="AD713" s="25">
        <v>1</v>
      </c>
      <c r="AE713" s="25">
        <f t="shared" si="209"/>
        <v>3</v>
      </c>
      <c r="AF713" s="25" t="str">
        <f t="shared" si="210"/>
        <v>More</v>
      </c>
      <c r="AG713" s="57">
        <v>10</v>
      </c>
      <c r="AH713" s="29">
        <v>361919</v>
      </c>
      <c r="AI713" s="29">
        <f t="shared" si="197"/>
        <v>3810</v>
      </c>
      <c r="AJ713" s="29" t="str">
        <f t="shared" si="211"/>
        <v>no</v>
      </c>
      <c r="AK713" s="29">
        <f t="shared" si="212"/>
        <v>94.991863517060366</v>
      </c>
      <c r="AL713" s="29">
        <f t="shared" si="213"/>
        <v>140.49650621118013</v>
      </c>
    </row>
    <row r="714" spans="1:38" x14ac:dyDescent="0.2">
      <c r="A714">
        <v>704</v>
      </c>
      <c r="B714" s="12">
        <v>76</v>
      </c>
      <c r="C714" s="12">
        <f t="shared" si="198"/>
        <v>76</v>
      </c>
      <c r="D714" s="12" t="str">
        <f t="shared" si="195"/>
        <v>no</v>
      </c>
      <c r="E714" s="12" t="str">
        <f t="shared" si="199"/>
        <v>Above Average</v>
      </c>
      <c r="F714" s="21">
        <v>7630</v>
      </c>
      <c r="G714" s="21" t="str">
        <f t="shared" si="200"/>
        <v>no</v>
      </c>
      <c r="H714" s="21" t="str">
        <f t="shared" si="201"/>
        <v>Below Average</v>
      </c>
      <c r="I714" s="12" t="s">
        <v>143</v>
      </c>
      <c r="J714" s="12" t="str">
        <f t="shared" si="202"/>
        <v/>
      </c>
      <c r="K714" s="12" t="s">
        <v>149</v>
      </c>
      <c r="L714" s="12">
        <f t="shared" si="196"/>
        <v>57.90974368543602</v>
      </c>
      <c r="M714" s="12" t="str">
        <f t="shared" si="203"/>
        <v/>
      </c>
      <c r="N714" s="22">
        <v>5</v>
      </c>
      <c r="O714" s="22" t="str">
        <f t="shared" si="204"/>
        <v>Low</v>
      </c>
      <c r="P714">
        <v>1900</v>
      </c>
      <c r="Q714">
        <v>1996</v>
      </c>
      <c r="R714" s="23">
        <v>360</v>
      </c>
      <c r="S714" s="23" t="str">
        <f t="shared" si="205"/>
        <v>no</v>
      </c>
      <c r="T714" s="23" t="str">
        <f t="shared" si="206"/>
        <v>Below Average</v>
      </c>
      <c r="U714" s="24">
        <v>1032</v>
      </c>
      <c r="V714" s="24">
        <v>780</v>
      </c>
      <c r="W714" s="24" t="s">
        <v>412</v>
      </c>
      <c r="X714" s="24">
        <v>1812</v>
      </c>
      <c r="Y714" s="24" t="str">
        <f t="shared" si="207"/>
        <v>no</v>
      </c>
      <c r="Z714" s="24" t="str">
        <f t="shared" si="208"/>
        <v>Above Average</v>
      </c>
      <c r="AA714" s="25">
        <v>0</v>
      </c>
      <c r="AB714" s="25">
        <v>0</v>
      </c>
      <c r="AC714" s="25">
        <v>2</v>
      </c>
      <c r="AD714" s="25">
        <v>0</v>
      </c>
      <c r="AE714" s="25">
        <f t="shared" si="209"/>
        <v>2</v>
      </c>
      <c r="AF714" s="25" t="str">
        <f t="shared" si="210"/>
        <v>Less</v>
      </c>
      <c r="AG714" s="57">
        <v>8</v>
      </c>
      <c r="AH714" s="29">
        <v>140000</v>
      </c>
      <c r="AI714" s="29">
        <f t="shared" si="197"/>
        <v>2172</v>
      </c>
      <c r="AJ714" s="29" t="str">
        <f t="shared" si="211"/>
        <v>no</v>
      </c>
      <c r="AK714" s="29">
        <f t="shared" si="212"/>
        <v>64.456721915285456</v>
      </c>
      <c r="AL714" s="29">
        <f t="shared" si="213"/>
        <v>77.262693156732894</v>
      </c>
    </row>
    <row r="715" spans="1:38" x14ac:dyDescent="0.2">
      <c r="A715">
        <v>705</v>
      </c>
      <c r="B715" s="12">
        <v>70</v>
      </c>
      <c r="C715" s="12">
        <f t="shared" si="198"/>
        <v>70</v>
      </c>
      <c r="D715" s="12" t="str">
        <f t="shared" ref="D715:D778" si="214">IF(OR(C715&lt;(QUARTILE(C$11:C$1470,1))-(((QUARTILE(C$11:C$1470,3))-(QUARTILE(C$11:C$1470,1)))*1.5),C715&gt;(QUARTILE(C$11:C$1470,3))+(((QUARTILE(C$11:C$1470,3))-(QUARTILE(C$11:C$1470,1)))*1.5)),"yes","no")</f>
        <v>no</v>
      </c>
      <c r="E715" s="12" t="str">
        <f t="shared" si="199"/>
        <v>Above Average</v>
      </c>
      <c r="F715" s="21">
        <v>8400</v>
      </c>
      <c r="G715" s="21" t="str">
        <f t="shared" si="200"/>
        <v>no</v>
      </c>
      <c r="H715" s="21" t="str">
        <f t="shared" si="201"/>
        <v>Below Average</v>
      </c>
      <c r="I715" s="12" t="s">
        <v>89</v>
      </c>
      <c r="J715" s="12" t="str">
        <f t="shared" si="202"/>
        <v>CollgCr</v>
      </c>
      <c r="K715" s="12" t="s">
        <v>91</v>
      </c>
      <c r="L715" s="12">
        <f t="shared" ref="L715:L778" si="215">IFERROR(AVERAGEIFS($AK$11:$AK$1470,$I$11:$I$1470,$I715,$K$11:$K$1470,"1Fam"),"")</f>
        <v>74.535824409408733</v>
      </c>
      <c r="M715" s="12" t="str">
        <f t="shared" si="203"/>
        <v>Above Average</v>
      </c>
      <c r="N715" s="22">
        <v>7</v>
      </c>
      <c r="O715" s="22" t="str">
        <f t="shared" si="204"/>
        <v>High</v>
      </c>
      <c r="P715">
        <v>2004</v>
      </c>
      <c r="Q715">
        <v>2005</v>
      </c>
      <c r="R715" s="23">
        <v>1473</v>
      </c>
      <c r="S715" s="23" t="str">
        <f t="shared" si="205"/>
        <v>no</v>
      </c>
      <c r="T715" s="23" t="str">
        <f t="shared" si="206"/>
        <v>Above Average</v>
      </c>
      <c r="U715" s="24">
        <v>1484</v>
      </c>
      <c r="V715" s="24">
        <v>0</v>
      </c>
      <c r="W715" s="24" t="s">
        <v>413</v>
      </c>
      <c r="X715" s="24">
        <v>1484</v>
      </c>
      <c r="Y715" s="24" t="str">
        <f t="shared" si="207"/>
        <v>no</v>
      </c>
      <c r="Z715" s="24" t="str">
        <f t="shared" si="208"/>
        <v>Below Average</v>
      </c>
      <c r="AA715" s="25">
        <v>1</v>
      </c>
      <c r="AB715" s="25">
        <v>0</v>
      </c>
      <c r="AC715" s="25">
        <v>2</v>
      </c>
      <c r="AD715" s="25">
        <v>0</v>
      </c>
      <c r="AE715" s="25">
        <f t="shared" si="209"/>
        <v>3</v>
      </c>
      <c r="AF715" s="25" t="str">
        <f t="shared" si="210"/>
        <v>More</v>
      </c>
      <c r="AG715" s="57">
        <v>7</v>
      </c>
      <c r="AH715" s="29">
        <v>213000</v>
      </c>
      <c r="AI715" s="29">
        <f t="shared" ref="AI715:AI778" si="216">R715+X715</f>
        <v>2957</v>
      </c>
      <c r="AJ715" s="29" t="str">
        <f t="shared" si="211"/>
        <v>no</v>
      </c>
      <c r="AK715" s="29">
        <f t="shared" si="212"/>
        <v>72.032465336489679</v>
      </c>
      <c r="AL715" s="29">
        <f t="shared" si="213"/>
        <v>143.5309973045822</v>
      </c>
    </row>
    <row r="716" spans="1:38" x14ac:dyDescent="0.2">
      <c r="A716">
        <v>706</v>
      </c>
      <c r="B716" s="12">
        <v>70</v>
      </c>
      <c r="C716" s="12">
        <f t="shared" ref="C716:C779" si="217">IF(B716="NA", $B$4, B716)</f>
        <v>70</v>
      </c>
      <c r="D716" s="12" t="str">
        <f t="shared" si="214"/>
        <v>no</v>
      </c>
      <c r="E716" s="12" t="str">
        <f t="shared" ref="E716:E779" si="218">IF(C716&gt;=AVERAGE(C$11:C$1470),"Above Average","Below Average")</f>
        <v>Above Average</v>
      </c>
      <c r="F716" s="21">
        <v>5600</v>
      </c>
      <c r="G716" s="21" t="str">
        <f t="shared" ref="G716:G779" si="219">IF(OR(F716&lt;(QUARTILE(F$11:F$1470,1))-(((QUARTILE(F$11:F$1470,3))-(QUARTILE(F$11:F$1470,1)))*1.5),F716&gt;(QUARTILE(F$11:F$1470,3))+(((QUARTILE(F$11:F$1470,3))-(QUARTILE(F$11:F$1470,1)))*1.5)),"yes","no")</f>
        <v>no</v>
      </c>
      <c r="H716" s="21" t="str">
        <f t="shared" ref="H716:H779" si="220">IF(F716&gt;=AVERAGE(F$11:F$1470),"Above Average","Below Average")</f>
        <v>Below Average</v>
      </c>
      <c r="I716" s="12" t="s">
        <v>176</v>
      </c>
      <c r="J716" s="12" t="str">
        <f t="shared" ref="J716:J779" si="221">IF(K716="1Fam",I716,"")</f>
        <v/>
      </c>
      <c r="K716" s="12" t="s">
        <v>149</v>
      </c>
      <c r="L716" s="12">
        <f t="shared" si="215"/>
        <v>52.131298928930256</v>
      </c>
      <c r="M716" s="12" t="str">
        <f t="shared" ref="M716:M779" si="222">IF(J716="","",IF(L716&gt;=AVERAGE($L$11:$L$1470),"Above Average","Below Average"))</f>
        <v/>
      </c>
      <c r="N716" s="22">
        <v>4</v>
      </c>
      <c r="O716" s="22" t="str">
        <f t="shared" ref="O716:O779" si="223">IF(N716&gt;=7,"High","Low")</f>
        <v>Low</v>
      </c>
      <c r="P716">
        <v>1930</v>
      </c>
      <c r="Q716">
        <v>1950</v>
      </c>
      <c r="R716" s="23">
        <v>0</v>
      </c>
      <c r="S716" s="23" t="str">
        <f t="shared" ref="S716:S779" si="224">IF(OR(R716&lt;(QUARTILE(R$11:R$1470,1))-(((QUARTILE(R$11:R$1470,3))-(QUARTILE(R$11:R$1470,1)))*1.5),R716&gt;(QUARTILE(R$11:R$1470,3))+(((QUARTILE(R$11:R$1470,3))-(QUARTILE(R$11:R$1470,1)))*1.5)),"yes","no")</f>
        <v>yes</v>
      </c>
      <c r="T716" s="23" t="str">
        <f t="shared" ref="T716:T779" si="225">IF(R716&gt;=AVERAGE(R$11:R$1470),"Above Average","Below Average")</f>
        <v>Below Average</v>
      </c>
      <c r="U716" s="24">
        <v>372</v>
      </c>
      <c r="V716" s="24">
        <v>720</v>
      </c>
      <c r="W716" s="24" t="s">
        <v>412</v>
      </c>
      <c r="X716" s="24">
        <v>1092</v>
      </c>
      <c r="Y716" s="24" t="str">
        <f t="shared" ref="Y716:Y779" si="226">IF(OR(X716&lt;(QUARTILE(X$11:X$1470,1))-(((QUARTILE(X$11:X$1470,3))-(QUARTILE(X$11:X$1470,1)))*1.5),X716&gt;(QUARTILE(X$11:X$1470,3))+(((QUARTILE(X$11:X$1470,3))-(QUARTILE(X$11:X$1470,1)))*1.5)),"yes","no")</f>
        <v>no</v>
      </c>
      <c r="Z716" s="24" t="str">
        <f t="shared" ref="Z716:Z779" si="227">IF(X716&gt;=AVERAGE(X$11:X$1470),"Above Average","Below Average")</f>
        <v>Below Average</v>
      </c>
      <c r="AA716" s="25">
        <v>0</v>
      </c>
      <c r="AB716" s="25">
        <v>0</v>
      </c>
      <c r="AC716" s="25">
        <v>2</v>
      </c>
      <c r="AD716" s="25">
        <v>0</v>
      </c>
      <c r="AE716" s="25">
        <f t="shared" ref="AE716:AE779" si="228">SUM(AA716:AD716)</f>
        <v>2</v>
      </c>
      <c r="AF716" s="25" t="str">
        <f t="shared" ref="AF716:AF779" si="229">IF(AE716&gt;=3,"More","Less")</f>
        <v>Less</v>
      </c>
      <c r="AG716" s="57">
        <v>7</v>
      </c>
      <c r="AH716" s="29">
        <v>55000</v>
      </c>
      <c r="AI716" s="29">
        <f t="shared" si="216"/>
        <v>1092</v>
      </c>
      <c r="AJ716" s="29" t="str">
        <f t="shared" ref="AJ716:AJ779" si="230">IF(OR(AI716&lt;(QUARTILE(AI$11:AI$1470,1))-(((QUARTILE(AI$11:AI$1470,3))-(QUARTILE(AI$11:AI$1470,1)))*1.5),AI716&gt;(QUARTILE(AI$11:AI$1470,3))+(((QUARTILE(AI$11:AI$1470,3))-(QUARTILE(AI$11:AI$1470,1)))*1.5)),"yes","no")</f>
        <v>no</v>
      </c>
      <c r="AK716" s="29">
        <f t="shared" ref="AK716:AK779" si="231">AH716/AI716</f>
        <v>50.366300366300365</v>
      </c>
      <c r="AL716" s="29">
        <f t="shared" ref="AL716:AL779" si="232">AH716/X716</f>
        <v>50.366300366300365</v>
      </c>
    </row>
    <row r="717" spans="1:38" x14ac:dyDescent="0.2">
      <c r="A717">
        <v>707</v>
      </c>
      <c r="B717" s="12" t="s">
        <v>83</v>
      </c>
      <c r="C717" s="12">
        <f t="shared" si="217"/>
        <v>69</v>
      </c>
      <c r="D717" s="12" t="str">
        <f t="shared" si="214"/>
        <v>no</v>
      </c>
      <c r="E717" s="12" t="str">
        <f t="shared" si="218"/>
        <v>Below Average</v>
      </c>
      <c r="F717" s="21">
        <v>115149</v>
      </c>
      <c r="G717" s="21" t="str">
        <f t="shared" si="219"/>
        <v>yes</v>
      </c>
      <c r="H717" s="21" t="str">
        <f t="shared" si="220"/>
        <v>Above Average</v>
      </c>
      <c r="I717" s="12" t="s">
        <v>205</v>
      </c>
      <c r="J717" s="12" t="str">
        <f t="shared" si="221"/>
        <v>ClearCr</v>
      </c>
      <c r="K717" s="12" t="s">
        <v>91</v>
      </c>
      <c r="L717" s="12">
        <f t="shared" si="215"/>
        <v>71.6365553142886</v>
      </c>
      <c r="M717" s="12" t="str">
        <f t="shared" si="222"/>
        <v>Above Average</v>
      </c>
      <c r="N717" s="22">
        <v>7</v>
      </c>
      <c r="O717" s="22" t="str">
        <f t="shared" si="223"/>
        <v>High</v>
      </c>
      <c r="P717">
        <v>1971</v>
      </c>
      <c r="Q717">
        <v>2002</v>
      </c>
      <c r="R717" s="23">
        <v>1643</v>
      </c>
      <c r="S717" s="23" t="str">
        <f t="shared" si="224"/>
        <v>no</v>
      </c>
      <c r="T717" s="23" t="str">
        <f t="shared" si="225"/>
        <v>Above Average</v>
      </c>
      <c r="U717" s="24">
        <v>1824</v>
      </c>
      <c r="V717" s="24">
        <v>0</v>
      </c>
      <c r="W717" s="24" t="s">
        <v>413</v>
      </c>
      <c r="X717" s="24">
        <v>1824</v>
      </c>
      <c r="Y717" s="24" t="str">
        <f t="shared" si="226"/>
        <v>no</v>
      </c>
      <c r="Z717" s="24" t="str">
        <f t="shared" si="227"/>
        <v>Above Average</v>
      </c>
      <c r="AA717" s="25">
        <v>1</v>
      </c>
      <c r="AB717" s="25">
        <v>0</v>
      </c>
      <c r="AC717" s="25">
        <v>2</v>
      </c>
      <c r="AD717" s="25">
        <v>0</v>
      </c>
      <c r="AE717" s="25">
        <f t="shared" si="228"/>
        <v>3</v>
      </c>
      <c r="AF717" s="25" t="str">
        <f t="shared" si="229"/>
        <v>More</v>
      </c>
      <c r="AG717" s="57">
        <v>5</v>
      </c>
      <c r="AH717" s="29">
        <v>302000</v>
      </c>
      <c r="AI717" s="29">
        <f t="shared" si="216"/>
        <v>3467</v>
      </c>
      <c r="AJ717" s="29" t="str">
        <f t="shared" si="230"/>
        <v>no</v>
      </c>
      <c r="AK717" s="29">
        <f t="shared" si="231"/>
        <v>87.107008941447944</v>
      </c>
      <c r="AL717" s="29">
        <f t="shared" si="232"/>
        <v>165.57017543859649</v>
      </c>
    </row>
    <row r="718" spans="1:38" x14ac:dyDescent="0.2">
      <c r="A718">
        <v>708</v>
      </c>
      <c r="B718" s="12">
        <v>48</v>
      </c>
      <c r="C718" s="12">
        <f t="shared" si="217"/>
        <v>48</v>
      </c>
      <c r="D718" s="12" t="str">
        <f t="shared" si="214"/>
        <v>no</v>
      </c>
      <c r="E718" s="12" t="str">
        <f t="shared" si="218"/>
        <v>Below Average</v>
      </c>
      <c r="F718" s="21">
        <v>6240</v>
      </c>
      <c r="G718" s="21" t="str">
        <f t="shared" si="219"/>
        <v>no</v>
      </c>
      <c r="H718" s="21" t="str">
        <f t="shared" si="220"/>
        <v>Below Average</v>
      </c>
      <c r="I718" s="12" t="s">
        <v>154</v>
      </c>
      <c r="J718" s="12" t="str">
        <f t="shared" si="221"/>
        <v/>
      </c>
      <c r="K718" s="12" t="s">
        <v>179</v>
      </c>
      <c r="L718" s="12">
        <f t="shared" si="215"/>
        <v>92.435750489847905</v>
      </c>
      <c r="M718" s="12" t="str">
        <f t="shared" si="222"/>
        <v/>
      </c>
      <c r="N718" s="22">
        <v>8</v>
      </c>
      <c r="O718" s="22" t="str">
        <f t="shared" si="223"/>
        <v>High</v>
      </c>
      <c r="P718">
        <v>2006</v>
      </c>
      <c r="Q718">
        <v>2006</v>
      </c>
      <c r="R718" s="23">
        <v>1324</v>
      </c>
      <c r="S718" s="23" t="str">
        <f t="shared" si="224"/>
        <v>no</v>
      </c>
      <c r="T718" s="23" t="str">
        <f t="shared" si="225"/>
        <v>Above Average</v>
      </c>
      <c r="U718" s="24">
        <v>1324</v>
      </c>
      <c r="V718" s="24">
        <v>0</v>
      </c>
      <c r="W718" s="24" t="s">
        <v>413</v>
      </c>
      <c r="X718" s="24">
        <v>1324</v>
      </c>
      <c r="Y718" s="24" t="str">
        <f t="shared" si="226"/>
        <v>no</v>
      </c>
      <c r="Z718" s="24" t="str">
        <f t="shared" si="227"/>
        <v>Below Average</v>
      </c>
      <c r="AA718" s="25">
        <v>1</v>
      </c>
      <c r="AB718" s="25">
        <v>0</v>
      </c>
      <c r="AC718" s="25">
        <v>2</v>
      </c>
      <c r="AD718" s="25">
        <v>0</v>
      </c>
      <c r="AE718" s="25">
        <f t="shared" si="228"/>
        <v>3</v>
      </c>
      <c r="AF718" s="25" t="str">
        <f t="shared" si="229"/>
        <v>More</v>
      </c>
      <c r="AG718" s="57">
        <v>6</v>
      </c>
      <c r="AH718" s="29">
        <v>254000</v>
      </c>
      <c r="AI718" s="29">
        <f t="shared" si="216"/>
        <v>2648</v>
      </c>
      <c r="AJ718" s="29" t="str">
        <f t="shared" si="230"/>
        <v>no</v>
      </c>
      <c r="AK718" s="29">
        <f t="shared" si="231"/>
        <v>95.9214501510574</v>
      </c>
      <c r="AL718" s="29">
        <f t="shared" si="232"/>
        <v>191.8429003021148</v>
      </c>
    </row>
    <row r="719" spans="1:38" x14ac:dyDescent="0.2">
      <c r="A719">
        <v>709</v>
      </c>
      <c r="B719" s="12">
        <v>65</v>
      </c>
      <c r="C719" s="12">
        <f t="shared" si="217"/>
        <v>65</v>
      </c>
      <c r="D719" s="12" t="str">
        <f t="shared" si="214"/>
        <v>no</v>
      </c>
      <c r="E719" s="12" t="str">
        <f t="shared" si="218"/>
        <v>Below Average</v>
      </c>
      <c r="F719" s="21">
        <v>9018</v>
      </c>
      <c r="G719" s="21" t="str">
        <f t="shared" si="219"/>
        <v>no</v>
      </c>
      <c r="H719" s="21" t="str">
        <f t="shared" si="220"/>
        <v>Below Average</v>
      </c>
      <c r="I719" s="12" t="s">
        <v>193</v>
      </c>
      <c r="J719" s="12" t="str">
        <f t="shared" si="221"/>
        <v>Gilbert</v>
      </c>
      <c r="K719" s="12" t="s">
        <v>91</v>
      </c>
      <c r="L719" s="12">
        <f t="shared" si="215"/>
        <v>77.47396854876844</v>
      </c>
      <c r="M719" s="12" t="str">
        <f t="shared" si="222"/>
        <v>Above Average</v>
      </c>
      <c r="N719" s="22">
        <v>7</v>
      </c>
      <c r="O719" s="22" t="str">
        <f t="shared" si="223"/>
        <v>High</v>
      </c>
      <c r="P719">
        <v>2007</v>
      </c>
      <c r="Q719">
        <v>2007</v>
      </c>
      <c r="R719" s="23">
        <v>728</v>
      </c>
      <c r="S719" s="23" t="str">
        <f t="shared" si="224"/>
        <v>no</v>
      </c>
      <c r="T719" s="23" t="str">
        <f t="shared" si="225"/>
        <v>Below Average</v>
      </c>
      <c r="U719" s="24">
        <v>728</v>
      </c>
      <c r="V719" s="24">
        <v>728</v>
      </c>
      <c r="W719" s="24" t="s">
        <v>412</v>
      </c>
      <c r="X719" s="24">
        <v>1456</v>
      </c>
      <c r="Y719" s="24" t="str">
        <f t="shared" si="226"/>
        <v>no</v>
      </c>
      <c r="Z719" s="24" t="str">
        <f t="shared" si="227"/>
        <v>Below Average</v>
      </c>
      <c r="AA719" s="25">
        <v>0</v>
      </c>
      <c r="AB719" s="25">
        <v>0</v>
      </c>
      <c r="AC719" s="25">
        <v>2</v>
      </c>
      <c r="AD719" s="25">
        <v>1</v>
      </c>
      <c r="AE719" s="25">
        <f t="shared" si="228"/>
        <v>3</v>
      </c>
      <c r="AF719" s="25" t="str">
        <f t="shared" si="229"/>
        <v>More</v>
      </c>
      <c r="AG719" s="57">
        <v>8</v>
      </c>
      <c r="AH719" s="29">
        <v>179540</v>
      </c>
      <c r="AI719" s="29">
        <f t="shared" si="216"/>
        <v>2184</v>
      </c>
      <c r="AJ719" s="29" t="str">
        <f t="shared" si="230"/>
        <v>no</v>
      </c>
      <c r="AK719" s="29">
        <f t="shared" si="231"/>
        <v>82.206959706959708</v>
      </c>
      <c r="AL719" s="29">
        <f t="shared" si="232"/>
        <v>123.31043956043956</v>
      </c>
    </row>
    <row r="720" spans="1:38" x14ac:dyDescent="0.2">
      <c r="A720">
        <v>710</v>
      </c>
      <c r="B720" s="12" t="s">
        <v>83</v>
      </c>
      <c r="C720" s="12">
        <f t="shared" si="217"/>
        <v>69</v>
      </c>
      <c r="D720" s="12" t="str">
        <f t="shared" si="214"/>
        <v>no</v>
      </c>
      <c r="E720" s="12" t="str">
        <f t="shared" si="218"/>
        <v>Below Average</v>
      </c>
      <c r="F720" s="21">
        <v>7162</v>
      </c>
      <c r="G720" s="21" t="str">
        <f t="shared" si="219"/>
        <v>no</v>
      </c>
      <c r="H720" s="21" t="str">
        <f t="shared" si="220"/>
        <v>Below Average</v>
      </c>
      <c r="I720" s="12" t="s">
        <v>151</v>
      </c>
      <c r="J720" s="12" t="str">
        <f t="shared" si="221"/>
        <v>Sawyer</v>
      </c>
      <c r="K720" s="12" t="s">
        <v>91</v>
      </c>
      <c r="L720" s="12">
        <f t="shared" si="215"/>
        <v>65.835562612127291</v>
      </c>
      <c r="M720" s="12" t="str">
        <f t="shared" si="222"/>
        <v>Below Average</v>
      </c>
      <c r="N720" s="22">
        <v>5</v>
      </c>
      <c r="O720" s="22" t="str">
        <f t="shared" si="223"/>
        <v>Low</v>
      </c>
      <c r="P720">
        <v>1966</v>
      </c>
      <c r="Q720">
        <v>1966</v>
      </c>
      <c r="R720" s="23">
        <v>876</v>
      </c>
      <c r="S720" s="23" t="str">
        <f t="shared" si="224"/>
        <v>no</v>
      </c>
      <c r="T720" s="23" t="str">
        <f t="shared" si="225"/>
        <v>Below Average</v>
      </c>
      <c r="U720" s="24">
        <v>904</v>
      </c>
      <c r="V720" s="24">
        <v>0</v>
      </c>
      <c r="W720" s="24" t="s">
        <v>413</v>
      </c>
      <c r="X720" s="24">
        <v>904</v>
      </c>
      <c r="Y720" s="24" t="str">
        <f t="shared" si="226"/>
        <v>no</v>
      </c>
      <c r="Z720" s="24" t="str">
        <f t="shared" si="227"/>
        <v>Below Average</v>
      </c>
      <c r="AA720" s="25">
        <v>0</v>
      </c>
      <c r="AB720" s="25">
        <v>0</v>
      </c>
      <c r="AC720" s="25">
        <v>1</v>
      </c>
      <c r="AD720" s="25">
        <v>0</v>
      </c>
      <c r="AE720" s="25">
        <f t="shared" si="228"/>
        <v>1</v>
      </c>
      <c r="AF720" s="25" t="str">
        <f t="shared" si="229"/>
        <v>Less</v>
      </c>
      <c r="AG720" s="57">
        <v>6</v>
      </c>
      <c r="AH720" s="29">
        <v>109900</v>
      </c>
      <c r="AI720" s="29">
        <f t="shared" si="216"/>
        <v>1780</v>
      </c>
      <c r="AJ720" s="29" t="str">
        <f t="shared" si="230"/>
        <v>no</v>
      </c>
      <c r="AK720" s="29">
        <f t="shared" si="231"/>
        <v>61.741573033707866</v>
      </c>
      <c r="AL720" s="29">
        <f t="shared" si="232"/>
        <v>121.57079646017699</v>
      </c>
    </row>
    <row r="721" spans="1:38" x14ac:dyDescent="0.2">
      <c r="A721">
        <v>711</v>
      </c>
      <c r="B721" s="12">
        <v>56</v>
      </c>
      <c r="C721" s="12">
        <f t="shared" si="217"/>
        <v>56</v>
      </c>
      <c r="D721" s="12" t="str">
        <f t="shared" si="214"/>
        <v>no</v>
      </c>
      <c r="E721" s="12" t="str">
        <f t="shared" si="218"/>
        <v>Below Average</v>
      </c>
      <c r="F721" s="21">
        <v>4130</v>
      </c>
      <c r="G721" s="21" t="str">
        <f t="shared" si="219"/>
        <v>no</v>
      </c>
      <c r="H721" s="21" t="str">
        <f t="shared" si="220"/>
        <v>Below Average</v>
      </c>
      <c r="I721" s="12" t="s">
        <v>148</v>
      </c>
      <c r="J721" s="12" t="str">
        <f t="shared" si="221"/>
        <v>BrkSide</v>
      </c>
      <c r="K721" s="12" t="s">
        <v>91</v>
      </c>
      <c r="L721" s="12">
        <f t="shared" si="215"/>
        <v>64.919237492322253</v>
      </c>
      <c r="M721" s="12" t="str">
        <f t="shared" si="222"/>
        <v>Below Average</v>
      </c>
      <c r="N721" s="22">
        <v>3</v>
      </c>
      <c r="O721" s="22" t="str">
        <f t="shared" si="223"/>
        <v>Low</v>
      </c>
      <c r="P721">
        <v>1935</v>
      </c>
      <c r="Q721">
        <v>2003</v>
      </c>
      <c r="R721" s="23">
        <v>270</v>
      </c>
      <c r="S721" s="23" t="str">
        <f t="shared" si="224"/>
        <v>no</v>
      </c>
      <c r="T721" s="23" t="str">
        <f t="shared" si="225"/>
        <v>Below Average</v>
      </c>
      <c r="U721" s="24">
        <v>729</v>
      </c>
      <c r="V721" s="24">
        <v>0</v>
      </c>
      <c r="W721" s="24" t="s">
        <v>413</v>
      </c>
      <c r="X721" s="24">
        <v>729</v>
      </c>
      <c r="Y721" s="24" t="str">
        <f t="shared" si="226"/>
        <v>no</v>
      </c>
      <c r="Z721" s="24" t="str">
        <f t="shared" si="227"/>
        <v>Below Average</v>
      </c>
      <c r="AA721" s="25">
        <v>0</v>
      </c>
      <c r="AB721" s="25">
        <v>0</v>
      </c>
      <c r="AC721" s="25">
        <v>1</v>
      </c>
      <c r="AD721" s="25">
        <v>0</v>
      </c>
      <c r="AE721" s="25">
        <f t="shared" si="228"/>
        <v>1</v>
      </c>
      <c r="AF721" s="25" t="str">
        <f t="shared" si="229"/>
        <v>Less</v>
      </c>
      <c r="AG721" s="57">
        <v>5</v>
      </c>
      <c r="AH721" s="29">
        <v>52000</v>
      </c>
      <c r="AI721" s="29">
        <f t="shared" si="216"/>
        <v>999</v>
      </c>
      <c r="AJ721" s="29" t="str">
        <f t="shared" si="230"/>
        <v>no</v>
      </c>
      <c r="AK721" s="29">
        <f t="shared" si="231"/>
        <v>52.052052052052055</v>
      </c>
      <c r="AL721" s="29">
        <f t="shared" si="232"/>
        <v>71.330589849108364</v>
      </c>
    </row>
    <row r="722" spans="1:38" x14ac:dyDescent="0.2">
      <c r="A722">
        <v>712</v>
      </c>
      <c r="B722" s="12">
        <v>66</v>
      </c>
      <c r="C722" s="12">
        <f t="shared" si="217"/>
        <v>66</v>
      </c>
      <c r="D722" s="12" t="str">
        <f t="shared" si="214"/>
        <v>no</v>
      </c>
      <c r="E722" s="12" t="str">
        <f t="shared" si="218"/>
        <v>Below Average</v>
      </c>
      <c r="F722" s="21">
        <v>8712</v>
      </c>
      <c r="G722" s="21" t="str">
        <f t="shared" si="219"/>
        <v>no</v>
      </c>
      <c r="H722" s="21" t="str">
        <f t="shared" si="220"/>
        <v>Below Average</v>
      </c>
      <c r="I722" s="12" t="s">
        <v>176</v>
      </c>
      <c r="J722" s="12" t="str">
        <f t="shared" si="221"/>
        <v>IDOTRR</v>
      </c>
      <c r="K722" s="12" t="s">
        <v>91</v>
      </c>
      <c r="L722" s="12">
        <f t="shared" si="215"/>
        <v>52.131298928930256</v>
      </c>
      <c r="M722" s="12" t="str">
        <f t="shared" si="222"/>
        <v>Below Average</v>
      </c>
      <c r="N722" s="22">
        <v>4</v>
      </c>
      <c r="O722" s="22" t="str">
        <f t="shared" si="223"/>
        <v>Low</v>
      </c>
      <c r="P722">
        <v>1900</v>
      </c>
      <c r="Q722">
        <v>1950</v>
      </c>
      <c r="R722" s="23">
        <v>859</v>
      </c>
      <c r="S722" s="23" t="str">
        <f t="shared" si="224"/>
        <v>no</v>
      </c>
      <c r="T722" s="23" t="str">
        <f t="shared" si="225"/>
        <v>Below Average</v>
      </c>
      <c r="U722" s="24">
        <v>859</v>
      </c>
      <c r="V722" s="24">
        <v>319</v>
      </c>
      <c r="W722" s="24" t="s">
        <v>412</v>
      </c>
      <c r="X722" s="24">
        <v>1178</v>
      </c>
      <c r="Y722" s="24" t="str">
        <f t="shared" si="226"/>
        <v>no</v>
      </c>
      <c r="Z722" s="24" t="str">
        <f t="shared" si="227"/>
        <v>Below Average</v>
      </c>
      <c r="AA722" s="25">
        <v>0</v>
      </c>
      <c r="AB722" s="25">
        <v>0</v>
      </c>
      <c r="AC722" s="25">
        <v>1</v>
      </c>
      <c r="AD722" s="25">
        <v>0</v>
      </c>
      <c r="AE722" s="25">
        <f t="shared" si="228"/>
        <v>1</v>
      </c>
      <c r="AF722" s="25" t="str">
        <f t="shared" si="229"/>
        <v>Less</v>
      </c>
      <c r="AG722" s="57">
        <v>7</v>
      </c>
      <c r="AH722" s="29">
        <v>102776</v>
      </c>
      <c r="AI722" s="29">
        <f t="shared" si="216"/>
        <v>2037</v>
      </c>
      <c r="AJ722" s="29" t="str">
        <f t="shared" si="230"/>
        <v>no</v>
      </c>
      <c r="AK722" s="29">
        <f t="shared" si="231"/>
        <v>50.454590083456061</v>
      </c>
      <c r="AL722" s="29">
        <f t="shared" si="232"/>
        <v>87.246179966044139</v>
      </c>
    </row>
    <row r="723" spans="1:38" x14ac:dyDescent="0.2">
      <c r="A723">
        <v>713</v>
      </c>
      <c r="B723" s="12">
        <v>40</v>
      </c>
      <c r="C723" s="12">
        <f t="shared" si="217"/>
        <v>40</v>
      </c>
      <c r="D723" s="12" t="str">
        <f t="shared" si="214"/>
        <v>no</v>
      </c>
      <c r="E723" s="12" t="str">
        <f t="shared" si="218"/>
        <v>Below Average</v>
      </c>
      <c r="F723" s="21">
        <v>4671</v>
      </c>
      <c r="G723" s="21" t="str">
        <f t="shared" si="219"/>
        <v>no</v>
      </c>
      <c r="H723" s="21" t="str">
        <f t="shared" si="220"/>
        <v>Below Average</v>
      </c>
      <c r="I723" s="12" t="s">
        <v>200</v>
      </c>
      <c r="J723" s="12" t="str">
        <f t="shared" si="221"/>
        <v/>
      </c>
      <c r="K723" s="12" t="s">
        <v>179</v>
      </c>
      <c r="L723" s="12">
        <f t="shared" si="215"/>
        <v>100.53527892314388</v>
      </c>
      <c r="M723" s="12" t="str">
        <f t="shared" si="222"/>
        <v/>
      </c>
      <c r="N723" s="22">
        <v>8</v>
      </c>
      <c r="O723" s="22" t="str">
        <f t="shared" si="223"/>
        <v>High</v>
      </c>
      <c r="P723">
        <v>1988</v>
      </c>
      <c r="Q723">
        <v>1989</v>
      </c>
      <c r="R723" s="23">
        <v>1228</v>
      </c>
      <c r="S723" s="23" t="str">
        <f t="shared" si="224"/>
        <v>no</v>
      </c>
      <c r="T723" s="23" t="str">
        <f t="shared" si="225"/>
        <v>Above Average</v>
      </c>
      <c r="U723" s="24">
        <v>1228</v>
      </c>
      <c r="V723" s="24">
        <v>0</v>
      </c>
      <c r="W723" s="24" t="s">
        <v>413</v>
      </c>
      <c r="X723" s="24">
        <v>1228</v>
      </c>
      <c r="Y723" s="24" t="str">
        <f t="shared" si="226"/>
        <v>no</v>
      </c>
      <c r="Z723" s="24" t="str">
        <f t="shared" si="227"/>
        <v>Below Average</v>
      </c>
      <c r="AA723" s="25">
        <v>1</v>
      </c>
      <c r="AB723" s="25">
        <v>0</v>
      </c>
      <c r="AC723" s="25">
        <v>2</v>
      </c>
      <c r="AD723" s="25">
        <v>0</v>
      </c>
      <c r="AE723" s="25">
        <f t="shared" si="228"/>
        <v>3</v>
      </c>
      <c r="AF723" s="25" t="str">
        <f t="shared" si="229"/>
        <v>More</v>
      </c>
      <c r="AG723" s="57">
        <v>5</v>
      </c>
      <c r="AH723" s="29">
        <v>189000</v>
      </c>
      <c r="AI723" s="29">
        <f t="shared" si="216"/>
        <v>2456</v>
      </c>
      <c r="AJ723" s="29" t="str">
        <f t="shared" si="230"/>
        <v>no</v>
      </c>
      <c r="AK723" s="29">
        <f t="shared" si="231"/>
        <v>76.954397394136805</v>
      </c>
      <c r="AL723" s="29">
        <f t="shared" si="232"/>
        <v>153.90879478827361</v>
      </c>
    </row>
    <row r="724" spans="1:38" x14ac:dyDescent="0.2">
      <c r="A724">
        <v>714</v>
      </c>
      <c r="B724" s="12">
        <v>60</v>
      </c>
      <c r="C724" s="12">
        <f t="shared" si="217"/>
        <v>60</v>
      </c>
      <c r="D724" s="12" t="str">
        <f t="shared" si="214"/>
        <v>no</v>
      </c>
      <c r="E724" s="12" t="str">
        <f t="shared" si="218"/>
        <v>Below Average</v>
      </c>
      <c r="F724" s="21">
        <v>9873</v>
      </c>
      <c r="G724" s="21" t="str">
        <f t="shared" si="219"/>
        <v>no</v>
      </c>
      <c r="H724" s="21" t="str">
        <f t="shared" si="220"/>
        <v>Below Average</v>
      </c>
      <c r="I724" s="12" t="s">
        <v>148</v>
      </c>
      <c r="J724" s="12" t="str">
        <f t="shared" si="221"/>
        <v/>
      </c>
      <c r="K724" s="12" t="s">
        <v>149</v>
      </c>
      <c r="L724" s="12">
        <f t="shared" si="215"/>
        <v>64.919237492322253</v>
      </c>
      <c r="M724" s="12" t="str">
        <f t="shared" si="222"/>
        <v/>
      </c>
      <c r="N724" s="22">
        <v>4</v>
      </c>
      <c r="O724" s="22" t="str">
        <f t="shared" si="223"/>
        <v>Low</v>
      </c>
      <c r="P724">
        <v>1970</v>
      </c>
      <c r="Q724">
        <v>1970</v>
      </c>
      <c r="R724" s="23">
        <v>960</v>
      </c>
      <c r="S724" s="23" t="str">
        <f t="shared" si="224"/>
        <v>no</v>
      </c>
      <c r="T724" s="23" t="str">
        <f t="shared" si="225"/>
        <v>Below Average</v>
      </c>
      <c r="U724" s="24">
        <v>960</v>
      </c>
      <c r="V724" s="24">
        <v>0</v>
      </c>
      <c r="W724" s="24" t="s">
        <v>413</v>
      </c>
      <c r="X724" s="24">
        <v>960</v>
      </c>
      <c r="Y724" s="24" t="str">
        <f t="shared" si="226"/>
        <v>no</v>
      </c>
      <c r="Z724" s="24" t="str">
        <f t="shared" si="227"/>
        <v>Below Average</v>
      </c>
      <c r="AA724" s="25">
        <v>1</v>
      </c>
      <c r="AB724" s="25">
        <v>0</v>
      </c>
      <c r="AC724" s="25">
        <v>1</v>
      </c>
      <c r="AD724" s="25">
        <v>0</v>
      </c>
      <c r="AE724" s="25">
        <f t="shared" si="228"/>
        <v>2</v>
      </c>
      <c r="AF724" s="25" t="str">
        <f t="shared" si="229"/>
        <v>Less</v>
      </c>
      <c r="AG724" s="57">
        <v>6</v>
      </c>
      <c r="AH724" s="29">
        <v>129000</v>
      </c>
      <c r="AI724" s="29">
        <f t="shared" si="216"/>
        <v>1920</v>
      </c>
      <c r="AJ724" s="29" t="str">
        <f t="shared" si="230"/>
        <v>no</v>
      </c>
      <c r="AK724" s="29">
        <f t="shared" si="231"/>
        <v>67.1875</v>
      </c>
      <c r="AL724" s="29">
        <f t="shared" si="232"/>
        <v>134.375</v>
      </c>
    </row>
    <row r="725" spans="1:38" x14ac:dyDescent="0.2">
      <c r="A725">
        <v>715</v>
      </c>
      <c r="B725" s="12" t="s">
        <v>83</v>
      </c>
      <c r="C725" s="12">
        <f t="shared" si="217"/>
        <v>69</v>
      </c>
      <c r="D725" s="12" t="str">
        <f t="shared" si="214"/>
        <v>no</v>
      </c>
      <c r="E725" s="12" t="str">
        <f t="shared" si="218"/>
        <v>Below Average</v>
      </c>
      <c r="F725" s="21">
        <v>13517</v>
      </c>
      <c r="G725" s="21" t="str">
        <f t="shared" si="219"/>
        <v>no</v>
      </c>
      <c r="H725" s="21" t="str">
        <f t="shared" si="220"/>
        <v>Above Average</v>
      </c>
      <c r="I725" s="12" t="s">
        <v>151</v>
      </c>
      <c r="J725" s="12" t="str">
        <f t="shared" si="221"/>
        <v>Sawyer</v>
      </c>
      <c r="K725" s="12" t="s">
        <v>91</v>
      </c>
      <c r="L725" s="12">
        <f t="shared" si="215"/>
        <v>65.835562612127291</v>
      </c>
      <c r="M725" s="12" t="str">
        <f t="shared" si="222"/>
        <v>Below Average</v>
      </c>
      <c r="N725" s="22">
        <v>6</v>
      </c>
      <c r="O725" s="22" t="str">
        <f t="shared" si="223"/>
        <v>Low</v>
      </c>
      <c r="P725">
        <v>1976</v>
      </c>
      <c r="Q725">
        <v>2005</v>
      </c>
      <c r="R725" s="23">
        <v>725</v>
      </c>
      <c r="S725" s="23" t="str">
        <f t="shared" si="224"/>
        <v>no</v>
      </c>
      <c r="T725" s="23" t="str">
        <f t="shared" si="225"/>
        <v>Below Average</v>
      </c>
      <c r="U725" s="24">
        <v>725</v>
      </c>
      <c r="V725" s="24">
        <v>754</v>
      </c>
      <c r="W725" s="24" t="s">
        <v>412</v>
      </c>
      <c r="X725" s="24">
        <v>1479</v>
      </c>
      <c r="Y725" s="24" t="str">
        <f t="shared" si="226"/>
        <v>no</v>
      </c>
      <c r="Z725" s="24" t="str">
        <f t="shared" si="227"/>
        <v>Below Average</v>
      </c>
      <c r="AA725" s="25">
        <v>0</v>
      </c>
      <c r="AB725" s="25">
        <v>0</v>
      </c>
      <c r="AC725" s="25">
        <v>2</v>
      </c>
      <c r="AD725" s="25">
        <v>1</v>
      </c>
      <c r="AE725" s="25">
        <f t="shared" si="228"/>
        <v>3</v>
      </c>
      <c r="AF725" s="25" t="str">
        <f t="shared" si="229"/>
        <v>More</v>
      </c>
      <c r="AG725" s="57">
        <v>6</v>
      </c>
      <c r="AH725" s="29">
        <v>130500</v>
      </c>
      <c r="AI725" s="29">
        <f t="shared" si="216"/>
        <v>2204</v>
      </c>
      <c r="AJ725" s="29" t="str">
        <f t="shared" si="230"/>
        <v>no</v>
      </c>
      <c r="AK725" s="29">
        <f t="shared" si="231"/>
        <v>59.210526315789473</v>
      </c>
      <c r="AL725" s="29">
        <f t="shared" si="232"/>
        <v>88.235294117647058</v>
      </c>
    </row>
    <row r="726" spans="1:38" x14ac:dyDescent="0.2">
      <c r="A726">
        <v>716</v>
      </c>
      <c r="B726" s="12">
        <v>78</v>
      </c>
      <c r="C726" s="12">
        <f t="shared" si="217"/>
        <v>78</v>
      </c>
      <c r="D726" s="12" t="str">
        <f t="shared" si="214"/>
        <v>no</v>
      </c>
      <c r="E726" s="12" t="str">
        <f t="shared" si="218"/>
        <v>Above Average</v>
      </c>
      <c r="F726" s="21">
        <v>10140</v>
      </c>
      <c r="G726" s="21" t="str">
        <f t="shared" si="219"/>
        <v>no</v>
      </c>
      <c r="H726" s="21" t="str">
        <f t="shared" si="220"/>
        <v>Below Average</v>
      </c>
      <c r="I726" s="12" t="s">
        <v>138</v>
      </c>
      <c r="J726" s="12" t="str">
        <f t="shared" si="221"/>
        <v>NWAmes</v>
      </c>
      <c r="K726" s="12" t="s">
        <v>91</v>
      </c>
      <c r="L726" s="12">
        <f t="shared" si="215"/>
        <v>67.115548801871967</v>
      </c>
      <c r="M726" s="12" t="str">
        <f t="shared" si="222"/>
        <v>Below Average</v>
      </c>
      <c r="N726" s="22">
        <v>6</v>
      </c>
      <c r="O726" s="22" t="str">
        <f t="shared" si="223"/>
        <v>Low</v>
      </c>
      <c r="P726">
        <v>1974</v>
      </c>
      <c r="Q726">
        <v>1974</v>
      </c>
      <c r="R726" s="23">
        <v>1064</v>
      </c>
      <c r="S726" s="23" t="str">
        <f t="shared" si="224"/>
        <v>no</v>
      </c>
      <c r="T726" s="23" t="str">
        <f t="shared" si="225"/>
        <v>Above Average</v>
      </c>
      <c r="U726" s="24">
        <v>1350</v>
      </c>
      <c r="V726" s="24">
        <v>0</v>
      </c>
      <c r="W726" s="24" t="s">
        <v>413</v>
      </c>
      <c r="X726" s="24">
        <v>1350</v>
      </c>
      <c r="Y726" s="24" t="str">
        <f t="shared" si="226"/>
        <v>no</v>
      </c>
      <c r="Z726" s="24" t="str">
        <f t="shared" si="227"/>
        <v>Below Average</v>
      </c>
      <c r="AA726" s="25">
        <v>0</v>
      </c>
      <c r="AB726" s="25">
        <v>0</v>
      </c>
      <c r="AC726" s="25">
        <v>2</v>
      </c>
      <c r="AD726" s="25">
        <v>0</v>
      </c>
      <c r="AE726" s="25">
        <f t="shared" si="228"/>
        <v>2</v>
      </c>
      <c r="AF726" s="25" t="str">
        <f t="shared" si="229"/>
        <v>Less</v>
      </c>
      <c r="AG726" s="57">
        <v>7</v>
      </c>
      <c r="AH726" s="29">
        <v>165000</v>
      </c>
      <c r="AI726" s="29">
        <f t="shared" si="216"/>
        <v>2414</v>
      </c>
      <c r="AJ726" s="29" t="str">
        <f t="shared" si="230"/>
        <v>no</v>
      </c>
      <c r="AK726" s="29">
        <f t="shared" si="231"/>
        <v>68.351284175642093</v>
      </c>
      <c r="AL726" s="29">
        <f t="shared" si="232"/>
        <v>122.22222222222223</v>
      </c>
    </row>
    <row r="727" spans="1:38" x14ac:dyDescent="0.2">
      <c r="A727">
        <v>717</v>
      </c>
      <c r="B727" s="12">
        <v>60</v>
      </c>
      <c r="C727" s="12">
        <f t="shared" si="217"/>
        <v>60</v>
      </c>
      <c r="D727" s="12" t="str">
        <f t="shared" si="214"/>
        <v>no</v>
      </c>
      <c r="E727" s="12" t="str">
        <f t="shared" si="218"/>
        <v>Below Average</v>
      </c>
      <c r="F727" s="21">
        <v>10800</v>
      </c>
      <c r="G727" s="21" t="str">
        <f t="shared" si="219"/>
        <v>no</v>
      </c>
      <c r="H727" s="21" t="str">
        <f t="shared" si="220"/>
        <v>Above Average</v>
      </c>
      <c r="I727" s="12" t="s">
        <v>143</v>
      </c>
      <c r="J727" s="12" t="str">
        <f t="shared" si="221"/>
        <v>OldTown</v>
      </c>
      <c r="K727" s="12" t="s">
        <v>91</v>
      </c>
      <c r="L727" s="12">
        <f t="shared" si="215"/>
        <v>57.90974368543602</v>
      </c>
      <c r="M727" s="12" t="str">
        <f t="shared" si="222"/>
        <v>Below Average</v>
      </c>
      <c r="N727" s="22">
        <v>7</v>
      </c>
      <c r="O727" s="22" t="str">
        <f t="shared" si="223"/>
        <v>High</v>
      </c>
      <c r="P727">
        <v>1890</v>
      </c>
      <c r="Q727">
        <v>1998</v>
      </c>
      <c r="R727" s="23">
        <v>718</v>
      </c>
      <c r="S727" s="23" t="str">
        <f t="shared" si="224"/>
        <v>no</v>
      </c>
      <c r="T727" s="23" t="str">
        <f t="shared" si="225"/>
        <v>Below Average</v>
      </c>
      <c r="U727" s="24">
        <v>1576</v>
      </c>
      <c r="V727" s="24">
        <v>978</v>
      </c>
      <c r="W727" s="24" t="s">
        <v>412</v>
      </c>
      <c r="X727" s="24">
        <v>2554</v>
      </c>
      <c r="Y727" s="24" t="str">
        <f t="shared" si="226"/>
        <v>no</v>
      </c>
      <c r="Z727" s="24" t="str">
        <f t="shared" si="227"/>
        <v>Above Average</v>
      </c>
      <c r="AA727" s="25">
        <v>0</v>
      </c>
      <c r="AB727" s="25">
        <v>0</v>
      </c>
      <c r="AC727" s="25">
        <v>1</v>
      </c>
      <c r="AD727" s="25">
        <v>1</v>
      </c>
      <c r="AE727" s="25">
        <f t="shared" si="228"/>
        <v>2</v>
      </c>
      <c r="AF727" s="25" t="str">
        <f t="shared" si="229"/>
        <v>Less</v>
      </c>
      <c r="AG727" s="57">
        <v>8</v>
      </c>
      <c r="AH727" s="29">
        <v>159500</v>
      </c>
      <c r="AI727" s="29">
        <f t="shared" si="216"/>
        <v>3272</v>
      </c>
      <c r="AJ727" s="29" t="str">
        <f t="shared" si="230"/>
        <v>no</v>
      </c>
      <c r="AK727" s="29">
        <f t="shared" si="231"/>
        <v>48.746943765281173</v>
      </c>
      <c r="AL727" s="29">
        <f t="shared" si="232"/>
        <v>62.451057165231013</v>
      </c>
    </row>
    <row r="728" spans="1:38" x14ac:dyDescent="0.2">
      <c r="A728">
        <v>718</v>
      </c>
      <c r="B728" s="12">
        <v>80</v>
      </c>
      <c r="C728" s="12">
        <f t="shared" si="217"/>
        <v>80</v>
      </c>
      <c r="D728" s="12" t="str">
        <f t="shared" si="214"/>
        <v>no</v>
      </c>
      <c r="E728" s="12" t="str">
        <f t="shared" si="218"/>
        <v>Above Average</v>
      </c>
      <c r="F728" s="21">
        <v>10000</v>
      </c>
      <c r="G728" s="21" t="str">
        <f t="shared" si="219"/>
        <v>no</v>
      </c>
      <c r="H728" s="21" t="str">
        <f t="shared" si="220"/>
        <v>Below Average</v>
      </c>
      <c r="I728" s="12" t="s">
        <v>138</v>
      </c>
      <c r="J728" s="12" t="str">
        <f t="shared" si="221"/>
        <v>NWAmes</v>
      </c>
      <c r="K728" s="12" t="s">
        <v>91</v>
      </c>
      <c r="L728" s="12">
        <f t="shared" si="215"/>
        <v>67.115548801871967</v>
      </c>
      <c r="M728" s="12" t="str">
        <f t="shared" si="222"/>
        <v>Below Average</v>
      </c>
      <c r="N728" s="22">
        <v>5</v>
      </c>
      <c r="O728" s="22" t="str">
        <f t="shared" si="223"/>
        <v>Low</v>
      </c>
      <c r="P728">
        <v>1973</v>
      </c>
      <c r="Q728">
        <v>2000</v>
      </c>
      <c r="R728" s="23">
        <v>1176</v>
      </c>
      <c r="S728" s="23" t="str">
        <f t="shared" si="224"/>
        <v>no</v>
      </c>
      <c r="T728" s="23" t="str">
        <f t="shared" si="225"/>
        <v>Above Average</v>
      </c>
      <c r="U728" s="24">
        <v>1178</v>
      </c>
      <c r="V728" s="24">
        <v>0</v>
      </c>
      <c r="W728" s="24" t="s">
        <v>413</v>
      </c>
      <c r="X728" s="24">
        <v>1178</v>
      </c>
      <c r="Y728" s="24" t="str">
        <f t="shared" si="226"/>
        <v>no</v>
      </c>
      <c r="Z728" s="24" t="str">
        <f t="shared" si="227"/>
        <v>Below Average</v>
      </c>
      <c r="AA728" s="25">
        <v>0</v>
      </c>
      <c r="AB728" s="25">
        <v>1</v>
      </c>
      <c r="AC728" s="25">
        <v>1</v>
      </c>
      <c r="AD728" s="25">
        <v>1</v>
      </c>
      <c r="AE728" s="25">
        <f t="shared" si="228"/>
        <v>3</v>
      </c>
      <c r="AF728" s="25" t="str">
        <f t="shared" si="229"/>
        <v>More</v>
      </c>
      <c r="AG728" s="57">
        <v>5</v>
      </c>
      <c r="AH728" s="29">
        <v>157000</v>
      </c>
      <c r="AI728" s="29">
        <f t="shared" si="216"/>
        <v>2354</v>
      </c>
      <c r="AJ728" s="29" t="str">
        <f t="shared" si="230"/>
        <v>no</v>
      </c>
      <c r="AK728" s="29">
        <f t="shared" si="231"/>
        <v>66.694987255734915</v>
      </c>
      <c r="AL728" s="29">
        <f t="shared" si="232"/>
        <v>133.276740237691</v>
      </c>
    </row>
    <row r="729" spans="1:38" x14ac:dyDescent="0.2">
      <c r="A729">
        <v>719</v>
      </c>
      <c r="B729" s="12">
        <v>96</v>
      </c>
      <c r="C729" s="12">
        <f t="shared" si="217"/>
        <v>96</v>
      </c>
      <c r="D729" s="12" t="str">
        <f t="shared" si="214"/>
        <v>no</v>
      </c>
      <c r="E729" s="12" t="str">
        <f t="shared" si="218"/>
        <v>Above Average</v>
      </c>
      <c r="F729" s="21">
        <v>10542</v>
      </c>
      <c r="G729" s="21" t="str">
        <f t="shared" si="219"/>
        <v>no</v>
      </c>
      <c r="H729" s="21" t="str">
        <f t="shared" si="220"/>
        <v>Above Average</v>
      </c>
      <c r="I729" s="12" t="s">
        <v>129</v>
      </c>
      <c r="J729" s="12" t="str">
        <f t="shared" si="221"/>
        <v>NoRidge</v>
      </c>
      <c r="K729" s="12" t="s">
        <v>91</v>
      </c>
      <c r="L729" s="12">
        <f t="shared" si="215"/>
        <v>82.673563019433331</v>
      </c>
      <c r="M729" s="12" t="str">
        <f t="shared" si="222"/>
        <v>Above Average</v>
      </c>
      <c r="N729" s="22">
        <v>7</v>
      </c>
      <c r="O729" s="22" t="str">
        <f t="shared" si="223"/>
        <v>High</v>
      </c>
      <c r="P729">
        <v>1993</v>
      </c>
      <c r="Q729">
        <v>1994</v>
      </c>
      <c r="R729" s="23">
        <v>1311</v>
      </c>
      <c r="S729" s="23" t="str">
        <f t="shared" si="224"/>
        <v>no</v>
      </c>
      <c r="T729" s="23" t="str">
        <f t="shared" si="225"/>
        <v>Above Average</v>
      </c>
      <c r="U729" s="24">
        <v>1325</v>
      </c>
      <c r="V729" s="24">
        <v>1093</v>
      </c>
      <c r="W729" s="24" t="s">
        <v>412</v>
      </c>
      <c r="X729" s="24">
        <v>2418</v>
      </c>
      <c r="Y729" s="24" t="str">
        <f t="shared" si="226"/>
        <v>no</v>
      </c>
      <c r="Z729" s="24" t="str">
        <f t="shared" si="227"/>
        <v>Above Average</v>
      </c>
      <c r="AA729" s="25">
        <v>1</v>
      </c>
      <c r="AB729" s="25">
        <v>0</v>
      </c>
      <c r="AC729" s="25">
        <v>2</v>
      </c>
      <c r="AD729" s="25">
        <v>1</v>
      </c>
      <c r="AE729" s="25">
        <f t="shared" si="228"/>
        <v>4</v>
      </c>
      <c r="AF729" s="25" t="str">
        <f t="shared" si="229"/>
        <v>More</v>
      </c>
      <c r="AG729" s="57">
        <v>9</v>
      </c>
      <c r="AH729" s="29">
        <v>341000</v>
      </c>
      <c r="AI729" s="29">
        <f t="shared" si="216"/>
        <v>3729</v>
      </c>
      <c r="AJ729" s="29" t="str">
        <f t="shared" si="230"/>
        <v>no</v>
      </c>
      <c r="AK729" s="29">
        <f t="shared" si="231"/>
        <v>91.445427728613566</v>
      </c>
      <c r="AL729" s="29">
        <f t="shared" si="232"/>
        <v>141.02564102564102</v>
      </c>
    </row>
    <row r="730" spans="1:38" x14ac:dyDescent="0.2">
      <c r="A730">
        <v>720</v>
      </c>
      <c r="B730" s="12">
        <v>69</v>
      </c>
      <c r="C730" s="12">
        <f t="shared" si="217"/>
        <v>69</v>
      </c>
      <c r="D730" s="12" t="str">
        <f t="shared" si="214"/>
        <v>no</v>
      </c>
      <c r="E730" s="12" t="str">
        <f t="shared" si="218"/>
        <v>Below Average</v>
      </c>
      <c r="F730" s="21">
        <v>9920</v>
      </c>
      <c r="G730" s="21" t="str">
        <f t="shared" si="219"/>
        <v>no</v>
      </c>
      <c r="H730" s="21" t="str">
        <f t="shared" si="220"/>
        <v>Below Average</v>
      </c>
      <c r="I730" s="12" t="s">
        <v>89</v>
      </c>
      <c r="J730" s="12" t="str">
        <f t="shared" si="221"/>
        <v>CollgCr</v>
      </c>
      <c r="K730" s="12" t="s">
        <v>91</v>
      </c>
      <c r="L730" s="12">
        <f t="shared" si="215"/>
        <v>74.535824409408733</v>
      </c>
      <c r="M730" s="12" t="str">
        <f t="shared" si="222"/>
        <v>Above Average</v>
      </c>
      <c r="N730" s="22">
        <v>5</v>
      </c>
      <c r="O730" s="22" t="str">
        <f t="shared" si="223"/>
        <v>Low</v>
      </c>
      <c r="P730">
        <v>1969</v>
      </c>
      <c r="Q730">
        <v>1969</v>
      </c>
      <c r="R730" s="23">
        <v>971</v>
      </c>
      <c r="S730" s="23" t="str">
        <f t="shared" si="224"/>
        <v>no</v>
      </c>
      <c r="T730" s="23" t="str">
        <f t="shared" si="225"/>
        <v>Below Average</v>
      </c>
      <c r="U730" s="24">
        <v>971</v>
      </c>
      <c r="V730" s="24">
        <v>0</v>
      </c>
      <c r="W730" s="24" t="s">
        <v>413</v>
      </c>
      <c r="X730" s="24">
        <v>971</v>
      </c>
      <c r="Y730" s="24" t="str">
        <f t="shared" si="226"/>
        <v>no</v>
      </c>
      <c r="Z730" s="24" t="str">
        <f t="shared" si="227"/>
        <v>Below Average</v>
      </c>
      <c r="AA730" s="25">
        <v>0</v>
      </c>
      <c r="AB730" s="25">
        <v>0</v>
      </c>
      <c r="AC730" s="25">
        <v>1</v>
      </c>
      <c r="AD730" s="25">
        <v>1</v>
      </c>
      <c r="AE730" s="25">
        <f t="shared" si="228"/>
        <v>2</v>
      </c>
      <c r="AF730" s="25" t="str">
        <f t="shared" si="229"/>
        <v>Less</v>
      </c>
      <c r="AG730" s="57">
        <v>5</v>
      </c>
      <c r="AH730" s="29">
        <v>128500</v>
      </c>
      <c r="AI730" s="29">
        <f t="shared" si="216"/>
        <v>1942</v>
      </c>
      <c r="AJ730" s="29" t="str">
        <f t="shared" si="230"/>
        <v>no</v>
      </c>
      <c r="AK730" s="29">
        <f t="shared" si="231"/>
        <v>66.168898043254373</v>
      </c>
      <c r="AL730" s="29">
        <f t="shared" si="232"/>
        <v>132.33779608650875</v>
      </c>
    </row>
    <row r="731" spans="1:38" x14ac:dyDescent="0.2">
      <c r="A731">
        <v>721</v>
      </c>
      <c r="B731" s="12" t="s">
        <v>83</v>
      </c>
      <c r="C731" s="12">
        <f t="shared" si="217"/>
        <v>69</v>
      </c>
      <c r="D731" s="12" t="str">
        <f t="shared" si="214"/>
        <v>no</v>
      </c>
      <c r="E731" s="12" t="str">
        <f t="shared" si="218"/>
        <v>Below Average</v>
      </c>
      <c r="F731" s="21">
        <v>6563</v>
      </c>
      <c r="G731" s="21" t="str">
        <f t="shared" si="219"/>
        <v>no</v>
      </c>
      <c r="H731" s="21" t="str">
        <f t="shared" si="220"/>
        <v>Below Average</v>
      </c>
      <c r="I731" s="12" t="s">
        <v>200</v>
      </c>
      <c r="J731" s="12" t="str">
        <f t="shared" si="221"/>
        <v>StoneBr</v>
      </c>
      <c r="K731" s="12" t="s">
        <v>91</v>
      </c>
      <c r="L731" s="12">
        <f t="shared" si="215"/>
        <v>100.53527892314388</v>
      </c>
      <c r="M731" s="12" t="str">
        <f t="shared" si="222"/>
        <v>Above Average</v>
      </c>
      <c r="N731" s="22">
        <v>8</v>
      </c>
      <c r="O731" s="22" t="str">
        <f t="shared" si="223"/>
        <v>High</v>
      </c>
      <c r="P731">
        <v>1985</v>
      </c>
      <c r="Q731">
        <v>1985</v>
      </c>
      <c r="R731" s="23">
        <v>1742</v>
      </c>
      <c r="S731" s="23" t="str">
        <f t="shared" si="224"/>
        <v>no</v>
      </c>
      <c r="T731" s="23" t="str">
        <f t="shared" si="225"/>
        <v>Above Average</v>
      </c>
      <c r="U731" s="24">
        <v>1742</v>
      </c>
      <c r="V731" s="24">
        <v>0</v>
      </c>
      <c r="W731" s="24" t="s">
        <v>413</v>
      </c>
      <c r="X731" s="24">
        <v>1742</v>
      </c>
      <c r="Y731" s="24" t="str">
        <f t="shared" si="226"/>
        <v>no</v>
      </c>
      <c r="Z731" s="24" t="str">
        <f t="shared" si="227"/>
        <v>Above Average</v>
      </c>
      <c r="AA731" s="25">
        <v>1</v>
      </c>
      <c r="AB731" s="25">
        <v>0</v>
      </c>
      <c r="AC731" s="25">
        <v>2</v>
      </c>
      <c r="AD731" s="25">
        <v>0</v>
      </c>
      <c r="AE731" s="25">
        <f t="shared" si="228"/>
        <v>3</v>
      </c>
      <c r="AF731" s="25" t="str">
        <f t="shared" si="229"/>
        <v>More</v>
      </c>
      <c r="AG731" s="57">
        <v>5</v>
      </c>
      <c r="AH731" s="29">
        <v>275000</v>
      </c>
      <c r="AI731" s="29">
        <f t="shared" si="216"/>
        <v>3484</v>
      </c>
      <c r="AJ731" s="29" t="str">
        <f t="shared" si="230"/>
        <v>no</v>
      </c>
      <c r="AK731" s="29">
        <f t="shared" si="231"/>
        <v>78.932261768082668</v>
      </c>
      <c r="AL731" s="29">
        <f t="shared" si="232"/>
        <v>157.86452353616534</v>
      </c>
    </row>
    <row r="732" spans="1:38" x14ac:dyDescent="0.2">
      <c r="A732">
        <v>722</v>
      </c>
      <c r="B732" s="12" t="s">
        <v>83</v>
      </c>
      <c r="C732" s="12">
        <f t="shared" si="217"/>
        <v>69</v>
      </c>
      <c r="D732" s="12" t="str">
        <f t="shared" si="214"/>
        <v>no</v>
      </c>
      <c r="E732" s="12" t="str">
        <f t="shared" si="218"/>
        <v>Below Average</v>
      </c>
      <c r="F732" s="21">
        <v>4426</v>
      </c>
      <c r="G732" s="21" t="str">
        <f t="shared" si="219"/>
        <v>no</v>
      </c>
      <c r="H732" s="21" t="str">
        <f t="shared" si="220"/>
        <v>Below Average</v>
      </c>
      <c r="I732" s="12" t="s">
        <v>89</v>
      </c>
      <c r="J732" s="12" t="str">
        <f t="shared" si="221"/>
        <v/>
      </c>
      <c r="K732" s="12" t="s">
        <v>179</v>
      </c>
      <c r="L732" s="12">
        <f t="shared" si="215"/>
        <v>74.535824409408733</v>
      </c>
      <c r="M732" s="12" t="str">
        <f t="shared" si="222"/>
        <v/>
      </c>
      <c r="N732" s="22">
        <v>6</v>
      </c>
      <c r="O732" s="22" t="str">
        <f t="shared" si="223"/>
        <v>Low</v>
      </c>
      <c r="P732">
        <v>2004</v>
      </c>
      <c r="Q732">
        <v>2004</v>
      </c>
      <c r="R732" s="23">
        <v>848</v>
      </c>
      <c r="S732" s="23" t="str">
        <f t="shared" si="224"/>
        <v>no</v>
      </c>
      <c r="T732" s="23" t="str">
        <f t="shared" si="225"/>
        <v>Below Average</v>
      </c>
      <c r="U732" s="24">
        <v>848</v>
      </c>
      <c r="V732" s="24">
        <v>0</v>
      </c>
      <c r="W732" s="24" t="s">
        <v>413</v>
      </c>
      <c r="X732" s="24">
        <v>848</v>
      </c>
      <c r="Y732" s="24" t="str">
        <f t="shared" si="226"/>
        <v>no</v>
      </c>
      <c r="Z732" s="24" t="str">
        <f t="shared" si="227"/>
        <v>Below Average</v>
      </c>
      <c r="AA732" s="25">
        <v>1</v>
      </c>
      <c r="AB732" s="25">
        <v>0</v>
      </c>
      <c r="AC732" s="25">
        <v>1</v>
      </c>
      <c r="AD732" s="25">
        <v>0</v>
      </c>
      <c r="AE732" s="25">
        <f t="shared" si="228"/>
        <v>2</v>
      </c>
      <c r="AF732" s="25" t="str">
        <f t="shared" si="229"/>
        <v>Less</v>
      </c>
      <c r="AG732" s="57">
        <v>3</v>
      </c>
      <c r="AH732" s="29">
        <v>143000</v>
      </c>
      <c r="AI732" s="29">
        <f t="shared" si="216"/>
        <v>1696</v>
      </c>
      <c r="AJ732" s="29" t="str">
        <f t="shared" si="230"/>
        <v>no</v>
      </c>
      <c r="AK732" s="29">
        <f t="shared" si="231"/>
        <v>84.316037735849051</v>
      </c>
      <c r="AL732" s="29">
        <f t="shared" si="232"/>
        <v>168.6320754716981</v>
      </c>
    </row>
    <row r="733" spans="1:38" x14ac:dyDescent="0.2">
      <c r="A733">
        <v>723</v>
      </c>
      <c r="B733" s="12">
        <v>70</v>
      </c>
      <c r="C733" s="12">
        <f t="shared" si="217"/>
        <v>70</v>
      </c>
      <c r="D733" s="12" t="str">
        <f t="shared" si="214"/>
        <v>no</v>
      </c>
      <c r="E733" s="12" t="str">
        <f t="shared" si="218"/>
        <v>Above Average</v>
      </c>
      <c r="F733" s="21">
        <v>8120</v>
      </c>
      <c r="G733" s="21" t="str">
        <f t="shared" si="219"/>
        <v>no</v>
      </c>
      <c r="H733" s="21" t="str">
        <f t="shared" si="220"/>
        <v>Below Average</v>
      </c>
      <c r="I733" s="12" t="s">
        <v>162</v>
      </c>
      <c r="J733" s="12" t="str">
        <f t="shared" si="221"/>
        <v>NAmes</v>
      </c>
      <c r="K733" s="12" t="s">
        <v>91</v>
      </c>
      <c r="L733" s="12">
        <f t="shared" si="215"/>
        <v>65.191384752822614</v>
      </c>
      <c r="M733" s="12" t="str">
        <f t="shared" si="222"/>
        <v>Below Average</v>
      </c>
      <c r="N733" s="22">
        <v>4</v>
      </c>
      <c r="O733" s="22" t="str">
        <f t="shared" si="223"/>
        <v>Low</v>
      </c>
      <c r="P733">
        <v>1970</v>
      </c>
      <c r="Q733">
        <v>1970</v>
      </c>
      <c r="R733" s="23">
        <v>864</v>
      </c>
      <c r="S733" s="23" t="str">
        <f t="shared" si="224"/>
        <v>no</v>
      </c>
      <c r="T733" s="23" t="str">
        <f t="shared" si="225"/>
        <v>Below Average</v>
      </c>
      <c r="U733" s="24">
        <v>864</v>
      </c>
      <c r="V733" s="24">
        <v>0</v>
      </c>
      <c r="W733" s="24" t="s">
        <v>413</v>
      </c>
      <c r="X733" s="24">
        <v>864</v>
      </c>
      <c r="Y733" s="24" t="str">
        <f t="shared" si="226"/>
        <v>no</v>
      </c>
      <c r="Z733" s="24" t="str">
        <f t="shared" si="227"/>
        <v>Below Average</v>
      </c>
      <c r="AA733" s="25">
        <v>0</v>
      </c>
      <c r="AB733" s="25">
        <v>0</v>
      </c>
      <c r="AC733" s="25">
        <v>1</v>
      </c>
      <c r="AD733" s="25">
        <v>0</v>
      </c>
      <c r="AE733" s="25">
        <f t="shared" si="228"/>
        <v>1</v>
      </c>
      <c r="AF733" s="25" t="str">
        <f t="shared" si="229"/>
        <v>Less</v>
      </c>
      <c r="AG733" s="57">
        <v>5</v>
      </c>
      <c r="AH733" s="29">
        <v>124500</v>
      </c>
      <c r="AI733" s="29">
        <f t="shared" si="216"/>
        <v>1728</v>
      </c>
      <c r="AJ733" s="29" t="str">
        <f t="shared" si="230"/>
        <v>no</v>
      </c>
      <c r="AK733" s="29">
        <f t="shared" si="231"/>
        <v>72.048611111111114</v>
      </c>
      <c r="AL733" s="29">
        <f t="shared" si="232"/>
        <v>144.09722222222223</v>
      </c>
    </row>
    <row r="734" spans="1:38" x14ac:dyDescent="0.2">
      <c r="A734">
        <v>724</v>
      </c>
      <c r="B734" s="12">
        <v>60</v>
      </c>
      <c r="C734" s="12">
        <f t="shared" si="217"/>
        <v>60</v>
      </c>
      <c r="D734" s="12" t="str">
        <f t="shared" si="214"/>
        <v>no</v>
      </c>
      <c r="E734" s="12" t="str">
        <f t="shared" si="218"/>
        <v>Below Average</v>
      </c>
      <c r="F734" s="21">
        <v>8172</v>
      </c>
      <c r="G734" s="21" t="str">
        <f t="shared" si="219"/>
        <v>no</v>
      </c>
      <c r="H734" s="21" t="str">
        <f t="shared" si="220"/>
        <v>Below Average</v>
      </c>
      <c r="I734" s="12" t="s">
        <v>185</v>
      </c>
      <c r="J734" s="12" t="str">
        <f t="shared" si="221"/>
        <v>Edwards</v>
      </c>
      <c r="K734" s="12" t="s">
        <v>91</v>
      </c>
      <c r="L734" s="12">
        <f t="shared" si="215"/>
        <v>61.772149970231268</v>
      </c>
      <c r="M734" s="12" t="str">
        <f t="shared" si="222"/>
        <v>Below Average</v>
      </c>
      <c r="N734" s="22">
        <v>4</v>
      </c>
      <c r="O734" s="22" t="str">
        <f t="shared" si="223"/>
        <v>Low</v>
      </c>
      <c r="P734">
        <v>1954</v>
      </c>
      <c r="Q734">
        <v>1972</v>
      </c>
      <c r="R734" s="23">
        <v>941</v>
      </c>
      <c r="S734" s="23" t="str">
        <f t="shared" si="224"/>
        <v>no</v>
      </c>
      <c r="T734" s="23" t="str">
        <f t="shared" si="225"/>
        <v>Below Average</v>
      </c>
      <c r="U734" s="24">
        <v>997</v>
      </c>
      <c r="V734" s="24">
        <v>473</v>
      </c>
      <c r="W734" s="24" t="s">
        <v>412</v>
      </c>
      <c r="X734" s="24">
        <v>1470</v>
      </c>
      <c r="Y734" s="24" t="str">
        <f t="shared" si="226"/>
        <v>no</v>
      </c>
      <c r="Z734" s="24" t="str">
        <f t="shared" si="227"/>
        <v>Below Average</v>
      </c>
      <c r="AA734" s="25">
        <v>0</v>
      </c>
      <c r="AB734" s="25">
        <v>0</v>
      </c>
      <c r="AC734" s="25">
        <v>2</v>
      </c>
      <c r="AD734" s="25">
        <v>0</v>
      </c>
      <c r="AE734" s="25">
        <f t="shared" si="228"/>
        <v>2</v>
      </c>
      <c r="AF734" s="25" t="str">
        <f t="shared" si="229"/>
        <v>Less</v>
      </c>
      <c r="AG734" s="57">
        <v>7</v>
      </c>
      <c r="AH734" s="29">
        <v>135000</v>
      </c>
      <c r="AI734" s="29">
        <f t="shared" si="216"/>
        <v>2411</v>
      </c>
      <c r="AJ734" s="29" t="str">
        <f t="shared" si="230"/>
        <v>no</v>
      </c>
      <c r="AK734" s="29">
        <f t="shared" si="231"/>
        <v>55.993363749481546</v>
      </c>
      <c r="AL734" s="29">
        <f t="shared" si="232"/>
        <v>91.836734693877546</v>
      </c>
    </row>
    <row r="735" spans="1:38" x14ac:dyDescent="0.2">
      <c r="A735">
        <v>725</v>
      </c>
      <c r="B735" s="12">
        <v>86</v>
      </c>
      <c r="C735" s="12">
        <f t="shared" si="217"/>
        <v>86</v>
      </c>
      <c r="D735" s="12" t="str">
        <f t="shared" si="214"/>
        <v>no</v>
      </c>
      <c r="E735" s="12" t="str">
        <f t="shared" si="218"/>
        <v>Above Average</v>
      </c>
      <c r="F735" s="21">
        <v>13286</v>
      </c>
      <c r="G735" s="21" t="str">
        <f t="shared" si="219"/>
        <v>no</v>
      </c>
      <c r="H735" s="21" t="str">
        <f t="shared" si="220"/>
        <v>Above Average</v>
      </c>
      <c r="I735" s="12" t="s">
        <v>185</v>
      </c>
      <c r="J735" s="12" t="str">
        <f t="shared" si="221"/>
        <v>Edwards</v>
      </c>
      <c r="K735" s="12" t="s">
        <v>91</v>
      </c>
      <c r="L735" s="12">
        <f t="shared" si="215"/>
        <v>61.772149970231268</v>
      </c>
      <c r="M735" s="12" t="str">
        <f t="shared" si="222"/>
        <v>Below Average</v>
      </c>
      <c r="N735" s="22">
        <v>9</v>
      </c>
      <c r="O735" s="22" t="str">
        <f t="shared" si="223"/>
        <v>High</v>
      </c>
      <c r="P735">
        <v>2007</v>
      </c>
      <c r="Q735">
        <v>2008</v>
      </c>
      <c r="R735" s="23">
        <v>1698</v>
      </c>
      <c r="S735" s="23" t="str">
        <f t="shared" si="224"/>
        <v>no</v>
      </c>
      <c r="T735" s="23" t="str">
        <f t="shared" si="225"/>
        <v>Above Average</v>
      </c>
      <c r="U735" s="24">
        <v>1698</v>
      </c>
      <c r="V735" s="24">
        <v>0</v>
      </c>
      <c r="W735" s="24" t="s">
        <v>413</v>
      </c>
      <c r="X735" s="24">
        <v>1698</v>
      </c>
      <c r="Y735" s="24" t="str">
        <f t="shared" si="226"/>
        <v>no</v>
      </c>
      <c r="Z735" s="24" t="str">
        <f t="shared" si="227"/>
        <v>Above Average</v>
      </c>
      <c r="AA735" s="25">
        <v>1</v>
      </c>
      <c r="AB735" s="25">
        <v>0</v>
      </c>
      <c r="AC735" s="25">
        <v>2</v>
      </c>
      <c r="AD735" s="25">
        <v>0</v>
      </c>
      <c r="AE735" s="25">
        <f t="shared" si="228"/>
        <v>3</v>
      </c>
      <c r="AF735" s="25" t="str">
        <f t="shared" si="229"/>
        <v>More</v>
      </c>
      <c r="AG735" s="57">
        <v>8</v>
      </c>
      <c r="AH735" s="29">
        <v>320000</v>
      </c>
      <c r="AI735" s="29">
        <f t="shared" si="216"/>
        <v>3396</v>
      </c>
      <c r="AJ735" s="29" t="str">
        <f t="shared" si="230"/>
        <v>no</v>
      </c>
      <c r="AK735" s="29">
        <f t="shared" si="231"/>
        <v>94.228504122497057</v>
      </c>
      <c r="AL735" s="29">
        <f t="shared" si="232"/>
        <v>188.45700824499411</v>
      </c>
    </row>
    <row r="736" spans="1:38" x14ac:dyDescent="0.2">
      <c r="A736">
        <v>726</v>
      </c>
      <c r="B736" s="12">
        <v>60</v>
      </c>
      <c r="C736" s="12">
        <f t="shared" si="217"/>
        <v>60</v>
      </c>
      <c r="D736" s="12" t="str">
        <f t="shared" si="214"/>
        <v>no</v>
      </c>
      <c r="E736" s="12" t="str">
        <f t="shared" si="218"/>
        <v>Below Average</v>
      </c>
      <c r="F736" s="21">
        <v>6960</v>
      </c>
      <c r="G736" s="21" t="str">
        <f t="shared" si="219"/>
        <v>no</v>
      </c>
      <c r="H736" s="21" t="str">
        <f t="shared" si="220"/>
        <v>Below Average</v>
      </c>
      <c r="I736" s="12" t="s">
        <v>162</v>
      </c>
      <c r="J736" s="12" t="str">
        <f t="shared" si="221"/>
        <v>NAmes</v>
      </c>
      <c r="K736" s="12" t="s">
        <v>91</v>
      </c>
      <c r="L736" s="12">
        <f t="shared" si="215"/>
        <v>65.191384752822614</v>
      </c>
      <c r="M736" s="12" t="str">
        <f t="shared" si="222"/>
        <v>Below Average</v>
      </c>
      <c r="N736" s="22">
        <v>4</v>
      </c>
      <c r="O736" s="22" t="str">
        <f t="shared" si="223"/>
        <v>Low</v>
      </c>
      <c r="P736">
        <v>1970</v>
      </c>
      <c r="Q736">
        <v>1970</v>
      </c>
      <c r="R736" s="23">
        <v>864</v>
      </c>
      <c r="S736" s="23" t="str">
        <f t="shared" si="224"/>
        <v>no</v>
      </c>
      <c r="T736" s="23" t="str">
        <f t="shared" si="225"/>
        <v>Below Average</v>
      </c>
      <c r="U736" s="24">
        <v>864</v>
      </c>
      <c r="V736" s="24">
        <v>0</v>
      </c>
      <c r="W736" s="24" t="s">
        <v>413</v>
      </c>
      <c r="X736" s="24">
        <v>864</v>
      </c>
      <c r="Y736" s="24" t="str">
        <f t="shared" si="226"/>
        <v>no</v>
      </c>
      <c r="Z736" s="24" t="str">
        <f t="shared" si="227"/>
        <v>Below Average</v>
      </c>
      <c r="AA736" s="25">
        <v>0</v>
      </c>
      <c r="AB736" s="25">
        <v>0</v>
      </c>
      <c r="AC736" s="25">
        <v>1</v>
      </c>
      <c r="AD736" s="25">
        <v>0</v>
      </c>
      <c r="AE736" s="25">
        <f t="shared" si="228"/>
        <v>1</v>
      </c>
      <c r="AF736" s="25" t="str">
        <f t="shared" si="229"/>
        <v>Less</v>
      </c>
      <c r="AG736" s="57">
        <v>5</v>
      </c>
      <c r="AH736" s="29">
        <v>120500</v>
      </c>
      <c r="AI736" s="29">
        <f t="shared" si="216"/>
        <v>1728</v>
      </c>
      <c r="AJ736" s="29" t="str">
        <f t="shared" si="230"/>
        <v>no</v>
      </c>
      <c r="AK736" s="29">
        <f t="shared" si="231"/>
        <v>69.733796296296291</v>
      </c>
      <c r="AL736" s="29">
        <f t="shared" si="232"/>
        <v>139.46759259259258</v>
      </c>
    </row>
    <row r="737" spans="1:38" x14ac:dyDescent="0.2">
      <c r="A737">
        <v>727</v>
      </c>
      <c r="B737" s="12" t="s">
        <v>83</v>
      </c>
      <c r="C737" s="12">
        <f t="shared" si="217"/>
        <v>69</v>
      </c>
      <c r="D737" s="12" t="str">
        <f t="shared" si="214"/>
        <v>no</v>
      </c>
      <c r="E737" s="12" t="str">
        <f t="shared" si="218"/>
        <v>Below Average</v>
      </c>
      <c r="F737" s="21">
        <v>21695</v>
      </c>
      <c r="G737" s="21" t="str">
        <f t="shared" si="219"/>
        <v>yes</v>
      </c>
      <c r="H737" s="21" t="str">
        <f t="shared" si="220"/>
        <v>Above Average</v>
      </c>
      <c r="I737" s="12" t="s">
        <v>123</v>
      </c>
      <c r="J737" s="12" t="str">
        <f t="shared" si="221"/>
        <v>Crawfor</v>
      </c>
      <c r="K737" s="12" t="s">
        <v>91</v>
      </c>
      <c r="L737" s="12">
        <f t="shared" si="215"/>
        <v>74.989820121918996</v>
      </c>
      <c r="M737" s="12" t="str">
        <f t="shared" si="222"/>
        <v>Above Average</v>
      </c>
      <c r="N737" s="22">
        <v>6</v>
      </c>
      <c r="O737" s="22" t="str">
        <f t="shared" si="223"/>
        <v>Low</v>
      </c>
      <c r="P737">
        <v>1988</v>
      </c>
      <c r="Q737">
        <v>2007</v>
      </c>
      <c r="R737" s="23">
        <v>880</v>
      </c>
      <c r="S737" s="23" t="str">
        <f t="shared" si="224"/>
        <v>no</v>
      </c>
      <c r="T737" s="23" t="str">
        <f t="shared" si="225"/>
        <v>Below Average</v>
      </c>
      <c r="U737" s="24">
        <v>1680</v>
      </c>
      <c r="V737" s="24">
        <v>0</v>
      </c>
      <c r="W737" s="24" t="s">
        <v>413</v>
      </c>
      <c r="X737" s="24">
        <v>1680</v>
      </c>
      <c r="Y737" s="24" t="str">
        <f t="shared" si="226"/>
        <v>no</v>
      </c>
      <c r="Z737" s="24" t="str">
        <f t="shared" si="227"/>
        <v>Above Average</v>
      </c>
      <c r="AA737" s="25">
        <v>1</v>
      </c>
      <c r="AB737" s="25">
        <v>0</v>
      </c>
      <c r="AC737" s="25">
        <v>2</v>
      </c>
      <c r="AD737" s="25">
        <v>0</v>
      </c>
      <c r="AE737" s="25">
        <f t="shared" si="228"/>
        <v>3</v>
      </c>
      <c r="AF737" s="25" t="str">
        <f t="shared" si="229"/>
        <v>More</v>
      </c>
      <c r="AG737" s="57">
        <v>5</v>
      </c>
      <c r="AH737" s="29">
        <v>222000</v>
      </c>
      <c r="AI737" s="29">
        <f t="shared" si="216"/>
        <v>2560</v>
      </c>
      <c r="AJ737" s="29" t="str">
        <f t="shared" si="230"/>
        <v>no</v>
      </c>
      <c r="AK737" s="29">
        <f t="shared" si="231"/>
        <v>86.71875</v>
      </c>
      <c r="AL737" s="29">
        <f t="shared" si="232"/>
        <v>132.14285714285714</v>
      </c>
    </row>
    <row r="738" spans="1:38" x14ac:dyDescent="0.2">
      <c r="A738">
        <v>728</v>
      </c>
      <c r="B738" s="12">
        <v>64</v>
      </c>
      <c r="C738" s="12">
        <f t="shared" si="217"/>
        <v>64</v>
      </c>
      <c r="D738" s="12" t="str">
        <f t="shared" si="214"/>
        <v>no</v>
      </c>
      <c r="E738" s="12" t="str">
        <f t="shared" si="218"/>
        <v>Below Average</v>
      </c>
      <c r="F738" s="21">
        <v>7314</v>
      </c>
      <c r="G738" s="21" t="str">
        <f t="shared" si="219"/>
        <v>no</v>
      </c>
      <c r="H738" s="21" t="str">
        <f t="shared" si="220"/>
        <v>Below Average</v>
      </c>
      <c r="I738" s="12" t="s">
        <v>89</v>
      </c>
      <c r="J738" s="12" t="str">
        <f t="shared" si="221"/>
        <v>CollgCr</v>
      </c>
      <c r="K738" s="12" t="s">
        <v>91</v>
      </c>
      <c r="L738" s="12">
        <f t="shared" si="215"/>
        <v>74.535824409408733</v>
      </c>
      <c r="M738" s="12" t="str">
        <f t="shared" si="222"/>
        <v>Above Average</v>
      </c>
      <c r="N738" s="22">
        <v>7</v>
      </c>
      <c r="O738" s="22" t="str">
        <f t="shared" si="223"/>
        <v>High</v>
      </c>
      <c r="P738">
        <v>2007</v>
      </c>
      <c r="Q738">
        <v>2007</v>
      </c>
      <c r="R738" s="23">
        <v>1232</v>
      </c>
      <c r="S738" s="23" t="str">
        <f t="shared" si="224"/>
        <v>no</v>
      </c>
      <c r="T738" s="23" t="str">
        <f t="shared" si="225"/>
        <v>Above Average</v>
      </c>
      <c r="U738" s="24">
        <v>1232</v>
      </c>
      <c r="V738" s="24">
        <v>0</v>
      </c>
      <c r="W738" s="24" t="s">
        <v>413</v>
      </c>
      <c r="X738" s="24">
        <v>1232</v>
      </c>
      <c r="Y738" s="24" t="str">
        <f t="shared" si="226"/>
        <v>no</v>
      </c>
      <c r="Z738" s="24" t="str">
        <f t="shared" si="227"/>
        <v>Below Average</v>
      </c>
      <c r="AA738" s="25">
        <v>1</v>
      </c>
      <c r="AB738" s="25">
        <v>0</v>
      </c>
      <c r="AC738" s="25">
        <v>2</v>
      </c>
      <c r="AD738" s="25">
        <v>0</v>
      </c>
      <c r="AE738" s="25">
        <f t="shared" si="228"/>
        <v>3</v>
      </c>
      <c r="AF738" s="25" t="str">
        <f t="shared" si="229"/>
        <v>More</v>
      </c>
      <c r="AG738" s="57">
        <v>6</v>
      </c>
      <c r="AH738" s="29">
        <v>194500</v>
      </c>
      <c r="AI738" s="29">
        <f t="shared" si="216"/>
        <v>2464</v>
      </c>
      <c r="AJ738" s="29" t="str">
        <f t="shared" si="230"/>
        <v>no</v>
      </c>
      <c r="AK738" s="29">
        <f t="shared" si="231"/>
        <v>78.936688311688314</v>
      </c>
      <c r="AL738" s="29">
        <f t="shared" si="232"/>
        <v>157.87337662337663</v>
      </c>
    </row>
    <row r="739" spans="1:38" x14ac:dyDescent="0.2">
      <c r="A739">
        <v>729</v>
      </c>
      <c r="B739" s="12">
        <v>85</v>
      </c>
      <c r="C739" s="12">
        <f t="shared" si="217"/>
        <v>85</v>
      </c>
      <c r="D739" s="12" t="str">
        <f t="shared" si="214"/>
        <v>no</v>
      </c>
      <c r="E739" s="12" t="str">
        <f t="shared" si="218"/>
        <v>Above Average</v>
      </c>
      <c r="F739" s="21">
        <v>11475</v>
      </c>
      <c r="G739" s="21" t="str">
        <f t="shared" si="219"/>
        <v>no</v>
      </c>
      <c r="H739" s="21" t="str">
        <f t="shared" si="220"/>
        <v>Above Average</v>
      </c>
      <c r="I739" s="12" t="s">
        <v>162</v>
      </c>
      <c r="J739" s="12" t="str">
        <f t="shared" si="221"/>
        <v/>
      </c>
      <c r="K739" s="12" t="s">
        <v>167</v>
      </c>
      <c r="L739" s="12">
        <f t="shared" si="215"/>
        <v>65.191384752822614</v>
      </c>
      <c r="M739" s="12" t="str">
        <f t="shared" si="222"/>
        <v/>
      </c>
      <c r="N739" s="22">
        <v>5</v>
      </c>
      <c r="O739" s="22" t="str">
        <f t="shared" si="223"/>
        <v>Low</v>
      </c>
      <c r="P739">
        <v>1958</v>
      </c>
      <c r="Q739">
        <v>1958</v>
      </c>
      <c r="R739" s="23">
        <v>1584</v>
      </c>
      <c r="S739" s="23" t="str">
        <f t="shared" si="224"/>
        <v>no</v>
      </c>
      <c r="T739" s="23" t="str">
        <f t="shared" si="225"/>
        <v>Above Average</v>
      </c>
      <c r="U739" s="24">
        <v>1776</v>
      </c>
      <c r="V739" s="24">
        <v>0</v>
      </c>
      <c r="W739" s="24" t="s">
        <v>413</v>
      </c>
      <c r="X739" s="24">
        <v>1776</v>
      </c>
      <c r="Y739" s="24" t="str">
        <f t="shared" si="226"/>
        <v>no</v>
      </c>
      <c r="Z739" s="24" t="str">
        <f t="shared" si="227"/>
        <v>Above Average</v>
      </c>
      <c r="AA739" s="25">
        <v>1</v>
      </c>
      <c r="AB739" s="25">
        <v>0</v>
      </c>
      <c r="AC739" s="25">
        <v>2</v>
      </c>
      <c r="AD739" s="25">
        <v>0</v>
      </c>
      <c r="AE739" s="25">
        <f t="shared" si="228"/>
        <v>3</v>
      </c>
      <c r="AF739" s="25" t="str">
        <f t="shared" si="229"/>
        <v>More</v>
      </c>
      <c r="AG739" s="57">
        <v>9</v>
      </c>
      <c r="AH739" s="29">
        <v>110000</v>
      </c>
      <c r="AI739" s="29">
        <f t="shared" si="216"/>
        <v>3360</v>
      </c>
      <c r="AJ739" s="29" t="str">
        <f t="shared" si="230"/>
        <v>no</v>
      </c>
      <c r="AK739" s="29">
        <f t="shared" si="231"/>
        <v>32.738095238095241</v>
      </c>
      <c r="AL739" s="29">
        <f t="shared" si="232"/>
        <v>61.936936936936938</v>
      </c>
    </row>
    <row r="740" spans="1:38" x14ac:dyDescent="0.2">
      <c r="A740">
        <v>730</v>
      </c>
      <c r="B740" s="12">
        <v>52</v>
      </c>
      <c r="C740" s="12">
        <f t="shared" si="217"/>
        <v>52</v>
      </c>
      <c r="D740" s="12" t="str">
        <f t="shared" si="214"/>
        <v>no</v>
      </c>
      <c r="E740" s="12" t="str">
        <f t="shared" si="218"/>
        <v>Below Average</v>
      </c>
      <c r="F740" s="21">
        <v>6240</v>
      </c>
      <c r="G740" s="21" t="str">
        <f t="shared" si="219"/>
        <v>no</v>
      </c>
      <c r="H740" s="21" t="str">
        <f t="shared" si="220"/>
        <v>Below Average</v>
      </c>
      <c r="I740" s="12" t="s">
        <v>176</v>
      </c>
      <c r="J740" s="12" t="str">
        <f t="shared" si="221"/>
        <v>IDOTRR</v>
      </c>
      <c r="K740" s="12" t="s">
        <v>91</v>
      </c>
      <c r="L740" s="12">
        <f t="shared" si="215"/>
        <v>52.131298928930256</v>
      </c>
      <c r="M740" s="12" t="str">
        <f t="shared" si="222"/>
        <v>Below Average</v>
      </c>
      <c r="N740" s="22">
        <v>4</v>
      </c>
      <c r="O740" s="22" t="str">
        <f t="shared" si="223"/>
        <v>Low</v>
      </c>
      <c r="P740">
        <v>1925</v>
      </c>
      <c r="Q740">
        <v>1950</v>
      </c>
      <c r="R740" s="23">
        <v>780</v>
      </c>
      <c r="S740" s="23" t="str">
        <f t="shared" si="224"/>
        <v>no</v>
      </c>
      <c r="T740" s="23" t="str">
        <f t="shared" si="225"/>
        <v>Below Average</v>
      </c>
      <c r="U740" s="24">
        <v>848</v>
      </c>
      <c r="V740" s="24">
        <v>0</v>
      </c>
      <c r="W740" s="24" t="s">
        <v>413</v>
      </c>
      <c r="X740" s="24">
        <v>1208</v>
      </c>
      <c r="Y740" s="24" t="str">
        <f t="shared" si="226"/>
        <v>no</v>
      </c>
      <c r="Z740" s="24" t="str">
        <f t="shared" si="227"/>
        <v>Below Average</v>
      </c>
      <c r="AA740" s="25">
        <v>0</v>
      </c>
      <c r="AB740" s="25">
        <v>0</v>
      </c>
      <c r="AC740" s="25">
        <v>1</v>
      </c>
      <c r="AD740" s="25">
        <v>0</v>
      </c>
      <c r="AE740" s="25">
        <f t="shared" si="228"/>
        <v>1</v>
      </c>
      <c r="AF740" s="25" t="str">
        <f t="shared" si="229"/>
        <v>Less</v>
      </c>
      <c r="AG740" s="57">
        <v>5</v>
      </c>
      <c r="AH740" s="29">
        <v>103000</v>
      </c>
      <c r="AI740" s="29">
        <f t="shared" si="216"/>
        <v>1988</v>
      </c>
      <c r="AJ740" s="29" t="str">
        <f t="shared" si="230"/>
        <v>no</v>
      </c>
      <c r="AK740" s="29">
        <f t="shared" si="231"/>
        <v>51.810865191146881</v>
      </c>
      <c r="AL740" s="29">
        <f t="shared" si="232"/>
        <v>85.264900662251662</v>
      </c>
    </row>
    <row r="741" spans="1:38" x14ac:dyDescent="0.2">
      <c r="A741">
        <v>731</v>
      </c>
      <c r="B741" s="12">
        <v>39</v>
      </c>
      <c r="C741" s="12">
        <f t="shared" si="217"/>
        <v>39</v>
      </c>
      <c r="D741" s="12" t="str">
        <f t="shared" si="214"/>
        <v>no</v>
      </c>
      <c r="E741" s="12" t="str">
        <f t="shared" si="218"/>
        <v>Below Average</v>
      </c>
      <c r="F741" s="21">
        <v>5389</v>
      </c>
      <c r="G741" s="21" t="str">
        <f t="shared" si="219"/>
        <v>no</v>
      </c>
      <c r="H741" s="21" t="str">
        <f t="shared" si="220"/>
        <v>Below Average</v>
      </c>
      <c r="I741" s="12" t="s">
        <v>200</v>
      </c>
      <c r="J741" s="12" t="str">
        <f t="shared" si="221"/>
        <v/>
      </c>
      <c r="K741" s="12" t="s">
        <v>179</v>
      </c>
      <c r="L741" s="12">
        <f t="shared" si="215"/>
        <v>100.53527892314388</v>
      </c>
      <c r="M741" s="12" t="str">
        <f t="shared" si="222"/>
        <v/>
      </c>
      <c r="N741" s="22">
        <v>8</v>
      </c>
      <c r="O741" s="22" t="str">
        <f t="shared" si="223"/>
        <v>High</v>
      </c>
      <c r="P741">
        <v>1995</v>
      </c>
      <c r="Q741">
        <v>1996</v>
      </c>
      <c r="R741" s="23">
        <v>1595</v>
      </c>
      <c r="S741" s="23" t="str">
        <f t="shared" si="224"/>
        <v>no</v>
      </c>
      <c r="T741" s="23" t="str">
        <f t="shared" si="225"/>
        <v>Above Average</v>
      </c>
      <c r="U741" s="24">
        <v>1616</v>
      </c>
      <c r="V741" s="24">
        <v>0</v>
      </c>
      <c r="W741" s="24" t="s">
        <v>413</v>
      </c>
      <c r="X741" s="24">
        <v>1616</v>
      </c>
      <c r="Y741" s="24" t="str">
        <f t="shared" si="226"/>
        <v>no</v>
      </c>
      <c r="Z741" s="24" t="str">
        <f t="shared" si="227"/>
        <v>Above Average</v>
      </c>
      <c r="AA741" s="25">
        <v>1</v>
      </c>
      <c r="AB741" s="25">
        <v>0</v>
      </c>
      <c r="AC741" s="25">
        <v>2</v>
      </c>
      <c r="AD741" s="25">
        <v>0</v>
      </c>
      <c r="AE741" s="25">
        <f t="shared" si="228"/>
        <v>3</v>
      </c>
      <c r="AF741" s="25" t="str">
        <f t="shared" si="229"/>
        <v>More</v>
      </c>
      <c r="AG741" s="57">
        <v>5</v>
      </c>
      <c r="AH741" s="29">
        <v>236500</v>
      </c>
      <c r="AI741" s="29">
        <f t="shared" si="216"/>
        <v>3211</v>
      </c>
      <c r="AJ741" s="29" t="str">
        <f t="shared" si="230"/>
        <v>no</v>
      </c>
      <c r="AK741" s="29">
        <f t="shared" si="231"/>
        <v>73.653067580193081</v>
      </c>
      <c r="AL741" s="29">
        <f t="shared" si="232"/>
        <v>146.3490099009901</v>
      </c>
    </row>
    <row r="742" spans="1:38" x14ac:dyDescent="0.2">
      <c r="A742">
        <v>732</v>
      </c>
      <c r="B742" s="12">
        <v>73</v>
      </c>
      <c r="C742" s="12">
        <f t="shared" si="217"/>
        <v>73</v>
      </c>
      <c r="D742" s="12" t="str">
        <f t="shared" si="214"/>
        <v>no</v>
      </c>
      <c r="E742" s="12" t="str">
        <f t="shared" si="218"/>
        <v>Above Average</v>
      </c>
      <c r="F742" s="21">
        <v>9590</v>
      </c>
      <c r="G742" s="21" t="str">
        <f t="shared" si="219"/>
        <v>no</v>
      </c>
      <c r="H742" s="21" t="str">
        <f t="shared" si="220"/>
        <v>Below Average</v>
      </c>
      <c r="I742" s="12" t="s">
        <v>189</v>
      </c>
      <c r="J742" s="12" t="str">
        <f t="shared" si="221"/>
        <v>Timber</v>
      </c>
      <c r="K742" s="12" t="s">
        <v>91</v>
      </c>
      <c r="L742" s="12">
        <f t="shared" si="215"/>
        <v>78.098980385544763</v>
      </c>
      <c r="M742" s="12" t="str">
        <f t="shared" si="222"/>
        <v>Above Average</v>
      </c>
      <c r="N742" s="22">
        <v>7</v>
      </c>
      <c r="O742" s="22" t="str">
        <f t="shared" si="223"/>
        <v>High</v>
      </c>
      <c r="P742">
        <v>2003</v>
      </c>
      <c r="Q742">
        <v>2003</v>
      </c>
      <c r="R742" s="23">
        <v>868</v>
      </c>
      <c r="S742" s="23" t="str">
        <f t="shared" si="224"/>
        <v>no</v>
      </c>
      <c r="T742" s="23" t="str">
        <f t="shared" si="225"/>
        <v>Below Average</v>
      </c>
      <c r="U742" s="24">
        <v>1146</v>
      </c>
      <c r="V742" s="24">
        <v>0</v>
      </c>
      <c r="W742" s="24" t="s">
        <v>413</v>
      </c>
      <c r="X742" s="24">
        <v>1146</v>
      </c>
      <c r="Y742" s="24" t="str">
        <f t="shared" si="226"/>
        <v>no</v>
      </c>
      <c r="Z742" s="24" t="str">
        <f t="shared" si="227"/>
        <v>Below Average</v>
      </c>
      <c r="AA742" s="25">
        <v>1</v>
      </c>
      <c r="AB742" s="25">
        <v>0</v>
      </c>
      <c r="AC742" s="25">
        <v>2</v>
      </c>
      <c r="AD742" s="25">
        <v>0</v>
      </c>
      <c r="AE742" s="25">
        <f t="shared" si="228"/>
        <v>3</v>
      </c>
      <c r="AF742" s="25" t="str">
        <f t="shared" si="229"/>
        <v>More</v>
      </c>
      <c r="AG742" s="57">
        <v>6</v>
      </c>
      <c r="AH742" s="29">
        <v>187500</v>
      </c>
      <c r="AI742" s="29">
        <f t="shared" si="216"/>
        <v>2014</v>
      </c>
      <c r="AJ742" s="29" t="str">
        <f t="shared" si="230"/>
        <v>no</v>
      </c>
      <c r="AK742" s="29">
        <f t="shared" si="231"/>
        <v>93.09831181727904</v>
      </c>
      <c r="AL742" s="29">
        <f t="shared" si="232"/>
        <v>163.61256544502618</v>
      </c>
    </row>
    <row r="743" spans="1:38" x14ac:dyDescent="0.2">
      <c r="A743">
        <v>733</v>
      </c>
      <c r="B743" s="12">
        <v>75</v>
      </c>
      <c r="C743" s="12">
        <f t="shared" si="217"/>
        <v>75</v>
      </c>
      <c r="D743" s="12" t="str">
        <f t="shared" si="214"/>
        <v>no</v>
      </c>
      <c r="E743" s="12" t="str">
        <f t="shared" si="218"/>
        <v>Above Average</v>
      </c>
      <c r="F743" s="21">
        <v>11404</v>
      </c>
      <c r="G743" s="21" t="str">
        <f t="shared" si="219"/>
        <v>no</v>
      </c>
      <c r="H743" s="21" t="str">
        <f t="shared" si="220"/>
        <v>Above Average</v>
      </c>
      <c r="I743" s="12" t="s">
        <v>89</v>
      </c>
      <c r="J743" s="12" t="str">
        <f t="shared" si="221"/>
        <v>CollgCr</v>
      </c>
      <c r="K743" s="12" t="s">
        <v>91</v>
      </c>
      <c r="L743" s="12">
        <f t="shared" si="215"/>
        <v>74.535824409408733</v>
      </c>
      <c r="M743" s="12" t="str">
        <f t="shared" si="222"/>
        <v>Above Average</v>
      </c>
      <c r="N743" s="22">
        <v>7</v>
      </c>
      <c r="O743" s="22" t="str">
        <f t="shared" si="223"/>
        <v>High</v>
      </c>
      <c r="P743">
        <v>1998</v>
      </c>
      <c r="Q743">
        <v>1999</v>
      </c>
      <c r="R743" s="23">
        <v>1153</v>
      </c>
      <c r="S743" s="23" t="str">
        <f t="shared" si="224"/>
        <v>no</v>
      </c>
      <c r="T743" s="23" t="str">
        <f t="shared" si="225"/>
        <v>Above Average</v>
      </c>
      <c r="U743" s="24">
        <v>1153</v>
      </c>
      <c r="V743" s="24">
        <v>878</v>
      </c>
      <c r="W743" s="24" t="s">
        <v>412</v>
      </c>
      <c r="X743" s="24">
        <v>2031</v>
      </c>
      <c r="Y743" s="24" t="str">
        <f t="shared" si="226"/>
        <v>no</v>
      </c>
      <c r="Z743" s="24" t="str">
        <f t="shared" si="227"/>
        <v>Above Average</v>
      </c>
      <c r="AA743" s="25">
        <v>0</v>
      </c>
      <c r="AB743" s="25">
        <v>0</v>
      </c>
      <c r="AC743" s="25">
        <v>2</v>
      </c>
      <c r="AD743" s="25">
        <v>1</v>
      </c>
      <c r="AE743" s="25">
        <f t="shared" si="228"/>
        <v>3</v>
      </c>
      <c r="AF743" s="25" t="str">
        <f t="shared" si="229"/>
        <v>More</v>
      </c>
      <c r="AG743" s="57">
        <v>8</v>
      </c>
      <c r="AH743" s="29">
        <v>222500</v>
      </c>
      <c r="AI743" s="29">
        <f t="shared" si="216"/>
        <v>3184</v>
      </c>
      <c r="AJ743" s="29" t="str">
        <f t="shared" si="230"/>
        <v>no</v>
      </c>
      <c r="AK743" s="29">
        <f t="shared" si="231"/>
        <v>69.880653266331663</v>
      </c>
      <c r="AL743" s="29">
        <f t="shared" si="232"/>
        <v>109.55194485475135</v>
      </c>
    </row>
    <row r="744" spans="1:38" x14ac:dyDescent="0.2">
      <c r="A744">
        <v>734</v>
      </c>
      <c r="B744" s="12">
        <v>80</v>
      </c>
      <c r="C744" s="12">
        <f t="shared" si="217"/>
        <v>80</v>
      </c>
      <c r="D744" s="12" t="str">
        <f t="shared" si="214"/>
        <v>no</v>
      </c>
      <c r="E744" s="12" t="str">
        <f t="shared" si="218"/>
        <v>Above Average</v>
      </c>
      <c r="F744" s="21">
        <v>10000</v>
      </c>
      <c r="G744" s="21" t="str">
        <f t="shared" si="219"/>
        <v>no</v>
      </c>
      <c r="H744" s="21" t="str">
        <f t="shared" si="220"/>
        <v>Below Average</v>
      </c>
      <c r="I744" s="12" t="s">
        <v>151</v>
      </c>
      <c r="J744" s="12" t="str">
        <f t="shared" si="221"/>
        <v>Sawyer</v>
      </c>
      <c r="K744" s="12" t="s">
        <v>91</v>
      </c>
      <c r="L744" s="12">
        <f t="shared" si="215"/>
        <v>65.835562612127291</v>
      </c>
      <c r="M744" s="12" t="str">
        <f t="shared" si="222"/>
        <v>Below Average</v>
      </c>
      <c r="N744" s="22">
        <v>5</v>
      </c>
      <c r="O744" s="22" t="str">
        <f t="shared" si="223"/>
        <v>Low</v>
      </c>
      <c r="P744">
        <v>1961</v>
      </c>
      <c r="Q744">
        <v>1983</v>
      </c>
      <c r="R744" s="23">
        <v>864</v>
      </c>
      <c r="S744" s="23" t="str">
        <f t="shared" si="224"/>
        <v>no</v>
      </c>
      <c r="T744" s="23" t="str">
        <f t="shared" si="225"/>
        <v>Below Average</v>
      </c>
      <c r="U744" s="24">
        <v>1144</v>
      </c>
      <c r="V744" s="24">
        <v>0</v>
      </c>
      <c r="W744" s="24" t="s">
        <v>413</v>
      </c>
      <c r="X744" s="24">
        <v>1144</v>
      </c>
      <c r="Y744" s="24" t="str">
        <f t="shared" si="226"/>
        <v>no</v>
      </c>
      <c r="Z744" s="24" t="str">
        <f t="shared" si="227"/>
        <v>Below Average</v>
      </c>
      <c r="AA744" s="25">
        <v>1</v>
      </c>
      <c r="AB744" s="25">
        <v>0</v>
      </c>
      <c r="AC744" s="25">
        <v>1</v>
      </c>
      <c r="AD744" s="25">
        <v>0</v>
      </c>
      <c r="AE744" s="25">
        <f t="shared" si="228"/>
        <v>2</v>
      </c>
      <c r="AF744" s="25" t="str">
        <f t="shared" si="229"/>
        <v>Less</v>
      </c>
      <c r="AG744" s="57">
        <v>6</v>
      </c>
      <c r="AH744" s="29">
        <v>131400</v>
      </c>
      <c r="AI744" s="29">
        <f t="shared" si="216"/>
        <v>2008</v>
      </c>
      <c r="AJ744" s="29" t="str">
        <f t="shared" si="230"/>
        <v>no</v>
      </c>
      <c r="AK744" s="29">
        <f t="shared" si="231"/>
        <v>65.438247011952186</v>
      </c>
      <c r="AL744" s="29">
        <f t="shared" si="232"/>
        <v>114.86013986013987</v>
      </c>
    </row>
    <row r="745" spans="1:38" x14ac:dyDescent="0.2">
      <c r="A745">
        <v>735</v>
      </c>
      <c r="B745" s="12" t="s">
        <v>83</v>
      </c>
      <c r="C745" s="12">
        <f t="shared" si="217"/>
        <v>69</v>
      </c>
      <c r="D745" s="12" t="str">
        <f t="shared" si="214"/>
        <v>no</v>
      </c>
      <c r="E745" s="12" t="str">
        <f t="shared" si="218"/>
        <v>Below Average</v>
      </c>
      <c r="F745" s="21">
        <v>8978</v>
      </c>
      <c r="G745" s="21" t="str">
        <f t="shared" si="219"/>
        <v>no</v>
      </c>
      <c r="H745" s="21" t="str">
        <f t="shared" si="220"/>
        <v>Below Average</v>
      </c>
      <c r="I745" s="12" t="s">
        <v>151</v>
      </c>
      <c r="J745" s="12" t="str">
        <f t="shared" si="221"/>
        <v>Sawyer</v>
      </c>
      <c r="K745" s="12" t="s">
        <v>91</v>
      </c>
      <c r="L745" s="12">
        <f t="shared" si="215"/>
        <v>65.835562612127291</v>
      </c>
      <c r="M745" s="12" t="str">
        <f t="shared" si="222"/>
        <v>Below Average</v>
      </c>
      <c r="N745" s="22">
        <v>5</v>
      </c>
      <c r="O745" s="22" t="str">
        <f t="shared" si="223"/>
        <v>Low</v>
      </c>
      <c r="P745">
        <v>1968</v>
      </c>
      <c r="Q745">
        <v>1968</v>
      </c>
      <c r="R745" s="23">
        <v>948</v>
      </c>
      <c r="S745" s="23" t="str">
        <f t="shared" si="224"/>
        <v>no</v>
      </c>
      <c r="T745" s="23" t="str">
        <f t="shared" si="225"/>
        <v>Below Average</v>
      </c>
      <c r="U745" s="24">
        <v>948</v>
      </c>
      <c r="V745" s="24">
        <v>0</v>
      </c>
      <c r="W745" s="24" t="s">
        <v>413</v>
      </c>
      <c r="X745" s="24">
        <v>948</v>
      </c>
      <c r="Y745" s="24" t="str">
        <f t="shared" si="226"/>
        <v>no</v>
      </c>
      <c r="Z745" s="24" t="str">
        <f t="shared" si="227"/>
        <v>Below Average</v>
      </c>
      <c r="AA745" s="25">
        <v>0</v>
      </c>
      <c r="AB745" s="25">
        <v>0</v>
      </c>
      <c r="AC745" s="25">
        <v>1</v>
      </c>
      <c r="AD745" s="25">
        <v>0</v>
      </c>
      <c r="AE745" s="25">
        <f t="shared" si="228"/>
        <v>1</v>
      </c>
      <c r="AF745" s="25" t="str">
        <f t="shared" si="229"/>
        <v>Less</v>
      </c>
      <c r="AG745" s="57">
        <v>6</v>
      </c>
      <c r="AH745" s="29">
        <v>108000</v>
      </c>
      <c r="AI745" s="29">
        <f t="shared" si="216"/>
        <v>1896</v>
      </c>
      <c r="AJ745" s="29" t="str">
        <f t="shared" si="230"/>
        <v>no</v>
      </c>
      <c r="AK745" s="29">
        <f t="shared" si="231"/>
        <v>56.962025316455694</v>
      </c>
      <c r="AL745" s="29">
        <f t="shared" si="232"/>
        <v>113.92405063291139</v>
      </c>
    </row>
    <row r="746" spans="1:38" x14ac:dyDescent="0.2">
      <c r="A746">
        <v>736</v>
      </c>
      <c r="B746" s="12">
        <v>60</v>
      </c>
      <c r="C746" s="12">
        <f t="shared" si="217"/>
        <v>60</v>
      </c>
      <c r="D746" s="12" t="str">
        <f t="shared" si="214"/>
        <v>no</v>
      </c>
      <c r="E746" s="12" t="str">
        <f t="shared" si="218"/>
        <v>Below Average</v>
      </c>
      <c r="F746" s="21">
        <v>10800</v>
      </c>
      <c r="G746" s="21" t="str">
        <f t="shared" si="219"/>
        <v>no</v>
      </c>
      <c r="H746" s="21" t="str">
        <f t="shared" si="220"/>
        <v>Above Average</v>
      </c>
      <c r="I746" s="12" t="s">
        <v>143</v>
      </c>
      <c r="J746" s="12" t="str">
        <f t="shared" si="221"/>
        <v>OldTown</v>
      </c>
      <c r="K746" s="12" t="s">
        <v>91</v>
      </c>
      <c r="L746" s="12">
        <f t="shared" si="215"/>
        <v>57.90974368543602</v>
      </c>
      <c r="M746" s="12" t="str">
        <f t="shared" si="222"/>
        <v>Below Average</v>
      </c>
      <c r="N746" s="22">
        <v>7</v>
      </c>
      <c r="O746" s="22" t="str">
        <f t="shared" si="223"/>
        <v>High</v>
      </c>
      <c r="P746">
        <v>1914</v>
      </c>
      <c r="Q746">
        <v>1970</v>
      </c>
      <c r="R746" s="23">
        <v>880</v>
      </c>
      <c r="S746" s="23" t="str">
        <f t="shared" si="224"/>
        <v>no</v>
      </c>
      <c r="T746" s="23" t="str">
        <f t="shared" si="225"/>
        <v>Below Average</v>
      </c>
      <c r="U746" s="24">
        <v>880</v>
      </c>
      <c r="V746" s="24">
        <v>888</v>
      </c>
      <c r="W746" s="24" t="s">
        <v>412</v>
      </c>
      <c r="X746" s="24">
        <v>1768</v>
      </c>
      <c r="Y746" s="24" t="str">
        <f t="shared" si="226"/>
        <v>no</v>
      </c>
      <c r="Z746" s="24" t="str">
        <f t="shared" si="227"/>
        <v>Above Average</v>
      </c>
      <c r="AA746" s="25">
        <v>0</v>
      </c>
      <c r="AB746" s="25">
        <v>0</v>
      </c>
      <c r="AC746" s="25">
        <v>1</v>
      </c>
      <c r="AD746" s="25">
        <v>1</v>
      </c>
      <c r="AE746" s="25">
        <f t="shared" si="228"/>
        <v>2</v>
      </c>
      <c r="AF746" s="25" t="str">
        <f t="shared" si="229"/>
        <v>Less</v>
      </c>
      <c r="AG746" s="57">
        <v>6</v>
      </c>
      <c r="AH746" s="29">
        <v>163000</v>
      </c>
      <c r="AI746" s="29">
        <f t="shared" si="216"/>
        <v>2648</v>
      </c>
      <c r="AJ746" s="29" t="str">
        <f t="shared" si="230"/>
        <v>no</v>
      </c>
      <c r="AK746" s="29">
        <f t="shared" si="231"/>
        <v>61.555891238670696</v>
      </c>
      <c r="AL746" s="29">
        <f t="shared" si="232"/>
        <v>92.194570135746602</v>
      </c>
    </row>
    <row r="747" spans="1:38" x14ac:dyDescent="0.2">
      <c r="A747">
        <v>737</v>
      </c>
      <c r="B747" s="12">
        <v>60</v>
      </c>
      <c r="C747" s="12">
        <f t="shared" si="217"/>
        <v>60</v>
      </c>
      <c r="D747" s="12" t="str">
        <f t="shared" si="214"/>
        <v>no</v>
      </c>
      <c r="E747" s="12" t="str">
        <f t="shared" si="218"/>
        <v>Below Average</v>
      </c>
      <c r="F747" s="21">
        <v>8544</v>
      </c>
      <c r="G747" s="21" t="str">
        <f t="shared" si="219"/>
        <v>no</v>
      </c>
      <c r="H747" s="21" t="str">
        <f t="shared" si="220"/>
        <v>Below Average</v>
      </c>
      <c r="I747" s="12" t="s">
        <v>162</v>
      </c>
      <c r="J747" s="12" t="str">
        <f t="shared" si="221"/>
        <v/>
      </c>
      <c r="K747" s="12" t="s">
        <v>167</v>
      </c>
      <c r="L747" s="12">
        <f t="shared" si="215"/>
        <v>65.191384752822614</v>
      </c>
      <c r="M747" s="12" t="str">
        <f t="shared" si="222"/>
        <v/>
      </c>
      <c r="N747" s="22">
        <v>3</v>
      </c>
      <c r="O747" s="22" t="str">
        <f t="shared" si="223"/>
        <v>Low</v>
      </c>
      <c r="P747">
        <v>1950</v>
      </c>
      <c r="Q747">
        <v>1950</v>
      </c>
      <c r="R747" s="23">
        <v>0</v>
      </c>
      <c r="S747" s="23" t="str">
        <f t="shared" si="224"/>
        <v>yes</v>
      </c>
      <c r="T747" s="23" t="str">
        <f t="shared" si="225"/>
        <v>Below Average</v>
      </c>
      <c r="U747" s="24">
        <v>1040</v>
      </c>
      <c r="V747" s="24">
        <v>0</v>
      </c>
      <c r="W747" s="24" t="s">
        <v>413</v>
      </c>
      <c r="X747" s="24">
        <v>1040</v>
      </c>
      <c r="Y747" s="24" t="str">
        <f t="shared" si="226"/>
        <v>no</v>
      </c>
      <c r="Z747" s="24" t="str">
        <f t="shared" si="227"/>
        <v>Below Average</v>
      </c>
      <c r="AA747" s="25">
        <v>0</v>
      </c>
      <c r="AB747" s="25">
        <v>0</v>
      </c>
      <c r="AC747" s="25">
        <v>2</v>
      </c>
      <c r="AD747" s="25">
        <v>0</v>
      </c>
      <c r="AE747" s="25">
        <f t="shared" si="228"/>
        <v>2</v>
      </c>
      <c r="AF747" s="25" t="str">
        <f t="shared" si="229"/>
        <v>Less</v>
      </c>
      <c r="AG747" s="57">
        <v>6</v>
      </c>
      <c r="AH747" s="29">
        <v>93500</v>
      </c>
      <c r="AI747" s="29">
        <f t="shared" si="216"/>
        <v>1040</v>
      </c>
      <c r="AJ747" s="29" t="str">
        <f t="shared" si="230"/>
        <v>no</v>
      </c>
      <c r="AK747" s="29">
        <f t="shared" si="231"/>
        <v>89.90384615384616</v>
      </c>
      <c r="AL747" s="29">
        <f t="shared" si="232"/>
        <v>89.90384615384616</v>
      </c>
    </row>
    <row r="748" spans="1:38" x14ac:dyDescent="0.2">
      <c r="A748">
        <v>738</v>
      </c>
      <c r="B748" s="12">
        <v>72</v>
      </c>
      <c r="C748" s="12">
        <f t="shared" si="217"/>
        <v>72</v>
      </c>
      <c r="D748" s="12" t="str">
        <f t="shared" si="214"/>
        <v>no</v>
      </c>
      <c r="E748" s="12" t="str">
        <f t="shared" si="218"/>
        <v>Above Average</v>
      </c>
      <c r="F748" s="21">
        <v>10463</v>
      </c>
      <c r="G748" s="21" t="str">
        <f t="shared" si="219"/>
        <v>no</v>
      </c>
      <c r="H748" s="21" t="str">
        <f t="shared" si="220"/>
        <v>Below Average</v>
      </c>
      <c r="I748" s="12" t="s">
        <v>193</v>
      </c>
      <c r="J748" s="12" t="str">
        <f t="shared" si="221"/>
        <v>Gilbert</v>
      </c>
      <c r="K748" s="12" t="s">
        <v>91</v>
      </c>
      <c r="L748" s="12">
        <f t="shared" si="215"/>
        <v>77.47396854876844</v>
      </c>
      <c r="M748" s="12" t="str">
        <f t="shared" si="222"/>
        <v>Above Average</v>
      </c>
      <c r="N748" s="22">
        <v>8</v>
      </c>
      <c r="O748" s="22" t="str">
        <f t="shared" si="223"/>
        <v>High</v>
      </c>
      <c r="P748">
        <v>2005</v>
      </c>
      <c r="Q748">
        <v>2005</v>
      </c>
      <c r="R748" s="23">
        <v>893</v>
      </c>
      <c r="S748" s="23" t="str">
        <f t="shared" si="224"/>
        <v>no</v>
      </c>
      <c r="T748" s="23" t="str">
        <f t="shared" si="225"/>
        <v>Below Average</v>
      </c>
      <c r="U748" s="24">
        <v>901</v>
      </c>
      <c r="V748" s="24">
        <v>900</v>
      </c>
      <c r="W748" s="24" t="s">
        <v>412</v>
      </c>
      <c r="X748" s="24">
        <v>1801</v>
      </c>
      <c r="Y748" s="24" t="str">
        <f t="shared" si="226"/>
        <v>no</v>
      </c>
      <c r="Z748" s="24" t="str">
        <f t="shared" si="227"/>
        <v>Above Average</v>
      </c>
      <c r="AA748" s="25">
        <v>0</v>
      </c>
      <c r="AB748" s="25">
        <v>0</v>
      </c>
      <c r="AC748" s="25">
        <v>2</v>
      </c>
      <c r="AD748" s="25">
        <v>1</v>
      </c>
      <c r="AE748" s="25">
        <f t="shared" si="228"/>
        <v>3</v>
      </c>
      <c r="AF748" s="25" t="str">
        <f t="shared" si="229"/>
        <v>More</v>
      </c>
      <c r="AG748" s="57">
        <v>8</v>
      </c>
      <c r="AH748" s="29">
        <v>239900</v>
      </c>
      <c r="AI748" s="29">
        <f t="shared" si="216"/>
        <v>2694</v>
      </c>
      <c r="AJ748" s="29" t="str">
        <f t="shared" si="230"/>
        <v>no</v>
      </c>
      <c r="AK748" s="29">
        <f t="shared" si="231"/>
        <v>89.049740163325907</v>
      </c>
      <c r="AL748" s="29">
        <f t="shared" si="232"/>
        <v>133.20377568017767</v>
      </c>
    </row>
    <row r="749" spans="1:38" x14ac:dyDescent="0.2">
      <c r="A749">
        <v>739</v>
      </c>
      <c r="B749" s="12">
        <v>60</v>
      </c>
      <c r="C749" s="12">
        <f t="shared" si="217"/>
        <v>60</v>
      </c>
      <c r="D749" s="12" t="str">
        <f t="shared" si="214"/>
        <v>no</v>
      </c>
      <c r="E749" s="12" t="str">
        <f t="shared" si="218"/>
        <v>Below Average</v>
      </c>
      <c r="F749" s="21">
        <v>10800</v>
      </c>
      <c r="G749" s="21" t="str">
        <f t="shared" si="219"/>
        <v>no</v>
      </c>
      <c r="H749" s="21" t="str">
        <f t="shared" si="220"/>
        <v>Above Average</v>
      </c>
      <c r="I749" s="12" t="s">
        <v>185</v>
      </c>
      <c r="J749" s="12" t="str">
        <f t="shared" si="221"/>
        <v/>
      </c>
      <c r="K749" s="12" t="s">
        <v>167</v>
      </c>
      <c r="L749" s="12">
        <f t="shared" si="215"/>
        <v>61.772149970231268</v>
      </c>
      <c r="M749" s="12" t="str">
        <f t="shared" si="222"/>
        <v/>
      </c>
      <c r="N749" s="22">
        <v>5</v>
      </c>
      <c r="O749" s="22" t="str">
        <f t="shared" si="223"/>
        <v>Low</v>
      </c>
      <c r="P749">
        <v>1987</v>
      </c>
      <c r="Q749">
        <v>1988</v>
      </c>
      <c r="R749" s="23">
        <v>1200</v>
      </c>
      <c r="S749" s="23" t="str">
        <f t="shared" si="224"/>
        <v>no</v>
      </c>
      <c r="T749" s="23" t="str">
        <f t="shared" si="225"/>
        <v>Above Average</v>
      </c>
      <c r="U749" s="24">
        <v>1200</v>
      </c>
      <c r="V749" s="24">
        <v>0</v>
      </c>
      <c r="W749" s="24" t="s">
        <v>413</v>
      </c>
      <c r="X749" s="24">
        <v>1200</v>
      </c>
      <c r="Y749" s="24" t="str">
        <f t="shared" si="226"/>
        <v>no</v>
      </c>
      <c r="Z749" s="24" t="str">
        <f t="shared" si="227"/>
        <v>Below Average</v>
      </c>
      <c r="AA749" s="25">
        <v>3</v>
      </c>
      <c r="AB749" s="25">
        <v>0</v>
      </c>
      <c r="AC749" s="25">
        <v>3</v>
      </c>
      <c r="AD749" s="25">
        <v>0</v>
      </c>
      <c r="AE749" s="25">
        <f t="shared" si="228"/>
        <v>6</v>
      </c>
      <c r="AF749" s="25" t="str">
        <f t="shared" si="229"/>
        <v>More</v>
      </c>
      <c r="AG749" s="57">
        <v>5</v>
      </c>
      <c r="AH749" s="29">
        <v>179000</v>
      </c>
      <c r="AI749" s="29">
        <f t="shared" si="216"/>
        <v>2400</v>
      </c>
      <c r="AJ749" s="29" t="str">
        <f t="shared" si="230"/>
        <v>no</v>
      </c>
      <c r="AK749" s="29">
        <f t="shared" si="231"/>
        <v>74.583333333333329</v>
      </c>
      <c r="AL749" s="29">
        <f t="shared" si="232"/>
        <v>149.16666666666666</v>
      </c>
    </row>
    <row r="750" spans="1:38" x14ac:dyDescent="0.2">
      <c r="A750">
        <v>740</v>
      </c>
      <c r="B750" s="12">
        <v>65</v>
      </c>
      <c r="C750" s="12">
        <f t="shared" si="217"/>
        <v>65</v>
      </c>
      <c r="D750" s="12" t="str">
        <f t="shared" si="214"/>
        <v>no</v>
      </c>
      <c r="E750" s="12" t="str">
        <f t="shared" si="218"/>
        <v>Below Average</v>
      </c>
      <c r="F750" s="21">
        <v>9313</v>
      </c>
      <c r="G750" s="21" t="str">
        <f t="shared" si="219"/>
        <v>no</v>
      </c>
      <c r="H750" s="21" t="str">
        <f t="shared" si="220"/>
        <v>Below Average</v>
      </c>
      <c r="I750" s="12" t="s">
        <v>89</v>
      </c>
      <c r="J750" s="12" t="str">
        <f t="shared" si="221"/>
        <v>CollgCr</v>
      </c>
      <c r="K750" s="12" t="s">
        <v>91</v>
      </c>
      <c r="L750" s="12">
        <f t="shared" si="215"/>
        <v>74.535824409408733</v>
      </c>
      <c r="M750" s="12" t="str">
        <f t="shared" si="222"/>
        <v>Above Average</v>
      </c>
      <c r="N750" s="22">
        <v>7</v>
      </c>
      <c r="O750" s="22" t="str">
        <f t="shared" si="223"/>
        <v>High</v>
      </c>
      <c r="P750">
        <v>2004</v>
      </c>
      <c r="Q750">
        <v>2004</v>
      </c>
      <c r="R750" s="23">
        <v>864</v>
      </c>
      <c r="S750" s="23" t="str">
        <f t="shared" si="224"/>
        <v>no</v>
      </c>
      <c r="T750" s="23" t="str">
        <f t="shared" si="225"/>
        <v>Below Average</v>
      </c>
      <c r="U750" s="24">
        <v>864</v>
      </c>
      <c r="V750" s="24">
        <v>864</v>
      </c>
      <c r="W750" s="24" t="s">
        <v>412</v>
      </c>
      <c r="X750" s="24">
        <v>1728</v>
      </c>
      <c r="Y750" s="24" t="str">
        <f t="shared" si="226"/>
        <v>no</v>
      </c>
      <c r="Z750" s="24" t="str">
        <f t="shared" si="227"/>
        <v>Above Average</v>
      </c>
      <c r="AA750" s="25">
        <v>0</v>
      </c>
      <c r="AB750" s="25">
        <v>0</v>
      </c>
      <c r="AC750" s="25">
        <v>2</v>
      </c>
      <c r="AD750" s="25">
        <v>1</v>
      </c>
      <c r="AE750" s="25">
        <f t="shared" si="228"/>
        <v>3</v>
      </c>
      <c r="AF750" s="25" t="str">
        <f t="shared" si="229"/>
        <v>More</v>
      </c>
      <c r="AG750" s="57">
        <v>7</v>
      </c>
      <c r="AH750" s="29">
        <v>190000</v>
      </c>
      <c r="AI750" s="29">
        <f t="shared" si="216"/>
        <v>2592</v>
      </c>
      <c r="AJ750" s="29" t="str">
        <f t="shared" si="230"/>
        <v>no</v>
      </c>
      <c r="AK750" s="29">
        <f t="shared" si="231"/>
        <v>73.302469135802468</v>
      </c>
      <c r="AL750" s="29">
        <f t="shared" si="232"/>
        <v>109.95370370370371</v>
      </c>
    </row>
    <row r="751" spans="1:38" x14ac:dyDescent="0.2">
      <c r="A751">
        <v>741</v>
      </c>
      <c r="B751" s="12">
        <v>60</v>
      </c>
      <c r="C751" s="12">
        <f t="shared" si="217"/>
        <v>60</v>
      </c>
      <c r="D751" s="12" t="str">
        <f t="shared" si="214"/>
        <v>no</v>
      </c>
      <c r="E751" s="12" t="str">
        <f t="shared" si="218"/>
        <v>Below Average</v>
      </c>
      <c r="F751" s="21">
        <v>9600</v>
      </c>
      <c r="G751" s="21" t="str">
        <f t="shared" si="219"/>
        <v>no</v>
      </c>
      <c r="H751" s="21" t="str">
        <f t="shared" si="220"/>
        <v>Below Average</v>
      </c>
      <c r="I751" s="12" t="s">
        <v>143</v>
      </c>
      <c r="J751" s="12" t="str">
        <f t="shared" si="221"/>
        <v>OldTown</v>
      </c>
      <c r="K751" s="12" t="s">
        <v>91</v>
      </c>
      <c r="L751" s="12">
        <f t="shared" si="215"/>
        <v>57.90974368543602</v>
      </c>
      <c r="M751" s="12" t="str">
        <f t="shared" si="222"/>
        <v>Below Average</v>
      </c>
      <c r="N751" s="22">
        <v>5</v>
      </c>
      <c r="O751" s="22" t="str">
        <f t="shared" si="223"/>
        <v>Low</v>
      </c>
      <c r="P751">
        <v>1910</v>
      </c>
      <c r="Q751">
        <v>2002</v>
      </c>
      <c r="R751" s="23">
        <v>264</v>
      </c>
      <c r="S751" s="23" t="str">
        <f t="shared" si="224"/>
        <v>no</v>
      </c>
      <c r="T751" s="23" t="str">
        <f t="shared" si="225"/>
        <v>Below Average</v>
      </c>
      <c r="U751" s="24">
        <v>768</v>
      </c>
      <c r="V751" s="24">
        <v>664</v>
      </c>
      <c r="W751" s="24" t="s">
        <v>412</v>
      </c>
      <c r="X751" s="24">
        <v>1432</v>
      </c>
      <c r="Y751" s="24" t="str">
        <f t="shared" si="226"/>
        <v>no</v>
      </c>
      <c r="Z751" s="24" t="str">
        <f t="shared" si="227"/>
        <v>Below Average</v>
      </c>
      <c r="AA751" s="25">
        <v>0</v>
      </c>
      <c r="AB751" s="25">
        <v>0</v>
      </c>
      <c r="AC751" s="25">
        <v>2</v>
      </c>
      <c r="AD751" s="25">
        <v>0</v>
      </c>
      <c r="AE751" s="25">
        <f t="shared" si="228"/>
        <v>2</v>
      </c>
      <c r="AF751" s="25" t="str">
        <f t="shared" si="229"/>
        <v>Less</v>
      </c>
      <c r="AG751" s="57">
        <v>7</v>
      </c>
      <c r="AH751" s="29">
        <v>132000</v>
      </c>
      <c r="AI751" s="29">
        <f t="shared" si="216"/>
        <v>1696</v>
      </c>
      <c r="AJ751" s="29" t="str">
        <f t="shared" si="230"/>
        <v>no</v>
      </c>
      <c r="AK751" s="29">
        <f t="shared" si="231"/>
        <v>77.830188679245282</v>
      </c>
      <c r="AL751" s="29">
        <f t="shared" si="232"/>
        <v>92.178770949720672</v>
      </c>
    </row>
    <row r="752" spans="1:38" x14ac:dyDescent="0.2">
      <c r="A752">
        <v>742</v>
      </c>
      <c r="B752" s="12">
        <v>65</v>
      </c>
      <c r="C752" s="12">
        <f t="shared" si="217"/>
        <v>65</v>
      </c>
      <c r="D752" s="12" t="str">
        <f t="shared" si="214"/>
        <v>no</v>
      </c>
      <c r="E752" s="12" t="str">
        <f t="shared" si="218"/>
        <v>Below Average</v>
      </c>
      <c r="F752" s="21">
        <v>6768</v>
      </c>
      <c r="G752" s="21" t="str">
        <f t="shared" si="219"/>
        <v>no</v>
      </c>
      <c r="H752" s="21" t="str">
        <f t="shared" si="220"/>
        <v>Below Average</v>
      </c>
      <c r="I752" s="12" t="s">
        <v>151</v>
      </c>
      <c r="J752" s="12" t="str">
        <f t="shared" si="221"/>
        <v>Sawyer</v>
      </c>
      <c r="K752" s="12" t="s">
        <v>91</v>
      </c>
      <c r="L752" s="12">
        <f t="shared" si="215"/>
        <v>65.835562612127291</v>
      </c>
      <c r="M752" s="12" t="str">
        <f t="shared" si="222"/>
        <v>Below Average</v>
      </c>
      <c r="N752" s="22">
        <v>6</v>
      </c>
      <c r="O752" s="22" t="str">
        <f t="shared" si="223"/>
        <v>Low</v>
      </c>
      <c r="P752">
        <v>1961</v>
      </c>
      <c r="Q752">
        <v>1996</v>
      </c>
      <c r="R752" s="23">
        <v>912</v>
      </c>
      <c r="S752" s="23" t="str">
        <f t="shared" si="224"/>
        <v>no</v>
      </c>
      <c r="T752" s="23" t="str">
        <f t="shared" si="225"/>
        <v>Below Average</v>
      </c>
      <c r="U752" s="24">
        <v>912</v>
      </c>
      <c r="V752" s="24">
        <v>0</v>
      </c>
      <c r="W752" s="24" t="s">
        <v>413</v>
      </c>
      <c r="X752" s="24">
        <v>912</v>
      </c>
      <c r="Y752" s="24" t="str">
        <f t="shared" si="226"/>
        <v>no</v>
      </c>
      <c r="Z752" s="24" t="str">
        <f t="shared" si="227"/>
        <v>Below Average</v>
      </c>
      <c r="AA752" s="25">
        <v>1</v>
      </c>
      <c r="AB752" s="25">
        <v>1</v>
      </c>
      <c r="AC752" s="25">
        <v>1</v>
      </c>
      <c r="AD752" s="25">
        <v>0</v>
      </c>
      <c r="AE752" s="25">
        <f t="shared" si="228"/>
        <v>3</v>
      </c>
      <c r="AF752" s="25" t="str">
        <f t="shared" si="229"/>
        <v>More</v>
      </c>
      <c r="AG752" s="57">
        <v>5</v>
      </c>
      <c r="AH752" s="29">
        <v>142000</v>
      </c>
      <c r="AI752" s="29">
        <f t="shared" si="216"/>
        <v>1824</v>
      </c>
      <c r="AJ752" s="29" t="str">
        <f t="shared" si="230"/>
        <v>no</v>
      </c>
      <c r="AK752" s="29">
        <f t="shared" si="231"/>
        <v>77.850877192982452</v>
      </c>
      <c r="AL752" s="29">
        <f t="shared" si="232"/>
        <v>155.7017543859649</v>
      </c>
    </row>
    <row r="753" spans="1:38" x14ac:dyDescent="0.2">
      <c r="A753">
        <v>743</v>
      </c>
      <c r="B753" s="12">
        <v>65</v>
      </c>
      <c r="C753" s="12">
        <f t="shared" si="217"/>
        <v>65</v>
      </c>
      <c r="D753" s="12" t="str">
        <f t="shared" si="214"/>
        <v>no</v>
      </c>
      <c r="E753" s="12" t="str">
        <f t="shared" si="218"/>
        <v>Below Average</v>
      </c>
      <c r="F753" s="21">
        <v>8450</v>
      </c>
      <c r="G753" s="21" t="str">
        <f t="shared" si="219"/>
        <v>no</v>
      </c>
      <c r="H753" s="21" t="str">
        <f t="shared" si="220"/>
        <v>Below Average</v>
      </c>
      <c r="I753" s="12" t="s">
        <v>170</v>
      </c>
      <c r="J753" s="12" t="str">
        <f t="shared" si="221"/>
        <v>SawyerW</v>
      </c>
      <c r="K753" s="12" t="s">
        <v>91</v>
      </c>
      <c r="L753" s="12">
        <f t="shared" si="215"/>
        <v>71.682411868126678</v>
      </c>
      <c r="M753" s="12" t="str">
        <f t="shared" si="222"/>
        <v>Above Average</v>
      </c>
      <c r="N753" s="22">
        <v>7</v>
      </c>
      <c r="O753" s="22" t="str">
        <f t="shared" si="223"/>
        <v>High</v>
      </c>
      <c r="P753">
        <v>2000</v>
      </c>
      <c r="Q753">
        <v>2001</v>
      </c>
      <c r="R753" s="23">
        <v>1349</v>
      </c>
      <c r="S753" s="23" t="str">
        <f t="shared" si="224"/>
        <v>no</v>
      </c>
      <c r="T753" s="23" t="str">
        <f t="shared" si="225"/>
        <v>Above Average</v>
      </c>
      <c r="U753" s="24">
        <v>1349</v>
      </c>
      <c r="V753" s="24">
        <v>0</v>
      </c>
      <c r="W753" s="24" t="s">
        <v>413</v>
      </c>
      <c r="X753" s="24">
        <v>1349</v>
      </c>
      <c r="Y753" s="24" t="str">
        <f t="shared" si="226"/>
        <v>no</v>
      </c>
      <c r="Z753" s="24" t="str">
        <f t="shared" si="227"/>
        <v>Below Average</v>
      </c>
      <c r="AA753" s="25">
        <v>0</v>
      </c>
      <c r="AB753" s="25">
        <v>0</v>
      </c>
      <c r="AC753" s="25">
        <v>2</v>
      </c>
      <c r="AD753" s="25">
        <v>0</v>
      </c>
      <c r="AE753" s="25">
        <f t="shared" si="228"/>
        <v>2</v>
      </c>
      <c r="AF753" s="25" t="str">
        <f t="shared" si="229"/>
        <v>Less</v>
      </c>
      <c r="AG753" s="57">
        <v>6</v>
      </c>
      <c r="AH753" s="29">
        <v>179000</v>
      </c>
      <c r="AI753" s="29">
        <f t="shared" si="216"/>
        <v>2698</v>
      </c>
      <c r="AJ753" s="29" t="str">
        <f t="shared" si="230"/>
        <v>no</v>
      </c>
      <c r="AK753" s="29">
        <f t="shared" si="231"/>
        <v>66.345441067457372</v>
      </c>
      <c r="AL753" s="29">
        <f t="shared" si="232"/>
        <v>132.69088213491474</v>
      </c>
    </row>
    <row r="754" spans="1:38" x14ac:dyDescent="0.2">
      <c r="A754">
        <v>744</v>
      </c>
      <c r="B754" s="12">
        <v>70</v>
      </c>
      <c r="C754" s="12">
        <f t="shared" si="217"/>
        <v>70</v>
      </c>
      <c r="D754" s="12" t="str">
        <f t="shared" si="214"/>
        <v>no</v>
      </c>
      <c r="E754" s="12" t="str">
        <f t="shared" si="218"/>
        <v>Above Average</v>
      </c>
      <c r="F754" s="21">
        <v>12886</v>
      </c>
      <c r="G754" s="21" t="str">
        <f t="shared" si="219"/>
        <v>no</v>
      </c>
      <c r="H754" s="21" t="str">
        <f t="shared" si="220"/>
        <v>Above Average</v>
      </c>
      <c r="I754" s="12" t="s">
        <v>151</v>
      </c>
      <c r="J754" s="12" t="str">
        <f t="shared" si="221"/>
        <v>Sawyer</v>
      </c>
      <c r="K754" s="12" t="s">
        <v>91</v>
      </c>
      <c r="L754" s="12">
        <f t="shared" si="215"/>
        <v>65.835562612127291</v>
      </c>
      <c r="M754" s="12" t="str">
        <f t="shared" si="222"/>
        <v>Below Average</v>
      </c>
      <c r="N754" s="22">
        <v>5</v>
      </c>
      <c r="O754" s="22" t="str">
        <f t="shared" si="223"/>
        <v>Low</v>
      </c>
      <c r="P754">
        <v>1963</v>
      </c>
      <c r="Q754">
        <v>1999</v>
      </c>
      <c r="R754" s="23">
        <v>520</v>
      </c>
      <c r="S754" s="23" t="str">
        <f t="shared" si="224"/>
        <v>no</v>
      </c>
      <c r="T754" s="23" t="str">
        <f t="shared" si="225"/>
        <v>Below Average</v>
      </c>
      <c r="U754" s="24">
        <v>1464</v>
      </c>
      <c r="V754" s="24">
        <v>0</v>
      </c>
      <c r="W754" s="24" t="s">
        <v>413</v>
      </c>
      <c r="X754" s="24">
        <v>1464</v>
      </c>
      <c r="Y754" s="24" t="str">
        <f t="shared" si="226"/>
        <v>no</v>
      </c>
      <c r="Z754" s="24" t="str">
        <f t="shared" si="227"/>
        <v>Below Average</v>
      </c>
      <c r="AA754" s="25">
        <v>0</v>
      </c>
      <c r="AB754" s="25">
        <v>1</v>
      </c>
      <c r="AC754" s="25">
        <v>2</v>
      </c>
      <c r="AD754" s="25">
        <v>0</v>
      </c>
      <c r="AE754" s="25">
        <f t="shared" si="228"/>
        <v>3</v>
      </c>
      <c r="AF754" s="25" t="str">
        <f t="shared" si="229"/>
        <v>More</v>
      </c>
      <c r="AG754" s="57">
        <v>6</v>
      </c>
      <c r="AH754" s="29">
        <v>175000</v>
      </c>
      <c r="AI754" s="29">
        <f t="shared" si="216"/>
        <v>1984</v>
      </c>
      <c r="AJ754" s="29" t="str">
        <f t="shared" si="230"/>
        <v>no</v>
      </c>
      <c r="AK754" s="29">
        <f t="shared" si="231"/>
        <v>88.20564516129032</v>
      </c>
      <c r="AL754" s="29">
        <f t="shared" si="232"/>
        <v>119.53551912568307</v>
      </c>
    </row>
    <row r="755" spans="1:38" x14ac:dyDescent="0.2">
      <c r="A755">
        <v>745</v>
      </c>
      <c r="B755" s="12">
        <v>41</v>
      </c>
      <c r="C755" s="12">
        <f t="shared" si="217"/>
        <v>41</v>
      </c>
      <c r="D755" s="12" t="str">
        <f t="shared" si="214"/>
        <v>no</v>
      </c>
      <c r="E755" s="12" t="str">
        <f t="shared" si="218"/>
        <v>Below Average</v>
      </c>
      <c r="F755" s="21">
        <v>5395</v>
      </c>
      <c r="G755" s="21" t="str">
        <f t="shared" si="219"/>
        <v>no</v>
      </c>
      <c r="H755" s="21" t="str">
        <f t="shared" si="220"/>
        <v>Below Average</v>
      </c>
      <c r="I755" s="12" t="s">
        <v>200</v>
      </c>
      <c r="J755" s="12" t="str">
        <f t="shared" si="221"/>
        <v/>
      </c>
      <c r="K755" s="12" t="s">
        <v>179</v>
      </c>
      <c r="L755" s="12">
        <f t="shared" si="215"/>
        <v>100.53527892314388</v>
      </c>
      <c r="M755" s="12" t="str">
        <f t="shared" si="222"/>
        <v/>
      </c>
      <c r="N755" s="22">
        <v>8</v>
      </c>
      <c r="O755" s="22" t="str">
        <f t="shared" si="223"/>
        <v>High</v>
      </c>
      <c r="P755">
        <v>1993</v>
      </c>
      <c r="Q755">
        <v>1993</v>
      </c>
      <c r="R755" s="23">
        <v>1337</v>
      </c>
      <c r="S755" s="23" t="str">
        <f t="shared" si="224"/>
        <v>no</v>
      </c>
      <c r="T755" s="23" t="str">
        <f t="shared" si="225"/>
        <v>Above Average</v>
      </c>
      <c r="U755" s="24">
        <v>1337</v>
      </c>
      <c r="V755" s="24">
        <v>0</v>
      </c>
      <c r="W755" s="24" t="s">
        <v>413</v>
      </c>
      <c r="X755" s="24">
        <v>1337</v>
      </c>
      <c r="Y755" s="24" t="str">
        <f t="shared" si="226"/>
        <v>no</v>
      </c>
      <c r="Z755" s="24" t="str">
        <f t="shared" si="227"/>
        <v>Below Average</v>
      </c>
      <c r="AA755" s="25">
        <v>1</v>
      </c>
      <c r="AB755" s="25">
        <v>0</v>
      </c>
      <c r="AC755" s="25">
        <v>2</v>
      </c>
      <c r="AD755" s="25">
        <v>0</v>
      </c>
      <c r="AE755" s="25">
        <f t="shared" si="228"/>
        <v>3</v>
      </c>
      <c r="AF755" s="25" t="str">
        <f t="shared" si="229"/>
        <v>More</v>
      </c>
      <c r="AG755" s="57">
        <v>5</v>
      </c>
      <c r="AH755" s="29">
        <v>180000</v>
      </c>
      <c r="AI755" s="29">
        <f t="shared" si="216"/>
        <v>2674</v>
      </c>
      <c r="AJ755" s="29" t="str">
        <f t="shared" si="230"/>
        <v>no</v>
      </c>
      <c r="AK755" s="29">
        <f t="shared" si="231"/>
        <v>67.31488406881077</v>
      </c>
      <c r="AL755" s="29">
        <f t="shared" si="232"/>
        <v>134.62976813762154</v>
      </c>
    </row>
    <row r="756" spans="1:38" x14ac:dyDescent="0.2">
      <c r="A756">
        <v>746</v>
      </c>
      <c r="B756" s="12" t="s">
        <v>83</v>
      </c>
      <c r="C756" s="12">
        <f t="shared" si="217"/>
        <v>69</v>
      </c>
      <c r="D756" s="12" t="str">
        <f t="shared" si="214"/>
        <v>no</v>
      </c>
      <c r="E756" s="12" t="str">
        <f t="shared" si="218"/>
        <v>Below Average</v>
      </c>
      <c r="F756" s="21">
        <v>8963</v>
      </c>
      <c r="G756" s="21" t="str">
        <f t="shared" si="219"/>
        <v>no</v>
      </c>
      <c r="H756" s="21" t="str">
        <f t="shared" si="220"/>
        <v>Below Average</v>
      </c>
      <c r="I756" s="12" t="s">
        <v>138</v>
      </c>
      <c r="J756" s="12" t="str">
        <f t="shared" si="221"/>
        <v>NWAmes</v>
      </c>
      <c r="K756" s="12" t="s">
        <v>91</v>
      </c>
      <c r="L756" s="12">
        <f t="shared" si="215"/>
        <v>67.115548801871967</v>
      </c>
      <c r="M756" s="12" t="str">
        <f t="shared" si="222"/>
        <v>Below Average</v>
      </c>
      <c r="N756" s="22">
        <v>8</v>
      </c>
      <c r="O756" s="22" t="str">
        <f t="shared" si="223"/>
        <v>High</v>
      </c>
      <c r="P756">
        <v>1976</v>
      </c>
      <c r="Q756">
        <v>1996</v>
      </c>
      <c r="R756" s="23">
        <v>1142</v>
      </c>
      <c r="S756" s="23" t="str">
        <f t="shared" si="224"/>
        <v>no</v>
      </c>
      <c r="T756" s="23" t="str">
        <f t="shared" si="225"/>
        <v>Above Average</v>
      </c>
      <c r="U756" s="24">
        <v>1175</v>
      </c>
      <c r="V756" s="24">
        <v>1540</v>
      </c>
      <c r="W756" s="24" t="s">
        <v>412</v>
      </c>
      <c r="X756" s="24">
        <v>2715</v>
      </c>
      <c r="Y756" s="24" t="str">
        <f t="shared" si="226"/>
        <v>no</v>
      </c>
      <c r="Z756" s="24" t="str">
        <f t="shared" si="227"/>
        <v>Above Average</v>
      </c>
      <c r="AA756" s="25">
        <v>0</v>
      </c>
      <c r="AB756" s="25">
        <v>1</v>
      </c>
      <c r="AC756" s="25">
        <v>3</v>
      </c>
      <c r="AD756" s="25">
        <v>1</v>
      </c>
      <c r="AE756" s="25">
        <f t="shared" si="228"/>
        <v>5</v>
      </c>
      <c r="AF756" s="25" t="str">
        <f t="shared" si="229"/>
        <v>More</v>
      </c>
      <c r="AG756" s="57">
        <v>11</v>
      </c>
      <c r="AH756" s="29">
        <v>299800</v>
      </c>
      <c r="AI756" s="29">
        <f t="shared" si="216"/>
        <v>3857</v>
      </c>
      <c r="AJ756" s="29" t="str">
        <f t="shared" si="230"/>
        <v>no</v>
      </c>
      <c r="AK756" s="29">
        <f t="shared" si="231"/>
        <v>77.728804770547058</v>
      </c>
      <c r="AL756" s="29">
        <f t="shared" si="232"/>
        <v>110.42357274401473</v>
      </c>
    </row>
    <row r="757" spans="1:38" x14ac:dyDescent="0.2">
      <c r="A757">
        <v>747</v>
      </c>
      <c r="B757" s="12" t="s">
        <v>83</v>
      </c>
      <c r="C757" s="12">
        <f t="shared" si="217"/>
        <v>69</v>
      </c>
      <c r="D757" s="12" t="str">
        <f t="shared" si="214"/>
        <v>no</v>
      </c>
      <c r="E757" s="12" t="str">
        <f t="shared" si="218"/>
        <v>Below Average</v>
      </c>
      <c r="F757" s="21">
        <v>8795</v>
      </c>
      <c r="G757" s="21" t="str">
        <f t="shared" si="219"/>
        <v>no</v>
      </c>
      <c r="H757" s="21" t="str">
        <f t="shared" si="220"/>
        <v>Below Average</v>
      </c>
      <c r="I757" s="12" t="s">
        <v>193</v>
      </c>
      <c r="J757" s="12" t="str">
        <f t="shared" si="221"/>
        <v>Gilbert</v>
      </c>
      <c r="K757" s="12" t="s">
        <v>91</v>
      </c>
      <c r="L757" s="12">
        <f t="shared" si="215"/>
        <v>77.47396854876844</v>
      </c>
      <c r="M757" s="12" t="str">
        <f t="shared" si="222"/>
        <v>Above Average</v>
      </c>
      <c r="N757" s="22">
        <v>7</v>
      </c>
      <c r="O757" s="22" t="str">
        <f t="shared" si="223"/>
        <v>High</v>
      </c>
      <c r="P757">
        <v>2000</v>
      </c>
      <c r="Q757">
        <v>2000</v>
      </c>
      <c r="R757" s="23">
        <v>952</v>
      </c>
      <c r="S757" s="23" t="str">
        <f t="shared" si="224"/>
        <v>no</v>
      </c>
      <c r="T757" s="23" t="str">
        <f t="shared" si="225"/>
        <v>Below Average</v>
      </c>
      <c r="U757" s="24">
        <v>980</v>
      </c>
      <c r="V757" s="24">
        <v>1276</v>
      </c>
      <c r="W757" s="24" t="s">
        <v>412</v>
      </c>
      <c r="X757" s="24">
        <v>2256</v>
      </c>
      <c r="Y757" s="24" t="str">
        <f t="shared" si="226"/>
        <v>no</v>
      </c>
      <c r="Z757" s="24" t="str">
        <f t="shared" si="227"/>
        <v>Above Average</v>
      </c>
      <c r="AA757" s="25">
        <v>0</v>
      </c>
      <c r="AB757" s="25">
        <v>0</v>
      </c>
      <c r="AC757" s="25">
        <v>2</v>
      </c>
      <c r="AD757" s="25">
        <v>1</v>
      </c>
      <c r="AE757" s="25">
        <f t="shared" si="228"/>
        <v>3</v>
      </c>
      <c r="AF757" s="25" t="str">
        <f t="shared" si="229"/>
        <v>More</v>
      </c>
      <c r="AG757" s="57">
        <v>8</v>
      </c>
      <c r="AH757" s="29">
        <v>236000</v>
      </c>
      <c r="AI757" s="29">
        <f t="shared" si="216"/>
        <v>3208</v>
      </c>
      <c r="AJ757" s="29" t="str">
        <f t="shared" si="230"/>
        <v>no</v>
      </c>
      <c r="AK757" s="29">
        <f t="shared" si="231"/>
        <v>73.566084788029926</v>
      </c>
      <c r="AL757" s="29">
        <f t="shared" si="232"/>
        <v>104.60992907801419</v>
      </c>
    </row>
    <row r="758" spans="1:38" x14ac:dyDescent="0.2">
      <c r="A758">
        <v>748</v>
      </c>
      <c r="B758" s="12">
        <v>65</v>
      </c>
      <c r="C758" s="12">
        <f t="shared" si="217"/>
        <v>65</v>
      </c>
      <c r="D758" s="12" t="str">
        <f t="shared" si="214"/>
        <v>no</v>
      </c>
      <c r="E758" s="12" t="str">
        <f t="shared" si="218"/>
        <v>Below Average</v>
      </c>
      <c r="F758" s="21">
        <v>11700</v>
      </c>
      <c r="G758" s="21" t="str">
        <f t="shared" si="219"/>
        <v>no</v>
      </c>
      <c r="H758" s="21" t="str">
        <f t="shared" si="220"/>
        <v>Above Average</v>
      </c>
      <c r="I758" s="12" t="s">
        <v>143</v>
      </c>
      <c r="J758" s="12" t="str">
        <f t="shared" si="221"/>
        <v>OldTown</v>
      </c>
      <c r="K758" s="12" t="s">
        <v>91</v>
      </c>
      <c r="L758" s="12">
        <f t="shared" si="215"/>
        <v>57.90974368543602</v>
      </c>
      <c r="M758" s="12" t="str">
        <f t="shared" si="222"/>
        <v>Below Average</v>
      </c>
      <c r="N758" s="22">
        <v>7</v>
      </c>
      <c r="O758" s="22" t="str">
        <f t="shared" si="223"/>
        <v>High</v>
      </c>
      <c r="P758">
        <v>1880</v>
      </c>
      <c r="Q758">
        <v>2003</v>
      </c>
      <c r="R758" s="23">
        <v>1240</v>
      </c>
      <c r="S758" s="23" t="str">
        <f t="shared" si="224"/>
        <v>no</v>
      </c>
      <c r="T758" s="23" t="str">
        <f t="shared" si="225"/>
        <v>Above Average</v>
      </c>
      <c r="U758" s="24">
        <v>1320</v>
      </c>
      <c r="V758" s="24">
        <v>1320</v>
      </c>
      <c r="W758" s="24" t="s">
        <v>412</v>
      </c>
      <c r="X758" s="24">
        <v>2640</v>
      </c>
      <c r="Y758" s="24" t="str">
        <f t="shared" si="226"/>
        <v>no</v>
      </c>
      <c r="Z758" s="24" t="str">
        <f t="shared" si="227"/>
        <v>Above Average</v>
      </c>
      <c r="AA758" s="25">
        <v>0</v>
      </c>
      <c r="AB758" s="25">
        <v>0</v>
      </c>
      <c r="AC758" s="25">
        <v>1</v>
      </c>
      <c r="AD758" s="25">
        <v>1</v>
      </c>
      <c r="AE758" s="25">
        <f t="shared" si="228"/>
        <v>2</v>
      </c>
      <c r="AF758" s="25" t="str">
        <f t="shared" si="229"/>
        <v>Less</v>
      </c>
      <c r="AG758" s="57">
        <v>8</v>
      </c>
      <c r="AH758" s="29">
        <v>265979</v>
      </c>
      <c r="AI758" s="29">
        <f t="shared" si="216"/>
        <v>3880</v>
      </c>
      <c r="AJ758" s="29" t="str">
        <f t="shared" si="230"/>
        <v>no</v>
      </c>
      <c r="AK758" s="29">
        <f t="shared" si="231"/>
        <v>68.551288659793812</v>
      </c>
      <c r="AL758" s="29">
        <f t="shared" si="232"/>
        <v>100.74962121212121</v>
      </c>
    </row>
    <row r="759" spans="1:38" x14ac:dyDescent="0.2">
      <c r="A759">
        <v>749</v>
      </c>
      <c r="B759" s="12">
        <v>59</v>
      </c>
      <c r="C759" s="12">
        <f t="shared" si="217"/>
        <v>59</v>
      </c>
      <c r="D759" s="12" t="str">
        <f t="shared" si="214"/>
        <v>no</v>
      </c>
      <c r="E759" s="12" t="str">
        <f t="shared" si="218"/>
        <v>Below Average</v>
      </c>
      <c r="F759" s="21">
        <v>10593</v>
      </c>
      <c r="G759" s="21" t="str">
        <f t="shared" si="219"/>
        <v>no</v>
      </c>
      <c r="H759" s="21" t="str">
        <f t="shared" si="220"/>
        <v>Above Average</v>
      </c>
      <c r="I759" s="12" t="s">
        <v>129</v>
      </c>
      <c r="J759" s="12" t="str">
        <f t="shared" si="221"/>
        <v>NoRidge</v>
      </c>
      <c r="K759" s="12" t="s">
        <v>91</v>
      </c>
      <c r="L759" s="12">
        <f t="shared" si="215"/>
        <v>82.673563019433331</v>
      </c>
      <c r="M759" s="12" t="str">
        <f t="shared" si="222"/>
        <v>Above Average</v>
      </c>
      <c r="N759" s="22">
        <v>7</v>
      </c>
      <c r="O759" s="22" t="str">
        <f t="shared" si="223"/>
        <v>High</v>
      </c>
      <c r="P759">
        <v>1996</v>
      </c>
      <c r="Q759">
        <v>1996</v>
      </c>
      <c r="R759" s="23">
        <v>1720</v>
      </c>
      <c r="S759" s="23" t="str">
        <f t="shared" si="224"/>
        <v>no</v>
      </c>
      <c r="T759" s="23" t="str">
        <f t="shared" si="225"/>
        <v>Above Average</v>
      </c>
      <c r="U759" s="24">
        <v>1720</v>
      </c>
      <c r="V759" s="24">
        <v>0</v>
      </c>
      <c r="W759" s="24" t="s">
        <v>413</v>
      </c>
      <c r="X759" s="24">
        <v>1720</v>
      </c>
      <c r="Y759" s="24" t="str">
        <f t="shared" si="226"/>
        <v>no</v>
      </c>
      <c r="Z759" s="24" t="str">
        <f t="shared" si="227"/>
        <v>Above Average</v>
      </c>
      <c r="AA759" s="25">
        <v>1</v>
      </c>
      <c r="AB759" s="25">
        <v>0</v>
      </c>
      <c r="AC759" s="25">
        <v>2</v>
      </c>
      <c r="AD759" s="25">
        <v>0</v>
      </c>
      <c r="AE759" s="25">
        <f t="shared" si="228"/>
        <v>3</v>
      </c>
      <c r="AF759" s="25" t="str">
        <f t="shared" si="229"/>
        <v>More</v>
      </c>
      <c r="AG759" s="57">
        <v>7</v>
      </c>
      <c r="AH759" s="29">
        <v>260400</v>
      </c>
      <c r="AI759" s="29">
        <f t="shared" si="216"/>
        <v>3440</v>
      </c>
      <c r="AJ759" s="29" t="str">
        <f t="shared" si="230"/>
        <v>no</v>
      </c>
      <c r="AK759" s="29">
        <f t="shared" si="231"/>
        <v>75.697674418604649</v>
      </c>
      <c r="AL759" s="29">
        <f t="shared" si="232"/>
        <v>151.3953488372093</v>
      </c>
    </row>
    <row r="760" spans="1:38" x14ac:dyDescent="0.2">
      <c r="A760">
        <v>750</v>
      </c>
      <c r="B760" s="12">
        <v>50</v>
      </c>
      <c r="C760" s="12">
        <f t="shared" si="217"/>
        <v>50</v>
      </c>
      <c r="D760" s="12" t="str">
        <f t="shared" si="214"/>
        <v>no</v>
      </c>
      <c r="E760" s="12" t="str">
        <f t="shared" si="218"/>
        <v>Below Average</v>
      </c>
      <c r="F760" s="21">
        <v>8405</v>
      </c>
      <c r="G760" s="21" t="str">
        <f t="shared" si="219"/>
        <v>no</v>
      </c>
      <c r="H760" s="21" t="str">
        <f t="shared" si="220"/>
        <v>Below Average</v>
      </c>
      <c r="I760" s="12" t="s">
        <v>185</v>
      </c>
      <c r="J760" s="12" t="str">
        <f t="shared" si="221"/>
        <v>Edwards</v>
      </c>
      <c r="K760" s="12" t="s">
        <v>91</v>
      </c>
      <c r="L760" s="12">
        <f t="shared" si="215"/>
        <v>61.772149970231268</v>
      </c>
      <c r="M760" s="12" t="str">
        <f t="shared" si="222"/>
        <v>Below Average</v>
      </c>
      <c r="N760" s="22">
        <v>4</v>
      </c>
      <c r="O760" s="22" t="str">
        <f t="shared" si="223"/>
        <v>Low</v>
      </c>
      <c r="P760">
        <v>1945</v>
      </c>
      <c r="Q760">
        <v>1950</v>
      </c>
      <c r="R760" s="23">
        <v>0</v>
      </c>
      <c r="S760" s="23" t="str">
        <f t="shared" si="224"/>
        <v>yes</v>
      </c>
      <c r="T760" s="23" t="str">
        <f t="shared" si="225"/>
        <v>Below Average</v>
      </c>
      <c r="U760" s="24">
        <v>1088</v>
      </c>
      <c r="V760" s="24">
        <v>441</v>
      </c>
      <c r="W760" s="24" t="s">
        <v>412</v>
      </c>
      <c r="X760" s="24">
        <v>1529</v>
      </c>
      <c r="Y760" s="24" t="str">
        <f t="shared" si="226"/>
        <v>no</v>
      </c>
      <c r="Z760" s="24" t="str">
        <f t="shared" si="227"/>
        <v>Above Average</v>
      </c>
      <c r="AA760" s="25">
        <v>0</v>
      </c>
      <c r="AB760" s="25">
        <v>0</v>
      </c>
      <c r="AC760" s="25">
        <v>2</v>
      </c>
      <c r="AD760" s="25">
        <v>0</v>
      </c>
      <c r="AE760" s="25">
        <f t="shared" si="228"/>
        <v>2</v>
      </c>
      <c r="AF760" s="25" t="str">
        <f t="shared" si="229"/>
        <v>Less</v>
      </c>
      <c r="AG760" s="57">
        <v>9</v>
      </c>
      <c r="AH760" s="29">
        <v>98000</v>
      </c>
      <c r="AI760" s="29">
        <f t="shared" si="216"/>
        <v>1529</v>
      </c>
      <c r="AJ760" s="29" t="str">
        <f t="shared" si="230"/>
        <v>no</v>
      </c>
      <c r="AK760" s="29">
        <f t="shared" si="231"/>
        <v>64.094179202092874</v>
      </c>
      <c r="AL760" s="29">
        <f t="shared" si="232"/>
        <v>64.094179202092874</v>
      </c>
    </row>
    <row r="761" spans="1:38" x14ac:dyDescent="0.2">
      <c r="A761">
        <v>751</v>
      </c>
      <c r="B761" s="12">
        <v>55</v>
      </c>
      <c r="C761" s="12">
        <f t="shared" si="217"/>
        <v>55</v>
      </c>
      <c r="D761" s="12" t="str">
        <f t="shared" si="214"/>
        <v>no</v>
      </c>
      <c r="E761" s="12" t="str">
        <f t="shared" si="218"/>
        <v>Below Average</v>
      </c>
      <c r="F761" s="21">
        <v>8800</v>
      </c>
      <c r="G761" s="21" t="str">
        <f t="shared" si="219"/>
        <v>no</v>
      </c>
      <c r="H761" s="21" t="str">
        <f t="shared" si="220"/>
        <v>Below Average</v>
      </c>
      <c r="I761" s="12" t="s">
        <v>143</v>
      </c>
      <c r="J761" s="12" t="str">
        <f t="shared" si="221"/>
        <v>OldTown</v>
      </c>
      <c r="K761" s="12" t="s">
        <v>91</v>
      </c>
      <c r="L761" s="12">
        <f t="shared" si="215"/>
        <v>57.90974368543602</v>
      </c>
      <c r="M761" s="12" t="str">
        <f t="shared" si="222"/>
        <v>Below Average</v>
      </c>
      <c r="N761" s="22">
        <v>4</v>
      </c>
      <c r="O761" s="22" t="str">
        <f t="shared" si="223"/>
        <v>Low</v>
      </c>
      <c r="P761">
        <v>1910</v>
      </c>
      <c r="Q761">
        <v>2004</v>
      </c>
      <c r="R761" s="23">
        <v>576</v>
      </c>
      <c r="S761" s="23" t="str">
        <f t="shared" si="224"/>
        <v>no</v>
      </c>
      <c r="T761" s="23" t="str">
        <f t="shared" si="225"/>
        <v>Below Average</v>
      </c>
      <c r="U761" s="24">
        <v>792</v>
      </c>
      <c r="V761" s="24">
        <v>348</v>
      </c>
      <c r="W761" s="24" t="s">
        <v>412</v>
      </c>
      <c r="X761" s="24">
        <v>1140</v>
      </c>
      <c r="Y761" s="24" t="str">
        <f t="shared" si="226"/>
        <v>no</v>
      </c>
      <c r="Z761" s="24" t="str">
        <f t="shared" si="227"/>
        <v>Below Average</v>
      </c>
      <c r="AA761" s="25">
        <v>0</v>
      </c>
      <c r="AB761" s="25">
        <v>0</v>
      </c>
      <c r="AC761" s="25">
        <v>1</v>
      </c>
      <c r="AD761" s="25">
        <v>0</v>
      </c>
      <c r="AE761" s="25">
        <f t="shared" si="228"/>
        <v>1</v>
      </c>
      <c r="AF761" s="25" t="str">
        <f t="shared" si="229"/>
        <v>Less</v>
      </c>
      <c r="AG761" s="57">
        <v>7</v>
      </c>
      <c r="AH761" s="29">
        <v>96500</v>
      </c>
      <c r="AI761" s="29">
        <f t="shared" si="216"/>
        <v>1716</v>
      </c>
      <c r="AJ761" s="29" t="str">
        <f t="shared" si="230"/>
        <v>no</v>
      </c>
      <c r="AK761" s="29">
        <f t="shared" si="231"/>
        <v>56.235431235431236</v>
      </c>
      <c r="AL761" s="29">
        <f t="shared" si="232"/>
        <v>84.649122807017548</v>
      </c>
    </row>
    <row r="762" spans="1:38" x14ac:dyDescent="0.2">
      <c r="A762">
        <v>752</v>
      </c>
      <c r="B762" s="12" t="s">
        <v>83</v>
      </c>
      <c r="C762" s="12">
        <f t="shared" si="217"/>
        <v>69</v>
      </c>
      <c r="D762" s="12" t="str">
        <f t="shared" si="214"/>
        <v>no</v>
      </c>
      <c r="E762" s="12" t="str">
        <f t="shared" si="218"/>
        <v>Below Average</v>
      </c>
      <c r="F762" s="21">
        <v>7750</v>
      </c>
      <c r="G762" s="21" t="str">
        <f t="shared" si="219"/>
        <v>no</v>
      </c>
      <c r="H762" s="21" t="str">
        <f t="shared" si="220"/>
        <v>Below Average</v>
      </c>
      <c r="I762" s="12" t="s">
        <v>193</v>
      </c>
      <c r="J762" s="12" t="str">
        <f t="shared" si="221"/>
        <v>Gilbert</v>
      </c>
      <c r="K762" s="12" t="s">
        <v>91</v>
      </c>
      <c r="L762" s="12">
        <f t="shared" si="215"/>
        <v>77.47396854876844</v>
      </c>
      <c r="M762" s="12" t="str">
        <f t="shared" si="222"/>
        <v>Above Average</v>
      </c>
      <c r="N762" s="22">
        <v>7</v>
      </c>
      <c r="O762" s="22" t="str">
        <f t="shared" si="223"/>
        <v>High</v>
      </c>
      <c r="P762">
        <v>2003</v>
      </c>
      <c r="Q762">
        <v>2003</v>
      </c>
      <c r="R762" s="23">
        <v>660</v>
      </c>
      <c r="S762" s="23" t="str">
        <f t="shared" si="224"/>
        <v>no</v>
      </c>
      <c r="T762" s="23" t="str">
        <f t="shared" si="225"/>
        <v>Below Average</v>
      </c>
      <c r="U762" s="24">
        <v>660</v>
      </c>
      <c r="V762" s="24">
        <v>660</v>
      </c>
      <c r="W762" s="24" t="s">
        <v>412</v>
      </c>
      <c r="X762" s="24">
        <v>1320</v>
      </c>
      <c r="Y762" s="24" t="str">
        <f t="shared" si="226"/>
        <v>no</v>
      </c>
      <c r="Z762" s="24" t="str">
        <f t="shared" si="227"/>
        <v>Below Average</v>
      </c>
      <c r="AA762" s="25">
        <v>0</v>
      </c>
      <c r="AB762" s="25">
        <v>0</v>
      </c>
      <c r="AC762" s="25">
        <v>2</v>
      </c>
      <c r="AD762" s="25">
        <v>1</v>
      </c>
      <c r="AE762" s="25">
        <f t="shared" si="228"/>
        <v>3</v>
      </c>
      <c r="AF762" s="25" t="str">
        <f t="shared" si="229"/>
        <v>More</v>
      </c>
      <c r="AG762" s="57">
        <v>6</v>
      </c>
      <c r="AH762" s="29">
        <v>162000</v>
      </c>
      <c r="AI762" s="29">
        <f t="shared" si="216"/>
        <v>1980</v>
      </c>
      <c r="AJ762" s="29" t="str">
        <f t="shared" si="230"/>
        <v>no</v>
      </c>
      <c r="AK762" s="29">
        <f t="shared" si="231"/>
        <v>81.818181818181813</v>
      </c>
      <c r="AL762" s="29">
        <f t="shared" si="232"/>
        <v>122.72727272727273</v>
      </c>
    </row>
    <row r="763" spans="1:38" x14ac:dyDescent="0.2">
      <c r="A763">
        <v>753</v>
      </c>
      <c r="B763" s="12">
        <v>79</v>
      </c>
      <c r="C763" s="12">
        <f t="shared" si="217"/>
        <v>79</v>
      </c>
      <c r="D763" s="12" t="str">
        <f t="shared" si="214"/>
        <v>no</v>
      </c>
      <c r="E763" s="12" t="str">
        <f t="shared" si="218"/>
        <v>Above Average</v>
      </c>
      <c r="F763" s="21">
        <v>9236</v>
      </c>
      <c r="G763" s="21" t="str">
        <f t="shared" si="219"/>
        <v>no</v>
      </c>
      <c r="H763" s="21" t="str">
        <f t="shared" si="220"/>
        <v>Below Average</v>
      </c>
      <c r="I763" s="12" t="s">
        <v>89</v>
      </c>
      <c r="J763" s="12" t="str">
        <f t="shared" si="221"/>
        <v>CollgCr</v>
      </c>
      <c r="K763" s="12" t="s">
        <v>91</v>
      </c>
      <c r="L763" s="12">
        <f t="shared" si="215"/>
        <v>74.535824409408733</v>
      </c>
      <c r="M763" s="12" t="str">
        <f t="shared" si="222"/>
        <v>Above Average</v>
      </c>
      <c r="N763" s="22">
        <v>6</v>
      </c>
      <c r="O763" s="22" t="str">
        <f t="shared" si="223"/>
        <v>Low</v>
      </c>
      <c r="P763">
        <v>1997</v>
      </c>
      <c r="Q763">
        <v>1997</v>
      </c>
      <c r="R763" s="23">
        <v>1479</v>
      </c>
      <c r="S763" s="23" t="str">
        <f t="shared" si="224"/>
        <v>no</v>
      </c>
      <c r="T763" s="23" t="str">
        <f t="shared" si="225"/>
        <v>Above Average</v>
      </c>
      <c r="U763" s="24">
        <v>1494</v>
      </c>
      <c r="V763" s="24">
        <v>0</v>
      </c>
      <c r="W763" s="24" t="s">
        <v>413</v>
      </c>
      <c r="X763" s="24">
        <v>1494</v>
      </c>
      <c r="Y763" s="24" t="str">
        <f t="shared" si="226"/>
        <v>no</v>
      </c>
      <c r="Z763" s="24" t="str">
        <f t="shared" si="227"/>
        <v>Below Average</v>
      </c>
      <c r="AA763" s="25">
        <v>1</v>
      </c>
      <c r="AB763" s="25">
        <v>0</v>
      </c>
      <c r="AC763" s="25">
        <v>2</v>
      </c>
      <c r="AD763" s="25">
        <v>0</v>
      </c>
      <c r="AE763" s="25">
        <f t="shared" si="228"/>
        <v>3</v>
      </c>
      <c r="AF763" s="25" t="str">
        <f t="shared" si="229"/>
        <v>More</v>
      </c>
      <c r="AG763" s="57">
        <v>6</v>
      </c>
      <c r="AH763" s="29">
        <v>217000</v>
      </c>
      <c r="AI763" s="29">
        <f t="shared" si="216"/>
        <v>2973</v>
      </c>
      <c r="AJ763" s="29" t="str">
        <f t="shared" si="230"/>
        <v>no</v>
      </c>
      <c r="AK763" s="29">
        <f t="shared" si="231"/>
        <v>72.990245543222329</v>
      </c>
      <c r="AL763" s="29">
        <f t="shared" si="232"/>
        <v>145.24765729585008</v>
      </c>
    </row>
    <row r="764" spans="1:38" x14ac:dyDescent="0.2">
      <c r="A764">
        <v>754</v>
      </c>
      <c r="B764" s="12">
        <v>80</v>
      </c>
      <c r="C764" s="12">
        <f t="shared" si="217"/>
        <v>80</v>
      </c>
      <c r="D764" s="12" t="str">
        <f t="shared" si="214"/>
        <v>no</v>
      </c>
      <c r="E764" s="12" t="str">
        <f t="shared" si="218"/>
        <v>Above Average</v>
      </c>
      <c r="F764" s="21">
        <v>10240</v>
      </c>
      <c r="G764" s="21" t="str">
        <f t="shared" si="219"/>
        <v>no</v>
      </c>
      <c r="H764" s="21" t="str">
        <f t="shared" si="220"/>
        <v>Below Average</v>
      </c>
      <c r="I764" s="12" t="s">
        <v>154</v>
      </c>
      <c r="J764" s="12" t="str">
        <f t="shared" si="221"/>
        <v>NridgHt</v>
      </c>
      <c r="K764" s="12" t="s">
        <v>91</v>
      </c>
      <c r="L764" s="12">
        <f t="shared" si="215"/>
        <v>92.435750489847905</v>
      </c>
      <c r="M764" s="12" t="str">
        <f t="shared" si="222"/>
        <v>Above Average</v>
      </c>
      <c r="N764" s="22">
        <v>8</v>
      </c>
      <c r="O764" s="22" t="str">
        <f t="shared" si="223"/>
        <v>High</v>
      </c>
      <c r="P764">
        <v>2005</v>
      </c>
      <c r="Q764">
        <v>2005</v>
      </c>
      <c r="R764" s="23">
        <v>1030</v>
      </c>
      <c r="S764" s="23" t="str">
        <f t="shared" si="224"/>
        <v>no</v>
      </c>
      <c r="T764" s="23" t="str">
        <f t="shared" si="225"/>
        <v>Below Average</v>
      </c>
      <c r="U764" s="24">
        <v>1038</v>
      </c>
      <c r="V764" s="24">
        <v>1060</v>
      </c>
      <c r="W764" s="24" t="s">
        <v>412</v>
      </c>
      <c r="X764" s="24">
        <v>2098</v>
      </c>
      <c r="Y764" s="24" t="str">
        <f t="shared" si="226"/>
        <v>no</v>
      </c>
      <c r="Z764" s="24" t="str">
        <f t="shared" si="227"/>
        <v>Above Average</v>
      </c>
      <c r="AA764" s="25">
        <v>0</v>
      </c>
      <c r="AB764" s="25">
        <v>0</v>
      </c>
      <c r="AC764" s="25">
        <v>2</v>
      </c>
      <c r="AD764" s="25">
        <v>1</v>
      </c>
      <c r="AE764" s="25">
        <f t="shared" si="228"/>
        <v>3</v>
      </c>
      <c r="AF764" s="25" t="str">
        <f t="shared" si="229"/>
        <v>More</v>
      </c>
      <c r="AG764" s="57">
        <v>8</v>
      </c>
      <c r="AH764" s="29">
        <v>275500</v>
      </c>
      <c r="AI764" s="29">
        <f t="shared" si="216"/>
        <v>3128</v>
      </c>
      <c r="AJ764" s="29" t="str">
        <f t="shared" si="230"/>
        <v>no</v>
      </c>
      <c r="AK764" s="29">
        <f t="shared" si="231"/>
        <v>88.075447570332486</v>
      </c>
      <c r="AL764" s="29">
        <f t="shared" si="232"/>
        <v>131.3155386081983</v>
      </c>
    </row>
    <row r="765" spans="1:38" x14ac:dyDescent="0.2">
      <c r="A765">
        <v>755</v>
      </c>
      <c r="B765" s="12">
        <v>61</v>
      </c>
      <c r="C765" s="12">
        <f t="shared" si="217"/>
        <v>61</v>
      </c>
      <c r="D765" s="12" t="str">
        <f t="shared" si="214"/>
        <v>no</v>
      </c>
      <c r="E765" s="12" t="str">
        <f t="shared" si="218"/>
        <v>Below Average</v>
      </c>
      <c r="F765" s="21">
        <v>7930</v>
      </c>
      <c r="G765" s="21" t="str">
        <f t="shared" si="219"/>
        <v>no</v>
      </c>
      <c r="H765" s="21" t="str">
        <f t="shared" si="220"/>
        <v>Below Average</v>
      </c>
      <c r="I765" s="12" t="s">
        <v>162</v>
      </c>
      <c r="J765" s="12" t="str">
        <f t="shared" si="221"/>
        <v>NAmes</v>
      </c>
      <c r="K765" s="12" t="s">
        <v>91</v>
      </c>
      <c r="L765" s="12">
        <f t="shared" si="215"/>
        <v>65.191384752822614</v>
      </c>
      <c r="M765" s="12" t="str">
        <f t="shared" si="222"/>
        <v>Below Average</v>
      </c>
      <c r="N765" s="22">
        <v>6</v>
      </c>
      <c r="O765" s="22" t="str">
        <f t="shared" si="223"/>
        <v>Low</v>
      </c>
      <c r="P765">
        <v>1969</v>
      </c>
      <c r="Q765">
        <v>2005</v>
      </c>
      <c r="R765" s="23">
        <v>1026</v>
      </c>
      <c r="S765" s="23" t="str">
        <f t="shared" si="224"/>
        <v>no</v>
      </c>
      <c r="T765" s="23" t="str">
        <f t="shared" si="225"/>
        <v>Below Average</v>
      </c>
      <c r="U765" s="24">
        <v>1026</v>
      </c>
      <c r="V765" s="24">
        <v>0</v>
      </c>
      <c r="W765" s="24" t="s">
        <v>413</v>
      </c>
      <c r="X765" s="24">
        <v>1026</v>
      </c>
      <c r="Y765" s="24" t="str">
        <f t="shared" si="226"/>
        <v>no</v>
      </c>
      <c r="Z765" s="24" t="str">
        <f t="shared" si="227"/>
        <v>Below Average</v>
      </c>
      <c r="AA765" s="25">
        <v>1</v>
      </c>
      <c r="AB765" s="25">
        <v>0</v>
      </c>
      <c r="AC765" s="25">
        <v>1</v>
      </c>
      <c r="AD765" s="25">
        <v>0</v>
      </c>
      <c r="AE765" s="25">
        <f t="shared" si="228"/>
        <v>2</v>
      </c>
      <c r="AF765" s="25" t="str">
        <f t="shared" si="229"/>
        <v>Less</v>
      </c>
      <c r="AG765" s="57">
        <v>5</v>
      </c>
      <c r="AH765" s="29">
        <v>156000</v>
      </c>
      <c r="AI765" s="29">
        <f t="shared" si="216"/>
        <v>2052</v>
      </c>
      <c r="AJ765" s="29" t="str">
        <f t="shared" si="230"/>
        <v>no</v>
      </c>
      <c r="AK765" s="29">
        <f t="shared" si="231"/>
        <v>76.023391812865498</v>
      </c>
      <c r="AL765" s="29">
        <f t="shared" si="232"/>
        <v>152.046783625731</v>
      </c>
    </row>
    <row r="766" spans="1:38" x14ac:dyDescent="0.2">
      <c r="A766">
        <v>756</v>
      </c>
      <c r="B766" s="12">
        <v>34</v>
      </c>
      <c r="C766" s="12">
        <f t="shared" si="217"/>
        <v>34</v>
      </c>
      <c r="D766" s="12" t="str">
        <f t="shared" si="214"/>
        <v>no</v>
      </c>
      <c r="E766" s="12" t="str">
        <f t="shared" si="218"/>
        <v>Below Average</v>
      </c>
      <c r="F766" s="21">
        <v>3230</v>
      </c>
      <c r="G766" s="21" t="str">
        <f t="shared" si="219"/>
        <v>no</v>
      </c>
      <c r="H766" s="21" t="str">
        <f t="shared" si="220"/>
        <v>Below Average</v>
      </c>
      <c r="I766" s="12" t="s">
        <v>136</v>
      </c>
      <c r="J766" s="12" t="str">
        <f t="shared" si="221"/>
        <v/>
      </c>
      <c r="K766" s="12" t="s">
        <v>179</v>
      </c>
      <c r="L766" s="12">
        <f t="shared" si="215"/>
        <v>83.140020408338017</v>
      </c>
      <c r="M766" s="12" t="str">
        <f t="shared" si="222"/>
        <v/>
      </c>
      <c r="N766" s="22">
        <v>6</v>
      </c>
      <c r="O766" s="22" t="str">
        <f t="shared" si="223"/>
        <v>Low</v>
      </c>
      <c r="P766">
        <v>1999</v>
      </c>
      <c r="Q766">
        <v>1999</v>
      </c>
      <c r="R766" s="23">
        <v>729</v>
      </c>
      <c r="S766" s="23" t="str">
        <f t="shared" si="224"/>
        <v>no</v>
      </c>
      <c r="T766" s="23" t="str">
        <f t="shared" si="225"/>
        <v>Below Average</v>
      </c>
      <c r="U766" s="24">
        <v>742</v>
      </c>
      <c r="V766" s="24">
        <v>729</v>
      </c>
      <c r="W766" s="24" t="s">
        <v>412</v>
      </c>
      <c r="X766" s="24">
        <v>1471</v>
      </c>
      <c r="Y766" s="24" t="str">
        <f t="shared" si="226"/>
        <v>no</v>
      </c>
      <c r="Z766" s="24" t="str">
        <f t="shared" si="227"/>
        <v>Below Average</v>
      </c>
      <c r="AA766" s="25">
        <v>0</v>
      </c>
      <c r="AB766" s="25">
        <v>0</v>
      </c>
      <c r="AC766" s="25">
        <v>2</v>
      </c>
      <c r="AD766" s="25">
        <v>1</v>
      </c>
      <c r="AE766" s="25">
        <f t="shared" si="228"/>
        <v>3</v>
      </c>
      <c r="AF766" s="25" t="str">
        <f t="shared" si="229"/>
        <v>More</v>
      </c>
      <c r="AG766" s="57">
        <v>6</v>
      </c>
      <c r="AH766" s="29">
        <v>172500</v>
      </c>
      <c r="AI766" s="29">
        <f t="shared" si="216"/>
        <v>2200</v>
      </c>
      <c r="AJ766" s="29" t="str">
        <f t="shared" si="230"/>
        <v>no</v>
      </c>
      <c r="AK766" s="29">
        <f t="shared" si="231"/>
        <v>78.409090909090907</v>
      </c>
      <c r="AL766" s="29">
        <f t="shared" si="232"/>
        <v>117.26716519374575</v>
      </c>
    </row>
    <row r="767" spans="1:38" x14ac:dyDescent="0.2">
      <c r="A767">
        <v>757</v>
      </c>
      <c r="B767" s="12">
        <v>68</v>
      </c>
      <c r="C767" s="12">
        <f t="shared" si="217"/>
        <v>68</v>
      </c>
      <c r="D767" s="12" t="str">
        <f t="shared" si="214"/>
        <v>no</v>
      </c>
      <c r="E767" s="12" t="str">
        <f t="shared" si="218"/>
        <v>Below Average</v>
      </c>
      <c r="F767" s="21">
        <v>10769</v>
      </c>
      <c r="G767" s="21" t="str">
        <f t="shared" si="219"/>
        <v>no</v>
      </c>
      <c r="H767" s="21" t="str">
        <f t="shared" si="220"/>
        <v>Above Average</v>
      </c>
      <c r="I767" s="12" t="s">
        <v>89</v>
      </c>
      <c r="J767" s="12" t="str">
        <f t="shared" si="221"/>
        <v>CollgCr</v>
      </c>
      <c r="K767" s="12" t="s">
        <v>91</v>
      </c>
      <c r="L767" s="12">
        <f t="shared" si="215"/>
        <v>74.535824409408733</v>
      </c>
      <c r="M767" s="12" t="str">
        <f t="shared" si="222"/>
        <v>Above Average</v>
      </c>
      <c r="N767" s="22">
        <v>8</v>
      </c>
      <c r="O767" s="22" t="str">
        <f t="shared" si="223"/>
        <v>High</v>
      </c>
      <c r="P767">
        <v>2007</v>
      </c>
      <c r="Q767">
        <v>2007</v>
      </c>
      <c r="R767" s="23">
        <v>866</v>
      </c>
      <c r="S767" s="23" t="str">
        <f t="shared" si="224"/>
        <v>no</v>
      </c>
      <c r="T767" s="23" t="str">
        <f t="shared" si="225"/>
        <v>Below Average</v>
      </c>
      <c r="U767" s="24">
        <v>866</v>
      </c>
      <c r="V767" s="24">
        <v>902</v>
      </c>
      <c r="W767" s="24" t="s">
        <v>412</v>
      </c>
      <c r="X767" s="24">
        <v>1768</v>
      </c>
      <c r="Y767" s="24" t="str">
        <f t="shared" si="226"/>
        <v>no</v>
      </c>
      <c r="Z767" s="24" t="str">
        <f t="shared" si="227"/>
        <v>Above Average</v>
      </c>
      <c r="AA767" s="25">
        <v>0</v>
      </c>
      <c r="AB767" s="25">
        <v>0</v>
      </c>
      <c r="AC767" s="25">
        <v>2</v>
      </c>
      <c r="AD767" s="25">
        <v>1</v>
      </c>
      <c r="AE767" s="25">
        <f t="shared" si="228"/>
        <v>3</v>
      </c>
      <c r="AF767" s="25" t="str">
        <f t="shared" si="229"/>
        <v>More</v>
      </c>
      <c r="AG767" s="57">
        <v>7</v>
      </c>
      <c r="AH767" s="29">
        <v>212000</v>
      </c>
      <c r="AI767" s="29">
        <f t="shared" si="216"/>
        <v>2634</v>
      </c>
      <c r="AJ767" s="29" t="str">
        <f t="shared" si="230"/>
        <v>no</v>
      </c>
      <c r="AK767" s="29">
        <f t="shared" si="231"/>
        <v>80.485952923310549</v>
      </c>
      <c r="AL767" s="29">
        <f t="shared" si="232"/>
        <v>119.90950226244344</v>
      </c>
    </row>
    <row r="768" spans="1:38" x14ac:dyDescent="0.2">
      <c r="A768">
        <v>758</v>
      </c>
      <c r="B768" s="12" t="s">
        <v>83</v>
      </c>
      <c r="C768" s="12">
        <f t="shared" si="217"/>
        <v>69</v>
      </c>
      <c r="D768" s="12" t="str">
        <f t="shared" si="214"/>
        <v>no</v>
      </c>
      <c r="E768" s="12" t="str">
        <f t="shared" si="218"/>
        <v>Below Average</v>
      </c>
      <c r="F768" s="21">
        <v>11616</v>
      </c>
      <c r="G768" s="21" t="str">
        <f t="shared" si="219"/>
        <v>no</v>
      </c>
      <c r="H768" s="21" t="str">
        <f t="shared" si="220"/>
        <v>Above Average</v>
      </c>
      <c r="I768" s="12" t="s">
        <v>151</v>
      </c>
      <c r="J768" s="12" t="str">
        <f t="shared" si="221"/>
        <v>Sawyer</v>
      </c>
      <c r="K768" s="12" t="s">
        <v>91</v>
      </c>
      <c r="L768" s="12">
        <f t="shared" si="215"/>
        <v>65.835562612127291</v>
      </c>
      <c r="M768" s="12" t="str">
        <f t="shared" si="222"/>
        <v>Below Average</v>
      </c>
      <c r="N768" s="22">
        <v>6</v>
      </c>
      <c r="O768" s="22" t="str">
        <f t="shared" si="223"/>
        <v>Low</v>
      </c>
      <c r="P768">
        <v>1978</v>
      </c>
      <c r="Q768">
        <v>1978</v>
      </c>
      <c r="R768" s="23">
        <v>672</v>
      </c>
      <c r="S768" s="23" t="str">
        <f t="shared" si="224"/>
        <v>no</v>
      </c>
      <c r="T768" s="23" t="str">
        <f t="shared" si="225"/>
        <v>Below Average</v>
      </c>
      <c r="U768" s="24">
        <v>672</v>
      </c>
      <c r="V768" s="24">
        <v>714</v>
      </c>
      <c r="W768" s="24" t="s">
        <v>412</v>
      </c>
      <c r="X768" s="24">
        <v>1386</v>
      </c>
      <c r="Y768" s="24" t="str">
        <f t="shared" si="226"/>
        <v>no</v>
      </c>
      <c r="Z768" s="24" t="str">
        <f t="shared" si="227"/>
        <v>Below Average</v>
      </c>
      <c r="AA768" s="25">
        <v>0</v>
      </c>
      <c r="AB768" s="25">
        <v>0</v>
      </c>
      <c r="AC768" s="25">
        <v>2</v>
      </c>
      <c r="AD768" s="25">
        <v>1</v>
      </c>
      <c r="AE768" s="25">
        <f t="shared" si="228"/>
        <v>3</v>
      </c>
      <c r="AF768" s="25" t="str">
        <f t="shared" si="229"/>
        <v>More</v>
      </c>
      <c r="AG768" s="57">
        <v>6</v>
      </c>
      <c r="AH768" s="29">
        <v>158900</v>
      </c>
      <c r="AI768" s="29">
        <f t="shared" si="216"/>
        <v>2058</v>
      </c>
      <c r="AJ768" s="29" t="str">
        <f t="shared" si="230"/>
        <v>no</v>
      </c>
      <c r="AK768" s="29">
        <f t="shared" si="231"/>
        <v>77.210884353741491</v>
      </c>
      <c r="AL768" s="29">
        <f t="shared" si="232"/>
        <v>114.64646464646465</v>
      </c>
    </row>
    <row r="769" spans="1:38" x14ac:dyDescent="0.2">
      <c r="A769">
        <v>759</v>
      </c>
      <c r="B769" s="12">
        <v>24</v>
      </c>
      <c r="C769" s="12">
        <f t="shared" si="217"/>
        <v>24</v>
      </c>
      <c r="D769" s="12" t="str">
        <f t="shared" si="214"/>
        <v>yes</v>
      </c>
      <c r="E769" s="12" t="str">
        <f t="shared" si="218"/>
        <v>Below Average</v>
      </c>
      <c r="F769" s="21">
        <v>2280</v>
      </c>
      <c r="G769" s="21" t="str">
        <f t="shared" si="219"/>
        <v>no</v>
      </c>
      <c r="H769" s="21" t="str">
        <f t="shared" si="220"/>
        <v>Below Average</v>
      </c>
      <c r="I769" s="12" t="s">
        <v>136</v>
      </c>
      <c r="J769" s="12" t="str">
        <f t="shared" si="221"/>
        <v/>
      </c>
      <c r="K769" s="12" t="s">
        <v>198</v>
      </c>
      <c r="L769" s="12">
        <f t="shared" si="215"/>
        <v>83.140020408338017</v>
      </c>
      <c r="M769" s="12" t="str">
        <f t="shared" si="222"/>
        <v/>
      </c>
      <c r="N769" s="22">
        <v>7</v>
      </c>
      <c r="O769" s="22" t="str">
        <f t="shared" si="223"/>
        <v>High</v>
      </c>
      <c r="P769">
        <v>1999</v>
      </c>
      <c r="Q769">
        <v>1999</v>
      </c>
      <c r="R769" s="23">
        <v>744</v>
      </c>
      <c r="S769" s="23" t="str">
        <f t="shared" si="224"/>
        <v>no</v>
      </c>
      <c r="T769" s="23" t="str">
        <f t="shared" si="225"/>
        <v>Below Average</v>
      </c>
      <c r="U769" s="24">
        <v>757</v>
      </c>
      <c r="V769" s="24">
        <v>744</v>
      </c>
      <c r="W769" s="24" t="s">
        <v>412</v>
      </c>
      <c r="X769" s="24">
        <v>1501</v>
      </c>
      <c r="Y769" s="24" t="str">
        <f t="shared" si="226"/>
        <v>no</v>
      </c>
      <c r="Z769" s="24" t="str">
        <f t="shared" si="227"/>
        <v>Below Average</v>
      </c>
      <c r="AA769" s="25">
        <v>0</v>
      </c>
      <c r="AB769" s="25">
        <v>0</v>
      </c>
      <c r="AC769" s="25">
        <v>2</v>
      </c>
      <c r="AD769" s="25">
        <v>1</v>
      </c>
      <c r="AE769" s="25">
        <f t="shared" si="228"/>
        <v>3</v>
      </c>
      <c r="AF769" s="25" t="str">
        <f t="shared" si="229"/>
        <v>More</v>
      </c>
      <c r="AG769" s="57">
        <v>6</v>
      </c>
      <c r="AH769" s="29">
        <v>179400</v>
      </c>
      <c r="AI769" s="29">
        <f t="shared" si="216"/>
        <v>2245</v>
      </c>
      <c r="AJ769" s="29" t="str">
        <f t="shared" si="230"/>
        <v>no</v>
      </c>
      <c r="AK769" s="29">
        <f t="shared" si="231"/>
        <v>79.910913140311806</v>
      </c>
      <c r="AL769" s="29">
        <f t="shared" si="232"/>
        <v>119.5203197868088</v>
      </c>
    </row>
    <row r="770" spans="1:38" x14ac:dyDescent="0.2">
      <c r="A770">
        <v>760</v>
      </c>
      <c r="B770" s="12">
        <v>65</v>
      </c>
      <c r="C770" s="12">
        <f t="shared" si="217"/>
        <v>65</v>
      </c>
      <c r="D770" s="12" t="str">
        <f t="shared" si="214"/>
        <v>no</v>
      </c>
      <c r="E770" s="12" t="str">
        <f t="shared" si="218"/>
        <v>Below Average</v>
      </c>
      <c r="F770" s="21">
        <v>12257</v>
      </c>
      <c r="G770" s="21" t="str">
        <f t="shared" si="219"/>
        <v>no</v>
      </c>
      <c r="H770" s="21" t="str">
        <f t="shared" si="220"/>
        <v>Above Average</v>
      </c>
      <c r="I770" s="12" t="s">
        <v>129</v>
      </c>
      <c r="J770" s="12" t="str">
        <f t="shared" si="221"/>
        <v>NoRidge</v>
      </c>
      <c r="K770" s="12" t="s">
        <v>91</v>
      </c>
      <c r="L770" s="12">
        <f t="shared" si="215"/>
        <v>82.673563019433331</v>
      </c>
      <c r="M770" s="12" t="str">
        <f t="shared" si="222"/>
        <v>Above Average</v>
      </c>
      <c r="N770" s="22">
        <v>8</v>
      </c>
      <c r="O770" s="22" t="str">
        <f t="shared" si="223"/>
        <v>High</v>
      </c>
      <c r="P770">
        <v>1995</v>
      </c>
      <c r="Q770">
        <v>1995</v>
      </c>
      <c r="R770" s="23">
        <v>1318</v>
      </c>
      <c r="S770" s="23" t="str">
        <f t="shared" si="224"/>
        <v>no</v>
      </c>
      <c r="T770" s="23" t="str">
        <f t="shared" si="225"/>
        <v>Above Average</v>
      </c>
      <c r="U770" s="24">
        <v>1328</v>
      </c>
      <c r="V770" s="24">
        <v>1203</v>
      </c>
      <c r="W770" s="24" t="s">
        <v>412</v>
      </c>
      <c r="X770" s="24">
        <v>2531</v>
      </c>
      <c r="Y770" s="24" t="str">
        <f t="shared" si="226"/>
        <v>no</v>
      </c>
      <c r="Z770" s="24" t="str">
        <f t="shared" si="227"/>
        <v>Above Average</v>
      </c>
      <c r="AA770" s="25">
        <v>0</v>
      </c>
      <c r="AB770" s="25">
        <v>0</v>
      </c>
      <c r="AC770" s="25">
        <v>2</v>
      </c>
      <c r="AD770" s="25">
        <v>1</v>
      </c>
      <c r="AE770" s="25">
        <f t="shared" si="228"/>
        <v>3</v>
      </c>
      <c r="AF770" s="25" t="str">
        <f t="shared" si="229"/>
        <v>More</v>
      </c>
      <c r="AG770" s="57">
        <v>9</v>
      </c>
      <c r="AH770" s="29">
        <v>290000</v>
      </c>
      <c r="AI770" s="29">
        <f t="shared" si="216"/>
        <v>3849</v>
      </c>
      <c r="AJ770" s="29" t="str">
        <f t="shared" si="230"/>
        <v>no</v>
      </c>
      <c r="AK770" s="29">
        <f t="shared" si="231"/>
        <v>75.344245258508707</v>
      </c>
      <c r="AL770" s="29">
        <f t="shared" si="232"/>
        <v>114.57921770051362</v>
      </c>
    </row>
    <row r="771" spans="1:38" x14ac:dyDescent="0.2">
      <c r="A771">
        <v>761</v>
      </c>
      <c r="B771" s="12">
        <v>70</v>
      </c>
      <c r="C771" s="12">
        <f t="shared" si="217"/>
        <v>70</v>
      </c>
      <c r="D771" s="12" t="str">
        <f t="shared" si="214"/>
        <v>no</v>
      </c>
      <c r="E771" s="12" t="str">
        <f t="shared" si="218"/>
        <v>Above Average</v>
      </c>
      <c r="F771" s="21">
        <v>9100</v>
      </c>
      <c r="G771" s="21" t="str">
        <f t="shared" si="219"/>
        <v>no</v>
      </c>
      <c r="H771" s="21" t="str">
        <f t="shared" si="220"/>
        <v>Below Average</v>
      </c>
      <c r="I771" s="12" t="s">
        <v>162</v>
      </c>
      <c r="J771" s="12" t="str">
        <f t="shared" si="221"/>
        <v>NAmes</v>
      </c>
      <c r="K771" s="12" t="s">
        <v>91</v>
      </c>
      <c r="L771" s="12">
        <f t="shared" si="215"/>
        <v>65.191384752822614</v>
      </c>
      <c r="M771" s="12" t="str">
        <f t="shared" si="222"/>
        <v>Below Average</v>
      </c>
      <c r="N771" s="22">
        <v>6</v>
      </c>
      <c r="O771" s="22" t="str">
        <f t="shared" si="223"/>
        <v>Low</v>
      </c>
      <c r="P771">
        <v>1959</v>
      </c>
      <c r="Q771">
        <v>1959</v>
      </c>
      <c r="R771" s="23">
        <v>864</v>
      </c>
      <c r="S771" s="23" t="str">
        <f t="shared" si="224"/>
        <v>no</v>
      </c>
      <c r="T771" s="23" t="str">
        <f t="shared" si="225"/>
        <v>Below Average</v>
      </c>
      <c r="U771" s="24">
        <v>864</v>
      </c>
      <c r="V771" s="24">
        <v>0</v>
      </c>
      <c r="W771" s="24" t="s">
        <v>413</v>
      </c>
      <c r="X771" s="24">
        <v>864</v>
      </c>
      <c r="Y771" s="24" t="str">
        <f t="shared" si="226"/>
        <v>no</v>
      </c>
      <c r="Z771" s="24" t="str">
        <f t="shared" si="227"/>
        <v>Below Average</v>
      </c>
      <c r="AA771" s="25">
        <v>0</v>
      </c>
      <c r="AB771" s="25">
        <v>0</v>
      </c>
      <c r="AC771" s="25">
        <v>1</v>
      </c>
      <c r="AD771" s="25">
        <v>0</v>
      </c>
      <c r="AE771" s="25">
        <f t="shared" si="228"/>
        <v>1</v>
      </c>
      <c r="AF771" s="25" t="str">
        <f t="shared" si="229"/>
        <v>Less</v>
      </c>
      <c r="AG771" s="57">
        <v>5</v>
      </c>
      <c r="AH771" s="29">
        <v>127500</v>
      </c>
      <c r="AI771" s="29">
        <f t="shared" si="216"/>
        <v>1728</v>
      </c>
      <c r="AJ771" s="29" t="str">
        <f t="shared" si="230"/>
        <v>no</v>
      </c>
      <c r="AK771" s="29">
        <f t="shared" si="231"/>
        <v>73.784722222222229</v>
      </c>
      <c r="AL771" s="29">
        <f t="shared" si="232"/>
        <v>147.56944444444446</v>
      </c>
    </row>
    <row r="772" spans="1:38" x14ac:dyDescent="0.2">
      <c r="A772">
        <v>762</v>
      </c>
      <c r="B772" s="12">
        <v>60</v>
      </c>
      <c r="C772" s="12">
        <f t="shared" si="217"/>
        <v>60</v>
      </c>
      <c r="D772" s="12" t="str">
        <f t="shared" si="214"/>
        <v>no</v>
      </c>
      <c r="E772" s="12" t="str">
        <f t="shared" si="218"/>
        <v>Below Average</v>
      </c>
      <c r="F772" s="21">
        <v>6911</v>
      </c>
      <c r="G772" s="21" t="str">
        <f t="shared" si="219"/>
        <v>no</v>
      </c>
      <c r="H772" s="21" t="str">
        <f t="shared" si="220"/>
        <v>Below Average</v>
      </c>
      <c r="I772" s="12" t="s">
        <v>148</v>
      </c>
      <c r="J772" s="12" t="str">
        <f t="shared" si="221"/>
        <v>BrkSide</v>
      </c>
      <c r="K772" s="12" t="s">
        <v>91</v>
      </c>
      <c r="L772" s="12">
        <f t="shared" si="215"/>
        <v>64.919237492322253</v>
      </c>
      <c r="M772" s="12" t="str">
        <f t="shared" si="222"/>
        <v>Below Average</v>
      </c>
      <c r="N772" s="22">
        <v>5</v>
      </c>
      <c r="O772" s="22" t="str">
        <f t="shared" si="223"/>
        <v>Low</v>
      </c>
      <c r="P772">
        <v>1924</v>
      </c>
      <c r="Q772">
        <v>1950</v>
      </c>
      <c r="R772" s="23">
        <v>1145</v>
      </c>
      <c r="S772" s="23" t="str">
        <f t="shared" si="224"/>
        <v>no</v>
      </c>
      <c r="T772" s="23" t="str">
        <f t="shared" si="225"/>
        <v>Above Average</v>
      </c>
      <c r="U772" s="24">
        <v>1301</v>
      </c>
      <c r="V772" s="24">
        <v>0</v>
      </c>
      <c r="W772" s="24" t="s">
        <v>413</v>
      </c>
      <c r="X772" s="24">
        <v>1301</v>
      </c>
      <c r="Y772" s="24" t="str">
        <f t="shared" si="226"/>
        <v>no</v>
      </c>
      <c r="Z772" s="24" t="str">
        <f t="shared" si="227"/>
        <v>Below Average</v>
      </c>
      <c r="AA772" s="25">
        <v>0</v>
      </c>
      <c r="AB772" s="25">
        <v>0</v>
      </c>
      <c r="AC772" s="25">
        <v>1</v>
      </c>
      <c r="AD772" s="25">
        <v>0</v>
      </c>
      <c r="AE772" s="25">
        <f t="shared" si="228"/>
        <v>1</v>
      </c>
      <c r="AF772" s="25" t="str">
        <f t="shared" si="229"/>
        <v>Less</v>
      </c>
      <c r="AG772" s="57">
        <v>5</v>
      </c>
      <c r="AH772" s="29">
        <v>100000</v>
      </c>
      <c r="AI772" s="29">
        <f t="shared" si="216"/>
        <v>2446</v>
      </c>
      <c r="AJ772" s="29" t="str">
        <f t="shared" si="230"/>
        <v>no</v>
      </c>
      <c r="AK772" s="29">
        <f t="shared" si="231"/>
        <v>40.883074407195423</v>
      </c>
      <c r="AL772" s="29">
        <f t="shared" si="232"/>
        <v>76.86395080707149</v>
      </c>
    </row>
    <row r="773" spans="1:38" x14ac:dyDescent="0.2">
      <c r="A773">
        <v>763</v>
      </c>
      <c r="B773" s="12">
        <v>72</v>
      </c>
      <c r="C773" s="12">
        <f t="shared" si="217"/>
        <v>72</v>
      </c>
      <c r="D773" s="12" t="str">
        <f t="shared" si="214"/>
        <v>no</v>
      </c>
      <c r="E773" s="12" t="str">
        <f t="shared" si="218"/>
        <v>Above Average</v>
      </c>
      <c r="F773" s="21">
        <v>8640</v>
      </c>
      <c r="G773" s="21" t="str">
        <f t="shared" si="219"/>
        <v>no</v>
      </c>
      <c r="H773" s="21" t="str">
        <f t="shared" si="220"/>
        <v>Below Average</v>
      </c>
      <c r="I773" s="12" t="s">
        <v>136</v>
      </c>
      <c r="J773" s="12" t="str">
        <f t="shared" si="221"/>
        <v>Somerst</v>
      </c>
      <c r="K773" s="12" t="s">
        <v>91</v>
      </c>
      <c r="L773" s="12">
        <f t="shared" si="215"/>
        <v>83.140020408338017</v>
      </c>
      <c r="M773" s="12" t="str">
        <f t="shared" si="222"/>
        <v>Above Average</v>
      </c>
      <c r="N773" s="22">
        <v>7</v>
      </c>
      <c r="O773" s="22" t="str">
        <f t="shared" si="223"/>
        <v>High</v>
      </c>
      <c r="P773">
        <v>2009</v>
      </c>
      <c r="Q773">
        <v>2009</v>
      </c>
      <c r="R773" s="23">
        <v>756</v>
      </c>
      <c r="S773" s="23" t="str">
        <f t="shared" si="224"/>
        <v>no</v>
      </c>
      <c r="T773" s="23" t="str">
        <f t="shared" si="225"/>
        <v>Below Average</v>
      </c>
      <c r="U773" s="24">
        <v>764</v>
      </c>
      <c r="V773" s="24">
        <v>783</v>
      </c>
      <c r="W773" s="24" t="s">
        <v>412</v>
      </c>
      <c r="X773" s="24">
        <v>1547</v>
      </c>
      <c r="Y773" s="24" t="str">
        <f t="shared" si="226"/>
        <v>no</v>
      </c>
      <c r="Z773" s="24" t="str">
        <f t="shared" si="227"/>
        <v>Above Average</v>
      </c>
      <c r="AA773" s="25">
        <v>0</v>
      </c>
      <c r="AB773" s="25">
        <v>0</v>
      </c>
      <c r="AC773" s="25">
        <v>2</v>
      </c>
      <c r="AD773" s="25">
        <v>1</v>
      </c>
      <c r="AE773" s="25">
        <f t="shared" si="228"/>
        <v>3</v>
      </c>
      <c r="AF773" s="25" t="str">
        <f t="shared" si="229"/>
        <v>More</v>
      </c>
      <c r="AG773" s="57">
        <v>7</v>
      </c>
      <c r="AH773" s="29">
        <v>215200</v>
      </c>
      <c r="AI773" s="29">
        <f t="shared" si="216"/>
        <v>2303</v>
      </c>
      <c r="AJ773" s="29" t="str">
        <f t="shared" si="230"/>
        <v>no</v>
      </c>
      <c r="AK773" s="29">
        <f t="shared" si="231"/>
        <v>93.443334780720804</v>
      </c>
      <c r="AL773" s="29">
        <f t="shared" si="232"/>
        <v>139.10795087265674</v>
      </c>
    </row>
    <row r="774" spans="1:38" x14ac:dyDescent="0.2">
      <c r="A774">
        <v>764</v>
      </c>
      <c r="B774" s="12">
        <v>82</v>
      </c>
      <c r="C774" s="12">
        <f t="shared" si="217"/>
        <v>82</v>
      </c>
      <c r="D774" s="12" t="str">
        <f t="shared" si="214"/>
        <v>no</v>
      </c>
      <c r="E774" s="12" t="str">
        <f t="shared" si="218"/>
        <v>Above Average</v>
      </c>
      <c r="F774" s="21">
        <v>9430</v>
      </c>
      <c r="G774" s="21" t="str">
        <f t="shared" si="219"/>
        <v>no</v>
      </c>
      <c r="H774" s="21" t="str">
        <f t="shared" si="220"/>
        <v>Below Average</v>
      </c>
      <c r="I774" s="12" t="s">
        <v>129</v>
      </c>
      <c r="J774" s="12" t="str">
        <f t="shared" si="221"/>
        <v>NoRidge</v>
      </c>
      <c r="K774" s="12" t="s">
        <v>91</v>
      </c>
      <c r="L774" s="12">
        <f t="shared" si="215"/>
        <v>82.673563019433331</v>
      </c>
      <c r="M774" s="12" t="str">
        <f t="shared" si="222"/>
        <v>Above Average</v>
      </c>
      <c r="N774" s="22">
        <v>8</v>
      </c>
      <c r="O774" s="22" t="str">
        <f t="shared" si="223"/>
        <v>High</v>
      </c>
      <c r="P774">
        <v>1999</v>
      </c>
      <c r="Q774">
        <v>1999</v>
      </c>
      <c r="R774" s="23">
        <v>1252</v>
      </c>
      <c r="S774" s="23" t="str">
        <f t="shared" si="224"/>
        <v>no</v>
      </c>
      <c r="T774" s="23" t="str">
        <f t="shared" si="225"/>
        <v>Above Average</v>
      </c>
      <c r="U774" s="24">
        <v>1268</v>
      </c>
      <c r="V774" s="24">
        <v>1097</v>
      </c>
      <c r="W774" s="24" t="s">
        <v>412</v>
      </c>
      <c r="X774" s="24">
        <v>2365</v>
      </c>
      <c r="Y774" s="24" t="str">
        <f t="shared" si="226"/>
        <v>no</v>
      </c>
      <c r="Z774" s="24" t="str">
        <f t="shared" si="227"/>
        <v>Above Average</v>
      </c>
      <c r="AA774" s="25">
        <v>1</v>
      </c>
      <c r="AB774" s="25">
        <v>0</v>
      </c>
      <c r="AC774" s="25">
        <v>2</v>
      </c>
      <c r="AD774" s="25">
        <v>1</v>
      </c>
      <c r="AE774" s="25">
        <f t="shared" si="228"/>
        <v>4</v>
      </c>
      <c r="AF774" s="25" t="str">
        <f t="shared" si="229"/>
        <v>More</v>
      </c>
      <c r="AG774" s="57">
        <v>8</v>
      </c>
      <c r="AH774" s="29">
        <v>337000</v>
      </c>
      <c r="AI774" s="29">
        <f t="shared" si="216"/>
        <v>3617</v>
      </c>
      <c r="AJ774" s="29" t="str">
        <f t="shared" si="230"/>
        <v>no</v>
      </c>
      <c r="AK774" s="29">
        <f t="shared" si="231"/>
        <v>93.171136300801763</v>
      </c>
      <c r="AL774" s="29">
        <f t="shared" si="232"/>
        <v>142.49471458773783</v>
      </c>
    </row>
    <row r="775" spans="1:38" x14ac:dyDescent="0.2">
      <c r="A775">
        <v>765</v>
      </c>
      <c r="B775" s="12">
        <v>30</v>
      </c>
      <c r="C775" s="12">
        <f t="shared" si="217"/>
        <v>30</v>
      </c>
      <c r="D775" s="12" t="str">
        <f t="shared" si="214"/>
        <v>yes</v>
      </c>
      <c r="E775" s="12" t="str">
        <f t="shared" si="218"/>
        <v>Below Average</v>
      </c>
      <c r="F775" s="21">
        <v>9549</v>
      </c>
      <c r="G775" s="21" t="str">
        <f t="shared" si="219"/>
        <v>no</v>
      </c>
      <c r="H775" s="21" t="str">
        <f t="shared" si="220"/>
        <v>Below Average</v>
      </c>
      <c r="I775" s="12" t="s">
        <v>113</v>
      </c>
      <c r="J775" s="12" t="str">
        <f t="shared" si="221"/>
        <v/>
      </c>
      <c r="K775" s="12" t="s">
        <v>179</v>
      </c>
      <c r="L775" s="12">
        <f t="shared" si="215"/>
        <v>77.749411305761271</v>
      </c>
      <c r="M775" s="12" t="str">
        <f t="shared" si="222"/>
        <v/>
      </c>
      <c r="N775" s="22">
        <v>8</v>
      </c>
      <c r="O775" s="22" t="str">
        <f t="shared" si="223"/>
        <v>High</v>
      </c>
      <c r="P775">
        <v>1995</v>
      </c>
      <c r="Q775">
        <v>1996</v>
      </c>
      <c r="R775" s="23">
        <v>1494</v>
      </c>
      <c r="S775" s="23" t="str">
        <f t="shared" si="224"/>
        <v>no</v>
      </c>
      <c r="T775" s="23" t="str">
        <f t="shared" si="225"/>
        <v>Above Average</v>
      </c>
      <c r="U775" s="24">
        <v>1494</v>
      </c>
      <c r="V775" s="24">
        <v>0</v>
      </c>
      <c r="W775" s="24" t="s">
        <v>413</v>
      </c>
      <c r="X775" s="24">
        <v>1494</v>
      </c>
      <c r="Y775" s="24" t="str">
        <f t="shared" si="226"/>
        <v>no</v>
      </c>
      <c r="Z775" s="24" t="str">
        <f t="shared" si="227"/>
        <v>Below Average</v>
      </c>
      <c r="AA775" s="25">
        <v>1</v>
      </c>
      <c r="AB775" s="25">
        <v>0</v>
      </c>
      <c r="AC775" s="25">
        <v>1</v>
      </c>
      <c r="AD775" s="25">
        <v>1</v>
      </c>
      <c r="AE775" s="25">
        <f t="shared" si="228"/>
        <v>3</v>
      </c>
      <c r="AF775" s="25" t="str">
        <f t="shared" si="229"/>
        <v>More</v>
      </c>
      <c r="AG775" s="57">
        <v>6</v>
      </c>
      <c r="AH775" s="29">
        <v>270000</v>
      </c>
      <c r="AI775" s="29">
        <f t="shared" si="216"/>
        <v>2988</v>
      </c>
      <c r="AJ775" s="29" t="str">
        <f t="shared" si="230"/>
        <v>no</v>
      </c>
      <c r="AK775" s="29">
        <f t="shared" si="231"/>
        <v>90.361445783132524</v>
      </c>
      <c r="AL775" s="29">
        <f t="shared" si="232"/>
        <v>180.72289156626505</v>
      </c>
    </row>
    <row r="776" spans="1:38" x14ac:dyDescent="0.2">
      <c r="A776">
        <v>766</v>
      </c>
      <c r="B776" s="12">
        <v>75</v>
      </c>
      <c r="C776" s="12">
        <f t="shared" si="217"/>
        <v>75</v>
      </c>
      <c r="D776" s="12" t="str">
        <f t="shared" si="214"/>
        <v>no</v>
      </c>
      <c r="E776" s="12" t="str">
        <f t="shared" si="218"/>
        <v>Above Average</v>
      </c>
      <c r="F776" s="21">
        <v>14587</v>
      </c>
      <c r="G776" s="21" t="str">
        <f t="shared" si="219"/>
        <v>no</v>
      </c>
      <c r="H776" s="21" t="str">
        <f t="shared" si="220"/>
        <v>Above Average</v>
      </c>
      <c r="I776" s="12" t="s">
        <v>136</v>
      </c>
      <c r="J776" s="12" t="str">
        <f t="shared" si="221"/>
        <v>Somerst</v>
      </c>
      <c r="K776" s="12" t="s">
        <v>91</v>
      </c>
      <c r="L776" s="12">
        <f t="shared" si="215"/>
        <v>83.140020408338017</v>
      </c>
      <c r="M776" s="12" t="str">
        <f t="shared" si="222"/>
        <v>Above Average</v>
      </c>
      <c r="N776" s="22">
        <v>9</v>
      </c>
      <c r="O776" s="22" t="str">
        <f t="shared" si="223"/>
        <v>High</v>
      </c>
      <c r="P776">
        <v>2008</v>
      </c>
      <c r="Q776">
        <v>2008</v>
      </c>
      <c r="R776" s="23">
        <v>1498</v>
      </c>
      <c r="S776" s="23" t="str">
        <f t="shared" si="224"/>
        <v>no</v>
      </c>
      <c r="T776" s="23" t="str">
        <f t="shared" si="225"/>
        <v>Above Average</v>
      </c>
      <c r="U776" s="24">
        <v>1506</v>
      </c>
      <c r="V776" s="24">
        <v>0</v>
      </c>
      <c r="W776" s="24" t="s">
        <v>413</v>
      </c>
      <c r="X776" s="24">
        <v>1506</v>
      </c>
      <c r="Y776" s="24" t="str">
        <f t="shared" si="226"/>
        <v>no</v>
      </c>
      <c r="Z776" s="24" t="str">
        <f t="shared" si="227"/>
        <v>Below Average</v>
      </c>
      <c r="AA776" s="25">
        <v>0</v>
      </c>
      <c r="AB776" s="25">
        <v>0</v>
      </c>
      <c r="AC776" s="25">
        <v>2</v>
      </c>
      <c r="AD776" s="25">
        <v>0</v>
      </c>
      <c r="AE776" s="25">
        <f t="shared" si="228"/>
        <v>2</v>
      </c>
      <c r="AF776" s="25" t="str">
        <f t="shared" si="229"/>
        <v>Less</v>
      </c>
      <c r="AG776" s="57">
        <v>6</v>
      </c>
      <c r="AH776" s="29">
        <v>264132</v>
      </c>
      <c r="AI776" s="29">
        <f t="shared" si="216"/>
        <v>3004</v>
      </c>
      <c r="AJ776" s="29" t="str">
        <f t="shared" si="230"/>
        <v>no</v>
      </c>
      <c r="AK776" s="29">
        <f t="shared" si="231"/>
        <v>87.926764314247663</v>
      </c>
      <c r="AL776" s="29">
        <f t="shared" si="232"/>
        <v>175.38645418326692</v>
      </c>
    </row>
    <row r="777" spans="1:38" x14ac:dyDescent="0.2">
      <c r="A777">
        <v>767</v>
      </c>
      <c r="B777" s="12">
        <v>80</v>
      </c>
      <c r="C777" s="12">
        <f t="shared" si="217"/>
        <v>80</v>
      </c>
      <c r="D777" s="12" t="str">
        <f t="shared" si="214"/>
        <v>no</v>
      </c>
      <c r="E777" s="12" t="str">
        <f t="shared" si="218"/>
        <v>Above Average</v>
      </c>
      <c r="F777" s="21">
        <v>10421</v>
      </c>
      <c r="G777" s="21" t="str">
        <f t="shared" si="219"/>
        <v>no</v>
      </c>
      <c r="H777" s="21" t="str">
        <f t="shared" si="220"/>
        <v>Below Average</v>
      </c>
      <c r="I777" s="12" t="s">
        <v>138</v>
      </c>
      <c r="J777" s="12" t="str">
        <f t="shared" si="221"/>
        <v>NWAmes</v>
      </c>
      <c r="K777" s="12" t="s">
        <v>91</v>
      </c>
      <c r="L777" s="12">
        <f t="shared" si="215"/>
        <v>67.115548801871967</v>
      </c>
      <c r="M777" s="12" t="str">
        <f t="shared" si="222"/>
        <v>Below Average</v>
      </c>
      <c r="N777" s="22">
        <v>7</v>
      </c>
      <c r="O777" s="22" t="str">
        <f t="shared" si="223"/>
        <v>High</v>
      </c>
      <c r="P777">
        <v>1988</v>
      </c>
      <c r="Q777">
        <v>1988</v>
      </c>
      <c r="R777" s="23">
        <v>980</v>
      </c>
      <c r="S777" s="23" t="str">
        <f t="shared" si="224"/>
        <v>no</v>
      </c>
      <c r="T777" s="23" t="str">
        <f t="shared" si="225"/>
        <v>Below Average</v>
      </c>
      <c r="U777" s="24">
        <v>980</v>
      </c>
      <c r="V777" s="24">
        <v>734</v>
      </c>
      <c r="W777" s="24" t="s">
        <v>412</v>
      </c>
      <c r="X777" s="24">
        <v>1714</v>
      </c>
      <c r="Y777" s="24" t="str">
        <f t="shared" si="226"/>
        <v>no</v>
      </c>
      <c r="Z777" s="24" t="str">
        <f t="shared" si="227"/>
        <v>Above Average</v>
      </c>
      <c r="AA777" s="25">
        <v>0</v>
      </c>
      <c r="AB777" s="25">
        <v>0</v>
      </c>
      <c r="AC777" s="25">
        <v>2</v>
      </c>
      <c r="AD777" s="25">
        <v>1</v>
      </c>
      <c r="AE777" s="25">
        <f t="shared" si="228"/>
        <v>3</v>
      </c>
      <c r="AF777" s="25" t="str">
        <f t="shared" si="229"/>
        <v>More</v>
      </c>
      <c r="AG777" s="57">
        <v>7</v>
      </c>
      <c r="AH777" s="29">
        <v>196500</v>
      </c>
      <c r="AI777" s="29">
        <f t="shared" si="216"/>
        <v>2694</v>
      </c>
      <c r="AJ777" s="29" t="str">
        <f t="shared" si="230"/>
        <v>no</v>
      </c>
      <c r="AK777" s="29">
        <f t="shared" si="231"/>
        <v>72.939866369710472</v>
      </c>
      <c r="AL777" s="29">
        <f t="shared" si="232"/>
        <v>114.6441073512252</v>
      </c>
    </row>
    <row r="778" spans="1:38" x14ac:dyDescent="0.2">
      <c r="A778">
        <v>768</v>
      </c>
      <c r="B778" s="12">
        <v>75</v>
      </c>
      <c r="C778" s="12">
        <f t="shared" si="217"/>
        <v>75</v>
      </c>
      <c r="D778" s="12" t="str">
        <f t="shared" si="214"/>
        <v>no</v>
      </c>
      <c r="E778" s="12" t="str">
        <f t="shared" si="218"/>
        <v>Above Average</v>
      </c>
      <c r="F778" s="21">
        <v>12508</v>
      </c>
      <c r="G778" s="21" t="str">
        <f t="shared" si="219"/>
        <v>no</v>
      </c>
      <c r="H778" s="21" t="str">
        <f t="shared" si="220"/>
        <v>Above Average</v>
      </c>
      <c r="I778" s="12" t="s">
        <v>131</v>
      </c>
      <c r="J778" s="12" t="str">
        <f t="shared" si="221"/>
        <v>Mitchel</v>
      </c>
      <c r="K778" s="12" t="s">
        <v>91</v>
      </c>
      <c r="L778" s="12">
        <f t="shared" si="215"/>
        <v>69.371268986915226</v>
      </c>
      <c r="M778" s="12" t="str">
        <f t="shared" si="222"/>
        <v>Below Average</v>
      </c>
      <c r="N778" s="22">
        <v>6</v>
      </c>
      <c r="O778" s="22" t="str">
        <f t="shared" si="223"/>
        <v>Low</v>
      </c>
      <c r="P778">
        <v>1940</v>
      </c>
      <c r="Q778">
        <v>1985</v>
      </c>
      <c r="R778" s="23">
        <v>983</v>
      </c>
      <c r="S778" s="23" t="str">
        <f t="shared" si="224"/>
        <v>no</v>
      </c>
      <c r="T778" s="23" t="str">
        <f t="shared" si="225"/>
        <v>Below Average</v>
      </c>
      <c r="U778" s="24">
        <v>983</v>
      </c>
      <c r="V778" s="24">
        <v>767</v>
      </c>
      <c r="W778" s="24" t="s">
        <v>412</v>
      </c>
      <c r="X778" s="24">
        <v>1750</v>
      </c>
      <c r="Y778" s="24" t="str">
        <f t="shared" si="226"/>
        <v>no</v>
      </c>
      <c r="Z778" s="24" t="str">
        <f t="shared" si="227"/>
        <v>Above Average</v>
      </c>
      <c r="AA778" s="25">
        <v>1</v>
      </c>
      <c r="AB778" s="25">
        <v>0</v>
      </c>
      <c r="AC778" s="25">
        <v>2</v>
      </c>
      <c r="AD778" s="25">
        <v>0</v>
      </c>
      <c r="AE778" s="25">
        <f t="shared" si="228"/>
        <v>3</v>
      </c>
      <c r="AF778" s="25" t="str">
        <f t="shared" si="229"/>
        <v>More</v>
      </c>
      <c r="AG778" s="57">
        <v>7</v>
      </c>
      <c r="AH778" s="29">
        <v>160000</v>
      </c>
      <c r="AI778" s="29">
        <f t="shared" si="216"/>
        <v>2733</v>
      </c>
      <c r="AJ778" s="29" t="str">
        <f t="shared" si="230"/>
        <v>no</v>
      </c>
      <c r="AK778" s="29">
        <f t="shared" si="231"/>
        <v>58.543724844493234</v>
      </c>
      <c r="AL778" s="29">
        <f t="shared" si="232"/>
        <v>91.428571428571431</v>
      </c>
    </row>
    <row r="779" spans="1:38" x14ac:dyDescent="0.2">
      <c r="A779">
        <v>769</v>
      </c>
      <c r="B779" s="12">
        <v>70</v>
      </c>
      <c r="C779" s="12">
        <f t="shared" si="217"/>
        <v>70</v>
      </c>
      <c r="D779" s="12" t="str">
        <f t="shared" ref="D779:D842" si="233">IF(OR(C779&lt;(QUARTILE(C$11:C$1470,1))-(((QUARTILE(C$11:C$1470,3))-(QUARTILE(C$11:C$1470,1)))*1.5),C779&gt;(QUARTILE(C$11:C$1470,3))+(((QUARTILE(C$11:C$1470,3))-(QUARTILE(C$11:C$1470,1)))*1.5)),"yes","no")</f>
        <v>no</v>
      </c>
      <c r="E779" s="12" t="str">
        <f t="shared" si="218"/>
        <v>Above Average</v>
      </c>
      <c r="F779" s="21">
        <v>9100</v>
      </c>
      <c r="G779" s="21" t="str">
        <f t="shared" si="219"/>
        <v>no</v>
      </c>
      <c r="H779" s="21" t="str">
        <f t="shared" si="220"/>
        <v>Below Average</v>
      </c>
      <c r="I779" s="12" t="s">
        <v>89</v>
      </c>
      <c r="J779" s="12" t="str">
        <f t="shared" si="221"/>
        <v>CollgCr</v>
      </c>
      <c r="K779" s="12" t="s">
        <v>91</v>
      </c>
      <c r="L779" s="12">
        <f t="shared" ref="L779:L842" si="234">IFERROR(AVERAGEIFS($AK$11:$AK$1470,$I$11:$I$1470,$I779,$K$11:$K$1470,"1Fam"),"")</f>
        <v>74.535824409408733</v>
      </c>
      <c r="M779" s="12" t="str">
        <f t="shared" si="222"/>
        <v>Above Average</v>
      </c>
      <c r="N779" s="22">
        <v>7</v>
      </c>
      <c r="O779" s="22" t="str">
        <f t="shared" si="223"/>
        <v>High</v>
      </c>
      <c r="P779">
        <v>2004</v>
      </c>
      <c r="Q779">
        <v>2005</v>
      </c>
      <c r="R779" s="23">
        <v>1860</v>
      </c>
      <c r="S779" s="23" t="str">
        <f t="shared" si="224"/>
        <v>no</v>
      </c>
      <c r="T779" s="23" t="str">
        <f t="shared" si="225"/>
        <v>Above Average</v>
      </c>
      <c r="U779" s="24">
        <v>1836</v>
      </c>
      <c r="V779" s="24">
        <v>0</v>
      </c>
      <c r="W779" s="24" t="s">
        <v>413</v>
      </c>
      <c r="X779" s="24">
        <v>1836</v>
      </c>
      <c r="Y779" s="24" t="str">
        <f t="shared" si="226"/>
        <v>no</v>
      </c>
      <c r="Z779" s="24" t="str">
        <f t="shared" si="227"/>
        <v>Above Average</v>
      </c>
      <c r="AA779" s="25">
        <v>0</v>
      </c>
      <c r="AB779" s="25">
        <v>0</v>
      </c>
      <c r="AC779" s="25">
        <v>2</v>
      </c>
      <c r="AD779" s="25">
        <v>0</v>
      </c>
      <c r="AE779" s="25">
        <f t="shared" si="228"/>
        <v>2</v>
      </c>
      <c r="AF779" s="25" t="str">
        <f t="shared" si="229"/>
        <v>Less</v>
      </c>
      <c r="AG779" s="57">
        <v>8</v>
      </c>
      <c r="AH779" s="29">
        <v>216837</v>
      </c>
      <c r="AI779" s="29">
        <f t="shared" ref="AI779:AI842" si="235">R779+X779</f>
        <v>3696</v>
      </c>
      <c r="AJ779" s="29" t="str">
        <f t="shared" si="230"/>
        <v>no</v>
      </c>
      <c r="AK779" s="29">
        <f t="shared" si="231"/>
        <v>58.668019480519483</v>
      </c>
      <c r="AL779" s="29">
        <f t="shared" si="232"/>
        <v>118.10294117647059</v>
      </c>
    </row>
    <row r="780" spans="1:38" x14ac:dyDescent="0.2">
      <c r="A780">
        <v>770</v>
      </c>
      <c r="B780" s="12">
        <v>47</v>
      </c>
      <c r="C780" s="12">
        <f t="shared" ref="C780:C843" si="236">IF(B780="NA", $B$4, B780)</f>
        <v>47</v>
      </c>
      <c r="D780" s="12" t="str">
        <f t="shared" si="233"/>
        <v>no</v>
      </c>
      <c r="E780" s="12" t="str">
        <f t="shared" ref="E780:E843" si="237">IF(C780&gt;=AVERAGE(C$11:C$1470),"Above Average","Below Average")</f>
        <v>Below Average</v>
      </c>
      <c r="F780" s="21">
        <v>53504</v>
      </c>
      <c r="G780" s="21" t="str">
        <f t="shared" ref="G780:G843" si="238">IF(OR(F780&lt;(QUARTILE(F$11:F$1470,1))-(((QUARTILE(F$11:F$1470,3))-(QUARTILE(F$11:F$1470,1)))*1.5),F780&gt;(QUARTILE(F$11:F$1470,3))+(((QUARTILE(F$11:F$1470,3))-(QUARTILE(F$11:F$1470,1)))*1.5)),"yes","no")</f>
        <v>yes</v>
      </c>
      <c r="H780" s="21" t="str">
        <f t="shared" ref="H780:H843" si="239">IF(F780&gt;=AVERAGE(F$11:F$1470),"Above Average","Below Average")</f>
        <v>Above Average</v>
      </c>
      <c r="I780" s="12" t="s">
        <v>200</v>
      </c>
      <c r="J780" s="12" t="str">
        <f t="shared" ref="J780:J843" si="240">IF(K780="1Fam",I780,"")</f>
        <v>StoneBr</v>
      </c>
      <c r="K780" s="12" t="s">
        <v>91</v>
      </c>
      <c r="L780" s="12">
        <f t="shared" si="234"/>
        <v>100.53527892314388</v>
      </c>
      <c r="M780" s="12" t="str">
        <f t="shared" ref="M780:M843" si="241">IF(J780="","",IF(L780&gt;=AVERAGE($L$11:$L$1470),"Above Average","Below Average"))</f>
        <v>Above Average</v>
      </c>
      <c r="N780" s="22">
        <v>8</v>
      </c>
      <c r="O780" s="22" t="str">
        <f t="shared" ref="O780:O843" si="242">IF(N780&gt;=7,"High","Low")</f>
        <v>High</v>
      </c>
      <c r="P780">
        <v>2003</v>
      </c>
      <c r="Q780">
        <v>2003</v>
      </c>
      <c r="R780" s="23">
        <v>1650</v>
      </c>
      <c r="S780" s="23" t="str">
        <f t="shared" ref="S780:S843" si="243">IF(OR(R780&lt;(QUARTILE(R$11:R$1470,1))-(((QUARTILE(R$11:R$1470,3))-(QUARTILE(R$11:R$1470,1)))*1.5),R780&gt;(QUARTILE(R$11:R$1470,3))+(((QUARTILE(R$11:R$1470,3))-(QUARTILE(R$11:R$1470,1)))*1.5)),"yes","no")</f>
        <v>no</v>
      </c>
      <c r="T780" s="23" t="str">
        <f t="shared" ref="T780:T843" si="244">IF(R780&gt;=AVERAGE(R$11:R$1470),"Above Average","Below Average")</f>
        <v>Above Average</v>
      </c>
      <c r="U780" s="24">
        <v>1690</v>
      </c>
      <c r="V780" s="24">
        <v>1589</v>
      </c>
      <c r="W780" s="24" t="s">
        <v>412</v>
      </c>
      <c r="X780" s="24">
        <v>3279</v>
      </c>
      <c r="Y780" s="24" t="str">
        <f t="shared" ref="Y780:Y843" si="245">IF(OR(X780&lt;(QUARTILE(X$11:X$1470,1))-(((QUARTILE(X$11:X$1470,3))-(QUARTILE(X$11:X$1470,1)))*1.5),X780&gt;(QUARTILE(X$11:X$1470,3))+(((QUARTILE(X$11:X$1470,3))-(QUARTILE(X$11:X$1470,1)))*1.5)),"yes","no")</f>
        <v>yes</v>
      </c>
      <c r="Z780" s="24" t="str">
        <f t="shared" ref="Z780:Z843" si="246">IF(X780&gt;=AVERAGE(X$11:X$1470),"Above Average","Below Average")</f>
        <v>Above Average</v>
      </c>
      <c r="AA780" s="25">
        <v>1</v>
      </c>
      <c r="AB780" s="25">
        <v>0</v>
      </c>
      <c r="AC780" s="25">
        <v>3</v>
      </c>
      <c r="AD780" s="25">
        <v>1</v>
      </c>
      <c r="AE780" s="25">
        <f t="shared" ref="AE780:AE843" si="247">SUM(AA780:AD780)</f>
        <v>5</v>
      </c>
      <c r="AF780" s="25" t="str">
        <f t="shared" ref="AF780:AF843" si="248">IF(AE780&gt;=3,"More","Less")</f>
        <v>More</v>
      </c>
      <c r="AG780" s="57">
        <v>12</v>
      </c>
      <c r="AH780" s="29">
        <v>538000</v>
      </c>
      <c r="AI780" s="29">
        <f t="shared" si="235"/>
        <v>4929</v>
      </c>
      <c r="AJ780" s="29" t="str">
        <f t="shared" ref="AJ780:AJ843" si="249">IF(OR(AI780&lt;(QUARTILE(AI$11:AI$1470,1))-(((QUARTILE(AI$11:AI$1470,3))-(QUARTILE(AI$11:AI$1470,1)))*1.5),AI780&gt;(QUARTILE(AI$11:AI$1470,3))+(((QUARTILE(AI$11:AI$1470,3))-(QUARTILE(AI$11:AI$1470,1)))*1.5)),"yes","no")</f>
        <v>yes</v>
      </c>
      <c r="AK780" s="29">
        <f t="shared" ref="AK780:AK843" si="250">AH780/AI780</f>
        <v>109.14992899168189</v>
      </c>
      <c r="AL780" s="29">
        <f t="shared" ref="AL780:AL843" si="251">AH780/X780</f>
        <v>164.07441293077159</v>
      </c>
    </row>
    <row r="781" spans="1:38" x14ac:dyDescent="0.2">
      <c r="A781">
        <v>771</v>
      </c>
      <c r="B781" s="12" t="s">
        <v>83</v>
      </c>
      <c r="C781" s="12">
        <f t="shared" si="236"/>
        <v>69</v>
      </c>
      <c r="D781" s="12" t="str">
        <f t="shared" si="233"/>
        <v>no</v>
      </c>
      <c r="E781" s="12" t="str">
        <f t="shared" si="237"/>
        <v>Below Average</v>
      </c>
      <c r="F781" s="21">
        <v>7252</v>
      </c>
      <c r="G781" s="21" t="str">
        <f t="shared" si="238"/>
        <v>no</v>
      </c>
      <c r="H781" s="21" t="str">
        <f t="shared" si="239"/>
        <v>Below Average</v>
      </c>
      <c r="I781" s="12" t="s">
        <v>151</v>
      </c>
      <c r="J781" s="12" t="str">
        <f t="shared" si="240"/>
        <v>Sawyer</v>
      </c>
      <c r="K781" s="12" t="s">
        <v>91</v>
      </c>
      <c r="L781" s="12">
        <f t="shared" si="234"/>
        <v>65.835562612127291</v>
      </c>
      <c r="M781" s="12" t="str">
        <f t="shared" si="241"/>
        <v>Below Average</v>
      </c>
      <c r="N781" s="22">
        <v>5</v>
      </c>
      <c r="O781" s="22" t="str">
        <f t="shared" si="242"/>
        <v>Low</v>
      </c>
      <c r="P781">
        <v>1982</v>
      </c>
      <c r="Q781">
        <v>1982</v>
      </c>
      <c r="R781" s="23">
        <v>858</v>
      </c>
      <c r="S781" s="23" t="str">
        <f t="shared" si="243"/>
        <v>no</v>
      </c>
      <c r="T781" s="23" t="str">
        <f t="shared" si="244"/>
        <v>Below Average</v>
      </c>
      <c r="U781" s="24">
        <v>858</v>
      </c>
      <c r="V781" s="24">
        <v>0</v>
      </c>
      <c r="W781" s="24" t="s">
        <v>413</v>
      </c>
      <c r="X781" s="24">
        <v>858</v>
      </c>
      <c r="Y781" s="24" t="str">
        <f t="shared" si="245"/>
        <v>no</v>
      </c>
      <c r="Z781" s="24" t="str">
        <f t="shared" si="246"/>
        <v>Below Average</v>
      </c>
      <c r="AA781" s="25">
        <v>1</v>
      </c>
      <c r="AB781" s="25">
        <v>0</v>
      </c>
      <c r="AC781" s="25">
        <v>1</v>
      </c>
      <c r="AD781" s="25">
        <v>0</v>
      </c>
      <c r="AE781" s="25">
        <f t="shared" si="247"/>
        <v>2</v>
      </c>
      <c r="AF781" s="25" t="str">
        <f t="shared" si="248"/>
        <v>Less</v>
      </c>
      <c r="AG781" s="57">
        <v>5</v>
      </c>
      <c r="AH781" s="29">
        <v>134900</v>
      </c>
      <c r="AI781" s="29">
        <f t="shared" si="235"/>
        <v>1716</v>
      </c>
      <c r="AJ781" s="29" t="str">
        <f t="shared" si="249"/>
        <v>no</v>
      </c>
      <c r="AK781" s="29">
        <f t="shared" si="250"/>
        <v>78.613053613053609</v>
      </c>
      <c r="AL781" s="29">
        <f t="shared" si="251"/>
        <v>157.22610722610722</v>
      </c>
    </row>
    <row r="782" spans="1:38" x14ac:dyDescent="0.2">
      <c r="A782">
        <v>772</v>
      </c>
      <c r="B782" s="12">
        <v>67</v>
      </c>
      <c r="C782" s="12">
        <f t="shared" si="236"/>
        <v>67</v>
      </c>
      <c r="D782" s="12" t="str">
        <f t="shared" si="233"/>
        <v>no</v>
      </c>
      <c r="E782" s="12" t="str">
        <f t="shared" si="237"/>
        <v>Below Average</v>
      </c>
      <c r="F782" s="21">
        <v>8877</v>
      </c>
      <c r="G782" s="21" t="str">
        <f t="shared" si="238"/>
        <v>no</v>
      </c>
      <c r="H782" s="21" t="str">
        <f t="shared" si="239"/>
        <v>Below Average</v>
      </c>
      <c r="I782" s="12" t="s">
        <v>185</v>
      </c>
      <c r="J782" s="12" t="str">
        <f t="shared" si="240"/>
        <v>Edwards</v>
      </c>
      <c r="K782" s="12" t="s">
        <v>91</v>
      </c>
      <c r="L782" s="12">
        <f t="shared" si="234"/>
        <v>61.772149970231268</v>
      </c>
      <c r="M782" s="12" t="str">
        <f t="shared" si="241"/>
        <v>Below Average</v>
      </c>
      <c r="N782" s="22">
        <v>4</v>
      </c>
      <c r="O782" s="22" t="str">
        <f t="shared" si="242"/>
        <v>Low</v>
      </c>
      <c r="P782">
        <v>1951</v>
      </c>
      <c r="Q782">
        <v>1951</v>
      </c>
      <c r="R782" s="23">
        <v>836</v>
      </c>
      <c r="S782" s="23" t="str">
        <f t="shared" si="243"/>
        <v>no</v>
      </c>
      <c r="T782" s="23" t="str">
        <f t="shared" si="244"/>
        <v>Below Average</v>
      </c>
      <c r="U782" s="24">
        <v>1220</v>
      </c>
      <c r="V782" s="24">
        <v>0</v>
      </c>
      <c r="W782" s="24" t="s">
        <v>413</v>
      </c>
      <c r="X782" s="24">
        <v>1220</v>
      </c>
      <c r="Y782" s="24" t="str">
        <f t="shared" si="245"/>
        <v>no</v>
      </c>
      <c r="Z782" s="24" t="str">
        <f t="shared" si="246"/>
        <v>Below Average</v>
      </c>
      <c r="AA782" s="25">
        <v>0</v>
      </c>
      <c r="AB782" s="25">
        <v>0</v>
      </c>
      <c r="AC782" s="25">
        <v>1</v>
      </c>
      <c r="AD782" s="25">
        <v>0</v>
      </c>
      <c r="AE782" s="25">
        <f t="shared" si="247"/>
        <v>1</v>
      </c>
      <c r="AF782" s="25" t="str">
        <f t="shared" si="248"/>
        <v>Less</v>
      </c>
      <c r="AG782" s="57">
        <v>6</v>
      </c>
      <c r="AH782" s="29">
        <v>102000</v>
      </c>
      <c r="AI782" s="29">
        <f t="shared" si="235"/>
        <v>2056</v>
      </c>
      <c r="AJ782" s="29" t="str">
        <f t="shared" si="249"/>
        <v>no</v>
      </c>
      <c r="AK782" s="29">
        <f t="shared" si="250"/>
        <v>49.610894941634243</v>
      </c>
      <c r="AL782" s="29">
        <f t="shared" si="251"/>
        <v>83.606557377049185</v>
      </c>
    </row>
    <row r="783" spans="1:38" x14ac:dyDescent="0.2">
      <c r="A783">
        <v>773</v>
      </c>
      <c r="B783" s="12">
        <v>94</v>
      </c>
      <c r="C783" s="12">
        <f t="shared" si="236"/>
        <v>94</v>
      </c>
      <c r="D783" s="12" t="str">
        <f t="shared" si="233"/>
        <v>no</v>
      </c>
      <c r="E783" s="12" t="str">
        <f t="shared" si="237"/>
        <v>Above Average</v>
      </c>
      <c r="F783" s="21">
        <v>7819</v>
      </c>
      <c r="G783" s="21" t="str">
        <f t="shared" si="238"/>
        <v>no</v>
      </c>
      <c r="H783" s="21" t="str">
        <f t="shared" si="239"/>
        <v>Below Average</v>
      </c>
      <c r="I783" s="12" t="s">
        <v>185</v>
      </c>
      <c r="J783" s="12" t="str">
        <f t="shared" si="240"/>
        <v>Edwards</v>
      </c>
      <c r="K783" s="12" t="s">
        <v>91</v>
      </c>
      <c r="L783" s="12">
        <f t="shared" si="234"/>
        <v>61.772149970231268</v>
      </c>
      <c r="M783" s="12" t="str">
        <f t="shared" si="241"/>
        <v>Below Average</v>
      </c>
      <c r="N783" s="22">
        <v>6</v>
      </c>
      <c r="O783" s="22" t="str">
        <f t="shared" si="242"/>
        <v>Low</v>
      </c>
      <c r="P783">
        <v>1976</v>
      </c>
      <c r="Q783">
        <v>1976</v>
      </c>
      <c r="R783" s="23">
        <v>1029</v>
      </c>
      <c r="S783" s="23" t="str">
        <f t="shared" si="243"/>
        <v>no</v>
      </c>
      <c r="T783" s="23" t="str">
        <f t="shared" si="244"/>
        <v>Below Average</v>
      </c>
      <c r="U783" s="24">
        <v>1117</v>
      </c>
      <c r="V783" s="24">
        <v>0</v>
      </c>
      <c r="W783" s="24" t="s">
        <v>413</v>
      </c>
      <c r="X783" s="24">
        <v>1117</v>
      </c>
      <c r="Y783" s="24" t="str">
        <f t="shared" si="245"/>
        <v>no</v>
      </c>
      <c r="Z783" s="24" t="str">
        <f t="shared" si="246"/>
        <v>Below Average</v>
      </c>
      <c r="AA783" s="25">
        <v>1</v>
      </c>
      <c r="AB783" s="25">
        <v>0</v>
      </c>
      <c r="AC783" s="25">
        <v>1</v>
      </c>
      <c r="AD783" s="25">
        <v>0</v>
      </c>
      <c r="AE783" s="25">
        <f t="shared" si="247"/>
        <v>2</v>
      </c>
      <c r="AF783" s="25" t="str">
        <f t="shared" si="248"/>
        <v>Less</v>
      </c>
      <c r="AG783" s="57">
        <v>6</v>
      </c>
      <c r="AH783" s="29">
        <v>107000</v>
      </c>
      <c r="AI783" s="29">
        <f t="shared" si="235"/>
        <v>2146</v>
      </c>
      <c r="AJ783" s="29" t="str">
        <f t="shared" si="249"/>
        <v>no</v>
      </c>
      <c r="AK783" s="29">
        <f t="shared" si="250"/>
        <v>49.860205032618829</v>
      </c>
      <c r="AL783" s="29">
        <f t="shared" si="251"/>
        <v>95.792300805729639</v>
      </c>
    </row>
    <row r="784" spans="1:38" x14ac:dyDescent="0.2">
      <c r="A784">
        <v>774</v>
      </c>
      <c r="B784" s="12">
        <v>70</v>
      </c>
      <c r="C784" s="12">
        <f t="shared" si="236"/>
        <v>70</v>
      </c>
      <c r="D784" s="12" t="str">
        <f t="shared" si="233"/>
        <v>no</v>
      </c>
      <c r="E784" s="12" t="str">
        <f t="shared" si="237"/>
        <v>Above Average</v>
      </c>
      <c r="F784" s="21">
        <v>10150</v>
      </c>
      <c r="G784" s="21" t="str">
        <f t="shared" si="238"/>
        <v>no</v>
      </c>
      <c r="H784" s="21" t="str">
        <f t="shared" si="239"/>
        <v>Below Average</v>
      </c>
      <c r="I784" s="12" t="s">
        <v>162</v>
      </c>
      <c r="J784" s="12" t="str">
        <f t="shared" si="240"/>
        <v>NAmes</v>
      </c>
      <c r="K784" s="12" t="s">
        <v>91</v>
      </c>
      <c r="L784" s="12">
        <f t="shared" si="234"/>
        <v>65.191384752822614</v>
      </c>
      <c r="M784" s="12" t="str">
        <f t="shared" si="241"/>
        <v>Below Average</v>
      </c>
      <c r="N784" s="22">
        <v>5</v>
      </c>
      <c r="O784" s="22" t="str">
        <f t="shared" si="242"/>
        <v>Low</v>
      </c>
      <c r="P784">
        <v>1958</v>
      </c>
      <c r="Q784">
        <v>1958</v>
      </c>
      <c r="R784" s="23">
        <v>912</v>
      </c>
      <c r="S784" s="23" t="str">
        <f t="shared" si="243"/>
        <v>no</v>
      </c>
      <c r="T784" s="23" t="str">
        <f t="shared" si="244"/>
        <v>Below Average</v>
      </c>
      <c r="U784" s="24">
        <v>912</v>
      </c>
      <c r="V784" s="24">
        <v>0</v>
      </c>
      <c r="W784" s="24" t="s">
        <v>413</v>
      </c>
      <c r="X784" s="24">
        <v>912</v>
      </c>
      <c r="Y784" s="24" t="str">
        <f t="shared" si="245"/>
        <v>no</v>
      </c>
      <c r="Z784" s="24" t="str">
        <f t="shared" si="246"/>
        <v>Below Average</v>
      </c>
      <c r="AA784" s="25">
        <v>0</v>
      </c>
      <c r="AB784" s="25">
        <v>0</v>
      </c>
      <c r="AC784" s="25">
        <v>1</v>
      </c>
      <c r="AD784" s="25">
        <v>0</v>
      </c>
      <c r="AE784" s="25">
        <f t="shared" si="247"/>
        <v>1</v>
      </c>
      <c r="AF784" s="25" t="str">
        <f t="shared" si="248"/>
        <v>Less</v>
      </c>
      <c r="AG784" s="57">
        <v>5</v>
      </c>
      <c r="AH784" s="29">
        <v>114500</v>
      </c>
      <c r="AI784" s="29">
        <f t="shared" si="235"/>
        <v>1824</v>
      </c>
      <c r="AJ784" s="29" t="str">
        <f t="shared" si="249"/>
        <v>no</v>
      </c>
      <c r="AK784" s="29">
        <f t="shared" si="250"/>
        <v>62.774122807017541</v>
      </c>
      <c r="AL784" s="29">
        <f t="shared" si="251"/>
        <v>125.54824561403508</v>
      </c>
    </row>
    <row r="785" spans="1:38" x14ac:dyDescent="0.2">
      <c r="A785">
        <v>775</v>
      </c>
      <c r="B785" s="12">
        <v>110</v>
      </c>
      <c r="C785" s="12">
        <f t="shared" si="236"/>
        <v>110</v>
      </c>
      <c r="D785" s="12" t="str">
        <f t="shared" si="233"/>
        <v>yes</v>
      </c>
      <c r="E785" s="12" t="str">
        <f t="shared" si="237"/>
        <v>Above Average</v>
      </c>
      <c r="F785" s="21">
        <v>14226</v>
      </c>
      <c r="G785" s="21" t="str">
        <f t="shared" si="238"/>
        <v>no</v>
      </c>
      <c r="H785" s="21" t="str">
        <f t="shared" si="239"/>
        <v>Above Average</v>
      </c>
      <c r="I785" s="12" t="s">
        <v>154</v>
      </c>
      <c r="J785" s="12" t="str">
        <f t="shared" si="240"/>
        <v>NridgHt</v>
      </c>
      <c r="K785" s="12" t="s">
        <v>91</v>
      </c>
      <c r="L785" s="12">
        <f t="shared" si="234"/>
        <v>92.435750489847905</v>
      </c>
      <c r="M785" s="12" t="str">
        <f t="shared" si="241"/>
        <v>Above Average</v>
      </c>
      <c r="N785" s="22">
        <v>8</v>
      </c>
      <c r="O785" s="22" t="str">
        <f t="shared" si="242"/>
        <v>High</v>
      </c>
      <c r="P785">
        <v>2006</v>
      </c>
      <c r="Q785">
        <v>2006</v>
      </c>
      <c r="R785" s="23">
        <v>1935</v>
      </c>
      <c r="S785" s="23" t="str">
        <f t="shared" si="243"/>
        <v>no</v>
      </c>
      <c r="T785" s="23" t="str">
        <f t="shared" si="244"/>
        <v>Above Average</v>
      </c>
      <c r="U785" s="24">
        <v>1973</v>
      </c>
      <c r="V785" s="24">
        <v>0</v>
      </c>
      <c r="W785" s="24" t="s">
        <v>413</v>
      </c>
      <c r="X785" s="24">
        <v>1973</v>
      </c>
      <c r="Y785" s="24" t="str">
        <f t="shared" si="245"/>
        <v>no</v>
      </c>
      <c r="Z785" s="24" t="str">
        <f t="shared" si="246"/>
        <v>Above Average</v>
      </c>
      <c r="AA785" s="25">
        <v>0</v>
      </c>
      <c r="AB785" s="25">
        <v>0</v>
      </c>
      <c r="AC785" s="25">
        <v>2</v>
      </c>
      <c r="AD785" s="25">
        <v>0</v>
      </c>
      <c r="AE785" s="25">
        <f t="shared" si="247"/>
        <v>2</v>
      </c>
      <c r="AF785" s="25" t="str">
        <f t="shared" si="248"/>
        <v>Less</v>
      </c>
      <c r="AG785" s="57">
        <v>9</v>
      </c>
      <c r="AH785" s="29">
        <v>395000</v>
      </c>
      <c r="AI785" s="29">
        <f t="shared" si="235"/>
        <v>3908</v>
      </c>
      <c r="AJ785" s="29" t="str">
        <f t="shared" si="249"/>
        <v>no</v>
      </c>
      <c r="AK785" s="29">
        <f t="shared" si="250"/>
        <v>101.07471852610031</v>
      </c>
      <c r="AL785" s="29">
        <f t="shared" si="251"/>
        <v>200.20273694880893</v>
      </c>
    </row>
    <row r="786" spans="1:38" x14ac:dyDescent="0.2">
      <c r="A786">
        <v>776</v>
      </c>
      <c r="B786" s="12">
        <v>32</v>
      </c>
      <c r="C786" s="12">
        <f t="shared" si="236"/>
        <v>32</v>
      </c>
      <c r="D786" s="12" t="str">
        <f t="shared" si="233"/>
        <v>no</v>
      </c>
      <c r="E786" s="12" t="str">
        <f t="shared" si="237"/>
        <v>Below Average</v>
      </c>
      <c r="F786" s="21">
        <v>4500</v>
      </c>
      <c r="G786" s="21" t="str">
        <f t="shared" si="238"/>
        <v>no</v>
      </c>
      <c r="H786" s="21" t="str">
        <f t="shared" si="239"/>
        <v>Below Average</v>
      </c>
      <c r="I786" s="12" t="s">
        <v>131</v>
      </c>
      <c r="J786" s="12" t="str">
        <f t="shared" si="240"/>
        <v/>
      </c>
      <c r="K786" s="12" t="s">
        <v>179</v>
      </c>
      <c r="L786" s="12">
        <f t="shared" si="234"/>
        <v>69.371268986915226</v>
      </c>
      <c r="M786" s="12" t="str">
        <f t="shared" si="241"/>
        <v/>
      </c>
      <c r="N786" s="22">
        <v>6</v>
      </c>
      <c r="O786" s="22" t="str">
        <f t="shared" si="242"/>
        <v>Low</v>
      </c>
      <c r="P786">
        <v>1998</v>
      </c>
      <c r="Q786">
        <v>1998</v>
      </c>
      <c r="R786" s="23">
        <v>1204</v>
      </c>
      <c r="S786" s="23" t="str">
        <f t="shared" si="243"/>
        <v>no</v>
      </c>
      <c r="T786" s="23" t="str">
        <f t="shared" si="244"/>
        <v>Above Average</v>
      </c>
      <c r="U786" s="24">
        <v>1204</v>
      </c>
      <c r="V786" s="24">
        <v>0</v>
      </c>
      <c r="W786" s="24" t="s">
        <v>413</v>
      </c>
      <c r="X786" s="24">
        <v>1204</v>
      </c>
      <c r="Y786" s="24" t="str">
        <f t="shared" si="245"/>
        <v>no</v>
      </c>
      <c r="Z786" s="24" t="str">
        <f t="shared" si="246"/>
        <v>Below Average</v>
      </c>
      <c r="AA786" s="25">
        <v>1</v>
      </c>
      <c r="AB786" s="25">
        <v>0</v>
      </c>
      <c r="AC786" s="25">
        <v>2</v>
      </c>
      <c r="AD786" s="25">
        <v>0</v>
      </c>
      <c r="AE786" s="25">
        <f t="shared" si="247"/>
        <v>3</v>
      </c>
      <c r="AF786" s="25" t="str">
        <f t="shared" si="248"/>
        <v>More</v>
      </c>
      <c r="AG786" s="57">
        <v>5</v>
      </c>
      <c r="AH786" s="29">
        <v>162000</v>
      </c>
      <c r="AI786" s="29">
        <f t="shared" si="235"/>
        <v>2408</v>
      </c>
      <c r="AJ786" s="29" t="str">
        <f t="shared" si="249"/>
        <v>no</v>
      </c>
      <c r="AK786" s="29">
        <f t="shared" si="250"/>
        <v>67.275747508305642</v>
      </c>
      <c r="AL786" s="29">
        <f t="shared" si="251"/>
        <v>134.55149501661128</v>
      </c>
    </row>
    <row r="787" spans="1:38" x14ac:dyDescent="0.2">
      <c r="A787">
        <v>777</v>
      </c>
      <c r="B787" s="12">
        <v>86</v>
      </c>
      <c r="C787" s="12">
        <f t="shared" si="236"/>
        <v>86</v>
      </c>
      <c r="D787" s="12" t="str">
        <f t="shared" si="233"/>
        <v>no</v>
      </c>
      <c r="E787" s="12" t="str">
        <f t="shared" si="237"/>
        <v>Above Average</v>
      </c>
      <c r="F787" s="21">
        <v>11210</v>
      </c>
      <c r="G787" s="21" t="str">
        <f t="shared" si="238"/>
        <v>no</v>
      </c>
      <c r="H787" s="21" t="str">
        <f t="shared" si="239"/>
        <v>Above Average</v>
      </c>
      <c r="I787" s="12" t="s">
        <v>89</v>
      </c>
      <c r="J787" s="12" t="str">
        <f t="shared" si="240"/>
        <v>CollgCr</v>
      </c>
      <c r="K787" s="12" t="s">
        <v>91</v>
      </c>
      <c r="L787" s="12">
        <f t="shared" si="234"/>
        <v>74.535824409408733</v>
      </c>
      <c r="M787" s="12" t="str">
        <f t="shared" si="241"/>
        <v>Above Average</v>
      </c>
      <c r="N787" s="22">
        <v>7</v>
      </c>
      <c r="O787" s="22" t="str">
        <f t="shared" si="242"/>
        <v>High</v>
      </c>
      <c r="P787">
        <v>2005</v>
      </c>
      <c r="Q787">
        <v>2006</v>
      </c>
      <c r="R787" s="23">
        <v>1614</v>
      </c>
      <c r="S787" s="23" t="str">
        <f t="shared" si="243"/>
        <v>no</v>
      </c>
      <c r="T787" s="23" t="str">
        <f t="shared" si="244"/>
        <v>Above Average</v>
      </c>
      <c r="U787" s="24">
        <v>1614</v>
      </c>
      <c r="V787" s="24">
        <v>0</v>
      </c>
      <c r="W787" s="24" t="s">
        <v>413</v>
      </c>
      <c r="X787" s="24">
        <v>1614</v>
      </c>
      <c r="Y787" s="24" t="str">
        <f t="shared" si="245"/>
        <v>no</v>
      </c>
      <c r="Z787" s="24" t="str">
        <f t="shared" si="246"/>
        <v>Above Average</v>
      </c>
      <c r="AA787" s="25">
        <v>0</v>
      </c>
      <c r="AB787" s="25">
        <v>0</v>
      </c>
      <c r="AC787" s="25">
        <v>2</v>
      </c>
      <c r="AD787" s="25">
        <v>0</v>
      </c>
      <c r="AE787" s="25">
        <f t="shared" si="247"/>
        <v>2</v>
      </c>
      <c r="AF787" s="25" t="str">
        <f t="shared" si="248"/>
        <v>Less</v>
      </c>
      <c r="AG787" s="57">
        <v>7</v>
      </c>
      <c r="AH787" s="29">
        <v>221500</v>
      </c>
      <c r="AI787" s="29">
        <f t="shared" si="235"/>
        <v>3228</v>
      </c>
      <c r="AJ787" s="29" t="str">
        <f t="shared" si="249"/>
        <v>no</v>
      </c>
      <c r="AK787" s="29">
        <f t="shared" si="250"/>
        <v>68.618339529120192</v>
      </c>
      <c r="AL787" s="29">
        <f t="shared" si="251"/>
        <v>137.23667905824038</v>
      </c>
    </row>
    <row r="788" spans="1:38" x14ac:dyDescent="0.2">
      <c r="A788">
        <v>778</v>
      </c>
      <c r="B788" s="12">
        <v>100</v>
      </c>
      <c r="C788" s="12">
        <f t="shared" si="236"/>
        <v>100</v>
      </c>
      <c r="D788" s="12" t="str">
        <f t="shared" si="233"/>
        <v>no</v>
      </c>
      <c r="E788" s="12" t="str">
        <f t="shared" si="237"/>
        <v>Above Average</v>
      </c>
      <c r="F788" s="21">
        <v>13350</v>
      </c>
      <c r="G788" s="21" t="str">
        <f t="shared" si="238"/>
        <v>no</v>
      </c>
      <c r="H788" s="21" t="str">
        <f t="shared" si="239"/>
        <v>Above Average</v>
      </c>
      <c r="I788" s="12" t="s">
        <v>151</v>
      </c>
      <c r="J788" s="12" t="str">
        <f t="shared" si="240"/>
        <v>Sawyer</v>
      </c>
      <c r="K788" s="12" t="s">
        <v>91</v>
      </c>
      <c r="L788" s="12">
        <f t="shared" si="234"/>
        <v>65.835562612127291</v>
      </c>
      <c r="M788" s="12" t="str">
        <f t="shared" si="241"/>
        <v>Below Average</v>
      </c>
      <c r="N788" s="22">
        <v>5</v>
      </c>
      <c r="O788" s="22" t="str">
        <f t="shared" si="242"/>
        <v>Low</v>
      </c>
      <c r="P788">
        <v>1974</v>
      </c>
      <c r="Q788">
        <v>1974</v>
      </c>
      <c r="R788" s="23">
        <v>864</v>
      </c>
      <c r="S788" s="23" t="str">
        <f t="shared" si="243"/>
        <v>no</v>
      </c>
      <c r="T788" s="23" t="str">
        <f t="shared" si="244"/>
        <v>Below Average</v>
      </c>
      <c r="U788" s="24">
        <v>894</v>
      </c>
      <c r="V788" s="24">
        <v>0</v>
      </c>
      <c r="W788" s="24" t="s">
        <v>413</v>
      </c>
      <c r="X788" s="24">
        <v>894</v>
      </c>
      <c r="Y788" s="24" t="str">
        <f t="shared" si="245"/>
        <v>no</v>
      </c>
      <c r="Z788" s="24" t="str">
        <f t="shared" si="246"/>
        <v>Below Average</v>
      </c>
      <c r="AA788" s="25">
        <v>1</v>
      </c>
      <c r="AB788" s="25">
        <v>0</v>
      </c>
      <c r="AC788" s="25">
        <v>1</v>
      </c>
      <c r="AD788" s="25">
        <v>0</v>
      </c>
      <c r="AE788" s="25">
        <f t="shared" si="247"/>
        <v>2</v>
      </c>
      <c r="AF788" s="25" t="str">
        <f t="shared" si="248"/>
        <v>Less</v>
      </c>
      <c r="AG788" s="57">
        <v>5</v>
      </c>
      <c r="AH788" s="29">
        <v>142500</v>
      </c>
      <c r="AI788" s="29">
        <f t="shared" si="235"/>
        <v>1758</v>
      </c>
      <c r="AJ788" s="29" t="str">
        <f t="shared" si="249"/>
        <v>no</v>
      </c>
      <c r="AK788" s="29">
        <f t="shared" si="250"/>
        <v>81.058020477815703</v>
      </c>
      <c r="AL788" s="29">
        <f t="shared" si="251"/>
        <v>159.39597315436242</v>
      </c>
    </row>
    <row r="789" spans="1:38" x14ac:dyDescent="0.2">
      <c r="A789">
        <v>779</v>
      </c>
      <c r="B789" s="12">
        <v>60</v>
      </c>
      <c r="C789" s="12">
        <f t="shared" si="236"/>
        <v>60</v>
      </c>
      <c r="D789" s="12" t="str">
        <f t="shared" si="233"/>
        <v>no</v>
      </c>
      <c r="E789" s="12" t="str">
        <f t="shared" si="237"/>
        <v>Below Average</v>
      </c>
      <c r="F789" s="21">
        <v>8400</v>
      </c>
      <c r="G789" s="21" t="str">
        <f t="shared" si="238"/>
        <v>no</v>
      </c>
      <c r="H789" s="21" t="str">
        <f t="shared" si="239"/>
        <v>Below Average</v>
      </c>
      <c r="I789" s="12" t="s">
        <v>170</v>
      </c>
      <c r="J789" s="12" t="str">
        <f t="shared" si="240"/>
        <v/>
      </c>
      <c r="K789" s="12" t="s">
        <v>167</v>
      </c>
      <c r="L789" s="12">
        <f t="shared" si="234"/>
        <v>71.682411868126678</v>
      </c>
      <c r="M789" s="12" t="str">
        <f t="shared" si="241"/>
        <v/>
      </c>
      <c r="N789" s="22">
        <v>5</v>
      </c>
      <c r="O789" s="22" t="str">
        <f t="shared" si="242"/>
        <v>Low</v>
      </c>
      <c r="P789">
        <v>1977</v>
      </c>
      <c r="Q789">
        <v>1977</v>
      </c>
      <c r="R789" s="23">
        <v>0</v>
      </c>
      <c r="S789" s="23" t="str">
        <f t="shared" si="243"/>
        <v>yes</v>
      </c>
      <c r="T789" s="23" t="str">
        <f t="shared" si="244"/>
        <v>Below Average</v>
      </c>
      <c r="U789" s="24">
        <v>2020</v>
      </c>
      <c r="V789" s="24">
        <v>0</v>
      </c>
      <c r="W789" s="24" t="s">
        <v>413</v>
      </c>
      <c r="X789" s="24">
        <v>2020</v>
      </c>
      <c r="Y789" s="24" t="str">
        <f t="shared" si="245"/>
        <v>no</v>
      </c>
      <c r="Z789" s="24" t="str">
        <f t="shared" si="246"/>
        <v>Above Average</v>
      </c>
      <c r="AA789" s="25">
        <v>0</v>
      </c>
      <c r="AB789" s="25">
        <v>0</v>
      </c>
      <c r="AC789" s="25">
        <v>2</v>
      </c>
      <c r="AD789" s="25">
        <v>0</v>
      </c>
      <c r="AE789" s="25">
        <f t="shared" si="247"/>
        <v>2</v>
      </c>
      <c r="AF789" s="25" t="str">
        <f t="shared" si="248"/>
        <v>Less</v>
      </c>
      <c r="AG789" s="57">
        <v>10</v>
      </c>
      <c r="AH789" s="29">
        <v>144000</v>
      </c>
      <c r="AI789" s="29">
        <f t="shared" si="235"/>
        <v>2020</v>
      </c>
      <c r="AJ789" s="29" t="str">
        <f t="shared" si="249"/>
        <v>no</v>
      </c>
      <c r="AK789" s="29">
        <f t="shared" si="250"/>
        <v>71.287128712871294</v>
      </c>
      <c r="AL789" s="29">
        <f t="shared" si="251"/>
        <v>71.287128712871294</v>
      </c>
    </row>
    <row r="790" spans="1:38" x14ac:dyDescent="0.2">
      <c r="A790">
        <v>780</v>
      </c>
      <c r="B790" s="12">
        <v>78</v>
      </c>
      <c r="C790" s="12">
        <f t="shared" si="236"/>
        <v>78</v>
      </c>
      <c r="D790" s="12" t="str">
        <f t="shared" si="233"/>
        <v>no</v>
      </c>
      <c r="E790" s="12" t="str">
        <f t="shared" si="237"/>
        <v>Above Average</v>
      </c>
      <c r="F790" s="21">
        <v>10530</v>
      </c>
      <c r="G790" s="21" t="str">
        <f t="shared" si="238"/>
        <v>no</v>
      </c>
      <c r="H790" s="21" t="str">
        <f t="shared" si="239"/>
        <v>Above Average</v>
      </c>
      <c r="I790" s="12" t="s">
        <v>131</v>
      </c>
      <c r="J790" s="12" t="str">
        <f t="shared" si="240"/>
        <v/>
      </c>
      <c r="K790" s="12" t="s">
        <v>167</v>
      </c>
      <c r="L790" s="12">
        <f t="shared" si="234"/>
        <v>69.371268986915226</v>
      </c>
      <c r="M790" s="12" t="str">
        <f t="shared" si="241"/>
        <v/>
      </c>
      <c r="N790" s="22">
        <v>6</v>
      </c>
      <c r="O790" s="22" t="str">
        <f t="shared" si="242"/>
        <v>Low</v>
      </c>
      <c r="P790">
        <v>1977</v>
      </c>
      <c r="Q790">
        <v>1977</v>
      </c>
      <c r="R790" s="23">
        <v>975</v>
      </c>
      <c r="S790" s="23" t="str">
        <f t="shared" si="243"/>
        <v>no</v>
      </c>
      <c r="T790" s="23" t="str">
        <f t="shared" si="244"/>
        <v>Below Average</v>
      </c>
      <c r="U790" s="24">
        <v>1004</v>
      </c>
      <c r="V790" s="24">
        <v>0</v>
      </c>
      <c r="W790" s="24" t="s">
        <v>413</v>
      </c>
      <c r="X790" s="24">
        <v>1004</v>
      </c>
      <c r="Y790" s="24" t="str">
        <f t="shared" si="245"/>
        <v>no</v>
      </c>
      <c r="Z790" s="24" t="str">
        <f t="shared" si="246"/>
        <v>Below Average</v>
      </c>
      <c r="AA790" s="25">
        <v>1</v>
      </c>
      <c r="AB790" s="25">
        <v>0</v>
      </c>
      <c r="AC790" s="25">
        <v>1</v>
      </c>
      <c r="AD790" s="25">
        <v>0</v>
      </c>
      <c r="AE790" s="25">
        <f t="shared" si="247"/>
        <v>2</v>
      </c>
      <c r="AF790" s="25" t="str">
        <f t="shared" si="248"/>
        <v>Less</v>
      </c>
      <c r="AG790" s="57">
        <v>4</v>
      </c>
      <c r="AH790" s="29">
        <v>135000</v>
      </c>
      <c r="AI790" s="29">
        <f t="shared" si="235"/>
        <v>1979</v>
      </c>
      <c r="AJ790" s="29" t="str">
        <f t="shared" si="249"/>
        <v>no</v>
      </c>
      <c r="AK790" s="29">
        <f t="shared" si="250"/>
        <v>68.216270843860542</v>
      </c>
      <c r="AL790" s="29">
        <f t="shared" si="251"/>
        <v>134.46215139442231</v>
      </c>
    </row>
    <row r="791" spans="1:38" x14ac:dyDescent="0.2">
      <c r="A791">
        <v>781</v>
      </c>
      <c r="B791" s="12">
        <v>63</v>
      </c>
      <c r="C791" s="12">
        <f t="shared" si="236"/>
        <v>63</v>
      </c>
      <c r="D791" s="12" t="str">
        <f t="shared" si="233"/>
        <v>no</v>
      </c>
      <c r="E791" s="12" t="str">
        <f t="shared" si="237"/>
        <v>Below Average</v>
      </c>
      <c r="F791" s="21">
        <v>7875</v>
      </c>
      <c r="G791" s="21" t="str">
        <f t="shared" si="238"/>
        <v>no</v>
      </c>
      <c r="H791" s="21" t="str">
        <f t="shared" si="239"/>
        <v>Below Average</v>
      </c>
      <c r="I791" s="12" t="s">
        <v>193</v>
      </c>
      <c r="J791" s="12" t="str">
        <f t="shared" si="240"/>
        <v>Gilbert</v>
      </c>
      <c r="K791" s="12" t="s">
        <v>91</v>
      </c>
      <c r="L791" s="12">
        <f t="shared" si="234"/>
        <v>77.47396854876844</v>
      </c>
      <c r="M791" s="12" t="str">
        <f t="shared" si="241"/>
        <v>Above Average</v>
      </c>
      <c r="N791" s="22">
        <v>7</v>
      </c>
      <c r="O791" s="22" t="str">
        <f t="shared" si="242"/>
        <v>High</v>
      </c>
      <c r="P791">
        <v>1995</v>
      </c>
      <c r="Q791">
        <v>1996</v>
      </c>
      <c r="R791" s="23">
        <v>1237</v>
      </c>
      <c r="S791" s="23" t="str">
        <f t="shared" si="243"/>
        <v>no</v>
      </c>
      <c r="T791" s="23" t="str">
        <f t="shared" si="244"/>
        <v>Above Average</v>
      </c>
      <c r="U791" s="24">
        <v>1253</v>
      </c>
      <c r="V791" s="24">
        <v>0</v>
      </c>
      <c r="W791" s="24" t="s">
        <v>413</v>
      </c>
      <c r="X791" s="24">
        <v>1253</v>
      </c>
      <c r="Y791" s="24" t="str">
        <f t="shared" si="245"/>
        <v>no</v>
      </c>
      <c r="Z791" s="24" t="str">
        <f t="shared" si="246"/>
        <v>Below Average</v>
      </c>
      <c r="AA791" s="25">
        <v>0</v>
      </c>
      <c r="AB791" s="25">
        <v>0</v>
      </c>
      <c r="AC791" s="25">
        <v>2</v>
      </c>
      <c r="AD791" s="25">
        <v>0</v>
      </c>
      <c r="AE791" s="25">
        <f t="shared" si="247"/>
        <v>2</v>
      </c>
      <c r="AF791" s="25" t="str">
        <f t="shared" si="248"/>
        <v>Less</v>
      </c>
      <c r="AG791" s="57">
        <v>6</v>
      </c>
      <c r="AH791" s="29">
        <v>176000</v>
      </c>
      <c r="AI791" s="29">
        <f t="shared" si="235"/>
        <v>2490</v>
      </c>
      <c r="AJ791" s="29" t="str">
        <f t="shared" si="249"/>
        <v>no</v>
      </c>
      <c r="AK791" s="29">
        <f t="shared" si="250"/>
        <v>70.682730923694777</v>
      </c>
      <c r="AL791" s="29">
        <f t="shared" si="251"/>
        <v>140.46288906624102</v>
      </c>
    </row>
    <row r="792" spans="1:38" x14ac:dyDescent="0.2">
      <c r="A792">
        <v>782</v>
      </c>
      <c r="B792" s="12">
        <v>65</v>
      </c>
      <c r="C792" s="12">
        <f t="shared" si="236"/>
        <v>65</v>
      </c>
      <c r="D792" s="12" t="str">
        <f t="shared" si="233"/>
        <v>no</v>
      </c>
      <c r="E792" s="12" t="str">
        <f t="shared" si="237"/>
        <v>Below Average</v>
      </c>
      <c r="F792" s="21">
        <v>7153</v>
      </c>
      <c r="G792" s="21" t="str">
        <f t="shared" si="238"/>
        <v>no</v>
      </c>
      <c r="H792" s="21" t="str">
        <f t="shared" si="239"/>
        <v>Below Average</v>
      </c>
      <c r="I792" s="12" t="s">
        <v>170</v>
      </c>
      <c r="J792" s="12" t="str">
        <f t="shared" si="240"/>
        <v>SawyerW</v>
      </c>
      <c r="K792" s="12" t="s">
        <v>91</v>
      </c>
      <c r="L792" s="12">
        <f t="shared" si="234"/>
        <v>71.682411868126678</v>
      </c>
      <c r="M792" s="12" t="str">
        <f t="shared" si="241"/>
        <v>Above Average</v>
      </c>
      <c r="N792" s="22">
        <v>6</v>
      </c>
      <c r="O792" s="22" t="str">
        <f t="shared" si="242"/>
        <v>Low</v>
      </c>
      <c r="P792">
        <v>1992</v>
      </c>
      <c r="Q792">
        <v>1992</v>
      </c>
      <c r="R792" s="23">
        <v>761</v>
      </c>
      <c r="S792" s="23" t="str">
        <f t="shared" si="243"/>
        <v>no</v>
      </c>
      <c r="T792" s="23" t="str">
        <f t="shared" si="244"/>
        <v>Below Average</v>
      </c>
      <c r="U792" s="24">
        <v>810</v>
      </c>
      <c r="V792" s="24">
        <v>793</v>
      </c>
      <c r="W792" s="24" t="s">
        <v>412</v>
      </c>
      <c r="X792" s="24">
        <v>1603</v>
      </c>
      <c r="Y792" s="24" t="str">
        <f t="shared" si="245"/>
        <v>no</v>
      </c>
      <c r="Z792" s="24" t="str">
        <f t="shared" si="246"/>
        <v>Above Average</v>
      </c>
      <c r="AA792" s="25">
        <v>0</v>
      </c>
      <c r="AB792" s="25">
        <v>0</v>
      </c>
      <c r="AC792" s="25">
        <v>2</v>
      </c>
      <c r="AD792" s="25">
        <v>1</v>
      </c>
      <c r="AE792" s="25">
        <f t="shared" si="247"/>
        <v>3</v>
      </c>
      <c r="AF792" s="25" t="str">
        <f t="shared" si="248"/>
        <v>More</v>
      </c>
      <c r="AG792" s="57">
        <v>7</v>
      </c>
      <c r="AH792" s="29">
        <v>175900</v>
      </c>
      <c r="AI792" s="29">
        <f t="shared" si="235"/>
        <v>2364</v>
      </c>
      <c r="AJ792" s="29" t="str">
        <f t="shared" si="249"/>
        <v>no</v>
      </c>
      <c r="AK792" s="29">
        <f t="shared" si="250"/>
        <v>74.407783417935704</v>
      </c>
      <c r="AL792" s="29">
        <f t="shared" si="251"/>
        <v>109.73175296319401</v>
      </c>
    </row>
    <row r="793" spans="1:38" x14ac:dyDescent="0.2">
      <c r="A793">
        <v>783</v>
      </c>
      <c r="B793" s="12">
        <v>67</v>
      </c>
      <c r="C793" s="12">
        <f t="shared" si="236"/>
        <v>67</v>
      </c>
      <c r="D793" s="12" t="str">
        <f t="shared" si="233"/>
        <v>no</v>
      </c>
      <c r="E793" s="12" t="str">
        <f t="shared" si="237"/>
        <v>Below Average</v>
      </c>
      <c r="F793" s="21">
        <v>16285</v>
      </c>
      <c r="G793" s="21" t="str">
        <f t="shared" si="238"/>
        <v>no</v>
      </c>
      <c r="H793" s="21" t="str">
        <f t="shared" si="239"/>
        <v>Above Average</v>
      </c>
      <c r="I793" s="12" t="s">
        <v>89</v>
      </c>
      <c r="J793" s="12" t="str">
        <f t="shared" si="240"/>
        <v>CollgCr</v>
      </c>
      <c r="K793" s="12" t="s">
        <v>91</v>
      </c>
      <c r="L793" s="12">
        <f t="shared" si="234"/>
        <v>74.535824409408733</v>
      </c>
      <c r="M793" s="12" t="str">
        <f t="shared" si="241"/>
        <v>Above Average</v>
      </c>
      <c r="N793" s="22">
        <v>7</v>
      </c>
      <c r="O793" s="22" t="str">
        <f t="shared" si="242"/>
        <v>High</v>
      </c>
      <c r="P793">
        <v>2001</v>
      </c>
      <c r="Q793">
        <v>2002</v>
      </c>
      <c r="R793" s="23">
        <v>1413</v>
      </c>
      <c r="S793" s="23" t="str">
        <f t="shared" si="243"/>
        <v>no</v>
      </c>
      <c r="T793" s="23" t="str">
        <f t="shared" si="244"/>
        <v>Above Average</v>
      </c>
      <c r="U793" s="24">
        <v>1430</v>
      </c>
      <c r="V793" s="24">
        <v>0</v>
      </c>
      <c r="W793" s="24" t="s">
        <v>413</v>
      </c>
      <c r="X793" s="24">
        <v>1430</v>
      </c>
      <c r="Y793" s="24" t="str">
        <f t="shared" si="245"/>
        <v>no</v>
      </c>
      <c r="Z793" s="24" t="str">
        <f t="shared" si="246"/>
        <v>Below Average</v>
      </c>
      <c r="AA793" s="25">
        <v>0</v>
      </c>
      <c r="AB793" s="25">
        <v>0</v>
      </c>
      <c r="AC793" s="25">
        <v>2</v>
      </c>
      <c r="AD793" s="25">
        <v>0</v>
      </c>
      <c r="AE793" s="25">
        <f t="shared" si="247"/>
        <v>2</v>
      </c>
      <c r="AF793" s="25" t="str">
        <f t="shared" si="248"/>
        <v>Less</v>
      </c>
      <c r="AG793" s="57">
        <v>6</v>
      </c>
      <c r="AH793" s="29">
        <v>187100</v>
      </c>
      <c r="AI793" s="29">
        <f t="shared" si="235"/>
        <v>2843</v>
      </c>
      <c r="AJ793" s="29" t="str">
        <f t="shared" si="249"/>
        <v>no</v>
      </c>
      <c r="AK793" s="29">
        <f t="shared" si="250"/>
        <v>65.810763278227228</v>
      </c>
      <c r="AL793" s="29">
        <f t="shared" si="251"/>
        <v>130.83916083916083</v>
      </c>
    </row>
    <row r="794" spans="1:38" x14ac:dyDescent="0.2">
      <c r="A794">
        <v>784</v>
      </c>
      <c r="B794" s="12" t="s">
        <v>83</v>
      </c>
      <c r="C794" s="12">
        <f t="shared" si="236"/>
        <v>69</v>
      </c>
      <c r="D794" s="12" t="str">
        <f t="shared" si="233"/>
        <v>no</v>
      </c>
      <c r="E794" s="12" t="str">
        <f t="shared" si="237"/>
        <v>Below Average</v>
      </c>
      <c r="F794" s="21">
        <v>9101</v>
      </c>
      <c r="G794" s="21" t="str">
        <f t="shared" si="238"/>
        <v>no</v>
      </c>
      <c r="H794" s="21" t="str">
        <f t="shared" si="239"/>
        <v>Below Average</v>
      </c>
      <c r="I794" s="12" t="s">
        <v>131</v>
      </c>
      <c r="J794" s="12" t="str">
        <f t="shared" si="240"/>
        <v>Mitchel</v>
      </c>
      <c r="K794" s="12" t="s">
        <v>91</v>
      </c>
      <c r="L794" s="12">
        <f t="shared" si="234"/>
        <v>69.371268986915226</v>
      </c>
      <c r="M794" s="12" t="str">
        <f t="shared" si="241"/>
        <v>Below Average</v>
      </c>
      <c r="N794" s="22">
        <v>5</v>
      </c>
      <c r="O794" s="22" t="str">
        <f t="shared" si="242"/>
        <v>Low</v>
      </c>
      <c r="P794">
        <v>1978</v>
      </c>
      <c r="Q794">
        <v>1978</v>
      </c>
      <c r="R794" s="23">
        <v>1097</v>
      </c>
      <c r="S794" s="23" t="str">
        <f t="shared" si="243"/>
        <v>no</v>
      </c>
      <c r="T794" s="23" t="str">
        <f t="shared" si="244"/>
        <v>Above Average</v>
      </c>
      <c r="U794" s="24">
        <v>1110</v>
      </c>
      <c r="V794" s="24">
        <v>0</v>
      </c>
      <c r="W794" s="24" t="s">
        <v>413</v>
      </c>
      <c r="X794" s="24">
        <v>1110</v>
      </c>
      <c r="Y794" s="24" t="str">
        <f t="shared" si="245"/>
        <v>no</v>
      </c>
      <c r="Z794" s="24" t="str">
        <f t="shared" si="246"/>
        <v>Below Average</v>
      </c>
      <c r="AA794" s="25">
        <v>1</v>
      </c>
      <c r="AB794" s="25">
        <v>0</v>
      </c>
      <c r="AC794" s="25">
        <v>1</v>
      </c>
      <c r="AD794" s="25">
        <v>0</v>
      </c>
      <c r="AE794" s="25">
        <f t="shared" si="247"/>
        <v>2</v>
      </c>
      <c r="AF794" s="25" t="str">
        <f t="shared" si="248"/>
        <v>Less</v>
      </c>
      <c r="AG794" s="57">
        <v>4</v>
      </c>
      <c r="AH794" s="29">
        <v>165500</v>
      </c>
      <c r="AI794" s="29">
        <f t="shared" si="235"/>
        <v>2207</v>
      </c>
      <c r="AJ794" s="29" t="str">
        <f t="shared" si="249"/>
        <v>no</v>
      </c>
      <c r="AK794" s="29">
        <f t="shared" si="250"/>
        <v>74.988672405980964</v>
      </c>
      <c r="AL794" s="29">
        <f t="shared" si="251"/>
        <v>149.09909909909911</v>
      </c>
    </row>
    <row r="795" spans="1:38" x14ac:dyDescent="0.2">
      <c r="A795">
        <v>785</v>
      </c>
      <c r="B795" s="12">
        <v>35</v>
      </c>
      <c r="C795" s="12">
        <f t="shared" si="236"/>
        <v>35</v>
      </c>
      <c r="D795" s="12" t="str">
        <f t="shared" si="233"/>
        <v>no</v>
      </c>
      <c r="E795" s="12" t="str">
        <f t="shared" si="237"/>
        <v>Below Average</v>
      </c>
      <c r="F795" s="21">
        <v>6300</v>
      </c>
      <c r="G795" s="21" t="str">
        <f t="shared" si="238"/>
        <v>no</v>
      </c>
      <c r="H795" s="21" t="str">
        <f t="shared" si="239"/>
        <v>Below Average</v>
      </c>
      <c r="I795" s="12" t="s">
        <v>143</v>
      </c>
      <c r="J795" s="12" t="str">
        <f t="shared" si="240"/>
        <v>OldTown</v>
      </c>
      <c r="K795" s="12" t="s">
        <v>91</v>
      </c>
      <c r="L795" s="12">
        <f t="shared" si="234"/>
        <v>57.90974368543602</v>
      </c>
      <c r="M795" s="12" t="str">
        <f t="shared" si="241"/>
        <v>Below Average</v>
      </c>
      <c r="N795" s="22">
        <v>6</v>
      </c>
      <c r="O795" s="22" t="str">
        <f t="shared" si="242"/>
        <v>Low</v>
      </c>
      <c r="P795">
        <v>1914</v>
      </c>
      <c r="Q795">
        <v>2001</v>
      </c>
      <c r="R795" s="23">
        <v>742</v>
      </c>
      <c r="S795" s="23" t="str">
        <f t="shared" si="243"/>
        <v>no</v>
      </c>
      <c r="T795" s="23" t="str">
        <f t="shared" si="244"/>
        <v>Below Average</v>
      </c>
      <c r="U795" s="24">
        <v>742</v>
      </c>
      <c r="V795" s="24">
        <v>742</v>
      </c>
      <c r="W795" s="24" t="s">
        <v>412</v>
      </c>
      <c r="X795" s="24">
        <v>1484</v>
      </c>
      <c r="Y795" s="24" t="str">
        <f t="shared" si="245"/>
        <v>no</v>
      </c>
      <c r="Z795" s="24" t="str">
        <f t="shared" si="246"/>
        <v>Below Average</v>
      </c>
      <c r="AA795" s="25">
        <v>0</v>
      </c>
      <c r="AB795" s="25">
        <v>0</v>
      </c>
      <c r="AC795" s="25">
        <v>2</v>
      </c>
      <c r="AD795" s="25">
        <v>0</v>
      </c>
      <c r="AE795" s="25">
        <f t="shared" si="247"/>
        <v>2</v>
      </c>
      <c r="AF795" s="25" t="str">
        <f t="shared" si="248"/>
        <v>Less</v>
      </c>
      <c r="AG795" s="57">
        <v>9</v>
      </c>
      <c r="AH795" s="29">
        <v>128000</v>
      </c>
      <c r="AI795" s="29">
        <f t="shared" si="235"/>
        <v>2226</v>
      </c>
      <c r="AJ795" s="29" t="str">
        <f t="shared" si="249"/>
        <v>no</v>
      </c>
      <c r="AK795" s="29">
        <f t="shared" si="250"/>
        <v>57.502246181491465</v>
      </c>
      <c r="AL795" s="29">
        <f t="shared" si="251"/>
        <v>86.253369272237194</v>
      </c>
    </row>
    <row r="796" spans="1:38" x14ac:dyDescent="0.2">
      <c r="A796">
        <v>786</v>
      </c>
      <c r="B796" s="12" t="s">
        <v>83</v>
      </c>
      <c r="C796" s="12">
        <f t="shared" si="236"/>
        <v>69</v>
      </c>
      <c r="D796" s="12" t="str">
        <f t="shared" si="233"/>
        <v>no</v>
      </c>
      <c r="E796" s="12" t="str">
        <f t="shared" si="237"/>
        <v>Below Average</v>
      </c>
      <c r="F796" s="21">
        <v>9790</v>
      </c>
      <c r="G796" s="21" t="str">
        <f t="shared" si="238"/>
        <v>no</v>
      </c>
      <c r="H796" s="21" t="str">
        <f t="shared" si="239"/>
        <v>Below Average</v>
      </c>
      <c r="I796" s="12" t="s">
        <v>138</v>
      </c>
      <c r="J796" s="12" t="str">
        <f t="shared" si="240"/>
        <v>NWAmes</v>
      </c>
      <c r="K796" s="12" t="s">
        <v>91</v>
      </c>
      <c r="L796" s="12">
        <f t="shared" si="234"/>
        <v>67.115548801871967</v>
      </c>
      <c r="M796" s="12" t="str">
        <f t="shared" si="241"/>
        <v>Below Average</v>
      </c>
      <c r="N796" s="22">
        <v>6</v>
      </c>
      <c r="O796" s="22" t="str">
        <f t="shared" si="242"/>
        <v>Low</v>
      </c>
      <c r="P796">
        <v>1967</v>
      </c>
      <c r="Q796">
        <v>1967</v>
      </c>
      <c r="R796" s="23">
        <v>1372</v>
      </c>
      <c r="S796" s="23" t="str">
        <f t="shared" si="243"/>
        <v>no</v>
      </c>
      <c r="T796" s="23" t="str">
        <f t="shared" si="244"/>
        <v>Above Average</v>
      </c>
      <c r="U796" s="24">
        <v>1342</v>
      </c>
      <c r="V796" s="24">
        <v>0</v>
      </c>
      <c r="W796" s="24" t="s">
        <v>413</v>
      </c>
      <c r="X796" s="24">
        <v>1342</v>
      </c>
      <c r="Y796" s="24" t="str">
        <f t="shared" si="245"/>
        <v>no</v>
      </c>
      <c r="Z796" s="24" t="str">
        <f t="shared" si="246"/>
        <v>Below Average</v>
      </c>
      <c r="AA796" s="25">
        <v>0</v>
      </c>
      <c r="AB796" s="25">
        <v>0</v>
      </c>
      <c r="AC796" s="25">
        <v>2</v>
      </c>
      <c r="AD796" s="25">
        <v>0</v>
      </c>
      <c r="AE796" s="25">
        <f t="shared" si="247"/>
        <v>2</v>
      </c>
      <c r="AF796" s="25" t="str">
        <f t="shared" si="248"/>
        <v>Less</v>
      </c>
      <c r="AG796" s="57">
        <v>7</v>
      </c>
      <c r="AH796" s="29">
        <v>161500</v>
      </c>
      <c r="AI796" s="29">
        <f t="shared" si="235"/>
        <v>2714</v>
      </c>
      <c r="AJ796" s="29" t="str">
        <f t="shared" si="249"/>
        <v>no</v>
      </c>
      <c r="AK796" s="29">
        <f t="shared" si="250"/>
        <v>59.506263817243919</v>
      </c>
      <c r="AL796" s="29">
        <f t="shared" si="251"/>
        <v>120.34277198211625</v>
      </c>
    </row>
    <row r="797" spans="1:38" x14ac:dyDescent="0.2">
      <c r="A797">
        <v>787</v>
      </c>
      <c r="B797" s="12">
        <v>60</v>
      </c>
      <c r="C797" s="12">
        <f t="shared" si="236"/>
        <v>60</v>
      </c>
      <c r="D797" s="12" t="str">
        <f t="shared" si="233"/>
        <v>no</v>
      </c>
      <c r="E797" s="12" t="str">
        <f t="shared" si="237"/>
        <v>Below Average</v>
      </c>
      <c r="F797" s="21">
        <v>10800</v>
      </c>
      <c r="G797" s="21" t="str">
        <f t="shared" si="238"/>
        <v>no</v>
      </c>
      <c r="H797" s="21" t="str">
        <f t="shared" si="239"/>
        <v>Above Average</v>
      </c>
      <c r="I797" s="12" t="s">
        <v>143</v>
      </c>
      <c r="J797" s="12" t="str">
        <f t="shared" si="240"/>
        <v>OldTown</v>
      </c>
      <c r="K797" s="12" t="s">
        <v>91</v>
      </c>
      <c r="L797" s="12">
        <f t="shared" si="234"/>
        <v>57.90974368543602</v>
      </c>
      <c r="M797" s="12" t="str">
        <f t="shared" si="241"/>
        <v>Below Average</v>
      </c>
      <c r="N797" s="22">
        <v>5</v>
      </c>
      <c r="O797" s="22" t="str">
        <f t="shared" si="242"/>
        <v>Low</v>
      </c>
      <c r="P797">
        <v>1915</v>
      </c>
      <c r="Q797">
        <v>1950</v>
      </c>
      <c r="R797" s="23">
        <v>686</v>
      </c>
      <c r="S797" s="23" t="str">
        <f t="shared" si="243"/>
        <v>no</v>
      </c>
      <c r="T797" s="23" t="str">
        <f t="shared" si="244"/>
        <v>Below Average</v>
      </c>
      <c r="U797" s="24">
        <v>966</v>
      </c>
      <c r="V797" s="24">
        <v>686</v>
      </c>
      <c r="W797" s="24" t="s">
        <v>412</v>
      </c>
      <c r="X797" s="24">
        <v>1652</v>
      </c>
      <c r="Y797" s="24" t="str">
        <f t="shared" si="245"/>
        <v>no</v>
      </c>
      <c r="Z797" s="24" t="str">
        <f t="shared" si="246"/>
        <v>Above Average</v>
      </c>
      <c r="AA797" s="25">
        <v>1</v>
      </c>
      <c r="AB797" s="25">
        <v>0</v>
      </c>
      <c r="AC797" s="25">
        <v>2</v>
      </c>
      <c r="AD797" s="25">
        <v>0</v>
      </c>
      <c r="AE797" s="25">
        <f t="shared" si="247"/>
        <v>3</v>
      </c>
      <c r="AF797" s="25" t="str">
        <f t="shared" si="248"/>
        <v>More</v>
      </c>
      <c r="AG797" s="57">
        <v>7</v>
      </c>
      <c r="AH797" s="29">
        <v>139000</v>
      </c>
      <c r="AI797" s="29">
        <f t="shared" si="235"/>
        <v>2338</v>
      </c>
      <c r="AJ797" s="29" t="str">
        <f t="shared" si="249"/>
        <v>no</v>
      </c>
      <c r="AK797" s="29">
        <f t="shared" si="250"/>
        <v>59.452523524379814</v>
      </c>
      <c r="AL797" s="29">
        <f t="shared" si="251"/>
        <v>84.140435835351084</v>
      </c>
    </row>
    <row r="798" spans="1:38" x14ac:dyDescent="0.2">
      <c r="A798">
        <v>788</v>
      </c>
      <c r="B798" s="12">
        <v>76</v>
      </c>
      <c r="C798" s="12">
        <f t="shared" si="236"/>
        <v>76</v>
      </c>
      <c r="D798" s="12" t="str">
        <f t="shared" si="233"/>
        <v>no</v>
      </c>
      <c r="E798" s="12" t="str">
        <f t="shared" si="237"/>
        <v>Above Average</v>
      </c>
      <c r="F798" s="21">
        <v>10142</v>
      </c>
      <c r="G798" s="21" t="str">
        <f t="shared" si="238"/>
        <v>no</v>
      </c>
      <c r="H798" s="21" t="str">
        <f t="shared" si="239"/>
        <v>Below Average</v>
      </c>
      <c r="I798" s="12" t="s">
        <v>170</v>
      </c>
      <c r="J798" s="12" t="str">
        <f t="shared" si="240"/>
        <v>SawyerW</v>
      </c>
      <c r="K798" s="12" t="s">
        <v>91</v>
      </c>
      <c r="L798" s="12">
        <f t="shared" si="234"/>
        <v>71.682411868126678</v>
      </c>
      <c r="M798" s="12" t="str">
        <f t="shared" si="241"/>
        <v>Above Average</v>
      </c>
      <c r="N798" s="22">
        <v>7</v>
      </c>
      <c r="O798" s="22" t="str">
        <f t="shared" si="242"/>
        <v>High</v>
      </c>
      <c r="P798">
        <v>2004</v>
      </c>
      <c r="Q798">
        <v>2004</v>
      </c>
      <c r="R798" s="23">
        <v>956</v>
      </c>
      <c r="S798" s="23" t="str">
        <f t="shared" si="243"/>
        <v>no</v>
      </c>
      <c r="T798" s="23" t="str">
        <f t="shared" si="244"/>
        <v>Below Average</v>
      </c>
      <c r="U798" s="24">
        <v>956</v>
      </c>
      <c r="V798" s="24">
        <v>1128</v>
      </c>
      <c r="W798" s="24" t="s">
        <v>412</v>
      </c>
      <c r="X798" s="24">
        <v>2084</v>
      </c>
      <c r="Y798" s="24" t="str">
        <f t="shared" si="245"/>
        <v>no</v>
      </c>
      <c r="Z798" s="24" t="str">
        <f t="shared" si="246"/>
        <v>Above Average</v>
      </c>
      <c r="AA798" s="25">
        <v>1</v>
      </c>
      <c r="AB798" s="25">
        <v>0</v>
      </c>
      <c r="AC798" s="25">
        <v>2</v>
      </c>
      <c r="AD798" s="25">
        <v>1</v>
      </c>
      <c r="AE798" s="25">
        <f t="shared" si="247"/>
        <v>4</v>
      </c>
      <c r="AF798" s="25" t="str">
        <f t="shared" si="248"/>
        <v>More</v>
      </c>
      <c r="AG798" s="57">
        <v>8</v>
      </c>
      <c r="AH798" s="29">
        <v>233000</v>
      </c>
      <c r="AI798" s="29">
        <f t="shared" si="235"/>
        <v>3040</v>
      </c>
      <c r="AJ798" s="29" t="str">
        <f t="shared" si="249"/>
        <v>no</v>
      </c>
      <c r="AK798" s="29">
        <f t="shared" si="250"/>
        <v>76.64473684210526</v>
      </c>
      <c r="AL798" s="29">
        <f t="shared" si="251"/>
        <v>111.8042226487524</v>
      </c>
    </row>
    <row r="799" spans="1:38" x14ac:dyDescent="0.2">
      <c r="A799">
        <v>789</v>
      </c>
      <c r="B799" s="12">
        <v>50</v>
      </c>
      <c r="C799" s="12">
        <f t="shared" si="236"/>
        <v>50</v>
      </c>
      <c r="D799" s="12" t="str">
        <f t="shared" si="233"/>
        <v>no</v>
      </c>
      <c r="E799" s="12" t="str">
        <f t="shared" si="237"/>
        <v>Below Average</v>
      </c>
      <c r="F799" s="21">
        <v>6000</v>
      </c>
      <c r="G799" s="21" t="str">
        <f t="shared" si="238"/>
        <v>no</v>
      </c>
      <c r="H799" s="21" t="str">
        <f t="shared" si="239"/>
        <v>Below Average</v>
      </c>
      <c r="I799" s="12" t="s">
        <v>143</v>
      </c>
      <c r="J799" s="12" t="str">
        <f t="shared" si="240"/>
        <v>OldTown</v>
      </c>
      <c r="K799" s="12" t="s">
        <v>91</v>
      </c>
      <c r="L799" s="12">
        <f t="shared" si="234"/>
        <v>57.90974368543602</v>
      </c>
      <c r="M799" s="12" t="str">
        <f t="shared" si="241"/>
        <v>Below Average</v>
      </c>
      <c r="N799" s="22">
        <v>4</v>
      </c>
      <c r="O799" s="22" t="str">
        <f t="shared" si="242"/>
        <v>Low</v>
      </c>
      <c r="P799">
        <v>1954</v>
      </c>
      <c r="Q799">
        <v>2000</v>
      </c>
      <c r="R799" s="23">
        <v>901</v>
      </c>
      <c r="S799" s="23" t="str">
        <f t="shared" si="243"/>
        <v>no</v>
      </c>
      <c r="T799" s="23" t="str">
        <f t="shared" si="244"/>
        <v>Below Average</v>
      </c>
      <c r="U799" s="24">
        <v>901</v>
      </c>
      <c r="V799" s="24">
        <v>0</v>
      </c>
      <c r="W799" s="24" t="s">
        <v>413</v>
      </c>
      <c r="X799" s="24">
        <v>901</v>
      </c>
      <c r="Y799" s="24" t="str">
        <f t="shared" si="245"/>
        <v>no</v>
      </c>
      <c r="Z799" s="24" t="str">
        <f t="shared" si="246"/>
        <v>Below Average</v>
      </c>
      <c r="AA799" s="25">
        <v>0</v>
      </c>
      <c r="AB799" s="25">
        <v>0</v>
      </c>
      <c r="AC799" s="25">
        <v>1</v>
      </c>
      <c r="AD799" s="25">
        <v>0</v>
      </c>
      <c r="AE799" s="25">
        <f t="shared" si="247"/>
        <v>1</v>
      </c>
      <c r="AF799" s="25" t="str">
        <f t="shared" si="248"/>
        <v>Less</v>
      </c>
      <c r="AG799" s="57">
        <v>4</v>
      </c>
      <c r="AH799" s="29">
        <v>107900</v>
      </c>
      <c r="AI799" s="29">
        <f t="shared" si="235"/>
        <v>1802</v>
      </c>
      <c r="AJ799" s="29" t="str">
        <f t="shared" si="249"/>
        <v>no</v>
      </c>
      <c r="AK799" s="29">
        <f t="shared" si="250"/>
        <v>59.877913429522749</v>
      </c>
      <c r="AL799" s="29">
        <f t="shared" si="251"/>
        <v>119.7558268590455</v>
      </c>
    </row>
    <row r="800" spans="1:38" x14ac:dyDescent="0.2">
      <c r="A800">
        <v>790</v>
      </c>
      <c r="B800" s="12" t="s">
        <v>83</v>
      </c>
      <c r="C800" s="12">
        <f t="shared" si="236"/>
        <v>69</v>
      </c>
      <c r="D800" s="12" t="str">
        <f t="shared" si="233"/>
        <v>no</v>
      </c>
      <c r="E800" s="12" t="str">
        <f t="shared" si="237"/>
        <v>Below Average</v>
      </c>
      <c r="F800" s="21">
        <v>12205</v>
      </c>
      <c r="G800" s="21" t="str">
        <f t="shared" si="238"/>
        <v>no</v>
      </c>
      <c r="H800" s="21" t="str">
        <f t="shared" si="239"/>
        <v>Above Average</v>
      </c>
      <c r="I800" s="12" t="s">
        <v>205</v>
      </c>
      <c r="J800" s="12" t="str">
        <f t="shared" si="240"/>
        <v>ClearCr</v>
      </c>
      <c r="K800" s="12" t="s">
        <v>91</v>
      </c>
      <c r="L800" s="12">
        <f t="shared" si="234"/>
        <v>71.6365553142886</v>
      </c>
      <c r="M800" s="12" t="str">
        <f t="shared" si="241"/>
        <v>Above Average</v>
      </c>
      <c r="N800" s="22">
        <v>6</v>
      </c>
      <c r="O800" s="22" t="str">
        <f t="shared" si="242"/>
        <v>Low</v>
      </c>
      <c r="P800">
        <v>1966</v>
      </c>
      <c r="Q800">
        <v>2007</v>
      </c>
      <c r="R800" s="23">
        <v>832</v>
      </c>
      <c r="S800" s="23" t="str">
        <f t="shared" si="243"/>
        <v>no</v>
      </c>
      <c r="T800" s="23" t="str">
        <f t="shared" si="244"/>
        <v>Below Average</v>
      </c>
      <c r="U800" s="24">
        <v>976</v>
      </c>
      <c r="V800" s="24">
        <v>1111</v>
      </c>
      <c r="W800" s="24" t="s">
        <v>412</v>
      </c>
      <c r="X800" s="24">
        <v>2087</v>
      </c>
      <c r="Y800" s="24" t="str">
        <f t="shared" si="245"/>
        <v>no</v>
      </c>
      <c r="Z800" s="24" t="str">
        <f t="shared" si="246"/>
        <v>Above Average</v>
      </c>
      <c r="AA800" s="25">
        <v>0</v>
      </c>
      <c r="AB800" s="25">
        <v>0</v>
      </c>
      <c r="AC800" s="25">
        <v>2</v>
      </c>
      <c r="AD800" s="25">
        <v>1</v>
      </c>
      <c r="AE800" s="25">
        <f t="shared" si="247"/>
        <v>3</v>
      </c>
      <c r="AF800" s="25" t="str">
        <f t="shared" si="248"/>
        <v>More</v>
      </c>
      <c r="AG800" s="57">
        <v>9</v>
      </c>
      <c r="AH800" s="29">
        <v>187500</v>
      </c>
      <c r="AI800" s="29">
        <f t="shared" si="235"/>
        <v>2919</v>
      </c>
      <c r="AJ800" s="29" t="str">
        <f t="shared" si="249"/>
        <v>no</v>
      </c>
      <c r="AK800" s="29">
        <f t="shared" si="250"/>
        <v>64.234326824254879</v>
      </c>
      <c r="AL800" s="29">
        <f t="shared" si="251"/>
        <v>89.841878294202203</v>
      </c>
    </row>
    <row r="801" spans="1:38" x14ac:dyDescent="0.2">
      <c r="A801">
        <v>791</v>
      </c>
      <c r="B801" s="12">
        <v>43</v>
      </c>
      <c r="C801" s="12">
        <f t="shared" si="236"/>
        <v>43</v>
      </c>
      <c r="D801" s="12" t="str">
        <f t="shared" si="233"/>
        <v>no</v>
      </c>
      <c r="E801" s="12" t="str">
        <f t="shared" si="237"/>
        <v>Below Average</v>
      </c>
      <c r="F801" s="21">
        <v>3182</v>
      </c>
      <c r="G801" s="21" t="str">
        <f t="shared" si="238"/>
        <v>no</v>
      </c>
      <c r="H801" s="21" t="str">
        <f t="shared" si="239"/>
        <v>Below Average</v>
      </c>
      <c r="I801" s="12" t="s">
        <v>227</v>
      </c>
      <c r="J801" s="12" t="str">
        <f t="shared" si="240"/>
        <v/>
      </c>
      <c r="K801" s="12" t="s">
        <v>179</v>
      </c>
      <c r="L801" s="12">
        <f t="shared" si="234"/>
        <v>63.149684044233808</v>
      </c>
      <c r="M801" s="12" t="str">
        <f t="shared" si="241"/>
        <v/>
      </c>
      <c r="N801" s="22">
        <v>7</v>
      </c>
      <c r="O801" s="22" t="str">
        <f t="shared" si="242"/>
        <v>High</v>
      </c>
      <c r="P801">
        <v>2005</v>
      </c>
      <c r="Q801">
        <v>2006</v>
      </c>
      <c r="R801" s="23">
        <v>1145</v>
      </c>
      <c r="S801" s="23" t="str">
        <f t="shared" si="243"/>
        <v>no</v>
      </c>
      <c r="T801" s="23" t="str">
        <f t="shared" si="244"/>
        <v>Above Average</v>
      </c>
      <c r="U801" s="24">
        <v>1145</v>
      </c>
      <c r="V801" s="24">
        <v>0</v>
      </c>
      <c r="W801" s="24" t="s">
        <v>413</v>
      </c>
      <c r="X801" s="24">
        <v>1145</v>
      </c>
      <c r="Y801" s="24" t="str">
        <f t="shared" si="245"/>
        <v>no</v>
      </c>
      <c r="Z801" s="24" t="str">
        <f t="shared" si="246"/>
        <v>Below Average</v>
      </c>
      <c r="AA801" s="25">
        <v>0</v>
      </c>
      <c r="AB801" s="25">
        <v>0</v>
      </c>
      <c r="AC801" s="25">
        <v>2</v>
      </c>
      <c r="AD801" s="25">
        <v>0</v>
      </c>
      <c r="AE801" s="25">
        <f t="shared" si="247"/>
        <v>2</v>
      </c>
      <c r="AF801" s="25" t="str">
        <f t="shared" si="248"/>
        <v>Less</v>
      </c>
      <c r="AG801" s="57">
        <v>5</v>
      </c>
      <c r="AH801" s="29">
        <v>160200</v>
      </c>
      <c r="AI801" s="29">
        <f t="shared" si="235"/>
        <v>2290</v>
      </c>
      <c r="AJ801" s="29" t="str">
        <f t="shared" si="249"/>
        <v>no</v>
      </c>
      <c r="AK801" s="29">
        <f t="shared" si="250"/>
        <v>69.956331877729255</v>
      </c>
      <c r="AL801" s="29">
        <f t="shared" si="251"/>
        <v>139.91266375545851</v>
      </c>
    </row>
    <row r="802" spans="1:38" x14ac:dyDescent="0.2">
      <c r="A802">
        <v>792</v>
      </c>
      <c r="B802" s="12" t="s">
        <v>83</v>
      </c>
      <c r="C802" s="12">
        <f t="shared" si="236"/>
        <v>69</v>
      </c>
      <c r="D802" s="12" t="str">
        <f t="shared" si="233"/>
        <v>no</v>
      </c>
      <c r="E802" s="12" t="str">
        <f t="shared" si="237"/>
        <v>Below Average</v>
      </c>
      <c r="F802" s="21">
        <v>11333</v>
      </c>
      <c r="G802" s="21" t="str">
        <f t="shared" si="238"/>
        <v>no</v>
      </c>
      <c r="H802" s="21" t="str">
        <f t="shared" si="239"/>
        <v>Above Average</v>
      </c>
      <c r="I802" s="12" t="s">
        <v>131</v>
      </c>
      <c r="J802" s="12" t="str">
        <f t="shared" si="240"/>
        <v>Mitchel</v>
      </c>
      <c r="K802" s="12" t="s">
        <v>91</v>
      </c>
      <c r="L802" s="12">
        <f t="shared" si="234"/>
        <v>69.371268986915226</v>
      </c>
      <c r="M802" s="12" t="str">
        <f t="shared" si="241"/>
        <v>Below Average</v>
      </c>
      <c r="N802" s="22">
        <v>6</v>
      </c>
      <c r="O802" s="22" t="str">
        <f t="shared" si="242"/>
        <v>Low</v>
      </c>
      <c r="P802">
        <v>1976</v>
      </c>
      <c r="Q802">
        <v>1976</v>
      </c>
      <c r="R802" s="23">
        <v>1029</v>
      </c>
      <c r="S802" s="23" t="str">
        <f t="shared" si="243"/>
        <v>no</v>
      </c>
      <c r="T802" s="23" t="str">
        <f t="shared" si="244"/>
        <v>Below Average</v>
      </c>
      <c r="U802" s="24">
        <v>1062</v>
      </c>
      <c r="V802" s="24">
        <v>0</v>
      </c>
      <c r="W802" s="24" t="s">
        <v>413</v>
      </c>
      <c r="X802" s="24">
        <v>1062</v>
      </c>
      <c r="Y802" s="24" t="str">
        <f t="shared" si="245"/>
        <v>no</v>
      </c>
      <c r="Z802" s="24" t="str">
        <f t="shared" si="246"/>
        <v>Below Average</v>
      </c>
      <c r="AA802" s="25">
        <v>1</v>
      </c>
      <c r="AB802" s="25">
        <v>0</v>
      </c>
      <c r="AC802" s="25">
        <v>1</v>
      </c>
      <c r="AD802" s="25">
        <v>0</v>
      </c>
      <c r="AE802" s="25">
        <f t="shared" si="247"/>
        <v>2</v>
      </c>
      <c r="AF802" s="25" t="str">
        <f t="shared" si="248"/>
        <v>Less</v>
      </c>
      <c r="AG802" s="57">
        <v>5</v>
      </c>
      <c r="AH802" s="29">
        <v>146800</v>
      </c>
      <c r="AI802" s="29">
        <f t="shared" si="235"/>
        <v>2091</v>
      </c>
      <c r="AJ802" s="29" t="str">
        <f t="shared" si="249"/>
        <v>no</v>
      </c>
      <c r="AK802" s="29">
        <f t="shared" si="250"/>
        <v>70.205643232902915</v>
      </c>
      <c r="AL802" s="29">
        <f t="shared" si="251"/>
        <v>138.22975517890771</v>
      </c>
    </row>
    <row r="803" spans="1:38" x14ac:dyDescent="0.2">
      <c r="A803">
        <v>793</v>
      </c>
      <c r="B803" s="12">
        <v>92</v>
      </c>
      <c r="C803" s="12">
        <f t="shared" si="236"/>
        <v>92</v>
      </c>
      <c r="D803" s="12" t="str">
        <f t="shared" si="233"/>
        <v>no</v>
      </c>
      <c r="E803" s="12" t="str">
        <f t="shared" si="237"/>
        <v>Above Average</v>
      </c>
      <c r="F803" s="21">
        <v>9920</v>
      </c>
      <c r="G803" s="21" t="str">
        <f t="shared" si="238"/>
        <v>no</v>
      </c>
      <c r="H803" s="21" t="str">
        <f t="shared" si="239"/>
        <v>Below Average</v>
      </c>
      <c r="I803" s="12" t="s">
        <v>129</v>
      </c>
      <c r="J803" s="12" t="str">
        <f t="shared" si="240"/>
        <v>NoRidge</v>
      </c>
      <c r="K803" s="12" t="s">
        <v>91</v>
      </c>
      <c r="L803" s="12">
        <f t="shared" si="234"/>
        <v>82.673563019433331</v>
      </c>
      <c r="M803" s="12" t="str">
        <f t="shared" si="241"/>
        <v>Above Average</v>
      </c>
      <c r="N803" s="22">
        <v>7</v>
      </c>
      <c r="O803" s="22" t="str">
        <f t="shared" si="242"/>
        <v>High</v>
      </c>
      <c r="P803">
        <v>1996</v>
      </c>
      <c r="Q803">
        <v>1997</v>
      </c>
      <c r="R803" s="23">
        <v>1117</v>
      </c>
      <c r="S803" s="23" t="str">
        <f t="shared" si="243"/>
        <v>no</v>
      </c>
      <c r="T803" s="23" t="str">
        <f t="shared" si="244"/>
        <v>Above Average</v>
      </c>
      <c r="U803" s="24">
        <v>1127</v>
      </c>
      <c r="V803" s="24">
        <v>886</v>
      </c>
      <c r="W803" s="24" t="s">
        <v>412</v>
      </c>
      <c r="X803" s="24">
        <v>2013</v>
      </c>
      <c r="Y803" s="24" t="str">
        <f t="shared" si="245"/>
        <v>no</v>
      </c>
      <c r="Z803" s="24" t="str">
        <f t="shared" si="246"/>
        <v>Above Average</v>
      </c>
      <c r="AA803" s="25">
        <v>1</v>
      </c>
      <c r="AB803" s="25">
        <v>0</v>
      </c>
      <c r="AC803" s="25">
        <v>2</v>
      </c>
      <c r="AD803" s="25">
        <v>1</v>
      </c>
      <c r="AE803" s="25">
        <f t="shared" si="247"/>
        <v>4</v>
      </c>
      <c r="AF803" s="25" t="str">
        <f t="shared" si="248"/>
        <v>More</v>
      </c>
      <c r="AG803" s="57">
        <v>8</v>
      </c>
      <c r="AH803" s="29">
        <v>269790</v>
      </c>
      <c r="AI803" s="29">
        <f t="shared" si="235"/>
        <v>3130</v>
      </c>
      <c r="AJ803" s="29" t="str">
        <f t="shared" si="249"/>
        <v>no</v>
      </c>
      <c r="AK803" s="29">
        <f t="shared" si="250"/>
        <v>86.194888178913743</v>
      </c>
      <c r="AL803" s="29">
        <f t="shared" si="251"/>
        <v>134.02384500745157</v>
      </c>
    </row>
    <row r="804" spans="1:38" x14ac:dyDescent="0.2">
      <c r="A804">
        <v>794</v>
      </c>
      <c r="B804" s="12">
        <v>76</v>
      </c>
      <c r="C804" s="12">
        <f t="shared" si="236"/>
        <v>76</v>
      </c>
      <c r="D804" s="12" t="str">
        <f t="shared" si="233"/>
        <v>no</v>
      </c>
      <c r="E804" s="12" t="str">
        <f t="shared" si="237"/>
        <v>Above Average</v>
      </c>
      <c r="F804" s="21">
        <v>9158</v>
      </c>
      <c r="G804" s="21" t="str">
        <f t="shared" si="238"/>
        <v>no</v>
      </c>
      <c r="H804" s="21" t="str">
        <f t="shared" si="239"/>
        <v>Below Average</v>
      </c>
      <c r="I804" s="12" t="s">
        <v>136</v>
      </c>
      <c r="J804" s="12" t="str">
        <f t="shared" si="240"/>
        <v>Somerst</v>
      </c>
      <c r="K804" s="12" t="s">
        <v>91</v>
      </c>
      <c r="L804" s="12">
        <f t="shared" si="234"/>
        <v>83.140020408338017</v>
      </c>
      <c r="M804" s="12" t="str">
        <f t="shared" si="241"/>
        <v>Above Average</v>
      </c>
      <c r="N804" s="22">
        <v>8</v>
      </c>
      <c r="O804" s="22" t="str">
        <f t="shared" si="242"/>
        <v>High</v>
      </c>
      <c r="P804">
        <v>2007</v>
      </c>
      <c r="Q804">
        <v>2007</v>
      </c>
      <c r="R804" s="23">
        <v>1496</v>
      </c>
      <c r="S804" s="23" t="str">
        <f t="shared" si="243"/>
        <v>no</v>
      </c>
      <c r="T804" s="23" t="str">
        <f t="shared" si="244"/>
        <v>Above Average</v>
      </c>
      <c r="U804" s="24">
        <v>1496</v>
      </c>
      <c r="V804" s="24">
        <v>0</v>
      </c>
      <c r="W804" s="24" t="s">
        <v>413</v>
      </c>
      <c r="X804" s="24">
        <v>1496</v>
      </c>
      <c r="Y804" s="24" t="str">
        <f t="shared" si="245"/>
        <v>no</v>
      </c>
      <c r="Z804" s="24" t="str">
        <f t="shared" si="246"/>
        <v>Below Average</v>
      </c>
      <c r="AA804" s="25">
        <v>0</v>
      </c>
      <c r="AB804" s="25">
        <v>0</v>
      </c>
      <c r="AC804" s="25">
        <v>2</v>
      </c>
      <c r="AD804" s="25">
        <v>0</v>
      </c>
      <c r="AE804" s="25">
        <f t="shared" si="247"/>
        <v>2</v>
      </c>
      <c r="AF804" s="25" t="str">
        <f t="shared" si="248"/>
        <v>Less</v>
      </c>
      <c r="AG804" s="57">
        <v>7</v>
      </c>
      <c r="AH804" s="29">
        <v>225000</v>
      </c>
      <c r="AI804" s="29">
        <f t="shared" si="235"/>
        <v>2992</v>
      </c>
      <c r="AJ804" s="29" t="str">
        <f t="shared" si="249"/>
        <v>no</v>
      </c>
      <c r="AK804" s="29">
        <f t="shared" si="250"/>
        <v>75.200534759358291</v>
      </c>
      <c r="AL804" s="29">
        <f t="shared" si="251"/>
        <v>150.40106951871658</v>
      </c>
    </row>
    <row r="805" spans="1:38" x14ac:dyDescent="0.2">
      <c r="A805">
        <v>795</v>
      </c>
      <c r="B805" s="12" t="s">
        <v>83</v>
      </c>
      <c r="C805" s="12">
        <f t="shared" si="236"/>
        <v>69</v>
      </c>
      <c r="D805" s="12" t="str">
        <f t="shared" si="233"/>
        <v>no</v>
      </c>
      <c r="E805" s="12" t="str">
        <f t="shared" si="237"/>
        <v>Below Average</v>
      </c>
      <c r="F805" s="21">
        <v>10832</v>
      </c>
      <c r="G805" s="21" t="str">
        <f t="shared" si="238"/>
        <v>no</v>
      </c>
      <c r="H805" s="21" t="str">
        <f t="shared" si="239"/>
        <v>Above Average</v>
      </c>
      <c r="I805" s="12" t="s">
        <v>193</v>
      </c>
      <c r="J805" s="12" t="str">
        <f t="shared" si="240"/>
        <v>Gilbert</v>
      </c>
      <c r="K805" s="12" t="s">
        <v>91</v>
      </c>
      <c r="L805" s="12">
        <f t="shared" si="234"/>
        <v>77.47396854876844</v>
      </c>
      <c r="M805" s="12" t="str">
        <f t="shared" si="241"/>
        <v>Above Average</v>
      </c>
      <c r="N805" s="22">
        <v>7</v>
      </c>
      <c r="O805" s="22" t="str">
        <f t="shared" si="242"/>
        <v>High</v>
      </c>
      <c r="P805">
        <v>1994</v>
      </c>
      <c r="Q805">
        <v>1996</v>
      </c>
      <c r="R805" s="23">
        <v>712</v>
      </c>
      <c r="S805" s="23" t="str">
        <f t="shared" si="243"/>
        <v>no</v>
      </c>
      <c r="T805" s="23" t="str">
        <f t="shared" si="244"/>
        <v>Below Average</v>
      </c>
      <c r="U805" s="24">
        <v>1086</v>
      </c>
      <c r="V805" s="24">
        <v>809</v>
      </c>
      <c r="W805" s="24" t="s">
        <v>412</v>
      </c>
      <c r="X805" s="24">
        <v>1895</v>
      </c>
      <c r="Y805" s="24" t="str">
        <f t="shared" si="245"/>
        <v>no</v>
      </c>
      <c r="Z805" s="24" t="str">
        <f t="shared" si="246"/>
        <v>Above Average</v>
      </c>
      <c r="AA805" s="25">
        <v>0</v>
      </c>
      <c r="AB805" s="25">
        <v>0</v>
      </c>
      <c r="AC805" s="25">
        <v>2</v>
      </c>
      <c r="AD805" s="25">
        <v>1</v>
      </c>
      <c r="AE805" s="25">
        <f t="shared" si="247"/>
        <v>3</v>
      </c>
      <c r="AF805" s="25" t="str">
        <f t="shared" si="248"/>
        <v>More</v>
      </c>
      <c r="AG805" s="57">
        <v>7</v>
      </c>
      <c r="AH805" s="29">
        <v>194500</v>
      </c>
      <c r="AI805" s="29">
        <f t="shared" si="235"/>
        <v>2607</v>
      </c>
      <c r="AJ805" s="29" t="str">
        <f t="shared" si="249"/>
        <v>no</v>
      </c>
      <c r="AK805" s="29">
        <f t="shared" si="250"/>
        <v>74.606827771384729</v>
      </c>
      <c r="AL805" s="29">
        <f t="shared" si="251"/>
        <v>102.63852242744063</v>
      </c>
    </row>
    <row r="806" spans="1:38" x14ac:dyDescent="0.2">
      <c r="A806">
        <v>796</v>
      </c>
      <c r="B806" s="12">
        <v>70</v>
      </c>
      <c r="C806" s="12">
        <f t="shared" si="236"/>
        <v>70</v>
      </c>
      <c r="D806" s="12" t="str">
        <f t="shared" si="233"/>
        <v>no</v>
      </c>
      <c r="E806" s="12" t="str">
        <f t="shared" si="237"/>
        <v>Above Average</v>
      </c>
      <c r="F806" s="21">
        <v>8400</v>
      </c>
      <c r="G806" s="21" t="str">
        <f t="shared" si="238"/>
        <v>no</v>
      </c>
      <c r="H806" s="21" t="str">
        <f t="shared" si="239"/>
        <v>Below Average</v>
      </c>
      <c r="I806" s="12" t="s">
        <v>170</v>
      </c>
      <c r="J806" s="12" t="str">
        <f t="shared" si="240"/>
        <v>SawyerW</v>
      </c>
      <c r="K806" s="12" t="s">
        <v>91</v>
      </c>
      <c r="L806" s="12">
        <f t="shared" si="234"/>
        <v>71.682411868126678</v>
      </c>
      <c r="M806" s="12" t="str">
        <f t="shared" si="241"/>
        <v>Above Average</v>
      </c>
      <c r="N806" s="22">
        <v>6</v>
      </c>
      <c r="O806" s="22" t="str">
        <f t="shared" si="242"/>
        <v>Low</v>
      </c>
      <c r="P806">
        <v>1980</v>
      </c>
      <c r="Q806">
        <v>1981</v>
      </c>
      <c r="R806" s="23">
        <v>650</v>
      </c>
      <c r="S806" s="23" t="str">
        <f t="shared" si="243"/>
        <v>no</v>
      </c>
      <c r="T806" s="23" t="str">
        <f t="shared" si="244"/>
        <v>Below Average</v>
      </c>
      <c r="U806" s="24">
        <v>888</v>
      </c>
      <c r="V806" s="24">
        <v>676</v>
      </c>
      <c r="W806" s="24" t="s">
        <v>412</v>
      </c>
      <c r="X806" s="24">
        <v>1564</v>
      </c>
      <c r="Y806" s="24" t="str">
        <f t="shared" si="245"/>
        <v>no</v>
      </c>
      <c r="Z806" s="24" t="str">
        <f t="shared" si="246"/>
        <v>Above Average</v>
      </c>
      <c r="AA806" s="25">
        <v>0</v>
      </c>
      <c r="AB806" s="25">
        <v>0</v>
      </c>
      <c r="AC806" s="25">
        <v>2</v>
      </c>
      <c r="AD806" s="25">
        <v>1</v>
      </c>
      <c r="AE806" s="25">
        <f t="shared" si="247"/>
        <v>3</v>
      </c>
      <c r="AF806" s="25" t="str">
        <f t="shared" si="248"/>
        <v>More</v>
      </c>
      <c r="AG806" s="57">
        <v>7</v>
      </c>
      <c r="AH806" s="29">
        <v>171000</v>
      </c>
      <c r="AI806" s="29">
        <f t="shared" si="235"/>
        <v>2214</v>
      </c>
      <c r="AJ806" s="29" t="str">
        <f t="shared" si="249"/>
        <v>no</v>
      </c>
      <c r="AK806" s="29">
        <f t="shared" si="250"/>
        <v>77.235772357723576</v>
      </c>
      <c r="AL806" s="29">
        <f t="shared" si="251"/>
        <v>109.33503836317135</v>
      </c>
    </row>
    <row r="807" spans="1:38" x14ac:dyDescent="0.2">
      <c r="A807">
        <v>797</v>
      </c>
      <c r="B807" s="12">
        <v>71</v>
      </c>
      <c r="C807" s="12">
        <f t="shared" si="236"/>
        <v>71</v>
      </c>
      <c r="D807" s="12" t="str">
        <f t="shared" si="233"/>
        <v>no</v>
      </c>
      <c r="E807" s="12" t="str">
        <f t="shared" si="237"/>
        <v>Above Average</v>
      </c>
      <c r="F807" s="21">
        <v>8197</v>
      </c>
      <c r="G807" s="21" t="str">
        <f t="shared" si="238"/>
        <v>no</v>
      </c>
      <c r="H807" s="21" t="str">
        <f t="shared" si="239"/>
        <v>Below Average</v>
      </c>
      <c r="I807" s="12" t="s">
        <v>151</v>
      </c>
      <c r="J807" s="12" t="str">
        <f t="shared" si="240"/>
        <v>Sawyer</v>
      </c>
      <c r="K807" s="12" t="s">
        <v>91</v>
      </c>
      <c r="L807" s="12">
        <f t="shared" si="234"/>
        <v>65.835562612127291</v>
      </c>
      <c r="M807" s="12" t="str">
        <f t="shared" si="241"/>
        <v>Below Average</v>
      </c>
      <c r="N807" s="22">
        <v>6</v>
      </c>
      <c r="O807" s="22" t="str">
        <f t="shared" si="242"/>
        <v>Low</v>
      </c>
      <c r="P807">
        <v>1977</v>
      </c>
      <c r="Q807">
        <v>1977</v>
      </c>
      <c r="R807" s="23">
        <v>660</v>
      </c>
      <c r="S807" s="23" t="str">
        <f t="shared" si="243"/>
        <v>no</v>
      </c>
      <c r="T807" s="23" t="str">
        <f t="shared" si="244"/>
        <v>Below Average</v>
      </c>
      <c r="U807" s="24">
        <v>1285</v>
      </c>
      <c r="V807" s="24">
        <v>0</v>
      </c>
      <c r="W807" s="24" t="s">
        <v>413</v>
      </c>
      <c r="X807" s="24">
        <v>1285</v>
      </c>
      <c r="Y807" s="24" t="str">
        <f t="shared" si="245"/>
        <v>no</v>
      </c>
      <c r="Z807" s="24" t="str">
        <f t="shared" si="246"/>
        <v>Below Average</v>
      </c>
      <c r="AA807" s="25">
        <v>0</v>
      </c>
      <c r="AB807" s="25">
        <v>0</v>
      </c>
      <c r="AC807" s="25">
        <v>1</v>
      </c>
      <c r="AD807" s="25">
        <v>1</v>
      </c>
      <c r="AE807" s="25">
        <f t="shared" si="247"/>
        <v>2</v>
      </c>
      <c r="AF807" s="25" t="str">
        <f t="shared" si="248"/>
        <v>Less</v>
      </c>
      <c r="AG807" s="57">
        <v>7</v>
      </c>
      <c r="AH807" s="29">
        <v>143500</v>
      </c>
      <c r="AI807" s="29">
        <f t="shared" si="235"/>
        <v>1945</v>
      </c>
      <c r="AJ807" s="29" t="str">
        <f t="shared" si="249"/>
        <v>no</v>
      </c>
      <c r="AK807" s="29">
        <f t="shared" si="250"/>
        <v>73.778920308483293</v>
      </c>
      <c r="AL807" s="29">
        <f t="shared" si="251"/>
        <v>111.67315175097276</v>
      </c>
    </row>
    <row r="808" spans="1:38" x14ac:dyDescent="0.2">
      <c r="A808">
        <v>798</v>
      </c>
      <c r="B808" s="12">
        <v>57</v>
      </c>
      <c r="C808" s="12">
        <f t="shared" si="236"/>
        <v>57</v>
      </c>
      <c r="D808" s="12" t="str">
        <f t="shared" si="233"/>
        <v>no</v>
      </c>
      <c r="E808" s="12" t="str">
        <f t="shared" si="237"/>
        <v>Below Average</v>
      </c>
      <c r="F808" s="21">
        <v>7677</v>
      </c>
      <c r="G808" s="21" t="str">
        <f t="shared" si="238"/>
        <v>no</v>
      </c>
      <c r="H808" s="21" t="str">
        <f t="shared" si="239"/>
        <v>Below Average</v>
      </c>
      <c r="I808" s="12" t="s">
        <v>162</v>
      </c>
      <c r="J808" s="12" t="str">
        <f t="shared" si="240"/>
        <v>NAmes</v>
      </c>
      <c r="K808" s="12" t="s">
        <v>91</v>
      </c>
      <c r="L808" s="12">
        <f t="shared" si="234"/>
        <v>65.191384752822614</v>
      </c>
      <c r="M808" s="12" t="str">
        <f t="shared" si="241"/>
        <v>Below Average</v>
      </c>
      <c r="N808" s="22">
        <v>5</v>
      </c>
      <c r="O808" s="22" t="str">
        <f t="shared" si="242"/>
        <v>Low</v>
      </c>
      <c r="P808">
        <v>1953</v>
      </c>
      <c r="Q808">
        <v>1953</v>
      </c>
      <c r="R808" s="23">
        <v>773</v>
      </c>
      <c r="S808" s="23" t="str">
        <f t="shared" si="243"/>
        <v>no</v>
      </c>
      <c r="T808" s="23" t="str">
        <f t="shared" si="244"/>
        <v>Below Average</v>
      </c>
      <c r="U808" s="24">
        <v>773</v>
      </c>
      <c r="V808" s="24">
        <v>0</v>
      </c>
      <c r="W808" s="24" t="s">
        <v>413</v>
      </c>
      <c r="X808" s="24">
        <v>773</v>
      </c>
      <c r="Y808" s="24" t="str">
        <f t="shared" si="245"/>
        <v>no</v>
      </c>
      <c r="Z808" s="24" t="str">
        <f t="shared" si="246"/>
        <v>Below Average</v>
      </c>
      <c r="AA808" s="25">
        <v>0</v>
      </c>
      <c r="AB808" s="25">
        <v>0</v>
      </c>
      <c r="AC808" s="25">
        <v>1</v>
      </c>
      <c r="AD808" s="25">
        <v>0</v>
      </c>
      <c r="AE808" s="25">
        <f t="shared" si="247"/>
        <v>1</v>
      </c>
      <c r="AF808" s="25" t="str">
        <f t="shared" si="248"/>
        <v>Less</v>
      </c>
      <c r="AG808" s="57">
        <v>4</v>
      </c>
      <c r="AH808" s="29">
        <v>110000</v>
      </c>
      <c r="AI808" s="29">
        <f t="shared" si="235"/>
        <v>1546</v>
      </c>
      <c r="AJ808" s="29" t="str">
        <f t="shared" si="249"/>
        <v>no</v>
      </c>
      <c r="AK808" s="29">
        <f t="shared" si="250"/>
        <v>71.151358344113845</v>
      </c>
      <c r="AL808" s="29">
        <f t="shared" si="251"/>
        <v>142.30271668822769</v>
      </c>
    </row>
    <row r="809" spans="1:38" x14ac:dyDescent="0.2">
      <c r="A809">
        <v>799</v>
      </c>
      <c r="B809" s="12">
        <v>104</v>
      </c>
      <c r="C809" s="12">
        <f t="shared" si="236"/>
        <v>104</v>
      </c>
      <c r="D809" s="12" t="str">
        <f t="shared" si="233"/>
        <v>no</v>
      </c>
      <c r="E809" s="12" t="str">
        <f t="shared" si="237"/>
        <v>Above Average</v>
      </c>
      <c r="F809" s="21">
        <v>13518</v>
      </c>
      <c r="G809" s="21" t="str">
        <f t="shared" si="238"/>
        <v>no</v>
      </c>
      <c r="H809" s="21" t="str">
        <f t="shared" si="239"/>
        <v>Above Average</v>
      </c>
      <c r="I809" s="12" t="s">
        <v>154</v>
      </c>
      <c r="J809" s="12" t="str">
        <f t="shared" si="240"/>
        <v>NridgHt</v>
      </c>
      <c r="K809" s="12" t="s">
        <v>91</v>
      </c>
      <c r="L809" s="12">
        <f t="shared" si="234"/>
        <v>92.435750489847905</v>
      </c>
      <c r="M809" s="12" t="str">
        <f t="shared" si="241"/>
        <v>Above Average</v>
      </c>
      <c r="N809" s="22">
        <v>9</v>
      </c>
      <c r="O809" s="22" t="str">
        <f t="shared" si="242"/>
        <v>High</v>
      </c>
      <c r="P809">
        <v>2008</v>
      </c>
      <c r="Q809">
        <v>2009</v>
      </c>
      <c r="R809" s="23">
        <v>1926</v>
      </c>
      <c r="S809" s="23" t="str">
        <f t="shared" si="243"/>
        <v>no</v>
      </c>
      <c r="T809" s="23" t="str">
        <f t="shared" si="244"/>
        <v>Above Average</v>
      </c>
      <c r="U809" s="24">
        <v>1966</v>
      </c>
      <c r="V809" s="24">
        <v>1174</v>
      </c>
      <c r="W809" s="24" t="s">
        <v>412</v>
      </c>
      <c r="X809" s="24">
        <v>3140</v>
      </c>
      <c r="Y809" s="24" t="str">
        <f t="shared" si="245"/>
        <v>yes</v>
      </c>
      <c r="Z809" s="24" t="str">
        <f t="shared" si="246"/>
        <v>Above Average</v>
      </c>
      <c r="AA809" s="25">
        <v>0</v>
      </c>
      <c r="AB809" s="25">
        <v>0</v>
      </c>
      <c r="AC809" s="25">
        <v>3</v>
      </c>
      <c r="AD809" s="25">
        <v>1</v>
      </c>
      <c r="AE809" s="25">
        <f t="shared" si="247"/>
        <v>4</v>
      </c>
      <c r="AF809" s="25" t="str">
        <f t="shared" si="248"/>
        <v>More</v>
      </c>
      <c r="AG809" s="57">
        <v>11</v>
      </c>
      <c r="AH809" s="29">
        <v>485000</v>
      </c>
      <c r="AI809" s="29">
        <f t="shared" si="235"/>
        <v>5066</v>
      </c>
      <c r="AJ809" s="29" t="str">
        <f t="shared" si="249"/>
        <v>yes</v>
      </c>
      <c r="AK809" s="29">
        <f t="shared" si="250"/>
        <v>95.736281089617052</v>
      </c>
      <c r="AL809" s="29">
        <f t="shared" si="251"/>
        <v>154.45859872611464</v>
      </c>
    </row>
    <row r="810" spans="1:38" x14ac:dyDescent="0.2">
      <c r="A810">
        <v>800</v>
      </c>
      <c r="B810" s="12">
        <v>60</v>
      </c>
      <c r="C810" s="12">
        <f t="shared" si="236"/>
        <v>60</v>
      </c>
      <c r="D810" s="12" t="str">
        <f t="shared" si="233"/>
        <v>no</v>
      </c>
      <c r="E810" s="12" t="str">
        <f t="shared" si="237"/>
        <v>Below Average</v>
      </c>
      <c r="F810" s="21">
        <v>7200</v>
      </c>
      <c r="G810" s="21" t="str">
        <f t="shared" si="238"/>
        <v>no</v>
      </c>
      <c r="H810" s="21" t="str">
        <f t="shared" si="239"/>
        <v>Below Average</v>
      </c>
      <c r="I810" s="12" t="s">
        <v>232</v>
      </c>
      <c r="J810" s="12" t="str">
        <f t="shared" si="240"/>
        <v>SWISU</v>
      </c>
      <c r="K810" s="12" t="s">
        <v>91</v>
      </c>
      <c r="L810" s="12">
        <f t="shared" si="234"/>
        <v>56.717772915383847</v>
      </c>
      <c r="M810" s="12" t="str">
        <f t="shared" si="241"/>
        <v>Below Average</v>
      </c>
      <c r="N810" s="22">
        <v>5</v>
      </c>
      <c r="O810" s="22" t="str">
        <f t="shared" si="242"/>
        <v>Low</v>
      </c>
      <c r="P810">
        <v>1937</v>
      </c>
      <c r="Q810">
        <v>1950</v>
      </c>
      <c r="R810" s="23">
        <v>731</v>
      </c>
      <c r="S810" s="23" t="str">
        <f t="shared" si="243"/>
        <v>no</v>
      </c>
      <c r="T810" s="23" t="str">
        <f t="shared" si="244"/>
        <v>Below Average</v>
      </c>
      <c r="U810" s="24">
        <v>981</v>
      </c>
      <c r="V810" s="24">
        <v>787</v>
      </c>
      <c r="W810" s="24" t="s">
        <v>412</v>
      </c>
      <c r="X810" s="24">
        <v>1768</v>
      </c>
      <c r="Y810" s="24" t="str">
        <f t="shared" si="245"/>
        <v>no</v>
      </c>
      <c r="Z810" s="24" t="str">
        <f t="shared" si="246"/>
        <v>Above Average</v>
      </c>
      <c r="AA810" s="25">
        <v>1</v>
      </c>
      <c r="AB810" s="25">
        <v>0</v>
      </c>
      <c r="AC810" s="25">
        <v>1</v>
      </c>
      <c r="AD810" s="25">
        <v>1</v>
      </c>
      <c r="AE810" s="25">
        <f t="shared" si="247"/>
        <v>3</v>
      </c>
      <c r="AF810" s="25" t="str">
        <f t="shared" si="248"/>
        <v>More</v>
      </c>
      <c r="AG810" s="57">
        <v>7</v>
      </c>
      <c r="AH810" s="29">
        <v>175000</v>
      </c>
      <c r="AI810" s="29">
        <f t="shared" si="235"/>
        <v>2499</v>
      </c>
      <c r="AJ810" s="29" t="str">
        <f t="shared" si="249"/>
        <v>no</v>
      </c>
      <c r="AK810" s="29">
        <f t="shared" si="250"/>
        <v>70.0280112044818</v>
      </c>
      <c r="AL810" s="29">
        <f t="shared" si="251"/>
        <v>98.981900452488688</v>
      </c>
    </row>
    <row r="811" spans="1:38" x14ac:dyDescent="0.2">
      <c r="A811">
        <v>801</v>
      </c>
      <c r="B811" s="12">
        <v>79</v>
      </c>
      <c r="C811" s="12">
        <f t="shared" si="236"/>
        <v>79</v>
      </c>
      <c r="D811" s="12" t="str">
        <f t="shared" si="233"/>
        <v>no</v>
      </c>
      <c r="E811" s="12" t="str">
        <f t="shared" si="237"/>
        <v>Above Average</v>
      </c>
      <c r="F811" s="21">
        <v>12798</v>
      </c>
      <c r="G811" s="21" t="str">
        <f t="shared" si="238"/>
        <v>no</v>
      </c>
      <c r="H811" s="21" t="str">
        <f t="shared" si="239"/>
        <v>Above Average</v>
      </c>
      <c r="I811" s="12" t="s">
        <v>205</v>
      </c>
      <c r="J811" s="12" t="str">
        <f t="shared" si="240"/>
        <v>ClearCr</v>
      </c>
      <c r="K811" s="12" t="s">
        <v>91</v>
      </c>
      <c r="L811" s="12">
        <f t="shared" si="234"/>
        <v>71.6365553142886</v>
      </c>
      <c r="M811" s="12" t="str">
        <f t="shared" si="241"/>
        <v>Above Average</v>
      </c>
      <c r="N811" s="22">
        <v>6</v>
      </c>
      <c r="O811" s="22" t="str">
        <f t="shared" si="242"/>
        <v>Low</v>
      </c>
      <c r="P811">
        <v>1997</v>
      </c>
      <c r="Q811">
        <v>1997</v>
      </c>
      <c r="R811" s="23">
        <v>616</v>
      </c>
      <c r="S811" s="23" t="str">
        <f t="shared" si="243"/>
        <v>no</v>
      </c>
      <c r="T811" s="23" t="str">
        <f t="shared" si="244"/>
        <v>Below Average</v>
      </c>
      <c r="U811" s="24">
        <v>616</v>
      </c>
      <c r="V811" s="24">
        <v>1072</v>
      </c>
      <c r="W811" s="24" t="s">
        <v>412</v>
      </c>
      <c r="X811" s="24">
        <v>1688</v>
      </c>
      <c r="Y811" s="24" t="str">
        <f t="shared" si="245"/>
        <v>no</v>
      </c>
      <c r="Z811" s="24" t="str">
        <f t="shared" si="246"/>
        <v>Above Average</v>
      </c>
      <c r="AA811" s="25">
        <v>1</v>
      </c>
      <c r="AB811" s="25">
        <v>0</v>
      </c>
      <c r="AC811" s="25">
        <v>2</v>
      </c>
      <c r="AD811" s="25">
        <v>1</v>
      </c>
      <c r="AE811" s="25">
        <f t="shared" si="247"/>
        <v>4</v>
      </c>
      <c r="AF811" s="25" t="str">
        <f t="shared" si="248"/>
        <v>More</v>
      </c>
      <c r="AG811" s="57">
        <v>8</v>
      </c>
      <c r="AH811" s="29">
        <v>200000</v>
      </c>
      <c r="AI811" s="29">
        <f t="shared" si="235"/>
        <v>2304</v>
      </c>
      <c r="AJ811" s="29" t="str">
        <f t="shared" si="249"/>
        <v>no</v>
      </c>
      <c r="AK811" s="29">
        <f t="shared" si="250"/>
        <v>86.805555555555557</v>
      </c>
      <c r="AL811" s="29">
        <f t="shared" si="251"/>
        <v>118.48341232227489</v>
      </c>
    </row>
    <row r="812" spans="1:38" x14ac:dyDescent="0.2">
      <c r="A812">
        <v>802</v>
      </c>
      <c r="B812" s="12">
        <v>40</v>
      </c>
      <c r="C812" s="12">
        <f t="shared" si="236"/>
        <v>40</v>
      </c>
      <c r="D812" s="12" t="str">
        <f t="shared" si="233"/>
        <v>no</v>
      </c>
      <c r="E812" s="12" t="str">
        <f t="shared" si="237"/>
        <v>Below Average</v>
      </c>
      <c r="F812" s="21">
        <v>4800</v>
      </c>
      <c r="G812" s="21" t="str">
        <f t="shared" si="238"/>
        <v>no</v>
      </c>
      <c r="H812" s="21" t="str">
        <f t="shared" si="239"/>
        <v>Below Average</v>
      </c>
      <c r="I812" s="12" t="s">
        <v>176</v>
      </c>
      <c r="J812" s="12" t="str">
        <f t="shared" si="240"/>
        <v>IDOTRR</v>
      </c>
      <c r="K812" s="12" t="s">
        <v>91</v>
      </c>
      <c r="L812" s="12">
        <f t="shared" si="234"/>
        <v>52.131298928930256</v>
      </c>
      <c r="M812" s="12" t="str">
        <f t="shared" si="241"/>
        <v>Below Average</v>
      </c>
      <c r="N812" s="22">
        <v>4</v>
      </c>
      <c r="O812" s="22" t="str">
        <f t="shared" si="242"/>
        <v>Low</v>
      </c>
      <c r="P812">
        <v>1916</v>
      </c>
      <c r="Q812">
        <v>1990</v>
      </c>
      <c r="R812" s="23">
        <v>1196</v>
      </c>
      <c r="S812" s="23" t="str">
        <f t="shared" si="243"/>
        <v>no</v>
      </c>
      <c r="T812" s="23" t="str">
        <f t="shared" si="244"/>
        <v>Above Average</v>
      </c>
      <c r="U812" s="24">
        <v>1196</v>
      </c>
      <c r="V812" s="24">
        <v>0</v>
      </c>
      <c r="W812" s="24" t="s">
        <v>413</v>
      </c>
      <c r="X812" s="24">
        <v>1196</v>
      </c>
      <c r="Y812" s="24" t="str">
        <f t="shared" si="245"/>
        <v>no</v>
      </c>
      <c r="Z812" s="24" t="str">
        <f t="shared" si="246"/>
        <v>Below Average</v>
      </c>
      <c r="AA812" s="25">
        <v>1</v>
      </c>
      <c r="AB812" s="25">
        <v>0</v>
      </c>
      <c r="AC812" s="25">
        <v>1</v>
      </c>
      <c r="AD812" s="25">
        <v>0</v>
      </c>
      <c r="AE812" s="25">
        <f t="shared" si="247"/>
        <v>2</v>
      </c>
      <c r="AF812" s="25" t="str">
        <f t="shared" si="248"/>
        <v>Less</v>
      </c>
      <c r="AG812" s="57">
        <v>5</v>
      </c>
      <c r="AH812" s="29">
        <v>109900</v>
      </c>
      <c r="AI812" s="29">
        <f t="shared" si="235"/>
        <v>2392</v>
      </c>
      <c r="AJ812" s="29" t="str">
        <f t="shared" si="249"/>
        <v>no</v>
      </c>
      <c r="AK812" s="29">
        <f t="shared" si="250"/>
        <v>45.944816053511708</v>
      </c>
      <c r="AL812" s="29">
        <f t="shared" si="251"/>
        <v>91.889632107023417</v>
      </c>
    </row>
    <row r="813" spans="1:38" x14ac:dyDescent="0.2">
      <c r="A813">
        <v>803</v>
      </c>
      <c r="B813" s="12">
        <v>63</v>
      </c>
      <c r="C813" s="12">
        <f t="shared" si="236"/>
        <v>63</v>
      </c>
      <c r="D813" s="12" t="str">
        <f t="shared" si="233"/>
        <v>no</v>
      </c>
      <c r="E813" s="12" t="str">
        <f t="shared" si="237"/>
        <v>Below Average</v>
      </c>
      <c r="F813" s="21">
        <v>8199</v>
      </c>
      <c r="G813" s="21" t="str">
        <f t="shared" si="238"/>
        <v>no</v>
      </c>
      <c r="H813" s="21" t="str">
        <f t="shared" si="239"/>
        <v>Below Average</v>
      </c>
      <c r="I813" s="12" t="s">
        <v>89</v>
      </c>
      <c r="J813" s="12" t="str">
        <f t="shared" si="240"/>
        <v>CollgCr</v>
      </c>
      <c r="K813" s="12" t="s">
        <v>91</v>
      </c>
      <c r="L813" s="12">
        <f t="shared" si="234"/>
        <v>74.535824409408733</v>
      </c>
      <c r="M813" s="12" t="str">
        <f t="shared" si="241"/>
        <v>Above Average</v>
      </c>
      <c r="N813" s="22">
        <v>7</v>
      </c>
      <c r="O813" s="22" t="str">
        <f t="shared" si="242"/>
        <v>High</v>
      </c>
      <c r="P813">
        <v>2005</v>
      </c>
      <c r="Q813">
        <v>2005</v>
      </c>
      <c r="R813" s="23">
        <v>728</v>
      </c>
      <c r="S813" s="23" t="str">
        <f t="shared" si="243"/>
        <v>no</v>
      </c>
      <c r="T813" s="23" t="str">
        <f t="shared" si="244"/>
        <v>Below Average</v>
      </c>
      <c r="U813" s="24">
        <v>728</v>
      </c>
      <c r="V813" s="24">
        <v>728</v>
      </c>
      <c r="W813" s="24" t="s">
        <v>412</v>
      </c>
      <c r="X813" s="24">
        <v>1456</v>
      </c>
      <c r="Y813" s="24" t="str">
        <f t="shared" si="245"/>
        <v>no</v>
      </c>
      <c r="Z813" s="24" t="str">
        <f t="shared" si="246"/>
        <v>Below Average</v>
      </c>
      <c r="AA813" s="25">
        <v>1</v>
      </c>
      <c r="AB813" s="25">
        <v>0</v>
      </c>
      <c r="AC813" s="25">
        <v>2</v>
      </c>
      <c r="AD813" s="25">
        <v>1</v>
      </c>
      <c r="AE813" s="25">
        <f t="shared" si="247"/>
        <v>4</v>
      </c>
      <c r="AF813" s="25" t="str">
        <f t="shared" si="248"/>
        <v>More</v>
      </c>
      <c r="AG813" s="57">
        <v>7</v>
      </c>
      <c r="AH813" s="29">
        <v>189000</v>
      </c>
      <c r="AI813" s="29">
        <f t="shared" si="235"/>
        <v>2184</v>
      </c>
      <c r="AJ813" s="29" t="str">
        <f t="shared" si="249"/>
        <v>no</v>
      </c>
      <c r="AK813" s="29">
        <f t="shared" si="250"/>
        <v>86.538461538461533</v>
      </c>
      <c r="AL813" s="29">
        <f t="shared" si="251"/>
        <v>129.80769230769232</v>
      </c>
    </row>
    <row r="814" spans="1:38" x14ac:dyDescent="0.2">
      <c r="A814">
        <v>804</v>
      </c>
      <c r="B814" s="12">
        <v>107</v>
      </c>
      <c r="C814" s="12">
        <f t="shared" si="236"/>
        <v>107</v>
      </c>
      <c r="D814" s="12" t="str">
        <f t="shared" si="233"/>
        <v>no</v>
      </c>
      <c r="E814" s="12" t="str">
        <f t="shared" si="237"/>
        <v>Above Average</v>
      </c>
      <c r="F814" s="21">
        <v>13891</v>
      </c>
      <c r="G814" s="21" t="str">
        <f t="shared" si="238"/>
        <v>no</v>
      </c>
      <c r="H814" s="21" t="str">
        <f t="shared" si="239"/>
        <v>Above Average</v>
      </c>
      <c r="I814" s="12" t="s">
        <v>154</v>
      </c>
      <c r="J814" s="12" t="str">
        <f t="shared" si="240"/>
        <v>NridgHt</v>
      </c>
      <c r="K814" s="12" t="s">
        <v>91</v>
      </c>
      <c r="L814" s="12">
        <f t="shared" si="234"/>
        <v>92.435750489847905</v>
      </c>
      <c r="M814" s="12" t="str">
        <f t="shared" si="241"/>
        <v>Above Average</v>
      </c>
      <c r="N814" s="22">
        <v>9</v>
      </c>
      <c r="O814" s="22" t="str">
        <f t="shared" si="242"/>
        <v>High</v>
      </c>
      <c r="P814">
        <v>2008</v>
      </c>
      <c r="Q814">
        <v>2009</v>
      </c>
      <c r="R814" s="23">
        <v>1734</v>
      </c>
      <c r="S814" s="23" t="str">
        <f t="shared" si="243"/>
        <v>no</v>
      </c>
      <c r="T814" s="23" t="str">
        <f t="shared" si="244"/>
        <v>Above Average</v>
      </c>
      <c r="U814" s="24">
        <v>1734</v>
      </c>
      <c r="V814" s="24">
        <v>1088</v>
      </c>
      <c r="W814" s="24" t="s">
        <v>412</v>
      </c>
      <c r="X814" s="24">
        <v>2822</v>
      </c>
      <c r="Y814" s="24" t="str">
        <f t="shared" si="245"/>
        <v>yes</v>
      </c>
      <c r="Z814" s="24" t="str">
        <f t="shared" si="246"/>
        <v>Above Average</v>
      </c>
      <c r="AA814" s="25">
        <v>0</v>
      </c>
      <c r="AB814" s="25">
        <v>0</v>
      </c>
      <c r="AC814" s="25">
        <v>3</v>
      </c>
      <c r="AD814" s="25">
        <v>1</v>
      </c>
      <c r="AE814" s="25">
        <f t="shared" si="247"/>
        <v>4</v>
      </c>
      <c r="AF814" s="25" t="str">
        <f t="shared" si="248"/>
        <v>More</v>
      </c>
      <c r="AG814" s="57">
        <v>12</v>
      </c>
      <c r="AH814" s="29">
        <v>582933</v>
      </c>
      <c r="AI814" s="29">
        <f t="shared" si="235"/>
        <v>4556</v>
      </c>
      <c r="AJ814" s="29" t="str">
        <f t="shared" si="249"/>
        <v>yes</v>
      </c>
      <c r="AK814" s="29">
        <f t="shared" si="250"/>
        <v>127.94841966637401</v>
      </c>
      <c r="AL814" s="29">
        <f t="shared" si="251"/>
        <v>206.56732813607371</v>
      </c>
    </row>
    <row r="815" spans="1:38" x14ac:dyDescent="0.2">
      <c r="A815">
        <v>805</v>
      </c>
      <c r="B815" s="12">
        <v>75</v>
      </c>
      <c r="C815" s="12">
        <f t="shared" si="236"/>
        <v>75</v>
      </c>
      <c r="D815" s="12" t="str">
        <f t="shared" si="233"/>
        <v>no</v>
      </c>
      <c r="E815" s="12" t="str">
        <f t="shared" si="237"/>
        <v>Above Average</v>
      </c>
      <c r="F815" s="21">
        <v>9000</v>
      </c>
      <c r="G815" s="21" t="str">
        <f t="shared" si="238"/>
        <v>no</v>
      </c>
      <c r="H815" s="21" t="str">
        <f t="shared" si="239"/>
        <v>Below Average</v>
      </c>
      <c r="I815" s="12" t="s">
        <v>162</v>
      </c>
      <c r="J815" s="12" t="str">
        <f t="shared" si="240"/>
        <v>NAmes</v>
      </c>
      <c r="K815" s="12" t="s">
        <v>91</v>
      </c>
      <c r="L815" s="12">
        <f t="shared" si="234"/>
        <v>65.191384752822614</v>
      </c>
      <c r="M815" s="12" t="str">
        <f t="shared" si="241"/>
        <v>Below Average</v>
      </c>
      <c r="N815" s="22">
        <v>5</v>
      </c>
      <c r="O815" s="22" t="str">
        <f t="shared" si="242"/>
        <v>Low</v>
      </c>
      <c r="P815">
        <v>1954</v>
      </c>
      <c r="Q815">
        <v>1954</v>
      </c>
      <c r="R815" s="23">
        <v>936</v>
      </c>
      <c r="S815" s="23" t="str">
        <f t="shared" si="243"/>
        <v>no</v>
      </c>
      <c r="T815" s="23" t="str">
        <f t="shared" si="244"/>
        <v>Below Average</v>
      </c>
      <c r="U815" s="24">
        <v>1128</v>
      </c>
      <c r="V815" s="24">
        <v>0</v>
      </c>
      <c r="W815" s="24" t="s">
        <v>413</v>
      </c>
      <c r="X815" s="24">
        <v>1128</v>
      </c>
      <c r="Y815" s="24" t="str">
        <f t="shared" si="245"/>
        <v>no</v>
      </c>
      <c r="Z815" s="24" t="str">
        <f t="shared" si="246"/>
        <v>Below Average</v>
      </c>
      <c r="AA815" s="25">
        <v>0</v>
      </c>
      <c r="AB815" s="25">
        <v>0</v>
      </c>
      <c r="AC815" s="25">
        <v>1</v>
      </c>
      <c r="AD815" s="25">
        <v>0</v>
      </c>
      <c r="AE815" s="25">
        <f t="shared" si="247"/>
        <v>1</v>
      </c>
      <c r="AF815" s="25" t="str">
        <f t="shared" si="248"/>
        <v>Less</v>
      </c>
      <c r="AG815" s="57">
        <v>5</v>
      </c>
      <c r="AH815" s="29">
        <v>118000</v>
      </c>
      <c r="AI815" s="29">
        <f t="shared" si="235"/>
        <v>2064</v>
      </c>
      <c r="AJ815" s="29" t="str">
        <f t="shared" si="249"/>
        <v>no</v>
      </c>
      <c r="AK815" s="29">
        <f t="shared" si="250"/>
        <v>57.170542635658911</v>
      </c>
      <c r="AL815" s="29">
        <f t="shared" si="251"/>
        <v>104.60992907801419</v>
      </c>
    </row>
    <row r="816" spans="1:38" x14ac:dyDescent="0.2">
      <c r="A816">
        <v>806</v>
      </c>
      <c r="B816" s="12">
        <v>91</v>
      </c>
      <c r="C816" s="12">
        <f t="shared" si="236"/>
        <v>91</v>
      </c>
      <c r="D816" s="12" t="str">
        <f t="shared" si="233"/>
        <v>no</v>
      </c>
      <c r="E816" s="12" t="str">
        <f t="shared" si="237"/>
        <v>Above Average</v>
      </c>
      <c r="F816" s="21">
        <v>12274</v>
      </c>
      <c r="G816" s="21" t="str">
        <f t="shared" si="238"/>
        <v>no</v>
      </c>
      <c r="H816" s="21" t="str">
        <f t="shared" si="239"/>
        <v>Above Average</v>
      </c>
      <c r="I816" s="12" t="s">
        <v>136</v>
      </c>
      <c r="J816" s="12" t="str">
        <f t="shared" si="240"/>
        <v>Somerst</v>
      </c>
      <c r="K816" s="12" t="s">
        <v>91</v>
      </c>
      <c r="L816" s="12">
        <f t="shared" si="234"/>
        <v>83.140020408338017</v>
      </c>
      <c r="M816" s="12" t="str">
        <f t="shared" si="241"/>
        <v>Above Average</v>
      </c>
      <c r="N816" s="22">
        <v>7</v>
      </c>
      <c r="O816" s="22" t="str">
        <f t="shared" si="242"/>
        <v>High</v>
      </c>
      <c r="P816">
        <v>2008</v>
      </c>
      <c r="Q816">
        <v>2008</v>
      </c>
      <c r="R816" s="23">
        <v>1417</v>
      </c>
      <c r="S816" s="23" t="str">
        <f t="shared" si="243"/>
        <v>no</v>
      </c>
      <c r="T816" s="23" t="str">
        <f t="shared" si="244"/>
        <v>Above Average</v>
      </c>
      <c r="U816" s="24">
        <v>1428</v>
      </c>
      <c r="V816" s="24">
        <v>0</v>
      </c>
      <c r="W816" s="24" t="s">
        <v>413</v>
      </c>
      <c r="X816" s="24">
        <v>1428</v>
      </c>
      <c r="Y816" s="24" t="str">
        <f t="shared" si="245"/>
        <v>no</v>
      </c>
      <c r="Z816" s="24" t="str">
        <f t="shared" si="246"/>
        <v>Below Average</v>
      </c>
      <c r="AA816" s="25">
        <v>0</v>
      </c>
      <c r="AB816" s="25">
        <v>0</v>
      </c>
      <c r="AC816" s="25">
        <v>2</v>
      </c>
      <c r="AD816" s="25">
        <v>0</v>
      </c>
      <c r="AE816" s="25">
        <f t="shared" si="247"/>
        <v>2</v>
      </c>
      <c r="AF816" s="25" t="str">
        <f t="shared" si="248"/>
        <v>Less</v>
      </c>
      <c r="AG816" s="57">
        <v>6</v>
      </c>
      <c r="AH816" s="29">
        <v>227680</v>
      </c>
      <c r="AI816" s="29">
        <f t="shared" si="235"/>
        <v>2845</v>
      </c>
      <c r="AJ816" s="29" t="str">
        <f t="shared" si="249"/>
        <v>no</v>
      </c>
      <c r="AK816" s="29">
        <f t="shared" si="250"/>
        <v>80.028119507908613</v>
      </c>
      <c r="AL816" s="29">
        <f t="shared" si="251"/>
        <v>159.43977591036415</v>
      </c>
    </row>
    <row r="817" spans="1:38" x14ac:dyDescent="0.2">
      <c r="A817">
        <v>807</v>
      </c>
      <c r="B817" s="12">
        <v>75</v>
      </c>
      <c r="C817" s="12">
        <f t="shared" si="236"/>
        <v>75</v>
      </c>
      <c r="D817" s="12" t="str">
        <f t="shared" si="233"/>
        <v>no</v>
      </c>
      <c r="E817" s="12" t="str">
        <f t="shared" si="237"/>
        <v>Above Average</v>
      </c>
      <c r="F817" s="21">
        <v>9750</v>
      </c>
      <c r="G817" s="21" t="str">
        <f t="shared" si="238"/>
        <v>no</v>
      </c>
      <c r="H817" s="21" t="str">
        <f t="shared" si="239"/>
        <v>Below Average</v>
      </c>
      <c r="I817" s="12" t="s">
        <v>162</v>
      </c>
      <c r="J817" s="12" t="str">
        <f t="shared" si="240"/>
        <v>NAmes</v>
      </c>
      <c r="K817" s="12" t="s">
        <v>91</v>
      </c>
      <c r="L817" s="12">
        <f t="shared" si="234"/>
        <v>65.191384752822614</v>
      </c>
      <c r="M817" s="12" t="str">
        <f t="shared" si="241"/>
        <v>Below Average</v>
      </c>
      <c r="N817" s="22">
        <v>5</v>
      </c>
      <c r="O817" s="22" t="str">
        <f t="shared" si="242"/>
        <v>Low</v>
      </c>
      <c r="P817">
        <v>1967</v>
      </c>
      <c r="Q817">
        <v>1967</v>
      </c>
      <c r="R817" s="23">
        <v>980</v>
      </c>
      <c r="S817" s="23" t="str">
        <f t="shared" si="243"/>
        <v>no</v>
      </c>
      <c r="T817" s="23" t="str">
        <f t="shared" si="244"/>
        <v>Below Average</v>
      </c>
      <c r="U817" s="24">
        <v>980</v>
      </c>
      <c r="V817" s="24">
        <v>0</v>
      </c>
      <c r="W817" s="24" t="s">
        <v>413</v>
      </c>
      <c r="X817" s="24">
        <v>980</v>
      </c>
      <c r="Y817" s="24" t="str">
        <f t="shared" si="245"/>
        <v>no</v>
      </c>
      <c r="Z817" s="24" t="str">
        <f t="shared" si="246"/>
        <v>Below Average</v>
      </c>
      <c r="AA817" s="25">
        <v>0</v>
      </c>
      <c r="AB817" s="25">
        <v>0</v>
      </c>
      <c r="AC817" s="25">
        <v>2</v>
      </c>
      <c r="AD817" s="25">
        <v>0</v>
      </c>
      <c r="AE817" s="25">
        <f t="shared" si="247"/>
        <v>2</v>
      </c>
      <c r="AF817" s="25" t="str">
        <f t="shared" si="248"/>
        <v>Less</v>
      </c>
      <c r="AG817" s="57">
        <v>6</v>
      </c>
      <c r="AH817" s="29">
        <v>135500</v>
      </c>
      <c r="AI817" s="29">
        <f t="shared" si="235"/>
        <v>1960</v>
      </c>
      <c r="AJ817" s="29" t="str">
        <f t="shared" si="249"/>
        <v>no</v>
      </c>
      <c r="AK817" s="29">
        <f t="shared" si="250"/>
        <v>69.132653061224488</v>
      </c>
      <c r="AL817" s="29">
        <f t="shared" si="251"/>
        <v>138.26530612244898</v>
      </c>
    </row>
    <row r="818" spans="1:38" x14ac:dyDescent="0.2">
      <c r="A818">
        <v>808</v>
      </c>
      <c r="B818" s="12">
        <v>144</v>
      </c>
      <c r="C818" s="12">
        <f t="shared" si="236"/>
        <v>144</v>
      </c>
      <c r="D818" s="12" t="str">
        <f t="shared" si="233"/>
        <v>yes</v>
      </c>
      <c r="E818" s="12" t="str">
        <f t="shared" si="237"/>
        <v>Above Average</v>
      </c>
      <c r="F818" s="21">
        <v>21384</v>
      </c>
      <c r="G818" s="21" t="str">
        <f t="shared" si="238"/>
        <v>yes</v>
      </c>
      <c r="H818" s="21" t="str">
        <f t="shared" si="239"/>
        <v>Above Average</v>
      </c>
      <c r="I818" s="12" t="s">
        <v>148</v>
      </c>
      <c r="J818" s="12" t="str">
        <f t="shared" si="240"/>
        <v>BrkSide</v>
      </c>
      <c r="K818" s="12" t="s">
        <v>91</v>
      </c>
      <c r="L818" s="12">
        <f t="shared" si="234"/>
        <v>64.919237492322253</v>
      </c>
      <c r="M818" s="12" t="str">
        <f t="shared" si="241"/>
        <v>Below Average</v>
      </c>
      <c r="N818" s="22">
        <v>5</v>
      </c>
      <c r="O818" s="22" t="str">
        <f t="shared" si="242"/>
        <v>Low</v>
      </c>
      <c r="P818">
        <v>1923</v>
      </c>
      <c r="Q818">
        <v>2004</v>
      </c>
      <c r="R818" s="23">
        <v>1324</v>
      </c>
      <c r="S818" s="23" t="str">
        <f t="shared" si="243"/>
        <v>no</v>
      </c>
      <c r="T818" s="23" t="str">
        <f t="shared" si="244"/>
        <v>Above Average</v>
      </c>
      <c r="U818" s="24">
        <v>1072</v>
      </c>
      <c r="V818" s="24">
        <v>504</v>
      </c>
      <c r="W818" s="24" t="s">
        <v>412</v>
      </c>
      <c r="X818" s="24">
        <v>1576</v>
      </c>
      <c r="Y818" s="24" t="str">
        <f t="shared" si="245"/>
        <v>no</v>
      </c>
      <c r="Z818" s="24" t="str">
        <f t="shared" si="246"/>
        <v>Above Average</v>
      </c>
      <c r="AA818" s="25">
        <v>2</v>
      </c>
      <c r="AB818" s="25">
        <v>0</v>
      </c>
      <c r="AC818" s="25">
        <v>1</v>
      </c>
      <c r="AD818" s="25">
        <v>1</v>
      </c>
      <c r="AE818" s="25">
        <f t="shared" si="247"/>
        <v>4</v>
      </c>
      <c r="AF818" s="25" t="str">
        <f t="shared" si="248"/>
        <v>More</v>
      </c>
      <c r="AG818" s="57">
        <v>6</v>
      </c>
      <c r="AH818" s="29">
        <v>223500</v>
      </c>
      <c r="AI818" s="29">
        <f t="shared" si="235"/>
        <v>2900</v>
      </c>
      <c r="AJ818" s="29" t="str">
        <f t="shared" si="249"/>
        <v>no</v>
      </c>
      <c r="AK818" s="29">
        <f t="shared" si="250"/>
        <v>77.068965517241381</v>
      </c>
      <c r="AL818" s="29">
        <f t="shared" si="251"/>
        <v>141.81472081218274</v>
      </c>
    </row>
    <row r="819" spans="1:38" x14ac:dyDescent="0.2">
      <c r="A819">
        <v>809</v>
      </c>
      <c r="B819" s="12">
        <v>85</v>
      </c>
      <c r="C819" s="12">
        <f t="shared" si="236"/>
        <v>85</v>
      </c>
      <c r="D819" s="12" t="str">
        <f t="shared" si="233"/>
        <v>no</v>
      </c>
      <c r="E819" s="12" t="str">
        <f t="shared" si="237"/>
        <v>Above Average</v>
      </c>
      <c r="F819" s="21">
        <v>13400</v>
      </c>
      <c r="G819" s="21" t="str">
        <f t="shared" si="238"/>
        <v>no</v>
      </c>
      <c r="H819" s="21" t="str">
        <f t="shared" si="239"/>
        <v>Above Average</v>
      </c>
      <c r="I819" s="12" t="s">
        <v>162</v>
      </c>
      <c r="J819" s="12" t="str">
        <f t="shared" si="240"/>
        <v>NAmes</v>
      </c>
      <c r="K819" s="12" t="s">
        <v>91</v>
      </c>
      <c r="L819" s="12">
        <f t="shared" si="234"/>
        <v>65.191384752822614</v>
      </c>
      <c r="M819" s="12" t="str">
        <f t="shared" si="241"/>
        <v>Below Average</v>
      </c>
      <c r="N819" s="22">
        <v>5</v>
      </c>
      <c r="O819" s="22" t="str">
        <f t="shared" si="242"/>
        <v>Low</v>
      </c>
      <c r="P819">
        <v>1966</v>
      </c>
      <c r="Q819">
        <v>1966</v>
      </c>
      <c r="R819" s="23">
        <v>1024</v>
      </c>
      <c r="S819" s="23" t="str">
        <f t="shared" si="243"/>
        <v>no</v>
      </c>
      <c r="T819" s="23" t="str">
        <f t="shared" si="244"/>
        <v>Below Average</v>
      </c>
      <c r="U819" s="24">
        <v>1086</v>
      </c>
      <c r="V819" s="24">
        <v>0</v>
      </c>
      <c r="W819" s="24" t="s">
        <v>413</v>
      </c>
      <c r="X819" s="24">
        <v>1086</v>
      </c>
      <c r="Y819" s="24" t="str">
        <f t="shared" si="245"/>
        <v>no</v>
      </c>
      <c r="Z819" s="24" t="str">
        <f t="shared" si="246"/>
        <v>Below Average</v>
      </c>
      <c r="AA819" s="25">
        <v>1</v>
      </c>
      <c r="AB819" s="25">
        <v>0</v>
      </c>
      <c r="AC819" s="25">
        <v>1</v>
      </c>
      <c r="AD819" s="25">
        <v>0</v>
      </c>
      <c r="AE819" s="25">
        <f t="shared" si="247"/>
        <v>2</v>
      </c>
      <c r="AF819" s="25" t="str">
        <f t="shared" si="248"/>
        <v>Less</v>
      </c>
      <c r="AG819" s="57">
        <v>6</v>
      </c>
      <c r="AH819" s="29">
        <v>159950</v>
      </c>
      <c r="AI819" s="29">
        <f t="shared" si="235"/>
        <v>2110</v>
      </c>
      <c r="AJ819" s="29" t="str">
        <f t="shared" si="249"/>
        <v>no</v>
      </c>
      <c r="AK819" s="29">
        <f t="shared" si="250"/>
        <v>75.805687203791464</v>
      </c>
      <c r="AL819" s="29">
        <f t="shared" si="251"/>
        <v>147.28360957642727</v>
      </c>
    </row>
    <row r="820" spans="1:38" x14ac:dyDescent="0.2">
      <c r="A820">
        <v>810</v>
      </c>
      <c r="B820" s="12">
        <v>90</v>
      </c>
      <c r="C820" s="12">
        <f t="shared" si="236"/>
        <v>90</v>
      </c>
      <c r="D820" s="12" t="str">
        <f t="shared" si="233"/>
        <v>no</v>
      </c>
      <c r="E820" s="12" t="str">
        <f t="shared" si="237"/>
        <v>Above Average</v>
      </c>
      <c r="F820" s="21">
        <v>8100</v>
      </c>
      <c r="G820" s="21" t="str">
        <f t="shared" si="238"/>
        <v>no</v>
      </c>
      <c r="H820" s="21" t="str">
        <f t="shared" si="239"/>
        <v>Below Average</v>
      </c>
      <c r="I820" s="12" t="s">
        <v>143</v>
      </c>
      <c r="J820" s="12" t="str">
        <f t="shared" si="240"/>
        <v>OldTown</v>
      </c>
      <c r="K820" s="12" t="s">
        <v>91</v>
      </c>
      <c r="L820" s="12">
        <f t="shared" si="234"/>
        <v>57.90974368543602</v>
      </c>
      <c r="M820" s="12" t="str">
        <f t="shared" si="241"/>
        <v>Below Average</v>
      </c>
      <c r="N820" s="22">
        <v>5</v>
      </c>
      <c r="O820" s="22" t="str">
        <f t="shared" si="242"/>
        <v>Low</v>
      </c>
      <c r="P820">
        <v>1898</v>
      </c>
      <c r="Q820">
        <v>1965</v>
      </c>
      <c r="R820" s="23">
        <v>849</v>
      </c>
      <c r="S820" s="23" t="str">
        <f t="shared" si="243"/>
        <v>no</v>
      </c>
      <c r="T820" s="23" t="str">
        <f t="shared" si="244"/>
        <v>Below Average</v>
      </c>
      <c r="U820" s="24">
        <v>1075</v>
      </c>
      <c r="V820" s="24">
        <v>1063</v>
      </c>
      <c r="W820" s="24" t="s">
        <v>412</v>
      </c>
      <c r="X820" s="24">
        <v>2138</v>
      </c>
      <c r="Y820" s="24" t="str">
        <f t="shared" si="245"/>
        <v>no</v>
      </c>
      <c r="Z820" s="24" t="str">
        <f t="shared" si="246"/>
        <v>Above Average</v>
      </c>
      <c r="AA820" s="25">
        <v>0</v>
      </c>
      <c r="AB820" s="25">
        <v>0</v>
      </c>
      <c r="AC820" s="25">
        <v>2</v>
      </c>
      <c r="AD820" s="25">
        <v>0</v>
      </c>
      <c r="AE820" s="25">
        <f t="shared" si="247"/>
        <v>2</v>
      </c>
      <c r="AF820" s="25" t="str">
        <f t="shared" si="248"/>
        <v>Less</v>
      </c>
      <c r="AG820" s="57">
        <v>11</v>
      </c>
      <c r="AH820" s="29">
        <v>106000</v>
      </c>
      <c r="AI820" s="29">
        <f t="shared" si="235"/>
        <v>2987</v>
      </c>
      <c r="AJ820" s="29" t="str">
        <f t="shared" si="249"/>
        <v>no</v>
      </c>
      <c r="AK820" s="29">
        <f t="shared" si="250"/>
        <v>35.487110813525277</v>
      </c>
      <c r="AL820" s="29">
        <f t="shared" si="251"/>
        <v>49.579045837231057</v>
      </c>
    </row>
    <row r="821" spans="1:38" x14ac:dyDescent="0.2">
      <c r="A821">
        <v>811</v>
      </c>
      <c r="B821" s="12">
        <v>78</v>
      </c>
      <c r="C821" s="12">
        <f t="shared" si="236"/>
        <v>78</v>
      </c>
      <c r="D821" s="12" t="str">
        <f t="shared" si="233"/>
        <v>no</v>
      </c>
      <c r="E821" s="12" t="str">
        <f t="shared" si="237"/>
        <v>Above Average</v>
      </c>
      <c r="F821" s="21">
        <v>10140</v>
      </c>
      <c r="G821" s="21" t="str">
        <f t="shared" si="238"/>
        <v>no</v>
      </c>
      <c r="H821" s="21" t="str">
        <f t="shared" si="239"/>
        <v>Below Average</v>
      </c>
      <c r="I821" s="12" t="s">
        <v>138</v>
      </c>
      <c r="J821" s="12" t="str">
        <f t="shared" si="240"/>
        <v>NWAmes</v>
      </c>
      <c r="K821" s="12" t="s">
        <v>91</v>
      </c>
      <c r="L821" s="12">
        <f t="shared" si="234"/>
        <v>67.115548801871967</v>
      </c>
      <c r="M821" s="12" t="str">
        <f t="shared" si="241"/>
        <v>Below Average</v>
      </c>
      <c r="N821" s="22">
        <v>6</v>
      </c>
      <c r="O821" s="22" t="str">
        <f t="shared" si="242"/>
        <v>Low</v>
      </c>
      <c r="P821">
        <v>1974</v>
      </c>
      <c r="Q821">
        <v>1999</v>
      </c>
      <c r="R821" s="23">
        <v>1040</v>
      </c>
      <c r="S821" s="23" t="str">
        <f t="shared" si="243"/>
        <v>no</v>
      </c>
      <c r="T821" s="23" t="str">
        <f t="shared" si="244"/>
        <v>Below Average</v>
      </c>
      <c r="U821" s="24">
        <v>1309</v>
      </c>
      <c r="V821" s="24">
        <v>0</v>
      </c>
      <c r="W821" s="24" t="s">
        <v>413</v>
      </c>
      <c r="X821" s="24">
        <v>1309</v>
      </c>
      <c r="Y821" s="24" t="str">
        <f t="shared" si="245"/>
        <v>no</v>
      </c>
      <c r="Z821" s="24" t="str">
        <f t="shared" si="246"/>
        <v>Below Average</v>
      </c>
      <c r="AA821" s="25">
        <v>1</v>
      </c>
      <c r="AB821" s="25">
        <v>0</v>
      </c>
      <c r="AC821" s="25">
        <v>1</v>
      </c>
      <c r="AD821" s="25">
        <v>1</v>
      </c>
      <c r="AE821" s="25">
        <f t="shared" si="247"/>
        <v>3</v>
      </c>
      <c r="AF821" s="25" t="str">
        <f t="shared" si="248"/>
        <v>More</v>
      </c>
      <c r="AG821" s="57">
        <v>5</v>
      </c>
      <c r="AH821" s="29">
        <v>181000</v>
      </c>
      <c r="AI821" s="29">
        <f t="shared" si="235"/>
        <v>2349</v>
      </c>
      <c r="AJ821" s="29" t="str">
        <f t="shared" si="249"/>
        <v>no</v>
      </c>
      <c r="AK821" s="29">
        <f t="shared" si="250"/>
        <v>77.054065559812685</v>
      </c>
      <c r="AL821" s="29">
        <f t="shared" si="251"/>
        <v>138.27349121466767</v>
      </c>
    </row>
    <row r="822" spans="1:38" x14ac:dyDescent="0.2">
      <c r="A822">
        <v>812</v>
      </c>
      <c r="B822" s="12" t="s">
        <v>83</v>
      </c>
      <c r="C822" s="12">
        <f t="shared" si="236"/>
        <v>69</v>
      </c>
      <c r="D822" s="12" t="str">
        <f t="shared" si="233"/>
        <v>no</v>
      </c>
      <c r="E822" s="12" t="str">
        <f t="shared" si="237"/>
        <v>Below Average</v>
      </c>
      <c r="F822" s="21">
        <v>4438</v>
      </c>
      <c r="G822" s="21" t="str">
        <f t="shared" si="238"/>
        <v>no</v>
      </c>
      <c r="H822" s="21" t="str">
        <f t="shared" si="239"/>
        <v>Below Average</v>
      </c>
      <c r="I822" s="12" t="s">
        <v>89</v>
      </c>
      <c r="J822" s="12" t="str">
        <f t="shared" si="240"/>
        <v/>
      </c>
      <c r="K822" s="12" t="s">
        <v>179</v>
      </c>
      <c r="L822" s="12">
        <f t="shared" si="234"/>
        <v>74.535824409408733</v>
      </c>
      <c r="M822" s="12" t="str">
        <f t="shared" si="241"/>
        <v/>
      </c>
      <c r="N822" s="22">
        <v>6</v>
      </c>
      <c r="O822" s="22" t="str">
        <f t="shared" si="242"/>
        <v>Low</v>
      </c>
      <c r="P822">
        <v>2004</v>
      </c>
      <c r="Q822">
        <v>2004</v>
      </c>
      <c r="R822" s="23">
        <v>848</v>
      </c>
      <c r="S822" s="23" t="str">
        <f t="shared" si="243"/>
        <v>no</v>
      </c>
      <c r="T822" s="23" t="str">
        <f t="shared" si="244"/>
        <v>Below Average</v>
      </c>
      <c r="U822" s="24">
        <v>848</v>
      </c>
      <c r="V822" s="24">
        <v>0</v>
      </c>
      <c r="W822" s="24" t="s">
        <v>413</v>
      </c>
      <c r="X822" s="24">
        <v>848</v>
      </c>
      <c r="Y822" s="24" t="str">
        <f t="shared" si="245"/>
        <v>no</v>
      </c>
      <c r="Z822" s="24" t="str">
        <f t="shared" si="246"/>
        <v>Below Average</v>
      </c>
      <c r="AA822" s="25">
        <v>1</v>
      </c>
      <c r="AB822" s="25">
        <v>0</v>
      </c>
      <c r="AC822" s="25">
        <v>1</v>
      </c>
      <c r="AD822" s="25">
        <v>0</v>
      </c>
      <c r="AE822" s="25">
        <f t="shared" si="247"/>
        <v>2</v>
      </c>
      <c r="AF822" s="25" t="str">
        <f t="shared" si="248"/>
        <v>Less</v>
      </c>
      <c r="AG822" s="57">
        <v>4</v>
      </c>
      <c r="AH822" s="29">
        <v>144500</v>
      </c>
      <c r="AI822" s="29">
        <f t="shared" si="235"/>
        <v>1696</v>
      </c>
      <c r="AJ822" s="29" t="str">
        <f t="shared" si="249"/>
        <v>no</v>
      </c>
      <c r="AK822" s="29">
        <f t="shared" si="250"/>
        <v>85.200471698113205</v>
      </c>
      <c r="AL822" s="29">
        <f t="shared" si="251"/>
        <v>170.40094339622641</v>
      </c>
    </row>
    <row r="823" spans="1:38" x14ac:dyDescent="0.2">
      <c r="A823">
        <v>813</v>
      </c>
      <c r="B823" s="12">
        <v>66</v>
      </c>
      <c r="C823" s="12">
        <f t="shared" si="236"/>
        <v>66</v>
      </c>
      <c r="D823" s="12" t="str">
        <f t="shared" si="233"/>
        <v>no</v>
      </c>
      <c r="E823" s="12" t="str">
        <f t="shared" si="237"/>
        <v>Below Average</v>
      </c>
      <c r="F823" s="21">
        <v>8712</v>
      </c>
      <c r="G823" s="21" t="str">
        <f t="shared" si="238"/>
        <v>no</v>
      </c>
      <c r="H823" s="21" t="str">
        <f t="shared" si="239"/>
        <v>Below Average</v>
      </c>
      <c r="I823" s="12" t="s">
        <v>176</v>
      </c>
      <c r="J823" s="12" t="str">
        <f t="shared" si="240"/>
        <v>IDOTRR</v>
      </c>
      <c r="K823" s="12" t="s">
        <v>91</v>
      </c>
      <c r="L823" s="12">
        <f t="shared" si="234"/>
        <v>52.131298928930256</v>
      </c>
      <c r="M823" s="12" t="str">
        <f t="shared" si="241"/>
        <v>Below Average</v>
      </c>
      <c r="N823" s="22">
        <v>5</v>
      </c>
      <c r="O823" s="22" t="str">
        <f t="shared" si="242"/>
        <v>Low</v>
      </c>
      <c r="P823">
        <v>1952</v>
      </c>
      <c r="Q823">
        <v>1952</v>
      </c>
      <c r="R823" s="23">
        <v>540</v>
      </c>
      <c r="S823" s="23" t="str">
        <f t="shared" si="243"/>
        <v>no</v>
      </c>
      <c r="T823" s="23" t="str">
        <f t="shared" si="244"/>
        <v>Below Average</v>
      </c>
      <c r="U823" s="24">
        <v>1044</v>
      </c>
      <c r="V823" s="24">
        <v>0</v>
      </c>
      <c r="W823" s="24" t="s">
        <v>413</v>
      </c>
      <c r="X823" s="24">
        <v>1044</v>
      </c>
      <c r="Y823" s="24" t="str">
        <f t="shared" si="245"/>
        <v>no</v>
      </c>
      <c r="Z823" s="24" t="str">
        <f t="shared" si="246"/>
        <v>Below Average</v>
      </c>
      <c r="AA823" s="25">
        <v>0</v>
      </c>
      <c r="AB823" s="25">
        <v>0</v>
      </c>
      <c r="AC823" s="25">
        <v>1</v>
      </c>
      <c r="AD823" s="25">
        <v>0</v>
      </c>
      <c r="AE823" s="25">
        <f t="shared" si="247"/>
        <v>1</v>
      </c>
      <c r="AF823" s="25" t="str">
        <f t="shared" si="248"/>
        <v>Less</v>
      </c>
      <c r="AG823" s="57">
        <v>4</v>
      </c>
      <c r="AH823" s="29">
        <v>55993</v>
      </c>
      <c r="AI823" s="29">
        <f t="shared" si="235"/>
        <v>1584</v>
      </c>
      <c r="AJ823" s="29" t="str">
        <f t="shared" si="249"/>
        <v>no</v>
      </c>
      <c r="AK823" s="29">
        <f t="shared" si="250"/>
        <v>35.349116161616159</v>
      </c>
      <c r="AL823" s="29">
        <f t="shared" si="251"/>
        <v>53.633141762452105</v>
      </c>
    </row>
    <row r="824" spans="1:38" x14ac:dyDescent="0.2">
      <c r="A824">
        <v>814</v>
      </c>
      <c r="B824" s="12">
        <v>75</v>
      </c>
      <c r="C824" s="12">
        <f t="shared" si="236"/>
        <v>75</v>
      </c>
      <c r="D824" s="12" t="str">
        <f t="shared" si="233"/>
        <v>no</v>
      </c>
      <c r="E824" s="12" t="str">
        <f t="shared" si="237"/>
        <v>Above Average</v>
      </c>
      <c r="F824" s="21">
        <v>9750</v>
      </c>
      <c r="G824" s="21" t="str">
        <f t="shared" si="238"/>
        <v>no</v>
      </c>
      <c r="H824" s="21" t="str">
        <f t="shared" si="239"/>
        <v>Below Average</v>
      </c>
      <c r="I824" s="12" t="s">
        <v>162</v>
      </c>
      <c r="J824" s="12" t="str">
        <f t="shared" si="240"/>
        <v>NAmes</v>
      </c>
      <c r="K824" s="12" t="s">
        <v>91</v>
      </c>
      <c r="L824" s="12">
        <f t="shared" si="234"/>
        <v>65.191384752822614</v>
      </c>
      <c r="M824" s="12" t="str">
        <f t="shared" si="241"/>
        <v>Below Average</v>
      </c>
      <c r="N824" s="22">
        <v>6</v>
      </c>
      <c r="O824" s="22" t="str">
        <f t="shared" si="242"/>
        <v>Low</v>
      </c>
      <c r="P824">
        <v>1958</v>
      </c>
      <c r="Q824">
        <v>1958</v>
      </c>
      <c r="R824" s="23">
        <v>1442</v>
      </c>
      <c r="S824" s="23" t="str">
        <f t="shared" si="243"/>
        <v>no</v>
      </c>
      <c r="T824" s="23" t="str">
        <f t="shared" si="244"/>
        <v>Above Average</v>
      </c>
      <c r="U824" s="24">
        <v>1442</v>
      </c>
      <c r="V824" s="24">
        <v>0</v>
      </c>
      <c r="W824" s="24" t="s">
        <v>413</v>
      </c>
      <c r="X824" s="24">
        <v>1442</v>
      </c>
      <c r="Y824" s="24" t="str">
        <f t="shared" si="245"/>
        <v>no</v>
      </c>
      <c r="Z824" s="24" t="str">
        <f t="shared" si="246"/>
        <v>Below Average</v>
      </c>
      <c r="AA824" s="25">
        <v>0</v>
      </c>
      <c r="AB824" s="25">
        <v>0</v>
      </c>
      <c r="AC824" s="25">
        <v>1</v>
      </c>
      <c r="AD824" s="25">
        <v>1</v>
      </c>
      <c r="AE824" s="25">
        <f t="shared" si="247"/>
        <v>2</v>
      </c>
      <c r="AF824" s="25" t="str">
        <f t="shared" si="248"/>
        <v>Less</v>
      </c>
      <c r="AG824" s="57">
        <v>7</v>
      </c>
      <c r="AH824" s="29">
        <v>157900</v>
      </c>
      <c r="AI824" s="29">
        <f t="shared" si="235"/>
        <v>2884</v>
      </c>
      <c r="AJ824" s="29" t="str">
        <f t="shared" si="249"/>
        <v>no</v>
      </c>
      <c r="AK824" s="29">
        <f t="shared" si="250"/>
        <v>54.750346740638001</v>
      </c>
      <c r="AL824" s="29">
        <f t="shared" si="251"/>
        <v>109.500693481276</v>
      </c>
    </row>
    <row r="825" spans="1:38" x14ac:dyDescent="0.2">
      <c r="A825">
        <v>815</v>
      </c>
      <c r="B825" s="12">
        <v>45</v>
      </c>
      <c r="C825" s="12">
        <f t="shared" si="236"/>
        <v>45</v>
      </c>
      <c r="D825" s="12" t="str">
        <f t="shared" si="233"/>
        <v>no</v>
      </c>
      <c r="E825" s="12" t="str">
        <f t="shared" si="237"/>
        <v>Below Average</v>
      </c>
      <c r="F825" s="21">
        <v>8248</v>
      </c>
      <c r="G825" s="21" t="str">
        <f t="shared" si="238"/>
        <v>no</v>
      </c>
      <c r="H825" s="21" t="str">
        <f t="shared" si="239"/>
        <v>Below Average</v>
      </c>
      <c r="I825" s="12" t="s">
        <v>185</v>
      </c>
      <c r="J825" s="12" t="str">
        <f t="shared" si="240"/>
        <v>Edwards</v>
      </c>
      <c r="K825" s="12" t="s">
        <v>91</v>
      </c>
      <c r="L825" s="12">
        <f t="shared" si="234"/>
        <v>61.772149970231268</v>
      </c>
      <c r="M825" s="12" t="str">
        <f t="shared" si="241"/>
        <v>Below Average</v>
      </c>
      <c r="N825" s="22">
        <v>5</v>
      </c>
      <c r="O825" s="22" t="str">
        <f t="shared" si="242"/>
        <v>Low</v>
      </c>
      <c r="P825">
        <v>1918</v>
      </c>
      <c r="Q825">
        <v>1950</v>
      </c>
      <c r="R825" s="23">
        <v>686</v>
      </c>
      <c r="S825" s="23" t="str">
        <f t="shared" si="243"/>
        <v>no</v>
      </c>
      <c r="T825" s="23" t="str">
        <f t="shared" si="244"/>
        <v>Below Average</v>
      </c>
      <c r="U825" s="24">
        <v>686</v>
      </c>
      <c r="V825" s="24">
        <v>564</v>
      </c>
      <c r="W825" s="24" t="s">
        <v>412</v>
      </c>
      <c r="X825" s="24">
        <v>1250</v>
      </c>
      <c r="Y825" s="24" t="str">
        <f t="shared" si="245"/>
        <v>no</v>
      </c>
      <c r="Z825" s="24" t="str">
        <f t="shared" si="246"/>
        <v>Below Average</v>
      </c>
      <c r="AA825" s="25">
        <v>0</v>
      </c>
      <c r="AB825" s="25">
        <v>1</v>
      </c>
      <c r="AC825" s="25">
        <v>1</v>
      </c>
      <c r="AD825" s="25">
        <v>1</v>
      </c>
      <c r="AE825" s="25">
        <f t="shared" si="247"/>
        <v>3</v>
      </c>
      <c r="AF825" s="25" t="str">
        <f t="shared" si="248"/>
        <v>More</v>
      </c>
      <c r="AG825" s="57">
        <v>7</v>
      </c>
      <c r="AH825" s="29">
        <v>116000</v>
      </c>
      <c r="AI825" s="29">
        <f t="shared" si="235"/>
        <v>1936</v>
      </c>
      <c r="AJ825" s="29" t="str">
        <f t="shared" si="249"/>
        <v>no</v>
      </c>
      <c r="AK825" s="29">
        <f t="shared" si="250"/>
        <v>59.917355371900825</v>
      </c>
      <c r="AL825" s="29">
        <f t="shared" si="251"/>
        <v>92.8</v>
      </c>
    </row>
    <row r="826" spans="1:38" x14ac:dyDescent="0.2">
      <c r="A826">
        <v>816</v>
      </c>
      <c r="B826" s="12">
        <v>48</v>
      </c>
      <c r="C826" s="12">
        <f t="shared" si="236"/>
        <v>48</v>
      </c>
      <c r="D826" s="12" t="str">
        <f t="shared" si="233"/>
        <v>no</v>
      </c>
      <c r="E826" s="12" t="str">
        <f t="shared" si="237"/>
        <v>Below Average</v>
      </c>
      <c r="F826" s="21">
        <v>12137</v>
      </c>
      <c r="G826" s="21" t="str">
        <f t="shared" si="238"/>
        <v>no</v>
      </c>
      <c r="H826" s="21" t="str">
        <f t="shared" si="239"/>
        <v>Above Average</v>
      </c>
      <c r="I826" s="12" t="s">
        <v>89</v>
      </c>
      <c r="J826" s="12" t="str">
        <f t="shared" si="240"/>
        <v>CollgCr</v>
      </c>
      <c r="K826" s="12" t="s">
        <v>91</v>
      </c>
      <c r="L826" s="12">
        <f t="shared" si="234"/>
        <v>74.535824409408733</v>
      </c>
      <c r="M826" s="12" t="str">
        <f t="shared" si="241"/>
        <v>Above Average</v>
      </c>
      <c r="N826" s="22">
        <v>7</v>
      </c>
      <c r="O826" s="22" t="str">
        <f t="shared" si="242"/>
        <v>High</v>
      </c>
      <c r="P826">
        <v>1998</v>
      </c>
      <c r="Q826">
        <v>1998</v>
      </c>
      <c r="R826" s="23">
        <v>1649</v>
      </c>
      <c r="S826" s="23" t="str">
        <f t="shared" si="243"/>
        <v>no</v>
      </c>
      <c r="T826" s="23" t="str">
        <f t="shared" si="244"/>
        <v>Above Average</v>
      </c>
      <c r="U826" s="24">
        <v>1661</v>
      </c>
      <c r="V826" s="24">
        <v>0</v>
      </c>
      <c r="W826" s="24" t="s">
        <v>413</v>
      </c>
      <c r="X826" s="24">
        <v>1661</v>
      </c>
      <c r="Y826" s="24" t="str">
        <f t="shared" si="245"/>
        <v>no</v>
      </c>
      <c r="Z826" s="24" t="str">
        <f t="shared" si="246"/>
        <v>Above Average</v>
      </c>
      <c r="AA826" s="25">
        <v>0</v>
      </c>
      <c r="AB826" s="25">
        <v>0</v>
      </c>
      <c r="AC826" s="25">
        <v>2</v>
      </c>
      <c r="AD826" s="25">
        <v>0</v>
      </c>
      <c r="AE826" s="25">
        <f t="shared" si="247"/>
        <v>2</v>
      </c>
      <c r="AF826" s="25" t="str">
        <f t="shared" si="248"/>
        <v>Less</v>
      </c>
      <c r="AG826" s="57">
        <v>6</v>
      </c>
      <c r="AH826" s="29">
        <v>224900</v>
      </c>
      <c r="AI826" s="29">
        <f t="shared" si="235"/>
        <v>3310</v>
      </c>
      <c r="AJ826" s="29" t="str">
        <f t="shared" si="249"/>
        <v>no</v>
      </c>
      <c r="AK826" s="29">
        <f t="shared" si="250"/>
        <v>67.94561933534743</v>
      </c>
      <c r="AL826" s="29">
        <f t="shared" si="251"/>
        <v>135.4003612281758</v>
      </c>
    </row>
    <row r="827" spans="1:38" x14ac:dyDescent="0.2">
      <c r="A827">
        <v>817</v>
      </c>
      <c r="B827" s="12" t="s">
        <v>83</v>
      </c>
      <c r="C827" s="12">
        <f t="shared" si="236"/>
        <v>69</v>
      </c>
      <c r="D827" s="12" t="str">
        <f t="shared" si="233"/>
        <v>no</v>
      </c>
      <c r="E827" s="12" t="str">
        <f t="shared" si="237"/>
        <v>Below Average</v>
      </c>
      <c r="F827" s="21">
        <v>11425</v>
      </c>
      <c r="G827" s="21" t="str">
        <f t="shared" si="238"/>
        <v>no</v>
      </c>
      <c r="H827" s="21" t="str">
        <f t="shared" si="239"/>
        <v>Above Average</v>
      </c>
      <c r="I827" s="12" t="s">
        <v>162</v>
      </c>
      <c r="J827" s="12" t="str">
        <f t="shared" si="240"/>
        <v>NAmes</v>
      </c>
      <c r="K827" s="12" t="s">
        <v>91</v>
      </c>
      <c r="L827" s="12">
        <f t="shared" si="234"/>
        <v>65.191384752822614</v>
      </c>
      <c r="M827" s="12" t="str">
        <f t="shared" si="241"/>
        <v>Below Average</v>
      </c>
      <c r="N827" s="22">
        <v>5</v>
      </c>
      <c r="O827" s="22" t="str">
        <f t="shared" si="242"/>
        <v>Low</v>
      </c>
      <c r="P827">
        <v>1954</v>
      </c>
      <c r="Q827">
        <v>1954</v>
      </c>
      <c r="R827" s="23">
        <v>1008</v>
      </c>
      <c r="S827" s="23" t="str">
        <f t="shared" si="243"/>
        <v>no</v>
      </c>
      <c r="T827" s="23" t="str">
        <f t="shared" si="244"/>
        <v>Below Average</v>
      </c>
      <c r="U827" s="24">
        <v>1008</v>
      </c>
      <c r="V827" s="24">
        <v>0</v>
      </c>
      <c r="W827" s="24" t="s">
        <v>413</v>
      </c>
      <c r="X827" s="24">
        <v>1008</v>
      </c>
      <c r="Y827" s="24" t="str">
        <f t="shared" si="245"/>
        <v>no</v>
      </c>
      <c r="Z827" s="24" t="str">
        <f t="shared" si="246"/>
        <v>Below Average</v>
      </c>
      <c r="AA827" s="25">
        <v>0</v>
      </c>
      <c r="AB827" s="25">
        <v>0</v>
      </c>
      <c r="AC827" s="25">
        <v>1</v>
      </c>
      <c r="AD827" s="25">
        <v>0</v>
      </c>
      <c r="AE827" s="25">
        <f t="shared" si="247"/>
        <v>1</v>
      </c>
      <c r="AF827" s="25" t="str">
        <f t="shared" si="248"/>
        <v>Less</v>
      </c>
      <c r="AG827" s="57">
        <v>4</v>
      </c>
      <c r="AH827" s="29">
        <v>137000</v>
      </c>
      <c r="AI827" s="29">
        <f t="shared" si="235"/>
        <v>2016</v>
      </c>
      <c r="AJ827" s="29" t="str">
        <f t="shared" si="249"/>
        <v>no</v>
      </c>
      <c r="AK827" s="29">
        <f t="shared" si="250"/>
        <v>67.956349206349202</v>
      </c>
      <c r="AL827" s="29">
        <f t="shared" si="251"/>
        <v>135.9126984126984</v>
      </c>
    </row>
    <row r="828" spans="1:38" x14ac:dyDescent="0.2">
      <c r="A828">
        <v>818</v>
      </c>
      <c r="B828" s="12" t="s">
        <v>83</v>
      </c>
      <c r="C828" s="12">
        <f t="shared" si="236"/>
        <v>69</v>
      </c>
      <c r="D828" s="12" t="str">
        <f t="shared" si="233"/>
        <v>no</v>
      </c>
      <c r="E828" s="12" t="str">
        <f t="shared" si="237"/>
        <v>Below Average</v>
      </c>
      <c r="F828" s="21">
        <v>13265</v>
      </c>
      <c r="G828" s="21" t="str">
        <f t="shared" si="238"/>
        <v>no</v>
      </c>
      <c r="H828" s="21" t="str">
        <f t="shared" si="239"/>
        <v>Above Average</v>
      </c>
      <c r="I828" s="12" t="s">
        <v>131</v>
      </c>
      <c r="J828" s="12" t="str">
        <f t="shared" si="240"/>
        <v>Mitchel</v>
      </c>
      <c r="K828" s="12" t="s">
        <v>91</v>
      </c>
      <c r="L828" s="12">
        <f t="shared" si="234"/>
        <v>69.371268986915226</v>
      </c>
      <c r="M828" s="12" t="str">
        <f t="shared" si="241"/>
        <v>Below Average</v>
      </c>
      <c r="N828" s="22">
        <v>8</v>
      </c>
      <c r="O828" s="22" t="str">
        <f t="shared" si="242"/>
        <v>High</v>
      </c>
      <c r="P828">
        <v>2002</v>
      </c>
      <c r="Q828">
        <v>2002</v>
      </c>
      <c r="R828" s="23">
        <v>1568</v>
      </c>
      <c r="S828" s="23" t="str">
        <f t="shared" si="243"/>
        <v>no</v>
      </c>
      <c r="T828" s="23" t="str">
        <f t="shared" si="244"/>
        <v>Above Average</v>
      </c>
      <c r="U828" s="24">
        <v>1689</v>
      </c>
      <c r="V828" s="24">
        <v>0</v>
      </c>
      <c r="W828" s="24" t="s">
        <v>413</v>
      </c>
      <c r="X828" s="24">
        <v>1689</v>
      </c>
      <c r="Y828" s="24" t="str">
        <f t="shared" si="245"/>
        <v>no</v>
      </c>
      <c r="Z828" s="24" t="str">
        <f t="shared" si="246"/>
        <v>Above Average</v>
      </c>
      <c r="AA828" s="25">
        <v>1</v>
      </c>
      <c r="AB828" s="25">
        <v>0</v>
      </c>
      <c r="AC828" s="25">
        <v>2</v>
      </c>
      <c r="AD828" s="25">
        <v>0</v>
      </c>
      <c r="AE828" s="25">
        <f t="shared" si="247"/>
        <v>3</v>
      </c>
      <c r="AF828" s="25" t="str">
        <f t="shared" si="248"/>
        <v>More</v>
      </c>
      <c r="AG828" s="57">
        <v>7</v>
      </c>
      <c r="AH828" s="29">
        <v>271000</v>
      </c>
      <c r="AI828" s="29">
        <f t="shared" si="235"/>
        <v>3257</v>
      </c>
      <c r="AJ828" s="29" t="str">
        <f t="shared" si="249"/>
        <v>no</v>
      </c>
      <c r="AK828" s="29">
        <f t="shared" si="250"/>
        <v>83.205403745778327</v>
      </c>
      <c r="AL828" s="29">
        <f t="shared" si="251"/>
        <v>160.44997039668442</v>
      </c>
    </row>
    <row r="829" spans="1:38" x14ac:dyDescent="0.2">
      <c r="A829">
        <v>819</v>
      </c>
      <c r="B829" s="12">
        <v>80</v>
      </c>
      <c r="C829" s="12">
        <f t="shared" si="236"/>
        <v>80</v>
      </c>
      <c r="D829" s="12" t="str">
        <f t="shared" si="233"/>
        <v>no</v>
      </c>
      <c r="E829" s="12" t="str">
        <f t="shared" si="237"/>
        <v>Above Average</v>
      </c>
      <c r="F829" s="21">
        <v>8816</v>
      </c>
      <c r="G829" s="21" t="str">
        <f t="shared" si="238"/>
        <v>no</v>
      </c>
      <c r="H829" s="21" t="str">
        <f t="shared" si="239"/>
        <v>Below Average</v>
      </c>
      <c r="I829" s="12" t="s">
        <v>205</v>
      </c>
      <c r="J829" s="12" t="str">
        <f t="shared" si="240"/>
        <v>ClearCr</v>
      </c>
      <c r="K829" s="12" t="s">
        <v>91</v>
      </c>
      <c r="L829" s="12">
        <f t="shared" si="234"/>
        <v>71.6365553142886</v>
      </c>
      <c r="M829" s="12" t="str">
        <f t="shared" si="241"/>
        <v>Above Average</v>
      </c>
      <c r="N829" s="22">
        <v>6</v>
      </c>
      <c r="O829" s="22" t="str">
        <f t="shared" si="242"/>
        <v>Low</v>
      </c>
      <c r="P829">
        <v>1971</v>
      </c>
      <c r="Q829">
        <v>1971</v>
      </c>
      <c r="R829" s="23">
        <v>1010</v>
      </c>
      <c r="S829" s="23" t="str">
        <f t="shared" si="243"/>
        <v>no</v>
      </c>
      <c r="T829" s="23" t="str">
        <f t="shared" si="244"/>
        <v>Below Average</v>
      </c>
      <c r="U829" s="24">
        <v>1052</v>
      </c>
      <c r="V829" s="24">
        <v>0</v>
      </c>
      <c r="W829" s="24" t="s">
        <v>413</v>
      </c>
      <c r="X829" s="24">
        <v>1052</v>
      </c>
      <c r="Y829" s="24" t="str">
        <f t="shared" si="245"/>
        <v>no</v>
      </c>
      <c r="Z829" s="24" t="str">
        <f t="shared" si="246"/>
        <v>Below Average</v>
      </c>
      <c r="AA829" s="25">
        <v>1</v>
      </c>
      <c r="AB829" s="25">
        <v>0</v>
      </c>
      <c r="AC829" s="25">
        <v>1</v>
      </c>
      <c r="AD829" s="25">
        <v>0</v>
      </c>
      <c r="AE829" s="25">
        <f t="shared" si="247"/>
        <v>2</v>
      </c>
      <c r="AF829" s="25" t="str">
        <f t="shared" si="248"/>
        <v>Less</v>
      </c>
      <c r="AG829" s="57">
        <v>6</v>
      </c>
      <c r="AH829" s="29">
        <v>155000</v>
      </c>
      <c r="AI829" s="29">
        <f t="shared" si="235"/>
        <v>2062</v>
      </c>
      <c r="AJ829" s="29" t="str">
        <f t="shared" si="249"/>
        <v>no</v>
      </c>
      <c r="AK829" s="29">
        <f t="shared" si="250"/>
        <v>75.169738118331722</v>
      </c>
      <c r="AL829" s="29">
        <f t="shared" si="251"/>
        <v>147.3384030418251</v>
      </c>
    </row>
    <row r="830" spans="1:38" x14ac:dyDescent="0.2">
      <c r="A830">
        <v>820</v>
      </c>
      <c r="B830" s="12">
        <v>44</v>
      </c>
      <c r="C830" s="12">
        <f t="shared" si="236"/>
        <v>44</v>
      </c>
      <c r="D830" s="12" t="str">
        <f t="shared" si="233"/>
        <v>no</v>
      </c>
      <c r="E830" s="12" t="str">
        <f t="shared" si="237"/>
        <v>Below Average</v>
      </c>
      <c r="F830" s="21">
        <v>6371</v>
      </c>
      <c r="G830" s="21" t="str">
        <f t="shared" si="238"/>
        <v>no</v>
      </c>
      <c r="H830" s="21" t="str">
        <f t="shared" si="239"/>
        <v>Below Average</v>
      </c>
      <c r="I830" s="12" t="s">
        <v>154</v>
      </c>
      <c r="J830" s="12" t="str">
        <f t="shared" si="240"/>
        <v/>
      </c>
      <c r="K830" s="12" t="s">
        <v>179</v>
      </c>
      <c r="L830" s="12">
        <f t="shared" si="234"/>
        <v>92.435750489847905</v>
      </c>
      <c r="M830" s="12" t="str">
        <f t="shared" si="241"/>
        <v/>
      </c>
      <c r="N830" s="22">
        <v>7</v>
      </c>
      <c r="O830" s="22" t="str">
        <f t="shared" si="242"/>
        <v>High</v>
      </c>
      <c r="P830">
        <v>2009</v>
      </c>
      <c r="Q830">
        <v>2010</v>
      </c>
      <c r="R830" s="23">
        <v>1358</v>
      </c>
      <c r="S830" s="23" t="str">
        <f t="shared" si="243"/>
        <v>no</v>
      </c>
      <c r="T830" s="23" t="str">
        <f t="shared" si="244"/>
        <v>Above Average</v>
      </c>
      <c r="U830" s="24">
        <v>1358</v>
      </c>
      <c r="V830" s="24">
        <v>0</v>
      </c>
      <c r="W830" s="24" t="s">
        <v>413</v>
      </c>
      <c r="X830" s="24">
        <v>1358</v>
      </c>
      <c r="Y830" s="24" t="str">
        <f t="shared" si="245"/>
        <v>no</v>
      </c>
      <c r="Z830" s="24" t="str">
        <f t="shared" si="246"/>
        <v>Below Average</v>
      </c>
      <c r="AA830" s="25">
        <v>1</v>
      </c>
      <c r="AB830" s="25">
        <v>0</v>
      </c>
      <c r="AC830" s="25">
        <v>2</v>
      </c>
      <c r="AD830" s="25">
        <v>0</v>
      </c>
      <c r="AE830" s="25">
        <f t="shared" si="247"/>
        <v>3</v>
      </c>
      <c r="AF830" s="25" t="str">
        <f t="shared" si="248"/>
        <v>More</v>
      </c>
      <c r="AG830" s="57">
        <v>6</v>
      </c>
      <c r="AH830" s="29">
        <v>224000</v>
      </c>
      <c r="AI830" s="29">
        <f t="shared" si="235"/>
        <v>2716</v>
      </c>
      <c r="AJ830" s="29" t="str">
        <f t="shared" si="249"/>
        <v>no</v>
      </c>
      <c r="AK830" s="29">
        <f t="shared" si="250"/>
        <v>82.474226804123717</v>
      </c>
      <c r="AL830" s="29">
        <f t="shared" si="251"/>
        <v>164.94845360824743</v>
      </c>
    </row>
    <row r="831" spans="1:38" x14ac:dyDescent="0.2">
      <c r="A831">
        <v>821</v>
      </c>
      <c r="B831" s="12">
        <v>72</v>
      </c>
      <c r="C831" s="12">
        <f t="shared" si="236"/>
        <v>72</v>
      </c>
      <c r="D831" s="12" t="str">
        <f t="shared" si="233"/>
        <v>no</v>
      </c>
      <c r="E831" s="12" t="str">
        <f t="shared" si="237"/>
        <v>Above Average</v>
      </c>
      <c r="F831" s="21">
        <v>7226</v>
      </c>
      <c r="G831" s="21" t="str">
        <f t="shared" si="238"/>
        <v>no</v>
      </c>
      <c r="H831" s="21" t="str">
        <f t="shared" si="239"/>
        <v>Below Average</v>
      </c>
      <c r="I831" s="12" t="s">
        <v>89</v>
      </c>
      <c r="J831" s="12" t="str">
        <f t="shared" si="240"/>
        <v>CollgCr</v>
      </c>
      <c r="K831" s="12" t="s">
        <v>91</v>
      </c>
      <c r="L831" s="12">
        <f t="shared" si="234"/>
        <v>74.535824409408733</v>
      </c>
      <c r="M831" s="12" t="str">
        <f t="shared" si="241"/>
        <v>Above Average</v>
      </c>
      <c r="N831" s="22">
        <v>7</v>
      </c>
      <c r="O831" s="22" t="str">
        <f t="shared" si="242"/>
        <v>High</v>
      </c>
      <c r="P831">
        <v>2003</v>
      </c>
      <c r="Q831">
        <v>2003</v>
      </c>
      <c r="R831" s="23">
        <v>798</v>
      </c>
      <c r="S831" s="23" t="str">
        <f t="shared" si="243"/>
        <v>no</v>
      </c>
      <c r="T831" s="23" t="str">
        <f t="shared" si="244"/>
        <v>Below Average</v>
      </c>
      <c r="U831" s="24">
        <v>798</v>
      </c>
      <c r="V831" s="24">
        <v>842</v>
      </c>
      <c r="W831" s="24" t="s">
        <v>412</v>
      </c>
      <c r="X831" s="24">
        <v>1640</v>
      </c>
      <c r="Y831" s="24" t="str">
        <f t="shared" si="245"/>
        <v>no</v>
      </c>
      <c r="Z831" s="24" t="str">
        <f t="shared" si="246"/>
        <v>Above Average</v>
      </c>
      <c r="AA831" s="25">
        <v>0</v>
      </c>
      <c r="AB831" s="25">
        <v>0</v>
      </c>
      <c r="AC831" s="25">
        <v>2</v>
      </c>
      <c r="AD831" s="25">
        <v>1</v>
      </c>
      <c r="AE831" s="25">
        <f t="shared" si="247"/>
        <v>3</v>
      </c>
      <c r="AF831" s="25" t="str">
        <f t="shared" si="248"/>
        <v>More</v>
      </c>
      <c r="AG831" s="57">
        <v>6</v>
      </c>
      <c r="AH831" s="29">
        <v>183000</v>
      </c>
      <c r="AI831" s="29">
        <f t="shared" si="235"/>
        <v>2438</v>
      </c>
      <c r="AJ831" s="29" t="str">
        <f t="shared" si="249"/>
        <v>no</v>
      </c>
      <c r="AK831" s="29">
        <f t="shared" si="250"/>
        <v>75.061525840853164</v>
      </c>
      <c r="AL831" s="29">
        <f t="shared" si="251"/>
        <v>111.58536585365853</v>
      </c>
    </row>
    <row r="832" spans="1:38" x14ac:dyDescent="0.2">
      <c r="A832">
        <v>822</v>
      </c>
      <c r="B832" s="12">
        <v>60</v>
      </c>
      <c r="C832" s="12">
        <f t="shared" si="236"/>
        <v>60</v>
      </c>
      <c r="D832" s="12" t="str">
        <f t="shared" si="233"/>
        <v>no</v>
      </c>
      <c r="E832" s="12" t="str">
        <f t="shared" si="237"/>
        <v>Below Average</v>
      </c>
      <c r="F832" s="21">
        <v>6000</v>
      </c>
      <c r="G832" s="21" t="str">
        <f t="shared" si="238"/>
        <v>no</v>
      </c>
      <c r="H832" s="21" t="str">
        <f t="shared" si="239"/>
        <v>Below Average</v>
      </c>
      <c r="I832" s="12" t="s">
        <v>143</v>
      </c>
      <c r="J832" s="12" t="str">
        <f t="shared" si="240"/>
        <v/>
      </c>
      <c r="K832" s="12" t="s">
        <v>149</v>
      </c>
      <c r="L832" s="12">
        <f t="shared" si="234"/>
        <v>57.90974368543602</v>
      </c>
      <c r="M832" s="12" t="str">
        <f t="shared" si="241"/>
        <v/>
      </c>
      <c r="N832" s="22">
        <v>4</v>
      </c>
      <c r="O832" s="22" t="str">
        <f t="shared" si="242"/>
        <v>Low</v>
      </c>
      <c r="P832">
        <v>1953</v>
      </c>
      <c r="Q832">
        <v>1953</v>
      </c>
      <c r="R832" s="23">
        <v>936</v>
      </c>
      <c r="S832" s="23" t="str">
        <f t="shared" si="243"/>
        <v>no</v>
      </c>
      <c r="T832" s="23" t="str">
        <f t="shared" si="244"/>
        <v>Below Average</v>
      </c>
      <c r="U832" s="24">
        <v>936</v>
      </c>
      <c r="V832" s="24">
        <v>0</v>
      </c>
      <c r="W832" s="24" t="s">
        <v>413</v>
      </c>
      <c r="X832" s="24">
        <v>936</v>
      </c>
      <c r="Y832" s="24" t="str">
        <f t="shared" si="245"/>
        <v>no</v>
      </c>
      <c r="Z832" s="24" t="str">
        <f t="shared" si="246"/>
        <v>Below Average</v>
      </c>
      <c r="AA832" s="25">
        <v>0</v>
      </c>
      <c r="AB832" s="25">
        <v>0</v>
      </c>
      <c r="AC832" s="25">
        <v>1</v>
      </c>
      <c r="AD832" s="25">
        <v>0</v>
      </c>
      <c r="AE832" s="25">
        <f t="shared" si="247"/>
        <v>1</v>
      </c>
      <c r="AF832" s="25" t="str">
        <f t="shared" si="248"/>
        <v>Less</v>
      </c>
      <c r="AG832" s="57">
        <v>4</v>
      </c>
      <c r="AH832" s="29">
        <v>93000</v>
      </c>
      <c r="AI832" s="29">
        <f t="shared" si="235"/>
        <v>1872</v>
      </c>
      <c r="AJ832" s="29" t="str">
        <f t="shared" si="249"/>
        <v>no</v>
      </c>
      <c r="AK832" s="29">
        <f t="shared" si="250"/>
        <v>49.679487179487182</v>
      </c>
      <c r="AL832" s="29">
        <f t="shared" si="251"/>
        <v>99.358974358974365</v>
      </c>
    </row>
    <row r="833" spans="1:38" x14ac:dyDescent="0.2">
      <c r="A833">
        <v>823</v>
      </c>
      <c r="B833" s="12" t="s">
        <v>83</v>
      </c>
      <c r="C833" s="12">
        <f t="shared" si="236"/>
        <v>69</v>
      </c>
      <c r="D833" s="12" t="str">
        <f t="shared" si="233"/>
        <v>no</v>
      </c>
      <c r="E833" s="12" t="str">
        <f t="shared" si="237"/>
        <v>Below Average</v>
      </c>
      <c r="F833" s="21">
        <v>12394</v>
      </c>
      <c r="G833" s="21" t="str">
        <f t="shared" si="238"/>
        <v>no</v>
      </c>
      <c r="H833" s="21" t="str">
        <f t="shared" si="239"/>
        <v>Above Average</v>
      </c>
      <c r="I833" s="12" t="s">
        <v>193</v>
      </c>
      <c r="J833" s="12" t="str">
        <f t="shared" si="240"/>
        <v>Gilbert</v>
      </c>
      <c r="K833" s="12" t="s">
        <v>91</v>
      </c>
      <c r="L833" s="12">
        <f t="shared" si="234"/>
        <v>77.47396854876844</v>
      </c>
      <c r="M833" s="12" t="str">
        <f t="shared" si="241"/>
        <v>Above Average</v>
      </c>
      <c r="N833" s="22">
        <v>7</v>
      </c>
      <c r="O833" s="22" t="str">
        <f t="shared" si="242"/>
        <v>High</v>
      </c>
      <c r="P833">
        <v>2003</v>
      </c>
      <c r="Q833">
        <v>2003</v>
      </c>
      <c r="R833" s="23">
        <v>847</v>
      </c>
      <c r="S833" s="23" t="str">
        <f t="shared" si="243"/>
        <v>no</v>
      </c>
      <c r="T833" s="23" t="str">
        <f t="shared" si="244"/>
        <v>Below Average</v>
      </c>
      <c r="U833" s="24">
        <v>847</v>
      </c>
      <c r="V833" s="24">
        <v>886</v>
      </c>
      <c r="W833" s="24" t="s">
        <v>412</v>
      </c>
      <c r="X833" s="24">
        <v>1733</v>
      </c>
      <c r="Y833" s="24" t="str">
        <f t="shared" si="245"/>
        <v>no</v>
      </c>
      <c r="Z833" s="24" t="str">
        <f t="shared" si="246"/>
        <v>Above Average</v>
      </c>
      <c r="AA833" s="25">
        <v>0</v>
      </c>
      <c r="AB833" s="25">
        <v>0</v>
      </c>
      <c r="AC833" s="25">
        <v>2</v>
      </c>
      <c r="AD833" s="25">
        <v>1</v>
      </c>
      <c r="AE833" s="25">
        <f t="shared" si="247"/>
        <v>3</v>
      </c>
      <c r="AF833" s="25" t="str">
        <f t="shared" si="248"/>
        <v>More</v>
      </c>
      <c r="AG833" s="57">
        <v>7</v>
      </c>
      <c r="AH833" s="29">
        <v>225000</v>
      </c>
      <c r="AI833" s="29">
        <f t="shared" si="235"/>
        <v>2580</v>
      </c>
      <c r="AJ833" s="29" t="str">
        <f t="shared" si="249"/>
        <v>no</v>
      </c>
      <c r="AK833" s="29">
        <f t="shared" si="250"/>
        <v>87.20930232558139</v>
      </c>
      <c r="AL833" s="29">
        <f t="shared" si="251"/>
        <v>129.8326601269475</v>
      </c>
    </row>
    <row r="834" spans="1:38" x14ac:dyDescent="0.2">
      <c r="A834">
        <v>824</v>
      </c>
      <c r="B834" s="12">
        <v>60</v>
      </c>
      <c r="C834" s="12">
        <f t="shared" si="236"/>
        <v>60</v>
      </c>
      <c r="D834" s="12" t="str">
        <f t="shared" si="233"/>
        <v>no</v>
      </c>
      <c r="E834" s="12" t="str">
        <f t="shared" si="237"/>
        <v>Below Average</v>
      </c>
      <c r="F834" s="21">
        <v>9900</v>
      </c>
      <c r="G834" s="21" t="str">
        <f t="shared" si="238"/>
        <v>no</v>
      </c>
      <c r="H834" s="21" t="str">
        <f t="shared" si="239"/>
        <v>Below Average</v>
      </c>
      <c r="I834" s="12" t="s">
        <v>232</v>
      </c>
      <c r="J834" s="12" t="str">
        <f t="shared" si="240"/>
        <v>SWISU</v>
      </c>
      <c r="K834" s="12" t="s">
        <v>91</v>
      </c>
      <c r="L834" s="12">
        <f t="shared" si="234"/>
        <v>56.717772915383847</v>
      </c>
      <c r="M834" s="12" t="str">
        <f t="shared" si="241"/>
        <v>Below Average</v>
      </c>
      <c r="N834" s="22">
        <v>6</v>
      </c>
      <c r="O834" s="22" t="str">
        <f t="shared" si="242"/>
        <v>Low</v>
      </c>
      <c r="P834">
        <v>1940</v>
      </c>
      <c r="Q834">
        <v>1950</v>
      </c>
      <c r="R834" s="23">
        <v>778</v>
      </c>
      <c r="S834" s="23" t="str">
        <f t="shared" si="243"/>
        <v>no</v>
      </c>
      <c r="T834" s="23" t="str">
        <f t="shared" si="244"/>
        <v>Below Average</v>
      </c>
      <c r="U834" s="24">
        <v>944</v>
      </c>
      <c r="V834" s="24">
        <v>545</v>
      </c>
      <c r="W834" s="24" t="s">
        <v>412</v>
      </c>
      <c r="X834" s="24">
        <v>1489</v>
      </c>
      <c r="Y834" s="24" t="str">
        <f t="shared" si="245"/>
        <v>no</v>
      </c>
      <c r="Z834" s="24" t="str">
        <f t="shared" si="246"/>
        <v>Below Average</v>
      </c>
      <c r="AA834" s="25">
        <v>0</v>
      </c>
      <c r="AB834" s="25">
        <v>0</v>
      </c>
      <c r="AC834" s="25">
        <v>2</v>
      </c>
      <c r="AD834" s="25">
        <v>0</v>
      </c>
      <c r="AE834" s="25">
        <f t="shared" si="247"/>
        <v>2</v>
      </c>
      <c r="AF834" s="25" t="str">
        <f t="shared" si="248"/>
        <v>Less</v>
      </c>
      <c r="AG834" s="57">
        <v>7</v>
      </c>
      <c r="AH834" s="29">
        <v>139500</v>
      </c>
      <c r="AI834" s="29">
        <f t="shared" si="235"/>
        <v>2267</v>
      </c>
      <c r="AJ834" s="29" t="str">
        <f t="shared" si="249"/>
        <v>no</v>
      </c>
      <c r="AK834" s="29">
        <f t="shared" si="250"/>
        <v>61.535068372298191</v>
      </c>
      <c r="AL834" s="29">
        <f t="shared" si="251"/>
        <v>93.687038280725318</v>
      </c>
    </row>
    <row r="835" spans="1:38" x14ac:dyDescent="0.2">
      <c r="A835">
        <v>825</v>
      </c>
      <c r="B835" s="12">
        <v>81</v>
      </c>
      <c r="C835" s="12">
        <f t="shared" si="236"/>
        <v>81</v>
      </c>
      <c r="D835" s="12" t="str">
        <f t="shared" si="233"/>
        <v>no</v>
      </c>
      <c r="E835" s="12" t="str">
        <f t="shared" si="237"/>
        <v>Above Average</v>
      </c>
      <c r="F835" s="21">
        <v>11216</v>
      </c>
      <c r="G835" s="21" t="str">
        <f t="shared" si="238"/>
        <v>no</v>
      </c>
      <c r="H835" s="21" t="str">
        <f t="shared" si="239"/>
        <v>Above Average</v>
      </c>
      <c r="I835" s="12" t="s">
        <v>136</v>
      </c>
      <c r="J835" s="12" t="str">
        <f t="shared" si="240"/>
        <v>Somerst</v>
      </c>
      <c r="K835" s="12" t="s">
        <v>91</v>
      </c>
      <c r="L835" s="12">
        <f t="shared" si="234"/>
        <v>83.140020408338017</v>
      </c>
      <c r="M835" s="12" t="str">
        <f t="shared" si="241"/>
        <v>Above Average</v>
      </c>
      <c r="N835" s="22">
        <v>8</v>
      </c>
      <c r="O835" s="22" t="str">
        <f t="shared" si="242"/>
        <v>High</v>
      </c>
      <c r="P835">
        <v>2006</v>
      </c>
      <c r="Q835">
        <v>2006</v>
      </c>
      <c r="R835" s="23">
        <v>1489</v>
      </c>
      <c r="S835" s="23" t="str">
        <f t="shared" si="243"/>
        <v>no</v>
      </c>
      <c r="T835" s="23" t="str">
        <f t="shared" si="244"/>
        <v>Above Average</v>
      </c>
      <c r="U835" s="24">
        <v>1489</v>
      </c>
      <c r="V835" s="24">
        <v>0</v>
      </c>
      <c r="W835" s="24" t="s">
        <v>413</v>
      </c>
      <c r="X835" s="24">
        <v>1489</v>
      </c>
      <c r="Y835" s="24" t="str">
        <f t="shared" si="245"/>
        <v>no</v>
      </c>
      <c r="Z835" s="24" t="str">
        <f t="shared" si="246"/>
        <v>Below Average</v>
      </c>
      <c r="AA835" s="25">
        <v>0</v>
      </c>
      <c r="AB835" s="25">
        <v>0</v>
      </c>
      <c r="AC835" s="25">
        <v>2</v>
      </c>
      <c r="AD835" s="25">
        <v>0</v>
      </c>
      <c r="AE835" s="25">
        <f t="shared" si="247"/>
        <v>2</v>
      </c>
      <c r="AF835" s="25" t="str">
        <f t="shared" si="248"/>
        <v>Less</v>
      </c>
      <c r="AG835" s="57">
        <v>7</v>
      </c>
      <c r="AH835" s="29">
        <v>232600</v>
      </c>
      <c r="AI835" s="29">
        <f t="shared" si="235"/>
        <v>2978</v>
      </c>
      <c r="AJ835" s="29" t="str">
        <f t="shared" si="249"/>
        <v>no</v>
      </c>
      <c r="AK835" s="29">
        <f t="shared" si="250"/>
        <v>78.106111484217593</v>
      </c>
      <c r="AL835" s="29">
        <f t="shared" si="251"/>
        <v>156.21222296843519</v>
      </c>
    </row>
    <row r="836" spans="1:38" x14ac:dyDescent="0.2">
      <c r="A836">
        <v>826</v>
      </c>
      <c r="B836" s="12">
        <v>114</v>
      </c>
      <c r="C836" s="12">
        <f t="shared" si="236"/>
        <v>114</v>
      </c>
      <c r="D836" s="12" t="str">
        <f t="shared" si="233"/>
        <v>yes</v>
      </c>
      <c r="E836" s="12" t="str">
        <f t="shared" si="237"/>
        <v>Above Average</v>
      </c>
      <c r="F836" s="21">
        <v>14803</v>
      </c>
      <c r="G836" s="21" t="str">
        <f t="shared" si="238"/>
        <v>no</v>
      </c>
      <c r="H836" s="21" t="str">
        <f t="shared" si="239"/>
        <v>Above Average</v>
      </c>
      <c r="I836" s="12" t="s">
        <v>154</v>
      </c>
      <c r="J836" s="12" t="str">
        <f t="shared" si="240"/>
        <v>NridgHt</v>
      </c>
      <c r="K836" s="12" t="s">
        <v>91</v>
      </c>
      <c r="L836" s="12">
        <f t="shared" si="234"/>
        <v>92.435750489847905</v>
      </c>
      <c r="M836" s="12" t="str">
        <f t="shared" si="241"/>
        <v>Above Average</v>
      </c>
      <c r="N836" s="22">
        <v>10</v>
      </c>
      <c r="O836" s="22" t="str">
        <f t="shared" si="242"/>
        <v>High</v>
      </c>
      <c r="P836">
        <v>2007</v>
      </c>
      <c r="Q836">
        <v>2008</v>
      </c>
      <c r="R836" s="23">
        <v>2078</v>
      </c>
      <c r="S836" s="23" t="str">
        <f t="shared" si="243"/>
        <v>yes</v>
      </c>
      <c r="T836" s="23" t="str">
        <f t="shared" si="244"/>
        <v>Above Average</v>
      </c>
      <c r="U836" s="24">
        <v>2084</v>
      </c>
      <c r="V836" s="24">
        <v>0</v>
      </c>
      <c r="W836" s="24" t="s">
        <v>413</v>
      </c>
      <c r="X836" s="24">
        <v>2084</v>
      </c>
      <c r="Y836" s="24" t="str">
        <f t="shared" si="245"/>
        <v>no</v>
      </c>
      <c r="Z836" s="24" t="str">
        <f t="shared" si="246"/>
        <v>Above Average</v>
      </c>
      <c r="AA836" s="25">
        <v>1</v>
      </c>
      <c r="AB836" s="25">
        <v>0</v>
      </c>
      <c r="AC836" s="25">
        <v>2</v>
      </c>
      <c r="AD836" s="25">
        <v>0</v>
      </c>
      <c r="AE836" s="25">
        <f t="shared" si="247"/>
        <v>3</v>
      </c>
      <c r="AF836" s="25" t="str">
        <f t="shared" si="248"/>
        <v>More</v>
      </c>
      <c r="AG836" s="57">
        <v>7</v>
      </c>
      <c r="AH836" s="29">
        <v>385000</v>
      </c>
      <c r="AI836" s="29">
        <f t="shared" si="235"/>
        <v>4162</v>
      </c>
      <c r="AJ836" s="29" t="str">
        <f t="shared" si="249"/>
        <v>no</v>
      </c>
      <c r="AK836" s="29">
        <f t="shared" si="250"/>
        <v>92.503604036520898</v>
      </c>
      <c r="AL836" s="29">
        <f t="shared" si="251"/>
        <v>184.74088291746642</v>
      </c>
    </row>
    <row r="837" spans="1:38" x14ac:dyDescent="0.2">
      <c r="A837">
        <v>827</v>
      </c>
      <c r="B837" s="12">
        <v>50</v>
      </c>
      <c r="C837" s="12">
        <f t="shared" si="236"/>
        <v>50</v>
      </c>
      <c r="D837" s="12" t="str">
        <f t="shared" si="233"/>
        <v>no</v>
      </c>
      <c r="E837" s="12" t="str">
        <f t="shared" si="237"/>
        <v>Below Average</v>
      </c>
      <c r="F837" s="21">
        <v>6130</v>
      </c>
      <c r="G837" s="21" t="str">
        <f t="shared" si="238"/>
        <v>no</v>
      </c>
      <c r="H837" s="21" t="str">
        <f t="shared" si="239"/>
        <v>Below Average</v>
      </c>
      <c r="I837" s="12" t="s">
        <v>148</v>
      </c>
      <c r="J837" s="12" t="str">
        <f t="shared" si="240"/>
        <v>BrkSide</v>
      </c>
      <c r="K837" s="12" t="s">
        <v>91</v>
      </c>
      <c r="L837" s="12">
        <f t="shared" si="234"/>
        <v>64.919237492322253</v>
      </c>
      <c r="M837" s="12" t="str">
        <f t="shared" si="241"/>
        <v>Below Average</v>
      </c>
      <c r="N837" s="22">
        <v>5</v>
      </c>
      <c r="O837" s="22" t="str">
        <f t="shared" si="242"/>
        <v>Low</v>
      </c>
      <c r="P837">
        <v>1924</v>
      </c>
      <c r="Q837">
        <v>1950</v>
      </c>
      <c r="R837" s="23">
        <v>784</v>
      </c>
      <c r="S837" s="23" t="str">
        <f t="shared" si="243"/>
        <v>no</v>
      </c>
      <c r="T837" s="23" t="str">
        <f t="shared" si="244"/>
        <v>Below Average</v>
      </c>
      <c r="U837" s="24">
        <v>784</v>
      </c>
      <c r="V837" s="24">
        <v>0</v>
      </c>
      <c r="W837" s="24" t="s">
        <v>413</v>
      </c>
      <c r="X837" s="24">
        <v>784</v>
      </c>
      <c r="Y837" s="24" t="str">
        <f t="shared" si="245"/>
        <v>no</v>
      </c>
      <c r="Z837" s="24" t="str">
        <f t="shared" si="246"/>
        <v>Below Average</v>
      </c>
      <c r="AA837" s="25">
        <v>1</v>
      </c>
      <c r="AB837" s="25">
        <v>0</v>
      </c>
      <c r="AC837" s="25">
        <v>1</v>
      </c>
      <c r="AD837" s="25">
        <v>0</v>
      </c>
      <c r="AE837" s="25">
        <f t="shared" si="247"/>
        <v>2</v>
      </c>
      <c r="AF837" s="25" t="str">
        <f t="shared" si="248"/>
        <v>Less</v>
      </c>
      <c r="AG837" s="57">
        <v>5</v>
      </c>
      <c r="AH837" s="29">
        <v>109500</v>
      </c>
      <c r="AI837" s="29">
        <f t="shared" si="235"/>
        <v>1568</v>
      </c>
      <c r="AJ837" s="29" t="str">
        <f t="shared" si="249"/>
        <v>no</v>
      </c>
      <c r="AK837" s="29">
        <f t="shared" si="250"/>
        <v>69.834183673469383</v>
      </c>
      <c r="AL837" s="29">
        <f t="shared" si="251"/>
        <v>139.66836734693877</v>
      </c>
    </row>
    <row r="838" spans="1:38" x14ac:dyDescent="0.2">
      <c r="A838">
        <v>828</v>
      </c>
      <c r="B838" s="12">
        <v>65</v>
      </c>
      <c r="C838" s="12">
        <f t="shared" si="236"/>
        <v>65</v>
      </c>
      <c r="D838" s="12" t="str">
        <f t="shared" si="233"/>
        <v>no</v>
      </c>
      <c r="E838" s="12" t="str">
        <f t="shared" si="237"/>
        <v>Below Average</v>
      </c>
      <c r="F838" s="21">
        <v>8529</v>
      </c>
      <c r="G838" s="21" t="str">
        <f t="shared" si="238"/>
        <v>no</v>
      </c>
      <c r="H838" s="21" t="str">
        <f t="shared" si="239"/>
        <v>Below Average</v>
      </c>
      <c r="I838" s="12" t="s">
        <v>170</v>
      </c>
      <c r="J838" s="12" t="str">
        <f t="shared" si="240"/>
        <v>SawyerW</v>
      </c>
      <c r="K838" s="12" t="s">
        <v>91</v>
      </c>
      <c r="L838" s="12">
        <f t="shared" si="234"/>
        <v>71.682411868126678</v>
      </c>
      <c r="M838" s="12" t="str">
        <f t="shared" si="241"/>
        <v>Above Average</v>
      </c>
      <c r="N838" s="22">
        <v>7</v>
      </c>
      <c r="O838" s="22" t="str">
        <f t="shared" si="242"/>
        <v>High</v>
      </c>
      <c r="P838">
        <v>2001</v>
      </c>
      <c r="Q838">
        <v>2001</v>
      </c>
      <c r="R838" s="23">
        <v>1454</v>
      </c>
      <c r="S838" s="23" t="str">
        <f t="shared" si="243"/>
        <v>no</v>
      </c>
      <c r="T838" s="23" t="str">
        <f t="shared" si="244"/>
        <v>Above Average</v>
      </c>
      <c r="U838" s="24">
        <v>1434</v>
      </c>
      <c r="V838" s="24">
        <v>0</v>
      </c>
      <c r="W838" s="24" t="s">
        <v>413</v>
      </c>
      <c r="X838" s="24">
        <v>1434</v>
      </c>
      <c r="Y838" s="24" t="str">
        <f t="shared" si="245"/>
        <v>no</v>
      </c>
      <c r="Z838" s="24" t="str">
        <f t="shared" si="246"/>
        <v>Below Average</v>
      </c>
      <c r="AA838" s="25">
        <v>0</v>
      </c>
      <c r="AB838" s="25">
        <v>0</v>
      </c>
      <c r="AC838" s="25">
        <v>2</v>
      </c>
      <c r="AD838" s="25">
        <v>0</v>
      </c>
      <c r="AE838" s="25">
        <f t="shared" si="247"/>
        <v>2</v>
      </c>
      <c r="AF838" s="25" t="str">
        <f t="shared" si="248"/>
        <v>Less</v>
      </c>
      <c r="AG838" s="57">
        <v>6</v>
      </c>
      <c r="AH838" s="29">
        <v>189000</v>
      </c>
      <c r="AI838" s="29">
        <f t="shared" si="235"/>
        <v>2888</v>
      </c>
      <c r="AJ838" s="29" t="str">
        <f t="shared" si="249"/>
        <v>no</v>
      </c>
      <c r="AK838" s="29">
        <f t="shared" si="250"/>
        <v>65.443213296398895</v>
      </c>
      <c r="AL838" s="29">
        <f t="shared" si="251"/>
        <v>131.79916317991632</v>
      </c>
    </row>
    <row r="839" spans="1:38" x14ac:dyDescent="0.2">
      <c r="A839">
        <v>829</v>
      </c>
      <c r="B839" s="12" t="s">
        <v>83</v>
      </c>
      <c r="C839" s="12">
        <f t="shared" si="236"/>
        <v>69</v>
      </c>
      <c r="D839" s="12" t="str">
        <f t="shared" si="233"/>
        <v>no</v>
      </c>
      <c r="E839" s="12" t="str">
        <f t="shared" si="237"/>
        <v>Below Average</v>
      </c>
      <c r="F839" s="21">
        <v>28698</v>
      </c>
      <c r="G839" s="21" t="str">
        <f t="shared" si="238"/>
        <v>yes</v>
      </c>
      <c r="H839" s="21" t="str">
        <f t="shared" si="239"/>
        <v>Above Average</v>
      </c>
      <c r="I839" s="12" t="s">
        <v>205</v>
      </c>
      <c r="J839" s="12" t="str">
        <f t="shared" si="240"/>
        <v>ClearCr</v>
      </c>
      <c r="K839" s="12" t="s">
        <v>91</v>
      </c>
      <c r="L839" s="12">
        <f t="shared" si="234"/>
        <v>71.6365553142886</v>
      </c>
      <c r="M839" s="12" t="str">
        <f t="shared" si="241"/>
        <v>Above Average</v>
      </c>
      <c r="N839" s="22">
        <v>5</v>
      </c>
      <c r="O839" s="22" t="str">
        <f t="shared" si="242"/>
        <v>Low</v>
      </c>
      <c r="P839">
        <v>1967</v>
      </c>
      <c r="Q839">
        <v>1967</v>
      </c>
      <c r="R839" s="23">
        <v>1013</v>
      </c>
      <c r="S839" s="23" t="str">
        <f t="shared" si="243"/>
        <v>no</v>
      </c>
      <c r="T839" s="23" t="str">
        <f t="shared" si="244"/>
        <v>Below Average</v>
      </c>
      <c r="U839" s="24">
        <v>1160</v>
      </c>
      <c r="V839" s="24">
        <v>966</v>
      </c>
      <c r="W839" s="24" t="s">
        <v>412</v>
      </c>
      <c r="X839" s="24">
        <v>2126</v>
      </c>
      <c r="Y839" s="24" t="str">
        <f t="shared" si="245"/>
        <v>no</v>
      </c>
      <c r="Z839" s="24" t="str">
        <f t="shared" si="246"/>
        <v>Above Average</v>
      </c>
      <c r="AA839" s="25">
        <v>0</v>
      </c>
      <c r="AB839" s="25">
        <v>1</v>
      </c>
      <c r="AC839" s="25">
        <v>2</v>
      </c>
      <c r="AD839" s="25">
        <v>1</v>
      </c>
      <c r="AE839" s="25">
        <f t="shared" si="247"/>
        <v>4</v>
      </c>
      <c r="AF839" s="25" t="str">
        <f t="shared" si="248"/>
        <v>More</v>
      </c>
      <c r="AG839" s="57">
        <v>7</v>
      </c>
      <c r="AH839" s="29">
        <v>185000</v>
      </c>
      <c r="AI839" s="29">
        <f t="shared" si="235"/>
        <v>3139</v>
      </c>
      <c r="AJ839" s="29" t="str">
        <f t="shared" si="249"/>
        <v>no</v>
      </c>
      <c r="AK839" s="29">
        <f t="shared" si="250"/>
        <v>58.935966868429439</v>
      </c>
      <c r="AL839" s="29">
        <f t="shared" si="251"/>
        <v>87.017873941674509</v>
      </c>
    </row>
    <row r="840" spans="1:38" x14ac:dyDescent="0.2">
      <c r="A840">
        <v>830</v>
      </c>
      <c r="B840" s="12">
        <v>24</v>
      </c>
      <c r="C840" s="12">
        <f t="shared" si="236"/>
        <v>24</v>
      </c>
      <c r="D840" s="12" t="str">
        <f t="shared" si="233"/>
        <v>yes</v>
      </c>
      <c r="E840" s="12" t="str">
        <f t="shared" si="237"/>
        <v>Below Average</v>
      </c>
      <c r="F840" s="21">
        <v>2544</v>
      </c>
      <c r="G840" s="21" t="str">
        <f t="shared" si="238"/>
        <v>no</v>
      </c>
      <c r="H840" s="21" t="str">
        <f t="shared" si="239"/>
        <v>Below Average</v>
      </c>
      <c r="I840" s="12" t="s">
        <v>136</v>
      </c>
      <c r="J840" s="12" t="str">
        <f t="shared" si="240"/>
        <v/>
      </c>
      <c r="K840" s="12" t="s">
        <v>198</v>
      </c>
      <c r="L840" s="12">
        <f t="shared" si="234"/>
        <v>83.140020408338017</v>
      </c>
      <c r="M840" s="12" t="str">
        <f t="shared" si="241"/>
        <v/>
      </c>
      <c r="N840" s="22">
        <v>7</v>
      </c>
      <c r="O840" s="22" t="str">
        <f t="shared" si="242"/>
        <v>High</v>
      </c>
      <c r="P840">
        <v>2005</v>
      </c>
      <c r="Q840">
        <v>2005</v>
      </c>
      <c r="R840" s="23">
        <v>600</v>
      </c>
      <c r="S840" s="23" t="str">
        <f t="shared" si="243"/>
        <v>no</v>
      </c>
      <c r="T840" s="23" t="str">
        <f t="shared" si="244"/>
        <v>Below Average</v>
      </c>
      <c r="U840" s="24">
        <v>520</v>
      </c>
      <c r="V840" s="24">
        <v>623</v>
      </c>
      <c r="W840" s="24" t="s">
        <v>412</v>
      </c>
      <c r="X840" s="24">
        <v>1223</v>
      </c>
      <c r="Y840" s="24" t="str">
        <f t="shared" si="245"/>
        <v>no</v>
      </c>
      <c r="Z840" s="24" t="str">
        <f t="shared" si="246"/>
        <v>Below Average</v>
      </c>
      <c r="AA840" s="25">
        <v>0</v>
      </c>
      <c r="AB840" s="25">
        <v>0</v>
      </c>
      <c r="AC840" s="25">
        <v>2</v>
      </c>
      <c r="AD840" s="25">
        <v>1</v>
      </c>
      <c r="AE840" s="25">
        <f t="shared" si="247"/>
        <v>3</v>
      </c>
      <c r="AF840" s="25" t="str">
        <f t="shared" si="248"/>
        <v>More</v>
      </c>
      <c r="AG840" s="57">
        <v>4</v>
      </c>
      <c r="AH840" s="29">
        <v>147400</v>
      </c>
      <c r="AI840" s="29">
        <f t="shared" si="235"/>
        <v>1823</v>
      </c>
      <c r="AJ840" s="29" t="str">
        <f t="shared" si="249"/>
        <v>no</v>
      </c>
      <c r="AK840" s="29">
        <f t="shared" si="250"/>
        <v>80.855732309380144</v>
      </c>
      <c r="AL840" s="29">
        <f t="shared" si="251"/>
        <v>120.5233033524121</v>
      </c>
    </row>
    <row r="841" spans="1:38" x14ac:dyDescent="0.2">
      <c r="A841">
        <v>831</v>
      </c>
      <c r="B841" s="12">
        <v>80</v>
      </c>
      <c r="C841" s="12">
        <f t="shared" si="236"/>
        <v>80</v>
      </c>
      <c r="D841" s="12" t="str">
        <f t="shared" si="233"/>
        <v>no</v>
      </c>
      <c r="E841" s="12" t="str">
        <f t="shared" si="237"/>
        <v>Above Average</v>
      </c>
      <c r="F841" s="21">
        <v>11900</v>
      </c>
      <c r="G841" s="21" t="str">
        <f t="shared" si="238"/>
        <v>no</v>
      </c>
      <c r="H841" s="21" t="str">
        <f t="shared" si="239"/>
        <v>Above Average</v>
      </c>
      <c r="I841" s="12" t="s">
        <v>162</v>
      </c>
      <c r="J841" s="12" t="str">
        <f t="shared" si="240"/>
        <v>NAmes</v>
      </c>
      <c r="K841" s="12" t="s">
        <v>91</v>
      </c>
      <c r="L841" s="12">
        <f t="shared" si="234"/>
        <v>65.191384752822614</v>
      </c>
      <c r="M841" s="12" t="str">
        <f t="shared" si="241"/>
        <v>Below Average</v>
      </c>
      <c r="N841" s="22">
        <v>6</v>
      </c>
      <c r="O841" s="22" t="str">
        <f t="shared" si="242"/>
        <v>Low</v>
      </c>
      <c r="P841">
        <v>1957</v>
      </c>
      <c r="Q841">
        <v>1957</v>
      </c>
      <c r="R841" s="23">
        <v>1392</v>
      </c>
      <c r="S841" s="23" t="str">
        <f t="shared" si="243"/>
        <v>no</v>
      </c>
      <c r="T841" s="23" t="str">
        <f t="shared" si="244"/>
        <v>Above Average</v>
      </c>
      <c r="U841" s="24">
        <v>1392</v>
      </c>
      <c r="V841" s="24">
        <v>0</v>
      </c>
      <c r="W841" s="24" t="s">
        <v>413</v>
      </c>
      <c r="X841" s="24">
        <v>1392</v>
      </c>
      <c r="Y841" s="24" t="str">
        <f t="shared" si="245"/>
        <v>no</v>
      </c>
      <c r="Z841" s="24" t="str">
        <f t="shared" si="246"/>
        <v>Below Average</v>
      </c>
      <c r="AA841" s="25">
        <v>1</v>
      </c>
      <c r="AB841" s="25">
        <v>0</v>
      </c>
      <c r="AC841" s="25">
        <v>1</v>
      </c>
      <c r="AD841" s="25">
        <v>1</v>
      </c>
      <c r="AE841" s="25">
        <f t="shared" si="247"/>
        <v>3</v>
      </c>
      <c r="AF841" s="25" t="str">
        <f t="shared" si="248"/>
        <v>More</v>
      </c>
      <c r="AG841" s="57">
        <v>6</v>
      </c>
      <c r="AH841" s="29">
        <v>166000</v>
      </c>
      <c r="AI841" s="29">
        <f t="shared" si="235"/>
        <v>2784</v>
      </c>
      <c r="AJ841" s="29" t="str">
        <f t="shared" si="249"/>
        <v>no</v>
      </c>
      <c r="AK841" s="29">
        <f t="shared" si="250"/>
        <v>59.626436781609193</v>
      </c>
      <c r="AL841" s="29">
        <f t="shared" si="251"/>
        <v>119.25287356321839</v>
      </c>
    </row>
    <row r="842" spans="1:38" x14ac:dyDescent="0.2">
      <c r="A842">
        <v>832</v>
      </c>
      <c r="B842" s="12">
        <v>30</v>
      </c>
      <c r="C842" s="12">
        <f t="shared" si="236"/>
        <v>30</v>
      </c>
      <c r="D842" s="12" t="str">
        <f t="shared" si="233"/>
        <v>yes</v>
      </c>
      <c r="E842" s="12" t="str">
        <f t="shared" si="237"/>
        <v>Below Average</v>
      </c>
      <c r="F842" s="21">
        <v>3180</v>
      </c>
      <c r="G842" s="21" t="str">
        <f t="shared" si="238"/>
        <v>no</v>
      </c>
      <c r="H842" s="21" t="str">
        <f t="shared" si="239"/>
        <v>Below Average</v>
      </c>
      <c r="I842" s="12" t="s">
        <v>136</v>
      </c>
      <c r="J842" s="12" t="str">
        <f t="shared" si="240"/>
        <v/>
      </c>
      <c r="K842" s="12" t="s">
        <v>179</v>
      </c>
      <c r="L842" s="12">
        <f t="shared" si="234"/>
        <v>83.140020408338017</v>
      </c>
      <c r="M842" s="12" t="str">
        <f t="shared" si="241"/>
        <v/>
      </c>
      <c r="N842" s="22">
        <v>7</v>
      </c>
      <c r="O842" s="22" t="str">
        <f t="shared" si="242"/>
        <v>High</v>
      </c>
      <c r="P842">
        <v>2005</v>
      </c>
      <c r="Q842">
        <v>2005</v>
      </c>
      <c r="R842" s="23">
        <v>600</v>
      </c>
      <c r="S842" s="23" t="str">
        <f t="shared" si="243"/>
        <v>no</v>
      </c>
      <c r="T842" s="23" t="str">
        <f t="shared" si="244"/>
        <v>Below Average</v>
      </c>
      <c r="U842" s="24">
        <v>520</v>
      </c>
      <c r="V842" s="24">
        <v>600</v>
      </c>
      <c r="W842" s="24" t="s">
        <v>412</v>
      </c>
      <c r="X842" s="24">
        <v>1200</v>
      </c>
      <c r="Y842" s="24" t="str">
        <f t="shared" si="245"/>
        <v>no</v>
      </c>
      <c r="Z842" s="24" t="str">
        <f t="shared" si="246"/>
        <v>Below Average</v>
      </c>
      <c r="AA842" s="25">
        <v>0</v>
      </c>
      <c r="AB842" s="25">
        <v>0</v>
      </c>
      <c r="AC842" s="25">
        <v>2</v>
      </c>
      <c r="AD842" s="25">
        <v>1</v>
      </c>
      <c r="AE842" s="25">
        <f t="shared" si="247"/>
        <v>3</v>
      </c>
      <c r="AF842" s="25" t="str">
        <f t="shared" si="248"/>
        <v>More</v>
      </c>
      <c r="AG842" s="57">
        <v>4</v>
      </c>
      <c r="AH842" s="29">
        <v>151000</v>
      </c>
      <c r="AI842" s="29">
        <f t="shared" si="235"/>
        <v>1800</v>
      </c>
      <c r="AJ842" s="29" t="str">
        <f t="shared" si="249"/>
        <v>no</v>
      </c>
      <c r="AK842" s="29">
        <f t="shared" si="250"/>
        <v>83.888888888888886</v>
      </c>
      <c r="AL842" s="29">
        <f t="shared" si="251"/>
        <v>125.83333333333333</v>
      </c>
    </row>
    <row r="843" spans="1:38" x14ac:dyDescent="0.2">
      <c r="A843">
        <v>833</v>
      </c>
      <c r="B843" s="12">
        <v>44</v>
      </c>
      <c r="C843" s="12">
        <f t="shared" si="236"/>
        <v>44</v>
      </c>
      <c r="D843" s="12" t="str">
        <f t="shared" ref="D843:D906" si="252">IF(OR(C843&lt;(QUARTILE(C$11:C$1470,1))-(((QUARTILE(C$11:C$1470,3))-(QUARTILE(C$11:C$1470,1)))*1.5),C843&gt;(QUARTILE(C$11:C$1470,3))+(((QUARTILE(C$11:C$1470,3))-(QUARTILE(C$11:C$1470,1)))*1.5)),"yes","no")</f>
        <v>no</v>
      </c>
      <c r="E843" s="12" t="str">
        <f t="shared" si="237"/>
        <v>Below Average</v>
      </c>
      <c r="F843" s="21">
        <v>9548</v>
      </c>
      <c r="G843" s="21" t="str">
        <f t="shared" si="238"/>
        <v>no</v>
      </c>
      <c r="H843" s="21" t="str">
        <f t="shared" si="239"/>
        <v>Below Average</v>
      </c>
      <c r="I843" s="12" t="s">
        <v>89</v>
      </c>
      <c r="J843" s="12" t="str">
        <f t="shared" si="240"/>
        <v>CollgCr</v>
      </c>
      <c r="K843" s="12" t="s">
        <v>91</v>
      </c>
      <c r="L843" s="12">
        <f t="shared" ref="L843:L906" si="253">IFERROR(AVERAGEIFS($AK$11:$AK$1470,$I$11:$I$1470,$I843,$K$11:$K$1470,"1Fam"),"")</f>
        <v>74.535824409408733</v>
      </c>
      <c r="M843" s="12" t="str">
        <f t="shared" si="241"/>
        <v>Above Average</v>
      </c>
      <c r="N843" s="22">
        <v>7</v>
      </c>
      <c r="O843" s="22" t="str">
        <f t="shared" si="242"/>
        <v>High</v>
      </c>
      <c r="P843">
        <v>2003</v>
      </c>
      <c r="Q843">
        <v>2003</v>
      </c>
      <c r="R843" s="23">
        <v>941</v>
      </c>
      <c r="S843" s="23" t="str">
        <f t="shared" si="243"/>
        <v>no</v>
      </c>
      <c r="T843" s="23" t="str">
        <f t="shared" si="244"/>
        <v>Below Average</v>
      </c>
      <c r="U843" s="24">
        <v>941</v>
      </c>
      <c r="V843" s="24">
        <v>888</v>
      </c>
      <c r="W843" s="24" t="s">
        <v>412</v>
      </c>
      <c r="X843" s="24">
        <v>1829</v>
      </c>
      <c r="Y843" s="24" t="str">
        <f t="shared" si="245"/>
        <v>no</v>
      </c>
      <c r="Z843" s="24" t="str">
        <f t="shared" si="246"/>
        <v>Above Average</v>
      </c>
      <c r="AA843" s="25">
        <v>1</v>
      </c>
      <c r="AB843" s="25">
        <v>0</v>
      </c>
      <c r="AC843" s="25">
        <v>2</v>
      </c>
      <c r="AD843" s="25">
        <v>1</v>
      </c>
      <c r="AE843" s="25">
        <f t="shared" si="247"/>
        <v>4</v>
      </c>
      <c r="AF843" s="25" t="str">
        <f t="shared" si="248"/>
        <v>More</v>
      </c>
      <c r="AG843" s="57">
        <v>7</v>
      </c>
      <c r="AH843" s="29">
        <v>237000</v>
      </c>
      <c r="AI843" s="29">
        <f t="shared" ref="AI843:AI906" si="254">R843+X843</f>
        <v>2770</v>
      </c>
      <c r="AJ843" s="29" t="str">
        <f t="shared" si="249"/>
        <v>no</v>
      </c>
      <c r="AK843" s="29">
        <f t="shared" si="250"/>
        <v>85.559566787003604</v>
      </c>
      <c r="AL843" s="29">
        <f t="shared" si="251"/>
        <v>129.5790049207217</v>
      </c>
    </row>
    <row r="844" spans="1:38" x14ac:dyDescent="0.2">
      <c r="A844">
        <v>834</v>
      </c>
      <c r="B844" s="12">
        <v>100</v>
      </c>
      <c r="C844" s="12">
        <f t="shared" ref="C844:C907" si="255">IF(B844="NA", $B$4, B844)</f>
        <v>100</v>
      </c>
      <c r="D844" s="12" t="str">
        <f t="shared" si="252"/>
        <v>no</v>
      </c>
      <c r="E844" s="12" t="str">
        <f t="shared" ref="E844:E907" si="256">IF(C844&gt;=AVERAGE(C$11:C$1470),"Above Average","Below Average")</f>
        <v>Above Average</v>
      </c>
      <c r="F844" s="21">
        <v>10004</v>
      </c>
      <c r="G844" s="21" t="str">
        <f t="shared" ref="G844:G907" si="257">IF(OR(F844&lt;(QUARTILE(F$11:F$1470,1))-(((QUARTILE(F$11:F$1470,3))-(QUARTILE(F$11:F$1470,1)))*1.5),F844&gt;(QUARTILE(F$11:F$1470,3))+(((QUARTILE(F$11:F$1470,3))-(QUARTILE(F$11:F$1470,1)))*1.5)),"yes","no")</f>
        <v>no</v>
      </c>
      <c r="H844" s="21" t="str">
        <f t="shared" ref="H844:H907" si="258">IF(F844&gt;=AVERAGE(F$11:F$1470),"Above Average","Below Average")</f>
        <v>Below Average</v>
      </c>
      <c r="I844" s="12" t="s">
        <v>162</v>
      </c>
      <c r="J844" s="12" t="str">
        <f t="shared" ref="J844:J907" si="259">IF(K844="1Fam",I844,"")</f>
        <v>NAmes</v>
      </c>
      <c r="K844" s="12" t="s">
        <v>91</v>
      </c>
      <c r="L844" s="12">
        <f t="shared" si="253"/>
        <v>65.191384752822614</v>
      </c>
      <c r="M844" s="12" t="str">
        <f t="shared" ref="M844:M907" si="260">IF(J844="","",IF(L844&gt;=AVERAGE($L$11:$L$1470),"Above Average","Below Average"))</f>
        <v>Below Average</v>
      </c>
      <c r="N844" s="22">
        <v>6</v>
      </c>
      <c r="O844" s="22" t="str">
        <f t="shared" ref="O844:O907" si="261">IF(N844&gt;=7,"High","Low")</f>
        <v>Low</v>
      </c>
      <c r="P844">
        <v>1964</v>
      </c>
      <c r="Q844">
        <v>1964</v>
      </c>
      <c r="R844" s="23">
        <v>1516</v>
      </c>
      <c r="S844" s="23" t="str">
        <f t="shared" ref="S844:S907" si="262">IF(OR(R844&lt;(QUARTILE(R$11:R$1470,1))-(((QUARTILE(R$11:R$1470,3))-(QUARTILE(R$11:R$1470,1)))*1.5),R844&gt;(QUARTILE(R$11:R$1470,3))+(((QUARTILE(R$11:R$1470,3))-(QUARTILE(R$11:R$1470,1)))*1.5)),"yes","no")</f>
        <v>no</v>
      </c>
      <c r="T844" s="23" t="str">
        <f t="shared" ref="T844:T907" si="263">IF(R844&gt;=AVERAGE(R$11:R$1470),"Above Average","Below Average")</f>
        <v>Above Average</v>
      </c>
      <c r="U844" s="24">
        <v>1516</v>
      </c>
      <c r="V844" s="24">
        <v>0</v>
      </c>
      <c r="W844" s="24" t="s">
        <v>413</v>
      </c>
      <c r="X844" s="24">
        <v>1516</v>
      </c>
      <c r="Y844" s="24" t="str">
        <f t="shared" ref="Y844:Y907" si="264">IF(OR(X844&lt;(QUARTILE(X$11:X$1470,1))-(((QUARTILE(X$11:X$1470,3))-(QUARTILE(X$11:X$1470,1)))*1.5),X844&gt;(QUARTILE(X$11:X$1470,3))+(((QUARTILE(X$11:X$1470,3))-(QUARTILE(X$11:X$1470,1)))*1.5)),"yes","no")</f>
        <v>no</v>
      </c>
      <c r="Z844" s="24" t="str">
        <f t="shared" ref="Z844:Z907" si="265">IF(X844&gt;=AVERAGE(X$11:X$1470),"Above Average","Below Average")</f>
        <v>Above Average</v>
      </c>
      <c r="AA844" s="25">
        <v>0</v>
      </c>
      <c r="AB844" s="25">
        <v>0</v>
      </c>
      <c r="AC844" s="25">
        <v>1</v>
      </c>
      <c r="AD844" s="25">
        <v>1</v>
      </c>
      <c r="AE844" s="25">
        <f t="shared" ref="AE844:AE907" si="266">SUM(AA844:AD844)</f>
        <v>2</v>
      </c>
      <c r="AF844" s="25" t="str">
        <f t="shared" ref="AF844:AF907" si="267">IF(AE844&gt;=3,"More","Less")</f>
        <v>Less</v>
      </c>
      <c r="AG844" s="57">
        <v>6</v>
      </c>
      <c r="AH844" s="29">
        <v>167000</v>
      </c>
      <c r="AI844" s="29">
        <f t="shared" si="254"/>
        <v>3032</v>
      </c>
      <c r="AJ844" s="29" t="str">
        <f t="shared" ref="AJ844:AJ907" si="268">IF(OR(AI844&lt;(QUARTILE(AI$11:AI$1470,1))-(((QUARTILE(AI$11:AI$1470,3))-(QUARTILE(AI$11:AI$1470,1)))*1.5),AI844&gt;(QUARTILE(AI$11:AI$1470,3))+(((QUARTILE(AI$11:AI$1470,3))-(QUARTILE(AI$11:AI$1470,1)))*1.5)),"yes","no")</f>
        <v>no</v>
      </c>
      <c r="AK844" s="29">
        <f t="shared" ref="AK844:AK907" si="269">AH844/AI844</f>
        <v>55.079155672823219</v>
      </c>
      <c r="AL844" s="29">
        <f t="shared" ref="AL844:AL907" si="270">AH844/X844</f>
        <v>110.15831134564644</v>
      </c>
    </row>
    <row r="845" spans="1:38" x14ac:dyDescent="0.2">
      <c r="A845">
        <v>835</v>
      </c>
      <c r="B845" s="12">
        <v>75</v>
      </c>
      <c r="C845" s="12">
        <f t="shared" si="255"/>
        <v>75</v>
      </c>
      <c r="D845" s="12" t="str">
        <f t="shared" si="252"/>
        <v>no</v>
      </c>
      <c r="E845" s="12" t="str">
        <f t="shared" si="256"/>
        <v>Above Average</v>
      </c>
      <c r="F845" s="21">
        <v>7875</v>
      </c>
      <c r="G845" s="21" t="str">
        <f t="shared" si="257"/>
        <v>no</v>
      </c>
      <c r="H845" s="21" t="str">
        <f t="shared" si="258"/>
        <v>Below Average</v>
      </c>
      <c r="I845" s="12" t="s">
        <v>162</v>
      </c>
      <c r="J845" s="12" t="str">
        <f t="shared" si="259"/>
        <v>NAmes</v>
      </c>
      <c r="K845" s="12" t="s">
        <v>91</v>
      </c>
      <c r="L845" s="12">
        <f t="shared" si="253"/>
        <v>65.191384752822614</v>
      </c>
      <c r="M845" s="12" t="str">
        <f t="shared" si="260"/>
        <v>Below Average</v>
      </c>
      <c r="N845" s="22">
        <v>5</v>
      </c>
      <c r="O845" s="22" t="str">
        <f t="shared" si="261"/>
        <v>Low</v>
      </c>
      <c r="P845">
        <v>1961</v>
      </c>
      <c r="Q845">
        <v>1961</v>
      </c>
      <c r="R845" s="23">
        <v>1144</v>
      </c>
      <c r="S845" s="23" t="str">
        <f t="shared" si="262"/>
        <v>no</v>
      </c>
      <c r="T845" s="23" t="str">
        <f t="shared" si="263"/>
        <v>Above Average</v>
      </c>
      <c r="U845" s="24">
        <v>1144</v>
      </c>
      <c r="V845" s="24">
        <v>0</v>
      </c>
      <c r="W845" s="24" t="s">
        <v>413</v>
      </c>
      <c r="X845" s="24">
        <v>1144</v>
      </c>
      <c r="Y845" s="24" t="str">
        <f t="shared" si="264"/>
        <v>no</v>
      </c>
      <c r="Z845" s="24" t="str">
        <f t="shared" si="265"/>
        <v>Below Average</v>
      </c>
      <c r="AA845" s="25">
        <v>1</v>
      </c>
      <c r="AB845" s="25">
        <v>0</v>
      </c>
      <c r="AC845" s="25">
        <v>1</v>
      </c>
      <c r="AD845" s="25">
        <v>0</v>
      </c>
      <c r="AE845" s="25">
        <f t="shared" si="266"/>
        <v>2</v>
      </c>
      <c r="AF845" s="25" t="str">
        <f t="shared" si="267"/>
        <v>Less</v>
      </c>
      <c r="AG845" s="57">
        <v>6</v>
      </c>
      <c r="AH845" s="29">
        <v>139950</v>
      </c>
      <c r="AI845" s="29">
        <f t="shared" si="254"/>
        <v>2288</v>
      </c>
      <c r="AJ845" s="29" t="str">
        <f t="shared" si="268"/>
        <v>no</v>
      </c>
      <c r="AK845" s="29">
        <f t="shared" si="269"/>
        <v>61.16695804195804</v>
      </c>
      <c r="AL845" s="29">
        <f t="shared" si="270"/>
        <v>122.33391608391608</v>
      </c>
    </row>
    <row r="846" spans="1:38" x14ac:dyDescent="0.2">
      <c r="A846">
        <v>836</v>
      </c>
      <c r="B846" s="12">
        <v>60</v>
      </c>
      <c r="C846" s="12">
        <f t="shared" si="255"/>
        <v>60</v>
      </c>
      <c r="D846" s="12" t="str">
        <f t="shared" si="252"/>
        <v>no</v>
      </c>
      <c r="E846" s="12" t="str">
        <f t="shared" si="256"/>
        <v>Below Average</v>
      </c>
      <c r="F846" s="21">
        <v>9600</v>
      </c>
      <c r="G846" s="21" t="str">
        <f t="shared" si="257"/>
        <v>no</v>
      </c>
      <c r="H846" s="21" t="str">
        <f t="shared" si="258"/>
        <v>Below Average</v>
      </c>
      <c r="I846" s="12" t="s">
        <v>151</v>
      </c>
      <c r="J846" s="12" t="str">
        <f t="shared" si="259"/>
        <v>Sawyer</v>
      </c>
      <c r="K846" s="12" t="s">
        <v>91</v>
      </c>
      <c r="L846" s="12">
        <f t="shared" si="253"/>
        <v>65.835562612127291</v>
      </c>
      <c r="M846" s="12" t="str">
        <f t="shared" si="260"/>
        <v>Below Average</v>
      </c>
      <c r="N846" s="22">
        <v>4</v>
      </c>
      <c r="O846" s="22" t="str">
        <f t="shared" si="261"/>
        <v>Low</v>
      </c>
      <c r="P846">
        <v>1950</v>
      </c>
      <c r="Q846">
        <v>1995</v>
      </c>
      <c r="R846" s="23">
        <v>1067</v>
      </c>
      <c r="S846" s="23" t="str">
        <f t="shared" si="262"/>
        <v>no</v>
      </c>
      <c r="T846" s="23" t="str">
        <f t="shared" si="263"/>
        <v>Above Average</v>
      </c>
      <c r="U846" s="24">
        <v>1067</v>
      </c>
      <c r="V846" s="24">
        <v>0</v>
      </c>
      <c r="W846" s="24" t="s">
        <v>413</v>
      </c>
      <c r="X846" s="24">
        <v>1067</v>
      </c>
      <c r="Y846" s="24" t="str">
        <f t="shared" si="264"/>
        <v>no</v>
      </c>
      <c r="Z846" s="24" t="str">
        <f t="shared" si="265"/>
        <v>Below Average</v>
      </c>
      <c r="AA846" s="25">
        <v>0</v>
      </c>
      <c r="AB846" s="25">
        <v>0</v>
      </c>
      <c r="AC846" s="25">
        <v>2</v>
      </c>
      <c r="AD846" s="25">
        <v>0</v>
      </c>
      <c r="AE846" s="25">
        <f t="shared" si="266"/>
        <v>2</v>
      </c>
      <c r="AF846" s="25" t="str">
        <f t="shared" si="267"/>
        <v>Less</v>
      </c>
      <c r="AG846" s="57">
        <v>4</v>
      </c>
      <c r="AH846" s="29">
        <v>128000</v>
      </c>
      <c r="AI846" s="29">
        <f t="shared" si="254"/>
        <v>2134</v>
      </c>
      <c r="AJ846" s="29" t="str">
        <f t="shared" si="268"/>
        <v>no</v>
      </c>
      <c r="AK846" s="29">
        <f t="shared" si="269"/>
        <v>59.981255857544518</v>
      </c>
      <c r="AL846" s="29">
        <f t="shared" si="270"/>
        <v>119.96251171508904</v>
      </c>
    </row>
    <row r="847" spans="1:38" x14ac:dyDescent="0.2">
      <c r="A847">
        <v>837</v>
      </c>
      <c r="B847" s="12">
        <v>90</v>
      </c>
      <c r="C847" s="12">
        <f t="shared" si="255"/>
        <v>90</v>
      </c>
      <c r="D847" s="12" t="str">
        <f t="shared" si="252"/>
        <v>no</v>
      </c>
      <c r="E847" s="12" t="str">
        <f t="shared" si="256"/>
        <v>Above Average</v>
      </c>
      <c r="F847" s="21">
        <v>8100</v>
      </c>
      <c r="G847" s="21" t="str">
        <f t="shared" si="257"/>
        <v>no</v>
      </c>
      <c r="H847" s="21" t="str">
        <f t="shared" si="258"/>
        <v>Below Average</v>
      </c>
      <c r="I847" s="12" t="s">
        <v>143</v>
      </c>
      <c r="J847" s="12" t="str">
        <f t="shared" si="259"/>
        <v>OldTown</v>
      </c>
      <c r="K847" s="12" t="s">
        <v>91</v>
      </c>
      <c r="L847" s="12">
        <f t="shared" si="253"/>
        <v>57.90974368543602</v>
      </c>
      <c r="M847" s="12" t="str">
        <f t="shared" si="260"/>
        <v>Below Average</v>
      </c>
      <c r="N847" s="22">
        <v>5</v>
      </c>
      <c r="O847" s="22" t="str">
        <f t="shared" si="261"/>
        <v>Low</v>
      </c>
      <c r="P847">
        <v>1948</v>
      </c>
      <c r="Q847">
        <v>1973</v>
      </c>
      <c r="R847" s="23">
        <v>1559</v>
      </c>
      <c r="S847" s="23" t="str">
        <f t="shared" si="262"/>
        <v>no</v>
      </c>
      <c r="T847" s="23" t="str">
        <f t="shared" si="263"/>
        <v>Above Average</v>
      </c>
      <c r="U847" s="24">
        <v>1559</v>
      </c>
      <c r="V847" s="24">
        <v>0</v>
      </c>
      <c r="W847" s="24" t="s">
        <v>413</v>
      </c>
      <c r="X847" s="24">
        <v>1559</v>
      </c>
      <c r="Y847" s="24" t="str">
        <f t="shared" si="264"/>
        <v>no</v>
      </c>
      <c r="Z847" s="24" t="str">
        <f t="shared" si="265"/>
        <v>Above Average</v>
      </c>
      <c r="AA847" s="25">
        <v>1</v>
      </c>
      <c r="AB847" s="25">
        <v>0</v>
      </c>
      <c r="AC847" s="25">
        <v>1</v>
      </c>
      <c r="AD847" s="25">
        <v>0</v>
      </c>
      <c r="AE847" s="25">
        <f t="shared" si="266"/>
        <v>2</v>
      </c>
      <c r="AF847" s="25" t="str">
        <f t="shared" si="267"/>
        <v>Less</v>
      </c>
      <c r="AG847" s="57">
        <v>5</v>
      </c>
      <c r="AH847" s="29">
        <v>153500</v>
      </c>
      <c r="AI847" s="29">
        <f t="shared" si="254"/>
        <v>3118</v>
      </c>
      <c r="AJ847" s="29" t="str">
        <f t="shared" si="268"/>
        <v>no</v>
      </c>
      <c r="AK847" s="29">
        <f t="shared" si="269"/>
        <v>49.230275817831945</v>
      </c>
      <c r="AL847" s="29">
        <f t="shared" si="270"/>
        <v>98.46055163566389</v>
      </c>
    </row>
    <row r="848" spans="1:38" x14ac:dyDescent="0.2">
      <c r="A848">
        <v>838</v>
      </c>
      <c r="B848" s="12">
        <v>21</v>
      </c>
      <c r="C848" s="12">
        <f t="shared" si="255"/>
        <v>21</v>
      </c>
      <c r="D848" s="12" t="str">
        <f t="shared" si="252"/>
        <v>yes</v>
      </c>
      <c r="E848" s="12" t="str">
        <f t="shared" si="256"/>
        <v>Below Average</v>
      </c>
      <c r="F848" s="21">
        <v>1680</v>
      </c>
      <c r="G848" s="21" t="str">
        <f t="shared" si="257"/>
        <v>no</v>
      </c>
      <c r="H848" s="21" t="str">
        <f t="shared" si="258"/>
        <v>Below Average</v>
      </c>
      <c r="I848" s="12" t="s">
        <v>228</v>
      </c>
      <c r="J848" s="12" t="str">
        <f t="shared" si="259"/>
        <v/>
      </c>
      <c r="K848" s="12" t="s">
        <v>198</v>
      </c>
      <c r="L848" s="12" t="str">
        <f t="shared" si="253"/>
        <v/>
      </c>
      <c r="M848" s="12" t="str">
        <f t="shared" si="260"/>
        <v/>
      </c>
      <c r="N848" s="22">
        <v>6</v>
      </c>
      <c r="O848" s="22" t="str">
        <f t="shared" si="261"/>
        <v>Low</v>
      </c>
      <c r="P848">
        <v>1973</v>
      </c>
      <c r="Q848">
        <v>1973</v>
      </c>
      <c r="R848" s="23">
        <v>483</v>
      </c>
      <c r="S848" s="23" t="str">
        <f t="shared" si="262"/>
        <v>no</v>
      </c>
      <c r="T848" s="23" t="str">
        <f t="shared" si="263"/>
        <v>Below Average</v>
      </c>
      <c r="U848" s="24">
        <v>483</v>
      </c>
      <c r="V848" s="24">
        <v>504</v>
      </c>
      <c r="W848" s="24" t="s">
        <v>412</v>
      </c>
      <c r="X848" s="24">
        <v>987</v>
      </c>
      <c r="Y848" s="24" t="str">
        <f t="shared" si="264"/>
        <v>no</v>
      </c>
      <c r="Z848" s="24" t="str">
        <f t="shared" si="265"/>
        <v>Below Average</v>
      </c>
      <c r="AA848" s="25">
        <v>1</v>
      </c>
      <c r="AB848" s="25">
        <v>0</v>
      </c>
      <c r="AC848" s="25">
        <v>1</v>
      </c>
      <c r="AD848" s="25">
        <v>1</v>
      </c>
      <c r="AE848" s="25">
        <f t="shared" si="266"/>
        <v>3</v>
      </c>
      <c r="AF848" s="25" t="str">
        <f t="shared" si="267"/>
        <v>More</v>
      </c>
      <c r="AG848" s="57">
        <v>5</v>
      </c>
      <c r="AH848" s="29">
        <v>100000</v>
      </c>
      <c r="AI848" s="29">
        <f t="shared" si="254"/>
        <v>1470</v>
      </c>
      <c r="AJ848" s="29" t="str">
        <f t="shared" si="268"/>
        <v>no</v>
      </c>
      <c r="AK848" s="29">
        <f t="shared" si="269"/>
        <v>68.027210884353735</v>
      </c>
      <c r="AL848" s="29">
        <f t="shared" si="270"/>
        <v>101.31712259371834</v>
      </c>
    </row>
    <row r="849" spans="1:38" x14ac:dyDescent="0.2">
      <c r="A849">
        <v>839</v>
      </c>
      <c r="B849" s="12">
        <v>75</v>
      </c>
      <c r="C849" s="12">
        <f t="shared" si="255"/>
        <v>75</v>
      </c>
      <c r="D849" s="12" t="str">
        <f t="shared" si="252"/>
        <v>no</v>
      </c>
      <c r="E849" s="12" t="str">
        <f t="shared" si="256"/>
        <v>Above Average</v>
      </c>
      <c r="F849" s="21">
        <v>9525</v>
      </c>
      <c r="G849" s="21" t="str">
        <f t="shared" si="257"/>
        <v>no</v>
      </c>
      <c r="H849" s="21" t="str">
        <f t="shared" si="258"/>
        <v>Below Average</v>
      </c>
      <c r="I849" s="12" t="s">
        <v>89</v>
      </c>
      <c r="J849" s="12" t="str">
        <f t="shared" si="259"/>
        <v>CollgCr</v>
      </c>
      <c r="K849" s="12" t="s">
        <v>91</v>
      </c>
      <c r="L849" s="12">
        <f t="shared" si="253"/>
        <v>74.535824409408733</v>
      </c>
      <c r="M849" s="12" t="str">
        <f t="shared" si="260"/>
        <v>Above Average</v>
      </c>
      <c r="N849" s="22">
        <v>5</v>
      </c>
      <c r="O849" s="22" t="str">
        <f t="shared" si="261"/>
        <v>Low</v>
      </c>
      <c r="P849">
        <v>1995</v>
      </c>
      <c r="Q849">
        <v>2006</v>
      </c>
      <c r="R849" s="23">
        <v>1099</v>
      </c>
      <c r="S849" s="23" t="str">
        <f t="shared" si="262"/>
        <v>no</v>
      </c>
      <c r="T849" s="23" t="str">
        <f t="shared" si="263"/>
        <v>Above Average</v>
      </c>
      <c r="U849" s="24">
        <v>1099</v>
      </c>
      <c r="V849" s="24">
        <v>0</v>
      </c>
      <c r="W849" s="24" t="s">
        <v>413</v>
      </c>
      <c r="X849" s="24">
        <v>1099</v>
      </c>
      <c r="Y849" s="24" t="str">
        <f t="shared" si="264"/>
        <v>no</v>
      </c>
      <c r="Z849" s="24" t="str">
        <f t="shared" si="265"/>
        <v>Below Average</v>
      </c>
      <c r="AA849" s="25">
        <v>0</v>
      </c>
      <c r="AB849" s="25">
        <v>0</v>
      </c>
      <c r="AC849" s="25">
        <v>1</v>
      </c>
      <c r="AD849" s="25">
        <v>1</v>
      </c>
      <c r="AE849" s="25">
        <f t="shared" si="266"/>
        <v>2</v>
      </c>
      <c r="AF849" s="25" t="str">
        <f t="shared" si="267"/>
        <v>Less</v>
      </c>
      <c r="AG849" s="57">
        <v>6</v>
      </c>
      <c r="AH849" s="29">
        <v>144000</v>
      </c>
      <c r="AI849" s="29">
        <f t="shared" si="254"/>
        <v>2198</v>
      </c>
      <c r="AJ849" s="29" t="str">
        <f t="shared" si="268"/>
        <v>no</v>
      </c>
      <c r="AK849" s="29">
        <f t="shared" si="269"/>
        <v>65.514103730664246</v>
      </c>
      <c r="AL849" s="29">
        <f t="shared" si="270"/>
        <v>131.02820746132849</v>
      </c>
    </row>
    <row r="850" spans="1:38" x14ac:dyDescent="0.2">
      <c r="A850">
        <v>840</v>
      </c>
      <c r="B850" s="12">
        <v>70</v>
      </c>
      <c r="C850" s="12">
        <f t="shared" si="255"/>
        <v>70</v>
      </c>
      <c r="D850" s="12" t="str">
        <f t="shared" si="252"/>
        <v>no</v>
      </c>
      <c r="E850" s="12" t="str">
        <f t="shared" si="256"/>
        <v>Above Average</v>
      </c>
      <c r="F850" s="21">
        <v>11767</v>
      </c>
      <c r="G850" s="21" t="str">
        <f t="shared" si="257"/>
        <v>no</v>
      </c>
      <c r="H850" s="21" t="str">
        <f t="shared" si="258"/>
        <v>Above Average</v>
      </c>
      <c r="I850" s="12" t="s">
        <v>185</v>
      </c>
      <c r="J850" s="12" t="str">
        <f t="shared" si="259"/>
        <v>Edwards</v>
      </c>
      <c r="K850" s="12" t="s">
        <v>91</v>
      </c>
      <c r="L850" s="12">
        <f t="shared" si="253"/>
        <v>61.772149970231268</v>
      </c>
      <c r="M850" s="12" t="str">
        <f t="shared" si="260"/>
        <v>Below Average</v>
      </c>
      <c r="N850" s="22">
        <v>5</v>
      </c>
      <c r="O850" s="22" t="str">
        <f t="shared" si="261"/>
        <v>Low</v>
      </c>
      <c r="P850">
        <v>1946</v>
      </c>
      <c r="Q850">
        <v>1995</v>
      </c>
      <c r="R850" s="23">
        <v>768</v>
      </c>
      <c r="S850" s="23" t="str">
        <f t="shared" si="262"/>
        <v>no</v>
      </c>
      <c r="T850" s="23" t="str">
        <f t="shared" si="263"/>
        <v>Below Average</v>
      </c>
      <c r="U850" s="24">
        <v>768</v>
      </c>
      <c r="V850" s="24">
        <v>432</v>
      </c>
      <c r="W850" s="24" t="s">
        <v>412</v>
      </c>
      <c r="X850" s="24">
        <v>1200</v>
      </c>
      <c r="Y850" s="24" t="str">
        <f t="shared" si="264"/>
        <v>no</v>
      </c>
      <c r="Z850" s="24" t="str">
        <f t="shared" si="265"/>
        <v>Below Average</v>
      </c>
      <c r="AA850" s="25">
        <v>0</v>
      </c>
      <c r="AB850" s="25">
        <v>0</v>
      </c>
      <c r="AC850" s="25">
        <v>1</v>
      </c>
      <c r="AD850" s="25">
        <v>0</v>
      </c>
      <c r="AE850" s="25">
        <f t="shared" si="266"/>
        <v>1</v>
      </c>
      <c r="AF850" s="25" t="str">
        <f t="shared" si="267"/>
        <v>Less</v>
      </c>
      <c r="AG850" s="57">
        <v>6</v>
      </c>
      <c r="AH850" s="29">
        <v>130500</v>
      </c>
      <c r="AI850" s="29">
        <f t="shared" si="254"/>
        <v>1968</v>
      </c>
      <c r="AJ850" s="29" t="str">
        <f t="shared" si="268"/>
        <v>no</v>
      </c>
      <c r="AK850" s="29">
        <f t="shared" si="269"/>
        <v>66.310975609756099</v>
      </c>
      <c r="AL850" s="29">
        <f t="shared" si="270"/>
        <v>108.75</v>
      </c>
    </row>
    <row r="851" spans="1:38" x14ac:dyDescent="0.2">
      <c r="A851">
        <v>841</v>
      </c>
      <c r="B851" s="12" t="s">
        <v>83</v>
      </c>
      <c r="C851" s="12">
        <f t="shared" si="255"/>
        <v>69</v>
      </c>
      <c r="D851" s="12" t="str">
        <f t="shared" si="252"/>
        <v>no</v>
      </c>
      <c r="E851" s="12" t="str">
        <f t="shared" si="256"/>
        <v>Below Average</v>
      </c>
      <c r="F851" s="21">
        <v>12155</v>
      </c>
      <c r="G851" s="21" t="str">
        <f t="shared" si="257"/>
        <v>no</v>
      </c>
      <c r="H851" s="21" t="str">
        <f t="shared" si="258"/>
        <v>Above Average</v>
      </c>
      <c r="I851" s="12" t="s">
        <v>232</v>
      </c>
      <c r="J851" s="12" t="str">
        <f t="shared" si="259"/>
        <v>SWISU</v>
      </c>
      <c r="K851" s="12" t="s">
        <v>91</v>
      </c>
      <c r="L851" s="12">
        <f t="shared" si="253"/>
        <v>56.717772915383847</v>
      </c>
      <c r="M851" s="12" t="str">
        <f t="shared" si="260"/>
        <v>Below Average</v>
      </c>
      <c r="N851" s="22">
        <v>6</v>
      </c>
      <c r="O851" s="22" t="str">
        <f t="shared" si="261"/>
        <v>Low</v>
      </c>
      <c r="P851">
        <v>1925</v>
      </c>
      <c r="Q851">
        <v>1950</v>
      </c>
      <c r="R851" s="23">
        <v>672</v>
      </c>
      <c r="S851" s="23" t="str">
        <f t="shared" si="262"/>
        <v>no</v>
      </c>
      <c r="T851" s="23" t="str">
        <f t="shared" si="263"/>
        <v>Below Average</v>
      </c>
      <c r="U851" s="24">
        <v>810</v>
      </c>
      <c r="V851" s="24">
        <v>672</v>
      </c>
      <c r="W851" s="24" t="s">
        <v>412</v>
      </c>
      <c r="X851" s="24">
        <v>1482</v>
      </c>
      <c r="Y851" s="24" t="str">
        <f t="shared" si="264"/>
        <v>no</v>
      </c>
      <c r="Z851" s="24" t="str">
        <f t="shared" si="265"/>
        <v>Below Average</v>
      </c>
      <c r="AA851" s="25">
        <v>0</v>
      </c>
      <c r="AB851" s="25">
        <v>0</v>
      </c>
      <c r="AC851" s="25">
        <v>2</v>
      </c>
      <c r="AD851" s="25">
        <v>0</v>
      </c>
      <c r="AE851" s="25">
        <f t="shared" si="266"/>
        <v>2</v>
      </c>
      <c r="AF851" s="25" t="str">
        <f t="shared" si="267"/>
        <v>Less</v>
      </c>
      <c r="AG851" s="57">
        <v>7</v>
      </c>
      <c r="AH851" s="29">
        <v>140000</v>
      </c>
      <c r="AI851" s="29">
        <f t="shared" si="254"/>
        <v>2154</v>
      </c>
      <c r="AJ851" s="29" t="str">
        <f t="shared" si="268"/>
        <v>no</v>
      </c>
      <c r="AK851" s="29">
        <f t="shared" si="269"/>
        <v>64.995357474466104</v>
      </c>
      <c r="AL851" s="29">
        <f t="shared" si="270"/>
        <v>94.466936572199728</v>
      </c>
    </row>
    <row r="852" spans="1:38" x14ac:dyDescent="0.2">
      <c r="A852">
        <v>842</v>
      </c>
      <c r="B852" s="12">
        <v>60</v>
      </c>
      <c r="C852" s="12">
        <f t="shared" si="255"/>
        <v>60</v>
      </c>
      <c r="D852" s="12" t="str">
        <f t="shared" si="252"/>
        <v>no</v>
      </c>
      <c r="E852" s="12" t="str">
        <f t="shared" si="256"/>
        <v>Below Average</v>
      </c>
      <c r="F852" s="21">
        <v>10440</v>
      </c>
      <c r="G852" s="21" t="str">
        <f t="shared" si="257"/>
        <v>no</v>
      </c>
      <c r="H852" s="21" t="str">
        <f t="shared" si="258"/>
        <v>Below Average</v>
      </c>
      <c r="I852" s="12" t="s">
        <v>143</v>
      </c>
      <c r="J852" s="12" t="str">
        <f t="shared" si="259"/>
        <v>OldTown</v>
      </c>
      <c r="K852" s="12" t="s">
        <v>91</v>
      </c>
      <c r="L852" s="12">
        <f t="shared" si="253"/>
        <v>57.90974368543602</v>
      </c>
      <c r="M852" s="12" t="str">
        <f t="shared" si="260"/>
        <v>Below Average</v>
      </c>
      <c r="N852" s="22">
        <v>5</v>
      </c>
      <c r="O852" s="22" t="str">
        <f t="shared" si="261"/>
        <v>Low</v>
      </c>
      <c r="P852">
        <v>1904</v>
      </c>
      <c r="Q852">
        <v>2002</v>
      </c>
      <c r="R852" s="23">
        <v>650</v>
      </c>
      <c r="S852" s="23" t="str">
        <f t="shared" si="262"/>
        <v>no</v>
      </c>
      <c r="T852" s="23" t="str">
        <f t="shared" si="263"/>
        <v>Below Average</v>
      </c>
      <c r="U852" s="24">
        <v>958</v>
      </c>
      <c r="V852" s="24">
        <v>581</v>
      </c>
      <c r="W852" s="24" t="s">
        <v>412</v>
      </c>
      <c r="X852" s="24">
        <v>1539</v>
      </c>
      <c r="Y852" s="24" t="str">
        <f t="shared" si="264"/>
        <v>no</v>
      </c>
      <c r="Z852" s="24" t="str">
        <f t="shared" si="265"/>
        <v>Above Average</v>
      </c>
      <c r="AA852" s="25">
        <v>0</v>
      </c>
      <c r="AB852" s="25">
        <v>0</v>
      </c>
      <c r="AC852" s="25">
        <v>2</v>
      </c>
      <c r="AD852" s="25">
        <v>0</v>
      </c>
      <c r="AE852" s="25">
        <f t="shared" si="266"/>
        <v>2</v>
      </c>
      <c r="AF852" s="25" t="str">
        <f t="shared" si="267"/>
        <v>Less</v>
      </c>
      <c r="AG852" s="57">
        <v>8</v>
      </c>
      <c r="AH852" s="29">
        <v>157500</v>
      </c>
      <c r="AI852" s="29">
        <f t="shared" si="254"/>
        <v>2189</v>
      </c>
      <c r="AJ852" s="29" t="str">
        <f t="shared" si="268"/>
        <v>no</v>
      </c>
      <c r="AK852" s="29">
        <f t="shared" si="269"/>
        <v>71.950662402923712</v>
      </c>
      <c r="AL852" s="29">
        <f t="shared" si="270"/>
        <v>102.3391812865497</v>
      </c>
    </row>
    <row r="853" spans="1:38" x14ac:dyDescent="0.2">
      <c r="A853">
        <v>843</v>
      </c>
      <c r="B853" s="12">
        <v>82</v>
      </c>
      <c r="C853" s="12">
        <f t="shared" si="255"/>
        <v>82</v>
      </c>
      <c r="D853" s="12" t="str">
        <f t="shared" si="252"/>
        <v>no</v>
      </c>
      <c r="E853" s="12" t="str">
        <f t="shared" si="256"/>
        <v>Above Average</v>
      </c>
      <c r="F853" s="21">
        <v>9020</v>
      </c>
      <c r="G853" s="21" t="str">
        <f t="shared" si="257"/>
        <v>no</v>
      </c>
      <c r="H853" s="21" t="str">
        <f t="shared" si="258"/>
        <v>Below Average</v>
      </c>
      <c r="I853" s="12" t="s">
        <v>162</v>
      </c>
      <c r="J853" s="12" t="str">
        <f t="shared" si="259"/>
        <v>NAmes</v>
      </c>
      <c r="K853" s="12" t="s">
        <v>91</v>
      </c>
      <c r="L853" s="12">
        <f t="shared" si="253"/>
        <v>65.191384752822614</v>
      </c>
      <c r="M853" s="12" t="str">
        <f t="shared" si="260"/>
        <v>Below Average</v>
      </c>
      <c r="N853" s="22">
        <v>6</v>
      </c>
      <c r="O853" s="22" t="str">
        <f t="shared" si="261"/>
        <v>Low</v>
      </c>
      <c r="P853">
        <v>1966</v>
      </c>
      <c r="Q853">
        <v>1966</v>
      </c>
      <c r="R853" s="23">
        <v>1127</v>
      </c>
      <c r="S853" s="23" t="str">
        <f t="shared" si="262"/>
        <v>no</v>
      </c>
      <c r="T853" s="23" t="str">
        <f t="shared" si="263"/>
        <v>Above Average</v>
      </c>
      <c r="U853" s="24">
        <v>1165</v>
      </c>
      <c r="V853" s="24">
        <v>0</v>
      </c>
      <c r="W853" s="24" t="s">
        <v>413</v>
      </c>
      <c r="X853" s="24">
        <v>1165</v>
      </c>
      <c r="Y853" s="24" t="str">
        <f t="shared" si="264"/>
        <v>no</v>
      </c>
      <c r="Z853" s="24" t="str">
        <f t="shared" si="265"/>
        <v>Below Average</v>
      </c>
      <c r="AA853" s="25">
        <v>1</v>
      </c>
      <c r="AB853" s="25">
        <v>0</v>
      </c>
      <c r="AC853" s="25">
        <v>1</v>
      </c>
      <c r="AD853" s="25">
        <v>1</v>
      </c>
      <c r="AE853" s="25">
        <f t="shared" si="266"/>
        <v>3</v>
      </c>
      <c r="AF853" s="25" t="str">
        <f t="shared" si="267"/>
        <v>More</v>
      </c>
      <c r="AG853" s="57">
        <v>6</v>
      </c>
      <c r="AH853" s="29">
        <v>174900</v>
      </c>
      <c r="AI853" s="29">
        <f t="shared" si="254"/>
        <v>2292</v>
      </c>
      <c r="AJ853" s="29" t="str">
        <f t="shared" si="268"/>
        <v>no</v>
      </c>
      <c r="AK853" s="29">
        <f t="shared" si="269"/>
        <v>76.308900523560212</v>
      </c>
      <c r="AL853" s="29">
        <f t="shared" si="270"/>
        <v>150.12875536480686</v>
      </c>
    </row>
    <row r="854" spans="1:38" x14ac:dyDescent="0.2">
      <c r="A854">
        <v>844</v>
      </c>
      <c r="B854" s="12">
        <v>80</v>
      </c>
      <c r="C854" s="12">
        <f t="shared" si="255"/>
        <v>80</v>
      </c>
      <c r="D854" s="12" t="str">
        <f t="shared" si="252"/>
        <v>no</v>
      </c>
      <c r="E854" s="12" t="str">
        <f t="shared" si="256"/>
        <v>Above Average</v>
      </c>
      <c r="F854" s="21">
        <v>8000</v>
      </c>
      <c r="G854" s="21" t="str">
        <f t="shared" si="257"/>
        <v>no</v>
      </c>
      <c r="H854" s="21" t="str">
        <f t="shared" si="258"/>
        <v>Below Average</v>
      </c>
      <c r="I854" s="12" t="s">
        <v>162</v>
      </c>
      <c r="J854" s="12" t="str">
        <f t="shared" si="259"/>
        <v/>
      </c>
      <c r="K854" s="12" t="s">
        <v>167</v>
      </c>
      <c r="L854" s="12">
        <f t="shared" si="253"/>
        <v>65.191384752822614</v>
      </c>
      <c r="M854" s="12" t="str">
        <f t="shared" si="260"/>
        <v/>
      </c>
      <c r="N854" s="22">
        <v>5</v>
      </c>
      <c r="O854" s="22" t="str">
        <f t="shared" si="261"/>
        <v>Low</v>
      </c>
      <c r="P854">
        <v>1961</v>
      </c>
      <c r="Q854">
        <v>1961</v>
      </c>
      <c r="R854" s="23">
        <v>1800</v>
      </c>
      <c r="S854" s="23" t="str">
        <f t="shared" si="262"/>
        <v>no</v>
      </c>
      <c r="T854" s="23" t="str">
        <f t="shared" si="263"/>
        <v>Above Average</v>
      </c>
      <c r="U854" s="24">
        <v>1800</v>
      </c>
      <c r="V854" s="24">
        <v>0</v>
      </c>
      <c r="W854" s="24" t="s">
        <v>413</v>
      </c>
      <c r="X854" s="24">
        <v>1800</v>
      </c>
      <c r="Y854" s="24" t="str">
        <f t="shared" si="264"/>
        <v>no</v>
      </c>
      <c r="Z854" s="24" t="str">
        <f t="shared" si="265"/>
        <v>Above Average</v>
      </c>
      <c r="AA854" s="25">
        <v>0</v>
      </c>
      <c r="AB854" s="25">
        <v>0</v>
      </c>
      <c r="AC854" s="25">
        <v>2</v>
      </c>
      <c r="AD854" s="25">
        <v>0</v>
      </c>
      <c r="AE854" s="25">
        <f t="shared" si="266"/>
        <v>2</v>
      </c>
      <c r="AF854" s="25" t="str">
        <f t="shared" si="267"/>
        <v>Less</v>
      </c>
      <c r="AG854" s="57">
        <v>10</v>
      </c>
      <c r="AH854" s="29">
        <v>141000</v>
      </c>
      <c r="AI854" s="29">
        <f t="shared" si="254"/>
        <v>3600</v>
      </c>
      <c r="AJ854" s="29" t="str">
        <f t="shared" si="268"/>
        <v>no</v>
      </c>
      <c r="AK854" s="29">
        <f t="shared" si="269"/>
        <v>39.166666666666664</v>
      </c>
      <c r="AL854" s="29">
        <f t="shared" si="270"/>
        <v>78.333333333333329</v>
      </c>
    </row>
    <row r="855" spans="1:38" x14ac:dyDescent="0.2">
      <c r="A855">
        <v>845</v>
      </c>
      <c r="B855" s="12">
        <v>100</v>
      </c>
      <c r="C855" s="12">
        <f t="shared" si="255"/>
        <v>100</v>
      </c>
      <c r="D855" s="12" t="str">
        <f t="shared" si="252"/>
        <v>no</v>
      </c>
      <c r="E855" s="12" t="str">
        <f t="shared" si="256"/>
        <v>Above Average</v>
      </c>
      <c r="F855" s="21">
        <v>12665</v>
      </c>
      <c r="G855" s="21" t="str">
        <f t="shared" si="257"/>
        <v>no</v>
      </c>
      <c r="H855" s="21" t="str">
        <f t="shared" si="258"/>
        <v>Above Average</v>
      </c>
      <c r="I855" s="12" t="s">
        <v>143</v>
      </c>
      <c r="J855" s="12" t="str">
        <f t="shared" si="259"/>
        <v>OldTown</v>
      </c>
      <c r="K855" s="12" t="s">
        <v>91</v>
      </c>
      <c r="L855" s="12">
        <f t="shared" si="253"/>
        <v>57.90974368543602</v>
      </c>
      <c r="M855" s="12" t="str">
        <f t="shared" si="260"/>
        <v>Below Average</v>
      </c>
      <c r="N855" s="22">
        <v>5</v>
      </c>
      <c r="O855" s="22" t="str">
        <f t="shared" si="261"/>
        <v>Low</v>
      </c>
      <c r="P855">
        <v>1915</v>
      </c>
      <c r="Q855">
        <v>1950</v>
      </c>
      <c r="R855" s="23">
        <v>876</v>
      </c>
      <c r="S855" s="23" t="str">
        <f t="shared" si="262"/>
        <v>no</v>
      </c>
      <c r="T855" s="23" t="str">
        <f t="shared" si="263"/>
        <v>Below Average</v>
      </c>
      <c r="U855" s="24">
        <v>876</v>
      </c>
      <c r="V855" s="24">
        <v>540</v>
      </c>
      <c r="W855" s="24" t="s">
        <v>412</v>
      </c>
      <c r="X855" s="24">
        <v>1416</v>
      </c>
      <c r="Y855" s="24" t="str">
        <f t="shared" si="264"/>
        <v>no</v>
      </c>
      <c r="Z855" s="24" t="str">
        <f t="shared" si="265"/>
        <v>Below Average</v>
      </c>
      <c r="AA855" s="25">
        <v>0</v>
      </c>
      <c r="AB855" s="25">
        <v>0</v>
      </c>
      <c r="AC855" s="25">
        <v>1</v>
      </c>
      <c r="AD855" s="25">
        <v>1</v>
      </c>
      <c r="AE855" s="25">
        <f t="shared" si="266"/>
        <v>2</v>
      </c>
      <c r="AF855" s="25" t="str">
        <f t="shared" si="267"/>
        <v>Less</v>
      </c>
      <c r="AG855" s="57">
        <v>7</v>
      </c>
      <c r="AH855" s="29">
        <v>153900</v>
      </c>
      <c r="AI855" s="29">
        <f t="shared" si="254"/>
        <v>2292</v>
      </c>
      <c r="AJ855" s="29" t="str">
        <f t="shared" si="268"/>
        <v>no</v>
      </c>
      <c r="AK855" s="29">
        <f t="shared" si="269"/>
        <v>67.146596858638745</v>
      </c>
      <c r="AL855" s="29">
        <f t="shared" si="270"/>
        <v>108.6864406779661</v>
      </c>
    </row>
    <row r="856" spans="1:38" x14ac:dyDescent="0.2">
      <c r="A856">
        <v>846</v>
      </c>
      <c r="B856" s="12" t="s">
        <v>83</v>
      </c>
      <c r="C856" s="12">
        <f t="shared" si="255"/>
        <v>69</v>
      </c>
      <c r="D856" s="12" t="str">
        <f t="shared" si="252"/>
        <v>no</v>
      </c>
      <c r="E856" s="12" t="str">
        <f t="shared" si="256"/>
        <v>Below Average</v>
      </c>
      <c r="F856" s="21">
        <v>16647</v>
      </c>
      <c r="G856" s="21" t="str">
        <f t="shared" si="257"/>
        <v>no</v>
      </c>
      <c r="H856" s="21" t="str">
        <f t="shared" si="258"/>
        <v>Above Average</v>
      </c>
      <c r="I856" s="12" t="s">
        <v>151</v>
      </c>
      <c r="J856" s="12" t="str">
        <f t="shared" si="259"/>
        <v>Sawyer</v>
      </c>
      <c r="K856" s="12" t="s">
        <v>91</v>
      </c>
      <c r="L856" s="12">
        <f t="shared" si="253"/>
        <v>65.835562612127291</v>
      </c>
      <c r="M856" s="12" t="str">
        <f t="shared" si="260"/>
        <v>Below Average</v>
      </c>
      <c r="N856" s="22">
        <v>5</v>
      </c>
      <c r="O856" s="22" t="str">
        <f t="shared" si="261"/>
        <v>Low</v>
      </c>
      <c r="P856">
        <v>1975</v>
      </c>
      <c r="Q856">
        <v>1981</v>
      </c>
      <c r="R856" s="23">
        <v>1390</v>
      </c>
      <c r="S856" s="23" t="str">
        <f t="shared" si="262"/>
        <v>no</v>
      </c>
      <c r="T856" s="23" t="str">
        <f t="shared" si="263"/>
        <v>Above Average</v>
      </c>
      <c r="U856" s="24">
        <v>1701</v>
      </c>
      <c r="V856" s="24">
        <v>0</v>
      </c>
      <c r="W856" s="24" t="s">
        <v>413</v>
      </c>
      <c r="X856" s="24">
        <v>1701</v>
      </c>
      <c r="Y856" s="24" t="str">
        <f t="shared" si="264"/>
        <v>no</v>
      </c>
      <c r="Z856" s="24" t="str">
        <f t="shared" si="265"/>
        <v>Above Average</v>
      </c>
      <c r="AA856" s="25">
        <v>1</v>
      </c>
      <c r="AB856" s="25">
        <v>0</v>
      </c>
      <c r="AC856" s="25">
        <v>2</v>
      </c>
      <c r="AD856" s="25">
        <v>0</v>
      </c>
      <c r="AE856" s="25">
        <f t="shared" si="266"/>
        <v>3</v>
      </c>
      <c r="AF856" s="25" t="str">
        <f t="shared" si="267"/>
        <v>More</v>
      </c>
      <c r="AG856" s="57">
        <v>6</v>
      </c>
      <c r="AH856" s="29">
        <v>171000</v>
      </c>
      <c r="AI856" s="29">
        <f t="shared" si="254"/>
        <v>3091</v>
      </c>
      <c r="AJ856" s="29" t="str">
        <f t="shared" si="268"/>
        <v>no</v>
      </c>
      <c r="AK856" s="29">
        <f t="shared" si="269"/>
        <v>55.321902296991261</v>
      </c>
      <c r="AL856" s="29">
        <f t="shared" si="270"/>
        <v>100.52910052910053</v>
      </c>
    </row>
    <row r="857" spans="1:38" x14ac:dyDescent="0.2">
      <c r="A857">
        <v>847</v>
      </c>
      <c r="B857" s="12">
        <v>75</v>
      </c>
      <c r="C857" s="12">
        <f t="shared" si="255"/>
        <v>75</v>
      </c>
      <c r="D857" s="12" t="str">
        <f t="shared" si="252"/>
        <v>no</v>
      </c>
      <c r="E857" s="12" t="str">
        <f t="shared" si="256"/>
        <v>Above Average</v>
      </c>
      <c r="F857" s="21">
        <v>9317</v>
      </c>
      <c r="G857" s="21" t="str">
        <f t="shared" si="257"/>
        <v>no</v>
      </c>
      <c r="H857" s="21" t="str">
        <f t="shared" si="258"/>
        <v>Below Average</v>
      </c>
      <c r="I857" s="12" t="s">
        <v>170</v>
      </c>
      <c r="J857" s="12" t="str">
        <f t="shared" si="259"/>
        <v>SawyerW</v>
      </c>
      <c r="K857" s="12" t="s">
        <v>91</v>
      </c>
      <c r="L857" s="12">
        <f t="shared" si="253"/>
        <v>71.682411868126678</v>
      </c>
      <c r="M857" s="12" t="str">
        <f t="shared" si="260"/>
        <v>Above Average</v>
      </c>
      <c r="N857" s="22">
        <v>7</v>
      </c>
      <c r="O857" s="22" t="str">
        <f t="shared" si="261"/>
        <v>High</v>
      </c>
      <c r="P857">
        <v>1993</v>
      </c>
      <c r="Q857">
        <v>1993</v>
      </c>
      <c r="R857" s="23">
        <v>740</v>
      </c>
      <c r="S857" s="23" t="str">
        <f t="shared" si="262"/>
        <v>no</v>
      </c>
      <c r="T857" s="23" t="str">
        <f t="shared" si="263"/>
        <v>Below Average</v>
      </c>
      <c r="U857" s="24">
        <v>1006</v>
      </c>
      <c r="V857" s="24">
        <v>769</v>
      </c>
      <c r="W857" s="24" t="s">
        <v>412</v>
      </c>
      <c r="X857" s="24">
        <v>1775</v>
      </c>
      <c r="Y857" s="24" t="str">
        <f t="shared" si="264"/>
        <v>no</v>
      </c>
      <c r="Z857" s="24" t="str">
        <f t="shared" si="265"/>
        <v>Above Average</v>
      </c>
      <c r="AA857" s="25">
        <v>1</v>
      </c>
      <c r="AB857" s="25">
        <v>0</v>
      </c>
      <c r="AC857" s="25">
        <v>2</v>
      </c>
      <c r="AD857" s="25">
        <v>1</v>
      </c>
      <c r="AE857" s="25">
        <f t="shared" si="266"/>
        <v>4</v>
      </c>
      <c r="AF857" s="25" t="str">
        <f t="shared" si="267"/>
        <v>More</v>
      </c>
      <c r="AG857" s="57">
        <v>7</v>
      </c>
      <c r="AH857" s="29">
        <v>213000</v>
      </c>
      <c r="AI857" s="29">
        <f t="shared" si="254"/>
        <v>2515</v>
      </c>
      <c r="AJ857" s="29" t="str">
        <f t="shared" si="268"/>
        <v>no</v>
      </c>
      <c r="AK857" s="29">
        <f t="shared" si="269"/>
        <v>84.691848906560637</v>
      </c>
      <c r="AL857" s="29">
        <f t="shared" si="270"/>
        <v>120</v>
      </c>
    </row>
    <row r="858" spans="1:38" x14ac:dyDescent="0.2">
      <c r="A858">
        <v>848</v>
      </c>
      <c r="B858" s="12">
        <v>36</v>
      </c>
      <c r="C858" s="12">
        <f t="shared" si="255"/>
        <v>36</v>
      </c>
      <c r="D858" s="12" t="str">
        <f t="shared" si="252"/>
        <v>no</v>
      </c>
      <c r="E858" s="12" t="str">
        <f t="shared" si="256"/>
        <v>Below Average</v>
      </c>
      <c r="F858" s="21">
        <v>15523</v>
      </c>
      <c r="G858" s="21" t="str">
        <f t="shared" si="257"/>
        <v>no</v>
      </c>
      <c r="H858" s="21" t="str">
        <f t="shared" si="258"/>
        <v>Above Average</v>
      </c>
      <c r="I858" s="12" t="s">
        <v>89</v>
      </c>
      <c r="J858" s="12" t="str">
        <f t="shared" si="259"/>
        <v>CollgCr</v>
      </c>
      <c r="K858" s="12" t="s">
        <v>91</v>
      </c>
      <c r="L858" s="12">
        <f t="shared" si="253"/>
        <v>74.535824409408733</v>
      </c>
      <c r="M858" s="12" t="str">
        <f t="shared" si="260"/>
        <v>Above Average</v>
      </c>
      <c r="N858" s="22">
        <v>5</v>
      </c>
      <c r="O858" s="22" t="str">
        <f t="shared" si="261"/>
        <v>Low</v>
      </c>
      <c r="P858">
        <v>1972</v>
      </c>
      <c r="Q858">
        <v>1972</v>
      </c>
      <c r="R858" s="23">
        <v>864</v>
      </c>
      <c r="S858" s="23" t="str">
        <f t="shared" si="262"/>
        <v>no</v>
      </c>
      <c r="T858" s="23" t="str">
        <f t="shared" si="263"/>
        <v>Below Average</v>
      </c>
      <c r="U858" s="24">
        <v>864</v>
      </c>
      <c r="V858" s="24">
        <v>0</v>
      </c>
      <c r="W858" s="24" t="s">
        <v>413</v>
      </c>
      <c r="X858" s="24">
        <v>864</v>
      </c>
      <c r="Y858" s="24" t="str">
        <f t="shared" si="264"/>
        <v>no</v>
      </c>
      <c r="Z858" s="24" t="str">
        <f t="shared" si="265"/>
        <v>Below Average</v>
      </c>
      <c r="AA858" s="25">
        <v>1</v>
      </c>
      <c r="AB858" s="25">
        <v>0</v>
      </c>
      <c r="AC858" s="25">
        <v>1</v>
      </c>
      <c r="AD858" s="25">
        <v>0</v>
      </c>
      <c r="AE858" s="25">
        <f t="shared" si="266"/>
        <v>2</v>
      </c>
      <c r="AF858" s="25" t="str">
        <f t="shared" si="267"/>
        <v>Less</v>
      </c>
      <c r="AG858" s="57">
        <v>5</v>
      </c>
      <c r="AH858" s="29">
        <v>133500</v>
      </c>
      <c r="AI858" s="29">
        <f t="shared" si="254"/>
        <v>1728</v>
      </c>
      <c r="AJ858" s="29" t="str">
        <f t="shared" si="268"/>
        <v>no</v>
      </c>
      <c r="AK858" s="29">
        <f t="shared" si="269"/>
        <v>77.256944444444443</v>
      </c>
      <c r="AL858" s="29">
        <f t="shared" si="270"/>
        <v>154.51388888888889</v>
      </c>
    </row>
    <row r="859" spans="1:38" x14ac:dyDescent="0.2">
      <c r="A859">
        <v>849</v>
      </c>
      <c r="B859" s="12">
        <v>75</v>
      </c>
      <c r="C859" s="12">
        <f t="shared" si="255"/>
        <v>75</v>
      </c>
      <c r="D859" s="12" t="str">
        <f t="shared" si="252"/>
        <v>no</v>
      </c>
      <c r="E859" s="12" t="str">
        <f t="shared" si="256"/>
        <v>Above Average</v>
      </c>
      <c r="F859" s="21">
        <v>45600</v>
      </c>
      <c r="G859" s="21" t="str">
        <f t="shared" si="257"/>
        <v>yes</v>
      </c>
      <c r="H859" s="21" t="str">
        <f t="shared" si="258"/>
        <v>Above Average</v>
      </c>
      <c r="I859" s="12" t="s">
        <v>205</v>
      </c>
      <c r="J859" s="12" t="str">
        <f t="shared" si="259"/>
        <v>ClearCr</v>
      </c>
      <c r="K859" s="12" t="s">
        <v>91</v>
      </c>
      <c r="L859" s="12">
        <f t="shared" si="253"/>
        <v>71.6365553142886</v>
      </c>
      <c r="M859" s="12" t="str">
        <f t="shared" si="260"/>
        <v>Above Average</v>
      </c>
      <c r="N859" s="22">
        <v>6</v>
      </c>
      <c r="O859" s="22" t="str">
        <f t="shared" si="261"/>
        <v>Low</v>
      </c>
      <c r="P859">
        <v>1908</v>
      </c>
      <c r="Q859">
        <v>1997</v>
      </c>
      <c r="R859" s="23">
        <v>907</v>
      </c>
      <c r="S859" s="23" t="str">
        <f t="shared" si="262"/>
        <v>no</v>
      </c>
      <c r="T859" s="23" t="str">
        <f t="shared" si="263"/>
        <v>Below Average</v>
      </c>
      <c r="U859" s="24">
        <v>1307</v>
      </c>
      <c r="V859" s="24">
        <v>1051</v>
      </c>
      <c r="W859" s="24" t="s">
        <v>412</v>
      </c>
      <c r="X859" s="24">
        <v>2358</v>
      </c>
      <c r="Y859" s="24" t="str">
        <f t="shared" si="264"/>
        <v>no</v>
      </c>
      <c r="Z859" s="24" t="str">
        <f t="shared" si="265"/>
        <v>Above Average</v>
      </c>
      <c r="AA859" s="25">
        <v>0</v>
      </c>
      <c r="AB859" s="25">
        <v>0</v>
      </c>
      <c r="AC859" s="25">
        <v>3</v>
      </c>
      <c r="AD859" s="25">
        <v>0</v>
      </c>
      <c r="AE859" s="25">
        <f t="shared" si="266"/>
        <v>3</v>
      </c>
      <c r="AF859" s="25" t="str">
        <f t="shared" si="267"/>
        <v>More</v>
      </c>
      <c r="AG859" s="57">
        <v>10</v>
      </c>
      <c r="AH859" s="29">
        <v>240000</v>
      </c>
      <c r="AI859" s="29">
        <f t="shared" si="254"/>
        <v>3265</v>
      </c>
      <c r="AJ859" s="29" t="str">
        <f t="shared" si="268"/>
        <v>no</v>
      </c>
      <c r="AK859" s="29">
        <f t="shared" si="269"/>
        <v>73.506891271056659</v>
      </c>
      <c r="AL859" s="29">
        <f t="shared" si="270"/>
        <v>101.78117048346056</v>
      </c>
    </row>
    <row r="860" spans="1:38" x14ac:dyDescent="0.2">
      <c r="A860">
        <v>850</v>
      </c>
      <c r="B860" s="12">
        <v>80</v>
      </c>
      <c r="C860" s="12">
        <f t="shared" si="255"/>
        <v>80</v>
      </c>
      <c r="D860" s="12" t="str">
        <f t="shared" si="252"/>
        <v>no</v>
      </c>
      <c r="E860" s="12" t="str">
        <f t="shared" si="256"/>
        <v>Above Average</v>
      </c>
      <c r="F860" s="21">
        <v>9600</v>
      </c>
      <c r="G860" s="21" t="str">
        <f t="shared" si="257"/>
        <v>no</v>
      </c>
      <c r="H860" s="21" t="str">
        <f t="shared" si="258"/>
        <v>Below Average</v>
      </c>
      <c r="I860" s="12" t="s">
        <v>113</v>
      </c>
      <c r="J860" s="12" t="str">
        <f t="shared" si="259"/>
        <v>Veenker</v>
      </c>
      <c r="K860" s="12" t="s">
        <v>91</v>
      </c>
      <c r="L860" s="12">
        <f t="shared" si="253"/>
        <v>77.749411305761271</v>
      </c>
      <c r="M860" s="12" t="str">
        <f t="shared" si="260"/>
        <v>Above Average</v>
      </c>
      <c r="N860" s="22">
        <v>6</v>
      </c>
      <c r="O860" s="22" t="str">
        <f t="shared" si="261"/>
        <v>Low</v>
      </c>
      <c r="P860">
        <v>1976</v>
      </c>
      <c r="Q860">
        <v>1994</v>
      </c>
      <c r="R860" s="23">
        <v>528</v>
      </c>
      <c r="S860" s="23" t="str">
        <f t="shared" si="262"/>
        <v>no</v>
      </c>
      <c r="T860" s="23" t="str">
        <f t="shared" si="263"/>
        <v>Below Average</v>
      </c>
      <c r="U860" s="24">
        <v>1094</v>
      </c>
      <c r="V860" s="24">
        <v>761</v>
      </c>
      <c r="W860" s="24" t="s">
        <v>412</v>
      </c>
      <c r="X860" s="24">
        <v>1855</v>
      </c>
      <c r="Y860" s="24" t="str">
        <f t="shared" si="264"/>
        <v>no</v>
      </c>
      <c r="Z860" s="24" t="str">
        <f t="shared" si="265"/>
        <v>Above Average</v>
      </c>
      <c r="AA860" s="25">
        <v>0</v>
      </c>
      <c r="AB860" s="25">
        <v>0</v>
      </c>
      <c r="AC860" s="25">
        <v>2</v>
      </c>
      <c r="AD860" s="25">
        <v>1</v>
      </c>
      <c r="AE860" s="25">
        <f t="shared" si="266"/>
        <v>3</v>
      </c>
      <c r="AF860" s="25" t="str">
        <f t="shared" si="267"/>
        <v>More</v>
      </c>
      <c r="AG860" s="57">
        <v>7</v>
      </c>
      <c r="AH860" s="29">
        <v>187000</v>
      </c>
      <c r="AI860" s="29">
        <f t="shared" si="254"/>
        <v>2383</v>
      </c>
      <c r="AJ860" s="29" t="str">
        <f t="shared" si="268"/>
        <v>no</v>
      </c>
      <c r="AK860" s="29">
        <f t="shared" si="269"/>
        <v>78.472513638271082</v>
      </c>
      <c r="AL860" s="29">
        <f t="shared" si="270"/>
        <v>100.80862533692722</v>
      </c>
    </row>
    <row r="861" spans="1:38" x14ac:dyDescent="0.2">
      <c r="A861">
        <v>851</v>
      </c>
      <c r="B861" s="12">
        <v>36</v>
      </c>
      <c r="C861" s="12">
        <f t="shared" si="255"/>
        <v>36</v>
      </c>
      <c r="D861" s="12" t="str">
        <f t="shared" si="252"/>
        <v>no</v>
      </c>
      <c r="E861" s="12" t="str">
        <f t="shared" si="256"/>
        <v>Below Average</v>
      </c>
      <c r="F861" s="21">
        <v>4435</v>
      </c>
      <c r="G861" s="21" t="str">
        <f t="shared" si="257"/>
        <v>no</v>
      </c>
      <c r="H861" s="21" t="str">
        <f t="shared" si="258"/>
        <v>Below Average</v>
      </c>
      <c r="I861" s="12" t="s">
        <v>89</v>
      </c>
      <c r="J861" s="12" t="str">
        <f t="shared" si="259"/>
        <v/>
      </c>
      <c r="K861" s="12" t="s">
        <v>179</v>
      </c>
      <c r="L861" s="12">
        <f t="shared" si="253"/>
        <v>74.535824409408733</v>
      </c>
      <c r="M861" s="12" t="str">
        <f t="shared" si="260"/>
        <v/>
      </c>
      <c r="N861" s="22">
        <v>6</v>
      </c>
      <c r="O861" s="22" t="str">
        <f t="shared" si="261"/>
        <v>Low</v>
      </c>
      <c r="P861">
        <v>2003</v>
      </c>
      <c r="Q861">
        <v>2003</v>
      </c>
      <c r="R861" s="23">
        <v>848</v>
      </c>
      <c r="S861" s="23" t="str">
        <f t="shared" si="262"/>
        <v>no</v>
      </c>
      <c r="T861" s="23" t="str">
        <f t="shared" si="263"/>
        <v>Below Average</v>
      </c>
      <c r="U861" s="24">
        <v>848</v>
      </c>
      <c r="V861" s="24">
        <v>0</v>
      </c>
      <c r="W861" s="24" t="s">
        <v>413</v>
      </c>
      <c r="X861" s="24">
        <v>848</v>
      </c>
      <c r="Y861" s="24" t="str">
        <f t="shared" si="264"/>
        <v>no</v>
      </c>
      <c r="Z861" s="24" t="str">
        <f t="shared" si="265"/>
        <v>Below Average</v>
      </c>
      <c r="AA861" s="25">
        <v>1</v>
      </c>
      <c r="AB861" s="25">
        <v>0</v>
      </c>
      <c r="AC861" s="25">
        <v>1</v>
      </c>
      <c r="AD861" s="25">
        <v>0</v>
      </c>
      <c r="AE861" s="25">
        <f t="shared" si="266"/>
        <v>2</v>
      </c>
      <c r="AF861" s="25" t="str">
        <f t="shared" si="267"/>
        <v>Less</v>
      </c>
      <c r="AG861" s="57">
        <v>3</v>
      </c>
      <c r="AH861" s="29">
        <v>131500</v>
      </c>
      <c r="AI861" s="29">
        <f t="shared" si="254"/>
        <v>1696</v>
      </c>
      <c r="AJ861" s="29" t="str">
        <f t="shared" si="268"/>
        <v>no</v>
      </c>
      <c r="AK861" s="29">
        <f t="shared" si="269"/>
        <v>77.535377358490564</v>
      </c>
      <c r="AL861" s="29">
        <f t="shared" si="270"/>
        <v>155.07075471698113</v>
      </c>
    </row>
    <row r="862" spans="1:38" x14ac:dyDescent="0.2">
      <c r="A862">
        <v>852</v>
      </c>
      <c r="B862" s="12" t="s">
        <v>83</v>
      </c>
      <c r="C862" s="12">
        <f t="shared" si="255"/>
        <v>69</v>
      </c>
      <c r="D862" s="12" t="str">
        <f t="shared" si="252"/>
        <v>no</v>
      </c>
      <c r="E862" s="12" t="str">
        <f t="shared" si="256"/>
        <v>Below Average</v>
      </c>
      <c r="F862" s="21">
        <v>3196</v>
      </c>
      <c r="G862" s="21" t="str">
        <f t="shared" si="257"/>
        <v>no</v>
      </c>
      <c r="H862" s="21" t="str">
        <f t="shared" si="258"/>
        <v>Below Average</v>
      </c>
      <c r="I862" s="12" t="s">
        <v>227</v>
      </c>
      <c r="J862" s="12" t="str">
        <f t="shared" si="259"/>
        <v/>
      </c>
      <c r="K862" s="12" t="s">
        <v>179</v>
      </c>
      <c r="L862" s="12">
        <f t="shared" si="253"/>
        <v>63.149684044233808</v>
      </c>
      <c r="M862" s="12" t="str">
        <f t="shared" si="260"/>
        <v/>
      </c>
      <c r="N862" s="22">
        <v>8</v>
      </c>
      <c r="O862" s="22" t="str">
        <f t="shared" si="261"/>
        <v>High</v>
      </c>
      <c r="P862">
        <v>2003</v>
      </c>
      <c r="Q862">
        <v>2003</v>
      </c>
      <c r="R862" s="23">
        <v>1273</v>
      </c>
      <c r="S862" s="23" t="str">
        <f t="shared" si="262"/>
        <v>no</v>
      </c>
      <c r="T862" s="23" t="str">
        <f t="shared" si="263"/>
        <v>Above Average</v>
      </c>
      <c r="U862" s="24">
        <v>1456</v>
      </c>
      <c r="V862" s="24">
        <v>0</v>
      </c>
      <c r="W862" s="24" t="s">
        <v>413</v>
      </c>
      <c r="X862" s="24">
        <v>1456</v>
      </c>
      <c r="Y862" s="24" t="str">
        <f t="shared" si="264"/>
        <v>no</v>
      </c>
      <c r="Z862" s="24" t="str">
        <f t="shared" si="265"/>
        <v>Below Average</v>
      </c>
      <c r="AA862" s="25">
        <v>0</v>
      </c>
      <c r="AB862" s="25">
        <v>0</v>
      </c>
      <c r="AC862" s="25">
        <v>2</v>
      </c>
      <c r="AD862" s="25">
        <v>0</v>
      </c>
      <c r="AE862" s="25">
        <f t="shared" si="266"/>
        <v>2</v>
      </c>
      <c r="AF862" s="25" t="str">
        <f t="shared" si="267"/>
        <v>Less</v>
      </c>
      <c r="AG862" s="57">
        <v>7</v>
      </c>
      <c r="AH862" s="29">
        <v>215000</v>
      </c>
      <c r="AI862" s="29">
        <f t="shared" si="254"/>
        <v>2729</v>
      </c>
      <c r="AJ862" s="29" t="str">
        <f t="shared" si="268"/>
        <v>no</v>
      </c>
      <c r="AK862" s="29">
        <f t="shared" si="269"/>
        <v>78.783437156467571</v>
      </c>
      <c r="AL862" s="29">
        <f t="shared" si="270"/>
        <v>147.66483516483515</v>
      </c>
    </row>
    <row r="863" spans="1:38" x14ac:dyDescent="0.2">
      <c r="A863">
        <v>853</v>
      </c>
      <c r="B863" s="12">
        <v>53</v>
      </c>
      <c r="C863" s="12">
        <f t="shared" si="255"/>
        <v>53</v>
      </c>
      <c r="D863" s="12" t="str">
        <f t="shared" si="252"/>
        <v>no</v>
      </c>
      <c r="E863" s="12" t="str">
        <f t="shared" si="256"/>
        <v>Below Average</v>
      </c>
      <c r="F863" s="21">
        <v>7128</v>
      </c>
      <c r="G863" s="21" t="str">
        <f t="shared" si="257"/>
        <v>no</v>
      </c>
      <c r="H863" s="21" t="str">
        <f t="shared" si="258"/>
        <v>Below Average</v>
      </c>
      <c r="I863" s="12" t="s">
        <v>123</v>
      </c>
      <c r="J863" s="12" t="str">
        <f t="shared" si="259"/>
        <v>Crawfor</v>
      </c>
      <c r="K863" s="12" t="s">
        <v>91</v>
      </c>
      <c r="L863" s="12">
        <f t="shared" si="253"/>
        <v>74.989820121918996</v>
      </c>
      <c r="M863" s="12" t="str">
        <f t="shared" si="260"/>
        <v>Above Average</v>
      </c>
      <c r="N863" s="22">
        <v>7</v>
      </c>
      <c r="O863" s="22" t="str">
        <f t="shared" si="261"/>
        <v>High</v>
      </c>
      <c r="P863">
        <v>1941</v>
      </c>
      <c r="Q863">
        <v>1950</v>
      </c>
      <c r="R863" s="23">
        <v>918</v>
      </c>
      <c r="S863" s="23" t="str">
        <f t="shared" si="262"/>
        <v>no</v>
      </c>
      <c r="T863" s="23" t="str">
        <f t="shared" si="263"/>
        <v>Below Average</v>
      </c>
      <c r="U863" s="24">
        <v>918</v>
      </c>
      <c r="V863" s="24">
        <v>728</v>
      </c>
      <c r="W863" s="24" t="s">
        <v>412</v>
      </c>
      <c r="X863" s="24">
        <v>1646</v>
      </c>
      <c r="Y863" s="24" t="str">
        <f t="shared" si="264"/>
        <v>no</v>
      </c>
      <c r="Z863" s="24" t="str">
        <f t="shared" si="265"/>
        <v>Above Average</v>
      </c>
      <c r="AA863" s="25">
        <v>0</v>
      </c>
      <c r="AB863" s="25">
        <v>0</v>
      </c>
      <c r="AC863" s="25">
        <v>2</v>
      </c>
      <c r="AD863" s="25">
        <v>0</v>
      </c>
      <c r="AE863" s="25">
        <f t="shared" si="266"/>
        <v>2</v>
      </c>
      <c r="AF863" s="25" t="str">
        <f t="shared" si="267"/>
        <v>Less</v>
      </c>
      <c r="AG863" s="57">
        <v>7</v>
      </c>
      <c r="AH863" s="29">
        <v>164000</v>
      </c>
      <c r="AI863" s="29">
        <f t="shared" si="254"/>
        <v>2564</v>
      </c>
      <c r="AJ863" s="29" t="str">
        <f t="shared" si="268"/>
        <v>no</v>
      </c>
      <c r="AK863" s="29">
        <f t="shared" si="269"/>
        <v>63.962558502340094</v>
      </c>
      <c r="AL863" s="29">
        <f t="shared" si="270"/>
        <v>99.635479951397329</v>
      </c>
    </row>
    <row r="864" spans="1:38" x14ac:dyDescent="0.2">
      <c r="A864">
        <v>854</v>
      </c>
      <c r="B864" s="12" t="s">
        <v>83</v>
      </c>
      <c r="C864" s="12">
        <f t="shared" si="255"/>
        <v>69</v>
      </c>
      <c r="D864" s="12" t="str">
        <f t="shared" si="252"/>
        <v>no</v>
      </c>
      <c r="E864" s="12" t="str">
        <f t="shared" si="256"/>
        <v>Below Average</v>
      </c>
      <c r="F864" s="21">
        <v>12095</v>
      </c>
      <c r="G864" s="21" t="str">
        <f t="shared" si="257"/>
        <v>no</v>
      </c>
      <c r="H864" s="21" t="str">
        <f t="shared" si="258"/>
        <v>Above Average</v>
      </c>
      <c r="I864" s="12" t="s">
        <v>162</v>
      </c>
      <c r="J864" s="12" t="str">
        <f t="shared" si="259"/>
        <v>NAmes</v>
      </c>
      <c r="K864" s="12" t="s">
        <v>91</v>
      </c>
      <c r="L864" s="12">
        <f t="shared" si="253"/>
        <v>65.191384752822614</v>
      </c>
      <c r="M864" s="12" t="str">
        <f t="shared" si="260"/>
        <v>Below Average</v>
      </c>
      <c r="N864" s="22">
        <v>6</v>
      </c>
      <c r="O864" s="22" t="str">
        <f t="shared" si="261"/>
        <v>Low</v>
      </c>
      <c r="P864">
        <v>1964</v>
      </c>
      <c r="Q864">
        <v>1964</v>
      </c>
      <c r="R864" s="23">
        <v>1127</v>
      </c>
      <c r="S864" s="23" t="str">
        <f t="shared" si="262"/>
        <v>no</v>
      </c>
      <c r="T864" s="23" t="str">
        <f t="shared" si="263"/>
        <v>Above Average</v>
      </c>
      <c r="U864" s="24">
        <v>1445</v>
      </c>
      <c r="V864" s="24">
        <v>0</v>
      </c>
      <c r="W864" s="24" t="s">
        <v>413</v>
      </c>
      <c r="X864" s="24">
        <v>1445</v>
      </c>
      <c r="Y864" s="24" t="str">
        <f t="shared" si="264"/>
        <v>no</v>
      </c>
      <c r="Z864" s="24" t="str">
        <f t="shared" si="265"/>
        <v>Below Average</v>
      </c>
      <c r="AA864" s="25">
        <v>0</v>
      </c>
      <c r="AB864" s="25">
        <v>0</v>
      </c>
      <c r="AC864" s="25">
        <v>1</v>
      </c>
      <c r="AD864" s="25">
        <v>1</v>
      </c>
      <c r="AE864" s="25">
        <f t="shared" si="266"/>
        <v>2</v>
      </c>
      <c r="AF864" s="25" t="str">
        <f t="shared" si="267"/>
        <v>Less</v>
      </c>
      <c r="AG864" s="57">
        <v>7</v>
      </c>
      <c r="AH864" s="29">
        <v>158000</v>
      </c>
      <c r="AI864" s="29">
        <f t="shared" si="254"/>
        <v>2572</v>
      </c>
      <c r="AJ864" s="29" t="str">
        <f t="shared" si="268"/>
        <v>no</v>
      </c>
      <c r="AK864" s="29">
        <f t="shared" si="269"/>
        <v>61.430793157076202</v>
      </c>
      <c r="AL864" s="29">
        <f t="shared" si="270"/>
        <v>109.34256055363322</v>
      </c>
    </row>
    <row r="865" spans="1:38" x14ac:dyDescent="0.2">
      <c r="A865">
        <v>855</v>
      </c>
      <c r="B865" s="12">
        <v>102</v>
      </c>
      <c r="C865" s="12">
        <f t="shared" si="255"/>
        <v>102</v>
      </c>
      <c r="D865" s="12" t="str">
        <f t="shared" si="252"/>
        <v>no</v>
      </c>
      <c r="E865" s="12" t="str">
        <f t="shared" si="256"/>
        <v>Above Average</v>
      </c>
      <c r="F865" s="21">
        <v>17920</v>
      </c>
      <c r="G865" s="21" t="str">
        <f t="shared" si="257"/>
        <v>yes</v>
      </c>
      <c r="H865" s="21" t="str">
        <f t="shared" si="258"/>
        <v>Above Average</v>
      </c>
      <c r="I865" s="12" t="s">
        <v>151</v>
      </c>
      <c r="J865" s="12" t="str">
        <f t="shared" si="259"/>
        <v>Sawyer</v>
      </c>
      <c r="K865" s="12" t="s">
        <v>91</v>
      </c>
      <c r="L865" s="12">
        <f t="shared" si="253"/>
        <v>65.835562612127291</v>
      </c>
      <c r="M865" s="12" t="str">
        <f t="shared" si="260"/>
        <v>Below Average</v>
      </c>
      <c r="N865" s="22">
        <v>5</v>
      </c>
      <c r="O865" s="22" t="str">
        <f t="shared" si="261"/>
        <v>Low</v>
      </c>
      <c r="P865">
        <v>1955</v>
      </c>
      <c r="Q865">
        <v>1974</v>
      </c>
      <c r="R865" s="23">
        <v>1763</v>
      </c>
      <c r="S865" s="23" t="str">
        <f t="shared" si="262"/>
        <v>no</v>
      </c>
      <c r="T865" s="23" t="str">
        <f t="shared" si="263"/>
        <v>Above Average</v>
      </c>
      <c r="U865" s="24">
        <v>1779</v>
      </c>
      <c r="V865" s="24">
        <v>0</v>
      </c>
      <c r="W865" s="24" t="s">
        <v>413</v>
      </c>
      <c r="X865" s="24">
        <v>1779</v>
      </c>
      <c r="Y865" s="24" t="str">
        <f t="shared" si="264"/>
        <v>no</v>
      </c>
      <c r="Z865" s="24" t="str">
        <f t="shared" si="265"/>
        <v>Above Average</v>
      </c>
      <c r="AA865" s="25">
        <v>1</v>
      </c>
      <c r="AB865" s="25">
        <v>0</v>
      </c>
      <c r="AC865" s="25">
        <v>1</v>
      </c>
      <c r="AD865" s="25">
        <v>1</v>
      </c>
      <c r="AE865" s="25">
        <f t="shared" si="266"/>
        <v>3</v>
      </c>
      <c r="AF865" s="25" t="str">
        <f t="shared" si="267"/>
        <v>More</v>
      </c>
      <c r="AG865" s="57">
        <v>6</v>
      </c>
      <c r="AH865" s="29">
        <v>170000</v>
      </c>
      <c r="AI865" s="29">
        <f t="shared" si="254"/>
        <v>3542</v>
      </c>
      <c r="AJ865" s="29" t="str">
        <f t="shared" si="268"/>
        <v>no</v>
      </c>
      <c r="AK865" s="29">
        <f t="shared" si="269"/>
        <v>47.995482778091471</v>
      </c>
      <c r="AL865" s="29">
        <f t="shared" si="270"/>
        <v>95.559302979201803</v>
      </c>
    </row>
    <row r="866" spans="1:38" x14ac:dyDescent="0.2">
      <c r="A866">
        <v>856</v>
      </c>
      <c r="B866" s="12" t="s">
        <v>83</v>
      </c>
      <c r="C866" s="12">
        <f t="shared" si="255"/>
        <v>69</v>
      </c>
      <c r="D866" s="12" t="str">
        <f t="shared" si="252"/>
        <v>no</v>
      </c>
      <c r="E866" s="12" t="str">
        <f t="shared" si="256"/>
        <v>Below Average</v>
      </c>
      <c r="F866" s="21">
        <v>6897</v>
      </c>
      <c r="G866" s="21" t="str">
        <f t="shared" si="257"/>
        <v>no</v>
      </c>
      <c r="H866" s="21" t="str">
        <f t="shared" si="258"/>
        <v>Below Average</v>
      </c>
      <c r="I866" s="12" t="s">
        <v>151</v>
      </c>
      <c r="J866" s="12" t="str">
        <f t="shared" si="259"/>
        <v>Sawyer</v>
      </c>
      <c r="K866" s="12" t="s">
        <v>91</v>
      </c>
      <c r="L866" s="12">
        <f t="shared" si="253"/>
        <v>65.835562612127291</v>
      </c>
      <c r="M866" s="12" t="str">
        <f t="shared" si="260"/>
        <v>Below Average</v>
      </c>
      <c r="N866" s="22">
        <v>5</v>
      </c>
      <c r="O866" s="22" t="str">
        <f t="shared" si="261"/>
        <v>Low</v>
      </c>
      <c r="P866">
        <v>1962</v>
      </c>
      <c r="Q866">
        <v>2010</v>
      </c>
      <c r="R866" s="23">
        <v>1040</v>
      </c>
      <c r="S866" s="23" t="str">
        <f t="shared" si="262"/>
        <v>no</v>
      </c>
      <c r="T866" s="23" t="str">
        <f t="shared" si="263"/>
        <v>Below Average</v>
      </c>
      <c r="U866" s="24">
        <v>1040</v>
      </c>
      <c r="V866" s="24">
        <v>0</v>
      </c>
      <c r="W866" s="24" t="s">
        <v>413</v>
      </c>
      <c r="X866" s="24">
        <v>1040</v>
      </c>
      <c r="Y866" s="24" t="str">
        <f t="shared" si="264"/>
        <v>no</v>
      </c>
      <c r="Z866" s="24" t="str">
        <f t="shared" si="265"/>
        <v>Below Average</v>
      </c>
      <c r="AA866" s="25">
        <v>1</v>
      </c>
      <c r="AB866" s="25">
        <v>0</v>
      </c>
      <c r="AC866" s="25">
        <v>1</v>
      </c>
      <c r="AD866" s="25">
        <v>1</v>
      </c>
      <c r="AE866" s="25">
        <f t="shared" si="266"/>
        <v>3</v>
      </c>
      <c r="AF866" s="25" t="str">
        <f t="shared" si="267"/>
        <v>More</v>
      </c>
      <c r="AG866" s="57">
        <v>6</v>
      </c>
      <c r="AH866" s="29">
        <v>127000</v>
      </c>
      <c r="AI866" s="29">
        <f t="shared" si="254"/>
        <v>2080</v>
      </c>
      <c r="AJ866" s="29" t="str">
        <f t="shared" si="268"/>
        <v>no</v>
      </c>
      <c r="AK866" s="29">
        <f t="shared" si="269"/>
        <v>61.057692307692307</v>
      </c>
      <c r="AL866" s="29">
        <f t="shared" si="270"/>
        <v>122.11538461538461</v>
      </c>
    </row>
    <row r="867" spans="1:38" x14ac:dyDescent="0.2">
      <c r="A867">
        <v>857</v>
      </c>
      <c r="B867" s="12" t="s">
        <v>83</v>
      </c>
      <c r="C867" s="12">
        <f t="shared" si="255"/>
        <v>69</v>
      </c>
      <c r="D867" s="12" t="str">
        <f t="shared" si="252"/>
        <v>no</v>
      </c>
      <c r="E867" s="12" t="str">
        <f t="shared" si="256"/>
        <v>Below Average</v>
      </c>
      <c r="F867" s="21">
        <v>10970</v>
      </c>
      <c r="G867" s="21" t="str">
        <f t="shared" si="257"/>
        <v>no</v>
      </c>
      <c r="H867" s="21" t="str">
        <f t="shared" si="258"/>
        <v>Above Average</v>
      </c>
      <c r="I867" s="12" t="s">
        <v>89</v>
      </c>
      <c r="J867" s="12" t="str">
        <f t="shared" si="259"/>
        <v>CollgCr</v>
      </c>
      <c r="K867" s="12" t="s">
        <v>91</v>
      </c>
      <c r="L867" s="12">
        <f t="shared" si="253"/>
        <v>74.535824409408733</v>
      </c>
      <c r="M867" s="12" t="str">
        <f t="shared" si="260"/>
        <v>Above Average</v>
      </c>
      <c r="N867" s="22">
        <v>6</v>
      </c>
      <c r="O867" s="22" t="str">
        <f t="shared" si="261"/>
        <v>Low</v>
      </c>
      <c r="P867">
        <v>1978</v>
      </c>
      <c r="Q867">
        <v>1978</v>
      </c>
      <c r="R867" s="23">
        <v>940</v>
      </c>
      <c r="S867" s="23" t="str">
        <f t="shared" si="262"/>
        <v>no</v>
      </c>
      <c r="T867" s="23" t="str">
        <f t="shared" si="263"/>
        <v>Below Average</v>
      </c>
      <c r="U867" s="24">
        <v>1026</v>
      </c>
      <c r="V867" s="24">
        <v>0</v>
      </c>
      <c r="W867" s="24" t="s">
        <v>413</v>
      </c>
      <c r="X867" s="24">
        <v>1026</v>
      </c>
      <c r="Y867" s="24" t="str">
        <f t="shared" si="264"/>
        <v>no</v>
      </c>
      <c r="Z867" s="24" t="str">
        <f t="shared" si="265"/>
        <v>Below Average</v>
      </c>
      <c r="AA867" s="25">
        <v>1</v>
      </c>
      <c r="AB867" s="25">
        <v>0</v>
      </c>
      <c r="AC867" s="25">
        <v>1</v>
      </c>
      <c r="AD867" s="25">
        <v>0</v>
      </c>
      <c r="AE867" s="25">
        <f t="shared" si="266"/>
        <v>2</v>
      </c>
      <c r="AF867" s="25" t="str">
        <f t="shared" si="267"/>
        <v>Less</v>
      </c>
      <c r="AG867" s="57">
        <v>5</v>
      </c>
      <c r="AH867" s="29">
        <v>147000</v>
      </c>
      <c r="AI867" s="29">
        <f t="shared" si="254"/>
        <v>1966</v>
      </c>
      <c r="AJ867" s="29" t="str">
        <f t="shared" si="268"/>
        <v>no</v>
      </c>
      <c r="AK867" s="29">
        <f t="shared" si="269"/>
        <v>74.771108850457779</v>
      </c>
      <c r="AL867" s="29">
        <f t="shared" si="270"/>
        <v>143.2748538011696</v>
      </c>
    </row>
    <row r="868" spans="1:38" x14ac:dyDescent="0.2">
      <c r="A868">
        <v>858</v>
      </c>
      <c r="B868" s="12">
        <v>65</v>
      </c>
      <c r="C868" s="12">
        <f t="shared" si="255"/>
        <v>65</v>
      </c>
      <c r="D868" s="12" t="str">
        <f t="shared" si="252"/>
        <v>no</v>
      </c>
      <c r="E868" s="12" t="str">
        <f t="shared" si="256"/>
        <v>Below Average</v>
      </c>
      <c r="F868" s="21">
        <v>8125</v>
      </c>
      <c r="G868" s="21" t="str">
        <f t="shared" si="257"/>
        <v>no</v>
      </c>
      <c r="H868" s="21" t="str">
        <f t="shared" si="258"/>
        <v>Below Average</v>
      </c>
      <c r="I868" s="12" t="s">
        <v>193</v>
      </c>
      <c r="J868" s="12" t="str">
        <f t="shared" si="259"/>
        <v>Gilbert</v>
      </c>
      <c r="K868" s="12" t="s">
        <v>91</v>
      </c>
      <c r="L868" s="12">
        <f t="shared" si="253"/>
        <v>77.47396854876844</v>
      </c>
      <c r="M868" s="12" t="str">
        <f t="shared" si="260"/>
        <v>Above Average</v>
      </c>
      <c r="N868" s="22">
        <v>6</v>
      </c>
      <c r="O868" s="22" t="str">
        <f t="shared" si="261"/>
        <v>Low</v>
      </c>
      <c r="P868">
        <v>1994</v>
      </c>
      <c r="Q868">
        <v>1995</v>
      </c>
      <c r="R868" s="23">
        <v>702</v>
      </c>
      <c r="S868" s="23" t="str">
        <f t="shared" si="262"/>
        <v>no</v>
      </c>
      <c r="T868" s="23" t="str">
        <f t="shared" si="263"/>
        <v>Below Average</v>
      </c>
      <c r="U868" s="24">
        <v>702</v>
      </c>
      <c r="V868" s="24">
        <v>779</v>
      </c>
      <c r="W868" s="24" t="s">
        <v>412</v>
      </c>
      <c r="X868" s="24">
        <v>1481</v>
      </c>
      <c r="Y868" s="24" t="str">
        <f t="shared" si="264"/>
        <v>no</v>
      </c>
      <c r="Z868" s="24" t="str">
        <f t="shared" si="265"/>
        <v>Below Average</v>
      </c>
      <c r="AA868" s="25">
        <v>0</v>
      </c>
      <c r="AB868" s="25">
        <v>0</v>
      </c>
      <c r="AC868" s="25">
        <v>2</v>
      </c>
      <c r="AD868" s="25">
        <v>1</v>
      </c>
      <c r="AE868" s="25">
        <f t="shared" si="266"/>
        <v>3</v>
      </c>
      <c r="AF868" s="25" t="str">
        <f t="shared" si="267"/>
        <v>More</v>
      </c>
      <c r="AG868" s="57">
        <v>6</v>
      </c>
      <c r="AH868" s="29">
        <v>174000</v>
      </c>
      <c r="AI868" s="29">
        <f t="shared" si="254"/>
        <v>2183</v>
      </c>
      <c r="AJ868" s="29" t="str">
        <f t="shared" si="268"/>
        <v>no</v>
      </c>
      <c r="AK868" s="29">
        <f t="shared" si="269"/>
        <v>79.706825469537335</v>
      </c>
      <c r="AL868" s="29">
        <f t="shared" si="270"/>
        <v>117.4881836596894</v>
      </c>
    </row>
    <row r="869" spans="1:38" x14ac:dyDescent="0.2">
      <c r="A869">
        <v>859</v>
      </c>
      <c r="B869" s="12">
        <v>80</v>
      </c>
      <c r="C869" s="12">
        <f t="shared" si="255"/>
        <v>80</v>
      </c>
      <c r="D869" s="12" t="str">
        <f t="shared" si="252"/>
        <v>no</v>
      </c>
      <c r="E869" s="12" t="str">
        <f t="shared" si="256"/>
        <v>Above Average</v>
      </c>
      <c r="F869" s="21">
        <v>10400</v>
      </c>
      <c r="G869" s="21" t="str">
        <f t="shared" si="257"/>
        <v>no</v>
      </c>
      <c r="H869" s="21" t="str">
        <f t="shared" si="258"/>
        <v>Below Average</v>
      </c>
      <c r="I869" s="12" t="s">
        <v>138</v>
      </c>
      <c r="J869" s="12" t="str">
        <f t="shared" si="259"/>
        <v>NWAmes</v>
      </c>
      <c r="K869" s="12" t="s">
        <v>91</v>
      </c>
      <c r="L869" s="12">
        <f t="shared" si="253"/>
        <v>67.115548801871967</v>
      </c>
      <c r="M869" s="12" t="str">
        <f t="shared" si="260"/>
        <v>Below Average</v>
      </c>
      <c r="N869" s="22">
        <v>7</v>
      </c>
      <c r="O869" s="22" t="str">
        <f t="shared" si="261"/>
        <v>High</v>
      </c>
      <c r="P869">
        <v>1976</v>
      </c>
      <c r="Q869">
        <v>1976</v>
      </c>
      <c r="R869" s="23">
        <v>1090</v>
      </c>
      <c r="S869" s="23" t="str">
        <f t="shared" si="262"/>
        <v>no</v>
      </c>
      <c r="T869" s="23" t="str">
        <f t="shared" si="263"/>
        <v>Above Average</v>
      </c>
      <c r="U869" s="24">
        <v>1370</v>
      </c>
      <c r="V869" s="24">
        <v>0</v>
      </c>
      <c r="W869" s="24" t="s">
        <v>413</v>
      </c>
      <c r="X869" s="24">
        <v>1370</v>
      </c>
      <c r="Y869" s="24" t="str">
        <f t="shared" si="264"/>
        <v>no</v>
      </c>
      <c r="Z869" s="24" t="str">
        <f t="shared" si="265"/>
        <v>Below Average</v>
      </c>
      <c r="AA869" s="25">
        <v>0</v>
      </c>
      <c r="AB869" s="25">
        <v>0</v>
      </c>
      <c r="AC869" s="25">
        <v>2</v>
      </c>
      <c r="AD869" s="25">
        <v>0</v>
      </c>
      <c r="AE869" s="25">
        <f t="shared" si="266"/>
        <v>2</v>
      </c>
      <c r="AF869" s="25" t="str">
        <f t="shared" si="267"/>
        <v>Less</v>
      </c>
      <c r="AG869" s="57">
        <v>6</v>
      </c>
      <c r="AH869" s="29">
        <v>152000</v>
      </c>
      <c r="AI869" s="29">
        <f t="shared" si="254"/>
        <v>2460</v>
      </c>
      <c r="AJ869" s="29" t="str">
        <f t="shared" si="268"/>
        <v>no</v>
      </c>
      <c r="AK869" s="29">
        <f t="shared" si="269"/>
        <v>61.788617886178862</v>
      </c>
      <c r="AL869" s="29">
        <f t="shared" si="270"/>
        <v>110.94890510948905</v>
      </c>
    </row>
    <row r="870" spans="1:38" x14ac:dyDescent="0.2">
      <c r="A870">
        <v>860</v>
      </c>
      <c r="B870" s="12" t="s">
        <v>83</v>
      </c>
      <c r="C870" s="12">
        <f t="shared" si="255"/>
        <v>69</v>
      </c>
      <c r="D870" s="12" t="str">
        <f t="shared" si="252"/>
        <v>no</v>
      </c>
      <c r="E870" s="12" t="str">
        <f t="shared" si="256"/>
        <v>Below Average</v>
      </c>
      <c r="F870" s="21">
        <v>11029</v>
      </c>
      <c r="G870" s="21" t="str">
        <f t="shared" si="257"/>
        <v>no</v>
      </c>
      <c r="H870" s="21" t="str">
        <f t="shared" si="258"/>
        <v>Above Average</v>
      </c>
      <c r="I870" s="12" t="s">
        <v>138</v>
      </c>
      <c r="J870" s="12" t="str">
        <f t="shared" si="259"/>
        <v>NWAmes</v>
      </c>
      <c r="K870" s="12" t="s">
        <v>91</v>
      </c>
      <c r="L870" s="12">
        <f t="shared" si="253"/>
        <v>67.115548801871967</v>
      </c>
      <c r="M870" s="12" t="str">
        <f t="shared" si="260"/>
        <v>Below Average</v>
      </c>
      <c r="N870" s="22">
        <v>6</v>
      </c>
      <c r="O870" s="22" t="str">
        <f t="shared" si="261"/>
        <v>Low</v>
      </c>
      <c r="P870">
        <v>1968</v>
      </c>
      <c r="Q870">
        <v>1984</v>
      </c>
      <c r="R870" s="23">
        <v>1054</v>
      </c>
      <c r="S870" s="23" t="str">
        <f t="shared" si="262"/>
        <v>no</v>
      </c>
      <c r="T870" s="23" t="str">
        <f t="shared" si="263"/>
        <v>Below Average</v>
      </c>
      <c r="U870" s="24">
        <v>1512</v>
      </c>
      <c r="V870" s="24">
        <v>1142</v>
      </c>
      <c r="W870" s="24" t="s">
        <v>412</v>
      </c>
      <c r="X870" s="24">
        <v>2654</v>
      </c>
      <c r="Y870" s="24" t="str">
        <f t="shared" si="264"/>
        <v>no</v>
      </c>
      <c r="Z870" s="24" t="str">
        <f t="shared" si="265"/>
        <v>Above Average</v>
      </c>
      <c r="AA870" s="25">
        <v>1</v>
      </c>
      <c r="AB870" s="25">
        <v>0</v>
      </c>
      <c r="AC870" s="25">
        <v>2</v>
      </c>
      <c r="AD870" s="25">
        <v>1</v>
      </c>
      <c r="AE870" s="25">
        <f t="shared" si="266"/>
        <v>4</v>
      </c>
      <c r="AF870" s="25" t="str">
        <f t="shared" si="267"/>
        <v>More</v>
      </c>
      <c r="AG870" s="57">
        <v>9</v>
      </c>
      <c r="AH870" s="29">
        <v>250000</v>
      </c>
      <c r="AI870" s="29">
        <f t="shared" si="254"/>
        <v>3708</v>
      </c>
      <c r="AJ870" s="29" t="str">
        <f t="shared" si="268"/>
        <v>no</v>
      </c>
      <c r="AK870" s="29">
        <f t="shared" si="269"/>
        <v>67.4217907227616</v>
      </c>
      <c r="AL870" s="29">
        <f t="shared" si="270"/>
        <v>94.197437829691026</v>
      </c>
    </row>
    <row r="871" spans="1:38" x14ac:dyDescent="0.2">
      <c r="A871">
        <v>861</v>
      </c>
      <c r="B871" s="12">
        <v>55</v>
      </c>
      <c r="C871" s="12">
        <f t="shared" si="255"/>
        <v>55</v>
      </c>
      <c r="D871" s="12" t="str">
        <f t="shared" si="252"/>
        <v>no</v>
      </c>
      <c r="E871" s="12" t="str">
        <f t="shared" si="256"/>
        <v>Below Average</v>
      </c>
      <c r="F871" s="21">
        <v>7642</v>
      </c>
      <c r="G871" s="21" t="str">
        <f t="shared" si="257"/>
        <v>no</v>
      </c>
      <c r="H871" s="21" t="str">
        <f t="shared" si="258"/>
        <v>Below Average</v>
      </c>
      <c r="I871" s="12" t="s">
        <v>123</v>
      </c>
      <c r="J871" s="12" t="str">
        <f t="shared" si="259"/>
        <v>Crawfor</v>
      </c>
      <c r="K871" s="12" t="s">
        <v>91</v>
      </c>
      <c r="L871" s="12">
        <f t="shared" si="253"/>
        <v>74.989820121918996</v>
      </c>
      <c r="M871" s="12" t="str">
        <f t="shared" si="260"/>
        <v>Above Average</v>
      </c>
      <c r="N871" s="22">
        <v>7</v>
      </c>
      <c r="O871" s="22" t="str">
        <f t="shared" si="261"/>
        <v>High</v>
      </c>
      <c r="P871">
        <v>1918</v>
      </c>
      <c r="Q871">
        <v>1998</v>
      </c>
      <c r="R871" s="23">
        <v>912</v>
      </c>
      <c r="S871" s="23" t="str">
        <f t="shared" si="262"/>
        <v>no</v>
      </c>
      <c r="T871" s="23" t="str">
        <f t="shared" si="263"/>
        <v>Below Average</v>
      </c>
      <c r="U871" s="24">
        <v>912</v>
      </c>
      <c r="V871" s="24">
        <v>514</v>
      </c>
      <c r="W871" s="24" t="s">
        <v>412</v>
      </c>
      <c r="X871" s="24">
        <v>1426</v>
      </c>
      <c r="Y871" s="24" t="str">
        <f t="shared" si="264"/>
        <v>no</v>
      </c>
      <c r="Z871" s="24" t="str">
        <f t="shared" si="265"/>
        <v>Below Average</v>
      </c>
      <c r="AA871" s="25">
        <v>0</v>
      </c>
      <c r="AB871" s="25">
        <v>0</v>
      </c>
      <c r="AC871" s="25">
        <v>1</v>
      </c>
      <c r="AD871" s="25">
        <v>1</v>
      </c>
      <c r="AE871" s="25">
        <f t="shared" si="266"/>
        <v>2</v>
      </c>
      <c r="AF871" s="25" t="str">
        <f t="shared" si="267"/>
        <v>Less</v>
      </c>
      <c r="AG871" s="57">
        <v>7</v>
      </c>
      <c r="AH871" s="29">
        <v>189950</v>
      </c>
      <c r="AI871" s="29">
        <f t="shared" si="254"/>
        <v>2338</v>
      </c>
      <c r="AJ871" s="29" t="str">
        <f t="shared" si="268"/>
        <v>no</v>
      </c>
      <c r="AK871" s="29">
        <f t="shared" si="269"/>
        <v>81.24465355004277</v>
      </c>
      <c r="AL871" s="29">
        <f t="shared" si="270"/>
        <v>133.2047685834502</v>
      </c>
    </row>
    <row r="872" spans="1:38" x14ac:dyDescent="0.2">
      <c r="A872">
        <v>862</v>
      </c>
      <c r="B872" s="12">
        <v>75</v>
      </c>
      <c r="C872" s="12">
        <f t="shared" si="255"/>
        <v>75</v>
      </c>
      <c r="D872" s="12" t="str">
        <f t="shared" si="252"/>
        <v>no</v>
      </c>
      <c r="E872" s="12" t="str">
        <f t="shared" si="256"/>
        <v>Above Average</v>
      </c>
      <c r="F872" s="21">
        <v>11625</v>
      </c>
      <c r="G872" s="21" t="str">
        <f t="shared" si="257"/>
        <v>no</v>
      </c>
      <c r="H872" s="21" t="str">
        <f t="shared" si="258"/>
        <v>Above Average</v>
      </c>
      <c r="I872" s="12" t="s">
        <v>151</v>
      </c>
      <c r="J872" s="12" t="str">
        <f t="shared" si="259"/>
        <v/>
      </c>
      <c r="K872" s="12" t="s">
        <v>149</v>
      </c>
      <c r="L872" s="12">
        <f t="shared" si="253"/>
        <v>65.835562612127291</v>
      </c>
      <c r="M872" s="12" t="str">
        <f t="shared" si="260"/>
        <v/>
      </c>
      <c r="N872" s="22">
        <v>5</v>
      </c>
      <c r="O872" s="22" t="str">
        <f t="shared" si="261"/>
        <v>Low</v>
      </c>
      <c r="P872">
        <v>1965</v>
      </c>
      <c r="Q872">
        <v>1965</v>
      </c>
      <c r="R872" s="23">
        <v>1039</v>
      </c>
      <c r="S872" s="23" t="str">
        <f t="shared" si="262"/>
        <v>no</v>
      </c>
      <c r="T872" s="23" t="str">
        <f t="shared" si="263"/>
        <v>Below Average</v>
      </c>
      <c r="U872" s="24">
        <v>1039</v>
      </c>
      <c r="V872" s="24">
        <v>0</v>
      </c>
      <c r="W872" s="24" t="s">
        <v>413</v>
      </c>
      <c r="X872" s="24">
        <v>1039</v>
      </c>
      <c r="Y872" s="24" t="str">
        <f t="shared" si="264"/>
        <v>no</v>
      </c>
      <c r="Z872" s="24" t="str">
        <f t="shared" si="265"/>
        <v>Below Average</v>
      </c>
      <c r="AA872" s="25">
        <v>1</v>
      </c>
      <c r="AB872" s="25">
        <v>0</v>
      </c>
      <c r="AC872" s="25">
        <v>1</v>
      </c>
      <c r="AD872" s="25">
        <v>1</v>
      </c>
      <c r="AE872" s="25">
        <f t="shared" si="266"/>
        <v>3</v>
      </c>
      <c r="AF872" s="25" t="str">
        <f t="shared" si="267"/>
        <v>More</v>
      </c>
      <c r="AG872" s="57">
        <v>6</v>
      </c>
      <c r="AH872" s="29">
        <v>131500</v>
      </c>
      <c r="AI872" s="29">
        <f t="shared" si="254"/>
        <v>2078</v>
      </c>
      <c r="AJ872" s="29" t="str">
        <f t="shared" si="268"/>
        <v>no</v>
      </c>
      <c r="AK872" s="29">
        <f t="shared" si="269"/>
        <v>63.282001924927812</v>
      </c>
      <c r="AL872" s="29">
        <f t="shared" si="270"/>
        <v>126.56400384985562</v>
      </c>
    </row>
    <row r="873" spans="1:38" x14ac:dyDescent="0.2">
      <c r="A873">
        <v>863</v>
      </c>
      <c r="B873" s="12">
        <v>81</v>
      </c>
      <c r="C873" s="12">
        <f t="shared" si="255"/>
        <v>81</v>
      </c>
      <c r="D873" s="12" t="str">
        <f t="shared" si="252"/>
        <v>no</v>
      </c>
      <c r="E873" s="12" t="str">
        <f t="shared" si="256"/>
        <v>Above Average</v>
      </c>
      <c r="F873" s="21">
        <v>9672</v>
      </c>
      <c r="G873" s="21" t="str">
        <f t="shared" si="257"/>
        <v>no</v>
      </c>
      <c r="H873" s="21" t="str">
        <f t="shared" si="258"/>
        <v>Below Average</v>
      </c>
      <c r="I873" s="12" t="s">
        <v>170</v>
      </c>
      <c r="J873" s="12" t="str">
        <f t="shared" si="259"/>
        <v>SawyerW</v>
      </c>
      <c r="K873" s="12" t="s">
        <v>91</v>
      </c>
      <c r="L873" s="12">
        <f t="shared" si="253"/>
        <v>71.682411868126678</v>
      </c>
      <c r="M873" s="12" t="str">
        <f t="shared" si="260"/>
        <v>Above Average</v>
      </c>
      <c r="N873" s="22">
        <v>6</v>
      </c>
      <c r="O873" s="22" t="str">
        <f t="shared" si="261"/>
        <v>Low</v>
      </c>
      <c r="P873">
        <v>1984</v>
      </c>
      <c r="Q873">
        <v>1985</v>
      </c>
      <c r="R873" s="23">
        <v>1040</v>
      </c>
      <c r="S873" s="23" t="str">
        <f t="shared" si="262"/>
        <v>no</v>
      </c>
      <c r="T873" s="23" t="str">
        <f t="shared" si="263"/>
        <v>Below Average</v>
      </c>
      <c r="U873" s="24">
        <v>1097</v>
      </c>
      <c r="V873" s="24">
        <v>0</v>
      </c>
      <c r="W873" s="24" t="s">
        <v>413</v>
      </c>
      <c r="X873" s="24">
        <v>1097</v>
      </c>
      <c r="Y873" s="24" t="str">
        <f t="shared" si="264"/>
        <v>no</v>
      </c>
      <c r="Z873" s="24" t="str">
        <f t="shared" si="265"/>
        <v>Below Average</v>
      </c>
      <c r="AA873" s="25">
        <v>0</v>
      </c>
      <c r="AB873" s="25">
        <v>0</v>
      </c>
      <c r="AC873" s="25">
        <v>2</v>
      </c>
      <c r="AD873" s="25">
        <v>0</v>
      </c>
      <c r="AE873" s="25">
        <f t="shared" si="266"/>
        <v>2</v>
      </c>
      <c r="AF873" s="25" t="str">
        <f t="shared" si="267"/>
        <v>Less</v>
      </c>
      <c r="AG873" s="57">
        <v>6</v>
      </c>
      <c r="AH873" s="29">
        <v>152000</v>
      </c>
      <c r="AI873" s="29">
        <f t="shared" si="254"/>
        <v>2137</v>
      </c>
      <c r="AJ873" s="29" t="str">
        <f t="shared" si="268"/>
        <v>no</v>
      </c>
      <c r="AK873" s="29">
        <f t="shared" si="269"/>
        <v>71.127749181094998</v>
      </c>
      <c r="AL873" s="29">
        <f t="shared" si="270"/>
        <v>138.55970829535096</v>
      </c>
    </row>
    <row r="874" spans="1:38" x14ac:dyDescent="0.2">
      <c r="A874">
        <v>864</v>
      </c>
      <c r="B874" s="12">
        <v>70</v>
      </c>
      <c r="C874" s="12">
        <f t="shared" si="255"/>
        <v>70</v>
      </c>
      <c r="D874" s="12" t="str">
        <f t="shared" si="252"/>
        <v>no</v>
      </c>
      <c r="E874" s="12" t="str">
        <f t="shared" si="256"/>
        <v>Above Average</v>
      </c>
      <c r="F874" s="21">
        <v>7931</v>
      </c>
      <c r="G874" s="21" t="str">
        <f t="shared" si="257"/>
        <v>no</v>
      </c>
      <c r="H874" s="21" t="str">
        <f t="shared" si="258"/>
        <v>Below Average</v>
      </c>
      <c r="I874" s="12" t="s">
        <v>162</v>
      </c>
      <c r="J874" s="12" t="str">
        <f t="shared" si="259"/>
        <v>NAmes</v>
      </c>
      <c r="K874" s="12" t="s">
        <v>91</v>
      </c>
      <c r="L874" s="12">
        <f t="shared" si="253"/>
        <v>65.191384752822614</v>
      </c>
      <c r="M874" s="12" t="str">
        <f t="shared" si="260"/>
        <v>Below Average</v>
      </c>
      <c r="N874" s="22">
        <v>5</v>
      </c>
      <c r="O874" s="22" t="str">
        <f t="shared" si="261"/>
        <v>Low</v>
      </c>
      <c r="P874">
        <v>1959</v>
      </c>
      <c r="Q874">
        <v>1959</v>
      </c>
      <c r="R874" s="23">
        <v>1148</v>
      </c>
      <c r="S874" s="23" t="str">
        <f t="shared" si="262"/>
        <v>no</v>
      </c>
      <c r="T874" s="23" t="str">
        <f t="shared" si="263"/>
        <v>Above Average</v>
      </c>
      <c r="U874" s="24">
        <v>1148</v>
      </c>
      <c r="V874" s="24">
        <v>0</v>
      </c>
      <c r="W874" s="24" t="s">
        <v>413</v>
      </c>
      <c r="X874" s="24">
        <v>1148</v>
      </c>
      <c r="Y874" s="24" t="str">
        <f t="shared" si="264"/>
        <v>no</v>
      </c>
      <c r="Z874" s="24" t="str">
        <f t="shared" si="265"/>
        <v>Below Average</v>
      </c>
      <c r="AA874" s="25">
        <v>1</v>
      </c>
      <c r="AB874" s="25">
        <v>0</v>
      </c>
      <c r="AC874" s="25">
        <v>1</v>
      </c>
      <c r="AD874" s="25">
        <v>0</v>
      </c>
      <c r="AE874" s="25">
        <f t="shared" si="266"/>
        <v>2</v>
      </c>
      <c r="AF874" s="25" t="str">
        <f t="shared" si="267"/>
        <v>Less</v>
      </c>
      <c r="AG874" s="57">
        <v>6</v>
      </c>
      <c r="AH874" s="29">
        <v>132500</v>
      </c>
      <c r="AI874" s="29">
        <f t="shared" si="254"/>
        <v>2296</v>
      </c>
      <c r="AJ874" s="29" t="str">
        <f t="shared" si="268"/>
        <v>no</v>
      </c>
      <c r="AK874" s="29">
        <f t="shared" si="269"/>
        <v>57.70905923344948</v>
      </c>
      <c r="AL874" s="29">
        <f t="shared" si="270"/>
        <v>115.41811846689896</v>
      </c>
    </row>
    <row r="875" spans="1:38" x14ac:dyDescent="0.2">
      <c r="A875">
        <v>865</v>
      </c>
      <c r="B875" s="12">
        <v>72</v>
      </c>
      <c r="C875" s="12">
        <f t="shared" si="255"/>
        <v>72</v>
      </c>
      <c r="D875" s="12" t="str">
        <f t="shared" si="252"/>
        <v>no</v>
      </c>
      <c r="E875" s="12" t="str">
        <f t="shared" si="256"/>
        <v>Above Average</v>
      </c>
      <c r="F875" s="21">
        <v>8640</v>
      </c>
      <c r="G875" s="21" t="str">
        <f t="shared" si="257"/>
        <v>no</v>
      </c>
      <c r="H875" s="21" t="str">
        <f t="shared" si="258"/>
        <v>Below Average</v>
      </c>
      <c r="I875" s="12" t="s">
        <v>136</v>
      </c>
      <c r="J875" s="12" t="str">
        <f t="shared" si="259"/>
        <v>Somerst</v>
      </c>
      <c r="K875" s="12" t="s">
        <v>91</v>
      </c>
      <c r="L875" s="12">
        <f t="shared" si="253"/>
        <v>83.140020408338017</v>
      </c>
      <c r="M875" s="12" t="str">
        <f t="shared" si="260"/>
        <v>Above Average</v>
      </c>
      <c r="N875" s="22">
        <v>7</v>
      </c>
      <c r="O875" s="22" t="str">
        <f t="shared" si="261"/>
        <v>High</v>
      </c>
      <c r="P875">
        <v>2007</v>
      </c>
      <c r="Q875">
        <v>2008</v>
      </c>
      <c r="R875" s="23">
        <v>1372</v>
      </c>
      <c r="S875" s="23" t="str">
        <f t="shared" si="262"/>
        <v>no</v>
      </c>
      <c r="T875" s="23" t="str">
        <f t="shared" si="263"/>
        <v>Above Average</v>
      </c>
      <c r="U875" s="24">
        <v>1372</v>
      </c>
      <c r="V875" s="24">
        <v>0</v>
      </c>
      <c r="W875" s="24" t="s">
        <v>413</v>
      </c>
      <c r="X875" s="24">
        <v>1372</v>
      </c>
      <c r="Y875" s="24" t="str">
        <f t="shared" si="264"/>
        <v>no</v>
      </c>
      <c r="Z875" s="24" t="str">
        <f t="shared" si="265"/>
        <v>Below Average</v>
      </c>
      <c r="AA875" s="25">
        <v>0</v>
      </c>
      <c r="AB875" s="25">
        <v>0</v>
      </c>
      <c r="AC875" s="25">
        <v>2</v>
      </c>
      <c r="AD875" s="25">
        <v>0</v>
      </c>
      <c r="AE875" s="25">
        <f t="shared" si="266"/>
        <v>2</v>
      </c>
      <c r="AF875" s="25" t="str">
        <f t="shared" si="267"/>
        <v>Less</v>
      </c>
      <c r="AG875" s="57">
        <v>6</v>
      </c>
      <c r="AH875" s="29">
        <v>250580</v>
      </c>
      <c r="AI875" s="29">
        <f t="shared" si="254"/>
        <v>2744</v>
      </c>
      <c r="AJ875" s="29" t="str">
        <f t="shared" si="268"/>
        <v>no</v>
      </c>
      <c r="AK875" s="29">
        <f t="shared" si="269"/>
        <v>91.319241982507293</v>
      </c>
      <c r="AL875" s="29">
        <f t="shared" si="270"/>
        <v>182.63848396501459</v>
      </c>
    </row>
    <row r="876" spans="1:38" x14ac:dyDescent="0.2">
      <c r="A876">
        <v>866</v>
      </c>
      <c r="B876" s="12" t="s">
        <v>83</v>
      </c>
      <c r="C876" s="12">
        <f t="shared" si="255"/>
        <v>69</v>
      </c>
      <c r="D876" s="12" t="str">
        <f t="shared" si="252"/>
        <v>no</v>
      </c>
      <c r="E876" s="12" t="str">
        <f t="shared" si="256"/>
        <v>Below Average</v>
      </c>
      <c r="F876" s="21">
        <v>8750</v>
      </c>
      <c r="G876" s="21" t="str">
        <f t="shared" si="257"/>
        <v>no</v>
      </c>
      <c r="H876" s="21" t="str">
        <f t="shared" si="258"/>
        <v>Below Average</v>
      </c>
      <c r="I876" s="12" t="s">
        <v>162</v>
      </c>
      <c r="J876" s="12" t="str">
        <f t="shared" si="259"/>
        <v>NAmes</v>
      </c>
      <c r="K876" s="12" t="s">
        <v>91</v>
      </c>
      <c r="L876" s="12">
        <f t="shared" si="253"/>
        <v>65.191384752822614</v>
      </c>
      <c r="M876" s="12" t="str">
        <f t="shared" si="260"/>
        <v>Below Average</v>
      </c>
      <c r="N876" s="22">
        <v>5</v>
      </c>
      <c r="O876" s="22" t="str">
        <f t="shared" si="261"/>
        <v>Low</v>
      </c>
      <c r="P876">
        <v>1970</v>
      </c>
      <c r="Q876">
        <v>1970</v>
      </c>
      <c r="R876" s="23">
        <v>1002</v>
      </c>
      <c r="S876" s="23" t="str">
        <f t="shared" si="262"/>
        <v>no</v>
      </c>
      <c r="T876" s="23" t="str">
        <f t="shared" si="263"/>
        <v>Below Average</v>
      </c>
      <c r="U876" s="24">
        <v>1002</v>
      </c>
      <c r="V876" s="24">
        <v>0</v>
      </c>
      <c r="W876" s="24" t="s">
        <v>413</v>
      </c>
      <c r="X876" s="24">
        <v>1002</v>
      </c>
      <c r="Y876" s="24" t="str">
        <f t="shared" si="264"/>
        <v>no</v>
      </c>
      <c r="Z876" s="24" t="str">
        <f t="shared" si="265"/>
        <v>Below Average</v>
      </c>
      <c r="AA876" s="25">
        <v>1</v>
      </c>
      <c r="AB876" s="25">
        <v>0</v>
      </c>
      <c r="AC876" s="25">
        <v>1</v>
      </c>
      <c r="AD876" s="25">
        <v>0</v>
      </c>
      <c r="AE876" s="25">
        <f t="shared" si="266"/>
        <v>2</v>
      </c>
      <c r="AF876" s="25" t="str">
        <f t="shared" si="267"/>
        <v>Less</v>
      </c>
      <c r="AG876" s="57">
        <v>5</v>
      </c>
      <c r="AH876" s="29">
        <v>148500</v>
      </c>
      <c r="AI876" s="29">
        <f t="shared" si="254"/>
        <v>2004</v>
      </c>
      <c r="AJ876" s="29" t="str">
        <f t="shared" si="268"/>
        <v>no</v>
      </c>
      <c r="AK876" s="29">
        <f t="shared" si="269"/>
        <v>74.101796407185631</v>
      </c>
      <c r="AL876" s="29">
        <f t="shared" si="270"/>
        <v>148.20359281437126</v>
      </c>
    </row>
    <row r="877" spans="1:38" x14ac:dyDescent="0.2">
      <c r="A877">
        <v>867</v>
      </c>
      <c r="B877" s="12">
        <v>67</v>
      </c>
      <c r="C877" s="12">
        <f t="shared" si="255"/>
        <v>67</v>
      </c>
      <c r="D877" s="12" t="str">
        <f t="shared" si="252"/>
        <v>no</v>
      </c>
      <c r="E877" s="12" t="str">
        <f t="shared" si="256"/>
        <v>Below Average</v>
      </c>
      <c r="F877" s="21">
        <v>10656</v>
      </c>
      <c r="G877" s="21" t="str">
        <f t="shared" si="257"/>
        <v>no</v>
      </c>
      <c r="H877" s="21" t="str">
        <f t="shared" si="258"/>
        <v>Above Average</v>
      </c>
      <c r="I877" s="12" t="s">
        <v>189</v>
      </c>
      <c r="J877" s="12" t="str">
        <f t="shared" si="259"/>
        <v>Timber</v>
      </c>
      <c r="K877" s="12" t="s">
        <v>91</v>
      </c>
      <c r="L877" s="12">
        <f t="shared" si="253"/>
        <v>78.098980385544763</v>
      </c>
      <c r="M877" s="12" t="str">
        <f t="shared" si="260"/>
        <v>Above Average</v>
      </c>
      <c r="N877" s="22">
        <v>8</v>
      </c>
      <c r="O877" s="22" t="str">
        <f t="shared" si="261"/>
        <v>High</v>
      </c>
      <c r="P877">
        <v>2006</v>
      </c>
      <c r="Q877">
        <v>2007</v>
      </c>
      <c r="R877" s="23">
        <v>1638</v>
      </c>
      <c r="S877" s="23" t="str">
        <f t="shared" si="262"/>
        <v>no</v>
      </c>
      <c r="T877" s="23" t="str">
        <f t="shared" si="263"/>
        <v>Above Average</v>
      </c>
      <c r="U877" s="24">
        <v>1646</v>
      </c>
      <c r="V877" s="24">
        <v>0</v>
      </c>
      <c r="W877" s="24" t="s">
        <v>413</v>
      </c>
      <c r="X877" s="24">
        <v>1646</v>
      </c>
      <c r="Y877" s="24" t="str">
        <f t="shared" si="264"/>
        <v>no</v>
      </c>
      <c r="Z877" s="24" t="str">
        <f t="shared" si="265"/>
        <v>Above Average</v>
      </c>
      <c r="AA877" s="25">
        <v>0</v>
      </c>
      <c r="AB877" s="25">
        <v>0</v>
      </c>
      <c r="AC877" s="25">
        <v>2</v>
      </c>
      <c r="AD877" s="25">
        <v>0</v>
      </c>
      <c r="AE877" s="25">
        <f t="shared" si="266"/>
        <v>2</v>
      </c>
      <c r="AF877" s="25" t="str">
        <f t="shared" si="267"/>
        <v>Less</v>
      </c>
      <c r="AG877" s="57">
        <v>6</v>
      </c>
      <c r="AH877" s="29">
        <v>248900</v>
      </c>
      <c r="AI877" s="29">
        <f t="shared" si="254"/>
        <v>3284</v>
      </c>
      <c r="AJ877" s="29" t="str">
        <f t="shared" si="268"/>
        <v>no</v>
      </c>
      <c r="AK877" s="29">
        <f t="shared" si="269"/>
        <v>75.79171741778319</v>
      </c>
      <c r="AL877" s="29">
        <f t="shared" si="270"/>
        <v>151.21506682867559</v>
      </c>
    </row>
    <row r="878" spans="1:38" x14ac:dyDescent="0.2">
      <c r="A878">
        <v>868</v>
      </c>
      <c r="B878" s="12">
        <v>85</v>
      </c>
      <c r="C878" s="12">
        <f t="shared" si="255"/>
        <v>85</v>
      </c>
      <c r="D878" s="12" t="str">
        <f t="shared" si="252"/>
        <v>no</v>
      </c>
      <c r="E878" s="12" t="str">
        <f t="shared" si="256"/>
        <v>Above Average</v>
      </c>
      <c r="F878" s="21">
        <v>6970</v>
      </c>
      <c r="G878" s="21" t="str">
        <f t="shared" si="257"/>
        <v>no</v>
      </c>
      <c r="H878" s="21" t="str">
        <f t="shared" si="258"/>
        <v>Below Average</v>
      </c>
      <c r="I878" s="12" t="s">
        <v>151</v>
      </c>
      <c r="J878" s="12" t="str">
        <f t="shared" si="259"/>
        <v>Sawyer</v>
      </c>
      <c r="K878" s="12" t="s">
        <v>91</v>
      </c>
      <c r="L878" s="12">
        <f t="shared" si="253"/>
        <v>65.835562612127291</v>
      </c>
      <c r="M878" s="12" t="str">
        <f t="shared" si="260"/>
        <v>Below Average</v>
      </c>
      <c r="N878" s="22">
        <v>4</v>
      </c>
      <c r="O878" s="22" t="str">
        <f t="shared" si="261"/>
        <v>Low</v>
      </c>
      <c r="P878">
        <v>1961</v>
      </c>
      <c r="Q878">
        <v>1961</v>
      </c>
      <c r="R878" s="23">
        <v>1040</v>
      </c>
      <c r="S878" s="23" t="str">
        <f t="shared" si="262"/>
        <v>no</v>
      </c>
      <c r="T878" s="23" t="str">
        <f t="shared" si="263"/>
        <v>Below Average</v>
      </c>
      <c r="U878" s="24">
        <v>1120</v>
      </c>
      <c r="V878" s="24">
        <v>0</v>
      </c>
      <c r="W878" s="24" t="s">
        <v>413</v>
      </c>
      <c r="X878" s="24">
        <v>1120</v>
      </c>
      <c r="Y878" s="24" t="str">
        <f t="shared" si="264"/>
        <v>no</v>
      </c>
      <c r="Z878" s="24" t="str">
        <f t="shared" si="265"/>
        <v>Below Average</v>
      </c>
      <c r="AA878" s="25">
        <v>1</v>
      </c>
      <c r="AB878" s="25">
        <v>0</v>
      </c>
      <c r="AC878" s="25">
        <v>1</v>
      </c>
      <c r="AD878" s="25">
        <v>1</v>
      </c>
      <c r="AE878" s="25">
        <f t="shared" si="266"/>
        <v>3</v>
      </c>
      <c r="AF878" s="25" t="str">
        <f t="shared" si="267"/>
        <v>More</v>
      </c>
      <c r="AG878" s="57">
        <v>5</v>
      </c>
      <c r="AH878" s="29">
        <v>129000</v>
      </c>
      <c r="AI878" s="29">
        <f t="shared" si="254"/>
        <v>2160</v>
      </c>
      <c r="AJ878" s="29" t="str">
        <f t="shared" si="268"/>
        <v>no</v>
      </c>
      <c r="AK878" s="29">
        <f t="shared" si="269"/>
        <v>59.722222222222221</v>
      </c>
      <c r="AL878" s="29">
        <f t="shared" si="270"/>
        <v>115.17857142857143</v>
      </c>
    </row>
    <row r="879" spans="1:38" x14ac:dyDescent="0.2">
      <c r="A879">
        <v>869</v>
      </c>
      <c r="B879" s="12" t="s">
        <v>83</v>
      </c>
      <c r="C879" s="12">
        <f t="shared" si="255"/>
        <v>69</v>
      </c>
      <c r="D879" s="12" t="str">
        <f t="shared" si="252"/>
        <v>no</v>
      </c>
      <c r="E879" s="12" t="str">
        <f t="shared" si="256"/>
        <v>Below Average</v>
      </c>
      <c r="F879" s="21">
        <v>14762</v>
      </c>
      <c r="G879" s="21" t="str">
        <f t="shared" si="257"/>
        <v>no</v>
      </c>
      <c r="H879" s="21" t="str">
        <f t="shared" si="258"/>
        <v>Above Average</v>
      </c>
      <c r="I879" s="12" t="s">
        <v>193</v>
      </c>
      <c r="J879" s="12" t="str">
        <f t="shared" si="259"/>
        <v>Gilbert</v>
      </c>
      <c r="K879" s="12" t="s">
        <v>91</v>
      </c>
      <c r="L879" s="12">
        <f t="shared" si="253"/>
        <v>77.47396854876844</v>
      </c>
      <c r="M879" s="12" t="str">
        <f t="shared" si="260"/>
        <v>Above Average</v>
      </c>
      <c r="N879" s="22">
        <v>5</v>
      </c>
      <c r="O879" s="22" t="str">
        <f t="shared" si="261"/>
        <v>Low</v>
      </c>
      <c r="P879">
        <v>1948</v>
      </c>
      <c r="Q879">
        <v>1950</v>
      </c>
      <c r="R879" s="23">
        <v>0</v>
      </c>
      <c r="S879" s="23" t="str">
        <f t="shared" si="262"/>
        <v>yes</v>
      </c>
      <c r="T879" s="23" t="str">
        <f t="shared" si="263"/>
        <v>Below Average</v>
      </c>
      <c r="U879" s="24">
        <v>1547</v>
      </c>
      <c r="V879" s="24">
        <v>720</v>
      </c>
      <c r="W879" s="24" t="s">
        <v>412</v>
      </c>
      <c r="X879" s="24">
        <v>2320</v>
      </c>
      <c r="Y879" s="24" t="str">
        <f t="shared" si="264"/>
        <v>no</v>
      </c>
      <c r="Z879" s="24" t="str">
        <f t="shared" si="265"/>
        <v>Above Average</v>
      </c>
      <c r="AA879" s="25">
        <v>0</v>
      </c>
      <c r="AB879" s="25">
        <v>0</v>
      </c>
      <c r="AC879" s="25">
        <v>2</v>
      </c>
      <c r="AD879" s="25">
        <v>0</v>
      </c>
      <c r="AE879" s="25">
        <f t="shared" si="266"/>
        <v>2</v>
      </c>
      <c r="AF879" s="25" t="str">
        <f t="shared" si="267"/>
        <v>Less</v>
      </c>
      <c r="AG879" s="57">
        <v>7</v>
      </c>
      <c r="AH879" s="29">
        <v>169000</v>
      </c>
      <c r="AI879" s="29">
        <f t="shared" si="254"/>
        <v>2320</v>
      </c>
      <c r="AJ879" s="29" t="str">
        <f t="shared" si="268"/>
        <v>no</v>
      </c>
      <c r="AK879" s="29">
        <f t="shared" si="269"/>
        <v>72.84482758620689</v>
      </c>
      <c r="AL879" s="29">
        <f t="shared" si="270"/>
        <v>72.84482758620689</v>
      </c>
    </row>
    <row r="880" spans="1:38" x14ac:dyDescent="0.2">
      <c r="A880">
        <v>870</v>
      </c>
      <c r="B880" s="12">
        <v>80</v>
      </c>
      <c r="C880" s="12">
        <f t="shared" si="255"/>
        <v>80</v>
      </c>
      <c r="D880" s="12" t="str">
        <f t="shared" si="252"/>
        <v>no</v>
      </c>
      <c r="E880" s="12" t="str">
        <f t="shared" si="256"/>
        <v>Above Average</v>
      </c>
      <c r="F880" s="21">
        <v>9938</v>
      </c>
      <c r="G880" s="21" t="str">
        <f t="shared" si="257"/>
        <v>no</v>
      </c>
      <c r="H880" s="21" t="str">
        <f t="shared" si="258"/>
        <v>Below Average</v>
      </c>
      <c r="I880" s="12" t="s">
        <v>170</v>
      </c>
      <c r="J880" s="12" t="str">
        <f t="shared" si="259"/>
        <v>SawyerW</v>
      </c>
      <c r="K880" s="12" t="s">
        <v>91</v>
      </c>
      <c r="L880" s="12">
        <f t="shared" si="253"/>
        <v>71.682411868126678</v>
      </c>
      <c r="M880" s="12" t="str">
        <f t="shared" si="260"/>
        <v>Above Average</v>
      </c>
      <c r="N880" s="22">
        <v>7</v>
      </c>
      <c r="O880" s="22" t="str">
        <f t="shared" si="261"/>
        <v>High</v>
      </c>
      <c r="P880">
        <v>1993</v>
      </c>
      <c r="Q880">
        <v>1994</v>
      </c>
      <c r="R880" s="23">
        <v>1050</v>
      </c>
      <c r="S880" s="23" t="str">
        <f t="shared" si="262"/>
        <v>no</v>
      </c>
      <c r="T880" s="23" t="str">
        <f t="shared" si="263"/>
        <v>Below Average</v>
      </c>
      <c r="U880" s="24">
        <v>1062</v>
      </c>
      <c r="V880" s="24">
        <v>887</v>
      </c>
      <c r="W880" s="24" t="s">
        <v>412</v>
      </c>
      <c r="X880" s="24">
        <v>1949</v>
      </c>
      <c r="Y880" s="24" t="str">
        <f t="shared" si="264"/>
        <v>no</v>
      </c>
      <c r="Z880" s="24" t="str">
        <f t="shared" si="265"/>
        <v>Above Average</v>
      </c>
      <c r="AA880" s="25">
        <v>1</v>
      </c>
      <c r="AB880" s="25">
        <v>0</v>
      </c>
      <c r="AC880" s="25">
        <v>2</v>
      </c>
      <c r="AD880" s="25">
        <v>1</v>
      </c>
      <c r="AE880" s="25">
        <f t="shared" si="266"/>
        <v>4</v>
      </c>
      <c r="AF880" s="25" t="str">
        <f t="shared" si="267"/>
        <v>More</v>
      </c>
      <c r="AG880" s="57">
        <v>8</v>
      </c>
      <c r="AH880" s="29">
        <v>236000</v>
      </c>
      <c r="AI880" s="29">
        <f t="shared" si="254"/>
        <v>2999</v>
      </c>
      <c r="AJ880" s="29" t="str">
        <f t="shared" si="268"/>
        <v>no</v>
      </c>
      <c r="AK880" s="29">
        <f t="shared" si="269"/>
        <v>78.692897632544188</v>
      </c>
      <c r="AL880" s="29">
        <f t="shared" si="270"/>
        <v>121.0877373011801</v>
      </c>
    </row>
    <row r="881" spans="1:38" x14ac:dyDescent="0.2">
      <c r="A881">
        <v>871</v>
      </c>
      <c r="B881" s="12">
        <v>60</v>
      </c>
      <c r="C881" s="12">
        <f t="shared" si="255"/>
        <v>60</v>
      </c>
      <c r="D881" s="12" t="str">
        <f t="shared" si="252"/>
        <v>no</v>
      </c>
      <c r="E881" s="12" t="str">
        <f t="shared" si="256"/>
        <v>Below Average</v>
      </c>
      <c r="F881" s="21">
        <v>6600</v>
      </c>
      <c r="G881" s="21" t="str">
        <f t="shared" si="257"/>
        <v>no</v>
      </c>
      <c r="H881" s="21" t="str">
        <f t="shared" si="258"/>
        <v>Below Average</v>
      </c>
      <c r="I881" s="12" t="s">
        <v>162</v>
      </c>
      <c r="J881" s="12" t="str">
        <f t="shared" si="259"/>
        <v>NAmes</v>
      </c>
      <c r="K881" s="12" t="s">
        <v>91</v>
      </c>
      <c r="L881" s="12">
        <f t="shared" si="253"/>
        <v>65.191384752822614</v>
      </c>
      <c r="M881" s="12" t="str">
        <f t="shared" si="260"/>
        <v>Below Average</v>
      </c>
      <c r="N881" s="22">
        <v>5</v>
      </c>
      <c r="O881" s="22" t="str">
        <f t="shared" si="261"/>
        <v>Low</v>
      </c>
      <c r="P881">
        <v>1962</v>
      </c>
      <c r="Q881">
        <v>1962</v>
      </c>
      <c r="R881" s="23">
        <v>894</v>
      </c>
      <c r="S881" s="23" t="str">
        <f t="shared" si="262"/>
        <v>no</v>
      </c>
      <c r="T881" s="23" t="str">
        <f t="shared" si="263"/>
        <v>Below Average</v>
      </c>
      <c r="U881" s="24">
        <v>894</v>
      </c>
      <c r="V881" s="24">
        <v>0</v>
      </c>
      <c r="W881" s="24" t="s">
        <v>413</v>
      </c>
      <c r="X881" s="24">
        <v>894</v>
      </c>
      <c r="Y881" s="24" t="str">
        <f t="shared" si="264"/>
        <v>no</v>
      </c>
      <c r="Z881" s="24" t="str">
        <f t="shared" si="265"/>
        <v>Below Average</v>
      </c>
      <c r="AA881" s="25">
        <v>0</v>
      </c>
      <c r="AB881" s="25">
        <v>0</v>
      </c>
      <c r="AC881" s="25">
        <v>1</v>
      </c>
      <c r="AD881" s="25">
        <v>0</v>
      </c>
      <c r="AE881" s="25">
        <f t="shared" si="266"/>
        <v>1</v>
      </c>
      <c r="AF881" s="25" t="str">
        <f t="shared" si="267"/>
        <v>Less</v>
      </c>
      <c r="AG881" s="57">
        <v>5</v>
      </c>
      <c r="AH881" s="29">
        <v>109500</v>
      </c>
      <c r="AI881" s="29">
        <f t="shared" si="254"/>
        <v>1788</v>
      </c>
      <c r="AJ881" s="29" t="str">
        <f t="shared" si="268"/>
        <v>no</v>
      </c>
      <c r="AK881" s="29">
        <f t="shared" si="269"/>
        <v>61.241610738255034</v>
      </c>
      <c r="AL881" s="29">
        <f t="shared" si="270"/>
        <v>122.48322147651007</v>
      </c>
    </row>
    <row r="882" spans="1:38" x14ac:dyDescent="0.2">
      <c r="A882">
        <v>872</v>
      </c>
      <c r="B882" s="12">
        <v>70</v>
      </c>
      <c r="C882" s="12">
        <f t="shared" si="255"/>
        <v>70</v>
      </c>
      <c r="D882" s="12" t="str">
        <f t="shared" si="252"/>
        <v>no</v>
      </c>
      <c r="E882" s="12" t="str">
        <f t="shared" si="256"/>
        <v>Above Average</v>
      </c>
      <c r="F882" s="21">
        <v>8750</v>
      </c>
      <c r="G882" s="21" t="str">
        <f t="shared" si="257"/>
        <v>no</v>
      </c>
      <c r="H882" s="21" t="str">
        <f t="shared" si="258"/>
        <v>Below Average</v>
      </c>
      <c r="I882" s="12" t="s">
        <v>89</v>
      </c>
      <c r="J882" s="12" t="str">
        <f t="shared" si="259"/>
        <v>CollgCr</v>
      </c>
      <c r="K882" s="12" t="s">
        <v>91</v>
      </c>
      <c r="L882" s="12">
        <f t="shared" si="253"/>
        <v>74.535824409408733</v>
      </c>
      <c r="M882" s="12" t="str">
        <f t="shared" si="260"/>
        <v>Above Average</v>
      </c>
      <c r="N882" s="22">
        <v>6</v>
      </c>
      <c r="O882" s="22" t="str">
        <f t="shared" si="261"/>
        <v>Low</v>
      </c>
      <c r="P882">
        <v>1998</v>
      </c>
      <c r="Q882">
        <v>1998</v>
      </c>
      <c r="R882" s="23">
        <v>804</v>
      </c>
      <c r="S882" s="23" t="str">
        <f t="shared" si="262"/>
        <v>no</v>
      </c>
      <c r="T882" s="23" t="str">
        <f t="shared" si="263"/>
        <v>Below Average</v>
      </c>
      <c r="U882" s="24">
        <v>804</v>
      </c>
      <c r="V882" s="24">
        <v>878</v>
      </c>
      <c r="W882" s="24" t="s">
        <v>412</v>
      </c>
      <c r="X882" s="24">
        <v>1682</v>
      </c>
      <c r="Y882" s="24" t="str">
        <f t="shared" si="264"/>
        <v>no</v>
      </c>
      <c r="Z882" s="24" t="str">
        <f t="shared" si="265"/>
        <v>Above Average</v>
      </c>
      <c r="AA882" s="25">
        <v>0</v>
      </c>
      <c r="AB882" s="25">
        <v>0</v>
      </c>
      <c r="AC882" s="25">
        <v>2</v>
      </c>
      <c r="AD882" s="25">
        <v>1</v>
      </c>
      <c r="AE882" s="25">
        <f t="shared" si="266"/>
        <v>3</v>
      </c>
      <c r="AF882" s="25" t="str">
        <f t="shared" si="267"/>
        <v>More</v>
      </c>
      <c r="AG882" s="57">
        <v>7</v>
      </c>
      <c r="AH882" s="29">
        <v>200500</v>
      </c>
      <c r="AI882" s="29">
        <f t="shared" si="254"/>
        <v>2486</v>
      </c>
      <c r="AJ882" s="29" t="str">
        <f t="shared" si="268"/>
        <v>no</v>
      </c>
      <c r="AK882" s="29">
        <f t="shared" si="269"/>
        <v>80.651649235720029</v>
      </c>
      <c r="AL882" s="29">
        <f t="shared" si="270"/>
        <v>119.20332936979786</v>
      </c>
    </row>
    <row r="883" spans="1:38" x14ac:dyDescent="0.2">
      <c r="A883">
        <v>873</v>
      </c>
      <c r="B883" s="12">
        <v>74</v>
      </c>
      <c r="C883" s="12">
        <f t="shared" si="255"/>
        <v>74</v>
      </c>
      <c r="D883" s="12" t="str">
        <f t="shared" si="252"/>
        <v>no</v>
      </c>
      <c r="E883" s="12" t="str">
        <f t="shared" si="256"/>
        <v>Above Average</v>
      </c>
      <c r="F883" s="21">
        <v>8892</v>
      </c>
      <c r="G883" s="21" t="str">
        <f t="shared" si="257"/>
        <v>no</v>
      </c>
      <c r="H883" s="21" t="str">
        <f t="shared" si="258"/>
        <v>Below Average</v>
      </c>
      <c r="I883" s="12" t="s">
        <v>162</v>
      </c>
      <c r="J883" s="12" t="str">
        <f t="shared" si="259"/>
        <v>NAmes</v>
      </c>
      <c r="K883" s="12" t="s">
        <v>91</v>
      </c>
      <c r="L883" s="12">
        <f t="shared" si="253"/>
        <v>65.191384752822614</v>
      </c>
      <c r="M883" s="12" t="str">
        <f t="shared" si="260"/>
        <v>Below Average</v>
      </c>
      <c r="N883" s="22">
        <v>5</v>
      </c>
      <c r="O883" s="22" t="str">
        <f t="shared" si="261"/>
        <v>Low</v>
      </c>
      <c r="P883">
        <v>1953</v>
      </c>
      <c r="Q883">
        <v>1996</v>
      </c>
      <c r="R883" s="23">
        <v>105</v>
      </c>
      <c r="S883" s="23" t="str">
        <f t="shared" si="262"/>
        <v>no</v>
      </c>
      <c r="T883" s="23" t="str">
        <f t="shared" si="263"/>
        <v>Below Average</v>
      </c>
      <c r="U883" s="24">
        <v>910</v>
      </c>
      <c r="V883" s="24">
        <v>0</v>
      </c>
      <c r="W883" s="24" t="s">
        <v>413</v>
      </c>
      <c r="X883" s="24">
        <v>910</v>
      </c>
      <c r="Y883" s="24" t="str">
        <f t="shared" si="264"/>
        <v>no</v>
      </c>
      <c r="Z883" s="24" t="str">
        <f t="shared" si="265"/>
        <v>Below Average</v>
      </c>
      <c r="AA883" s="25">
        <v>0</v>
      </c>
      <c r="AB883" s="25">
        <v>0</v>
      </c>
      <c r="AC883" s="25">
        <v>1</v>
      </c>
      <c r="AD883" s="25">
        <v>0</v>
      </c>
      <c r="AE883" s="25">
        <f t="shared" si="266"/>
        <v>1</v>
      </c>
      <c r="AF883" s="25" t="str">
        <f t="shared" si="267"/>
        <v>Less</v>
      </c>
      <c r="AG883" s="57">
        <v>5</v>
      </c>
      <c r="AH883" s="29">
        <v>116000</v>
      </c>
      <c r="AI883" s="29">
        <f t="shared" si="254"/>
        <v>1015</v>
      </c>
      <c r="AJ883" s="29" t="str">
        <f t="shared" si="268"/>
        <v>no</v>
      </c>
      <c r="AK883" s="29">
        <f t="shared" si="269"/>
        <v>114.28571428571429</v>
      </c>
      <c r="AL883" s="29">
        <f t="shared" si="270"/>
        <v>127.47252747252747</v>
      </c>
    </row>
    <row r="884" spans="1:38" x14ac:dyDescent="0.2">
      <c r="A884">
        <v>874</v>
      </c>
      <c r="B884" s="12">
        <v>60</v>
      </c>
      <c r="C884" s="12">
        <f t="shared" si="255"/>
        <v>60</v>
      </c>
      <c r="D884" s="12" t="str">
        <f t="shared" si="252"/>
        <v>no</v>
      </c>
      <c r="E884" s="12" t="str">
        <f t="shared" si="256"/>
        <v>Below Average</v>
      </c>
      <c r="F884" s="21">
        <v>12144</v>
      </c>
      <c r="G884" s="21" t="str">
        <f t="shared" si="257"/>
        <v>no</v>
      </c>
      <c r="H884" s="21" t="str">
        <f t="shared" si="258"/>
        <v>Above Average</v>
      </c>
      <c r="I884" s="12" t="s">
        <v>162</v>
      </c>
      <c r="J884" s="12" t="str">
        <f t="shared" si="259"/>
        <v>NAmes</v>
      </c>
      <c r="K884" s="12" t="s">
        <v>91</v>
      </c>
      <c r="L884" s="12">
        <f t="shared" si="253"/>
        <v>65.191384752822614</v>
      </c>
      <c r="M884" s="12" t="str">
        <f t="shared" si="260"/>
        <v>Below Average</v>
      </c>
      <c r="N884" s="22">
        <v>5</v>
      </c>
      <c r="O884" s="22" t="str">
        <f t="shared" si="261"/>
        <v>Low</v>
      </c>
      <c r="P884">
        <v>1949</v>
      </c>
      <c r="Q884">
        <v>1950</v>
      </c>
      <c r="R884" s="23">
        <v>832</v>
      </c>
      <c r="S884" s="23" t="str">
        <f t="shared" si="262"/>
        <v>no</v>
      </c>
      <c r="T884" s="23" t="str">
        <f t="shared" si="263"/>
        <v>Below Average</v>
      </c>
      <c r="U884" s="24">
        <v>1036</v>
      </c>
      <c r="V884" s="24">
        <v>0</v>
      </c>
      <c r="W884" s="24" t="s">
        <v>413</v>
      </c>
      <c r="X884" s="24">
        <v>1268</v>
      </c>
      <c r="Y884" s="24" t="str">
        <f t="shared" si="264"/>
        <v>no</v>
      </c>
      <c r="Z884" s="24" t="str">
        <f t="shared" si="265"/>
        <v>Below Average</v>
      </c>
      <c r="AA884" s="25">
        <v>0</v>
      </c>
      <c r="AB884" s="25">
        <v>0</v>
      </c>
      <c r="AC884" s="25">
        <v>1</v>
      </c>
      <c r="AD884" s="25">
        <v>0</v>
      </c>
      <c r="AE884" s="25">
        <f t="shared" si="266"/>
        <v>1</v>
      </c>
      <c r="AF884" s="25" t="str">
        <f t="shared" si="267"/>
        <v>Less</v>
      </c>
      <c r="AG884" s="57">
        <v>6</v>
      </c>
      <c r="AH884" s="29">
        <v>133000</v>
      </c>
      <c r="AI884" s="29">
        <f t="shared" si="254"/>
        <v>2100</v>
      </c>
      <c r="AJ884" s="29" t="str">
        <f t="shared" si="268"/>
        <v>no</v>
      </c>
      <c r="AK884" s="29">
        <f t="shared" si="269"/>
        <v>63.333333333333336</v>
      </c>
      <c r="AL884" s="29">
        <f t="shared" si="270"/>
        <v>104.88958990536278</v>
      </c>
    </row>
    <row r="885" spans="1:38" x14ac:dyDescent="0.2">
      <c r="A885">
        <v>875</v>
      </c>
      <c r="B885" s="12">
        <v>52</v>
      </c>
      <c r="C885" s="12">
        <f t="shared" si="255"/>
        <v>52</v>
      </c>
      <c r="D885" s="12" t="str">
        <f t="shared" si="252"/>
        <v>no</v>
      </c>
      <c r="E885" s="12" t="str">
        <f t="shared" si="256"/>
        <v>Below Average</v>
      </c>
      <c r="F885" s="21">
        <v>5720</v>
      </c>
      <c r="G885" s="21" t="str">
        <f t="shared" si="257"/>
        <v>no</v>
      </c>
      <c r="H885" s="21" t="str">
        <f t="shared" si="258"/>
        <v>Below Average</v>
      </c>
      <c r="I885" s="12" t="s">
        <v>143</v>
      </c>
      <c r="J885" s="12" t="str">
        <f t="shared" si="259"/>
        <v>OldTown</v>
      </c>
      <c r="K885" s="12" t="s">
        <v>91</v>
      </c>
      <c r="L885" s="12">
        <f t="shared" si="253"/>
        <v>57.90974368543602</v>
      </c>
      <c r="M885" s="12" t="str">
        <f t="shared" si="260"/>
        <v>Below Average</v>
      </c>
      <c r="N885" s="22">
        <v>5</v>
      </c>
      <c r="O885" s="22" t="str">
        <f t="shared" si="261"/>
        <v>Low</v>
      </c>
      <c r="P885">
        <v>1941</v>
      </c>
      <c r="Q885">
        <v>1950</v>
      </c>
      <c r="R885" s="23">
        <v>676</v>
      </c>
      <c r="S885" s="23" t="str">
        <f t="shared" si="262"/>
        <v>no</v>
      </c>
      <c r="T885" s="23" t="str">
        <f t="shared" si="263"/>
        <v>Below Average</v>
      </c>
      <c r="U885" s="24">
        <v>676</v>
      </c>
      <c r="V885" s="24">
        <v>455</v>
      </c>
      <c r="W885" s="24" t="s">
        <v>412</v>
      </c>
      <c r="X885" s="24">
        <v>1131</v>
      </c>
      <c r="Y885" s="24" t="str">
        <f t="shared" si="264"/>
        <v>no</v>
      </c>
      <c r="Z885" s="24" t="str">
        <f t="shared" si="265"/>
        <v>Below Average</v>
      </c>
      <c r="AA885" s="25">
        <v>0</v>
      </c>
      <c r="AB885" s="25">
        <v>0</v>
      </c>
      <c r="AC885" s="25">
        <v>1</v>
      </c>
      <c r="AD885" s="25">
        <v>1</v>
      </c>
      <c r="AE885" s="25">
        <f t="shared" si="266"/>
        <v>2</v>
      </c>
      <c r="AF885" s="25" t="str">
        <f t="shared" si="267"/>
        <v>Less</v>
      </c>
      <c r="AG885" s="57">
        <v>5</v>
      </c>
      <c r="AH885" s="29">
        <v>66500</v>
      </c>
      <c r="AI885" s="29">
        <f t="shared" si="254"/>
        <v>1807</v>
      </c>
      <c r="AJ885" s="29" t="str">
        <f t="shared" si="268"/>
        <v>no</v>
      </c>
      <c r="AK885" s="29">
        <f t="shared" si="269"/>
        <v>36.80132816823464</v>
      </c>
      <c r="AL885" s="29">
        <f t="shared" si="270"/>
        <v>58.797524314765695</v>
      </c>
    </row>
    <row r="886" spans="1:38" x14ac:dyDescent="0.2">
      <c r="A886">
        <v>876</v>
      </c>
      <c r="B886" s="12">
        <v>75</v>
      </c>
      <c r="C886" s="12">
        <f t="shared" si="255"/>
        <v>75</v>
      </c>
      <c r="D886" s="12" t="str">
        <f t="shared" si="252"/>
        <v>no</v>
      </c>
      <c r="E886" s="12" t="str">
        <f t="shared" si="256"/>
        <v>Above Average</v>
      </c>
      <c r="F886" s="21">
        <v>9000</v>
      </c>
      <c r="G886" s="21" t="str">
        <f t="shared" si="257"/>
        <v>no</v>
      </c>
      <c r="H886" s="21" t="str">
        <f t="shared" si="258"/>
        <v>Below Average</v>
      </c>
      <c r="I886" s="12" t="s">
        <v>136</v>
      </c>
      <c r="J886" s="12" t="str">
        <f t="shared" si="259"/>
        <v>Somerst</v>
      </c>
      <c r="K886" s="12" t="s">
        <v>91</v>
      </c>
      <c r="L886" s="12">
        <f t="shared" si="253"/>
        <v>83.140020408338017</v>
      </c>
      <c r="M886" s="12" t="str">
        <f t="shared" si="260"/>
        <v>Above Average</v>
      </c>
      <c r="N886" s="22">
        <v>8</v>
      </c>
      <c r="O886" s="22" t="str">
        <f t="shared" si="261"/>
        <v>High</v>
      </c>
      <c r="P886">
        <v>2007</v>
      </c>
      <c r="Q886">
        <v>2007</v>
      </c>
      <c r="R886" s="23">
        <v>1184</v>
      </c>
      <c r="S886" s="23" t="str">
        <f t="shared" si="262"/>
        <v>no</v>
      </c>
      <c r="T886" s="23" t="str">
        <f t="shared" si="263"/>
        <v>Above Average</v>
      </c>
      <c r="U886" s="24">
        <v>1184</v>
      </c>
      <c r="V886" s="24">
        <v>1426</v>
      </c>
      <c r="W886" s="24" t="s">
        <v>412</v>
      </c>
      <c r="X886" s="24">
        <v>2610</v>
      </c>
      <c r="Y886" s="24" t="str">
        <f t="shared" si="264"/>
        <v>no</v>
      </c>
      <c r="Z886" s="24" t="str">
        <f t="shared" si="265"/>
        <v>Above Average</v>
      </c>
      <c r="AA886" s="25">
        <v>0</v>
      </c>
      <c r="AB886" s="25">
        <v>0</v>
      </c>
      <c r="AC886" s="25">
        <v>2</v>
      </c>
      <c r="AD886" s="25">
        <v>1</v>
      </c>
      <c r="AE886" s="25">
        <f t="shared" si="266"/>
        <v>3</v>
      </c>
      <c r="AF886" s="25" t="str">
        <f t="shared" si="267"/>
        <v>More</v>
      </c>
      <c r="AG886" s="57">
        <v>11</v>
      </c>
      <c r="AH886" s="29">
        <v>303477</v>
      </c>
      <c r="AI886" s="29">
        <f t="shared" si="254"/>
        <v>3794</v>
      </c>
      <c r="AJ886" s="29" t="str">
        <f t="shared" si="268"/>
        <v>no</v>
      </c>
      <c r="AK886" s="29">
        <f t="shared" si="269"/>
        <v>79.988666315234582</v>
      </c>
      <c r="AL886" s="29">
        <f t="shared" si="270"/>
        <v>116.27471264367816</v>
      </c>
    </row>
    <row r="887" spans="1:38" x14ac:dyDescent="0.2">
      <c r="A887">
        <v>877</v>
      </c>
      <c r="B887" s="12">
        <v>94</v>
      </c>
      <c r="C887" s="12">
        <f t="shared" si="255"/>
        <v>94</v>
      </c>
      <c r="D887" s="12" t="str">
        <f t="shared" si="252"/>
        <v>no</v>
      </c>
      <c r="E887" s="12" t="str">
        <f t="shared" si="256"/>
        <v>Above Average</v>
      </c>
      <c r="F887" s="21">
        <v>25286</v>
      </c>
      <c r="G887" s="21" t="str">
        <f t="shared" si="257"/>
        <v>yes</v>
      </c>
      <c r="H887" s="21" t="str">
        <f t="shared" si="258"/>
        <v>Above Average</v>
      </c>
      <c r="I887" s="12" t="s">
        <v>131</v>
      </c>
      <c r="J887" s="12" t="str">
        <f t="shared" si="259"/>
        <v>Mitchel</v>
      </c>
      <c r="K887" s="12" t="s">
        <v>91</v>
      </c>
      <c r="L887" s="12">
        <f t="shared" si="253"/>
        <v>69.371268986915226</v>
      </c>
      <c r="M887" s="12" t="str">
        <f t="shared" si="260"/>
        <v>Below Average</v>
      </c>
      <c r="N887" s="22">
        <v>4</v>
      </c>
      <c r="O887" s="22" t="str">
        <f t="shared" si="261"/>
        <v>Low</v>
      </c>
      <c r="P887">
        <v>1963</v>
      </c>
      <c r="Q887">
        <v>1963</v>
      </c>
      <c r="R887" s="23">
        <v>1064</v>
      </c>
      <c r="S887" s="23" t="str">
        <f t="shared" si="262"/>
        <v>no</v>
      </c>
      <c r="T887" s="23" t="str">
        <f t="shared" si="263"/>
        <v>Above Average</v>
      </c>
      <c r="U887" s="24">
        <v>1040</v>
      </c>
      <c r="V887" s="24">
        <v>0</v>
      </c>
      <c r="W887" s="24" t="s">
        <v>413</v>
      </c>
      <c r="X887" s="24">
        <v>1040</v>
      </c>
      <c r="Y887" s="24" t="str">
        <f t="shared" si="264"/>
        <v>no</v>
      </c>
      <c r="Z887" s="24" t="str">
        <f t="shared" si="265"/>
        <v>Below Average</v>
      </c>
      <c r="AA887" s="25">
        <v>1</v>
      </c>
      <c r="AB887" s="25">
        <v>0</v>
      </c>
      <c r="AC887" s="25">
        <v>1</v>
      </c>
      <c r="AD887" s="25">
        <v>0</v>
      </c>
      <c r="AE887" s="25">
        <f t="shared" si="266"/>
        <v>2</v>
      </c>
      <c r="AF887" s="25" t="str">
        <f t="shared" si="267"/>
        <v>Less</v>
      </c>
      <c r="AG887" s="57">
        <v>5</v>
      </c>
      <c r="AH887" s="29">
        <v>132250</v>
      </c>
      <c r="AI887" s="29">
        <f t="shared" si="254"/>
        <v>2104</v>
      </c>
      <c r="AJ887" s="29" t="str">
        <f t="shared" si="268"/>
        <v>no</v>
      </c>
      <c r="AK887" s="29">
        <f t="shared" si="269"/>
        <v>62.856463878326998</v>
      </c>
      <c r="AL887" s="29">
        <f t="shared" si="270"/>
        <v>127.16346153846153</v>
      </c>
    </row>
    <row r="888" spans="1:38" x14ac:dyDescent="0.2">
      <c r="A888">
        <v>878</v>
      </c>
      <c r="B888" s="12">
        <v>74</v>
      </c>
      <c r="C888" s="12">
        <f t="shared" si="255"/>
        <v>74</v>
      </c>
      <c r="D888" s="12" t="str">
        <f t="shared" si="252"/>
        <v>no</v>
      </c>
      <c r="E888" s="12" t="str">
        <f t="shared" si="256"/>
        <v>Above Average</v>
      </c>
      <c r="F888" s="21">
        <v>8834</v>
      </c>
      <c r="G888" s="21" t="str">
        <f t="shared" si="257"/>
        <v>no</v>
      </c>
      <c r="H888" s="21" t="str">
        <f t="shared" si="258"/>
        <v>Below Average</v>
      </c>
      <c r="I888" s="12" t="s">
        <v>154</v>
      </c>
      <c r="J888" s="12" t="str">
        <f t="shared" si="259"/>
        <v>NridgHt</v>
      </c>
      <c r="K888" s="12" t="s">
        <v>91</v>
      </c>
      <c r="L888" s="12">
        <f t="shared" si="253"/>
        <v>92.435750489847905</v>
      </c>
      <c r="M888" s="12" t="str">
        <f t="shared" si="260"/>
        <v>Above Average</v>
      </c>
      <c r="N888" s="22">
        <v>9</v>
      </c>
      <c r="O888" s="22" t="str">
        <f t="shared" si="261"/>
        <v>High</v>
      </c>
      <c r="P888">
        <v>2004</v>
      </c>
      <c r="Q888">
        <v>2005</v>
      </c>
      <c r="R888" s="23">
        <v>1462</v>
      </c>
      <c r="S888" s="23" t="str">
        <f t="shared" si="262"/>
        <v>no</v>
      </c>
      <c r="T888" s="23" t="str">
        <f t="shared" si="263"/>
        <v>Above Average</v>
      </c>
      <c r="U888" s="24">
        <v>1462</v>
      </c>
      <c r="V888" s="24">
        <v>762</v>
      </c>
      <c r="W888" s="24" t="s">
        <v>412</v>
      </c>
      <c r="X888" s="24">
        <v>2224</v>
      </c>
      <c r="Y888" s="24" t="str">
        <f t="shared" si="264"/>
        <v>no</v>
      </c>
      <c r="Z888" s="24" t="str">
        <f t="shared" si="265"/>
        <v>Above Average</v>
      </c>
      <c r="AA888" s="25">
        <v>1</v>
      </c>
      <c r="AB888" s="25">
        <v>0</v>
      </c>
      <c r="AC888" s="25">
        <v>2</v>
      </c>
      <c r="AD888" s="25">
        <v>1</v>
      </c>
      <c r="AE888" s="25">
        <f t="shared" si="266"/>
        <v>4</v>
      </c>
      <c r="AF888" s="25" t="str">
        <f t="shared" si="267"/>
        <v>More</v>
      </c>
      <c r="AG888" s="57">
        <v>10</v>
      </c>
      <c r="AH888" s="29">
        <v>350000</v>
      </c>
      <c r="AI888" s="29">
        <f t="shared" si="254"/>
        <v>3686</v>
      </c>
      <c r="AJ888" s="29" t="str">
        <f t="shared" si="268"/>
        <v>no</v>
      </c>
      <c r="AK888" s="29">
        <f t="shared" si="269"/>
        <v>94.95387954422138</v>
      </c>
      <c r="AL888" s="29">
        <f t="shared" si="270"/>
        <v>157.37410071942446</v>
      </c>
    </row>
    <row r="889" spans="1:38" x14ac:dyDescent="0.2">
      <c r="A889">
        <v>879</v>
      </c>
      <c r="B889" s="12">
        <v>88</v>
      </c>
      <c r="C889" s="12">
        <f t="shared" si="255"/>
        <v>88</v>
      </c>
      <c r="D889" s="12" t="str">
        <f t="shared" si="252"/>
        <v>no</v>
      </c>
      <c r="E889" s="12" t="str">
        <f t="shared" si="256"/>
        <v>Above Average</v>
      </c>
      <c r="F889" s="21">
        <v>11782</v>
      </c>
      <c r="G889" s="21" t="str">
        <f t="shared" si="257"/>
        <v>no</v>
      </c>
      <c r="H889" s="21" t="str">
        <f t="shared" si="258"/>
        <v>Above Average</v>
      </c>
      <c r="I889" s="12" t="s">
        <v>151</v>
      </c>
      <c r="J889" s="12" t="str">
        <f t="shared" si="259"/>
        <v>Sawyer</v>
      </c>
      <c r="K889" s="12" t="s">
        <v>91</v>
      </c>
      <c r="L889" s="12">
        <f t="shared" si="253"/>
        <v>65.835562612127291</v>
      </c>
      <c r="M889" s="12" t="str">
        <f t="shared" si="260"/>
        <v>Below Average</v>
      </c>
      <c r="N889" s="22">
        <v>5</v>
      </c>
      <c r="O889" s="22" t="str">
        <f t="shared" si="261"/>
        <v>Low</v>
      </c>
      <c r="P889">
        <v>1961</v>
      </c>
      <c r="Q889">
        <v>1995</v>
      </c>
      <c r="R889" s="23">
        <v>1109</v>
      </c>
      <c r="S889" s="23" t="str">
        <f t="shared" si="262"/>
        <v>no</v>
      </c>
      <c r="T889" s="23" t="str">
        <f t="shared" si="263"/>
        <v>Above Average</v>
      </c>
      <c r="U889" s="24">
        <v>1155</v>
      </c>
      <c r="V889" s="24">
        <v>0</v>
      </c>
      <c r="W889" s="24" t="s">
        <v>413</v>
      </c>
      <c r="X889" s="24">
        <v>1155</v>
      </c>
      <c r="Y889" s="24" t="str">
        <f t="shared" si="264"/>
        <v>no</v>
      </c>
      <c r="Z889" s="24" t="str">
        <f t="shared" si="265"/>
        <v>Below Average</v>
      </c>
      <c r="AA889" s="25">
        <v>1</v>
      </c>
      <c r="AB889" s="25">
        <v>0</v>
      </c>
      <c r="AC889" s="25">
        <v>1</v>
      </c>
      <c r="AD889" s="25">
        <v>0</v>
      </c>
      <c r="AE889" s="25">
        <f t="shared" si="266"/>
        <v>2</v>
      </c>
      <c r="AF889" s="25" t="str">
        <f t="shared" si="267"/>
        <v>Less</v>
      </c>
      <c r="AG889" s="57">
        <v>6</v>
      </c>
      <c r="AH889" s="29">
        <v>148000</v>
      </c>
      <c r="AI889" s="29">
        <f t="shared" si="254"/>
        <v>2264</v>
      </c>
      <c r="AJ889" s="29" t="str">
        <f t="shared" si="268"/>
        <v>no</v>
      </c>
      <c r="AK889" s="29">
        <f t="shared" si="269"/>
        <v>65.371024734982328</v>
      </c>
      <c r="AL889" s="29">
        <f t="shared" si="270"/>
        <v>128.13852813852813</v>
      </c>
    </row>
    <row r="890" spans="1:38" x14ac:dyDescent="0.2">
      <c r="A890">
        <v>880</v>
      </c>
      <c r="B890" s="12" t="s">
        <v>83</v>
      </c>
      <c r="C890" s="12">
        <f t="shared" si="255"/>
        <v>69</v>
      </c>
      <c r="D890" s="12" t="str">
        <f t="shared" si="252"/>
        <v>no</v>
      </c>
      <c r="E890" s="12" t="str">
        <f t="shared" si="256"/>
        <v>Below Average</v>
      </c>
      <c r="F890" s="21">
        <v>7000</v>
      </c>
      <c r="G890" s="21" t="str">
        <f t="shared" si="257"/>
        <v>no</v>
      </c>
      <c r="H890" s="21" t="str">
        <f t="shared" si="258"/>
        <v>Below Average</v>
      </c>
      <c r="I890" s="12" t="s">
        <v>89</v>
      </c>
      <c r="J890" s="12" t="str">
        <f t="shared" si="259"/>
        <v>CollgCr</v>
      </c>
      <c r="K890" s="12" t="s">
        <v>91</v>
      </c>
      <c r="L890" s="12">
        <f t="shared" si="253"/>
        <v>74.535824409408733</v>
      </c>
      <c r="M890" s="12" t="str">
        <f t="shared" si="260"/>
        <v>Above Average</v>
      </c>
      <c r="N890" s="22">
        <v>5</v>
      </c>
      <c r="O890" s="22" t="str">
        <f t="shared" si="261"/>
        <v>Low</v>
      </c>
      <c r="P890">
        <v>1978</v>
      </c>
      <c r="Q890">
        <v>2005</v>
      </c>
      <c r="R890" s="23">
        <v>864</v>
      </c>
      <c r="S890" s="23" t="str">
        <f t="shared" si="262"/>
        <v>no</v>
      </c>
      <c r="T890" s="23" t="str">
        <f t="shared" si="263"/>
        <v>Below Average</v>
      </c>
      <c r="U890" s="24">
        <v>864</v>
      </c>
      <c r="V890" s="24">
        <v>0</v>
      </c>
      <c r="W890" s="24" t="s">
        <v>413</v>
      </c>
      <c r="X890" s="24">
        <v>864</v>
      </c>
      <c r="Y890" s="24" t="str">
        <f t="shared" si="264"/>
        <v>no</v>
      </c>
      <c r="Z890" s="24" t="str">
        <f t="shared" si="265"/>
        <v>Below Average</v>
      </c>
      <c r="AA890" s="25">
        <v>1</v>
      </c>
      <c r="AB890" s="25">
        <v>0</v>
      </c>
      <c r="AC890" s="25">
        <v>1</v>
      </c>
      <c r="AD890" s="25">
        <v>0</v>
      </c>
      <c r="AE890" s="25">
        <f t="shared" si="266"/>
        <v>2</v>
      </c>
      <c r="AF890" s="25" t="str">
        <f t="shared" si="267"/>
        <v>Less</v>
      </c>
      <c r="AG890" s="57">
        <v>6</v>
      </c>
      <c r="AH890" s="29">
        <v>136500</v>
      </c>
      <c r="AI890" s="29">
        <f t="shared" si="254"/>
        <v>1728</v>
      </c>
      <c r="AJ890" s="29" t="str">
        <f t="shared" si="268"/>
        <v>no</v>
      </c>
      <c r="AK890" s="29">
        <f t="shared" si="269"/>
        <v>78.993055555555557</v>
      </c>
      <c r="AL890" s="29">
        <f t="shared" si="270"/>
        <v>157.98611111111111</v>
      </c>
    </row>
    <row r="891" spans="1:38" x14ac:dyDescent="0.2">
      <c r="A891">
        <v>881</v>
      </c>
      <c r="B891" s="12">
        <v>60</v>
      </c>
      <c r="C891" s="12">
        <f t="shared" si="255"/>
        <v>60</v>
      </c>
      <c r="D891" s="12" t="str">
        <f t="shared" si="252"/>
        <v>no</v>
      </c>
      <c r="E891" s="12" t="str">
        <f t="shared" si="256"/>
        <v>Below Average</v>
      </c>
      <c r="F891" s="21">
        <v>7024</v>
      </c>
      <c r="G891" s="21" t="str">
        <f t="shared" si="257"/>
        <v>no</v>
      </c>
      <c r="H891" s="21" t="str">
        <f t="shared" si="258"/>
        <v>Below Average</v>
      </c>
      <c r="I891" s="12" t="s">
        <v>185</v>
      </c>
      <c r="J891" s="12" t="str">
        <f t="shared" si="259"/>
        <v>Edwards</v>
      </c>
      <c r="K891" s="12" t="s">
        <v>91</v>
      </c>
      <c r="L891" s="12">
        <f t="shared" si="253"/>
        <v>61.772149970231268</v>
      </c>
      <c r="M891" s="12" t="str">
        <f t="shared" si="260"/>
        <v>Below Average</v>
      </c>
      <c r="N891" s="22">
        <v>5</v>
      </c>
      <c r="O891" s="22" t="str">
        <f t="shared" si="261"/>
        <v>Low</v>
      </c>
      <c r="P891">
        <v>2005</v>
      </c>
      <c r="Q891">
        <v>2006</v>
      </c>
      <c r="R891" s="23">
        <v>1090</v>
      </c>
      <c r="S891" s="23" t="str">
        <f t="shared" si="262"/>
        <v>no</v>
      </c>
      <c r="T891" s="23" t="str">
        <f t="shared" si="263"/>
        <v>Above Average</v>
      </c>
      <c r="U891" s="24">
        <v>1090</v>
      </c>
      <c r="V891" s="24">
        <v>0</v>
      </c>
      <c r="W891" s="24" t="s">
        <v>413</v>
      </c>
      <c r="X891" s="24">
        <v>1090</v>
      </c>
      <c r="Y891" s="24" t="str">
        <f t="shared" si="264"/>
        <v>no</v>
      </c>
      <c r="Z891" s="24" t="str">
        <f t="shared" si="265"/>
        <v>Below Average</v>
      </c>
      <c r="AA891" s="25">
        <v>1</v>
      </c>
      <c r="AB891" s="25">
        <v>0</v>
      </c>
      <c r="AC891" s="25">
        <v>1</v>
      </c>
      <c r="AD891" s="25">
        <v>1</v>
      </c>
      <c r="AE891" s="25">
        <f t="shared" si="266"/>
        <v>3</v>
      </c>
      <c r="AF891" s="25" t="str">
        <f t="shared" si="267"/>
        <v>More</v>
      </c>
      <c r="AG891" s="57">
        <v>5</v>
      </c>
      <c r="AH891" s="29">
        <v>157000</v>
      </c>
      <c r="AI891" s="29">
        <f t="shared" si="254"/>
        <v>2180</v>
      </c>
      <c r="AJ891" s="29" t="str">
        <f t="shared" si="268"/>
        <v>no</v>
      </c>
      <c r="AK891" s="29">
        <f t="shared" si="269"/>
        <v>72.018348623853214</v>
      </c>
      <c r="AL891" s="29">
        <f t="shared" si="270"/>
        <v>144.03669724770643</v>
      </c>
    </row>
    <row r="892" spans="1:38" x14ac:dyDescent="0.2">
      <c r="A892">
        <v>882</v>
      </c>
      <c r="B892" s="12">
        <v>44</v>
      </c>
      <c r="C892" s="12">
        <f t="shared" si="255"/>
        <v>44</v>
      </c>
      <c r="D892" s="12" t="str">
        <f t="shared" si="252"/>
        <v>no</v>
      </c>
      <c r="E892" s="12" t="str">
        <f t="shared" si="256"/>
        <v>Below Average</v>
      </c>
      <c r="F892" s="21">
        <v>13758</v>
      </c>
      <c r="G892" s="21" t="str">
        <f t="shared" si="257"/>
        <v>no</v>
      </c>
      <c r="H892" s="21" t="str">
        <f t="shared" si="258"/>
        <v>Above Average</v>
      </c>
      <c r="I892" s="12" t="s">
        <v>189</v>
      </c>
      <c r="J892" s="12" t="str">
        <f t="shared" si="259"/>
        <v>Timber</v>
      </c>
      <c r="K892" s="12" t="s">
        <v>91</v>
      </c>
      <c r="L892" s="12">
        <f t="shared" si="253"/>
        <v>78.098980385544763</v>
      </c>
      <c r="M892" s="12" t="str">
        <f t="shared" si="260"/>
        <v>Above Average</v>
      </c>
      <c r="N892" s="22">
        <v>7</v>
      </c>
      <c r="O892" s="22" t="str">
        <f t="shared" si="261"/>
        <v>High</v>
      </c>
      <c r="P892">
        <v>1990</v>
      </c>
      <c r="Q892">
        <v>1991</v>
      </c>
      <c r="R892" s="23">
        <v>1156</v>
      </c>
      <c r="S892" s="23" t="str">
        <f t="shared" si="262"/>
        <v>no</v>
      </c>
      <c r="T892" s="23" t="str">
        <f t="shared" si="263"/>
        <v>Above Average</v>
      </c>
      <c r="U892" s="24">
        <v>1187</v>
      </c>
      <c r="V892" s="24">
        <v>530</v>
      </c>
      <c r="W892" s="24" t="s">
        <v>412</v>
      </c>
      <c r="X892" s="24">
        <v>1717</v>
      </c>
      <c r="Y892" s="24" t="str">
        <f t="shared" si="264"/>
        <v>no</v>
      </c>
      <c r="Z892" s="24" t="str">
        <f t="shared" si="265"/>
        <v>Above Average</v>
      </c>
      <c r="AA892" s="25">
        <v>0</v>
      </c>
      <c r="AB892" s="25">
        <v>0</v>
      </c>
      <c r="AC892" s="25">
        <v>2</v>
      </c>
      <c r="AD892" s="25">
        <v>1</v>
      </c>
      <c r="AE892" s="25">
        <f t="shared" si="266"/>
        <v>3</v>
      </c>
      <c r="AF892" s="25" t="str">
        <f t="shared" si="267"/>
        <v>More</v>
      </c>
      <c r="AG892" s="57">
        <v>7</v>
      </c>
      <c r="AH892" s="29">
        <v>187500</v>
      </c>
      <c r="AI892" s="29">
        <f t="shared" si="254"/>
        <v>2873</v>
      </c>
      <c r="AJ892" s="29" t="str">
        <f t="shared" si="268"/>
        <v>no</v>
      </c>
      <c r="AK892" s="29">
        <f t="shared" si="269"/>
        <v>65.262791507135404</v>
      </c>
      <c r="AL892" s="29">
        <f t="shared" si="270"/>
        <v>109.20209668025626</v>
      </c>
    </row>
    <row r="893" spans="1:38" x14ac:dyDescent="0.2">
      <c r="A893">
        <v>883</v>
      </c>
      <c r="B893" s="12" t="s">
        <v>83</v>
      </c>
      <c r="C893" s="12">
        <f t="shared" si="255"/>
        <v>69</v>
      </c>
      <c r="D893" s="12" t="str">
        <f t="shared" si="252"/>
        <v>no</v>
      </c>
      <c r="E893" s="12" t="str">
        <f t="shared" si="256"/>
        <v>Below Average</v>
      </c>
      <c r="F893" s="21">
        <v>9636</v>
      </c>
      <c r="G893" s="21" t="str">
        <f t="shared" si="257"/>
        <v>no</v>
      </c>
      <c r="H893" s="21" t="str">
        <f t="shared" si="258"/>
        <v>Below Average</v>
      </c>
      <c r="I893" s="12" t="s">
        <v>193</v>
      </c>
      <c r="J893" s="12" t="str">
        <f t="shared" si="259"/>
        <v>Gilbert</v>
      </c>
      <c r="K893" s="12" t="s">
        <v>91</v>
      </c>
      <c r="L893" s="12">
        <f t="shared" si="253"/>
        <v>77.47396854876844</v>
      </c>
      <c r="M893" s="12" t="str">
        <f t="shared" si="260"/>
        <v>Above Average</v>
      </c>
      <c r="N893" s="22">
        <v>6</v>
      </c>
      <c r="O893" s="22" t="str">
        <f t="shared" si="261"/>
        <v>Low</v>
      </c>
      <c r="P893">
        <v>1992</v>
      </c>
      <c r="Q893">
        <v>1993</v>
      </c>
      <c r="R893" s="23">
        <v>808</v>
      </c>
      <c r="S893" s="23" t="str">
        <f t="shared" si="262"/>
        <v>no</v>
      </c>
      <c r="T893" s="23" t="str">
        <f t="shared" si="263"/>
        <v>Below Average</v>
      </c>
      <c r="U893" s="24">
        <v>808</v>
      </c>
      <c r="V893" s="24">
        <v>785</v>
      </c>
      <c r="W893" s="24" t="s">
        <v>412</v>
      </c>
      <c r="X893" s="24">
        <v>1593</v>
      </c>
      <c r="Y893" s="24" t="str">
        <f t="shared" si="264"/>
        <v>no</v>
      </c>
      <c r="Z893" s="24" t="str">
        <f t="shared" si="265"/>
        <v>Above Average</v>
      </c>
      <c r="AA893" s="25">
        <v>0</v>
      </c>
      <c r="AB893" s="25">
        <v>0</v>
      </c>
      <c r="AC893" s="25">
        <v>2</v>
      </c>
      <c r="AD893" s="25">
        <v>1</v>
      </c>
      <c r="AE893" s="25">
        <f t="shared" si="266"/>
        <v>3</v>
      </c>
      <c r="AF893" s="25" t="str">
        <f t="shared" si="267"/>
        <v>More</v>
      </c>
      <c r="AG893" s="57">
        <v>7</v>
      </c>
      <c r="AH893" s="29">
        <v>178000</v>
      </c>
      <c r="AI893" s="29">
        <f t="shared" si="254"/>
        <v>2401</v>
      </c>
      <c r="AJ893" s="29" t="str">
        <f t="shared" si="268"/>
        <v>no</v>
      </c>
      <c r="AK893" s="29">
        <f t="shared" si="269"/>
        <v>74.135776759683466</v>
      </c>
      <c r="AL893" s="29">
        <f t="shared" si="270"/>
        <v>111.73885750156937</v>
      </c>
    </row>
    <row r="894" spans="1:38" x14ac:dyDescent="0.2">
      <c r="A894">
        <v>884</v>
      </c>
      <c r="B894" s="12">
        <v>60</v>
      </c>
      <c r="C894" s="12">
        <f t="shared" si="255"/>
        <v>60</v>
      </c>
      <c r="D894" s="12" t="str">
        <f t="shared" si="252"/>
        <v>no</v>
      </c>
      <c r="E894" s="12" t="str">
        <f t="shared" si="256"/>
        <v>Below Average</v>
      </c>
      <c r="F894" s="21">
        <v>6204</v>
      </c>
      <c r="G894" s="21" t="str">
        <f t="shared" si="257"/>
        <v>no</v>
      </c>
      <c r="H894" s="21" t="str">
        <f t="shared" si="258"/>
        <v>Below Average</v>
      </c>
      <c r="I894" s="12" t="s">
        <v>232</v>
      </c>
      <c r="J894" s="12" t="str">
        <f t="shared" si="259"/>
        <v>SWISU</v>
      </c>
      <c r="K894" s="12" t="s">
        <v>91</v>
      </c>
      <c r="L894" s="12">
        <f t="shared" si="253"/>
        <v>56.717772915383847</v>
      </c>
      <c r="M894" s="12" t="str">
        <f t="shared" si="260"/>
        <v>Below Average</v>
      </c>
      <c r="N894" s="22">
        <v>4</v>
      </c>
      <c r="O894" s="22" t="str">
        <f t="shared" si="261"/>
        <v>Low</v>
      </c>
      <c r="P894">
        <v>1912</v>
      </c>
      <c r="Q894">
        <v>1950</v>
      </c>
      <c r="R894" s="23">
        <v>795</v>
      </c>
      <c r="S894" s="23" t="str">
        <f t="shared" si="262"/>
        <v>no</v>
      </c>
      <c r="T894" s="23" t="str">
        <f t="shared" si="263"/>
        <v>Below Average</v>
      </c>
      <c r="U894" s="24">
        <v>954</v>
      </c>
      <c r="V894" s="24">
        <v>795</v>
      </c>
      <c r="W894" s="24" t="s">
        <v>412</v>
      </c>
      <c r="X894" s="24">
        <v>2230</v>
      </c>
      <c r="Y894" s="24" t="str">
        <f t="shared" si="264"/>
        <v>no</v>
      </c>
      <c r="Z894" s="24" t="str">
        <f t="shared" si="265"/>
        <v>Above Average</v>
      </c>
      <c r="AA894" s="25">
        <v>1</v>
      </c>
      <c r="AB894" s="25">
        <v>0</v>
      </c>
      <c r="AC894" s="25">
        <v>1</v>
      </c>
      <c r="AD894" s="25">
        <v>0</v>
      </c>
      <c r="AE894" s="25">
        <f t="shared" si="266"/>
        <v>2</v>
      </c>
      <c r="AF894" s="25" t="str">
        <f t="shared" si="267"/>
        <v>Less</v>
      </c>
      <c r="AG894" s="57">
        <v>10</v>
      </c>
      <c r="AH894" s="29">
        <v>118500</v>
      </c>
      <c r="AI894" s="29">
        <f t="shared" si="254"/>
        <v>3025</v>
      </c>
      <c r="AJ894" s="29" t="str">
        <f t="shared" si="268"/>
        <v>no</v>
      </c>
      <c r="AK894" s="29">
        <f t="shared" si="269"/>
        <v>39.173553719008261</v>
      </c>
      <c r="AL894" s="29">
        <f t="shared" si="270"/>
        <v>53.139013452914796</v>
      </c>
    </row>
    <row r="895" spans="1:38" x14ac:dyDescent="0.2">
      <c r="A895">
        <v>885</v>
      </c>
      <c r="B895" s="12">
        <v>65</v>
      </c>
      <c r="C895" s="12">
        <f t="shared" si="255"/>
        <v>65</v>
      </c>
      <c r="D895" s="12" t="str">
        <f t="shared" si="252"/>
        <v>no</v>
      </c>
      <c r="E895" s="12" t="str">
        <f t="shared" si="256"/>
        <v>Below Average</v>
      </c>
      <c r="F895" s="21">
        <v>7150</v>
      </c>
      <c r="G895" s="21" t="str">
        <f t="shared" si="257"/>
        <v>no</v>
      </c>
      <c r="H895" s="21" t="str">
        <f t="shared" si="258"/>
        <v>Below Average</v>
      </c>
      <c r="I895" s="12" t="s">
        <v>162</v>
      </c>
      <c r="J895" s="12" t="str">
        <f t="shared" si="259"/>
        <v>NAmes</v>
      </c>
      <c r="K895" s="12" t="s">
        <v>91</v>
      </c>
      <c r="L895" s="12">
        <f t="shared" si="253"/>
        <v>65.191384752822614</v>
      </c>
      <c r="M895" s="12" t="str">
        <f t="shared" si="260"/>
        <v>Below Average</v>
      </c>
      <c r="N895" s="22">
        <v>5</v>
      </c>
      <c r="O895" s="22" t="str">
        <f t="shared" si="261"/>
        <v>Low</v>
      </c>
      <c r="P895">
        <v>1967</v>
      </c>
      <c r="Q895">
        <v>1967</v>
      </c>
      <c r="R895" s="23">
        <v>892</v>
      </c>
      <c r="S895" s="23" t="str">
        <f t="shared" si="262"/>
        <v>no</v>
      </c>
      <c r="T895" s="23" t="str">
        <f t="shared" si="263"/>
        <v>Below Average</v>
      </c>
      <c r="U895" s="24">
        <v>892</v>
      </c>
      <c r="V895" s="24">
        <v>0</v>
      </c>
      <c r="W895" s="24" t="s">
        <v>413</v>
      </c>
      <c r="X895" s="24">
        <v>892</v>
      </c>
      <c r="Y895" s="24" t="str">
        <f t="shared" si="264"/>
        <v>no</v>
      </c>
      <c r="Z895" s="24" t="str">
        <f t="shared" si="265"/>
        <v>Below Average</v>
      </c>
      <c r="AA895" s="25">
        <v>0</v>
      </c>
      <c r="AB895" s="25">
        <v>0</v>
      </c>
      <c r="AC895" s="25">
        <v>1</v>
      </c>
      <c r="AD895" s="25">
        <v>0</v>
      </c>
      <c r="AE895" s="25">
        <f t="shared" si="266"/>
        <v>1</v>
      </c>
      <c r="AF895" s="25" t="str">
        <f t="shared" si="267"/>
        <v>Less</v>
      </c>
      <c r="AG895" s="57">
        <v>5</v>
      </c>
      <c r="AH895" s="29">
        <v>100000</v>
      </c>
      <c r="AI895" s="29">
        <f t="shared" si="254"/>
        <v>1784</v>
      </c>
      <c r="AJ895" s="29" t="str">
        <f t="shared" si="268"/>
        <v>no</v>
      </c>
      <c r="AK895" s="29">
        <f t="shared" si="269"/>
        <v>56.053811659192824</v>
      </c>
      <c r="AL895" s="29">
        <f t="shared" si="270"/>
        <v>112.10762331838565</v>
      </c>
    </row>
    <row r="896" spans="1:38" x14ac:dyDescent="0.2">
      <c r="A896">
        <v>886</v>
      </c>
      <c r="B896" s="12">
        <v>50</v>
      </c>
      <c r="C896" s="12">
        <f t="shared" si="255"/>
        <v>50</v>
      </c>
      <c r="D896" s="12" t="str">
        <f t="shared" si="252"/>
        <v>no</v>
      </c>
      <c r="E896" s="12" t="str">
        <f t="shared" si="256"/>
        <v>Below Average</v>
      </c>
      <c r="F896" s="21">
        <v>5119</v>
      </c>
      <c r="G896" s="21" t="str">
        <f t="shared" si="257"/>
        <v>no</v>
      </c>
      <c r="H896" s="21" t="str">
        <f t="shared" si="258"/>
        <v>Below Average</v>
      </c>
      <c r="I896" s="12" t="s">
        <v>136</v>
      </c>
      <c r="J896" s="12" t="str">
        <f t="shared" si="259"/>
        <v/>
      </c>
      <c r="K896" s="12" t="s">
        <v>179</v>
      </c>
      <c r="L896" s="12">
        <f t="shared" si="253"/>
        <v>83.140020408338017</v>
      </c>
      <c r="M896" s="12" t="str">
        <f t="shared" si="260"/>
        <v/>
      </c>
      <c r="N896" s="22">
        <v>9</v>
      </c>
      <c r="O896" s="22" t="str">
        <f t="shared" si="261"/>
        <v>High</v>
      </c>
      <c r="P896">
        <v>1999</v>
      </c>
      <c r="Q896">
        <v>2000</v>
      </c>
      <c r="R896" s="23">
        <v>1698</v>
      </c>
      <c r="S896" s="23" t="str">
        <f t="shared" si="262"/>
        <v>no</v>
      </c>
      <c r="T896" s="23" t="str">
        <f t="shared" si="263"/>
        <v>Above Average</v>
      </c>
      <c r="U896" s="24">
        <v>1709</v>
      </c>
      <c r="V896" s="24">
        <v>0</v>
      </c>
      <c r="W896" s="24" t="s">
        <v>413</v>
      </c>
      <c r="X896" s="24">
        <v>1709</v>
      </c>
      <c r="Y896" s="24" t="str">
        <f t="shared" si="264"/>
        <v>no</v>
      </c>
      <c r="Z896" s="24" t="str">
        <f t="shared" si="265"/>
        <v>Above Average</v>
      </c>
      <c r="AA896" s="25">
        <v>1</v>
      </c>
      <c r="AB896" s="25">
        <v>0</v>
      </c>
      <c r="AC896" s="25">
        <v>2</v>
      </c>
      <c r="AD896" s="25">
        <v>0</v>
      </c>
      <c r="AE896" s="25">
        <f t="shared" si="266"/>
        <v>3</v>
      </c>
      <c r="AF896" s="25" t="str">
        <f t="shared" si="267"/>
        <v>More</v>
      </c>
      <c r="AG896" s="57">
        <v>5</v>
      </c>
      <c r="AH896" s="29">
        <v>328900</v>
      </c>
      <c r="AI896" s="29">
        <f t="shared" si="254"/>
        <v>3407</v>
      </c>
      <c r="AJ896" s="29" t="str">
        <f t="shared" si="268"/>
        <v>no</v>
      </c>
      <c r="AK896" s="29">
        <f t="shared" si="269"/>
        <v>96.536542412679779</v>
      </c>
      <c r="AL896" s="29">
        <f t="shared" si="270"/>
        <v>192.45172615564658</v>
      </c>
    </row>
    <row r="897" spans="1:38" x14ac:dyDescent="0.2">
      <c r="A897">
        <v>887</v>
      </c>
      <c r="B897" s="12">
        <v>70</v>
      </c>
      <c r="C897" s="12">
        <f t="shared" si="255"/>
        <v>70</v>
      </c>
      <c r="D897" s="12" t="str">
        <f t="shared" si="252"/>
        <v>no</v>
      </c>
      <c r="E897" s="12" t="str">
        <f t="shared" si="256"/>
        <v>Above Average</v>
      </c>
      <c r="F897" s="21">
        <v>8393</v>
      </c>
      <c r="G897" s="21" t="str">
        <f t="shared" si="257"/>
        <v>no</v>
      </c>
      <c r="H897" s="21" t="str">
        <f t="shared" si="258"/>
        <v>Below Average</v>
      </c>
      <c r="I897" s="12" t="s">
        <v>162</v>
      </c>
      <c r="J897" s="12" t="str">
        <f t="shared" si="259"/>
        <v/>
      </c>
      <c r="K897" s="12" t="s">
        <v>167</v>
      </c>
      <c r="L897" s="12">
        <f t="shared" si="253"/>
        <v>65.191384752822614</v>
      </c>
      <c r="M897" s="12" t="str">
        <f t="shared" si="260"/>
        <v/>
      </c>
      <c r="N897" s="22">
        <v>5</v>
      </c>
      <c r="O897" s="22" t="str">
        <f t="shared" si="261"/>
        <v>Low</v>
      </c>
      <c r="P897">
        <v>1959</v>
      </c>
      <c r="Q897">
        <v>2005</v>
      </c>
      <c r="R897" s="23">
        <v>1626</v>
      </c>
      <c r="S897" s="23" t="str">
        <f t="shared" si="262"/>
        <v>no</v>
      </c>
      <c r="T897" s="23" t="str">
        <f t="shared" si="263"/>
        <v>Above Average</v>
      </c>
      <c r="U897" s="24">
        <v>1712</v>
      </c>
      <c r="V897" s="24">
        <v>0</v>
      </c>
      <c r="W897" s="24" t="s">
        <v>413</v>
      </c>
      <c r="X897" s="24">
        <v>1712</v>
      </c>
      <c r="Y897" s="24" t="str">
        <f t="shared" si="264"/>
        <v>no</v>
      </c>
      <c r="Z897" s="24" t="str">
        <f t="shared" si="265"/>
        <v>Above Average</v>
      </c>
      <c r="AA897" s="25">
        <v>0</v>
      </c>
      <c r="AB897" s="25">
        <v>0</v>
      </c>
      <c r="AC897" s="25">
        <v>2</v>
      </c>
      <c r="AD897" s="25">
        <v>0</v>
      </c>
      <c r="AE897" s="25">
        <f t="shared" si="266"/>
        <v>2</v>
      </c>
      <c r="AF897" s="25" t="str">
        <f t="shared" si="267"/>
        <v>Less</v>
      </c>
      <c r="AG897" s="57">
        <v>8</v>
      </c>
      <c r="AH897" s="29">
        <v>145000</v>
      </c>
      <c r="AI897" s="29">
        <f t="shared" si="254"/>
        <v>3338</v>
      </c>
      <c r="AJ897" s="29" t="str">
        <f t="shared" si="268"/>
        <v>no</v>
      </c>
      <c r="AK897" s="29">
        <f t="shared" si="269"/>
        <v>43.439185140802877</v>
      </c>
      <c r="AL897" s="29">
        <f t="shared" si="270"/>
        <v>84.696261682242991</v>
      </c>
    </row>
    <row r="898" spans="1:38" x14ac:dyDescent="0.2">
      <c r="A898">
        <v>888</v>
      </c>
      <c r="B898" s="12">
        <v>59</v>
      </c>
      <c r="C898" s="12">
        <f t="shared" si="255"/>
        <v>59</v>
      </c>
      <c r="D898" s="12" t="str">
        <f t="shared" si="252"/>
        <v>no</v>
      </c>
      <c r="E898" s="12" t="str">
        <f t="shared" si="256"/>
        <v>Below Average</v>
      </c>
      <c r="F898" s="21">
        <v>16466</v>
      </c>
      <c r="G898" s="21" t="str">
        <f t="shared" si="257"/>
        <v>no</v>
      </c>
      <c r="H898" s="21" t="str">
        <f t="shared" si="258"/>
        <v>Above Average</v>
      </c>
      <c r="I898" s="12" t="s">
        <v>185</v>
      </c>
      <c r="J898" s="12" t="str">
        <f t="shared" si="259"/>
        <v>Edwards</v>
      </c>
      <c r="K898" s="12" t="s">
        <v>91</v>
      </c>
      <c r="L898" s="12">
        <f t="shared" si="253"/>
        <v>61.772149970231268</v>
      </c>
      <c r="M898" s="12" t="str">
        <f t="shared" si="260"/>
        <v>Below Average</v>
      </c>
      <c r="N898" s="22">
        <v>5</v>
      </c>
      <c r="O898" s="22" t="str">
        <f t="shared" si="261"/>
        <v>Low</v>
      </c>
      <c r="P898">
        <v>1955</v>
      </c>
      <c r="Q898">
        <v>1955</v>
      </c>
      <c r="R898" s="23">
        <v>816</v>
      </c>
      <c r="S898" s="23" t="str">
        <f t="shared" si="262"/>
        <v>no</v>
      </c>
      <c r="T898" s="23" t="str">
        <f t="shared" si="263"/>
        <v>Below Average</v>
      </c>
      <c r="U898" s="24">
        <v>872</v>
      </c>
      <c r="V898" s="24">
        <v>521</v>
      </c>
      <c r="W898" s="24" t="s">
        <v>412</v>
      </c>
      <c r="X898" s="24">
        <v>1393</v>
      </c>
      <c r="Y898" s="24" t="str">
        <f t="shared" si="264"/>
        <v>no</v>
      </c>
      <c r="Z898" s="24" t="str">
        <f t="shared" si="265"/>
        <v>Below Average</v>
      </c>
      <c r="AA898" s="25">
        <v>0</v>
      </c>
      <c r="AB898" s="25">
        <v>0</v>
      </c>
      <c r="AC898" s="25">
        <v>1</v>
      </c>
      <c r="AD898" s="25">
        <v>1</v>
      </c>
      <c r="AE898" s="25">
        <f t="shared" si="266"/>
        <v>2</v>
      </c>
      <c r="AF898" s="25" t="str">
        <f t="shared" si="267"/>
        <v>Less</v>
      </c>
      <c r="AG898" s="57">
        <v>8</v>
      </c>
      <c r="AH898" s="29">
        <v>135500</v>
      </c>
      <c r="AI898" s="29">
        <f t="shared" si="254"/>
        <v>2209</v>
      </c>
      <c r="AJ898" s="29" t="str">
        <f t="shared" si="268"/>
        <v>no</v>
      </c>
      <c r="AK898" s="29">
        <f t="shared" si="269"/>
        <v>61.339972838388412</v>
      </c>
      <c r="AL898" s="29">
        <f t="shared" si="270"/>
        <v>97.272074659009334</v>
      </c>
    </row>
    <row r="899" spans="1:38" x14ac:dyDescent="0.2">
      <c r="A899">
        <v>889</v>
      </c>
      <c r="B899" s="12">
        <v>95</v>
      </c>
      <c r="C899" s="12">
        <f t="shared" si="255"/>
        <v>95</v>
      </c>
      <c r="D899" s="12" t="str">
        <f t="shared" si="252"/>
        <v>no</v>
      </c>
      <c r="E899" s="12" t="str">
        <f t="shared" si="256"/>
        <v>Above Average</v>
      </c>
      <c r="F899" s="21">
        <v>15865</v>
      </c>
      <c r="G899" s="21" t="str">
        <f t="shared" si="257"/>
        <v>no</v>
      </c>
      <c r="H899" s="21" t="str">
        <f t="shared" si="258"/>
        <v>Above Average</v>
      </c>
      <c r="I899" s="12" t="s">
        <v>162</v>
      </c>
      <c r="J899" s="12" t="str">
        <f t="shared" si="259"/>
        <v>NAmes</v>
      </c>
      <c r="K899" s="12" t="s">
        <v>91</v>
      </c>
      <c r="L899" s="12">
        <f t="shared" si="253"/>
        <v>65.191384752822614</v>
      </c>
      <c r="M899" s="12" t="str">
        <f t="shared" si="260"/>
        <v>Below Average</v>
      </c>
      <c r="N899" s="22">
        <v>8</v>
      </c>
      <c r="O899" s="22" t="str">
        <f t="shared" si="261"/>
        <v>High</v>
      </c>
      <c r="P899">
        <v>1970</v>
      </c>
      <c r="Q899">
        <v>1970</v>
      </c>
      <c r="R899" s="23">
        <v>2217</v>
      </c>
      <c r="S899" s="23" t="str">
        <f t="shared" si="262"/>
        <v>yes</v>
      </c>
      <c r="T899" s="23" t="str">
        <f t="shared" si="263"/>
        <v>Above Average</v>
      </c>
      <c r="U899" s="24">
        <v>2217</v>
      </c>
      <c r="V899" s="24">
        <v>0</v>
      </c>
      <c r="W899" s="24" t="s">
        <v>413</v>
      </c>
      <c r="X899" s="24">
        <v>2217</v>
      </c>
      <c r="Y899" s="24" t="str">
        <f t="shared" si="264"/>
        <v>no</v>
      </c>
      <c r="Z899" s="24" t="str">
        <f t="shared" si="265"/>
        <v>Above Average</v>
      </c>
      <c r="AA899" s="25">
        <v>1</v>
      </c>
      <c r="AB899" s="25">
        <v>0</v>
      </c>
      <c r="AC899" s="25">
        <v>2</v>
      </c>
      <c r="AD899" s="25">
        <v>0</v>
      </c>
      <c r="AE899" s="25">
        <f t="shared" si="266"/>
        <v>3</v>
      </c>
      <c r="AF899" s="25" t="str">
        <f t="shared" si="267"/>
        <v>More</v>
      </c>
      <c r="AG899" s="57">
        <v>8</v>
      </c>
      <c r="AH899" s="29">
        <v>268000</v>
      </c>
      <c r="AI899" s="29">
        <f t="shared" si="254"/>
        <v>4434</v>
      </c>
      <c r="AJ899" s="29" t="str">
        <f t="shared" si="268"/>
        <v>no</v>
      </c>
      <c r="AK899" s="29">
        <f t="shared" si="269"/>
        <v>60.442038791159227</v>
      </c>
      <c r="AL899" s="29">
        <f t="shared" si="270"/>
        <v>120.88407758231845</v>
      </c>
    </row>
    <row r="900" spans="1:38" x14ac:dyDescent="0.2">
      <c r="A900">
        <v>890</v>
      </c>
      <c r="B900" s="12">
        <v>128</v>
      </c>
      <c r="C900" s="12">
        <f t="shared" si="255"/>
        <v>128</v>
      </c>
      <c r="D900" s="12" t="str">
        <f t="shared" si="252"/>
        <v>yes</v>
      </c>
      <c r="E900" s="12" t="str">
        <f t="shared" si="256"/>
        <v>Above Average</v>
      </c>
      <c r="F900" s="21">
        <v>12160</v>
      </c>
      <c r="G900" s="21" t="str">
        <f t="shared" si="257"/>
        <v>no</v>
      </c>
      <c r="H900" s="21" t="str">
        <f t="shared" si="258"/>
        <v>Above Average</v>
      </c>
      <c r="I900" s="12" t="s">
        <v>162</v>
      </c>
      <c r="J900" s="12" t="str">
        <f t="shared" si="259"/>
        <v>NAmes</v>
      </c>
      <c r="K900" s="12" t="s">
        <v>91</v>
      </c>
      <c r="L900" s="12">
        <f t="shared" si="253"/>
        <v>65.191384752822614</v>
      </c>
      <c r="M900" s="12" t="str">
        <f t="shared" si="260"/>
        <v>Below Average</v>
      </c>
      <c r="N900" s="22">
        <v>6</v>
      </c>
      <c r="O900" s="22" t="str">
        <f t="shared" si="261"/>
        <v>Low</v>
      </c>
      <c r="P900">
        <v>1953</v>
      </c>
      <c r="Q900">
        <v>1953</v>
      </c>
      <c r="R900" s="23">
        <v>1505</v>
      </c>
      <c r="S900" s="23" t="str">
        <f t="shared" si="262"/>
        <v>no</v>
      </c>
      <c r="T900" s="23" t="str">
        <f t="shared" si="263"/>
        <v>Above Average</v>
      </c>
      <c r="U900" s="24">
        <v>1505</v>
      </c>
      <c r="V900" s="24">
        <v>0</v>
      </c>
      <c r="W900" s="24" t="s">
        <v>413</v>
      </c>
      <c r="X900" s="24">
        <v>1505</v>
      </c>
      <c r="Y900" s="24" t="str">
        <f t="shared" si="264"/>
        <v>no</v>
      </c>
      <c r="Z900" s="24" t="str">
        <f t="shared" si="265"/>
        <v>Below Average</v>
      </c>
      <c r="AA900" s="25">
        <v>1</v>
      </c>
      <c r="AB900" s="25">
        <v>0</v>
      </c>
      <c r="AC900" s="25">
        <v>1</v>
      </c>
      <c r="AD900" s="25">
        <v>0</v>
      </c>
      <c r="AE900" s="25">
        <f t="shared" si="266"/>
        <v>2</v>
      </c>
      <c r="AF900" s="25" t="str">
        <f t="shared" si="267"/>
        <v>Less</v>
      </c>
      <c r="AG900" s="57">
        <v>6</v>
      </c>
      <c r="AH900" s="29">
        <v>149500</v>
      </c>
      <c r="AI900" s="29">
        <f t="shared" si="254"/>
        <v>3010</v>
      </c>
      <c r="AJ900" s="29" t="str">
        <f t="shared" si="268"/>
        <v>no</v>
      </c>
      <c r="AK900" s="29">
        <f t="shared" si="269"/>
        <v>49.667774086378735</v>
      </c>
      <c r="AL900" s="29">
        <f t="shared" si="270"/>
        <v>99.33554817275747</v>
      </c>
    </row>
    <row r="901" spans="1:38" x14ac:dyDescent="0.2">
      <c r="A901">
        <v>891</v>
      </c>
      <c r="B901" s="12">
        <v>60</v>
      </c>
      <c r="C901" s="12">
        <f t="shared" si="255"/>
        <v>60</v>
      </c>
      <c r="D901" s="12" t="str">
        <f t="shared" si="252"/>
        <v>no</v>
      </c>
      <c r="E901" s="12" t="str">
        <f t="shared" si="256"/>
        <v>Below Average</v>
      </c>
      <c r="F901" s="21">
        <v>8064</v>
      </c>
      <c r="G901" s="21" t="str">
        <f t="shared" si="257"/>
        <v>no</v>
      </c>
      <c r="H901" s="21" t="str">
        <f t="shared" si="258"/>
        <v>Below Average</v>
      </c>
      <c r="I901" s="12" t="s">
        <v>162</v>
      </c>
      <c r="J901" s="12" t="str">
        <f t="shared" si="259"/>
        <v>NAmes</v>
      </c>
      <c r="K901" s="12" t="s">
        <v>91</v>
      </c>
      <c r="L901" s="12">
        <f t="shared" si="253"/>
        <v>65.191384752822614</v>
      </c>
      <c r="M901" s="12" t="str">
        <f t="shared" si="260"/>
        <v>Below Average</v>
      </c>
      <c r="N901" s="22">
        <v>5</v>
      </c>
      <c r="O901" s="22" t="str">
        <f t="shared" si="261"/>
        <v>Low</v>
      </c>
      <c r="P901">
        <v>1949</v>
      </c>
      <c r="Q901">
        <v>2006</v>
      </c>
      <c r="R901" s="23">
        <v>672</v>
      </c>
      <c r="S901" s="23" t="str">
        <f t="shared" si="262"/>
        <v>no</v>
      </c>
      <c r="T901" s="23" t="str">
        <f t="shared" si="263"/>
        <v>Below Average</v>
      </c>
      <c r="U901" s="24">
        <v>672</v>
      </c>
      <c r="V901" s="24">
        <v>252</v>
      </c>
      <c r="W901" s="24" t="s">
        <v>412</v>
      </c>
      <c r="X901" s="24">
        <v>924</v>
      </c>
      <c r="Y901" s="24" t="str">
        <f t="shared" si="264"/>
        <v>no</v>
      </c>
      <c r="Z901" s="24" t="str">
        <f t="shared" si="265"/>
        <v>Below Average</v>
      </c>
      <c r="AA901" s="25">
        <v>0</v>
      </c>
      <c r="AB901" s="25">
        <v>0</v>
      </c>
      <c r="AC901" s="25">
        <v>1</v>
      </c>
      <c r="AD901" s="25">
        <v>0</v>
      </c>
      <c r="AE901" s="25">
        <f t="shared" si="266"/>
        <v>1</v>
      </c>
      <c r="AF901" s="25" t="str">
        <f t="shared" si="267"/>
        <v>Less</v>
      </c>
      <c r="AG901" s="57">
        <v>6</v>
      </c>
      <c r="AH901" s="29">
        <v>122900</v>
      </c>
      <c r="AI901" s="29">
        <f t="shared" si="254"/>
        <v>1596</v>
      </c>
      <c r="AJ901" s="29" t="str">
        <f t="shared" si="268"/>
        <v>no</v>
      </c>
      <c r="AK901" s="29">
        <f t="shared" si="269"/>
        <v>77.005012531328319</v>
      </c>
      <c r="AL901" s="29">
        <f t="shared" si="270"/>
        <v>133.00865800865802</v>
      </c>
    </row>
    <row r="902" spans="1:38" x14ac:dyDescent="0.2">
      <c r="A902">
        <v>892</v>
      </c>
      <c r="B902" s="12">
        <v>70</v>
      </c>
      <c r="C902" s="12">
        <f t="shared" si="255"/>
        <v>70</v>
      </c>
      <c r="D902" s="12" t="str">
        <f t="shared" si="252"/>
        <v>no</v>
      </c>
      <c r="E902" s="12" t="str">
        <f t="shared" si="256"/>
        <v>Above Average</v>
      </c>
      <c r="F902" s="21">
        <v>11184</v>
      </c>
      <c r="G902" s="21" t="str">
        <f t="shared" si="257"/>
        <v>no</v>
      </c>
      <c r="H902" s="21" t="str">
        <f t="shared" si="258"/>
        <v>Above Average</v>
      </c>
      <c r="I902" s="12" t="s">
        <v>151</v>
      </c>
      <c r="J902" s="12" t="str">
        <f t="shared" si="259"/>
        <v>Sawyer</v>
      </c>
      <c r="K902" s="12" t="s">
        <v>91</v>
      </c>
      <c r="L902" s="12">
        <f t="shared" si="253"/>
        <v>65.835562612127291</v>
      </c>
      <c r="M902" s="12" t="str">
        <f t="shared" si="260"/>
        <v>Below Average</v>
      </c>
      <c r="N902" s="22">
        <v>6</v>
      </c>
      <c r="O902" s="22" t="str">
        <f t="shared" si="261"/>
        <v>Low</v>
      </c>
      <c r="P902">
        <v>1978</v>
      </c>
      <c r="Q902">
        <v>1978</v>
      </c>
      <c r="R902" s="23">
        <v>918</v>
      </c>
      <c r="S902" s="23" t="str">
        <f t="shared" si="262"/>
        <v>no</v>
      </c>
      <c r="T902" s="23" t="str">
        <f t="shared" si="263"/>
        <v>Below Average</v>
      </c>
      <c r="U902" s="24">
        <v>918</v>
      </c>
      <c r="V902" s="24">
        <v>765</v>
      </c>
      <c r="W902" s="24" t="s">
        <v>412</v>
      </c>
      <c r="X902" s="24">
        <v>1683</v>
      </c>
      <c r="Y902" s="24" t="str">
        <f t="shared" si="264"/>
        <v>no</v>
      </c>
      <c r="Z902" s="24" t="str">
        <f t="shared" si="265"/>
        <v>Above Average</v>
      </c>
      <c r="AA902" s="25">
        <v>0</v>
      </c>
      <c r="AB902" s="25">
        <v>0</v>
      </c>
      <c r="AC902" s="25">
        <v>2</v>
      </c>
      <c r="AD902" s="25">
        <v>1</v>
      </c>
      <c r="AE902" s="25">
        <f t="shared" si="266"/>
        <v>3</v>
      </c>
      <c r="AF902" s="25" t="str">
        <f t="shared" si="267"/>
        <v>More</v>
      </c>
      <c r="AG902" s="57">
        <v>7</v>
      </c>
      <c r="AH902" s="29">
        <v>172500</v>
      </c>
      <c r="AI902" s="29">
        <f t="shared" si="254"/>
        <v>2601</v>
      </c>
      <c r="AJ902" s="29" t="str">
        <f t="shared" si="268"/>
        <v>no</v>
      </c>
      <c r="AK902" s="29">
        <f t="shared" si="269"/>
        <v>66.320645905420989</v>
      </c>
      <c r="AL902" s="29">
        <f t="shared" si="270"/>
        <v>102.49554367201426</v>
      </c>
    </row>
    <row r="903" spans="1:38" x14ac:dyDescent="0.2">
      <c r="A903">
        <v>893</v>
      </c>
      <c r="B903" s="12">
        <v>70</v>
      </c>
      <c r="C903" s="12">
        <f t="shared" si="255"/>
        <v>70</v>
      </c>
      <c r="D903" s="12" t="str">
        <f t="shared" si="252"/>
        <v>no</v>
      </c>
      <c r="E903" s="12" t="str">
        <f t="shared" si="256"/>
        <v>Above Average</v>
      </c>
      <c r="F903" s="21">
        <v>8414</v>
      </c>
      <c r="G903" s="21" t="str">
        <f t="shared" si="257"/>
        <v>no</v>
      </c>
      <c r="H903" s="21" t="str">
        <f t="shared" si="258"/>
        <v>Below Average</v>
      </c>
      <c r="I903" s="12" t="s">
        <v>151</v>
      </c>
      <c r="J903" s="12" t="str">
        <f t="shared" si="259"/>
        <v>Sawyer</v>
      </c>
      <c r="K903" s="12" t="s">
        <v>91</v>
      </c>
      <c r="L903" s="12">
        <f t="shared" si="253"/>
        <v>65.835562612127291</v>
      </c>
      <c r="M903" s="12" t="str">
        <f t="shared" si="260"/>
        <v>Below Average</v>
      </c>
      <c r="N903" s="22">
        <v>6</v>
      </c>
      <c r="O903" s="22" t="str">
        <f t="shared" si="261"/>
        <v>Low</v>
      </c>
      <c r="P903">
        <v>1963</v>
      </c>
      <c r="Q903">
        <v>2003</v>
      </c>
      <c r="R903" s="23">
        <v>1059</v>
      </c>
      <c r="S903" s="23" t="str">
        <f t="shared" si="262"/>
        <v>no</v>
      </c>
      <c r="T903" s="23" t="str">
        <f t="shared" si="263"/>
        <v>Above Average</v>
      </c>
      <c r="U903" s="24">
        <v>1068</v>
      </c>
      <c r="V903" s="24">
        <v>0</v>
      </c>
      <c r="W903" s="24" t="s">
        <v>413</v>
      </c>
      <c r="X903" s="24">
        <v>1068</v>
      </c>
      <c r="Y903" s="24" t="str">
        <f t="shared" si="264"/>
        <v>no</v>
      </c>
      <c r="Z903" s="24" t="str">
        <f t="shared" si="265"/>
        <v>Below Average</v>
      </c>
      <c r="AA903" s="25">
        <v>0</v>
      </c>
      <c r="AB903" s="25">
        <v>1</v>
      </c>
      <c r="AC903" s="25">
        <v>1</v>
      </c>
      <c r="AD903" s="25">
        <v>0</v>
      </c>
      <c r="AE903" s="25">
        <f t="shared" si="266"/>
        <v>2</v>
      </c>
      <c r="AF903" s="25" t="str">
        <f t="shared" si="267"/>
        <v>Less</v>
      </c>
      <c r="AG903" s="57">
        <v>6</v>
      </c>
      <c r="AH903" s="29">
        <v>154500</v>
      </c>
      <c r="AI903" s="29">
        <f t="shared" si="254"/>
        <v>2127</v>
      </c>
      <c r="AJ903" s="29" t="str">
        <f t="shared" si="268"/>
        <v>no</v>
      </c>
      <c r="AK903" s="29">
        <f t="shared" si="269"/>
        <v>72.637517630465439</v>
      </c>
      <c r="AL903" s="29">
        <f t="shared" si="270"/>
        <v>144.6629213483146</v>
      </c>
    </row>
    <row r="904" spans="1:38" x14ac:dyDescent="0.2">
      <c r="A904">
        <v>894</v>
      </c>
      <c r="B904" s="12" t="s">
        <v>83</v>
      </c>
      <c r="C904" s="12">
        <f t="shared" si="255"/>
        <v>69</v>
      </c>
      <c r="D904" s="12" t="str">
        <f t="shared" si="252"/>
        <v>no</v>
      </c>
      <c r="E904" s="12" t="str">
        <f t="shared" si="256"/>
        <v>Below Average</v>
      </c>
      <c r="F904" s="21">
        <v>13284</v>
      </c>
      <c r="G904" s="21" t="str">
        <f t="shared" si="257"/>
        <v>no</v>
      </c>
      <c r="H904" s="21" t="str">
        <f t="shared" si="258"/>
        <v>Above Average</v>
      </c>
      <c r="I904" s="12" t="s">
        <v>151</v>
      </c>
      <c r="J904" s="12" t="str">
        <f t="shared" si="259"/>
        <v>Sawyer</v>
      </c>
      <c r="K904" s="12" t="s">
        <v>91</v>
      </c>
      <c r="L904" s="12">
        <f t="shared" si="253"/>
        <v>65.835562612127291</v>
      </c>
      <c r="M904" s="12" t="str">
        <f t="shared" si="260"/>
        <v>Below Average</v>
      </c>
      <c r="N904" s="22">
        <v>5</v>
      </c>
      <c r="O904" s="22" t="str">
        <f t="shared" si="261"/>
        <v>Low</v>
      </c>
      <c r="P904">
        <v>1954</v>
      </c>
      <c r="Q904">
        <v>1954</v>
      </c>
      <c r="R904" s="23">
        <v>1383</v>
      </c>
      <c r="S904" s="23" t="str">
        <f t="shared" si="262"/>
        <v>no</v>
      </c>
      <c r="T904" s="23" t="str">
        <f t="shared" si="263"/>
        <v>Above Average</v>
      </c>
      <c r="U904" s="24">
        <v>1383</v>
      </c>
      <c r="V904" s="24">
        <v>0</v>
      </c>
      <c r="W904" s="24" t="s">
        <v>413</v>
      </c>
      <c r="X904" s="24">
        <v>1383</v>
      </c>
      <c r="Y904" s="24" t="str">
        <f t="shared" si="264"/>
        <v>no</v>
      </c>
      <c r="Z904" s="24" t="str">
        <f t="shared" si="265"/>
        <v>Below Average</v>
      </c>
      <c r="AA904" s="25">
        <v>1</v>
      </c>
      <c r="AB904" s="25">
        <v>0</v>
      </c>
      <c r="AC904" s="25">
        <v>1</v>
      </c>
      <c r="AD904" s="25">
        <v>0</v>
      </c>
      <c r="AE904" s="25">
        <f t="shared" si="266"/>
        <v>2</v>
      </c>
      <c r="AF904" s="25" t="str">
        <f t="shared" si="267"/>
        <v>Less</v>
      </c>
      <c r="AG904" s="57">
        <v>6</v>
      </c>
      <c r="AH904" s="29">
        <v>165000</v>
      </c>
      <c r="AI904" s="29">
        <f t="shared" si="254"/>
        <v>2766</v>
      </c>
      <c r="AJ904" s="29" t="str">
        <f t="shared" si="268"/>
        <v>no</v>
      </c>
      <c r="AK904" s="29">
        <f t="shared" si="269"/>
        <v>59.652928416485899</v>
      </c>
      <c r="AL904" s="29">
        <f t="shared" si="270"/>
        <v>119.3058568329718</v>
      </c>
    </row>
    <row r="905" spans="1:38" x14ac:dyDescent="0.2">
      <c r="A905">
        <v>895</v>
      </c>
      <c r="B905" s="12">
        <v>64</v>
      </c>
      <c r="C905" s="12">
        <f t="shared" si="255"/>
        <v>64</v>
      </c>
      <c r="D905" s="12" t="str">
        <f t="shared" si="252"/>
        <v>no</v>
      </c>
      <c r="E905" s="12" t="str">
        <f t="shared" si="256"/>
        <v>Below Average</v>
      </c>
      <c r="F905" s="21">
        <v>7018</v>
      </c>
      <c r="G905" s="21" t="str">
        <f t="shared" si="257"/>
        <v>no</v>
      </c>
      <c r="H905" s="21" t="str">
        <f t="shared" si="258"/>
        <v>Below Average</v>
      </c>
      <c r="I905" s="12" t="s">
        <v>170</v>
      </c>
      <c r="J905" s="12" t="str">
        <f t="shared" si="259"/>
        <v/>
      </c>
      <c r="K905" s="12" t="s">
        <v>167</v>
      </c>
      <c r="L905" s="12">
        <f t="shared" si="253"/>
        <v>71.682411868126678</v>
      </c>
      <c r="M905" s="12" t="str">
        <f t="shared" si="260"/>
        <v/>
      </c>
      <c r="N905" s="22">
        <v>5</v>
      </c>
      <c r="O905" s="22" t="str">
        <f t="shared" si="261"/>
        <v>Low</v>
      </c>
      <c r="P905">
        <v>1979</v>
      </c>
      <c r="Q905">
        <v>1979</v>
      </c>
      <c r="R905" s="23">
        <v>0</v>
      </c>
      <c r="S905" s="23" t="str">
        <f t="shared" si="262"/>
        <v>yes</v>
      </c>
      <c r="T905" s="23" t="str">
        <f t="shared" si="263"/>
        <v>Below Average</v>
      </c>
      <c r="U905" s="24">
        <v>1535</v>
      </c>
      <c r="V905" s="24">
        <v>0</v>
      </c>
      <c r="W905" s="24" t="s">
        <v>413</v>
      </c>
      <c r="X905" s="24">
        <v>1535</v>
      </c>
      <c r="Y905" s="24" t="str">
        <f t="shared" si="264"/>
        <v>no</v>
      </c>
      <c r="Z905" s="24" t="str">
        <f t="shared" si="265"/>
        <v>Above Average</v>
      </c>
      <c r="AA905" s="25">
        <v>0</v>
      </c>
      <c r="AB905" s="25">
        <v>0</v>
      </c>
      <c r="AC905" s="25">
        <v>2</v>
      </c>
      <c r="AD905" s="25">
        <v>0</v>
      </c>
      <c r="AE905" s="25">
        <f t="shared" si="266"/>
        <v>2</v>
      </c>
      <c r="AF905" s="25" t="str">
        <f t="shared" si="267"/>
        <v>Less</v>
      </c>
      <c r="AG905" s="57">
        <v>8</v>
      </c>
      <c r="AH905" s="29">
        <v>118858</v>
      </c>
      <c r="AI905" s="29">
        <f t="shared" si="254"/>
        <v>1535</v>
      </c>
      <c r="AJ905" s="29" t="str">
        <f t="shared" si="268"/>
        <v>no</v>
      </c>
      <c r="AK905" s="29">
        <f t="shared" si="269"/>
        <v>77.431921824104236</v>
      </c>
      <c r="AL905" s="29">
        <f t="shared" si="270"/>
        <v>77.431921824104236</v>
      </c>
    </row>
    <row r="906" spans="1:38" x14ac:dyDescent="0.2">
      <c r="A906">
        <v>896</v>
      </c>
      <c r="B906" s="12">
        <v>71</v>
      </c>
      <c r="C906" s="12">
        <f t="shared" si="255"/>
        <v>71</v>
      </c>
      <c r="D906" s="12" t="str">
        <f t="shared" si="252"/>
        <v>no</v>
      </c>
      <c r="E906" s="12" t="str">
        <f t="shared" si="256"/>
        <v>Above Average</v>
      </c>
      <c r="F906" s="21">
        <v>7056</v>
      </c>
      <c r="G906" s="21" t="str">
        <f t="shared" si="257"/>
        <v>no</v>
      </c>
      <c r="H906" s="21" t="str">
        <f t="shared" si="258"/>
        <v>Below Average</v>
      </c>
      <c r="I906" s="12" t="s">
        <v>162</v>
      </c>
      <c r="J906" s="12" t="str">
        <f t="shared" si="259"/>
        <v>NAmes</v>
      </c>
      <c r="K906" s="12" t="s">
        <v>91</v>
      </c>
      <c r="L906" s="12">
        <f t="shared" si="253"/>
        <v>65.191384752822614</v>
      </c>
      <c r="M906" s="12" t="str">
        <f t="shared" si="260"/>
        <v>Below Average</v>
      </c>
      <c r="N906" s="22">
        <v>6</v>
      </c>
      <c r="O906" s="22" t="str">
        <f t="shared" si="261"/>
        <v>Low</v>
      </c>
      <c r="P906">
        <v>1963</v>
      </c>
      <c r="Q906">
        <v>1963</v>
      </c>
      <c r="R906" s="23">
        <v>780</v>
      </c>
      <c r="S906" s="23" t="str">
        <f t="shared" si="262"/>
        <v>no</v>
      </c>
      <c r="T906" s="23" t="str">
        <f t="shared" si="263"/>
        <v>Below Average</v>
      </c>
      <c r="U906" s="24">
        <v>983</v>
      </c>
      <c r="V906" s="24">
        <v>813</v>
      </c>
      <c r="W906" s="24" t="s">
        <v>412</v>
      </c>
      <c r="X906" s="24">
        <v>1796</v>
      </c>
      <c r="Y906" s="24" t="str">
        <f t="shared" si="264"/>
        <v>no</v>
      </c>
      <c r="Z906" s="24" t="str">
        <f t="shared" si="265"/>
        <v>Above Average</v>
      </c>
      <c r="AA906" s="25">
        <v>1</v>
      </c>
      <c r="AB906" s="25">
        <v>0</v>
      </c>
      <c r="AC906" s="25">
        <v>1</v>
      </c>
      <c r="AD906" s="25">
        <v>1</v>
      </c>
      <c r="AE906" s="25">
        <f t="shared" si="266"/>
        <v>3</v>
      </c>
      <c r="AF906" s="25" t="str">
        <f t="shared" si="267"/>
        <v>More</v>
      </c>
      <c r="AG906" s="57">
        <v>8</v>
      </c>
      <c r="AH906" s="29">
        <v>140000</v>
      </c>
      <c r="AI906" s="29">
        <f t="shared" si="254"/>
        <v>2576</v>
      </c>
      <c r="AJ906" s="29" t="str">
        <f t="shared" si="268"/>
        <v>no</v>
      </c>
      <c r="AK906" s="29">
        <f t="shared" si="269"/>
        <v>54.347826086956523</v>
      </c>
      <c r="AL906" s="29">
        <f t="shared" si="270"/>
        <v>77.951002227171486</v>
      </c>
    </row>
    <row r="907" spans="1:38" x14ac:dyDescent="0.2">
      <c r="A907">
        <v>897</v>
      </c>
      <c r="B907" s="12">
        <v>50</v>
      </c>
      <c r="C907" s="12">
        <f t="shared" si="255"/>
        <v>50</v>
      </c>
      <c r="D907" s="12" t="str">
        <f t="shared" ref="D907:D970" si="271">IF(OR(C907&lt;(QUARTILE(C$11:C$1470,1))-(((QUARTILE(C$11:C$1470,3))-(QUARTILE(C$11:C$1470,1)))*1.5),C907&gt;(QUARTILE(C$11:C$1470,3))+(((QUARTILE(C$11:C$1470,3))-(QUARTILE(C$11:C$1470,1)))*1.5)),"yes","no")</f>
        <v>no</v>
      </c>
      <c r="E907" s="12" t="str">
        <f t="shared" si="256"/>
        <v>Below Average</v>
      </c>
      <c r="F907" s="21">
        <v>8765</v>
      </c>
      <c r="G907" s="21" t="str">
        <f t="shared" si="257"/>
        <v>no</v>
      </c>
      <c r="H907" s="21" t="str">
        <f t="shared" si="258"/>
        <v>Below Average</v>
      </c>
      <c r="I907" s="12" t="s">
        <v>176</v>
      </c>
      <c r="J907" s="12" t="str">
        <f t="shared" si="259"/>
        <v>IDOTRR</v>
      </c>
      <c r="K907" s="12" t="s">
        <v>91</v>
      </c>
      <c r="L907" s="12">
        <f t="shared" ref="L907:L970" si="272">IFERROR(AVERAGEIFS($AK$11:$AK$1470,$I$11:$I$1470,$I907,$K$11:$K$1470,"1Fam"),"")</f>
        <v>52.131298928930256</v>
      </c>
      <c r="M907" s="12" t="str">
        <f t="shared" si="260"/>
        <v>Below Average</v>
      </c>
      <c r="N907" s="22">
        <v>4</v>
      </c>
      <c r="O907" s="22" t="str">
        <f t="shared" si="261"/>
        <v>Low</v>
      </c>
      <c r="P907">
        <v>1936</v>
      </c>
      <c r="Q907">
        <v>1950</v>
      </c>
      <c r="R907" s="23">
        <v>951</v>
      </c>
      <c r="S907" s="23" t="str">
        <f t="shared" si="262"/>
        <v>no</v>
      </c>
      <c r="T907" s="23" t="str">
        <f t="shared" si="263"/>
        <v>Below Average</v>
      </c>
      <c r="U907" s="24">
        <v>951</v>
      </c>
      <c r="V907" s="24">
        <v>0</v>
      </c>
      <c r="W907" s="24" t="s">
        <v>413</v>
      </c>
      <c r="X907" s="24">
        <v>951</v>
      </c>
      <c r="Y907" s="24" t="str">
        <f t="shared" si="264"/>
        <v>no</v>
      </c>
      <c r="Z907" s="24" t="str">
        <f t="shared" si="265"/>
        <v>Below Average</v>
      </c>
      <c r="AA907" s="25">
        <v>0</v>
      </c>
      <c r="AB907" s="25">
        <v>0</v>
      </c>
      <c r="AC907" s="25">
        <v>1</v>
      </c>
      <c r="AD907" s="25">
        <v>0</v>
      </c>
      <c r="AE907" s="25">
        <f t="shared" si="266"/>
        <v>1</v>
      </c>
      <c r="AF907" s="25" t="str">
        <f t="shared" si="267"/>
        <v>Less</v>
      </c>
      <c r="AG907" s="57">
        <v>6</v>
      </c>
      <c r="AH907" s="29">
        <v>106500</v>
      </c>
      <c r="AI907" s="29">
        <f t="shared" ref="AI907:AI970" si="273">R907+X907</f>
        <v>1902</v>
      </c>
      <c r="AJ907" s="29" t="str">
        <f t="shared" si="268"/>
        <v>no</v>
      </c>
      <c r="AK907" s="29">
        <f t="shared" si="269"/>
        <v>55.993690851735018</v>
      </c>
      <c r="AL907" s="29">
        <f t="shared" si="270"/>
        <v>111.98738170347004</v>
      </c>
    </row>
    <row r="908" spans="1:38" x14ac:dyDescent="0.2">
      <c r="A908">
        <v>898</v>
      </c>
      <c r="B908" s="12">
        <v>64</v>
      </c>
      <c r="C908" s="12">
        <f t="shared" ref="C908:C971" si="274">IF(B908="NA", $B$4, B908)</f>
        <v>64</v>
      </c>
      <c r="D908" s="12" t="str">
        <f t="shared" si="271"/>
        <v>no</v>
      </c>
      <c r="E908" s="12" t="str">
        <f t="shared" ref="E908:E971" si="275">IF(C908&gt;=AVERAGE(C$11:C$1470),"Above Average","Below Average")</f>
        <v>Below Average</v>
      </c>
      <c r="F908" s="21">
        <v>7018</v>
      </c>
      <c r="G908" s="21" t="str">
        <f t="shared" ref="G908:G971" si="276">IF(OR(F908&lt;(QUARTILE(F$11:F$1470,1))-(((QUARTILE(F$11:F$1470,3))-(QUARTILE(F$11:F$1470,1)))*1.5),F908&gt;(QUARTILE(F$11:F$1470,3))+(((QUARTILE(F$11:F$1470,3))-(QUARTILE(F$11:F$1470,1)))*1.5)),"yes","no")</f>
        <v>no</v>
      </c>
      <c r="H908" s="21" t="str">
        <f t="shared" ref="H908:H971" si="277">IF(F908&gt;=AVERAGE(F$11:F$1470),"Above Average","Below Average")</f>
        <v>Below Average</v>
      </c>
      <c r="I908" s="12" t="s">
        <v>170</v>
      </c>
      <c r="J908" s="12" t="str">
        <f t="shared" ref="J908:J971" si="278">IF(K908="1Fam",I908,"")</f>
        <v/>
      </c>
      <c r="K908" s="12" t="s">
        <v>167</v>
      </c>
      <c r="L908" s="12">
        <f t="shared" si="272"/>
        <v>71.682411868126678</v>
      </c>
      <c r="M908" s="12" t="str">
        <f t="shared" ref="M908:M971" si="279">IF(J908="","",IF(L908&gt;=AVERAGE($L$11:$L$1470),"Above Average","Below Average"))</f>
        <v/>
      </c>
      <c r="N908" s="22">
        <v>5</v>
      </c>
      <c r="O908" s="22" t="str">
        <f t="shared" ref="O908:O971" si="280">IF(N908&gt;=7,"High","Low")</f>
        <v>Low</v>
      </c>
      <c r="P908">
        <v>1979</v>
      </c>
      <c r="Q908">
        <v>1979</v>
      </c>
      <c r="R908" s="23">
        <v>0</v>
      </c>
      <c r="S908" s="23" t="str">
        <f t="shared" ref="S908:S971" si="281">IF(OR(R908&lt;(QUARTILE(R$11:R$1470,1))-(((QUARTILE(R$11:R$1470,3))-(QUARTILE(R$11:R$1470,1)))*1.5),R908&gt;(QUARTILE(R$11:R$1470,3))+(((QUARTILE(R$11:R$1470,3))-(QUARTILE(R$11:R$1470,1)))*1.5)),"yes","no")</f>
        <v>yes</v>
      </c>
      <c r="T908" s="23" t="str">
        <f t="shared" ref="T908:T971" si="282">IF(R908&gt;=AVERAGE(R$11:R$1470),"Above Average","Below Average")</f>
        <v>Below Average</v>
      </c>
      <c r="U908" s="24">
        <v>1120</v>
      </c>
      <c r="V908" s="24">
        <v>1120</v>
      </c>
      <c r="W908" s="24" t="s">
        <v>412</v>
      </c>
      <c r="X908" s="24">
        <v>2240</v>
      </c>
      <c r="Y908" s="24" t="str">
        <f t="shared" ref="Y908:Y971" si="283">IF(OR(X908&lt;(QUARTILE(X$11:X$1470,1))-(((QUARTILE(X$11:X$1470,3))-(QUARTILE(X$11:X$1470,1)))*1.5),X908&gt;(QUARTILE(X$11:X$1470,3))+(((QUARTILE(X$11:X$1470,3))-(QUARTILE(X$11:X$1470,1)))*1.5)),"yes","no")</f>
        <v>no</v>
      </c>
      <c r="Z908" s="24" t="str">
        <f t="shared" ref="Z908:Z971" si="284">IF(X908&gt;=AVERAGE(X$11:X$1470),"Above Average","Below Average")</f>
        <v>Above Average</v>
      </c>
      <c r="AA908" s="25">
        <v>0</v>
      </c>
      <c r="AB908" s="25">
        <v>0</v>
      </c>
      <c r="AC908" s="25">
        <v>2</v>
      </c>
      <c r="AD908" s="25">
        <v>0</v>
      </c>
      <c r="AE908" s="25">
        <f t="shared" ref="AE908:AE971" si="285">SUM(AA908:AD908)</f>
        <v>2</v>
      </c>
      <c r="AF908" s="25" t="str">
        <f t="shared" ref="AF908:AF971" si="286">IF(AE908&gt;=3,"More","Less")</f>
        <v>Less</v>
      </c>
      <c r="AG908" s="57">
        <v>12</v>
      </c>
      <c r="AH908" s="29">
        <v>142953</v>
      </c>
      <c r="AI908" s="29">
        <f t="shared" si="273"/>
        <v>2240</v>
      </c>
      <c r="AJ908" s="29" t="str">
        <f t="shared" ref="AJ908:AJ971" si="287">IF(OR(AI908&lt;(QUARTILE(AI$11:AI$1470,1))-(((QUARTILE(AI$11:AI$1470,3))-(QUARTILE(AI$11:AI$1470,1)))*1.5),AI908&gt;(QUARTILE(AI$11:AI$1470,3))+(((QUARTILE(AI$11:AI$1470,3))-(QUARTILE(AI$11:AI$1470,1)))*1.5)),"yes","no")</f>
        <v>no</v>
      </c>
      <c r="AK908" s="29">
        <f t="shared" ref="AK908:AK971" si="288">AH908/AI908</f>
        <v>63.818303571428572</v>
      </c>
      <c r="AL908" s="29">
        <f t="shared" ref="AL908:AL971" si="289">AH908/X908</f>
        <v>63.818303571428572</v>
      </c>
    </row>
    <row r="909" spans="1:38" x14ac:dyDescent="0.2">
      <c r="A909">
        <v>899</v>
      </c>
      <c r="B909" s="12">
        <v>100</v>
      </c>
      <c r="C909" s="12">
        <f t="shared" si="274"/>
        <v>100</v>
      </c>
      <c r="D909" s="12" t="str">
        <f t="shared" si="271"/>
        <v>no</v>
      </c>
      <c r="E909" s="12" t="str">
        <f t="shared" si="275"/>
        <v>Above Average</v>
      </c>
      <c r="F909" s="21">
        <v>12919</v>
      </c>
      <c r="G909" s="21" t="str">
        <f t="shared" si="276"/>
        <v>no</v>
      </c>
      <c r="H909" s="21" t="str">
        <f t="shared" si="277"/>
        <v>Above Average</v>
      </c>
      <c r="I909" s="12" t="s">
        <v>154</v>
      </c>
      <c r="J909" s="12" t="str">
        <f t="shared" si="278"/>
        <v>NridgHt</v>
      </c>
      <c r="K909" s="12" t="s">
        <v>91</v>
      </c>
      <c r="L909" s="12">
        <f t="shared" si="272"/>
        <v>92.435750489847905</v>
      </c>
      <c r="M909" s="12" t="str">
        <f t="shared" si="279"/>
        <v>Above Average</v>
      </c>
      <c r="N909" s="22">
        <v>9</v>
      </c>
      <c r="O909" s="22" t="str">
        <f t="shared" si="280"/>
        <v>High</v>
      </c>
      <c r="P909">
        <v>2009</v>
      </c>
      <c r="Q909">
        <v>2010</v>
      </c>
      <c r="R909" s="23">
        <v>2330</v>
      </c>
      <c r="S909" s="23" t="str">
        <f t="shared" si="281"/>
        <v>yes</v>
      </c>
      <c r="T909" s="23" t="str">
        <f t="shared" si="282"/>
        <v>Above Average</v>
      </c>
      <c r="U909" s="24">
        <v>2364</v>
      </c>
      <c r="V909" s="24">
        <v>0</v>
      </c>
      <c r="W909" s="24" t="s">
        <v>413</v>
      </c>
      <c r="X909" s="24">
        <v>2364</v>
      </c>
      <c r="Y909" s="24" t="str">
        <f t="shared" si="283"/>
        <v>no</v>
      </c>
      <c r="Z909" s="24" t="str">
        <f t="shared" si="284"/>
        <v>Above Average</v>
      </c>
      <c r="AA909" s="25">
        <v>1</v>
      </c>
      <c r="AB909" s="25">
        <v>0</v>
      </c>
      <c r="AC909" s="25">
        <v>2</v>
      </c>
      <c r="AD909" s="25">
        <v>1</v>
      </c>
      <c r="AE909" s="25">
        <f t="shared" si="285"/>
        <v>4</v>
      </c>
      <c r="AF909" s="25" t="str">
        <f t="shared" si="286"/>
        <v>More</v>
      </c>
      <c r="AG909" s="57">
        <v>11</v>
      </c>
      <c r="AH909" s="29">
        <v>611657</v>
      </c>
      <c r="AI909" s="29">
        <f t="shared" si="273"/>
        <v>4694</v>
      </c>
      <c r="AJ909" s="29" t="str">
        <f t="shared" si="287"/>
        <v>yes</v>
      </c>
      <c r="AK909" s="29">
        <f t="shared" si="288"/>
        <v>130.30613549211759</v>
      </c>
      <c r="AL909" s="29">
        <f t="shared" si="289"/>
        <v>258.73815566835873</v>
      </c>
    </row>
    <row r="910" spans="1:38" x14ac:dyDescent="0.2">
      <c r="A910">
        <v>900</v>
      </c>
      <c r="B910" s="12">
        <v>65</v>
      </c>
      <c r="C910" s="12">
        <f t="shared" si="274"/>
        <v>65</v>
      </c>
      <c r="D910" s="12" t="str">
        <f t="shared" si="271"/>
        <v>no</v>
      </c>
      <c r="E910" s="12" t="str">
        <f t="shared" si="275"/>
        <v>Below Average</v>
      </c>
      <c r="F910" s="21">
        <v>6993</v>
      </c>
      <c r="G910" s="21" t="str">
        <f t="shared" si="276"/>
        <v>no</v>
      </c>
      <c r="H910" s="21" t="str">
        <f t="shared" si="277"/>
        <v>Below Average</v>
      </c>
      <c r="I910" s="12" t="s">
        <v>151</v>
      </c>
      <c r="J910" s="12" t="str">
        <f t="shared" si="278"/>
        <v>Sawyer</v>
      </c>
      <c r="K910" s="12" t="s">
        <v>91</v>
      </c>
      <c r="L910" s="12">
        <f t="shared" si="272"/>
        <v>65.835562612127291</v>
      </c>
      <c r="M910" s="12" t="str">
        <f t="shared" si="279"/>
        <v>Below Average</v>
      </c>
      <c r="N910" s="22">
        <v>5</v>
      </c>
      <c r="O910" s="22" t="str">
        <f t="shared" si="280"/>
        <v>Low</v>
      </c>
      <c r="P910">
        <v>1961</v>
      </c>
      <c r="Q910">
        <v>1994</v>
      </c>
      <c r="R910" s="23">
        <v>912</v>
      </c>
      <c r="S910" s="23" t="str">
        <f t="shared" si="281"/>
        <v>no</v>
      </c>
      <c r="T910" s="23" t="str">
        <f t="shared" si="282"/>
        <v>Below Average</v>
      </c>
      <c r="U910" s="24">
        <v>1236</v>
      </c>
      <c r="V910" s="24">
        <v>0</v>
      </c>
      <c r="W910" s="24" t="s">
        <v>413</v>
      </c>
      <c r="X910" s="24">
        <v>1236</v>
      </c>
      <c r="Y910" s="24" t="str">
        <f t="shared" si="283"/>
        <v>no</v>
      </c>
      <c r="Z910" s="24" t="str">
        <f t="shared" si="284"/>
        <v>Below Average</v>
      </c>
      <c r="AA910" s="25">
        <v>0</v>
      </c>
      <c r="AB910" s="25">
        <v>0</v>
      </c>
      <c r="AC910" s="25">
        <v>1</v>
      </c>
      <c r="AD910" s="25">
        <v>0</v>
      </c>
      <c r="AE910" s="25">
        <f t="shared" si="285"/>
        <v>1</v>
      </c>
      <c r="AF910" s="25" t="str">
        <f t="shared" si="286"/>
        <v>Less</v>
      </c>
      <c r="AG910" s="57">
        <v>6</v>
      </c>
      <c r="AH910" s="29">
        <v>135000</v>
      </c>
      <c r="AI910" s="29">
        <f t="shared" si="273"/>
        <v>2148</v>
      </c>
      <c r="AJ910" s="29" t="str">
        <f t="shared" si="287"/>
        <v>no</v>
      </c>
      <c r="AK910" s="29">
        <f t="shared" si="288"/>
        <v>62.849162011173185</v>
      </c>
      <c r="AL910" s="29">
        <f t="shared" si="289"/>
        <v>109.22330097087378</v>
      </c>
    </row>
    <row r="911" spans="1:38" x14ac:dyDescent="0.2">
      <c r="A911">
        <v>901</v>
      </c>
      <c r="B911" s="12" t="s">
        <v>83</v>
      </c>
      <c r="C911" s="12">
        <f t="shared" si="274"/>
        <v>69</v>
      </c>
      <c r="D911" s="12" t="str">
        <f t="shared" si="271"/>
        <v>no</v>
      </c>
      <c r="E911" s="12" t="str">
        <f t="shared" si="275"/>
        <v>Below Average</v>
      </c>
      <c r="F911" s="21">
        <v>7340</v>
      </c>
      <c r="G911" s="21" t="str">
        <f t="shared" si="276"/>
        <v>no</v>
      </c>
      <c r="H911" s="21" t="str">
        <f t="shared" si="277"/>
        <v>Below Average</v>
      </c>
      <c r="I911" s="12" t="s">
        <v>162</v>
      </c>
      <c r="J911" s="12" t="str">
        <f t="shared" si="278"/>
        <v>NAmes</v>
      </c>
      <c r="K911" s="12" t="s">
        <v>91</v>
      </c>
      <c r="L911" s="12">
        <f t="shared" si="272"/>
        <v>65.191384752822614</v>
      </c>
      <c r="M911" s="12" t="str">
        <f t="shared" si="279"/>
        <v>Below Average</v>
      </c>
      <c r="N911" s="22">
        <v>4</v>
      </c>
      <c r="O911" s="22" t="str">
        <f t="shared" si="280"/>
        <v>Low</v>
      </c>
      <c r="P911">
        <v>1971</v>
      </c>
      <c r="Q911">
        <v>1971</v>
      </c>
      <c r="R911" s="23">
        <v>858</v>
      </c>
      <c r="S911" s="23" t="str">
        <f t="shared" si="281"/>
        <v>no</v>
      </c>
      <c r="T911" s="23" t="str">
        <f t="shared" si="282"/>
        <v>Below Average</v>
      </c>
      <c r="U911" s="24">
        <v>858</v>
      </c>
      <c r="V911" s="24">
        <v>0</v>
      </c>
      <c r="W911" s="24" t="s">
        <v>413</v>
      </c>
      <c r="X911" s="24">
        <v>858</v>
      </c>
      <c r="Y911" s="24" t="str">
        <f t="shared" si="283"/>
        <v>no</v>
      </c>
      <c r="Z911" s="24" t="str">
        <f t="shared" si="284"/>
        <v>Below Average</v>
      </c>
      <c r="AA911" s="25">
        <v>0</v>
      </c>
      <c r="AB911" s="25">
        <v>0</v>
      </c>
      <c r="AC911" s="25">
        <v>1</v>
      </c>
      <c r="AD911" s="25">
        <v>0</v>
      </c>
      <c r="AE911" s="25">
        <f t="shared" si="285"/>
        <v>1</v>
      </c>
      <c r="AF911" s="25" t="str">
        <f t="shared" si="286"/>
        <v>Less</v>
      </c>
      <c r="AG911" s="57">
        <v>4</v>
      </c>
      <c r="AH911" s="29">
        <v>110000</v>
      </c>
      <c r="AI911" s="29">
        <f t="shared" si="273"/>
        <v>1716</v>
      </c>
      <c r="AJ911" s="29" t="str">
        <f t="shared" si="287"/>
        <v>no</v>
      </c>
      <c r="AK911" s="29">
        <f t="shared" si="288"/>
        <v>64.102564102564102</v>
      </c>
      <c r="AL911" s="29">
        <f t="shared" si="289"/>
        <v>128.2051282051282</v>
      </c>
    </row>
    <row r="912" spans="1:38" x14ac:dyDescent="0.2">
      <c r="A912">
        <v>902</v>
      </c>
      <c r="B912" s="12">
        <v>64</v>
      </c>
      <c r="C912" s="12">
        <f t="shared" si="274"/>
        <v>64</v>
      </c>
      <c r="D912" s="12" t="str">
        <f t="shared" si="271"/>
        <v>no</v>
      </c>
      <c r="E912" s="12" t="str">
        <f t="shared" si="275"/>
        <v>Below Average</v>
      </c>
      <c r="F912" s="21">
        <v>8712</v>
      </c>
      <c r="G912" s="21" t="str">
        <f t="shared" si="276"/>
        <v>no</v>
      </c>
      <c r="H912" s="21" t="str">
        <f t="shared" si="277"/>
        <v>Below Average</v>
      </c>
      <c r="I912" s="12" t="s">
        <v>162</v>
      </c>
      <c r="J912" s="12" t="str">
        <f t="shared" si="278"/>
        <v>NAmes</v>
      </c>
      <c r="K912" s="12" t="s">
        <v>91</v>
      </c>
      <c r="L912" s="12">
        <f t="shared" si="272"/>
        <v>65.191384752822614</v>
      </c>
      <c r="M912" s="12" t="str">
        <f t="shared" si="279"/>
        <v>Below Average</v>
      </c>
      <c r="N912" s="22">
        <v>5</v>
      </c>
      <c r="O912" s="22" t="str">
        <f t="shared" si="280"/>
        <v>Low</v>
      </c>
      <c r="P912">
        <v>1957</v>
      </c>
      <c r="Q912">
        <v>2000</v>
      </c>
      <c r="R912" s="23">
        <v>992</v>
      </c>
      <c r="S912" s="23" t="str">
        <f t="shared" si="281"/>
        <v>no</v>
      </c>
      <c r="T912" s="23" t="str">
        <f t="shared" si="282"/>
        <v>Below Average</v>
      </c>
      <c r="U912" s="24">
        <v>1306</v>
      </c>
      <c r="V912" s="24">
        <v>0</v>
      </c>
      <c r="W912" s="24" t="s">
        <v>413</v>
      </c>
      <c r="X912" s="24">
        <v>1306</v>
      </c>
      <c r="Y912" s="24" t="str">
        <f t="shared" si="283"/>
        <v>no</v>
      </c>
      <c r="Z912" s="24" t="str">
        <f t="shared" si="284"/>
        <v>Below Average</v>
      </c>
      <c r="AA912" s="25">
        <v>1</v>
      </c>
      <c r="AB912" s="25">
        <v>0</v>
      </c>
      <c r="AC912" s="25">
        <v>1</v>
      </c>
      <c r="AD912" s="25">
        <v>0</v>
      </c>
      <c r="AE912" s="25">
        <f t="shared" si="285"/>
        <v>2</v>
      </c>
      <c r="AF912" s="25" t="str">
        <f t="shared" si="286"/>
        <v>Less</v>
      </c>
      <c r="AG912" s="57">
        <v>5</v>
      </c>
      <c r="AH912" s="29">
        <v>153000</v>
      </c>
      <c r="AI912" s="29">
        <f t="shared" si="273"/>
        <v>2298</v>
      </c>
      <c r="AJ912" s="29" t="str">
        <f t="shared" si="287"/>
        <v>no</v>
      </c>
      <c r="AK912" s="29">
        <f t="shared" si="288"/>
        <v>66.579634464751962</v>
      </c>
      <c r="AL912" s="29">
        <f t="shared" si="289"/>
        <v>117.15160796324655</v>
      </c>
    </row>
    <row r="913" spans="1:38" x14ac:dyDescent="0.2">
      <c r="A913">
        <v>903</v>
      </c>
      <c r="B913" s="12">
        <v>63</v>
      </c>
      <c r="C913" s="12">
        <f t="shared" si="274"/>
        <v>63</v>
      </c>
      <c r="D913" s="12" t="str">
        <f t="shared" si="271"/>
        <v>no</v>
      </c>
      <c r="E913" s="12" t="str">
        <f t="shared" si="275"/>
        <v>Below Average</v>
      </c>
      <c r="F913" s="21">
        <v>7875</v>
      </c>
      <c r="G913" s="21" t="str">
        <f t="shared" si="276"/>
        <v>no</v>
      </c>
      <c r="H913" s="21" t="str">
        <f t="shared" si="277"/>
        <v>Below Average</v>
      </c>
      <c r="I913" s="12" t="s">
        <v>193</v>
      </c>
      <c r="J913" s="12" t="str">
        <f t="shared" si="278"/>
        <v>Gilbert</v>
      </c>
      <c r="K913" s="12" t="s">
        <v>91</v>
      </c>
      <c r="L913" s="12">
        <f t="shared" si="272"/>
        <v>77.47396854876844</v>
      </c>
      <c r="M913" s="12" t="str">
        <f t="shared" si="279"/>
        <v>Above Average</v>
      </c>
      <c r="N913" s="22">
        <v>7</v>
      </c>
      <c r="O913" s="22" t="str">
        <f t="shared" si="280"/>
        <v>High</v>
      </c>
      <c r="P913">
        <v>2003</v>
      </c>
      <c r="Q913">
        <v>2003</v>
      </c>
      <c r="R913" s="23">
        <v>783</v>
      </c>
      <c r="S913" s="23" t="str">
        <f t="shared" si="281"/>
        <v>no</v>
      </c>
      <c r="T913" s="23" t="str">
        <f t="shared" si="282"/>
        <v>Below Average</v>
      </c>
      <c r="U913" s="24">
        <v>807</v>
      </c>
      <c r="V913" s="24">
        <v>702</v>
      </c>
      <c r="W913" s="24" t="s">
        <v>412</v>
      </c>
      <c r="X913" s="24">
        <v>1509</v>
      </c>
      <c r="Y913" s="24" t="str">
        <f t="shared" si="283"/>
        <v>no</v>
      </c>
      <c r="Z913" s="24" t="str">
        <f t="shared" si="284"/>
        <v>Below Average</v>
      </c>
      <c r="AA913" s="25">
        <v>0</v>
      </c>
      <c r="AB913" s="25">
        <v>0</v>
      </c>
      <c r="AC913" s="25">
        <v>2</v>
      </c>
      <c r="AD913" s="25">
        <v>1</v>
      </c>
      <c r="AE913" s="25">
        <f t="shared" si="285"/>
        <v>3</v>
      </c>
      <c r="AF913" s="25" t="str">
        <f t="shared" si="286"/>
        <v>More</v>
      </c>
      <c r="AG913" s="57">
        <v>8</v>
      </c>
      <c r="AH913" s="29">
        <v>180000</v>
      </c>
      <c r="AI913" s="29">
        <f t="shared" si="273"/>
        <v>2292</v>
      </c>
      <c r="AJ913" s="29" t="str">
        <f t="shared" si="287"/>
        <v>no</v>
      </c>
      <c r="AK913" s="29">
        <f t="shared" si="288"/>
        <v>78.534031413612567</v>
      </c>
      <c r="AL913" s="29">
        <f t="shared" si="289"/>
        <v>119.28429423459245</v>
      </c>
    </row>
    <row r="914" spans="1:38" x14ac:dyDescent="0.2">
      <c r="A914">
        <v>904</v>
      </c>
      <c r="B914" s="12">
        <v>50</v>
      </c>
      <c r="C914" s="12">
        <f t="shared" si="274"/>
        <v>50</v>
      </c>
      <c r="D914" s="12" t="str">
        <f t="shared" si="271"/>
        <v>no</v>
      </c>
      <c r="E914" s="12" t="str">
        <f t="shared" si="275"/>
        <v>Below Average</v>
      </c>
      <c r="F914" s="21">
        <v>14859</v>
      </c>
      <c r="G914" s="21" t="str">
        <f t="shared" si="276"/>
        <v>no</v>
      </c>
      <c r="H914" s="21" t="str">
        <f t="shared" si="277"/>
        <v>Above Average</v>
      </c>
      <c r="I914" s="12" t="s">
        <v>193</v>
      </c>
      <c r="J914" s="12" t="str">
        <f t="shared" si="278"/>
        <v>Gilbert</v>
      </c>
      <c r="K914" s="12" t="s">
        <v>91</v>
      </c>
      <c r="L914" s="12">
        <f t="shared" si="272"/>
        <v>77.47396854876844</v>
      </c>
      <c r="M914" s="12" t="str">
        <f t="shared" si="279"/>
        <v>Above Average</v>
      </c>
      <c r="N914" s="22">
        <v>7</v>
      </c>
      <c r="O914" s="22" t="str">
        <f t="shared" si="280"/>
        <v>High</v>
      </c>
      <c r="P914">
        <v>2006</v>
      </c>
      <c r="Q914">
        <v>2006</v>
      </c>
      <c r="R914" s="23">
        <v>1670</v>
      </c>
      <c r="S914" s="23" t="str">
        <f t="shared" si="281"/>
        <v>no</v>
      </c>
      <c r="T914" s="23" t="str">
        <f t="shared" si="282"/>
        <v>Above Average</v>
      </c>
      <c r="U914" s="24">
        <v>1670</v>
      </c>
      <c r="V914" s="24">
        <v>0</v>
      </c>
      <c r="W914" s="24" t="s">
        <v>413</v>
      </c>
      <c r="X914" s="24">
        <v>1670</v>
      </c>
      <c r="Y914" s="24" t="str">
        <f t="shared" si="283"/>
        <v>no</v>
      </c>
      <c r="Z914" s="24" t="str">
        <f t="shared" si="284"/>
        <v>Above Average</v>
      </c>
      <c r="AA914" s="25">
        <v>0</v>
      </c>
      <c r="AB914" s="25">
        <v>0</v>
      </c>
      <c r="AC914" s="25">
        <v>2</v>
      </c>
      <c r="AD914" s="25">
        <v>0</v>
      </c>
      <c r="AE914" s="25">
        <f t="shared" si="285"/>
        <v>2</v>
      </c>
      <c r="AF914" s="25" t="str">
        <f t="shared" si="286"/>
        <v>Less</v>
      </c>
      <c r="AG914" s="57">
        <v>7</v>
      </c>
      <c r="AH914" s="29">
        <v>240000</v>
      </c>
      <c r="AI914" s="29">
        <f t="shared" si="273"/>
        <v>3340</v>
      </c>
      <c r="AJ914" s="29" t="str">
        <f t="shared" si="287"/>
        <v>no</v>
      </c>
      <c r="AK914" s="29">
        <f t="shared" si="288"/>
        <v>71.856287425149702</v>
      </c>
      <c r="AL914" s="29">
        <f t="shared" si="289"/>
        <v>143.7125748502994</v>
      </c>
    </row>
    <row r="915" spans="1:38" x14ac:dyDescent="0.2">
      <c r="A915">
        <v>905</v>
      </c>
      <c r="B915" s="12" t="s">
        <v>83</v>
      </c>
      <c r="C915" s="12">
        <f t="shared" si="274"/>
        <v>69</v>
      </c>
      <c r="D915" s="12" t="str">
        <f t="shared" si="271"/>
        <v>no</v>
      </c>
      <c r="E915" s="12" t="str">
        <f t="shared" si="275"/>
        <v>Below Average</v>
      </c>
      <c r="F915" s="21">
        <v>6173</v>
      </c>
      <c r="G915" s="21" t="str">
        <f t="shared" si="276"/>
        <v>no</v>
      </c>
      <c r="H915" s="21" t="str">
        <f t="shared" si="277"/>
        <v>Below Average</v>
      </c>
      <c r="I915" s="12" t="s">
        <v>151</v>
      </c>
      <c r="J915" s="12" t="str">
        <f t="shared" si="278"/>
        <v>Sawyer</v>
      </c>
      <c r="K915" s="12" t="s">
        <v>91</v>
      </c>
      <c r="L915" s="12">
        <f t="shared" si="272"/>
        <v>65.835562612127291</v>
      </c>
      <c r="M915" s="12" t="str">
        <f t="shared" si="279"/>
        <v>Below Average</v>
      </c>
      <c r="N915" s="22">
        <v>5</v>
      </c>
      <c r="O915" s="22" t="str">
        <f t="shared" si="280"/>
        <v>Low</v>
      </c>
      <c r="P915">
        <v>1967</v>
      </c>
      <c r="Q915">
        <v>1967</v>
      </c>
      <c r="R915" s="23">
        <v>876</v>
      </c>
      <c r="S915" s="23" t="str">
        <f t="shared" si="281"/>
        <v>no</v>
      </c>
      <c r="T915" s="23" t="str">
        <f t="shared" si="282"/>
        <v>Below Average</v>
      </c>
      <c r="U915" s="24">
        <v>902</v>
      </c>
      <c r="V915" s="24">
        <v>0</v>
      </c>
      <c r="W915" s="24" t="s">
        <v>413</v>
      </c>
      <c r="X915" s="24">
        <v>902</v>
      </c>
      <c r="Y915" s="24" t="str">
        <f t="shared" si="283"/>
        <v>no</v>
      </c>
      <c r="Z915" s="24" t="str">
        <f t="shared" si="284"/>
        <v>Below Average</v>
      </c>
      <c r="AA915" s="25">
        <v>0</v>
      </c>
      <c r="AB915" s="25">
        <v>0</v>
      </c>
      <c r="AC915" s="25">
        <v>1</v>
      </c>
      <c r="AD915" s="25">
        <v>0</v>
      </c>
      <c r="AE915" s="25">
        <f t="shared" si="285"/>
        <v>1</v>
      </c>
      <c r="AF915" s="25" t="str">
        <f t="shared" si="286"/>
        <v>Less</v>
      </c>
      <c r="AG915" s="57">
        <v>6</v>
      </c>
      <c r="AH915" s="29">
        <v>125500</v>
      </c>
      <c r="AI915" s="29">
        <f t="shared" si="273"/>
        <v>1778</v>
      </c>
      <c r="AJ915" s="29" t="str">
        <f t="shared" si="287"/>
        <v>no</v>
      </c>
      <c r="AK915" s="29">
        <f t="shared" si="288"/>
        <v>70.584926884139477</v>
      </c>
      <c r="AL915" s="29">
        <f t="shared" si="289"/>
        <v>139.13525498891352</v>
      </c>
    </row>
    <row r="916" spans="1:38" x14ac:dyDescent="0.2">
      <c r="A916">
        <v>906</v>
      </c>
      <c r="B916" s="12">
        <v>80</v>
      </c>
      <c r="C916" s="12">
        <f t="shared" si="274"/>
        <v>80</v>
      </c>
      <c r="D916" s="12" t="str">
        <f t="shared" si="271"/>
        <v>no</v>
      </c>
      <c r="E916" s="12" t="str">
        <f t="shared" si="275"/>
        <v>Above Average</v>
      </c>
      <c r="F916" s="21">
        <v>9920</v>
      </c>
      <c r="G916" s="21" t="str">
        <f t="shared" si="276"/>
        <v>no</v>
      </c>
      <c r="H916" s="21" t="str">
        <f t="shared" si="277"/>
        <v>Below Average</v>
      </c>
      <c r="I916" s="12" t="s">
        <v>162</v>
      </c>
      <c r="J916" s="12" t="str">
        <f t="shared" si="278"/>
        <v>NAmes</v>
      </c>
      <c r="K916" s="12" t="s">
        <v>91</v>
      </c>
      <c r="L916" s="12">
        <f t="shared" si="272"/>
        <v>65.191384752822614</v>
      </c>
      <c r="M916" s="12" t="str">
        <f t="shared" si="279"/>
        <v>Below Average</v>
      </c>
      <c r="N916" s="22">
        <v>5</v>
      </c>
      <c r="O916" s="22" t="str">
        <f t="shared" si="280"/>
        <v>Low</v>
      </c>
      <c r="P916">
        <v>1954</v>
      </c>
      <c r="Q916">
        <v>1954</v>
      </c>
      <c r="R916" s="23">
        <v>1056</v>
      </c>
      <c r="S916" s="23" t="str">
        <f t="shared" si="281"/>
        <v>no</v>
      </c>
      <c r="T916" s="23" t="str">
        <f t="shared" si="282"/>
        <v>Below Average</v>
      </c>
      <c r="U916" s="24">
        <v>1063</v>
      </c>
      <c r="V916" s="24">
        <v>0</v>
      </c>
      <c r="W916" s="24" t="s">
        <v>413</v>
      </c>
      <c r="X916" s="24">
        <v>1063</v>
      </c>
      <c r="Y916" s="24" t="str">
        <f t="shared" si="283"/>
        <v>no</v>
      </c>
      <c r="Z916" s="24" t="str">
        <f t="shared" si="284"/>
        <v>Below Average</v>
      </c>
      <c r="AA916" s="25">
        <v>1</v>
      </c>
      <c r="AB916" s="25">
        <v>0</v>
      </c>
      <c r="AC916" s="25">
        <v>1</v>
      </c>
      <c r="AD916" s="25">
        <v>0</v>
      </c>
      <c r="AE916" s="25">
        <f t="shared" si="285"/>
        <v>2</v>
      </c>
      <c r="AF916" s="25" t="str">
        <f t="shared" si="286"/>
        <v>Less</v>
      </c>
      <c r="AG916" s="57">
        <v>6</v>
      </c>
      <c r="AH916" s="29">
        <v>128000</v>
      </c>
      <c r="AI916" s="29">
        <f t="shared" si="273"/>
        <v>2119</v>
      </c>
      <c r="AJ916" s="29" t="str">
        <f t="shared" si="287"/>
        <v>no</v>
      </c>
      <c r="AK916" s="29">
        <f t="shared" si="288"/>
        <v>60.40585181689476</v>
      </c>
      <c r="AL916" s="29">
        <f t="shared" si="289"/>
        <v>120.41392285983066</v>
      </c>
    </row>
    <row r="917" spans="1:38" x14ac:dyDescent="0.2">
      <c r="A917">
        <v>907</v>
      </c>
      <c r="B917" s="12">
        <v>116</v>
      </c>
      <c r="C917" s="12">
        <f t="shared" si="274"/>
        <v>116</v>
      </c>
      <c r="D917" s="12" t="str">
        <f t="shared" si="271"/>
        <v>yes</v>
      </c>
      <c r="E917" s="12" t="str">
        <f t="shared" si="275"/>
        <v>Above Average</v>
      </c>
      <c r="F917" s="21">
        <v>13501</v>
      </c>
      <c r="G917" s="21" t="str">
        <f t="shared" si="276"/>
        <v>no</v>
      </c>
      <c r="H917" s="21" t="str">
        <f t="shared" si="277"/>
        <v>Above Average</v>
      </c>
      <c r="I917" s="12" t="s">
        <v>136</v>
      </c>
      <c r="J917" s="12" t="str">
        <f t="shared" si="278"/>
        <v>Somerst</v>
      </c>
      <c r="K917" s="12" t="s">
        <v>91</v>
      </c>
      <c r="L917" s="12">
        <f t="shared" si="272"/>
        <v>83.140020408338017</v>
      </c>
      <c r="M917" s="12" t="str">
        <f t="shared" si="279"/>
        <v>Above Average</v>
      </c>
      <c r="N917" s="22">
        <v>8</v>
      </c>
      <c r="O917" s="22" t="str">
        <f t="shared" si="280"/>
        <v>High</v>
      </c>
      <c r="P917">
        <v>2006</v>
      </c>
      <c r="Q917">
        <v>2006</v>
      </c>
      <c r="R917" s="23">
        <v>1623</v>
      </c>
      <c r="S917" s="23" t="str">
        <f t="shared" si="281"/>
        <v>no</v>
      </c>
      <c r="T917" s="23" t="str">
        <f t="shared" si="282"/>
        <v>Above Average</v>
      </c>
      <c r="U917" s="24">
        <v>1636</v>
      </c>
      <c r="V917" s="24">
        <v>0</v>
      </c>
      <c r="W917" s="24" t="s">
        <v>413</v>
      </c>
      <c r="X917" s="24">
        <v>1636</v>
      </c>
      <c r="Y917" s="24" t="str">
        <f t="shared" si="283"/>
        <v>no</v>
      </c>
      <c r="Z917" s="24" t="str">
        <f t="shared" si="284"/>
        <v>Above Average</v>
      </c>
      <c r="AA917" s="25">
        <v>1</v>
      </c>
      <c r="AB917" s="25">
        <v>0</v>
      </c>
      <c r="AC917" s="25">
        <v>2</v>
      </c>
      <c r="AD917" s="25">
        <v>0</v>
      </c>
      <c r="AE917" s="25">
        <f t="shared" si="285"/>
        <v>3</v>
      </c>
      <c r="AF917" s="25" t="str">
        <f t="shared" si="286"/>
        <v>More</v>
      </c>
      <c r="AG917" s="57">
        <v>8</v>
      </c>
      <c r="AH917" s="29">
        <v>255000</v>
      </c>
      <c r="AI917" s="29">
        <f t="shared" si="273"/>
        <v>3259</v>
      </c>
      <c r="AJ917" s="29" t="str">
        <f t="shared" si="287"/>
        <v>no</v>
      </c>
      <c r="AK917" s="29">
        <f t="shared" si="288"/>
        <v>78.244860386621667</v>
      </c>
      <c r="AL917" s="29">
        <f t="shared" si="289"/>
        <v>155.86797066014671</v>
      </c>
    </row>
    <row r="918" spans="1:38" x14ac:dyDescent="0.2">
      <c r="A918">
        <v>908</v>
      </c>
      <c r="B918" s="12">
        <v>86</v>
      </c>
      <c r="C918" s="12">
        <f t="shared" si="274"/>
        <v>86</v>
      </c>
      <c r="D918" s="12" t="str">
        <f t="shared" si="271"/>
        <v>no</v>
      </c>
      <c r="E918" s="12" t="str">
        <f t="shared" si="275"/>
        <v>Above Average</v>
      </c>
      <c r="F918" s="21">
        <v>11500</v>
      </c>
      <c r="G918" s="21" t="str">
        <f t="shared" si="276"/>
        <v>no</v>
      </c>
      <c r="H918" s="21" t="str">
        <f t="shared" si="277"/>
        <v>Above Average</v>
      </c>
      <c r="I918" s="12" t="s">
        <v>123</v>
      </c>
      <c r="J918" s="12" t="str">
        <f t="shared" si="278"/>
        <v>Crawfor</v>
      </c>
      <c r="K918" s="12" t="s">
        <v>91</v>
      </c>
      <c r="L918" s="12">
        <f t="shared" si="272"/>
        <v>74.989820121918996</v>
      </c>
      <c r="M918" s="12" t="str">
        <f t="shared" si="279"/>
        <v>Above Average</v>
      </c>
      <c r="N918" s="22">
        <v>7</v>
      </c>
      <c r="O918" s="22" t="str">
        <f t="shared" si="280"/>
        <v>High</v>
      </c>
      <c r="P918">
        <v>1936</v>
      </c>
      <c r="Q918">
        <v>1987</v>
      </c>
      <c r="R918" s="23">
        <v>1017</v>
      </c>
      <c r="S918" s="23" t="str">
        <f t="shared" si="281"/>
        <v>no</v>
      </c>
      <c r="T918" s="23" t="str">
        <f t="shared" si="282"/>
        <v>Below Average</v>
      </c>
      <c r="U918" s="24">
        <v>1020</v>
      </c>
      <c r="V918" s="24">
        <v>1037</v>
      </c>
      <c r="W918" s="24" t="s">
        <v>412</v>
      </c>
      <c r="X918" s="24">
        <v>2057</v>
      </c>
      <c r="Y918" s="24" t="str">
        <f t="shared" si="283"/>
        <v>no</v>
      </c>
      <c r="Z918" s="24" t="str">
        <f t="shared" si="284"/>
        <v>Above Average</v>
      </c>
      <c r="AA918" s="25">
        <v>0</v>
      </c>
      <c r="AB918" s="25">
        <v>0</v>
      </c>
      <c r="AC918" s="25">
        <v>1</v>
      </c>
      <c r="AD918" s="25">
        <v>1</v>
      </c>
      <c r="AE918" s="25">
        <f t="shared" si="285"/>
        <v>2</v>
      </c>
      <c r="AF918" s="25" t="str">
        <f t="shared" si="286"/>
        <v>Less</v>
      </c>
      <c r="AG918" s="57">
        <v>6</v>
      </c>
      <c r="AH918" s="29">
        <v>250000</v>
      </c>
      <c r="AI918" s="29">
        <f t="shared" si="273"/>
        <v>3074</v>
      </c>
      <c r="AJ918" s="29" t="str">
        <f t="shared" si="287"/>
        <v>no</v>
      </c>
      <c r="AK918" s="29">
        <f t="shared" si="288"/>
        <v>81.327260897852966</v>
      </c>
      <c r="AL918" s="29">
        <f t="shared" si="289"/>
        <v>121.53621779290228</v>
      </c>
    </row>
    <row r="919" spans="1:38" x14ac:dyDescent="0.2">
      <c r="A919">
        <v>909</v>
      </c>
      <c r="B919" s="12" t="s">
        <v>83</v>
      </c>
      <c r="C919" s="12">
        <f t="shared" si="274"/>
        <v>69</v>
      </c>
      <c r="D919" s="12" t="str">
        <f t="shared" si="271"/>
        <v>no</v>
      </c>
      <c r="E919" s="12" t="str">
        <f t="shared" si="275"/>
        <v>Below Average</v>
      </c>
      <c r="F919" s="21">
        <v>8885</v>
      </c>
      <c r="G919" s="21" t="str">
        <f t="shared" si="276"/>
        <v>no</v>
      </c>
      <c r="H919" s="21" t="str">
        <f t="shared" si="277"/>
        <v>Below Average</v>
      </c>
      <c r="I919" s="12" t="s">
        <v>131</v>
      </c>
      <c r="J919" s="12" t="str">
        <f t="shared" si="278"/>
        <v>Mitchel</v>
      </c>
      <c r="K919" s="12" t="s">
        <v>91</v>
      </c>
      <c r="L919" s="12">
        <f t="shared" si="272"/>
        <v>69.371268986915226</v>
      </c>
      <c r="M919" s="12" t="str">
        <f t="shared" si="279"/>
        <v>Below Average</v>
      </c>
      <c r="N919" s="22">
        <v>5</v>
      </c>
      <c r="O919" s="22" t="str">
        <f t="shared" si="280"/>
        <v>Low</v>
      </c>
      <c r="P919">
        <v>1983</v>
      </c>
      <c r="Q919">
        <v>1983</v>
      </c>
      <c r="R919" s="23">
        <v>864</v>
      </c>
      <c r="S919" s="23" t="str">
        <f t="shared" si="281"/>
        <v>no</v>
      </c>
      <c r="T919" s="23" t="str">
        <f t="shared" si="282"/>
        <v>Below Average</v>
      </c>
      <c r="U919" s="24">
        <v>902</v>
      </c>
      <c r="V919" s="24">
        <v>0</v>
      </c>
      <c r="W919" s="24" t="s">
        <v>413</v>
      </c>
      <c r="X919" s="24">
        <v>902</v>
      </c>
      <c r="Y919" s="24" t="str">
        <f t="shared" si="283"/>
        <v>no</v>
      </c>
      <c r="Z919" s="24" t="str">
        <f t="shared" si="284"/>
        <v>Below Average</v>
      </c>
      <c r="AA919" s="25">
        <v>1</v>
      </c>
      <c r="AB919" s="25">
        <v>0</v>
      </c>
      <c r="AC919" s="25">
        <v>1</v>
      </c>
      <c r="AD919" s="25">
        <v>0</v>
      </c>
      <c r="AE919" s="25">
        <f t="shared" si="285"/>
        <v>2</v>
      </c>
      <c r="AF919" s="25" t="str">
        <f t="shared" si="286"/>
        <v>Less</v>
      </c>
      <c r="AG919" s="57">
        <v>5</v>
      </c>
      <c r="AH919" s="29">
        <v>131000</v>
      </c>
      <c r="AI919" s="29">
        <f t="shared" si="273"/>
        <v>1766</v>
      </c>
      <c r="AJ919" s="29" t="str">
        <f t="shared" si="287"/>
        <v>no</v>
      </c>
      <c r="AK919" s="29">
        <f t="shared" si="288"/>
        <v>74.178935447338617</v>
      </c>
      <c r="AL919" s="29">
        <f t="shared" si="289"/>
        <v>145.23281596452327</v>
      </c>
    </row>
    <row r="920" spans="1:38" x14ac:dyDescent="0.2">
      <c r="A920">
        <v>910</v>
      </c>
      <c r="B920" s="12">
        <v>149</v>
      </c>
      <c r="C920" s="12">
        <f t="shared" si="274"/>
        <v>149</v>
      </c>
      <c r="D920" s="12" t="str">
        <f t="shared" si="271"/>
        <v>yes</v>
      </c>
      <c r="E920" s="12" t="str">
        <f t="shared" si="275"/>
        <v>Above Average</v>
      </c>
      <c r="F920" s="21">
        <v>12589</v>
      </c>
      <c r="G920" s="21" t="str">
        <f t="shared" si="276"/>
        <v>no</v>
      </c>
      <c r="H920" s="21" t="str">
        <f t="shared" si="277"/>
        <v>Above Average</v>
      </c>
      <c r="I920" s="12" t="s">
        <v>193</v>
      </c>
      <c r="J920" s="12" t="str">
        <f t="shared" si="278"/>
        <v>Gilbert</v>
      </c>
      <c r="K920" s="12" t="s">
        <v>91</v>
      </c>
      <c r="L920" s="12">
        <f t="shared" si="272"/>
        <v>77.47396854876844</v>
      </c>
      <c r="M920" s="12" t="str">
        <f t="shared" si="279"/>
        <v>Above Average</v>
      </c>
      <c r="N920" s="22">
        <v>6</v>
      </c>
      <c r="O920" s="22" t="str">
        <f t="shared" si="280"/>
        <v>Low</v>
      </c>
      <c r="P920">
        <v>2005</v>
      </c>
      <c r="Q920">
        <v>2005</v>
      </c>
      <c r="R920" s="23">
        <v>742</v>
      </c>
      <c r="S920" s="23" t="str">
        <f t="shared" si="281"/>
        <v>no</v>
      </c>
      <c r="T920" s="23" t="str">
        <f t="shared" si="282"/>
        <v>Below Average</v>
      </c>
      <c r="U920" s="24">
        <v>742</v>
      </c>
      <c r="V920" s="24">
        <v>742</v>
      </c>
      <c r="W920" s="24" t="s">
        <v>412</v>
      </c>
      <c r="X920" s="24">
        <v>1484</v>
      </c>
      <c r="Y920" s="24" t="str">
        <f t="shared" si="283"/>
        <v>no</v>
      </c>
      <c r="Z920" s="24" t="str">
        <f t="shared" si="284"/>
        <v>Below Average</v>
      </c>
      <c r="AA920" s="25">
        <v>0</v>
      </c>
      <c r="AB920" s="25">
        <v>0</v>
      </c>
      <c r="AC920" s="25">
        <v>2</v>
      </c>
      <c r="AD920" s="25">
        <v>1</v>
      </c>
      <c r="AE920" s="25">
        <f t="shared" si="285"/>
        <v>3</v>
      </c>
      <c r="AF920" s="25" t="str">
        <f t="shared" si="286"/>
        <v>More</v>
      </c>
      <c r="AG920" s="57">
        <v>8</v>
      </c>
      <c r="AH920" s="29">
        <v>174000</v>
      </c>
      <c r="AI920" s="29">
        <f t="shared" si="273"/>
        <v>2226</v>
      </c>
      <c r="AJ920" s="29" t="str">
        <f t="shared" si="287"/>
        <v>no</v>
      </c>
      <c r="AK920" s="29">
        <f t="shared" si="288"/>
        <v>78.167115902964966</v>
      </c>
      <c r="AL920" s="29">
        <f t="shared" si="289"/>
        <v>117.25067385444744</v>
      </c>
    </row>
    <row r="921" spans="1:38" x14ac:dyDescent="0.2">
      <c r="A921">
        <v>911</v>
      </c>
      <c r="B921" s="12">
        <v>80</v>
      </c>
      <c r="C921" s="12">
        <f t="shared" si="274"/>
        <v>80</v>
      </c>
      <c r="D921" s="12" t="str">
        <f t="shared" si="271"/>
        <v>no</v>
      </c>
      <c r="E921" s="12" t="str">
        <f t="shared" si="275"/>
        <v>Above Average</v>
      </c>
      <c r="F921" s="21">
        <v>11600</v>
      </c>
      <c r="G921" s="21" t="str">
        <f t="shared" si="276"/>
        <v>no</v>
      </c>
      <c r="H921" s="21" t="str">
        <f t="shared" si="277"/>
        <v>Above Average</v>
      </c>
      <c r="I921" s="12" t="s">
        <v>162</v>
      </c>
      <c r="J921" s="12" t="str">
        <f t="shared" si="278"/>
        <v/>
      </c>
      <c r="K921" s="12" t="s">
        <v>167</v>
      </c>
      <c r="L921" s="12">
        <f t="shared" si="272"/>
        <v>65.191384752822614</v>
      </c>
      <c r="M921" s="12" t="str">
        <f t="shared" si="279"/>
        <v/>
      </c>
      <c r="N921" s="22">
        <v>5</v>
      </c>
      <c r="O921" s="22" t="str">
        <f t="shared" si="280"/>
        <v>Low</v>
      </c>
      <c r="P921">
        <v>1960</v>
      </c>
      <c r="Q921">
        <v>1960</v>
      </c>
      <c r="R921" s="23">
        <v>1105</v>
      </c>
      <c r="S921" s="23" t="str">
        <f t="shared" si="281"/>
        <v>no</v>
      </c>
      <c r="T921" s="23" t="str">
        <f t="shared" si="282"/>
        <v>Above Average</v>
      </c>
      <c r="U921" s="24">
        <v>1105</v>
      </c>
      <c r="V921" s="24">
        <v>1169</v>
      </c>
      <c r="W921" s="24" t="s">
        <v>412</v>
      </c>
      <c r="X921" s="24">
        <v>2274</v>
      </c>
      <c r="Y921" s="24" t="str">
        <f t="shared" si="283"/>
        <v>no</v>
      </c>
      <c r="Z921" s="24" t="str">
        <f t="shared" si="284"/>
        <v>Above Average</v>
      </c>
      <c r="AA921" s="25">
        <v>0</v>
      </c>
      <c r="AB921" s="25">
        <v>0</v>
      </c>
      <c r="AC921" s="25">
        <v>2</v>
      </c>
      <c r="AD921" s="25">
        <v>0</v>
      </c>
      <c r="AE921" s="25">
        <f t="shared" si="285"/>
        <v>2</v>
      </c>
      <c r="AF921" s="25" t="str">
        <f t="shared" si="286"/>
        <v>Less</v>
      </c>
      <c r="AG921" s="57">
        <v>12</v>
      </c>
      <c r="AH921" s="29">
        <v>154300</v>
      </c>
      <c r="AI921" s="29">
        <f t="shared" si="273"/>
        <v>3379</v>
      </c>
      <c r="AJ921" s="29" t="str">
        <f t="shared" si="287"/>
        <v>no</v>
      </c>
      <c r="AK921" s="29">
        <f t="shared" si="288"/>
        <v>45.664397750813848</v>
      </c>
      <c r="AL921" s="29">
        <f t="shared" si="289"/>
        <v>67.854001759014949</v>
      </c>
    </row>
    <row r="922" spans="1:38" x14ac:dyDescent="0.2">
      <c r="A922">
        <v>912</v>
      </c>
      <c r="B922" s="12" t="s">
        <v>83</v>
      </c>
      <c r="C922" s="12">
        <f t="shared" si="274"/>
        <v>69</v>
      </c>
      <c r="D922" s="12" t="str">
        <f t="shared" si="271"/>
        <v>no</v>
      </c>
      <c r="E922" s="12" t="str">
        <f t="shared" si="275"/>
        <v>Below Average</v>
      </c>
      <c r="F922" s="21">
        <v>9286</v>
      </c>
      <c r="G922" s="21" t="str">
        <f t="shared" si="276"/>
        <v>no</v>
      </c>
      <c r="H922" s="21" t="str">
        <f t="shared" si="277"/>
        <v>Below Average</v>
      </c>
      <c r="I922" s="12" t="s">
        <v>89</v>
      </c>
      <c r="J922" s="12" t="str">
        <f t="shared" si="278"/>
        <v>CollgCr</v>
      </c>
      <c r="K922" s="12" t="s">
        <v>91</v>
      </c>
      <c r="L922" s="12">
        <f t="shared" si="272"/>
        <v>74.535824409408733</v>
      </c>
      <c r="M922" s="12" t="str">
        <f t="shared" si="279"/>
        <v>Above Average</v>
      </c>
      <c r="N922" s="22">
        <v>5</v>
      </c>
      <c r="O922" s="22" t="str">
        <f t="shared" si="280"/>
        <v>Low</v>
      </c>
      <c r="P922">
        <v>1977</v>
      </c>
      <c r="Q922">
        <v>1989</v>
      </c>
      <c r="R922" s="23">
        <v>1268</v>
      </c>
      <c r="S922" s="23" t="str">
        <f t="shared" si="281"/>
        <v>no</v>
      </c>
      <c r="T922" s="23" t="str">
        <f t="shared" si="282"/>
        <v>Above Average</v>
      </c>
      <c r="U922" s="24">
        <v>1268</v>
      </c>
      <c r="V922" s="24">
        <v>0</v>
      </c>
      <c r="W922" s="24" t="s">
        <v>413</v>
      </c>
      <c r="X922" s="24">
        <v>1268</v>
      </c>
      <c r="Y922" s="24" t="str">
        <f t="shared" si="283"/>
        <v>no</v>
      </c>
      <c r="Z922" s="24" t="str">
        <f t="shared" si="284"/>
        <v>Below Average</v>
      </c>
      <c r="AA922" s="25">
        <v>0</v>
      </c>
      <c r="AB922" s="25">
        <v>0</v>
      </c>
      <c r="AC922" s="25">
        <v>1</v>
      </c>
      <c r="AD922" s="25">
        <v>1</v>
      </c>
      <c r="AE922" s="25">
        <f t="shared" si="285"/>
        <v>2</v>
      </c>
      <c r="AF922" s="25" t="str">
        <f t="shared" si="286"/>
        <v>Less</v>
      </c>
      <c r="AG922" s="57">
        <v>5</v>
      </c>
      <c r="AH922" s="29">
        <v>143500</v>
      </c>
      <c r="AI922" s="29">
        <f t="shared" si="273"/>
        <v>2536</v>
      </c>
      <c r="AJ922" s="29" t="str">
        <f t="shared" si="287"/>
        <v>no</v>
      </c>
      <c r="AK922" s="29">
        <f t="shared" si="288"/>
        <v>56.585173501577287</v>
      </c>
      <c r="AL922" s="29">
        <f t="shared" si="289"/>
        <v>113.17034700315457</v>
      </c>
    </row>
    <row r="923" spans="1:38" x14ac:dyDescent="0.2">
      <c r="A923">
        <v>913</v>
      </c>
      <c r="B923" s="12">
        <v>51</v>
      </c>
      <c r="C923" s="12">
        <f t="shared" si="274"/>
        <v>51</v>
      </c>
      <c r="D923" s="12" t="str">
        <f t="shared" si="271"/>
        <v>no</v>
      </c>
      <c r="E923" s="12" t="str">
        <f t="shared" si="275"/>
        <v>Below Average</v>
      </c>
      <c r="F923" s="21">
        <v>6120</v>
      </c>
      <c r="G923" s="21" t="str">
        <f t="shared" si="276"/>
        <v>no</v>
      </c>
      <c r="H923" s="21" t="str">
        <f t="shared" si="277"/>
        <v>Below Average</v>
      </c>
      <c r="I923" s="12" t="s">
        <v>148</v>
      </c>
      <c r="J923" s="12" t="str">
        <f t="shared" si="278"/>
        <v>BrkSide</v>
      </c>
      <c r="K923" s="12" t="s">
        <v>91</v>
      </c>
      <c r="L923" s="12">
        <f t="shared" si="272"/>
        <v>64.919237492322253</v>
      </c>
      <c r="M923" s="12" t="str">
        <f t="shared" si="279"/>
        <v>Below Average</v>
      </c>
      <c r="N923" s="22">
        <v>5</v>
      </c>
      <c r="O923" s="22" t="str">
        <f t="shared" si="280"/>
        <v>Low</v>
      </c>
      <c r="P923">
        <v>1925</v>
      </c>
      <c r="Q923">
        <v>1950</v>
      </c>
      <c r="R923" s="23">
        <v>768</v>
      </c>
      <c r="S923" s="23" t="str">
        <f t="shared" si="281"/>
        <v>no</v>
      </c>
      <c r="T923" s="23" t="str">
        <f t="shared" si="282"/>
        <v>Below Average</v>
      </c>
      <c r="U923" s="24">
        <v>1015</v>
      </c>
      <c r="V923" s="24">
        <v>0</v>
      </c>
      <c r="W923" s="24" t="s">
        <v>413</v>
      </c>
      <c r="X923" s="24">
        <v>1015</v>
      </c>
      <c r="Y923" s="24" t="str">
        <f t="shared" si="283"/>
        <v>no</v>
      </c>
      <c r="Z923" s="24" t="str">
        <f t="shared" si="284"/>
        <v>Below Average</v>
      </c>
      <c r="AA923" s="25">
        <v>0</v>
      </c>
      <c r="AB923" s="25">
        <v>0</v>
      </c>
      <c r="AC923" s="25">
        <v>1</v>
      </c>
      <c r="AD923" s="25">
        <v>0</v>
      </c>
      <c r="AE923" s="25">
        <f t="shared" si="285"/>
        <v>1</v>
      </c>
      <c r="AF923" s="25" t="str">
        <f t="shared" si="286"/>
        <v>Less</v>
      </c>
      <c r="AG923" s="57">
        <v>6</v>
      </c>
      <c r="AH923" s="29">
        <v>88000</v>
      </c>
      <c r="AI923" s="29">
        <f t="shared" si="273"/>
        <v>1783</v>
      </c>
      <c r="AJ923" s="29" t="str">
        <f t="shared" si="287"/>
        <v>no</v>
      </c>
      <c r="AK923" s="29">
        <f t="shared" si="288"/>
        <v>49.355019629837351</v>
      </c>
      <c r="AL923" s="29">
        <f t="shared" si="289"/>
        <v>86.699507389162562</v>
      </c>
    </row>
    <row r="924" spans="1:38" x14ac:dyDescent="0.2">
      <c r="A924">
        <v>914</v>
      </c>
      <c r="B924" s="12">
        <v>82</v>
      </c>
      <c r="C924" s="12">
        <f t="shared" si="274"/>
        <v>82</v>
      </c>
      <c r="D924" s="12" t="str">
        <f t="shared" si="271"/>
        <v>no</v>
      </c>
      <c r="E924" s="12" t="str">
        <f t="shared" si="275"/>
        <v>Above Average</v>
      </c>
      <c r="F924" s="21">
        <v>6270</v>
      </c>
      <c r="G924" s="21" t="str">
        <f t="shared" si="276"/>
        <v>no</v>
      </c>
      <c r="H924" s="21" t="str">
        <f t="shared" si="277"/>
        <v>Below Average</v>
      </c>
      <c r="I924" s="12" t="s">
        <v>123</v>
      </c>
      <c r="J924" s="12" t="str">
        <f t="shared" si="278"/>
        <v/>
      </c>
      <c r="K924" s="12" t="s">
        <v>167</v>
      </c>
      <c r="L924" s="12">
        <f t="shared" si="272"/>
        <v>74.989820121918996</v>
      </c>
      <c r="M924" s="12" t="str">
        <f t="shared" si="279"/>
        <v/>
      </c>
      <c r="N924" s="22">
        <v>5</v>
      </c>
      <c r="O924" s="22" t="str">
        <f t="shared" si="280"/>
        <v>Low</v>
      </c>
      <c r="P924">
        <v>1949</v>
      </c>
      <c r="Q924">
        <v>1950</v>
      </c>
      <c r="R924" s="23">
        <v>1001</v>
      </c>
      <c r="S924" s="23" t="str">
        <f t="shared" si="281"/>
        <v>no</v>
      </c>
      <c r="T924" s="23" t="str">
        <f t="shared" si="282"/>
        <v>Below Average</v>
      </c>
      <c r="U924" s="24">
        <v>1001</v>
      </c>
      <c r="V924" s="24">
        <v>1001</v>
      </c>
      <c r="W924" s="24" t="s">
        <v>412</v>
      </c>
      <c r="X924" s="24">
        <v>2002</v>
      </c>
      <c r="Y924" s="24" t="str">
        <f t="shared" si="283"/>
        <v>no</v>
      </c>
      <c r="Z924" s="24" t="str">
        <f t="shared" si="284"/>
        <v>Above Average</v>
      </c>
      <c r="AA924" s="25">
        <v>0</v>
      </c>
      <c r="AB924" s="25">
        <v>0</v>
      </c>
      <c r="AC924" s="25">
        <v>2</v>
      </c>
      <c r="AD924" s="25">
        <v>0</v>
      </c>
      <c r="AE924" s="25">
        <f t="shared" si="285"/>
        <v>2</v>
      </c>
      <c r="AF924" s="25" t="str">
        <f t="shared" si="286"/>
        <v>Less</v>
      </c>
      <c r="AG924" s="57">
        <v>8</v>
      </c>
      <c r="AH924" s="29">
        <v>145000</v>
      </c>
      <c r="AI924" s="29">
        <f t="shared" si="273"/>
        <v>3003</v>
      </c>
      <c r="AJ924" s="29" t="str">
        <f t="shared" si="287"/>
        <v>no</v>
      </c>
      <c r="AK924" s="29">
        <f t="shared" si="288"/>
        <v>48.285048285048283</v>
      </c>
      <c r="AL924" s="29">
        <f t="shared" si="289"/>
        <v>72.427572427572429</v>
      </c>
    </row>
    <row r="925" spans="1:38" x14ac:dyDescent="0.2">
      <c r="A925">
        <v>915</v>
      </c>
      <c r="B925" s="12">
        <v>30</v>
      </c>
      <c r="C925" s="12">
        <f t="shared" si="274"/>
        <v>30</v>
      </c>
      <c r="D925" s="12" t="str">
        <f t="shared" si="271"/>
        <v>yes</v>
      </c>
      <c r="E925" s="12" t="str">
        <f t="shared" si="275"/>
        <v>Below Average</v>
      </c>
      <c r="F925" s="21">
        <v>3000</v>
      </c>
      <c r="G925" s="21" t="str">
        <f t="shared" si="276"/>
        <v>no</v>
      </c>
      <c r="H925" s="21" t="str">
        <f t="shared" si="277"/>
        <v>Below Average</v>
      </c>
      <c r="I925" s="12" t="s">
        <v>136</v>
      </c>
      <c r="J925" s="12" t="str">
        <f t="shared" si="278"/>
        <v/>
      </c>
      <c r="K925" s="12" t="s">
        <v>179</v>
      </c>
      <c r="L925" s="12">
        <f t="shared" si="272"/>
        <v>83.140020408338017</v>
      </c>
      <c r="M925" s="12" t="str">
        <f t="shared" si="279"/>
        <v/>
      </c>
      <c r="N925" s="22">
        <v>6</v>
      </c>
      <c r="O925" s="22" t="str">
        <f t="shared" si="280"/>
        <v>Low</v>
      </c>
      <c r="P925">
        <v>2009</v>
      </c>
      <c r="Q925">
        <v>2009</v>
      </c>
      <c r="R925" s="23">
        <v>612</v>
      </c>
      <c r="S925" s="23" t="str">
        <f t="shared" si="281"/>
        <v>no</v>
      </c>
      <c r="T925" s="23" t="str">
        <f t="shared" si="282"/>
        <v>Below Average</v>
      </c>
      <c r="U925" s="24">
        <v>612</v>
      </c>
      <c r="V925" s="24">
        <v>612</v>
      </c>
      <c r="W925" s="24" t="s">
        <v>412</v>
      </c>
      <c r="X925" s="24">
        <v>1224</v>
      </c>
      <c r="Y925" s="24" t="str">
        <f t="shared" si="283"/>
        <v>no</v>
      </c>
      <c r="Z925" s="24" t="str">
        <f t="shared" si="284"/>
        <v>Below Average</v>
      </c>
      <c r="AA925" s="25">
        <v>0</v>
      </c>
      <c r="AB925" s="25">
        <v>0</v>
      </c>
      <c r="AC925" s="25">
        <v>2</v>
      </c>
      <c r="AD925" s="25">
        <v>1</v>
      </c>
      <c r="AE925" s="25">
        <f t="shared" si="285"/>
        <v>3</v>
      </c>
      <c r="AF925" s="25" t="str">
        <f t="shared" si="286"/>
        <v>More</v>
      </c>
      <c r="AG925" s="57">
        <v>4</v>
      </c>
      <c r="AH925" s="29">
        <v>173733</v>
      </c>
      <c r="AI925" s="29">
        <f t="shared" si="273"/>
        <v>1836</v>
      </c>
      <c r="AJ925" s="29" t="str">
        <f t="shared" si="287"/>
        <v>no</v>
      </c>
      <c r="AK925" s="29">
        <f t="shared" si="288"/>
        <v>94.625816993464056</v>
      </c>
      <c r="AL925" s="29">
        <f t="shared" si="289"/>
        <v>141.93872549019608</v>
      </c>
    </row>
    <row r="926" spans="1:38" x14ac:dyDescent="0.2">
      <c r="A926">
        <v>916</v>
      </c>
      <c r="B926" s="12">
        <v>21</v>
      </c>
      <c r="C926" s="12">
        <f t="shared" si="274"/>
        <v>21</v>
      </c>
      <c r="D926" s="12" t="str">
        <f t="shared" si="271"/>
        <v>yes</v>
      </c>
      <c r="E926" s="12" t="str">
        <f t="shared" si="275"/>
        <v>Below Average</v>
      </c>
      <c r="F926" s="21">
        <v>2001</v>
      </c>
      <c r="G926" s="21" t="str">
        <f t="shared" si="276"/>
        <v>no</v>
      </c>
      <c r="H926" s="21" t="str">
        <f t="shared" si="277"/>
        <v>Below Average</v>
      </c>
      <c r="I926" s="12" t="s">
        <v>178</v>
      </c>
      <c r="J926" s="12" t="str">
        <f t="shared" si="278"/>
        <v/>
      </c>
      <c r="K926" s="12" t="s">
        <v>198</v>
      </c>
      <c r="L926" s="12" t="str">
        <f t="shared" si="272"/>
        <v/>
      </c>
      <c r="M926" s="12" t="str">
        <f t="shared" si="279"/>
        <v/>
      </c>
      <c r="N926" s="22">
        <v>4</v>
      </c>
      <c r="O926" s="22" t="str">
        <f t="shared" si="280"/>
        <v>Low</v>
      </c>
      <c r="P926">
        <v>1970</v>
      </c>
      <c r="Q926">
        <v>1970</v>
      </c>
      <c r="R926" s="23">
        <v>546</v>
      </c>
      <c r="S926" s="23" t="str">
        <f t="shared" si="281"/>
        <v>no</v>
      </c>
      <c r="T926" s="23" t="str">
        <f t="shared" si="282"/>
        <v>Below Average</v>
      </c>
      <c r="U926" s="24">
        <v>546</v>
      </c>
      <c r="V926" s="24">
        <v>546</v>
      </c>
      <c r="W926" s="24" t="s">
        <v>412</v>
      </c>
      <c r="X926" s="24">
        <v>1092</v>
      </c>
      <c r="Y926" s="24" t="str">
        <f t="shared" si="283"/>
        <v>no</v>
      </c>
      <c r="Z926" s="24" t="str">
        <f t="shared" si="284"/>
        <v>Below Average</v>
      </c>
      <c r="AA926" s="25">
        <v>0</v>
      </c>
      <c r="AB926" s="25">
        <v>0</v>
      </c>
      <c r="AC926" s="25">
        <v>1</v>
      </c>
      <c r="AD926" s="25">
        <v>1</v>
      </c>
      <c r="AE926" s="25">
        <f t="shared" si="285"/>
        <v>2</v>
      </c>
      <c r="AF926" s="25" t="str">
        <f t="shared" si="286"/>
        <v>Less</v>
      </c>
      <c r="AG926" s="57">
        <v>6</v>
      </c>
      <c r="AH926" s="29">
        <v>75000</v>
      </c>
      <c r="AI926" s="29">
        <f t="shared" si="273"/>
        <v>1638</v>
      </c>
      <c r="AJ926" s="29" t="str">
        <f t="shared" si="287"/>
        <v>no</v>
      </c>
      <c r="AK926" s="29">
        <f t="shared" si="288"/>
        <v>45.787545787545788</v>
      </c>
      <c r="AL926" s="29">
        <f t="shared" si="289"/>
        <v>68.681318681318686</v>
      </c>
    </row>
    <row r="927" spans="1:38" x14ac:dyDescent="0.2">
      <c r="A927">
        <v>917</v>
      </c>
      <c r="B927" s="12">
        <v>50</v>
      </c>
      <c r="C927" s="12">
        <f t="shared" si="274"/>
        <v>50</v>
      </c>
      <c r="D927" s="12" t="str">
        <f t="shared" si="271"/>
        <v>no</v>
      </c>
      <c r="E927" s="12" t="str">
        <f t="shared" si="275"/>
        <v>Below Average</v>
      </c>
      <c r="F927" s="21">
        <v>9000</v>
      </c>
      <c r="G927" s="21" t="str">
        <f t="shared" si="276"/>
        <v>no</v>
      </c>
      <c r="H927" s="21" t="str">
        <f t="shared" si="277"/>
        <v>Below Average</v>
      </c>
      <c r="I927" s="12" t="s">
        <v>176</v>
      </c>
      <c r="J927" s="12" t="str">
        <f t="shared" si="278"/>
        <v>IDOTRR</v>
      </c>
      <c r="K927" s="12" t="s">
        <v>91</v>
      </c>
      <c r="L927" s="12">
        <f t="shared" si="272"/>
        <v>52.131298928930256</v>
      </c>
      <c r="M927" s="12" t="str">
        <f t="shared" si="279"/>
        <v>Below Average</v>
      </c>
      <c r="N927" s="22">
        <v>2</v>
      </c>
      <c r="O927" s="22" t="str">
        <f t="shared" si="280"/>
        <v>Low</v>
      </c>
      <c r="P927">
        <v>1949</v>
      </c>
      <c r="Q927">
        <v>1950</v>
      </c>
      <c r="R927" s="23">
        <v>480</v>
      </c>
      <c r="S927" s="23" t="str">
        <f t="shared" si="281"/>
        <v>no</v>
      </c>
      <c r="T927" s="23" t="str">
        <f t="shared" si="282"/>
        <v>Below Average</v>
      </c>
      <c r="U927" s="24">
        <v>480</v>
      </c>
      <c r="V927" s="24">
        <v>0</v>
      </c>
      <c r="W927" s="24" t="s">
        <v>413</v>
      </c>
      <c r="X927" s="24">
        <v>480</v>
      </c>
      <c r="Y927" s="24" t="str">
        <f t="shared" si="283"/>
        <v>no</v>
      </c>
      <c r="Z927" s="24" t="str">
        <f t="shared" si="284"/>
        <v>Below Average</v>
      </c>
      <c r="AA927" s="25">
        <v>1</v>
      </c>
      <c r="AB927" s="25">
        <v>0</v>
      </c>
      <c r="AC927" s="25">
        <v>0</v>
      </c>
      <c r="AD927" s="25">
        <v>0</v>
      </c>
      <c r="AE927" s="25">
        <f t="shared" si="285"/>
        <v>1</v>
      </c>
      <c r="AF927" s="25" t="str">
        <f t="shared" si="286"/>
        <v>Less</v>
      </c>
      <c r="AG927" s="57">
        <v>4</v>
      </c>
      <c r="AH927" s="29">
        <v>35311</v>
      </c>
      <c r="AI927" s="29">
        <f t="shared" si="273"/>
        <v>960</v>
      </c>
      <c r="AJ927" s="29" t="str">
        <f t="shared" si="287"/>
        <v>no</v>
      </c>
      <c r="AK927" s="29">
        <f t="shared" si="288"/>
        <v>36.782291666666666</v>
      </c>
      <c r="AL927" s="29">
        <f t="shared" si="289"/>
        <v>73.564583333333331</v>
      </c>
    </row>
    <row r="928" spans="1:38" x14ac:dyDescent="0.2">
      <c r="A928">
        <v>918</v>
      </c>
      <c r="B928" s="12" t="s">
        <v>83</v>
      </c>
      <c r="C928" s="12">
        <f t="shared" si="274"/>
        <v>69</v>
      </c>
      <c r="D928" s="12" t="str">
        <f t="shared" si="271"/>
        <v>no</v>
      </c>
      <c r="E928" s="12" t="str">
        <f t="shared" si="275"/>
        <v>Below Average</v>
      </c>
      <c r="F928" s="21">
        <v>17140</v>
      </c>
      <c r="G928" s="21" t="str">
        <f t="shared" si="276"/>
        <v>no</v>
      </c>
      <c r="H928" s="21" t="str">
        <f t="shared" si="277"/>
        <v>Above Average</v>
      </c>
      <c r="I928" s="12" t="s">
        <v>185</v>
      </c>
      <c r="J928" s="12" t="str">
        <f t="shared" si="278"/>
        <v>Edwards</v>
      </c>
      <c r="K928" s="12" t="s">
        <v>91</v>
      </c>
      <c r="L928" s="12">
        <f t="shared" si="272"/>
        <v>61.772149970231268</v>
      </c>
      <c r="M928" s="12" t="str">
        <f t="shared" si="279"/>
        <v>Below Average</v>
      </c>
      <c r="N928" s="22">
        <v>4</v>
      </c>
      <c r="O928" s="22" t="str">
        <f t="shared" si="280"/>
        <v>Low</v>
      </c>
      <c r="P928">
        <v>1956</v>
      </c>
      <c r="Q928">
        <v>1956</v>
      </c>
      <c r="R928" s="23">
        <v>1134</v>
      </c>
      <c r="S928" s="23" t="str">
        <f t="shared" si="281"/>
        <v>no</v>
      </c>
      <c r="T928" s="23" t="str">
        <f t="shared" si="282"/>
        <v>Above Average</v>
      </c>
      <c r="U928" s="24">
        <v>1229</v>
      </c>
      <c r="V928" s="24">
        <v>0</v>
      </c>
      <c r="W928" s="24" t="s">
        <v>413</v>
      </c>
      <c r="X928" s="24">
        <v>1229</v>
      </c>
      <c r="Y928" s="24" t="str">
        <f t="shared" si="283"/>
        <v>no</v>
      </c>
      <c r="Z928" s="24" t="str">
        <f t="shared" si="284"/>
        <v>Below Average</v>
      </c>
      <c r="AA928" s="25">
        <v>0</v>
      </c>
      <c r="AB928" s="25">
        <v>0</v>
      </c>
      <c r="AC928" s="25">
        <v>1</v>
      </c>
      <c r="AD928" s="25">
        <v>0</v>
      </c>
      <c r="AE928" s="25">
        <f t="shared" si="285"/>
        <v>1</v>
      </c>
      <c r="AF928" s="25" t="str">
        <f t="shared" si="286"/>
        <v>Less</v>
      </c>
      <c r="AG928" s="57">
        <v>6</v>
      </c>
      <c r="AH928" s="29">
        <v>135000</v>
      </c>
      <c r="AI928" s="29">
        <f t="shared" si="273"/>
        <v>2363</v>
      </c>
      <c r="AJ928" s="29" t="str">
        <f t="shared" si="287"/>
        <v>no</v>
      </c>
      <c r="AK928" s="29">
        <f t="shared" si="288"/>
        <v>57.130765975454928</v>
      </c>
      <c r="AL928" s="29">
        <f t="shared" si="289"/>
        <v>109.84540276647681</v>
      </c>
    </row>
    <row r="929" spans="1:38" x14ac:dyDescent="0.2">
      <c r="A929">
        <v>919</v>
      </c>
      <c r="B929" s="12">
        <v>103</v>
      </c>
      <c r="C929" s="12">
        <f t="shared" si="274"/>
        <v>103</v>
      </c>
      <c r="D929" s="12" t="str">
        <f t="shared" si="271"/>
        <v>no</v>
      </c>
      <c r="E929" s="12" t="str">
        <f t="shared" si="275"/>
        <v>Above Average</v>
      </c>
      <c r="F929" s="21">
        <v>13125</v>
      </c>
      <c r="G929" s="21" t="str">
        <f t="shared" si="276"/>
        <v>no</v>
      </c>
      <c r="H929" s="21" t="str">
        <f t="shared" si="277"/>
        <v>Above Average</v>
      </c>
      <c r="I929" s="12" t="s">
        <v>170</v>
      </c>
      <c r="J929" s="12" t="str">
        <f t="shared" si="278"/>
        <v>SawyerW</v>
      </c>
      <c r="K929" s="12" t="s">
        <v>91</v>
      </c>
      <c r="L929" s="12">
        <f t="shared" si="272"/>
        <v>71.682411868126678</v>
      </c>
      <c r="M929" s="12" t="str">
        <f t="shared" si="279"/>
        <v>Above Average</v>
      </c>
      <c r="N929" s="22">
        <v>7</v>
      </c>
      <c r="O929" s="22" t="str">
        <f t="shared" si="280"/>
        <v>High</v>
      </c>
      <c r="P929">
        <v>1991</v>
      </c>
      <c r="Q929">
        <v>1991</v>
      </c>
      <c r="R929" s="23">
        <v>1104</v>
      </c>
      <c r="S929" s="23" t="str">
        <f t="shared" si="281"/>
        <v>no</v>
      </c>
      <c r="T929" s="23" t="str">
        <f t="shared" si="282"/>
        <v>Above Average</v>
      </c>
      <c r="U929" s="24">
        <v>912</v>
      </c>
      <c r="V929" s="24">
        <v>1215</v>
      </c>
      <c r="W929" s="24" t="s">
        <v>412</v>
      </c>
      <c r="X929" s="24">
        <v>2127</v>
      </c>
      <c r="Y929" s="24" t="str">
        <f t="shared" si="283"/>
        <v>no</v>
      </c>
      <c r="Z929" s="24" t="str">
        <f t="shared" si="284"/>
        <v>Above Average</v>
      </c>
      <c r="AA929" s="25">
        <v>1</v>
      </c>
      <c r="AB929" s="25">
        <v>0</v>
      </c>
      <c r="AC929" s="25">
        <v>2</v>
      </c>
      <c r="AD929" s="25">
        <v>1</v>
      </c>
      <c r="AE929" s="25">
        <f t="shared" si="285"/>
        <v>4</v>
      </c>
      <c r="AF929" s="25" t="str">
        <f t="shared" si="286"/>
        <v>More</v>
      </c>
      <c r="AG929" s="57">
        <v>8</v>
      </c>
      <c r="AH929" s="29">
        <v>238000</v>
      </c>
      <c r="AI929" s="29">
        <f t="shared" si="273"/>
        <v>3231</v>
      </c>
      <c r="AJ929" s="29" t="str">
        <f t="shared" si="287"/>
        <v>no</v>
      </c>
      <c r="AK929" s="29">
        <f t="shared" si="288"/>
        <v>73.661405137728252</v>
      </c>
      <c r="AL929" s="29">
        <f t="shared" si="289"/>
        <v>111.89468735307945</v>
      </c>
    </row>
    <row r="930" spans="1:38" x14ac:dyDescent="0.2">
      <c r="A930">
        <v>920</v>
      </c>
      <c r="B930" s="12">
        <v>87</v>
      </c>
      <c r="C930" s="12">
        <f t="shared" si="274"/>
        <v>87</v>
      </c>
      <c r="D930" s="12" t="str">
        <f t="shared" si="271"/>
        <v>no</v>
      </c>
      <c r="E930" s="12" t="str">
        <f t="shared" si="275"/>
        <v>Above Average</v>
      </c>
      <c r="F930" s="21">
        <v>11029</v>
      </c>
      <c r="G930" s="21" t="str">
        <f t="shared" si="276"/>
        <v>no</v>
      </c>
      <c r="H930" s="21" t="str">
        <f t="shared" si="277"/>
        <v>Above Average</v>
      </c>
      <c r="I930" s="12" t="s">
        <v>162</v>
      </c>
      <c r="J930" s="12" t="str">
        <f t="shared" si="278"/>
        <v>NAmes</v>
      </c>
      <c r="K930" s="12" t="s">
        <v>91</v>
      </c>
      <c r="L930" s="12">
        <f t="shared" si="272"/>
        <v>65.191384752822614</v>
      </c>
      <c r="M930" s="12" t="str">
        <f t="shared" si="279"/>
        <v>Below Average</v>
      </c>
      <c r="N930" s="22">
        <v>6</v>
      </c>
      <c r="O930" s="22" t="str">
        <f t="shared" si="280"/>
        <v>Low</v>
      </c>
      <c r="P930">
        <v>1958</v>
      </c>
      <c r="Q930">
        <v>2002</v>
      </c>
      <c r="R930" s="23">
        <v>1184</v>
      </c>
      <c r="S930" s="23" t="str">
        <f t="shared" si="281"/>
        <v>no</v>
      </c>
      <c r="T930" s="23" t="str">
        <f t="shared" si="282"/>
        <v>Above Average</v>
      </c>
      <c r="U930" s="24">
        <v>1414</v>
      </c>
      <c r="V930" s="24">
        <v>0</v>
      </c>
      <c r="W930" s="24" t="s">
        <v>413</v>
      </c>
      <c r="X930" s="24">
        <v>1414</v>
      </c>
      <c r="Y930" s="24" t="str">
        <f t="shared" si="283"/>
        <v>no</v>
      </c>
      <c r="Z930" s="24" t="str">
        <f t="shared" si="284"/>
        <v>Below Average</v>
      </c>
      <c r="AA930" s="25">
        <v>1</v>
      </c>
      <c r="AB930" s="25">
        <v>0</v>
      </c>
      <c r="AC930" s="25">
        <v>1</v>
      </c>
      <c r="AD930" s="25">
        <v>0</v>
      </c>
      <c r="AE930" s="25">
        <f t="shared" si="285"/>
        <v>2</v>
      </c>
      <c r="AF930" s="25" t="str">
        <f t="shared" si="286"/>
        <v>Less</v>
      </c>
      <c r="AG930" s="57">
        <v>6</v>
      </c>
      <c r="AH930" s="29">
        <v>176500</v>
      </c>
      <c r="AI930" s="29">
        <f t="shared" si="273"/>
        <v>2598</v>
      </c>
      <c r="AJ930" s="29" t="str">
        <f t="shared" si="287"/>
        <v>no</v>
      </c>
      <c r="AK930" s="29">
        <f t="shared" si="288"/>
        <v>67.936874518860662</v>
      </c>
      <c r="AL930" s="29">
        <f t="shared" si="289"/>
        <v>124.82319660537482</v>
      </c>
    </row>
    <row r="931" spans="1:38" x14ac:dyDescent="0.2">
      <c r="A931">
        <v>921</v>
      </c>
      <c r="B931" s="12">
        <v>70</v>
      </c>
      <c r="C931" s="12">
        <f t="shared" si="274"/>
        <v>70</v>
      </c>
      <c r="D931" s="12" t="str">
        <f t="shared" si="271"/>
        <v>no</v>
      </c>
      <c r="E931" s="12" t="str">
        <f t="shared" si="275"/>
        <v>Above Average</v>
      </c>
      <c r="F931" s="21">
        <v>8462</v>
      </c>
      <c r="G931" s="21" t="str">
        <f t="shared" si="276"/>
        <v>no</v>
      </c>
      <c r="H931" s="21" t="str">
        <f t="shared" si="277"/>
        <v>Below Average</v>
      </c>
      <c r="I931" s="12" t="s">
        <v>170</v>
      </c>
      <c r="J931" s="12" t="str">
        <f t="shared" si="278"/>
        <v>SawyerW</v>
      </c>
      <c r="K931" s="12" t="s">
        <v>91</v>
      </c>
      <c r="L931" s="12">
        <f t="shared" si="272"/>
        <v>71.682411868126678</v>
      </c>
      <c r="M931" s="12" t="str">
        <f t="shared" si="279"/>
        <v>Above Average</v>
      </c>
      <c r="N931" s="22">
        <v>6</v>
      </c>
      <c r="O931" s="22" t="str">
        <f t="shared" si="280"/>
        <v>Low</v>
      </c>
      <c r="P931">
        <v>1994</v>
      </c>
      <c r="Q931">
        <v>1994</v>
      </c>
      <c r="R931" s="23">
        <v>928</v>
      </c>
      <c r="S931" s="23" t="str">
        <f t="shared" si="281"/>
        <v>no</v>
      </c>
      <c r="T931" s="23" t="str">
        <f t="shared" si="282"/>
        <v>Below Average</v>
      </c>
      <c r="U931" s="24">
        <v>936</v>
      </c>
      <c r="V931" s="24">
        <v>785</v>
      </c>
      <c r="W931" s="24" t="s">
        <v>412</v>
      </c>
      <c r="X931" s="24">
        <v>1721</v>
      </c>
      <c r="Y931" s="24" t="str">
        <f t="shared" si="283"/>
        <v>no</v>
      </c>
      <c r="Z931" s="24" t="str">
        <f t="shared" si="284"/>
        <v>Above Average</v>
      </c>
      <c r="AA931" s="25">
        <v>0</v>
      </c>
      <c r="AB931" s="25">
        <v>1</v>
      </c>
      <c r="AC931" s="25">
        <v>2</v>
      </c>
      <c r="AD931" s="25">
        <v>1</v>
      </c>
      <c r="AE931" s="25">
        <f t="shared" si="285"/>
        <v>4</v>
      </c>
      <c r="AF931" s="25" t="str">
        <f t="shared" si="286"/>
        <v>More</v>
      </c>
      <c r="AG931" s="57">
        <v>7</v>
      </c>
      <c r="AH931" s="29">
        <v>201000</v>
      </c>
      <c r="AI931" s="29">
        <f t="shared" si="273"/>
        <v>2649</v>
      </c>
      <c r="AJ931" s="29" t="str">
        <f t="shared" si="287"/>
        <v>no</v>
      </c>
      <c r="AK931" s="29">
        <f t="shared" si="288"/>
        <v>75.87768969422423</v>
      </c>
      <c r="AL931" s="29">
        <f t="shared" si="289"/>
        <v>116.79256246368391</v>
      </c>
    </row>
    <row r="932" spans="1:38" x14ac:dyDescent="0.2">
      <c r="A932">
        <v>922</v>
      </c>
      <c r="B932" s="12">
        <v>67</v>
      </c>
      <c r="C932" s="12">
        <f t="shared" si="274"/>
        <v>67</v>
      </c>
      <c r="D932" s="12" t="str">
        <f t="shared" si="271"/>
        <v>no</v>
      </c>
      <c r="E932" s="12" t="str">
        <f t="shared" si="275"/>
        <v>Below Average</v>
      </c>
      <c r="F932" s="21">
        <v>8777</v>
      </c>
      <c r="G932" s="21" t="str">
        <f t="shared" si="276"/>
        <v>no</v>
      </c>
      <c r="H932" s="21" t="str">
        <f t="shared" si="277"/>
        <v>Below Average</v>
      </c>
      <c r="I932" s="12" t="s">
        <v>185</v>
      </c>
      <c r="J932" s="12" t="str">
        <f t="shared" si="278"/>
        <v/>
      </c>
      <c r="K932" s="12" t="s">
        <v>167</v>
      </c>
      <c r="L932" s="12">
        <f t="shared" si="272"/>
        <v>61.772149970231268</v>
      </c>
      <c r="M932" s="12" t="str">
        <f t="shared" si="279"/>
        <v/>
      </c>
      <c r="N932" s="22">
        <v>5</v>
      </c>
      <c r="O932" s="22" t="str">
        <f t="shared" si="280"/>
        <v>Low</v>
      </c>
      <c r="P932">
        <v>1900</v>
      </c>
      <c r="Q932">
        <v>2003</v>
      </c>
      <c r="R932" s="23">
        <v>1272</v>
      </c>
      <c r="S932" s="23" t="str">
        <f t="shared" si="281"/>
        <v>no</v>
      </c>
      <c r="T932" s="23" t="str">
        <f t="shared" si="282"/>
        <v>Above Average</v>
      </c>
      <c r="U932" s="24">
        <v>1272</v>
      </c>
      <c r="V932" s="24">
        <v>928</v>
      </c>
      <c r="W932" s="24" t="s">
        <v>412</v>
      </c>
      <c r="X932" s="24">
        <v>2200</v>
      </c>
      <c r="Y932" s="24" t="str">
        <f t="shared" si="283"/>
        <v>no</v>
      </c>
      <c r="Z932" s="24" t="str">
        <f t="shared" si="284"/>
        <v>Above Average</v>
      </c>
      <c r="AA932" s="25">
        <v>2</v>
      </c>
      <c r="AB932" s="25">
        <v>0</v>
      </c>
      <c r="AC932" s="25">
        <v>2</v>
      </c>
      <c r="AD932" s="25">
        <v>2</v>
      </c>
      <c r="AE932" s="25">
        <f t="shared" si="285"/>
        <v>6</v>
      </c>
      <c r="AF932" s="25" t="str">
        <f t="shared" si="286"/>
        <v>More</v>
      </c>
      <c r="AG932" s="57">
        <v>9</v>
      </c>
      <c r="AH932" s="29">
        <v>145900</v>
      </c>
      <c r="AI932" s="29">
        <f t="shared" si="273"/>
        <v>3472</v>
      </c>
      <c r="AJ932" s="29" t="str">
        <f t="shared" si="287"/>
        <v>no</v>
      </c>
      <c r="AK932" s="29">
        <f t="shared" si="288"/>
        <v>42.021889400921658</v>
      </c>
      <c r="AL932" s="29">
        <f t="shared" si="289"/>
        <v>66.318181818181813</v>
      </c>
    </row>
    <row r="933" spans="1:38" x14ac:dyDescent="0.2">
      <c r="A933">
        <v>923</v>
      </c>
      <c r="B933" s="12">
        <v>65</v>
      </c>
      <c r="C933" s="12">
        <f t="shared" si="274"/>
        <v>65</v>
      </c>
      <c r="D933" s="12" t="str">
        <f t="shared" si="271"/>
        <v>no</v>
      </c>
      <c r="E933" s="12" t="str">
        <f t="shared" si="275"/>
        <v>Below Average</v>
      </c>
      <c r="F933" s="21">
        <v>10237</v>
      </c>
      <c r="G933" s="21" t="str">
        <f t="shared" si="276"/>
        <v>no</v>
      </c>
      <c r="H933" s="21" t="str">
        <f t="shared" si="277"/>
        <v>Below Average</v>
      </c>
      <c r="I933" s="12" t="s">
        <v>193</v>
      </c>
      <c r="J933" s="12" t="str">
        <f t="shared" si="278"/>
        <v>Gilbert</v>
      </c>
      <c r="K933" s="12" t="s">
        <v>91</v>
      </c>
      <c r="L933" s="12">
        <f t="shared" si="272"/>
        <v>77.47396854876844</v>
      </c>
      <c r="M933" s="12" t="str">
        <f t="shared" si="279"/>
        <v>Above Average</v>
      </c>
      <c r="N933" s="22">
        <v>6</v>
      </c>
      <c r="O933" s="22" t="str">
        <f t="shared" si="280"/>
        <v>Low</v>
      </c>
      <c r="P933">
        <v>2005</v>
      </c>
      <c r="Q933">
        <v>2006</v>
      </c>
      <c r="R933" s="23">
        <v>1316</v>
      </c>
      <c r="S933" s="23" t="str">
        <f t="shared" si="281"/>
        <v>no</v>
      </c>
      <c r="T933" s="23" t="str">
        <f t="shared" si="282"/>
        <v>Above Average</v>
      </c>
      <c r="U933" s="24">
        <v>1316</v>
      </c>
      <c r="V933" s="24">
        <v>0</v>
      </c>
      <c r="W933" s="24" t="s">
        <v>413</v>
      </c>
      <c r="X933" s="24">
        <v>1316</v>
      </c>
      <c r="Y933" s="24" t="str">
        <f t="shared" si="283"/>
        <v>no</v>
      </c>
      <c r="Z933" s="24" t="str">
        <f t="shared" si="284"/>
        <v>Below Average</v>
      </c>
      <c r="AA933" s="25">
        <v>0</v>
      </c>
      <c r="AB933" s="25">
        <v>0</v>
      </c>
      <c r="AC933" s="25">
        <v>2</v>
      </c>
      <c r="AD933" s="25">
        <v>0</v>
      </c>
      <c r="AE933" s="25">
        <f t="shared" si="285"/>
        <v>2</v>
      </c>
      <c r="AF933" s="25" t="str">
        <f t="shared" si="286"/>
        <v>Less</v>
      </c>
      <c r="AG933" s="57">
        <v>6</v>
      </c>
      <c r="AH933" s="29">
        <v>169990</v>
      </c>
      <c r="AI933" s="29">
        <f t="shared" si="273"/>
        <v>2632</v>
      </c>
      <c r="AJ933" s="29" t="str">
        <f t="shared" si="287"/>
        <v>no</v>
      </c>
      <c r="AK933" s="29">
        <f t="shared" si="288"/>
        <v>64.585866261398181</v>
      </c>
      <c r="AL933" s="29">
        <f t="shared" si="289"/>
        <v>129.17173252279636</v>
      </c>
    </row>
    <row r="934" spans="1:38" x14ac:dyDescent="0.2">
      <c r="A934">
        <v>924</v>
      </c>
      <c r="B934" s="12">
        <v>50</v>
      </c>
      <c r="C934" s="12">
        <f t="shared" si="274"/>
        <v>50</v>
      </c>
      <c r="D934" s="12" t="str">
        <f t="shared" si="271"/>
        <v>no</v>
      </c>
      <c r="E934" s="12" t="str">
        <f t="shared" si="275"/>
        <v>Below Average</v>
      </c>
      <c r="F934" s="21">
        <v>8012</v>
      </c>
      <c r="G934" s="21" t="str">
        <f t="shared" si="276"/>
        <v>no</v>
      </c>
      <c r="H934" s="21" t="str">
        <f t="shared" si="277"/>
        <v>Below Average</v>
      </c>
      <c r="I934" s="12" t="s">
        <v>170</v>
      </c>
      <c r="J934" s="12" t="str">
        <f t="shared" si="278"/>
        <v/>
      </c>
      <c r="K934" s="12" t="s">
        <v>179</v>
      </c>
      <c r="L934" s="12">
        <f t="shared" si="272"/>
        <v>71.682411868126678</v>
      </c>
      <c r="M934" s="12" t="str">
        <f t="shared" si="279"/>
        <v/>
      </c>
      <c r="N934" s="22">
        <v>6</v>
      </c>
      <c r="O934" s="22" t="str">
        <f t="shared" si="280"/>
        <v>Low</v>
      </c>
      <c r="P934">
        <v>1993</v>
      </c>
      <c r="Q934">
        <v>1994</v>
      </c>
      <c r="R934" s="23">
        <v>1604</v>
      </c>
      <c r="S934" s="23" t="str">
        <f t="shared" si="281"/>
        <v>no</v>
      </c>
      <c r="T934" s="23" t="str">
        <f t="shared" si="282"/>
        <v>Above Average</v>
      </c>
      <c r="U934" s="24">
        <v>1617</v>
      </c>
      <c r="V934" s="24">
        <v>0</v>
      </c>
      <c r="W934" s="24" t="s">
        <v>413</v>
      </c>
      <c r="X934" s="24">
        <v>1617</v>
      </c>
      <c r="Y934" s="24" t="str">
        <f t="shared" si="283"/>
        <v>no</v>
      </c>
      <c r="Z934" s="24" t="str">
        <f t="shared" si="284"/>
        <v>Above Average</v>
      </c>
      <c r="AA934" s="25">
        <v>1</v>
      </c>
      <c r="AB934" s="25">
        <v>0</v>
      </c>
      <c r="AC934" s="25">
        <v>2</v>
      </c>
      <c r="AD934" s="25">
        <v>0</v>
      </c>
      <c r="AE934" s="25">
        <f t="shared" si="285"/>
        <v>3</v>
      </c>
      <c r="AF934" s="25" t="str">
        <f t="shared" si="286"/>
        <v>More</v>
      </c>
      <c r="AG934" s="57">
        <v>5</v>
      </c>
      <c r="AH934" s="29">
        <v>193000</v>
      </c>
      <c r="AI934" s="29">
        <f t="shared" si="273"/>
        <v>3221</v>
      </c>
      <c r="AJ934" s="29" t="str">
        <f t="shared" si="287"/>
        <v>no</v>
      </c>
      <c r="AK934" s="29">
        <f t="shared" si="288"/>
        <v>59.919279726792922</v>
      </c>
      <c r="AL934" s="29">
        <f t="shared" si="289"/>
        <v>119.35683364254793</v>
      </c>
    </row>
    <row r="935" spans="1:38" x14ac:dyDescent="0.2">
      <c r="A935">
        <v>925</v>
      </c>
      <c r="B935" s="12">
        <v>79</v>
      </c>
      <c r="C935" s="12">
        <f t="shared" si="274"/>
        <v>79</v>
      </c>
      <c r="D935" s="12" t="str">
        <f t="shared" si="271"/>
        <v>no</v>
      </c>
      <c r="E935" s="12" t="str">
        <f t="shared" si="275"/>
        <v>Above Average</v>
      </c>
      <c r="F935" s="21">
        <v>10240</v>
      </c>
      <c r="G935" s="21" t="str">
        <f t="shared" si="276"/>
        <v>no</v>
      </c>
      <c r="H935" s="21" t="str">
        <f t="shared" si="277"/>
        <v>Below Average</v>
      </c>
      <c r="I935" s="12" t="s">
        <v>138</v>
      </c>
      <c r="J935" s="12" t="str">
        <f t="shared" si="278"/>
        <v>NWAmes</v>
      </c>
      <c r="K935" s="12" t="s">
        <v>91</v>
      </c>
      <c r="L935" s="12">
        <f t="shared" si="272"/>
        <v>67.115548801871967</v>
      </c>
      <c r="M935" s="12" t="str">
        <f t="shared" si="279"/>
        <v>Below Average</v>
      </c>
      <c r="N935" s="22">
        <v>6</v>
      </c>
      <c r="O935" s="22" t="str">
        <f t="shared" si="280"/>
        <v>Low</v>
      </c>
      <c r="P935">
        <v>1980</v>
      </c>
      <c r="Q935">
        <v>1980</v>
      </c>
      <c r="R935" s="23">
        <v>1686</v>
      </c>
      <c r="S935" s="23" t="str">
        <f t="shared" si="281"/>
        <v>no</v>
      </c>
      <c r="T935" s="23" t="str">
        <f t="shared" si="282"/>
        <v>Above Average</v>
      </c>
      <c r="U935" s="24">
        <v>1686</v>
      </c>
      <c r="V935" s="24">
        <v>0</v>
      </c>
      <c r="W935" s="24" t="s">
        <v>413</v>
      </c>
      <c r="X935" s="24">
        <v>1686</v>
      </c>
      <c r="Y935" s="24" t="str">
        <f t="shared" si="283"/>
        <v>no</v>
      </c>
      <c r="Z935" s="24" t="str">
        <f t="shared" si="284"/>
        <v>Above Average</v>
      </c>
      <c r="AA935" s="25">
        <v>1</v>
      </c>
      <c r="AB935" s="25">
        <v>0</v>
      </c>
      <c r="AC935" s="25">
        <v>2</v>
      </c>
      <c r="AD935" s="25">
        <v>0</v>
      </c>
      <c r="AE935" s="25">
        <f t="shared" si="285"/>
        <v>3</v>
      </c>
      <c r="AF935" s="25" t="str">
        <f t="shared" si="286"/>
        <v>More</v>
      </c>
      <c r="AG935" s="57">
        <v>7</v>
      </c>
      <c r="AH935" s="29">
        <v>207500</v>
      </c>
      <c r="AI935" s="29">
        <f t="shared" si="273"/>
        <v>3372</v>
      </c>
      <c r="AJ935" s="29" t="str">
        <f t="shared" si="287"/>
        <v>no</v>
      </c>
      <c r="AK935" s="29">
        <f t="shared" si="288"/>
        <v>61.536180308422303</v>
      </c>
      <c r="AL935" s="29">
        <f t="shared" si="289"/>
        <v>123.07236061684461</v>
      </c>
    </row>
    <row r="936" spans="1:38" x14ac:dyDescent="0.2">
      <c r="A936">
        <v>926</v>
      </c>
      <c r="B936" s="12" t="s">
        <v>83</v>
      </c>
      <c r="C936" s="12">
        <f t="shared" si="274"/>
        <v>69</v>
      </c>
      <c r="D936" s="12" t="str">
        <f t="shared" si="271"/>
        <v>no</v>
      </c>
      <c r="E936" s="12" t="str">
        <f t="shared" si="275"/>
        <v>Below Average</v>
      </c>
      <c r="F936" s="21">
        <v>15611</v>
      </c>
      <c r="G936" s="21" t="str">
        <f t="shared" si="276"/>
        <v>no</v>
      </c>
      <c r="H936" s="21" t="str">
        <f t="shared" si="277"/>
        <v>Above Average</v>
      </c>
      <c r="I936" s="12" t="s">
        <v>138</v>
      </c>
      <c r="J936" s="12" t="str">
        <f t="shared" si="278"/>
        <v>NWAmes</v>
      </c>
      <c r="K936" s="12" t="s">
        <v>91</v>
      </c>
      <c r="L936" s="12">
        <f t="shared" si="272"/>
        <v>67.115548801871967</v>
      </c>
      <c r="M936" s="12" t="str">
        <f t="shared" si="279"/>
        <v>Below Average</v>
      </c>
      <c r="N936" s="22">
        <v>5</v>
      </c>
      <c r="O936" s="22" t="str">
        <f t="shared" si="280"/>
        <v>Low</v>
      </c>
      <c r="P936">
        <v>1977</v>
      </c>
      <c r="Q936">
        <v>1977</v>
      </c>
      <c r="R936" s="23">
        <v>1126</v>
      </c>
      <c r="S936" s="23" t="str">
        <f t="shared" si="281"/>
        <v>no</v>
      </c>
      <c r="T936" s="23" t="str">
        <f t="shared" si="282"/>
        <v>Above Average</v>
      </c>
      <c r="U936" s="24">
        <v>1126</v>
      </c>
      <c r="V936" s="24">
        <v>0</v>
      </c>
      <c r="W936" s="24" t="s">
        <v>413</v>
      </c>
      <c r="X936" s="24">
        <v>1126</v>
      </c>
      <c r="Y936" s="24" t="str">
        <f t="shared" si="283"/>
        <v>no</v>
      </c>
      <c r="Z936" s="24" t="str">
        <f t="shared" si="284"/>
        <v>Below Average</v>
      </c>
      <c r="AA936" s="25">
        <v>0</v>
      </c>
      <c r="AB936" s="25">
        <v>1</v>
      </c>
      <c r="AC936" s="25">
        <v>2</v>
      </c>
      <c r="AD936" s="25">
        <v>0</v>
      </c>
      <c r="AE936" s="25">
        <f t="shared" si="285"/>
        <v>3</v>
      </c>
      <c r="AF936" s="25" t="str">
        <f t="shared" si="286"/>
        <v>More</v>
      </c>
      <c r="AG936" s="57">
        <v>6</v>
      </c>
      <c r="AH936" s="29">
        <v>175000</v>
      </c>
      <c r="AI936" s="29">
        <f t="shared" si="273"/>
        <v>2252</v>
      </c>
      <c r="AJ936" s="29" t="str">
        <f t="shared" si="287"/>
        <v>no</v>
      </c>
      <c r="AK936" s="29">
        <f t="shared" si="288"/>
        <v>77.708703374777969</v>
      </c>
      <c r="AL936" s="29">
        <f t="shared" si="289"/>
        <v>155.41740674955594</v>
      </c>
    </row>
    <row r="937" spans="1:38" x14ac:dyDescent="0.2">
      <c r="A937">
        <v>927</v>
      </c>
      <c r="B937" s="12">
        <v>93</v>
      </c>
      <c r="C937" s="12">
        <f t="shared" si="274"/>
        <v>93</v>
      </c>
      <c r="D937" s="12" t="str">
        <f t="shared" si="271"/>
        <v>no</v>
      </c>
      <c r="E937" s="12" t="str">
        <f t="shared" si="275"/>
        <v>Above Average</v>
      </c>
      <c r="F937" s="21">
        <v>11999</v>
      </c>
      <c r="G937" s="21" t="str">
        <f t="shared" si="276"/>
        <v>no</v>
      </c>
      <c r="H937" s="21" t="str">
        <f t="shared" si="277"/>
        <v>Above Average</v>
      </c>
      <c r="I937" s="12" t="s">
        <v>154</v>
      </c>
      <c r="J937" s="12" t="str">
        <f t="shared" si="278"/>
        <v>NridgHt</v>
      </c>
      <c r="K937" s="12" t="s">
        <v>91</v>
      </c>
      <c r="L937" s="12">
        <f t="shared" si="272"/>
        <v>92.435750489847905</v>
      </c>
      <c r="M937" s="12" t="str">
        <f t="shared" si="279"/>
        <v>Above Average</v>
      </c>
      <c r="N937" s="22">
        <v>8</v>
      </c>
      <c r="O937" s="22" t="str">
        <f t="shared" si="280"/>
        <v>High</v>
      </c>
      <c r="P937">
        <v>2003</v>
      </c>
      <c r="Q937">
        <v>2004</v>
      </c>
      <c r="R937" s="23">
        <v>1181</v>
      </c>
      <c r="S937" s="23" t="str">
        <f t="shared" si="281"/>
        <v>no</v>
      </c>
      <c r="T937" s="23" t="str">
        <f t="shared" si="282"/>
        <v>Above Average</v>
      </c>
      <c r="U937" s="24">
        <v>1234</v>
      </c>
      <c r="V937" s="24">
        <v>1140</v>
      </c>
      <c r="W937" s="24" t="s">
        <v>412</v>
      </c>
      <c r="X937" s="24">
        <v>2374</v>
      </c>
      <c r="Y937" s="24" t="str">
        <f t="shared" si="283"/>
        <v>no</v>
      </c>
      <c r="Z937" s="24" t="str">
        <f t="shared" si="284"/>
        <v>Above Average</v>
      </c>
      <c r="AA937" s="25">
        <v>0</v>
      </c>
      <c r="AB937" s="25">
        <v>0</v>
      </c>
      <c r="AC937" s="25">
        <v>2</v>
      </c>
      <c r="AD937" s="25">
        <v>1</v>
      </c>
      <c r="AE937" s="25">
        <f t="shared" si="285"/>
        <v>3</v>
      </c>
      <c r="AF937" s="25" t="str">
        <f t="shared" si="286"/>
        <v>More</v>
      </c>
      <c r="AG937" s="57">
        <v>10</v>
      </c>
      <c r="AH937" s="29">
        <v>285000</v>
      </c>
      <c r="AI937" s="29">
        <f t="shared" si="273"/>
        <v>3555</v>
      </c>
      <c r="AJ937" s="29" t="str">
        <f t="shared" si="287"/>
        <v>no</v>
      </c>
      <c r="AK937" s="29">
        <f t="shared" si="288"/>
        <v>80.168776371308013</v>
      </c>
      <c r="AL937" s="29">
        <f t="shared" si="289"/>
        <v>120.05054759898904</v>
      </c>
    </row>
    <row r="938" spans="1:38" x14ac:dyDescent="0.2">
      <c r="A938">
        <v>928</v>
      </c>
      <c r="B938" s="12" t="s">
        <v>83</v>
      </c>
      <c r="C938" s="12">
        <f t="shared" si="274"/>
        <v>69</v>
      </c>
      <c r="D938" s="12" t="str">
        <f t="shared" si="271"/>
        <v>no</v>
      </c>
      <c r="E938" s="12" t="str">
        <f t="shared" si="275"/>
        <v>Below Average</v>
      </c>
      <c r="F938" s="21">
        <v>9900</v>
      </c>
      <c r="G938" s="21" t="str">
        <f t="shared" si="276"/>
        <v>no</v>
      </c>
      <c r="H938" s="21" t="str">
        <f t="shared" si="277"/>
        <v>Below Average</v>
      </c>
      <c r="I938" s="12" t="s">
        <v>138</v>
      </c>
      <c r="J938" s="12" t="str">
        <f t="shared" si="278"/>
        <v>NWAmes</v>
      </c>
      <c r="K938" s="12" t="s">
        <v>91</v>
      </c>
      <c r="L938" s="12">
        <f t="shared" si="272"/>
        <v>67.115548801871967</v>
      </c>
      <c r="M938" s="12" t="str">
        <f t="shared" si="279"/>
        <v>Below Average</v>
      </c>
      <c r="N938" s="22">
        <v>7</v>
      </c>
      <c r="O938" s="22" t="str">
        <f t="shared" si="280"/>
        <v>High</v>
      </c>
      <c r="P938">
        <v>1968</v>
      </c>
      <c r="Q938">
        <v>1968</v>
      </c>
      <c r="R938" s="23">
        <v>832</v>
      </c>
      <c r="S938" s="23" t="str">
        <f t="shared" si="281"/>
        <v>no</v>
      </c>
      <c r="T938" s="23" t="str">
        <f t="shared" si="282"/>
        <v>Below Average</v>
      </c>
      <c r="U938" s="24">
        <v>1098</v>
      </c>
      <c r="V938" s="24">
        <v>880</v>
      </c>
      <c r="W938" s="24" t="s">
        <v>412</v>
      </c>
      <c r="X938" s="24">
        <v>1978</v>
      </c>
      <c r="Y938" s="24" t="str">
        <f t="shared" si="283"/>
        <v>no</v>
      </c>
      <c r="Z938" s="24" t="str">
        <f t="shared" si="284"/>
        <v>Above Average</v>
      </c>
      <c r="AA938" s="25">
        <v>0</v>
      </c>
      <c r="AB938" s="25">
        <v>0</v>
      </c>
      <c r="AC938" s="25">
        <v>2</v>
      </c>
      <c r="AD938" s="25">
        <v>1</v>
      </c>
      <c r="AE938" s="25">
        <f t="shared" si="285"/>
        <v>3</v>
      </c>
      <c r="AF938" s="25" t="str">
        <f t="shared" si="286"/>
        <v>More</v>
      </c>
      <c r="AG938" s="57">
        <v>9</v>
      </c>
      <c r="AH938" s="29">
        <v>176000</v>
      </c>
      <c r="AI938" s="29">
        <f t="shared" si="273"/>
        <v>2810</v>
      </c>
      <c r="AJ938" s="29" t="str">
        <f t="shared" si="287"/>
        <v>no</v>
      </c>
      <c r="AK938" s="29">
        <f t="shared" si="288"/>
        <v>62.633451957295371</v>
      </c>
      <c r="AL938" s="29">
        <f t="shared" si="289"/>
        <v>88.978766430738119</v>
      </c>
    </row>
    <row r="939" spans="1:38" x14ac:dyDescent="0.2">
      <c r="A939">
        <v>929</v>
      </c>
      <c r="B939" s="12" t="s">
        <v>83</v>
      </c>
      <c r="C939" s="12">
        <f t="shared" si="274"/>
        <v>69</v>
      </c>
      <c r="D939" s="12" t="str">
        <f t="shared" si="271"/>
        <v>no</v>
      </c>
      <c r="E939" s="12" t="str">
        <f t="shared" si="275"/>
        <v>Below Average</v>
      </c>
      <c r="F939" s="21">
        <v>11838</v>
      </c>
      <c r="G939" s="21" t="str">
        <f t="shared" si="276"/>
        <v>no</v>
      </c>
      <c r="H939" s="21" t="str">
        <f t="shared" si="277"/>
        <v>Above Average</v>
      </c>
      <c r="I939" s="12" t="s">
        <v>89</v>
      </c>
      <c r="J939" s="12" t="str">
        <f t="shared" si="278"/>
        <v>CollgCr</v>
      </c>
      <c r="K939" s="12" t="s">
        <v>91</v>
      </c>
      <c r="L939" s="12">
        <f t="shared" si="272"/>
        <v>74.535824409408733</v>
      </c>
      <c r="M939" s="12" t="str">
        <f t="shared" si="279"/>
        <v>Above Average</v>
      </c>
      <c r="N939" s="22">
        <v>8</v>
      </c>
      <c r="O939" s="22" t="str">
        <f t="shared" si="280"/>
        <v>High</v>
      </c>
      <c r="P939">
        <v>2001</v>
      </c>
      <c r="Q939">
        <v>2001</v>
      </c>
      <c r="R939" s="23">
        <v>1753</v>
      </c>
      <c r="S939" s="23" t="str">
        <f t="shared" si="281"/>
        <v>no</v>
      </c>
      <c r="T939" s="23" t="str">
        <f t="shared" si="282"/>
        <v>Above Average</v>
      </c>
      <c r="U939" s="24">
        <v>1788</v>
      </c>
      <c r="V939" s="24">
        <v>0</v>
      </c>
      <c r="W939" s="24" t="s">
        <v>413</v>
      </c>
      <c r="X939" s="24">
        <v>1788</v>
      </c>
      <c r="Y939" s="24" t="str">
        <f t="shared" si="283"/>
        <v>no</v>
      </c>
      <c r="Z939" s="24" t="str">
        <f t="shared" si="284"/>
        <v>Above Average</v>
      </c>
      <c r="AA939" s="25">
        <v>0</v>
      </c>
      <c r="AB939" s="25">
        <v>0</v>
      </c>
      <c r="AC939" s="25">
        <v>2</v>
      </c>
      <c r="AD939" s="25">
        <v>0</v>
      </c>
      <c r="AE939" s="25">
        <f t="shared" si="285"/>
        <v>2</v>
      </c>
      <c r="AF939" s="25" t="str">
        <f t="shared" si="286"/>
        <v>Less</v>
      </c>
      <c r="AG939" s="57">
        <v>7</v>
      </c>
      <c r="AH939" s="29">
        <v>236500</v>
      </c>
      <c r="AI939" s="29">
        <f t="shared" si="273"/>
        <v>3541</v>
      </c>
      <c r="AJ939" s="29" t="str">
        <f t="shared" si="287"/>
        <v>no</v>
      </c>
      <c r="AK939" s="29">
        <f t="shared" si="288"/>
        <v>66.789042643321096</v>
      </c>
      <c r="AL939" s="29">
        <f t="shared" si="289"/>
        <v>132.27069351230426</v>
      </c>
    </row>
    <row r="940" spans="1:38" x14ac:dyDescent="0.2">
      <c r="A940">
        <v>930</v>
      </c>
      <c r="B940" s="12" t="s">
        <v>83</v>
      </c>
      <c r="C940" s="12">
        <f t="shared" si="274"/>
        <v>69</v>
      </c>
      <c r="D940" s="12" t="str">
        <f t="shared" si="271"/>
        <v>no</v>
      </c>
      <c r="E940" s="12" t="str">
        <f t="shared" si="275"/>
        <v>Below Average</v>
      </c>
      <c r="F940" s="21">
        <v>13006</v>
      </c>
      <c r="G940" s="21" t="str">
        <f t="shared" si="276"/>
        <v>no</v>
      </c>
      <c r="H940" s="21" t="str">
        <f t="shared" si="277"/>
        <v>Above Average</v>
      </c>
      <c r="I940" s="12" t="s">
        <v>193</v>
      </c>
      <c r="J940" s="12" t="str">
        <f t="shared" si="278"/>
        <v>Gilbert</v>
      </c>
      <c r="K940" s="12" t="s">
        <v>91</v>
      </c>
      <c r="L940" s="12">
        <f t="shared" si="272"/>
        <v>77.47396854876844</v>
      </c>
      <c r="M940" s="12" t="str">
        <f t="shared" si="279"/>
        <v>Above Average</v>
      </c>
      <c r="N940" s="22">
        <v>7</v>
      </c>
      <c r="O940" s="22" t="str">
        <f t="shared" si="280"/>
        <v>High</v>
      </c>
      <c r="P940">
        <v>1997</v>
      </c>
      <c r="Q940">
        <v>1997</v>
      </c>
      <c r="R940" s="23">
        <v>964</v>
      </c>
      <c r="S940" s="23" t="str">
        <f t="shared" si="281"/>
        <v>no</v>
      </c>
      <c r="T940" s="23" t="str">
        <f t="shared" si="282"/>
        <v>Below Average</v>
      </c>
      <c r="U940" s="24">
        <v>993</v>
      </c>
      <c r="V940" s="24">
        <v>1243</v>
      </c>
      <c r="W940" s="24" t="s">
        <v>412</v>
      </c>
      <c r="X940" s="24">
        <v>2236</v>
      </c>
      <c r="Y940" s="24" t="str">
        <f t="shared" si="283"/>
        <v>no</v>
      </c>
      <c r="Z940" s="24" t="str">
        <f t="shared" si="284"/>
        <v>Above Average</v>
      </c>
      <c r="AA940" s="25">
        <v>0</v>
      </c>
      <c r="AB940" s="25">
        <v>0</v>
      </c>
      <c r="AC940" s="25">
        <v>2</v>
      </c>
      <c r="AD940" s="25">
        <v>1</v>
      </c>
      <c r="AE940" s="25">
        <f t="shared" si="285"/>
        <v>3</v>
      </c>
      <c r="AF940" s="25" t="str">
        <f t="shared" si="286"/>
        <v>More</v>
      </c>
      <c r="AG940" s="57">
        <v>8</v>
      </c>
      <c r="AH940" s="29">
        <v>222000</v>
      </c>
      <c r="AI940" s="29">
        <f t="shared" si="273"/>
        <v>3200</v>
      </c>
      <c r="AJ940" s="29" t="str">
        <f t="shared" si="287"/>
        <v>no</v>
      </c>
      <c r="AK940" s="29">
        <f t="shared" si="288"/>
        <v>69.375</v>
      </c>
      <c r="AL940" s="29">
        <f t="shared" si="289"/>
        <v>99.284436493738824</v>
      </c>
    </row>
    <row r="941" spans="1:38" x14ac:dyDescent="0.2">
      <c r="A941">
        <v>931</v>
      </c>
      <c r="B941" s="12">
        <v>73</v>
      </c>
      <c r="C941" s="12">
        <f t="shared" si="274"/>
        <v>73</v>
      </c>
      <c r="D941" s="12" t="str">
        <f t="shared" si="271"/>
        <v>no</v>
      </c>
      <c r="E941" s="12" t="str">
        <f t="shared" si="275"/>
        <v>Above Average</v>
      </c>
      <c r="F941" s="21">
        <v>8925</v>
      </c>
      <c r="G941" s="21" t="str">
        <f t="shared" si="276"/>
        <v>no</v>
      </c>
      <c r="H941" s="21" t="str">
        <f t="shared" si="277"/>
        <v>Below Average</v>
      </c>
      <c r="I941" s="12" t="s">
        <v>189</v>
      </c>
      <c r="J941" s="12" t="str">
        <f t="shared" si="278"/>
        <v>Timber</v>
      </c>
      <c r="K941" s="12" t="s">
        <v>91</v>
      </c>
      <c r="L941" s="12">
        <f t="shared" si="272"/>
        <v>78.098980385544763</v>
      </c>
      <c r="M941" s="12" t="str">
        <f t="shared" si="279"/>
        <v>Above Average</v>
      </c>
      <c r="N941" s="22">
        <v>8</v>
      </c>
      <c r="O941" s="22" t="str">
        <f t="shared" si="280"/>
        <v>High</v>
      </c>
      <c r="P941">
        <v>2007</v>
      </c>
      <c r="Q941">
        <v>2007</v>
      </c>
      <c r="R941" s="23">
        <v>1466</v>
      </c>
      <c r="S941" s="23" t="str">
        <f t="shared" si="281"/>
        <v>no</v>
      </c>
      <c r="T941" s="23" t="str">
        <f t="shared" si="282"/>
        <v>Above Average</v>
      </c>
      <c r="U941" s="24">
        <v>1466</v>
      </c>
      <c r="V941" s="24">
        <v>0</v>
      </c>
      <c r="W941" s="24" t="s">
        <v>413</v>
      </c>
      <c r="X941" s="24">
        <v>1466</v>
      </c>
      <c r="Y941" s="24" t="str">
        <f t="shared" si="283"/>
        <v>no</v>
      </c>
      <c r="Z941" s="24" t="str">
        <f t="shared" si="284"/>
        <v>Below Average</v>
      </c>
      <c r="AA941" s="25">
        <v>0</v>
      </c>
      <c r="AB941" s="25">
        <v>0</v>
      </c>
      <c r="AC941" s="25">
        <v>2</v>
      </c>
      <c r="AD941" s="25">
        <v>0</v>
      </c>
      <c r="AE941" s="25">
        <f t="shared" si="285"/>
        <v>2</v>
      </c>
      <c r="AF941" s="25" t="str">
        <f t="shared" si="286"/>
        <v>Less</v>
      </c>
      <c r="AG941" s="57">
        <v>7</v>
      </c>
      <c r="AH941" s="29">
        <v>201000</v>
      </c>
      <c r="AI941" s="29">
        <f t="shared" si="273"/>
        <v>2932</v>
      </c>
      <c r="AJ941" s="29" t="str">
        <f t="shared" si="287"/>
        <v>no</v>
      </c>
      <c r="AK941" s="29">
        <f t="shared" si="288"/>
        <v>68.553888130968616</v>
      </c>
      <c r="AL941" s="29">
        <f t="shared" si="289"/>
        <v>137.10777626193723</v>
      </c>
    </row>
    <row r="942" spans="1:38" x14ac:dyDescent="0.2">
      <c r="A942">
        <v>932</v>
      </c>
      <c r="B942" s="12">
        <v>70</v>
      </c>
      <c r="C942" s="12">
        <f t="shared" si="274"/>
        <v>70</v>
      </c>
      <c r="D942" s="12" t="str">
        <f t="shared" si="271"/>
        <v>no</v>
      </c>
      <c r="E942" s="12" t="str">
        <f t="shared" si="275"/>
        <v>Above Average</v>
      </c>
      <c r="F942" s="21">
        <v>9100</v>
      </c>
      <c r="G942" s="21" t="str">
        <f t="shared" si="276"/>
        <v>no</v>
      </c>
      <c r="H942" s="21" t="str">
        <f t="shared" si="277"/>
        <v>Below Average</v>
      </c>
      <c r="I942" s="12" t="s">
        <v>162</v>
      </c>
      <c r="J942" s="12" t="str">
        <f t="shared" si="278"/>
        <v>NAmes</v>
      </c>
      <c r="K942" s="12" t="s">
        <v>91</v>
      </c>
      <c r="L942" s="12">
        <f t="shared" si="272"/>
        <v>65.191384752822614</v>
      </c>
      <c r="M942" s="12" t="str">
        <f t="shared" si="279"/>
        <v>Below Average</v>
      </c>
      <c r="N942" s="22">
        <v>5</v>
      </c>
      <c r="O942" s="22" t="str">
        <f t="shared" si="280"/>
        <v>Low</v>
      </c>
      <c r="P942">
        <v>1965</v>
      </c>
      <c r="Q942">
        <v>1965</v>
      </c>
      <c r="R942" s="23">
        <v>925</v>
      </c>
      <c r="S942" s="23" t="str">
        <f t="shared" si="281"/>
        <v>no</v>
      </c>
      <c r="T942" s="23" t="str">
        <f t="shared" si="282"/>
        <v>Below Average</v>
      </c>
      <c r="U942" s="24">
        <v>925</v>
      </c>
      <c r="V942" s="24">
        <v>0</v>
      </c>
      <c r="W942" s="24" t="s">
        <v>413</v>
      </c>
      <c r="X942" s="24">
        <v>925</v>
      </c>
      <c r="Y942" s="24" t="str">
        <f t="shared" si="283"/>
        <v>no</v>
      </c>
      <c r="Z942" s="24" t="str">
        <f t="shared" si="284"/>
        <v>Below Average</v>
      </c>
      <c r="AA942" s="25">
        <v>0</v>
      </c>
      <c r="AB942" s="25">
        <v>1</v>
      </c>
      <c r="AC942" s="25">
        <v>1</v>
      </c>
      <c r="AD942" s="25">
        <v>0</v>
      </c>
      <c r="AE942" s="25">
        <f t="shared" si="285"/>
        <v>2</v>
      </c>
      <c r="AF942" s="25" t="str">
        <f t="shared" si="286"/>
        <v>Less</v>
      </c>
      <c r="AG942" s="57">
        <v>5</v>
      </c>
      <c r="AH942" s="29">
        <v>117500</v>
      </c>
      <c r="AI942" s="29">
        <f t="shared" si="273"/>
        <v>1850</v>
      </c>
      <c r="AJ942" s="29" t="str">
        <f t="shared" si="287"/>
        <v>no</v>
      </c>
      <c r="AK942" s="29">
        <f t="shared" si="288"/>
        <v>63.513513513513516</v>
      </c>
      <c r="AL942" s="29">
        <f t="shared" si="289"/>
        <v>127.02702702702703</v>
      </c>
    </row>
    <row r="943" spans="1:38" x14ac:dyDescent="0.2">
      <c r="A943">
        <v>933</v>
      </c>
      <c r="B943" s="12">
        <v>84</v>
      </c>
      <c r="C943" s="12">
        <f t="shared" si="274"/>
        <v>84</v>
      </c>
      <c r="D943" s="12" t="str">
        <f t="shared" si="271"/>
        <v>no</v>
      </c>
      <c r="E943" s="12" t="str">
        <f t="shared" si="275"/>
        <v>Above Average</v>
      </c>
      <c r="F943" s="21">
        <v>11670</v>
      </c>
      <c r="G943" s="21" t="str">
        <f t="shared" si="276"/>
        <v>no</v>
      </c>
      <c r="H943" s="21" t="str">
        <f t="shared" si="277"/>
        <v>Above Average</v>
      </c>
      <c r="I943" s="12" t="s">
        <v>136</v>
      </c>
      <c r="J943" s="12" t="str">
        <f t="shared" si="278"/>
        <v>Somerst</v>
      </c>
      <c r="K943" s="12" t="s">
        <v>91</v>
      </c>
      <c r="L943" s="12">
        <f t="shared" si="272"/>
        <v>83.140020408338017</v>
      </c>
      <c r="M943" s="12" t="str">
        <f t="shared" si="279"/>
        <v>Above Average</v>
      </c>
      <c r="N943" s="22">
        <v>9</v>
      </c>
      <c r="O943" s="22" t="str">
        <f t="shared" si="280"/>
        <v>High</v>
      </c>
      <c r="P943">
        <v>2006</v>
      </c>
      <c r="Q943">
        <v>2006</v>
      </c>
      <c r="R943" s="23">
        <v>1905</v>
      </c>
      <c r="S943" s="23" t="str">
        <f t="shared" si="281"/>
        <v>no</v>
      </c>
      <c r="T943" s="23" t="str">
        <f t="shared" si="282"/>
        <v>Above Average</v>
      </c>
      <c r="U943" s="24">
        <v>1905</v>
      </c>
      <c r="V943" s="24">
        <v>0</v>
      </c>
      <c r="W943" s="24" t="s">
        <v>413</v>
      </c>
      <c r="X943" s="24">
        <v>1905</v>
      </c>
      <c r="Y943" s="24" t="str">
        <f t="shared" si="283"/>
        <v>no</v>
      </c>
      <c r="Z943" s="24" t="str">
        <f t="shared" si="284"/>
        <v>Above Average</v>
      </c>
      <c r="AA943" s="25">
        <v>0</v>
      </c>
      <c r="AB943" s="25">
        <v>0</v>
      </c>
      <c r="AC943" s="25">
        <v>2</v>
      </c>
      <c r="AD943" s="25">
        <v>0</v>
      </c>
      <c r="AE943" s="25">
        <f t="shared" si="285"/>
        <v>2</v>
      </c>
      <c r="AF943" s="25" t="str">
        <f t="shared" si="286"/>
        <v>Less</v>
      </c>
      <c r="AG943" s="57">
        <v>8</v>
      </c>
      <c r="AH943" s="29">
        <v>320000</v>
      </c>
      <c r="AI943" s="29">
        <f t="shared" si="273"/>
        <v>3810</v>
      </c>
      <c r="AJ943" s="29" t="str">
        <f t="shared" si="287"/>
        <v>no</v>
      </c>
      <c r="AK943" s="29">
        <f t="shared" si="288"/>
        <v>83.98950131233596</v>
      </c>
      <c r="AL943" s="29">
        <f t="shared" si="289"/>
        <v>167.97900262467192</v>
      </c>
    </row>
    <row r="944" spans="1:38" x14ac:dyDescent="0.2">
      <c r="A944">
        <v>934</v>
      </c>
      <c r="B944" s="12">
        <v>63</v>
      </c>
      <c r="C944" s="12">
        <f t="shared" si="274"/>
        <v>63</v>
      </c>
      <c r="D944" s="12" t="str">
        <f t="shared" si="271"/>
        <v>no</v>
      </c>
      <c r="E944" s="12" t="str">
        <f t="shared" si="275"/>
        <v>Below Average</v>
      </c>
      <c r="F944" s="21">
        <v>8487</v>
      </c>
      <c r="G944" s="21" t="str">
        <f t="shared" si="276"/>
        <v>no</v>
      </c>
      <c r="H944" s="21" t="str">
        <f t="shared" si="277"/>
        <v>Below Average</v>
      </c>
      <c r="I944" s="12" t="s">
        <v>89</v>
      </c>
      <c r="J944" s="12" t="str">
        <f t="shared" si="278"/>
        <v>CollgCr</v>
      </c>
      <c r="K944" s="12" t="s">
        <v>91</v>
      </c>
      <c r="L944" s="12">
        <f t="shared" si="272"/>
        <v>74.535824409408733</v>
      </c>
      <c r="M944" s="12" t="str">
        <f t="shared" si="279"/>
        <v>Above Average</v>
      </c>
      <c r="N944" s="22">
        <v>7</v>
      </c>
      <c r="O944" s="22" t="str">
        <f t="shared" si="280"/>
        <v>High</v>
      </c>
      <c r="P944">
        <v>2004</v>
      </c>
      <c r="Q944">
        <v>2004</v>
      </c>
      <c r="R944" s="23">
        <v>1500</v>
      </c>
      <c r="S944" s="23" t="str">
        <f t="shared" si="281"/>
        <v>no</v>
      </c>
      <c r="T944" s="23" t="str">
        <f t="shared" si="282"/>
        <v>Above Average</v>
      </c>
      <c r="U944" s="24">
        <v>1500</v>
      </c>
      <c r="V944" s="24">
        <v>0</v>
      </c>
      <c r="W944" s="24" t="s">
        <v>413</v>
      </c>
      <c r="X944" s="24">
        <v>1500</v>
      </c>
      <c r="Y944" s="24" t="str">
        <f t="shared" si="283"/>
        <v>no</v>
      </c>
      <c r="Z944" s="24" t="str">
        <f t="shared" si="284"/>
        <v>Below Average</v>
      </c>
      <c r="AA944" s="25">
        <v>0</v>
      </c>
      <c r="AB944" s="25">
        <v>0</v>
      </c>
      <c r="AC944" s="25">
        <v>2</v>
      </c>
      <c r="AD944" s="25">
        <v>0</v>
      </c>
      <c r="AE944" s="25">
        <f t="shared" si="285"/>
        <v>2</v>
      </c>
      <c r="AF944" s="25" t="str">
        <f t="shared" si="286"/>
        <v>Less</v>
      </c>
      <c r="AG944" s="57">
        <v>6</v>
      </c>
      <c r="AH944" s="29">
        <v>190000</v>
      </c>
      <c r="AI944" s="29">
        <f t="shared" si="273"/>
        <v>3000</v>
      </c>
      <c r="AJ944" s="29" t="str">
        <f t="shared" si="287"/>
        <v>no</v>
      </c>
      <c r="AK944" s="29">
        <f t="shared" si="288"/>
        <v>63.333333333333336</v>
      </c>
      <c r="AL944" s="29">
        <f t="shared" si="289"/>
        <v>126.66666666666667</v>
      </c>
    </row>
    <row r="945" spans="1:38" x14ac:dyDescent="0.2">
      <c r="A945">
        <v>935</v>
      </c>
      <c r="B945" s="12">
        <v>313</v>
      </c>
      <c r="C945" s="12">
        <f t="shared" si="274"/>
        <v>313</v>
      </c>
      <c r="D945" s="12" t="str">
        <f t="shared" si="271"/>
        <v>yes</v>
      </c>
      <c r="E945" s="12" t="str">
        <f t="shared" si="275"/>
        <v>Above Average</v>
      </c>
      <c r="F945" s="21">
        <v>27650</v>
      </c>
      <c r="G945" s="21" t="str">
        <f t="shared" si="276"/>
        <v>yes</v>
      </c>
      <c r="H945" s="21" t="str">
        <f t="shared" si="277"/>
        <v>Above Average</v>
      </c>
      <c r="I945" s="12" t="s">
        <v>162</v>
      </c>
      <c r="J945" s="12" t="str">
        <f t="shared" si="278"/>
        <v>NAmes</v>
      </c>
      <c r="K945" s="12" t="s">
        <v>91</v>
      </c>
      <c r="L945" s="12">
        <f t="shared" si="272"/>
        <v>65.191384752822614</v>
      </c>
      <c r="M945" s="12" t="str">
        <f t="shared" si="279"/>
        <v>Below Average</v>
      </c>
      <c r="N945" s="22">
        <v>7</v>
      </c>
      <c r="O945" s="22" t="str">
        <f t="shared" si="280"/>
        <v>High</v>
      </c>
      <c r="P945">
        <v>1960</v>
      </c>
      <c r="Q945">
        <v>2007</v>
      </c>
      <c r="R945" s="23">
        <v>585</v>
      </c>
      <c r="S945" s="23" t="str">
        <f t="shared" si="281"/>
        <v>no</v>
      </c>
      <c r="T945" s="23" t="str">
        <f t="shared" si="282"/>
        <v>Below Average</v>
      </c>
      <c r="U945" s="24">
        <v>2069</v>
      </c>
      <c r="V945" s="24">
        <v>0</v>
      </c>
      <c r="W945" s="24" t="s">
        <v>413</v>
      </c>
      <c r="X945" s="24">
        <v>2069</v>
      </c>
      <c r="Y945" s="24" t="str">
        <f t="shared" si="283"/>
        <v>no</v>
      </c>
      <c r="Z945" s="24" t="str">
        <f t="shared" si="284"/>
        <v>Above Average</v>
      </c>
      <c r="AA945" s="25">
        <v>1</v>
      </c>
      <c r="AB945" s="25">
        <v>0</v>
      </c>
      <c r="AC945" s="25">
        <v>2</v>
      </c>
      <c r="AD945" s="25">
        <v>0</v>
      </c>
      <c r="AE945" s="25">
        <f t="shared" si="285"/>
        <v>3</v>
      </c>
      <c r="AF945" s="25" t="str">
        <f t="shared" si="286"/>
        <v>More</v>
      </c>
      <c r="AG945" s="57">
        <v>9</v>
      </c>
      <c r="AH945" s="29">
        <v>242000</v>
      </c>
      <c r="AI945" s="29">
        <f t="shared" si="273"/>
        <v>2654</v>
      </c>
      <c r="AJ945" s="29" t="str">
        <f t="shared" si="287"/>
        <v>no</v>
      </c>
      <c r="AK945" s="29">
        <f t="shared" si="288"/>
        <v>91.183119819140913</v>
      </c>
      <c r="AL945" s="29">
        <f t="shared" si="289"/>
        <v>116.96471725471243</v>
      </c>
    </row>
    <row r="946" spans="1:38" x14ac:dyDescent="0.2">
      <c r="A946">
        <v>936</v>
      </c>
      <c r="B946" s="12">
        <v>52</v>
      </c>
      <c r="C946" s="12">
        <f t="shared" si="274"/>
        <v>52</v>
      </c>
      <c r="D946" s="12" t="str">
        <f t="shared" si="271"/>
        <v>no</v>
      </c>
      <c r="E946" s="12" t="str">
        <f t="shared" si="275"/>
        <v>Below Average</v>
      </c>
      <c r="F946" s="21">
        <v>5825</v>
      </c>
      <c r="G946" s="21" t="str">
        <f t="shared" si="276"/>
        <v>no</v>
      </c>
      <c r="H946" s="21" t="str">
        <f t="shared" si="277"/>
        <v>Below Average</v>
      </c>
      <c r="I946" s="12" t="s">
        <v>148</v>
      </c>
      <c r="J946" s="12" t="str">
        <f t="shared" si="278"/>
        <v>BrkSide</v>
      </c>
      <c r="K946" s="12" t="s">
        <v>91</v>
      </c>
      <c r="L946" s="12">
        <f t="shared" si="272"/>
        <v>64.919237492322253</v>
      </c>
      <c r="M946" s="12" t="str">
        <f t="shared" si="279"/>
        <v>Below Average</v>
      </c>
      <c r="N946" s="22">
        <v>4</v>
      </c>
      <c r="O946" s="22" t="str">
        <f t="shared" si="280"/>
        <v>Low</v>
      </c>
      <c r="P946">
        <v>1926</v>
      </c>
      <c r="Q946">
        <v>1953</v>
      </c>
      <c r="R946" s="23">
        <v>600</v>
      </c>
      <c r="S946" s="23" t="str">
        <f t="shared" si="281"/>
        <v>no</v>
      </c>
      <c r="T946" s="23" t="str">
        <f t="shared" si="282"/>
        <v>Below Average</v>
      </c>
      <c r="U946" s="24">
        <v>747</v>
      </c>
      <c r="V946" s="24">
        <v>0</v>
      </c>
      <c r="W946" s="24" t="s">
        <v>413</v>
      </c>
      <c r="X946" s="24">
        <v>747</v>
      </c>
      <c r="Y946" s="24" t="str">
        <f t="shared" si="283"/>
        <v>no</v>
      </c>
      <c r="Z946" s="24" t="str">
        <f t="shared" si="284"/>
        <v>Below Average</v>
      </c>
      <c r="AA946" s="25">
        <v>0</v>
      </c>
      <c r="AB946" s="25">
        <v>0</v>
      </c>
      <c r="AC946" s="25">
        <v>1</v>
      </c>
      <c r="AD946" s="25">
        <v>0</v>
      </c>
      <c r="AE946" s="25">
        <f t="shared" si="285"/>
        <v>1</v>
      </c>
      <c r="AF946" s="25" t="str">
        <f t="shared" si="286"/>
        <v>Less</v>
      </c>
      <c r="AG946" s="57">
        <v>5</v>
      </c>
      <c r="AH946" s="29">
        <v>79900</v>
      </c>
      <c r="AI946" s="29">
        <f t="shared" si="273"/>
        <v>1347</v>
      </c>
      <c r="AJ946" s="29" t="str">
        <f t="shared" si="287"/>
        <v>no</v>
      </c>
      <c r="AK946" s="29">
        <f t="shared" si="288"/>
        <v>59.317000742390498</v>
      </c>
      <c r="AL946" s="29">
        <f t="shared" si="289"/>
        <v>106.9611780455154</v>
      </c>
    </row>
    <row r="947" spans="1:38" x14ac:dyDescent="0.2">
      <c r="A947">
        <v>937</v>
      </c>
      <c r="B947" s="12">
        <v>67</v>
      </c>
      <c r="C947" s="12">
        <f t="shared" si="274"/>
        <v>67</v>
      </c>
      <c r="D947" s="12" t="str">
        <f t="shared" si="271"/>
        <v>no</v>
      </c>
      <c r="E947" s="12" t="str">
        <f t="shared" si="275"/>
        <v>Below Average</v>
      </c>
      <c r="F947" s="21">
        <v>10083</v>
      </c>
      <c r="G947" s="21" t="str">
        <f t="shared" si="276"/>
        <v>no</v>
      </c>
      <c r="H947" s="21" t="str">
        <f t="shared" si="277"/>
        <v>Below Average</v>
      </c>
      <c r="I947" s="12" t="s">
        <v>170</v>
      </c>
      <c r="J947" s="12" t="str">
        <f t="shared" si="278"/>
        <v>SawyerW</v>
      </c>
      <c r="K947" s="12" t="s">
        <v>91</v>
      </c>
      <c r="L947" s="12">
        <f t="shared" si="272"/>
        <v>71.682411868126678</v>
      </c>
      <c r="M947" s="12" t="str">
        <f t="shared" si="279"/>
        <v>Above Average</v>
      </c>
      <c r="N947" s="22">
        <v>7</v>
      </c>
      <c r="O947" s="22" t="str">
        <f t="shared" si="280"/>
        <v>High</v>
      </c>
      <c r="P947">
        <v>2003</v>
      </c>
      <c r="Q947">
        <v>2003</v>
      </c>
      <c r="R947" s="23">
        <v>1176</v>
      </c>
      <c r="S947" s="23" t="str">
        <f t="shared" si="281"/>
        <v>no</v>
      </c>
      <c r="T947" s="23" t="str">
        <f t="shared" si="282"/>
        <v>Above Average</v>
      </c>
      <c r="U947" s="24">
        <v>1200</v>
      </c>
      <c r="V947" s="24">
        <v>0</v>
      </c>
      <c r="W947" s="24" t="s">
        <v>413</v>
      </c>
      <c r="X947" s="24">
        <v>1200</v>
      </c>
      <c r="Y947" s="24" t="str">
        <f t="shared" si="283"/>
        <v>no</v>
      </c>
      <c r="Z947" s="24" t="str">
        <f t="shared" si="284"/>
        <v>Below Average</v>
      </c>
      <c r="AA947" s="25">
        <v>1</v>
      </c>
      <c r="AB947" s="25">
        <v>0</v>
      </c>
      <c r="AC947" s="25">
        <v>2</v>
      </c>
      <c r="AD947" s="25">
        <v>0</v>
      </c>
      <c r="AE947" s="25">
        <f t="shared" si="285"/>
        <v>3</v>
      </c>
      <c r="AF947" s="25" t="str">
        <f t="shared" si="286"/>
        <v>More</v>
      </c>
      <c r="AG947" s="57">
        <v>5</v>
      </c>
      <c r="AH947" s="29">
        <v>184900</v>
      </c>
      <c r="AI947" s="29">
        <f t="shared" si="273"/>
        <v>2376</v>
      </c>
      <c r="AJ947" s="29" t="str">
        <f t="shared" si="287"/>
        <v>no</v>
      </c>
      <c r="AK947" s="29">
        <f t="shared" si="288"/>
        <v>77.819865319865315</v>
      </c>
      <c r="AL947" s="29">
        <f t="shared" si="289"/>
        <v>154.08333333333334</v>
      </c>
    </row>
    <row r="948" spans="1:38" x14ac:dyDescent="0.2">
      <c r="A948">
        <v>938</v>
      </c>
      <c r="B948" s="12">
        <v>75</v>
      </c>
      <c r="C948" s="12">
        <f t="shared" si="274"/>
        <v>75</v>
      </c>
      <c r="D948" s="12" t="str">
        <f t="shared" si="271"/>
        <v>no</v>
      </c>
      <c r="E948" s="12" t="str">
        <f t="shared" si="275"/>
        <v>Above Average</v>
      </c>
      <c r="F948" s="21">
        <v>9675</v>
      </c>
      <c r="G948" s="21" t="str">
        <f t="shared" si="276"/>
        <v>no</v>
      </c>
      <c r="H948" s="21" t="str">
        <f t="shared" si="277"/>
        <v>Below Average</v>
      </c>
      <c r="I948" s="12" t="s">
        <v>136</v>
      </c>
      <c r="J948" s="12" t="str">
        <f t="shared" si="278"/>
        <v>Somerst</v>
      </c>
      <c r="K948" s="12" t="s">
        <v>91</v>
      </c>
      <c r="L948" s="12">
        <f t="shared" si="272"/>
        <v>83.140020408338017</v>
      </c>
      <c r="M948" s="12" t="str">
        <f t="shared" si="279"/>
        <v>Above Average</v>
      </c>
      <c r="N948" s="22">
        <v>7</v>
      </c>
      <c r="O948" s="22" t="str">
        <f t="shared" si="280"/>
        <v>High</v>
      </c>
      <c r="P948">
        <v>2005</v>
      </c>
      <c r="Q948">
        <v>2005</v>
      </c>
      <c r="R948" s="23">
        <v>1113</v>
      </c>
      <c r="S948" s="23" t="str">
        <f t="shared" si="281"/>
        <v>no</v>
      </c>
      <c r="T948" s="23" t="str">
        <f t="shared" si="282"/>
        <v>Above Average</v>
      </c>
      <c r="U948" s="24">
        <v>1113</v>
      </c>
      <c r="V948" s="24">
        <v>858</v>
      </c>
      <c r="W948" s="24" t="s">
        <v>412</v>
      </c>
      <c r="X948" s="24">
        <v>1971</v>
      </c>
      <c r="Y948" s="24" t="str">
        <f t="shared" si="283"/>
        <v>no</v>
      </c>
      <c r="Z948" s="24" t="str">
        <f t="shared" si="284"/>
        <v>Above Average</v>
      </c>
      <c r="AA948" s="25">
        <v>0</v>
      </c>
      <c r="AB948" s="25">
        <v>0</v>
      </c>
      <c r="AC948" s="25">
        <v>2</v>
      </c>
      <c r="AD948" s="25">
        <v>1</v>
      </c>
      <c r="AE948" s="25">
        <f t="shared" si="285"/>
        <v>3</v>
      </c>
      <c r="AF948" s="25" t="str">
        <f t="shared" si="286"/>
        <v>More</v>
      </c>
      <c r="AG948" s="57">
        <v>8</v>
      </c>
      <c r="AH948" s="29">
        <v>253000</v>
      </c>
      <c r="AI948" s="29">
        <f t="shared" si="273"/>
        <v>3084</v>
      </c>
      <c r="AJ948" s="29" t="str">
        <f t="shared" si="287"/>
        <v>no</v>
      </c>
      <c r="AK948" s="29">
        <f t="shared" si="288"/>
        <v>82.036316472114137</v>
      </c>
      <c r="AL948" s="29">
        <f t="shared" si="289"/>
        <v>128.36123795027905</v>
      </c>
    </row>
    <row r="949" spans="1:38" x14ac:dyDescent="0.2">
      <c r="A949">
        <v>939</v>
      </c>
      <c r="B949" s="12">
        <v>73</v>
      </c>
      <c r="C949" s="12">
        <f t="shared" si="274"/>
        <v>73</v>
      </c>
      <c r="D949" s="12" t="str">
        <f t="shared" si="271"/>
        <v>no</v>
      </c>
      <c r="E949" s="12" t="str">
        <f t="shared" si="275"/>
        <v>Above Average</v>
      </c>
      <c r="F949" s="21">
        <v>8760</v>
      </c>
      <c r="G949" s="21" t="str">
        <f t="shared" si="276"/>
        <v>no</v>
      </c>
      <c r="H949" s="21" t="str">
        <f t="shared" si="277"/>
        <v>Below Average</v>
      </c>
      <c r="I949" s="12" t="s">
        <v>89</v>
      </c>
      <c r="J949" s="12" t="str">
        <f t="shared" si="278"/>
        <v>CollgCr</v>
      </c>
      <c r="K949" s="12" t="s">
        <v>91</v>
      </c>
      <c r="L949" s="12">
        <f t="shared" si="272"/>
        <v>74.535824409408733</v>
      </c>
      <c r="M949" s="12" t="str">
        <f t="shared" si="279"/>
        <v>Above Average</v>
      </c>
      <c r="N949" s="22">
        <v>7</v>
      </c>
      <c r="O949" s="22" t="str">
        <f t="shared" si="280"/>
        <v>High</v>
      </c>
      <c r="P949">
        <v>2006</v>
      </c>
      <c r="Q949">
        <v>2006</v>
      </c>
      <c r="R949" s="23">
        <v>1391</v>
      </c>
      <c r="S949" s="23" t="str">
        <f t="shared" si="281"/>
        <v>no</v>
      </c>
      <c r="T949" s="23" t="str">
        <f t="shared" si="282"/>
        <v>Above Average</v>
      </c>
      <c r="U949" s="24">
        <v>1391</v>
      </c>
      <c r="V949" s="24">
        <v>571</v>
      </c>
      <c r="W949" s="24" t="s">
        <v>412</v>
      </c>
      <c r="X949" s="24">
        <v>1962</v>
      </c>
      <c r="Y949" s="24" t="str">
        <f t="shared" si="283"/>
        <v>no</v>
      </c>
      <c r="Z949" s="24" t="str">
        <f t="shared" si="284"/>
        <v>Above Average</v>
      </c>
      <c r="AA949" s="25">
        <v>0</v>
      </c>
      <c r="AB949" s="25">
        <v>0</v>
      </c>
      <c r="AC949" s="25">
        <v>2</v>
      </c>
      <c r="AD949" s="25">
        <v>1</v>
      </c>
      <c r="AE949" s="25">
        <f t="shared" si="285"/>
        <v>3</v>
      </c>
      <c r="AF949" s="25" t="str">
        <f t="shared" si="286"/>
        <v>More</v>
      </c>
      <c r="AG949" s="57">
        <v>7</v>
      </c>
      <c r="AH949" s="29">
        <v>239799</v>
      </c>
      <c r="AI949" s="29">
        <f t="shared" si="273"/>
        <v>3353</v>
      </c>
      <c r="AJ949" s="29" t="str">
        <f t="shared" si="287"/>
        <v>no</v>
      </c>
      <c r="AK949" s="29">
        <f t="shared" si="288"/>
        <v>71.51774530271399</v>
      </c>
      <c r="AL949" s="29">
        <f t="shared" si="289"/>
        <v>122.2217125382263</v>
      </c>
    </row>
    <row r="950" spans="1:38" x14ac:dyDescent="0.2">
      <c r="A950">
        <v>940</v>
      </c>
      <c r="B950" s="12" t="s">
        <v>83</v>
      </c>
      <c r="C950" s="12">
        <f t="shared" si="274"/>
        <v>69</v>
      </c>
      <c r="D950" s="12" t="str">
        <f t="shared" si="271"/>
        <v>no</v>
      </c>
      <c r="E950" s="12" t="str">
        <f t="shared" si="275"/>
        <v>Below Average</v>
      </c>
      <c r="F950" s="21">
        <v>24090</v>
      </c>
      <c r="G950" s="21" t="str">
        <f t="shared" si="276"/>
        <v>yes</v>
      </c>
      <c r="H950" s="21" t="str">
        <f t="shared" si="277"/>
        <v>Above Average</v>
      </c>
      <c r="I950" s="12" t="s">
        <v>205</v>
      </c>
      <c r="J950" s="12" t="str">
        <f t="shared" si="278"/>
        <v>ClearCr</v>
      </c>
      <c r="K950" s="12" t="s">
        <v>91</v>
      </c>
      <c r="L950" s="12">
        <f t="shared" si="272"/>
        <v>71.6365553142886</v>
      </c>
      <c r="M950" s="12" t="str">
        <f t="shared" si="279"/>
        <v>Above Average</v>
      </c>
      <c r="N950" s="22">
        <v>7</v>
      </c>
      <c r="O950" s="22" t="str">
        <f t="shared" si="280"/>
        <v>High</v>
      </c>
      <c r="P950">
        <v>1940</v>
      </c>
      <c r="Q950">
        <v>1950</v>
      </c>
      <c r="R950" s="23">
        <v>1032</v>
      </c>
      <c r="S950" s="23" t="str">
        <f t="shared" si="281"/>
        <v>no</v>
      </c>
      <c r="T950" s="23" t="str">
        <f t="shared" si="282"/>
        <v>Below Average</v>
      </c>
      <c r="U950" s="24">
        <v>1207</v>
      </c>
      <c r="V950" s="24">
        <v>1196</v>
      </c>
      <c r="W950" s="24" t="s">
        <v>412</v>
      </c>
      <c r="X950" s="24">
        <v>2403</v>
      </c>
      <c r="Y950" s="24" t="str">
        <f t="shared" si="283"/>
        <v>no</v>
      </c>
      <c r="Z950" s="24" t="str">
        <f t="shared" si="284"/>
        <v>Above Average</v>
      </c>
      <c r="AA950" s="25">
        <v>0</v>
      </c>
      <c r="AB950" s="25">
        <v>0</v>
      </c>
      <c r="AC950" s="25">
        <v>2</v>
      </c>
      <c r="AD950" s="25">
        <v>0</v>
      </c>
      <c r="AE950" s="25">
        <f t="shared" si="285"/>
        <v>2</v>
      </c>
      <c r="AF950" s="25" t="str">
        <f t="shared" si="286"/>
        <v>Less</v>
      </c>
      <c r="AG950" s="57">
        <v>10</v>
      </c>
      <c r="AH950" s="29">
        <v>244400</v>
      </c>
      <c r="AI950" s="29">
        <f t="shared" si="273"/>
        <v>3435</v>
      </c>
      <c r="AJ950" s="29" t="str">
        <f t="shared" si="287"/>
        <v>no</v>
      </c>
      <c r="AK950" s="29">
        <f t="shared" si="288"/>
        <v>71.149927219796211</v>
      </c>
      <c r="AL950" s="29">
        <f t="shared" si="289"/>
        <v>101.70620058260508</v>
      </c>
    </row>
    <row r="951" spans="1:38" x14ac:dyDescent="0.2">
      <c r="A951">
        <v>941</v>
      </c>
      <c r="B951" s="12">
        <v>55</v>
      </c>
      <c r="C951" s="12">
        <f t="shared" si="274"/>
        <v>55</v>
      </c>
      <c r="D951" s="12" t="str">
        <f t="shared" si="271"/>
        <v>no</v>
      </c>
      <c r="E951" s="12" t="str">
        <f t="shared" si="275"/>
        <v>Below Average</v>
      </c>
      <c r="F951" s="21">
        <v>12640</v>
      </c>
      <c r="G951" s="21" t="str">
        <f t="shared" si="276"/>
        <v>no</v>
      </c>
      <c r="H951" s="21" t="str">
        <f t="shared" si="277"/>
        <v>Above Average</v>
      </c>
      <c r="I951" s="12" t="s">
        <v>131</v>
      </c>
      <c r="J951" s="12" t="str">
        <f t="shared" si="278"/>
        <v/>
      </c>
      <c r="K951" s="12" t="s">
        <v>167</v>
      </c>
      <c r="L951" s="12">
        <f t="shared" si="272"/>
        <v>69.371268986915226</v>
      </c>
      <c r="M951" s="12" t="str">
        <f t="shared" si="279"/>
        <v/>
      </c>
      <c r="N951" s="22">
        <v>6</v>
      </c>
      <c r="O951" s="22" t="str">
        <f t="shared" si="280"/>
        <v>Low</v>
      </c>
      <c r="P951">
        <v>1976</v>
      </c>
      <c r="Q951">
        <v>1976</v>
      </c>
      <c r="R951" s="23">
        <v>1728</v>
      </c>
      <c r="S951" s="23" t="str">
        <f t="shared" si="281"/>
        <v>no</v>
      </c>
      <c r="T951" s="23" t="str">
        <f t="shared" si="282"/>
        <v>Above Average</v>
      </c>
      <c r="U951" s="24">
        <v>1728</v>
      </c>
      <c r="V951" s="24">
        <v>0</v>
      </c>
      <c r="W951" s="24" t="s">
        <v>413</v>
      </c>
      <c r="X951" s="24">
        <v>1728</v>
      </c>
      <c r="Y951" s="24" t="str">
        <f t="shared" si="283"/>
        <v>no</v>
      </c>
      <c r="Z951" s="24" t="str">
        <f t="shared" si="284"/>
        <v>Above Average</v>
      </c>
      <c r="AA951" s="25">
        <v>0</v>
      </c>
      <c r="AB951" s="25">
        <v>0</v>
      </c>
      <c r="AC951" s="25">
        <v>2</v>
      </c>
      <c r="AD951" s="25">
        <v>0</v>
      </c>
      <c r="AE951" s="25">
        <f t="shared" si="285"/>
        <v>2</v>
      </c>
      <c r="AF951" s="25" t="str">
        <f t="shared" si="286"/>
        <v>Less</v>
      </c>
      <c r="AG951" s="57">
        <v>8</v>
      </c>
      <c r="AH951" s="29">
        <v>150900</v>
      </c>
      <c r="AI951" s="29">
        <f t="shared" si="273"/>
        <v>3456</v>
      </c>
      <c r="AJ951" s="29" t="str">
        <f t="shared" si="287"/>
        <v>no</v>
      </c>
      <c r="AK951" s="29">
        <f t="shared" si="288"/>
        <v>43.663194444444443</v>
      </c>
      <c r="AL951" s="29">
        <f t="shared" si="289"/>
        <v>87.326388888888886</v>
      </c>
    </row>
    <row r="952" spans="1:38" x14ac:dyDescent="0.2">
      <c r="A952">
        <v>942</v>
      </c>
      <c r="B952" s="12" t="s">
        <v>83</v>
      </c>
      <c r="C952" s="12">
        <f t="shared" si="274"/>
        <v>69</v>
      </c>
      <c r="D952" s="12" t="str">
        <f t="shared" si="271"/>
        <v>no</v>
      </c>
      <c r="E952" s="12" t="str">
        <f t="shared" si="275"/>
        <v>Below Average</v>
      </c>
      <c r="F952" s="21">
        <v>8755</v>
      </c>
      <c r="G952" s="21" t="str">
        <f t="shared" si="276"/>
        <v>no</v>
      </c>
      <c r="H952" s="21" t="str">
        <f t="shared" si="277"/>
        <v>Below Average</v>
      </c>
      <c r="I952" s="12" t="s">
        <v>193</v>
      </c>
      <c r="J952" s="12" t="str">
        <f t="shared" si="278"/>
        <v>Gilbert</v>
      </c>
      <c r="K952" s="12" t="s">
        <v>91</v>
      </c>
      <c r="L952" s="12">
        <f t="shared" si="272"/>
        <v>77.47396854876844</v>
      </c>
      <c r="M952" s="12" t="str">
        <f t="shared" si="279"/>
        <v>Above Average</v>
      </c>
      <c r="N952" s="22">
        <v>7</v>
      </c>
      <c r="O952" s="22" t="str">
        <f t="shared" si="280"/>
        <v>High</v>
      </c>
      <c r="P952">
        <v>1999</v>
      </c>
      <c r="Q952">
        <v>1999</v>
      </c>
      <c r="R952" s="23">
        <v>992</v>
      </c>
      <c r="S952" s="23" t="str">
        <f t="shared" si="281"/>
        <v>no</v>
      </c>
      <c r="T952" s="23" t="str">
        <f t="shared" si="282"/>
        <v>Below Average</v>
      </c>
      <c r="U952" s="24">
        <v>1022</v>
      </c>
      <c r="V952" s="24">
        <v>1038</v>
      </c>
      <c r="W952" s="24" t="s">
        <v>412</v>
      </c>
      <c r="X952" s="24">
        <v>2060</v>
      </c>
      <c r="Y952" s="24" t="str">
        <f t="shared" si="283"/>
        <v>no</v>
      </c>
      <c r="Z952" s="24" t="str">
        <f t="shared" si="284"/>
        <v>Above Average</v>
      </c>
      <c r="AA952" s="25">
        <v>1</v>
      </c>
      <c r="AB952" s="25">
        <v>0</v>
      </c>
      <c r="AC952" s="25">
        <v>2</v>
      </c>
      <c r="AD952" s="25">
        <v>1</v>
      </c>
      <c r="AE952" s="25">
        <f t="shared" si="285"/>
        <v>4</v>
      </c>
      <c r="AF952" s="25" t="str">
        <f t="shared" si="286"/>
        <v>More</v>
      </c>
      <c r="AG952" s="57">
        <v>8</v>
      </c>
      <c r="AH952" s="29">
        <v>214000</v>
      </c>
      <c r="AI952" s="29">
        <f t="shared" si="273"/>
        <v>3052</v>
      </c>
      <c r="AJ952" s="29" t="str">
        <f t="shared" si="287"/>
        <v>no</v>
      </c>
      <c r="AK952" s="29">
        <f t="shared" si="288"/>
        <v>70.11795543905636</v>
      </c>
      <c r="AL952" s="29">
        <f t="shared" si="289"/>
        <v>103.88349514563107</v>
      </c>
    </row>
    <row r="953" spans="1:38" x14ac:dyDescent="0.2">
      <c r="A953">
        <v>943</v>
      </c>
      <c r="B953" s="12">
        <v>42</v>
      </c>
      <c r="C953" s="12">
        <f t="shared" si="274"/>
        <v>42</v>
      </c>
      <c r="D953" s="12" t="str">
        <f t="shared" si="271"/>
        <v>no</v>
      </c>
      <c r="E953" s="12" t="str">
        <f t="shared" si="275"/>
        <v>Below Average</v>
      </c>
      <c r="F953" s="21">
        <v>7711</v>
      </c>
      <c r="G953" s="21" t="str">
        <f t="shared" si="276"/>
        <v>no</v>
      </c>
      <c r="H953" s="21" t="str">
        <f t="shared" si="277"/>
        <v>Below Average</v>
      </c>
      <c r="I953" s="12" t="s">
        <v>185</v>
      </c>
      <c r="J953" s="12" t="str">
        <f t="shared" si="278"/>
        <v/>
      </c>
      <c r="K953" s="12" t="s">
        <v>167</v>
      </c>
      <c r="L953" s="12">
        <f t="shared" si="272"/>
        <v>61.772149970231268</v>
      </c>
      <c r="M953" s="12" t="str">
        <f t="shared" si="279"/>
        <v/>
      </c>
      <c r="N953" s="22">
        <v>4</v>
      </c>
      <c r="O953" s="22" t="str">
        <f t="shared" si="280"/>
        <v>Low</v>
      </c>
      <c r="P953">
        <v>1977</v>
      </c>
      <c r="Q953">
        <v>1977</v>
      </c>
      <c r="R953" s="23">
        <v>1440</v>
      </c>
      <c r="S953" s="23" t="str">
        <f t="shared" si="281"/>
        <v>no</v>
      </c>
      <c r="T953" s="23" t="str">
        <f t="shared" si="282"/>
        <v>Above Average</v>
      </c>
      <c r="U953" s="24">
        <v>1440</v>
      </c>
      <c r="V953" s="24">
        <v>0</v>
      </c>
      <c r="W953" s="24" t="s">
        <v>413</v>
      </c>
      <c r="X953" s="24">
        <v>1440</v>
      </c>
      <c r="Y953" s="24" t="str">
        <f t="shared" si="283"/>
        <v>no</v>
      </c>
      <c r="Z953" s="24" t="str">
        <f t="shared" si="284"/>
        <v>Below Average</v>
      </c>
      <c r="AA953" s="25">
        <v>2</v>
      </c>
      <c r="AB953" s="25">
        <v>0</v>
      </c>
      <c r="AC953" s="25">
        <v>2</v>
      </c>
      <c r="AD953" s="25">
        <v>0</v>
      </c>
      <c r="AE953" s="25">
        <f t="shared" si="285"/>
        <v>4</v>
      </c>
      <c r="AF953" s="25" t="str">
        <f t="shared" si="286"/>
        <v>More</v>
      </c>
      <c r="AG953" s="57">
        <v>8</v>
      </c>
      <c r="AH953" s="29">
        <v>150000</v>
      </c>
      <c r="AI953" s="29">
        <f t="shared" si="273"/>
        <v>2880</v>
      </c>
      <c r="AJ953" s="29" t="str">
        <f t="shared" si="287"/>
        <v>no</v>
      </c>
      <c r="AK953" s="29">
        <f t="shared" si="288"/>
        <v>52.083333333333336</v>
      </c>
      <c r="AL953" s="29">
        <f t="shared" si="289"/>
        <v>104.16666666666667</v>
      </c>
    </row>
    <row r="954" spans="1:38" x14ac:dyDescent="0.2">
      <c r="A954">
        <v>944</v>
      </c>
      <c r="B954" s="12">
        <v>100</v>
      </c>
      <c r="C954" s="12">
        <f t="shared" si="274"/>
        <v>100</v>
      </c>
      <c r="D954" s="12" t="str">
        <f t="shared" si="271"/>
        <v>no</v>
      </c>
      <c r="E954" s="12" t="str">
        <f t="shared" si="275"/>
        <v>Above Average</v>
      </c>
      <c r="F954" s="21">
        <v>25000</v>
      </c>
      <c r="G954" s="21" t="str">
        <f t="shared" si="276"/>
        <v>yes</v>
      </c>
      <c r="H954" s="21" t="str">
        <f t="shared" si="277"/>
        <v>Above Average</v>
      </c>
      <c r="I954" s="12" t="s">
        <v>131</v>
      </c>
      <c r="J954" s="12" t="str">
        <f t="shared" si="278"/>
        <v/>
      </c>
      <c r="K954" s="12" t="s">
        <v>167</v>
      </c>
      <c r="L954" s="12">
        <f t="shared" si="272"/>
        <v>69.371268986915226</v>
      </c>
      <c r="M954" s="12" t="str">
        <f t="shared" si="279"/>
        <v/>
      </c>
      <c r="N954" s="22">
        <v>5</v>
      </c>
      <c r="O954" s="22" t="str">
        <f t="shared" si="280"/>
        <v>Low</v>
      </c>
      <c r="P954">
        <v>1967</v>
      </c>
      <c r="Q954">
        <v>1967</v>
      </c>
      <c r="R954" s="23">
        <v>1632</v>
      </c>
      <c r="S954" s="23" t="str">
        <f t="shared" si="281"/>
        <v>no</v>
      </c>
      <c r="T954" s="23" t="str">
        <f t="shared" si="282"/>
        <v>Above Average</v>
      </c>
      <c r="U954" s="24">
        <v>1632</v>
      </c>
      <c r="V954" s="24">
        <v>0</v>
      </c>
      <c r="W954" s="24" t="s">
        <v>413</v>
      </c>
      <c r="X954" s="24">
        <v>1632</v>
      </c>
      <c r="Y954" s="24" t="str">
        <f t="shared" si="283"/>
        <v>no</v>
      </c>
      <c r="Z954" s="24" t="str">
        <f t="shared" si="284"/>
        <v>Above Average</v>
      </c>
      <c r="AA954" s="25">
        <v>0</v>
      </c>
      <c r="AB954" s="25">
        <v>0</v>
      </c>
      <c r="AC954" s="25">
        <v>2</v>
      </c>
      <c r="AD954" s="25">
        <v>0</v>
      </c>
      <c r="AE954" s="25">
        <f t="shared" si="285"/>
        <v>2</v>
      </c>
      <c r="AF954" s="25" t="str">
        <f t="shared" si="286"/>
        <v>Less</v>
      </c>
      <c r="AG954" s="57">
        <v>8</v>
      </c>
      <c r="AH954" s="29">
        <v>143000</v>
      </c>
      <c r="AI954" s="29">
        <f t="shared" si="273"/>
        <v>3264</v>
      </c>
      <c r="AJ954" s="29" t="str">
        <f t="shared" si="287"/>
        <v>no</v>
      </c>
      <c r="AK954" s="29">
        <f t="shared" si="288"/>
        <v>43.811274509803923</v>
      </c>
      <c r="AL954" s="29">
        <f t="shared" si="289"/>
        <v>87.622549019607845</v>
      </c>
    </row>
    <row r="955" spans="1:38" x14ac:dyDescent="0.2">
      <c r="A955">
        <v>945</v>
      </c>
      <c r="B955" s="12" t="s">
        <v>83</v>
      </c>
      <c r="C955" s="12">
        <f t="shared" si="274"/>
        <v>69</v>
      </c>
      <c r="D955" s="12" t="str">
        <f t="shared" si="271"/>
        <v>no</v>
      </c>
      <c r="E955" s="12" t="str">
        <f t="shared" si="275"/>
        <v>Below Average</v>
      </c>
      <c r="F955" s="21">
        <v>14375</v>
      </c>
      <c r="G955" s="21" t="str">
        <f t="shared" si="276"/>
        <v>no</v>
      </c>
      <c r="H955" s="21" t="str">
        <f t="shared" si="277"/>
        <v>Above Average</v>
      </c>
      <c r="I955" s="12" t="s">
        <v>189</v>
      </c>
      <c r="J955" s="12" t="str">
        <f t="shared" si="278"/>
        <v>Timber</v>
      </c>
      <c r="K955" s="12" t="s">
        <v>91</v>
      </c>
      <c r="L955" s="12">
        <f t="shared" si="272"/>
        <v>78.098980385544763</v>
      </c>
      <c r="M955" s="12" t="str">
        <f t="shared" si="279"/>
        <v>Above Average</v>
      </c>
      <c r="N955" s="22">
        <v>6</v>
      </c>
      <c r="O955" s="22" t="str">
        <f t="shared" si="280"/>
        <v>Low</v>
      </c>
      <c r="P955">
        <v>1958</v>
      </c>
      <c r="Q955">
        <v>1958</v>
      </c>
      <c r="R955" s="23">
        <v>819</v>
      </c>
      <c r="S955" s="23" t="str">
        <f t="shared" si="281"/>
        <v>no</v>
      </c>
      <c r="T955" s="23" t="str">
        <f t="shared" si="282"/>
        <v>Below Average</v>
      </c>
      <c r="U955" s="24">
        <v>1344</v>
      </c>
      <c r="V955" s="24">
        <v>0</v>
      </c>
      <c r="W955" s="24" t="s">
        <v>413</v>
      </c>
      <c r="X955" s="24">
        <v>1344</v>
      </c>
      <c r="Y955" s="24" t="str">
        <f t="shared" si="283"/>
        <v>no</v>
      </c>
      <c r="Z955" s="24" t="str">
        <f t="shared" si="284"/>
        <v>Below Average</v>
      </c>
      <c r="AA955" s="25">
        <v>0</v>
      </c>
      <c r="AB955" s="25">
        <v>1</v>
      </c>
      <c r="AC955" s="25">
        <v>1</v>
      </c>
      <c r="AD955" s="25">
        <v>0</v>
      </c>
      <c r="AE955" s="25">
        <f t="shared" si="285"/>
        <v>2</v>
      </c>
      <c r="AF955" s="25" t="str">
        <f t="shared" si="286"/>
        <v>Less</v>
      </c>
      <c r="AG955" s="57">
        <v>7</v>
      </c>
      <c r="AH955" s="29">
        <v>137500</v>
      </c>
      <c r="AI955" s="29">
        <f t="shared" si="273"/>
        <v>2163</v>
      </c>
      <c r="AJ955" s="29" t="str">
        <f t="shared" si="287"/>
        <v>no</v>
      </c>
      <c r="AK955" s="29">
        <f t="shared" si="288"/>
        <v>63.569116967175219</v>
      </c>
      <c r="AL955" s="29">
        <f t="shared" si="289"/>
        <v>102.30654761904762</v>
      </c>
    </row>
    <row r="956" spans="1:38" x14ac:dyDescent="0.2">
      <c r="A956">
        <v>946</v>
      </c>
      <c r="B956" s="12">
        <v>98</v>
      </c>
      <c r="C956" s="12">
        <f t="shared" si="274"/>
        <v>98</v>
      </c>
      <c r="D956" s="12" t="str">
        <f t="shared" si="271"/>
        <v>no</v>
      </c>
      <c r="E956" s="12" t="str">
        <f t="shared" si="275"/>
        <v>Above Average</v>
      </c>
      <c r="F956" s="21">
        <v>8820</v>
      </c>
      <c r="G956" s="21" t="str">
        <f t="shared" si="276"/>
        <v>no</v>
      </c>
      <c r="H956" s="21" t="str">
        <f t="shared" si="277"/>
        <v>Below Average</v>
      </c>
      <c r="I956" s="12" t="s">
        <v>143</v>
      </c>
      <c r="J956" s="12" t="str">
        <f t="shared" si="278"/>
        <v>OldTown</v>
      </c>
      <c r="K956" s="12" t="s">
        <v>91</v>
      </c>
      <c r="L956" s="12">
        <f t="shared" si="272"/>
        <v>57.90974368543602</v>
      </c>
      <c r="M956" s="12" t="str">
        <f t="shared" si="279"/>
        <v>Below Average</v>
      </c>
      <c r="N956" s="22">
        <v>5</v>
      </c>
      <c r="O956" s="22" t="str">
        <f t="shared" si="280"/>
        <v>Low</v>
      </c>
      <c r="P956">
        <v>1890</v>
      </c>
      <c r="Q956">
        <v>1996</v>
      </c>
      <c r="R956" s="23">
        <v>1088</v>
      </c>
      <c r="S956" s="23" t="str">
        <f t="shared" si="281"/>
        <v>no</v>
      </c>
      <c r="T956" s="23" t="str">
        <f t="shared" si="282"/>
        <v>Above Average</v>
      </c>
      <c r="U956" s="24">
        <v>1188</v>
      </c>
      <c r="V956" s="24">
        <v>561</v>
      </c>
      <c r="W956" s="24" t="s">
        <v>412</v>
      </c>
      <c r="X956" s="24">
        <v>1869</v>
      </c>
      <c r="Y956" s="24" t="str">
        <f t="shared" si="283"/>
        <v>no</v>
      </c>
      <c r="Z956" s="24" t="str">
        <f t="shared" si="284"/>
        <v>Above Average</v>
      </c>
      <c r="AA956" s="25">
        <v>0</v>
      </c>
      <c r="AB956" s="25">
        <v>0</v>
      </c>
      <c r="AC956" s="25">
        <v>1</v>
      </c>
      <c r="AD956" s="25">
        <v>0</v>
      </c>
      <c r="AE956" s="25">
        <f t="shared" si="285"/>
        <v>1</v>
      </c>
      <c r="AF956" s="25" t="str">
        <f t="shared" si="286"/>
        <v>Less</v>
      </c>
      <c r="AG956" s="57">
        <v>7</v>
      </c>
      <c r="AH956" s="29">
        <v>124900</v>
      </c>
      <c r="AI956" s="29">
        <f t="shared" si="273"/>
        <v>2957</v>
      </c>
      <c r="AJ956" s="29" t="str">
        <f t="shared" si="287"/>
        <v>no</v>
      </c>
      <c r="AK956" s="29">
        <f t="shared" si="288"/>
        <v>42.23875549543456</v>
      </c>
      <c r="AL956" s="29">
        <f t="shared" si="289"/>
        <v>66.827180310326384</v>
      </c>
    </row>
    <row r="957" spans="1:38" x14ac:dyDescent="0.2">
      <c r="A957">
        <v>947</v>
      </c>
      <c r="B957" s="12">
        <v>70</v>
      </c>
      <c r="C957" s="12">
        <f t="shared" si="274"/>
        <v>70</v>
      </c>
      <c r="D957" s="12" t="str">
        <f t="shared" si="271"/>
        <v>no</v>
      </c>
      <c r="E957" s="12" t="str">
        <f t="shared" si="275"/>
        <v>Above Average</v>
      </c>
      <c r="F957" s="21">
        <v>8163</v>
      </c>
      <c r="G957" s="21" t="str">
        <f t="shared" si="276"/>
        <v>no</v>
      </c>
      <c r="H957" s="21" t="str">
        <f t="shared" si="277"/>
        <v>Below Average</v>
      </c>
      <c r="I957" s="12" t="s">
        <v>162</v>
      </c>
      <c r="J957" s="12" t="str">
        <f t="shared" si="278"/>
        <v>NAmes</v>
      </c>
      <c r="K957" s="12" t="s">
        <v>91</v>
      </c>
      <c r="L957" s="12">
        <f t="shared" si="272"/>
        <v>65.191384752822614</v>
      </c>
      <c r="M957" s="12" t="str">
        <f t="shared" si="279"/>
        <v>Below Average</v>
      </c>
      <c r="N957" s="22">
        <v>5</v>
      </c>
      <c r="O957" s="22" t="str">
        <f t="shared" si="280"/>
        <v>Low</v>
      </c>
      <c r="P957">
        <v>1959</v>
      </c>
      <c r="Q957">
        <v>1959</v>
      </c>
      <c r="R957" s="23">
        <v>1144</v>
      </c>
      <c r="S957" s="23" t="str">
        <f t="shared" si="281"/>
        <v>no</v>
      </c>
      <c r="T957" s="23" t="str">
        <f t="shared" si="282"/>
        <v>Above Average</v>
      </c>
      <c r="U957" s="24">
        <v>1144</v>
      </c>
      <c r="V957" s="24">
        <v>0</v>
      </c>
      <c r="W957" s="24" t="s">
        <v>413</v>
      </c>
      <c r="X957" s="24">
        <v>1144</v>
      </c>
      <c r="Y957" s="24" t="str">
        <f t="shared" si="283"/>
        <v>no</v>
      </c>
      <c r="Z957" s="24" t="str">
        <f t="shared" si="284"/>
        <v>Below Average</v>
      </c>
      <c r="AA957" s="25">
        <v>1</v>
      </c>
      <c r="AB957" s="25">
        <v>0</v>
      </c>
      <c r="AC957" s="25">
        <v>1</v>
      </c>
      <c r="AD957" s="25">
        <v>0</v>
      </c>
      <c r="AE957" s="25">
        <f t="shared" si="285"/>
        <v>2</v>
      </c>
      <c r="AF957" s="25" t="str">
        <f t="shared" si="286"/>
        <v>Less</v>
      </c>
      <c r="AG957" s="57">
        <v>6</v>
      </c>
      <c r="AH957" s="29">
        <v>143000</v>
      </c>
      <c r="AI957" s="29">
        <f t="shared" si="273"/>
        <v>2288</v>
      </c>
      <c r="AJ957" s="29" t="str">
        <f t="shared" si="287"/>
        <v>no</v>
      </c>
      <c r="AK957" s="29">
        <f t="shared" si="288"/>
        <v>62.5</v>
      </c>
      <c r="AL957" s="29">
        <f t="shared" si="289"/>
        <v>125</v>
      </c>
    </row>
    <row r="958" spans="1:38" x14ac:dyDescent="0.2">
      <c r="A958">
        <v>948</v>
      </c>
      <c r="B958" s="12">
        <v>85</v>
      </c>
      <c r="C958" s="12">
        <f t="shared" si="274"/>
        <v>85</v>
      </c>
      <c r="D958" s="12" t="str">
        <f t="shared" si="271"/>
        <v>no</v>
      </c>
      <c r="E958" s="12" t="str">
        <f t="shared" si="275"/>
        <v>Above Average</v>
      </c>
      <c r="F958" s="21">
        <v>14536</v>
      </c>
      <c r="G958" s="21" t="str">
        <f t="shared" si="276"/>
        <v>no</v>
      </c>
      <c r="H958" s="21" t="str">
        <f t="shared" si="277"/>
        <v>Above Average</v>
      </c>
      <c r="I958" s="12" t="s">
        <v>189</v>
      </c>
      <c r="J958" s="12" t="str">
        <f t="shared" si="278"/>
        <v>Timber</v>
      </c>
      <c r="K958" s="12" t="s">
        <v>91</v>
      </c>
      <c r="L958" s="12">
        <f t="shared" si="272"/>
        <v>78.098980385544763</v>
      </c>
      <c r="M958" s="12" t="str">
        <f t="shared" si="279"/>
        <v>Above Average</v>
      </c>
      <c r="N958" s="22">
        <v>8</v>
      </c>
      <c r="O958" s="22" t="str">
        <f t="shared" si="280"/>
        <v>High</v>
      </c>
      <c r="P958">
        <v>2002</v>
      </c>
      <c r="Q958">
        <v>2003</v>
      </c>
      <c r="R958" s="23">
        <v>1616</v>
      </c>
      <c r="S958" s="23" t="str">
        <f t="shared" si="281"/>
        <v>no</v>
      </c>
      <c r="T958" s="23" t="str">
        <f t="shared" si="282"/>
        <v>Above Average</v>
      </c>
      <c r="U958" s="24">
        <v>1629</v>
      </c>
      <c r="V958" s="24">
        <v>0</v>
      </c>
      <c r="W958" s="24" t="s">
        <v>413</v>
      </c>
      <c r="X958" s="24">
        <v>1629</v>
      </c>
      <c r="Y958" s="24" t="str">
        <f t="shared" si="283"/>
        <v>no</v>
      </c>
      <c r="Z958" s="24" t="str">
        <f t="shared" si="284"/>
        <v>Above Average</v>
      </c>
      <c r="AA958" s="25">
        <v>1</v>
      </c>
      <c r="AB958" s="25">
        <v>0</v>
      </c>
      <c r="AC958" s="25">
        <v>2</v>
      </c>
      <c r="AD958" s="25">
        <v>0</v>
      </c>
      <c r="AE958" s="25">
        <f t="shared" si="285"/>
        <v>3</v>
      </c>
      <c r="AF958" s="25" t="str">
        <f t="shared" si="286"/>
        <v>More</v>
      </c>
      <c r="AG958" s="57">
        <v>9</v>
      </c>
      <c r="AH958" s="29">
        <v>270000</v>
      </c>
      <c r="AI958" s="29">
        <f t="shared" si="273"/>
        <v>3245</v>
      </c>
      <c r="AJ958" s="29" t="str">
        <f t="shared" si="287"/>
        <v>no</v>
      </c>
      <c r="AK958" s="29">
        <f t="shared" si="288"/>
        <v>83.204930662557786</v>
      </c>
      <c r="AL958" s="29">
        <f t="shared" si="289"/>
        <v>165.74585635359117</v>
      </c>
    </row>
    <row r="959" spans="1:38" x14ac:dyDescent="0.2">
      <c r="A959">
        <v>949</v>
      </c>
      <c r="B959" s="12">
        <v>65</v>
      </c>
      <c r="C959" s="12">
        <f t="shared" si="274"/>
        <v>65</v>
      </c>
      <c r="D959" s="12" t="str">
        <f t="shared" si="271"/>
        <v>no</v>
      </c>
      <c r="E959" s="12" t="str">
        <f t="shared" si="275"/>
        <v>Below Average</v>
      </c>
      <c r="F959" s="21">
        <v>14006</v>
      </c>
      <c r="G959" s="21" t="str">
        <f t="shared" si="276"/>
        <v>no</v>
      </c>
      <c r="H959" s="21" t="str">
        <f t="shared" si="277"/>
        <v>Above Average</v>
      </c>
      <c r="I959" s="12" t="s">
        <v>89</v>
      </c>
      <c r="J959" s="12" t="str">
        <f t="shared" si="278"/>
        <v>CollgCr</v>
      </c>
      <c r="K959" s="12" t="s">
        <v>91</v>
      </c>
      <c r="L959" s="12">
        <f t="shared" si="272"/>
        <v>74.535824409408733</v>
      </c>
      <c r="M959" s="12" t="str">
        <f t="shared" si="279"/>
        <v>Above Average</v>
      </c>
      <c r="N959" s="22">
        <v>7</v>
      </c>
      <c r="O959" s="22" t="str">
        <f t="shared" si="280"/>
        <v>High</v>
      </c>
      <c r="P959">
        <v>2002</v>
      </c>
      <c r="Q959">
        <v>2002</v>
      </c>
      <c r="R959" s="23">
        <v>936</v>
      </c>
      <c r="S959" s="23" t="str">
        <f t="shared" si="281"/>
        <v>no</v>
      </c>
      <c r="T959" s="23" t="str">
        <f t="shared" si="282"/>
        <v>Below Average</v>
      </c>
      <c r="U959" s="24">
        <v>936</v>
      </c>
      <c r="V959" s="24">
        <v>840</v>
      </c>
      <c r="W959" s="24" t="s">
        <v>412</v>
      </c>
      <c r="X959" s="24">
        <v>1776</v>
      </c>
      <c r="Y959" s="24" t="str">
        <f t="shared" si="283"/>
        <v>no</v>
      </c>
      <c r="Z959" s="24" t="str">
        <f t="shared" si="284"/>
        <v>Above Average</v>
      </c>
      <c r="AA959" s="25">
        <v>0</v>
      </c>
      <c r="AB959" s="25">
        <v>0</v>
      </c>
      <c r="AC959" s="25">
        <v>2</v>
      </c>
      <c r="AD959" s="25">
        <v>1</v>
      </c>
      <c r="AE959" s="25">
        <f t="shared" si="285"/>
        <v>3</v>
      </c>
      <c r="AF959" s="25" t="str">
        <f t="shared" si="286"/>
        <v>More</v>
      </c>
      <c r="AG959" s="57">
        <v>7</v>
      </c>
      <c r="AH959" s="29">
        <v>192500</v>
      </c>
      <c r="AI959" s="29">
        <f t="shared" si="273"/>
        <v>2712</v>
      </c>
      <c r="AJ959" s="29" t="str">
        <f t="shared" si="287"/>
        <v>no</v>
      </c>
      <c r="AK959" s="29">
        <f t="shared" si="288"/>
        <v>70.98082595870207</v>
      </c>
      <c r="AL959" s="29">
        <f t="shared" si="289"/>
        <v>108.38963963963964</v>
      </c>
    </row>
    <row r="960" spans="1:38" x14ac:dyDescent="0.2">
      <c r="A960">
        <v>950</v>
      </c>
      <c r="B960" s="12">
        <v>78</v>
      </c>
      <c r="C960" s="12">
        <f t="shared" si="274"/>
        <v>78</v>
      </c>
      <c r="D960" s="12" t="str">
        <f t="shared" si="271"/>
        <v>no</v>
      </c>
      <c r="E960" s="12" t="str">
        <f t="shared" si="275"/>
        <v>Above Average</v>
      </c>
      <c r="F960" s="21">
        <v>9360</v>
      </c>
      <c r="G960" s="21" t="str">
        <f t="shared" si="276"/>
        <v>no</v>
      </c>
      <c r="H960" s="21" t="str">
        <f t="shared" si="277"/>
        <v>Below Average</v>
      </c>
      <c r="I960" s="12" t="s">
        <v>138</v>
      </c>
      <c r="J960" s="12" t="str">
        <f t="shared" si="278"/>
        <v>NWAmes</v>
      </c>
      <c r="K960" s="12" t="s">
        <v>91</v>
      </c>
      <c r="L960" s="12">
        <f t="shared" si="272"/>
        <v>67.115548801871967</v>
      </c>
      <c r="M960" s="12" t="str">
        <f t="shared" si="279"/>
        <v>Below Average</v>
      </c>
      <c r="N960" s="22">
        <v>6</v>
      </c>
      <c r="O960" s="22" t="str">
        <f t="shared" si="280"/>
        <v>Low</v>
      </c>
      <c r="P960">
        <v>1972</v>
      </c>
      <c r="Q960">
        <v>2006</v>
      </c>
      <c r="R960" s="23">
        <v>1161</v>
      </c>
      <c r="S960" s="23" t="str">
        <f t="shared" si="281"/>
        <v>no</v>
      </c>
      <c r="T960" s="23" t="str">
        <f t="shared" si="282"/>
        <v>Above Average</v>
      </c>
      <c r="U960" s="24">
        <v>1381</v>
      </c>
      <c r="V960" s="24">
        <v>0</v>
      </c>
      <c r="W960" s="24" t="s">
        <v>413</v>
      </c>
      <c r="X960" s="24">
        <v>1381</v>
      </c>
      <c r="Y960" s="24" t="str">
        <f t="shared" si="283"/>
        <v>no</v>
      </c>
      <c r="Z960" s="24" t="str">
        <f t="shared" si="284"/>
        <v>Below Average</v>
      </c>
      <c r="AA960" s="25">
        <v>1</v>
      </c>
      <c r="AB960" s="25">
        <v>0</v>
      </c>
      <c r="AC960" s="25">
        <v>1</v>
      </c>
      <c r="AD960" s="25">
        <v>1</v>
      </c>
      <c r="AE960" s="25">
        <f t="shared" si="285"/>
        <v>3</v>
      </c>
      <c r="AF960" s="25" t="str">
        <f t="shared" si="286"/>
        <v>More</v>
      </c>
      <c r="AG960" s="57">
        <v>5</v>
      </c>
      <c r="AH960" s="29">
        <v>197500</v>
      </c>
      <c r="AI960" s="29">
        <f t="shared" si="273"/>
        <v>2542</v>
      </c>
      <c r="AJ960" s="29" t="str">
        <f t="shared" si="287"/>
        <v>no</v>
      </c>
      <c r="AK960" s="29">
        <f t="shared" si="288"/>
        <v>77.694728560188821</v>
      </c>
      <c r="AL960" s="29">
        <f t="shared" si="289"/>
        <v>143.01230992034758</v>
      </c>
    </row>
    <row r="961" spans="1:38" x14ac:dyDescent="0.2">
      <c r="A961">
        <v>951</v>
      </c>
      <c r="B961" s="12">
        <v>60</v>
      </c>
      <c r="C961" s="12">
        <f t="shared" si="274"/>
        <v>60</v>
      </c>
      <c r="D961" s="12" t="str">
        <f t="shared" si="271"/>
        <v>no</v>
      </c>
      <c r="E961" s="12" t="str">
        <f t="shared" si="275"/>
        <v>Below Average</v>
      </c>
      <c r="F961" s="21">
        <v>7200</v>
      </c>
      <c r="G961" s="21" t="str">
        <f t="shared" si="276"/>
        <v>no</v>
      </c>
      <c r="H961" s="21" t="str">
        <f t="shared" si="277"/>
        <v>Below Average</v>
      </c>
      <c r="I961" s="12" t="s">
        <v>162</v>
      </c>
      <c r="J961" s="12" t="str">
        <f t="shared" si="278"/>
        <v>NAmes</v>
      </c>
      <c r="K961" s="12" t="s">
        <v>91</v>
      </c>
      <c r="L961" s="12">
        <f t="shared" si="272"/>
        <v>65.191384752822614</v>
      </c>
      <c r="M961" s="12" t="str">
        <f t="shared" si="279"/>
        <v>Below Average</v>
      </c>
      <c r="N961" s="22">
        <v>5</v>
      </c>
      <c r="O961" s="22" t="str">
        <f t="shared" si="280"/>
        <v>Low</v>
      </c>
      <c r="P961">
        <v>1950</v>
      </c>
      <c r="Q961">
        <v>2002</v>
      </c>
      <c r="R961" s="23">
        <v>864</v>
      </c>
      <c r="S961" s="23" t="str">
        <f t="shared" si="281"/>
        <v>no</v>
      </c>
      <c r="T961" s="23" t="str">
        <f t="shared" si="282"/>
        <v>Below Average</v>
      </c>
      <c r="U961" s="24">
        <v>864</v>
      </c>
      <c r="V961" s="24">
        <v>0</v>
      </c>
      <c r="W961" s="24" t="s">
        <v>413</v>
      </c>
      <c r="X961" s="24">
        <v>864</v>
      </c>
      <c r="Y961" s="24" t="str">
        <f t="shared" si="283"/>
        <v>no</v>
      </c>
      <c r="Z961" s="24" t="str">
        <f t="shared" si="284"/>
        <v>Below Average</v>
      </c>
      <c r="AA961" s="25">
        <v>1</v>
      </c>
      <c r="AB961" s="25">
        <v>0</v>
      </c>
      <c r="AC961" s="25">
        <v>1</v>
      </c>
      <c r="AD961" s="25">
        <v>0</v>
      </c>
      <c r="AE961" s="25">
        <f t="shared" si="285"/>
        <v>2</v>
      </c>
      <c r="AF961" s="25" t="str">
        <f t="shared" si="286"/>
        <v>Less</v>
      </c>
      <c r="AG961" s="57">
        <v>5</v>
      </c>
      <c r="AH961" s="29">
        <v>129000</v>
      </c>
      <c r="AI961" s="29">
        <f t="shared" si="273"/>
        <v>1728</v>
      </c>
      <c r="AJ961" s="29" t="str">
        <f t="shared" si="287"/>
        <v>no</v>
      </c>
      <c r="AK961" s="29">
        <f t="shared" si="288"/>
        <v>74.652777777777771</v>
      </c>
      <c r="AL961" s="29">
        <f t="shared" si="289"/>
        <v>149.30555555555554</v>
      </c>
    </row>
    <row r="962" spans="1:38" x14ac:dyDescent="0.2">
      <c r="A962">
        <v>952</v>
      </c>
      <c r="B962" s="12">
        <v>60</v>
      </c>
      <c r="C962" s="12">
        <f t="shared" si="274"/>
        <v>60</v>
      </c>
      <c r="D962" s="12" t="str">
        <f t="shared" si="271"/>
        <v>no</v>
      </c>
      <c r="E962" s="12" t="str">
        <f t="shared" si="275"/>
        <v>Below Average</v>
      </c>
      <c r="F962" s="21">
        <v>7800</v>
      </c>
      <c r="G962" s="21" t="str">
        <f t="shared" si="276"/>
        <v>no</v>
      </c>
      <c r="H962" s="21" t="str">
        <f t="shared" si="277"/>
        <v>Below Average</v>
      </c>
      <c r="I962" s="12" t="s">
        <v>170</v>
      </c>
      <c r="J962" s="12" t="str">
        <f t="shared" si="278"/>
        <v>SawyerW</v>
      </c>
      <c r="K962" s="12" t="s">
        <v>91</v>
      </c>
      <c r="L962" s="12">
        <f t="shared" si="272"/>
        <v>71.682411868126678</v>
      </c>
      <c r="M962" s="12" t="str">
        <f t="shared" si="279"/>
        <v>Above Average</v>
      </c>
      <c r="N962" s="22">
        <v>5</v>
      </c>
      <c r="O962" s="22" t="str">
        <f t="shared" si="280"/>
        <v>Low</v>
      </c>
      <c r="P962">
        <v>1965</v>
      </c>
      <c r="Q962">
        <v>1965</v>
      </c>
      <c r="R962" s="23">
        <v>828</v>
      </c>
      <c r="S962" s="23" t="str">
        <f t="shared" si="281"/>
        <v>no</v>
      </c>
      <c r="T962" s="23" t="str">
        <f t="shared" si="282"/>
        <v>Below Average</v>
      </c>
      <c r="U962" s="24">
        <v>965</v>
      </c>
      <c r="V962" s="24">
        <v>0</v>
      </c>
      <c r="W962" s="24" t="s">
        <v>413</v>
      </c>
      <c r="X962" s="24">
        <v>965</v>
      </c>
      <c r="Y962" s="24" t="str">
        <f t="shared" si="283"/>
        <v>no</v>
      </c>
      <c r="Z962" s="24" t="str">
        <f t="shared" si="284"/>
        <v>Below Average</v>
      </c>
      <c r="AA962" s="25">
        <v>1</v>
      </c>
      <c r="AB962" s="25">
        <v>0</v>
      </c>
      <c r="AC962" s="25">
        <v>1</v>
      </c>
      <c r="AD962" s="25">
        <v>0</v>
      </c>
      <c r="AE962" s="25">
        <f t="shared" si="285"/>
        <v>2</v>
      </c>
      <c r="AF962" s="25" t="str">
        <f t="shared" si="286"/>
        <v>Less</v>
      </c>
      <c r="AG962" s="57">
        <v>6</v>
      </c>
      <c r="AH962" s="29">
        <v>119900</v>
      </c>
      <c r="AI962" s="29">
        <f t="shared" si="273"/>
        <v>1793</v>
      </c>
      <c r="AJ962" s="29" t="str">
        <f t="shared" si="287"/>
        <v>no</v>
      </c>
      <c r="AK962" s="29">
        <f t="shared" si="288"/>
        <v>66.871165644171782</v>
      </c>
      <c r="AL962" s="29">
        <f t="shared" si="289"/>
        <v>124.24870466321244</v>
      </c>
    </row>
    <row r="963" spans="1:38" x14ac:dyDescent="0.2">
      <c r="A963">
        <v>953</v>
      </c>
      <c r="B963" s="12">
        <v>60</v>
      </c>
      <c r="C963" s="12">
        <f t="shared" si="274"/>
        <v>60</v>
      </c>
      <c r="D963" s="12" t="str">
        <f t="shared" si="271"/>
        <v>no</v>
      </c>
      <c r="E963" s="12" t="str">
        <f t="shared" si="275"/>
        <v>Below Average</v>
      </c>
      <c r="F963" s="21">
        <v>7200</v>
      </c>
      <c r="G963" s="21" t="str">
        <f t="shared" si="276"/>
        <v>no</v>
      </c>
      <c r="H963" s="21" t="str">
        <f t="shared" si="277"/>
        <v>Below Average</v>
      </c>
      <c r="I963" s="12" t="s">
        <v>89</v>
      </c>
      <c r="J963" s="12" t="str">
        <f t="shared" si="278"/>
        <v>CollgCr</v>
      </c>
      <c r="K963" s="12" t="s">
        <v>91</v>
      </c>
      <c r="L963" s="12">
        <f t="shared" si="272"/>
        <v>74.535824409408733</v>
      </c>
      <c r="M963" s="12" t="str">
        <f t="shared" si="279"/>
        <v>Above Average</v>
      </c>
      <c r="N963" s="22">
        <v>5</v>
      </c>
      <c r="O963" s="22" t="str">
        <f t="shared" si="280"/>
        <v>Low</v>
      </c>
      <c r="P963">
        <v>1972</v>
      </c>
      <c r="Q963">
        <v>2003</v>
      </c>
      <c r="R963" s="23">
        <v>768</v>
      </c>
      <c r="S963" s="23" t="str">
        <f t="shared" si="281"/>
        <v>no</v>
      </c>
      <c r="T963" s="23" t="str">
        <f t="shared" si="282"/>
        <v>Below Average</v>
      </c>
      <c r="U963" s="24">
        <v>768</v>
      </c>
      <c r="V963" s="24">
        <v>0</v>
      </c>
      <c r="W963" s="24" t="s">
        <v>413</v>
      </c>
      <c r="X963" s="24">
        <v>768</v>
      </c>
      <c r="Y963" s="24" t="str">
        <f t="shared" si="283"/>
        <v>no</v>
      </c>
      <c r="Z963" s="24" t="str">
        <f t="shared" si="284"/>
        <v>Below Average</v>
      </c>
      <c r="AA963" s="25">
        <v>0</v>
      </c>
      <c r="AB963" s="25">
        <v>1</v>
      </c>
      <c r="AC963" s="25">
        <v>1</v>
      </c>
      <c r="AD963" s="25">
        <v>0</v>
      </c>
      <c r="AE963" s="25">
        <f t="shared" si="285"/>
        <v>2</v>
      </c>
      <c r="AF963" s="25" t="str">
        <f t="shared" si="286"/>
        <v>Less</v>
      </c>
      <c r="AG963" s="57">
        <v>5</v>
      </c>
      <c r="AH963" s="29">
        <v>133900</v>
      </c>
      <c r="AI963" s="29">
        <f t="shared" si="273"/>
        <v>1536</v>
      </c>
      <c r="AJ963" s="29" t="str">
        <f t="shared" si="287"/>
        <v>no</v>
      </c>
      <c r="AK963" s="29">
        <f t="shared" si="288"/>
        <v>87.174479166666671</v>
      </c>
      <c r="AL963" s="29">
        <f t="shared" si="289"/>
        <v>174.34895833333334</v>
      </c>
    </row>
    <row r="964" spans="1:38" x14ac:dyDescent="0.2">
      <c r="A964">
        <v>954</v>
      </c>
      <c r="B964" s="12" t="s">
        <v>83</v>
      </c>
      <c r="C964" s="12">
        <f t="shared" si="274"/>
        <v>69</v>
      </c>
      <c r="D964" s="12" t="str">
        <f t="shared" si="271"/>
        <v>no</v>
      </c>
      <c r="E964" s="12" t="str">
        <f t="shared" si="275"/>
        <v>Below Average</v>
      </c>
      <c r="F964" s="21">
        <v>11075</v>
      </c>
      <c r="G964" s="21" t="str">
        <f t="shared" si="276"/>
        <v>no</v>
      </c>
      <c r="H964" s="21" t="str">
        <f t="shared" si="277"/>
        <v>Above Average</v>
      </c>
      <c r="I964" s="12" t="s">
        <v>131</v>
      </c>
      <c r="J964" s="12" t="str">
        <f t="shared" si="278"/>
        <v>Mitchel</v>
      </c>
      <c r="K964" s="12" t="s">
        <v>91</v>
      </c>
      <c r="L964" s="12">
        <f t="shared" si="272"/>
        <v>69.371268986915226</v>
      </c>
      <c r="M964" s="12" t="str">
        <f t="shared" si="279"/>
        <v>Below Average</v>
      </c>
      <c r="N964" s="22">
        <v>5</v>
      </c>
      <c r="O964" s="22" t="str">
        <f t="shared" si="280"/>
        <v>Low</v>
      </c>
      <c r="P964">
        <v>1969</v>
      </c>
      <c r="Q964">
        <v>1969</v>
      </c>
      <c r="R964" s="23">
        <v>784</v>
      </c>
      <c r="S964" s="23" t="str">
        <f t="shared" si="281"/>
        <v>no</v>
      </c>
      <c r="T964" s="23" t="str">
        <f t="shared" si="282"/>
        <v>Below Average</v>
      </c>
      <c r="U964" s="24">
        <v>1168</v>
      </c>
      <c r="V964" s="24">
        <v>800</v>
      </c>
      <c r="W964" s="24" t="s">
        <v>412</v>
      </c>
      <c r="X964" s="24">
        <v>1968</v>
      </c>
      <c r="Y964" s="24" t="str">
        <f t="shared" si="283"/>
        <v>no</v>
      </c>
      <c r="Z964" s="24" t="str">
        <f t="shared" si="284"/>
        <v>Above Average</v>
      </c>
      <c r="AA964" s="25">
        <v>0</v>
      </c>
      <c r="AB964" s="25">
        <v>1</v>
      </c>
      <c r="AC964" s="25">
        <v>2</v>
      </c>
      <c r="AD964" s="25">
        <v>1</v>
      </c>
      <c r="AE964" s="25">
        <f t="shared" si="285"/>
        <v>4</v>
      </c>
      <c r="AF964" s="25" t="str">
        <f t="shared" si="286"/>
        <v>More</v>
      </c>
      <c r="AG964" s="57">
        <v>7</v>
      </c>
      <c r="AH964" s="29">
        <v>172000</v>
      </c>
      <c r="AI964" s="29">
        <f t="shared" si="273"/>
        <v>2752</v>
      </c>
      <c r="AJ964" s="29" t="str">
        <f t="shared" si="287"/>
        <v>no</v>
      </c>
      <c r="AK964" s="29">
        <f t="shared" si="288"/>
        <v>62.5</v>
      </c>
      <c r="AL964" s="29">
        <f t="shared" si="289"/>
        <v>87.39837398373983</v>
      </c>
    </row>
    <row r="965" spans="1:38" x14ac:dyDescent="0.2">
      <c r="A965">
        <v>955</v>
      </c>
      <c r="B965" s="12">
        <v>35</v>
      </c>
      <c r="C965" s="12">
        <f t="shared" si="274"/>
        <v>35</v>
      </c>
      <c r="D965" s="12" t="str">
        <f t="shared" si="271"/>
        <v>no</v>
      </c>
      <c r="E965" s="12" t="str">
        <f t="shared" si="275"/>
        <v>Below Average</v>
      </c>
      <c r="F965" s="21">
        <v>9400</v>
      </c>
      <c r="G965" s="21" t="str">
        <f t="shared" si="276"/>
        <v>no</v>
      </c>
      <c r="H965" s="21" t="str">
        <f t="shared" si="277"/>
        <v>Below Average</v>
      </c>
      <c r="I965" s="12" t="s">
        <v>185</v>
      </c>
      <c r="J965" s="12" t="str">
        <f t="shared" si="278"/>
        <v/>
      </c>
      <c r="K965" s="12" t="s">
        <v>167</v>
      </c>
      <c r="L965" s="12">
        <f t="shared" si="272"/>
        <v>61.772149970231268</v>
      </c>
      <c r="M965" s="12" t="str">
        <f t="shared" si="279"/>
        <v/>
      </c>
      <c r="N965" s="22">
        <v>6</v>
      </c>
      <c r="O965" s="22" t="str">
        <f t="shared" si="280"/>
        <v>Low</v>
      </c>
      <c r="P965">
        <v>1975</v>
      </c>
      <c r="Q965">
        <v>1975</v>
      </c>
      <c r="R965" s="23">
        <v>945</v>
      </c>
      <c r="S965" s="23" t="str">
        <f t="shared" si="281"/>
        <v>no</v>
      </c>
      <c r="T965" s="23" t="str">
        <f t="shared" si="282"/>
        <v>Below Average</v>
      </c>
      <c r="U965" s="24">
        <v>980</v>
      </c>
      <c r="V965" s="24">
        <v>0</v>
      </c>
      <c r="W965" s="24" t="s">
        <v>413</v>
      </c>
      <c r="X965" s="24">
        <v>980</v>
      </c>
      <c r="Y965" s="24" t="str">
        <f t="shared" si="283"/>
        <v>no</v>
      </c>
      <c r="Z965" s="24" t="str">
        <f t="shared" si="284"/>
        <v>Below Average</v>
      </c>
      <c r="AA965" s="25">
        <v>0</v>
      </c>
      <c r="AB965" s="25">
        <v>2</v>
      </c>
      <c r="AC965" s="25">
        <v>2</v>
      </c>
      <c r="AD965" s="25">
        <v>0</v>
      </c>
      <c r="AE965" s="25">
        <f t="shared" si="285"/>
        <v>4</v>
      </c>
      <c r="AF965" s="25" t="str">
        <f t="shared" si="286"/>
        <v>More</v>
      </c>
      <c r="AG965" s="57">
        <v>4</v>
      </c>
      <c r="AH965" s="29">
        <v>127500</v>
      </c>
      <c r="AI965" s="29">
        <f t="shared" si="273"/>
        <v>1925</v>
      </c>
      <c r="AJ965" s="29" t="str">
        <f t="shared" si="287"/>
        <v>no</v>
      </c>
      <c r="AK965" s="29">
        <f t="shared" si="288"/>
        <v>66.233766233766232</v>
      </c>
      <c r="AL965" s="29">
        <f t="shared" si="289"/>
        <v>130.10204081632654</v>
      </c>
    </row>
    <row r="966" spans="1:38" x14ac:dyDescent="0.2">
      <c r="A966">
        <v>956</v>
      </c>
      <c r="B966" s="12">
        <v>82</v>
      </c>
      <c r="C966" s="12">
        <f t="shared" si="274"/>
        <v>82</v>
      </c>
      <c r="D966" s="12" t="str">
        <f t="shared" si="271"/>
        <v>no</v>
      </c>
      <c r="E966" s="12" t="str">
        <f t="shared" si="275"/>
        <v>Above Average</v>
      </c>
      <c r="F966" s="21">
        <v>7136</v>
      </c>
      <c r="G966" s="21" t="str">
        <f t="shared" si="276"/>
        <v>no</v>
      </c>
      <c r="H966" s="21" t="str">
        <f t="shared" si="277"/>
        <v>Below Average</v>
      </c>
      <c r="I966" s="12" t="s">
        <v>123</v>
      </c>
      <c r="J966" s="12" t="str">
        <f t="shared" si="278"/>
        <v/>
      </c>
      <c r="K966" s="12" t="s">
        <v>167</v>
      </c>
      <c r="L966" s="12">
        <f t="shared" si="272"/>
        <v>74.989820121918996</v>
      </c>
      <c r="M966" s="12" t="str">
        <f t="shared" si="279"/>
        <v/>
      </c>
      <c r="N966" s="22">
        <v>6</v>
      </c>
      <c r="O966" s="22" t="str">
        <f t="shared" si="280"/>
        <v>Low</v>
      </c>
      <c r="P966">
        <v>1946</v>
      </c>
      <c r="Q966">
        <v>1950</v>
      </c>
      <c r="R966" s="23">
        <v>979</v>
      </c>
      <c r="S966" s="23" t="str">
        <f t="shared" si="281"/>
        <v>no</v>
      </c>
      <c r="T966" s="23" t="str">
        <f t="shared" si="282"/>
        <v>Below Average</v>
      </c>
      <c r="U966" s="24">
        <v>979</v>
      </c>
      <c r="V966" s="24">
        <v>979</v>
      </c>
      <c r="W966" s="24" t="s">
        <v>412</v>
      </c>
      <c r="X966" s="24">
        <v>1958</v>
      </c>
      <c r="Y966" s="24" t="str">
        <f t="shared" si="283"/>
        <v>no</v>
      </c>
      <c r="Z966" s="24" t="str">
        <f t="shared" si="284"/>
        <v>Above Average</v>
      </c>
      <c r="AA966" s="25">
        <v>0</v>
      </c>
      <c r="AB966" s="25">
        <v>0</v>
      </c>
      <c r="AC966" s="25">
        <v>2</v>
      </c>
      <c r="AD966" s="25">
        <v>0</v>
      </c>
      <c r="AE966" s="25">
        <f t="shared" si="285"/>
        <v>2</v>
      </c>
      <c r="AF966" s="25" t="str">
        <f t="shared" si="286"/>
        <v>Less</v>
      </c>
      <c r="AG966" s="57">
        <v>8</v>
      </c>
      <c r="AH966" s="29">
        <v>145000</v>
      </c>
      <c r="AI966" s="29">
        <f t="shared" si="273"/>
        <v>2937</v>
      </c>
      <c r="AJ966" s="29" t="str">
        <f t="shared" si="287"/>
        <v>no</v>
      </c>
      <c r="AK966" s="29">
        <f t="shared" si="288"/>
        <v>49.370105549880833</v>
      </c>
      <c r="AL966" s="29">
        <f t="shared" si="289"/>
        <v>74.055158324821249</v>
      </c>
    </row>
    <row r="967" spans="1:38" x14ac:dyDescent="0.2">
      <c r="A967">
        <v>957</v>
      </c>
      <c r="B967" s="12">
        <v>24</v>
      </c>
      <c r="C967" s="12">
        <f t="shared" si="274"/>
        <v>24</v>
      </c>
      <c r="D967" s="12" t="str">
        <f t="shared" si="271"/>
        <v>yes</v>
      </c>
      <c r="E967" s="12" t="str">
        <f t="shared" si="275"/>
        <v>Below Average</v>
      </c>
      <c r="F967" s="21">
        <v>1300</v>
      </c>
      <c r="G967" s="21" t="str">
        <f t="shared" si="276"/>
        <v>yes</v>
      </c>
      <c r="H967" s="21" t="str">
        <f t="shared" si="277"/>
        <v>Below Average</v>
      </c>
      <c r="I967" s="12" t="s">
        <v>247</v>
      </c>
      <c r="J967" s="12" t="str">
        <f t="shared" si="278"/>
        <v/>
      </c>
      <c r="K967" s="12" t="s">
        <v>179</v>
      </c>
      <c r="L967" s="12" t="str">
        <f t="shared" si="272"/>
        <v/>
      </c>
      <c r="M967" s="12" t="str">
        <f t="shared" si="279"/>
        <v/>
      </c>
      <c r="N967" s="22">
        <v>6</v>
      </c>
      <c r="O967" s="22" t="str">
        <f t="shared" si="280"/>
        <v>Low</v>
      </c>
      <c r="P967">
        <v>1980</v>
      </c>
      <c r="Q967">
        <v>1980</v>
      </c>
      <c r="R967" s="23">
        <v>561</v>
      </c>
      <c r="S967" s="23" t="str">
        <f t="shared" si="281"/>
        <v>no</v>
      </c>
      <c r="T967" s="23" t="str">
        <f t="shared" si="282"/>
        <v>Below Average</v>
      </c>
      <c r="U967" s="24">
        <v>561</v>
      </c>
      <c r="V967" s="24">
        <v>668</v>
      </c>
      <c r="W967" s="24" t="s">
        <v>412</v>
      </c>
      <c r="X967" s="24">
        <v>1229</v>
      </c>
      <c r="Y967" s="24" t="str">
        <f t="shared" si="283"/>
        <v>no</v>
      </c>
      <c r="Z967" s="24" t="str">
        <f t="shared" si="284"/>
        <v>Below Average</v>
      </c>
      <c r="AA967" s="25">
        <v>0</v>
      </c>
      <c r="AB967" s="25">
        <v>0</v>
      </c>
      <c r="AC967" s="25">
        <v>1</v>
      </c>
      <c r="AD967" s="25">
        <v>1</v>
      </c>
      <c r="AE967" s="25">
        <f t="shared" si="285"/>
        <v>2</v>
      </c>
      <c r="AF967" s="25" t="str">
        <f t="shared" si="286"/>
        <v>Less</v>
      </c>
      <c r="AG967" s="57">
        <v>5</v>
      </c>
      <c r="AH967" s="29">
        <v>124000</v>
      </c>
      <c r="AI967" s="29">
        <f t="shared" si="273"/>
        <v>1790</v>
      </c>
      <c r="AJ967" s="29" t="str">
        <f t="shared" si="287"/>
        <v>no</v>
      </c>
      <c r="AK967" s="29">
        <f t="shared" si="288"/>
        <v>69.273743016759781</v>
      </c>
      <c r="AL967" s="29">
        <f t="shared" si="289"/>
        <v>100.89503661513426</v>
      </c>
    </row>
    <row r="968" spans="1:38" x14ac:dyDescent="0.2">
      <c r="A968">
        <v>958</v>
      </c>
      <c r="B968" s="12">
        <v>70</v>
      </c>
      <c r="C968" s="12">
        <f t="shared" si="274"/>
        <v>70</v>
      </c>
      <c r="D968" s="12" t="str">
        <f t="shared" si="271"/>
        <v>no</v>
      </c>
      <c r="E968" s="12" t="str">
        <f t="shared" si="275"/>
        <v>Above Average</v>
      </c>
      <c r="F968" s="21">
        <v>7420</v>
      </c>
      <c r="G968" s="21" t="str">
        <f t="shared" si="276"/>
        <v>no</v>
      </c>
      <c r="H968" s="21" t="str">
        <f t="shared" si="277"/>
        <v>Below Average</v>
      </c>
      <c r="I968" s="12" t="s">
        <v>151</v>
      </c>
      <c r="J968" s="12" t="str">
        <f t="shared" si="278"/>
        <v>Sawyer</v>
      </c>
      <c r="K968" s="12" t="s">
        <v>91</v>
      </c>
      <c r="L968" s="12">
        <f t="shared" si="272"/>
        <v>65.835562612127291</v>
      </c>
      <c r="M968" s="12" t="str">
        <f t="shared" si="279"/>
        <v>Below Average</v>
      </c>
      <c r="N968" s="22">
        <v>5</v>
      </c>
      <c r="O968" s="22" t="str">
        <f t="shared" si="280"/>
        <v>Low</v>
      </c>
      <c r="P968">
        <v>1962</v>
      </c>
      <c r="Q968">
        <v>1962</v>
      </c>
      <c r="R968" s="23">
        <v>1057</v>
      </c>
      <c r="S968" s="23" t="str">
        <f t="shared" si="281"/>
        <v>no</v>
      </c>
      <c r="T968" s="23" t="str">
        <f t="shared" si="282"/>
        <v>Below Average</v>
      </c>
      <c r="U968" s="24">
        <v>1057</v>
      </c>
      <c r="V968" s="24">
        <v>0</v>
      </c>
      <c r="W968" s="24" t="s">
        <v>413</v>
      </c>
      <c r="X968" s="24">
        <v>1057</v>
      </c>
      <c r="Y968" s="24" t="str">
        <f t="shared" si="283"/>
        <v>no</v>
      </c>
      <c r="Z968" s="24" t="str">
        <f t="shared" si="284"/>
        <v>Below Average</v>
      </c>
      <c r="AA968" s="25">
        <v>0</v>
      </c>
      <c r="AB968" s="25">
        <v>0</v>
      </c>
      <c r="AC968" s="25">
        <v>1</v>
      </c>
      <c r="AD968" s="25">
        <v>0</v>
      </c>
      <c r="AE968" s="25">
        <f t="shared" si="285"/>
        <v>1</v>
      </c>
      <c r="AF968" s="25" t="str">
        <f t="shared" si="286"/>
        <v>Less</v>
      </c>
      <c r="AG968" s="57">
        <v>6</v>
      </c>
      <c r="AH968" s="29">
        <v>132000</v>
      </c>
      <c r="AI968" s="29">
        <f t="shared" si="273"/>
        <v>2114</v>
      </c>
      <c r="AJ968" s="29" t="str">
        <f t="shared" si="287"/>
        <v>no</v>
      </c>
      <c r="AK968" s="29">
        <f t="shared" si="288"/>
        <v>62.440870387890257</v>
      </c>
      <c r="AL968" s="29">
        <f t="shared" si="289"/>
        <v>124.88174077578051</v>
      </c>
    </row>
    <row r="969" spans="1:38" x14ac:dyDescent="0.2">
      <c r="A969">
        <v>959</v>
      </c>
      <c r="B969" s="12">
        <v>65</v>
      </c>
      <c r="C969" s="12">
        <f t="shared" si="274"/>
        <v>65</v>
      </c>
      <c r="D969" s="12" t="str">
        <f t="shared" si="271"/>
        <v>no</v>
      </c>
      <c r="E969" s="12" t="str">
        <f t="shared" si="275"/>
        <v>Below Average</v>
      </c>
      <c r="F969" s="21">
        <v>8450</v>
      </c>
      <c r="G969" s="21" t="str">
        <f t="shared" si="276"/>
        <v>no</v>
      </c>
      <c r="H969" s="21" t="str">
        <f t="shared" si="277"/>
        <v>Below Average</v>
      </c>
      <c r="I969" s="12" t="s">
        <v>89</v>
      </c>
      <c r="J969" s="12" t="str">
        <f t="shared" si="278"/>
        <v>CollgCr</v>
      </c>
      <c r="K969" s="12" t="s">
        <v>91</v>
      </c>
      <c r="L969" s="12">
        <f t="shared" si="272"/>
        <v>74.535824409408733</v>
      </c>
      <c r="M969" s="12" t="str">
        <f t="shared" si="279"/>
        <v>Above Average</v>
      </c>
      <c r="N969" s="22">
        <v>7</v>
      </c>
      <c r="O969" s="22" t="str">
        <f t="shared" si="280"/>
        <v>High</v>
      </c>
      <c r="P969">
        <v>2003</v>
      </c>
      <c r="Q969">
        <v>2003</v>
      </c>
      <c r="R969" s="23">
        <v>1337</v>
      </c>
      <c r="S969" s="23" t="str">
        <f t="shared" si="281"/>
        <v>no</v>
      </c>
      <c r="T969" s="23" t="str">
        <f t="shared" si="282"/>
        <v>Above Average</v>
      </c>
      <c r="U969" s="24">
        <v>1337</v>
      </c>
      <c r="V969" s="24">
        <v>0</v>
      </c>
      <c r="W969" s="24" t="s">
        <v>413</v>
      </c>
      <c r="X969" s="24">
        <v>1337</v>
      </c>
      <c r="Y969" s="24" t="str">
        <f t="shared" si="283"/>
        <v>no</v>
      </c>
      <c r="Z969" s="24" t="str">
        <f t="shared" si="284"/>
        <v>Below Average</v>
      </c>
      <c r="AA969" s="25">
        <v>1</v>
      </c>
      <c r="AB969" s="25">
        <v>0</v>
      </c>
      <c r="AC969" s="25">
        <v>2</v>
      </c>
      <c r="AD969" s="25">
        <v>0</v>
      </c>
      <c r="AE969" s="25">
        <f t="shared" si="285"/>
        <v>3</v>
      </c>
      <c r="AF969" s="25" t="str">
        <f t="shared" si="286"/>
        <v>More</v>
      </c>
      <c r="AG969" s="57">
        <v>6</v>
      </c>
      <c r="AH969" s="29">
        <v>185000</v>
      </c>
      <c r="AI969" s="29">
        <f t="shared" si="273"/>
        <v>2674</v>
      </c>
      <c r="AJ969" s="29" t="str">
        <f t="shared" si="287"/>
        <v>no</v>
      </c>
      <c r="AK969" s="29">
        <f t="shared" si="288"/>
        <v>69.184741959611074</v>
      </c>
      <c r="AL969" s="29">
        <f t="shared" si="289"/>
        <v>138.36948391922215</v>
      </c>
    </row>
    <row r="970" spans="1:38" x14ac:dyDescent="0.2">
      <c r="A970">
        <v>960</v>
      </c>
      <c r="B970" s="12">
        <v>24</v>
      </c>
      <c r="C970" s="12">
        <f t="shared" si="274"/>
        <v>24</v>
      </c>
      <c r="D970" s="12" t="str">
        <f t="shared" si="271"/>
        <v>yes</v>
      </c>
      <c r="E970" s="12" t="str">
        <f t="shared" si="275"/>
        <v>Below Average</v>
      </c>
      <c r="F970" s="21">
        <v>2572</v>
      </c>
      <c r="G970" s="21" t="str">
        <f t="shared" si="276"/>
        <v>no</v>
      </c>
      <c r="H970" s="21" t="str">
        <f t="shared" si="277"/>
        <v>Below Average</v>
      </c>
      <c r="I970" s="12" t="s">
        <v>136</v>
      </c>
      <c r="J970" s="12" t="str">
        <f t="shared" si="278"/>
        <v/>
      </c>
      <c r="K970" s="12" t="s">
        <v>198</v>
      </c>
      <c r="L970" s="12">
        <f t="shared" si="272"/>
        <v>83.140020408338017</v>
      </c>
      <c r="M970" s="12" t="str">
        <f t="shared" si="279"/>
        <v/>
      </c>
      <c r="N970" s="22">
        <v>7</v>
      </c>
      <c r="O970" s="22" t="str">
        <f t="shared" si="280"/>
        <v>High</v>
      </c>
      <c r="P970">
        <v>1999</v>
      </c>
      <c r="Q970">
        <v>1999</v>
      </c>
      <c r="R970" s="23">
        <v>696</v>
      </c>
      <c r="S970" s="23" t="str">
        <f t="shared" si="281"/>
        <v>no</v>
      </c>
      <c r="T970" s="23" t="str">
        <f t="shared" si="282"/>
        <v>Below Average</v>
      </c>
      <c r="U970" s="24">
        <v>696</v>
      </c>
      <c r="V970" s="24">
        <v>720</v>
      </c>
      <c r="W970" s="24" t="s">
        <v>412</v>
      </c>
      <c r="X970" s="24">
        <v>1416</v>
      </c>
      <c r="Y970" s="24" t="str">
        <f t="shared" si="283"/>
        <v>no</v>
      </c>
      <c r="Z970" s="24" t="str">
        <f t="shared" si="284"/>
        <v>Below Average</v>
      </c>
      <c r="AA970" s="25">
        <v>1</v>
      </c>
      <c r="AB970" s="25">
        <v>0</v>
      </c>
      <c r="AC970" s="25">
        <v>2</v>
      </c>
      <c r="AD970" s="25">
        <v>1</v>
      </c>
      <c r="AE970" s="25">
        <f t="shared" si="285"/>
        <v>4</v>
      </c>
      <c r="AF970" s="25" t="str">
        <f t="shared" si="286"/>
        <v>More</v>
      </c>
      <c r="AG970" s="57">
        <v>6</v>
      </c>
      <c r="AH970" s="29">
        <v>155000</v>
      </c>
      <c r="AI970" s="29">
        <f t="shared" si="273"/>
        <v>2112</v>
      </c>
      <c r="AJ970" s="29" t="str">
        <f t="shared" si="287"/>
        <v>no</v>
      </c>
      <c r="AK970" s="29">
        <f t="shared" si="288"/>
        <v>73.390151515151516</v>
      </c>
      <c r="AL970" s="29">
        <f t="shared" si="289"/>
        <v>109.46327683615819</v>
      </c>
    </row>
    <row r="971" spans="1:38" x14ac:dyDescent="0.2">
      <c r="A971">
        <v>961</v>
      </c>
      <c r="B971" s="12">
        <v>50</v>
      </c>
      <c r="C971" s="12">
        <f t="shared" si="274"/>
        <v>50</v>
      </c>
      <c r="D971" s="12" t="str">
        <f t="shared" ref="D971:D1034" si="290">IF(OR(C971&lt;(QUARTILE(C$11:C$1470,1))-(((QUARTILE(C$11:C$1470,3))-(QUARTILE(C$11:C$1470,1)))*1.5),C971&gt;(QUARTILE(C$11:C$1470,3))+(((QUARTILE(C$11:C$1470,3))-(QUARTILE(C$11:C$1470,1)))*1.5)),"yes","no")</f>
        <v>no</v>
      </c>
      <c r="E971" s="12" t="str">
        <f t="shared" si="275"/>
        <v>Below Average</v>
      </c>
      <c r="F971" s="21">
        <v>7207</v>
      </c>
      <c r="G971" s="21" t="str">
        <f t="shared" si="276"/>
        <v>no</v>
      </c>
      <c r="H971" s="21" t="str">
        <f t="shared" si="277"/>
        <v>Below Average</v>
      </c>
      <c r="I971" s="12" t="s">
        <v>148</v>
      </c>
      <c r="J971" s="12" t="str">
        <f t="shared" si="278"/>
        <v>BrkSide</v>
      </c>
      <c r="K971" s="12" t="s">
        <v>91</v>
      </c>
      <c r="L971" s="12">
        <f t="shared" ref="L971:L1034" si="291">IFERROR(AVERAGEIFS($AK$11:$AK$1470,$I$11:$I$1470,$I971,$K$11:$K$1470,"1Fam"),"")</f>
        <v>64.919237492322253</v>
      </c>
      <c r="M971" s="12" t="str">
        <f t="shared" si="279"/>
        <v>Below Average</v>
      </c>
      <c r="N971" s="22">
        <v>5</v>
      </c>
      <c r="O971" s="22" t="str">
        <f t="shared" si="280"/>
        <v>Low</v>
      </c>
      <c r="P971">
        <v>1958</v>
      </c>
      <c r="Q971">
        <v>2008</v>
      </c>
      <c r="R971" s="23">
        <v>858</v>
      </c>
      <c r="S971" s="23" t="str">
        <f t="shared" si="281"/>
        <v>no</v>
      </c>
      <c r="T971" s="23" t="str">
        <f t="shared" si="282"/>
        <v>Below Average</v>
      </c>
      <c r="U971" s="24">
        <v>858</v>
      </c>
      <c r="V971" s="24">
        <v>0</v>
      </c>
      <c r="W971" s="24" t="s">
        <v>413</v>
      </c>
      <c r="X971" s="24">
        <v>858</v>
      </c>
      <c r="Y971" s="24" t="str">
        <f t="shared" si="283"/>
        <v>no</v>
      </c>
      <c r="Z971" s="24" t="str">
        <f t="shared" si="284"/>
        <v>Below Average</v>
      </c>
      <c r="AA971" s="25">
        <v>1</v>
      </c>
      <c r="AB971" s="25">
        <v>0</v>
      </c>
      <c r="AC971" s="25">
        <v>1</v>
      </c>
      <c r="AD971" s="25">
        <v>0</v>
      </c>
      <c r="AE971" s="25">
        <f t="shared" si="285"/>
        <v>2</v>
      </c>
      <c r="AF971" s="25" t="str">
        <f t="shared" si="286"/>
        <v>Less</v>
      </c>
      <c r="AG971" s="57">
        <v>4</v>
      </c>
      <c r="AH971" s="29">
        <v>116500</v>
      </c>
      <c r="AI971" s="29">
        <f t="shared" ref="AI971:AI1034" si="292">R971+X971</f>
        <v>1716</v>
      </c>
      <c r="AJ971" s="29" t="str">
        <f t="shared" si="287"/>
        <v>no</v>
      </c>
      <c r="AK971" s="29">
        <f t="shared" si="288"/>
        <v>67.890442890442884</v>
      </c>
      <c r="AL971" s="29">
        <f t="shared" si="289"/>
        <v>135.78088578088577</v>
      </c>
    </row>
    <row r="972" spans="1:38" x14ac:dyDescent="0.2">
      <c r="A972">
        <v>962</v>
      </c>
      <c r="B972" s="12" t="s">
        <v>83</v>
      </c>
      <c r="C972" s="12">
        <f t="shared" ref="C972:C1035" si="293">IF(B972="NA", $B$4, B972)</f>
        <v>69</v>
      </c>
      <c r="D972" s="12" t="str">
        <f t="shared" si="290"/>
        <v>no</v>
      </c>
      <c r="E972" s="12" t="str">
        <f t="shared" ref="E972:E1035" si="294">IF(C972&gt;=AVERAGE(C$11:C$1470),"Above Average","Below Average")</f>
        <v>Below Average</v>
      </c>
      <c r="F972" s="21">
        <v>12227</v>
      </c>
      <c r="G972" s="21" t="str">
        <f t="shared" ref="G972:G1035" si="295">IF(OR(F972&lt;(QUARTILE(F$11:F$1470,1))-(((QUARTILE(F$11:F$1470,3))-(QUARTILE(F$11:F$1470,1)))*1.5),F972&gt;(QUARTILE(F$11:F$1470,3))+(((QUARTILE(F$11:F$1470,3))-(QUARTILE(F$11:F$1470,1)))*1.5)),"yes","no")</f>
        <v>no</v>
      </c>
      <c r="H972" s="21" t="str">
        <f t="shared" ref="H972:H1035" si="296">IF(F972&gt;=AVERAGE(F$11:F$1470),"Above Average","Below Average")</f>
        <v>Above Average</v>
      </c>
      <c r="I972" s="12" t="s">
        <v>138</v>
      </c>
      <c r="J972" s="12" t="str">
        <f t="shared" ref="J972:J1035" si="297">IF(K972="1Fam",I972,"")</f>
        <v>NWAmes</v>
      </c>
      <c r="K972" s="12" t="s">
        <v>91</v>
      </c>
      <c r="L972" s="12">
        <f t="shared" si="291"/>
        <v>67.115548801871967</v>
      </c>
      <c r="M972" s="12" t="str">
        <f t="shared" ref="M972:M1035" si="298">IF(J972="","",IF(L972&gt;=AVERAGE($L$11:$L$1470),"Above Average","Below Average"))</f>
        <v>Below Average</v>
      </c>
      <c r="N972" s="22">
        <v>6</v>
      </c>
      <c r="O972" s="22" t="str">
        <f t="shared" ref="O972:O1035" si="299">IF(N972&gt;=7,"High","Low")</f>
        <v>Low</v>
      </c>
      <c r="P972">
        <v>1977</v>
      </c>
      <c r="Q972">
        <v>1995</v>
      </c>
      <c r="R972" s="23">
        <v>1330</v>
      </c>
      <c r="S972" s="23" t="str">
        <f t="shared" ref="S972:S1035" si="300">IF(OR(R972&lt;(QUARTILE(R$11:R$1470,1))-(((QUARTILE(R$11:R$1470,3))-(QUARTILE(R$11:R$1470,1)))*1.5),R972&gt;(QUARTILE(R$11:R$1470,3))+(((QUARTILE(R$11:R$1470,3))-(QUARTILE(R$11:R$1470,1)))*1.5)),"yes","no")</f>
        <v>no</v>
      </c>
      <c r="T972" s="23" t="str">
        <f t="shared" ref="T972:T1035" si="301">IF(R972&gt;=AVERAGE(R$11:R$1470),"Above Average","Below Average")</f>
        <v>Above Average</v>
      </c>
      <c r="U972" s="24">
        <v>1542</v>
      </c>
      <c r="V972" s="24">
        <v>1330</v>
      </c>
      <c r="W972" s="24" t="s">
        <v>412</v>
      </c>
      <c r="X972" s="24">
        <v>2872</v>
      </c>
      <c r="Y972" s="24" t="str">
        <f t="shared" ref="Y972:Y1035" si="302">IF(OR(X972&lt;(QUARTILE(X$11:X$1470,1))-(((QUARTILE(X$11:X$1470,3))-(QUARTILE(X$11:X$1470,1)))*1.5),X972&gt;(QUARTILE(X$11:X$1470,3))+(((QUARTILE(X$11:X$1470,3))-(QUARTILE(X$11:X$1470,1)))*1.5)),"yes","no")</f>
        <v>yes</v>
      </c>
      <c r="Z972" s="24" t="str">
        <f t="shared" ref="Z972:Z1035" si="303">IF(X972&gt;=AVERAGE(X$11:X$1470),"Above Average","Below Average")</f>
        <v>Above Average</v>
      </c>
      <c r="AA972" s="25">
        <v>1</v>
      </c>
      <c r="AB972" s="25">
        <v>0</v>
      </c>
      <c r="AC972" s="25">
        <v>2</v>
      </c>
      <c r="AD972" s="25">
        <v>1</v>
      </c>
      <c r="AE972" s="25">
        <f t="shared" ref="AE972:AE1035" si="304">SUM(AA972:AD972)</f>
        <v>4</v>
      </c>
      <c r="AF972" s="25" t="str">
        <f t="shared" ref="AF972:AF1035" si="305">IF(AE972&gt;=3,"More","Less")</f>
        <v>More</v>
      </c>
      <c r="AG972" s="57">
        <v>11</v>
      </c>
      <c r="AH972" s="29">
        <v>272000</v>
      </c>
      <c r="AI972" s="29">
        <f t="shared" si="292"/>
        <v>4202</v>
      </c>
      <c r="AJ972" s="29" t="str">
        <f t="shared" ref="AJ972:AJ1035" si="306">IF(OR(AI972&lt;(QUARTILE(AI$11:AI$1470,1))-(((QUARTILE(AI$11:AI$1470,3))-(QUARTILE(AI$11:AI$1470,1)))*1.5),AI972&gt;(QUARTILE(AI$11:AI$1470,3))+(((QUARTILE(AI$11:AI$1470,3))-(QUARTILE(AI$11:AI$1470,1)))*1.5)),"yes","no")</f>
        <v>no</v>
      </c>
      <c r="AK972" s="29">
        <f t="shared" ref="AK972:AK1035" si="307">AH972/AI972</f>
        <v>64.731080437886718</v>
      </c>
      <c r="AL972" s="29">
        <f t="shared" ref="AL972:AL1035" si="308">AH972/X972</f>
        <v>94.707520891364908</v>
      </c>
    </row>
    <row r="973" spans="1:38" x14ac:dyDescent="0.2">
      <c r="A973">
        <v>963</v>
      </c>
      <c r="B973" s="12">
        <v>24</v>
      </c>
      <c r="C973" s="12">
        <f t="shared" si="293"/>
        <v>24</v>
      </c>
      <c r="D973" s="12" t="str">
        <f t="shared" si="290"/>
        <v>yes</v>
      </c>
      <c r="E973" s="12" t="str">
        <f t="shared" si="294"/>
        <v>Below Average</v>
      </c>
      <c r="F973" s="21">
        <v>2308</v>
      </c>
      <c r="G973" s="21" t="str">
        <f t="shared" si="295"/>
        <v>no</v>
      </c>
      <c r="H973" s="21" t="str">
        <f t="shared" si="296"/>
        <v>Below Average</v>
      </c>
      <c r="I973" s="12" t="s">
        <v>216</v>
      </c>
      <c r="J973" s="12" t="str">
        <f t="shared" si="297"/>
        <v/>
      </c>
      <c r="K973" s="12" t="s">
        <v>179</v>
      </c>
      <c r="L973" s="12" t="str">
        <f t="shared" si="291"/>
        <v/>
      </c>
      <c r="M973" s="12" t="str">
        <f t="shared" si="298"/>
        <v/>
      </c>
      <c r="N973" s="22">
        <v>6</v>
      </c>
      <c r="O973" s="22" t="str">
        <f t="shared" si="299"/>
        <v>Low</v>
      </c>
      <c r="P973">
        <v>1976</v>
      </c>
      <c r="Q973">
        <v>1976</v>
      </c>
      <c r="R973" s="23">
        <v>804</v>
      </c>
      <c r="S973" s="23" t="str">
        <f t="shared" si="300"/>
        <v>no</v>
      </c>
      <c r="T973" s="23" t="str">
        <f t="shared" si="301"/>
        <v>Below Average</v>
      </c>
      <c r="U973" s="24">
        <v>804</v>
      </c>
      <c r="V973" s="24">
        <v>744</v>
      </c>
      <c r="W973" s="24" t="s">
        <v>412</v>
      </c>
      <c r="X973" s="24">
        <v>1548</v>
      </c>
      <c r="Y973" s="24" t="str">
        <f t="shared" si="302"/>
        <v>no</v>
      </c>
      <c r="Z973" s="24" t="str">
        <f t="shared" si="303"/>
        <v>Above Average</v>
      </c>
      <c r="AA973" s="25">
        <v>1</v>
      </c>
      <c r="AB973" s="25">
        <v>0</v>
      </c>
      <c r="AC973" s="25">
        <v>2</v>
      </c>
      <c r="AD973" s="25">
        <v>1</v>
      </c>
      <c r="AE973" s="25">
        <f t="shared" si="304"/>
        <v>4</v>
      </c>
      <c r="AF973" s="25" t="str">
        <f t="shared" si="305"/>
        <v>More</v>
      </c>
      <c r="AG973" s="57">
        <v>7</v>
      </c>
      <c r="AH973" s="29">
        <v>155000</v>
      </c>
      <c r="AI973" s="29">
        <f t="shared" si="292"/>
        <v>2352</v>
      </c>
      <c r="AJ973" s="29" t="str">
        <f t="shared" si="306"/>
        <v>no</v>
      </c>
      <c r="AK973" s="29">
        <f t="shared" si="307"/>
        <v>65.901360544217681</v>
      </c>
      <c r="AL973" s="29">
        <f t="shared" si="308"/>
        <v>100.12919896640827</v>
      </c>
    </row>
    <row r="974" spans="1:38" x14ac:dyDescent="0.2">
      <c r="A974">
        <v>964</v>
      </c>
      <c r="B974" s="12">
        <v>122</v>
      </c>
      <c r="C974" s="12">
        <f t="shared" si="293"/>
        <v>122</v>
      </c>
      <c r="D974" s="12" t="str">
        <f t="shared" si="290"/>
        <v>yes</v>
      </c>
      <c r="E974" s="12" t="str">
        <f t="shared" si="294"/>
        <v>Above Average</v>
      </c>
      <c r="F974" s="21">
        <v>11923</v>
      </c>
      <c r="G974" s="21" t="str">
        <f t="shared" si="295"/>
        <v>no</v>
      </c>
      <c r="H974" s="21" t="str">
        <f t="shared" si="296"/>
        <v>Above Average</v>
      </c>
      <c r="I974" s="12" t="s">
        <v>89</v>
      </c>
      <c r="J974" s="12" t="str">
        <f t="shared" si="297"/>
        <v>CollgCr</v>
      </c>
      <c r="K974" s="12" t="s">
        <v>91</v>
      </c>
      <c r="L974" s="12">
        <f t="shared" si="291"/>
        <v>74.535824409408733</v>
      </c>
      <c r="M974" s="12" t="str">
        <f t="shared" si="298"/>
        <v>Above Average</v>
      </c>
      <c r="N974" s="22">
        <v>9</v>
      </c>
      <c r="O974" s="22" t="str">
        <f t="shared" si="299"/>
        <v>High</v>
      </c>
      <c r="P974">
        <v>2007</v>
      </c>
      <c r="Q974">
        <v>2007</v>
      </c>
      <c r="R974" s="23">
        <v>1800</v>
      </c>
      <c r="S974" s="23" t="str">
        <f t="shared" si="300"/>
        <v>no</v>
      </c>
      <c r="T974" s="23" t="str">
        <f t="shared" si="301"/>
        <v>Above Average</v>
      </c>
      <c r="U974" s="24">
        <v>1800</v>
      </c>
      <c r="V974" s="24">
        <v>0</v>
      </c>
      <c r="W974" s="24" t="s">
        <v>413</v>
      </c>
      <c r="X974" s="24">
        <v>1800</v>
      </c>
      <c r="Y974" s="24" t="str">
        <f t="shared" si="302"/>
        <v>no</v>
      </c>
      <c r="Z974" s="24" t="str">
        <f t="shared" si="303"/>
        <v>Above Average</v>
      </c>
      <c r="AA974" s="25">
        <v>0</v>
      </c>
      <c r="AB974" s="25">
        <v>0</v>
      </c>
      <c r="AC974" s="25">
        <v>2</v>
      </c>
      <c r="AD974" s="25">
        <v>0</v>
      </c>
      <c r="AE974" s="25">
        <f t="shared" si="304"/>
        <v>2</v>
      </c>
      <c r="AF974" s="25" t="str">
        <f t="shared" si="305"/>
        <v>Less</v>
      </c>
      <c r="AG974" s="57">
        <v>7</v>
      </c>
      <c r="AH974" s="29">
        <v>239000</v>
      </c>
      <c r="AI974" s="29">
        <f t="shared" si="292"/>
        <v>3600</v>
      </c>
      <c r="AJ974" s="29" t="str">
        <f t="shared" si="306"/>
        <v>no</v>
      </c>
      <c r="AK974" s="29">
        <f t="shared" si="307"/>
        <v>66.388888888888886</v>
      </c>
      <c r="AL974" s="29">
        <f t="shared" si="308"/>
        <v>132.77777777777777</v>
      </c>
    </row>
    <row r="975" spans="1:38" x14ac:dyDescent="0.2">
      <c r="A975">
        <v>965</v>
      </c>
      <c r="B975" s="12">
        <v>80</v>
      </c>
      <c r="C975" s="12">
        <f t="shared" si="293"/>
        <v>80</v>
      </c>
      <c r="D975" s="12" t="str">
        <f t="shared" si="290"/>
        <v>no</v>
      </c>
      <c r="E975" s="12" t="str">
        <f t="shared" si="294"/>
        <v>Above Average</v>
      </c>
      <c r="F975" s="21">
        <v>11316</v>
      </c>
      <c r="G975" s="21" t="str">
        <f t="shared" si="295"/>
        <v>no</v>
      </c>
      <c r="H975" s="21" t="str">
        <f t="shared" si="296"/>
        <v>Above Average</v>
      </c>
      <c r="I975" s="12" t="s">
        <v>189</v>
      </c>
      <c r="J975" s="12" t="str">
        <f t="shared" si="297"/>
        <v>Timber</v>
      </c>
      <c r="K975" s="12" t="s">
        <v>91</v>
      </c>
      <c r="L975" s="12">
        <f t="shared" si="291"/>
        <v>78.098980385544763</v>
      </c>
      <c r="M975" s="12" t="str">
        <f t="shared" si="298"/>
        <v>Above Average</v>
      </c>
      <c r="N975" s="22">
        <v>7</v>
      </c>
      <c r="O975" s="22" t="str">
        <f t="shared" si="299"/>
        <v>High</v>
      </c>
      <c r="P975">
        <v>2002</v>
      </c>
      <c r="Q975">
        <v>2003</v>
      </c>
      <c r="R975" s="23">
        <v>817</v>
      </c>
      <c r="S975" s="23" t="str">
        <f t="shared" si="300"/>
        <v>no</v>
      </c>
      <c r="T975" s="23" t="str">
        <f t="shared" si="301"/>
        <v>Below Average</v>
      </c>
      <c r="U975" s="24">
        <v>824</v>
      </c>
      <c r="V975" s="24">
        <v>1070</v>
      </c>
      <c r="W975" s="24" t="s">
        <v>412</v>
      </c>
      <c r="X975" s="24">
        <v>1894</v>
      </c>
      <c r="Y975" s="24" t="str">
        <f t="shared" si="302"/>
        <v>no</v>
      </c>
      <c r="Z975" s="24" t="str">
        <f t="shared" si="303"/>
        <v>Above Average</v>
      </c>
      <c r="AA975" s="25">
        <v>1</v>
      </c>
      <c r="AB975" s="25">
        <v>0</v>
      </c>
      <c r="AC975" s="25">
        <v>2</v>
      </c>
      <c r="AD975" s="25">
        <v>1</v>
      </c>
      <c r="AE975" s="25">
        <f t="shared" si="304"/>
        <v>4</v>
      </c>
      <c r="AF975" s="25" t="str">
        <f t="shared" si="305"/>
        <v>More</v>
      </c>
      <c r="AG975" s="57">
        <v>8</v>
      </c>
      <c r="AH975" s="29">
        <v>214900</v>
      </c>
      <c r="AI975" s="29">
        <f t="shared" si="292"/>
        <v>2711</v>
      </c>
      <c r="AJ975" s="29" t="str">
        <f t="shared" si="306"/>
        <v>no</v>
      </c>
      <c r="AK975" s="29">
        <f t="shared" si="307"/>
        <v>79.269642198450754</v>
      </c>
      <c r="AL975" s="29">
        <f t="shared" si="308"/>
        <v>113.46356916578669</v>
      </c>
    </row>
    <row r="976" spans="1:38" x14ac:dyDescent="0.2">
      <c r="A976">
        <v>966</v>
      </c>
      <c r="B976" s="12">
        <v>65</v>
      </c>
      <c r="C976" s="12">
        <f t="shared" si="293"/>
        <v>65</v>
      </c>
      <c r="D976" s="12" t="str">
        <f t="shared" si="290"/>
        <v>no</v>
      </c>
      <c r="E976" s="12" t="str">
        <f t="shared" si="294"/>
        <v>Below Average</v>
      </c>
      <c r="F976" s="21">
        <v>10237</v>
      </c>
      <c r="G976" s="21" t="str">
        <f t="shared" si="295"/>
        <v>no</v>
      </c>
      <c r="H976" s="21" t="str">
        <f t="shared" si="296"/>
        <v>Below Average</v>
      </c>
      <c r="I976" s="12" t="s">
        <v>193</v>
      </c>
      <c r="J976" s="12" t="str">
        <f t="shared" si="297"/>
        <v>Gilbert</v>
      </c>
      <c r="K976" s="12" t="s">
        <v>91</v>
      </c>
      <c r="L976" s="12">
        <f t="shared" si="291"/>
        <v>77.47396854876844</v>
      </c>
      <c r="M976" s="12" t="str">
        <f t="shared" si="298"/>
        <v>Above Average</v>
      </c>
      <c r="N976" s="22">
        <v>6</v>
      </c>
      <c r="O976" s="22" t="str">
        <f t="shared" si="299"/>
        <v>Low</v>
      </c>
      <c r="P976">
        <v>2005</v>
      </c>
      <c r="Q976">
        <v>2007</v>
      </c>
      <c r="R976" s="23">
        <v>783</v>
      </c>
      <c r="S976" s="23" t="str">
        <f t="shared" si="300"/>
        <v>no</v>
      </c>
      <c r="T976" s="23" t="str">
        <f t="shared" si="301"/>
        <v>Below Average</v>
      </c>
      <c r="U976" s="24">
        <v>783</v>
      </c>
      <c r="V976" s="24">
        <v>701</v>
      </c>
      <c r="W976" s="24" t="s">
        <v>412</v>
      </c>
      <c r="X976" s="24">
        <v>1484</v>
      </c>
      <c r="Y976" s="24" t="str">
        <f t="shared" si="302"/>
        <v>no</v>
      </c>
      <c r="Z976" s="24" t="str">
        <f t="shared" si="303"/>
        <v>Below Average</v>
      </c>
      <c r="AA976" s="25">
        <v>0</v>
      </c>
      <c r="AB976" s="25">
        <v>0</v>
      </c>
      <c r="AC976" s="25">
        <v>2</v>
      </c>
      <c r="AD976" s="25">
        <v>1</v>
      </c>
      <c r="AE976" s="25">
        <f t="shared" si="304"/>
        <v>3</v>
      </c>
      <c r="AF976" s="25" t="str">
        <f t="shared" si="305"/>
        <v>More</v>
      </c>
      <c r="AG976" s="57">
        <v>8</v>
      </c>
      <c r="AH976" s="29">
        <v>178900</v>
      </c>
      <c r="AI976" s="29">
        <f t="shared" si="292"/>
        <v>2267</v>
      </c>
      <c r="AJ976" s="29" t="str">
        <f t="shared" si="306"/>
        <v>no</v>
      </c>
      <c r="AK976" s="29">
        <f t="shared" si="307"/>
        <v>78.914865460961622</v>
      </c>
      <c r="AL976" s="29">
        <f t="shared" si="308"/>
        <v>120.55256064690028</v>
      </c>
    </row>
    <row r="977" spans="1:38" x14ac:dyDescent="0.2">
      <c r="A977">
        <v>967</v>
      </c>
      <c r="B977" s="12">
        <v>130</v>
      </c>
      <c r="C977" s="12">
        <f t="shared" si="293"/>
        <v>130</v>
      </c>
      <c r="D977" s="12" t="str">
        <f t="shared" si="290"/>
        <v>yes</v>
      </c>
      <c r="E977" s="12" t="str">
        <f t="shared" si="294"/>
        <v>Above Average</v>
      </c>
      <c r="F977" s="21">
        <v>9600</v>
      </c>
      <c r="G977" s="21" t="str">
        <f t="shared" si="295"/>
        <v>no</v>
      </c>
      <c r="H977" s="21" t="str">
        <f t="shared" si="296"/>
        <v>Below Average</v>
      </c>
      <c r="I977" s="12" t="s">
        <v>123</v>
      </c>
      <c r="J977" s="12" t="str">
        <f t="shared" si="297"/>
        <v>Crawfor</v>
      </c>
      <c r="K977" s="12" t="s">
        <v>91</v>
      </c>
      <c r="L977" s="12">
        <f t="shared" si="291"/>
        <v>74.989820121918996</v>
      </c>
      <c r="M977" s="12" t="str">
        <f t="shared" si="298"/>
        <v>Above Average</v>
      </c>
      <c r="N977" s="22">
        <v>5</v>
      </c>
      <c r="O977" s="22" t="str">
        <f t="shared" si="299"/>
        <v>Low</v>
      </c>
      <c r="P977">
        <v>1940</v>
      </c>
      <c r="Q977">
        <v>1950</v>
      </c>
      <c r="R977" s="23">
        <v>728</v>
      </c>
      <c r="S977" s="23" t="str">
        <f t="shared" si="300"/>
        <v>no</v>
      </c>
      <c r="T977" s="23" t="str">
        <f t="shared" si="301"/>
        <v>Below Average</v>
      </c>
      <c r="U977" s="24">
        <v>976</v>
      </c>
      <c r="V977" s="24">
        <v>332</v>
      </c>
      <c r="W977" s="24" t="s">
        <v>412</v>
      </c>
      <c r="X977" s="24">
        <v>1308</v>
      </c>
      <c r="Y977" s="24" t="str">
        <f t="shared" si="302"/>
        <v>no</v>
      </c>
      <c r="Z977" s="24" t="str">
        <f t="shared" si="303"/>
        <v>Below Average</v>
      </c>
      <c r="AA977" s="25">
        <v>1</v>
      </c>
      <c r="AB977" s="25">
        <v>0</v>
      </c>
      <c r="AC977" s="25">
        <v>1</v>
      </c>
      <c r="AD977" s="25">
        <v>1</v>
      </c>
      <c r="AE977" s="25">
        <f t="shared" si="304"/>
        <v>3</v>
      </c>
      <c r="AF977" s="25" t="str">
        <f t="shared" si="305"/>
        <v>More</v>
      </c>
      <c r="AG977" s="57">
        <v>7</v>
      </c>
      <c r="AH977" s="29">
        <v>160000</v>
      </c>
      <c r="AI977" s="29">
        <f t="shared" si="292"/>
        <v>2036</v>
      </c>
      <c r="AJ977" s="29" t="str">
        <f t="shared" si="306"/>
        <v>no</v>
      </c>
      <c r="AK977" s="29">
        <f t="shared" si="307"/>
        <v>78.585461689587433</v>
      </c>
      <c r="AL977" s="29">
        <f t="shared" si="308"/>
        <v>122.32415902140673</v>
      </c>
    </row>
    <row r="978" spans="1:38" x14ac:dyDescent="0.2">
      <c r="A978">
        <v>968</v>
      </c>
      <c r="B978" s="12" t="s">
        <v>83</v>
      </c>
      <c r="C978" s="12">
        <f t="shared" si="293"/>
        <v>69</v>
      </c>
      <c r="D978" s="12" t="str">
        <f t="shared" si="290"/>
        <v>no</v>
      </c>
      <c r="E978" s="12" t="str">
        <f t="shared" si="294"/>
        <v>Below Average</v>
      </c>
      <c r="F978" s="21">
        <v>7390</v>
      </c>
      <c r="G978" s="21" t="str">
        <f t="shared" si="295"/>
        <v>no</v>
      </c>
      <c r="H978" s="21" t="str">
        <f t="shared" si="296"/>
        <v>Below Average</v>
      </c>
      <c r="I978" s="12" t="s">
        <v>162</v>
      </c>
      <c r="J978" s="12" t="str">
        <f t="shared" si="297"/>
        <v>NAmes</v>
      </c>
      <c r="K978" s="12" t="s">
        <v>91</v>
      </c>
      <c r="L978" s="12">
        <f t="shared" si="291"/>
        <v>65.191384752822614</v>
      </c>
      <c r="M978" s="12" t="str">
        <f t="shared" si="298"/>
        <v>Below Average</v>
      </c>
      <c r="N978" s="22">
        <v>5</v>
      </c>
      <c r="O978" s="22" t="str">
        <f t="shared" si="299"/>
        <v>Low</v>
      </c>
      <c r="P978">
        <v>1955</v>
      </c>
      <c r="Q978">
        <v>1955</v>
      </c>
      <c r="R978" s="23">
        <v>1098</v>
      </c>
      <c r="S978" s="23" t="str">
        <f t="shared" si="300"/>
        <v>no</v>
      </c>
      <c r="T978" s="23" t="str">
        <f t="shared" si="301"/>
        <v>Above Average</v>
      </c>
      <c r="U978" s="24">
        <v>1098</v>
      </c>
      <c r="V978" s="24">
        <v>0</v>
      </c>
      <c r="W978" s="24" t="s">
        <v>413</v>
      </c>
      <c r="X978" s="24">
        <v>1098</v>
      </c>
      <c r="Y978" s="24" t="str">
        <f t="shared" si="302"/>
        <v>no</v>
      </c>
      <c r="Z978" s="24" t="str">
        <f t="shared" si="303"/>
        <v>Below Average</v>
      </c>
      <c r="AA978" s="25">
        <v>1</v>
      </c>
      <c r="AB978" s="25">
        <v>0</v>
      </c>
      <c r="AC978" s="25">
        <v>1</v>
      </c>
      <c r="AD978" s="25">
        <v>0</v>
      </c>
      <c r="AE978" s="25">
        <f t="shared" si="304"/>
        <v>2</v>
      </c>
      <c r="AF978" s="25" t="str">
        <f t="shared" si="305"/>
        <v>Less</v>
      </c>
      <c r="AG978" s="57">
        <v>6</v>
      </c>
      <c r="AH978" s="29">
        <v>135000</v>
      </c>
      <c r="AI978" s="29">
        <f t="shared" si="292"/>
        <v>2196</v>
      </c>
      <c r="AJ978" s="29" t="str">
        <f t="shared" si="306"/>
        <v>no</v>
      </c>
      <c r="AK978" s="29">
        <f t="shared" si="307"/>
        <v>61.475409836065573</v>
      </c>
      <c r="AL978" s="29">
        <f t="shared" si="308"/>
        <v>122.95081967213115</v>
      </c>
    </row>
    <row r="979" spans="1:38" x14ac:dyDescent="0.2">
      <c r="A979">
        <v>969</v>
      </c>
      <c r="B979" s="12">
        <v>50</v>
      </c>
      <c r="C979" s="12">
        <f t="shared" si="293"/>
        <v>50</v>
      </c>
      <c r="D979" s="12" t="str">
        <f t="shared" si="290"/>
        <v>no</v>
      </c>
      <c r="E979" s="12" t="str">
        <f t="shared" si="294"/>
        <v>Below Average</v>
      </c>
      <c r="F979" s="21">
        <v>5925</v>
      </c>
      <c r="G979" s="21" t="str">
        <f t="shared" si="295"/>
        <v>no</v>
      </c>
      <c r="H979" s="21" t="str">
        <f t="shared" si="296"/>
        <v>Below Average</v>
      </c>
      <c r="I979" s="12" t="s">
        <v>143</v>
      </c>
      <c r="J979" s="12" t="str">
        <f t="shared" si="297"/>
        <v>OldTown</v>
      </c>
      <c r="K979" s="12" t="s">
        <v>91</v>
      </c>
      <c r="L979" s="12">
        <f t="shared" si="291"/>
        <v>57.90974368543602</v>
      </c>
      <c r="M979" s="12" t="str">
        <f t="shared" si="298"/>
        <v>Below Average</v>
      </c>
      <c r="N979" s="22">
        <v>3</v>
      </c>
      <c r="O979" s="22" t="str">
        <f t="shared" si="299"/>
        <v>Low</v>
      </c>
      <c r="P979">
        <v>1910</v>
      </c>
      <c r="Q979">
        <v>1950</v>
      </c>
      <c r="R979" s="23">
        <v>600</v>
      </c>
      <c r="S979" s="23" t="str">
        <f t="shared" si="300"/>
        <v>no</v>
      </c>
      <c r="T979" s="23" t="str">
        <f t="shared" si="301"/>
        <v>Below Average</v>
      </c>
      <c r="U979" s="24">
        <v>600</v>
      </c>
      <c r="V979" s="24">
        <v>368</v>
      </c>
      <c r="W979" s="24" t="s">
        <v>412</v>
      </c>
      <c r="X979" s="24">
        <v>968</v>
      </c>
      <c r="Y979" s="24" t="str">
        <f t="shared" si="302"/>
        <v>no</v>
      </c>
      <c r="Z979" s="24" t="str">
        <f t="shared" si="303"/>
        <v>Below Average</v>
      </c>
      <c r="AA979" s="25">
        <v>0</v>
      </c>
      <c r="AB979" s="25">
        <v>0</v>
      </c>
      <c r="AC979" s="25">
        <v>1</v>
      </c>
      <c r="AD979" s="25">
        <v>0</v>
      </c>
      <c r="AE979" s="25">
        <f t="shared" si="304"/>
        <v>1</v>
      </c>
      <c r="AF979" s="25" t="str">
        <f t="shared" si="305"/>
        <v>Less</v>
      </c>
      <c r="AG979" s="57">
        <v>6</v>
      </c>
      <c r="AH979" s="29">
        <v>37900</v>
      </c>
      <c r="AI979" s="29">
        <f t="shared" si="292"/>
        <v>1568</v>
      </c>
      <c r="AJ979" s="29" t="str">
        <f t="shared" si="306"/>
        <v>no</v>
      </c>
      <c r="AK979" s="29">
        <f t="shared" si="307"/>
        <v>24.170918367346939</v>
      </c>
      <c r="AL979" s="29">
        <f t="shared" si="308"/>
        <v>39.152892561983471</v>
      </c>
    </row>
    <row r="980" spans="1:38" x14ac:dyDescent="0.2">
      <c r="A980">
        <v>970</v>
      </c>
      <c r="B980" s="12">
        <v>75</v>
      </c>
      <c r="C980" s="12">
        <f t="shared" si="293"/>
        <v>75</v>
      </c>
      <c r="D980" s="12" t="str">
        <f t="shared" si="290"/>
        <v>no</v>
      </c>
      <c r="E980" s="12" t="str">
        <f t="shared" si="294"/>
        <v>Above Average</v>
      </c>
      <c r="F980" s="21">
        <v>10382</v>
      </c>
      <c r="G980" s="21" t="str">
        <f t="shared" si="295"/>
        <v>no</v>
      </c>
      <c r="H980" s="21" t="str">
        <f t="shared" si="296"/>
        <v>Below Average</v>
      </c>
      <c r="I980" s="12" t="s">
        <v>162</v>
      </c>
      <c r="J980" s="12" t="str">
        <f t="shared" si="297"/>
        <v/>
      </c>
      <c r="K980" s="12" t="s">
        <v>149</v>
      </c>
      <c r="L980" s="12">
        <f t="shared" si="291"/>
        <v>65.191384752822614</v>
      </c>
      <c r="M980" s="12" t="str">
        <f t="shared" si="298"/>
        <v/>
      </c>
      <c r="N980" s="22">
        <v>6</v>
      </c>
      <c r="O980" s="22" t="str">
        <f t="shared" si="299"/>
        <v>Low</v>
      </c>
      <c r="P980">
        <v>1958</v>
      </c>
      <c r="Q980">
        <v>1958</v>
      </c>
      <c r="R980" s="23">
        <v>588</v>
      </c>
      <c r="S980" s="23" t="str">
        <f t="shared" si="300"/>
        <v>no</v>
      </c>
      <c r="T980" s="23" t="str">
        <f t="shared" si="301"/>
        <v>Below Average</v>
      </c>
      <c r="U980" s="24">
        <v>1095</v>
      </c>
      <c r="V980" s="24">
        <v>0</v>
      </c>
      <c r="W980" s="24" t="s">
        <v>413</v>
      </c>
      <c r="X980" s="24">
        <v>1095</v>
      </c>
      <c r="Y980" s="24" t="str">
        <f t="shared" si="302"/>
        <v>no</v>
      </c>
      <c r="Z980" s="24" t="str">
        <f t="shared" si="303"/>
        <v>Below Average</v>
      </c>
      <c r="AA980" s="25">
        <v>1</v>
      </c>
      <c r="AB980" s="25">
        <v>0</v>
      </c>
      <c r="AC980" s="25">
        <v>1</v>
      </c>
      <c r="AD980" s="25">
        <v>0</v>
      </c>
      <c r="AE980" s="25">
        <f t="shared" si="304"/>
        <v>2</v>
      </c>
      <c r="AF980" s="25" t="str">
        <f t="shared" si="305"/>
        <v>Less</v>
      </c>
      <c r="AG980" s="57">
        <v>6</v>
      </c>
      <c r="AH980" s="29">
        <v>140000</v>
      </c>
      <c r="AI980" s="29">
        <f t="shared" si="292"/>
        <v>1683</v>
      </c>
      <c r="AJ980" s="29" t="str">
        <f t="shared" si="306"/>
        <v>no</v>
      </c>
      <c r="AK980" s="29">
        <f t="shared" si="307"/>
        <v>83.184789067142006</v>
      </c>
      <c r="AL980" s="29">
        <f t="shared" si="308"/>
        <v>127.85388127853881</v>
      </c>
    </row>
    <row r="981" spans="1:38" x14ac:dyDescent="0.2">
      <c r="A981">
        <v>971</v>
      </c>
      <c r="B981" s="12">
        <v>60</v>
      </c>
      <c r="C981" s="12">
        <f t="shared" si="293"/>
        <v>60</v>
      </c>
      <c r="D981" s="12" t="str">
        <f t="shared" si="290"/>
        <v>no</v>
      </c>
      <c r="E981" s="12" t="str">
        <f t="shared" si="294"/>
        <v>Below Average</v>
      </c>
      <c r="F981" s="21">
        <v>10800</v>
      </c>
      <c r="G981" s="21" t="str">
        <f t="shared" si="295"/>
        <v>no</v>
      </c>
      <c r="H981" s="21" t="str">
        <f t="shared" si="296"/>
        <v>Above Average</v>
      </c>
      <c r="I981" s="12" t="s">
        <v>162</v>
      </c>
      <c r="J981" s="12" t="str">
        <f t="shared" si="297"/>
        <v>NAmes</v>
      </c>
      <c r="K981" s="12" t="s">
        <v>91</v>
      </c>
      <c r="L981" s="12">
        <f t="shared" si="291"/>
        <v>65.191384752822614</v>
      </c>
      <c r="M981" s="12" t="str">
        <f t="shared" si="298"/>
        <v>Below Average</v>
      </c>
      <c r="N981" s="22">
        <v>4</v>
      </c>
      <c r="O981" s="22" t="str">
        <f t="shared" si="299"/>
        <v>Low</v>
      </c>
      <c r="P981">
        <v>1949</v>
      </c>
      <c r="Q981">
        <v>1950</v>
      </c>
      <c r="R981" s="23">
        <v>720</v>
      </c>
      <c r="S981" s="23" t="str">
        <f t="shared" si="300"/>
        <v>no</v>
      </c>
      <c r="T981" s="23" t="str">
        <f t="shared" si="301"/>
        <v>Below Average</v>
      </c>
      <c r="U981" s="24">
        <v>720</v>
      </c>
      <c r="V981" s="24">
        <v>472</v>
      </c>
      <c r="W981" s="24" t="s">
        <v>412</v>
      </c>
      <c r="X981" s="24">
        <v>1192</v>
      </c>
      <c r="Y981" s="24" t="str">
        <f t="shared" si="302"/>
        <v>no</v>
      </c>
      <c r="Z981" s="24" t="str">
        <f t="shared" si="303"/>
        <v>Below Average</v>
      </c>
      <c r="AA981" s="25">
        <v>0</v>
      </c>
      <c r="AB981" s="25">
        <v>0</v>
      </c>
      <c r="AC981" s="25">
        <v>1</v>
      </c>
      <c r="AD981" s="25">
        <v>1</v>
      </c>
      <c r="AE981" s="25">
        <f t="shared" si="304"/>
        <v>2</v>
      </c>
      <c r="AF981" s="25" t="str">
        <f t="shared" si="305"/>
        <v>Less</v>
      </c>
      <c r="AG981" s="57">
        <v>6</v>
      </c>
      <c r="AH981" s="29">
        <v>135000</v>
      </c>
      <c r="AI981" s="29">
        <f t="shared" si="292"/>
        <v>1912</v>
      </c>
      <c r="AJ981" s="29" t="str">
        <f t="shared" si="306"/>
        <v>no</v>
      </c>
      <c r="AK981" s="29">
        <f t="shared" si="307"/>
        <v>70.606694560669453</v>
      </c>
      <c r="AL981" s="29">
        <f t="shared" si="308"/>
        <v>113.25503355704699</v>
      </c>
    </row>
    <row r="982" spans="1:38" x14ac:dyDescent="0.2">
      <c r="A982">
        <v>972</v>
      </c>
      <c r="B982" s="12">
        <v>36</v>
      </c>
      <c r="C982" s="12">
        <f t="shared" si="293"/>
        <v>36</v>
      </c>
      <c r="D982" s="12" t="str">
        <f t="shared" si="290"/>
        <v>no</v>
      </c>
      <c r="E982" s="12" t="str">
        <f t="shared" si="294"/>
        <v>Below Average</v>
      </c>
      <c r="F982" s="21">
        <v>2268</v>
      </c>
      <c r="G982" s="21" t="str">
        <f t="shared" si="295"/>
        <v>no</v>
      </c>
      <c r="H982" s="21" t="str">
        <f t="shared" si="296"/>
        <v>Below Average</v>
      </c>
      <c r="I982" s="12" t="s">
        <v>154</v>
      </c>
      <c r="J982" s="12" t="str">
        <f t="shared" si="297"/>
        <v/>
      </c>
      <c r="K982" s="12" t="s">
        <v>198</v>
      </c>
      <c r="L982" s="12">
        <f t="shared" si="291"/>
        <v>92.435750489847905</v>
      </c>
      <c r="M982" s="12" t="str">
        <f t="shared" si="298"/>
        <v/>
      </c>
      <c r="N982" s="22">
        <v>7</v>
      </c>
      <c r="O982" s="22" t="str">
        <f t="shared" si="299"/>
        <v>High</v>
      </c>
      <c r="P982">
        <v>2003</v>
      </c>
      <c r="Q982">
        <v>2004</v>
      </c>
      <c r="R982" s="23">
        <v>764</v>
      </c>
      <c r="S982" s="23" t="str">
        <f t="shared" si="300"/>
        <v>no</v>
      </c>
      <c r="T982" s="23" t="str">
        <f t="shared" si="301"/>
        <v>Below Average</v>
      </c>
      <c r="U982" s="24">
        <v>764</v>
      </c>
      <c r="V982" s="24">
        <v>862</v>
      </c>
      <c r="W982" s="24" t="s">
        <v>412</v>
      </c>
      <c r="X982" s="24">
        <v>1626</v>
      </c>
      <c r="Y982" s="24" t="str">
        <f t="shared" si="302"/>
        <v>no</v>
      </c>
      <c r="Z982" s="24" t="str">
        <f t="shared" si="303"/>
        <v>Above Average</v>
      </c>
      <c r="AA982" s="25">
        <v>0</v>
      </c>
      <c r="AB982" s="25">
        <v>0</v>
      </c>
      <c r="AC982" s="25">
        <v>2</v>
      </c>
      <c r="AD982" s="25">
        <v>0</v>
      </c>
      <c r="AE982" s="25">
        <f t="shared" si="304"/>
        <v>2</v>
      </c>
      <c r="AF982" s="25" t="str">
        <f t="shared" si="305"/>
        <v>Less</v>
      </c>
      <c r="AG982" s="57">
        <v>6</v>
      </c>
      <c r="AH982" s="29">
        <v>173000</v>
      </c>
      <c r="AI982" s="29">
        <f t="shared" si="292"/>
        <v>2390</v>
      </c>
      <c r="AJ982" s="29" t="str">
        <f t="shared" si="306"/>
        <v>no</v>
      </c>
      <c r="AK982" s="29">
        <f t="shared" si="307"/>
        <v>72.38493723849372</v>
      </c>
      <c r="AL982" s="29">
        <f t="shared" si="308"/>
        <v>106.39606396063961</v>
      </c>
    </row>
    <row r="983" spans="1:38" x14ac:dyDescent="0.2">
      <c r="A983">
        <v>973</v>
      </c>
      <c r="B983" s="12">
        <v>55</v>
      </c>
      <c r="C983" s="12">
        <f t="shared" si="293"/>
        <v>55</v>
      </c>
      <c r="D983" s="12" t="str">
        <f t="shared" si="290"/>
        <v>no</v>
      </c>
      <c r="E983" s="12" t="str">
        <f t="shared" si="294"/>
        <v>Below Average</v>
      </c>
      <c r="F983" s="21">
        <v>7892</v>
      </c>
      <c r="G983" s="21" t="str">
        <f t="shared" si="295"/>
        <v>no</v>
      </c>
      <c r="H983" s="21" t="str">
        <f t="shared" si="296"/>
        <v>Below Average</v>
      </c>
      <c r="I983" s="12" t="s">
        <v>170</v>
      </c>
      <c r="J983" s="12" t="str">
        <f t="shared" si="297"/>
        <v/>
      </c>
      <c r="K983" s="12" t="s">
        <v>179</v>
      </c>
      <c r="L983" s="12">
        <f t="shared" si="291"/>
        <v>71.682411868126678</v>
      </c>
      <c r="M983" s="12" t="str">
        <f t="shared" si="298"/>
        <v/>
      </c>
      <c r="N983" s="22">
        <v>6</v>
      </c>
      <c r="O983" s="22" t="str">
        <f t="shared" si="299"/>
        <v>Low</v>
      </c>
      <c r="P983">
        <v>1979</v>
      </c>
      <c r="Q983">
        <v>1979</v>
      </c>
      <c r="R983" s="23">
        <v>918</v>
      </c>
      <c r="S983" s="23" t="str">
        <f t="shared" si="300"/>
        <v>no</v>
      </c>
      <c r="T983" s="23" t="str">
        <f t="shared" si="301"/>
        <v>Below Average</v>
      </c>
      <c r="U983" s="24">
        <v>918</v>
      </c>
      <c r="V983" s="24">
        <v>0</v>
      </c>
      <c r="W983" s="24" t="s">
        <v>413</v>
      </c>
      <c r="X983" s="24">
        <v>918</v>
      </c>
      <c r="Y983" s="24" t="str">
        <f t="shared" si="302"/>
        <v>no</v>
      </c>
      <c r="Z983" s="24" t="str">
        <f t="shared" si="303"/>
        <v>Below Average</v>
      </c>
      <c r="AA983" s="25">
        <v>0</v>
      </c>
      <c r="AB983" s="25">
        <v>0</v>
      </c>
      <c r="AC983" s="25">
        <v>2</v>
      </c>
      <c r="AD983" s="25">
        <v>0</v>
      </c>
      <c r="AE983" s="25">
        <f t="shared" si="304"/>
        <v>2</v>
      </c>
      <c r="AF983" s="25" t="str">
        <f t="shared" si="305"/>
        <v>Less</v>
      </c>
      <c r="AG983" s="57">
        <v>5</v>
      </c>
      <c r="AH983" s="29">
        <v>99500</v>
      </c>
      <c r="AI983" s="29">
        <f t="shared" si="292"/>
        <v>1836</v>
      </c>
      <c r="AJ983" s="29" t="str">
        <f t="shared" si="306"/>
        <v>no</v>
      </c>
      <c r="AK983" s="29">
        <f t="shared" si="307"/>
        <v>54.193899782135077</v>
      </c>
      <c r="AL983" s="29">
        <f t="shared" si="308"/>
        <v>108.38779956427015</v>
      </c>
    </row>
    <row r="984" spans="1:38" x14ac:dyDescent="0.2">
      <c r="A984">
        <v>974</v>
      </c>
      <c r="B984" s="12">
        <v>95</v>
      </c>
      <c r="C984" s="12">
        <f t="shared" si="293"/>
        <v>95</v>
      </c>
      <c r="D984" s="12" t="str">
        <f t="shared" si="290"/>
        <v>no</v>
      </c>
      <c r="E984" s="12" t="str">
        <f t="shared" si="294"/>
        <v>Above Average</v>
      </c>
      <c r="F984" s="21">
        <v>11639</v>
      </c>
      <c r="G984" s="21" t="str">
        <f t="shared" si="295"/>
        <v>no</v>
      </c>
      <c r="H984" s="21" t="str">
        <f t="shared" si="296"/>
        <v>Above Average</v>
      </c>
      <c r="I984" s="12" t="s">
        <v>136</v>
      </c>
      <c r="J984" s="12" t="str">
        <f t="shared" si="297"/>
        <v>Somerst</v>
      </c>
      <c r="K984" s="12" t="s">
        <v>91</v>
      </c>
      <c r="L984" s="12">
        <f t="shared" si="291"/>
        <v>83.140020408338017</v>
      </c>
      <c r="M984" s="12" t="str">
        <f t="shared" si="298"/>
        <v>Above Average</v>
      </c>
      <c r="N984" s="22">
        <v>7</v>
      </c>
      <c r="O984" s="22" t="str">
        <f t="shared" si="299"/>
        <v>High</v>
      </c>
      <c r="P984">
        <v>2007</v>
      </c>
      <c r="Q984">
        <v>2008</v>
      </c>
      <c r="R984" s="23">
        <v>1428</v>
      </c>
      <c r="S984" s="23" t="str">
        <f t="shared" si="300"/>
        <v>no</v>
      </c>
      <c r="T984" s="23" t="str">
        <f t="shared" si="301"/>
        <v>Above Average</v>
      </c>
      <c r="U984" s="24">
        <v>1428</v>
      </c>
      <c r="V984" s="24">
        <v>0</v>
      </c>
      <c r="W984" s="24" t="s">
        <v>413</v>
      </c>
      <c r="X984" s="24">
        <v>1428</v>
      </c>
      <c r="Y984" s="24" t="str">
        <f t="shared" si="302"/>
        <v>no</v>
      </c>
      <c r="Z984" s="24" t="str">
        <f t="shared" si="303"/>
        <v>Below Average</v>
      </c>
      <c r="AA984" s="25">
        <v>0</v>
      </c>
      <c r="AB984" s="25">
        <v>0</v>
      </c>
      <c r="AC984" s="25">
        <v>2</v>
      </c>
      <c r="AD984" s="25">
        <v>0</v>
      </c>
      <c r="AE984" s="25">
        <f t="shared" si="304"/>
        <v>2</v>
      </c>
      <c r="AF984" s="25" t="str">
        <f t="shared" si="305"/>
        <v>Less</v>
      </c>
      <c r="AG984" s="57">
        <v>6</v>
      </c>
      <c r="AH984" s="29">
        <v>182000</v>
      </c>
      <c r="AI984" s="29">
        <f t="shared" si="292"/>
        <v>2856</v>
      </c>
      <c r="AJ984" s="29" t="str">
        <f t="shared" si="306"/>
        <v>no</v>
      </c>
      <c r="AK984" s="29">
        <f t="shared" si="307"/>
        <v>63.725490196078432</v>
      </c>
      <c r="AL984" s="29">
        <f t="shared" si="308"/>
        <v>127.45098039215686</v>
      </c>
    </row>
    <row r="985" spans="1:38" x14ac:dyDescent="0.2">
      <c r="A985">
        <v>975</v>
      </c>
      <c r="B985" s="12">
        <v>60</v>
      </c>
      <c r="C985" s="12">
        <f t="shared" si="293"/>
        <v>60</v>
      </c>
      <c r="D985" s="12" t="str">
        <f t="shared" si="290"/>
        <v>no</v>
      </c>
      <c r="E985" s="12" t="str">
        <f t="shared" si="294"/>
        <v>Below Average</v>
      </c>
      <c r="F985" s="21">
        <v>11414</v>
      </c>
      <c r="G985" s="21" t="str">
        <f t="shared" si="295"/>
        <v>no</v>
      </c>
      <c r="H985" s="21" t="str">
        <f t="shared" si="296"/>
        <v>Above Average</v>
      </c>
      <c r="I985" s="12" t="s">
        <v>148</v>
      </c>
      <c r="J985" s="12" t="str">
        <f t="shared" si="297"/>
        <v>BrkSide</v>
      </c>
      <c r="K985" s="12" t="s">
        <v>91</v>
      </c>
      <c r="L985" s="12">
        <f t="shared" si="291"/>
        <v>64.919237492322253</v>
      </c>
      <c r="M985" s="12" t="str">
        <f t="shared" si="298"/>
        <v>Below Average</v>
      </c>
      <c r="N985" s="22">
        <v>7</v>
      </c>
      <c r="O985" s="22" t="str">
        <f t="shared" si="299"/>
        <v>High</v>
      </c>
      <c r="P985">
        <v>1910</v>
      </c>
      <c r="Q985">
        <v>1993</v>
      </c>
      <c r="R985" s="23">
        <v>728</v>
      </c>
      <c r="S985" s="23" t="str">
        <f t="shared" si="300"/>
        <v>no</v>
      </c>
      <c r="T985" s="23" t="str">
        <f t="shared" si="301"/>
        <v>Below Average</v>
      </c>
      <c r="U985" s="24">
        <v>1136</v>
      </c>
      <c r="V985" s="24">
        <v>883</v>
      </c>
      <c r="W985" s="24" t="s">
        <v>412</v>
      </c>
      <c r="X985" s="24">
        <v>2019</v>
      </c>
      <c r="Y985" s="24" t="str">
        <f t="shared" si="302"/>
        <v>no</v>
      </c>
      <c r="Z985" s="24" t="str">
        <f t="shared" si="303"/>
        <v>Above Average</v>
      </c>
      <c r="AA985" s="25">
        <v>0</v>
      </c>
      <c r="AB985" s="25">
        <v>0</v>
      </c>
      <c r="AC985" s="25">
        <v>1</v>
      </c>
      <c r="AD985" s="25">
        <v>0</v>
      </c>
      <c r="AE985" s="25">
        <f t="shared" si="304"/>
        <v>1</v>
      </c>
      <c r="AF985" s="25" t="str">
        <f t="shared" si="305"/>
        <v>Less</v>
      </c>
      <c r="AG985" s="57">
        <v>8</v>
      </c>
      <c r="AH985" s="29">
        <v>167500</v>
      </c>
      <c r="AI985" s="29">
        <f t="shared" si="292"/>
        <v>2747</v>
      </c>
      <c r="AJ985" s="29" t="str">
        <f t="shared" si="306"/>
        <v>no</v>
      </c>
      <c r="AK985" s="29">
        <f t="shared" si="307"/>
        <v>60.975609756097562</v>
      </c>
      <c r="AL985" s="29">
        <f t="shared" si="308"/>
        <v>82.961862308073307</v>
      </c>
    </row>
    <row r="986" spans="1:38" x14ac:dyDescent="0.2">
      <c r="A986">
        <v>976</v>
      </c>
      <c r="B986" s="12" t="s">
        <v>83</v>
      </c>
      <c r="C986" s="12">
        <f t="shared" si="293"/>
        <v>69</v>
      </c>
      <c r="D986" s="12" t="str">
        <f t="shared" si="290"/>
        <v>no</v>
      </c>
      <c r="E986" s="12" t="str">
        <f t="shared" si="294"/>
        <v>Below Average</v>
      </c>
      <c r="F986" s="21">
        <v>2651</v>
      </c>
      <c r="G986" s="21" t="str">
        <f t="shared" si="295"/>
        <v>no</v>
      </c>
      <c r="H986" s="21" t="str">
        <f t="shared" si="296"/>
        <v>Below Average</v>
      </c>
      <c r="I986" s="12" t="s">
        <v>136</v>
      </c>
      <c r="J986" s="12" t="str">
        <f t="shared" si="297"/>
        <v/>
      </c>
      <c r="K986" s="12" t="s">
        <v>198</v>
      </c>
      <c r="L986" s="12">
        <f t="shared" si="291"/>
        <v>83.140020408338017</v>
      </c>
      <c r="M986" s="12" t="str">
        <f t="shared" si="298"/>
        <v/>
      </c>
      <c r="N986" s="22">
        <v>7</v>
      </c>
      <c r="O986" s="22" t="str">
        <f t="shared" si="299"/>
        <v>High</v>
      </c>
      <c r="P986">
        <v>2000</v>
      </c>
      <c r="Q986">
        <v>2000</v>
      </c>
      <c r="R986" s="23">
        <v>673</v>
      </c>
      <c r="S986" s="23" t="str">
        <f t="shared" si="300"/>
        <v>no</v>
      </c>
      <c r="T986" s="23" t="str">
        <f t="shared" si="301"/>
        <v>Below Average</v>
      </c>
      <c r="U986" s="24">
        <v>673</v>
      </c>
      <c r="V986" s="24">
        <v>709</v>
      </c>
      <c r="W986" s="24" t="s">
        <v>412</v>
      </c>
      <c r="X986" s="24">
        <v>1382</v>
      </c>
      <c r="Y986" s="24" t="str">
        <f t="shared" si="302"/>
        <v>no</v>
      </c>
      <c r="Z986" s="24" t="str">
        <f t="shared" si="303"/>
        <v>Below Average</v>
      </c>
      <c r="AA986" s="25">
        <v>1</v>
      </c>
      <c r="AB986" s="25">
        <v>0</v>
      </c>
      <c r="AC986" s="25">
        <v>2</v>
      </c>
      <c r="AD986" s="25">
        <v>1</v>
      </c>
      <c r="AE986" s="25">
        <f t="shared" si="304"/>
        <v>4</v>
      </c>
      <c r="AF986" s="25" t="str">
        <f t="shared" si="305"/>
        <v>More</v>
      </c>
      <c r="AG986" s="57">
        <v>6</v>
      </c>
      <c r="AH986" s="29">
        <v>165000</v>
      </c>
      <c r="AI986" s="29">
        <f t="shared" si="292"/>
        <v>2055</v>
      </c>
      <c r="AJ986" s="29" t="str">
        <f t="shared" si="306"/>
        <v>no</v>
      </c>
      <c r="AK986" s="29">
        <f t="shared" si="307"/>
        <v>80.291970802919707</v>
      </c>
      <c r="AL986" s="29">
        <f t="shared" si="308"/>
        <v>119.39218523878436</v>
      </c>
    </row>
    <row r="987" spans="1:38" x14ac:dyDescent="0.2">
      <c r="A987">
        <v>977</v>
      </c>
      <c r="B987" s="12">
        <v>51</v>
      </c>
      <c r="C987" s="12">
        <f t="shared" si="293"/>
        <v>51</v>
      </c>
      <c r="D987" s="12" t="str">
        <f t="shared" si="290"/>
        <v>no</v>
      </c>
      <c r="E987" s="12" t="str">
        <f t="shared" si="294"/>
        <v>Below Average</v>
      </c>
      <c r="F987" s="21">
        <v>5900</v>
      </c>
      <c r="G987" s="21" t="str">
        <f t="shared" si="295"/>
        <v>no</v>
      </c>
      <c r="H987" s="21" t="str">
        <f t="shared" si="296"/>
        <v>Below Average</v>
      </c>
      <c r="I987" s="12" t="s">
        <v>148</v>
      </c>
      <c r="J987" s="12" t="str">
        <f t="shared" si="297"/>
        <v>BrkSide</v>
      </c>
      <c r="K987" s="12" t="s">
        <v>91</v>
      </c>
      <c r="L987" s="12">
        <f t="shared" si="291"/>
        <v>64.919237492322253</v>
      </c>
      <c r="M987" s="12" t="str">
        <f t="shared" si="298"/>
        <v>Below Average</v>
      </c>
      <c r="N987" s="22">
        <v>4</v>
      </c>
      <c r="O987" s="22" t="str">
        <f t="shared" si="299"/>
        <v>Low</v>
      </c>
      <c r="P987">
        <v>1923</v>
      </c>
      <c r="Q987">
        <v>1958</v>
      </c>
      <c r="R987" s="23">
        <v>440</v>
      </c>
      <c r="S987" s="23" t="str">
        <f t="shared" si="300"/>
        <v>no</v>
      </c>
      <c r="T987" s="23" t="str">
        <f t="shared" si="301"/>
        <v>Below Average</v>
      </c>
      <c r="U987" s="24">
        <v>869</v>
      </c>
      <c r="V987" s="24">
        <v>0</v>
      </c>
      <c r="W987" s="24" t="s">
        <v>413</v>
      </c>
      <c r="X987" s="24">
        <v>869</v>
      </c>
      <c r="Y987" s="24" t="str">
        <f t="shared" si="302"/>
        <v>no</v>
      </c>
      <c r="Z987" s="24" t="str">
        <f t="shared" si="303"/>
        <v>Below Average</v>
      </c>
      <c r="AA987" s="25">
        <v>0</v>
      </c>
      <c r="AB987" s="25">
        <v>0</v>
      </c>
      <c r="AC987" s="25">
        <v>1</v>
      </c>
      <c r="AD987" s="25">
        <v>0</v>
      </c>
      <c r="AE987" s="25">
        <f t="shared" si="304"/>
        <v>1</v>
      </c>
      <c r="AF987" s="25" t="str">
        <f t="shared" si="305"/>
        <v>Less</v>
      </c>
      <c r="AG987" s="57">
        <v>4</v>
      </c>
      <c r="AH987" s="29">
        <v>85500</v>
      </c>
      <c r="AI987" s="29">
        <f t="shared" si="292"/>
        <v>1309</v>
      </c>
      <c r="AJ987" s="29" t="str">
        <f t="shared" si="306"/>
        <v>no</v>
      </c>
      <c r="AK987" s="29">
        <f t="shared" si="307"/>
        <v>65.317035905271197</v>
      </c>
      <c r="AL987" s="29">
        <f t="shared" si="308"/>
        <v>98.388952819332573</v>
      </c>
    </row>
    <row r="988" spans="1:38" x14ac:dyDescent="0.2">
      <c r="A988">
        <v>978</v>
      </c>
      <c r="B988" s="12">
        <v>35</v>
      </c>
      <c r="C988" s="12">
        <f t="shared" si="293"/>
        <v>35</v>
      </c>
      <c r="D988" s="12" t="str">
        <f t="shared" si="290"/>
        <v>no</v>
      </c>
      <c r="E988" s="12" t="str">
        <f t="shared" si="294"/>
        <v>Below Average</v>
      </c>
      <c r="F988" s="21">
        <v>4274</v>
      </c>
      <c r="G988" s="21" t="str">
        <f t="shared" si="295"/>
        <v>no</v>
      </c>
      <c r="H988" s="21" t="str">
        <f t="shared" si="296"/>
        <v>Below Average</v>
      </c>
      <c r="I988" s="12" t="s">
        <v>136</v>
      </c>
      <c r="J988" s="12" t="str">
        <f t="shared" si="297"/>
        <v/>
      </c>
      <c r="K988" s="12" t="s">
        <v>179</v>
      </c>
      <c r="L988" s="12">
        <f t="shared" si="291"/>
        <v>83.140020408338017</v>
      </c>
      <c r="M988" s="12" t="str">
        <f t="shared" si="298"/>
        <v/>
      </c>
      <c r="N988" s="22">
        <v>7</v>
      </c>
      <c r="O988" s="22" t="str">
        <f t="shared" si="299"/>
        <v>High</v>
      </c>
      <c r="P988">
        <v>2006</v>
      </c>
      <c r="Q988">
        <v>2007</v>
      </c>
      <c r="R988" s="23">
        <v>1241</v>
      </c>
      <c r="S988" s="23" t="str">
        <f t="shared" si="300"/>
        <v>no</v>
      </c>
      <c r="T988" s="23" t="str">
        <f t="shared" si="301"/>
        <v>Above Average</v>
      </c>
      <c r="U988" s="24">
        <v>1241</v>
      </c>
      <c r="V988" s="24">
        <v>0</v>
      </c>
      <c r="W988" s="24" t="s">
        <v>413</v>
      </c>
      <c r="X988" s="24">
        <v>1241</v>
      </c>
      <c r="Y988" s="24" t="str">
        <f t="shared" si="302"/>
        <v>no</v>
      </c>
      <c r="Z988" s="24" t="str">
        <f t="shared" si="303"/>
        <v>Below Average</v>
      </c>
      <c r="AA988" s="25">
        <v>1</v>
      </c>
      <c r="AB988" s="25">
        <v>0</v>
      </c>
      <c r="AC988" s="25">
        <v>1</v>
      </c>
      <c r="AD988" s="25">
        <v>1</v>
      </c>
      <c r="AE988" s="25">
        <f t="shared" si="304"/>
        <v>3</v>
      </c>
      <c r="AF988" s="25" t="str">
        <f t="shared" si="305"/>
        <v>More</v>
      </c>
      <c r="AG988" s="57">
        <v>4</v>
      </c>
      <c r="AH988" s="29">
        <v>199900</v>
      </c>
      <c r="AI988" s="29">
        <f t="shared" si="292"/>
        <v>2482</v>
      </c>
      <c r="AJ988" s="29" t="str">
        <f t="shared" si="306"/>
        <v>no</v>
      </c>
      <c r="AK988" s="29">
        <f t="shared" si="307"/>
        <v>80.539887187751816</v>
      </c>
      <c r="AL988" s="29">
        <f t="shared" si="308"/>
        <v>161.07977437550363</v>
      </c>
    </row>
    <row r="989" spans="1:38" x14ac:dyDescent="0.2">
      <c r="A989">
        <v>979</v>
      </c>
      <c r="B989" s="12">
        <v>68</v>
      </c>
      <c r="C989" s="12">
        <f t="shared" si="293"/>
        <v>68</v>
      </c>
      <c r="D989" s="12" t="str">
        <f t="shared" si="290"/>
        <v>no</v>
      </c>
      <c r="E989" s="12" t="str">
        <f t="shared" si="294"/>
        <v>Below Average</v>
      </c>
      <c r="F989" s="21">
        <v>9450</v>
      </c>
      <c r="G989" s="21" t="str">
        <f t="shared" si="295"/>
        <v>no</v>
      </c>
      <c r="H989" s="21" t="str">
        <f t="shared" si="296"/>
        <v>Below Average</v>
      </c>
      <c r="I989" s="12" t="s">
        <v>185</v>
      </c>
      <c r="J989" s="12" t="str">
        <f t="shared" si="297"/>
        <v>Edwards</v>
      </c>
      <c r="K989" s="12" t="s">
        <v>91</v>
      </c>
      <c r="L989" s="12">
        <f t="shared" si="291"/>
        <v>61.772149970231268</v>
      </c>
      <c r="M989" s="12" t="str">
        <f t="shared" si="298"/>
        <v>Below Average</v>
      </c>
      <c r="N989" s="22">
        <v>4</v>
      </c>
      <c r="O989" s="22" t="str">
        <f t="shared" si="299"/>
        <v>Low</v>
      </c>
      <c r="P989">
        <v>1954</v>
      </c>
      <c r="Q989">
        <v>1954</v>
      </c>
      <c r="R989" s="23">
        <v>894</v>
      </c>
      <c r="S989" s="23" t="str">
        <f t="shared" si="300"/>
        <v>no</v>
      </c>
      <c r="T989" s="23" t="str">
        <f t="shared" si="301"/>
        <v>Below Average</v>
      </c>
      <c r="U989" s="24">
        <v>894</v>
      </c>
      <c r="V989" s="24">
        <v>0</v>
      </c>
      <c r="W989" s="24" t="s">
        <v>413</v>
      </c>
      <c r="X989" s="24">
        <v>894</v>
      </c>
      <c r="Y989" s="24" t="str">
        <f t="shared" si="302"/>
        <v>no</v>
      </c>
      <c r="Z989" s="24" t="str">
        <f t="shared" si="303"/>
        <v>Below Average</v>
      </c>
      <c r="AA989" s="25">
        <v>0</v>
      </c>
      <c r="AB989" s="25">
        <v>0</v>
      </c>
      <c r="AC989" s="25">
        <v>1</v>
      </c>
      <c r="AD989" s="25">
        <v>0</v>
      </c>
      <c r="AE989" s="25">
        <f t="shared" si="304"/>
        <v>1</v>
      </c>
      <c r="AF989" s="25" t="str">
        <f t="shared" si="305"/>
        <v>Less</v>
      </c>
      <c r="AG989" s="57">
        <v>5</v>
      </c>
      <c r="AH989" s="29">
        <v>110000</v>
      </c>
      <c r="AI989" s="29">
        <f t="shared" si="292"/>
        <v>1788</v>
      </c>
      <c r="AJ989" s="29" t="str">
        <f t="shared" si="306"/>
        <v>no</v>
      </c>
      <c r="AK989" s="29">
        <f t="shared" si="307"/>
        <v>61.521252796420583</v>
      </c>
      <c r="AL989" s="29">
        <f t="shared" si="308"/>
        <v>123.04250559284117</v>
      </c>
    </row>
    <row r="990" spans="1:38" x14ac:dyDescent="0.2">
      <c r="A990">
        <v>980</v>
      </c>
      <c r="B990" s="12">
        <v>80</v>
      </c>
      <c r="C990" s="12">
        <f t="shared" si="293"/>
        <v>80</v>
      </c>
      <c r="D990" s="12" t="str">
        <f t="shared" si="290"/>
        <v>no</v>
      </c>
      <c r="E990" s="12" t="str">
        <f t="shared" si="294"/>
        <v>Above Average</v>
      </c>
      <c r="F990" s="21">
        <v>8816</v>
      </c>
      <c r="G990" s="21" t="str">
        <f t="shared" si="295"/>
        <v>no</v>
      </c>
      <c r="H990" s="21" t="str">
        <f t="shared" si="296"/>
        <v>Below Average</v>
      </c>
      <c r="I990" s="12" t="s">
        <v>151</v>
      </c>
      <c r="J990" s="12" t="str">
        <f t="shared" si="297"/>
        <v>Sawyer</v>
      </c>
      <c r="K990" s="12" t="s">
        <v>91</v>
      </c>
      <c r="L990" s="12">
        <f t="shared" si="291"/>
        <v>65.835562612127291</v>
      </c>
      <c r="M990" s="12" t="str">
        <f t="shared" si="298"/>
        <v>Below Average</v>
      </c>
      <c r="N990" s="22">
        <v>5</v>
      </c>
      <c r="O990" s="22" t="str">
        <f t="shared" si="299"/>
        <v>Low</v>
      </c>
      <c r="P990">
        <v>1963</v>
      </c>
      <c r="Q990">
        <v>1963</v>
      </c>
      <c r="R990" s="23">
        <v>1121</v>
      </c>
      <c r="S990" s="23" t="str">
        <f t="shared" si="300"/>
        <v>no</v>
      </c>
      <c r="T990" s="23" t="str">
        <f t="shared" si="301"/>
        <v>Above Average</v>
      </c>
      <c r="U990" s="24">
        <v>1121</v>
      </c>
      <c r="V990" s="24">
        <v>0</v>
      </c>
      <c r="W990" s="24" t="s">
        <v>413</v>
      </c>
      <c r="X990" s="24">
        <v>1121</v>
      </c>
      <c r="Y990" s="24" t="str">
        <f t="shared" si="302"/>
        <v>no</v>
      </c>
      <c r="Z990" s="24" t="str">
        <f t="shared" si="303"/>
        <v>Below Average</v>
      </c>
      <c r="AA990" s="25">
        <v>1</v>
      </c>
      <c r="AB990" s="25">
        <v>0</v>
      </c>
      <c r="AC990" s="25">
        <v>1</v>
      </c>
      <c r="AD990" s="25">
        <v>0</v>
      </c>
      <c r="AE990" s="25">
        <f t="shared" si="304"/>
        <v>2</v>
      </c>
      <c r="AF990" s="25" t="str">
        <f t="shared" si="305"/>
        <v>Less</v>
      </c>
      <c r="AG990" s="57">
        <v>5</v>
      </c>
      <c r="AH990" s="29">
        <v>139000</v>
      </c>
      <c r="AI990" s="29">
        <f t="shared" si="292"/>
        <v>2242</v>
      </c>
      <c r="AJ990" s="29" t="str">
        <f t="shared" si="306"/>
        <v>no</v>
      </c>
      <c r="AK990" s="29">
        <f t="shared" si="307"/>
        <v>61.998215878679751</v>
      </c>
      <c r="AL990" s="29">
        <f t="shared" si="308"/>
        <v>123.9964317573595</v>
      </c>
    </row>
    <row r="991" spans="1:38" x14ac:dyDescent="0.2">
      <c r="A991">
        <v>981</v>
      </c>
      <c r="B991" s="12" t="s">
        <v>83</v>
      </c>
      <c r="C991" s="12">
        <f t="shared" si="293"/>
        <v>69</v>
      </c>
      <c r="D991" s="12" t="str">
        <f t="shared" si="290"/>
        <v>no</v>
      </c>
      <c r="E991" s="12" t="str">
        <f t="shared" si="294"/>
        <v>Below Average</v>
      </c>
      <c r="F991" s="21">
        <v>12122</v>
      </c>
      <c r="G991" s="21" t="str">
        <f t="shared" si="295"/>
        <v>no</v>
      </c>
      <c r="H991" s="21" t="str">
        <f t="shared" si="296"/>
        <v>Above Average</v>
      </c>
      <c r="I991" s="12" t="s">
        <v>162</v>
      </c>
      <c r="J991" s="12" t="str">
        <f t="shared" si="297"/>
        <v>NAmes</v>
      </c>
      <c r="K991" s="12" t="s">
        <v>91</v>
      </c>
      <c r="L991" s="12">
        <f t="shared" si="291"/>
        <v>65.191384752822614</v>
      </c>
      <c r="M991" s="12" t="str">
        <f t="shared" si="298"/>
        <v>Below Average</v>
      </c>
      <c r="N991" s="22">
        <v>7</v>
      </c>
      <c r="O991" s="22" t="str">
        <f t="shared" si="299"/>
        <v>High</v>
      </c>
      <c r="P991">
        <v>1961</v>
      </c>
      <c r="Q991">
        <v>2007</v>
      </c>
      <c r="R991" s="23">
        <v>944</v>
      </c>
      <c r="S991" s="23" t="str">
        <f t="shared" si="300"/>
        <v>no</v>
      </c>
      <c r="T991" s="23" t="str">
        <f t="shared" si="301"/>
        <v>Below Average</v>
      </c>
      <c r="U991" s="24">
        <v>999</v>
      </c>
      <c r="V991" s="24">
        <v>0</v>
      </c>
      <c r="W991" s="24" t="s">
        <v>413</v>
      </c>
      <c r="X991" s="24">
        <v>999</v>
      </c>
      <c r="Y991" s="24" t="str">
        <f t="shared" si="302"/>
        <v>no</v>
      </c>
      <c r="Z991" s="24" t="str">
        <f t="shared" si="303"/>
        <v>Below Average</v>
      </c>
      <c r="AA991" s="25">
        <v>1</v>
      </c>
      <c r="AB991" s="25">
        <v>0</v>
      </c>
      <c r="AC991" s="25">
        <v>1</v>
      </c>
      <c r="AD991" s="25">
        <v>0</v>
      </c>
      <c r="AE991" s="25">
        <f t="shared" si="304"/>
        <v>2</v>
      </c>
      <c r="AF991" s="25" t="str">
        <f t="shared" si="305"/>
        <v>Less</v>
      </c>
      <c r="AG991" s="57">
        <v>6</v>
      </c>
      <c r="AH991" s="29">
        <v>178400</v>
      </c>
      <c r="AI991" s="29">
        <f t="shared" si="292"/>
        <v>1943</v>
      </c>
      <c r="AJ991" s="29" t="str">
        <f t="shared" si="306"/>
        <v>no</v>
      </c>
      <c r="AK991" s="29">
        <f t="shared" si="307"/>
        <v>91.81677817807514</v>
      </c>
      <c r="AL991" s="29">
        <f t="shared" si="308"/>
        <v>178.57857857857857</v>
      </c>
    </row>
    <row r="992" spans="1:38" x14ac:dyDescent="0.2">
      <c r="A992">
        <v>982</v>
      </c>
      <c r="B992" s="12">
        <v>98</v>
      </c>
      <c r="C992" s="12">
        <f t="shared" si="293"/>
        <v>98</v>
      </c>
      <c r="D992" s="12" t="str">
        <f t="shared" si="290"/>
        <v>no</v>
      </c>
      <c r="E992" s="12" t="str">
        <f t="shared" si="294"/>
        <v>Above Average</v>
      </c>
      <c r="F992" s="21">
        <v>12203</v>
      </c>
      <c r="G992" s="21" t="str">
        <f t="shared" si="295"/>
        <v>no</v>
      </c>
      <c r="H992" s="21" t="str">
        <f t="shared" si="296"/>
        <v>Above Average</v>
      </c>
      <c r="I992" s="12" t="s">
        <v>129</v>
      </c>
      <c r="J992" s="12" t="str">
        <f t="shared" si="297"/>
        <v>NoRidge</v>
      </c>
      <c r="K992" s="12" t="s">
        <v>91</v>
      </c>
      <c r="L992" s="12">
        <f t="shared" si="291"/>
        <v>82.673563019433331</v>
      </c>
      <c r="M992" s="12" t="str">
        <f t="shared" si="298"/>
        <v>Above Average</v>
      </c>
      <c r="N992" s="22">
        <v>8</v>
      </c>
      <c r="O992" s="22" t="str">
        <f t="shared" si="299"/>
        <v>High</v>
      </c>
      <c r="P992">
        <v>1998</v>
      </c>
      <c r="Q992">
        <v>1999</v>
      </c>
      <c r="R992" s="23">
        <v>1225</v>
      </c>
      <c r="S992" s="23" t="str">
        <f t="shared" si="300"/>
        <v>no</v>
      </c>
      <c r="T992" s="23" t="str">
        <f t="shared" si="301"/>
        <v>Above Average</v>
      </c>
      <c r="U992" s="24">
        <v>1276</v>
      </c>
      <c r="V992" s="24">
        <v>1336</v>
      </c>
      <c r="W992" s="24" t="s">
        <v>412</v>
      </c>
      <c r="X992" s="24">
        <v>2612</v>
      </c>
      <c r="Y992" s="24" t="str">
        <f t="shared" si="302"/>
        <v>no</v>
      </c>
      <c r="Z992" s="24" t="str">
        <f t="shared" si="303"/>
        <v>Above Average</v>
      </c>
      <c r="AA992" s="25">
        <v>1</v>
      </c>
      <c r="AB992" s="25">
        <v>0</v>
      </c>
      <c r="AC992" s="25">
        <v>2</v>
      </c>
      <c r="AD992" s="25">
        <v>1</v>
      </c>
      <c r="AE992" s="25">
        <f t="shared" si="304"/>
        <v>4</v>
      </c>
      <c r="AF992" s="25" t="str">
        <f t="shared" si="305"/>
        <v>More</v>
      </c>
      <c r="AG992" s="57">
        <v>8</v>
      </c>
      <c r="AH992" s="29">
        <v>336000</v>
      </c>
      <c r="AI992" s="29">
        <f t="shared" si="292"/>
        <v>3837</v>
      </c>
      <c r="AJ992" s="29" t="str">
        <f t="shared" si="306"/>
        <v>no</v>
      </c>
      <c r="AK992" s="29">
        <f t="shared" si="307"/>
        <v>87.568412822517587</v>
      </c>
      <c r="AL992" s="29">
        <f t="shared" si="308"/>
        <v>128.63705972434917</v>
      </c>
    </row>
    <row r="993" spans="1:38" x14ac:dyDescent="0.2">
      <c r="A993">
        <v>983</v>
      </c>
      <c r="B993" s="12">
        <v>43</v>
      </c>
      <c r="C993" s="12">
        <f t="shared" si="293"/>
        <v>43</v>
      </c>
      <c r="D993" s="12" t="str">
        <f t="shared" si="290"/>
        <v>no</v>
      </c>
      <c r="E993" s="12" t="str">
        <f t="shared" si="294"/>
        <v>Below Average</v>
      </c>
      <c r="F993" s="21">
        <v>3182</v>
      </c>
      <c r="G993" s="21" t="str">
        <f t="shared" si="295"/>
        <v>no</v>
      </c>
      <c r="H993" s="21" t="str">
        <f t="shared" si="296"/>
        <v>Below Average</v>
      </c>
      <c r="I993" s="12" t="s">
        <v>227</v>
      </c>
      <c r="J993" s="12" t="str">
        <f t="shared" si="297"/>
        <v>Blmngtn</v>
      </c>
      <c r="K993" s="12" t="s">
        <v>91</v>
      </c>
      <c r="L993" s="12">
        <f t="shared" si="291"/>
        <v>63.149684044233808</v>
      </c>
      <c r="M993" s="12" t="str">
        <f t="shared" si="298"/>
        <v>Below Average</v>
      </c>
      <c r="N993" s="22">
        <v>7</v>
      </c>
      <c r="O993" s="22" t="str">
        <f t="shared" si="299"/>
        <v>High</v>
      </c>
      <c r="P993">
        <v>2007</v>
      </c>
      <c r="Q993">
        <v>2007</v>
      </c>
      <c r="R993" s="23">
        <v>1266</v>
      </c>
      <c r="S993" s="23" t="str">
        <f t="shared" si="300"/>
        <v>no</v>
      </c>
      <c r="T993" s="23" t="str">
        <f t="shared" si="301"/>
        <v>Above Average</v>
      </c>
      <c r="U993" s="24">
        <v>1266</v>
      </c>
      <c r="V993" s="24">
        <v>0</v>
      </c>
      <c r="W993" s="24" t="s">
        <v>413</v>
      </c>
      <c r="X993" s="24">
        <v>1266</v>
      </c>
      <c r="Y993" s="24" t="str">
        <f t="shared" si="302"/>
        <v>no</v>
      </c>
      <c r="Z993" s="24" t="str">
        <f t="shared" si="303"/>
        <v>Below Average</v>
      </c>
      <c r="AA993" s="25">
        <v>0</v>
      </c>
      <c r="AB993" s="25">
        <v>0</v>
      </c>
      <c r="AC993" s="25">
        <v>2</v>
      </c>
      <c r="AD993" s="25">
        <v>0</v>
      </c>
      <c r="AE993" s="25">
        <f t="shared" si="304"/>
        <v>2</v>
      </c>
      <c r="AF993" s="25" t="str">
        <f t="shared" si="305"/>
        <v>Less</v>
      </c>
      <c r="AG993" s="57">
        <v>6</v>
      </c>
      <c r="AH993" s="29">
        <v>159895</v>
      </c>
      <c r="AI993" s="29">
        <f t="shared" si="292"/>
        <v>2532</v>
      </c>
      <c r="AJ993" s="29" t="str">
        <f t="shared" si="306"/>
        <v>no</v>
      </c>
      <c r="AK993" s="29">
        <f t="shared" si="307"/>
        <v>63.149684044233808</v>
      </c>
      <c r="AL993" s="29">
        <f t="shared" si="308"/>
        <v>126.29936808846762</v>
      </c>
    </row>
    <row r="994" spans="1:38" x14ac:dyDescent="0.2">
      <c r="A994">
        <v>984</v>
      </c>
      <c r="B994" s="12" t="s">
        <v>83</v>
      </c>
      <c r="C994" s="12">
        <f t="shared" si="293"/>
        <v>69</v>
      </c>
      <c r="D994" s="12" t="str">
        <f t="shared" si="290"/>
        <v>no</v>
      </c>
      <c r="E994" s="12" t="str">
        <f t="shared" si="294"/>
        <v>Below Average</v>
      </c>
      <c r="F994" s="21">
        <v>11250</v>
      </c>
      <c r="G994" s="21" t="str">
        <f t="shared" si="295"/>
        <v>no</v>
      </c>
      <c r="H994" s="21" t="str">
        <f t="shared" si="296"/>
        <v>Above Average</v>
      </c>
      <c r="I994" s="12" t="s">
        <v>89</v>
      </c>
      <c r="J994" s="12" t="str">
        <f t="shared" si="297"/>
        <v>CollgCr</v>
      </c>
      <c r="K994" s="12" t="s">
        <v>91</v>
      </c>
      <c r="L994" s="12">
        <f t="shared" si="291"/>
        <v>74.535824409408733</v>
      </c>
      <c r="M994" s="12" t="str">
        <f t="shared" si="298"/>
        <v>Above Average</v>
      </c>
      <c r="N994" s="22">
        <v>8</v>
      </c>
      <c r="O994" s="22" t="str">
        <f t="shared" si="299"/>
        <v>High</v>
      </c>
      <c r="P994">
        <v>2002</v>
      </c>
      <c r="Q994">
        <v>2002</v>
      </c>
      <c r="R994" s="23">
        <v>1128</v>
      </c>
      <c r="S994" s="23" t="str">
        <f t="shared" si="300"/>
        <v>no</v>
      </c>
      <c r="T994" s="23" t="str">
        <f t="shared" si="301"/>
        <v>Above Average</v>
      </c>
      <c r="U994" s="24">
        <v>1149</v>
      </c>
      <c r="V994" s="24">
        <v>1141</v>
      </c>
      <c r="W994" s="24" t="s">
        <v>412</v>
      </c>
      <c r="X994" s="24">
        <v>2290</v>
      </c>
      <c r="Y994" s="24" t="str">
        <f t="shared" si="302"/>
        <v>no</v>
      </c>
      <c r="Z994" s="24" t="str">
        <f t="shared" si="303"/>
        <v>Above Average</v>
      </c>
      <c r="AA994" s="25">
        <v>0</v>
      </c>
      <c r="AB994" s="25">
        <v>0</v>
      </c>
      <c r="AC994" s="25">
        <v>2</v>
      </c>
      <c r="AD994" s="25">
        <v>1</v>
      </c>
      <c r="AE994" s="25">
        <f t="shared" si="304"/>
        <v>3</v>
      </c>
      <c r="AF994" s="25" t="str">
        <f t="shared" si="305"/>
        <v>More</v>
      </c>
      <c r="AG994" s="57">
        <v>9</v>
      </c>
      <c r="AH994" s="29">
        <v>255900</v>
      </c>
      <c r="AI994" s="29">
        <f t="shared" si="292"/>
        <v>3418</v>
      </c>
      <c r="AJ994" s="29" t="str">
        <f t="shared" si="306"/>
        <v>no</v>
      </c>
      <c r="AK994" s="29">
        <f t="shared" si="307"/>
        <v>74.868344060854298</v>
      </c>
      <c r="AL994" s="29">
        <f t="shared" si="308"/>
        <v>111.7467248908297</v>
      </c>
    </row>
    <row r="995" spans="1:38" x14ac:dyDescent="0.2">
      <c r="A995">
        <v>985</v>
      </c>
      <c r="B995" s="12">
        <v>75</v>
      </c>
      <c r="C995" s="12">
        <f t="shared" si="293"/>
        <v>75</v>
      </c>
      <c r="D995" s="12" t="str">
        <f t="shared" si="290"/>
        <v>no</v>
      </c>
      <c r="E995" s="12" t="str">
        <f t="shared" si="294"/>
        <v>Above Average</v>
      </c>
      <c r="F995" s="21">
        <v>10125</v>
      </c>
      <c r="G995" s="21" t="str">
        <f t="shared" si="295"/>
        <v>no</v>
      </c>
      <c r="H995" s="21" t="str">
        <f t="shared" si="296"/>
        <v>Below Average</v>
      </c>
      <c r="I995" s="12" t="s">
        <v>131</v>
      </c>
      <c r="J995" s="12" t="str">
        <f t="shared" si="297"/>
        <v/>
      </c>
      <c r="K995" s="12" t="s">
        <v>167</v>
      </c>
      <c r="L995" s="12">
        <f t="shared" si="291"/>
        <v>69.371268986915226</v>
      </c>
      <c r="M995" s="12" t="str">
        <f t="shared" si="298"/>
        <v/>
      </c>
      <c r="N995" s="22">
        <v>5</v>
      </c>
      <c r="O995" s="22" t="str">
        <f t="shared" si="299"/>
        <v>Low</v>
      </c>
      <c r="P995">
        <v>1977</v>
      </c>
      <c r="Q995">
        <v>1977</v>
      </c>
      <c r="R995" s="23">
        <v>0</v>
      </c>
      <c r="S995" s="23" t="str">
        <f t="shared" si="300"/>
        <v>yes</v>
      </c>
      <c r="T995" s="23" t="str">
        <f t="shared" si="301"/>
        <v>Below Average</v>
      </c>
      <c r="U995" s="24">
        <v>1302</v>
      </c>
      <c r="V995" s="24">
        <v>432</v>
      </c>
      <c r="W995" s="24" t="s">
        <v>412</v>
      </c>
      <c r="X995" s="24">
        <v>1734</v>
      </c>
      <c r="Y995" s="24" t="str">
        <f t="shared" si="302"/>
        <v>no</v>
      </c>
      <c r="Z995" s="24" t="str">
        <f t="shared" si="303"/>
        <v>Above Average</v>
      </c>
      <c r="AA995" s="25">
        <v>0</v>
      </c>
      <c r="AB995" s="25">
        <v>0</v>
      </c>
      <c r="AC995" s="25">
        <v>2</v>
      </c>
      <c r="AD995" s="25">
        <v>0</v>
      </c>
      <c r="AE995" s="25">
        <f t="shared" si="304"/>
        <v>2</v>
      </c>
      <c r="AF995" s="25" t="str">
        <f t="shared" si="305"/>
        <v>Less</v>
      </c>
      <c r="AG995" s="57">
        <v>8</v>
      </c>
      <c r="AH995" s="29">
        <v>126000</v>
      </c>
      <c r="AI995" s="29">
        <f t="shared" si="292"/>
        <v>1734</v>
      </c>
      <c r="AJ995" s="29" t="str">
        <f t="shared" si="306"/>
        <v>no</v>
      </c>
      <c r="AK995" s="29">
        <f t="shared" si="307"/>
        <v>72.664359861591691</v>
      </c>
      <c r="AL995" s="29">
        <f t="shared" si="308"/>
        <v>72.664359861591691</v>
      </c>
    </row>
    <row r="996" spans="1:38" x14ac:dyDescent="0.2">
      <c r="A996">
        <v>986</v>
      </c>
      <c r="B996" s="12">
        <v>68</v>
      </c>
      <c r="C996" s="12">
        <f t="shared" si="293"/>
        <v>68</v>
      </c>
      <c r="D996" s="12" t="str">
        <f t="shared" si="290"/>
        <v>no</v>
      </c>
      <c r="E996" s="12" t="str">
        <f t="shared" si="294"/>
        <v>Below Average</v>
      </c>
      <c r="F996" s="21">
        <v>10880</v>
      </c>
      <c r="G996" s="21" t="str">
        <f t="shared" si="295"/>
        <v>no</v>
      </c>
      <c r="H996" s="21" t="str">
        <f t="shared" si="296"/>
        <v>Above Average</v>
      </c>
      <c r="I996" s="12" t="s">
        <v>185</v>
      </c>
      <c r="J996" s="12" t="str">
        <f t="shared" si="297"/>
        <v/>
      </c>
      <c r="K996" s="12" t="s">
        <v>149</v>
      </c>
      <c r="L996" s="12">
        <f t="shared" si="291"/>
        <v>61.772149970231268</v>
      </c>
      <c r="M996" s="12" t="str">
        <f t="shared" si="298"/>
        <v/>
      </c>
      <c r="N996" s="22">
        <v>5</v>
      </c>
      <c r="O996" s="22" t="str">
        <f t="shared" si="299"/>
        <v>Low</v>
      </c>
      <c r="P996">
        <v>1950</v>
      </c>
      <c r="Q996">
        <v>1950</v>
      </c>
      <c r="R996" s="23">
        <v>1164</v>
      </c>
      <c r="S996" s="23" t="str">
        <f t="shared" si="300"/>
        <v>no</v>
      </c>
      <c r="T996" s="23" t="str">
        <f t="shared" si="301"/>
        <v>Above Average</v>
      </c>
      <c r="U996" s="24">
        <v>1164</v>
      </c>
      <c r="V996" s="24">
        <v>0</v>
      </c>
      <c r="W996" s="24" t="s">
        <v>413</v>
      </c>
      <c r="X996" s="24">
        <v>1164</v>
      </c>
      <c r="Y996" s="24" t="str">
        <f t="shared" si="302"/>
        <v>no</v>
      </c>
      <c r="Z996" s="24" t="str">
        <f t="shared" si="303"/>
        <v>Below Average</v>
      </c>
      <c r="AA996" s="25">
        <v>1</v>
      </c>
      <c r="AB996" s="25">
        <v>0</v>
      </c>
      <c r="AC996" s="25">
        <v>1</v>
      </c>
      <c r="AD996" s="25">
        <v>0</v>
      </c>
      <c r="AE996" s="25">
        <f t="shared" si="304"/>
        <v>2</v>
      </c>
      <c r="AF996" s="25" t="str">
        <f t="shared" si="305"/>
        <v>Less</v>
      </c>
      <c r="AG996" s="57">
        <v>5</v>
      </c>
      <c r="AH996" s="29">
        <v>125000</v>
      </c>
      <c r="AI996" s="29">
        <f t="shared" si="292"/>
        <v>2328</v>
      </c>
      <c r="AJ996" s="29" t="str">
        <f t="shared" si="306"/>
        <v>no</v>
      </c>
      <c r="AK996" s="29">
        <f t="shared" si="307"/>
        <v>53.694158075601372</v>
      </c>
      <c r="AL996" s="29">
        <f t="shared" si="308"/>
        <v>107.38831615120274</v>
      </c>
    </row>
    <row r="997" spans="1:38" x14ac:dyDescent="0.2">
      <c r="A997">
        <v>987</v>
      </c>
      <c r="B997" s="12">
        <v>59</v>
      </c>
      <c r="C997" s="12">
        <f t="shared" si="293"/>
        <v>59</v>
      </c>
      <c r="D997" s="12" t="str">
        <f t="shared" si="290"/>
        <v>no</v>
      </c>
      <c r="E997" s="12" t="str">
        <f t="shared" si="294"/>
        <v>Below Average</v>
      </c>
      <c r="F997" s="21">
        <v>5310</v>
      </c>
      <c r="G997" s="21" t="str">
        <f t="shared" si="295"/>
        <v>no</v>
      </c>
      <c r="H997" s="21" t="str">
        <f t="shared" si="296"/>
        <v>Below Average</v>
      </c>
      <c r="I997" s="12" t="s">
        <v>143</v>
      </c>
      <c r="J997" s="12" t="str">
        <f t="shared" si="297"/>
        <v>OldTown</v>
      </c>
      <c r="K997" s="12" t="s">
        <v>91</v>
      </c>
      <c r="L997" s="12">
        <f t="shared" si="291"/>
        <v>57.90974368543602</v>
      </c>
      <c r="M997" s="12" t="str">
        <f t="shared" si="298"/>
        <v>Below Average</v>
      </c>
      <c r="N997" s="22">
        <v>6</v>
      </c>
      <c r="O997" s="22" t="str">
        <f t="shared" si="299"/>
        <v>Low</v>
      </c>
      <c r="P997">
        <v>1910</v>
      </c>
      <c r="Q997">
        <v>2003</v>
      </c>
      <c r="R997" s="23">
        <v>485</v>
      </c>
      <c r="S997" s="23" t="str">
        <f t="shared" si="300"/>
        <v>no</v>
      </c>
      <c r="T997" s="23" t="str">
        <f t="shared" si="301"/>
        <v>Below Average</v>
      </c>
      <c r="U997" s="24">
        <v>1001</v>
      </c>
      <c r="V997" s="24">
        <v>634</v>
      </c>
      <c r="W997" s="24" t="s">
        <v>412</v>
      </c>
      <c r="X997" s="24">
        <v>1635</v>
      </c>
      <c r="Y997" s="24" t="str">
        <f t="shared" si="302"/>
        <v>no</v>
      </c>
      <c r="Z997" s="24" t="str">
        <f t="shared" si="303"/>
        <v>Above Average</v>
      </c>
      <c r="AA997" s="25">
        <v>0</v>
      </c>
      <c r="AB997" s="25">
        <v>0</v>
      </c>
      <c r="AC997" s="25">
        <v>1</v>
      </c>
      <c r="AD997" s="25">
        <v>0</v>
      </c>
      <c r="AE997" s="25">
        <f t="shared" si="304"/>
        <v>1</v>
      </c>
      <c r="AF997" s="25" t="str">
        <f t="shared" si="305"/>
        <v>Less</v>
      </c>
      <c r="AG997" s="57">
        <v>5</v>
      </c>
      <c r="AH997" s="29">
        <v>117000</v>
      </c>
      <c r="AI997" s="29">
        <f t="shared" si="292"/>
        <v>2120</v>
      </c>
      <c r="AJ997" s="29" t="str">
        <f t="shared" si="306"/>
        <v>no</v>
      </c>
      <c r="AK997" s="29">
        <f t="shared" si="307"/>
        <v>55.188679245283019</v>
      </c>
      <c r="AL997" s="29">
        <f t="shared" si="308"/>
        <v>71.559633027522935</v>
      </c>
    </row>
    <row r="998" spans="1:38" x14ac:dyDescent="0.2">
      <c r="A998">
        <v>988</v>
      </c>
      <c r="B998" s="12">
        <v>83</v>
      </c>
      <c r="C998" s="12">
        <f t="shared" si="293"/>
        <v>83</v>
      </c>
      <c r="D998" s="12" t="str">
        <f t="shared" si="290"/>
        <v>no</v>
      </c>
      <c r="E998" s="12" t="str">
        <f t="shared" si="294"/>
        <v>Above Average</v>
      </c>
      <c r="F998" s="21">
        <v>10159</v>
      </c>
      <c r="G998" s="21" t="str">
        <f t="shared" si="295"/>
        <v>no</v>
      </c>
      <c r="H998" s="21" t="str">
        <f t="shared" si="296"/>
        <v>Below Average</v>
      </c>
      <c r="I998" s="12" t="s">
        <v>154</v>
      </c>
      <c r="J998" s="12" t="str">
        <f t="shared" si="297"/>
        <v>NridgHt</v>
      </c>
      <c r="K998" s="12" t="s">
        <v>91</v>
      </c>
      <c r="L998" s="12">
        <f t="shared" si="291"/>
        <v>92.435750489847905</v>
      </c>
      <c r="M998" s="12" t="str">
        <f t="shared" si="298"/>
        <v>Above Average</v>
      </c>
      <c r="N998" s="22">
        <v>9</v>
      </c>
      <c r="O998" s="22" t="str">
        <f t="shared" si="299"/>
        <v>High</v>
      </c>
      <c r="P998">
        <v>2009</v>
      </c>
      <c r="Q998">
        <v>2010</v>
      </c>
      <c r="R998" s="23">
        <v>1930</v>
      </c>
      <c r="S998" s="23" t="str">
        <f t="shared" si="300"/>
        <v>no</v>
      </c>
      <c r="T998" s="23" t="str">
        <f t="shared" si="301"/>
        <v>Above Average</v>
      </c>
      <c r="U998" s="24">
        <v>1940</v>
      </c>
      <c r="V998" s="24">
        <v>0</v>
      </c>
      <c r="W998" s="24" t="s">
        <v>413</v>
      </c>
      <c r="X998" s="24">
        <v>1940</v>
      </c>
      <c r="Y998" s="24" t="str">
        <f t="shared" si="302"/>
        <v>no</v>
      </c>
      <c r="Z998" s="24" t="str">
        <f t="shared" si="303"/>
        <v>Above Average</v>
      </c>
      <c r="AA998" s="25">
        <v>1</v>
      </c>
      <c r="AB998" s="25">
        <v>0</v>
      </c>
      <c r="AC998" s="25">
        <v>2</v>
      </c>
      <c r="AD998" s="25">
        <v>1</v>
      </c>
      <c r="AE998" s="25">
        <f t="shared" si="304"/>
        <v>4</v>
      </c>
      <c r="AF998" s="25" t="str">
        <f t="shared" si="305"/>
        <v>More</v>
      </c>
      <c r="AG998" s="57">
        <v>8</v>
      </c>
      <c r="AH998" s="29">
        <v>395192</v>
      </c>
      <c r="AI998" s="29">
        <f t="shared" si="292"/>
        <v>3870</v>
      </c>
      <c r="AJ998" s="29" t="str">
        <f t="shared" si="306"/>
        <v>no</v>
      </c>
      <c r="AK998" s="29">
        <f t="shared" si="307"/>
        <v>102.11679586563308</v>
      </c>
      <c r="AL998" s="29">
        <f t="shared" si="308"/>
        <v>203.70721649484537</v>
      </c>
    </row>
    <row r="999" spans="1:38" x14ac:dyDescent="0.2">
      <c r="A999">
        <v>989</v>
      </c>
      <c r="B999" s="12" t="s">
        <v>83</v>
      </c>
      <c r="C999" s="12">
        <f t="shared" si="293"/>
        <v>69</v>
      </c>
      <c r="D999" s="12" t="str">
        <f t="shared" si="290"/>
        <v>no</v>
      </c>
      <c r="E999" s="12" t="str">
        <f t="shared" si="294"/>
        <v>Below Average</v>
      </c>
      <c r="F999" s="21">
        <v>12046</v>
      </c>
      <c r="G999" s="21" t="str">
        <f t="shared" si="295"/>
        <v>no</v>
      </c>
      <c r="H999" s="21" t="str">
        <f t="shared" si="296"/>
        <v>Above Average</v>
      </c>
      <c r="I999" s="12" t="s">
        <v>138</v>
      </c>
      <c r="J999" s="12" t="str">
        <f t="shared" si="297"/>
        <v>NWAmes</v>
      </c>
      <c r="K999" s="12" t="s">
        <v>91</v>
      </c>
      <c r="L999" s="12">
        <f t="shared" si="291"/>
        <v>67.115548801871967</v>
      </c>
      <c r="M999" s="12" t="str">
        <f t="shared" si="298"/>
        <v>Below Average</v>
      </c>
      <c r="N999" s="22">
        <v>6</v>
      </c>
      <c r="O999" s="22" t="str">
        <f t="shared" si="299"/>
        <v>Low</v>
      </c>
      <c r="P999">
        <v>1976</v>
      </c>
      <c r="Q999">
        <v>1976</v>
      </c>
      <c r="R999" s="23">
        <v>848</v>
      </c>
      <c r="S999" s="23" t="str">
        <f t="shared" si="300"/>
        <v>no</v>
      </c>
      <c r="T999" s="23" t="str">
        <f t="shared" si="301"/>
        <v>Below Average</v>
      </c>
      <c r="U999" s="24">
        <v>1118</v>
      </c>
      <c r="V999" s="24">
        <v>912</v>
      </c>
      <c r="W999" s="24" t="s">
        <v>412</v>
      </c>
      <c r="X999" s="24">
        <v>2030</v>
      </c>
      <c r="Y999" s="24" t="str">
        <f t="shared" si="302"/>
        <v>no</v>
      </c>
      <c r="Z999" s="24" t="str">
        <f t="shared" si="303"/>
        <v>Above Average</v>
      </c>
      <c r="AA999" s="25">
        <v>0</v>
      </c>
      <c r="AB999" s="25">
        <v>0</v>
      </c>
      <c r="AC999" s="25">
        <v>2</v>
      </c>
      <c r="AD999" s="25">
        <v>1</v>
      </c>
      <c r="AE999" s="25">
        <f t="shared" si="304"/>
        <v>3</v>
      </c>
      <c r="AF999" s="25" t="str">
        <f t="shared" si="305"/>
        <v>More</v>
      </c>
      <c r="AG999" s="57">
        <v>8</v>
      </c>
      <c r="AH999" s="29">
        <v>195000</v>
      </c>
      <c r="AI999" s="29">
        <f t="shared" si="292"/>
        <v>2878</v>
      </c>
      <c r="AJ999" s="29" t="str">
        <f t="shared" si="306"/>
        <v>no</v>
      </c>
      <c r="AK999" s="29">
        <f t="shared" si="307"/>
        <v>67.755385684503125</v>
      </c>
      <c r="AL999" s="29">
        <f t="shared" si="308"/>
        <v>96.059113300492612</v>
      </c>
    </row>
    <row r="1000" spans="1:38" x14ac:dyDescent="0.2">
      <c r="A1000">
        <v>990</v>
      </c>
      <c r="B1000" s="12">
        <v>65</v>
      </c>
      <c r="C1000" s="12">
        <f t="shared" si="293"/>
        <v>65</v>
      </c>
      <c r="D1000" s="12" t="str">
        <f t="shared" si="290"/>
        <v>no</v>
      </c>
      <c r="E1000" s="12" t="str">
        <f t="shared" si="294"/>
        <v>Below Average</v>
      </c>
      <c r="F1000" s="21">
        <v>8125</v>
      </c>
      <c r="G1000" s="21" t="str">
        <f t="shared" si="295"/>
        <v>no</v>
      </c>
      <c r="H1000" s="21" t="str">
        <f t="shared" si="296"/>
        <v>Below Average</v>
      </c>
      <c r="I1000" s="12" t="s">
        <v>136</v>
      </c>
      <c r="J1000" s="12" t="str">
        <f t="shared" si="297"/>
        <v>Somerst</v>
      </c>
      <c r="K1000" s="12" t="s">
        <v>91</v>
      </c>
      <c r="L1000" s="12">
        <f t="shared" si="291"/>
        <v>83.140020408338017</v>
      </c>
      <c r="M1000" s="12" t="str">
        <f t="shared" si="298"/>
        <v>Above Average</v>
      </c>
      <c r="N1000" s="22">
        <v>7</v>
      </c>
      <c r="O1000" s="22" t="str">
        <f t="shared" si="299"/>
        <v>High</v>
      </c>
      <c r="P1000">
        <v>2006</v>
      </c>
      <c r="Q1000">
        <v>2006</v>
      </c>
      <c r="R1000" s="23">
        <v>770</v>
      </c>
      <c r="S1000" s="23" t="str">
        <f t="shared" si="300"/>
        <v>no</v>
      </c>
      <c r="T1000" s="23" t="str">
        <f t="shared" si="301"/>
        <v>Below Average</v>
      </c>
      <c r="U1000" s="24">
        <v>778</v>
      </c>
      <c r="V1000" s="24">
        <v>798</v>
      </c>
      <c r="W1000" s="24" t="s">
        <v>412</v>
      </c>
      <c r="X1000" s="24">
        <v>1576</v>
      </c>
      <c r="Y1000" s="24" t="str">
        <f t="shared" si="302"/>
        <v>no</v>
      </c>
      <c r="Z1000" s="24" t="str">
        <f t="shared" si="303"/>
        <v>Above Average</v>
      </c>
      <c r="AA1000" s="25">
        <v>0</v>
      </c>
      <c r="AB1000" s="25">
        <v>0</v>
      </c>
      <c r="AC1000" s="25">
        <v>2</v>
      </c>
      <c r="AD1000" s="25">
        <v>1</v>
      </c>
      <c r="AE1000" s="25">
        <f t="shared" si="304"/>
        <v>3</v>
      </c>
      <c r="AF1000" s="25" t="str">
        <f t="shared" si="305"/>
        <v>More</v>
      </c>
      <c r="AG1000" s="57">
        <v>6</v>
      </c>
      <c r="AH1000" s="29">
        <v>197000</v>
      </c>
      <c r="AI1000" s="29">
        <f t="shared" si="292"/>
        <v>2346</v>
      </c>
      <c r="AJ1000" s="29" t="str">
        <f t="shared" si="306"/>
        <v>no</v>
      </c>
      <c r="AK1000" s="29">
        <f t="shared" si="307"/>
        <v>83.972719522591646</v>
      </c>
      <c r="AL1000" s="29">
        <f t="shared" si="308"/>
        <v>125</v>
      </c>
    </row>
    <row r="1001" spans="1:38" x14ac:dyDescent="0.2">
      <c r="A1001">
        <v>991</v>
      </c>
      <c r="B1001" s="12">
        <v>82</v>
      </c>
      <c r="C1001" s="12">
        <f t="shared" si="293"/>
        <v>82</v>
      </c>
      <c r="D1001" s="12" t="str">
        <f t="shared" si="290"/>
        <v>no</v>
      </c>
      <c r="E1001" s="12" t="str">
        <f t="shared" si="294"/>
        <v>Above Average</v>
      </c>
      <c r="F1001" s="21">
        <v>9452</v>
      </c>
      <c r="G1001" s="21" t="str">
        <f t="shared" si="295"/>
        <v>no</v>
      </c>
      <c r="H1001" s="21" t="str">
        <f t="shared" si="296"/>
        <v>Below Average</v>
      </c>
      <c r="I1001" s="12" t="s">
        <v>129</v>
      </c>
      <c r="J1001" s="12" t="str">
        <f t="shared" si="297"/>
        <v>NoRidge</v>
      </c>
      <c r="K1001" s="12" t="s">
        <v>91</v>
      </c>
      <c r="L1001" s="12">
        <f t="shared" si="291"/>
        <v>82.673563019433331</v>
      </c>
      <c r="M1001" s="12" t="str">
        <f t="shared" si="298"/>
        <v>Above Average</v>
      </c>
      <c r="N1001" s="22">
        <v>8</v>
      </c>
      <c r="O1001" s="22" t="str">
        <f t="shared" si="299"/>
        <v>High</v>
      </c>
      <c r="P1001">
        <v>1997</v>
      </c>
      <c r="Q1001">
        <v>1998</v>
      </c>
      <c r="R1001" s="23">
        <v>1396</v>
      </c>
      <c r="S1001" s="23" t="str">
        <f t="shared" si="300"/>
        <v>no</v>
      </c>
      <c r="T1001" s="23" t="str">
        <f t="shared" si="301"/>
        <v>Above Average</v>
      </c>
      <c r="U1001" s="24">
        <v>1407</v>
      </c>
      <c r="V1001" s="24">
        <v>985</v>
      </c>
      <c r="W1001" s="24" t="s">
        <v>412</v>
      </c>
      <c r="X1001" s="24">
        <v>2392</v>
      </c>
      <c r="Y1001" s="24" t="str">
        <f t="shared" si="302"/>
        <v>no</v>
      </c>
      <c r="Z1001" s="24" t="str">
        <f t="shared" si="303"/>
        <v>Above Average</v>
      </c>
      <c r="AA1001" s="25">
        <v>1</v>
      </c>
      <c r="AB1001" s="25">
        <v>0</v>
      </c>
      <c r="AC1001" s="25">
        <v>2</v>
      </c>
      <c r="AD1001" s="25">
        <v>1</v>
      </c>
      <c r="AE1001" s="25">
        <f t="shared" si="304"/>
        <v>4</v>
      </c>
      <c r="AF1001" s="25" t="str">
        <f t="shared" si="305"/>
        <v>More</v>
      </c>
      <c r="AG1001" s="57">
        <v>7</v>
      </c>
      <c r="AH1001" s="29">
        <v>348000</v>
      </c>
      <c r="AI1001" s="29">
        <f t="shared" si="292"/>
        <v>3788</v>
      </c>
      <c r="AJ1001" s="29" t="str">
        <f t="shared" si="306"/>
        <v>no</v>
      </c>
      <c r="AK1001" s="29">
        <f t="shared" si="307"/>
        <v>91.869060190073924</v>
      </c>
      <c r="AL1001" s="29">
        <f t="shared" si="308"/>
        <v>145.48494983277592</v>
      </c>
    </row>
    <row r="1002" spans="1:38" x14ac:dyDescent="0.2">
      <c r="A1002">
        <v>992</v>
      </c>
      <c r="B1002" s="12">
        <v>121</v>
      </c>
      <c r="C1002" s="12">
        <f t="shared" si="293"/>
        <v>121</v>
      </c>
      <c r="D1002" s="12" t="str">
        <f t="shared" si="290"/>
        <v>yes</v>
      </c>
      <c r="E1002" s="12" t="str">
        <f t="shared" si="294"/>
        <v>Above Average</v>
      </c>
      <c r="F1002" s="21">
        <v>17671</v>
      </c>
      <c r="G1002" s="21" t="str">
        <f t="shared" si="295"/>
        <v>no</v>
      </c>
      <c r="H1002" s="21" t="str">
        <f t="shared" si="296"/>
        <v>Above Average</v>
      </c>
      <c r="I1002" s="12" t="s">
        <v>143</v>
      </c>
      <c r="J1002" s="12" t="str">
        <f t="shared" si="297"/>
        <v>OldTown</v>
      </c>
      <c r="K1002" s="12" t="s">
        <v>91</v>
      </c>
      <c r="L1002" s="12">
        <f t="shared" si="291"/>
        <v>57.90974368543602</v>
      </c>
      <c r="M1002" s="12" t="str">
        <f t="shared" si="298"/>
        <v>Below Average</v>
      </c>
      <c r="N1002" s="22">
        <v>8</v>
      </c>
      <c r="O1002" s="22" t="str">
        <f t="shared" si="299"/>
        <v>High</v>
      </c>
      <c r="P1002">
        <v>1882</v>
      </c>
      <c r="Q1002">
        <v>1986</v>
      </c>
      <c r="R1002" s="23">
        <v>916</v>
      </c>
      <c r="S1002" s="23" t="str">
        <f t="shared" si="300"/>
        <v>no</v>
      </c>
      <c r="T1002" s="23" t="str">
        <f t="shared" si="301"/>
        <v>Below Average</v>
      </c>
      <c r="U1002" s="24">
        <v>916</v>
      </c>
      <c r="V1002" s="24">
        <v>826</v>
      </c>
      <c r="W1002" s="24" t="s">
        <v>412</v>
      </c>
      <c r="X1002" s="24">
        <v>1742</v>
      </c>
      <c r="Y1002" s="24" t="str">
        <f t="shared" si="302"/>
        <v>no</v>
      </c>
      <c r="Z1002" s="24" t="str">
        <f t="shared" si="303"/>
        <v>Above Average</v>
      </c>
      <c r="AA1002" s="25">
        <v>0</v>
      </c>
      <c r="AB1002" s="25">
        <v>0</v>
      </c>
      <c r="AC1002" s="25">
        <v>1</v>
      </c>
      <c r="AD1002" s="25">
        <v>1</v>
      </c>
      <c r="AE1002" s="25">
        <f t="shared" si="304"/>
        <v>2</v>
      </c>
      <c r="AF1002" s="25" t="str">
        <f t="shared" si="305"/>
        <v>Less</v>
      </c>
      <c r="AG1002" s="57">
        <v>8</v>
      </c>
      <c r="AH1002" s="29">
        <v>168000</v>
      </c>
      <c r="AI1002" s="29">
        <f t="shared" si="292"/>
        <v>2658</v>
      </c>
      <c r="AJ1002" s="29" t="str">
        <f t="shared" si="306"/>
        <v>no</v>
      </c>
      <c r="AK1002" s="29">
        <f t="shared" si="307"/>
        <v>63.205417607223474</v>
      </c>
      <c r="AL1002" s="29">
        <f t="shared" si="308"/>
        <v>96.440872560275551</v>
      </c>
    </row>
    <row r="1003" spans="1:38" x14ac:dyDescent="0.2">
      <c r="A1003">
        <v>993</v>
      </c>
      <c r="B1003" s="12">
        <v>80</v>
      </c>
      <c r="C1003" s="12">
        <f t="shared" si="293"/>
        <v>80</v>
      </c>
      <c r="D1003" s="12" t="str">
        <f t="shared" si="290"/>
        <v>no</v>
      </c>
      <c r="E1003" s="12" t="str">
        <f t="shared" si="294"/>
        <v>Above Average</v>
      </c>
      <c r="F1003" s="21">
        <v>9760</v>
      </c>
      <c r="G1003" s="21" t="str">
        <f t="shared" si="295"/>
        <v>no</v>
      </c>
      <c r="H1003" s="21" t="str">
        <f t="shared" si="296"/>
        <v>Below Average</v>
      </c>
      <c r="I1003" s="12" t="s">
        <v>162</v>
      </c>
      <c r="J1003" s="12" t="str">
        <f t="shared" si="297"/>
        <v>NAmes</v>
      </c>
      <c r="K1003" s="12" t="s">
        <v>91</v>
      </c>
      <c r="L1003" s="12">
        <f t="shared" si="291"/>
        <v>65.191384752822614</v>
      </c>
      <c r="M1003" s="12" t="str">
        <f t="shared" si="298"/>
        <v>Below Average</v>
      </c>
      <c r="N1003" s="22">
        <v>6</v>
      </c>
      <c r="O1003" s="22" t="str">
        <f t="shared" si="299"/>
        <v>Low</v>
      </c>
      <c r="P1003">
        <v>1964</v>
      </c>
      <c r="Q1003">
        <v>1993</v>
      </c>
      <c r="R1003" s="23">
        <v>822</v>
      </c>
      <c r="S1003" s="23" t="str">
        <f t="shared" si="300"/>
        <v>no</v>
      </c>
      <c r="T1003" s="23" t="str">
        <f t="shared" si="301"/>
        <v>Below Average</v>
      </c>
      <c r="U1003" s="24">
        <v>1020</v>
      </c>
      <c r="V1003" s="24">
        <v>831</v>
      </c>
      <c r="W1003" s="24" t="s">
        <v>412</v>
      </c>
      <c r="X1003" s="24">
        <v>1851</v>
      </c>
      <c r="Y1003" s="24" t="str">
        <f t="shared" si="302"/>
        <v>no</v>
      </c>
      <c r="Z1003" s="24" t="str">
        <f t="shared" si="303"/>
        <v>Above Average</v>
      </c>
      <c r="AA1003" s="25">
        <v>0</v>
      </c>
      <c r="AB1003" s="25">
        <v>0</v>
      </c>
      <c r="AC1003" s="25">
        <v>2</v>
      </c>
      <c r="AD1003" s="25">
        <v>1</v>
      </c>
      <c r="AE1003" s="25">
        <f t="shared" si="304"/>
        <v>3</v>
      </c>
      <c r="AF1003" s="25" t="str">
        <f t="shared" si="305"/>
        <v>More</v>
      </c>
      <c r="AG1003" s="57">
        <v>7</v>
      </c>
      <c r="AH1003" s="29">
        <v>187000</v>
      </c>
      <c r="AI1003" s="29">
        <f t="shared" si="292"/>
        <v>2673</v>
      </c>
      <c r="AJ1003" s="29" t="str">
        <f t="shared" si="306"/>
        <v>no</v>
      </c>
      <c r="AK1003" s="29">
        <f t="shared" si="307"/>
        <v>69.958847736625515</v>
      </c>
      <c r="AL1003" s="29">
        <f t="shared" si="308"/>
        <v>101.02647217720151</v>
      </c>
    </row>
    <row r="1004" spans="1:38" x14ac:dyDescent="0.2">
      <c r="A1004">
        <v>994</v>
      </c>
      <c r="B1004" s="12">
        <v>68</v>
      </c>
      <c r="C1004" s="12">
        <f t="shared" si="293"/>
        <v>68</v>
      </c>
      <c r="D1004" s="12" t="str">
        <f t="shared" si="290"/>
        <v>no</v>
      </c>
      <c r="E1004" s="12" t="str">
        <f t="shared" si="294"/>
        <v>Below Average</v>
      </c>
      <c r="F1004" s="21">
        <v>8846</v>
      </c>
      <c r="G1004" s="21" t="str">
        <f t="shared" si="295"/>
        <v>no</v>
      </c>
      <c r="H1004" s="21" t="str">
        <f t="shared" si="296"/>
        <v>Below Average</v>
      </c>
      <c r="I1004" s="12" t="s">
        <v>89</v>
      </c>
      <c r="J1004" s="12" t="str">
        <f t="shared" si="297"/>
        <v>CollgCr</v>
      </c>
      <c r="K1004" s="12" t="s">
        <v>91</v>
      </c>
      <c r="L1004" s="12">
        <f t="shared" si="291"/>
        <v>74.535824409408733</v>
      </c>
      <c r="M1004" s="12" t="str">
        <f t="shared" si="298"/>
        <v>Above Average</v>
      </c>
      <c r="N1004" s="22">
        <v>6</v>
      </c>
      <c r="O1004" s="22" t="str">
        <f t="shared" si="299"/>
        <v>Low</v>
      </c>
      <c r="P1004">
        <v>2005</v>
      </c>
      <c r="Q1004">
        <v>2006</v>
      </c>
      <c r="R1004" s="23">
        <v>750</v>
      </c>
      <c r="S1004" s="23" t="str">
        <f t="shared" si="300"/>
        <v>no</v>
      </c>
      <c r="T1004" s="23" t="str">
        <f t="shared" si="301"/>
        <v>Below Average</v>
      </c>
      <c r="U1004" s="24">
        <v>750</v>
      </c>
      <c r="V1004" s="24">
        <v>750</v>
      </c>
      <c r="W1004" s="24" t="s">
        <v>412</v>
      </c>
      <c r="X1004" s="24">
        <v>1500</v>
      </c>
      <c r="Y1004" s="24" t="str">
        <f t="shared" si="302"/>
        <v>no</v>
      </c>
      <c r="Z1004" s="24" t="str">
        <f t="shared" si="303"/>
        <v>Below Average</v>
      </c>
      <c r="AA1004" s="25">
        <v>0</v>
      </c>
      <c r="AB1004" s="25">
        <v>0</v>
      </c>
      <c r="AC1004" s="25">
        <v>2</v>
      </c>
      <c r="AD1004" s="25">
        <v>1</v>
      </c>
      <c r="AE1004" s="25">
        <f t="shared" si="304"/>
        <v>3</v>
      </c>
      <c r="AF1004" s="25" t="str">
        <f t="shared" si="305"/>
        <v>More</v>
      </c>
      <c r="AG1004" s="57">
        <v>6</v>
      </c>
      <c r="AH1004" s="29">
        <v>173900</v>
      </c>
      <c r="AI1004" s="29">
        <f t="shared" si="292"/>
        <v>2250</v>
      </c>
      <c r="AJ1004" s="29" t="str">
        <f t="shared" si="306"/>
        <v>no</v>
      </c>
      <c r="AK1004" s="29">
        <f t="shared" si="307"/>
        <v>77.288888888888891</v>
      </c>
      <c r="AL1004" s="29">
        <f t="shared" si="308"/>
        <v>115.93333333333334</v>
      </c>
    </row>
    <row r="1005" spans="1:38" x14ac:dyDescent="0.2">
      <c r="A1005">
        <v>995</v>
      </c>
      <c r="B1005" s="12">
        <v>96</v>
      </c>
      <c r="C1005" s="12">
        <f t="shared" si="293"/>
        <v>96</v>
      </c>
      <c r="D1005" s="12" t="str">
        <f t="shared" si="290"/>
        <v>no</v>
      </c>
      <c r="E1005" s="12" t="str">
        <f t="shared" si="294"/>
        <v>Above Average</v>
      </c>
      <c r="F1005" s="21">
        <v>12456</v>
      </c>
      <c r="G1005" s="21" t="str">
        <f t="shared" si="295"/>
        <v>no</v>
      </c>
      <c r="H1005" s="21" t="str">
        <f t="shared" si="296"/>
        <v>Above Average</v>
      </c>
      <c r="I1005" s="12" t="s">
        <v>154</v>
      </c>
      <c r="J1005" s="12" t="str">
        <f t="shared" si="297"/>
        <v>NridgHt</v>
      </c>
      <c r="K1005" s="12" t="s">
        <v>91</v>
      </c>
      <c r="L1005" s="12">
        <f t="shared" si="291"/>
        <v>92.435750489847905</v>
      </c>
      <c r="M1005" s="12" t="str">
        <f t="shared" si="298"/>
        <v>Above Average</v>
      </c>
      <c r="N1005" s="22">
        <v>10</v>
      </c>
      <c r="O1005" s="22" t="str">
        <f t="shared" si="299"/>
        <v>High</v>
      </c>
      <c r="P1005">
        <v>2006</v>
      </c>
      <c r="Q1005">
        <v>2007</v>
      </c>
      <c r="R1005" s="23">
        <v>1700</v>
      </c>
      <c r="S1005" s="23" t="str">
        <f t="shared" si="300"/>
        <v>no</v>
      </c>
      <c r="T1005" s="23" t="str">
        <f t="shared" si="301"/>
        <v>Above Average</v>
      </c>
      <c r="U1005" s="24">
        <v>1718</v>
      </c>
      <c r="V1005" s="24">
        <v>0</v>
      </c>
      <c r="W1005" s="24" t="s">
        <v>413</v>
      </c>
      <c r="X1005" s="24">
        <v>1718</v>
      </c>
      <c r="Y1005" s="24" t="str">
        <f t="shared" si="302"/>
        <v>no</v>
      </c>
      <c r="Z1005" s="24" t="str">
        <f t="shared" si="303"/>
        <v>Above Average</v>
      </c>
      <c r="AA1005" s="25">
        <v>1</v>
      </c>
      <c r="AB1005" s="25">
        <v>0</v>
      </c>
      <c r="AC1005" s="25">
        <v>2</v>
      </c>
      <c r="AD1005" s="25">
        <v>0</v>
      </c>
      <c r="AE1005" s="25">
        <f t="shared" si="304"/>
        <v>3</v>
      </c>
      <c r="AF1005" s="25" t="str">
        <f t="shared" si="305"/>
        <v>More</v>
      </c>
      <c r="AG1005" s="57">
        <v>7</v>
      </c>
      <c r="AH1005" s="29">
        <v>337500</v>
      </c>
      <c r="AI1005" s="29">
        <f t="shared" si="292"/>
        <v>3418</v>
      </c>
      <c r="AJ1005" s="29" t="str">
        <f t="shared" si="306"/>
        <v>no</v>
      </c>
      <c r="AK1005" s="29">
        <f t="shared" si="307"/>
        <v>98.74195435927443</v>
      </c>
      <c r="AL1005" s="29">
        <f t="shared" si="308"/>
        <v>196.44935972060534</v>
      </c>
    </row>
    <row r="1006" spans="1:38" x14ac:dyDescent="0.2">
      <c r="A1006">
        <v>996</v>
      </c>
      <c r="B1006" s="12">
        <v>51</v>
      </c>
      <c r="C1006" s="12">
        <f t="shared" si="293"/>
        <v>51</v>
      </c>
      <c r="D1006" s="12" t="str">
        <f t="shared" si="290"/>
        <v>no</v>
      </c>
      <c r="E1006" s="12" t="str">
        <f t="shared" si="294"/>
        <v>Below Average</v>
      </c>
      <c r="F1006" s="21">
        <v>4712</v>
      </c>
      <c r="G1006" s="21" t="str">
        <f t="shared" si="295"/>
        <v>no</v>
      </c>
      <c r="H1006" s="21" t="str">
        <f t="shared" si="296"/>
        <v>Below Average</v>
      </c>
      <c r="I1006" s="12" t="s">
        <v>148</v>
      </c>
      <c r="J1006" s="12" t="str">
        <f t="shared" si="297"/>
        <v>BrkSide</v>
      </c>
      <c r="K1006" s="12" t="s">
        <v>91</v>
      </c>
      <c r="L1006" s="12">
        <f t="shared" si="291"/>
        <v>64.919237492322253</v>
      </c>
      <c r="M1006" s="12" t="str">
        <f t="shared" si="298"/>
        <v>Below Average</v>
      </c>
      <c r="N1006" s="22">
        <v>4</v>
      </c>
      <c r="O1006" s="22" t="str">
        <f t="shared" si="299"/>
        <v>Low</v>
      </c>
      <c r="P1006">
        <v>1946</v>
      </c>
      <c r="Q1006">
        <v>1950</v>
      </c>
      <c r="R1006" s="23">
        <v>747</v>
      </c>
      <c r="S1006" s="23" t="str">
        <f t="shared" si="300"/>
        <v>no</v>
      </c>
      <c r="T1006" s="23" t="str">
        <f t="shared" si="301"/>
        <v>Below Average</v>
      </c>
      <c r="U1006" s="24">
        <v>774</v>
      </c>
      <c r="V1006" s="24">
        <v>456</v>
      </c>
      <c r="W1006" s="24" t="s">
        <v>412</v>
      </c>
      <c r="X1006" s="24">
        <v>1230</v>
      </c>
      <c r="Y1006" s="24" t="str">
        <f t="shared" si="302"/>
        <v>no</v>
      </c>
      <c r="Z1006" s="24" t="str">
        <f t="shared" si="303"/>
        <v>Below Average</v>
      </c>
      <c r="AA1006" s="25">
        <v>1</v>
      </c>
      <c r="AB1006" s="25">
        <v>0</v>
      </c>
      <c r="AC1006" s="25">
        <v>1</v>
      </c>
      <c r="AD1006" s="25">
        <v>1</v>
      </c>
      <c r="AE1006" s="25">
        <f t="shared" si="304"/>
        <v>3</v>
      </c>
      <c r="AF1006" s="25" t="str">
        <f t="shared" si="305"/>
        <v>More</v>
      </c>
      <c r="AG1006" s="57">
        <v>5</v>
      </c>
      <c r="AH1006" s="29">
        <v>121600</v>
      </c>
      <c r="AI1006" s="29">
        <f t="shared" si="292"/>
        <v>1977</v>
      </c>
      <c r="AJ1006" s="29" t="str">
        <f t="shared" si="306"/>
        <v>no</v>
      </c>
      <c r="AK1006" s="29">
        <f t="shared" si="307"/>
        <v>61.50733434496712</v>
      </c>
      <c r="AL1006" s="29">
        <f t="shared" si="308"/>
        <v>98.861788617886177</v>
      </c>
    </row>
    <row r="1007" spans="1:38" x14ac:dyDescent="0.2">
      <c r="A1007">
        <v>997</v>
      </c>
      <c r="B1007" s="12" t="s">
        <v>83</v>
      </c>
      <c r="C1007" s="12">
        <f t="shared" si="293"/>
        <v>69</v>
      </c>
      <c r="D1007" s="12" t="str">
        <f t="shared" si="290"/>
        <v>no</v>
      </c>
      <c r="E1007" s="12" t="str">
        <f t="shared" si="294"/>
        <v>Below Average</v>
      </c>
      <c r="F1007" s="21">
        <v>10659</v>
      </c>
      <c r="G1007" s="21" t="str">
        <f t="shared" si="295"/>
        <v>no</v>
      </c>
      <c r="H1007" s="21" t="str">
        <f t="shared" si="296"/>
        <v>Above Average</v>
      </c>
      <c r="I1007" s="12" t="s">
        <v>162</v>
      </c>
      <c r="J1007" s="12" t="str">
        <f t="shared" si="297"/>
        <v>NAmes</v>
      </c>
      <c r="K1007" s="12" t="s">
        <v>91</v>
      </c>
      <c r="L1007" s="12">
        <f t="shared" si="291"/>
        <v>65.191384752822614</v>
      </c>
      <c r="M1007" s="12" t="str">
        <f t="shared" si="298"/>
        <v>Below Average</v>
      </c>
      <c r="N1007" s="22">
        <v>5</v>
      </c>
      <c r="O1007" s="22" t="str">
        <f t="shared" si="299"/>
        <v>Low</v>
      </c>
      <c r="P1007">
        <v>1961</v>
      </c>
      <c r="Q1007">
        <v>1961</v>
      </c>
      <c r="R1007" s="23">
        <v>1050</v>
      </c>
      <c r="S1007" s="23" t="str">
        <f t="shared" si="300"/>
        <v>no</v>
      </c>
      <c r="T1007" s="23" t="str">
        <f t="shared" si="301"/>
        <v>Below Average</v>
      </c>
      <c r="U1007" s="24">
        <v>1050</v>
      </c>
      <c r="V1007" s="24">
        <v>0</v>
      </c>
      <c r="W1007" s="24" t="s">
        <v>413</v>
      </c>
      <c r="X1007" s="24">
        <v>1050</v>
      </c>
      <c r="Y1007" s="24" t="str">
        <f t="shared" si="302"/>
        <v>no</v>
      </c>
      <c r="Z1007" s="24" t="str">
        <f t="shared" si="303"/>
        <v>Below Average</v>
      </c>
      <c r="AA1007" s="25">
        <v>1</v>
      </c>
      <c r="AB1007" s="25">
        <v>0</v>
      </c>
      <c r="AC1007" s="25">
        <v>1</v>
      </c>
      <c r="AD1007" s="25">
        <v>0</v>
      </c>
      <c r="AE1007" s="25">
        <f t="shared" si="304"/>
        <v>2</v>
      </c>
      <c r="AF1007" s="25" t="str">
        <f t="shared" si="305"/>
        <v>Less</v>
      </c>
      <c r="AG1007" s="57">
        <v>6</v>
      </c>
      <c r="AH1007" s="29">
        <v>136500</v>
      </c>
      <c r="AI1007" s="29">
        <f t="shared" si="292"/>
        <v>2100</v>
      </c>
      <c r="AJ1007" s="29" t="str">
        <f t="shared" si="306"/>
        <v>no</v>
      </c>
      <c r="AK1007" s="29">
        <f t="shared" si="307"/>
        <v>65</v>
      </c>
      <c r="AL1007" s="29">
        <f t="shared" si="308"/>
        <v>130</v>
      </c>
    </row>
    <row r="1008" spans="1:38" x14ac:dyDescent="0.2">
      <c r="A1008">
        <v>998</v>
      </c>
      <c r="B1008" s="12" t="s">
        <v>83</v>
      </c>
      <c r="C1008" s="12">
        <f t="shared" si="293"/>
        <v>69</v>
      </c>
      <c r="D1008" s="12" t="str">
        <f t="shared" si="290"/>
        <v>no</v>
      </c>
      <c r="E1008" s="12" t="str">
        <f t="shared" si="294"/>
        <v>Below Average</v>
      </c>
      <c r="F1008" s="21">
        <v>11717</v>
      </c>
      <c r="G1008" s="21" t="str">
        <f t="shared" si="295"/>
        <v>no</v>
      </c>
      <c r="H1008" s="21" t="str">
        <f t="shared" si="296"/>
        <v>Above Average</v>
      </c>
      <c r="I1008" s="12" t="s">
        <v>138</v>
      </c>
      <c r="J1008" s="12" t="str">
        <f t="shared" si="297"/>
        <v>NWAmes</v>
      </c>
      <c r="K1008" s="12" t="s">
        <v>91</v>
      </c>
      <c r="L1008" s="12">
        <f t="shared" si="291"/>
        <v>67.115548801871967</v>
      </c>
      <c r="M1008" s="12" t="str">
        <f t="shared" si="298"/>
        <v>Below Average</v>
      </c>
      <c r="N1008" s="22">
        <v>6</v>
      </c>
      <c r="O1008" s="22" t="str">
        <f t="shared" si="299"/>
        <v>Low</v>
      </c>
      <c r="P1008">
        <v>1970</v>
      </c>
      <c r="Q1008">
        <v>1970</v>
      </c>
      <c r="R1008" s="23">
        <v>1442</v>
      </c>
      <c r="S1008" s="23" t="str">
        <f t="shared" si="300"/>
        <v>no</v>
      </c>
      <c r="T1008" s="23" t="str">
        <f t="shared" si="301"/>
        <v>Above Average</v>
      </c>
      <c r="U1008" s="24">
        <v>1442</v>
      </c>
      <c r="V1008" s="24">
        <v>0</v>
      </c>
      <c r="W1008" s="24" t="s">
        <v>413</v>
      </c>
      <c r="X1008" s="24">
        <v>1442</v>
      </c>
      <c r="Y1008" s="24" t="str">
        <f t="shared" si="302"/>
        <v>no</v>
      </c>
      <c r="Z1008" s="24" t="str">
        <f t="shared" si="303"/>
        <v>Below Average</v>
      </c>
      <c r="AA1008" s="25">
        <v>0</v>
      </c>
      <c r="AB1008" s="25">
        <v>0</v>
      </c>
      <c r="AC1008" s="25">
        <v>2</v>
      </c>
      <c r="AD1008" s="25">
        <v>0</v>
      </c>
      <c r="AE1008" s="25">
        <f t="shared" si="304"/>
        <v>2</v>
      </c>
      <c r="AF1008" s="25" t="str">
        <f t="shared" si="305"/>
        <v>Less</v>
      </c>
      <c r="AG1008" s="57">
        <v>6</v>
      </c>
      <c r="AH1008" s="29">
        <v>185000</v>
      </c>
      <c r="AI1008" s="29">
        <f t="shared" si="292"/>
        <v>2884</v>
      </c>
      <c r="AJ1008" s="29" t="str">
        <f t="shared" si="306"/>
        <v>no</v>
      </c>
      <c r="AK1008" s="29">
        <f t="shared" si="307"/>
        <v>64.147018030513181</v>
      </c>
      <c r="AL1008" s="29">
        <f t="shared" si="308"/>
        <v>128.29403606102636</v>
      </c>
    </row>
    <row r="1009" spans="1:38" x14ac:dyDescent="0.2">
      <c r="A1009">
        <v>999</v>
      </c>
      <c r="B1009" s="12">
        <v>60</v>
      </c>
      <c r="C1009" s="12">
        <f t="shared" si="293"/>
        <v>60</v>
      </c>
      <c r="D1009" s="12" t="str">
        <f t="shared" si="290"/>
        <v>no</v>
      </c>
      <c r="E1009" s="12" t="str">
        <f t="shared" si="294"/>
        <v>Below Average</v>
      </c>
      <c r="F1009" s="21">
        <v>9786</v>
      </c>
      <c r="G1009" s="21" t="str">
        <f t="shared" si="295"/>
        <v>no</v>
      </c>
      <c r="H1009" s="21" t="str">
        <f t="shared" si="296"/>
        <v>Below Average</v>
      </c>
      <c r="I1009" s="12" t="s">
        <v>176</v>
      </c>
      <c r="J1009" s="12" t="str">
        <f t="shared" si="297"/>
        <v>IDOTRR</v>
      </c>
      <c r="K1009" s="12" t="s">
        <v>91</v>
      </c>
      <c r="L1009" s="12">
        <f t="shared" si="291"/>
        <v>52.131298928930256</v>
      </c>
      <c r="M1009" s="12" t="str">
        <f t="shared" si="298"/>
        <v>Below Average</v>
      </c>
      <c r="N1009" s="22">
        <v>3</v>
      </c>
      <c r="O1009" s="22" t="str">
        <f t="shared" si="299"/>
        <v>Low</v>
      </c>
      <c r="P1009">
        <v>1922</v>
      </c>
      <c r="Q1009">
        <v>1950</v>
      </c>
      <c r="R1009" s="23">
        <v>1007</v>
      </c>
      <c r="S1009" s="23" t="str">
        <f t="shared" si="300"/>
        <v>no</v>
      </c>
      <c r="T1009" s="23" t="str">
        <f t="shared" si="301"/>
        <v>Below Average</v>
      </c>
      <c r="U1009" s="24">
        <v>1077</v>
      </c>
      <c r="V1009" s="24">
        <v>0</v>
      </c>
      <c r="W1009" s="24" t="s">
        <v>413</v>
      </c>
      <c r="X1009" s="24">
        <v>1077</v>
      </c>
      <c r="Y1009" s="24" t="str">
        <f t="shared" si="302"/>
        <v>no</v>
      </c>
      <c r="Z1009" s="24" t="str">
        <f t="shared" si="303"/>
        <v>Below Average</v>
      </c>
      <c r="AA1009" s="25">
        <v>0</v>
      </c>
      <c r="AB1009" s="25">
        <v>0</v>
      </c>
      <c r="AC1009" s="25">
        <v>1</v>
      </c>
      <c r="AD1009" s="25">
        <v>0</v>
      </c>
      <c r="AE1009" s="25">
        <f t="shared" si="304"/>
        <v>1</v>
      </c>
      <c r="AF1009" s="25" t="str">
        <f t="shared" si="305"/>
        <v>Less</v>
      </c>
      <c r="AG1009" s="57">
        <v>6</v>
      </c>
      <c r="AH1009" s="29">
        <v>91000</v>
      </c>
      <c r="AI1009" s="29">
        <f t="shared" si="292"/>
        <v>2084</v>
      </c>
      <c r="AJ1009" s="29" t="str">
        <f t="shared" si="306"/>
        <v>no</v>
      </c>
      <c r="AK1009" s="29">
        <f t="shared" si="307"/>
        <v>43.666026871401151</v>
      </c>
      <c r="AL1009" s="29">
        <f t="shared" si="308"/>
        <v>84.493964716805948</v>
      </c>
    </row>
    <row r="1010" spans="1:38" x14ac:dyDescent="0.2">
      <c r="A1010">
        <v>1000</v>
      </c>
      <c r="B1010" s="12">
        <v>64</v>
      </c>
      <c r="C1010" s="12">
        <f t="shared" si="293"/>
        <v>64</v>
      </c>
      <c r="D1010" s="12" t="str">
        <f t="shared" si="290"/>
        <v>no</v>
      </c>
      <c r="E1010" s="12" t="str">
        <f t="shared" si="294"/>
        <v>Below Average</v>
      </c>
      <c r="F1010" s="21">
        <v>6762</v>
      </c>
      <c r="G1010" s="21" t="str">
        <f t="shared" si="295"/>
        <v>no</v>
      </c>
      <c r="H1010" s="21" t="str">
        <f t="shared" si="296"/>
        <v>Below Average</v>
      </c>
      <c r="I1010" s="12" t="s">
        <v>89</v>
      </c>
      <c r="J1010" s="12" t="str">
        <f t="shared" si="297"/>
        <v>CollgCr</v>
      </c>
      <c r="K1010" s="12" t="s">
        <v>91</v>
      </c>
      <c r="L1010" s="12">
        <f t="shared" si="291"/>
        <v>74.535824409408733</v>
      </c>
      <c r="M1010" s="12" t="str">
        <f t="shared" si="298"/>
        <v>Above Average</v>
      </c>
      <c r="N1010" s="22">
        <v>7</v>
      </c>
      <c r="O1010" s="22" t="str">
        <f t="shared" si="299"/>
        <v>High</v>
      </c>
      <c r="P1010">
        <v>2006</v>
      </c>
      <c r="Q1010">
        <v>2006</v>
      </c>
      <c r="R1010" s="23">
        <v>1187</v>
      </c>
      <c r="S1010" s="23" t="str">
        <f t="shared" si="300"/>
        <v>no</v>
      </c>
      <c r="T1010" s="23" t="str">
        <f t="shared" si="301"/>
        <v>Above Average</v>
      </c>
      <c r="U1010" s="24">
        <v>1208</v>
      </c>
      <c r="V1010" s="24">
        <v>0</v>
      </c>
      <c r="W1010" s="24" t="s">
        <v>413</v>
      </c>
      <c r="X1010" s="24">
        <v>1208</v>
      </c>
      <c r="Y1010" s="24" t="str">
        <f t="shared" si="302"/>
        <v>no</v>
      </c>
      <c r="Z1010" s="24" t="str">
        <f t="shared" si="303"/>
        <v>Below Average</v>
      </c>
      <c r="AA1010" s="25">
        <v>1</v>
      </c>
      <c r="AB1010" s="25">
        <v>0</v>
      </c>
      <c r="AC1010" s="25">
        <v>2</v>
      </c>
      <c r="AD1010" s="25">
        <v>0</v>
      </c>
      <c r="AE1010" s="25">
        <f t="shared" si="304"/>
        <v>3</v>
      </c>
      <c r="AF1010" s="25" t="str">
        <f t="shared" si="305"/>
        <v>More</v>
      </c>
      <c r="AG1010" s="57">
        <v>6</v>
      </c>
      <c r="AH1010" s="29">
        <v>206000</v>
      </c>
      <c r="AI1010" s="29">
        <f t="shared" si="292"/>
        <v>2395</v>
      </c>
      <c r="AJ1010" s="29" t="str">
        <f t="shared" si="306"/>
        <v>no</v>
      </c>
      <c r="AK1010" s="29">
        <f t="shared" si="307"/>
        <v>86.012526096033397</v>
      </c>
      <c r="AL1010" s="29">
        <f t="shared" si="308"/>
        <v>170.52980132450332</v>
      </c>
    </row>
    <row r="1011" spans="1:38" x14ac:dyDescent="0.2">
      <c r="A1011">
        <v>1001</v>
      </c>
      <c r="B1011" s="12">
        <v>74</v>
      </c>
      <c r="C1011" s="12">
        <f t="shared" si="293"/>
        <v>74</v>
      </c>
      <c r="D1011" s="12" t="str">
        <f t="shared" si="290"/>
        <v>no</v>
      </c>
      <c r="E1011" s="12" t="str">
        <f t="shared" si="294"/>
        <v>Above Average</v>
      </c>
      <c r="F1011" s="21">
        <v>10206</v>
      </c>
      <c r="G1011" s="21" t="str">
        <f t="shared" si="295"/>
        <v>no</v>
      </c>
      <c r="H1011" s="21" t="str">
        <f t="shared" si="296"/>
        <v>Below Average</v>
      </c>
      <c r="I1011" s="12" t="s">
        <v>185</v>
      </c>
      <c r="J1011" s="12" t="str">
        <f t="shared" si="297"/>
        <v>Edwards</v>
      </c>
      <c r="K1011" s="12" t="s">
        <v>91</v>
      </c>
      <c r="L1011" s="12">
        <f t="shared" si="291"/>
        <v>61.772149970231268</v>
      </c>
      <c r="M1011" s="12" t="str">
        <f t="shared" si="298"/>
        <v>Below Average</v>
      </c>
      <c r="N1011" s="22">
        <v>3</v>
      </c>
      <c r="O1011" s="22" t="str">
        <f t="shared" si="299"/>
        <v>Low</v>
      </c>
      <c r="P1011">
        <v>1952</v>
      </c>
      <c r="Q1011">
        <v>1952</v>
      </c>
      <c r="R1011" s="23">
        <v>0</v>
      </c>
      <c r="S1011" s="23" t="str">
        <f t="shared" si="300"/>
        <v>yes</v>
      </c>
      <c r="T1011" s="23" t="str">
        <f t="shared" si="301"/>
        <v>Below Average</v>
      </c>
      <c r="U1011" s="24">
        <v>944</v>
      </c>
      <c r="V1011" s="24">
        <v>0</v>
      </c>
      <c r="W1011" s="24" t="s">
        <v>413</v>
      </c>
      <c r="X1011" s="24">
        <v>944</v>
      </c>
      <c r="Y1011" s="24" t="str">
        <f t="shared" si="302"/>
        <v>no</v>
      </c>
      <c r="Z1011" s="24" t="str">
        <f t="shared" si="303"/>
        <v>Below Average</v>
      </c>
      <c r="AA1011" s="25">
        <v>0</v>
      </c>
      <c r="AB1011" s="25">
        <v>0</v>
      </c>
      <c r="AC1011" s="25">
        <v>1</v>
      </c>
      <c r="AD1011" s="25">
        <v>0</v>
      </c>
      <c r="AE1011" s="25">
        <f t="shared" si="304"/>
        <v>1</v>
      </c>
      <c r="AF1011" s="25" t="str">
        <f t="shared" si="305"/>
        <v>Less</v>
      </c>
      <c r="AG1011" s="57">
        <v>4</v>
      </c>
      <c r="AH1011" s="29">
        <v>82000</v>
      </c>
      <c r="AI1011" s="29">
        <f t="shared" si="292"/>
        <v>944</v>
      </c>
      <c r="AJ1011" s="29" t="str">
        <f t="shared" si="306"/>
        <v>no</v>
      </c>
      <c r="AK1011" s="29">
        <f t="shared" si="307"/>
        <v>86.86440677966101</v>
      </c>
      <c r="AL1011" s="29">
        <f t="shared" si="308"/>
        <v>86.86440677966101</v>
      </c>
    </row>
    <row r="1012" spans="1:38" x14ac:dyDescent="0.2">
      <c r="A1012">
        <v>1002</v>
      </c>
      <c r="B1012" s="12">
        <v>60</v>
      </c>
      <c r="C1012" s="12">
        <f t="shared" si="293"/>
        <v>60</v>
      </c>
      <c r="D1012" s="12" t="str">
        <f t="shared" si="290"/>
        <v>no</v>
      </c>
      <c r="E1012" s="12" t="str">
        <f t="shared" si="294"/>
        <v>Below Average</v>
      </c>
      <c r="F1012" s="21">
        <v>5400</v>
      </c>
      <c r="G1012" s="21" t="str">
        <f t="shared" si="295"/>
        <v>no</v>
      </c>
      <c r="H1012" s="21" t="str">
        <f t="shared" si="296"/>
        <v>Below Average</v>
      </c>
      <c r="I1012" s="12" t="s">
        <v>143</v>
      </c>
      <c r="J1012" s="12" t="str">
        <f t="shared" si="297"/>
        <v>OldTown</v>
      </c>
      <c r="K1012" s="12" t="s">
        <v>91</v>
      </c>
      <c r="L1012" s="12">
        <f t="shared" si="291"/>
        <v>57.90974368543602</v>
      </c>
      <c r="M1012" s="12" t="str">
        <f t="shared" si="298"/>
        <v>Below Average</v>
      </c>
      <c r="N1012" s="22">
        <v>5</v>
      </c>
      <c r="O1012" s="22" t="str">
        <f t="shared" si="299"/>
        <v>Low</v>
      </c>
      <c r="P1012">
        <v>1920</v>
      </c>
      <c r="Q1012">
        <v>1950</v>
      </c>
      <c r="R1012" s="23">
        <v>691</v>
      </c>
      <c r="S1012" s="23" t="str">
        <f t="shared" si="300"/>
        <v>no</v>
      </c>
      <c r="T1012" s="23" t="str">
        <f t="shared" si="301"/>
        <v>Below Average</v>
      </c>
      <c r="U1012" s="24">
        <v>691</v>
      </c>
      <c r="V1012" s="24">
        <v>0</v>
      </c>
      <c r="W1012" s="24" t="s">
        <v>413</v>
      </c>
      <c r="X1012" s="24">
        <v>691</v>
      </c>
      <c r="Y1012" s="24" t="str">
        <f t="shared" si="302"/>
        <v>no</v>
      </c>
      <c r="Z1012" s="24" t="str">
        <f t="shared" si="303"/>
        <v>Below Average</v>
      </c>
      <c r="AA1012" s="25">
        <v>0</v>
      </c>
      <c r="AB1012" s="25">
        <v>0</v>
      </c>
      <c r="AC1012" s="25">
        <v>1</v>
      </c>
      <c r="AD1012" s="25">
        <v>0</v>
      </c>
      <c r="AE1012" s="25">
        <f t="shared" si="304"/>
        <v>1</v>
      </c>
      <c r="AF1012" s="25" t="str">
        <f t="shared" si="305"/>
        <v>Less</v>
      </c>
      <c r="AG1012" s="57">
        <v>4</v>
      </c>
      <c r="AH1012" s="29">
        <v>86000</v>
      </c>
      <c r="AI1012" s="29">
        <f t="shared" si="292"/>
        <v>1382</v>
      </c>
      <c r="AJ1012" s="29" t="str">
        <f t="shared" si="306"/>
        <v>no</v>
      </c>
      <c r="AK1012" s="29">
        <f t="shared" si="307"/>
        <v>62.228654124457307</v>
      </c>
      <c r="AL1012" s="29">
        <f t="shared" si="308"/>
        <v>124.45730824891461</v>
      </c>
    </row>
    <row r="1013" spans="1:38" x14ac:dyDescent="0.2">
      <c r="A1013">
        <v>1003</v>
      </c>
      <c r="B1013" s="12">
        <v>75</v>
      </c>
      <c r="C1013" s="12">
        <f t="shared" si="293"/>
        <v>75</v>
      </c>
      <c r="D1013" s="12" t="str">
        <f t="shared" si="290"/>
        <v>no</v>
      </c>
      <c r="E1013" s="12" t="str">
        <f t="shared" si="294"/>
        <v>Above Average</v>
      </c>
      <c r="F1013" s="21">
        <v>11957</v>
      </c>
      <c r="G1013" s="21" t="str">
        <f t="shared" si="295"/>
        <v>no</v>
      </c>
      <c r="H1013" s="21" t="str">
        <f t="shared" si="296"/>
        <v>Above Average</v>
      </c>
      <c r="I1013" s="12" t="s">
        <v>136</v>
      </c>
      <c r="J1013" s="12" t="str">
        <f t="shared" si="297"/>
        <v>Somerst</v>
      </c>
      <c r="K1013" s="12" t="s">
        <v>91</v>
      </c>
      <c r="L1013" s="12">
        <f t="shared" si="291"/>
        <v>83.140020408338017</v>
      </c>
      <c r="M1013" s="12" t="str">
        <f t="shared" si="298"/>
        <v>Above Average</v>
      </c>
      <c r="N1013" s="22">
        <v>8</v>
      </c>
      <c r="O1013" s="22" t="str">
        <f t="shared" si="299"/>
        <v>High</v>
      </c>
      <c r="P1013">
        <v>2006</v>
      </c>
      <c r="Q1013">
        <v>2006</v>
      </c>
      <c r="R1013" s="23">
        <v>1574</v>
      </c>
      <c r="S1013" s="23" t="str">
        <f t="shared" si="300"/>
        <v>no</v>
      </c>
      <c r="T1013" s="23" t="str">
        <f t="shared" si="301"/>
        <v>Above Average</v>
      </c>
      <c r="U1013" s="24">
        <v>1574</v>
      </c>
      <c r="V1013" s="24">
        <v>0</v>
      </c>
      <c r="W1013" s="24" t="s">
        <v>413</v>
      </c>
      <c r="X1013" s="24">
        <v>1574</v>
      </c>
      <c r="Y1013" s="24" t="str">
        <f t="shared" si="302"/>
        <v>no</v>
      </c>
      <c r="Z1013" s="24" t="str">
        <f t="shared" si="303"/>
        <v>Above Average</v>
      </c>
      <c r="AA1013" s="25">
        <v>0</v>
      </c>
      <c r="AB1013" s="25">
        <v>0</v>
      </c>
      <c r="AC1013" s="25">
        <v>2</v>
      </c>
      <c r="AD1013" s="25">
        <v>0</v>
      </c>
      <c r="AE1013" s="25">
        <f t="shared" si="304"/>
        <v>2</v>
      </c>
      <c r="AF1013" s="25" t="str">
        <f t="shared" si="305"/>
        <v>Less</v>
      </c>
      <c r="AG1013" s="57">
        <v>7</v>
      </c>
      <c r="AH1013" s="29">
        <v>232000</v>
      </c>
      <c r="AI1013" s="29">
        <f t="shared" si="292"/>
        <v>3148</v>
      </c>
      <c r="AJ1013" s="29" t="str">
        <f t="shared" si="306"/>
        <v>no</v>
      </c>
      <c r="AK1013" s="29">
        <f t="shared" si="307"/>
        <v>73.697585768742059</v>
      </c>
      <c r="AL1013" s="29">
        <f t="shared" si="308"/>
        <v>147.39517153748412</v>
      </c>
    </row>
    <row r="1014" spans="1:38" x14ac:dyDescent="0.2">
      <c r="A1014">
        <v>1004</v>
      </c>
      <c r="B1014" s="12" t="s">
        <v>83</v>
      </c>
      <c r="C1014" s="12">
        <f t="shared" si="293"/>
        <v>69</v>
      </c>
      <c r="D1014" s="12" t="str">
        <f t="shared" si="290"/>
        <v>no</v>
      </c>
      <c r="E1014" s="12" t="str">
        <f t="shared" si="294"/>
        <v>Below Average</v>
      </c>
      <c r="F1014" s="21">
        <v>11500</v>
      </c>
      <c r="G1014" s="21" t="str">
        <f t="shared" si="295"/>
        <v>no</v>
      </c>
      <c r="H1014" s="21" t="str">
        <f t="shared" si="296"/>
        <v>Above Average</v>
      </c>
      <c r="I1014" s="12" t="s">
        <v>138</v>
      </c>
      <c r="J1014" s="12" t="str">
        <f t="shared" si="297"/>
        <v/>
      </c>
      <c r="K1014" s="12" t="s">
        <v>167</v>
      </c>
      <c r="L1014" s="12">
        <f t="shared" si="291"/>
        <v>67.115548801871967</v>
      </c>
      <c r="M1014" s="12" t="str">
        <f t="shared" si="298"/>
        <v/>
      </c>
      <c r="N1014" s="22">
        <v>5</v>
      </c>
      <c r="O1014" s="22" t="str">
        <f t="shared" si="299"/>
        <v>Low</v>
      </c>
      <c r="P1014">
        <v>1976</v>
      </c>
      <c r="Q1014">
        <v>1976</v>
      </c>
      <c r="R1014" s="23">
        <v>1680</v>
      </c>
      <c r="S1014" s="23" t="str">
        <f t="shared" si="300"/>
        <v>no</v>
      </c>
      <c r="T1014" s="23" t="str">
        <f t="shared" si="301"/>
        <v>Above Average</v>
      </c>
      <c r="U1014" s="24">
        <v>1680</v>
      </c>
      <c r="V1014" s="24">
        <v>0</v>
      </c>
      <c r="W1014" s="24" t="s">
        <v>413</v>
      </c>
      <c r="X1014" s="24">
        <v>1680</v>
      </c>
      <c r="Y1014" s="24" t="str">
        <f t="shared" si="302"/>
        <v>no</v>
      </c>
      <c r="Z1014" s="24" t="str">
        <f t="shared" si="303"/>
        <v>Above Average</v>
      </c>
      <c r="AA1014" s="25">
        <v>0</v>
      </c>
      <c r="AB1014" s="25">
        <v>0</v>
      </c>
      <c r="AC1014" s="25">
        <v>2</v>
      </c>
      <c r="AD1014" s="25">
        <v>0</v>
      </c>
      <c r="AE1014" s="25">
        <f t="shared" si="304"/>
        <v>2</v>
      </c>
      <c r="AF1014" s="25" t="str">
        <f t="shared" si="305"/>
        <v>Less</v>
      </c>
      <c r="AG1014" s="57">
        <v>8</v>
      </c>
      <c r="AH1014" s="29">
        <v>136905</v>
      </c>
      <c r="AI1014" s="29">
        <f t="shared" si="292"/>
        <v>3360</v>
      </c>
      <c r="AJ1014" s="29" t="str">
        <f t="shared" si="306"/>
        <v>no</v>
      </c>
      <c r="AK1014" s="29">
        <f t="shared" si="307"/>
        <v>40.745535714285715</v>
      </c>
      <c r="AL1014" s="29">
        <f t="shared" si="308"/>
        <v>81.491071428571431</v>
      </c>
    </row>
    <row r="1015" spans="1:38" x14ac:dyDescent="0.2">
      <c r="A1015">
        <v>1005</v>
      </c>
      <c r="B1015" s="12">
        <v>43</v>
      </c>
      <c r="C1015" s="12">
        <f t="shared" si="293"/>
        <v>43</v>
      </c>
      <c r="D1015" s="12" t="str">
        <f t="shared" si="290"/>
        <v>no</v>
      </c>
      <c r="E1015" s="12" t="str">
        <f t="shared" si="294"/>
        <v>Below Average</v>
      </c>
      <c r="F1015" s="21">
        <v>3182</v>
      </c>
      <c r="G1015" s="21" t="str">
        <f t="shared" si="295"/>
        <v>no</v>
      </c>
      <c r="H1015" s="21" t="str">
        <f t="shared" si="296"/>
        <v>Below Average</v>
      </c>
      <c r="I1015" s="12" t="s">
        <v>227</v>
      </c>
      <c r="J1015" s="12" t="str">
        <f t="shared" si="297"/>
        <v/>
      </c>
      <c r="K1015" s="12" t="s">
        <v>179</v>
      </c>
      <c r="L1015" s="12">
        <f t="shared" si="291"/>
        <v>63.149684044233808</v>
      </c>
      <c r="M1015" s="12" t="str">
        <f t="shared" si="298"/>
        <v/>
      </c>
      <c r="N1015" s="22">
        <v>7</v>
      </c>
      <c r="O1015" s="22" t="str">
        <f t="shared" si="299"/>
        <v>High</v>
      </c>
      <c r="P1015">
        <v>2005</v>
      </c>
      <c r="Q1015">
        <v>2006</v>
      </c>
      <c r="R1015" s="23">
        <v>1346</v>
      </c>
      <c r="S1015" s="23" t="str">
        <f t="shared" si="300"/>
        <v>no</v>
      </c>
      <c r="T1015" s="23" t="str">
        <f t="shared" si="301"/>
        <v>Above Average</v>
      </c>
      <c r="U1015" s="24">
        <v>1504</v>
      </c>
      <c r="V1015" s="24">
        <v>0</v>
      </c>
      <c r="W1015" s="24" t="s">
        <v>413</v>
      </c>
      <c r="X1015" s="24">
        <v>1504</v>
      </c>
      <c r="Y1015" s="24" t="str">
        <f t="shared" si="302"/>
        <v>no</v>
      </c>
      <c r="Z1015" s="24" t="str">
        <f t="shared" si="303"/>
        <v>Below Average</v>
      </c>
      <c r="AA1015" s="25">
        <v>0</v>
      </c>
      <c r="AB1015" s="25">
        <v>0</v>
      </c>
      <c r="AC1015" s="25">
        <v>2</v>
      </c>
      <c r="AD1015" s="25">
        <v>0</v>
      </c>
      <c r="AE1015" s="25">
        <f t="shared" si="304"/>
        <v>2</v>
      </c>
      <c r="AF1015" s="25" t="str">
        <f t="shared" si="305"/>
        <v>Less</v>
      </c>
      <c r="AG1015" s="57">
        <v>7</v>
      </c>
      <c r="AH1015" s="29">
        <v>181000</v>
      </c>
      <c r="AI1015" s="29">
        <f t="shared" si="292"/>
        <v>2850</v>
      </c>
      <c r="AJ1015" s="29" t="str">
        <f t="shared" si="306"/>
        <v>no</v>
      </c>
      <c r="AK1015" s="29">
        <f t="shared" si="307"/>
        <v>63.508771929824562</v>
      </c>
      <c r="AL1015" s="29">
        <f t="shared" si="308"/>
        <v>120.34574468085107</v>
      </c>
    </row>
    <row r="1016" spans="1:38" x14ac:dyDescent="0.2">
      <c r="A1016">
        <v>1006</v>
      </c>
      <c r="B1016" s="12">
        <v>65</v>
      </c>
      <c r="C1016" s="12">
        <f t="shared" si="293"/>
        <v>65</v>
      </c>
      <c r="D1016" s="12" t="str">
        <f t="shared" si="290"/>
        <v>no</v>
      </c>
      <c r="E1016" s="12" t="str">
        <f t="shared" si="294"/>
        <v>Below Average</v>
      </c>
      <c r="F1016" s="21">
        <v>8385</v>
      </c>
      <c r="G1016" s="21" t="str">
        <f t="shared" si="295"/>
        <v>no</v>
      </c>
      <c r="H1016" s="21" t="str">
        <f t="shared" si="296"/>
        <v>Below Average</v>
      </c>
      <c r="I1016" s="12" t="s">
        <v>89</v>
      </c>
      <c r="J1016" s="12" t="str">
        <f t="shared" si="297"/>
        <v>CollgCr</v>
      </c>
      <c r="K1016" s="12" t="s">
        <v>91</v>
      </c>
      <c r="L1016" s="12">
        <f t="shared" si="291"/>
        <v>74.535824409408733</v>
      </c>
      <c r="M1016" s="12" t="str">
        <f t="shared" si="298"/>
        <v>Above Average</v>
      </c>
      <c r="N1016" s="22">
        <v>5</v>
      </c>
      <c r="O1016" s="22" t="str">
        <f t="shared" si="299"/>
        <v>Low</v>
      </c>
      <c r="P1016">
        <v>1977</v>
      </c>
      <c r="Q1016">
        <v>1977</v>
      </c>
      <c r="R1016" s="23">
        <v>985</v>
      </c>
      <c r="S1016" s="23" t="str">
        <f t="shared" si="300"/>
        <v>no</v>
      </c>
      <c r="T1016" s="23" t="str">
        <f t="shared" si="301"/>
        <v>Below Average</v>
      </c>
      <c r="U1016" s="24">
        <v>985</v>
      </c>
      <c r="V1016" s="24">
        <v>0</v>
      </c>
      <c r="W1016" s="24" t="s">
        <v>413</v>
      </c>
      <c r="X1016" s="24">
        <v>985</v>
      </c>
      <c r="Y1016" s="24" t="str">
        <f t="shared" si="302"/>
        <v>no</v>
      </c>
      <c r="Z1016" s="24" t="str">
        <f t="shared" si="303"/>
        <v>Below Average</v>
      </c>
      <c r="AA1016" s="25">
        <v>0</v>
      </c>
      <c r="AB1016" s="25">
        <v>0</v>
      </c>
      <c r="AC1016" s="25">
        <v>2</v>
      </c>
      <c r="AD1016" s="25">
        <v>0</v>
      </c>
      <c r="AE1016" s="25">
        <f t="shared" si="304"/>
        <v>2</v>
      </c>
      <c r="AF1016" s="25" t="str">
        <f t="shared" si="305"/>
        <v>Less</v>
      </c>
      <c r="AG1016" s="57">
        <v>6</v>
      </c>
      <c r="AH1016" s="29">
        <v>149900</v>
      </c>
      <c r="AI1016" s="29">
        <f t="shared" si="292"/>
        <v>1970</v>
      </c>
      <c r="AJ1016" s="29" t="str">
        <f t="shared" si="306"/>
        <v>no</v>
      </c>
      <c r="AK1016" s="29">
        <f t="shared" si="307"/>
        <v>76.09137055837563</v>
      </c>
      <c r="AL1016" s="29">
        <f t="shared" si="308"/>
        <v>152.18274111675126</v>
      </c>
    </row>
    <row r="1017" spans="1:38" x14ac:dyDescent="0.2">
      <c r="A1017">
        <v>1007</v>
      </c>
      <c r="B1017" s="12" t="s">
        <v>83</v>
      </c>
      <c r="C1017" s="12">
        <f t="shared" si="293"/>
        <v>69</v>
      </c>
      <c r="D1017" s="12" t="str">
        <f t="shared" si="290"/>
        <v>no</v>
      </c>
      <c r="E1017" s="12" t="str">
        <f t="shared" si="294"/>
        <v>Below Average</v>
      </c>
      <c r="F1017" s="21">
        <v>12155</v>
      </c>
      <c r="G1017" s="21" t="str">
        <f t="shared" si="295"/>
        <v>no</v>
      </c>
      <c r="H1017" s="21" t="str">
        <f t="shared" si="296"/>
        <v>Above Average</v>
      </c>
      <c r="I1017" s="12" t="s">
        <v>162</v>
      </c>
      <c r="J1017" s="12" t="str">
        <f t="shared" si="297"/>
        <v>NAmes</v>
      </c>
      <c r="K1017" s="12" t="s">
        <v>91</v>
      </c>
      <c r="L1017" s="12">
        <f t="shared" si="291"/>
        <v>65.191384752822614</v>
      </c>
      <c r="M1017" s="12" t="str">
        <f t="shared" si="298"/>
        <v>Below Average</v>
      </c>
      <c r="N1017" s="22">
        <v>6</v>
      </c>
      <c r="O1017" s="22" t="str">
        <f t="shared" si="299"/>
        <v>Low</v>
      </c>
      <c r="P1017">
        <v>1970</v>
      </c>
      <c r="Q1017">
        <v>1970</v>
      </c>
      <c r="R1017" s="23">
        <v>1657</v>
      </c>
      <c r="S1017" s="23" t="str">
        <f t="shared" si="300"/>
        <v>no</v>
      </c>
      <c r="T1017" s="23" t="str">
        <f t="shared" si="301"/>
        <v>Above Average</v>
      </c>
      <c r="U1017" s="24">
        <v>1657</v>
      </c>
      <c r="V1017" s="24">
        <v>0</v>
      </c>
      <c r="W1017" s="24" t="s">
        <v>413</v>
      </c>
      <c r="X1017" s="24">
        <v>1657</v>
      </c>
      <c r="Y1017" s="24" t="str">
        <f t="shared" si="302"/>
        <v>no</v>
      </c>
      <c r="Z1017" s="24" t="str">
        <f t="shared" si="303"/>
        <v>Above Average</v>
      </c>
      <c r="AA1017" s="25">
        <v>0</v>
      </c>
      <c r="AB1017" s="25">
        <v>1</v>
      </c>
      <c r="AC1017" s="25">
        <v>2</v>
      </c>
      <c r="AD1017" s="25">
        <v>0</v>
      </c>
      <c r="AE1017" s="25">
        <f t="shared" si="304"/>
        <v>3</v>
      </c>
      <c r="AF1017" s="25" t="str">
        <f t="shared" si="305"/>
        <v>More</v>
      </c>
      <c r="AG1017" s="57">
        <v>7</v>
      </c>
      <c r="AH1017" s="29">
        <v>163500</v>
      </c>
      <c r="AI1017" s="29">
        <f t="shared" si="292"/>
        <v>3314</v>
      </c>
      <c r="AJ1017" s="29" t="str">
        <f t="shared" si="306"/>
        <v>no</v>
      </c>
      <c r="AK1017" s="29">
        <f t="shared" si="307"/>
        <v>49.336149668074832</v>
      </c>
      <c r="AL1017" s="29">
        <f t="shared" si="308"/>
        <v>98.672299336149663</v>
      </c>
    </row>
    <row r="1018" spans="1:38" x14ac:dyDescent="0.2">
      <c r="A1018">
        <v>1008</v>
      </c>
      <c r="B1018" s="12">
        <v>21</v>
      </c>
      <c r="C1018" s="12">
        <f t="shared" si="293"/>
        <v>21</v>
      </c>
      <c r="D1018" s="12" t="str">
        <f t="shared" si="290"/>
        <v>yes</v>
      </c>
      <c r="E1018" s="12" t="str">
        <f t="shared" si="294"/>
        <v>Below Average</v>
      </c>
      <c r="F1018" s="21">
        <v>2217</v>
      </c>
      <c r="G1018" s="21" t="str">
        <f t="shared" si="295"/>
        <v>no</v>
      </c>
      <c r="H1018" s="21" t="str">
        <f t="shared" si="296"/>
        <v>Below Average</v>
      </c>
      <c r="I1018" s="12" t="s">
        <v>178</v>
      </c>
      <c r="J1018" s="12" t="str">
        <f t="shared" si="297"/>
        <v/>
      </c>
      <c r="K1018" s="12" t="s">
        <v>179</v>
      </c>
      <c r="L1018" s="12" t="str">
        <f t="shared" si="291"/>
        <v/>
      </c>
      <c r="M1018" s="12" t="str">
        <f t="shared" si="298"/>
        <v/>
      </c>
      <c r="N1018" s="22">
        <v>4</v>
      </c>
      <c r="O1018" s="22" t="str">
        <f t="shared" si="299"/>
        <v>Low</v>
      </c>
      <c r="P1018">
        <v>1970</v>
      </c>
      <c r="Q1018">
        <v>1970</v>
      </c>
      <c r="R1018" s="23">
        <v>546</v>
      </c>
      <c r="S1018" s="23" t="str">
        <f t="shared" si="300"/>
        <v>no</v>
      </c>
      <c r="T1018" s="23" t="str">
        <f t="shared" si="301"/>
        <v>Below Average</v>
      </c>
      <c r="U1018" s="24">
        <v>546</v>
      </c>
      <c r="V1018" s="24">
        <v>546</v>
      </c>
      <c r="W1018" s="24" t="s">
        <v>412</v>
      </c>
      <c r="X1018" s="24">
        <v>1092</v>
      </c>
      <c r="Y1018" s="24" t="str">
        <f t="shared" si="302"/>
        <v>no</v>
      </c>
      <c r="Z1018" s="24" t="str">
        <f t="shared" si="303"/>
        <v>Below Average</v>
      </c>
      <c r="AA1018" s="25">
        <v>0</v>
      </c>
      <c r="AB1018" s="25">
        <v>0</v>
      </c>
      <c r="AC1018" s="25">
        <v>1</v>
      </c>
      <c r="AD1018" s="25">
        <v>1</v>
      </c>
      <c r="AE1018" s="25">
        <f t="shared" si="304"/>
        <v>2</v>
      </c>
      <c r="AF1018" s="25" t="str">
        <f t="shared" si="305"/>
        <v>Less</v>
      </c>
      <c r="AG1018" s="57">
        <v>6</v>
      </c>
      <c r="AH1018" s="29">
        <v>88000</v>
      </c>
      <c r="AI1018" s="29">
        <f t="shared" si="292"/>
        <v>1638</v>
      </c>
      <c r="AJ1018" s="29" t="str">
        <f t="shared" si="306"/>
        <v>no</v>
      </c>
      <c r="AK1018" s="29">
        <f t="shared" si="307"/>
        <v>53.724053724053725</v>
      </c>
      <c r="AL1018" s="29">
        <f t="shared" si="308"/>
        <v>80.586080586080584</v>
      </c>
    </row>
    <row r="1019" spans="1:38" x14ac:dyDescent="0.2">
      <c r="A1019">
        <v>1009</v>
      </c>
      <c r="B1019" s="12">
        <v>43</v>
      </c>
      <c r="C1019" s="12">
        <f t="shared" si="293"/>
        <v>43</v>
      </c>
      <c r="D1019" s="12" t="str">
        <f t="shared" si="290"/>
        <v>no</v>
      </c>
      <c r="E1019" s="12" t="str">
        <f t="shared" si="294"/>
        <v>Below Average</v>
      </c>
      <c r="F1019" s="21">
        <v>12118</v>
      </c>
      <c r="G1019" s="21" t="str">
        <f t="shared" si="295"/>
        <v>no</v>
      </c>
      <c r="H1019" s="21" t="str">
        <f t="shared" si="296"/>
        <v>Above Average</v>
      </c>
      <c r="I1019" s="12" t="s">
        <v>131</v>
      </c>
      <c r="J1019" s="12" t="str">
        <f t="shared" si="297"/>
        <v>Mitchel</v>
      </c>
      <c r="K1019" s="12" t="s">
        <v>91</v>
      </c>
      <c r="L1019" s="12">
        <f t="shared" si="291"/>
        <v>69.371268986915226</v>
      </c>
      <c r="M1019" s="12" t="str">
        <f t="shared" si="298"/>
        <v>Below Average</v>
      </c>
      <c r="N1019" s="22">
        <v>7</v>
      </c>
      <c r="O1019" s="22" t="str">
        <f t="shared" si="299"/>
        <v>High</v>
      </c>
      <c r="P1019">
        <v>2004</v>
      </c>
      <c r="Q1019">
        <v>2005</v>
      </c>
      <c r="R1019" s="23">
        <v>1710</v>
      </c>
      <c r="S1019" s="23" t="str">
        <f t="shared" si="300"/>
        <v>no</v>
      </c>
      <c r="T1019" s="23" t="str">
        <f t="shared" si="301"/>
        <v>Above Average</v>
      </c>
      <c r="U1019" s="24">
        <v>1710</v>
      </c>
      <c r="V1019" s="24">
        <v>0</v>
      </c>
      <c r="W1019" s="24" t="s">
        <v>413</v>
      </c>
      <c r="X1019" s="24">
        <v>1710</v>
      </c>
      <c r="Y1019" s="24" t="str">
        <f t="shared" si="302"/>
        <v>no</v>
      </c>
      <c r="Z1019" s="24" t="str">
        <f t="shared" si="303"/>
        <v>Above Average</v>
      </c>
      <c r="AA1019" s="25">
        <v>0</v>
      </c>
      <c r="AB1019" s="25">
        <v>0</v>
      </c>
      <c r="AC1019" s="25">
        <v>2</v>
      </c>
      <c r="AD1019" s="25">
        <v>0</v>
      </c>
      <c r="AE1019" s="25">
        <f t="shared" si="304"/>
        <v>2</v>
      </c>
      <c r="AF1019" s="25" t="str">
        <f t="shared" si="305"/>
        <v>Less</v>
      </c>
      <c r="AG1019" s="57">
        <v>7</v>
      </c>
      <c r="AH1019" s="29">
        <v>240000</v>
      </c>
      <c r="AI1019" s="29">
        <f t="shared" si="292"/>
        <v>3420</v>
      </c>
      <c r="AJ1019" s="29" t="str">
        <f t="shared" si="306"/>
        <v>no</v>
      </c>
      <c r="AK1019" s="29">
        <f t="shared" si="307"/>
        <v>70.175438596491233</v>
      </c>
      <c r="AL1019" s="29">
        <f t="shared" si="308"/>
        <v>140.35087719298247</v>
      </c>
    </row>
    <row r="1020" spans="1:38" x14ac:dyDescent="0.2">
      <c r="A1020">
        <v>1010</v>
      </c>
      <c r="B1020" s="12">
        <v>60</v>
      </c>
      <c r="C1020" s="12">
        <f t="shared" si="293"/>
        <v>60</v>
      </c>
      <c r="D1020" s="12" t="str">
        <f t="shared" si="290"/>
        <v>no</v>
      </c>
      <c r="E1020" s="12" t="str">
        <f t="shared" si="294"/>
        <v>Below Average</v>
      </c>
      <c r="F1020" s="21">
        <v>6000</v>
      </c>
      <c r="G1020" s="21" t="str">
        <f t="shared" si="295"/>
        <v>no</v>
      </c>
      <c r="H1020" s="21" t="str">
        <f t="shared" si="296"/>
        <v>Below Average</v>
      </c>
      <c r="I1020" s="12" t="s">
        <v>232</v>
      </c>
      <c r="J1020" s="12" t="str">
        <f t="shared" si="297"/>
        <v>SWISU</v>
      </c>
      <c r="K1020" s="12" t="s">
        <v>91</v>
      </c>
      <c r="L1020" s="12">
        <f t="shared" si="291"/>
        <v>56.717772915383847</v>
      </c>
      <c r="M1020" s="12" t="str">
        <f t="shared" si="298"/>
        <v>Below Average</v>
      </c>
      <c r="N1020" s="22">
        <v>5</v>
      </c>
      <c r="O1020" s="22" t="str">
        <f t="shared" si="299"/>
        <v>Low</v>
      </c>
      <c r="P1020">
        <v>1926</v>
      </c>
      <c r="Q1020">
        <v>1950</v>
      </c>
      <c r="R1020" s="23">
        <v>1008</v>
      </c>
      <c r="S1020" s="23" t="str">
        <f t="shared" si="300"/>
        <v>no</v>
      </c>
      <c r="T1020" s="23" t="str">
        <f t="shared" si="301"/>
        <v>Below Average</v>
      </c>
      <c r="U1020" s="24">
        <v>1008</v>
      </c>
      <c r="V1020" s="24">
        <v>0</v>
      </c>
      <c r="W1020" s="24" t="s">
        <v>413</v>
      </c>
      <c r="X1020" s="24">
        <v>1522</v>
      </c>
      <c r="Y1020" s="24" t="str">
        <f t="shared" si="302"/>
        <v>no</v>
      </c>
      <c r="Z1020" s="24" t="str">
        <f t="shared" si="303"/>
        <v>Above Average</v>
      </c>
      <c r="AA1020" s="25">
        <v>0</v>
      </c>
      <c r="AB1020" s="25">
        <v>0</v>
      </c>
      <c r="AC1020" s="25">
        <v>2</v>
      </c>
      <c r="AD1020" s="25">
        <v>0</v>
      </c>
      <c r="AE1020" s="25">
        <f t="shared" si="304"/>
        <v>2</v>
      </c>
      <c r="AF1020" s="25" t="str">
        <f t="shared" si="305"/>
        <v>Less</v>
      </c>
      <c r="AG1020" s="57">
        <v>7</v>
      </c>
      <c r="AH1020" s="29">
        <v>102000</v>
      </c>
      <c r="AI1020" s="29">
        <f t="shared" si="292"/>
        <v>2530</v>
      </c>
      <c r="AJ1020" s="29" t="str">
        <f t="shared" si="306"/>
        <v>no</v>
      </c>
      <c r="AK1020" s="29">
        <f t="shared" si="307"/>
        <v>40.316205533596836</v>
      </c>
      <c r="AL1020" s="29">
        <f t="shared" si="308"/>
        <v>67.017082785808142</v>
      </c>
    </row>
    <row r="1021" spans="1:38" x14ac:dyDescent="0.2">
      <c r="A1021">
        <v>1011</v>
      </c>
      <c r="B1021" s="12">
        <v>115</v>
      </c>
      <c r="C1021" s="12">
        <f t="shared" si="293"/>
        <v>115</v>
      </c>
      <c r="D1021" s="12" t="str">
        <f t="shared" si="290"/>
        <v>yes</v>
      </c>
      <c r="E1021" s="12" t="str">
        <f t="shared" si="294"/>
        <v>Above Average</v>
      </c>
      <c r="F1021" s="21">
        <v>21286</v>
      </c>
      <c r="G1021" s="21" t="str">
        <f t="shared" si="295"/>
        <v>yes</v>
      </c>
      <c r="H1021" s="21" t="str">
        <f t="shared" si="296"/>
        <v>Above Average</v>
      </c>
      <c r="I1021" s="12" t="s">
        <v>151</v>
      </c>
      <c r="J1021" s="12" t="str">
        <f t="shared" si="297"/>
        <v>Sawyer</v>
      </c>
      <c r="K1021" s="12" t="s">
        <v>91</v>
      </c>
      <c r="L1021" s="12">
        <f t="shared" si="291"/>
        <v>65.835562612127291</v>
      </c>
      <c r="M1021" s="12" t="str">
        <f t="shared" si="298"/>
        <v>Below Average</v>
      </c>
      <c r="N1021" s="22">
        <v>5</v>
      </c>
      <c r="O1021" s="22" t="str">
        <f t="shared" si="299"/>
        <v>Low</v>
      </c>
      <c r="P1021">
        <v>1948</v>
      </c>
      <c r="Q1021">
        <v>1950</v>
      </c>
      <c r="R1021" s="23">
        <v>720</v>
      </c>
      <c r="S1021" s="23" t="str">
        <f t="shared" si="300"/>
        <v>no</v>
      </c>
      <c r="T1021" s="23" t="str">
        <f t="shared" si="301"/>
        <v>Below Average</v>
      </c>
      <c r="U1021" s="24">
        <v>720</v>
      </c>
      <c r="V1021" s="24">
        <v>551</v>
      </c>
      <c r="W1021" s="24" t="s">
        <v>412</v>
      </c>
      <c r="X1021" s="24">
        <v>1271</v>
      </c>
      <c r="Y1021" s="24" t="str">
        <f t="shared" si="302"/>
        <v>no</v>
      </c>
      <c r="Z1021" s="24" t="str">
        <f t="shared" si="303"/>
        <v>Below Average</v>
      </c>
      <c r="AA1021" s="25">
        <v>0</v>
      </c>
      <c r="AB1021" s="25">
        <v>0</v>
      </c>
      <c r="AC1021" s="25">
        <v>2</v>
      </c>
      <c r="AD1021" s="25">
        <v>0</v>
      </c>
      <c r="AE1021" s="25">
        <f t="shared" si="304"/>
        <v>2</v>
      </c>
      <c r="AF1021" s="25" t="str">
        <f t="shared" si="305"/>
        <v>Less</v>
      </c>
      <c r="AG1021" s="57">
        <v>7</v>
      </c>
      <c r="AH1021" s="29">
        <v>135000</v>
      </c>
      <c r="AI1021" s="29">
        <f t="shared" si="292"/>
        <v>1991</v>
      </c>
      <c r="AJ1021" s="29" t="str">
        <f t="shared" si="306"/>
        <v>no</v>
      </c>
      <c r="AK1021" s="29">
        <f t="shared" si="307"/>
        <v>67.805123053741838</v>
      </c>
      <c r="AL1021" s="29">
        <f t="shared" si="308"/>
        <v>106.21557828481511</v>
      </c>
    </row>
    <row r="1022" spans="1:38" x14ac:dyDescent="0.2">
      <c r="A1022">
        <v>1012</v>
      </c>
      <c r="B1022" s="12">
        <v>75</v>
      </c>
      <c r="C1022" s="12">
        <f t="shared" si="293"/>
        <v>75</v>
      </c>
      <c r="D1022" s="12" t="str">
        <f t="shared" si="290"/>
        <v>no</v>
      </c>
      <c r="E1022" s="12" t="str">
        <f t="shared" si="294"/>
        <v>Above Average</v>
      </c>
      <c r="F1022" s="21">
        <v>9825</v>
      </c>
      <c r="G1022" s="21" t="str">
        <f t="shared" si="295"/>
        <v>no</v>
      </c>
      <c r="H1022" s="21" t="str">
        <f t="shared" si="296"/>
        <v>Below Average</v>
      </c>
      <c r="I1022" s="12" t="s">
        <v>185</v>
      </c>
      <c r="J1022" s="12" t="str">
        <f t="shared" si="297"/>
        <v/>
      </c>
      <c r="K1022" s="12" t="s">
        <v>167</v>
      </c>
      <c r="L1022" s="12">
        <f t="shared" si="291"/>
        <v>61.772149970231268</v>
      </c>
      <c r="M1022" s="12" t="str">
        <f t="shared" si="298"/>
        <v/>
      </c>
      <c r="N1022" s="22">
        <v>5</v>
      </c>
      <c r="O1022" s="22" t="str">
        <f t="shared" si="299"/>
        <v>Low</v>
      </c>
      <c r="P1022">
        <v>1965</v>
      </c>
      <c r="Q1022">
        <v>1965</v>
      </c>
      <c r="R1022" s="23">
        <v>0</v>
      </c>
      <c r="S1022" s="23" t="str">
        <f t="shared" si="300"/>
        <v>yes</v>
      </c>
      <c r="T1022" s="23" t="str">
        <f t="shared" si="301"/>
        <v>Below Average</v>
      </c>
      <c r="U1022" s="24">
        <v>1664</v>
      </c>
      <c r="V1022" s="24">
        <v>0</v>
      </c>
      <c r="W1022" s="24" t="s">
        <v>413</v>
      </c>
      <c r="X1022" s="24">
        <v>1664</v>
      </c>
      <c r="Y1022" s="24" t="str">
        <f t="shared" si="302"/>
        <v>no</v>
      </c>
      <c r="Z1022" s="24" t="str">
        <f t="shared" si="303"/>
        <v>Above Average</v>
      </c>
      <c r="AA1022" s="25">
        <v>0</v>
      </c>
      <c r="AB1022" s="25">
        <v>0</v>
      </c>
      <c r="AC1022" s="25">
        <v>2</v>
      </c>
      <c r="AD1022" s="25">
        <v>0</v>
      </c>
      <c r="AE1022" s="25">
        <f t="shared" si="304"/>
        <v>2</v>
      </c>
      <c r="AF1022" s="25" t="str">
        <f t="shared" si="305"/>
        <v>Less</v>
      </c>
      <c r="AG1022" s="57">
        <v>8</v>
      </c>
      <c r="AH1022" s="29">
        <v>100000</v>
      </c>
      <c r="AI1022" s="29">
        <f t="shared" si="292"/>
        <v>1664</v>
      </c>
      <c r="AJ1022" s="29" t="str">
        <f t="shared" si="306"/>
        <v>no</v>
      </c>
      <c r="AK1022" s="29">
        <f t="shared" si="307"/>
        <v>60.096153846153847</v>
      </c>
      <c r="AL1022" s="29">
        <f t="shared" si="308"/>
        <v>60.096153846153847</v>
      </c>
    </row>
    <row r="1023" spans="1:38" x14ac:dyDescent="0.2">
      <c r="A1023">
        <v>1013</v>
      </c>
      <c r="B1023" s="12">
        <v>55</v>
      </c>
      <c r="C1023" s="12">
        <f t="shared" si="293"/>
        <v>55</v>
      </c>
      <c r="D1023" s="12" t="str">
        <f t="shared" si="290"/>
        <v>no</v>
      </c>
      <c r="E1023" s="12" t="str">
        <f t="shared" si="294"/>
        <v>Below Average</v>
      </c>
      <c r="F1023" s="21">
        <v>10592</v>
      </c>
      <c r="G1023" s="21" t="str">
        <f t="shared" si="295"/>
        <v>no</v>
      </c>
      <c r="H1023" s="21" t="str">
        <f t="shared" si="296"/>
        <v>Above Average</v>
      </c>
      <c r="I1023" s="12" t="s">
        <v>123</v>
      </c>
      <c r="J1023" s="12" t="str">
        <f t="shared" si="297"/>
        <v>Crawfor</v>
      </c>
      <c r="K1023" s="12" t="s">
        <v>91</v>
      </c>
      <c r="L1023" s="12">
        <f t="shared" si="291"/>
        <v>74.989820121918996</v>
      </c>
      <c r="M1023" s="12" t="str">
        <f t="shared" si="298"/>
        <v>Above Average</v>
      </c>
      <c r="N1023" s="22">
        <v>6</v>
      </c>
      <c r="O1023" s="22" t="str">
        <f t="shared" si="299"/>
        <v>Low</v>
      </c>
      <c r="P1023">
        <v>1923</v>
      </c>
      <c r="Q1023">
        <v>1996</v>
      </c>
      <c r="R1023" s="23">
        <v>602</v>
      </c>
      <c r="S1023" s="23" t="str">
        <f t="shared" si="300"/>
        <v>no</v>
      </c>
      <c r="T1023" s="23" t="str">
        <f t="shared" si="301"/>
        <v>Below Average</v>
      </c>
      <c r="U1023" s="24">
        <v>900</v>
      </c>
      <c r="V1023" s="24">
        <v>602</v>
      </c>
      <c r="W1023" s="24" t="s">
        <v>412</v>
      </c>
      <c r="X1023" s="24">
        <v>1502</v>
      </c>
      <c r="Y1023" s="24" t="str">
        <f t="shared" si="302"/>
        <v>no</v>
      </c>
      <c r="Z1023" s="24" t="str">
        <f t="shared" si="303"/>
        <v>Below Average</v>
      </c>
      <c r="AA1023" s="25">
        <v>0</v>
      </c>
      <c r="AB1023" s="25">
        <v>0</v>
      </c>
      <c r="AC1023" s="25">
        <v>1</v>
      </c>
      <c r="AD1023" s="25">
        <v>1</v>
      </c>
      <c r="AE1023" s="25">
        <f t="shared" si="304"/>
        <v>2</v>
      </c>
      <c r="AF1023" s="25" t="str">
        <f t="shared" si="305"/>
        <v>Less</v>
      </c>
      <c r="AG1023" s="57">
        <v>7</v>
      </c>
      <c r="AH1023" s="29">
        <v>165000</v>
      </c>
      <c r="AI1023" s="29">
        <f t="shared" si="292"/>
        <v>2104</v>
      </c>
      <c r="AJ1023" s="29" t="str">
        <f t="shared" si="306"/>
        <v>no</v>
      </c>
      <c r="AK1023" s="29">
        <f t="shared" si="307"/>
        <v>78.422053231939159</v>
      </c>
      <c r="AL1023" s="29">
        <f t="shared" si="308"/>
        <v>109.85352862849534</v>
      </c>
    </row>
    <row r="1024" spans="1:38" x14ac:dyDescent="0.2">
      <c r="A1024">
        <v>1014</v>
      </c>
      <c r="B1024" s="12">
        <v>60</v>
      </c>
      <c r="C1024" s="12">
        <f t="shared" si="293"/>
        <v>60</v>
      </c>
      <c r="D1024" s="12" t="str">
        <f t="shared" si="290"/>
        <v>no</v>
      </c>
      <c r="E1024" s="12" t="str">
        <f t="shared" si="294"/>
        <v>Below Average</v>
      </c>
      <c r="F1024" s="21">
        <v>7200</v>
      </c>
      <c r="G1024" s="21" t="str">
        <f t="shared" si="295"/>
        <v>no</v>
      </c>
      <c r="H1024" s="21" t="str">
        <f t="shared" si="296"/>
        <v>Below Average</v>
      </c>
      <c r="I1024" s="12" t="s">
        <v>143</v>
      </c>
      <c r="J1024" s="12" t="str">
        <f t="shared" si="297"/>
        <v>OldTown</v>
      </c>
      <c r="K1024" s="12" t="s">
        <v>91</v>
      </c>
      <c r="L1024" s="12">
        <f t="shared" si="291"/>
        <v>57.90974368543602</v>
      </c>
      <c r="M1024" s="12" t="str">
        <f t="shared" si="298"/>
        <v>Below Average</v>
      </c>
      <c r="N1024" s="22">
        <v>5</v>
      </c>
      <c r="O1024" s="22" t="str">
        <f t="shared" si="299"/>
        <v>Low</v>
      </c>
      <c r="P1024">
        <v>1910</v>
      </c>
      <c r="Q1024">
        <v>2006</v>
      </c>
      <c r="R1024" s="23">
        <v>1022</v>
      </c>
      <c r="S1024" s="23" t="str">
        <f t="shared" si="300"/>
        <v>no</v>
      </c>
      <c r="T1024" s="23" t="str">
        <f t="shared" si="301"/>
        <v>Below Average</v>
      </c>
      <c r="U1024" s="24">
        <v>1022</v>
      </c>
      <c r="V1024" s="24">
        <v>0</v>
      </c>
      <c r="W1024" s="24" t="s">
        <v>413</v>
      </c>
      <c r="X1024" s="24">
        <v>1022</v>
      </c>
      <c r="Y1024" s="24" t="str">
        <f t="shared" si="302"/>
        <v>no</v>
      </c>
      <c r="Z1024" s="24" t="str">
        <f t="shared" si="303"/>
        <v>Below Average</v>
      </c>
      <c r="AA1024" s="25">
        <v>1</v>
      </c>
      <c r="AB1024" s="25">
        <v>0</v>
      </c>
      <c r="AC1024" s="25">
        <v>1</v>
      </c>
      <c r="AD1024" s="25">
        <v>0</v>
      </c>
      <c r="AE1024" s="25">
        <f t="shared" si="304"/>
        <v>2</v>
      </c>
      <c r="AF1024" s="25" t="str">
        <f t="shared" si="305"/>
        <v>Less</v>
      </c>
      <c r="AG1024" s="57">
        <v>4</v>
      </c>
      <c r="AH1024" s="29">
        <v>85000</v>
      </c>
      <c r="AI1024" s="29">
        <f t="shared" si="292"/>
        <v>2044</v>
      </c>
      <c r="AJ1024" s="29" t="str">
        <f t="shared" si="306"/>
        <v>no</v>
      </c>
      <c r="AK1024" s="29">
        <f t="shared" si="307"/>
        <v>41.585127201565555</v>
      </c>
      <c r="AL1024" s="29">
        <f t="shared" si="308"/>
        <v>83.170254403131111</v>
      </c>
    </row>
    <row r="1025" spans="1:38" x14ac:dyDescent="0.2">
      <c r="A1025">
        <v>1015</v>
      </c>
      <c r="B1025" s="12">
        <v>60</v>
      </c>
      <c r="C1025" s="12">
        <f t="shared" si="293"/>
        <v>60</v>
      </c>
      <c r="D1025" s="12" t="str">
        <f t="shared" si="290"/>
        <v>no</v>
      </c>
      <c r="E1025" s="12" t="str">
        <f t="shared" si="294"/>
        <v>Below Average</v>
      </c>
      <c r="F1025" s="21">
        <v>11664</v>
      </c>
      <c r="G1025" s="21" t="str">
        <f t="shared" si="295"/>
        <v>no</v>
      </c>
      <c r="H1025" s="21" t="str">
        <f t="shared" si="296"/>
        <v>Above Average</v>
      </c>
      <c r="I1025" s="12" t="s">
        <v>162</v>
      </c>
      <c r="J1025" s="12" t="str">
        <f t="shared" si="297"/>
        <v>NAmes</v>
      </c>
      <c r="K1025" s="12" t="s">
        <v>91</v>
      </c>
      <c r="L1025" s="12">
        <f t="shared" si="291"/>
        <v>65.191384752822614</v>
      </c>
      <c r="M1025" s="12" t="str">
        <f t="shared" si="298"/>
        <v>Below Average</v>
      </c>
      <c r="N1025" s="22">
        <v>6</v>
      </c>
      <c r="O1025" s="22" t="str">
        <f t="shared" si="299"/>
        <v>Low</v>
      </c>
      <c r="P1025">
        <v>1948</v>
      </c>
      <c r="Q1025">
        <v>1950</v>
      </c>
      <c r="R1025" s="23">
        <v>1082</v>
      </c>
      <c r="S1025" s="23" t="str">
        <f t="shared" si="300"/>
        <v>no</v>
      </c>
      <c r="T1025" s="23" t="str">
        <f t="shared" si="301"/>
        <v>Above Average</v>
      </c>
      <c r="U1025" s="24">
        <v>1082</v>
      </c>
      <c r="V1025" s="24">
        <v>0</v>
      </c>
      <c r="W1025" s="24" t="s">
        <v>413</v>
      </c>
      <c r="X1025" s="24">
        <v>1082</v>
      </c>
      <c r="Y1025" s="24" t="str">
        <f t="shared" si="302"/>
        <v>no</v>
      </c>
      <c r="Z1025" s="24" t="str">
        <f t="shared" si="303"/>
        <v>Below Average</v>
      </c>
      <c r="AA1025" s="25">
        <v>0</v>
      </c>
      <c r="AB1025" s="25">
        <v>0</v>
      </c>
      <c r="AC1025" s="25">
        <v>1</v>
      </c>
      <c r="AD1025" s="25">
        <v>0</v>
      </c>
      <c r="AE1025" s="25">
        <f t="shared" si="304"/>
        <v>1</v>
      </c>
      <c r="AF1025" s="25" t="str">
        <f t="shared" si="305"/>
        <v>Less</v>
      </c>
      <c r="AG1025" s="57">
        <v>5</v>
      </c>
      <c r="AH1025" s="29">
        <v>119200</v>
      </c>
      <c r="AI1025" s="29">
        <f t="shared" si="292"/>
        <v>2164</v>
      </c>
      <c r="AJ1025" s="29" t="str">
        <f t="shared" si="306"/>
        <v>no</v>
      </c>
      <c r="AK1025" s="29">
        <f t="shared" si="307"/>
        <v>55.083179297597042</v>
      </c>
      <c r="AL1025" s="29">
        <f t="shared" si="308"/>
        <v>110.16635859519408</v>
      </c>
    </row>
    <row r="1026" spans="1:38" x14ac:dyDescent="0.2">
      <c r="A1026">
        <v>1016</v>
      </c>
      <c r="B1026" s="12">
        <v>70</v>
      </c>
      <c r="C1026" s="12">
        <f t="shared" si="293"/>
        <v>70</v>
      </c>
      <c r="D1026" s="12" t="str">
        <f t="shared" si="290"/>
        <v>no</v>
      </c>
      <c r="E1026" s="12" t="str">
        <f t="shared" si="294"/>
        <v>Above Average</v>
      </c>
      <c r="F1026" s="21">
        <v>8400</v>
      </c>
      <c r="G1026" s="21" t="str">
        <f t="shared" si="295"/>
        <v>no</v>
      </c>
      <c r="H1026" s="21" t="str">
        <f t="shared" si="296"/>
        <v>Below Average</v>
      </c>
      <c r="I1026" s="12" t="s">
        <v>138</v>
      </c>
      <c r="J1026" s="12" t="str">
        <f t="shared" si="297"/>
        <v>NWAmes</v>
      </c>
      <c r="K1026" s="12" t="s">
        <v>91</v>
      </c>
      <c r="L1026" s="12">
        <f t="shared" si="291"/>
        <v>67.115548801871967</v>
      </c>
      <c r="M1026" s="12" t="str">
        <f t="shared" si="298"/>
        <v>Below Average</v>
      </c>
      <c r="N1026" s="22">
        <v>8</v>
      </c>
      <c r="O1026" s="22" t="str">
        <f t="shared" si="299"/>
        <v>High</v>
      </c>
      <c r="P1026">
        <v>2001</v>
      </c>
      <c r="Q1026">
        <v>2001</v>
      </c>
      <c r="R1026" s="23">
        <v>810</v>
      </c>
      <c r="S1026" s="23" t="str">
        <f t="shared" si="300"/>
        <v>no</v>
      </c>
      <c r="T1026" s="23" t="str">
        <f t="shared" si="301"/>
        <v>Below Average</v>
      </c>
      <c r="U1026" s="24">
        <v>810</v>
      </c>
      <c r="V1026" s="24">
        <v>855</v>
      </c>
      <c r="W1026" s="24" t="s">
        <v>412</v>
      </c>
      <c r="X1026" s="24">
        <v>1665</v>
      </c>
      <c r="Y1026" s="24" t="str">
        <f t="shared" si="302"/>
        <v>no</v>
      </c>
      <c r="Z1026" s="24" t="str">
        <f t="shared" si="303"/>
        <v>Above Average</v>
      </c>
      <c r="AA1026" s="25">
        <v>1</v>
      </c>
      <c r="AB1026" s="25">
        <v>0</v>
      </c>
      <c r="AC1026" s="25">
        <v>2</v>
      </c>
      <c r="AD1026" s="25">
        <v>1</v>
      </c>
      <c r="AE1026" s="25">
        <f t="shared" si="304"/>
        <v>4</v>
      </c>
      <c r="AF1026" s="25" t="str">
        <f t="shared" si="305"/>
        <v>More</v>
      </c>
      <c r="AG1026" s="57">
        <v>6</v>
      </c>
      <c r="AH1026" s="29">
        <v>227000</v>
      </c>
      <c r="AI1026" s="29">
        <f t="shared" si="292"/>
        <v>2475</v>
      </c>
      <c r="AJ1026" s="29" t="str">
        <f t="shared" si="306"/>
        <v>no</v>
      </c>
      <c r="AK1026" s="29">
        <f t="shared" si="307"/>
        <v>91.717171717171723</v>
      </c>
      <c r="AL1026" s="29">
        <f t="shared" si="308"/>
        <v>136.33633633633633</v>
      </c>
    </row>
    <row r="1027" spans="1:38" x14ac:dyDescent="0.2">
      <c r="A1027">
        <v>1017</v>
      </c>
      <c r="B1027" s="12">
        <v>73</v>
      </c>
      <c r="C1027" s="12">
        <f t="shared" si="293"/>
        <v>73</v>
      </c>
      <c r="D1027" s="12" t="str">
        <f t="shared" si="290"/>
        <v>no</v>
      </c>
      <c r="E1027" s="12" t="str">
        <f t="shared" si="294"/>
        <v>Above Average</v>
      </c>
      <c r="F1027" s="21">
        <v>11883</v>
      </c>
      <c r="G1027" s="21" t="str">
        <f t="shared" si="295"/>
        <v>no</v>
      </c>
      <c r="H1027" s="21" t="str">
        <f t="shared" si="296"/>
        <v>Above Average</v>
      </c>
      <c r="I1027" s="12" t="s">
        <v>89</v>
      </c>
      <c r="J1027" s="12" t="str">
        <f t="shared" si="297"/>
        <v>CollgCr</v>
      </c>
      <c r="K1027" s="12" t="s">
        <v>91</v>
      </c>
      <c r="L1027" s="12">
        <f t="shared" si="291"/>
        <v>74.535824409408733</v>
      </c>
      <c r="M1027" s="12" t="str">
        <f t="shared" si="298"/>
        <v>Above Average</v>
      </c>
      <c r="N1027" s="22">
        <v>7</v>
      </c>
      <c r="O1027" s="22" t="str">
        <f t="shared" si="299"/>
        <v>High</v>
      </c>
      <c r="P1027">
        <v>1996</v>
      </c>
      <c r="Q1027">
        <v>1996</v>
      </c>
      <c r="R1027" s="23">
        <v>1504</v>
      </c>
      <c r="S1027" s="23" t="str">
        <f t="shared" si="300"/>
        <v>no</v>
      </c>
      <c r="T1027" s="23" t="str">
        <f t="shared" si="301"/>
        <v>Above Average</v>
      </c>
      <c r="U1027" s="24">
        <v>1504</v>
      </c>
      <c r="V1027" s="24">
        <v>0</v>
      </c>
      <c r="W1027" s="24" t="s">
        <v>413</v>
      </c>
      <c r="X1027" s="24">
        <v>1504</v>
      </c>
      <c r="Y1027" s="24" t="str">
        <f t="shared" si="302"/>
        <v>no</v>
      </c>
      <c r="Z1027" s="24" t="str">
        <f t="shared" si="303"/>
        <v>Below Average</v>
      </c>
      <c r="AA1027" s="25">
        <v>1</v>
      </c>
      <c r="AB1027" s="25">
        <v>0</v>
      </c>
      <c r="AC1027" s="25">
        <v>2</v>
      </c>
      <c r="AD1027" s="25">
        <v>0</v>
      </c>
      <c r="AE1027" s="25">
        <f t="shared" si="304"/>
        <v>3</v>
      </c>
      <c r="AF1027" s="25" t="str">
        <f t="shared" si="305"/>
        <v>More</v>
      </c>
      <c r="AG1027" s="57">
        <v>6</v>
      </c>
      <c r="AH1027" s="29">
        <v>203000</v>
      </c>
      <c r="AI1027" s="29">
        <f t="shared" si="292"/>
        <v>3008</v>
      </c>
      <c r="AJ1027" s="29" t="str">
        <f t="shared" si="306"/>
        <v>no</v>
      </c>
      <c r="AK1027" s="29">
        <f t="shared" si="307"/>
        <v>67.486702127659569</v>
      </c>
      <c r="AL1027" s="29">
        <f t="shared" si="308"/>
        <v>134.97340425531914</v>
      </c>
    </row>
    <row r="1028" spans="1:38" x14ac:dyDescent="0.2">
      <c r="A1028">
        <v>1018</v>
      </c>
      <c r="B1028" s="12" t="s">
        <v>83</v>
      </c>
      <c r="C1028" s="12">
        <f t="shared" si="293"/>
        <v>69</v>
      </c>
      <c r="D1028" s="12" t="str">
        <f t="shared" si="290"/>
        <v>no</v>
      </c>
      <c r="E1028" s="12" t="str">
        <f t="shared" si="294"/>
        <v>Below Average</v>
      </c>
      <c r="F1028" s="21">
        <v>5814</v>
      </c>
      <c r="G1028" s="21" t="str">
        <f t="shared" si="295"/>
        <v>no</v>
      </c>
      <c r="H1028" s="21" t="str">
        <f t="shared" si="296"/>
        <v>Below Average</v>
      </c>
      <c r="I1028" s="12" t="s">
        <v>200</v>
      </c>
      <c r="J1028" s="12" t="str">
        <f t="shared" si="297"/>
        <v/>
      </c>
      <c r="K1028" s="12" t="s">
        <v>179</v>
      </c>
      <c r="L1028" s="12">
        <f t="shared" si="291"/>
        <v>100.53527892314388</v>
      </c>
      <c r="M1028" s="12" t="str">
        <f t="shared" si="298"/>
        <v/>
      </c>
      <c r="N1028" s="22">
        <v>8</v>
      </c>
      <c r="O1028" s="22" t="str">
        <f t="shared" si="299"/>
        <v>High</v>
      </c>
      <c r="P1028">
        <v>1984</v>
      </c>
      <c r="Q1028">
        <v>1984</v>
      </c>
      <c r="R1028" s="23">
        <v>1220</v>
      </c>
      <c r="S1028" s="23" t="str">
        <f t="shared" si="300"/>
        <v>no</v>
      </c>
      <c r="T1028" s="23" t="str">
        <f t="shared" si="301"/>
        <v>Above Average</v>
      </c>
      <c r="U1028" s="24">
        <v>1360</v>
      </c>
      <c r="V1028" s="24">
        <v>0</v>
      </c>
      <c r="W1028" s="24" t="s">
        <v>413</v>
      </c>
      <c r="X1028" s="24">
        <v>1360</v>
      </c>
      <c r="Y1028" s="24" t="str">
        <f t="shared" si="302"/>
        <v>no</v>
      </c>
      <c r="Z1028" s="24" t="str">
        <f t="shared" si="303"/>
        <v>Below Average</v>
      </c>
      <c r="AA1028" s="25">
        <v>1</v>
      </c>
      <c r="AB1028" s="25">
        <v>0</v>
      </c>
      <c r="AC1028" s="25">
        <v>1</v>
      </c>
      <c r="AD1028" s="25">
        <v>0</v>
      </c>
      <c r="AE1028" s="25">
        <f t="shared" si="304"/>
        <v>2</v>
      </c>
      <c r="AF1028" s="25" t="str">
        <f t="shared" si="305"/>
        <v>Less</v>
      </c>
      <c r="AG1028" s="57">
        <v>4</v>
      </c>
      <c r="AH1028" s="29">
        <v>187500</v>
      </c>
      <c r="AI1028" s="29">
        <f t="shared" si="292"/>
        <v>2580</v>
      </c>
      <c r="AJ1028" s="29" t="str">
        <f t="shared" si="306"/>
        <v>no</v>
      </c>
      <c r="AK1028" s="29">
        <f t="shared" si="307"/>
        <v>72.674418604651166</v>
      </c>
      <c r="AL1028" s="29">
        <f t="shared" si="308"/>
        <v>137.86764705882354</v>
      </c>
    </row>
    <row r="1029" spans="1:38" x14ac:dyDescent="0.2">
      <c r="A1029">
        <v>1019</v>
      </c>
      <c r="B1029" s="12" t="s">
        <v>83</v>
      </c>
      <c r="C1029" s="12">
        <f t="shared" si="293"/>
        <v>69</v>
      </c>
      <c r="D1029" s="12" t="str">
        <f t="shared" si="290"/>
        <v>no</v>
      </c>
      <c r="E1029" s="12" t="str">
        <f t="shared" si="294"/>
        <v>Below Average</v>
      </c>
      <c r="F1029" s="21">
        <v>10784</v>
      </c>
      <c r="G1029" s="21" t="str">
        <f t="shared" si="295"/>
        <v>no</v>
      </c>
      <c r="H1029" s="21" t="str">
        <f t="shared" si="296"/>
        <v>Above Average</v>
      </c>
      <c r="I1029" s="12" t="s">
        <v>193</v>
      </c>
      <c r="J1029" s="12" t="str">
        <f t="shared" si="297"/>
        <v>Gilbert</v>
      </c>
      <c r="K1029" s="12" t="s">
        <v>91</v>
      </c>
      <c r="L1029" s="12">
        <f t="shared" si="291"/>
        <v>77.47396854876844</v>
      </c>
      <c r="M1029" s="12" t="str">
        <f t="shared" si="298"/>
        <v>Above Average</v>
      </c>
      <c r="N1029" s="22">
        <v>7</v>
      </c>
      <c r="O1029" s="22" t="str">
        <f t="shared" si="299"/>
        <v>High</v>
      </c>
      <c r="P1029">
        <v>1991</v>
      </c>
      <c r="Q1029">
        <v>1992</v>
      </c>
      <c r="R1029" s="23">
        <v>384</v>
      </c>
      <c r="S1029" s="23" t="str">
        <f t="shared" si="300"/>
        <v>no</v>
      </c>
      <c r="T1029" s="23" t="str">
        <f t="shared" si="301"/>
        <v>Below Average</v>
      </c>
      <c r="U1029" s="24">
        <v>802</v>
      </c>
      <c r="V1029" s="24">
        <v>670</v>
      </c>
      <c r="W1029" s="24" t="s">
        <v>412</v>
      </c>
      <c r="X1029" s="24">
        <v>1472</v>
      </c>
      <c r="Y1029" s="24" t="str">
        <f t="shared" si="302"/>
        <v>no</v>
      </c>
      <c r="Z1029" s="24" t="str">
        <f t="shared" si="303"/>
        <v>Below Average</v>
      </c>
      <c r="AA1029" s="25">
        <v>0</v>
      </c>
      <c r="AB1029" s="25">
        <v>0</v>
      </c>
      <c r="AC1029" s="25">
        <v>2</v>
      </c>
      <c r="AD1029" s="25">
        <v>1</v>
      </c>
      <c r="AE1029" s="25">
        <f t="shared" si="304"/>
        <v>3</v>
      </c>
      <c r="AF1029" s="25" t="str">
        <f t="shared" si="305"/>
        <v>More</v>
      </c>
      <c r="AG1029" s="57">
        <v>7</v>
      </c>
      <c r="AH1029" s="29">
        <v>160000</v>
      </c>
      <c r="AI1029" s="29">
        <f t="shared" si="292"/>
        <v>1856</v>
      </c>
      <c r="AJ1029" s="29" t="str">
        <f t="shared" si="306"/>
        <v>no</v>
      </c>
      <c r="AK1029" s="29">
        <f t="shared" si="307"/>
        <v>86.206896551724142</v>
      </c>
      <c r="AL1029" s="29">
        <f t="shared" si="308"/>
        <v>108.69565217391305</v>
      </c>
    </row>
    <row r="1030" spans="1:38" x14ac:dyDescent="0.2">
      <c r="A1030">
        <v>1020</v>
      </c>
      <c r="B1030" s="12">
        <v>43</v>
      </c>
      <c r="C1030" s="12">
        <f t="shared" si="293"/>
        <v>43</v>
      </c>
      <c r="D1030" s="12" t="str">
        <f t="shared" si="290"/>
        <v>no</v>
      </c>
      <c r="E1030" s="12" t="str">
        <f t="shared" si="294"/>
        <v>Below Average</v>
      </c>
      <c r="F1030" s="21">
        <v>3013</v>
      </c>
      <c r="G1030" s="21" t="str">
        <f t="shared" si="295"/>
        <v>no</v>
      </c>
      <c r="H1030" s="21" t="str">
        <f t="shared" si="296"/>
        <v>Below Average</v>
      </c>
      <c r="I1030" s="12" t="s">
        <v>227</v>
      </c>
      <c r="J1030" s="12" t="str">
        <f t="shared" si="297"/>
        <v/>
      </c>
      <c r="K1030" s="12" t="s">
        <v>179</v>
      </c>
      <c r="L1030" s="12">
        <f t="shared" si="291"/>
        <v>63.149684044233808</v>
      </c>
      <c r="M1030" s="12" t="str">
        <f t="shared" si="298"/>
        <v/>
      </c>
      <c r="N1030" s="22">
        <v>7</v>
      </c>
      <c r="O1030" s="22" t="str">
        <f t="shared" si="299"/>
        <v>High</v>
      </c>
      <c r="P1030">
        <v>2005</v>
      </c>
      <c r="Q1030">
        <v>2005</v>
      </c>
      <c r="R1030" s="23">
        <v>1362</v>
      </c>
      <c r="S1030" s="23" t="str">
        <f t="shared" si="300"/>
        <v>no</v>
      </c>
      <c r="T1030" s="23" t="str">
        <f t="shared" si="301"/>
        <v>Above Average</v>
      </c>
      <c r="U1030" s="24">
        <v>1506</v>
      </c>
      <c r="V1030" s="24">
        <v>0</v>
      </c>
      <c r="W1030" s="24" t="s">
        <v>413</v>
      </c>
      <c r="X1030" s="24">
        <v>1506</v>
      </c>
      <c r="Y1030" s="24" t="str">
        <f t="shared" si="302"/>
        <v>no</v>
      </c>
      <c r="Z1030" s="24" t="str">
        <f t="shared" si="303"/>
        <v>Below Average</v>
      </c>
      <c r="AA1030" s="25">
        <v>0</v>
      </c>
      <c r="AB1030" s="25">
        <v>0</v>
      </c>
      <c r="AC1030" s="25">
        <v>2</v>
      </c>
      <c r="AD1030" s="25">
        <v>0</v>
      </c>
      <c r="AE1030" s="25">
        <f t="shared" si="304"/>
        <v>2</v>
      </c>
      <c r="AF1030" s="25" t="str">
        <f t="shared" si="305"/>
        <v>Less</v>
      </c>
      <c r="AG1030" s="57">
        <v>6</v>
      </c>
      <c r="AH1030" s="29">
        <v>213490</v>
      </c>
      <c r="AI1030" s="29">
        <f t="shared" si="292"/>
        <v>2868</v>
      </c>
      <c r="AJ1030" s="29" t="str">
        <f t="shared" si="306"/>
        <v>no</v>
      </c>
      <c r="AK1030" s="29">
        <f t="shared" si="307"/>
        <v>74.438633193863325</v>
      </c>
      <c r="AL1030" s="29">
        <f t="shared" si="308"/>
        <v>141.75962815405046</v>
      </c>
    </row>
    <row r="1031" spans="1:38" x14ac:dyDescent="0.2">
      <c r="A1031">
        <v>1021</v>
      </c>
      <c r="B1031" s="12">
        <v>60</v>
      </c>
      <c r="C1031" s="12">
        <f t="shared" si="293"/>
        <v>60</v>
      </c>
      <c r="D1031" s="12" t="str">
        <f t="shared" si="290"/>
        <v>no</v>
      </c>
      <c r="E1031" s="12" t="str">
        <f t="shared" si="294"/>
        <v>Below Average</v>
      </c>
      <c r="F1031" s="21">
        <v>7024</v>
      </c>
      <c r="G1031" s="21" t="str">
        <f t="shared" si="295"/>
        <v>no</v>
      </c>
      <c r="H1031" s="21" t="str">
        <f t="shared" si="296"/>
        <v>Below Average</v>
      </c>
      <c r="I1031" s="12" t="s">
        <v>185</v>
      </c>
      <c r="J1031" s="12" t="str">
        <f t="shared" si="297"/>
        <v>Edwards</v>
      </c>
      <c r="K1031" s="12" t="s">
        <v>91</v>
      </c>
      <c r="L1031" s="12">
        <f t="shared" si="291"/>
        <v>61.772149970231268</v>
      </c>
      <c r="M1031" s="12" t="str">
        <f t="shared" si="298"/>
        <v>Below Average</v>
      </c>
      <c r="N1031" s="22">
        <v>4</v>
      </c>
      <c r="O1031" s="22" t="str">
        <f t="shared" si="299"/>
        <v>Low</v>
      </c>
      <c r="P1031">
        <v>2005</v>
      </c>
      <c r="Q1031">
        <v>2005</v>
      </c>
      <c r="R1031" s="23">
        <v>1132</v>
      </c>
      <c r="S1031" s="23" t="str">
        <f t="shared" si="300"/>
        <v>no</v>
      </c>
      <c r="T1031" s="23" t="str">
        <f t="shared" si="301"/>
        <v>Above Average</v>
      </c>
      <c r="U1031" s="24">
        <v>1132</v>
      </c>
      <c r="V1031" s="24">
        <v>0</v>
      </c>
      <c r="W1031" s="24" t="s">
        <v>413</v>
      </c>
      <c r="X1031" s="24">
        <v>1132</v>
      </c>
      <c r="Y1031" s="24" t="str">
        <f t="shared" si="302"/>
        <v>no</v>
      </c>
      <c r="Z1031" s="24" t="str">
        <f t="shared" si="303"/>
        <v>Below Average</v>
      </c>
      <c r="AA1031" s="25">
        <v>1</v>
      </c>
      <c r="AB1031" s="25">
        <v>0</v>
      </c>
      <c r="AC1031" s="25">
        <v>1</v>
      </c>
      <c r="AD1031" s="25">
        <v>1</v>
      </c>
      <c r="AE1031" s="25">
        <f t="shared" si="304"/>
        <v>3</v>
      </c>
      <c r="AF1031" s="25" t="str">
        <f t="shared" si="305"/>
        <v>More</v>
      </c>
      <c r="AG1031" s="57">
        <v>5</v>
      </c>
      <c r="AH1031" s="29">
        <v>176000</v>
      </c>
      <c r="AI1031" s="29">
        <f t="shared" si="292"/>
        <v>2264</v>
      </c>
      <c r="AJ1031" s="29" t="str">
        <f t="shared" si="306"/>
        <v>no</v>
      </c>
      <c r="AK1031" s="29">
        <f t="shared" si="307"/>
        <v>77.738515901060069</v>
      </c>
      <c r="AL1031" s="29">
        <f t="shared" si="308"/>
        <v>155.47703180212014</v>
      </c>
    </row>
    <row r="1032" spans="1:38" x14ac:dyDescent="0.2">
      <c r="A1032">
        <v>1022</v>
      </c>
      <c r="B1032" s="12">
        <v>64</v>
      </c>
      <c r="C1032" s="12">
        <f t="shared" si="293"/>
        <v>64</v>
      </c>
      <c r="D1032" s="12" t="str">
        <f t="shared" si="290"/>
        <v>no</v>
      </c>
      <c r="E1032" s="12" t="str">
        <f t="shared" si="294"/>
        <v>Below Average</v>
      </c>
      <c r="F1032" s="21">
        <v>7406</v>
      </c>
      <c r="G1032" s="21" t="str">
        <f t="shared" si="295"/>
        <v>no</v>
      </c>
      <c r="H1032" s="21" t="str">
        <f t="shared" si="296"/>
        <v>Below Average</v>
      </c>
      <c r="I1032" s="12" t="s">
        <v>89</v>
      </c>
      <c r="J1032" s="12" t="str">
        <f t="shared" si="297"/>
        <v>CollgCr</v>
      </c>
      <c r="K1032" s="12" t="s">
        <v>91</v>
      </c>
      <c r="L1032" s="12">
        <f t="shared" si="291"/>
        <v>74.535824409408733</v>
      </c>
      <c r="M1032" s="12" t="str">
        <f t="shared" si="298"/>
        <v>Above Average</v>
      </c>
      <c r="N1032" s="22">
        <v>7</v>
      </c>
      <c r="O1032" s="22" t="str">
        <f t="shared" si="299"/>
        <v>High</v>
      </c>
      <c r="P1032">
        <v>2006</v>
      </c>
      <c r="Q1032">
        <v>2006</v>
      </c>
      <c r="R1032" s="23">
        <v>1199</v>
      </c>
      <c r="S1032" s="23" t="str">
        <f t="shared" si="300"/>
        <v>no</v>
      </c>
      <c r="T1032" s="23" t="str">
        <f t="shared" si="301"/>
        <v>Above Average</v>
      </c>
      <c r="U1032" s="24">
        <v>1220</v>
      </c>
      <c r="V1032" s="24">
        <v>0</v>
      </c>
      <c r="W1032" s="24" t="s">
        <v>413</v>
      </c>
      <c r="X1032" s="24">
        <v>1220</v>
      </c>
      <c r="Y1032" s="24" t="str">
        <f t="shared" si="302"/>
        <v>no</v>
      </c>
      <c r="Z1032" s="24" t="str">
        <f t="shared" si="303"/>
        <v>Below Average</v>
      </c>
      <c r="AA1032" s="25">
        <v>1</v>
      </c>
      <c r="AB1032" s="25">
        <v>0</v>
      </c>
      <c r="AC1032" s="25">
        <v>2</v>
      </c>
      <c r="AD1032" s="25">
        <v>0</v>
      </c>
      <c r="AE1032" s="25">
        <f t="shared" si="304"/>
        <v>3</v>
      </c>
      <c r="AF1032" s="25" t="str">
        <f t="shared" si="305"/>
        <v>More</v>
      </c>
      <c r="AG1032" s="57">
        <v>6</v>
      </c>
      <c r="AH1032" s="29">
        <v>194000</v>
      </c>
      <c r="AI1032" s="29">
        <f t="shared" si="292"/>
        <v>2419</v>
      </c>
      <c r="AJ1032" s="29" t="str">
        <f t="shared" si="306"/>
        <v>no</v>
      </c>
      <c r="AK1032" s="29">
        <f t="shared" si="307"/>
        <v>80.198429102935094</v>
      </c>
      <c r="AL1032" s="29">
        <f t="shared" si="308"/>
        <v>159.01639344262296</v>
      </c>
    </row>
    <row r="1033" spans="1:38" x14ac:dyDescent="0.2">
      <c r="A1033">
        <v>1023</v>
      </c>
      <c r="B1033" s="12">
        <v>52</v>
      </c>
      <c r="C1033" s="12">
        <f t="shared" si="293"/>
        <v>52</v>
      </c>
      <c r="D1033" s="12" t="str">
        <f t="shared" si="290"/>
        <v>no</v>
      </c>
      <c r="E1033" s="12" t="str">
        <f t="shared" si="294"/>
        <v>Below Average</v>
      </c>
      <c r="F1033" s="21">
        <v>9439</v>
      </c>
      <c r="G1033" s="21" t="str">
        <f t="shared" si="295"/>
        <v>no</v>
      </c>
      <c r="H1033" s="21" t="str">
        <f t="shared" si="296"/>
        <v>Below Average</v>
      </c>
      <c r="I1033" s="12" t="s">
        <v>143</v>
      </c>
      <c r="J1033" s="12" t="str">
        <f t="shared" si="297"/>
        <v>OldTown</v>
      </c>
      <c r="K1033" s="12" t="s">
        <v>91</v>
      </c>
      <c r="L1033" s="12">
        <f t="shared" si="291"/>
        <v>57.90974368543602</v>
      </c>
      <c r="M1033" s="12" t="str">
        <f t="shared" si="298"/>
        <v>Below Average</v>
      </c>
      <c r="N1033" s="22">
        <v>5</v>
      </c>
      <c r="O1033" s="22" t="str">
        <f t="shared" si="299"/>
        <v>Low</v>
      </c>
      <c r="P1033">
        <v>1930</v>
      </c>
      <c r="Q1033">
        <v>1950</v>
      </c>
      <c r="R1033" s="23">
        <v>912</v>
      </c>
      <c r="S1033" s="23" t="str">
        <f t="shared" si="300"/>
        <v>no</v>
      </c>
      <c r="T1033" s="23" t="str">
        <f t="shared" si="301"/>
        <v>Below Average</v>
      </c>
      <c r="U1033" s="24">
        <v>912</v>
      </c>
      <c r="V1033" s="24">
        <v>336</v>
      </c>
      <c r="W1033" s="24" t="s">
        <v>412</v>
      </c>
      <c r="X1033" s="24">
        <v>1248</v>
      </c>
      <c r="Y1033" s="24" t="str">
        <f t="shared" si="302"/>
        <v>no</v>
      </c>
      <c r="Z1033" s="24" t="str">
        <f t="shared" si="303"/>
        <v>Below Average</v>
      </c>
      <c r="AA1033" s="25">
        <v>0</v>
      </c>
      <c r="AB1033" s="25">
        <v>0</v>
      </c>
      <c r="AC1033" s="25">
        <v>1</v>
      </c>
      <c r="AD1033" s="25">
        <v>0</v>
      </c>
      <c r="AE1033" s="25">
        <f t="shared" si="304"/>
        <v>1</v>
      </c>
      <c r="AF1033" s="25" t="str">
        <f t="shared" si="305"/>
        <v>Less</v>
      </c>
      <c r="AG1033" s="57">
        <v>6</v>
      </c>
      <c r="AH1033" s="29">
        <v>87000</v>
      </c>
      <c r="AI1033" s="29">
        <f t="shared" si="292"/>
        <v>2160</v>
      </c>
      <c r="AJ1033" s="29" t="str">
        <f t="shared" si="306"/>
        <v>no</v>
      </c>
      <c r="AK1033" s="29">
        <f t="shared" si="307"/>
        <v>40.277777777777779</v>
      </c>
      <c r="AL1033" s="29">
        <f t="shared" si="308"/>
        <v>69.711538461538467</v>
      </c>
    </row>
    <row r="1034" spans="1:38" x14ac:dyDescent="0.2">
      <c r="A1034">
        <v>1024</v>
      </c>
      <c r="B1034" s="12">
        <v>43</v>
      </c>
      <c r="C1034" s="12">
        <f t="shared" si="293"/>
        <v>43</v>
      </c>
      <c r="D1034" s="12" t="str">
        <f t="shared" si="290"/>
        <v>no</v>
      </c>
      <c r="E1034" s="12" t="str">
        <f t="shared" si="294"/>
        <v>Below Average</v>
      </c>
      <c r="F1034" s="21">
        <v>3182</v>
      </c>
      <c r="G1034" s="21" t="str">
        <f t="shared" si="295"/>
        <v>no</v>
      </c>
      <c r="H1034" s="21" t="str">
        <f t="shared" si="296"/>
        <v>Below Average</v>
      </c>
      <c r="I1034" s="12" t="s">
        <v>227</v>
      </c>
      <c r="J1034" s="12" t="str">
        <f t="shared" si="297"/>
        <v/>
      </c>
      <c r="K1034" s="12" t="s">
        <v>179</v>
      </c>
      <c r="L1034" s="12">
        <f t="shared" si="291"/>
        <v>63.149684044233808</v>
      </c>
      <c r="M1034" s="12" t="str">
        <f t="shared" si="298"/>
        <v/>
      </c>
      <c r="N1034" s="22">
        <v>7</v>
      </c>
      <c r="O1034" s="22" t="str">
        <f t="shared" si="299"/>
        <v>High</v>
      </c>
      <c r="P1034">
        <v>2005</v>
      </c>
      <c r="Q1034">
        <v>2006</v>
      </c>
      <c r="R1034" s="23">
        <v>1346</v>
      </c>
      <c r="S1034" s="23" t="str">
        <f t="shared" si="300"/>
        <v>no</v>
      </c>
      <c r="T1034" s="23" t="str">
        <f t="shared" si="301"/>
        <v>Above Average</v>
      </c>
      <c r="U1034" s="24">
        <v>1504</v>
      </c>
      <c r="V1034" s="24">
        <v>0</v>
      </c>
      <c r="W1034" s="24" t="s">
        <v>413</v>
      </c>
      <c r="X1034" s="24">
        <v>1504</v>
      </c>
      <c r="Y1034" s="24" t="str">
        <f t="shared" si="302"/>
        <v>no</v>
      </c>
      <c r="Z1034" s="24" t="str">
        <f t="shared" si="303"/>
        <v>Below Average</v>
      </c>
      <c r="AA1034" s="25">
        <v>0</v>
      </c>
      <c r="AB1034" s="25">
        <v>0</v>
      </c>
      <c r="AC1034" s="25">
        <v>2</v>
      </c>
      <c r="AD1034" s="25">
        <v>0</v>
      </c>
      <c r="AE1034" s="25">
        <f t="shared" si="304"/>
        <v>2</v>
      </c>
      <c r="AF1034" s="25" t="str">
        <f t="shared" si="305"/>
        <v>Less</v>
      </c>
      <c r="AG1034" s="57">
        <v>7</v>
      </c>
      <c r="AH1034" s="29">
        <v>191000</v>
      </c>
      <c r="AI1034" s="29">
        <f t="shared" si="292"/>
        <v>2850</v>
      </c>
      <c r="AJ1034" s="29" t="str">
        <f t="shared" si="306"/>
        <v>no</v>
      </c>
      <c r="AK1034" s="29">
        <f t="shared" si="307"/>
        <v>67.017543859649123</v>
      </c>
      <c r="AL1034" s="29">
        <f t="shared" si="308"/>
        <v>126.99468085106383</v>
      </c>
    </row>
    <row r="1035" spans="1:38" x14ac:dyDescent="0.2">
      <c r="A1035">
        <v>1025</v>
      </c>
      <c r="B1035" s="12" t="s">
        <v>83</v>
      </c>
      <c r="C1035" s="12">
        <f t="shared" si="293"/>
        <v>69</v>
      </c>
      <c r="D1035" s="12" t="str">
        <f t="shared" ref="D1035:D1098" si="309">IF(OR(C1035&lt;(QUARTILE(C$11:C$1470,1))-(((QUARTILE(C$11:C$1470,3))-(QUARTILE(C$11:C$1470,1)))*1.5),C1035&gt;(QUARTILE(C$11:C$1470,3))+(((QUARTILE(C$11:C$1470,3))-(QUARTILE(C$11:C$1470,1)))*1.5)),"yes","no")</f>
        <v>no</v>
      </c>
      <c r="E1035" s="12" t="str">
        <f t="shared" si="294"/>
        <v>Below Average</v>
      </c>
      <c r="F1035" s="21">
        <v>15498</v>
      </c>
      <c r="G1035" s="21" t="str">
        <f t="shared" si="295"/>
        <v>no</v>
      </c>
      <c r="H1035" s="21" t="str">
        <f t="shared" si="296"/>
        <v>Above Average</v>
      </c>
      <c r="I1035" s="12" t="s">
        <v>189</v>
      </c>
      <c r="J1035" s="12" t="str">
        <f t="shared" si="297"/>
        <v>Timber</v>
      </c>
      <c r="K1035" s="12" t="s">
        <v>91</v>
      </c>
      <c r="L1035" s="12">
        <f t="shared" ref="L1035:L1098" si="310">IFERROR(AVERAGEIFS($AK$11:$AK$1470,$I$11:$I$1470,$I1035,$K$11:$K$1470,"1Fam"),"")</f>
        <v>78.098980385544763</v>
      </c>
      <c r="M1035" s="12" t="str">
        <f t="shared" si="298"/>
        <v>Above Average</v>
      </c>
      <c r="N1035" s="22">
        <v>8</v>
      </c>
      <c r="O1035" s="22" t="str">
        <f t="shared" si="299"/>
        <v>High</v>
      </c>
      <c r="P1035">
        <v>1976</v>
      </c>
      <c r="Q1035">
        <v>1976</v>
      </c>
      <c r="R1035" s="23">
        <v>1565</v>
      </c>
      <c r="S1035" s="23" t="str">
        <f t="shared" si="300"/>
        <v>no</v>
      </c>
      <c r="T1035" s="23" t="str">
        <f t="shared" si="301"/>
        <v>Above Average</v>
      </c>
      <c r="U1035" s="24">
        <v>2898</v>
      </c>
      <c r="V1035" s="24">
        <v>0</v>
      </c>
      <c r="W1035" s="24" t="s">
        <v>413</v>
      </c>
      <c r="X1035" s="24">
        <v>2898</v>
      </c>
      <c r="Y1035" s="24" t="str">
        <f t="shared" si="302"/>
        <v>yes</v>
      </c>
      <c r="Z1035" s="24" t="str">
        <f t="shared" si="303"/>
        <v>Above Average</v>
      </c>
      <c r="AA1035" s="25">
        <v>1</v>
      </c>
      <c r="AB1035" s="25">
        <v>0</v>
      </c>
      <c r="AC1035" s="25">
        <v>2</v>
      </c>
      <c r="AD1035" s="25">
        <v>0</v>
      </c>
      <c r="AE1035" s="25">
        <f t="shared" si="304"/>
        <v>3</v>
      </c>
      <c r="AF1035" s="25" t="str">
        <f t="shared" si="305"/>
        <v>More</v>
      </c>
      <c r="AG1035" s="57">
        <v>10</v>
      </c>
      <c r="AH1035" s="29">
        <v>287000</v>
      </c>
      <c r="AI1035" s="29">
        <f t="shared" ref="AI1035:AI1098" si="311">R1035+X1035</f>
        <v>4463</v>
      </c>
      <c r="AJ1035" s="29" t="str">
        <f t="shared" si="306"/>
        <v>no</v>
      </c>
      <c r="AK1035" s="29">
        <f t="shared" si="307"/>
        <v>64.306520277840022</v>
      </c>
      <c r="AL1035" s="29">
        <f t="shared" si="308"/>
        <v>99.033816425120776</v>
      </c>
    </row>
    <row r="1036" spans="1:38" x14ac:dyDescent="0.2">
      <c r="A1036">
        <v>1026</v>
      </c>
      <c r="B1036" s="12">
        <v>70</v>
      </c>
      <c r="C1036" s="12">
        <f t="shared" ref="C1036:C1099" si="312">IF(B1036="NA", $B$4, B1036)</f>
        <v>70</v>
      </c>
      <c r="D1036" s="12" t="str">
        <f t="shared" si="309"/>
        <v>no</v>
      </c>
      <c r="E1036" s="12" t="str">
        <f t="shared" ref="E1036:E1099" si="313">IF(C1036&gt;=AVERAGE(C$11:C$1470),"Above Average","Below Average")</f>
        <v>Above Average</v>
      </c>
      <c r="F1036" s="21">
        <v>7700</v>
      </c>
      <c r="G1036" s="21" t="str">
        <f t="shared" ref="G1036:G1099" si="314">IF(OR(F1036&lt;(QUARTILE(F$11:F$1470,1))-(((QUARTILE(F$11:F$1470,3))-(QUARTILE(F$11:F$1470,1)))*1.5),F1036&gt;(QUARTILE(F$11:F$1470,3))+(((QUARTILE(F$11:F$1470,3))-(QUARTILE(F$11:F$1470,1)))*1.5)),"yes","no")</f>
        <v>no</v>
      </c>
      <c r="H1036" s="21" t="str">
        <f t="shared" ref="H1036:H1099" si="315">IF(F1036&gt;=AVERAGE(F$11:F$1470),"Above Average","Below Average")</f>
        <v>Below Average</v>
      </c>
      <c r="I1036" s="12" t="s">
        <v>89</v>
      </c>
      <c r="J1036" s="12" t="str">
        <f t="shared" ref="J1036:J1099" si="316">IF(K1036="1Fam",I1036,"")</f>
        <v>CollgCr</v>
      </c>
      <c r="K1036" s="12" t="s">
        <v>91</v>
      </c>
      <c r="L1036" s="12">
        <f t="shared" si="310"/>
        <v>74.535824409408733</v>
      </c>
      <c r="M1036" s="12" t="str">
        <f t="shared" ref="M1036:M1099" si="317">IF(J1036="","",IF(L1036&gt;=AVERAGE($L$11:$L$1470),"Above Average","Below Average"))</f>
        <v>Above Average</v>
      </c>
      <c r="N1036" s="22">
        <v>5</v>
      </c>
      <c r="O1036" s="22" t="str">
        <f t="shared" ref="O1036:O1099" si="318">IF(N1036&gt;=7,"High","Low")</f>
        <v>Low</v>
      </c>
      <c r="P1036">
        <v>1972</v>
      </c>
      <c r="Q1036">
        <v>1972</v>
      </c>
      <c r="R1036" s="23">
        <v>882</v>
      </c>
      <c r="S1036" s="23" t="str">
        <f t="shared" ref="S1036:S1099" si="319">IF(OR(R1036&lt;(QUARTILE(R$11:R$1470,1))-(((QUARTILE(R$11:R$1470,3))-(QUARTILE(R$11:R$1470,1)))*1.5),R1036&gt;(QUARTILE(R$11:R$1470,3))+(((QUARTILE(R$11:R$1470,3))-(QUARTILE(R$11:R$1470,1)))*1.5)),"yes","no")</f>
        <v>no</v>
      </c>
      <c r="T1036" s="23" t="str">
        <f t="shared" ref="T1036:T1099" si="320">IF(R1036&gt;=AVERAGE(R$11:R$1470),"Above Average","Below Average")</f>
        <v>Below Average</v>
      </c>
      <c r="U1036" s="24">
        <v>882</v>
      </c>
      <c r="V1036" s="24">
        <v>0</v>
      </c>
      <c r="W1036" s="24" t="s">
        <v>413</v>
      </c>
      <c r="X1036" s="24">
        <v>882</v>
      </c>
      <c r="Y1036" s="24" t="str">
        <f t="shared" ref="Y1036:Y1099" si="321">IF(OR(X1036&lt;(QUARTILE(X$11:X$1470,1))-(((QUARTILE(X$11:X$1470,3))-(QUARTILE(X$11:X$1470,1)))*1.5),X1036&gt;(QUARTILE(X$11:X$1470,3))+(((QUARTILE(X$11:X$1470,3))-(QUARTILE(X$11:X$1470,1)))*1.5)),"yes","no")</f>
        <v>no</v>
      </c>
      <c r="Z1036" s="24" t="str">
        <f t="shared" ref="Z1036:Z1099" si="322">IF(X1036&gt;=AVERAGE(X$11:X$1470),"Above Average","Below Average")</f>
        <v>Below Average</v>
      </c>
      <c r="AA1036" s="25">
        <v>1</v>
      </c>
      <c r="AB1036" s="25">
        <v>0</v>
      </c>
      <c r="AC1036" s="25">
        <v>1</v>
      </c>
      <c r="AD1036" s="25">
        <v>0</v>
      </c>
      <c r="AE1036" s="25">
        <f t="shared" ref="AE1036:AE1099" si="323">SUM(AA1036:AD1036)</f>
        <v>2</v>
      </c>
      <c r="AF1036" s="25" t="str">
        <f t="shared" ref="AF1036:AF1099" si="324">IF(AE1036&gt;=3,"More","Less")</f>
        <v>Less</v>
      </c>
      <c r="AG1036" s="57">
        <v>5</v>
      </c>
      <c r="AH1036" s="29">
        <v>112500</v>
      </c>
      <c r="AI1036" s="29">
        <f t="shared" si="311"/>
        <v>1764</v>
      </c>
      <c r="AJ1036" s="29" t="str">
        <f t="shared" ref="AJ1036:AJ1099" si="325">IF(OR(AI1036&lt;(QUARTILE(AI$11:AI$1470,1))-(((QUARTILE(AI$11:AI$1470,3))-(QUARTILE(AI$11:AI$1470,1)))*1.5),AI1036&gt;(QUARTILE(AI$11:AI$1470,3))+(((QUARTILE(AI$11:AI$1470,3))-(QUARTILE(AI$11:AI$1470,1)))*1.5)),"yes","no")</f>
        <v>no</v>
      </c>
      <c r="AK1036" s="29">
        <f t="shared" ref="AK1036:AK1099" si="326">AH1036/AI1036</f>
        <v>63.775510204081634</v>
      </c>
      <c r="AL1036" s="29">
        <f t="shared" ref="AL1036:AL1099" si="327">AH1036/X1036</f>
        <v>127.55102040816327</v>
      </c>
    </row>
    <row r="1037" spans="1:38" x14ac:dyDescent="0.2">
      <c r="A1037">
        <v>1027</v>
      </c>
      <c r="B1037" s="12">
        <v>73</v>
      </c>
      <c r="C1037" s="12">
        <f t="shared" si="312"/>
        <v>73</v>
      </c>
      <c r="D1037" s="12" t="str">
        <f t="shared" si="309"/>
        <v>no</v>
      </c>
      <c r="E1037" s="12" t="str">
        <f t="shared" si="313"/>
        <v>Above Average</v>
      </c>
      <c r="F1037" s="21">
        <v>9300</v>
      </c>
      <c r="G1037" s="21" t="str">
        <f t="shared" si="314"/>
        <v>no</v>
      </c>
      <c r="H1037" s="21" t="str">
        <f t="shared" si="315"/>
        <v>Below Average</v>
      </c>
      <c r="I1037" s="12" t="s">
        <v>162</v>
      </c>
      <c r="J1037" s="12" t="str">
        <f t="shared" si="316"/>
        <v>NAmes</v>
      </c>
      <c r="K1037" s="12" t="s">
        <v>91</v>
      </c>
      <c r="L1037" s="12">
        <f t="shared" si="310"/>
        <v>65.191384752822614</v>
      </c>
      <c r="M1037" s="12" t="str">
        <f t="shared" si="317"/>
        <v>Below Average</v>
      </c>
      <c r="N1037" s="22">
        <v>5</v>
      </c>
      <c r="O1037" s="22" t="str">
        <f t="shared" si="318"/>
        <v>Low</v>
      </c>
      <c r="P1037">
        <v>1960</v>
      </c>
      <c r="Q1037">
        <v>1960</v>
      </c>
      <c r="R1037" s="23">
        <v>1268</v>
      </c>
      <c r="S1037" s="23" t="str">
        <f t="shared" si="319"/>
        <v>no</v>
      </c>
      <c r="T1037" s="23" t="str">
        <f t="shared" si="320"/>
        <v>Above Average</v>
      </c>
      <c r="U1037" s="24">
        <v>1264</v>
      </c>
      <c r="V1037" s="24">
        <v>0</v>
      </c>
      <c r="W1037" s="24" t="s">
        <v>413</v>
      </c>
      <c r="X1037" s="24">
        <v>1264</v>
      </c>
      <c r="Y1037" s="24" t="str">
        <f t="shared" si="321"/>
        <v>no</v>
      </c>
      <c r="Z1037" s="24" t="str">
        <f t="shared" si="322"/>
        <v>Below Average</v>
      </c>
      <c r="AA1037" s="25">
        <v>1</v>
      </c>
      <c r="AB1037" s="25">
        <v>0</v>
      </c>
      <c r="AC1037" s="25">
        <v>1</v>
      </c>
      <c r="AD1037" s="25">
        <v>0</v>
      </c>
      <c r="AE1037" s="25">
        <f t="shared" si="323"/>
        <v>2</v>
      </c>
      <c r="AF1037" s="25" t="str">
        <f t="shared" si="324"/>
        <v>Less</v>
      </c>
      <c r="AG1037" s="57">
        <v>6</v>
      </c>
      <c r="AH1037" s="29">
        <v>167500</v>
      </c>
      <c r="AI1037" s="29">
        <f t="shared" si="311"/>
        <v>2532</v>
      </c>
      <c r="AJ1037" s="29" t="str">
        <f t="shared" si="325"/>
        <v>no</v>
      </c>
      <c r="AK1037" s="29">
        <f t="shared" si="326"/>
        <v>66.153238546603475</v>
      </c>
      <c r="AL1037" s="29">
        <f t="shared" si="327"/>
        <v>132.51582278481013</v>
      </c>
    </row>
    <row r="1038" spans="1:38" x14ac:dyDescent="0.2">
      <c r="A1038">
        <v>1028</v>
      </c>
      <c r="B1038" s="12">
        <v>71</v>
      </c>
      <c r="C1038" s="12">
        <f t="shared" si="312"/>
        <v>71</v>
      </c>
      <c r="D1038" s="12" t="str">
        <f t="shared" si="309"/>
        <v>no</v>
      </c>
      <c r="E1038" s="12" t="str">
        <f t="shared" si="313"/>
        <v>Above Average</v>
      </c>
      <c r="F1038" s="21">
        <v>9520</v>
      </c>
      <c r="G1038" s="21" t="str">
        <f t="shared" si="314"/>
        <v>no</v>
      </c>
      <c r="H1038" s="21" t="str">
        <f t="shared" si="315"/>
        <v>Below Average</v>
      </c>
      <c r="I1038" s="12" t="s">
        <v>189</v>
      </c>
      <c r="J1038" s="12" t="str">
        <f t="shared" si="316"/>
        <v>Timber</v>
      </c>
      <c r="K1038" s="12" t="s">
        <v>91</v>
      </c>
      <c r="L1038" s="12">
        <f t="shared" si="310"/>
        <v>78.098980385544763</v>
      </c>
      <c r="M1038" s="12" t="str">
        <f t="shared" si="317"/>
        <v>Above Average</v>
      </c>
      <c r="N1038" s="22">
        <v>8</v>
      </c>
      <c r="O1038" s="22" t="str">
        <f t="shared" si="318"/>
        <v>High</v>
      </c>
      <c r="P1038">
        <v>2007</v>
      </c>
      <c r="Q1038">
        <v>2008</v>
      </c>
      <c r="R1038" s="23">
        <v>1638</v>
      </c>
      <c r="S1038" s="23" t="str">
        <f t="shared" si="319"/>
        <v>no</v>
      </c>
      <c r="T1038" s="23" t="str">
        <f t="shared" si="320"/>
        <v>Above Average</v>
      </c>
      <c r="U1038" s="24">
        <v>1646</v>
      </c>
      <c r="V1038" s="24">
        <v>0</v>
      </c>
      <c r="W1038" s="24" t="s">
        <v>413</v>
      </c>
      <c r="X1038" s="24">
        <v>1646</v>
      </c>
      <c r="Y1038" s="24" t="str">
        <f t="shared" si="321"/>
        <v>no</v>
      </c>
      <c r="Z1038" s="24" t="str">
        <f t="shared" si="322"/>
        <v>Above Average</v>
      </c>
      <c r="AA1038" s="25">
        <v>1</v>
      </c>
      <c r="AB1038" s="25">
        <v>0</v>
      </c>
      <c r="AC1038" s="25">
        <v>2</v>
      </c>
      <c r="AD1038" s="25">
        <v>0</v>
      </c>
      <c r="AE1038" s="25">
        <f t="shared" si="323"/>
        <v>3</v>
      </c>
      <c r="AF1038" s="25" t="str">
        <f t="shared" si="324"/>
        <v>More</v>
      </c>
      <c r="AG1038" s="57">
        <v>7</v>
      </c>
      <c r="AH1038" s="29">
        <v>293077</v>
      </c>
      <c r="AI1038" s="29">
        <f t="shared" si="311"/>
        <v>3284</v>
      </c>
      <c r="AJ1038" s="29" t="str">
        <f t="shared" si="325"/>
        <v>no</v>
      </c>
      <c r="AK1038" s="29">
        <f t="shared" si="326"/>
        <v>89.243909866017049</v>
      </c>
      <c r="AL1038" s="29">
        <f t="shared" si="327"/>
        <v>178.05407047387607</v>
      </c>
    </row>
    <row r="1039" spans="1:38" x14ac:dyDescent="0.2">
      <c r="A1039">
        <v>1029</v>
      </c>
      <c r="B1039" s="12">
        <v>79</v>
      </c>
      <c r="C1039" s="12">
        <f t="shared" si="312"/>
        <v>79</v>
      </c>
      <c r="D1039" s="12" t="str">
        <f t="shared" si="309"/>
        <v>no</v>
      </c>
      <c r="E1039" s="12" t="str">
        <f t="shared" si="313"/>
        <v>Above Average</v>
      </c>
      <c r="F1039" s="21">
        <v>9492</v>
      </c>
      <c r="G1039" s="21" t="str">
        <f t="shared" si="314"/>
        <v>no</v>
      </c>
      <c r="H1039" s="21" t="str">
        <f t="shared" si="315"/>
        <v>Below Average</v>
      </c>
      <c r="I1039" s="12" t="s">
        <v>162</v>
      </c>
      <c r="J1039" s="12" t="str">
        <f t="shared" si="316"/>
        <v>NAmes</v>
      </c>
      <c r="K1039" s="12" t="s">
        <v>91</v>
      </c>
      <c r="L1039" s="12">
        <f t="shared" si="310"/>
        <v>65.191384752822614</v>
      </c>
      <c r="M1039" s="12" t="str">
        <f t="shared" si="317"/>
        <v>Below Average</v>
      </c>
      <c r="N1039" s="22">
        <v>5</v>
      </c>
      <c r="O1039" s="22" t="str">
        <f t="shared" si="318"/>
        <v>Low</v>
      </c>
      <c r="P1039">
        <v>1941</v>
      </c>
      <c r="Q1039">
        <v>1950</v>
      </c>
      <c r="R1039" s="23">
        <v>768</v>
      </c>
      <c r="S1039" s="23" t="str">
        <f t="shared" si="319"/>
        <v>no</v>
      </c>
      <c r="T1039" s="23" t="str">
        <f t="shared" si="320"/>
        <v>Below Average</v>
      </c>
      <c r="U1039" s="24">
        <v>968</v>
      </c>
      <c r="V1039" s="24">
        <v>408</v>
      </c>
      <c r="W1039" s="24" t="s">
        <v>412</v>
      </c>
      <c r="X1039" s="24">
        <v>1376</v>
      </c>
      <c r="Y1039" s="24" t="str">
        <f t="shared" si="321"/>
        <v>no</v>
      </c>
      <c r="Z1039" s="24" t="str">
        <f t="shared" si="322"/>
        <v>Below Average</v>
      </c>
      <c r="AA1039" s="25">
        <v>1</v>
      </c>
      <c r="AB1039" s="25">
        <v>0</v>
      </c>
      <c r="AC1039" s="25">
        <v>1</v>
      </c>
      <c r="AD1039" s="25">
        <v>0</v>
      </c>
      <c r="AE1039" s="25">
        <f t="shared" si="323"/>
        <v>2</v>
      </c>
      <c r="AF1039" s="25" t="str">
        <f t="shared" si="324"/>
        <v>Less</v>
      </c>
      <c r="AG1039" s="57">
        <v>6</v>
      </c>
      <c r="AH1039" s="29">
        <v>105000</v>
      </c>
      <c r="AI1039" s="29">
        <f t="shared" si="311"/>
        <v>2144</v>
      </c>
      <c r="AJ1039" s="29" t="str">
        <f t="shared" si="325"/>
        <v>no</v>
      </c>
      <c r="AK1039" s="29">
        <f t="shared" si="326"/>
        <v>48.973880597014926</v>
      </c>
      <c r="AL1039" s="29">
        <f t="shared" si="327"/>
        <v>76.308139534883722</v>
      </c>
    </row>
    <row r="1040" spans="1:38" x14ac:dyDescent="0.2">
      <c r="A1040">
        <v>1030</v>
      </c>
      <c r="B1040" s="12">
        <v>21</v>
      </c>
      <c r="C1040" s="12">
        <f t="shared" si="312"/>
        <v>21</v>
      </c>
      <c r="D1040" s="12" t="str">
        <f t="shared" si="309"/>
        <v>yes</v>
      </c>
      <c r="E1040" s="12" t="str">
        <f t="shared" si="313"/>
        <v>Below Average</v>
      </c>
      <c r="F1040" s="21">
        <v>1680</v>
      </c>
      <c r="G1040" s="21" t="str">
        <f t="shared" si="314"/>
        <v>no</v>
      </c>
      <c r="H1040" s="21" t="str">
        <f t="shared" si="315"/>
        <v>Below Average</v>
      </c>
      <c r="I1040" s="12" t="s">
        <v>228</v>
      </c>
      <c r="J1040" s="12" t="str">
        <f t="shared" si="316"/>
        <v/>
      </c>
      <c r="K1040" s="12" t="s">
        <v>198</v>
      </c>
      <c r="L1040" s="12" t="str">
        <f t="shared" si="310"/>
        <v/>
      </c>
      <c r="M1040" s="12" t="str">
        <f t="shared" si="317"/>
        <v/>
      </c>
      <c r="N1040" s="22">
        <v>6</v>
      </c>
      <c r="O1040" s="22" t="str">
        <f t="shared" si="318"/>
        <v>Low</v>
      </c>
      <c r="P1040">
        <v>1972</v>
      </c>
      <c r="Q1040">
        <v>1972</v>
      </c>
      <c r="R1040" s="23">
        <v>672</v>
      </c>
      <c r="S1040" s="23" t="str">
        <f t="shared" si="319"/>
        <v>no</v>
      </c>
      <c r="T1040" s="23" t="str">
        <f t="shared" si="320"/>
        <v>Below Average</v>
      </c>
      <c r="U1040" s="24">
        <v>672</v>
      </c>
      <c r="V1040" s="24">
        <v>546</v>
      </c>
      <c r="W1040" s="24" t="s">
        <v>412</v>
      </c>
      <c r="X1040" s="24">
        <v>1218</v>
      </c>
      <c r="Y1040" s="24" t="str">
        <f t="shared" si="321"/>
        <v>no</v>
      </c>
      <c r="Z1040" s="24" t="str">
        <f t="shared" si="322"/>
        <v>Below Average</v>
      </c>
      <c r="AA1040" s="25">
        <v>0</v>
      </c>
      <c r="AB1040" s="25">
        <v>1</v>
      </c>
      <c r="AC1040" s="25">
        <v>1</v>
      </c>
      <c r="AD1040" s="25">
        <v>1</v>
      </c>
      <c r="AE1040" s="25">
        <f t="shared" si="323"/>
        <v>3</v>
      </c>
      <c r="AF1040" s="25" t="str">
        <f t="shared" si="324"/>
        <v>More</v>
      </c>
      <c r="AG1040" s="57">
        <v>7</v>
      </c>
      <c r="AH1040" s="29">
        <v>118000</v>
      </c>
      <c r="AI1040" s="29">
        <f t="shared" si="311"/>
        <v>1890</v>
      </c>
      <c r="AJ1040" s="29" t="str">
        <f t="shared" si="325"/>
        <v>no</v>
      </c>
      <c r="AK1040" s="29">
        <f t="shared" si="326"/>
        <v>62.433862433862437</v>
      </c>
      <c r="AL1040" s="29">
        <f t="shared" si="327"/>
        <v>96.880131362889983</v>
      </c>
    </row>
    <row r="1041" spans="1:38" x14ac:dyDescent="0.2">
      <c r="A1041">
        <v>1031</v>
      </c>
      <c r="B1041" s="12" t="s">
        <v>83</v>
      </c>
      <c r="C1041" s="12">
        <f t="shared" si="312"/>
        <v>69</v>
      </c>
      <c r="D1041" s="12" t="str">
        <f t="shared" si="309"/>
        <v>no</v>
      </c>
      <c r="E1041" s="12" t="str">
        <f t="shared" si="313"/>
        <v>Below Average</v>
      </c>
      <c r="F1041" s="21">
        <v>7082</v>
      </c>
      <c r="G1041" s="21" t="str">
        <f t="shared" si="314"/>
        <v>no</v>
      </c>
      <c r="H1041" s="21" t="str">
        <f t="shared" si="315"/>
        <v>Below Average</v>
      </c>
      <c r="I1041" s="12" t="s">
        <v>232</v>
      </c>
      <c r="J1041" s="12" t="str">
        <f t="shared" si="316"/>
        <v/>
      </c>
      <c r="K1041" s="12" t="s">
        <v>149</v>
      </c>
      <c r="L1041" s="12">
        <f t="shared" si="310"/>
        <v>56.717772915383847</v>
      </c>
      <c r="M1041" s="12" t="str">
        <f t="shared" si="317"/>
        <v/>
      </c>
      <c r="N1041" s="22">
        <v>5</v>
      </c>
      <c r="O1041" s="22" t="str">
        <f t="shared" si="318"/>
        <v>Low</v>
      </c>
      <c r="P1041">
        <v>1916</v>
      </c>
      <c r="Q1041">
        <v>1995</v>
      </c>
      <c r="R1041" s="23">
        <v>686</v>
      </c>
      <c r="S1041" s="23" t="str">
        <f t="shared" si="319"/>
        <v>no</v>
      </c>
      <c r="T1041" s="23" t="str">
        <f t="shared" si="320"/>
        <v>Below Average</v>
      </c>
      <c r="U1041" s="24">
        <v>948</v>
      </c>
      <c r="V1041" s="24">
        <v>980</v>
      </c>
      <c r="W1041" s="24" t="s">
        <v>412</v>
      </c>
      <c r="X1041" s="24">
        <v>1928</v>
      </c>
      <c r="Y1041" s="24" t="str">
        <f t="shared" si="321"/>
        <v>no</v>
      </c>
      <c r="Z1041" s="24" t="str">
        <f t="shared" si="322"/>
        <v>Above Average</v>
      </c>
      <c r="AA1041" s="25">
        <v>0</v>
      </c>
      <c r="AB1041" s="25">
        <v>0</v>
      </c>
      <c r="AC1041" s="25">
        <v>2</v>
      </c>
      <c r="AD1041" s="25">
        <v>0</v>
      </c>
      <c r="AE1041" s="25">
        <f t="shared" si="323"/>
        <v>2</v>
      </c>
      <c r="AF1041" s="25" t="str">
        <f t="shared" si="324"/>
        <v>Less</v>
      </c>
      <c r="AG1041" s="57">
        <v>10</v>
      </c>
      <c r="AH1041" s="29">
        <v>160000</v>
      </c>
      <c r="AI1041" s="29">
        <f t="shared" si="311"/>
        <v>2614</v>
      </c>
      <c r="AJ1041" s="29" t="str">
        <f t="shared" si="325"/>
        <v>no</v>
      </c>
      <c r="AK1041" s="29">
        <f t="shared" si="326"/>
        <v>61.208875286916602</v>
      </c>
      <c r="AL1041" s="29">
        <f t="shared" si="327"/>
        <v>82.987551867219921</v>
      </c>
    </row>
    <row r="1042" spans="1:38" x14ac:dyDescent="0.2">
      <c r="A1042">
        <v>1032</v>
      </c>
      <c r="B1042" s="12">
        <v>102</v>
      </c>
      <c r="C1042" s="12">
        <f t="shared" si="312"/>
        <v>102</v>
      </c>
      <c r="D1042" s="12" t="str">
        <f t="shared" si="309"/>
        <v>no</v>
      </c>
      <c r="E1042" s="12" t="str">
        <f t="shared" si="313"/>
        <v>Above Average</v>
      </c>
      <c r="F1042" s="21">
        <v>15863</v>
      </c>
      <c r="G1042" s="21" t="str">
        <f t="shared" si="314"/>
        <v>no</v>
      </c>
      <c r="H1042" s="21" t="str">
        <f t="shared" si="315"/>
        <v>Above Average</v>
      </c>
      <c r="I1042" s="12" t="s">
        <v>232</v>
      </c>
      <c r="J1042" s="12" t="str">
        <f t="shared" si="316"/>
        <v>SWISU</v>
      </c>
      <c r="K1042" s="12" t="s">
        <v>91</v>
      </c>
      <c r="L1042" s="12">
        <f t="shared" si="310"/>
        <v>56.717772915383847</v>
      </c>
      <c r="M1042" s="12" t="str">
        <f t="shared" si="317"/>
        <v>Below Average</v>
      </c>
      <c r="N1042" s="22">
        <v>7</v>
      </c>
      <c r="O1042" s="22" t="str">
        <f t="shared" si="318"/>
        <v>High</v>
      </c>
      <c r="P1042">
        <v>1920</v>
      </c>
      <c r="Q1042">
        <v>1970</v>
      </c>
      <c r="R1042" s="23">
        <v>824</v>
      </c>
      <c r="S1042" s="23" t="str">
        <f t="shared" si="319"/>
        <v>no</v>
      </c>
      <c r="T1042" s="23" t="str">
        <f t="shared" si="320"/>
        <v>Below Average</v>
      </c>
      <c r="U1042" s="24">
        <v>1687</v>
      </c>
      <c r="V1042" s="24">
        <v>998</v>
      </c>
      <c r="W1042" s="24" t="s">
        <v>412</v>
      </c>
      <c r="X1042" s="24">
        <v>3082</v>
      </c>
      <c r="Y1042" s="24" t="str">
        <f t="shared" si="321"/>
        <v>yes</v>
      </c>
      <c r="Z1042" s="24" t="str">
        <f t="shared" si="322"/>
        <v>Above Average</v>
      </c>
      <c r="AA1042" s="25">
        <v>1</v>
      </c>
      <c r="AB1042" s="25">
        <v>0</v>
      </c>
      <c r="AC1042" s="25">
        <v>2</v>
      </c>
      <c r="AD1042" s="25">
        <v>1</v>
      </c>
      <c r="AE1042" s="25">
        <f t="shared" si="323"/>
        <v>4</v>
      </c>
      <c r="AF1042" s="25" t="str">
        <f t="shared" si="324"/>
        <v>More</v>
      </c>
      <c r="AG1042" s="57">
        <v>12</v>
      </c>
      <c r="AH1042" s="29">
        <v>197000</v>
      </c>
      <c r="AI1042" s="29">
        <f t="shared" si="311"/>
        <v>3906</v>
      </c>
      <c r="AJ1042" s="29" t="str">
        <f t="shared" si="325"/>
        <v>no</v>
      </c>
      <c r="AK1042" s="29">
        <f t="shared" si="326"/>
        <v>50.435227854582692</v>
      </c>
      <c r="AL1042" s="29">
        <f t="shared" si="327"/>
        <v>63.919532770927972</v>
      </c>
    </row>
    <row r="1043" spans="1:38" x14ac:dyDescent="0.2">
      <c r="A1043">
        <v>1033</v>
      </c>
      <c r="B1043" s="12" t="s">
        <v>83</v>
      </c>
      <c r="C1043" s="12">
        <f t="shared" si="312"/>
        <v>69</v>
      </c>
      <c r="D1043" s="12" t="str">
        <f t="shared" si="309"/>
        <v>no</v>
      </c>
      <c r="E1043" s="12" t="str">
        <f t="shared" si="313"/>
        <v>Below Average</v>
      </c>
      <c r="F1043" s="21">
        <v>14541</v>
      </c>
      <c r="G1043" s="21" t="str">
        <f t="shared" si="314"/>
        <v>no</v>
      </c>
      <c r="H1043" s="21" t="str">
        <f t="shared" si="315"/>
        <v>Above Average</v>
      </c>
      <c r="I1043" s="12" t="s">
        <v>129</v>
      </c>
      <c r="J1043" s="12" t="str">
        <f t="shared" si="316"/>
        <v>NoRidge</v>
      </c>
      <c r="K1043" s="12" t="s">
        <v>91</v>
      </c>
      <c r="L1043" s="12">
        <f t="shared" si="310"/>
        <v>82.673563019433331</v>
      </c>
      <c r="M1043" s="12" t="str">
        <f t="shared" si="317"/>
        <v>Above Average</v>
      </c>
      <c r="N1043" s="22">
        <v>8</v>
      </c>
      <c r="O1043" s="22" t="str">
        <f t="shared" si="318"/>
        <v>High</v>
      </c>
      <c r="P1043">
        <v>1993</v>
      </c>
      <c r="Q1043">
        <v>1993</v>
      </c>
      <c r="R1043" s="23">
        <v>1338</v>
      </c>
      <c r="S1043" s="23" t="str">
        <f t="shared" si="319"/>
        <v>no</v>
      </c>
      <c r="T1043" s="23" t="str">
        <f t="shared" si="320"/>
        <v>Above Average</v>
      </c>
      <c r="U1043" s="24">
        <v>1352</v>
      </c>
      <c r="V1043" s="24">
        <v>1168</v>
      </c>
      <c r="W1043" s="24" t="s">
        <v>412</v>
      </c>
      <c r="X1043" s="24">
        <v>2520</v>
      </c>
      <c r="Y1043" s="24" t="str">
        <f t="shared" si="321"/>
        <v>no</v>
      </c>
      <c r="Z1043" s="24" t="str">
        <f t="shared" si="322"/>
        <v>Above Average</v>
      </c>
      <c r="AA1043" s="25">
        <v>1</v>
      </c>
      <c r="AB1043" s="25">
        <v>0</v>
      </c>
      <c r="AC1043" s="25">
        <v>2</v>
      </c>
      <c r="AD1043" s="25">
        <v>1</v>
      </c>
      <c r="AE1043" s="25">
        <f t="shared" si="323"/>
        <v>4</v>
      </c>
      <c r="AF1043" s="25" t="str">
        <f t="shared" si="324"/>
        <v>More</v>
      </c>
      <c r="AG1043" s="57">
        <v>10</v>
      </c>
      <c r="AH1043" s="29">
        <v>310000</v>
      </c>
      <c r="AI1043" s="29">
        <f t="shared" si="311"/>
        <v>3858</v>
      </c>
      <c r="AJ1043" s="29" t="str">
        <f t="shared" si="325"/>
        <v>no</v>
      </c>
      <c r="AK1043" s="29">
        <f t="shared" si="326"/>
        <v>80.35251425609124</v>
      </c>
      <c r="AL1043" s="29">
        <f t="shared" si="327"/>
        <v>123.01587301587301</v>
      </c>
    </row>
    <row r="1044" spans="1:38" x14ac:dyDescent="0.2">
      <c r="A1044">
        <v>1034</v>
      </c>
      <c r="B1044" s="12" t="s">
        <v>83</v>
      </c>
      <c r="C1044" s="12">
        <f t="shared" si="312"/>
        <v>69</v>
      </c>
      <c r="D1044" s="12" t="str">
        <f t="shared" si="309"/>
        <v>no</v>
      </c>
      <c r="E1044" s="12" t="str">
        <f t="shared" si="313"/>
        <v>Below Average</v>
      </c>
      <c r="F1044" s="21">
        <v>8125</v>
      </c>
      <c r="G1044" s="21" t="str">
        <f t="shared" si="314"/>
        <v>no</v>
      </c>
      <c r="H1044" s="21" t="str">
        <f t="shared" si="315"/>
        <v>Below Average</v>
      </c>
      <c r="I1044" s="12" t="s">
        <v>89</v>
      </c>
      <c r="J1044" s="12" t="str">
        <f t="shared" si="316"/>
        <v>CollgCr</v>
      </c>
      <c r="K1044" s="12" t="s">
        <v>91</v>
      </c>
      <c r="L1044" s="12">
        <f t="shared" si="310"/>
        <v>74.535824409408733</v>
      </c>
      <c r="M1044" s="12" t="str">
        <f t="shared" si="317"/>
        <v>Above Average</v>
      </c>
      <c r="N1044" s="22">
        <v>7</v>
      </c>
      <c r="O1044" s="22" t="str">
        <f t="shared" si="318"/>
        <v>High</v>
      </c>
      <c r="P1044">
        <v>2002</v>
      </c>
      <c r="Q1044">
        <v>2002</v>
      </c>
      <c r="R1044" s="23">
        <v>1654</v>
      </c>
      <c r="S1044" s="23" t="str">
        <f t="shared" si="319"/>
        <v>no</v>
      </c>
      <c r="T1044" s="23" t="str">
        <f t="shared" si="320"/>
        <v>Above Average</v>
      </c>
      <c r="U1044" s="24">
        <v>1654</v>
      </c>
      <c r="V1044" s="24">
        <v>0</v>
      </c>
      <c r="W1044" s="24" t="s">
        <v>413</v>
      </c>
      <c r="X1044" s="24">
        <v>1654</v>
      </c>
      <c r="Y1044" s="24" t="str">
        <f t="shared" si="321"/>
        <v>no</v>
      </c>
      <c r="Z1044" s="24" t="str">
        <f t="shared" si="322"/>
        <v>Above Average</v>
      </c>
      <c r="AA1044" s="25">
        <v>1</v>
      </c>
      <c r="AB1044" s="25">
        <v>0</v>
      </c>
      <c r="AC1044" s="25">
        <v>2</v>
      </c>
      <c r="AD1044" s="25">
        <v>0</v>
      </c>
      <c r="AE1044" s="25">
        <f t="shared" si="323"/>
        <v>3</v>
      </c>
      <c r="AF1044" s="25" t="str">
        <f t="shared" si="324"/>
        <v>More</v>
      </c>
      <c r="AG1044" s="57">
        <v>6</v>
      </c>
      <c r="AH1044" s="29">
        <v>230000</v>
      </c>
      <c r="AI1044" s="29">
        <f t="shared" si="311"/>
        <v>3308</v>
      </c>
      <c r="AJ1044" s="29" t="str">
        <f t="shared" si="325"/>
        <v>no</v>
      </c>
      <c r="AK1044" s="29">
        <f t="shared" si="326"/>
        <v>69.528415961305924</v>
      </c>
      <c r="AL1044" s="29">
        <f t="shared" si="327"/>
        <v>139.05683192261185</v>
      </c>
    </row>
    <row r="1045" spans="1:38" x14ac:dyDescent="0.2">
      <c r="A1045">
        <v>1035</v>
      </c>
      <c r="B1045" s="12">
        <v>50</v>
      </c>
      <c r="C1045" s="12">
        <f t="shared" si="312"/>
        <v>50</v>
      </c>
      <c r="D1045" s="12" t="str">
        <f t="shared" si="309"/>
        <v>no</v>
      </c>
      <c r="E1045" s="12" t="str">
        <f t="shared" si="313"/>
        <v>Below Average</v>
      </c>
      <c r="F1045" s="21">
        <v>6305</v>
      </c>
      <c r="G1045" s="21" t="str">
        <f t="shared" si="314"/>
        <v>no</v>
      </c>
      <c r="H1045" s="21" t="str">
        <f t="shared" si="315"/>
        <v>Below Average</v>
      </c>
      <c r="I1045" s="12" t="s">
        <v>123</v>
      </c>
      <c r="J1045" s="12" t="str">
        <f t="shared" si="316"/>
        <v>Crawfor</v>
      </c>
      <c r="K1045" s="12" t="s">
        <v>91</v>
      </c>
      <c r="L1045" s="12">
        <f t="shared" si="310"/>
        <v>74.989820121918996</v>
      </c>
      <c r="M1045" s="12" t="str">
        <f t="shared" si="317"/>
        <v>Above Average</v>
      </c>
      <c r="N1045" s="22">
        <v>5</v>
      </c>
      <c r="O1045" s="22" t="str">
        <f t="shared" si="318"/>
        <v>Low</v>
      </c>
      <c r="P1045">
        <v>1938</v>
      </c>
      <c r="Q1045">
        <v>1950</v>
      </c>
      <c r="R1045" s="23">
        <v>920</v>
      </c>
      <c r="S1045" s="23" t="str">
        <f t="shared" si="319"/>
        <v>no</v>
      </c>
      <c r="T1045" s="23" t="str">
        <f t="shared" si="320"/>
        <v>Below Average</v>
      </c>
      <c r="U1045" s="24">
        <v>954</v>
      </c>
      <c r="V1045" s="24">
        <v>0</v>
      </c>
      <c r="W1045" s="24" t="s">
        <v>413</v>
      </c>
      <c r="X1045" s="24">
        <v>954</v>
      </c>
      <c r="Y1045" s="24" t="str">
        <f t="shared" si="321"/>
        <v>no</v>
      </c>
      <c r="Z1045" s="24" t="str">
        <f t="shared" si="322"/>
        <v>Below Average</v>
      </c>
      <c r="AA1045" s="25">
        <v>0</v>
      </c>
      <c r="AB1045" s="25">
        <v>0</v>
      </c>
      <c r="AC1045" s="25">
        <v>1</v>
      </c>
      <c r="AD1045" s="25">
        <v>0</v>
      </c>
      <c r="AE1045" s="25">
        <f t="shared" si="323"/>
        <v>1</v>
      </c>
      <c r="AF1045" s="25" t="str">
        <f t="shared" si="324"/>
        <v>Less</v>
      </c>
      <c r="AG1045" s="57">
        <v>5</v>
      </c>
      <c r="AH1045" s="29">
        <v>119750</v>
      </c>
      <c r="AI1045" s="29">
        <f t="shared" si="311"/>
        <v>1874</v>
      </c>
      <c r="AJ1045" s="29" t="str">
        <f t="shared" si="325"/>
        <v>no</v>
      </c>
      <c r="AK1045" s="29">
        <f t="shared" si="326"/>
        <v>63.900747065101385</v>
      </c>
      <c r="AL1045" s="29">
        <f t="shared" si="327"/>
        <v>125.52410901467505</v>
      </c>
    </row>
    <row r="1046" spans="1:38" x14ac:dyDescent="0.2">
      <c r="A1046">
        <v>1036</v>
      </c>
      <c r="B1046" s="12" t="s">
        <v>83</v>
      </c>
      <c r="C1046" s="12">
        <f t="shared" si="312"/>
        <v>69</v>
      </c>
      <c r="D1046" s="12" t="str">
        <f t="shared" si="309"/>
        <v>no</v>
      </c>
      <c r="E1046" s="12" t="str">
        <f t="shared" si="313"/>
        <v>Below Average</v>
      </c>
      <c r="F1046" s="21">
        <v>11500</v>
      </c>
      <c r="G1046" s="21" t="str">
        <f t="shared" si="314"/>
        <v>no</v>
      </c>
      <c r="H1046" s="21" t="str">
        <f t="shared" si="315"/>
        <v>Above Average</v>
      </c>
      <c r="I1046" s="12" t="s">
        <v>185</v>
      </c>
      <c r="J1046" s="12" t="str">
        <f t="shared" si="316"/>
        <v>Edwards</v>
      </c>
      <c r="K1046" s="12" t="s">
        <v>91</v>
      </c>
      <c r="L1046" s="12">
        <f t="shared" si="310"/>
        <v>61.772149970231268</v>
      </c>
      <c r="M1046" s="12" t="str">
        <f t="shared" si="317"/>
        <v>Below Average</v>
      </c>
      <c r="N1046" s="22">
        <v>4</v>
      </c>
      <c r="O1046" s="22" t="str">
        <f t="shared" si="318"/>
        <v>Low</v>
      </c>
      <c r="P1046">
        <v>1957</v>
      </c>
      <c r="Q1046">
        <v>1957</v>
      </c>
      <c r="R1046" s="23">
        <v>0</v>
      </c>
      <c r="S1046" s="23" t="str">
        <f t="shared" si="319"/>
        <v>yes</v>
      </c>
      <c r="T1046" s="23" t="str">
        <f t="shared" si="320"/>
        <v>Below Average</v>
      </c>
      <c r="U1046" s="24">
        <v>845</v>
      </c>
      <c r="V1046" s="24">
        <v>0</v>
      </c>
      <c r="W1046" s="24" t="s">
        <v>413</v>
      </c>
      <c r="X1046" s="24">
        <v>845</v>
      </c>
      <c r="Y1046" s="24" t="str">
        <f t="shared" si="321"/>
        <v>no</v>
      </c>
      <c r="Z1046" s="24" t="str">
        <f t="shared" si="322"/>
        <v>Below Average</v>
      </c>
      <c r="AA1046" s="25">
        <v>0</v>
      </c>
      <c r="AB1046" s="25">
        <v>0</v>
      </c>
      <c r="AC1046" s="25">
        <v>1</v>
      </c>
      <c r="AD1046" s="25">
        <v>0</v>
      </c>
      <c r="AE1046" s="25">
        <f t="shared" si="323"/>
        <v>1</v>
      </c>
      <c r="AF1046" s="25" t="str">
        <f t="shared" si="324"/>
        <v>Less</v>
      </c>
      <c r="AG1046" s="57">
        <v>5</v>
      </c>
      <c r="AH1046" s="29">
        <v>84000</v>
      </c>
      <c r="AI1046" s="29">
        <f t="shared" si="311"/>
        <v>845</v>
      </c>
      <c r="AJ1046" s="29" t="str">
        <f t="shared" si="325"/>
        <v>no</v>
      </c>
      <c r="AK1046" s="29">
        <f t="shared" si="326"/>
        <v>99.408284023668642</v>
      </c>
      <c r="AL1046" s="29">
        <f t="shared" si="327"/>
        <v>99.408284023668642</v>
      </c>
    </row>
    <row r="1047" spans="1:38" x14ac:dyDescent="0.2">
      <c r="A1047">
        <v>1037</v>
      </c>
      <c r="B1047" s="12">
        <v>89</v>
      </c>
      <c r="C1047" s="12">
        <f t="shared" si="312"/>
        <v>89</v>
      </c>
      <c r="D1047" s="12" t="str">
        <f t="shared" si="309"/>
        <v>no</v>
      </c>
      <c r="E1047" s="12" t="str">
        <f t="shared" si="313"/>
        <v>Above Average</v>
      </c>
      <c r="F1047" s="21">
        <v>12898</v>
      </c>
      <c r="G1047" s="21" t="str">
        <f t="shared" si="314"/>
        <v>no</v>
      </c>
      <c r="H1047" s="21" t="str">
        <f t="shared" si="315"/>
        <v>Above Average</v>
      </c>
      <c r="I1047" s="12" t="s">
        <v>189</v>
      </c>
      <c r="J1047" s="12" t="str">
        <f t="shared" si="316"/>
        <v>Timber</v>
      </c>
      <c r="K1047" s="12" t="s">
        <v>91</v>
      </c>
      <c r="L1047" s="12">
        <f t="shared" si="310"/>
        <v>78.098980385544763</v>
      </c>
      <c r="M1047" s="12" t="str">
        <f t="shared" si="317"/>
        <v>Above Average</v>
      </c>
      <c r="N1047" s="22">
        <v>9</v>
      </c>
      <c r="O1047" s="22" t="str">
        <f t="shared" si="318"/>
        <v>High</v>
      </c>
      <c r="P1047">
        <v>2007</v>
      </c>
      <c r="Q1047">
        <v>2008</v>
      </c>
      <c r="R1047" s="23">
        <v>1620</v>
      </c>
      <c r="S1047" s="23" t="str">
        <f t="shared" si="319"/>
        <v>no</v>
      </c>
      <c r="T1047" s="23" t="str">
        <f t="shared" si="320"/>
        <v>Above Average</v>
      </c>
      <c r="U1047" s="24">
        <v>1620</v>
      </c>
      <c r="V1047" s="24">
        <v>0</v>
      </c>
      <c r="W1047" s="24" t="s">
        <v>413</v>
      </c>
      <c r="X1047" s="24">
        <v>1620</v>
      </c>
      <c r="Y1047" s="24" t="str">
        <f t="shared" si="321"/>
        <v>no</v>
      </c>
      <c r="Z1047" s="24" t="str">
        <f t="shared" si="322"/>
        <v>Above Average</v>
      </c>
      <c r="AA1047" s="25">
        <v>1</v>
      </c>
      <c r="AB1047" s="25">
        <v>0</v>
      </c>
      <c r="AC1047" s="25">
        <v>2</v>
      </c>
      <c r="AD1047" s="25">
        <v>0</v>
      </c>
      <c r="AE1047" s="25">
        <f t="shared" si="323"/>
        <v>3</v>
      </c>
      <c r="AF1047" s="25" t="str">
        <f t="shared" si="324"/>
        <v>More</v>
      </c>
      <c r="AG1047" s="57">
        <v>6</v>
      </c>
      <c r="AH1047" s="29">
        <v>315500</v>
      </c>
      <c r="AI1047" s="29">
        <f t="shared" si="311"/>
        <v>3240</v>
      </c>
      <c r="AJ1047" s="29" t="str">
        <f t="shared" si="325"/>
        <v>no</v>
      </c>
      <c r="AK1047" s="29">
        <f t="shared" si="326"/>
        <v>97.376543209876544</v>
      </c>
      <c r="AL1047" s="29">
        <f t="shared" si="327"/>
        <v>194.75308641975309</v>
      </c>
    </row>
    <row r="1048" spans="1:38" x14ac:dyDescent="0.2">
      <c r="A1048">
        <v>1038</v>
      </c>
      <c r="B1048" s="12" t="s">
        <v>83</v>
      </c>
      <c r="C1048" s="12">
        <f t="shared" si="312"/>
        <v>69</v>
      </c>
      <c r="D1048" s="12" t="str">
        <f t="shared" si="309"/>
        <v>no</v>
      </c>
      <c r="E1048" s="12" t="str">
        <f t="shared" si="313"/>
        <v>Below Average</v>
      </c>
      <c r="F1048" s="21">
        <v>9240</v>
      </c>
      <c r="G1048" s="21" t="str">
        <f t="shared" si="314"/>
        <v>no</v>
      </c>
      <c r="H1048" s="21" t="str">
        <f t="shared" si="315"/>
        <v>Below Average</v>
      </c>
      <c r="I1048" s="12" t="s">
        <v>89</v>
      </c>
      <c r="J1048" s="12" t="str">
        <f t="shared" si="316"/>
        <v>CollgCr</v>
      </c>
      <c r="K1048" s="12" t="s">
        <v>91</v>
      </c>
      <c r="L1048" s="12">
        <f t="shared" si="310"/>
        <v>74.535824409408733</v>
      </c>
      <c r="M1048" s="12" t="str">
        <f t="shared" si="317"/>
        <v>Above Average</v>
      </c>
      <c r="N1048" s="22">
        <v>8</v>
      </c>
      <c r="O1048" s="22" t="str">
        <f t="shared" si="318"/>
        <v>High</v>
      </c>
      <c r="P1048">
        <v>2001</v>
      </c>
      <c r="Q1048">
        <v>2002</v>
      </c>
      <c r="R1048" s="23">
        <v>1055</v>
      </c>
      <c r="S1048" s="23" t="str">
        <f t="shared" si="319"/>
        <v>no</v>
      </c>
      <c r="T1048" s="23" t="str">
        <f t="shared" si="320"/>
        <v>Below Average</v>
      </c>
      <c r="U1048" s="24">
        <v>1055</v>
      </c>
      <c r="V1048" s="24">
        <v>1208</v>
      </c>
      <c r="W1048" s="24" t="s">
        <v>412</v>
      </c>
      <c r="X1048" s="24">
        <v>2263</v>
      </c>
      <c r="Y1048" s="24" t="str">
        <f t="shared" si="321"/>
        <v>no</v>
      </c>
      <c r="Z1048" s="24" t="str">
        <f t="shared" si="322"/>
        <v>Above Average</v>
      </c>
      <c r="AA1048" s="25">
        <v>0</v>
      </c>
      <c r="AB1048" s="25">
        <v>0</v>
      </c>
      <c r="AC1048" s="25">
        <v>2</v>
      </c>
      <c r="AD1048" s="25">
        <v>1</v>
      </c>
      <c r="AE1048" s="25">
        <f t="shared" si="323"/>
        <v>3</v>
      </c>
      <c r="AF1048" s="25" t="str">
        <f t="shared" si="324"/>
        <v>More</v>
      </c>
      <c r="AG1048" s="57">
        <v>7</v>
      </c>
      <c r="AH1048" s="29">
        <v>287000</v>
      </c>
      <c r="AI1048" s="29">
        <f t="shared" si="311"/>
        <v>3318</v>
      </c>
      <c r="AJ1048" s="29" t="str">
        <f t="shared" si="325"/>
        <v>no</v>
      </c>
      <c r="AK1048" s="29">
        <f t="shared" si="326"/>
        <v>86.497890295358644</v>
      </c>
      <c r="AL1048" s="29">
        <f t="shared" si="327"/>
        <v>126.82280159080867</v>
      </c>
    </row>
    <row r="1049" spans="1:38" x14ac:dyDescent="0.2">
      <c r="A1049">
        <v>1039</v>
      </c>
      <c r="B1049" s="12">
        <v>21</v>
      </c>
      <c r="C1049" s="12">
        <f t="shared" si="312"/>
        <v>21</v>
      </c>
      <c r="D1049" s="12" t="str">
        <f t="shared" si="309"/>
        <v>yes</v>
      </c>
      <c r="E1049" s="12" t="str">
        <f t="shared" si="313"/>
        <v>Below Average</v>
      </c>
      <c r="F1049" s="21">
        <v>1533</v>
      </c>
      <c r="G1049" s="21" t="str">
        <f t="shared" si="314"/>
        <v>no</v>
      </c>
      <c r="H1049" s="21" t="str">
        <f t="shared" si="315"/>
        <v>Below Average</v>
      </c>
      <c r="I1049" s="12" t="s">
        <v>178</v>
      </c>
      <c r="J1049" s="12" t="str">
        <f t="shared" si="316"/>
        <v/>
      </c>
      <c r="K1049" s="12" t="s">
        <v>198</v>
      </c>
      <c r="L1049" s="12" t="str">
        <f t="shared" si="310"/>
        <v/>
      </c>
      <c r="M1049" s="12" t="str">
        <f t="shared" si="317"/>
        <v/>
      </c>
      <c r="N1049" s="22">
        <v>4</v>
      </c>
      <c r="O1049" s="22" t="str">
        <f t="shared" si="318"/>
        <v>Low</v>
      </c>
      <c r="P1049">
        <v>1970</v>
      </c>
      <c r="Q1049">
        <v>2008</v>
      </c>
      <c r="R1049" s="23">
        <v>546</v>
      </c>
      <c r="S1049" s="23" t="str">
        <f t="shared" si="319"/>
        <v>no</v>
      </c>
      <c r="T1049" s="23" t="str">
        <f t="shared" si="320"/>
        <v>Below Average</v>
      </c>
      <c r="U1049" s="24">
        <v>798</v>
      </c>
      <c r="V1049" s="24">
        <v>546</v>
      </c>
      <c r="W1049" s="24" t="s">
        <v>412</v>
      </c>
      <c r="X1049" s="24">
        <v>1344</v>
      </c>
      <c r="Y1049" s="24" t="str">
        <f t="shared" si="321"/>
        <v>no</v>
      </c>
      <c r="Z1049" s="24" t="str">
        <f t="shared" si="322"/>
        <v>Below Average</v>
      </c>
      <c r="AA1049" s="25">
        <v>0</v>
      </c>
      <c r="AB1049" s="25">
        <v>0</v>
      </c>
      <c r="AC1049" s="25">
        <v>1</v>
      </c>
      <c r="AD1049" s="25">
        <v>1</v>
      </c>
      <c r="AE1049" s="25">
        <f t="shared" si="323"/>
        <v>2</v>
      </c>
      <c r="AF1049" s="25" t="str">
        <f t="shared" si="324"/>
        <v>Less</v>
      </c>
      <c r="AG1049" s="57">
        <v>6</v>
      </c>
      <c r="AH1049" s="29">
        <v>97000</v>
      </c>
      <c r="AI1049" s="29">
        <f t="shared" si="311"/>
        <v>1890</v>
      </c>
      <c r="AJ1049" s="29" t="str">
        <f t="shared" si="325"/>
        <v>no</v>
      </c>
      <c r="AK1049" s="29">
        <f t="shared" si="326"/>
        <v>51.322751322751323</v>
      </c>
      <c r="AL1049" s="29">
        <f t="shared" si="327"/>
        <v>72.172619047619051</v>
      </c>
    </row>
    <row r="1050" spans="1:38" x14ac:dyDescent="0.2">
      <c r="A1050">
        <v>1040</v>
      </c>
      <c r="B1050" s="12">
        <v>21</v>
      </c>
      <c r="C1050" s="12">
        <f t="shared" si="312"/>
        <v>21</v>
      </c>
      <c r="D1050" s="12" t="str">
        <f t="shared" si="309"/>
        <v>yes</v>
      </c>
      <c r="E1050" s="12" t="str">
        <f t="shared" si="313"/>
        <v>Below Average</v>
      </c>
      <c r="F1050" s="21">
        <v>1477</v>
      </c>
      <c r="G1050" s="21" t="str">
        <f t="shared" si="314"/>
        <v>yes</v>
      </c>
      <c r="H1050" s="21" t="str">
        <f t="shared" si="315"/>
        <v>Below Average</v>
      </c>
      <c r="I1050" s="12" t="s">
        <v>178</v>
      </c>
      <c r="J1050" s="12" t="str">
        <f t="shared" si="316"/>
        <v/>
      </c>
      <c r="K1050" s="12" t="s">
        <v>179</v>
      </c>
      <c r="L1050" s="12" t="str">
        <f t="shared" si="310"/>
        <v/>
      </c>
      <c r="M1050" s="12" t="str">
        <f t="shared" si="317"/>
        <v/>
      </c>
      <c r="N1050" s="22">
        <v>4</v>
      </c>
      <c r="O1050" s="22" t="str">
        <f t="shared" si="318"/>
        <v>Low</v>
      </c>
      <c r="P1050">
        <v>1970</v>
      </c>
      <c r="Q1050">
        <v>1970</v>
      </c>
      <c r="R1050" s="23">
        <v>630</v>
      </c>
      <c r="S1050" s="23" t="str">
        <f t="shared" si="319"/>
        <v>no</v>
      </c>
      <c r="T1050" s="23" t="str">
        <f t="shared" si="320"/>
        <v>Below Average</v>
      </c>
      <c r="U1050" s="24">
        <v>630</v>
      </c>
      <c r="V1050" s="24">
        <v>0</v>
      </c>
      <c r="W1050" s="24" t="s">
        <v>413</v>
      </c>
      <c r="X1050" s="24">
        <v>630</v>
      </c>
      <c r="Y1050" s="24" t="str">
        <f t="shared" si="321"/>
        <v>no</v>
      </c>
      <c r="Z1050" s="24" t="str">
        <f t="shared" si="322"/>
        <v>Below Average</v>
      </c>
      <c r="AA1050" s="25">
        <v>1</v>
      </c>
      <c r="AB1050" s="25">
        <v>0</v>
      </c>
      <c r="AC1050" s="25">
        <v>1</v>
      </c>
      <c r="AD1050" s="25">
        <v>0</v>
      </c>
      <c r="AE1050" s="25">
        <f t="shared" si="323"/>
        <v>2</v>
      </c>
      <c r="AF1050" s="25" t="str">
        <f t="shared" si="324"/>
        <v>Less</v>
      </c>
      <c r="AG1050" s="57">
        <v>3</v>
      </c>
      <c r="AH1050" s="29">
        <v>80000</v>
      </c>
      <c r="AI1050" s="29">
        <f t="shared" si="311"/>
        <v>1260</v>
      </c>
      <c r="AJ1050" s="29" t="str">
        <f t="shared" si="325"/>
        <v>no</v>
      </c>
      <c r="AK1050" s="29">
        <f t="shared" si="326"/>
        <v>63.492063492063494</v>
      </c>
      <c r="AL1050" s="29">
        <f t="shared" si="327"/>
        <v>126.98412698412699</v>
      </c>
    </row>
    <row r="1051" spans="1:38" x14ac:dyDescent="0.2">
      <c r="A1051">
        <v>1041</v>
      </c>
      <c r="B1051" s="12">
        <v>88</v>
      </c>
      <c r="C1051" s="12">
        <f t="shared" si="312"/>
        <v>88</v>
      </c>
      <c r="D1051" s="12" t="str">
        <f t="shared" si="309"/>
        <v>no</v>
      </c>
      <c r="E1051" s="12" t="str">
        <f t="shared" si="313"/>
        <v>Above Average</v>
      </c>
      <c r="F1051" s="21">
        <v>13125</v>
      </c>
      <c r="G1051" s="21" t="str">
        <f t="shared" si="314"/>
        <v>no</v>
      </c>
      <c r="H1051" s="21" t="str">
        <f t="shared" si="315"/>
        <v>Above Average</v>
      </c>
      <c r="I1051" s="12" t="s">
        <v>151</v>
      </c>
      <c r="J1051" s="12" t="str">
        <f t="shared" si="316"/>
        <v>Sawyer</v>
      </c>
      <c r="K1051" s="12" t="s">
        <v>91</v>
      </c>
      <c r="L1051" s="12">
        <f t="shared" si="310"/>
        <v>65.835562612127291</v>
      </c>
      <c r="M1051" s="12" t="str">
        <f t="shared" si="317"/>
        <v>Below Average</v>
      </c>
      <c r="N1051" s="22">
        <v>5</v>
      </c>
      <c r="O1051" s="22" t="str">
        <f t="shared" si="318"/>
        <v>Low</v>
      </c>
      <c r="P1051">
        <v>1957</v>
      </c>
      <c r="Q1051">
        <v>2000</v>
      </c>
      <c r="R1051" s="23">
        <v>1134</v>
      </c>
      <c r="S1051" s="23" t="str">
        <f t="shared" si="319"/>
        <v>no</v>
      </c>
      <c r="T1051" s="23" t="str">
        <f t="shared" si="320"/>
        <v>Above Average</v>
      </c>
      <c r="U1051" s="24">
        <v>1803</v>
      </c>
      <c r="V1051" s="24">
        <v>0</v>
      </c>
      <c r="W1051" s="24" t="s">
        <v>413</v>
      </c>
      <c r="X1051" s="24">
        <v>1803</v>
      </c>
      <c r="Y1051" s="24" t="str">
        <f t="shared" si="321"/>
        <v>no</v>
      </c>
      <c r="Z1051" s="24" t="str">
        <f t="shared" si="322"/>
        <v>Above Average</v>
      </c>
      <c r="AA1051" s="25">
        <v>1</v>
      </c>
      <c r="AB1051" s="25">
        <v>0</v>
      </c>
      <c r="AC1051" s="25">
        <v>2</v>
      </c>
      <c r="AD1051" s="25">
        <v>0</v>
      </c>
      <c r="AE1051" s="25">
        <f t="shared" si="323"/>
        <v>3</v>
      </c>
      <c r="AF1051" s="25" t="str">
        <f t="shared" si="324"/>
        <v>More</v>
      </c>
      <c r="AG1051" s="57">
        <v>8</v>
      </c>
      <c r="AH1051" s="29">
        <v>155000</v>
      </c>
      <c r="AI1051" s="29">
        <f t="shared" si="311"/>
        <v>2937</v>
      </c>
      <c r="AJ1051" s="29" t="str">
        <f t="shared" si="325"/>
        <v>no</v>
      </c>
      <c r="AK1051" s="29">
        <f t="shared" si="326"/>
        <v>52.774940415389857</v>
      </c>
      <c r="AL1051" s="29">
        <f t="shared" si="327"/>
        <v>85.967831392124239</v>
      </c>
    </row>
    <row r="1052" spans="1:38" x14ac:dyDescent="0.2">
      <c r="A1052">
        <v>1042</v>
      </c>
      <c r="B1052" s="12" t="s">
        <v>83</v>
      </c>
      <c r="C1052" s="12">
        <f t="shared" si="312"/>
        <v>69</v>
      </c>
      <c r="D1052" s="12" t="str">
        <f t="shared" si="309"/>
        <v>no</v>
      </c>
      <c r="E1052" s="12" t="str">
        <f t="shared" si="313"/>
        <v>Below Average</v>
      </c>
      <c r="F1052" s="21">
        <v>9130</v>
      </c>
      <c r="G1052" s="21" t="str">
        <f t="shared" si="314"/>
        <v>no</v>
      </c>
      <c r="H1052" s="21" t="str">
        <f t="shared" si="315"/>
        <v>Below Average</v>
      </c>
      <c r="I1052" s="12" t="s">
        <v>138</v>
      </c>
      <c r="J1052" s="12" t="str">
        <f t="shared" si="316"/>
        <v>NWAmes</v>
      </c>
      <c r="K1052" s="12" t="s">
        <v>91</v>
      </c>
      <c r="L1052" s="12">
        <f t="shared" si="310"/>
        <v>67.115548801871967</v>
      </c>
      <c r="M1052" s="12" t="str">
        <f t="shared" si="317"/>
        <v>Below Average</v>
      </c>
      <c r="N1052" s="22">
        <v>6</v>
      </c>
      <c r="O1052" s="22" t="str">
        <f t="shared" si="318"/>
        <v>Low</v>
      </c>
      <c r="P1052">
        <v>1966</v>
      </c>
      <c r="Q1052">
        <v>2000</v>
      </c>
      <c r="R1052" s="23">
        <v>800</v>
      </c>
      <c r="S1052" s="23" t="str">
        <f t="shared" si="319"/>
        <v>no</v>
      </c>
      <c r="T1052" s="23" t="str">
        <f t="shared" si="320"/>
        <v>Below Average</v>
      </c>
      <c r="U1052" s="24">
        <v>800</v>
      </c>
      <c r="V1052" s="24">
        <v>832</v>
      </c>
      <c r="W1052" s="24" t="s">
        <v>412</v>
      </c>
      <c r="X1052" s="24">
        <v>1632</v>
      </c>
      <c r="Y1052" s="24" t="str">
        <f t="shared" si="321"/>
        <v>no</v>
      </c>
      <c r="Z1052" s="24" t="str">
        <f t="shared" si="322"/>
        <v>Above Average</v>
      </c>
      <c r="AA1052" s="25">
        <v>0</v>
      </c>
      <c r="AB1052" s="25">
        <v>1</v>
      </c>
      <c r="AC1052" s="25">
        <v>1</v>
      </c>
      <c r="AD1052" s="25">
        <v>1</v>
      </c>
      <c r="AE1052" s="25">
        <f t="shared" si="323"/>
        <v>3</v>
      </c>
      <c r="AF1052" s="25" t="str">
        <f t="shared" si="324"/>
        <v>More</v>
      </c>
      <c r="AG1052" s="57">
        <v>7</v>
      </c>
      <c r="AH1052" s="29">
        <v>173000</v>
      </c>
      <c r="AI1052" s="29">
        <f t="shared" si="311"/>
        <v>2432</v>
      </c>
      <c r="AJ1052" s="29" t="str">
        <f t="shared" si="325"/>
        <v>no</v>
      </c>
      <c r="AK1052" s="29">
        <f t="shared" si="326"/>
        <v>71.13486842105263</v>
      </c>
      <c r="AL1052" s="29">
        <f t="shared" si="327"/>
        <v>106.00490196078431</v>
      </c>
    </row>
    <row r="1053" spans="1:38" x14ac:dyDescent="0.2">
      <c r="A1053">
        <v>1043</v>
      </c>
      <c r="B1053" s="12">
        <v>34</v>
      </c>
      <c r="C1053" s="12">
        <f t="shared" si="312"/>
        <v>34</v>
      </c>
      <c r="D1053" s="12" t="str">
        <f t="shared" si="309"/>
        <v>no</v>
      </c>
      <c r="E1053" s="12" t="str">
        <f t="shared" si="313"/>
        <v>Below Average</v>
      </c>
      <c r="F1053" s="21">
        <v>5381</v>
      </c>
      <c r="G1053" s="21" t="str">
        <f t="shared" si="314"/>
        <v>no</v>
      </c>
      <c r="H1053" s="21" t="str">
        <f t="shared" si="315"/>
        <v>Below Average</v>
      </c>
      <c r="I1053" s="12" t="s">
        <v>154</v>
      </c>
      <c r="J1053" s="12" t="str">
        <f t="shared" si="316"/>
        <v/>
      </c>
      <c r="K1053" s="12" t="s">
        <v>198</v>
      </c>
      <c r="L1053" s="12">
        <f t="shared" si="310"/>
        <v>92.435750489847905</v>
      </c>
      <c r="M1053" s="12" t="str">
        <f t="shared" si="317"/>
        <v/>
      </c>
      <c r="N1053" s="22">
        <v>6</v>
      </c>
      <c r="O1053" s="22" t="str">
        <f t="shared" si="318"/>
        <v>Low</v>
      </c>
      <c r="P1053">
        <v>2005</v>
      </c>
      <c r="Q1053">
        <v>2005</v>
      </c>
      <c r="R1053" s="23">
        <v>1306</v>
      </c>
      <c r="S1053" s="23" t="str">
        <f t="shared" si="319"/>
        <v>no</v>
      </c>
      <c r="T1053" s="23" t="str">
        <f t="shared" si="320"/>
        <v>Above Average</v>
      </c>
      <c r="U1053" s="24">
        <v>1306</v>
      </c>
      <c r="V1053" s="24">
        <v>0</v>
      </c>
      <c r="W1053" s="24" t="s">
        <v>413</v>
      </c>
      <c r="X1053" s="24">
        <v>1306</v>
      </c>
      <c r="Y1053" s="24" t="str">
        <f t="shared" si="321"/>
        <v>no</v>
      </c>
      <c r="Z1053" s="24" t="str">
        <f t="shared" si="322"/>
        <v>Below Average</v>
      </c>
      <c r="AA1053" s="25">
        <v>1</v>
      </c>
      <c r="AB1053" s="25">
        <v>0</v>
      </c>
      <c r="AC1053" s="25">
        <v>2</v>
      </c>
      <c r="AD1053" s="25">
        <v>0</v>
      </c>
      <c r="AE1053" s="25">
        <f t="shared" si="323"/>
        <v>3</v>
      </c>
      <c r="AF1053" s="25" t="str">
        <f t="shared" si="324"/>
        <v>More</v>
      </c>
      <c r="AG1053" s="57">
        <v>5</v>
      </c>
      <c r="AH1053" s="29">
        <v>196000</v>
      </c>
      <c r="AI1053" s="29">
        <f t="shared" si="311"/>
        <v>2612</v>
      </c>
      <c r="AJ1053" s="29" t="str">
        <f t="shared" si="325"/>
        <v>no</v>
      </c>
      <c r="AK1053" s="29">
        <f t="shared" si="326"/>
        <v>75.038284839203669</v>
      </c>
      <c r="AL1053" s="29">
        <f t="shared" si="327"/>
        <v>150.07656967840734</v>
      </c>
    </row>
    <row r="1054" spans="1:38" x14ac:dyDescent="0.2">
      <c r="A1054">
        <v>1044</v>
      </c>
      <c r="B1054" s="12">
        <v>86</v>
      </c>
      <c r="C1054" s="12">
        <f t="shared" si="312"/>
        <v>86</v>
      </c>
      <c r="D1054" s="12" t="str">
        <f t="shared" si="309"/>
        <v>no</v>
      </c>
      <c r="E1054" s="12" t="str">
        <f t="shared" si="313"/>
        <v>Above Average</v>
      </c>
      <c r="F1054" s="21">
        <v>11839</v>
      </c>
      <c r="G1054" s="21" t="str">
        <f t="shared" si="314"/>
        <v>no</v>
      </c>
      <c r="H1054" s="21" t="str">
        <f t="shared" si="315"/>
        <v>Above Average</v>
      </c>
      <c r="I1054" s="12" t="s">
        <v>170</v>
      </c>
      <c r="J1054" s="12" t="str">
        <f t="shared" si="316"/>
        <v>SawyerW</v>
      </c>
      <c r="K1054" s="12" t="s">
        <v>91</v>
      </c>
      <c r="L1054" s="12">
        <f t="shared" si="310"/>
        <v>71.682411868126678</v>
      </c>
      <c r="M1054" s="12" t="str">
        <f t="shared" si="317"/>
        <v>Above Average</v>
      </c>
      <c r="N1054" s="22">
        <v>7</v>
      </c>
      <c r="O1054" s="22" t="str">
        <f t="shared" si="318"/>
        <v>High</v>
      </c>
      <c r="P1054">
        <v>1990</v>
      </c>
      <c r="Q1054">
        <v>1990</v>
      </c>
      <c r="R1054" s="23">
        <v>1475</v>
      </c>
      <c r="S1054" s="23" t="str">
        <f t="shared" si="319"/>
        <v>no</v>
      </c>
      <c r="T1054" s="23" t="str">
        <f t="shared" si="320"/>
        <v>Above Average</v>
      </c>
      <c r="U1054" s="24">
        <v>1532</v>
      </c>
      <c r="V1054" s="24">
        <v>797</v>
      </c>
      <c r="W1054" s="24" t="s">
        <v>412</v>
      </c>
      <c r="X1054" s="24">
        <v>2329</v>
      </c>
      <c r="Y1054" s="24" t="str">
        <f t="shared" si="321"/>
        <v>no</v>
      </c>
      <c r="Z1054" s="24" t="str">
        <f t="shared" si="322"/>
        <v>Above Average</v>
      </c>
      <c r="AA1054" s="25">
        <v>1</v>
      </c>
      <c r="AB1054" s="25">
        <v>0</v>
      </c>
      <c r="AC1054" s="25">
        <v>2</v>
      </c>
      <c r="AD1054" s="25">
        <v>1</v>
      </c>
      <c r="AE1054" s="25">
        <f t="shared" si="323"/>
        <v>4</v>
      </c>
      <c r="AF1054" s="25" t="str">
        <f t="shared" si="324"/>
        <v>More</v>
      </c>
      <c r="AG1054" s="57">
        <v>10</v>
      </c>
      <c r="AH1054" s="29">
        <v>262280</v>
      </c>
      <c r="AI1054" s="29">
        <f t="shared" si="311"/>
        <v>3804</v>
      </c>
      <c r="AJ1054" s="29" t="str">
        <f t="shared" si="325"/>
        <v>no</v>
      </c>
      <c r="AK1054" s="29">
        <f t="shared" si="326"/>
        <v>68.948475289169295</v>
      </c>
      <c r="AL1054" s="29">
        <f t="shared" si="327"/>
        <v>112.61485616144267</v>
      </c>
    </row>
    <row r="1055" spans="1:38" x14ac:dyDescent="0.2">
      <c r="A1055">
        <v>1045</v>
      </c>
      <c r="B1055" s="12">
        <v>80</v>
      </c>
      <c r="C1055" s="12">
        <f t="shared" si="312"/>
        <v>80</v>
      </c>
      <c r="D1055" s="12" t="str">
        <f t="shared" si="309"/>
        <v>no</v>
      </c>
      <c r="E1055" s="12" t="str">
        <f t="shared" si="313"/>
        <v>Above Average</v>
      </c>
      <c r="F1055" s="21">
        <v>9600</v>
      </c>
      <c r="G1055" s="21" t="str">
        <f t="shared" si="314"/>
        <v>no</v>
      </c>
      <c r="H1055" s="21" t="str">
        <f t="shared" si="315"/>
        <v>Below Average</v>
      </c>
      <c r="I1055" s="12" t="s">
        <v>138</v>
      </c>
      <c r="J1055" s="12" t="str">
        <f t="shared" si="316"/>
        <v>NWAmes</v>
      </c>
      <c r="K1055" s="12" t="s">
        <v>91</v>
      </c>
      <c r="L1055" s="12">
        <f t="shared" si="310"/>
        <v>67.115548801871967</v>
      </c>
      <c r="M1055" s="12" t="str">
        <f t="shared" si="317"/>
        <v>Below Average</v>
      </c>
      <c r="N1055" s="22">
        <v>8</v>
      </c>
      <c r="O1055" s="22" t="str">
        <f t="shared" si="318"/>
        <v>High</v>
      </c>
      <c r="P1055">
        <v>1981</v>
      </c>
      <c r="Q1055">
        <v>1981</v>
      </c>
      <c r="R1055" s="23">
        <v>2524</v>
      </c>
      <c r="S1055" s="23" t="str">
        <f t="shared" si="319"/>
        <v>yes</v>
      </c>
      <c r="T1055" s="23" t="str">
        <f t="shared" si="320"/>
        <v>Above Average</v>
      </c>
      <c r="U1055" s="24">
        <v>2524</v>
      </c>
      <c r="V1055" s="24">
        <v>0</v>
      </c>
      <c r="W1055" s="24" t="s">
        <v>413</v>
      </c>
      <c r="X1055" s="24">
        <v>2524</v>
      </c>
      <c r="Y1055" s="24" t="str">
        <f t="shared" si="321"/>
        <v>no</v>
      </c>
      <c r="Z1055" s="24" t="str">
        <f t="shared" si="322"/>
        <v>Above Average</v>
      </c>
      <c r="AA1055" s="25">
        <v>1</v>
      </c>
      <c r="AB1055" s="25">
        <v>0</v>
      </c>
      <c r="AC1055" s="25">
        <v>2</v>
      </c>
      <c r="AD1055" s="25">
        <v>1</v>
      </c>
      <c r="AE1055" s="25">
        <f t="shared" si="323"/>
        <v>4</v>
      </c>
      <c r="AF1055" s="25" t="str">
        <f t="shared" si="324"/>
        <v>More</v>
      </c>
      <c r="AG1055" s="57">
        <v>9</v>
      </c>
      <c r="AH1055" s="29">
        <v>278000</v>
      </c>
      <c r="AI1055" s="29">
        <f t="shared" si="311"/>
        <v>5048</v>
      </c>
      <c r="AJ1055" s="29" t="str">
        <f t="shared" si="325"/>
        <v>yes</v>
      </c>
      <c r="AK1055" s="29">
        <f t="shared" si="326"/>
        <v>55.071315372424721</v>
      </c>
      <c r="AL1055" s="29">
        <f t="shared" si="327"/>
        <v>110.14263074484944</v>
      </c>
    </row>
    <row r="1056" spans="1:38" x14ac:dyDescent="0.2">
      <c r="A1056">
        <v>1046</v>
      </c>
      <c r="B1056" s="12" t="s">
        <v>83</v>
      </c>
      <c r="C1056" s="12">
        <f t="shared" si="312"/>
        <v>69</v>
      </c>
      <c r="D1056" s="12" t="str">
        <f t="shared" si="309"/>
        <v>no</v>
      </c>
      <c r="E1056" s="12" t="str">
        <f t="shared" si="313"/>
        <v>Below Average</v>
      </c>
      <c r="F1056" s="21">
        <v>13680</v>
      </c>
      <c r="G1056" s="21" t="str">
        <f t="shared" si="314"/>
        <v>no</v>
      </c>
      <c r="H1056" s="21" t="str">
        <f t="shared" si="315"/>
        <v>Above Average</v>
      </c>
      <c r="I1056" s="12" t="s">
        <v>185</v>
      </c>
      <c r="J1056" s="12" t="str">
        <f t="shared" si="316"/>
        <v>Edwards</v>
      </c>
      <c r="K1056" s="12" t="s">
        <v>91</v>
      </c>
      <c r="L1056" s="12">
        <f t="shared" si="310"/>
        <v>61.772149970231268</v>
      </c>
      <c r="M1056" s="12" t="str">
        <f t="shared" si="317"/>
        <v>Below Average</v>
      </c>
      <c r="N1056" s="22">
        <v>3</v>
      </c>
      <c r="O1056" s="22" t="str">
        <f t="shared" si="318"/>
        <v>Low</v>
      </c>
      <c r="P1056">
        <v>1955</v>
      </c>
      <c r="Q1056">
        <v>1955</v>
      </c>
      <c r="R1056" s="23">
        <v>0</v>
      </c>
      <c r="S1056" s="23" t="str">
        <f t="shared" si="319"/>
        <v>yes</v>
      </c>
      <c r="T1056" s="23" t="str">
        <f t="shared" si="320"/>
        <v>Below Average</v>
      </c>
      <c r="U1056" s="24">
        <v>1733</v>
      </c>
      <c r="V1056" s="24">
        <v>0</v>
      </c>
      <c r="W1056" s="24" t="s">
        <v>413</v>
      </c>
      <c r="X1056" s="24">
        <v>1733</v>
      </c>
      <c r="Y1056" s="24" t="str">
        <f t="shared" si="321"/>
        <v>no</v>
      </c>
      <c r="Z1056" s="24" t="str">
        <f t="shared" si="322"/>
        <v>Above Average</v>
      </c>
      <c r="AA1056" s="25">
        <v>0</v>
      </c>
      <c r="AB1056" s="25">
        <v>0</v>
      </c>
      <c r="AC1056" s="25">
        <v>2</v>
      </c>
      <c r="AD1056" s="25">
        <v>0</v>
      </c>
      <c r="AE1056" s="25">
        <f t="shared" si="323"/>
        <v>2</v>
      </c>
      <c r="AF1056" s="25" t="str">
        <f t="shared" si="324"/>
        <v>Less</v>
      </c>
      <c r="AG1056" s="57">
        <v>8</v>
      </c>
      <c r="AH1056" s="29">
        <v>139600</v>
      </c>
      <c r="AI1056" s="29">
        <f t="shared" si="311"/>
        <v>1733</v>
      </c>
      <c r="AJ1056" s="29" t="str">
        <f t="shared" si="325"/>
        <v>no</v>
      </c>
      <c r="AK1056" s="29">
        <f t="shared" si="326"/>
        <v>80.553952683208308</v>
      </c>
      <c r="AL1056" s="29">
        <f t="shared" si="327"/>
        <v>80.553952683208308</v>
      </c>
    </row>
    <row r="1057" spans="1:38" x14ac:dyDescent="0.2">
      <c r="A1057">
        <v>1047</v>
      </c>
      <c r="B1057" s="12">
        <v>85</v>
      </c>
      <c r="C1057" s="12">
        <f t="shared" si="312"/>
        <v>85</v>
      </c>
      <c r="D1057" s="12" t="str">
        <f t="shared" si="309"/>
        <v>no</v>
      </c>
      <c r="E1057" s="12" t="str">
        <f t="shared" si="313"/>
        <v>Above Average</v>
      </c>
      <c r="F1057" s="21">
        <v>16056</v>
      </c>
      <c r="G1057" s="21" t="str">
        <f t="shared" si="314"/>
        <v>no</v>
      </c>
      <c r="H1057" s="21" t="str">
        <f t="shared" si="315"/>
        <v>Above Average</v>
      </c>
      <c r="I1057" s="12" t="s">
        <v>200</v>
      </c>
      <c r="J1057" s="12" t="str">
        <f t="shared" si="316"/>
        <v>StoneBr</v>
      </c>
      <c r="K1057" s="12" t="s">
        <v>91</v>
      </c>
      <c r="L1057" s="12">
        <f t="shared" si="310"/>
        <v>100.53527892314388</v>
      </c>
      <c r="M1057" s="12" t="str">
        <f t="shared" si="317"/>
        <v>Above Average</v>
      </c>
      <c r="N1057" s="22">
        <v>9</v>
      </c>
      <c r="O1057" s="22" t="str">
        <f t="shared" si="318"/>
        <v>High</v>
      </c>
      <c r="P1057">
        <v>2005</v>
      </c>
      <c r="Q1057">
        <v>2006</v>
      </c>
      <c r="R1057" s="23">
        <v>1992</v>
      </c>
      <c r="S1057" s="23" t="str">
        <f t="shared" si="319"/>
        <v>no</v>
      </c>
      <c r="T1057" s="23" t="str">
        <f t="shared" si="320"/>
        <v>Above Average</v>
      </c>
      <c r="U1057" s="24">
        <v>1992</v>
      </c>
      <c r="V1057" s="24">
        <v>876</v>
      </c>
      <c r="W1057" s="24" t="s">
        <v>412</v>
      </c>
      <c r="X1057" s="24">
        <v>2868</v>
      </c>
      <c r="Y1057" s="24" t="str">
        <f t="shared" si="321"/>
        <v>yes</v>
      </c>
      <c r="Z1057" s="24" t="str">
        <f t="shared" si="322"/>
        <v>Above Average</v>
      </c>
      <c r="AA1057" s="25">
        <v>0</v>
      </c>
      <c r="AB1057" s="25">
        <v>0</v>
      </c>
      <c r="AC1057" s="25">
        <v>3</v>
      </c>
      <c r="AD1057" s="25">
        <v>1</v>
      </c>
      <c r="AE1057" s="25">
        <f t="shared" si="323"/>
        <v>4</v>
      </c>
      <c r="AF1057" s="25" t="str">
        <f t="shared" si="324"/>
        <v>More</v>
      </c>
      <c r="AG1057" s="57">
        <v>11</v>
      </c>
      <c r="AH1057" s="29">
        <v>556581</v>
      </c>
      <c r="AI1057" s="29">
        <f t="shared" si="311"/>
        <v>4860</v>
      </c>
      <c r="AJ1057" s="29" t="str">
        <f t="shared" si="325"/>
        <v>yes</v>
      </c>
      <c r="AK1057" s="29">
        <f t="shared" si="326"/>
        <v>114.52283950617284</v>
      </c>
      <c r="AL1057" s="29">
        <f t="shared" si="327"/>
        <v>194.06589958158995</v>
      </c>
    </row>
    <row r="1058" spans="1:38" x14ac:dyDescent="0.2">
      <c r="A1058">
        <v>1048</v>
      </c>
      <c r="B1058" s="12">
        <v>57</v>
      </c>
      <c r="C1058" s="12">
        <f t="shared" si="312"/>
        <v>57</v>
      </c>
      <c r="D1058" s="12" t="str">
        <f t="shared" si="309"/>
        <v>no</v>
      </c>
      <c r="E1058" s="12" t="str">
        <f t="shared" si="313"/>
        <v>Below Average</v>
      </c>
      <c r="F1058" s="21">
        <v>9245</v>
      </c>
      <c r="G1058" s="21" t="str">
        <f t="shared" si="314"/>
        <v>no</v>
      </c>
      <c r="H1058" s="21" t="str">
        <f t="shared" si="315"/>
        <v>Below Average</v>
      </c>
      <c r="I1058" s="12" t="s">
        <v>89</v>
      </c>
      <c r="J1058" s="12" t="str">
        <f t="shared" si="316"/>
        <v>CollgCr</v>
      </c>
      <c r="K1058" s="12" t="s">
        <v>91</v>
      </c>
      <c r="L1058" s="12">
        <f t="shared" si="310"/>
        <v>74.535824409408733</v>
      </c>
      <c r="M1058" s="12" t="str">
        <f t="shared" si="317"/>
        <v>Above Average</v>
      </c>
      <c r="N1058" s="22">
        <v>5</v>
      </c>
      <c r="O1058" s="22" t="str">
        <f t="shared" si="318"/>
        <v>Low</v>
      </c>
      <c r="P1058">
        <v>1994</v>
      </c>
      <c r="Q1058">
        <v>1995</v>
      </c>
      <c r="R1058" s="23">
        <v>990</v>
      </c>
      <c r="S1058" s="23" t="str">
        <f t="shared" si="319"/>
        <v>no</v>
      </c>
      <c r="T1058" s="23" t="str">
        <f t="shared" si="320"/>
        <v>Below Average</v>
      </c>
      <c r="U1058" s="24">
        <v>990</v>
      </c>
      <c r="V1058" s="24">
        <v>0</v>
      </c>
      <c r="W1058" s="24" t="s">
        <v>413</v>
      </c>
      <c r="X1058" s="24">
        <v>990</v>
      </c>
      <c r="Y1058" s="24" t="str">
        <f t="shared" si="321"/>
        <v>no</v>
      </c>
      <c r="Z1058" s="24" t="str">
        <f t="shared" si="322"/>
        <v>Below Average</v>
      </c>
      <c r="AA1058" s="25">
        <v>0</v>
      </c>
      <c r="AB1058" s="25">
        <v>1</v>
      </c>
      <c r="AC1058" s="25">
        <v>1</v>
      </c>
      <c r="AD1058" s="25">
        <v>0</v>
      </c>
      <c r="AE1058" s="25">
        <f t="shared" si="323"/>
        <v>2</v>
      </c>
      <c r="AF1058" s="25" t="str">
        <f t="shared" si="324"/>
        <v>Less</v>
      </c>
      <c r="AG1058" s="57">
        <v>5</v>
      </c>
      <c r="AH1058" s="29">
        <v>145000</v>
      </c>
      <c r="AI1058" s="29">
        <f t="shared" si="311"/>
        <v>1980</v>
      </c>
      <c r="AJ1058" s="29" t="str">
        <f t="shared" si="325"/>
        <v>no</v>
      </c>
      <c r="AK1058" s="29">
        <f t="shared" si="326"/>
        <v>73.232323232323239</v>
      </c>
      <c r="AL1058" s="29">
        <f t="shared" si="327"/>
        <v>146.46464646464648</v>
      </c>
    </row>
    <row r="1059" spans="1:38" x14ac:dyDescent="0.2">
      <c r="A1059">
        <v>1049</v>
      </c>
      <c r="B1059" s="12">
        <v>100</v>
      </c>
      <c r="C1059" s="12">
        <f t="shared" si="312"/>
        <v>100</v>
      </c>
      <c r="D1059" s="12" t="str">
        <f t="shared" si="309"/>
        <v>no</v>
      </c>
      <c r="E1059" s="12" t="str">
        <f t="shared" si="313"/>
        <v>Above Average</v>
      </c>
      <c r="F1059" s="21">
        <v>21750</v>
      </c>
      <c r="G1059" s="21" t="str">
        <f t="shared" si="314"/>
        <v>yes</v>
      </c>
      <c r="H1059" s="21" t="str">
        <f t="shared" si="315"/>
        <v>Above Average</v>
      </c>
      <c r="I1059" s="12" t="s">
        <v>131</v>
      </c>
      <c r="J1059" s="12" t="str">
        <f t="shared" si="316"/>
        <v>Mitchel</v>
      </c>
      <c r="K1059" s="12" t="s">
        <v>91</v>
      </c>
      <c r="L1059" s="12">
        <f t="shared" si="310"/>
        <v>69.371268986915226</v>
      </c>
      <c r="M1059" s="12" t="str">
        <f t="shared" si="317"/>
        <v>Below Average</v>
      </c>
      <c r="N1059" s="22">
        <v>5</v>
      </c>
      <c r="O1059" s="22" t="str">
        <f t="shared" si="318"/>
        <v>Low</v>
      </c>
      <c r="P1059">
        <v>1960</v>
      </c>
      <c r="Q1059">
        <v>2006</v>
      </c>
      <c r="R1059" s="23">
        <v>0</v>
      </c>
      <c r="S1059" s="23" t="str">
        <f t="shared" si="319"/>
        <v>yes</v>
      </c>
      <c r="T1059" s="23" t="str">
        <f t="shared" si="320"/>
        <v>Below Average</v>
      </c>
      <c r="U1059" s="24">
        <v>1771</v>
      </c>
      <c r="V1059" s="24">
        <v>0</v>
      </c>
      <c r="W1059" s="24" t="s">
        <v>413</v>
      </c>
      <c r="X1059" s="24">
        <v>1771</v>
      </c>
      <c r="Y1059" s="24" t="str">
        <f t="shared" si="321"/>
        <v>no</v>
      </c>
      <c r="Z1059" s="24" t="str">
        <f t="shared" si="322"/>
        <v>Above Average</v>
      </c>
      <c r="AA1059" s="25">
        <v>0</v>
      </c>
      <c r="AB1059" s="25">
        <v>0</v>
      </c>
      <c r="AC1059" s="25">
        <v>1</v>
      </c>
      <c r="AD1059" s="25">
        <v>0</v>
      </c>
      <c r="AE1059" s="25">
        <f t="shared" si="323"/>
        <v>1</v>
      </c>
      <c r="AF1059" s="25" t="str">
        <f t="shared" si="324"/>
        <v>Less</v>
      </c>
      <c r="AG1059" s="57">
        <v>9</v>
      </c>
      <c r="AH1059" s="29">
        <v>115000</v>
      </c>
      <c r="AI1059" s="29">
        <f t="shared" si="311"/>
        <v>1771</v>
      </c>
      <c r="AJ1059" s="29" t="str">
        <f t="shared" si="325"/>
        <v>no</v>
      </c>
      <c r="AK1059" s="29">
        <f t="shared" si="326"/>
        <v>64.935064935064929</v>
      </c>
      <c r="AL1059" s="29">
        <f t="shared" si="327"/>
        <v>64.935064935064929</v>
      </c>
    </row>
    <row r="1060" spans="1:38" x14ac:dyDescent="0.2">
      <c r="A1060">
        <v>1050</v>
      </c>
      <c r="B1060" s="12">
        <v>60</v>
      </c>
      <c r="C1060" s="12">
        <f t="shared" si="312"/>
        <v>60</v>
      </c>
      <c r="D1060" s="12" t="str">
        <f t="shared" si="309"/>
        <v>no</v>
      </c>
      <c r="E1060" s="12" t="str">
        <f t="shared" si="313"/>
        <v>Below Average</v>
      </c>
      <c r="F1060" s="21">
        <v>11100</v>
      </c>
      <c r="G1060" s="21" t="str">
        <f t="shared" si="314"/>
        <v>no</v>
      </c>
      <c r="H1060" s="21" t="str">
        <f t="shared" si="315"/>
        <v>Above Average</v>
      </c>
      <c r="I1060" s="12" t="s">
        <v>185</v>
      </c>
      <c r="J1060" s="12" t="str">
        <f t="shared" si="316"/>
        <v>Edwards</v>
      </c>
      <c r="K1060" s="12" t="s">
        <v>91</v>
      </c>
      <c r="L1060" s="12">
        <f t="shared" si="310"/>
        <v>61.772149970231268</v>
      </c>
      <c r="M1060" s="12" t="str">
        <f t="shared" si="317"/>
        <v>Below Average</v>
      </c>
      <c r="N1060" s="22">
        <v>4</v>
      </c>
      <c r="O1060" s="22" t="str">
        <f t="shared" si="318"/>
        <v>Low</v>
      </c>
      <c r="P1060">
        <v>1946</v>
      </c>
      <c r="Q1060">
        <v>2006</v>
      </c>
      <c r="R1060" s="23">
        <v>0</v>
      </c>
      <c r="S1060" s="23" t="str">
        <f t="shared" si="319"/>
        <v>yes</v>
      </c>
      <c r="T1060" s="23" t="str">
        <f t="shared" si="320"/>
        <v>Below Average</v>
      </c>
      <c r="U1060" s="24">
        <v>930</v>
      </c>
      <c r="V1060" s="24">
        <v>0</v>
      </c>
      <c r="W1060" s="24" t="s">
        <v>413</v>
      </c>
      <c r="X1060" s="24">
        <v>930</v>
      </c>
      <c r="Y1060" s="24" t="str">
        <f t="shared" si="321"/>
        <v>no</v>
      </c>
      <c r="Z1060" s="24" t="str">
        <f t="shared" si="322"/>
        <v>Below Average</v>
      </c>
      <c r="AA1060" s="25">
        <v>0</v>
      </c>
      <c r="AB1060" s="25">
        <v>0</v>
      </c>
      <c r="AC1060" s="25">
        <v>1</v>
      </c>
      <c r="AD1060" s="25">
        <v>0</v>
      </c>
      <c r="AE1060" s="25">
        <f t="shared" si="323"/>
        <v>1</v>
      </c>
      <c r="AF1060" s="25" t="str">
        <f t="shared" si="324"/>
        <v>Less</v>
      </c>
      <c r="AG1060" s="57">
        <v>6</v>
      </c>
      <c r="AH1060" s="29">
        <v>84900</v>
      </c>
      <c r="AI1060" s="29">
        <f t="shared" si="311"/>
        <v>930</v>
      </c>
      <c r="AJ1060" s="29" t="str">
        <f t="shared" si="325"/>
        <v>no</v>
      </c>
      <c r="AK1060" s="29">
        <f t="shared" si="326"/>
        <v>91.290322580645167</v>
      </c>
      <c r="AL1060" s="29">
        <f t="shared" si="327"/>
        <v>91.290322580645167</v>
      </c>
    </row>
    <row r="1061" spans="1:38" x14ac:dyDescent="0.2">
      <c r="A1061">
        <v>1051</v>
      </c>
      <c r="B1061" s="12">
        <v>73</v>
      </c>
      <c r="C1061" s="12">
        <f t="shared" si="312"/>
        <v>73</v>
      </c>
      <c r="D1061" s="12" t="str">
        <f t="shared" si="309"/>
        <v>no</v>
      </c>
      <c r="E1061" s="12" t="str">
        <f t="shared" si="313"/>
        <v>Above Average</v>
      </c>
      <c r="F1061" s="21">
        <v>8993</v>
      </c>
      <c r="G1061" s="21" t="str">
        <f t="shared" si="314"/>
        <v>no</v>
      </c>
      <c r="H1061" s="21" t="str">
        <f t="shared" si="315"/>
        <v>Below Average</v>
      </c>
      <c r="I1061" s="12" t="s">
        <v>193</v>
      </c>
      <c r="J1061" s="12" t="str">
        <f t="shared" si="316"/>
        <v>Gilbert</v>
      </c>
      <c r="K1061" s="12" t="s">
        <v>91</v>
      </c>
      <c r="L1061" s="12">
        <f t="shared" si="310"/>
        <v>77.47396854876844</v>
      </c>
      <c r="M1061" s="12" t="str">
        <f t="shared" si="317"/>
        <v>Above Average</v>
      </c>
      <c r="N1061" s="22">
        <v>7</v>
      </c>
      <c r="O1061" s="22" t="str">
        <f t="shared" si="318"/>
        <v>High</v>
      </c>
      <c r="P1061">
        <v>2007</v>
      </c>
      <c r="Q1061">
        <v>2007</v>
      </c>
      <c r="R1061" s="23">
        <v>1302</v>
      </c>
      <c r="S1061" s="23" t="str">
        <f t="shared" si="319"/>
        <v>no</v>
      </c>
      <c r="T1061" s="23" t="str">
        <f t="shared" si="320"/>
        <v>Above Average</v>
      </c>
      <c r="U1061" s="24">
        <v>1302</v>
      </c>
      <c r="V1061" s="24">
        <v>0</v>
      </c>
      <c r="W1061" s="24" t="s">
        <v>413</v>
      </c>
      <c r="X1061" s="24">
        <v>1302</v>
      </c>
      <c r="Y1061" s="24" t="str">
        <f t="shared" si="321"/>
        <v>no</v>
      </c>
      <c r="Z1061" s="24" t="str">
        <f t="shared" si="322"/>
        <v>Below Average</v>
      </c>
      <c r="AA1061" s="25">
        <v>0</v>
      </c>
      <c r="AB1061" s="25">
        <v>0</v>
      </c>
      <c r="AC1061" s="25">
        <v>2</v>
      </c>
      <c r="AD1061" s="25">
        <v>0</v>
      </c>
      <c r="AE1061" s="25">
        <f t="shared" si="323"/>
        <v>2</v>
      </c>
      <c r="AF1061" s="25" t="str">
        <f t="shared" si="324"/>
        <v>Less</v>
      </c>
      <c r="AG1061" s="57">
        <v>6</v>
      </c>
      <c r="AH1061" s="29">
        <v>176485</v>
      </c>
      <c r="AI1061" s="29">
        <f t="shared" si="311"/>
        <v>2604</v>
      </c>
      <c r="AJ1061" s="29" t="str">
        <f t="shared" si="325"/>
        <v>no</v>
      </c>
      <c r="AK1061" s="29">
        <f t="shared" si="326"/>
        <v>67.774577572964674</v>
      </c>
      <c r="AL1061" s="29">
        <f t="shared" si="327"/>
        <v>135.54915514592935</v>
      </c>
    </row>
    <row r="1062" spans="1:38" x14ac:dyDescent="0.2">
      <c r="A1062">
        <v>1052</v>
      </c>
      <c r="B1062" s="12">
        <v>103</v>
      </c>
      <c r="C1062" s="12">
        <f t="shared" si="312"/>
        <v>103</v>
      </c>
      <c r="D1062" s="12" t="str">
        <f t="shared" si="309"/>
        <v>no</v>
      </c>
      <c r="E1062" s="12" t="str">
        <f t="shared" si="313"/>
        <v>Above Average</v>
      </c>
      <c r="F1062" s="21">
        <v>11175</v>
      </c>
      <c r="G1062" s="21" t="str">
        <f t="shared" si="314"/>
        <v>no</v>
      </c>
      <c r="H1062" s="21" t="str">
        <f t="shared" si="315"/>
        <v>Above Average</v>
      </c>
      <c r="I1062" s="12" t="s">
        <v>89</v>
      </c>
      <c r="J1062" s="12" t="str">
        <f t="shared" si="316"/>
        <v>CollgCr</v>
      </c>
      <c r="K1062" s="12" t="s">
        <v>91</v>
      </c>
      <c r="L1062" s="12">
        <f t="shared" si="310"/>
        <v>74.535824409408733</v>
      </c>
      <c r="M1062" s="12" t="str">
        <f t="shared" si="317"/>
        <v>Above Average</v>
      </c>
      <c r="N1062" s="22">
        <v>7</v>
      </c>
      <c r="O1062" s="22" t="str">
        <f t="shared" si="318"/>
        <v>High</v>
      </c>
      <c r="P1062">
        <v>2007</v>
      </c>
      <c r="Q1062">
        <v>2007</v>
      </c>
      <c r="R1062" s="23">
        <v>1316</v>
      </c>
      <c r="S1062" s="23" t="str">
        <f t="shared" si="319"/>
        <v>no</v>
      </c>
      <c r="T1062" s="23" t="str">
        <f t="shared" si="320"/>
        <v>Above Average</v>
      </c>
      <c r="U1062" s="24">
        <v>1316</v>
      </c>
      <c r="V1062" s="24">
        <v>0</v>
      </c>
      <c r="W1062" s="24" t="s">
        <v>413</v>
      </c>
      <c r="X1062" s="24">
        <v>1316</v>
      </c>
      <c r="Y1062" s="24" t="str">
        <f t="shared" si="321"/>
        <v>no</v>
      </c>
      <c r="Z1062" s="24" t="str">
        <f t="shared" si="322"/>
        <v>Below Average</v>
      </c>
      <c r="AA1062" s="25">
        <v>0</v>
      </c>
      <c r="AB1062" s="25">
        <v>0</v>
      </c>
      <c r="AC1062" s="25">
        <v>2</v>
      </c>
      <c r="AD1062" s="25">
        <v>0</v>
      </c>
      <c r="AE1062" s="25">
        <f t="shared" si="323"/>
        <v>2</v>
      </c>
      <c r="AF1062" s="25" t="str">
        <f t="shared" si="324"/>
        <v>Less</v>
      </c>
      <c r="AG1062" s="57">
        <v>6</v>
      </c>
      <c r="AH1062" s="29">
        <v>200141</v>
      </c>
      <c r="AI1062" s="29">
        <f t="shared" si="311"/>
        <v>2632</v>
      </c>
      <c r="AJ1062" s="29" t="str">
        <f t="shared" si="325"/>
        <v>no</v>
      </c>
      <c r="AK1062" s="29">
        <f t="shared" si="326"/>
        <v>76.041413373860181</v>
      </c>
      <c r="AL1062" s="29">
        <f t="shared" si="327"/>
        <v>152.08282674772036</v>
      </c>
    </row>
    <row r="1063" spans="1:38" x14ac:dyDescent="0.2">
      <c r="A1063">
        <v>1053</v>
      </c>
      <c r="B1063" s="12">
        <v>100</v>
      </c>
      <c r="C1063" s="12">
        <f t="shared" si="312"/>
        <v>100</v>
      </c>
      <c r="D1063" s="12" t="str">
        <f t="shared" si="309"/>
        <v>no</v>
      </c>
      <c r="E1063" s="12" t="str">
        <f t="shared" si="313"/>
        <v>Above Average</v>
      </c>
      <c r="F1063" s="21">
        <v>9500</v>
      </c>
      <c r="G1063" s="21" t="str">
        <f t="shared" si="314"/>
        <v>no</v>
      </c>
      <c r="H1063" s="21" t="str">
        <f t="shared" si="315"/>
        <v>Below Average</v>
      </c>
      <c r="I1063" s="12" t="s">
        <v>162</v>
      </c>
      <c r="J1063" s="12" t="str">
        <f t="shared" si="316"/>
        <v>NAmes</v>
      </c>
      <c r="K1063" s="12" t="s">
        <v>91</v>
      </c>
      <c r="L1063" s="12">
        <f t="shared" si="310"/>
        <v>65.191384752822614</v>
      </c>
      <c r="M1063" s="12" t="str">
        <f t="shared" si="317"/>
        <v>Below Average</v>
      </c>
      <c r="N1063" s="22">
        <v>6</v>
      </c>
      <c r="O1063" s="22" t="str">
        <f t="shared" si="318"/>
        <v>Low</v>
      </c>
      <c r="P1063">
        <v>1964</v>
      </c>
      <c r="Q1063">
        <v>1978</v>
      </c>
      <c r="R1063" s="23">
        <v>816</v>
      </c>
      <c r="S1063" s="23" t="str">
        <f t="shared" si="319"/>
        <v>no</v>
      </c>
      <c r="T1063" s="23" t="str">
        <f t="shared" si="320"/>
        <v>Below Average</v>
      </c>
      <c r="U1063" s="24">
        <v>1127</v>
      </c>
      <c r="V1063" s="24">
        <v>850</v>
      </c>
      <c r="W1063" s="24" t="s">
        <v>412</v>
      </c>
      <c r="X1063" s="24">
        <v>1977</v>
      </c>
      <c r="Y1063" s="24" t="str">
        <f t="shared" si="321"/>
        <v>no</v>
      </c>
      <c r="Z1063" s="24" t="str">
        <f t="shared" si="322"/>
        <v>Above Average</v>
      </c>
      <c r="AA1063" s="25">
        <v>0</v>
      </c>
      <c r="AB1063" s="25">
        <v>1</v>
      </c>
      <c r="AC1063" s="25">
        <v>1</v>
      </c>
      <c r="AD1063" s="25">
        <v>1</v>
      </c>
      <c r="AE1063" s="25">
        <f t="shared" si="323"/>
        <v>3</v>
      </c>
      <c r="AF1063" s="25" t="str">
        <f t="shared" si="324"/>
        <v>More</v>
      </c>
      <c r="AG1063" s="57">
        <v>9</v>
      </c>
      <c r="AH1063" s="29">
        <v>165000</v>
      </c>
      <c r="AI1063" s="29">
        <f t="shared" si="311"/>
        <v>2793</v>
      </c>
      <c r="AJ1063" s="29" t="str">
        <f t="shared" si="325"/>
        <v>no</v>
      </c>
      <c r="AK1063" s="29">
        <f t="shared" si="326"/>
        <v>59.076262083780883</v>
      </c>
      <c r="AL1063" s="29">
        <f t="shared" si="327"/>
        <v>83.459787556904402</v>
      </c>
    </row>
    <row r="1064" spans="1:38" x14ac:dyDescent="0.2">
      <c r="A1064">
        <v>1054</v>
      </c>
      <c r="B1064" s="12">
        <v>68</v>
      </c>
      <c r="C1064" s="12">
        <f t="shared" si="312"/>
        <v>68</v>
      </c>
      <c r="D1064" s="12" t="str">
        <f t="shared" si="309"/>
        <v>no</v>
      </c>
      <c r="E1064" s="12" t="str">
        <f t="shared" si="313"/>
        <v>Below Average</v>
      </c>
      <c r="F1064" s="21">
        <v>8562</v>
      </c>
      <c r="G1064" s="21" t="str">
        <f t="shared" si="314"/>
        <v>no</v>
      </c>
      <c r="H1064" s="21" t="str">
        <f t="shared" si="315"/>
        <v>Below Average</v>
      </c>
      <c r="I1064" s="12" t="s">
        <v>185</v>
      </c>
      <c r="J1064" s="12" t="str">
        <f t="shared" si="316"/>
        <v>Edwards</v>
      </c>
      <c r="K1064" s="12" t="s">
        <v>91</v>
      </c>
      <c r="L1064" s="12">
        <f t="shared" si="310"/>
        <v>61.772149970231268</v>
      </c>
      <c r="M1064" s="12" t="str">
        <f t="shared" si="317"/>
        <v>Below Average</v>
      </c>
      <c r="N1064" s="22">
        <v>5</v>
      </c>
      <c r="O1064" s="22" t="str">
        <f t="shared" si="318"/>
        <v>Low</v>
      </c>
      <c r="P1064">
        <v>1957</v>
      </c>
      <c r="Q1064">
        <v>2002</v>
      </c>
      <c r="R1064" s="23">
        <v>1216</v>
      </c>
      <c r="S1064" s="23" t="str">
        <f t="shared" si="319"/>
        <v>no</v>
      </c>
      <c r="T1064" s="23" t="str">
        <f t="shared" si="320"/>
        <v>Above Average</v>
      </c>
      <c r="U1064" s="24">
        <v>1526</v>
      </c>
      <c r="V1064" s="24">
        <v>0</v>
      </c>
      <c r="W1064" s="24" t="s">
        <v>413</v>
      </c>
      <c r="X1064" s="24">
        <v>1526</v>
      </c>
      <c r="Y1064" s="24" t="str">
        <f t="shared" si="321"/>
        <v>no</v>
      </c>
      <c r="Z1064" s="24" t="str">
        <f t="shared" si="322"/>
        <v>Above Average</v>
      </c>
      <c r="AA1064" s="25">
        <v>0</v>
      </c>
      <c r="AB1064" s="25">
        <v>0</v>
      </c>
      <c r="AC1064" s="25">
        <v>1</v>
      </c>
      <c r="AD1064" s="25">
        <v>0</v>
      </c>
      <c r="AE1064" s="25">
        <f t="shared" si="323"/>
        <v>1</v>
      </c>
      <c r="AF1064" s="25" t="str">
        <f t="shared" si="324"/>
        <v>Less</v>
      </c>
      <c r="AG1064" s="57">
        <v>7</v>
      </c>
      <c r="AH1064" s="29">
        <v>144500</v>
      </c>
      <c r="AI1064" s="29">
        <f t="shared" si="311"/>
        <v>2742</v>
      </c>
      <c r="AJ1064" s="29" t="str">
        <f t="shared" si="325"/>
        <v>no</v>
      </c>
      <c r="AK1064" s="29">
        <f t="shared" si="326"/>
        <v>52.698760029175787</v>
      </c>
      <c r="AL1064" s="29">
        <f t="shared" si="327"/>
        <v>94.692005242463964</v>
      </c>
    </row>
    <row r="1065" spans="1:38" x14ac:dyDescent="0.2">
      <c r="A1065">
        <v>1055</v>
      </c>
      <c r="B1065" s="12">
        <v>90</v>
      </c>
      <c r="C1065" s="12">
        <f t="shared" si="312"/>
        <v>90</v>
      </c>
      <c r="D1065" s="12" t="str">
        <f t="shared" si="309"/>
        <v>no</v>
      </c>
      <c r="E1065" s="12" t="str">
        <f t="shared" si="313"/>
        <v>Above Average</v>
      </c>
      <c r="F1065" s="21">
        <v>11367</v>
      </c>
      <c r="G1065" s="21" t="str">
        <f t="shared" si="314"/>
        <v>no</v>
      </c>
      <c r="H1065" s="21" t="str">
        <f t="shared" si="315"/>
        <v>Above Average</v>
      </c>
      <c r="I1065" s="12" t="s">
        <v>89</v>
      </c>
      <c r="J1065" s="12" t="str">
        <f t="shared" si="316"/>
        <v>CollgCr</v>
      </c>
      <c r="K1065" s="12" t="s">
        <v>91</v>
      </c>
      <c r="L1065" s="12">
        <f t="shared" si="310"/>
        <v>74.535824409408733</v>
      </c>
      <c r="M1065" s="12" t="str">
        <f t="shared" si="317"/>
        <v>Above Average</v>
      </c>
      <c r="N1065" s="22">
        <v>8</v>
      </c>
      <c r="O1065" s="22" t="str">
        <f t="shared" si="318"/>
        <v>High</v>
      </c>
      <c r="P1065">
        <v>2002</v>
      </c>
      <c r="Q1065">
        <v>2002</v>
      </c>
      <c r="R1065" s="23">
        <v>1065</v>
      </c>
      <c r="S1065" s="23" t="str">
        <f t="shared" si="319"/>
        <v>no</v>
      </c>
      <c r="T1065" s="23" t="str">
        <f t="shared" si="320"/>
        <v>Above Average</v>
      </c>
      <c r="U1065" s="24">
        <v>1091</v>
      </c>
      <c r="V1065" s="24">
        <v>898</v>
      </c>
      <c r="W1065" s="24" t="s">
        <v>412</v>
      </c>
      <c r="X1065" s="24">
        <v>1989</v>
      </c>
      <c r="Y1065" s="24" t="str">
        <f t="shared" si="321"/>
        <v>no</v>
      </c>
      <c r="Z1065" s="24" t="str">
        <f t="shared" si="322"/>
        <v>Above Average</v>
      </c>
      <c r="AA1065" s="25">
        <v>1</v>
      </c>
      <c r="AB1065" s="25">
        <v>0</v>
      </c>
      <c r="AC1065" s="25">
        <v>2</v>
      </c>
      <c r="AD1065" s="25">
        <v>1</v>
      </c>
      <c r="AE1065" s="25">
        <f t="shared" si="323"/>
        <v>4</v>
      </c>
      <c r="AF1065" s="25" t="str">
        <f t="shared" si="324"/>
        <v>More</v>
      </c>
      <c r="AG1065" s="57">
        <v>7</v>
      </c>
      <c r="AH1065" s="29">
        <v>255000</v>
      </c>
      <c r="AI1065" s="29">
        <f t="shared" si="311"/>
        <v>3054</v>
      </c>
      <c r="AJ1065" s="29" t="str">
        <f t="shared" si="325"/>
        <v>no</v>
      </c>
      <c r="AK1065" s="29">
        <f t="shared" si="326"/>
        <v>83.497053045186647</v>
      </c>
      <c r="AL1065" s="29">
        <f t="shared" si="327"/>
        <v>128.2051282051282</v>
      </c>
    </row>
    <row r="1066" spans="1:38" x14ac:dyDescent="0.2">
      <c r="A1066">
        <v>1056</v>
      </c>
      <c r="B1066" s="12">
        <v>104</v>
      </c>
      <c r="C1066" s="12">
        <f t="shared" si="312"/>
        <v>104</v>
      </c>
      <c r="D1066" s="12" t="str">
        <f t="shared" si="309"/>
        <v>no</v>
      </c>
      <c r="E1066" s="12" t="str">
        <f t="shared" si="313"/>
        <v>Above Average</v>
      </c>
      <c r="F1066" s="21">
        <v>11361</v>
      </c>
      <c r="G1066" s="21" t="str">
        <f t="shared" si="314"/>
        <v>no</v>
      </c>
      <c r="H1066" s="21" t="str">
        <f t="shared" si="315"/>
        <v>Above Average</v>
      </c>
      <c r="I1066" s="12" t="s">
        <v>138</v>
      </c>
      <c r="J1066" s="12" t="str">
        <f t="shared" si="316"/>
        <v>NWAmes</v>
      </c>
      <c r="K1066" s="12" t="s">
        <v>91</v>
      </c>
      <c r="L1066" s="12">
        <f t="shared" si="310"/>
        <v>67.115548801871967</v>
      </c>
      <c r="M1066" s="12" t="str">
        <f t="shared" si="317"/>
        <v>Below Average</v>
      </c>
      <c r="N1066" s="22">
        <v>6</v>
      </c>
      <c r="O1066" s="22" t="str">
        <f t="shared" si="318"/>
        <v>Low</v>
      </c>
      <c r="P1066">
        <v>1976</v>
      </c>
      <c r="Q1066">
        <v>1976</v>
      </c>
      <c r="R1066" s="23">
        <v>1193</v>
      </c>
      <c r="S1066" s="23" t="str">
        <f t="shared" si="319"/>
        <v>no</v>
      </c>
      <c r="T1066" s="23" t="str">
        <f t="shared" si="320"/>
        <v>Above Average</v>
      </c>
      <c r="U1066" s="24">
        <v>1523</v>
      </c>
      <c r="V1066" s="24">
        <v>0</v>
      </c>
      <c r="W1066" s="24" t="s">
        <v>413</v>
      </c>
      <c r="X1066" s="24">
        <v>1523</v>
      </c>
      <c r="Y1066" s="24" t="str">
        <f t="shared" si="321"/>
        <v>no</v>
      </c>
      <c r="Z1066" s="24" t="str">
        <f t="shared" si="322"/>
        <v>Above Average</v>
      </c>
      <c r="AA1066" s="25">
        <v>0</v>
      </c>
      <c r="AB1066" s="25">
        <v>1</v>
      </c>
      <c r="AC1066" s="25">
        <v>2</v>
      </c>
      <c r="AD1066" s="25">
        <v>0</v>
      </c>
      <c r="AE1066" s="25">
        <f t="shared" si="323"/>
        <v>3</v>
      </c>
      <c r="AF1066" s="25" t="str">
        <f t="shared" si="324"/>
        <v>More</v>
      </c>
      <c r="AG1066" s="57">
        <v>7</v>
      </c>
      <c r="AH1066" s="29">
        <v>180000</v>
      </c>
      <c r="AI1066" s="29">
        <f t="shared" si="311"/>
        <v>2716</v>
      </c>
      <c r="AJ1066" s="29" t="str">
        <f t="shared" si="325"/>
        <v>no</v>
      </c>
      <c r="AK1066" s="29">
        <f t="shared" si="326"/>
        <v>66.273932253313703</v>
      </c>
      <c r="AL1066" s="29">
        <f t="shared" si="327"/>
        <v>118.18778726198293</v>
      </c>
    </row>
    <row r="1067" spans="1:38" x14ac:dyDescent="0.2">
      <c r="A1067">
        <v>1057</v>
      </c>
      <c r="B1067" s="12">
        <v>43</v>
      </c>
      <c r="C1067" s="12">
        <f t="shared" si="312"/>
        <v>43</v>
      </c>
      <c r="D1067" s="12" t="str">
        <f t="shared" si="309"/>
        <v>no</v>
      </c>
      <c r="E1067" s="12" t="str">
        <f t="shared" si="313"/>
        <v>Below Average</v>
      </c>
      <c r="F1067" s="21">
        <v>7052</v>
      </c>
      <c r="G1067" s="21" t="str">
        <f t="shared" si="314"/>
        <v>no</v>
      </c>
      <c r="H1067" s="21" t="str">
        <f t="shared" si="315"/>
        <v>Below Average</v>
      </c>
      <c r="I1067" s="12" t="s">
        <v>154</v>
      </c>
      <c r="J1067" s="12" t="str">
        <f t="shared" si="316"/>
        <v/>
      </c>
      <c r="K1067" s="12" t="s">
        <v>179</v>
      </c>
      <c r="L1067" s="12">
        <f t="shared" si="310"/>
        <v>92.435750489847905</v>
      </c>
      <c r="M1067" s="12" t="str">
        <f t="shared" si="317"/>
        <v/>
      </c>
      <c r="N1067" s="22">
        <v>7</v>
      </c>
      <c r="O1067" s="22" t="str">
        <f t="shared" si="318"/>
        <v>High</v>
      </c>
      <c r="P1067">
        <v>2005</v>
      </c>
      <c r="Q1067">
        <v>2005</v>
      </c>
      <c r="R1067" s="23">
        <v>1364</v>
      </c>
      <c r="S1067" s="23" t="str">
        <f t="shared" si="319"/>
        <v>no</v>
      </c>
      <c r="T1067" s="23" t="str">
        <f t="shared" si="320"/>
        <v>Above Average</v>
      </c>
      <c r="U1067" s="24">
        <v>1364</v>
      </c>
      <c r="V1067" s="24">
        <v>0</v>
      </c>
      <c r="W1067" s="24" t="s">
        <v>413</v>
      </c>
      <c r="X1067" s="24">
        <v>1364</v>
      </c>
      <c r="Y1067" s="24" t="str">
        <f t="shared" si="321"/>
        <v>no</v>
      </c>
      <c r="Z1067" s="24" t="str">
        <f t="shared" si="322"/>
        <v>Below Average</v>
      </c>
      <c r="AA1067" s="25">
        <v>1</v>
      </c>
      <c r="AB1067" s="25">
        <v>0</v>
      </c>
      <c r="AC1067" s="25">
        <v>2</v>
      </c>
      <c r="AD1067" s="25">
        <v>0</v>
      </c>
      <c r="AE1067" s="25">
        <f t="shared" si="323"/>
        <v>3</v>
      </c>
      <c r="AF1067" s="25" t="str">
        <f t="shared" si="324"/>
        <v>More</v>
      </c>
      <c r="AG1067" s="57">
        <v>6</v>
      </c>
      <c r="AH1067" s="29">
        <v>185850</v>
      </c>
      <c r="AI1067" s="29">
        <f t="shared" si="311"/>
        <v>2728</v>
      </c>
      <c r="AJ1067" s="29" t="str">
        <f t="shared" si="325"/>
        <v>no</v>
      </c>
      <c r="AK1067" s="29">
        <f t="shared" si="326"/>
        <v>68.126832844574778</v>
      </c>
      <c r="AL1067" s="29">
        <f t="shared" si="327"/>
        <v>136.25366568914956</v>
      </c>
    </row>
    <row r="1068" spans="1:38" x14ac:dyDescent="0.2">
      <c r="A1068">
        <v>1058</v>
      </c>
      <c r="B1068" s="12" t="s">
        <v>83</v>
      </c>
      <c r="C1068" s="12">
        <f t="shared" si="312"/>
        <v>69</v>
      </c>
      <c r="D1068" s="12" t="str">
        <f t="shared" si="309"/>
        <v>no</v>
      </c>
      <c r="E1068" s="12" t="str">
        <f t="shared" si="313"/>
        <v>Below Average</v>
      </c>
      <c r="F1068" s="21">
        <v>29959</v>
      </c>
      <c r="G1068" s="21" t="str">
        <f t="shared" si="314"/>
        <v>yes</v>
      </c>
      <c r="H1068" s="21" t="str">
        <f t="shared" si="315"/>
        <v>Above Average</v>
      </c>
      <c r="I1068" s="12" t="s">
        <v>129</v>
      </c>
      <c r="J1068" s="12" t="str">
        <f t="shared" si="316"/>
        <v>NoRidge</v>
      </c>
      <c r="K1068" s="12" t="s">
        <v>91</v>
      </c>
      <c r="L1068" s="12">
        <f t="shared" si="310"/>
        <v>82.673563019433331</v>
      </c>
      <c r="M1068" s="12" t="str">
        <f t="shared" si="317"/>
        <v>Above Average</v>
      </c>
      <c r="N1068" s="22">
        <v>7</v>
      </c>
      <c r="O1068" s="22" t="str">
        <f t="shared" si="318"/>
        <v>High</v>
      </c>
      <c r="P1068">
        <v>1994</v>
      </c>
      <c r="Q1068">
        <v>1994</v>
      </c>
      <c r="R1068" s="23">
        <v>973</v>
      </c>
      <c r="S1068" s="23" t="str">
        <f t="shared" si="319"/>
        <v>no</v>
      </c>
      <c r="T1068" s="23" t="str">
        <f t="shared" si="320"/>
        <v>Below Average</v>
      </c>
      <c r="U1068" s="24">
        <v>979</v>
      </c>
      <c r="V1068" s="24">
        <v>871</v>
      </c>
      <c r="W1068" s="24" t="s">
        <v>412</v>
      </c>
      <c r="X1068" s="24">
        <v>1850</v>
      </c>
      <c r="Y1068" s="24" t="str">
        <f t="shared" si="321"/>
        <v>no</v>
      </c>
      <c r="Z1068" s="24" t="str">
        <f t="shared" si="322"/>
        <v>Above Average</v>
      </c>
      <c r="AA1068" s="25">
        <v>0</v>
      </c>
      <c r="AB1068" s="25">
        <v>0</v>
      </c>
      <c r="AC1068" s="25">
        <v>2</v>
      </c>
      <c r="AD1068" s="25">
        <v>1</v>
      </c>
      <c r="AE1068" s="25">
        <f t="shared" si="323"/>
        <v>3</v>
      </c>
      <c r="AF1068" s="25" t="str">
        <f t="shared" si="324"/>
        <v>More</v>
      </c>
      <c r="AG1068" s="57">
        <v>7</v>
      </c>
      <c r="AH1068" s="29">
        <v>248000</v>
      </c>
      <c r="AI1068" s="29">
        <f t="shared" si="311"/>
        <v>2823</v>
      </c>
      <c r="AJ1068" s="29" t="str">
        <f t="shared" si="325"/>
        <v>no</v>
      </c>
      <c r="AK1068" s="29">
        <f t="shared" si="326"/>
        <v>87.849805171803041</v>
      </c>
      <c r="AL1068" s="29">
        <f t="shared" si="327"/>
        <v>134.05405405405406</v>
      </c>
    </row>
    <row r="1069" spans="1:38" x14ac:dyDescent="0.2">
      <c r="A1069">
        <v>1059</v>
      </c>
      <c r="B1069" s="12">
        <v>96</v>
      </c>
      <c r="C1069" s="12">
        <f t="shared" si="312"/>
        <v>96</v>
      </c>
      <c r="D1069" s="12" t="str">
        <f t="shared" si="309"/>
        <v>no</v>
      </c>
      <c r="E1069" s="12" t="str">
        <f t="shared" si="313"/>
        <v>Above Average</v>
      </c>
      <c r="F1069" s="21">
        <v>11308</v>
      </c>
      <c r="G1069" s="21" t="str">
        <f t="shared" si="314"/>
        <v>no</v>
      </c>
      <c r="H1069" s="21" t="str">
        <f t="shared" si="315"/>
        <v>Above Average</v>
      </c>
      <c r="I1069" s="12" t="s">
        <v>154</v>
      </c>
      <c r="J1069" s="12" t="str">
        <f t="shared" si="316"/>
        <v>NridgHt</v>
      </c>
      <c r="K1069" s="12" t="s">
        <v>91</v>
      </c>
      <c r="L1069" s="12">
        <f t="shared" si="310"/>
        <v>92.435750489847905</v>
      </c>
      <c r="M1069" s="12" t="str">
        <f t="shared" si="317"/>
        <v>Above Average</v>
      </c>
      <c r="N1069" s="22">
        <v>9</v>
      </c>
      <c r="O1069" s="22" t="str">
        <f t="shared" si="318"/>
        <v>High</v>
      </c>
      <c r="P1069">
        <v>2008</v>
      </c>
      <c r="Q1069">
        <v>2008</v>
      </c>
      <c r="R1069" s="23">
        <v>1104</v>
      </c>
      <c r="S1069" s="23" t="str">
        <f t="shared" si="319"/>
        <v>no</v>
      </c>
      <c r="T1069" s="23" t="str">
        <f t="shared" si="320"/>
        <v>Above Average</v>
      </c>
      <c r="U1069" s="24">
        <v>1130</v>
      </c>
      <c r="V1069" s="24">
        <v>1054</v>
      </c>
      <c r="W1069" s="24" t="s">
        <v>412</v>
      </c>
      <c r="X1069" s="24">
        <v>2184</v>
      </c>
      <c r="Y1069" s="24" t="str">
        <f t="shared" si="321"/>
        <v>no</v>
      </c>
      <c r="Z1069" s="24" t="str">
        <f t="shared" si="322"/>
        <v>Above Average</v>
      </c>
      <c r="AA1069" s="25">
        <v>1</v>
      </c>
      <c r="AB1069" s="25">
        <v>0</v>
      </c>
      <c r="AC1069" s="25">
        <v>2</v>
      </c>
      <c r="AD1069" s="25">
        <v>1</v>
      </c>
      <c r="AE1069" s="25">
        <f t="shared" si="323"/>
        <v>4</v>
      </c>
      <c r="AF1069" s="25" t="str">
        <f t="shared" si="324"/>
        <v>More</v>
      </c>
      <c r="AG1069" s="57">
        <v>10</v>
      </c>
      <c r="AH1069" s="29">
        <v>335000</v>
      </c>
      <c r="AI1069" s="29">
        <f t="shared" si="311"/>
        <v>3288</v>
      </c>
      <c r="AJ1069" s="29" t="str">
        <f t="shared" si="325"/>
        <v>no</v>
      </c>
      <c r="AK1069" s="29">
        <f t="shared" si="326"/>
        <v>101.88564476885645</v>
      </c>
      <c r="AL1069" s="29">
        <f t="shared" si="327"/>
        <v>153.38827838827839</v>
      </c>
    </row>
    <row r="1070" spans="1:38" x14ac:dyDescent="0.2">
      <c r="A1070">
        <v>1060</v>
      </c>
      <c r="B1070" s="12" t="s">
        <v>83</v>
      </c>
      <c r="C1070" s="12">
        <f t="shared" si="312"/>
        <v>69</v>
      </c>
      <c r="D1070" s="12" t="str">
        <f t="shared" si="309"/>
        <v>no</v>
      </c>
      <c r="E1070" s="12" t="str">
        <f t="shared" si="313"/>
        <v>Below Average</v>
      </c>
      <c r="F1070" s="21">
        <v>11275</v>
      </c>
      <c r="G1070" s="21" t="str">
        <f t="shared" si="314"/>
        <v>no</v>
      </c>
      <c r="H1070" s="21" t="str">
        <f t="shared" si="315"/>
        <v>Above Average</v>
      </c>
      <c r="I1070" s="12" t="s">
        <v>123</v>
      </c>
      <c r="J1070" s="12" t="str">
        <f t="shared" si="316"/>
        <v>Crawfor</v>
      </c>
      <c r="K1070" s="12" t="s">
        <v>91</v>
      </c>
      <c r="L1070" s="12">
        <f t="shared" si="310"/>
        <v>74.989820121918996</v>
      </c>
      <c r="M1070" s="12" t="str">
        <f t="shared" si="317"/>
        <v>Above Average</v>
      </c>
      <c r="N1070" s="22">
        <v>6</v>
      </c>
      <c r="O1070" s="22" t="str">
        <f t="shared" si="318"/>
        <v>Low</v>
      </c>
      <c r="P1070">
        <v>1932</v>
      </c>
      <c r="Q1070">
        <v>1950</v>
      </c>
      <c r="R1070" s="23">
        <v>854</v>
      </c>
      <c r="S1070" s="23" t="str">
        <f t="shared" si="319"/>
        <v>no</v>
      </c>
      <c r="T1070" s="23" t="str">
        <f t="shared" si="320"/>
        <v>Below Average</v>
      </c>
      <c r="U1070" s="24">
        <v>1096</v>
      </c>
      <c r="V1070" s="24">
        <v>895</v>
      </c>
      <c r="W1070" s="24" t="s">
        <v>412</v>
      </c>
      <c r="X1070" s="24">
        <v>1991</v>
      </c>
      <c r="Y1070" s="24" t="str">
        <f t="shared" si="321"/>
        <v>no</v>
      </c>
      <c r="Z1070" s="24" t="str">
        <f t="shared" si="322"/>
        <v>Above Average</v>
      </c>
      <c r="AA1070" s="25">
        <v>0</v>
      </c>
      <c r="AB1070" s="25">
        <v>0</v>
      </c>
      <c r="AC1070" s="25">
        <v>1</v>
      </c>
      <c r="AD1070" s="25">
        <v>1</v>
      </c>
      <c r="AE1070" s="25">
        <f t="shared" si="323"/>
        <v>2</v>
      </c>
      <c r="AF1070" s="25" t="str">
        <f t="shared" si="324"/>
        <v>Less</v>
      </c>
      <c r="AG1070" s="57">
        <v>7</v>
      </c>
      <c r="AH1070" s="29">
        <v>220000</v>
      </c>
      <c r="AI1070" s="29">
        <f t="shared" si="311"/>
        <v>2845</v>
      </c>
      <c r="AJ1070" s="29" t="str">
        <f t="shared" si="325"/>
        <v>no</v>
      </c>
      <c r="AK1070" s="29">
        <f t="shared" si="326"/>
        <v>77.328646748681905</v>
      </c>
      <c r="AL1070" s="29">
        <f t="shared" si="327"/>
        <v>110.49723756906077</v>
      </c>
    </row>
    <row r="1071" spans="1:38" x14ac:dyDescent="0.2">
      <c r="A1071">
        <v>1061</v>
      </c>
      <c r="B1071" s="12">
        <v>41</v>
      </c>
      <c r="C1071" s="12">
        <f t="shared" si="312"/>
        <v>41</v>
      </c>
      <c r="D1071" s="12" t="str">
        <f t="shared" si="309"/>
        <v>no</v>
      </c>
      <c r="E1071" s="12" t="str">
        <f t="shared" si="313"/>
        <v>Below Average</v>
      </c>
      <c r="F1071" s="21">
        <v>4920</v>
      </c>
      <c r="G1071" s="21" t="str">
        <f t="shared" si="314"/>
        <v>no</v>
      </c>
      <c r="H1071" s="21" t="str">
        <f t="shared" si="315"/>
        <v>Below Average</v>
      </c>
      <c r="I1071" s="12" t="s">
        <v>200</v>
      </c>
      <c r="J1071" s="12" t="str">
        <f t="shared" si="316"/>
        <v/>
      </c>
      <c r="K1071" s="12" t="s">
        <v>179</v>
      </c>
      <c r="L1071" s="12">
        <f t="shared" si="310"/>
        <v>100.53527892314388</v>
      </c>
      <c r="M1071" s="12" t="str">
        <f t="shared" si="317"/>
        <v/>
      </c>
      <c r="N1071" s="22">
        <v>8</v>
      </c>
      <c r="O1071" s="22" t="str">
        <f t="shared" si="318"/>
        <v>High</v>
      </c>
      <c r="P1071">
        <v>2001</v>
      </c>
      <c r="Q1071">
        <v>2001</v>
      </c>
      <c r="R1071" s="23">
        <v>1338</v>
      </c>
      <c r="S1071" s="23" t="str">
        <f t="shared" si="319"/>
        <v>no</v>
      </c>
      <c r="T1071" s="23" t="str">
        <f t="shared" si="320"/>
        <v>Above Average</v>
      </c>
      <c r="U1071" s="24">
        <v>1338</v>
      </c>
      <c r="V1071" s="24">
        <v>0</v>
      </c>
      <c r="W1071" s="24" t="s">
        <v>413</v>
      </c>
      <c r="X1071" s="24">
        <v>1338</v>
      </c>
      <c r="Y1071" s="24" t="str">
        <f t="shared" si="321"/>
        <v>no</v>
      </c>
      <c r="Z1071" s="24" t="str">
        <f t="shared" si="322"/>
        <v>Below Average</v>
      </c>
      <c r="AA1071" s="25">
        <v>1</v>
      </c>
      <c r="AB1071" s="25">
        <v>0</v>
      </c>
      <c r="AC1071" s="25">
        <v>2</v>
      </c>
      <c r="AD1071" s="25">
        <v>0</v>
      </c>
      <c r="AE1071" s="25">
        <f t="shared" si="323"/>
        <v>3</v>
      </c>
      <c r="AF1071" s="25" t="str">
        <f t="shared" si="324"/>
        <v>More</v>
      </c>
      <c r="AG1071" s="57">
        <v>6</v>
      </c>
      <c r="AH1071" s="29">
        <v>213500</v>
      </c>
      <c r="AI1071" s="29">
        <f t="shared" si="311"/>
        <v>2676</v>
      </c>
      <c r="AJ1071" s="29" t="str">
        <f t="shared" si="325"/>
        <v>no</v>
      </c>
      <c r="AK1071" s="29">
        <f t="shared" si="326"/>
        <v>79.783258594917783</v>
      </c>
      <c r="AL1071" s="29">
        <f t="shared" si="327"/>
        <v>159.56651718983557</v>
      </c>
    </row>
    <row r="1072" spans="1:38" x14ac:dyDescent="0.2">
      <c r="A1072">
        <v>1062</v>
      </c>
      <c r="B1072" s="12">
        <v>120</v>
      </c>
      <c r="C1072" s="12">
        <f t="shared" si="312"/>
        <v>120</v>
      </c>
      <c r="D1072" s="12" t="str">
        <f t="shared" si="309"/>
        <v>yes</v>
      </c>
      <c r="E1072" s="12" t="str">
        <f t="shared" si="313"/>
        <v>Above Average</v>
      </c>
      <c r="F1072" s="21">
        <v>18000</v>
      </c>
      <c r="G1072" s="21" t="str">
        <f t="shared" si="314"/>
        <v>yes</v>
      </c>
      <c r="H1072" s="21" t="str">
        <f t="shared" si="315"/>
        <v>Above Average</v>
      </c>
      <c r="I1072" s="12" t="s">
        <v>176</v>
      </c>
      <c r="J1072" s="12" t="str">
        <f t="shared" si="316"/>
        <v>IDOTRR</v>
      </c>
      <c r="K1072" s="12" t="s">
        <v>91</v>
      </c>
      <c r="L1072" s="12">
        <f t="shared" si="310"/>
        <v>52.131298928930256</v>
      </c>
      <c r="M1072" s="12" t="str">
        <f t="shared" si="317"/>
        <v>Below Average</v>
      </c>
      <c r="N1072" s="22">
        <v>3</v>
      </c>
      <c r="O1072" s="22" t="str">
        <f t="shared" si="318"/>
        <v>Low</v>
      </c>
      <c r="P1072">
        <v>1935</v>
      </c>
      <c r="Q1072">
        <v>1950</v>
      </c>
      <c r="R1072" s="23">
        <v>894</v>
      </c>
      <c r="S1072" s="23" t="str">
        <f t="shared" si="319"/>
        <v>no</v>
      </c>
      <c r="T1072" s="23" t="str">
        <f t="shared" si="320"/>
        <v>Below Average</v>
      </c>
      <c r="U1072" s="24">
        <v>894</v>
      </c>
      <c r="V1072" s="24">
        <v>0</v>
      </c>
      <c r="W1072" s="24" t="s">
        <v>413</v>
      </c>
      <c r="X1072" s="24">
        <v>894</v>
      </c>
      <c r="Y1072" s="24" t="str">
        <f t="shared" si="321"/>
        <v>no</v>
      </c>
      <c r="Z1072" s="24" t="str">
        <f t="shared" si="322"/>
        <v>Below Average</v>
      </c>
      <c r="AA1072" s="25">
        <v>0</v>
      </c>
      <c r="AB1072" s="25">
        <v>0</v>
      </c>
      <c r="AC1072" s="25">
        <v>1</v>
      </c>
      <c r="AD1072" s="25">
        <v>0</v>
      </c>
      <c r="AE1072" s="25">
        <f t="shared" si="323"/>
        <v>1</v>
      </c>
      <c r="AF1072" s="25" t="str">
        <f t="shared" si="324"/>
        <v>Less</v>
      </c>
      <c r="AG1072" s="57">
        <v>6</v>
      </c>
      <c r="AH1072" s="29">
        <v>81000</v>
      </c>
      <c r="AI1072" s="29">
        <f t="shared" si="311"/>
        <v>1788</v>
      </c>
      <c r="AJ1072" s="29" t="str">
        <f t="shared" si="325"/>
        <v>no</v>
      </c>
      <c r="AK1072" s="29">
        <f t="shared" si="326"/>
        <v>45.302013422818789</v>
      </c>
      <c r="AL1072" s="29">
        <f t="shared" si="327"/>
        <v>90.604026845637577</v>
      </c>
    </row>
    <row r="1073" spans="1:38" x14ac:dyDescent="0.2">
      <c r="A1073">
        <v>1063</v>
      </c>
      <c r="B1073" s="12">
        <v>85</v>
      </c>
      <c r="C1073" s="12">
        <f t="shared" si="312"/>
        <v>85</v>
      </c>
      <c r="D1073" s="12" t="str">
        <f t="shared" si="309"/>
        <v>no</v>
      </c>
      <c r="E1073" s="12" t="str">
        <f t="shared" si="313"/>
        <v>Above Average</v>
      </c>
      <c r="F1073" s="21">
        <v>13600</v>
      </c>
      <c r="G1073" s="21" t="str">
        <f t="shared" si="314"/>
        <v>no</v>
      </c>
      <c r="H1073" s="21" t="str">
        <f t="shared" si="315"/>
        <v>Above Average</v>
      </c>
      <c r="I1073" s="12" t="s">
        <v>143</v>
      </c>
      <c r="J1073" s="12" t="str">
        <f t="shared" si="316"/>
        <v/>
      </c>
      <c r="K1073" s="12" t="s">
        <v>149</v>
      </c>
      <c r="L1073" s="12">
        <f t="shared" si="310"/>
        <v>57.90974368543602</v>
      </c>
      <c r="M1073" s="12" t="str">
        <f t="shared" si="317"/>
        <v/>
      </c>
      <c r="N1073" s="22">
        <v>5</v>
      </c>
      <c r="O1073" s="22" t="str">
        <f t="shared" si="318"/>
        <v>Low</v>
      </c>
      <c r="P1073">
        <v>1900</v>
      </c>
      <c r="Q1073">
        <v>1950</v>
      </c>
      <c r="R1073" s="23">
        <v>662</v>
      </c>
      <c r="S1073" s="23" t="str">
        <f t="shared" si="319"/>
        <v>no</v>
      </c>
      <c r="T1073" s="23" t="str">
        <f t="shared" si="320"/>
        <v>Below Average</v>
      </c>
      <c r="U1073" s="24">
        <v>1422</v>
      </c>
      <c r="V1073" s="24">
        <v>915</v>
      </c>
      <c r="W1073" s="24" t="s">
        <v>412</v>
      </c>
      <c r="X1073" s="24">
        <v>2337</v>
      </c>
      <c r="Y1073" s="24" t="str">
        <f t="shared" si="321"/>
        <v>no</v>
      </c>
      <c r="Z1073" s="24" t="str">
        <f t="shared" si="322"/>
        <v>Above Average</v>
      </c>
      <c r="AA1073" s="25">
        <v>0</v>
      </c>
      <c r="AB1073" s="25">
        <v>0</v>
      </c>
      <c r="AC1073" s="25">
        <v>2</v>
      </c>
      <c r="AD1073" s="25">
        <v>0</v>
      </c>
      <c r="AE1073" s="25">
        <f t="shared" si="323"/>
        <v>2</v>
      </c>
      <c r="AF1073" s="25" t="str">
        <f t="shared" si="324"/>
        <v>Less</v>
      </c>
      <c r="AG1073" s="57">
        <v>10</v>
      </c>
      <c r="AH1073" s="29">
        <v>90000</v>
      </c>
      <c r="AI1073" s="29">
        <f t="shared" si="311"/>
        <v>2999</v>
      </c>
      <c r="AJ1073" s="29" t="str">
        <f t="shared" si="325"/>
        <v>no</v>
      </c>
      <c r="AK1073" s="29">
        <f t="shared" si="326"/>
        <v>30.010003334444814</v>
      </c>
      <c r="AL1073" s="29">
        <f t="shared" si="327"/>
        <v>38.510911424903725</v>
      </c>
    </row>
    <row r="1074" spans="1:38" x14ac:dyDescent="0.2">
      <c r="A1074">
        <v>1064</v>
      </c>
      <c r="B1074" s="12">
        <v>50</v>
      </c>
      <c r="C1074" s="12">
        <f t="shared" si="312"/>
        <v>50</v>
      </c>
      <c r="D1074" s="12" t="str">
        <f t="shared" si="309"/>
        <v>no</v>
      </c>
      <c r="E1074" s="12" t="str">
        <f t="shared" si="313"/>
        <v>Below Average</v>
      </c>
      <c r="F1074" s="21">
        <v>6000</v>
      </c>
      <c r="G1074" s="21" t="str">
        <f t="shared" si="314"/>
        <v>no</v>
      </c>
      <c r="H1074" s="21" t="str">
        <f t="shared" si="315"/>
        <v>Below Average</v>
      </c>
      <c r="I1074" s="12" t="s">
        <v>143</v>
      </c>
      <c r="J1074" s="12" t="str">
        <f t="shared" si="316"/>
        <v>OldTown</v>
      </c>
      <c r="K1074" s="12" t="s">
        <v>91</v>
      </c>
      <c r="L1074" s="12">
        <f t="shared" si="310"/>
        <v>57.90974368543602</v>
      </c>
      <c r="M1074" s="12" t="str">
        <f t="shared" si="317"/>
        <v>Below Average</v>
      </c>
      <c r="N1074" s="22">
        <v>6</v>
      </c>
      <c r="O1074" s="22" t="str">
        <f t="shared" si="318"/>
        <v>Low</v>
      </c>
      <c r="P1074">
        <v>1925</v>
      </c>
      <c r="Q1074">
        <v>1980</v>
      </c>
      <c r="R1074" s="23">
        <v>1103</v>
      </c>
      <c r="S1074" s="23" t="str">
        <f t="shared" si="319"/>
        <v>no</v>
      </c>
      <c r="T1074" s="23" t="str">
        <f t="shared" si="320"/>
        <v>Above Average</v>
      </c>
      <c r="U1074" s="24">
        <v>1103</v>
      </c>
      <c r="V1074" s="24">
        <v>0</v>
      </c>
      <c r="W1074" s="24" t="s">
        <v>413</v>
      </c>
      <c r="X1074" s="24">
        <v>1103</v>
      </c>
      <c r="Y1074" s="24" t="str">
        <f t="shared" si="321"/>
        <v>no</v>
      </c>
      <c r="Z1074" s="24" t="str">
        <f t="shared" si="322"/>
        <v>Below Average</v>
      </c>
      <c r="AA1074" s="25">
        <v>0</v>
      </c>
      <c r="AB1074" s="25">
        <v>0</v>
      </c>
      <c r="AC1074" s="25">
        <v>1</v>
      </c>
      <c r="AD1074" s="25">
        <v>0</v>
      </c>
      <c r="AE1074" s="25">
        <f t="shared" si="323"/>
        <v>1</v>
      </c>
      <c r="AF1074" s="25" t="str">
        <f t="shared" si="324"/>
        <v>Less</v>
      </c>
      <c r="AG1074" s="57">
        <v>5</v>
      </c>
      <c r="AH1074" s="29">
        <v>110500</v>
      </c>
      <c r="AI1074" s="29">
        <f t="shared" si="311"/>
        <v>2206</v>
      </c>
      <c r="AJ1074" s="29" t="str">
        <f t="shared" si="325"/>
        <v>no</v>
      </c>
      <c r="AK1074" s="29">
        <f t="shared" si="326"/>
        <v>50.09066183136899</v>
      </c>
      <c r="AL1074" s="29">
        <f t="shared" si="327"/>
        <v>100.18132366273798</v>
      </c>
    </row>
    <row r="1075" spans="1:38" x14ac:dyDescent="0.2">
      <c r="A1075">
        <v>1065</v>
      </c>
      <c r="B1075" s="12" t="s">
        <v>83</v>
      </c>
      <c r="C1075" s="12">
        <f t="shared" si="312"/>
        <v>69</v>
      </c>
      <c r="D1075" s="12" t="str">
        <f t="shared" si="309"/>
        <v>no</v>
      </c>
      <c r="E1075" s="12" t="str">
        <f t="shared" si="313"/>
        <v>Below Average</v>
      </c>
      <c r="F1075" s="21">
        <v>11000</v>
      </c>
      <c r="G1075" s="21" t="str">
        <f t="shared" si="314"/>
        <v>no</v>
      </c>
      <c r="H1075" s="21" t="str">
        <f t="shared" si="315"/>
        <v>Above Average</v>
      </c>
      <c r="I1075" s="12" t="s">
        <v>162</v>
      </c>
      <c r="J1075" s="12" t="str">
        <f t="shared" si="316"/>
        <v>NAmes</v>
      </c>
      <c r="K1075" s="12" t="s">
        <v>91</v>
      </c>
      <c r="L1075" s="12">
        <f t="shared" si="310"/>
        <v>65.191384752822614</v>
      </c>
      <c r="M1075" s="12" t="str">
        <f t="shared" si="317"/>
        <v>Below Average</v>
      </c>
      <c r="N1075" s="22">
        <v>5</v>
      </c>
      <c r="O1075" s="22" t="str">
        <f t="shared" si="318"/>
        <v>Low</v>
      </c>
      <c r="P1075">
        <v>1966</v>
      </c>
      <c r="Q1075">
        <v>1966</v>
      </c>
      <c r="R1075" s="23">
        <v>1154</v>
      </c>
      <c r="S1075" s="23" t="str">
        <f t="shared" si="319"/>
        <v>no</v>
      </c>
      <c r="T1075" s="23" t="str">
        <f t="shared" si="320"/>
        <v>Above Average</v>
      </c>
      <c r="U1075" s="24">
        <v>1154</v>
      </c>
      <c r="V1075" s="24">
        <v>0</v>
      </c>
      <c r="W1075" s="24" t="s">
        <v>413</v>
      </c>
      <c r="X1075" s="24">
        <v>1154</v>
      </c>
      <c r="Y1075" s="24" t="str">
        <f t="shared" si="321"/>
        <v>no</v>
      </c>
      <c r="Z1075" s="24" t="str">
        <f t="shared" si="322"/>
        <v>Below Average</v>
      </c>
      <c r="AA1075" s="25">
        <v>0</v>
      </c>
      <c r="AB1075" s="25">
        <v>0</v>
      </c>
      <c r="AC1075" s="25">
        <v>1</v>
      </c>
      <c r="AD1075" s="25">
        <v>1</v>
      </c>
      <c r="AE1075" s="25">
        <f t="shared" si="323"/>
        <v>2</v>
      </c>
      <c r="AF1075" s="25" t="str">
        <f t="shared" si="324"/>
        <v>Less</v>
      </c>
      <c r="AG1075" s="57">
        <v>6</v>
      </c>
      <c r="AH1075" s="29">
        <v>154000</v>
      </c>
      <c r="AI1075" s="29">
        <f t="shared" si="311"/>
        <v>2308</v>
      </c>
      <c r="AJ1075" s="29" t="str">
        <f t="shared" si="325"/>
        <v>no</v>
      </c>
      <c r="AK1075" s="29">
        <f t="shared" si="326"/>
        <v>66.724436741767761</v>
      </c>
      <c r="AL1075" s="29">
        <f t="shared" si="327"/>
        <v>133.44887348353552</v>
      </c>
    </row>
    <row r="1076" spans="1:38" x14ac:dyDescent="0.2">
      <c r="A1076">
        <v>1066</v>
      </c>
      <c r="B1076" s="12">
        <v>80</v>
      </c>
      <c r="C1076" s="12">
        <f t="shared" si="312"/>
        <v>80</v>
      </c>
      <c r="D1076" s="12" t="str">
        <f t="shared" si="309"/>
        <v>no</v>
      </c>
      <c r="E1076" s="12" t="str">
        <f t="shared" si="313"/>
        <v>Above Average</v>
      </c>
      <c r="F1076" s="21">
        <v>14000</v>
      </c>
      <c r="G1076" s="21" t="str">
        <f t="shared" si="314"/>
        <v>no</v>
      </c>
      <c r="H1076" s="21" t="str">
        <f t="shared" si="315"/>
        <v>Above Average</v>
      </c>
      <c r="I1076" s="12" t="s">
        <v>205</v>
      </c>
      <c r="J1076" s="12" t="str">
        <f t="shared" si="316"/>
        <v>ClearCr</v>
      </c>
      <c r="K1076" s="12" t="s">
        <v>91</v>
      </c>
      <c r="L1076" s="12">
        <f t="shared" si="310"/>
        <v>71.6365553142886</v>
      </c>
      <c r="M1076" s="12" t="str">
        <f t="shared" si="317"/>
        <v>Above Average</v>
      </c>
      <c r="N1076" s="22">
        <v>7</v>
      </c>
      <c r="O1076" s="22" t="str">
        <f t="shared" si="318"/>
        <v>High</v>
      </c>
      <c r="P1076">
        <v>1996</v>
      </c>
      <c r="Q1076">
        <v>1997</v>
      </c>
      <c r="R1076" s="23">
        <v>1306</v>
      </c>
      <c r="S1076" s="23" t="str">
        <f t="shared" si="319"/>
        <v>no</v>
      </c>
      <c r="T1076" s="23" t="str">
        <f t="shared" si="320"/>
        <v>Above Average</v>
      </c>
      <c r="U1076" s="24">
        <v>1306</v>
      </c>
      <c r="V1076" s="24">
        <v>954</v>
      </c>
      <c r="W1076" s="24" t="s">
        <v>412</v>
      </c>
      <c r="X1076" s="24">
        <v>2260</v>
      </c>
      <c r="Y1076" s="24" t="str">
        <f t="shared" si="321"/>
        <v>no</v>
      </c>
      <c r="Z1076" s="24" t="str">
        <f t="shared" si="322"/>
        <v>Above Average</v>
      </c>
      <c r="AA1076" s="25">
        <v>1</v>
      </c>
      <c r="AB1076" s="25">
        <v>0</v>
      </c>
      <c r="AC1076" s="25">
        <v>2</v>
      </c>
      <c r="AD1076" s="25">
        <v>1</v>
      </c>
      <c r="AE1076" s="25">
        <f t="shared" si="323"/>
        <v>4</v>
      </c>
      <c r="AF1076" s="25" t="str">
        <f t="shared" si="324"/>
        <v>More</v>
      </c>
      <c r="AG1076" s="57">
        <v>7</v>
      </c>
      <c r="AH1076" s="29">
        <v>328000</v>
      </c>
      <c r="AI1076" s="29">
        <f t="shared" si="311"/>
        <v>3566</v>
      </c>
      <c r="AJ1076" s="29" t="str">
        <f t="shared" si="325"/>
        <v>no</v>
      </c>
      <c r="AK1076" s="29">
        <f t="shared" si="326"/>
        <v>91.979809310151424</v>
      </c>
      <c r="AL1076" s="29">
        <f t="shared" si="327"/>
        <v>145.13274336283186</v>
      </c>
    </row>
    <row r="1077" spans="1:38" x14ac:dyDescent="0.2">
      <c r="A1077">
        <v>1067</v>
      </c>
      <c r="B1077" s="12">
        <v>59</v>
      </c>
      <c r="C1077" s="12">
        <f t="shared" si="312"/>
        <v>59</v>
      </c>
      <c r="D1077" s="12" t="str">
        <f t="shared" si="309"/>
        <v>no</v>
      </c>
      <c r="E1077" s="12" t="str">
        <f t="shared" si="313"/>
        <v>Below Average</v>
      </c>
      <c r="F1077" s="21">
        <v>7837</v>
      </c>
      <c r="G1077" s="21" t="str">
        <f t="shared" si="314"/>
        <v>no</v>
      </c>
      <c r="H1077" s="21" t="str">
        <f t="shared" si="315"/>
        <v>Below Average</v>
      </c>
      <c r="I1077" s="12" t="s">
        <v>193</v>
      </c>
      <c r="J1077" s="12" t="str">
        <f t="shared" si="316"/>
        <v>Gilbert</v>
      </c>
      <c r="K1077" s="12" t="s">
        <v>91</v>
      </c>
      <c r="L1077" s="12">
        <f t="shared" si="310"/>
        <v>77.47396854876844</v>
      </c>
      <c r="M1077" s="12" t="str">
        <f t="shared" si="317"/>
        <v>Above Average</v>
      </c>
      <c r="N1077" s="22">
        <v>6</v>
      </c>
      <c r="O1077" s="22" t="str">
        <f t="shared" si="318"/>
        <v>Low</v>
      </c>
      <c r="P1077">
        <v>1993</v>
      </c>
      <c r="Q1077">
        <v>1994</v>
      </c>
      <c r="R1077" s="23">
        <v>799</v>
      </c>
      <c r="S1077" s="23" t="str">
        <f t="shared" si="319"/>
        <v>no</v>
      </c>
      <c r="T1077" s="23" t="str">
        <f t="shared" si="320"/>
        <v>Below Average</v>
      </c>
      <c r="U1077" s="24">
        <v>799</v>
      </c>
      <c r="V1077" s="24">
        <v>772</v>
      </c>
      <c r="W1077" s="24" t="s">
        <v>412</v>
      </c>
      <c r="X1077" s="24">
        <v>1571</v>
      </c>
      <c r="Y1077" s="24" t="str">
        <f t="shared" si="321"/>
        <v>no</v>
      </c>
      <c r="Z1077" s="24" t="str">
        <f t="shared" si="322"/>
        <v>Above Average</v>
      </c>
      <c r="AA1077" s="25">
        <v>0</v>
      </c>
      <c r="AB1077" s="25">
        <v>0</v>
      </c>
      <c r="AC1077" s="25">
        <v>2</v>
      </c>
      <c r="AD1077" s="25">
        <v>1</v>
      </c>
      <c r="AE1077" s="25">
        <f t="shared" si="323"/>
        <v>3</v>
      </c>
      <c r="AF1077" s="25" t="str">
        <f t="shared" si="324"/>
        <v>More</v>
      </c>
      <c r="AG1077" s="57">
        <v>7</v>
      </c>
      <c r="AH1077" s="29">
        <v>178000</v>
      </c>
      <c r="AI1077" s="29">
        <f t="shared" si="311"/>
        <v>2370</v>
      </c>
      <c r="AJ1077" s="29" t="str">
        <f t="shared" si="325"/>
        <v>no</v>
      </c>
      <c r="AK1077" s="29">
        <f t="shared" si="326"/>
        <v>75.105485232067508</v>
      </c>
      <c r="AL1077" s="29">
        <f t="shared" si="327"/>
        <v>113.30362826225334</v>
      </c>
    </row>
    <row r="1078" spans="1:38" x14ac:dyDescent="0.2">
      <c r="A1078">
        <v>1068</v>
      </c>
      <c r="B1078" s="12">
        <v>80</v>
      </c>
      <c r="C1078" s="12">
        <f t="shared" si="312"/>
        <v>80</v>
      </c>
      <c r="D1078" s="12" t="str">
        <f t="shared" si="309"/>
        <v>no</v>
      </c>
      <c r="E1078" s="12" t="str">
        <f t="shared" si="313"/>
        <v>Above Average</v>
      </c>
      <c r="F1078" s="21">
        <v>9760</v>
      </c>
      <c r="G1078" s="21" t="str">
        <f t="shared" si="314"/>
        <v>no</v>
      </c>
      <c r="H1078" s="21" t="str">
        <f t="shared" si="315"/>
        <v>Below Average</v>
      </c>
      <c r="I1078" s="12" t="s">
        <v>162</v>
      </c>
      <c r="J1078" s="12" t="str">
        <f t="shared" si="316"/>
        <v>NAmes</v>
      </c>
      <c r="K1078" s="12" t="s">
        <v>91</v>
      </c>
      <c r="L1078" s="12">
        <f t="shared" si="310"/>
        <v>65.191384752822614</v>
      </c>
      <c r="M1078" s="12" t="str">
        <f t="shared" si="317"/>
        <v>Below Average</v>
      </c>
      <c r="N1078" s="22">
        <v>6</v>
      </c>
      <c r="O1078" s="22" t="str">
        <f t="shared" si="318"/>
        <v>Low</v>
      </c>
      <c r="P1078">
        <v>1964</v>
      </c>
      <c r="Q1078">
        <v>1964</v>
      </c>
      <c r="R1078" s="23">
        <v>780</v>
      </c>
      <c r="S1078" s="23" t="str">
        <f t="shared" si="319"/>
        <v>no</v>
      </c>
      <c r="T1078" s="23" t="str">
        <f t="shared" si="320"/>
        <v>Below Average</v>
      </c>
      <c r="U1078" s="24">
        <v>798</v>
      </c>
      <c r="V1078" s="24">
        <v>813</v>
      </c>
      <c r="W1078" s="24" t="s">
        <v>412</v>
      </c>
      <c r="X1078" s="24">
        <v>1611</v>
      </c>
      <c r="Y1078" s="24" t="str">
        <f t="shared" si="321"/>
        <v>no</v>
      </c>
      <c r="Z1078" s="24" t="str">
        <f t="shared" si="322"/>
        <v>Above Average</v>
      </c>
      <c r="AA1078" s="25">
        <v>1</v>
      </c>
      <c r="AB1078" s="25">
        <v>0</v>
      </c>
      <c r="AC1078" s="25">
        <v>1</v>
      </c>
      <c r="AD1078" s="25">
        <v>1</v>
      </c>
      <c r="AE1078" s="25">
        <f t="shared" si="323"/>
        <v>3</v>
      </c>
      <c r="AF1078" s="25" t="str">
        <f t="shared" si="324"/>
        <v>More</v>
      </c>
      <c r="AG1078" s="57">
        <v>7</v>
      </c>
      <c r="AH1078" s="29">
        <v>167900</v>
      </c>
      <c r="AI1078" s="29">
        <f t="shared" si="311"/>
        <v>2391</v>
      </c>
      <c r="AJ1078" s="29" t="str">
        <f t="shared" si="325"/>
        <v>no</v>
      </c>
      <c r="AK1078" s="29">
        <f t="shared" si="326"/>
        <v>70.221664575491431</v>
      </c>
      <c r="AL1078" s="29">
        <f t="shared" si="327"/>
        <v>104.2209807572936</v>
      </c>
    </row>
    <row r="1079" spans="1:38" x14ac:dyDescent="0.2">
      <c r="A1079">
        <v>1069</v>
      </c>
      <c r="B1079" s="12">
        <v>42</v>
      </c>
      <c r="C1079" s="12">
        <f t="shared" si="312"/>
        <v>42</v>
      </c>
      <c r="D1079" s="12" t="str">
        <f t="shared" si="309"/>
        <v>no</v>
      </c>
      <c r="E1079" s="12" t="str">
        <f t="shared" si="313"/>
        <v>Below Average</v>
      </c>
      <c r="F1079" s="21">
        <v>3964</v>
      </c>
      <c r="G1079" s="21" t="str">
        <f t="shared" si="314"/>
        <v>no</v>
      </c>
      <c r="H1079" s="21" t="str">
        <f t="shared" si="315"/>
        <v>Below Average</v>
      </c>
      <c r="I1079" s="12" t="s">
        <v>178</v>
      </c>
      <c r="J1079" s="12" t="str">
        <f t="shared" si="316"/>
        <v/>
      </c>
      <c r="K1079" s="12" t="s">
        <v>179</v>
      </c>
      <c r="L1079" s="12" t="str">
        <f t="shared" si="310"/>
        <v/>
      </c>
      <c r="M1079" s="12" t="str">
        <f t="shared" si="317"/>
        <v/>
      </c>
      <c r="N1079" s="22">
        <v>6</v>
      </c>
      <c r="O1079" s="22" t="str">
        <f t="shared" si="318"/>
        <v>Low</v>
      </c>
      <c r="P1079">
        <v>1973</v>
      </c>
      <c r="Q1079">
        <v>1973</v>
      </c>
      <c r="R1079" s="23">
        <v>942</v>
      </c>
      <c r="S1079" s="23" t="str">
        <f t="shared" si="319"/>
        <v>no</v>
      </c>
      <c r="T1079" s="23" t="str">
        <f t="shared" si="320"/>
        <v>Below Average</v>
      </c>
      <c r="U1079" s="24">
        <v>1291</v>
      </c>
      <c r="V1079" s="24">
        <v>1230</v>
      </c>
      <c r="W1079" s="24" t="s">
        <v>412</v>
      </c>
      <c r="X1079" s="24">
        <v>2521</v>
      </c>
      <c r="Y1079" s="24" t="str">
        <f t="shared" si="321"/>
        <v>no</v>
      </c>
      <c r="Z1079" s="24" t="str">
        <f t="shared" si="322"/>
        <v>Above Average</v>
      </c>
      <c r="AA1079" s="25">
        <v>1</v>
      </c>
      <c r="AB1079" s="25">
        <v>0</v>
      </c>
      <c r="AC1079" s="25">
        <v>2</v>
      </c>
      <c r="AD1079" s="25">
        <v>1</v>
      </c>
      <c r="AE1079" s="25">
        <f t="shared" si="323"/>
        <v>4</v>
      </c>
      <c r="AF1079" s="25" t="str">
        <f t="shared" si="324"/>
        <v>More</v>
      </c>
      <c r="AG1079" s="57">
        <v>10</v>
      </c>
      <c r="AH1079" s="29">
        <v>151400</v>
      </c>
      <c r="AI1079" s="29">
        <f t="shared" si="311"/>
        <v>3463</v>
      </c>
      <c r="AJ1079" s="29" t="str">
        <f t="shared" si="325"/>
        <v>no</v>
      </c>
      <c r="AK1079" s="29">
        <f t="shared" si="326"/>
        <v>43.719318509962463</v>
      </c>
      <c r="AL1079" s="29">
        <f t="shared" si="327"/>
        <v>60.05553351844506</v>
      </c>
    </row>
    <row r="1080" spans="1:38" x14ac:dyDescent="0.2">
      <c r="A1080">
        <v>1070</v>
      </c>
      <c r="B1080" s="12">
        <v>60</v>
      </c>
      <c r="C1080" s="12">
        <f t="shared" si="312"/>
        <v>60</v>
      </c>
      <c r="D1080" s="12" t="str">
        <f t="shared" si="309"/>
        <v>no</v>
      </c>
      <c r="E1080" s="12" t="str">
        <f t="shared" si="313"/>
        <v>Below Average</v>
      </c>
      <c r="F1080" s="21">
        <v>9600</v>
      </c>
      <c r="G1080" s="21" t="str">
        <f t="shared" si="314"/>
        <v>no</v>
      </c>
      <c r="H1080" s="21" t="str">
        <f t="shared" si="315"/>
        <v>Below Average</v>
      </c>
      <c r="I1080" s="12" t="s">
        <v>162</v>
      </c>
      <c r="J1080" s="12" t="str">
        <f t="shared" si="316"/>
        <v>NAmes</v>
      </c>
      <c r="K1080" s="12" t="s">
        <v>91</v>
      </c>
      <c r="L1080" s="12">
        <f t="shared" si="310"/>
        <v>65.191384752822614</v>
      </c>
      <c r="M1080" s="12" t="str">
        <f t="shared" si="317"/>
        <v>Below Average</v>
      </c>
      <c r="N1080" s="22">
        <v>5</v>
      </c>
      <c r="O1080" s="22" t="str">
        <f t="shared" si="318"/>
        <v>Low</v>
      </c>
      <c r="P1080">
        <v>1949</v>
      </c>
      <c r="Q1080">
        <v>2003</v>
      </c>
      <c r="R1080" s="23">
        <v>845</v>
      </c>
      <c r="S1080" s="23" t="str">
        <f t="shared" si="319"/>
        <v>no</v>
      </c>
      <c r="T1080" s="23" t="str">
        <f t="shared" si="320"/>
        <v>Below Average</v>
      </c>
      <c r="U1080" s="24">
        <v>893</v>
      </c>
      <c r="V1080" s="24">
        <v>0</v>
      </c>
      <c r="W1080" s="24" t="s">
        <v>413</v>
      </c>
      <c r="X1080" s="24">
        <v>893</v>
      </c>
      <c r="Y1080" s="24" t="str">
        <f t="shared" si="321"/>
        <v>no</v>
      </c>
      <c r="Z1080" s="24" t="str">
        <f t="shared" si="322"/>
        <v>Below Average</v>
      </c>
      <c r="AA1080" s="25">
        <v>0</v>
      </c>
      <c r="AB1080" s="25">
        <v>1</v>
      </c>
      <c r="AC1080" s="25">
        <v>1</v>
      </c>
      <c r="AD1080" s="25">
        <v>0</v>
      </c>
      <c r="AE1080" s="25">
        <f t="shared" si="323"/>
        <v>2</v>
      </c>
      <c r="AF1080" s="25" t="str">
        <f t="shared" si="324"/>
        <v>Less</v>
      </c>
      <c r="AG1080" s="57">
        <v>4</v>
      </c>
      <c r="AH1080" s="29">
        <v>135000</v>
      </c>
      <c r="AI1080" s="29">
        <f t="shared" si="311"/>
        <v>1738</v>
      </c>
      <c r="AJ1080" s="29" t="str">
        <f t="shared" si="325"/>
        <v>no</v>
      </c>
      <c r="AK1080" s="29">
        <f t="shared" si="326"/>
        <v>77.675489067894134</v>
      </c>
      <c r="AL1080" s="29">
        <f t="shared" si="327"/>
        <v>151.17581187010077</v>
      </c>
    </row>
    <row r="1081" spans="1:38" x14ac:dyDescent="0.2">
      <c r="A1081">
        <v>1071</v>
      </c>
      <c r="B1081" s="12">
        <v>72</v>
      </c>
      <c r="C1081" s="12">
        <f t="shared" si="312"/>
        <v>72</v>
      </c>
      <c r="D1081" s="12" t="str">
        <f t="shared" si="309"/>
        <v>no</v>
      </c>
      <c r="E1081" s="12" t="str">
        <f t="shared" si="313"/>
        <v>Above Average</v>
      </c>
      <c r="F1081" s="21">
        <v>10152</v>
      </c>
      <c r="G1081" s="21" t="str">
        <f t="shared" si="314"/>
        <v>no</v>
      </c>
      <c r="H1081" s="21" t="str">
        <f t="shared" si="315"/>
        <v>Below Average</v>
      </c>
      <c r="I1081" s="12" t="s">
        <v>162</v>
      </c>
      <c r="J1081" s="12" t="str">
        <f t="shared" si="316"/>
        <v>NAmes</v>
      </c>
      <c r="K1081" s="12" t="s">
        <v>91</v>
      </c>
      <c r="L1081" s="12">
        <f t="shared" si="310"/>
        <v>65.191384752822614</v>
      </c>
      <c r="M1081" s="12" t="str">
        <f t="shared" si="317"/>
        <v>Below Average</v>
      </c>
      <c r="N1081" s="22">
        <v>5</v>
      </c>
      <c r="O1081" s="22" t="str">
        <f t="shared" si="318"/>
        <v>Low</v>
      </c>
      <c r="P1081">
        <v>1956</v>
      </c>
      <c r="Q1081">
        <v>1956</v>
      </c>
      <c r="R1081" s="23">
        <v>1048</v>
      </c>
      <c r="S1081" s="23" t="str">
        <f t="shared" si="319"/>
        <v>no</v>
      </c>
      <c r="T1081" s="23" t="str">
        <f t="shared" si="320"/>
        <v>Below Average</v>
      </c>
      <c r="U1081" s="24">
        <v>1048</v>
      </c>
      <c r="V1081" s="24">
        <v>0</v>
      </c>
      <c r="W1081" s="24" t="s">
        <v>413</v>
      </c>
      <c r="X1081" s="24">
        <v>1048</v>
      </c>
      <c r="Y1081" s="24" t="str">
        <f t="shared" si="321"/>
        <v>no</v>
      </c>
      <c r="Z1081" s="24" t="str">
        <f t="shared" si="322"/>
        <v>Below Average</v>
      </c>
      <c r="AA1081" s="25">
        <v>1</v>
      </c>
      <c r="AB1081" s="25">
        <v>0</v>
      </c>
      <c r="AC1081" s="25">
        <v>1</v>
      </c>
      <c r="AD1081" s="25">
        <v>0</v>
      </c>
      <c r="AE1081" s="25">
        <f t="shared" si="323"/>
        <v>2</v>
      </c>
      <c r="AF1081" s="25" t="str">
        <f t="shared" si="324"/>
        <v>Less</v>
      </c>
      <c r="AG1081" s="57">
        <v>6</v>
      </c>
      <c r="AH1081" s="29">
        <v>135000</v>
      </c>
      <c r="AI1081" s="29">
        <f t="shared" si="311"/>
        <v>2096</v>
      </c>
      <c r="AJ1081" s="29" t="str">
        <f t="shared" si="325"/>
        <v>no</v>
      </c>
      <c r="AK1081" s="29">
        <f t="shared" si="326"/>
        <v>64.408396946564892</v>
      </c>
      <c r="AL1081" s="29">
        <f t="shared" si="327"/>
        <v>128.81679389312978</v>
      </c>
    </row>
    <row r="1082" spans="1:38" x14ac:dyDescent="0.2">
      <c r="A1082">
        <v>1072</v>
      </c>
      <c r="B1082" s="12">
        <v>78</v>
      </c>
      <c r="C1082" s="12">
        <f t="shared" si="312"/>
        <v>78</v>
      </c>
      <c r="D1082" s="12" t="str">
        <f t="shared" si="309"/>
        <v>no</v>
      </c>
      <c r="E1082" s="12" t="str">
        <f t="shared" si="313"/>
        <v>Above Average</v>
      </c>
      <c r="F1082" s="21">
        <v>11700</v>
      </c>
      <c r="G1082" s="21" t="str">
        <f t="shared" si="314"/>
        <v>no</v>
      </c>
      <c r="H1082" s="21" t="str">
        <f t="shared" si="315"/>
        <v>Above Average</v>
      </c>
      <c r="I1082" s="12" t="s">
        <v>138</v>
      </c>
      <c r="J1082" s="12" t="str">
        <f t="shared" si="316"/>
        <v>NWAmes</v>
      </c>
      <c r="K1082" s="12" t="s">
        <v>91</v>
      </c>
      <c r="L1082" s="12">
        <f t="shared" si="310"/>
        <v>67.115548801871967</v>
      </c>
      <c r="M1082" s="12" t="str">
        <f t="shared" si="317"/>
        <v>Below Average</v>
      </c>
      <c r="N1082" s="22">
        <v>6</v>
      </c>
      <c r="O1082" s="22" t="str">
        <f t="shared" si="318"/>
        <v>Low</v>
      </c>
      <c r="P1082">
        <v>1968</v>
      </c>
      <c r="Q1082">
        <v>1968</v>
      </c>
      <c r="R1082" s="23">
        <v>727</v>
      </c>
      <c r="S1082" s="23" t="str">
        <f t="shared" si="319"/>
        <v>no</v>
      </c>
      <c r="T1082" s="23" t="str">
        <f t="shared" si="320"/>
        <v>Below Average</v>
      </c>
      <c r="U1082" s="24">
        <v>829</v>
      </c>
      <c r="V1082" s="24">
        <v>727</v>
      </c>
      <c r="W1082" s="24" t="s">
        <v>412</v>
      </c>
      <c r="X1082" s="24">
        <v>1556</v>
      </c>
      <c r="Y1082" s="24" t="str">
        <f t="shared" si="321"/>
        <v>no</v>
      </c>
      <c r="Z1082" s="24" t="str">
        <f t="shared" si="322"/>
        <v>Above Average</v>
      </c>
      <c r="AA1082" s="25">
        <v>0</v>
      </c>
      <c r="AB1082" s="25">
        <v>0</v>
      </c>
      <c r="AC1082" s="25">
        <v>1</v>
      </c>
      <c r="AD1082" s="25">
        <v>1</v>
      </c>
      <c r="AE1082" s="25">
        <f t="shared" si="323"/>
        <v>2</v>
      </c>
      <c r="AF1082" s="25" t="str">
        <f t="shared" si="324"/>
        <v>Less</v>
      </c>
      <c r="AG1082" s="57">
        <v>8</v>
      </c>
      <c r="AH1082" s="29">
        <v>154000</v>
      </c>
      <c r="AI1082" s="29">
        <f t="shared" si="311"/>
        <v>2283</v>
      </c>
      <c r="AJ1082" s="29" t="str">
        <f t="shared" si="325"/>
        <v>no</v>
      </c>
      <c r="AK1082" s="29">
        <f t="shared" si="326"/>
        <v>67.455102934734995</v>
      </c>
      <c r="AL1082" s="29">
        <f t="shared" si="327"/>
        <v>98.971722365038559</v>
      </c>
    </row>
    <row r="1083" spans="1:38" x14ac:dyDescent="0.2">
      <c r="A1083">
        <v>1073</v>
      </c>
      <c r="B1083" s="12">
        <v>50</v>
      </c>
      <c r="C1083" s="12">
        <f t="shared" si="312"/>
        <v>50</v>
      </c>
      <c r="D1083" s="12" t="str">
        <f t="shared" si="309"/>
        <v>no</v>
      </c>
      <c r="E1083" s="12" t="str">
        <f t="shared" si="313"/>
        <v>Below Average</v>
      </c>
      <c r="F1083" s="21">
        <v>7585</v>
      </c>
      <c r="G1083" s="21" t="str">
        <f t="shared" si="314"/>
        <v>no</v>
      </c>
      <c r="H1083" s="21" t="str">
        <f t="shared" si="315"/>
        <v>Below Average</v>
      </c>
      <c r="I1083" s="12" t="s">
        <v>185</v>
      </c>
      <c r="J1083" s="12" t="str">
        <f t="shared" si="316"/>
        <v>Edwards</v>
      </c>
      <c r="K1083" s="12" t="s">
        <v>91</v>
      </c>
      <c r="L1083" s="12">
        <f t="shared" si="310"/>
        <v>61.772149970231268</v>
      </c>
      <c r="M1083" s="12" t="str">
        <f t="shared" si="317"/>
        <v>Below Average</v>
      </c>
      <c r="N1083" s="22">
        <v>5</v>
      </c>
      <c r="O1083" s="22" t="str">
        <f t="shared" si="318"/>
        <v>Low</v>
      </c>
      <c r="P1083">
        <v>1948</v>
      </c>
      <c r="Q1083">
        <v>1950</v>
      </c>
      <c r="R1083" s="23">
        <v>810</v>
      </c>
      <c r="S1083" s="23" t="str">
        <f t="shared" si="319"/>
        <v>no</v>
      </c>
      <c r="T1083" s="23" t="str">
        <f t="shared" si="320"/>
        <v>Below Average</v>
      </c>
      <c r="U1083" s="24">
        <v>1002</v>
      </c>
      <c r="V1083" s="24">
        <v>454</v>
      </c>
      <c r="W1083" s="24" t="s">
        <v>412</v>
      </c>
      <c r="X1083" s="24">
        <v>1456</v>
      </c>
      <c r="Y1083" s="24" t="str">
        <f t="shared" si="321"/>
        <v>no</v>
      </c>
      <c r="Z1083" s="24" t="str">
        <f t="shared" si="322"/>
        <v>Below Average</v>
      </c>
      <c r="AA1083" s="25">
        <v>1</v>
      </c>
      <c r="AB1083" s="25">
        <v>1</v>
      </c>
      <c r="AC1083" s="25">
        <v>1</v>
      </c>
      <c r="AD1083" s="25">
        <v>0</v>
      </c>
      <c r="AE1083" s="25">
        <f t="shared" si="323"/>
        <v>3</v>
      </c>
      <c r="AF1083" s="25" t="str">
        <f t="shared" si="324"/>
        <v>More</v>
      </c>
      <c r="AG1083" s="57">
        <v>7</v>
      </c>
      <c r="AH1083" s="29">
        <v>91500</v>
      </c>
      <c r="AI1083" s="29">
        <f t="shared" si="311"/>
        <v>2266</v>
      </c>
      <c r="AJ1083" s="29" t="str">
        <f t="shared" si="325"/>
        <v>no</v>
      </c>
      <c r="AK1083" s="29">
        <f t="shared" si="326"/>
        <v>40.379523389232126</v>
      </c>
      <c r="AL1083" s="29">
        <f t="shared" si="327"/>
        <v>62.843406593406591</v>
      </c>
    </row>
    <row r="1084" spans="1:38" x14ac:dyDescent="0.2">
      <c r="A1084">
        <v>1074</v>
      </c>
      <c r="B1084" s="12">
        <v>75</v>
      </c>
      <c r="C1084" s="12">
        <f t="shared" si="312"/>
        <v>75</v>
      </c>
      <c r="D1084" s="12" t="str">
        <f t="shared" si="309"/>
        <v>no</v>
      </c>
      <c r="E1084" s="12" t="str">
        <f t="shared" si="313"/>
        <v>Above Average</v>
      </c>
      <c r="F1084" s="21">
        <v>7950</v>
      </c>
      <c r="G1084" s="21" t="str">
        <f t="shared" si="314"/>
        <v>no</v>
      </c>
      <c r="H1084" s="21" t="str">
        <f t="shared" si="315"/>
        <v>Below Average</v>
      </c>
      <c r="I1084" s="12" t="s">
        <v>185</v>
      </c>
      <c r="J1084" s="12" t="str">
        <f t="shared" si="316"/>
        <v>Edwards</v>
      </c>
      <c r="K1084" s="12" t="s">
        <v>91</v>
      </c>
      <c r="L1084" s="12">
        <f t="shared" si="310"/>
        <v>61.772149970231268</v>
      </c>
      <c r="M1084" s="12" t="str">
        <f t="shared" si="317"/>
        <v>Below Average</v>
      </c>
      <c r="N1084" s="22">
        <v>6</v>
      </c>
      <c r="O1084" s="22" t="str">
        <f t="shared" si="318"/>
        <v>Low</v>
      </c>
      <c r="P1084">
        <v>1977</v>
      </c>
      <c r="Q1084">
        <v>1977</v>
      </c>
      <c r="R1084" s="23">
        <v>690</v>
      </c>
      <c r="S1084" s="23" t="str">
        <f t="shared" si="319"/>
        <v>no</v>
      </c>
      <c r="T1084" s="23" t="str">
        <f t="shared" si="320"/>
        <v>Below Average</v>
      </c>
      <c r="U1084" s="24">
        <v>698</v>
      </c>
      <c r="V1084" s="24">
        <v>728</v>
      </c>
      <c r="W1084" s="24" t="s">
        <v>412</v>
      </c>
      <c r="X1084" s="24">
        <v>1426</v>
      </c>
      <c r="Y1084" s="24" t="str">
        <f t="shared" si="321"/>
        <v>no</v>
      </c>
      <c r="Z1084" s="24" t="str">
        <f t="shared" si="322"/>
        <v>Below Average</v>
      </c>
      <c r="AA1084" s="25">
        <v>0</v>
      </c>
      <c r="AB1084" s="25">
        <v>0</v>
      </c>
      <c r="AC1084" s="25">
        <v>1</v>
      </c>
      <c r="AD1084" s="25">
        <v>1</v>
      </c>
      <c r="AE1084" s="25">
        <f t="shared" si="323"/>
        <v>2</v>
      </c>
      <c r="AF1084" s="25" t="str">
        <f t="shared" si="324"/>
        <v>Less</v>
      </c>
      <c r="AG1084" s="57">
        <v>6</v>
      </c>
      <c r="AH1084" s="29">
        <v>159500</v>
      </c>
      <c r="AI1084" s="29">
        <f t="shared" si="311"/>
        <v>2116</v>
      </c>
      <c r="AJ1084" s="29" t="str">
        <f t="shared" si="325"/>
        <v>no</v>
      </c>
      <c r="AK1084" s="29">
        <f t="shared" si="326"/>
        <v>75.378071833648391</v>
      </c>
      <c r="AL1084" s="29">
        <f t="shared" si="327"/>
        <v>111.85133239831697</v>
      </c>
    </row>
    <row r="1085" spans="1:38" x14ac:dyDescent="0.2">
      <c r="A1085">
        <v>1075</v>
      </c>
      <c r="B1085" s="12">
        <v>74</v>
      </c>
      <c r="C1085" s="12">
        <f t="shared" si="312"/>
        <v>74</v>
      </c>
      <c r="D1085" s="12" t="str">
        <f t="shared" si="309"/>
        <v>no</v>
      </c>
      <c r="E1085" s="12" t="str">
        <f t="shared" si="313"/>
        <v>Above Average</v>
      </c>
      <c r="F1085" s="21">
        <v>8556</v>
      </c>
      <c r="G1085" s="21" t="str">
        <f t="shared" si="314"/>
        <v>no</v>
      </c>
      <c r="H1085" s="21" t="str">
        <f t="shared" si="315"/>
        <v>Below Average</v>
      </c>
      <c r="I1085" s="12" t="s">
        <v>89</v>
      </c>
      <c r="J1085" s="12" t="str">
        <f t="shared" si="316"/>
        <v>CollgCr</v>
      </c>
      <c r="K1085" s="12" t="s">
        <v>91</v>
      </c>
      <c r="L1085" s="12">
        <f t="shared" si="310"/>
        <v>74.535824409408733</v>
      </c>
      <c r="M1085" s="12" t="str">
        <f t="shared" si="317"/>
        <v>Above Average</v>
      </c>
      <c r="N1085" s="22">
        <v>7</v>
      </c>
      <c r="O1085" s="22" t="str">
        <f t="shared" si="318"/>
        <v>High</v>
      </c>
      <c r="P1085">
        <v>2006</v>
      </c>
      <c r="Q1085">
        <v>2006</v>
      </c>
      <c r="R1085" s="23">
        <v>1240</v>
      </c>
      <c r="S1085" s="23" t="str">
        <f t="shared" si="319"/>
        <v>no</v>
      </c>
      <c r="T1085" s="23" t="str">
        <f t="shared" si="320"/>
        <v>Above Average</v>
      </c>
      <c r="U1085" s="24">
        <v>1240</v>
      </c>
      <c r="V1085" s="24">
        <v>0</v>
      </c>
      <c r="W1085" s="24" t="s">
        <v>413</v>
      </c>
      <c r="X1085" s="24">
        <v>1240</v>
      </c>
      <c r="Y1085" s="24" t="str">
        <f t="shared" si="321"/>
        <v>no</v>
      </c>
      <c r="Z1085" s="24" t="str">
        <f t="shared" si="322"/>
        <v>Below Average</v>
      </c>
      <c r="AA1085" s="25">
        <v>0</v>
      </c>
      <c r="AB1085" s="25">
        <v>0</v>
      </c>
      <c r="AC1085" s="25">
        <v>2</v>
      </c>
      <c r="AD1085" s="25">
        <v>0</v>
      </c>
      <c r="AE1085" s="25">
        <f t="shared" si="323"/>
        <v>2</v>
      </c>
      <c r="AF1085" s="25" t="str">
        <f t="shared" si="324"/>
        <v>Less</v>
      </c>
      <c r="AG1085" s="57">
        <v>5</v>
      </c>
      <c r="AH1085" s="29">
        <v>194000</v>
      </c>
      <c r="AI1085" s="29">
        <f t="shared" si="311"/>
        <v>2480</v>
      </c>
      <c r="AJ1085" s="29" t="str">
        <f t="shared" si="325"/>
        <v>no</v>
      </c>
      <c r="AK1085" s="29">
        <f t="shared" si="326"/>
        <v>78.225806451612897</v>
      </c>
      <c r="AL1085" s="29">
        <f t="shared" si="327"/>
        <v>156.45161290322579</v>
      </c>
    </row>
    <row r="1086" spans="1:38" x14ac:dyDescent="0.2">
      <c r="A1086">
        <v>1076</v>
      </c>
      <c r="B1086" s="12">
        <v>75</v>
      </c>
      <c r="C1086" s="12">
        <f t="shared" si="312"/>
        <v>75</v>
      </c>
      <c r="D1086" s="12" t="str">
        <f t="shared" si="309"/>
        <v>no</v>
      </c>
      <c r="E1086" s="12" t="str">
        <f t="shared" si="313"/>
        <v>Above Average</v>
      </c>
      <c r="F1086" s="21">
        <v>13125</v>
      </c>
      <c r="G1086" s="21" t="str">
        <f t="shared" si="314"/>
        <v>no</v>
      </c>
      <c r="H1086" s="21" t="str">
        <f t="shared" si="315"/>
        <v>Above Average</v>
      </c>
      <c r="I1086" s="12" t="s">
        <v>123</v>
      </c>
      <c r="J1086" s="12" t="str">
        <f t="shared" si="316"/>
        <v>Crawfor</v>
      </c>
      <c r="K1086" s="12" t="s">
        <v>91</v>
      </c>
      <c r="L1086" s="12">
        <f t="shared" si="310"/>
        <v>74.989820121918996</v>
      </c>
      <c r="M1086" s="12" t="str">
        <f t="shared" si="317"/>
        <v>Above Average</v>
      </c>
      <c r="N1086" s="22">
        <v>7</v>
      </c>
      <c r="O1086" s="22" t="str">
        <f t="shared" si="318"/>
        <v>High</v>
      </c>
      <c r="P1086">
        <v>1940</v>
      </c>
      <c r="Q1086">
        <v>1984</v>
      </c>
      <c r="R1086" s="23">
        <v>800</v>
      </c>
      <c r="S1086" s="23" t="str">
        <f t="shared" si="319"/>
        <v>no</v>
      </c>
      <c r="T1086" s="23" t="str">
        <f t="shared" si="320"/>
        <v>Below Average</v>
      </c>
      <c r="U1086" s="24">
        <v>960</v>
      </c>
      <c r="V1086" s="24">
        <v>780</v>
      </c>
      <c r="W1086" s="24" t="s">
        <v>412</v>
      </c>
      <c r="X1086" s="24">
        <v>1740</v>
      </c>
      <c r="Y1086" s="24" t="str">
        <f t="shared" si="321"/>
        <v>no</v>
      </c>
      <c r="Z1086" s="24" t="str">
        <f t="shared" si="322"/>
        <v>Above Average</v>
      </c>
      <c r="AA1086" s="25">
        <v>0</v>
      </c>
      <c r="AB1086" s="25">
        <v>0</v>
      </c>
      <c r="AC1086" s="25">
        <v>1</v>
      </c>
      <c r="AD1086" s="25">
        <v>1</v>
      </c>
      <c r="AE1086" s="25">
        <f t="shared" si="323"/>
        <v>2</v>
      </c>
      <c r="AF1086" s="25" t="str">
        <f t="shared" si="324"/>
        <v>Less</v>
      </c>
      <c r="AG1086" s="57">
        <v>6</v>
      </c>
      <c r="AH1086" s="29">
        <v>219500</v>
      </c>
      <c r="AI1086" s="29">
        <f t="shared" si="311"/>
        <v>2540</v>
      </c>
      <c r="AJ1086" s="29" t="str">
        <f t="shared" si="325"/>
        <v>no</v>
      </c>
      <c r="AK1086" s="29">
        <f t="shared" si="326"/>
        <v>86.417322834645674</v>
      </c>
      <c r="AL1086" s="29">
        <f t="shared" si="327"/>
        <v>126.14942528735632</v>
      </c>
    </row>
    <row r="1087" spans="1:38" x14ac:dyDescent="0.2">
      <c r="A1087">
        <v>1077</v>
      </c>
      <c r="B1087" s="12">
        <v>60</v>
      </c>
      <c r="C1087" s="12">
        <f t="shared" si="312"/>
        <v>60</v>
      </c>
      <c r="D1087" s="12" t="str">
        <f t="shared" si="309"/>
        <v>no</v>
      </c>
      <c r="E1087" s="12" t="str">
        <f t="shared" si="313"/>
        <v>Below Average</v>
      </c>
      <c r="F1087" s="21">
        <v>10800</v>
      </c>
      <c r="G1087" s="21" t="str">
        <f t="shared" si="314"/>
        <v>no</v>
      </c>
      <c r="H1087" s="21" t="str">
        <f t="shared" si="315"/>
        <v>Above Average</v>
      </c>
      <c r="I1087" s="12" t="s">
        <v>143</v>
      </c>
      <c r="J1087" s="12" t="str">
        <f t="shared" si="316"/>
        <v>OldTown</v>
      </c>
      <c r="K1087" s="12" t="s">
        <v>91</v>
      </c>
      <c r="L1087" s="12">
        <f t="shared" si="310"/>
        <v>57.90974368543602</v>
      </c>
      <c r="M1087" s="12" t="str">
        <f t="shared" si="317"/>
        <v>Below Average</v>
      </c>
      <c r="N1087" s="22">
        <v>5</v>
      </c>
      <c r="O1087" s="22" t="str">
        <f t="shared" si="318"/>
        <v>Low</v>
      </c>
      <c r="P1087">
        <v>1936</v>
      </c>
      <c r="Q1087">
        <v>1989</v>
      </c>
      <c r="R1087" s="23">
        <v>796</v>
      </c>
      <c r="S1087" s="23" t="str">
        <f t="shared" si="319"/>
        <v>no</v>
      </c>
      <c r="T1087" s="23" t="str">
        <f t="shared" si="320"/>
        <v>Below Average</v>
      </c>
      <c r="U1087" s="24">
        <v>1096</v>
      </c>
      <c r="V1087" s="24">
        <v>370</v>
      </c>
      <c r="W1087" s="24" t="s">
        <v>412</v>
      </c>
      <c r="X1087" s="24">
        <v>1466</v>
      </c>
      <c r="Y1087" s="24" t="str">
        <f t="shared" si="321"/>
        <v>no</v>
      </c>
      <c r="Z1087" s="24" t="str">
        <f t="shared" si="322"/>
        <v>Below Average</v>
      </c>
      <c r="AA1087" s="25">
        <v>0</v>
      </c>
      <c r="AB1087" s="25">
        <v>1</v>
      </c>
      <c r="AC1087" s="25">
        <v>2</v>
      </c>
      <c r="AD1087" s="25">
        <v>0</v>
      </c>
      <c r="AE1087" s="25">
        <f t="shared" si="323"/>
        <v>3</v>
      </c>
      <c r="AF1087" s="25" t="str">
        <f t="shared" si="324"/>
        <v>More</v>
      </c>
      <c r="AG1087" s="57">
        <v>7</v>
      </c>
      <c r="AH1087" s="29">
        <v>170000</v>
      </c>
      <c r="AI1087" s="29">
        <f t="shared" si="311"/>
        <v>2262</v>
      </c>
      <c r="AJ1087" s="29" t="str">
        <f t="shared" si="325"/>
        <v>no</v>
      </c>
      <c r="AK1087" s="29">
        <f t="shared" si="326"/>
        <v>75.154730327144122</v>
      </c>
      <c r="AL1087" s="29">
        <f t="shared" si="327"/>
        <v>115.96180081855388</v>
      </c>
    </row>
    <row r="1088" spans="1:38" x14ac:dyDescent="0.2">
      <c r="A1088">
        <v>1078</v>
      </c>
      <c r="B1088" s="12" t="s">
        <v>83</v>
      </c>
      <c r="C1088" s="12">
        <f t="shared" si="312"/>
        <v>69</v>
      </c>
      <c r="D1088" s="12" t="str">
        <f t="shared" si="309"/>
        <v>no</v>
      </c>
      <c r="E1088" s="12" t="str">
        <f t="shared" si="313"/>
        <v>Below Average</v>
      </c>
      <c r="F1088" s="21">
        <v>15870</v>
      </c>
      <c r="G1088" s="21" t="str">
        <f t="shared" si="314"/>
        <v>no</v>
      </c>
      <c r="H1088" s="21" t="str">
        <f t="shared" si="315"/>
        <v>Above Average</v>
      </c>
      <c r="I1088" s="12" t="s">
        <v>162</v>
      </c>
      <c r="J1088" s="12" t="str">
        <f t="shared" si="316"/>
        <v>NAmes</v>
      </c>
      <c r="K1088" s="12" t="s">
        <v>91</v>
      </c>
      <c r="L1088" s="12">
        <f t="shared" si="310"/>
        <v>65.191384752822614</v>
      </c>
      <c r="M1088" s="12" t="str">
        <f t="shared" si="317"/>
        <v>Below Average</v>
      </c>
      <c r="N1088" s="22">
        <v>5</v>
      </c>
      <c r="O1088" s="22" t="str">
        <f t="shared" si="318"/>
        <v>Low</v>
      </c>
      <c r="P1088">
        <v>1969</v>
      </c>
      <c r="Q1088">
        <v>1969</v>
      </c>
      <c r="R1088" s="23">
        <v>1096</v>
      </c>
      <c r="S1088" s="23" t="str">
        <f t="shared" si="319"/>
        <v>no</v>
      </c>
      <c r="T1088" s="23" t="str">
        <f t="shared" si="320"/>
        <v>Above Average</v>
      </c>
      <c r="U1088" s="24">
        <v>1096</v>
      </c>
      <c r="V1088" s="24">
        <v>0</v>
      </c>
      <c r="W1088" s="24" t="s">
        <v>413</v>
      </c>
      <c r="X1088" s="24">
        <v>1096</v>
      </c>
      <c r="Y1088" s="24" t="str">
        <f t="shared" si="321"/>
        <v>no</v>
      </c>
      <c r="Z1088" s="24" t="str">
        <f t="shared" si="322"/>
        <v>Below Average</v>
      </c>
      <c r="AA1088" s="25">
        <v>1</v>
      </c>
      <c r="AB1088" s="25">
        <v>0</v>
      </c>
      <c r="AC1088" s="25">
        <v>1</v>
      </c>
      <c r="AD1088" s="25">
        <v>0</v>
      </c>
      <c r="AE1088" s="25">
        <f t="shared" si="323"/>
        <v>2</v>
      </c>
      <c r="AF1088" s="25" t="str">
        <f t="shared" si="324"/>
        <v>Less</v>
      </c>
      <c r="AG1088" s="57">
        <v>6</v>
      </c>
      <c r="AH1088" s="29">
        <v>138800</v>
      </c>
      <c r="AI1088" s="29">
        <f t="shared" si="311"/>
        <v>2192</v>
      </c>
      <c r="AJ1088" s="29" t="str">
        <f t="shared" si="325"/>
        <v>no</v>
      </c>
      <c r="AK1088" s="29">
        <f t="shared" si="326"/>
        <v>63.321167883211679</v>
      </c>
      <c r="AL1088" s="29">
        <f t="shared" si="327"/>
        <v>126.64233576642336</v>
      </c>
    </row>
    <row r="1089" spans="1:38" x14ac:dyDescent="0.2">
      <c r="A1089">
        <v>1079</v>
      </c>
      <c r="B1089" s="12">
        <v>37</v>
      </c>
      <c r="C1089" s="12">
        <f t="shared" si="312"/>
        <v>37</v>
      </c>
      <c r="D1089" s="12" t="str">
        <f t="shared" si="309"/>
        <v>no</v>
      </c>
      <c r="E1089" s="12" t="str">
        <f t="shared" si="313"/>
        <v>Below Average</v>
      </c>
      <c r="F1089" s="21">
        <v>4435</v>
      </c>
      <c r="G1089" s="21" t="str">
        <f t="shared" si="314"/>
        <v>no</v>
      </c>
      <c r="H1089" s="21" t="str">
        <f t="shared" si="315"/>
        <v>Below Average</v>
      </c>
      <c r="I1089" s="12" t="s">
        <v>89</v>
      </c>
      <c r="J1089" s="12" t="str">
        <f t="shared" si="316"/>
        <v/>
      </c>
      <c r="K1089" s="12" t="s">
        <v>179</v>
      </c>
      <c r="L1089" s="12">
        <f t="shared" si="310"/>
        <v>74.535824409408733</v>
      </c>
      <c r="M1089" s="12" t="str">
        <f t="shared" si="317"/>
        <v/>
      </c>
      <c r="N1089" s="22">
        <v>6</v>
      </c>
      <c r="O1089" s="22" t="str">
        <f t="shared" si="318"/>
        <v>Low</v>
      </c>
      <c r="P1089">
        <v>2004</v>
      </c>
      <c r="Q1089">
        <v>2004</v>
      </c>
      <c r="R1089" s="23">
        <v>848</v>
      </c>
      <c r="S1089" s="23" t="str">
        <f t="shared" si="319"/>
        <v>no</v>
      </c>
      <c r="T1089" s="23" t="str">
        <f t="shared" si="320"/>
        <v>Below Average</v>
      </c>
      <c r="U1089" s="24">
        <v>848</v>
      </c>
      <c r="V1089" s="24">
        <v>0</v>
      </c>
      <c r="W1089" s="24" t="s">
        <v>413</v>
      </c>
      <c r="X1089" s="24">
        <v>848</v>
      </c>
      <c r="Y1089" s="24" t="str">
        <f t="shared" si="321"/>
        <v>no</v>
      </c>
      <c r="Z1089" s="24" t="str">
        <f t="shared" si="322"/>
        <v>Below Average</v>
      </c>
      <c r="AA1089" s="25">
        <v>1</v>
      </c>
      <c r="AB1089" s="25">
        <v>0</v>
      </c>
      <c r="AC1089" s="25">
        <v>1</v>
      </c>
      <c r="AD1089" s="25">
        <v>0</v>
      </c>
      <c r="AE1089" s="25">
        <f t="shared" si="323"/>
        <v>2</v>
      </c>
      <c r="AF1089" s="25" t="str">
        <f t="shared" si="324"/>
        <v>Less</v>
      </c>
      <c r="AG1089" s="57">
        <v>3</v>
      </c>
      <c r="AH1089" s="29">
        <v>155900</v>
      </c>
      <c r="AI1089" s="29">
        <f t="shared" si="311"/>
        <v>1696</v>
      </c>
      <c r="AJ1089" s="29" t="str">
        <f t="shared" si="325"/>
        <v>no</v>
      </c>
      <c r="AK1089" s="29">
        <f t="shared" si="326"/>
        <v>91.922169811320757</v>
      </c>
      <c r="AL1089" s="29">
        <f t="shared" si="327"/>
        <v>183.84433962264151</v>
      </c>
    </row>
    <row r="1090" spans="1:38" x14ac:dyDescent="0.2">
      <c r="A1090">
        <v>1080</v>
      </c>
      <c r="B1090" s="12">
        <v>65</v>
      </c>
      <c r="C1090" s="12">
        <f t="shared" si="312"/>
        <v>65</v>
      </c>
      <c r="D1090" s="12" t="str">
        <f t="shared" si="309"/>
        <v>no</v>
      </c>
      <c r="E1090" s="12" t="str">
        <f t="shared" si="313"/>
        <v>Below Average</v>
      </c>
      <c r="F1090" s="21">
        <v>8775</v>
      </c>
      <c r="G1090" s="21" t="str">
        <f t="shared" si="314"/>
        <v>no</v>
      </c>
      <c r="H1090" s="21" t="str">
        <f t="shared" si="315"/>
        <v>Below Average</v>
      </c>
      <c r="I1090" s="12" t="s">
        <v>89</v>
      </c>
      <c r="J1090" s="12" t="str">
        <f t="shared" si="316"/>
        <v>CollgCr</v>
      </c>
      <c r="K1090" s="12" t="s">
        <v>91</v>
      </c>
      <c r="L1090" s="12">
        <f t="shared" si="310"/>
        <v>74.535824409408733</v>
      </c>
      <c r="M1090" s="12" t="str">
        <f t="shared" si="317"/>
        <v>Above Average</v>
      </c>
      <c r="N1090" s="22">
        <v>5</v>
      </c>
      <c r="O1090" s="22" t="str">
        <f t="shared" si="318"/>
        <v>Low</v>
      </c>
      <c r="P1090">
        <v>1994</v>
      </c>
      <c r="Q1090">
        <v>1994</v>
      </c>
      <c r="R1090" s="23">
        <v>990</v>
      </c>
      <c r="S1090" s="23" t="str">
        <f t="shared" si="319"/>
        <v>no</v>
      </c>
      <c r="T1090" s="23" t="str">
        <f t="shared" si="320"/>
        <v>Below Average</v>
      </c>
      <c r="U1090" s="24">
        <v>990</v>
      </c>
      <c r="V1090" s="24">
        <v>0</v>
      </c>
      <c r="W1090" s="24" t="s">
        <v>413</v>
      </c>
      <c r="X1090" s="24">
        <v>990</v>
      </c>
      <c r="Y1090" s="24" t="str">
        <f t="shared" si="321"/>
        <v>no</v>
      </c>
      <c r="Z1090" s="24" t="str">
        <f t="shared" si="322"/>
        <v>Below Average</v>
      </c>
      <c r="AA1090" s="25">
        <v>0</v>
      </c>
      <c r="AB1090" s="25">
        <v>0</v>
      </c>
      <c r="AC1090" s="25">
        <v>1</v>
      </c>
      <c r="AD1090" s="25">
        <v>0</v>
      </c>
      <c r="AE1090" s="25">
        <f t="shared" si="323"/>
        <v>1</v>
      </c>
      <c r="AF1090" s="25" t="str">
        <f t="shared" si="324"/>
        <v>Less</v>
      </c>
      <c r="AG1090" s="57">
        <v>5</v>
      </c>
      <c r="AH1090" s="29">
        <v>126000</v>
      </c>
      <c r="AI1090" s="29">
        <f t="shared" si="311"/>
        <v>1980</v>
      </c>
      <c r="AJ1090" s="29" t="str">
        <f t="shared" si="325"/>
        <v>no</v>
      </c>
      <c r="AK1090" s="29">
        <f t="shared" si="326"/>
        <v>63.636363636363633</v>
      </c>
      <c r="AL1090" s="29">
        <f t="shared" si="327"/>
        <v>127.27272727272727</v>
      </c>
    </row>
    <row r="1091" spans="1:38" x14ac:dyDescent="0.2">
      <c r="A1091">
        <v>1081</v>
      </c>
      <c r="B1091" s="12">
        <v>80</v>
      </c>
      <c r="C1091" s="12">
        <f t="shared" si="312"/>
        <v>80</v>
      </c>
      <c r="D1091" s="12" t="str">
        <f t="shared" si="309"/>
        <v>no</v>
      </c>
      <c r="E1091" s="12" t="str">
        <f t="shared" si="313"/>
        <v>Above Average</v>
      </c>
      <c r="F1091" s="21">
        <v>11040</v>
      </c>
      <c r="G1091" s="21" t="str">
        <f t="shared" si="314"/>
        <v>no</v>
      </c>
      <c r="H1091" s="21" t="str">
        <f t="shared" si="315"/>
        <v>Above Average</v>
      </c>
      <c r="I1091" s="12" t="s">
        <v>138</v>
      </c>
      <c r="J1091" s="12" t="str">
        <f t="shared" si="316"/>
        <v>NWAmes</v>
      </c>
      <c r="K1091" s="12" t="s">
        <v>91</v>
      </c>
      <c r="L1091" s="12">
        <f t="shared" si="310"/>
        <v>67.115548801871967</v>
      </c>
      <c r="M1091" s="12" t="str">
        <f t="shared" si="317"/>
        <v>Below Average</v>
      </c>
      <c r="N1091" s="22">
        <v>6</v>
      </c>
      <c r="O1091" s="22" t="str">
        <f t="shared" si="318"/>
        <v>Low</v>
      </c>
      <c r="P1091">
        <v>1971</v>
      </c>
      <c r="Q1091">
        <v>2004</v>
      </c>
      <c r="R1091" s="23">
        <v>1258</v>
      </c>
      <c r="S1091" s="23" t="str">
        <f t="shared" si="319"/>
        <v>no</v>
      </c>
      <c r="T1091" s="23" t="str">
        <f t="shared" si="320"/>
        <v>Above Average</v>
      </c>
      <c r="U1091" s="24">
        <v>1258</v>
      </c>
      <c r="V1091" s="24">
        <v>0</v>
      </c>
      <c r="W1091" s="24" t="s">
        <v>413</v>
      </c>
      <c r="X1091" s="24">
        <v>1258</v>
      </c>
      <c r="Y1091" s="24" t="str">
        <f t="shared" si="321"/>
        <v>no</v>
      </c>
      <c r="Z1091" s="24" t="str">
        <f t="shared" si="322"/>
        <v>Below Average</v>
      </c>
      <c r="AA1091" s="25">
        <v>0</v>
      </c>
      <c r="AB1091" s="25">
        <v>1</v>
      </c>
      <c r="AC1091" s="25">
        <v>2</v>
      </c>
      <c r="AD1091" s="25">
        <v>0</v>
      </c>
      <c r="AE1091" s="25">
        <f t="shared" si="323"/>
        <v>3</v>
      </c>
      <c r="AF1091" s="25" t="str">
        <f t="shared" si="324"/>
        <v>More</v>
      </c>
      <c r="AG1091" s="57">
        <v>5</v>
      </c>
      <c r="AH1091" s="29">
        <v>145000</v>
      </c>
      <c r="AI1091" s="29">
        <f t="shared" si="311"/>
        <v>2516</v>
      </c>
      <c r="AJ1091" s="29" t="str">
        <f t="shared" si="325"/>
        <v>no</v>
      </c>
      <c r="AK1091" s="29">
        <f t="shared" si="326"/>
        <v>57.631160572337045</v>
      </c>
      <c r="AL1091" s="29">
        <f t="shared" si="327"/>
        <v>115.26232114467409</v>
      </c>
    </row>
    <row r="1092" spans="1:38" x14ac:dyDescent="0.2">
      <c r="A1092">
        <v>1082</v>
      </c>
      <c r="B1092" s="12">
        <v>75</v>
      </c>
      <c r="C1092" s="12">
        <f t="shared" si="312"/>
        <v>75</v>
      </c>
      <c r="D1092" s="12" t="str">
        <f t="shared" si="309"/>
        <v>no</v>
      </c>
      <c r="E1092" s="12" t="str">
        <f t="shared" si="313"/>
        <v>Above Average</v>
      </c>
      <c r="F1092" s="21">
        <v>7500</v>
      </c>
      <c r="G1092" s="21" t="str">
        <f t="shared" si="314"/>
        <v>no</v>
      </c>
      <c r="H1092" s="21" t="str">
        <f t="shared" si="315"/>
        <v>Below Average</v>
      </c>
      <c r="I1092" s="12" t="s">
        <v>151</v>
      </c>
      <c r="J1092" s="12" t="str">
        <f t="shared" si="316"/>
        <v>Sawyer</v>
      </c>
      <c r="K1092" s="12" t="s">
        <v>91</v>
      </c>
      <c r="L1092" s="12">
        <f t="shared" si="310"/>
        <v>65.835562612127291</v>
      </c>
      <c r="M1092" s="12" t="str">
        <f t="shared" si="317"/>
        <v>Below Average</v>
      </c>
      <c r="N1092" s="22">
        <v>5</v>
      </c>
      <c r="O1092" s="22" t="str">
        <f t="shared" si="318"/>
        <v>Low</v>
      </c>
      <c r="P1092">
        <v>1963</v>
      </c>
      <c r="Q1092">
        <v>1963</v>
      </c>
      <c r="R1092" s="23">
        <v>1040</v>
      </c>
      <c r="S1092" s="23" t="str">
        <f t="shared" si="319"/>
        <v>no</v>
      </c>
      <c r="T1092" s="23" t="str">
        <f t="shared" si="320"/>
        <v>Below Average</v>
      </c>
      <c r="U1092" s="24">
        <v>1040</v>
      </c>
      <c r="V1092" s="24">
        <v>0</v>
      </c>
      <c r="W1092" s="24" t="s">
        <v>413</v>
      </c>
      <c r="X1092" s="24">
        <v>1040</v>
      </c>
      <c r="Y1092" s="24" t="str">
        <f t="shared" si="321"/>
        <v>no</v>
      </c>
      <c r="Z1092" s="24" t="str">
        <f t="shared" si="322"/>
        <v>Below Average</v>
      </c>
      <c r="AA1092" s="25">
        <v>1</v>
      </c>
      <c r="AB1092" s="25">
        <v>0</v>
      </c>
      <c r="AC1092" s="25">
        <v>1</v>
      </c>
      <c r="AD1092" s="25">
        <v>1</v>
      </c>
      <c r="AE1092" s="25">
        <f t="shared" si="323"/>
        <v>3</v>
      </c>
      <c r="AF1092" s="25" t="str">
        <f t="shared" si="324"/>
        <v>More</v>
      </c>
      <c r="AG1092" s="57">
        <v>5</v>
      </c>
      <c r="AH1092" s="29">
        <v>133000</v>
      </c>
      <c r="AI1092" s="29">
        <f t="shared" si="311"/>
        <v>2080</v>
      </c>
      <c r="AJ1092" s="29" t="str">
        <f t="shared" si="325"/>
        <v>no</v>
      </c>
      <c r="AK1092" s="29">
        <f t="shared" si="326"/>
        <v>63.942307692307693</v>
      </c>
      <c r="AL1092" s="29">
        <f t="shared" si="327"/>
        <v>127.88461538461539</v>
      </c>
    </row>
    <row r="1093" spans="1:38" x14ac:dyDescent="0.2">
      <c r="A1093">
        <v>1083</v>
      </c>
      <c r="B1093" s="12">
        <v>70</v>
      </c>
      <c r="C1093" s="12">
        <f t="shared" si="312"/>
        <v>70</v>
      </c>
      <c r="D1093" s="12" t="str">
        <f t="shared" si="309"/>
        <v>no</v>
      </c>
      <c r="E1093" s="12" t="str">
        <f t="shared" si="313"/>
        <v>Above Average</v>
      </c>
      <c r="F1093" s="21">
        <v>8749</v>
      </c>
      <c r="G1093" s="21" t="str">
        <f t="shared" si="314"/>
        <v>no</v>
      </c>
      <c r="H1093" s="21" t="str">
        <f t="shared" si="315"/>
        <v>Below Average</v>
      </c>
      <c r="I1093" s="12" t="s">
        <v>89</v>
      </c>
      <c r="J1093" s="12" t="str">
        <f t="shared" si="316"/>
        <v>CollgCr</v>
      </c>
      <c r="K1093" s="12" t="s">
        <v>91</v>
      </c>
      <c r="L1093" s="12">
        <f t="shared" si="310"/>
        <v>74.535824409408733</v>
      </c>
      <c r="M1093" s="12" t="str">
        <f t="shared" si="317"/>
        <v>Above Average</v>
      </c>
      <c r="N1093" s="22">
        <v>7</v>
      </c>
      <c r="O1093" s="22" t="str">
        <f t="shared" si="318"/>
        <v>High</v>
      </c>
      <c r="P1093">
        <v>2002</v>
      </c>
      <c r="Q1093">
        <v>2002</v>
      </c>
      <c r="R1093" s="23">
        <v>1459</v>
      </c>
      <c r="S1093" s="23" t="str">
        <f t="shared" si="319"/>
        <v>no</v>
      </c>
      <c r="T1093" s="23" t="str">
        <f t="shared" si="320"/>
        <v>Above Average</v>
      </c>
      <c r="U1093" s="24">
        <v>1459</v>
      </c>
      <c r="V1093" s="24">
        <v>0</v>
      </c>
      <c r="W1093" s="24" t="s">
        <v>413</v>
      </c>
      <c r="X1093" s="24">
        <v>1459</v>
      </c>
      <c r="Y1093" s="24" t="str">
        <f t="shared" si="321"/>
        <v>no</v>
      </c>
      <c r="Z1093" s="24" t="str">
        <f t="shared" si="322"/>
        <v>Below Average</v>
      </c>
      <c r="AA1093" s="25">
        <v>0</v>
      </c>
      <c r="AB1093" s="25">
        <v>0</v>
      </c>
      <c r="AC1093" s="25">
        <v>2</v>
      </c>
      <c r="AD1093" s="25">
        <v>0</v>
      </c>
      <c r="AE1093" s="25">
        <f t="shared" si="323"/>
        <v>2</v>
      </c>
      <c r="AF1093" s="25" t="str">
        <f t="shared" si="324"/>
        <v>Less</v>
      </c>
      <c r="AG1093" s="57">
        <v>6</v>
      </c>
      <c r="AH1093" s="29">
        <v>192000</v>
      </c>
      <c r="AI1093" s="29">
        <f t="shared" si="311"/>
        <v>2918</v>
      </c>
      <c r="AJ1093" s="29" t="str">
        <f t="shared" si="325"/>
        <v>no</v>
      </c>
      <c r="AK1093" s="29">
        <f t="shared" si="326"/>
        <v>65.798492117888969</v>
      </c>
      <c r="AL1093" s="29">
        <f t="shared" si="327"/>
        <v>131.59698423577794</v>
      </c>
    </row>
    <row r="1094" spans="1:38" x14ac:dyDescent="0.2">
      <c r="A1094">
        <v>1084</v>
      </c>
      <c r="B1094" s="12">
        <v>80</v>
      </c>
      <c r="C1094" s="12">
        <f t="shared" si="312"/>
        <v>80</v>
      </c>
      <c r="D1094" s="12" t="str">
        <f t="shared" si="309"/>
        <v>no</v>
      </c>
      <c r="E1094" s="12" t="str">
        <f t="shared" si="313"/>
        <v>Above Average</v>
      </c>
      <c r="F1094" s="21">
        <v>8800</v>
      </c>
      <c r="G1094" s="21" t="str">
        <f t="shared" si="314"/>
        <v>no</v>
      </c>
      <c r="H1094" s="21" t="str">
        <f t="shared" si="315"/>
        <v>Below Average</v>
      </c>
      <c r="I1094" s="12" t="s">
        <v>162</v>
      </c>
      <c r="J1094" s="12" t="str">
        <f t="shared" si="316"/>
        <v>NAmes</v>
      </c>
      <c r="K1094" s="12" t="s">
        <v>91</v>
      </c>
      <c r="L1094" s="12">
        <f t="shared" si="310"/>
        <v>65.191384752822614</v>
      </c>
      <c r="M1094" s="12" t="str">
        <f t="shared" si="317"/>
        <v>Below Average</v>
      </c>
      <c r="N1094" s="22">
        <v>6</v>
      </c>
      <c r="O1094" s="22" t="str">
        <f t="shared" si="318"/>
        <v>Low</v>
      </c>
      <c r="P1094">
        <v>1964</v>
      </c>
      <c r="Q1094">
        <v>1964</v>
      </c>
      <c r="R1094" s="23">
        <v>1251</v>
      </c>
      <c r="S1094" s="23" t="str">
        <f t="shared" si="319"/>
        <v>no</v>
      </c>
      <c r="T1094" s="23" t="str">
        <f t="shared" si="320"/>
        <v>Above Average</v>
      </c>
      <c r="U1094" s="24">
        <v>1251</v>
      </c>
      <c r="V1094" s="24">
        <v>0</v>
      </c>
      <c r="W1094" s="24" t="s">
        <v>413</v>
      </c>
      <c r="X1094" s="24">
        <v>1251</v>
      </c>
      <c r="Y1094" s="24" t="str">
        <f t="shared" si="321"/>
        <v>no</v>
      </c>
      <c r="Z1094" s="24" t="str">
        <f t="shared" si="322"/>
        <v>Below Average</v>
      </c>
      <c r="AA1094" s="25">
        <v>1</v>
      </c>
      <c r="AB1094" s="25">
        <v>0</v>
      </c>
      <c r="AC1094" s="25">
        <v>1</v>
      </c>
      <c r="AD1094" s="25">
        <v>0</v>
      </c>
      <c r="AE1094" s="25">
        <f t="shared" si="323"/>
        <v>2</v>
      </c>
      <c r="AF1094" s="25" t="str">
        <f t="shared" si="324"/>
        <v>Less</v>
      </c>
      <c r="AG1094" s="57">
        <v>6</v>
      </c>
      <c r="AH1094" s="29">
        <v>160000</v>
      </c>
      <c r="AI1094" s="29">
        <f t="shared" si="311"/>
        <v>2502</v>
      </c>
      <c r="AJ1094" s="29" t="str">
        <f t="shared" si="325"/>
        <v>no</v>
      </c>
      <c r="AK1094" s="29">
        <f t="shared" si="326"/>
        <v>63.948840927258196</v>
      </c>
      <c r="AL1094" s="29">
        <f t="shared" si="327"/>
        <v>127.89768185451639</v>
      </c>
    </row>
    <row r="1095" spans="1:38" x14ac:dyDescent="0.2">
      <c r="A1095">
        <v>1085</v>
      </c>
      <c r="B1095" s="12" t="s">
        <v>83</v>
      </c>
      <c r="C1095" s="12">
        <f t="shared" si="312"/>
        <v>69</v>
      </c>
      <c r="D1095" s="12" t="str">
        <f t="shared" si="309"/>
        <v>no</v>
      </c>
      <c r="E1095" s="12" t="str">
        <f t="shared" si="313"/>
        <v>Below Average</v>
      </c>
      <c r="F1095" s="21">
        <v>13031</v>
      </c>
      <c r="G1095" s="21" t="str">
        <f t="shared" si="314"/>
        <v>no</v>
      </c>
      <c r="H1095" s="21" t="str">
        <f t="shared" si="315"/>
        <v>Above Average</v>
      </c>
      <c r="I1095" s="12" t="s">
        <v>193</v>
      </c>
      <c r="J1095" s="12" t="str">
        <f t="shared" si="316"/>
        <v>Gilbert</v>
      </c>
      <c r="K1095" s="12" t="s">
        <v>91</v>
      </c>
      <c r="L1095" s="12">
        <f t="shared" si="310"/>
        <v>77.47396854876844</v>
      </c>
      <c r="M1095" s="12" t="str">
        <f t="shared" si="317"/>
        <v>Above Average</v>
      </c>
      <c r="N1095" s="22">
        <v>6</v>
      </c>
      <c r="O1095" s="22" t="str">
        <f t="shared" si="318"/>
        <v>Low</v>
      </c>
      <c r="P1095">
        <v>1995</v>
      </c>
      <c r="Q1095">
        <v>1996</v>
      </c>
      <c r="R1095" s="23">
        <v>691</v>
      </c>
      <c r="S1095" s="23" t="str">
        <f t="shared" si="319"/>
        <v>no</v>
      </c>
      <c r="T1095" s="23" t="str">
        <f t="shared" si="320"/>
        <v>Below Average</v>
      </c>
      <c r="U1095" s="24">
        <v>691</v>
      </c>
      <c r="V1095" s="24">
        <v>807</v>
      </c>
      <c r="W1095" s="24" t="s">
        <v>412</v>
      </c>
      <c r="X1095" s="24">
        <v>1498</v>
      </c>
      <c r="Y1095" s="24" t="str">
        <f t="shared" si="321"/>
        <v>no</v>
      </c>
      <c r="Z1095" s="24" t="str">
        <f t="shared" si="322"/>
        <v>Below Average</v>
      </c>
      <c r="AA1095" s="25">
        <v>0</v>
      </c>
      <c r="AB1095" s="25">
        <v>0</v>
      </c>
      <c r="AC1095" s="25">
        <v>2</v>
      </c>
      <c r="AD1095" s="25">
        <v>1</v>
      </c>
      <c r="AE1095" s="25">
        <f t="shared" si="323"/>
        <v>3</v>
      </c>
      <c r="AF1095" s="25" t="str">
        <f t="shared" si="324"/>
        <v>More</v>
      </c>
      <c r="AG1095" s="57">
        <v>6</v>
      </c>
      <c r="AH1095" s="29">
        <v>187500</v>
      </c>
      <c r="AI1095" s="29">
        <f t="shared" si="311"/>
        <v>2189</v>
      </c>
      <c r="AJ1095" s="29" t="str">
        <f t="shared" si="325"/>
        <v>no</v>
      </c>
      <c r="AK1095" s="29">
        <f t="shared" si="326"/>
        <v>85.655550479671078</v>
      </c>
      <c r="AL1095" s="29">
        <f t="shared" si="327"/>
        <v>125.16688918558077</v>
      </c>
    </row>
    <row r="1096" spans="1:38" x14ac:dyDescent="0.2">
      <c r="A1096">
        <v>1086</v>
      </c>
      <c r="B1096" s="12">
        <v>73</v>
      </c>
      <c r="C1096" s="12">
        <f t="shared" si="312"/>
        <v>73</v>
      </c>
      <c r="D1096" s="12" t="str">
        <f t="shared" si="309"/>
        <v>no</v>
      </c>
      <c r="E1096" s="12" t="str">
        <f t="shared" si="313"/>
        <v>Above Average</v>
      </c>
      <c r="F1096" s="21">
        <v>9069</v>
      </c>
      <c r="G1096" s="21" t="str">
        <f t="shared" si="314"/>
        <v>no</v>
      </c>
      <c r="H1096" s="21" t="str">
        <f t="shared" si="315"/>
        <v>Below Average</v>
      </c>
      <c r="I1096" s="12" t="s">
        <v>170</v>
      </c>
      <c r="J1096" s="12" t="str">
        <f t="shared" si="316"/>
        <v>SawyerW</v>
      </c>
      <c r="K1096" s="12" t="s">
        <v>91</v>
      </c>
      <c r="L1096" s="12">
        <f t="shared" si="310"/>
        <v>71.682411868126678</v>
      </c>
      <c r="M1096" s="12" t="str">
        <f t="shared" si="317"/>
        <v>Above Average</v>
      </c>
      <c r="N1096" s="22">
        <v>6</v>
      </c>
      <c r="O1096" s="22" t="str">
        <f t="shared" si="318"/>
        <v>Low</v>
      </c>
      <c r="P1096">
        <v>1992</v>
      </c>
      <c r="Q1096">
        <v>1992</v>
      </c>
      <c r="R1096" s="23">
        <v>936</v>
      </c>
      <c r="S1096" s="23" t="str">
        <f t="shared" si="319"/>
        <v>no</v>
      </c>
      <c r="T1096" s="23" t="str">
        <f t="shared" si="320"/>
        <v>Below Average</v>
      </c>
      <c r="U1096" s="24">
        <v>996</v>
      </c>
      <c r="V1096" s="24">
        <v>0</v>
      </c>
      <c r="W1096" s="24" t="s">
        <v>413</v>
      </c>
      <c r="X1096" s="24">
        <v>996</v>
      </c>
      <c r="Y1096" s="24" t="str">
        <f t="shared" si="321"/>
        <v>no</v>
      </c>
      <c r="Z1096" s="24" t="str">
        <f t="shared" si="322"/>
        <v>Below Average</v>
      </c>
      <c r="AA1096" s="25">
        <v>1</v>
      </c>
      <c r="AB1096" s="25">
        <v>0</v>
      </c>
      <c r="AC1096" s="25">
        <v>1</v>
      </c>
      <c r="AD1096" s="25">
        <v>0</v>
      </c>
      <c r="AE1096" s="25">
        <f t="shared" si="323"/>
        <v>2</v>
      </c>
      <c r="AF1096" s="25" t="str">
        <f t="shared" si="324"/>
        <v>Less</v>
      </c>
      <c r="AG1096" s="57">
        <v>5</v>
      </c>
      <c r="AH1096" s="29">
        <v>147000</v>
      </c>
      <c r="AI1096" s="29">
        <f t="shared" si="311"/>
        <v>1932</v>
      </c>
      <c r="AJ1096" s="29" t="str">
        <f t="shared" si="325"/>
        <v>no</v>
      </c>
      <c r="AK1096" s="29">
        <f t="shared" si="326"/>
        <v>76.086956521739125</v>
      </c>
      <c r="AL1096" s="29">
        <f t="shared" si="327"/>
        <v>147.59036144578315</v>
      </c>
    </row>
    <row r="1097" spans="1:38" x14ac:dyDescent="0.2">
      <c r="A1097">
        <v>1087</v>
      </c>
      <c r="B1097" s="12" t="s">
        <v>83</v>
      </c>
      <c r="C1097" s="12">
        <f t="shared" si="312"/>
        <v>69</v>
      </c>
      <c r="D1097" s="12" t="str">
        <f t="shared" si="309"/>
        <v>no</v>
      </c>
      <c r="E1097" s="12" t="str">
        <f t="shared" si="313"/>
        <v>Below Average</v>
      </c>
      <c r="F1097" s="21">
        <v>1974</v>
      </c>
      <c r="G1097" s="21" t="str">
        <f t="shared" si="314"/>
        <v>no</v>
      </c>
      <c r="H1097" s="21" t="str">
        <f t="shared" si="315"/>
        <v>Below Average</v>
      </c>
      <c r="I1097" s="12" t="s">
        <v>178</v>
      </c>
      <c r="J1097" s="12" t="str">
        <f t="shared" si="316"/>
        <v/>
      </c>
      <c r="K1097" s="12" t="s">
        <v>179</v>
      </c>
      <c r="L1097" s="12" t="str">
        <f t="shared" si="310"/>
        <v/>
      </c>
      <c r="M1097" s="12" t="str">
        <f t="shared" si="317"/>
        <v/>
      </c>
      <c r="N1097" s="22">
        <v>4</v>
      </c>
      <c r="O1097" s="22" t="str">
        <f t="shared" si="318"/>
        <v>Low</v>
      </c>
      <c r="P1097">
        <v>1973</v>
      </c>
      <c r="Q1097">
        <v>1973</v>
      </c>
      <c r="R1097" s="23">
        <v>546</v>
      </c>
      <c r="S1097" s="23" t="str">
        <f t="shared" si="319"/>
        <v>no</v>
      </c>
      <c r="T1097" s="23" t="str">
        <f t="shared" si="320"/>
        <v>Below Average</v>
      </c>
      <c r="U1097" s="24">
        <v>546</v>
      </c>
      <c r="V1097" s="24">
        <v>546</v>
      </c>
      <c r="W1097" s="24" t="s">
        <v>412</v>
      </c>
      <c r="X1097" s="24">
        <v>1092</v>
      </c>
      <c r="Y1097" s="24" t="str">
        <f t="shared" si="321"/>
        <v>no</v>
      </c>
      <c r="Z1097" s="24" t="str">
        <f t="shared" si="322"/>
        <v>Below Average</v>
      </c>
      <c r="AA1097" s="25">
        <v>0</v>
      </c>
      <c r="AB1097" s="25">
        <v>0</v>
      </c>
      <c r="AC1097" s="25">
        <v>1</v>
      </c>
      <c r="AD1097" s="25">
        <v>1</v>
      </c>
      <c r="AE1097" s="25">
        <f t="shared" si="323"/>
        <v>2</v>
      </c>
      <c r="AF1097" s="25" t="str">
        <f t="shared" si="324"/>
        <v>Less</v>
      </c>
      <c r="AG1097" s="57">
        <v>6</v>
      </c>
      <c r="AH1097" s="29">
        <v>83500</v>
      </c>
      <c r="AI1097" s="29">
        <f t="shared" si="311"/>
        <v>1638</v>
      </c>
      <c r="AJ1097" s="29" t="str">
        <f t="shared" si="325"/>
        <v>no</v>
      </c>
      <c r="AK1097" s="29">
        <f t="shared" si="326"/>
        <v>50.976800976800973</v>
      </c>
      <c r="AL1097" s="29">
        <f t="shared" si="327"/>
        <v>76.46520146520146</v>
      </c>
    </row>
    <row r="1098" spans="1:38" x14ac:dyDescent="0.2">
      <c r="A1098">
        <v>1088</v>
      </c>
      <c r="B1098" s="12">
        <v>85</v>
      </c>
      <c r="C1098" s="12">
        <f t="shared" si="312"/>
        <v>85</v>
      </c>
      <c r="D1098" s="12" t="str">
        <f t="shared" si="309"/>
        <v>no</v>
      </c>
      <c r="E1098" s="12" t="str">
        <f t="shared" si="313"/>
        <v>Above Average</v>
      </c>
      <c r="F1098" s="21">
        <v>10574</v>
      </c>
      <c r="G1098" s="21" t="str">
        <f t="shared" si="314"/>
        <v>no</v>
      </c>
      <c r="H1098" s="21" t="str">
        <f t="shared" si="315"/>
        <v>Above Average</v>
      </c>
      <c r="I1098" s="12" t="s">
        <v>136</v>
      </c>
      <c r="J1098" s="12" t="str">
        <f t="shared" si="316"/>
        <v>Somerst</v>
      </c>
      <c r="K1098" s="12" t="s">
        <v>91</v>
      </c>
      <c r="L1098" s="12">
        <f t="shared" si="310"/>
        <v>83.140020408338017</v>
      </c>
      <c r="M1098" s="12" t="str">
        <f t="shared" si="317"/>
        <v>Above Average</v>
      </c>
      <c r="N1098" s="22">
        <v>8</v>
      </c>
      <c r="O1098" s="22" t="str">
        <f t="shared" si="318"/>
        <v>High</v>
      </c>
      <c r="P1098">
        <v>2005</v>
      </c>
      <c r="Q1098">
        <v>2006</v>
      </c>
      <c r="R1098" s="23">
        <v>1082</v>
      </c>
      <c r="S1098" s="23" t="str">
        <f t="shared" si="319"/>
        <v>no</v>
      </c>
      <c r="T1098" s="23" t="str">
        <f t="shared" si="320"/>
        <v>Above Average</v>
      </c>
      <c r="U1098" s="24">
        <v>1082</v>
      </c>
      <c r="V1098" s="24">
        <v>871</v>
      </c>
      <c r="W1098" s="24" t="s">
        <v>412</v>
      </c>
      <c r="X1098" s="24">
        <v>1953</v>
      </c>
      <c r="Y1098" s="24" t="str">
        <f t="shared" si="321"/>
        <v>no</v>
      </c>
      <c r="Z1098" s="24" t="str">
        <f t="shared" si="322"/>
        <v>Above Average</v>
      </c>
      <c r="AA1098" s="25">
        <v>0</v>
      </c>
      <c r="AB1098" s="25">
        <v>0</v>
      </c>
      <c r="AC1098" s="25">
        <v>2</v>
      </c>
      <c r="AD1098" s="25">
        <v>1</v>
      </c>
      <c r="AE1098" s="25">
        <f t="shared" si="323"/>
        <v>3</v>
      </c>
      <c r="AF1098" s="25" t="str">
        <f t="shared" si="324"/>
        <v>More</v>
      </c>
      <c r="AG1098" s="57">
        <v>9</v>
      </c>
      <c r="AH1098" s="29">
        <v>252000</v>
      </c>
      <c r="AI1098" s="29">
        <f t="shared" si="311"/>
        <v>3035</v>
      </c>
      <c r="AJ1098" s="29" t="str">
        <f t="shared" si="325"/>
        <v>no</v>
      </c>
      <c r="AK1098" s="29">
        <f t="shared" si="326"/>
        <v>83.031301482701807</v>
      </c>
      <c r="AL1098" s="29">
        <f t="shared" si="327"/>
        <v>129.03225806451613</v>
      </c>
    </row>
    <row r="1099" spans="1:38" x14ac:dyDescent="0.2">
      <c r="A1099">
        <v>1089</v>
      </c>
      <c r="B1099" s="12">
        <v>24</v>
      </c>
      <c r="C1099" s="12">
        <f t="shared" si="312"/>
        <v>24</v>
      </c>
      <c r="D1099" s="12" t="str">
        <f t="shared" ref="D1099:D1162" si="328">IF(OR(C1099&lt;(QUARTILE(C$11:C$1470,1))-(((QUARTILE(C$11:C$1470,3))-(QUARTILE(C$11:C$1470,1)))*1.5),C1099&gt;(QUARTILE(C$11:C$1470,3))+(((QUARTILE(C$11:C$1470,3))-(QUARTILE(C$11:C$1470,1)))*1.5)),"yes","no")</f>
        <v>yes</v>
      </c>
      <c r="E1099" s="12" t="str">
        <f t="shared" si="313"/>
        <v>Below Average</v>
      </c>
      <c r="F1099" s="21">
        <v>2522</v>
      </c>
      <c r="G1099" s="21" t="str">
        <f t="shared" si="314"/>
        <v>no</v>
      </c>
      <c r="H1099" s="21" t="str">
        <f t="shared" si="315"/>
        <v>Below Average</v>
      </c>
      <c r="I1099" s="12" t="s">
        <v>185</v>
      </c>
      <c r="J1099" s="12" t="str">
        <f t="shared" si="316"/>
        <v/>
      </c>
      <c r="K1099" s="12" t="s">
        <v>198</v>
      </c>
      <c r="L1099" s="12">
        <f t="shared" ref="L1099:L1162" si="329">IFERROR(AVERAGEIFS($AK$11:$AK$1470,$I$11:$I$1470,$I1099,$K$11:$K$1470,"1Fam"),"")</f>
        <v>61.772149970231268</v>
      </c>
      <c r="M1099" s="12" t="str">
        <f t="shared" si="317"/>
        <v/>
      </c>
      <c r="N1099" s="22">
        <v>7</v>
      </c>
      <c r="O1099" s="22" t="str">
        <f t="shared" si="318"/>
        <v>High</v>
      </c>
      <c r="P1099">
        <v>2004</v>
      </c>
      <c r="Q1099">
        <v>2004</v>
      </c>
      <c r="R1099" s="23">
        <v>970</v>
      </c>
      <c r="S1099" s="23" t="str">
        <f t="shared" si="319"/>
        <v>no</v>
      </c>
      <c r="T1099" s="23" t="str">
        <f t="shared" si="320"/>
        <v>Below Average</v>
      </c>
      <c r="U1099" s="24">
        <v>970</v>
      </c>
      <c r="V1099" s="24">
        <v>739</v>
      </c>
      <c r="W1099" s="24" t="s">
        <v>412</v>
      </c>
      <c r="X1099" s="24">
        <v>1709</v>
      </c>
      <c r="Y1099" s="24" t="str">
        <f t="shared" si="321"/>
        <v>no</v>
      </c>
      <c r="Z1099" s="24" t="str">
        <f t="shared" si="322"/>
        <v>Above Average</v>
      </c>
      <c r="AA1099" s="25">
        <v>0</v>
      </c>
      <c r="AB1099" s="25">
        <v>0</v>
      </c>
      <c r="AC1099" s="25">
        <v>2</v>
      </c>
      <c r="AD1099" s="25">
        <v>0</v>
      </c>
      <c r="AE1099" s="25">
        <f t="shared" si="323"/>
        <v>2</v>
      </c>
      <c r="AF1099" s="25" t="str">
        <f t="shared" si="324"/>
        <v>Less</v>
      </c>
      <c r="AG1099" s="57">
        <v>7</v>
      </c>
      <c r="AH1099" s="29">
        <v>137500</v>
      </c>
      <c r="AI1099" s="29">
        <f t="shared" ref="AI1099:AI1162" si="330">R1099+X1099</f>
        <v>2679</v>
      </c>
      <c r="AJ1099" s="29" t="str">
        <f t="shared" si="325"/>
        <v>no</v>
      </c>
      <c r="AK1099" s="29">
        <f t="shared" si="326"/>
        <v>51.325121313923106</v>
      </c>
      <c r="AL1099" s="29">
        <f t="shared" si="327"/>
        <v>80.456407255705088</v>
      </c>
    </row>
    <row r="1100" spans="1:38" x14ac:dyDescent="0.2">
      <c r="A1100">
        <v>1090</v>
      </c>
      <c r="B1100" s="12">
        <v>37</v>
      </c>
      <c r="C1100" s="12">
        <f t="shared" ref="C1100:C1163" si="331">IF(B1100="NA", $B$4, B1100)</f>
        <v>37</v>
      </c>
      <c r="D1100" s="12" t="str">
        <f t="shared" si="328"/>
        <v>no</v>
      </c>
      <c r="E1100" s="12" t="str">
        <f t="shared" ref="E1100:E1163" si="332">IF(C1100&gt;=AVERAGE(C$11:C$1470),"Above Average","Below Average")</f>
        <v>Below Average</v>
      </c>
      <c r="F1100" s="21">
        <v>3316</v>
      </c>
      <c r="G1100" s="21" t="str">
        <f t="shared" ref="G1100:G1163" si="333">IF(OR(F1100&lt;(QUARTILE(F$11:F$1470,1))-(((QUARTILE(F$11:F$1470,3))-(QUARTILE(F$11:F$1470,1)))*1.5),F1100&gt;(QUARTILE(F$11:F$1470,3))+(((QUARTILE(F$11:F$1470,3))-(QUARTILE(F$11:F$1470,1)))*1.5)),"yes","no")</f>
        <v>no</v>
      </c>
      <c r="H1100" s="21" t="str">
        <f t="shared" ref="H1100:H1163" si="334">IF(F1100&gt;=AVERAGE(F$11:F$1470),"Above Average","Below Average")</f>
        <v>Below Average</v>
      </c>
      <c r="I1100" s="12" t="s">
        <v>136</v>
      </c>
      <c r="J1100" s="12" t="str">
        <f t="shared" ref="J1100:J1163" si="335">IF(K1100="1Fam",I1100,"")</f>
        <v/>
      </c>
      <c r="K1100" s="12" t="s">
        <v>179</v>
      </c>
      <c r="L1100" s="12">
        <f t="shared" si="329"/>
        <v>83.140020408338017</v>
      </c>
      <c r="M1100" s="12" t="str">
        <f t="shared" ref="M1100:M1163" si="336">IF(J1100="","",IF(L1100&gt;=AVERAGE($L$11:$L$1470),"Above Average","Below Average"))</f>
        <v/>
      </c>
      <c r="N1100" s="22">
        <v>8</v>
      </c>
      <c r="O1100" s="22" t="str">
        <f t="shared" ref="O1100:O1163" si="337">IF(N1100&gt;=7,"High","Low")</f>
        <v>High</v>
      </c>
      <c r="P1100">
        <v>2005</v>
      </c>
      <c r="Q1100">
        <v>2005</v>
      </c>
      <c r="R1100" s="23">
        <v>1247</v>
      </c>
      <c r="S1100" s="23" t="str">
        <f t="shared" ref="S1100:S1163" si="338">IF(OR(R1100&lt;(QUARTILE(R$11:R$1470,1))-(((QUARTILE(R$11:R$1470,3))-(QUARTILE(R$11:R$1470,1)))*1.5),R1100&gt;(QUARTILE(R$11:R$1470,3))+(((QUARTILE(R$11:R$1470,3))-(QUARTILE(R$11:R$1470,1)))*1.5)),"yes","no")</f>
        <v>no</v>
      </c>
      <c r="T1100" s="23" t="str">
        <f t="shared" ref="T1100:T1163" si="339">IF(R1100&gt;=AVERAGE(R$11:R$1470),"Above Average","Below Average")</f>
        <v>Above Average</v>
      </c>
      <c r="U1100" s="24">
        <v>1247</v>
      </c>
      <c r="V1100" s="24">
        <v>0</v>
      </c>
      <c r="W1100" s="24" t="s">
        <v>413</v>
      </c>
      <c r="X1100" s="24">
        <v>1247</v>
      </c>
      <c r="Y1100" s="24" t="str">
        <f t="shared" ref="Y1100:Y1163" si="340">IF(OR(X1100&lt;(QUARTILE(X$11:X$1470,1))-(((QUARTILE(X$11:X$1470,3))-(QUARTILE(X$11:X$1470,1)))*1.5),X1100&gt;(QUARTILE(X$11:X$1470,3))+(((QUARTILE(X$11:X$1470,3))-(QUARTILE(X$11:X$1470,1)))*1.5)),"yes","no")</f>
        <v>no</v>
      </c>
      <c r="Z1100" s="24" t="str">
        <f t="shared" ref="Z1100:Z1163" si="341">IF(X1100&gt;=AVERAGE(X$11:X$1470),"Above Average","Below Average")</f>
        <v>Below Average</v>
      </c>
      <c r="AA1100" s="25">
        <v>1</v>
      </c>
      <c r="AB1100" s="25">
        <v>0</v>
      </c>
      <c r="AC1100" s="25">
        <v>1</v>
      </c>
      <c r="AD1100" s="25">
        <v>1</v>
      </c>
      <c r="AE1100" s="25">
        <f t="shared" ref="AE1100:AE1163" si="342">SUM(AA1100:AD1100)</f>
        <v>3</v>
      </c>
      <c r="AF1100" s="25" t="str">
        <f t="shared" ref="AF1100:AF1163" si="343">IF(AE1100&gt;=3,"More","Less")</f>
        <v>More</v>
      </c>
      <c r="AG1100" s="57">
        <v>4</v>
      </c>
      <c r="AH1100" s="29">
        <v>197000</v>
      </c>
      <c r="AI1100" s="29">
        <f t="shared" si="330"/>
        <v>2494</v>
      </c>
      <c r="AJ1100" s="29" t="str">
        <f t="shared" ref="AJ1100:AJ1163" si="344">IF(OR(AI1100&lt;(QUARTILE(AI$11:AI$1470,1))-(((QUARTILE(AI$11:AI$1470,3))-(QUARTILE(AI$11:AI$1470,1)))*1.5),AI1100&gt;(QUARTILE(AI$11:AI$1470,3))+(((QUARTILE(AI$11:AI$1470,3))-(QUARTILE(AI$11:AI$1470,1)))*1.5)),"yes","no")</f>
        <v>no</v>
      </c>
      <c r="AK1100" s="29">
        <f t="shared" ref="AK1100:AK1163" si="345">AH1100/AI1100</f>
        <v>78.989574979951882</v>
      </c>
      <c r="AL1100" s="29">
        <f t="shared" ref="AL1100:AL1163" si="346">AH1100/X1100</f>
        <v>157.97914995990376</v>
      </c>
    </row>
    <row r="1101" spans="1:38" x14ac:dyDescent="0.2">
      <c r="A1101">
        <v>1091</v>
      </c>
      <c r="B1101" s="12">
        <v>60</v>
      </c>
      <c r="C1101" s="12">
        <f t="shared" si="331"/>
        <v>60</v>
      </c>
      <c r="D1101" s="12" t="str">
        <f t="shared" si="328"/>
        <v>no</v>
      </c>
      <c r="E1101" s="12" t="str">
        <f t="shared" si="332"/>
        <v>Below Average</v>
      </c>
      <c r="F1101" s="21">
        <v>8544</v>
      </c>
      <c r="G1101" s="21" t="str">
        <f t="shared" si="333"/>
        <v>no</v>
      </c>
      <c r="H1101" s="21" t="str">
        <f t="shared" si="334"/>
        <v>Below Average</v>
      </c>
      <c r="I1101" s="12" t="s">
        <v>162</v>
      </c>
      <c r="J1101" s="12" t="str">
        <f t="shared" si="335"/>
        <v/>
      </c>
      <c r="K1101" s="12" t="s">
        <v>167</v>
      </c>
      <c r="L1101" s="12">
        <f t="shared" si="329"/>
        <v>65.191384752822614</v>
      </c>
      <c r="M1101" s="12" t="str">
        <f t="shared" si="336"/>
        <v/>
      </c>
      <c r="N1101" s="22">
        <v>3</v>
      </c>
      <c r="O1101" s="22" t="str">
        <f t="shared" si="337"/>
        <v>Low</v>
      </c>
      <c r="P1101">
        <v>1950</v>
      </c>
      <c r="Q1101">
        <v>1950</v>
      </c>
      <c r="R1101" s="23">
        <v>0</v>
      </c>
      <c r="S1101" s="23" t="str">
        <f t="shared" si="338"/>
        <v>yes</v>
      </c>
      <c r="T1101" s="23" t="str">
        <f t="shared" si="339"/>
        <v>Below Average</v>
      </c>
      <c r="U1101" s="24">
        <v>1040</v>
      </c>
      <c r="V1101" s="24">
        <v>0</v>
      </c>
      <c r="W1101" s="24" t="s">
        <v>413</v>
      </c>
      <c r="X1101" s="24">
        <v>1040</v>
      </c>
      <c r="Y1101" s="24" t="str">
        <f t="shared" si="340"/>
        <v>no</v>
      </c>
      <c r="Z1101" s="24" t="str">
        <f t="shared" si="341"/>
        <v>Below Average</v>
      </c>
      <c r="AA1101" s="25">
        <v>0</v>
      </c>
      <c r="AB1101" s="25">
        <v>0</v>
      </c>
      <c r="AC1101" s="25">
        <v>2</v>
      </c>
      <c r="AD1101" s="25">
        <v>0</v>
      </c>
      <c r="AE1101" s="25">
        <f t="shared" si="342"/>
        <v>2</v>
      </c>
      <c r="AF1101" s="25" t="str">
        <f t="shared" si="343"/>
        <v>Less</v>
      </c>
      <c r="AG1101" s="57">
        <v>6</v>
      </c>
      <c r="AH1101" s="29">
        <v>92900</v>
      </c>
      <c r="AI1101" s="29">
        <f t="shared" si="330"/>
        <v>1040</v>
      </c>
      <c r="AJ1101" s="29" t="str">
        <f t="shared" si="344"/>
        <v>no</v>
      </c>
      <c r="AK1101" s="29">
        <f t="shared" si="345"/>
        <v>89.32692307692308</v>
      </c>
      <c r="AL1101" s="29">
        <f t="shared" si="346"/>
        <v>89.32692307692308</v>
      </c>
    </row>
    <row r="1102" spans="1:38" x14ac:dyDescent="0.2">
      <c r="A1102">
        <v>1092</v>
      </c>
      <c r="B1102" s="12">
        <v>24</v>
      </c>
      <c r="C1102" s="12">
        <f t="shared" si="331"/>
        <v>24</v>
      </c>
      <c r="D1102" s="12" t="str">
        <f t="shared" si="328"/>
        <v>yes</v>
      </c>
      <c r="E1102" s="12" t="str">
        <f t="shared" si="332"/>
        <v>Below Average</v>
      </c>
      <c r="F1102" s="21">
        <v>2160</v>
      </c>
      <c r="G1102" s="21" t="str">
        <f t="shared" si="333"/>
        <v>no</v>
      </c>
      <c r="H1102" s="21" t="str">
        <f t="shared" si="334"/>
        <v>Below Average</v>
      </c>
      <c r="I1102" s="12" t="s">
        <v>136</v>
      </c>
      <c r="J1102" s="12" t="str">
        <f t="shared" si="335"/>
        <v/>
      </c>
      <c r="K1102" s="12" t="s">
        <v>198</v>
      </c>
      <c r="L1102" s="12">
        <f t="shared" si="329"/>
        <v>83.140020408338017</v>
      </c>
      <c r="M1102" s="12" t="str">
        <f t="shared" si="336"/>
        <v/>
      </c>
      <c r="N1102" s="22">
        <v>7</v>
      </c>
      <c r="O1102" s="22" t="str">
        <f t="shared" si="337"/>
        <v>High</v>
      </c>
      <c r="P1102">
        <v>1999</v>
      </c>
      <c r="Q1102">
        <v>2000</v>
      </c>
      <c r="R1102" s="23">
        <v>600</v>
      </c>
      <c r="S1102" s="23" t="str">
        <f t="shared" si="338"/>
        <v>no</v>
      </c>
      <c r="T1102" s="23" t="str">
        <f t="shared" si="339"/>
        <v>Below Average</v>
      </c>
      <c r="U1102" s="24">
        <v>624</v>
      </c>
      <c r="V1102" s="24">
        <v>628</v>
      </c>
      <c r="W1102" s="24" t="s">
        <v>412</v>
      </c>
      <c r="X1102" s="24">
        <v>1252</v>
      </c>
      <c r="Y1102" s="24" t="str">
        <f t="shared" si="340"/>
        <v>no</v>
      </c>
      <c r="Z1102" s="24" t="str">
        <f t="shared" si="341"/>
        <v>Below Average</v>
      </c>
      <c r="AA1102" s="25">
        <v>1</v>
      </c>
      <c r="AB1102" s="25">
        <v>0</v>
      </c>
      <c r="AC1102" s="25">
        <v>2</v>
      </c>
      <c r="AD1102" s="25">
        <v>1</v>
      </c>
      <c r="AE1102" s="25">
        <f t="shared" si="342"/>
        <v>4</v>
      </c>
      <c r="AF1102" s="25" t="str">
        <f t="shared" si="343"/>
        <v>More</v>
      </c>
      <c r="AG1102" s="57">
        <v>4</v>
      </c>
      <c r="AH1102" s="29">
        <v>160000</v>
      </c>
      <c r="AI1102" s="29">
        <f t="shared" si="330"/>
        <v>1852</v>
      </c>
      <c r="AJ1102" s="29" t="str">
        <f t="shared" si="344"/>
        <v>no</v>
      </c>
      <c r="AK1102" s="29">
        <f t="shared" si="345"/>
        <v>86.393088552915771</v>
      </c>
      <c r="AL1102" s="29">
        <f t="shared" si="346"/>
        <v>127.79552715654953</v>
      </c>
    </row>
    <row r="1103" spans="1:38" x14ac:dyDescent="0.2">
      <c r="A1103">
        <v>1093</v>
      </c>
      <c r="B1103" s="12">
        <v>60</v>
      </c>
      <c r="C1103" s="12">
        <f t="shared" si="331"/>
        <v>60</v>
      </c>
      <c r="D1103" s="12" t="str">
        <f t="shared" si="328"/>
        <v>no</v>
      </c>
      <c r="E1103" s="12" t="str">
        <f t="shared" si="332"/>
        <v>Below Average</v>
      </c>
      <c r="F1103" s="21">
        <v>8400</v>
      </c>
      <c r="G1103" s="21" t="str">
        <f t="shared" si="333"/>
        <v>no</v>
      </c>
      <c r="H1103" s="21" t="str">
        <f t="shared" si="334"/>
        <v>Below Average</v>
      </c>
      <c r="I1103" s="12" t="s">
        <v>232</v>
      </c>
      <c r="J1103" s="12" t="str">
        <f t="shared" si="335"/>
        <v>SWISU</v>
      </c>
      <c r="K1103" s="12" t="s">
        <v>91</v>
      </c>
      <c r="L1103" s="12">
        <f t="shared" si="329"/>
        <v>56.717772915383847</v>
      </c>
      <c r="M1103" s="12" t="str">
        <f t="shared" si="336"/>
        <v>Below Average</v>
      </c>
      <c r="N1103" s="22">
        <v>6</v>
      </c>
      <c r="O1103" s="22" t="str">
        <f t="shared" si="337"/>
        <v>Low</v>
      </c>
      <c r="P1103">
        <v>1925</v>
      </c>
      <c r="Q1103">
        <v>1950</v>
      </c>
      <c r="R1103" s="23">
        <v>1181</v>
      </c>
      <c r="S1103" s="23" t="str">
        <f t="shared" si="338"/>
        <v>no</v>
      </c>
      <c r="T1103" s="23" t="str">
        <f t="shared" si="339"/>
        <v>Above Average</v>
      </c>
      <c r="U1103" s="24">
        <v>1390</v>
      </c>
      <c r="V1103" s="24">
        <v>304</v>
      </c>
      <c r="W1103" s="24" t="s">
        <v>412</v>
      </c>
      <c r="X1103" s="24">
        <v>1694</v>
      </c>
      <c r="Y1103" s="24" t="str">
        <f t="shared" si="340"/>
        <v>no</v>
      </c>
      <c r="Z1103" s="24" t="str">
        <f t="shared" si="341"/>
        <v>Above Average</v>
      </c>
      <c r="AA1103" s="25">
        <v>0</v>
      </c>
      <c r="AB1103" s="25">
        <v>0</v>
      </c>
      <c r="AC1103" s="25">
        <v>2</v>
      </c>
      <c r="AD1103" s="25">
        <v>0</v>
      </c>
      <c r="AE1103" s="25">
        <f t="shared" si="342"/>
        <v>2</v>
      </c>
      <c r="AF1103" s="25" t="str">
        <f t="shared" si="343"/>
        <v>Less</v>
      </c>
      <c r="AG1103" s="57">
        <v>7</v>
      </c>
      <c r="AH1103" s="29">
        <v>136500</v>
      </c>
      <c r="AI1103" s="29">
        <f t="shared" si="330"/>
        <v>2875</v>
      </c>
      <c r="AJ1103" s="29" t="str">
        <f t="shared" si="344"/>
        <v>no</v>
      </c>
      <c r="AK1103" s="29">
        <f t="shared" si="345"/>
        <v>47.478260869565219</v>
      </c>
      <c r="AL1103" s="29">
        <f t="shared" si="346"/>
        <v>80.578512396694208</v>
      </c>
    </row>
    <row r="1104" spans="1:38" x14ac:dyDescent="0.2">
      <c r="A1104">
        <v>1094</v>
      </c>
      <c r="B1104" s="12">
        <v>71</v>
      </c>
      <c r="C1104" s="12">
        <f t="shared" si="331"/>
        <v>71</v>
      </c>
      <c r="D1104" s="12" t="str">
        <f t="shared" si="328"/>
        <v>no</v>
      </c>
      <c r="E1104" s="12" t="str">
        <f t="shared" si="332"/>
        <v>Above Average</v>
      </c>
      <c r="F1104" s="21">
        <v>9230</v>
      </c>
      <c r="G1104" s="21" t="str">
        <f t="shared" si="333"/>
        <v>no</v>
      </c>
      <c r="H1104" s="21" t="str">
        <f t="shared" si="334"/>
        <v>Below Average</v>
      </c>
      <c r="I1104" s="12" t="s">
        <v>162</v>
      </c>
      <c r="J1104" s="12" t="str">
        <f t="shared" si="335"/>
        <v>NAmes</v>
      </c>
      <c r="K1104" s="12" t="s">
        <v>91</v>
      </c>
      <c r="L1104" s="12">
        <f t="shared" si="329"/>
        <v>65.191384752822614</v>
      </c>
      <c r="M1104" s="12" t="str">
        <f t="shared" si="336"/>
        <v>Below Average</v>
      </c>
      <c r="N1104" s="22">
        <v>5</v>
      </c>
      <c r="O1104" s="22" t="str">
        <f t="shared" si="337"/>
        <v>Low</v>
      </c>
      <c r="P1104">
        <v>1965</v>
      </c>
      <c r="Q1104">
        <v>1998</v>
      </c>
      <c r="R1104" s="23">
        <v>864</v>
      </c>
      <c r="S1104" s="23" t="str">
        <f t="shared" si="338"/>
        <v>no</v>
      </c>
      <c r="T1104" s="23" t="str">
        <f t="shared" si="339"/>
        <v>Below Average</v>
      </c>
      <c r="U1104" s="24">
        <v>1200</v>
      </c>
      <c r="V1104" s="24">
        <v>0</v>
      </c>
      <c r="W1104" s="24" t="s">
        <v>413</v>
      </c>
      <c r="X1104" s="24">
        <v>1200</v>
      </c>
      <c r="Y1104" s="24" t="str">
        <f t="shared" si="340"/>
        <v>no</v>
      </c>
      <c r="Z1104" s="24" t="str">
        <f t="shared" si="341"/>
        <v>Below Average</v>
      </c>
      <c r="AA1104" s="25">
        <v>1</v>
      </c>
      <c r="AB1104" s="25">
        <v>0</v>
      </c>
      <c r="AC1104" s="25">
        <v>1</v>
      </c>
      <c r="AD1104" s="25">
        <v>1</v>
      </c>
      <c r="AE1104" s="25">
        <f t="shared" si="342"/>
        <v>3</v>
      </c>
      <c r="AF1104" s="25" t="str">
        <f t="shared" si="343"/>
        <v>More</v>
      </c>
      <c r="AG1104" s="57">
        <v>6</v>
      </c>
      <c r="AH1104" s="29">
        <v>146000</v>
      </c>
      <c r="AI1104" s="29">
        <f t="shared" si="330"/>
        <v>2064</v>
      </c>
      <c r="AJ1104" s="29" t="str">
        <f t="shared" si="344"/>
        <v>no</v>
      </c>
      <c r="AK1104" s="29">
        <f t="shared" si="345"/>
        <v>70.736434108527135</v>
      </c>
      <c r="AL1104" s="29">
        <f t="shared" si="346"/>
        <v>121.66666666666667</v>
      </c>
    </row>
    <row r="1105" spans="1:38" x14ac:dyDescent="0.2">
      <c r="A1105">
        <v>1095</v>
      </c>
      <c r="B1105" s="12">
        <v>74</v>
      </c>
      <c r="C1105" s="12">
        <f t="shared" si="331"/>
        <v>74</v>
      </c>
      <c r="D1105" s="12" t="str">
        <f t="shared" si="328"/>
        <v>no</v>
      </c>
      <c r="E1105" s="12" t="str">
        <f t="shared" si="332"/>
        <v>Above Average</v>
      </c>
      <c r="F1105" s="21">
        <v>5868</v>
      </c>
      <c r="G1105" s="21" t="str">
        <f t="shared" si="333"/>
        <v>no</v>
      </c>
      <c r="H1105" s="21" t="str">
        <f t="shared" si="334"/>
        <v>Below Average</v>
      </c>
      <c r="I1105" s="12" t="s">
        <v>162</v>
      </c>
      <c r="J1105" s="12" t="str">
        <f t="shared" si="335"/>
        <v>NAmes</v>
      </c>
      <c r="K1105" s="12" t="s">
        <v>91</v>
      </c>
      <c r="L1105" s="12">
        <f t="shared" si="329"/>
        <v>65.191384752822614</v>
      </c>
      <c r="M1105" s="12" t="str">
        <f t="shared" si="336"/>
        <v>Below Average</v>
      </c>
      <c r="N1105" s="22">
        <v>5</v>
      </c>
      <c r="O1105" s="22" t="str">
        <f t="shared" si="337"/>
        <v>Low</v>
      </c>
      <c r="P1105">
        <v>1956</v>
      </c>
      <c r="Q1105">
        <v>2000</v>
      </c>
      <c r="R1105" s="23">
        <v>936</v>
      </c>
      <c r="S1105" s="23" t="str">
        <f t="shared" si="338"/>
        <v>no</v>
      </c>
      <c r="T1105" s="23" t="str">
        <f t="shared" si="339"/>
        <v>Below Average</v>
      </c>
      <c r="U1105" s="24">
        <v>936</v>
      </c>
      <c r="V1105" s="24">
        <v>0</v>
      </c>
      <c r="W1105" s="24" t="s">
        <v>413</v>
      </c>
      <c r="X1105" s="24">
        <v>936</v>
      </c>
      <c r="Y1105" s="24" t="str">
        <f t="shared" si="340"/>
        <v>no</v>
      </c>
      <c r="Z1105" s="24" t="str">
        <f t="shared" si="341"/>
        <v>Below Average</v>
      </c>
      <c r="AA1105" s="25">
        <v>1</v>
      </c>
      <c r="AB1105" s="25">
        <v>0</v>
      </c>
      <c r="AC1105" s="25">
        <v>1</v>
      </c>
      <c r="AD1105" s="25">
        <v>0</v>
      </c>
      <c r="AE1105" s="25">
        <f t="shared" si="342"/>
        <v>2</v>
      </c>
      <c r="AF1105" s="25" t="str">
        <f t="shared" si="343"/>
        <v>Less</v>
      </c>
      <c r="AG1105" s="57">
        <v>4</v>
      </c>
      <c r="AH1105" s="29">
        <v>129000</v>
      </c>
      <c r="AI1105" s="29">
        <f t="shared" si="330"/>
        <v>1872</v>
      </c>
      <c r="AJ1105" s="29" t="str">
        <f t="shared" si="344"/>
        <v>no</v>
      </c>
      <c r="AK1105" s="29">
        <f t="shared" si="345"/>
        <v>68.910256410256409</v>
      </c>
      <c r="AL1105" s="29">
        <f t="shared" si="346"/>
        <v>137.82051282051282</v>
      </c>
    </row>
    <row r="1106" spans="1:38" x14ac:dyDescent="0.2">
      <c r="A1106">
        <v>1096</v>
      </c>
      <c r="B1106" s="12">
        <v>78</v>
      </c>
      <c r="C1106" s="12">
        <f t="shared" si="331"/>
        <v>78</v>
      </c>
      <c r="D1106" s="12" t="str">
        <f t="shared" si="328"/>
        <v>no</v>
      </c>
      <c r="E1106" s="12" t="str">
        <f t="shared" si="332"/>
        <v>Above Average</v>
      </c>
      <c r="F1106" s="21">
        <v>9317</v>
      </c>
      <c r="G1106" s="21" t="str">
        <f t="shared" si="333"/>
        <v>no</v>
      </c>
      <c r="H1106" s="21" t="str">
        <f t="shared" si="334"/>
        <v>Below Average</v>
      </c>
      <c r="I1106" s="12" t="s">
        <v>89</v>
      </c>
      <c r="J1106" s="12" t="str">
        <f t="shared" si="335"/>
        <v>CollgCr</v>
      </c>
      <c r="K1106" s="12" t="s">
        <v>91</v>
      </c>
      <c r="L1106" s="12">
        <f t="shared" si="329"/>
        <v>74.535824409408733</v>
      </c>
      <c r="M1106" s="12" t="str">
        <f t="shared" si="336"/>
        <v>Above Average</v>
      </c>
      <c r="N1106" s="22">
        <v>6</v>
      </c>
      <c r="O1106" s="22" t="str">
        <f t="shared" si="337"/>
        <v>Low</v>
      </c>
      <c r="P1106">
        <v>2006</v>
      </c>
      <c r="Q1106">
        <v>2006</v>
      </c>
      <c r="R1106" s="23">
        <v>1314</v>
      </c>
      <c r="S1106" s="23" t="str">
        <f t="shared" si="338"/>
        <v>no</v>
      </c>
      <c r="T1106" s="23" t="str">
        <f t="shared" si="339"/>
        <v>Above Average</v>
      </c>
      <c r="U1106" s="24">
        <v>1314</v>
      </c>
      <c r="V1106" s="24">
        <v>0</v>
      </c>
      <c r="W1106" s="24" t="s">
        <v>413</v>
      </c>
      <c r="X1106" s="24">
        <v>1314</v>
      </c>
      <c r="Y1106" s="24" t="str">
        <f t="shared" si="340"/>
        <v>no</v>
      </c>
      <c r="Z1106" s="24" t="str">
        <f t="shared" si="341"/>
        <v>Below Average</v>
      </c>
      <c r="AA1106" s="25">
        <v>0</v>
      </c>
      <c r="AB1106" s="25">
        <v>0</v>
      </c>
      <c r="AC1106" s="25">
        <v>2</v>
      </c>
      <c r="AD1106" s="25">
        <v>0</v>
      </c>
      <c r="AE1106" s="25">
        <f t="shared" si="342"/>
        <v>2</v>
      </c>
      <c r="AF1106" s="25" t="str">
        <f t="shared" si="343"/>
        <v>Less</v>
      </c>
      <c r="AG1106" s="57">
        <v>6</v>
      </c>
      <c r="AH1106" s="29">
        <v>176432</v>
      </c>
      <c r="AI1106" s="29">
        <f t="shared" si="330"/>
        <v>2628</v>
      </c>
      <c r="AJ1106" s="29" t="str">
        <f t="shared" si="344"/>
        <v>no</v>
      </c>
      <c r="AK1106" s="29">
        <f t="shared" si="345"/>
        <v>67.135464231354646</v>
      </c>
      <c r="AL1106" s="29">
        <f t="shared" si="346"/>
        <v>134.27092846270929</v>
      </c>
    </row>
    <row r="1107" spans="1:38" x14ac:dyDescent="0.2">
      <c r="A1107">
        <v>1097</v>
      </c>
      <c r="B1107" s="12">
        <v>60</v>
      </c>
      <c r="C1107" s="12">
        <f t="shared" si="331"/>
        <v>60</v>
      </c>
      <c r="D1107" s="12" t="str">
        <f t="shared" si="328"/>
        <v>no</v>
      </c>
      <c r="E1107" s="12" t="str">
        <f t="shared" si="332"/>
        <v>Below Average</v>
      </c>
      <c r="F1107" s="21">
        <v>6882</v>
      </c>
      <c r="G1107" s="21" t="str">
        <f t="shared" si="333"/>
        <v>no</v>
      </c>
      <c r="H1107" s="21" t="str">
        <f t="shared" si="334"/>
        <v>Below Average</v>
      </c>
      <c r="I1107" s="12" t="s">
        <v>176</v>
      </c>
      <c r="J1107" s="12" t="str">
        <f t="shared" si="335"/>
        <v>IDOTRR</v>
      </c>
      <c r="K1107" s="12" t="s">
        <v>91</v>
      </c>
      <c r="L1107" s="12">
        <f t="shared" si="329"/>
        <v>52.131298928930256</v>
      </c>
      <c r="M1107" s="12" t="str">
        <f t="shared" si="336"/>
        <v>Below Average</v>
      </c>
      <c r="N1107" s="22">
        <v>6</v>
      </c>
      <c r="O1107" s="22" t="str">
        <f t="shared" si="337"/>
        <v>Low</v>
      </c>
      <c r="P1107">
        <v>1914</v>
      </c>
      <c r="Q1107">
        <v>2006</v>
      </c>
      <c r="R1107" s="23">
        <v>684</v>
      </c>
      <c r="S1107" s="23" t="str">
        <f t="shared" si="338"/>
        <v>no</v>
      </c>
      <c r="T1107" s="23" t="str">
        <f t="shared" si="339"/>
        <v>Below Average</v>
      </c>
      <c r="U1107" s="24">
        <v>773</v>
      </c>
      <c r="V1107" s="24">
        <v>582</v>
      </c>
      <c r="W1107" s="24" t="s">
        <v>412</v>
      </c>
      <c r="X1107" s="24">
        <v>1355</v>
      </c>
      <c r="Y1107" s="24" t="str">
        <f t="shared" si="340"/>
        <v>no</v>
      </c>
      <c r="Z1107" s="24" t="str">
        <f t="shared" si="341"/>
        <v>Below Average</v>
      </c>
      <c r="AA1107" s="25">
        <v>0</v>
      </c>
      <c r="AB1107" s="25">
        <v>0</v>
      </c>
      <c r="AC1107" s="25">
        <v>1</v>
      </c>
      <c r="AD1107" s="25">
        <v>1</v>
      </c>
      <c r="AE1107" s="25">
        <f t="shared" si="342"/>
        <v>2</v>
      </c>
      <c r="AF1107" s="25" t="str">
        <f t="shared" si="343"/>
        <v>Less</v>
      </c>
      <c r="AG1107" s="57">
        <v>7</v>
      </c>
      <c r="AH1107" s="29">
        <v>127000</v>
      </c>
      <c r="AI1107" s="29">
        <f t="shared" si="330"/>
        <v>2039</v>
      </c>
      <c r="AJ1107" s="29" t="str">
        <f t="shared" si="344"/>
        <v>no</v>
      </c>
      <c r="AK1107" s="29">
        <f t="shared" si="345"/>
        <v>62.285434036292301</v>
      </c>
      <c r="AL1107" s="29">
        <f t="shared" si="346"/>
        <v>93.726937269372698</v>
      </c>
    </row>
    <row r="1108" spans="1:38" x14ac:dyDescent="0.2">
      <c r="A1108">
        <v>1098</v>
      </c>
      <c r="B1108" s="12" t="s">
        <v>83</v>
      </c>
      <c r="C1108" s="12">
        <f t="shared" si="331"/>
        <v>69</v>
      </c>
      <c r="D1108" s="12" t="str">
        <f t="shared" si="328"/>
        <v>no</v>
      </c>
      <c r="E1108" s="12" t="str">
        <f t="shared" si="332"/>
        <v>Below Average</v>
      </c>
      <c r="F1108" s="21">
        <v>3696</v>
      </c>
      <c r="G1108" s="21" t="str">
        <f t="shared" si="333"/>
        <v>no</v>
      </c>
      <c r="H1108" s="21" t="str">
        <f t="shared" si="334"/>
        <v>Below Average</v>
      </c>
      <c r="I1108" s="12" t="s">
        <v>200</v>
      </c>
      <c r="J1108" s="12" t="str">
        <f t="shared" si="335"/>
        <v/>
      </c>
      <c r="K1108" s="12" t="s">
        <v>179</v>
      </c>
      <c r="L1108" s="12">
        <f t="shared" si="329"/>
        <v>100.53527892314388</v>
      </c>
      <c r="M1108" s="12" t="str">
        <f t="shared" si="336"/>
        <v/>
      </c>
      <c r="N1108" s="22">
        <v>8</v>
      </c>
      <c r="O1108" s="22" t="str">
        <f t="shared" si="337"/>
        <v>High</v>
      </c>
      <c r="P1108">
        <v>1986</v>
      </c>
      <c r="Q1108">
        <v>1986</v>
      </c>
      <c r="R1108" s="23">
        <v>1074</v>
      </c>
      <c r="S1108" s="23" t="str">
        <f t="shared" si="338"/>
        <v>no</v>
      </c>
      <c r="T1108" s="23" t="str">
        <f t="shared" si="339"/>
        <v>Above Average</v>
      </c>
      <c r="U1108" s="24">
        <v>1088</v>
      </c>
      <c r="V1108" s="24">
        <v>0</v>
      </c>
      <c r="W1108" s="24" t="s">
        <v>413</v>
      </c>
      <c r="X1108" s="24">
        <v>1088</v>
      </c>
      <c r="Y1108" s="24" t="str">
        <f t="shared" si="340"/>
        <v>no</v>
      </c>
      <c r="Z1108" s="24" t="str">
        <f t="shared" si="341"/>
        <v>Below Average</v>
      </c>
      <c r="AA1108" s="25">
        <v>0</v>
      </c>
      <c r="AB1108" s="25">
        <v>0</v>
      </c>
      <c r="AC1108" s="25">
        <v>1</v>
      </c>
      <c r="AD1108" s="25">
        <v>1</v>
      </c>
      <c r="AE1108" s="25">
        <f t="shared" si="342"/>
        <v>2</v>
      </c>
      <c r="AF1108" s="25" t="str">
        <f t="shared" si="343"/>
        <v>Less</v>
      </c>
      <c r="AG1108" s="57">
        <v>5</v>
      </c>
      <c r="AH1108" s="29">
        <v>170000</v>
      </c>
      <c r="AI1108" s="29">
        <f t="shared" si="330"/>
        <v>2162</v>
      </c>
      <c r="AJ1108" s="29" t="str">
        <f t="shared" si="344"/>
        <v>no</v>
      </c>
      <c r="AK1108" s="29">
        <f t="shared" si="345"/>
        <v>78.630897317298803</v>
      </c>
      <c r="AL1108" s="29">
        <f t="shared" si="346"/>
        <v>156.25</v>
      </c>
    </row>
    <row r="1109" spans="1:38" x14ac:dyDescent="0.2">
      <c r="A1109">
        <v>1099</v>
      </c>
      <c r="B1109" s="12">
        <v>50</v>
      </c>
      <c r="C1109" s="12">
        <f t="shared" si="331"/>
        <v>50</v>
      </c>
      <c r="D1109" s="12" t="str">
        <f t="shared" si="328"/>
        <v>no</v>
      </c>
      <c r="E1109" s="12" t="str">
        <f t="shared" si="332"/>
        <v>Below Average</v>
      </c>
      <c r="F1109" s="21">
        <v>6000</v>
      </c>
      <c r="G1109" s="21" t="str">
        <f t="shared" si="333"/>
        <v>no</v>
      </c>
      <c r="H1109" s="21" t="str">
        <f t="shared" si="334"/>
        <v>Below Average</v>
      </c>
      <c r="I1109" s="12" t="s">
        <v>148</v>
      </c>
      <c r="J1109" s="12" t="str">
        <f t="shared" si="335"/>
        <v>BrkSide</v>
      </c>
      <c r="K1109" s="12" t="s">
        <v>91</v>
      </c>
      <c r="L1109" s="12">
        <f t="shared" si="329"/>
        <v>64.919237492322253</v>
      </c>
      <c r="M1109" s="12" t="str">
        <f t="shared" si="336"/>
        <v>Below Average</v>
      </c>
      <c r="N1109" s="22">
        <v>4</v>
      </c>
      <c r="O1109" s="22" t="str">
        <f t="shared" si="337"/>
        <v>Low</v>
      </c>
      <c r="P1109">
        <v>1936</v>
      </c>
      <c r="Q1109">
        <v>1950</v>
      </c>
      <c r="R1109" s="23">
        <v>672</v>
      </c>
      <c r="S1109" s="23" t="str">
        <f t="shared" si="338"/>
        <v>no</v>
      </c>
      <c r="T1109" s="23" t="str">
        <f t="shared" si="339"/>
        <v>Below Average</v>
      </c>
      <c r="U1109" s="24">
        <v>757</v>
      </c>
      <c r="V1109" s="24">
        <v>567</v>
      </c>
      <c r="W1109" s="24" t="s">
        <v>412</v>
      </c>
      <c r="X1109" s="24">
        <v>1324</v>
      </c>
      <c r="Y1109" s="24" t="str">
        <f t="shared" si="340"/>
        <v>no</v>
      </c>
      <c r="Z1109" s="24" t="str">
        <f t="shared" si="341"/>
        <v>Below Average</v>
      </c>
      <c r="AA1109" s="25">
        <v>0</v>
      </c>
      <c r="AB1109" s="25">
        <v>0</v>
      </c>
      <c r="AC1109" s="25">
        <v>1</v>
      </c>
      <c r="AD1109" s="25">
        <v>0</v>
      </c>
      <c r="AE1109" s="25">
        <f t="shared" si="342"/>
        <v>1</v>
      </c>
      <c r="AF1109" s="25" t="str">
        <f t="shared" si="343"/>
        <v>Less</v>
      </c>
      <c r="AG1109" s="57">
        <v>6</v>
      </c>
      <c r="AH1109" s="29">
        <v>128000</v>
      </c>
      <c r="AI1109" s="29">
        <f t="shared" si="330"/>
        <v>1996</v>
      </c>
      <c r="AJ1109" s="29" t="str">
        <f t="shared" si="344"/>
        <v>no</v>
      </c>
      <c r="AK1109" s="29">
        <f t="shared" si="345"/>
        <v>64.128256513026045</v>
      </c>
      <c r="AL1109" s="29">
        <f t="shared" si="346"/>
        <v>96.676737160120851</v>
      </c>
    </row>
    <row r="1110" spans="1:38" x14ac:dyDescent="0.2">
      <c r="A1110">
        <v>1100</v>
      </c>
      <c r="B1110" s="12">
        <v>82</v>
      </c>
      <c r="C1110" s="12">
        <f t="shared" si="331"/>
        <v>82</v>
      </c>
      <c r="D1110" s="12" t="str">
        <f t="shared" si="328"/>
        <v>no</v>
      </c>
      <c r="E1110" s="12" t="str">
        <f t="shared" si="332"/>
        <v>Above Average</v>
      </c>
      <c r="F1110" s="21">
        <v>11880</v>
      </c>
      <c r="G1110" s="21" t="str">
        <f t="shared" si="333"/>
        <v>no</v>
      </c>
      <c r="H1110" s="21" t="str">
        <f t="shared" si="334"/>
        <v>Above Average</v>
      </c>
      <c r="I1110" s="12" t="s">
        <v>138</v>
      </c>
      <c r="J1110" s="12" t="str">
        <f t="shared" si="335"/>
        <v>NWAmes</v>
      </c>
      <c r="K1110" s="12" t="s">
        <v>91</v>
      </c>
      <c r="L1110" s="12">
        <f t="shared" si="329"/>
        <v>67.115548801871967</v>
      </c>
      <c r="M1110" s="12" t="str">
        <f t="shared" si="336"/>
        <v>Below Average</v>
      </c>
      <c r="N1110" s="22">
        <v>7</v>
      </c>
      <c r="O1110" s="22" t="str">
        <f t="shared" si="337"/>
        <v>High</v>
      </c>
      <c r="P1110">
        <v>1978</v>
      </c>
      <c r="Q1110">
        <v>1978</v>
      </c>
      <c r="R1110" s="23">
        <v>1271</v>
      </c>
      <c r="S1110" s="23" t="str">
        <f t="shared" si="338"/>
        <v>no</v>
      </c>
      <c r="T1110" s="23" t="str">
        <f t="shared" si="339"/>
        <v>Above Average</v>
      </c>
      <c r="U1110" s="24">
        <v>1601</v>
      </c>
      <c r="V1110" s="24">
        <v>0</v>
      </c>
      <c r="W1110" s="24" t="s">
        <v>413</v>
      </c>
      <c r="X1110" s="24">
        <v>1601</v>
      </c>
      <c r="Y1110" s="24" t="str">
        <f t="shared" si="340"/>
        <v>no</v>
      </c>
      <c r="Z1110" s="24" t="str">
        <f t="shared" si="341"/>
        <v>Above Average</v>
      </c>
      <c r="AA1110" s="25">
        <v>0</v>
      </c>
      <c r="AB1110" s="25">
        <v>0</v>
      </c>
      <c r="AC1110" s="25">
        <v>2</v>
      </c>
      <c r="AD1110" s="25">
        <v>0</v>
      </c>
      <c r="AE1110" s="25">
        <f t="shared" si="342"/>
        <v>2</v>
      </c>
      <c r="AF1110" s="25" t="str">
        <f t="shared" si="343"/>
        <v>Less</v>
      </c>
      <c r="AG1110" s="57">
        <v>7</v>
      </c>
      <c r="AH1110" s="29">
        <v>157000</v>
      </c>
      <c r="AI1110" s="29">
        <f t="shared" si="330"/>
        <v>2872</v>
      </c>
      <c r="AJ1110" s="29" t="str">
        <f t="shared" si="344"/>
        <v>no</v>
      </c>
      <c r="AK1110" s="29">
        <f t="shared" si="345"/>
        <v>54.665738161559887</v>
      </c>
      <c r="AL1110" s="29">
        <f t="shared" si="346"/>
        <v>98.063710181136784</v>
      </c>
    </row>
    <row r="1111" spans="1:38" x14ac:dyDescent="0.2">
      <c r="A1111">
        <v>1101</v>
      </c>
      <c r="B1111" s="12">
        <v>60</v>
      </c>
      <c r="C1111" s="12">
        <f t="shared" si="331"/>
        <v>60</v>
      </c>
      <c r="D1111" s="12" t="str">
        <f t="shared" si="328"/>
        <v>no</v>
      </c>
      <c r="E1111" s="12" t="str">
        <f t="shared" si="332"/>
        <v>Below Average</v>
      </c>
      <c r="F1111" s="21">
        <v>8400</v>
      </c>
      <c r="G1111" s="21" t="str">
        <f t="shared" si="333"/>
        <v>no</v>
      </c>
      <c r="H1111" s="21" t="str">
        <f t="shared" si="334"/>
        <v>Below Average</v>
      </c>
      <c r="I1111" s="12" t="s">
        <v>232</v>
      </c>
      <c r="J1111" s="12" t="str">
        <f t="shared" si="335"/>
        <v>SWISU</v>
      </c>
      <c r="K1111" s="12" t="s">
        <v>91</v>
      </c>
      <c r="L1111" s="12">
        <f t="shared" si="329"/>
        <v>56.717772915383847</v>
      </c>
      <c r="M1111" s="12" t="str">
        <f t="shared" si="336"/>
        <v>Below Average</v>
      </c>
      <c r="N1111" s="22">
        <v>2</v>
      </c>
      <c r="O1111" s="22" t="str">
        <f t="shared" si="337"/>
        <v>Low</v>
      </c>
      <c r="P1111">
        <v>1920</v>
      </c>
      <c r="Q1111">
        <v>1950</v>
      </c>
      <c r="R1111" s="23">
        <v>290</v>
      </c>
      <c r="S1111" s="23" t="str">
        <f t="shared" si="338"/>
        <v>no</v>
      </c>
      <c r="T1111" s="23" t="str">
        <f t="shared" si="339"/>
        <v>Below Average</v>
      </c>
      <c r="U1111" s="24">
        <v>438</v>
      </c>
      <c r="V1111" s="24">
        <v>0</v>
      </c>
      <c r="W1111" s="24" t="s">
        <v>413</v>
      </c>
      <c r="X1111" s="24">
        <v>438</v>
      </c>
      <c r="Y1111" s="24" t="str">
        <f t="shared" si="340"/>
        <v>no</v>
      </c>
      <c r="Z1111" s="24" t="str">
        <f t="shared" si="341"/>
        <v>Below Average</v>
      </c>
      <c r="AA1111" s="25">
        <v>0</v>
      </c>
      <c r="AB1111" s="25">
        <v>0</v>
      </c>
      <c r="AC1111" s="25">
        <v>1</v>
      </c>
      <c r="AD1111" s="25">
        <v>0</v>
      </c>
      <c r="AE1111" s="25">
        <f t="shared" si="342"/>
        <v>1</v>
      </c>
      <c r="AF1111" s="25" t="str">
        <f t="shared" si="343"/>
        <v>Less</v>
      </c>
      <c r="AG1111" s="57">
        <v>3</v>
      </c>
      <c r="AH1111" s="29">
        <v>60000</v>
      </c>
      <c r="AI1111" s="29">
        <f t="shared" si="330"/>
        <v>728</v>
      </c>
      <c r="AJ1111" s="29" t="str">
        <f t="shared" si="344"/>
        <v>no</v>
      </c>
      <c r="AK1111" s="29">
        <f t="shared" si="345"/>
        <v>82.417582417582423</v>
      </c>
      <c r="AL1111" s="29">
        <f t="shared" si="346"/>
        <v>136.98630136986301</v>
      </c>
    </row>
    <row r="1112" spans="1:38" x14ac:dyDescent="0.2">
      <c r="A1112">
        <v>1102</v>
      </c>
      <c r="B1112" s="12">
        <v>61</v>
      </c>
      <c r="C1112" s="12">
        <f t="shared" si="331"/>
        <v>61</v>
      </c>
      <c r="D1112" s="12" t="str">
        <f t="shared" si="328"/>
        <v>no</v>
      </c>
      <c r="E1112" s="12" t="str">
        <f t="shared" si="332"/>
        <v>Below Average</v>
      </c>
      <c r="F1112" s="21">
        <v>9758</v>
      </c>
      <c r="G1112" s="21" t="str">
        <f t="shared" si="333"/>
        <v>no</v>
      </c>
      <c r="H1112" s="21" t="str">
        <f t="shared" si="334"/>
        <v>Below Average</v>
      </c>
      <c r="I1112" s="12" t="s">
        <v>162</v>
      </c>
      <c r="J1112" s="12" t="str">
        <f t="shared" si="335"/>
        <v>NAmes</v>
      </c>
      <c r="K1112" s="12" t="s">
        <v>91</v>
      </c>
      <c r="L1112" s="12">
        <f t="shared" si="329"/>
        <v>65.191384752822614</v>
      </c>
      <c r="M1112" s="12" t="str">
        <f t="shared" si="336"/>
        <v>Below Average</v>
      </c>
      <c r="N1112" s="22">
        <v>5</v>
      </c>
      <c r="O1112" s="22" t="str">
        <f t="shared" si="337"/>
        <v>Low</v>
      </c>
      <c r="P1112">
        <v>1971</v>
      </c>
      <c r="Q1112">
        <v>1971</v>
      </c>
      <c r="R1112" s="23">
        <v>950</v>
      </c>
      <c r="S1112" s="23" t="str">
        <f t="shared" si="338"/>
        <v>no</v>
      </c>
      <c r="T1112" s="23" t="str">
        <f t="shared" si="339"/>
        <v>Below Average</v>
      </c>
      <c r="U1112" s="24">
        <v>950</v>
      </c>
      <c r="V1112" s="24">
        <v>0</v>
      </c>
      <c r="W1112" s="24" t="s">
        <v>413</v>
      </c>
      <c r="X1112" s="24">
        <v>950</v>
      </c>
      <c r="Y1112" s="24" t="str">
        <f t="shared" si="340"/>
        <v>no</v>
      </c>
      <c r="Z1112" s="24" t="str">
        <f t="shared" si="341"/>
        <v>Below Average</v>
      </c>
      <c r="AA1112" s="25">
        <v>0</v>
      </c>
      <c r="AB1112" s="25">
        <v>0</v>
      </c>
      <c r="AC1112" s="25">
        <v>1</v>
      </c>
      <c r="AD1112" s="25">
        <v>0</v>
      </c>
      <c r="AE1112" s="25">
        <f t="shared" si="342"/>
        <v>1</v>
      </c>
      <c r="AF1112" s="25" t="str">
        <f t="shared" si="343"/>
        <v>Less</v>
      </c>
      <c r="AG1112" s="57">
        <v>5</v>
      </c>
      <c r="AH1112" s="29">
        <v>119500</v>
      </c>
      <c r="AI1112" s="29">
        <f t="shared" si="330"/>
        <v>1900</v>
      </c>
      <c r="AJ1112" s="29" t="str">
        <f t="shared" si="344"/>
        <v>no</v>
      </c>
      <c r="AK1112" s="29">
        <f t="shared" si="345"/>
        <v>62.89473684210526</v>
      </c>
      <c r="AL1112" s="29">
        <f t="shared" si="346"/>
        <v>125.78947368421052</v>
      </c>
    </row>
    <row r="1113" spans="1:38" x14ac:dyDescent="0.2">
      <c r="A1113">
        <v>1103</v>
      </c>
      <c r="B1113" s="12">
        <v>70</v>
      </c>
      <c r="C1113" s="12">
        <f t="shared" si="331"/>
        <v>70</v>
      </c>
      <c r="D1113" s="12" t="str">
        <f t="shared" si="328"/>
        <v>no</v>
      </c>
      <c r="E1113" s="12" t="str">
        <f t="shared" si="332"/>
        <v>Above Average</v>
      </c>
      <c r="F1113" s="21">
        <v>7000</v>
      </c>
      <c r="G1113" s="21" t="str">
        <f t="shared" si="333"/>
        <v>no</v>
      </c>
      <c r="H1113" s="21" t="str">
        <f t="shared" si="334"/>
        <v>Below Average</v>
      </c>
      <c r="I1113" s="12" t="s">
        <v>162</v>
      </c>
      <c r="J1113" s="12" t="str">
        <f t="shared" si="335"/>
        <v>NAmes</v>
      </c>
      <c r="K1113" s="12" t="s">
        <v>91</v>
      </c>
      <c r="L1113" s="12">
        <f t="shared" si="329"/>
        <v>65.191384752822614</v>
      </c>
      <c r="M1113" s="12" t="str">
        <f t="shared" si="336"/>
        <v>Below Average</v>
      </c>
      <c r="N1113" s="22">
        <v>5</v>
      </c>
      <c r="O1113" s="22" t="str">
        <f t="shared" si="337"/>
        <v>Low</v>
      </c>
      <c r="P1113">
        <v>1960</v>
      </c>
      <c r="Q1113">
        <v>2002</v>
      </c>
      <c r="R1113" s="23">
        <v>1010</v>
      </c>
      <c r="S1113" s="23" t="str">
        <f t="shared" si="338"/>
        <v>no</v>
      </c>
      <c r="T1113" s="23" t="str">
        <f t="shared" si="339"/>
        <v>Below Average</v>
      </c>
      <c r="U1113" s="24">
        <v>1134</v>
      </c>
      <c r="V1113" s="24">
        <v>0</v>
      </c>
      <c r="W1113" s="24" t="s">
        <v>413</v>
      </c>
      <c r="X1113" s="24">
        <v>1134</v>
      </c>
      <c r="Y1113" s="24" t="str">
        <f t="shared" si="340"/>
        <v>no</v>
      </c>
      <c r="Z1113" s="24" t="str">
        <f t="shared" si="341"/>
        <v>Below Average</v>
      </c>
      <c r="AA1113" s="25">
        <v>0</v>
      </c>
      <c r="AB1113" s="25">
        <v>0</v>
      </c>
      <c r="AC1113" s="25">
        <v>1</v>
      </c>
      <c r="AD1113" s="25">
        <v>0</v>
      </c>
      <c r="AE1113" s="25">
        <f t="shared" si="342"/>
        <v>1</v>
      </c>
      <c r="AF1113" s="25" t="str">
        <f t="shared" si="343"/>
        <v>Less</v>
      </c>
      <c r="AG1113" s="57">
        <v>6</v>
      </c>
      <c r="AH1113" s="29">
        <v>135000</v>
      </c>
      <c r="AI1113" s="29">
        <f t="shared" si="330"/>
        <v>2144</v>
      </c>
      <c r="AJ1113" s="29" t="str">
        <f t="shared" si="344"/>
        <v>no</v>
      </c>
      <c r="AK1113" s="29">
        <f t="shared" si="345"/>
        <v>62.96641791044776</v>
      </c>
      <c r="AL1113" s="29">
        <f t="shared" si="346"/>
        <v>119.04761904761905</v>
      </c>
    </row>
    <row r="1114" spans="1:38" x14ac:dyDescent="0.2">
      <c r="A1114">
        <v>1104</v>
      </c>
      <c r="B1114" s="12">
        <v>79</v>
      </c>
      <c r="C1114" s="12">
        <f t="shared" si="331"/>
        <v>79</v>
      </c>
      <c r="D1114" s="12" t="str">
        <f t="shared" si="328"/>
        <v>no</v>
      </c>
      <c r="E1114" s="12" t="str">
        <f t="shared" si="332"/>
        <v>Above Average</v>
      </c>
      <c r="F1114" s="21">
        <v>8910</v>
      </c>
      <c r="G1114" s="21" t="str">
        <f t="shared" si="333"/>
        <v>no</v>
      </c>
      <c r="H1114" s="21" t="str">
        <f t="shared" si="334"/>
        <v>Below Average</v>
      </c>
      <c r="I1114" s="12" t="s">
        <v>162</v>
      </c>
      <c r="J1114" s="12" t="str">
        <f t="shared" si="335"/>
        <v>NAmes</v>
      </c>
      <c r="K1114" s="12" t="s">
        <v>91</v>
      </c>
      <c r="L1114" s="12">
        <f t="shared" si="329"/>
        <v>65.191384752822614</v>
      </c>
      <c r="M1114" s="12" t="str">
        <f t="shared" si="336"/>
        <v>Below Average</v>
      </c>
      <c r="N1114" s="22">
        <v>6</v>
      </c>
      <c r="O1114" s="22" t="str">
        <f t="shared" si="337"/>
        <v>Low</v>
      </c>
      <c r="P1114">
        <v>1959</v>
      </c>
      <c r="Q1114">
        <v>1959</v>
      </c>
      <c r="R1114" s="23">
        <v>655</v>
      </c>
      <c r="S1114" s="23" t="str">
        <f t="shared" si="338"/>
        <v>no</v>
      </c>
      <c r="T1114" s="23" t="str">
        <f t="shared" si="339"/>
        <v>Below Average</v>
      </c>
      <c r="U1114" s="24">
        <v>1194</v>
      </c>
      <c r="V1114" s="24">
        <v>0</v>
      </c>
      <c r="W1114" s="24" t="s">
        <v>413</v>
      </c>
      <c r="X1114" s="24">
        <v>1194</v>
      </c>
      <c r="Y1114" s="24" t="str">
        <f t="shared" si="340"/>
        <v>no</v>
      </c>
      <c r="Z1114" s="24" t="str">
        <f t="shared" si="341"/>
        <v>Below Average</v>
      </c>
      <c r="AA1114" s="25">
        <v>0</v>
      </c>
      <c r="AB1114" s="25">
        <v>1</v>
      </c>
      <c r="AC1114" s="25">
        <v>1</v>
      </c>
      <c r="AD1114" s="25">
        <v>0</v>
      </c>
      <c r="AE1114" s="25">
        <f t="shared" si="342"/>
        <v>2</v>
      </c>
      <c r="AF1114" s="25" t="str">
        <f t="shared" si="343"/>
        <v>Less</v>
      </c>
      <c r="AG1114" s="57">
        <v>6</v>
      </c>
      <c r="AH1114" s="29">
        <v>159500</v>
      </c>
      <c r="AI1114" s="29">
        <f t="shared" si="330"/>
        <v>1849</v>
      </c>
      <c r="AJ1114" s="29" t="str">
        <f t="shared" si="344"/>
        <v>no</v>
      </c>
      <c r="AK1114" s="29">
        <f t="shared" si="345"/>
        <v>86.262844780962681</v>
      </c>
      <c r="AL1114" s="29">
        <f t="shared" si="346"/>
        <v>133.58458961474037</v>
      </c>
    </row>
    <row r="1115" spans="1:38" x14ac:dyDescent="0.2">
      <c r="A1115">
        <v>1105</v>
      </c>
      <c r="B1115" s="12">
        <v>24</v>
      </c>
      <c r="C1115" s="12">
        <f t="shared" si="331"/>
        <v>24</v>
      </c>
      <c r="D1115" s="12" t="str">
        <f t="shared" si="328"/>
        <v>yes</v>
      </c>
      <c r="E1115" s="12" t="str">
        <f t="shared" si="332"/>
        <v>Below Average</v>
      </c>
      <c r="F1115" s="21">
        <v>2016</v>
      </c>
      <c r="G1115" s="21" t="str">
        <f t="shared" si="333"/>
        <v>no</v>
      </c>
      <c r="H1115" s="21" t="str">
        <f t="shared" si="334"/>
        <v>Below Average</v>
      </c>
      <c r="I1115" s="12" t="s">
        <v>228</v>
      </c>
      <c r="J1115" s="12" t="str">
        <f t="shared" si="335"/>
        <v/>
      </c>
      <c r="K1115" s="12" t="s">
        <v>179</v>
      </c>
      <c r="L1115" s="12" t="str">
        <f t="shared" si="329"/>
        <v/>
      </c>
      <c r="M1115" s="12" t="str">
        <f t="shared" si="336"/>
        <v/>
      </c>
      <c r="N1115" s="22">
        <v>5</v>
      </c>
      <c r="O1115" s="22" t="str">
        <f t="shared" si="337"/>
        <v>Low</v>
      </c>
      <c r="P1115">
        <v>1970</v>
      </c>
      <c r="Q1115">
        <v>1970</v>
      </c>
      <c r="R1115" s="23">
        <v>630</v>
      </c>
      <c r="S1115" s="23" t="str">
        <f t="shared" si="338"/>
        <v>no</v>
      </c>
      <c r="T1115" s="23" t="str">
        <f t="shared" si="339"/>
        <v>Below Average</v>
      </c>
      <c r="U1115" s="24">
        <v>630</v>
      </c>
      <c r="V1115" s="24">
        <v>672</v>
      </c>
      <c r="W1115" s="24" t="s">
        <v>412</v>
      </c>
      <c r="X1115" s="24">
        <v>1302</v>
      </c>
      <c r="Y1115" s="24" t="str">
        <f t="shared" si="340"/>
        <v>no</v>
      </c>
      <c r="Z1115" s="24" t="str">
        <f t="shared" si="341"/>
        <v>Below Average</v>
      </c>
      <c r="AA1115" s="25">
        <v>0</v>
      </c>
      <c r="AB1115" s="25">
        <v>0</v>
      </c>
      <c r="AC1115" s="25">
        <v>2</v>
      </c>
      <c r="AD1115" s="25">
        <v>1</v>
      </c>
      <c r="AE1115" s="25">
        <f t="shared" si="342"/>
        <v>3</v>
      </c>
      <c r="AF1115" s="25" t="str">
        <f t="shared" si="343"/>
        <v>More</v>
      </c>
      <c r="AG1115" s="57">
        <v>6</v>
      </c>
      <c r="AH1115" s="29">
        <v>106000</v>
      </c>
      <c r="AI1115" s="29">
        <f t="shared" si="330"/>
        <v>1932</v>
      </c>
      <c r="AJ1115" s="29" t="str">
        <f t="shared" si="344"/>
        <v>no</v>
      </c>
      <c r="AK1115" s="29">
        <f t="shared" si="345"/>
        <v>54.865424430641824</v>
      </c>
      <c r="AL1115" s="29">
        <f t="shared" si="346"/>
        <v>81.413210445468508</v>
      </c>
    </row>
    <row r="1116" spans="1:38" x14ac:dyDescent="0.2">
      <c r="A1116">
        <v>1106</v>
      </c>
      <c r="B1116" s="12">
        <v>98</v>
      </c>
      <c r="C1116" s="12">
        <f t="shared" si="331"/>
        <v>98</v>
      </c>
      <c r="D1116" s="12" t="str">
        <f t="shared" si="328"/>
        <v>no</v>
      </c>
      <c r="E1116" s="12" t="str">
        <f t="shared" si="332"/>
        <v>Above Average</v>
      </c>
      <c r="F1116" s="21">
        <v>12256</v>
      </c>
      <c r="G1116" s="21" t="str">
        <f t="shared" si="333"/>
        <v>no</v>
      </c>
      <c r="H1116" s="21" t="str">
        <f t="shared" si="334"/>
        <v>Above Average</v>
      </c>
      <c r="I1116" s="12" t="s">
        <v>129</v>
      </c>
      <c r="J1116" s="12" t="str">
        <f t="shared" si="335"/>
        <v>NoRidge</v>
      </c>
      <c r="K1116" s="12" t="s">
        <v>91</v>
      </c>
      <c r="L1116" s="12">
        <f t="shared" si="329"/>
        <v>82.673563019433331</v>
      </c>
      <c r="M1116" s="12" t="str">
        <f t="shared" si="336"/>
        <v>Above Average</v>
      </c>
      <c r="N1116" s="22">
        <v>8</v>
      </c>
      <c r="O1116" s="22" t="str">
        <f t="shared" si="337"/>
        <v>High</v>
      </c>
      <c r="P1116">
        <v>1994</v>
      </c>
      <c r="Q1116">
        <v>1995</v>
      </c>
      <c r="R1116" s="23">
        <v>1463</v>
      </c>
      <c r="S1116" s="23" t="str">
        <f t="shared" si="338"/>
        <v>no</v>
      </c>
      <c r="T1116" s="23" t="str">
        <f t="shared" si="339"/>
        <v>Above Average</v>
      </c>
      <c r="U1116" s="24">
        <v>1500</v>
      </c>
      <c r="V1116" s="24">
        <v>1122</v>
      </c>
      <c r="W1116" s="24" t="s">
        <v>412</v>
      </c>
      <c r="X1116" s="24">
        <v>2622</v>
      </c>
      <c r="Y1116" s="24" t="str">
        <f t="shared" si="340"/>
        <v>no</v>
      </c>
      <c r="Z1116" s="24" t="str">
        <f t="shared" si="341"/>
        <v>Above Average</v>
      </c>
      <c r="AA1116" s="25">
        <v>1</v>
      </c>
      <c r="AB1116" s="25">
        <v>0</v>
      </c>
      <c r="AC1116" s="25">
        <v>2</v>
      </c>
      <c r="AD1116" s="25">
        <v>1</v>
      </c>
      <c r="AE1116" s="25">
        <f t="shared" si="342"/>
        <v>4</v>
      </c>
      <c r="AF1116" s="25" t="str">
        <f t="shared" si="343"/>
        <v>More</v>
      </c>
      <c r="AG1116" s="57">
        <v>9</v>
      </c>
      <c r="AH1116" s="29">
        <v>325000</v>
      </c>
      <c r="AI1116" s="29">
        <f t="shared" si="330"/>
        <v>4085</v>
      </c>
      <c r="AJ1116" s="29" t="str">
        <f t="shared" si="344"/>
        <v>no</v>
      </c>
      <c r="AK1116" s="29">
        <f t="shared" si="345"/>
        <v>79.559363525091797</v>
      </c>
      <c r="AL1116" s="29">
        <f t="shared" si="346"/>
        <v>123.95118230358504</v>
      </c>
    </row>
    <row r="1117" spans="1:38" x14ac:dyDescent="0.2">
      <c r="A1117">
        <v>1107</v>
      </c>
      <c r="B1117" s="12">
        <v>114</v>
      </c>
      <c r="C1117" s="12">
        <f t="shared" si="331"/>
        <v>114</v>
      </c>
      <c r="D1117" s="12" t="str">
        <f t="shared" si="328"/>
        <v>yes</v>
      </c>
      <c r="E1117" s="12" t="str">
        <f t="shared" si="332"/>
        <v>Above Average</v>
      </c>
      <c r="F1117" s="21">
        <v>10357</v>
      </c>
      <c r="G1117" s="21" t="str">
        <f t="shared" si="333"/>
        <v>no</v>
      </c>
      <c r="H1117" s="21" t="str">
        <f t="shared" si="334"/>
        <v>Below Average</v>
      </c>
      <c r="I1117" s="12" t="s">
        <v>170</v>
      </c>
      <c r="J1117" s="12" t="str">
        <f t="shared" si="335"/>
        <v>SawyerW</v>
      </c>
      <c r="K1117" s="12" t="s">
        <v>91</v>
      </c>
      <c r="L1117" s="12">
        <f t="shared" si="329"/>
        <v>71.682411868126678</v>
      </c>
      <c r="M1117" s="12" t="str">
        <f t="shared" si="336"/>
        <v>Above Average</v>
      </c>
      <c r="N1117" s="22">
        <v>7</v>
      </c>
      <c r="O1117" s="22" t="str">
        <f t="shared" si="337"/>
        <v>High</v>
      </c>
      <c r="P1117">
        <v>1990</v>
      </c>
      <c r="Q1117">
        <v>1991</v>
      </c>
      <c r="R1117" s="23">
        <v>910</v>
      </c>
      <c r="S1117" s="23" t="str">
        <f t="shared" si="338"/>
        <v>no</v>
      </c>
      <c r="T1117" s="23" t="str">
        <f t="shared" si="339"/>
        <v>Below Average</v>
      </c>
      <c r="U1117" s="24">
        <v>1442</v>
      </c>
      <c r="V1117" s="24">
        <v>0</v>
      </c>
      <c r="W1117" s="24" t="s">
        <v>413</v>
      </c>
      <c r="X1117" s="24">
        <v>1442</v>
      </c>
      <c r="Y1117" s="24" t="str">
        <f t="shared" si="340"/>
        <v>no</v>
      </c>
      <c r="Z1117" s="24" t="str">
        <f t="shared" si="341"/>
        <v>Below Average</v>
      </c>
      <c r="AA1117" s="25">
        <v>1</v>
      </c>
      <c r="AB1117" s="25">
        <v>0</v>
      </c>
      <c r="AC1117" s="25">
        <v>2</v>
      </c>
      <c r="AD1117" s="25">
        <v>0</v>
      </c>
      <c r="AE1117" s="25">
        <f t="shared" si="342"/>
        <v>3</v>
      </c>
      <c r="AF1117" s="25" t="str">
        <f t="shared" si="343"/>
        <v>More</v>
      </c>
      <c r="AG1117" s="57">
        <v>6</v>
      </c>
      <c r="AH1117" s="29">
        <v>179900</v>
      </c>
      <c r="AI1117" s="29">
        <f t="shared" si="330"/>
        <v>2352</v>
      </c>
      <c r="AJ1117" s="29" t="str">
        <f t="shared" si="344"/>
        <v>no</v>
      </c>
      <c r="AK1117" s="29">
        <f t="shared" si="345"/>
        <v>76.488095238095241</v>
      </c>
      <c r="AL1117" s="29">
        <f t="shared" si="346"/>
        <v>124.75728155339806</v>
      </c>
    </row>
    <row r="1118" spans="1:38" x14ac:dyDescent="0.2">
      <c r="A1118">
        <v>1108</v>
      </c>
      <c r="B1118" s="12">
        <v>168</v>
      </c>
      <c r="C1118" s="12">
        <f t="shared" si="331"/>
        <v>168</v>
      </c>
      <c r="D1118" s="12" t="str">
        <f t="shared" si="328"/>
        <v>yes</v>
      </c>
      <c r="E1118" s="12" t="str">
        <f t="shared" si="332"/>
        <v>Above Average</v>
      </c>
      <c r="F1118" s="21">
        <v>23257</v>
      </c>
      <c r="G1118" s="21" t="str">
        <f t="shared" si="333"/>
        <v>yes</v>
      </c>
      <c r="H1118" s="21" t="str">
        <f t="shared" si="334"/>
        <v>Above Average</v>
      </c>
      <c r="I1118" s="12" t="s">
        <v>193</v>
      </c>
      <c r="J1118" s="12" t="str">
        <f t="shared" si="335"/>
        <v>Gilbert</v>
      </c>
      <c r="K1118" s="12" t="s">
        <v>91</v>
      </c>
      <c r="L1118" s="12">
        <f t="shared" si="329"/>
        <v>77.47396854876844</v>
      </c>
      <c r="M1118" s="12" t="str">
        <f t="shared" si="336"/>
        <v>Above Average</v>
      </c>
      <c r="N1118" s="22">
        <v>7</v>
      </c>
      <c r="O1118" s="22" t="str">
        <f t="shared" si="337"/>
        <v>High</v>
      </c>
      <c r="P1118">
        <v>2006</v>
      </c>
      <c r="Q1118">
        <v>2006</v>
      </c>
      <c r="R1118" s="23">
        <v>868</v>
      </c>
      <c r="S1118" s="23" t="str">
        <f t="shared" si="338"/>
        <v>no</v>
      </c>
      <c r="T1118" s="23" t="str">
        <f t="shared" si="339"/>
        <v>Below Average</v>
      </c>
      <c r="U1118" s="24">
        <v>887</v>
      </c>
      <c r="V1118" s="24">
        <v>1134</v>
      </c>
      <c r="W1118" s="24" t="s">
        <v>412</v>
      </c>
      <c r="X1118" s="24">
        <v>2021</v>
      </c>
      <c r="Y1118" s="24" t="str">
        <f t="shared" si="340"/>
        <v>no</v>
      </c>
      <c r="Z1118" s="24" t="str">
        <f t="shared" si="341"/>
        <v>Above Average</v>
      </c>
      <c r="AA1118" s="25">
        <v>0</v>
      </c>
      <c r="AB1118" s="25">
        <v>0</v>
      </c>
      <c r="AC1118" s="25">
        <v>2</v>
      </c>
      <c r="AD1118" s="25">
        <v>1</v>
      </c>
      <c r="AE1118" s="25">
        <f t="shared" si="342"/>
        <v>3</v>
      </c>
      <c r="AF1118" s="25" t="str">
        <f t="shared" si="343"/>
        <v>More</v>
      </c>
      <c r="AG1118" s="57">
        <v>9</v>
      </c>
      <c r="AH1118" s="29">
        <v>274725</v>
      </c>
      <c r="AI1118" s="29">
        <f t="shared" si="330"/>
        <v>2889</v>
      </c>
      <c r="AJ1118" s="29" t="str">
        <f t="shared" si="344"/>
        <v>no</v>
      </c>
      <c r="AK1118" s="29">
        <f t="shared" si="345"/>
        <v>95.09345794392523</v>
      </c>
      <c r="AL1118" s="29">
        <f t="shared" si="346"/>
        <v>135.93518060366156</v>
      </c>
    </row>
    <row r="1119" spans="1:38" x14ac:dyDescent="0.2">
      <c r="A1119">
        <v>1109</v>
      </c>
      <c r="B1119" s="12" t="s">
        <v>83</v>
      </c>
      <c r="C1119" s="12">
        <f t="shared" si="331"/>
        <v>69</v>
      </c>
      <c r="D1119" s="12" t="str">
        <f t="shared" si="328"/>
        <v>no</v>
      </c>
      <c r="E1119" s="12" t="str">
        <f t="shared" si="332"/>
        <v>Below Average</v>
      </c>
      <c r="F1119" s="21">
        <v>8063</v>
      </c>
      <c r="G1119" s="21" t="str">
        <f t="shared" si="333"/>
        <v>no</v>
      </c>
      <c r="H1119" s="21" t="str">
        <f t="shared" si="334"/>
        <v>Below Average</v>
      </c>
      <c r="I1119" s="12" t="s">
        <v>193</v>
      </c>
      <c r="J1119" s="12" t="str">
        <f t="shared" si="335"/>
        <v>Gilbert</v>
      </c>
      <c r="K1119" s="12" t="s">
        <v>91</v>
      </c>
      <c r="L1119" s="12">
        <f t="shared" si="329"/>
        <v>77.47396854876844</v>
      </c>
      <c r="M1119" s="12" t="str">
        <f t="shared" si="336"/>
        <v>Above Average</v>
      </c>
      <c r="N1119" s="22">
        <v>6</v>
      </c>
      <c r="O1119" s="22" t="str">
        <f t="shared" si="337"/>
        <v>Low</v>
      </c>
      <c r="P1119">
        <v>2000</v>
      </c>
      <c r="Q1119">
        <v>2000</v>
      </c>
      <c r="R1119" s="23">
        <v>924</v>
      </c>
      <c r="S1119" s="23" t="str">
        <f t="shared" si="338"/>
        <v>no</v>
      </c>
      <c r="T1119" s="23" t="str">
        <f t="shared" si="339"/>
        <v>Below Average</v>
      </c>
      <c r="U1119" s="24">
        <v>948</v>
      </c>
      <c r="V1119" s="24">
        <v>742</v>
      </c>
      <c r="W1119" s="24" t="s">
        <v>412</v>
      </c>
      <c r="X1119" s="24">
        <v>1690</v>
      </c>
      <c r="Y1119" s="24" t="str">
        <f t="shared" si="340"/>
        <v>no</v>
      </c>
      <c r="Z1119" s="24" t="str">
        <f t="shared" si="341"/>
        <v>Above Average</v>
      </c>
      <c r="AA1119" s="25">
        <v>0</v>
      </c>
      <c r="AB1119" s="25">
        <v>0</v>
      </c>
      <c r="AC1119" s="25">
        <v>2</v>
      </c>
      <c r="AD1119" s="25">
        <v>1</v>
      </c>
      <c r="AE1119" s="25">
        <f t="shared" si="342"/>
        <v>3</v>
      </c>
      <c r="AF1119" s="25" t="str">
        <f t="shared" si="343"/>
        <v>More</v>
      </c>
      <c r="AG1119" s="57">
        <v>7</v>
      </c>
      <c r="AH1119" s="29">
        <v>181000</v>
      </c>
      <c r="AI1119" s="29">
        <f t="shared" si="330"/>
        <v>2614</v>
      </c>
      <c r="AJ1119" s="29" t="str">
        <f t="shared" si="344"/>
        <v>no</v>
      </c>
      <c r="AK1119" s="29">
        <f t="shared" si="345"/>
        <v>69.24254016832441</v>
      </c>
      <c r="AL1119" s="29">
        <f t="shared" si="346"/>
        <v>107.10059171597634</v>
      </c>
    </row>
    <row r="1120" spans="1:38" x14ac:dyDescent="0.2">
      <c r="A1120">
        <v>1110</v>
      </c>
      <c r="B1120" s="12">
        <v>107</v>
      </c>
      <c r="C1120" s="12">
        <f t="shared" si="331"/>
        <v>107</v>
      </c>
      <c r="D1120" s="12" t="str">
        <f t="shared" si="328"/>
        <v>no</v>
      </c>
      <c r="E1120" s="12" t="str">
        <f t="shared" si="332"/>
        <v>Above Average</v>
      </c>
      <c r="F1120" s="21">
        <v>11362</v>
      </c>
      <c r="G1120" s="21" t="str">
        <f t="shared" si="333"/>
        <v>no</v>
      </c>
      <c r="H1120" s="21" t="str">
        <f t="shared" si="334"/>
        <v>Above Average</v>
      </c>
      <c r="I1120" s="12" t="s">
        <v>154</v>
      </c>
      <c r="J1120" s="12" t="str">
        <f t="shared" si="335"/>
        <v>NridgHt</v>
      </c>
      <c r="K1120" s="12" t="s">
        <v>91</v>
      </c>
      <c r="L1120" s="12">
        <f t="shared" si="329"/>
        <v>92.435750489847905</v>
      </c>
      <c r="M1120" s="12" t="str">
        <f t="shared" si="336"/>
        <v>Above Average</v>
      </c>
      <c r="N1120" s="22">
        <v>8</v>
      </c>
      <c r="O1120" s="22" t="str">
        <f t="shared" si="337"/>
        <v>High</v>
      </c>
      <c r="P1120">
        <v>2004</v>
      </c>
      <c r="Q1120">
        <v>2005</v>
      </c>
      <c r="R1120" s="23">
        <v>1836</v>
      </c>
      <c r="S1120" s="23" t="str">
        <f t="shared" si="338"/>
        <v>no</v>
      </c>
      <c r="T1120" s="23" t="str">
        <f t="shared" si="339"/>
        <v>Above Average</v>
      </c>
      <c r="U1120" s="24">
        <v>1836</v>
      </c>
      <c r="V1120" s="24">
        <v>0</v>
      </c>
      <c r="W1120" s="24" t="s">
        <v>413</v>
      </c>
      <c r="X1120" s="24">
        <v>1836</v>
      </c>
      <c r="Y1120" s="24" t="str">
        <f t="shared" si="340"/>
        <v>no</v>
      </c>
      <c r="Z1120" s="24" t="str">
        <f t="shared" si="341"/>
        <v>Above Average</v>
      </c>
      <c r="AA1120" s="25">
        <v>1</v>
      </c>
      <c r="AB1120" s="25">
        <v>0</v>
      </c>
      <c r="AC1120" s="25">
        <v>2</v>
      </c>
      <c r="AD1120" s="25">
        <v>0</v>
      </c>
      <c r="AE1120" s="25">
        <f t="shared" si="342"/>
        <v>3</v>
      </c>
      <c r="AF1120" s="25" t="str">
        <f t="shared" si="343"/>
        <v>More</v>
      </c>
      <c r="AG1120" s="57">
        <v>7</v>
      </c>
      <c r="AH1120" s="29">
        <v>280000</v>
      </c>
      <c r="AI1120" s="29">
        <f t="shared" si="330"/>
        <v>3672</v>
      </c>
      <c r="AJ1120" s="29" t="str">
        <f t="shared" si="344"/>
        <v>no</v>
      </c>
      <c r="AK1120" s="29">
        <f t="shared" si="345"/>
        <v>76.252723311546845</v>
      </c>
      <c r="AL1120" s="29">
        <f t="shared" si="346"/>
        <v>152.50544662309369</v>
      </c>
    </row>
    <row r="1121" spans="1:38" x14ac:dyDescent="0.2">
      <c r="A1121">
        <v>1111</v>
      </c>
      <c r="B1121" s="12" t="s">
        <v>83</v>
      </c>
      <c r="C1121" s="12">
        <f t="shared" si="331"/>
        <v>69</v>
      </c>
      <c r="D1121" s="12" t="str">
        <f t="shared" si="328"/>
        <v>no</v>
      </c>
      <c r="E1121" s="12" t="str">
        <f t="shared" si="332"/>
        <v>Below Average</v>
      </c>
      <c r="F1121" s="21">
        <v>8000</v>
      </c>
      <c r="G1121" s="21" t="str">
        <f t="shared" si="333"/>
        <v>no</v>
      </c>
      <c r="H1121" s="21" t="str">
        <f t="shared" si="334"/>
        <v>Below Average</v>
      </c>
      <c r="I1121" s="12" t="s">
        <v>193</v>
      </c>
      <c r="J1121" s="12" t="str">
        <f t="shared" si="335"/>
        <v>Gilbert</v>
      </c>
      <c r="K1121" s="12" t="s">
        <v>91</v>
      </c>
      <c r="L1121" s="12">
        <f t="shared" si="329"/>
        <v>77.47396854876844</v>
      </c>
      <c r="M1121" s="12" t="str">
        <f t="shared" si="336"/>
        <v>Above Average</v>
      </c>
      <c r="N1121" s="22">
        <v>6</v>
      </c>
      <c r="O1121" s="22" t="str">
        <f t="shared" si="337"/>
        <v>Low</v>
      </c>
      <c r="P1121">
        <v>1995</v>
      </c>
      <c r="Q1121">
        <v>1996</v>
      </c>
      <c r="R1121" s="23">
        <v>773</v>
      </c>
      <c r="S1121" s="23" t="str">
        <f t="shared" si="338"/>
        <v>no</v>
      </c>
      <c r="T1121" s="23" t="str">
        <f t="shared" si="339"/>
        <v>Below Average</v>
      </c>
      <c r="U1121" s="24">
        <v>773</v>
      </c>
      <c r="V1121" s="24">
        <v>885</v>
      </c>
      <c r="W1121" s="24" t="s">
        <v>412</v>
      </c>
      <c r="X1121" s="24">
        <v>1658</v>
      </c>
      <c r="Y1121" s="24" t="str">
        <f t="shared" si="340"/>
        <v>no</v>
      </c>
      <c r="Z1121" s="24" t="str">
        <f t="shared" si="341"/>
        <v>Above Average</v>
      </c>
      <c r="AA1121" s="25">
        <v>1</v>
      </c>
      <c r="AB1121" s="25">
        <v>0</v>
      </c>
      <c r="AC1121" s="25">
        <v>2</v>
      </c>
      <c r="AD1121" s="25">
        <v>1</v>
      </c>
      <c r="AE1121" s="25">
        <f t="shared" si="342"/>
        <v>4</v>
      </c>
      <c r="AF1121" s="25" t="str">
        <f t="shared" si="343"/>
        <v>More</v>
      </c>
      <c r="AG1121" s="57">
        <v>8</v>
      </c>
      <c r="AH1121" s="29">
        <v>188000</v>
      </c>
      <c r="AI1121" s="29">
        <f t="shared" si="330"/>
        <v>2431</v>
      </c>
      <c r="AJ1121" s="29" t="str">
        <f t="shared" si="344"/>
        <v>no</v>
      </c>
      <c r="AK1121" s="29">
        <f t="shared" si="345"/>
        <v>77.334430275606749</v>
      </c>
      <c r="AL1121" s="29">
        <f t="shared" si="346"/>
        <v>113.38962605548853</v>
      </c>
    </row>
    <row r="1122" spans="1:38" x14ac:dyDescent="0.2">
      <c r="A1122">
        <v>1112</v>
      </c>
      <c r="B1122" s="12">
        <v>80</v>
      </c>
      <c r="C1122" s="12">
        <f t="shared" si="331"/>
        <v>80</v>
      </c>
      <c r="D1122" s="12" t="str">
        <f t="shared" si="328"/>
        <v>no</v>
      </c>
      <c r="E1122" s="12" t="str">
        <f t="shared" si="332"/>
        <v>Above Average</v>
      </c>
      <c r="F1122" s="21">
        <v>10480</v>
      </c>
      <c r="G1122" s="21" t="str">
        <f t="shared" si="333"/>
        <v>no</v>
      </c>
      <c r="H1122" s="21" t="str">
        <f t="shared" si="334"/>
        <v>Below Average</v>
      </c>
      <c r="I1122" s="12" t="s">
        <v>138</v>
      </c>
      <c r="J1122" s="12" t="str">
        <f t="shared" si="335"/>
        <v>NWAmes</v>
      </c>
      <c r="K1122" s="12" t="s">
        <v>91</v>
      </c>
      <c r="L1122" s="12">
        <f t="shared" si="329"/>
        <v>67.115548801871967</v>
      </c>
      <c r="M1122" s="12" t="str">
        <f t="shared" si="336"/>
        <v>Below Average</v>
      </c>
      <c r="N1122" s="22">
        <v>7</v>
      </c>
      <c r="O1122" s="22" t="str">
        <f t="shared" si="337"/>
        <v>High</v>
      </c>
      <c r="P1122">
        <v>1976</v>
      </c>
      <c r="Q1122">
        <v>1976</v>
      </c>
      <c r="R1122" s="23">
        <v>803</v>
      </c>
      <c r="S1122" s="23" t="str">
        <f t="shared" si="338"/>
        <v>no</v>
      </c>
      <c r="T1122" s="23" t="str">
        <f t="shared" si="339"/>
        <v>Below Average</v>
      </c>
      <c r="U1122" s="24">
        <v>1098</v>
      </c>
      <c r="V1122" s="24">
        <v>866</v>
      </c>
      <c r="W1122" s="24" t="s">
        <v>412</v>
      </c>
      <c r="X1122" s="24">
        <v>1964</v>
      </c>
      <c r="Y1122" s="24" t="str">
        <f t="shared" si="340"/>
        <v>no</v>
      </c>
      <c r="Z1122" s="24" t="str">
        <f t="shared" si="341"/>
        <v>Above Average</v>
      </c>
      <c r="AA1122" s="25">
        <v>0</v>
      </c>
      <c r="AB1122" s="25">
        <v>0</v>
      </c>
      <c r="AC1122" s="25">
        <v>2</v>
      </c>
      <c r="AD1122" s="25">
        <v>1</v>
      </c>
      <c r="AE1122" s="25">
        <f t="shared" si="342"/>
        <v>3</v>
      </c>
      <c r="AF1122" s="25" t="str">
        <f t="shared" si="343"/>
        <v>More</v>
      </c>
      <c r="AG1122" s="57">
        <v>8</v>
      </c>
      <c r="AH1122" s="29">
        <v>205000</v>
      </c>
      <c r="AI1122" s="29">
        <f t="shared" si="330"/>
        <v>2767</v>
      </c>
      <c r="AJ1122" s="29" t="str">
        <f t="shared" si="344"/>
        <v>no</v>
      </c>
      <c r="AK1122" s="29">
        <f t="shared" si="345"/>
        <v>74.087459342247925</v>
      </c>
      <c r="AL1122" s="29">
        <f t="shared" si="346"/>
        <v>104.37881873727088</v>
      </c>
    </row>
    <row r="1123" spans="1:38" x14ac:dyDescent="0.2">
      <c r="A1123">
        <v>1113</v>
      </c>
      <c r="B1123" s="12">
        <v>73</v>
      </c>
      <c r="C1123" s="12">
        <f t="shared" si="331"/>
        <v>73</v>
      </c>
      <c r="D1123" s="12" t="str">
        <f t="shared" si="328"/>
        <v>no</v>
      </c>
      <c r="E1123" s="12" t="str">
        <f t="shared" si="332"/>
        <v>Above Average</v>
      </c>
      <c r="F1123" s="21">
        <v>7100</v>
      </c>
      <c r="G1123" s="21" t="str">
        <f t="shared" si="333"/>
        <v>no</v>
      </c>
      <c r="H1123" s="21" t="str">
        <f t="shared" si="334"/>
        <v>Below Average</v>
      </c>
      <c r="I1123" s="12" t="s">
        <v>162</v>
      </c>
      <c r="J1123" s="12" t="str">
        <f t="shared" si="335"/>
        <v>NAmes</v>
      </c>
      <c r="K1123" s="12" t="s">
        <v>91</v>
      </c>
      <c r="L1123" s="12">
        <f t="shared" si="329"/>
        <v>65.191384752822614</v>
      </c>
      <c r="M1123" s="12" t="str">
        <f t="shared" si="336"/>
        <v>Below Average</v>
      </c>
      <c r="N1123" s="22">
        <v>5</v>
      </c>
      <c r="O1123" s="22" t="str">
        <f t="shared" si="337"/>
        <v>Low</v>
      </c>
      <c r="P1123">
        <v>1957</v>
      </c>
      <c r="Q1123">
        <v>1957</v>
      </c>
      <c r="R1123" s="23">
        <v>816</v>
      </c>
      <c r="S1123" s="23" t="str">
        <f t="shared" si="338"/>
        <v>no</v>
      </c>
      <c r="T1123" s="23" t="str">
        <f t="shared" si="339"/>
        <v>Below Average</v>
      </c>
      <c r="U1123" s="24">
        <v>816</v>
      </c>
      <c r="V1123" s="24">
        <v>0</v>
      </c>
      <c r="W1123" s="24" t="s">
        <v>413</v>
      </c>
      <c r="X1123" s="24">
        <v>816</v>
      </c>
      <c r="Y1123" s="24" t="str">
        <f t="shared" si="340"/>
        <v>no</v>
      </c>
      <c r="Z1123" s="24" t="str">
        <f t="shared" si="341"/>
        <v>Below Average</v>
      </c>
      <c r="AA1123" s="25">
        <v>1</v>
      </c>
      <c r="AB1123" s="25">
        <v>0</v>
      </c>
      <c r="AC1123" s="25">
        <v>1</v>
      </c>
      <c r="AD1123" s="25">
        <v>0</v>
      </c>
      <c r="AE1123" s="25">
        <f t="shared" si="342"/>
        <v>2</v>
      </c>
      <c r="AF1123" s="25" t="str">
        <f t="shared" si="343"/>
        <v>Less</v>
      </c>
      <c r="AG1123" s="57">
        <v>5</v>
      </c>
      <c r="AH1123" s="29">
        <v>129900</v>
      </c>
      <c r="AI1123" s="29">
        <f t="shared" si="330"/>
        <v>1632</v>
      </c>
      <c r="AJ1123" s="29" t="str">
        <f t="shared" si="344"/>
        <v>no</v>
      </c>
      <c r="AK1123" s="29">
        <f t="shared" si="345"/>
        <v>79.595588235294116</v>
      </c>
      <c r="AL1123" s="29">
        <f t="shared" si="346"/>
        <v>159.19117647058823</v>
      </c>
    </row>
    <row r="1124" spans="1:38" x14ac:dyDescent="0.2">
      <c r="A1124">
        <v>1114</v>
      </c>
      <c r="B1124" s="12">
        <v>66</v>
      </c>
      <c r="C1124" s="12">
        <f t="shared" si="331"/>
        <v>66</v>
      </c>
      <c r="D1124" s="12" t="str">
        <f t="shared" si="328"/>
        <v>no</v>
      </c>
      <c r="E1124" s="12" t="str">
        <f t="shared" si="332"/>
        <v>Below Average</v>
      </c>
      <c r="F1124" s="21">
        <v>8923</v>
      </c>
      <c r="G1124" s="21" t="str">
        <f t="shared" si="333"/>
        <v>no</v>
      </c>
      <c r="H1124" s="21" t="str">
        <f t="shared" si="334"/>
        <v>Below Average</v>
      </c>
      <c r="I1124" s="12" t="s">
        <v>162</v>
      </c>
      <c r="J1124" s="12" t="str">
        <f t="shared" si="335"/>
        <v>NAmes</v>
      </c>
      <c r="K1124" s="12" t="s">
        <v>91</v>
      </c>
      <c r="L1124" s="12">
        <f t="shared" si="329"/>
        <v>65.191384752822614</v>
      </c>
      <c r="M1124" s="12" t="str">
        <f t="shared" si="336"/>
        <v>Below Average</v>
      </c>
      <c r="N1124" s="22">
        <v>5</v>
      </c>
      <c r="O1124" s="22" t="str">
        <f t="shared" si="337"/>
        <v>Low</v>
      </c>
      <c r="P1124">
        <v>1953</v>
      </c>
      <c r="Q1124">
        <v>2006</v>
      </c>
      <c r="R1124" s="23">
        <v>1008</v>
      </c>
      <c r="S1124" s="23" t="str">
        <f t="shared" si="338"/>
        <v>no</v>
      </c>
      <c r="T1124" s="23" t="str">
        <f t="shared" si="339"/>
        <v>Below Average</v>
      </c>
      <c r="U1124" s="24">
        <v>1008</v>
      </c>
      <c r="V1124" s="24">
        <v>0</v>
      </c>
      <c r="W1124" s="24" t="s">
        <v>413</v>
      </c>
      <c r="X1124" s="24">
        <v>1008</v>
      </c>
      <c r="Y1124" s="24" t="str">
        <f t="shared" si="340"/>
        <v>no</v>
      </c>
      <c r="Z1124" s="24" t="str">
        <f t="shared" si="341"/>
        <v>Below Average</v>
      </c>
      <c r="AA1124" s="25">
        <v>1</v>
      </c>
      <c r="AB1124" s="25">
        <v>0</v>
      </c>
      <c r="AC1124" s="25">
        <v>1</v>
      </c>
      <c r="AD1124" s="25">
        <v>0</v>
      </c>
      <c r="AE1124" s="25">
        <f t="shared" si="342"/>
        <v>2</v>
      </c>
      <c r="AF1124" s="25" t="str">
        <f t="shared" si="343"/>
        <v>Less</v>
      </c>
      <c r="AG1124" s="57">
        <v>6</v>
      </c>
      <c r="AH1124" s="29">
        <v>134500</v>
      </c>
      <c r="AI1124" s="29">
        <f t="shared" si="330"/>
        <v>2016</v>
      </c>
      <c r="AJ1124" s="29" t="str">
        <f t="shared" si="344"/>
        <v>no</v>
      </c>
      <c r="AK1124" s="29">
        <f t="shared" si="345"/>
        <v>66.716269841269835</v>
      </c>
      <c r="AL1124" s="29">
        <f t="shared" si="346"/>
        <v>133.43253968253967</v>
      </c>
    </row>
    <row r="1125" spans="1:38" x14ac:dyDescent="0.2">
      <c r="A1125">
        <v>1115</v>
      </c>
      <c r="B1125" s="12">
        <v>90</v>
      </c>
      <c r="C1125" s="12">
        <f t="shared" si="331"/>
        <v>90</v>
      </c>
      <c r="D1125" s="12" t="str">
        <f t="shared" si="328"/>
        <v>no</v>
      </c>
      <c r="E1125" s="12" t="str">
        <f t="shared" si="332"/>
        <v>Above Average</v>
      </c>
      <c r="F1125" s="21">
        <v>5400</v>
      </c>
      <c r="G1125" s="21" t="str">
        <f t="shared" si="333"/>
        <v>no</v>
      </c>
      <c r="H1125" s="21" t="str">
        <f t="shared" si="334"/>
        <v>Below Average</v>
      </c>
      <c r="I1125" s="12" t="s">
        <v>143</v>
      </c>
      <c r="J1125" s="12" t="str">
        <f t="shared" si="335"/>
        <v>OldTown</v>
      </c>
      <c r="K1125" s="12" t="s">
        <v>91</v>
      </c>
      <c r="L1125" s="12">
        <f t="shared" si="329"/>
        <v>57.90974368543602</v>
      </c>
      <c r="M1125" s="12" t="str">
        <f t="shared" si="336"/>
        <v>Below Average</v>
      </c>
      <c r="N1125" s="22">
        <v>5</v>
      </c>
      <c r="O1125" s="22" t="str">
        <f t="shared" si="337"/>
        <v>Low</v>
      </c>
      <c r="P1125">
        <v>1954</v>
      </c>
      <c r="Q1125">
        <v>2000</v>
      </c>
      <c r="R1125" s="23">
        <v>833</v>
      </c>
      <c r="S1125" s="23" t="str">
        <f t="shared" si="338"/>
        <v>no</v>
      </c>
      <c r="T1125" s="23" t="str">
        <f t="shared" si="339"/>
        <v>Below Average</v>
      </c>
      <c r="U1125" s="24">
        <v>833</v>
      </c>
      <c r="V1125" s="24">
        <v>0</v>
      </c>
      <c r="W1125" s="24" t="s">
        <v>413</v>
      </c>
      <c r="X1125" s="24">
        <v>833</v>
      </c>
      <c r="Y1125" s="24" t="str">
        <f t="shared" si="340"/>
        <v>no</v>
      </c>
      <c r="Z1125" s="24" t="str">
        <f t="shared" si="341"/>
        <v>Below Average</v>
      </c>
      <c r="AA1125" s="25">
        <v>0</v>
      </c>
      <c r="AB1125" s="25">
        <v>0</v>
      </c>
      <c r="AC1125" s="25">
        <v>1</v>
      </c>
      <c r="AD1125" s="25">
        <v>0</v>
      </c>
      <c r="AE1125" s="25">
        <f t="shared" si="342"/>
        <v>1</v>
      </c>
      <c r="AF1125" s="25" t="str">
        <f t="shared" si="343"/>
        <v>Less</v>
      </c>
      <c r="AG1125" s="57">
        <v>4</v>
      </c>
      <c r="AH1125" s="29">
        <v>117000</v>
      </c>
      <c r="AI1125" s="29">
        <f t="shared" si="330"/>
        <v>1666</v>
      </c>
      <c r="AJ1125" s="29" t="str">
        <f t="shared" si="344"/>
        <v>no</v>
      </c>
      <c r="AK1125" s="29">
        <f t="shared" si="345"/>
        <v>70.228091236494592</v>
      </c>
      <c r="AL1125" s="29">
        <f t="shared" si="346"/>
        <v>140.45618247298918</v>
      </c>
    </row>
    <row r="1126" spans="1:38" x14ac:dyDescent="0.2">
      <c r="A1126">
        <v>1116</v>
      </c>
      <c r="B1126" s="12">
        <v>93</v>
      </c>
      <c r="C1126" s="12">
        <f t="shared" si="331"/>
        <v>93</v>
      </c>
      <c r="D1126" s="12" t="str">
        <f t="shared" si="328"/>
        <v>no</v>
      </c>
      <c r="E1126" s="12" t="str">
        <f t="shared" si="332"/>
        <v>Above Average</v>
      </c>
      <c r="F1126" s="21">
        <v>12085</v>
      </c>
      <c r="G1126" s="21" t="str">
        <f t="shared" si="333"/>
        <v>no</v>
      </c>
      <c r="H1126" s="21" t="str">
        <f t="shared" si="334"/>
        <v>Above Average</v>
      </c>
      <c r="I1126" s="12" t="s">
        <v>154</v>
      </c>
      <c r="J1126" s="12" t="str">
        <f t="shared" si="335"/>
        <v>NridgHt</v>
      </c>
      <c r="K1126" s="12" t="s">
        <v>91</v>
      </c>
      <c r="L1126" s="12">
        <f t="shared" si="329"/>
        <v>92.435750489847905</v>
      </c>
      <c r="M1126" s="12" t="str">
        <f t="shared" si="336"/>
        <v>Above Average</v>
      </c>
      <c r="N1126" s="22">
        <v>8</v>
      </c>
      <c r="O1126" s="22" t="str">
        <f t="shared" si="337"/>
        <v>High</v>
      </c>
      <c r="P1126">
        <v>2007</v>
      </c>
      <c r="Q1126">
        <v>2007</v>
      </c>
      <c r="R1126" s="23">
        <v>1734</v>
      </c>
      <c r="S1126" s="23" t="str">
        <f t="shared" si="338"/>
        <v>no</v>
      </c>
      <c r="T1126" s="23" t="str">
        <f t="shared" si="339"/>
        <v>Above Average</v>
      </c>
      <c r="U1126" s="24">
        <v>1734</v>
      </c>
      <c r="V1126" s="24">
        <v>0</v>
      </c>
      <c r="W1126" s="24" t="s">
        <v>413</v>
      </c>
      <c r="X1126" s="24">
        <v>1734</v>
      </c>
      <c r="Y1126" s="24" t="str">
        <f t="shared" si="340"/>
        <v>no</v>
      </c>
      <c r="Z1126" s="24" t="str">
        <f t="shared" si="341"/>
        <v>Above Average</v>
      </c>
      <c r="AA1126" s="25">
        <v>1</v>
      </c>
      <c r="AB1126" s="25">
        <v>0</v>
      </c>
      <c r="AC1126" s="25">
        <v>2</v>
      </c>
      <c r="AD1126" s="25">
        <v>0</v>
      </c>
      <c r="AE1126" s="25">
        <f t="shared" si="342"/>
        <v>3</v>
      </c>
      <c r="AF1126" s="25" t="str">
        <f t="shared" si="343"/>
        <v>More</v>
      </c>
      <c r="AG1126" s="57">
        <v>7</v>
      </c>
      <c r="AH1126" s="29">
        <v>318000</v>
      </c>
      <c r="AI1126" s="29">
        <f t="shared" si="330"/>
        <v>3468</v>
      </c>
      <c r="AJ1126" s="29" t="str">
        <f t="shared" si="344"/>
        <v>no</v>
      </c>
      <c r="AK1126" s="29">
        <f t="shared" si="345"/>
        <v>91.6955017301038</v>
      </c>
      <c r="AL1126" s="29">
        <f t="shared" si="346"/>
        <v>183.3910034602076</v>
      </c>
    </row>
    <row r="1127" spans="1:38" x14ac:dyDescent="0.2">
      <c r="A1127">
        <v>1117</v>
      </c>
      <c r="B1127" s="12" t="s">
        <v>83</v>
      </c>
      <c r="C1127" s="12">
        <f t="shared" si="331"/>
        <v>69</v>
      </c>
      <c r="D1127" s="12" t="str">
        <f t="shared" si="328"/>
        <v>no</v>
      </c>
      <c r="E1127" s="12" t="str">
        <f t="shared" si="332"/>
        <v>Below Average</v>
      </c>
      <c r="F1127" s="21">
        <v>7750</v>
      </c>
      <c r="G1127" s="21" t="str">
        <f t="shared" si="333"/>
        <v>no</v>
      </c>
      <c r="H1127" s="21" t="str">
        <f t="shared" si="334"/>
        <v>Below Average</v>
      </c>
      <c r="I1127" s="12" t="s">
        <v>193</v>
      </c>
      <c r="J1127" s="12" t="str">
        <f t="shared" si="335"/>
        <v>Gilbert</v>
      </c>
      <c r="K1127" s="12" t="s">
        <v>91</v>
      </c>
      <c r="L1127" s="12">
        <f t="shared" si="329"/>
        <v>77.47396854876844</v>
      </c>
      <c r="M1127" s="12" t="str">
        <f t="shared" si="336"/>
        <v>Above Average</v>
      </c>
      <c r="N1127" s="22">
        <v>8</v>
      </c>
      <c r="O1127" s="22" t="str">
        <f t="shared" si="337"/>
        <v>High</v>
      </c>
      <c r="P1127">
        <v>2002</v>
      </c>
      <c r="Q1127">
        <v>2002</v>
      </c>
      <c r="R1127" s="23">
        <v>408</v>
      </c>
      <c r="S1127" s="23" t="str">
        <f t="shared" si="338"/>
        <v>no</v>
      </c>
      <c r="T1127" s="23" t="str">
        <f t="shared" si="339"/>
        <v>Below Average</v>
      </c>
      <c r="U1127" s="24">
        <v>779</v>
      </c>
      <c r="V1127" s="24">
        <v>640</v>
      </c>
      <c r="W1127" s="24" t="s">
        <v>412</v>
      </c>
      <c r="X1127" s="24">
        <v>1419</v>
      </c>
      <c r="Y1127" s="24" t="str">
        <f t="shared" si="340"/>
        <v>no</v>
      </c>
      <c r="Z1127" s="24" t="str">
        <f t="shared" si="341"/>
        <v>Below Average</v>
      </c>
      <c r="AA1127" s="25">
        <v>1</v>
      </c>
      <c r="AB1127" s="25">
        <v>0</v>
      </c>
      <c r="AC1127" s="25">
        <v>2</v>
      </c>
      <c r="AD1127" s="25">
        <v>1</v>
      </c>
      <c r="AE1127" s="25">
        <f t="shared" si="342"/>
        <v>4</v>
      </c>
      <c r="AF1127" s="25" t="str">
        <f t="shared" si="343"/>
        <v>More</v>
      </c>
      <c r="AG1127" s="57">
        <v>7</v>
      </c>
      <c r="AH1127" s="29">
        <v>184100</v>
      </c>
      <c r="AI1127" s="29">
        <f t="shared" si="330"/>
        <v>1827</v>
      </c>
      <c r="AJ1127" s="29" t="str">
        <f t="shared" si="344"/>
        <v>no</v>
      </c>
      <c r="AK1127" s="29">
        <f t="shared" si="345"/>
        <v>100.76628352490421</v>
      </c>
      <c r="AL1127" s="29">
        <f t="shared" si="346"/>
        <v>129.73925299506695</v>
      </c>
    </row>
    <row r="1128" spans="1:38" x14ac:dyDescent="0.2">
      <c r="A1128">
        <v>1118</v>
      </c>
      <c r="B1128" s="12">
        <v>57</v>
      </c>
      <c r="C1128" s="12">
        <f t="shared" si="331"/>
        <v>57</v>
      </c>
      <c r="D1128" s="12" t="str">
        <f t="shared" si="328"/>
        <v>no</v>
      </c>
      <c r="E1128" s="12" t="str">
        <f t="shared" si="332"/>
        <v>Below Average</v>
      </c>
      <c r="F1128" s="21">
        <v>9764</v>
      </c>
      <c r="G1128" s="21" t="str">
        <f t="shared" si="333"/>
        <v>no</v>
      </c>
      <c r="H1128" s="21" t="str">
        <f t="shared" si="334"/>
        <v>Below Average</v>
      </c>
      <c r="I1128" s="12" t="s">
        <v>151</v>
      </c>
      <c r="J1128" s="12" t="str">
        <f t="shared" si="335"/>
        <v>Sawyer</v>
      </c>
      <c r="K1128" s="12" t="s">
        <v>91</v>
      </c>
      <c r="L1128" s="12">
        <f t="shared" si="329"/>
        <v>65.835562612127291</v>
      </c>
      <c r="M1128" s="12" t="str">
        <f t="shared" si="336"/>
        <v>Below Average</v>
      </c>
      <c r="N1128" s="22">
        <v>5</v>
      </c>
      <c r="O1128" s="22" t="str">
        <f t="shared" si="337"/>
        <v>Low</v>
      </c>
      <c r="P1128">
        <v>1967</v>
      </c>
      <c r="Q1128">
        <v>2003</v>
      </c>
      <c r="R1128" s="23">
        <v>894</v>
      </c>
      <c r="S1128" s="23" t="str">
        <f t="shared" si="338"/>
        <v>no</v>
      </c>
      <c r="T1128" s="23" t="str">
        <f t="shared" si="339"/>
        <v>Below Average</v>
      </c>
      <c r="U1128" s="24">
        <v>894</v>
      </c>
      <c r="V1128" s="24">
        <v>0</v>
      </c>
      <c r="W1128" s="24" t="s">
        <v>413</v>
      </c>
      <c r="X1128" s="24">
        <v>894</v>
      </c>
      <c r="Y1128" s="24" t="str">
        <f t="shared" si="340"/>
        <v>no</v>
      </c>
      <c r="Z1128" s="24" t="str">
        <f t="shared" si="341"/>
        <v>Below Average</v>
      </c>
      <c r="AA1128" s="25">
        <v>1</v>
      </c>
      <c r="AB1128" s="25">
        <v>0</v>
      </c>
      <c r="AC1128" s="25">
        <v>1</v>
      </c>
      <c r="AD1128" s="25">
        <v>0</v>
      </c>
      <c r="AE1128" s="25">
        <f t="shared" si="342"/>
        <v>2</v>
      </c>
      <c r="AF1128" s="25" t="str">
        <f t="shared" si="343"/>
        <v>Less</v>
      </c>
      <c r="AG1128" s="57">
        <v>5</v>
      </c>
      <c r="AH1128" s="29">
        <v>130000</v>
      </c>
      <c r="AI1128" s="29">
        <f t="shared" si="330"/>
        <v>1788</v>
      </c>
      <c r="AJ1128" s="29" t="str">
        <f t="shared" si="344"/>
        <v>no</v>
      </c>
      <c r="AK1128" s="29">
        <f t="shared" si="345"/>
        <v>72.706935123042499</v>
      </c>
      <c r="AL1128" s="29">
        <f t="shared" si="346"/>
        <v>145.413870246085</v>
      </c>
    </row>
    <row r="1129" spans="1:38" x14ac:dyDescent="0.2">
      <c r="A1129">
        <v>1119</v>
      </c>
      <c r="B1129" s="12">
        <v>85</v>
      </c>
      <c r="C1129" s="12">
        <f t="shared" si="331"/>
        <v>85</v>
      </c>
      <c r="D1129" s="12" t="str">
        <f t="shared" si="328"/>
        <v>no</v>
      </c>
      <c r="E1129" s="12" t="str">
        <f t="shared" si="332"/>
        <v>Above Average</v>
      </c>
      <c r="F1129" s="21">
        <v>13825</v>
      </c>
      <c r="G1129" s="21" t="str">
        <f t="shared" si="333"/>
        <v>no</v>
      </c>
      <c r="H1129" s="21" t="str">
        <f t="shared" si="334"/>
        <v>Above Average</v>
      </c>
      <c r="I1129" s="12" t="s">
        <v>151</v>
      </c>
      <c r="J1129" s="12" t="str">
        <f t="shared" si="335"/>
        <v>Sawyer</v>
      </c>
      <c r="K1129" s="12" t="s">
        <v>91</v>
      </c>
      <c r="L1129" s="12">
        <f t="shared" si="329"/>
        <v>65.835562612127291</v>
      </c>
      <c r="M1129" s="12" t="str">
        <f t="shared" si="336"/>
        <v>Below Average</v>
      </c>
      <c r="N1129" s="22">
        <v>5</v>
      </c>
      <c r="O1129" s="22" t="str">
        <f t="shared" si="337"/>
        <v>Low</v>
      </c>
      <c r="P1129">
        <v>1958</v>
      </c>
      <c r="Q1129">
        <v>1987</v>
      </c>
      <c r="R1129" s="23">
        <v>533</v>
      </c>
      <c r="S1129" s="23" t="str">
        <f t="shared" si="338"/>
        <v>no</v>
      </c>
      <c r="T1129" s="23" t="str">
        <f t="shared" si="339"/>
        <v>Below Average</v>
      </c>
      <c r="U1129" s="24">
        <v>1021</v>
      </c>
      <c r="V1129" s="24">
        <v>580</v>
      </c>
      <c r="W1129" s="24" t="s">
        <v>412</v>
      </c>
      <c r="X1129" s="24">
        <v>1601</v>
      </c>
      <c r="Y1129" s="24" t="str">
        <f t="shared" si="340"/>
        <v>no</v>
      </c>
      <c r="Z1129" s="24" t="str">
        <f t="shared" si="341"/>
        <v>Above Average</v>
      </c>
      <c r="AA1129" s="25">
        <v>0</v>
      </c>
      <c r="AB1129" s="25">
        <v>1</v>
      </c>
      <c r="AC1129" s="25">
        <v>1</v>
      </c>
      <c r="AD1129" s="25">
        <v>0</v>
      </c>
      <c r="AE1129" s="25">
        <f t="shared" si="342"/>
        <v>2</v>
      </c>
      <c r="AF1129" s="25" t="str">
        <f t="shared" si="343"/>
        <v>Less</v>
      </c>
      <c r="AG1129" s="57">
        <v>6</v>
      </c>
      <c r="AH1129" s="29">
        <v>140000</v>
      </c>
      <c r="AI1129" s="29">
        <f t="shared" si="330"/>
        <v>2134</v>
      </c>
      <c r="AJ1129" s="29" t="str">
        <f t="shared" si="344"/>
        <v>no</v>
      </c>
      <c r="AK1129" s="29">
        <f t="shared" si="345"/>
        <v>65.604498594189309</v>
      </c>
      <c r="AL1129" s="29">
        <f t="shared" si="346"/>
        <v>87.445346658338536</v>
      </c>
    </row>
    <row r="1130" spans="1:38" x14ac:dyDescent="0.2">
      <c r="A1130">
        <v>1120</v>
      </c>
      <c r="B1130" s="12">
        <v>70</v>
      </c>
      <c r="C1130" s="12">
        <f t="shared" si="331"/>
        <v>70</v>
      </c>
      <c r="D1130" s="12" t="str">
        <f t="shared" si="328"/>
        <v>no</v>
      </c>
      <c r="E1130" s="12" t="str">
        <f t="shared" si="332"/>
        <v>Above Average</v>
      </c>
      <c r="F1130" s="21">
        <v>7560</v>
      </c>
      <c r="G1130" s="21" t="str">
        <f t="shared" si="333"/>
        <v>no</v>
      </c>
      <c r="H1130" s="21" t="str">
        <f t="shared" si="334"/>
        <v>Below Average</v>
      </c>
      <c r="I1130" s="12" t="s">
        <v>162</v>
      </c>
      <c r="J1130" s="12" t="str">
        <f t="shared" si="335"/>
        <v>NAmes</v>
      </c>
      <c r="K1130" s="12" t="s">
        <v>91</v>
      </c>
      <c r="L1130" s="12">
        <f t="shared" si="329"/>
        <v>65.191384752822614</v>
      </c>
      <c r="M1130" s="12" t="str">
        <f t="shared" si="336"/>
        <v>Below Average</v>
      </c>
      <c r="N1130" s="22">
        <v>5</v>
      </c>
      <c r="O1130" s="22" t="str">
        <f t="shared" si="337"/>
        <v>Low</v>
      </c>
      <c r="P1130">
        <v>1959</v>
      </c>
      <c r="Q1130">
        <v>1959</v>
      </c>
      <c r="R1130" s="23">
        <v>1040</v>
      </c>
      <c r="S1130" s="23" t="str">
        <f t="shared" si="338"/>
        <v>no</v>
      </c>
      <c r="T1130" s="23" t="str">
        <f t="shared" si="339"/>
        <v>Below Average</v>
      </c>
      <c r="U1130" s="24">
        <v>1040</v>
      </c>
      <c r="V1130" s="24">
        <v>0</v>
      </c>
      <c r="W1130" s="24" t="s">
        <v>413</v>
      </c>
      <c r="X1130" s="24">
        <v>1040</v>
      </c>
      <c r="Y1130" s="24" t="str">
        <f t="shared" si="340"/>
        <v>no</v>
      </c>
      <c r="Z1130" s="24" t="str">
        <f t="shared" si="341"/>
        <v>Below Average</v>
      </c>
      <c r="AA1130" s="25">
        <v>0</v>
      </c>
      <c r="AB1130" s="25">
        <v>0</v>
      </c>
      <c r="AC1130" s="25">
        <v>1</v>
      </c>
      <c r="AD1130" s="25">
        <v>0</v>
      </c>
      <c r="AE1130" s="25">
        <f t="shared" si="342"/>
        <v>1</v>
      </c>
      <c r="AF1130" s="25" t="str">
        <f t="shared" si="343"/>
        <v>Less</v>
      </c>
      <c r="AG1130" s="57">
        <v>6</v>
      </c>
      <c r="AH1130" s="29">
        <v>133700</v>
      </c>
      <c r="AI1130" s="29">
        <f t="shared" si="330"/>
        <v>2080</v>
      </c>
      <c r="AJ1130" s="29" t="str">
        <f t="shared" si="344"/>
        <v>no</v>
      </c>
      <c r="AK1130" s="29">
        <f t="shared" si="345"/>
        <v>64.27884615384616</v>
      </c>
      <c r="AL1130" s="29">
        <f t="shared" si="346"/>
        <v>128.55769230769232</v>
      </c>
    </row>
    <row r="1131" spans="1:38" x14ac:dyDescent="0.2">
      <c r="A1131">
        <v>1121</v>
      </c>
      <c r="B1131" s="12">
        <v>59</v>
      </c>
      <c r="C1131" s="12">
        <f t="shared" si="331"/>
        <v>59</v>
      </c>
      <c r="D1131" s="12" t="str">
        <f t="shared" si="328"/>
        <v>no</v>
      </c>
      <c r="E1131" s="12" t="str">
        <f t="shared" si="332"/>
        <v>Below Average</v>
      </c>
      <c r="F1131" s="21">
        <v>8263</v>
      </c>
      <c r="G1131" s="21" t="str">
        <f t="shared" si="333"/>
        <v>no</v>
      </c>
      <c r="H1131" s="21" t="str">
        <f t="shared" si="334"/>
        <v>Below Average</v>
      </c>
      <c r="I1131" s="12" t="s">
        <v>176</v>
      </c>
      <c r="J1131" s="12" t="str">
        <f t="shared" si="335"/>
        <v>IDOTRR</v>
      </c>
      <c r="K1131" s="12" t="s">
        <v>91</v>
      </c>
      <c r="L1131" s="12">
        <f t="shared" si="329"/>
        <v>52.131298928930256</v>
      </c>
      <c r="M1131" s="12" t="str">
        <f t="shared" si="336"/>
        <v>Below Average</v>
      </c>
      <c r="N1131" s="22">
        <v>6</v>
      </c>
      <c r="O1131" s="22" t="str">
        <f t="shared" si="337"/>
        <v>Low</v>
      </c>
      <c r="P1131">
        <v>1920</v>
      </c>
      <c r="Q1131">
        <v>1950</v>
      </c>
      <c r="R1131" s="23">
        <v>1012</v>
      </c>
      <c r="S1131" s="23" t="str">
        <f t="shared" si="338"/>
        <v>no</v>
      </c>
      <c r="T1131" s="23" t="str">
        <f t="shared" si="339"/>
        <v>Below Average</v>
      </c>
      <c r="U1131" s="24">
        <v>1012</v>
      </c>
      <c r="V1131" s="24">
        <v>0</v>
      </c>
      <c r="W1131" s="24" t="s">
        <v>413</v>
      </c>
      <c r="X1131" s="24">
        <v>1012</v>
      </c>
      <c r="Y1131" s="24" t="str">
        <f t="shared" si="340"/>
        <v>no</v>
      </c>
      <c r="Z1131" s="24" t="str">
        <f t="shared" si="341"/>
        <v>Below Average</v>
      </c>
      <c r="AA1131" s="25">
        <v>0</v>
      </c>
      <c r="AB1131" s="25">
        <v>0</v>
      </c>
      <c r="AC1131" s="25">
        <v>1</v>
      </c>
      <c r="AD1131" s="25">
        <v>0</v>
      </c>
      <c r="AE1131" s="25">
        <f t="shared" si="342"/>
        <v>1</v>
      </c>
      <c r="AF1131" s="25" t="str">
        <f t="shared" si="343"/>
        <v>Less</v>
      </c>
      <c r="AG1131" s="57">
        <v>6</v>
      </c>
      <c r="AH1131" s="29">
        <v>118400</v>
      </c>
      <c r="AI1131" s="29">
        <f t="shared" si="330"/>
        <v>2024</v>
      </c>
      <c r="AJ1131" s="29" t="str">
        <f t="shared" si="344"/>
        <v>no</v>
      </c>
      <c r="AK1131" s="29">
        <f t="shared" si="345"/>
        <v>58.498023715415023</v>
      </c>
      <c r="AL1131" s="29">
        <f t="shared" si="346"/>
        <v>116.99604743083005</v>
      </c>
    </row>
    <row r="1132" spans="1:38" x14ac:dyDescent="0.2">
      <c r="A1132">
        <v>1122</v>
      </c>
      <c r="B1132" s="12">
        <v>84</v>
      </c>
      <c r="C1132" s="12">
        <f t="shared" si="331"/>
        <v>84</v>
      </c>
      <c r="D1132" s="12" t="str">
        <f t="shared" si="328"/>
        <v>no</v>
      </c>
      <c r="E1132" s="12" t="str">
        <f t="shared" si="332"/>
        <v>Above Average</v>
      </c>
      <c r="F1132" s="21">
        <v>10084</v>
      </c>
      <c r="G1132" s="21" t="str">
        <f t="shared" si="333"/>
        <v>no</v>
      </c>
      <c r="H1132" s="21" t="str">
        <f t="shared" si="334"/>
        <v>Below Average</v>
      </c>
      <c r="I1132" s="12" t="s">
        <v>89</v>
      </c>
      <c r="J1132" s="12" t="str">
        <f t="shared" si="335"/>
        <v>CollgCr</v>
      </c>
      <c r="K1132" s="12" t="s">
        <v>91</v>
      </c>
      <c r="L1132" s="12">
        <f t="shared" si="329"/>
        <v>74.535824409408733</v>
      </c>
      <c r="M1132" s="12" t="str">
        <f t="shared" si="336"/>
        <v>Above Average</v>
      </c>
      <c r="N1132" s="22">
        <v>7</v>
      </c>
      <c r="O1132" s="22" t="str">
        <f t="shared" si="337"/>
        <v>High</v>
      </c>
      <c r="P1132">
        <v>2005</v>
      </c>
      <c r="Q1132">
        <v>2006</v>
      </c>
      <c r="R1132" s="23">
        <v>1552</v>
      </c>
      <c r="S1132" s="23" t="str">
        <f t="shared" si="338"/>
        <v>no</v>
      </c>
      <c r="T1132" s="23" t="str">
        <f t="shared" si="339"/>
        <v>Above Average</v>
      </c>
      <c r="U1132" s="24">
        <v>1552</v>
      </c>
      <c r="V1132" s="24">
        <v>0</v>
      </c>
      <c r="W1132" s="24" t="s">
        <v>413</v>
      </c>
      <c r="X1132" s="24">
        <v>1552</v>
      </c>
      <c r="Y1132" s="24" t="str">
        <f t="shared" si="340"/>
        <v>no</v>
      </c>
      <c r="Z1132" s="24" t="str">
        <f t="shared" si="341"/>
        <v>Above Average</v>
      </c>
      <c r="AA1132" s="25">
        <v>0</v>
      </c>
      <c r="AB1132" s="25">
        <v>0</v>
      </c>
      <c r="AC1132" s="25">
        <v>2</v>
      </c>
      <c r="AD1132" s="25">
        <v>0</v>
      </c>
      <c r="AE1132" s="25">
        <f t="shared" si="342"/>
        <v>2</v>
      </c>
      <c r="AF1132" s="25" t="str">
        <f t="shared" si="343"/>
        <v>Less</v>
      </c>
      <c r="AG1132" s="57">
        <v>7</v>
      </c>
      <c r="AH1132" s="29">
        <v>212900</v>
      </c>
      <c r="AI1132" s="29">
        <f t="shared" si="330"/>
        <v>3104</v>
      </c>
      <c r="AJ1132" s="29" t="str">
        <f t="shared" si="344"/>
        <v>no</v>
      </c>
      <c r="AK1132" s="29">
        <f t="shared" si="345"/>
        <v>68.588917525773198</v>
      </c>
      <c r="AL1132" s="29">
        <f t="shared" si="346"/>
        <v>137.1778350515464</v>
      </c>
    </row>
    <row r="1133" spans="1:38" x14ac:dyDescent="0.2">
      <c r="A1133">
        <v>1123</v>
      </c>
      <c r="B1133" s="12" t="s">
        <v>83</v>
      </c>
      <c r="C1133" s="12">
        <f t="shared" si="331"/>
        <v>69</v>
      </c>
      <c r="D1133" s="12" t="str">
        <f t="shared" si="328"/>
        <v>no</v>
      </c>
      <c r="E1133" s="12" t="str">
        <f t="shared" si="332"/>
        <v>Below Average</v>
      </c>
      <c r="F1133" s="21">
        <v>8926</v>
      </c>
      <c r="G1133" s="21" t="str">
        <f t="shared" si="333"/>
        <v>no</v>
      </c>
      <c r="H1133" s="21" t="str">
        <f t="shared" si="334"/>
        <v>Below Average</v>
      </c>
      <c r="I1133" s="12" t="s">
        <v>185</v>
      </c>
      <c r="J1133" s="12" t="str">
        <f t="shared" si="335"/>
        <v>Edwards</v>
      </c>
      <c r="K1133" s="12" t="s">
        <v>91</v>
      </c>
      <c r="L1133" s="12">
        <f t="shared" si="329"/>
        <v>61.772149970231268</v>
      </c>
      <c r="M1133" s="12" t="str">
        <f t="shared" si="336"/>
        <v>Below Average</v>
      </c>
      <c r="N1133" s="22">
        <v>4</v>
      </c>
      <c r="O1133" s="22" t="str">
        <f t="shared" si="337"/>
        <v>Low</v>
      </c>
      <c r="P1133">
        <v>1956</v>
      </c>
      <c r="Q1133">
        <v>1956</v>
      </c>
      <c r="R1133" s="23">
        <v>672</v>
      </c>
      <c r="S1133" s="23" t="str">
        <f t="shared" si="338"/>
        <v>no</v>
      </c>
      <c r="T1133" s="23" t="str">
        <f t="shared" si="339"/>
        <v>Below Average</v>
      </c>
      <c r="U1133" s="24">
        <v>960</v>
      </c>
      <c r="V1133" s="24">
        <v>0</v>
      </c>
      <c r="W1133" s="24" t="s">
        <v>413</v>
      </c>
      <c r="X1133" s="24">
        <v>960</v>
      </c>
      <c r="Y1133" s="24" t="str">
        <f t="shared" si="340"/>
        <v>no</v>
      </c>
      <c r="Z1133" s="24" t="str">
        <f t="shared" si="341"/>
        <v>Below Average</v>
      </c>
      <c r="AA1133" s="25">
        <v>0</v>
      </c>
      <c r="AB1133" s="25">
        <v>0</v>
      </c>
      <c r="AC1133" s="25">
        <v>1</v>
      </c>
      <c r="AD1133" s="25">
        <v>0</v>
      </c>
      <c r="AE1133" s="25">
        <f t="shared" si="342"/>
        <v>1</v>
      </c>
      <c r="AF1133" s="25" t="str">
        <f t="shared" si="343"/>
        <v>Less</v>
      </c>
      <c r="AG1133" s="57">
        <v>5</v>
      </c>
      <c r="AH1133" s="29">
        <v>112000</v>
      </c>
      <c r="AI1133" s="29">
        <f t="shared" si="330"/>
        <v>1632</v>
      </c>
      <c r="AJ1133" s="29" t="str">
        <f t="shared" si="344"/>
        <v>no</v>
      </c>
      <c r="AK1133" s="29">
        <f t="shared" si="345"/>
        <v>68.627450980392155</v>
      </c>
      <c r="AL1133" s="29">
        <f t="shared" si="346"/>
        <v>116.66666666666667</v>
      </c>
    </row>
    <row r="1134" spans="1:38" x14ac:dyDescent="0.2">
      <c r="A1134">
        <v>1124</v>
      </c>
      <c r="B1134" s="12">
        <v>50</v>
      </c>
      <c r="C1134" s="12">
        <f t="shared" si="331"/>
        <v>50</v>
      </c>
      <c r="D1134" s="12" t="str">
        <f t="shared" si="328"/>
        <v>no</v>
      </c>
      <c r="E1134" s="12" t="str">
        <f t="shared" si="332"/>
        <v>Below Average</v>
      </c>
      <c r="F1134" s="21">
        <v>9405</v>
      </c>
      <c r="G1134" s="21" t="str">
        <f t="shared" si="333"/>
        <v>no</v>
      </c>
      <c r="H1134" s="21" t="str">
        <f t="shared" si="334"/>
        <v>Below Average</v>
      </c>
      <c r="I1134" s="12" t="s">
        <v>185</v>
      </c>
      <c r="J1134" s="12" t="str">
        <f t="shared" si="335"/>
        <v>Edwards</v>
      </c>
      <c r="K1134" s="12" t="s">
        <v>91</v>
      </c>
      <c r="L1134" s="12">
        <f t="shared" si="329"/>
        <v>61.772149970231268</v>
      </c>
      <c r="M1134" s="12" t="str">
        <f t="shared" si="336"/>
        <v>Below Average</v>
      </c>
      <c r="N1134" s="22">
        <v>5</v>
      </c>
      <c r="O1134" s="22" t="str">
        <f t="shared" si="337"/>
        <v>Low</v>
      </c>
      <c r="P1134">
        <v>1947</v>
      </c>
      <c r="Q1134">
        <v>2008</v>
      </c>
      <c r="R1134" s="23">
        <v>698</v>
      </c>
      <c r="S1134" s="23" t="str">
        <f t="shared" si="338"/>
        <v>no</v>
      </c>
      <c r="T1134" s="23" t="str">
        <f t="shared" si="339"/>
        <v>Below Average</v>
      </c>
      <c r="U1134" s="24">
        <v>698</v>
      </c>
      <c r="V1134" s="24">
        <v>0</v>
      </c>
      <c r="W1134" s="24" t="s">
        <v>413</v>
      </c>
      <c r="X1134" s="24">
        <v>698</v>
      </c>
      <c r="Y1134" s="24" t="str">
        <f t="shared" si="340"/>
        <v>no</v>
      </c>
      <c r="Z1134" s="24" t="str">
        <f t="shared" si="341"/>
        <v>Below Average</v>
      </c>
      <c r="AA1134" s="25">
        <v>0</v>
      </c>
      <c r="AB1134" s="25">
        <v>1</v>
      </c>
      <c r="AC1134" s="25">
        <v>1</v>
      </c>
      <c r="AD1134" s="25">
        <v>0</v>
      </c>
      <c r="AE1134" s="25">
        <f t="shared" si="342"/>
        <v>2</v>
      </c>
      <c r="AF1134" s="25" t="str">
        <f t="shared" si="343"/>
        <v>Less</v>
      </c>
      <c r="AG1134" s="57">
        <v>4</v>
      </c>
      <c r="AH1134" s="29">
        <v>118000</v>
      </c>
      <c r="AI1134" s="29">
        <f t="shared" si="330"/>
        <v>1396</v>
      </c>
      <c r="AJ1134" s="29" t="str">
        <f t="shared" si="344"/>
        <v>no</v>
      </c>
      <c r="AK1134" s="29">
        <f t="shared" si="345"/>
        <v>84.527220630372497</v>
      </c>
      <c r="AL1134" s="29">
        <f t="shared" si="346"/>
        <v>169.05444126074499</v>
      </c>
    </row>
    <row r="1135" spans="1:38" x14ac:dyDescent="0.2">
      <c r="A1135">
        <v>1125</v>
      </c>
      <c r="B1135" s="12" t="s">
        <v>83</v>
      </c>
      <c r="C1135" s="12">
        <f t="shared" si="331"/>
        <v>69</v>
      </c>
      <c r="D1135" s="12" t="str">
        <f t="shared" si="328"/>
        <v>no</v>
      </c>
      <c r="E1135" s="12" t="str">
        <f t="shared" si="332"/>
        <v>Below Average</v>
      </c>
      <c r="F1135" s="21">
        <v>9125</v>
      </c>
      <c r="G1135" s="21" t="str">
        <f t="shared" si="333"/>
        <v>no</v>
      </c>
      <c r="H1135" s="21" t="str">
        <f t="shared" si="334"/>
        <v>Below Average</v>
      </c>
      <c r="I1135" s="12" t="s">
        <v>193</v>
      </c>
      <c r="J1135" s="12" t="str">
        <f t="shared" si="335"/>
        <v>Gilbert</v>
      </c>
      <c r="K1135" s="12" t="s">
        <v>91</v>
      </c>
      <c r="L1135" s="12">
        <f t="shared" si="329"/>
        <v>77.47396854876844</v>
      </c>
      <c r="M1135" s="12" t="str">
        <f t="shared" si="336"/>
        <v>Above Average</v>
      </c>
      <c r="N1135" s="22">
        <v>7</v>
      </c>
      <c r="O1135" s="22" t="str">
        <f t="shared" si="337"/>
        <v>High</v>
      </c>
      <c r="P1135">
        <v>1992</v>
      </c>
      <c r="Q1135">
        <v>1992</v>
      </c>
      <c r="R1135" s="23">
        <v>384</v>
      </c>
      <c r="S1135" s="23" t="str">
        <f t="shared" si="338"/>
        <v>no</v>
      </c>
      <c r="T1135" s="23" t="str">
        <f t="shared" si="339"/>
        <v>Below Average</v>
      </c>
      <c r="U1135" s="24">
        <v>812</v>
      </c>
      <c r="V1135" s="24">
        <v>670</v>
      </c>
      <c r="W1135" s="24" t="s">
        <v>412</v>
      </c>
      <c r="X1135" s="24">
        <v>1482</v>
      </c>
      <c r="Y1135" s="24" t="str">
        <f t="shared" si="340"/>
        <v>no</v>
      </c>
      <c r="Z1135" s="24" t="str">
        <f t="shared" si="341"/>
        <v>Below Average</v>
      </c>
      <c r="AA1135" s="25">
        <v>0</v>
      </c>
      <c r="AB1135" s="25">
        <v>0</v>
      </c>
      <c r="AC1135" s="25">
        <v>2</v>
      </c>
      <c r="AD1135" s="25">
        <v>1</v>
      </c>
      <c r="AE1135" s="25">
        <f t="shared" si="342"/>
        <v>3</v>
      </c>
      <c r="AF1135" s="25" t="str">
        <f t="shared" si="343"/>
        <v>More</v>
      </c>
      <c r="AG1135" s="57">
        <v>7</v>
      </c>
      <c r="AH1135" s="29">
        <v>163900</v>
      </c>
      <c r="AI1135" s="29">
        <f t="shared" si="330"/>
        <v>1866</v>
      </c>
      <c r="AJ1135" s="29" t="str">
        <f t="shared" si="344"/>
        <v>no</v>
      </c>
      <c r="AK1135" s="29">
        <f t="shared" si="345"/>
        <v>87.834941050375136</v>
      </c>
      <c r="AL1135" s="29">
        <f t="shared" si="346"/>
        <v>110.59379217273954</v>
      </c>
    </row>
    <row r="1136" spans="1:38" x14ac:dyDescent="0.2">
      <c r="A1136">
        <v>1126</v>
      </c>
      <c r="B1136" s="12">
        <v>60</v>
      </c>
      <c r="C1136" s="12">
        <f t="shared" si="331"/>
        <v>60</v>
      </c>
      <c r="D1136" s="12" t="str">
        <f t="shared" si="328"/>
        <v>no</v>
      </c>
      <c r="E1136" s="12" t="str">
        <f t="shared" si="332"/>
        <v>Below Average</v>
      </c>
      <c r="F1136" s="21">
        <v>10434</v>
      </c>
      <c r="G1136" s="21" t="str">
        <f t="shared" si="333"/>
        <v>no</v>
      </c>
      <c r="H1136" s="21" t="str">
        <f t="shared" si="334"/>
        <v>Below Average</v>
      </c>
      <c r="I1136" s="12" t="s">
        <v>162</v>
      </c>
      <c r="J1136" s="12" t="str">
        <f t="shared" si="335"/>
        <v>NAmes</v>
      </c>
      <c r="K1136" s="12" t="s">
        <v>91</v>
      </c>
      <c r="L1136" s="12">
        <f t="shared" si="329"/>
        <v>65.191384752822614</v>
      </c>
      <c r="M1136" s="12" t="str">
        <f t="shared" si="336"/>
        <v>Below Average</v>
      </c>
      <c r="N1136" s="22">
        <v>4</v>
      </c>
      <c r="O1136" s="22" t="str">
        <f t="shared" si="337"/>
        <v>Low</v>
      </c>
      <c r="P1136">
        <v>1955</v>
      </c>
      <c r="Q1136">
        <v>1955</v>
      </c>
      <c r="R1136" s="23">
        <v>1005</v>
      </c>
      <c r="S1136" s="23" t="str">
        <f t="shared" si="338"/>
        <v>no</v>
      </c>
      <c r="T1136" s="23" t="str">
        <f t="shared" si="339"/>
        <v>Below Average</v>
      </c>
      <c r="U1136" s="24">
        <v>1005</v>
      </c>
      <c r="V1136" s="24">
        <v>0</v>
      </c>
      <c r="W1136" s="24" t="s">
        <v>413</v>
      </c>
      <c r="X1136" s="24">
        <v>1005</v>
      </c>
      <c r="Y1136" s="24" t="str">
        <f t="shared" si="340"/>
        <v>no</v>
      </c>
      <c r="Z1136" s="24" t="str">
        <f t="shared" si="341"/>
        <v>Below Average</v>
      </c>
      <c r="AA1136" s="25">
        <v>0</v>
      </c>
      <c r="AB1136" s="25">
        <v>0</v>
      </c>
      <c r="AC1136" s="25">
        <v>1</v>
      </c>
      <c r="AD1136" s="25">
        <v>0</v>
      </c>
      <c r="AE1136" s="25">
        <f t="shared" si="342"/>
        <v>1</v>
      </c>
      <c r="AF1136" s="25" t="str">
        <f t="shared" si="343"/>
        <v>Less</v>
      </c>
      <c r="AG1136" s="57">
        <v>5</v>
      </c>
      <c r="AH1136" s="29">
        <v>115000</v>
      </c>
      <c r="AI1136" s="29">
        <f t="shared" si="330"/>
        <v>2010</v>
      </c>
      <c r="AJ1136" s="29" t="str">
        <f t="shared" si="344"/>
        <v>no</v>
      </c>
      <c r="AK1136" s="29">
        <f t="shared" si="345"/>
        <v>57.213930348258707</v>
      </c>
      <c r="AL1136" s="29">
        <f t="shared" si="346"/>
        <v>114.42786069651741</v>
      </c>
    </row>
    <row r="1137" spans="1:38" x14ac:dyDescent="0.2">
      <c r="A1137">
        <v>1127</v>
      </c>
      <c r="B1137" s="12">
        <v>53</v>
      </c>
      <c r="C1137" s="12">
        <f t="shared" si="331"/>
        <v>53</v>
      </c>
      <c r="D1137" s="12" t="str">
        <f t="shared" si="328"/>
        <v>no</v>
      </c>
      <c r="E1137" s="12" t="str">
        <f t="shared" si="332"/>
        <v>Below Average</v>
      </c>
      <c r="F1137" s="21">
        <v>3684</v>
      </c>
      <c r="G1137" s="21" t="str">
        <f t="shared" si="333"/>
        <v>no</v>
      </c>
      <c r="H1137" s="21" t="str">
        <f t="shared" si="334"/>
        <v>Below Average</v>
      </c>
      <c r="I1137" s="12" t="s">
        <v>227</v>
      </c>
      <c r="J1137" s="12" t="str">
        <f t="shared" si="335"/>
        <v/>
      </c>
      <c r="K1137" s="12" t="s">
        <v>179</v>
      </c>
      <c r="L1137" s="12">
        <f t="shared" si="329"/>
        <v>63.149684044233808</v>
      </c>
      <c r="M1137" s="12" t="str">
        <f t="shared" si="336"/>
        <v/>
      </c>
      <c r="N1137" s="22">
        <v>7</v>
      </c>
      <c r="O1137" s="22" t="str">
        <f t="shared" si="337"/>
        <v>High</v>
      </c>
      <c r="P1137">
        <v>2007</v>
      </c>
      <c r="Q1137">
        <v>2007</v>
      </c>
      <c r="R1137" s="23">
        <v>1373</v>
      </c>
      <c r="S1137" s="23" t="str">
        <f t="shared" si="338"/>
        <v>no</v>
      </c>
      <c r="T1137" s="23" t="str">
        <f t="shared" si="339"/>
        <v>Above Average</v>
      </c>
      <c r="U1137" s="24">
        <v>1555</v>
      </c>
      <c r="V1137" s="24">
        <v>0</v>
      </c>
      <c r="W1137" s="24" t="s">
        <v>413</v>
      </c>
      <c r="X1137" s="24">
        <v>1555</v>
      </c>
      <c r="Y1137" s="24" t="str">
        <f t="shared" si="340"/>
        <v>no</v>
      </c>
      <c r="Z1137" s="24" t="str">
        <f t="shared" si="341"/>
        <v>Above Average</v>
      </c>
      <c r="AA1137" s="25">
        <v>0</v>
      </c>
      <c r="AB1137" s="25">
        <v>0</v>
      </c>
      <c r="AC1137" s="25">
        <v>2</v>
      </c>
      <c r="AD1137" s="25">
        <v>0</v>
      </c>
      <c r="AE1137" s="25">
        <f t="shared" si="342"/>
        <v>2</v>
      </c>
      <c r="AF1137" s="25" t="str">
        <f t="shared" si="343"/>
        <v>Less</v>
      </c>
      <c r="AG1137" s="57">
        <v>7</v>
      </c>
      <c r="AH1137" s="29">
        <v>174000</v>
      </c>
      <c r="AI1137" s="29">
        <f t="shared" si="330"/>
        <v>2928</v>
      </c>
      <c r="AJ1137" s="29" t="str">
        <f t="shared" si="344"/>
        <v>no</v>
      </c>
      <c r="AK1137" s="29">
        <f t="shared" si="345"/>
        <v>59.42622950819672</v>
      </c>
      <c r="AL1137" s="29">
        <f t="shared" si="346"/>
        <v>111.89710610932475</v>
      </c>
    </row>
    <row r="1138" spans="1:38" x14ac:dyDescent="0.2">
      <c r="A1138">
        <v>1128</v>
      </c>
      <c r="B1138" s="12">
        <v>182</v>
      </c>
      <c r="C1138" s="12">
        <f t="shared" si="331"/>
        <v>182</v>
      </c>
      <c r="D1138" s="12" t="str">
        <f t="shared" si="328"/>
        <v>yes</v>
      </c>
      <c r="E1138" s="12" t="str">
        <f t="shared" si="332"/>
        <v>Above Average</v>
      </c>
      <c r="F1138" s="21">
        <v>14572</v>
      </c>
      <c r="G1138" s="21" t="str">
        <f t="shared" si="333"/>
        <v>no</v>
      </c>
      <c r="H1138" s="21" t="str">
        <f t="shared" si="334"/>
        <v>Above Average</v>
      </c>
      <c r="I1138" s="12" t="s">
        <v>193</v>
      </c>
      <c r="J1138" s="12" t="str">
        <f t="shared" si="335"/>
        <v>Gilbert</v>
      </c>
      <c r="K1138" s="12" t="s">
        <v>91</v>
      </c>
      <c r="L1138" s="12">
        <f t="shared" si="329"/>
        <v>77.47396854876844</v>
      </c>
      <c r="M1138" s="12" t="str">
        <f t="shared" si="336"/>
        <v>Above Average</v>
      </c>
      <c r="N1138" s="22">
        <v>7</v>
      </c>
      <c r="O1138" s="22" t="str">
        <f t="shared" si="337"/>
        <v>High</v>
      </c>
      <c r="P1138">
        <v>2004</v>
      </c>
      <c r="Q1138">
        <v>2004</v>
      </c>
      <c r="R1138" s="23">
        <v>1530</v>
      </c>
      <c r="S1138" s="23" t="str">
        <f t="shared" si="338"/>
        <v>no</v>
      </c>
      <c r="T1138" s="23" t="str">
        <f t="shared" si="339"/>
        <v>Above Average</v>
      </c>
      <c r="U1138" s="24">
        <v>1530</v>
      </c>
      <c r="V1138" s="24">
        <v>0</v>
      </c>
      <c r="W1138" s="24" t="s">
        <v>413</v>
      </c>
      <c r="X1138" s="24">
        <v>1530</v>
      </c>
      <c r="Y1138" s="24" t="str">
        <f t="shared" si="340"/>
        <v>no</v>
      </c>
      <c r="Z1138" s="24" t="str">
        <f t="shared" si="341"/>
        <v>Above Average</v>
      </c>
      <c r="AA1138" s="25">
        <v>1</v>
      </c>
      <c r="AB1138" s="25">
        <v>0</v>
      </c>
      <c r="AC1138" s="25">
        <v>2</v>
      </c>
      <c r="AD1138" s="25">
        <v>0</v>
      </c>
      <c r="AE1138" s="25">
        <f t="shared" si="342"/>
        <v>3</v>
      </c>
      <c r="AF1138" s="25" t="str">
        <f t="shared" si="343"/>
        <v>More</v>
      </c>
      <c r="AG1138" s="57">
        <v>7</v>
      </c>
      <c r="AH1138" s="29">
        <v>259000</v>
      </c>
      <c r="AI1138" s="29">
        <f t="shared" si="330"/>
        <v>3060</v>
      </c>
      <c r="AJ1138" s="29" t="str">
        <f t="shared" si="344"/>
        <v>no</v>
      </c>
      <c r="AK1138" s="29">
        <f t="shared" si="345"/>
        <v>84.640522875816998</v>
      </c>
      <c r="AL1138" s="29">
        <f t="shared" si="346"/>
        <v>169.281045751634</v>
      </c>
    </row>
    <row r="1139" spans="1:38" x14ac:dyDescent="0.2">
      <c r="A1139">
        <v>1129</v>
      </c>
      <c r="B1139" s="12">
        <v>59</v>
      </c>
      <c r="C1139" s="12">
        <f t="shared" si="331"/>
        <v>59</v>
      </c>
      <c r="D1139" s="12" t="str">
        <f t="shared" si="328"/>
        <v>no</v>
      </c>
      <c r="E1139" s="12" t="str">
        <f t="shared" si="332"/>
        <v>Below Average</v>
      </c>
      <c r="F1139" s="21">
        <v>11796</v>
      </c>
      <c r="G1139" s="21" t="str">
        <f t="shared" si="333"/>
        <v>no</v>
      </c>
      <c r="H1139" s="21" t="str">
        <f t="shared" si="334"/>
        <v>Above Average</v>
      </c>
      <c r="I1139" s="12" t="s">
        <v>193</v>
      </c>
      <c r="J1139" s="12" t="str">
        <f t="shared" si="335"/>
        <v>Gilbert</v>
      </c>
      <c r="K1139" s="12" t="s">
        <v>91</v>
      </c>
      <c r="L1139" s="12">
        <f t="shared" si="329"/>
        <v>77.47396854876844</v>
      </c>
      <c r="M1139" s="12" t="str">
        <f t="shared" si="336"/>
        <v>Above Average</v>
      </c>
      <c r="N1139" s="22">
        <v>7</v>
      </c>
      <c r="O1139" s="22" t="str">
        <f t="shared" si="337"/>
        <v>High</v>
      </c>
      <c r="P1139">
        <v>2004</v>
      </c>
      <c r="Q1139">
        <v>2005</v>
      </c>
      <c r="R1139" s="23">
        <v>847</v>
      </c>
      <c r="S1139" s="23" t="str">
        <f t="shared" si="338"/>
        <v>no</v>
      </c>
      <c r="T1139" s="23" t="str">
        <f t="shared" si="339"/>
        <v>Below Average</v>
      </c>
      <c r="U1139" s="24">
        <v>847</v>
      </c>
      <c r="V1139" s="24">
        <v>1112</v>
      </c>
      <c r="W1139" s="24" t="s">
        <v>412</v>
      </c>
      <c r="X1139" s="24">
        <v>1959</v>
      </c>
      <c r="Y1139" s="24" t="str">
        <f t="shared" si="340"/>
        <v>no</v>
      </c>
      <c r="Z1139" s="24" t="str">
        <f t="shared" si="341"/>
        <v>Above Average</v>
      </c>
      <c r="AA1139" s="25">
        <v>0</v>
      </c>
      <c r="AB1139" s="25">
        <v>0</v>
      </c>
      <c r="AC1139" s="25">
        <v>2</v>
      </c>
      <c r="AD1139" s="25">
        <v>1</v>
      </c>
      <c r="AE1139" s="25">
        <f t="shared" si="342"/>
        <v>3</v>
      </c>
      <c r="AF1139" s="25" t="str">
        <f t="shared" si="343"/>
        <v>More</v>
      </c>
      <c r="AG1139" s="57">
        <v>8</v>
      </c>
      <c r="AH1139" s="29">
        <v>215000</v>
      </c>
      <c r="AI1139" s="29">
        <f t="shared" si="330"/>
        <v>2806</v>
      </c>
      <c r="AJ1139" s="29" t="str">
        <f t="shared" si="344"/>
        <v>no</v>
      </c>
      <c r="AK1139" s="29">
        <f t="shared" si="345"/>
        <v>76.621525302922308</v>
      </c>
      <c r="AL1139" s="29">
        <f t="shared" si="346"/>
        <v>109.74987238386932</v>
      </c>
    </row>
    <row r="1140" spans="1:38" x14ac:dyDescent="0.2">
      <c r="A1140">
        <v>1130</v>
      </c>
      <c r="B1140" s="12">
        <v>60</v>
      </c>
      <c r="C1140" s="12">
        <f t="shared" si="331"/>
        <v>60</v>
      </c>
      <c r="D1140" s="12" t="str">
        <f t="shared" si="328"/>
        <v>no</v>
      </c>
      <c r="E1140" s="12" t="str">
        <f t="shared" si="332"/>
        <v>Below Average</v>
      </c>
      <c r="F1140" s="21">
        <v>7200</v>
      </c>
      <c r="G1140" s="21" t="str">
        <f t="shared" si="333"/>
        <v>no</v>
      </c>
      <c r="H1140" s="21" t="str">
        <f t="shared" si="334"/>
        <v>Below Average</v>
      </c>
      <c r="I1140" s="12" t="s">
        <v>143</v>
      </c>
      <c r="J1140" s="12" t="str">
        <f t="shared" si="335"/>
        <v/>
      </c>
      <c r="K1140" s="12" t="s">
        <v>167</v>
      </c>
      <c r="L1140" s="12">
        <f t="shared" si="329"/>
        <v>57.90974368543602</v>
      </c>
      <c r="M1140" s="12" t="str">
        <f t="shared" si="336"/>
        <v/>
      </c>
      <c r="N1140" s="22">
        <v>5</v>
      </c>
      <c r="O1140" s="22" t="str">
        <f t="shared" si="337"/>
        <v>Low</v>
      </c>
      <c r="P1140">
        <v>1980</v>
      </c>
      <c r="Q1140">
        <v>1980</v>
      </c>
      <c r="R1140" s="23">
        <v>936</v>
      </c>
      <c r="S1140" s="23" t="str">
        <f t="shared" si="338"/>
        <v>no</v>
      </c>
      <c r="T1140" s="23" t="str">
        <f t="shared" si="339"/>
        <v>Below Average</v>
      </c>
      <c r="U1140" s="24">
        <v>936</v>
      </c>
      <c r="V1140" s="24">
        <v>0</v>
      </c>
      <c r="W1140" s="24" t="s">
        <v>413</v>
      </c>
      <c r="X1140" s="24">
        <v>936</v>
      </c>
      <c r="Y1140" s="24" t="str">
        <f t="shared" si="340"/>
        <v>no</v>
      </c>
      <c r="Z1140" s="24" t="str">
        <f t="shared" si="341"/>
        <v>Below Average</v>
      </c>
      <c r="AA1140" s="25">
        <v>1</v>
      </c>
      <c r="AB1140" s="25">
        <v>0</v>
      </c>
      <c r="AC1140" s="25">
        <v>1</v>
      </c>
      <c r="AD1140" s="25">
        <v>0</v>
      </c>
      <c r="AE1140" s="25">
        <f t="shared" si="342"/>
        <v>2</v>
      </c>
      <c r="AF1140" s="25" t="str">
        <f t="shared" si="343"/>
        <v>Less</v>
      </c>
      <c r="AG1140" s="57">
        <v>4</v>
      </c>
      <c r="AH1140" s="29">
        <v>140000</v>
      </c>
      <c r="AI1140" s="29">
        <f t="shared" si="330"/>
        <v>1872</v>
      </c>
      <c r="AJ1140" s="29" t="str">
        <f t="shared" si="344"/>
        <v>no</v>
      </c>
      <c r="AK1140" s="29">
        <f t="shared" si="345"/>
        <v>74.786324786324784</v>
      </c>
      <c r="AL1140" s="29">
        <f t="shared" si="346"/>
        <v>149.57264957264957</v>
      </c>
    </row>
    <row r="1141" spans="1:38" x14ac:dyDescent="0.2">
      <c r="A1141">
        <v>1131</v>
      </c>
      <c r="B1141" s="12">
        <v>65</v>
      </c>
      <c r="C1141" s="12">
        <f t="shared" si="331"/>
        <v>65</v>
      </c>
      <c r="D1141" s="12" t="str">
        <f t="shared" si="328"/>
        <v>no</v>
      </c>
      <c r="E1141" s="12" t="str">
        <f t="shared" si="332"/>
        <v>Below Average</v>
      </c>
      <c r="F1141" s="21">
        <v>7804</v>
      </c>
      <c r="G1141" s="21" t="str">
        <f t="shared" si="333"/>
        <v>no</v>
      </c>
      <c r="H1141" s="21" t="str">
        <f t="shared" si="334"/>
        <v>Below Average</v>
      </c>
      <c r="I1141" s="12" t="s">
        <v>232</v>
      </c>
      <c r="J1141" s="12" t="str">
        <f t="shared" si="335"/>
        <v>SWISU</v>
      </c>
      <c r="K1141" s="12" t="s">
        <v>91</v>
      </c>
      <c r="L1141" s="12">
        <f t="shared" si="329"/>
        <v>56.717772915383847</v>
      </c>
      <c r="M1141" s="12" t="str">
        <f t="shared" si="336"/>
        <v>Below Average</v>
      </c>
      <c r="N1141" s="22">
        <v>4</v>
      </c>
      <c r="O1141" s="22" t="str">
        <f t="shared" si="337"/>
        <v>Low</v>
      </c>
      <c r="P1141">
        <v>1928</v>
      </c>
      <c r="Q1141">
        <v>1950</v>
      </c>
      <c r="R1141" s="23">
        <v>1122</v>
      </c>
      <c r="S1141" s="23" t="str">
        <f t="shared" si="338"/>
        <v>no</v>
      </c>
      <c r="T1141" s="23" t="str">
        <f t="shared" si="339"/>
        <v>Above Average</v>
      </c>
      <c r="U1141" s="24">
        <v>1328</v>
      </c>
      <c r="V1141" s="24">
        <v>653</v>
      </c>
      <c r="W1141" s="24" t="s">
        <v>412</v>
      </c>
      <c r="X1141" s="24">
        <v>1981</v>
      </c>
      <c r="Y1141" s="24" t="str">
        <f t="shared" si="340"/>
        <v>no</v>
      </c>
      <c r="Z1141" s="24" t="str">
        <f t="shared" si="341"/>
        <v>Above Average</v>
      </c>
      <c r="AA1141" s="25">
        <v>1</v>
      </c>
      <c r="AB1141" s="25">
        <v>0</v>
      </c>
      <c r="AC1141" s="25">
        <v>2</v>
      </c>
      <c r="AD1141" s="25">
        <v>0</v>
      </c>
      <c r="AE1141" s="25">
        <f t="shared" si="342"/>
        <v>3</v>
      </c>
      <c r="AF1141" s="25" t="str">
        <f t="shared" si="343"/>
        <v>More</v>
      </c>
      <c r="AG1141" s="57">
        <v>7</v>
      </c>
      <c r="AH1141" s="29">
        <v>135000</v>
      </c>
      <c r="AI1141" s="29">
        <f t="shared" si="330"/>
        <v>3103</v>
      </c>
      <c r="AJ1141" s="29" t="str">
        <f t="shared" si="344"/>
        <v>no</v>
      </c>
      <c r="AK1141" s="29">
        <f t="shared" si="345"/>
        <v>43.506284241057038</v>
      </c>
      <c r="AL1141" s="29">
        <f t="shared" si="346"/>
        <v>68.14740030287733</v>
      </c>
    </row>
    <row r="1142" spans="1:38" x14ac:dyDescent="0.2">
      <c r="A1142">
        <v>1132</v>
      </c>
      <c r="B1142" s="12">
        <v>63</v>
      </c>
      <c r="C1142" s="12">
        <f t="shared" si="331"/>
        <v>63</v>
      </c>
      <c r="D1142" s="12" t="str">
        <f t="shared" si="328"/>
        <v>no</v>
      </c>
      <c r="E1142" s="12" t="str">
        <f t="shared" si="332"/>
        <v>Below Average</v>
      </c>
      <c r="F1142" s="21">
        <v>10712</v>
      </c>
      <c r="G1142" s="21" t="str">
        <f t="shared" si="333"/>
        <v>no</v>
      </c>
      <c r="H1142" s="21" t="str">
        <f t="shared" si="334"/>
        <v>Above Average</v>
      </c>
      <c r="I1142" s="12" t="s">
        <v>131</v>
      </c>
      <c r="J1142" s="12" t="str">
        <f t="shared" si="335"/>
        <v>Mitchel</v>
      </c>
      <c r="K1142" s="12" t="s">
        <v>91</v>
      </c>
      <c r="L1142" s="12">
        <f t="shared" si="329"/>
        <v>69.371268986915226</v>
      </c>
      <c r="M1142" s="12" t="str">
        <f t="shared" si="336"/>
        <v>Below Average</v>
      </c>
      <c r="N1142" s="22">
        <v>5</v>
      </c>
      <c r="O1142" s="22" t="str">
        <f t="shared" si="337"/>
        <v>Low</v>
      </c>
      <c r="P1142">
        <v>1991</v>
      </c>
      <c r="Q1142">
        <v>1992</v>
      </c>
      <c r="R1142" s="23">
        <v>974</v>
      </c>
      <c r="S1142" s="23" t="str">
        <f t="shared" si="338"/>
        <v>no</v>
      </c>
      <c r="T1142" s="23" t="str">
        <f t="shared" si="339"/>
        <v>Below Average</v>
      </c>
      <c r="U1142" s="24">
        <v>974</v>
      </c>
      <c r="V1142" s="24">
        <v>0</v>
      </c>
      <c r="W1142" s="24" t="s">
        <v>413</v>
      </c>
      <c r="X1142" s="24">
        <v>974</v>
      </c>
      <c r="Y1142" s="24" t="str">
        <f t="shared" si="340"/>
        <v>no</v>
      </c>
      <c r="Z1142" s="24" t="str">
        <f t="shared" si="341"/>
        <v>Below Average</v>
      </c>
      <c r="AA1142" s="25">
        <v>0</v>
      </c>
      <c r="AB1142" s="25">
        <v>0</v>
      </c>
      <c r="AC1142" s="25">
        <v>1</v>
      </c>
      <c r="AD1142" s="25">
        <v>0</v>
      </c>
      <c r="AE1142" s="25">
        <f t="shared" si="342"/>
        <v>1</v>
      </c>
      <c r="AF1142" s="25" t="str">
        <f t="shared" si="343"/>
        <v>Less</v>
      </c>
      <c r="AG1142" s="57">
        <v>5</v>
      </c>
      <c r="AH1142" s="29">
        <v>93500</v>
      </c>
      <c r="AI1142" s="29">
        <f t="shared" si="330"/>
        <v>1948</v>
      </c>
      <c r="AJ1142" s="29" t="str">
        <f t="shared" si="344"/>
        <v>no</v>
      </c>
      <c r="AK1142" s="29">
        <f t="shared" si="345"/>
        <v>47.997946611909654</v>
      </c>
      <c r="AL1142" s="29">
        <f t="shared" si="346"/>
        <v>95.995893223819309</v>
      </c>
    </row>
    <row r="1143" spans="1:38" x14ac:dyDescent="0.2">
      <c r="A1143">
        <v>1133</v>
      </c>
      <c r="B1143" s="12">
        <v>90</v>
      </c>
      <c r="C1143" s="12">
        <f t="shared" si="331"/>
        <v>90</v>
      </c>
      <c r="D1143" s="12" t="str">
        <f t="shared" si="328"/>
        <v>no</v>
      </c>
      <c r="E1143" s="12" t="str">
        <f t="shared" si="332"/>
        <v>Above Average</v>
      </c>
      <c r="F1143" s="21">
        <v>9900</v>
      </c>
      <c r="G1143" s="21" t="str">
        <f t="shared" si="333"/>
        <v>no</v>
      </c>
      <c r="H1143" s="21" t="str">
        <f t="shared" si="334"/>
        <v>Below Average</v>
      </c>
      <c r="I1143" s="12" t="s">
        <v>143</v>
      </c>
      <c r="J1143" s="12" t="str">
        <f t="shared" si="335"/>
        <v>OldTown</v>
      </c>
      <c r="K1143" s="12" t="s">
        <v>91</v>
      </c>
      <c r="L1143" s="12">
        <f t="shared" si="329"/>
        <v>57.90974368543602</v>
      </c>
      <c r="M1143" s="12" t="str">
        <f t="shared" si="336"/>
        <v>Below Average</v>
      </c>
      <c r="N1143" s="22">
        <v>6</v>
      </c>
      <c r="O1143" s="22" t="str">
        <f t="shared" si="337"/>
        <v>Low</v>
      </c>
      <c r="P1143">
        <v>1880</v>
      </c>
      <c r="Q1143">
        <v>1950</v>
      </c>
      <c r="R1143" s="23">
        <v>1008</v>
      </c>
      <c r="S1143" s="23" t="str">
        <f t="shared" si="338"/>
        <v>no</v>
      </c>
      <c r="T1143" s="23" t="str">
        <f t="shared" si="339"/>
        <v>Below Average</v>
      </c>
      <c r="U1143" s="24">
        <v>1178</v>
      </c>
      <c r="V1143" s="24">
        <v>1032</v>
      </c>
      <c r="W1143" s="24" t="s">
        <v>412</v>
      </c>
      <c r="X1143" s="24">
        <v>2210</v>
      </c>
      <c r="Y1143" s="24" t="str">
        <f t="shared" si="340"/>
        <v>no</v>
      </c>
      <c r="Z1143" s="24" t="str">
        <f t="shared" si="341"/>
        <v>Above Average</v>
      </c>
      <c r="AA1143" s="25">
        <v>0</v>
      </c>
      <c r="AB1143" s="25">
        <v>0</v>
      </c>
      <c r="AC1143" s="25">
        <v>2</v>
      </c>
      <c r="AD1143" s="25">
        <v>0</v>
      </c>
      <c r="AE1143" s="25">
        <f t="shared" si="342"/>
        <v>2</v>
      </c>
      <c r="AF1143" s="25" t="str">
        <f t="shared" si="343"/>
        <v>Less</v>
      </c>
      <c r="AG1143" s="57">
        <v>8</v>
      </c>
      <c r="AH1143" s="29">
        <v>117500</v>
      </c>
      <c r="AI1143" s="29">
        <f t="shared" si="330"/>
        <v>3218</v>
      </c>
      <c r="AJ1143" s="29" t="str">
        <f t="shared" si="344"/>
        <v>no</v>
      </c>
      <c r="AK1143" s="29">
        <f t="shared" si="345"/>
        <v>36.513362336855188</v>
      </c>
      <c r="AL1143" s="29">
        <f t="shared" si="346"/>
        <v>53.167420814479641</v>
      </c>
    </row>
    <row r="1144" spans="1:38" x14ac:dyDescent="0.2">
      <c r="A1144">
        <v>1134</v>
      </c>
      <c r="B1144" s="12">
        <v>80</v>
      </c>
      <c r="C1144" s="12">
        <f t="shared" si="331"/>
        <v>80</v>
      </c>
      <c r="D1144" s="12" t="str">
        <f t="shared" si="328"/>
        <v>no</v>
      </c>
      <c r="E1144" s="12" t="str">
        <f t="shared" si="332"/>
        <v>Above Average</v>
      </c>
      <c r="F1144" s="21">
        <v>9828</v>
      </c>
      <c r="G1144" s="21" t="str">
        <f t="shared" si="333"/>
        <v>no</v>
      </c>
      <c r="H1144" s="21" t="str">
        <f t="shared" si="334"/>
        <v>Below Average</v>
      </c>
      <c r="I1144" s="12" t="s">
        <v>170</v>
      </c>
      <c r="J1144" s="12" t="str">
        <f t="shared" si="335"/>
        <v>SawyerW</v>
      </c>
      <c r="K1144" s="12" t="s">
        <v>91</v>
      </c>
      <c r="L1144" s="12">
        <f t="shared" si="329"/>
        <v>71.682411868126678</v>
      </c>
      <c r="M1144" s="12" t="str">
        <f t="shared" si="336"/>
        <v>Above Average</v>
      </c>
      <c r="N1144" s="22">
        <v>8</v>
      </c>
      <c r="O1144" s="22" t="str">
        <f t="shared" si="337"/>
        <v>High</v>
      </c>
      <c r="P1144">
        <v>1995</v>
      </c>
      <c r="Q1144">
        <v>1995</v>
      </c>
      <c r="R1144" s="23">
        <v>1128</v>
      </c>
      <c r="S1144" s="23" t="str">
        <f t="shared" si="338"/>
        <v>no</v>
      </c>
      <c r="T1144" s="23" t="str">
        <f t="shared" si="339"/>
        <v>Above Average</v>
      </c>
      <c r="U1144" s="24">
        <v>1142</v>
      </c>
      <c r="V1144" s="24">
        <v>878</v>
      </c>
      <c r="W1144" s="24" t="s">
        <v>412</v>
      </c>
      <c r="X1144" s="24">
        <v>2020</v>
      </c>
      <c r="Y1144" s="24" t="str">
        <f t="shared" si="340"/>
        <v>no</v>
      </c>
      <c r="Z1144" s="24" t="str">
        <f t="shared" si="341"/>
        <v>Above Average</v>
      </c>
      <c r="AA1144" s="25">
        <v>0</v>
      </c>
      <c r="AB1144" s="25">
        <v>0</v>
      </c>
      <c r="AC1144" s="25">
        <v>2</v>
      </c>
      <c r="AD1144" s="25">
        <v>1</v>
      </c>
      <c r="AE1144" s="25">
        <f t="shared" si="342"/>
        <v>3</v>
      </c>
      <c r="AF1144" s="25" t="str">
        <f t="shared" si="343"/>
        <v>More</v>
      </c>
      <c r="AG1144" s="57">
        <v>8</v>
      </c>
      <c r="AH1144" s="29">
        <v>239500</v>
      </c>
      <c r="AI1144" s="29">
        <f t="shared" si="330"/>
        <v>3148</v>
      </c>
      <c r="AJ1144" s="29" t="str">
        <f t="shared" si="344"/>
        <v>no</v>
      </c>
      <c r="AK1144" s="29">
        <f t="shared" si="345"/>
        <v>76.080050825921219</v>
      </c>
      <c r="AL1144" s="29">
        <f t="shared" si="346"/>
        <v>118.56435643564356</v>
      </c>
    </row>
    <row r="1145" spans="1:38" x14ac:dyDescent="0.2">
      <c r="A1145">
        <v>1135</v>
      </c>
      <c r="B1145" s="12">
        <v>57</v>
      </c>
      <c r="C1145" s="12">
        <f t="shared" si="331"/>
        <v>57</v>
      </c>
      <c r="D1145" s="12" t="str">
        <f t="shared" si="328"/>
        <v>no</v>
      </c>
      <c r="E1145" s="12" t="str">
        <f t="shared" si="332"/>
        <v>Below Average</v>
      </c>
      <c r="F1145" s="21">
        <v>8773</v>
      </c>
      <c r="G1145" s="21" t="str">
        <f t="shared" si="333"/>
        <v>no</v>
      </c>
      <c r="H1145" s="21" t="str">
        <f t="shared" si="334"/>
        <v>Below Average</v>
      </c>
      <c r="I1145" s="12" t="s">
        <v>193</v>
      </c>
      <c r="J1145" s="12" t="str">
        <f t="shared" si="335"/>
        <v>Gilbert</v>
      </c>
      <c r="K1145" s="12" t="s">
        <v>91</v>
      </c>
      <c r="L1145" s="12">
        <f t="shared" si="329"/>
        <v>77.47396854876844</v>
      </c>
      <c r="M1145" s="12" t="str">
        <f t="shared" si="336"/>
        <v>Above Average</v>
      </c>
      <c r="N1145" s="22">
        <v>6</v>
      </c>
      <c r="O1145" s="22" t="str">
        <f t="shared" si="337"/>
        <v>Low</v>
      </c>
      <c r="P1145">
        <v>1997</v>
      </c>
      <c r="Q1145">
        <v>1997</v>
      </c>
      <c r="R1145" s="23">
        <v>916</v>
      </c>
      <c r="S1145" s="23" t="str">
        <f t="shared" si="338"/>
        <v>no</v>
      </c>
      <c r="T1145" s="23" t="str">
        <f t="shared" si="339"/>
        <v>Below Average</v>
      </c>
      <c r="U1145" s="24">
        <v>916</v>
      </c>
      <c r="V1145" s="24">
        <v>684</v>
      </c>
      <c r="W1145" s="24" t="s">
        <v>412</v>
      </c>
      <c r="X1145" s="24">
        <v>1600</v>
      </c>
      <c r="Y1145" s="24" t="str">
        <f t="shared" si="340"/>
        <v>no</v>
      </c>
      <c r="Z1145" s="24" t="str">
        <f t="shared" si="341"/>
        <v>Above Average</v>
      </c>
      <c r="AA1145" s="25">
        <v>0</v>
      </c>
      <c r="AB1145" s="25">
        <v>0</v>
      </c>
      <c r="AC1145" s="25">
        <v>2</v>
      </c>
      <c r="AD1145" s="25">
        <v>1</v>
      </c>
      <c r="AE1145" s="25">
        <f t="shared" si="342"/>
        <v>3</v>
      </c>
      <c r="AF1145" s="25" t="str">
        <f t="shared" si="343"/>
        <v>More</v>
      </c>
      <c r="AG1145" s="57">
        <v>7</v>
      </c>
      <c r="AH1145" s="29">
        <v>169000</v>
      </c>
      <c r="AI1145" s="29">
        <f t="shared" si="330"/>
        <v>2516</v>
      </c>
      <c r="AJ1145" s="29" t="str">
        <f t="shared" si="344"/>
        <v>no</v>
      </c>
      <c r="AK1145" s="29">
        <f t="shared" si="345"/>
        <v>67.170111287758345</v>
      </c>
      <c r="AL1145" s="29">
        <f t="shared" si="346"/>
        <v>105.625</v>
      </c>
    </row>
    <row r="1146" spans="1:38" x14ac:dyDescent="0.2">
      <c r="A1146">
        <v>1136</v>
      </c>
      <c r="B1146" s="12">
        <v>60</v>
      </c>
      <c r="C1146" s="12">
        <f t="shared" si="331"/>
        <v>60</v>
      </c>
      <c r="D1146" s="12" t="str">
        <f t="shared" si="328"/>
        <v>no</v>
      </c>
      <c r="E1146" s="12" t="str">
        <f t="shared" si="332"/>
        <v>Below Average</v>
      </c>
      <c r="F1146" s="21">
        <v>6180</v>
      </c>
      <c r="G1146" s="21" t="str">
        <f t="shared" si="333"/>
        <v>no</v>
      </c>
      <c r="H1146" s="21" t="str">
        <f t="shared" si="334"/>
        <v>Below Average</v>
      </c>
      <c r="I1146" s="12" t="s">
        <v>148</v>
      </c>
      <c r="J1146" s="12" t="str">
        <f t="shared" si="335"/>
        <v>BrkSide</v>
      </c>
      <c r="K1146" s="12" t="s">
        <v>91</v>
      </c>
      <c r="L1146" s="12">
        <f t="shared" si="329"/>
        <v>64.919237492322253</v>
      </c>
      <c r="M1146" s="12" t="str">
        <f t="shared" si="336"/>
        <v>Below Average</v>
      </c>
      <c r="N1146" s="22">
        <v>6</v>
      </c>
      <c r="O1146" s="22" t="str">
        <f t="shared" si="337"/>
        <v>Low</v>
      </c>
      <c r="P1146">
        <v>1926</v>
      </c>
      <c r="Q1146">
        <v>1950</v>
      </c>
      <c r="R1146" s="23">
        <v>960</v>
      </c>
      <c r="S1146" s="23" t="str">
        <f t="shared" si="338"/>
        <v>no</v>
      </c>
      <c r="T1146" s="23" t="str">
        <f t="shared" si="339"/>
        <v>Below Average</v>
      </c>
      <c r="U1146" s="24">
        <v>986</v>
      </c>
      <c r="V1146" s="24">
        <v>0</v>
      </c>
      <c r="W1146" s="24" t="s">
        <v>413</v>
      </c>
      <c r="X1146" s="24">
        <v>986</v>
      </c>
      <c r="Y1146" s="24" t="str">
        <f t="shared" si="340"/>
        <v>no</v>
      </c>
      <c r="Z1146" s="24" t="str">
        <f t="shared" si="341"/>
        <v>Below Average</v>
      </c>
      <c r="AA1146" s="25">
        <v>0</v>
      </c>
      <c r="AB1146" s="25">
        <v>0</v>
      </c>
      <c r="AC1146" s="25">
        <v>1</v>
      </c>
      <c r="AD1146" s="25">
        <v>0</v>
      </c>
      <c r="AE1146" s="25">
        <f t="shared" si="342"/>
        <v>1</v>
      </c>
      <c r="AF1146" s="25" t="str">
        <f t="shared" si="343"/>
        <v>Less</v>
      </c>
      <c r="AG1146" s="57">
        <v>5</v>
      </c>
      <c r="AH1146" s="29">
        <v>102000</v>
      </c>
      <c r="AI1146" s="29">
        <f t="shared" si="330"/>
        <v>1946</v>
      </c>
      <c r="AJ1146" s="29" t="str">
        <f t="shared" si="344"/>
        <v>no</v>
      </c>
      <c r="AK1146" s="29">
        <f t="shared" si="345"/>
        <v>52.415210688591984</v>
      </c>
      <c r="AL1146" s="29">
        <f t="shared" si="346"/>
        <v>103.44827586206897</v>
      </c>
    </row>
    <row r="1147" spans="1:38" x14ac:dyDescent="0.2">
      <c r="A1147">
        <v>1137</v>
      </c>
      <c r="B1147" s="12">
        <v>80</v>
      </c>
      <c r="C1147" s="12">
        <f t="shared" si="331"/>
        <v>80</v>
      </c>
      <c r="D1147" s="12" t="str">
        <f t="shared" si="328"/>
        <v>no</v>
      </c>
      <c r="E1147" s="12" t="str">
        <f t="shared" si="332"/>
        <v>Above Average</v>
      </c>
      <c r="F1147" s="21">
        <v>9600</v>
      </c>
      <c r="G1147" s="21" t="str">
        <f t="shared" si="333"/>
        <v>no</v>
      </c>
      <c r="H1147" s="21" t="str">
        <f t="shared" si="334"/>
        <v>Below Average</v>
      </c>
      <c r="I1147" s="12" t="s">
        <v>162</v>
      </c>
      <c r="J1147" s="12" t="str">
        <f t="shared" si="335"/>
        <v>NAmes</v>
      </c>
      <c r="K1147" s="12" t="s">
        <v>91</v>
      </c>
      <c r="L1147" s="12">
        <f t="shared" si="329"/>
        <v>65.191384752822614</v>
      </c>
      <c r="M1147" s="12" t="str">
        <f t="shared" si="336"/>
        <v>Below Average</v>
      </c>
      <c r="N1147" s="22">
        <v>6</v>
      </c>
      <c r="O1147" s="22" t="str">
        <f t="shared" si="337"/>
        <v>Low</v>
      </c>
      <c r="P1147">
        <v>1950</v>
      </c>
      <c r="Q1147">
        <v>1950</v>
      </c>
      <c r="R1147" s="23">
        <v>1032</v>
      </c>
      <c r="S1147" s="23" t="str">
        <f t="shared" si="338"/>
        <v>no</v>
      </c>
      <c r="T1147" s="23" t="str">
        <f t="shared" si="339"/>
        <v>Below Average</v>
      </c>
      <c r="U1147" s="24">
        <v>1032</v>
      </c>
      <c r="V1147" s="24">
        <v>220</v>
      </c>
      <c r="W1147" s="24" t="s">
        <v>412</v>
      </c>
      <c r="X1147" s="24">
        <v>1252</v>
      </c>
      <c r="Y1147" s="24" t="str">
        <f t="shared" si="340"/>
        <v>no</v>
      </c>
      <c r="Z1147" s="24" t="str">
        <f t="shared" si="341"/>
        <v>Below Average</v>
      </c>
      <c r="AA1147" s="25">
        <v>0</v>
      </c>
      <c r="AB1147" s="25">
        <v>0</v>
      </c>
      <c r="AC1147" s="25">
        <v>1</v>
      </c>
      <c r="AD1147" s="25">
        <v>0</v>
      </c>
      <c r="AE1147" s="25">
        <f t="shared" si="342"/>
        <v>1</v>
      </c>
      <c r="AF1147" s="25" t="str">
        <f t="shared" si="343"/>
        <v>Less</v>
      </c>
      <c r="AG1147" s="57">
        <v>6</v>
      </c>
      <c r="AH1147" s="29">
        <v>119000</v>
      </c>
      <c r="AI1147" s="29">
        <f t="shared" si="330"/>
        <v>2284</v>
      </c>
      <c r="AJ1147" s="29" t="str">
        <f t="shared" si="344"/>
        <v>no</v>
      </c>
      <c r="AK1147" s="29">
        <f t="shared" si="345"/>
        <v>52.101576182136604</v>
      </c>
      <c r="AL1147" s="29">
        <f t="shared" si="346"/>
        <v>95.047923322683701</v>
      </c>
    </row>
    <row r="1148" spans="1:38" x14ac:dyDescent="0.2">
      <c r="A1148">
        <v>1138</v>
      </c>
      <c r="B1148" s="12">
        <v>54</v>
      </c>
      <c r="C1148" s="12">
        <f t="shared" si="331"/>
        <v>54</v>
      </c>
      <c r="D1148" s="12" t="str">
        <f t="shared" si="328"/>
        <v>no</v>
      </c>
      <c r="E1148" s="12" t="str">
        <f t="shared" si="332"/>
        <v>Below Average</v>
      </c>
      <c r="F1148" s="21">
        <v>6342</v>
      </c>
      <c r="G1148" s="21" t="str">
        <f t="shared" si="333"/>
        <v>no</v>
      </c>
      <c r="H1148" s="21" t="str">
        <f t="shared" si="334"/>
        <v>Below Average</v>
      </c>
      <c r="I1148" s="12" t="s">
        <v>151</v>
      </c>
      <c r="J1148" s="12" t="str">
        <f t="shared" si="335"/>
        <v>Sawyer</v>
      </c>
      <c r="K1148" s="12" t="s">
        <v>91</v>
      </c>
      <c r="L1148" s="12">
        <f t="shared" si="329"/>
        <v>65.835562612127291</v>
      </c>
      <c r="M1148" s="12" t="str">
        <f t="shared" si="336"/>
        <v>Below Average</v>
      </c>
      <c r="N1148" s="22">
        <v>5</v>
      </c>
      <c r="O1148" s="22" t="str">
        <f t="shared" si="337"/>
        <v>Low</v>
      </c>
      <c r="P1148">
        <v>1875</v>
      </c>
      <c r="Q1148">
        <v>1996</v>
      </c>
      <c r="R1148" s="23">
        <v>780</v>
      </c>
      <c r="S1148" s="23" t="str">
        <f t="shared" si="338"/>
        <v>no</v>
      </c>
      <c r="T1148" s="23" t="str">
        <f t="shared" si="339"/>
        <v>Below Average</v>
      </c>
      <c r="U1148" s="24">
        <v>780</v>
      </c>
      <c r="V1148" s="24">
        <v>240</v>
      </c>
      <c r="W1148" s="24" t="s">
        <v>412</v>
      </c>
      <c r="X1148" s="24">
        <v>1020</v>
      </c>
      <c r="Y1148" s="24" t="str">
        <f t="shared" si="340"/>
        <v>no</v>
      </c>
      <c r="Z1148" s="24" t="str">
        <f t="shared" si="341"/>
        <v>Below Average</v>
      </c>
      <c r="AA1148" s="25">
        <v>0</v>
      </c>
      <c r="AB1148" s="25">
        <v>0</v>
      </c>
      <c r="AC1148" s="25">
        <v>1</v>
      </c>
      <c r="AD1148" s="25">
        <v>0</v>
      </c>
      <c r="AE1148" s="25">
        <f t="shared" si="342"/>
        <v>1</v>
      </c>
      <c r="AF1148" s="25" t="str">
        <f t="shared" si="343"/>
        <v>Less</v>
      </c>
      <c r="AG1148" s="57">
        <v>6</v>
      </c>
      <c r="AH1148" s="29">
        <v>94000</v>
      </c>
      <c r="AI1148" s="29">
        <f t="shared" si="330"/>
        <v>1800</v>
      </c>
      <c r="AJ1148" s="29" t="str">
        <f t="shared" si="344"/>
        <v>no</v>
      </c>
      <c r="AK1148" s="29">
        <f t="shared" si="345"/>
        <v>52.222222222222221</v>
      </c>
      <c r="AL1148" s="29">
        <f t="shared" si="346"/>
        <v>92.156862745098039</v>
      </c>
    </row>
    <row r="1149" spans="1:38" x14ac:dyDescent="0.2">
      <c r="A1149">
        <v>1139</v>
      </c>
      <c r="B1149" s="12" t="s">
        <v>83</v>
      </c>
      <c r="C1149" s="12">
        <f t="shared" si="331"/>
        <v>69</v>
      </c>
      <c r="D1149" s="12" t="str">
        <f t="shared" si="328"/>
        <v>no</v>
      </c>
      <c r="E1149" s="12" t="str">
        <f t="shared" si="332"/>
        <v>Below Average</v>
      </c>
      <c r="F1149" s="21">
        <v>9819</v>
      </c>
      <c r="G1149" s="21" t="str">
        <f t="shared" si="333"/>
        <v>no</v>
      </c>
      <c r="H1149" s="21" t="str">
        <f t="shared" si="334"/>
        <v>Below Average</v>
      </c>
      <c r="I1149" s="12" t="s">
        <v>131</v>
      </c>
      <c r="J1149" s="12" t="str">
        <f t="shared" si="335"/>
        <v>Mitchel</v>
      </c>
      <c r="K1149" s="12" t="s">
        <v>91</v>
      </c>
      <c r="L1149" s="12">
        <f t="shared" si="329"/>
        <v>69.371268986915226</v>
      </c>
      <c r="M1149" s="12" t="str">
        <f t="shared" si="336"/>
        <v>Below Average</v>
      </c>
      <c r="N1149" s="22">
        <v>6</v>
      </c>
      <c r="O1149" s="22" t="str">
        <f t="shared" si="337"/>
        <v>Low</v>
      </c>
      <c r="P1149">
        <v>1977</v>
      </c>
      <c r="Q1149">
        <v>1977</v>
      </c>
      <c r="R1149" s="23">
        <v>1567</v>
      </c>
      <c r="S1149" s="23" t="str">
        <f t="shared" si="338"/>
        <v>no</v>
      </c>
      <c r="T1149" s="23" t="str">
        <f t="shared" si="339"/>
        <v>Above Average</v>
      </c>
      <c r="U1149" s="24">
        <v>1567</v>
      </c>
      <c r="V1149" s="24">
        <v>0</v>
      </c>
      <c r="W1149" s="24" t="s">
        <v>413</v>
      </c>
      <c r="X1149" s="24">
        <v>1567</v>
      </c>
      <c r="Y1149" s="24" t="str">
        <f t="shared" si="340"/>
        <v>no</v>
      </c>
      <c r="Z1149" s="24" t="str">
        <f t="shared" si="341"/>
        <v>Above Average</v>
      </c>
      <c r="AA1149" s="25">
        <v>1</v>
      </c>
      <c r="AB1149" s="25">
        <v>0</v>
      </c>
      <c r="AC1149" s="25">
        <v>2</v>
      </c>
      <c r="AD1149" s="25">
        <v>0</v>
      </c>
      <c r="AE1149" s="25">
        <f t="shared" si="342"/>
        <v>3</v>
      </c>
      <c r="AF1149" s="25" t="str">
        <f t="shared" si="343"/>
        <v>More</v>
      </c>
      <c r="AG1149" s="57">
        <v>5</v>
      </c>
      <c r="AH1149" s="29">
        <v>196000</v>
      </c>
      <c r="AI1149" s="29">
        <f t="shared" si="330"/>
        <v>3134</v>
      </c>
      <c r="AJ1149" s="29" t="str">
        <f t="shared" si="344"/>
        <v>no</v>
      </c>
      <c r="AK1149" s="29">
        <f t="shared" si="345"/>
        <v>62.53988513082323</v>
      </c>
      <c r="AL1149" s="29">
        <f t="shared" si="346"/>
        <v>125.07977026164646</v>
      </c>
    </row>
    <row r="1150" spans="1:38" x14ac:dyDescent="0.2">
      <c r="A1150">
        <v>1140</v>
      </c>
      <c r="B1150" s="12">
        <v>98</v>
      </c>
      <c r="C1150" s="12">
        <f t="shared" si="331"/>
        <v>98</v>
      </c>
      <c r="D1150" s="12" t="str">
        <f t="shared" si="328"/>
        <v>no</v>
      </c>
      <c r="E1150" s="12" t="str">
        <f t="shared" si="332"/>
        <v>Above Average</v>
      </c>
      <c r="F1150" s="21">
        <v>8731</v>
      </c>
      <c r="G1150" s="21" t="str">
        <f t="shared" si="333"/>
        <v>no</v>
      </c>
      <c r="H1150" s="21" t="str">
        <f t="shared" si="334"/>
        <v>Below Average</v>
      </c>
      <c r="I1150" s="12" t="s">
        <v>148</v>
      </c>
      <c r="J1150" s="12" t="str">
        <f t="shared" si="335"/>
        <v>BrkSide</v>
      </c>
      <c r="K1150" s="12" t="s">
        <v>91</v>
      </c>
      <c r="L1150" s="12">
        <f t="shared" si="329"/>
        <v>64.919237492322253</v>
      </c>
      <c r="M1150" s="12" t="str">
        <f t="shared" si="336"/>
        <v>Below Average</v>
      </c>
      <c r="N1150" s="22">
        <v>5</v>
      </c>
      <c r="O1150" s="22" t="str">
        <f t="shared" si="337"/>
        <v>Low</v>
      </c>
      <c r="P1150">
        <v>1920</v>
      </c>
      <c r="Q1150">
        <v>1950</v>
      </c>
      <c r="R1150" s="23">
        <v>915</v>
      </c>
      <c r="S1150" s="23" t="str">
        <f t="shared" si="338"/>
        <v>no</v>
      </c>
      <c r="T1150" s="23" t="str">
        <f t="shared" si="339"/>
        <v>Below Average</v>
      </c>
      <c r="U1150" s="24">
        <v>1167</v>
      </c>
      <c r="V1150" s="24">
        <v>0</v>
      </c>
      <c r="W1150" s="24" t="s">
        <v>413</v>
      </c>
      <c r="X1150" s="24">
        <v>1167</v>
      </c>
      <c r="Y1150" s="24" t="str">
        <f t="shared" si="340"/>
        <v>no</v>
      </c>
      <c r="Z1150" s="24" t="str">
        <f t="shared" si="341"/>
        <v>Below Average</v>
      </c>
      <c r="AA1150" s="25">
        <v>0</v>
      </c>
      <c r="AB1150" s="25">
        <v>0</v>
      </c>
      <c r="AC1150" s="25">
        <v>1</v>
      </c>
      <c r="AD1150" s="25">
        <v>0</v>
      </c>
      <c r="AE1150" s="25">
        <f t="shared" si="342"/>
        <v>1</v>
      </c>
      <c r="AF1150" s="25" t="str">
        <f t="shared" si="343"/>
        <v>Less</v>
      </c>
      <c r="AG1150" s="57">
        <v>6</v>
      </c>
      <c r="AH1150" s="29">
        <v>144000</v>
      </c>
      <c r="AI1150" s="29">
        <f t="shared" si="330"/>
        <v>2082</v>
      </c>
      <c r="AJ1150" s="29" t="str">
        <f t="shared" si="344"/>
        <v>no</v>
      </c>
      <c r="AK1150" s="29">
        <f t="shared" si="345"/>
        <v>69.164265129683002</v>
      </c>
      <c r="AL1150" s="29">
        <f t="shared" si="346"/>
        <v>123.39331619537275</v>
      </c>
    </row>
    <row r="1151" spans="1:38" x14ac:dyDescent="0.2">
      <c r="A1151">
        <v>1141</v>
      </c>
      <c r="B1151" s="12">
        <v>60</v>
      </c>
      <c r="C1151" s="12">
        <f t="shared" si="331"/>
        <v>60</v>
      </c>
      <c r="D1151" s="12" t="str">
        <f t="shared" si="328"/>
        <v>no</v>
      </c>
      <c r="E1151" s="12" t="str">
        <f t="shared" si="332"/>
        <v>Below Average</v>
      </c>
      <c r="F1151" s="21">
        <v>7350</v>
      </c>
      <c r="G1151" s="21" t="str">
        <f t="shared" si="333"/>
        <v>no</v>
      </c>
      <c r="H1151" s="21" t="str">
        <f t="shared" si="334"/>
        <v>Below Average</v>
      </c>
      <c r="I1151" s="12" t="s">
        <v>162</v>
      </c>
      <c r="J1151" s="12" t="str">
        <f t="shared" si="335"/>
        <v>NAmes</v>
      </c>
      <c r="K1151" s="12" t="s">
        <v>91</v>
      </c>
      <c r="L1151" s="12">
        <f t="shared" si="329"/>
        <v>65.191384752822614</v>
      </c>
      <c r="M1151" s="12" t="str">
        <f t="shared" si="336"/>
        <v>Below Average</v>
      </c>
      <c r="N1151" s="22">
        <v>5</v>
      </c>
      <c r="O1151" s="22" t="str">
        <f t="shared" si="337"/>
        <v>Low</v>
      </c>
      <c r="P1151">
        <v>1951</v>
      </c>
      <c r="Q1151">
        <v>1951</v>
      </c>
      <c r="R1151" s="23">
        <v>952</v>
      </c>
      <c r="S1151" s="23" t="str">
        <f t="shared" si="338"/>
        <v>no</v>
      </c>
      <c r="T1151" s="23" t="str">
        <f t="shared" si="339"/>
        <v>Below Average</v>
      </c>
      <c r="U1151" s="24">
        <v>952</v>
      </c>
      <c r="V1151" s="24">
        <v>0</v>
      </c>
      <c r="W1151" s="24" t="s">
        <v>413</v>
      </c>
      <c r="X1151" s="24">
        <v>952</v>
      </c>
      <c r="Y1151" s="24" t="str">
        <f t="shared" si="340"/>
        <v>no</v>
      </c>
      <c r="Z1151" s="24" t="str">
        <f t="shared" si="341"/>
        <v>Below Average</v>
      </c>
      <c r="AA1151" s="25">
        <v>1</v>
      </c>
      <c r="AB1151" s="25">
        <v>0</v>
      </c>
      <c r="AC1151" s="25">
        <v>1</v>
      </c>
      <c r="AD1151" s="25">
        <v>0</v>
      </c>
      <c r="AE1151" s="25">
        <f t="shared" si="342"/>
        <v>2</v>
      </c>
      <c r="AF1151" s="25" t="str">
        <f t="shared" si="343"/>
        <v>Less</v>
      </c>
      <c r="AG1151" s="57">
        <v>4</v>
      </c>
      <c r="AH1151" s="29">
        <v>139000</v>
      </c>
      <c r="AI1151" s="29">
        <f t="shared" si="330"/>
        <v>1904</v>
      </c>
      <c r="AJ1151" s="29" t="str">
        <f t="shared" si="344"/>
        <v>no</v>
      </c>
      <c r="AK1151" s="29">
        <f t="shared" si="345"/>
        <v>73.004201680672267</v>
      </c>
      <c r="AL1151" s="29">
        <f t="shared" si="346"/>
        <v>146.00840336134453</v>
      </c>
    </row>
    <row r="1152" spans="1:38" x14ac:dyDescent="0.2">
      <c r="A1152">
        <v>1142</v>
      </c>
      <c r="B1152" s="12" t="s">
        <v>83</v>
      </c>
      <c r="C1152" s="12">
        <f t="shared" si="331"/>
        <v>69</v>
      </c>
      <c r="D1152" s="12" t="str">
        <f t="shared" si="328"/>
        <v>no</v>
      </c>
      <c r="E1152" s="12" t="str">
        <f t="shared" si="332"/>
        <v>Below Average</v>
      </c>
      <c r="F1152" s="21">
        <v>10304</v>
      </c>
      <c r="G1152" s="21" t="str">
        <f t="shared" si="333"/>
        <v>no</v>
      </c>
      <c r="H1152" s="21" t="str">
        <f t="shared" si="334"/>
        <v>Below Average</v>
      </c>
      <c r="I1152" s="12" t="s">
        <v>138</v>
      </c>
      <c r="J1152" s="12" t="str">
        <f t="shared" si="335"/>
        <v>NWAmes</v>
      </c>
      <c r="K1152" s="12" t="s">
        <v>91</v>
      </c>
      <c r="L1152" s="12">
        <f t="shared" si="329"/>
        <v>67.115548801871967</v>
      </c>
      <c r="M1152" s="12" t="str">
        <f t="shared" si="336"/>
        <v>Below Average</v>
      </c>
      <c r="N1152" s="22">
        <v>5</v>
      </c>
      <c r="O1152" s="22" t="str">
        <f t="shared" si="337"/>
        <v>Low</v>
      </c>
      <c r="P1152">
        <v>1976</v>
      </c>
      <c r="Q1152">
        <v>1976</v>
      </c>
      <c r="R1152" s="23">
        <v>780</v>
      </c>
      <c r="S1152" s="23" t="str">
        <f t="shared" si="338"/>
        <v>no</v>
      </c>
      <c r="T1152" s="23" t="str">
        <f t="shared" si="339"/>
        <v>Below Average</v>
      </c>
      <c r="U1152" s="24">
        <v>1088</v>
      </c>
      <c r="V1152" s="24">
        <v>780</v>
      </c>
      <c r="W1152" s="24" t="s">
        <v>412</v>
      </c>
      <c r="X1152" s="24">
        <v>1868</v>
      </c>
      <c r="Y1152" s="24" t="str">
        <f t="shared" si="340"/>
        <v>no</v>
      </c>
      <c r="Z1152" s="24" t="str">
        <f t="shared" si="341"/>
        <v>Above Average</v>
      </c>
      <c r="AA1152" s="25">
        <v>1</v>
      </c>
      <c r="AB1152" s="25">
        <v>0</v>
      </c>
      <c r="AC1152" s="25">
        <v>2</v>
      </c>
      <c r="AD1152" s="25">
        <v>1</v>
      </c>
      <c r="AE1152" s="25">
        <f t="shared" si="342"/>
        <v>4</v>
      </c>
      <c r="AF1152" s="25" t="str">
        <f t="shared" si="343"/>
        <v>More</v>
      </c>
      <c r="AG1152" s="57">
        <v>9</v>
      </c>
      <c r="AH1152" s="29">
        <v>197500</v>
      </c>
      <c r="AI1152" s="29">
        <f t="shared" si="330"/>
        <v>2648</v>
      </c>
      <c r="AJ1152" s="29" t="str">
        <f t="shared" si="344"/>
        <v>no</v>
      </c>
      <c r="AK1152" s="29">
        <f t="shared" si="345"/>
        <v>74.584592145015108</v>
      </c>
      <c r="AL1152" s="29">
        <f t="shared" si="346"/>
        <v>105.72805139186295</v>
      </c>
    </row>
    <row r="1153" spans="1:38" x14ac:dyDescent="0.2">
      <c r="A1153">
        <v>1143</v>
      </c>
      <c r="B1153" s="12">
        <v>77</v>
      </c>
      <c r="C1153" s="12">
        <f t="shared" si="331"/>
        <v>77</v>
      </c>
      <c r="D1153" s="12" t="str">
        <f t="shared" si="328"/>
        <v>no</v>
      </c>
      <c r="E1153" s="12" t="str">
        <f t="shared" si="332"/>
        <v>Above Average</v>
      </c>
      <c r="F1153" s="21">
        <v>9965</v>
      </c>
      <c r="G1153" s="21" t="str">
        <f t="shared" si="333"/>
        <v>no</v>
      </c>
      <c r="H1153" s="21" t="str">
        <f t="shared" si="334"/>
        <v>Below Average</v>
      </c>
      <c r="I1153" s="12" t="s">
        <v>89</v>
      </c>
      <c r="J1153" s="12" t="str">
        <f t="shared" si="335"/>
        <v>CollgCr</v>
      </c>
      <c r="K1153" s="12" t="s">
        <v>91</v>
      </c>
      <c r="L1153" s="12">
        <f t="shared" si="329"/>
        <v>74.535824409408733</v>
      </c>
      <c r="M1153" s="12" t="str">
        <f t="shared" si="336"/>
        <v>Above Average</v>
      </c>
      <c r="N1153" s="22">
        <v>8</v>
      </c>
      <c r="O1153" s="22" t="str">
        <f t="shared" si="337"/>
        <v>High</v>
      </c>
      <c r="P1153">
        <v>2006</v>
      </c>
      <c r="Q1153">
        <v>2007</v>
      </c>
      <c r="R1153" s="23">
        <v>1466</v>
      </c>
      <c r="S1153" s="23" t="str">
        <f t="shared" si="338"/>
        <v>no</v>
      </c>
      <c r="T1153" s="23" t="str">
        <f t="shared" si="339"/>
        <v>Above Average</v>
      </c>
      <c r="U1153" s="24">
        <v>1466</v>
      </c>
      <c r="V1153" s="24">
        <v>1362</v>
      </c>
      <c r="W1153" s="24" t="s">
        <v>412</v>
      </c>
      <c r="X1153" s="24">
        <v>2828</v>
      </c>
      <c r="Y1153" s="24" t="str">
        <f t="shared" si="340"/>
        <v>yes</v>
      </c>
      <c r="Z1153" s="24" t="str">
        <f t="shared" si="341"/>
        <v>Above Average</v>
      </c>
      <c r="AA1153" s="25">
        <v>1</v>
      </c>
      <c r="AB1153" s="25">
        <v>0</v>
      </c>
      <c r="AC1153" s="25">
        <v>3</v>
      </c>
      <c r="AD1153" s="25">
        <v>0</v>
      </c>
      <c r="AE1153" s="25">
        <f t="shared" si="342"/>
        <v>4</v>
      </c>
      <c r="AF1153" s="25" t="str">
        <f t="shared" si="343"/>
        <v>More</v>
      </c>
      <c r="AG1153" s="57">
        <v>11</v>
      </c>
      <c r="AH1153" s="29">
        <v>424870</v>
      </c>
      <c r="AI1153" s="29">
        <f t="shared" si="330"/>
        <v>4294</v>
      </c>
      <c r="AJ1153" s="29" t="str">
        <f t="shared" si="344"/>
        <v>no</v>
      </c>
      <c r="AK1153" s="29">
        <f t="shared" si="345"/>
        <v>98.945039590125759</v>
      </c>
      <c r="AL1153" s="29">
        <f t="shared" si="346"/>
        <v>150.23691654879772</v>
      </c>
    </row>
    <row r="1154" spans="1:38" x14ac:dyDescent="0.2">
      <c r="A1154">
        <v>1144</v>
      </c>
      <c r="B1154" s="12" t="s">
        <v>83</v>
      </c>
      <c r="C1154" s="12">
        <f t="shared" si="331"/>
        <v>69</v>
      </c>
      <c r="D1154" s="12" t="str">
        <f t="shared" si="328"/>
        <v>no</v>
      </c>
      <c r="E1154" s="12" t="str">
        <f t="shared" si="332"/>
        <v>Below Average</v>
      </c>
      <c r="F1154" s="21">
        <v>9000</v>
      </c>
      <c r="G1154" s="21" t="str">
        <f t="shared" si="333"/>
        <v>no</v>
      </c>
      <c r="H1154" s="21" t="str">
        <f t="shared" si="334"/>
        <v>Below Average</v>
      </c>
      <c r="I1154" s="12" t="s">
        <v>151</v>
      </c>
      <c r="J1154" s="12" t="str">
        <f t="shared" si="335"/>
        <v>Sawyer</v>
      </c>
      <c r="K1154" s="12" t="s">
        <v>91</v>
      </c>
      <c r="L1154" s="12">
        <f t="shared" si="329"/>
        <v>65.835562612127291</v>
      </c>
      <c r="M1154" s="12" t="str">
        <f t="shared" si="336"/>
        <v>Below Average</v>
      </c>
      <c r="N1154" s="22">
        <v>5</v>
      </c>
      <c r="O1154" s="22" t="str">
        <f t="shared" si="337"/>
        <v>Low</v>
      </c>
      <c r="P1154">
        <v>1959</v>
      </c>
      <c r="Q1154">
        <v>1959</v>
      </c>
      <c r="R1154" s="23">
        <v>1006</v>
      </c>
      <c r="S1154" s="23" t="str">
        <f t="shared" si="338"/>
        <v>no</v>
      </c>
      <c r="T1154" s="23" t="str">
        <f t="shared" si="339"/>
        <v>Below Average</v>
      </c>
      <c r="U1154" s="24">
        <v>1006</v>
      </c>
      <c r="V1154" s="24">
        <v>0</v>
      </c>
      <c r="W1154" s="24" t="s">
        <v>413</v>
      </c>
      <c r="X1154" s="24">
        <v>1006</v>
      </c>
      <c r="Y1154" s="24" t="str">
        <f t="shared" si="340"/>
        <v>no</v>
      </c>
      <c r="Z1154" s="24" t="str">
        <f t="shared" si="341"/>
        <v>Below Average</v>
      </c>
      <c r="AA1154" s="25">
        <v>0</v>
      </c>
      <c r="AB1154" s="25">
        <v>0</v>
      </c>
      <c r="AC1154" s="25">
        <v>1</v>
      </c>
      <c r="AD1154" s="25">
        <v>0</v>
      </c>
      <c r="AE1154" s="25">
        <f t="shared" si="342"/>
        <v>1</v>
      </c>
      <c r="AF1154" s="25" t="str">
        <f t="shared" si="343"/>
        <v>Less</v>
      </c>
      <c r="AG1154" s="57">
        <v>5</v>
      </c>
      <c r="AH1154" s="29">
        <v>80000</v>
      </c>
      <c r="AI1154" s="29">
        <f t="shared" si="330"/>
        <v>2012</v>
      </c>
      <c r="AJ1154" s="29" t="str">
        <f t="shared" si="344"/>
        <v>no</v>
      </c>
      <c r="AK1154" s="29">
        <f t="shared" si="345"/>
        <v>39.761431411530815</v>
      </c>
      <c r="AL1154" s="29">
        <f t="shared" si="346"/>
        <v>79.522862823061629</v>
      </c>
    </row>
    <row r="1155" spans="1:38" x14ac:dyDescent="0.2">
      <c r="A1155">
        <v>1145</v>
      </c>
      <c r="B1155" s="12">
        <v>60</v>
      </c>
      <c r="C1155" s="12">
        <f t="shared" si="331"/>
        <v>60</v>
      </c>
      <c r="D1155" s="12" t="str">
        <f t="shared" si="328"/>
        <v>no</v>
      </c>
      <c r="E1155" s="12" t="str">
        <f t="shared" si="332"/>
        <v>Below Average</v>
      </c>
      <c r="F1155" s="21">
        <v>12180</v>
      </c>
      <c r="G1155" s="21" t="str">
        <f t="shared" si="333"/>
        <v>no</v>
      </c>
      <c r="H1155" s="21" t="str">
        <f t="shared" si="334"/>
        <v>Above Average</v>
      </c>
      <c r="I1155" s="12" t="s">
        <v>185</v>
      </c>
      <c r="J1155" s="12" t="str">
        <f t="shared" si="335"/>
        <v/>
      </c>
      <c r="K1155" s="12" t="s">
        <v>149</v>
      </c>
      <c r="L1155" s="12">
        <f t="shared" si="329"/>
        <v>61.772149970231268</v>
      </c>
      <c r="M1155" s="12" t="str">
        <f t="shared" si="336"/>
        <v/>
      </c>
      <c r="N1155" s="22">
        <v>4</v>
      </c>
      <c r="O1155" s="22" t="str">
        <f t="shared" si="337"/>
        <v>Low</v>
      </c>
      <c r="P1155">
        <v>1941</v>
      </c>
      <c r="Q1155">
        <v>1950</v>
      </c>
      <c r="R1155" s="23">
        <v>672</v>
      </c>
      <c r="S1155" s="23" t="str">
        <f t="shared" si="338"/>
        <v>no</v>
      </c>
      <c r="T1155" s="23" t="str">
        <f t="shared" si="339"/>
        <v>Below Average</v>
      </c>
      <c r="U1155" s="24">
        <v>672</v>
      </c>
      <c r="V1155" s="24">
        <v>252</v>
      </c>
      <c r="W1155" s="24" t="s">
        <v>412</v>
      </c>
      <c r="X1155" s="24">
        <v>924</v>
      </c>
      <c r="Y1155" s="24" t="str">
        <f t="shared" si="340"/>
        <v>no</v>
      </c>
      <c r="Z1155" s="24" t="str">
        <f t="shared" si="341"/>
        <v>Below Average</v>
      </c>
      <c r="AA1155" s="25">
        <v>1</v>
      </c>
      <c r="AB1155" s="25">
        <v>0</v>
      </c>
      <c r="AC1155" s="25">
        <v>1</v>
      </c>
      <c r="AD1155" s="25">
        <v>0</v>
      </c>
      <c r="AE1155" s="25">
        <f t="shared" si="342"/>
        <v>2</v>
      </c>
      <c r="AF1155" s="25" t="str">
        <f t="shared" si="343"/>
        <v>Less</v>
      </c>
      <c r="AG1155" s="57">
        <v>5</v>
      </c>
      <c r="AH1155" s="29">
        <v>80000</v>
      </c>
      <c r="AI1155" s="29">
        <f t="shared" si="330"/>
        <v>1596</v>
      </c>
      <c r="AJ1155" s="29" t="str">
        <f t="shared" si="344"/>
        <v>no</v>
      </c>
      <c r="AK1155" s="29">
        <f t="shared" si="345"/>
        <v>50.125313283208023</v>
      </c>
      <c r="AL1155" s="29">
        <f t="shared" si="346"/>
        <v>86.580086580086586</v>
      </c>
    </row>
    <row r="1156" spans="1:38" x14ac:dyDescent="0.2">
      <c r="A1156">
        <v>1146</v>
      </c>
      <c r="B1156" s="12">
        <v>52</v>
      </c>
      <c r="C1156" s="12">
        <f t="shared" si="331"/>
        <v>52</v>
      </c>
      <c r="D1156" s="12" t="str">
        <f t="shared" si="328"/>
        <v>no</v>
      </c>
      <c r="E1156" s="12" t="str">
        <f t="shared" si="332"/>
        <v>Below Average</v>
      </c>
      <c r="F1156" s="21">
        <v>6240</v>
      </c>
      <c r="G1156" s="21" t="str">
        <f t="shared" si="333"/>
        <v>no</v>
      </c>
      <c r="H1156" s="21" t="str">
        <f t="shared" si="334"/>
        <v>Below Average</v>
      </c>
      <c r="I1156" s="12" t="s">
        <v>148</v>
      </c>
      <c r="J1156" s="12" t="str">
        <f t="shared" si="335"/>
        <v>BrkSide</v>
      </c>
      <c r="K1156" s="12" t="s">
        <v>91</v>
      </c>
      <c r="L1156" s="12">
        <f t="shared" si="329"/>
        <v>64.919237492322253</v>
      </c>
      <c r="M1156" s="12" t="str">
        <f t="shared" si="336"/>
        <v>Below Average</v>
      </c>
      <c r="N1156" s="22">
        <v>5</v>
      </c>
      <c r="O1156" s="22" t="str">
        <f t="shared" si="337"/>
        <v>Low</v>
      </c>
      <c r="P1156">
        <v>1928</v>
      </c>
      <c r="Q1156">
        <v>1950</v>
      </c>
      <c r="R1156" s="23">
        <v>1042</v>
      </c>
      <c r="S1156" s="23" t="str">
        <f t="shared" si="338"/>
        <v>no</v>
      </c>
      <c r="T1156" s="23" t="str">
        <f t="shared" si="339"/>
        <v>Below Average</v>
      </c>
      <c r="U1156" s="24">
        <v>1042</v>
      </c>
      <c r="V1156" s="24">
        <v>534</v>
      </c>
      <c r="W1156" s="24" t="s">
        <v>412</v>
      </c>
      <c r="X1156" s="24">
        <v>1576</v>
      </c>
      <c r="Y1156" s="24" t="str">
        <f t="shared" si="340"/>
        <v>no</v>
      </c>
      <c r="Z1156" s="24" t="str">
        <f t="shared" si="341"/>
        <v>Above Average</v>
      </c>
      <c r="AA1156" s="25">
        <v>0</v>
      </c>
      <c r="AB1156" s="25">
        <v>0</v>
      </c>
      <c r="AC1156" s="25">
        <v>1</v>
      </c>
      <c r="AD1156" s="25">
        <v>0</v>
      </c>
      <c r="AE1156" s="25">
        <f t="shared" si="342"/>
        <v>1</v>
      </c>
      <c r="AF1156" s="25" t="str">
        <f t="shared" si="343"/>
        <v>Less</v>
      </c>
      <c r="AG1156" s="57">
        <v>8</v>
      </c>
      <c r="AH1156" s="29">
        <v>149000</v>
      </c>
      <c r="AI1156" s="29">
        <f t="shared" si="330"/>
        <v>2618</v>
      </c>
      <c r="AJ1156" s="29" t="str">
        <f t="shared" si="344"/>
        <v>no</v>
      </c>
      <c r="AK1156" s="29">
        <f t="shared" si="345"/>
        <v>56.913674560733384</v>
      </c>
      <c r="AL1156" s="29">
        <f t="shared" si="346"/>
        <v>94.543147208121823</v>
      </c>
    </row>
    <row r="1157" spans="1:38" x14ac:dyDescent="0.2">
      <c r="A1157">
        <v>1147</v>
      </c>
      <c r="B1157" s="12" t="s">
        <v>83</v>
      </c>
      <c r="C1157" s="12">
        <f t="shared" si="331"/>
        <v>69</v>
      </c>
      <c r="D1157" s="12" t="str">
        <f t="shared" si="328"/>
        <v>no</v>
      </c>
      <c r="E1157" s="12" t="str">
        <f t="shared" si="332"/>
        <v>Below Average</v>
      </c>
      <c r="F1157" s="21">
        <v>11200</v>
      </c>
      <c r="G1157" s="21" t="str">
        <f t="shared" si="333"/>
        <v>no</v>
      </c>
      <c r="H1157" s="21" t="str">
        <f t="shared" si="334"/>
        <v>Above Average</v>
      </c>
      <c r="I1157" s="12" t="s">
        <v>170</v>
      </c>
      <c r="J1157" s="12" t="str">
        <f t="shared" si="335"/>
        <v>SawyerW</v>
      </c>
      <c r="K1157" s="12" t="s">
        <v>91</v>
      </c>
      <c r="L1157" s="12">
        <f t="shared" si="329"/>
        <v>71.682411868126678</v>
      </c>
      <c r="M1157" s="12" t="str">
        <f t="shared" si="336"/>
        <v>Above Average</v>
      </c>
      <c r="N1157" s="22">
        <v>6</v>
      </c>
      <c r="O1157" s="22" t="str">
        <f t="shared" si="337"/>
        <v>Low</v>
      </c>
      <c r="P1157">
        <v>1985</v>
      </c>
      <c r="Q1157">
        <v>1985</v>
      </c>
      <c r="R1157" s="23">
        <v>1298</v>
      </c>
      <c r="S1157" s="23" t="str">
        <f t="shared" si="338"/>
        <v>no</v>
      </c>
      <c r="T1157" s="23" t="str">
        <f t="shared" si="339"/>
        <v>Above Average</v>
      </c>
      <c r="U1157" s="24">
        <v>1298</v>
      </c>
      <c r="V1157" s="24">
        <v>0</v>
      </c>
      <c r="W1157" s="24" t="s">
        <v>413</v>
      </c>
      <c r="X1157" s="24">
        <v>1298</v>
      </c>
      <c r="Y1157" s="24" t="str">
        <f t="shared" si="340"/>
        <v>no</v>
      </c>
      <c r="Z1157" s="24" t="str">
        <f t="shared" si="341"/>
        <v>Below Average</v>
      </c>
      <c r="AA1157" s="25">
        <v>1</v>
      </c>
      <c r="AB1157" s="25">
        <v>0</v>
      </c>
      <c r="AC1157" s="25">
        <v>2</v>
      </c>
      <c r="AD1157" s="25">
        <v>0</v>
      </c>
      <c r="AE1157" s="25">
        <f t="shared" si="342"/>
        <v>3</v>
      </c>
      <c r="AF1157" s="25" t="str">
        <f t="shared" si="343"/>
        <v>More</v>
      </c>
      <c r="AG1157" s="57">
        <v>5</v>
      </c>
      <c r="AH1157" s="29">
        <v>180000</v>
      </c>
      <c r="AI1157" s="29">
        <f t="shared" si="330"/>
        <v>2596</v>
      </c>
      <c r="AJ1157" s="29" t="str">
        <f t="shared" si="344"/>
        <v>no</v>
      </c>
      <c r="AK1157" s="29">
        <f t="shared" si="345"/>
        <v>69.337442218798145</v>
      </c>
      <c r="AL1157" s="29">
        <f t="shared" si="346"/>
        <v>138.67488443759629</v>
      </c>
    </row>
    <row r="1158" spans="1:38" x14ac:dyDescent="0.2">
      <c r="A1158">
        <v>1148</v>
      </c>
      <c r="B1158" s="12">
        <v>75</v>
      </c>
      <c r="C1158" s="12">
        <f t="shared" si="331"/>
        <v>75</v>
      </c>
      <c r="D1158" s="12" t="str">
        <f t="shared" si="328"/>
        <v>no</v>
      </c>
      <c r="E1158" s="12" t="str">
        <f t="shared" si="332"/>
        <v>Above Average</v>
      </c>
      <c r="F1158" s="21">
        <v>12000</v>
      </c>
      <c r="G1158" s="21" t="str">
        <f t="shared" si="333"/>
        <v>no</v>
      </c>
      <c r="H1158" s="21" t="str">
        <f t="shared" si="334"/>
        <v>Above Average</v>
      </c>
      <c r="I1158" s="12" t="s">
        <v>123</v>
      </c>
      <c r="J1158" s="12" t="str">
        <f t="shared" si="335"/>
        <v>Crawfor</v>
      </c>
      <c r="K1158" s="12" t="s">
        <v>91</v>
      </c>
      <c r="L1158" s="12">
        <f t="shared" si="329"/>
        <v>74.989820121918996</v>
      </c>
      <c r="M1158" s="12" t="str">
        <f t="shared" si="336"/>
        <v>Above Average</v>
      </c>
      <c r="N1158" s="22">
        <v>7</v>
      </c>
      <c r="O1158" s="22" t="str">
        <f t="shared" si="337"/>
        <v>High</v>
      </c>
      <c r="P1158">
        <v>1941</v>
      </c>
      <c r="Q1158">
        <v>1950</v>
      </c>
      <c r="R1158" s="23">
        <v>704</v>
      </c>
      <c r="S1158" s="23" t="str">
        <f t="shared" si="338"/>
        <v>no</v>
      </c>
      <c r="T1158" s="23" t="str">
        <f t="shared" si="339"/>
        <v>Below Average</v>
      </c>
      <c r="U1158" s="24">
        <v>860</v>
      </c>
      <c r="V1158" s="24">
        <v>704</v>
      </c>
      <c r="W1158" s="24" t="s">
        <v>412</v>
      </c>
      <c r="X1158" s="24">
        <v>1564</v>
      </c>
      <c r="Y1158" s="24" t="str">
        <f t="shared" si="340"/>
        <v>no</v>
      </c>
      <c r="Z1158" s="24" t="str">
        <f t="shared" si="341"/>
        <v>Above Average</v>
      </c>
      <c r="AA1158" s="25">
        <v>0</v>
      </c>
      <c r="AB1158" s="25">
        <v>0</v>
      </c>
      <c r="AC1158" s="25">
        <v>1</v>
      </c>
      <c r="AD1158" s="25">
        <v>1</v>
      </c>
      <c r="AE1158" s="25">
        <f t="shared" si="342"/>
        <v>2</v>
      </c>
      <c r="AF1158" s="25" t="str">
        <f t="shared" si="343"/>
        <v>Less</v>
      </c>
      <c r="AG1158" s="57">
        <v>7</v>
      </c>
      <c r="AH1158" s="29">
        <v>174500</v>
      </c>
      <c r="AI1158" s="29">
        <f t="shared" si="330"/>
        <v>2268</v>
      </c>
      <c r="AJ1158" s="29" t="str">
        <f t="shared" si="344"/>
        <v>no</v>
      </c>
      <c r="AK1158" s="29">
        <f t="shared" si="345"/>
        <v>76.940035273368608</v>
      </c>
      <c r="AL1158" s="29">
        <f t="shared" si="346"/>
        <v>111.57289002557545</v>
      </c>
    </row>
    <row r="1159" spans="1:38" x14ac:dyDescent="0.2">
      <c r="A1159">
        <v>1149</v>
      </c>
      <c r="B1159" s="12" t="s">
        <v>83</v>
      </c>
      <c r="C1159" s="12">
        <f t="shared" si="331"/>
        <v>69</v>
      </c>
      <c r="D1159" s="12" t="str">
        <f t="shared" si="328"/>
        <v>no</v>
      </c>
      <c r="E1159" s="12" t="str">
        <f t="shared" si="332"/>
        <v>Below Average</v>
      </c>
      <c r="F1159" s="21">
        <v>5700</v>
      </c>
      <c r="G1159" s="21" t="str">
        <f t="shared" si="333"/>
        <v>no</v>
      </c>
      <c r="H1159" s="21" t="str">
        <f t="shared" si="334"/>
        <v>Below Average</v>
      </c>
      <c r="I1159" s="12" t="s">
        <v>143</v>
      </c>
      <c r="J1159" s="12" t="str">
        <f t="shared" si="335"/>
        <v>OldTown</v>
      </c>
      <c r="K1159" s="12" t="s">
        <v>91</v>
      </c>
      <c r="L1159" s="12">
        <f t="shared" si="329"/>
        <v>57.90974368543602</v>
      </c>
      <c r="M1159" s="12" t="str">
        <f t="shared" si="336"/>
        <v>Below Average</v>
      </c>
      <c r="N1159" s="22">
        <v>7</v>
      </c>
      <c r="O1159" s="22" t="str">
        <f t="shared" si="337"/>
        <v>High</v>
      </c>
      <c r="P1159">
        <v>1926</v>
      </c>
      <c r="Q1159">
        <v>1950</v>
      </c>
      <c r="R1159" s="23">
        <v>572</v>
      </c>
      <c r="S1159" s="23" t="str">
        <f t="shared" si="338"/>
        <v>no</v>
      </c>
      <c r="T1159" s="23" t="str">
        <f t="shared" si="339"/>
        <v>Below Average</v>
      </c>
      <c r="U1159" s="24">
        <v>572</v>
      </c>
      <c r="V1159" s="24">
        <v>539</v>
      </c>
      <c r="W1159" s="24" t="s">
        <v>412</v>
      </c>
      <c r="X1159" s="24">
        <v>1111</v>
      </c>
      <c r="Y1159" s="24" t="str">
        <f t="shared" si="340"/>
        <v>no</v>
      </c>
      <c r="Z1159" s="24" t="str">
        <f t="shared" si="341"/>
        <v>Below Average</v>
      </c>
      <c r="AA1159" s="25">
        <v>0</v>
      </c>
      <c r="AB1159" s="25">
        <v>0</v>
      </c>
      <c r="AC1159" s="25">
        <v>1</v>
      </c>
      <c r="AD1159" s="25">
        <v>0</v>
      </c>
      <c r="AE1159" s="25">
        <f t="shared" si="342"/>
        <v>1</v>
      </c>
      <c r="AF1159" s="25" t="str">
        <f t="shared" si="343"/>
        <v>Less</v>
      </c>
      <c r="AG1159" s="57">
        <v>5</v>
      </c>
      <c r="AH1159" s="29">
        <v>116900</v>
      </c>
      <c r="AI1159" s="29">
        <f t="shared" si="330"/>
        <v>1683</v>
      </c>
      <c r="AJ1159" s="29" t="str">
        <f t="shared" si="344"/>
        <v>no</v>
      </c>
      <c r="AK1159" s="29">
        <f t="shared" si="345"/>
        <v>69.459298871063581</v>
      </c>
      <c r="AL1159" s="29">
        <f t="shared" si="346"/>
        <v>105.22052205220523</v>
      </c>
    </row>
    <row r="1160" spans="1:38" x14ac:dyDescent="0.2">
      <c r="A1160">
        <v>1150</v>
      </c>
      <c r="B1160" s="12">
        <v>50</v>
      </c>
      <c r="C1160" s="12">
        <f t="shared" si="331"/>
        <v>50</v>
      </c>
      <c r="D1160" s="12" t="str">
        <f t="shared" si="328"/>
        <v>no</v>
      </c>
      <c r="E1160" s="12" t="str">
        <f t="shared" si="332"/>
        <v>Below Average</v>
      </c>
      <c r="F1160" s="21">
        <v>9000</v>
      </c>
      <c r="G1160" s="21" t="str">
        <f t="shared" si="333"/>
        <v>no</v>
      </c>
      <c r="H1160" s="21" t="str">
        <f t="shared" si="334"/>
        <v>Below Average</v>
      </c>
      <c r="I1160" s="12" t="s">
        <v>143</v>
      </c>
      <c r="J1160" s="12" t="str">
        <f t="shared" si="335"/>
        <v>OldTown</v>
      </c>
      <c r="K1160" s="12" t="s">
        <v>91</v>
      </c>
      <c r="L1160" s="12">
        <f t="shared" si="329"/>
        <v>57.90974368543602</v>
      </c>
      <c r="M1160" s="12" t="str">
        <f t="shared" si="336"/>
        <v>Below Average</v>
      </c>
      <c r="N1160" s="22">
        <v>7</v>
      </c>
      <c r="O1160" s="22" t="str">
        <f t="shared" si="337"/>
        <v>High</v>
      </c>
      <c r="P1160">
        <v>1920</v>
      </c>
      <c r="Q1160">
        <v>1988</v>
      </c>
      <c r="R1160" s="23">
        <v>650</v>
      </c>
      <c r="S1160" s="23" t="str">
        <f t="shared" si="338"/>
        <v>no</v>
      </c>
      <c r="T1160" s="23" t="str">
        <f t="shared" si="339"/>
        <v>Below Average</v>
      </c>
      <c r="U1160" s="24">
        <v>832</v>
      </c>
      <c r="V1160" s="24">
        <v>650</v>
      </c>
      <c r="W1160" s="24" t="s">
        <v>412</v>
      </c>
      <c r="X1160" s="24">
        <v>1482</v>
      </c>
      <c r="Y1160" s="24" t="str">
        <f t="shared" si="340"/>
        <v>no</v>
      </c>
      <c r="Z1160" s="24" t="str">
        <f t="shared" si="341"/>
        <v>Below Average</v>
      </c>
      <c r="AA1160" s="25">
        <v>0</v>
      </c>
      <c r="AB1160" s="25">
        <v>1</v>
      </c>
      <c r="AC1160" s="25">
        <v>1</v>
      </c>
      <c r="AD1160" s="25">
        <v>0</v>
      </c>
      <c r="AE1160" s="25">
        <f t="shared" si="342"/>
        <v>2</v>
      </c>
      <c r="AF1160" s="25" t="str">
        <f t="shared" si="343"/>
        <v>Less</v>
      </c>
      <c r="AG1160" s="57">
        <v>7</v>
      </c>
      <c r="AH1160" s="29">
        <v>143000</v>
      </c>
      <c r="AI1160" s="29">
        <f t="shared" si="330"/>
        <v>2132</v>
      </c>
      <c r="AJ1160" s="29" t="str">
        <f t="shared" si="344"/>
        <v>no</v>
      </c>
      <c r="AK1160" s="29">
        <f t="shared" si="345"/>
        <v>67.073170731707322</v>
      </c>
      <c r="AL1160" s="29">
        <f t="shared" si="346"/>
        <v>96.491228070175438</v>
      </c>
    </row>
    <row r="1161" spans="1:38" x14ac:dyDescent="0.2">
      <c r="A1161">
        <v>1151</v>
      </c>
      <c r="B1161" s="12">
        <v>57</v>
      </c>
      <c r="C1161" s="12">
        <f t="shared" si="331"/>
        <v>57</v>
      </c>
      <c r="D1161" s="12" t="str">
        <f t="shared" si="328"/>
        <v>no</v>
      </c>
      <c r="E1161" s="12" t="str">
        <f t="shared" si="332"/>
        <v>Below Average</v>
      </c>
      <c r="F1161" s="21">
        <v>8280</v>
      </c>
      <c r="G1161" s="21" t="str">
        <f t="shared" si="333"/>
        <v>no</v>
      </c>
      <c r="H1161" s="21" t="str">
        <f t="shared" si="334"/>
        <v>Below Average</v>
      </c>
      <c r="I1161" s="12" t="s">
        <v>162</v>
      </c>
      <c r="J1161" s="12" t="str">
        <f t="shared" si="335"/>
        <v>NAmes</v>
      </c>
      <c r="K1161" s="12" t="s">
        <v>91</v>
      </c>
      <c r="L1161" s="12">
        <f t="shared" si="329"/>
        <v>65.191384752822614</v>
      </c>
      <c r="M1161" s="12" t="str">
        <f t="shared" si="336"/>
        <v>Below Average</v>
      </c>
      <c r="N1161" s="22">
        <v>6</v>
      </c>
      <c r="O1161" s="22" t="str">
        <f t="shared" si="337"/>
        <v>Low</v>
      </c>
      <c r="P1161">
        <v>1950</v>
      </c>
      <c r="Q1161">
        <v>1950</v>
      </c>
      <c r="R1161" s="23">
        <v>932</v>
      </c>
      <c r="S1161" s="23" t="str">
        <f t="shared" si="338"/>
        <v>no</v>
      </c>
      <c r="T1161" s="23" t="str">
        <f t="shared" si="339"/>
        <v>Below Average</v>
      </c>
      <c r="U1161" s="24">
        <v>932</v>
      </c>
      <c r="V1161" s="24">
        <v>0</v>
      </c>
      <c r="W1161" s="24" t="s">
        <v>413</v>
      </c>
      <c r="X1161" s="24">
        <v>932</v>
      </c>
      <c r="Y1161" s="24" t="str">
        <f t="shared" si="340"/>
        <v>no</v>
      </c>
      <c r="Z1161" s="24" t="str">
        <f t="shared" si="341"/>
        <v>Below Average</v>
      </c>
      <c r="AA1161" s="25">
        <v>0</v>
      </c>
      <c r="AB1161" s="25">
        <v>0</v>
      </c>
      <c r="AC1161" s="25">
        <v>1</v>
      </c>
      <c r="AD1161" s="25">
        <v>0</v>
      </c>
      <c r="AE1161" s="25">
        <f t="shared" si="342"/>
        <v>1</v>
      </c>
      <c r="AF1161" s="25" t="str">
        <f t="shared" si="343"/>
        <v>Less</v>
      </c>
      <c r="AG1161" s="57">
        <v>4</v>
      </c>
      <c r="AH1161" s="29">
        <v>124000</v>
      </c>
      <c r="AI1161" s="29">
        <f t="shared" si="330"/>
        <v>1864</v>
      </c>
      <c r="AJ1161" s="29" t="str">
        <f t="shared" si="344"/>
        <v>no</v>
      </c>
      <c r="AK1161" s="29">
        <f t="shared" si="345"/>
        <v>66.523605150214593</v>
      </c>
      <c r="AL1161" s="29">
        <f t="shared" si="346"/>
        <v>133.04721030042919</v>
      </c>
    </row>
    <row r="1162" spans="1:38" x14ac:dyDescent="0.2">
      <c r="A1162">
        <v>1152</v>
      </c>
      <c r="B1162" s="12">
        <v>134</v>
      </c>
      <c r="C1162" s="12">
        <f t="shared" si="331"/>
        <v>134</v>
      </c>
      <c r="D1162" s="12" t="str">
        <f t="shared" si="328"/>
        <v>yes</v>
      </c>
      <c r="E1162" s="12" t="str">
        <f t="shared" si="332"/>
        <v>Above Average</v>
      </c>
      <c r="F1162" s="21">
        <v>17755</v>
      </c>
      <c r="G1162" s="21" t="str">
        <f t="shared" si="333"/>
        <v>yes</v>
      </c>
      <c r="H1162" s="21" t="str">
        <f t="shared" si="334"/>
        <v>Above Average</v>
      </c>
      <c r="I1162" s="12" t="s">
        <v>185</v>
      </c>
      <c r="J1162" s="12" t="str">
        <f t="shared" si="335"/>
        <v>Edwards</v>
      </c>
      <c r="K1162" s="12" t="s">
        <v>91</v>
      </c>
      <c r="L1162" s="12">
        <f t="shared" si="329"/>
        <v>61.772149970231268</v>
      </c>
      <c r="M1162" s="12" t="str">
        <f t="shared" si="336"/>
        <v>Below Average</v>
      </c>
      <c r="N1162" s="22">
        <v>5</v>
      </c>
      <c r="O1162" s="22" t="str">
        <f t="shared" si="337"/>
        <v>Low</v>
      </c>
      <c r="P1162">
        <v>1959</v>
      </c>
      <c r="Q1162">
        <v>1959</v>
      </c>
      <c r="R1162" s="23">
        <v>1466</v>
      </c>
      <c r="S1162" s="23" t="str">
        <f t="shared" si="338"/>
        <v>no</v>
      </c>
      <c r="T1162" s="23" t="str">
        <f t="shared" si="339"/>
        <v>Above Average</v>
      </c>
      <c r="U1162" s="24">
        <v>1466</v>
      </c>
      <c r="V1162" s="24">
        <v>0</v>
      </c>
      <c r="W1162" s="24" t="s">
        <v>413</v>
      </c>
      <c r="X1162" s="24">
        <v>1466</v>
      </c>
      <c r="Y1162" s="24" t="str">
        <f t="shared" si="340"/>
        <v>no</v>
      </c>
      <c r="Z1162" s="24" t="str">
        <f t="shared" si="341"/>
        <v>Below Average</v>
      </c>
      <c r="AA1162" s="25">
        <v>0</v>
      </c>
      <c r="AB1162" s="25">
        <v>0</v>
      </c>
      <c r="AC1162" s="25">
        <v>1</v>
      </c>
      <c r="AD1162" s="25">
        <v>1</v>
      </c>
      <c r="AE1162" s="25">
        <f t="shared" si="342"/>
        <v>2</v>
      </c>
      <c r="AF1162" s="25" t="str">
        <f t="shared" si="343"/>
        <v>Less</v>
      </c>
      <c r="AG1162" s="57">
        <v>6</v>
      </c>
      <c r="AH1162" s="29">
        <v>149900</v>
      </c>
      <c r="AI1162" s="29">
        <f t="shared" si="330"/>
        <v>2932</v>
      </c>
      <c r="AJ1162" s="29" t="str">
        <f t="shared" si="344"/>
        <v>no</v>
      </c>
      <c r="AK1162" s="29">
        <f t="shared" si="345"/>
        <v>51.125511596180083</v>
      </c>
      <c r="AL1162" s="29">
        <f t="shared" si="346"/>
        <v>102.25102319236017</v>
      </c>
    </row>
    <row r="1163" spans="1:38" x14ac:dyDescent="0.2">
      <c r="A1163">
        <v>1153</v>
      </c>
      <c r="B1163" s="12">
        <v>90</v>
      </c>
      <c r="C1163" s="12">
        <f t="shared" si="331"/>
        <v>90</v>
      </c>
      <c r="D1163" s="12" t="str">
        <f t="shared" ref="D1163:D1226" si="347">IF(OR(C1163&lt;(QUARTILE(C$11:C$1470,1))-(((QUARTILE(C$11:C$1470,3))-(QUARTILE(C$11:C$1470,1)))*1.5),C1163&gt;(QUARTILE(C$11:C$1470,3))+(((QUARTILE(C$11:C$1470,3))-(QUARTILE(C$11:C$1470,1)))*1.5)),"yes","no")</f>
        <v>no</v>
      </c>
      <c r="E1163" s="12" t="str">
        <f t="shared" si="332"/>
        <v>Above Average</v>
      </c>
      <c r="F1163" s="21">
        <v>14115</v>
      </c>
      <c r="G1163" s="21" t="str">
        <f t="shared" si="333"/>
        <v>no</v>
      </c>
      <c r="H1163" s="21" t="str">
        <f t="shared" si="334"/>
        <v>Above Average</v>
      </c>
      <c r="I1163" s="12" t="s">
        <v>123</v>
      </c>
      <c r="J1163" s="12" t="str">
        <f t="shared" si="335"/>
        <v>Crawfor</v>
      </c>
      <c r="K1163" s="12" t="s">
        <v>91</v>
      </c>
      <c r="L1163" s="12">
        <f t="shared" ref="L1163:L1226" si="348">IFERROR(AVERAGEIFS($AK$11:$AK$1470,$I$11:$I$1470,$I1163,$K$11:$K$1470,"1Fam"),"")</f>
        <v>74.989820121918996</v>
      </c>
      <c r="M1163" s="12" t="str">
        <f t="shared" si="336"/>
        <v>Above Average</v>
      </c>
      <c r="N1163" s="22">
        <v>6</v>
      </c>
      <c r="O1163" s="22" t="str">
        <f t="shared" si="337"/>
        <v>Low</v>
      </c>
      <c r="P1163">
        <v>1956</v>
      </c>
      <c r="Q1163">
        <v>2004</v>
      </c>
      <c r="R1163" s="23">
        <v>1073</v>
      </c>
      <c r="S1163" s="23" t="str">
        <f t="shared" si="338"/>
        <v>no</v>
      </c>
      <c r="T1163" s="23" t="str">
        <f t="shared" si="339"/>
        <v>Above Average</v>
      </c>
      <c r="U1163" s="24">
        <v>1811</v>
      </c>
      <c r="V1163" s="24">
        <v>0</v>
      </c>
      <c r="W1163" s="24" t="s">
        <v>413</v>
      </c>
      <c r="X1163" s="24">
        <v>1811</v>
      </c>
      <c r="Y1163" s="24" t="str">
        <f t="shared" si="340"/>
        <v>no</v>
      </c>
      <c r="Z1163" s="24" t="str">
        <f t="shared" si="341"/>
        <v>Above Average</v>
      </c>
      <c r="AA1163" s="25">
        <v>0</v>
      </c>
      <c r="AB1163" s="25">
        <v>0</v>
      </c>
      <c r="AC1163" s="25">
        <v>1</v>
      </c>
      <c r="AD1163" s="25">
        <v>0</v>
      </c>
      <c r="AE1163" s="25">
        <f t="shared" si="342"/>
        <v>1</v>
      </c>
      <c r="AF1163" s="25" t="str">
        <f t="shared" si="343"/>
        <v>Less</v>
      </c>
      <c r="AG1163" s="57">
        <v>6</v>
      </c>
      <c r="AH1163" s="29">
        <v>230000</v>
      </c>
      <c r="AI1163" s="29">
        <f t="shared" ref="AI1163:AI1226" si="349">R1163+X1163</f>
        <v>2884</v>
      </c>
      <c r="AJ1163" s="29" t="str">
        <f t="shared" si="344"/>
        <v>no</v>
      </c>
      <c r="AK1163" s="29">
        <f t="shared" si="345"/>
        <v>79.750346740638008</v>
      </c>
      <c r="AL1163" s="29">
        <f t="shared" si="346"/>
        <v>127.00165654334621</v>
      </c>
    </row>
    <row r="1164" spans="1:38" x14ac:dyDescent="0.2">
      <c r="A1164">
        <v>1154</v>
      </c>
      <c r="B1164" s="12" t="s">
        <v>83</v>
      </c>
      <c r="C1164" s="12">
        <f t="shared" ref="C1164:C1227" si="350">IF(B1164="NA", $B$4, B1164)</f>
        <v>69</v>
      </c>
      <c r="D1164" s="12" t="str">
        <f t="shared" si="347"/>
        <v>no</v>
      </c>
      <c r="E1164" s="12" t="str">
        <f t="shared" ref="E1164:E1227" si="351">IF(C1164&gt;=AVERAGE(C$11:C$1470),"Above Average","Below Average")</f>
        <v>Below Average</v>
      </c>
      <c r="F1164" s="21">
        <v>5890</v>
      </c>
      <c r="G1164" s="21" t="str">
        <f t="shared" ref="G1164:G1227" si="352">IF(OR(F1164&lt;(QUARTILE(F$11:F$1470,1))-(((QUARTILE(F$11:F$1470,3))-(QUARTILE(F$11:F$1470,1)))*1.5),F1164&gt;(QUARTILE(F$11:F$1470,3))+(((QUARTILE(F$11:F$1470,3))-(QUARTILE(F$11:F$1470,1)))*1.5)),"yes","no")</f>
        <v>no</v>
      </c>
      <c r="H1164" s="21" t="str">
        <f t="shared" ref="H1164:H1227" si="353">IF(F1164&gt;=AVERAGE(F$11:F$1470),"Above Average","Below Average")</f>
        <v>Below Average</v>
      </c>
      <c r="I1164" s="12" t="s">
        <v>176</v>
      </c>
      <c r="J1164" s="12" t="str">
        <f t="shared" ref="J1164:J1227" si="354">IF(K1164="1Fam",I1164,"")</f>
        <v>IDOTRR</v>
      </c>
      <c r="K1164" s="12" t="s">
        <v>91</v>
      </c>
      <c r="L1164" s="12">
        <f t="shared" si="348"/>
        <v>52.131298928930256</v>
      </c>
      <c r="M1164" s="12" t="str">
        <f t="shared" ref="M1164:M1227" si="355">IF(J1164="","",IF(L1164&gt;=AVERAGE($L$11:$L$1470),"Above Average","Below Average"))</f>
        <v>Below Average</v>
      </c>
      <c r="N1164" s="22">
        <v>6</v>
      </c>
      <c r="O1164" s="22" t="str">
        <f t="shared" ref="O1164:O1227" si="356">IF(N1164&gt;=7,"High","Low")</f>
        <v>Low</v>
      </c>
      <c r="P1164">
        <v>1930</v>
      </c>
      <c r="Q1164">
        <v>2007</v>
      </c>
      <c r="R1164" s="23">
        <v>816</v>
      </c>
      <c r="S1164" s="23" t="str">
        <f t="shared" ref="S1164:S1227" si="357">IF(OR(R1164&lt;(QUARTILE(R$11:R$1470,1))-(((QUARTILE(R$11:R$1470,3))-(QUARTILE(R$11:R$1470,1)))*1.5),R1164&gt;(QUARTILE(R$11:R$1470,3))+(((QUARTILE(R$11:R$1470,3))-(QUARTILE(R$11:R$1470,1)))*1.5)),"yes","no")</f>
        <v>no</v>
      </c>
      <c r="T1164" s="23" t="str">
        <f t="shared" ref="T1164:T1227" si="358">IF(R1164&gt;=AVERAGE(R$11:R$1470),"Above Average","Below Average")</f>
        <v>Below Average</v>
      </c>
      <c r="U1164" s="24">
        <v>816</v>
      </c>
      <c r="V1164" s="24">
        <v>0</v>
      </c>
      <c r="W1164" s="24" t="s">
        <v>413</v>
      </c>
      <c r="X1164" s="24">
        <v>816</v>
      </c>
      <c r="Y1164" s="24" t="str">
        <f t="shared" ref="Y1164:Y1227" si="359">IF(OR(X1164&lt;(QUARTILE(X$11:X$1470,1))-(((QUARTILE(X$11:X$1470,3))-(QUARTILE(X$11:X$1470,1)))*1.5),X1164&gt;(QUARTILE(X$11:X$1470,3))+(((QUARTILE(X$11:X$1470,3))-(QUARTILE(X$11:X$1470,1)))*1.5)),"yes","no")</f>
        <v>no</v>
      </c>
      <c r="Z1164" s="24" t="str">
        <f t="shared" ref="Z1164:Z1227" si="360">IF(X1164&gt;=AVERAGE(X$11:X$1470),"Above Average","Below Average")</f>
        <v>Below Average</v>
      </c>
      <c r="AA1164" s="25">
        <v>0</v>
      </c>
      <c r="AB1164" s="25">
        <v>0</v>
      </c>
      <c r="AC1164" s="25">
        <v>1</v>
      </c>
      <c r="AD1164" s="25">
        <v>0</v>
      </c>
      <c r="AE1164" s="25">
        <f t="shared" ref="AE1164:AE1227" si="361">SUM(AA1164:AD1164)</f>
        <v>1</v>
      </c>
      <c r="AF1164" s="25" t="str">
        <f t="shared" ref="AF1164:AF1227" si="362">IF(AE1164&gt;=3,"More","Less")</f>
        <v>Less</v>
      </c>
      <c r="AG1164" s="57">
        <v>5</v>
      </c>
      <c r="AH1164" s="29">
        <v>120500</v>
      </c>
      <c r="AI1164" s="29">
        <f t="shared" si="349"/>
        <v>1632</v>
      </c>
      <c r="AJ1164" s="29" t="str">
        <f t="shared" ref="AJ1164:AJ1227" si="363">IF(OR(AI1164&lt;(QUARTILE(AI$11:AI$1470,1))-(((QUARTILE(AI$11:AI$1470,3))-(QUARTILE(AI$11:AI$1470,1)))*1.5),AI1164&gt;(QUARTILE(AI$11:AI$1470,3))+(((QUARTILE(AI$11:AI$1470,3))-(QUARTILE(AI$11:AI$1470,1)))*1.5)),"yes","no")</f>
        <v>no</v>
      </c>
      <c r="AK1164" s="29">
        <f t="shared" ref="AK1164:AK1227" si="364">AH1164/AI1164</f>
        <v>73.835784313725483</v>
      </c>
      <c r="AL1164" s="29">
        <f t="shared" ref="AL1164:AL1227" si="365">AH1164/X1164</f>
        <v>147.67156862745097</v>
      </c>
    </row>
    <row r="1165" spans="1:38" x14ac:dyDescent="0.2">
      <c r="A1165">
        <v>1155</v>
      </c>
      <c r="B1165" s="12" t="s">
        <v>83</v>
      </c>
      <c r="C1165" s="12">
        <f t="shared" si="350"/>
        <v>69</v>
      </c>
      <c r="D1165" s="12" t="str">
        <f t="shared" si="347"/>
        <v>no</v>
      </c>
      <c r="E1165" s="12" t="str">
        <f t="shared" si="351"/>
        <v>Below Average</v>
      </c>
      <c r="F1165" s="21">
        <v>13700</v>
      </c>
      <c r="G1165" s="21" t="str">
        <f t="shared" si="352"/>
        <v>no</v>
      </c>
      <c r="H1165" s="21" t="str">
        <f t="shared" si="353"/>
        <v>Above Average</v>
      </c>
      <c r="I1165" s="12" t="s">
        <v>162</v>
      </c>
      <c r="J1165" s="12" t="str">
        <f t="shared" si="354"/>
        <v>NAmes</v>
      </c>
      <c r="K1165" s="12" t="s">
        <v>91</v>
      </c>
      <c r="L1165" s="12">
        <f t="shared" si="348"/>
        <v>65.191384752822614</v>
      </c>
      <c r="M1165" s="12" t="str">
        <f t="shared" si="355"/>
        <v>Below Average</v>
      </c>
      <c r="N1165" s="22">
        <v>7</v>
      </c>
      <c r="O1165" s="22" t="str">
        <f t="shared" si="356"/>
        <v>High</v>
      </c>
      <c r="P1165">
        <v>1965</v>
      </c>
      <c r="Q1165">
        <v>1988</v>
      </c>
      <c r="R1165" s="23">
        <v>864</v>
      </c>
      <c r="S1165" s="23" t="str">
        <f t="shared" si="357"/>
        <v>no</v>
      </c>
      <c r="T1165" s="23" t="str">
        <f t="shared" si="358"/>
        <v>Below Average</v>
      </c>
      <c r="U1165" s="24">
        <v>902</v>
      </c>
      <c r="V1165" s="24">
        <v>918</v>
      </c>
      <c r="W1165" s="24" t="s">
        <v>412</v>
      </c>
      <c r="X1165" s="24">
        <v>1820</v>
      </c>
      <c r="Y1165" s="24" t="str">
        <f t="shared" si="359"/>
        <v>no</v>
      </c>
      <c r="Z1165" s="24" t="str">
        <f t="shared" si="360"/>
        <v>Above Average</v>
      </c>
      <c r="AA1165" s="25">
        <v>0</v>
      </c>
      <c r="AB1165" s="25">
        <v>0</v>
      </c>
      <c r="AC1165" s="25">
        <v>1</v>
      </c>
      <c r="AD1165" s="25">
        <v>2</v>
      </c>
      <c r="AE1165" s="25">
        <f t="shared" si="361"/>
        <v>3</v>
      </c>
      <c r="AF1165" s="25" t="str">
        <f t="shared" si="362"/>
        <v>More</v>
      </c>
      <c r="AG1165" s="57">
        <v>8</v>
      </c>
      <c r="AH1165" s="29">
        <v>201800</v>
      </c>
      <c r="AI1165" s="29">
        <f t="shared" si="349"/>
        <v>2684</v>
      </c>
      <c r="AJ1165" s="29" t="str">
        <f t="shared" si="363"/>
        <v>no</v>
      </c>
      <c r="AK1165" s="29">
        <f t="shared" si="364"/>
        <v>75.186289120715344</v>
      </c>
      <c r="AL1165" s="29">
        <f t="shared" si="365"/>
        <v>110.87912087912088</v>
      </c>
    </row>
    <row r="1166" spans="1:38" x14ac:dyDescent="0.2">
      <c r="A1166">
        <v>1156</v>
      </c>
      <c r="B1166" s="12">
        <v>90</v>
      </c>
      <c r="C1166" s="12">
        <f t="shared" si="350"/>
        <v>90</v>
      </c>
      <c r="D1166" s="12" t="str">
        <f t="shared" si="347"/>
        <v>no</v>
      </c>
      <c r="E1166" s="12" t="str">
        <f t="shared" si="351"/>
        <v>Above Average</v>
      </c>
      <c r="F1166" s="21">
        <v>10768</v>
      </c>
      <c r="G1166" s="21" t="str">
        <f t="shared" si="352"/>
        <v>no</v>
      </c>
      <c r="H1166" s="21" t="str">
        <f t="shared" si="353"/>
        <v>Above Average</v>
      </c>
      <c r="I1166" s="12" t="s">
        <v>113</v>
      </c>
      <c r="J1166" s="12" t="str">
        <f t="shared" si="354"/>
        <v>Veenker</v>
      </c>
      <c r="K1166" s="12" t="s">
        <v>91</v>
      </c>
      <c r="L1166" s="12">
        <f t="shared" si="348"/>
        <v>77.749411305761271</v>
      </c>
      <c r="M1166" s="12" t="str">
        <f t="shared" si="355"/>
        <v>Above Average</v>
      </c>
      <c r="N1166" s="22">
        <v>5</v>
      </c>
      <c r="O1166" s="22" t="str">
        <f t="shared" si="356"/>
        <v>Low</v>
      </c>
      <c r="P1166">
        <v>1976</v>
      </c>
      <c r="Q1166">
        <v>2004</v>
      </c>
      <c r="R1166" s="23">
        <v>1437</v>
      </c>
      <c r="S1166" s="23" t="str">
        <f t="shared" si="357"/>
        <v>no</v>
      </c>
      <c r="T1166" s="23" t="str">
        <f t="shared" si="358"/>
        <v>Above Average</v>
      </c>
      <c r="U1166" s="24">
        <v>1437</v>
      </c>
      <c r="V1166" s="24">
        <v>0</v>
      </c>
      <c r="W1166" s="24" t="s">
        <v>413</v>
      </c>
      <c r="X1166" s="24">
        <v>1437</v>
      </c>
      <c r="Y1166" s="24" t="str">
        <f t="shared" si="359"/>
        <v>no</v>
      </c>
      <c r="Z1166" s="24" t="str">
        <f t="shared" si="360"/>
        <v>Below Average</v>
      </c>
      <c r="AA1166" s="25">
        <v>1</v>
      </c>
      <c r="AB1166" s="25">
        <v>0</v>
      </c>
      <c r="AC1166" s="25">
        <v>2</v>
      </c>
      <c r="AD1166" s="25">
        <v>0</v>
      </c>
      <c r="AE1166" s="25">
        <f t="shared" si="361"/>
        <v>3</v>
      </c>
      <c r="AF1166" s="25" t="str">
        <f t="shared" si="362"/>
        <v>More</v>
      </c>
      <c r="AG1166" s="57">
        <v>6</v>
      </c>
      <c r="AH1166" s="29">
        <v>218000</v>
      </c>
      <c r="AI1166" s="29">
        <f t="shared" si="349"/>
        <v>2874</v>
      </c>
      <c r="AJ1166" s="29" t="str">
        <f t="shared" si="363"/>
        <v>no</v>
      </c>
      <c r="AK1166" s="29">
        <f t="shared" si="364"/>
        <v>75.852470424495479</v>
      </c>
      <c r="AL1166" s="29">
        <f t="shared" si="365"/>
        <v>151.70494084899096</v>
      </c>
    </row>
    <row r="1167" spans="1:38" x14ac:dyDescent="0.2">
      <c r="A1167">
        <v>1157</v>
      </c>
      <c r="B1167" s="12">
        <v>85</v>
      </c>
      <c r="C1167" s="12">
        <f t="shared" si="350"/>
        <v>85</v>
      </c>
      <c r="D1167" s="12" t="str">
        <f t="shared" si="347"/>
        <v>no</v>
      </c>
      <c r="E1167" s="12" t="str">
        <f t="shared" si="351"/>
        <v>Above Average</v>
      </c>
      <c r="F1167" s="21">
        <v>9350</v>
      </c>
      <c r="G1167" s="21" t="str">
        <f t="shared" si="352"/>
        <v>no</v>
      </c>
      <c r="H1167" s="21" t="str">
        <f t="shared" si="353"/>
        <v>Below Average</v>
      </c>
      <c r="I1167" s="12" t="s">
        <v>162</v>
      </c>
      <c r="J1167" s="12" t="str">
        <f t="shared" si="354"/>
        <v>NAmes</v>
      </c>
      <c r="K1167" s="12" t="s">
        <v>91</v>
      </c>
      <c r="L1167" s="12">
        <f t="shared" si="348"/>
        <v>65.191384752822614</v>
      </c>
      <c r="M1167" s="12" t="str">
        <f t="shared" si="355"/>
        <v>Below Average</v>
      </c>
      <c r="N1167" s="22">
        <v>5</v>
      </c>
      <c r="O1167" s="22" t="str">
        <f t="shared" si="356"/>
        <v>Low</v>
      </c>
      <c r="P1167">
        <v>1965</v>
      </c>
      <c r="Q1167">
        <v>1999</v>
      </c>
      <c r="R1167" s="23">
        <v>1219</v>
      </c>
      <c r="S1167" s="23" t="str">
        <f t="shared" si="357"/>
        <v>no</v>
      </c>
      <c r="T1167" s="23" t="str">
        <f t="shared" si="358"/>
        <v>Above Average</v>
      </c>
      <c r="U1167" s="24">
        <v>1265</v>
      </c>
      <c r="V1167" s="24">
        <v>0</v>
      </c>
      <c r="W1167" s="24" t="s">
        <v>413</v>
      </c>
      <c r="X1167" s="24">
        <v>1265</v>
      </c>
      <c r="Y1167" s="24" t="str">
        <f t="shared" si="359"/>
        <v>no</v>
      </c>
      <c r="Z1167" s="24" t="str">
        <f t="shared" si="360"/>
        <v>Below Average</v>
      </c>
      <c r="AA1167" s="25">
        <v>0</v>
      </c>
      <c r="AB1167" s="25">
        <v>1</v>
      </c>
      <c r="AC1167" s="25">
        <v>2</v>
      </c>
      <c r="AD1167" s="25">
        <v>0</v>
      </c>
      <c r="AE1167" s="25">
        <f t="shared" si="361"/>
        <v>3</v>
      </c>
      <c r="AF1167" s="25" t="str">
        <f t="shared" si="362"/>
        <v>More</v>
      </c>
      <c r="AG1167" s="57">
        <v>6</v>
      </c>
      <c r="AH1167" s="29">
        <v>179900</v>
      </c>
      <c r="AI1167" s="29">
        <f t="shared" si="349"/>
        <v>2484</v>
      </c>
      <c r="AJ1167" s="29" t="str">
        <f t="shared" si="363"/>
        <v>no</v>
      </c>
      <c r="AK1167" s="29">
        <f t="shared" si="364"/>
        <v>72.423510466988731</v>
      </c>
      <c r="AL1167" s="29">
        <f t="shared" si="365"/>
        <v>142.21343873517787</v>
      </c>
    </row>
    <row r="1168" spans="1:38" x14ac:dyDescent="0.2">
      <c r="A1168">
        <v>1158</v>
      </c>
      <c r="B1168" s="12">
        <v>34</v>
      </c>
      <c r="C1168" s="12">
        <f t="shared" si="350"/>
        <v>34</v>
      </c>
      <c r="D1168" s="12" t="str">
        <f t="shared" si="347"/>
        <v>no</v>
      </c>
      <c r="E1168" s="12" t="str">
        <f t="shared" si="351"/>
        <v>Below Average</v>
      </c>
      <c r="F1168" s="21">
        <v>5001</v>
      </c>
      <c r="G1168" s="21" t="str">
        <f t="shared" si="352"/>
        <v>no</v>
      </c>
      <c r="H1168" s="21" t="str">
        <f t="shared" si="353"/>
        <v>Below Average</v>
      </c>
      <c r="I1168" s="12" t="s">
        <v>154</v>
      </c>
      <c r="J1168" s="12" t="str">
        <f t="shared" si="354"/>
        <v/>
      </c>
      <c r="K1168" s="12" t="s">
        <v>198</v>
      </c>
      <c r="L1168" s="12">
        <f t="shared" si="348"/>
        <v>92.435750489847905</v>
      </c>
      <c r="M1168" s="12" t="str">
        <f t="shared" si="355"/>
        <v/>
      </c>
      <c r="N1168" s="22">
        <v>7</v>
      </c>
      <c r="O1168" s="22" t="str">
        <f t="shared" si="356"/>
        <v>High</v>
      </c>
      <c r="P1168">
        <v>2007</v>
      </c>
      <c r="Q1168">
        <v>2008</v>
      </c>
      <c r="R1168" s="23">
        <v>1314</v>
      </c>
      <c r="S1168" s="23" t="str">
        <f t="shared" si="357"/>
        <v>no</v>
      </c>
      <c r="T1168" s="23" t="str">
        <f t="shared" si="358"/>
        <v>Above Average</v>
      </c>
      <c r="U1168" s="24">
        <v>1314</v>
      </c>
      <c r="V1168" s="24">
        <v>0</v>
      </c>
      <c r="W1168" s="24" t="s">
        <v>413</v>
      </c>
      <c r="X1168" s="24">
        <v>1314</v>
      </c>
      <c r="Y1168" s="24" t="str">
        <f t="shared" si="359"/>
        <v>no</v>
      </c>
      <c r="Z1168" s="24" t="str">
        <f t="shared" si="360"/>
        <v>Below Average</v>
      </c>
      <c r="AA1168" s="25">
        <v>1</v>
      </c>
      <c r="AB1168" s="25">
        <v>0</v>
      </c>
      <c r="AC1168" s="25">
        <v>2</v>
      </c>
      <c r="AD1168" s="25">
        <v>0</v>
      </c>
      <c r="AE1168" s="25">
        <f t="shared" si="361"/>
        <v>3</v>
      </c>
      <c r="AF1168" s="25" t="str">
        <f t="shared" si="362"/>
        <v>More</v>
      </c>
      <c r="AG1168" s="57">
        <v>6</v>
      </c>
      <c r="AH1168" s="29">
        <v>230000</v>
      </c>
      <c r="AI1168" s="29">
        <f t="shared" si="349"/>
        <v>2628</v>
      </c>
      <c r="AJ1168" s="29" t="str">
        <f t="shared" si="363"/>
        <v>no</v>
      </c>
      <c r="AK1168" s="29">
        <f t="shared" si="364"/>
        <v>87.519025875190252</v>
      </c>
      <c r="AL1168" s="29">
        <f t="shared" si="365"/>
        <v>175.0380517503805</v>
      </c>
    </row>
    <row r="1169" spans="1:38" x14ac:dyDescent="0.2">
      <c r="A1169">
        <v>1159</v>
      </c>
      <c r="B1169" s="12">
        <v>92</v>
      </c>
      <c r="C1169" s="12">
        <f t="shared" si="350"/>
        <v>92</v>
      </c>
      <c r="D1169" s="12" t="str">
        <f t="shared" si="347"/>
        <v>no</v>
      </c>
      <c r="E1169" s="12" t="str">
        <f t="shared" si="351"/>
        <v>Above Average</v>
      </c>
      <c r="F1169" s="21">
        <v>11932</v>
      </c>
      <c r="G1169" s="21" t="str">
        <f t="shared" si="352"/>
        <v>no</v>
      </c>
      <c r="H1169" s="21" t="str">
        <f t="shared" si="353"/>
        <v>Above Average</v>
      </c>
      <c r="I1169" s="12" t="s">
        <v>136</v>
      </c>
      <c r="J1169" s="12" t="str">
        <f t="shared" si="354"/>
        <v>Somerst</v>
      </c>
      <c r="K1169" s="12" t="s">
        <v>91</v>
      </c>
      <c r="L1169" s="12">
        <f t="shared" si="348"/>
        <v>83.140020408338017</v>
      </c>
      <c r="M1169" s="12" t="str">
        <f t="shared" si="355"/>
        <v>Above Average</v>
      </c>
      <c r="N1169" s="22">
        <v>8</v>
      </c>
      <c r="O1169" s="22" t="str">
        <f t="shared" si="356"/>
        <v>High</v>
      </c>
      <c r="P1169">
        <v>2007</v>
      </c>
      <c r="Q1169">
        <v>2008</v>
      </c>
      <c r="R1169" s="23">
        <v>1580</v>
      </c>
      <c r="S1169" s="23" t="str">
        <f t="shared" si="357"/>
        <v>no</v>
      </c>
      <c r="T1169" s="23" t="str">
        <f t="shared" si="358"/>
        <v>Above Average</v>
      </c>
      <c r="U1169" s="24">
        <v>1580</v>
      </c>
      <c r="V1169" s="24">
        <v>0</v>
      </c>
      <c r="W1169" s="24" t="s">
        <v>413</v>
      </c>
      <c r="X1169" s="24">
        <v>1580</v>
      </c>
      <c r="Y1169" s="24" t="str">
        <f t="shared" si="359"/>
        <v>no</v>
      </c>
      <c r="Z1169" s="24" t="str">
        <f t="shared" si="360"/>
        <v>Above Average</v>
      </c>
      <c r="AA1169" s="25">
        <v>0</v>
      </c>
      <c r="AB1169" s="25">
        <v>0</v>
      </c>
      <c r="AC1169" s="25">
        <v>2</v>
      </c>
      <c r="AD1169" s="25">
        <v>0</v>
      </c>
      <c r="AE1169" s="25">
        <f t="shared" si="361"/>
        <v>2</v>
      </c>
      <c r="AF1169" s="25" t="str">
        <f t="shared" si="362"/>
        <v>Less</v>
      </c>
      <c r="AG1169" s="57">
        <v>7</v>
      </c>
      <c r="AH1169" s="29">
        <v>235128</v>
      </c>
      <c r="AI1169" s="29">
        <f t="shared" si="349"/>
        <v>3160</v>
      </c>
      <c r="AJ1169" s="29" t="str">
        <f t="shared" si="363"/>
        <v>no</v>
      </c>
      <c r="AK1169" s="29">
        <f t="shared" si="364"/>
        <v>74.407594936708861</v>
      </c>
      <c r="AL1169" s="29">
        <f t="shared" si="365"/>
        <v>148.81518987341772</v>
      </c>
    </row>
    <row r="1170" spans="1:38" x14ac:dyDescent="0.2">
      <c r="A1170">
        <v>1160</v>
      </c>
      <c r="B1170" s="12">
        <v>76</v>
      </c>
      <c r="C1170" s="12">
        <f t="shared" si="350"/>
        <v>76</v>
      </c>
      <c r="D1170" s="12" t="str">
        <f t="shared" si="347"/>
        <v>no</v>
      </c>
      <c r="E1170" s="12" t="str">
        <f t="shared" si="351"/>
        <v>Above Average</v>
      </c>
      <c r="F1170" s="21">
        <v>9120</v>
      </c>
      <c r="G1170" s="21" t="str">
        <f t="shared" si="352"/>
        <v>no</v>
      </c>
      <c r="H1170" s="21" t="str">
        <f t="shared" si="353"/>
        <v>Below Average</v>
      </c>
      <c r="I1170" s="12" t="s">
        <v>138</v>
      </c>
      <c r="J1170" s="12" t="str">
        <f t="shared" si="354"/>
        <v>NWAmes</v>
      </c>
      <c r="K1170" s="12" t="s">
        <v>91</v>
      </c>
      <c r="L1170" s="12">
        <f t="shared" si="348"/>
        <v>67.115548801871967</v>
      </c>
      <c r="M1170" s="12" t="str">
        <f t="shared" si="355"/>
        <v>Below Average</v>
      </c>
      <c r="N1170" s="22">
        <v>6</v>
      </c>
      <c r="O1170" s="22" t="str">
        <f t="shared" si="356"/>
        <v>Low</v>
      </c>
      <c r="P1170">
        <v>1974</v>
      </c>
      <c r="Q1170">
        <v>1974</v>
      </c>
      <c r="R1170" s="23">
        <v>901</v>
      </c>
      <c r="S1170" s="23" t="str">
        <f t="shared" si="357"/>
        <v>no</v>
      </c>
      <c r="T1170" s="23" t="str">
        <f t="shared" si="358"/>
        <v>Below Average</v>
      </c>
      <c r="U1170" s="24">
        <v>943</v>
      </c>
      <c r="V1170" s="24">
        <v>933</v>
      </c>
      <c r="W1170" s="24" t="s">
        <v>412</v>
      </c>
      <c r="X1170" s="24">
        <v>1876</v>
      </c>
      <c r="Y1170" s="24" t="str">
        <f t="shared" si="359"/>
        <v>no</v>
      </c>
      <c r="Z1170" s="24" t="str">
        <f t="shared" si="360"/>
        <v>Above Average</v>
      </c>
      <c r="AA1170" s="25">
        <v>0</v>
      </c>
      <c r="AB1170" s="25">
        <v>0</v>
      </c>
      <c r="AC1170" s="25">
        <v>2</v>
      </c>
      <c r="AD1170" s="25">
        <v>1</v>
      </c>
      <c r="AE1170" s="25">
        <f t="shared" si="361"/>
        <v>3</v>
      </c>
      <c r="AF1170" s="25" t="str">
        <f t="shared" si="362"/>
        <v>More</v>
      </c>
      <c r="AG1170" s="57">
        <v>8</v>
      </c>
      <c r="AH1170" s="29">
        <v>185000</v>
      </c>
      <c r="AI1170" s="29">
        <f t="shared" si="349"/>
        <v>2777</v>
      </c>
      <c r="AJ1170" s="29" t="str">
        <f t="shared" si="363"/>
        <v>no</v>
      </c>
      <c r="AK1170" s="29">
        <f t="shared" si="364"/>
        <v>66.61865322290241</v>
      </c>
      <c r="AL1170" s="29">
        <f t="shared" si="365"/>
        <v>98.614072494669514</v>
      </c>
    </row>
    <row r="1171" spans="1:38" x14ac:dyDescent="0.2">
      <c r="A1171">
        <v>1161</v>
      </c>
      <c r="B1171" s="12">
        <v>24</v>
      </c>
      <c r="C1171" s="12">
        <f t="shared" si="350"/>
        <v>24</v>
      </c>
      <c r="D1171" s="12" t="str">
        <f t="shared" si="347"/>
        <v>yes</v>
      </c>
      <c r="E1171" s="12" t="str">
        <f t="shared" si="351"/>
        <v>Below Average</v>
      </c>
      <c r="F1171" s="21">
        <v>2280</v>
      </c>
      <c r="G1171" s="21" t="str">
        <f t="shared" si="352"/>
        <v>no</v>
      </c>
      <c r="H1171" s="21" t="str">
        <f t="shared" si="353"/>
        <v>Below Average</v>
      </c>
      <c r="I1171" s="12" t="s">
        <v>216</v>
      </c>
      <c r="J1171" s="12" t="str">
        <f t="shared" si="354"/>
        <v/>
      </c>
      <c r="K1171" s="12" t="s">
        <v>198</v>
      </c>
      <c r="L1171" s="12" t="str">
        <f t="shared" si="348"/>
        <v/>
      </c>
      <c r="M1171" s="12" t="str">
        <f t="shared" si="355"/>
        <v/>
      </c>
      <c r="N1171" s="22">
        <v>6</v>
      </c>
      <c r="O1171" s="22" t="str">
        <f t="shared" si="356"/>
        <v>Low</v>
      </c>
      <c r="P1171">
        <v>1978</v>
      </c>
      <c r="Q1171">
        <v>1978</v>
      </c>
      <c r="R1171" s="23">
        <v>855</v>
      </c>
      <c r="S1171" s="23" t="str">
        <f t="shared" si="357"/>
        <v>no</v>
      </c>
      <c r="T1171" s="23" t="str">
        <f t="shared" si="358"/>
        <v>Below Average</v>
      </c>
      <c r="U1171" s="24">
        <v>855</v>
      </c>
      <c r="V1171" s="24">
        <v>601</v>
      </c>
      <c r="W1171" s="24" t="s">
        <v>412</v>
      </c>
      <c r="X1171" s="24">
        <v>1456</v>
      </c>
      <c r="Y1171" s="24" t="str">
        <f t="shared" si="359"/>
        <v>no</v>
      </c>
      <c r="Z1171" s="24" t="str">
        <f t="shared" si="360"/>
        <v>Below Average</v>
      </c>
      <c r="AA1171" s="25">
        <v>0</v>
      </c>
      <c r="AB1171" s="25">
        <v>0</v>
      </c>
      <c r="AC1171" s="25">
        <v>2</v>
      </c>
      <c r="AD1171" s="25">
        <v>1</v>
      </c>
      <c r="AE1171" s="25">
        <f t="shared" si="361"/>
        <v>3</v>
      </c>
      <c r="AF1171" s="25" t="str">
        <f t="shared" si="362"/>
        <v>More</v>
      </c>
      <c r="AG1171" s="57">
        <v>7</v>
      </c>
      <c r="AH1171" s="29">
        <v>146000</v>
      </c>
      <c r="AI1171" s="29">
        <f t="shared" si="349"/>
        <v>2311</v>
      </c>
      <c r="AJ1171" s="29" t="str">
        <f t="shared" si="363"/>
        <v>no</v>
      </c>
      <c r="AK1171" s="29">
        <f t="shared" si="364"/>
        <v>63.176114236261355</v>
      </c>
      <c r="AL1171" s="29">
        <f t="shared" si="365"/>
        <v>100.27472527472527</v>
      </c>
    </row>
    <row r="1172" spans="1:38" x14ac:dyDescent="0.2">
      <c r="A1172">
        <v>1162</v>
      </c>
      <c r="B1172" s="12" t="s">
        <v>83</v>
      </c>
      <c r="C1172" s="12">
        <f t="shared" si="350"/>
        <v>69</v>
      </c>
      <c r="D1172" s="12" t="str">
        <f t="shared" si="347"/>
        <v>no</v>
      </c>
      <c r="E1172" s="12" t="str">
        <f t="shared" si="351"/>
        <v>Below Average</v>
      </c>
      <c r="F1172" s="21">
        <v>14778</v>
      </c>
      <c r="G1172" s="21" t="str">
        <f t="shared" si="352"/>
        <v>no</v>
      </c>
      <c r="H1172" s="21" t="str">
        <f t="shared" si="353"/>
        <v>Above Average</v>
      </c>
      <c r="I1172" s="12" t="s">
        <v>123</v>
      </c>
      <c r="J1172" s="12" t="str">
        <f t="shared" si="354"/>
        <v>Crawfor</v>
      </c>
      <c r="K1172" s="12" t="s">
        <v>91</v>
      </c>
      <c r="L1172" s="12">
        <f t="shared" si="348"/>
        <v>74.989820121918996</v>
      </c>
      <c r="M1172" s="12" t="str">
        <f t="shared" si="355"/>
        <v>Above Average</v>
      </c>
      <c r="N1172" s="22">
        <v>6</v>
      </c>
      <c r="O1172" s="22" t="str">
        <f t="shared" si="356"/>
        <v>Low</v>
      </c>
      <c r="P1172">
        <v>1954</v>
      </c>
      <c r="Q1172">
        <v>2006</v>
      </c>
      <c r="R1172" s="23">
        <v>1296</v>
      </c>
      <c r="S1172" s="23" t="str">
        <f t="shared" si="357"/>
        <v>no</v>
      </c>
      <c r="T1172" s="23" t="str">
        <f t="shared" si="358"/>
        <v>Above Average</v>
      </c>
      <c r="U1172" s="24">
        <v>1640</v>
      </c>
      <c r="V1172" s="24">
        <v>0</v>
      </c>
      <c r="W1172" s="24" t="s">
        <v>413</v>
      </c>
      <c r="X1172" s="24">
        <v>1640</v>
      </c>
      <c r="Y1172" s="24" t="str">
        <f t="shared" si="359"/>
        <v>no</v>
      </c>
      <c r="Z1172" s="24" t="str">
        <f t="shared" si="360"/>
        <v>Above Average</v>
      </c>
      <c r="AA1172" s="25">
        <v>1</v>
      </c>
      <c r="AB1172" s="25">
        <v>0</v>
      </c>
      <c r="AC1172" s="25">
        <v>1</v>
      </c>
      <c r="AD1172" s="25">
        <v>0</v>
      </c>
      <c r="AE1172" s="25">
        <f t="shared" si="361"/>
        <v>2</v>
      </c>
      <c r="AF1172" s="25" t="str">
        <f t="shared" si="362"/>
        <v>Less</v>
      </c>
      <c r="AG1172" s="57">
        <v>7</v>
      </c>
      <c r="AH1172" s="29">
        <v>224000</v>
      </c>
      <c r="AI1172" s="29">
        <f t="shared" si="349"/>
        <v>2936</v>
      </c>
      <c r="AJ1172" s="29" t="str">
        <f t="shared" si="363"/>
        <v>no</v>
      </c>
      <c r="AK1172" s="29">
        <f t="shared" si="364"/>
        <v>76.294277929155314</v>
      </c>
      <c r="AL1172" s="29">
        <f t="shared" si="365"/>
        <v>136.58536585365854</v>
      </c>
    </row>
    <row r="1173" spans="1:38" x14ac:dyDescent="0.2">
      <c r="A1173">
        <v>1163</v>
      </c>
      <c r="B1173" s="12">
        <v>109</v>
      </c>
      <c r="C1173" s="12">
        <f t="shared" si="350"/>
        <v>109</v>
      </c>
      <c r="D1173" s="12" t="str">
        <f t="shared" si="347"/>
        <v>yes</v>
      </c>
      <c r="E1173" s="12" t="str">
        <f t="shared" si="351"/>
        <v>Above Average</v>
      </c>
      <c r="F1173" s="21">
        <v>8724</v>
      </c>
      <c r="G1173" s="21" t="str">
        <f t="shared" si="352"/>
        <v>no</v>
      </c>
      <c r="H1173" s="21" t="str">
        <f t="shared" si="353"/>
        <v>Below Average</v>
      </c>
      <c r="I1173" s="12" t="s">
        <v>151</v>
      </c>
      <c r="J1173" s="12" t="str">
        <f t="shared" si="354"/>
        <v>Sawyer</v>
      </c>
      <c r="K1173" s="12" t="s">
        <v>91</v>
      </c>
      <c r="L1173" s="12">
        <f t="shared" si="348"/>
        <v>65.835562612127291</v>
      </c>
      <c r="M1173" s="12" t="str">
        <f t="shared" si="355"/>
        <v>Below Average</v>
      </c>
      <c r="N1173" s="22">
        <v>5</v>
      </c>
      <c r="O1173" s="22" t="str">
        <f t="shared" si="356"/>
        <v>Low</v>
      </c>
      <c r="P1173">
        <v>1968</v>
      </c>
      <c r="Q1173">
        <v>1968</v>
      </c>
      <c r="R1173" s="23">
        <v>894</v>
      </c>
      <c r="S1173" s="23" t="str">
        <f t="shared" si="357"/>
        <v>no</v>
      </c>
      <c r="T1173" s="23" t="str">
        <f t="shared" si="358"/>
        <v>Below Average</v>
      </c>
      <c r="U1173" s="24">
        <v>894</v>
      </c>
      <c r="V1173" s="24">
        <v>0</v>
      </c>
      <c r="W1173" s="24" t="s">
        <v>413</v>
      </c>
      <c r="X1173" s="24">
        <v>894</v>
      </c>
      <c r="Y1173" s="24" t="str">
        <f t="shared" si="359"/>
        <v>no</v>
      </c>
      <c r="Z1173" s="24" t="str">
        <f t="shared" si="360"/>
        <v>Below Average</v>
      </c>
      <c r="AA1173" s="25">
        <v>0</v>
      </c>
      <c r="AB1173" s="25">
        <v>0</v>
      </c>
      <c r="AC1173" s="25">
        <v>1</v>
      </c>
      <c r="AD1173" s="25">
        <v>0</v>
      </c>
      <c r="AE1173" s="25">
        <f t="shared" si="361"/>
        <v>1</v>
      </c>
      <c r="AF1173" s="25" t="str">
        <f t="shared" si="362"/>
        <v>Less</v>
      </c>
      <c r="AG1173" s="57">
        <v>5</v>
      </c>
      <c r="AH1173" s="29">
        <v>129000</v>
      </c>
      <c r="AI1173" s="29">
        <f t="shared" si="349"/>
        <v>1788</v>
      </c>
      <c r="AJ1173" s="29" t="str">
        <f t="shared" si="363"/>
        <v>no</v>
      </c>
      <c r="AK1173" s="29">
        <f t="shared" si="364"/>
        <v>72.147651006711413</v>
      </c>
      <c r="AL1173" s="29">
        <f t="shared" si="365"/>
        <v>144.29530201342283</v>
      </c>
    </row>
    <row r="1174" spans="1:38" x14ac:dyDescent="0.2">
      <c r="A1174">
        <v>1164</v>
      </c>
      <c r="B1174" s="12">
        <v>60</v>
      </c>
      <c r="C1174" s="12">
        <f t="shared" si="350"/>
        <v>60</v>
      </c>
      <c r="D1174" s="12" t="str">
        <f t="shared" si="347"/>
        <v>no</v>
      </c>
      <c r="E1174" s="12" t="str">
        <f t="shared" si="351"/>
        <v>Below Average</v>
      </c>
      <c r="F1174" s="21">
        <v>12900</v>
      </c>
      <c r="G1174" s="21" t="str">
        <f t="shared" si="352"/>
        <v>no</v>
      </c>
      <c r="H1174" s="21" t="str">
        <f t="shared" si="353"/>
        <v>Above Average</v>
      </c>
      <c r="I1174" s="12" t="s">
        <v>151</v>
      </c>
      <c r="J1174" s="12" t="str">
        <f t="shared" si="354"/>
        <v/>
      </c>
      <c r="K1174" s="12" t="s">
        <v>167</v>
      </c>
      <c r="L1174" s="12">
        <f t="shared" si="348"/>
        <v>65.835562612127291</v>
      </c>
      <c r="M1174" s="12" t="str">
        <f t="shared" si="355"/>
        <v/>
      </c>
      <c r="N1174" s="22">
        <v>4</v>
      </c>
      <c r="O1174" s="22" t="str">
        <f t="shared" si="356"/>
        <v>Low</v>
      </c>
      <c r="P1174">
        <v>1969</v>
      </c>
      <c r="Q1174">
        <v>1969</v>
      </c>
      <c r="R1174" s="23">
        <v>1198</v>
      </c>
      <c r="S1174" s="23" t="str">
        <f t="shared" si="357"/>
        <v>no</v>
      </c>
      <c r="T1174" s="23" t="str">
        <f t="shared" si="358"/>
        <v>Above Average</v>
      </c>
      <c r="U1174" s="24">
        <v>1258</v>
      </c>
      <c r="V1174" s="24">
        <v>0</v>
      </c>
      <c r="W1174" s="24" t="s">
        <v>413</v>
      </c>
      <c r="X1174" s="24">
        <v>1258</v>
      </c>
      <c r="Y1174" s="24" t="str">
        <f t="shared" si="359"/>
        <v>no</v>
      </c>
      <c r="Z1174" s="24" t="str">
        <f t="shared" si="360"/>
        <v>Below Average</v>
      </c>
      <c r="AA1174" s="25">
        <v>2</v>
      </c>
      <c r="AB1174" s="25">
        <v>0</v>
      </c>
      <c r="AC1174" s="25">
        <v>0</v>
      </c>
      <c r="AD1174" s="25">
        <v>2</v>
      </c>
      <c r="AE1174" s="25">
        <f t="shared" si="361"/>
        <v>4</v>
      </c>
      <c r="AF1174" s="25" t="str">
        <f t="shared" si="362"/>
        <v>More</v>
      </c>
      <c r="AG1174" s="57">
        <v>6</v>
      </c>
      <c r="AH1174" s="29">
        <v>108959</v>
      </c>
      <c r="AI1174" s="29">
        <f t="shared" si="349"/>
        <v>2456</v>
      </c>
      <c r="AJ1174" s="29" t="str">
        <f t="shared" si="363"/>
        <v>no</v>
      </c>
      <c r="AK1174" s="29">
        <f t="shared" si="364"/>
        <v>44.364413680781759</v>
      </c>
      <c r="AL1174" s="29">
        <f t="shared" si="365"/>
        <v>86.612877583465817</v>
      </c>
    </row>
    <row r="1175" spans="1:38" x14ac:dyDescent="0.2">
      <c r="A1175">
        <v>1165</v>
      </c>
      <c r="B1175" s="12" t="s">
        <v>83</v>
      </c>
      <c r="C1175" s="12">
        <f t="shared" si="350"/>
        <v>69</v>
      </c>
      <c r="D1175" s="12" t="str">
        <f t="shared" si="347"/>
        <v>no</v>
      </c>
      <c r="E1175" s="12" t="str">
        <f t="shared" si="351"/>
        <v>Below Average</v>
      </c>
      <c r="F1175" s="21">
        <v>16157</v>
      </c>
      <c r="G1175" s="21" t="str">
        <f t="shared" si="352"/>
        <v>no</v>
      </c>
      <c r="H1175" s="21" t="str">
        <f t="shared" si="353"/>
        <v>Above Average</v>
      </c>
      <c r="I1175" s="12" t="s">
        <v>113</v>
      </c>
      <c r="J1175" s="12" t="str">
        <f t="shared" si="354"/>
        <v>Veenker</v>
      </c>
      <c r="K1175" s="12" t="s">
        <v>91</v>
      </c>
      <c r="L1175" s="12">
        <f t="shared" si="348"/>
        <v>77.749411305761271</v>
      </c>
      <c r="M1175" s="12" t="str">
        <f t="shared" si="355"/>
        <v>Above Average</v>
      </c>
      <c r="N1175" s="22">
        <v>5</v>
      </c>
      <c r="O1175" s="22" t="str">
        <f t="shared" si="356"/>
        <v>Low</v>
      </c>
      <c r="P1175">
        <v>1978</v>
      </c>
      <c r="Q1175">
        <v>1978</v>
      </c>
      <c r="R1175" s="23">
        <v>1360</v>
      </c>
      <c r="S1175" s="23" t="str">
        <f t="shared" si="357"/>
        <v>no</v>
      </c>
      <c r="T1175" s="23" t="str">
        <f t="shared" si="358"/>
        <v>Above Average</v>
      </c>
      <c r="U1175" s="24">
        <v>1432</v>
      </c>
      <c r="V1175" s="24">
        <v>0</v>
      </c>
      <c r="W1175" s="24" t="s">
        <v>413</v>
      </c>
      <c r="X1175" s="24">
        <v>1432</v>
      </c>
      <c r="Y1175" s="24" t="str">
        <f t="shared" si="359"/>
        <v>no</v>
      </c>
      <c r="Z1175" s="24" t="str">
        <f t="shared" si="360"/>
        <v>Below Average</v>
      </c>
      <c r="AA1175" s="25">
        <v>1</v>
      </c>
      <c r="AB1175" s="25">
        <v>0</v>
      </c>
      <c r="AC1175" s="25">
        <v>1</v>
      </c>
      <c r="AD1175" s="25">
        <v>1</v>
      </c>
      <c r="AE1175" s="25">
        <f t="shared" si="361"/>
        <v>3</v>
      </c>
      <c r="AF1175" s="25" t="str">
        <f t="shared" si="362"/>
        <v>More</v>
      </c>
      <c r="AG1175" s="57">
        <v>5</v>
      </c>
      <c r="AH1175" s="29">
        <v>194000</v>
      </c>
      <c r="AI1175" s="29">
        <f t="shared" si="349"/>
        <v>2792</v>
      </c>
      <c r="AJ1175" s="29" t="str">
        <f t="shared" si="363"/>
        <v>no</v>
      </c>
      <c r="AK1175" s="29">
        <f t="shared" si="364"/>
        <v>69.484240687679076</v>
      </c>
      <c r="AL1175" s="29">
        <f t="shared" si="365"/>
        <v>135.47486033519553</v>
      </c>
    </row>
    <row r="1176" spans="1:38" x14ac:dyDescent="0.2">
      <c r="A1176">
        <v>1166</v>
      </c>
      <c r="B1176" s="12">
        <v>79</v>
      </c>
      <c r="C1176" s="12">
        <f t="shared" si="350"/>
        <v>79</v>
      </c>
      <c r="D1176" s="12" t="str">
        <f t="shared" si="347"/>
        <v>no</v>
      </c>
      <c r="E1176" s="12" t="str">
        <f t="shared" si="351"/>
        <v>Above Average</v>
      </c>
      <c r="F1176" s="21">
        <v>9541</v>
      </c>
      <c r="G1176" s="21" t="str">
        <f t="shared" si="352"/>
        <v>no</v>
      </c>
      <c r="H1176" s="21" t="str">
        <f t="shared" si="353"/>
        <v>Below Average</v>
      </c>
      <c r="I1176" s="12" t="s">
        <v>154</v>
      </c>
      <c r="J1176" s="12" t="str">
        <f t="shared" si="354"/>
        <v>NridgHt</v>
      </c>
      <c r="K1176" s="12" t="s">
        <v>91</v>
      </c>
      <c r="L1176" s="12">
        <f t="shared" si="348"/>
        <v>92.435750489847905</v>
      </c>
      <c r="M1176" s="12" t="str">
        <f t="shared" si="355"/>
        <v>Above Average</v>
      </c>
      <c r="N1176" s="22">
        <v>7</v>
      </c>
      <c r="O1176" s="22" t="str">
        <f t="shared" si="356"/>
        <v>High</v>
      </c>
      <c r="P1176">
        <v>2009</v>
      </c>
      <c r="Q1176">
        <v>2009</v>
      </c>
      <c r="R1176" s="23">
        <v>1502</v>
      </c>
      <c r="S1176" s="23" t="str">
        <f t="shared" si="357"/>
        <v>no</v>
      </c>
      <c r="T1176" s="23" t="str">
        <f t="shared" si="358"/>
        <v>Above Average</v>
      </c>
      <c r="U1176" s="24">
        <v>1502</v>
      </c>
      <c r="V1176" s="24">
        <v>0</v>
      </c>
      <c r="W1176" s="24" t="s">
        <v>413</v>
      </c>
      <c r="X1176" s="24">
        <v>1502</v>
      </c>
      <c r="Y1176" s="24" t="str">
        <f t="shared" si="359"/>
        <v>no</v>
      </c>
      <c r="Z1176" s="24" t="str">
        <f t="shared" si="360"/>
        <v>Below Average</v>
      </c>
      <c r="AA1176" s="25">
        <v>0</v>
      </c>
      <c r="AB1176" s="25">
        <v>0</v>
      </c>
      <c r="AC1176" s="25">
        <v>2</v>
      </c>
      <c r="AD1176" s="25">
        <v>0</v>
      </c>
      <c r="AE1176" s="25">
        <f t="shared" si="361"/>
        <v>2</v>
      </c>
      <c r="AF1176" s="25" t="str">
        <f t="shared" si="362"/>
        <v>Less</v>
      </c>
      <c r="AG1176" s="57">
        <v>7</v>
      </c>
      <c r="AH1176" s="29">
        <v>233170</v>
      </c>
      <c r="AI1176" s="29">
        <f t="shared" si="349"/>
        <v>3004</v>
      </c>
      <c r="AJ1176" s="29" t="str">
        <f t="shared" si="363"/>
        <v>no</v>
      </c>
      <c r="AK1176" s="29">
        <f t="shared" si="364"/>
        <v>77.619840213049272</v>
      </c>
      <c r="AL1176" s="29">
        <f t="shared" si="365"/>
        <v>155.23968042609854</v>
      </c>
    </row>
    <row r="1177" spans="1:38" x14ac:dyDescent="0.2">
      <c r="A1177">
        <v>1167</v>
      </c>
      <c r="B1177" s="12">
        <v>64</v>
      </c>
      <c r="C1177" s="12">
        <f t="shared" si="350"/>
        <v>64</v>
      </c>
      <c r="D1177" s="12" t="str">
        <f t="shared" si="347"/>
        <v>no</v>
      </c>
      <c r="E1177" s="12" t="str">
        <f t="shared" si="351"/>
        <v>Below Average</v>
      </c>
      <c r="F1177" s="21">
        <v>10475</v>
      </c>
      <c r="G1177" s="21" t="str">
        <f t="shared" si="352"/>
        <v>no</v>
      </c>
      <c r="H1177" s="21" t="str">
        <f t="shared" si="353"/>
        <v>Below Average</v>
      </c>
      <c r="I1177" s="12" t="s">
        <v>89</v>
      </c>
      <c r="J1177" s="12" t="str">
        <f t="shared" si="354"/>
        <v>CollgCr</v>
      </c>
      <c r="K1177" s="12" t="s">
        <v>91</v>
      </c>
      <c r="L1177" s="12">
        <f t="shared" si="348"/>
        <v>74.535824409408733</v>
      </c>
      <c r="M1177" s="12" t="str">
        <f t="shared" si="355"/>
        <v>Above Average</v>
      </c>
      <c r="N1177" s="22">
        <v>8</v>
      </c>
      <c r="O1177" s="22" t="str">
        <f t="shared" si="356"/>
        <v>High</v>
      </c>
      <c r="P1177">
        <v>2008</v>
      </c>
      <c r="Q1177">
        <v>2008</v>
      </c>
      <c r="R1177" s="23">
        <v>1694</v>
      </c>
      <c r="S1177" s="23" t="str">
        <f t="shared" si="357"/>
        <v>no</v>
      </c>
      <c r="T1177" s="23" t="str">
        <f t="shared" si="358"/>
        <v>Above Average</v>
      </c>
      <c r="U1177" s="24">
        <v>1694</v>
      </c>
      <c r="V1177" s="24">
        <v>0</v>
      </c>
      <c r="W1177" s="24" t="s">
        <v>413</v>
      </c>
      <c r="X1177" s="24">
        <v>1694</v>
      </c>
      <c r="Y1177" s="24" t="str">
        <f t="shared" si="359"/>
        <v>no</v>
      </c>
      <c r="Z1177" s="24" t="str">
        <f t="shared" si="360"/>
        <v>Above Average</v>
      </c>
      <c r="AA1177" s="25">
        <v>0</v>
      </c>
      <c r="AB1177" s="25">
        <v>0</v>
      </c>
      <c r="AC1177" s="25">
        <v>2</v>
      </c>
      <c r="AD1177" s="25">
        <v>0</v>
      </c>
      <c r="AE1177" s="25">
        <f t="shared" si="361"/>
        <v>2</v>
      </c>
      <c r="AF1177" s="25" t="str">
        <f t="shared" si="362"/>
        <v>Less</v>
      </c>
      <c r="AG1177" s="57">
        <v>7</v>
      </c>
      <c r="AH1177" s="29">
        <v>245350</v>
      </c>
      <c r="AI1177" s="29">
        <f t="shared" si="349"/>
        <v>3388</v>
      </c>
      <c r="AJ1177" s="29" t="str">
        <f t="shared" si="363"/>
        <v>no</v>
      </c>
      <c r="AK1177" s="29">
        <f t="shared" si="364"/>
        <v>72.417355371900825</v>
      </c>
      <c r="AL1177" s="29">
        <f t="shared" si="365"/>
        <v>144.83471074380165</v>
      </c>
    </row>
    <row r="1178" spans="1:38" x14ac:dyDescent="0.2">
      <c r="A1178">
        <v>1168</v>
      </c>
      <c r="B1178" s="12">
        <v>58</v>
      </c>
      <c r="C1178" s="12">
        <f t="shared" si="350"/>
        <v>58</v>
      </c>
      <c r="D1178" s="12" t="str">
        <f t="shared" si="347"/>
        <v>no</v>
      </c>
      <c r="E1178" s="12" t="str">
        <f t="shared" si="351"/>
        <v>Below Average</v>
      </c>
      <c r="F1178" s="21">
        <v>10852</v>
      </c>
      <c r="G1178" s="21" t="str">
        <f t="shared" si="352"/>
        <v>no</v>
      </c>
      <c r="H1178" s="21" t="str">
        <f t="shared" si="353"/>
        <v>Above Average</v>
      </c>
      <c r="I1178" s="12" t="s">
        <v>193</v>
      </c>
      <c r="J1178" s="12" t="str">
        <f t="shared" si="354"/>
        <v>Gilbert</v>
      </c>
      <c r="K1178" s="12" t="s">
        <v>91</v>
      </c>
      <c r="L1178" s="12">
        <f t="shared" si="348"/>
        <v>77.47396854876844</v>
      </c>
      <c r="M1178" s="12" t="str">
        <f t="shared" si="355"/>
        <v>Above Average</v>
      </c>
      <c r="N1178" s="22">
        <v>6</v>
      </c>
      <c r="O1178" s="22" t="str">
        <f t="shared" si="356"/>
        <v>Low</v>
      </c>
      <c r="P1178">
        <v>2000</v>
      </c>
      <c r="Q1178">
        <v>2000</v>
      </c>
      <c r="R1178" s="23">
        <v>959</v>
      </c>
      <c r="S1178" s="23" t="str">
        <f t="shared" si="357"/>
        <v>no</v>
      </c>
      <c r="T1178" s="23" t="str">
        <f t="shared" si="358"/>
        <v>Below Average</v>
      </c>
      <c r="U1178" s="24">
        <v>959</v>
      </c>
      <c r="V1178" s="24">
        <v>712</v>
      </c>
      <c r="W1178" s="24" t="s">
        <v>412</v>
      </c>
      <c r="X1178" s="24">
        <v>1671</v>
      </c>
      <c r="Y1178" s="24" t="str">
        <f t="shared" si="359"/>
        <v>no</v>
      </c>
      <c r="Z1178" s="24" t="str">
        <f t="shared" si="360"/>
        <v>Above Average</v>
      </c>
      <c r="AA1178" s="25">
        <v>1</v>
      </c>
      <c r="AB1178" s="25">
        <v>0</v>
      </c>
      <c r="AC1178" s="25">
        <v>2</v>
      </c>
      <c r="AD1178" s="25">
        <v>1</v>
      </c>
      <c r="AE1178" s="25">
        <f t="shared" si="361"/>
        <v>4</v>
      </c>
      <c r="AF1178" s="25" t="str">
        <f t="shared" si="362"/>
        <v>More</v>
      </c>
      <c r="AG1178" s="57">
        <v>7</v>
      </c>
      <c r="AH1178" s="29">
        <v>173000</v>
      </c>
      <c r="AI1178" s="29">
        <f t="shared" si="349"/>
        <v>2630</v>
      </c>
      <c r="AJ1178" s="29" t="str">
        <f t="shared" si="363"/>
        <v>no</v>
      </c>
      <c r="AK1178" s="29">
        <f t="shared" si="364"/>
        <v>65.779467680608363</v>
      </c>
      <c r="AL1178" s="29">
        <f t="shared" si="365"/>
        <v>103.53081986834231</v>
      </c>
    </row>
    <row r="1179" spans="1:38" x14ac:dyDescent="0.2">
      <c r="A1179">
        <v>1169</v>
      </c>
      <c r="B1179" s="12">
        <v>120</v>
      </c>
      <c r="C1179" s="12">
        <f t="shared" si="350"/>
        <v>120</v>
      </c>
      <c r="D1179" s="12" t="str">
        <f t="shared" si="347"/>
        <v>yes</v>
      </c>
      <c r="E1179" s="12" t="str">
        <f t="shared" si="351"/>
        <v>Above Average</v>
      </c>
      <c r="F1179" s="21">
        <v>13728</v>
      </c>
      <c r="G1179" s="21" t="str">
        <f t="shared" si="352"/>
        <v>no</v>
      </c>
      <c r="H1179" s="21" t="str">
        <f t="shared" si="353"/>
        <v>Above Average</v>
      </c>
      <c r="I1179" s="12" t="s">
        <v>185</v>
      </c>
      <c r="J1179" s="12" t="str">
        <f t="shared" si="354"/>
        <v>Edwards</v>
      </c>
      <c r="K1179" s="12" t="s">
        <v>91</v>
      </c>
      <c r="L1179" s="12">
        <f t="shared" si="348"/>
        <v>61.772149970231268</v>
      </c>
      <c r="M1179" s="12" t="str">
        <f t="shared" si="355"/>
        <v>Below Average</v>
      </c>
      <c r="N1179" s="22">
        <v>6</v>
      </c>
      <c r="O1179" s="22" t="str">
        <f t="shared" si="356"/>
        <v>Low</v>
      </c>
      <c r="P1179">
        <v>1935</v>
      </c>
      <c r="Q1179">
        <v>1986</v>
      </c>
      <c r="R1179" s="23">
        <v>1127</v>
      </c>
      <c r="S1179" s="23" t="str">
        <f t="shared" si="357"/>
        <v>no</v>
      </c>
      <c r="T1179" s="23" t="str">
        <f t="shared" si="358"/>
        <v>Above Average</v>
      </c>
      <c r="U1179" s="24">
        <v>1236</v>
      </c>
      <c r="V1179" s="24">
        <v>872</v>
      </c>
      <c r="W1179" s="24" t="s">
        <v>412</v>
      </c>
      <c r="X1179" s="24">
        <v>2108</v>
      </c>
      <c r="Y1179" s="24" t="str">
        <f t="shared" si="359"/>
        <v>no</v>
      </c>
      <c r="Z1179" s="24" t="str">
        <f t="shared" si="360"/>
        <v>Above Average</v>
      </c>
      <c r="AA1179" s="25">
        <v>0</v>
      </c>
      <c r="AB1179" s="25">
        <v>0</v>
      </c>
      <c r="AC1179" s="25">
        <v>2</v>
      </c>
      <c r="AD1179" s="25">
        <v>0</v>
      </c>
      <c r="AE1179" s="25">
        <f t="shared" si="361"/>
        <v>2</v>
      </c>
      <c r="AF1179" s="25" t="str">
        <f t="shared" si="362"/>
        <v>Less</v>
      </c>
      <c r="AG1179" s="57">
        <v>7</v>
      </c>
      <c r="AH1179" s="29">
        <v>235000</v>
      </c>
      <c r="AI1179" s="29">
        <f t="shared" si="349"/>
        <v>3235</v>
      </c>
      <c r="AJ1179" s="29" t="str">
        <f t="shared" si="363"/>
        <v>no</v>
      </c>
      <c r="AK1179" s="29">
        <f t="shared" si="364"/>
        <v>72.642967542503868</v>
      </c>
      <c r="AL1179" s="29">
        <f t="shared" si="365"/>
        <v>111.48007590132828</v>
      </c>
    </row>
    <row r="1180" spans="1:38" x14ac:dyDescent="0.2">
      <c r="A1180">
        <v>1170</v>
      </c>
      <c r="B1180" s="12">
        <v>118</v>
      </c>
      <c r="C1180" s="12">
        <f t="shared" si="350"/>
        <v>118</v>
      </c>
      <c r="D1180" s="12" t="str">
        <f t="shared" si="347"/>
        <v>yes</v>
      </c>
      <c r="E1180" s="12" t="str">
        <f t="shared" si="351"/>
        <v>Above Average</v>
      </c>
      <c r="F1180" s="21">
        <v>35760</v>
      </c>
      <c r="G1180" s="21" t="str">
        <f t="shared" si="352"/>
        <v>yes</v>
      </c>
      <c r="H1180" s="21" t="str">
        <f t="shared" si="353"/>
        <v>Above Average</v>
      </c>
      <c r="I1180" s="12" t="s">
        <v>129</v>
      </c>
      <c r="J1180" s="12" t="str">
        <f t="shared" si="354"/>
        <v>NoRidge</v>
      </c>
      <c r="K1180" s="12" t="s">
        <v>91</v>
      </c>
      <c r="L1180" s="12">
        <f t="shared" si="348"/>
        <v>82.673563019433331</v>
      </c>
      <c r="M1180" s="12" t="str">
        <f t="shared" si="355"/>
        <v>Above Average</v>
      </c>
      <c r="N1180" s="22">
        <v>10</v>
      </c>
      <c r="O1180" s="22" t="str">
        <f t="shared" si="356"/>
        <v>High</v>
      </c>
      <c r="P1180">
        <v>1995</v>
      </c>
      <c r="Q1180">
        <v>1996</v>
      </c>
      <c r="R1180" s="23">
        <v>1930</v>
      </c>
      <c r="S1180" s="23" t="str">
        <f t="shared" si="357"/>
        <v>no</v>
      </c>
      <c r="T1180" s="23" t="str">
        <f t="shared" si="358"/>
        <v>Above Average</v>
      </c>
      <c r="U1180" s="24">
        <v>1831</v>
      </c>
      <c r="V1180" s="24">
        <v>1796</v>
      </c>
      <c r="W1180" s="24" t="s">
        <v>412</v>
      </c>
      <c r="X1180" s="24">
        <v>3627</v>
      </c>
      <c r="Y1180" s="24" t="str">
        <f t="shared" si="359"/>
        <v>yes</v>
      </c>
      <c r="Z1180" s="24" t="str">
        <f t="shared" si="360"/>
        <v>Above Average</v>
      </c>
      <c r="AA1180" s="25">
        <v>1</v>
      </c>
      <c r="AB1180" s="25">
        <v>0</v>
      </c>
      <c r="AC1180" s="25">
        <v>3</v>
      </c>
      <c r="AD1180" s="25">
        <v>1</v>
      </c>
      <c r="AE1180" s="25">
        <f t="shared" si="361"/>
        <v>5</v>
      </c>
      <c r="AF1180" s="25" t="str">
        <f t="shared" si="362"/>
        <v>More</v>
      </c>
      <c r="AG1180" s="57">
        <v>10</v>
      </c>
      <c r="AH1180" s="29">
        <v>625000</v>
      </c>
      <c r="AI1180" s="29">
        <f t="shared" si="349"/>
        <v>5557</v>
      </c>
      <c r="AJ1180" s="29" t="str">
        <f t="shared" si="363"/>
        <v>yes</v>
      </c>
      <c r="AK1180" s="29">
        <f t="shared" si="364"/>
        <v>112.47075760302322</v>
      </c>
      <c r="AL1180" s="29">
        <f t="shared" si="365"/>
        <v>172.31872070581747</v>
      </c>
    </row>
    <row r="1181" spans="1:38" x14ac:dyDescent="0.2">
      <c r="A1181">
        <v>1171</v>
      </c>
      <c r="B1181" s="12">
        <v>76</v>
      </c>
      <c r="C1181" s="12">
        <f t="shared" si="350"/>
        <v>76</v>
      </c>
      <c r="D1181" s="12" t="str">
        <f t="shared" si="347"/>
        <v>no</v>
      </c>
      <c r="E1181" s="12" t="str">
        <f t="shared" si="351"/>
        <v>Above Average</v>
      </c>
      <c r="F1181" s="21">
        <v>9880</v>
      </c>
      <c r="G1181" s="21" t="str">
        <f t="shared" si="352"/>
        <v>no</v>
      </c>
      <c r="H1181" s="21" t="str">
        <f t="shared" si="353"/>
        <v>Below Average</v>
      </c>
      <c r="I1181" s="12" t="s">
        <v>131</v>
      </c>
      <c r="J1181" s="12" t="str">
        <f t="shared" si="354"/>
        <v>Mitchel</v>
      </c>
      <c r="K1181" s="12" t="s">
        <v>91</v>
      </c>
      <c r="L1181" s="12">
        <f t="shared" si="348"/>
        <v>69.371268986915226</v>
      </c>
      <c r="M1181" s="12" t="str">
        <f t="shared" si="355"/>
        <v>Below Average</v>
      </c>
      <c r="N1181" s="22">
        <v>6</v>
      </c>
      <c r="O1181" s="22" t="str">
        <f t="shared" si="356"/>
        <v>Low</v>
      </c>
      <c r="P1181">
        <v>1977</v>
      </c>
      <c r="Q1181">
        <v>1977</v>
      </c>
      <c r="R1181" s="23">
        <v>1096</v>
      </c>
      <c r="S1181" s="23" t="str">
        <f t="shared" si="357"/>
        <v>no</v>
      </c>
      <c r="T1181" s="23" t="str">
        <f t="shared" si="358"/>
        <v>Above Average</v>
      </c>
      <c r="U1181" s="24">
        <v>1118</v>
      </c>
      <c r="V1181" s="24">
        <v>0</v>
      </c>
      <c r="W1181" s="24" t="s">
        <v>413</v>
      </c>
      <c r="X1181" s="24">
        <v>1118</v>
      </c>
      <c r="Y1181" s="24" t="str">
        <f t="shared" si="359"/>
        <v>no</v>
      </c>
      <c r="Z1181" s="24" t="str">
        <f t="shared" si="360"/>
        <v>Below Average</v>
      </c>
      <c r="AA1181" s="25">
        <v>1</v>
      </c>
      <c r="AB1181" s="25">
        <v>0</v>
      </c>
      <c r="AC1181" s="25">
        <v>1</v>
      </c>
      <c r="AD1181" s="25">
        <v>0</v>
      </c>
      <c r="AE1181" s="25">
        <f t="shared" si="361"/>
        <v>2</v>
      </c>
      <c r="AF1181" s="25" t="str">
        <f t="shared" si="362"/>
        <v>Less</v>
      </c>
      <c r="AG1181" s="57">
        <v>6</v>
      </c>
      <c r="AH1181" s="29">
        <v>171000</v>
      </c>
      <c r="AI1181" s="29">
        <f t="shared" si="349"/>
        <v>2214</v>
      </c>
      <c r="AJ1181" s="29" t="str">
        <f t="shared" si="363"/>
        <v>no</v>
      </c>
      <c r="AK1181" s="29">
        <f t="shared" si="364"/>
        <v>77.235772357723576</v>
      </c>
      <c r="AL1181" s="29">
        <f t="shared" si="365"/>
        <v>152.95169946332737</v>
      </c>
    </row>
    <row r="1182" spans="1:38" x14ac:dyDescent="0.2">
      <c r="A1182">
        <v>1172</v>
      </c>
      <c r="B1182" s="12">
        <v>76</v>
      </c>
      <c r="C1182" s="12">
        <f t="shared" si="350"/>
        <v>76</v>
      </c>
      <c r="D1182" s="12" t="str">
        <f t="shared" si="347"/>
        <v>no</v>
      </c>
      <c r="E1182" s="12" t="str">
        <f t="shared" si="351"/>
        <v>Above Average</v>
      </c>
      <c r="F1182" s="21">
        <v>9120</v>
      </c>
      <c r="G1182" s="21" t="str">
        <f t="shared" si="352"/>
        <v>no</v>
      </c>
      <c r="H1182" s="21" t="str">
        <f t="shared" si="353"/>
        <v>Below Average</v>
      </c>
      <c r="I1182" s="12" t="s">
        <v>162</v>
      </c>
      <c r="J1182" s="12" t="str">
        <f t="shared" si="354"/>
        <v>NAmes</v>
      </c>
      <c r="K1182" s="12" t="s">
        <v>91</v>
      </c>
      <c r="L1182" s="12">
        <f t="shared" si="348"/>
        <v>65.191384752822614</v>
      </c>
      <c r="M1182" s="12" t="str">
        <f t="shared" si="355"/>
        <v>Below Average</v>
      </c>
      <c r="N1182" s="22">
        <v>6</v>
      </c>
      <c r="O1182" s="22" t="str">
        <f t="shared" si="356"/>
        <v>Low</v>
      </c>
      <c r="P1182">
        <v>1958</v>
      </c>
      <c r="Q1182">
        <v>1958</v>
      </c>
      <c r="R1182" s="23">
        <v>1261</v>
      </c>
      <c r="S1182" s="23" t="str">
        <f t="shared" si="357"/>
        <v>no</v>
      </c>
      <c r="T1182" s="23" t="str">
        <f t="shared" si="358"/>
        <v>Above Average</v>
      </c>
      <c r="U1182" s="24">
        <v>1261</v>
      </c>
      <c r="V1182" s="24">
        <v>0</v>
      </c>
      <c r="W1182" s="24" t="s">
        <v>413</v>
      </c>
      <c r="X1182" s="24">
        <v>1261</v>
      </c>
      <c r="Y1182" s="24" t="str">
        <f t="shared" si="359"/>
        <v>no</v>
      </c>
      <c r="Z1182" s="24" t="str">
        <f t="shared" si="360"/>
        <v>Below Average</v>
      </c>
      <c r="AA1182" s="25">
        <v>1</v>
      </c>
      <c r="AB1182" s="25">
        <v>0</v>
      </c>
      <c r="AC1182" s="25">
        <v>1</v>
      </c>
      <c r="AD1182" s="25">
        <v>0</v>
      </c>
      <c r="AE1182" s="25">
        <f t="shared" si="361"/>
        <v>2</v>
      </c>
      <c r="AF1182" s="25" t="str">
        <f t="shared" si="362"/>
        <v>Less</v>
      </c>
      <c r="AG1182" s="57">
        <v>6</v>
      </c>
      <c r="AH1182" s="29">
        <v>163000</v>
      </c>
      <c r="AI1182" s="29">
        <f t="shared" si="349"/>
        <v>2522</v>
      </c>
      <c r="AJ1182" s="29" t="str">
        <f t="shared" si="363"/>
        <v>no</v>
      </c>
      <c r="AK1182" s="29">
        <f t="shared" si="364"/>
        <v>64.631245043616175</v>
      </c>
      <c r="AL1182" s="29">
        <f t="shared" si="365"/>
        <v>129.26249008723235</v>
      </c>
    </row>
    <row r="1183" spans="1:38" x14ac:dyDescent="0.2">
      <c r="A1183">
        <v>1173</v>
      </c>
      <c r="B1183" s="12">
        <v>35</v>
      </c>
      <c r="C1183" s="12">
        <f t="shared" si="350"/>
        <v>35</v>
      </c>
      <c r="D1183" s="12" t="str">
        <f t="shared" si="347"/>
        <v>no</v>
      </c>
      <c r="E1183" s="12" t="str">
        <f t="shared" si="351"/>
        <v>Below Average</v>
      </c>
      <c r="F1183" s="21">
        <v>4017</v>
      </c>
      <c r="G1183" s="21" t="str">
        <f t="shared" si="352"/>
        <v>no</v>
      </c>
      <c r="H1183" s="21" t="str">
        <f t="shared" si="353"/>
        <v>Below Average</v>
      </c>
      <c r="I1183" s="12" t="s">
        <v>136</v>
      </c>
      <c r="J1183" s="12" t="str">
        <f t="shared" si="354"/>
        <v/>
      </c>
      <c r="K1183" s="12" t="s">
        <v>179</v>
      </c>
      <c r="L1183" s="12">
        <f t="shared" si="348"/>
        <v>83.140020408338017</v>
      </c>
      <c r="M1183" s="12" t="str">
        <f t="shared" si="355"/>
        <v/>
      </c>
      <c r="N1183" s="22">
        <v>7</v>
      </c>
      <c r="O1183" s="22" t="str">
        <f t="shared" si="356"/>
        <v>High</v>
      </c>
      <c r="P1183">
        <v>2006</v>
      </c>
      <c r="Q1183">
        <v>2007</v>
      </c>
      <c r="R1183" s="23">
        <v>625</v>
      </c>
      <c r="S1183" s="23" t="str">
        <f t="shared" si="357"/>
        <v>no</v>
      </c>
      <c r="T1183" s="23" t="str">
        <f t="shared" si="358"/>
        <v>Below Average</v>
      </c>
      <c r="U1183" s="24">
        <v>625</v>
      </c>
      <c r="V1183" s="24">
        <v>625</v>
      </c>
      <c r="W1183" s="24" t="s">
        <v>412</v>
      </c>
      <c r="X1183" s="24">
        <v>1250</v>
      </c>
      <c r="Y1183" s="24" t="str">
        <f t="shared" si="359"/>
        <v>no</v>
      </c>
      <c r="Z1183" s="24" t="str">
        <f t="shared" si="360"/>
        <v>Below Average</v>
      </c>
      <c r="AA1183" s="25">
        <v>0</v>
      </c>
      <c r="AB1183" s="25">
        <v>0</v>
      </c>
      <c r="AC1183" s="25">
        <v>2</v>
      </c>
      <c r="AD1183" s="25">
        <v>1</v>
      </c>
      <c r="AE1183" s="25">
        <f t="shared" si="361"/>
        <v>3</v>
      </c>
      <c r="AF1183" s="25" t="str">
        <f t="shared" si="362"/>
        <v>More</v>
      </c>
      <c r="AG1183" s="57">
        <v>5</v>
      </c>
      <c r="AH1183" s="29">
        <v>171900</v>
      </c>
      <c r="AI1183" s="29">
        <f t="shared" si="349"/>
        <v>1875</v>
      </c>
      <c r="AJ1183" s="29" t="str">
        <f t="shared" si="363"/>
        <v>no</v>
      </c>
      <c r="AK1183" s="29">
        <f t="shared" si="364"/>
        <v>91.68</v>
      </c>
      <c r="AL1183" s="29">
        <f t="shared" si="365"/>
        <v>137.52000000000001</v>
      </c>
    </row>
    <row r="1184" spans="1:38" x14ac:dyDescent="0.2">
      <c r="A1184">
        <v>1174</v>
      </c>
      <c r="B1184" s="12">
        <v>138</v>
      </c>
      <c r="C1184" s="12">
        <f t="shared" si="350"/>
        <v>138</v>
      </c>
      <c r="D1184" s="12" t="str">
        <f t="shared" si="347"/>
        <v>yes</v>
      </c>
      <c r="E1184" s="12" t="str">
        <f t="shared" si="351"/>
        <v>Above Average</v>
      </c>
      <c r="F1184" s="21">
        <v>18030</v>
      </c>
      <c r="G1184" s="21" t="str">
        <f t="shared" si="352"/>
        <v>yes</v>
      </c>
      <c r="H1184" s="21" t="str">
        <f t="shared" si="353"/>
        <v>Above Average</v>
      </c>
      <c r="I1184" s="12" t="s">
        <v>205</v>
      </c>
      <c r="J1184" s="12" t="str">
        <f t="shared" si="354"/>
        <v>ClearCr</v>
      </c>
      <c r="K1184" s="12" t="s">
        <v>91</v>
      </c>
      <c r="L1184" s="12">
        <f t="shared" si="348"/>
        <v>71.6365553142886</v>
      </c>
      <c r="M1184" s="12" t="str">
        <f t="shared" si="355"/>
        <v>Above Average</v>
      </c>
      <c r="N1184" s="22">
        <v>5</v>
      </c>
      <c r="O1184" s="22" t="str">
        <f t="shared" si="356"/>
        <v>Low</v>
      </c>
      <c r="P1184">
        <v>1946</v>
      </c>
      <c r="Q1184">
        <v>1994</v>
      </c>
      <c r="R1184" s="23">
        <v>1598</v>
      </c>
      <c r="S1184" s="23" t="str">
        <f t="shared" si="357"/>
        <v>no</v>
      </c>
      <c r="T1184" s="23" t="str">
        <f t="shared" si="358"/>
        <v>Above Average</v>
      </c>
      <c r="U1184" s="24">
        <v>1636</v>
      </c>
      <c r="V1184" s="24">
        <v>971</v>
      </c>
      <c r="W1184" s="24" t="s">
        <v>412</v>
      </c>
      <c r="X1184" s="24">
        <v>3086</v>
      </c>
      <c r="Y1184" s="24" t="str">
        <f t="shared" si="359"/>
        <v>yes</v>
      </c>
      <c r="Z1184" s="24" t="str">
        <f t="shared" si="360"/>
        <v>Above Average</v>
      </c>
      <c r="AA1184" s="25">
        <v>0</v>
      </c>
      <c r="AB1184" s="25">
        <v>0</v>
      </c>
      <c r="AC1184" s="25">
        <v>3</v>
      </c>
      <c r="AD1184" s="25">
        <v>0</v>
      </c>
      <c r="AE1184" s="25">
        <f t="shared" si="361"/>
        <v>3</v>
      </c>
      <c r="AF1184" s="25" t="str">
        <f t="shared" si="362"/>
        <v>More</v>
      </c>
      <c r="AG1184" s="57">
        <v>12</v>
      </c>
      <c r="AH1184" s="29">
        <v>200500</v>
      </c>
      <c r="AI1184" s="29">
        <f t="shared" si="349"/>
        <v>4684</v>
      </c>
      <c r="AJ1184" s="29" t="str">
        <f t="shared" si="363"/>
        <v>yes</v>
      </c>
      <c r="AK1184" s="29">
        <f t="shared" si="364"/>
        <v>42.805294619982924</v>
      </c>
      <c r="AL1184" s="29">
        <f t="shared" si="365"/>
        <v>64.970836033700579</v>
      </c>
    </row>
    <row r="1185" spans="1:38" x14ac:dyDescent="0.2">
      <c r="A1185">
        <v>1175</v>
      </c>
      <c r="B1185" s="12">
        <v>80</v>
      </c>
      <c r="C1185" s="12">
        <f t="shared" si="350"/>
        <v>80</v>
      </c>
      <c r="D1185" s="12" t="str">
        <f t="shared" si="347"/>
        <v>no</v>
      </c>
      <c r="E1185" s="12" t="str">
        <f t="shared" si="351"/>
        <v>Above Average</v>
      </c>
      <c r="F1185" s="21">
        <v>16560</v>
      </c>
      <c r="G1185" s="21" t="str">
        <f t="shared" si="352"/>
        <v>no</v>
      </c>
      <c r="H1185" s="21" t="str">
        <f t="shared" si="353"/>
        <v>Above Average</v>
      </c>
      <c r="I1185" s="12" t="s">
        <v>123</v>
      </c>
      <c r="J1185" s="12" t="str">
        <f t="shared" si="354"/>
        <v>Crawfor</v>
      </c>
      <c r="K1185" s="12" t="s">
        <v>91</v>
      </c>
      <c r="L1185" s="12">
        <f t="shared" si="348"/>
        <v>74.989820121918996</v>
      </c>
      <c r="M1185" s="12" t="str">
        <f t="shared" si="355"/>
        <v>Above Average</v>
      </c>
      <c r="N1185" s="22">
        <v>6</v>
      </c>
      <c r="O1185" s="22" t="str">
        <f t="shared" si="356"/>
        <v>Low</v>
      </c>
      <c r="P1185">
        <v>1932</v>
      </c>
      <c r="Q1185">
        <v>1950</v>
      </c>
      <c r="R1185" s="23">
        <v>952</v>
      </c>
      <c r="S1185" s="23" t="str">
        <f t="shared" si="357"/>
        <v>no</v>
      </c>
      <c r="T1185" s="23" t="str">
        <f t="shared" si="358"/>
        <v>Below Average</v>
      </c>
      <c r="U1185" s="24">
        <v>1170</v>
      </c>
      <c r="V1185" s="24">
        <v>1175</v>
      </c>
      <c r="W1185" s="24" t="s">
        <v>412</v>
      </c>
      <c r="X1185" s="24">
        <v>2345</v>
      </c>
      <c r="Y1185" s="24" t="str">
        <f t="shared" si="359"/>
        <v>no</v>
      </c>
      <c r="Z1185" s="24" t="str">
        <f t="shared" si="360"/>
        <v>Above Average</v>
      </c>
      <c r="AA1185" s="25">
        <v>0</v>
      </c>
      <c r="AB1185" s="25">
        <v>0</v>
      </c>
      <c r="AC1185" s="25">
        <v>2</v>
      </c>
      <c r="AD1185" s="25">
        <v>1</v>
      </c>
      <c r="AE1185" s="25">
        <f t="shared" si="361"/>
        <v>3</v>
      </c>
      <c r="AF1185" s="25" t="str">
        <f t="shared" si="362"/>
        <v>More</v>
      </c>
      <c r="AG1185" s="57">
        <v>9</v>
      </c>
      <c r="AH1185" s="29">
        <v>239000</v>
      </c>
      <c r="AI1185" s="29">
        <f t="shared" si="349"/>
        <v>3297</v>
      </c>
      <c r="AJ1185" s="29" t="str">
        <f t="shared" si="363"/>
        <v>no</v>
      </c>
      <c r="AK1185" s="29">
        <f t="shared" si="364"/>
        <v>72.490142553836819</v>
      </c>
      <c r="AL1185" s="29">
        <f t="shared" si="365"/>
        <v>101.91897654584221</v>
      </c>
    </row>
    <row r="1186" spans="1:38" x14ac:dyDescent="0.2">
      <c r="A1186">
        <v>1176</v>
      </c>
      <c r="B1186" s="12">
        <v>85</v>
      </c>
      <c r="C1186" s="12">
        <f t="shared" si="350"/>
        <v>85</v>
      </c>
      <c r="D1186" s="12" t="str">
        <f t="shared" si="347"/>
        <v>no</v>
      </c>
      <c r="E1186" s="12" t="str">
        <f t="shared" si="351"/>
        <v>Above Average</v>
      </c>
      <c r="F1186" s="21">
        <v>10678</v>
      </c>
      <c r="G1186" s="21" t="str">
        <f t="shared" si="352"/>
        <v>no</v>
      </c>
      <c r="H1186" s="21" t="str">
        <f t="shared" si="353"/>
        <v>Above Average</v>
      </c>
      <c r="I1186" s="12" t="s">
        <v>129</v>
      </c>
      <c r="J1186" s="12" t="str">
        <f t="shared" si="354"/>
        <v>NoRidge</v>
      </c>
      <c r="K1186" s="12" t="s">
        <v>91</v>
      </c>
      <c r="L1186" s="12">
        <f t="shared" si="348"/>
        <v>82.673563019433331</v>
      </c>
      <c r="M1186" s="12" t="str">
        <f t="shared" si="355"/>
        <v>Above Average</v>
      </c>
      <c r="N1186" s="22">
        <v>8</v>
      </c>
      <c r="O1186" s="22" t="str">
        <f t="shared" si="356"/>
        <v>High</v>
      </c>
      <c r="P1186">
        <v>1992</v>
      </c>
      <c r="Q1186">
        <v>2000</v>
      </c>
      <c r="R1186" s="23">
        <v>1683</v>
      </c>
      <c r="S1186" s="23" t="str">
        <f t="shared" si="357"/>
        <v>no</v>
      </c>
      <c r="T1186" s="23" t="str">
        <f t="shared" si="358"/>
        <v>Above Average</v>
      </c>
      <c r="U1186" s="24">
        <v>2129</v>
      </c>
      <c r="V1186" s="24">
        <v>743</v>
      </c>
      <c r="W1186" s="24" t="s">
        <v>412</v>
      </c>
      <c r="X1186" s="24">
        <v>2872</v>
      </c>
      <c r="Y1186" s="24" t="str">
        <f t="shared" si="359"/>
        <v>yes</v>
      </c>
      <c r="Z1186" s="24" t="str">
        <f t="shared" si="360"/>
        <v>Above Average</v>
      </c>
      <c r="AA1186" s="25">
        <v>0</v>
      </c>
      <c r="AB1186" s="25">
        <v>0</v>
      </c>
      <c r="AC1186" s="25">
        <v>2</v>
      </c>
      <c r="AD1186" s="25">
        <v>1</v>
      </c>
      <c r="AE1186" s="25">
        <f t="shared" si="361"/>
        <v>3</v>
      </c>
      <c r="AF1186" s="25" t="str">
        <f t="shared" si="362"/>
        <v>More</v>
      </c>
      <c r="AG1186" s="57">
        <v>9</v>
      </c>
      <c r="AH1186" s="29">
        <v>285000</v>
      </c>
      <c r="AI1186" s="29">
        <f t="shared" si="349"/>
        <v>4555</v>
      </c>
      <c r="AJ1186" s="29" t="str">
        <f t="shared" si="363"/>
        <v>yes</v>
      </c>
      <c r="AK1186" s="29">
        <f t="shared" si="364"/>
        <v>62.568605927552142</v>
      </c>
      <c r="AL1186" s="29">
        <f t="shared" si="365"/>
        <v>99.233983286908071</v>
      </c>
    </row>
    <row r="1187" spans="1:38" x14ac:dyDescent="0.2">
      <c r="A1187">
        <v>1177</v>
      </c>
      <c r="B1187" s="12">
        <v>37</v>
      </c>
      <c r="C1187" s="12">
        <f t="shared" si="350"/>
        <v>37</v>
      </c>
      <c r="D1187" s="12" t="str">
        <f t="shared" si="347"/>
        <v>no</v>
      </c>
      <c r="E1187" s="12" t="str">
        <f t="shared" si="351"/>
        <v>Below Average</v>
      </c>
      <c r="F1187" s="21">
        <v>6951</v>
      </c>
      <c r="G1187" s="21" t="str">
        <f t="shared" si="352"/>
        <v>no</v>
      </c>
      <c r="H1187" s="21" t="str">
        <f t="shared" si="353"/>
        <v>Below Average</v>
      </c>
      <c r="I1187" s="12" t="s">
        <v>131</v>
      </c>
      <c r="J1187" s="12" t="str">
        <f t="shared" si="354"/>
        <v>Mitchel</v>
      </c>
      <c r="K1187" s="12" t="s">
        <v>91</v>
      </c>
      <c r="L1187" s="12">
        <f t="shared" si="348"/>
        <v>69.371268986915226</v>
      </c>
      <c r="M1187" s="12" t="str">
        <f t="shared" si="355"/>
        <v>Below Average</v>
      </c>
      <c r="N1187" s="22">
        <v>5</v>
      </c>
      <c r="O1187" s="22" t="str">
        <f t="shared" si="356"/>
        <v>Low</v>
      </c>
      <c r="P1187">
        <v>1984</v>
      </c>
      <c r="Q1187">
        <v>1985</v>
      </c>
      <c r="R1187" s="23">
        <v>876</v>
      </c>
      <c r="S1187" s="23" t="str">
        <f t="shared" si="357"/>
        <v>no</v>
      </c>
      <c r="T1187" s="23" t="str">
        <f t="shared" si="358"/>
        <v>Below Average</v>
      </c>
      <c r="U1187" s="24">
        <v>923</v>
      </c>
      <c r="V1187" s="24">
        <v>0</v>
      </c>
      <c r="W1187" s="24" t="s">
        <v>413</v>
      </c>
      <c r="X1187" s="24">
        <v>923</v>
      </c>
      <c r="Y1187" s="24" t="str">
        <f t="shared" si="359"/>
        <v>no</v>
      </c>
      <c r="Z1187" s="24" t="str">
        <f t="shared" si="360"/>
        <v>Below Average</v>
      </c>
      <c r="AA1187" s="25">
        <v>1</v>
      </c>
      <c r="AB1187" s="25">
        <v>0</v>
      </c>
      <c r="AC1187" s="25">
        <v>1</v>
      </c>
      <c r="AD1187" s="25">
        <v>0</v>
      </c>
      <c r="AE1187" s="25">
        <f t="shared" si="361"/>
        <v>2</v>
      </c>
      <c r="AF1187" s="25" t="str">
        <f t="shared" si="362"/>
        <v>Less</v>
      </c>
      <c r="AG1187" s="57">
        <v>5</v>
      </c>
      <c r="AH1187" s="29">
        <v>119500</v>
      </c>
      <c r="AI1187" s="29">
        <f t="shared" si="349"/>
        <v>1799</v>
      </c>
      <c r="AJ1187" s="29" t="str">
        <f t="shared" si="363"/>
        <v>no</v>
      </c>
      <c r="AK1187" s="29">
        <f t="shared" si="364"/>
        <v>66.425792106725964</v>
      </c>
      <c r="AL1187" s="29">
        <f t="shared" si="365"/>
        <v>129.46912242686889</v>
      </c>
    </row>
    <row r="1188" spans="1:38" x14ac:dyDescent="0.2">
      <c r="A1188">
        <v>1178</v>
      </c>
      <c r="B1188" s="12" t="s">
        <v>83</v>
      </c>
      <c r="C1188" s="12">
        <f t="shared" si="350"/>
        <v>69</v>
      </c>
      <c r="D1188" s="12" t="str">
        <f t="shared" si="347"/>
        <v>no</v>
      </c>
      <c r="E1188" s="12" t="str">
        <f t="shared" si="351"/>
        <v>Below Average</v>
      </c>
      <c r="F1188" s="21">
        <v>3950</v>
      </c>
      <c r="G1188" s="21" t="str">
        <f t="shared" si="352"/>
        <v>no</v>
      </c>
      <c r="H1188" s="21" t="str">
        <f t="shared" si="353"/>
        <v>Below Average</v>
      </c>
      <c r="I1188" s="12" t="s">
        <v>143</v>
      </c>
      <c r="J1188" s="12" t="str">
        <f t="shared" si="354"/>
        <v>OldTown</v>
      </c>
      <c r="K1188" s="12" t="s">
        <v>91</v>
      </c>
      <c r="L1188" s="12">
        <f t="shared" si="348"/>
        <v>57.90974368543602</v>
      </c>
      <c r="M1188" s="12" t="str">
        <f t="shared" si="355"/>
        <v>Below Average</v>
      </c>
      <c r="N1188" s="22">
        <v>6</v>
      </c>
      <c r="O1188" s="22" t="str">
        <f t="shared" si="356"/>
        <v>Low</v>
      </c>
      <c r="P1188">
        <v>1926</v>
      </c>
      <c r="Q1188">
        <v>2004</v>
      </c>
      <c r="R1188" s="23">
        <v>818</v>
      </c>
      <c r="S1188" s="23" t="str">
        <f t="shared" si="357"/>
        <v>no</v>
      </c>
      <c r="T1188" s="23" t="str">
        <f t="shared" si="358"/>
        <v>Below Average</v>
      </c>
      <c r="U1188" s="24">
        <v>818</v>
      </c>
      <c r="V1188" s="24">
        <v>406</v>
      </c>
      <c r="W1188" s="24" t="s">
        <v>412</v>
      </c>
      <c r="X1188" s="24">
        <v>1224</v>
      </c>
      <c r="Y1188" s="24" t="str">
        <f t="shared" si="359"/>
        <v>no</v>
      </c>
      <c r="Z1188" s="24" t="str">
        <f t="shared" si="360"/>
        <v>Below Average</v>
      </c>
      <c r="AA1188" s="25">
        <v>0</v>
      </c>
      <c r="AB1188" s="25">
        <v>0</v>
      </c>
      <c r="AC1188" s="25">
        <v>1</v>
      </c>
      <c r="AD1188" s="25">
        <v>0</v>
      </c>
      <c r="AE1188" s="25">
        <f t="shared" si="361"/>
        <v>1</v>
      </c>
      <c r="AF1188" s="25" t="str">
        <f t="shared" si="362"/>
        <v>Less</v>
      </c>
      <c r="AG1188" s="57">
        <v>5</v>
      </c>
      <c r="AH1188" s="29">
        <v>115000</v>
      </c>
      <c r="AI1188" s="29">
        <f t="shared" si="349"/>
        <v>2042</v>
      </c>
      <c r="AJ1188" s="29" t="str">
        <f t="shared" si="363"/>
        <v>no</v>
      </c>
      <c r="AK1188" s="29">
        <f t="shared" si="364"/>
        <v>56.317335945151811</v>
      </c>
      <c r="AL1188" s="29">
        <f t="shared" si="365"/>
        <v>93.954248366013076</v>
      </c>
    </row>
    <row r="1189" spans="1:38" x14ac:dyDescent="0.2">
      <c r="A1189">
        <v>1179</v>
      </c>
      <c r="B1189" s="12">
        <v>54</v>
      </c>
      <c r="C1189" s="12">
        <f t="shared" si="350"/>
        <v>54</v>
      </c>
      <c r="D1189" s="12" t="str">
        <f t="shared" si="347"/>
        <v>no</v>
      </c>
      <c r="E1189" s="12" t="str">
        <f t="shared" si="351"/>
        <v>Below Average</v>
      </c>
      <c r="F1189" s="21">
        <v>7681</v>
      </c>
      <c r="G1189" s="21" t="str">
        <f t="shared" si="352"/>
        <v>no</v>
      </c>
      <c r="H1189" s="21" t="str">
        <f t="shared" si="353"/>
        <v>Below Average</v>
      </c>
      <c r="I1189" s="12" t="s">
        <v>123</v>
      </c>
      <c r="J1189" s="12" t="str">
        <f t="shared" si="354"/>
        <v>Crawfor</v>
      </c>
      <c r="K1189" s="12" t="s">
        <v>91</v>
      </c>
      <c r="L1189" s="12">
        <f t="shared" si="348"/>
        <v>74.989820121918996</v>
      </c>
      <c r="M1189" s="12" t="str">
        <f t="shared" si="355"/>
        <v>Above Average</v>
      </c>
      <c r="N1189" s="22">
        <v>5</v>
      </c>
      <c r="O1189" s="22" t="str">
        <f t="shared" si="356"/>
        <v>Low</v>
      </c>
      <c r="P1189">
        <v>1921</v>
      </c>
      <c r="Q1189">
        <v>1950</v>
      </c>
      <c r="R1189" s="23">
        <v>731</v>
      </c>
      <c r="S1189" s="23" t="str">
        <f t="shared" si="357"/>
        <v>no</v>
      </c>
      <c r="T1189" s="23" t="str">
        <f t="shared" si="358"/>
        <v>Below Average</v>
      </c>
      <c r="U1189" s="24">
        <v>820</v>
      </c>
      <c r="V1189" s="24">
        <v>523</v>
      </c>
      <c r="W1189" s="24" t="s">
        <v>412</v>
      </c>
      <c r="X1189" s="24">
        <v>1343</v>
      </c>
      <c r="Y1189" s="24" t="str">
        <f t="shared" si="359"/>
        <v>no</v>
      </c>
      <c r="Z1189" s="24" t="str">
        <f t="shared" si="360"/>
        <v>Below Average</v>
      </c>
      <c r="AA1189" s="25">
        <v>0</v>
      </c>
      <c r="AB1189" s="25">
        <v>0</v>
      </c>
      <c r="AC1189" s="25">
        <v>1</v>
      </c>
      <c r="AD1189" s="25">
        <v>1</v>
      </c>
      <c r="AE1189" s="25">
        <f t="shared" si="361"/>
        <v>2</v>
      </c>
      <c r="AF1189" s="25" t="str">
        <f t="shared" si="362"/>
        <v>Less</v>
      </c>
      <c r="AG1189" s="57">
        <v>7</v>
      </c>
      <c r="AH1189" s="29">
        <v>154900</v>
      </c>
      <c r="AI1189" s="29">
        <f t="shared" si="349"/>
        <v>2074</v>
      </c>
      <c r="AJ1189" s="29" t="str">
        <f t="shared" si="363"/>
        <v>no</v>
      </c>
      <c r="AK1189" s="29">
        <f t="shared" si="364"/>
        <v>74.686595949855345</v>
      </c>
      <c r="AL1189" s="29">
        <f t="shared" si="365"/>
        <v>115.33879374534624</v>
      </c>
    </row>
    <row r="1190" spans="1:38" x14ac:dyDescent="0.2">
      <c r="A1190">
        <v>1180</v>
      </c>
      <c r="B1190" s="12">
        <v>77</v>
      </c>
      <c r="C1190" s="12">
        <f t="shared" si="350"/>
        <v>77</v>
      </c>
      <c r="D1190" s="12" t="str">
        <f t="shared" si="347"/>
        <v>no</v>
      </c>
      <c r="E1190" s="12" t="str">
        <f t="shared" si="351"/>
        <v>Above Average</v>
      </c>
      <c r="F1190" s="21">
        <v>8335</v>
      </c>
      <c r="G1190" s="21" t="str">
        <f t="shared" si="352"/>
        <v>no</v>
      </c>
      <c r="H1190" s="21" t="str">
        <f t="shared" si="353"/>
        <v>Below Average</v>
      </c>
      <c r="I1190" s="12" t="s">
        <v>185</v>
      </c>
      <c r="J1190" s="12" t="str">
        <f t="shared" si="354"/>
        <v>Edwards</v>
      </c>
      <c r="K1190" s="12" t="s">
        <v>91</v>
      </c>
      <c r="L1190" s="12">
        <f t="shared" si="348"/>
        <v>61.772149970231268</v>
      </c>
      <c r="M1190" s="12" t="str">
        <f t="shared" si="355"/>
        <v>Below Average</v>
      </c>
      <c r="N1190" s="22">
        <v>5</v>
      </c>
      <c r="O1190" s="22" t="str">
        <f t="shared" si="356"/>
        <v>Low</v>
      </c>
      <c r="P1190">
        <v>1954</v>
      </c>
      <c r="Q1190">
        <v>1954</v>
      </c>
      <c r="R1190" s="23">
        <v>0</v>
      </c>
      <c r="S1190" s="23" t="str">
        <f t="shared" si="357"/>
        <v>yes</v>
      </c>
      <c r="T1190" s="23" t="str">
        <f t="shared" si="358"/>
        <v>Below Average</v>
      </c>
      <c r="U1190" s="24">
        <v>1124</v>
      </c>
      <c r="V1190" s="24">
        <v>0</v>
      </c>
      <c r="W1190" s="24" t="s">
        <v>413</v>
      </c>
      <c r="X1190" s="24">
        <v>1124</v>
      </c>
      <c r="Y1190" s="24" t="str">
        <f t="shared" si="359"/>
        <v>no</v>
      </c>
      <c r="Z1190" s="24" t="str">
        <f t="shared" si="360"/>
        <v>Below Average</v>
      </c>
      <c r="AA1190" s="25">
        <v>0</v>
      </c>
      <c r="AB1190" s="25">
        <v>0</v>
      </c>
      <c r="AC1190" s="25">
        <v>1</v>
      </c>
      <c r="AD1190" s="25">
        <v>0</v>
      </c>
      <c r="AE1190" s="25">
        <f t="shared" si="361"/>
        <v>1</v>
      </c>
      <c r="AF1190" s="25" t="str">
        <f t="shared" si="362"/>
        <v>Less</v>
      </c>
      <c r="AG1190" s="57">
        <v>5</v>
      </c>
      <c r="AH1190" s="29">
        <v>93000</v>
      </c>
      <c r="AI1190" s="29">
        <f t="shared" si="349"/>
        <v>1124</v>
      </c>
      <c r="AJ1190" s="29" t="str">
        <f t="shared" si="363"/>
        <v>no</v>
      </c>
      <c r="AK1190" s="29">
        <f t="shared" si="364"/>
        <v>82.740213523131672</v>
      </c>
      <c r="AL1190" s="29">
        <f t="shared" si="365"/>
        <v>82.740213523131672</v>
      </c>
    </row>
    <row r="1191" spans="1:38" x14ac:dyDescent="0.2">
      <c r="A1191">
        <v>1181</v>
      </c>
      <c r="B1191" s="12" t="s">
        <v>83</v>
      </c>
      <c r="C1191" s="12">
        <f t="shared" si="350"/>
        <v>69</v>
      </c>
      <c r="D1191" s="12" t="str">
        <f t="shared" si="347"/>
        <v>no</v>
      </c>
      <c r="E1191" s="12" t="str">
        <f t="shared" si="351"/>
        <v>Below Average</v>
      </c>
      <c r="F1191" s="21">
        <v>11170</v>
      </c>
      <c r="G1191" s="21" t="str">
        <f t="shared" si="352"/>
        <v>no</v>
      </c>
      <c r="H1191" s="21" t="str">
        <f t="shared" si="353"/>
        <v>Above Average</v>
      </c>
      <c r="I1191" s="12" t="s">
        <v>189</v>
      </c>
      <c r="J1191" s="12" t="str">
        <f t="shared" si="354"/>
        <v>Timber</v>
      </c>
      <c r="K1191" s="12" t="s">
        <v>91</v>
      </c>
      <c r="L1191" s="12">
        <f t="shared" si="348"/>
        <v>78.098980385544763</v>
      </c>
      <c r="M1191" s="12" t="str">
        <f t="shared" si="355"/>
        <v>Above Average</v>
      </c>
      <c r="N1191" s="22">
        <v>7</v>
      </c>
      <c r="O1191" s="22" t="str">
        <f t="shared" si="356"/>
        <v>High</v>
      </c>
      <c r="P1191">
        <v>1990</v>
      </c>
      <c r="Q1191">
        <v>1991</v>
      </c>
      <c r="R1191" s="23">
        <v>1216</v>
      </c>
      <c r="S1191" s="23" t="str">
        <f t="shared" si="357"/>
        <v>no</v>
      </c>
      <c r="T1191" s="23" t="str">
        <f t="shared" si="358"/>
        <v>Above Average</v>
      </c>
      <c r="U1191" s="24">
        <v>1298</v>
      </c>
      <c r="V1191" s="24">
        <v>1216</v>
      </c>
      <c r="W1191" s="24" t="s">
        <v>412</v>
      </c>
      <c r="X1191" s="24">
        <v>2514</v>
      </c>
      <c r="Y1191" s="24" t="str">
        <f t="shared" si="359"/>
        <v>no</v>
      </c>
      <c r="Z1191" s="24" t="str">
        <f t="shared" si="360"/>
        <v>Above Average</v>
      </c>
      <c r="AA1191" s="25">
        <v>0</v>
      </c>
      <c r="AB1191" s="25">
        <v>0</v>
      </c>
      <c r="AC1191" s="25">
        <v>2</v>
      </c>
      <c r="AD1191" s="25">
        <v>1</v>
      </c>
      <c r="AE1191" s="25">
        <f t="shared" si="361"/>
        <v>3</v>
      </c>
      <c r="AF1191" s="25" t="str">
        <f t="shared" si="362"/>
        <v>More</v>
      </c>
      <c r="AG1191" s="57">
        <v>8</v>
      </c>
      <c r="AH1191" s="29">
        <v>250000</v>
      </c>
      <c r="AI1191" s="29">
        <f t="shared" si="349"/>
        <v>3730</v>
      </c>
      <c r="AJ1191" s="29" t="str">
        <f t="shared" si="363"/>
        <v>no</v>
      </c>
      <c r="AK1191" s="29">
        <f t="shared" si="364"/>
        <v>67.024128686327074</v>
      </c>
      <c r="AL1191" s="29">
        <f t="shared" si="365"/>
        <v>99.443118536197289</v>
      </c>
    </row>
    <row r="1192" spans="1:38" x14ac:dyDescent="0.2">
      <c r="A1192">
        <v>1182</v>
      </c>
      <c r="B1192" s="12">
        <v>64</v>
      </c>
      <c r="C1192" s="12">
        <f t="shared" si="350"/>
        <v>64</v>
      </c>
      <c r="D1192" s="12" t="str">
        <f t="shared" si="347"/>
        <v>no</v>
      </c>
      <c r="E1192" s="12" t="str">
        <f t="shared" si="351"/>
        <v>Below Average</v>
      </c>
      <c r="F1192" s="21">
        <v>5587</v>
      </c>
      <c r="G1192" s="21" t="str">
        <f t="shared" si="352"/>
        <v>no</v>
      </c>
      <c r="H1192" s="21" t="str">
        <f t="shared" si="353"/>
        <v>Below Average</v>
      </c>
      <c r="I1192" s="12" t="s">
        <v>123</v>
      </c>
      <c r="J1192" s="12" t="str">
        <f t="shared" si="354"/>
        <v/>
      </c>
      <c r="K1192" s="12" t="s">
        <v>179</v>
      </c>
      <c r="L1192" s="12">
        <f t="shared" si="348"/>
        <v>74.989820121918996</v>
      </c>
      <c r="M1192" s="12" t="str">
        <f t="shared" si="355"/>
        <v/>
      </c>
      <c r="N1192" s="22">
        <v>8</v>
      </c>
      <c r="O1192" s="22" t="str">
        <f t="shared" si="356"/>
        <v>High</v>
      </c>
      <c r="P1192">
        <v>2008</v>
      </c>
      <c r="Q1192">
        <v>2008</v>
      </c>
      <c r="R1192" s="23">
        <v>1600</v>
      </c>
      <c r="S1192" s="23" t="str">
        <f t="shared" si="357"/>
        <v>no</v>
      </c>
      <c r="T1192" s="23" t="str">
        <f t="shared" si="358"/>
        <v>Above Average</v>
      </c>
      <c r="U1192" s="24">
        <v>1652</v>
      </c>
      <c r="V1192" s="24">
        <v>0</v>
      </c>
      <c r="W1192" s="24" t="s">
        <v>413</v>
      </c>
      <c r="X1192" s="24">
        <v>1652</v>
      </c>
      <c r="Y1192" s="24" t="str">
        <f t="shared" si="359"/>
        <v>no</v>
      </c>
      <c r="Z1192" s="24" t="str">
        <f t="shared" si="360"/>
        <v>Above Average</v>
      </c>
      <c r="AA1192" s="25">
        <v>1</v>
      </c>
      <c r="AB1192" s="25">
        <v>1</v>
      </c>
      <c r="AC1192" s="25">
        <v>2</v>
      </c>
      <c r="AD1192" s="25">
        <v>0</v>
      </c>
      <c r="AE1192" s="25">
        <f t="shared" si="361"/>
        <v>4</v>
      </c>
      <c r="AF1192" s="25" t="str">
        <f t="shared" si="362"/>
        <v>More</v>
      </c>
      <c r="AG1192" s="57">
        <v>5</v>
      </c>
      <c r="AH1192" s="29">
        <v>392500</v>
      </c>
      <c r="AI1192" s="29">
        <f t="shared" si="349"/>
        <v>3252</v>
      </c>
      <c r="AJ1192" s="29" t="str">
        <f t="shared" si="363"/>
        <v>no</v>
      </c>
      <c r="AK1192" s="29">
        <f t="shared" si="364"/>
        <v>120.6949569495695</v>
      </c>
      <c r="AL1192" s="29">
        <f t="shared" si="365"/>
        <v>237.59079903147699</v>
      </c>
    </row>
    <row r="1193" spans="1:38" x14ac:dyDescent="0.2">
      <c r="A1193">
        <v>1183</v>
      </c>
      <c r="B1193" s="12">
        <v>160</v>
      </c>
      <c r="C1193" s="12">
        <f t="shared" si="350"/>
        <v>160</v>
      </c>
      <c r="D1193" s="12" t="str">
        <f t="shared" si="347"/>
        <v>yes</v>
      </c>
      <c r="E1193" s="12" t="str">
        <f t="shared" si="351"/>
        <v>Above Average</v>
      </c>
      <c r="F1193" s="21">
        <v>15623</v>
      </c>
      <c r="G1193" s="21" t="str">
        <f t="shared" si="352"/>
        <v>no</v>
      </c>
      <c r="H1193" s="21" t="str">
        <f t="shared" si="353"/>
        <v>Above Average</v>
      </c>
      <c r="I1193" s="12" t="s">
        <v>129</v>
      </c>
      <c r="J1193" s="12" t="str">
        <f t="shared" si="354"/>
        <v>NoRidge</v>
      </c>
      <c r="K1193" s="12" t="s">
        <v>91</v>
      </c>
      <c r="L1193" s="12">
        <f t="shared" si="348"/>
        <v>82.673563019433331</v>
      </c>
      <c r="M1193" s="12" t="str">
        <f t="shared" si="355"/>
        <v>Above Average</v>
      </c>
      <c r="N1193" s="22">
        <v>10</v>
      </c>
      <c r="O1193" s="22" t="str">
        <f t="shared" si="356"/>
        <v>High</v>
      </c>
      <c r="P1193">
        <v>1996</v>
      </c>
      <c r="Q1193">
        <v>1996</v>
      </c>
      <c r="R1193" s="23">
        <v>2396</v>
      </c>
      <c r="S1193" s="23" t="str">
        <f t="shared" si="357"/>
        <v>yes</v>
      </c>
      <c r="T1193" s="23" t="str">
        <f t="shared" si="358"/>
        <v>Above Average</v>
      </c>
      <c r="U1193" s="24">
        <v>2411</v>
      </c>
      <c r="V1193" s="24">
        <v>2065</v>
      </c>
      <c r="W1193" s="24" t="s">
        <v>412</v>
      </c>
      <c r="X1193" s="24">
        <v>4476</v>
      </c>
      <c r="Y1193" s="24" t="str">
        <f t="shared" si="359"/>
        <v>yes</v>
      </c>
      <c r="Z1193" s="24" t="str">
        <f t="shared" si="360"/>
        <v>Above Average</v>
      </c>
      <c r="AA1193" s="25">
        <v>1</v>
      </c>
      <c r="AB1193" s="25">
        <v>0</v>
      </c>
      <c r="AC1193" s="25">
        <v>3</v>
      </c>
      <c r="AD1193" s="25">
        <v>1</v>
      </c>
      <c r="AE1193" s="25">
        <f t="shared" si="361"/>
        <v>5</v>
      </c>
      <c r="AF1193" s="25" t="str">
        <f t="shared" si="362"/>
        <v>More</v>
      </c>
      <c r="AG1193" s="57">
        <v>10</v>
      </c>
      <c r="AH1193" s="29">
        <v>745000</v>
      </c>
      <c r="AI1193" s="29">
        <f t="shared" si="349"/>
        <v>6872</v>
      </c>
      <c r="AJ1193" s="29" t="str">
        <f t="shared" si="363"/>
        <v>yes</v>
      </c>
      <c r="AK1193" s="29">
        <f t="shared" si="364"/>
        <v>108.41094295692666</v>
      </c>
      <c r="AL1193" s="29">
        <f t="shared" si="365"/>
        <v>166.44325290437891</v>
      </c>
    </row>
    <row r="1194" spans="1:38" x14ac:dyDescent="0.2">
      <c r="A1194">
        <v>1184</v>
      </c>
      <c r="B1194" s="12">
        <v>60</v>
      </c>
      <c r="C1194" s="12">
        <f t="shared" si="350"/>
        <v>60</v>
      </c>
      <c r="D1194" s="12" t="str">
        <f t="shared" si="347"/>
        <v>no</v>
      </c>
      <c r="E1194" s="12" t="str">
        <f t="shared" si="351"/>
        <v>Below Average</v>
      </c>
      <c r="F1194" s="21">
        <v>10800</v>
      </c>
      <c r="G1194" s="21" t="str">
        <f t="shared" si="352"/>
        <v>no</v>
      </c>
      <c r="H1194" s="21" t="str">
        <f t="shared" si="353"/>
        <v>Above Average</v>
      </c>
      <c r="I1194" s="12" t="s">
        <v>143</v>
      </c>
      <c r="J1194" s="12" t="str">
        <f t="shared" si="354"/>
        <v>OldTown</v>
      </c>
      <c r="K1194" s="12" t="s">
        <v>91</v>
      </c>
      <c r="L1194" s="12">
        <f t="shared" si="348"/>
        <v>57.90974368543602</v>
      </c>
      <c r="M1194" s="12" t="str">
        <f t="shared" si="355"/>
        <v>Below Average</v>
      </c>
      <c r="N1194" s="22">
        <v>5</v>
      </c>
      <c r="O1194" s="22" t="str">
        <f t="shared" si="356"/>
        <v>Low</v>
      </c>
      <c r="P1194">
        <v>1920</v>
      </c>
      <c r="Q1194">
        <v>1950</v>
      </c>
      <c r="R1194" s="23">
        <v>1120</v>
      </c>
      <c r="S1194" s="23" t="str">
        <f t="shared" si="357"/>
        <v>no</v>
      </c>
      <c r="T1194" s="23" t="str">
        <f t="shared" si="358"/>
        <v>Above Average</v>
      </c>
      <c r="U1194" s="24">
        <v>1130</v>
      </c>
      <c r="V1194" s="24">
        <v>0</v>
      </c>
      <c r="W1194" s="24" t="s">
        <v>413</v>
      </c>
      <c r="X1194" s="24">
        <v>1130</v>
      </c>
      <c r="Y1194" s="24" t="str">
        <f t="shared" si="359"/>
        <v>no</v>
      </c>
      <c r="Z1194" s="24" t="str">
        <f t="shared" si="360"/>
        <v>Below Average</v>
      </c>
      <c r="AA1194" s="25">
        <v>1</v>
      </c>
      <c r="AB1194" s="25">
        <v>0</v>
      </c>
      <c r="AC1194" s="25">
        <v>1</v>
      </c>
      <c r="AD1194" s="25">
        <v>0</v>
      </c>
      <c r="AE1194" s="25">
        <f t="shared" si="361"/>
        <v>2</v>
      </c>
      <c r="AF1194" s="25" t="str">
        <f t="shared" si="362"/>
        <v>Less</v>
      </c>
      <c r="AG1194" s="57">
        <v>5</v>
      </c>
      <c r="AH1194" s="29">
        <v>120000</v>
      </c>
      <c r="AI1194" s="29">
        <f t="shared" si="349"/>
        <v>2250</v>
      </c>
      <c r="AJ1194" s="29" t="str">
        <f t="shared" si="363"/>
        <v>no</v>
      </c>
      <c r="AK1194" s="29">
        <f t="shared" si="364"/>
        <v>53.333333333333336</v>
      </c>
      <c r="AL1194" s="29">
        <f t="shared" si="365"/>
        <v>106.19469026548673</v>
      </c>
    </row>
    <row r="1195" spans="1:38" x14ac:dyDescent="0.2">
      <c r="A1195">
        <v>1185</v>
      </c>
      <c r="B1195" s="12">
        <v>50</v>
      </c>
      <c r="C1195" s="12">
        <f t="shared" si="350"/>
        <v>50</v>
      </c>
      <c r="D1195" s="12" t="str">
        <f t="shared" si="347"/>
        <v>no</v>
      </c>
      <c r="E1195" s="12" t="str">
        <f t="shared" si="351"/>
        <v>Below Average</v>
      </c>
      <c r="F1195" s="21">
        <v>35133</v>
      </c>
      <c r="G1195" s="21" t="str">
        <f t="shared" si="352"/>
        <v>yes</v>
      </c>
      <c r="H1195" s="21" t="str">
        <f t="shared" si="353"/>
        <v>Above Average</v>
      </c>
      <c r="I1195" s="12" t="s">
        <v>189</v>
      </c>
      <c r="J1195" s="12" t="str">
        <f t="shared" si="354"/>
        <v>Timber</v>
      </c>
      <c r="K1195" s="12" t="s">
        <v>91</v>
      </c>
      <c r="L1195" s="12">
        <f t="shared" si="348"/>
        <v>78.098980385544763</v>
      </c>
      <c r="M1195" s="12" t="str">
        <f t="shared" si="355"/>
        <v>Above Average</v>
      </c>
      <c r="N1195" s="22">
        <v>5</v>
      </c>
      <c r="O1195" s="22" t="str">
        <f t="shared" si="356"/>
        <v>Low</v>
      </c>
      <c r="P1195">
        <v>1963</v>
      </c>
      <c r="Q1195">
        <v>1963</v>
      </c>
      <c r="R1195" s="23">
        <v>1572</v>
      </c>
      <c r="S1195" s="23" t="str">
        <f t="shared" si="357"/>
        <v>no</v>
      </c>
      <c r="T1195" s="23" t="str">
        <f t="shared" si="358"/>
        <v>Above Average</v>
      </c>
      <c r="U1195" s="24">
        <v>1572</v>
      </c>
      <c r="V1195" s="24">
        <v>0</v>
      </c>
      <c r="W1195" s="24" t="s">
        <v>413</v>
      </c>
      <c r="X1195" s="24">
        <v>1572</v>
      </c>
      <c r="Y1195" s="24" t="str">
        <f t="shared" si="359"/>
        <v>no</v>
      </c>
      <c r="Z1195" s="24" t="str">
        <f t="shared" si="360"/>
        <v>Above Average</v>
      </c>
      <c r="AA1195" s="25">
        <v>1</v>
      </c>
      <c r="AB1195" s="25">
        <v>0</v>
      </c>
      <c r="AC1195" s="25">
        <v>1</v>
      </c>
      <c r="AD1195" s="25">
        <v>1</v>
      </c>
      <c r="AE1195" s="25">
        <f t="shared" si="361"/>
        <v>3</v>
      </c>
      <c r="AF1195" s="25" t="str">
        <f t="shared" si="362"/>
        <v>More</v>
      </c>
      <c r="AG1195" s="57">
        <v>5</v>
      </c>
      <c r="AH1195" s="29">
        <v>186700</v>
      </c>
      <c r="AI1195" s="29">
        <f t="shared" si="349"/>
        <v>3144</v>
      </c>
      <c r="AJ1195" s="29" t="str">
        <f t="shared" si="363"/>
        <v>no</v>
      </c>
      <c r="AK1195" s="29">
        <f t="shared" si="364"/>
        <v>59.382951653944019</v>
      </c>
      <c r="AL1195" s="29">
        <f t="shared" si="365"/>
        <v>118.76590330788804</v>
      </c>
    </row>
    <row r="1196" spans="1:38" x14ac:dyDescent="0.2">
      <c r="A1196">
        <v>1186</v>
      </c>
      <c r="B1196" s="12">
        <v>60</v>
      </c>
      <c r="C1196" s="12">
        <f t="shared" si="350"/>
        <v>60</v>
      </c>
      <c r="D1196" s="12" t="str">
        <f t="shared" si="347"/>
        <v>no</v>
      </c>
      <c r="E1196" s="12" t="str">
        <f t="shared" si="351"/>
        <v>Below Average</v>
      </c>
      <c r="F1196" s="21">
        <v>9738</v>
      </c>
      <c r="G1196" s="21" t="str">
        <f t="shared" si="352"/>
        <v>no</v>
      </c>
      <c r="H1196" s="21" t="str">
        <f t="shared" si="353"/>
        <v>Below Average</v>
      </c>
      <c r="I1196" s="12" t="s">
        <v>185</v>
      </c>
      <c r="J1196" s="12" t="str">
        <f t="shared" si="354"/>
        <v>Edwards</v>
      </c>
      <c r="K1196" s="12" t="s">
        <v>91</v>
      </c>
      <c r="L1196" s="12">
        <f t="shared" si="348"/>
        <v>61.772149970231268</v>
      </c>
      <c r="M1196" s="12" t="str">
        <f t="shared" si="355"/>
        <v>Below Average</v>
      </c>
      <c r="N1196" s="22">
        <v>5</v>
      </c>
      <c r="O1196" s="22" t="str">
        <f t="shared" si="356"/>
        <v>Low</v>
      </c>
      <c r="P1196">
        <v>1924</v>
      </c>
      <c r="Q1196">
        <v>1950</v>
      </c>
      <c r="R1196" s="23">
        <v>784</v>
      </c>
      <c r="S1196" s="23" t="str">
        <f t="shared" si="357"/>
        <v>no</v>
      </c>
      <c r="T1196" s="23" t="str">
        <f t="shared" si="358"/>
        <v>Below Average</v>
      </c>
      <c r="U1196" s="24">
        <v>949</v>
      </c>
      <c r="V1196" s="24">
        <v>272</v>
      </c>
      <c r="W1196" s="24" t="s">
        <v>412</v>
      </c>
      <c r="X1196" s="24">
        <v>1221</v>
      </c>
      <c r="Y1196" s="24" t="str">
        <f t="shared" si="359"/>
        <v>no</v>
      </c>
      <c r="Z1196" s="24" t="str">
        <f t="shared" si="360"/>
        <v>Below Average</v>
      </c>
      <c r="AA1196" s="25">
        <v>1</v>
      </c>
      <c r="AB1196" s="25">
        <v>0</v>
      </c>
      <c r="AC1196" s="25">
        <v>1</v>
      </c>
      <c r="AD1196" s="25">
        <v>0</v>
      </c>
      <c r="AE1196" s="25">
        <f t="shared" si="361"/>
        <v>2</v>
      </c>
      <c r="AF1196" s="25" t="str">
        <f t="shared" si="362"/>
        <v>Less</v>
      </c>
      <c r="AG1196" s="57">
        <v>7</v>
      </c>
      <c r="AH1196" s="29">
        <v>104900</v>
      </c>
      <c r="AI1196" s="29">
        <f t="shared" si="349"/>
        <v>2005</v>
      </c>
      <c r="AJ1196" s="29" t="str">
        <f t="shared" si="363"/>
        <v>no</v>
      </c>
      <c r="AK1196" s="29">
        <f t="shared" si="364"/>
        <v>52.31920199501247</v>
      </c>
      <c r="AL1196" s="29">
        <f t="shared" si="365"/>
        <v>85.913185913185913</v>
      </c>
    </row>
    <row r="1197" spans="1:38" x14ac:dyDescent="0.2">
      <c r="A1197">
        <v>1187</v>
      </c>
      <c r="B1197" s="12">
        <v>107</v>
      </c>
      <c r="C1197" s="12">
        <f t="shared" si="350"/>
        <v>107</v>
      </c>
      <c r="D1197" s="12" t="str">
        <f t="shared" si="347"/>
        <v>no</v>
      </c>
      <c r="E1197" s="12" t="str">
        <f t="shared" si="351"/>
        <v>Above Average</v>
      </c>
      <c r="F1197" s="21">
        <v>10615</v>
      </c>
      <c r="G1197" s="21" t="str">
        <f t="shared" si="352"/>
        <v>no</v>
      </c>
      <c r="H1197" s="21" t="str">
        <f t="shared" si="353"/>
        <v>Above Average</v>
      </c>
      <c r="I1197" s="12" t="s">
        <v>143</v>
      </c>
      <c r="J1197" s="12" t="str">
        <f t="shared" si="354"/>
        <v/>
      </c>
      <c r="K1197" s="12" t="s">
        <v>149</v>
      </c>
      <c r="L1197" s="12">
        <f t="shared" si="348"/>
        <v>57.90974368543602</v>
      </c>
      <c r="M1197" s="12" t="str">
        <f t="shared" si="355"/>
        <v/>
      </c>
      <c r="N1197" s="22">
        <v>3</v>
      </c>
      <c r="O1197" s="22" t="str">
        <f t="shared" si="356"/>
        <v>Low</v>
      </c>
      <c r="P1197">
        <v>1900</v>
      </c>
      <c r="Q1197">
        <v>1970</v>
      </c>
      <c r="R1197" s="23">
        <v>978</v>
      </c>
      <c r="S1197" s="23" t="str">
        <f t="shared" si="357"/>
        <v>no</v>
      </c>
      <c r="T1197" s="23" t="str">
        <f t="shared" si="358"/>
        <v>Below Average</v>
      </c>
      <c r="U1197" s="24">
        <v>1014</v>
      </c>
      <c r="V1197" s="24">
        <v>685</v>
      </c>
      <c r="W1197" s="24" t="s">
        <v>412</v>
      </c>
      <c r="X1197" s="24">
        <v>1699</v>
      </c>
      <c r="Y1197" s="24" t="str">
        <f t="shared" si="359"/>
        <v>no</v>
      </c>
      <c r="Z1197" s="24" t="str">
        <f t="shared" si="360"/>
        <v>Above Average</v>
      </c>
      <c r="AA1197" s="25">
        <v>1</v>
      </c>
      <c r="AB1197" s="25">
        <v>0</v>
      </c>
      <c r="AC1197" s="25">
        <v>2</v>
      </c>
      <c r="AD1197" s="25">
        <v>0</v>
      </c>
      <c r="AE1197" s="25">
        <f t="shared" si="361"/>
        <v>3</v>
      </c>
      <c r="AF1197" s="25" t="str">
        <f t="shared" si="362"/>
        <v>More</v>
      </c>
      <c r="AG1197" s="57">
        <v>7</v>
      </c>
      <c r="AH1197" s="29">
        <v>95000</v>
      </c>
      <c r="AI1197" s="29">
        <f t="shared" si="349"/>
        <v>2677</v>
      </c>
      <c r="AJ1197" s="29" t="str">
        <f t="shared" si="363"/>
        <v>no</v>
      </c>
      <c r="AK1197" s="29">
        <f t="shared" si="364"/>
        <v>35.487485991781845</v>
      </c>
      <c r="AL1197" s="29">
        <f t="shared" si="365"/>
        <v>55.915244261330194</v>
      </c>
    </row>
    <row r="1198" spans="1:38" x14ac:dyDescent="0.2">
      <c r="A1198">
        <v>1188</v>
      </c>
      <c r="B1198" s="12">
        <v>89</v>
      </c>
      <c r="C1198" s="12">
        <f t="shared" si="350"/>
        <v>89</v>
      </c>
      <c r="D1198" s="12" t="str">
        <f t="shared" si="347"/>
        <v>no</v>
      </c>
      <c r="E1198" s="12" t="str">
        <f t="shared" si="351"/>
        <v>Above Average</v>
      </c>
      <c r="F1198" s="21">
        <v>12461</v>
      </c>
      <c r="G1198" s="21" t="str">
        <f t="shared" si="352"/>
        <v>no</v>
      </c>
      <c r="H1198" s="21" t="str">
        <f t="shared" si="353"/>
        <v>Above Average</v>
      </c>
      <c r="I1198" s="12" t="s">
        <v>129</v>
      </c>
      <c r="J1198" s="12" t="str">
        <f t="shared" si="354"/>
        <v>NoRidge</v>
      </c>
      <c r="K1198" s="12" t="s">
        <v>91</v>
      </c>
      <c r="L1198" s="12">
        <f t="shared" si="348"/>
        <v>82.673563019433331</v>
      </c>
      <c r="M1198" s="12" t="str">
        <f t="shared" si="355"/>
        <v>Above Average</v>
      </c>
      <c r="N1198" s="22">
        <v>8</v>
      </c>
      <c r="O1198" s="22" t="str">
        <f t="shared" si="356"/>
        <v>High</v>
      </c>
      <c r="P1198">
        <v>1994</v>
      </c>
      <c r="Q1198">
        <v>1995</v>
      </c>
      <c r="R1198" s="23">
        <v>1624</v>
      </c>
      <c r="S1198" s="23" t="str">
        <f t="shared" si="357"/>
        <v>no</v>
      </c>
      <c r="T1198" s="23" t="str">
        <f t="shared" si="358"/>
        <v>Above Average</v>
      </c>
      <c r="U1198" s="24">
        <v>1624</v>
      </c>
      <c r="V1198" s="24">
        <v>0</v>
      </c>
      <c r="W1198" s="24" t="s">
        <v>413</v>
      </c>
      <c r="X1198" s="24">
        <v>1624</v>
      </c>
      <c r="Y1198" s="24" t="str">
        <f t="shared" si="359"/>
        <v>no</v>
      </c>
      <c r="Z1198" s="24" t="str">
        <f t="shared" si="360"/>
        <v>Above Average</v>
      </c>
      <c r="AA1198" s="25">
        <v>1</v>
      </c>
      <c r="AB1198" s="25">
        <v>0</v>
      </c>
      <c r="AC1198" s="25">
        <v>2</v>
      </c>
      <c r="AD1198" s="25">
        <v>0</v>
      </c>
      <c r="AE1198" s="25">
        <f t="shared" si="361"/>
        <v>3</v>
      </c>
      <c r="AF1198" s="25" t="str">
        <f t="shared" si="362"/>
        <v>More</v>
      </c>
      <c r="AG1198" s="57">
        <v>5</v>
      </c>
      <c r="AH1198" s="29">
        <v>262000</v>
      </c>
      <c r="AI1198" s="29">
        <f t="shared" si="349"/>
        <v>3248</v>
      </c>
      <c r="AJ1198" s="29" t="str">
        <f t="shared" si="363"/>
        <v>no</v>
      </c>
      <c r="AK1198" s="29">
        <f t="shared" si="364"/>
        <v>80.665024630541879</v>
      </c>
      <c r="AL1198" s="29">
        <f t="shared" si="365"/>
        <v>161.33004926108376</v>
      </c>
    </row>
    <row r="1199" spans="1:38" x14ac:dyDescent="0.2">
      <c r="A1199">
        <v>1189</v>
      </c>
      <c r="B1199" s="12">
        <v>68</v>
      </c>
      <c r="C1199" s="12">
        <f t="shared" si="350"/>
        <v>68</v>
      </c>
      <c r="D1199" s="12" t="str">
        <f t="shared" si="347"/>
        <v>no</v>
      </c>
      <c r="E1199" s="12" t="str">
        <f t="shared" si="351"/>
        <v>Below Average</v>
      </c>
      <c r="F1199" s="21">
        <v>8935</v>
      </c>
      <c r="G1199" s="21" t="str">
        <f t="shared" si="352"/>
        <v>no</v>
      </c>
      <c r="H1199" s="21" t="str">
        <f t="shared" si="353"/>
        <v>Below Average</v>
      </c>
      <c r="I1199" s="12" t="s">
        <v>89</v>
      </c>
      <c r="J1199" s="12" t="str">
        <f t="shared" si="354"/>
        <v>CollgCr</v>
      </c>
      <c r="K1199" s="12" t="s">
        <v>91</v>
      </c>
      <c r="L1199" s="12">
        <f t="shared" si="348"/>
        <v>74.535824409408733</v>
      </c>
      <c r="M1199" s="12" t="str">
        <f t="shared" si="355"/>
        <v>Above Average</v>
      </c>
      <c r="N1199" s="22">
        <v>7</v>
      </c>
      <c r="O1199" s="22" t="str">
        <f t="shared" si="356"/>
        <v>High</v>
      </c>
      <c r="P1199">
        <v>2002</v>
      </c>
      <c r="Q1199">
        <v>2002</v>
      </c>
      <c r="R1199" s="23">
        <v>831</v>
      </c>
      <c r="S1199" s="23" t="str">
        <f t="shared" si="357"/>
        <v>no</v>
      </c>
      <c r="T1199" s="23" t="str">
        <f t="shared" si="358"/>
        <v>Below Average</v>
      </c>
      <c r="U1199" s="24">
        <v>831</v>
      </c>
      <c r="V1199" s="24">
        <v>829</v>
      </c>
      <c r="W1199" s="24" t="s">
        <v>412</v>
      </c>
      <c r="X1199" s="24">
        <v>1660</v>
      </c>
      <c r="Y1199" s="24" t="str">
        <f t="shared" si="359"/>
        <v>no</v>
      </c>
      <c r="Z1199" s="24" t="str">
        <f t="shared" si="360"/>
        <v>Above Average</v>
      </c>
      <c r="AA1199" s="25">
        <v>0</v>
      </c>
      <c r="AB1199" s="25">
        <v>0</v>
      </c>
      <c r="AC1199" s="25">
        <v>2</v>
      </c>
      <c r="AD1199" s="25">
        <v>1</v>
      </c>
      <c r="AE1199" s="25">
        <f t="shared" si="361"/>
        <v>3</v>
      </c>
      <c r="AF1199" s="25" t="str">
        <f t="shared" si="362"/>
        <v>More</v>
      </c>
      <c r="AG1199" s="57">
        <v>7</v>
      </c>
      <c r="AH1199" s="29">
        <v>195000</v>
      </c>
      <c r="AI1199" s="29">
        <f t="shared" si="349"/>
        <v>2491</v>
      </c>
      <c r="AJ1199" s="29" t="str">
        <f t="shared" si="363"/>
        <v>no</v>
      </c>
      <c r="AK1199" s="29">
        <f t="shared" si="364"/>
        <v>78.281814532316332</v>
      </c>
      <c r="AL1199" s="29">
        <f t="shared" si="365"/>
        <v>117.46987951807229</v>
      </c>
    </row>
    <row r="1200" spans="1:38" x14ac:dyDescent="0.2">
      <c r="A1200">
        <v>1190</v>
      </c>
      <c r="B1200" s="12">
        <v>60</v>
      </c>
      <c r="C1200" s="12">
        <f t="shared" si="350"/>
        <v>60</v>
      </c>
      <c r="D1200" s="12" t="str">
        <f t="shared" si="347"/>
        <v>no</v>
      </c>
      <c r="E1200" s="12" t="str">
        <f t="shared" si="351"/>
        <v>Below Average</v>
      </c>
      <c r="F1200" s="21">
        <v>7500</v>
      </c>
      <c r="G1200" s="21" t="str">
        <f t="shared" si="352"/>
        <v>no</v>
      </c>
      <c r="H1200" s="21" t="str">
        <f t="shared" si="353"/>
        <v>Below Average</v>
      </c>
      <c r="I1200" s="12" t="s">
        <v>193</v>
      </c>
      <c r="J1200" s="12" t="str">
        <f t="shared" si="354"/>
        <v>Gilbert</v>
      </c>
      <c r="K1200" s="12" t="s">
        <v>91</v>
      </c>
      <c r="L1200" s="12">
        <f t="shared" si="348"/>
        <v>77.47396854876844</v>
      </c>
      <c r="M1200" s="12" t="str">
        <f t="shared" si="355"/>
        <v>Above Average</v>
      </c>
      <c r="N1200" s="22">
        <v>7</v>
      </c>
      <c r="O1200" s="22" t="str">
        <f t="shared" si="356"/>
        <v>High</v>
      </c>
      <c r="P1200">
        <v>1999</v>
      </c>
      <c r="Q1200">
        <v>1999</v>
      </c>
      <c r="R1200" s="23">
        <v>994</v>
      </c>
      <c r="S1200" s="23" t="str">
        <f t="shared" si="357"/>
        <v>no</v>
      </c>
      <c r="T1200" s="23" t="str">
        <f t="shared" si="358"/>
        <v>Below Average</v>
      </c>
      <c r="U1200" s="24">
        <v>1028</v>
      </c>
      <c r="V1200" s="24">
        <v>776</v>
      </c>
      <c r="W1200" s="24" t="s">
        <v>412</v>
      </c>
      <c r="X1200" s="24">
        <v>1804</v>
      </c>
      <c r="Y1200" s="24" t="str">
        <f t="shared" si="359"/>
        <v>no</v>
      </c>
      <c r="Z1200" s="24" t="str">
        <f t="shared" si="360"/>
        <v>Above Average</v>
      </c>
      <c r="AA1200" s="25">
        <v>0</v>
      </c>
      <c r="AB1200" s="25">
        <v>0</v>
      </c>
      <c r="AC1200" s="25">
        <v>2</v>
      </c>
      <c r="AD1200" s="25">
        <v>1</v>
      </c>
      <c r="AE1200" s="25">
        <f t="shared" si="361"/>
        <v>3</v>
      </c>
      <c r="AF1200" s="25" t="str">
        <f t="shared" si="362"/>
        <v>More</v>
      </c>
      <c r="AG1200" s="57">
        <v>7</v>
      </c>
      <c r="AH1200" s="29">
        <v>189000</v>
      </c>
      <c r="AI1200" s="29">
        <f t="shared" si="349"/>
        <v>2798</v>
      </c>
      <c r="AJ1200" s="29" t="str">
        <f t="shared" si="363"/>
        <v>no</v>
      </c>
      <c r="AK1200" s="29">
        <f t="shared" si="364"/>
        <v>67.548248749106506</v>
      </c>
      <c r="AL1200" s="29">
        <f t="shared" si="365"/>
        <v>104.76718403547672</v>
      </c>
    </row>
    <row r="1201" spans="1:38" x14ac:dyDescent="0.2">
      <c r="A1201">
        <v>1191</v>
      </c>
      <c r="B1201" s="12" t="s">
        <v>83</v>
      </c>
      <c r="C1201" s="12">
        <f t="shared" si="350"/>
        <v>69</v>
      </c>
      <c r="D1201" s="12" t="str">
        <f t="shared" si="347"/>
        <v>no</v>
      </c>
      <c r="E1201" s="12" t="str">
        <f t="shared" si="351"/>
        <v>Below Average</v>
      </c>
      <c r="F1201" s="21">
        <v>32463</v>
      </c>
      <c r="G1201" s="21" t="str">
        <f t="shared" si="352"/>
        <v>yes</v>
      </c>
      <c r="H1201" s="21" t="str">
        <f t="shared" si="353"/>
        <v>Above Average</v>
      </c>
      <c r="I1201" s="12" t="s">
        <v>131</v>
      </c>
      <c r="J1201" s="12" t="str">
        <f t="shared" si="354"/>
        <v/>
      </c>
      <c r="K1201" s="12" t="s">
        <v>149</v>
      </c>
      <c r="L1201" s="12">
        <f t="shared" si="348"/>
        <v>69.371268986915226</v>
      </c>
      <c r="M1201" s="12" t="str">
        <f t="shared" si="355"/>
        <v/>
      </c>
      <c r="N1201" s="22">
        <v>4</v>
      </c>
      <c r="O1201" s="22" t="str">
        <f t="shared" si="356"/>
        <v>Low</v>
      </c>
      <c r="P1201">
        <v>1961</v>
      </c>
      <c r="Q1201">
        <v>1975</v>
      </c>
      <c r="R1201" s="23">
        <v>1249</v>
      </c>
      <c r="S1201" s="23" t="str">
        <f t="shared" si="357"/>
        <v>no</v>
      </c>
      <c r="T1201" s="23" t="str">
        <f t="shared" si="358"/>
        <v>Above Average</v>
      </c>
      <c r="U1201" s="24">
        <v>1622</v>
      </c>
      <c r="V1201" s="24">
        <v>0</v>
      </c>
      <c r="W1201" s="24" t="s">
        <v>413</v>
      </c>
      <c r="X1201" s="24">
        <v>1622</v>
      </c>
      <c r="Y1201" s="24" t="str">
        <f t="shared" si="359"/>
        <v>no</v>
      </c>
      <c r="Z1201" s="24" t="str">
        <f t="shared" si="360"/>
        <v>Above Average</v>
      </c>
      <c r="AA1201" s="25">
        <v>1</v>
      </c>
      <c r="AB1201" s="25">
        <v>0</v>
      </c>
      <c r="AC1201" s="25">
        <v>1</v>
      </c>
      <c r="AD1201" s="25">
        <v>0</v>
      </c>
      <c r="AE1201" s="25">
        <f t="shared" si="361"/>
        <v>2</v>
      </c>
      <c r="AF1201" s="25" t="str">
        <f t="shared" si="362"/>
        <v>Less</v>
      </c>
      <c r="AG1201" s="57">
        <v>7</v>
      </c>
      <c r="AH1201" s="29">
        <v>168000</v>
      </c>
      <c r="AI1201" s="29">
        <f t="shared" si="349"/>
        <v>2871</v>
      </c>
      <c r="AJ1201" s="29" t="str">
        <f t="shared" si="363"/>
        <v>no</v>
      </c>
      <c r="AK1201" s="29">
        <f t="shared" si="364"/>
        <v>58.516196447230932</v>
      </c>
      <c r="AL1201" s="29">
        <f t="shared" si="365"/>
        <v>103.57583230579532</v>
      </c>
    </row>
    <row r="1202" spans="1:38" x14ac:dyDescent="0.2">
      <c r="A1202">
        <v>1192</v>
      </c>
      <c r="B1202" s="12">
        <v>24</v>
      </c>
      <c r="C1202" s="12">
        <f t="shared" si="350"/>
        <v>24</v>
      </c>
      <c r="D1202" s="12" t="str">
        <f t="shared" si="347"/>
        <v>yes</v>
      </c>
      <c r="E1202" s="12" t="str">
        <f t="shared" si="351"/>
        <v>Below Average</v>
      </c>
      <c r="F1202" s="21">
        <v>2645</v>
      </c>
      <c r="G1202" s="21" t="str">
        <f t="shared" si="352"/>
        <v>no</v>
      </c>
      <c r="H1202" s="21" t="str">
        <f t="shared" si="353"/>
        <v>Below Average</v>
      </c>
      <c r="I1202" s="12" t="s">
        <v>136</v>
      </c>
      <c r="J1202" s="12" t="str">
        <f t="shared" si="354"/>
        <v/>
      </c>
      <c r="K1202" s="12" t="s">
        <v>198</v>
      </c>
      <c r="L1202" s="12">
        <f t="shared" si="348"/>
        <v>83.140020408338017</v>
      </c>
      <c r="M1202" s="12" t="str">
        <f t="shared" si="355"/>
        <v/>
      </c>
      <c r="N1202" s="22">
        <v>8</v>
      </c>
      <c r="O1202" s="22" t="str">
        <f t="shared" si="356"/>
        <v>High</v>
      </c>
      <c r="P1202">
        <v>1999</v>
      </c>
      <c r="Q1202">
        <v>2000</v>
      </c>
      <c r="R1202" s="23">
        <v>776</v>
      </c>
      <c r="S1202" s="23" t="str">
        <f t="shared" si="357"/>
        <v>no</v>
      </c>
      <c r="T1202" s="23" t="str">
        <f t="shared" si="358"/>
        <v>Below Average</v>
      </c>
      <c r="U1202" s="24">
        <v>764</v>
      </c>
      <c r="V1202" s="24">
        <v>677</v>
      </c>
      <c r="W1202" s="24" t="s">
        <v>412</v>
      </c>
      <c r="X1202" s="24">
        <v>1441</v>
      </c>
      <c r="Y1202" s="24" t="str">
        <f t="shared" si="359"/>
        <v>no</v>
      </c>
      <c r="Z1202" s="24" t="str">
        <f t="shared" si="360"/>
        <v>Below Average</v>
      </c>
      <c r="AA1202" s="25">
        <v>0</v>
      </c>
      <c r="AB1202" s="25">
        <v>0</v>
      </c>
      <c r="AC1202" s="25">
        <v>2</v>
      </c>
      <c r="AD1202" s="25">
        <v>1</v>
      </c>
      <c r="AE1202" s="25">
        <f t="shared" si="361"/>
        <v>3</v>
      </c>
      <c r="AF1202" s="25" t="str">
        <f t="shared" si="362"/>
        <v>More</v>
      </c>
      <c r="AG1202" s="57">
        <v>5</v>
      </c>
      <c r="AH1202" s="29">
        <v>174000</v>
      </c>
      <c r="AI1202" s="29">
        <f t="shared" si="349"/>
        <v>2217</v>
      </c>
      <c r="AJ1202" s="29" t="str">
        <f t="shared" si="363"/>
        <v>no</v>
      </c>
      <c r="AK1202" s="29">
        <f t="shared" si="364"/>
        <v>78.484438430311229</v>
      </c>
      <c r="AL1202" s="29">
        <f t="shared" si="365"/>
        <v>120.74947952810548</v>
      </c>
    </row>
    <row r="1203" spans="1:38" x14ac:dyDescent="0.2">
      <c r="A1203">
        <v>1193</v>
      </c>
      <c r="B1203" s="12">
        <v>60</v>
      </c>
      <c r="C1203" s="12">
        <f t="shared" si="350"/>
        <v>60</v>
      </c>
      <c r="D1203" s="12" t="str">
        <f t="shared" si="347"/>
        <v>no</v>
      </c>
      <c r="E1203" s="12" t="str">
        <f t="shared" si="351"/>
        <v>Below Average</v>
      </c>
      <c r="F1203" s="21">
        <v>9600</v>
      </c>
      <c r="G1203" s="21" t="str">
        <f t="shared" si="352"/>
        <v>no</v>
      </c>
      <c r="H1203" s="21" t="str">
        <f t="shared" si="353"/>
        <v>Below Average</v>
      </c>
      <c r="I1203" s="12" t="s">
        <v>143</v>
      </c>
      <c r="J1203" s="12" t="str">
        <f t="shared" si="354"/>
        <v>OldTown</v>
      </c>
      <c r="K1203" s="12" t="s">
        <v>91</v>
      </c>
      <c r="L1203" s="12">
        <f t="shared" si="348"/>
        <v>57.90974368543602</v>
      </c>
      <c r="M1203" s="12" t="str">
        <f t="shared" si="355"/>
        <v>Below Average</v>
      </c>
      <c r="N1203" s="22">
        <v>5</v>
      </c>
      <c r="O1203" s="22" t="str">
        <f t="shared" si="356"/>
        <v>Low</v>
      </c>
      <c r="P1203">
        <v>1925</v>
      </c>
      <c r="Q1203">
        <v>1994</v>
      </c>
      <c r="R1203" s="23">
        <v>702</v>
      </c>
      <c r="S1203" s="23" t="str">
        <f t="shared" si="357"/>
        <v>no</v>
      </c>
      <c r="T1203" s="23" t="str">
        <f t="shared" si="358"/>
        <v>Below Average</v>
      </c>
      <c r="U1203" s="24">
        <v>842</v>
      </c>
      <c r="V1203" s="24">
        <v>630</v>
      </c>
      <c r="W1203" s="24" t="s">
        <v>412</v>
      </c>
      <c r="X1203" s="24">
        <v>1472</v>
      </c>
      <c r="Y1203" s="24" t="str">
        <f t="shared" si="359"/>
        <v>no</v>
      </c>
      <c r="Z1203" s="24" t="str">
        <f t="shared" si="360"/>
        <v>Below Average</v>
      </c>
      <c r="AA1203" s="25">
        <v>0</v>
      </c>
      <c r="AB1203" s="25">
        <v>0</v>
      </c>
      <c r="AC1203" s="25">
        <v>1</v>
      </c>
      <c r="AD1203" s="25">
        <v>0</v>
      </c>
      <c r="AE1203" s="25">
        <f t="shared" si="361"/>
        <v>1</v>
      </c>
      <c r="AF1203" s="25" t="str">
        <f t="shared" si="362"/>
        <v>Less</v>
      </c>
      <c r="AG1203" s="57">
        <v>6</v>
      </c>
      <c r="AH1203" s="29">
        <v>125000</v>
      </c>
      <c r="AI1203" s="29">
        <f t="shared" si="349"/>
        <v>2174</v>
      </c>
      <c r="AJ1203" s="29" t="str">
        <f t="shared" si="363"/>
        <v>no</v>
      </c>
      <c r="AK1203" s="29">
        <f t="shared" si="364"/>
        <v>57.497700091996322</v>
      </c>
      <c r="AL1203" s="29">
        <f t="shared" si="365"/>
        <v>84.918478260869563</v>
      </c>
    </row>
    <row r="1204" spans="1:38" x14ac:dyDescent="0.2">
      <c r="A1204">
        <v>1194</v>
      </c>
      <c r="B1204" s="12" t="s">
        <v>83</v>
      </c>
      <c r="C1204" s="12">
        <f t="shared" si="350"/>
        <v>69</v>
      </c>
      <c r="D1204" s="12" t="str">
        <f t="shared" si="347"/>
        <v>no</v>
      </c>
      <c r="E1204" s="12" t="str">
        <f t="shared" si="351"/>
        <v>Below Average</v>
      </c>
      <c r="F1204" s="21">
        <v>4500</v>
      </c>
      <c r="G1204" s="21" t="str">
        <f t="shared" si="352"/>
        <v>no</v>
      </c>
      <c r="H1204" s="21" t="str">
        <f t="shared" si="353"/>
        <v>Below Average</v>
      </c>
      <c r="I1204" s="12" t="s">
        <v>131</v>
      </c>
      <c r="J1204" s="12" t="str">
        <f t="shared" si="354"/>
        <v/>
      </c>
      <c r="K1204" s="12" t="s">
        <v>179</v>
      </c>
      <c r="L1204" s="12">
        <f t="shared" si="348"/>
        <v>69.371268986915226</v>
      </c>
      <c r="M1204" s="12" t="str">
        <f t="shared" si="355"/>
        <v/>
      </c>
      <c r="N1204" s="22">
        <v>6</v>
      </c>
      <c r="O1204" s="22" t="str">
        <f t="shared" si="356"/>
        <v>Low</v>
      </c>
      <c r="P1204">
        <v>1999</v>
      </c>
      <c r="Q1204">
        <v>1999</v>
      </c>
      <c r="R1204" s="23">
        <v>1224</v>
      </c>
      <c r="S1204" s="23" t="str">
        <f t="shared" si="357"/>
        <v>no</v>
      </c>
      <c r="T1204" s="23" t="str">
        <f t="shared" si="358"/>
        <v>Above Average</v>
      </c>
      <c r="U1204" s="24">
        <v>1224</v>
      </c>
      <c r="V1204" s="24">
        <v>0</v>
      </c>
      <c r="W1204" s="24" t="s">
        <v>413</v>
      </c>
      <c r="X1204" s="24">
        <v>1224</v>
      </c>
      <c r="Y1204" s="24" t="str">
        <f t="shared" si="359"/>
        <v>no</v>
      </c>
      <c r="Z1204" s="24" t="str">
        <f t="shared" si="360"/>
        <v>Below Average</v>
      </c>
      <c r="AA1204" s="25">
        <v>1</v>
      </c>
      <c r="AB1204" s="25">
        <v>0</v>
      </c>
      <c r="AC1204" s="25">
        <v>2</v>
      </c>
      <c r="AD1204" s="25">
        <v>0</v>
      </c>
      <c r="AE1204" s="25">
        <f t="shared" si="361"/>
        <v>3</v>
      </c>
      <c r="AF1204" s="25" t="str">
        <f t="shared" si="362"/>
        <v>More</v>
      </c>
      <c r="AG1204" s="57">
        <v>5</v>
      </c>
      <c r="AH1204" s="29">
        <v>165000</v>
      </c>
      <c r="AI1204" s="29">
        <f t="shared" si="349"/>
        <v>2448</v>
      </c>
      <c r="AJ1204" s="29" t="str">
        <f t="shared" si="363"/>
        <v>no</v>
      </c>
      <c r="AK1204" s="29">
        <f t="shared" si="364"/>
        <v>67.401960784313729</v>
      </c>
      <c r="AL1204" s="29">
        <f t="shared" si="365"/>
        <v>134.80392156862746</v>
      </c>
    </row>
    <row r="1205" spans="1:38" x14ac:dyDescent="0.2">
      <c r="A1205">
        <v>1195</v>
      </c>
      <c r="B1205" s="12">
        <v>80</v>
      </c>
      <c r="C1205" s="12">
        <f t="shared" si="350"/>
        <v>80</v>
      </c>
      <c r="D1205" s="12" t="str">
        <f t="shared" si="347"/>
        <v>no</v>
      </c>
      <c r="E1205" s="12" t="str">
        <f t="shared" si="351"/>
        <v>Above Average</v>
      </c>
      <c r="F1205" s="21">
        <v>9364</v>
      </c>
      <c r="G1205" s="21" t="str">
        <f t="shared" si="352"/>
        <v>no</v>
      </c>
      <c r="H1205" s="21" t="str">
        <f t="shared" si="353"/>
        <v>Below Average</v>
      </c>
      <c r="I1205" s="12" t="s">
        <v>151</v>
      </c>
      <c r="J1205" s="12" t="str">
        <f t="shared" si="354"/>
        <v>Sawyer</v>
      </c>
      <c r="K1205" s="12" t="s">
        <v>91</v>
      </c>
      <c r="L1205" s="12">
        <f t="shared" si="348"/>
        <v>65.835562612127291</v>
      </c>
      <c r="M1205" s="12" t="str">
        <f t="shared" si="355"/>
        <v>Below Average</v>
      </c>
      <c r="N1205" s="22">
        <v>6</v>
      </c>
      <c r="O1205" s="22" t="str">
        <f t="shared" si="356"/>
        <v>Low</v>
      </c>
      <c r="P1205">
        <v>1969</v>
      </c>
      <c r="Q1205">
        <v>1969</v>
      </c>
      <c r="R1205" s="23">
        <v>663</v>
      </c>
      <c r="S1205" s="23" t="str">
        <f t="shared" si="357"/>
        <v>no</v>
      </c>
      <c r="T1205" s="23" t="str">
        <f t="shared" si="358"/>
        <v>Below Average</v>
      </c>
      <c r="U1205" s="24">
        <v>663</v>
      </c>
      <c r="V1205" s="24">
        <v>689</v>
      </c>
      <c r="W1205" s="24" t="s">
        <v>412</v>
      </c>
      <c r="X1205" s="24">
        <v>1352</v>
      </c>
      <c r="Y1205" s="24" t="str">
        <f t="shared" si="359"/>
        <v>no</v>
      </c>
      <c r="Z1205" s="24" t="str">
        <f t="shared" si="360"/>
        <v>Below Average</v>
      </c>
      <c r="AA1205" s="25">
        <v>0</v>
      </c>
      <c r="AB1205" s="25">
        <v>0</v>
      </c>
      <c r="AC1205" s="25">
        <v>1</v>
      </c>
      <c r="AD1205" s="25">
        <v>1</v>
      </c>
      <c r="AE1205" s="25">
        <f t="shared" si="361"/>
        <v>2</v>
      </c>
      <c r="AF1205" s="25" t="str">
        <f t="shared" si="362"/>
        <v>Less</v>
      </c>
      <c r="AG1205" s="57">
        <v>7</v>
      </c>
      <c r="AH1205" s="29">
        <v>158000</v>
      </c>
      <c r="AI1205" s="29">
        <f t="shared" si="349"/>
        <v>2015</v>
      </c>
      <c r="AJ1205" s="29" t="str">
        <f t="shared" si="363"/>
        <v>no</v>
      </c>
      <c r="AK1205" s="29">
        <f t="shared" si="364"/>
        <v>78.411910669975185</v>
      </c>
      <c r="AL1205" s="29">
        <f t="shared" si="365"/>
        <v>116.86390532544378</v>
      </c>
    </row>
    <row r="1206" spans="1:38" x14ac:dyDescent="0.2">
      <c r="A1206">
        <v>1196</v>
      </c>
      <c r="B1206" s="12">
        <v>51</v>
      </c>
      <c r="C1206" s="12">
        <f t="shared" si="350"/>
        <v>51</v>
      </c>
      <c r="D1206" s="12" t="str">
        <f t="shared" si="347"/>
        <v>no</v>
      </c>
      <c r="E1206" s="12" t="str">
        <f t="shared" si="351"/>
        <v>Below Average</v>
      </c>
      <c r="F1206" s="21">
        <v>8029</v>
      </c>
      <c r="G1206" s="21" t="str">
        <f t="shared" si="352"/>
        <v>no</v>
      </c>
      <c r="H1206" s="21" t="str">
        <f t="shared" si="353"/>
        <v>Below Average</v>
      </c>
      <c r="I1206" s="12" t="s">
        <v>193</v>
      </c>
      <c r="J1206" s="12" t="str">
        <f t="shared" si="354"/>
        <v>Gilbert</v>
      </c>
      <c r="K1206" s="12" t="s">
        <v>91</v>
      </c>
      <c r="L1206" s="12">
        <f t="shared" si="348"/>
        <v>77.47396854876844</v>
      </c>
      <c r="M1206" s="12" t="str">
        <f t="shared" si="355"/>
        <v>Above Average</v>
      </c>
      <c r="N1206" s="22">
        <v>6</v>
      </c>
      <c r="O1206" s="22" t="str">
        <f t="shared" si="356"/>
        <v>Low</v>
      </c>
      <c r="P1206">
        <v>2005</v>
      </c>
      <c r="Q1206">
        <v>2005</v>
      </c>
      <c r="R1206" s="23">
        <v>728</v>
      </c>
      <c r="S1206" s="23" t="str">
        <f t="shared" si="357"/>
        <v>no</v>
      </c>
      <c r="T1206" s="23" t="str">
        <f t="shared" si="358"/>
        <v>Below Average</v>
      </c>
      <c r="U1206" s="24">
        <v>728</v>
      </c>
      <c r="V1206" s="24">
        <v>728</v>
      </c>
      <c r="W1206" s="24" t="s">
        <v>412</v>
      </c>
      <c r="X1206" s="24">
        <v>1456</v>
      </c>
      <c r="Y1206" s="24" t="str">
        <f t="shared" si="359"/>
        <v>no</v>
      </c>
      <c r="Z1206" s="24" t="str">
        <f t="shared" si="360"/>
        <v>Below Average</v>
      </c>
      <c r="AA1206" s="25">
        <v>0</v>
      </c>
      <c r="AB1206" s="25">
        <v>0</v>
      </c>
      <c r="AC1206" s="25">
        <v>2</v>
      </c>
      <c r="AD1206" s="25">
        <v>1</v>
      </c>
      <c r="AE1206" s="25">
        <f t="shared" si="361"/>
        <v>3</v>
      </c>
      <c r="AF1206" s="25" t="str">
        <f t="shared" si="362"/>
        <v>More</v>
      </c>
      <c r="AG1206" s="57">
        <v>8</v>
      </c>
      <c r="AH1206" s="29">
        <v>176000</v>
      </c>
      <c r="AI1206" s="29">
        <f t="shared" si="349"/>
        <v>2184</v>
      </c>
      <c r="AJ1206" s="29" t="str">
        <f t="shared" si="363"/>
        <v>no</v>
      </c>
      <c r="AK1206" s="29">
        <f t="shared" si="364"/>
        <v>80.586080586080584</v>
      </c>
      <c r="AL1206" s="29">
        <f t="shared" si="365"/>
        <v>120.87912087912088</v>
      </c>
    </row>
    <row r="1207" spans="1:38" x14ac:dyDescent="0.2">
      <c r="A1207">
        <v>1197</v>
      </c>
      <c r="B1207" s="12">
        <v>58</v>
      </c>
      <c r="C1207" s="12">
        <f t="shared" si="350"/>
        <v>58</v>
      </c>
      <c r="D1207" s="12" t="str">
        <f t="shared" si="347"/>
        <v>no</v>
      </c>
      <c r="E1207" s="12" t="str">
        <f t="shared" si="351"/>
        <v>Below Average</v>
      </c>
      <c r="F1207" s="21">
        <v>14054</v>
      </c>
      <c r="G1207" s="21" t="str">
        <f t="shared" si="352"/>
        <v>no</v>
      </c>
      <c r="H1207" s="21" t="str">
        <f t="shared" si="353"/>
        <v>Above Average</v>
      </c>
      <c r="I1207" s="12" t="s">
        <v>193</v>
      </c>
      <c r="J1207" s="12" t="str">
        <f t="shared" si="354"/>
        <v>Gilbert</v>
      </c>
      <c r="K1207" s="12" t="s">
        <v>91</v>
      </c>
      <c r="L1207" s="12">
        <f t="shared" si="348"/>
        <v>77.47396854876844</v>
      </c>
      <c r="M1207" s="12" t="str">
        <f t="shared" si="355"/>
        <v>Above Average</v>
      </c>
      <c r="N1207" s="22">
        <v>7</v>
      </c>
      <c r="O1207" s="22" t="str">
        <f t="shared" si="356"/>
        <v>High</v>
      </c>
      <c r="P1207">
        <v>2006</v>
      </c>
      <c r="Q1207">
        <v>2006</v>
      </c>
      <c r="R1207" s="23">
        <v>879</v>
      </c>
      <c r="S1207" s="23" t="str">
        <f t="shared" si="357"/>
        <v>no</v>
      </c>
      <c r="T1207" s="23" t="str">
        <f t="shared" si="358"/>
        <v>Below Average</v>
      </c>
      <c r="U1207" s="24">
        <v>879</v>
      </c>
      <c r="V1207" s="24">
        <v>984</v>
      </c>
      <c r="W1207" s="24" t="s">
        <v>412</v>
      </c>
      <c r="X1207" s="24">
        <v>1863</v>
      </c>
      <c r="Y1207" s="24" t="str">
        <f t="shared" si="359"/>
        <v>no</v>
      </c>
      <c r="Z1207" s="24" t="str">
        <f t="shared" si="360"/>
        <v>Above Average</v>
      </c>
      <c r="AA1207" s="25">
        <v>0</v>
      </c>
      <c r="AB1207" s="25">
        <v>0</v>
      </c>
      <c r="AC1207" s="25">
        <v>2</v>
      </c>
      <c r="AD1207" s="25">
        <v>1</v>
      </c>
      <c r="AE1207" s="25">
        <f t="shared" si="361"/>
        <v>3</v>
      </c>
      <c r="AF1207" s="25" t="str">
        <f t="shared" si="362"/>
        <v>More</v>
      </c>
      <c r="AG1207" s="57">
        <v>9</v>
      </c>
      <c r="AH1207" s="29">
        <v>219210</v>
      </c>
      <c r="AI1207" s="29">
        <f t="shared" si="349"/>
        <v>2742</v>
      </c>
      <c r="AJ1207" s="29" t="str">
        <f t="shared" si="363"/>
        <v>no</v>
      </c>
      <c r="AK1207" s="29">
        <f t="shared" si="364"/>
        <v>79.945295404814004</v>
      </c>
      <c r="AL1207" s="29">
        <f t="shared" si="365"/>
        <v>117.66505636070853</v>
      </c>
    </row>
    <row r="1208" spans="1:38" x14ac:dyDescent="0.2">
      <c r="A1208">
        <v>1198</v>
      </c>
      <c r="B1208" s="12">
        <v>65</v>
      </c>
      <c r="C1208" s="12">
        <f t="shared" si="350"/>
        <v>65</v>
      </c>
      <c r="D1208" s="12" t="str">
        <f t="shared" si="347"/>
        <v>no</v>
      </c>
      <c r="E1208" s="12" t="str">
        <f t="shared" si="351"/>
        <v>Below Average</v>
      </c>
      <c r="F1208" s="21">
        <v>8850</v>
      </c>
      <c r="G1208" s="21" t="str">
        <f t="shared" si="352"/>
        <v>no</v>
      </c>
      <c r="H1208" s="21" t="str">
        <f t="shared" si="353"/>
        <v>Below Average</v>
      </c>
      <c r="I1208" s="12" t="s">
        <v>143</v>
      </c>
      <c r="J1208" s="12" t="str">
        <f t="shared" si="354"/>
        <v>OldTown</v>
      </c>
      <c r="K1208" s="12" t="s">
        <v>91</v>
      </c>
      <c r="L1208" s="12">
        <f t="shared" si="348"/>
        <v>57.90974368543602</v>
      </c>
      <c r="M1208" s="12" t="str">
        <f t="shared" si="355"/>
        <v>Below Average</v>
      </c>
      <c r="N1208" s="22">
        <v>7</v>
      </c>
      <c r="O1208" s="22" t="str">
        <f t="shared" si="356"/>
        <v>High</v>
      </c>
      <c r="P1208">
        <v>1916</v>
      </c>
      <c r="Q1208">
        <v>1950</v>
      </c>
      <c r="R1208" s="23">
        <v>815</v>
      </c>
      <c r="S1208" s="23" t="str">
        <f t="shared" si="357"/>
        <v>no</v>
      </c>
      <c r="T1208" s="23" t="str">
        <f t="shared" si="358"/>
        <v>Below Average</v>
      </c>
      <c r="U1208" s="24">
        <v>815</v>
      </c>
      <c r="V1208" s="24">
        <v>875</v>
      </c>
      <c r="W1208" s="24" t="s">
        <v>412</v>
      </c>
      <c r="X1208" s="24">
        <v>1690</v>
      </c>
      <c r="Y1208" s="24" t="str">
        <f t="shared" si="359"/>
        <v>no</v>
      </c>
      <c r="Z1208" s="24" t="str">
        <f t="shared" si="360"/>
        <v>Above Average</v>
      </c>
      <c r="AA1208" s="25">
        <v>0</v>
      </c>
      <c r="AB1208" s="25">
        <v>0</v>
      </c>
      <c r="AC1208" s="25">
        <v>1</v>
      </c>
      <c r="AD1208" s="25">
        <v>0</v>
      </c>
      <c r="AE1208" s="25">
        <f t="shared" si="361"/>
        <v>1</v>
      </c>
      <c r="AF1208" s="25" t="str">
        <f t="shared" si="362"/>
        <v>Less</v>
      </c>
      <c r="AG1208" s="57">
        <v>7</v>
      </c>
      <c r="AH1208" s="29">
        <v>144000</v>
      </c>
      <c r="AI1208" s="29">
        <f t="shared" si="349"/>
        <v>2505</v>
      </c>
      <c r="AJ1208" s="29" t="str">
        <f t="shared" si="363"/>
        <v>no</v>
      </c>
      <c r="AK1208" s="29">
        <f t="shared" si="364"/>
        <v>57.485029940119759</v>
      </c>
      <c r="AL1208" s="29">
        <f t="shared" si="365"/>
        <v>85.207100591715971</v>
      </c>
    </row>
    <row r="1209" spans="1:38" x14ac:dyDescent="0.2">
      <c r="A1209">
        <v>1199</v>
      </c>
      <c r="B1209" s="12">
        <v>70</v>
      </c>
      <c r="C1209" s="12">
        <f t="shared" si="350"/>
        <v>70</v>
      </c>
      <c r="D1209" s="12" t="str">
        <f t="shared" si="347"/>
        <v>no</v>
      </c>
      <c r="E1209" s="12" t="str">
        <f t="shared" si="351"/>
        <v>Above Average</v>
      </c>
      <c r="F1209" s="21">
        <v>9100</v>
      </c>
      <c r="G1209" s="21" t="str">
        <f t="shared" si="352"/>
        <v>no</v>
      </c>
      <c r="H1209" s="21" t="str">
        <f t="shared" si="353"/>
        <v>Below Average</v>
      </c>
      <c r="I1209" s="12" t="s">
        <v>89</v>
      </c>
      <c r="J1209" s="12" t="str">
        <f t="shared" si="354"/>
        <v>CollgCr</v>
      </c>
      <c r="K1209" s="12" t="s">
        <v>91</v>
      </c>
      <c r="L1209" s="12">
        <f t="shared" si="348"/>
        <v>74.535824409408733</v>
      </c>
      <c r="M1209" s="12" t="str">
        <f t="shared" si="355"/>
        <v>Above Average</v>
      </c>
      <c r="N1209" s="22">
        <v>7</v>
      </c>
      <c r="O1209" s="22" t="str">
        <f t="shared" si="356"/>
        <v>High</v>
      </c>
      <c r="P1209">
        <v>2001</v>
      </c>
      <c r="Q1209">
        <v>2001</v>
      </c>
      <c r="R1209" s="23">
        <v>1212</v>
      </c>
      <c r="S1209" s="23" t="str">
        <f t="shared" si="357"/>
        <v>no</v>
      </c>
      <c r="T1209" s="23" t="str">
        <f t="shared" si="358"/>
        <v>Above Average</v>
      </c>
      <c r="U1209" s="24">
        <v>1212</v>
      </c>
      <c r="V1209" s="24">
        <v>0</v>
      </c>
      <c r="W1209" s="24" t="s">
        <v>413</v>
      </c>
      <c r="X1209" s="24">
        <v>1212</v>
      </c>
      <c r="Y1209" s="24" t="str">
        <f t="shared" si="359"/>
        <v>no</v>
      </c>
      <c r="Z1209" s="24" t="str">
        <f t="shared" si="360"/>
        <v>Below Average</v>
      </c>
      <c r="AA1209" s="25">
        <v>0</v>
      </c>
      <c r="AB1209" s="25">
        <v>0</v>
      </c>
      <c r="AC1209" s="25">
        <v>2</v>
      </c>
      <c r="AD1209" s="25">
        <v>0</v>
      </c>
      <c r="AE1209" s="25">
        <f t="shared" si="361"/>
        <v>2</v>
      </c>
      <c r="AF1209" s="25" t="str">
        <f t="shared" si="362"/>
        <v>Less</v>
      </c>
      <c r="AG1209" s="57">
        <v>6</v>
      </c>
      <c r="AH1209" s="29">
        <v>178000</v>
      </c>
      <c r="AI1209" s="29">
        <f t="shared" si="349"/>
        <v>2424</v>
      </c>
      <c r="AJ1209" s="29" t="str">
        <f t="shared" si="363"/>
        <v>no</v>
      </c>
      <c r="AK1209" s="29">
        <f t="shared" si="364"/>
        <v>73.432343234323426</v>
      </c>
      <c r="AL1209" s="29">
        <f t="shared" si="365"/>
        <v>146.86468646864685</v>
      </c>
    </row>
    <row r="1210" spans="1:38" x14ac:dyDescent="0.2">
      <c r="A1210">
        <v>1200</v>
      </c>
      <c r="B1210" s="12">
        <v>75</v>
      </c>
      <c r="C1210" s="12">
        <f t="shared" si="350"/>
        <v>75</v>
      </c>
      <c r="D1210" s="12" t="str">
        <f t="shared" si="347"/>
        <v>no</v>
      </c>
      <c r="E1210" s="12" t="str">
        <f t="shared" si="351"/>
        <v>Above Average</v>
      </c>
      <c r="F1210" s="21">
        <v>11235</v>
      </c>
      <c r="G1210" s="21" t="str">
        <f t="shared" si="352"/>
        <v>no</v>
      </c>
      <c r="H1210" s="21" t="str">
        <f t="shared" si="353"/>
        <v>Above Average</v>
      </c>
      <c r="I1210" s="12" t="s">
        <v>151</v>
      </c>
      <c r="J1210" s="12" t="str">
        <f t="shared" si="354"/>
        <v>Sawyer</v>
      </c>
      <c r="K1210" s="12" t="s">
        <v>91</v>
      </c>
      <c r="L1210" s="12">
        <f t="shared" si="348"/>
        <v>65.835562612127291</v>
      </c>
      <c r="M1210" s="12" t="str">
        <f t="shared" si="355"/>
        <v>Below Average</v>
      </c>
      <c r="N1210" s="22">
        <v>4</v>
      </c>
      <c r="O1210" s="22" t="str">
        <f t="shared" si="356"/>
        <v>Low</v>
      </c>
      <c r="P1210">
        <v>1963</v>
      </c>
      <c r="Q1210">
        <v>1979</v>
      </c>
      <c r="R1210" s="23">
        <v>1051</v>
      </c>
      <c r="S1210" s="23" t="str">
        <f t="shared" si="357"/>
        <v>no</v>
      </c>
      <c r="T1210" s="23" t="str">
        <f t="shared" si="358"/>
        <v>Below Average</v>
      </c>
      <c r="U1210" s="24">
        <v>1382</v>
      </c>
      <c r="V1210" s="24">
        <v>0</v>
      </c>
      <c r="W1210" s="24" t="s">
        <v>413</v>
      </c>
      <c r="X1210" s="24">
        <v>1382</v>
      </c>
      <c r="Y1210" s="24" t="str">
        <f t="shared" si="359"/>
        <v>no</v>
      </c>
      <c r="Z1210" s="24" t="str">
        <f t="shared" si="360"/>
        <v>Below Average</v>
      </c>
      <c r="AA1210" s="25">
        <v>0</v>
      </c>
      <c r="AB1210" s="25">
        <v>0</v>
      </c>
      <c r="AC1210" s="25">
        <v>1</v>
      </c>
      <c r="AD1210" s="25">
        <v>1</v>
      </c>
      <c r="AE1210" s="25">
        <f t="shared" si="361"/>
        <v>2</v>
      </c>
      <c r="AF1210" s="25" t="str">
        <f t="shared" si="362"/>
        <v>Less</v>
      </c>
      <c r="AG1210" s="57">
        <v>6</v>
      </c>
      <c r="AH1210" s="29">
        <v>148000</v>
      </c>
      <c r="AI1210" s="29">
        <f t="shared" si="349"/>
        <v>2433</v>
      </c>
      <c r="AJ1210" s="29" t="str">
        <f t="shared" si="363"/>
        <v>no</v>
      </c>
      <c r="AK1210" s="29">
        <f t="shared" si="364"/>
        <v>60.830250719276613</v>
      </c>
      <c r="AL1210" s="29">
        <f t="shared" si="365"/>
        <v>107.09117221418235</v>
      </c>
    </row>
    <row r="1211" spans="1:38" x14ac:dyDescent="0.2">
      <c r="A1211">
        <v>1201</v>
      </c>
      <c r="B1211" s="12">
        <v>71</v>
      </c>
      <c r="C1211" s="12">
        <f t="shared" si="350"/>
        <v>71</v>
      </c>
      <c r="D1211" s="12" t="str">
        <f t="shared" si="347"/>
        <v>no</v>
      </c>
      <c r="E1211" s="12" t="str">
        <f t="shared" si="351"/>
        <v>Above Average</v>
      </c>
      <c r="F1211" s="21">
        <v>9353</v>
      </c>
      <c r="G1211" s="21" t="str">
        <f t="shared" si="352"/>
        <v>no</v>
      </c>
      <c r="H1211" s="21" t="str">
        <f t="shared" si="353"/>
        <v>Below Average</v>
      </c>
      <c r="I1211" s="12" t="s">
        <v>162</v>
      </c>
      <c r="J1211" s="12" t="str">
        <f t="shared" si="354"/>
        <v>NAmes</v>
      </c>
      <c r="K1211" s="12" t="s">
        <v>91</v>
      </c>
      <c r="L1211" s="12">
        <f t="shared" si="348"/>
        <v>65.191384752822614</v>
      </c>
      <c r="M1211" s="12" t="str">
        <f t="shared" si="355"/>
        <v>Below Average</v>
      </c>
      <c r="N1211" s="22">
        <v>4</v>
      </c>
      <c r="O1211" s="22" t="str">
        <f t="shared" si="356"/>
        <v>Low</v>
      </c>
      <c r="P1211">
        <v>1970</v>
      </c>
      <c r="Q1211">
        <v>1970</v>
      </c>
      <c r="R1211" s="23">
        <v>864</v>
      </c>
      <c r="S1211" s="23" t="str">
        <f t="shared" si="357"/>
        <v>no</v>
      </c>
      <c r="T1211" s="23" t="str">
        <f t="shared" si="358"/>
        <v>Below Average</v>
      </c>
      <c r="U1211" s="24">
        <v>864</v>
      </c>
      <c r="V1211" s="24">
        <v>0</v>
      </c>
      <c r="W1211" s="24" t="s">
        <v>413</v>
      </c>
      <c r="X1211" s="24">
        <v>864</v>
      </c>
      <c r="Y1211" s="24" t="str">
        <f t="shared" si="359"/>
        <v>no</v>
      </c>
      <c r="Z1211" s="24" t="str">
        <f t="shared" si="360"/>
        <v>Below Average</v>
      </c>
      <c r="AA1211" s="25">
        <v>0</v>
      </c>
      <c r="AB1211" s="25">
        <v>0</v>
      </c>
      <c r="AC1211" s="25">
        <v>1</v>
      </c>
      <c r="AD1211" s="25">
        <v>0</v>
      </c>
      <c r="AE1211" s="25">
        <f t="shared" si="361"/>
        <v>1</v>
      </c>
      <c r="AF1211" s="25" t="str">
        <f t="shared" si="362"/>
        <v>Less</v>
      </c>
      <c r="AG1211" s="57">
        <v>5</v>
      </c>
      <c r="AH1211" s="29">
        <v>116050</v>
      </c>
      <c r="AI1211" s="29">
        <f t="shared" si="349"/>
        <v>1728</v>
      </c>
      <c r="AJ1211" s="29" t="str">
        <f t="shared" si="363"/>
        <v>no</v>
      </c>
      <c r="AK1211" s="29">
        <f t="shared" si="364"/>
        <v>67.15856481481481</v>
      </c>
      <c r="AL1211" s="29">
        <f t="shared" si="365"/>
        <v>134.31712962962962</v>
      </c>
    </row>
    <row r="1212" spans="1:38" x14ac:dyDescent="0.2">
      <c r="A1212">
        <v>1202</v>
      </c>
      <c r="B1212" s="12">
        <v>80</v>
      </c>
      <c r="C1212" s="12">
        <f t="shared" si="350"/>
        <v>80</v>
      </c>
      <c r="D1212" s="12" t="str">
        <f t="shared" si="347"/>
        <v>no</v>
      </c>
      <c r="E1212" s="12" t="str">
        <f t="shared" si="351"/>
        <v>Above Average</v>
      </c>
      <c r="F1212" s="21">
        <v>10400</v>
      </c>
      <c r="G1212" s="21" t="str">
        <f t="shared" si="352"/>
        <v>no</v>
      </c>
      <c r="H1212" s="21" t="str">
        <f t="shared" si="353"/>
        <v>Below Average</v>
      </c>
      <c r="I1212" s="12" t="s">
        <v>89</v>
      </c>
      <c r="J1212" s="12" t="str">
        <f t="shared" si="354"/>
        <v>CollgCr</v>
      </c>
      <c r="K1212" s="12" t="s">
        <v>91</v>
      </c>
      <c r="L1212" s="12">
        <f t="shared" si="348"/>
        <v>74.535824409408733</v>
      </c>
      <c r="M1212" s="12" t="str">
        <f t="shared" si="355"/>
        <v>Above Average</v>
      </c>
      <c r="N1212" s="22">
        <v>7</v>
      </c>
      <c r="O1212" s="22" t="str">
        <f t="shared" si="356"/>
        <v>High</v>
      </c>
      <c r="P1212">
        <v>1998</v>
      </c>
      <c r="Q1212">
        <v>1998</v>
      </c>
      <c r="R1212" s="23">
        <v>866</v>
      </c>
      <c r="S1212" s="23" t="str">
        <f t="shared" si="357"/>
        <v>no</v>
      </c>
      <c r="T1212" s="23" t="str">
        <f t="shared" si="358"/>
        <v>Below Average</v>
      </c>
      <c r="U1212" s="24">
        <v>866</v>
      </c>
      <c r="V1212" s="24">
        <v>913</v>
      </c>
      <c r="W1212" s="24" t="s">
        <v>412</v>
      </c>
      <c r="X1212" s="24">
        <v>1779</v>
      </c>
      <c r="Y1212" s="24" t="str">
        <f t="shared" si="359"/>
        <v>no</v>
      </c>
      <c r="Z1212" s="24" t="str">
        <f t="shared" si="360"/>
        <v>Above Average</v>
      </c>
      <c r="AA1212" s="25">
        <v>0</v>
      </c>
      <c r="AB1212" s="25">
        <v>0</v>
      </c>
      <c r="AC1212" s="25">
        <v>2</v>
      </c>
      <c r="AD1212" s="25">
        <v>1</v>
      </c>
      <c r="AE1212" s="25">
        <f t="shared" si="361"/>
        <v>3</v>
      </c>
      <c r="AF1212" s="25" t="str">
        <f t="shared" si="362"/>
        <v>More</v>
      </c>
      <c r="AG1212" s="57">
        <v>6</v>
      </c>
      <c r="AH1212" s="29">
        <v>197900</v>
      </c>
      <c r="AI1212" s="29">
        <f t="shared" si="349"/>
        <v>2645</v>
      </c>
      <c r="AJ1212" s="29" t="str">
        <f t="shared" si="363"/>
        <v>no</v>
      </c>
      <c r="AK1212" s="29">
        <f t="shared" si="364"/>
        <v>74.82041587901702</v>
      </c>
      <c r="AL1212" s="29">
        <f t="shared" si="365"/>
        <v>111.24227093872962</v>
      </c>
    </row>
    <row r="1213" spans="1:38" x14ac:dyDescent="0.2">
      <c r="A1213">
        <v>1203</v>
      </c>
      <c r="B1213" s="12">
        <v>50</v>
      </c>
      <c r="C1213" s="12">
        <f t="shared" si="350"/>
        <v>50</v>
      </c>
      <c r="D1213" s="12" t="str">
        <f t="shared" si="347"/>
        <v>no</v>
      </c>
      <c r="E1213" s="12" t="str">
        <f t="shared" si="351"/>
        <v>Below Average</v>
      </c>
      <c r="F1213" s="21">
        <v>6000</v>
      </c>
      <c r="G1213" s="21" t="str">
        <f t="shared" si="352"/>
        <v>no</v>
      </c>
      <c r="H1213" s="21" t="str">
        <f t="shared" si="353"/>
        <v>Below Average</v>
      </c>
      <c r="I1213" s="12" t="s">
        <v>148</v>
      </c>
      <c r="J1213" s="12" t="str">
        <f t="shared" si="354"/>
        <v>BrkSide</v>
      </c>
      <c r="K1213" s="12" t="s">
        <v>91</v>
      </c>
      <c r="L1213" s="12">
        <f t="shared" si="348"/>
        <v>64.919237492322253</v>
      </c>
      <c r="M1213" s="12" t="str">
        <f t="shared" si="355"/>
        <v>Below Average</v>
      </c>
      <c r="N1213" s="22">
        <v>5</v>
      </c>
      <c r="O1213" s="22" t="str">
        <f t="shared" si="356"/>
        <v>Low</v>
      </c>
      <c r="P1213">
        <v>1925</v>
      </c>
      <c r="Q1213">
        <v>1997</v>
      </c>
      <c r="R1213" s="23">
        <v>884</v>
      </c>
      <c r="S1213" s="23" t="str">
        <f t="shared" si="357"/>
        <v>no</v>
      </c>
      <c r="T1213" s="23" t="str">
        <f t="shared" si="358"/>
        <v>Below Average</v>
      </c>
      <c r="U1213" s="24">
        <v>884</v>
      </c>
      <c r="V1213" s="24">
        <v>464</v>
      </c>
      <c r="W1213" s="24" t="s">
        <v>412</v>
      </c>
      <c r="X1213" s="24">
        <v>1348</v>
      </c>
      <c r="Y1213" s="24" t="str">
        <f t="shared" si="359"/>
        <v>no</v>
      </c>
      <c r="Z1213" s="24" t="str">
        <f t="shared" si="360"/>
        <v>Below Average</v>
      </c>
      <c r="AA1213" s="25">
        <v>1</v>
      </c>
      <c r="AB1213" s="25">
        <v>0</v>
      </c>
      <c r="AC1213" s="25">
        <v>1</v>
      </c>
      <c r="AD1213" s="25">
        <v>0</v>
      </c>
      <c r="AE1213" s="25">
        <f t="shared" si="361"/>
        <v>2</v>
      </c>
      <c r="AF1213" s="25" t="str">
        <f t="shared" si="362"/>
        <v>Less</v>
      </c>
      <c r="AG1213" s="57">
        <v>5</v>
      </c>
      <c r="AH1213" s="29">
        <v>117000</v>
      </c>
      <c r="AI1213" s="29">
        <f t="shared" si="349"/>
        <v>2232</v>
      </c>
      <c r="AJ1213" s="29" t="str">
        <f t="shared" si="363"/>
        <v>no</v>
      </c>
      <c r="AK1213" s="29">
        <f t="shared" si="364"/>
        <v>52.41935483870968</v>
      </c>
      <c r="AL1213" s="29">
        <f t="shared" si="365"/>
        <v>86.795252225519292</v>
      </c>
    </row>
    <row r="1214" spans="1:38" x14ac:dyDescent="0.2">
      <c r="A1214">
        <v>1204</v>
      </c>
      <c r="B1214" s="12">
        <v>75</v>
      </c>
      <c r="C1214" s="12">
        <f t="shared" si="350"/>
        <v>75</v>
      </c>
      <c r="D1214" s="12" t="str">
        <f t="shared" si="347"/>
        <v>no</v>
      </c>
      <c r="E1214" s="12" t="str">
        <f t="shared" si="351"/>
        <v>Above Average</v>
      </c>
      <c r="F1214" s="21">
        <v>9750</v>
      </c>
      <c r="G1214" s="21" t="str">
        <f t="shared" si="352"/>
        <v>no</v>
      </c>
      <c r="H1214" s="21" t="str">
        <f t="shared" si="353"/>
        <v>Below Average</v>
      </c>
      <c r="I1214" s="12" t="s">
        <v>89</v>
      </c>
      <c r="J1214" s="12" t="str">
        <f t="shared" si="354"/>
        <v>CollgCr</v>
      </c>
      <c r="K1214" s="12" t="s">
        <v>91</v>
      </c>
      <c r="L1214" s="12">
        <f t="shared" si="348"/>
        <v>74.535824409408733</v>
      </c>
      <c r="M1214" s="12" t="str">
        <f t="shared" si="355"/>
        <v>Above Average</v>
      </c>
      <c r="N1214" s="22">
        <v>7</v>
      </c>
      <c r="O1214" s="22" t="str">
        <f t="shared" si="356"/>
        <v>High</v>
      </c>
      <c r="P1214">
        <v>2000</v>
      </c>
      <c r="Q1214">
        <v>2001</v>
      </c>
      <c r="R1214" s="23">
        <v>1630</v>
      </c>
      <c r="S1214" s="23" t="str">
        <f t="shared" si="357"/>
        <v>no</v>
      </c>
      <c r="T1214" s="23" t="str">
        <f t="shared" si="358"/>
        <v>Above Average</v>
      </c>
      <c r="U1214" s="24">
        <v>1630</v>
      </c>
      <c r="V1214" s="24">
        <v>0</v>
      </c>
      <c r="W1214" s="24" t="s">
        <v>413</v>
      </c>
      <c r="X1214" s="24">
        <v>1630</v>
      </c>
      <c r="Y1214" s="24" t="str">
        <f t="shared" si="359"/>
        <v>no</v>
      </c>
      <c r="Z1214" s="24" t="str">
        <f t="shared" si="360"/>
        <v>Above Average</v>
      </c>
      <c r="AA1214" s="25">
        <v>0</v>
      </c>
      <c r="AB1214" s="25">
        <v>0</v>
      </c>
      <c r="AC1214" s="25">
        <v>2</v>
      </c>
      <c r="AD1214" s="25">
        <v>0</v>
      </c>
      <c r="AE1214" s="25">
        <f t="shared" si="361"/>
        <v>2</v>
      </c>
      <c r="AF1214" s="25" t="str">
        <f t="shared" si="362"/>
        <v>Less</v>
      </c>
      <c r="AG1214" s="57">
        <v>6</v>
      </c>
      <c r="AH1214" s="29">
        <v>213000</v>
      </c>
      <c r="AI1214" s="29">
        <f t="shared" si="349"/>
        <v>3260</v>
      </c>
      <c r="AJ1214" s="29" t="str">
        <f t="shared" si="363"/>
        <v>no</v>
      </c>
      <c r="AK1214" s="29">
        <f t="shared" si="364"/>
        <v>65.337423312883431</v>
      </c>
      <c r="AL1214" s="29">
        <f t="shared" si="365"/>
        <v>130.67484662576686</v>
      </c>
    </row>
    <row r="1215" spans="1:38" x14ac:dyDescent="0.2">
      <c r="A1215">
        <v>1205</v>
      </c>
      <c r="B1215" s="12">
        <v>78</v>
      </c>
      <c r="C1215" s="12">
        <f t="shared" si="350"/>
        <v>78</v>
      </c>
      <c r="D1215" s="12" t="str">
        <f t="shared" si="347"/>
        <v>no</v>
      </c>
      <c r="E1215" s="12" t="str">
        <f t="shared" si="351"/>
        <v>Above Average</v>
      </c>
      <c r="F1215" s="21">
        <v>10140</v>
      </c>
      <c r="G1215" s="21" t="str">
        <f t="shared" si="352"/>
        <v>no</v>
      </c>
      <c r="H1215" s="21" t="str">
        <f t="shared" si="353"/>
        <v>Below Average</v>
      </c>
      <c r="I1215" s="12" t="s">
        <v>138</v>
      </c>
      <c r="J1215" s="12" t="str">
        <f t="shared" si="354"/>
        <v>NWAmes</v>
      </c>
      <c r="K1215" s="12" t="s">
        <v>91</v>
      </c>
      <c r="L1215" s="12">
        <f t="shared" si="348"/>
        <v>67.115548801871967</v>
      </c>
      <c r="M1215" s="12" t="str">
        <f t="shared" si="355"/>
        <v>Below Average</v>
      </c>
      <c r="N1215" s="22">
        <v>5</v>
      </c>
      <c r="O1215" s="22" t="str">
        <f t="shared" si="356"/>
        <v>Low</v>
      </c>
      <c r="P1215">
        <v>1975</v>
      </c>
      <c r="Q1215">
        <v>1975</v>
      </c>
      <c r="R1215" s="23">
        <v>1056</v>
      </c>
      <c r="S1215" s="23" t="str">
        <f t="shared" si="357"/>
        <v>no</v>
      </c>
      <c r="T1215" s="23" t="str">
        <f t="shared" si="358"/>
        <v>Below Average</v>
      </c>
      <c r="U1215" s="24">
        <v>1074</v>
      </c>
      <c r="V1215" s="24">
        <v>0</v>
      </c>
      <c r="W1215" s="24" t="s">
        <v>413</v>
      </c>
      <c r="X1215" s="24">
        <v>1074</v>
      </c>
      <c r="Y1215" s="24" t="str">
        <f t="shared" si="359"/>
        <v>no</v>
      </c>
      <c r="Z1215" s="24" t="str">
        <f t="shared" si="360"/>
        <v>Below Average</v>
      </c>
      <c r="AA1215" s="25">
        <v>1</v>
      </c>
      <c r="AB1215" s="25">
        <v>0</v>
      </c>
      <c r="AC1215" s="25">
        <v>1</v>
      </c>
      <c r="AD1215" s="25">
        <v>1</v>
      </c>
      <c r="AE1215" s="25">
        <f t="shared" si="361"/>
        <v>3</v>
      </c>
      <c r="AF1215" s="25" t="str">
        <f t="shared" si="362"/>
        <v>More</v>
      </c>
      <c r="AG1215" s="57">
        <v>6</v>
      </c>
      <c r="AH1215" s="29">
        <v>153500</v>
      </c>
      <c r="AI1215" s="29">
        <f t="shared" si="349"/>
        <v>2130</v>
      </c>
      <c r="AJ1215" s="29" t="str">
        <f t="shared" si="363"/>
        <v>no</v>
      </c>
      <c r="AK1215" s="29">
        <f t="shared" si="364"/>
        <v>72.065727699530512</v>
      </c>
      <c r="AL1215" s="29">
        <f t="shared" si="365"/>
        <v>142.92364990689012</v>
      </c>
    </row>
    <row r="1216" spans="1:38" x14ac:dyDescent="0.2">
      <c r="A1216">
        <v>1206</v>
      </c>
      <c r="B1216" s="12">
        <v>90</v>
      </c>
      <c r="C1216" s="12">
        <f t="shared" si="350"/>
        <v>90</v>
      </c>
      <c r="D1216" s="12" t="str">
        <f t="shared" si="347"/>
        <v>no</v>
      </c>
      <c r="E1216" s="12" t="str">
        <f t="shared" si="351"/>
        <v>Above Average</v>
      </c>
      <c r="F1216" s="21">
        <v>14684</v>
      </c>
      <c r="G1216" s="21" t="str">
        <f t="shared" si="352"/>
        <v>no</v>
      </c>
      <c r="H1216" s="21" t="str">
        <f t="shared" si="353"/>
        <v>Above Average</v>
      </c>
      <c r="I1216" s="12" t="s">
        <v>170</v>
      </c>
      <c r="J1216" s="12" t="str">
        <f t="shared" si="354"/>
        <v>SawyerW</v>
      </c>
      <c r="K1216" s="12" t="s">
        <v>91</v>
      </c>
      <c r="L1216" s="12">
        <f t="shared" si="348"/>
        <v>71.682411868126678</v>
      </c>
      <c r="M1216" s="12" t="str">
        <f t="shared" si="355"/>
        <v>Above Average</v>
      </c>
      <c r="N1216" s="22">
        <v>7</v>
      </c>
      <c r="O1216" s="22" t="str">
        <f t="shared" si="356"/>
        <v>High</v>
      </c>
      <c r="P1216">
        <v>1990</v>
      </c>
      <c r="Q1216">
        <v>1991</v>
      </c>
      <c r="R1216" s="23">
        <v>2158</v>
      </c>
      <c r="S1216" s="23" t="str">
        <f t="shared" si="357"/>
        <v>yes</v>
      </c>
      <c r="T1216" s="23" t="str">
        <f t="shared" si="358"/>
        <v>Above Average</v>
      </c>
      <c r="U1216" s="24">
        <v>2196</v>
      </c>
      <c r="V1216" s="24">
        <v>0</v>
      </c>
      <c r="W1216" s="24" t="s">
        <v>413</v>
      </c>
      <c r="X1216" s="24">
        <v>2196</v>
      </c>
      <c r="Y1216" s="24" t="str">
        <f t="shared" si="359"/>
        <v>no</v>
      </c>
      <c r="Z1216" s="24" t="str">
        <f t="shared" si="360"/>
        <v>Above Average</v>
      </c>
      <c r="AA1216" s="25">
        <v>0</v>
      </c>
      <c r="AB1216" s="25">
        <v>0</v>
      </c>
      <c r="AC1216" s="25">
        <v>2</v>
      </c>
      <c r="AD1216" s="25">
        <v>0</v>
      </c>
      <c r="AE1216" s="25">
        <f t="shared" si="361"/>
        <v>2</v>
      </c>
      <c r="AF1216" s="25" t="str">
        <f t="shared" si="362"/>
        <v>Less</v>
      </c>
      <c r="AG1216" s="57">
        <v>7</v>
      </c>
      <c r="AH1216" s="29">
        <v>271900</v>
      </c>
      <c r="AI1216" s="29">
        <f t="shared" si="349"/>
        <v>4354</v>
      </c>
      <c r="AJ1216" s="29" t="str">
        <f t="shared" si="363"/>
        <v>no</v>
      </c>
      <c r="AK1216" s="29">
        <f t="shared" si="364"/>
        <v>62.448323380799266</v>
      </c>
      <c r="AL1216" s="29">
        <f t="shared" si="365"/>
        <v>123.81602914389799</v>
      </c>
    </row>
    <row r="1217" spans="1:38" x14ac:dyDescent="0.2">
      <c r="A1217">
        <v>1207</v>
      </c>
      <c r="B1217" s="12" t="s">
        <v>83</v>
      </c>
      <c r="C1217" s="12">
        <f t="shared" si="350"/>
        <v>69</v>
      </c>
      <c r="D1217" s="12" t="str">
        <f t="shared" si="347"/>
        <v>no</v>
      </c>
      <c r="E1217" s="12" t="str">
        <f t="shared" si="351"/>
        <v>Below Average</v>
      </c>
      <c r="F1217" s="21">
        <v>8900</v>
      </c>
      <c r="G1217" s="21" t="str">
        <f t="shared" si="352"/>
        <v>no</v>
      </c>
      <c r="H1217" s="21" t="str">
        <f t="shared" si="353"/>
        <v>Below Average</v>
      </c>
      <c r="I1217" s="12" t="s">
        <v>170</v>
      </c>
      <c r="J1217" s="12" t="str">
        <f t="shared" si="354"/>
        <v>SawyerW</v>
      </c>
      <c r="K1217" s="12" t="s">
        <v>91</v>
      </c>
      <c r="L1217" s="12">
        <f t="shared" si="348"/>
        <v>71.682411868126678</v>
      </c>
      <c r="M1217" s="12" t="str">
        <f t="shared" si="355"/>
        <v>Above Average</v>
      </c>
      <c r="N1217" s="22">
        <v>4</v>
      </c>
      <c r="O1217" s="22" t="str">
        <f t="shared" si="356"/>
        <v>Low</v>
      </c>
      <c r="P1217">
        <v>1966</v>
      </c>
      <c r="Q1217">
        <v>1966</v>
      </c>
      <c r="R1217" s="23">
        <v>1056</v>
      </c>
      <c r="S1217" s="23" t="str">
        <f t="shared" si="357"/>
        <v>no</v>
      </c>
      <c r="T1217" s="23" t="str">
        <f t="shared" si="358"/>
        <v>Below Average</v>
      </c>
      <c r="U1217" s="24">
        <v>1056</v>
      </c>
      <c r="V1217" s="24">
        <v>0</v>
      </c>
      <c r="W1217" s="24" t="s">
        <v>413</v>
      </c>
      <c r="X1217" s="24">
        <v>1056</v>
      </c>
      <c r="Y1217" s="24" t="str">
        <f t="shared" si="359"/>
        <v>no</v>
      </c>
      <c r="Z1217" s="24" t="str">
        <f t="shared" si="360"/>
        <v>Below Average</v>
      </c>
      <c r="AA1217" s="25">
        <v>1</v>
      </c>
      <c r="AB1217" s="25">
        <v>0</v>
      </c>
      <c r="AC1217" s="25">
        <v>1</v>
      </c>
      <c r="AD1217" s="25">
        <v>0</v>
      </c>
      <c r="AE1217" s="25">
        <f t="shared" si="361"/>
        <v>2</v>
      </c>
      <c r="AF1217" s="25" t="str">
        <f t="shared" si="362"/>
        <v>Less</v>
      </c>
      <c r="AG1217" s="57">
        <v>5</v>
      </c>
      <c r="AH1217" s="29">
        <v>107000</v>
      </c>
      <c r="AI1217" s="29">
        <f t="shared" si="349"/>
        <v>2112</v>
      </c>
      <c r="AJ1217" s="29" t="str">
        <f t="shared" si="363"/>
        <v>no</v>
      </c>
      <c r="AK1217" s="29">
        <f t="shared" si="364"/>
        <v>50.662878787878789</v>
      </c>
      <c r="AL1217" s="29">
        <f t="shared" si="365"/>
        <v>101.32575757575758</v>
      </c>
    </row>
    <row r="1218" spans="1:38" x14ac:dyDescent="0.2">
      <c r="A1218">
        <v>1208</v>
      </c>
      <c r="B1218" s="12">
        <v>70</v>
      </c>
      <c r="C1218" s="12">
        <f t="shared" si="350"/>
        <v>70</v>
      </c>
      <c r="D1218" s="12" t="str">
        <f t="shared" si="347"/>
        <v>no</v>
      </c>
      <c r="E1218" s="12" t="str">
        <f t="shared" si="351"/>
        <v>Above Average</v>
      </c>
      <c r="F1218" s="21">
        <v>9135</v>
      </c>
      <c r="G1218" s="21" t="str">
        <f t="shared" si="352"/>
        <v>no</v>
      </c>
      <c r="H1218" s="21" t="str">
        <f t="shared" si="353"/>
        <v>Below Average</v>
      </c>
      <c r="I1218" s="12" t="s">
        <v>89</v>
      </c>
      <c r="J1218" s="12" t="str">
        <f t="shared" si="354"/>
        <v>CollgCr</v>
      </c>
      <c r="K1218" s="12" t="s">
        <v>91</v>
      </c>
      <c r="L1218" s="12">
        <f t="shared" si="348"/>
        <v>74.535824409408733</v>
      </c>
      <c r="M1218" s="12" t="str">
        <f t="shared" si="355"/>
        <v>Above Average</v>
      </c>
      <c r="N1218" s="22">
        <v>6</v>
      </c>
      <c r="O1218" s="22" t="str">
        <f t="shared" si="356"/>
        <v>Low</v>
      </c>
      <c r="P1218">
        <v>2003</v>
      </c>
      <c r="Q1218">
        <v>2003</v>
      </c>
      <c r="R1218" s="23">
        <v>1682</v>
      </c>
      <c r="S1218" s="23" t="str">
        <f t="shared" si="357"/>
        <v>no</v>
      </c>
      <c r="T1218" s="23" t="str">
        <f t="shared" si="358"/>
        <v>Above Average</v>
      </c>
      <c r="U1218" s="24">
        <v>1700</v>
      </c>
      <c r="V1218" s="24">
        <v>0</v>
      </c>
      <c r="W1218" s="24" t="s">
        <v>413</v>
      </c>
      <c r="X1218" s="24">
        <v>1700</v>
      </c>
      <c r="Y1218" s="24" t="str">
        <f t="shared" si="359"/>
        <v>no</v>
      </c>
      <c r="Z1218" s="24" t="str">
        <f t="shared" si="360"/>
        <v>Above Average</v>
      </c>
      <c r="AA1218" s="25">
        <v>1</v>
      </c>
      <c r="AB1218" s="25">
        <v>0</v>
      </c>
      <c r="AC1218" s="25">
        <v>2</v>
      </c>
      <c r="AD1218" s="25">
        <v>0</v>
      </c>
      <c r="AE1218" s="25">
        <f t="shared" si="361"/>
        <v>3</v>
      </c>
      <c r="AF1218" s="25" t="str">
        <f t="shared" si="362"/>
        <v>More</v>
      </c>
      <c r="AG1218" s="57">
        <v>7</v>
      </c>
      <c r="AH1218" s="29">
        <v>200000</v>
      </c>
      <c r="AI1218" s="29">
        <f t="shared" si="349"/>
        <v>3382</v>
      </c>
      <c r="AJ1218" s="29" t="str">
        <f t="shared" si="363"/>
        <v>no</v>
      </c>
      <c r="AK1218" s="29">
        <f t="shared" si="364"/>
        <v>59.13660555884092</v>
      </c>
      <c r="AL1218" s="29">
        <f t="shared" si="365"/>
        <v>117.64705882352941</v>
      </c>
    </row>
    <row r="1219" spans="1:38" x14ac:dyDescent="0.2">
      <c r="A1219">
        <v>1209</v>
      </c>
      <c r="B1219" s="12">
        <v>70</v>
      </c>
      <c r="C1219" s="12">
        <f t="shared" si="350"/>
        <v>70</v>
      </c>
      <c r="D1219" s="12" t="str">
        <f t="shared" si="347"/>
        <v>no</v>
      </c>
      <c r="E1219" s="12" t="str">
        <f t="shared" si="351"/>
        <v>Above Average</v>
      </c>
      <c r="F1219" s="21">
        <v>7763</v>
      </c>
      <c r="G1219" s="21" t="str">
        <f t="shared" si="352"/>
        <v>no</v>
      </c>
      <c r="H1219" s="21" t="str">
        <f t="shared" si="353"/>
        <v>Below Average</v>
      </c>
      <c r="I1219" s="12" t="s">
        <v>162</v>
      </c>
      <c r="J1219" s="12" t="str">
        <f t="shared" si="354"/>
        <v>NAmes</v>
      </c>
      <c r="K1219" s="12" t="s">
        <v>91</v>
      </c>
      <c r="L1219" s="12">
        <f t="shared" si="348"/>
        <v>65.191384752822614</v>
      </c>
      <c r="M1219" s="12" t="str">
        <f t="shared" si="355"/>
        <v>Below Average</v>
      </c>
      <c r="N1219" s="22">
        <v>5</v>
      </c>
      <c r="O1219" s="22" t="str">
        <f t="shared" si="356"/>
        <v>Low</v>
      </c>
      <c r="P1219">
        <v>1962</v>
      </c>
      <c r="Q1219">
        <v>1980</v>
      </c>
      <c r="R1219" s="23">
        <v>931</v>
      </c>
      <c r="S1219" s="23" t="str">
        <f t="shared" si="357"/>
        <v>no</v>
      </c>
      <c r="T1219" s="23" t="str">
        <f t="shared" si="358"/>
        <v>Below Average</v>
      </c>
      <c r="U1219" s="24">
        <v>1283</v>
      </c>
      <c r="V1219" s="24">
        <v>0</v>
      </c>
      <c r="W1219" s="24" t="s">
        <v>413</v>
      </c>
      <c r="X1219" s="24">
        <v>1283</v>
      </c>
      <c r="Y1219" s="24" t="str">
        <f t="shared" si="359"/>
        <v>no</v>
      </c>
      <c r="Z1219" s="24" t="str">
        <f t="shared" si="360"/>
        <v>Below Average</v>
      </c>
      <c r="AA1219" s="25">
        <v>1</v>
      </c>
      <c r="AB1219" s="25">
        <v>0</v>
      </c>
      <c r="AC1219" s="25">
        <v>1</v>
      </c>
      <c r="AD1219" s="25">
        <v>0</v>
      </c>
      <c r="AE1219" s="25">
        <f t="shared" si="361"/>
        <v>2</v>
      </c>
      <c r="AF1219" s="25" t="str">
        <f t="shared" si="362"/>
        <v>Less</v>
      </c>
      <c r="AG1219" s="57">
        <v>6</v>
      </c>
      <c r="AH1219" s="29">
        <v>140000</v>
      </c>
      <c r="AI1219" s="29">
        <f t="shared" si="349"/>
        <v>2214</v>
      </c>
      <c r="AJ1219" s="29" t="str">
        <f t="shared" si="363"/>
        <v>no</v>
      </c>
      <c r="AK1219" s="29">
        <f t="shared" si="364"/>
        <v>63.233965672990067</v>
      </c>
      <c r="AL1219" s="29">
        <f t="shared" si="365"/>
        <v>109.11925175370226</v>
      </c>
    </row>
    <row r="1220" spans="1:38" x14ac:dyDescent="0.2">
      <c r="A1220">
        <v>1210</v>
      </c>
      <c r="B1220" s="12">
        <v>85</v>
      </c>
      <c r="C1220" s="12">
        <f t="shared" si="350"/>
        <v>85</v>
      </c>
      <c r="D1220" s="12" t="str">
        <f t="shared" si="347"/>
        <v>no</v>
      </c>
      <c r="E1220" s="12" t="str">
        <f t="shared" si="351"/>
        <v>Above Average</v>
      </c>
      <c r="F1220" s="21">
        <v>10182</v>
      </c>
      <c r="G1220" s="21" t="str">
        <f t="shared" si="352"/>
        <v>no</v>
      </c>
      <c r="H1220" s="21" t="str">
        <f t="shared" si="353"/>
        <v>Below Average</v>
      </c>
      <c r="I1220" s="12" t="s">
        <v>136</v>
      </c>
      <c r="J1220" s="12" t="str">
        <f t="shared" si="354"/>
        <v>Somerst</v>
      </c>
      <c r="K1220" s="12" t="s">
        <v>91</v>
      </c>
      <c r="L1220" s="12">
        <f t="shared" si="348"/>
        <v>83.140020408338017</v>
      </c>
      <c r="M1220" s="12" t="str">
        <f t="shared" si="355"/>
        <v>Above Average</v>
      </c>
      <c r="N1220" s="22">
        <v>8</v>
      </c>
      <c r="O1220" s="22" t="str">
        <f t="shared" si="356"/>
        <v>High</v>
      </c>
      <c r="P1220">
        <v>2006</v>
      </c>
      <c r="Q1220">
        <v>2006</v>
      </c>
      <c r="R1220" s="23">
        <v>1660</v>
      </c>
      <c r="S1220" s="23" t="str">
        <f t="shared" si="357"/>
        <v>no</v>
      </c>
      <c r="T1220" s="23" t="str">
        <f t="shared" si="358"/>
        <v>Above Average</v>
      </c>
      <c r="U1220" s="24">
        <v>1660</v>
      </c>
      <c r="V1220" s="24">
        <v>0</v>
      </c>
      <c r="W1220" s="24" t="s">
        <v>413</v>
      </c>
      <c r="X1220" s="24">
        <v>1660</v>
      </c>
      <c r="Y1220" s="24" t="str">
        <f t="shared" si="359"/>
        <v>no</v>
      </c>
      <c r="Z1220" s="24" t="str">
        <f t="shared" si="360"/>
        <v>Above Average</v>
      </c>
      <c r="AA1220" s="25">
        <v>1</v>
      </c>
      <c r="AB1220" s="25">
        <v>0</v>
      </c>
      <c r="AC1220" s="25">
        <v>2</v>
      </c>
      <c r="AD1220" s="25">
        <v>0</v>
      </c>
      <c r="AE1220" s="25">
        <f t="shared" si="361"/>
        <v>3</v>
      </c>
      <c r="AF1220" s="25" t="str">
        <f t="shared" si="362"/>
        <v>More</v>
      </c>
      <c r="AG1220" s="57">
        <v>8</v>
      </c>
      <c r="AH1220" s="29">
        <v>290000</v>
      </c>
      <c r="AI1220" s="29">
        <f t="shared" si="349"/>
        <v>3320</v>
      </c>
      <c r="AJ1220" s="29" t="str">
        <f t="shared" si="363"/>
        <v>no</v>
      </c>
      <c r="AK1220" s="29">
        <f t="shared" si="364"/>
        <v>87.349397590361448</v>
      </c>
      <c r="AL1220" s="29">
        <f t="shared" si="365"/>
        <v>174.6987951807229</v>
      </c>
    </row>
    <row r="1221" spans="1:38" x14ac:dyDescent="0.2">
      <c r="A1221">
        <v>1211</v>
      </c>
      <c r="B1221" s="12">
        <v>70</v>
      </c>
      <c r="C1221" s="12">
        <f t="shared" si="350"/>
        <v>70</v>
      </c>
      <c r="D1221" s="12" t="str">
        <f t="shared" si="347"/>
        <v>no</v>
      </c>
      <c r="E1221" s="12" t="str">
        <f t="shared" si="351"/>
        <v>Above Average</v>
      </c>
      <c r="F1221" s="21">
        <v>11218</v>
      </c>
      <c r="G1221" s="21" t="str">
        <f t="shared" si="352"/>
        <v>no</v>
      </c>
      <c r="H1221" s="21" t="str">
        <f t="shared" si="353"/>
        <v>Above Average</v>
      </c>
      <c r="I1221" s="12" t="s">
        <v>170</v>
      </c>
      <c r="J1221" s="12" t="str">
        <f t="shared" si="354"/>
        <v>SawyerW</v>
      </c>
      <c r="K1221" s="12" t="s">
        <v>91</v>
      </c>
      <c r="L1221" s="12">
        <f t="shared" si="348"/>
        <v>71.682411868126678</v>
      </c>
      <c r="M1221" s="12" t="str">
        <f t="shared" si="355"/>
        <v>Above Average</v>
      </c>
      <c r="N1221" s="22">
        <v>6</v>
      </c>
      <c r="O1221" s="22" t="str">
        <f t="shared" si="356"/>
        <v>Low</v>
      </c>
      <c r="P1221">
        <v>1992</v>
      </c>
      <c r="Q1221">
        <v>1992</v>
      </c>
      <c r="R1221" s="23">
        <v>1055</v>
      </c>
      <c r="S1221" s="23" t="str">
        <f t="shared" si="357"/>
        <v>no</v>
      </c>
      <c r="T1221" s="23" t="str">
        <f t="shared" si="358"/>
        <v>Below Average</v>
      </c>
      <c r="U1221" s="24">
        <v>1055</v>
      </c>
      <c r="V1221" s="24">
        <v>790</v>
      </c>
      <c r="W1221" s="24" t="s">
        <v>412</v>
      </c>
      <c r="X1221" s="24">
        <v>1845</v>
      </c>
      <c r="Y1221" s="24" t="str">
        <f t="shared" si="359"/>
        <v>no</v>
      </c>
      <c r="Z1221" s="24" t="str">
        <f t="shared" si="360"/>
        <v>Above Average</v>
      </c>
      <c r="AA1221" s="25">
        <v>0</v>
      </c>
      <c r="AB1221" s="25">
        <v>0</v>
      </c>
      <c r="AC1221" s="25">
        <v>2</v>
      </c>
      <c r="AD1221" s="25">
        <v>1</v>
      </c>
      <c r="AE1221" s="25">
        <f t="shared" si="361"/>
        <v>3</v>
      </c>
      <c r="AF1221" s="25" t="str">
        <f t="shared" si="362"/>
        <v>More</v>
      </c>
      <c r="AG1221" s="57">
        <v>8</v>
      </c>
      <c r="AH1221" s="29">
        <v>189000</v>
      </c>
      <c r="AI1221" s="29">
        <f t="shared" si="349"/>
        <v>2900</v>
      </c>
      <c r="AJ1221" s="29" t="str">
        <f t="shared" si="363"/>
        <v>no</v>
      </c>
      <c r="AK1221" s="29">
        <f t="shared" si="364"/>
        <v>65.172413793103445</v>
      </c>
      <c r="AL1221" s="29">
        <f t="shared" si="365"/>
        <v>102.4390243902439</v>
      </c>
    </row>
    <row r="1222" spans="1:38" x14ac:dyDescent="0.2">
      <c r="A1222">
        <v>1212</v>
      </c>
      <c r="B1222" s="12">
        <v>152</v>
      </c>
      <c r="C1222" s="12">
        <f t="shared" si="350"/>
        <v>152</v>
      </c>
      <c r="D1222" s="12" t="str">
        <f t="shared" si="347"/>
        <v>yes</v>
      </c>
      <c r="E1222" s="12" t="str">
        <f t="shared" si="351"/>
        <v>Above Average</v>
      </c>
      <c r="F1222" s="21">
        <v>12134</v>
      </c>
      <c r="G1222" s="21" t="str">
        <f t="shared" si="352"/>
        <v>no</v>
      </c>
      <c r="H1222" s="21" t="str">
        <f t="shared" si="353"/>
        <v>Above Average</v>
      </c>
      <c r="I1222" s="12" t="s">
        <v>193</v>
      </c>
      <c r="J1222" s="12" t="str">
        <f t="shared" si="354"/>
        <v>Gilbert</v>
      </c>
      <c r="K1222" s="12" t="s">
        <v>91</v>
      </c>
      <c r="L1222" s="12">
        <f t="shared" si="348"/>
        <v>77.47396854876844</v>
      </c>
      <c r="M1222" s="12" t="str">
        <f t="shared" si="355"/>
        <v>Above Average</v>
      </c>
      <c r="N1222" s="22">
        <v>8</v>
      </c>
      <c r="O1222" s="22" t="str">
        <f t="shared" si="356"/>
        <v>High</v>
      </c>
      <c r="P1222">
        <v>1988</v>
      </c>
      <c r="Q1222">
        <v>2005</v>
      </c>
      <c r="R1222" s="23">
        <v>559</v>
      </c>
      <c r="S1222" s="23" t="str">
        <f t="shared" si="357"/>
        <v>no</v>
      </c>
      <c r="T1222" s="23" t="str">
        <f t="shared" si="358"/>
        <v>Below Average</v>
      </c>
      <c r="U1222" s="24">
        <v>1080</v>
      </c>
      <c r="V1222" s="24">
        <v>672</v>
      </c>
      <c r="W1222" s="24" t="s">
        <v>412</v>
      </c>
      <c r="X1222" s="24">
        <v>1752</v>
      </c>
      <c r="Y1222" s="24" t="str">
        <f t="shared" si="359"/>
        <v>no</v>
      </c>
      <c r="Z1222" s="24" t="str">
        <f t="shared" si="360"/>
        <v>Above Average</v>
      </c>
      <c r="AA1222" s="25">
        <v>0</v>
      </c>
      <c r="AB1222" s="25">
        <v>0</v>
      </c>
      <c r="AC1222" s="25">
        <v>2</v>
      </c>
      <c r="AD1222" s="25">
        <v>0</v>
      </c>
      <c r="AE1222" s="25">
        <f t="shared" si="361"/>
        <v>2</v>
      </c>
      <c r="AF1222" s="25" t="str">
        <f t="shared" si="362"/>
        <v>Less</v>
      </c>
      <c r="AG1222" s="57">
        <v>8</v>
      </c>
      <c r="AH1222" s="29">
        <v>164000</v>
      </c>
      <c r="AI1222" s="29">
        <f t="shared" si="349"/>
        <v>2311</v>
      </c>
      <c r="AJ1222" s="29" t="str">
        <f t="shared" si="363"/>
        <v>no</v>
      </c>
      <c r="AK1222" s="29">
        <f t="shared" si="364"/>
        <v>70.964950237992213</v>
      </c>
      <c r="AL1222" s="29">
        <f t="shared" si="365"/>
        <v>93.607305936073061</v>
      </c>
    </row>
    <row r="1223" spans="1:38" x14ac:dyDescent="0.2">
      <c r="A1223">
        <v>1213</v>
      </c>
      <c r="B1223" s="12">
        <v>50</v>
      </c>
      <c r="C1223" s="12">
        <f t="shared" si="350"/>
        <v>50</v>
      </c>
      <c r="D1223" s="12" t="str">
        <f t="shared" si="347"/>
        <v>no</v>
      </c>
      <c r="E1223" s="12" t="str">
        <f t="shared" si="351"/>
        <v>Below Average</v>
      </c>
      <c r="F1223" s="21">
        <v>9340</v>
      </c>
      <c r="G1223" s="21" t="str">
        <f t="shared" si="352"/>
        <v>no</v>
      </c>
      <c r="H1223" s="21" t="str">
        <f t="shared" si="353"/>
        <v>Below Average</v>
      </c>
      <c r="I1223" s="12" t="s">
        <v>185</v>
      </c>
      <c r="J1223" s="12" t="str">
        <f t="shared" si="354"/>
        <v>Edwards</v>
      </c>
      <c r="K1223" s="12" t="s">
        <v>91</v>
      </c>
      <c r="L1223" s="12">
        <f t="shared" si="348"/>
        <v>61.772149970231268</v>
      </c>
      <c r="M1223" s="12" t="str">
        <f t="shared" si="355"/>
        <v>Below Average</v>
      </c>
      <c r="N1223" s="22">
        <v>4</v>
      </c>
      <c r="O1223" s="22" t="str">
        <f t="shared" si="356"/>
        <v>Low</v>
      </c>
      <c r="P1223">
        <v>1941</v>
      </c>
      <c r="Q1223">
        <v>1950</v>
      </c>
      <c r="R1223" s="23">
        <v>672</v>
      </c>
      <c r="S1223" s="23" t="str">
        <f t="shared" si="357"/>
        <v>no</v>
      </c>
      <c r="T1223" s="23" t="str">
        <f t="shared" si="358"/>
        <v>Below Average</v>
      </c>
      <c r="U1223" s="24">
        <v>672</v>
      </c>
      <c r="V1223" s="24">
        <v>0</v>
      </c>
      <c r="W1223" s="24" t="s">
        <v>413</v>
      </c>
      <c r="X1223" s="24">
        <v>672</v>
      </c>
      <c r="Y1223" s="24" t="str">
        <f t="shared" si="359"/>
        <v>no</v>
      </c>
      <c r="Z1223" s="24" t="str">
        <f t="shared" si="360"/>
        <v>Below Average</v>
      </c>
      <c r="AA1223" s="25">
        <v>1</v>
      </c>
      <c r="AB1223" s="25">
        <v>0</v>
      </c>
      <c r="AC1223" s="25">
        <v>1</v>
      </c>
      <c r="AD1223" s="25">
        <v>0</v>
      </c>
      <c r="AE1223" s="25">
        <f t="shared" si="361"/>
        <v>2</v>
      </c>
      <c r="AF1223" s="25" t="str">
        <f t="shared" si="362"/>
        <v>Less</v>
      </c>
      <c r="AG1223" s="57">
        <v>4</v>
      </c>
      <c r="AH1223" s="29">
        <v>113000</v>
      </c>
      <c r="AI1223" s="29">
        <f t="shared" si="349"/>
        <v>1344</v>
      </c>
      <c r="AJ1223" s="29" t="str">
        <f t="shared" si="363"/>
        <v>no</v>
      </c>
      <c r="AK1223" s="29">
        <f t="shared" si="364"/>
        <v>84.077380952380949</v>
      </c>
      <c r="AL1223" s="29">
        <f t="shared" si="365"/>
        <v>168.1547619047619</v>
      </c>
    </row>
    <row r="1224" spans="1:38" x14ac:dyDescent="0.2">
      <c r="A1224">
        <v>1214</v>
      </c>
      <c r="B1224" s="12" t="s">
        <v>83</v>
      </c>
      <c r="C1224" s="12">
        <f t="shared" si="350"/>
        <v>69</v>
      </c>
      <c r="D1224" s="12" t="str">
        <f t="shared" si="347"/>
        <v>no</v>
      </c>
      <c r="E1224" s="12" t="str">
        <f t="shared" si="351"/>
        <v>Below Average</v>
      </c>
      <c r="F1224" s="21">
        <v>10246</v>
      </c>
      <c r="G1224" s="21" t="str">
        <f t="shared" si="352"/>
        <v>no</v>
      </c>
      <c r="H1224" s="21" t="str">
        <f t="shared" si="353"/>
        <v>Below Average</v>
      </c>
      <c r="I1224" s="12" t="s">
        <v>151</v>
      </c>
      <c r="J1224" s="12" t="str">
        <f t="shared" si="354"/>
        <v>Sawyer</v>
      </c>
      <c r="K1224" s="12" t="s">
        <v>91</v>
      </c>
      <c r="L1224" s="12">
        <f t="shared" si="348"/>
        <v>65.835562612127291</v>
      </c>
      <c r="M1224" s="12" t="str">
        <f t="shared" si="355"/>
        <v>Below Average</v>
      </c>
      <c r="N1224" s="22">
        <v>4</v>
      </c>
      <c r="O1224" s="22" t="str">
        <f t="shared" si="356"/>
        <v>Low</v>
      </c>
      <c r="P1224">
        <v>1965</v>
      </c>
      <c r="Q1224">
        <v>2001</v>
      </c>
      <c r="R1224" s="23">
        <v>648</v>
      </c>
      <c r="S1224" s="23" t="str">
        <f t="shared" si="357"/>
        <v>no</v>
      </c>
      <c r="T1224" s="23" t="str">
        <f t="shared" si="358"/>
        <v>Below Average</v>
      </c>
      <c r="U1224" s="24">
        <v>960</v>
      </c>
      <c r="V1224" s="24">
        <v>0</v>
      </c>
      <c r="W1224" s="24" t="s">
        <v>413</v>
      </c>
      <c r="X1224" s="24">
        <v>960</v>
      </c>
      <c r="Y1224" s="24" t="str">
        <f t="shared" si="359"/>
        <v>no</v>
      </c>
      <c r="Z1224" s="24" t="str">
        <f t="shared" si="360"/>
        <v>Below Average</v>
      </c>
      <c r="AA1224" s="25">
        <v>1</v>
      </c>
      <c r="AB1224" s="25">
        <v>1</v>
      </c>
      <c r="AC1224" s="25">
        <v>0</v>
      </c>
      <c r="AD1224" s="25">
        <v>0</v>
      </c>
      <c r="AE1224" s="25">
        <f t="shared" si="361"/>
        <v>2</v>
      </c>
      <c r="AF1224" s="25" t="str">
        <f t="shared" si="362"/>
        <v>Less</v>
      </c>
      <c r="AG1224" s="57">
        <v>3</v>
      </c>
      <c r="AH1224" s="29">
        <v>145000</v>
      </c>
      <c r="AI1224" s="29">
        <f t="shared" si="349"/>
        <v>1608</v>
      </c>
      <c r="AJ1224" s="29" t="str">
        <f t="shared" si="363"/>
        <v>no</v>
      </c>
      <c r="AK1224" s="29">
        <f t="shared" si="364"/>
        <v>90.174129353233837</v>
      </c>
      <c r="AL1224" s="29">
        <f t="shared" si="365"/>
        <v>151.04166666666666</v>
      </c>
    </row>
    <row r="1225" spans="1:38" x14ac:dyDescent="0.2">
      <c r="A1225">
        <v>1215</v>
      </c>
      <c r="B1225" s="12">
        <v>69</v>
      </c>
      <c r="C1225" s="12">
        <f t="shared" si="350"/>
        <v>69</v>
      </c>
      <c r="D1225" s="12" t="str">
        <f t="shared" si="347"/>
        <v>no</v>
      </c>
      <c r="E1225" s="12" t="str">
        <f t="shared" si="351"/>
        <v>Below Average</v>
      </c>
      <c r="F1225" s="21">
        <v>10205</v>
      </c>
      <c r="G1225" s="21" t="str">
        <f t="shared" si="352"/>
        <v>no</v>
      </c>
      <c r="H1225" s="21" t="str">
        <f t="shared" si="353"/>
        <v>Below Average</v>
      </c>
      <c r="I1225" s="12" t="s">
        <v>162</v>
      </c>
      <c r="J1225" s="12" t="str">
        <f t="shared" si="354"/>
        <v>NAmes</v>
      </c>
      <c r="K1225" s="12" t="s">
        <v>91</v>
      </c>
      <c r="L1225" s="12">
        <f t="shared" si="348"/>
        <v>65.191384752822614</v>
      </c>
      <c r="M1225" s="12" t="str">
        <f t="shared" si="355"/>
        <v>Below Average</v>
      </c>
      <c r="N1225" s="22">
        <v>5</v>
      </c>
      <c r="O1225" s="22" t="str">
        <f t="shared" si="356"/>
        <v>Low</v>
      </c>
      <c r="P1225">
        <v>1962</v>
      </c>
      <c r="Q1225">
        <v>1962</v>
      </c>
      <c r="R1225" s="23">
        <v>925</v>
      </c>
      <c r="S1225" s="23" t="str">
        <f t="shared" si="357"/>
        <v>no</v>
      </c>
      <c r="T1225" s="23" t="str">
        <f t="shared" si="358"/>
        <v>Below Average</v>
      </c>
      <c r="U1225" s="24">
        <v>999</v>
      </c>
      <c r="V1225" s="24">
        <v>0</v>
      </c>
      <c r="W1225" s="24" t="s">
        <v>413</v>
      </c>
      <c r="X1225" s="24">
        <v>999</v>
      </c>
      <c r="Y1225" s="24" t="str">
        <f t="shared" si="359"/>
        <v>no</v>
      </c>
      <c r="Z1225" s="24" t="str">
        <f t="shared" si="360"/>
        <v>Below Average</v>
      </c>
      <c r="AA1225" s="25">
        <v>1</v>
      </c>
      <c r="AB1225" s="25">
        <v>0</v>
      </c>
      <c r="AC1225" s="25">
        <v>1</v>
      </c>
      <c r="AD1225" s="25">
        <v>0</v>
      </c>
      <c r="AE1225" s="25">
        <f t="shared" si="361"/>
        <v>2</v>
      </c>
      <c r="AF1225" s="25" t="str">
        <f t="shared" si="362"/>
        <v>Less</v>
      </c>
      <c r="AG1225" s="57">
        <v>6</v>
      </c>
      <c r="AH1225" s="29">
        <v>134500</v>
      </c>
      <c r="AI1225" s="29">
        <f t="shared" si="349"/>
        <v>1924</v>
      </c>
      <c r="AJ1225" s="29" t="str">
        <f t="shared" si="363"/>
        <v>no</v>
      </c>
      <c r="AK1225" s="29">
        <f t="shared" si="364"/>
        <v>69.906444906444904</v>
      </c>
      <c r="AL1225" s="29">
        <f t="shared" si="365"/>
        <v>134.63463463463464</v>
      </c>
    </row>
    <row r="1226" spans="1:38" x14ac:dyDescent="0.2">
      <c r="A1226">
        <v>1216</v>
      </c>
      <c r="B1226" s="12">
        <v>99</v>
      </c>
      <c r="C1226" s="12">
        <f t="shared" si="350"/>
        <v>99</v>
      </c>
      <c r="D1226" s="12" t="str">
        <f t="shared" si="347"/>
        <v>no</v>
      </c>
      <c r="E1226" s="12" t="str">
        <f t="shared" si="351"/>
        <v>Above Average</v>
      </c>
      <c r="F1226" s="21">
        <v>7094</v>
      </c>
      <c r="G1226" s="21" t="str">
        <f t="shared" si="352"/>
        <v>no</v>
      </c>
      <c r="H1226" s="21" t="str">
        <f t="shared" si="353"/>
        <v>Below Average</v>
      </c>
      <c r="I1226" s="12" t="s">
        <v>151</v>
      </c>
      <c r="J1226" s="12" t="str">
        <f t="shared" si="354"/>
        <v>Sawyer</v>
      </c>
      <c r="K1226" s="12" t="s">
        <v>91</v>
      </c>
      <c r="L1226" s="12">
        <f t="shared" si="348"/>
        <v>65.835562612127291</v>
      </c>
      <c r="M1226" s="12" t="str">
        <f t="shared" si="355"/>
        <v>Below Average</v>
      </c>
      <c r="N1226" s="22">
        <v>5</v>
      </c>
      <c r="O1226" s="22" t="str">
        <f t="shared" si="356"/>
        <v>Low</v>
      </c>
      <c r="P1226">
        <v>1966</v>
      </c>
      <c r="Q1226">
        <v>1966</v>
      </c>
      <c r="R1226" s="23">
        <v>894</v>
      </c>
      <c r="S1226" s="23" t="str">
        <f t="shared" si="357"/>
        <v>no</v>
      </c>
      <c r="T1226" s="23" t="str">
        <f t="shared" si="358"/>
        <v>Below Average</v>
      </c>
      <c r="U1226" s="24">
        <v>894</v>
      </c>
      <c r="V1226" s="24">
        <v>0</v>
      </c>
      <c r="W1226" s="24" t="s">
        <v>413</v>
      </c>
      <c r="X1226" s="24">
        <v>894</v>
      </c>
      <c r="Y1226" s="24" t="str">
        <f t="shared" si="359"/>
        <v>no</v>
      </c>
      <c r="Z1226" s="24" t="str">
        <f t="shared" si="360"/>
        <v>Below Average</v>
      </c>
      <c r="AA1226" s="25">
        <v>0</v>
      </c>
      <c r="AB1226" s="25">
        <v>0</v>
      </c>
      <c r="AC1226" s="25">
        <v>1</v>
      </c>
      <c r="AD1226" s="25">
        <v>0</v>
      </c>
      <c r="AE1226" s="25">
        <f t="shared" si="361"/>
        <v>1</v>
      </c>
      <c r="AF1226" s="25" t="str">
        <f t="shared" si="362"/>
        <v>Less</v>
      </c>
      <c r="AG1226" s="57">
        <v>5</v>
      </c>
      <c r="AH1226" s="29">
        <v>125000</v>
      </c>
      <c r="AI1226" s="29">
        <f t="shared" si="349"/>
        <v>1788</v>
      </c>
      <c r="AJ1226" s="29" t="str">
        <f t="shared" si="363"/>
        <v>no</v>
      </c>
      <c r="AK1226" s="29">
        <f t="shared" si="364"/>
        <v>69.91051454138703</v>
      </c>
      <c r="AL1226" s="29">
        <f t="shared" si="365"/>
        <v>139.82102908277406</v>
      </c>
    </row>
    <row r="1227" spans="1:38" x14ac:dyDescent="0.2">
      <c r="A1227">
        <v>1217</v>
      </c>
      <c r="B1227" s="12">
        <v>68</v>
      </c>
      <c r="C1227" s="12">
        <f t="shared" si="350"/>
        <v>68</v>
      </c>
      <c r="D1227" s="12" t="str">
        <f t="shared" ref="D1227:D1290" si="366">IF(OR(C1227&lt;(QUARTILE(C$11:C$1470,1))-(((QUARTILE(C$11:C$1470,3))-(QUARTILE(C$11:C$1470,1)))*1.5),C1227&gt;(QUARTILE(C$11:C$1470,3))+(((QUARTILE(C$11:C$1470,3))-(QUARTILE(C$11:C$1470,1)))*1.5)),"yes","no")</f>
        <v>no</v>
      </c>
      <c r="E1227" s="12" t="str">
        <f t="shared" si="351"/>
        <v>Below Average</v>
      </c>
      <c r="F1227" s="21">
        <v>8930</v>
      </c>
      <c r="G1227" s="21" t="str">
        <f t="shared" si="352"/>
        <v>no</v>
      </c>
      <c r="H1227" s="21" t="str">
        <f t="shared" si="353"/>
        <v>Below Average</v>
      </c>
      <c r="I1227" s="12" t="s">
        <v>151</v>
      </c>
      <c r="J1227" s="12" t="str">
        <f t="shared" si="354"/>
        <v/>
      </c>
      <c r="K1227" s="12" t="s">
        <v>167</v>
      </c>
      <c r="L1227" s="12">
        <f t="shared" ref="L1227:L1290" si="367">IFERROR(AVERAGEIFS($AK$11:$AK$1470,$I$11:$I$1470,$I1227,$K$11:$K$1470,"1Fam"),"")</f>
        <v>65.835562612127291</v>
      </c>
      <c r="M1227" s="12" t="str">
        <f t="shared" si="355"/>
        <v/>
      </c>
      <c r="N1227" s="22">
        <v>6</v>
      </c>
      <c r="O1227" s="22" t="str">
        <f t="shared" si="356"/>
        <v>Low</v>
      </c>
      <c r="P1227">
        <v>1978</v>
      </c>
      <c r="Q1227">
        <v>1978</v>
      </c>
      <c r="R1227" s="23">
        <v>0</v>
      </c>
      <c r="S1227" s="23" t="str">
        <f t="shared" si="357"/>
        <v>yes</v>
      </c>
      <c r="T1227" s="23" t="str">
        <f t="shared" si="358"/>
        <v>Below Average</v>
      </c>
      <c r="U1227" s="24">
        <v>1318</v>
      </c>
      <c r="V1227" s="24">
        <v>584</v>
      </c>
      <c r="W1227" s="24" t="s">
        <v>412</v>
      </c>
      <c r="X1227" s="24">
        <v>1902</v>
      </c>
      <c r="Y1227" s="24" t="str">
        <f t="shared" si="359"/>
        <v>no</v>
      </c>
      <c r="Z1227" s="24" t="str">
        <f t="shared" si="360"/>
        <v>Above Average</v>
      </c>
      <c r="AA1227" s="25">
        <v>0</v>
      </c>
      <c r="AB1227" s="25">
        <v>0</v>
      </c>
      <c r="AC1227" s="25">
        <v>2</v>
      </c>
      <c r="AD1227" s="25">
        <v>0</v>
      </c>
      <c r="AE1227" s="25">
        <f t="shared" si="361"/>
        <v>2</v>
      </c>
      <c r="AF1227" s="25" t="str">
        <f t="shared" si="362"/>
        <v>Less</v>
      </c>
      <c r="AG1227" s="57">
        <v>8</v>
      </c>
      <c r="AH1227" s="29">
        <v>112000</v>
      </c>
      <c r="AI1227" s="29">
        <f t="shared" ref="AI1227:AI1290" si="368">R1227+X1227</f>
        <v>1902</v>
      </c>
      <c r="AJ1227" s="29" t="str">
        <f t="shared" si="363"/>
        <v>no</v>
      </c>
      <c r="AK1227" s="29">
        <f t="shared" si="364"/>
        <v>58.885383806519457</v>
      </c>
      <c r="AL1227" s="29">
        <f t="shared" si="365"/>
        <v>58.885383806519457</v>
      </c>
    </row>
    <row r="1228" spans="1:38" x14ac:dyDescent="0.2">
      <c r="A1228">
        <v>1218</v>
      </c>
      <c r="B1228" s="12">
        <v>72</v>
      </c>
      <c r="C1228" s="12">
        <f t="shared" ref="C1228:C1291" si="369">IF(B1228="NA", $B$4, B1228)</f>
        <v>72</v>
      </c>
      <c r="D1228" s="12" t="str">
        <f t="shared" si="366"/>
        <v>no</v>
      </c>
      <c r="E1228" s="12" t="str">
        <f t="shared" ref="E1228:E1291" si="370">IF(C1228&gt;=AVERAGE(C$11:C$1470),"Above Average","Below Average")</f>
        <v>Above Average</v>
      </c>
      <c r="F1228" s="21">
        <v>8640</v>
      </c>
      <c r="G1228" s="21" t="str">
        <f t="shared" ref="G1228:G1291" si="371">IF(OR(F1228&lt;(QUARTILE(F$11:F$1470,1))-(((QUARTILE(F$11:F$1470,3))-(QUARTILE(F$11:F$1470,1)))*1.5),F1228&gt;(QUARTILE(F$11:F$1470,3))+(((QUARTILE(F$11:F$1470,3))-(QUARTILE(F$11:F$1470,1)))*1.5)),"yes","no")</f>
        <v>no</v>
      </c>
      <c r="H1228" s="21" t="str">
        <f t="shared" ref="H1228:H1291" si="372">IF(F1228&gt;=AVERAGE(F$11:F$1470),"Above Average","Below Average")</f>
        <v>Below Average</v>
      </c>
      <c r="I1228" s="12" t="s">
        <v>136</v>
      </c>
      <c r="J1228" s="12" t="str">
        <f t="shared" ref="J1228:J1291" si="373">IF(K1228="1Fam",I1228,"")</f>
        <v>Somerst</v>
      </c>
      <c r="K1228" s="12" t="s">
        <v>91</v>
      </c>
      <c r="L1228" s="12">
        <f t="shared" si="367"/>
        <v>83.140020408338017</v>
      </c>
      <c r="M1228" s="12" t="str">
        <f t="shared" ref="M1228:M1291" si="374">IF(J1228="","",IF(L1228&gt;=AVERAGE($L$11:$L$1470),"Above Average","Below Average"))</f>
        <v>Above Average</v>
      </c>
      <c r="N1228" s="22">
        <v>8</v>
      </c>
      <c r="O1228" s="22" t="str">
        <f t="shared" ref="O1228:O1291" si="375">IF(N1228&gt;=7,"High","Low")</f>
        <v>High</v>
      </c>
      <c r="P1228">
        <v>2009</v>
      </c>
      <c r="Q1228">
        <v>2009</v>
      </c>
      <c r="R1228" s="23">
        <v>1300</v>
      </c>
      <c r="S1228" s="23" t="str">
        <f t="shared" ref="S1228:S1291" si="376">IF(OR(R1228&lt;(QUARTILE(R$11:R$1470,1))-(((QUARTILE(R$11:R$1470,3))-(QUARTILE(R$11:R$1470,1)))*1.5),R1228&gt;(QUARTILE(R$11:R$1470,3))+(((QUARTILE(R$11:R$1470,3))-(QUARTILE(R$11:R$1470,1)))*1.5)),"yes","no")</f>
        <v>no</v>
      </c>
      <c r="T1228" s="23" t="str">
        <f t="shared" ref="T1228:T1291" si="377">IF(R1228&gt;=AVERAGE(R$11:R$1470),"Above Average","Below Average")</f>
        <v>Above Average</v>
      </c>
      <c r="U1228" s="24">
        <v>1314</v>
      </c>
      <c r="V1228" s="24">
        <v>0</v>
      </c>
      <c r="W1228" s="24" t="s">
        <v>413</v>
      </c>
      <c r="X1228" s="24">
        <v>1314</v>
      </c>
      <c r="Y1228" s="24" t="str">
        <f t="shared" ref="Y1228:Y1291" si="378">IF(OR(X1228&lt;(QUARTILE(X$11:X$1470,1))-(((QUARTILE(X$11:X$1470,3))-(QUARTILE(X$11:X$1470,1)))*1.5),X1228&gt;(QUARTILE(X$11:X$1470,3))+(((QUARTILE(X$11:X$1470,3))-(QUARTILE(X$11:X$1470,1)))*1.5)),"yes","no")</f>
        <v>no</v>
      </c>
      <c r="Z1228" s="24" t="str">
        <f t="shared" ref="Z1228:Z1291" si="379">IF(X1228&gt;=AVERAGE(X$11:X$1470),"Above Average","Below Average")</f>
        <v>Below Average</v>
      </c>
      <c r="AA1228" s="25">
        <v>1</v>
      </c>
      <c r="AB1228" s="25">
        <v>0</v>
      </c>
      <c r="AC1228" s="25">
        <v>2</v>
      </c>
      <c r="AD1228" s="25">
        <v>0</v>
      </c>
      <c r="AE1228" s="25">
        <f t="shared" ref="AE1228:AE1291" si="380">SUM(AA1228:AD1228)</f>
        <v>3</v>
      </c>
      <c r="AF1228" s="25" t="str">
        <f t="shared" ref="AF1228:AF1291" si="381">IF(AE1228&gt;=3,"More","Less")</f>
        <v>More</v>
      </c>
      <c r="AG1228" s="57">
        <v>6</v>
      </c>
      <c r="AH1228" s="29">
        <v>229456</v>
      </c>
      <c r="AI1228" s="29">
        <f t="shared" si="368"/>
        <v>2614</v>
      </c>
      <c r="AJ1228" s="29" t="str">
        <f t="shared" ref="AJ1228:AJ1291" si="382">IF(OR(AI1228&lt;(QUARTILE(AI$11:AI$1470,1))-(((QUARTILE(AI$11:AI$1470,3))-(QUARTILE(AI$11:AI$1470,1)))*1.5),AI1228&gt;(QUARTILE(AI$11:AI$1470,3))+(((QUARTILE(AI$11:AI$1470,3))-(QUARTILE(AI$11:AI$1470,1)))*1.5)),"yes","no")</f>
        <v>no</v>
      </c>
      <c r="AK1228" s="29">
        <f t="shared" ref="AK1228:AK1291" si="383">AH1228/AI1228</f>
        <v>87.779648048967104</v>
      </c>
      <c r="AL1228" s="29">
        <f t="shared" ref="AL1228:AL1291" si="384">AH1228/X1228</f>
        <v>174.6240487062405</v>
      </c>
    </row>
    <row r="1229" spans="1:38" x14ac:dyDescent="0.2">
      <c r="A1229">
        <v>1219</v>
      </c>
      <c r="B1229" s="12">
        <v>52</v>
      </c>
      <c r="C1229" s="12">
        <f t="shared" si="369"/>
        <v>52</v>
      </c>
      <c r="D1229" s="12" t="str">
        <f t="shared" si="366"/>
        <v>no</v>
      </c>
      <c r="E1229" s="12" t="str">
        <f t="shared" si="370"/>
        <v>Below Average</v>
      </c>
      <c r="F1229" s="21">
        <v>6240</v>
      </c>
      <c r="G1229" s="21" t="str">
        <f t="shared" si="371"/>
        <v>no</v>
      </c>
      <c r="H1229" s="21" t="str">
        <f t="shared" si="372"/>
        <v>Below Average</v>
      </c>
      <c r="I1229" s="12" t="s">
        <v>148</v>
      </c>
      <c r="J1229" s="12" t="str">
        <f t="shared" si="373"/>
        <v>BrkSide</v>
      </c>
      <c r="K1229" s="12" t="s">
        <v>91</v>
      </c>
      <c r="L1229" s="12">
        <f t="shared" si="367"/>
        <v>64.919237492322253</v>
      </c>
      <c r="M1229" s="12" t="str">
        <f t="shared" si="374"/>
        <v>Below Average</v>
      </c>
      <c r="N1229" s="22">
        <v>4</v>
      </c>
      <c r="O1229" s="22" t="str">
        <f t="shared" si="375"/>
        <v>Low</v>
      </c>
      <c r="P1229">
        <v>1947</v>
      </c>
      <c r="Q1229">
        <v>1950</v>
      </c>
      <c r="R1229" s="23">
        <v>0</v>
      </c>
      <c r="S1229" s="23" t="str">
        <f t="shared" si="376"/>
        <v>yes</v>
      </c>
      <c r="T1229" s="23" t="str">
        <f t="shared" si="377"/>
        <v>Below Average</v>
      </c>
      <c r="U1229" s="24">
        <v>672</v>
      </c>
      <c r="V1229" s="24">
        <v>240</v>
      </c>
      <c r="W1229" s="24" t="s">
        <v>412</v>
      </c>
      <c r="X1229" s="24">
        <v>912</v>
      </c>
      <c r="Y1229" s="24" t="str">
        <f t="shared" si="378"/>
        <v>no</v>
      </c>
      <c r="Z1229" s="24" t="str">
        <f t="shared" si="379"/>
        <v>Below Average</v>
      </c>
      <c r="AA1229" s="25">
        <v>0</v>
      </c>
      <c r="AB1229" s="25">
        <v>0</v>
      </c>
      <c r="AC1229" s="25">
        <v>1</v>
      </c>
      <c r="AD1229" s="25">
        <v>0</v>
      </c>
      <c r="AE1229" s="25">
        <f t="shared" si="380"/>
        <v>1</v>
      </c>
      <c r="AF1229" s="25" t="str">
        <f t="shared" si="381"/>
        <v>Less</v>
      </c>
      <c r="AG1229" s="57">
        <v>3</v>
      </c>
      <c r="AH1229" s="29">
        <v>80500</v>
      </c>
      <c r="AI1229" s="29">
        <f t="shared" si="368"/>
        <v>912</v>
      </c>
      <c r="AJ1229" s="29" t="str">
        <f t="shared" si="382"/>
        <v>no</v>
      </c>
      <c r="AK1229" s="29">
        <f t="shared" si="383"/>
        <v>88.267543859649123</v>
      </c>
      <c r="AL1229" s="29">
        <f t="shared" si="384"/>
        <v>88.267543859649123</v>
      </c>
    </row>
    <row r="1230" spans="1:38" x14ac:dyDescent="0.2">
      <c r="A1230">
        <v>1220</v>
      </c>
      <c r="B1230" s="12">
        <v>21</v>
      </c>
      <c r="C1230" s="12">
        <f t="shared" si="369"/>
        <v>21</v>
      </c>
      <c r="D1230" s="12" t="str">
        <f t="shared" si="366"/>
        <v>yes</v>
      </c>
      <c r="E1230" s="12" t="str">
        <f t="shared" si="370"/>
        <v>Below Average</v>
      </c>
      <c r="F1230" s="21">
        <v>1680</v>
      </c>
      <c r="G1230" s="21" t="str">
        <f t="shared" si="371"/>
        <v>no</v>
      </c>
      <c r="H1230" s="21" t="str">
        <f t="shared" si="372"/>
        <v>Below Average</v>
      </c>
      <c r="I1230" s="12" t="s">
        <v>228</v>
      </c>
      <c r="J1230" s="12" t="str">
        <f t="shared" si="373"/>
        <v/>
      </c>
      <c r="K1230" s="12" t="s">
        <v>198</v>
      </c>
      <c r="L1230" s="12" t="str">
        <f t="shared" si="367"/>
        <v/>
      </c>
      <c r="M1230" s="12" t="str">
        <f t="shared" si="374"/>
        <v/>
      </c>
      <c r="N1230" s="22">
        <v>6</v>
      </c>
      <c r="O1230" s="22" t="str">
        <f t="shared" si="375"/>
        <v>Low</v>
      </c>
      <c r="P1230">
        <v>1971</v>
      </c>
      <c r="Q1230">
        <v>1971</v>
      </c>
      <c r="R1230" s="23">
        <v>672</v>
      </c>
      <c r="S1230" s="23" t="str">
        <f t="shared" si="376"/>
        <v>no</v>
      </c>
      <c r="T1230" s="23" t="str">
        <f t="shared" si="377"/>
        <v>Below Average</v>
      </c>
      <c r="U1230" s="24">
        <v>672</v>
      </c>
      <c r="V1230" s="24">
        <v>546</v>
      </c>
      <c r="W1230" s="24" t="s">
        <v>412</v>
      </c>
      <c r="X1230" s="24">
        <v>1218</v>
      </c>
      <c r="Y1230" s="24" t="str">
        <f t="shared" si="378"/>
        <v>no</v>
      </c>
      <c r="Z1230" s="24" t="str">
        <f t="shared" si="379"/>
        <v>Below Average</v>
      </c>
      <c r="AA1230" s="25">
        <v>0</v>
      </c>
      <c r="AB1230" s="25">
        <v>0</v>
      </c>
      <c r="AC1230" s="25">
        <v>1</v>
      </c>
      <c r="AD1230" s="25">
        <v>1</v>
      </c>
      <c r="AE1230" s="25">
        <f t="shared" si="380"/>
        <v>2</v>
      </c>
      <c r="AF1230" s="25" t="str">
        <f t="shared" si="381"/>
        <v>Less</v>
      </c>
      <c r="AG1230" s="57">
        <v>7</v>
      </c>
      <c r="AH1230" s="29">
        <v>91500</v>
      </c>
      <c r="AI1230" s="29">
        <f t="shared" si="368"/>
        <v>1890</v>
      </c>
      <c r="AJ1230" s="29" t="str">
        <f t="shared" si="382"/>
        <v>no</v>
      </c>
      <c r="AK1230" s="29">
        <f t="shared" si="383"/>
        <v>48.412698412698411</v>
      </c>
      <c r="AL1230" s="29">
        <f t="shared" si="384"/>
        <v>75.123152709359601</v>
      </c>
    </row>
    <row r="1231" spans="1:38" x14ac:dyDescent="0.2">
      <c r="A1231">
        <v>1221</v>
      </c>
      <c r="B1231" s="12">
        <v>66</v>
      </c>
      <c r="C1231" s="12">
        <f t="shared" si="369"/>
        <v>66</v>
      </c>
      <c r="D1231" s="12" t="str">
        <f t="shared" si="366"/>
        <v>no</v>
      </c>
      <c r="E1231" s="12" t="str">
        <f t="shared" si="370"/>
        <v>Below Average</v>
      </c>
      <c r="F1231" s="21">
        <v>7800</v>
      </c>
      <c r="G1231" s="21" t="str">
        <f t="shared" si="371"/>
        <v>no</v>
      </c>
      <c r="H1231" s="21" t="str">
        <f t="shared" si="372"/>
        <v>Below Average</v>
      </c>
      <c r="I1231" s="12" t="s">
        <v>162</v>
      </c>
      <c r="J1231" s="12" t="str">
        <f t="shared" si="373"/>
        <v>NAmes</v>
      </c>
      <c r="K1231" s="12" t="s">
        <v>91</v>
      </c>
      <c r="L1231" s="12">
        <f t="shared" si="367"/>
        <v>65.191384752822614</v>
      </c>
      <c r="M1231" s="12" t="str">
        <f t="shared" si="374"/>
        <v>Below Average</v>
      </c>
      <c r="N1231" s="22">
        <v>5</v>
      </c>
      <c r="O1231" s="22" t="str">
        <f t="shared" si="375"/>
        <v>Low</v>
      </c>
      <c r="P1231">
        <v>1964</v>
      </c>
      <c r="Q1231">
        <v>1964</v>
      </c>
      <c r="R1231" s="23">
        <v>912</v>
      </c>
      <c r="S1231" s="23" t="str">
        <f t="shared" si="376"/>
        <v>no</v>
      </c>
      <c r="T1231" s="23" t="str">
        <f t="shared" si="377"/>
        <v>Below Average</v>
      </c>
      <c r="U1231" s="24">
        <v>912</v>
      </c>
      <c r="V1231" s="24">
        <v>0</v>
      </c>
      <c r="W1231" s="24" t="s">
        <v>413</v>
      </c>
      <c r="X1231" s="24">
        <v>912</v>
      </c>
      <c r="Y1231" s="24" t="str">
        <f t="shared" si="378"/>
        <v>no</v>
      </c>
      <c r="Z1231" s="24" t="str">
        <f t="shared" si="379"/>
        <v>Below Average</v>
      </c>
      <c r="AA1231" s="25">
        <v>0</v>
      </c>
      <c r="AB1231" s="25">
        <v>0</v>
      </c>
      <c r="AC1231" s="25">
        <v>1</v>
      </c>
      <c r="AD1231" s="25">
        <v>0</v>
      </c>
      <c r="AE1231" s="25">
        <f t="shared" si="380"/>
        <v>1</v>
      </c>
      <c r="AF1231" s="25" t="str">
        <f t="shared" si="381"/>
        <v>Less</v>
      </c>
      <c r="AG1231" s="57">
        <v>5</v>
      </c>
      <c r="AH1231" s="29">
        <v>115000</v>
      </c>
      <c r="AI1231" s="29">
        <f t="shared" si="368"/>
        <v>1824</v>
      </c>
      <c r="AJ1231" s="29" t="str">
        <f t="shared" si="382"/>
        <v>no</v>
      </c>
      <c r="AK1231" s="29">
        <f t="shared" si="383"/>
        <v>63.048245614035089</v>
      </c>
      <c r="AL1231" s="29">
        <f t="shared" si="384"/>
        <v>126.09649122807018</v>
      </c>
    </row>
    <row r="1232" spans="1:38" x14ac:dyDescent="0.2">
      <c r="A1232">
        <v>1222</v>
      </c>
      <c r="B1232" s="12">
        <v>55</v>
      </c>
      <c r="C1232" s="12">
        <f t="shared" si="369"/>
        <v>55</v>
      </c>
      <c r="D1232" s="12" t="str">
        <f t="shared" si="366"/>
        <v>no</v>
      </c>
      <c r="E1232" s="12" t="str">
        <f t="shared" si="370"/>
        <v>Below Average</v>
      </c>
      <c r="F1232" s="21">
        <v>8250</v>
      </c>
      <c r="G1232" s="21" t="str">
        <f t="shared" si="371"/>
        <v>no</v>
      </c>
      <c r="H1232" s="21" t="str">
        <f t="shared" si="372"/>
        <v>Below Average</v>
      </c>
      <c r="I1232" s="12" t="s">
        <v>151</v>
      </c>
      <c r="J1232" s="12" t="str">
        <f t="shared" si="373"/>
        <v>Sawyer</v>
      </c>
      <c r="K1232" s="12" t="s">
        <v>91</v>
      </c>
      <c r="L1232" s="12">
        <f t="shared" si="367"/>
        <v>65.835562612127291</v>
      </c>
      <c r="M1232" s="12" t="str">
        <f t="shared" si="374"/>
        <v>Below Average</v>
      </c>
      <c r="N1232" s="22">
        <v>5</v>
      </c>
      <c r="O1232" s="22" t="str">
        <f t="shared" si="375"/>
        <v>Low</v>
      </c>
      <c r="P1232">
        <v>1968</v>
      </c>
      <c r="Q1232">
        <v>1968</v>
      </c>
      <c r="R1232" s="23">
        <v>952</v>
      </c>
      <c r="S1232" s="23" t="str">
        <f t="shared" si="376"/>
        <v>no</v>
      </c>
      <c r="T1232" s="23" t="str">
        <f t="shared" si="377"/>
        <v>Below Average</v>
      </c>
      <c r="U1232" s="24">
        <v>1211</v>
      </c>
      <c r="V1232" s="24">
        <v>0</v>
      </c>
      <c r="W1232" s="24" t="s">
        <v>413</v>
      </c>
      <c r="X1232" s="24">
        <v>1211</v>
      </c>
      <c r="Y1232" s="24" t="str">
        <f t="shared" si="378"/>
        <v>no</v>
      </c>
      <c r="Z1232" s="24" t="str">
        <f t="shared" si="379"/>
        <v>Below Average</v>
      </c>
      <c r="AA1232" s="25">
        <v>0</v>
      </c>
      <c r="AB1232" s="25">
        <v>0</v>
      </c>
      <c r="AC1232" s="25">
        <v>1</v>
      </c>
      <c r="AD1232" s="25">
        <v>0</v>
      </c>
      <c r="AE1232" s="25">
        <f t="shared" si="380"/>
        <v>1</v>
      </c>
      <c r="AF1232" s="25" t="str">
        <f t="shared" si="381"/>
        <v>Less</v>
      </c>
      <c r="AG1232" s="57">
        <v>5</v>
      </c>
      <c r="AH1232" s="29">
        <v>134000</v>
      </c>
      <c r="AI1232" s="29">
        <f t="shared" si="368"/>
        <v>2163</v>
      </c>
      <c r="AJ1232" s="29" t="str">
        <f t="shared" si="382"/>
        <v>no</v>
      </c>
      <c r="AK1232" s="29">
        <f t="shared" si="383"/>
        <v>61.950993989828945</v>
      </c>
      <c r="AL1232" s="29">
        <f t="shared" si="384"/>
        <v>110.6523534269199</v>
      </c>
    </row>
    <row r="1233" spans="1:38" x14ac:dyDescent="0.2">
      <c r="A1233">
        <v>1223</v>
      </c>
      <c r="B1233" s="12">
        <v>78</v>
      </c>
      <c r="C1233" s="12">
        <f t="shared" si="369"/>
        <v>78</v>
      </c>
      <c r="D1233" s="12" t="str">
        <f t="shared" si="366"/>
        <v>no</v>
      </c>
      <c r="E1233" s="12" t="str">
        <f t="shared" si="370"/>
        <v>Above Average</v>
      </c>
      <c r="F1233" s="21">
        <v>10496</v>
      </c>
      <c r="G1233" s="21" t="str">
        <f t="shared" si="371"/>
        <v>no</v>
      </c>
      <c r="H1233" s="21" t="str">
        <f t="shared" si="372"/>
        <v>Below Average</v>
      </c>
      <c r="I1233" s="12" t="s">
        <v>162</v>
      </c>
      <c r="J1233" s="12" t="str">
        <f t="shared" si="373"/>
        <v>NAmes</v>
      </c>
      <c r="K1233" s="12" t="s">
        <v>91</v>
      </c>
      <c r="L1233" s="12">
        <f t="shared" si="367"/>
        <v>65.191384752822614</v>
      </c>
      <c r="M1233" s="12" t="str">
        <f t="shared" si="374"/>
        <v>Below Average</v>
      </c>
      <c r="N1233" s="22">
        <v>6</v>
      </c>
      <c r="O1233" s="22" t="str">
        <f t="shared" si="375"/>
        <v>Low</v>
      </c>
      <c r="P1233">
        <v>1949</v>
      </c>
      <c r="Q1233">
        <v>1950</v>
      </c>
      <c r="R1233" s="23">
        <v>1040</v>
      </c>
      <c r="S1233" s="23" t="str">
        <f t="shared" si="376"/>
        <v>no</v>
      </c>
      <c r="T1233" s="23" t="str">
        <f t="shared" si="377"/>
        <v>Below Average</v>
      </c>
      <c r="U1233" s="24">
        <v>1168</v>
      </c>
      <c r="V1233" s="24">
        <v>678</v>
      </c>
      <c r="W1233" s="24" t="s">
        <v>412</v>
      </c>
      <c r="X1233" s="24">
        <v>1846</v>
      </c>
      <c r="Y1233" s="24" t="str">
        <f t="shared" si="378"/>
        <v>no</v>
      </c>
      <c r="Z1233" s="24" t="str">
        <f t="shared" si="379"/>
        <v>Above Average</v>
      </c>
      <c r="AA1233" s="25">
        <v>0</v>
      </c>
      <c r="AB1233" s="25">
        <v>0</v>
      </c>
      <c r="AC1233" s="25">
        <v>2</v>
      </c>
      <c r="AD1233" s="25">
        <v>0</v>
      </c>
      <c r="AE1233" s="25">
        <f t="shared" si="380"/>
        <v>2</v>
      </c>
      <c r="AF1233" s="25" t="str">
        <f t="shared" si="381"/>
        <v>Less</v>
      </c>
      <c r="AG1233" s="57">
        <v>7</v>
      </c>
      <c r="AH1233" s="29">
        <v>143000</v>
      </c>
      <c r="AI1233" s="29">
        <f t="shared" si="368"/>
        <v>2886</v>
      </c>
      <c r="AJ1233" s="29" t="str">
        <f t="shared" si="382"/>
        <v>no</v>
      </c>
      <c r="AK1233" s="29">
        <f t="shared" si="383"/>
        <v>49.549549549549546</v>
      </c>
      <c r="AL1233" s="29">
        <f t="shared" si="384"/>
        <v>77.464788732394368</v>
      </c>
    </row>
    <row r="1234" spans="1:38" x14ac:dyDescent="0.2">
      <c r="A1234">
        <v>1224</v>
      </c>
      <c r="B1234" s="12">
        <v>89</v>
      </c>
      <c r="C1234" s="12">
        <f t="shared" si="369"/>
        <v>89</v>
      </c>
      <c r="D1234" s="12" t="str">
        <f t="shared" si="366"/>
        <v>no</v>
      </c>
      <c r="E1234" s="12" t="str">
        <f t="shared" si="370"/>
        <v>Above Average</v>
      </c>
      <c r="F1234" s="21">
        <v>10680</v>
      </c>
      <c r="G1234" s="21" t="str">
        <f t="shared" si="371"/>
        <v>no</v>
      </c>
      <c r="H1234" s="21" t="str">
        <f t="shared" si="372"/>
        <v>Above Average</v>
      </c>
      <c r="I1234" s="12" t="s">
        <v>162</v>
      </c>
      <c r="J1234" s="12" t="str">
        <f t="shared" si="373"/>
        <v>NAmes</v>
      </c>
      <c r="K1234" s="12" t="s">
        <v>91</v>
      </c>
      <c r="L1234" s="12">
        <f t="shared" si="367"/>
        <v>65.191384752822614</v>
      </c>
      <c r="M1234" s="12" t="str">
        <f t="shared" si="374"/>
        <v>Below Average</v>
      </c>
      <c r="N1234" s="22">
        <v>5</v>
      </c>
      <c r="O1234" s="22" t="str">
        <f t="shared" si="375"/>
        <v>Low</v>
      </c>
      <c r="P1234">
        <v>1951</v>
      </c>
      <c r="Q1234">
        <v>1951</v>
      </c>
      <c r="R1234" s="23">
        <v>2136</v>
      </c>
      <c r="S1234" s="23" t="str">
        <f t="shared" si="376"/>
        <v>yes</v>
      </c>
      <c r="T1234" s="23" t="str">
        <f t="shared" si="377"/>
        <v>Above Average</v>
      </c>
      <c r="U1234" s="24">
        <v>2136</v>
      </c>
      <c r="V1234" s="24">
        <v>0</v>
      </c>
      <c r="W1234" s="24" t="s">
        <v>413</v>
      </c>
      <c r="X1234" s="24">
        <v>2136</v>
      </c>
      <c r="Y1234" s="24" t="str">
        <f t="shared" si="378"/>
        <v>no</v>
      </c>
      <c r="Z1234" s="24" t="str">
        <f t="shared" si="379"/>
        <v>Above Average</v>
      </c>
      <c r="AA1234" s="25">
        <v>0</v>
      </c>
      <c r="AB1234" s="25">
        <v>0</v>
      </c>
      <c r="AC1234" s="25">
        <v>2</v>
      </c>
      <c r="AD1234" s="25">
        <v>0</v>
      </c>
      <c r="AE1234" s="25">
        <f t="shared" si="380"/>
        <v>2</v>
      </c>
      <c r="AF1234" s="25" t="str">
        <f t="shared" si="381"/>
        <v>Less</v>
      </c>
      <c r="AG1234" s="57">
        <v>7</v>
      </c>
      <c r="AH1234" s="29">
        <v>137900</v>
      </c>
      <c r="AI1234" s="29">
        <f t="shared" si="368"/>
        <v>4272</v>
      </c>
      <c r="AJ1234" s="29" t="str">
        <f t="shared" si="382"/>
        <v>no</v>
      </c>
      <c r="AK1234" s="29">
        <f t="shared" si="383"/>
        <v>32.279962546816478</v>
      </c>
      <c r="AL1234" s="29">
        <f t="shared" si="384"/>
        <v>64.559925093632955</v>
      </c>
    </row>
    <row r="1235" spans="1:38" x14ac:dyDescent="0.2">
      <c r="A1235">
        <v>1225</v>
      </c>
      <c r="B1235" s="12">
        <v>60</v>
      </c>
      <c r="C1235" s="12">
        <f t="shared" si="369"/>
        <v>60</v>
      </c>
      <c r="D1235" s="12" t="str">
        <f t="shared" si="366"/>
        <v>no</v>
      </c>
      <c r="E1235" s="12" t="str">
        <f t="shared" si="370"/>
        <v>Below Average</v>
      </c>
      <c r="F1235" s="21">
        <v>15384</v>
      </c>
      <c r="G1235" s="21" t="str">
        <f t="shared" si="371"/>
        <v>no</v>
      </c>
      <c r="H1235" s="21" t="str">
        <f t="shared" si="372"/>
        <v>Above Average</v>
      </c>
      <c r="I1235" s="12" t="s">
        <v>193</v>
      </c>
      <c r="J1235" s="12" t="str">
        <f t="shared" si="373"/>
        <v>Gilbert</v>
      </c>
      <c r="K1235" s="12" t="s">
        <v>91</v>
      </c>
      <c r="L1235" s="12">
        <f t="shared" si="367"/>
        <v>77.47396854876844</v>
      </c>
      <c r="M1235" s="12" t="str">
        <f t="shared" si="374"/>
        <v>Above Average</v>
      </c>
      <c r="N1235" s="22">
        <v>7</v>
      </c>
      <c r="O1235" s="22" t="str">
        <f t="shared" si="375"/>
        <v>High</v>
      </c>
      <c r="P1235">
        <v>2004</v>
      </c>
      <c r="Q1235">
        <v>2005</v>
      </c>
      <c r="R1235" s="23">
        <v>788</v>
      </c>
      <c r="S1235" s="23" t="str">
        <f t="shared" si="376"/>
        <v>no</v>
      </c>
      <c r="T1235" s="23" t="str">
        <f t="shared" si="377"/>
        <v>Below Average</v>
      </c>
      <c r="U1235" s="24">
        <v>788</v>
      </c>
      <c r="V1235" s="24">
        <v>702</v>
      </c>
      <c r="W1235" s="24" t="s">
        <v>412</v>
      </c>
      <c r="X1235" s="24">
        <v>1490</v>
      </c>
      <c r="Y1235" s="24" t="str">
        <f t="shared" si="378"/>
        <v>no</v>
      </c>
      <c r="Z1235" s="24" t="str">
        <f t="shared" si="379"/>
        <v>Below Average</v>
      </c>
      <c r="AA1235" s="25">
        <v>1</v>
      </c>
      <c r="AB1235" s="25">
        <v>0</v>
      </c>
      <c r="AC1235" s="25">
        <v>2</v>
      </c>
      <c r="AD1235" s="25">
        <v>1</v>
      </c>
      <c r="AE1235" s="25">
        <f t="shared" si="380"/>
        <v>4</v>
      </c>
      <c r="AF1235" s="25" t="str">
        <f t="shared" si="381"/>
        <v>More</v>
      </c>
      <c r="AG1235" s="57">
        <v>8</v>
      </c>
      <c r="AH1235" s="29">
        <v>184000</v>
      </c>
      <c r="AI1235" s="29">
        <f t="shared" si="368"/>
        <v>2278</v>
      </c>
      <c r="AJ1235" s="29" t="str">
        <f t="shared" si="382"/>
        <v>no</v>
      </c>
      <c r="AK1235" s="29">
        <f t="shared" si="383"/>
        <v>80.772607550482874</v>
      </c>
      <c r="AL1235" s="29">
        <f t="shared" si="384"/>
        <v>123.48993288590604</v>
      </c>
    </row>
    <row r="1236" spans="1:38" x14ac:dyDescent="0.2">
      <c r="A1236">
        <v>1226</v>
      </c>
      <c r="B1236" s="12">
        <v>65</v>
      </c>
      <c r="C1236" s="12">
        <f t="shared" si="369"/>
        <v>65</v>
      </c>
      <c r="D1236" s="12" t="str">
        <f t="shared" si="366"/>
        <v>no</v>
      </c>
      <c r="E1236" s="12" t="str">
        <f t="shared" si="370"/>
        <v>Below Average</v>
      </c>
      <c r="F1236" s="21">
        <v>10482</v>
      </c>
      <c r="G1236" s="21" t="str">
        <f t="shared" si="371"/>
        <v>no</v>
      </c>
      <c r="H1236" s="21" t="str">
        <f t="shared" si="372"/>
        <v>Below Average</v>
      </c>
      <c r="I1236" s="12" t="s">
        <v>162</v>
      </c>
      <c r="J1236" s="12" t="str">
        <f t="shared" si="373"/>
        <v>NAmes</v>
      </c>
      <c r="K1236" s="12" t="s">
        <v>91</v>
      </c>
      <c r="L1236" s="12">
        <f t="shared" si="367"/>
        <v>65.191384752822614</v>
      </c>
      <c r="M1236" s="12" t="str">
        <f t="shared" si="374"/>
        <v>Below Average</v>
      </c>
      <c r="N1236" s="22">
        <v>6</v>
      </c>
      <c r="O1236" s="22" t="str">
        <f t="shared" si="375"/>
        <v>Low</v>
      </c>
      <c r="P1236">
        <v>1958</v>
      </c>
      <c r="Q1236">
        <v>1958</v>
      </c>
      <c r="R1236" s="23">
        <v>588</v>
      </c>
      <c r="S1236" s="23" t="str">
        <f t="shared" si="376"/>
        <v>no</v>
      </c>
      <c r="T1236" s="23" t="str">
        <f t="shared" si="377"/>
        <v>Below Average</v>
      </c>
      <c r="U1236" s="24">
        <v>1138</v>
      </c>
      <c r="V1236" s="24">
        <v>0</v>
      </c>
      <c r="W1236" s="24" t="s">
        <v>413</v>
      </c>
      <c r="X1236" s="24">
        <v>1138</v>
      </c>
      <c r="Y1236" s="24" t="str">
        <f t="shared" si="378"/>
        <v>no</v>
      </c>
      <c r="Z1236" s="24" t="str">
        <f t="shared" si="379"/>
        <v>Below Average</v>
      </c>
      <c r="AA1236" s="25">
        <v>0</v>
      </c>
      <c r="AB1236" s="25">
        <v>1</v>
      </c>
      <c r="AC1236" s="25">
        <v>1</v>
      </c>
      <c r="AD1236" s="25">
        <v>0</v>
      </c>
      <c r="AE1236" s="25">
        <f t="shared" si="380"/>
        <v>2</v>
      </c>
      <c r="AF1236" s="25" t="str">
        <f t="shared" si="381"/>
        <v>Less</v>
      </c>
      <c r="AG1236" s="57">
        <v>6</v>
      </c>
      <c r="AH1236" s="29">
        <v>145000</v>
      </c>
      <c r="AI1236" s="29">
        <f t="shared" si="368"/>
        <v>1726</v>
      </c>
      <c r="AJ1236" s="29" t="str">
        <f t="shared" si="382"/>
        <v>no</v>
      </c>
      <c r="AK1236" s="29">
        <f t="shared" si="383"/>
        <v>84.009269988412512</v>
      </c>
      <c r="AL1236" s="29">
        <f t="shared" si="384"/>
        <v>127.41652021089631</v>
      </c>
    </row>
    <row r="1237" spans="1:38" x14ac:dyDescent="0.2">
      <c r="A1237">
        <v>1227</v>
      </c>
      <c r="B1237" s="12">
        <v>86</v>
      </c>
      <c r="C1237" s="12">
        <f t="shared" si="369"/>
        <v>86</v>
      </c>
      <c r="D1237" s="12" t="str">
        <f t="shared" si="366"/>
        <v>no</v>
      </c>
      <c r="E1237" s="12" t="str">
        <f t="shared" si="370"/>
        <v>Above Average</v>
      </c>
      <c r="F1237" s="21">
        <v>14598</v>
      </c>
      <c r="G1237" s="21" t="str">
        <f t="shared" si="371"/>
        <v>no</v>
      </c>
      <c r="H1237" s="21" t="str">
        <f t="shared" si="372"/>
        <v>Above Average</v>
      </c>
      <c r="I1237" s="12" t="s">
        <v>136</v>
      </c>
      <c r="J1237" s="12" t="str">
        <f t="shared" si="373"/>
        <v>Somerst</v>
      </c>
      <c r="K1237" s="12" t="s">
        <v>91</v>
      </c>
      <c r="L1237" s="12">
        <f t="shared" si="367"/>
        <v>83.140020408338017</v>
      </c>
      <c r="M1237" s="12" t="str">
        <f t="shared" si="374"/>
        <v>Above Average</v>
      </c>
      <c r="N1237" s="22">
        <v>6</v>
      </c>
      <c r="O1237" s="22" t="str">
        <f t="shared" si="375"/>
        <v>Low</v>
      </c>
      <c r="P1237">
        <v>2007</v>
      </c>
      <c r="Q1237">
        <v>2007</v>
      </c>
      <c r="R1237" s="23">
        <v>894</v>
      </c>
      <c r="S1237" s="23" t="str">
        <f t="shared" si="376"/>
        <v>no</v>
      </c>
      <c r="T1237" s="23" t="str">
        <f t="shared" si="377"/>
        <v>Below Average</v>
      </c>
      <c r="U1237" s="24">
        <v>894</v>
      </c>
      <c r="V1237" s="24">
        <v>1039</v>
      </c>
      <c r="W1237" s="24" t="s">
        <v>412</v>
      </c>
      <c r="X1237" s="24">
        <v>1933</v>
      </c>
      <c r="Y1237" s="24" t="str">
        <f t="shared" si="378"/>
        <v>no</v>
      </c>
      <c r="Z1237" s="24" t="str">
        <f t="shared" si="379"/>
        <v>Above Average</v>
      </c>
      <c r="AA1237" s="25">
        <v>0</v>
      </c>
      <c r="AB1237" s="25">
        <v>0</v>
      </c>
      <c r="AC1237" s="25">
        <v>2</v>
      </c>
      <c r="AD1237" s="25">
        <v>1</v>
      </c>
      <c r="AE1237" s="25">
        <f t="shared" si="380"/>
        <v>3</v>
      </c>
      <c r="AF1237" s="25" t="str">
        <f t="shared" si="381"/>
        <v>More</v>
      </c>
      <c r="AG1237" s="57">
        <v>9</v>
      </c>
      <c r="AH1237" s="29">
        <v>214000</v>
      </c>
      <c r="AI1237" s="29">
        <f t="shared" si="368"/>
        <v>2827</v>
      </c>
      <c r="AJ1237" s="29" t="str">
        <f t="shared" si="382"/>
        <v>no</v>
      </c>
      <c r="AK1237" s="29">
        <f t="shared" si="383"/>
        <v>75.698620445702161</v>
      </c>
      <c r="AL1237" s="29">
        <f t="shared" si="384"/>
        <v>110.7087428867046</v>
      </c>
    </row>
    <row r="1238" spans="1:38" x14ac:dyDescent="0.2">
      <c r="A1238">
        <v>1228</v>
      </c>
      <c r="B1238" s="12">
        <v>72</v>
      </c>
      <c r="C1238" s="12">
        <f t="shared" si="369"/>
        <v>72</v>
      </c>
      <c r="D1238" s="12" t="str">
        <f t="shared" si="366"/>
        <v>no</v>
      </c>
      <c r="E1238" s="12" t="str">
        <f t="shared" si="370"/>
        <v>Above Average</v>
      </c>
      <c r="F1238" s="21">
        <v>8872</v>
      </c>
      <c r="G1238" s="21" t="str">
        <f t="shared" si="371"/>
        <v>no</v>
      </c>
      <c r="H1238" s="21" t="str">
        <f t="shared" si="372"/>
        <v>Below Average</v>
      </c>
      <c r="I1238" s="12" t="s">
        <v>162</v>
      </c>
      <c r="J1238" s="12" t="str">
        <f t="shared" si="373"/>
        <v>NAmes</v>
      </c>
      <c r="K1238" s="12" t="s">
        <v>91</v>
      </c>
      <c r="L1238" s="12">
        <f t="shared" si="367"/>
        <v>65.191384752822614</v>
      </c>
      <c r="M1238" s="12" t="str">
        <f t="shared" si="374"/>
        <v>Below Average</v>
      </c>
      <c r="N1238" s="22">
        <v>5</v>
      </c>
      <c r="O1238" s="22" t="str">
        <f t="shared" si="375"/>
        <v>Low</v>
      </c>
      <c r="P1238">
        <v>1965</v>
      </c>
      <c r="Q1238">
        <v>2008</v>
      </c>
      <c r="R1238" s="23">
        <v>912</v>
      </c>
      <c r="S1238" s="23" t="str">
        <f t="shared" si="376"/>
        <v>no</v>
      </c>
      <c r="T1238" s="23" t="str">
        <f t="shared" si="377"/>
        <v>Below Average</v>
      </c>
      <c r="U1238" s="24">
        <v>912</v>
      </c>
      <c r="V1238" s="24">
        <v>0</v>
      </c>
      <c r="W1238" s="24" t="s">
        <v>413</v>
      </c>
      <c r="X1238" s="24">
        <v>912</v>
      </c>
      <c r="Y1238" s="24" t="str">
        <f t="shared" si="378"/>
        <v>no</v>
      </c>
      <c r="Z1238" s="24" t="str">
        <f t="shared" si="379"/>
        <v>Below Average</v>
      </c>
      <c r="AA1238" s="25">
        <v>1</v>
      </c>
      <c r="AB1238" s="25">
        <v>0</v>
      </c>
      <c r="AC1238" s="25">
        <v>1</v>
      </c>
      <c r="AD1238" s="25">
        <v>0</v>
      </c>
      <c r="AE1238" s="25">
        <f t="shared" si="380"/>
        <v>2</v>
      </c>
      <c r="AF1238" s="25" t="str">
        <f t="shared" si="381"/>
        <v>Less</v>
      </c>
      <c r="AG1238" s="57">
        <v>5</v>
      </c>
      <c r="AH1238" s="29">
        <v>147000</v>
      </c>
      <c r="AI1238" s="29">
        <f t="shared" si="368"/>
        <v>1824</v>
      </c>
      <c r="AJ1238" s="29" t="str">
        <f t="shared" si="382"/>
        <v>no</v>
      </c>
      <c r="AK1238" s="29">
        <f t="shared" si="383"/>
        <v>80.59210526315789</v>
      </c>
      <c r="AL1238" s="29">
        <f t="shared" si="384"/>
        <v>161.18421052631578</v>
      </c>
    </row>
    <row r="1239" spans="1:38" x14ac:dyDescent="0.2">
      <c r="A1239">
        <v>1229</v>
      </c>
      <c r="B1239" s="12">
        <v>65</v>
      </c>
      <c r="C1239" s="12">
        <f t="shared" si="369"/>
        <v>65</v>
      </c>
      <c r="D1239" s="12" t="str">
        <f t="shared" si="366"/>
        <v>no</v>
      </c>
      <c r="E1239" s="12" t="str">
        <f t="shared" si="370"/>
        <v>Below Average</v>
      </c>
      <c r="F1239" s="21">
        <v>8769</v>
      </c>
      <c r="G1239" s="21" t="str">
        <f t="shared" si="371"/>
        <v>no</v>
      </c>
      <c r="H1239" s="21" t="str">
        <f t="shared" si="372"/>
        <v>Below Average</v>
      </c>
      <c r="I1239" s="12" t="s">
        <v>154</v>
      </c>
      <c r="J1239" s="12" t="str">
        <f t="shared" si="373"/>
        <v/>
      </c>
      <c r="K1239" s="12" t="s">
        <v>179</v>
      </c>
      <c r="L1239" s="12">
        <f t="shared" si="367"/>
        <v>92.435750489847905</v>
      </c>
      <c r="M1239" s="12" t="str">
        <f t="shared" si="374"/>
        <v/>
      </c>
      <c r="N1239" s="22">
        <v>9</v>
      </c>
      <c r="O1239" s="22" t="str">
        <f t="shared" si="375"/>
        <v>High</v>
      </c>
      <c r="P1239">
        <v>2008</v>
      </c>
      <c r="Q1239">
        <v>2008</v>
      </c>
      <c r="R1239" s="23">
        <v>1702</v>
      </c>
      <c r="S1239" s="23" t="str">
        <f t="shared" si="376"/>
        <v>no</v>
      </c>
      <c r="T1239" s="23" t="str">
        <f t="shared" si="377"/>
        <v>Above Average</v>
      </c>
      <c r="U1239" s="24">
        <v>1702</v>
      </c>
      <c r="V1239" s="24">
        <v>0</v>
      </c>
      <c r="W1239" s="24" t="s">
        <v>413</v>
      </c>
      <c r="X1239" s="24">
        <v>1702</v>
      </c>
      <c r="Y1239" s="24" t="str">
        <f t="shared" si="378"/>
        <v>no</v>
      </c>
      <c r="Z1239" s="24" t="str">
        <f t="shared" si="379"/>
        <v>Above Average</v>
      </c>
      <c r="AA1239" s="25">
        <v>1</v>
      </c>
      <c r="AB1239" s="25">
        <v>0</v>
      </c>
      <c r="AC1239" s="25">
        <v>1</v>
      </c>
      <c r="AD1239" s="25">
        <v>1</v>
      </c>
      <c r="AE1239" s="25">
        <f t="shared" si="380"/>
        <v>3</v>
      </c>
      <c r="AF1239" s="25" t="str">
        <f t="shared" si="381"/>
        <v>More</v>
      </c>
      <c r="AG1239" s="57">
        <v>7</v>
      </c>
      <c r="AH1239" s="29">
        <v>367294</v>
      </c>
      <c r="AI1239" s="29">
        <f t="shared" si="368"/>
        <v>3404</v>
      </c>
      <c r="AJ1239" s="29" t="str">
        <f t="shared" si="382"/>
        <v>no</v>
      </c>
      <c r="AK1239" s="29">
        <f t="shared" si="383"/>
        <v>107.90070505287896</v>
      </c>
      <c r="AL1239" s="29">
        <f t="shared" si="384"/>
        <v>215.80141010575792</v>
      </c>
    </row>
    <row r="1240" spans="1:38" x14ac:dyDescent="0.2">
      <c r="A1240">
        <v>1230</v>
      </c>
      <c r="B1240" s="12">
        <v>70</v>
      </c>
      <c r="C1240" s="12">
        <f t="shared" si="369"/>
        <v>70</v>
      </c>
      <c r="D1240" s="12" t="str">
        <f t="shared" si="366"/>
        <v>no</v>
      </c>
      <c r="E1240" s="12" t="str">
        <f t="shared" si="370"/>
        <v>Above Average</v>
      </c>
      <c r="F1240" s="21">
        <v>7910</v>
      </c>
      <c r="G1240" s="21" t="str">
        <f t="shared" si="371"/>
        <v>no</v>
      </c>
      <c r="H1240" s="21" t="str">
        <f t="shared" si="372"/>
        <v>Below Average</v>
      </c>
      <c r="I1240" s="12" t="s">
        <v>162</v>
      </c>
      <c r="J1240" s="12" t="str">
        <f t="shared" si="373"/>
        <v>NAmes</v>
      </c>
      <c r="K1240" s="12" t="s">
        <v>91</v>
      </c>
      <c r="L1240" s="12">
        <f t="shared" si="367"/>
        <v>65.191384752822614</v>
      </c>
      <c r="M1240" s="12" t="str">
        <f t="shared" si="374"/>
        <v>Below Average</v>
      </c>
      <c r="N1240" s="22">
        <v>5</v>
      </c>
      <c r="O1240" s="22" t="str">
        <f t="shared" si="375"/>
        <v>Low</v>
      </c>
      <c r="P1240">
        <v>1960</v>
      </c>
      <c r="Q1240">
        <v>1960</v>
      </c>
      <c r="R1240" s="23">
        <v>1075</v>
      </c>
      <c r="S1240" s="23" t="str">
        <f t="shared" si="376"/>
        <v>no</v>
      </c>
      <c r="T1240" s="23" t="str">
        <f t="shared" si="377"/>
        <v>Above Average</v>
      </c>
      <c r="U1240" s="24">
        <v>1507</v>
      </c>
      <c r="V1240" s="24">
        <v>0</v>
      </c>
      <c r="W1240" s="24" t="s">
        <v>413</v>
      </c>
      <c r="X1240" s="24">
        <v>1507</v>
      </c>
      <c r="Y1240" s="24" t="str">
        <f t="shared" si="378"/>
        <v>no</v>
      </c>
      <c r="Z1240" s="24" t="str">
        <f t="shared" si="379"/>
        <v>Below Average</v>
      </c>
      <c r="AA1240" s="25">
        <v>0</v>
      </c>
      <c r="AB1240" s="25">
        <v>0</v>
      </c>
      <c r="AC1240" s="25">
        <v>2</v>
      </c>
      <c r="AD1240" s="25">
        <v>0</v>
      </c>
      <c r="AE1240" s="25">
        <f t="shared" si="380"/>
        <v>2</v>
      </c>
      <c r="AF1240" s="25" t="str">
        <f t="shared" si="381"/>
        <v>Less</v>
      </c>
      <c r="AG1240" s="57">
        <v>7</v>
      </c>
      <c r="AH1240" s="29">
        <v>127000</v>
      </c>
      <c r="AI1240" s="29">
        <f t="shared" si="368"/>
        <v>2582</v>
      </c>
      <c r="AJ1240" s="29" t="str">
        <f t="shared" si="382"/>
        <v>no</v>
      </c>
      <c r="AK1240" s="29">
        <f t="shared" si="383"/>
        <v>49.186676994577844</v>
      </c>
      <c r="AL1240" s="29">
        <f t="shared" si="384"/>
        <v>84.273390842733903</v>
      </c>
    </row>
    <row r="1241" spans="1:38" x14ac:dyDescent="0.2">
      <c r="A1241">
        <v>1231</v>
      </c>
      <c r="B1241" s="12" t="s">
        <v>83</v>
      </c>
      <c r="C1241" s="12">
        <f t="shared" si="369"/>
        <v>69</v>
      </c>
      <c r="D1241" s="12" t="str">
        <f t="shared" si="366"/>
        <v>no</v>
      </c>
      <c r="E1241" s="12" t="str">
        <f t="shared" si="370"/>
        <v>Below Average</v>
      </c>
      <c r="F1241" s="21">
        <v>18890</v>
      </c>
      <c r="G1241" s="21" t="str">
        <f t="shared" si="371"/>
        <v>yes</v>
      </c>
      <c r="H1241" s="21" t="str">
        <f t="shared" si="372"/>
        <v>Above Average</v>
      </c>
      <c r="I1241" s="12" t="s">
        <v>151</v>
      </c>
      <c r="J1241" s="12" t="str">
        <f t="shared" si="373"/>
        <v/>
      </c>
      <c r="K1241" s="12" t="s">
        <v>167</v>
      </c>
      <c r="L1241" s="12">
        <f t="shared" si="367"/>
        <v>65.835562612127291</v>
      </c>
      <c r="M1241" s="12" t="str">
        <f t="shared" si="374"/>
        <v/>
      </c>
      <c r="N1241" s="22">
        <v>5</v>
      </c>
      <c r="O1241" s="22" t="str">
        <f t="shared" si="375"/>
        <v>Low</v>
      </c>
      <c r="P1241">
        <v>1977</v>
      </c>
      <c r="Q1241">
        <v>1977</v>
      </c>
      <c r="R1241" s="23">
        <v>1361</v>
      </c>
      <c r="S1241" s="23" t="str">
        <f t="shared" si="376"/>
        <v>no</v>
      </c>
      <c r="T1241" s="23" t="str">
        <f t="shared" si="377"/>
        <v>Above Average</v>
      </c>
      <c r="U1241" s="24">
        <v>1361</v>
      </c>
      <c r="V1241" s="24">
        <v>1259</v>
      </c>
      <c r="W1241" s="24" t="s">
        <v>412</v>
      </c>
      <c r="X1241" s="24">
        <v>2620</v>
      </c>
      <c r="Y1241" s="24" t="str">
        <f t="shared" si="378"/>
        <v>no</v>
      </c>
      <c r="Z1241" s="24" t="str">
        <f t="shared" si="379"/>
        <v>Above Average</v>
      </c>
      <c r="AA1241" s="25">
        <v>0</v>
      </c>
      <c r="AB1241" s="25">
        <v>0</v>
      </c>
      <c r="AC1241" s="25">
        <v>2</v>
      </c>
      <c r="AD1241" s="25">
        <v>2</v>
      </c>
      <c r="AE1241" s="25">
        <f t="shared" si="380"/>
        <v>4</v>
      </c>
      <c r="AF1241" s="25" t="str">
        <f t="shared" si="381"/>
        <v>More</v>
      </c>
      <c r="AG1241" s="57">
        <v>12</v>
      </c>
      <c r="AH1241" s="29">
        <v>190000</v>
      </c>
      <c r="AI1241" s="29">
        <f t="shared" si="368"/>
        <v>3981</v>
      </c>
      <c r="AJ1241" s="29" t="str">
        <f t="shared" si="382"/>
        <v>no</v>
      </c>
      <c r="AK1241" s="29">
        <f t="shared" si="383"/>
        <v>47.726701833710123</v>
      </c>
      <c r="AL1241" s="29">
        <f t="shared" si="384"/>
        <v>72.519083969465655</v>
      </c>
    </row>
    <row r="1242" spans="1:38" x14ac:dyDescent="0.2">
      <c r="A1242">
        <v>1232</v>
      </c>
      <c r="B1242" s="12">
        <v>70</v>
      </c>
      <c r="C1242" s="12">
        <f t="shared" si="369"/>
        <v>70</v>
      </c>
      <c r="D1242" s="12" t="str">
        <f t="shared" si="366"/>
        <v>no</v>
      </c>
      <c r="E1242" s="12" t="str">
        <f t="shared" si="370"/>
        <v>Above Average</v>
      </c>
      <c r="F1242" s="21">
        <v>7728</v>
      </c>
      <c r="G1242" s="21" t="str">
        <f t="shared" si="371"/>
        <v>no</v>
      </c>
      <c r="H1242" s="21" t="str">
        <f t="shared" si="372"/>
        <v>Below Average</v>
      </c>
      <c r="I1242" s="12" t="s">
        <v>162</v>
      </c>
      <c r="J1242" s="12" t="str">
        <f t="shared" si="373"/>
        <v/>
      </c>
      <c r="K1242" s="12" t="s">
        <v>167</v>
      </c>
      <c r="L1242" s="12">
        <f t="shared" si="367"/>
        <v>65.191384752822614</v>
      </c>
      <c r="M1242" s="12" t="str">
        <f t="shared" si="374"/>
        <v/>
      </c>
      <c r="N1242" s="22">
        <v>5</v>
      </c>
      <c r="O1242" s="22" t="str">
        <f t="shared" si="375"/>
        <v>Low</v>
      </c>
      <c r="P1242">
        <v>1962</v>
      </c>
      <c r="Q1242">
        <v>1962</v>
      </c>
      <c r="R1242" s="23">
        <v>1106</v>
      </c>
      <c r="S1242" s="23" t="str">
        <f t="shared" si="376"/>
        <v>no</v>
      </c>
      <c r="T1242" s="23" t="str">
        <f t="shared" si="377"/>
        <v>Above Average</v>
      </c>
      <c r="U1242" s="24">
        <v>1190</v>
      </c>
      <c r="V1242" s="24">
        <v>0</v>
      </c>
      <c r="W1242" s="24" t="s">
        <v>413</v>
      </c>
      <c r="X1242" s="24">
        <v>1190</v>
      </c>
      <c r="Y1242" s="24" t="str">
        <f t="shared" si="378"/>
        <v>no</v>
      </c>
      <c r="Z1242" s="24" t="str">
        <f t="shared" si="379"/>
        <v>Below Average</v>
      </c>
      <c r="AA1242" s="25">
        <v>1</v>
      </c>
      <c r="AB1242" s="25">
        <v>0</v>
      </c>
      <c r="AC1242" s="25">
        <v>1</v>
      </c>
      <c r="AD1242" s="25">
        <v>0</v>
      </c>
      <c r="AE1242" s="25">
        <f t="shared" si="380"/>
        <v>2</v>
      </c>
      <c r="AF1242" s="25" t="str">
        <f t="shared" si="381"/>
        <v>Less</v>
      </c>
      <c r="AG1242" s="57">
        <v>6</v>
      </c>
      <c r="AH1242" s="29">
        <v>132500</v>
      </c>
      <c r="AI1242" s="29">
        <f t="shared" si="368"/>
        <v>2296</v>
      </c>
      <c r="AJ1242" s="29" t="str">
        <f t="shared" si="382"/>
        <v>no</v>
      </c>
      <c r="AK1242" s="29">
        <f t="shared" si="383"/>
        <v>57.70905923344948</v>
      </c>
      <c r="AL1242" s="29">
        <f t="shared" si="384"/>
        <v>111.34453781512605</v>
      </c>
    </row>
    <row r="1243" spans="1:38" x14ac:dyDescent="0.2">
      <c r="A1243">
        <v>1233</v>
      </c>
      <c r="B1243" s="12">
        <v>70</v>
      </c>
      <c r="C1243" s="12">
        <f t="shared" si="369"/>
        <v>70</v>
      </c>
      <c r="D1243" s="12" t="str">
        <f t="shared" si="366"/>
        <v>no</v>
      </c>
      <c r="E1243" s="12" t="str">
        <f t="shared" si="370"/>
        <v>Above Average</v>
      </c>
      <c r="F1243" s="21">
        <v>9842</v>
      </c>
      <c r="G1243" s="21" t="str">
        <f t="shared" si="371"/>
        <v>no</v>
      </c>
      <c r="H1243" s="21" t="str">
        <f t="shared" si="372"/>
        <v>Below Average</v>
      </c>
      <c r="I1243" s="12" t="s">
        <v>162</v>
      </c>
      <c r="J1243" s="12" t="str">
        <f t="shared" si="373"/>
        <v/>
      </c>
      <c r="K1243" s="12" t="s">
        <v>167</v>
      </c>
      <c r="L1243" s="12">
        <f t="shared" si="367"/>
        <v>65.191384752822614</v>
      </c>
      <c r="M1243" s="12" t="str">
        <f t="shared" si="374"/>
        <v/>
      </c>
      <c r="N1243" s="22">
        <v>4</v>
      </c>
      <c r="O1243" s="22" t="str">
        <f t="shared" si="375"/>
        <v>Low</v>
      </c>
      <c r="P1243">
        <v>1962</v>
      </c>
      <c r="Q1243">
        <v>1962</v>
      </c>
      <c r="R1243" s="23">
        <v>0</v>
      </c>
      <c r="S1243" s="23" t="str">
        <f t="shared" si="376"/>
        <v>yes</v>
      </c>
      <c r="T1243" s="23" t="str">
        <f t="shared" si="377"/>
        <v>Below Average</v>
      </c>
      <c r="U1243" s="24">
        <v>1224</v>
      </c>
      <c r="V1243" s="24">
        <v>0</v>
      </c>
      <c r="W1243" s="24" t="s">
        <v>413</v>
      </c>
      <c r="X1243" s="24">
        <v>1224</v>
      </c>
      <c r="Y1243" s="24" t="str">
        <f t="shared" si="378"/>
        <v>no</v>
      </c>
      <c r="Z1243" s="24" t="str">
        <f t="shared" si="379"/>
        <v>Below Average</v>
      </c>
      <c r="AA1243" s="25">
        <v>0</v>
      </c>
      <c r="AB1243" s="25">
        <v>0</v>
      </c>
      <c r="AC1243" s="25">
        <v>2</v>
      </c>
      <c r="AD1243" s="25">
        <v>0</v>
      </c>
      <c r="AE1243" s="25">
        <f t="shared" si="380"/>
        <v>2</v>
      </c>
      <c r="AF1243" s="25" t="str">
        <f t="shared" si="381"/>
        <v>Less</v>
      </c>
      <c r="AG1243" s="57">
        <v>6</v>
      </c>
      <c r="AH1243" s="29">
        <v>101800</v>
      </c>
      <c r="AI1243" s="29">
        <f t="shared" si="368"/>
        <v>1224</v>
      </c>
      <c r="AJ1243" s="29" t="str">
        <f t="shared" si="382"/>
        <v>no</v>
      </c>
      <c r="AK1243" s="29">
        <f t="shared" si="383"/>
        <v>83.169934640522882</v>
      </c>
      <c r="AL1243" s="29">
        <f t="shared" si="384"/>
        <v>83.169934640522882</v>
      </c>
    </row>
    <row r="1244" spans="1:38" x14ac:dyDescent="0.2">
      <c r="A1244">
        <v>1234</v>
      </c>
      <c r="B1244" s="12" t="s">
        <v>83</v>
      </c>
      <c r="C1244" s="12">
        <f t="shared" si="369"/>
        <v>69</v>
      </c>
      <c r="D1244" s="12" t="str">
        <f t="shared" si="366"/>
        <v>no</v>
      </c>
      <c r="E1244" s="12" t="str">
        <f t="shared" si="370"/>
        <v>Below Average</v>
      </c>
      <c r="F1244" s="21">
        <v>12160</v>
      </c>
      <c r="G1244" s="21" t="str">
        <f t="shared" si="371"/>
        <v>no</v>
      </c>
      <c r="H1244" s="21" t="str">
        <f t="shared" si="372"/>
        <v>Above Average</v>
      </c>
      <c r="I1244" s="12" t="s">
        <v>162</v>
      </c>
      <c r="J1244" s="12" t="str">
        <f t="shared" si="373"/>
        <v>NAmes</v>
      </c>
      <c r="K1244" s="12" t="s">
        <v>91</v>
      </c>
      <c r="L1244" s="12">
        <f t="shared" si="367"/>
        <v>65.191384752822614</v>
      </c>
      <c r="M1244" s="12" t="str">
        <f t="shared" si="374"/>
        <v>Below Average</v>
      </c>
      <c r="N1244" s="22">
        <v>5</v>
      </c>
      <c r="O1244" s="22" t="str">
        <f t="shared" si="375"/>
        <v>Low</v>
      </c>
      <c r="P1244">
        <v>1959</v>
      </c>
      <c r="Q1244">
        <v>1959</v>
      </c>
      <c r="R1244" s="23">
        <v>1188</v>
      </c>
      <c r="S1244" s="23" t="str">
        <f t="shared" si="376"/>
        <v>no</v>
      </c>
      <c r="T1244" s="23" t="str">
        <f t="shared" si="377"/>
        <v>Above Average</v>
      </c>
      <c r="U1244" s="24">
        <v>1188</v>
      </c>
      <c r="V1244" s="24">
        <v>0</v>
      </c>
      <c r="W1244" s="24" t="s">
        <v>413</v>
      </c>
      <c r="X1244" s="24">
        <v>1188</v>
      </c>
      <c r="Y1244" s="24" t="str">
        <f t="shared" si="378"/>
        <v>no</v>
      </c>
      <c r="Z1244" s="24" t="str">
        <f t="shared" si="379"/>
        <v>Below Average</v>
      </c>
      <c r="AA1244" s="25">
        <v>1</v>
      </c>
      <c r="AB1244" s="25">
        <v>0</v>
      </c>
      <c r="AC1244" s="25">
        <v>1</v>
      </c>
      <c r="AD1244" s="25">
        <v>0</v>
      </c>
      <c r="AE1244" s="25">
        <f t="shared" si="380"/>
        <v>2</v>
      </c>
      <c r="AF1244" s="25" t="str">
        <f t="shared" si="381"/>
        <v>Less</v>
      </c>
      <c r="AG1244" s="57">
        <v>6</v>
      </c>
      <c r="AH1244" s="29">
        <v>142000</v>
      </c>
      <c r="AI1244" s="29">
        <f t="shared" si="368"/>
        <v>2376</v>
      </c>
      <c r="AJ1244" s="29" t="str">
        <f t="shared" si="382"/>
        <v>no</v>
      </c>
      <c r="AK1244" s="29">
        <f t="shared" si="383"/>
        <v>59.764309764309765</v>
      </c>
      <c r="AL1244" s="29">
        <f t="shared" si="384"/>
        <v>119.52861952861953</v>
      </c>
    </row>
    <row r="1245" spans="1:38" x14ac:dyDescent="0.2">
      <c r="A1245">
        <v>1235</v>
      </c>
      <c r="B1245" s="12">
        <v>55</v>
      </c>
      <c r="C1245" s="12">
        <f t="shared" si="369"/>
        <v>55</v>
      </c>
      <c r="D1245" s="12" t="str">
        <f t="shared" si="366"/>
        <v>no</v>
      </c>
      <c r="E1245" s="12" t="str">
        <f t="shared" si="370"/>
        <v>Below Average</v>
      </c>
      <c r="F1245" s="21">
        <v>8525</v>
      </c>
      <c r="G1245" s="21" t="str">
        <f t="shared" si="371"/>
        <v>no</v>
      </c>
      <c r="H1245" s="21" t="str">
        <f t="shared" si="372"/>
        <v>Below Average</v>
      </c>
      <c r="I1245" s="12" t="s">
        <v>232</v>
      </c>
      <c r="J1245" s="12" t="str">
        <f t="shared" si="373"/>
        <v>SWISU</v>
      </c>
      <c r="K1245" s="12" t="s">
        <v>91</v>
      </c>
      <c r="L1245" s="12">
        <f t="shared" si="367"/>
        <v>56.717772915383847</v>
      </c>
      <c r="M1245" s="12" t="str">
        <f t="shared" si="374"/>
        <v>Below Average</v>
      </c>
      <c r="N1245" s="22">
        <v>5</v>
      </c>
      <c r="O1245" s="22" t="str">
        <f t="shared" si="375"/>
        <v>Low</v>
      </c>
      <c r="P1245">
        <v>1911</v>
      </c>
      <c r="Q1245">
        <v>1950</v>
      </c>
      <c r="R1245" s="23">
        <v>940</v>
      </c>
      <c r="S1245" s="23" t="str">
        <f t="shared" si="376"/>
        <v>no</v>
      </c>
      <c r="T1245" s="23" t="str">
        <f t="shared" si="377"/>
        <v>Below Average</v>
      </c>
      <c r="U1245" s="24">
        <v>1024</v>
      </c>
      <c r="V1245" s="24">
        <v>940</v>
      </c>
      <c r="W1245" s="24" t="s">
        <v>412</v>
      </c>
      <c r="X1245" s="24">
        <v>1964</v>
      </c>
      <c r="Y1245" s="24" t="str">
        <f t="shared" si="378"/>
        <v>no</v>
      </c>
      <c r="Z1245" s="24" t="str">
        <f t="shared" si="379"/>
        <v>Above Average</v>
      </c>
      <c r="AA1245" s="25">
        <v>0</v>
      </c>
      <c r="AB1245" s="25">
        <v>0</v>
      </c>
      <c r="AC1245" s="25">
        <v>1</v>
      </c>
      <c r="AD1245" s="25">
        <v>1</v>
      </c>
      <c r="AE1245" s="25">
        <f t="shared" si="380"/>
        <v>2</v>
      </c>
      <c r="AF1245" s="25" t="str">
        <f t="shared" si="381"/>
        <v>Less</v>
      </c>
      <c r="AG1245" s="57">
        <v>7</v>
      </c>
      <c r="AH1245" s="29">
        <v>130000</v>
      </c>
      <c r="AI1245" s="29">
        <f t="shared" si="368"/>
        <v>2904</v>
      </c>
      <c r="AJ1245" s="29" t="str">
        <f t="shared" si="382"/>
        <v>no</v>
      </c>
      <c r="AK1245" s="29">
        <f t="shared" si="383"/>
        <v>44.765840220385677</v>
      </c>
      <c r="AL1245" s="29">
        <f t="shared" si="384"/>
        <v>66.191446028513241</v>
      </c>
    </row>
    <row r="1246" spans="1:38" x14ac:dyDescent="0.2">
      <c r="A1246">
        <v>1236</v>
      </c>
      <c r="B1246" s="12">
        <v>96</v>
      </c>
      <c r="C1246" s="12">
        <f t="shared" si="369"/>
        <v>96</v>
      </c>
      <c r="D1246" s="12" t="str">
        <f t="shared" si="366"/>
        <v>no</v>
      </c>
      <c r="E1246" s="12" t="str">
        <f t="shared" si="370"/>
        <v>Above Average</v>
      </c>
      <c r="F1246" s="21">
        <v>13132</v>
      </c>
      <c r="G1246" s="21" t="str">
        <f t="shared" si="371"/>
        <v>no</v>
      </c>
      <c r="H1246" s="21" t="str">
        <f t="shared" si="372"/>
        <v>Above Average</v>
      </c>
      <c r="I1246" s="12" t="s">
        <v>123</v>
      </c>
      <c r="J1246" s="12" t="str">
        <f t="shared" si="373"/>
        <v>Crawfor</v>
      </c>
      <c r="K1246" s="12" t="s">
        <v>91</v>
      </c>
      <c r="L1246" s="12">
        <f t="shared" si="367"/>
        <v>74.989820121918996</v>
      </c>
      <c r="M1246" s="12" t="str">
        <f t="shared" si="374"/>
        <v>Above Average</v>
      </c>
      <c r="N1246" s="22">
        <v>5</v>
      </c>
      <c r="O1246" s="22" t="str">
        <f t="shared" si="375"/>
        <v>Low</v>
      </c>
      <c r="P1246">
        <v>1914</v>
      </c>
      <c r="Q1246">
        <v>1950</v>
      </c>
      <c r="R1246" s="23">
        <v>747</v>
      </c>
      <c r="S1246" s="23" t="str">
        <f t="shared" si="376"/>
        <v>no</v>
      </c>
      <c r="T1246" s="23" t="str">
        <f t="shared" si="377"/>
        <v>Below Average</v>
      </c>
      <c r="U1246" s="24">
        <v>892</v>
      </c>
      <c r="V1246" s="24">
        <v>892</v>
      </c>
      <c r="W1246" s="24" t="s">
        <v>412</v>
      </c>
      <c r="X1246" s="24">
        <v>1784</v>
      </c>
      <c r="Y1246" s="24" t="str">
        <f t="shared" si="378"/>
        <v>no</v>
      </c>
      <c r="Z1246" s="24" t="str">
        <f t="shared" si="379"/>
        <v>Above Average</v>
      </c>
      <c r="AA1246" s="25">
        <v>0</v>
      </c>
      <c r="AB1246" s="25">
        <v>0</v>
      </c>
      <c r="AC1246" s="25">
        <v>1</v>
      </c>
      <c r="AD1246" s="25">
        <v>1</v>
      </c>
      <c r="AE1246" s="25">
        <f t="shared" si="380"/>
        <v>2</v>
      </c>
      <c r="AF1246" s="25" t="str">
        <f t="shared" si="381"/>
        <v>Less</v>
      </c>
      <c r="AG1246" s="57">
        <v>9</v>
      </c>
      <c r="AH1246" s="29">
        <v>138887</v>
      </c>
      <c r="AI1246" s="29">
        <f t="shared" si="368"/>
        <v>2531</v>
      </c>
      <c r="AJ1246" s="29" t="str">
        <f t="shared" si="382"/>
        <v>no</v>
      </c>
      <c r="AK1246" s="29">
        <f t="shared" si="383"/>
        <v>54.874357961280126</v>
      </c>
      <c r="AL1246" s="29">
        <f t="shared" si="384"/>
        <v>77.85145739910314</v>
      </c>
    </row>
    <row r="1247" spans="1:38" x14ac:dyDescent="0.2">
      <c r="A1247">
        <v>1237</v>
      </c>
      <c r="B1247" s="12">
        <v>36</v>
      </c>
      <c r="C1247" s="12">
        <f t="shared" si="369"/>
        <v>36</v>
      </c>
      <c r="D1247" s="12" t="str">
        <f t="shared" si="366"/>
        <v>no</v>
      </c>
      <c r="E1247" s="12" t="str">
        <f t="shared" si="370"/>
        <v>Below Average</v>
      </c>
      <c r="F1247" s="21">
        <v>2628</v>
      </c>
      <c r="G1247" s="21" t="str">
        <f t="shared" si="371"/>
        <v>no</v>
      </c>
      <c r="H1247" s="21" t="str">
        <f t="shared" si="372"/>
        <v>Below Average</v>
      </c>
      <c r="I1247" s="12" t="s">
        <v>154</v>
      </c>
      <c r="J1247" s="12" t="str">
        <f t="shared" si="373"/>
        <v/>
      </c>
      <c r="K1247" s="12" t="s">
        <v>198</v>
      </c>
      <c r="L1247" s="12">
        <f t="shared" si="367"/>
        <v>92.435750489847905</v>
      </c>
      <c r="M1247" s="12" t="str">
        <f t="shared" si="374"/>
        <v/>
      </c>
      <c r="N1247" s="22">
        <v>7</v>
      </c>
      <c r="O1247" s="22" t="str">
        <f t="shared" si="375"/>
        <v>High</v>
      </c>
      <c r="P1247">
        <v>2003</v>
      </c>
      <c r="Q1247">
        <v>2003</v>
      </c>
      <c r="R1247" s="23">
        <v>764</v>
      </c>
      <c r="S1247" s="23" t="str">
        <f t="shared" si="376"/>
        <v>no</v>
      </c>
      <c r="T1247" s="23" t="str">
        <f t="shared" si="377"/>
        <v>Below Average</v>
      </c>
      <c r="U1247" s="24">
        <v>764</v>
      </c>
      <c r="V1247" s="24">
        <v>862</v>
      </c>
      <c r="W1247" s="24" t="s">
        <v>412</v>
      </c>
      <c r="X1247" s="24">
        <v>1626</v>
      </c>
      <c r="Y1247" s="24" t="str">
        <f t="shared" si="378"/>
        <v>no</v>
      </c>
      <c r="Z1247" s="24" t="str">
        <f t="shared" si="379"/>
        <v>Above Average</v>
      </c>
      <c r="AA1247" s="25">
        <v>0</v>
      </c>
      <c r="AB1247" s="25">
        <v>0</v>
      </c>
      <c r="AC1247" s="25">
        <v>2</v>
      </c>
      <c r="AD1247" s="25">
        <v>1</v>
      </c>
      <c r="AE1247" s="25">
        <f t="shared" si="380"/>
        <v>3</v>
      </c>
      <c r="AF1247" s="25" t="str">
        <f t="shared" si="381"/>
        <v>More</v>
      </c>
      <c r="AG1247" s="57">
        <v>6</v>
      </c>
      <c r="AH1247" s="29">
        <v>175500</v>
      </c>
      <c r="AI1247" s="29">
        <f t="shared" si="368"/>
        <v>2390</v>
      </c>
      <c r="AJ1247" s="29" t="str">
        <f t="shared" si="382"/>
        <v>no</v>
      </c>
      <c r="AK1247" s="29">
        <f t="shared" si="383"/>
        <v>73.43096234309624</v>
      </c>
      <c r="AL1247" s="29">
        <f t="shared" si="384"/>
        <v>107.93357933579335</v>
      </c>
    </row>
    <row r="1248" spans="1:38" x14ac:dyDescent="0.2">
      <c r="A1248">
        <v>1238</v>
      </c>
      <c r="B1248" s="12">
        <v>41</v>
      </c>
      <c r="C1248" s="12">
        <f t="shared" si="369"/>
        <v>41</v>
      </c>
      <c r="D1248" s="12" t="str">
        <f t="shared" si="366"/>
        <v>no</v>
      </c>
      <c r="E1248" s="12" t="str">
        <f t="shared" si="370"/>
        <v>Below Average</v>
      </c>
      <c r="F1248" s="21">
        <v>12393</v>
      </c>
      <c r="G1248" s="21" t="str">
        <f t="shared" si="371"/>
        <v>no</v>
      </c>
      <c r="H1248" s="21" t="str">
        <f t="shared" si="372"/>
        <v>Above Average</v>
      </c>
      <c r="I1248" s="12" t="s">
        <v>89</v>
      </c>
      <c r="J1248" s="12" t="str">
        <f t="shared" si="373"/>
        <v>CollgCr</v>
      </c>
      <c r="K1248" s="12" t="s">
        <v>91</v>
      </c>
      <c r="L1248" s="12">
        <f t="shared" si="367"/>
        <v>74.535824409408733</v>
      </c>
      <c r="M1248" s="12" t="str">
        <f t="shared" si="374"/>
        <v>Above Average</v>
      </c>
      <c r="N1248" s="22">
        <v>7</v>
      </c>
      <c r="O1248" s="22" t="str">
        <f t="shared" si="375"/>
        <v>High</v>
      </c>
      <c r="P1248">
        <v>2004</v>
      </c>
      <c r="Q1248">
        <v>2005</v>
      </c>
      <c r="R1248" s="23">
        <v>847</v>
      </c>
      <c r="S1248" s="23" t="str">
        <f t="shared" si="376"/>
        <v>no</v>
      </c>
      <c r="T1248" s="23" t="str">
        <f t="shared" si="377"/>
        <v>Below Average</v>
      </c>
      <c r="U1248" s="24">
        <v>847</v>
      </c>
      <c r="V1248" s="24">
        <v>1101</v>
      </c>
      <c r="W1248" s="24" t="s">
        <v>412</v>
      </c>
      <c r="X1248" s="24">
        <v>1948</v>
      </c>
      <c r="Y1248" s="24" t="str">
        <f t="shared" si="378"/>
        <v>no</v>
      </c>
      <c r="Z1248" s="24" t="str">
        <f t="shared" si="379"/>
        <v>Above Average</v>
      </c>
      <c r="AA1248" s="25">
        <v>0</v>
      </c>
      <c r="AB1248" s="25">
        <v>0</v>
      </c>
      <c r="AC1248" s="25">
        <v>2</v>
      </c>
      <c r="AD1248" s="25">
        <v>1</v>
      </c>
      <c r="AE1248" s="25">
        <f t="shared" si="380"/>
        <v>3</v>
      </c>
      <c r="AF1248" s="25" t="str">
        <f t="shared" si="381"/>
        <v>More</v>
      </c>
      <c r="AG1248" s="57">
        <v>8</v>
      </c>
      <c r="AH1248" s="29">
        <v>195000</v>
      </c>
      <c r="AI1248" s="29">
        <f t="shared" si="368"/>
        <v>2795</v>
      </c>
      <c r="AJ1248" s="29" t="str">
        <f t="shared" si="382"/>
        <v>no</v>
      </c>
      <c r="AK1248" s="29">
        <f t="shared" si="383"/>
        <v>69.767441860465112</v>
      </c>
      <c r="AL1248" s="29">
        <f t="shared" si="384"/>
        <v>100.10266940451746</v>
      </c>
    </row>
    <row r="1249" spans="1:38" x14ac:dyDescent="0.2">
      <c r="A1249">
        <v>1239</v>
      </c>
      <c r="B1249" s="12">
        <v>63</v>
      </c>
      <c r="C1249" s="12">
        <f t="shared" si="369"/>
        <v>63</v>
      </c>
      <c r="D1249" s="12" t="str">
        <f t="shared" si="366"/>
        <v>no</v>
      </c>
      <c r="E1249" s="12" t="str">
        <f t="shared" si="370"/>
        <v>Below Average</v>
      </c>
      <c r="F1249" s="21">
        <v>13072</v>
      </c>
      <c r="G1249" s="21" t="str">
        <f t="shared" si="371"/>
        <v>no</v>
      </c>
      <c r="H1249" s="21" t="str">
        <f t="shared" si="372"/>
        <v>Above Average</v>
      </c>
      <c r="I1249" s="12" t="s">
        <v>170</v>
      </c>
      <c r="J1249" s="12" t="str">
        <f t="shared" si="373"/>
        <v>SawyerW</v>
      </c>
      <c r="K1249" s="12" t="s">
        <v>91</v>
      </c>
      <c r="L1249" s="12">
        <f t="shared" si="367"/>
        <v>71.682411868126678</v>
      </c>
      <c r="M1249" s="12" t="str">
        <f t="shared" si="374"/>
        <v>Above Average</v>
      </c>
      <c r="N1249" s="22">
        <v>6</v>
      </c>
      <c r="O1249" s="22" t="str">
        <f t="shared" si="375"/>
        <v>Low</v>
      </c>
      <c r="P1249">
        <v>2005</v>
      </c>
      <c r="Q1249">
        <v>2005</v>
      </c>
      <c r="R1249" s="23">
        <v>1141</v>
      </c>
      <c r="S1249" s="23" t="str">
        <f t="shared" si="376"/>
        <v>no</v>
      </c>
      <c r="T1249" s="23" t="str">
        <f t="shared" si="377"/>
        <v>Above Average</v>
      </c>
      <c r="U1249" s="24">
        <v>1141</v>
      </c>
      <c r="V1249" s="24">
        <v>0</v>
      </c>
      <c r="W1249" s="24" t="s">
        <v>413</v>
      </c>
      <c r="X1249" s="24">
        <v>1141</v>
      </c>
      <c r="Y1249" s="24" t="str">
        <f t="shared" si="378"/>
        <v>no</v>
      </c>
      <c r="Z1249" s="24" t="str">
        <f t="shared" si="379"/>
        <v>Below Average</v>
      </c>
      <c r="AA1249" s="25">
        <v>0</v>
      </c>
      <c r="AB1249" s="25">
        <v>0</v>
      </c>
      <c r="AC1249" s="25">
        <v>1</v>
      </c>
      <c r="AD1249" s="25">
        <v>1</v>
      </c>
      <c r="AE1249" s="25">
        <f t="shared" si="380"/>
        <v>2</v>
      </c>
      <c r="AF1249" s="25" t="str">
        <f t="shared" si="381"/>
        <v>Less</v>
      </c>
      <c r="AG1249" s="57">
        <v>6</v>
      </c>
      <c r="AH1249" s="29">
        <v>142500</v>
      </c>
      <c r="AI1249" s="29">
        <f t="shared" si="368"/>
        <v>2282</v>
      </c>
      <c r="AJ1249" s="29" t="str">
        <f t="shared" si="382"/>
        <v>no</v>
      </c>
      <c r="AK1249" s="29">
        <f t="shared" si="383"/>
        <v>62.445223488168274</v>
      </c>
      <c r="AL1249" s="29">
        <f t="shared" si="384"/>
        <v>124.89044697633655</v>
      </c>
    </row>
    <row r="1250" spans="1:38" x14ac:dyDescent="0.2">
      <c r="A1250">
        <v>1240</v>
      </c>
      <c r="B1250" s="12">
        <v>64</v>
      </c>
      <c r="C1250" s="12">
        <f t="shared" si="369"/>
        <v>64</v>
      </c>
      <c r="D1250" s="12" t="str">
        <f t="shared" si="366"/>
        <v>no</v>
      </c>
      <c r="E1250" s="12" t="str">
        <f t="shared" si="370"/>
        <v>Below Average</v>
      </c>
      <c r="F1250" s="21">
        <v>9037</v>
      </c>
      <c r="G1250" s="21" t="str">
        <f t="shared" si="371"/>
        <v>no</v>
      </c>
      <c r="H1250" s="21" t="str">
        <f t="shared" si="372"/>
        <v>Below Average</v>
      </c>
      <c r="I1250" s="12" t="s">
        <v>189</v>
      </c>
      <c r="J1250" s="12" t="str">
        <f t="shared" si="373"/>
        <v>Timber</v>
      </c>
      <c r="K1250" s="12" t="s">
        <v>91</v>
      </c>
      <c r="L1250" s="12">
        <f t="shared" si="367"/>
        <v>78.098980385544763</v>
      </c>
      <c r="M1250" s="12" t="str">
        <f t="shared" si="374"/>
        <v>Above Average</v>
      </c>
      <c r="N1250" s="22">
        <v>8</v>
      </c>
      <c r="O1250" s="22" t="str">
        <f t="shared" si="375"/>
        <v>High</v>
      </c>
      <c r="P1250">
        <v>2006</v>
      </c>
      <c r="Q1250">
        <v>2006</v>
      </c>
      <c r="R1250" s="23">
        <v>1476</v>
      </c>
      <c r="S1250" s="23" t="str">
        <f t="shared" si="376"/>
        <v>no</v>
      </c>
      <c r="T1250" s="23" t="str">
        <f t="shared" si="377"/>
        <v>Above Average</v>
      </c>
      <c r="U1250" s="24">
        <v>1484</v>
      </c>
      <c r="V1250" s="24">
        <v>0</v>
      </c>
      <c r="W1250" s="24" t="s">
        <v>413</v>
      </c>
      <c r="X1250" s="24">
        <v>1484</v>
      </c>
      <c r="Y1250" s="24" t="str">
        <f t="shared" si="378"/>
        <v>no</v>
      </c>
      <c r="Z1250" s="24" t="str">
        <f t="shared" si="379"/>
        <v>Below Average</v>
      </c>
      <c r="AA1250" s="25">
        <v>0</v>
      </c>
      <c r="AB1250" s="25">
        <v>0</v>
      </c>
      <c r="AC1250" s="25">
        <v>2</v>
      </c>
      <c r="AD1250" s="25">
        <v>0</v>
      </c>
      <c r="AE1250" s="25">
        <f t="shared" si="380"/>
        <v>2</v>
      </c>
      <c r="AF1250" s="25" t="str">
        <f t="shared" si="381"/>
        <v>Less</v>
      </c>
      <c r="AG1250" s="57">
        <v>6</v>
      </c>
      <c r="AH1250" s="29">
        <v>265900</v>
      </c>
      <c r="AI1250" s="29">
        <f t="shared" si="368"/>
        <v>2960</v>
      </c>
      <c r="AJ1250" s="29" t="str">
        <f t="shared" si="382"/>
        <v>no</v>
      </c>
      <c r="AK1250" s="29">
        <f t="shared" si="383"/>
        <v>89.831081081081081</v>
      </c>
      <c r="AL1250" s="29">
        <f t="shared" si="384"/>
        <v>179.17789757412399</v>
      </c>
    </row>
    <row r="1251" spans="1:38" x14ac:dyDescent="0.2">
      <c r="A1251">
        <v>1241</v>
      </c>
      <c r="B1251" s="12">
        <v>65</v>
      </c>
      <c r="C1251" s="12">
        <f t="shared" si="369"/>
        <v>65</v>
      </c>
      <c r="D1251" s="12" t="str">
        <f t="shared" si="366"/>
        <v>no</v>
      </c>
      <c r="E1251" s="12" t="str">
        <f t="shared" si="370"/>
        <v>Below Average</v>
      </c>
      <c r="F1251" s="21">
        <v>8158</v>
      </c>
      <c r="G1251" s="21" t="str">
        <f t="shared" si="371"/>
        <v>no</v>
      </c>
      <c r="H1251" s="21" t="str">
        <f t="shared" si="372"/>
        <v>Below Average</v>
      </c>
      <c r="I1251" s="12" t="s">
        <v>89</v>
      </c>
      <c r="J1251" s="12" t="str">
        <f t="shared" si="373"/>
        <v>CollgCr</v>
      </c>
      <c r="K1251" s="12" t="s">
        <v>91</v>
      </c>
      <c r="L1251" s="12">
        <f t="shared" si="367"/>
        <v>74.535824409408733</v>
      </c>
      <c r="M1251" s="12" t="str">
        <f t="shared" si="374"/>
        <v>Above Average</v>
      </c>
      <c r="N1251" s="22">
        <v>7</v>
      </c>
      <c r="O1251" s="22" t="str">
        <f t="shared" si="375"/>
        <v>High</v>
      </c>
      <c r="P1251">
        <v>2003</v>
      </c>
      <c r="Q1251">
        <v>2003</v>
      </c>
      <c r="R1251" s="23">
        <v>884</v>
      </c>
      <c r="S1251" s="23" t="str">
        <f t="shared" si="376"/>
        <v>no</v>
      </c>
      <c r="T1251" s="23" t="str">
        <f t="shared" si="377"/>
        <v>Below Average</v>
      </c>
      <c r="U1251" s="24">
        <v>884</v>
      </c>
      <c r="V1251" s="24">
        <v>884</v>
      </c>
      <c r="W1251" s="24" t="s">
        <v>412</v>
      </c>
      <c r="X1251" s="24">
        <v>1768</v>
      </c>
      <c r="Y1251" s="24" t="str">
        <f t="shared" si="378"/>
        <v>no</v>
      </c>
      <c r="Z1251" s="24" t="str">
        <f t="shared" si="379"/>
        <v>Above Average</v>
      </c>
      <c r="AA1251" s="25">
        <v>1</v>
      </c>
      <c r="AB1251" s="25">
        <v>0</v>
      </c>
      <c r="AC1251" s="25">
        <v>2</v>
      </c>
      <c r="AD1251" s="25">
        <v>1</v>
      </c>
      <c r="AE1251" s="25">
        <f t="shared" si="380"/>
        <v>4</v>
      </c>
      <c r="AF1251" s="25" t="str">
        <f t="shared" si="381"/>
        <v>More</v>
      </c>
      <c r="AG1251" s="57">
        <v>8</v>
      </c>
      <c r="AH1251" s="29">
        <v>224900</v>
      </c>
      <c r="AI1251" s="29">
        <f t="shared" si="368"/>
        <v>2652</v>
      </c>
      <c r="AJ1251" s="29" t="str">
        <f t="shared" si="382"/>
        <v>no</v>
      </c>
      <c r="AK1251" s="29">
        <f t="shared" si="383"/>
        <v>84.803921568627445</v>
      </c>
      <c r="AL1251" s="29">
        <f t="shared" si="384"/>
        <v>127.20588235294117</v>
      </c>
    </row>
    <row r="1252" spans="1:38" x14ac:dyDescent="0.2">
      <c r="A1252">
        <v>1242</v>
      </c>
      <c r="B1252" s="12">
        <v>83</v>
      </c>
      <c r="C1252" s="12">
        <f t="shared" si="369"/>
        <v>83</v>
      </c>
      <c r="D1252" s="12" t="str">
        <f t="shared" si="366"/>
        <v>no</v>
      </c>
      <c r="E1252" s="12" t="str">
        <f t="shared" si="370"/>
        <v>Above Average</v>
      </c>
      <c r="F1252" s="21">
        <v>9849</v>
      </c>
      <c r="G1252" s="21" t="str">
        <f t="shared" si="371"/>
        <v>no</v>
      </c>
      <c r="H1252" s="21" t="str">
        <f t="shared" si="372"/>
        <v>Below Average</v>
      </c>
      <c r="I1252" s="12" t="s">
        <v>136</v>
      </c>
      <c r="J1252" s="12" t="str">
        <f t="shared" si="373"/>
        <v>Somerst</v>
      </c>
      <c r="K1252" s="12" t="s">
        <v>91</v>
      </c>
      <c r="L1252" s="12">
        <f t="shared" si="367"/>
        <v>83.140020408338017</v>
      </c>
      <c r="M1252" s="12" t="str">
        <f t="shared" si="374"/>
        <v>Above Average</v>
      </c>
      <c r="N1252" s="22">
        <v>7</v>
      </c>
      <c r="O1252" s="22" t="str">
        <f t="shared" si="375"/>
        <v>High</v>
      </c>
      <c r="P1252">
        <v>2007</v>
      </c>
      <c r="Q1252">
        <v>2007</v>
      </c>
      <c r="R1252" s="23">
        <v>1689</v>
      </c>
      <c r="S1252" s="23" t="str">
        <f t="shared" si="376"/>
        <v>no</v>
      </c>
      <c r="T1252" s="23" t="str">
        <f t="shared" si="377"/>
        <v>Above Average</v>
      </c>
      <c r="U1252" s="24">
        <v>1689</v>
      </c>
      <c r="V1252" s="24">
        <v>0</v>
      </c>
      <c r="W1252" s="24" t="s">
        <v>413</v>
      </c>
      <c r="X1252" s="24">
        <v>1689</v>
      </c>
      <c r="Y1252" s="24" t="str">
        <f t="shared" si="378"/>
        <v>no</v>
      </c>
      <c r="Z1252" s="24" t="str">
        <f t="shared" si="379"/>
        <v>Above Average</v>
      </c>
      <c r="AA1252" s="25">
        <v>0</v>
      </c>
      <c r="AB1252" s="25">
        <v>0</v>
      </c>
      <c r="AC1252" s="25">
        <v>2</v>
      </c>
      <c r="AD1252" s="25">
        <v>0</v>
      </c>
      <c r="AE1252" s="25">
        <f t="shared" si="380"/>
        <v>2</v>
      </c>
      <c r="AF1252" s="25" t="str">
        <f t="shared" si="381"/>
        <v>Less</v>
      </c>
      <c r="AG1252" s="57">
        <v>7</v>
      </c>
      <c r="AH1252" s="29">
        <v>248328</v>
      </c>
      <c r="AI1252" s="29">
        <f t="shared" si="368"/>
        <v>3378</v>
      </c>
      <c r="AJ1252" s="29" t="str">
        <f t="shared" si="382"/>
        <v>no</v>
      </c>
      <c r="AK1252" s="29">
        <f t="shared" si="383"/>
        <v>73.513321492007108</v>
      </c>
      <c r="AL1252" s="29">
        <f t="shared" si="384"/>
        <v>147.02664298401422</v>
      </c>
    </row>
    <row r="1253" spans="1:38" x14ac:dyDescent="0.2">
      <c r="A1253">
        <v>1243</v>
      </c>
      <c r="B1253" s="12">
        <v>85</v>
      </c>
      <c r="C1253" s="12">
        <f t="shared" si="369"/>
        <v>85</v>
      </c>
      <c r="D1253" s="12" t="str">
        <f t="shared" si="366"/>
        <v>no</v>
      </c>
      <c r="E1253" s="12" t="str">
        <f t="shared" si="370"/>
        <v>Above Average</v>
      </c>
      <c r="F1253" s="21">
        <v>10625</v>
      </c>
      <c r="G1253" s="21" t="str">
        <f t="shared" si="371"/>
        <v>no</v>
      </c>
      <c r="H1253" s="21" t="str">
        <f t="shared" si="372"/>
        <v>Above Average</v>
      </c>
      <c r="I1253" s="12" t="s">
        <v>138</v>
      </c>
      <c r="J1253" s="12" t="str">
        <f t="shared" si="373"/>
        <v>NWAmes</v>
      </c>
      <c r="K1253" s="12" t="s">
        <v>91</v>
      </c>
      <c r="L1253" s="12">
        <f t="shared" si="367"/>
        <v>67.115548801871967</v>
      </c>
      <c r="M1253" s="12" t="str">
        <f t="shared" si="374"/>
        <v>Below Average</v>
      </c>
      <c r="N1253" s="22">
        <v>7</v>
      </c>
      <c r="O1253" s="22" t="str">
        <f t="shared" si="375"/>
        <v>High</v>
      </c>
      <c r="P1253">
        <v>1974</v>
      </c>
      <c r="Q1253">
        <v>1974</v>
      </c>
      <c r="R1253" s="23">
        <v>1053</v>
      </c>
      <c r="S1253" s="23" t="str">
        <f t="shared" si="376"/>
        <v>no</v>
      </c>
      <c r="T1253" s="23" t="str">
        <f t="shared" si="377"/>
        <v>Below Average</v>
      </c>
      <c r="U1253" s="24">
        <v>1173</v>
      </c>
      <c r="V1253" s="24">
        <v>0</v>
      </c>
      <c r="W1253" s="24" t="s">
        <v>413</v>
      </c>
      <c r="X1253" s="24">
        <v>1173</v>
      </c>
      <c r="Y1253" s="24" t="str">
        <f t="shared" si="378"/>
        <v>no</v>
      </c>
      <c r="Z1253" s="24" t="str">
        <f t="shared" si="379"/>
        <v>Below Average</v>
      </c>
      <c r="AA1253" s="25">
        <v>1</v>
      </c>
      <c r="AB1253" s="25">
        <v>0</v>
      </c>
      <c r="AC1253" s="25">
        <v>2</v>
      </c>
      <c r="AD1253" s="25">
        <v>0</v>
      </c>
      <c r="AE1253" s="25">
        <f t="shared" si="380"/>
        <v>3</v>
      </c>
      <c r="AF1253" s="25" t="str">
        <f t="shared" si="381"/>
        <v>More</v>
      </c>
      <c r="AG1253" s="57">
        <v>6</v>
      </c>
      <c r="AH1253" s="29">
        <v>170000</v>
      </c>
      <c r="AI1253" s="29">
        <f t="shared" si="368"/>
        <v>2226</v>
      </c>
      <c r="AJ1253" s="29" t="str">
        <f t="shared" si="382"/>
        <v>no</v>
      </c>
      <c r="AK1253" s="29">
        <f t="shared" si="383"/>
        <v>76.370170709793356</v>
      </c>
      <c r="AL1253" s="29">
        <f t="shared" si="384"/>
        <v>144.92753623188406</v>
      </c>
    </row>
    <row r="1254" spans="1:38" x14ac:dyDescent="0.2">
      <c r="A1254">
        <v>1244</v>
      </c>
      <c r="B1254" s="12">
        <v>107</v>
      </c>
      <c r="C1254" s="12">
        <f t="shared" si="369"/>
        <v>107</v>
      </c>
      <c r="D1254" s="12" t="str">
        <f t="shared" si="366"/>
        <v>no</v>
      </c>
      <c r="E1254" s="12" t="str">
        <f t="shared" si="370"/>
        <v>Above Average</v>
      </c>
      <c r="F1254" s="21">
        <v>13891</v>
      </c>
      <c r="G1254" s="21" t="str">
        <f t="shared" si="371"/>
        <v>no</v>
      </c>
      <c r="H1254" s="21" t="str">
        <f t="shared" si="372"/>
        <v>Above Average</v>
      </c>
      <c r="I1254" s="12" t="s">
        <v>154</v>
      </c>
      <c r="J1254" s="12" t="str">
        <f t="shared" si="373"/>
        <v>NridgHt</v>
      </c>
      <c r="K1254" s="12" t="s">
        <v>91</v>
      </c>
      <c r="L1254" s="12">
        <f t="shared" si="367"/>
        <v>92.435750489847905</v>
      </c>
      <c r="M1254" s="12" t="str">
        <f t="shared" si="374"/>
        <v>Above Average</v>
      </c>
      <c r="N1254" s="22">
        <v>10</v>
      </c>
      <c r="O1254" s="22" t="str">
        <f t="shared" si="375"/>
        <v>High</v>
      </c>
      <c r="P1254">
        <v>2006</v>
      </c>
      <c r="Q1254">
        <v>2006</v>
      </c>
      <c r="R1254" s="23">
        <v>2076</v>
      </c>
      <c r="S1254" s="23" t="str">
        <f t="shared" si="376"/>
        <v>yes</v>
      </c>
      <c r="T1254" s="23" t="str">
        <f t="shared" si="377"/>
        <v>Above Average</v>
      </c>
      <c r="U1254" s="24">
        <v>2076</v>
      </c>
      <c r="V1254" s="24">
        <v>0</v>
      </c>
      <c r="W1254" s="24" t="s">
        <v>413</v>
      </c>
      <c r="X1254" s="24">
        <v>2076</v>
      </c>
      <c r="Y1254" s="24" t="str">
        <f t="shared" si="378"/>
        <v>no</v>
      </c>
      <c r="Z1254" s="24" t="str">
        <f t="shared" si="379"/>
        <v>Above Average</v>
      </c>
      <c r="AA1254" s="25">
        <v>1</v>
      </c>
      <c r="AB1254" s="25">
        <v>0</v>
      </c>
      <c r="AC1254" s="25">
        <v>2</v>
      </c>
      <c r="AD1254" s="25">
        <v>1</v>
      </c>
      <c r="AE1254" s="25">
        <f t="shared" si="380"/>
        <v>4</v>
      </c>
      <c r="AF1254" s="25" t="str">
        <f t="shared" si="381"/>
        <v>More</v>
      </c>
      <c r="AG1254" s="57">
        <v>7</v>
      </c>
      <c r="AH1254" s="29">
        <v>465000</v>
      </c>
      <c r="AI1254" s="29">
        <f t="shared" si="368"/>
        <v>4152</v>
      </c>
      <c r="AJ1254" s="29" t="str">
        <f t="shared" si="382"/>
        <v>no</v>
      </c>
      <c r="AK1254" s="29">
        <f t="shared" si="383"/>
        <v>111.99421965317919</v>
      </c>
      <c r="AL1254" s="29">
        <f t="shared" si="384"/>
        <v>223.98843930635837</v>
      </c>
    </row>
    <row r="1255" spans="1:38" x14ac:dyDescent="0.2">
      <c r="A1255">
        <v>1245</v>
      </c>
      <c r="B1255" s="12" t="s">
        <v>83</v>
      </c>
      <c r="C1255" s="12">
        <f t="shared" si="369"/>
        <v>69</v>
      </c>
      <c r="D1255" s="12" t="str">
        <f t="shared" si="366"/>
        <v>no</v>
      </c>
      <c r="E1255" s="12" t="str">
        <f t="shared" si="370"/>
        <v>Below Average</v>
      </c>
      <c r="F1255" s="21">
        <v>11435</v>
      </c>
      <c r="G1255" s="21" t="str">
        <f t="shared" si="371"/>
        <v>no</v>
      </c>
      <c r="H1255" s="21" t="str">
        <f t="shared" si="372"/>
        <v>Above Average</v>
      </c>
      <c r="I1255" s="12" t="s">
        <v>123</v>
      </c>
      <c r="J1255" s="12" t="str">
        <f t="shared" si="373"/>
        <v>Crawfor</v>
      </c>
      <c r="K1255" s="12" t="s">
        <v>91</v>
      </c>
      <c r="L1255" s="12">
        <f t="shared" si="367"/>
        <v>74.989820121918996</v>
      </c>
      <c r="M1255" s="12" t="str">
        <f t="shared" si="374"/>
        <v>Above Average</v>
      </c>
      <c r="N1255" s="22">
        <v>8</v>
      </c>
      <c r="O1255" s="22" t="str">
        <f t="shared" si="375"/>
        <v>High</v>
      </c>
      <c r="P1255">
        <v>1929</v>
      </c>
      <c r="Q1255">
        <v>1950</v>
      </c>
      <c r="R1255" s="23">
        <v>792</v>
      </c>
      <c r="S1255" s="23" t="str">
        <f t="shared" si="376"/>
        <v>no</v>
      </c>
      <c r="T1255" s="23" t="str">
        <f t="shared" si="377"/>
        <v>Below Average</v>
      </c>
      <c r="U1255" s="24">
        <v>792</v>
      </c>
      <c r="V1255" s="24">
        <v>725</v>
      </c>
      <c r="W1255" s="24" t="s">
        <v>412</v>
      </c>
      <c r="X1255" s="24">
        <v>1517</v>
      </c>
      <c r="Y1255" s="24" t="str">
        <f t="shared" si="378"/>
        <v>no</v>
      </c>
      <c r="Z1255" s="24" t="str">
        <f t="shared" si="379"/>
        <v>Above Average</v>
      </c>
      <c r="AA1255" s="25">
        <v>0</v>
      </c>
      <c r="AB1255" s="25">
        <v>0</v>
      </c>
      <c r="AC1255" s="25">
        <v>1</v>
      </c>
      <c r="AD1255" s="25">
        <v>0</v>
      </c>
      <c r="AE1255" s="25">
        <f t="shared" si="380"/>
        <v>1</v>
      </c>
      <c r="AF1255" s="25" t="str">
        <f t="shared" si="381"/>
        <v>Less</v>
      </c>
      <c r="AG1255" s="57">
        <v>7</v>
      </c>
      <c r="AH1255" s="29">
        <v>230000</v>
      </c>
      <c r="AI1255" s="29">
        <f t="shared" si="368"/>
        <v>2309</v>
      </c>
      <c r="AJ1255" s="29" t="str">
        <f t="shared" si="382"/>
        <v>no</v>
      </c>
      <c r="AK1255" s="29">
        <f t="shared" si="383"/>
        <v>99.610220874837594</v>
      </c>
      <c r="AL1255" s="29">
        <f t="shared" si="384"/>
        <v>151.61502966381016</v>
      </c>
    </row>
    <row r="1256" spans="1:38" x14ac:dyDescent="0.2">
      <c r="A1256">
        <v>1246</v>
      </c>
      <c r="B1256" s="12">
        <v>78</v>
      </c>
      <c r="C1256" s="12">
        <f t="shared" si="369"/>
        <v>78</v>
      </c>
      <c r="D1256" s="12" t="str">
        <f t="shared" si="366"/>
        <v>no</v>
      </c>
      <c r="E1256" s="12" t="str">
        <f t="shared" si="370"/>
        <v>Above Average</v>
      </c>
      <c r="F1256" s="21">
        <v>12090</v>
      </c>
      <c r="G1256" s="21" t="str">
        <f t="shared" si="371"/>
        <v>no</v>
      </c>
      <c r="H1256" s="21" t="str">
        <f t="shared" si="372"/>
        <v>Above Average</v>
      </c>
      <c r="I1256" s="12" t="s">
        <v>138</v>
      </c>
      <c r="J1256" s="12" t="str">
        <f t="shared" si="373"/>
        <v>NWAmes</v>
      </c>
      <c r="K1256" s="12" t="s">
        <v>91</v>
      </c>
      <c r="L1256" s="12">
        <f t="shared" si="367"/>
        <v>67.115548801871967</v>
      </c>
      <c r="M1256" s="12" t="str">
        <f t="shared" si="374"/>
        <v>Below Average</v>
      </c>
      <c r="N1256" s="22">
        <v>6</v>
      </c>
      <c r="O1256" s="22" t="str">
        <f t="shared" si="375"/>
        <v>Low</v>
      </c>
      <c r="P1256">
        <v>1984</v>
      </c>
      <c r="Q1256">
        <v>2003</v>
      </c>
      <c r="R1256" s="23">
        <v>585</v>
      </c>
      <c r="S1256" s="23" t="str">
        <f t="shared" si="376"/>
        <v>no</v>
      </c>
      <c r="T1256" s="23" t="str">
        <f t="shared" si="377"/>
        <v>Below Average</v>
      </c>
      <c r="U1256" s="24">
        <v>1140</v>
      </c>
      <c r="V1256" s="24">
        <v>728</v>
      </c>
      <c r="W1256" s="24" t="s">
        <v>412</v>
      </c>
      <c r="X1256" s="24">
        <v>1868</v>
      </c>
      <c r="Y1256" s="24" t="str">
        <f t="shared" si="378"/>
        <v>no</v>
      </c>
      <c r="Z1256" s="24" t="str">
        <f t="shared" si="379"/>
        <v>Above Average</v>
      </c>
      <c r="AA1256" s="25">
        <v>0</v>
      </c>
      <c r="AB1256" s="25">
        <v>0</v>
      </c>
      <c r="AC1256" s="25">
        <v>3</v>
      </c>
      <c r="AD1256" s="25">
        <v>1</v>
      </c>
      <c r="AE1256" s="25">
        <f t="shared" si="380"/>
        <v>4</v>
      </c>
      <c r="AF1256" s="25" t="str">
        <f t="shared" si="381"/>
        <v>More</v>
      </c>
      <c r="AG1256" s="57">
        <v>7</v>
      </c>
      <c r="AH1256" s="29">
        <v>178000</v>
      </c>
      <c r="AI1256" s="29">
        <f t="shared" si="368"/>
        <v>2453</v>
      </c>
      <c r="AJ1256" s="29" t="str">
        <f t="shared" si="382"/>
        <v>no</v>
      </c>
      <c r="AK1256" s="29">
        <f t="shared" si="383"/>
        <v>72.56420709335508</v>
      </c>
      <c r="AL1256" s="29">
        <f t="shared" si="384"/>
        <v>95.289079229122052</v>
      </c>
    </row>
    <row r="1257" spans="1:38" x14ac:dyDescent="0.2">
      <c r="A1257">
        <v>1247</v>
      </c>
      <c r="B1257" s="12">
        <v>65</v>
      </c>
      <c r="C1257" s="12">
        <f t="shared" si="369"/>
        <v>65</v>
      </c>
      <c r="D1257" s="12" t="str">
        <f t="shared" si="366"/>
        <v>no</v>
      </c>
      <c r="E1257" s="12" t="str">
        <f t="shared" si="370"/>
        <v>Below Average</v>
      </c>
      <c r="F1257" s="21">
        <v>8125</v>
      </c>
      <c r="G1257" s="21" t="str">
        <f t="shared" si="371"/>
        <v>no</v>
      </c>
      <c r="H1257" s="21" t="str">
        <f t="shared" si="372"/>
        <v>Below Average</v>
      </c>
      <c r="I1257" s="12" t="s">
        <v>136</v>
      </c>
      <c r="J1257" s="12" t="str">
        <f t="shared" si="373"/>
        <v>Somerst</v>
      </c>
      <c r="K1257" s="12" t="s">
        <v>91</v>
      </c>
      <c r="L1257" s="12">
        <f t="shared" si="367"/>
        <v>83.140020408338017</v>
      </c>
      <c r="M1257" s="12" t="str">
        <f t="shared" si="374"/>
        <v>Above Average</v>
      </c>
      <c r="N1257" s="22">
        <v>7</v>
      </c>
      <c r="O1257" s="22" t="str">
        <f t="shared" si="375"/>
        <v>High</v>
      </c>
      <c r="P1257">
        <v>2005</v>
      </c>
      <c r="Q1257">
        <v>2006</v>
      </c>
      <c r="R1257" s="23">
        <v>756</v>
      </c>
      <c r="S1257" s="23" t="str">
        <f t="shared" si="376"/>
        <v>no</v>
      </c>
      <c r="T1257" s="23" t="str">
        <f t="shared" si="377"/>
        <v>Below Average</v>
      </c>
      <c r="U1257" s="24">
        <v>756</v>
      </c>
      <c r="V1257" s="24">
        <v>797</v>
      </c>
      <c r="W1257" s="24" t="s">
        <v>412</v>
      </c>
      <c r="X1257" s="24">
        <v>1553</v>
      </c>
      <c r="Y1257" s="24" t="str">
        <f t="shared" si="378"/>
        <v>no</v>
      </c>
      <c r="Z1257" s="24" t="str">
        <f t="shared" si="379"/>
        <v>Above Average</v>
      </c>
      <c r="AA1257" s="25">
        <v>0</v>
      </c>
      <c r="AB1257" s="25">
        <v>0</v>
      </c>
      <c r="AC1257" s="25">
        <v>2</v>
      </c>
      <c r="AD1257" s="25">
        <v>1</v>
      </c>
      <c r="AE1257" s="25">
        <f t="shared" si="380"/>
        <v>3</v>
      </c>
      <c r="AF1257" s="25" t="str">
        <f t="shared" si="381"/>
        <v>More</v>
      </c>
      <c r="AG1257" s="57">
        <v>6</v>
      </c>
      <c r="AH1257" s="29">
        <v>186500</v>
      </c>
      <c r="AI1257" s="29">
        <f t="shared" si="368"/>
        <v>2309</v>
      </c>
      <c r="AJ1257" s="29" t="str">
        <f t="shared" si="382"/>
        <v>no</v>
      </c>
      <c r="AK1257" s="29">
        <f t="shared" si="383"/>
        <v>80.77089649198787</v>
      </c>
      <c r="AL1257" s="29">
        <f t="shared" si="384"/>
        <v>120.09014810045075</v>
      </c>
    </row>
    <row r="1258" spans="1:38" x14ac:dyDescent="0.2">
      <c r="A1258">
        <v>1248</v>
      </c>
      <c r="B1258" s="12" t="s">
        <v>83</v>
      </c>
      <c r="C1258" s="12">
        <f t="shared" si="369"/>
        <v>69</v>
      </c>
      <c r="D1258" s="12" t="str">
        <f t="shared" si="366"/>
        <v>no</v>
      </c>
      <c r="E1258" s="12" t="str">
        <f t="shared" si="370"/>
        <v>Below Average</v>
      </c>
      <c r="F1258" s="21">
        <v>12328</v>
      </c>
      <c r="G1258" s="21" t="str">
        <f t="shared" si="371"/>
        <v>no</v>
      </c>
      <c r="H1258" s="21" t="str">
        <f t="shared" si="372"/>
        <v>Above Average</v>
      </c>
      <c r="I1258" s="12" t="s">
        <v>131</v>
      </c>
      <c r="J1258" s="12" t="str">
        <f t="shared" si="373"/>
        <v>Mitchel</v>
      </c>
      <c r="K1258" s="12" t="s">
        <v>91</v>
      </c>
      <c r="L1258" s="12">
        <f t="shared" si="367"/>
        <v>69.371268986915226</v>
      </c>
      <c r="M1258" s="12" t="str">
        <f t="shared" si="374"/>
        <v>Below Average</v>
      </c>
      <c r="N1258" s="22">
        <v>6</v>
      </c>
      <c r="O1258" s="22" t="str">
        <f t="shared" si="375"/>
        <v>Low</v>
      </c>
      <c r="P1258">
        <v>1976</v>
      </c>
      <c r="Q1258">
        <v>1976</v>
      </c>
      <c r="R1258" s="23">
        <v>1012</v>
      </c>
      <c r="S1258" s="23" t="str">
        <f t="shared" si="376"/>
        <v>no</v>
      </c>
      <c r="T1258" s="23" t="str">
        <f t="shared" si="377"/>
        <v>Below Average</v>
      </c>
      <c r="U1258" s="24">
        <v>1034</v>
      </c>
      <c r="V1258" s="24">
        <v>0</v>
      </c>
      <c r="W1258" s="24" t="s">
        <v>413</v>
      </c>
      <c r="X1258" s="24">
        <v>1034</v>
      </c>
      <c r="Y1258" s="24" t="str">
        <f t="shared" si="378"/>
        <v>no</v>
      </c>
      <c r="Z1258" s="24" t="str">
        <f t="shared" si="379"/>
        <v>Below Average</v>
      </c>
      <c r="AA1258" s="25">
        <v>1</v>
      </c>
      <c r="AB1258" s="25">
        <v>0</v>
      </c>
      <c r="AC1258" s="25">
        <v>1</v>
      </c>
      <c r="AD1258" s="25">
        <v>0</v>
      </c>
      <c r="AE1258" s="25">
        <f t="shared" si="380"/>
        <v>2</v>
      </c>
      <c r="AF1258" s="25" t="str">
        <f t="shared" si="381"/>
        <v>Less</v>
      </c>
      <c r="AG1258" s="57">
        <v>6</v>
      </c>
      <c r="AH1258" s="29">
        <v>169900</v>
      </c>
      <c r="AI1258" s="29">
        <f t="shared" si="368"/>
        <v>2046</v>
      </c>
      <c r="AJ1258" s="29" t="str">
        <f t="shared" si="382"/>
        <v>no</v>
      </c>
      <c r="AK1258" s="29">
        <f t="shared" si="383"/>
        <v>83.04007820136853</v>
      </c>
      <c r="AL1258" s="29">
        <f t="shared" si="384"/>
        <v>164.31334622823985</v>
      </c>
    </row>
    <row r="1259" spans="1:38" x14ac:dyDescent="0.2">
      <c r="A1259">
        <v>1249</v>
      </c>
      <c r="B1259" s="12">
        <v>60</v>
      </c>
      <c r="C1259" s="12">
        <f t="shared" si="369"/>
        <v>60</v>
      </c>
      <c r="D1259" s="12" t="str">
        <f t="shared" si="366"/>
        <v>no</v>
      </c>
      <c r="E1259" s="12" t="str">
        <f t="shared" si="370"/>
        <v>Below Average</v>
      </c>
      <c r="F1259" s="21">
        <v>9600</v>
      </c>
      <c r="G1259" s="21" t="str">
        <f t="shared" si="371"/>
        <v>no</v>
      </c>
      <c r="H1259" s="21" t="str">
        <f t="shared" si="372"/>
        <v>Below Average</v>
      </c>
      <c r="I1259" s="12" t="s">
        <v>143</v>
      </c>
      <c r="J1259" s="12" t="str">
        <f t="shared" si="373"/>
        <v>OldTown</v>
      </c>
      <c r="K1259" s="12" t="s">
        <v>91</v>
      </c>
      <c r="L1259" s="12">
        <f t="shared" si="367"/>
        <v>57.90974368543602</v>
      </c>
      <c r="M1259" s="12" t="str">
        <f t="shared" si="374"/>
        <v>Below Average</v>
      </c>
      <c r="N1259" s="22">
        <v>6</v>
      </c>
      <c r="O1259" s="22" t="str">
        <f t="shared" si="375"/>
        <v>Low</v>
      </c>
      <c r="P1259">
        <v>1917</v>
      </c>
      <c r="Q1259">
        <v>1950</v>
      </c>
      <c r="R1259" s="23">
        <v>735</v>
      </c>
      <c r="S1259" s="23" t="str">
        <f t="shared" si="376"/>
        <v>no</v>
      </c>
      <c r="T1259" s="23" t="str">
        <f t="shared" si="377"/>
        <v>Below Average</v>
      </c>
      <c r="U1259" s="24">
        <v>1134</v>
      </c>
      <c r="V1259" s="24">
        <v>924</v>
      </c>
      <c r="W1259" s="24" t="s">
        <v>412</v>
      </c>
      <c r="X1259" s="24">
        <v>2058</v>
      </c>
      <c r="Y1259" s="24" t="str">
        <f t="shared" si="378"/>
        <v>no</v>
      </c>
      <c r="Z1259" s="24" t="str">
        <f t="shared" si="379"/>
        <v>Above Average</v>
      </c>
      <c r="AA1259" s="25">
        <v>0</v>
      </c>
      <c r="AB1259" s="25">
        <v>0</v>
      </c>
      <c r="AC1259" s="25">
        <v>1</v>
      </c>
      <c r="AD1259" s="25">
        <v>1</v>
      </c>
      <c r="AE1259" s="25">
        <f t="shared" si="380"/>
        <v>2</v>
      </c>
      <c r="AF1259" s="25" t="str">
        <f t="shared" si="381"/>
        <v>Less</v>
      </c>
      <c r="AG1259" s="57">
        <v>8</v>
      </c>
      <c r="AH1259" s="29">
        <v>129500</v>
      </c>
      <c r="AI1259" s="29">
        <f t="shared" si="368"/>
        <v>2793</v>
      </c>
      <c r="AJ1259" s="29" t="str">
        <f t="shared" si="382"/>
        <v>no</v>
      </c>
      <c r="AK1259" s="29">
        <f t="shared" si="383"/>
        <v>46.365914786967416</v>
      </c>
      <c r="AL1259" s="29">
        <f t="shared" si="384"/>
        <v>62.925170068027214</v>
      </c>
    </row>
    <row r="1260" spans="1:38" x14ac:dyDescent="0.2">
      <c r="A1260">
        <v>1250</v>
      </c>
      <c r="B1260" s="12">
        <v>60</v>
      </c>
      <c r="C1260" s="12">
        <f t="shared" si="369"/>
        <v>60</v>
      </c>
      <c r="D1260" s="12" t="str">
        <f t="shared" si="366"/>
        <v>no</v>
      </c>
      <c r="E1260" s="12" t="str">
        <f t="shared" si="370"/>
        <v>Below Average</v>
      </c>
      <c r="F1260" s="21">
        <v>7200</v>
      </c>
      <c r="G1260" s="21" t="str">
        <f t="shared" si="371"/>
        <v>no</v>
      </c>
      <c r="H1260" s="21" t="str">
        <f t="shared" si="372"/>
        <v>Below Average</v>
      </c>
      <c r="I1260" s="12" t="s">
        <v>162</v>
      </c>
      <c r="J1260" s="12" t="str">
        <f t="shared" si="373"/>
        <v>NAmes</v>
      </c>
      <c r="K1260" s="12" t="s">
        <v>91</v>
      </c>
      <c r="L1260" s="12">
        <f t="shared" si="367"/>
        <v>65.191384752822614</v>
      </c>
      <c r="M1260" s="12" t="str">
        <f t="shared" si="374"/>
        <v>Below Average</v>
      </c>
      <c r="N1260" s="22">
        <v>5</v>
      </c>
      <c r="O1260" s="22" t="str">
        <f t="shared" si="375"/>
        <v>Low</v>
      </c>
      <c r="P1260">
        <v>1950</v>
      </c>
      <c r="Q1260">
        <v>1950</v>
      </c>
      <c r="R1260" s="23">
        <v>876</v>
      </c>
      <c r="S1260" s="23" t="str">
        <f t="shared" si="376"/>
        <v>no</v>
      </c>
      <c r="T1260" s="23" t="str">
        <f t="shared" si="377"/>
        <v>Below Average</v>
      </c>
      <c r="U1260" s="24">
        <v>988</v>
      </c>
      <c r="V1260" s="24">
        <v>0</v>
      </c>
      <c r="W1260" s="24" t="s">
        <v>413</v>
      </c>
      <c r="X1260" s="24">
        <v>988</v>
      </c>
      <c r="Y1260" s="24" t="str">
        <f t="shared" si="378"/>
        <v>no</v>
      </c>
      <c r="Z1260" s="24" t="str">
        <f t="shared" si="379"/>
        <v>Below Average</v>
      </c>
      <c r="AA1260" s="25">
        <v>0</v>
      </c>
      <c r="AB1260" s="25">
        <v>0</v>
      </c>
      <c r="AC1260" s="25">
        <v>1</v>
      </c>
      <c r="AD1260" s="25">
        <v>0</v>
      </c>
      <c r="AE1260" s="25">
        <f t="shared" si="380"/>
        <v>1</v>
      </c>
      <c r="AF1260" s="25" t="str">
        <f t="shared" si="381"/>
        <v>Less</v>
      </c>
      <c r="AG1260" s="57">
        <v>6</v>
      </c>
      <c r="AH1260" s="29">
        <v>119000</v>
      </c>
      <c r="AI1260" s="29">
        <f t="shared" si="368"/>
        <v>1864</v>
      </c>
      <c r="AJ1260" s="29" t="str">
        <f t="shared" si="382"/>
        <v>no</v>
      </c>
      <c r="AK1260" s="29">
        <f t="shared" si="383"/>
        <v>63.841201716738198</v>
      </c>
      <c r="AL1260" s="29">
        <f t="shared" si="384"/>
        <v>120.44534412955466</v>
      </c>
    </row>
    <row r="1261" spans="1:38" x14ac:dyDescent="0.2">
      <c r="A1261">
        <v>1251</v>
      </c>
      <c r="B1261" s="12">
        <v>93</v>
      </c>
      <c r="C1261" s="12">
        <f t="shared" si="369"/>
        <v>93</v>
      </c>
      <c r="D1261" s="12" t="str">
        <f t="shared" si="366"/>
        <v>no</v>
      </c>
      <c r="E1261" s="12" t="str">
        <f t="shared" si="370"/>
        <v>Above Average</v>
      </c>
      <c r="F1261" s="21">
        <v>11160</v>
      </c>
      <c r="G1261" s="21" t="str">
        <f t="shared" si="371"/>
        <v>no</v>
      </c>
      <c r="H1261" s="21" t="str">
        <f t="shared" si="372"/>
        <v>Above Average</v>
      </c>
      <c r="I1261" s="12" t="s">
        <v>162</v>
      </c>
      <c r="J1261" s="12" t="str">
        <f t="shared" si="373"/>
        <v>NAmes</v>
      </c>
      <c r="K1261" s="12" t="s">
        <v>91</v>
      </c>
      <c r="L1261" s="12">
        <f t="shared" si="367"/>
        <v>65.191384752822614</v>
      </c>
      <c r="M1261" s="12" t="str">
        <f t="shared" si="374"/>
        <v>Below Average</v>
      </c>
      <c r="N1261" s="22">
        <v>7</v>
      </c>
      <c r="O1261" s="22" t="str">
        <f t="shared" si="375"/>
        <v>High</v>
      </c>
      <c r="P1261">
        <v>1968</v>
      </c>
      <c r="Q1261">
        <v>1968</v>
      </c>
      <c r="R1261" s="23">
        <v>2110</v>
      </c>
      <c r="S1261" s="23" t="str">
        <f t="shared" si="376"/>
        <v>yes</v>
      </c>
      <c r="T1261" s="23" t="str">
        <f t="shared" si="377"/>
        <v>Above Average</v>
      </c>
      <c r="U1261" s="24">
        <v>2110</v>
      </c>
      <c r="V1261" s="24">
        <v>0</v>
      </c>
      <c r="W1261" s="24" t="s">
        <v>413</v>
      </c>
      <c r="X1261" s="24">
        <v>2110</v>
      </c>
      <c r="Y1261" s="24" t="str">
        <f t="shared" si="378"/>
        <v>no</v>
      </c>
      <c r="Z1261" s="24" t="str">
        <f t="shared" si="379"/>
        <v>Above Average</v>
      </c>
      <c r="AA1261" s="25">
        <v>1</v>
      </c>
      <c r="AB1261" s="25">
        <v>0</v>
      </c>
      <c r="AC1261" s="25">
        <v>2</v>
      </c>
      <c r="AD1261" s="25">
        <v>1</v>
      </c>
      <c r="AE1261" s="25">
        <f t="shared" si="380"/>
        <v>4</v>
      </c>
      <c r="AF1261" s="25" t="str">
        <f t="shared" si="381"/>
        <v>More</v>
      </c>
      <c r="AG1261" s="57">
        <v>8</v>
      </c>
      <c r="AH1261" s="29">
        <v>244000</v>
      </c>
      <c r="AI1261" s="29">
        <f t="shared" si="368"/>
        <v>4220</v>
      </c>
      <c r="AJ1261" s="29" t="str">
        <f t="shared" si="382"/>
        <v>no</v>
      </c>
      <c r="AK1261" s="29">
        <f t="shared" si="383"/>
        <v>57.81990521327014</v>
      </c>
      <c r="AL1261" s="29">
        <f t="shared" si="384"/>
        <v>115.63981042654028</v>
      </c>
    </row>
    <row r="1262" spans="1:38" x14ac:dyDescent="0.2">
      <c r="A1262">
        <v>1252</v>
      </c>
      <c r="B1262" s="12" t="s">
        <v>83</v>
      </c>
      <c r="C1262" s="12">
        <f t="shared" si="369"/>
        <v>69</v>
      </c>
      <c r="D1262" s="12" t="str">
        <f t="shared" si="366"/>
        <v>no</v>
      </c>
      <c r="E1262" s="12" t="str">
        <f t="shared" si="370"/>
        <v>Below Average</v>
      </c>
      <c r="F1262" s="21">
        <v>3136</v>
      </c>
      <c r="G1262" s="21" t="str">
        <f t="shared" si="371"/>
        <v>no</v>
      </c>
      <c r="H1262" s="21" t="str">
        <f t="shared" si="372"/>
        <v>Below Average</v>
      </c>
      <c r="I1262" s="12" t="s">
        <v>154</v>
      </c>
      <c r="J1262" s="12" t="str">
        <f t="shared" si="373"/>
        <v/>
      </c>
      <c r="K1262" s="12" t="s">
        <v>179</v>
      </c>
      <c r="L1262" s="12">
        <f t="shared" si="367"/>
        <v>92.435750489847905</v>
      </c>
      <c r="M1262" s="12" t="str">
        <f t="shared" si="374"/>
        <v/>
      </c>
      <c r="N1262" s="22">
        <v>7</v>
      </c>
      <c r="O1262" s="22" t="str">
        <f t="shared" si="375"/>
        <v>High</v>
      </c>
      <c r="P1262">
        <v>2003</v>
      </c>
      <c r="Q1262">
        <v>2003</v>
      </c>
      <c r="R1262" s="23">
        <v>1405</v>
      </c>
      <c r="S1262" s="23" t="str">
        <f t="shared" si="376"/>
        <v>no</v>
      </c>
      <c r="T1262" s="23" t="str">
        <f t="shared" si="377"/>
        <v>Above Average</v>
      </c>
      <c r="U1262" s="24">
        <v>1405</v>
      </c>
      <c r="V1262" s="24">
        <v>0</v>
      </c>
      <c r="W1262" s="24" t="s">
        <v>413</v>
      </c>
      <c r="X1262" s="24">
        <v>1405</v>
      </c>
      <c r="Y1262" s="24" t="str">
        <f t="shared" si="378"/>
        <v>no</v>
      </c>
      <c r="Z1262" s="24" t="str">
        <f t="shared" si="379"/>
        <v>Below Average</v>
      </c>
      <c r="AA1262" s="25">
        <v>0</v>
      </c>
      <c r="AB1262" s="25">
        <v>0</v>
      </c>
      <c r="AC1262" s="25">
        <v>2</v>
      </c>
      <c r="AD1262" s="25">
        <v>0</v>
      </c>
      <c r="AE1262" s="25">
        <f t="shared" si="380"/>
        <v>2</v>
      </c>
      <c r="AF1262" s="25" t="str">
        <f t="shared" si="381"/>
        <v>Less</v>
      </c>
      <c r="AG1262" s="57">
        <v>6</v>
      </c>
      <c r="AH1262" s="29">
        <v>171750</v>
      </c>
      <c r="AI1262" s="29">
        <f t="shared" si="368"/>
        <v>2810</v>
      </c>
      <c r="AJ1262" s="29" t="str">
        <f t="shared" si="382"/>
        <v>no</v>
      </c>
      <c r="AK1262" s="29">
        <f t="shared" si="383"/>
        <v>61.120996441281136</v>
      </c>
      <c r="AL1262" s="29">
        <f t="shared" si="384"/>
        <v>122.24199288256227</v>
      </c>
    </row>
    <row r="1263" spans="1:38" x14ac:dyDescent="0.2">
      <c r="A1263">
        <v>1253</v>
      </c>
      <c r="B1263" s="12">
        <v>62</v>
      </c>
      <c r="C1263" s="12">
        <f t="shared" si="369"/>
        <v>62</v>
      </c>
      <c r="D1263" s="12" t="str">
        <f t="shared" si="366"/>
        <v>no</v>
      </c>
      <c r="E1263" s="12" t="str">
        <f t="shared" si="370"/>
        <v>Below Average</v>
      </c>
      <c r="F1263" s="21">
        <v>9858</v>
      </c>
      <c r="G1263" s="21" t="str">
        <f t="shared" si="371"/>
        <v>no</v>
      </c>
      <c r="H1263" s="21" t="str">
        <f t="shared" si="372"/>
        <v>Below Average</v>
      </c>
      <c r="I1263" s="12" t="s">
        <v>131</v>
      </c>
      <c r="J1263" s="12" t="str">
        <f t="shared" si="373"/>
        <v>Mitchel</v>
      </c>
      <c r="K1263" s="12" t="s">
        <v>91</v>
      </c>
      <c r="L1263" s="12">
        <f t="shared" si="367"/>
        <v>69.371268986915226</v>
      </c>
      <c r="M1263" s="12" t="str">
        <f t="shared" si="374"/>
        <v>Below Average</v>
      </c>
      <c r="N1263" s="22">
        <v>5</v>
      </c>
      <c r="O1263" s="22" t="str">
        <f t="shared" si="375"/>
        <v>Low</v>
      </c>
      <c r="P1263">
        <v>1968</v>
      </c>
      <c r="Q1263">
        <v>1968</v>
      </c>
      <c r="R1263" s="23">
        <v>864</v>
      </c>
      <c r="S1263" s="23" t="str">
        <f t="shared" si="376"/>
        <v>no</v>
      </c>
      <c r="T1263" s="23" t="str">
        <f t="shared" si="377"/>
        <v>Below Average</v>
      </c>
      <c r="U1263" s="24">
        <v>874</v>
      </c>
      <c r="V1263" s="24">
        <v>0</v>
      </c>
      <c r="W1263" s="24" t="s">
        <v>413</v>
      </c>
      <c r="X1263" s="24">
        <v>874</v>
      </c>
      <c r="Y1263" s="24" t="str">
        <f t="shared" si="378"/>
        <v>no</v>
      </c>
      <c r="Z1263" s="24" t="str">
        <f t="shared" si="379"/>
        <v>Below Average</v>
      </c>
      <c r="AA1263" s="25">
        <v>1</v>
      </c>
      <c r="AB1263" s="25">
        <v>0</v>
      </c>
      <c r="AC1263" s="25">
        <v>1</v>
      </c>
      <c r="AD1263" s="25">
        <v>0</v>
      </c>
      <c r="AE1263" s="25">
        <f t="shared" si="380"/>
        <v>2</v>
      </c>
      <c r="AF1263" s="25" t="str">
        <f t="shared" si="381"/>
        <v>Less</v>
      </c>
      <c r="AG1263" s="57">
        <v>5</v>
      </c>
      <c r="AH1263" s="29">
        <v>130000</v>
      </c>
      <c r="AI1263" s="29">
        <f t="shared" si="368"/>
        <v>1738</v>
      </c>
      <c r="AJ1263" s="29" t="str">
        <f t="shared" si="382"/>
        <v>no</v>
      </c>
      <c r="AK1263" s="29">
        <f t="shared" si="383"/>
        <v>74.798619102416566</v>
      </c>
      <c r="AL1263" s="29">
        <f t="shared" si="384"/>
        <v>148.74141876430207</v>
      </c>
    </row>
    <row r="1264" spans="1:38" x14ac:dyDescent="0.2">
      <c r="A1264">
        <v>1254</v>
      </c>
      <c r="B1264" s="12" t="s">
        <v>83</v>
      </c>
      <c r="C1264" s="12">
        <f t="shared" si="369"/>
        <v>69</v>
      </c>
      <c r="D1264" s="12" t="str">
        <f t="shared" si="366"/>
        <v>no</v>
      </c>
      <c r="E1264" s="12" t="str">
        <f t="shared" si="370"/>
        <v>Below Average</v>
      </c>
      <c r="F1264" s="21">
        <v>17542</v>
      </c>
      <c r="G1264" s="21" t="str">
        <f t="shared" si="371"/>
        <v>no</v>
      </c>
      <c r="H1264" s="21" t="str">
        <f t="shared" si="372"/>
        <v>Above Average</v>
      </c>
      <c r="I1264" s="12" t="s">
        <v>113</v>
      </c>
      <c r="J1264" s="12" t="str">
        <f t="shared" si="373"/>
        <v>Veenker</v>
      </c>
      <c r="K1264" s="12" t="s">
        <v>91</v>
      </c>
      <c r="L1264" s="12">
        <f t="shared" si="367"/>
        <v>77.749411305761271</v>
      </c>
      <c r="M1264" s="12" t="str">
        <f t="shared" si="374"/>
        <v>Above Average</v>
      </c>
      <c r="N1264" s="22">
        <v>7</v>
      </c>
      <c r="O1264" s="22" t="str">
        <f t="shared" si="375"/>
        <v>High</v>
      </c>
      <c r="P1264">
        <v>1974</v>
      </c>
      <c r="Q1264">
        <v>2003</v>
      </c>
      <c r="R1264" s="23">
        <v>1192</v>
      </c>
      <c r="S1264" s="23" t="str">
        <f t="shared" si="376"/>
        <v>no</v>
      </c>
      <c r="T1264" s="23" t="str">
        <f t="shared" si="377"/>
        <v>Above Average</v>
      </c>
      <c r="U1264" s="24">
        <v>1516</v>
      </c>
      <c r="V1264" s="24">
        <v>651</v>
      </c>
      <c r="W1264" s="24" t="s">
        <v>412</v>
      </c>
      <c r="X1264" s="24">
        <v>2167</v>
      </c>
      <c r="Y1264" s="24" t="str">
        <f t="shared" si="378"/>
        <v>no</v>
      </c>
      <c r="Z1264" s="24" t="str">
        <f t="shared" si="379"/>
        <v>Above Average</v>
      </c>
      <c r="AA1264" s="25">
        <v>1</v>
      </c>
      <c r="AB1264" s="25">
        <v>0</v>
      </c>
      <c r="AC1264" s="25">
        <v>2</v>
      </c>
      <c r="AD1264" s="25">
        <v>1</v>
      </c>
      <c r="AE1264" s="25">
        <f t="shared" si="380"/>
        <v>4</v>
      </c>
      <c r="AF1264" s="25" t="str">
        <f t="shared" si="381"/>
        <v>More</v>
      </c>
      <c r="AG1264" s="57">
        <v>9</v>
      </c>
      <c r="AH1264" s="29">
        <v>294000</v>
      </c>
      <c r="AI1264" s="29">
        <f t="shared" si="368"/>
        <v>3359</v>
      </c>
      <c r="AJ1264" s="29" t="str">
        <f t="shared" si="382"/>
        <v>no</v>
      </c>
      <c r="AK1264" s="29">
        <f t="shared" si="383"/>
        <v>87.526049419470084</v>
      </c>
      <c r="AL1264" s="29">
        <f t="shared" si="384"/>
        <v>135.67143516382095</v>
      </c>
    </row>
    <row r="1265" spans="1:38" x14ac:dyDescent="0.2">
      <c r="A1265">
        <v>1255</v>
      </c>
      <c r="B1265" s="12">
        <v>60</v>
      </c>
      <c r="C1265" s="12">
        <f t="shared" si="369"/>
        <v>60</v>
      </c>
      <c r="D1265" s="12" t="str">
        <f t="shared" si="366"/>
        <v>no</v>
      </c>
      <c r="E1265" s="12" t="str">
        <f t="shared" si="370"/>
        <v>Below Average</v>
      </c>
      <c r="F1265" s="21">
        <v>6931</v>
      </c>
      <c r="G1265" s="21" t="str">
        <f t="shared" si="371"/>
        <v>no</v>
      </c>
      <c r="H1265" s="21" t="str">
        <f t="shared" si="372"/>
        <v>Below Average</v>
      </c>
      <c r="I1265" s="12" t="s">
        <v>185</v>
      </c>
      <c r="J1265" s="12" t="str">
        <f t="shared" si="373"/>
        <v>Edwards</v>
      </c>
      <c r="K1265" s="12" t="s">
        <v>91</v>
      </c>
      <c r="L1265" s="12">
        <f t="shared" si="367"/>
        <v>61.772149970231268</v>
      </c>
      <c r="M1265" s="12" t="str">
        <f t="shared" si="374"/>
        <v>Below Average</v>
      </c>
      <c r="N1265" s="22">
        <v>7</v>
      </c>
      <c r="O1265" s="22" t="str">
        <f t="shared" si="375"/>
        <v>High</v>
      </c>
      <c r="P1265">
        <v>2003</v>
      </c>
      <c r="Q1265">
        <v>2004</v>
      </c>
      <c r="R1265" s="23">
        <v>746</v>
      </c>
      <c r="S1265" s="23" t="str">
        <f t="shared" si="376"/>
        <v>no</v>
      </c>
      <c r="T1265" s="23" t="str">
        <f t="shared" si="377"/>
        <v>Below Average</v>
      </c>
      <c r="U1265" s="24">
        <v>760</v>
      </c>
      <c r="V1265" s="24">
        <v>896</v>
      </c>
      <c r="W1265" s="24" t="s">
        <v>412</v>
      </c>
      <c r="X1265" s="24">
        <v>1656</v>
      </c>
      <c r="Y1265" s="24" t="str">
        <f t="shared" si="378"/>
        <v>no</v>
      </c>
      <c r="Z1265" s="24" t="str">
        <f t="shared" si="379"/>
        <v>Above Average</v>
      </c>
      <c r="AA1265" s="25">
        <v>0</v>
      </c>
      <c r="AB1265" s="25">
        <v>0</v>
      </c>
      <c r="AC1265" s="25">
        <v>2</v>
      </c>
      <c r="AD1265" s="25">
        <v>1</v>
      </c>
      <c r="AE1265" s="25">
        <f t="shared" si="380"/>
        <v>3</v>
      </c>
      <c r="AF1265" s="25" t="str">
        <f t="shared" si="381"/>
        <v>More</v>
      </c>
      <c r="AG1265" s="57">
        <v>7</v>
      </c>
      <c r="AH1265" s="29">
        <v>165400</v>
      </c>
      <c r="AI1265" s="29">
        <f t="shared" si="368"/>
        <v>2402</v>
      </c>
      <c r="AJ1265" s="29" t="str">
        <f t="shared" si="382"/>
        <v>no</v>
      </c>
      <c r="AK1265" s="29">
        <f t="shared" si="383"/>
        <v>68.859283930058282</v>
      </c>
      <c r="AL1265" s="29">
        <f t="shared" si="384"/>
        <v>99.879227053140099</v>
      </c>
    </row>
    <row r="1266" spans="1:38" x14ac:dyDescent="0.2">
      <c r="A1266">
        <v>1256</v>
      </c>
      <c r="B1266" s="12">
        <v>52</v>
      </c>
      <c r="C1266" s="12">
        <f t="shared" si="369"/>
        <v>52</v>
      </c>
      <c r="D1266" s="12" t="str">
        <f t="shared" si="366"/>
        <v>no</v>
      </c>
      <c r="E1266" s="12" t="str">
        <f t="shared" si="370"/>
        <v>Below Average</v>
      </c>
      <c r="F1266" s="21">
        <v>6240</v>
      </c>
      <c r="G1266" s="21" t="str">
        <f t="shared" si="371"/>
        <v>no</v>
      </c>
      <c r="H1266" s="21" t="str">
        <f t="shared" si="372"/>
        <v>Below Average</v>
      </c>
      <c r="I1266" s="12" t="s">
        <v>148</v>
      </c>
      <c r="J1266" s="12" t="str">
        <f t="shared" si="373"/>
        <v>BrkSide</v>
      </c>
      <c r="K1266" s="12" t="s">
        <v>91</v>
      </c>
      <c r="L1266" s="12">
        <f t="shared" si="367"/>
        <v>64.919237492322253</v>
      </c>
      <c r="M1266" s="12" t="str">
        <f t="shared" si="374"/>
        <v>Below Average</v>
      </c>
      <c r="N1266" s="22">
        <v>6</v>
      </c>
      <c r="O1266" s="22" t="str">
        <f t="shared" si="375"/>
        <v>Low</v>
      </c>
      <c r="P1266">
        <v>1931</v>
      </c>
      <c r="Q1266">
        <v>1950</v>
      </c>
      <c r="R1266" s="23">
        <v>884</v>
      </c>
      <c r="S1266" s="23" t="str">
        <f t="shared" si="376"/>
        <v>no</v>
      </c>
      <c r="T1266" s="23" t="str">
        <f t="shared" si="377"/>
        <v>Below Average</v>
      </c>
      <c r="U1266" s="24">
        <v>959</v>
      </c>
      <c r="V1266" s="24">
        <v>408</v>
      </c>
      <c r="W1266" s="24" t="s">
        <v>412</v>
      </c>
      <c r="X1266" s="24">
        <v>1367</v>
      </c>
      <c r="Y1266" s="24" t="str">
        <f t="shared" si="378"/>
        <v>no</v>
      </c>
      <c r="Z1266" s="24" t="str">
        <f t="shared" si="379"/>
        <v>Below Average</v>
      </c>
      <c r="AA1266" s="25">
        <v>0</v>
      </c>
      <c r="AB1266" s="25">
        <v>0</v>
      </c>
      <c r="AC1266" s="25">
        <v>1</v>
      </c>
      <c r="AD1266" s="25">
        <v>0</v>
      </c>
      <c r="AE1266" s="25">
        <f t="shared" si="380"/>
        <v>1</v>
      </c>
      <c r="AF1266" s="25" t="str">
        <f t="shared" si="381"/>
        <v>Less</v>
      </c>
      <c r="AG1266" s="57">
        <v>6</v>
      </c>
      <c r="AH1266" s="29">
        <v>127500</v>
      </c>
      <c r="AI1266" s="29">
        <f t="shared" si="368"/>
        <v>2251</v>
      </c>
      <c r="AJ1266" s="29" t="str">
        <f t="shared" si="382"/>
        <v>no</v>
      </c>
      <c r="AK1266" s="29">
        <f t="shared" si="383"/>
        <v>56.641492669924475</v>
      </c>
      <c r="AL1266" s="29">
        <f t="shared" si="384"/>
        <v>93.269934162399409</v>
      </c>
    </row>
    <row r="1267" spans="1:38" x14ac:dyDescent="0.2">
      <c r="A1267">
        <v>1257</v>
      </c>
      <c r="B1267" s="12">
        <v>91</v>
      </c>
      <c r="C1267" s="12">
        <f t="shared" si="369"/>
        <v>91</v>
      </c>
      <c r="D1267" s="12" t="str">
        <f t="shared" si="366"/>
        <v>no</v>
      </c>
      <c r="E1267" s="12" t="str">
        <f t="shared" si="370"/>
        <v>Above Average</v>
      </c>
      <c r="F1267" s="21">
        <v>14303</v>
      </c>
      <c r="G1267" s="21" t="str">
        <f t="shared" si="371"/>
        <v>no</v>
      </c>
      <c r="H1267" s="21" t="str">
        <f t="shared" si="372"/>
        <v>Above Average</v>
      </c>
      <c r="I1267" s="12" t="s">
        <v>129</v>
      </c>
      <c r="J1267" s="12" t="str">
        <f t="shared" si="373"/>
        <v>NoRidge</v>
      </c>
      <c r="K1267" s="12" t="s">
        <v>91</v>
      </c>
      <c r="L1267" s="12">
        <f t="shared" si="367"/>
        <v>82.673563019433331</v>
      </c>
      <c r="M1267" s="12" t="str">
        <f t="shared" si="374"/>
        <v>Above Average</v>
      </c>
      <c r="N1267" s="22">
        <v>8</v>
      </c>
      <c r="O1267" s="22" t="str">
        <f t="shared" si="375"/>
        <v>High</v>
      </c>
      <c r="P1267">
        <v>1994</v>
      </c>
      <c r="Q1267">
        <v>1994</v>
      </c>
      <c r="R1267" s="23">
        <v>1986</v>
      </c>
      <c r="S1267" s="23" t="str">
        <f t="shared" si="376"/>
        <v>no</v>
      </c>
      <c r="T1267" s="23" t="str">
        <f t="shared" si="377"/>
        <v>Above Average</v>
      </c>
      <c r="U1267" s="24">
        <v>1987</v>
      </c>
      <c r="V1267" s="24">
        <v>0</v>
      </c>
      <c r="W1267" s="24" t="s">
        <v>413</v>
      </c>
      <c r="X1267" s="24">
        <v>1987</v>
      </c>
      <c r="Y1267" s="24" t="str">
        <f t="shared" si="378"/>
        <v>no</v>
      </c>
      <c r="Z1267" s="24" t="str">
        <f t="shared" si="379"/>
        <v>Above Average</v>
      </c>
      <c r="AA1267" s="25">
        <v>1</v>
      </c>
      <c r="AB1267" s="25">
        <v>0</v>
      </c>
      <c r="AC1267" s="25">
        <v>2</v>
      </c>
      <c r="AD1267" s="25">
        <v>0</v>
      </c>
      <c r="AE1267" s="25">
        <f t="shared" si="380"/>
        <v>3</v>
      </c>
      <c r="AF1267" s="25" t="str">
        <f t="shared" si="381"/>
        <v>More</v>
      </c>
      <c r="AG1267" s="57">
        <v>7</v>
      </c>
      <c r="AH1267" s="29">
        <v>301500</v>
      </c>
      <c r="AI1267" s="29">
        <f t="shared" si="368"/>
        <v>3973</v>
      </c>
      <c r="AJ1267" s="29" t="str">
        <f t="shared" si="382"/>
        <v>no</v>
      </c>
      <c r="AK1267" s="29">
        <f t="shared" si="383"/>
        <v>75.887238862320658</v>
      </c>
      <c r="AL1267" s="29">
        <f t="shared" si="384"/>
        <v>151.73628585807751</v>
      </c>
    </row>
    <row r="1268" spans="1:38" x14ac:dyDescent="0.2">
      <c r="A1268">
        <v>1258</v>
      </c>
      <c r="B1268" s="12">
        <v>56</v>
      </c>
      <c r="C1268" s="12">
        <f t="shared" si="369"/>
        <v>56</v>
      </c>
      <c r="D1268" s="12" t="str">
        <f t="shared" si="366"/>
        <v>no</v>
      </c>
      <c r="E1268" s="12" t="str">
        <f t="shared" si="370"/>
        <v>Below Average</v>
      </c>
      <c r="F1268" s="21">
        <v>4060</v>
      </c>
      <c r="G1268" s="21" t="str">
        <f t="shared" si="371"/>
        <v>no</v>
      </c>
      <c r="H1268" s="21" t="str">
        <f t="shared" si="372"/>
        <v>Below Average</v>
      </c>
      <c r="I1268" s="12" t="s">
        <v>185</v>
      </c>
      <c r="J1268" s="12" t="str">
        <f t="shared" si="373"/>
        <v>Edwards</v>
      </c>
      <c r="K1268" s="12" t="s">
        <v>91</v>
      </c>
      <c r="L1268" s="12">
        <f t="shared" si="367"/>
        <v>61.772149970231268</v>
      </c>
      <c r="M1268" s="12" t="str">
        <f t="shared" si="374"/>
        <v>Below Average</v>
      </c>
      <c r="N1268" s="22">
        <v>5</v>
      </c>
      <c r="O1268" s="22" t="str">
        <f t="shared" si="375"/>
        <v>Low</v>
      </c>
      <c r="P1268">
        <v>1922</v>
      </c>
      <c r="Q1268">
        <v>1950</v>
      </c>
      <c r="R1268" s="23">
        <v>864</v>
      </c>
      <c r="S1268" s="23" t="str">
        <f t="shared" si="376"/>
        <v>no</v>
      </c>
      <c r="T1268" s="23" t="str">
        <f t="shared" si="377"/>
        <v>Below Average</v>
      </c>
      <c r="U1268" s="24">
        <v>864</v>
      </c>
      <c r="V1268" s="24">
        <v>0</v>
      </c>
      <c r="W1268" s="24" t="s">
        <v>413</v>
      </c>
      <c r="X1268" s="24">
        <v>864</v>
      </c>
      <c r="Y1268" s="24" t="str">
        <f t="shared" si="378"/>
        <v>no</v>
      </c>
      <c r="Z1268" s="24" t="str">
        <f t="shared" si="379"/>
        <v>Below Average</v>
      </c>
      <c r="AA1268" s="25">
        <v>0</v>
      </c>
      <c r="AB1268" s="25">
        <v>0</v>
      </c>
      <c r="AC1268" s="25">
        <v>1</v>
      </c>
      <c r="AD1268" s="25">
        <v>0</v>
      </c>
      <c r="AE1268" s="25">
        <f t="shared" si="380"/>
        <v>1</v>
      </c>
      <c r="AF1268" s="25" t="str">
        <f t="shared" si="381"/>
        <v>Less</v>
      </c>
      <c r="AG1268" s="57">
        <v>4</v>
      </c>
      <c r="AH1268" s="29">
        <v>99900</v>
      </c>
      <c r="AI1268" s="29">
        <f t="shared" si="368"/>
        <v>1728</v>
      </c>
      <c r="AJ1268" s="29" t="str">
        <f t="shared" si="382"/>
        <v>no</v>
      </c>
      <c r="AK1268" s="29">
        <f t="shared" si="383"/>
        <v>57.8125</v>
      </c>
      <c r="AL1268" s="29">
        <f t="shared" si="384"/>
        <v>115.625</v>
      </c>
    </row>
    <row r="1269" spans="1:38" x14ac:dyDescent="0.2">
      <c r="A1269">
        <v>1259</v>
      </c>
      <c r="B1269" s="12">
        <v>59</v>
      </c>
      <c r="C1269" s="12">
        <f t="shared" si="369"/>
        <v>59</v>
      </c>
      <c r="D1269" s="12" t="str">
        <f t="shared" si="366"/>
        <v>no</v>
      </c>
      <c r="E1269" s="12" t="str">
        <f t="shared" si="370"/>
        <v>Below Average</v>
      </c>
      <c r="F1269" s="21">
        <v>9587</v>
      </c>
      <c r="G1269" s="21" t="str">
        <f t="shared" si="371"/>
        <v>no</v>
      </c>
      <c r="H1269" s="21" t="str">
        <f t="shared" si="372"/>
        <v>Below Average</v>
      </c>
      <c r="I1269" s="12" t="s">
        <v>193</v>
      </c>
      <c r="J1269" s="12" t="str">
        <f t="shared" si="373"/>
        <v>Gilbert</v>
      </c>
      <c r="K1269" s="12" t="s">
        <v>91</v>
      </c>
      <c r="L1269" s="12">
        <f t="shared" si="367"/>
        <v>77.47396854876844</v>
      </c>
      <c r="M1269" s="12" t="str">
        <f t="shared" si="374"/>
        <v>Above Average</v>
      </c>
      <c r="N1269" s="22">
        <v>7</v>
      </c>
      <c r="O1269" s="22" t="str">
        <f t="shared" si="375"/>
        <v>High</v>
      </c>
      <c r="P1269">
        <v>2005</v>
      </c>
      <c r="Q1269">
        <v>2005</v>
      </c>
      <c r="R1269" s="23">
        <v>856</v>
      </c>
      <c r="S1269" s="23" t="str">
        <f t="shared" si="376"/>
        <v>no</v>
      </c>
      <c r="T1269" s="23" t="str">
        <f t="shared" si="377"/>
        <v>Below Average</v>
      </c>
      <c r="U1269" s="24">
        <v>1166</v>
      </c>
      <c r="V1269" s="24">
        <v>0</v>
      </c>
      <c r="W1269" s="24" t="s">
        <v>413</v>
      </c>
      <c r="X1269" s="24">
        <v>1166</v>
      </c>
      <c r="Y1269" s="24" t="str">
        <f t="shared" si="378"/>
        <v>no</v>
      </c>
      <c r="Z1269" s="24" t="str">
        <f t="shared" si="379"/>
        <v>Below Average</v>
      </c>
      <c r="AA1269" s="25">
        <v>1</v>
      </c>
      <c r="AB1269" s="25">
        <v>0</v>
      </c>
      <c r="AC1269" s="25">
        <v>2</v>
      </c>
      <c r="AD1269" s="25">
        <v>0</v>
      </c>
      <c r="AE1269" s="25">
        <f t="shared" si="380"/>
        <v>3</v>
      </c>
      <c r="AF1269" s="25" t="str">
        <f t="shared" si="381"/>
        <v>More</v>
      </c>
      <c r="AG1269" s="57">
        <v>5</v>
      </c>
      <c r="AH1269" s="29">
        <v>190000</v>
      </c>
      <c r="AI1269" s="29">
        <f t="shared" si="368"/>
        <v>2022</v>
      </c>
      <c r="AJ1269" s="29" t="str">
        <f t="shared" si="382"/>
        <v>no</v>
      </c>
      <c r="AK1269" s="29">
        <f t="shared" si="383"/>
        <v>93.966369930761616</v>
      </c>
      <c r="AL1269" s="29">
        <f t="shared" si="384"/>
        <v>162.95025728987994</v>
      </c>
    </row>
    <row r="1270" spans="1:38" x14ac:dyDescent="0.2">
      <c r="A1270">
        <v>1260</v>
      </c>
      <c r="B1270" s="12">
        <v>65</v>
      </c>
      <c r="C1270" s="12">
        <f t="shared" si="369"/>
        <v>65</v>
      </c>
      <c r="D1270" s="12" t="str">
        <f t="shared" si="366"/>
        <v>no</v>
      </c>
      <c r="E1270" s="12" t="str">
        <f t="shared" si="370"/>
        <v>Below Average</v>
      </c>
      <c r="F1270" s="21">
        <v>9750</v>
      </c>
      <c r="G1270" s="21" t="str">
        <f t="shared" si="371"/>
        <v>no</v>
      </c>
      <c r="H1270" s="21" t="str">
        <f t="shared" si="372"/>
        <v>Below Average</v>
      </c>
      <c r="I1270" s="12" t="s">
        <v>162</v>
      </c>
      <c r="J1270" s="12" t="str">
        <f t="shared" si="373"/>
        <v>NAmes</v>
      </c>
      <c r="K1270" s="12" t="s">
        <v>91</v>
      </c>
      <c r="L1270" s="12">
        <f t="shared" si="367"/>
        <v>65.191384752822614</v>
      </c>
      <c r="M1270" s="12" t="str">
        <f t="shared" si="374"/>
        <v>Below Average</v>
      </c>
      <c r="N1270" s="22">
        <v>6</v>
      </c>
      <c r="O1270" s="22" t="str">
        <f t="shared" si="375"/>
        <v>Low</v>
      </c>
      <c r="P1270">
        <v>1969</v>
      </c>
      <c r="Q1270">
        <v>1969</v>
      </c>
      <c r="R1270" s="23">
        <v>1054</v>
      </c>
      <c r="S1270" s="23" t="str">
        <f t="shared" si="376"/>
        <v>no</v>
      </c>
      <c r="T1270" s="23" t="str">
        <f t="shared" si="377"/>
        <v>Below Average</v>
      </c>
      <c r="U1270" s="24">
        <v>1054</v>
      </c>
      <c r="V1270" s="24">
        <v>0</v>
      </c>
      <c r="W1270" s="24" t="s">
        <v>413</v>
      </c>
      <c r="X1270" s="24">
        <v>1054</v>
      </c>
      <c r="Y1270" s="24" t="str">
        <f t="shared" si="378"/>
        <v>no</v>
      </c>
      <c r="Z1270" s="24" t="str">
        <f t="shared" si="379"/>
        <v>Below Average</v>
      </c>
      <c r="AA1270" s="25">
        <v>1</v>
      </c>
      <c r="AB1270" s="25">
        <v>0</v>
      </c>
      <c r="AC1270" s="25">
        <v>1</v>
      </c>
      <c r="AD1270" s="25">
        <v>1</v>
      </c>
      <c r="AE1270" s="25">
        <f t="shared" si="380"/>
        <v>3</v>
      </c>
      <c r="AF1270" s="25" t="str">
        <f t="shared" si="381"/>
        <v>More</v>
      </c>
      <c r="AG1270" s="57">
        <v>6</v>
      </c>
      <c r="AH1270" s="29">
        <v>151000</v>
      </c>
      <c r="AI1270" s="29">
        <f t="shared" si="368"/>
        <v>2108</v>
      </c>
      <c r="AJ1270" s="29" t="str">
        <f t="shared" si="382"/>
        <v>no</v>
      </c>
      <c r="AK1270" s="29">
        <f t="shared" si="383"/>
        <v>71.631878557874757</v>
      </c>
      <c r="AL1270" s="29">
        <f t="shared" si="384"/>
        <v>143.26375711574951</v>
      </c>
    </row>
    <row r="1271" spans="1:38" x14ac:dyDescent="0.2">
      <c r="A1271">
        <v>1261</v>
      </c>
      <c r="B1271" s="12" t="s">
        <v>83</v>
      </c>
      <c r="C1271" s="12">
        <f t="shared" si="369"/>
        <v>69</v>
      </c>
      <c r="D1271" s="12" t="str">
        <f t="shared" si="366"/>
        <v>no</v>
      </c>
      <c r="E1271" s="12" t="str">
        <f t="shared" si="370"/>
        <v>Below Average</v>
      </c>
      <c r="F1271" s="21">
        <v>24682</v>
      </c>
      <c r="G1271" s="21" t="str">
        <f t="shared" si="371"/>
        <v>yes</v>
      </c>
      <c r="H1271" s="21" t="str">
        <f t="shared" si="372"/>
        <v>Above Average</v>
      </c>
      <c r="I1271" s="12" t="s">
        <v>193</v>
      </c>
      <c r="J1271" s="12" t="str">
        <f t="shared" si="373"/>
        <v>Gilbert</v>
      </c>
      <c r="K1271" s="12" t="s">
        <v>91</v>
      </c>
      <c r="L1271" s="12">
        <f t="shared" si="367"/>
        <v>77.47396854876844</v>
      </c>
      <c r="M1271" s="12" t="str">
        <f t="shared" si="374"/>
        <v>Above Average</v>
      </c>
      <c r="N1271" s="22">
        <v>6</v>
      </c>
      <c r="O1271" s="22" t="str">
        <f t="shared" si="375"/>
        <v>Low</v>
      </c>
      <c r="P1271">
        <v>1999</v>
      </c>
      <c r="Q1271">
        <v>1999</v>
      </c>
      <c r="R1271" s="23">
        <v>841</v>
      </c>
      <c r="S1271" s="23" t="str">
        <f t="shared" si="376"/>
        <v>no</v>
      </c>
      <c r="T1271" s="23" t="str">
        <f t="shared" si="377"/>
        <v>Below Average</v>
      </c>
      <c r="U1271" s="24">
        <v>892</v>
      </c>
      <c r="V1271" s="24">
        <v>783</v>
      </c>
      <c r="W1271" s="24" t="s">
        <v>412</v>
      </c>
      <c r="X1271" s="24">
        <v>1675</v>
      </c>
      <c r="Y1271" s="24" t="str">
        <f t="shared" si="378"/>
        <v>no</v>
      </c>
      <c r="Z1271" s="24" t="str">
        <f t="shared" si="379"/>
        <v>Above Average</v>
      </c>
      <c r="AA1271" s="25">
        <v>0</v>
      </c>
      <c r="AB1271" s="25">
        <v>0</v>
      </c>
      <c r="AC1271" s="25">
        <v>2</v>
      </c>
      <c r="AD1271" s="25">
        <v>1</v>
      </c>
      <c r="AE1271" s="25">
        <f t="shared" si="380"/>
        <v>3</v>
      </c>
      <c r="AF1271" s="25" t="str">
        <f t="shared" si="381"/>
        <v>More</v>
      </c>
      <c r="AG1271" s="57">
        <v>7</v>
      </c>
      <c r="AH1271" s="29">
        <v>181000</v>
      </c>
      <c r="AI1271" s="29">
        <f t="shared" si="368"/>
        <v>2516</v>
      </c>
      <c r="AJ1271" s="29" t="str">
        <f t="shared" si="382"/>
        <v>no</v>
      </c>
      <c r="AK1271" s="29">
        <f t="shared" si="383"/>
        <v>71.939586645468992</v>
      </c>
      <c r="AL1271" s="29">
        <f t="shared" si="384"/>
        <v>108.05970149253731</v>
      </c>
    </row>
    <row r="1272" spans="1:38" x14ac:dyDescent="0.2">
      <c r="A1272">
        <v>1262</v>
      </c>
      <c r="B1272" s="12">
        <v>80</v>
      </c>
      <c r="C1272" s="12">
        <f t="shared" si="369"/>
        <v>80</v>
      </c>
      <c r="D1272" s="12" t="str">
        <f t="shared" si="366"/>
        <v>no</v>
      </c>
      <c r="E1272" s="12" t="str">
        <f t="shared" si="370"/>
        <v>Above Average</v>
      </c>
      <c r="F1272" s="21">
        <v>9600</v>
      </c>
      <c r="G1272" s="21" t="str">
        <f t="shared" si="371"/>
        <v>no</v>
      </c>
      <c r="H1272" s="21" t="str">
        <f t="shared" si="372"/>
        <v>Below Average</v>
      </c>
      <c r="I1272" s="12" t="s">
        <v>162</v>
      </c>
      <c r="J1272" s="12" t="str">
        <f t="shared" si="373"/>
        <v>NAmes</v>
      </c>
      <c r="K1272" s="12" t="s">
        <v>91</v>
      </c>
      <c r="L1272" s="12">
        <f t="shared" si="367"/>
        <v>65.191384752822614</v>
      </c>
      <c r="M1272" s="12" t="str">
        <f t="shared" si="374"/>
        <v>Below Average</v>
      </c>
      <c r="N1272" s="22">
        <v>5</v>
      </c>
      <c r="O1272" s="22" t="str">
        <f t="shared" si="375"/>
        <v>Low</v>
      </c>
      <c r="P1272">
        <v>1956</v>
      </c>
      <c r="Q1272">
        <v>1956</v>
      </c>
      <c r="R1272" s="23">
        <v>1050</v>
      </c>
      <c r="S1272" s="23" t="str">
        <f t="shared" si="376"/>
        <v>no</v>
      </c>
      <c r="T1272" s="23" t="str">
        <f t="shared" si="377"/>
        <v>Below Average</v>
      </c>
      <c r="U1272" s="24">
        <v>1050</v>
      </c>
      <c r="V1272" s="24">
        <v>0</v>
      </c>
      <c r="W1272" s="24" t="s">
        <v>413</v>
      </c>
      <c r="X1272" s="24">
        <v>1050</v>
      </c>
      <c r="Y1272" s="24" t="str">
        <f t="shared" si="378"/>
        <v>no</v>
      </c>
      <c r="Z1272" s="24" t="str">
        <f t="shared" si="379"/>
        <v>Below Average</v>
      </c>
      <c r="AA1272" s="25">
        <v>0</v>
      </c>
      <c r="AB1272" s="25">
        <v>0</v>
      </c>
      <c r="AC1272" s="25">
        <v>1</v>
      </c>
      <c r="AD1272" s="25">
        <v>0</v>
      </c>
      <c r="AE1272" s="25">
        <f t="shared" si="380"/>
        <v>1</v>
      </c>
      <c r="AF1272" s="25" t="str">
        <f t="shared" si="381"/>
        <v>Less</v>
      </c>
      <c r="AG1272" s="57">
        <v>5</v>
      </c>
      <c r="AH1272" s="29">
        <v>128900</v>
      </c>
      <c r="AI1272" s="29">
        <f t="shared" si="368"/>
        <v>2100</v>
      </c>
      <c r="AJ1272" s="29" t="str">
        <f t="shared" si="382"/>
        <v>no</v>
      </c>
      <c r="AK1272" s="29">
        <f t="shared" si="383"/>
        <v>61.38095238095238</v>
      </c>
      <c r="AL1272" s="29">
        <f t="shared" si="384"/>
        <v>122.76190476190476</v>
      </c>
    </row>
    <row r="1273" spans="1:38" x14ac:dyDescent="0.2">
      <c r="A1273">
        <v>1263</v>
      </c>
      <c r="B1273" s="12" t="s">
        <v>83</v>
      </c>
      <c r="C1273" s="12">
        <f t="shared" si="369"/>
        <v>69</v>
      </c>
      <c r="D1273" s="12" t="str">
        <f t="shared" si="366"/>
        <v>no</v>
      </c>
      <c r="E1273" s="12" t="str">
        <f t="shared" si="370"/>
        <v>Below Average</v>
      </c>
      <c r="F1273" s="21">
        <v>11250</v>
      </c>
      <c r="G1273" s="21" t="str">
        <f t="shared" si="371"/>
        <v>no</v>
      </c>
      <c r="H1273" s="21" t="str">
        <f t="shared" si="372"/>
        <v>Above Average</v>
      </c>
      <c r="I1273" s="12" t="s">
        <v>205</v>
      </c>
      <c r="J1273" s="12" t="str">
        <f t="shared" si="373"/>
        <v>ClearCr</v>
      </c>
      <c r="K1273" s="12" t="s">
        <v>91</v>
      </c>
      <c r="L1273" s="12">
        <f t="shared" si="367"/>
        <v>71.6365553142886</v>
      </c>
      <c r="M1273" s="12" t="str">
        <f t="shared" si="374"/>
        <v>Above Average</v>
      </c>
      <c r="N1273" s="22">
        <v>4</v>
      </c>
      <c r="O1273" s="22" t="str">
        <f t="shared" si="375"/>
        <v>Low</v>
      </c>
      <c r="P1273">
        <v>1957</v>
      </c>
      <c r="Q1273">
        <v>1989</v>
      </c>
      <c r="R1273" s="23">
        <v>1104</v>
      </c>
      <c r="S1273" s="23" t="str">
        <f t="shared" si="376"/>
        <v>no</v>
      </c>
      <c r="T1273" s="23" t="str">
        <f t="shared" si="377"/>
        <v>Above Average</v>
      </c>
      <c r="U1273" s="24">
        <v>1104</v>
      </c>
      <c r="V1273" s="24">
        <v>684</v>
      </c>
      <c r="W1273" s="24" t="s">
        <v>412</v>
      </c>
      <c r="X1273" s="24">
        <v>1788</v>
      </c>
      <c r="Y1273" s="24" t="str">
        <f t="shared" si="378"/>
        <v>no</v>
      </c>
      <c r="Z1273" s="24" t="str">
        <f t="shared" si="379"/>
        <v>Above Average</v>
      </c>
      <c r="AA1273" s="25">
        <v>1</v>
      </c>
      <c r="AB1273" s="25">
        <v>0</v>
      </c>
      <c r="AC1273" s="25">
        <v>1</v>
      </c>
      <c r="AD1273" s="25">
        <v>0</v>
      </c>
      <c r="AE1273" s="25">
        <f t="shared" si="380"/>
        <v>2</v>
      </c>
      <c r="AF1273" s="25" t="str">
        <f t="shared" si="381"/>
        <v>Less</v>
      </c>
      <c r="AG1273" s="57">
        <v>8</v>
      </c>
      <c r="AH1273" s="29">
        <v>161500</v>
      </c>
      <c r="AI1273" s="29">
        <f t="shared" si="368"/>
        <v>2892</v>
      </c>
      <c r="AJ1273" s="29" t="str">
        <f t="shared" si="382"/>
        <v>no</v>
      </c>
      <c r="AK1273" s="29">
        <f t="shared" si="383"/>
        <v>55.843706777316733</v>
      </c>
      <c r="AL1273" s="29">
        <f t="shared" si="384"/>
        <v>90.324384787472042</v>
      </c>
    </row>
    <row r="1274" spans="1:38" x14ac:dyDescent="0.2">
      <c r="A1274">
        <v>1264</v>
      </c>
      <c r="B1274" s="12">
        <v>60</v>
      </c>
      <c r="C1274" s="12">
        <f t="shared" si="369"/>
        <v>60</v>
      </c>
      <c r="D1274" s="12" t="str">
        <f t="shared" si="366"/>
        <v>no</v>
      </c>
      <c r="E1274" s="12" t="str">
        <f t="shared" si="370"/>
        <v>Below Average</v>
      </c>
      <c r="F1274" s="21">
        <v>13515</v>
      </c>
      <c r="G1274" s="21" t="str">
        <f t="shared" si="371"/>
        <v>no</v>
      </c>
      <c r="H1274" s="21" t="str">
        <f t="shared" si="372"/>
        <v>Above Average</v>
      </c>
      <c r="I1274" s="12" t="s">
        <v>148</v>
      </c>
      <c r="J1274" s="12" t="str">
        <f t="shared" si="373"/>
        <v>BrkSide</v>
      </c>
      <c r="K1274" s="12" t="s">
        <v>91</v>
      </c>
      <c r="L1274" s="12">
        <f t="shared" si="367"/>
        <v>64.919237492322253</v>
      </c>
      <c r="M1274" s="12" t="str">
        <f t="shared" si="374"/>
        <v>Below Average</v>
      </c>
      <c r="N1274" s="22">
        <v>6</v>
      </c>
      <c r="O1274" s="22" t="str">
        <f t="shared" si="375"/>
        <v>Low</v>
      </c>
      <c r="P1274">
        <v>1919</v>
      </c>
      <c r="Q1274">
        <v>1950</v>
      </c>
      <c r="R1274" s="23">
        <v>764</v>
      </c>
      <c r="S1274" s="23" t="str">
        <f t="shared" si="376"/>
        <v>no</v>
      </c>
      <c r="T1274" s="23" t="str">
        <f t="shared" si="377"/>
        <v>Below Average</v>
      </c>
      <c r="U1274" s="24">
        <v>1060</v>
      </c>
      <c r="V1274" s="24">
        <v>764</v>
      </c>
      <c r="W1274" s="24" t="s">
        <v>412</v>
      </c>
      <c r="X1274" s="24">
        <v>1824</v>
      </c>
      <c r="Y1274" s="24" t="str">
        <f t="shared" si="378"/>
        <v>no</v>
      </c>
      <c r="Z1274" s="24" t="str">
        <f t="shared" si="379"/>
        <v>Above Average</v>
      </c>
      <c r="AA1274" s="25">
        <v>0</v>
      </c>
      <c r="AB1274" s="25">
        <v>0</v>
      </c>
      <c r="AC1274" s="25">
        <v>1</v>
      </c>
      <c r="AD1274" s="25">
        <v>0</v>
      </c>
      <c r="AE1274" s="25">
        <f t="shared" si="380"/>
        <v>1</v>
      </c>
      <c r="AF1274" s="25" t="str">
        <f t="shared" si="381"/>
        <v>Less</v>
      </c>
      <c r="AG1274" s="57">
        <v>8</v>
      </c>
      <c r="AH1274" s="29">
        <v>180500</v>
      </c>
      <c r="AI1274" s="29">
        <f t="shared" si="368"/>
        <v>2588</v>
      </c>
      <c r="AJ1274" s="29" t="str">
        <f t="shared" si="382"/>
        <v>no</v>
      </c>
      <c r="AK1274" s="29">
        <f t="shared" si="383"/>
        <v>69.744976816074185</v>
      </c>
      <c r="AL1274" s="29">
        <f t="shared" si="384"/>
        <v>98.958333333333329</v>
      </c>
    </row>
    <row r="1275" spans="1:38" x14ac:dyDescent="0.2">
      <c r="A1275">
        <v>1265</v>
      </c>
      <c r="B1275" s="12">
        <v>34</v>
      </c>
      <c r="C1275" s="12">
        <f t="shared" si="369"/>
        <v>34</v>
      </c>
      <c r="D1275" s="12" t="str">
        <f t="shared" si="366"/>
        <v>no</v>
      </c>
      <c r="E1275" s="12" t="str">
        <f t="shared" si="370"/>
        <v>Below Average</v>
      </c>
      <c r="F1275" s="21">
        <v>4060</v>
      </c>
      <c r="G1275" s="21" t="str">
        <f t="shared" si="371"/>
        <v>no</v>
      </c>
      <c r="H1275" s="21" t="str">
        <f t="shared" si="372"/>
        <v>Below Average</v>
      </c>
      <c r="I1275" s="12" t="s">
        <v>162</v>
      </c>
      <c r="J1275" s="12" t="str">
        <f t="shared" si="373"/>
        <v/>
      </c>
      <c r="K1275" s="12" t="s">
        <v>179</v>
      </c>
      <c r="L1275" s="12">
        <f t="shared" si="367"/>
        <v>65.191384752822614</v>
      </c>
      <c r="M1275" s="12" t="str">
        <f t="shared" si="374"/>
        <v/>
      </c>
      <c r="N1275" s="22">
        <v>6</v>
      </c>
      <c r="O1275" s="22" t="str">
        <f t="shared" si="375"/>
        <v>Low</v>
      </c>
      <c r="P1275">
        <v>1998</v>
      </c>
      <c r="Q1275">
        <v>1999</v>
      </c>
      <c r="R1275" s="23">
        <v>1405</v>
      </c>
      <c r="S1275" s="23" t="str">
        <f t="shared" si="376"/>
        <v>no</v>
      </c>
      <c r="T1275" s="23" t="str">
        <f t="shared" si="377"/>
        <v>Above Average</v>
      </c>
      <c r="U1275" s="24">
        <v>1337</v>
      </c>
      <c r="V1275" s="24">
        <v>0</v>
      </c>
      <c r="W1275" s="24" t="s">
        <v>413</v>
      </c>
      <c r="X1275" s="24">
        <v>1337</v>
      </c>
      <c r="Y1275" s="24" t="str">
        <f t="shared" si="378"/>
        <v>no</v>
      </c>
      <c r="Z1275" s="24" t="str">
        <f t="shared" si="379"/>
        <v>Below Average</v>
      </c>
      <c r="AA1275" s="25">
        <v>1</v>
      </c>
      <c r="AB1275" s="25">
        <v>0</v>
      </c>
      <c r="AC1275" s="25">
        <v>2</v>
      </c>
      <c r="AD1275" s="25">
        <v>0</v>
      </c>
      <c r="AE1275" s="25">
        <f t="shared" si="380"/>
        <v>3</v>
      </c>
      <c r="AF1275" s="25" t="str">
        <f t="shared" si="381"/>
        <v>More</v>
      </c>
      <c r="AG1275" s="57">
        <v>5</v>
      </c>
      <c r="AH1275" s="29">
        <v>181000</v>
      </c>
      <c r="AI1275" s="29">
        <f t="shared" si="368"/>
        <v>2742</v>
      </c>
      <c r="AJ1275" s="29" t="str">
        <f t="shared" si="382"/>
        <v>no</v>
      </c>
      <c r="AK1275" s="29">
        <f t="shared" si="383"/>
        <v>66.010211524434723</v>
      </c>
      <c r="AL1275" s="29">
        <f t="shared" si="384"/>
        <v>135.37771129394167</v>
      </c>
    </row>
    <row r="1276" spans="1:38" x14ac:dyDescent="0.2">
      <c r="A1276">
        <v>1266</v>
      </c>
      <c r="B1276" s="12">
        <v>35</v>
      </c>
      <c r="C1276" s="12">
        <f t="shared" si="369"/>
        <v>35</v>
      </c>
      <c r="D1276" s="12" t="str">
        <f t="shared" si="366"/>
        <v>no</v>
      </c>
      <c r="E1276" s="12" t="str">
        <f t="shared" si="370"/>
        <v>Below Average</v>
      </c>
      <c r="F1276" s="21">
        <v>3735</v>
      </c>
      <c r="G1276" s="21" t="str">
        <f t="shared" si="371"/>
        <v>no</v>
      </c>
      <c r="H1276" s="21" t="str">
        <f t="shared" si="372"/>
        <v>Below Average</v>
      </c>
      <c r="I1276" s="12" t="s">
        <v>136</v>
      </c>
      <c r="J1276" s="12" t="str">
        <f t="shared" si="373"/>
        <v/>
      </c>
      <c r="K1276" s="12" t="s">
        <v>179</v>
      </c>
      <c r="L1276" s="12">
        <f t="shared" si="367"/>
        <v>83.140020408338017</v>
      </c>
      <c r="M1276" s="12" t="str">
        <f t="shared" si="374"/>
        <v/>
      </c>
      <c r="N1276" s="22">
        <v>7</v>
      </c>
      <c r="O1276" s="22" t="str">
        <f t="shared" si="375"/>
        <v>High</v>
      </c>
      <c r="P1276">
        <v>1999</v>
      </c>
      <c r="Q1276">
        <v>1999</v>
      </c>
      <c r="R1276" s="23">
        <v>691</v>
      </c>
      <c r="S1276" s="23" t="str">
        <f t="shared" si="376"/>
        <v>no</v>
      </c>
      <c r="T1276" s="23" t="str">
        <f t="shared" si="377"/>
        <v>Below Average</v>
      </c>
      <c r="U1276" s="24">
        <v>713</v>
      </c>
      <c r="V1276" s="24">
        <v>739</v>
      </c>
      <c r="W1276" s="24" t="s">
        <v>412</v>
      </c>
      <c r="X1276" s="24">
        <v>1452</v>
      </c>
      <c r="Y1276" s="24" t="str">
        <f t="shared" si="378"/>
        <v>no</v>
      </c>
      <c r="Z1276" s="24" t="str">
        <f t="shared" si="379"/>
        <v>Below Average</v>
      </c>
      <c r="AA1276" s="25">
        <v>1</v>
      </c>
      <c r="AB1276" s="25">
        <v>0</v>
      </c>
      <c r="AC1276" s="25">
        <v>2</v>
      </c>
      <c r="AD1276" s="25">
        <v>1</v>
      </c>
      <c r="AE1276" s="25">
        <f t="shared" si="380"/>
        <v>4</v>
      </c>
      <c r="AF1276" s="25" t="str">
        <f t="shared" si="381"/>
        <v>More</v>
      </c>
      <c r="AG1276" s="57">
        <v>6</v>
      </c>
      <c r="AH1276" s="29">
        <v>183900</v>
      </c>
      <c r="AI1276" s="29">
        <f t="shared" si="368"/>
        <v>2143</v>
      </c>
      <c r="AJ1276" s="29" t="str">
        <f t="shared" si="382"/>
        <v>no</v>
      </c>
      <c r="AK1276" s="29">
        <f t="shared" si="383"/>
        <v>85.814279048063469</v>
      </c>
      <c r="AL1276" s="29">
        <f t="shared" si="384"/>
        <v>126.65289256198348</v>
      </c>
    </row>
    <row r="1277" spans="1:38" x14ac:dyDescent="0.2">
      <c r="A1277">
        <v>1267</v>
      </c>
      <c r="B1277" s="12">
        <v>60</v>
      </c>
      <c r="C1277" s="12">
        <f t="shared" si="369"/>
        <v>60</v>
      </c>
      <c r="D1277" s="12" t="str">
        <f t="shared" si="366"/>
        <v>no</v>
      </c>
      <c r="E1277" s="12" t="str">
        <f t="shared" si="370"/>
        <v>Below Average</v>
      </c>
      <c r="F1277" s="21">
        <v>10120</v>
      </c>
      <c r="G1277" s="21" t="str">
        <f t="shared" si="371"/>
        <v>no</v>
      </c>
      <c r="H1277" s="21" t="str">
        <f t="shared" si="372"/>
        <v>Below Average</v>
      </c>
      <c r="I1277" s="12" t="s">
        <v>143</v>
      </c>
      <c r="J1277" s="12" t="str">
        <f t="shared" si="373"/>
        <v/>
      </c>
      <c r="K1277" s="12" t="s">
        <v>149</v>
      </c>
      <c r="L1277" s="12">
        <f t="shared" si="367"/>
        <v>57.90974368543602</v>
      </c>
      <c r="M1277" s="12" t="str">
        <f t="shared" si="374"/>
        <v/>
      </c>
      <c r="N1277" s="22">
        <v>7</v>
      </c>
      <c r="O1277" s="22" t="str">
        <f t="shared" si="375"/>
        <v>High</v>
      </c>
      <c r="P1277">
        <v>1910</v>
      </c>
      <c r="Q1277">
        <v>1950</v>
      </c>
      <c r="R1277" s="23">
        <v>925</v>
      </c>
      <c r="S1277" s="23" t="str">
        <f t="shared" si="376"/>
        <v>no</v>
      </c>
      <c r="T1277" s="23" t="str">
        <f t="shared" si="377"/>
        <v>Below Average</v>
      </c>
      <c r="U1277" s="24">
        <v>964</v>
      </c>
      <c r="V1277" s="24">
        <v>925</v>
      </c>
      <c r="W1277" s="24" t="s">
        <v>412</v>
      </c>
      <c r="X1277" s="24">
        <v>1889</v>
      </c>
      <c r="Y1277" s="24" t="str">
        <f t="shared" si="378"/>
        <v>no</v>
      </c>
      <c r="Z1277" s="24" t="str">
        <f t="shared" si="379"/>
        <v>Above Average</v>
      </c>
      <c r="AA1277" s="25">
        <v>0</v>
      </c>
      <c r="AB1277" s="25">
        <v>0</v>
      </c>
      <c r="AC1277" s="25">
        <v>1</v>
      </c>
      <c r="AD1277" s="25">
        <v>1</v>
      </c>
      <c r="AE1277" s="25">
        <f t="shared" si="380"/>
        <v>2</v>
      </c>
      <c r="AF1277" s="25" t="str">
        <f t="shared" si="381"/>
        <v>Less</v>
      </c>
      <c r="AG1277" s="57">
        <v>9</v>
      </c>
      <c r="AH1277" s="29">
        <v>122000</v>
      </c>
      <c r="AI1277" s="29">
        <f t="shared" si="368"/>
        <v>2814</v>
      </c>
      <c r="AJ1277" s="29" t="str">
        <f t="shared" si="382"/>
        <v>no</v>
      </c>
      <c r="AK1277" s="29">
        <f t="shared" si="383"/>
        <v>43.354655294953801</v>
      </c>
      <c r="AL1277" s="29">
        <f t="shared" si="384"/>
        <v>64.584436209634731</v>
      </c>
    </row>
    <row r="1278" spans="1:38" x14ac:dyDescent="0.2">
      <c r="A1278">
        <v>1268</v>
      </c>
      <c r="B1278" s="12">
        <v>89</v>
      </c>
      <c r="C1278" s="12">
        <f t="shared" si="369"/>
        <v>89</v>
      </c>
      <c r="D1278" s="12" t="str">
        <f t="shared" si="366"/>
        <v>no</v>
      </c>
      <c r="E1278" s="12" t="str">
        <f t="shared" si="370"/>
        <v>Above Average</v>
      </c>
      <c r="F1278" s="21">
        <v>13214</v>
      </c>
      <c r="G1278" s="21" t="str">
        <f t="shared" si="371"/>
        <v>no</v>
      </c>
      <c r="H1278" s="21" t="str">
        <f t="shared" si="372"/>
        <v>Above Average</v>
      </c>
      <c r="I1278" s="12" t="s">
        <v>189</v>
      </c>
      <c r="J1278" s="12" t="str">
        <f t="shared" si="373"/>
        <v>Timber</v>
      </c>
      <c r="K1278" s="12" t="s">
        <v>91</v>
      </c>
      <c r="L1278" s="12">
        <f t="shared" si="367"/>
        <v>78.098980385544763</v>
      </c>
      <c r="M1278" s="12" t="str">
        <f t="shared" si="374"/>
        <v>Above Average</v>
      </c>
      <c r="N1278" s="22">
        <v>9</v>
      </c>
      <c r="O1278" s="22" t="str">
        <f t="shared" si="375"/>
        <v>High</v>
      </c>
      <c r="P1278">
        <v>2008</v>
      </c>
      <c r="Q1278">
        <v>2009</v>
      </c>
      <c r="R1278" s="23">
        <v>2002</v>
      </c>
      <c r="S1278" s="23" t="str">
        <f t="shared" si="376"/>
        <v>no</v>
      </c>
      <c r="T1278" s="23" t="str">
        <f t="shared" si="377"/>
        <v>Above Average</v>
      </c>
      <c r="U1278" s="24">
        <v>2018</v>
      </c>
      <c r="V1278" s="24">
        <v>0</v>
      </c>
      <c r="W1278" s="24" t="s">
        <v>413</v>
      </c>
      <c r="X1278" s="24">
        <v>2018</v>
      </c>
      <c r="Y1278" s="24" t="str">
        <f t="shared" si="378"/>
        <v>no</v>
      </c>
      <c r="Z1278" s="24" t="str">
        <f t="shared" si="379"/>
        <v>Above Average</v>
      </c>
      <c r="AA1278" s="25">
        <v>0</v>
      </c>
      <c r="AB1278" s="25">
        <v>0</v>
      </c>
      <c r="AC1278" s="25">
        <v>2</v>
      </c>
      <c r="AD1278" s="25">
        <v>0</v>
      </c>
      <c r="AE1278" s="25">
        <f t="shared" si="380"/>
        <v>2</v>
      </c>
      <c r="AF1278" s="25" t="str">
        <f t="shared" si="381"/>
        <v>Less</v>
      </c>
      <c r="AG1278" s="57">
        <v>10</v>
      </c>
      <c r="AH1278" s="29">
        <v>378500</v>
      </c>
      <c r="AI1278" s="29">
        <f t="shared" si="368"/>
        <v>4020</v>
      </c>
      <c r="AJ1278" s="29" t="str">
        <f t="shared" si="382"/>
        <v>no</v>
      </c>
      <c r="AK1278" s="29">
        <f t="shared" si="383"/>
        <v>94.154228855721399</v>
      </c>
      <c r="AL1278" s="29">
        <f t="shared" si="384"/>
        <v>187.56194251734391</v>
      </c>
    </row>
    <row r="1279" spans="1:38" x14ac:dyDescent="0.2">
      <c r="A1279">
        <v>1269</v>
      </c>
      <c r="B1279" s="12" t="s">
        <v>83</v>
      </c>
      <c r="C1279" s="12">
        <f t="shared" si="369"/>
        <v>69</v>
      </c>
      <c r="D1279" s="12" t="str">
        <f t="shared" si="366"/>
        <v>no</v>
      </c>
      <c r="E1279" s="12" t="str">
        <f t="shared" si="370"/>
        <v>Below Average</v>
      </c>
      <c r="F1279" s="21">
        <v>14100</v>
      </c>
      <c r="G1279" s="21" t="str">
        <f t="shared" si="371"/>
        <v>no</v>
      </c>
      <c r="H1279" s="21" t="str">
        <f t="shared" si="372"/>
        <v>Above Average</v>
      </c>
      <c r="I1279" s="12" t="s">
        <v>123</v>
      </c>
      <c r="J1279" s="12" t="str">
        <f t="shared" si="373"/>
        <v>Crawfor</v>
      </c>
      <c r="K1279" s="12" t="s">
        <v>91</v>
      </c>
      <c r="L1279" s="12">
        <f t="shared" si="367"/>
        <v>74.989820121918996</v>
      </c>
      <c r="M1279" s="12" t="str">
        <f t="shared" si="374"/>
        <v>Above Average</v>
      </c>
      <c r="N1279" s="22">
        <v>8</v>
      </c>
      <c r="O1279" s="22" t="str">
        <f t="shared" si="375"/>
        <v>High</v>
      </c>
      <c r="P1279">
        <v>1935</v>
      </c>
      <c r="Q1279">
        <v>1997</v>
      </c>
      <c r="R1279" s="23">
        <v>728</v>
      </c>
      <c r="S1279" s="23" t="str">
        <f t="shared" si="376"/>
        <v>no</v>
      </c>
      <c r="T1279" s="23" t="str">
        <f t="shared" si="377"/>
        <v>Below Average</v>
      </c>
      <c r="U1279" s="24">
        <v>1968</v>
      </c>
      <c r="V1279" s="24">
        <v>1479</v>
      </c>
      <c r="W1279" s="24" t="s">
        <v>412</v>
      </c>
      <c r="X1279" s="24">
        <v>3447</v>
      </c>
      <c r="Y1279" s="24" t="str">
        <f t="shared" si="378"/>
        <v>yes</v>
      </c>
      <c r="Z1279" s="24" t="str">
        <f t="shared" si="379"/>
        <v>Above Average</v>
      </c>
      <c r="AA1279" s="25">
        <v>0</v>
      </c>
      <c r="AB1279" s="25">
        <v>0</v>
      </c>
      <c r="AC1279" s="25">
        <v>3</v>
      </c>
      <c r="AD1279" s="25">
        <v>1</v>
      </c>
      <c r="AE1279" s="25">
        <f t="shared" si="380"/>
        <v>4</v>
      </c>
      <c r="AF1279" s="25" t="str">
        <f t="shared" si="381"/>
        <v>More</v>
      </c>
      <c r="AG1279" s="57">
        <v>11</v>
      </c>
      <c r="AH1279" s="29">
        <v>381000</v>
      </c>
      <c r="AI1279" s="29">
        <f t="shared" si="368"/>
        <v>4175</v>
      </c>
      <c r="AJ1279" s="29" t="str">
        <f t="shared" si="382"/>
        <v>no</v>
      </c>
      <c r="AK1279" s="29">
        <f t="shared" si="383"/>
        <v>91.257485029940113</v>
      </c>
      <c r="AL1279" s="29">
        <f t="shared" si="384"/>
        <v>110.53089643167972</v>
      </c>
    </row>
    <row r="1280" spans="1:38" x14ac:dyDescent="0.2">
      <c r="A1280">
        <v>1270</v>
      </c>
      <c r="B1280" s="12">
        <v>78</v>
      </c>
      <c r="C1280" s="12">
        <f t="shared" si="369"/>
        <v>78</v>
      </c>
      <c r="D1280" s="12" t="str">
        <f t="shared" si="366"/>
        <v>no</v>
      </c>
      <c r="E1280" s="12" t="str">
        <f t="shared" si="370"/>
        <v>Above Average</v>
      </c>
      <c r="F1280" s="21">
        <v>11344</v>
      </c>
      <c r="G1280" s="21" t="str">
        <f t="shared" si="371"/>
        <v>no</v>
      </c>
      <c r="H1280" s="21" t="str">
        <f t="shared" si="372"/>
        <v>Above Average</v>
      </c>
      <c r="I1280" s="12" t="s">
        <v>162</v>
      </c>
      <c r="J1280" s="12" t="str">
        <f t="shared" si="373"/>
        <v>NAmes</v>
      </c>
      <c r="K1280" s="12" t="s">
        <v>91</v>
      </c>
      <c r="L1280" s="12">
        <f t="shared" si="367"/>
        <v>65.191384752822614</v>
      </c>
      <c r="M1280" s="12" t="str">
        <f t="shared" si="374"/>
        <v>Below Average</v>
      </c>
      <c r="N1280" s="22">
        <v>5</v>
      </c>
      <c r="O1280" s="22" t="str">
        <f t="shared" si="375"/>
        <v>Low</v>
      </c>
      <c r="P1280">
        <v>1958</v>
      </c>
      <c r="Q1280">
        <v>1958</v>
      </c>
      <c r="R1280" s="23">
        <v>874</v>
      </c>
      <c r="S1280" s="23" t="str">
        <f t="shared" si="376"/>
        <v>no</v>
      </c>
      <c r="T1280" s="23" t="str">
        <f t="shared" si="377"/>
        <v>Below Average</v>
      </c>
      <c r="U1280" s="24">
        <v>874</v>
      </c>
      <c r="V1280" s="24">
        <v>650</v>
      </c>
      <c r="W1280" s="24" t="s">
        <v>412</v>
      </c>
      <c r="X1280" s="24">
        <v>1524</v>
      </c>
      <c r="Y1280" s="24" t="str">
        <f t="shared" si="378"/>
        <v>no</v>
      </c>
      <c r="Z1280" s="24" t="str">
        <f t="shared" si="379"/>
        <v>Above Average</v>
      </c>
      <c r="AA1280" s="25">
        <v>0</v>
      </c>
      <c r="AB1280" s="25">
        <v>0</v>
      </c>
      <c r="AC1280" s="25">
        <v>1</v>
      </c>
      <c r="AD1280" s="25">
        <v>1</v>
      </c>
      <c r="AE1280" s="25">
        <f t="shared" si="380"/>
        <v>2</v>
      </c>
      <c r="AF1280" s="25" t="str">
        <f t="shared" si="381"/>
        <v>Less</v>
      </c>
      <c r="AG1280" s="57">
        <v>7</v>
      </c>
      <c r="AH1280" s="29">
        <v>144000</v>
      </c>
      <c r="AI1280" s="29">
        <f t="shared" si="368"/>
        <v>2398</v>
      </c>
      <c r="AJ1280" s="29" t="str">
        <f t="shared" si="382"/>
        <v>no</v>
      </c>
      <c r="AK1280" s="29">
        <f t="shared" si="383"/>
        <v>60.050041701417847</v>
      </c>
      <c r="AL1280" s="29">
        <f t="shared" si="384"/>
        <v>94.488188976377955</v>
      </c>
    </row>
    <row r="1281" spans="1:38" x14ac:dyDescent="0.2">
      <c r="A1281">
        <v>1271</v>
      </c>
      <c r="B1281" s="12" t="s">
        <v>83</v>
      </c>
      <c r="C1281" s="12">
        <f t="shared" si="369"/>
        <v>69</v>
      </c>
      <c r="D1281" s="12" t="str">
        <f t="shared" si="366"/>
        <v>no</v>
      </c>
      <c r="E1281" s="12" t="str">
        <f t="shared" si="370"/>
        <v>Below Average</v>
      </c>
      <c r="F1281" s="21">
        <v>23595</v>
      </c>
      <c r="G1281" s="21" t="str">
        <f t="shared" si="371"/>
        <v>yes</v>
      </c>
      <c r="H1281" s="21" t="str">
        <f t="shared" si="372"/>
        <v>Above Average</v>
      </c>
      <c r="I1281" s="12" t="s">
        <v>205</v>
      </c>
      <c r="J1281" s="12" t="str">
        <f t="shared" si="373"/>
        <v>ClearCr</v>
      </c>
      <c r="K1281" s="12" t="s">
        <v>91</v>
      </c>
      <c r="L1281" s="12">
        <f t="shared" si="367"/>
        <v>71.6365553142886</v>
      </c>
      <c r="M1281" s="12" t="str">
        <f t="shared" si="374"/>
        <v>Above Average</v>
      </c>
      <c r="N1281" s="22">
        <v>7</v>
      </c>
      <c r="O1281" s="22" t="str">
        <f t="shared" si="375"/>
        <v>High</v>
      </c>
      <c r="P1281">
        <v>1979</v>
      </c>
      <c r="Q1281">
        <v>1979</v>
      </c>
      <c r="R1281" s="23">
        <v>1332</v>
      </c>
      <c r="S1281" s="23" t="str">
        <f t="shared" si="376"/>
        <v>no</v>
      </c>
      <c r="T1281" s="23" t="str">
        <f t="shared" si="377"/>
        <v>Above Average</v>
      </c>
      <c r="U1281" s="24">
        <v>1332</v>
      </c>
      <c r="V1281" s="24">
        <v>192</v>
      </c>
      <c r="W1281" s="24" t="s">
        <v>412</v>
      </c>
      <c r="X1281" s="24">
        <v>1524</v>
      </c>
      <c r="Y1281" s="24" t="str">
        <f t="shared" si="378"/>
        <v>no</v>
      </c>
      <c r="Z1281" s="24" t="str">
        <f t="shared" si="379"/>
        <v>Above Average</v>
      </c>
      <c r="AA1281" s="25">
        <v>2</v>
      </c>
      <c r="AB1281" s="25">
        <v>0</v>
      </c>
      <c r="AC1281" s="25">
        <v>0</v>
      </c>
      <c r="AD1281" s="25">
        <v>1</v>
      </c>
      <c r="AE1281" s="25">
        <f t="shared" si="380"/>
        <v>3</v>
      </c>
      <c r="AF1281" s="25" t="str">
        <f t="shared" si="381"/>
        <v>More</v>
      </c>
      <c r="AG1281" s="57">
        <v>4</v>
      </c>
      <c r="AH1281" s="29">
        <v>260000</v>
      </c>
      <c r="AI1281" s="29">
        <f t="shared" si="368"/>
        <v>2856</v>
      </c>
      <c r="AJ1281" s="29" t="str">
        <f t="shared" si="382"/>
        <v>no</v>
      </c>
      <c r="AK1281" s="29">
        <f t="shared" si="383"/>
        <v>91.036414565826334</v>
      </c>
      <c r="AL1281" s="29">
        <f t="shared" si="384"/>
        <v>170.60367454068242</v>
      </c>
    </row>
    <row r="1282" spans="1:38" x14ac:dyDescent="0.2">
      <c r="A1282">
        <v>1272</v>
      </c>
      <c r="B1282" s="12" t="s">
        <v>83</v>
      </c>
      <c r="C1282" s="12">
        <f t="shared" si="369"/>
        <v>69</v>
      </c>
      <c r="D1282" s="12" t="str">
        <f t="shared" si="366"/>
        <v>no</v>
      </c>
      <c r="E1282" s="12" t="str">
        <f t="shared" si="370"/>
        <v>Below Average</v>
      </c>
      <c r="F1282" s="21">
        <v>9156</v>
      </c>
      <c r="G1282" s="21" t="str">
        <f t="shared" si="371"/>
        <v>no</v>
      </c>
      <c r="H1282" s="21" t="str">
        <f t="shared" si="372"/>
        <v>Below Average</v>
      </c>
      <c r="I1282" s="12" t="s">
        <v>138</v>
      </c>
      <c r="J1282" s="12" t="str">
        <f t="shared" si="373"/>
        <v>NWAmes</v>
      </c>
      <c r="K1282" s="12" t="s">
        <v>91</v>
      </c>
      <c r="L1282" s="12">
        <f t="shared" si="367"/>
        <v>67.115548801871967</v>
      </c>
      <c r="M1282" s="12" t="str">
        <f t="shared" si="374"/>
        <v>Below Average</v>
      </c>
      <c r="N1282" s="22">
        <v>6</v>
      </c>
      <c r="O1282" s="22" t="str">
        <f t="shared" si="375"/>
        <v>Low</v>
      </c>
      <c r="P1282">
        <v>1968</v>
      </c>
      <c r="Q1282">
        <v>1968</v>
      </c>
      <c r="R1282" s="23">
        <v>1489</v>
      </c>
      <c r="S1282" s="23" t="str">
        <f t="shared" si="376"/>
        <v>no</v>
      </c>
      <c r="T1282" s="23" t="str">
        <f t="shared" si="377"/>
        <v>Above Average</v>
      </c>
      <c r="U1282" s="24">
        <v>1489</v>
      </c>
      <c r="V1282" s="24">
        <v>0</v>
      </c>
      <c r="W1282" s="24" t="s">
        <v>413</v>
      </c>
      <c r="X1282" s="24">
        <v>1489</v>
      </c>
      <c r="Y1282" s="24" t="str">
        <f t="shared" si="378"/>
        <v>no</v>
      </c>
      <c r="Z1282" s="24" t="str">
        <f t="shared" si="379"/>
        <v>Below Average</v>
      </c>
      <c r="AA1282" s="25">
        <v>0</v>
      </c>
      <c r="AB1282" s="25">
        <v>0</v>
      </c>
      <c r="AC1282" s="25">
        <v>2</v>
      </c>
      <c r="AD1282" s="25">
        <v>0</v>
      </c>
      <c r="AE1282" s="25">
        <f t="shared" si="380"/>
        <v>2</v>
      </c>
      <c r="AF1282" s="25" t="str">
        <f t="shared" si="381"/>
        <v>Less</v>
      </c>
      <c r="AG1282" s="57">
        <v>7</v>
      </c>
      <c r="AH1282" s="29">
        <v>185750</v>
      </c>
      <c r="AI1282" s="29">
        <f t="shared" si="368"/>
        <v>2978</v>
      </c>
      <c r="AJ1282" s="29" t="str">
        <f t="shared" si="382"/>
        <v>no</v>
      </c>
      <c r="AK1282" s="29">
        <f t="shared" si="383"/>
        <v>62.374076561450636</v>
      </c>
      <c r="AL1282" s="29">
        <f t="shared" si="384"/>
        <v>124.74815312290127</v>
      </c>
    </row>
    <row r="1283" spans="1:38" x14ac:dyDescent="0.2">
      <c r="A1283">
        <v>1273</v>
      </c>
      <c r="B1283" s="12" t="s">
        <v>83</v>
      </c>
      <c r="C1283" s="12">
        <f t="shared" si="369"/>
        <v>69</v>
      </c>
      <c r="D1283" s="12" t="str">
        <f t="shared" si="366"/>
        <v>no</v>
      </c>
      <c r="E1283" s="12" t="str">
        <f t="shared" si="370"/>
        <v>Below Average</v>
      </c>
      <c r="F1283" s="21">
        <v>13526</v>
      </c>
      <c r="G1283" s="21" t="str">
        <f t="shared" si="371"/>
        <v>no</v>
      </c>
      <c r="H1283" s="21" t="str">
        <f t="shared" si="372"/>
        <v>Above Average</v>
      </c>
      <c r="I1283" s="12" t="s">
        <v>151</v>
      </c>
      <c r="J1283" s="12" t="str">
        <f t="shared" si="373"/>
        <v>Sawyer</v>
      </c>
      <c r="K1283" s="12" t="s">
        <v>91</v>
      </c>
      <c r="L1283" s="12">
        <f t="shared" si="367"/>
        <v>65.835562612127291</v>
      </c>
      <c r="M1283" s="12" t="str">
        <f t="shared" si="374"/>
        <v>Below Average</v>
      </c>
      <c r="N1283" s="22">
        <v>5</v>
      </c>
      <c r="O1283" s="22" t="str">
        <f t="shared" si="375"/>
        <v>Low</v>
      </c>
      <c r="P1283">
        <v>1965</v>
      </c>
      <c r="Q1283">
        <v>1965</v>
      </c>
      <c r="R1283" s="23">
        <v>935</v>
      </c>
      <c r="S1283" s="23" t="str">
        <f t="shared" si="376"/>
        <v>no</v>
      </c>
      <c r="T1283" s="23" t="str">
        <f t="shared" si="377"/>
        <v>Below Average</v>
      </c>
      <c r="U1283" s="24">
        <v>935</v>
      </c>
      <c r="V1283" s="24">
        <v>0</v>
      </c>
      <c r="W1283" s="24" t="s">
        <v>413</v>
      </c>
      <c r="X1283" s="24">
        <v>935</v>
      </c>
      <c r="Y1283" s="24" t="str">
        <f t="shared" si="378"/>
        <v>no</v>
      </c>
      <c r="Z1283" s="24" t="str">
        <f t="shared" si="379"/>
        <v>Below Average</v>
      </c>
      <c r="AA1283" s="25">
        <v>1</v>
      </c>
      <c r="AB1283" s="25">
        <v>0</v>
      </c>
      <c r="AC1283" s="25">
        <v>1</v>
      </c>
      <c r="AD1283" s="25">
        <v>0</v>
      </c>
      <c r="AE1283" s="25">
        <f t="shared" si="380"/>
        <v>2</v>
      </c>
      <c r="AF1283" s="25" t="str">
        <f t="shared" si="381"/>
        <v>Less</v>
      </c>
      <c r="AG1283" s="57">
        <v>5</v>
      </c>
      <c r="AH1283" s="29">
        <v>137000</v>
      </c>
      <c r="AI1283" s="29">
        <f t="shared" si="368"/>
        <v>1870</v>
      </c>
      <c r="AJ1283" s="29" t="str">
        <f t="shared" si="382"/>
        <v>no</v>
      </c>
      <c r="AK1283" s="29">
        <f t="shared" si="383"/>
        <v>73.262032085561501</v>
      </c>
      <c r="AL1283" s="29">
        <f t="shared" si="384"/>
        <v>146.524064171123</v>
      </c>
    </row>
    <row r="1284" spans="1:38" x14ac:dyDescent="0.2">
      <c r="A1284">
        <v>1274</v>
      </c>
      <c r="B1284" s="12">
        <v>124</v>
      </c>
      <c r="C1284" s="12">
        <f t="shared" si="369"/>
        <v>124</v>
      </c>
      <c r="D1284" s="12" t="str">
        <f t="shared" si="366"/>
        <v>yes</v>
      </c>
      <c r="E1284" s="12" t="str">
        <f t="shared" si="370"/>
        <v>Above Average</v>
      </c>
      <c r="F1284" s="21">
        <v>11512</v>
      </c>
      <c r="G1284" s="21" t="str">
        <f t="shared" si="371"/>
        <v>no</v>
      </c>
      <c r="H1284" s="21" t="str">
        <f t="shared" si="372"/>
        <v>Above Average</v>
      </c>
      <c r="I1284" s="12" t="s">
        <v>185</v>
      </c>
      <c r="J1284" s="12" t="str">
        <f t="shared" si="373"/>
        <v>Edwards</v>
      </c>
      <c r="K1284" s="12" t="s">
        <v>91</v>
      </c>
      <c r="L1284" s="12">
        <f t="shared" si="367"/>
        <v>61.772149970231268</v>
      </c>
      <c r="M1284" s="12" t="str">
        <f t="shared" si="374"/>
        <v>Below Average</v>
      </c>
      <c r="N1284" s="22">
        <v>6</v>
      </c>
      <c r="O1284" s="22" t="str">
        <f t="shared" si="375"/>
        <v>Low</v>
      </c>
      <c r="P1284">
        <v>1959</v>
      </c>
      <c r="Q1284">
        <v>2006</v>
      </c>
      <c r="R1284" s="23">
        <v>1019</v>
      </c>
      <c r="S1284" s="23" t="str">
        <f t="shared" si="376"/>
        <v>no</v>
      </c>
      <c r="T1284" s="23" t="str">
        <f t="shared" si="377"/>
        <v>Below Average</v>
      </c>
      <c r="U1284" s="24">
        <v>1357</v>
      </c>
      <c r="V1284" s="24">
        <v>0</v>
      </c>
      <c r="W1284" s="24" t="s">
        <v>413</v>
      </c>
      <c r="X1284" s="24">
        <v>1357</v>
      </c>
      <c r="Y1284" s="24" t="str">
        <f t="shared" si="378"/>
        <v>no</v>
      </c>
      <c r="Z1284" s="24" t="str">
        <f t="shared" si="379"/>
        <v>Below Average</v>
      </c>
      <c r="AA1284" s="25">
        <v>1</v>
      </c>
      <c r="AB1284" s="25">
        <v>0</v>
      </c>
      <c r="AC1284" s="25">
        <v>1</v>
      </c>
      <c r="AD1284" s="25">
        <v>0</v>
      </c>
      <c r="AE1284" s="25">
        <f t="shared" si="380"/>
        <v>2</v>
      </c>
      <c r="AF1284" s="25" t="str">
        <f t="shared" si="381"/>
        <v>Less</v>
      </c>
      <c r="AG1284" s="57">
        <v>5</v>
      </c>
      <c r="AH1284" s="29">
        <v>177000</v>
      </c>
      <c r="AI1284" s="29">
        <f t="shared" si="368"/>
        <v>2376</v>
      </c>
      <c r="AJ1284" s="29" t="str">
        <f t="shared" si="382"/>
        <v>no</v>
      </c>
      <c r="AK1284" s="29">
        <f t="shared" si="383"/>
        <v>74.494949494949495</v>
      </c>
      <c r="AL1284" s="29">
        <f t="shared" si="384"/>
        <v>130.43478260869566</v>
      </c>
    </row>
    <row r="1285" spans="1:38" x14ac:dyDescent="0.2">
      <c r="A1285">
        <v>1275</v>
      </c>
      <c r="B1285" s="12">
        <v>53</v>
      </c>
      <c r="C1285" s="12">
        <f t="shared" si="369"/>
        <v>53</v>
      </c>
      <c r="D1285" s="12" t="str">
        <f t="shared" si="366"/>
        <v>no</v>
      </c>
      <c r="E1285" s="12" t="str">
        <f t="shared" si="370"/>
        <v>Below Average</v>
      </c>
      <c r="F1285" s="21">
        <v>5362</v>
      </c>
      <c r="G1285" s="21" t="str">
        <f t="shared" si="371"/>
        <v>no</v>
      </c>
      <c r="H1285" s="21" t="str">
        <f t="shared" si="372"/>
        <v>Below Average</v>
      </c>
      <c r="I1285" s="12" t="s">
        <v>123</v>
      </c>
      <c r="J1285" s="12" t="str">
        <f t="shared" si="373"/>
        <v>Crawfor</v>
      </c>
      <c r="K1285" s="12" t="s">
        <v>91</v>
      </c>
      <c r="L1285" s="12">
        <f t="shared" si="367"/>
        <v>74.989820121918996</v>
      </c>
      <c r="M1285" s="12" t="str">
        <f t="shared" si="374"/>
        <v>Above Average</v>
      </c>
      <c r="N1285" s="22">
        <v>5</v>
      </c>
      <c r="O1285" s="22" t="str">
        <f t="shared" si="375"/>
        <v>Low</v>
      </c>
      <c r="P1285">
        <v>1910</v>
      </c>
      <c r="Q1285">
        <v>2003</v>
      </c>
      <c r="R1285" s="23">
        <v>661</v>
      </c>
      <c r="S1285" s="23" t="str">
        <f t="shared" si="376"/>
        <v>no</v>
      </c>
      <c r="T1285" s="23" t="str">
        <f t="shared" si="377"/>
        <v>Below Average</v>
      </c>
      <c r="U1285" s="24">
        <v>661</v>
      </c>
      <c r="V1285" s="24">
        <v>589</v>
      </c>
      <c r="W1285" s="24" t="s">
        <v>412</v>
      </c>
      <c r="X1285" s="24">
        <v>1250</v>
      </c>
      <c r="Y1285" s="24" t="str">
        <f t="shared" si="378"/>
        <v>no</v>
      </c>
      <c r="Z1285" s="24" t="str">
        <f t="shared" si="379"/>
        <v>Below Average</v>
      </c>
      <c r="AA1285" s="25">
        <v>0</v>
      </c>
      <c r="AB1285" s="25">
        <v>0</v>
      </c>
      <c r="AC1285" s="25">
        <v>2</v>
      </c>
      <c r="AD1285" s="25">
        <v>0</v>
      </c>
      <c r="AE1285" s="25">
        <f t="shared" si="380"/>
        <v>2</v>
      </c>
      <c r="AF1285" s="25" t="str">
        <f t="shared" si="381"/>
        <v>Less</v>
      </c>
      <c r="AG1285" s="57">
        <v>8</v>
      </c>
      <c r="AH1285" s="29">
        <v>139000</v>
      </c>
      <c r="AI1285" s="29">
        <f t="shared" si="368"/>
        <v>1911</v>
      </c>
      <c r="AJ1285" s="29" t="str">
        <f t="shared" si="382"/>
        <v>no</v>
      </c>
      <c r="AK1285" s="29">
        <f t="shared" si="383"/>
        <v>72.736787022501304</v>
      </c>
      <c r="AL1285" s="29">
        <f t="shared" si="384"/>
        <v>111.2</v>
      </c>
    </row>
    <row r="1286" spans="1:38" x14ac:dyDescent="0.2">
      <c r="A1286">
        <v>1276</v>
      </c>
      <c r="B1286" s="12">
        <v>95</v>
      </c>
      <c r="C1286" s="12">
        <f t="shared" si="369"/>
        <v>95</v>
      </c>
      <c r="D1286" s="12" t="str">
        <f t="shared" si="366"/>
        <v>no</v>
      </c>
      <c r="E1286" s="12" t="str">
        <f t="shared" si="370"/>
        <v>Above Average</v>
      </c>
      <c r="F1286" s="21">
        <v>11345</v>
      </c>
      <c r="G1286" s="21" t="str">
        <f t="shared" si="371"/>
        <v>no</v>
      </c>
      <c r="H1286" s="21" t="str">
        <f t="shared" si="372"/>
        <v>Above Average</v>
      </c>
      <c r="I1286" s="12" t="s">
        <v>162</v>
      </c>
      <c r="J1286" s="12" t="str">
        <f t="shared" si="373"/>
        <v/>
      </c>
      <c r="K1286" s="12" t="s">
        <v>167</v>
      </c>
      <c r="L1286" s="12">
        <f t="shared" si="367"/>
        <v>65.191384752822614</v>
      </c>
      <c r="M1286" s="12" t="str">
        <f t="shared" si="374"/>
        <v/>
      </c>
      <c r="N1286" s="22">
        <v>5</v>
      </c>
      <c r="O1286" s="22" t="str">
        <f t="shared" si="375"/>
        <v>Low</v>
      </c>
      <c r="P1286">
        <v>1948</v>
      </c>
      <c r="Q1286">
        <v>1950</v>
      </c>
      <c r="R1286" s="23">
        <v>928</v>
      </c>
      <c r="S1286" s="23" t="str">
        <f t="shared" si="376"/>
        <v>no</v>
      </c>
      <c r="T1286" s="23" t="str">
        <f t="shared" si="377"/>
        <v>Below Average</v>
      </c>
      <c r="U1286" s="24">
        <v>928</v>
      </c>
      <c r="V1286" s="24">
        <v>992</v>
      </c>
      <c r="W1286" s="24" t="s">
        <v>412</v>
      </c>
      <c r="X1286" s="24">
        <v>1920</v>
      </c>
      <c r="Y1286" s="24" t="str">
        <f t="shared" si="378"/>
        <v>no</v>
      </c>
      <c r="Z1286" s="24" t="str">
        <f t="shared" si="379"/>
        <v>Above Average</v>
      </c>
      <c r="AA1286" s="25">
        <v>0</v>
      </c>
      <c r="AB1286" s="25">
        <v>0</v>
      </c>
      <c r="AC1286" s="25">
        <v>2</v>
      </c>
      <c r="AD1286" s="25">
        <v>0</v>
      </c>
      <c r="AE1286" s="25">
        <f t="shared" si="380"/>
        <v>2</v>
      </c>
      <c r="AF1286" s="25" t="str">
        <f t="shared" si="381"/>
        <v>Less</v>
      </c>
      <c r="AG1286" s="57">
        <v>10</v>
      </c>
      <c r="AH1286" s="29">
        <v>137000</v>
      </c>
      <c r="AI1286" s="29">
        <f t="shared" si="368"/>
        <v>2848</v>
      </c>
      <c r="AJ1286" s="29" t="str">
        <f t="shared" si="382"/>
        <v>no</v>
      </c>
      <c r="AK1286" s="29">
        <f t="shared" si="383"/>
        <v>48.103932584269664</v>
      </c>
      <c r="AL1286" s="29">
        <f t="shared" si="384"/>
        <v>71.354166666666671</v>
      </c>
    </row>
    <row r="1287" spans="1:38" x14ac:dyDescent="0.2">
      <c r="A1287">
        <v>1277</v>
      </c>
      <c r="B1287" s="12" t="s">
        <v>83</v>
      </c>
      <c r="C1287" s="12">
        <f t="shared" si="369"/>
        <v>69</v>
      </c>
      <c r="D1287" s="12" t="str">
        <f t="shared" si="366"/>
        <v>no</v>
      </c>
      <c r="E1287" s="12" t="str">
        <f t="shared" si="370"/>
        <v>Below Average</v>
      </c>
      <c r="F1287" s="21">
        <v>12936</v>
      </c>
      <c r="G1287" s="21" t="str">
        <f t="shared" si="371"/>
        <v>no</v>
      </c>
      <c r="H1287" s="21" t="str">
        <f t="shared" si="372"/>
        <v>Above Average</v>
      </c>
      <c r="I1287" s="12" t="s">
        <v>138</v>
      </c>
      <c r="J1287" s="12" t="str">
        <f t="shared" si="373"/>
        <v>NWAmes</v>
      </c>
      <c r="K1287" s="12" t="s">
        <v>91</v>
      </c>
      <c r="L1287" s="12">
        <f t="shared" si="367"/>
        <v>67.115548801871967</v>
      </c>
      <c r="M1287" s="12" t="str">
        <f t="shared" si="374"/>
        <v>Below Average</v>
      </c>
      <c r="N1287" s="22">
        <v>6</v>
      </c>
      <c r="O1287" s="22" t="str">
        <f t="shared" si="375"/>
        <v>Low</v>
      </c>
      <c r="P1287">
        <v>1972</v>
      </c>
      <c r="Q1287">
        <v>1972</v>
      </c>
      <c r="R1287" s="23">
        <v>723</v>
      </c>
      <c r="S1287" s="23" t="str">
        <f t="shared" si="376"/>
        <v>no</v>
      </c>
      <c r="T1287" s="23" t="str">
        <f t="shared" si="377"/>
        <v>Below Average</v>
      </c>
      <c r="U1287" s="24">
        <v>735</v>
      </c>
      <c r="V1287" s="24">
        <v>660</v>
      </c>
      <c r="W1287" s="24" t="s">
        <v>412</v>
      </c>
      <c r="X1287" s="24">
        <v>1395</v>
      </c>
      <c r="Y1287" s="24" t="str">
        <f t="shared" si="378"/>
        <v>no</v>
      </c>
      <c r="Z1287" s="24" t="str">
        <f t="shared" si="379"/>
        <v>Below Average</v>
      </c>
      <c r="AA1287" s="25">
        <v>0</v>
      </c>
      <c r="AB1287" s="25">
        <v>1</v>
      </c>
      <c r="AC1287" s="25">
        <v>1</v>
      </c>
      <c r="AD1287" s="25">
        <v>1</v>
      </c>
      <c r="AE1287" s="25">
        <f t="shared" si="380"/>
        <v>3</v>
      </c>
      <c r="AF1287" s="25" t="str">
        <f t="shared" si="381"/>
        <v>More</v>
      </c>
      <c r="AG1287" s="57">
        <v>6</v>
      </c>
      <c r="AH1287" s="29">
        <v>162000</v>
      </c>
      <c r="AI1287" s="29">
        <f t="shared" si="368"/>
        <v>2118</v>
      </c>
      <c r="AJ1287" s="29" t="str">
        <f t="shared" si="382"/>
        <v>no</v>
      </c>
      <c r="AK1287" s="29">
        <f t="shared" si="383"/>
        <v>76.487252124645892</v>
      </c>
      <c r="AL1287" s="29">
        <f t="shared" si="384"/>
        <v>116.12903225806451</v>
      </c>
    </row>
    <row r="1288" spans="1:38" x14ac:dyDescent="0.2">
      <c r="A1288">
        <v>1278</v>
      </c>
      <c r="B1288" s="12" t="s">
        <v>83</v>
      </c>
      <c r="C1288" s="12">
        <f t="shared" si="369"/>
        <v>69</v>
      </c>
      <c r="D1288" s="12" t="str">
        <f t="shared" si="366"/>
        <v>no</v>
      </c>
      <c r="E1288" s="12" t="str">
        <f t="shared" si="370"/>
        <v>Below Average</v>
      </c>
      <c r="F1288" s="21">
        <v>17871</v>
      </c>
      <c r="G1288" s="21" t="str">
        <f t="shared" si="371"/>
        <v>yes</v>
      </c>
      <c r="H1288" s="21" t="str">
        <f t="shared" si="372"/>
        <v>Above Average</v>
      </c>
      <c r="I1288" s="12" t="s">
        <v>138</v>
      </c>
      <c r="J1288" s="12" t="str">
        <f t="shared" si="373"/>
        <v>NWAmes</v>
      </c>
      <c r="K1288" s="12" t="s">
        <v>91</v>
      </c>
      <c r="L1288" s="12">
        <f t="shared" si="367"/>
        <v>67.115548801871967</v>
      </c>
      <c r="M1288" s="12" t="str">
        <f t="shared" si="374"/>
        <v>Below Average</v>
      </c>
      <c r="N1288" s="22">
        <v>6</v>
      </c>
      <c r="O1288" s="22" t="str">
        <f t="shared" si="375"/>
        <v>Low</v>
      </c>
      <c r="P1288">
        <v>1967</v>
      </c>
      <c r="Q1288">
        <v>1976</v>
      </c>
      <c r="R1288" s="23">
        <v>1680</v>
      </c>
      <c r="S1288" s="23" t="str">
        <f t="shared" si="376"/>
        <v>no</v>
      </c>
      <c r="T1288" s="23" t="str">
        <f t="shared" si="377"/>
        <v>Above Average</v>
      </c>
      <c r="U1288" s="24">
        <v>1724</v>
      </c>
      <c r="V1288" s="24">
        <v>0</v>
      </c>
      <c r="W1288" s="24" t="s">
        <v>413</v>
      </c>
      <c r="X1288" s="24">
        <v>1724</v>
      </c>
      <c r="Y1288" s="24" t="str">
        <f t="shared" si="378"/>
        <v>no</v>
      </c>
      <c r="Z1288" s="24" t="str">
        <f t="shared" si="379"/>
        <v>Above Average</v>
      </c>
      <c r="AA1288" s="25">
        <v>1</v>
      </c>
      <c r="AB1288" s="25">
        <v>0</v>
      </c>
      <c r="AC1288" s="25">
        <v>1</v>
      </c>
      <c r="AD1288" s="25">
        <v>1</v>
      </c>
      <c r="AE1288" s="25">
        <f t="shared" si="380"/>
        <v>3</v>
      </c>
      <c r="AF1288" s="25" t="str">
        <f t="shared" si="381"/>
        <v>More</v>
      </c>
      <c r="AG1288" s="57">
        <v>7</v>
      </c>
      <c r="AH1288" s="29">
        <v>197900</v>
      </c>
      <c r="AI1288" s="29">
        <f t="shared" si="368"/>
        <v>3404</v>
      </c>
      <c r="AJ1288" s="29" t="str">
        <f t="shared" si="382"/>
        <v>no</v>
      </c>
      <c r="AK1288" s="29">
        <f t="shared" si="383"/>
        <v>58.137485311398358</v>
      </c>
      <c r="AL1288" s="29">
        <f t="shared" si="384"/>
        <v>114.79118329466357</v>
      </c>
    </row>
    <row r="1289" spans="1:38" x14ac:dyDescent="0.2">
      <c r="A1289">
        <v>1279</v>
      </c>
      <c r="B1289" s="12">
        <v>75</v>
      </c>
      <c r="C1289" s="12">
        <f t="shared" si="369"/>
        <v>75</v>
      </c>
      <c r="D1289" s="12" t="str">
        <f t="shared" si="366"/>
        <v>no</v>
      </c>
      <c r="E1289" s="12" t="str">
        <f t="shared" si="370"/>
        <v>Above Average</v>
      </c>
      <c r="F1289" s="21">
        <v>9473</v>
      </c>
      <c r="G1289" s="21" t="str">
        <f t="shared" si="371"/>
        <v>no</v>
      </c>
      <c r="H1289" s="21" t="str">
        <f t="shared" si="372"/>
        <v>Below Average</v>
      </c>
      <c r="I1289" s="12" t="s">
        <v>89</v>
      </c>
      <c r="J1289" s="12" t="str">
        <f t="shared" si="373"/>
        <v>CollgCr</v>
      </c>
      <c r="K1289" s="12" t="s">
        <v>91</v>
      </c>
      <c r="L1289" s="12">
        <f t="shared" si="367"/>
        <v>74.535824409408733</v>
      </c>
      <c r="M1289" s="12" t="str">
        <f t="shared" si="374"/>
        <v>Above Average</v>
      </c>
      <c r="N1289" s="22">
        <v>8</v>
      </c>
      <c r="O1289" s="22" t="str">
        <f t="shared" si="375"/>
        <v>High</v>
      </c>
      <c r="P1289">
        <v>2002</v>
      </c>
      <c r="Q1289">
        <v>2002</v>
      </c>
      <c r="R1289" s="23">
        <v>1128</v>
      </c>
      <c r="S1289" s="23" t="str">
        <f t="shared" si="376"/>
        <v>no</v>
      </c>
      <c r="T1289" s="23" t="str">
        <f t="shared" si="377"/>
        <v>Above Average</v>
      </c>
      <c r="U1289" s="24">
        <v>1128</v>
      </c>
      <c r="V1289" s="24">
        <v>903</v>
      </c>
      <c r="W1289" s="24" t="s">
        <v>412</v>
      </c>
      <c r="X1289" s="24">
        <v>2031</v>
      </c>
      <c r="Y1289" s="24" t="str">
        <f t="shared" si="378"/>
        <v>no</v>
      </c>
      <c r="Z1289" s="24" t="str">
        <f t="shared" si="379"/>
        <v>Above Average</v>
      </c>
      <c r="AA1289" s="25">
        <v>1</v>
      </c>
      <c r="AB1289" s="25">
        <v>0</v>
      </c>
      <c r="AC1289" s="25">
        <v>2</v>
      </c>
      <c r="AD1289" s="25">
        <v>1</v>
      </c>
      <c r="AE1289" s="25">
        <f t="shared" si="380"/>
        <v>4</v>
      </c>
      <c r="AF1289" s="25" t="str">
        <f t="shared" si="381"/>
        <v>More</v>
      </c>
      <c r="AG1289" s="57">
        <v>7</v>
      </c>
      <c r="AH1289" s="29">
        <v>237000</v>
      </c>
      <c r="AI1289" s="29">
        <f t="shared" si="368"/>
        <v>3159</v>
      </c>
      <c r="AJ1289" s="29" t="str">
        <f t="shared" si="382"/>
        <v>no</v>
      </c>
      <c r="AK1289" s="29">
        <f t="shared" si="383"/>
        <v>75.023741690408357</v>
      </c>
      <c r="AL1289" s="29">
        <f t="shared" si="384"/>
        <v>116.69128508124076</v>
      </c>
    </row>
    <row r="1290" spans="1:38" x14ac:dyDescent="0.2">
      <c r="A1290">
        <v>1280</v>
      </c>
      <c r="B1290" s="12">
        <v>60</v>
      </c>
      <c r="C1290" s="12">
        <f t="shared" si="369"/>
        <v>60</v>
      </c>
      <c r="D1290" s="12" t="str">
        <f t="shared" si="366"/>
        <v>no</v>
      </c>
      <c r="E1290" s="12" t="str">
        <f t="shared" si="370"/>
        <v>Below Average</v>
      </c>
      <c r="F1290" s="21">
        <v>7500</v>
      </c>
      <c r="G1290" s="21" t="str">
        <f t="shared" si="371"/>
        <v>no</v>
      </c>
      <c r="H1290" s="21" t="str">
        <f t="shared" si="372"/>
        <v>Below Average</v>
      </c>
      <c r="I1290" s="12" t="s">
        <v>176</v>
      </c>
      <c r="J1290" s="12" t="str">
        <f t="shared" si="373"/>
        <v>IDOTRR</v>
      </c>
      <c r="K1290" s="12" t="s">
        <v>91</v>
      </c>
      <c r="L1290" s="12">
        <f t="shared" si="367"/>
        <v>52.131298928930256</v>
      </c>
      <c r="M1290" s="12" t="str">
        <f t="shared" si="374"/>
        <v>Below Average</v>
      </c>
      <c r="N1290" s="22">
        <v>4</v>
      </c>
      <c r="O1290" s="22" t="str">
        <f t="shared" si="375"/>
        <v>Low</v>
      </c>
      <c r="P1290">
        <v>1920</v>
      </c>
      <c r="Q1290">
        <v>1950</v>
      </c>
      <c r="R1290" s="23">
        <v>698</v>
      </c>
      <c r="S1290" s="23" t="str">
        <f t="shared" si="376"/>
        <v>no</v>
      </c>
      <c r="T1290" s="23" t="str">
        <f t="shared" si="377"/>
        <v>Below Average</v>
      </c>
      <c r="U1290" s="24">
        <v>698</v>
      </c>
      <c r="V1290" s="24">
        <v>430</v>
      </c>
      <c r="W1290" s="24" t="s">
        <v>412</v>
      </c>
      <c r="X1290" s="24">
        <v>1128</v>
      </c>
      <c r="Y1290" s="24" t="str">
        <f t="shared" si="378"/>
        <v>no</v>
      </c>
      <c r="Z1290" s="24" t="str">
        <f t="shared" si="379"/>
        <v>Below Average</v>
      </c>
      <c r="AA1290" s="25">
        <v>0</v>
      </c>
      <c r="AB1290" s="25">
        <v>0</v>
      </c>
      <c r="AC1290" s="25">
        <v>1</v>
      </c>
      <c r="AD1290" s="25">
        <v>0</v>
      </c>
      <c r="AE1290" s="25">
        <f t="shared" si="380"/>
        <v>1</v>
      </c>
      <c r="AF1290" s="25" t="str">
        <f t="shared" si="381"/>
        <v>Less</v>
      </c>
      <c r="AG1290" s="57">
        <v>6</v>
      </c>
      <c r="AH1290" s="29">
        <v>68400</v>
      </c>
      <c r="AI1290" s="29">
        <f t="shared" si="368"/>
        <v>1826</v>
      </c>
      <c r="AJ1290" s="29" t="str">
        <f t="shared" si="382"/>
        <v>no</v>
      </c>
      <c r="AK1290" s="29">
        <f t="shared" si="383"/>
        <v>37.458926615553125</v>
      </c>
      <c r="AL1290" s="29">
        <f t="shared" si="384"/>
        <v>60.638297872340424</v>
      </c>
    </row>
    <row r="1291" spans="1:38" x14ac:dyDescent="0.2">
      <c r="A1291">
        <v>1281</v>
      </c>
      <c r="B1291" s="12">
        <v>67</v>
      </c>
      <c r="C1291" s="12">
        <f t="shared" si="369"/>
        <v>67</v>
      </c>
      <c r="D1291" s="12" t="str">
        <f t="shared" ref="D1291:D1354" si="385">IF(OR(C1291&lt;(QUARTILE(C$11:C$1470,1))-(((QUARTILE(C$11:C$1470,3))-(QUARTILE(C$11:C$1470,1)))*1.5),C1291&gt;(QUARTILE(C$11:C$1470,3))+(((QUARTILE(C$11:C$1470,3))-(QUARTILE(C$11:C$1470,1)))*1.5)),"yes","no")</f>
        <v>no</v>
      </c>
      <c r="E1291" s="12" t="str">
        <f t="shared" si="370"/>
        <v>Below Average</v>
      </c>
      <c r="F1291" s="21">
        <v>9808</v>
      </c>
      <c r="G1291" s="21" t="str">
        <f t="shared" si="371"/>
        <v>no</v>
      </c>
      <c r="H1291" s="21" t="str">
        <f t="shared" si="372"/>
        <v>Below Average</v>
      </c>
      <c r="I1291" s="12" t="s">
        <v>89</v>
      </c>
      <c r="J1291" s="12" t="str">
        <f t="shared" si="373"/>
        <v>CollgCr</v>
      </c>
      <c r="K1291" s="12" t="s">
        <v>91</v>
      </c>
      <c r="L1291" s="12">
        <f t="shared" ref="L1291:L1354" si="386">IFERROR(AVERAGEIFS($AK$11:$AK$1470,$I$11:$I$1470,$I1291,$K$11:$K$1470,"1Fam"),"")</f>
        <v>74.535824409408733</v>
      </c>
      <c r="M1291" s="12" t="str">
        <f t="shared" si="374"/>
        <v>Above Average</v>
      </c>
      <c r="N1291" s="22">
        <v>7</v>
      </c>
      <c r="O1291" s="22" t="str">
        <f t="shared" si="375"/>
        <v>High</v>
      </c>
      <c r="P1291">
        <v>2002</v>
      </c>
      <c r="Q1291">
        <v>2002</v>
      </c>
      <c r="R1291" s="23">
        <v>1573</v>
      </c>
      <c r="S1291" s="23" t="str">
        <f t="shared" si="376"/>
        <v>no</v>
      </c>
      <c r="T1291" s="23" t="str">
        <f t="shared" si="377"/>
        <v>Above Average</v>
      </c>
      <c r="U1291" s="24">
        <v>1573</v>
      </c>
      <c r="V1291" s="24">
        <v>0</v>
      </c>
      <c r="W1291" s="24" t="s">
        <v>413</v>
      </c>
      <c r="X1291" s="24">
        <v>1573</v>
      </c>
      <c r="Y1291" s="24" t="str">
        <f t="shared" si="378"/>
        <v>no</v>
      </c>
      <c r="Z1291" s="24" t="str">
        <f t="shared" si="379"/>
        <v>Above Average</v>
      </c>
      <c r="AA1291" s="25">
        <v>1</v>
      </c>
      <c r="AB1291" s="25">
        <v>0</v>
      </c>
      <c r="AC1291" s="25">
        <v>2</v>
      </c>
      <c r="AD1291" s="25">
        <v>0</v>
      </c>
      <c r="AE1291" s="25">
        <f t="shared" si="380"/>
        <v>3</v>
      </c>
      <c r="AF1291" s="25" t="str">
        <f t="shared" si="381"/>
        <v>More</v>
      </c>
      <c r="AG1291" s="57">
        <v>6</v>
      </c>
      <c r="AH1291" s="29">
        <v>227000</v>
      </c>
      <c r="AI1291" s="29">
        <f t="shared" ref="AI1291:AI1354" si="387">R1291+X1291</f>
        <v>3146</v>
      </c>
      <c r="AJ1291" s="29" t="str">
        <f t="shared" si="382"/>
        <v>no</v>
      </c>
      <c r="AK1291" s="29">
        <f t="shared" si="383"/>
        <v>72.155117609663066</v>
      </c>
      <c r="AL1291" s="29">
        <f t="shared" si="384"/>
        <v>144.31023521932613</v>
      </c>
    </row>
    <row r="1292" spans="1:38" x14ac:dyDescent="0.2">
      <c r="A1292">
        <v>1282</v>
      </c>
      <c r="B1292" s="12">
        <v>50</v>
      </c>
      <c r="C1292" s="12">
        <f t="shared" ref="C1292:C1355" si="388">IF(B1292="NA", $B$4, B1292)</f>
        <v>50</v>
      </c>
      <c r="D1292" s="12" t="str">
        <f t="shared" si="385"/>
        <v>no</v>
      </c>
      <c r="E1292" s="12" t="str">
        <f t="shared" ref="E1292:E1355" si="389">IF(C1292&gt;=AVERAGE(C$11:C$1470),"Above Average","Below Average")</f>
        <v>Below Average</v>
      </c>
      <c r="F1292" s="21">
        <v>8049</v>
      </c>
      <c r="G1292" s="21" t="str">
        <f t="shared" ref="G1292:G1355" si="390">IF(OR(F1292&lt;(QUARTILE(F$11:F$1470,1))-(((QUARTILE(F$11:F$1470,3))-(QUARTILE(F$11:F$1470,1)))*1.5),F1292&gt;(QUARTILE(F$11:F$1470,3))+(((QUARTILE(F$11:F$1470,3))-(QUARTILE(F$11:F$1470,1)))*1.5)),"yes","no")</f>
        <v>no</v>
      </c>
      <c r="H1292" s="21" t="str">
        <f t="shared" ref="H1292:H1355" si="391">IF(F1292&gt;=AVERAGE(F$11:F$1470),"Above Average","Below Average")</f>
        <v>Below Average</v>
      </c>
      <c r="I1292" s="12" t="s">
        <v>189</v>
      </c>
      <c r="J1292" s="12" t="str">
        <f t="shared" ref="J1292:J1355" si="392">IF(K1292="1Fam",I1292,"")</f>
        <v>Timber</v>
      </c>
      <c r="K1292" s="12" t="s">
        <v>91</v>
      </c>
      <c r="L1292" s="12">
        <f t="shared" si="386"/>
        <v>78.098980385544763</v>
      </c>
      <c r="M1292" s="12" t="str">
        <f t="shared" ref="M1292:M1355" si="393">IF(J1292="","",IF(L1292&gt;=AVERAGE($L$11:$L$1470),"Above Average","Below Average"))</f>
        <v>Above Average</v>
      </c>
      <c r="N1292" s="22">
        <v>7</v>
      </c>
      <c r="O1292" s="22" t="str">
        <f t="shared" ref="O1292:O1355" si="394">IF(N1292&gt;=7,"High","Low")</f>
        <v>High</v>
      </c>
      <c r="P1292">
        <v>1990</v>
      </c>
      <c r="Q1292">
        <v>1990</v>
      </c>
      <c r="R1292" s="23">
        <v>1309</v>
      </c>
      <c r="S1292" s="23" t="str">
        <f t="shared" ref="S1292:S1355" si="395">IF(OR(R1292&lt;(QUARTILE(R$11:R$1470,1))-(((QUARTILE(R$11:R$1470,3))-(QUARTILE(R$11:R$1470,1)))*1.5),R1292&gt;(QUARTILE(R$11:R$1470,3))+(((QUARTILE(R$11:R$1470,3))-(QUARTILE(R$11:R$1470,1)))*1.5)),"yes","no")</f>
        <v>no</v>
      </c>
      <c r="T1292" s="23" t="str">
        <f t="shared" ref="T1292:T1355" si="396">IF(R1292&gt;=AVERAGE(R$11:R$1470),"Above Average","Below Average")</f>
        <v>Above Average</v>
      </c>
      <c r="U1292" s="24">
        <v>1339</v>
      </c>
      <c r="V1292" s="24">
        <v>0</v>
      </c>
      <c r="W1292" s="24" t="s">
        <v>413</v>
      </c>
      <c r="X1292" s="24">
        <v>1339</v>
      </c>
      <c r="Y1292" s="24" t="str">
        <f t="shared" ref="Y1292:Y1355" si="397">IF(OR(X1292&lt;(QUARTILE(X$11:X$1470,1))-(((QUARTILE(X$11:X$1470,3))-(QUARTILE(X$11:X$1470,1)))*1.5),X1292&gt;(QUARTILE(X$11:X$1470,3))+(((QUARTILE(X$11:X$1470,3))-(QUARTILE(X$11:X$1470,1)))*1.5)),"yes","no")</f>
        <v>no</v>
      </c>
      <c r="Z1292" s="24" t="str">
        <f t="shared" ref="Z1292:Z1355" si="398">IF(X1292&gt;=AVERAGE(X$11:X$1470),"Above Average","Below Average")</f>
        <v>Below Average</v>
      </c>
      <c r="AA1292" s="25">
        <v>1</v>
      </c>
      <c r="AB1292" s="25">
        <v>0</v>
      </c>
      <c r="AC1292" s="25">
        <v>2</v>
      </c>
      <c r="AD1292" s="25">
        <v>0</v>
      </c>
      <c r="AE1292" s="25">
        <f t="shared" ref="AE1292:AE1355" si="399">SUM(AA1292:AD1292)</f>
        <v>3</v>
      </c>
      <c r="AF1292" s="25" t="str">
        <f t="shared" ref="AF1292:AF1355" si="400">IF(AE1292&gt;=3,"More","Less")</f>
        <v>More</v>
      </c>
      <c r="AG1292" s="57">
        <v>6</v>
      </c>
      <c r="AH1292" s="29">
        <v>180000</v>
      </c>
      <c r="AI1292" s="29">
        <f t="shared" si="387"/>
        <v>2648</v>
      </c>
      <c r="AJ1292" s="29" t="str">
        <f t="shared" ref="AJ1292:AJ1355" si="401">IF(OR(AI1292&lt;(QUARTILE(AI$11:AI$1470,1))-(((QUARTILE(AI$11:AI$1470,3))-(QUARTILE(AI$11:AI$1470,1)))*1.5),AI1292&gt;(QUARTILE(AI$11:AI$1470,3))+(((QUARTILE(AI$11:AI$1470,3))-(QUARTILE(AI$11:AI$1470,1)))*1.5)),"yes","no")</f>
        <v>no</v>
      </c>
      <c r="AK1292" s="29">
        <f t="shared" ref="AK1292:AK1355" si="402">AH1292/AI1292</f>
        <v>67.975830815709969</v>
      </c>
      <c r="AL1292" s="29">
        <f t="shared" ref="AL1292:AL1355" si="403">AH1292/X1292</f>
        <v>134.42867811799852</v>
      </c>
    </row>
    <row r="1293" spans="1:38" x14ac:dyDescent="0.2">
      <c r="A1293">
        <v>1283</v>
      </c>
      <c r="B1293" s="12">
        <v>61</v>
      </c>
      <c r="C1293" s="12">
        <f t="shared" si="388"/>
        <v>61</v>
      </c>
      <c r="D1293" s="12" t="str">
        <f t="shared" si="385"/>
        <v>no</v>
      </c>
      <c r="E1293" s="12" t="str">
        <f t="shared" si="389"/>
        <v>Below Average</v>
      </c>
      <c r="F1293" s="21">
        <v>8800</v>
      </c>
      <c r="G1293" s="21" t="str">
        <f t="shared" si="390"/>
        <v>no</v>
      </c>
      <c r="H1293" s="21" t="str">
        <f t="shared" si="391"/>
        <v>Below Average</v>
      </c>
      <c r="I1293" s="12" t="s">
        <v>89</v>
      </c>
      <c r="J1293" s="12" t="str">
        <f t="shared" si="392"/>
        <v>CollgCr</v>
      </c>
      <c r="K1293" s="12" t="s">
        <v>91</v>
      </c>
      <c r="L1293" s="12">
        <f t="shared" si="386"/>
        <v>74.535824409408733</v>
      </c>
      <c r="M1293" s="12" t="str">
        <f t="shared" si="393"/>
        <v>Above Average</v>
      </c>
      <c r="N1293" s="22">
        <v>5</v>
      </c>
      <c r="O1293" s="22" t="str">
        <f t="shared" si="394"/>
        <v>Low</v>
      </c>
      <c r="P1293">
        <v>1977</v>
      </c>
      <c r="Q1293">
        <v>2008</v>
      </c>
      <c r="R1293" s="23">
        <v>1040</v>
      </c>
      <c r="S1293" s="23" t="str">
        <f t="shared" si="395"/>
        <v>no</v>
      </c>
      <c r="T1293" s="23" t="str">
        <f t="shared" si="396"/>
        <v>Below Average</v>
      </c>
      <c r="U1293" s="24">
        <v>1040</v>
      </c>
      <c r="V1293" s="24">
        <v>0</v>
      </c>
      <c r="W1293" s="24" t="s">
        <v>413</v>
      </c>
      <c r="X1293" s="24">
        <v>1040</v>
      </c>
      <c r="Y1293" s="24" t="str">
        <f t="shared" si="397"/>
        <v>no</v>
      </c>
      <c r="Z1293" s="24" t="str">
        <f t="shared" si="398"/>
        <v>Below Average</v>
      </c>
      <c r="AA1293" s="25">
        <v>0</v>
      </c>
      <c r="AB1293" s="25">
        <v>0</v>
      </c>
      <c r="AC1293" s="25">
        <v>2</v>
      </c>
      <c r="AD1293" s="25">
        <v>0</v>
      </c>
      <c r="AE1293" s="25">
        <f t="shared" si="399"/>
        <v>2</v>
      </c>
      <c r="AF1293" s="25" t="str">
        <f t="shared" si="400"/>
        <v>Less</v>
      </c>
      <c r="AG1293" s="57">
        <v>5</v>
      </c>
      <c r="AH1293" s="29">
        <v>150500</v>
      </c>
      <c r="AI1293" s="29">
        <f t="shared" si="387"/>
        <v>2080</v>
      </c>
      <c r="AJ1293" s="29" t="str">
        <f t="shared" si="401"/>
        <v>no</v>
      </c>
      <c r="AK1293" s="29">
        <f t="shared" si="402"/>
        <v>72.355769230769226</v>
      </c>
      <c r="AL1293" s="29">
        <f t="shared" si="403"/>
        <v>144.71153846153845</v>
      </c>
    </row>
    <row r="1294" spans="1:38" x14ac:dyDescent="0.2">
      <c r="A1294">
        <v>1284</v>
      </c>
      <c r="B1294" s="12">
        <v>94</v>
      </c>
      <c r="C1294" s="12">
        <f t="shared" si="388"/>
        <v>94</v>
      </c>
      <c r="D1294" s="12" t="str">
        <f t="shared" si="385"/>
        <v>no</v>
      </c>
      <c r="E1294" s="12" t="str">
        <f t="shared" si="389"/>
        <v>Above Average</v>
      </c>
      <c r="F1294" s="21">
        <v>9400</v>
      </c>
      <c r="G1294" s="21" t="str">
        <f t="shared" si="390"/>
        <v>no</v>
      </c>
      <c r="H1294" s="21" t="str">
        <f t="shared" si="391"/>
        <v>Below Average</v>
      </c>
      <c r="I1294" s="12" t="s">
        <v>131</v>
      </c>
      <c r="J1294" s="12" t="str">
        <f t="shared" si="392"/>
        <v/>
      </c>
      <c r="K1294" s="12" t="s">
        <v>167</v>
      </c>
      <c r="L1294" s="12">
        <f t="shared" si="386"/>
        <v>69.371268986915226</v>
      </c>
      <c r="M1294" s="12" t="str">
        <f t="shared" si="393"/>
        <v/>
      </c>
      <c r="N1294" s="22">
        <v>6</v>
      </c>
      <c r="O1294" s="22" t="str">
        <f t="shared" si="394"/>
        <v>Low</v>
      </c>
      <c r="P1294">
        <v>1971</v>
      </c>
      <c r="Q1294">
        <v>1971</v>
      </c>
      <c r="R1294" s="23">
        <v>912</v>
      </c>
      <c r="S1294" s="23" t="str">
        <f t="shared" si="395"/>
        <v>no</v>
      </c>
      <c r="T1294" s="23" t="str">
        <f t="shared" si="396"/>
        <v>Below Average</v>
      </c>
      <c r="U1294" s="24">
        <v>912</v>
      </c>
      <c r="V1294" s="24">
        <v>912</v>
      </c>
      <c r="W1294" s="24" t="s">
        <v>412</v>
      </c>
      <c r="X1294" s="24">
        <v>1824</v>
      </c>
      <c r="Y1294" s="24" t="str">
        <f t="shared" si="397"/>
        <v>no</v>
      </c>
      <c r="Z1294" s="24" t="str">
        <f t="shared" si="398"/>
        <v>Above Average</v>
      </c>
      <c r="AA1294" s="25">
        <v>0</v>
      </c>
      <c r="AB1294" s="25">
        <v>0</v>
      </c>
      <c r="AC1294" s="25">
        <v>2</v>
      </c>
      <c r="AD1294" s="25">
        <v>2</v>
      </c>
      <c r="AE1294" s="25">
        <f t="shared" si="399"/>
        <v>4</v>
      </c>
      <c r="AF1294" s="25" t="str">
        <f t="shared" si="400"/>
        <v>More</v>
      </c>
      <c r="AG1294" s="57">
        <v>8</v>
      </c>
      <c r="AH1294" s="29">
        <v>139000</v>
      </c>
      <c r="AI1294" s="29">
        <f t="shared" si="387"/>
        <v>2736</v>
      </c>
      <c r="AJ1294" s="29" t="str">
        <f t="shared" si="401"/>
        <v>no</v>
      </c>
      <c r="AK1294" s="29">
        <f t="shared" si="402"/>
        <v>50.804093567251464</v>
      </c>
      <c r="AL1294" s="29">
        <f t="shared" si="403"/>
        <v>76.206140350877192</v>
      </c>
    </row>
    <row r="1295" spans="1:38" x14ac:dyDescent="0.2">
      <c r="A1295">
        <v>1285</v>
      </c>
      <c r="B1295" s="12">
        <v>50</v>
      </c>
      <c r="C1295" s="12">
        <f t="shared" si="388"/>
        <v>50</v>
      </c>
      <c r="D1295" s="12" t="str">
        <f t="shared" si="385"/>
        <v>no</v>
      </c>
      <c r="E1295" s="12" t="str">
        <f t="shared" si="389"/>
        <v>Below Average</v>
      </c>
      <c r="F1295" s="21">
        <v>9638</v>
      </c>
      <c r="G1295" s="21" t="str">
        <f t="shared" si="390"/>
        <v>no</v>
      </c>
      <c r="H1295" s="21" t="str">
        <f t="shared" si="391"/>
        <v>Below Average</v>
      </c>
      <c r="I1295" s="12" t="s">
        <v>232</v>
      </c>
      <c r="J1295" s="12" t="str">
        <f t="shared" si="392"/>
        <v>SWISU</v>
      </c>
      <c r="K1295" s="12" t="s">
        <v>91</v>
      </c>
      <c r="L1295" s="12">
        <f t="shared" si="386"/>
        <v>56.717772915383847</v>
      </c>
      <c r="M1295" s="12" t="str">
        <f t="shared" si="393"/>
        <v>Below Average</v>
      </c>
      <c r="N1295" s="22">
        <v>6</v>
      </c>
      <c r="O1295" s="22" t="str">
        <f t="shared" si="394"/>
        <v>Low</v>
      </c>
      <c r="P1295">
        <v>1919</v>
      </c>
      <c r="Q1295">
        <v>1990</v>
      </c>
      <c r="R1295" s="23">
        <v>804</v>
      </c>
      <c r="S1295" s="23" t="str">
        <f t="shared" si="395"/>
        <v>no</v>
      </c>
      <c r="T1295" s="23" t="str">
        <f t="shared" si="396"/>
        <v>Below Average</v>
      </c>
      <c r="U1295" s="24">
        <v>1699</v>
      </c>
      <c r="V1295" s="24">
        <v>748</v>
      </c>
      <c r="W1295" s="24" t="s">
        <v>412</v>
      </c>
      <c r="X1295" s="24">
        <v>2447</v>
      </c>
      <c r="Y1295" s="24" t="str">
        <f t="shared" si="397"/>
        <v>no</v>
      </c>
      <c r="Z1295" s="24" t="str">
        <f t="shared" si="398"/>
        <v>Above Average</v>
      </c>
      <c r="AA1295" s="25">
        <v>0</v>
      </c>
      <c r="AB1295" s="25">
        <v>0</v>
      </c>
      <c r="AC1295" s="25">
        <v>2</v>
      </c>
      <c r="AD1295" s="25">
        <v>0</v>
      </c>
      <c r="AE1295" s="25">
        <f t="shared" si="399"/>
        <v>2</v>
      </c>
      <c r="AF1295" s="25" t="str">
        <f t="shared" si="400"/>
        <v>Less</v>
      </c>
      <c r="AG1295" s="57">
        <v>10</v>
      </c>
      <c r="AH1295" s="29">
        <v>169000</v>
      </c>
      <c r="AI1295" s="29">
        <f t="shared" si="387"/>
        <v>3251</v>
      </c>
      <c r="AJ1295" s="29" t="str">
        <f t="shared" si="401"/>
        <v>no</v>
      </c>
      <c r="AK1295" s="29">
        <f t="shared" si="402"/>
        <v>51.984004921562594</v>
      </c>
      <c r="AL1295" s="29">
        <f t="shared" si="403"/>
        <v>69.064160196158568</v>
      </c>
    </row>
    <row r="1296" spans="1:38" x14ac:dyDescent="0.2">
      <c r="A1296">
        <v>1286</v>
      </c>
      <c r="B1296" s="12">
        <v>50</v>
      </c>
      <c r="C1296" s="12">
        <f t="shared" si="388"/>
        <v>50</v>
      </c>
      <c r="D1296" s="12" t="str">
        <f t="shared" si="385"/>
        <v>no</v>
      </c>
      <c r="E1296" s="12" t="str">
        <f t="shared" si="389"/>
        <v>Below Average</v>
      </c>
      <c r="F1296" s="21">
        <v>6000</v>
      </c>
      <c r="G1296" s="21" t="str">
        <f t="shared" si="390"/>
        <v>no</v>
      </c>
      <c r="H1296" s="21" t="str">
        <f t="shared" si="391"/>
        <v>Below Average</v>
      </c>
      <c r="I1296" s="12" t="s">
        <v>148</v>
      </c>
      <c r="J1296" s="12" t="str">
        <f t="shared" si="392"/>
        <v>BrkSide</v>
      </c>
      <c r="K1296" s="12" t="s">
        <v>91</v>
      </c>
      <c r="L1296" s="12">
        <f t="shared" si="386"/>
        <v>64.919237492322253</v>
      </c>
      <c r="M1296" s="12" t="str">
        <f t="shared" si="393"/>
        <v>Below Average</v>
      </c>
      <c r="N1296" s="22">
        <v>6</v>
      </c>
      <c r="O1296" s="22" t="str">
        <f t="shared" si="394"/>
        <v>Low</v>
      </c>
      <c r="P1296">
        <v>1939</v>
      </c>
      <c r="Q1296">
        <v>1950</v>
      </c>
      <c r="R1296" s="23">
        <v>780</v>
      </c>
      <c r="S1296" s="23" t="str">
        <f t="shared" si="395"/>
        <v>no</v>
      </c>
      <c r="T1296" s="23" t="str">
        <f t="shared" si="396"/>
        <v>Below Average</v>
      </c>
      <c r="U1296" s="24">
        <v>825</v>
      </c>
      <c r="V1296" s="24">
        <v>587</v>
      </c>
      <c r="W1296" s="24" t="s">
        <v>412</v>
      </c>
      <c r="X1296" s="24">
        <v>1412</v>
      </c>
      <c r="Y1296" s="24" t="str">
        <f t="shared" si="397"/>
        <v>no</v>
      </c>
      <c r="Z1296" s="24" t="str">
        <f t="shared" si="398"/>
        <v>Below Average</v>
      </c>
      <c r="AA1296" s="25">
        <v>0</v>
      </c>
      <c r="AB1296" s="25">
        <v>0</v>
      </c>
      <c r="AC1296" s="25">
        <v>1</v>
      </c>
      <c r="AD1296" s="25">
        <v>0</v>
      </c>
      <c r="AE1296" s="25">
        <f t="shared" si="399"/>
        <v>1</v>
      </c>
      <c r="AF1296" s="25" t="str">
        <f t="shared" si="400"/>
        <v>Less</v>
      </c>
      <c r="AG1296" s="57">
        <v>6</v>
      </c>
      <c r="AH1296" s="29">
        <v>132500</v>
      </c>
      <c r="AI1296" s="29">
        <f t="shared" si="387"/>
        <v>2192</v>
      </c>
      <c r="AJ1296" s="29" t="str">
        <f t="shared" si="401"/>
        <v>no</v>
      </c>
      <c r="AK1296" s="29">
        <f t="shared" si="402"/>
        <v>60.447080291970806</v>
      </c>
      <c r="AL1296" s="29">
        <f t="shared" si="403"/>
        <v>93.838526912181308</v>
      </c>
    </row>
    <row r="1297" spans="1:38" x14ac:dyDescent="0.2">
      <c r="A1297">
        <v>1287</v>
      </c>
      <c r="B1297" s="12" t="s">
        <v>83</v>
      </c>
      <c r="C1297" s="12">
        <f t="shared" si="388"/>
        <v>69</v>
      </c>
      <c r="D1297" s="12" t="str">
        <f t="shared" si="385"/>
        <v>no</v>
      </c>
      <c r="E1297" s="12" t="str">
        <f t="shared" si="389"/>
        <v>Below Average</v>
      </c>
      <c r="F1297" s="21">
        <v>9790</v>
      </c>
      <c r="G1297" s="21" t="str">
        <f t="shared" si="390"/>
        <v>no</v>
      </c>
      <c r="H1297" s="21" t="str">
        <f t="shared" si="391"/>
        <v>Below Average</v>
      </c>
      <c r="I1297" s="12" t="s">
        <v>138</v>
      </c>
      <c r="J1297" s="12" t="str">
        <f t="shared" si="392"/>
        <v>NWAmes</v>
      </c>
      <c r="K1297" s="12" t="s">
        <v>91</v>
      </c>
      <c r="L1297" s="12">
        <f t="shared" si="386"/>
        <v>67.115548801871967</v>
      </c>
      <c r="M1297" s="12" t="str">
        <f t="shared" si="393"/>
        <v>Below Average</v>
      </c>
      <c r="N1297" s="22">
        <v>6</v>
      </c>
      <c r="O1297" s="22" t="str">
        <f t="shared" si="394"/>
        <v>Low</v>
      </c>
      <c r="P1297">
        <v>1963</v>
      </c>
      <c r="Q1297">
        <v>1963</v>
      </c>
      <c r="R1297" s="23">
        <v>1328</v>
      </c>
      <c r="S1297" s="23" t="str">
        <f t="shared" si="395"/>
        <v>no</v>
      </c>
      <c r="T1297" s="23" t="str">
        <f t="shared" si="396"/>
        <v>Above Average</v>
      </c>
      <c r="U1297" s="24">
        <v>1328</v>
      </c>
      <c r="V1297" s="24">
        <v>0</v>
      </c>
      <c r="W1297" s="24" t="s">
        <v>413</v>
      </c>
      <c r="X1297" s="24">
        <v>1328</v>
      </c>
      <c r="Y1297" s="24" t="str">
        <f t="shared" si="397"/>
        <v>no</v>
      </c>
      <c r="Z1297" s="24" t="str">
        <f t="shared" si="398"/>
        <v>Below Average</v>
      </c>
      <c r="AA1297" s="25">
        <v>1</v>
      </c>
      <c r="AB1297" s="25">
        <v>0</v>
      </c>
      <c r="AC1297" s="25">
        <v>1</v>
      </c>
      <c r="AD1297" s="25">
        <v>1</v>
      </c>
      <c r="AE1297" s="25">
        <f t="shared" si="399"/>
        <v>3</v>
      </c>
      <c r="AF1297" s="25" t="str">
        <f t="shared" si="400"/>
        <v>More</v>
      </c>
      <c r="AG1297" s="57">
        <v>6</v>
      </c>
      <c r="AH1297" s="29">
        <v>143000</v>
      </c>
      <c r="AI1297" s="29">
        <f t="shared" si="387"/>
        <v>2656</v>
      </c>
      <c r="AJ1297" s="29" t="str">
        <f t="shared" si="401"/>
        <v>no</v>
      </c>
      <c r="AK1297" s="29">
        <f t="shared" si="402"/>
        <v>53.840361445783131</v>
      </c>
      <c r="AL1297" s="29">
        <f t="shared" si="403"/>
        <v>107.68072289156626</v>
      </c>
    </row>
    <row r="1298" spans="1:38" x14ac:dyDescent="0.2">
      <c r="A1298">
        <v>1288</v>
      </c>
      <c r="B1298" s="12" t="s">
        <v>83</v>
      </c>
      <c r="C1298" s="12">
        <f t="shared" si="388"/>
        <v>69</v>
      </c>
      <c r="D1298" s="12" t="str">
        <f t="shared" si="385"/>
        <v>no</v>
      </c>
      <c r="E1298" s="12" t="str">
        <f t="shared" si="389"/>
        <v>Below Average</v>
      </c>
      <c r="F1298" s="21">
        <v>36500</v>
      </c>
      <c r="G1298" s="21" t="str">
        <f t="shared" si="390"/>
        <v>yes</v>
      </c>
      <c r="H1298" s="21" t="str">
        <f t="shared" si="391"/>
        <v>Above Average</v>
      </c>
      <c r="I1298" s="12" t="s">
        <v>205</v>
      </c>
      <c r="J1298" s="12" t="str">
        <f t="shared" si="392"/>
        <v>ClearCr</v>
      </c>
      <c r="K1298" s="12" t="s">
        <v>91</v>
      </c>
      <c r="L1298" s="12">
        <f t="shared" si="386"/>
        <v>71.6365553142886</v>
      </c>
      <c r="M1298" s="12" t="str">
        <f t="shared" si="393"/>
        <v>Above Average</v>
      </c>
      <c r="N1298" s="22">
        <v>5</v>
      </c>
      <c r="O1298" s="22" t="str">
        <f t="shared" si="394"/>
        <v>Low</v>
      </c>
      <c r="P1298">
        <v>1964</v>
      </c>
      <c r="Q1298">
        <v>1964</v>
      </c>
      <c r="R1298" s="23">
        <v>1624</v>
      </c>
      <c r="S1298" s="23" t="str">
        <f t="shared" si="395"/>
        <v>no</v>
      </c>
      <c r="T1298" s="23" t="str">
        <f t="shared" si="396"/>
        <v>Above Average</v>
      </c>
      <c r="U1298" s="24">
        <v>1582</v>
      </c>
      <c r="V1298" s="24">
        <v>0</v>
      </c>
      <c r="W1298" s="24" t="s">
        <v>413</v>
      </c>
      <c r="X1298" s="24">
        <v>1582</v>
      </c>
      <c r="Y1298" s="24" t="str">
        <f t="shared" si="397"/>
        <v>no</v>
      </c>
      <c r="Z1298" s="24" t="str">
        <f t="shared" si="398"/>
        <v>Above Average</v>
      </c>
      <c r="AA1298" s="25">
        <v>0</v>
      </c>
      <c r="AB1298" s="25">
        <v>1</v>
      </c>
      <c r="AC1298" s="25">
        <v>2</v>
      </c>
      <c r="AD1298" s="25">
        <v>0</v>
      </c>
      <c r="AE1298" s="25">
        <f t="shared" si="399"/>
        <v>3</v>
      </c>
      <c r="AF1298" s="25" t="str">
        <f t="shared" si="400"/>
        <v>More</v>
      </c>
      <c r="AG1298" s="57">
        <v>7</v>
      </c>
      <c r="AH1298" s="29">
        <v>190000</v>
      </c>
      <c r="AI1298" s="29">
        <f t="shared" si="387"/>
        <v>3206</v>
      </c>
      <c r="AJ1298" s="29" t="str">
        <f t="shared" si="401"/>
        <v>no</v>
      </c>
      <c r="AK1298" s="29">
        <f t="shared" si="402"/>
        <v>59.263880224578912</v>
      </c>
      <c r="AL1298" s="29">
        <f t="shared" si="403"/>
        <v>120.10113780025284</v>
      </c>
    </row>
    <row r="1299" spans="1:38" x14ac:dyDescent="0.2">
      <c r="A1299">
        <v>1289</v>
      </c>
      <c r="B1299" s="12">
        <v>40</v>
      </c>
      <c r="C1299" s="12">
        <f t="shared" si="388"/>
        <v>40</v>
      </c>
      <c r="D1299" s="12" t="str">
        <f t="shared" si="385"/>
        <v>no</v>
      </c>
      <c r="E1299" s="12" t="str">
        <f t="shared" si="389"/>
        <v>Below Average</v>
      </c>
      <c r="F1299" s="21">
        <v>5664</v>
      </c>
      <c r="G1299" s="21" t="str">
        <f t="shared" si="390"/>
        <v>no</v>
      </c>
      <c r="H1299" s="21" t="str">
        <f t="shared" si="391"/>
        <v>Below Average</v>
      </c>
      <c r="I1299" s="12" t="s">
        <v>200</v>
      </c>
      <c r="J1299" s="12" t="str">
        <f t="shared" si="392"/>
        <v/>
      </c>
      <c r="K1299" s="12" t="s">
        <v>179</v>
      </c>
      <c r="L1299" s="12">
        <f t="shared" si="386"/>
        <v>100.53527892314388</v>
      </c>
      <c r="M1299" s="12" t="str">
        <f t="shared" si="393"/>
        <v/>
      </c>
      <c r="N1299" s="22">
        <v>8</v>
      </c>
      <c r="O1299" s="22" t="str">
        <f t="shared" si="394"/>
        <v>High</v>
      </c>
      <c r="P1299">
        <v>2000</v>
      </c>
      <c r="Q1299">
        <v>2000</v>
      </c>
      <c r="R1299" s="23">
        <v>1501</v>
      </c>
      <c r="S1299" s="23" t="str">
        <f t="shared" si="395"/>
        <v>no</v>
      </c>
      <c r="T1299" s="23" t="str">
        <f t="shared" si="396"/>
        <v>Above Average</v>
      </c>
      <c r="U1299" s="24">
        <v>1659</v>
      </c>
      <c r="V1299" s="24">
        <v>0</v>
      </c>
      <c r="W1299" s="24" t="s">
        <v>413</v>
      </c>
      <c r="X1299" s="24">
        <v>1659</v>
      </c>
      <c r="Y1299" s="24" t="str">
        <f t="shared" si="397"/>
        <v>no</v>
      </c>
      <c r="Z1299" s="24" t="str">
        <f t="shared" si="398"/>
        <v>Above Average</v>
      </c>
      <c r="AA1299" s="25">
        <v>1</v>
      </c>
      <c r="AB1299" s="25">
        <v>0</v>
      </c>
      <c r="AC1299" s="25">
        <v>2</v>
      </c>
      <c r="AD1299" s="25">
        <v>0</v>
      </c>
      <c r="AE1299" s="25">
        <f t="shared" si="399"/>
        <v>3</v>
      </c>
      <c r="AF1299" s="25" t="str">
        <f t="shared" si="400"/>
        <v>More</v>
      </c>
      <c r="AG1299" s="57">
        <v>5</v>
      </c>
      <c r="AH1299" s="29">
        <v>278000</v>
      </c>
      <c r="AI1299" s="29">
        <f t="shared" si="387"/>
        <v>3160</v>
      </c>
      <c r="AJ1299" s="29" t="str">
        <f t="shared" si="401"/>
        <v>no</v>
      </c>
      <c r="AK1299" s="29">
        <f t="shared" si="402"/>
        <v>87.974683544303801</v>
      </c>
      <c r="AL1299" s="29">
        <f t="shared" si="403"/>
        <v>167.57082579867389</v>
      </c>
    </row>
    <row r="1300" spans="1:38" x14ac:dyDescent="0.2">
      <c r="A1300">
        <v>1290</v>
      </c>
      <c r="B1300" s="12">
        <v>86</v>
      </c>
      <c r="C1300" s="12">
        <f t="shared" si="388"/>
        <v>86</v>
      </c>
      <c r="D1300" s="12" t="str">
        <f t="shared" si="385"/>
        <v>no</v>
      </c>
      <c r="E1300" s="12" t="str">
        <f t="shared" si="389"/>
        <v>Above Average</v>
      </c>
      <c r="F1300" s="21">
        <v>11065</v>
      </c>
      <c r="G1300" s="21" t="str">
        <f t="shared" si="390"/>
        <v>no</v>
      </c>
      <c r="H1300" s="21" t="str">
        <f t="shared" si="391"/>
        <v>Above Average</v>
      </c>
      <c r="I1300" s="12" t="s">
        <v>154</v>
      </c>
      <c r="J1300" s="12" t="str">
        <f t="shared" si="392"/>
        <v>NridgHt</v>
      </c>
      <c r="K1300" s="12" t="s">
        <v>91</v>
      </c>
      <c r="L1300" s="12">
        <f t="shared" si="386"/>
        <v>92.435750489847905</v>
      </c>
      <c r="M1300" s="12" t="str">
        <f t="shared" si="393"/>
        <v>Above Average</v>
      </c>
      <c r="N1300" s="22">
        <v>8</v>
      </c>
      <c r="O1300" s="22" t="str">
        <f t="shared" si="394"/>
        <v>High</v>
      </c>
      <c r="P1300">
        <v>2006</v>
      </c>
      <c r="Q1300">
        <v>2006</v>
      </c>
      <c r="R1300" s="23">
        <v>1085</v>
      </c>
      <c r="S1300" s="23" t="str">
        <f t="shared" si="395"/>
        <v>no</v>
      </c>
      <c r="T1300" s="23" t="str">
        <f t="shared" si="396"/>
        <v>Above Average</v>
      </c>
      <c r="U1300" s="24">
        <v>1120</v>
      </c>
      <c r="V1300" s="24">
        <v>850</v>
      </c>
      <c r="W1300" s="24" t="s">
        <v>412</v>
      </c>
      <c r="X1300" s="24">
        <v>1970</v>
      </c>
      <c r="Y1300" s="24" t="str">
        <f t="shared" si="397"/>
        <v>no</v>
      </c>
      <c r="Z1300" s="24" t="str">
        <f t="shared" si="398"/>
        <v>Above Average</v>
      </c>
      <c r="AA1300" s="25">
        <v>0</v>
      </c>
      <c r="AB1300" s="25">
        <v>0</v>
      </c>
      <c r="AC1300" s="25">
        <v>2</v>
      </c>
      <c r="AD1300" s="25">
        <v>1</v>
      </c>
      <c r="AE1300" s="25">
        <f t="shared" si="399"/>
        <v>3</v>
      </c>
      <c r="AF1300" s="25" t="str">
        <f t="shared" si="400"/>
        <v>More</v>
      </c>
      <c r="AG1300" s="57">
        <v>8</v>
      </c>
      <c r="AH1300" s="29">
        <v>281000</v>
      </c>
      <c r="AI1300" s="29">
        <f t="shared" si="387"/>
        <v>3055</v>
      </c>
      <c r="AJ1300" s="29" t="str">
        <f t="shared" si="401"/>
        <v>no</v>
      </c>
      <c r="AK1300" s="29">
        <f t="shared" si="402"/>
        <v>91.980360065466442</v>
      </c>
      <c r="AL1300" s="29">
        <f t="shared" si="403"/>
        <v>142.63959390862945</v>
      </c>
    </row>
    <row r="1301" spans="1:38" x14ac:dyDescent="0.2">
      <c r="A1301">
        <v>1291</v>
      </c>
      <c r="B1301" s="12" t="s">
        <v>83</v>
      </c>
      <c r="C1301" s="12">
        <f t="shared" si="388"/>
        <v>69</v>
      </c>
      <c r="D1301" s="12" t="str">
        <f t="shared" si="385"/>
        <v>no</v>
      </c>
      <c r="E1301" s="12" t="str">
        <f t="shared" si="389"/>
        <v>Below Average</v>
      </c>
      <c r="F1301" s="21">
        <v>14112</v>
      </c>
      <c r="G1301" s="21" t="str">
        <f t="shared" si="390"/>
        <v>no</v>
      </c>
      <c r="H1301" s="21" t="str">
        <f t="shared" si="391"/>
        <v>Above Average</v>
      </c>
      <c r="I1301" s="12" t="s">
        <v>162</v>
      </c>
      <c r="J1301" s="12" t="str">
        <f t="shared" si="392"/>
        <v>NAmes</v>
      </c>
      <c r="K1301" s="12" t="s">
        <v>91</v>
      </c>
      <c r="L1301" s="12">
        <f t="shared" si="386"/>
        <v>65.191384752822614</v>
      </c>
      <c r="M1301" s="12" t="str">
        <f t="shared" si="393"/>
        <v>Below Average</v>
      </c>
      <c r="N1301" s="22">
        <v>5</v>
      </c>
      <c r="O1301" s="22" t="str">
        <f t="shared" si="394"/>
        <v>Low</v>
      </c>
      <c r="P1301">
        <v>1964</v>
      </c>
      <c r="Q1301">
        <v>1964</v>
      </c>
      <c r="R1301" s="23">
        <v>1152</v>
      </c>
      <c r="S1301" s="23" t="str">
        <f t="shared" si="395"/>
        <v>no</v>
      </c>
      <c r="T1301" s="23" t="str">
        <f t="shared" si="396"/>
        <v>Above Average</v>
      </c>
      <c r="U1301" s="24">
        <v>1152</v>
      </c>
      <c r="V1301" s="24">
        <v>0</v>
      </c>
      <c r="W1301" s="24" t="s">
        <v>413</v>
      </c>
      <c r="X1301" s="24">
        <v>1152</v>
      </c>
      <c r="Y1301" s="24" t="str">
        <f t="shared" si="397"/>
        <v>no</v>
      </c>
      <c r="Z1301" s="24" t="str">
        <f t="shared" si="398"/>
        <v>Below Average</v>
      </c>
      <c r="AA1301" s="25">
        <v>1</v>
      </c>
      <c r="AB1301" s="25">
        <v>0</v>
      </c>
      <c r="AC1301" s="25">
        <v>1</v>
      </c>
      <c r="AD1301" s="25">
        <v>0</v>
      </c>
      <c r="AE1301" s="25">
        <f t="shared" si="399"/>
        <v>2</v>
      </c>
      <c r="AF1301" s="25" t="str">
        <f t="shared" si="400"/>
        <v>Less</v>
      </c>
      <c r="AG1301" s="57">
        <v>6</v>
      </c>
      <c r="AH1301" s="29">
        <v>180500</v>
      </c>
      <c r="AI1301" s="29">
        <f t="shared" si="387"/>
        <v>2304</v>
      </c>
      <c r="AJ1301" s="29" t="str">
        <f t="shared" si="401"/>
        <v>no</v>
      </c>
      <c r="AK1301" s="29">
        <f t="shared" si="402"/>
        <v>78.342013888888886</v>
      </c>
      <c r="AL1301" s="29">
        <f t="shared" si="403"/>
        <v>156.68402777777777</v>
      </c>
    </row>
    <row r="1302" spans="1:38" x14ac:dyDescent="0.2">
      <c r="A1302">
        <v>1292</v>
      </c>
      <c r="B1302" s="12">
        <v>21</v>
      </c>
      <c r="C1302" s="12">
        <f t="shared" si="388"/>
        <v>21</v>
      </c>
      <c r="D1302" s="12" t="str">
        <f t="shared" si="385"/>
        <v>yes</v>
      </c>
      <c r="E1302" s="12" t="str">
        <f t="shared" si="389"/>
        <v>Below Average</v>
      </c>
      <c r="F1302" s="21">
        <v>1680</v>
      </c>
      <c r="G1302" s="21" t="str">
        <f t="shared" si="390"/>
        <v>no</v>
      </c>
      <c r="H1302" s="21" t="str">
        <f t="shared" si="391"/>
        <v>Below Average</v>
      </c>
      <c r="I1302" s="12" t="s">
        <v>228</v>
      </c>
      <c r="J1302" s="12" t="str">
        <f t="shared" si="392"/>
        <v/>
      </c>
      <c r="K1302" s="12" t="s">
        <v>198</v>
      </c>
      <c r="L1302" s="12" t="str">
        <f t="shared" si="386"/>
        <v/>
      </c>
      <c r="M1302" s="12" t="str">
        <f t="shared" si="393"/>
        <v/>
      </c>
      <c r="N1302" s="22">
        <v>5</v>
      </c>
      <c r="O1302" s="22" t="str">
        <f t="shared" si="394"/>
        <v>Low</v>
      </c>
      <c r="P1302">
        <v>1972</v>
      </c>
      <c r="Q1302">
        <v>1972</v>
      </c>
      <c r="R1302" s="23">
        <v>630</v>
      </c>
      <c r="S1302" s="23" t="str">
        <f t="shared" si="395"/>
        <v>no</v>
      </c>
      <c r="T1302" s="23" t="str">
        <f t="shared" si="396"/>
        <v>Below Average</v>
      </c>
      <c r="U1302" s="24">
        <v>630</v>
      </c>
      <c r="V1302" s="24">
        <v>672</v>
      </c>
      <c r="W1302" s="24" t="s">
        <v>412</v>
      </c>
      <c r="X1302" s="24">
        <v>1302</v>
      </c>
      <c r="Y1302" s="24" t="str">
        <f t="shared" si="397"/>
        <v>no</v>
      </c>
      <c r="Z1302" s="24" t="str">
        <f t="shared" si="398"/>
        <v>Below Average</v>
      </c>
      <c r="AA1302" s="25">
        <v>0</v>
      </c>
      <c r="AB1302" s="25">
        <v>0</v>
      </c>
      <c r="AC1302" s="25">
        <v>2</v>
      </c>
      <c r="AD1302" s="25">
        <v>1</v>
      </c>
      <c r="AE1302" s="25">
        <f t="shared" si="399"/>
        <v>3</v>
      </c>
      <c r="AF1302" s="25" t="str">
        <f t="shared" si="400"/>
        <v>More</v>
      </c>
      <c r="AG1302" s="57">
        <v>6</v>
      </c>
      <c r="AH1302" s="29">
        <v>119500</v>
      </c>
      <c r="AI1302" s="29">
        <f t="shared" si="387"/>
        <v>1932</v>
      </c>
      <c r="AJ1302" s="29" t="str">
        <f t="shared" si="401"/>
        <v>no</v>
      </c>
      <c r="AK1302" s="29">
        <f t="shared" si="402"/>
        <v>61.853002070393373</v>
      </c>
      <c r="AL1302" s="29">
        <f t="shared" si="403"/>
        <v>91.781874039938558</v>
      </c>
    </row>
    <row r="1303" spans="1:38" x14ac:dyDescent="0.2">
      <c r="A1303">
        <v>1293</v>
      </c>
      <c r="B1303" s="12">
        <v>60</v>
      </c>
      <c r="C1303" s="12">
        <f t="shared" si="388"/>
        <v>60</v>
      </c>
      <c r="D1303" s="12" t="str">
        <f t="shared" si="385"/>
        <v>no</v>
      </c>
      <c r="E1303" s="12" t="str">
        <f t="shared" si="389"/>
        <v>Below Average</v>
      </c>
      <c r="F1303" s="21">
        <v>6600</v>
      </c>
      <c r="G1303" s="21" t="str">
        <f t="shared" si="390"/>
        <v>no</v>
      </c>
      <c r="H1303" s="21" t="str">
        <f t="shared" si="391"/>
        <v>Below Average</v>
      </c>
      <c r="I1303" s="12" t="s">
        <v>143</v>
      </c>
      <c r="J1303" s="12" t="str">
        <f t="shared" si="392"/>
        <v>OldTown</v>
      </c>
      <c r="K1303" s="12" t="s">
        <v>91</v>
      </c>
      <c r="L1303" s="12">
        <f t="shared" si="386"/>
        <v>57.90974368543602</v>
      </c>
      <c r="M1303" s="12" t="str">
        <f t="shared" si="393"/>
        <v>Below Average</v>
      </c>
      <c r="N1303" s="22">
        <v>5</v>
      </c>
      <c r="O1303" s="22" t="str">
        <f t="shared" si="394"/>
        <v>Low</v>
      </c>
      <c r="P1303">
        <v>1892</v>
      </c>
      <c r="Q1303">
        <v>1965</v>
      </c>
      <c r="R1303" s="23">
        <v>994</v>
      </c>
      <c r="S1303" s="23" t="str">
        <f t="shared" si="395"/>
        <v>no</v>
      </c>
      <c r="T1303" s="23" t="str">
        <f t="shared" si="396"/>
        <v>Below Average</v>
      </c>
      <c r="U1303" s="24">
        <v>1378</v>
      </c>
      <c r="V1303" s="24">
        <v>994</v>
      </c>
      <c r="W1303" s="24" t="s">
        <v>412</v>
      </c>
      <c r="X1303" s="24">
        <v>2372</v>
      </c>
      <c r="Y1303" s="24" t="str">
        <f t="shared" si="397"/>
        <v>no</v>
      </c>
      <c r="Z1303" s="24" t="str">
        <f t="shared" si="398"/>
        <v>Above Average</v>
      </c>
      <c r="AA1303" s="25">
        <v>0</v>
      </c>
      <c r="AB1303" s="25">
        <v>0</v>
      </c>
      <c r="AC1303" s="25">
        <v>2</v>
      </c>
      <c r="AD1303" s="25">
        <v>0</v>
      </c>
      <c r="AE1303" s="25">
        <f t="shared" si="399"/>
        <v>2</v>
      </c>
      <c r="AF1303" s="25" t="str">
        <f t="shared" si="400"/>
        <v>Less</v>
      </c>
      <c r="AG1303" s="57">
        <v>11</v>
      </c>
      <c r="AH1303" s="29">
        <v>107500</v>
      </c>
      <c r="AI1303" s="29">
        <f t="shared" si="387"/>
        <v>3366</v>
      </c>
      <c r="AJ1303" s="29" t="str">
        <f t="shared" si="401"/>
        <v>no</v>
      </c>
      <c r="AK1303" s="29">
        <f t="shared" si="402"/>
        <v>31.937017231134877</v>
      </c>
      <c r="AL1303" s="29">
        <f t="shared" si="403"/>
        <v>45.320404721753796</v>
      </c>
    </row>
    <row r="1304" spans="1:38" x14ac:dyDescent="0.2">
      <c r="A1304">
        <v>1294</v>
      </c>
      <c r="B1304" s="12">
        <v>78</v>
      </c>
      <c r="C1304" s="12">
        <f t="shared" si="388"/>
        <v>78</v>
      </c>
      <c r="D1304" s="12" t="str">
        <f t="shared" si="385"/>
        <v>no</v>
      </c>
      <c r="E1304" s="12" t="str">
        <f t="shared" si="389"/>
        <v>Above Average</v>
      </c>
      <c r="F1304" s="21">
        <v>10140</v>
      </c>
      <c r="G1304" s="21" t="str">
        <f t="shared" si="390"/>
        <v>no</v>
      </c>
      <c r="H1304" s="21" t="str">
        <f t="shared" si="391"/>
        <v>Below Average</v>
      </c>
      <c r="I1304" s="12" t="s">
        <v>138</v>
      </c>
      <c r="J1304" s="12" t="str">
        <f t="shared" si="392"/>
        <v>NWAmes</v>
      </c>
      <c r="K1304" s="12" t="s">
        <v>91</v>
      </c>
      <c r="L1304" s="12">
        <f t="shared" si="386"/>
        <v>67.115548801871967</v>
      </c>
      <c r="M1304" s="12" t="str">
        <f t="shared" si="393"/>
        <v>Below Average</v>
      </c>
      <c r="N1304" s="22">
        <v>7</v>
      </c>
      <c r="O1304" s="22" t="str">
        <f t="shared" si="394"/>
        <v>High</v>
      </c>
      <c r="P1304">
        <v>1976</v>
      </c>
      <c r="Q1304">
        <v>1976</v>
      </c>
      <c r="R1304" s="23">
        <v>832</v>
      </c>
      <c r="S1304" s="23" t="str">
        <f t="shared" si="395"/>
        <v>no</v>
      </c>
      <c r="T1304" s="23" t="str">
        <f t="shared" si="396"/>
        <v>Below Average</v>
      </c>
      <c r="U1304" s="24">
        <v>832</v>
      </c>
      <c r="V1304" s="24">
        <v>832</v>
      </c>
      <c r="W1304" s="24" t="s">
        <v>412</v>
      </c>
      <c r="X1304" s="24">
        <v>1664</v>
      </c>
      <c r="Y1304" s="24" t="str">
        <f t="shared" si="397"/>
        <v>no</v>
      </c>
      <c r="Z1304" s="24" t="str">
        <f t="shared" si="398"/>
        <v>Above Average</v>
      </c>
      <c r="AA1304" s="25">
        <v>0</v>
      </c>
      <c r="AB1304" s="25">
        <v>0</v>
      </c>
      <c r="AC1304" s="25">
        <v>2</v>
      </c>
      <c r="AD1304" s="25">
        <v>1</v>
      </c>
      <c r="AE1304" s="25">
        <f t="shared" si="399"/>
        <v>3</v>
      </c>
      <c r="AF1304" s="25" t="str">
        <f t="shared" si="400"/>
        <v>More</v>
      </c>
      <c r="AG1304" s="57">
        <v>8</v>
      </c>
      <c r="AH1304" s="29">
        <v>162900</v>
      </c>
      <c r="AI1304" s="29">
        <f t="shared" si="387"/>
        <v>2496</v>
      </c>
      <c r="AJ1304" s="29" t="str">
        <f t="shared" si="401"/>
        <v>no</v>
      </c>
      <c r="AK1304" s="29">
        <f t="shared" si="402"/>
        <v>65.26442307692308</v>
      </c>
      <c r="AL1304" s="29">
        <f t="shared" si="403"/>
        <v>97.896634615384613</v>
      </c>
    </row>
    <row r="1305" spans="1:38" x14ac:dyDescent="0.2">
      <c r="A1305">
        <v>1295</v>
      </c>
      <c r="B1305" s="12">
        <v>60</v>
      </c>
      <c r="C1305" s="12">
        <f t="shared" si="388"/>
        <v>60</v>
      </c>
      <c r="D1305" s="12" t="str">
        <f t="shared" si="385"/>
        <v>no</v>
      </c>
      <c r="E1305" s="12" t="str">
        <f t="shared" si="389"/>
        <v>Below Average</v>
      </c>
      <c r="F1305" s="21">
        <v>8172</v>
      </c>
      <c r="G1305" s="21" t="str">
        <f t="shared" si="390"/>
        <v>no</v>
      </c>
      <c r="H1305" s="21" t="str">
        <f t="shared" si="391"/>
        <v>Below Average</v>
      </c>
      <c r="I1305" s="12" t="s">
        <v>185</v>
      </c>
      <c r="J1305" s="12" t="str">
        <f t="shared" si="392"/>
        <v>Edwards</v>
      </c>
      <c r="K1305" s="12" t="s">
        <v>91</v>
      </c>
      <c r="L1305" s="12">
        <f t="shared" si="386"/>
        <v>61.772149970231268</v>
      </c>
      <c r="M1305" s="12" t="str">
        <f t="shared" si="393"/>
        <v>Below Average</v>
      </c>
      <c r="N1305" s="22">
        <v>5</v>
      </c>
      <c r="O1305" s="22" t="str">
        <f t="shared" si="394"/>
        <v>Low</v>
      </c>
      <c r="P1305">
        <v>1955</v>
      </c>
      <c r="Q1305">
        <v>1990</v>
      </c>
      <c r="R1305" s="23">
        <v>864</v>
      </c>
      <c r="S1305" s="23" t="str">
        <f t="shared" si="395"/>
        <v>no</v>
      </c>
      <c r="T1305" s="23" t="str">
        <f t="shared" si="396"/>
        <v>Below Average</v>
      </c>
      <c r="U1305" s="24">
        <v>864</v>
      </c>
      <c r="V1305" s="24">
        <v>0</v>
      </c>
      <c r="W1305" s="24" t="s">
        <v>413</v>
      </c>
      <c r="X1305" s="24">
        <v>864</v>
      </c>
      <c r="Y1305" s="24" t="str">
        <f t="shared" si="397"/>
        <v>no</v>
      </c>
      <c r="Z1305" s="24" t="str">
        <f t="shared" si="398"/>
        <v>Below Average</v>
      </c>
      <c r="AA1305" s="25">
        <v>1</v>
      </c>
      <c r="AB1305" s="25">
        <v>0</v>
      </c>
      <c r="AC1305" s="25">
        <v>1</v>
      </c>
      <c r="AD1305" s="25">
        <v>0</v>
      </c>
      <c r="AE1305" s="25">
        <f t="shared" si="399"/>
        <v>2</v>
      </c>
      <c r="AF1305" s="25" t="str">
        <f t="shared" si="400"/>
        <v>Less</v>
      </c>
      <c r="AG1305" s="57">
        <v>5</v>
      </c>
      <c r="AH1305" s="29">
        <v>115000</v>
      </c>
      <c r="AI1305" s="29">
        <f t="shared" si="387"/>
        <v>1728</v>
      </c>
      <c r="AJ1305" s="29" t="str">
        <f t="shared" si="401"/>
        <v>no</v>
      </c>
      <c r="AK1305" s="29">
        <f t="shared" si="402"/>
        <v>66.550925925925924</v>
      </c>
      <c r="AL1305" s="29">
        <f t="shared" si="403"/>
        <v>133.10185185185185</v>
      </c>
    </row>
    <row r="1306" spans="1:38" x14ac:dyDescent="0.2">
      <c r="A1306">
        <v>1296</v>
      </c>
      <c r="B1306" s="12">
        <v>70</v>
      </c>
      <c r="C1306" s="12">
        <f t="shared" si="388"/>
        <v>70</v>
      </c>
      <c r="D1306" s="12" t="str">
        <f t="shared" si="385"/>
        <v>no</v>
      </c>
      <c r="E1306" s="12" t="str">
        <f t="shared" si="389"/>
        <v>Above Average</v>
      </c>
      <c r="F1306" s="21">
        <v>8400</v>
      </c>
      <c r="G1306" s="21" t="str">
        <f t="shared" si="390"/>
        <v>no</v>
      </c>
      <c r="H1306" s="21" t="str">
        <f t="shared" si="391"/>
        <v>Below Average</v>
      </c>
      <c r="I1306" s="12" t="s">
        <v>162</v>
      </c>
      <c r="J1306" s="12" t="str">
        <f t="shared" si="392"/>
        <v>NAmes</v>
      </c>
      <c r="K1306" s="12" t="s">
        <v>91</v>
      </c>
      <c r="L1306" s="12">
        <f t="shared" si="386"/>
        <v>65.191384752822614</v>
      </c>
      <c r="M1306" s="12" t="str">
        <f t="shared" si="393"/>
        <v>Below Average</v>
      </c>
      <c r="N1306" s="22">
        <v>5</v>
      </c>
      <c r="O1306" s="22" t="str">
        <f t="shared" si="394"/>
        <v>Low</v>
      </c>
      <c r="P1306">
        <v>1968</v>
      </c>
      <c r="Q1306">
        <v>1968</v>
      </c>
      <c r="R1306" s="23">
        <v>1052</v>
      </c>
      <c r="S1306" s="23" t="str">
        <f t="shared" si="395"/>
        <v>no</v>
      </c>
      <c r="T1306" s="23" t="str">
        <f t="shared" si="396"/>
        <v>Below Average</v>
      </c>
      <c r="U1306" s="24">
        <v>1052</v>
      </c>
      <c r="V1306" s="24">
        <v>0</v>
      </c>
      <c r="W1306" s="24" t="s">
        <v>413</v>
      </c>
      <c r="X1306" s="24">
        <v>1052</v>
      </c>
      <c r="Y1306" s="24" t="str">
        <f t="shared" si="397"/>
        <v>no</v>
      </c>
      <c r="Z1306" s="24" t="str">
        <f t="shared" si="398"/>
        <v>Below Average</v>
      </c>
      <c r="AA1306" s="25">
        <v>1</v>
      </c>
      <c r="AB1306" s="25">
        <v>0</v>
      </c>
      <c r="AC1306" s="25">
        <v>1</v>
      </c>
      <c r="AD1306" s="25">
        <v>1</v>
      </c>
      <c r="AE1306" s="25">
        <f t="shared" si="399"/>
        <v>3</v>
      </c>
      <c r="AF1306" s="25" t="str">
        <f t="shared" si="400"/>
        <v>More</v>
      </c>
      <c r="AG1306" s="57">
        <v>5</v>
      </c>
      <c r="AH1306" s="29">
        <v>138500</v>
      </c>
      <c r="AI1306" s="29">
        <f t="shared" si="387"/>
        <v>2104</v>
      </c>
      <c r="AJ1306" s="29" t="str">
        <f t="shared" si="401"/>
        <v>no</v>
      </c>
      <c r="AK1306" s="29">
        <f t="shared" si="402"/>
        <v>65.826996197718628</v>
      </c>
      <c r="AL1306" s="29">
        <f t="shared" si="403"/>
        <v>131.65399239543726</v>
      </c>
    </row>
    <row r="1307" spans="1:38" x14ac:dyDescent="0.2">
      <c r="A1307">
        <v>1297</v>
      </c>
      <c r="B1307" s="12">
        <v>80</v>
      </c>
      <c r="C1307" s="12">
        <f t="shared" si="388"/>
        <v>80</v>
      </c>
      <c r="D1307" s="12" t="str">
        <f t="shared" si="385"/>
        <v>no</v>
      </c>
      <c r="E1307" s="12" t="str">
        <f t="shared" si="389"/>
        <v>Above Average</v>
      </c>
      <c r="F1307" s="21">
        <v>8700</v>
      </c>
      <c r="G1307" s="21" t="str">
        <f t="shared" si="390"/>
        <v>no</v>
      </c>
      <c r="H1307" s="21" t="str">
        <f t="shared" si="391"/>
        <v>Below Average</v>
      </c>
      <c r="I1307" s="12" t="s">
        <v>162</v>
      </c>
      <c r="J1307" s="12" t="str">
        <f t="shared" si="392"/>
        <v>NAmes</v>
      </c>
      <c r="K1307" s="12" t="s">
        <v>91</v>
      </c>
      <c r="L1307" s="12">
        <f t="shared" si="386"/>
        <v>65.191384752822614</v>
      </c>
      <c r="M1307" s="12" t="str">
        <f t="shared" si="393"/>
        <v>Below Average</v>
      </c>
      <c r="N1307" s="22">
        <v>5</v>
      </c>
      <c r="O1307" s="22" t="str">
        <f t="shared" si="394"/>
        <v>Low</v>
      </c>
      <c r="P1307">
        <v>1963</v>
      </c>
      <c r="Q1307">
        <v>1963</v>
      </c>
      <c r="R1307" s="23">
        <v>1120</v>
      </c>
      <c r="S1307" s="23" t="str">
        <f t="shared" si="395"/>
        <v>no</v>
      </c>
      <c r="T1307" s="23" t="str">
        <f t="shared" si="396"/>
        <v>Above Average</v>
      </c>
      <c r="U1307" s="24">
        <v>1128</v>
      </c>
      <c r="V1307" s="24">
        <v>0</v>
      </c>
      <c r="W1307" s="24" t="s">
        <v>413</v>
      </c>
      <c r="X1307" s="24">
        <v>1128</v>
      </c>
      <c r="Y1307" s="24" t="str">
        <f t="shared" si="397"/>
        <v>no</v>
      </c>
      <c r="Z1307" s="24" t="str">
        <f t="shared" si="398"/>
        <v>Below Average</v>
      </c>
      <c r="AA1307" s="25">
        <v>1</v>
      </c>
      <c r="AB1307" s="25">
        <v>0</v>
      </c>
      <c r="AC1307" s="25">
        <v>2</v>
      </c>
      <c r="AD1307" s="25">
        <v>0</v>
      </c>
      <c r="AE1307" s="25">
        <f t="shared" si="399"/>
        <v>3</v>
      </c>
      <c r="AF1307" s="25" t="str">
        <f t="shared" si="400"/>
        <v>More</v>
      </c>
      <c r="AG1307" s="57">
        <v>6</v>
      </c>
      <c r="AH1307" s="29">
        <v>155000</v>
      </c>
      <c r="AI1307" s="29">
        <f t="shared" si="387"/>
        <v>2248</v>
      </c>
      <c r="AJ1307" s="29" t="str">
        <f t="shared" si="401"/>
        <v>no</v>
      </c>
      <c r="AK1307" s="29">
        <f t="shared" si="402"/>
        <v>68.95017793594306</v>
      </c>
      <c r="AL1307" s="29">
        <f t="shared" si="403"/>
        <v>137.41134751773049</v>
      </c>
    </row>
    <row r="1308" spans="1:38" x14ac:dyDescent="0.2">
      <c r="A1308">
        <v>1298</v>
      </c>
      <c r="B1308" s="12">
        <v>35</v>
      </c>
      <c r="C1308" s="12">
        <f t="shared" si="388"/>
        <v>35</v>
      </c>
      <c r="D1308" s="12" t="str">
        <f t="shared" si="385"/>
        <v>no</v>
      </c>
      <c r="E1308" s="12" t="str">
        <f t="shared" si="389"/>
        <v>Below Average</v>
      </c>
      <c r="F1308" s="21">
        <v>3675</v>
      </c>
      <c r="G1308" s="21" t="str">
        <f t="shared" si="390"/>
        <v>no</v>
      </c>
      <c r="H1308" s="21" t="str">
        <f t="shared" si="391"/>
        <v>Below Average</v>
      </c>
      <c r="I1308" s="12" t="s">
        <v>185</v>
      </c>
      <c r="J1308" s="12" t="str">
        <f t="shared" si="392"/>
        <v/>
      </c>
      <c r="K1308" s="12" t="s">
        <v>179</v>
      </c>
      <c r="L1308" s="12">
        <f t="shared" si="386"/>
        <v>61.772149970231268</v>
      </c>
      <c r="M1308" s="12" t="str">
        <f t="shared" si="393"/>
        <v/>
      </c>
      <c r="N1308" s="22">
        <v>6</v>
      </c>
      <c r="O1308" s="22" t="str">
        <f t="shared" si="394"/>
        <v>Low</v>
      </c>
      <c r="P1308">
        <v>2005</v>
      </c>
      <c r="Q1308">
        <v>2006</v>
      </c>
      <c r="R1308" s="23">
        <v>547</v>
      </c>
      <c r="S1308" s="23" t="str">
        <f t="shared" si="395"/>
        <v>no</v>
      </c>
      <c r="T1308" s="23" t="str">
        <f t="shared" si="396"/>
        <v>Below Average</v>
      </c>
      <c r="U1308" s="24">
        <v>1072</v>
      </c>
      <c r="V1308" s="24">
        <v>0</v>
      </c>
      <c r="W1308" s="24" t="s">
        <v>413</v>
      </c>
      <c r="X1308" s="24">
        <v>1072</v>
      </c>
      <c r="Y1308" s="24" t="str">
        <f t="shared" si="397"/>
        <v>no</v>
      </c>
      <c r="Z1308" s="24" t="str">
        <f t="shared" si="398"/>
        <v>Below Average</v>
      </c>
      <c r="AA1308" s="25">
        <v>1</v>
      </c>
      <c r="AB1308" s="25">
        <v>0</v>
      </c>
      <c r="AC1308" s="25">
        <v>2</v>
      </c>
      <c r="AD1308" s="25">
        <v>0</v>
      </c>
      <c r="AE1308" s="25">
        <f t="shared" si="399"/>
        <v>3</v>
      </c>
      <c r="AF1308" s="25" t="str">
        <f t="shared" si="400"/>
        <v>More</v>
      </c>
      <c r="AG1308" s="57">
        <v>5</v>
      </c>
      <c r="AH1308" s="29">
        <v>140000</v>
      </c>
      <c r="AI1308" s="29">
        <f t="shared" si="387"/>
        <v>1619</v>
      </c>
      <c r="AJ1308" s="29" t="str">
        <f t="shared" si="401"/>
        <v>no</v>
      </c>
      <c r="AK1308" s="29">
        <f t="shared" si="402"/>
        <v>86.473131562693027</v>
      </c>
      <c r="AL1308" s="29">
        <f t="shared" si="403"/>
        <v>130.59701492537314</v>
      </c>
    </row>
    <row r="1309" spans="1:38" x14ac:dyDescent="0.2">
      <c r="A1309">
        <v>1299</v>
      </c>
      <c r="B1309" s="12">
        <v>313</v>
      </c>
      <c r="C1309" s="12">
        <f t="shared" si="388"/>
        <v>313</v>
      </c>
      <c r="D1309" s="12" t="str">
        <f t="shared" si="385"/>
        <v>yes</v>
      </c>
      <c r="E1309" s="12" t="str">
        <f t="shared" si="389"/>
        <v>Above Average</v>
      </c>
      <c r="F1309" s="21">
        <v>63887</v>
      </c>
      <c r="G1309" s="21" t="str">
        <f t="shared" si="390"/>
        <v>yes</v>
      </c>
      <c r="H1309" s="21" t="str">
        <f t="shared" si="391"/>
        <v>Above Average</v>
      </c>
      <c r="I1309" s="12" t="s">
        <v>185</v>
      </c>
      <c r="J1309" s="12" t="str">
        <f t="shared" si="392"/>
        <v>Edwards</v>
      </c>
      <c r="K1309" s="12" t="s">
        <v>91</v>
      </c>
      <c r="L1309" s="12">
        <f t="shared" si="386"/>
        <v>61.772149970231268</v>
      </c>
      <c r="M1309" s="12" t="str">
        <f t="shared" si="393"/>
        <v>Below Average</v>
      </c>
      <c r="N1309" s="22">
        <v>10</v>
      </c>
      <c r="O1309" s="22" t="str">
        <f t="shared" si="394"/>
        <v>High</v>
      </c>
      <c r="P1309">
        <v>2008</v>
      </c>
      <c r="Q1309">
        <v>2008</v>
      </c>
      <c r="R1309" s="23">
        <v>6110</v>
      </c>
      <c r="S1309" s="23" t="str">
        <f t="shared" si="395"/>
        <v>yes</v>
      </c>
      <c r="T1309" s="23" t="str">
        <f t="shared" si="396"/>
        <v>Above Average</v>
      </c>
      <c r="U1309" s="24">
        <v>4692</v>
      </c>
      <c r="V1309" s="24">
        <v>950</v>
      </c>
      <c r="W1309" s="24" t="s">
        <v>412</v>
      </c>
      <c r="X1309" s="24">
        <v>5642</v>
      </c>
      <c r="Y1309" s="24" t="str">
        <f t="shared" si="397"/>
        <v>yes</v>
      </c>
      <c r="Z1309" s="24" t="str">
        <f t="shared" si="398"/>
        <v>Above Average</v>
      </c>
      <c r="AA1309" s="25">
        <v>2</v>
      </c>
      <c r="AB1309" s="25">
        <v>0</v>
      </c>
      <c r="AC1309" s="25">
        <v>2</v>
      </c>
      <c r="AD1309" s="25">
        <v>1</v>
      </c>
      <c r="AE1309" s="25">
        <f t="shared" si="399"/>
        <v>5</v>
      </c>
      <c r="AF1309" s="25" t="str">
        <f t="shared" si="400"/>
        <v>More</v>
      </c>
      <c r="AG1309" s="57">
        <v>12</v>
      </c>
      <c r="AH1309" s="29">
        <v>160000</v>
      </c>
      <c r="AI1309" s="29">
        <f t="shared" si="387"/>
        <v>11752</v>
      </c>
      <c r="AJ1309" s="29" t="str">
        <f t="shared" si="401"/>
        <v>yes</v>
      </c>
      <c r="AK1309" s="29">
        <f t="shared" si="402"/>
        <v>13.614703880190605</v>
      </c>
      <c r="AL1309" s="29">
        <f t="shared" si="403"/>
        <v>28.358738036157391</v>
      </c>
    </row>
    <row r="1310" spans="1:38" x14ac:dyDescent="0.2">
      <c r="A1310">
        <v>1300</v>
      </c>
      <c r="B1310" s="12">
        <v>75</v>
      </c>
      <c r="C1310" s="12">
        <f t="shared" si="388"/>
        <v>75</v>
      </c>
      <c r="D1310" s="12" t="str">
        <f t="shared" si="385"/>
        <v>no</v>
      </c>
      <c r="E1310" s="12" t="str">
        <f t="shared" si="389"/>
        <v>Above Average</v>
      </c>
      <c r="F1310" s="21">
        <v>7500</v>
      </c>
      <c r="G1310" s="21" t="str">
        <f t="shared" si="390"/>
        <v>no</v>
      </c>
      <c r="H1310" s="21" t="str">
        <f t="shared" si="391"/>
        <v>Below Average</v>
      </c>
      <c r="I1310" s="12" t="s">
        <v>162</v>
      </c>
      <c r="J1310" s="12" t="str">
        <f t="shared" si="392"/>
        <v>NAmes</v>
      </c>
      <c r="K1310" s="12" t="s">
        <v>91</v>
      </c>
      <c r="L1310" s="12">
        <f t="shared" si="386"/>
        <v>65.191384752822614</v>
      </c>
      <c r="M1310" s="12" t="str">
        <f t="shared" si="393"/>
        <v>Below Average</v>
      </c>
      <c r="N1310" s="22">
        <v>5</v>
      </c>
      <c r="O1310" s="22" t="str">
        <f t="shared" si="394"/>
        <v>Low</v>
      </c>
      <c r="P1310">
        <v>1959</v>
      </c>
      <c r="Q1310">
        <v>1994</v>
      </c>
      <c r="R1310" s="23">
        <v>1246</v>
      </c>
      <c r="S1310" s="23" t="str">
        <f t="shared" si="395"/>
        <v>no</v>
      </c>
      <c r="T1310" s="23" t="str">
        <f t="shared" si="396"/>
        <v>Above Average</v>
      </c>
      <c r="U1310" s="24">
        <v>1246</v>
      </c>
      <c r="V1310" s="24">
        <v>0</v>
      </c>
      <c r="W1310" s="24" t="s">
        <v>413</v>
      </c>
      <c r="X1310" s="24">
        <v>1246</v>
      </c>
      <c r="Y1310" s="24" t="str">
        <f t="shared" si="397"/>
        <v>no</v>
      </c>
      <c r="Z1310" s="24" t="str">
        <f t="shared" si="398"/>
        <v>Below Average</v>
      </c>
      <c r="AA1310" s="25">
        <v>1</v>
      </c>
      <c r="AB1310" s="25">
        <v>0</v>
      </c>
      <c r="AC1310" s="25">
        <v>1</v>
      </c>
      <c r="AD1310" s="25">
        <v>1</v>
      </c>
      <c r="AE1310" s="25">
        <f t="shared" si="399"/>
        <v>3</v>
      </c>
      <c r="AF1310" s="25" t="str">
        <f t="shared" si="400"/>
        <v>More</v>
      </c>
      <c r="AG1310" s="57">
        <v>6</v>
      </c>
      <c r="AH1310" s="29">
        <v>154000</v>
      </c>
      <c r="AI1310" s="29">
        <f t="shared" si="387"/>
        <v>2492</v>
      </c>
      <c r="AJ1310" s="29" t="str">
        <f t="shared" si="401"/>
        <v>no</v>
      </c>
      <c r="AK1310" s="29">
        <f t="shared" si="402"/>
        <v>61.797752808988761</v>
      </c>
      <c r="AL1310" s="29">
        <f t="shared" si="403"/>
        <v>123.59550561797752</v>
      </c>
    </row>
    <row r="1311" spans="1:38" x14ac:dyDescent="0.2">
      <c r="A1311">
        <v>1301</v>
      </c>
      <c r="B1311" s="12" t="s">
        <v>83</v>
      </c>
      <c r="C1311" s="12">
        <f t="shared" si="388"/>
        <v>69</v>
      </c>
      <c r="D1311" s="12" t="str">
        <f t="shared" si="385"/>
        <v>no</v>
      </c>
      <c r="E1311" s="12" t="str">
        <f t="shared" si="389"/>
        <v>Below Average</v>
      </c>
      <c r="F1311" s="21">
        <v>10762</v>
      </c>
      <c r="G1311" s="21" t="str">
        <f t="shared" si="390"/>
        <v>no</v>
      </c>
      <c r="H1311" s="21" t="str">
        <f t="shared" si="391"/>
        <v>Above Average</v>
      </c>
      <c r="I1311" s="12" t="s">
        <v>193</v>
      </c>
      <c r="J1311" s="12" t="str">
        <f t="shared" si="392"/>
        <v>Gilbert</v>
      </c>
      <c r="K1311" s="12" t="s">
        <v>91</v>
      </c>
      <c r="L1311" s="12">
        <f t="shared" si="386"/>
        <v>77.47396854876844</v>
      </c>
      <c r="M1311" s="12" t="str">
        <f t="shared" si="393"/>
        <v>Above Average</v>
      </c>
      <c r="N1311" s="22">
        <v>7</v>
      </c>
      <c r="O1311" s="22" t="str">
        <f t="shared" si="394"/>
        <v>High</v>
      </c>
      <c r="P1311">
        <v>1999</v>
      </c>
      <c r="Q1311">
        <v>1999</v>
      </c>
      <c r="R1311" s="23">
        <v>978</v>
      </c>
      <c r="S1311" s="23" t="str">
        <f t="shared" si="395"/>
        <v>no</v>
      </c>
      <c r="T1311" s="23" t="str">
        <f t="shared" si="396"/>
        <v>Below Average</v>
      </c>
      <c r="U1311" s="24">
        <v>1005</v>
      </c>
      <c r="V1311" s="24">
        <v>978</v>
      </c>
      <c r="W1311" s="24" t="s">
        <v>412</v>
      </c>
      <c r="X1311" s="24">
        <v>1983</v>
      </c>
      <c r="Y1311" s="24" t="str">
        <f t="shared" si="397"/>
        <v>no</v>
      </c>
      <c r="Z1311" s="24" t="str">
        <f t="shared" si="398"/>
        <v>Above Average</v>
      </c>
      <c r="AA1311" s="25">
        <v>0</v>
      </c>
      <c r="AB1311" s="25">
        <v>0</v>
      </c>
      <c r="AC1311" s="25">
        <v>2</v>
      </c>
      <c r="AD1311" s="25">
        <v>1</v>
      </c>
      <c r="AE1311" s="25">
        <f t="shared" si="399"/>
        <v>3</v>
      </c>
      <c r="AF1311" s="25" t="str">
        <f t="shared" si="400"/>
        <v>More</v>
      </c>
      <c r="AG1311" s="57">
        <v>9</v>
      </c>
      <c r="AH1311" s="29">
        <v>225000</v>
      </c>
      <c r="AI1311" s="29">
        <f t="shared" si="387"/>
        <v>2961</v>
      </c>
      <c r="AJ1311" s="29" t="str">
        <f t="shared" si="401"/>
        <v>no</v>
      </c>
      <c r="AK1311" s="29">
        <f t="shared" si="402"/>
        <v>75.98784194528875</v>
      </c>
      <c r="AL1311" s="29">
        <f t="shared" si="403"/>
        <v>113.464447806354</v>
      </c>
    </row>
    <row r="1312" spans="1:38" x14ac:dyDescent="0.2">
      <c r="A1312">
        <v>1302</v>
      </c>
      <c r="B1312" s="12" t="s">
        <v>83</v>
      </c>
      <c r="C1312" s="12">
        <f t="shared" si="388"/>
        <v>69</v>
      </c>
      <c r="D1312" s="12" t="str">
        <f t="shared" si="385"/>
        <v>no</v>
      </c>
      <c r="E1312" s="12" t="str">
        <f t="shared" si="389"/>
        <v>Below Average</v>
      </c>
      <c r="F1312" s="21">
        <v>7500</v>
      </c>
      <c r="G1312" s="21" t="str">
        <f t="shared" si="390"/>
        <v>no</v>
      </c>
      <c r="H1312" s="21" t="str">
        <f t="shared" si="391"/>
        <v>Below Average</v>
      </c>
      <c r="I1312" s="12" t="s">
        <v>123</v>
      </c>
      <c r="J1312" s="12" t="str">
        <f t="shared" si="392"/>
        <v>Crawfor</v>
      </c>
      <c r="K1312" s="12" t="s">
        <v>91</v>
      </c>
      <c r="L1312" s="12">
        <f t="shared" si="386"/>
        <v>74.989820121918996</v>
      </c>
      <c r="M1312" s="12" t="str">
        <f t="shared" si="393"/>
        <v>Above Average</v>
      </c>
      <c r="N1312" s="22">
        <v>6</v>
      </c>
      <c r="O1312" s="22" t="str">
        <f t="shared" si="394"/>
        <v>Low</v>
      </c>
      <c r="P1312">
        <v>1942</v>
      </c>
      <c r="Q1312">
        <v>1950</v>
      </c>
      <c r="R1312" s="23">
        <v>771</v>
      </c>
      <c r="S1312" s="23" t="str">
        <f t="shared" si="395"/>
        <v>no</v>
      </c>
      <c r="T1312" s="23" t="str">
        <f t="shared" si="396"/>
        <v>Below Average</v>
      </c>
      <c r="U1312" s="24">
        <v>753</v>
      </c>
      <c r="V1312" s="24">
        <v>741</v>
      </c>
      <c r="W1312" s="24" t="s">
        <v>412</v>
      </c>
      <c r="X1312" s="24">
        <v>1494</v>
      </c>
      <c r="Y1312" s="24" t="str">
        <f t="shared" si="397"/>
        <v>no</v>
      </c>
      <c r="Z1312" s="24" t="str">
        <f t="shared" si="398"/>
        <v>Below Average</v>
      </c>
      <c r="AA1312" s="25">
        <v>0</v>
      </c>
      <c r="AB1312" s="25">
        <v>0</v>
      </c>
      <c r="AC1312" s="25">
        <v>1</v>
      </c>
      <c r="AD1312" s="25">
        <v>0</v>
      </c>
      <c r="AE1312" s="25">
        <f t="shared" si="399"/>
        <v>1</v>
      </c>
      <c r="AF1312" s="25" t="str">
        <f t="shared" si="400"/>
        <v>Less</v>
      </c>
      <c r="AG1312" s="57">
        <v>7</v>
      </c>
      <c r="AH1312" s="29">
        <v>177500</v>
      </c>
      <c r="AI1312" s="29">
        <f t="shared" si="387"/>
        <v>2265</v>
      </c>
      <c r="AJ1312" s="29" t="str">
        <f t="shared" si="401"/>
        <v>no</v>
      </c>
      <c r="AK1312" s="29">
        <f t="shared" si="402"/>
        <v>78.366445916114785</v>
      </c>
      <c r="AL1312" s="29">
        <f t="shared" si="403"/>
        <v>118.80856760374833</v>
      </c>
    </row>
    <row r="1313" spans="1:38" x14ac:dyDescent="0.2">
      <c r="A1313">
        <v>1303</v>
      </c>
      <c r="B1313" s="12">
        <v>92</v>
      </c>
      <c r="C1313" s="12">
        <f t="shared" si="388"/>
        <v>92</v>
      </c>
      <c r="D1313" s="12" t="str">
        <f t="shared" si="385"/>
        <v>no</v>
      </c>
      <c r="E1313" s="12" t="str">
        <f t="shared" si="389"/>
        <v>Above Average</v>
      </c>
      <c r="F1313" s="21">
        <v>10120</v>
      </c>
      <c r="G1313" s="21" t="str">
        <f t="shared" si="390"/>
        <v>no</v>
      </c>
      <c r="H1313" s="21" t="str">
        <f t="shared" si="391"/>
        <v>Below Average</v>
      </c>
      <c r="I1313" s="12" t="s">
        <v>129</v>
      </c>
      <c r="J1313" s="12" t="str">
        <f t="shared" si="392"/>
        <v>NoRidge</v>
      </c>
      <c r="K1313" s="12" t="s">
        <v>91</v>
      </c>
      <c r="L1313" s="12">
        <f t="shared" si="386"/>
        <v>82.673563019433331</v>
      </c>
      <c r="M1313" s="12" t="str">
        <f t="shared" si="393"/>
        <v>Above Average</v>
      </c>
      <c r="N1313" s="22">
        <v>8</v>
      </c>
      <c r="O1313" s="22" t="str">
        <f t="shared" si="394"/>
        <v>High</v>
      </c>
      <c r="P1313">
        <v>1994</v>
      </c>
      <c r="Q1313">
        <v>1994</v>
      </c>
      <c r="R1313" s="23">
        <v>1165</v>
      </c>
      <c r="S1313" s="23" t="str">
        <f t="shared" si="395"/>
        <v>no</v>
      </c>
      <c r="T1313" s="23" t="str">
        <f t="shared" si="396"/>
        <v>Above Average</v>
      </c>
      <c r="U1313" s="24">
        <v>1203</v>
      </c>
      <c r="V1313" s="24">
        <v>1323</v>
      </c>
      <c r="W1313" s="24" t="s">
        <v>412</v>
      </c>
      <c r="X1313" s="24">
        <v>2526</v>
      </c>
      <c r="Y1313" s="24" t="str">
        <f t="shared" si="397"/>
        <v>no</v>
      </c>
      <c r="Z1313" s="24" t="str">
        <f t="shared" si="398"/>
        <v>Above Average</v>
      </c>
      <c r="AA1313" s="25">
        <v>1</v>
      </c>
      <c r="AB1313" s="25">
        <v>0</v>
      </c>
      <c r="AC1313" s="25">
        <v>2</v>
      </c>
      <c r="AD1313" s="25">
        <v>1</v>
      </c>
      <c r="AE1313" s="25">
        <f t="shared" si="399"/>
        <v>4</v>
      </c>
      <c r="AF1313" s="25" t="str">
        <f t="shared" si="400"/>
        <v>More</v>
      </c>
      <c r="AG1313" s="57">
        <v>8</v>
      </c>
      <c r="AH1313" s="29">
        <v>290000</v>
      </c>
      <c r="AI1313" s="29">
        <f t="shared" si="387"/>
        <v>3691</v>
      </c>
      <c r="AJ1313" s="29" t="str">
        <f t="shared" si="401"/>
        <v>no</v>
      </c>
      <c r="AK1313" s="29">
        <f t="shared" si="402"/>
        <v>78.569493362232464</v>
      </c>
      <c r="AL1313" s="29">
        <f t="shared" si="403"/>
        <v>114.80601741884402</v>
      </c>
    </row>
    <row r="1314" spans="1:38" x14ac:dyDescent="0.2">
      <c r="A1314">
        <v>1304</v>
      </c>
      <c r="B1314" s="12">
        <v>73</v>
      </c>
      <c r="C1314" s="12">
        <f t="shared" si="388"/>
        <v>73</v>
      </c>
      <c r="D1314" s="12" t="str">
        <f t="shared" si="385"/>
        <v>no</v>
      </c>
      <c r="E1314" s="12" t="str">
        <f t="shared" si="389"/>
        <v>Above Average</v>
      </c>
      <c r="F1314" s="21">
        <v>8688</v>
      </c>
      <c r="G1314" s="21" t="str">
        <f t="shared" si="390"/>
        <v>no</v>
      </c>
      <c r="H1314" s="21" t="str">
        <f t="shared" si="391"/>
        <v>Below Average</v>
      </c>
      <c r="I1314" s="12" t="s">
        <v>136</v>
      </c>
      <c r="J1314" s="12" t="str">
        <f t="shared" si="392"/>
        <v>Somerst</v>
      </c>
      <c r="K1314" s="12" t="s">
        <v>91</v>
      </c>
      <c r="L1314" s="12">
        <f t="shared" si="386"/>
        <v>83.140020408338017</v>
      </c>
      <c r="M1314" s="12" t="str">
        <f t="shared" si="393"/>
        <v>Above Average</v>
      </c>
      <c r="N1314" s="22">
        <v>7</v>
      </c>
      <c r="O1314" s="22" t="str">
        <f t="shared" si="394"/>
        <v>High</v>
      </c>
      <c r="P1314">
        <v>2005</v>
      </c>
      <c r="Q1314">
        <v>2005</v>
      </c>
      <c r="R1314" s="23">
        <v>1616</v>
      </c>
      <c r="S1314" s="23" t="str">
        <f t="shared" si="395"/>
        <v>no</v>
      </c>
      <c r="T1314" s="23" t="str">
        <f t="shared" si="396"/>
        <v>Above Average</v>
      </c>
      <c r="U1314" s="24">
        <v>1616</v>
      </c>
      <c r="V1314" s="24">
        <v>0</v>
      </c>
      <c r="W1314" s="24" t="s">
        <v>413</v>
      </c>
      <c r="X1314" s="24">
        <v>1616</v>
      </c>
      <c r="Y1314" s="24" t="str">
        <f t="shared" si="397"/>
        <v>no</v>
      </c>
      <c r="Z1314" s="24" t="str">
        <f t="shared" si="398"/>
        <v>Above Average</v>
      </c>
      <c r="AA1314" s="25">
        <v>0</v>
      </c>
      <c r="AB1314" s="25">
        <v>0</v>
      </c>
      <c r="AC1314" s="25">
        <v>2</v>
      </c>
      <c r="AD1314" s="25">
        <v>0</v>
      </c>
      <c r="AE1314" s="25">
        <f t="shared" si="399"/>
        <v>2</v>
      </c>
      <c r="AF1314" s="25" t="str">
        <f t="shared" si="400"/>
        <v>Less</v>
      </c>
      <c r="AG1314" s="57">
        <v>7</v>
      </c>
      <c r="AH1314" s="29">
        <v>232000</v>
      </c>
      <c r="AI1314" s="29">
        <f t="shared" si="387"/>
        <v>3232</v>
      </c>
      <c r="AJ1314" s="29" t="str">
        <f t="shared" si="401"/>
        <v>no</v>
      </c>
      <c r="AK1314" s="29">
        <f t="shared" si="402"/>
        <v>71.78217821782178</v>
      </c>
      <c r="AL1314" s="29">
        <f t="shared" si="403"/>
        <v>143.56435643564356</v>
      </c>
    </row>
    <row r="1315" spans="1:38" x14ac:dyDescent="0.2">
      <c r="A1315">
        <v>1305</v>
      </c>
      <c r="B1315" s="12">
        <v>32</v>
      </c>
      <c r="C1315" s="12">
        <f t="shared" si="388"/>
        <v>32</v>
      </c>
      <c r="D1315" s="12" t="str">
        <f t="shared" si="385"/>
        <v>no</v>
      </c>
      <c r="E1315" s="12" t="str">
        <f t="shared" si="389"/>
        <v>Below Average</v>
      </c>
      <c r="F1315" s="21">
        <v>3363</v>
      </c>
      <c r="G1315" s="21" t="str">
        <f t="shared" si="390"/>
        <v>no</v>
      </c>
      <c r="H1315" s="21" t="str">
        <f t="shared" si="391"/>
        <v>Below Average</v>
      </c>
      <c r="I1315" s="12" t="s">
        <v>185</v>
      </c>
      <c r="J1315" s="12" t="str">
        <f t="shared" si="392"/>
        <v/>
      </c>
      <c r="K1315" s="12" t="s">
        <v>179</v>
      </c>
      <c r="L1315" s="12">
        <f t="shared" si="386"/>
        <v>61.772149970231268</v>
      </c>
      <c r="M1315" s="12" t="str">
        <f t="shared" si="393"/>
        <v/>
      </c>
      <c r="N1315" s="22">
        <v>7</v>
      </c>
      <c r="O1315" s="22" t="str">
        <f t="shared" si="394"/>
        <v>High</v>
      </c>
      <c r="P1315">
        <v>2004</v>
      </c>
      <c r="Q1315">
        <v>2004</v>
      </c>
      <c r="R1315" s="23">
        <v>976</v>
      </c>
      <c r="S1315" s="23" t="str">
        <f t="shared" si="395"/>
        <v>no</v>
      </c>
      <c r="T1315" s="23" t="str">
        <f t="shared" si="396"/>
        <v>Below Average</v>
      </c>
      <c r="U1315" s="24">
        <v>976</v>
      </c>
      <c r="V1315" s="24">
        <v>732</v>
      </c>
      <c r="W1315" s="24" t="s">
        <v>412</v>
      </c>
      <c r="X1315" s="24">
        <v>1708</v>
      </c>
      <c r="Y1315" s="24" t="str">
        <f t="shared" si="397"/>
        <v>no</v>
      </c>
      <c r="Z1315" s="24" t="str">
        <f t="shared" si="398"/>
        <v>Above Average</v>
      </c>
      <c r="AA1315" s="25">
        <v>0</v>
      </c>
      <c r="AB1315" s="25">
        <v>0</v>
      </c>
      <c r="AC1315" s="25">
        <v>2</v>
      </c>
      <c r="AD1315" s="25">
        <v>0</v>
      </c>
      <c r="AE1315" s="25">
        <f t="shared" si="399"/>
        <v>2</v>
      </c>
      <c r="AF1315" s="25" t="str">
        <f t="shared" si="400"/>
        <v>Less</v>
      </c>
      <c r="AG1315" s="57">
        <v>7</v>
      </c>
      <c r="AH1315" s="29">
        <v>130000</v>
      </c>
      <c r="AI1315" s="29">
        <f t="shared" si="387"/>
        <v>2684</v>
      </c>
      <c r="AJ1315" s="29" t="str">
        <f t="shared" si="401"/>
        <v>no</v>
      </c>
      <c r="AK1315" s="29">
        <f t="shared" si="402"/>
        <v>48.435171385991055</v>
      </c>
      <c r="AL1315" s="29">
        <f t="shared" si="403"/>
        <v>76.112412177985945</v>
      </c>
    </row>
    <row r="1316" spans="1:38" x14ac:dyDescent="0.2">
      <c r="A1316">
        <v>1306</v>
      </c>
      <c r="B1316" s="12">
        <v>108</v>
      </c>
      <c r="C1316" s="12">
        <f t="shared" si="388"/>
        <v>108</v>
      </c>
      <c r="D1316" s="12" t="str">
        <f t="shared" si="385"/>
        <v>yes</v>
      </c>
      <c r="E1316" s="12" t="str">
        <f t="shared" si="389"/>
        <v>Above Average</v>
      </c>
      <c r="F1316" s="21">
        <v>13173</v>
      </c>
      <c r="G1316" s="21" t="str">
        <f t="shared" si="390"/>
        <v>no</v>
      </c>
      <c r="H1316" s="21" t="str">
        <f t="shared" si="391"/>
        <v>Above Average</v>
      </c>
      <c r="I1316" s="12" t="s">
        <v>154</v>
      </c>
      <c r="J1316" s="12" t="str">
        <f t="shared" si="392"/>
        <v>NridgHt</v>
      </c>
      <c r="K1316" s="12" t="s">
        <v>91</v>
      </c>
      <c r="L1316" s="12">
        <f t="shared" si="386"/>
        <v>92.435750489847905</v>
      </c>
      <c r="M1316" s="12" t="str">
        <f t="shared" si="393"/>
        <v>Above Average</v>
      </c>
      <c r="N1316" s="22">
        <v>9</v>
      </c>
      <c r="O1316" s="22" t="str">
        <f t="shared" si="394"/>
        <v>High</v>
      </c>
      <c r="P1316">
        <v>2006</v>
      </c>
      <c r="Q1316">
        <v>2007</v>
      </c>
      <c r="R1316" s="23">
        <v>1652</v>
      </c>
      <c r="S1316" s="23" t="str">
        <f t="shared" si="395"/>
        <v>no</v>
      </c>
      <c r="T1316" s="23" t="str">
        <f t="shared" si="396"/>
        <v>Above Average</v>
      </c>
      <c r="U1316" s="24">
        <v>1652</v>
      </c>
      <c r="V1316" s="24">
        <v>0</v>
      </c>
      <c r="W1316" s="24" t="s">
        <v>413</v>
      </c>
      <c r="X1316" s="24">
        <v>1652</v>
      </c>
      <c r="Y1316" s="24" t="str">
        <f t="shared" si="397"/>
        <v>no</v>
      </c>
      <c r="Z1316" s="24" t="str">
        <f t="shared" si="398"/>
        <v>Above Average</v>
      </c>
      <c r="AA1316" s="25">
        <v>1</v>
      </c>
      <c r="AB1316" s="25">
        <v>0</v>
      </c>
      <c r="AC1316" s="25">
        <v>2</v>
      </c>
      <c r="AD1316" s="25">
        <v>0</v>
      </c>
      <c r="AE1316" s="25">
        <f t="shared" si="399"/>
        <v>3</v>
      </c>
      <c r="AF1316" s="25" t="str">
        <f t="shared" si="400"/>
        <v>More</v>
      </c>
      <c r="AG1316" s="57">
        <v>6</v>
      </c>
      <c r="AH1316" s="29">
        <v>325000</v>
      </c>
      <c r="AI1316" s="29">
        <f t="shared" si="387"/>
        <v>3304</v>
      </c>
      <c r="AJ1316" s="29" t="str">
        <f t="shared" si="401"/>
        <v>no</v>
      </c>
      <c r="AK1316" s="29">
        <f t="shared" si="402"/>
        <v>98.365617433414045</v>
      </c>
      <c r="AL1316" s="29">
        <f t="shared" si="403"/>
        <v>196.73123486682809</v>
      </c>
    </row>
    <row r="1317" spans="1:38" x14ac:dyDescent="0.2">
      <c r="A1317">
        <v>1307</v>
      </c>
      <c r="B1317" s="12">
        <v>48</v>
      </c>
      <c r="C1317" s="12">
        <f t="shared" si="388"/>
        <v>48</v>
      </c>
      <c r="D1317" s="12" t="str">
        <f t="shared" si="385"/>
        <v>no</v>
      </c>
      <c r="E1317" s="12" t="str">
        <f t="shared" si="389"/>
        <v>Below Average</v>
      </c>
      <c r="F1317" s="21">
        <v>6955</v>
      </c>
      <c r="G1317" s="21" t="str">
        <f t="shared" si="390"/>
        <v>no</v>
      </c>
      <c r="H1317" s="21" t="str">
        <f t="shared" si="391"/>
        <v>Below Average</v>
      </c>
      <c r="I1317" s="12" t="s">
        <v>154</v>
      </c>
      <c r="J1317" s="12" t="str">
        <f t="shared" si="392"/>
        <v/>
      </c>
      <c r="K1317" s="12" t="s">
        <v>179</v>
      </c>
      <c r="L1317" s="12">
        <f t="shared" si="386"/>
        <v>92.435750489847905</v>
      </c>
      <c r="M1317" s="12" t="str">
        <f t="shared" si="393"/>
        <v/>
      </c>
      <c r="N1317" s="22">
        <v>7</v>
      </c>
      <c r="O1317" s="22" t="str">
        <f t="shared" si="394"/>
        <v>High</v>
      </c>
      <c r="P1317">
        <v>2005</v>
      </c>
      <c r="Q1317">
        <v>2006</v>
      </c>
      <c r="R1317" s="23">
        <v>1368</v>
      </c>
      <c r="S1317" s="23" t="str">
        <f t="shared" si="395"/>
        <v>no</v>
      </c>
      <c r="T1317" s="23" t="str">
        <f t="shared" si="396"/>
        <v>Above Average</v>
      </c>
      <c r="U1317" s="24">
        <v>1368</v>
      </c>
      <c r="V1317" s="24">
        <v>0</v>
      </c>
      <c r="W1317" s="24" t="s">
        <v>413</v>
      </c>
      <c r="X1317" s="24">
        <v>1368</v>
      </c>
      <c r="Y1317" s="24" t="str">
        <f t="shared" si="397"/>
        <v>no</v>
      </c>
      <c r="Z1317" s="24" t="str">
        <f t="shared" si="398"/>
        <v>Below Average</v>
      </c>
      <c r="AA1317" s="25">
        <v>0</v>
      </c>
      <c r="AB1317" s="25">
        <v>0</v>
      </c>
      <c r="AC1317" s="25">
        <v>2</v>
      </c>
      <c r="AD1317" s="25">
        <v>0</v>
      </c>
      <c r="AE1317" s="25">
        <f t="shared" si="399"/>
        <v>2</v>
      </c>
      <c r="AF1317" s="25" t="str">
        <f t="shared" si="400"/>
        <v>Less</v>
      </c>
      <c r="AG1317" s="57">
        <v>6</v>
      </c>
      <c r="AH1317" s="29">
        <v>202500</v>
      </c>
      <c r="AI1317" s="29">
        <f t="shared" si="387"/>
        <v>2736</v>
      </c>
      <c r="AJ1317" s="29" t="str">
        <f t="shared" si="401"/>
        <v>no</v>
      </c>
      <c r="AK1317" s="29">
        <f t="shared" si="402"/>
        <v>74.013157894736835</v>
      </c>
      <c r="AL1317" s="29">
        <f t="shared" si="403"/>
        <v>148.02631578947367</v>
      </c>
    </row>
    <row r="1318" spans="1:38" x14ac:dyDescent="0.2">
      <c r="A1318">
        <v>1308</v>
      </c>
      <c r="B1318" s="12">
        <v>60</v>
      </c>
      <c r="C1318" s="12">
        <f t="shared" si="388"/>
        <v>60</v>
      </c>
      <c r="D1318" s="12" t="str">
        <f t="shared" si="385"/>
        <v>no</v>
      </c>
      <c r="E1318" s="12" t="str">
        <f t="shared" si="389"/>
        <v>Below Average</v>
      </c>
      <c r="F1318" s="21">
        <v>8072</v>
      </c>
      <c r="G1318" s="21" t="str">
        <f t="shared" si="390"/>
        <v>no</v>
      </c>
      <c r="H1318" s="21" t="str">
        <f t="shared" si="391"/>
        <v>Below Average</v>
      </c>
      <c r="I1318" s="12" t="s">
        <v>89</v>
      </c>
      <c r="J1318" s="12" t="str">
        <f t="shared" si="392"/>
        <v>CollgCr</v>
      </c>
      <c r="K1318" s="12" t="s">
        <v>91</v>
      </c>
      <c r="L1318" s="12">
        <f t="shared" si="386"/>
        <v>74.535824409408733</v>
      </c>
      <c r="M1318" s="12" t="str">
        <f t="shared" si="393"/>
        <v>Above Average</v>
      </c>
      <c r="N1318" s="22">
        <v>5</v>
      </c>
      <c r="O1318" s="22" t="str">
        <f t="shared" si="394"/>
        <v>Low</v>
      </c>
      <c r="P1318">
        <v>1994</v>
      </c>
      <c r="Q1318">
        <v>1995</v>
      </c>
      <c r="R1318" s="23">
        <v>990</v>
      </c>
      <c r="S1318" s="23" t="str">
        <f t="shared" si="395"/>
        <v>no</v>
      </c>
      <c r="T1318" s="23" t="str">
        <f t="shared" si="396"/>
        <v>Below Average</v>
      </c>
      <c r="U1318" s="24">
        <v>990</v>
      </c>
      <c r="V1318" s="24">
        <v>0</v>
      </c>
      <c r="W1318" s="24" t="s">
        <v>413</v>
      </c>
      <c r="X1318" s="24">
        <v>990</v>
      </c>
      <c r="Y1318" s="24" t="str">
        <f t="shared" si="397"/>
        <v>no</v>
      </c>
      <c r="Z1318" s="24" t="str">
        <f t="shared" si="398"/>
        <v>Below Average</v>
      </c>
      <c r="AA1318" s="25">
        <v>1</v>
      </c>
      <c r="AB1318" s="25">
        <v>0</v>
      </c>
      <c r="AC1318" s="25">
        <v>1</v>
      </c>
      <c r="AD1318" s="25">
        <v>0</v>
      </c>
      <c r="AE1318" s="25">
        <f t="shared" si="399"/>
        <v>2</v>
      </c>
      <c r="AF1318" s="25" t="str">
        <f t="shared" si="400"/>
        <v>Less</v>
      </c>
      <c r="AG1318" s="57">
        <v>5</v>
      </c>
      <c r="AH1318" s="29">
        <v>138000</v>
      </c>
      <c r="AI1318" s="29">
        <f t="shared" si="387"/>
        <v>1980</v>
      </c>
      <c r="AJ1318" s="29" t="str">
        <f t="shared" si="401"/>
        <v>no</v>
      </c>
      <c r="AK1318" s="29">
        <f t="shared" si="402"/>
        <v>69.696969696969703</v>
      </c>
      <c r="AL1318" s="29">
        <f t="shared" si="403"/>
        <v>139.39393939393941</v>
      </c>
    </row>
    <row r="1319" spans="1:38" x14ac:dyDescent="0.2">
      <c r="A1319">
        <v>1309</v>
      </c>
      <c r="B1319" s="12">
        <v>100</v>
      </c>
      <c r="C1319" s="12">
        <f t="shared" si="388"/>
        <v>100</v>
      </c>
      <c r="D1319" s="12" t="str">
        <f t="shared" si="385"/>
        <v>no</v>
      </c>
      <c r="E1319" s="12" t="str">
        <f t="shared" si="389"/>
        <v>Above Average</v>
      </c>
      <c r="F1319" s="21">
        <v>12000</v>
      </c>
      <c r="G1319" s="21" t="str">
        <f t="shared" si="390"/>
        <v>no</v>
      </c>
      <c r="H1319" s="21" t="str">
        <f t="shared" si="391"/>
        <v>Above Average</v>
      </c>
      <c r="I1319" s="12" t="s">
        <v>143</v>
      </c>
      <c r="J1319" s="12" t="str">
        <f t="shared" si="392"/>
        <v>OldTown</v>
      </c>
      <c r="K1319" s="12" t="s">
        <v>91</v>
      </c>
      <c r="L1319" s="12">
        <f t="shared" si="386"/>
        <v>57.90974368543602</v>
      </c>
      <c r="M1319" s="12" t="str">
        <f t="shared" si="393"/>
        <v>Below Average</v>
      </c>
      <c r="N1319" s="22">
        <v>5</v>
      </c>
      <c r="O1319" s="22" t="str">
        <f t="shared" si="394"/>
        <v>Low</v>
      </c>
      <c r="P1319">
        <v>1948</v>
      </c>
      <c r="Q1319">
        <v>2005</v>
      </c>
      <c r="R1319" s="23">
        <v>924</v>
      </c>
      <c r="S1319" s="23" t="str">
        <f t="shared" si="395"/>
        <v>no</v>
      </c>
      <c r="T1319" s="23" t="str">
        <f t="shared" si="396"/>
        <v>Below Average</v>
      </c>
      <c r="U1319" s="24">
        <v>1122</v>
      </c>
      <c r="V1319" s="24">
        <v>0</v>
      </c>
      <c r="W1319" s="24" t="s">
        <v>413</v>
      </c>
      <c r="X1319" s="24">
        <v>1122</v>
      </c>
      <c r="Y1319" s="24" t="str">
        <f t="shared" si="397"/>
        <v>no</v>
      </c>
      <c r="Z1319" s="24" t="str">
        <f t="shared" si="398"/>
        <v>Below Average</v>
      </c>
      <c r="AA1319" s="25">
        <v>1</v>
      </c>
      <c r="AB1319" s="25">
        <v>0</v>
      </c>
      <c r="AC1319" s="25">
        <v>1</v>
      </c>
      <c r="AD1319" s="25">
        <v>0</v>
      </c>
      <c r="AE1319" s="25">
        <f t="shared" si="399"/>
        <v>2</v>
      </c>
      <c r="AF1319" s="25" t="str">
        <f t="shared" si="400"/>
        <v>Less</v>
      </c>
      <c r="AG1319" s="57">
        <v>6</v>
      </c>
      <c r="AH1319" s="29">
        <v>147000</v>
      </c>
      <c r="AI1319" s="29">
        <f t="shared" si="387"/>
        <v>2046</v>
      </c>
      <c r="AJ1319" s="29" t="str">
        <f t="shared" si="401"/>
        <v>no</v>
      </c>
      <c r="AK1319" s="29">
        <f t="shared" si="402"/>
        <v>71.847507331378296</v>
      </c>
      <c r="AL1319" s="29">
        <f t="shared" si="403"/>
        <v>131.01604278074868</v>
      </c>
    </row>
    <row r="1320" spans="1:38" x14ac:dyDescent="0.2">
      <c r="A1320">
        <v>1310</v>
      </c>
      <c r="B1320" s="12" t="s">
        <v>83</v>
      </c>
      <c r="C1320" s="12">
        <f t="shared" si="388"/>
        <v>69</v>
      </c>
      <c r="D1320" s="12" t="str">
        <f t="shared" si="385"/>
        <v>no</v>
      </c>
      <c r="E1320" s="12" t="str">
        <f t="shared" si="389"/>
        <v>Below Average</v>
      </c>
      <c r="F1320" s="21">
        <v>7153</v>
      </c>
      <c r="G1320" s="21" t="str">
        <f t="shared" si="390"/>
        <v>no</v>
      </c>
      <c r="H1320" s="21" t="str">
        <f t="shared" si="391"/>
        <v>Below Average</v>
      </c>
      <c r="I1320" s="12" t="s">
        <v>170</v>
      </c>
      <c r="J1320" s="12" t="str">
        <f t="shared" si="392"/>
        <v>SawyerW</v>
      </c>
      <c r="K1320" s="12" t="s">
        <v>91</v>
      </c>
      <c r="L1320" s="12">
        <f t="shared" si="386"/>
        <v>71.682411868126678</v>
      </c>
      <c r="M1320" s="12" t="str">
        <f t="shared" si="393"/>
        <v>Above Average</v>
      </c>
      <c r="N1320" s="22">
        <v>6</v>
      </c>
      <c r="O1320" s="22" t="str">
        <f t="shared" si="394"/>
        <v>Low</v>
      </c>
      <c r="P1320">
        <v>1991</v>
      </c>
      <c r="Q1320">
        <v>1991</v>
      </c>
      <c r="R1320" s="23">
        <v>1278</v>
      </c>
      <c r="S1320" s="23" t="str">
        <f t="shared" si="395"/>
        <v>no</v>
      </c>
      <c r="T1320" s="23" t="str">
        <f t="shared" si="396"/>
        <v>Above Average</v>
      </c>
      <c r="U1320" s="24">
        <v>1294</v>
      </c>
      <c r="V1320" s="24">
        <v>0</v>
      </c>
      <c r="W1320" s="24" t="s">
        <v>413</v>
      </c>
      <c r="X1320" s="24">
        <v>1294</v>
      </c>
      <c r="Y1320" s="24" t="str">
        <f t="shared" si="397"/>
        <v>no</v>
      </c>
      <c r="Z1320" s="24" t="str">
        <f t="shared" si="398"/>
        <v>Below Average</v>
      </c>
      <c r="AA1320" s="25">
        <v>1</v>
      </c>
      <c r="AB1320" s="25">
        <v>0</v>
      </c>
      <c r="AC1320" s="25">
        <v>2</v>
      </c>
      <c r="AD1320" s="25">
        <v>0</v>
      </c>
      <c r="AE1320" s="25">
        <f t="shared" si="399"/>
        <v>3</v>
      </c>
      <c r="AF1320" s="25" t="str">
        <f t="shared" si="400"/>
        <v>More</v>
      </c>
      <c r="AG1320" s="57">
        <v>6</v>
      </c>
      <c r="AH1320" s="29">
        <v>179200</v>
      </c>
      <c r="AI1320" s="29">
        <f t="shared" si="387"/>
        <v>2572</v>
      </c>
      <c r="AJ1320" s="29" t="str">
        <f t="shared" si="401"/>
        <v>no</v>
      </c>
      <c r="AK1320" s="29">
        <f t="shared" si="402"/>
        <v>69.673405909797822</v>
      </c>
      <c r="AL1320" s="29">
        <f t="shared" si="403"/>
        <v>138.48531684698608</v>
      </c>
    </row>
    <row r="1321" spans="1:38" x14ac:dyDescent="0.2">
      <c r="A1321">
        <v>1311</v>
      </c>
      <c r="B1321" s="12">
        <v>100</v>
      </c>
      <c r="C1321" s="12">
        <f t="shared" si="388"/>
        <v>100</v>
      </c>
      <c r="D1321" s="12" t="str">
        <f t="shared" si="385"/>
        <v>no</v>
      </c>
      <c r="E1321" s="12" t="str">
        <f t="shared" si="389"/>
        <v>Above Average</v>
      </c>
      <c r="F1321" s="21">
        <v>17500</v>
      </c>
      <c r="G1321" s="21" t="str">
        <f t="shared" si="390"/>
        <v>no</v>
      </c>
      <c r="H1321" s="21" t="str">
        <f t="shared" si="391"/>
        <v>Above Average</v>
      </c>
      <c r="I1321" s="12" t="s">
        <v>123</v>
      </c>
      <c r="J1321" s="12" t="str">
        <f t="shared" si="392"/>
        <v>Crawfor</v>
      </c>
      <c r="K1321" s="12" t="s">
        <v>91</v>
      </c>
      <c r="L1321" s="12">
        <f t="shared" si="386"/>
        <v>74.989820121918996</v>
      </c>
      <c r="M1321" s="12" t="str">
        <f t="shared" si="393"/>
        <v>Above Average</v>
      </c>
      <c r="N1321" s="22">
        <v>7</v>
      </c>
      <c r="O1321" s="22" t="str">
        <f t="shared" si="394"/>
        <v>High</v>
      </c>
      <c r="P1321">
        <v>1959</v>
      </c>
      <c r="Q1321">
        <v>2002</v>
      </c>
      <c r="R1321" s="23">
        <v>1902</v>
      </c>
      <c r="S1321" s="23" t="str">
        <f t="shared" si="395"/>
        <v>no</v>
      </c>
      <c r="T1321" s="23" t="str">
        <f t="shared" si="396"/>
        <v>Above Average</v>
      </c>
      <c r="U1321" s="24">
        <v>1902</v>
      </c>
      <c r="V1321" s="24">
        <v>0</v>
      </c>
      <c r="W1321" s="24" t="s">
        <v>413</v>
      </c>
      <c r="X1321" s="24">
        <v>1902</v>
      </c>
      <c r="Y1321" s="24" t="str">
        <f t="shared" si="397"/>
        <v>no</v>
      </c>
      <c r="Z1321" s="24" t="str">
        <f t="shared" si="398"/>
        <v>Above Average</v>
      </c>
      <c r="AA1321" s="25">
        <v>1</v>
      </c>
      <c r="AB1321" s="25">
        <v>0</v>
      </c>
      <c r="AC1321" s="25">
        <v>2</v>
      </c>
      <c r="AD1321" s="25">
        <v>0</v>
      </c>
      <c r="AE1321" s="25">
        <f t="shared" si="399"/>
        <v>3</v>
      </c>
      <c r="AF1321" s="25" t="str">
        <f t="shared" si="400"/>
        <v>More</v>
      </c>
      <c r="AG1321" s="57">
        <v>7</v>
      </c>
      <c r="AH1321" s="29">
        <v>335000</v>
      </c>
      <c r="AI1321" s="29">
        <f t="shared" si="387"/>
        <v>3804</v>
      </c>
      <c r="AJ1321" s="29" t="str">
        <f t="shared" si="401"/>
        <v>no</v>
      </c>
      <c r="AK1321" s="29">
        <f t="shared" si="402"/>
        <v>88.065194532071501</v>
      </c>
      <c r="AL1321" s="29">
        <f t="shared" si="403"/>
        <v>176.130389064143</v>
      </c>
    </row>
    <row r="1322" spans="1:38" x14ac:dyDescent="0.2">
      <c r="A1322">
        <v>1312</v>
      </c>
      <c r="B1322" s="12">
        <v>68</v>
      </c>
      <c r="C1322" s="12">
        <f t="shared" si="388"/>
        <v>68</v>
      </c>
      <c r="D1322" s="12" t="str">
        <f t="shared" si="385"/>
        <v>no</v>
      </c>
      <c r="E1322" s="12" t="str">
        <f t="shared" si="389"/>
        <v>Below Average</v>
      </c>
      <c r="F1322" s="21">
        <v>8814</v>
      </c>
      <c r="G1322" s="21" t="str">
        <f t="shared" si="390"/>
        <v>no</v>
      </c>
      <c r="H1322" s="21" t="str">
        <f t="shared" si="391"/>
        <v>Below Average</v>
      </c>
      <c r="I1322" s="12" t="s">
        <v>89</v>
      </c>
      <c r="J1322" s="12" t="str">
        <f t="shared" si="392"/>
        <v>CollgCr</v>
      </c>
      <c r="K1322" s="12" t="s">
        <v>91</v>
      </c>
      <c r="L1322" s="12">
        <f t="shared" si="386"/>
        <v>74.535824409408733</v>
      </c>
      <c r="M1322" s="12" t="str">
        <f t="shared" si="393"/>
        <v>Above Average</v>
      </c>
      <c r="N1322" s="22">
        <v>7</v>
      </c>
      <c r="O1322" s="22" t="str">
        <f t="shared" si="394"/>
        <v>High</v>
      </c>
      <c r="P1322">
        <v>2005</v>
      </c>
      <c r="Q1322">
        <v>2007</v>
      </c>
      <c r="R1322" s="23">
        <v>1274</v>
      </c>
      <c r="S1322" s="23" t="str">
        <f t="shared" si="395"/>
        <v>no</v>
      </c>
      <c r="T1322" s="23" t="str">
        <f t="shared" si="396"/>
        <v>Above Average</v>
      </c>
      <c r="U1322" s="24">
        <v>1274</v>
      </c>
      <c r="V1322" s="24">
        <v>0</v>
      </c>
      <c r="W1322" s="24" t="s">
        <v>413</v>
      </c>
      <c r="X1322" s="24">
        <v>1274</v>
      </c>
      <c r="Y1322" s="24" t="str">
        <f t="shared" si="397"/>
        <v>no</v>
      </c>
      <c r="Z1322" s="24" t="str">
        <f t="shared" si="398"/>
        <v>Below Average</v>
      </c>
      <c r="AA1322" s="25">
        <v>1</v>
      </c>
      <c r="AB1322" s="25">
        <v>0</v>
      </c>
      <c r="AC1322" s="25">
        <v>2</v>
      </c>
      <c r="AD1322" s="25">
        <v>0</v>
      </c>
      <c r="AE1322" s="25">
        <f t="shared" si="399"/>
        <v>3</v>
      </c>
      <c r="AF1322" s="25" t="str">
        <f t="shared" si="400"/>
        <v>More</v>
      </c>
      <c r="AG1322" s="57">
        <v>6</v>
      </c>
      <c r="AH1322" s="29">
        <v>203000</v>
      </c>
      <c r="AI1322" s="29">
        <f t="shared" si="387"/>
        <v>2548</v>
      </c>
      <c r="AJ1322" s="29" t="str">
        <f t="shared" si="401"/>
        <v>no</v>
      </c>
      <c r="AK1322" s="29">
        <f t="shared" si="402"/>
        <v>79.670329670329664</v>
      </c>
      <c r="AL1322" s="29">
        <f t="shared" si="403"/>
        <v>159.34065934065933</v>
      </c>
    </row>
    <row r="1323" spans="1:38" x14ac:dyDescent="0.2">
      <c r="A1323">
        <v>1313</v>
      </c>
      <c r="B1323" s="12" t="s">
        <v>83</v>
      </c>
      <c r="C1323" s="12">
        <f t="shared" si="388"/>
        <v>69</v>
      </c>
      <c r="D1323" s="12" t="str">
        <f t="shared" si="385"/>
        <v>no</v>
      </c>
      <c r="E1323" s="12" t="str">
        <f t="shared" si="389"/>
        <v>Below Average</v>
      </c>
      <c r="F1323" s="21">
        <v>9572</v>
      </c>
      <c r="G1323" s="21" t="str">
        <f t="shared" si="390"/>
        <v>no</v>
      </c>
      <c r="H1323" s="21" t="str">
        <f t="shared" si="391"/>
        <v>Below Average</v>
      </c>
      <c r="I1323" s="12" t="s">
        <v>129</v>
      </c>
      <c r="J1323" s="12" t="str">
        <f t="shared" si="392"/>
        <v>NoRidge</v>
      </c>
      <c r="K1323" s="12" t="s">
        <v>91</v>
      </c>
      <c r="L1323" s="12">
        <f t="shared" si="386"/>
        <v>82.673563019433331</v>
      </c>
      <c r="M1323" s="12" t="str">
        <f t="shared" si="393"/>
        <v>Above Average</v>
      </c>
      <c r="N1323" s="22">
        <v>8</v>
      </c>
      <c r="O1323" s="22" t="str">
        <f t="shared" si="394"/>
        <v>High</v>
      </c>
      <c r="P1323">
        <v>1990</v>
      </c>
      <c r="Q1323">
        <v>1990</v>
      </c>
      <c r="R1323" s="23">
        <v>1453</v>
      </c>
      <c r="S1323" s="23" t="str">
        <f t="shared" si="395"/>
        <v>no</v>
      </c>
      <c r="T1323" s="23" t="str">
        <f t="shared" si="396"/>
        <v>Above Average</v>
      </c>
      <c r="U1323" s="24">
        <v>1453</v>
      </c>
      <c r="V1323" s="24">
        <v>1357</v>
      </c>
      <c r="W1323" s="24" t="s">
        <v>412</v>
      </c>
      <c r="X1323" s="24">
        <v>2810</v>
      </c>
      <c r="Y1323" s="24" t="str">
        <f t="shared" si="397"/>
        <v>yes</v>
      </c>
      <c r="Z1323" s="24" t="str">
        <f t="shared" si="398"/>
        <v>Above Average</v>
      </c>
      <c r="AA1323" s="25">
        <v>0</v>
      </c>
      <c r="AB1323" s="25">
        <v>0</v>
      </c>
      <c r="AC1323" s="25">
        <v>2</v>
      </c>
      <c r="AD1323" s="25">
        <v>1</v>
      </c>
      <c r="AE1323" s="25">
        <f t="shared" si="399"/>
        <v>3</v>
      </c>
      <c r="AF1323" s="25" t="str">
        <f t="shared" si="400"/>
        <v>More</v>
      </c>
      <c r="AG1323" s="57">
        <v>9</v>
      </c>
      <c r="AH1323" s="29">
        <v>302000</v>
      </c>
      <c r="AI1323" s="29">
        <f t="shared" si="387"/>
        <v>4263</v>
      </c>
      <c r="AJ1323" s="29" t="str">
        <f t="shared" si="401"/>
        <v>no</v>
      </c>
      <c r="AK1323" s="29">
        <f t="shared" si="402"/>
        <v>70.842129955430451</v>
      </c>
      <c r="AL1323" s="29">
        <f t="shared" si="403"/>
        <v>107.47330960854093</v>
      </c>
    </row>
    <row r="1324" spans="1:38" x14ac:dyDescent="0.2">
      <c r="A1324">
        <v>1314</v>
      </c>
      <c r="B1324" s="12">
        <v>108</v>
      </c>
      <c r="C1324" s="12">
        <f t="shared" si="388"/>
        <v>108</v>
      </c>
      <c r="D1324" s="12" t="str">
        <f t="shared" si="385"/>
        <v>yes</v>
      </c>
      <c r="E1324" s="12" t="str">
        <f t="shared" si="389"/>
        <v>Above Average</v>
      </c>
      <c r="F1324" s="21">
        <v>14774</v>
      </c>
      <c r="G1324" s="21" t="str">
        <f t="shared" si="390"/>
        <v>no</v>
      </c>
      <c r="H1324" s="21" t="str">
        <f t="shared" si="391"/>
        <v>Above Average</v>
      </c>
      <c r="I1324" s="12" t="s">
        <v>129</v>
      </c>
      <c r="J1324" s="12" t="str">
        <f t="shared" si="392"/>
        <v>NoRidge</v>
      </c>
      <c r="K1324" s="12" t="s">
        <v>91</v>
      </c>
      <c r="L1324" s="12">
        <f t="shared" si="386"/>
        <v>82.673563019433331</v>
      </c>
      <c r="M1324" s="12" t="str">
        <f t="shared" si="393"/>
        <v>Above Average</v>
      </c>
      <c r="N1324" s="22">
        <v>9</v>
      </c>
      <c r="O1324" s="22" t="str">
        <f t="shared" si="394"/>
        <v>High</v>
      </c>
      <c r="P1324">
        <v>1999</v>
      </c>
      <c r="Q1324">
        <v>1999</v>
      </c>
      <c r="R1324" s="23">
        <v>1393</v>
      </c>
      <c r="S1324" s="23" t="str">
        <f t="shared" si="395"/>
        <v>no</v>
      </c>
      <c r="T1324" s="23" t="str">
        <f t="shared" si="396"/>
        <v>Above Average</v>
      </c>
      <c r="U1324" s="24">
        <v>1422</v>
      </c>
      <c r="V1324" s="24">
        <v>1177</v>
      </c>
      <c r="W1324" s="24" t="s">
        <v>412</v>
      </c>
      <c r="X1324" s="24">
        <v>2599</v>
      </c>
      <c r="Y1324" s="24" t="str">
        <f t="shared" si="397"/>
        <v>no</v>
      </c>
      <c r="Z1324" s="24" t="str">
        <f t="shared" si="398"/>
        <v>Above Average</v>
      </c>
      <c r="AA1324" s="25">
        <v>0</v>
      </c>
      <c r="AB1324" s="25">
        <v>0</v>
      </c>
      <c r="AC1324" s="25">
        <v>2</v>
      </c>
      <c r="AD1324" s="25">
        <v>1</v>
      </c>
      <c r="AE1324" s="25">
        <f t="shared" si="399"/>
        <v>3</v>
      </c>
      <c r="AF1324" s="25" t="str">
        <f t="shared" si="400"/>
        <v>More</v>
      </c>
      <c r="AG1324" s="57">
        <v>10</v>
      </c>
      <c r="AH1324" s="29">
        <v>333168</v>
      </c>
      <c r="AI1324" s="29">
        <f t="shared" si="387"/>
        <v>3992</v>
      </c>
      <c r="AJ1324" s="29" t="str">
        <f t="shared" si="401"/>
        <v>no</v>
      </c>
      <c r="AK1324" s="29">
        <f t="shared" si="402"/>
        <v>83.458917835671343</v>
      </c>
      <c r="AL1324" s="29">
        <f t="shared" si="403"/>
        <v>128.19084263178146</v>
      </c>
    </row>
    <row r="1325" spans="1:38" x14ac:dyDescent="0.2">
      <c r="A1325">
        <v>1315</v>
      </c>
      <c r="B1325" s="12">
        <v>60</v>
      </c>
      <c r="C1325" s="12">
        <f t="shared" si="388"/>
        <v>60</v>
      </c>
      <c r="D1325" s="12" t="str">
        <f t="shared" si="385"/>
        <v>no</v>
      </c>
      <c r="E1325" s="12" t="str">
        <f t="shared" si="389"/>
        <v>Below Average</v>
      </c>
      <c r="F1325" s="21">
        <v>8190</v>
      </c>
      <c r="G1325" s="21" t="str">
        <f t="shared" si="390"/>
        <v>no</v>
      </c>
      <c r="H1325" s="21" t="str">
        <f t="shared" si="391"/>
        <v>Below Average</v>
      </c>
      <c r="I1325" s="12" t="s">
        <v>185</v>
      </c>
      <c r="J1325" s="12" t="str">
        <f t="shared" si="392"/>
        <v>Edwards</v>
      </c>
      <c r="K1325" s="12" t="s">
        <v>91</v>
      </c>
      <c r="L1325" s="12">
        <f t="shared" si="386"/>
        <v>61.772149970231268</v>
      </c>
      <c r="M1325" s="12" t="str">
        <f t="shared" si="393"/>
        <v>Below Average</v>
      </c>
      <c r="N1325" s="22">
        <v>4</v>
      </c>
      <c r="O1325" s="22" t="str">
        <f t="shared" si="394"/>
        <v>Low</v>
      </c>
      <c r="P1325">
        <v>1954</v>
      </c>
      <c r="Q1325">
        <v>1954</v>
      </c>
      <c r="R1325" s="23">
        <v>948</v>
      </c>
      <c r="S1325" s="23" t="str">
        <f t="shared" si="395"/>
        <v>no</v>
      </c>
      <c r="T1325" s="23" t="str">
        <f t="shared" si="396"/>
        <v>Below Average</v>
      </c>
      <c r="U1325" s="24">
        <v>948</v>
      </c>
      <c r="V1325" s="24">
        <v>0</v>
      </c>
      <c r="W1325" s="24" t="s">
        <v>413</v>
      </c>
      <c r="X1325" s="24">
        <v>948</v>
      </c>
      <c r="Y1325" s="24" t="str">
        <f t="shared" si="397"/>
        <v>no</v>
      </c>
      <c r="Z1325" s="24" t="str">
        <f t="shared" si="398"/>
        <v>Below Average</v>
      </c>
      <c r="AA1325" s="25">
        <v>1</v>
      </c>
      <c r="AB1325" s="25">
        <v>0</v>
      </c>
      <c r="AC1325" s="25">
        <v>1</v>
      </c>
      <c r="AD1325" s="25">
        <v>0</v>
      </c>
      <c r="AE1325" s="25">
        <f t="shared" si="399"/>
        <v>2</v>
      </c>
      <c r="AF1325" s="25" t="str">
        <f t="shared" si="400"/>
        <v>Less</v>
      </c>
      <c r="AG1325" s="57">
        <v>5</v>
      </c>
      <c r="AH1325" s="29">
        <v>119000</v>
      </c>
      <c r="AI1325" s="29">
        <f t="shared" si="387"/>
        <v>1896</v>
      </c>
      <c r="AJ1325" s="29" t="str">
        <f t="shared" si="401"/>
        <v>no</v>
      </c>
      <c r="AK1325" s="29">
        <f t="shared" si="402"/>
        <v>62.763713080168777</v>
      </c>
      <c r="AL1325" s="29">
        <f t="shared" si="403"/>
        <v>125.52742616033755</v>
      </c>
    </row>
    <row r="1326" spans="1:38" x14ac:dyDescent="0.2">
      <c r="A1326">
        <v>1316</v>
      </c>
      <c r="B1326" s="12">
        <v>85</v>
      </c>
      <c r="C1326" s="12">
        <f t="shared" si="388"/>
        <v>85</v>
      </c>
      <c r="D1326" s="12" t="str">
        <f t="shared" si="385"/>
        <v>no</v>
      </c>
      <c r="E1326" s="12" t="str">
        <f t="shared" si="389"/>
        <v>Above Average</v>
      </c>
      <c r="F1326" s="21">
        <v>11075</v>
      </c>
      <c r="G1326" s="21" t="str">
        <f t="shared" si="390"/>
        <v>no</v>
      </c>
      <c r="H1326" s="21" t="str">
        <f t="shared" si="391"/>
        <v>Above Average</v>
      </c>
      <c r="I1326" s="12" t="s">
        <v>162</v>
      </c>
      <c r="J1326" s="12" t="str">
        <f t="shared" si="392"/>
        <v>NAmes</v>
      </c>
      <c r="K1326" s="12" t="s">
        <v>91</v>
      </c>
      <c r="L1326" s="12">
        <f t="shared" si="386"/>
        <v>65.191384752822614</v>
      </c>
      <c r="M1326" s="12" t="str">
        <f t="shared" si="393"/>
        <v>Below Average</v>
      </c>
      <c r="N1326" s="22">
        <v>6</v>
      </c>
      <c r="O1326" s="22" t="str">
        <f t="shared" si="394"/>
        <v>Low</v>
      </c>
      <c r="P1326">
        <v>1969</v>
      </c>
      <c r="Q1326">
        <v>1969</v>
      </c>
      <c r="R1326" s="23">
        <v>952</v>
      </c>
      <c r="S1326" s="23" t="str">
        <f t="shared" si="395"/>
        <v>no</v>
      </c>
      <c r="T1326" s="23" t="str">
        <f t="shared" si="396"/>
        <v>Below Average</v>
      </c>
      <c r="U1326" s="24">
        <v>1092</v>
      </c>
      <c r="V1326" s="24">
        <v>1020</v>
      </c>
      <c r="W1326" s="24" t="s">
        <v>412</v>
      </c>
      <c r="X1326" s="24">
        <v>2112</v>
      </c>
      <c r="Y1326" s="24" t="str">
        <f t="shared" si="397"/>
        <v>no</v>
      </c>
      <c r="Z1326" s="24" t="str">
        <f t="shared" si="398"/>
        <v>Above Average</v>
      </c>
      <c r="AA1326" s="25">
        <v>0</v>
      </c>
      <c r="AB1326" s="25">
        <v>0</v>
      </c>
      <c r="AC1326" s="25">
        <v>2</v>
      </c>
      <c r="AD1326" s="25">
        <v>1</v>
      </c>
      <c r="AE1326" s="25">
        <f t="shared" si="399"/>
        <v>3</v>
      </c>
      <c r="AF1326" s="25" t="str">
        <f t="shared" si="400"/>
        <v>More</v>
      </c>
      <c r="AG1326" s="57">
        <v>9</v>
      </c>
      <c r="AH1326" s="29">
        <v>206900</v>
      </c>
      <c r="AI1326" s="29">
        <f t="shared" si="387"/>
        <v>3064</v>
      </c>
      <c r="AJ1326" s="29" t="str">
        <f t="shared" si="401"/>
        <v>no</v>
      </c>
      <c r="AK1326" s="29">
        <f t="shared" si="402"/>
        <v>67.526109660574406</v>
      </c>
      <c r="AL1326" s="29">
        <f t="shared" si="403"/>
        <v>97.964015151515156</v>
      </c>
    </row>
    <row r="1327" spans="1:38" x14ac:dyDescent="0.2">
      <c r="A1327">
        <v>1317</v>
      </c>
      <c r="B1327" s="12">
        <v>61</v>
      </c>
      <c r="C1327" s="12">
        <f t="shared" si="388"/>
        <v>61</v>
      </c>
      <c r="D1327" s="12" t="str">
        <f t="shared" si="385"/>
        <v>no</v>
      </c>
      <c r="E1327" s="12" t="str">
        <f t="shared" si="389"/>
        <v>Below Average</v>
      </c>
      <c r="F1327" s="21">
        <v>10226</v>
      </c>
      <c r="G1327" s="21" t="str">
        <f t="shared" si="390"/>
        <v>no</v>
      </c>
      <c r="H1327" s="21" t="str">
        <f t="shared" si="391"/>
        <v>Below Average</v>
      </c>
      <c r="I1327" s="12" t="s">
        <v>89</v>
      </c>
      <c r="J1327" s="12" t="str">
        <f t="shared" si="392"/>
        <v>CollgCr</v>
      </c>
      <c r="K1327" s="12" t="s">
        <v>91</v>
      </c>
      <c r="L1327" s="12">
        <f t="shared" si="386"/>
        <v>74.535824409408733</v>
      </c>
      <c r="M1327" s="12" t="str">
        <f t="shared" si="393"/>
        <v>Above Average</v>
      </c>
      <c r="N1327" s="22">
        <v>8</v>
      </c>
      <c r="O1327" s="22" t="str">
        <f t="shared" si="394"/>
        <v>High</v>
      </c>
      <c r="P1327">
        <v>2008</v>
      </c>
      <c r="Q1327">
        <v>2008</v>
      </c>
      <c r="R1327" s="23">
        <v>1622</v>
      </c>
      <c r="S1327" s="23" t="str">
        <f t="shared" si="395"/>
        <v>no</v>
      </c>
      <c r="T1327" s="23" t="str">
        <f t="shared" si="396"/>
        <v>Above Average</v>
      </c>
      <c r="U1327" s="24">
        <v>1630</v>
      </c>
      <c r="V1327" s="24">
        <v>0</v>
      </c>
      <c r="W1327" s="24" t="s">
        <v>413</v>
      </c>
      <c r="X1327" s="24">
        <v>1630</v>
      </c>
      <c r="Y1327" s="24" t="str">
        <f t="shared" si="397"/>
        <v>no</v>
      </c>
      <c r="Z1327" s="24" t="str">
        <f t="shared" si="398"/>
        <v>Above Average</v>
      </c>
      <c r="AA1327" s="25">
        <v>1</v>
      </c>
      <c r="AB1327" s="25">
        <v>0</v>
      </c>
      <c r="AC1327" s="25">
        <v>2</v>
      </c>
      <c r="AD1327" s="25">
        <v>0</v>
      </c>
      <c r="AE1327" s="25">
        <f t="shared" si="399"/>
        <v>3</v>
      </c>
      <c r="AF1327" s="25" t="str">
        <f t="shared" si="400"/>
        <v>More</v>
      </c>
      <c r="AG1327" s="57">
        <v>8</v>
      </c>
      <c r="AH1327" s="29">
        <v>295493</v>
      </c>
      <c r="AI1327" s="29">
        <f t="shared" si="387"/>
        <v>3252</v>
      </c>
      <c r="AJ1327" s="29" t="str">
        <f t="shared" si="401"/>
        <v>no</v>
      </c>
      <c r="AK1327" s="29">
        <f t="shared" si="402"/>
        <v>90.865006150061504</v>
      </c>
      <c r="AL1327" s="29">
        <f t="shared" si="403"/>
        <v>181.2840490797546</v>
      </c>
    </row>
    <row r="1328" spans="1:38" x14ac:dyDescent="0.2">
      <c r="A1328">
        <v>1318</v>
      </c>
      <c r="B1328" s="12">
        <v>47</v>
      </c>
      <c r="C1328" s="12">
        <f t="shared" si="388"/>
        <v>47</v>
      </c>
      <c r="D1328" s="12" t="str">
        <f t="shared" si="385"/>
        <v>no</v>
      </c>
      <c r="E1328" s="12" t="str">
        <f t="shared" si="389"/>
        <v>Below Average</v>
      </c>
      <c r="F1328" s="21">
        <v>4230</v>
      </c>
      <c r="G1328" s="21" t="str">
        <f t="shared" si="390"/>
        <v>no</v>
      </c>
      <c r="H1328" s="21" t="str">
        <f t="shared" si="391"/>
        <v>Below Average</v>
      </c>
      <c r="I1328" s="12" t="s">
        <v>136</v>
      </c>
      <c r="J1328" s="12" t="str">
        <f t="shared" si="392"/>
        <v/>
      </c>
      <c r="K1328" s="12" t="s">
        <v>179</v>
      </c>
      <c r="L1328" s="12">
        <f t="shared" si="386"/>
        <v>83.140020408338017</v>
      </c>
      <c r="M1328" s="12" t="str">
        <f t="shared" si="393"/>
        <v/>
      </c>
      <c r="N1328" s="22">
        <v>7</v>
      </c>
      <c r="O1328" s="22" t="str">
        <f t="shared" si="394"/>
        <v>High</v>
      </c>
      <c r="P1328">
        <v>2006</v>
      </c>
      <c r="Q1328">
        <v>2007</v>
      </c>
      <c r="R1328" s="23">
        <v>1352</v>
      </c>
      <c r="S1328" s="23" t="str">
        <f t="shared" si="395"/>
        <v>no</v>
      </c>
      <c r="T1328" s="23" t="str">
        <f t="shared" si="396"/>
        <v>Above Average</v>
      </c>
      <c r="U1328" s="24">
        <v>1352</v>
      </c>
      <c r="V1328" s="24">
        <v>0</v>
      </c>
      <c r="W1328" s="24" t="s">
        <v>413</v>
      </c>
      <c r="X1328" s="24">
        <v>1352</v>
      </c>
      <c r="Y1328" s="24" t="str">
        <f t="shared" si="397"/>
        <v>no</v>
      </c>
      <c r="Z1328" s="24" t="str">
        <f t="shared" si="398"/>
        <v>Below Average</v>
      </c>
      <c r="AA1328" s="25">
        <v>0</v>
      </c>
      <c r="AB1328" s="25">
        <v>0</v>
      </c>
      <c r="AC1328" s="25">
        <v>2</v>
      </c>
      <c r="AD1328" s="25">
        <v>0</v>
      </c>
      <c r="AE1328" s="25">
        <f t="shared" si="399"/>
        <v>2</v>
      </c>
      <c r="AF1328" s="25" t="str">
        <f t="shared" si="400"/>
        <v>Less</v>
      </c>
      <c r="AG1328" s="57">
        <v>5</v>
      </c>
      <c r="AH1328" s="29">
        <v>208900</v>
      </c>
      <c r="AI1328" s="29">
        <f t="shared" si="387"/>
        <v>2704</v>
      </c>
      <c r="AJ1328" s="29" t="str">
        <f t="shared" si="401"/>
        <v>no</v>
      </c>
      <c r="AK1328" s="29">
        <f t="shared" si="402"/>
        <v>77.255917159763314</v>
      </c>
      <c r="AL1328" s="29">
        <f t="shared" si="403"/>
        <v>154.51183431952663</v>
      </c>
    </row>
    <row r="1329" spans="1:38" x14ac:dyDescent="0.2">
      <c r="A1329">
        <v>1319</v>
      </c>
      <c r="B1329" s="12" t="s">
        <v>83</v>
      </c>
      <c r="C1329" s="12">
        <f t="shared" si="388"/>
        <v>69</v>
      </c>
      <c r="D1329" s="12" t="str">
        <f t="shared" si="385"/>
        <v>no</v>
      </c>
      <c r="E1329" s="12" t="str">
        <f t="shared" si="389"/>
        <v>Below Average</v>
      </c>
      <c r="F1329" s="21">
        <v>14781</v>
      </c>
      <c r="G1329" s="21" t="str">
        <f t="shared" si="390"/>
        <v>no</v>
      </c>
      <c r="H1329" s="21" t="str">
        <f t="shared" si="391"/>
        <v>Above Average</v>
      </c>
      <c r="I1329" s="12" t="s">
        <v>89</v>
      </c>
      <c r="J1329" s="12" t="str">
        <f t="shared" si="392"/>
        <v>CollgCr</v>
      </c>
      <c r="K1329" s="12" t="s">
        <v>91</v>
      </c>
      <c r="L1329" s="12">
        <f t="shared" si="386"/>
        <v>74.535824409408733</v>
      </c>
      <c r="M1329" s="12" t="str">
        <f t="shared" si="393"/>
        <v>Above Average</v>
      </c>
      <c r="N1329" s="22">
        <v>8</v>
      </c>
      <c r="O1329" s="22" t="str">
        <f t="shared" si="394"/>
        <v>High</v>
      </c>
      <c r="P1329">
        <v>2001</v>
      </c>
      <c r="Q1329">
        <v>2002</v>
      </c>
      <c r="R1329" s="23">
        <v>1753</v>
      </c>
      <c r="S1329" s="23" t="str">
        <f t="shared" si="395"/>
        <v>no</v>
      </c>
      <c r="T1329" s="23" t="str">
        <f t="shared" si="396"/>
        <v>Above Average</v>
      </c>
      <c r="U1329" s="24">
        <v>1787</v>
      </c>
      <c r="V1329" s="24">
        <v>0</v>
      </c>
      <c r="W1329" s="24" t="s">
        <v>413</v>
      </c>
      <c r="X1329" s="24">
        <v>1787</v>
      </c>
      <c r="Y1329" s="24" t="str">
        <f t="shared" si="397"/>
        <v>no</v>
      </c>
      <c r="Z1329" s="24" t="str">
        <f t="shared" si="398"/>
        <v>Above Average</v>
      </c>
      <c r="AA1329" s="25">
        <v>0</v>
      </c>
      <c r="AB1329" s="25">
        <v>0</v>
      </c>
      <c r="AC1329" s="25">
        <v>2</v>
      </c>
      <c r="AD1329" s="25">
        <v>0</v>
      </c>
      <c r="AE1329" s="25">
        <f t="shared" si="399"/>
        <v>2</v>
      </c>
      <c r="AF1329" s="25" t="str">
        <f t="shared" si="400"/>
        <v>Less</v>
      </c>
      <c r="AG1329" s="57">
        <v>7</v>
      </c>
      <c r="AH1329" s="29">
        <v>275000</v>
      </c>
      <c r="AI1329" s="29">
        <f t="shared" si="387"/>
        <v>3540</v>
      </c>
      <c r="AJ1329" s="29" t="str">
        <f t="shared" si="401"/>
        <v>no</v>
      </c>
      <c r="AK1329" s="29">
        <f t="shared" si="402"/>
        <v>77.683615819209038</v>
      </c>
      <c r="AL1329" s="29">
        <f t="shared" si="403"/>
        <v>153.88919977616118</v>
      </c>
    </row>
    <row r="1330" spans="1:38" x14ac:dyDescent="0.2">
      <c r="A1330">
        <v>1320</v>
      </c>
      <c r="B1330" s="12">
        <v>75</v>
      </c>
      <c r="C1330" s="12">
        <f t="shared" si="388"/>
        <v>75</v>
      </c>
      <c r="D1330" s="12" t="str">
        <f t="shared" si="385"/>
        <v>no</v>
      </c>
      <c r="E1330" s="12" t="str">
        <f t="shared" si="389"/>
        <v>Above Average</v>
      </c>
      <c r="F1330" s="21">
        <v>10215</v>
      </c>
      <c r="G1330" s="21" t="str">
        <f t="shared" si="390"/>
        <v>no</v>
      </c>
      <c r="H1330" s="21" t="str">
        <f t="shared" si="391"/>
        <v>Below Average</v>
      </c>
      <c r="I1330" s="12" t="s">
        <v>185</v>
      </c>
      <c r="J1330" s="12" t="str">
        <f t="shared" si="392"/>
        <v>Edwards</v>
      </c>
      <c r="K1330" s="12" t="s">
        <v>91</v>
      </c>
      <c r="L1330" s="12">
        <f t="shared" si="386"/>
        <v>61.772149970231268</v>
      </c>
      <c r="M1330" s="12" t="str">
        <f t="shared" si="393"/>
        <v>Below Average</v>
      </c>
      <c r="N1330" s="22">
        <v>4</v>
      </c>
      <c r="O1330" s="22" t="str">
        <f t="shared" si="394"/>
        <v>Low</v>
      </c>
      <c r="P1330">
        <v>1954</v>
      </c>
      <c r="Q1330">
        <v>1954</v>
      </c>
      <c r="R1330" s="23">
        <v>864</v>
      </c>
      <c r="S1330" s="23" t="str">
        <f t="shared" si="395"/>
        <v>no</v>
      </c>
      <c r="T1330" s="23" t="str">
        <f t="shared" si="396"/>
        <v>Below Average</v>
      </c>
      <c r="U1330" s="24">
        <v>948</v>
      </c>
      <c r="V1330" s="24">
        <v>0</v>
      </c>
      <c r="W1330" s="24" t="s">
        <v>413</v>
      </c>
      <c r="X1330" s="24">
        <v>948</v>
      </c>
      <c r="Y1330" s="24" t="str">
        <f t="shared" si="397"/>
        <v>no</v>
      </c>
      <c r="Z1330" s="24" t="str">
        <f t="shared" si="398"/>
        <v>Below Average</v>
      </c>
      <c r="AA1330" s="25">
        <v>0</v>
      </c>
      <c r="AB1330" s="25">
        <v>0</v>
      </c>
      <c r="AC1330" s="25">
        <v>1</v>
      </c>
      <c r="AD1330" s="25">
        <v>0</v>
      </c>
      <c r="AE1330" s="25">
        <f t="shared" si="399"/>
        <v>1</v>
      </c>
      <c r="AF1330" s="25" t="str">
        <f t="shared" si="400"/>
        <v>Less</v>
      </c>
      <c r="AG1330" s="57">
        <v>5</v>
      </c>
      <c r="AH1330" s="29">
        <v>111000</v>
      </c>
      <c r="AI1330" s="29">
        <f t="shared" si="387"/>
        <v>1812</v>
      </c>
      <c r="AJ1330" s="29" t="str">
        <f t="shared" si="401"/>
        <v>no</v>
      </c>
      <c r="AK1330" s="29">
        <f t="shared" si="402"/>
        <v>61.258278145695364</v>
      </c>
      <c r="AL1330" s="29">
        <f t="shared" si="403"/>
        <v>117.0886075949367</v>
      </c>
    </row>
    <row r="1331" spans="1:38" x14ac:dyDescent="0.2">
      <c r="A1331">
        <v>1321</v>
      </c>
      <c r="B1331" s="12">
        <v>70</v>
      </c>
      <c r="C1331" s="12">
        <f t="shared" si="388"/>
        <v>70</v>
      </c>
      <c r="D1331" s="12" t="str">
        <f t="shared" si="385"/>
        <v>no</v>
      </c>
      <c r="E1331" s="12" t="str">
        <f t="shared" si="389"/>
        <v>Above Average</v>
      </c>
      <c r="F1331" s="21">
        <v>8400</v>
      </c>
      <c r="G1331" s="21" t="str">
        <f t="shared" si="390"/>
        <v>no</v>
      </c>
      <c r="H1331" s="21" t="str">
        <f t="shared" si="391"/>
        <v>Below Average</v>
      </c>
      <c r="I1331" s="12" t="s">
        <v>162</v>
      </c>
      <c r="J1331" s="12" t="str">
        <f t="shared" si="392"/>
        <v>NAmes</v>
      </c>
      <c r="K1331" s="12" t="s">
        <v>91</v>
      </c>
      <c r="L1331" s="12">
        <f t="shared" si="386"/>
        <v>65.191384752822614</v>
      </c>
      <c r="M1331" s="12" t="str">
        <f t="shared" si="393"/>
        <v>Below Average</v>
      </c>
      <c r="N1331" s="22">
        <v>6</v>
      </c>
      <c r="O1331" s="22" t="str">
        <f t="shared" si="394"/>
        <v>Low</v>
      </c>
      <c r="P1331">
        <v>1957</v>
      </c>
      <c r="Q1331">
        <v>1957</v>
      </c>
      <c r="R1331" s="23">
        <v>1478</v>
      </c>
      <c r="S1331" s="23" t="str">
        <f t="shared" si="395"/>
        <v>no</v>
      </c>
      <c r="T1331" s="23" t="str">
        <f t="shared" si="396"/>
        <v>Above Average</v>
      </c>
      <c r="U1331" s="24">
        <v>1478</v>
      </c>
      <c r="V1331" s="24">
        <v>0</v>
      </c>
      <c r="W1331" s="24" t="s">
        <v>413</v>
      </c>
      <c r="X1331" s="24">
        <v>1478</v>
      </c>
      <c r="Y1331" s="24" t="str">
        <f t="shared" si="397"/>
        <v>no</v>
      </c>
      <c r="Z1331" s="24" t="str">
        <f t="shared" si="398"/>
        <v>Below Average</v>
      </c>
      <c r="AA1331" s="25">
        <v>1</v>
      </c>
      <c r="AB1331" s="25">
        <v>0</v>
      </c>
      <c r="AC1331" s="25">
        <v>1</v>
      </c>
      <c r="AD1331" s="25">
        <v>1</v>
      </c>
      <c r="AE1331" s="25">
        <f t="shared" si="399"/>
        <v>3</v>
      </c>
      <c r="AF1331" s="25" t="str">
        <f t="shared" si="400"/>
        <v>More</v>
      </c>
      <c r="AG1331" s="57">
        <v>6</v>
      </c>
      <c r="AH1331" s="29">
        <v>156500</v>
      </c>
      <c r="AI1331" s="29">
        <f t="shared" si="387"/>
        <v>2956</v>
      </c>
      <c r="AJ1331" s="29" t="str">
        <f t="shared" si="401"/>
        <v>no</v>
      </c>
      <c r="AK1331" s="29">
        <f t="shared" si="402"/>
        <v>52.943166441136668</v>
      </c>
      <c r="AL1331" s="29">
        <f t="shared" si="403"/>
        <v>105.88633288227334</v>
      </c>
    </row>
    <row r="1332" spans="1:38" x14ac:dyDescent="0.2">
      <c r="A1332">
        <v>1322</v>
      </c>
      <c r="B1332" s="12" t="s">
        <v>83</v>
      </c>
      <c r="C1332" s="12">
        <f t="shared" si="388"/>
        <v>69</v>
      </c>
      <c r="D1332" s="12" t="str">
        <f t="shared" si="385"/>
        <v>no</v>
      </c>
      <c r="E1332" s="12" t="str">
        <f t="shared" si="389"/>
        <v>Below Average</v>
      </c>
      <c r="F1332" s="21">
        <v>6627</v>
      </c>
      <c r="G1332" s="21" t="str">
        <f t="shared" si="390"/>
        <v>no</v>
      </c>
      <c r="H1332" s="21" t="str">
        <f t="shared" si="391"/>
        <v>Below Average</v>
      </c>
      <c r="I1332" s="12" t="s">
        <v>148</v>
      </c>
      <c r="J1332" s="12" t="str">
        <f t="shared" si="392"/>
        <v>BrkSide</v>
      </c>
      <c r="K1332" s="12" t="s">
        <v>91</v>
      </c>
      <c r="L1332" s="12">
        <f t="shared" si="386"/>
        <v>64.919237492322253</v>
      </c>
      <c r="M1332" s="12" t="str">
        <f t="shared" si="393"/>
        <v>Below Average</v>
      </c>
      <c r="N1332" s="22">
        <v>3</v>
      </c>
      <c r="O1332" s="22" t="str">
        <f t="shared" si="394"/>
        <v>Low</v>
      </c>
      <c r="P1332">
        <v>1949</v>
      </c>
      <c r="Q1332">
        <v>1950</v>
      </c>
      <c r="R1332" s="23">
        <v>0</v>
      </c>
      <c r="S1332" s="23" t="str">
        <f t="shared" si="395"/>
        <v>yes</v>
      </c>
      <c r="T1332" s="23" t="str">
        <f t="shared" si="396"/>
        <v>Below Average</v>
      </c>
      <c r="U1332" s="24">
        <v>720</v>
      </c>
      <c r="V1332" s="24">
        <v>0</v>
      </c>
      <c r="W1332" s="24" t="s">
        <v>413</v>
      </c>
      <c r="X1332" s="24">
        <v>720</v>
      </c>
      <c r="Y1332" s="24" t="str">
        <f t="shared" si="397"/>
        <v>no</v>
      </c>
      <c r="Z1332" s="24" t="str">
        <f t="shared" si="398"/>
        <v>Below Average</v>
      </c>
      <c r="AA1332" s="25">
        <v>0</v>
      </c>
      <c r="AB1332" s="25">
        <v>0</v>
      </c>
      <c r="AC1332" s="25">
        <v>1</v>
      </c>
      <c r="AD1332" s="25">
        <v>0</v>
      </c>
      <c r="AE1332" s="25">
        <f t="shared" si="399"/>
        <v>1</v>
      </c>
      <c r="AF1332" s="25" t="str">
        <f t="shared" si="400"/>
        <v>Less</v>
      </c>
      <c r="AG1332" s="57">
        <v>4</v>
      </c>
      <c r="AH1332" s="29">
        <v>72500</v>
      </c>
      <c r="AI1332" s="29">
        <f t="shared" si="387"/>
        <v>720</v>
      </c>
      <c r="AJ1332" s="29" t="str">
        <f t="shared" si="401"/>
        <v>no</v>
      </c>
      <c r="AK1332" s="29">
        <f t="shared" si="402"/>
        <v>100.69444444444444</v>
      </c>
      <c r="AL1332" s="29">
        <f t="shared" si="403"/>
        <v>100.69444444444444</v>
      </c>
    </row>
    <row r="1333" spans="1:38" x14ac:dyDescent="0.2">
      <c r="A1333">
        <v>1323</v>
      </c>
      <c r="B1333" s="12">
        <v>107</v>
      </c>
      <c r="C1333" s="12">
        <f t="shared" si="388"/>
        <v>107</v>
      </c>
      <c r="D1333" s="12" t="str">
        <f t="shared" si="385"/>
        <v>no</v>
      </c>
      <c r="E1333" s="12" t="str">
        <f t="shared" si="389"/>
        <v>Above Average</v>
      </c>
      <c r="F1333" s="21">
        <v>10186</v>
      </c>
      <c r="G1333" s="21" t="str">
        <f t="shared" si="390"/>
        <v>no</v>
      </c>
      <c r="H1333" s="21" t="str">
        <f t="shared" si="391"/>
        <v>Below Average</v>
      </c>
      <c r="I1333" s="12" t="s">
        <v>129</v>
      </c>
      <c r="J1333" s="12" t="str">
        <f t="shared" si="392"/>
        <v>NoRidge</v>
      </c>
      <c r="K1333" s="12" t="s">
        <v>91</v>
      </c>
      <c r="L1333" s="12">
        <f t="shared" si="386"/>
        <v>82.673563019433331</v>
      </c>
      <c r="M1333" s="12" t="str">
        <f t="shared" si="393"/>
        <v>Above Average</v>
      </c>
      <c r="N1333" s="22">
        <v>7</v>
      </c>
      <c r="O1333" s="22" t="str">
        <f t="shared" si="394"/>
        <v>High</v>
      </c>
      <c r="P1333">
        <v>1992</v>
      </c>
      <c r="Q1333">
        <v>1992</v>
      </c>
      <c r="R1333" s="23">
        <v>750</v>
      </c>
      <c r="S1333" s="23" t="str">
        <f t="shared" si="395"/>
        <v>no</v>
      </c>
      <c r="T1333" s="23" t="str">
        <f t="shared" si="396"/>
        <v>Below Average</v>
      </c>
      <c r="U1333" s="24">
        <v>1061</v>
      </c>
      <c r="V1333" s="24">
        <v>862</v>
      </c>
      <c r="W1333" s="24" t="s">
        <v>412</v>
      </c>
      <c r="X1333" s="24">
        <v>1923</v>
      </c>
      <c r="Y1333" s="24" t="str">
        <f t="shared" si="397"/>
        <v>no</v>
      </c>
      <c r="Z1333" s="24" t="str">
        <f t="shared" si="398"/>
        <v>Above Average</v>
      </c>
      <c r="AA1333" s="25">
        <v>1</v>
      </c>
      <c r="AB1333" s="25">
        <v>0</v>
      </c>
      <c r="AC1333" s="25">
        <v>2</v>
      </c>
      <c r="AD1333" s="25">
        <v>1</v>
      </c>
      <c r="AE1333" s="25">
        <f t="shared" si="399"/>
        <v>4</v>
      </c>
      <c r="AF1333" s="25" t="str">
        <f t="shared" si="400"/>
        <v>More</v>
      </c>
      <c r="AG1333" s="57">
        <v>8</v>
      </c>
      <c r="AH1333" s="29">
        <v>190000</v>
      </c>
      <c r="AI1333" s="29">
        <f t="shared" si="387"/>
        <v>2673</v>
      </c>
      <c r="AJ1333" s="29" t="str">
        <f t="shared" si="401"/>
        <v>no</v>
      </c>
      <c r="AK1333" s="29">
        <f t="shared" si="402"/>
        <v>71.081182192293298</v>
      </c>
      <c r="AL1333" s="29">
        <f t="shared" si="403"/>
        <v>98.803952158086318</v>
      </c>
    </row>
    <row r="1334" spans="1:38" x14ac:dyDescent="0.2">
      <c r="A1334">
        <v>1324</v>
      </c>
      <c r="B1334" s="12">
        <v>50</v>
      </c>
      <c r="C1334" s="12">
        <f t="shared" si="388"/>
        <v>50</v>
      </c>
      <c r="D1334" s="12" t="str">
        <f t="shared" si="385"/>
        <v>no</v>
      </c>
      <c r="E1334" s="12" t="str">
        <f t="shared" si="389"/>
        <v>Below Average</v>
      </c>
      <c r="F1334" s="21">
        <v>5330</v>
      </c>
      <c r="G1334" s="21" t="str">
        <f t="shared" si="390"/>
        <v>no</v>
      </c>
      <c r="H1334" s="21" t="str">
        <f t="shared" si="391"/>
        <v>Below Average</v>
      </c>
      <c r="I1334" s="12" t="s">
        <v>148</v>
      </c>
      <c r="J1334" s="12" t="str">
        <f t="shared" si="392"/>
        <v>BrkSide</v>
      </c>
      <c r="K1334" s="12" t="s">
        <v>91</v>
      </c>
      <c r="L1334" s="12">
        <f t="shared" si="386"/>
        <v>64.919237492322253</v>
      </c>
      <c r="M1334" s="12" t="str">
        <f t="shared" si="393"/>
        <v>Below Average</v>
      </c>
      <c r="N1334" s="22">
        <v>4</v>
      </c>
      <c r="O1334" s="22" t="str">
        <f t="shared" si="394"/>
        <v>Low</v>
      </c>
      <c r="P1334">
        <v>1940</v>
      </c>
      <c r="Q1334">
        <v>1950</v>
      </c>
      <c r="R1334" s="23">
        <v>420</v>
      </c>
      <c r="S1334" s="23" t="str">
        <f t="shared" si="395"/>
        <v>no</v>
      </c>
      <c r="T1334" s="23" t="str">
        <f t="shared" si="396"/>
        <v>Below Average</v>
      </c>
      <c r="U1334" s="24">
        <v>708</v>
      </c>
      <c r="V1334" s="24">
        <v>0</v>
      </c>
      <c r="W1334" s="24" t="s">
        <v>413</v>
      </c>
      <c r="X1334" s="24">
        <v>708</v>
      </c>
      <c r="Y1334" s="24" t="str">
        <f t="shared" si="397"/>
        <v>no</v>
      </c>
      <c r="Z1334" s="24" t="str">
        <f t="shared" si="398"/>
        <v>Below Average</v>
      </c>
      <c r="AA1334" s="25">
        <v>0</v>
      </c>
      <c r="AB1334" s="25">
        <v>0</v>
      </c>
      <c r="AC1334" s="25">
        <v>1</v>
      </c>
      <c r="AD1334" s="25">
        <v>0</v>
      </c>
      <c r="AE1334" s="25">
        <f t="shared" si="399"/>
        <v>1</v>
      </c>
      <c r="AF1334" s="25" t="str">
        <f t="shared" si="400"/>
        <v>Less</v>
      </c>
      <c r="AG1334" s="57">
        <v>5</v>
      </c>
      <c r="AH1334" s="29">
        <v>82500</v>
      </c>
      <c r="AI1334" s="29">
        <f t="shared" si="387"/>
        <v>1128</v>
      </c>
      <c r="AJ1334" s="29" t="str">
        <f t="shared" si="401"/>
        <v>no</v>
      </c>
      <c r="AK1334" s="29">
        <f t="shared" si="402"/>
        <v>73.138297872340431</v>
      </c>
      <c r="AL1334" s="29">
        <f t="shared" si="403"/>
        <v>116.52542372881356</v>
      </c>
    </row>
    <row r="1335" spans="1:38" x14ac:dyDescent="0.2">
      <c r="A1335">
        <v>1325</v>
      </c>
      <c r="B1335" s="12">
        <v>75</v>
      </c>
      <c r="C1335" s="12">
        <f t="shared" si="388"/>
        <v>75</v>
      </c>
      <c r="D1335" s="12" t="str">
        <f t="shared" si="385"/>
        <v>no</v>
      </c>
      <c r="E1335" s="12" t="str">
        <f t="shared" si="389"/>
        <v>Above Average</v>
      </c>
      <c r="F1335" s="21">
        <v>9986</v>
      </c>
      <c r="G1335" s="21" t="str">
        <f t="shared" si="390"/>
        <v>no</v>
      </c>
      <c r="H1335" s="21" t="str">
        <f t="shared" si="391"/>
        <v>Below Average</v>
      </c>
      <c r="I1335" s="12" t="s">
        <v>136</v>
      </c>
      <c r="J1335" s="12" t="str">
        <f t="shared" si="392"/>
        <v>Somerst</v>
      </c>
      <c r="K1335" s="12" t="s">
        <v>91</v>
      </c>
      <c r="L1335" s="12">
        <f t="shared" si="386"/>
        <v>83.140020408338017</v>
      </c>
      <c r="M1335" s="12" t="str">
        <f t="shared" si="393"/>
        <v>Above Average</v>
      </c>
      <c r="N1335" s="22">
        <v>8</v>
      </c>
      <c r="O1335" s="22" t="str">
        <f t="shared" si="394"/>
        <v>High</v>
      </c>
      <c r="P1335">
        <v>2006</v>
      </c>
      <c r="Q1335">
        <v>2007</v>
      </c>
      <c r="R1335" s="23">
        <v>1795</v>
      </c>
      <c r="S1335" s="23" t="str">
        <f t="shared" si="395"/>
        <v>no</v>
      </c>
      <c r="T1335" s="23" t="str">
        <f t="shared" si="396"/>
        <v>Above Average</v>
      </c>
      <c r="U1335" s="24">
        <v>1795</v>
      </c>
      <c r="V1335" s="24">
        <v>0</v>
      </c>
      <c r="W1335" s="24" t="s">
        <v>413</v>
      </c>
      <c r="X1335" s="24">
        <v>1795</v>
      </c>
      <c r="Y1335" s="24" t="str">
        <f t="shared" si="397"/>
        <v>no</v>
      </c>
      <c r="Z1335" s="24" t="str">
        <f t="shared" si="398"/>
        <v>Above Average</v>
      </c>
      <c r="AA1335" s="25">
        <v>0</v>
      </c>
      <c r="AB1335" s="25">
        <v>0</v>
      </c>
      <c r="AC1335" s="25">
        <v>2</v>
      </c>
      <c r="AD1335" s="25">
        <v>0</v>
      </c>
      <c r="AE1335" s="25">
        <f t="shared" si="399"/>
        <v>2</v>
      </c>
      <c r="AF1335" s="25" t="str">
        <f t="shared" si="400"/>
        <v>Less</v>
      </c>
      <c r="AG1335" s="57">
        <v>7</v>
      </c>
      <c r="AH1335" s="29">
        <v>147000</v>
      </c>
      <c r="AI1335" s="29">
        <f t="shared" si="387"/>
        <v>3590</v>
      </c>
      <c r="AJ1335" s="29" t="str">
        <f t="shared" si="401"/>
        <v>no</v>
      </c>
      <c r="AK1335" s="29">
        <f t="shared" si="402"/>
        <v>40.947075208913652</v>
      </c>
      <c r="AL1335" s="29">
        <f t="shared" si="403"/>
        <v>81.894150417827305</v>
      </c>
    </row>
    <row r="1336" spans="1:38" x14ac:dyDescent="0.2">
      <c r="A1336">
        <v>1326</v>
      </c>
      <c r="B1336" s="12">
        <v>40</v>
      </c>
      <c r="C1336" s="12">
        <f t="shared" si="388"/>
        <v>40</v>
      </c>
      <c r="D1336" s="12" t="str">
        <f t="shared" si="385"/>
        <v>no</v>
      </c>
      <c r="E1336" s="12" t="str">
        <f t="shared" si="389"/>
        <v>Below Average</v>
      </c>
      <c r="F1336" s="21">
        <v>3636</v>
      </c>
      <c r="G1336" s="21" t="str">
        <f t="shared" si="390"/>
        <v>no</v>
      </c>
      <c r="H1336" s="21" t="str">
        <f t="shared" si="391"/>
        <v>Below Average</v>
      </c>
      <c r="I1336" s="12" t="s">
        <v>176</v>
      </c>
      <c r="J1336" s="12" t="str">
        <f t="shared" si="392"/>
        <v>IDOTRR</v>
      </c>
      <c r="K1336" s="12" t="s">
        <v>91</v>
      </c>
      <c r="L1336" s="12">
        <f t="shared" si="386"/>
        <v>52.131298928930256</v>
      </c>
      <c r="M1336" s="12" t="str">
        <f t="shared" si="393"/>
        <v>Below Average</v>
      </c>
      <c r="N1336" s="22">
        <v>4</v>
      </c>
      <c r="O1336" s="22" t="str">
        <f t="shared" si="394"/>
        <v>Low</v>
      </c>
      <c r="P1336">
        <v>1922</v>
      </c>
      <c r="Q1336">
        <v>1950</v>
      </c>
      <c r="R1336" s="23">
        <v>796</v>
      </c>
      <c r="S1336" s="23" t="str">
        <f t="shared" si="395"/>
        <v>no</v>
      </c>
      <c r="T1336" s="23" t="str">
        <f t="shared" si="396"/>
        <v>Below Average</v>
      </c>
      <c r="U1336" s="24">
        <v>796</v>
      </c>
      <c r="V1336" s="24">
        <v>0</v>
      </c>
      <c r="W1336" s="24" t="s">
        <v>413</v>
      </c>
      <c r="X1336" s="24">
        <v>796</v>
      </c>
      <c r="Y1336" s="24" t="str">
        <f t="shared" si="397"/>
        <v>no</v>
      </c>
      <c r="Z1336" s="24" t="str">
        <f t="shared" si="398"/>
        <v>Below Average</v>
      </c>
      <c r="AA1336" s="25">
        <v>0</v>
      </c>
      <c r="AB1336" s="25">
        <v>0</v>
      </c>
      <c r="AC1336" s="25">
        <v>1</v>
      </c>
      <c r="AD1336" s="25">
        <v>0</v>
      </c>
      <c r="AE1336" s="25">
        <f t="shared" si="399"/>
        <v>1</v>
      </c>
      <c r="AF1336" s="25" t="str">
        <f t="shared" si="400"/>
        <v>Less</v>
      </c>
      <c r="AG1336" s="57">
        <v>5</v>
      </c>
      <c r="AH1336" s="29">
        <v>55000</v>
      </c>
      <c r="AI1336" s="29">
        <f t="shared" si="387"/>
        <v>1592</v>
      </c>
      <c r="AJ1336" s="29" t="str">
        <f t="shared" si="401"/>
        <v>no</v>
      </c>
      <c r="AK1336" s="29">
        <f t="shared" si="402"/>
        <v>34.547738693467338</v>
      </c>
      <c r="AL1336" s="29">
        <f t="shared" si="403"/>
        <v>69.095477386934675</v>
      </c>
    </row>
    <row r="1337" spans="1:38" x14ac:dyDescent="0.2">
      <c r="A1337">
        <v>1327</v>
      </c>
      <c r="B1337" s="12">
        <v>70</v>
      </c>
      <c r="C1337" s="12">
        <f t="shared" si="388"/>
        <v>70</v>
      </c>
      <c r="D1337" s="12" t="str">
        <f t="shared" si="385"/>
        <v>no</v>
      </c>
      <c r="E1337" s="12" t="str">
        <f t="shared" si="389"/>
        <v>Above Average</v>
      </c>
      <c r="F1337" s="21">
        <v>4270</v>
      </c>
      <c r="G1337" s="21" t="str">
        <f t="shared" si="390"/>
        <v>no</v>
      </c>
      <c r="H1337" s="21" t="str">
        <f t="shared" si="391"/>
        <v>Below Average</v>
      </c>
      <c r="I1337" s="12" t="s">
        <v>185</v>
      </c>
      <c r="J1337" s="12" t="str">
        <f t="shared" si="392"/>
        <v>Edwards</v>
      </c>
      <c r="K1337" s="12" t="s">
        <v>91</v>
      </c>
      <c r="L1337" s="12">
        <f t="shared" si="386"/>
        <v>61.772149970231268</v>
      </c>
      <c r="M1337" s="12" t="str">
        <f t="shared" si="393"/>
        <v>Below Average</v>
      </c>
      <c r="N1337" s="22">
        <v>3</v>
      </c>
      <c r="O1337" s="22" t="str">
        <f t="shared" si="394"/>
        <v>Low</v>
      </c>
      <c r="P1337">
        <v>1931</v>
      </c>
      <c r="Q1337">
        <v>2006</v>
      </c>
      <c r="R1337" s="23">
        <v>544</v>
      </c>
      <c r="S1337" s="23" t="str">
        <f t="shared" si="395"/>
        <v>no</v>
      </c>
      <c r="T1337" s="23" t="str">
        <f t="shared" si="396"/>
        <v>Below Average</v>
      </c>
      <c r="U1337" s="24">
        <v>774</v>
      </c>
      <c r="V1337" s="24">
        <v>0</v>
      </c>
      <c r="W1337" s="24" t="s">
        <v>413</v>
      </c>
      <c r="X1337" s="24">
        <v>774</v>
      </c>
      <c r="Y1337" s="24" t="str">
        <f t="shared" si="397"/>
        <v>no</v>
      </c>
      <c r="Z1337" s="24" t="str">
        <f t="shared" si="398"/>
        <v>Below Average</v>
      </c>
      <c r="AA1337" s="25">
        <v>0</v>
      </c>
      <c r="AB1337" s="25">
        <v>0</v>
      </c>
      <c r="AC1337" s="25">
        <v>1</v>
      </c>
      <c r="AD1337" s="25">
        <v>0</v>
      </c>
      <c r="AE1337" s="25">
        <f t="shared" si="399"/>
        <v>1</v>
      </c>
      <c r="AF1337" s="25" t="str">
        <f t="shared" si="400"/>
        <v>Less</v>
      </c>
      <c r="AG1337" s="57">
        <v>6</v>
      </c>
      <c r="AH1337" s="29">
        <v>79000</v>
      </c>
      <c r="AI1337" s="29">
        <f t="shared" si="387"/>
        <v>1318</v>
      </c>
      <c r="AJ1337" s="29" t="str">
        <f t="shared" si="401"/>
        <v>no</v>
      </c>
      <c r="AK1337" s="29">
        <f t="shared" si="402"/>
        <v>59.93930197268589</v>
      </c>
      <c r="AL1337" s="29">
        <f t="shared" si="403"/>
        <v>102.0671834625323</v>
      </c>
    </row>
    <row r="1338" spans="1:38" x14ac:dyDescent="0.2">
      <c r="A1338">
        <v>1328</v>
      </c>
      <c r="B1338" s="12">
        <v>60</v>
      </c>
      <c r="C1338" s="12">
        <f t="shared" si="388"/>
        <v>60</v>
      </c>
      <c r="D1338" s="12" t="str">
        <f t="shared" si="385"/>
        <v>no</v>
      </c>
      <c r="E1338" s="12" t="str">
        <f t="shared" si="389"/>
        <v>Below Average</v>
      </c>
      <c r="F1338" s="21">
        <v>6600</v>
      </c>
      <c r="G1338" s="21" t="str">
        <f t="shared" si="390"/>
        <v>no</v>
      </c>
      <c r="H1338" s="21" t="str">
        <f t="shared" si="391"/>
        <v>Below Average</v>
      </c>
      <c r="I1338" s="12" t="s">
        <v>131</v>
      </c>
      <c r="J1338" s="12" t="str">
        <f t="shared" si="392"/>
        <v>Mitchel</v>
      </c>
      <c r="K1338" s="12" t="s">
        <v>91</v>
      </c>
      <c r="L1338" s="12">
        <f t="shared" si="386"/>
        <v>69.371268986915226</v>
      </c>
      <c r="M1338" s="12" t="str">
        <f t="shared" si="393"/>
        <v>Below Average</v>
      </c>
      <c r="N1338" s="22">
        <v>5</v>
      </c>
      <c r="O1338" s="22" t="str">
        <f t="shared" si="394"/>
        <v>Low</v>
      </c>
      <c r="P1338">
        <v>1982</v>
      </c>
      <c r="Q1338">
        <v>2008</v>
      </c>
      <c r="R1338" s="23">
        <v>816</v>
      </c>
      <c r="S1338" s="23" t="str">
        <f t="shared" si="395"/>
        <v>no</v>
      </c>
      <c r="T1338" s="23" t="str">
        <f t="shared" si="396"/>
        <v>Below Average</v>
      </c>
      <c r="U1338" s="24">
        <v>816</v>
      </c>
      <c r="V1338" s="24">
        <v>0</v>
      </c>
      <c r="W1338" s="24" t="s">
        <v>413</v>
      </c>
      <c r="X1338" s="24">
        <v>816</v>
      </c>
      <c r="Y1338" s="24" t="str">
        <f t="shared" si="397"/>
        <v>no</v>
      </c>
      <c r="Z1338" s="24" t="str">
        <f t="shared" si="398"/>
        <v>Below Average</v>
      </c>
      <c r="AA1338" s="25">
        <v>0</v>
      </c>
      <c r="AB1338" s="25">
        <v>1</v>
      </c>
      <c r="AC1338" s="25">
        <v>1</v>
      </c>
      <c r="AD1338" s="25">
        <v>0</v>
      </c>
      <c r="AE1338" s="25">
        <f t="shared" si="399"/>
        <v>2</v>
      </c>
      <c r="AF1338" s="25" t="str">
        <f t="shared" si="400"/>
        <v>Less</v>
      </c>
      <c r="AG1338" s="57">
        <v>5</v>
      </c>
      <c r="AH1338" s="29">
        <v>130500</v>
      </c>
      <c r="AI1338" s="29">
        <f t="shared" si="387"/>
        <v>1632</v>
      </c>
      <c r="AJ1338" s="29" t="str">
        <f t="shared" si="401"/>
        <v>no</v>
      </c>
      <c r="AK1338" s="29">
        <f t="shared" si="402"/>
        <v>79.963235294117652</v>
      </c>
      <c r="AL1338" s="29">
        <f t="shared" si="403"/>
        <v>159.9264705882353</v>
      </c>
    </row>
    <row r="1339" spans="1:38" x14ac:dyDescent="0.2">
      <c r="A1339">
        <v>1329</v>
      </c>
      <c r="B1339" s="12">
        <v>60</v>
      </c>
      <c r="C1339" s="12">
        <f t="shared" si="388"/>
        <v>60</v>
      </c>
      <c r="D1339" s="12" t="str">
        <f t="shared" si="385"/>
        <v>no</v>
      </c>
      <c r="E1339" s="12" t="str">
        <f t="shared" si="389"/>
        <v>Below Average</v>
      </c>
      <c r="F1339" s="21">
        <v>10440</v>
      </c>
      <c r="G1339" s="21" t="str">
        <f t="shared" si="390"/>
        <v>no</v>
      </c>
      <c r="H1339" s="21" t="str">
        <f t="shared" si="391"/>
        <v>Below Average</v>
      </c>
      <c r="I1339" s="12" t="s">
        <v>143</v>
      </c>
      <c r="J1339" s="12" t="str">
        <f t="shared" si="392"/>
        <v>OldTown</v>
      </c>
      <c r="K1339" s="12" t="s">
        <v>91</v>
      </c>
      <c r="L1339" s="12">
        <f t="shared" si="386"/>
        <v>57.90974368543602</v>
      </c>
      <c r="M1339" s="12" t="str">
        <f t="shared" si="393"/>
        <v>Below Average</v>
      </c>
      <c r="N1339" s="22">
        <v>6</v>
      </c>
      <c r="O1339" s="22" t="str">
        <f t="shared" si="394"/>
        <v>Low</v>
      </c>
      <c r="P1339">
        <v>1920</v>
      </c>
      <c r="Q1339">
        <v>1950</v>
      </c>
      <c r="R1339" s="23">
        <v>1510</v>
      </c>
      <c r="S1339" s="23" t="str">
        <f t="shared" si="395"/>
        <v>no</v>
      </c>
      <c r="T1339" s="23" t="str">
        <f t="shared" si="396"/>
        <v>Above Average</v>
      </c>
      <c r="U1339" s="24">
        <v>1584</v>
      </c>
      <c r="V1339" s="24">
        <v>1208</v>
      </c>
      <c r="W1339" s="24" t="s">
        <v>412</v>
      </c>
      <c r="X1339" s="24">
        <v>2792</v>
      </c>
      <c r="Y1339" s="24" t="str">
        <f t="shared" si="397"/>
        <v>yes</v>
      </c>
      <c r="Z1339" s="24" t="str">
        <f t="shared" si="398"/>
        <v>Above Average</v>
      </c>
      <c r="AA1339" s="25">
        <v>0</v>
      </c>
      <c r="AB1339" s="25">
        <v>0</v>
      </c>
      <c r="AC1339" s="25">
        <v>2</v>
      </c>
      <c r="AD1339" s="25">
        <v>0</v>
      </c>
      <c r="AE1339" s="25">
        <f t="shared" si="399"/>
        <v>2</v>
      </c>
      <c r="AF1339" s="25" t="str">
        <f t="shared" si="400"/>
        <v>Less</v>
      </c>
      <c r="AG1339" s="57">
        <v>8</v>
      </c>
      <c r="AH1339" s="29">
        <v>256000</v>
      </c>
      <c r="AI1339" s="29">
        <f t="shared" si="387"/>
        <v>4302</v>
      </c>
      <c r="AJ1339" s="29" t="str">
        <f t="shared" si="401"/>
        <v>no</v>
      </c>
      <c r="AK1339" s="29">
        <f t="shared" si="402"/>
        <v>59.507205950720596</v>
      </c>
      <c r="AL1339" s="29">
        <f t="shared" si="403"/>
        <v>91.690544412607451</v>
      </c>
    </row>
    <row r="1340" spans="1:38" x14ac:dyDescent="0.2">
      <c r="A1340">
        <v>1330</v>
      </c>
      <c r="B1340" s="12">
        <v>63</v>
      </c>
      <c r="C1340" s="12">
        <f t="shared" si="388"/>
        <v>63</v>
      </c>
      <c r="D1340" s="12" t="str">
        <f t="shared" si="385"/>
        <v>no</v>
      </c>
      <c r="E1340" s="12" t="str">
        <f t="shared" si="389"/>
        <v>Below Average</v>
      </c>
      <c r="F1340" s="21">
        <v>9084</v>
      </c>
      <c r="G1340" s="21" t="str">
        <f t="shared" si="390"/>
        <v>no</v>
      </c>
      <c r="H1340" s="21" t="str">
        <f t="shared" si="391"/>
        <v>Below Average</v>
      </c>
      <c r="I1340" s="12" t="s">
        <v>193</v>
      </c>
      <c r="J1340" s="12" t="str">
        <f t="shared" si="392"/>
        <v>Gilbert</v>
      </c>
      <c r="K1340" s="12" t="s">
        <v>91</v>
      </c>
      <c r="L1340" s="12">
        <f t="shared" si="386"/>
        <v>77.47396854876844</v>
      </c>
      <c r="M1340" s="12" t="str">
        <f t="shared" si="393"/>
        <v>Above Average</v>
      </c>
      <c r="N1340" s="22">
        <v>7</v>
      </c>
      <c r="O1340" s="22" t="str">
        <f t="shared" si="394"/>
        <v>High</v>
      </c>
      <c r="P1340">
        <v>1998</v>
      </c>
      <c r="Q1340">
        <v>1998</v>
      </c>
      <c r="R1340" s="23">
        <v>935</v>
      </c>
      <c r="S1340" s="23" t="str">
        <f t="shared" si="395"/>
        <v>no</v>
      </c>
      <c r="T1340" s="23" t="str">
        <f t="shared" si="396"/>
        <v>Below Average</v>
      </c>
      <c r="U1340" s="24">
        <v>955</v>
      </c>
      <c r="V1340" s="24">
        <v>677</v>
      </c>
      <c r="W1340" s="24" t="s">
        <v>412</v>
      </c>
      <c r="X1340" s="24">
        <v>1632</v>
      </c>
      <c r="Y1340" s="24" t="str">
        <f t="shared" si="397"/>
        <v>no</v>
      </c>
      <c r="Z1340" s="24" t="str">
        <f t="shared" si="398"/>
        <v>Above Average</v>
      </c>
      <c r="AA1340" s="25">
        <v>0</v>
      </c>
      <c r="AB1340" s="25">
        <v>0</v>
      </c>
      <c r="AC1340" s="25">
        <v>2</v>
      </c>
      <c r="AD1340" s="25">
        <v>1</v>
      </c>
      <c r="AE1340" s="25">
        <f t="shared" si="399"/>
        <v>3</v>
      </c>
      <c r="AF1340" s="25" t="str">
        <f t="shared" si="400"/>
        <v>More</v>
      </c>
      <c r="AG1340" s="57">
        <v>8</v>
      </c>
      <c r="AH1340" s="29">
        <v>176500</v>
      </c>
      <c r="AI1340" s="29">
        <f t="shared" si="387"/>
        <v>2567</v>
      </c>
      <c r="AJ1340" s="29" t="str">
        <f t="shared" si="401"/>
        <v>no</v>
      </c>
      <c r="AK1340" s="29">
        <f t="shared" si="402"/>
        <v>68.757304246201798</v>
      </c>
      <c r="AL1340" s="29">
        <f t="shared" si="403"/>
        <v>108.14950980392157</v>
      </c>
    </row>
    <row r="1341" spans="1:38" x14ac:dyDescent="0.2">
      <c r="A1341">
        <v>1331</v>
      </c>
      <c r="B1341" s="12">
        <v>85</v>
      </c>
      <c r="C1341" s="12">
        <f t="shared" si="388"/>
        <v>85</v>
      </c>
      <c r="D1341" s="12" t="str">
        <f t="shared" si="385"/>
        <v>no</v>
      </c>
      <c r="E1341" s="12" t="str">
        <f t="shared" si="389"/>
        <v>Above Average</v>
      </c>
      <c r="F1341" s="21">
        <v>10000</v>
      </c>
      <c r="G1341" s="21" t="str">
        <f t="shared" si="390"/>
        <v>no</v>
      </c>
      <c r="H1341" s="21" t="str">
        <f t="shared" si="391"/>
        <v>Below Average</v>
      </c>
      <c r="I1341" s="12" t="s">
        <v>136</v>
      </c>
      <c r="J1341" s="12" t="str">
        <f t="shared" si="392"/>
        <v>Somerst</v>
      </c>
      <c r="K1341" s="12" t="s">
        <v>91</v>
      </c>
      <c r="L1341" s="12">
        <f t="shared" si="386"/>
        <v>83.140020408338017</v>
      </c>
      <c r="M1341" s="12" t="str">
        <f t="shared" si="393"/>
        <v>Above Average</v>
      </c>
      <c r="N1341" s="22">
        <v>8</v>
      </c>
      <c r="O1341" s="22" t="str">
        <f t="shared" si="394"/>
        <v>High</v>
      </c>
      <c r="P1341">
        <v>2006</v>
      </c>
      <c r="Q1341">
        <v>2006</v>
      </c>
      <c r="R1341" s="23">
        <v>1588</v>
      </c>
      <c r="S1341" s="23" t="str">
        <f t="shared" si="395"/>
        <v>no</v>
      </c>
      <c r="T1341" s="23" t="str">
        <f t="shared" si="396"/>
        <v>Above Average</v>
      </c>
      <c r="U1341" s="24">
        <v>1588</v>
      </c>
      <c r="V1341" s="24">
        <v>0</v>
      </c>
      <c r="W1341" s="24" t="s">
        <v>413</v>
      </c>
      <c r="X1341" s="24">
        <v>1588</v>
      </c>
      <c r="Y1341" s="24" t="str">
        <f t="shared" si="397"/>
        <v>no</v>
      </c>
      <c r="Z1341" s="24" t="str">
        <f t="shared" si="398"/>
        <v>Above Average</v>
      </c>
      <c r="AA1341" s="25">
        <v>0</v>
      </c>
      <c r="AB1341" s="25">
        <v>0</v>
      </c>
      <c r="AC1341" s="25">
        <v>2</v>
      </c>
      <c r="AD1341" s="25">
        <v>0</v>
      </c>
      <c r="AE1341" s="25">
        <f t="shared" si="399"/>
        <v>2</v>
      </c>
      <c r="AF1341" s="25" t="str">
        <f t="shared" si="400"/>
        <v>Less</v>
      </c>
      <c r="AG1341" s="57">
        <v>7</v>
      </c>
      <c r="AH1341" s="29">
        <v>227000</v>
      </c>
      <c r="AI1341" s="29">
        <f t="shared" si="387"/>
        <v>3176</v>
      </c>
      <c r="AJ1341" s="29" t="str">
        <f t="shared" si="401"/>
        <v>no</v>
      </c>
      <c r="AK1341" s="29">
        <f t="shared" si="402"/>
        <v>71.473551637279598</v>
      </c>
      <c r="AL1341" s="29">
        <f t="shared" si="403"/>
        <v>142.9471032745592</v>
      </c>
    </row>
    <row r="1342" spans="1:38" x14ac:dyDescent="0.2">
      <c r="A1342">
        <v>1332</v>
      </c>
      <c r="B1342" s="12">
        <v>55</v>
      </c>
      <c r="C1342" s="12">
        <f t="shared" si="388"/>
        <v>55</v>
      </c>
      <c r="D1342" s="12" t="str">
        <f t="shared" si="385"/>
        <v>no</v>
      </c>
      <c r="E1342" s="12" t="str">
        <f t="shared" si="389"/>
        <v>Below Average</v>
      </c>
      <c r="F1342" s="21">
        <v>10780</v>
      </c>
      <c r="G1342" s="21" t="str">
        <f t="shared" si="390"/>
        <v>no</v>
      </c>
      <c r="H1342" s="21" t="str">
        <f t="shared" si="391"/>
        <v>Above Average</v>
      </c>
      <c r="I1342" s="12" t="s">
        <v>89</v>
      </c>
      <c r="J1342" s="12" t="str">
        <f t="shared" si="392"/>
        <v>CollgCr</v>
      </c>
      <c r="K1342" s="12" t="s">
        <v>91</v>
      </c>
      <c r="L1342" s="12">
        <f t="shared" si="386"/>
        <v>74.535824409408733</v>
      </c>
      <c r="M1342" s="12" t="str">
        <f t="shared" si="393"/>
        <v>Above Average</v>
      </c>
      <c r="N1342" s="22">
        <v>5</v>
      </c>
      <c r="O1342" s="22" t="str">
        <f t="shared" si="394"/>
        <v>Low</v>
      </c>
      <c r="P1342">
        <v>1976</v>
      </c>
      <c r="Q1342">
        <v>1976</v>
      </c>
      <c r="R1342" s="23">
        <v>911</v>
      </c>
      <c r="S1342" s="23" t="str">
        <f t="shared" si="395"/>
        <v>no</v>
      </c>
      <c r="T1342" s="23" t="str">
        <f t="shared" si="396"/>
        <v>Below Average</v>
      </c>
      <c r="U1342" s="24">
        <v>954</v>
      </c>
      <c r="V1342" s="24">
        <v>0</v>
      </c>
      <c r="W1342" s="24" t="s">
        <v>413</v>
      </c>
      <c r="X1342" s="24">
        <v>954</v>
      </c>
      <c r="Y1342" s="24" t="str">
        <f t="shared" si="397"/>
        <v>no</v>
      </c>
      <c r="Z1342" s="24" t="str">
        <f t="shared" si="398"/>
        <v>Below Average</v>
      </c>
      <c r="AA1342" s="25">
        <v>0</v>
      </c>
      <c r="AB1342" s="25">
        <v>0</v>
      </c>
      <c r="AC1342" s="25">
        <v>1</v>
      </c>
      <c r="AD1342" s="25">
        <v>0</v>
      </c>
      <c r="AE1342" s="25">
        <f t="shared" si="399"/>
        <v>1</v>
      </c>
      <c r="AF1342" s="25" t="str">
        <f t="shared" si="400"/>
        <v>Less</v>
      </c>
      <c r="AG1342" s="57">
        <v>6</v>
      </c>
      <c r="AH1342" s="29">
        <v>132500</v>
      </c>
      <c r="AI1342" s="29">
        <f t="shared" si="387"/>
        <v>1865</v>
      </c>
      <c r="AJ1342" s="29" t="str">
        <f t="shared" si="401"/>
        <v>no</v>
      </c>
      <c r="AK1342" s="29">
        <f t="shared" si="402"/>
        <v>71.045576407506701</v>
      </c>
      <c r="AL1342" s="29">
        <f t="shared" si="403"/>
        <v>138.88888888888889</v>
      </c>
    </row>
    <row r="1343" spans="1:38" x14ac:dyDescent="0.2">
      <c r="A1343">
        <v>1333</v>
      </c>
      <c r="B1343" s="12">
        <v>67</v>
      </c>
      <c r="C1343" s="12">
        <f t="shared" si="388"/>
        <v>67</v>
      </c>
      <c r="D1343" s="12" t="str">
        <f t="shared" si="385"/>
        <v>no</v>
      </c>
      <c r="E1343" s="12" t="str">
        <f t="shared" si="389"/>
        <v>Below Average</v>
      </c>
      <c r="F1343" s="21">
        <v>8877</v>
      </c>
      <c r="G1343" s="21" t="str">
        <f t="shared" si="390"/>
        <v>no</v>
      </c>
      <c r="H1343" s="21" t="str">
        <f t="shared" si="391"/>
        <v>Below Average</v>
      </c>
      <c r="I1343" s="12" t="s">
        <v>185</v>
      </c>
      <c r="J1343" s="12" t="str">
        <f t="shared" si="392"/>
        <v>Edwards</v>
      </c>
      <c r="K1343" s="12" t="s">
        <v>91</v>
      </c>
      <c r="L1343" s="12">
        <f t="shared" si="386"/>
        <v>61.772149970231268</v>
      </c>
      <c r="M1343" s="12" t="str">
        <f t="shared" si="393"/>
        <v>Below Average</v>
      </c>
      <c r="N1343" s="22">
        <v>4</v>
      </c>
      <c r="O1343" s="22" t="str">
        <f t="shared" si="394"/>
        <v>Low</v>
      </c>
      <c r="P1343">
        <v>1938</v>
      </c>
      <c r="Q1343">
        <v>1958</v>
      </c>
      <c r="R1343" s="23">
        <v>816</v>
      </c>
      <c r="S1343" s="23" t="str">
        <f t="shared" si="395"/>
        <v>no</v>
      </c>
      <c r="T1343" s="23" t="str">
        <f t="shared" si="396"/>
        <v>Below Average</v>
      </c>
      <c r="U1343" s="24">
        <v>816</v>
      </c>
      <c r="V1343" s="24">
        <v>0</v>
      </c>
      <c r="W1343" s="24" t="s">
        <v>413</v>
      </c>
      <c r="X1343" s="24">
        <v>816</v>
      </c>
      <c r="Y1343" s="24" t="str">
        <f t="shared" si="397"/>
        <v>no</v>
      </c>
      <c r="Z1343" s="24" t="str">
        <f t="shared" si="398"/>
        <v>Below Average</v>
      </c>
      <c r="AA1343" s="25">
        <v>1</v>
      </c>
      <c r="AB1343" s="25">
        <v>0</v>
      </c>
      <c r="AC1343" s="25">
        <v>1</v>
      </c>
      <c r="AD1343" s="25">
        <v>0</v>
      </c>
      <c r="AE1343" s="25">
        <f t="shared" si="399"/>
        <v>2</v>
      </c>
      <c r="AF1343" s="25" t="str">
        <f t="shared" si="400"/>
        <v>Less</v>
      </c>
      <c r="AG1343" s="57">
        <v>3</v>
      </c>
      <c r="AH1343" s="29">
        <v>100000</v>
      </c>
      <c r="AI1343" s="29">
        <f t="shared" si="387"/>
        <v>1632</v>
      </c>
      <c r="AJ1343" s="29" t="str">
        <f t="shared" si="401"/>
        <v>no</v>
      </c>
      <c r="AK1343" s="29">
        <f t="shared" si="402"/>
        <v>61.274509803921568</v>
      </c>
      <c r="AL1343" s="29">
        <f t="shared" si="403"/>
        <v>122.54901960784314</v>
      </c>
    </row>
    <row r="1344" spans="1:38" x14ac:dyDescent="0.2">
      <c r="A1344">
        <v>1334</v>
      </c>
      <c r="B1344" s="12">
        <v>60</v>
      </c>
      <c r="C1344" s="12">
        <f t="shared" si="388"/>
        <v>60</v>
      </c>
      <c r="D1344" s="12" t="str">
        <f t="shared" si="385"/>
        <v>no</v>
      </c>
      <c r="E1344" s="12" t="str">
        <f t="shared" si="389"/>
        <v>Below Average</v>
      </c>
      <c r="F1344" s="21">
        <v>7200</v>
      </c>
      <c r="G1344" s="21" t="str">
        <f t="shared" si="390"/>
        <v>no</v>
      </c>
      <c r="H1344" s="21" t="str">
        <f t="shared" si="391"/>
        <v>Below Average</v>
      </c>
      <c r="I1344" s="12" t="s">
        <v>176</v>
      </c>
      <c r="J1344" s="12" t="str">
        <f t="shared" si="392"/>
        <v>IDOTRR</v>
      </c>
      <c r="K1344" s="12" t="s">
        <v>91</v>
      </c>
      <c r="L1344" s="12">
        <f t="shared" si="386"/>
        <v>52.131298928930256</v>
      </c>
      <c r="M1344" s="12" t="str">
        <f t="shared" si="393"/>
        <v>Below Average</v>
      </c>
      <c r="N1344" s="22">
        <v>5</v>
      </c>
      <c r="O1344" s="22" t="str">
        <f t="shared" si="394"/>
        <v>Low</v>
      </c>
      <c r="P1344">
        <v>1938</v>
      </c>
      <c r="Q1344">
        <v>1995</v>
      </c>
      <c r="R1344" s="23">
        <v>803</v>
      </c>
      <c r="S1344" s="23" t="str">
        <f t="shared" si="395"/>
        <v>no</v>
      </c>
      <c r="T1344" s="23" t="str">
        <f t="shared" si="396"/>
        <v>Below Average</v>
      </c>
      <c r="U1344" s="24">
        <v>803</v>
      </c>
      <c r="V1344" s="24">
        <v>557</v>
      </c>
      <c r="W1344" s="24" t="s">
        <v>412</v>
      </c>
      <c r="X1344" s="24">
        <v>1360</v>
      </c>
      <c r="Y1344" s="24" t="str">
        <f t="shared" si="397"/>
        <v>no</v>
      </c>
      <c r="Z1344" s="24" t="str">
        <f t="shared" si="398"/>
        <v>Below Average</v>
      </c>
      <c r="AA1344" s="25">
        <v>0</v>
      </c>
      <c r="AB1344" s="25">
        <v>0</v>
      </c>
      <c r="AC1344" s="25">
        <v>1</v>
      </c>
      <c r="AD1344" s="25">
        <v>1</v>
      </c>
      <c r="AE1344" s="25">
        <f t="shared" si="399"/>
        <v>2</v>
      </c>
      <c r="AF1344" s="25" t="str">
        <f t="shared" si="400"/>
        <v>Less</v>
      </c>
      <c r="AG1344" s="57">
        <v>6</v>
      </c>
      <c r="AH1344" s="29">
        <v>125500</v>
      </c>
      <c r="AI1344" s="29">
        <f t="shared" si="387"/>
        <v>2163</v>
      </c>
      <c r="AJ1344" s="29" t="str">
        <f t="shared" si="401"/>
        <v>no</v>
      </c>
      <c r="AK1344" s="29">
        <f t="shared" si="402"/>
        <v>58.021266759130839</v>
      </c>
      <c r="AL1344" s="29">
        <f t="shared" si="403"/>
        <v>92.279411764705884</v>
      </c>
    </row>
    <row r="1345" spans="1:38" x14ac:dyDescent="0.2">
      <c r="A1345">
        <v>1335</v>
      </c>
      <c r="B1345" s="12">
        <v>24</v>
      </c>
      <c r="C1345" s="12">
        <f t="shared" si="388"/>
        <v>24</v>
      </c>
      <c r="D1345" s="12" t="str">
        <f t="shared" si="385"/>
        <v>yes</v>
      </c>
      <c r="E1345" s="12" t="str">
        <f t="shared" si="389"/>
        <v>Below Average</v>
      </c>
      <c r="F1345" s="21">
        <v>2368</v>
      </c>
      <c r="G1345" s="21" t="str">
        <f t="shared" si="390"/>
        <v>no</v>
      </c>
      <c r="H1345" s="21" t="str">
        <f t="shared" si="391"/>
        <v>Below Average</v>
      </c>
      <c r="I1345" s="12" t="s">
        <v>228</v>
      </c>
      <c r="J1345" s="12" t="str">
        <f t="shared" si="392"/>
        <v/>
      </c>
      <c r="K1345" s="12" t="s">
        <v>179</v>
      </c>
      <c r="L1345" s="12" t="str">
        <f t="shared" si="386"/>
        <v/>
      </c>
      <c r="M1345" s="12" t="str">
        <f t="shared" si="393"/>
        <v/>
      </c>
      <c r="N1345" s="22">
        <v>5</v>
      </c>
      <c r="O1345" s="22" t="str">
        <f t="shared" si="394"/>
        <v>Low</v>
      </c>
      <c r="P1345">
        <v>1970</v>
      </c>
      <c r="Q1345">
        <v>1970</v>
      </c>
      <c r="R1345" s="23">
        <v>765</v>
      </c>
      <c r="S1345" s="23" t="str">
        <f t="shared" si="395"/>
        <v>no</v>
      </c>
      <c r="T1345" s="23" t="str">
        <f t="shared" si="396"/>
        <v>Below Average</v>
      </c>
      <c r="U1345" s="24">
        <v>765</v>
      </c>
      <c r="V1345" s="24">
        <v>600</v>
      </c>
      <c r="W1345" s="24" t="s">
        <v>412</v>
      </c>
      <c r="X1345" s="24">
        <v>1365</v>
      </c>
      <c r="Y1345" s="24" t="str">
        <f t="shared" si="397"/>
        <v>no</v>
      </c>
      <c r="Z1345" s="24" t="str">
        <f t="shared" si="398"/>
        <v>Below Average</v>
      </c>
      <c r="AA1345" s="25">
        <v>0</v>
      </c>
      <c r="AB1345" s="25">
        <v>0</v>
      </c>
      <c r="AC1345" s="25">
        <v>1</v>
      </c>
      <c r="AD1345" s="25">
        <v>1</v>
      </c>
      <c r="AE1345" s="25">
        <f t="shared" si="399"/>
        <v>2</v>
      </c>
      <c r="AF1345" s="25" t="str">
        <f t="shared" si="400"/>
        <v>Less</v>
      </c>
      <c r="AG1345" s="57">
        <v>7</v>
      </c>
      <c r="AH1345" s="29">
        <v>125000</v>
      </c>
      <c r="AI1345" s="29">
        <f t="shared" si="387"/>
        <v>2130</v>
      </c>
      <c r="AJ1345" s="29" t="str">
        <f t="shared" si="401"/>
        <v>no</v>
      </c>
      <c r="AK1345" s="29">
        <f t="shared" si="402"/>
        <v>58.685446009389672</v>
      </c>
      <c r="AL1345" s="29">
        <f t="shared" si="403"/>
        <v>91.575091575091577</v>
      </c>
    </row>
    <row r="1346" spans="1:38" x14ac:dyDescent="0.2">
      <c r="A1346">
        <v>1336</v>
      </c>
      <c r="B1346" s="12">
        <v>80</v>
      </c>
      <c r="C1346" s="12">
        <f t="shared" si="388"/>
        <v>80</v>
      </c>
      <c r="D1346" s="12" t="str">
        <f t="shared" si="385"/>
        <v>no</v>
      </c>
      <c r="E1346" s="12" t="str">
        <f t="shared" si="389"/>
        <v>Above Average</v>
      </c>
      <c r="F1346" s="21">
        <v>9650</v>
      </c>
      <c r="G1346" s="21" t="str">
        <f t="shared" si="390"/>
        <v>no</v>
      </c>
      <c r="H1346" s="21" t="str">
        <f t="shared" si="391"/>
        <v>Below Average</v>
      </c>
      <c r="I1346" s="12" t="s">
        <v>138</v>
      </c>
      <c r="J1346" s="12" t="str">
        <f t="shared" si="392"/>
        <v>NWAmes</v>
      </c>
      <c r="K1346" s="12" t="s">
        <v>91</v>
      </c>
      <c r="L1346" s="12">
        <f t="shared" si="386"/>
        <v>67.115548801871967</v>
      </c>
      <c r="M1346" s="12" t="str">
        <f t="shared" si="393"/>
        <v>Below Average</v>
      </c>
      <c r="N1346" s="22">
        <v>6</v>
      </c>
      <c r="O1346" s="22" t="str">
        <f t="shared" si="394"/>
        <v>Low</v>
      </c>
      <c r="P1346">
        <v>1977</v>
      </c>
      <c r="Q1346">
        <v>1977</v>
      </c>
      <c r="R1346" s="23">
        <v>1350</v>
      </c>
      <c r="S1346" s="23" t="str">
        <f t="shared" si="395"/>
        <v>no</v>
      </c>
      <c r="T1346" s="23" t="str">
        <f t="shared" si="396"/>
        <v>Above Average</v>
      </c>
      <c r="U1346" s="24">
        <v>1334</v>
      </c>
      <c r="V1346" s="24">
        <v>0</v>
      </c>
      <c r="W1346" s="24" t="s">
        <v>413</v>
      </c>
      <c r="X1346" s="24">
        <v>1334</v>
      </c>
      <c r="Y1346" s="24" t="str">
        <f t="shared" si="397"/>
        <v>no</v>
      </c>
      <c r="Z1346" s="24" t="str">
        <f t="shared" si="398"/>
        <v>Below Average</v>
      </c>
      <c r="AA1346" s="25">
        <v>0</v>
      </c>
      <c r="AB1346" s="25">
        <v>1</v>
      </c>
      <c r="AC1346" s="25">
        <v>2</v>
      </c>
      <c r="AD1346" s="25">
        <v>0</v>
      </c>
      <c r="AE1346" s="25">
        <f t="shared" si="399"/>
        <v>3</v>
      </c>
      <c r="AF1346" s="25" t="str">
        <f t="shared" si="400"/>
        <v>More</v>
      </c>
      <c r="AG1346" s="57">
        <v>6</v>
      </c>
      <c r="AH1346" s="29">
        <v>167900</v>
      </c>
      <c r="AI1346" s="29">
        <f t="shared" si="387"/>
        <v>2684</v>
      </c>
      <c r="AJ1346" s="29" t="str">
        <f t="shared" si="401"/>
        <v>no</v>
      </c>
      <c r="AK1346" s="29">
        <f t="shared" si="402"/>
        <v>62.555886736214603</v>
      </c>
      <c r="AL1346" s="29">
        <f t="shared" si="403"/>
        <v>125.86206896551724</v>
      </c>
    </row>
    <row r="1347" spans="1:38" x14ac:dyDescent="0.2">
      <c r="A1347">
        <v>1337</v>
      </c>
      <c r="B1347" s="12">
        <v>87</v>
      </c>
      <c r="C1347" s="12">
        <f t="shared" si="388"/>
        <v>87</v>
      </c>
      <c r="D1347" s="12" t="str">
        <f t="shared" si="385"/>
        <v>no</v>
      </c>
      <c r="E1347" s="12" t="str">
        <f t="shared" si="389"/>
        <v>Above Average</v>
      </c>
      <c r="F1347" s="21">
        <v>9246</v>
      </c>
      <c r="G1347" s="21" t="str">
        <f t="shared" si="390"/>
        <v>no</v>
      </c>
      <c r="H1347" s="21" t="str">
        <f t="shared" si="391"/>
        <v>Below Average</v>
      </c>
      <c r="I1347" s="12" t="s">
        <v>138</v>
      </c>
      <c r="J1347" s="12" t="str">
        <f t="shared" si="392"/>
        <v/>
      </c>
      <c r="K1347" s="12" t="s">
        <v>167</v>
      </c>
      <c r="L1347" s="12">
        <f t="shared" si="386"/>
        <v>67.115548801871967</v>
      </c>
      <c r="M1347" s="12" t="str">
        <f t="shared" si="393"/>
        <v/>
      </c>
      <c r="N1347" s="22">
        <v>5</v>
      </c>
      <c r="O1347" s="22" t="str">
        <f t="shared" si="394"/>
        <v>Low</v>
      </c>
      <c r="P1347">
        <v>1973</v>
      </c>
      <c r="Q1347">
        <v>1973</v>
      </c>
      <c r="R1347" s="23">
        <v>1656</v>
      </c>
      <c r="S1347" s="23" t="str">
        <f t="shared" si="395"/>
        <v>no</v>
      </c>
      <c r="T1347" s="23" t="str">
        <f t="shared" si="396"/>
        <v>Above Average</v>
      </c>
      <c r="U1347" s="24">
        <v>1656</v>
      </c>
      <c r="V1347" s="24">
        <v>0</v>
      </c>
      <c r="W1347" s="24" t="s">
        <v>413</v>
      </c>
      <c r="X1347" s="24">
        <v>1656</v>
      </c>
      <c r="Y1347" s="24" t="str">
        <f t="shared" si="397"/>
        <v>no</v>
      </c>
      <c r="Z1347" s="24" t="str">
        <f t="shared" si="398"/>
        <v>Above Average</v>
      </c>
      <c r="AA1347" s="25">
        <v>0</v>
      </c>
      <c r="AB1347" s="25">
        <v>0</v>
      </c>
      <c r="AC1347" s="25">
        <v>2</v>
      </c>
      <c r="AD1347" s="25">
        <v>0</v>
      </c>
      <c r="AE1347" s="25">
        <f t="shared" si="399"/>
        <v>2</v>
      </c>
      <c r="AF1347" s="25" t="str">
        <f t="shared" si="400"/>
        <v>Less</v>
      </c>
      <c r="AG1347" s="57">
        <v>8</v>
      </c>
      <c r="AH1347" s="29">
        <v>135000</v>
      </c>
      <c r="AI1347" s="29">
        <f t="shared" si="387"/>
        <v>3312</v>
      </c>
      <c r="AJ1347" s="29" t="str">
        <f t="shared" si="401"/>
        <v>no</v>
      </c>
      <c r="AK1347" s="29">
        <f t="shared" si="402"/>
        <v>40.760869565217391</v>
      </c>
      <c r="AL1347" s="29">
        <f t="shared" si="403"/>
        <v>81.521739130434781</v>
      </c>
    </row>
    <row r="1348" spans="1:38" x14ac:dyDescent="0.2">
      <c r="A1348">
        <v>1338</v>
      </c>
      <c r="B1348" s="12">
        <v>153</v>
      </c>
      <c r="C1348" s="12">
        <f t="shared" si="388"/>
        <v>153</v>
      </c>
      <c r="D1348" s="12" t="str">
        <f t="shared" si="385"/>
        <v>yes</v>
      </c>
      <c r="E1348" s="12" t="str">
        <f t="shared" si="389"/>
        <v>Above Average</v>
      </c>
      <c r="F1348" s="21">
        <v>4118</v>
      </c>
      <c r="G1348" s="21" t="str">
        <f t="shared" si="390"/>
        <v>no</v>
      </c>
      <c r="H1348" s="21" t="str">
        <f t="shared" si="391"/>
        <v>Below Average</v>
      </c>
      <c r="I1348" s="12" t="s">
        <v>143</v>
      </c>
      <c r="J1348" s="12" t="str">
        <f t="shared" si="392"/>
        <v>OldTown</v>
      </c>
      <c r="K1348" s="12" t="s">
        <v>91</v>
      </c>
      <c r="L1348" s="12">
        <f t="shared" si="386"/>
        <v>57.90974368543602</v>
      </c>
      <c r="M1348" s="12" t="str">
        <f t="shared" si="393"/>
        <v>Below Average</v>
      </c>
      <c r="N1348" s="22">
        <v>4</v>
      </c>
      <c r="O1348" s="22" t="str">
        <f t="shared" si="394"/>
        <v>Low</v>
      </c>
      <c r="P1348">
        <v>1941</v>
      </c>
      <c r="Q1348">
        <v>1950</v>
      </c>
      <c r="R1348" s="23">
        <v>693</v>
      </c>
      <c r="S1348" s="23" t="str">
        <f t="shared" si="395"/>
        <v>no</v>
      </c>
      <c r="T1348" s="23" t="str">
        <f t="shared" si="396"/>
        <v>Below Average</v>
      </c>
      <c r="U1348" s="24">
        <v>693</v>
      </c>
      <c r="V1348" s="24">
        <v>0</v>
      </c>
      <c r="W1348" s="24" t="s">
        <v>413</v>
      </c>
      <c r="X1348" s="24">
        <v>693</v>
      </c>
      <c r="Y1348" s="24" t="str">
        <f t="shared" si="397"/>
        <v>no</v>
      </c>
      <c r="Z1348" s="24" t="str">
        <f t="shared" si="398"/>
        <v>Below Average</v>
      </c>
      <c r="AA1348" s="25">
        <v>0</v>
      </c>
      <c r="AB1348" s="25">
        <v>0</v>
      </c>
      <c r="AC1348" s="25">
        <v>1</v>
      </c>
      <c r="AD1348" s="25">
        <v>0</v>
      </c>
      <c r="AE1348" s="25">
        <f t="shared" si="399"/>
        <v>1</v>
      </c>
      <c r="AF1348" s="25" t="str">
        <f t="shared" si="400"/>
        <v>Less</v>
      </c>
      <c r="AG1348" s="57">
        <v>4</v>
      </c>
      <c r="AH1348" s="29">
        <v>52500</v>
      </c>
      <c r="AI1348" s="29">
        <f t="shared" si="387"/>
        <v>1386</v>
      </c>
      <c r="AJ1348" s="29" t="str">
        <f t="shared" si="401"/>
        <v>no</v>
      </c>
      <c r="AK1348" s="29">
        <f t="shared" si="402"/>
        <v>37.878787878787875</v>
      </c>
      <c r="AL1348" s="29">
        <f t="shared" si="403"/>
        <v>75.757575757575751</v>
      </c>
    </row>
    <row r="1349" spans="1:38" x14ac:dyDescent="0.2">
      <c r="A1349">
        <v>1339</v>
      </c>
      <c r="B1349" s="12">
        <v>95</v>
      </c>
      <c r="C1349" s="12">
        <f t="shared" si="388"/>
        <v>95</v>
      </c>
      <c r="D1349" s="12" t="str">
        <f t="shared" si="385"/>
        <v>no</v>
      </c>
      <c r="E1349" s="12" t="str">
        <f t="shared" si="389"/>
        <v>Above Average</v>
      </c>
      <c r="F1349" s="21">
        <v>13450</v>
      </c>
      <c r="G1349" s="21" t="str">
        <f t="shared" si="390"/>
        <v>no</v>
      </c>
      <c r="H1349" s="21" t="str">
        <f t="shared" si="391"/>
        <v>Above Average</v>
      </c>
      <c r="I1349" s="12" t="s">
        <v>89</v>
      </c>
      <c r="J1349" s="12" t="str">
        <f t="shared" si="392"/>
        <v>CollgCr</v>
      </c>
      <c r="K1349" s="12" t="s">
        <v>91</v>
      </c>
      <c r="L1349" s="12">
        <f t="shared" si="386"/>
        <v>74.535824409408733</v>
      </c>
      <c r="M1349" s="12" t="str">
        <f t="shared" si="393"/>
        <v>Above Average</v>
      </c>
      <c r="N1349" s="22">
        <v>7</v>
      </c>
      <c r="O1349" s="22" t="str">
        <f t="shared" si="394"/>
        <v>High</v>
      </c>
      <c r="P1349">
        <v>2002</v>
      </c>
      <c r="Q1349">
        <v>2002</v>
      </c>
      <c r="R1349" s="23">
        <v>916</v>
      </c>
      <c r="S1349" s="23" t="str">
        <f t="shared" si="395"/>
        <v>no</v>
      </c>
      <c r="T1349" s="23" t="str">
        <f t="shared" si="396"/>
        <v>Below Average</v>
      </c>
      <c r="U1349" s="24">
        <v>920</v>
      </c>
      <c r="V1349" s="24">
        <v>941</v>
      </c>
      <c r="W1349" s="24" t="s">
        <v>412</v>
      </c>
      <c r="X1349" s="24">
        <v>1861</v>
      </c>
      <c r="Y1349" s="24" t="str">
        <f t="shared" si="397"/>
        <v>no</v>
      </c>
      <c r="Z1349" s="24" t="str">
        <f t="shared" si="398"/>
        <v>Above Average</v>
      </c>
      <c r="AA1349" s="25">
        <v>1</v>
      </c>
      <c r="AB1349" s="25">
        <v>0</v>
      </c>
      <c r="AC1349" s="25">
        <v>2</v>
      </c>
      <c r="AD1349" s="25">
        <v>1</v>
      </c>
      <c r="AE1349" s="25">
        <f t="shared" si="399"/>
        <v>4</v>
      </c>
      <c r="AF1349" s="25" t="str">
        <f t="shared" si="400"/>
        <v>More</v>
      </c>
      <c r="AG1349" s="57">
        <v>8</v>
      </c>
      <c r="AH1349" s="29">
        <v>200000</v>
      </c>
      <c r="AI1349" s="29">
        <f t="shared" si="387"/>
        <v>2777</v>
      </c>
      <c r="AJ1349" s="29" t="str">
        <f t="shared" si="401"/>
        <v>no</v>
      </c>
      <c r="AK1349" s="29">
        <f t="shared" si="402"/>
        <v>72.020165646380988</v>
      </c>
      <c r="AL1349" s="29">
        <f t="shared" si="403"/>
        <v>107.46910263299301</v>
      </c>
    </row>
    <row r="1350" spans="1:38" x14ac:dyDescent="0.2">
      <c r="A1350">
        <v>1340</v>
      </c>
      <c r="B1350" s="12">
        <v>120</v>
      </c>
      <c r="C1350" s="12">
        <f t="shared" si="388"/>
        <v>120</v>
      </c>
      <c r="D1350" s="12" t="str">
        <f t="shared" si="385"/>
        <v>yes</v>
      </c>
      <c r="E1350" s="12" t="str">
        <f t="shared" si="389"/>
        <v>Above Average</v>
      </c>
      <c r="F1350" s="21">
        <v>9560</v>
      </c>
      <c r="G1350" s="21" t="str">
        <f t="shared" si="390"/>
        <v>no</v>
      </c>
      <c r="H1350" s="21" t="str">
        <f t="shared" si="391"/>
        <v>Below Average</v>
      </c>
      <c r="I1350" s="12" t="s">
        <v>89</v>
      </c>
      <c r="J1350" s="12" t="str">
        <f t="shared" si="392"/>
        <v>CollgCr</v>
      </c>
      <c r="K1350" s="12" t="s">
        <v>91</v>
      </c>
      <c r="L1350" s="12">
        <f t="shared" si="386"/>
        <v>74.535824409408733</v>
      </c>
      <c r="M1350" s="12" t="str">
        <f t="shared" si="393"/>
        <v>Above Average</v>
      </c>
      <c r="N1350" s="22">
        <v>5</v>
      </c>
      <c r="O1350" s="22" t="str">
        <f t="shared" si="394"/>
        <v>Low</v>
      </c>
      <c r="P1350">
        <v>1972</v>
      </c>
      <c r="Q1350">
        <v>1972</v>
      </c>
      <c r="R1350" s="23">
        <v>864</v>
      </c>
      <c r="S1350" s="23" t="str">
        <f t="shared" si="395"/>
        <v>no</v>
      </c>
      <c r="T1350" s="23" t="str">
        <f t="shared" si="396"/>
        <v>Below Average</v>
      </c>
      <c r="U1350" s="24">
        <v>864</v>
      </c>
      <c r="V1350" s="24">
        <v>0</v>
      </c>
      <c r="W1350" s="24" t="s">
        <v>413</v>
      </c>
      <c r="X1350" s="24">
        <v>864</v>
      </c>
      <c r="Y1350" s="24" t="str">
        <f t="shared" si="397"/>
        <v>no</v>
      </c>
      <c r="Z1350" s="24" t="str">
        <f t="shared" si="398"/>
        <v>Below Average</v>
      </c>
      <c r="AA1350" s="25">
        <v>0</v>
      </c>
      <c r="AB1350" s="25">
        <v>0</v>
      </c>
      <c r="AC1350" s="25">
        <v>1</v>
      </c>
      <c r="AD1350" s="25">
        <v>0</v>
      </c>
      <c r="AE1350" s="25">
        <f t="shared" si="399"/>
        <v>1</v>
      </c>
      <c r="AF1350" s="25" t="str">
        <f t="shared" si="400"/>
        <v>Less</v>
      </c>
      <c r="AG1350" s="57">
        <v>5</v>
      </c>
      <c r="AH1350" s="29">
        <v>128500</v>
      </c>
      <c r="AI1350" s="29">
        <f t="shared" si="387"/>
        <v>1728</v>
      </c>
      <c r="AJ1350" s="29" t="str">
        <f t="shared" si="401"/>
        <v>no</v>
      </c>
      <c r="AK1350" s="29">
        <f t="shared" si="402"/>
        <v>74.363425925925924</v>
      </c>
      <c r="AL1350" s="29">
        <f t="shared" si="403"/>
        <v>148.72685185185185</v>
      </c>
    </row>
    <row r="1351" spans="1:38" x14ac:dyDescent="0.2">
      <c r="A1351">
        <v>1341</v>
      </c>
      <c r="B1351" s="12">
        <v>70</v>
      </c>
      <c r="C1351" s="12">
        <f t="shared" si="388"/>
        <v>70</v>
      </c>
      <c r="D1351" s="12" t="str">
        <f t="shared" si="385"/>
        <v>no</v>
      </c>
      <c r="E1351" s="12" t="str">
        <f t="shared" si="389"/>
        <v>Above Average</v>
      </c>
      <c r="F1351" s="21">
        <v>8294</v>
      </c>
      <c r="G1351" s="21" t="str">
        <f t="shared" si="390"/>
        <v>no</v>
      </c>
      <c r="H1351" s="21" t="str">
        <f t="shared" si="391"/>
        <v>Below Average</v>
      </c>
      <c r="I1351" s="12" t="s">
        <v>162</v>
      </c>
      <c r="J1351" s="12" t="str">
        <f t="shared" si="392"/>
        <v>NAmes</v>
      </c>
      <c r="K1351" s="12" t="s">
        <v>91</v>
      </c>
      <c r="L1351" s="12">
        <f t="shared" si="386"/>
        <v>65.191384752822614</v>
      </c>
      <c r="M1351" s="12" t="str">
        <f t="shared" si="393"/>
        <v>Below Average</v>
      </c>
      <c r="N1351" s="22">
        <v>4</v>
      </c>
      <c r="O1351" s="22" t="str">
        <f t="shared" si="394"/>
        <v>Low</v>
      </c>
      <c r="P1351">
        <v>1971</v>
      </c>
      <c r="Q1351">
        <v>1971</v>
      </c>
      <c r="R1351" s="23">
        <v>858</v>
      </c>
      <c r="S1351" s="23" t="str">
        <f t="shared" si="395"/>
        <v>no</v>
      </c>
      <c r="T1351" s="23" t="str">
        <f t="shared" si="396"/>
        <v>Below Average</v>
      </c>
      <c r="U1351" s="24">
        <v>872</v>
      </c>
      <c r="V1351" s="24">
        <v>0</v>
      </c>
      <c r="W1351" s="24" t="s">
        <v>413</v>
      </c>
      <c r="X1351" s="24">
        <v>872</v>
      </c>
      <c r="Y1351" s="24" t="str">
        <f t="shared" si="397"/>
        <v>no</v>
      </c>
      <c r="Z1351" s="24" t="str">
        <f t="shared" si="398"/>
        <v>Below Average</v>
      </c>
      <c r="AA1351" s="25">
        <v>0</v>
      </c>
      <c r="AB1351" s="25">
        <v>0</v>
      </c>
      <c r="AC1351" s="25">
        <v>1</v>
      </c>
      <c r="AD1351" s="25">
        <v>0</v>
      </c>
      <c r="AE1351" s="25">
        <f t="shared" si="399"/>
        <v>1</v>
      </c>
      <c r="AF1351" s="25" t="str">
        <f t="shared" si="400"/>
        <v>Less</v>
      </c>
      <c r="AG1351" s="57">
        <v>5</v>
      </c>
      <c r="AH1351" s="29">
        <v>123000</v>
      </c>
      <c r="AI1351" s="29">
        <f t="shared" si="387"/>
        <v>1730</v>
      </c>
      <c r="AJ1351" s="29" t="str">
        <f t="shared" si="401"/>
        <v>no</v>
      </c>
      <c r="AK1351" s="29">
        <f t="shared" si="402"/>
        <v>71.098265895953759</v>
      </c>
      <c r="AL1351" s="29">
        <f t="shared" si="403"/>
        <v>141.05504587155963</v>
      </c>
    </row>
    <row r="1352" spans="1:38" x14ac:dyDescent="0.2">
      <c r="A1352">
        <v>1342</v>
      </c>
      <c r="B1352" s="12">
        <v>66</v>
      </c>
      <c r="C1352" s="12">
        <f t="shared" si="388"/>
        <v>66</v>
      </c>
      <c r="D1352" s="12" t="str">
        <f t="shared" si="385"/>
        <v>no</v>
      </c>
      <c r="E1352" s="12" t="str">
        <f t="shared" si="389"/>
        <v>Below Average</v>
      </c>
      <c r="F1352" s="21">
        <v>13695</v>
      </c>
      <c r="G1352" s="21" t="str">
        <f t="shared" si="390"/>
        <v>no</v>
      </c>
      <c r="H1352" s="21" t="str">
        <f t="shared" si="391"/>
        <v>Above Average</v>
      </c>
      <c r="I1352" s="12" t="s">
        <v>170</v>
      </c>
      <c r="J1352" s="12" t="str">
        <f t="shared" si="392"/>
        <v>SawyerW</v>
      </c>
      <c r="K1352" s="12" t="s">
        <v>91</v>
      </c>
      <c r="L1352" s="12">
        <f t="shared" si="386"/>
        <v>71.682411868126678</v>
      </c>
      <c r="M1352" s="12" t="str">
        <f t="shared" si="393"/>
        <v>Above Average</v>
      </c>
      <c r="N1352" s="22">
        <v>6</v>
      </c>
      <c r="O1352" s="22" t="str">
        <f t="shared" si="394"/>
        <v>Low</v>
      </c>
      <c r="P1352">
        <v>2003</v>
      </c>
      <c r="Q1352">
        <v>2004</v>
      </c>
      <c r="R1352" s="23">
        <v>1114</v>
      </c>
      <c r="S1352" s="23" t="str">
        <f t="shared" si="395"/>
        <v>no</v>
      </c>
      <c r="T1352" s="23" t="str">
        <f t="shared" si="396"/>
        <v>Above Average</v>
      </c>
      <c r="U1352" s="24">
        <v>1114</v>
      </c>
      <c r="V1352" s="24">
        <v>0</v>
      </c>
      <c r="W1352" s="24" t="s">
        <v>413</v>
      </c>
      <c r="X1352" s="24">
        <v>1114</v>
      </c>
      <c r="Y1352" s="24" t="str">
        <f t="shared" si="397"/>
        <v>no</v>
      </c>
      <c r="Z1352" s="24" t="str">
        <f t="shared" si="398"/>
        <v>Below Average</v>
      </c>
      <c r="AA1352" s="25">
        <v>1</v>
      </c>
      <c r="AB1352" s="25">
        <v>0</v>
      </c>
      <c r="AC1352" s="25">
        <v>1</v>
      </c>
      <c r="AD1352" s="25">
        <v>0</v>
      </c>
      <c r="AE1352" s="25">
        <f t="shared" si="399"/>
        <v>2</v>
      </c>
      <c r="AF1352" s="25" t="str">
        <f t="shared" si="400"/>
        <v>Less</v>
      </c>
      <c r="AG1352" s="57">
        <v>6</v>
      </c>
      <c r="AH1352" s="29">
        <v>155000</v>
      </c>
      <c r="AI1352" s="29">
        <f t="shared" si="387"/>
        <v>2228</v>
      </c>
      <c r="AJ1352" s="29" t="str">
        <f t="shared" si="401"/>
        <v>no</v>
      </c>
      <c r="AK1352" s="29">
        <f t="shared" si="402"/>
        <v>69.569120287253142</v>
      </c>
      <c r="AL1352" s="29">
        <f t="shared" si="403"/>
        <v>139.13824057450628</v>
      </c>
    </row>
    <row r="1353" spans="1:38" x14ac:dyDescent="0.2">
      <c r="A1353">
        <v>1343</v>
      </c>
      <c r="B1353" s="12" t="s">
        <v>83</v>
      </c>
      <c r="C1353" s="12">
        <f t="shared" si="388"/>
        <v>69</v>
      </c>
      <c r="D1353" s="12" t="str">
        <f t="shared" si="385"/>
        <v>no</v>
      </c>
      <c r="E1353" s="12" t="str">
        <f t="shared" si="389"/>
        <v>Below Average</v>
      </c>
      <c r="F1353" s="21">
        <v>9375</v>
      </c>
      <c r="G1353" s="21" t="str">
        <f t="shared" si="390"/>
        <v>no</v>
      </c>
      <c r="H1353" s="21" t="str">
        <f t="shared" si="391"/>
        <v>Below Average</v>
      </c>
      <c r="I1353" s="12" t="s">
        <v>89</v>
      </c>
      <c r="J1353" s="12" t="str">
        <f t="shared" si="392"/>
        <v>CollgCr</v>
      </c>
      <c r="K1353" s="12" t="s">
        <v>91</v>
      </c>
      <c r="L1353" s="12">
        <f t="shared" si="386"/>
        <v>74.535824409408733</v>
      </c>
      <c r="M1353" s="12" t="str">
        <f t="shared" si="393"/>
        <v>Above Average</v>
      </c>
      <c r="N1353" s="22">
        <v>8</v>
      </c>
      <c r="O1353" s="22" t="str">
        <f t="shared" si="394"/>
        <v>High</v>
      </c>
      <c r="P1353">
        <v>2002</v>
      </c>
      <c r="Q1353">
        <v>2002</v>
      </c>
      <c r="R1353" s="23">
        <v>1284</v>
      </c>
      <c r="S1353" s="23" t="str">
        <f t="shared" si="395"/>
        <v>no</v>
      </c>
      <c r="T1353" s="23" t="str">
        <f t="shared" si="396"/>
        <v>Above Average</v>
      </c>
      <c r="U1353" s="24">
        <v>1284</v>
      </c>
      <c r="V1353" s="24">
        <v>885</v>
      </c>
      <c r="W1353" s="24" t="s">
        <v>412</v>
      </c>
      <c r="X1353" s="24">
        <v>2169</v>
      </c>
      <c r="Y1353" s="24" t="str">
        <f t="shared" si="397"/>
        <v>no</v>
      </c>
      <c r="Z1353" s="24" t="str">
        <f t="shared" si="398"/>
        <v>Above Average</v>
      </c>
      <c r="AA1353" s="25">
        <v>0</v>
      </c>
      <c r="AB1353" s="25">
        <v>0</v>
      </c>
      <c r="AC1353" s="25">
        <v>2</v>
      </c>
      <c r="AD1353" s="25">
        <v>1</v>
      </c>
      <c r="AE1353" s="25">
        <f t="shared" si="399"/>
        <v>3</v>
      </c>
      <c r="AF1353" s="25" t="str">
        <f t="shared" si="400"/>
        <v>More</v>
      </c>
      <c r="AG1353" s="57">
        <v>7</v>
      </c>
      <c r="AH1353" s="29">
        <v>228500</v>
      </c>
      <c r="AI1353" s="29">
        <f t="shared" si="387"/>
        <v>3453</v>
      </c>
      <c r="AJ1353" s="29" t="str">
        <f t="shared" si="401"/>
        <v>no</v>
      </c>
      <c r="AK1353" s="29">
        <f t="shared" si="402"/>
        <v>66.174341152620912</v>
      </c>
      <c r="AL1353" s="29">
        <f t="shared" si="403"/>
        <v>105.3480866758875</v>
      </c>
    </row>
    <row r="1354" spans="1:38" x14ac:dyDescent="0.2">
      <c r="A1354">
        <v>1344</v>
      </c>
      <c r="B1354" s="12">
        <v>57</v>
      </c>
      <c r="C1354" s="12">
        <f t="shared" si="388"/>
        <v>57</v>
      </c>
      <c r="D1354" s="12" t="str">
        <f t="shared" si="385"/>
        <v>no</v>
      </c>
      <c r="E1354" s="12" t="str">
        <f t="shared" si="389"/>
        <v>Below Average</v>
      </c>
      <c r="F1354" s="21">
        <v>7558</v>
      </c>
      <c r="G1354" s="21" t="str">
        <f t="shared" si="390"/>
        <v>no</v>
      </c>
      <c r="H1354" s="21" t="str">
        <f t="shared" si="391"/>
        <v>Below Average</v>
      </c>
      <c r="I1354" s="12" t="s">
        <v>123</v>
      </c>
      <c r="J1354" s="12" t="str">
        <f t="shared" si="392"/>
        <v>Crawfor</v>
      </c>
      <c r="K1354" s="12" t="s">
        <v>91</v>
      </c>
      <c r="L1354" s="12">
        <f t="shared" si="386"/>
        <v>74.989820121918996</v>
      </c>
      <c r="M1354" s="12" t="str">
        <f t="shared" si="393"/>
        <v>Above Average</v>
      </c>
      <c r="N1354" s="22">
        <v>6</v>
      </c>
      <c r="O1354" s="22" t="str">
        <f t="shared" si="394"/>
        <v>Low</v>
      </c>
      <c r="P1354">
        <v>1928</v>
      </c>
      <c r="Q1354">
        <v>1950</v>
      </c>
      <c r="R1354" s="23">
        <v>896</v>
      </c>
      <c r="S1354" s="23" t="str">
        <f t="shared" si="395"/>
        <v>no</v>
      </c>
      <c r="T1354" s="23" t="str">
        <f t="shared" si="396"/>
        <v>Below Average</v>
      </c>
      <c r="U1354" s="24">
        <v>1172</v>
      </c>
      <c r="V1354" s="24">
        <v>741</v>
      </c>
      <c r="W1354" s="24" t="s">
        <v>412</v>
      </c>
      <c r="X1354" s="24">
        <v>1913</v>
      </c>
      <c r="Y1354" s="24" t="str">
        <f t="shared" si="397"/>
        <v>no</v>
      </c>
      <c r="Z1354" s="24" t="str">
        <f t="shared" si="398"/>
        <v>Above Average</v>
      </c>
      <c r="AA1354" s="25">
        <v>0</v>
      </c>
      <c r="AB1354" s="25">
        <v>0</v>
      </c>
      <c r="AC1354" s="25">
        <v>1</v>
      </c>
      <c r="AD1354" s="25">
        <v>1</v>
      </c>
      <c r="AE1354" s="25">
        <f t="shared" si="399"/>
        <v>2</v>
      </c>
      <c r="AF1354" s="25" t="str">
        <f t="shared" si="400"/>
        <v>Less</v>
      </c>
      <c r="AG1354" s="57">
        <v>9</v>
      </c>
      <c r="AH1354" s="29">
        <v>177000</v>
      </c>
      <c r="AI1354" s="29">
        <f t="shared" si="387"/>
        <v>2809</v>
      </c>
      <c r="AJ1354" s="29" t="str">
        <f t="shared" si="401"/>
        <v>no</v>
      </c>
      <c r="AK1354" s="29">
        <f t="shared" si="402"/>
        <v>63.011747953008189</v>
      </c>
      <c r="AL1354" s="29">
        <f t="shared" si="403"/>
        <v>92.524830109775223</v>
      </c>
    </row>
    <row r="1355" spans="1:38" x14ac:dyDescent="0.2">
      <c r="A1355">
        <v>1345</v>
      </c>
      <c r="B1355" s="12">
        <v>85</v>
      </c>
      <c r="C1355" s="12">
        <f t="shared" si="388"/>
        <v>85</v>
      </c>
      <c r="D1355" s="12" t="str">
        <f t="shared" ref="D1355:D1418" si="404">IF(OR(C1355&lt;(QUARTILE(C$11:C$1470,1))-(((QUARTILE(C$11:C$1470,3))-(QUARTILE(C$11:C$1470,1)))*1.5),C1355&gt;(QUARTILE(C$11:C$1470,3))+(((QUARTILE(C$11:C$1470,3))-(QUARTILE(C$11:C$1470,1)))*1.5)),"yes","no")</f>
        <v>no</v>
      </c>
      <c r="E1355" s="12" t="str">
        <f t="shared" si="389"/>
        <v>Above Average</v>
      </c>
      <c r="F1355" s="21">
        <v>11103</v>
      </c>
      <c r="G1355" s="21" t="str">
        <f t="shared" si="390"/>
        <v>no</v>
      </c>
      <c r="H1355" s="21" t="str">
        <f t="shared" si="391"/>
        <v>Above Average</v>
      </c>
      <c r="I1355" s="12" t="s">
        <v>89</v>
      </c>
      <c r="J1355" s="12" t="str">
        <f t="shared" si="392"/>
        <v>CollgCr</v>
      </c>
      <c r="K1355" s="12" t="s">
        <v>91</v>
      </c>
      <c r="L1355" s="12">
        <f t="shared" ref="L1355:L1418" si="405">IFERROR(AVERAGEIFS($AK$11:$AK$1470,$I$11:$I$1470,$I1355,$K$11:$K$1470,"1Fam"),"")</f>
        <v>74.535824409408733</v>
      </c>
      <c r="M1355" s="12" t="str">
        <f t="shared" si="393"/>
        <v>Above Average</v>
      </c>
      <c r="N1355" s="22">
        <v>7</v>
      </c>
      <c r="O1355" s="22" t="str">
        <f t="shared" si="394"/>
        <v>High</v>
      </c>
      <c r="P1355">
        <v>2006</v>
      </c>
      <c r="Q1355">
        <v>2006</v>
      </c>
      <c r="R1355" s="23">
        <v>728</v>
      </c>
      <c r="S1355" s="23" t="str">
        <f t="shared" si="395"/>
        <v>no</v>
      </c>
      <c r="T1355" s="23" t="str">
        <f t="shared" si="396"/>
        <v>Below Average</v>
      </c>
      <c r="U1355" s="24">
        <v>728</v>
      </c>
      <c r="V1355" s="24">
        <v>728</v>
      </c>
      <c r="W1355" s="24" t="s">
        <v>412</v>
      </c>
      <c r="X1355" s="24">
        <v>1456</v>
      </c>
      <c r="Y1355" s="24" t="str">
        <f t="shared" si="397"/>
        <v>no</v>
      </c>
      <c r="Z1355" s="24" t="str">
        <f t="shared" si="398"/>
        <v>Below Average</v>
      </c>
      <c r="AA1355" s="25">
        <v>0</v>
      </c>
      <c r="AB1355" s="25">
        <v>0</v>
      </c>
      <c r="AC1355" s="25">
        <v>2</v>
      </c>
      <c r="AD1355" s="25">
        <v>1</v>
      </c>
      <c r="AE1355" s="25">
        <f t="shared" si="399"/>
        <v>3</v>
      </c>
      <c r="AF1355" s="25" t="str">
        <f t="shared" si="400"/>
        <v>More</v>
      </c>
      <c r="AG1355" s="57">
        <v>8</v>
      </c>
      <c r="AH1355" s="29">
        <v>155835</v>
      </c>
      <c r="AI1355" s="29">
        <f t="shared" ref="AI1355:AI1418" si="406">R1355+X1355</f>
        <v>2184</v>
      </c>
      <c r="AJ1355" s="29" t="str">
        <f t="shared" si="401"/>
        <v>no</v>
      </c>
      <c r="AK1355" s="29">
        <f t="shared" si="402"/>
        <v>71.353021978021971</v>
      </c>
      <c r="AL1355" s="29">
        <f t="shared" si="403"/>
        <v>107.02953296703296</v>
      </c>
    </row>
    <row r="1356" spans="1:38" x14ac:dyDescent="0.2">
      <c r="A1356">
        <v>1346</v>
      </c>
      <c r="B1356" s="12">
        <v>50</v>
      </c>
      <c r="C1356" s="12">
        <f t="shared" ref="C1356:C1419" si="407">IF(B1356="NA", $B$4, B1356)</f>
        <v>50</v>
      </c>
      <c r="D1356" s="12" t="str">
        <f t="shared" si="404"/>
        <v>no</v>
      </c>
      <c r="E1356" s="12" t="str">
        <f t="shared" ref="E1356:E1419" si="408">IF(C1356&gt;=AVERAGE(C$11:C$1470),"Above Average","Below Average")</f>
        <v>Below Average</v>
      </c>
      <c r="F1356" s="21">
        <v>6000</v>
      </c>
      <c r="G1356" s="21" t="str">
        <f t="shared" ref="G1356:G1419" si="409">IF(OR(F1356&lt;(QUARTILE(F$11:F$1470,1))-(((QUARTILE(F$11:F$1470,3))-(QUARTILE(F$11:F$1470,1)))*1.5),F1356&gt;(QUARTILE(F$11:F$1470,3))+(((QUARTILE(F$11:F$1470,3))-(QUARTILE(F$11:F$1470,1)))*1.5)),"yes","no")</f>
        <v>no</v>
      </c>
      <c r="H1356" s="21" t="str">
        <f t="shared" ref="H1356:H1419" si="410">IF(F1356&gt;=AVERAGE(F$11:F$1470),"Above Average","Below Average")</f>
        <v>Below Average</v>
      </c>
      <c r="I1356" s="12" t="s">
        <v>143</v>
      </c>
      <c r="J1356" s="12" t="str">
        <f t="shared" ref="J1356:J1419" si="411">IF(K1356="1Fam",I1356,"")</f>
        <v>OldTown</v>
      </c>
      <c r="K1356" s="12" t="s">
        <v>91</v>
      </c>
      <c r="L1356" s="12">
        <f t="shared" si="405"/>
        <v>57.90974368543602</v>
      </c>
      <c r="M1356" s="12" t="str">
        <f t="shared" ref="M1356:M1419" si="412">IF(J1356="","",IF(L1356&gt;=AVERAGE($L$11:$L$1470),"Above Average","Below Average"))</f>
        <v>Below Average</v>
      </c>
      <c r="N1356" s="22">
        <v>4</v>
      </c>
      <c r="O1356" s="22" t="str">
        <f t="shared" ref="O1356:O1419" si="413">IF(N1356&gt;=7,"High","Low")</f>
        <v>Low</v>
      </c>
      <c r="P1356">
        <v>1920</v>
      </c>
      <c r="Q1356">
        <v>1950</v>
      </c>
      <c r="R1356" s="23">
        <v>960</v>
      </c>
      <c r="S1356" s="23" t="str">
        <f t="shared" ref="S1356:S1419" si="414">IF(OR(R1356&lt;(QUARTILE(R$11:R$1470,1))-(((QUARTILE(R$11:R$1470,3))-(QUARTILE(R$11:R$1470,1)))*1.5),R1356&gt;(QUARTILE(R$11:R$1470,3))+(((QUARTILE(R$11:R$1470,3))-(QUARTILE(R$11:R$1470,1)))*1.5)),"yes","no")</f>
        <v>no</v>
      </c>
      <c r="T1356" s="23" t="str">
        <f t="shared" ref="T1356:T1419" si="415">IF(R1356&gt;=AVERAGE(R$11:R$1470),"Above Average","Below Average")</f>
        <v>Below Average</v>
      </c>
      <c r="U1356" s="24">
        <v>960</v>
      </c>
      <c r="V1356" s="24">
        <v>0</v>
      </c>
      <c r="W1356" s="24" t="s">
        <v>413</v>
      </c>
      <c r="X1356" s="24">
        <v>960</v>
      </c>
      <c r="Y1356" s="24" t="str">
        <f t="shared" ref="Y1356:Y1419" si="416">IF(OR(X1356&lt;(QUARTILE(X$11:X$1470,1))-(((QUARTILE(X$11:X$1470,3))-(QUARTILE(X$11:X$1470,1)))*1.5),X1356&gt;(QUARTILE(X$11:X$1470,3))+(((QUARTILE(X$11:X$1470,3))-(QUARTILE(X$11:X$1470,1)))*1.5)),"yes","no")</f>
        <v>no</v>
      </c>
      <c r="Z1356" s="24" t="str">
        <f t="shared" ref="Z1356:Z1419" si="417">IF(X1356&gt;=AVERAGE(X$11:X$1470),"Above Average","Below Average")</f>
        <v>Below Average</v>
      </c>
      <c r="AA1356" s="25">
        <v>0</v>
      </c>
      <c r="AB1356" s="25">
        <v>0</v>
      </c>
      <c r="AC1356" s="25">
        <v>1</v>
      </c>
      <c r="AD1356" s="25">
        <v>0</v>
      </c>
      <c r="AE1356" s="25">
        <f t="shared" ref="AE1356:AE1419" si="418">SUM(AA1356:AD1356)</f>
        <v>1</v>
      </c>
      <c r="AF1356" s="25" t="str">
        <f t="shared" ref="AF1356:AF1419" si="419">IF(AE1356&gt;=3,"More","Less")</f>
        <v>Less</v>
      </c>
      <c r="AG1356" s="57">
        <v>5</v>
      </c>
      <c r="AH1356" s="29">
        <v>108500</v>
      </c>
      <c r="AI1356" s="29">
        <f t="shared" si="406"/>
        <v>1920</v>
      </c>
      <c r="AJ1356" s="29" t="str">
        <f t="shared" ref="AJ1356:AJ1419" si="420">IF(OR(AI1356&lt;(QUARTILE(AI$11:AI$1470,1))-(((QUARTILE(AI$11:AI$1470,3))-(QUARTILE(AI$11:AI$1470,1)))*1.5),AI1356&gt;(QUARTILE(AI$11:AI$1470,3))+(((QUARTILE(AI$11:AI$1470,3))-(QUARTILE(AI$11:AI$1470,1)))*1.5)),"yes","no")</f>
        <v>no</v>
      </c>
      <c r="AK1356" s="29">
        <f t="shared" ref="AK1356:AK1419" si="421">AH1356/AI1356</f>
        <v>56.510416666666664</v>
      </c>
      <c r="AL1356" s="29">
        <f t="shared" ref="AL1356:AL1419" si="422">AH1356/X1356</f>
        <v>113.02083333333333</v>
      </c>
    </row>
    <row r="1357" spans="1:38" x14ac:dyDescent="0.2">
      <c r="A1357">
        <v>1347</v>
      </c>
      <c r="B1357" s="12" t="s">
        <v>83</v>
      </c>
      <c r="C1357" s="12">
        <f t="shared" si="407"/>
        <v>69</v>
      </c>
      <c r="D1357" s="12" t="str">
        <f t="shared" si="404"/>
        <v>no</v>
      </c>
      <c r="E1357" s="12" t="str">
        <f t="shared" si="408"/>
        <v>Below Average</v>
      </c>
      <c r="F1357" s="21">
        <v>20781</v>
      </c>
      <c r="G1357" s="21" t="str">
        <f t="shared" si="409"/>
        <v>yes</v>
      </c>
      <c r="H1357" s="21" t="str">
        <f t="shared" si="410"/>
        <v>Above Average</v>
      </c>
      <c r="I1357" s="12" t="s">
        <v>138</v>
      </c>
      <c r="J1357" s="12" t="str">
        <f t="shared" si="411"/>
        <v>NWAmes</v>
      </c>
      <c r="K1357" s="12" t="s">
        <v>91</v>
      </c>
      <c r="L1357" s="12">
        <f t="shared" si="405"/>
        <v>67.115548801871967</v>
      </c>
      <c r="M1357" s="12" t="str">
        <f t="shared" si="412"/>
        <v>Below Average</v>
      </c>
      <c r="N1357" s="22">
        <v>7</v>
      </c>
      <c r="O1357" s="22" t="str">
        <f t="shared" si="413"/>
        <v>High</v>
      </c>
      <c r="P1357">
        <v>1968</v>
      </c>
      <c r="Q1357">
        <v>2003</v>
      </c>
      <c r="R1357" s="23">
        <v>1568</v>
      </c>
      <c r="S1357" s="23" t="str">
        <f t="shared" si="414"/>
        <v>no</v>
      </c>
      <c r="T1357" s="23" t="str">
        <f t="shared" si="415"/>
        <v>Above Average</v>
      </c>
      <c r="U1357" s="24">
        <v>2156</v>
      </c>
      <c r="V1357" s="24">
        <v>0</v>
      </c>
      <c r="W1357" s="24" t="s">
        <v>413</v>
      </c>
      <c r="X1357" s="24">
        <v>2156</v>
      </c>
      <c r="Y1357" s="24" t="str">
        <f t="shared" si="416"/>
        <v>no</v>
      </c>
      <c r="Z1357" s="24" t="str">
        <f t="shared" si="417"/>
        <v>Above Average</v>
      </c>
      <c r="AA1357" s="25">
        <v>0</v>
      </c>
      <c r="AB1357" s="25">
        <v>0</v>
      </c>
      <c r="AC1357" s="25">
        <v>2</v>
      </c>
      <c r="AD1357" s="25">
        <v>0</v>
      </c>
      <c r="AE1357" s="25">
        <f t="shared" si="418"/>
        <v>2</v>
      </c>
      <c r="AF1357" s="25" t="str">
        <f t="shared" si="419"/>
        <v>Less</v>
      </c>
      <c r="AG1357" s="57">
        <v>9</v>
      </c>
      <c r="AH1357" s="29">
        <v>262500</v>
      </c>
      <c r="AI1357" s="29">
        <f t="shared" si="406"/>
        <v>3724</v>
      </c>
      <c r="AJ1357" s="29" t="str">
        <f t="shared" si="420"/>
        <v>no</v>
      </c>
      <c r="AK1357" s="29">
        <f t="shared" si="421"/>
        <v>70.488721804511272</v>
      </c>
      <c r="AL1357" s="29">
        <f t="shared" si="422"/>
        <v>121.75324675324676</v>
      </c>
    </row>
    <row r="1358" spans="1:38" x14ac:dyDescent="0.2">
      <c r="A1358">
        <v>1348</v>
      </c>
      <c r="B1358" s="12">
        <v>93</v>
      </c>
      <c r="C1358" s="12">
        <f t="shared" si="407"/>
        <v>93</v>
      </c>
      <c r="D1358" s="12" t="str">
        <f t="shared" si="404"/>
        <v>no</v>
      </c>
      <c r="E1358" s="12" t="str">
        <f t="shared" si="408"/>
        <v>Above Average</v>
      </c>
      <c r="F1358" s="21">
        <v>15306</v>
      </c>
      <c r="G1358" s="21" t="str">
        <f t="shared" si="409"/>
        <v>no</v>
      </c>
      <c r="H1358" s="21" t="str">
        <f t="shared" si="410"/>
        <v>Above Average</v>
      </c>
      <c r="I1358" s="12" t="s">
        <v>189</v>
      </c>
      <c r="J1358" s="12" t="str">
        <f t="shared" si="411"/>
        <v>Timber</v>
      </c>
      <c r="K1358" s="12" t="s">
        <v>91</v>
      </c>
      <c r="L1358" s="12">
        <f t="shared" si="405"/>
        <v>78.098980385544763</v>
      </c>
      <c r="M1358" s="12" t="str">
        <f t="shared" si="412"/>
        <v>Above Average</v>
      </c>
      <c r="N1358" s="22">
        <v>8</v>
      </c>
      <c r="O1358" s="22" t="str">
        <f t="shared" si="413"/>
        <v>High</v>
      </c>
      <c r="P1358">
        <v>2006</v>
      </c>
      <c r="Q1358">
        <v>2007</v>
      </c>
      <c r="R1358" s="23">
        <v>1732</v>
      </c>
      <c r="S1358" s="23" t="str">
        <f t="shared" si="414"/>
        <v>no</v>
      </c>
      <c r="T1358" s="23" t="str">
        <f t="shared" si="415"/>
        <v>Above Average</v>
      </c>
      <c r="U1358" s="24">
        <v>1776</v>
      </c>
      <c r="V1358" s="24">
        <v>0</v>
      </c>
      <c r="W1358" s="24" t="s">
        <v>413</v>
      </c>
      <c r="X1358" s="24">
        <v>1776</v>
      </c>
      <c r="Y1358" s="24" t="str">
        <f t="shared" si="416"/>
        <v>no</v>
      </c>
      <c r="Z1358" s="24" t="str">
        <f t="shared" si="417"/>
        <v>Above Average</v>
      </c>
      <c r="AA1358" s="25">
        <v>1</v>
      </c>
      <c r="AB1358" s="25">
        <v>0</v>
      </c>
      <c r="AC1358" s="25">
        <v>2</v>
      </c>
      <c r="AD1358" s="25">
        <v>0</v>
      </c>
      <c r="AE1358" s="25">
        <f t="shared" si="418"/>
        <v>3</v>
      </c>
      <c r="AF1358" s="25" t="str">
        <f t="shared" si="419"/>
        <v>More</v>
      </c>
      <c r="AG1358" s="57">
        <v>7</v>
      </c>
      <c r="AH1358" s="29">
        <v>283463</v>
      </c>
      <c r="AI1358" s="29">
        <f t="shared" si="406"/>
        <v>3508</v>
      </c>
      <c r="AJ1358" s="29" t="str">
        <f t="shared" si="420"/>
        <v>no</v>
      </c>
      <c r="AK1358" s="29">
        <f t="shared" si="421"/>
        <v>80.804732041049036</v>
      </c>
      <c r="AL1358" s="29">
        <f t="shared" si="422"/>
        <v>159.60754504504504</v>
      </c>
    </row>
    <row r="1359" spans="1:38" x14ac:dyDescent="0.2">
      <c r="A1359">
        <v>1349</v>
      </c>
      <c r="B1359" s="12" t="s">
        <v>83</v>
      </c>
      <c r="C1359" s="12">
        <f t="shared" si="407"/>
        <v>69</v>
      </c>
      <c r="D1359" s="12" t="str">
        <f t="shared" si="404"/>
        <v>no</v>
      </c>
      <c r="E1359" s="12" t="str">
        <f t="shared" si="408"/>
        <v>Below Average</v>
      </c>
      <c r="F1359" s="21">
        <v>16196</v>
      </c>
      <c r="G1359" s="21" t="str">
        <f t="shared" si="409"/>
        <v>no</v>
      </c>
      <c r="H1359" s="21" t="str">
        <f t="shared" si="410"/>
        <v>Above Average</v>
      </c>
      <c r="I1359" s="12" t="s">
        <v>170</v>
      </c>
      <c r="J1359" s="12" t="str">
        <f t="shared" si="411"/>
        <v>SawyerW</v>
      </c>
      <c r="K1359" s="12" t="s">
        <v>91</v>
      </c>
      <c r="L1359" s="12">
        <f t="shared" si="405"/>
        <v>71.682411868126678</v>
      </c>
      <c r="M1359" s="12" t="str">
        <f t="shared" si="412"/>
        <v>Above Average</v>
      </c>
      <c r="N1359" s="22">
        <v>7</v>
      </c>
      <c r="O1359" s="22" t="str">
        <f t="shared" si="413"/>
        <v>High</v>
      </c>
      <c r="P1359">
        <v>1998</v>
      </c>
      <c r="Q1359">
        <v>1998</v>
      </c>
      <c r="R1359" s="23">
        <v>1482</v>
      </c>
      <c r="S1359" s="23" t="str">
        <f t="shared" si="414"/>
        <v>no</v>
      </c>
      <c r="T1359" s="23" t="str">
        <f t="shared" si="415"/>
        <v>Above Average</v>
      </c>
      <c r="U1359" s="24">
        <v>1494</v>
      </c>
      <c r="V1359" s="24">
        <v>0</v>
      </c>
      <c r="W1359" s="24" t="s">
        <v>413</v>
      </c>
      <c r="X1359" s="24">
        <v>1494</v>
      </c>
      <c r="Y1359" s="24" t="str">
        <f t="shared" si="416"/>
        <v>no</v>
      </c>
      <c r="Z1359" s="24" t="str">
        <f t="shared" si="417"/>
        <v>Below Average</v>
      </c>
      <c r="AA1359" s="25">
        <v>1</v>
      </c>
      <c r="AB1359" s="25">
        <v>0</v>
      </c>
      <c r="AC1359" s="25">
        <v>2</v>
      </c>
      <c r="AD1359" s="25">
        <v>0</v>
      </c>
      <c r="AE1359" s="25">
        <f t="shared" si="418"/>
        <v>3</v>
      </c>
      <c r="AF1359" s="25" t="str">
        <f t="shared" si="419"/>
        <v>More</v>
      </c>
      <c r="AG1359" s="57">
        <v>5</v>
      </c>
      <c r="AH1359" s="29">
        <v>215000</v>
      </c>
      <c r="AI1359" s="29">
        <f t="shared" si="406"/>
        <v>2976</v>
      </c>
      <c r="AJ1359" s="29" t="str">
        <f t="shared" si="420"/>
        <v>no</v>
      </c>
      <c r="AK1359" s="29">
        <f t="shared" si="421"/>
        <v>72.244623655913983</v>
      </c>
      <c r="AL1359" s="29">
        <f t="shared" si="422"/>
        <v>143.90896921017404</v>
      </c>
    </row>
    <row r="1360" spans="1:38" x14ac:dyDescent="0.2">
      <c r="A1360">
        <v>1350</v>
      </c>
      <c r="B1360" s="12">
        <v>50</v>
      </c>
      <c r="C1360" s="12">
        <f t="shared" si="407"/>
        <v>50</v>
      </c>
      <c r="D1360" s="12" t="str">
        <f t="shared" si="404"/>
        <v>no</v>
      </c>
      <c r="E1360" s="12" t="str">
        <f t="shared" si="408"/>
        <v>Below Average</v>
      </c>
      <c r="F1360" s="21">
        <v>5250</v>
      </c>
      <c r="G1360" s="21" t="str">
        <f t="shared" si="409"/>
        <v>no</v>
      </c>
      <c r="H1360" s="21" t="str">
        <f t="shared" si="410"/>
        <v>Below Average</v>
      </c>
      <c r="I1360" s="12" t="s">
        <v>143</v>
      </c>
      <c r="J1360" s="12" t="str">
        <f t="shared" si="411"/>
        <v>OldTown</v>
      </c>
      <c r="K1360" s="12" t="s">
        <v>91</v>
      </c>
      <c r="L1360" s="12">
        <f t="shared" si="405"/>
        <v>57.90974368543602</v>
      </c>
      <c r="M1360" s="12" t="str">
        <f t="shared" si="412"/>
        <v>Below Average</v>
      </c>
      <c r="N1360" s="22">
        <v>8</v>
      </c>
      <c r="O1360" s="22" t="str">
        <f t="shared" si="413"/>
        <v>High</v>
      </c>
      <c r="P1360">
        <v>1872</v>
      </c>
      <c r="Q1360">
        <v>1987</v>
      </c>
      <c r="R1360" s="23">
        <v>684</v>
      </c>
      <c r="S1360" s="23" t="str">
        <f t="shared" si="414"/>
        <v>no</v>
      </c>
      <c r="T1360" s="23" t="str">
        <f t="shared" si="415"/>
        <v>Below Average</v>
      </c>
      <c r="U1360" s="24">
        <v>938</v>
      </c>
      <c r="V1360" s="24">
        <v>1215</v>
      </c>
      <c r="W1360" s="24" t="s">
        <v>412</v>
      </c>
      <c r="X1360" s="24">
        <v>2358</v>
      </c>
      <c r="Y1360" s="24" t="str">
        <f t="shared" si="416"/>
        <v>no</v>
      </c>
      <c r="Z1360" s="24" t="str">
        <f t="shared" si="417"/>
        <v>Above Average</v>
      </c>
      <c r="AA1360" s="25">
        <v>0</v>
      </c>
      <c r="AB1360" s="25">
        <v>0</v>
      </c>
      <c r="AC1360" s="25">
        <v>2</v>
      </c>
      <c r="AD1360" s="25">
        <v>0</v>
      </c>
      <c r="AE1360" s="25">
        <f t="shared" si="418"/>
        <v>2</v>
      </c>
      <c r="AF1360" s="25" t="str">
        <f t="shared" si="419"/>
        <v>Less</v>
      </c>
      <c r="AG1360" s="57">
        <v>8</v>
      </c>
      <c r="AH1360" s="29">
        <v>122000</v>
      </c>
      <c r="AI1360" s="29">
        <f t="shared" si="406"/>
        <v>3042</v>
      </c>
      <c r="AJ1360" s="29" t="str">
        <f t="shared" si="420"/>
        <v>no</v>
      </c>
      <c r="AK1360" s="29">
        <f t="shared" si="421"/>
        <v>40.1051939513478</v>
      </c>
      <c r="AL1360" s="29">
        <f t="shared" si="422"/>
        <v>51.738761662425787</v>
      </c>
    </row>
    <row r="1361" spans="1:38" x14ac:dyDescent="0.2">
      <c r="A1361">
        <v>1351</v>
      </c>
      <c r="B1361" s="12">
        <v>91</v>
      </c>
      <c r="C1361" s="12">
        <f t="shared" si="407"/>
        <v>91</v>
      </c>
      <c r="D1361" s="12" t="str">
        <f t="shared" si="404"/>
        <v>no</v>
      </c>
      <c r="E1361" s="12" t="str">
        <f t="shared" si="408"/>
        <v>Above Average</v>
      </c>
      <c r="F1361" s="21">
        <v>11643</v>
      </c>
      <c r="G1361" s="21" t="str">
        <f t="shared" si="409"/>
        <v>no</v>
      </c>
      <c r="H1361" s="21" t="str">
        <f t="shared" si="410"/>
        <v>Above Average</v>
      </c>
      <c r="I1361" s="12" t="s">
        <v>162</v>
      </c>
      <c r="J1361" s="12" t="str">
        <f t="shared" si="411"/>
        <v/>
      </c>
      <c r="K1361" s="12" t="s">
        <v>167</v>
      </c>
      <c r="L1361" s="12">
        <f t="shared" si="405"/>
        <v>65.191384752822614</v>
      </c>
      <c r="M1361" s="12" t="str">
        <f t="shared" si="412"/>
        <v/>
      </c>
      <c r="N1361" s="22">
        <v>5</v>
      </c>
      <c r="O1361" s="22" t="str">
        <f t="shared" si="413"/>
        <v>Low</v>
      </c>
      <c r="P1361">
        <v>1969</v>
      </c>
      <c r="Q1361">
        <v>1969</v>
      </c>
      <c r="R1361" s="23">
        <v>1248</v>
      </c>
      <c r="S1361" s="23" t="str">
        <f t="shared" si="414"/>
        <v>no</v>
      </c>
      <c r="T1361" s="23" t="str">
        <f t="shared" si="415"/>
        <v>Above Average</v>
      </c>
      <c r="U1361" s="24">
        <v>1338</v>
      </c>
      <c r="V1361" s="24">
        <v>1296</v>
      </c>
      <c r="W1361" s="24" t="s">
        <v>412</v>
      </c>
      <c r="X1361" s="24">
        <v>2634</v>
      </c>
      <c r="Y1361" s="24" t="str">
        <f t="shared" si="416"/>
        <v>no</v>
      </c>
      <c r="Z1361" s="24" t="str">
        <f t="shared" si="417"/>
        <v>Above Average</v>
      </c>
      <c r="AA1361" s="25">
        <v>1</v>
      </c>
      <c r="AB1361" s="25">
        <v>1</v>
      </c>
      <c r="AC1361" s="25">
        <v>2</v>
      </c>
      <c r="AD1361" s="25">
        <v>2</v>
      </c>
      <c r="AE1361" s="25">
        <f t="shared" si="418"/>
        <v>6</v>
      </c>
      <c r="AF1361" s="25" t="str">
        <f t="shared" si="419"/>
        <v>More</v>
      </c>
      <c r="AG1361" s="57">
        <v>12</v>
      </c>
      <c r="AH1361" s="29">
        <v>200000</v>
      </c>
      <c r="AI1361" s="29">
        <f t="shared" si="406"/>
        <v>3882</v>
      </c>
      <c r="AJ1361" s="29" t="str">
        <f t="shared" si="420"/>
        <v>no</v>
      </c>
      <c r="AK1361" s="29">
        <f t="shared" si="421"/>
        <v>51.519835136527561</v>
      </c>
      <c r="AL1361" s="29">
        <f t="shared" si="422"/>
        <v>75.930144267274102</v>
      </c>
    </row>
    <row r="1362" spans="1:38" x14ac:dyDescent="0.2">
      <c r="A1362">
        <v>1352</v>
      </c>
      <c r="B1362" s="12">
        <v>70</v>
      </c>
      <c r="C1362" s="12">
        <f t="shared" si="407"/>
        <v>70</v>
      </c>
      <c r="D1362" s="12" t="str">
        <f t="shared" si="404"/>
        <v>no</v>
      </c>
      <c r="E1362" s="12" t="str">
        <f t="shared" si="408"/>
        <v>Above Average</v>
      </c>
      <c r="F1362" s="21">
        <v>9247</v>
      </c>
      <c r="G1362" s="21" t="str">
        <f t="shared" si="409"/>
        <v>no</v>
      </c>
      <c r="H1362" s="21" t="str">
        <f t="shared" si="410"/>
        <v>Below Average</v>
      </c>
      <c r="I1362" s="12" t="s">
        <v>162</v>
      </c>
      <c r="J1362" s="12" t="str">
        <f t="shared" si="411"/>
        <v>NAmes</v>
      </c>
      <c r="K1362" s="12" t="s">
        <v>91</v>
      </c>
      <c r="L1362" s="12">
        <f t="shared" si="405"/>
        <v>65.191384752822614</v>
      </c>
      <c r="M1362" s="12" t="str">
        <f t="shared" si="412"/>
        <v>Below Average</v>
      </c>
      <c r="N1362" s="22">
        <v>6</v>
      </c>
      <c r="O1362" s="22" t="str">
        <f t="shared" si="413"/>
        <v>Low</v>
      </c>
      <c r="P1362">
        <v>1962</v>
      </c>
      <c r="Q1362">
        <v>1962</v>
      </c>
      <c r="R1362" s="23">
        <v>858</v>
      </c>
      <c r="S1362" s="23" t="str">
        <f t="shared" si="414"/>
        <v>no</v>
      </c>
      <c r="T1362" s="23" t="str">
        <f t="shared" si="415"/>
        <v>Below Average</v>
      </c>
      <c r="U1362" s="24">
        <v>858</v>
      </c>
      <c r="V1362" s="24">
        <v>858</v>
      </c>
      <c r="W1362" s="24" t="s">
        <v>412</v>
      </c>
      <c r="X1362" s="24">
        <v>1716</v>
      </c>
      <c r="Y1362" s="24" t="str">
        <f t="shared" si="416"/>
        <v>no</v>
      </c>
      <c r="Z1362" s="24" t="str">
        <f t="shared" si="417"/>
        <v>Above Average</v>
      </c>
      <c r="AA1362" s="25">
        <v>0</v>
      </c>
      <c r="AB1362" s="25">
        <v>0</v>
      </c>
      <c r="AC1362" s="25">
        <v>1</v>
      </c>
      <c r="AD1362" s="25">
        <v>1</v>
      </c>
      <c r="AE1362" s="25">
        <f t="shared" si="418"/>
        <v>2</v>
      </c>
      <c r="AF1362" s="25" t="str">
        <f t="shared" si="419"/>
        <v>Less</v>
      </c>
      <c r="AG1362" s="57">
        <v>8</v>
      </c>
      <c r="AH1362" s="29">
        <v>171000</v>
      </c>
      <c r="AI1362" s="29">
        <f t="shared" si="406"/>
        <v>2574</v>
      </c>
      <c r="AJ1362" s="29" t="str">
        <f t="shared" si="420"/>
        <v>no</v>
      </c>
      <c r="AK1362" s="29">
        <f t="shared" si="421"/>
        <v>66.43356643356644</v>
      </c>
      <c r="AL1362" s="29">
        <f t="shared" si="422"/>
        <v>99.650349650349654</v>
      </c>
    </row>
    <row r="1363" spans="1:38" x14ac:dyDescent="0.2">
      <c r="A1363">
        <v>1353</v>
      </c>
      <c r="B1363" s="12">
        <v>50</v>
      </c>
      <c r="C1363" s="12">
        <f t="shared" si="407"/>
        <v>50</v>
      </c>
      <c r="D1363" s="12" t="str">
        <f t="shared" si="404"/>
        <v>no</v>
      </c>
      <c r="E1363" s="12" t="str">
        <f t="shared" si="408"/>
        <v>Below Average</v>
      </c>
      <c r="F1363" s="21">
        <v>6000</v>
      </c>
      <c r="G1363" s="21" t="str">
        <f t="shared" si="409"/>
        <v>no</v>
      </c>
      <c r="H1363" s="21" t="str">
        <f t="shared" si="410"/>
        <v>Below Average</v>
      </c>
      <c r="I1363" s="12" t="s">
        <v>148</v>
      </c>
      <c r="J1363" s="12" t="str">
        <f t="shared" si="411"/>
        <v>BrkSide</v>
      </c>
      <c r="K1363" s="12" t="s">
        <v>91</v>
      </c>
      <c r="L1363" s="12">
        <f t="shared" si="405"/>
        <v>64.919237492322253</v>
      </c>
      <c r="M1363" s="12" t="str">
        <f t="shared" si="412"/>
        <v>Below Average</v>
      </c>
      <c r="N1363" s="22">
        <v>6</v>
      </c>
      <c r="O1363" s="22" t="str">
        <f t="shared" si="413"/>
        <v>Low</v>
      </c>
      <c r="P1363">
        <v>1937</v>
      </c>
      <c r="Q1363">
        <v>2000</v>
      </c>
      <c r="R1363" s="23">
        <v>698</v>
      </c>
      <c r="S1363" s="23" t="str">
        <f t="shared" si="414"/>
        <v>no</v>
      </c>
      <c r="T1363" s="23" t="str">
        <f t="shared" si="415"/>
        <v>Below Average</v>
      </c>
      <c r="U1363" s="24">
        <v>786</v>
      </c>
      <c r="V1363" s="24">
        <v>390</v>
      </c>
      <c r="W1363" s="24" t="s">
        <v>412</v>
      </c>
      <c r="X1363" s="24">
        <v>1176</v>
      </c>
      <c r="Y1363" s="24" t="str">
        <f t="shared" si="416"/>
        <v>no</v>
      </c>
      <c r="Z1363" s="24" t="str">
        <f t="shared" si="417"/>
        <v>Below Average</v>
      </c>
      <c r="AA1363" s="25">
        <v>0</v>
      </c>
      <c r="AB1363" s="25">
        <v>0</v>
      </c>
      <c r="AC1363" s="25">
        <v>1</v>
      </c>
      <c r="AD1363" s="25">
        <v>0</v>
      </c>
      <c r="AE1363" s="25">
        <f t="shared" si="418"/>
        <v>1</v>
      </c>
      <c r="AF1363" s="25" t="str">
        <f t="shared" si="419"/>
        <v>Less</v>
      </c>
      <c r="AG1363" s="57">
        <v>4</v>
      </c>
      <c r="AH1363" s="29">
        <v>134900</v>
      </c>
      <c r="AI1363" s="29">
        <f t="shared" si="406"/>
        <v>1874</v>
      </c>
      <c r="AJ1363" s="29" t="str">
        <f t="shared" si="420"/>
        <v>no</v>
      </c>
      <c r="AK1363" s="29">
        <f t="shared" si="421"/>
        <v>71.985058697972249</v>
      </c>
      <c r="AL1363" s="29">
        <f t="shared" si="422"/>
        <v>114.71088435374149</v>
      </c>
    </row>
    <row r="1364" spans="1:38" x14ac:dyDescent="0.2">
      <c r="A1364">
        <v>1354</v>
      </c>
      <c r="B1364" s="12">
        <v>56</v>
      </c>
      <c r="C1364" s="12">
        <f t="shared" si="407"/>
        <v>56</v>
      </c>
      <c r="D1364" s="12" t="str">
        <f t="shared" si="404"/>
        <v>no</v>
      </c>
      <c r="E1364" s="12" t="str">
        <f t="shared" si="408"/>
        <v>Below Average</v>
      </c>
      <c r="F1364" s="21">
        <v>14720</v>
      </c>
      <c r="G1364" s="21" t="str">
        <f t="shared" si="409"/>
        <v>no</v>
      </c>
      <c r="H1364" s="21" t="str">
        <f t="shared" si="410"/>
        <v>Above Average</v>
      </c>
      <c r="I1364" s="12" t="s">
        <v>129</v>
      </c>
      <c r="J1364" s="12" t="str">
        <f t="shared" si="411"/>
        <v>NoRidge</v>
      </c>
      <c r="K1364" s="12" t="s">
        <v>91</v>
      </c>
      <c r="L1364" s="12">
        <f t="shared" si="405"/>
        <v>82.673563019433331</v>
      </c>
      <c r="M1364" s="12" t="str">
        <f t="shared" si="412"/>
        <v>Above Average</v>
      </c>
      <c r="N1364" s="22">
        <v>8</v>
      </c>
      <c r="O1364" s="22" t="str">
        <f t="shared" si="413"/>
        <v>High</v>
      </c>
      <c r="P1364">
        <v>1995</v>
      </c>
      <c r="Q1364">
        <v>1996</v>
      </c>
      <c r="R1364" s="23">
        <v>2033</v>
      </c>
      <c r="S1364" s="23" t="str">
        <f t="shared" si="414"/>
        <v>no</v>
      </c>
      <c r="T1364" s="23" t="str">
        <f t="shared" si="415"/>
        <v>Above Average</v>
      </c>
      <c r="U1364" s="24">
        <v>2053</v>
      </c>
      <c r="V1364" s="24">
        <v>1185</v>
      </c>
      <c r="W1364" s="24" t="s">
        <v>412</v>
      </c>
      <c r="X1364" s="24">
        <v>3238</v>
      </c>
      <c r="Y1364" s="24" t="str">
        <f t="shared" si="416"/>
        <v>yes</v>
      </c>
      <c r="Z1364" s="24" t="str">
        <f t="shared" si="417"/>
        <v>Above Average</v>
      </c>
      <c r="AA1364" s="25">
        <v>1</v>
      </c>
      <c r="AB1364" s="25">
        <v>0</v>
      </c>
      <c r="AC1364" s="25">
        <v>2</v>
      </c>
      <c r="AD1364" s="25">
        <v>1</v>
      </c>
      <c r="AE1364" s="25">
        <f t="shared" si="418"/>
        <v>4</v>
      </c>
      <c r="AF1364" s="25" t="str">
        <f t="shared" si="419"/>
        <v>More</v>
      </c>
      <c r="AG1364" s="57">
        <v>9</v>
      </c>
      <c r="AH1364" s="29">
        <v>410000</v>
      </c>
      <c r="AI1364" s="29">
        <f t="shared" si="406"/>
        <v>5271</v>
      </c>
      <c r="AJ1364" s="29" t="str">
        <f t="shared" si="420"/>
        <v>yes</v>
      </c>
      <c r="AK1364" s="29">
        <f t="shared" si="421"/>
        <v>77.784101688484157</v>
      </c>
      <c r="AL1364" s="29">
        <f t="shared" si="422"/>
        <v>126.6213712168005</v>
      </c>
    </row>
    <row r="1365" spans="1:38" x14ac:dyDescent="0.2">
      <c r="A1365">
        <v>1355</v>
      </c>
      <c r="B1365" s="12" t="s">
        <v>83</v>
      </c>
      <c r="C1365" s="12">
        <f t="shared" si="407"/>
        <v>69</v>
      </c>
      <c r="D1365" s="12" t="str">
        <f t="shared" si="404"/>
        <v>no</v>
      </c>
      <c r="E1365" s="12" t="str">
        <f t="shared" si="408"/>
        <v>Below Average</v>
      </c>
      <c r="F1365" s="21">
        <v>10316</v>
      </c>
      <c r="G1365" s="21" t="str">
        <f t="shared" si="409"/>
        <v>no</v>
      </c>
      <c r="H1365" s="21" t="str">
        <f t="shared" si="410"/>
        <v>Below Average</v>
      </c>
      <c r="I1365" s="12" t="s">
        <v>89</v>
      </c>
      <c r="J1365" s="12" t="str">
        <f t="shared" si="411"/>
        <v>CollgCr</v>
      </c>
      <c r="K1365" s="12" t="s">
        <v>91</v>
      </c>
      <c r="L1365" s="12">
        <f t="shared" si="405"/>
        <v>74.535824409408733</v>
      </c>
      <c r="M1365" s="12" t="str">
        <f t="shared" si="412"/>
        <v>Above Average</v>
      </c>
      <c r="N1365" s="22">
        <v>7</v>
      </c>
      <c r="O1365" s="22" t="str">
        <f t="shared" si="413"/>
        <v>High</v>
      </c>
      <c r="P1365">
        <v>2000</v>
      </c>
      <c r="Q1365">
        <v>2000</v>
      </c>
      <c r="R1365" s="23">
        <v>992</v>
      </c>
      <c r="S1365" s="23" t="str">
        <f t="shared" si="414"/>
        <v>no</v>
      </c>
      <c r="T1365" s="23" t="str">
        <f t="shared" si="415"/>
        <v>Below Average</v>
      </c>
      <c r="U1365" s="24">
        <v>992</v>
      </c>
      <c r="V1365" s="24">
        <v>873</v>
      </c>
      <c r="W1365" s="24" t="s">
        <v>412</v>
      </c>
      <c r="X1365" s="24">
        <v>1865</v>
      </c>
      <c r="Y1365" s="24" t="str">
        <f t="shared" si="416"/>
        <v>no</v>
      </c>
      <c r="Z1365" s="24" t="str">
        <f t="shared" si="417"/>
        <v>Above Average</v>
      </c>
      <c r="AA1365" s="25">
        <v>1</v>
      </c>
      <c r="AB1365" s="25">
        <v>0</v>
      </c>
      <c r="AC1365" s="25">
        <v>2</v>
      </c>
      <c r="AD1365" s="25">
        <v>1</v>
      </c>
      <c r="AE1365" s="25">
        <f t="shared" si="418"/>
        <v>4</v>
      </c>
      <c r="AF1365" s="25" t="str">
        <f t="shared" si="419"/>
        <v>More</v>
      </c>
      <c r="AG1365" s="57">
        <v>7</v>
      </c>
      <c r="AH1365" s="29">
        <v>235000</v>
      </c>
      <c r="AI1365" s="29">
        <f t="shared" si="406"/>
        <v>2857</v>
      </c>
      <c r="AJ1365" s="29" t="str">
        <f t="shared" si="420"/>
        <v>no</v>
      </c>
      <c r="AK1365" s="29">
        <f t="shared" si="421"/>
        <v>82.254112705635279</v>
      </c>
      <c r="AL1365" s="29">
        <f t="shared" si="422"/>
        <v>126.00536193029491</v>
      </c>
    </row>
    <row r="1366" spans="1:38" x14ac:dyDescent="0.2">
      <c r="A1366">
        <v>1356</v>
      </c>
      <c r="B1366" s="12">
        <v>102</v>
      </c>
      <c r="C1366" s="12">
        <f t="shared" si="407"/>
        <v>102</v>
      </c>
      <c r="D1366" s="12" t="str">
        <f t="shared" si="404"/>
        <v>no</v>
      </c>
      <c r="E1366" s="12" t="str">
        <f t="shared" si="408"/>
        <v>Above Average</v>
      </c>
      <c r="F1366" s="21">
        <v>10192</v>
      </c>
      <c r="G1366" s="21" t="str">
        <f t="shared" si="409"/>
        <v>no</v>
      </c>
      <c r="H1366" s="21" t="str">
        <f t="shared" si="410"/>
        <v>Below Average</v>
      </c>
      <c r="I1366" s="12" t="s">
        <v>138</v>
      </c>
      <c r="J1366" s="12" t="str">
        <f t="shared" si="411"/>
        <v>NWAmes</v>
      </c>
      <c r="K1366" s="12" t="s">
        <v>91</v>
      </c>
      <c r="L1366" s="12">
        <f t="shared" si="405"/>
        <v>67.115548801871967</v>
      </c>
      <c r="M1366" s="12" t="str">
        <f t="shared" si="412"/>
        <v>Below Average</v>
      </c>
      <c r="N1366" s="22">
        <v>7</v>
      </c>
      <c r="O1366" s="22" t="str">
        <f t="shared" si="413"/>
        <v>High</v>
      </c>
      <c r="P1366">
        <v>1968</v>
      </c>
      <c r="Q1366">
        <v>1992</v>
      </c>
      <c r="R1366" s="23">
        <v>570</v>
      </c>
      <c r="S1366" s="23" t="str">
        <f t="shared" si="414"/>
        <v>no</v>
      </c>
      <c r="T1366" s="23" t="str">
        <f t="shared" si="415"/>
        <v>Below Average</v>
      </c>
      <c r="U1366" s="24">
        <v>1222</v>
      </c>
      <c r="V1366" s="24">
        <v>698</v>
      </c>
      <c r="W1366" s="24" t="s">
        <v>412</v>
      </c>
      <c r="X1366" s="24">
        <v>1920</v>
      </c>
      <c r="Y1366" s="24" t="str">
        <f t="shared" si="416"/>
        <v>no</v>
      </c>
      <c r="Z1366" s="24" t="str">
        <f t="shared" si="417"/>
        <v>Above Average</v>
      </c>
      <c r="AA1366" s="25">
        <v>0</v>
      </c>
      <c r="AB1366" s="25">
        <v>0</v>
      </c>
      <c r="AC1366" s="25">
        <v>3</v>
      </c>
      <c r="AD1366" s="25">
        <v>0</v>
      </c>
      <c r="AE1366" s="25">
        <f t="shared" si="418"/>
        <v>3</v>
      </c>
      <c r="AF1366" s="25" t="str">
        <f t="shared" si="419"/>
        <v>More</v>
      </c>
      <c r="AG1366" s="57">
        <v>8</v>
      </c>
      <c r="AH1366" s="29">
        <v>170000</v>
      </c>
      <c r="AI1366" s="29">
        <f t="shared" si="406"/>
        <v>2490</v>
      </c>
      <c r="AJ1366" s="29" t="str">
        <f t="shared" si="420"/>
        <v>no</v>
      </c>
      <c r="AK1366" s="29">
        <f t="shared" si="421"/>
        <v>68.273092369477908</v>
      </c>
      <c r="AL1366" s="29">
        <f t="shared" si="422"/>
        <v>88.541666666666671</v>
      </c>
    </row>
    <row r="1367" spans="1:38" x14ac:dyDescent="0.2">
      <c r="A1367">
        <v>1357</v>
      </c>
      <c r="B1367" s="12" t="s">
        <v>83</v>
      </c>
      <c r="C1367" s="12">
        <f t="shared" si="407"/>
        <v>69</v>
      </c>
      <c r="D1367" s="12" t="str">
        <f t="shared" si="404"/>
        <v>no</v>
      </c>
      <c r="E1367" s="12" t="str">
        <f t="shared" si="408"/>
        <v>Below Average</v>
      </c>
      <c r="F1367" s="21">
        <v>9477</v>
      </c>
      <c r="G1367" s="21" t="str">
        <f t="shared" si="409"/>
        <v>no</v>
      </c>
      <c r="H1367" s="21" t="str">
        <f t="shared" si="410"/>
        <v>Below Average</v>
      </c>
      <c r="I1367" s="12" t="s">
        <v>162</v>
      </c>
      <c r="J1367" s="12" t="str">
        <f t="shared" si="411"/>
        <v>NAmes</v>
      </c>
      <c r="K1367" s="12" t="s">
        <v>91</v>
      </c>
      <c r="L1367" s="12">
        <f t="shared" si="405"/>
        <v>65.191384752822614</v>
      </c>
      <c r="M1367" s="12" t="str">
        <f t="shared" si="412"/>
        <v>Below Average</v>
      </c>
      <c r="N1367" s="22">
        <v>5</v>
      </c>
      <c r="O1367" s="22" t="str">
        <f t="shared" si="413"/>
        <v>Low</v>
      </c>
      <c r="P1367">
        <v>1966</v>
      </c>
      <c r="Q1367">
        <v>1966</v>
      </c>
      <c r="R1367" s="23">
        <v>864</v>
      </c>
      <c r="S1367" s="23" t="str">
        <f t="shared" si="414"/>
        <v>no</v>
      </c>
      <c r="T1367" s="23" t="str">
        <f t="shared" si="415"/>
        <v>Below Average</v>
      </c>
      <c r="U1367" s="24">
        <v>892</v>
      </c>
      <c r="V1367" s="24">
        <v>0</v>
      </c>
      <c r="W1367" s="24" t="s">
        <v>413</v>
      </c>
      <c r="X1367" s="24">
        <v>892</v>
      </c>
      <c r="Y1367" s="24" t="str">
        <f t="shared" si="416"/>
        <v>no</v>
      </c>
      <c r="Z1367" s="24" t="str">
        <f t="shared" si="417"/>
        <v>Below Average</v>
      </c>
      <c r="AA1367" s="25">
        <v>0</v>
      </c>
      <c r="AB1367" s="25">
        <v>0</v>
      </c>
      <c r="AC1367" s="25">
        <v>1</v>
      </c>
      <c r="AD1367" s="25">
        <v>0</v>
      </c>
      <c r="AE1367" s="25">
        <f t="shared" si="418"/>
        <v>1</v>
      </c>
      <c r="AF1367" s="25" t="str">
        <f t="shared" si="419"/>
        <v>Less</v>
      </c>
      <c r="AG1367" s="57">
        <v>5</v>
      </c>
      <c r="AH1367" s="29">
        <v>110000</v>
      </c>
      <c r="AI1367" s="29">
        <f t="shared" si="406"/>
        <v>1756</v>
      </c>
      <c r="AJ1367" s="29" t="str">
        <f t="shared" si="420"/>
        <v>no</v>
      </c>
      <c r="AK1367" s="29">
        <f t="shared" si="421"/>
        <v>62.642369020501135</v>
      </c>
      <c r="AL1367" s="29">
        <f t="shared" si="422"/>
        <v>123.31838565022422</v>
      </c>
    </row>
    <row r="1368" spans="1:38" x14ac:dyDescent="0.2">
      <c r="A1368">
        <v>1358</v>
      </c>
      <c r="B1368" s="12" t="s">
        <v>83</v>
      </c>
      <c r="C1368" s="12">
        <f t="shared" si="407"/>
        <v>69</v>
      </c>
      <c r="D1368" s="12" t="str">
        <f t="shared" si="404"/>
        <v>no</v>
      </c>
      <c r="E1368" s="12" t="str">
        <f t="shared" si="408"/>
        <v>Below Average</v>
      </c>
      <c r="F1368" s="21">
        <v>12537</v>
      </c>
      <c r="G1368" s="21" t="str">
        <f t="shared" si="409"/>
        <v>no</v>
      </c>
      <c r="H1368" s="21" t="str">
        <f t="shared" si="410"/>
        <v>Above Average</v>
      </c>
      <c r="I1368" s="12" t="s">
        <v>162</v>
      </c>
      <c r="J1368" s="12" t="str">
        <f t="shared" si="411"/>
        <v>NAmes</v>
      </c>
      <c r="K1368" s="12" t="s">
        <v>91</v>
      </c>
      <c r="L1368" s="12">
        <f t="shared" si="405"/>
        <v>65.191384752822614</v>
      </c>
      <c r="M1368" s="12" t="str">
        <f t="shared" si="412"/>
        <v>Below Average</v>
      </c>
      <c r="N1368" s="22">
        <v>5</v>
      </c>
      <c r="O1368" s="22" t="str">
        <f t="shared" si="413"/>
        <v>Low</v>
      </c>
      <c r="P1368">
        <v>1971</v>
      </c>
      <c r="Q1368">
        <v>2008</v>
      </c>
      <c r="R1368" s="23">
        <v>1078</v>
      </c>
      <c r="S1368" s="23" t="str">
        <f t="shared" si="414"/>
        <v>no</v>
      </c>
      <c r="T1368" s="23" t="str">
        <f t="shared" si="415"/>
        <v>Above Average</v>
      </c>
      <c r="U1368" s="24">
        <v>1078</v>
      </c>
      <c r="V1368" s="24">
        <v>0</v>
      </c>
      <c r="W1368" s="24" t="s">
        <v>413</v>
      </c>
      <c r="X1368" s="24">
        <v>1078</v>
      </c>
      <c r="Y1368" s="24" t="str">
        <f t="shared" si="416"/>
        <v>no</v>
      </c>
      <c r="Z1368" s="24" t="str">
        <f t="shared" si="417"/>
        <v>Below Average</v>
      </c>
      <c r="AA1368" s="25">
        <v>1</v>
      </c>
      <c r="AB1368" s="25">
        <v>0</v>
      </c>
      <c r="AC1368" s="25">
        <v>1</v>
      </c>
      <c r="AD1368" s="25">
        <v>1</v>
      </c>
      <c r="AE1368" s="25">
        <f t="shared" si="418"/>
        <v>3</v>
      </c>
      <c r="AF1368" s="25" t="str">
        <f t="shared" si="419"/>
        <v>More</v>
      </c>
      <c r="AG1368" s="57">
        <v>6</v>
      </c>
      <c r="AH1368" s="29">
        <v>149900</v>
      </c>
      <c r="AI1368" s="29">
        <f t="shared" si="406"/>
        <v>2156</v>
      </c>
      <c r="AJ1368" s="29" t="str">
        <f t="shared" si="420"/>
        <v>no</v>
      </c>
      <c r="AK1368" s="29">
        <f t="shared" si="421"/>
        <v>69.526901669758814</v>
      </c>
      <c r="AL1368" s="29">
        <f t="shared" si="422"/>
        <v>139.05380333951763</v>
      </c>
    </row>
    <row r="1369" spans="1:38" x14ac:dyDescent="0.2">
      <c r="A1369">
        <v>1359</v>
      </c>
      <c r="B1369" s="12" t="s">
        <v>83</v>
      </c>
      <c r="C1369" s="12">
        <f t="shared" si="407"/>
        <v>69</v>
      </c>
      <c r="D1369" s="12" t="str">
        <f t="shared" si="404"/>
        <v>no</v>
      </c>
      <c r="E1369" s="12" t="str">
        <f t="shared" si="408"/>
        <v>Below Average</v>
      </c>
      <c r="F1369" s="21">
        <v>2117</v>
      </c>
      <c r="G1369" s="21" t="str">
        <f t="shared" si="409"/>
        <v>no</v>
      </c>
      <c r="H1369" s="21" t="str">
        <f t="shared" si="410"/>
        <v>Below Average</v>
      </c>
      <c r="I1369" s="12" t="s">
        <v>136</v>
      </c>
      <c r="J1369" s="12" t="str">
        <f t="shared" si="411"/>
        <v/>
      </c>
      <c r="K1369" s="12" t="s">
        <v>198</v>
      </c>
      <c r="L1369" s="12">
        <f t="shared" si="405"/>
        <v>83.140020408338017</v>
      </c>
      <c r="M1369" s="12" t="str">
        <f t="shared" si="412"/>
        <v/>
      </c>
      <c r="N1369" s="22">
        <v>6</v>
      </c>
      <c r="O1369" s="22" t="str">
        <f t="shared" si="413"/>
        <v>Low</v>
      </c>
      <c r="P1369">
        <v>2000</v>
      </c>
      <c r="Q1369">
        <v>2000</v>
      </c>
      <c r="R1369" s="23">
        <v>756</v>
      </c>
      <c r="S1369" s="23" t="str">
        <f t="shared" si="414"/>
        <v>no</v>
      </c>
      <c r="T1369" s="23" t="str">
        <f t="shared" si="415"/>
        <v>Below Average</v>
      </c>
      <c r="U1369" s="24">
        <v>769</v>
      </c>
      <c r="V1369" s="24">
        <v>804</v>
      </c>
      <c r="W1369" s="24" t="s">
        <v>412</v>
      </c>
      <c r="X1369" s="24">
        <v>1573</v>
      </c>
      <c r="Y1369" s="24" t="str">
        <f t="shared" si="416"/>
        <v>no</v>
      </c>
      <c r="Z1369" s="24" t="str">
        <f t="shared" si="417"/>
        <v>Above Average</v>
      </c>
      <c r="AA1369" s="25">
        <v>0</v>
      </c>
      <c r="AB1369" s="25">
        <v>0</v>
      </c>
      <c r="AC1369" s="25">
        <v>2</v>
      </c>
      <c r="AD1369" s="25">
        <v>1</v>
      </c>
      <c r="AE1369" s="25">
        <f t="shared" si="418"/>
        <v>3</v>
      </c>
      <c r="AF1369" s="25" t="str">
        <f t="shared" si="419"/>
        <v>More</v>
      </c>
      <c r="AG1369" s="57">
        <v>5</v>
      </c>
      <c r="AH1369" s="29">
        <v>177500</v>
      </c>
      <c r="AI1369" s="29">
        <f t="shared" si="406"/>
        <v>2329</v>
      </c>
      <c r="AJ1369" s="29" t="str">
        <f t="shared" si="420"/>
        <v>no</v>
      </c>
      <c r="AK1369" s="29">
        <f t="shared" si="421"/>
        <v>76.21296693860026</v>
      </c>
      <c r="AL1369" s="29">
        <f t="shared" si="422"/>
        <v>112.84170375079466</v>
      </c>
    </row>
    <row r="1370" spans="1:38" x14ac:dyDescent="0.2">
      <c r="A1370">
        <v>1360</v>
      </c>
      <c r="B1370" s="12">
        <v>129</v>
      </c>
      <c r="C1370" s="12">
        <f t="shared" si="407"/>
        <v>129</v>
      </c>
      <c r="D1370" s="12" t="str">
        <f t="shared" si="404"/>
        <v>yes</v>
      </c>
      <c r="E1370" s="12" t="str">
        <f t="shared" si="408"/>
        <v>Above Average</v>
      </c>
      <c r="F1370" s="21">
        <v>16737</v>
      </c>
      <c r="G1370" s="21" t="str">
        <f t="shared" si="409"/>
        <v>no</v>
      </c>
      <c r="H1370" s="21" t="str">
        <f t="shared" si="410"/>
        <v>Above Average</v>
      </c>
      <c r="I1370" s="12" t="s">
        <v>154</v>
      </c>
      <c r="J1370" s="12" t="str">
        <f t="shared" si="411"/>
        <v>NridgHt</v>
      </c>
      <c r="K1370" s="12" t="s">
        <v>91</v>
      </c>
      <c r="L1370" s="12">
        <f t="shared" si="405"/>
        <v>92.435750489847905</v>
      </c>
      <c r="M1370" s="12" t="str">
        <f t="shared" si="412"/>
        <v>Above Average</v>
      </c>
      <c r="N1370" s="22">
        <v>9</v>
      </c>
      <c r="O1370" s="22" t="str">
        <f t="shared" si="413"/>
        <v>High</v>
      </c>
      <c r="P1370">
        <v>2004</v>
      </c>
      <c r="Q1370">
        <v>2005</v>
      </c>
      <c r="R1370" s="23">
        <v>1980</v>
      </c>
      <c r="S1370" s="23" t="str">
        <f t="shared" si="414"/>
        <v>no</v>
      </c>
      <c r="T1370" s="23" t="str">
        <f t="shared" si="415"/>
        <v>Above Average</v>
      </c>
      <c r="U1370" s="24">
        <v>1980</v>
      </c>
      <c r="V1370" s="24">
        <v>0</v>
      </c>
      <c r="W1370" s="24" t="s">
        <v>413</v>
      </c>
      <c r="X1370" s="24">
        <v>1980</v>
      </c>
      <c r="Y1370" s="24" t="str">
        <f t="shared" si="416"/>
        <v>no</v>
      </c>
      <c r="Z1370" s="24" t="str">
        <f t="shared" si="417"/>
        <v>Above Average</v>
      </c>
      <c r="AA1370" s="25">
        <v>1</v>
      </c>
      <c r="AB1370" s="25">
        <v>0</v>
      </c>
      <c r="AC1370" s="25">
        <v>2</v>
      </c>
      <c r="AD1370" s="25">
        <v>0</v>
      </c>
      <c r="AE1370" s="25">
        <f t="shared" si="418"/>
        <v>3</v>
      </c>
      <c r="AF1370" s="25" t="str">
        <f t="shared" si="419"/>
        <v>More</v>
      </c>
      <c r="AG1370" s="57">
        <v>8</v>
      </c>
      <c r="AH1370" s="29">
        <v>315000</v>
      </c>
      <c r="AI1370" s="29">
        <f t="shared" si="406"/>
        <v>3960</v>
      </c>
      <c r="AJ1370" s="29" t="str">
        <f t="shared" si="420"/>
        <v>no</v>
      </c>
      <c r="AK1370" s="29">
        <f t="shared" si="421"/>
        <v>79.545454545454547</v>
      </c>
      <c r="AL1370" s="29">
        <f t="shared" si="422"/>
        <v>159.09090909090909</v>
      </c>
    </row>
    <row r="1371" spans="1:38" x14ac:dyDescent="0.2">
      <c r="A1371">
        <v>1361</v>
      </c>
      <c r="B1371" s="12">
        <v>51</v>
      </c>
      <c r="C1371" s="12">
        <f t="shared" si="407"/>
        <v>51</v>
      </c>
      <c r="D1371" s="12" t="str">
        <f t="shared" si="404"/>
        <v>no</v>
      </c>
      <c r="E1371" s="12" t="str">
        <f t="shared" si="408"/>
        <v>Below Average</v>
      </c>
      <c r="F1371" s="21">
        <v>9842</v>
      </c>
      <c r="G1371" s="21" t="str">
        <f t="shared" si="409"/>
        <v>no</v>
      </c>
      <c r="H1371" s="21" t="str">
        <f t="shared" si="410"/>
        <v>Below Average</v>
      </c>
      <c r="I1371" s="12" t="s">
        <v>232</v>
      </c>
      <c r="J1371" s="12" t="str">
        <f t="shared" si="411"/>
        <v>SWISU</v>
      </c>
      <c r="K1371" s="12" t="s">
        <v>91</v>
      </c>
      <c r="L1371" s="12">
        <f t="shared" si="405"/>
        <v>56.717772915383847</v>
      </c>
      <c r="M1371" s="12" t="str">
        <f t="shared" si="412"/>
        <v>Below Average</v>
      </c>
      <c r="N1371" s="22">
        <v>5</v>
      </c>
      <c r="O1371" s="22" t="str">
        <f t="shared" si="413"/>
        <v>Low</v>
      </c>
      <c r="P1371">
        <v>1921</v>
      </c>
      <c r="Q1371">
        <v>1998</v>
      </c>
      <c r="R1371" s="23">
        <v>612</v>
      </c>
      <c r="S1371" s="23" t="str">
        <f t="shared" si="414"/>
        <v>no</v>
      </c>
      <c r="T1371" s="23" t="str">
        <f t="shared" si="415"/>
        <v>Below Average</v>
      </c>
      <c r="U1371" s="24">
        <v>990</v>
      </c>
      <c r="V1371" s="24">
        <v>1611</v>
      </c>
      <c r="W1371" s="24" t="s">
        <v>412</v>
      </c>
      <c r="X1371" s="24">
        <v>2601</v>
      </c>
      <c r="Y1371" s="24" t="str">
        <f t="shared" si="416"/>
        <v>no</v>
      </c>
      <c r="Z1371" s="24" t="str">
        <f t="shared" si="417"/>
        <v>Above Average</v>
      </c>
      <c r="AA1371" s="25">
        <v>0</v>
      </c>
      <c r="AB1371" s="25">
        <v>0</v>
      </c>
      <c r="AC1371" s="25">
        <v>3</v>
      </c>
      <c r="AD1371" s="25">
        <v>1</v>
      </c>
      <c r="AE1371" s="25">
        <f t="shared" si="418"/>
        <v>4</v>
      </c>
      <c r="AF1371" s="25" t="str">
        <f t="shared" si="419"/>
        <v>More</v>
      </c>
      <c r="AG1371" s="57">
        <v>8</v>
      </c>
      <c r="AH1371" s="29">
        <v>189000</v>
      </c>
      <c r="AI1371" s="29">
        <f t="shared" si="406"/>
        <v>3213</v>
      </c>
      <c r="AJ1371" s="29" t="str">
        <f t="shared" si="420"/>
        <v>no</v>
      </c>
      <c r="AK1371" s="29">
        <f t="shared" si="421"/>
        <v>58.823529411764703</v>
      </c>
      <c r="AL1371" s="29">
        <f t="shared" si="422"/>
        <v>72.664359861591691</v>
      </c>
    </row>
    <row r="1372" spans="1:38" x14ac:dyDescent="0.2">
      <c r="A1372">
        <v>1362</v>
      </c>
      <c r="B1372" s="12">
        <v>124</v>
      </c>
      <c r="C1372" s="12">
        <f t="shared" si="407"/>
        <v>124</v>
      </c>
      <c r="D1372" s="12" t="str">
        <f t="shared" si="404"/>
        <v>yes</v>
      </c>
      <c r="E1372" s="12" t="str">
        <f t="shared" si="408"/>
        <v>Above Average</v>
      </c>
      <c r="F1372" s="21">
        <v>16158</v>
      </c>
      <c r="G1372" s="21" t="str">
        <f t="shared" si="409"/>
        <v>no</v>
      </c>
      <c r="H1372" s="21" t="str">
        <f t="shared" si="410"/>
        <v>Above Average</v>
      </c>
      <c r="I1372" s="12" t="s">
        <v>200</v>
      </c>
      <c r="J1372" s="12" t="str">
        <f t="shared" si="411"/>
        <v>StoneBr</v>
      </c>
      <c r="K1372" s="12" t="s">
        <v>91</v>
      </c>
      <c r="L1372" s="12">
        <f t="shared" si="405"/>
        <v>100.53527892314388</v>
      </c>
      <c r="M1372" s="12" t="str">
        <f t="shared" si="412"/>
        <v>Above Average</v>
      </c>
      <c r="N1372" s="22">
        <v>7</v>
      </c>
      <c r="O1372" s="22" t="str">
        <f t="shared" si="413"/>
        <v>High</v>
      </c>
      <c r="P1372">
        <v>2005</v>
      </c>
      <c r="Q1372">
        <v>2005</v>
      </c>
      <c r="R1372" s="23">
        <v>1530</v>
      </c>
      <c r="S1372" s="23" t="str">
        <f t="shared" si="414"/>
        <v>no</v>
      </c>
      <c r="T1372" s="23" t="str">
        <f t="shared" si="415"/>
        <v>Above Average</v>
      </c>
      <c r="U1372" s="24">
        <v>1530</v>
      </c>
      <c r="V1372" s="24">
        <v>0</v>
      </c>
      <c r="W1372" s="24" t="s">
        <v>413</v>
      </c>
      <c r="X1372" s="24">
        <v>1530</v>
      </c>
      <c r="Y1372" s="24" t="str">
        <f t="shared" si="416"/>
        <v>no</v>
      </c>
      <c r="Z1372" s="24" t="str">
        <f t="shared" si="417"/>
        <v>Above Average</v>
      </c>
      <c r="AA1372" s="25">
        <v>1</v>
      </c>
      <c r="AB1372" s="25">
        <v>0</v>
      </c>
      <c r="AC1372" s="25">
        <v>2</v>
      </c>
      <c r="AD1372" s="25">
        <v>0</v>
      </c>
      <c r="AE1372" s="25">
        <f t="shared" si="418"/>
        <v>3</v>
      </c>
      <c r="AF1372" s="25" t="str">
        <f t="shared" si="419"/>
        <v>More</v>
      </c>
      <c r="AG1372" s="57">
        <v>7</v>
      </c>
      <c r="AH1372" s="29">
        <v>260000</v>
      </c>
      <c r="AI1372" s="29">
        <f t="shared" si="406"/>
        <v>3060</v>
      </c>
      <c r="AJ1372" s="29" t="str">
        <f t="shared" si="420"/>
        <v>no</v>
      </c>
      <c r="AK1372" s="29">
        <f t="shared" si="421"/>
        <v>84.967320261437905</v>
      </c>
      <c r="AL1372" s="29">
        <f t="shared" si="422"/>
        <v>169.93464052287581</v>
      </c>
    </row>
    <row r="1373" spans="1:38" x14ac:dyDescent="0.2">
      <c r="A1373">
        <v>1363</v>
      </c>
      <c r="B1373" s="12" t="s">
        <v>83</v>
      </c>
      <c r="C1373" s="12">
        <f t="shared" si="407"/>
        <v>69</v>
      </c>
      <c r="D1373" s="12" t="str">
        <f t="shared" si="404"/>
        <v>no</v>
      </c>
      <c r="E1373" s="12" t="str">
        <f t="shared" si="408"/>
        <v>Below Average</v>
      </c>
      <c r="F1373" s="21">
        <v>12513</v>
      </c>
      <c r="G1373" s="21" t="str">
        <f t="shared" si="409"/>
        <v>no</v>
      </c>
      <c r="H1373" s="21" t="str">
        <f t="shared" si="410"/>
        <v>Above Average</v>
      </c>
      <c r="I1373" s="12" t="s">
        <v>162</v>
      </c>
      <c r="J1373" s="12" t="str">
        <f t="shared" si="411"/>
        <v>NAmes</v>
      </c>
      <c r="K1373" s="12" t="s">
        <v>91</v>
      </c>
      <c r="L1373" s="12">
        <f t="shared" si="405"/>
        <v>65.191384752822614</v>
      </c>
      <c r="M1373" s="12" t="str">
        <f t="shared" si="412"/>
        <v>Below Average</v>
      </c>
      <c r="N1373" s="22">
        <v>4</v>
      </c>
      <c r="O1373" s="22" t="str">
        <f t="shared" si="413"/>
        <v>Low</v>
      </c>
      <c r="P1373">
        <v>1920</v>
      </c>
      <c r="Q1373">
        <v>2007</v>
      </c>
      <c r="R1373" s="23">
        <v>715</v>
      </c>
      <c r="S1373" s="23" t="str">
        <f t="shared" si="414"/>
        <v>no</v>
      </c>
      <c r="T1373" s="23" t="str">
        <f t="shared" si="415"/>
        <v>Below Average</v>
      </c>
      <c r="U1373" s="24">
        <v>1281</v>
      </c>
      <c r="V1373" s="24">
        <v>457</v>
      </c>
      <c r="W1373" s="24" t="s">
        <v>412</v>
      </c>
      <c r="X1373" s="24">
        <v>1738</v>
      </c>
      <c r="Y1373" s="24" t="str">
        <f t="shared" si="416"/>
        <v>no</v>
      </c>
      <c r="Z1373" s="24" t="str">
        <f t="shared" si="417"/>
        <v>Above Average</v>
      </c>
      <c r="AA1373" s="25">
        <v>0</v>
      </c>
      <c r="AB1373" s="25">
        <v>0</v>
      </c>
      <c r="AC1373" s="25">
        <v>2</v>
      </c>
      <c r="AD1373" s="25">
        <v>0</v>
      </c>
      <c r="AE1373" s="25">
        <f t="shared" si="418"/>
        <v>2</v>
      </c>
      <c r="AF1373" s="25" t="str">
        <f t="shared" si="419"/>
        <v>Less</v>
      </c>
      <c r="AG1373" s="57">
        <v>7</v>
      </c>
      <c r="AH1373" s="29">
        <v>104900</v>
      </c>
      <c r="AI1373" s="29">
        <f t="shared" si="406"/>
        <v>2453</v>
      </c>
      <c r="AJ1373" s="29" t="str">
        <f t="shared" si="420"/>
        <v>no</v>
      </c>
      <c r="AK1373" s="29">
        <f t="shared" si="421"/>
        <v>42.763962494904199</v>
      </c>
      <c r="AL1373" s="29">
        <f t="shared" si="422"/>
        <v>60.35673187571922</v>
      </c>
    </row>
    <row r="1374" spans="1:38" x14ac:dyDescent="0.2">
      <c r="A1374">
        <v>1364</v>
      </c>
      <c r="B1374" s="12">
        <v>73</v>
      </c>
      <c r="C1374" s="12">
        <f t="shared" si="407"/>
        <v>73</v>
      </c>
      <c r="D1374" s="12" t="str">
        <f t="shared" si="404"/>
        <v>no</v>
      </c>
      <c r="E1374" s="12" t="str">
        <f t="shared" si="408"/>
        <v>Above Average</v>
      </c>
      <c r="F1374" s="21">
        <v>8499</v>
      </c>
      <c r="G1374" s="21" t="str">
        <f t="shared" si="409"/>
        <v>no</v>
      </c>
      <c r="H1374" s="21" t="str">
        <f t="shared" si="410"/>
        <v>Below Average</v>
      </c>
      <c r="I1374" s="12" t="s">
        <v>193</v>
      </c>
      <c r="J1374" s="12" t="str">
        <f t="shared" si="411"/>
        <v>Gilbert</v>
      </c>
      <c r="K1374" s="12" t="s">
        <v>91</v>
      </c>
      <c r="L1374" s="12">
        <f t="shared" si="405"/>
        <v>77.47396854876844</v>
      </c>
      <c r="M1374" s="12" t="str">
        <f t="shared" si="412"/>
        <v>Above Average</v>
      </c>
      <c r="N1374" s="22">
        <v>6</v>
      </c>
      <c r="O1374" s="22" t="str">
        <f t="shared" si="413"/>
        <v>Low</v>
      </c>
      <c r="P1374">
        <v>2006</v>
      </c>
      <c r="Q1374">
        <v>2007</v>
      </c>
      <c r="R1374" s="23">
        <v>616</v>
      </c>
      <c r="S1374" s="23" t="str">
        <f t="shared" si="414"/>
        <v>no</v>
      </c>
      <c r="T1374" s="23" t="str">
        <f t="shared" si="415"/>
        <v>Below Average</v>
      </c>
      <c r="U1374" s="24">
        <v>616</v>
      </c>
      <c r="V1374" s="24">
        <v>796</v>
      </c>
      <c r="W1374" s="24" t="s">
        <v>412</v>
      </c>
      <c r="X1374" s="24">
        <v>1412</v>
      </c>
      <c r="Y1374" s="24" t="str">
        <f t="shared" si="416"/>
        <v>no</v>
      </c>
      <c r="Z1374" s="24" t="str">
        <f t="shared" si="417"/>
        <v>Below Average</v>
      </c>
      <c r="AA1374" s="25">
        <v>0</v>
      </c>
      <c r="AB1374" s="25">
        <v>0</v>
      </c>
      <c r="AC1374" s="25">
        <v>2</v>
      </c>
      <c r="AD1374" s="25">
        <v>1</v>
      </c>
      <c r="AE1374" s="25">
        <f t="shared" si="418"/>
        <v>3</v>
      </c>
      <c r="AF1374" s="25" t="str">
        <f t="shared" si="419"/>
        <v>More</v>
      </c>
      <c r="AG1374" s="57">
        <v>6</v>
      </c>
      <c r="AH1374" s="29">
        <v>156932</v>
      </c>
      <c r="AI1374" s="29">
        <f t="shared" si="406"/>
        <v>2028</v>
      </c>
      <c r="AJ1374" s="29" t="str">
        <f t="shared" si="420"/>
        <v>no</v>
      </c>
      <c r="AK1374" s="29">
        <f t="shared" si="421"/>
        <v>77.38264299802762</v>
      </c>
      <c r="AL1374" s="29">
        <f t="shared" si="422"/>
        <v>111.14164305949008</v>
      </c>
    </row>
    <row r="1375" spans="1:38" x14ac:dyDescent="0.2">
      <c r="A1375">
        <v>1365</v>
      </c>
      <c r="B1375" s="12">
        <v>30</v>
      </c>
      <c r="C1375" s="12">
        <f t="shared" si="407"/>
        <v>30</v>
      </c>
      <c r="D1375" s="12" t="str">
        <f t="shared" si="404"/>
        <v>yes</v>
      </c>
      <c r="E1375" s="12" t="str">
        <f t="shared" si="408"/>
        <v>Below Average</v>
      </c>
      <c r="F1375" s="21">
        <v>3180</v>
      </c>
      <c r="G1375" s="21" t="str">
        <f t="shared" si="409"/>
        <v>no</v>
      </c>
      <c r="H1375" s="21" t="str">
        <f t="shared" si="410"/>
        <v>Below Average</v>
      </c>
      <c r="I1375" s="12" t="s">
        <v>136</v>
      </c>
      <c r="J1375" s="12" t="str">
        <f t="shared" si="411"/>
        <v/>
      </c>
      <c r="K1375" s="12" t="s">
        <v>179</v>
      </c>
      <c r="L1375" s="12">
        <f t="shared" si="405"/>
        <v>83.140020408338017</v>
      </c>
      <c r="M1375" s="12" t="str">
        <f t="shared" si="412"/>
        <v/>
      </c>
      <c r="N1375" s="22">
        <v>7</v>
      </c>
      <c r="O1375" s="22" t="str">
        <f t="shared" si="413"/>
        <v>High</v>
      </c>
      <c r="P1375">
        <v>2005</v>
      </c>
      <c r="Q1375">
        <v>2005</v>
      </c>
      <c r="R1375" s="23">
        <v>600</v>
      </c>
      <c r="S1375" s="23" t="str">
        <f t="shared" si="414"/>
        <v>no</v>
      </c>
      <c r="T1375" s="23" t="str">
        <f t="shared" si="415"/>
        <v>Below Average</v>
      </c>
      <c r="U1375" s="24">
        <v>520</v>
      </c>
      <c r="V1375" s="24">
        <v>600</v>
      </c>
      <c r="W1375" s="24" t="s">
        <v>412</v>
      </c>
      <c r="X1375" s="24">
        <v>1200</v>
      </c>
      <c r="Y1375" s="24" t="str">
        <f t="shared" si="416"/>
        <v>no</v>
      </c>
      <c r="Z1375" s="24" t="str">
        <f t="shared" si="417"/>
        <v>Below Average</v>
      </c>
      <c r="AA1375" s="25">
        <v>0</v>
      </c>
      <c r="AB1375" s="25">
        <v>0</v>
      </c>
      <c r="AC1375" s="25">
        <v>2</v>
      </c>
      <c r="AD1375" s="25">
        <v>1</v>
      </c>
      <c r="AE1375" s="25">
        <f t="shared" si="418"/>
        <v>3</v>
      </c>
      <c r="AF1375" s="25" t="str">
        <f t="shared" si="419"/>
        <v>More</v>
      </c>
      <c r="AG1375" s="57">
        <v>4</v>
      </c>
      <c r="AH1375" s="29">
        <v>144152</v>
      </c>
      <c r="AI1375" s="29">
        <f t="shared" si="406"/>
        <v>1800</v>
      </c>
      <c r="AJ1375" s="29" t="str">
        <f t="shared" si="420"/>
        <v>no</v>
      </c>
      <c r="AK1375" s="29">
        <f t="shared" si="421"/>
        <v>80.084444444444443</v>
      </c>
      <c r="AL1375" s="29">
        <f t="shared" si="422"/>
        <v>120.12666666666667</v>
      </c>
    </row>
    <row r="1376" spans="1:38" x14ac:dyDescent="0.2">
      <c r="A1376">
        <v>1366</v>
      </c>
      <c r="B1376" s="12" t="s">
        <v>83</v>
      </c>
      <c r="C1376" s="12">
        <f t="shared" si="407"/>
        <v>69</v>
      </c>
      <c r="D1376" s="12" t="str">
        <f t="shared" si="404"/>
        <v>no</v>
      </c>
      <c r="E1376" s="12" t="str">
        <f t="shared" si="408"/>
        <v>Below Average</v>
      </c>
      <c r="F1376" s="21">
        <v>7500</v>
      </c>
      <c r="G1376" s="21" t="str">
        <f t="shared" si="409"/>
        <v>no</v>
      </c>
      <c r="H1376" s="21" t="str">
        <f t="shared" si="410"/>
        <v>Below Average</v>
      </c>
      <c r="I1376" s="12" t="s">
        <v>136</v>
      </c>
      <c r="J1376" s="12" t="str">
        <f t="shared" si="411"/>
        <v>Somerst</v>
      </c>
      <c r="K1376" s="12" t="s">
        <v>91</v>
      </c>
      <c r="L1376" s="12">
        <f t="shared" si="405"/>
        <v>83.140020408338017</v>
      </c>
      <c r="M1376" s="12" t="str">
        <f t="shared" si="412"/>
        <v>Above Average</v>
      </c>
      <c r="N1376" s="22">
        <v>7</v>
      </c>
      <c r="O1376" s="22" t="str">
        <f t="shared" si="413"/>
        <v>High</v>
      </c>
      <c r="P1376">
        <v>2000</v>
      </c>
      <c r="Q1376">
        <v>2000</v>
      </c>
      <c r="R1376" s="23">
        <v>814</v>
      </c>
      <c r="S1376" s="23" t="str">
        <f t="shared" si="414"/>
        <v>no</v>
      </c>
      <c r="T1376" s="23" t="str">
        <f t="shared" si="415"/>
        <v>Below Average</v>
      </c>
      <c r="U1376" s="24">
        <v>814</v>
      </c>
      <c r="V1376" s="24">
        <v>860</v>
      </c>
      <c r="W1376" s="24" t="s">
        <v>412</v>
      </c>
      <c r="X1376" s="24">
        <v>1674</v>
      </c>
      <c r="Y1376" s="24" t="str">
        <f t="shared" si="416"/>
        <v>no</v>
      </c>
      <c r="Z1376" s="24" t="str">
        <f t="shared" si="417"/>
        <v>Above Average</v>
      </c>
      <c r="AA1376" s="25">
        <v>1</v>
      </c>
      <c r="AB1376" s="25">
        <v>0</v>
      </c>
      <c r="AC1376" s="25">
        <v>2</v>
      </c>
      <c r="AD1376" s="25">
        <v>1</v>
      </c>
      <c r="AE1376" s="25">
        <f t="shared" si="418"/>
        <v>4</v>
      </c>
      <c r="AF1376" s="25" t="str">
        <f t="shared" si="419"/>
        <v>More</v>
      </c>
      <c r="AG1376" s="57">
        <v>7</v>
      </c>
      <c r="AH1376" s="29">
        <v>216000</v>
      </c>
      <c r="AI1376" s="29">
        <f t="shared" si="406"/>
        <v>2488</v>
      </c>
      <c r="AJ1376" s="29" t="str">
        <f t="shared" si="420"/>
        <v>no</v>
      </c>
      <c r="AK1376" s="29">
        <f t="shared" si="421"/>
        <v>86.816720257234721</v>
      </c>
      <c r="AL1376" s="29">
        <f t="shared" si="422"/>
        <v>129.03225806451613</v>
      </c>
    </row>
    <row r="1377" spans="1:38" x14ac:dyDescent="0.2">
      <c r="A1377">
        <v>1367</v>
      </c>
      <c r="B1377" s="12">
        <v>68</v>
      </c>
      <c r="C1377" s="12">
        <f t="shared" si="407"/>
        <v>68</v>
      </c>
      <c r="D1377" s="12" t="str">
        <f t="shared" si="404"/>
        <v>no</v>
      </c>
      <c r="E1377" s="12" t="str">
        <f t="shared" si="408"/>
        <v>Below Average</v>
      </c>
      <c r="F1377" s="21">
        <v>9179</v>
      </c>
      <c r="G1377" s="21" t="str">
        <f t="shared" si="409"/>
        <v>no</v>
      </c>
      <c r="H1377" s="21" t="str">
        <f t="shared" si="410"/>
        <v>Below Average</v>
      </c>
      <c r="I1377" s="12" t="s">
        <v>89</v>
      </c>
      <c r="J1377" s="12" t="str">
        <f t="shared" si="411"/>
        <v>CollgCr</v>
      </c>
      <c r="K1377" s="12" t="s">
        <v>91</v>
      </c>
      <c r="L1377" s="12">
        <f t="shared" si="405"/>
        <v>74.535824409408733</v>
      </c>
      <c r="M1377" s="12" t="str">
        <f t="shared" si="412"/>
        <v>Above Average</v>
      </c>
      <c r="N1377" s="22">
        <v>7</v>
      </c>
      <c r="O1377" s="22" t="str">
        <f t="shared" si="413"/>
        <v>High</v>
      </c>
      <c r="P1377">
        <v>1999</v>
      </c>
      <c r="Q1377">
        <v>1999</v>
      </c>
      <c r="R1377" s="23">
        <v>873</v>
      </c>
      <c r="S1377" s="23" t="str">
        <f t="shared" si="414"/>
        <v>no</v>
      </c>
      <c r="T1377" s="23" t="str">
        <f t="shared" si="415"/>
        <v>Below Average</v>
      </c>
      <c r="U1377" s="24">
        <v>882</v>
      </c>
      <c r="V1377" s="24">
        <v>908</v>
      </c>
      <c r="W1377" s="24" t="s">
        <v>412</v>
      </c>
      <c r="X1377" s="24">
        <v>1790</v>
      </c>
      <c r="Y1377" s="24" t="str">
        <f t="shared" si="416"/>
        <v>no</v>
      </c>
      <c r="Z1377" s="24" t="str">
        <f t="shared" si="417"/>
        <v>Above Average</v>
      </c>
      <c r="AA1377" s="25">
        <v>1</v>
      </c>
      <c r="AB1377" s="25">
        <v>0</v>
      </c>
      <c r="AC1377" s="25">
        <v>2</v>
      </c>
      <c r="AD1377" s="25">
        <v>1</v>
      </c>
      <c r="AE1377" s="25">
        <f t="shared" si="418"/>
        <v>4</v>
      </c>
      <c r="AF1377" s="25" t="str">
        <f t="shared" si="419"/>
        <v>More</v>
      </c>
      <c r="AG1377" s="57">
        <v>7</v>
      </c>
      <c r="AH1377" s="29">
        <v>193000</v>
      </c>
      <c r="AI1377" s="29">
        <f t="shared" si="406"/>
        <v>2663</v>
      </c>
      <c r="AJ1377" s="29" t="str">
        <f t="shared" si="420"/>
        <v>no</v>
      </c>
      <c r="AK1377" s="29">
        <f t="shared" si="421"/>
        <v>72.474652647390158</v>
      </c>
      <c r="AL1377" s="29">
        <f t="shared" si="422"/>
        <v>107.82122905027933</v>
      </c>
    </row>
    <row r="1378" spans="1:38" x14ac:dyDescent="0.2">
      <c r="A1378">
        <v>1368</v>
      </c>
      <c r="B1378" s="12">
        <v>41</v>
      </c>
      <c r="C1378" s="12">
        <f t="shared" si="407"/>
        <v>41</v>
      </c>
      <c r="D1378" s="12" t="str">
        <f t="shared" si="404"/>
        <v>no</v>
      </c>
      <c r="E1378" s="12" t="str">
        <f t="shared" si="408"/>
        <v>Below Average</v>
      </c>
      <c r="F1378" s="21">
        <v>2665</v>
      </c>
      <c r="G1378" s="21" t="str">
        <f t="shared" si="409"/>
        <v>no</v>
      </c>
      <c r="H1378" s="21" t="str">
        <f t="shared" si="410"/>
        <v>Below Average</v>
      </c>
      <c r="I1378" s="12" t="s">
        <v>178</v>
      </c>
      <c r="J1378" s="12" t="str">
        <f t="shared" si="411"/>
        <v/>
      </c>
      <c r="K1378" s="12" t="s">
        <v>179</v>
      </c>
      <c r="L1378" s="12" t="str">
        <f t="shared" si="405"/>
        <v/>
      </c>
      <c r="M1378" s="12" t="str">
        <f t="shared" si="412"/>
        <v/>
      </c>
      <c r="N1378" s="22">
        <v>5</v>
      </c>
      <c r="O1378" s="22" t="str">
        <f t="shared" si="413"/>
        <v>Low</v>
      </c>
      <c r="P1378">
        <v>1977</v>
      </c>
      <c r="Q1378">
        <v>1977</v>
      </c>
      <c r="R1378" s="23">
        <v>757</v>
      </c>
      <c r="S1378" s="23" t="str">
        <f t="shared" si="414"/>
        <v>no</v>
      </c>
      <c r="T1378" s="23" t="str">
        <f t="shared" si="415"/>
        <v>Below Average</v>
      </c>
      <c r="U1378" s="24">
        <v>925</v>
      </c>
      <c r="V1378" s="24">
        <v>550</v>
      </c>
      <c r="W1378" s="24" t="s">
        <v>412</v>
      </c>
      <c r="X1378" s="24">
        <v>1475</v>
      </c>
      <c r="Y1378" s="24" t="str">
        <f t="shared" si="416"/>
        <v>no</v>
      </c>
      <c r="Z1378" s="24" t="str">
        <f t="shared" si="417"/>
        <v>Below Average</v>
      </c>
      <c r="AA1378" s="25">
        <v>0</v>
      </c>
      <c r="AB1378" s="25">
        <v>0</v>
      </c>
      <c r="AC1378" s="25">
        <v>2</v>
      </c>
      <c r="AD1378" s="25">
        <v>0</v>
      </c>
      <c r="AE1378" s="25">
        <f t="shared" si="418"/>
        <v>2</v>
      </c>
      <c r="AF1378" s="25" t="str">
        <f t="shared" si="419"/>
        <v>Less</v>
      </c>
      <c r="AG1378" s="57">
        <v>6</v>
      </c>
      <c r="AH1378" s="29">
        <v>127000</v>
      </c>
      <c r="AI1378" s="29">
        <f t="shared" si="406"/>
        <v>2232</v>
      </c>
      <c r="AJ1378" s="29" t="str">
        <f t="shared" si="420"/>
        <v>no</v>
      </c>
      <c r="AK1378" s="29">
        <f t="shared" si="421"/>
        <v>56.899641577060933</v>
      </c>
      <c r="AL1378" s="29">
        <f t="shared" si="422"/>
        <v>86.101694915254242</v>
      </c>
    </row>
    <row r="1379" spans="1:38" x14ac:dyDescent="0.2">
      <c r="A1379">
        <v>1369</v>
      </c>
      <c r="B1379" s="12" t="s">
        <v>83</v>
      </c>
      <c r="C1379" s="12">
        <f t="shared" si="407"/>
        <v>69</v>
      </c>
      <c r="D1379" s="12" t="str">
        <f t="shared" si="404"/>
        <v>no</v>
      </c>
      <c r="E1379" s="12" t="str">
        <f t="shared" si="408"/>
        <v>Below Average</v>
      </c>
      <c r="F1379" s="21">
        <v>4435</v>
      </c>
      <c r="G1379" s="21" t="str">
        <f t="shared" si="409"/>
        <v>no</v>
      </c>
      <c r="H1379" s="21" t="str">
        <f t="shared" si="410"/>
        <v>Below Average</v>
      </c>
      <c r="I1379" s="12" t="s">
        <v>89</v>
      </c>
      <c r="J1379" s="12" t="str">
        <f t="shared" si="411"/>
        <v/>
      </c>
      <c r="K1379" s="12" t="s">
        <v>179</v>
      </c>
      <c r="L1379" s="12">
        <f t="shared" si="405"/>
        <v>74.535824409408733</v>
      </c>
      <c r="M1379" s="12" t="str">
        <f t="shared" si="412"/>
        <v/>
      </c>
      <c r="N1379" s="22">
        <v>6</v>
      </c>
      <c r="O1379" s="22" t="str">
        <f t="shared" si="413"/>
        <v>Low</v>
      </c>
      <c r="P1379">
        <v>2003</v>
      </c>
      <c r="Q1379">
        <v>2004</v>
      </c>
      <c r="R1379" s="23">
        <v>848</v>
      </c>
      <c r="S1379" s="23" t="str">
        <f t="shared" si="414"/>
        <v>no</v>
      </c>
      <c r="T1379" s="23" t="str">
        <f t="shared" si="415"/>
        <v>Below Average</v>
      </c>
      <c r="U1379" s="24">
        <v>848</v>
      </c>
      <c r="V1379" s="24">
        <v>0</v>
      </c>
      <c r="W1379" s="24" t="s">
        <v>413</v>
      </c>
      <c r="X1379" s="24">
        <v>848</v>
      </c>
      <c r="Y1379" s="24" t="str">
        <f t="shared" si="416"/>
        <v>no</v>
      </c>
      <c r="Z1379" s="24" t="str">
        <f t="shared" si="417"/>
        <v>Below Average</v>
      </c>
      <c r="AA1379" s="25">
        <v>1</v>
      </c>
      <c r="AB1379" s="25">
        <v>0</v>
      </c>
      <c r="AC1379" s="25">
        <v>1</v>
      </c>
      <c r="AD1379" s="25">
        <v>0</v>
      </c>
      <c r="AE1379" s="25">
        <f t="shared" si="418"/>
        <v>2</v>
      </c>
      <c r="AF1379" s="25" t="str">
        <f t="shared" si="419"/>
        <v>Less</v>
      </c>
      <c r="AG1379" s="57">
        <v>4</v>
      </c>
      <c r="AH1379" s="29">
        <v>144000</v>
      </c>
      <c r="AI1379" s="29">
        <f t="shared" si="406"/>
        <v>1696</v>
      </c>
      <c r="AJ1379" s="29" t="str">
        <f t="shared" si="420"/>
        <v>no</v>
      </c>
      <c r="AK1379" s="29">
        <f t="shared" si="421"/>
        <v>84.905660377358487</v>
      </c>
      <c r="AL1379" s="29">
        <f t="shared" si="422"/>
        <v>169.81132075471697</v>
      </c>
    </row>
    <row r="1380" spans="1:38" x14ac:dyDescent="0.2">
      <c r="A1380">
        <v>1370</v>
      </c>
      <c r="B1380" s="12">
        <v>48</v>
      </c>
      <c r="C1380" s="12">
        <f t="shared" si="407"/>
        <v>48</v>
      </c>
      <c r="D1380" s="12" t="str">
        <f t="shared" si="404"/>
        <v>no</v>
      </c>
      <c r="E1380" s="12" t="str">
        <f t="shared" si="408"/>
        <v>Below Average</v>
      </c>
      <c r="F1380" s="21">
        <v>10635</v>
      </c>
      <c r="G1380" s="21" t="str">
        <f t="shared" si="409"/>
        <v>no</v>
      </c>
      <c r="H1380" s="21" t="str">
        <f t="shared" si="410"/>
        <v>Above Average</v>
      </c>
      <c r="I1380" s="12" t="s">
        <v>89</v>
      </c>
      <c r="J1380" s="12" t="str">
        <f t="shared" si="411"/>
        <v>CollgCr</v>
      </c>
      <c r="K1380" s="12" t="s">
        <v>91</v>
      </c>
      <c r="L1380" s="12">
        <f t="shared" si="405"/>
        <v>74.535824409408733</v>
      </c>
      <c r="M1380" s="12" t="str">
        <f t="shared" si="412"/>
        <v>Above Average</v>
      </c>
      <c r="N1380" s="22">
        <v>8</v>
      </c>
      <c r="O1380" s="22" t="str">
        <f t="shared" si="413"/>
        <v>High</v>
      </c>
      <c r="P1380">
        <v>2003</v>
      </c>
      <c r="Q1380">
        <v>2003</v>
      </c>
      <c r="R1380" s="23">
        <v>1657</v>
      </c>
      <c r="S1380" s="23" t="str">
        <f t="shared" si="414"/>
        <v>no</v>
      </c>
      <c r="T1380" s="23" t="str">
        <f t="shared" si="415"/>
        <v>Above Average</v>
      </c>
      <c r="U1380" s="24">
        <v>1668</v>
      </c>
      <c r="V1380" s="24">
        <v>0</v>
      </c>
      <c r="W1380" s="24" t="s">
        <v>413</v>
      </c>
      <c r="X1380" s="24">
        <v>1668</v>
      </c>
      <c r="Y1380" s="24" t="str">
        <f t="shared" si="416"/>
        <v>no</v>
      </c>
      <c r="Z1380" s="24" t="str">
        <f t="shared" si="417"/>
        <v>Above Average</v>
      </c>
      <c r="AA1380" s="25">
        <v>1</v>
      </c>
      <c r="AB1380" s="25">
        <v>0</v>
      </c>
      <c r="AC1380" s="25">
        <v>2</v>
      </c>
      <c r="AD1380" s="25">
        <v>0</v>
      </c>
      <c r="AE1380" s="25">
        <f t="shared" si="418"/>
        <v>3</v>
      </c>
      <c r="AF1380" s="25" t="str">
        <f t="shared" si="419"/>
        <v>More</v>
      </c>
      <c r="AG1380" s="57">
        <v>8</v>
      </c>
      <c r="AH1380" s="29">
        <v>232000</v>
      </c>
      <c r="AI1380" s="29">
        <f t="shared" si="406"/>
        <v>3325</v>
      </c>
      <c r="AJ1380" s="29" t="str">
        <f t="shared" si="420"/>
        <v>no</v>
      </c>
      <c r="AK1380" s="29">
        <f t="shared" si="421"/>
        <v>69.774436090225564</v>
      </c>
      <c r="AL1380" s="29">
        <f t="shared" si="422"/>
        <v>139.08872901678657</v>
      </c>
    </row>
    <row r="1381" spans="1:38" x14ac:dyDescent="0.2">
      <c r="A1381">
        <v>1371</v>
      </c>
      <c r="B1381" s="12">
        <v>90</v>
      </c>
      <c r="C1381" s="12">
        <f t="shared" si="407"/>
        <v>90</v>
      </c>
      <c r="D1381" s="12" t="str">
        <f t="shared" si="404"/>
        <v>no</v>
      </c>
      <c r="E1381" s="12" t="str">
        <f t="shared" si="408"/>
        <v>Above Average</v>
      </c>
      <c r="F1381" s="21">
        <v>5400</v>
      </c>
      <c r="G1381" s="21" t="str">
        <f t="shared" si="409"/>
        <v>no</v>
      </c>
      <c r="H1381" s="21" t="str">
        <f t="shared" si="410"/>
        <v>Below Average</v>
      </c>
      <c r="I1381" s="12" t="s">
        <v>143</v>
      </c>
      <c r="J1381" s="12" t="str">
        <f t="shared" si="411"/>
        <v>OldTown</v>
      </c>
      <c r="K1381" s="12" t="s">
        <v>91</v>
      </c>
      <c r="L1381" s="12">
        <f t="shared" si="405"/>
        <v>57.90974368543602</v>
      </c>
      <c r="M1381" s="12" t="str">
        <f t="shared" si="412"/>
        <v>Below Average</v>
      </c>
      <c r="N1381" s="22">
        <v>4</v>
      </c>
      <c r="O1381" s="22" t="str">
        <f t="shared" si="413"/>
        <v>Low</v>
      </c>
      <c r="P1381">
        <v>1920</v>
      </c>
      <c r="Q1381">
        <v>1950</v>
      </c>
      <c r="R1381" s="23">
        <v>840</v>
      </c>
      <c r="S1381" s="23" t="str">
        <f t="shared" si="414"/>
        <v>no</v>
      </c>
      <c r="T1381" s="23" t="str">
        <f t="shared" si="415"/>
        <v>Below Average</v>
      </c>
      <c r="U1381" s="24">
        <v>840</v>
      </c>
      <c r="V1381" s="24">
        <v>534</v>
      </c>
      <c r="W1381" s="24" t="s">
        <v>412</v>
      </c>
      <c r="X1381" s="24">
        <v>1374</v>
      </c>
      <c r="Y1381" s="24" t="str">
        <f t="shared" si="416"/>
        <v>no</v>
      </c>
      <c r="Z1381" s="24" t="str">
        <f t="shared" si="417"/>
        <v>Below Average</v>
      </c>
      <c r="AA1381" s="25">
        <v>0</v>
      </c>
      <c r="AB1381" s="25">
        <v>0</v>
      </c>
      <c r="AC1381" s="25">
        <v>1</v>
      </c>
      <c r="AD1381" s="25">
        <v>0</v>
      </c>
      <c r="AE1381" s="25">
        <f t="shared" si="418"/>
        <v>1</v>
      </c>
      <c r="AF1381" s="25" t="str">
        <f t="shared" si="419"/>
        <v>Less</v>
      </c>
      <c r="AG1381" s="57">
        <v>6</v>
      </c>
      <c r="AH1381" s="29">
        <v>105000</v>
      </c>
      <c r="AI1381" s="29">
        <f t="shared" si="406"/>
        <v>2214</v>
      </c>
      <c r="AJ1381" s="29" t="str">
        <f t="shared" si="420"/>
        <v>no</v>
      </c>
      <c r="AK1381" s="29">
        <f t="shared" si="421"/>
        <v>47.425474254742547</v>
      </c>
      <c r="AL1381" s="29">
        <f t="shared" si="422"/>
        <v>76.419213973799131</v>
      </c>
    </row>
    <row r="1382" spans="1:38" x14ac:dyDescent="0.2">
      <c r="A1382">
        <v>1372</v>
      </c>
      <c r="B1382" s="12">
        <v>80</v>
      </c>
      <c r="C1382" s="12">
        <f t="shared" si="407"/>
        <v>80</v>
      </c>
      <c r="D1382" s="12" t="str">
        <f t="shared" si="404"/>
        <v>no</v>
      </c>
      <c r="E1382" s="12" t="str">
        <f t="shared" si="408"/>
        <v>Above Average</v>
      </c>
      <c r="F1382" s="21">
        <v>9600</v>
      </c>
      <c r="G1382" s="21" t="str">
        <f t="shared" si="409"/>
        <v>no</v>
      </c>
      <c r="H1382" s="21" t="str">
        <f t="shared" si="410"/>
        <v>Below Average</v>
      </c>
      <c r="I1382" s="12" t="s">
        <v>162</v>
      </c>
      <c r="J1382" s="12" t="str">
        <f t="shared" si="411"/>
        <v>NAmes</v>
      </c>
      <c r="K1382" s="12" t="s">
        <v>91</v>
      </c>
      <c r="L1382" s="12">
        <f t="shared" si="405"/>
        <v>65.191384752822614</v>
      </c>
      <c r="M1382" s="12" t="str">
        <f t="shared" si="412"/>
        <v>Below Average</v>
      </c>
      <c r="N1382" s="22">
        <v>6</v>
      </c>
      <c r="O1382" s="22" t="str">
        <f t="shared" si="413"/>
        <v>Low</v>
      </c>
      <c r="P1382">
        <v>1955</v>
      </c>
      <c r="Q1382">
        <v>1996</v>
      </c>
      <c r="R1382" s="23">
        <v>992</v>
      </c>
      <c r="S1382" s="23" t="str">
        <f t="shared" si="414"/>
        <v>no</v>
      </c>
      <c r="T1382" s="23" t="str">
        <f t="shared" si="415"/>
        <v>Below Average</v>
      </c>
      <c r="U1382" s="24">
        <v>1661</v>
      </c>
      <c r="V1382" s="24">
        <v>0</v>
      </c>
      <c r="W1382" s="24" t="s">
        <v>413</v>
      </c>
      <c r="X1382" s="24">
        <v>1661</v>
      </c>
      <c r="Y1382" s="24" t="str">
        <f t="shared" si="416"/>
        <v>no</v>
      </c>
      <c r="Z1382" s="24" t="str">
        <f t="shared" si="417"/>
        <v>Above Average</v>
      </c>
      <c r="AA1382" s="25">
        <v>1</v>
      </c>
      <c r="AB1382" s="25">
        <v>0</v>
      </c>
      <c r="AC1382" s="25">
        <v>1</v>
      </c>
      <c r="AD1382" s="25">
        <v>0</v>
      </c>
      <c r="AE1382" s="25">
        <f t="shared" si="418"/>
        <v>2</v>
      </c>
      <c r="AF1382" s="25" t="str">
        <f t="shared" si="419"/>
        <v>Less</v>
      </c>
      <c r="AG1382" s="57">
        <v>8</v>
      </c>
      <c r="AH1382" s="29">
        <v>165500</v>
      </c>
      <c r="AI1382" s="29">
        <f t="shared" si="406"/>
        <v>2653</v>
      </c>
      <c r="AJ1382" s="29" t="str">
        <f t="shared" si="420"/>
        <v>no</v>
      </c>
      <c r="AK1382" s="29">
        <f t="shared" si="421"/>
        <v>62.382208820203545</v>
      </c>
      <c r="AL1382" s="29">
        <f t="shared" si="422"/>
        <v>99.638771824202294</v>
      </c>
    </row>
    <row r="1383" spans="1:38" x14ac:dyDescent="0.2">
      <c r="A1383">
        <v>1373</v>
      </c>
      <c r="B1383" s="12">
        <v>75</v>
      </c>
      <c r="C1383" s="12">
        <f t="shared" si="407"/>
        <v>75</v>
      </c>
      <c r="D1383" s="12" t="str">
        <f t="shared" si="404"/>
        <v>no</v>
      </c>
      <c r="E1383" s="12" t="str">
        <f t="shared" si="408"/>
        <v>Above Average</v>
      </c>
      <c r="F1383" s="21">
        <v>9750</v>
      </c>
      <c r="G1383" s="21" t="str">
        <f t="shared" si="409"/>
        <v>no</v>
      </c>
      <c r="H1383" s="21" t="str">
        <f t="shared" si="410"/>
        <v>Below Average</v>
      </c>
      <c r="I1383" s="12" t="s">
        <v>89</v>
      </c>
      <c r="J1383" s="12" t="str">
        <f t="shared" si="411"/>
        <v>CollgCr</v>
      </c>
      <c r="K1383" s="12" t="s">
        <v>91</v>
      </c>
      <c r="L1383" s="12">
        <f t="shared" si="405"/>
        <v>74.535824409408733</v>
      </c>
      <c r="M1383" s="12" t="str">
        <f t="shared" si="412"/>
        <v>Above Average</v>
      </c>
      <c r="N1383" s="22">
        <v>7</v>
      </c>
      <c r="O1383" s="22" t="str">
        <f t="shared" si="413"/>
        <v>High</v>
      </c>
      <c r="P1383">
        <v>1998</v>
      </c>
      <c r="Q1383">
        <v>1998</v>
      </c>
      <c r="R1383" s="23">
        <v>1108</v>
      </c>
      <c r="S1383" s="23" t="str">
        <f t="shared" si="414"/>
        <v>no</v>
      </c>
      <c r="T1383" s="23" t="str">
        <f t="shared" si="415"/>
        <v>Above Average</v>
      </c>
      <c r="U1383" s="24">
        <v>1108</v>
      </c>
      <c r="V1383" s="24">
        <v>989</v>
      </c>
      <c r="W1383" s="24" t="s">
        <v>412</v>
      </c>
      <c r="X1383" s="24">
        <v>2097</v>
      </c>
      <c r="Y1383" s="24" t="str">
        <f t="shared" si="416"/>
        <v>no</v>
      </c>
      <c r="Z1383" s="24" t="str">
        <f t="shared" si="417"/>
        <v>Above Average</v>
      </c>
      <c r="AA1383" s="25">
        <v>1</v>
      </c>
      <c r="AB1383" s="25">
        <v>0</v>
      </c>
      <c r="AC1383" s="25">
        <v>2</v>
      </c>
      <c r="AD1383" s="25">
        <v>1</v>
      </c>
      <c r="AE1383" s="25">
        <f t="shared" si="418"/>
        <v>4</v>
      </c>
      <c r="AF1383" s="25" t="str">
        <f t="shared" si="419"/>
        <v>More</v>
      </c>
      <c r="AG1383" s="57">
        <v>8</v>
      </c>
      <c r="AH1383" s="29">
        <v>274300</v>
      </c>
      <c r="AI1383" s="29">
        <f t="shared" si="406"/>
        <v>3205</v>
      </c>
      <c r="AJ1383" s="29" t="str">
        <f t="shared" si="420"/>
        <v>no</v>
      </c>
      <c r="AK1383" s="29">
        <f t="shared" si="421"/>
        <v>85.585023400936038</v>
      </c>
      <c r="AL1383" s="29">
        <f t="shared" si="422"/>
        <v>130.8059132093467</v>
      </c>
    </row>
    <row r="1384" spans="1:38" x14ac:dyDescent="0.2">
      <c r="A1384">
        <v>1374</v>
      </c>
      <c r="B1384" s="12" t="s">
        <v>83</v>
      </c>
      <c r="C1384" s="12">
        <f t="shared" si="407"/>
        <v>69</v>
      </c>
      <c r="D1384" s="12" t="str">
        <f t="shared" si="404"/>
        <v>no</v>
      </c>
      <c r="E1384" s="12" t="str">
        <f t="shared" si="408"/>
        <v>Below Average</v>
      </c>
      <c r="F1384" s="21">
        <v>11400</v>
      </c>
      <c r="G1384" s="21" t="str">
        <f t="shared" si="409"/>
        <v>no</v>
      </c>
      <c r="H1384" s="21" t="str">
        <f t="shared" si="410"/>
        <v>Above Average</v>
      </c>
      <c r="I1384" s="12" t="s">
        <v>129</v>
      </c>
      <c r="J1384" s="12" t="str">
        <f t="shared" si="411"/>
        <v>NoRidge</v>
      </c>
      <c r="K1384" s="12" t="s">
        <v>91</v>
      </c>
      <c r="L1384" s="12">
        <f t="shared" si="405"/>
        <v>82.673563019433331</v>
      </c>
      <c r="M1384" s="12" t="str">
        <f t="shared" si="412"/>
        <v>Above Average</v>
      </c>
      <c r="N1384" s="22">
        <v>10</v>
      </c>
      <c r="O1384" s="22" t="str">
        <f t="shared" si="413"/>
        <v>High</v>
      </c>
      <c r="P1384">
        <v>2001</v>
      </c>
      <c r="Q1384">
        <v>2002</v>
      </c>
      <c r="R1384" s="23">
        <v>2633</v>
      </c>
      <c r="S1384" s="23" t="str">
        <f t="shared" si="414"/>
        <v>yes</v>
      </c>
      <c r="T1384" s="23" t="str">
        <f t="shared" si="415"/>
        <v>Above Average</v>
      </c>
      <c r="U1384" s="24">
        <v>2633</v>
      </c>
      <c r="V1384" s="24">
        <v>0</v>
      </c>
      <c r="W1384" s="24" t="s">
        <v>413</v>
      </c>
      <c r="X1384" s="24">
        <v>2633</v>
      </c>
      <c r="Y1384" s="24" t="str">
        <f t="shared" si="416"/>
        <v>no</v>
      </c>
      <c r="Z1384" s="24" t="str">
        <f t="shared" si="417"/>
        <v>Above Average</v>
      </c>
      <c r="AA1384" s="25">
        <v>1</v>
      </c>
      <c r="AB1384" s="25">
        <v>0</v>
      </c>
      <c r="AC1384" s="25">
        <v>2</v>
      </c>
      <c r="AD1384" s="25">
        <v>1</v>
      </c>
      <c r="AE1384" s="25">
        <f t="shared" si="418"/>
        <v>4</v>
      </c>
      <c r="AF1384" s="25" t="str">
        <f t="shared" si="419"/>
        <v>More</v>
      </c>
      <c r="AG1384" s="57">
        <v>8</v>
      </c>
      <c r="AH1384" s="29">
        <v>466500</v>
      </c>
      <c r="AI1384" s="29">
        <f t="shared" si="406"/>
        <v>5266</v>
      </c>
      <c r="AJ1384" s="29" t="str">
        <f t="shared" si="420"/>
        <v>yes</v>
      </c>
      <c r="AK1384" s="29">
        <f t="shared" si="421"/>
        <v>88.58716293201671</v>
      </c>
      <c r="AL1384" s="29">
        <f t="shared" si="422"/>
        <v>177.17432586403342</v>
      </c>
    </row>
    <row r="1385" spans="1:38" x14ac:dyDescent="0.2">
      <c r="A1385">
        <v>1375</v>
      </c>
      <c r="B1385" s="12">
        <v>85</v>
      </c>
      <c r="C1385" s="12">
        <f t="shared" si="407"/>
        <v>85</v>
      </c>
      <c r="D1385" s="12" t="str">
        <f t="shared" si="404"/>
        <v>no</v>
      </c>
      <c r="E1385" s="12" t="str">
        <f t="shared" si="408"/>
        <v>Above Average</v>
      </c>
      <c r="F1385" s="21">
        <v>10625</v>
      </c>
      <c r="G1385" s="21" t="str">
        <f t="shared" si="409"/>
        <v>no</v>
      </c>
      <c r="H1385" s="21" t="str">
        <f t="shared" si="410"/>
        <v>Above Average</v>
      </c>
      <c r="I1385" s="12" t="s">
        <v>136</v>
      </c>
      <c r="J1385" s="12" t="str">
        <f t="shared" si="411"/>
        <v>Somerst</v>
      </c>
      <c r="K1385" s="12" t="s">
        <v>91</v>
      </c>
      <c r="L1385" s="12">
        <f t="shared" si="405"/>
        <v>83.140020408338017</v>
      </c>
      <c r="M1385" s="12" t="str">
        <f t="shared" si="412"/>
        <v>Above Average</v>
      </c>
      <c r="N1385" s="22">
        <v>7</v>
      </c>
      <c r="O1385" s="22" t="str">
        <f t="shared" si="413"/>
        <v>High</v>
      </c>
      <c r="P1385">
        <v>2005</v>
      </c>
      <c r="Q1385">
        <v>2005</v>
      </c>
      <c r="R1385" s="23">
        <v>1026</v>
      </c>
      <c r="S1385" s="23" t="str">
        <f t="shared" si="414"/>
        <v>no</v>
      </c>
      <c r="T1385" s="23" t="str">
        <f t="shared" si="415"/>
        <v>Below Average</v>
      </c>
      <c r="U1385" s="24">
        <v>1026</v>
      </c>
      <c r="V1385" s="24">
        <v>932</v>
      </c>
      <c r="W1385" s="24" t="s">
        <v>412</v>
      </c>
      <c r="X1385" s="24">
        <v>1958</v>
      </c>
      <c r="Y1385" s="24" t="str">
        <f t="shared" si="416"/>
        <v>no</v>
      </c>
      <c r="Z1385" s="24" t="str">
        <f t="shared" si="417"/>
        <v>Above Average</v>
      </c>
      <c r="AA1385" s="25">
        <v>0</v>
      </c>
      <c r="AB1385" s="25">
        <v>0</v>
      </c>
      <c r="AC1385" s="25">
        <v>2</v>
      </c>
      <c r="AD1385" s="25">
        <v>1</v>
      </c>
      <c r="AE1385" s="25">
        <f t="shared" si="418"/>
        <v>3</v>
      </c>
      <c r="AF1385" s="25" t="str">
        <f t="shared" si="419"/>
        <v>More</v>
      </c>
      <c r="AG1385" s="57">
        <v>9</v>
      </c>
      <c r="AH1385" s="29">
        <v>250000</v>
      </c>
      <c r="AI1385" s="29">
        <f t="shared" si="406"/>
        <v>2984</v>
      </c>
      <c r="AJ1385" s="29" t="str">
        <f t="shared" si="420"/>
        <v>no</v>
      </c>
      <c r="AK1385" s="29">
        <f t="shared" si="421"/>
        <v>83.780160857908854</v>
      </c>
      <c r="AL1385" s="29">
        <f t="shared" si="422"/>
        <v>127.68130745658836</v>
      </c>
    </row>
    <row r="1386" spans="1:38" x14ac:dyDescent="0.2">
      <c r="A1386">
        <v>1376</v>
      </c>
      <c r="B1386" s="12">
        <v>89</v>
      </c>
      <c r="C1386" s="12">
        <f t="shared" si="407"/>
        <v>89</v>
      </c>
      <c r="D1386" s="12" t="str">
        <f t="shared" si="404"/>
        <v>no</v>
      </c>
      <c r="E1386" s="12" t="str">
        <f t="shared" si="408"/>
        <v>Above Average</v>
      </c>
      <c r="F1386" s="21">
        <v>10991</v>
      </c>
      <c r="G1386" s="21" t="str">
        <f t="shared" si="409"/>
        <v>no</v>
      </c>
      <c r="H1386" s="21" t="str">
        <f t="shared" si="410"/>
        <v>Above Average</v>
      </c>
      <c r="I1386" s="12" t="s">
        <v>189</v>
      </c>
      <c r="J1386" s="12" t="str">
        <f t="shared" si="411"/>
        <v>Timber</v>
      </c>
      <c r="K1386" s="12" t="s">
        <v>91</v>
      </c>
      <c r="L1386" s="12">
        <f t="shared" si="405"/>
        <v>78.098980385544763</v>
      </c>
      <c r="M1386" s="12" t="str">
        <f t="shared" si="412"/>
        <v>Above Average</v>
      </c>
      <c r="N1386" s="22">
        <v>8</v>
      </c>
      <c r="O1386" s="22" t="str">
        <f t="shared" si="413"/>
        <v>High</v>
      </c>
      <c r="P1386">
        <v>2007</v>
      </c>
      <c r="Q1386">
        <v>2007</v>
      </c>
      <c r="R1386" s="23">
        <v>1571</v>
      </c>
      <c r="S1386" s="23" t="str">
        <f t="shared" si="414"/>
        <v>no</v>
      </c>
      <c r="T1386" s="23" t="str">
        <f t="shared" si="415"/>
        <v>Above Average</v>
      </c>
      <c r="U1386" s="24">
        <v>1571</v>
      </c>
      <c r="V1386" s="24">
        <v>0</v>
      </c>
      <c r="W1386" s="24" t="s">
        <v>413</v>
      </c>
      <c r="X1386" s="24">
        <v>1571</v>
      </c>
      <c r="Y1386" s="24" t="str">
        <f t="shared" si="416"/>
        <v>no</v>
      </c>
      <c r="Z1386" s="24" t="str">
        <f t="shared" si="417"/>
        <v>Above Average</v>
      </c>
      <c r="AA1386" s="25">
        <v>0</v>
      </c>
      <c r="AB1386" s="25">
        <v>0</v>
      </c>
      <c r="AC1386" s="25">
        <v>2</v>
      </c>
      <c r="AD1386" s="25">
        <v>0</v>
      </c>
      <c r="AE1386" s="25">
        <f t="shared" si="418"/>
        <v>2</v>
      </c>
      <c r="AF1386" s="25" t="str">
        <f t="shared" si="419"/>
        <v>Less</v>
      </c>
      <c r="AG1386" s="57">
        <v>7</v>
      </c>
      <c r="AH1386" s="29">
        <v>239000</v>
      </c>
      <c r="AI1386" s="29">
        <f t="shared" si="406"/>
        <v>3142</v>
      </c>
      <c r="AJ1386" s="29" t="str">
        <f t="shared" si="420"/>
        <v>no</v>
      </c>
      <c r="AK1386" s="29">
        <f t="shared" si="421"/>
        <v>76.06619987269255</v>
      </c>
      <c r="AL1386" s="29">
        <f t="shared" si="422"/>
        <v>152.1323997453851</v>
      </c>
    </row>
    <row r="1387" spans="1:38" x14ac:dyDescent="0.2">
      <c r="A1387">
        <v>1377</v>
      </c>
      <c r="B1387" s="12">
        <v>52</v>
      </c>
      <c r="C1387" s="12">
        <f t="shared" si="407"/>
        <v>52</v>
      </c>
      <c r="D1387" s="12" t="str">
        <f t="shared" si="404"/>
        <v>no</v>
      </c>
      <c r="E1387" s="12" t="str">
        <f t="shared" si="408"/>
        <v>Below Average</v>
      </c>
      <c r="F1387" s="21">
        <v>6292</v>
      </c>
      <c r="G1387" s="21" t="str">
        <f t="shared" si="409"/>
        <v>no</v>
      </c>
      <c r="H1387" s="21" t="str">
        <f t="shared" si="410"/>
        <v>Below Average</v>
      </c>
      <c r="I1387" s="12" t="s">
        <v>232</v>
      </c>
      <c r="J1387" s="12" t="str">
        <f t="shared" si="411"/>
        <v>SWISU</v>
      </c>
      <c r="K1387" s="12" t="s">
        <v>91</v>
      </c>
      <c r="L1387" s="12">
        <f t="shared" si="405"/>
        <v>56.717772915383847</v>
      </c>
      <c r="M1387" s="12" t="str">
        <f t="shared" si="412"/>
        <v>Below Average</v>
      </c>
      <c r="N1387" s="22">
        <v>6</v>
      </c>
      <c r="O1387" s="22" t="str">
        <f t="shared" si="413"/>
        <v>Low</v>
      </c>
      <c r="P1387">
        <v>1930</v>
      </c>
      <c r="Q1387">
        <v>1950</v>
      </c>
      <c r="R1387" s="23">
        <v>768</v>
      </c>
      <c r="S1387" s="23" t="str">
        <f t="shared" si="414"/>
        <v>no</v>
      </c>
      <c r="T1387" s="23" t="str">
        <f t="shared" si="415"/>
        <v>Below Average</v>
      </c>
      <c r="U1387" s="24">
        <v>790</v>
      </c>
      <c r="V1387" s="24">
        <v>0</v>
      </c>
      <c r="W1387" s="24" t="s">
        <v>413</v>
      </c>
      <c r="X1387" s="24">
        <v>790</v>
      </c>
      <c r="Y1387" s="24" t="str">
        <f t="shared" si="416"/>
        <v>no</v>
      </c>
      <c r="Z1387" s="24" t="str">
        <f t="shared" si="417"/>
        <v>Below Average</v>
      </c>
      <c r="AA1387" s="25">
        <v>0</v>
      </c>
      <c r="AB1387" s="25">
        <v>0</v>
      </c>
      <c r="AC1387" s="25">
        <v>1</v>
      </c>
      <c r="AD1387" s="25">
        <v>0</v>
      </c>
      <c r="AE1387" s="25">
        <f t="shared" si="418"/>
        <v>1</v>
      </c>
      <c r="AF1387" s="25" t="str">
        <f t="shared" si="419"/>
        <v>Less</v>
      </c>
      <c r="AG1387" s="57">
        <v>4</v>
      </c>
      <c r="AH1387" s="29">
        <v>91000</v>
      </c>
      <c r="AI1387" s="29">
        <f t="shared" si="406"/>
        <v>1558</v>
      </c>
      <c r="AJ1387" s="29" t="str">
        <f t="shared" si="420"/>
        <v>no</v>
      </c>
      <c r="AK1387" s="29">
        <f t="shared" si="421"/>
        <v>58.408215661103981</v>
      </c>
      <c r="AL1387" s="29">
        <f t="shared" si="422"/>
        <v>115.18987341772151</v>
      </c>
    </row>
    <row r="1388" spans="1:38" x14ac:dyDescent="0.2">
      <c r="A1388">
        <v>1378</v>
      </c>
      <c r="B1388" s="12">
        <v>60</v>
      </c>
      <c r="C1388" s="12">
        <f t="shared" si="407"/>
        <v>60</v>
      </c>
      <c r="D1388" s="12" t="str">
        <f t="shared" si="404"/>
        <v>no</v>
      </c>
      <c r="E1388" s="12" t="str">
        <f t="shared" si="408"/>
        <v>Below Average</v>
      </c>
      <c r="F1388" s="21">
        <v>10998</v>
      </c>
      <c r="G1388" s="21" t="str">
        <f t="shared" si="409"/>
        <v>no</v>
      </c>
      <c r="H1388" s="21" t="str">
        <f t="shared" si="410"/>
        <v>Above Average</v>
      </c>
      <c r="I1388" s="12" t="s">
        <v>185</v>
      </c>
      <c r="J1388" s="12" t="str">
        <f t="shared" si="411"/>
        <v>Edwards</v>
      </c>
      <c r="K1388" s="12" t="s">
        <v>91</v>
      </c>
      <c r="L1388" s="12">
        <f t="shared" si="405"/>
        <v>61.772149970231268</v>
      </c>
      <c r="M1388" s="12" t="str">
        <f t="shared" si="412"/>
        <v>Below Average</v>
      </c>
      <c r="N1388" s="22">
        <v>5</v>
      </c>
      <c r="O1388" s="22" t="str">
        <f t="shared" si="413"/>
        <v>Low</v>
      </c>
      <c r="P1388">
        <v>1941</v>
      </c>
      <c r="Q1388">
        <v>1960</v>
      </c>
      <c r="R1388" s="23">
        <v>984</v>
      </c>
      <c r="S1388" s="23" t="str">
        <f t="shared" si="414"/>
        <v>no</v>
      </c>
      <c r="T1388" s="23" t="str">
        <f t="shared" si="415"/>
        <v>Below Average</v>
      </c>
      <c r="U1388" s="24">
        <v>984</v>
      </c>
      <c r="V1388" s="24">
        <v>620</v>
      </c>
      <c r="W1388" s="24" t="s">
        <v>412</v>
      </c>
      <c r="X1388" s="24">
        <v>1604</v>
      </c>
      <c r="Y1388" s="24" t="str">
        <f t="shared" si="416"/>
        <v>no</v>
      </c>
      <c r="Z1388" s="24" t="str">
        <f t="shared" si="417"/>
        <v>Above Average</v>
      </c>
      <c r="AA1388" s="25">
        <v>0</v>
      </c>
      <c r="AB1388" s="25">
        <v>0</v>
      </c>
      <c r="AC1388" s="25">
        <v>2</v>
      </c>
      <c r="AD1388" s="25">
        <v>0</v>
      </c>
      <c r="AE1388" s="25">
        <f t="shared" si="418"/>
        <v>2</v>
      </c>
      <c r="AF1388" s="25" t="str">
        <f t="shared" si="419"/>
        <v>Less</v>
      </c>
      <c r="AG1388" s="57">
        <v>6</v>
      </c>
      <c r="AH1388" s="29">
        <v>117000</v>
      </c>
      <c r="AI1388" s="29">
        <f t="shared" si="406"/>
        <v>2588</v>
      </c>
      <c r="AJ1388" s="29" t="str">
        <f t="shared" si="420"/>
        <v>no</v>
      </c>
      <c r="AK1388" s="29">
        <f t="shared" si="421"/>
        <v>45.208655332302939</v>
      </c>
      <c r="AL1388" s="29">
        <f t="shared" si="422"/>
        <v>72.942643391521202</v>
      </c>
    </row>
    <row r="1389" spans="1:38" x14ac:dyDescent="0.2">
      <c r="A1389">
        <v>1379</v>
      </c>
      <c r="B1389" s="12">
        <v>21</v>
      </c>
      <c r="C1389" s="12">
        <f t="shared" si="407"/>
        <v>21</v>
      </c>
      <c r="D1389" s="12" t="str">
        <f t="shared" si="404"/>
        <v>yes</v>
      </c>
      <c r="E1389" s="12" t="str">
        <f t="shared" si="408"/>
        <v>Below Average</v>
      </c>
      <c r="F1389" s="21">
        <v>1953</v>
      </c>
      <c r="G1389" s="21" t="str">
        <f t="shared" si="409"/>
        <v>no</v>
      </c>
      <c r="H1389" s="21" t="str">
        <f t="shared" si="410"/>
        <v>Below Average</v>
      </c>
      <c r="I1389" s="12" t="s">
        <v>228</v>
      </c>
      <c r="J1389" s="12" t="str">
        <f t="shared" si="411"/>
        <v/>
      </c>
      <c r="K1389" s="12" t="s">
        <v>198</v>
      </c>
      <c r="L1389" s="12" t="str">
        <f t="shared" si="405"/>
        <v/>
      </c>
      <c r="M1389" s="12" t="str">
        <f t="shared" si="412"/>
        <v/>
      </c>
      <c r="N1389" s="22">
        <v>6</v>
      </c>
      <c r="O1389" s="22" t="str">
        <f t="shared" si="413"/>
        <v>Low</v>
      </c>
      <c r="P1389">
        <v>1973</v>
      </c>
      <c r="Q1389">
        <v>1973</v>
      </c>
      <c r="R1389" s="23">
        <v>483</v>
      </c>
      <c r="S1389" s="23" t="str">
        <f t="shared" si="414"/>
        <v>no</v>
      </c>
      <c r="T1389" s="23" t="str">
        <f t="shared" si="415"/>
        <v>Below Average</v>
      </c>
      <c r="U1389" s="24">
        <v>483</v>
      </c>
      <c r="V1389" s="24">
        <v>504</v>
      </c>
      <c r="W1389" s="24" t="s">
        <v>412</v>
      </c>
      <c r="X1389" s="24">
        <v>987</v>
      </c>
      <c r="Y1389" s="24" t="str">
        <f t="shared" si="416"/>
        <v>no</v>
      </c>
      <c r="Z1389" s="24" t="str">
        <f t="shared" si="417"/>
        <v>Below Average</v>
      </c>
      <c r="AA1389" s="25">
        <v>0</v>
      </c>
      <c r="AB1389" s="25">
        <v>0</v>
      </c>
      <c r="AC1389" s="25">
        <v>1</v>
      </c>
      <c r="AD1389" s="25">
        <v>1</v>
      </c>
      <c r="AE1389" s="25">
        <f t="shared" si="418"/>
        <v>2</v>
      </c>
      <c r="AF1389" s="25" t="str">
        <f t="shared" si="419"/>
        <v>Less</v>
      </c>
      <c r="AG1389" s="57">
        <v>5</v>
      </c>
      <c r="AH1389" s="29">
        <v>83000</v>
      </c>
      <c r="AI1389" s="29">
        <f t="shared" si="406"/>
        <v>1470</v>
      </c>
      <c r="AJ1389" s="29" t="str">
        <f t="shared" si="420"/>
        <v>no</v>
      </c>
      <c r="AK1389" s="29">
        <f t="shared" si="421"/>
        <v>56.462585034013607</v>
      </c>
      <c r="AL1389" s="29">
        <f t="shared" si="422"/>
        <v>84.093211752786218</v>
      </c>
    </row>
    <row r="1390" spans="1:38" x14ac:dyDescent="0.2">
      <c r="A1390">
        <v>1380</v>
      </c>
      <c r="B1390" s="12">
        <v>73</v>
      </c>
      <c r="C1390" s="12">
        <f t="shared" si="407"/>
        <v>73</v>
      </c>
      <c r="D1390" s="12" t="str">
        <f t="shared" si="404"/>
        <v>no</v>
      </c>
      <c r="E1390" s="12" t="str">
        <f t="shared" si="408"/>
        <v>Above Average</v>
      </c>
      <c r="F1390" s="21">
        <v>9735</v>
      </c>
      <c r="G1390" s="21" t="str">
        <f t="shared" si="409"/>
        <v>no</v>
      </c>
      <c r="H1390" s="21" t="str">
        <f t="shared" si="410"/>
        <v>Below Average</v>
      </c>
      <c r="I1390" s="12" t="s">
        <v>189</v>
      </c>
      <c r="J1390" s="12" t="str">
        <f t="shared" si="411"/>
        <v>Timber</v>
      </c>
      <c r="K1390" s="12" t="s">
        <v>91</v>
      </c>
      <c r="L1390" s="12">
        <f t="shared" si="405"/>
        <v>78.098980385544763</v>
      </c>
      <c r="M1390" s="12" t="str">
        <f t="shared" si="412"/>
        <v>Above Average</v>
      </c>
      <c r="N1390" s="22">
        <v>5</v>
      </c>
      <c r="O1390" s="22" t="str">
        <f t="shared" si="413"/>
        <v>Low</v>
      </c>
      <c r="P1390">
        <v>2006</v>
      </c>
      <c r="Q1390">
        <v>2007</v>
      </c>
      <c r="R1390" s="23">
        <v>384</v>
      </c>
      <c r="S1390" s="23" t="str">
        <f t="shared" si="414"/>
        <v>no</v>
      </c>
      <c r="T1390" s="23" t="str">
        <f t="shared" si="415"/>
        <v>Below Average</v>
      </c>
      <c r="U1390" s="24">
        <v>754</v>
      </c>
      <c r="V1390" s="24">
        <v>640</v>
      </c>
      <c r="W1390" s="24" t="s">
        <v>412</v>
      </c>
      <c r="X1390" s="24">
        <v>1394</v>
      </c>
      <c r="Y1390" s="24" t="str">
        <f t="shared" si="416"/>
        <v>no</v>
      </c>
      <c r="Z1390" s="24" t="str">
        <f t="shared" si="417"/>
        <v>Below Average</v>
      </c>
      <c r="AA1390" s="25">
        <v>0</v>
      </c>
      <c r="AB1390" s="25">
        <v>0</v>
      </c>
      <c r="AC1390" s="25">
        <v>2</v>
      </c>
      <c r="AD1390" s="25">
        <v>1</v>
      </c>
      <c r="AE1390" s="25">
        <f t="shared" si="418"/>
        <v>3</v>
      </c>
      <c r="AF1390" s="25" t="str">
        <f t="shared" si="419"/>
        <v>More</v>
      </c>
      <c r="AG1390" s="57">
        <v>7</v>
      </c>
      <c r="AH1390" s="29">
        <v>167500</v>
      </c>
      <c r="AI1390" s="29">
        <f t="shared" si="406"/>
        <v>1778</v>
      </c>
      <c r="AJ1390" s="29" t="str">
        <f t="shared" si="420"/>
        <v>no</v>
      </c>
      <c r="AK1390" s="29">
        <f t="shared" si="421"/>
        <v>94.206974128233966</v>
      </c>
      <c r="AL1390" s="29">
        <f t="shared" si="422"/>
        <v>120.15781922525107</v>
      </c>
    </row>
    <row r="1391" spans="1:38" x14ac:dyDescent="0.2">
      <c r="A1391">
        <v>1381</v>
      </c>
      <c r="B1391" s="12">
        <v>45</v>
      </c>
      <c r="C1391" s="12">
        <f t="shared" si="407"/>
        <v>45</v>
      </c>
      <c r="D1391" s="12" t="str">
        <f t="shared" si="404"/>
        <v>no</v>
      </c>
      <c r="E1391" s="12" t="str">
        <f t="shared" si="408"/>
        <v>Below Average</v>
      </c>
      <c r="F1391" s="21">
        <v>8212</v>
      </c>
      <c r="G1391" s="21" t="str">
        <f t="shared" si="409"/>
        <v>no</v>
      </c>
      <c r="H1391" s="21" t="str">
        <f t="shared" si="410"/>
        <v>Below Average</v>
      </c>
      <c r="I1391" s="12" t="s">
        <v>185</v>
      </c>
      <c r="J1391" s="12" t="str">
        <f t="shared" si="411"/>
        <v>Edwards</v>
      </c>
      <c r="K1391" s="12" t="s">
        <v>91</v>
      </c>
      <c r="L1391" s="12">
        <f t="shared" si="405"/>
        <v>61.772149970231268</v>
      </c>
      <c r="M1391" s="12" t="str">
        <f t="shared" si="412"/>
        <v>Below Average</v>
      </c>
      <c r="N1391" s="22">
        <v>3</v>
      </c>
      <c r="O1391" s="22" t="str">
        <f t="shared" si="413"/>
        <v>Low</v>
      </c>
      <c r="P1391">
        <v>1914</v>
      </c>
      <c r="Q1391">
        <v>1950</v>
      </c>
      <c r="R1391" s="23">
        <v>864</v>
      </c>
      <c r="S1391" s="23" t="str">
        <f t="shared" si="414"/>
        <v>no</v>
      </c>
      <c r="T1391" s="23" t="str">
        <f t="shared" si="415"/>
        <v>Below Average</v>
      </c>
      <c r="U1391" s="24">
        <v>864</v>
      </c>
      <c r="V1391" s="24">
        <v>0</v>
      </c>
      <c r="W1391" s="24" t="s">
        <v>413</v>
      </c>
      <c r="X1391" s="24">
        <v>864</v>
      </c>
      <c r="Y1391" s="24" t="str">
        <f t="shared" si="416"/>
        <v>no</v>
      </c>
      <c r="Z1391" s="24" t="str">
        <f t="shared" si="417"/>
        <v>Below Average</v>
      </c>
      <c r="AA1391" s="25">
        <v>1</v>
      </c>
      <c r="AB1391" s="25">
        <v>0</v>
      </c>
      <c r="AC1391" s="25">
        <v>1</v>
      </c>
      <c r="AD1391" s="25">
        <v>0</v>
      </c>
      <c r="AE1391" s="25">
        <f t="shared" si="418"/>
        <v>2</v>
      </c>
      <c r="AF1391" s="25" t="str">
        <f t="shared" si="419"/>
        <v>Less</v>
      </c>
      <c r="AG1391" s="57">
        <v>5</v>
      </c>
      <c r="AH1391" s="29">
        <v>58500</v>
      </c>
      <c r="AI1391" s="29">
        <f t="shared" si="406"/>
        <v>1728</v>
      </c>
      <c r="AJ1391" s="29" t="str">
        <f t="shared" si="420"/>
        <v>no</v>
      </c>
      <c r="AK1391" s="29">
        <f t="shared" si="421"/>
        <v>33.854166666666664</v>
      </c>
      <c r="AL1391" s="29">
        <f t="shared" si="422"/>
        <v>67.708333333333329</v>
      </c>
    </row>
    <row r="1392" spans="1:38" x14ac:dyDescent="0.2">
      <c r="A1392">
        <v>1382</v>
      </c>
      <c r="B1392" s="12" t="s">
        <v>83</v>
      </c>
      <c r="C1392" s="12">
        <f t="shared" si="407"/>
        <v>69</v>
      </c>
      <c r="D1392" s="12" t="str">
        <f t="shared" si="404"/>
        <v>no</v>
      </c>
      <c r="E1392" s="12" t="str">
        <f t="shared" si="408"/>
        <v>Below Average</v>
      </c>
      <c r="F1392" s="21">
        <v>12925</v>
      </c>
      <c r="G1392" s="21" t="str">
        <f t="shared" si="409"/>
        <v>no</v>
      </c>
      <c r="H1392" s="21" t="str">
        <f t="shared" si="410"/>
        <v>Above Average</v>
      </c>
      <c r="I1392" s="12" t="s">
        <v>162</v>
      </c>
      <c r="J1392" s="12" t="str">
        <f t="shared" si="411"/>
        <v>NAmes</v>
      </c>
      <c r="K1392" s="12" t="s">
        <v>91</v>
      </c>
      <c r="L1392" s="12">
        <f t="shared" si="405"/>
        <v>65.191384752822614</v>
      </c>
      <c r="M1392" s="12" t="str">
        <f t="shared" si="412"/>
        <v>Below Average</v>
      </c>
      <c r="N1392" s="22">
        <v>6</v>
      </c>
      <c r="O1392" s="22" t="str">
        <f t="shared" si="413"/>
        <v>Low</v>
      </c>
      <c r="P1392">
        <v>1970</v>
      </c>
      <c r="Q1392">
        <v>1970</v>
      </c>
      <c r="R1392" s="23">
        <v>1205</v>
      </c>
      <c r="S1392" s="23" t="str">
        <f t="shared" si="414"/>
        <v>no</v>
      </c>
      <c r="T1392" s="23" t="str">
        <f t="shared" si="415"/>
        <v>Above Average</v>
      </c>
      <c r="U1392" s="24">
        <v>2117</v>
      </c>
      <c r="V1392" s="24">
        <v>0</v>
      </c>
      <c r="W1392" s="24" t="s">
        <v>413</v>
      </c>
      <c r="X1392" s="24">
        <v>2117</v>
      </c>
      <c r="Y1392" s="24" t="str">
        <f t="shared" si="416"/>
        <v>no</v>
      </c>
      <c r="Z1392" s="24" t="str">
        <f t="shared" si="417"/>
        <v>Above Average</v>
      </c>
      <c r="AA1392" s="25">
        <v>0</v>
      </c>
      <c r="AB1392" s="25">
        <v>0</v>
      </c>
      <c r="AC1392" s="25">
        <v>2</v>
      </c>
      <c r="AD1392" s="25">
        <v>1</v>
      </c>
      <c r="AE1392" s="25">
        <f t="shared" si="418"/>
        <v>3</v>
      </c>
      <c r="AF1392" s="25" t="str">
        <f t="shared" si="419"/>
        <v>More</v>
      </c>
      <c r="AG1392" s="57">
        <v>7</v>
      </c>
      <c r="AH1392" s="29">
        <v>237500</v>
      </c>
      <c r="AI1392" s="29">
        <f t="shared" si="406"/>
        <v>3322</v>
      </c>
      <c r="AJ1392" s="29" t="str">
        <f t="shared" si="420"/>
        <v>no</v>
      </c>
      <c r="AK1392" s="29">
        <f t="shared" si="421"/>
        <v>71.493076459963874</v>
      </c>
      <c r="AL1392" s="29">
        <f t="shared" si="422"/>
        <v>112.18705715635333</v>
      </c>
    </row>
    <row r="1393" spans="1:38" x14ac:dyDescent="0.2">
      <c r="A1393">
        <v>1383</v>
      </c>
      <c r="B1393" s="12">
        <v>60</v>
      </c>
      <c r="C1393" s="12">
        <f t="shared" si="407"/>
        <v>60</v>
      </c>
      <c r="D1393" s="12" t="str">
        <f t="shared" si="404"/>
        <v>no</v>
      </c>
      <c r="E1393" s="12" t="str">
        <f t="shared" si="408"/>
        <v>Below Average</v>
      </c>
      <c r="F1393" s="21">
        <v>7200</v>
      </c>
      <c r="G1393" s="21" t="str">
        <f t="shared" si="409"/>
        <v>no</v>
      </c>
      <c r="H1393" s="21" t="str">
        <f t="shared" si="410"/>
        <v>Below Average</v>
      </c>
      <c r="I1393" s="12" t="s">
        <v>143</v>
      </c>
      <c r="J1393" s="12" t="str">
        <f t="shared" si="411"/>
        <v>OldTown</v>
      </c>
      <c r="K1393" s="12" t="s">
        <v>91</v>
      </c>
      <c r="L1393" s="12">
        <f t="shared" si="405"/>
        <v>57.90974368543602</v>
      </c>
      <c r="M1393" s="12" t="str">
        <f t="shared" si="412"/>
        <v>Below Average</v>
      </c>
      <c r="N1393" s="22">
        <v>7</v>
      </c>
      <c r="O1393" s="22" t="str">
        <f t="shared" si="413"/>
        <v>High</v>
      </c>
      <c r="P1393">
        <v>1920</v>
      </c>
      <c r="Q1393">
        <v>1950</v>
      </c>
      <c r="R1393" s="23">
        <v>596</v>
      </c>
      <c r="S1393" s="23" t="str">
        <f t="shared" si="414"/>
        <v>no</v>
      </c>
      <c r="T1393" s="23" t="str">
        <f t="shared" si="415"/>
        <v>Below Average</v>
      </c>
      <c r="U1393" s="24">
        <v>998</v>
      </c>
      <c r="V1393" s="24">
        <v>764</v>
      </c>
      <c r="W1393" s="24" t="s">
        <v>412</v>
      </c>
      <c r="X1393" s="24">
        <v>1762</v>
      </c>
      <c r="Y1393" s="24" t="str">
        <f t="shared" si="416"/>
        <v>no</v>
      </c>
      <c r="Z1393" s="24" t="str">
        <f t="shared" si="417"/>
        <v>Above Average</v>
      </c>
      <c r="AA1393" s="25">
        <v>1</v>
      </c>
      <c r="AB1393" s="25">
        <v>0</v>
      </c>
      <c r="AC1393" s="25">
        <v>1</v>
      </c>
      <c r="AD1393" s="25">
        <v>1</v>
      </c>
      <c r="AE1393" s="25">
        <f t="shared" si="418"/>
        <v>3</v>
      </c>
      <c r="AF1393" s="25" t="str">
        <f t="shared" si="419"/>
        <v>More</v>
      </c>
      <c r="AG1393" s="57">
        <v>8</v>
      </c>
      <c r="AH1393" s="29">
        <v>157000</v>
      </c>
      <c r="AI1393" s="29">
        <f t="shared" si="406"/>
        <v>2358</v>
      </c>
      <c r="AJ1393" s="29" t="str">
        <f t="shared" si="420"/>
        <v>no</v>
      </c>
      <c r="AK1393" s="29">
        <f t="shared" si="421"/>
        <v>66.581849024597119</v>
      </c>
      <c r="AL1393" s="29">
        <f t="shared" si="422"/>
        <v>89.103291713961411</v>
      </c>
    </row>
    <row r="1394" spans="1:38" x14ac:dyDescent="0.2">
      <c r="A1394">
        <v>1384</v>
      </c>
      <c r="B1394" s="12" t="s">
        <v>83</v>
      </c>
      <c r="C1394" s="12">
        <f t="shared" si="407"/>
        <v>69</v>
      </c>
      <c r="D1394" s="12" t="str">
        <f t="shared" si="404"/>
        <v>no</v>
      </c>
      <c r="E1394" s="12" t="str">
        <f t="shared" si="408"/>
        <v>Below Average</v>
      </c>
      <c r="F1394" s="21">
        <v>25339</v>
      </c>
      <c r="G1394" s="21" t="str">
        <f t="shared" si="409"/>
        <v>yes</v>
      </c>
      <c r="H1394" s="21" t="str">
        <f t="shared" si="410"/>
        <v>Above Average</v>
      </c>
      <c r="I1394" s="12" t="s">
        <v>151</v>
      </c>
      <c r="J1394" s="12" t="str">
        <f t="shared" si="411"/>
        <v>Sawyer</v>
      </c>
      <c r="K1394" s="12" t="s">
        <v>91</v>
      </c>
      <c r="L1394" s="12">
        <f t="shared" si="405"/>
        <v>65.835562612127291</v>
      </c>
      <c r="M1394" s="12" t="str">
        <f t="shared" si="412"/>
        <v>Below Average</v>
      </c>
      <c r="N1394" s="22">
        <v>5</v>
      </c>
      <c r="O1394" s="22" t="str">
        <f t="shared" si="413"/>
        <v>Low</v>
      </c>
      <c r="P1394">
        <v>1918</v>
      </c>
      <c r="Q1394">
        <v>2007</v>
      </c>
      <c r="R1394" s="23">
        <v>816</v>
      </c>
      <c r="S1394" s="23" t="str">
        <f t="shared" si="414"/>
        <v>no</v>
      </c>
      <c r="T1394" s="23" t="str">
        <f t="shared" si="415"/>
        <v>Below Average</v>
      </c>
      <c r="U1394" s="24">
        <v>1416</v>
      </c>
      <c r="V1394" s="24">
        <v>0</v>
      </c>
      <c r="W1394" s="24" t="s">
        <v>413</v>
      </c>
      <c r="X1394" s="24">
        <v>1416</v>
      </c>
      <c r="Y1394" s="24" t="str">
        <f t="shared" si="416"/>
        <v>no</v>
      </c>
      <c r="Z1394" s="24" t="str">
        <f t="shared" si="417"/>
        <v>Below Average</v>
      </c>
      <c r="AA1394" s="25">
        <v>0</v>
      </c>
      <c r="AB1394" s="25">
        <v>0</v>
      </c>
      <c r="AC1394" s="25">
        <v>2</v>
      </c>
      <c r="AD1394" s="25">
        <v>0</v>
      </c>
      <c r="AE1394" s="25">
        <f t="shared" si="418"/>
        <v>2</v>
      </c>
      <c r="AF1394" s="25" t="str">
        <f t="shared" si="419"/>
        <v>Less</v>
      </c>
      <c r="AG1394" s="57">
        <v>7</v>
      </c>
      <c r="AH1394" s="29">
        <v>112000</v>
      </c>
      <c r="AI1394" s="29">
        <f t="shared" si="406"/>
        <v>2232</v>
      </c>
      <c r="AJ1394" s="29" t="str">
        <f t="shared" si="420"/>
        <v>no</v>
      </c>
      <c r="AK1394" s="29">
        <f t="shared" si="421"/>
        <v>50.179211469534053</v>
      </c>
      <c r="AL1394" s="29">
        <f t="shared" si="422"/>
        <v>79.096045197740111</v>
      </c>
    </row>
    <row r="1395" spans="1:38" x14ac:dyDescent="0.2">
      <c r="A1395">
        <v>1385</v>
      </c>
      <c r="B1395" s="12">
        <v>60</v>
      </c>
      <c r="C1395" s="12">
        <f t="shared" si="407"/>
        <v>60</v>
      </c>
      <c r="D1395" s="12" t="str">
        <f t="shared" si="404"/>
        <v>no</v>
      </c>
      <c r="E1395" s="12" t="str">
        <f t="shared" si="408"/>
        <v>Below Average</v>
      </c>
      <c r="F1395" s="21">
        <v>9060</v>
      </c>
      <c r="G1395" s="21" t="str">
        <f t="shared" si="409"/>
        <v>no</v>
      </c>
      <c r="H1395" s="21" t="str">
        <f t="shared" si="410"/>
        <v>Below Average</v>
      </c>
      <c r="I1395" s="12" t="s">
        <v>185</v>
      </c>
      <c r="J1395" s="12" t="str">
        <f t="shared" si="411"/>
        <v>Edwards</v>
      </c>
      <c r="K1395" s="12" t="s">
        <v>91</v>
      </c>
      <c r="L1395" s="12">
        <f t="shared" si="405"/>
        <v>61.772149970231268</v>
      </c>
      <c r="M1395" s="12" t="str">
        <f t="shared" si="412"/>
        <v>Below Average</v>
      </c>
      <c r="N1395" s="22">
        <v>6</v>
      </c>
      <c r="O1395" s="22" t="str">
        <f t="shared" si="413"/>
        <v>Low</v>
      </c>
      <c r="P1395">
        <v>1939</v>
      </c>
      <c r="Q1395">
        <v>1950</v>
      </c>
      <c r="R1395" s="23">
        <v>560</v>
      </c>
      <c r="S1395" s="23" t="str">
        <f t="shared" si="414"/>
        <v>no</v>
      </c>
      <c r="T1395" s="23" t="str">
        <f t="shared" si="415"/>
        <v>Below Average</v>
      </c>
      <c r="U1395" s="24">
        <v>698</v>
      </c>
      <c r="V1395" s="24">
        <v>560</v>
      </c>
      <c r="W1395" s="24" t="s">
        <v>412</v>
      </c>
      <c r="X1395" s="24">
        <v>1258</v>
      </c>
      <c r="Y1395" s="24" t="str">
        <f t="shared" si="416"/>
        <v>no</v>
      </c>
      <c r="Z1395" s="24" t="str">
        <f t="shared" si="417"/>
        <v>Below Average</v>
      </c>
      <c r="AA1395" s="25">
        <v>0</v>
      </c>
      <c r="AB1395" s="25">
        <v>0</v>
      </c>
      <c r="AC1395" s="25">
        <v>1</v>
      </c>
      <c r="AD1395" s="25">
        <v>0</v>
      </c>
      <c r="AE1395" s="25">
        <f t="shared" si="418"/>
        <v>1</v>
      </c>
      <c r="AF1395" s="25" t="str">
        <f t="shared" si="419"/>
        <v>Less</v>
      </c>
      <c r="AG1395" s="57">
        <v>6</v>
      </c>
      <c r="AH1395" s="29">
        <v>105000</v>
      </c>
      <c r="AI1395" s="29">
        <f t="shared" si="406"/>
        <v>1818</v>
      </c>
      <c r="AJ1395" s="29" t="str">
        <f t="shared" si="420"/>
        <v>no</v>
      </c>
      <c r="AK1395" s="29">
        <f t="shared" si="421"/>
        <v>57.755775577557756</v>
      </c>
      <c r="AL1395" s="29">
        <f t="shared" si="422"/>
        <v>83.465818759936411</v>
      </c>
    </row>
    <row r="1396" spans="1:38" x14ac:dyDescent="0.2">
      <c r="A1396">
        <v>1386</v>
      </c>
      <c r="B1396" s="12">
        <v>40</v>
      </c>
      <c r="C1396" s="12">
        <f t="shared" si="407"/>
        <v>40</v>
      </c>
      <c r="D1396" s="12" t="str">
        <f t="shared" si="404"/>
        <v>no</v>
      </c>
      <c r="E1396" s="12" t="str">
        <f t="shared" si="408"/>
        <v>Below Average</v>
      </c>
      <c r="F1396" s="21">
        <v>5436</v>
      </c>
      <c r="G1396" s="21" t="str">
        <f t="shared" si="409"/>
        <v>no</v>
      </c>
      <c r="H1396" s="21" t="str">
        <f t="shared" si="410"/>
        <v>Below Average</v>
      </c>
      <c r="I1396" s="12" t="s">
        <v>176</v>
      </c>
      <c r="J1396" s="12" t="str">
        <f t="shared" si="411"/>
        <v>IDOTRR</v>
      </c>
      <c r="K1396" s="12" t="s">
        <v>91</v>
      </c>
      <c r="L1396" s="12">
        <f t="shared" si="405"/>
        <v>52.131298928930256</v>
      </c>
      <c r="M1396" s="12" t="str">
        <f t="shared" si="412"/>
        <v>Below Average</v>
      </c>
      <c r="N1396" s="22">
        <v>4</v>
      </c>
      <c r="O1396" s="22" t="str">
        <f t="shared" si="413"/>
        <v>Low</v>
      </c>
      <c r="P1396">
        <v>1922</v>
      </c>
      <c r="Q1396">
        <v>2007</v>
      </c>
      <c r="R1396" s="23">
        <v>796</v>
      </c>
      <c r="S1396" s="23" t="str">
        <f t="shared" si="414"/>
        <v>no</v>
      </c>
      <c r="T1396" s="23" t="str">
        <f t="shared" si="415"/>
        <v>Below Average</v>
      </c>
      <c r="U1396" s="24">
        <v>796</v>
      </c>
      <c r="V1396" s="24">
        <v>358</v>
      </c>
      <c r="W1396" s="24" t="s">
        <v>412</v>
      </c>
      <c r="X1396" s="24">
        <v>1154</v>
      </c>
      <c r="Y1396" s="24" t="str">
        <f t="shared" si="416"/>
        <v>no</v>
      </c>
      <c r="Z1396" s="24" t="str">
        <f t="shared" si="417"/>
        <v>Below Average</v>
      </c>
      <c r="AA1396" s="25">
        <v>1</v>
      </c>
      <c r="AB1396" s="25">
        <v>0</v>
      </c>
      <c r="AC1396" s="25">
        <v>1</v>
      </c>
      <c r="AD1396" s="25">
        <v>0</v>
      </c>
      <c r="AE1396" s="25">
        <f t="shared" si="418"/>
        <v>2</v>
      </c>
      <c r="AF1396" s="25" t="str">
        <f t="shared" si="419"/>
        <v>Less</v>
      </c>
      <c r="AG1396" s="57">
        <v>7</v>
      </c>
      <c r="AH1396" s="29">
        <v>125500</v>
      </c>
      <c r="AI1396" s="29">
        <f t="shared" si="406"/>
        <v>1950</v>
      </c>
      <c r="AJ1396" s="29" t="str">
        <f t="shared" si="420"/>
        <v>no</v>
      </c>
      <c r="AK1396" s="29">
        <f t="shared" si="421"/>
        <v>64.358974358974365</v>
      </c>
      <c r="AL1396" s="29">
        <f t="shared" si="422"/>
        <v>108.75216637781629</v>
      </c>
    </row>
    <row r="1397" spans="1:38" x14ac:dyDescent="0.2">
      <c r="A1397">
        <v>1387</v>
      </c>
      <c r="B1397" s="12">
        <v>80</v>
      </c>
      <c r="C1397" s="12">
        <f t="shared" si="407"/>
        <v>80</v>
      </c>
      <c r="D1397" s="12" t="str">
        <f t="shared" si="404"/>
        <v>no</v>
      </c>
      <c r="E1397" s="12" t="str">
        <f t="shared" si="408"/>
        <v>Above Average</v>
      </c>
      <c r="F1397" s="21">
        <v>16692</v>
      </c>
      <c r="G1397" s="21" t="str">
        <f t="shared" si="409"/>
        <v>no</v>
      </c>
      <c r="H1397" s="21" t="str">
        <f t="shared" si="410"/>
        <v>Above Average</v>
      </c>
      <c r="I1397" s="12" t="s">
        <v>138</v>
      </c>
      <c r="J1397" s="12" t="str">
        <f t="shared" si="411"/>
        <v>NWAmes</v>
      </c>
      <c r="K1397" s="12" t="s">
        <v>91</v>
      </c>
      <c r="L1397" s="12">
        <f t="shared" si="405"/>
        <v>67.115548801871967</v>
      </c>
      <c r="M1397" s="12" t="str">
        <f t="shared" si="412"/>
        <v>Below Average</v>
      </c>
      <c r="N1397" s="22">
        <v>7</v>
      </c>
      <c r="O1397" s="22" t="str">
        <f t="shared" si="413"/>
        <v>High</v>
      </c>
      <c r="P1397">
        <v>1978</v>
      </c>
      <c r="Q1397">
        <v>1978</v>
      </c>
      <c r="R1397" s="23">
        <v>1392</v>
      </c>
      <c r="S1397" s="23" t="str">
        <f t="shared" si="414"/>
        <v>no</v>
      </c>
      <c r="T1397" s="23" t="str">
        <f t="shared" si="415"/>
        <v>Above Average</v>
      </c>
      <c r="U1397" s="24">
        <v>1392</v>
      </c>
      <c r="V1397" s="24">
        <v>1392</v>
      </c>
      <c r="W1397" s="24" t="s">
        <v>412</v>
      </c>
      <c r="X1397" s="24">
        <v>2784</v>
      </c>
      <c r="Y1397" s="24" t="str">
        <f t="shared" si="416"/>
        <v>yes</v>
      </c>
      <c r="Z1397" s="24" t="str">
        <f t="shared" si="417"/>
        <v>Above Average</v>
      </c>
      <c r="AA1397" s="25">
        <v>1</v>
      </c>
      <c r="AB1397" s="25">
        <v>0</v>
      </c>
      <c r="AC1397" s="25">
        <v>3</v>
      </c>
      <c r="AD1397" s="25">
        <v>1</v>
      </c>
      <c r="AE1397" s="25">
        <f t="shared" si="418"/>
        <v>5</v>
      </c>
      <c r="AF1397" s="25" t="str">
        <f t="shared" si="419"/>
        <v>More</v>
      </c>
      <c r="AG1397" s="57">
        <v>12</v>
      </c>
      <c r="AH1397" s="29">
        <v>250000</v>
      </c>
      <c r="AI1397" s="29">
        <f t="shared" si="406"/>
        <v>4176</v>
      </c>
      <c r="AJ1397" s="29" t="str">
        <f t="shared" si="420"/>
        <v>no</v>
      </c>
      <c r="AK1397" s="29">
        <f t="shared" si="421"/>
        <v>59.865900383141764</v>
      </c>
      <c r="AL1397" s="29">
        <f t="shared" si="422"/>
        <v>89.798850574712645</v>
      </c>
    </row>
    <row r="1398" spans="1:38" x14ac:dyDescent="0.2">
      <c r="A1398">
        <v>1388</v>
      </c>
      <c r="B1398" s="12">
        <v>60</v>
      </c>
      <c r="C1398" s="12">
        <f t="shared" si="407"/>
        <v>60</v>
      </c>
      <c r="D1398" s="12" t="str">
        <f t="shared" si="404"/>
        <v>no</v>
      </c>
      <c r="E1398" s="12" t="str">
        <f t="shared" si="408"/>
        <v>Below Average</v>
      </c>
      <c r="F1398" s="21">
        <v>8520</v>
      </c>
      <c r="G1398" s="21" t="str">
        <f t="shared" si="409"/>
        <v>no</v>
      </c>
      <c r="H1398" s="21" t="str">
        <f t="shared" si="410"/>
        <v>Below Average</v>
      </c>
      <c r="I1398" s="12" t="s">
        <v>143</v>
      </c>
      <c r="J1398" s="12" t="str">
        <f t="shared" si="411"/>
        <v>OldTown</v>
      </c>
      <c r="K1398" s="12" t="s">
        <v>91</v>
      </c>
      <c r="L1398" s="12">
        <f t="shared" si="405"/>
        <v>57.90974368543602</v>
      </c>
      <c r="M1398" s="12" t="str">
        <f t="shared" si="412"/>
        <v>Below Average</v>
      </c>
      <c r="N1398" s="22">
        <v>6</v>
      </c>
      <c r="O1398" s="22" t="str">
        <f t="shared" si="413"/>
        <v>Low</v>
      </c>
      <c r="P1398">
        <v>1916</v>
      </c>
      <c r="Q1398">
        <v>1950</v>
      </c>
      <c r="R1398" s="23">
        <v>714</v>
      </c>
      <c r="S1398" s="23" t="str">
        <f t="shared" si="414"/>
        <v>no</v>
      </c>
      <c r="T1398" s="23" t="str">
        <f t="shared" si="415"/>
        <v>Below Average</v>
      </c>
      <c r="U1398" s="24">
        <v>1664</v>
      </c>
      <c r="V1398" s="24">
        <v>862</v>
      </c>
      <c r="W1398" s="24" t="s">
        <v>412</v>
      </c>
      <c r="X1398" s="24">
        <v>2526</v>
      </c>
      <c r="Y1398" s="24" t="str">
        <f t="shared" si="416"/>
        <v>no</v>
      </c>
      <c r="Z1398" s="24" t="str">
        <f t="shared" si="417"/>
        <v>Above Average</v>
      </c>
      <c r="AA1398" s="25">
        <v>0</v>
      </c>
      <c r="AB1398" s="25">
        <v>0</v>
      </c>
      <c r="AC1398" s="25">
        <v>2</v>
      </c>
      <c r="AD1398" s="25">
        <v>0</v>
      </c>
      <c r="AE1398" s="25">
        <f t="shared" si="418"/>
        <v>2</v>
      </c>
      <c r="AF1398" s="25" t="str">
        <f t="shared" si="419"/>
        <v>Less</v>
      </c>
      <c r="AG1398" s="57">
        <v>10</v>
      </c>
      <c r="AH1398" s="29">
        <v>136000</v>
      </c>
      <c r="AI1398" s="29">
        <f t="shared" si="406"/>
        <v>3240</v>
      </c>
      <c r="AJ1398" s="29" t="str">
        <f t="shared" si="420"/>
        <v>no</v>
      </c>
      <c r="AK1398" s="29">
        <f t="shared" si="421"/>
        <v>41.97530864197531</v>
      </c>
      <c r="AL1398" s="29">
        <f t="shared" si="422"/>
        <v>53.840063341250989</v>
      </c>
    </row>
    <row r="1399" spans="1:38" x14ac:dyDescent="0.2">
      <c r="A1399">
        <v>1389</v>
      </c>
      <c r="B1399" s="12">
        <v>42</v>
      </c>
      <c r="C1399" s="12">
        <f t="shared" si="407"/>
        <v>42</v>
      </c>
      <c r="D1399" s="12" t="str">
        <f t="shared" si="404"/>
        <v>no</v>
      </c>
      <c r="E1399" s="12" t="str">
        <f t="shared" si="408"/>
        <v>Below Average</v>
      </c>
      <c r="F1399" s="21">
        <v>14892</v>
      </c>
      <c r="G1399" s="21" t="str">
        <f t="shared" si="409"/>
        <v>no</v>
      </c>
      <c r="H1399" s="21" t="str">
        <f t="shared" si="410"/>
        <v>Above Average</v>
      </c>
      <c r="I1399" s="12" t="s">
        <v>193</v>
      </c>
      <c r="J1399" s="12" t="str">
        <f t="shared" si="411"/>
        <v>Gilbert</v>
      </c>
      <c r="K1399" s="12" t="s">
        <v>91</v>
      </c>
      <c r="L1399" s="12">
        <f t="shared" si="405"/>
        <v>77.47396854876844</v>
      </c>
      <c r="M1399" s="12" t="str">
        <f t="shared" si="412"/>
        <v>Above Average</v>
      </c>
      <c r="N1399" s="22">
        <v>9</v>
      </c>
      <c r="O1399" s="22" t="str">
        <f t="shared" si="413"/>
        <v>High</v>
      </c>
      <c r="P1399">
        <v>2006</v>
      </c>
      <c r="Q1399">
        <v>2007</v>
      </c>
      <c r="R1399" s="23">
        <v>1746</v>
      </c>
      <c r="S1399" s="23" t="str">
        <f t="shared" si="414"/>
        <v>no</v>
      </c>
      <c r="T1399" s="23" t="str">
        <f t="shared" si="415"/>
        <v>Above Average</v>
      </c>
      <c r="U1399" s="24">
        <v>1746</v>
      </c>
      <c r="V1399" s="24">
        <v>0</v>
      </c>
      <c r="W1399" s="24" t="s">
        <v>413</v>
      </c>
      <c r="X1399" s="24">
        <v>1746</v>
      </c>
      <c r="Y1399" s="24" t="str">
        <f t="shared" si="416"/>
        <v>no</v>
      </c>
      <c r="Z1399" s="24" t="str">
        <f t="shared" si="417"/>
        <v>Above Average</v>
      </c>
      <c r="AA1399" s="25">
        <v>1</v>
      </c>
      <c r="AB1399" s="25">
        <v>0</v>
      </c>
      <c r="AC1399" s="25">
        <v>2</v>
      </c>
      <c r="AD1399" s="25">
        <v>0</v>
      </c>
      <c r="AE1399" s="25">
        <f t="shared" si="418"/>
        <v>3</v>
      </c>
      <c r="AF1399" s="25" t="str">
        <f t="shared" si="419"/>
        <v>More</v>
      </c>
      <c r="AG1399" s="57">
        <v>7</v>
      </c>
      <c r="AH1399" s="29">
        <v>377500</v>
      </c>
      <c r="AI1399" s="29">
        <f t="shared" si="406"/>
        <v>3492</v>
      </c>
      <c r="AJ1399" s="29" t="str">
        <f t="shared" si="420"/>
        <v>no</v>
      </c>
      <c r="AK1399" s="29">
        <f t="shared" si="421"/>
        <v>108.10423825887743</v>
      </c>
      <c r="AL1399" s="29">
        <f t="shared" si="422"/>
        <v>216.20847651775486</v>
      </c>
    </row>
    <row r="1400" spans="1:38" x14ac:dyDescent="0.2">
      <c r="A1400">
        <v>1390</v>
      </c>
      <c r="B1400" s="12">
        <v>60</v>
      </c>
      <c r="C1400" s="12">
        <f t="shared" si="407"/>
        <v>60</v>
      </c>
      <c r="D1400" s="12" t="str">
        <f t="shared" si="404"/>
        <v>no</v>
      </c>
      <c r="E1400" s="12" t="str">
        <f t="shared" si="408"/>
        <v>Below Average</v>
      </c>
      <c r="F1400" s="21">
        <v>6000</v>
      </c>
      <c r="G1400" s="21" t="str">
        <f t="shared" si="409"/>
        <v>no</v>
      </c>
      <c r="H1400" s="21" t="str">
        <f t="shared" si="410"/>
        <v>Below Average</v>
      </c>
      <c r="I1400" s="12" t="s">
        <v>148</v>
      </c>
      <c r="J1400" s="12" t="str">
        <f t="shared" si="411"/>
        <v>BrkSide</v>
      </c>
      <c r="K1400" s="12" t="s">
        <v>91</v>
      </c>
      <c r="L1400" s="12">
        <f t="shared" si="405"/>
        <v>64.919237492322253</v>
      </c>
      <c r="M1400" s="12" t="str">
        <f t="shared" si="412"/>
        <v>Below Average</v>
      </c>
      <c r="N1400" s="22">
        <v>6</v>
      </c>
      <c r="O1400" s="22" t="str">
        <f t="shared" si="413"/>
        <v>Low</v>
      </c>
      <c r="P1400">
        <v>1941</v>
      </c>
      <c r="Q1400">
        <v>1950</v>
      </c>
      <c r="R1400" s="23">
        <v>735</v>
      </c>
      <c r="S1400" s="23" t="str">
        <f t="shared" si="414"/>
        <v>no</v>
      </c>
      <c r="T1400" s="23" t="str">
        <f t="shared" si="415"/>
        <v>Below Average</v>
      </c>
      <c r="U1400" s="24">
        <v>869</v>
      </c>
      <c r="V1400" s="24">
        <v>349</v>
      </c>
      <c r="W1400" s="24" t="s">
        <v>412</v>
      </c>
      <c r="X1400" s="24">
        <v>1218</v>
      </c>
      <c r="Y1400" s="24" t="str">
        <f t="shared" si="416"/>
        <v>no</v>
      </c>
      <c r="Z1400" s="24" t="str">
        <f t="shared" si="417"/>
        <v>Below Average</v>
      </c>
      <c r="AA1400" s="25">
        <v>0</v>
      </c>
      <c r="AB1400" s="25">
        <v>1</v>
      </c>
      <c r="AC1400" s="25">
        <v>1</v>
      </c>
      <c r="AD1400" s="25">
        <v>0</v>
      </c>
      <c r="AE1400" s="25">
        <f t="shared" si="418"/>
        <v>2</v>
      </c>
      <c r="AF1400" s="25" t="str">
        <f t="shared" si="419"/>
        <v>Less</v>
      </c>
      <c r="AG1400" s="57">
        <v>6</v>
      </c>
      <c r="AH1400" s="29">
        <v>131000</v>
      </c>
      <c r="AI1400" s="29">
        <f t="shared" si="406"/>
        <v>1953</v>
      </c>
      <c r="AJ1400" s="29" t="str">
        <f t="shared" si="420"/>
        <v>no</v>
      </c>
      <c r="AK1400" s="29">
        <f t="shared" si="421"/>
        <v>67.076292882744497</v>
      </c>
      <c r="AL1400" s="29">
        <f t="shared" si="422"/>
        <v>107.55336617405582</v>
      </c>
    </row>
    <row r="1401" spans="1:38" x14ac:dyDescent="0.2">
      <c r="A1401">
        <v>1391</v>
      </c>
      <c r="B1401" s="12">
        <v>70</v>
      </c>
      <c r="C1401" s="12">
        <f t="shared" si="407"/>
        <v>70</v>
      </c>
      <c r="D1401" s="12" t="str">
        <f t="shared" si="404"/>
        <v>no</v>
      </c>
      <c r="E1401" s="12" t="str">
        <f t="shared" si="408"/>
        <v>Above Average</v>
      </c>
      <c r="F1401" s="21">
        <v>9100</v>
      </c>
      <c r="G1401" s="21" t="str">
        <f t="shared" si="409"/>
        <v>no</v>
      </c>
      <c r="H1401" s="21" t="str">
        <f t="shared" si="410"/>
        <v>Below Average</v>
      </c>
      <c r="I1401" s="12" t="s">
        <v>89</v>
      </c>
      <c r="J1401" s="12" t="str">
        <f t="shared" si="411"/>
        <v>CollgCr</v>
      </c>
      <c r="K1401" s="12" t="s">
        <v>91</v>
      </c>
      <c r="L1401" s="12">
        <f t="shared" si="405"/>
        <v>74.535824409408733</v>
      </c>
      <c r="M1401" s="12" t="str">
        <f t="shared" si="412"/>
        <v>Above Average</v>
      </c>
      <c r="N1401" s="22">
        <v>7</v>
      </c>
      <c r="O1401" s="22" t="str">
        <f t="shared" si="413"/>
        <v>High</v>
      </c>
      <c r="P1401">
        <v>2000</v>
      </c>
      <c r="Q1401">
        <v>2000</v>
      </c>
      <c r="R1401" s="23">
        <v>1525</v>
      </c>
      <c r="S1401" s="23" t="str">
        <f t="shared" si="414"/>
        <v>no</v>
      </c>
      <c r="T1401" s="23" t="str">
        <f t="shared" si="415"/>
        <v>Above Average</v>
      </c>
      <c r="U1401" s="24">
        <v>1525</v>
      </c>
      <c r="V1401" s="24">
        <v>0</v>
      </c>
      <c r="W1401" s="24" t="s">
        <v>413</v>
      </c>
      <c r="X1401" s="24">
        <v>1525</v>
      </c>
      <c r="Y1401" s="24" t="str">
        <f t="shared" si="416"/>
        <v>no</v>
      </c>
      <c r="Z1401" s="24" t="str">
        <f t="shared" si="417"/>
        <v>Above Average</v>
      </c>
      <c r="AA1401" s="25">
        <v>1</v>
      </c>
      <c r="AB1401" s="25">
        <v>0</v>
      </c>
      <c r="AC1401" s="25">
        <v>2</v>
      </c>
      <c r="AD1401" s="25">
        <v>0</v>
      </c>
      <c r="AE1401" s="25">
        <f t="shared" si="418"/>
        <v>3</v>
      </c>
      <c r="AF1401" s="25" t="str">
        <f t="shared" si="419"/>
        <v>More</v>
      </c>
      <c r="AG1401" s="57">
        <v>6</v>
      </c>
      <c r="AH1401" s="29">
        <v>235000</v>
      </c>
      <c r="AI1401" s="29">
        <f t="shared" si="406"/>
        <v>3050</v>
      </c>
      <c r="AJ1401" s="29" t="str">
        <f t="shared" si="420"/>
        <v>no</v>
      </c>
      <c r="AK1401" s="29">
        <f t="shared" si="421"/>
        <v>77.049180327868854</v>
      </c>
      <c r="AL1401" s="29">
        <f t="shared" si="422"/>
        <v>154.09836065573771</v>
      </c>
    </row>
    <row r="1402" spans="1:38" x14ac:dyDescent="0.2">
      <c r="A1402">
        <v>1392</v>
      </c>
      <c r="B1402" s="12">
        <v>65</v>
      </c>
      <c r="C1402" s="12">
        <f t="shared" si="407"/>
        <v>65</v>
      </c>
      <c r="D1402" s="12" t="str">
        <f t="shared" si="404"/>
        <v>no</v>
      </c>
      <c r="E1402" s="12" t="str">
        <f t="shared" si="408"/>
        <v>Below Average</v>
      </c>
      <c r="F1402" s="21">
        <v>8944</v>
      </c>
      <c r="G1402" s="21" t="str">
        <f t="shared" si="409"/>
        <v>no</v>
      </c>
      <c r="H1402" s="21" t="str">
        <f t="shared" si="410"/>
        <v>Below Average</v>
      </c>
      <c r="I1402" s="12" t="s">
        <v>162</v>
      </c>
      <c r="J1402" s="12" t="str">
        <f t="shared" si="411"/>
        <v/>
      </c>
      <c r="K1402" s="12" t="s">
        <v>167</v>
      </c>
      <c r="L1402" s="12">
        <f t="shared" si="405"/>
        <v>65.191384752822614</v>
      </c>
      <c r="M1402" s="12" t="str">
        <f t="shared" si="412"/>
        <v/>
      </c>
      <c r="N1402" s="22">
        <v>5</v>
      </c>
      <c r="O1402" s="22" t="str">
        <f t="shared" si="413"/>
        <v>Low</v>
      </c>
      <c r="P1402">
        <v>1967</v>
      </c>
      <c r="Q1402">
        <v>1967</v>
      </c>
      <c r="R1402" s="23">
        <v>1584</v>
      </c>
      <c r="S1402" s="23" t="str">
        <f t="shared" si="414"/>
        <v>no</v>
      </c>
      <c r="T1402" s="23" t="str">
        <f t="shared" si="415"/>
        <v>Above Average</v>
      </c>
      <c r="U1402" s="24">
        <v>1584</v>
      </c>
      <c r="V1402" s="24">
        <v>0</v>
      </c>
      <c r="W1402" s="24" t="s">
        <v>413</v>
      </c>
      <c r="X1402" s="24">
        <v>1584</v>
      </c>
      <c r="Y1402" s="24" t="str">
        <f t="shared" si="416"/>
        <v>no</v>
      </c>
      <c r="Z1402" s="24" t="str">
        <f t="shared" si="417"/>
        <v>Above Average</v>
      </c>
      <c r="AA1402" s="25">
        <v>0</v>
      </c>
      <c r="AB1402" s="25">
        <v>0</v>
      </c>
      <c r="AC1402" s="25">
        <v>2</v>
      </c>
      <c r="AD1402" s="25">
        <v>0</v>
      </c>
      <c r="AE1402" s="25">
        <f t="shared" si="418"/>
        <v>2</v>
      </c>
      <c r="AF1402" s="25" t="str">
        <f t="shared" si="419"/>
        <v>Less</v>
      </c>
      <c r="AG1402" s="57">
        <v>8</v>
      </c>
      <c r="AH1402" s="29">
        <v>124000</v>
      </c>
      <c r="AI1402" s="29">
        <f t="shared" si="406"/>
        <v>3168</v>
      </c>
      <c r="AJ1402" s="29" t="str">
        <f t="shared" si="420"/>
        <v>no</v>
      </c>
      <c r="AK1402" s="29">
        <f t="shared" si="421"/>
        <v>39.141414141414138</v>
      </c>
      <c r="AL1402" s="29">
        <f t="shared" si="422"/>
        <v>78.282828282828277</v>
      </c>
    </row>
    <row r="1403" spans="1:38" x14ac:dyDescent="0.2">
      <c r="A1403">
        <v>1393</v>
      </c>
      <c r="B1403" s="12">
        <v>68</v>
      </c>
      <c r="C1403" s="12">
        <f t="shared" si="407"/>
        <v>68</v>
      </c>
      <c r="D1403" s="12" t="str">
        <f t="shared" si="404"/>
        <v>no</v>
      </c>
      <c r="E1403" s="12" t="str">
        <f t="shared" si="408"/>
        <v>Below Average</v>
      </c>
      <c r="F1403" s="21">
        <v>7838</v>
      </c>
      <c r="G1403" s="21" t="str">
        <f t="shared" si="409"/>
        <v>no</v>
      </c>
      <c r="H1403" s="21" t="str">
        <f t="shared" si="410"/>
        <v>Below Average</v>
      </c>
      <c r="I1403" s="12" t="s">
        <v>162</v>
      </c>
      <c r="J1403" s="12" t="str">
        <f t="shared" si="411"/>
        <v>NAmes</v>
      </c>
      <c r="K1403" s="12" t="s">
        <v>91</v>
      </c>
      <c r="L1403" s="12">
        <f t="shared" si="405"/>
        <v>65.191384752822614</v>
      </c>
      <c r="M1403" s="12" t="str">
        <f t="shared" si="412"/>
        <v>Below Average</v>
      </c>
      <c r="N1403" s="22">
        <v>5</v>
      </c>
      <c r="O1403" s="22" t="str">
        <f t="shared" si="413"/>
        <v>Low</v>
      </c>
      <c r="P1403">
        <v>1967</v>
      </c>
      <c r="Q1403">
        <v>1967</v>
      </c>
      <c r="R1403" s="23">
        <v>864</v>
      </c>
      <c r="S1403" s="23" t="str">
        <f t="shared" si="414"/>
        <v>no</v>
      </c>
      <c r="T1403" s="23" t="str">
        <f t="shared" si="415"/>
        <v>Below Average</v>
      </c>
      <c r="U1403" s="24">
        <v>900</v>
      </c>
      <c r="V1403" s="24">
        <v>0</v>
      </c>
      <c r="W1403" s="24" t="s">
        <v>413</v>
      </c>
      <c r="X1403" s="24">
        <v>900</v>
      </c>
      <c r="Y1403" s="24" t="str">
        <f t="shared" si="416"/>
        <v>no</v>
      </c>
      <c r="Z1403" s="24" t="str">
        <f t="shared" si="417"/>
        <v>Below Average</v>
      </c>
      <c r="AA1403" s="25">
        <v>1</v>
      </c>
      <c r="AB1403" s="25">
        <v>0</v>
      </c>
      <c r="AC1403" s="25">
        <v>1</v>
      </c>
      <c r="AD1403" s="25">
        <v>0</v>
      </c>
      <c r="AE1403" s="25">
        <f t="shared" si="418"/>
        <v>2</v>
      </c>
      <c r="AF1403" s="25" t="str">
        <f t="shared" si="419"/>
        <v>Less</v>
      </c>
      <c r="AG1403" s="57">
        <v>6</v>
      </c>
      <c r="AH1403" s="29">
        <v>123000</v>
      </c>
      <c r="AI1403" s="29">
        <f t="shared" si="406"/>
        <v>1764</v>
      </c>
      <c r="AJ1403" s="29" t="str">
        <f t="shared" si="420"/>
        <v>no</v>
      </c>
      <c r="AK1403" s="29">
        <f t="shared" si="421"/>
        <v>69.72789115646259</v>
      </c>
      <c r="AL1403" s="29">
        <f t="shared" si="422"/>
        <v>136.66666666666666</v>
      </c>
    </row>
    <row r="1404" spans="1:38" x14ac:dyDescent="0.2">
      <c r="A1404">
        <v>1394</v>
      </c>
      <c r="B1404" s="12">
        <v>60</v>
      </c>
      <c r="C1404" s="12">
        <f t="shared" si="407"/>
        <v>60</v>
      </c>
      <c r="D1404" s="12" t="str">
        <f t="shared" si="404"/>
        <v>no</v>
      </c>
      <c r="E1404" s="12" t="str">
        <f t="shared" si="408"/>
        <v>Below Average</v>
      </c>
      <c r="F1404" s="21">
        <v>10800</v>
      </c>
      <c r="G1404" s="21" t="str">
        <f t="shared" si="409"/>
        <v>no</v>
      </c>
      <c r="H1404" s="21" t="str">
        <f t="shared" si="410"/>
        <v>Above Average</v>
      </c>
      <c r="I1404" s="12" t="s">
        <v>143</v>
      </c>
      <c r="J1404" s="12" t="str">
        <f t="shared" si="411"/>
        <v/>
      </c>
      <c r="K1404" s="12" t="s">
        <v>149</v>
      </c>
      <c r="L1404" s="12">
        <f t="shared" si="405"/>
        <v>57.90974368543602</v>
      </c>
      <c r="M1404" s="12" t="str">
        <f t="shared" si="412"/>
        <v/>
      </c>
      <c r="N1404" s="22">
        <v>6</v>
      </c>
      <c r="O1404" s="22" t="str">
        <f t="shared" si="413"/>
        <v>Low</v>
      </c>
      <c r="P1404">
        <v>1905</v>
      </c>
      <c r="Q1404">
        <v>2000</v>
      </c>
      <c r="R1404" s="23">
        <v>482</v>
      </c>
      <c r="S1404" s="23" t="str">
        <f t="shared" si="414"/>
        <v>no</v>
      </c>
      <c r="T1404" s="23" t="str">
        <f t="shared" si="415"/>
        <v>Below Average</v>
      </c>
      <c r="U1404" s="24">
        <v>1221</v>
      </c>
      <c r="V1404" s="24">
        <v>691</v>
      </c>
      <c r="W1404" s="24" t="s">
        <v>412</v>
      </c>
      <c r="X1404" s="24">
        <v>1912</v>
      </c>
      <c r="Y1404" s="24" t="str">
        <f t="shared" si="416"/>
        <v>no</v>
      </c>
      <c r="Z1404" s="24" t="str">
        <f t="shared" si="417"/>
        <v>Above Average</v>
      </c>
      <c r="AA1404" s="25">
        <v>0</v>
      </c>
      <c r="AB1404" s="25">
        <v>0</v>
      </c>
      <c r="AC1404" s="25">
        <v>2</v>
      </c>
      <c r="AD1404" s="25">
        <v>0</v>
      </c>
      <c r="AE1404" s="25">
        <f t="shared" si="418"/>
        <v>2</v>
      </c>
      <c r="AF1404" s="25" t="str">
        <f t="shared" si="419"/>
        <v>Less</v>
      </c>
      <c r="AG1404" s="57">
        <v>7</v>
      </c>
      <c r="AH1404" s="29">
        <v>163000</v>
      </c>
      <c r="AI1404" s="29">
        <f t="shared" si="406"/>
        <v>2394</v>
      </c>
      <c r="AJ1404" s="29" t="str">
        <f t="shared" si="420"/>
        <v>no</v>
      </c>
      <c r="AK1404" s="29">
        <f t="shared" si="421"/>
        <v>68.086883876357561</v>
      </c>
      <c r="AL1404" s="29">
        <f t="shared" si="422"/>
        <v>85.2510460251046</v>
      </c>
    </row>
    <row r="1405" spans="1:38" x14ac:dyDescent="0.2">
      <c r="A1405">
        <v>1395</v>
      </c>
      <c r="B1405" s="12">
        <v>53</v>
      </c>
      <c r="C1405" s="12">
        <f t="shared" si="407"/>
        <v>53</v>
      </c>
      <c r="D1405" s="12" t="str">
        <f t="shared" si="404"/>
        <v>no</v>
      </c>
      <c r="E1405" s="12" t="str">
        <f t="shared" si="408"/>
        <v>Below Average</v>
      </c>
      <c r="F1405" s="21">
        <v>4045</v>
      </c>
      <c r="G1405" s="21" t="str">
        <f t="shared" si="409"/>
        <v>no</v>
      </c>
      <c r="H1405" s="21" t="str">
        <f t="shared" si="410"/>
        <v>Below Average</v>
      </c>
      <c r="I1405" s="12" t="s">
        <v>227</v>
      </c>
      <c r="J1405" s="12" t="str">
        <f t="shared" si="411"/>
        <v/>
      </c>
      <c r="K1405" s="12" t="s">
        <v>179</v>
      </c>
      <c r="L1405" s="12">
        <f t="shared" si="405"/>
        <v>63.149684044233808</v>
      </c>
      <c r="M1405" s="12" t="str">
        <f t="shared" si="412"/>
        <v/>
      </c>
      <c r="N1405" s="22">
        <v>7</v>
      </c>
      <c r="O1405" s="22" t="str">
        <f t="shared" si="413"/>
        <v>High</v>
      </c>
      <c r="P1405">
        <v>2006</v>
      </c>
      <c r="Q1405">
        <v>2006</v>
      </c>
      <c r="R1405" s="23">
        <v>1356</v>
      </c>
      <c r="S1405" s="23" t="str">
        <f t="shared" si="414"/>
        <v>no</v>
      </c>
      <c r="T1405" s="23" t="str">
        <f t="shared" si="415"/>
        <v>Above Average</v>
      </c>
      <c r="U1405" s="24">
        <v>1500</v>
      </c>
      <c r="V1405" s="24">
        <v>0</v>
      </c>
      <c r="W1405" s="24" t="s">
        <v>413</v>
      </c>
      <c r="X1405" s="24">
        <v>1500</v>
      </c>
      <c r="Y1405" s="24" t="str">
        <f t="shared" si="416"/>
        <v>no</v>
      </c>
      <c r="Z1405" s="24" t="str">
        <f t="shared" si="417"/>
        <v>Below Average</v>
      </c>
      <c r="AA1405" s="25">
        <v>1</v>
      </c>
      <c r="AB1405" s="25">
        <v>0</v>
      </c>
      <c r="AC1405" s="25">
        <v>2</v>
      </c>
      <c r="AD1405" s="25">
        <v>0</v>
      </c>
      <c r="AE1405" s="25">
        <f t="shared" si="418"/>
        <v>3</v>
      </c>
      <c r="AF1405" s="25" t="str">
        <f t="shared" si="419"/>
        <v>More</v>
      </c>
      <c r="AG1405" s="57">
        <v>6</v>
      </c>
      <c r="AH1405" s="29">
        <v>246578</v>
      </c>
      <c r="AI1405" s="29">
        <f t="shared" si="406"/>
        <v>2856</v>
      </c>
      <c r="AJ1405" s="29" t="str">
        <f t="shared" si="420"/>
        <v>no</v>
      </c>
      <c r="AK1405" s="29">
        <f t="shared" si="421"/>
        <v>86.336834733893554</v>
      </c>
      <c r="AL1405" s="29">
        <f t="shared" si="422"/>
        <v>164.38533333333334</v>
      </c>
    </row>
    <row r="1406" spans="1:38" x14ac:dyDescent="0.2">
      <c r="A1406">
        <v>1396</v>
      </c>
      <c r="B1406" s="12">
        <v>88</v>
      </c>
      <c r="C1406" s="12">
        <f t="shared" si="407"/>
        <v>88</v>
      </c>
      <c r="D1406" s="12" t="str">
        <f t="shared" si="404"/>
        <v>no</v>
      </c>
      <c r="E1406" s="12" t="str">
        <f t="shared" si="408"/>
        <v>Above Average</v>
      </c>
      <c r="F1406" s="21">
        <v>12665</v>
      </c>
      <c r="G1406" s="21" t="str">
        <f t="shared" si="409"/>
        <v>no</v>
      </c>
      <c r="H1406" s="21" t="str">
        <f t="shared" si="410"/>
        <v>Above Average</v>
      </c>
      <c r="I1406" s="12" t="s">
        <v>189</v>
      </c>
      <c r="J1406" s="12" t="str">
        <f t="shared" si="411"/>
        <v>Timber</v>
      </c>
      <c r="K1406" s="12" t="s">
        <v>91</v>
      </c>
      <c r="L1406" s="12">
        <f t="shared" si="405"/>
        <v>78.098980385544763</v>
      </c>
      <c r="M1406" s="12" t="str">
        <f t="shared" si="412"/>
        <v>Above Average</v>
      </c>
      <c r="N1406" s="22">
        <v>8</v>
      </c>
      <c r="O1406" s="22" t="str">
        <f t="shared" si="413"/>
        <v>High</v>
      </c>
      <c r="P1406">
        <v>2005</v>
      </c>
      <c r="Q1406">
        <v>2006</v>
      </c>
      <c r="R1406" s="23">
        <v>1094</v>
      </c>
      <c r="S1406" s="23" t="str">
        <f t="shared" si="414"/>
        <v>no</v>
      </c>
      <c r="T1406" s="23" t="str">
        <f t="shared" si="415"/>
        <v>Above Average</v>
      </c>
      <c r="U1406" s="24">
        <v>1133</v>
      </c>
      <c r="V1406" s="24">
        <v>1349</v>
      </c>
      <c r="W1406" s="24" t="s">
        <v>412</v>
      </c>
      <c r="X1406" s="24">
        <v>2482</v>
      </c>
      <c r="Y1406" s="24" t="str">
        <f t="shared" si="416"/>
        <v>no</v>
      </c>
      <c r="Z1406" s="24" t="str">
        <f t="shared" si="417"/>
        <v>Above Average</v>
      </c>
      <c r="AA1406" s="25">
        <v>0</v>
      </c>
      <c r="AB1406" s="25">
        <v>0</v>
      </c>
      <c r="AC1406" s="25">
        <v>2</v>
      </c>
      <c r="AD1406" s="25">
        <v>1</v>
      </c>
      <c r="AE1406" s="25">
        <f t="shared" si="418"/>
        <v>3</v>
      </c>
      <c r="AF1406" s="25" t="str">
        <f t="shared" si="419"/>
        <v>More</v>
      </c>
      <c r="AG1406" s="57">
        <v>9</v>
      </c>
      <c r="AH1406" s="29">
        <v>281213</v>
      </c>
      <c r="AI1406" s="29">
        <f t="shared" si="406"/>
        <v>3576</v>
      </c>
      <c r="AJ1406" s="29" t="str">
        <f t="shared" si="420"/>
        <v>no</v>
      </c>
      <c r="AK1406" s="29">
        <f t="shared" si="421"/>
        <v>78.638982102908273</v>
      </c>
      <c r="AL1406" s="29">
        <f t="shared" si="422"/>
        <v>113.30096696212732</v>
      </c>
    </row>
    <row r="1407" spans="1:38" x14ac:dyDescent="0.2">
      <c r="A1407">
        <v>1397</v>
      </c>
      <c r="B1407" s="12" t="s">
        <v>83</v>
      </c>
      <c r="C1407" s="12">
        <f t="shared" si="407"/>
        <v>69</v>
      </c>
      <c r="D1407" s="12" t="str">
        <f t="shared" si="404"/>
        <v>no</v>
      </c>
      <c r="E1407" s="12" t="str">
        <f t="shared" si="408"/>
        <v>Below Average</v>
      </c>
      <c r="F1407" s="21">
        <v>57200</v>
      </c>
      <c r="G1407" s="21" t="str">
        <f t="shared" si="409"/>
        <v>yes</v>
      </c>
      <c r="H1407" s="21" t="str">
        <f t="shared" si="410"/>
        <v>Above Average</v>
      </c>
      <c r="I1407" s="12" t="s">
        <v>189</v>
      </c>
      <c r="J1407" s="12" t="str">
        <f t="shared" si="411"/>
        <v>Timber</v>
      </c>
      <c r="K1407" s="12" t="s">
        <v>91</v>
      </c>
      <c r="L1407" s="12">
        <f t="shared" si="405"/>
        <v>78.098980385544763</v>
      </c>
      <c r="M1407" s="12" t="str">
        <f t="shared" si="412"/>
        <v>Above Average</v>
      </c>
      <c r="N1407" s="22">
        <v>5</v>
      </c>
      <c r="O1407" s="22" t="str">
        <f t="shared" si="413"/>
        <v>Low</v>
      </c>
      <c r="P1407">
        <v>1948</v>
      </c>
      <c r="Q1407">
        <v>1950</v>
      </c>
      <c r="R1407" s="23">
        <v>747</v>
      </c>
      <c r="S1407" s="23" t="str">
        <f t="shared" si="414"/>
        <v>no</v>
      </c>
      <c r="T1407" s="23" t="str">
        <f t="shared" si="415"/>
        <v>Below Average</v>
      </c>
      <c r="U1407" s="24">
        <v>1687</v>
      </c>
      <c r="V1407" s="24">
        <v>0</v>
      </c>
      <c r="W1407" s="24" t="s">
        <v>413</v>
      </c>
      <c r="X1407" s="24">
        <v>1687</v>
      </c>
      <c r="Y1407" s="24" t="str">
        <f t="shared" si="416"/>
        <v>no</v>
      </c>
      <c r="Z1407" s="24" t="str">
        <f t="shared" si="417"/>
        <v>Above Average</v>
      </c>
      <c r="AA1407" s="25">
        <v>1</v>
      </c>
      <c r="AB1407" s="25">
        <v>0</v>
      </c>
      <c r="AC1407" s="25">
        <v>1</v>
      </c>
      <c r="AD1407" s="25">
        <v>0</v>
      </c>
      <c r="AE1407" s="25">
        <f t="shared" si="418"/>
        <v>2</v>
      </c>
      <c r="AF1407" s="25" t="str">
        <f t="shared" si="419"/>
        <v>Less</v>
      </c>
      <c r="AG1407" s="57">
        <v>7</v>
      </c>
      <c r="AH1407" s="29">
        <v>160000</v>
      </c>
      <c r="AI1407" s="29">
        <f t="shared" si="406"/>
        <v>2434</v>
      </c>
      <c r="AJ1407" s="29" t="str">
        <f t="shared" si="420"/>
        <v>no</v>
      </c>
      <c r="AK1407" s="29">
        <f t="shared" si="421"/>
        <v>65.735414954806899</v>
      </c>
      <c r="AL1407" s="29">
        <f t="shared" si="422"/>
        <v>94.842916419679909</v>
      </c>
    </row>
    <row r="1408" spans="1:38" x14ac:dyDescent="0.2">
      <c r="A1408">
        <v>1398</v>
      </c>
      <c r="B1408" s="12">
        <v>51</v>
      </c>
      <c r="C1408" s="12">
        <f t="shared" si="407"/>
        <v>51</v>
      </c>
      <c r="D1408" s="12" t="str">
        <f t="shared" si="404"/>
        <v>no</v>
      </c>
      <c r="E1408" s="12" t="str">
        <f t="shared" si="408"/>
        <v>Below Average</v>
      </c>
      <c r="F1408" s="21">
        <v>6120</v>
      </c>
      <c r="G1408" s="21" t="str">
        <f t="shared" si="409"/>
        <v>no</v>
      </c>
      <c r="H1408" s="21" t="str">
        <f t="shared" si="410"/>
        <v>Below Average</v>
      </c>
      <c r="I1408" s="12" t="s">
        <v>148</v>
      </c>
      <c r="J1408" s="12" t="str">
        <f t="shared" si="411"/>
        <v>BrkSide</v>
      </c>
      <c r="K1408" s="12" t="s">
        <v>91</v>
      </c>
      <c r="L1408" s="12">
        <f t="shared" si="405"/>
        <v>64.919237492322253</v>
      </c>
      <c r="M1408" s="12" t="str">
        <f t="shared" si="412"/>
        <v>Below Average</v>
      </c>
      <c r="N1408" s="22">
        <v>5</v>
      </c>
      <c r="O1408" s="22" t="str">
        <f t="shared" si="413"/>
        <v>Low</v>
      </c>
      <c r="P1408">
        <v>1920</v>
      </c>
      <c r="Q1408">
        <v>2004</v>
      </c>
      <c r="R1408" s="23">
        <v>939</v>
      </c>
      <c r="S1408" s="23" t="str">
        <f t="shared" si="414"/>
        <v>no</v>
      </c>
      <c r="T1408" s="23" t="str">
        <f t="shared" si="415"/>
        <v>Below Average</v>
      </c>
      <c r="U1408" s="24">
        <v>939</v>
      </c>
      <c r="V1408" s="24">
        <v>574</v>
      </c>
      <c r="W1408" s="24" t="s">
        <v>412</v>
      </c>
      <c r="X1408" s="24">
        <v>1513</v>
      </c>
      <c r="Y1408" s="24" t="str">
        <f t="shared" si="416"/>
        <v>no</v>
      </c>
      <c r="Z1408" s="24" t="str">
        <f t="shared" si="417"/>
        <v>Below Average</v>
      </c>
      <c r="AA1408" s="25">
        <v>0</v>
      </c>
      <c r="AB1408" s="25">
        <v>0</v>
      </c>
      <c r="AC1408" s="25">
        <v>1</v>
      </c>
      <c r="AD1408" s="25">
        <v>1</v>
      </c>
      <c r="AE1408" s="25">
        <f t="shared" si="418"/>
        <v>2</v>
      </c>
      <c r="AF1408" s="25" t="str">
        <f t="shared" si="419"/>
        <v>Less</v>
      </c>
      <c r="AG1408" s="57">
        <v>8</v>
      </c>
      <c r="AH1408" s="29">
        <v>137500</v>
      </c>
      <c r="AI1408" s="29">
        <f t="shared" si="406"/>
        <v>2452</v>
      </c>
      <c r="AJ1408" s="29" t="str">
        <f t="shared" si="420"/>
        <v>no</v>
      </c>
      <c r="AK1408" s="29">
        <f t="shared" si="421"/>
        <v>56.076672104404565</v>
      </c>
      <c r="AL1408" s="29">
        <f t="shared" si="422"/>
        <v>90.879048248512888</v>
      </c>
    </row>
    <row r="1409" spans="1:38" x14ac:dyDescent="0.2">
      <c r="A1409">
        <v>1399</v>
      </c>
      <c r="B1409" s="12">
        <v>60</v>
      </c>
      <c r="C1409" s="12">
        <f t="shared" si="407"/>
        <v>60</v>
      </c>
      <c r="D1409" s="12" t="str">
        <f t="shared" si="404"/>
        <v>no</v>
      </c>
      <c r="E1409" s="12" t="str">
        <f t="shared" si="408"/>
        <v>Below Average</v>
      </c>
      <c r="F1409" s="21">
        <v>7200</v>
      </c>
      <c r="G1409" s="21" t="str">
        <f t="shared" si="409"/>
        <v>no</v>
      </c>
      <c r="H1409" s="21" t="str">
        <f t="shared" si="410"/>
        <v>Below Average</v>
      </c>
      <c r="I1409" s="12" t="s">
        <v>162</v>
      </c>
      <c r="J1409" s="12" t="str">
        <f t="shared" si="411"/>
        <v>NAmes</v>
      </c>
      <c r="K1409" s="12" t="s">
        <v>91</v>
      </c>
      <c r="L1409" s="12">
        <f t="shared" si="405"/>
        <v>65.191384752822614</v>
      </c>
      <c r="M1409" s="12" t="str">
        <f t="shared" si="412"/>
        <v>Below Average</v>
      </c>
      <c r="N1409" s="22">
        <v>5</v>
      </c>
      <c r="O1409" s="22" t="str">
        <f t="shared" si="413"/>
        <v>Low</v>
      </c>
      <c r="P1409">
        <v>1950</v>
      </c>
      <c r="Q1409">
        <v>1982</v>
      </c>
      <c r="R1409" s="23">
        <v>1208</v>
      </c>
      <c r="S1409" s="23" t="str">
        <f t="shared" si="414"/>
        <v>no</v>
      </c>
      <c r="T1409" s="23" t="str">
        <f t="shared" si="415"/>
        <v>Above Average</v>
      </c>
      <c r="U1409" s="24">
        <v>1136</v>
      </c>
      <c r="V1409" s="24">
        <v>768</v>
      </c>
      <c r="W1409" s="24" t="s">
        <v>412</v>
      </c>
      <c r="X1409" s="24">
        <v>1904</v>
      </c>
      <c r="Y1409" s="24" t="str">
        <f t="shared" si="416"/>
        <v>no</v>
      </c>
      <c r="Z1409" s="24" t="str">
        <f t="shared" si="417"/>
        <v>Above Average</v>
      </c>
      <c r="AA1409" s="25">
        <v>1</v>
      </c>
      <c r="AB1409" s="25">
        <v>0</v>
      </c>
      <c r="AC1409" s="25">
        <v>1</v>
      </c>
      <c r="AD1409" s="25">
        <v>1</v>
      </c>
      <c r="AE1409" s="25">
        <f t="shared" si="418"/>
        <v>3</v>
      </c>
      <c r="AF1409" s="25" t="str">
        <f t="shared" si="419"/>
        <v>More</v>
      </c>
      <c r="AG1409" s="57">
        <v>7</v>
      </c>
      <c r="AH1409" s="29">
        <v>138000</v>
      </c>
      <c r="AI1409" s="29">
        <f t="shared" si="406"/>
        <v>3112</v>
      </c>
      <c r="AJ1409" s="29" t="str">
        <f t="shared" si="420"/>
        <v>no</v>
      </c>
      <c r="AK1409" s="29">
        <f t="shared" si="421"/>
        <v>44.344473007712082</v>
      </c>
      <c r="AL1409" s="29">
        <f t="shared" si="422"/>
        <v>72.47899159663865</v>
      </c>
    </row>
    <row r="1410" spans="1:38" x14ac:dyDescent="0.2">
      <c r="A1410">
        <v>1400</v>
      </c>
      <c r="B1410" s="12">
        <v>51</v>
      </c>
      <c r="C1410" s="12">
        <f t="shared" si="407"/>
        <v>51</v>
      </c>
      <c r="D1410" s="12" t="str">
        <f t="shared" si="404"/>
        <v>no</v>
      </c>
      <c r="E1410" s="12" t="str">
        <f t="shared" si="408"/>
        <v>Below Average</v>
      </c>
      <c r="F1410" s="21">
        <v>6171</v>
      </c>
      <c r="G1410" s="21" t="str">
        <f t="shared" si="409"/>
        <v>no</v>
      </c>
      <c r="H1410" s="21" t="str">
        <f t="shared" si="410"/>
        <v>Below Average</v>
      </c>
      <c r="I1410" s="12" t="s">
        <v>232</v>
      </c>
      <c r="J1410" s="12" t="str">
        <f t="shared" si="411"/>
        <v>SWISU</v>
      </c>
      <c r="K1410" s="12" t="s">
        <v>91</v>
      </c>
      <c r="L1410" s="12">
        <f t="shared" si="405"/>
        <v>56.717772915383847</v>
      </c>
      <c r="M1410" s="12" t="str">
        <f t="shared" si="412"/>
        <v>Below Average</v>
      </c>
      <c r="N1410" s="22">
        <v>6</v>
      </c>
      <c r="O1410" s="22" t="str">
        <f t="shared" si="413"/>
        <v>Low</v>
      </c>
      <c r="P1410">
        <v>1925</v>
      </c>
      <c r="Q1410">
        <v>1990</v>
      </c>
      <c r="R1410" s="23">
        <v>976</v>
      </c>
      <c r="S1410" s="23" t="str">
        <f t="shared" si="414"/>
        <v>no</v>
      </c>
      <c r="T1410" s="23" t="str">
        <f t="shared" si="415"/>
        <v>Below Average</v>
      </c>
      <c r="U1410" s="24">
        <v>1160</v>
      </c>
      <c r="V1410" s="24">
        <v>448</v>
      </c>
      <c r="W1410" s="24" t="s">
        <v>412</v>
      </c>
      <c r="X1410" s="24">
        <v>1608</v>
      </c>
      <c r="Y1410" s="24" t="str">
        <f t="shared" si="416"/>
        <v>no</v>
      </c>
      <c r="Z1410" s="24" t="str">
        <f t="shared" si="417"/>
        <v>Above Average</v>
      </c>
      <c r="AA1410" s="25">
        <v>0</v>
      </c>
      <c r="AB1410" s="25">
        <v>0</v>
      </c>
      <c r="AC1410" s="25">
        <v>2</v>
      </c>
      <c r="AD1410" s="25">
        <v>1</v>
      </c>
      <c r="AE1410" s="25">
        <f t="shared" si="418"/>
        <v>3</v>
      </c>
      <c r="AF1410" s="25" t="str">
        <f t="shared" si="419"/>
        <v>More</v>
      </c>
      <c r="AG1410" s="57">
        <v>7</v>
      </c>
      <c r="AH1410" s="29">
        <v>137450</v>
      </c>
      <c r="AI1410" s="29">
        <f t="shared" si="406"/>
        <v>2584</v>
      </c>
      <c r="AJ1410" s="29" t="str">
        <f t="shared" si="420"/>
        <v>no</v>
      </c>
      <c r="AK1410" s="29">
        <f t="shared" si="421"/>
        <v>53.192724458204331</v>
      </c>
      <c r="AL1410" s="29">
        <f t="shared" si="422"/>
        <v>85.478855721393032</v>
      </c>
    </row>
    <row r="1411" spans="1:38" x14ac:dyDescent="0.2">
      <c r="A1411">
        <v>1401</v>
      </c>
      <c r="B1411" s="12">
        <v>50</v>
      </c>
      <c r="C1411" s="12">
        <f t="shared" si="407"/>
        <v>50</v>
      </c>
      <c r="D1411" s="12" t="str">
        <f t="shared" si="404"/>
        <v>no</v>
      </c>
      <c r="E1411" s="12" t="str">
        <f t="shared" si="408"/>
        <v>Below Average</v>
      </c>
      <c r="F1411" s="21">
        <v>6000</v>
      </c>
      <c r="G1411" s="21" t="str">
        <f t="shared" si="409"/>
        <v>no</v>
      </c>
      <c r="H1411" s="21" t="str">
        <f t="shared" si="410"/>
        <v>Below Average</v>
      </c>
      <c r="I1411" s="12" t="s">
        <v>148</v>
      </c>
      <c r="J1411" s="12" t="str">
        <f t="shared" si="411"/>
        <v>BrkSide</v>
      </c>
      <c r="K1411" s="12" t="s">
        <v>91</v>
      </c>
      <c r="L1411" s="12">
        <f t="shared" si="405"/>
        <v>64.919237492322253</v>
      </c>
      <c r="M1411" s="12" t="str">
        <f t="shared" si="412"/>
        <v>Below Average</v>
      </c>
      <c r="N1411" s="22">
        <v>6</v>
      </c>
      <c r="O1411" s="22" t="str">
        <f t="shared" si="413"/>
        <v>Low</v>
      </c>
      <c r="P1411">
        <v>1929</v>
      </c>
      <c r="Q1411">
        <v>1950</v>
      </c>
      <c r="R1411" s="23">
        <v>862</v>
      </c>
      <c r="S1411" s="23" t="str">
        <f t="shared" si="414"/>
        <v>no</v>
      </c>
      <c r="T1411" s="23" t="str">
        <f t="shared" si="415"/>
        <v>Below Average</v>
      </c>
      <c r="U1411" s="24">
        <v>950</v>
      </c>
      <c r="V1411" s="24">
        <v>208</v>
      </c>
      <c r="W1411" s="24" t="s">
        <v>412</v>
      </c>
      <c r="X1411" s="24">
        <v>1158</v>
      </c>
      <c r="Y1411" s="24" t="str">
        <f t="shared" si="416"/>
        <v>no</v>
      </c>
      <c r="Z1411" s="24" t="str">
        <f t="shared" si="417"/>
        <v>Below Average</v>
      </c>
      <c r="AA1411" s="25">
        <v>0</v>
      </c>
      <c r="AB1411" s="25">
        <v>0</v>
      </c>
      <c r="AC1411" s="25">
        <v>1</v>
      </c>
      <c r="AD1411" s="25">
        <v>0</v>
      </c>
      <c r="AE1411" s="25">
        <f t="shared" si="418"/>
        <v>1</v>
      </c>
      <c r="AF1411" s="25" t="str">
        <f t="shared" si="419"/>
        <v>Less</v>
      </c>
      <c r="AG1411" s="57">
        <v>5</v>
      </c>
      <c r="AH1411" s="29">
        <v>120000</v>
      </c>
      <c r="AI1411" s="29">
        <f t="shared" si="406"/>
        <v>2020</v>
      </c>
      <c r="AJ1411" s="29" t="str">
        <f t="shared" si="420"/>
        <v>no</v>
      </c>
      <c r="AK1411" s="29">
        <f t="shared" si="421"/>
        <v>59.405940594059409</v>
      </c>
      <c r="AL1411" s="29">
        <f t="shared" si="422"/>
        <v>103.62694300518135</v>
      </c>
    </row>
    <row r="1412" spans="1:38" x14ac:dyDescent="0.2">
      <c r="A1412">
        <v>1402</v>
      </c>
      <c r="B1412" s="12">
        <v>62</v>
      </c>
      <c r="C1412" s="12">
        <f t="shared" si="407"/>
        <v>62</v>
      </c>
      <c r="D1412" s="12" t="str">
        <f t="shared" si="404"/>
        <v>no</v>
      </c>
      <c r="E1412" s="12" t="str">
        <f t="shared" si="408"/>
        <v>Below Average</v>
      </c>
      <c r="F1412" s="21">
        <v>7415</v>
      </c>
      <c r="G1412" s="21" t="str">
        <f t="shared" si="409"/>
        <v>no</v>
      </c>
      <c r="H1412" s="21" t="str">
        <f t="shared" si="410"/>
        <v>Below Average</v>
      </c>
      <c r="I1412" s="12" t="s">
        <v>193</v>
      </c>
      <c r="J1412" s="12" t="str">
        <f t="shared" si="411"/>
        <v>Gilbert</v>
      </c>
      <c r="K1412" s="12" t="s">
        <v>91</v>
      </c>
      <c r="L1412" s="12">
        <f t="shared" si="405"/>
        <v>77.47396854876844</v>
      </c>
      <c r="M1412" s="12" t="str">
        <f t="shared" si="412"/>
        <v>Above Average</v>
      </c>
      <c r="N1412" s="22">
        <v>6</v>
      </c>
      <c r="O1412" s="22" t="str">
        <f t="shared" si="413"/>
        <v>Low</v>
      </c>
      <c r="P1412">
        <v>2004</v>
      </c>
      <c r="Q1412">
        <v>2004</v>
      </c>
      <c r="R1412" s="23">
        <v>839</v>
      </c>
      <c r="S1412" s="23" t="str">
        <f t="shared" si="414"/>
        <v>no</v>
      </c>
      <c r="T1412" s="23" t="str">
        <f t="shared" si="415"/>
        <v>Below Average</v>
      </c>
      <c r="U1412" s="24">
        <v>864</v>
      </c>
      <c r="V1412" s="24">
        <v>729</v>
      </c>
      <c r="W1412" s="24" t="s">
        <v>412</v>
      </c>
      <c r="X1412" s="24">
        <v>1593</v>
      </c>
      <c r="Y1412" s="24" t="str">
        <f t="shared" si="416"/>
        <v>no</v>
      </c>
      <c r="Z1412" s="24" t="str">
        <f t="shared" si="417"/>
        <v>Above Average</v>
      </c>
      <c r="AA1412" s="25">
        <v>1</v>
      </c>
      <c r="AB1412" s="25">
        <v>0</v>
      </c>
      <c r="AC1412" s="25">
        <v>2</v>
      </c>
      <c r="AD1412" s="25">
        <v>1</v>
      </c>
      <c r="AE1412" s="25">
        <f t="shared" si="418"/>
        <v>4</v>
      </c>
      <c r="AF1412" s="25" t="str">
        <f t="shared" si="419"/>
        <v>More</v>
      </c>
      <c r="AG1412" s="57">
        <v>8</v>
      </c>
      <c r="AH1412" s="29">
        <v>193000</v>
      </c>
      <c r="AI1412" s="29">
        <f t="shared" si="406"/>
        <v>2432</v>
      </c>
      <c r="AJ1412" s="29" t="str">
        <f t="shared" si="420"/>
        <v>no</v>
      </c>
      <c r="AK1412" s="29">
        <f t="shared" si="421"/>
        <v>79.358552631578945</v>
      </c>
      <c r="AL1412" s="29">
        <f t="shared" si="422"/>
        <v>121.15505335844318</v>
      </c>
    </row>
    <row r="1413" spans="1:38" x14ac:dyDescent="0.2">
      <c r="A1413">
        <v>1403</v>
      </c>
      <c r="B1413" s="12">
        <v>64</v>
      </c>
      <c r="C1413" s="12">
        <f t="shared" si="407"/>
        <v>64</v>
      </c>
      <c r="D1413" s="12" t="str">
        <f t="shared" si="404"/>
        <v>no</v>
      </c>
      <c r="E1413" s="12" t="str">
        <f t="shared" si="408"/>
        <v>Below Average</v>
      </c>
      <c r="F1413" s="21">
        <v>6762</v>
      </c>
      <c r="G1413" s="21" t="str">
        <f t="shared" si="409"/>
        <v>no</v>
      </c>
      <c r="H1413" s="21" t="str">
        <f t="shared" si="410"/>
        <v>Below Average</v>
      </c>
      <c r="I1413" s="12" t="s">
        <v>89</v>
      </c>
      <c r="J1413" s="12" t="str">
        <f t="shared" si="411"/>
        <v>CollgCr</v>
      </c>
      <c r="K1413" s="12" t="s">
        <v>91</v>
      </c>
      <c r="L1413" s="12">
        <f t="shared" si="405"/>
        <v>74.535824409408733</v>
      </c>
      <c r="M1413" s="12" t="str">
        <f t="shared" si="412"/>
        <v>Above Average</v>
      </c>
      <c r="N1413" s="22">
        <v>7</v>
      </c>
      <c r="O1413" s="22" t="str">
        <f t="shared" si="413"/>
        <v>High</v>
      </c>
      <c r="P1413">
        <v>2006</v>
      </c>
      <c r="Q1413">
        <v>2006</v>
      </c>
      <c r="R1413" s="23">
        <v>1286</v>
      </c>
      <c r="S1413" s="23" t="str">
        <f t="shared" si="414"/>
        <v>no</v>
      </c>
      <c r="T1413" s="23" t="str">
        <f t="shared" si="415"/>
        <v>Above Average</v>
      </c>
      <c r="U1413" s="24">
        <v>1294</v>
      </c>
      <c r="V1413" s="24">
        <v>0</v>
      </c>
      <c r="W1413" s="24" t="s">
        <v>413</v>
      </c>
      <c r="X1413" s="24">
        <v>1294</v>
      </c>
      <c r="Y1413" s="24" t="str">
        <f t="shared" si="416"/>
        <v>no</v>
      </c>
      <c r="Z1413" s="24" t="str">
        <f t="shared" si="417"/>
        <v>Below Average</v>
      </c>
      <c r="AA1413" s="25">
        <v>0</v>
      </c>
      <c r="AB1413" s="25">
        <v>0</v>
      </c>
      <c r="AC1413" s="25">
        <v>2</v>
      </c>
      <c r="AD1413" s="25">
        <v>0</v>
      </c>
      <c r="AE1413" s="25">
        <f t="shared" si="418"/>
        <v>2</v>
      </c>
      <c r="AF1413" s="25" t="str">
        <f t="shared" si="419"/>
        <v>Less</v>
      </c>
      <c r="AG1413" s="57">
        <v>6</v>
      </c>
      <c r="AH1413" s="29">
        <v>193879</v>
      </c>
      <c r="AI1413" s="29">
        <f t="shared" si="406"/>
        <v>2580</v>
      </c>
      <c r="AJ1413" s="29" t="str">
        <f t="shared" si="420"/>
        <v>no</v>
      </c>
      <c r="AK1413" s="29">
        <f t="shared" si="421"/>
        <v>75.146899224806205</v>
      </c>
      <c r="AL1413" s="29">
        <f t="shared" si="422"/>
        <v>149.82921174652242</v>
      </c>
    </row>
    <row r="1414" spans="1:38" x14ac:dyDescent="0.2">
      <c r="A1414">
        <v>1404</v>
      </c>
      <c r="B1414" s="12">
        <v>49</v>
      </c>
      <c r="C1414" s="12">
        <f t="shared" si="407"/>
        <v>49</v>
      </c>
      <c r="D1414" s="12" t="str">
        <f t="shared" si="404"/>
        <v>no</v>
      </c>
      <c r="E1414" s="12" t="str">
        <f t="shared" si="408"/>
        <v>Below Average</v>
      </c>
      <c r="F1414" s="21">
        <v>15256</v>
      </c>
      <c r="G1414" s="21" t="str">
        <f t="shared" si="409"/>
        <v>no</v>
      </c>
      <c r="H1414" s="21" t="str">
        <f t="shared" si="410"/>
        <v>Above Average</v>
      </c>
      <c r="I1414" s="12" t="s">
        <v>136</v>
      </c>
      <c r="J1414" s="12" t="str">
        <f t="shared" si="411"/>
        <v>Somerst</v>
      </c>
      <c r="K1414" s="12" t="s">
        <v>91</v>
      </c>
      <c r="L1414" s="12">
        <f t="shared" si="405"/>
        <v>83.140020408338017</v>
      </c>
      <c r="M1414" s="12" t="str">
        <f t="shared" si="412"/>
        <v>Above Average</v>
      </c>
      <c r="N1414" s="22">
        <v>8</v>
      </c>
      <c r="O1414" s="22" t="str">
        <f t="shared" si="413"/>
        <v>High</v>
      </c>
      <c r="P1414">
        <v>2007</v>
      </c>
      <c r="Q1414">
        <v>2007</v>
      </c>
      <c r="R1414" s="23">
        <v>1485</v>
      </c>
      <c r="S1414" s="23" t="str">
        <f t="shared" si="414"/>
        <v>no</v>
      </c>
      <c r="T1414" s="23" t="str">
        <f t="shared" si="415"/>
        <v>Above Average</v>
      </c>
      <c r="U1414" s="24">
        <v>1464</v>
      </c>
      <c r="V1414" s="24">
        <v>0</v>
      </c>
      <c r="W1414" s="24" t="s">
        <v>413</v>
      </c>
      <c r="X1414" s="24">
        <v>1464</v>
      </c>
      <c r="Y1414" s="24" t="str">
        <f t="shared" si="416"/>
        <v>no</v>
      </c>
      <c r="Z1414" s="24" t="str">
        <f t="shared" si="417"/>
        <v>Below Average</v>
      </c>
      <c r="AA1414" s="25">
        <v>1</v>
      </c>
      <c r="AB1414" s="25">
        <v>0</v>
      </c>
      <c r="AC1414" s="25">
        <v>2</v>
      </c>
      <c r="AD1414" s="25">
        <v>0</v>
      </c>
      <c r="AE1414" s="25">
        <f t="shared" si="418"/>
        <v>3</v>
      </c>
      <c r="AF1414" s="25" t="str">
        <f t="shared" si="419"/>
        <v>More</v>
      </c>
      <c r="AG1414" s="57">
        <v>6</v>
      </c>
      <c r="AH1414" s="29">
        <v>282922</v>
      </c>
      <c r="AI1414" s="29">
        <f t="shared" si="406"/>
        <v>2949</v>
      </c>
      <c r="AJ1414" s="29" t="str">
        <f t="shared" si="420"/>
        <v>no</v>
      </c>
      <c r="AK1414" s="29">
        <f t="shared" si="421"/>
        <v>95.938284164123431</v>
      </c>
      <c r="AL1414" s="29">
        <f t="shared" si="422"/>
        <v>193.25273224043715</v>
      </c>
    </row>
    <row r="1415" spans="1:38" x14ac:dyDescent="0.2">
      <c r="A1415">
        <v>1405</v>
      </c>
      <c r="B1415" s="12">
        <v>60</v>
      </c>
      <c r="C1415" s="12">
        <f t="shared" si="407"/>
        <v>60</v>
      </c>
      <c r="D1415" s="12" t="str">
        <f t="shared" si="404"/>
        <v>no</v>
      </c>
      <c r="E1415" s="12" t="str">
        <f t="shared" si="408"/>
        <v>Below Average</v>
      </c>
      <c r="F1415" s="21">
        <v>10410</v>
      </c>
      <c r="G1415" s="21" t="str">
        <f t="shared" si="409"/>
        <v>no</v>
      </c>
      <c r="H1415" s="21" t="str">
        <f t="shared" si="410"/>
        <v>Below Average</v>
      </c>
      <c r="I1415" s="12" t="s">
        <v>143</v>
      </c>
      <c r="J1415" s="12" t="str">
        <f t="shared" si="411"/>
        <v>OldTown</v>
      </c>
      <c r="K1415" s="12" t="s">
        <v>91</v>
      </c>
      <c r="L1415" s="12">
        <f t="shared" si="405"/>
        <v>57.90974368543602</v>
      </c>
      <c r="M1415" s="12" t="str">
        <f t="shared" si="412"/>
        <v>Below Average</v>
      </c>
      <c r="N1415" s="22">
        <v>3</v>
      </c>
      <c r="O1415" s="22" t="str">
        <f t="shared" si="413"/>
        <v>Low</v>
      </c>
      <c r="P1415">
        <v>1915</v>
      </c>
      <c r="Q1415">
        <v>1950</v>
      </c>
      <c r="R1415" s="23">
        <v>672</v>
      </c>
      <c r="S1415" s="23" t="str">
        <f t="shared" si="414"/>
        <v>no</v>
      </c>
      <c r="T1415" s="23" t="str">
        <f t="shared" si="415"/>
        <v>Below Average</v>
      </c>
      <c r="U1415" s="24">
        <v>694</v>
      </c>
      <c r="V1415" s="24">
        <v>520</v>
      </c>
      <c r="W1415" s="24" t="s">
        <v>412</v>
      </c>
      <c r="X1415" s="24">
        <v>1214</v>
      </c>
      <c r="Y1415" s="24" t="str">
        <f t="shared" si="416"/>
        <v>no</v>
      </c>
      <c r="Z1415" s="24" t="str">
        <f t="shared" si="417"/>
        <v>Below Average</v>
      </c>
      <c r="AA1415" s="25">
        <v>0</v>
      </c>
      <c r="AB1415" s="25">
        <v>0</v>
      </c>
      <c r="AC1415" s="25">
        <v>1</v>
      </c>
      <c r="AD1415" s="25">
        <v>0</v>
      </c>
      <c r="AE1415" s="25">
        <f t="shared" si="418"/>
        <v>1</v>
      </c>
      <c r="AF1415" s="25" t="str">
        <f t="shared" si="419"/>
        <v>Less</v>
      </c>
      <c r="AG1415" s="57">
        <v>6</v>
      </c>
      <c r="AH1415" s="29">
        <v>105000</v>
      </c>
      <c r="AI1415" s="29">
        <f t="shared" si="406"/>
        <v>1886</v>
      </c>
      <c r="AJ1415" s="29" t="str">
        <f t="shared" si="420"/>
        <v>no</v>
      </c>
      <c r="AK1415" s="29">
        <f t="shared" si="421"/>
        <v>55.673382820784731</v>
      </c>
      <c r="AL1415" s="29">
        <f t="shared" si="422"/>
        <v>86.490939044481053</v>
      </c>
    </row>
    <row r="1416" spans="1:38" x14ac:dyDescent="0.2">
      <c r="A1416">
        <v>1406</v>
      </c>
      <c r="B1416" s="12">
        <v>44</v>
      </c>
      <c r="C1416" s="12">
        <f t="shared" si="407"/>
        <v>44</v>
      </c>
      <c r="D1416" s="12" t="str">
        <f t="shared" si="404"/>
        <v>no</v>
      </c>
      <c r="E1416" s="12" t="str">
        <f t="shared" si="408"/>
        <v>Below Average</v>
      </c>
      <c r="F1416" s="21">
        <v>3842</v>
      </c>
      <c r="G1416" s="21" t="str">
        <f t="shared" si="409"/>
        <v>no</v>
      </c>
      <c r="H1416" s="21" t="str">
        <f t="shared" si="410"/>
        <v>Below Average</v>
      </c>
      <c r="I1416" s="12" t="s">
        <v>123</v>
      </c>
      <c r="J1416" s="12" t="str">
        <f t="shared" si="411"/>
        <v/>
      </c>
      <c r="K1416" s="12" t="s">
        <v>179</v>
      </c>
      <c r="L1416" s="12">
        <f t="shared" si="405"/>
        <v>74.989820121918996</v>
      </c>
      <c r="M1416" s="12" t="str">
        <f t="shared" si="412"/>
        <v/>
      </c>
      <c r="N1416" s="22">
        <v>8</v>
      </c>
      <c r="O1416" s="22" t="str">
        <f t="shared" si="413"/>
        <v>High</v>
      </c>
      <c r="P1416">
        <v>2004</v>
      </c>
      <c r="Q1416">
        <v>2005</v>
      </c>
      <c r="R1416" s="23">
        <v>1594</v>
      </c>
      <c r="S1416" s="23" t="str">
        <f t="shared" si="414"/>
        <v>no</v>
      </c>
      <c r="T1416" s="23" t="str">
        <f t="shared" si="415"/>
        <v>Above Average</v>
      </c>
      <c r="U1416" s="24">
        <v>1646</v>
      </c>
      <c r="V1416" s="24">
        <v>0</v>
      </c>
      <c r="W1416" s="24" t="s">
        <v>413</v>
      </c>
      <c r="X1416" s="24">
        <v>1646</v>
      </c>
      <c r="Y1416" s="24" t="str">
        <f t="shared" si="416"/>
        <v>no</v>
      </c>
      <c r="Z1416" s="24" t="str">
        <f t="shared" si="417"/>
        <v>Above Average</v>
      </c>
      <c r="AA1416" s="25">
        <v>1</v>
      </c>
      <c r="AB1416" s="25">
        <v>1</v>
      </c>
      <c r="AC1416" s="25">
        <v>2</v>
      </c>
      <c r="AD1416" s="25">
        <v>0</v>
      </c>
      <c r="AE1416" s="25">
        <f t="shared" si="418"/>
        <v>4</v>
      </c>
      <c r="AF1416" s="25" t="str">
        <f t="shared" si="419"/>
        <v>More</v>
      </c>
      <c r="AG1416" s="57">
        <v>5</v>
      </c>
      <c r="AH1416" s="29">
        <v>275000</v>
      </c>
      <c r="AI1416" s="29">
        <f t="shared" si="406"/>
        <v>3240</v>
      </c>
      <c r="AJ1416" s="29" t="str">
        <f t="shared" si="420"/>
        <v>no</v>
      </c>
      <c r="AK1416" s="29">
        <f t="shared" si="421"/>
        <v>84.876543209876544</v>
      </c>
      <c r="AL1416" s="29">
        <f t="shared" si="422"/>
        <v>167.07168894289185</v>
      </c>
    </row>
    <row r="1417" spans="1:38" x14ac:dyDescent="0.2">
      <c r="A1417">
        <v>1407</v>
      </c>
      <c r="B1417" s="12">
        <v>70</v>
      </c>
      <c r="C1417" s="12">
        <f t="shared" si="407"/>
        <v>70</v>
      </c>
      <c r="D1417" s="12" t="str">
        <f t="shared" si="404"/>
        <v>no</v>
      </c>
      <c r="E1417" s="12" t="str">
        <f t="shared" si="408"/>
        <v>Above Average</v>
      </c>
      <c r="F1417" s="21">
        <v>8445</v>
      </c>
      <c r="G1417" s="21" t="str">
        <f t="shared" si="409"/>
        <v>no</v>
      </c>
      <c r="H1417" s="21" t="str">
        <f t="shared" si="410"/>
        <v>Below Average</v>
      </c>
      <c r="I1417" s="12" t="s">
        <v>89</v>
      </c>
      <c r="J1417" s="12" t="str">
        <f t="shared" si="411"/>
        <v>CollgCr</v>
      </c>
      <c r="K1417" s="12" t="s">
        <v>91</v>
      </c>
      <c r="L1417" s="12">
        <f t="shared" si="405"/>
        <v>74.535824409408733</v>
      </c>
      <c r="M1417" s="12" t="str">
        <f t="shared" si="412"/>
        <v>Above Average</v>
      </c>
      <c r="N1417" s="22">
        <v>5</v>
      </c>
      <c r="O1417" s="22" t="str">
        <f t="shared" si="413"/>
        <v>Low</v>
      </c>
      <c r="P1417">
        <v>1972</v>
      </c>
      <c r="Q1417">
        <v>2007</v>
      </c>
      <c r="R1417" s="23">
        <v>768</v>
      </c>
      <c r="S1417" s="23" t="str">
        <f t="shared" si="414"/>
        <v>no</v>
      </c>
      <c r="T1417" s="23" t="str">
        <f t="shared" si="415"/>
        <v>Below Average</v>
      </c>
      <c r="U1417" s="24">
        <v>768</v>
      </c>
      <c r="V1417" s="24">
        <v>0</v>
      </c>
      <c r="W1417" s="24" t="s">
        <v>413</v>
      </c>
      <c r="X1417" s="24">
        <v>768</v>
      </c>
      <c r="Y1417" s="24" t="str">
        <f t="shared" si="416"/>
        <v>no</v>
      </c>
      <c r="Z1417" s="24" t="str">
        <f t="shared" si="417"/>
        <v>Below Average</v>
      </c>
      <c r="AA1417" s="25">
        <v>1</v>
      </c>
      <c r="AB1417" s="25">
        <v>0</v>
      </c>
      <c r="AC1417" s="25">
        <v>1</v>
      </c>
      <c r="AD1417" s="25">
        <v>0</v>
      </c>
      <c r="AE1417" s="25">
        <f t="shared" si="418"/>
        <v>2</v>
      </c>
      <c r="AF1417" s="25" t="str">
        <f t="shared" si="419"/>
        <v>Less</v>
      </c>
      <c r="AG1417" s="57">
        <v>5</v>
      </c>
      <c r="AH1417" s="29">
        <v>133000</v>
      </c>
      <c r="AI1417" s="29">
        <f t="shared" si="406"/>
        <v>1536</v>
      </c>
      <c r="AJ1417" s="29" t="str">
        <f t="shared" si="420"/>
        <v>no</v>
      </c>
      <c r="AK1417" s="29">
        <f t="shared" si="421"/>
        <v>86.588541666666671</v>
      </c>
      <c r="AL1417" s="29">
        <f t="shared" si="422"/>
        <v>173.17708333333334</v>
      </c>
    </row>
    <row r="1418" spans="1:38" x14ac:dyDescent="0.2">
      <c r="A1418">
        <v>1408</v>
      </c>
      <c r="B1418" s="12" t="s">
        <v>83</v>
      </c>
      <c r="C1418" s="12">
        <f t="shared" si="407"/>
        <v>69</v>
      </c>
      <c r="D1418" s="12" t="str">
        <f t="shared" si="404"/>
        <v>no</v>
      </c>
      <c r="E1418" s="12" t="str">
        <f t="shared" si="408"/>
        <v>Below Average</v>
      </c>
      <c r="F1418" s="21">
        <v>8780</v>
      </c>
      <c r="G1418" s="21" t="str">
        <f t="shared" si="409"/>
        <v>no</v>
      </c>
      <c r="H1418" s="21" t="str">
        <f t="shared" si="410"/>
        <v>Below Average</v>
      </c>
      <c r="I1418" s="12" t="s">
        <v>131</v>
      </c>
      <c r="J1418" s="12" t="str">
        <f t="shared" si="411"/>
        <v>Mitchel</v>
      </c>
      <c r="K1418" s="12" t="s">
        <v>91</v>
      </c>
      <c r="L1418" s="12">
        <f t="shared" si="405"/>
        <v>69.371268986915226</v>
      </c>
      <c r="M1418" s="12" t="str">
        <f t="shared" si="412"/>
        <v>Below Average</v>
      </c>
      <c r="N1418" s="22">
        <v>5</v>
      </c>
      <c r="O1418" s="22" t="str">
        <f t="shared" si="413"/>
        <v>Low</v>
      </c>
      <c r="P1418">
        <v>1985</v>
      </c>
      <c r="Q1418">
        <v>1985</v>
      </c>
      <c r="R1418" s="23">
        <v>833</v>
      </c>
      <c r="S1418" s="23" t="str">
        <f t="shared" si="414"/>
        <v>no</v>
      </c>
      <c r="T1418" s="23" t="str">
        <f t="shared" si="415"/>
        <v>Below Average</v>
      </c>
      <c r="U1418" s="24">
        <v>833</v>
      </c>
      <c r="V1418" s="24">
        <v>0</v>
      </c>
      <c r="W1418" s="24" t="s">
        <v>413</v>
      </c>
      <c r="X1418" s="24">
        <v>833</v>
      </c>
      <c r="Y1418" s="24" t="str">
        <f t="shared" si="416"/>
        <v>no</v>
      </c>
      <c r="Z1418" s="24" t="str">
        <f t="shared" si="417"/>
        <v>Below Average</v>
      </c>
      <c r="AA1418" s="25">
        <v>1</v>
      </c>
      <c r="AB1418" s="25">
        <v>0</v>
      </c>
      <c r="AC1418" s="25">
        <v>1</v>
      </c>
      <c r="AD1418" s="25">
        <v>0</v>
      </c>
      <c r="AE1418" s="25">
        <f t="shared" si="418"/>
        <v>2</v>
      </c>
      <c r="AF1418" s="25" t="str">
        <f t="shared" si="419"/>
        <v>Less</v>
      </c>
      <c r="AG1418" s="57">
        <v>5</v>
      </c>
      <c r="AH1418" s="29">
        <v>112000</v>
      </c>
      <c r="AI1418" s="29">
        <f t="shared" si="406"/>
        <v>1666</v>
      </c>
      <c r="AJ1418" s="29" t="str">
        <f t="shared" si="420"/>
        <v>no</v>
      </c>
      <c r="AK1418" s="29">
        <f t="shared" si="421"/>
        <v>67.226890756302524</v>
      </c>
      <c r="AL1418" s="29">
        <f t="shared" si="422"/>
        <v>134.45378151260505</v>
      </c>
    </row>
    <row r="1419" spans="1:38" x14ac:dyDescent="0.2">
      <c r="A1419">
        <v>1409</v>
      </c>
      <c r="B1419" s="12">
        <v>60</v>
      </c>
      <c r="C1419" s="12">
        <f t="shared" si="407"/>
        <v>60</v>
      </c>
      <c r="D1419" s="12" t="str">
        <f t="shared" ref="D1419:D1470" si="423">IF(OR(C1419&lt;(QUARTILE(C$11:C$1470,1))-(((QUARTILE(C$11:C$1470,3))-(QUARTILE(C$11:C$1470,1)))*1.5),C1419&gt;(QUARTILE(C$11:C$1470,3))+(((QUARTILE(C$11:C$1470,3))-(QUARTILE(C$11:C$1470,1)))*1.5)),"yes","no")</f>
        <v>no</v>
      </c>
      <c r="E1419" s="12" t="str">
        <f t="shared" si="408"/>
        <v>Below Average</v>
      </c>
      <c r="F1419" s="21">
        <v>7740</v>
      </c>
      <c r="G1419" s="21" t="str">
        <f t="shared" si="409"/>
        <v>no</v>
      </c>
      <c r="H1419" s="21" t="str">
        <f t="shared" si="410"/>
        <v>Below Average</v>
      </c>
      <c r="I1419" s="12" t="s">
        <v>143</v>
      </c>
      <c r="J1419" s="12" t="str">
        <f t="shared" si="411"/>
        <v>OldTown</v>
      </c>
      <c r="K1419" s="12" t="s">
        <v>91</v>
      </c>
      <c r="L1419" s="12">
        <f t="shared" ref="L1419:L1470" si="424">IFERROR(AVERAGEIFS($AK$11:$AK$1470,$I$11:$I$1470,$I1419,$K$11:$K$1470,"1Fam"),"")</f>
        <v>57.90974368543602</v>
      </c>
      <c r="M1419" s="12" t="str">
        <f t="shared" si="412"/>
        <v>Below Average</v>
      </c>
      <c r="N1419" s="22">
        <v>4</v>
      </c>
      <c r="O1419" s="22" t="str">
        <f t="shared" si="413"/>
        <v>Low</v>
      </c>
      <c r="P1419">
        <v>1910</v>
      </c>
      <c r="Q1419">
        <v>1950</v>
      </c>
      <c r="R1419" s="23">
        <v>622</v>
      </c>
      <c r="S1419" s="23" t="str">
        <f t="shared" si="414"/>
        <v>no</v>
      </c>
      <c r="T1419" s="23" t="str">
        <f t="shared" si="415"/>
        <v>Below Average</v>
      </c>
      <c r="U1419" s="24">
        <v>741</v>
      </c>
      <c r="V1419" s="24">
        <v>622</v>
      </c>
      <c r="W1419" s="24" t="s">
        <v>412</v>
      </c>
      <c r="X1419" s="24">
        <v>1363</v>
      </c>
      <c r="Y1419" s="24" t="str">
        <f t="shared" si="416"/>
        <v>no</v>
      </c>
      <c r="Z1419" s="24" t="str">
        <f t="shared" si="417"/>
        <v>Below Average</v>
      </c>
      <c r="AA1419" s="25">
        <v>0</v>
      </c>
      <c r="AB1419" s="25">
        <v>0</v>
      </c>
      <c r="AC1419" s="25">
        <v>1</v>
      </c>
      <c r="AD1419" s="25">
        <v>0</v>
      </c>
      <c r="AE1419" s="25">
        <f t="shared" si="418"/>
        <v>1</v>
      </c>
      <c r="AF1419" s="25" t="str">
        <f t="shared" si="419"/>
        <v>Less</v>
      </c>
      <c r="AG1419" s="57">
        <v>6</v>
      </c>
      <c r="AH1419" s="29">
        <v>125500</v>
      </c>
      <c r="AI1419" s="29">
        <f t="shared" ref="AI1419:AI1470" si="425">R1419+X1419</f>
        <v>1985</v>
      </c>
      <c r="AJ1419" s="29" t="str">
        <f t="shared" si="420"/>
        <v>no</v>
      </c>
      <c r="AK1419" s="29">
        <f t="shared" si="421"/>
        <v>63.224181360201513</v>
      </c>
      <c r="AL1419" s="29">
        <f t="shared" si="422"/>
        <v>92.07630227439472</v>
      </c>
    </row>
    <row r="1420" spans="1:38" x14ac:dyDescent="0.2">
      <c r="A1420">
        <v>1410</v>
      </c>
      <c r="B1420" s="12">
        <v>46</v>
      </c>
      <c r="C1420" s="12">
        <f t="shared" ref="C1420:C1470" si="426">IF(B1420="NA", $B$4, B1420)</f>
        <v>46</v>
      </c>
      <c r="D1420" s="12" t="str">
        <f t="shared" si="423"/>
        <v>no</v>
      </c>
      <c r="E1420" s="12" t="str">
        <f t="shared" ref="E1420:E1470" si="427">IF(C1420&gt;=AVERAGE(C$11:C$1470),"Above Average","Below Average")</f>
        <v>Below Average</v>
      </c>
      <c r="F1420" s="21">
        <v>20544</v>
      </c>
      <c r="G1420" s="21" t="str">
        <f t="shared" ref="G1420:G1470" si="428">IF(OR(F1420&lt;(QUARTILE(F$11:F$1470,1))-(((QUARTILE(F$11:F$1470,3))-(QUARTILE(F$11:F$1470,1)))*1.5),F1420&gt;(QUARTILE(F$11:F$1470,3))+(((QUARTILE(F$11:F$1470,3))-(QUARTILE(F$11:F$1470,1)))*1.5)),"yes","no")</f>
        <v>yes</v>
      </c>
      <c r="H1420" s="21" t="str">
        <f t="shared" ref="H1420:H1470" si="429">IF(F1420&gt;=AVERAGE(F$11:F$1470),"Above Average","Below Average")</f>
        <v>Above Average</v>
      </c>
      <c r="I1420" s="12" t="s">
        <v>138</v>
      </c>
      <c r="J1420" s="12" t="str">
        <f t="shared" ref="J1420:J1470" si="430">IF(K1420="1Fam",I1420,"")</f>
        <v>NWAmes</v>
      </c>
      <c r="K1420" s="12" t="s">
        <v>91</v>
      </c>
      <c r="L1420" s="12">
        <f t="shared" si="424"/>
        <v>67.115548801871967</v>
      </c>
      <c r="M1420" s="12" t="str">
        <f t="shared" ref="M1420:M1470" si="431">IF(J1420="","",IF(L1420&gt;=AVERAGE($L$11:$L$1470),"Above Average","Below Average"))</f>
        <v>Below Average</v>
      </c>
      <c r="N1420" s="22">
        <v>7</v>
      </c>
      <c r="O1420" s="22" t="str">
        <f t="shared" ref="O1420:O1470" si="432">IF(N1420&gt;=7,"High","Low")</f>
        <v>High</v>
      </c>
      <c r="P1420">
        <v>1986</v>
      </c>
      <c r="Q1420">
        <v>1991</v>
      </c>
      <c r="R1420" s="23">
        <v>791</v>
      </c>
      <c r="S1420" s="23" t="str">
        <f t="shared" ref="S1420:S1470" si="433">IF(OR(R1420&lt;(QUARTILE(R$11:R$1470,1))-(((QUARTILE(R$11:R$1470,3))-(QUARTILE(R$11:R$1470,1)))*1.5),R1420&gt;(QUARTILE(R$11:R$1470,3))+(((QUARTILE(R$11:R$1470,3))-(QUARTILE(R$11:R$1470,1)))*1.5)),"yes","no")</f>
        <v>no</v>
      </c>
      <c r="T1420" s="23" t="str">
        <f t="shared" ref="T1420:T1470" si="434">IF(R1420&gt;=AVERAGE(R$11:R$1470),"Above Average","Below Average")</f>
        <v>Below Average</v>
      </c>
      <c r="U1420" s="24">
        <v>1236</v>
      </c>
      <c r="V1420" s="24">
        <v>857</v>
      </c>
      <c r="W1420" s="24" t="s">
        <v>412</v>
      </c>
      <c r="X1420" s="24">
        <v>2093</v>
      </c>
      <c r="Y1420" s="24" t="str">
        <f t="shared" ref="Y1420:Y1470" si="435">IF(OR(X1420&lt;(QUARTILE(X$11:X$1470,1))-(((QUARTILE(X$11:X$1470,3))-(QUARTILE(X$11:X$1470,1)))*1.5),X1420&gt;(QUARTILE(X$11:X$1470,3))+(((QUARTILE(X$11:X$1470,3))-(QUARTILE(X$11:X$1470,1)))*1.5)),"yes","no")</f>
        <v>no</v>
      </c>
      <c r="Z1420" s="24" t="str">
        <f t="shared" ref="Z1420:Z1470" si="436">IF(X1420&gt;=AVERAGE(X$11:X$1470),"Above Average","Below Average")</f>
        <v>Above Average</v>
      </c>
      <c r="AA1420" s="25">
        <v>0</v>
      </c>
      <c r="AB1420" s="25">
        <v>0</v>
      </c>
      <c r="AC1420" s="25">
        <v>2</v>
      </c>
      <c r="AD1420" s="25">
        <v>1</v>
      </c>
      <c r="AE1420" s="25">
        <f t="shared" ref="AE1420:AE1470" si="437">SUM(AA1420:AD1420)</f>
        <v>3</v>
      </c>
      <c r="AF1420" s="25" t="str">
        <f t="shared" ref="AF1420:AF1470" si="438">IF(AE1420&gt;=3,"More","Less")</f>
        <v>More</v>
      </c>
      <c r="AG1420" s="57">
        <v>7</v>
      </c>
      <c r="AH1420" s="29">
        <v>215000</v>
      </c>
      <c r="AI1420" s="29">
        <f t="shared" si="425"/>
        <v>2884</v>
      </c>
      <c r="AJ1420" s="29" t="str">
        <f t="shared" ref="AJ1420:AJ1470" si="439">IF(OR(AI1420&lt;(QUARTILE(AI$11:AI$1470,1))-(((QUARTILE(AI$11:AI$1470,3))-(QUARTILE(AI$11:AI$1470,1)))*1.5),AI1420&gt;(QUARTILE(AI$11:AI$1470,3))+(((QUARTILE(AI$11:AI$1470,3))-(QUARTILE(AI$11:AI$1470,1)))*1.5)),"yes","no")</f>
        <v>no</v>
      </c>
      <c r="AK1420" s="29">
        <f t="shared" ref="AK1420:AK1470" si="440">AH1420/AI1420</f>
        <v>74.549237170596399</v>
      </c>
      <c r="AL1420" s="29">
        <f t="shared" ref="AL1420:AL1470" si="441">AH1420/X1420</f>
        <v>102.72336359292881</v>
      </c>
    </row>
    <row r="1421" spans="1:38" x14ac:dyDescent="0.2">
      <c r="A1421">
        <v>1411</v>
      </c>
      <c r="B1421" s="12">
        <v>79</v>
      </c>
      <c r="C1421" s="12">
        <f t="shared" si="426"/>
        <v>79</v>
      </c>
      <c r="D1421" s="12" t="str">
        <f t="shared" si="423"/>
        <v>no</v>
      </c>
      <c r="E1421" s="12" t="str">
        <f t="shared" si="427"/>
        <v>Above Average</v>
      </c>
      <c r="F1421" s="21">
        <v>12420</v>
      </c>
      <c r="G1421" s="21" t="str">
        <f t="shared" si="428"/>
        <v>no</v>
      </c>
      <c r="H1421" s="21" t="str">
        <f t="shared" si="429"/>
        <v>Above Average</v>
      </c>
      <c r="I1421" s="12" t="s">
        <v>89</v>
      </c>
      <c r="J1421" s="12" t="str">
        <f t="shared" si="430"/>
        <v>CollgCr</v>
      </c>
      <c r="K1421" s="12" t="s">
        <v>91</v>
      </c>
      <c r="L1421" s="12">
        <f t="shared" si="424"/>
        <v>74.535824409408733</v>
      </c>
      <c r="M1421" s="12" t="str">
        <f t="shared" si="431"/>
        <v>Above Average</v>
      </c>
      <c r="N1421" s="22">
        <v>7</v>
      </c>
      <c r="O1421" s="22" t="str">
        <f t="shared" si="432"/>
        <v>High</v>
      </c>
      <c r="P1421">
        <v>2001</v>
      </c>
      <c r="Q1421">
        <v>2001</v>
      </c>
      <c r="R1421" s="23">
        <v>944</v>
      </c>
      <c r="S1421" s="23" t="str">
        <f t="shared" si="433"/>
        <v>no</v>
      </c>
      <c r="T1421" s="23" t="str">
        <f t="shared" si="434"/>
        <v>Below Average</v>
      </c>
      <c r="U1421" s="24">
        <v>944</v>
      </c>
      <c r="V1421" s="24">
        <v>896</v>
      </c>
      <c r="W1421" s="24" t="s">
        <v>412</v>
      </c>
      <c r="X1421" s="24">
        <v>1840</v>
      </c>
      <c r="Y1421" s="24" t="str">
        <f t="shared" si="435"/>
        <v>no</v>
      </c>
      <c r="Z1421" s="24" t="str">
        <f t="shared" si="436"/>
        <v>Above Average</v>
      </c>
      <c r="AA1421" s="25">
        <v>1</v>
      </c>
      <c r="AB1421" s="25">
        <v>0</v>
      </c>
      <c r="AC1421" s="25">
        <v>2</v>
      </c>
      <c r="AD1421" s="25">
        <v>1</v>
      </c>
      <c r="AE1421" s="25">
        <f t="shared" si="437"/>
        <v>4</v>
      </c>
      <c r="AF1421" s="25" t="str">
        <f t="shared" si="438"/>
        <v>More</v>
      </c>
      <c r="AG1421" s="57">
        <v>6</v>
      </c>
      <c r="AH1421" s="29">
        <v>230000</v>
      </c>
      <c r="AI1421" s="29">
        <f t="shared" si="425"/>
        <v>2784</v>
      </c>
      <c r="AJ1421" s="29" t="str">
        <f t="shared" si="439"/>
        <v>no</v>
      </c>
      <c r="AK1421" s="29">
        <f t="shared" si="440"/>
        <v>82.614942528735625</v>
      </c>
      <c r="AL1421" s="29">
        <f t="shared" si="441"/>
        <v>125</v>
      </c>
    </row>
    <row r="1422" spans="1:38" x14ac:dyDescent="0.2">
      <c r="A1422">
        <v>1412</v>
      </c>
      <c r="B1422" s="12">
        <v>80</v>
      </c>
      <c r="C1422" s="12">
        <f t="shared" si="426"/>
        <v>80</v>
      </c>
      <c r="D1422" s="12" t="str">
        <f t="shared" si="423"/>
        <v>no</v>
      </c>
      <c r="E1422" s="12" t="str">
        <f t="shared" si="427"/>
        <v>Above Average</v>
      </c>
      <c r="F1422" s="21">
        <v>9600</v>
      </c>
      <c r="G1422" s="21" t="str">
        <f t="shared" si="428"/>
        <v>no</v>
      </c>
      <c r="H1422" s="21" t="str">
        <f t="shared" si="429"/>
        <v>Below Average</v>
      </c>
      <c r="I1422" s="12" t="s">
        <v>162</v>
      </c>
      <c r="J1422" s="12" t="str">
        <f t="shared" si="430"/>
        <v>NAmes</v>
      </c>
      <c r="K1422" s="12" t="s">
        <v>91</v>
      </c>
      <c r="L1422" s="12">
        <f t="shared" si="424"/>
        <v>65.191384752822614</v>
      </c>
      <c r="M1422" s="12" t="str">
        <f t="shared" si="431"/>
        <v>Below Average</v>
      </c>
      <c r="N1422" s="22">
        <v>6</v>
      </c>
      <c r="O1422" s="22" t="str">
        <f t="shared" si="432"/>
        <v>Low</v>
      </c>
      <c r="P1422">
        <v>1950</v>
      </c>
      <c r="Q1422">
        <v>2005</v>
      </c>
      <c r="R1422" s="23">
        <v>856</v>
      </c>
      <c r="S1422" s="23" t="str">
        <f t="shared" si="433"/>
        <v>no</v>
      </c>
      <c r="T1422" s="23" t="str">
        <f t="shared" si="434"/>
        <v>Below Average</v>
      </c>
      <c r="U1422" s="24">
        <v>1112</v>
      </c>
      <c r="V1422" s="24">
        <v>556</v>
      </c>
      <c r="W1422" s="24" t="s">
        <v>412</v>
      </c>
      <c r="X1422" s="24">
        <v>1668</v>
      </c>
      <c r="Y1422" s="24" t="str">
        <f t="shared" si="435"/>
        <v>no</v>
      </c>
      <c r="Z1422" s="24" t="str">
        <f t="shared" si="436"/>
        <v>Above Average</v>
      </c>
      <c r="AA1422" s="25">
        <v>0</v>
      </c>
      <c r="AB1422" s="25">
        <v>0</v>
      </c>
      <c r="AC1422" s="25">
        <v>1</v>
      </c>
      <c r="AD1422" s="25">
        <v>1</v>
      </c>
      <c r="AE1422" s="25">
        <f t="shared" si="437"/>
        <v>2</v>
      </c>
      <c r="AF1422" s="25" t="str">
        <f t="shared" si="438"/>
        <v>Less</v>
      </c>
      <c r="AG1422" s="57">
        <v>6</v>
      </c>
      <c r="AH1422" s="29">
        <v>140000</v>
      </c>
      <c r="AI1422" s="29">
        <f t="shared" si="425"/>
        <v>2524</v>
      </c>
      <c r="AJ1422" s="29" t="str">
        <f t="shared" si="439"/>
        <v>no</v>
      </c>
      <c r="AK1422" s="29">
        <f t="shared" si="440"/>
        <v>55.467511885895405</v>
      </c>
      <c r="AL1422" s="29">
        <f t="shared" si="441"/>
        <v>83.932853717026376</v>
      </c>
    </row>
    <row r="1423" spans="1:38" x14ac:dyDescent="0.2">
      <c r="A1423">
        <v>1413</v>
      </c>
      <c r="B1423" s="12">
        <v>60</v>
      </c>
      <c r="C1423" s="12">
        <f t="shared" si="426"/>
        <v>60</v>
      </c>
      <c r="D1423" s="12" t="str">
        <f t="shared" si="423"/>
        <v>no</v>
      </c>
      <c r="E1423" s="12" t="str">
        <f t="shared" si="427"/>
        <v>Below Average</v>
      </c>
      <c r="F1423" s="21">
        <v>7200</v>
      </c>
      <c r="G1423" s="21" t="str">
        <f t="shared" si="428"/>
        <v>no</v>
      </c>
      <c r="H1423" s="21" t="str">
        <f t="shared" si="429"/>
        <v>Below Average</v>
      </c>
      <c r="I1423" s="12" t="s">
        <v>162</v>
      </c>
      <c r="J1423" s="12" t="str">
        <f t="shared" si="430"/>
        <v/>
      </c>
      <c r="K1423" s="12" t="s">
        <v>167</v>
      </c>
      <c r="L1423" s="12">
        <f t="shared" si="424"/>
        <v>65.191384752822614</v>
      </c>
      <c r="M1423" s="12" t="str">
        <f t="shared" si="431"/>
        <v/>
      </c>
      <c r="N1423" s="22">
        <v>4</v>
      </c>
      <c r="O1423" s="22" t="str">
        <f t="shared" si="432"/>
        <v>Low</v>
      </c>
      <c r="P1423">
        <v>1949</v>
      </c>
      <c r="Q1423">
        <v>1950</v>
      </c>
      <c r="R1423" s="23">
        <v>0</v>
      </c>
      <c r="S1423" s="23" t="str">
        <f t="shared" si="433"/>
        <v>yes</v>
      </c>
      <c r="T1423" s="23" t="str">
        <f t="shared" si="434"/>
        <v>Below Average</v>
      </c>
      <c r="U1423" s="24">
        <v>1040</v>
      </c>
      <c r="V1423" s="24">
        <v>0</v>
      </c>
      <c r="W1423" s="24" t="s">
        <v>413</v>
      </c>
      <c r="X1423" s="24">
        <v>1040</v>
      </c>
      <c r="Y1423" s="24" t="str">
        <f t="shared" si="435"/>
        <v>no</v>
      </c>
      <c r="Z1423" s="24" t="str">
        <f t="shared" si="436"/>
        <v>Below Average</v>
      </c>
      <c r="AA1423" s="25">
        <v>0</v>
      </c>
      <c r="AB1423" s="25">
        <v>0</v>
      </c>
      <c r="AC1423" s="25">
        <v>2</v>
      </c>
      <c r="AD1423" s="25">
        <v>0</v>
      </c>
      <c r="AE1423" s="25">
        <f t="shared" si="437"/>
        <v>2</v>
      </c>
      <c r="AF1423" s="25" t="str">
        <f t="shared" si="438"/>
        <v>Less</v>
      </c>
      <c r="AG1423" s="57">
        <v>6</v>
      </c>
      <c r="AH1423" s="29">
        <v>90000</v>
      </c>
      <c r="AI1423" s="29">
        <f t="shared" si="425"/>
        <v>1040</v>
      </c>
      <c r="AJ1423" s="29" t="str">
        <f t="shared" si="439"/>
        <v>no</v>
      </c>
      <c r="AK1423" s="29">
        <f t="shared" si="440"/>
        <v>86.538461538461533</v>
      </c>
      <c r="AL1423" s="29">
        <f t="shared" si="441"/>
        <v>86.538461538461533</v>
      </c>
    </row>
    <row r="1424" spans="1:38" x14ac:dyDescent="0.2">
      <c r="A1424">
        <v>1414</v>
      </c>
      <c r="B1424" s="12">
        <v>88</v>
      </c>
      <c r="C1424" s="12">
        <f t="shared" si="426"/>
        <v>88</v>
      </c>
      <c r="D1424" s="12" t="str">
        <f t="shared" si="423"/>
        <v>no</v>
      </c>
      <c r="E1424" s="12" t="str">
        <f t="shared" si="427"/>
        <v>Above Average</v>
      </c>
      <c r="F1424" s="21">
        <v>10994</v>
      </c>
      <c r="G1424" s="21" t="str">
        <f t="shared" si="428"/>
        <v>no</v>
      </c>
      <c r="H1424" s="21" t="str">
        <f t="shared" si="429"/>
        <v>Above Average</v>
      </c>
      <c r="I1424" s="12" t="s">
        <v>170</v>
      </c>
      <c r="J1424" s="12" t="str">
        <f t="shared" si="430"/>
        <v>SawyerW</v>
      </c>
      <c r="K1424" s="12" t="s">
        <v>91</v>
      </c>
      <c r="L1424" s="12">
        <f t="shared" si="424"/>
        <v>71.682411868126678</v>
      </c>
      <c r="M1424" s="12" t="str">
        <f t="shared" si="431"/>
        <v>Above Average</v>
      </c>
      <c r="N1424" s="22">
        <v>8</v>
      </c>
      <c r="O1424" s="22" t="str">
        <f t="shared" si="432"/>
        <v>High</v>
      </c>
      <c r="P1424">
        <v>2005</v>
      </c>
      <c r="Q1424">
        <v>2006</v>
      </c>
      <c r="R1424" s="23">
        <v>1844</v>
      </c>
      <c r="S1424" s="23" t="str">
        <f t="shared" si="433"/>
        <v>no</v>
      </c>
      <c r="T1424" s="23" t="str">
        <f t="shared" si="434"/>
        <v>Above Average</v>
      </c>
      <c r="U1424" s="24">
        <v>1844</v>
      </c>
      <c r="V1424" s="24">
        <v>0</v>
      </c>
      <c r="W1424" s="24" t="s">
        <v>413</v>
      </c>
      <c r="X1424" s="24">
        <v>1844</v>
      </c>
      <c r="Y1424" s="24" t="str">
        <f t="shared" si="435"/>
        <v>no</v>
      </c>
      <c r="Z1424" s="24" t="str">
        <f t="shared" si="436"/>
        <v>Above Average</v>
      </c>
      <c r="AA1424" s="25">
        <v>1</v>
      </c>
      <c r="AB1424" s="25">
        <v>0</v>
      </c>
      <c r="AC1424" s="25">
        <v>2</v>
      </c>
      <c r="AD1424" s="25">
        <v>0</v>
      </c>
      <c r="AE1424" s="25">
        <f t="shared" si="437"/>
        <v>3</v>
      </c>
      <c r="AF1424" s="25" t="str">
        <f t="shared" si="438"/>
        <v>More</v>
      </c>
      <c r="AG1424" s="57">
        <v>7</v>
      </c>
      <c r="AH1424" s="29">
        <v>257000</v>
      </c>
      <c r="AI1424" s="29">
        <f t="shared" si="425"/>
        <v>3688</v>
      </c>
      <c r="AJ1424" s="29" t="str">
        <f t="shared" si="439"/>
        <v>no</v>
      </c>
      <c r="AK1424" s="29">
        <f t="shared" si="440"/>
        <v>69.685466377440349</v>
      </c>
      <c r="AL1424" s="29">
        <f t="shared" si="441"/>
        <v>139.3709327548807</v>
      </c>
    </row>
    <row r="1425" spans="1:38" x14ac:dyDescent="0.2">
      <c r="A1425">
        <v>1415</v>
      </c>
      <c r="B1425" s="12">
        <v>64</v>
      </c>
      <c r="C1425" s="12">
        <f t="shared" si="426"/>
        <v>64</v>
      </c>
      <c r="D1425" s="12" t="str">
        <f t="shared" si="423"/>
        <v>no</v>
      </c>
      <c r="E1425" s="12" t="str">
        <f t="shared" si="427"/>
        <v>Below Average</v>
      </c>
      <c r="F1425" s="21">
        <v>13053</v>
      </c>
      <c r="G1425" s="21" t="str">
        <f t="shared" si="428"/>
        <v>no</v>
      </c>
      <c r="H1425" s="21" t="str">
        <f t="shared" si="429"/>
        <v>Above Average</v>
      </c>
      <c r="I1425" s="12" t="s">
        <v>148</v>
      </c>
      <c r="J1425" s="12" t="str">
        <f t="shared" si="430"/>
        <v>BrkSide</v>
      </c>
      <c r="K1425" s="12" t="s">
        <v>91</v>
      </c>
      <c r="L1425" s="12">
        <f t="shared" si="424"/>
        <v>64.919237492322253</v>
      </c>
      <c r="M1425" s="12" t="str">
        <f t="shared" si="431"/>
        <v>Below Average</v>
      </c>
      <c r="N1425" s="22">
        <v>6</v>
      </c>
      <c r="O1425" s="22" t="str">
        <f t="shared" si="432"/>
        <v>Low</v>
      </c>
      <c r="P1425">
        <v>1923</v>
      </c>
      <c r="Q1425">
        <v>2000</v>
      </c>
      <c r="R1425" s="23">
        <v>833</v>
      </c>
      <c r="S1425" s="23" t="str">
        <f t="shared" si="433"/>
        <v>no</v>
      </c>
      <c r="T1425" s="23" t="str">
        <f t="shared" si="434"/>
        <v>Below Average</v>
      </c>
      <c r="U1425" s="24">
        <v>1053</v>
      </c>
      <c r="V1425" s="24">
        <v>795</v>
      </c>
      <c r="W1425" s="24" t="s">
        <v>412</v>
      </c>
      <c r="X1425" s="24">
        <v>1848</v>
      </c>
      <c r="Y1425" s="24" t="str">
        <f t="shared" si="435"/>
        <v>no</v>
      </c>
      <c r="Z1425" s="24" t="str">
        <f t="shared" si="436"/>
        <v>Above Average</v>
      </c>
      <c r="AA1425" s="25">
        <v>0</v>
      </c>
      <c r="AB1425" s="25">
        <v>0</v>
      </c>
      <c r="AC1425" s="25">
        <v>1</v>
      </c>
      <c r="AD1425" s="25">
        <v>1</v>
      </c>
      <c r="AE1425" s="25">
        <f t="shared" si="437"/>
        <v>2</v>
      </c>
      <c r="AF1425" s="25" t="str">
        <f t="shared" si="438"/>
        <v>Less</v>
      </c>
      <c r="AG1425" s="57">
        <v>8</v>
      </c>
      <c r="AH1425" s="29">
        <v>207000</v>
      </c>
      <c r="AI1425" s="29">
        <f t="shared" si="425"/>
        <v>2681</v>
      </c>
      <c r="AJ1425" s="29" t="str">
        <f t="shared" si="439"/>
        <v>no</v>
      </c>
      <c r="AK1425" s="29">
        <f t="shared" si="440"/>
        <v>77.209996270048492</v>
      </c>
      <c r="AL1425" s="29">
        <f t="shared" si="441"/>
        <v>112.01298701298701</v>
      </c>
    </row>
    <row r="1426" spans="1:38" x14ac:dyDescent="0.2">
      <c r="A1426">
        <v>1416</v>
      </c>
      <c r="B1426" s="12">
        <v>51</v>
      </c>
      <c r="C1426" s="12">
        <f t="shared" si="426"/>
        <v>51</v>
      </c>
      <c r="D1426" s="12" t="str">
        <f t="shared" si="423"/>
        <v>no</v>
      </c>
      <c r="E1426" s="12" t="str">
        <f t="shared" si="427"/>
        <v>Below Average</v>
      </c>
      <c r="F1426" s="21">
        <v>3635</v>
      </c>
      <c r="G1426" s="21" t="str">
        <f t="shared" si="428"/>
        <v>no</v>
      </c>
      <c r="H1426" s="21" t="str">
        <f t="shared" si="429"/>
        <v>Below Average</v>
      </c>
      <c r="I1426" s="12" t="s">
        <v>227</v>
      </c>
      <c r="J1426" s="12" t="str">
        <f t="shared" si="430"/>
        <v/>
      </c>
      <c r="K1426" s="12" t="s">
        <v>179</v>
      </c>
      <c r="L1426" s="12">
        <f t="shared" si="424"/>
        <v>63.149684044233808</v>
      </c>
      <c r="M1426" s="12" t="str">
        <f t="shared" si="431"/>
        <v/>
      </c>
      <c r="N1426" s="22">
        <v>7</v>
      </c>
      <c r="O1426" s="22" t="str">
        <f t="shared" si="432"/>
        <v>High</v>
      </c>
      <c r="P1426">
        <v>2007</v>
      </c>
      <c r="Q1426">
        <v>2007</v>
      </c>
      <c r="R1426" s="23">
        <v>1386</v>
      </c>
      <c r="S1426" s="23" t="str">
        <f t="shared" si="433"/>
        <v>no</v>
      </c>
      <c r="T1426" s="23" t="str">
        <f t="shared" si="434"/>
        <v>Above Average</v>
      </c>
      <c r="U1426" s="24">
        <v>1569</v>
      </c>
      <c r="V1426" s="24">
        <v>0</v>
      </c>
      <c r="W1426" s="24" t="s">
        <v>413</v>
      </c>
      <c r="X1426" s="24">
        <v>1569</v>
      </c>
      <c r="Y1426" s="24" t="str">
        <f t="shared" si="435"/>
        <v>no</v>
      </c>
      <c r="Z1426" s="24" t="str">
        <f t="shared" si="436"/>
        <v>Above Average</v>
      </c>
      <c r="AA1426" s="25">
        <v>0</v>
      </c>
      <c r="AB1426" s="25">
        <v>1</v>
      </c>
      <c r="AC1426" s="25">
        <v>2</v>
      </c>
      <c r="AD1426" s="25">
        <v>0</v>
      </c>
      <c r="AE1426" s="25">
        <f t="shared" si="437"/>
        <v>3</v>
      </c>
      <c r="AF1426" s="25" t="str">
        <f t="shared" si="438"/>
        <v>More</v>
      </c>
      <c r="AG1426" s="57">
        <v>7</v>
      </c>
      <c r="AH1426" s="29">
        <v>175900</v>
      </c>
      <c r="AI1426" s="29">
        <f t="shared" si="425"/>
        <v>2955</v>
      </c>
      <c r="AJ1426" s="29" t="str">
        <f t="shared" si="439"/>
        <v>no</v>
      </c>
      <c r="AK1426" s="29">
        <f t="shared" si="440"/>
        <v>59.526226734348562</v>
      </c>
      <c r="AL1426" s="29">
        <f t="shared" si="441"/>
        <v>112.10962396430848</v>
      </c>
    </row>
    <row r="1427" spans="1:38" x14ac:dyDescent="0.2">
      <c r="A1427">
        <v>1417</v>
      </c>
      <c r="B1427" s="12">
        <v>60</v>
      </c>
      <c r="C1427" s="12">
        <f t="shared" si="426"/>
        <v>60</v>
      </c>
      <c r="D1427" s="12" t="str">
        <f t="shared" si="423"/>
        <v>no</v>
      </c>
      <c r="E1427" s="12" t="str">
        <f t="shared" si="427"/>
        <v>Below Average</v>
      </c>
      <c r="F1427" s="21">
        <v>11340</v>
      </c>
      <c r="G1427" s="21" t="str">
        <f t="shared" si="428"/>
        <v>no</v>
      </c>
      <c r="H1427" s="21" t="str">
        <f t="shared" si="429"/>
        <v>Above Average</v>
      </c>
      <c r="I1427" s="12" t="s">
        <v>143</v>
      </c>
      <c r="J1427" s="12" t="str">
        <f t="shared" si="430"/>
        <v/>
      </c>
      <c r="K1427" s="12" t="s">
        <v>149</v>
      </c>
      <c r="L1427" s="12">
        <f t="shared" si="424"/>
        <v>57.90974368543602</v>
      </c>
      <c r="M1427" s="12" t="str">
        <f t="shared" si="431"/>
        <v/>
      </c>
      <c r="N1427" s="22">
        <v>4</v>
      </c>
      <c r="O1427" s="22" t="str">
        <f t="shared" si="432"/>
        <v>Low</v>
      </c>
      <c r="P1427">
        <v>1885</v>
      </c>
      <c r="Q1427">
        <v>1950</v>
      </c>
      <c r="R1427" s="23">
        <v>777</v>
      </c>
      <c r="S1427" s="23" t="str">
        <f t="shared" si="433"/>
        <v>no</v>
      </c>
      <c r="T1427" s="23" t="str">
        <f t="shared" si="434"/>
        <v>Below Average</v>
      </c>
      <c r="U1427" s="24">
        <v>1246</v>
      </c>
      <c r="V1427" s="24">
        <v>1044</v>
      </c>
      <c r="W1427" s="24" t="s">
        <v>412</v>
      </c>
      <c r="X1427" s="24">
        <v>2290</v>
      </c>
      <c r="Y1427" s="24" t="str">
        <f t="shared" si="435"/>
        <v>no</v>
      </c>
      <c r="Z1427" s="24" t="str">
        <f t="shared" si="436"/>
        <v>Above Average</v>
      </c>
      <c r="AA1427" s="25">
        <v>0</v>
      </c>
      <c r="AB1427" s="25">
        <v>0</v>
      </c>
      <c r="AC1427" s="25">
        <v>2</v>
      </c>
      <c r="AD1427" s="25">
        <v>0</v>
      </c>
      <c r="AE1427" s="25">
        <f t="shared" si="437"/>
        <v>2</v>
      </c>
      <c r="AF1427" s="25" t="str">
        <f t="shared" si="438"/>
        <v>Less</v>
      </c>
      <c r="AG1427" s="57">
        <v>11</v>
      </c>
      <c r="AH1427" s="29">
        <v>122500</v>
      </c>
      <c r="AI1427" s="29">
        <f t="shared" si="425"/>
        <v>3067</v>
      </c>
      <c r="AJ1427" s="29" t="str">
        <f t="shared" si="439"/>
        <v>no</v>
      </c>
      <c r="AK1427" s="29">
        <f t="shared" si="440"/>
        <v>39.94131072709488</v>
      </c>
      <c r="AL1427" s="29">
        <f t="shared" si="441"/>
        <v>53.493449781659386</v>
      </c>
    </row>
    <row r="1428" spans="1:38" x14ac:dyDescent="0.2">
      <c r="A1428">
        <v>1418</v>
      </c>
      <c r="B1428" s="12" t="s">
        <v>83</v>
      </c>
      <c r="C1428" s="12">
        <f t="shared" si="426"/>
        <v>69</v>
      </c>
      <c r="D1428" s="12" t="str">
        <f t="shared" si="423"/>
        <v>no</v>
      </c>
      <c r="E1428" s="12" t="str">
        <f t="shared" si="427"/>
        <v>Below Average</v>
      </c>
      <c r="F1428" s="21">
        <v>16545</v>
      </c>
      <c r="G1428" s="21" t="str">
        <f t="shared" si="428"/>
        <v>no</v>
      </c>
      <c r="H1428" s="21" t="str">
        <f t="shared" si="429"/>
        <v>Above Average</v>
      </c>
      <c r="I1428" s="12" t="s">
        <v>129</v>
      </c>
      <c r="J1428" s="12" t="str">
        <f t="shared" si="430"/>
        <v>NoRidge</v>
      </c>
      <c r="K1428" s="12" t="s">
        <v>91</v>
      </c>
      <c r="L1428" s="12">
        <f t="shared" si="424"/>
        <v>82.673563019433331</v>
      </c>
      <c r="M1428" s="12" t="str">
        <f t="shared" si="431"/>
        <v>Above Average</v>
      </c>
      <c r="N1428" s="22">
        <v>8</v>
      </c>
      <c r="O1428" s="22" t="str">
        <f t="shared" si="432"/>
        <v>High</v>
      </c>
      <c r="P1428">
        <v>1998</v>
      </c>
      <c r="Q1428">
        <v>1998</v>
      </c>
      <c r="R1428" s="23">
        <v>1284</v>
      </c>
      <c r="S1428" s="23" t="str">
        <f t="shared" si="433"/>
        <v>no</v>
      </c>
      <c r="T1428" s="23" t="str">
        <f t="shared" si="434"/>
        <v>Above Average</v>
      </c>
      <c r="U1428" s="24">
        <v>1310</v>
      </c>
      <c r="V1428" s="24">
        <v>1140</v>
      </c>
      <c r="W1428" s="24" t="s">
        <v>412</v>
      </c>
      <c r="X1428" s="24">
        <v>2450</v>
      </c>
      <c r="Y1428" s="24" t="str">
        <f t="shared" si="435"/>
        <v>no</v>
      </c>
      <c r="Z1428" s="24" t="str">
        <f t="shared" si="436"/>
        <v>Above Average</v>
      </c>
      <c r="AA1428" s="25">
        <v>1</v>
      </c>
      <c r="AB1428" s="25">
        <v>0</v>
      </c>
      <c r="AC1428" s="25">
        <v>2</v>
      </c>
      <c r="AD1428" s="25">
        <v>1</v>
      </c>
      <c r="AE1428" s="25">
        <f t="shared" si="437"/>
        <v>4</v>
      </c>
      <c r="AF1428" s="25" t="str">
        <f t="shared" si="438"/>
        <v>More</v>
      </c>
      <c r="AG1428" s="57">
        <v>7</v>
      </c>
      <c r="AH1428" s="29">
        <v>340000</v>
      </c>
      <c r="AI1428" s="29">
        <f t="shared" si="425"/>
        <v>3734</v>
      </c>
      <c r="AJ1428" s="29" t="str">
        <f t="shared" si="439"/>
        <v>no</v>
      </c>
      <c r="AK1428" s="29">
        <f t="shared" si="440"/>
        <v>91.055168719871446</v>
      </c>
      <c r="AL1428" s="29">
        <f t="shared" si="441"/>
        <v>138.77551020408163</v>
      </c>
    </row>
    <row r="1429" spans="1:38" x14ac:dyDescent="0.2">
      <c r="A1429">
        <v>1419</v>
      </c>
      <c r="B1429" s="12">
        <v>71</v>
      </c>
      <c r="C1429" s="12">
        <f t="shared" si="426"/>
        <v>71</v>
      </c>
      <c r="D1429" s="12" t="str">
        <f t="shared" si="423"/>
        <v>no</v>
      </c>
      <c r="E1429" s="12" t="str">
        <f t="shared" si="427"/>
        <v>Above Average</v>
      </c>
      <c r="F1429" s="21">
        <v>9204</v>
      </c>
      <c r="G1429" s="21" t="str">
        <f t="shared" si="428"/>
        <v>no</v>
      </c>
      <c r="H1429" s="21" t="str">
        <f t="shared" si="429"/>
        <v>Below Average</v>
      </c>
      <c r="I1429" s="12" t="s">
        <v>162</v>
      </c>
      <c r="J1429" s="12" t="str">
        <f t="shared" si="430"/>
        <v>NAmes</v>
      </c>
      <c r="K1429" s="12" t="s">
        <v>91</v>
      </c>
      <c r="L1429" s="12">
        <f t="shared" si="424"/>
        <v>65.191384752822614</v>
      </c>
      <c r="M1429" s="12" t="str">
        <f t="shared" si="431"/>
        <v>Below Average</v>
      </c>
      <c r="N1429" s="22">
        <v>5</v>
      </c>
      <c r="O1429" s="22" t="str">
        <f t="shared" si="432"/>
        <v>Low</v>
      </c>
      <c r="P1429">
        <v>1963</v>
      </c>
      <c r="Q1429">
        <v>1963</v>
      </c>
      <c r="R1429" s="23">
        <v>1144</v>
      </c>
      <c r="S1429" s="23" t="str">
        <f t="shared" si="433"/>
        <v>no</v>
      </c>
      <c r="T1429" s="23" t="str">
        <f t="shared" si="434"/>
        <v>Above Average</v>
      </c>
      <c r="U1429" s="24">
        <v>1144</v>
      </c>
      <c r="V1429" s="24">
        <v>0</v>
      </c>
      <c r="W1429" s="24" t="s">
        <v>413</v>
      </c>
      <c r="X1429" s="24">
        <v>1144</v>
      </c>
      <c r="Y1429" s="24" t="str">
        <f t="shared" si="435"/>
        <v>no</v>
      </c>
      <c r="Z1429" s="24" t="str">
        <f t="shared" si="436"/>
        <v>Below Average</v>
      </c>
      <c r="AA1429" s="25">
        <v>1</v>
      </c>
      <c r="AB1429" s="25">
        <v>0</v>
      </c>
      <c r="AC1429" s="25">
        <v>1</v>
      </c>
      <c r="AD1429" s="25">
        <v>1</v>
      </c>
      <c r="AE1429" s="25">
        <f t="shared" si="437"/>
        <v>3</v>
      </c>
      <c r="AF1429" s="25" t="str">
        <f t="shared" si="438"/>
        <v>More</v>
      </c>
      <c r="AG1429" s="57">
        <v>6</v>
      </c>
      <c r="AH1429" s="29">
        <v>124000</v>
      </c>
      <c r="AI1429" s="29">
        <f t="shared" si="425"/>
        <v>2288</v>
      </c>
      <c r="AJ1429" s="29" t="str">
        <f t="shared" si="439"/>
        <v>no</v>
      </c>
      <c r="AK1429" s="29">
        <f t="shared" si="440"/>
        <v>54.195804195804193</v>
      </c>
      <c r="AL1429" s="29">
        <f t="shared" si="441"/>
        <v>108.39160839160839</v>
      </c>
    </row>
    <row r="1430" spans="1:38" x14ac:dyDescent="0.2">
      <c r="A1430">
        <v>1420</v>
      </c>
      <c r="B1430" s="12" t="s">
        <v>83</v>
      </c>
      <c r="C1430" s="12">
        <f t="shared" si="426"/>
        <v>69</v>
      </c>
      <c r="D1430" s="12" t="str">
        <f t="shared" si="423"/>
        <v>no</v>
      </c>
      <c r="E1430" s="12" t="str">
        <f t="shared" si="427"/>
        <v>Below Average</v>
      </c>
      <c r="F1430" s="21">
        <v>16381</v>
      </c>
      <c r="G1430" s="21" t="str">
        <f t="shared" si="428"/>
        <v>no</v>
      </c>
      <c r="H1430" s="21" t="str">
        <f t="shared" si="429"/>
        <v>Above Average</v>
      </c>
      <c r="I1430" s="12" t="s">
        <v>123</v>
      </c>
      <c r="J1430" s="12" t="str">
        <f t="shared" si="430"/>
        <v>Crawfor</v>
      </c>
      <c r="K1430" s="12" t="s">
        <v>91</v>
      </c>
      <c r="L1430" s="12">
        <f t="shared" si="424"/>
        <v>74.989820121918996</v>
      </c>
      <c r="M1430" s="12" t="str">
        <f t="shared" si="431"/>
        <v>Above Average</v>
      </c>
      <c r="N1430" s="22">
        <v>6</v>
      </c>
      <c r="O1430" s="22" t="str">
        <f t="shared" si="432"/>
        <v>Low</v>
      </c>
      <c r="P1430">
        <v>1969</v>
      </c>
      <c r="Q1430">
        <v>1969</v>
      </c>
      <c r="R1430" s="23">
        <v>1844</v>
      </c>
      <c r="S1430" s="23" t="str">
        <f t="shared" si="433"/>
        <v>no</v>
      </c>
      <c r="T1430" s="23" t="str">
        <f t="shared" si="434"/>
        <v>Above Average</v>
      </c>
      <c r="U1430" s="24">
        <v>1844</v>
      </c>
      <c r="V1430" s="24">
        <v>0</v>
      </c>
      <c r="W1430" s="24" t="s">
        <v>413</v>
      </c>
      <c r="X1430" s="24">
        <v>1844</v>
      </c>
      <c r="Y1430" s="24" t="str">
        <f t="shared" si="435"/>
        <v>no</v>
      </c>
      <c r="Z1430" s="24" t="str">
        <f t="shared" si="436"/>
        <v>Above Average</v>
      </c>
      <c r="AA1430" s="25">
        <v>1</v>
      </c>
      <c r="AB1430" s="25">
        <v>0</v>
      </c>
      <c r="AC1430" s="25">
        <v>2</v>
      </c>
      <c r="AD1430" s="25">
        <v>0</v>
      </c>
      <c r="AE1430" s="25">
        <f t="shared" si="437"/>
        <v>3</v>
      </c>
      <c r="AF1430" s="25" t="str">
        <f t="shared" si="438"/>
        <v>More</v>
      </c>
      <c r="AG1430" s="57">
        <v>7</v>
      </c>
      <c r="AH1430" s="29">
        <v>223000</v>
      </c>
      <c r="AI1430" s="29">
        <f t="shared" si="425"/>
        <v>3688</v>
      </c>
      <c r="AJ1430" s="29" t="str">
        <f t="shared" si="439"/>
        <v>no</v>
      </c>
      <c r="AK1430" s="29">
        <f t="shared" si="440"/>
        <v>60.466377440347074</v>
      </c>
      <c r="AL1430" s="29">
        <f t="shared" si="441"/>
        <v>120.93275488069415</v>
      </c>
    </row>
    <row r="1431" spans="1:38" x14ac:dyDescent="0.2">
      <c r="A1431">
        <v>1421</v>
      </c>
      <c r="B1431" s="12">
        <v>90</v>
      </c>
      <c r="C1431" s="12">
        <f t="shared" si="426"/>
        <v>90</v>
      </c>
      <c r="D1431" s="12" t="str">
        <f t="shared" si="423"/>
        <v>no</v>
      </c>
      <c r="E1431" s="12" t="str">
        <f t="shared" si="427"/>
        <v>Above Average</v>
      </c>
      <c r="F1431" s="21">
        <v>11700</v>
      </c>
      <c r="G1431" s="21" t="str">
        <f t="shared" si="428"/>
        <v>no</v>
      </c>
      <c r="H1431" s="21" t="str">
        <f t="shared" si="429"/>
        <v>Above Average</v>
      </c>
      <c r="I1431" s="12" t="s">
        <v>138</v>
      </c>
      <c r="J1431" s="12" t="str">
        <f t="shared" si="430"/>
        <v>NWAmes</v>
      </c>
      <c r="K1431" s="12" t="s">
        <v>91</v>
      </c>
      <c r="L1431" s="12">
        <f t="shared" si="424"/>
        <v>67.115548801871967</v>
      </c>
      <c r="M1431" s="12" t="str">
        <f t="shared" si="431"/>
        <v>Below Average</v>
      </c>
      <c r="N1431" s="22">
        <v>6</v>
      </c>
      <c r="O1431" s="22" t="str">
        <f t="shared" si="432"/>
        <v>Low</v>
      </c>
      <c r="P1431">
        <v>1968</v>
      </c>
      <c r="Q1431">
        <v>1968</v>
      </c>
      <c r="R1431" s="23">
        <v>708</v>
      </c>
      <c r="S1431" s="23" t="str">
        <f t="shared" si="433"/>
        <v>no</v>
      </c>
      <c r="T1431" s="23" t="str">
        <f t="shared" si="434"/>
        <v>Below Average</v>
      </c>
      <c r="U1431" s="24">
        <v>708</v>
      </c>
      <c r="V1431" s="24">
        <v>708</v>
      </c>
      <c r="W1431" s="24" t="s">
        <v>412</v>
      </c>
      <c r="X1431" s="24">
        <v>1416</v>
      </c>
      <c r="Y1431" s="24" t="str">
        <f t="shared" si="435"/>
        <v>no</v>
      </c>
      <c r="Z1431" s="24" t="str">
        <f t="shared" si="436"/>
        <v>Below Average</v>
      </c>
      <c r="AA1431" s="25">
        <v>0</v>
      </c>
      <c r="AB1431" s="25">
        <v>0</v>
      </c>
      <c r="AC1431" s="25">
        <v>2</v>
      </c>
      <c r="AD1431" s="25">
        <v>1</v>
      </c>
      <c r="AE1431" s="25">
        <f t="shared" si="437"/>
        <v>3</v>
      </c>
      <c r="AF1431" s="25" t="str">
        <f t="shared" si="438"/>
        <v>More</v>
      </c>
      <c r="AG1431" s="57">
        <v>7</v>
      </c>
      <c r="AH1431" s="29">
        <v>179900</v>
      </c>
      <c r="AI1431" s="29">
        <f t="shared" si="425"/>
        <v>2124</v>
      </c>
      <c r="AJ1431" s="29" t="str">
        <f t="shared" si="439"/>
        <v>no</v>
      </c>
      <c r="AK1431" s="29">
        <f t="shared" si="440"/>
        <v>84.698681732580042</v>
      </c>
      <c r="AL1431" s="29">
        <f t="shared" si="441"/>
        <v>127.04802259887006</v>
      </c>
    </row>
    <row r="1432" spans="1:38" x14ac:dyDescent="0.2">
      <c r="A1432">
        <v>1422</v>
      </c>
      <c r="B1432" s="12">
        <v>53</v>
      </c>
      <c r="C1432" s="12">
        <f t="shared" si="426"/>
        <v>53</v>
      </c>
      <c r="D1432" s="12" t="str">
        <f t="shared" si="423"/>
        <v>no</v>
      </c>
      <c r="E1432" s="12" t="str">
        <f t="shared" si="427"/>
        <v>Below Average</v>
      </c>
      <c r="F1432" s="21">
        <v>4043</v>
      </c>
      <c r="G1432" s="21" t="str">
        <f t="shared" si="428"/>
        <v>no</v>
      </c>
      <c r="H1432" s="21" t="str">
        <f t="shared" si="429"/>
        <v>Below Average</v>
      </c>
      <c r="I1432" s="12" t="s">
        <v>216</v>
      </c>
      <c r="J1432" s="12" t="str">
        <f t="shared" si="430"/>
        <v/>
      </c>
      <c r="K1432" s="12" t="s">
        <v>179</v>
      </c>
      <c r="L1432" s="12" t="str">
        <f t="shared" si="424"/>
        <v/>
      </c>
      <c r="M1432" s="12" t="str">
        <f t="shared" si="431"/>
        <v/>
      </c>
      <c r="N1432" s="22">
        <v>6</v>
      </c>
      <c r="O1432" s="22" t="str">
        <f t="shared" si="432"/>
        <v>Low</v>
      </c>
      <c r="P1432">
        <v>1977</v>
      </c>
      <c r="Q1432">
        <v>1977</v>
      </c>
      <c r="R1432" s="23">
        <v>1069</v>
      </c>
      <c r="S1432" s="23" t="str">
        <f t="shared" si="433"/>
        <v>no</v>
      </c>
      <c r="T1432" s="23" t="str">
        <f t="shared" si="434"/>
        <v>Above Average</v>
      </c>
      <c r="U1432" s="24">
        <v>1069</v>
      </c>
      <c r="V1432" s="24">
        <v>0</v>
      </c>
      <c r="W1432" s="24" t="s">
        <v>413</v>
      </c>
      <c r="X1432" s="24">
        <v>1069</v>
      </c>
      <c r="Y1432" s="24" t="str">
        <f t="shared" si="435"/>
        <v>no</v>
      </c>
      <c r="Z1432" s="24" t="str">
        <f t="shared" si="436"/>
        <v>Below Average</v>
      </c>
      <c r="AA1432" s="25">
        <v>0</v>
      </c>
      <c r="AB1432" s="25">
        <v>0</v>
      </c>
      <c r="AC1432" s="25">
        <v>2</v>
      </c>
      <c r="AD1432" s="25">
        <v>0</v>
      </c>
      <c r="AE1432" s="25">
        <f t="shared" si="437"/>
        <v>2</v>
      </c>
      <c r="AF1432" s="25" t="str">
        <f t="shared" si="438"/>
        <v>Less</v>
      </c>
      <c r="AG1432" s="57">
        <v>4</v>
      </c>
      <c r="AH1432" s="29">
        <v>127500</v>
      </c>
      <c r="AI1432" s="29">
        <f t="shared" si="425"/>
        <v>2138</v>
      </c>
      <c r="AJ1432" s="29" t="str">
        <f t="shared" si="439"/>
        <v>no</v>
      </c>
      <c r="AK1432" s="29">
        <f t="shared" si="440"/>
        <v>59.635173058933582</v>
      </c>
      <c r="AL1432" s="29">
        <f t="shared" si="441"/>
        <v>119.27034611786716</v>
      </c>
    </row>
    <row r="1433" spans="1:38" x14ac:dyDescent="0.2">
      <c r="A1433">
        <v>1423</v>
      </c>
      <c r="B1433" s="12">
        <v>37</v>
      </c>
      <c r="C1433" s="12">
        <f t="shared" si="426"/>
        <v>37</v>
      </c>
      <c r="D1433" s="12" t="str">
        <f t="shared" si="423"/>
        <v>no</v>
      </c>
      <c r="E1433" s="12" t="str">
        <f t="shared" si="427"/>
        <v>Below Average</v>
      </c>
      <c r="F1433" s="21">
        <v>4435</v>
      </c>
      <c r="G1433" s="21" t="str">
        <f t="shared" si="428"/>
        <v>no</v>
      </c>
      <c r="H1433" s="21" t="str">
        <f t="shared" si="429"/>
        <v>Below Average</v>
      </c>
      <c r="I1433" s="12" t="s">
        <v>89</v>
      </c>
      <c r="J1433" s="12" t="str">
        <f t="shared" si="430"/>
        <v/>
      </c>
      <c r="K1433" s="12" t="s">
        <v>179</v>
      </c>
      <c r="L1433" s="12">
        <f t="shared" si="424"/>
        <v>74.535824409408733</v>
      </c>
      <c r="M1433" s="12" t="str">
        <f t="shared" si="431"/>
        <v/>
      </c>
      <c r="N1433" s="22">
        <v>6</v>
      </c>
      <c r="O1433" s="22" t="str">
        <f t="shared" si="432"/>
        <v>Low</v>
      </c>
      <c r="P1433">
        <v>2003</v>
      </c>
      <c r="Q1433">
        <v>2003</v>
      </c>
      <c r="R1433" s="23">
        <v>848</v>
      </c>
      <c r="S1433" s="23" t="str">
        <f t="shared" si="433"/>
        <v>no</v>
      </c>
      <c r="T1433" s="23" t="str">
        <f t="shared" si="434"/>
        <v>Below Average</v>
      </c>
      <c r="U1433" s="24">
        <v>848</v>
      </c>
      <c r="V1433" s="24">
        <v>0</v>
      </c>
      <c r="W1433" s="24" t="s">
        <v>413</v>
      </c>
      <c r="X1433" s="24">
        <v>848</v>
      </c>
      <c r="Y1433" s="24" t="str">
        <f t="shared" si="435"/>
        <v>no</v>
      </c>
      <c r="Z1433" s="24" t="str">
        <f t="shared" si="436"/>
        <v>Below Average</v>
      </c>
      <c r="AA1433" s="25">
        <v>1</v>
      </c>
      <c r="AB1433" s="25">
        <v>0</v>
      </c>
      <c r="AC1433" s="25">
        <v>1</v>
      </c>
      <c r="AD1433" s="25">
        <v>0</v>
      </c>
      <c r="AE1433" s="25">
        <f t="shared" si="437"/>
        <v>2</v>
      </c>
      <c r="AF1433" s="25" t="str">
        <f t="shared" si="438"/>
        <v>Less</v>
      </c>
      <c r="AG1433" s="57">
        <v>3</v>
      </c>
      <c r="AH1433" s="29">
        <v>136500</v>
      </c>
      <c r="AI1433" s="29">
        <f t="shared" si="425"/>
        <v>1696</v>
      </c>
      <c r="AJ1433" s="29" t="str">
        <f t="shared" si="439"/>
        <v>no</v>
      </c>
      <c r="AK1433" s="29">
        <f t="shared" si="440"/>
        <v>80.48349056603773</v>
      </c>
      <c r="AL1433" s="29">
        <f t="shared" si="441"/>
        <v>160.96698113207546</v>
      </c>
    </row>
    <row r="1434" spans="1:38" x14ac:dyDescent="0.2">
      <c r="A1434">
        <v>1424</v>
      </c>
      <c r="B1434" s="12" t="s">
        <v>83</v>
      </c>
      <c r="C1434" s="12">
        <f t="shared" si="426"/>
        <v>69</v>
      </c>
      <c r="D1434" s="12" t="str">
        <f t="shared" si="423"/>
        <v>no</v>
      </c>
      <c r="E1434" s="12" t="str">
        <f t="shared" si="427"/>
        <v>Below Average</v>
      </c>
      <c r="F1434" s="21">
        <v>19690</v>
      </c>
      <c r="G1434" s="21" t="str">
        <f t="shared" si="428"/>
        <v>yes</v>
      </c>
      <c r="H1434" s="21" t="str">
        <f t="shared" si="429"/>
        <v>Above Average</v>
      </c>
      <c r="I1434" s="12" t="s">
        <v>185</v>
      </c>
      <c r="J1434" s="12" t="str">
        <f t="shared" si="430"/>
        <v>Edwards</v>
      </c>
      <c r="K1434" s="12" t="s">
        <v>91</v>
      </c>
      <c r="L1434" s="12">
        <f t="shared" si="424"/>
        <v>61.772149970231268</v>
      </c>
      <c r="M1434" s="12" t="str">
        <f t="shared" si="431"/>
        <v>Below Average</v>
      </c>
      <c r="N1434" s="22">
        <v>6</v>
      </c>
      <c r="O1434" s="22" t="str">
        <f t="shared" si="432"/>
        <v>Low</v>
      </c>
      <c r="P1434">
        <v>1966</v>
      </c>
      <c r="Q1434">
        <v>1966</v>
      </c>
      <c r="R1434" s="23">
        <v>697</v>
      </c>
      <c r="S1434" s="23" t="str">
        <f t="shared" si="433"/>
        <v>no</v>
      </c>
      <c r="T1434" s="23" t="str">
        <f t="shared" si="434"/>
        <v>Below Average</v>
      </c>
      <c r="U1434" s="24">
        <v>1575</v>
      </c>
      <c r="V1434" s="24">
        <v>626</v>
      </c>
      <c r="W1434" s="24" t="s">
        <v>412</v>
      </c>
      <c r="X1434" s="24">
        <v>2201</v>
      </c>
      <c r="Y1434" s="24" t="str">
        <f t="shared" si="435"/>
        <v>no</v>
      </c>
      <c r="Z1434" s="24" t="str">
        <f t="shared" si="436"/>
        <v>Above Average</v>
      </c>
      <c r="AA1434" s="25">
        <v>0</v>
      </c>
      <c r="AB1434" s="25">
        <v>0</v>
      </c>
      <c r="AC1434" s="25">
        <v>2</v>
      </c>
      <c r="AD1434" s="25">
        <v>0</v>
      </c>
      <c r="AE1434" s="25">
        <f t="shared" si="437"/>
        <v>2</v>
      </c>
      <c r="AF1434" s="25" t="str">
        <f t="shared" si="438"/>
        <v>Less</v>
      </c>
      <c r="AG1434" s="57">
        <v>8</v>
      </c>
      <c r="AH1434" s="29">
        <v>274970</v>
      </c>
      <c r="AI1434" s="29">
        <f t="shared" si="425"/>
        <v>2898</v>
      </c>
      <c r="AJ1434" s="29" t="str">
        <f t="shared" si="439"/>
        <v>no</v>
      </c>
      <c r="AK1434" s="29">
        <f t="shared" si="440"/>
        <v>94.88267770876466</v>
      </c>
      <c r="AL1434" s="29">
        <f t="shared" si="441"/>
        <v>124.92957746478874</v>
      </c>
    </row>
    <row r="1435" spans="1:38" x14ac:dyDescent="0.2">
      <c r="A1435">
        <v>1425</v>
      </c>
      <c r="B1435" s="12" t="s">
        <v>83</v>
      </c>
      <c r="C1435" s="12">
        <f t="shared" si="426"/>
        <v>69</v>
      </c>
      <c r="D1435" s="12" t="str">
        <f t="shared" si="423"/>
        <v>no</v>
      </c>
      <c r="E1435" s="12" t="str">
        <f t="shared" si="427"/>
        <v>Below Average</v>
      </c>
      <c r="F1435" s="21">
        <v>9503</v>
      </c>
      <c r="G1435" s="21" t="str">
        <f t="shared" si="428"/>
        <v>no</v>
      </c>
      <c r="H1435" s="21" t="str">
        <f t="shared" si="429"/>
        <v>Below Average</v>
      </c>
      <c r="I1435" s="12" t="s">
        <v>162</v>
      </c>
      <c r="J1435" s="12" t="str">
        <f t="shared" si="430"/>
        <v>NAmes</v>
      </c>
      <c r="K1435" s="12" t="s">
        <v>91</v>
      </c>
      <c r="L1435" s="12">
        <f t="shared" si="424"/>
        <v>65.191384752822614</v>
      </c>
      <c r="M1435" s="12" t="str">
        <f t="shared" si="431"/>
        <v>Below Average</v>
      </c>
      <c r="N1435" s="22">
        <v>5</v>
      </c>
      <c r="O1435" s="22" t="str">
        <f t="shared" si="432"/>
        <v>Low</v>
      </c>
      <c r="P1435">
        <v>1958</v>
      </c>
      <c r="Q1435">
        <v>1983</v>
      </c>
      <c r="R1435" s="23">
        <v>1024</v>
      </c>
      <c r="S1435" s="23" t="str">
        <f t="shared" si="433"/>
        <v>no</v>
      </c>
      <c r="T1435" s="23" t="str">
        <f t="shared" si="434"/>
        <v>Below Average</v>
      </c>
      <c r="U1435" s="24">
        <v>1344</v>
      </c>
      <c r="V1435" s="24">
        <v>0</v>
      </c>
      <c r="W1435" s="24" t="s">
        <v>413</v>
      </c>
      <c r="X1435" s="24">
        <v>1344</v>
      </c>
      <c r="Y1435" s="24" t="str">
        <f t="shared" si="435"/>
        <v>no</v>
      </c>
      <c r="Z1435" s="24" t="str">
        <f t="shared" si="436"/>
        <v>Below Average</v>
      </c>
      <c r="AA1435" s="25">
        <v>1</v>
      </c>
      <c r="AB1435" s="25">
        <v>0</v>
      </c>
      <c r="AC1435" s="25">
        <v>1</v>
      </c>
      <c r="AD1435" s="25">
        <v>0</v>
      </c>
      <c r="AE1435" s="25">
        <f t="shared" si="437"/>
        <v>2</v>
      </c>
      <c r="AF1435" s="25" t="str">
        <f t="shared" si="438"/>
        <v>Less</v>
      </c>
      <c r="AG1435" s="57">
        <v>6</v>
      </c>
      <c r="AH1435" s="29">
        <v>144000</v>
      </c>
      <c r="AI1435" s="29">
        <f t="shared" si="425"/>
        <v>2368</v>
      </c>
      <c r="AJ1435" s="29" t="str">
        <f t="shared" si="439"/>
        <v>no</v>
      </c>
      <c r="AK1435" s="29">
        <f t="shared" si="440"/>
        <v>60.810810810810814</v>
      </c>
      <c r="AL1435" s="29">
        <f t="shared" si="441"/>
        <v>107.14285714285714</v>
      </c>
    </row>
    <row r="1436" spans="1:38" x14ac:dyDescent="0.2">
      <c r="A1436">
        <v>1426</v>
      </c>
      <c r="B1436" s="12">
        <v>80</v>
      </c>
      <c r="C1436" s="12">
        <f t="shared" si="426"/>
        <v>80</v>
      </c>
      <c r="D1436" s="12" t="str">
        <f t="shared" si="423"/>
        <v>no</v>
      </c>
      <c r="E1436" s="12" t="str">
        <f t="shared" si="427"/>
        <v>Above Average</v>
      </c>
      <c r="F1436" s="21">
        <v>10721</v>
      </c>
      <c r="G1436" s="21" t="str">
        <f t="shared" si="428"/>
        <v>no</v>
      </c>
      <c r="H1436" s="21" t="str">
        <f t="shared" si="429"/>
        <v>Above Average</v>
      </c>
      <c r="I1436" s="12" t="s">
        <v>162</v>
      </c>
      <c r="J1436" s="12" t="str">
        <f t="shared" si="430"/>
        <v>NAmes</v>
      </c>
      <c r="K1436" s="12" t="s">
        <v>91</v>
      </c>
      <c r="L1436" s="12">
        <f t="shared" si="424"/>
        <v>65.191384752822614</v>
      </c>
      <c r="M1436" s="12" t="str">
        <f t="shared" si="431"/>
        <v>Below Average</v>
      </c>
      <c r="N1436" s="22">
        <v>6</v>
      </c>
      <c r="O1436" s="22" t="str">
        <f t="shared" si="432"/>
        <v>Low</v>
      </c>
      <c r="P1436">
        <v>1959</v>
      </c>
      <c r="Q1436">
        <v>1959</v>
      </c>
      <c r="R1436" s="23">
        <v>1252</v>
      </c>
      <c r="S1436" s="23" t="str">
        <f t="shared" si="433"/>
        <v>no</v>
      </c>
      <c r="T1436" s="23" t="str">
        <f t="shared" si="434"/>
        <v>Above Average</v>
      </c>
      <c r="U1436" s="24">
        <v>1252</v>
      </c>
      <c r="V1436" s="24">
        <v>0</v>
      </c>
      <c r="W1436" s="24" t="s">
        <v>413</v>
      </c>
      <c r="X1436" s="24">
        <v>1252</v>
      </c>
      <c r="Y1436" s="24" t="str">
        <f t="shared" si="435"/>
        <v>no</v>
      </c>
      <c r="Z1436" s="24" t="str">
        <f t="shared" si="436"/>
        <v>Below Average</v>
      </c>
      <c r="AA1436" s="25">
        <v>0</v>
      </c>
      <c r="AB1436" s="25">
        <v>0</v>
      </c>
      <c r="AC1436" s="25">
        <v>1</v>
      </c>
      <c r="AD1436" s="25">
        <v>0</v>
      </c>
      <c r="AE1436" s="25">
        <f t="shared" si="437"/>
        <v>1</v>
      </c>
      <c r="AF1436" s="25" t="str">
        <f t="shared" si="438"/>
        <v>Less</v>
      </c>
      <c r="AG1436" s="57">
        <v>7</v>
      </c>
      <c r="AH1436" s="29">
        <v>142000</v>
      </c>
      <c r="AI1436" s="29">
        <f t="shared" si="425"/>
        <v>2504</v>
      </c>
      <c r="AJ1436" s="29" t="str">
        <f t="shared" si="439"/>
        <v>no</v>
      </c>
      <c r="AK1436" s="29">
        <f t="shared" si="440"/>
        <v>56.709265175718848</v>
      </c>
      <c r="AL1436" s="29">
        <f t="shared" si="441"/>
        <v>113.4185303514377</v>
      </c>
    </row>
    <row r="1437" spans="1:38" x14ac:dyDescent="0.2">
      <c r="A1437">
        <v>1427</v>
      </c>
      <c r="B1437" s="12">
        <v>81</v>
      </c>
      <c r="C1437" s="12">
        <f t="shared" si="426"/>
        <v>81</v>
      </c>
      <c r="D1437" s="12" t="str">
        <f t="shared" si="423"/>
        <v>no</v>
      </c>
      <c r="E1437" s="12" t="str">
        <f t="shared" si="427"/>
        <v>Above Average</v>
      </c>
      <c r="F1437" s="21">
        <v>10944</v>
      </c>
      <c r="G1437" s="21" t="str">
        <f t="shared" si="428"/>
        <v>no</v>
      </c>
      <c r="H1437" s="21" t="str">
        <f t="shared" si="429"/>
        <v>Above Average</v>
      </c>
      <c r="I1437" s="12" t="s">
        <v>129</v>
      </c>
      <c r="J1437" s="12" t="str">
        <f t="shared" si="430"/>
        <v>NoRidge</v>
      </c>
      <c r="K1437" s="12" t="s">
        <v>91</v>
      </c>
      <c r="L1437" s="12">
        <f t="shared" si="424"/>
        <v>82.673563019433331</v>
      </c>
      <c r="M1437" s="12" t="str">
        <f t="shared" si="431"/>
        <v>Above Average</v>
      </c>
      <c r="N1437" s="22">
        <v>7</v>
      </c>
      <c r="O1437" s="22" t="str">
        <f t="shared" si="432"/>
        <v>High</v>
      </c>
      <c r="P1437">
        <v>1994</v>
      </c>
      <c r="Q1437">
        <v>1994</v>
      </c>
      <c r="R1437" s="23">
        <v>1223</v>
      </c>
      <c r="S1437" s="23" t="str">
        <f t="shared" si="433"/>
        <v>no</v>
      </c>
      <c r="T1437" s="23" t="str">
        <f t="shared" si="434"/>
        <v>Above Average</v>
      </c>
      <c r="U1437" s="24">
        <v>1223</v>
      </c>
      <c r="V1437" s="24">
        <v>904</v>
      </c>
      <c r="W1437" s="24" t="s">
        <v>412</v>
      </c>
      <c r="X1437" s="24">
        <v>2127</v>
      </c>
      <c r="Y1437" s="24" t="str">
        <f t="shared" si="435"/>
        <v>no</v>
      </c>
      <c r="Z1437" s="24" t="str">
        <f t="shared" si="436"/>
        <v>Above Average</v>
      </c>
      <c r="AA1437" s="25">
        <v>1</v>
      </c>
      <c r="AB1437" s="25">
        <v>0</v>
      </c>
      <c r="AC1437" s="25">
        <v>2</v>
      </c>
      <c r="AD1437" s="25">
        <v>1</v>
      </c>
      <c r="AE1437" s="25">
        <f t="shared" si="437"/>
        <v>4</v>
      </c>
      <c r="AF1437" s="25" t="str">
        <f t="shared" si="438"/>
        <v>More</v>
      </c>
      <c r="AG1437" s="57">
        <v>5</v>
      </c>
      <c r="AH1437" s="29">
        <v>271000</v>
      </c>
      <c r="AI1437" s="29">
        <f t="shared" si="425"/>
        <v>3350</v>
      </c>
      <c r="AJ1437" s="29" t="str">
        <f t="shared" si="439"/>
        <v>no</v>
      </c>
      <c r="AK1437" s="29">
        <f t="shared" si="440"/>
        <v>80.895522388059703</v>
      </c>
      <c r="AL1437" s="29">
        <f t="shared" si="441"/>
        <v>127.40949694405266</v>
      </c>
    </row>
    <row r="1438" spans="1:38" x14ac:dyDescent="0.2">
      <c r="A1438">
        <v>1428</v>
      </c>
      <c r="B1438" s="12">
        <v>60</v>
      </c>
      <c r="C1438" s="12">
        <f t="shared" si="426"/>
        <v>60</v>
      </c>
      <c r="D1438" s="12" t="str">
        <f t="shared" si="423"/>
        <v>no</v>
      </c>
      <c r="E1438" s="12" t="str">
        <f t="shared" si="427"/>
        <v>Below Average</v>
      </c>
      <c r="F1438" s="21">
        <v>10930</v>
      </c>
      <c r="G1438" s="21" t="str">
        <f t="shared" si="428"/>
        <v>no</v>
      </c>
      <c r="H1438" s="21" t="str">
        <f t="shared" si="429"/>
        <v>Above Average</v>
      </c>
      <c r="I1438" s="12" t="s">
        <v>162</v>
      </c>
      <c r="J1438" s="12" t="str">
        <f t="shared" si="430"/>
        <v>NAmes</v>
      </c>
      <c r="K1438" s="12" t="s">
        <v>91</v>
      </c>
      <c r="L1438" s="12">
        <f t="shared" si="424"/>
        <v>65.191384752822614</v>
      </c>
      <c r="M1438" s="12" t="str">
        <f t="shared" si="431"/>
        <v>Below Average</v>
      </c>
      <c r="N1438" s="22">
        <v>5</v>
      </c>
      <c r="O1438" s="22" t="str">
        <f t="shared" si="432"/>
        <v>Low</v>
      </c>
      <c r="P1438">
        <v>1945</v>
      </c>
      <c r="Q1438">
        <v>1950</v>
      </c>
      <c r="R1438" s="23">
        <v>913</v>
      </c>
      <c r="S1438" s="23" t="str">
        <f t="shared" si="433"/>
        <v>no</v>
      </c>
      <c r="T1438" s="23" t="str">
        <f t="shared" si="434"/>
        <v>Below Average</v>
      </c>
      <c r="U1438" s="24">
        <v>1048</v>
      </c>
      <c r="V1438" s="24">
        <v>510</v>
      </c>
      <c r="W1438" s="24" t="s">
        <v>412</v>
      </c>
      <c r="X1438" s="24">
        <v>1558</v>
      </c>
      <c r="Y1438" s="24" t="str">
        <f t="shared" si="435"/>
        <v>no</v>
      </c>
      <c r="Z1438" s="24" t="str">
        <f t="shared" si="436"/>
        <v>Above Average</v>
      </c>
      <c r="AA1438" s="25">
        <v>1</v>
      </c>
      <c r="AB1438" s="25">
        <v>0</v>
      </c>
      <c r="AC1438" s="25">
        <v>1</v>
      </c>
      <c r="AD1438" s="25">
        <v>1</v>
      </c>
      <c r="AE1438" s="25">
        <f t="shared" si="437"/>
        <v>3</v>
      </c>
      <c r="AF1438" s="25" t="str">
        <f t="shared" si="438"/>
        <v>More</v>
      </c>
      <c r="AG1438" s="57">
        <v>6</v>
      </c>
      <c r="AH1438" s="29">
        <v>140000</v>
      </c>
      <c r="AI1438" s="29">
        <f t="shared" si="425"/>
        <v>2471</v>
      </c>
      <c r="AJ1438" s="29" t="str">
        <f t="shared" si="439"/>
        <v>no</v>
      </c>
      <c r="AK1438" s="29">
        <f t="shared" si="440"/>
        <v>56.657223796033996</v>
      </c>
      <c r="AL1438" s="29">
        <f t="shared" si="441"/>
        <v>89.858793324775348</v>
      </c>
    </row>
    <row r="1439" spans="1:38" x14ac:dyDescent="0.2">
      <c r="A1439">
        <v>1429</v>
      </c>
      <c r="B1439" s="12">
        <v>60</v>
      </c>
      <c r="C1439" s="12">
        <f t="shared" si="426"/>
        <v>60</v>
      </c>
      <c r="D1439" s="12" t="str">
        <f t="shared" si="423"/>
        <v>no</v>
      </c>
      <c r="E1439" s="12" t="str">
        <f t="shared" si="427"/>
        <v>Below Average</v>
      </c>
      <c r="F1439" s="21">
        <v>7200</v>
      </c>
      <c r="G1439" s="21" t="str">
        <f t="shared" si="428"/>
        <v>no</v>
      </c>
      <c r="H1439" s="21" t="str">
        <f t="shared" si="429"/>
        <v>Below Average</v>
      </c>
      <c r="I1439" s="12" t="s">
        <v>143</v>
      </c>
      <c r="J1439" s="12" t="str">
        <f t="shared" si="430"/>
        <v>OldTown</v>
      </c>
      <c r="K1439" s="12" t="s">
        <v>91</v>
      </c>
      <c r="L1439" s="12">
        <f t="shared" si="424"/>
        <v>57.90974368543602</v>
      </c>
      <c r="M1439" s="12" t="str">
        <f t="shared" si="431"/>
        <v>Below Average</v>
      </c>
      <c r="N1439" s="22">
        <v>5</v>
      </c>
      <c r="O1439" s="22" t="str">
        <f t="shared" si="432"/>
        <v>Low</v>
      </c>
      <c r="P1439">
        <v>1940</v>
      </c>
      <c r="Q1439">
        <v>1992</v>
      </c>
      <c r="R1439" s="23">
        <v>788</v>
      </c>
      <c r="S1439" s="23" t="str">
        <f t="shared" si="433"/>
        <v>no</v>
      </c>
      <c r="T1439" s="23" t="str">
        <f t="shared" si="434"/>
        <v>Below Average</v>
      </c>
      <c r="U1439" s="24">
        <v>804</v>
      </c>
      <c r="V1439" s="24">
        <v>0</v>
      </c>
      <c r="W1439" s="24" t="s">
        <v>413</v>
      </c>
      <c r="X1439" s="24">
        <v>804</v>
      </c>
      <c r="Y1439" s="24" t="str">
        <f t="shared" si="435"/>
        <v>no</v>
      </c>
      <c r="Z1439" s="24" t="str">
        <f t="shared" si="436"/>
        <v>Below Average</v>
      </c>
      <c r="AA1439" s="25">
        <v>1</v>
      </c>
      <c r="AB1439" s="25">
        <v>0</v>
      </c>
      <c r="AC1439" s="25">
        <v>1</v>
      </c>
      <c r="AD1439" s="25">
        <v>0</v>
      </c>
      <c r="AE1439" s="25">
        <f t="shared" si="437"/>
        <v>2</v>
      </c>
      <c r="AF1439" s="25" t="str">
        <f t="shared" si="438"/>
        <v>Less</v>
      </c>
      <c r="AG1439" s="57">
        <v>4</v>
      </c>
      <c r="AH1439" s="29">
        <v>119000</v>
      </c>
      <c r="AI1439" s="29">
        <f t="shared" si="425"/>
        <v>1592</v>
      </c>
      <c r="AJ1439" s="29" t="str">
        <f t="shared" si="439"/>
        <v>no</v>
      </c>
      <c r="AK1439" s="29">
        <f t="shared" si="440"/>
        <v>74.748743718592962</v>
      </c>
      <c r="AL1439" s="29">
        <f t="shared" si="441"/>
        <v>148.00995024875621</v>
      </c>
    </row>
    <row r="1440" spans="1:38" x14ac:dyDescent="0.2">
      <c r="A1440">
        <v>1430</v>
      </c>
      <c r="B1440" s="12" t="s">
        <v>83</v>
      </c>
      <c r="C1440" s="12">
        <f t="shared" si="426"/>
        <v>69</v>
      </c>
      <c r="D1440" s="12" t="str">
        <f t="shared" si="423"/>
        <v>no</v>
      </c>
      <c r="E1440" s="12" t="str">
        <f t="shared" si="427"/>
        <v>Below Average</v>
      </c>
      <c r="F1440" s="21">
        <v>12546</v>
      </c>
      <c r="G1440" s="21" t="str">
        <f t="shared" si="428"/>
        <v>no</v>
      </c>
      <c r="H1440" s="21" t="str">
        <f t="shared" si="429"/>
        <v>Above Average</v>
      </c>
      <c r="I1440" s="12" t="s">
        <v>138</v>
      </c>
      <c r="J1440" s="12" t="str">
        <f t="shared" si="430"/>
        <v>NWAmes</v>
      </c>
      <c r="K1440" s="12" t="s">
        <v>91</v>
      </c>
      <c r="L1440" s="12">
        <f t="shared" si="424"/>
        <v>67.115548801871967</v>
      </c>
      <c r="M1440" s="12" t="str">
        <f t="shared" si="431"/>
        <v>Below Average</v>
      </c>
      <c r="N1440" s="22">
        <v>6</v>
      </c>
      <c r="O1440" s="22" t="str">
        <f t="shared" si="432"/>
        <v>Low</v>
      </c>
      <c r="P1440">
        <v>1981</v>
      </c>
      <c r="Q1440">
        <v>1981</v>
      </c>
      <c r="R1440" s="23">
        <v>1440</v>
      </c>
      <c r="S1440" s="23" t="str">
        <f t="shared" si="433"/>
        <v>no</v>
      </c>
      <c r="T1440" s="23" t="str">
        <f t="shared" si="434"/>
        <v>Above Average</v>
      </c>
      <c r="U1440" s="24">
        <v>1440</v>
      </c>
      <c r="V1440" s="24">
        <v>0</v>
      </c>
      <c r="W1440" s="24" t="s">
        <v>413</v>
      </c>
      <c r="X1440" s="24">
        <v>1440</v>
      </c>
      <c r="Y1440" s="24" t="str">
        <f t="shared" si="435"/>
        <v>no</v>
      </c>
      <c r="Z1440" s="24" t="str">
        <f t="shared" si="436"/>
        <v>Below Average</v>
      </c>
      <c r="AA1440" s="25">
        <v>0</v>
      </c>
      <c r="AB1440" s="25">
        <v>0</v>
      </c>
      <c r="AC1440" s="25">
        <v>2</v>
      </c>
      <c r="AD1440" s="25">
        <v>0</v>
      </c>
      <c r="AE1440" s="25">
        <f t="shared" si="437"/>
        <v>2</v>
      </c>
      <c r="AF1440" s="25" t="str">
        <f t="shared" si="438"/>
        <v>Less</v>
      </c>
      <c r="AG1440" s="57">
        <v>7</v>
      </c>
      <c r="AH1440" s="29">
        <v>182900</v>
      </c>
      <c r="AI1440" s="29">
        <f t="shared" si="425"/>
        <v>2880</v>
      </c>
      <c r="AJ1440" s="29" t="str">
        <f t="shared" si="439"/>
        <v>no</v>
      </c>
      <c r="AK1440" s="29">
        <f t="shared" si="440"/>
        <v>63.506944444444443</v>
      </c>
      <c r="AL1440" s="29">
        <f t="shared" si="441"/>
        <v>127.01388888888889</v>
      </c>
    </row>
    <row r="1441" spans="1:38" x14ac:dyDescent="0.2">
      <c r="A1441">
        <v>1431</v>
      </c>
      <c r="B1441" s="12">
        <v>60</v>
      </c>
      <c r="C1441" s="12">
        <f t="shared" si="426"/>
        <v>60</v>
      </c>
      <c r="D1441" s="12" t="str">
        <f t="shared" si="423"/>
        <v>no</v>
      </c>
      <c r="E1441" s="12" t="str">
        <f t="shared" si="427"/>
        <v>Below Average</v>
      </c>
      <c r="F1441" s="21">
        <v>21930</v>
      </c>
      <c r="G1441" s="21" t="str">
        <f t="shared" si="428"/>
        <v>yes</v>
      </c>
      <c r="H1441" s="21" t="str">
        <f t="shared" si="429"/>
        <v>Above Average</v>
      </c>
      <c r="I1441" s="12" t="s">
        <v>193</v>
      </c>
      <c r="J1441" s="12" t="str">
        <f t="shared" si="430"/>
        <v>Gilbert</v>
      </c>
      <c r="K1441" s="12" t="s">
        <v>91</v>
      </c>
      <c r="L1441" s="12">
        <f t="shared" si="424"/>
        <v>77.47396854876844</v>
      </c>
      <c r="M1441" s="12" t="str">
        <f t="shared" si="431"/>
        <v>Above Average</v>
      </c>
      <c r="N1441" s="22">
        <v>5</v>
      </c>
      <c r="O1441" s="22" t="str">
        <f t="shared" si="432"/>
        <v>Low</v>
      </c>
      <c r="P1441">
        <v>2005</v>
      </c>
      <c r="Q1441">
        <v>2005</v>
      </c>
      <c r="R1441" s="23">
        <v>732</v>
      </c>
      <c r="S1441" s="23" t="str">
        <f t="shared" si="433"/>
        <v>no</v>
      </c>
      <c r="T1441" s="23" t="str">
        <f t="shared" si="434"/>
        <v>Below Average</v>
      </c>
      <c r="U1441" s="24">
        <v>734</v>
      </c>
      <c r="V1441" s="24">
        <v>1104</v>
      </c>
      <c r="W1441" s="24" t="s">
        <v>412</v>
      </c>
      <c r="X1441" s="24">
        <v>1838</v>
      </c>
      <c r="Y1441" s="24" t="str">
        <f t="shared" si="435"/>
        <v>no</v>
      </c>
      <c r="Z1441" s="24" t="str">
        <f t="shared" si="436"/>
        <v>Above Average</v>
      </c>
      <c r="AA1441" s="25">
        <v>0</v>
      </c>
      <c r="AB1441" s="25">
        <v>0</v>
      </c>
      <c r="AC1441" s="25">
        <v>2</v>
      </c>
      <c r="AD1441" s="25">
        <v>1</v>
      </c>
      <c r="AE1441" s="25">
        <f t="shared" si="437"/>
        <v>3</v>
      </c>
      <c r="AF1441" s="25" t="str">
        <f t="shared" si="438"/>
        <v>More</v>
      </c>
      <c r="AG1441" s="57">
        <v>7</v>
      </c>
      <c r="AH1441" s="29">
        <v>192140</v>
      </c>
      <c r="AI1441" s="29">
        <f t="shared" si="425"/>
        <v>2570</v>
      </c>
      <c r="AJ1441" s="29" t="str">
        <f t="shared" si="439"/>
        <v>no</v>
      </c>
      <c r="AK1441" s="29">
        <f t="shared" si="440"/>
        <v>74.762645914396884</v>
      </c>
      <c r="AL1441" s="29">
        <f t="shared" si="441"/>
        <v>104.53754080522307</v>
      </c>
    </row>
    <row r="1442" spans="1:38" x14ac:dyDescent="0.2">
      <c r="A1442">
        <v>1432</v>
      </c>
      <c r="B1442" s="12" t="s">
        <v>83</v>
      </c>
      <c r="C1442" s="12">
        <f t="shared" si="426"/>
        <v>69</v>
      </c>
      <c r="D1442" s="12" t="str">
        <f t="shared" si="423"/>
        <v>no</v>
      </c>
      <c r="E1442" s="12" t="str">
        <f t="shared" si="427"/>
        <v>Below Average</v>
      </c>
      <c r="F1442" s="21">
        <v>4928</v>
      </c>
      <c r="G1442" s="21" t="str">
        <f t="shared" si="428"/>
        <v>no</v>
      </c>
      <c r="H1442" s="21" t="str">
        <f t="shared" si="429"/>
        <v>Below Average</v>
      </c>
      <c r="I1442" s="12" t="s">
        <v>216</v>
      </c>
      <c r="J1442" s="12" t="str">
        <f t="shared" si="430"/>
        <v/>
      </c>
      <c r="K1442" s="12" t="s">
        <v>179</v>
      </c>
      <c r="L1442" s="12" t="str">
        <f t="shared" si="424"/>
        <v/>
      </c>
      <c r="M1442" s="12" t="str">
        <f t="shared" si="431"/>
        <v/>
      </c>
      <c r="N1442" s="22">
        <v>6</v>
      </c>
      <c r="O1442" s="22" t="str">
        <f t="shared" si="432"/>
        <v>Low</v>
      </c>
      <c r="P1442">
        <v>1976</v>
      </c>
      <c r="Q1442">
        <v>1976</v>
      </c>
      <c r="R1442" s="23">
        <v>958</v>
      </c>
      <c r="S1442" s="23" t="str">
        <f t="shared" si="433"/>
        <v>no</v>
      </c>
      <c r="T1442" s="23" t="str">
        <f t="shared" si="434"/>
        <v>Below Average</v>
      </c>
      <c r="U1442" s="24">
        <v>958</v>
      </c>
      <c r="V1442" s="24">
        <v>0</v>
      </c>
      <c r="W1442" s="24" t="s">
        <v>413</v>
      </c>
      <c r="X1442" s="24">
        <v>958</v>
      </c>
      <c r="Y1442" s="24" t="str">
        <f t="shared" si="435"/>
        <v>no</v>
      </c>
      <c r="Z1442" s="24" t="str">
        <f t="shared" si="436"/>
        <v>Below Average</v>
      </c>
      <c r="AA1442" s="25">
        <v>0</v>
      </c>
      <c r="AB1442" s="25">
        <v>0</v>
      </c>
      <c r="AC1442" s="25">
        <v>2</v>
      </c>
      <c r="AD1442" s="25">
        <v>0</v>
      </c>
      <c r="AE1442" s="25">
        <f t="shared" si="437"/>
        <v>2</v>
      </c>
      <c r="AF1442" s="25" t="str">
        <f t="shared" si="438"/>
        <v>Less</v>
      </c>
      <c r="AG1442" s="57">
        <v>5</v>
      </c>
      <c r="AH1442" s="29">
        <v>143750</v>
      </c>
      <c r="AI1442" s="29">
        <f t="shared" si="425"/>
        <v>1916</v>
      </c>
      <c r="AJ1442" s="29" t="str">
        <f t="shared" si="439"/>
        <v>no</v>
      </c>
      <c r="AK1442" s="29">
        <f t="shared" si="440"/>
        <v>75.026096033402922</v>
      </c>
      <c r="AL1442" s="29">
        <f t="shared" si="441"/>
        <v>150.05219206680584</v>
      </c>
    </row>
    <row r="1443" spans="1:38" x14ac:dyDescent="0.2">
      <c r="A1443">
        <v>1433</v>
      </c>
      <c r="B1443" s="12">
        <v>60</v>
      </c>
      <c r="C1443" s="12">
        <f t="shared" si="426"/>
        <v>60</v>
      </c>
      <c r="D1443" s="12" t="str">
        <f t="shared" si="423"/>
        <v>no</v>
      </c>
      <c r="E1443" s="12" t="str">
        <f t="shared" si="427"/>
        <v>Below Average</v>
      </c>
      <c r="F1443" s="21">
        <v>10800</v>
      </c>
      <c r="G1443" s="21" t="str">
        <f t="shared" si="428"/>
        <v>no</v>
      </c>
      <c r="H1443" s="21" t="str">
        <f t="shared" si="429"/>
        <v>Above Average</v>
      </c>
      <c r="I1443" s="12" t="s">
        <v>143</v>
      </c>
      <c r="J1443" s="12" t="str">
        <f t="shared" si="430"/>
        <v>OldTown</v>
      </c>
      <c r="K1443" s="12" t="s">
        <v>91</v>
      </c>
      <c r="L1443" s="12">
        <f t="shared" si="424"/>
        <v>57.90974368543602</v>
      </c>
      <c r="M1443" s="12" t="str">
        <f t="shared" si="431"/>
        <v>Below Average</v>
      </c>
      <c r="N1443" s="22">
        <v>4</v>
      </c>
      <c r="O1443" s="22" t="str">
        <f t="shared" si="432"/>
        <v>Low</v>
      </c>
      <c r="P1443">
        <v>1927</v>
      </c>
      <c r="Q1443">
        <v>2007</v>
      </c>
      <c r="R1443" s="23">
        <v>656</v>
      </c>
      <c r="S1443" s="23" t="str">
        <f t="shared" si="433"/>
        <v>no</v>
      </c>
      <c r="T1443" s="23" t="str">
        <f t="shared" si="434"/>
        <v>Below Average</v>
      </c>
      <c r="U1443" s="24">
        <v>968</v>
      </c>
      <c r="V1443" s="24">
        <v>0</v>
      </c>
      <c r="W1443" s="24" t="s">
        <v>413</v>
      </c>
      <c r="X1443" s="24">
        <v>968</v>
      </c>
      <c r="Y1443" s="24" t="str">
        <f t="shared" si="435"/>
        <v>no</v>
      </c>
      <c r="Z1443" s="24" t="str">
        <f t="shared" si="436"/>
        <v>Below Average</v>
      </c>
      <c r="AA1443" s="25">
        <v>0</v>
      </c>
      <c r="AB1443" s="25">
        <v>0</v>
      </c>
      <c r="AC1443" s="25">
        <v>2</v>
      </c>
      <c r="AD1443" s="25">
        <v>0</v>
      </c>
      <c r="AE1443" s="25">
        <f t="shared" si="437"/>
        <v>2</v>
      </c>
      <c r="AF1443" s="25" t="str">
        <f t="shared" si="438"/>
        <v>Less</v>
      </c>
      <c r="AG1443" s="57">
        <v>5</v>
      </c>
      <c r="AH1443" s="29">
        <v>64500</v>
      </c>
      <c r="AI1443" s="29">
        <f t="shared" si="425"/>
        <v>1624</v>
      </c>
      <c r="AJ1443" s="29" t="str">
        <f t="shared" si="439"/>
        <v>no</v>
      </c>
      <c r="AK1443" s="29">
        <f t="shared" si="440"/>
        <v>39.716748768472904</v>
      </c>
      <c r="AL1443" s="29">
        <f t="shared" si="441"/>
        <v>66.632231404958674</v>
      </c>
    </row>
    <row r="1444" spans="1:38" x14ac:dyDescent="0.2">
      <c r="A1444">
        <v>1434</v>
      </c>
      <c r="B1444" s="12">
        <v>93</v>
      </c>
      <c r="C1444" s="12">
        <f t="shared" si="426"/>
        <v>93</v>
      </c>
      <c r="D1444" s="12" t="str">
        <f t="shared" si="423"/>
        <v>no</v>
      </c>
      <c r="E1444" s="12" t="str">
        <f t="shared" si="427"/>
        <v>Above Average</v>
      </c>
      <c r="F1444" s="21">
        <v>10261</v>
      </c>
      <c r="G1444" s="21" t="str">
        <f t="shared" si="428"/>
        <v>no</v>
      </c>
      <c r="H1444" s="21" t="str">
        <f t="shared" si="429"/>
        <v>Below Average</v>
      </c>
      <c r="I1444" s="12" t="s">
        <v>193</v>
      </c>
      <c r="J1444" s="12" t="str">
        <f t="shared" si="430"/>
        <v>Gilbert</v>
      </c>
      <c r="K1444" s="12" t="s">
        <v>91</v>
      </c>
      <c r="L1444" s="12">
        <f t="shared" si="424"/>
        <v>77.47396854876844</v>
      </c>
      <c r="M1444" s="12" t="str">
        <f t="shared" si="431"/>
        <v>Above Average</v>
      </c>
      <c r="N1444" s="22">
        <v>6</v>
      </c>
      <c r="O1444" s="22" t="str">
        <f t="shared" si="432"/>
        <v>Low</v>
      </c>
      <c r="P1444">
        <v>2000</v>
      </c>
      <c r="Q1444">
        <v>2000</v>
      </c>
      <c r="R1444" s="23">
        <v>936</v>
      </c>
      <c r="S1444" s="23" t="str">
        <f t="shared" si="433"/>
        <v>no</v>
      </c>
      <c r="T1444" s="23" t="str">
        <f t="shared" si="434"/>
        <v>Below Average</v>
      </c>
      <c r="U1444" s="24">
        <v>962</v>
      </c>
      <c r="V1444" s="24">
        <v>830</v>
      </c>
      <c r="W1444" s="24" t="s">
        <v>412</v>
      </c>
      <c r="X1444" s="24">
        <v>1792</v>
      </c>
      <c r="Y1444" s="24" t="str">
        <f t="shared" si="435"/>
        <v>no</v>
      </c>
      <c r="Z1444" s="24" t="str">
        <f t="shared" si="436"/>
        <v>Above Average</v>
      </c>
      <c r="AA1444" s="25">
        <v>1</v>
      </c>
      <c r="AB1444" s="25">
        <v>0</v>
      </c>
      <c r="AC1444" s="25">
        <v>2</v>
      </c>
      <c r="AD1444" s="25">
        <v>1</v>
      </c>
      <c r="AE1444" s="25">
        <f t="shared" si="437"/>
        <v>4</v>
      </c>
      <c r="AF1444" s="25" t="str">
        <f t="shared" si="438"/>
        <v>More</v>
      </c>
      <c r="AG1444" s="57">
        <v>8</v>
      </c>
      <c r="AH1444" s="29">
        <v>186500</v>
      </c>
      <c r="AI1444" s="29">
        <f t="shared" si="425"/>
        <v>2728</v>
      </c>
      <c r="AJ1444" s="29" t="str">
        <f t="shared" si="439"/>
        <v>no</v>
      </c>
      <c r="AK1444" s="29">
        <f t="shared" si="440"/>
        <v>68.365102639296182</v>
      </c>
      <c r="AL1444" s="29">
        <f t="shared" si="441"/>
        <v>104.07366071428571</v>
      </c>
    </row>
    <row r="1445" spans="1:38" x14ac:dyDescent="0.2">
      <c r="A1445">
        <v>1435</v>
      </c>
      <c r="B1445" s="12">
        <v>80</v>
      </c>
      <c r="C1445" s="12">
        <f t="shared" si="426"/>
        <v>80</v>
      </c>
      <c r="D1445" s="12" t="str">
        <f t="shared" si="423"/>
        <v>no</v>
      </c>
      <c r="E1445" s="12" t="str">
        <f t="shared" si="427"/>
        <v>Above Average</v>
      </c>
      <c r="F1445" s="21">
        <v>17400</v>
      </c>
      <c r="G1445" s="21" t="str">
        <f t="shared" si="428"/>
        <v>no</v>
      </c>
      <c r="H1445" s="21" t="str">
        <f t="shared" si="429"/>
        <v>Above Average</v>
      </c>
      <c r="I1445" s="12" t="s">
        <v>131</v>
      </c>
      <c r="J1445" s="12" t="str">
        <f t="shared" si="430"/>
        <v>Mitchel</v>
      </c>
      <c r="K1445" s="12" t="s">
        <v>91</v>
      </c>
      <c r="L1445" s="12">
        <f t="shared" si="424"/>
        <v>69.371268986915226</v>
      </c>
      <c r="M1445" s="12" t="str">
        <f t="shared" si="431"/>
        <v>Below Average</v>
      </c>
      <c r="N1445" s="22">
        <v>5</v>
      </c>
      <c r="O1445" s="22" t="str">
        <f t="shared" si="432"/>
        <v>Low</v>
      </c>
      <c r="P1445">
        <v>1977</v>
      </c>
      <c r="Q1445">
        <v>1977</v>
      </c>
      <c r="R1445" s="23">
        <v>1126</v>
      </c>
      <c r="S1445" s="23" t="str">
        <f t="shared" si="433"/>
        <v>no</v>
      </c>
      <c r="T1445" s="23" t="str">
        <f t="shared" si="434"/>
        <v>Above Average</v>
      </c>
      <c r="U1445" s="24">
        <v>1126</v>
      </c>
      <c r="V1445" s="24">
        <v>0</v>
      </c>
      <c r="W1445" s="24" t="s">
        <v>413</v>
      </c>
      <c r="X1445" s="24">
        <v>1126</v>
      </c>
      <c r="Y1445" s="24" t="str">
        <f t="shared" si="435"/>
        <v>no</v>
      </c>
      <c r="Z1445" s="24" t="str">
        <f t="shared" si="436"/>
        <v>Below Average</v>
      </c>
      <c r="AA1445" s="25">
        <v>1</v>
      </c>
      <c r="AB1445" s="25">
        <v>0</v>
      </c>
      <c r="AC1445" s="25">
        <v>2</v>
      </c>
      <c r="AD1445" s="25">
        <v>0</v>
      </c>
      <c r="AE1445" s="25">
        <f t="shared" si="437"/>
        <v>3</v>
      </c>
      <c r="AF1445" s="25" t="str">
        <f t="shared" si="438"/>
        <v>More</v>
      </c>
      <c r="AG1445" s="57">
        <v>5</v>
      </c>
      <c r="AH1445" s="29">
        <v>160000</v>
      </c>
      <c r="AI1445" s="29">
        <f t="shared" si="425"/>
        <v>2252</v>
      </c>
      <c r="AJ1445" s="29" t="str">
        <f t="shared" si="439"/>
        <v>no</v>
      </c>
      <c r="AK1445" s="29">
        <f t="shared" si="440"/>
        <v>71.047957371225579</v>
      </c>
      <c r="AL1445" s="29">
        <f t="shared" si="441"/>
        <v>142.09591474245116</v>
      </c>
    </row>
    <row r="1446" spans="1:38" x14ac:dyDescent="0.2">
      <c r="A1446">
        <v>1436</v>
      </c>
      <c r="B1446" s="12">
        <v>80</v>
      </c>
      <c r="C1446" s="12">
        <f t="shared" si="426"/>
        <v>80</v>
      </c>
      <c r="D1446" s="12" t="str">
        <f t="shared" si="423"/>
        <v>no</v>
      </c>
      <c r="E1446" s="12" t="str">
        <f t="shared" si="427"/>
        <v>Above Average</v>
      </c>
      <c r="F1446" s="21">
        <v>8400</v>
      </c>
      <c r="G1446" s="21" t="str">
        <f t="shared" si="428"/>
        <v>no</v>
      </c>
      <c r="H1446" s="21" t="str">
        <f t="shared" si="429"/>
        <v>Below Average</v>
      </c>
      <c r="I1446" s="12" t="s">
        <v>162</v>
      </c>
      <c r="J1446" s="12" t="str">
        <f t="shared" si="430"/>
        <v>NAmes</v>
      </c>
      <c r="K1446" s="12" t="s">
        <v>91</v>
      </c>
      <c r="L1446" s="12">
        <f t="shared" si="424"/>
        <v>65.191384752822614</v>
      </c>
      <c r="M1446" s="12" t="str">
        <f t="shared" si="431"/>
        <v>Below Average</v>
      </c>
      <c r="N1446" s="22">
        <v>6</v>
      </c>
      <c r="O1446" s="22" t="str">
        <f t="shared" si="432"/>
        <v>Low</v>
      </c>
      <c r="P1446">
        <v>1962</v>
      </c>
      <c r="Q1446">
        <v>2005</v>
      </c>
      <c r="R1446" s="23">
        <v>1319</v>
      </c>
      <c r="S1446" s="23" t="str">
        <f t="shared" si="433"/>
        <v>no</v>
      </c>
      <c r="T1446" s="23" t="str">
        <f t="shared" si="434"/>
        <v>Above Average</v>
      </c>
      <c r="U1446" s="24">
        <v>1537</v>
      </c>
      <c r="V1446" s="24">
        <v>0</v>
      </c>
      <c r="W1446" s="24" t="s">
        <v>413</v>
      </c>
      <c r="X1446" s="24">
        <v>1537</v>
      </c>
      <c r="Y1446" s="24" t="str">
        <f t="shared" si="435"/>
        <v>no</v>
      </c>
      <c r="Z1446" s="24" t="str">
        <f t="shared" si="436"/>
        <v>Above Average</v>
      </c>
      <c r="AA1446" s="25">
        <v>1</v>
      </c>
      <c r="AB1446" s="25">
        <v>0</v>
      </c>
      <c r="AC1446" s="25">
        <v>1</v>
      </c>
      <c r="AD1446" s="25">
        <v>1</v>
      </c>
      <c r="AE1446" s="25">
        <f t="shared" si="437"/>
        <v>3</v>
      </c>
      <c r="AF1446" s="25" t="str">
        <f t="shared" si="438"/>
        <v>More</v>
      </c>
      <c r="AG1446" s="57">
        <v>7</v>
      </c>
      <c r="AH1446" s="29">
        <v>174000</v>
      </c>
      <c r="AI1446" s="29">
        <f t="shared" si="425"/>
        <v>2856</v>
      </c>
      <c r="AJ1446" s="29" t="str">
        <f t="shared" si="439"/>
        <v>no</v>
      </c>
      <c r="AK1446" s="29">
        <f t="shared" si="440"/>
        <v>60.924369747899156</v>
      </c>
      <c r="AL1446" s="29">
        <f t="shared" si="441"/>
        <v>113.20754716981132</v>
      </c>
    </row>
    <row r="1447" spans="1:38" x14ac:dyDescent="0.2">
      <c r="A1447">
        <v>1437</v>
      </c>
      <c r="B1447" s="12">
        <v>60</v>
      </c>
      <c r="C1447" s="12">
        <f t="shared" si="426"/>
        <v>60</v>
      </c>
      <c r="D1447" s="12" t="str">
        <f t="shared" si="423"/>
        <v>no</v>
      </c>
      <c r="E1447" s="12" t="str">
        <f t="shared" si="427"/>
        <v>Below Average</v>
      </c>
      <c r="F1447" s="21">
        <v>9000</v>
      </c>
      <c r="G1447" s="21" t="str">
        <f t="shared" si="428"/>
        <v>no</v>
      </c>
      <c r="H1447" s="21" t="str">
        <f t="shared" si="429"/>
        <v>Below Average</v>
      </c>
      <c r="I1447" s="12" t="s">
        <v>162</v>
      </c>
      <c r="J1447" s="12" t="str">
        <f t="shared" si="430"/>
        <v>NAmes</v>
      </c>
      <c r="K1447" s="12" t="s">
        <v>91</v>
      </c>
      <c r="L1447" s="12">
        <f t="shared" si="424"/>
        <v>65.191384752822614</v>
      </c>
      <c r="M1447" s="12" t="str">
        <f t="shared" si="431"/>
        <v>Below Average</v>
      </c>
      <c r="N1447" s="22">
        <v>4</v>
      </c>
      <c r="O1447" s="22" t="str">
        <f t="shared" si="432"/>
        <v>Low</v>
      </c>
      <c r="P1447">
        <v>1971</v>
      </c>
      <c r="Q1447">
        <v>1971</v>
      </c>
      <c r="R1447" s="23">
        <v>864</v>
      </c>
      <c r="S1447" s="23" t="str">
        <f t="shared" si="433"/>
        <v>no</v>
      </c>
      <c r="T1447" s="23" t="str">
        <f t="shared" si="434"/>
        <v>Below Average</v>
      </c>
      <c r="U1447" s="24">
        <v>864</v>
      </c>
      <c r="V1447" s="24">
        <v>0</v>
      </c>
      <c r="W1447" s="24" t="s">
        <v>413</v>
      </c>
      <c r="X1447" s="24">
        <v>864</v>
      </c>
      <c r="Y1447" s="24" t="str">
        <f t="shared" si="435"/>
        <v>no</v>
      </c>
      <c r="Z1447" s="24" t="str">
        <f t="shared" si="436"/>
        <v>Below Average</v>
      </c>
      <c r="AA1447" s="25">
        <v>0</v>
      </c>
      <c r="AB1447" s="25">
        <v>0</v>
      </c>
      <c r="AC1447" s="25">
        <v>1</v>
      </c>
      <c r="AD1447" s="25">
        <v>0</v>
      </c>
      <c r="AE1447" s="25">
        <f t="shared" si="437"/>
        <v>1</v>
      </c>
      <c r="AF1447" s="25" t="str">
        <f t="shared" si="438"/>
        <v>Less</v>
      </c>
      <c r="AG1447" s="57">
        <v>5</v>
      </c>
      <c r="AH1447" s="29">
        <v>120500</v>
      </c>
      <c r="AI1447" s="29">
        <f t="shared" si="425"/>
        <v>1728</v>
      </c>
      <c r="AJ1447" s="29" t="str">
        <f t="shared" si="439"/>
        <v>no</v>
      </c>
      <c r="AK1447" s="29">
        <f t="shared" si="440"/>
        <v>69.733796296296291</v>
      </c>
      <c r="AL1447" s="29">
        <f t="shared" si="441"/>
        <v>139.46759259259258</v>
      </c>
    </row>
    <row r="1448" spans="1:38" x14ac:dyDescent="0.2">
      <c r="A1448">
        <v>1438</v>
      </c>
      <c r="B1448" s="12">
        <v>96</v>
      </c>
      <c r="C1448" s="12">
        <f t="shared" si="426"/>
        <v>96</v>
      </c>
      <c r="D1448" s="12" t="str">
        <f t="shared" si="423"/>
        <v>no</v>
      </c>
      <c r="E1448" s="12" t="str">
        <f t="shared" si="427"/>
        <v>Above Average</v>
      </c>
      <c r="F1448" s="21">
        <v>12444</v>
      </c>
      <c r="G1448" s="21" t="str">
        <f t="shared" si="428"/>
        <v>no</v>
      </c>
      <c r="H1448" s="21" t="str">
        <f t="shared" si="429"/>
        <v>Above Average</v>
      </c>
      <c r="I1448" s="12" t="s">
        <v>154</v>
      </c>
      <c r="J1448" s="12" t="str">
        <f t="shared" si="430"/>
        <v>NridgHt</v>
      </c>
      <c r="K1448" s="12" t="s">
        <v>91</v>
      </c>
      <c r="L1448" s="12">
        <f t="shared" si="424"/>
        <v>92.435750489847905</v>
      </c>
      <c r="M1448" s="12" t="str">
        <f t="shared" si="431"/>
        <v>Above Average</v>
      </c>
      <c r="N1448" s="22">
        <v>8</v>
      </c>
      <c r="O1448" s="22" t="str">
        <f t="shared" si="432"/>
        <v>High</v>
      </c>
      <c r="P1448">
        <v>2008</v>
      </c>
      <c r="Q1448">
        <v>2008</v>
      </c>
      <c r="R1448" s="23">
        <v>1932</v>
      </c>
      <c r="S1448" s="23" t="str">
        <f t="shared" si="433"/>
        <v>no</v>
      </c>
      <c r="T1448" s="23" t="str">
        <f t="shared" si="434"/>
        <v>Above Average</v>
      </c>
      <c r="U1448" s="24">
        <v>1932</v>
      </c>
      <c r="V1448" s="24">
        <v>0</v>
      </c>
      <c r="W1448" s="24" t="s">
        <v>413</v>
      </c>
      <c r="X1448" s="24">
        <v>1932</v>
      </c>
      <c r="Y1448" s="24" t="str">
        <f t="shared" si="435"/>
        <v>no</v>
      </c>
      <c r="Z1448" s="24" t="str">
        <f t="shared" si="436"/>
        <v>Above Average</v>
      </c>
      <c r="AA1448" s="25">
        <v>1</v>
      </c>
      <c r="AB1448" s="25">
        <v>0</v>
      </c>
      <c r="AC1448" s="25">
        <v>2</v>
      </c>
      <c r="AD1448" s="25">
        <v>0</v>
      </c>
      <c r="AE1448" s="25">
        <f t="shared" si="437"/>
        <v>3</v>
      </c>
      <c r="AF1448" s="25" t="str">
        <f t="shared" si="438"/>
        <v>More</v>
      </c>
      <c r="AG1448" s="57">
        <v>7</v>
      </c>
      <c r="AH1448" s="29">
        <v>394617</v>
      </c>
      <c r="AI1448" s="29">
        <f t="shared" si="425"/>
        <v>3864</v>
      </c>
      <c r="AJ1448" s="29" t="str">
        <f t="shared" si="439"/>
        <v>no</v>
      </c>
      <c r="AK1448" s="29">
        <f t="shared" si="440"/>
        <v>102.12655279503106</v>
      </c>
      <c r="AL1448" s="29">
        <f t="shared" si="441"/>
        <v>204.25310559006212</v>
      </c>
    </row>
    <row r="1449" spans="1:38" x14ac:dyDescent="0.2">
      <c r="A1449">
        <v>1439</v>
      </c>
      <c r="B1449" s="12">
        <v>90</v>
      </c>
      <c r="C1449" s="12">
        <f t="shared" si="426"/>
        <v>90</v>
      </c>
      <c r="D1449" s="12" t="str">
        <f t="shared" si="423"/>
        <v>no</v>
      </c>
      <c r="E1449" s="12" t="str">
        <f t="shared" si="427"/>
        <v>Above Average</v>
      </c>
      <c r="F1449" s="21">
        <v>7407</v>
      </c>
      <c r="G1449" s="21" t="str">
        <f t="shared" si="428"/>
        <v>no</v>
      </c>
      <c r="H1449" s="21" t="str">
        <f t="shared" si="429"/>
        <v>Below Average</v>
      </c>
      <c r="I1449" s="12" t="s">
        <v>143</v>
      </c>
      <c r="J1449" s="12" t="str">
        <f t="shared" si="430"/>
        <v>OldTown</v>
      </c>
      <c r="K1449" s="12" t="s">
        <v>91</v>
      </c>
      <c r="L1449" s="12">
        <f t="shared" si="424"/>
        <v>57.90974368543602</v>
      </c>
      <c r="M1449" s="12" t="str">
        <f t="shared" si="431"/>
        <v>Below Average</v>
      </c>
      <c r="N1449" s="22">
        <v>6</v>
      </c>
      <c r="O1449" s="22" t="str">
        <f t="shared" si="432"/>
        <v>Low</v>
      </c>
      <c r="P1449">
        <v>1957</v>
      </c>
      <c r="Q1449">
        <v>1996</v>
      </c>
      <c r="R1449" s="23">
        <v>912</v>
      </c>
      <c r="S1449" s="23" t="str">
        <f t="shared" si="433"/>
        <v>no</v>
      </c>
      <c r="T1449" s="23" t="str">
        <f t="shared" si="434"/>
        <v>Below Average</v>
      </c>
      <c r="U1449" s="24">
        <v>1236</v>
      </c>
      <c r="V1449" s="24">
        <v>0</v>
      </c>
      <c r="W1449" s="24" t="s">
        <v>413</v>
      </c>
      <c r="X1449" s="24">
        <v>1236</v>
      </c>
      <c r="Y1449" s="24" t="str">
        <f t="shared" si="435"/>
        <v>no</v>
      </c>
      <c r="Z1449" s="24" t="str">
        <f t="shared" si="436"/>
        <v>Below Average</v>
      </c>
      <c r="AA1449" s="25">
        <v>1</v>
      </c>
      <c r="AB1449" s="25">
        <v>0</v>
      </c>
      <c r="AC1449" s="25">
        <v>1</v>
      </c>
      <c r="AD1449" s="25">
        <v>0</v>
      </c>
      <c r="AE1449" s="25">
        <f t="shared" si="437"/>
        <v>2</v>
      </c>
      <c r="AF1449" s="25" t="str">
        <f t="shared" si="438"/>
        <v>Less</v>
      </c>
      <c r="AG1449" s="57">
        <v>6</v>
      </c>
      <c r="AH1449" s="29">
        <v>149700</v>
      </c>
      <c r="AI1449" s="29">
        <f t="shared" si="425"/>
        <v>2148</v>
      </c>
      <c r="AJ1449" s="29" t="str">
        <f t="shared" si="439"/>
        <v>no</v>
      </c>
      <c r="AK1449" s="29">
        <f t="shared" si="440"/>
        <v>69.692737430167597</v>
      </c>
      <c r="AL1449" s="29">
        <f t="shared" si="441"/>
        <v>121.11650485436893</v>
      </c>
    </row>
    <row r="1450" spans="1:38" x14ac:dyDescent="0.2">
      <c r="A1450">
        <v>1440</v>
      </c>
      <c r="B1450" s="12">
        <v>80</v>
      </c>
      <c r="C1450" s="12">
        <f t="shared" si="426"/>
        <v>80</v>
      </c>
      <c r="D1450" s="12" t="str">
        <f t="shared" si="423"/>
        <v>no</v>
      </c>
      <c r="E1450" s="12" t="str">
        <f t="shared" si="427"/>
        <v>Above Average</v>
      </c>
      <c r="F1450" s="21">
        <v>11584</v>
      </c>
      <c r="G1450" s="21" t="str">
        <f t="shared" si="428"/>
        <v>no</v>
      </c>
      <c r="H1450" s="21" t="str">
        <f t="shared" si="429"/>
        <v>Above Average</v>
      </c>
      <c r="I1450" s="12" t="s">
        <v>138</v>
      </c>
      <c r="J1450" s="12" t="str">
        <f t="shared" si="430"/>
        <v>NWAmes</v>
      </c>
      <c r="K1450" s="12" t="s">
        <v>91</v>
      </c>
      <c r="L1450" s="12">
        <f t="shared" si="424"/>
        <v>67.115548801871967</v>
      </c>
      <c r="M1450" s="12" t="str">
        <f t="shared" si="431"/>
        <v>Below Average</v>
      </c>
      <c r="N1450" s="22">
        <v>7</v>
      </c>
      <c r="O1450" s="22" t="str">
        <f t="shared" si="432"/>
        <v>High</v>
      </c>
      <c r="P1450">
        <v>1979</v>
      </c>
      <c r="Q1450">
        <v>1979</v>
      </c>
      <c r="R1450" s="23">
        <v>539</v>
      </c>
      <c r="S1450" s="23" t="str">
        <f t="shared" si="433"/>
        <v>no</v>
      </c>
      <c r="T1450" s="23" t="str">
        <f t="shared" si="434"/>
        <v>Below Average</v>
      </c>
      <c r="U1450" s="24">
        <v>1040</v>
      </c>
      <c r="V1450" s="24">
        <v>685</v>
      </c>
      <c r="W1450" s="24" t="s">
        <v>412</v>
      </c>
      <c r="X1450" s="24">
        <v>1725</v>
      </c>
      <c r="Y1450" s="24" t="str">
        <f t="shared" si="435"/>
        <v>no</v>
      </c>
      <c r="Z1450" s="24" t="str">
        <f t="shared" si="436"/>
        <v>Above Average</v>
      </c>
      <c r="AA1450" s="25">
        <v>0</v>
      </c>
      <c r="AB1450" s="25">
        <v>0</v>
      </c>
      <c r="AC1450" s="25">
        <v>2</v>
      </c>
      <c r="AD1450" s="25">
        <v>1</v>
      </c>
      <c r="AE1450" s="25">
        <f t="shared" si="437"/>
        <v>3</v>
      </c>
      <c r="AF1450" s="25" t="str">
        <f t="shared" si="438"/>
        <v>More</v>
      </c>
      <c r="AG1450" s="57">
        <v>6</v>
      </c>
      <c r="AH1450" s="29">
        <v>197000</v>
      </c>
      <c r="AI1450" s="29">
        <f t="shared" si="425"/>
        <v>2264</v>
      </c>
      <c r="AJ1450" s="29" t="str">
        <f t="shared" si="439"/>
        <v>no</v>
      </c>
      <c r="AK1450" s="29">
        <f t="shared" si="440"/>
        <v>87.014134275618375</v>
      </c>
      <c r="AL1450" s="29">
        <f t="shared" si="441"/>
        <v>114.20289855072464</v>
      </c>
    </row>
    <row r="1451" spans="1:38" x14ac:dyDescent="0.2">
      <c r="A1451">
        <v>1441</v>
      </c>
      <c r="B1451" s="12">
        <v>79</v>
      </c>
      <c r="C1451" s="12">
        <f t="shared" si="426"/>
        <v>79</v>
      </c>
      <c r="D1451" s="12" t="str">
        <f t="shared" si="423"/>
        <v>no</v>
      </c>
      <c r="E1451" s="12" t="str">
        <f t="shared" si="427"/>
        <v>Above Average</v>
      </c>
      <c r="F1451" s="21">
        <v>11526</v>
      </c>
      <c r="G1451" s="21" t="str">
        <f t="shared" si="428"/>
        <v>no</v>
      </c>
      <c r="H1451" s="21" t="str">
        <f t="shared" si="429"/>
        <v>Above Average</v>
      </c>
      <c r="I1451" s="12" t="s">
        <v>123</v>
      </c>
      <c r="J1451" s="12" t="str">
        <f t="shared" si="430"/>
        <v>Crawfor</v>
      </c>
      <c r="K1451" s="12" t="s">
        <v>91</v>
      </c>
      <c r="L1451" s="12">
        <f t="shared" si="424"/>
        <v>74.989820121918996</v>
      </c>
      <c r="M1451" s="12" t="str">
        <f t="shared" si="431"/>
        <v>Above Average</v>
      </c>
      <c r="N1451" s="22">
        <v>6</v>
      </c>
      <c r="O1451" s="22" t="str">
        <f t="shared" si="432"/>
        <v>Low</v>
      </c>
      <c r="P1451">
        <v>1922</v>
      </c>
      <c r="Q1451">
        <v>1994</v>
      </c>
      <c r="R1451" s="23">
        <v>588</v>
      </c>
      <c r="S1451" s="23" t="str">
        <f t="shared" si="433"/>
        <v>no</v>
      </c>
      <c r="T1451" s="23" t="str">
        <f t="shared" si="434"/>
        <v>Below Average</v>
      </c>
      <c r="U1451" s="24">
        <v>1423</v>
      </c>
      <c r="V1451" s="24">
        <v>748</v>
      </c>
      <c r="W1451" s="24" t="s">
        <v>412</v>
      </c>
      <c r="X1451" s="24">
        <v>2555</v>
      </c>
      <c r="Y1451" s="24" t="str">
        <f t="shared" si="435"/>
        <v>no</v>
      </c>
      <c r="Z1451" s="24" t="str">
        <f t="shared" si="436"/>
        <v>Above Average</v>
      </c>
      <c r="AA1451" s="25">
        <v>0</v>
      </c>
      <c r="AB1451" s="25">
        <v>0</v>
      </c>
      <c r="AC1451" s="25">
        <v>2</v>
      </c>
      <c r="AD1451" s="25">
        <v>0</v>
      </c>
      <c r="AE1451" s="25">
        <f t="shared" si="437"/>
        <v>2</v>
      </c>
      <c r="AF1451" s="25" t="str">
        <f t="shared" si="438"/>
        <v>Less</v>
      </c>
      <c r="AG1451" s="57">
        <v>11</v>
      </c>
      <c r="AH1451" s="29">
        <v>191000</v>
      </c>
      <c r="AI1451" s="29">
        <f t="shared" si="425"/>
        <v>3143</v>
      </c>
      <c r="AJ1451" s="29" t="str">
        <f t="shared" si="439"/>
        <v>no</v>
      </c>
      <c r="AK1451" s="29">
        <f t="shared" si="440"/>
        <v>60.769965001590833</v>
      </c>
      <c r="AL1451" s="29">
        <f t="shared" si="441"/>
        <v>74.75538160469668</v>
      </c>
    </row>
    <row r="1452" spans="1:38" x14ac:dyDescent="0.2">
      <c r="A1452">
        <v>1442</v>
      </c>
      <c r="B1452" s="12" t="s">
        <v>83</v>
      </c>
      <c r="C1452" s="12">
        <f t="shared" si="426"/>
        <v>69</v>
      </c>
      <c r="D1452" s="12" t="str">
        <f t="shared" si="423"/>
        <v>no</v>
      </c>
      <c r="E1452" s="12" t="str">
        <f t="shared" si="427"/>
        <v>Below Average</v>
      </c>
      <c r="F1452" s="21">
        <v>4426</v>
      </c>
      <c r="G1452" s="21" t="str">
        <f t="shared" si="428"/>
        <v>no</v>
      </c>
      <c r="H1452" s="21" t="str">
        <f t="shared" si="429"/>
        <v>Below Average</v>
      </c>
      <c r="I1452" s="12" t="s">
        <v>89</v>
      </c>
      <c r="J1452" s="12" t="str">
        <f t="shared" si="430"/>
        <v/>
      </c>
      <c r="K1452" s="12" t="s">
        <v>179</v>
      </c>
      <c r="L1452" s="12">
        <f t="shared" si="424"/>
        <v>74.535824409408733</v>
      </c>
      <c r="M1452" s="12" t="str">
        <f t="shared" si="431"/>
        <v/>
      </c>
      <c r="N1452" s="22">
        <v>6</v>
      </c>
      <c r="O1452" s="22" t="str">
        <f t="shared" si="432"/>
        <v>Low</v>
      </c>
      <c r="P1452">
        <v>2004</v>
      </c>
      <c r="Q1452">
        <v>2004</v>
      </c>
      <c r="R1452" s="23">
        <v>848</v>
      </c>
      <c r="S1452" s="23" t="str">
        <f t="shared" si="433"/>
        <v>no</v>
      </c>
      <c r="T1452" s="23" t="str">
        <f t="shared" si="434"/>
        <v>Below Average</v>
      </c>
      <c r="U1452" s="24">
        <v>848</v>
      </c>
      <c r="V1452" s="24">
        <v>0</v>
      </c>
      <c r="W1452" s="24" t="s">
        <v>413</v>
      </c>
      <c r="X1452" s="24">
        <v>848</v>
      </c>
      <c r="Y1452" s="24" t="str">
        <f t="shared" si="435"/>
        <v>no</v>
      </c>
      <c r="Z1452" s="24" t="str">
        <f t="shared" si="436"/>
        <v>Below Average</v>
      </c>
      <c r="AA1452" s="25">
        <v>1</v>
      </c>
      <c r="AB1452" s="25">
        <v>0</v>
      </c>
      <c r="AC1452" s="25">
        <v>1</v>
      </c>
      <c r="AD1452" s="25">
        <v>0</v>
      </c>
      <c r="AE1452" s="25">
        <f t="shared" si="437"/>
        <v>2</v>
      </c>
      <c r="AF1452" s="25" t="str">
        <f t="shared" si="438"/>
        <v>Less</v>
      </c>
      <c r="AG1452" s="57">
        <v>3</v>
      </c>
      <c r="AH1452" s="29">
        <v>149300</v>
      </c>
      <c r="AI1452" s="29">
        <f t="shared" si="425"/>
        <v>1696</v>
      </c>
      <c r="AJ1452" s="29" t="str">
        <f t="shared" si="439"/>
        <v>no</v>
      </c>
      <c r="AK1452" s="29">
        <f t="shared" si="440"/>
        <v>88.030660377358487</v>
      </c>
      <c r="AL1452" s="29">
        <f t="shared" si="441"/>
        <v>176.06132075471697</v>
      </c>
    </row>
    <row r="1453" spans="1:38" x14ac:dyDescent="0.2">
      <c r="A1453">
        <v>1443</v>
      </c>
      <c r="B1453" s="12">
        <v>85</v>
      </c>
      <c r="C1453" s="12">
        <f t="shared" si="426"/>
        <v>85</v>
      </c>
      <c r="D1453" s="12" t="str">
        <f t="shared" si="423"/>
        <v>no</v>
      </c>
      <c r="E1453" s="12" t="str">
        <f t="shared" si="427"/>
        <v>Above Average</v>
      </c>
      <c r="F1453" s="21">
        <v>11003</v>
      </c>
      <c r="G1453" s="21" t="str">
        <f t="shared" si="428"/>
        <v>no</v>
      </c>
      <c r="H1453" s="21" t="str">
        <f t="shared" si="429"/>
        <v>Above Average</v>
      </c>
      <c r="I1453" s="12" t="s">
        <v>136</v>
      </c>
      <c r="J1453" s="12" t="str">
        <f t="shared" si="430"/>
        <v>Somerst</v>
      </c>
      <c r="K1453" s="12" t="s">
        <v>91</v>
      </c>
      <c r="L1453" s="12">
        <f t="shared" si="424"/>
        <v>83.140020408338017</v>
      </c>
      <c r="M1453" s="12" t="str">
        <f t="shared" si="431"/>
        <v>Above Average</v>
      </c>
      <c r="N1453" s="22">
        <v>10</v>
      </c>
      <c r="O1453" s="22" t="str">
        <f t="shared" si="432"/>
        <v>High</v>
      </c>
      <c r="P1453">
        <v>2008</v>
      </c>
      <c r="Q1453">
        <v>2008</v>
      </c>
      <c r="R1453" s="23">
        <v>1017</v>
      </c>
      <c r="S1453" s="23" t="str">
        <f t="shared" si="433"/>
        <v>no</v>
      </c>
      <c r="T1453" s="23" t="str">
        <f t="shared" si="434"/>
        <v>Below Average</v>
      </c>
      <c r="U1453" s="24">
        <v>1026</v>
      </c>
      <c r="V1453" s="24">
        <v>981</v>
      </c>
      <c r="W1453" s="24" t="s">
        <v>412</v>
      </c>
      <c r="X1453" s="24">
        <v>2007</v>
      </c>
      <c r="Y1453" s="24" t="str">
        <f t="shared" si="435"/>
        <v>no</v>
      </c>
      <c r="Z1453" s="24" t="str">
        <f t="shared" si="436"/>
        <v>Above Average</v>
      </c>
      <c r="AA1453" s="25">
        <v>1</v>
      </c>
      <c r="AB1453" s="25">
        <v>0</v>
      </c>
      <c r="AC1453" s="25">
        <v>2</v>
      </c>
      <c r="AD1453" s="25">
        <v>1</v>
      </c>
      <c r="AE1453" s="25">
        <f t="shared" si="437"/>
        <v>4</v>
      </c>
      <c r="AF1453" s="25" t="str">
        <f t="shared" si="438"/>
        <v>More</v>
      </c>
      <c r="AG1453" s="57">
        <v>10</v>
      </c>
      <c r="AH1453" s="29">
        <v>310000</v>
      </c>
      <c r="AI1453" s="29">
        <f t="shared" si="425"/>
        <v>3024</v>
      </c>
      <c r="AJ1453" s="29" t="str">
        <f t="shared" si="439"/>
        <v>no</v>
      </c>
      <c r="AK1453" s="29">
        <f t="shared" si="440"/>
        <v>102.51322751322752</v>
      </c>
      <c r="AL1453" s="29">
        <f t="shared" si="441"/>
        <v>154.45939212755357</v>
      </c>
    </row>
    <row r="1454" spans="1:38" x14ac:dyDescent="0.2">
      <c r="A1454">
        <v>1444</v>
      </c>
      <c r="B1454" s="12" t="s">
        <v>83</v>
      </c>
      <c r="C1454" s="12">
        <f t="shared" si="426"/>
        <v>69</v>
      </c>
      <c r="D1454" s="12" t="str">
        <f t="shared" si="423"/>
        <v>no</v>
      </c>
      <c r="E1454" s="12" t="str">
        <f t="shared" si="427"/>
        <v>Below Average</v>
      </c>
      <c r="F1454" s="21">
        <v>8854</v>
      </c>
      <c r="G1454" s="21" t="str">
        <f t="shared" si="428"/>
        <v>no</v>
      </c>
      <c r="H1454" s="21" t="str">
        <f t="shared" si="429"/>
        <v>Below Average</v>
      </c>
      <c r="I1454" s="12" t="s">
        <v>148</v>
      </c>
      <c r="J1454" s="12" t="str">
        <f t="shared" si="430"/>
        <v>BrkSide</v>
      </c>
      <c r="K1454" s="12" t="s">
        <v>91</v>
      </c>
      <c r="L1454" s="12">
        <f t="shared" si="424"/>
        <v>64.919237492322253</v>
      </c>
      <c r="M1454" s="12" t="str">
        <f t="shared" si="431"/>
        <v>Below Average</v>
      </c>
      <c r="N1454" s="22">
        <v>6</v>
      </c>
      <c r="O1454" s="22" t="str">
        <f t="shared" si="432"/>
        <v>Low</v>
      </c>
      <c r="P1454">
        <v>1916</v>
      </c>
      <c r="Q1454">
        <v>1950</v>
      </c>
      <c r="R1454" s="23">
        <v>952</v>
      </c>
      <c r="S1454" s="23" t="str">
        <f t="shared" si="433"/>
        <v>no</v>
      </c>
      <c r="T1454" s="23" t="str">
        <f t="shared" si="434"/>
        <v>Below Average</v>
      </c>
      <c r="U1454" s="24">
        <v>952</v>
      </c>
      <c r="V1454" s="24">
        <v>0</v>
      </c>
      <c r="W1454" s="24" t="s">
        <v>413</v>
      </c>
      <c r="X1454" s="24">
        <v>952</v>
      </c>
      <c r="Y1454" s="24" t="str">
        <f t="shared" si="435"/>
        <v>no</v>
      </c>
      <c r="Z1454" s="24" t="str">
        <f t="shared" si="436"/>
        <v>Below Average</v>
      </c>
      <c r="AA1454" s="25">
        <v>0</v>
      </c>
      <c r="AB1454" s="25">
        <v>0</v>
      </c>
      <c r="AC1454" s="25">
        <v>1</v>
      </c>
      <c r="AD1454" s="25">
        <v>0</v>
      </c>
      <c r="AE1454" s="25">
        <f t="shared" si="437"/>
        <v>1</v>
      </c>
      <c r="AF1454" s="25" t="str">
        <f t="shared" si="438"/>
        <v>Less</v>
      </c>
      <c r="AG1454" s="57">
        <v>4</v>
      </c>
      <c r="AH1454" s="29">
        <v>121000</v>
      </c>
      <c r="AI1454" s="29">
        <f t="shared" si="425"/>
        <v>1904</v>
      </c>
      <c r="AJ1454" s="29" t="str">
        <f t="shared" si="439"/>
        <v>no</v>
      </c>
      <c r="AK1454" s="29">
        <f t="shared" si="440"/>
        <v>63.550420168067227</v>
      </c>
      <c r="AL1454" s="29">
        <f t="shared" si="441"/>
        <v>127.10084033613445</v>
      </c>
    </row>
    <row r="1455" spans="1:38" x14ac:dyDescent="0.2">
      <c r="A1455">
        <v>1445</v>
      </c>
      <c r="B1455" s="12">
        <v>63</v>
      </c>
      <c r="C1455" s="12">
        <f t="shared" si="426"/>
        <v>63</v>
      </c>
      <c r="D1455" s="12" t="str">
        <f t="shared" si="423"/>
        <v>no</v>
      </c>
      <c r="E1455" s="12" t="str">
        <f t="shared" si="427"/>
        <v>Below Average</v>
      </c>
      <c r="F1455" s="21">
        <v>8500</v>
      </c>
      <c r="G1455" s="21" t="str">
        <f t="shared" si="428"/>
        <v>no</v>
      </c>
      <c r="H1455" s="21" t="str">
        <f t="shared" si="429"/>
        <v>Below Average</v>
      </c>
      <c r="I1455" s="12" t="s">
        <v>89</v>
      </c>
      <c r="J1455" s="12" t="str">
        <f t="shared" si="430"/>
        <v>CollgCr</v>
      </c>
      <c r="K1455" s="12" t="s">
        <v>91</v>
      </c>
      <c r="L1455" s="12">
        <f t="shared" si="424"/>
        <v>74.535824409408733</v>
      </c>
      <c r="M1455" s="12" t="str">
        <f t="shared" si="431"/>
        <v>Above Average</v>
      </c>
      <c r="N1455" s="22">
        <v>7</v>
      </c>
      <c r="O1455" s="22" t="str">
        <f t="shared" si="432"/>
        <v>High</v>
      </c>
      <c r="P1455">
        <v>2004</v>
      </c>
      <c r="Q1455">
        <v>2004</v>
      </c>
      <c r="R1455" s="23">
        <v>1422</v>
      </c>
      <c r="S1455" s="23" t="str">
        <f t="shared" si="433"/>
        <v>no</v>
      </c>
      <c r="T1455" s="23" t="str">
        <f t="shared" si="434"/>
        <v>Above Average</v>
      </c>
      <c r="U1455" s="24">
        <v>1422</v>
      </c>
      <c r="V1455" s="24">
        <v>0</v>
      </c>
      <c r="W1455" s="24" t="s">
        <v>413</v>
      </c>
      <c r="X1455" s="24">
        <v>1422</v>
      </c>
      <c r="Y1455" s="24" t="str">
        <f t="shared" si="435"/>
        <v>no</v>
      </c>
      <c r="Z1455" s="24" t="str">
        <f t="shared" si="436"/>
        <v>Below Average</v>
      </c>
      <c r="AA1455" s="25">
        <v>0</v>
      </c>
      <c r="AB1455" s="25">
        <v>0</v>
      </c>
      <c r="AC1455" s="25">
        <v>2</v>
      </c>
      <c r="AD1455" s="25">
        <v>0</v>
      </c>
      <c r="AE1455" s="25">
        <f t="shared" si="437"/>
        <v>2</v>
      </c>
      <c r="AF1455" s="25" t="str">
        <f t="shared" si="438"/>
        <v>Less</v>
      </c>
      <c r="AG1455" s="57">
        <v>7</v>
      </c>
      <c r="AH1455" s="29">
        <v>179600</v>
      </c>
      <c r="AI1455" s="29">
        <f t="shared" si="425"/>
        <v>2844</v>
      </c>
      <c r="AJ1455" s="29" t="str">
        <f t="shared" si="439"/>
        <v>no</v>
      </c>
      <c r="AK1455" s="29">
        <f t="shared" si="440"/>
        <v>63.150492264416314</v>
      </c>
      <c r="AL1455" s="29">
        <f t="shared" si="441"/>
        <v>126.30098452883263</v>
      </c>
    </row>
    <row r="1456" spans="1:38" x14ac:dyDescent="0.2">
      <c r="A1456">
        <v>1446</v>
      </c>
      <c r="B1456" s="12">
        <v>70</v>
      </c>
      <c r="C1456" s="12">
        <f t="shared" si="426"/>
        <v>70</v>
      </c>
      <c r="D1456" s="12" t="str">
        <f t="shared" si="423"/>
        <v>no</v>
      </c>
      <c r="E1456" s="12" t="str">
        <f t="shared" si="427"/>
        <v>Above Average</v>
      </c>
      <c r="F1456" s="21">
        <v>8400</v>
      </c>
      <c r="G1456" s="21" t="str">
        <f t="shared" si="428"/>
        <v>no</v>
      </c>
      <c r="H1456" s="21" t="str">
        <f t="shared" si="429"/>
        <v>Below Average</v>
      </c>
      <c r="I1456" s="12" t="s">
        <v>151</v>
      </c>
      <c r="J1456" s="12" t="str">
        <f t="shared" si="430"/>
        <v>Sawyer</v>
      </c>
      <c r="K1456" s="12" t="s">
        <v>91</v>
      </c>
      <c r="L1456" s="12">
        <f t="shared" si="424"/>
        <v>65.835562612127291</v>
      </c>
      <c r="M1456" s="12" t="str">
        <f t="shared" si="431"/>
        <v>Below Average</v>
      </c>
      <c r="N1456" s="22">
        <v>6</v>
      </c>
      <c r="O1456" s="22" t="str">
        <f t="shared" si="432"/>
        <v>Low</v>
      </c>
      <c r="P1456">
        <v>1966</v>
      </c>
      <c r="Q1456">
        <v>1966</v>
      </c>
      <c r="R1456" s="23">
        <v>814</v>
      </c>
      <c r="S1456" s="23" t="str">
        <f t="shared" si="433"/>
        <v>no</v>
      </c>
      <c r="T1456" s="23" t="str">
        <f t="shared" si="434"/>
        <v>Below Average</v>
      </c>
      <c r="U1456" s="24">
        <v>913</v>
      </c>
      <c r="V1456" s="24">
        <v>0</v>
      </c>
      <c r="W1456" s="24" t="s">
        <v>413</v>
      </c>
      <c r="X1456" s="24">
        <v>913</v>
      </c>
      <c r="Y1456" s="24" t="str">
        <f t="shared" si="435"/>
        <v>no</v>
      </c>
      <c r="Z1456" s="24" t="str">
        <f t="shared" si="436"/>
        <v>Below Average</v>
      </c>
      <c r="AA1456" s="25">
        <v>1</v>
      </c>
      <c r="AB1456" s="25">
        <v>0</v>
      </c>
      <c r="AC1456" s="25">
        <v>1</v>
      </c>
      <c r="AD1456" s="25">
        <v>0</v>
      </c>
      <c r="AE1456" s="25">
        <f t="shared" si="437"/>
        <v>2</v>
      </c>
      <c r="AF1456" s="25" t="str">
        <f t="shared" si="438"/>
        <v>Less</v>
      </c>
      <c r="AG1456" s="57">
        <v>6</v>
      </c>
      <c r="AH1456" s="29">
        <v>129000</v>
      </c>
      <c r="AI1456" s="29">
        <f t="shared" si="425"/>
        <v>1727</v>
      </c>
      <c r="AJ1456" s="29" t="str">
        <f t="shared" si="439"/>
        <v>no</v>
      </c>
      <c r="AK1456" s="29">
        <f t="shared" si="440"/>
        <v>74.696004632310363</v>
      </c>
      <c r="AL1456" s="29">
        <f t="shared" si="441"/>
        <v>141.29244249726179</v>
      </c>
    </row>
    <row r="1457" spans="1:38" x14ac:dyDescent="0.2">
      <c r="A1457">
        <v>1447</v>
      </c>
      <c r="B1457" s="12" t="s">
        <v>83</v>
      </c>
      <c r="C1457" s="12">
        <f t="shared" si="426"/>
        <v>69</v>
      </c>
      <c r="D1457" s="12" t="str">
        <f t="shared" si="423"/>
        <v>no</v>
      </c>
      <c r="E1457" s="12" t="str">
        <f t="shared" si="427"/>
        <v>Below Average</v>
      </c>
      <c r="F1457" s="21">
        <v>26142</v>
      </c>
      <c r="G1457" s="21" t="str">
        <f t="shared" si="428"/>
        <v>yes</v>
      </c>
      <c r="H1457" s="21" t="str">
        <f t="shared" si="429"/>
        <v>Above Average</v>
      </c>
      <c r="I1457" s="12" t="s">
        <v>131</v>
      </c>
      <c r="J1457" s="12" t="str">
        <f t="shared" si="430"/>
        <v>Mitchel</v>
      </c>
      <c r="K1457" s="12" t="s">
        <v>91</v>
      </c>
      <c r="L1457" s="12">
        <f t="shared" si="424"/>
        <v>69.371268986915226</v>
      </c>
      <c r="M1457" s="12" t="str">
        <f t="shared" si="431"/>
        <v>Below Average</v>
      </c>
      <c r="N1457" s="22">
        <v>5</v>
      </c>
      <c r="O1457" s="22" t="str">
        <f t="shared" si="432"/>
        <v>Low</v>
      </c>
      <c r="P1457">
        <v>1962</v>
      </c>
      <c r="Q1457">
        <v>1962</v>
      </c>
      <c r="R1457" s="23">
        <v>1188</v>
      </c>
      <c r="S1457" s="23" t="str">
        <f t="shared" si="433"/>
        <v>no</v>
      </c>
      <c r="T1457" s="23" t="str">
        <f t="shared" si="434"/>
        <v>Above Average</v>
      </c>
      <c r="U1457" s="24">
        <v>1188</v>
      </c>
      <c r="V1457" s="24">
        <v>0</v>
      </c>
      <c r="W1457" s="24" t="s">
        <v>413</v>
      </c>
      <c r="X1457" s="24">
        <v>1188</v>
      </c>
      <c r="Y1457" s="24" t="str">
        <f t="shared" si="435"/>
        <v>no</v>
      </c>
      <c r="Z1457" s="24" t="str">
        <f t="shared" si="436"/>
        <v>Below Average</v>
      </c>
      <c r="AA1457" s="25">
        <v>0</v>
      </c>
      <c r="AB1457" s="25">
        <v>0</v>
      </c>
      <c r="AC1457" s="25">
        <v>1</v>
      </c>
      <c r="AD1457" s="25">
        <v>0</v>
      </c>
      <c r="AE1457" s="25">
        <f t="shared" si="437"/>
        <v>1</v>
      </c>
      <c r="AF1457" s="25" t="str">
        <f t="shared" si="438"/>
        <v>Less</v>
      </c>
      <c r="AG1457" s="57">
        <v>6</v>
      </c>
      <c r="AH1457" s="29">
        <v>157900</v>
      </c>
      <c r="AI1457" s="29">
        <f t="shared" si="425"/>
        <v>2376</v>
      </c>
      <c r="AJ1457" s="29" t="str">
        <f t="shared" si="439"/>
        <v>no</v>
      </c>
      <c r="AK1457" s="29">
        <f t="shared" si="440"/>
        <v>66.456228956228955</v>
      </c>
      <c r="AL1457" s="29">
        <f t="shared" si="441"/>
        <v>132.91245791245791</v>
      </c>
    </row>
    <row r="1458" spans="1:38" x14ac:dyDescent="0.2">
      <c r="A1458">
        <v>1448</v>
      </c>
      <c r="B1458" s="12">
        <v>80</v>
      </c>
      <c r="C1458" s="12">
        <f t="shared" si="426"/>
        <v>80</v>
      </c>
      <c r="D1458" s="12" t="str">
        <f t="shared" si="423"/>
        <v>no</v>
      </c>
      <c r="E1458" s="12" t="str">
        <f t="shared" si="427"/>
        <v>Above Average</v>
      </c>
      <c r="F1458" s="21">
        <v>10000</v>
      </c>
      <c r="G1458" s="21" t="str">
        <f t="shared" si="428"/>
        <v>no</v>
      </c>
      <c r="H1458" s="21" t="str">
        <f t="shared" si="429"/>
        <v>Below Average</v>
      </c>
      <c r="I1458" s="12" t="s">
        <v>89</v>
      </c>
      <c r="J1458" s="12" t="str">
        <f t="shared" si="430"/>
        <v>CollgCr</v>
      </c>
      <c r="K1458" s="12" t="s">
        <v>91</v>
      </c>
      <c r="L1458" s="12">
        <f t="shared" si="424"/>
        <v>74.535824409408733</v>
      </c>
      <c r="M1458" s="12" t="str">
        <f t="shared" si="431"/>
        <v>Above Average</v>
      </c>
      <c r="N1458" s="22">
        <v>8</v>
      </c>
      <c r="O1458" s="22" t="str">
        <f t="shared" si="432"/>
        <v>High</v>
      </c>
      <c r="P1458">
        <v>1995</v>
      </c>
      <c r="Q1458">
        <v>1996</v>
      </c>
      <c r="R1458" s="23">
        <v>1220</v>
      </c>
      <c r="S1458" s="23" t="str">
        <f t="shared" si="433"/>
        <v>no</v>
      </c>
      <c r="T1458" s="23" t="str">
        <f t="shared" si="434"/>
        <v>Above Average</v>
      </c>
      <c r="U1458" s="24">
        <v>1220</v>
      </c>
      <c r="V1458" s="24">
        <v>870</v>
      </c>
      <c r="W1458" s="24" t="s">
        <v>412</v>
      </c>
      <c r="X1458" s="24">
        <v>2090</v>
      </c>
      <c r="Y1458" s="24" t="str">
        <f t="shared" si="435"/>
        <v>no</v>
      </c>
      <c r="Z1458" s="24" t="str">
        <f t="shared" si="436"/>
        <v>Above Average</v>
      </c>
      <c r="AA1458" s="25">
        <v>1</v>
      </c>
      <c r="AB1458" s="25">
        <v>0</v>
      </c>
      <c r="AC1458" s="25">
        <v>2</v>
      </c>
      <c r="AD1458" s="25">
        <v>1</v>
      </c>
      <c r="AE1458" s="25">
        <f t="shared" si="437"/>
        <v>4</v>
      </c>
      <c r="AF1458" s="25" t="str">
        <f t="shared" si="438"/>
        <v>More</v>
      </c>
      <c r="AG1458" s="57">
        <v>8</v>
      </c>
      <c r="AH1458" s="29">
        <v>240000</v>
      </c>
      <c r="AI1458" s="29">
        <f t="shared" si="425"/>
        <v>3310</v>
      </c>
      <c r="AJ1458" s="29" t="str">
        <f t="shared" si="439"/>
        <v>no</v>
      </c>
      <c r="AK1458" s="29">
        <f t="shared" si="440"/>
        <v>72.507552870090635</v>
      </c>
      <c r="AL1458" s="29">
        <f t="shared" si="441"/>
        <v>114.83253588516746</v>
      </c>
    </row>
    <row r="1459" spans="1:38" x14ac:dyDescent="0.2">
      <c r="A1459">
        <v>1449</v>
      </c>
      <c r="B1459" s="12">
        <v>70</v>
      </c>
      <c r="C1459" s="12">
        <f t="shared" si="426"/>
        <v>70</v>
      </c>
      <c r="D1459" s="12" t="str">
        <f t="shared" si="423"/>
        <v>no</v>
      </c>
      <c r="E1459" s="12" t="str">
        <f t="shared" si="427"/>
        <v>Above Average</v>
      </c>
      <c r="F1459" s="21">
        <v>11767</v>
      </c>
      <c r="G1459" s="21" t="str">
        <f t="shared" si="428"/>
        <v>no</v>
      </c>
      <c r="H1459" s="21" t="str">
        <f t="shared" si="429"/>
        <v>Above Average</v>
      </c>
      <c r="I1459" s="12" t="s">
        <v>185</v>
      </c>
      <c r="J1459" s="12" t="str">
        <f t="shared" si="430"/>
        <v>Edwards</v>
      </c>
      <c r="K1459" s="12" t="s">
        <v>91</v>
      </c>
      <c r="L1459" s="12">
        <f t="shared" si="424"/>
        <v>61.772149970231268</v>
      </c>
      <c r="M1459" s="12" t="str">
        <f t="shared" si="431"/>
        <v>Below Average</v>
      </c>
      <c r="N1459" s="22">
        <v>4</v>
      </c>
      <c r="O1459" s="22" t="str">
        <f t="shared" si="432"/>
        <v>Low</v>
      </c>
      <c r="P1459">
        <v>1910</v>
      </c>
      <c r="Q1459">
        <v>2000</v>
      </c>
      <c r="R1459" s="23">
        <v>560</v>
      </c>
      <c r="S1459" s="23" t="str">
        <f t="shared" si="433"/>
        <v>no</v>
      </c>
      <c r="T1459" s="23" t="str">
        <f t="shared" si="434"/>
        <v>Below Average</v>
      </c>
      <c r="U1459" s="24">
        <v>796</v>
      </c>
      <c r="V1459" s="24">
        <v>550</v>
      </c>
      <c r="W1459" s="24" t="s">
        <v>412</v>
      </c>
      <c r="X1459" s="24">
        <v>1346</v>
      </c>
      <c r="Y1459" s="24" t="str">
        <f t="shared" si="435"/>
        <v>no</v>
      </c>
      <c r="Z1459" s="24" t="str">
        <f t="shared" si="436"/>
        <v>Below Average</v>
      </c>
      <c r="AA1459" s="25">
        <v>0</v>
      </c>
      <c r="AB1459" s="25">
        <v>0</v>
      </c>
      <c r="AC1459" s="25">
        <v>1</v>
      </c>
      <c r="AD1459" s="25">
        <v>1</v>
      </c>
      <c r="AE1459" s="25">
        <f t="shared" si="437"/>
        <v>2</v>
      </c>
      <c r="AF1459" s="25" t="str">
        <f t="shared" si="438"/>
        <v>Less</v>
      </c>
      <c r="AG1459" s="57">
        <v>6</v>
      </c>
      <c r="AH1459" s="29">
        <v>112000</v>
      </c>
      <c r="AI1459" s="29">
        <f t="shared" si="425"/>
        <v>1906</v>
      </c>
      <c r="AJ1459" s="29" t="str">
        <f t="shared" si="439"/>
        <v>no</v>
      </c>
      <c r="AK1459" s="29">
        <f t="shared" si="440"/>
        <v>58.761804826862537</v>
      </c>
      <c r="AL1459" s="29">
        <f t="shared" si="441"/>
        <v>83.20950965824666</v>
      </c>
    </row>
    <row r="1460" spans="1:38" x14ac:dyDescent="0.2">
      <c r="A1460">
        <v>1450</v>
      </c>
      <c r="B1460" s="12">
        <v>21</v>
      </c>
      <c r="C1460" s="12">
        <f t="shared" si="426"/>
        <v>21</v>
      </c>
      <c r="D1460" s="12" t="str">
        <f t="shared" si="423"/>
        <v>yes</v>
      </c>
      <c r="E1460" s="12" t="str">
        <f t="shared" si="427"/>
        <v>Below Average</v>
      </c>
      <c r="F1460" s="21">
        <v>1533</v>
      </c>
      <c r="G1460" s="21" t="str">
        <f t="shared" si="428"/>
        <v>no</v>
      </c>
      <c r="H1460" s="21" t="str">
        <f t="shared" si="429"/>
        <v>Below Average</v>
      </c>
      <c r="I1460" s="12" t="s">
        <v>178</v>
      </c>
      <c r="J1460" s="12" t="str">
        <f t="shared" si="430"/>
        <v/>
      </c>
      <c r="K1460" s="12" t="s">
        <v>198</v>
      </c>
      <c r="L1460" s="12" t="str">
        <f t="shared" si="424"/>
        <v/>
      </c>
      <c r="M1460" s="12" t="str">
        <f t="shared" si="431"/>
        <v/>
      </c>
      <c r="N1460" s="22">
        <v>5</v>
      </c>
      <c r="O1460" s="22" t="str">
        <f t="shared" si="432"/>
        <v>Low</v>
      </c>
      <c r="P1460">
        <v>1970</v>
      </c>
      <c r="Q1460">
        <v>1970</v>
      </c>
      <c r="R1460" s="23">
        <v>630</v>
      </c>
      <c r="S1460" s="23" t="str">
        <f t="shared" si="433"/>
        <v>no</v>
      </c>
      <c r="T1460" s="23" t="str">
        <f t="shared" si="434"/>
        <v>Below Average</v>
      </c>
      <c r="U1460" s="24">
        <v>630</v>
      </c>
      <c r="V1460" s="24">
        <v>0</v>
      </c>
      <c r="W1460" s="24" t="s">
        <v>413</v>
      </c>
      <c r="X1460" s="24">
        <v>630</v>
      </c>
      <c r="Y1460" s="24" t="str">
        <f t="shared" si="435"/>
        <v>no</v>
      </c>
      <c r="Z1460" s="24" t="str">
        <f t="shared" si="436"/>
        <v>Below Average</v>
      </c>
      <c r="AA1460" s="25">
        <v>1</v>
      </c>
      <c r="AB1460" s="25">
        <v>0</v>
      </c>
      <c r="AC1460" s="25">
        <v>1</v>
      </c>
      <c r="AD1460" s="25">
        <v>0</v>
      </c>
      <c r="AE1460" s="25">
        <f t="shared" si="437"/>
        <v>2</v>
      </c>
      <c r="AF1460" s="25" t="str">
        <f t="shared" si="438"/>
        <v>Less</v>
      </c>
      <c r="AG1460" s="57">
        <v>3</v>
      </c>
      <c r="AH1460" s="29">
        <v>92000</v>
      </c>
      <c r="AI1460" s="29">
        <f t="shared" si="425"/>
        <v>1260</v>
      </c>
      <c r="AJ1460" s="29" t="str">
        <f t="shared" si="439"/>
        <v>no</v>
      </c>
      <c r="AK1460" s="29">
        <f t="shared" si="440"/>
        <v>73.015873015873012</v>
      </c>
      <c r="AL1460" s="29">
        <f t="shared" si="441"/>
        <v>146.03174603174602</v>
      </c>
    </row>
    <row r="1461" spans="1:38" x14ac:dyDescent="0.2">
      <c r="A1461">
        <v>1451</v>
      </c>
      <c r="B1461" s="12">
        <v>60</v>
      </c>
      <c r="C1461" s="12">
        <f t="shared" si="426"/>
        <v>60</v>
      </c>
      <c r="D1461" s="12" t="str">
        <f t="shared" si="423"/>
        <v>no</v>
      </c>
      <c r="E1461" s="12" t="str">
        <f t="shared" si="427"/>
        <v>Below Average</v>
      </c>
      <c r="F1461" s="21">
        <v>9000</v>
      </c>
      <c r="G1461" s="21" t="str">
        <f t="shared" si="428"/>
        <v>no</v>
      </c>
      <c r="H1461" s="21" t="str">
        <f t="shared" si="429"/>
        <v>Below Average</v>
      </c>
      <c r="I1461" s="12" t="s">
        <v>162</v>
      </c>
      <c r="J1461" s="12" t="str">
        <f t="shared" si="430"/>
        <v/>
      </c>
      <c r="K1461" s="12" t="s">
        <v>167</v>
      </c>
      <c r="L1461" s="12">
        <f t="shared" si="424"/>
        <v>65.191384752822614</v>
      </c>
      <c r="M1461" s="12" t="str">
        <f t="shared" si="431"/>
        <v/>
      </c>
      <c r="N1461" s="22">
        <v>5</v>
      </c>
      <c r="O1461" s="22" t="str">
        <f t="shared" si="432"/>
        <v>Low</v>
      </c>
      <c r="P1461">
        <v>1974</v>
      </c>
      <c r="Q1461">
        <v>1974</v>
      </c>
      <c r="R1461" s="23">
        <v>896</v>
      </c>
      <c r="S1461" s="23" t="str">
        <f t="shared" si="433"/>
        <v>no</v>
      </c>
      <c r="T1461" s="23" t="str">
        <f t="shared" si="434"/>
        <v>Below Average</v>
      </c>
      <c r="U1461" s="24">
        <v>896</v>
      </c>
      <c r="V1461" s="24">
        <v>896</v>
      </c>
      <c r="W1461" s="24" t="s">
        <v>412</v>
      </c>
      <c r="X1461" s="24">
        <v>1792</v>
      </c>
      <c r="Y1461" s="24" t="str">
        <f t="shared" si="435"/>
        <v>no</v>
      </c>
      <c r="Z1461" s="24" t="str">
        <f t="shared" si="436"/>
        <v>Above Average</v>
      </c>
      <c r="AA1461" s="25">
        <v>0</v>
      </c>
      <c r="AB1461" s="25">
        <v>0</v>
      </c>
      <c r="AC1461" s="25">
        <v>2</v>
      </c>
      <c r="AD1461" s="25">
        <v>2</v>
      </c>
      <c r="AE1461" s="25">
        <f t="shared" si="437"/>
        <v>4</v>
      </c>
      <c r="AF1461" s="25" t="str">
        <f t="shared" si="438"/>
        <v>More</v>
      </c>
      <c r="AG1461" s="57">
        <v>8</v>
      </c>
      <c r="AH1461" s="29">
        <v>136000</v>
      </c>
      <c r="AI1461" s="29">
        <f t="shared" si="425"/>
        <v>2688</v>
      </c>
      <c r="AJ1461" s="29" t="str">
        <f t="shared" si="439"/>
        <v>no</v>
      </c>
      <c r="AK1461" s="29">
        <f t="shared" si="440"/>
        <v>50.595238095238095</v>
      </c>
      <c r="AL1461" s="29">
        <f t="shared" si="441"/>
        <v>75.892857142857139</v>
      </c>
    </row>
    <row r="1462" spans="1:38" x14ac:dyDescent="0.2">
      <c r="A1462">
        <v>1452</v>
      </c>
      <c r="B1462" s="12">
        <v>78</v>
      </c>
      <c r="C1462" s="12">
        <f t="shared" si="426"/>
        <v>78</v>
      </c>
      <c r="D1462" s="12" t="str">
        <f t="shared" si="423"/>
        <v>no</v>
      </c>
      <c r="E1462" s="12" t="str">
        <f t="shared" si="427"/>
        <v>Above Average</v>
      </c>
      <c r="F1462" s="21">
        <v>9262</v>
      </c>
      <c r="G1462" s="21" t="str">
        <f t="shared" si="428"/>
        <v>no</v>
      </c>
      <c r="H1462" s="21" t="str">
        <f t="shared" si="429"/>
        <v>Below Average</v>
      </c>
      <c r="I1462" s="12" t="s">
        <v>136</v>
      </c>
      <c r="J1462" s="12" t="str">
        <f t="shared" si="430"/>
        <v>Somerst</v>
      </c>
      <c r="K1462" s="12" t="s">
        <v>91</v>
      </c>
      <c r="L1462" s="12">
        <f t="shared" si="424"/>
        <v>83.140020408338017</v>
      </c>
      <c r="M1462" s="12" t="str">
        <f t="shared" si="431"/>
        <v>Above Average</v>
      </c>
      <c r="N1462" s="22">
        <v>8</v>
      </c>
      <c r="O1462" s="22" t="str">
        <f t="shared" si="432"/>
        <v>High</v>
      </c>
      <c r="P1462">
        <v>2008</v>
      </c>
      <c r="Q1462">
        <v>2009</v>
      </c>
      <c r="R1462" s="23">
        <v>1573</v>
      </c>
      <c r="S1462" s="23" t="str">
        <f t="shared" si="433"/>
        <v>no</v>
      </c>
      <c r="T1462" s="23" t="str">
        <f t="shared" si="434"/>
        <v>Above Average</v>
      </c>
      <c r="U1462" s="24">
        <v>1578</v>
      </c>
      <c r="V1462" s="24">
        <v>0</v>
      </c>
      <c r="W1462" s="24" t="s">
        <v>413</v>
      </c>
      <c r="X1462" s="24">
        <v>1578</v>
      </c>
      <c r="Y1462" s="24" t="str">
        <f t="shared" si="435"/>
        <v>no</v>
      </c>
      <c r="Z1462" s="24" t="str">
        <f t="shared" si="436"/>
        <v>Above Average</v>
      </c>
      <c r="AA1462" s="25">
        <v>0</v>
      </c>
      <c r="AB1462" s="25">
        <v>0</v>
      </c>
      <c r="AC1462" s="25">
        <v>2</v>
      </c>
      <c r="AD1462" s="25">
        <v>0</v>
      </c>
      <c r="AE1462" s="25">
        <f t="shared" si="437"/>
        <v>2</v>
      </c>
      <c r="AF1462" s="25" t="str">
        <f t="shared" si="438"/>
        <v>Less</v>
      </c>
      <c r="AG1462" s="57">
        <v>7</v>
      </c>
      <c r="AH1462" s="29">
        <v>287090</v>
      </c>
      <c r="AI1462" s="29">
        <f t="shared" si="425"/>
        <v>3151</v>
      </c>
      <c r="AJ1462" s="29" t="str">
        <f t="shared" si="439"/>
        <v>no</v>
      </c>
      <c r="AK1462" s="29">
        <f t="shared" si="440"/>
        <v>91.11075848936845</v>
      </c>
      <c r="AL1462" s="29">
        <f t="shared" si="441"/>
        <v>181.93282636248415</v>
      </c>
    </row>
    <row r="1463" spans="1:38" x14ac:dyDescent="0.2">
      <c r="A1463">
        <v>1453</v>
      </c>
      <c r="B1463" s="12">
        <v>35</v>
      </c>
      <c r="C1463" s="12">
        <f t="shared" si="426"/>
        <v>35</v>
      </c>
      <c r="D1463" s="12" t="str">
        <f t="shared" si="423"/>
        <v>no</v>
      </c>
      <c r="E1463" s="12" t="str">
        <f t="shared" si="427"/>
        <v>Below Average</v>
      </c>
      <c r="F1463" s="21">
        <v>3675</v>
      </c>
      <c r="G1463" s="21" t="str">
        <f t="shared" si="428"/>
        <v>no</v>
      </c>
      <c r="H1463" s="21" t="str">
        <f t="shared" si="429"/>
        <v>Below Average</v>
      </c>
      <c r="I1463" s="12" t="s">
        <v>185</v>
      </c>
      <c r="J1463" s="12" t="str">
        <f t="shared" si="430"/>
        <v/>
      </c>
      <c r="K1463" s="12" t="s">
        <v>179</v>
      </c>
      <c r="L1463" s="12">
        <f t="shared" si="424"/>
        <v>61.772149970231268</v>
      </c>
      <c r="M1463" s="12" t="str">
        <f t="shared" si="431"/>
        <v/>
      </c>
      <c r="N1463" s="22">
        <v>5</v>
      </c>
      <c r="O1463" s="22" t="str">
        <f t="shared" si="432"/>
        <v>Low</v>
      </c>
      <c r="P1463">
        <v>2005</v>
      </c>
      <c r="Q1463">
        <v>2005</v>
      </c>
      <c r="R1463" s="23">
        <v>547</v>
      </c>
      <c r="S1463" s="23" t="str">
        <f t="shared" si="433"/>
        <v>no</v>
      </c>
      <c r="T1463" s="23" t="str">
        <f t="shared" si="434"/>
        <v>Below Average</v>
      </c>
      <c r="U1463" s="24">
        <v>1072</v>
      </c>
      <c r="V1463" s="24">
        <v>0</v>
      </c>
      <c r="W1463" s="24" t="s">
        <v>413</v>
      </c>
      <c r="X1463" s="24">
        <v>1072</v>
      </c>
      <c r="Y1463" s="24" t="str">
        <f t="shared" si="435"/>
        <v>no</v>
      </c>
      <c r="Z1463" s="24" t="str">
        <f t="shared" si="436"/>
        <v>Below Average</v>
      </c>
      <c r="AA1463" s="25">
        <v>1</v>
      </c>
      <c r="AB1463" s="25">
        <v>0</v>
      </c>
      <c r="AC1463" s="25">
        <v>1</v>
      </c>
      <c r="AD1463" s="25">
        <v>0</v>
      </c>
      <c r="AE1463" s="25">
        <f t="shared" si="437"/>
        <v>2</v>
      </c>
      <c r="AF1463" s="25" t="str">
        <f t="shared" si="438"/>
        <v>Less</v>
      </c>
      <c r="AG1463" s="57">
        <v>5</v>
      </c>
      <c r="AH1463" s="29">
        <v>145000</v>
      </c>
      <c r="AI1463" s="29">
        <f t="shared" si="425"/>
        <v>1619</v>
      </c>
      <c r="AJ1463" s="29" t="str">
        <f t="shared" si="439"/>
        <v>no</v>
      </c>
      <c r="AK1463" s="29">
        <f t="shared" si="440"/>
        <v>89.561457689932055</v>
      </c>
      <c r="AL1463" s="29">
        <f t="shared" si="441"/>
        <v>135.26119402985074</v>
      </c>
    </row>
    <row r="1464" spans="1:38" x14ac:dyDescent="0.2">
      <c r="A1464">
        <v>1454</v>
      </c>
      <c r="B1464" s="12">
        <v>90</v>
      </c>
      <c r="C1464" s="12">
        <f t="shared" si="426"/>
        <v>90</v>
      </c>
      <c r="D1464" s="12" t="str">
        <f t="shared" si="423"/>
        <v>no</v>
      </c>
      <c r="E1464" s="12" t="str">
        <f t="shared" si="427"/>
        <v>Above Average</v>
      </c>
      <c r="F1464" s="21">
        <v>17217</v>
      </c>
      <c r="G1464" s="21" t="str">
        <f t="shared" si="428"/>
        <v>no</v>
      </c>
      <c r="H1464" s="21" t="str">
        <f t="shared" si="429"/>
        <v>Above Average</v>
      </c>
      <c r="I1464" s="12" t="s">
        <v>131</v>
      </c>
      <c r="J1464" s="12" t="str">
        <f t="shared" si="430"/>
        <v>Mitchel</v>
      </c>
      <c r="K1464" s="12" t="s">
        <v>91</v>
      </c>
      <c r="L1464" s="12">
        <f t="shared" si="424"/>
        <v>69.371268986915226</v>
      </c>
      <c r="M1464" s="12" t="str">
        <f t="shared" si="431"/>
        <v>Below Average</v>
      </c>
      <c r="N1464" s="22">
        <v>5</v>
      </c>
      <c r="O1464" s="22" t="str">
        <f t="shared" si="432"/>
        <v>Low</v>
      </c>
      <c r="P1464">
        <v>2006</v>
      </c>
      <c r="Q1464">
        <v>2006</v>
      </c>
      <c r="R1464" s="23">
        <v>1140</v>
      </c>
      <c r="S1464" s="23" t="str">
        <f t="shared" si="433"/>
        <v>no</v>
      </c>
      <c r="T1464" s="23" t="str">
        <f t="shared" si="434"/>
        <v>Above Average</v>
      </c>
      <c r="U1464" s="24">
        <v>1140</v>
      </c>
      <c r="V1464" s="24">
        <v>0</v>
      </c>
      <c r="W1464" s="24" t="s">
        <v>413</v>
      </c>
      <c r="X1464" s="24">
        <v>1140</v>
      </c>
      <c r="Y1464" s="24" t="str">
        <f t="shared" si="435"/>
        <v>no</v>
      </c>
      <c r="Z1464" s="24" t="str">
        <f t="shared" si="436"/>
        <v>Below Average</v>
      </c>
      <c r="AA1464" s="25">
        <v>0</v>
      </c>
      <c r="AB1464" s="25">
        <v>0</v>
      </c>
      <c r="AC1464" s="25">
        <v>1</v>
      </c>
      <c r="AD1464" s="25">
        <v>0</v>
      </c>
      <c r="AE1464" s="25">
        <f t="shared" si="437"/>
        <v>1</v>
      </c>
      <c r="AF1464" s="25" t="str">
        <f t="shared" si="438"/>
        <v>Less</v>
      </c>
      <c r="AG1464" s="57">
        <v>6</v>
      </c>
      <c r="AH1464" s="29">
        <v>84500</v>
      </c>
      <c r="AI1464" s="29">
        <f t="shared" si="425"/>
        <v>2280</v>
      </c>
      <c r="AJ1464" s="29" t="str">
        <f t="shared" si="439"/>
        <v>no</v>
      </c>
      <c r="AK1464" s="29">
        <f t="shared" si="440"/>
        <v>37.061403508771932</v>
      </c>
      <c r="AL1464" s="29">
        <f t="shared" si="441"/>
        <v>74.122807017543863</v>
      </c>
    </row>
    <row r="1465" spans="1:38" x14ac:dyDescent="0.2">
      <c r="A1465">
        <v>1455</v>
      </c>
      <c r="B1465" s="12">
        <v>62</v>
      </c>
      <c r="C1465" s="12">
        <f t="shared" si="426"/>
        <v>62</v>
      </c>
      <c r="D1465" s="12" t="str">
        <f t="shared" si="423"/>
        <v>no</v>
      </c>
      <c r="E1465" s="12" t="str">
        <f t="shared" si="427"/>
        <v>Below Average</v>
      </c>
      <c r="F1465" s="21">
        <v>7500</v>
      </c>
      <c r="G1465" s="21" t="str">
        <f t="shared" si="428"/>
        <v>no</v>
      </c>
      <c r="H1465" s="21" t="str">
        <f t="shared" si="429"/>
        <v>Below Average</v>
      </c>
      <c r="I1465" s="12" t="s">
        <v>136</v>
      </c>
      <c r="J1465" s="12" t="str">
        <f t="shared" si="430"/>
        <v>Somerst</v>
      </c>
      <c r="K1465" s="12" t="s">
        <v>91</v>
      </c>
      <c r="L1465" s="12">
        <f t="shared" si="424"/>
        <v>83.140020408338017</v>
      </c>
      <c r="M1465" s="12" t="str">
        <f t="shared" si="431"/>
        <v>Above Average</v>
      </c>
      <c r="N1465" s="22">
        <v>7</v>
      </c>
      <c r="O1465" s="22" t="str">
        <f t="shared" si="432"/>
        <v>High</v>
      </c>
      <c r="P1465">
        <v>2004</v>
      </c>
      <c r="Q1465">
        <v>2005</v>
      </c>
      <c r="R1465" s="23">
        <v>1221</v>
      </c>
      <c r="S1465" s="23" t="str">
        <f t="shared" si="433"/>
        <v>no</v>
      </c>
      <c r="T1465" s="23" t="str">
        <f t="shared" si="434"/>
        <v>Above Average</v>
      </c>
      <c r="U1465" s="24">
        <v>1221</v>
      </c>
      <c r="V1465" s="24">
        <v>0</v>
      </c>
      <c r="W1465" s="24" t="s">
        <v>413</v>
      </c>
      <c r="X1465" s="24">
        <v>1221</v>
      </c>
      <c r="Y1465" s="24" t="str">
        <f t="shared" si="435"/>
        <v>no</v>
      </c>
      <c r="Z1465" s="24" t="str">
        <f t="shared" si="436"/>
        <v>Below Average</v>
      </c>
      <c r="AA1465" s="25">
        <v>1</v>
      </c>
      <c r="AB1465" s="25">
        <v>0</v>
      </c>
      <c r="AC1465" s="25">
        <v>2</v>
      </c>
      <c r="AD1465" s="25">
        <v>0</v>
      </c>
      <c r="AE1465" s="25">
        <f t="shared" si="437"/>
        <v>3</v>
      </c>
      <c r="AF1465" s="25" t="str">
        <f t="shared" si="438"/>
        <v>More</v>
      </c>
      <c r="AG1465" s="57">
        <v>6</v>
      </c>
      <c r="AH1465" s="29">
        <v>185000</v>
      </c>
      <c r="AI1465" s="29">
        <f t="shared" si="425"/>
        <v>2442</v>
      </c>
      <c r="AJ1465" s="29" t="str">
        <f t="shared" si="439"/>
        <v>no</v>
      </c>
      <c r="AK1465" s="29">
        <f t="shared" si="440"/>
        <v>75.757575757575751</v>
      </c>
      <c r="AL1465" s="29">
        <f t="shared" si="441"/>
        <v>151.5151515151515</v>
      </c>
    </row>
    <row r="1466" spans="1:38" x14ac:dyDescent="0.2">
      <c r="A1466">
        <v>1456</v>
      </c>
      <c r="B1466" s="12">
        <v>62</v>
      </c>
      <c r="C1466" s="12">
        <f t="shared" si="426"/>
        <v>62</v>
      </c>
      <c r="D1466" s="12" t="str">
        <f t="shared" si="423"/>
        <v>no</v>
      </c>
      <c r="E1466" s="12" t="str">
        <f t="shared" si="427"/>
        <v>Below Average</v>
      </c>
      <c r="F1466" s="21">
        <v>7917</v>
      </c>
      <c r="G1466" s="21" t="str">
        <f t="shared" si="428"/>
        <v>no</v>
      </c>
      <c r="H1466" s="21" t="str">
        <f t="shared" si="429"/>
        <v>Below Average</v>
      </c>
      <c r="I1466" s="12" t="s">
        <v>193</v>
      </c>
      <c r="J1466" s="12" t="str">
        <f t="shared" si="430"/>
        <v>Gilbert</v>
      </c>
      <c r="K1466" s="12" t="s">
        <v>91</v>
      </c>
      <c r="L1466" s="12">
        <f t="shared" si="424"/>
        <v>77.47396854876844</v>
      </c>
      <c r="M1466" s="12" t="str">
        <f t="shared" si="431"/>
        <v>Above Average</v>
      </c>
      <c r="N1466" s="22">
        <v>6</v>
      </c>
      <c r="O1466" s="22" t="str">
        <f t="shared" si="432"/>
        <v>Low</v>
      </c>
      <c r="P1466">
        <v>1999</v>
      </c>
      <c r="Q1466">
        <v>2000</v>
      </c>
      <c r="R1466" s="23">
        <v>953</v>
      </c>
      <c r="S1466" s="23" t="str">
        <f t="shared" si="433"/>
        <v>no</v>
      </c>
      <c r="T1466" s="23" t="str">
        <f t="shared" si="434"/>
        <v>Below Average</v>
      </c>
      <c r="U1466" s="24">
        <v>953</v>
      </c>
      <c r="V1466" s="24">
        <v>694</v>
      </c>
      <c r="W1466" s="24" t="s">
        <v>412</v>
      </c>
      <c r="X1466" s="24">
        <v>1647</v>
      </c>
      <c r="Y1466" s="24" t="str">
        <f t="shared" si="435"/>
        <v>no</v>
      </c>
      <c r="Z1466" s="24" t="str">
        <f t="shared" si="436"/>
        <v>Above Average</v>
      </c>
      <c r="AA1466" s="25">
        <v>0</v>
      </c>
      <c r="AB1466" s="25">
        <v>0</v>
      </c>
      <c r="AC1466" s="25">
        <v>2</v>
      </c>
      <c r="AD1466" s="25">
        <v>1</v>
      </c>
      <c r="AE1466" s="25">
        <f t="shared" si="437"/>
        <v>3</v>
      </c>
      <c r="AF1466" s="25" t="str">
        <f t="shared" si="438"/>
        <v>More</v>
      </c>
      <c r="AG1466" s="57">
        <v>7</v>
      </c>
      <c r="AH1466" s="29">
        <v>175000</v>
      </c>
      <c r="AI1466" s="29">
        <f t="shared" si="425"/>
        <v>2600</v>
      </c>
      <c r="AJ1466" s="29" t="str">
        <f t="shared" si="439"/>
        <v>no</v>
      </c>
      <c r="AK1466" s="29">
        <f t="shared" si="440"/>
        <v>67.307692307692307</v>
      </c>
      <c r="AL1466" s="29">
        <f t="shared" si="441"/>
        <v>106.25379477838494</v>
      </c>
    </row>
    <row r="1467" spans="1:38" x14ac:dyDescent="0.2">
      <c r="A1467">
        <v>1457</v>
      </c>
      <c r="B1467" s="12">
        <v>85</v>
      </c>
      <c r="C1467" s="12">
        <f t="shared" si="426"/>
        <v>85</v>
      </c>
      <c r="D1467" s="12" t="str">
        <f t="shared" si="423"/>
        <v>no</v>
      </c>
      <c r="E1467" s="12" t="str">
        <f t="shared" si="427"/>
        <v>Above Average</v>
      </c>
      <c r="F1467" s="21">
        <v>13175</v>
      </c>
      <c r="G1467" s="21" t="str">
        <f t="shared" si="428"/>
        <v>no</v>
      </c>
      <c r="H1467" s="21" t="str">
        <f t="shared" si="429"/>
        <v>Above Average</v>
      </c>
      <c r="I1467" s="12" t="s">
        <v>138</v>
      </c>
      <c r="J1467" s="12" t="str">
        <f t="shared" si="430"/>
        <v>NWAmes</v>
      </c>
      <c r="K1467" s="12" t="s">
        <v>91</v>
      </c>
      <c r="L1467" s="12">
        <f t="shared" si="424"/>
        <v>67.115548801871967</v>
      </c>
      <c r="M1467" s="12" t="str">
        <f t="shared" si="431"/>
        <v>Below Average</v>
      </c>
      <c r="N1467" s="22">
        <v>6</v>
      </c>
      <c r="O1467" s="22" t="str">
        <f t="shared" si="432"/>
        <v>Low</v>
      </c>
      <c r="P1467">
        <v>1978</v>
      </c>
      <c r="Q1467">
        <v>1988</v>
      </c>
      <c r="R1467" s="23">
        <v>1542</v>
      </c>
      <c r="S1467" s="23" t="str">
        <f t="shared" si="433"/>
        <v>no</v>
      </c>
      <c r="T1467" s="23" t="str">
        <f t="shared" si="434"/>
        <v>Above Average</v>
      </c>
      <c r="U1467" s="24">
        <v>2073</v>
      </c>
      <c r="V1467" s="24">
        <v>0</v>
      </c>
      <c r="W1467" s="24" t="s">
        <v>413</v>
      </c>
      <c r="X1467" s="24">
        <v>2073</v>
      </c>
      <c r="Y1467" s="24" t="str">
        <f t="shared" si="435"/>
        <v>no</v>
      </c>
      <c r="Z1467" s="24" t="str">
        <f t="shared" si="436"/>
        <v>Above Average</v>
      </c>
      <c r="AA1467" s="25">
        <v>1</v>
      </c>
      <c r="AB1467" s="25">
        <v>0</v>
      </c>
      <c r="AC1467" s="25">
        <v>2</v>
      </c>
      <c r="AD1467" s="25">
        <v>0</v>
      </c>
      <c r="AE1467" s="25">
        <f t="shared" si="437"/>
        <v>3</v>
      </c>
      <c r="AF1467" s="25" t="str">
        <f t="shared" si="438"/>
        <v>More</v>
      </c>
      <c r="AG1467" s="57">
        <v>7</v>
      </c>
      <c r="AH1467" s="29">
        <v>210000</v>
      </c>
      <c r="AI1467" s="29">
        <f t="shared" si="425"/>
        <v>3615</v>
      </c>
      <c r="AJ1467" s="29" t="str">
        <f t="shared" si="439"/>
        <v>no</v>
      </c>
      <c r="AK1467" s="29">
        <f t="shared" si="440"/>
        <v>58.091286307053942</v>
      </c>
      <c r="AL1467" s="29">
        <f t="shared" si="441"/>
        <v>101.30246020260492</v>
      </c>
    </row>
    <row r="1468" spans="1:38" x14ac:dyDescent="0.2">
      <c r="A1468">
        <v>1458</v>
      </c>
      <c r="B1468" s="12">
        <v>66</v>
      </c>
      <c r="C1468" s="12">
        <f t="shared" si="426"/>
        <v>66</v>
      </c>
      <c r="D1468" s="12" t="str">
        <f t="shared" si="423"/>
        <v>no</v>
      </c>
      <c r="E1468" s="12" t="str">
        <f t="shared" si="427"/>
        <v>Below Average</v>
      </c>
      <c r="F1468" s="21">
        <v>9042</v>
      </c>
      <c r="G1468" s="21" t="str">
        <f t="shared" si="428"/>
        <v>no</v>
      </c>
      <c r="H1468" s="21" t="str">
        <f t="shared" si="429"/>
        <v>Below Average</v>
      </c>
      <c r="I1468" s="12" t="s">
        <v>123</v>
      </c>
      <c r="J1468" s="12" t="str">
        <f t="shared" si="430"/>
        <v>Crawfor</v>
      </c>
      <c r="K1468" s="12" t="s">
        <v>91</v>
      </c>
      <c r="L1468" s="12">
        <f t="shared" si="424"/>
        <v>74.989820121918996</v>
      </c>
      <c r="M1468" s="12" t="str">
        <f t="shared" si="431"/>
        <v>Above Average</v>
      </c>
      <c r="N1468" s="22">
        <v>7</v>
      </c>
      <c r="O1468" s="22" t="str">
        <f t="shared" si="432"/>
        <v>High</v>
      </c>
      <c r="P1468">
        <v>1941</v>
      </c>
      <c r="Q1468">
        <v>2006</v>
      </c>
      <c r="R1468" s="23">
        <v>1152</v>
      </c>
      <c r="S1468" s="23" t="str">
        <f t="shared" si="433"/>
        <v>no</v>
      </c>
      <c r="T1468" s="23" t="str">
        <f t="shared" si="434"/>
        <v>Above Average</v>
      </c>
      <c r="U1468" s="24">
        <v>1188</v>
      </c>
      <c r="V1468" s="24">
        <v>1152</v>
      </c>
      <c r="W1468" s="24" t="s">
        <v>412</v>
      </c>
      <c r="X1468" s="24">
        <v>2340</v>
      </c>
      <c r="Y1468" s="24" t="str">
        <f t="shared" si="435"/>
        <v>no</v>
      </c>
      <c r="Z1468" s="24" t="str">
        <f t="shared" si="436"/>
        <v>Above Average</v>
      </c>
      <c r="AA1468" s="25">
        <v>0</v>
      </c>
      <c r="AB1468" s="25">
        <v>0</v>
      </c>
      <c r="AC1468" s="25">
        <v>2</v>
      </c>
      <c r="AD1468" s="25">
        <v>0</v>
      </c>
      <c r="AE1468" s="25">
        <f t="shared" si="437"/>
        <v>2</v>
      </c>
      <c r="AF1468" s="25" t="str">
        <f t="shared" si="438"/>
        <v>Less</v>
      </c>
      <c r="AG1468" s="57">
        <v>9</v>
      </c>
      <c r="AH1468" s="29">
        <v>266500</v>
      </c>
      <c r="AI1468" s="29">
        <f t="shared" si="425"/>
        <v>3492</v>
      </c>
      <c r="AJ1468" s="29" t="str">
        <f t="shared" si="439"/>
        <v>no</v>
      </c>
      <c r="AK1468" s="29">
        <f t="shared" si="440"/>
        <v>76.317296678121423</v>
      </c>
      <c r="AL1468" s="29">
        <f t="shared" si="441"/>
        <v>113.88888888888889</v>
      </c>
    </row>
    <row r="1469" spans="1:38" x14ac:dyDescent="0.2">
      <c r="A1469">
        <v>1459</v>
      </c>
      <c r="B1469" s="12">
        <v>68</v>
      </c>
      <c r="C1469" s="12">
        <f t="shared" si="426"/>
        <v>68</v>
      </c>
      <c r="D1469" s="12" t="str">
        <f t="shared" si="423"/>
        <v>no</v>
      </c>
      <c r="E1469" s="12" t="str">
        <f t="shared" si="427"/>
        <v>Below Average</v>
      </c>
      <c r="F1469" s="21">
        <v>9717</v>
      </c>
      <c r="G1469" s="21" t="str">
        <f t="shared" si="428"/>
        <v>no</v>
      </c>
      <c r="H1469" s="21" t="str">
        <f t="shared" si="429"/>
        <v>Below Average</v>
      </c>
      <c r="I1469" s="12" t="s">
        <v>162</v>
      </c>
      <c r="J1469" s="12" t="str">
        <f t="shared" si="430"/>
        <v>NAmes</v>
      </c>
      <c r="K1469" s="12" t="s">
        <v>91</v>
      </c>
      <c r="L1469" s="12">
        <f t="shared" si="424"/>
        <v>65.191384752822614</v>
      </c>
      <c r="M1469" s="12" t="str">
        <f t="shared" si="431"/>
        <v>Below Average</v>
      </c>
      <c r="N1469" s="22">
        <v>5</v>
      </c>
      <c r="O1469" s="22" t="str">
        <f t="shared" si="432"/>
        <v>Low</v>
      </c>
      <c r="P1469">
        <v>1950</v>
      </c>
      <c r="Q1469">
        <v>1996</v>
      </c>
      <c r="R1469" s="23">
        <v>1078</v>
      </c>
      <c r="S1469" s="23" t="str">
        <f t="shared" si="433"/>
        <v>no</v>
      </c>
      <c r="T1469" s="23" t="str">
        <f t="shared" si="434"/>
        <v>Above Average</v>
      </c>
      <c r="U1469" s="24">
        <v>1078</v>
      </c>
      <c r="V1469" s="24">
        <v>0</v>
      </c>
      <c r="W1469" s="24" t="s">
        <v>413</v>
      </c>
      <c r="X1469" s="24">
        <v>1078</v>
      </c>
      <c r="Y1469" s="24" t="str">
        <f t="shared" si="435"/>
        <v>no</v>
      </c>
      <c r="Z1469" s="24" t="str">
        <f t="shared" si="436"/>
        <v>Below Average</v>
      </c>
      <c r="AA1469" s="25">
        <v>1</v>
      </c>
      <c r="AB1469" s="25">
        <v>0</v>
      </c>
      <c r="AC1469" s="25">
        <v>1</v>
      </c>
      <c r="AD1469" s="25">
        <v>0</v>
      </c>
      <c r="AE1469" s="25">
        <f t="shared" si="437"/>
        <v>2</v>
      </c>
      <c r="AF1469" s="25" t="str">
        <f t="shared" si="438"/>
        <v>Less</v>
      </c>
      <c r="AG1469" s="57">
        <v>5</v>
      </c>
      <c r="AH1469" s="29">
        <v>142125</v>
      </c>
      <c r="AI1469" s="29">
        <f t="shared" si="425"/>
        <v>2156</v>
      </c>
      <c r="AJ1469" s="29" t="str">
        <f t="shared" si="439"/>
        <v>no</v>
      </c>
      <c r="AK1469" s="29">
        <f t="shared" si="440"/>
        <v>65.920686456400745</v>
      </c>
      <c r="AL1469" s="29">
        <f t="shared" si="441"/>
        <v>131.84137291280149</v>
      </c>
    </row>
    <row r="1470" spans="1:38" x14ac:dyDescent="0.2">
      <c r="A1470">
        <v>1460</v>
      </c>
      <c r="B1470" s="12">
        <v>75</v>
      </c>
      <c r="C1470" s="12">
        <f t="shared" si="426"/>
        <v>75</v>
      </c>
      <c r="D1470" s="12" t="str">
        <f t="shared" si="423"/>
        <v>no</v>
      </c>
      <c r="E1470" s="12" t="str">
        <f t="shared" si="427"/>
        <v>Above Average</v>
      </c>
      <c r="F1470" s="21">
        <v>9937</v>
      </c>
      <c r="G1470" s="21" t="str">
        <f t="shared" si="428"/>
        <v>no</v>
      </c>
      <c r="H1470" s="21" t="str">
        <f t="shared" si="429"/>
        <v>Below Average</v>
      </c>
      <c r="I1470" s="12" t="s">
        <v>185</v>
      </c>
      <c r="J1470" s="12" t="str">
        <f t="shared" si="430"/>
        <v>Edwards</v>
      </c>
      <c r="K1470" s="12" t="s">
        <v>91</v>
      </c>
      <c r="L1470" s="12">
        <f t="shared" si="424"/>
        <v>61.772149970231268</v>
      </c>
      <c r="M1470" s="12" t="str">
        <f t="shared" si="431"/>
        <v>Below Average</v>
      </c>
      <c r="N1470" s="22">
        <v>5</v>
      </c>
      <c r="O1470" s="22" t="str">
        <f t="shared" si="432"/>
        <v>Low</v>
      </c>
      <c r="P1470">
        <v>1965</v>
      </c>
      <c r="Q1470">
        <v>1965</v>
      </c>
      <c r="R1470" s="23">
        <v>1256</v>
      </c>
      <c r="S1470" s="23" t="str">
        <f t="shared" si="433"/>
        <v>no</v>
      </c>
      <c r="T1470" s="23" t="str">
        <f t="shared" si="434"/>
        <v>Above Average</v>
      </c>
      <c r="U1470" s="24">
        <v>1256</v>
      </c>
      <c r="V1470" s="24">
        <v>0</v>
      </c>
      <c r="W1470" s="24" t="s">
        <v>413</v>
      </c>
      <c r="X1470" s="24">
        <v>1256</v>
      </c>
      <c r="Y1470" s="24" t="str">
        <f t="shared" si="435"/>
        <v>no</v>
      </c>
      <c r="Z1470" s="24" t="str">
        <f t="shared" si="436"/>
        <v>Below Average</v>
      </c>
      <c r="AA1470" s="25">
        <v>1</v>
      </c>
      <c r="AB1470" s="25">
        <v>0</v>
      </c>
      <c r="AC1470" s="25">
        <v>1</v>
      </c>
      <c r="AD1470" s="25">
        <v>1</v>
      </c>
      <c r="AE1470" s="25">
        <f t="shared" si="437"/>
        <v>3</v>
      </c>
      <c r="AF1470" s="25" t="str">
        <f t="shared" si="438"/>
        <v>More</v>
      </c>
      <c r="AG1470" s="57">
        <v>6</v>
      </c>
      <c r="AH1470" s="29">
        <v>147500</v>
      </c>
      <c r="AI1470" s="29">
        <f t="shared" si="425"/>
        <v>2512</v>
      </c>
      <c r="AJ1470" s="29" t="str">
        <f t="shared" si="439"/>
        <v>no</v>
      </c>
      <c r="AK1470" s="29">
        <f t="shared" si="440"/>
        <v>58.718152866242036</v>
      </c>
      <c r="AL1470" s="29">
        <f t="shared" si="441"/>
        <v>117.43630573248407</v>
      </c>
    </row>
  </sheetData>
  <sheetProtection sheet="1" scenarios="1" selectLockedCells="1" selectUnlockedCells="1"/>
  <phoneticPr fontId="1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8906C-BF3B-8246-9CA7-101166465CF2}">
  <sheetPr codeName="Sheet3">
    <tabColor theme="5" tint="0.39997558519241921"/>
  </sheetPr>
  <dimension ref="A1:AX1461"/>
  <sheetViews>
    <sheetView workbookViewId="0">
      <selection activeCell="G48" sqref="G48"/>
    </sheetView>
  </sheetViews>
  <sheetFormatPr baseColWidth="10" defaultColWidth="10.83203125" defaultRowHeight="16" x14ac:dyDescent="0.2"/>
  <cols>
    <col min="1" max="3" width="10.83203125" style="2"/>
    <col min="4" max="4" width="12.6640625" style="2" customWidth="1"/>
    <col min="5" max="5" width="10.83203125" style="2"/>
    <col min="6" max="6" width="17.5" style="2" bestFit="1" customWidth="1"/>
    <col min="7" max="8" width="10.83203125" style="2"/>
    <col min="9" max="9" width="27.5" style="2" bestFit="1" customWidth="1"/>
    <col min="10" max="10" width="18.83203125" style="2" bestFit="1" customWidth="1"/>
    <col min="11" max="11" width="10.83203125" style="2"/>
    <col min="12" max="12" width="14.6640625" style="2" bestFit="1" customWidth="1"/>
    <col min="13" max="13" width="10.83203125" style="2"/>
    <col min="14" max="14" width="18.1640625" style="2" bestFit="1" customWidth="1"/>
    <col min="15" max="15" width="11" style="2" bestFit="1" customWidth="1"/>
    <col min="16" max="16" width="13.83203125" style="2" bestFit="1" customWidth="1"/>
    <col min="17" max="17" width="11" style="2" bestFit="1" customWidth="1"/>
    <col min="18" max="19" width="11.6640625" style="2" bestFit="1" customWidth="1"/>
    <col min="20" max="20" width="13.6640625" style="2" bestFit="1" customWidth="1"/>
    <col min="21" max="21" width="10.83203125" style="2"/>
    <col min="22" max="22" width="12" style="2" bestFit="1" customWidth="1"/>
    <col min="23" max="23" width="10.83203125" style="2"/>
    <col min="24" max="24" width="12.5" style="2" bestFit="1" customWidth="1"/>
    <col min="25" max="25" width="10.83203125" style="2"/>
    <col min="26" max="26" width="12" style="2" bestFit="1" customWidth="1"/>
    <col min="27" max="27" width="12.1640625" style="2" bestFit="1" customWidth="1"/>
    <col min="28" max="28" width="15.33203125" style="2" bestFit="1" customWidth="1"/>
    <col min="29" max="29" width="15.33203125" style="2" customWidth="1"/>
    <col min="30" max="30" width="12.33203125" style="2" bestFit="1" customWidth="1"/>
    <col min="31" max="31" width="12.83203125" style="2" bestFit="1" customWidth="1"/>
    <col min="32" max="32" width="8" style="2" bestFit="1" customWidth="1"/>
    <col min="33" max="33" width="8.5" style="2" bestFit="1" customWidth="1"/>
    <col min="34" max="34" width="9.6640625" style="2" bestFit="1" customWidth="1"/>
    <col min="35" max="35" width="14.1640625" style="2" bestFit="1" customWidth="1"/>
    <col min="36" max="36" width="13.6640625" style="2" bestFit="1" customWidth="1"/>
    <col min="37" max="37" width="13.6640625" style="2" customWidth="1"/>
    <col min="38" max="38" width="10.83203125" style="2"/>
    <col min="39" max="39" width="15" style="2" bestFit="1" customWidth="1"/>
    <col min="40" max="42" width="10.83203125" style="2"/>
    <col min="43" max="43" width="17.83203125" style="2" bestFit="1" customWidth="1"/>
    <col min="44" max="44" width="19.33203125" style="2" bestFit="1" customWidth="1"/>
    <col min="45" max="45" width="10.83203125" style="2"/>
    <col min="46" max="46" width="18.1640625" style="69" bestFit="1" customWidth="1"/>
    <col min="47" max="47" width="18.1640625" style="69" customWidth="1"/>
    <col min="48" max="48" width="8.6640625" style="2" bestFit="1" customWidth="1"/>
    <col min="49" max="49" width="14" style="2" bestFit="1" customWidth="1"/>
    <col min="50" max="16384" width="10.83203125" style="2"/>
  </cols>
  <sheetData>
    <row r="1" spans="1:50" s="13" customFormat="1" x14ac:dyDescent="0.2">
      <c r="A1" s="13" t="s">
        <v>0</v>
      </c>
      <c r="B1" s="52" t="s">
        <v>13</v>
      </c>
      <c r="C1" s="52" t="s">
        <v>14</v>
      </c>
      <c r="D1" s="75" t="s">
        <v>15</v>
      </c>
      <c r="E1" s="53" t="s">
        <v>17</v>
      </c>
      <c r="F1" s="53" t="s">
        <v>320</v>
      </c>
      <c r="G1" s="53" t="s">
        <v>16</v>
      </c>
      <c r="H1" s="53" t="s">
        <v>470</v>
      </c>
      <c r="I1" s="53" t="s">
        <v>451</v>
      </c>
      <c r="J1" s="53" t="s">
        <v>450</v>
      </c>
      <c r="K1" s="53" t="s">
        <v>18</v>
      </c>
      <c r="L1" s="53" t="s">
        <v>454</v>
      </c>
      <c r="M1" s="53" t="s">
        <v>19</v>
      </c>
      <c r="N1" s="53" t="s">
        <v>497</v>
      </c>
      <c r="O1" s="53" t="s">
        <v>497</v>
      </c>
      <c r="P1" s="53" t="s">
        <v>20</v>
      </c>
      <c r="Q1" s="53" t="s">
        <v>498</v>
      </c>
      <c r="R1" s="54" t="s">
        <v>38</v>
      </c>
      <c r="S1" s="54" t="s">
        <v>322</v>
      </c>
      <c r="T1" s="54" t="s">
        <v>361</v>
      </c>
      <c r="U1" s="55" t="s">
        <v>43</v>
      </c>
      <c r="V1" s="55" t="s">
        <v>422</v>
      </c>
      <c r="W1" s="55" t="s">
        <v>44</v>
      </c>
      <c r="X1" s="55" t="s">
        <v>423</v>
      </c>
      <c r="Y1" s="55" t="s">
        <v>325</v>
      </c>
      <c r="Z1" s="55" t="s">
        <v>425</v>
      </c>
      <c r="AA1" s="55" t="s">
        <v>46</v>
      </c>
      <c r="AB1" s="55" t="s">
        <v>323</v>
      </c>
      <c r="AC1" s="55" t="s">
        <v>362</v>
      </c>
      <c r="AD1" s="56" t="s">
        <v>47</v>
      </c>
      <c r="AE1" s="56" t="s">
        <v>48</v>
      </c>
      <c r="AF1" s="56" t="s">
        <v>49</v>
      </c>
      <c r="AG1" s="56" t="s">
        <v>50</v>
      </c>
      <c r="AH1" s="56" t="s">
        <v>327</v>
      </c>
      <c r="AI1" s="56" t="s">
        <v>328</v>
      </c>
      <c r="AJ1" s="58" t="s">
        <v>54</v>
      </c>
      <c r="AK1" s="58" t="s">
        <v>455</v>
      </c>
      <c r="AL1" s="60" t="s">
        <v>53</v>
      </c>
      <c r="AM1" s="60" t="s">
        <v>468</v>
      </c>
      <c r="AN1" s="61" t="s">
        <v>61</v>
      </c>
      <c r="AO1" s="61" t="s">
        <v>444</v>
      </c>
      <c r="AP1" s="61" t="s">
        <v>62</v>
      </c>
      <c r="AQ1" s="61" t="s">
        <v>436</v>
      </c>
      <c r="AR1" s="61" t="s">
        <v>459</v>
      </c>
      <c r="AS1" s="63" t="s">
        <v>56</v>
      </c>
      <c r="AT1" s="67" t="s">
        <v>372</v>
      </c>
      <c r="AU1" s="67" t="s">
        <v>499</v>
      </c>
      <c r="AV1" s="65" t="s">
        <v>80</v>
      </c>
      <c r="AW1" s="65" t="s">
        <v>314</v>
      </c>
      <c r="AX1" s="65" t="s">
        <v>324</v>
      </c>
    </row>
    <row r="2" spans="1:50" customFormat="1" x14ac:dyDescent="0.2">
      <c r="A2">
        <v>1</v>
      </c>
      <c r="B2" s="12" t="s">
        <v>90</v>
      </c>
      <c r="C2" s="12" t="s">
        <v>90</v>
      </c>
      <c r="D2" s="12" t="s">
        <v>91</v>
      </c>
      <c r="E2" s="22">
        <v>7</v>
      </c>
      <c r="F2" s="22" t="s">
        <v>411</v>
      </c>
      <c r="G2" s="22" t="s">
        <v>92</v>
      </c>
      <c r="H2" s="22" t="str">
        <f>IF(OR(G2 = "SFoyer", G2 = "SLvl"), " ", IF(OR(G2 = "1.5Fin", G2 = "1.5Unf"), "1Story", IF(OR(G2 = "2.5Fin", G2 = "2.5Unf"), "2Story", G2)))</f>
        <v>2Story</v>
      </c>
      <c r="I2" s="22">
        <f t="shared" ref="I2:I65" si="0">IFERROR(AVERAGEIFS($AT$2:$AT$1461,$G$2:$G$1461,$G2,$D$2:$D$1461,"1Fam"),"")</f>
        <v>75.988545402704759</v>
      </c>
      <c r="J2" s="22" t="str">
        <f>IF(I2&gt;=AVERAGE(I$2:I$1461),"Above Average","Below Average")</f>
        <v>Above Average</v>
      </c>
      <c r="K2" s="22">
        <v>5</v>
      </c>
      <c r="L2" s="22" t="str">
        <f>IF(K2&gt;=6, "High", "Low")</f>
        <v>Low</v>
      </c>
      <c r="M2" s="22">
        <v>2003</v>
      </c>
      <c r="N2" s="22">
        <f>IF(M2&lt;=1954,1,0)</f>
        <v>0</v>
      </c>
      <c r="O2" s="22"/>
      <c r="P2" s="22">
        <v>2003</v>
      </c>
      <c r="Q2" s="22">
        <f>IF(P2&lt;=1961, 1,0)</f>
        <v>0</v>
      </c>
      <c r="R2" s="23">
        <v>856</v>
      </c>
      <c r="S2" s="23" t="s">
        <v>311</v>
      </c>
      <c r="T2" s="23" t="s">
        <v>370</v>
      </c>
      <c r="U2" s="24">
        <v>856</v>
      </c>
      <c r="V2" s="24" t="str">
        <f>IF(OR(U2&lt;(QUARTILE(U$2:U$1461,1))-(((QUARTILE(U$2:U$1461,3))-(QUARTILE(U$2:U$1461,1)))*1.5),U2&gt;(QUARTILE(U$2:U$1461,3))+(((QUARTILE(U$2:U$1461,3))-(QUARTILE(U$2:U$1461,1)))*1.5)),"yes","no")</f>
        <v>no</v>
      </c>
      <c r="W2" s="24">
        <v>854</v>
      </c>
      <c r="X2" s="24" t="str">
        <f>IF(OR(W2&lt;(QUARTILE(W$2:W$1461,1))-(((QUARTILE(W$2:W$1461,3))-(QUARTILE(W$2:W$1461,1)))*1.5),W2&gt;(QUARTILE(W$2:W$1461,3))+(((QUARTILE(W$2:W$1461,3))-(QUARTILE(W$2:W$1461,1)))*1.5)),"yes","no")</f>
        <v>no</v>
      </c>
      <c r="Y2" s="24" t="s">
        <v>412</v>
      </c>
      <c r="Z2" s="24">
        <f>IF($W10&gt;0,1,0)</f>
        <v>1</v>
      </c>
      <c r="AA2" s="24">
        <v>1710</v>
      </c>
      <c r="AB2" s="24" t="s">
        <v>311</v>
      </c>
      <c r="AC2" s="24" t="s">
        <v>369</v>
      </c>
      <c r="AD2" s="25">
        <v>1</v>
      </c>
      <c r="AE2" s="25">
        <v>0</v>
      </c>
      <c r="AF2" s="25">
        <v>2</v>
      </c>
      <c r="AG2" s="25">
        <v>1</v>
      </c>
      <c r="AH2" s="25">
        <v>4</v>
      </c>
      <c r="AI2" s="25" t="s">
        <v>414</v>
      </c>
      <c r="AJ2" s="57">
        <v>8</v>
      </c>
      <c r="AK2" s="57" t="str">
        <f>IF(AJ2&gt;=6, "More", "Less")</f>
        <v>More</v>
      </c>
      <c r="AL2" s="57" t="s">
        <v>97</v>
      </c>
      <c r="AM2" s="57" t="str">
        <f>IF(OR(AL2 = "Gd", AL2 = "Ex"), "High", "Low")</f>
        <v>High</v>
      </c>
      <c r="AN2" s="62">
        <v>2</v>
      </c>
      <c r="AO2" s="62" t="str">
        <f>IF(AN2&gt;=2, "More", "Less")</f>
        <v>More</v>
      </c>
      <c r="AP2" s="62">
        <v>548</v>
      </c>
      <c r="AQ2" s="62" t="str">
        <f>IF(OR(AP2&lt;(QUARTILE(AP$2:AP$1461,1))-(((QUARTILE(AP$2:AP$1461,3))-(QUARTILE(AP$2:AP$1461,1)))*1.5),AP2&gt;(QUARTILE(AP$2:AP$1461,3))+(((QUARTILE(AP$2:AP$1461,3))-(QUARTILE(AP$2:AP$1461,1)))*1.5)),"yes","no")</f>
        <v>no</v>
      </c>
      <c r="AR2" s="62" t="str">
        <f>IF(AP2&gt;=AVERAGE(AP$2:AP$1461),"Above Average","Below Average")</f>
        <v>Above Average</v>
      </c>
      <c r="AS2" s="64">
        <v>0</v>
      </c>
      <c r="AT2" s="68">
        <v>81.254871395167569</v>
      </c>
      <c r="AU2" s="68" t="str">
        <f>IF(AT2&gt;=AVERAGE(AT$2:AT$1461),"Above Average","Below Average")</f>
        <v>Above Average</v>
      </c>
      <c r="AV2" s="66">
        <v>208500</v>
      </c>
      <c r="AW2" s="66">
        <v>2566</v>
      </c>
      <c r="AX2" s="66" t="s">
        <v>311</v>
      </c>
    </row>
    <row r="3" spans="1:50" customFormat="1" x14ac:dyDescent="0.2">
      <c r="A3">
        <v>2</v>
      </c>
      <c r="B3" s="12" t="s">
        <v>114</v>
      </c>
      <c r="C3" s="12" t="s">
        <v>90</v>
      </c>
      <c r="D3" s="12" t="s">
        <v>91</v>
      </c>
      <c r="E3" s="22">
        <v>6</v>
      </c>
      <c r="F3" s="22" t="s">
        <v>195</v>
      </c>
      <c r="G3" s="22" t="s">
        <v>115</v>
      </c>
      <c r="H3" s="22" t="str">
        <f t="shared" ref="H3:H66" si="1">IF(OR(G3 = "SFoyer", G3 = "SLvl"), " ", IF(OR(G3 = "1.5Fin", G3 = "1.5Unf"), "1Story", IF(OR(G3 = "2.5Fin", G3 = "2.5Unf"), "2Story", G3)))</f>
        <v>1Story</v>
      </c>
      <c r="I3" s="22">
        <f t="shared" si="0"/>
        <v>69.182127006168557</v>
      </c>
      <c r="J3" s="22" t="str">
        <f t="shared" ref="J3:J66" si="2">IF(I3&gt;=AVERAGE(I$2:I$1461),"Above Average","Below Average")</f>
        <v>Below Average</v>
      </c>
      <c r="K3" s="22">
        <v>8</v>
      </c>
      <c r="L3" s="22" t="str">
        <f t="shared" ref="L3:L66" si="3">IF(K3&gt;=6, "High", "Low")</f>
        <v>High</v>
      </c>
      <c r="M3" s="22">
        <v>1976</v>
      </c>
      <c r="N3" s="22">
        <f t="shared" ref="N3:N66" si="4">IF(M3&lt;=1954,1,0)</f>
        <v>0</v>
      </c>
      <c r="O3" s="22"/>
      <c r="P3" s="22">
        <v>1976</v>
      </c>
      <c r="Q3" s="22">
        <f t="shared" ref="Q3:Q66" si="5">IF(P3&lt;=1961, 1,0)</f>
        <v>0</v>
      </c>
      <c r="R3" s="23">
        <v>1262</v>
      </c>
      <c r="S3" s="23" t="s">
        <v>311</v>
      </c>
      <c r="T3" s="23" t="s">
        <v>369</v>
      </c>
      <c r="U3" s="24">
        <v>1262</v>
      </c>
      <c r="V3" s="24" t="str">
        <f t="shared" ref="V3:V66" si="6">IF(OR(U3&lt;(QUARTILE(U$2:U$1461,1))-(((QUARTILE(U$2:U$1461,3))-(QUARTILE(U$2:U$1461,1)))*1.5),U3&gt;(QUARTILE(U$2:U$1461,3))+(((QUARTILE(U$2:U$1461,3))-(QUARTILE(U$2:U$1461,1)))*1.5)),"yes","no")</f>
        <v>no</v>
      </c>
      <c r="W3" s="24">
        <v>0</v>
      </c>
      <c r="X3" s="24" t="str">
        <f t="shared" ref="X3:X66" si="7">IF(OR(W3&lt;(QUARTILE(W$2:W$1461,1))-(((QUARTILE(W$2:W$1461,3))-(QUARTILE(W$2:W$1461,1)))*1.5),W3&gt;(QUARTILE(W$2:W$1461,3))+(((QUARTILE(W$2:W$1461,3))-(QUARTILE(W$2:W$1461,1)))*1.5)),"yes","no")</f>
        <v>no</v>
      </c>
      <c r="Y3" s="24" t="s">
        <v>413</v>
      </c>
      <c r="Z3" s="24">
        <f t="shared" ref="Z3:Z66" si="8">IF($W11&gt;0,1,0)</f>
        <v>0</v>
      </c>
      <c r="AA3" s="24">
        <v>1262</v>
      </c>
      <c r="AB3" s="24" t="s">
        <v>311</v>
      </c>
      <c r="AC3" s="24" t="s">
        <v>370</v>
      </c>
      <c r="AD3" s="25">
        <v>0</v>
      </c>
      <c r="AE3" s="25">
        <v>1</v>
      </c>
      <c r="AF3" s="25">
        <v>2</v>
      </c>
      <c r="AG3" s="25">
        <v>0</v>
      </c>
      <c r="AH3" s="25">
        <v>3</v>
      </c>
      <c r="AI3" s="25" t="s">
        <v>414</v>
      </c>
      <c r="AJ3" s="57">
        <v>6</v>
      </c>
      <c r="AK3" s="57" t="str">
        <f t="shared" ref="AK3:AK66" si="9">IF(AJ3&gt;=6, "More", "Less")</f>
        <v>More</v>
      </c>
      <c r="AL3" s="57" t="s">
        <v>98</v>
      </c>
      <c r="AM3" s="57" t="str">
        <f t="shared" ref="AM3:AM66" si="10">IF(OR(AL3 = "Gd", AL3 = "Ex"), "High", "Low")</f>
        <v>Low</v>
      </c>
      <c r="AN3" s="62">
        <v>2</v>
      </c>
      <c r="AO3" s="62" t="str">
        <f t="shared" ref="AO3:AO66" si="11">IF(AN3&gt;=2, "More", "Less")</f>
        <v>More</v>
      </c>
      <c r="AP3" s="62">
        <v>460</v>
      </c>
      <c r="AQ3" s="62" t="str">
        <f t="shared" ref="AQ3:AQ66" si="12">IF(OR(AP3&lt;(QUARTILE(AP$2:AP$1461,1))-(((QUARTILE(AP$2:AP$1461,3))-(QUARTILE(AP$2:AP$1461,1)))*1.5),AP3&gt;(QUARTILE(AP$2:AP$1461,3))+(((QUARTILE(AP$2:AP$1461,3))-(QUARTILE(AP$2:AP$1461,1)))*1.5)),"yes","no")</f>
        <v>no</v>
      </c>
      <c r="AR3" s="62" t="str">
        <f t="shared" ref="AR3:AR66" si="13">IF(AP3&gt;=AVERAGE(AP$2:AP$1461),"Above Average","Below Average")</f>
        <v>Below Average</v>
      </c>
      <c r="AS3" s="64">
        <v>1</v>
      </c>
      <c r="AT3" s="68">
        <v>71.909667194928687</v>
      </c>
      <c r="AU3" s="68" t="str">
        <f t="shared" ref="AU3:AU66" si="14">IF(AT3&gt;=AVERAGE(AT$2:AT$1461),"Above Average","Below Average")</f>
        <v>Above Average</v>
      </c>
      <c r="AV3" s="66">
        <v>181500</v>
      </c>
      <c r="AW3" s="66">
        <v>2524</v>
      </c>
      <c r="AX3" s="66" t="s">
        <v>311</v>
      </c>
    </row>
    <row r="4" spans="1:50" customFormat="1" x14ac:dyDescent="0.2">
      <c r="A4">
        <v>3</v>
      </c>
      <c r="B4" s="12" t="s">
        <v>90</v>
      </c>
      <c r="C4" s="12" t="s">
        <v>90</v>
      </c>
      <c r="D4" s="12" t="s">
        <v>91</v>
      </c>
      <c r="E4" s="22">
        <v>7</v>
      </c>
      <c r="F4" s="22" t="s">
        <v>411</v>
      </c>
      <c r="G4" s="22" t="s">
        <v>92</v>
      </c>
      <c r="H4" s="22" t="str">
        <f t="shared" si="1"/>
        <v>2Story</v>
      </c>
      <c r="I4" s="22">
        <f t="shared" si="0"/>
        <v>75.988545402704759</v>
      </c>
      <c r="J4" s="22" t="str">
        <f t="shared" si="2"/>
        <v>Above Average</v>
      </c>
      <c r="K4" s="22">
        <v>5</v>
      </c>
      <c r="L4" s="22" t="str">
        <f t="shared" si="3"/>
        <v>Low</v>
      </c>
      <c r="M4" s="22">
        <v>2001</v>
      </c>
      <c r="N4" s="22">
        <f t="shared" si="4"/>
        <v>0</v>
      </c>
      <c r="O4" s="22"/>
      <c r="P4" s="22">
        <v>2002</v>
      </c>
      <c r="Q4" s="22">
        <f t="shared" si="5"/>
        <v>0</v>
      </c>
      <c r="R4" s="23">
        <v>920</v>
      </c>
      <c r="S4" s="23" t="s">
        <v>311</v>
      </c>
      <c r="T4" s="23" t="s">
        <v>370</v>
      </c>
      <c r="U4" s="24">
        <v>920</v>
      </c>
      <c r="V4" s="24" t="str">
        <f t="shared" si="6"/>
        <v>no</v>
      </c>
      <c r="W4" s="24">
        <v>866</v>
      </c>
      <c r="X4" s="24" t="str">
        <f t="shared" si="7"/>
        <v>no</v>
      </c>
      <c r="Y4" s="24" t="s">
        <v>412</v>
      </c>
      <c r="Z4" s="24">
        <f t="shared" si="8"/>
        <v>0</v>
      </c>
      <c r="AA4" s="24">
        <v>1786</v>
      </c>
      <c r="AB4" s="24" t="s">
        <v>311</v>
      </c>
      <c r="AC4" s="24" t="s">
        <v>369</v>
      </c>
      <c r="AD4" s="25">
        <v>1</v>
      </c>
      <c r="AE4" s="25">
        <v>0</v>
      </c>
      <c r="AF4" s="25">
        <v>2</v>
      </c>
      <c r="AG4" s="25">
        <v>1</v>
      </c>
      <c r="AH4" s="25">
        <v>4</v>
      </c>
      <c r="AI4" s="25" t="s">
        <v>414</v>
      </c>
      <c r="AJ4" s="57">
        <v>6</v>
      </c>
      <c r="AK4" s="57" t="str">
        <f t="shared" si="9"/>
        <v>More</v>
      </c>
      <c r="AL4" s="57" t="s">
        <v>97</v>
      </c>
      <c r="AM4" s="57" t="str">
        <f t="shared" si="10"/>
        <v>High</v>
      </c>
      <c r="AN4" s="62">
        <v>2</v>
      </c>
      <c r="AO4" s="62" t="str">
        <f t="shared" si="11"/>
        <v>More</v>
      </c>
      <c r="AP4" s="62">
        <v>608</v>
      </c>
      <c r="AQ4" s="62" t="str">
        <f t="shared" si="12"/>
        <v>no</v>
      </c>
      <c r="AR4" s="62" t="str">
        <f t="shared" si="13"/>
        <v>Above Average</v>
      </c>
      <c r="AS4" s="64">
        <v>1</v>
      </c>
      <c r="AT4" s="68">
        <v>82.594235033259423</v>
      </c>
      <c r="AU4" s="68" t="str">
        <f t="shared" si="14"/>
        <v>Above Average</v>
      </c>
      <c r="AV4" s="66">
        <v>223500</v>
      </c>
      <c r="AW4" s="66">
        <v>2706</v>
      </c>
      <c r="AX4" s="66" t="s">
        <v>311</v>
      </c>
    </row>
    <row r="5" spans="1:50" customFormat="1" x14ac:dyDescent="0.2">
      <c r="A5">
        <v>4</v>
      </c>
      <c r="B5" s="12" t="s">
        <v>90</v>
      </c>
      <c r="C5" s="12" t="s">
        <v>90</v>
      </c>
      <c r="D5" s="12" t="s">
        <v>91</v>
      </c>
      <c r="E5" s="22">
        <v>7</v>
      </c>
      <c r="F5" s="22" t="s">
        <v>411</v>
      </c>
      <c r="G5" s="22" t="s">
        <v>92</v>
      </c>
      <c r="H5" s="22" t="str">
        <f t="shared" si="1"/>
        <v>2Story</v>
      </c>
      <c r="I5" s="22">
        <f t="shared" si="0"/>
        <v>75.988545402704759</v>
      </c>
      <c r="J5" s="22" t="str">
        <f t="shared" si="2"/>
        <v>Above Average</v>
      </c>
      <c r="K5" s="22">
        <v>5</v>
      </c>
      <c r="L5" s="22" t="str">
        <f t="shared" si="3"/>
        <v>Low</v>
      </c>
      <c r="M5" s="22">
        <v>1915</v>
      </c>
      <c r="N5" s="22">
        <f t="shared" si="4"/>
        <v>1</v>
      </c>
      <c r="O5" s="22"/>
      <c r="P5" s="22">
        <v>1970</v>
      </c>
      <c r="Q5" s="22">
        <f t="shared" si="5"/>
        <v>0</v>
      </c>
      <c r="R5" s="23">
        <v>756</v>
      </c>
      <c r="S5" s="23" t="s">
        <v>311</v>
      </c>
      <c r="T5" s="23" t="s">
        <v>370</v>
      </c>
      <c r="U5" s="24">
        <v>961</v>
      </c>
      <c r="V5" s="24" t="str">
        <f t="shared" si="6"/>
        <v>no</v>
      </c>
      <c r="W5" s="24">
        <v>756</v>
      </c>
      <c r="X5" s="24" t="str">
        <f t="shared" si="7"/>
        <v>no</v>
      </c>
      <c r="Y5" s="24" t="s">
        <v>412</v>
      </c>
      <c r="Z5" s="24">
        <f t="shared" si="8"/>
        <v>1</v>
      </c>
      <c r="AA5" s="24">
        <v>1717</v>
      </c>
      <c r="AB5" s="24" t="s">
        <v>311</v>
      </c>
      <c r="AC5" s="24" t="s">
        <v>369</v>
      </c>
      <c r="AD5" s="25">
        <v>1</v>
      </c>
      <c r="AE5" s="25">
        <v>0</v>
      </c>
      <c r="AF5" s="25">
        <v>1</v>
      </c>
      <c r="AG5" s="25">
        <v>0</v>
      </c>
      <c r="AH5" s="25">
        <v>2</v>
      </c>
      <c r="AI5" s="25" t="s">
        <v>415</v>
      </c>
      <c r="AJ5" s="57">
        <v>7</v>
      </c>
      <c r="AK5" s="57" t="str">
        <f t="shared" si="9"/>
        <v>More</v>
      </c>
      <c r="AL5" s="57" t="s">
        <v>97</v>
      </c>
      <c r="AM5" s="57" t="str">
        <f t="shared" si="10"/>
        <v>High</v>
      </c>
      <c r="AN5" s="62">
        <v>3</v>
      </c>
      <c r="AO5" s="62" t="str">
        <f t="shared" si="11"/>
        <v>More</v>
      </c>
      <c r="AP5" s="62">
        <v>642</v>
      </c>
      <c r="AQ5" s="62" t="str">
        <f t="shared" si="12"/>
        <v>no</v>
      </c>
      <c r="AR5" s="62" t="str">
        <f t="shared" si="13"/>
        <v>Above Average</v>
      </c>
      <c r="AS5" s="64">
        <v>1</v>
      </c>
      <c r="AT5" s="68">
        <v>56.611403154063893</v>
      </c>
      <c r="AU5" s="68" t="str">
        <f t="shared" si="14"/>
        <v>Below Average</v>
      </c>
      <c r="AV5" s="66">
        <v>140000</v>
      </c>
      <c r="AW5" s="66">
        <v>2473</v>
      </c>
      <c r="AX5" s="66" t="s">
        <v>311</v>
      </c>
    </row>
    <row r="6" spans="1:50" customFormat="1" x14ac:dyDescent="0.2">
      <c r="A6">
        <v>5</v>
      </c>
      <c r="B6" s="12" t="s">
        <v>90</v>
      </c>
      <c r="C6" s="12" t="s">
        <v>90</v>
      </c>
      <c r="D6" s="12" t="s">
        <v>91</v>
      </c>
      <c r="E6" s="22">
        <v>8</v>
      </c>
      <c r="F6" s="22" t="s">
        <v>411</v>
      </c>
      <c r="G6" s="22" t="s">
        <v>92</v>
      </c>
      <c r="H6" s="22" t="str">
        <f t="shared" si="1"/>
        <v>2Story</v>
      </c>
      <c r="I6" s="22">
        <f t="shared" si="0"/>
        <v>75.988545402704759</v>
      </c>
      <c r="J6" s="22" t="str">
        <f t="shared" si="2"/>
        <v>Above Average</v>
      </c>
      <c r="K6" s="22">
        <v>5</v>
      </c>
      <c r="L6" s="22" t="str">
        <f t="shared" si="3"/>
        <v>Low</v>
      </c>
      <c r="M6" s="22">
        <v>2000</v>
      </c>
      <c r="N6" s="22">
        <f t="shared" si="4"/>
        <v>0</v>
      </c>
      <c r="O6" s="22"/>
      <c r="P6" s="22">
        <v>2000</v>
      </c>
      <c r="Q6" s="22">
        <f t="shared" si="5"/>
        <v>0</v>
      </c>
      <c r="R6" s="23">
        <v>1145</v>
      </c>
      <c r="S6" s="23" t="s">
        <v>311</v>
      </c>
      <c r="T6" s="23" t="s">
        <v>369</v>
      </c>
      <c r="U6" s="24">
        <v>1145</v>
      </c>
      <c r="V6" s="24" t="str">
        <f t="shared" si="6"/>
        <v>no</v>
      </c>
      <c r="W6" s="24">
        <v>1053</v>
      </c>
      <c r="X6" s="24" t="str">
        <f t="shared" si="7"/>
        <v>no</v>
      </c>
      <c r="Y6" s="24" t="s">
        <v>412</v>
      </c>
      <c r="Z6" s="24">
        <f t="shared" si="8"/>
        <v>0</v>
      </c>
      <c r="AA6" s="24">
        <v>2198</v>
      </c>
      <c r="AB6" s="24" t="s">
        <v>311</v>
      </c>
      <c r="AC6" s="24" t="s">
        <v>369</v>
      </c>
      <c r="AD6" s="25">
        <v>1</v>
      </c>
      <c r="AE6" s="25">
        <v>0</v>
      </c>
      <c r="AF6" s="25">
        <v>2</v>
      </c>
      <c r="AG6" s="25">
        <v>1</v>
      </c>
      <c r="AH6" s="25">
        <v>4</v>
      </c>
      <c r="AI6" s="25" t="s">
        <v>414</v>
      </c>
      <c r="AJ6" s="57">
        <v>9</v>
      </c>
      <c r="AK6" s="57" t="str">
        <f t="shared" si="9"/>
        <v>More</v>
      </c>
      <c r="AL6" s="57" t="s">
        <v>97</v>
      </c>
      <c r="AM6" s="57" t="str">
        <f t="shared" si="10"/>
        <v>High</v>
      </c>
      <c r="AN6" s="62">
        <v>3</v>
      </c>
      <c r="AO6" s="62" t="str">
        <f t="shared" si="11"/>
        <v>More</v>
      </c>
      <c r="AP6" s="62">
        <v>836</v>
      </c>
      <c r="AQ6" s="62" t="str">
        <f t="shared" si="12"/>
        <v>no</v>
      </c>
      <c r="AR6" s="62" t="str">
        <f t="shared" si="13"/>
        <v>Above Average</v>
      </c>
      <c r="AS6" s="64">
        <v>1</v>
      </c>
      <c r="AT6" s="68">
        <v>74.783128926114273</v>
      </c>
      <c r="AU6" s="68" t="str">
        <f t="shared" si="14"/>
        <v>Above Average</v>
      </c>
      <c r="AV6" s="66">
        <v>250000</v>
      </c>
      <c r="AW6" s="66">
        <v>3343</v>
      </c>
      <c r="AX6" s="66" t="s">
        <v>311</v>
      </c>
    </row>
    <row r="7" spans="1:50" customFormat="1" x14ac:dyDescent="0.2">
      <c r="A7">
        <v>6</v>
      </c>
      <c r="B7" s="12" t="s">
        <v>90</v>
      </c>
      <c r="C7" s="12" t="s">
        <v>90</v>
      </c>
      <c r="D7" s="12" t="s">
        <v>91</v>
      </c>
      <c r="E7" s="22">
        <v>5</v>
      </c>
      <c r="F7" s="22" t="s">
        <v>195</v>
      </c>
      <c r="G7" s="22" t="s">
        <v>132</v>
      </c>
      <c r="H7" s="22" t="str">
        <f t="shared" si="1"/>
        <v>1Story</v>
      </c>
      <c r="I7" s="22">
        <f t="shared" si="0"/>
        <v>59.315963337771507</v>
      </c>
      <c r="J7" s="22" t="str">
        <f t="shared" si="2"/>
        <v>Below Average</v>
      </c>
      <c r="K7" s="22">
        <v>5</v>
      </c>
      <c r="L7" s="22" t="str">
        <f t="shared" si="3"/>
        <v>Low</v>
      </c>
      <c r="M7" s="22">
        <v>1993</v>
      </c>
      <c r="N7" s="22">
        <f t="shared" si="4"/>
        <v>0</v>
      </c>
      <c r="O7" s="22"/>
      <c r="P7" s="22">
        <v>1995</v>
      </c>
      <c r="Q7" s="22">
        <f t="shared" si="5"/>
        <v>0</v>
      </c>
      <c r="R7" s="23">
        <v>796</v>
      </c>
      <c r="S7" s="23" t="s">
        <v>311</v>
      </c>
      <c r="T7" s="23" t="s">
        <v>370</v>
      </c>
      <c r="U7" s="24">
        <v>796</v>
      </c>
      <c r="V7" s="24" t="str">
        <f t="shared" si="6"/>
        <v>no</v>
      </c>
      <c r="W7" s="24">
        <v>566</v>
      </c>
      <c r="X7" s="24" t="str">
        <f t="shared" si="7"/>
        <v>no</v>
      </c>
      <c r="Y7" s="24" t="s">
        <v>412</v>
      </c>
      <c r="Z7" s="24">
        <f t="shared" si="8"/>
        <v>0</v>
      </c>
      <c r="AA7" s="24">
        <v>1362</v>
      </c>
      <c r="AB7" s="24" t="s">
        <v>311</v>
      </c>
      <c r="AC7" s="24" t="s">
        <v>370</v>
      </c>
      <c r="AD7" s="25">
        <v>1</v>
      </c>
      <c r="AE7" s="25">
        <v>0</v>
      </c>
      <c r="AF7" s="25">
        <v>1</v>
      </c>
      <c r="AG7" s="25">
        <v>1</v>
      </c>
      <c r="AH7" s="25">
        <v>3</v>
      </c>
      <c r="AI7" s="25" t="s">
        <v>414</v>
      </c>
      <c r="AJ7" s="57">
        <v>5</v>
      </c>
      <c r="AK7" s="57" t="str">
        <f t="shared" si="9"/>
        <v>Less</v>
      </c>
      <c r="AL7" s="57" t="s">
        <v>98</v>
      </c>
      <c r="AM7" s="57" t="str">
        <f t="shared" si="10"/>
        <v>Low</v>
      </c>
      <c r="AN7" s="62">
        <v>2</v>
      </c>
      <c r="AO7" s="62" t="str">
        <f t="shared" si="11"/>
        <v>More</v>
      </c>
      <c r="AP7" s="62">
        <v>480</v>
      </c>
      <c r="AQ7" s="62" t="str">
        <f t="shared" si="12"/>
        <v>no</v>
      </c>
      <c r="AR7" s="62" t="str">
        <f t="shared" si="13"/>
        <v>Above Average</v>
      </c>
      <c r="AS7" s="64">
        <v>0</v>
      </c>
      <c r="AT7" s="68">
        <v>66.265060240963862</v>
      </c>
      <c r="AU7" s="68" t="str">
        <f t="shared" si="14"/>
        <v>Below Average</v>
      </c>
      <c r="AV7" s="66">
        <v>143000</v>
      </c>
      <c r="AW7" s="66">
        <v>2158</v>
      </c>
      <c r="AX7" s="66" t="s">
        <v>311</v>
      </c>
    </row>
    <row r="8" spans="1:50" customFormat="1" x14ac:dyDescent="0.2">
      <c r="A8">
        <v>7</v>
      </c>
      <c r="B8" s="12" t="s">
        <v>90</v>
      </c>
      <c r="C8" s="12" t="s">
        <v>90</v>
      </c>
      <c r="D8" s="12" t="s">
        <v>91</v>
      </c>
      <c r="E8" s="22">
        <v>8</v>
      </c>
      <c r="F8" s="22" t="s">
        <v>411</v>
      </c>
      <c r="G8" s="22" t="s">
        <v>115</v>
      </c>
      <c r="H8" s="22" t="str">
        <f t="shared" si="1"/>
        <v>1Story</v>
      </c>
      <c r="I8" s="22">
        <f t="shared" si="0"/>
        <v>69.182127006168557</v>
      </c>
      <c r="J8" s="22" t="str">
        <f t="shared" si="2"/>
        <v>Below Average</v>
      </c>
      <c r="K8" s="22">
        <v>5</v>
      </c>
      <c r="L8" s="22" t="str">
        <f t="shared" si="3"/>
        <v>Low</v>
      </c>
      <c r="M8" s="22">
        <v>2004</v>
      </c>
      <c r="N8" s="22">
        <f t="shared" si="4"/>
        <v>0</v>
      </c>
      <c r="O8" s="22"/>
      <c r="P8" s="22">
        <v>2005</v>
      </c>
      <c r="Q8" s="22">
        <f t="shared" si="5"/>
        <v>0</v>
      </c>
      <c r="R8" s="23">
        <v>1686</v>
      </c>
      <c r="S8" s="23" t="s">
        <v>311</v>
      </c>
      <c r="T8" s="23" t="s">
        <v>369</v>
      </c>
      <c r="U8" s="24">
        <v>1694</v>
      </c>
      <c r="V8" s="24" t="str">
        <f t="shared" si="6"/>
        <v>no</v>
      </c>
      <c r="W8" s="24">
        <v>0</v>
      </c>
      <c r="X8" s="24" t="str">
        <f t="shared" si="7"/>
        <v>no</v>
      </c>
      <c r="Y8" s="24" t="s">
        <v>413</v>
      </c>
      <c r="Z8" s="24">
        <f t="shared" si="8"/>
        <v>0</v>
      </c>
      <c r="AA8" s="24">
        <v>1694</v>
      </c>
      <c r="AB8" s="24" t="s">
        <v>311</v>
      </c>
      <c r="AC8" s="24" t="s">
        <v>369</v>
      </c>
      <c r="AD8" s="25">
        <v>1</v>
      </c>
      <c r="AE8" s="25">
        <v>0</v>
      </c>
      <c r="AF8" s="25">
        <v>2</v>
      </c>
      <c r="AG8" s="25">
        <v>0</v>
      </c>
      <c r="AH8" s="25">
        <v>3</v>
      </c>
      <c r="AI8" s="25" t="s">
        <v>414</v>
      </c>
      <c r="AJ8" s="57">
        <v>7</v>
      </c>
      <c r="AK8" s="57" t="str">
        <f t="shared" si="9"/>
        <v>More</v>
      </c>
      <c r="AL8" s="57" t="s">
        <v>97</v>
      </c>
      <c r="AM8" s="57" t="str">
        <f t="shared" si="10"/>
        <v>High</v>
      </c>
      <c r="AN8" s="62">
        <v>2</v>
      </c>
      <c r="AO8" s="62" t="str">
        <f t="shared" si="11"/>
        <v>More</v>
      </c>
      <c r="AP8" s="62">
        <v>636</v>
      </c>
      <c r="AQ8" s="62" t="str">
        <f t="shared" si="12"/>
        <v>no</v>
      </c>
      <c r="AR8" s="62" t="str">
        <f t="shared" si="13"/>
        <v>Above Average</v>
      </c>
      <c r="AS8" s="64">
        <v>1</v>
      </c>
      <c r="AT8" s="68">
        <v>90.828402366863912</v>
      </c>
      <c r="AU8" s="68" t="str">
        <f t="shared" si="14"/>
        <v>Above Average</v>
      </c>
      <c r="AV8" s="66">
        <v>307000</v>
      </c>
      <c r="AW8" s="66">
        <v>3380</v>
      </c>
      <c r="AX8" s="66" t="s">
        <v>311</v>
      </c>
    </row>
    <row r="9" spans="1:50" customFormat="1" x14ac:dyDescent="0.2">
      <c r="A9">
        <v>8</v>
      </c>
      <c r="B9" s="12" t="s">
        <v>139</v>
      </c>
      <c r="C9" s="12" t="s">
        <v>90</v>
      </c>
      <c r="D9" s="12" t="s">
        <v>91</v>
      </c>
      <c r="E9" s="22">
        <v>7</v>
      </c>
      <c r="F9" s="22" t="s">
        <v>411</v>
      </c>
      <c r="G9" s="22" t="s">
        <v>92</v>
      </c>
      <c r="H9" s="22" t="str">
        <f t="shared" si="1"/>
        <v>2Story</v>
      </c>
      <c r="I9" s="22">
        <f t="shared" si="0"/>
        <v>75.988545402704759</v>
      </c>
      <c r="J9" s="22" t="str">
        <f t="shared" si="2"/>
        <v>Above Average</v>
      </c>
      <c r="K9" s="22">
        <v>6</v>
      </c>
      <c r="L9" s="22" t="str">
        <f t="shared" si="3"/>
        <v>High</v>
      </c>
      <c r="M9" s="22">
        <v>1973</v>
      </c>
      <c r="N9" s="22">
        <f t="shared" si="4"/>
        <v>0</v>
      </c>
      <c r="O9" s="22"/>
      <c r="P9" s="22">
        <v>1973</v>
      </c>
      <c r="Q9" s="22">
        <f t="shared" si="5"/>
        <v>0</v>
      </c>
      <c r="R9" s="23">
        <v>1107</v>
      </c>
      <c r="S9" s="23" t="s">
        <v>311</v>
      </c>
      <c r="T9" s="23" t="s">
        <v>369</v>
      </c>
      <c r="U9" s="24">
        <v>1107</v>
      </c>
      <c r="V9" s="24" t="str">
        <f t="shared" si="6"/>
        <v>no</v>
      </c>
      <c r="W9" s="24">
        <v>983</v>
      </c>
      <c r="X9" s="24" t="str">
        <f t="shared" si="7"/>
        <v>no</v>
      </c>
      <c r="Y9" s="24" t="s">
        <v>412</v>
      </c>
      <c r="Z9" s="24">
        <f t="shared" si="8"/>
        <v>0</v>
      </c>
      <c r="AA9" s="24">
        <v>2090</v>
      </c>
      <c r="AB9" s="24" t="s">
        <v>311</v>
      </c>
      <c r="AC9" s="24" t="s">
        <v>369</v>
      </c>
      <c r="AD9" s="25">
        <v>1</v>
      </c>
      <c r="AE9" s="25">
        <v>0</v>
      </c>
      <c r="AF9" s="25">
        <v>2</v>
      </c>
      <c r="AG9" s="25">
        <v>1</v>
      </c>
      <c r="AH9" s="25">
        <v>4</v>
      </c>
      <c r="AI9" s="25" t="s">
        <v>414</v>
      </c>
      <c r="AJ9" s="57">
        <v>7</v>
      </c>
      <c r="AK9" s="57" t="str">
        <f t="shared" si="9"/>
        <v>More</v>
      </c>
      <c r="AL9" s="57" t="s">
        <v>98</v>
      </c>
      <c r="AM9" s="57" t="str">
        <f t="shared" si="10"/>
        <v>Low</v>
      </c>
      <c r="AN9" s="62">
        <v>2</v>
      </c>
      <c r="AO9" s="62" t="str">
        <f t="shared" si="11"/>
        <v>More</v>
      </c>
      <c r="AP9" s="62">
        <v>484</v>
      </c>
      <c r="AQ9" s="62" t="str">
        <f t="shared" si="12"/>
        <v>no</v>
      </c>
      <c r="AR9" s="62" t="str">
        <f t="shared" si="13"/>
        <v>Above Average</v>
      </c>
      <c r="AS9" s="64">
        <v>2</v>
      </c>
      <c r="AT9" s="68">
        <v>62.558648733187361</v>
      </c>
      <c r="AU9" s="68" t="str">
        <f t="shared" si="14"/>
        <v>Below Average</v>
      </c>
      <c r="AV9" s="66">
        <v>200000</v>
      </c>
      <c r="AW9" s="66">
        <v>3197</v>
      </c>
      <c r="AX9" s="66" t="s">
        <v>311</v>
      </c>
    </row>
    <row r="10" spans="1:50" customFormat="1" x14ac:dyDescent="0.2">
      <c r="A10">
        <v>9</v>
      </c>
      <c r="B10" s="12" t="s">
        <v>144</v>
      </c>
      <c r="C10" s="12" t="s">
        <v>90</v>
      </c>
      <c r="D10" s="12" t="s">
        <v>91</v>
      </c>
      <c r="E10" s="22">
        <v>7</v>
      </c>
      <c r="F10" s="22" t="s">
        <v>411</v>
      </c>
      <c r="G10" s="22" t="s">
        <v>132</v>
      </c>
      <c r="H10" s="22" t="str">
        <f t="shared" si="1"/>
        <v>1Story</v>
      </c>
      <c r="I10" s="22">
        <f t="shared" si="0"/>
        <v>59.315963337771507</v>
      </c>
      <c r="J10" s="22" t="str">
        <f t="shared" si="2"/>
        <v>Below Average</v>
      </c>
      <c r="K10" s="22">
        <v>5</v>
      </c>
      <c r="L10" s="22" t="str">
        <f t="shared" si="3"/>
        <v>Low</v>
      </c>
      <c r="M10" s="22">
        <v>1931</v>
      </c>
      <c r="N10" s="22">
        <f t="shared" si="4"/>
        <v>1</v>
      </c>
      <c r="O10" s="22"/>
      <c r="P10" s="22">
        <v>1950</v>
      </c>
      <c r="Q10" s="22">
        <f t="shared" si="5"/>
        <v>1</v>
      </c>
      <c r="R10" s="23">
        <v>952</v>
      </c>
      <c r="S10" s="23" t="s">
        <v>311</v>
      </c>
      <c r="T10" s="23" t="s">
        <v>370</v>
      </c>
      <c r="U10" s="24">
        <v>1022</v>
      </c>
      <c r="V10" s="24" t="str">
        <f t="shared" si="6"/>
        <v>no</v>
      </c>
      <c r="W10" s="24">
        <v>752</v>
      </c>
      <c r="X10" s="24" t="str">
        <f t="shared" si="7"/>
        <v>no</v>
      </c>
      <c r="Y10" s="24" t="s">
        <v>412</v>
      </c>
      <c r="Z10" s="24">
        <f t="shared" si="8"/>
        <v>0</v>
      </c>
      <c r="AA10" s="24">
        <v>1774</v>
      </c>
      <c r="AB10" s="24" t="s">
        <v>311</v>
      </c>
      <c r="AC10" s="24" t="s">
        <v>369</v>
      </c>
      <c r="AD10" s="25">
        <v>0</v>
      </c>
      <c r="AE10" s="25">
        <v>0</v>
      </c>
      <c r="AF10" s="25">
        <v>2</v>
      </c>
      <c r="AG10" s="25">
        <v>0</v>
      </c>
      <c r="AH10" s="25">
        <v>2</v>
      </c>
      <c r="AI10" s="25" t="s">
        <v>415</v>
      </c>
      <c r="AJ10" s="57">
        <v>8</v>
      </c>
      <c r="AK10" s="57" t="str">
        <f t="shared" si="9"/>
        <v>More</v>
      </c>
      <c r="AL10" s="57" t="s">
        <v>98</v>
      </c>
      <c r="AM10" s="57" t="str">
        <f t="shared" si="10"/>
        <v>Low</v>
      </c>
      <c r="AN10" s="62">
        <v>2</v>
      </c>
      <c r="AO10" s="62" t="str">
        <f t="shared" si="11"/>
        <v>More</v>
      </c>
      <c r="AP10" s="62">
        <v>468</v>
      </c>
      <c r="AQ10" s="62" t="str">
        <f t="shared" si="12"/>
        <v>no</v>
      </c>
      <c r="AR10" s="62" t="str">
        <f t="shared" si="13"/>
        <v>Below Average</v>
      </c>
      <c r="AS10" s="64">
        <v>2</v>
      </c>
      <c r="AT10" s="68">
        <v>47.652237710931772</v>
      </c>
      <c r="AU10" s="68" t="str">
        <f t="shared" si="14"/>
        <v>Below Average</v>
      </c>
      <c r="AV10" s="66">
        <v>129900</v>
      </c>
      <c r="AW10" s="66">
        <v>2726</v>
      </c>
      <c r="AX10" s="66" t="s">
        <v>311</v>
      </c>
    </row>
    <row r="11" spans="1:50" customFormat="1" x14ac:dyDescent="0.2">
      <c r="A11">
        <v>10</v>
      </c>
      <c r="B11" s="12" t="s">
        <v>144</v>
      </c>
      <c r="C11" s="12" t="s">
        <v>144</v>
      </c>
      <c r="D11" s="12" t="s">
        <v>149</v>
      </c>
      <c r="E11" s="22">
        <v>5</v>
      </c>
      <c r="F11" s="22" t="s">
        <v>195</v>
      </c>
      <c r="G11" s="22" t="s">
        <v>150</v>
      </c>
      <c r="H11" s="22" t="str">
        <f t="shared" si="1"/>
        <v>1Story</v>
      </c>
      <c r="I11" s="22">
        <f t="shared" si="0"/>
        <v>64.474868918559224</v>
      </c>
      <c r="J11" s="22" t="str">
        <f t="shared" si="2"/>
        <v>Below Average</v>
      </c>
      <c r="K11" s="22">
        <v>6</v>
      </c>
      <c r="L11" s="22" t="str">
        <f t="shared" si="3"/>
        <v>High</v>
      </c>
      <c r="M11" s="22">
        <v>1939</v>
      </c>
      <c r="N11" s="22">
        <f t="shared" si="4"/>
        <v>1</v>
      </c>
      <c r="O11" s="22"/>
      <c r="P11" s="22">
        <v>1950</v>
      </c>
      <c r="Q11" s="22">
        <f t="shared" si="5"/>
        <v>1</v>
      </c>
      <c r="R11" s="23">
        <v>991</v>
      </c>
      <c r="S11" s="23" t="s">
        <v>311</v>
      </c>
      <c r="T11" s="23" t="s">
        <v>370</v>
      </c>
      <c r="U11" s="24">
        <v>1077</v>
      </c>
      <c r="V11" s="24" t="str">
        <f t="shared" si="6"/>
        <v>no</v>
      </c>
      <c r="W11" s="24">
        <v>0</v>
      </c>
      <c r="X11" s="24" t="str">
        <f t="shared" si="7"/>
        <v>no</v>
      </c>
      <c r="Y11" s="24" t="s">
        <v>413</v>
      </c>
      <c r="Z11" s="24">
        <f t="shared" si="8"/>
        <v>0</v>
      </c>
      <c r="AA11" s="24">
        <v>1077</v>
      </c>
      <c r="AB11" s="24" t="s">
        <v>311</v>
      </c>
      <c r="AC11" s="24" t="s">
        <v>370</v>
      </c>
      <c r="AD11" s="25">
        <v>1</v>
      </c>
      <c r="AE11" s="25">
        <v>0</v>
      </c>
      <c r="AF11" s="25">
        <v>1</v>
      </c>
      <c r="AG11" s="25">
        <v>0</v>
      </c>
      <c r="AH11" s="25">
        <v>2</v>
      </c>
      <c r="AI11" s="25" t="s">
        <v>415</v>
      </c>
      <c r="AJ11" s="57">
        <v>5</v>
      </c>
      <c r="AK11" s="57" t="str">
        <f t="shared" si="9"/>
        <v>Less</v>
      </c>
      <c r="AL11" s="57" t="s">
        <v>98</v>
      </c>
      <c r="AM11" s="57" t="str">
        <f t="shared" si="10"/>
        <v>Low</v>
      </c>
      <c r="AN11" s="62">
        <v>1</v>
      </c>
      <c r="AO11" s="62" t="str">
        <f t="shared" si="11"/>
        <v>Less</v>
      </c>
      <c r="AP11" s="62">
        <v>205</v>
      </c>
      <c r="AQ11" s="62" t="str">
        <f t="shared" si="12"/>
        <v>no</v>
      </c>
      <c r="AR11" s="62" t="str">
        <f t="shared" si="13"/>
        <v>Below Average</v>
      </c>
      <c r="AS11" s="64">
        <v>2</v>
      </c>
      <c r="AT11" s="68">
        <v>57.059961315280461</v>
      </c>
      <c r="AU11" s="68" t="str">
        <f t="shared" si="14"/>
        <v>Below Average</v>
      </c>
      <c r="AV11" s="66">
        <v>118000</v>
      </c>
      <c r="AW11" s="66">
        <v>2068</v>
      </c>
      <c r="AX11" s="66" t="s">
        <v>311</v>
      </c>
    </row>
    <row r="12" spans="1:50" customFormat="1" x14ac:dyDescent="0.2">
      <c r="A12">
        <v>11</v>
      </c>
      <c r="B12" s="12" t="s">
        <v>90</v>
      </c>
      <c r="C12" s="12" t="s">
        <v>90</v>
      </c>
      <c r="D12" s="12" t="s">
        <v>91</v>
      </c>
      <c r="E12" s="22">
        <v>5</v>
      </c>
      <c r="F12" s="22" t="s">
        <v>195</v>
      </c>
      <c r="G12" s="22" t="s">
        <v>115</v>
      </c>
      <c r="H12" s="22" t="str">
        <f t="shared" si="1"/>
        <v>1Story</v>
      </c>
      <c r="I12" s="22">
        <f t="shared" si="0"/>
        <v>69.182127006168557</v>
      </c>
      <c r="J12" s="22" t="str">
        <f t="shared" si="2"/>
        <v>Below Average</v>
      </c>
      <c r="K12" s="22">
        <v>5</v>
      </c>
      <c r="L12" s="22" t="str">
        <f t="shared" si="3"/>
        <v>Low</v>
      </c>
      <c r="M12" s="22">
        <v>1965</v>
      </c>
      <c r="N12" s="22">
        <f t="shared" si="4"/>
        <v>0</v>
      </c>
      <c r="O12" s="22"/>
      <c r="P12" s="22">
        <v>1965</v>
      </c>
      <c r="Q12" s="22">
        <f t="shared" si="5"/>
        <v>0</v>
      </c>
      <c r="R12" s="23">
        <v>1040</v>
      </c>
      <c r="S12" s="23" t="s">
        <v>311</v>
      </c>
      <c r="T12" s="23" t="s">
        <v>370</v>
      </c>
      <c r="U12" s="24">
        <v>1040</v>
      </c>
      <c r="V12" s="24" t="str">
        <f t="shared" si="6"/>
        <v>no</v>
      </c>
      <c r="W12" s="24">
        <v>0</v>
      </c>
      <c r="X12" s="24" t="str">
        <f t="shared" si="7"/>
        <v>no</v>
      </c>
      <c r="Y12" s="24" t="s">
        <v>413</v>
      </c>
      <c r="Z12" s="24">
        <f t="shared" si="8"/>
        <v>0</v>
      </c>
      <c r="AA12" s="24">
        <v>1040</v>
      </c>
      <c r="AB12" s="24" t="s">
        <v>311</v>
      </c>
      <c r="AC12" s="24" t="s">
        <v>370</v>
      </c>
      <c r="AD12" s="25">
        <v>1</v>
      </c>
      <c r="AE12" s="25">
        <v>0</v>
      </c>
      <c r="AF12" s="25">
        <v>1</v>
      </c>
      <c r="AG12" s="25">
        <v>0</v>
      </c>
      <c r="AH12" s="25">
        <v>2</v>
      </c>
      <c r="AI12" s="25" t="s">
        <v>415</v>
      </c>
      <c r="AJ12" s="57">
        <v>5</v>
      </c>
      <c r="AK12" s="57" t="str">
        <f t="shared" si="9"/>
        <v>Less</v>
      </c>
      <c r="AL12" s="57" t="s">
        <v>98</v>
      </c>
      <c r="AM12" s="57" t="str">
        <f t="shared" si="10"/>
        <v>Low</v>
      </c>
      <c r="AN12" s="62">
        <v>1</v>
      </c>
      <c r="AO12" s="62" t="str">
        <f t="shared" si="11"/>
        <v>Less</v>
      </c>
      <c r="AP12" s="62">
        <v>384</v>
      </c>
      <c r="AQ12" s="62" t="str">
        <f t="shared" si="12"/>
        <v>no</v>
      </c>
      <c r="AR12" s="62" t="str">
        <f t="shared" si="13"/>
        <v>Below Average</v>
      </c>
      <c r="AS12" s="64">
        <v>0</v>
      </c>
      <c r="AT12" s="68">
        <v>62.259615384615387</v>
      </c>
      <c r="AU12" s="68" t="str">
        <f t="shared" si="14"/>
        <v>Below Average</v>
      </c>
      <c r="AV12" s="66">
        <v>129500</v>
      </c>
      <c r="AW12" s="66">
        <v>2080</v>
      </c>
      <c r="AX12" s="66" t="s">
        <v>311</v>
      </c>
    </row>
    <row r="13" spans="1:50" customFormat="1" x14ac:dyDescent="0.2">
      <c r="A13">
        <v>12</v>
      </c>
      <c r="B13" s="12" t="s">
        <v>90</v>
      </c>
      <c r="C13" s="12" t="s">
        <v>90</v>
      </c>
      <c r="D13" s="12" t="s">
        <v>91</v>
      </c>
      <c r="E13" s="22">
        <v>9</v>
      </c>
      <c r="F13" s="22" t="s">
        <v>411</v>
      </c>
      <c r="G13" s="22" t="s">
        <v>92</v>
      </c>
      <c r="H13" s="22" t="str">
        <f t="shared" si="1"/>
        <v>2Story</v>
      </c>
      <c r="I13" s="22">
        <f t="shared" si="0"/>
        <v>75.988545402704759</v>
      </c>
      <c r="J13" s="22" t="str">
        <f t="shared" si="2"/>
        <v>Above Average</v>
      </c>
      <c r="K13" s="22">
        <v>5</v>
      </c>
      <c r="L13" s="22" t="str">
        <f t="shared" si="3"/>
        <v>Low</v>
      </c>
      <c r="M13" s="22">
        <v>2005</v>
      </c>
      <c r="N13" s="22">
        <f t="shared" si="4"/>
        <v>0</v>
      </c>
      <c r="O13" s="22"/>
      <c r="P13" s="22">
        <v>2006</v>
      </c>
      <c r="Q13" s="22">
        <f t="shared" si="5"/>
        <v>0</v>
      </c>
      <c r="R13" s="23">
        <v>1175</v>
      </c>
      <c r="S13" s="23" t="s">
        <v>311</v>
      </c>
      <c r="T13" s="23" t="s">
        <v>369</v>
      </c>
      <c r="U13" s="24">
        <v>1182</v>
      </c>
      <c r="V13" s="24" t="str">
        <f t="shared" si="6"/>
        <v>no</v>
      </c>
      <c r="W13" s="24">
        <v>1142</v>
      </c>
      <c r="X13" s="24" t="str">
        <f t="shared" si="7"/>
        <v>no</v>
      </c>
      <c r="Y13" s="24" t="s">
        <v>412</v>
      </c>
      <c r="Z13" s="24">
        <f t="shared" si="8"/>
        <v>0</v>
      </c>
      <c r="AA13" s="24">
        <v>2324</v>
      </c>
      <c r="AB13" s="24" t="s">
        <v>311</v>
      </c>
      <c r="AC13" s="24" t="s">
        <v>369</v>
      </c>
      <c r="AD13" s="25">
        <v>1</v>
      </c>
      <c r="AE13" s="25">
        <v>0</v>
      </c>
      <c r="AF13" s="25">
        <v>3</v>
      </c>
      <c r="AG13" s="25">
        <v>0</v>
      </c>
      <c r="AH13" s="25">
        <v>4</v>
      </c>
      <c r="AI13" s="25" t="s">
        <v>414</v>
      </c>
      <c r="AJ13" s="57">
        <v>11</v>
      </c>
      <c r="AK13" s="57" t="str">
        <f t="shared" si="9"/>
        <v>More</v>
      </c>
      <c r="AL13" s="57" t="s">
        <v>104</v>
      </c>
      <c r="AM13" s="57" t="str">
        <f t="shared" si="10"/>
        <v>High</v>
      </c>
      <c r="AN13" s="62">
        <v>3</v>
      </c>
      <c r="AO13" s="62" t="str">
        <f t="shared" si="11"/>
        <v>More</v>
      </c>
      <c r="AP13" s="62">
        <v>736</v>
      </c>
      <c r="AQ13" s="62" t="str">
        <f t="shared" si="12"/>
        <v>no</v>
      </c>
      <c r="AR13" s="62" t="str">
        <f t="shared" si="13"/>
        <v>Above Average</v>
      </c>
      <c r="AS13" s="64">
        <v>2</v>
      </c>
      <c r="AT13" s="68">
        <v>98.599599885681627</v>
      </c>
      <c r="AU13" s="68" t="str">
        <f t="shared" si="14"/>
        <v>Above Average</v>
      </c>
      <c r="AV13" s="66">
        <v>345000</v>
      </c>
      <c r="AW13" s="66">
        <v>3499</v>
      </c>
      <c r="AX13" s="66" t="s">
        <v>311</v>
      </c>
    </row>
    <row r="14" spans="1:50" customFormat="1" x14ac:dyDescent="0.2">
      <c r="A14">
        <v>13</v>
      </c>
      <c r="B14" s="12" t="s">
        <v>90</v>
      </c>
      <c r="C14" s="12" t="s">
        <v>90</v>
      </c>
      <c r="D14" s="12" t="s">
        <v>91</v>
      </c>
      <c r="E14" s="22">
        <v>5</v>
      </c>
      <c r="F14" s="22" t="s">
        <v>195</v>
      </c>
      <c r="G14" s="22" t="s">
        <v>115</v>
      </c>
      <c r="H14" s="22" t="str">
        <f t="shared" si="1"/>
        <v>1Story</v>
      </c>
      <c r="I14" s="22">
        <f t="shared" si="0"/>
        <v>69.182127006168557</v>
      </c>
      <c r="J14" s="22" t="str">
        <f t="shared" si="2"/>
        <v>Below Average</v>
      </c>
      <c r="K14" s="22">
        <v>6</v>
      </c>
      <c r="L14" s="22" t="str">
        <f t="shared" si="3"/>
        <v>High</v>
      </c>
      <c r="M14" s="22">
        <v>1962</v>
      </c>
      <c r="N14" s="22">
        <f t="shared" si="4"/>
        <v>0</v>
      </c>
      <c r="O14" s="22"/>
      <c r="P14" s="22">
        <v>1962</v>
      </c>
      <c r="Q14" s="22">
        <f t="shared" si="5"/>
        <v>0</v>
      </c>
      <c r="R14" s="23">
        <v>912</v>
      </c>
      <c r="S14" s="23" t="s">
        <v>311</v>
      </c>
      <c r="T14" s="23" t="s">
        <v>370</v>
      </c>
      <c r="U14" s="24">
        <v>912</v>
      </c>
      <c r="V14" s="24" t="str">
        <f t="shared" si="6"/>
        <v>no</v>
      </c>
      <c r="W14" s="24">
        <v>0</v>
      </c>
      <c r="X14" s="24" t="str">
        <f t="shared" si="7"/>
        <v>no</v>
      </c>
      <c r="Y14" s="24" t="s">
        <v>413</v>
      </c>
      <c r="Z14" s="24">
        <f t="shared" si="8"/>
        <v>1</v>
      </c>
      <c r="AA14" s="24">
        <v>912</v>
      </c>
      <c r="AB14" s="24" t="s">
        <v>311</v>
      </c>
      <c r="AC14" s="24" t="s">
        <v>370</v>
      </c>
      <c r="AD14" s="25">
        <v>1</v>
      </c>
      <c r="AE14" s="25">
        <v>0</v>
      </c>
      <c r="AF14" s="25">
        <v>1</v>
      </c>
      <c r="AG14" s="25">
        <v>0</v>
      </c>
      <c r="AH14" s="25">
        <v>2</v>
      </c>
      <c r="AI14" s="25" t="s">
        <v>415</v>
      </c>
      <c r="AJ14" s="57">
        <v>4</v>
      </c>
      <c r="AK14" s="57" t="str">
        <f t="shared" si="9"/>
        <v>Less</v>
      </c>
      <c r="AL14" s="57" t="s">
        <v>98</v>
      </c>
      <c r="AM14" s="57" t="str">
        <f t="shared" si="10"/>
        <v>Low</v>
      </c>
      <c r="AN14" s="62">
        <v>1</v>
      </c>
      <c r="AO14" s="62" t="str">
        <f t="shared" si="11"/>
        <v>Less</v>
      </c>
      <c r="AP14" s="62">
        <v>352</v>
      </c>
      <c r="AQ14" s="62" t="str">
        <f t="shared" si="12"/>
        <v>no</v>
      </c>
      <c r="AR14" s="62" t="str">
        <f t="shared" si="13"/>
        <v>Below Average</v>
      </c>
      <c r="AS14" s="64">
        <v>0</v>
      </c>
      <c r="AT14" s="68">
        <v>78.94736842105263</v>
      </c>
      <c r="AU14" s="68" t="str">
        <f t="shared" si="14"/>
        <v>Above Average</v>
      </c>
      <c r="AV14" s="66">
        <v>144000</v>
      </c>
      <c r="AW14" s="66">
        <v>1824</v>
      </c>
      <c r="AX14" s="66" t="s">
        <v>311</v>
      </c>
    </row>
    <row r="15" spans="1:50" customFormat="1" x14ac:dyDescent="0.2">
      <c r="A15">
        <v>14</v>
      </c>
      <c r="B15" s="12" t="s">
        <v>90</v>
      </c>
      <c r="C15" s="12" t="s">
        <v>90</v>
      </c>
      <c r="D15" s="12" t="s">
        <v>91</v>
      </c>
      <c r="E15" s="22">
        <v>7</v>
      </c>
      <c r="F15" s="22" t="s">
        <v>411</v>
      </c>
      <c r="G15" s="22" t="s">
        <v>115</v>
      </c>
      <c r="H15" s="22" t="str">
        <f t="shared" si="1"/>
        <v>1Story</v>
      </c>
      <c r="I15" s="22">
        <f t="shared" si="0"/>
        <v>69.182127006168557</v>
      </c>
      <c r="J15" s="22" t="str">
        <f t="shared" si="2"/>
        <v>Below Average</v>
      </c>
      <c r="K15" s="22">
        <v>5</v>
      </c>
      <c r="L15" s="22" t="str">
        <f t="shared" si="3"/>
        <v>Low</v>
      </c>
      <c r="M15" s="22">
        <v>2006</v>
      </c>
      <c r="N15" s="22">
        <f t="shared" si="4"/>
        <v>0</v>
      </c>
      <c r="O15" s="22"/>
      <c r="P15" s="22">
        <v>2007</v>
      </c>
      <c r="Q15" s="22">
        <f t="shared" si="5"/>
        <v>0</v>
      </c>
      <c r="R15" s="23">
        <v>1494</v>
      </c>
      <c r="S15" s="23" t="s">
        <v>311</v>
      </c>
      <c r="T15" s="23" t="s">
        <v>369</v>
      </c>
      <c r="U15" s="24">
        <v>1494</v>
      </c>
      <c r="V15" s="24" t="str">
        <f t="shared" si="6"/>
        <v>no</v>
      </c>
      <c r="W15" s="24">
        <v>0</v>
      </c>
      <c r="X15" s="24" t="str">
        <f t="shared" si="7"/>
        <v>no</v>
      </c>
      <c r="Y15" s="24" t="s">
        <v>413</v>
      </c>
      <c r="Z15" s="24">
        <f t="shared" si="8"/>
        <v>0</v>
      </c>
      <c r="AA15" s="24">
        <v>1494</v>
      </c>
      <c r="AB15" s="24" t="s">
        <v>311</v>
      </c>
      <c r="AC15" s="24" t="s">
        <v>370</v>
      </c>
      <c r="AD15" s="25">
        <v>0</v>
      </c>
      <c r="AE15" s="25">
        <v>0</v>
      </c>
      <c r="AF15" s="25">
        <v>2</v>
      </c>
      <c r="AG15" s="25">
        <v>0</v>
      </c>
      <c r="AH15" s="25">
        <v>2</v>
      </c>
      <c r="AI15" s="25" t="s">
        <v>415</v>
      </c>
      <c r="AJ15" s="57">
        <v>7</v>
      </c>
      <c r="AK15" s="57" t="str">
        <f t="shared" si="9"/>
        <v>More</v>
      </c>
      <c r="AL15" s="57" t="s">
        <v>97</v>
      </c>
      <c r="AM15" s="57" t="str">
        <f t="shared" si="10"/>
        <v>High</v>
      </c>
      <c r="AN15" s="62">
        <v>3</v>
      </c>
      <c r="AO15" s="62" t="str">
        <f t="shared" si="11"/>
        <v>More</v>
      </c>
      <c r="AP15" s="62">
        <v>840</v>
      </c>
      <c r="AQ15" s="62" t="str">
        <f t="shared" si="12"/>
        <v>no</v>
      </c>
      <c r="AR15" s="62" t="str">
        <f t="shared" si="13"/>
        <v>Above Average</v>
      </c>
      <c r="AS15" s="64">
        <v>1</v>
      </c>
      <c r="AT15" s="68">
        <v>93.540829986613119</v>
      </c>
      <c r="AU15" s="68" t="str">
        <f t="shared" si="14"/>
        <v>Above Average</v>
      </c>
      <c r="AV15" s="66">
        <v>279500</v>
      </c>
      <c r="AW15" s="66">
        <v>2988</v>
      </c>
      <c r="AX15" s="66" t="s">
        <v>311</v>
      </c>
    </row>
    <row r="16" spans="1:50" customFormat="1" x14ac:dyDescent="0.2">
      <c r="A16">
        <v>15</v>
      </c>
      <c r="B16" s="12" t="s">
        <v>90</v>
      </c>
      <c r="C16" s="12" t="s">
        <v>90</v>
      </c>
      <c r="D16" s="12" t="s">
        <v>91</v>
      </c>
      <c r="E16" s="22">
        <v>6</v>
      </c>
      <c r="F16" s="22" t="s">
        <v>195</v>
      </c>
      <c r="G16" s="22" t="s">
        <v>115</v>
      </c>
      <c r="H16" s="22" t="str">
        <f t="shared" si="1"/>
        <v>1Story</v>
      </c>
      <c r="I16" s="22">
        <f t="shared" si="0"/>
        <v>69.182127006168557</v>
      </c>
      <c r="J16" s="22" t="str">
        <f t="shared" si="2"/>
        <v>Below Average</v>
      </c>
      <c r="K16" s="22">
        <v>5</v>
      </c>
      <c r="L16" s="22" t="str">
        <f t="shared" si="3"/>
        <v>Low</v>
      </c>
      <c r="M16" s="22">
        <v>1960</v>
      </c>
      <c r="N16" s="22">
        <f t="shared" si="4"/>
        <v>0</v>
      </c>
      <c r="O16" s="22"/>
      <c r="P16" s="22">
        <v>1960</v>
      </c>
      <c r="Q16" s="22">
        <f t="shared" si="5"/>
        <v>1</v>
      </c>
      <c r="R16" s="23">
        <v>1253</v>
      </c>
      <c r="S16" s="23" t="s">
        <v>311</v>
      </c>
      <c r="T16" s="23" t="s">
        <v>369</v>
      </c>
      <c r="U16" s="24">
        <v>1253</v>
      </c>
      <c r="V16" s="24" t="str">
        <f t="shared" si="6"/>
        <v>no</v>
      </c>
      <c r="W16" s="24">
        <v>0</v>
      </c>
      <c r="X16" s="24" t="str">
        <f t="shared" si="7"/>
        <v>no</v>
      </c>
      <c r="Y16" s="24" t="s">
        <v>413</v>
      </c>
      <c r="Z16" s="24">
        <f t="shared" si="8"/>
        <v>0</v>
      </c>
      <c r="AA16" s="24">
        <v>1253</v>
      </c>
      <c r="AB16" s="24" t="s">
        <v>311</v>
      </c>
      <c r="AC16" s="24" t="s">
        <v>370</v>
      </c>
      <c r="AD16" s="25">
        <v>1</v>
      </c>
      <c r="AE16" s="25">
        <v>0</v>
      </c>
      <c r="AF16" s="25">
        <v>1</v>
      </c>
      <c r="AG16" s="25">
        <v>1</v>
      </c>
      <c r="AH16" s="25">
        <v>3</v>
      </c>
      <c r="AI16" s="25" t="s">
        <v>414</v>
      </c>
      <c r="AJ16" s="57">
        <v>5</v>
      </c>
      <c r="AK16" s="57" t="str">
        <f t="shared" si="9"/>
        <v>Less</v>
      </c>
      <c r="AL16" s="57" t="s">
        <v>98</v>
      </c>
      <c r="AM16" s="57" t="str">
        <f t="shared" si="10"/>
        <v>Low</v>
      </c>
      <c r="AN16" s="62">
        <v>1</v>
      </c>
      <c r="AO16" s="62" t="str">
        <f t="shared" si="11"/>
        <v>Less</v>
      </c>
      <c r="AP16" s="62">
        <v>352</v>
      </c>
      <c r="AQ16" s="62" t="str">
        <f t="shared" si="12"/>
        <v>no</v>
      </c>
      <c r="AR16" s="62" t="str">
        <f t="shared" si="13"/>
        <v>Below Average</v>
      </c>
      <c r="AS16" s="64">
        <v>1</v>
      </c>
      <c r="AT16" s="68">
        <v>62.649640861931367</v>
      </c>
      <c r="AU16" s="68" t="str">
        <f t="shared" si="14"/>
        <v>Below Average</v>
      </c>
      <c r="AV16" s="66">
        <v>157000</v>
      </c>
      <c r="AW16" s="66">
        <v>2506</v>
      </c>
      <c r="AX16" s="66" t="s">
        <v>311</v>
      </c>
    </row>
    <row r="17" spans="1:50" customFormat="1" x14ac:dyDescent="0.2">
      <c r="A17">
        <v>16</v>
      </c>
      <c r="B17" s="12" t="s">
        <v>90</v>
      </c>
      <c r="C17" s="12" t="s">
        <v>90</v>
      </c>
      <c r="D17" s="12" t="s">
        <v>91</v>
      </c>
      <c r="E17" s="22">
        <v>7</v>
      </c>
      <c r="F17" s="22" t="s">
        <v>411</v>
      </c>
      <c r="G17" s="22" t="s">
        <v>150</v>
      </c>
      <c r="H17" s="22" t="str">
        <f t="shared" si="1"/>
        <v>1Story</v>
      </c>
      <c r="I17" s="22">
        <f t="shared" si="0"/>
        <v>64.474868918559224</v>
      </c>
      <c r="J17" s="22" t="str">
        <f t="shared" si="2"/>
        <v>Below Average</v>
      </c>
      <c r="K17" s="22">
        <v>8</v>
      </c>
      <c r="L17" s="22" t="str">
        <f t="shared" si="3"/>
        <v>High</v>
      </c>
      <c r="M17" s="22">
        <v>1929</v>
      </c>
      <c r="N17" s="22">
        <f t="shared" si="4"/>
        <v>1</v>
      </c>
      <c r="O17" s="22"/>
      <c r="P17" s="22">
        <v>2001</v>
      </c>
      <c r="Q17" s="22">
        <f t="shared" si="5"/>
        <v>0</v>
      </c>
      <c r="R17" s="23">
        <v>832</v>
      </c>
      <c r="S17" s="23" t="s">
        <v>311</v>
      </c>
      <c r="T17" s="23" t="s">
        <v>370</v>
      </c>
      <c r="U17" s="24">
        <v>854</v>
      </c>
      <c r="V17" s="24" t="str">
        <f t="shared" si="6"/>
        <v>no</v>
      </c>
      <c r="W17" s="24">
        <v>0</v>
      </c>
      <c r="X17" s="24" t="str">
        <f t="shared" si="7"/>
        <v>no</v>
      </c>
      <c r="Y17" s="24" t="s">
        <v>413</v>
      </c>
      <c r="Z17" s="24">
        <f t="shared" si="8"/>
        <v>0</v>
      </c>
      <c r="AA17" s="24">
        <v>854</v>
      </c>
      <c r="AB17" s="24" t="s">
        <v>311</v>
      </c>
      <c r="AC17" s="24" t="s">
        <v>370</v>
      </c>
      <c r="AD17" s="25">
        <v>0</v>
      </c>
      <c r="AE17" s="25">
        <v>0</v>
      </c>
      <c r="AF17" s="25">
        <v>1</v>
      </c>
      <c r="AG17" s="25">
        <v>0</v>
      </c>
      <c r="AH17" s="25">
        <v>1</v>
      </c>
      <c r="AI17" s="25" t="s">
        <v>415</v>
      </c>
      <c r="AJ17" s="57">
        <v>5</v>
      </c>
      <c r="AK17" s="57" t="str">
        <f t="shared" si="9"/>
        <v>Less</v>
      </c>
      <c r="AL17" s="57" t="s">
        <v>98</v>
      </c>
      <c r="AM17" s="57" t="str">
        <f t="shared" si="10"/>
        <v>Low</v>
      </c>
      <c r="AN17" s="62">
        <v>2</v>
      </c>
      <c r="AO17" s="62" t="str">
        <f t="shared" si="11"/>
        <v>More</v>
      </c>
      <c r="AP17" s="62">
        <v>576</v>
      </c>
      <c r="AQ17" s="62" t="str">
        <f t="shared" si="12"/>
        <v>no</v>
      </c>
      <c r="AR17" s="62" t="str">
        <f t="shared" si="13"/>
        <v>Above Average</v>
      </c>
      <c r="AS17" s="64">
        <v>0</v>
      </c>
      <c r="AT17" s="68">
        <v>78.291814946619212</v>
      </c>
      <c r="AU17" s="68" t="str">
        <f t="shared" si="14"/>
        <v>Above Average</v>
      </c>
      <c r="AV17" s="66">
        <v>132000</v>
      </c>
      <c r="AW17" s="66">
        <v>1686</v>
      </c>
      <c r="AX17" s="66" t="s">
        <v>311</v>
      </c>
    </row>
    <row r="18" spans="1:50" customFormat="1" x14ac:dyDescent="0.2">
      <c r="A18">
        <v>17</v>
      </c>
      <c r="B18" s="12" t="s">
        <v>90</v>
      </c>
      <c r="C18" s="12" t="s">
        <v>90</v>
      </c>
      <c r="D18" s="12" t="s">
        <v>91</v>
      </c>
      <c r="E18" s="22">
        <v>6</v>
      </c>
      <c r="F18" s="22" t="s">
        <v>195</v>
      </c>
      <c r="G18" s="22" t="s">
        <v>115</v>
      </c>
      <c r="H18" s="22" t="str">
        <f t="shared" si="1"/>
        <v>1Story</v>
      </c>
      <c r="I18" s="22">
        <f t="shared" si="0"/>
        <v>69.182127006168557</v>
      </c>
      <c r="J18" s="22" t="str">
        <f t="shared" si="2"/>
        <v>Below Average</v>
      </c>
      <c r="K18" s="22">
        <v>7</v>
      </c>
      <c r="L18" s="22" t="str">
        <f t="shared" si="3"/>
        <v>High</v>
      </c>
      <c r="M18" s="22">
        <v>1970</v>
      </c>
      <c r="N18" s="22">
        <f t="shared" si="4"/>
        <v>0</v>
      </c>
      <c r="O18" s="22"/>
      <c r="P18" s="22">
        <v>1970</v>
      </c>
      <c r="Q18" s="22">
        <f t="shared" si="5"/>
        <v>0</v>
      </c>
      <c r="R18" s="23">
        <v>1004</v>
      </c>
      <c r="S18" s="23" t="s">
        <v>311</v>
      </c>
      <c r="T18" s="23" t="s">
        <v>370</v>
      </c>
      <c r="U18" s="24">
        <v>1004</v>
      </c>
      <c r="V18" s="24" t="str">
        <f t="shared" si="6"/>
        <v>no</v>
      </c>
      <c r="W18" s="24">
        <v>0</v>
      </c>
      <c r="X18" s="24" t="str">
        <f t="shared" si="7"/>
        <v>no</v>
      </c>
      <c r="Y18" s="24" t="s">
        <v>413</v>
      </c>
      <c r="Z18" s="24">
        <f t="shared" si="8"/>
        <v>0</v>
      </c>
      <c r="AA18" s="24">
        <v>1004</v>
      </c>
      <c r="AB18" s="24" t="s">
        <v>311</v>
      </c>
      <c r="AC18" s="24" t="s">
        <v>370</v>
      </c>
      <c r="AD18" s="25">
        <v>1</v>
      </c>
      <c r="AE18" s="25">
        <v>0</v>
      </c>
      <c r="AF18" s="25">
        <v>1</v>
      </c>
      <c r="AG18" s="25">
        <v>0</v>
      </c>
      <c r="AH18" s="25">
        <v>2</v>
      </c>
      <c r="AI18" s="25" t="s">
        <v>415</v>
      </c>
      <c r="AJ18" s="57">
        <v>5</v>
      </c>
      <c r="AK18" s="57" t="str">
        <f t="shared" si="9"/>
        <v>Less</v>
      </c>
      <c r="AL18" s="57" t="s">
        <v>98</v>
      </c>
      <c r="AM18" s="57" t="str">
        <f t="shared" si="10"/>
        <v>Low</v>
      </c>
      <c r="AN18" s="62">
        <v>2</v>
      </c>
      <c r="AO18" s="62" t="str">
        <f t="shared" si="11"/>
        <v>More</v>
      </c>
      <c r="AP18" s="62">
        <v>480</v>
      </c>
      <c r="AQ18" s="62" t="str">
        <f t="shared" si="12"/>
        <v>no</v>
      </c>
      <c r="AR18" s="62" t="str">
        <f t="shared" si="13"/>
        <v>Above Average</v>
      </c>
      <c r="AS18" s="64">
        <v>1</v>
      </c>
      <c r="AT18" s="68">
        <v>74.20318725099601</v>
      </c>
      <c r="AU18" s="68" t="str">
        <f t="shared" si="14"/>
        <v>Above Average</v>
      </c>
      <c r="AV18" s="66">
        <v>149000</v>
      </c>
      <c r="AW18" s="66">
        <v>2008</v>
      </c>
      <c r="AX18" s="66" t="s">
        <v>311</v>
      </c>
    </row>
    <row r="19" spans="1:50" customFormat="1" x14ac:dyDescent="0.2">
      <c r="A19">
        <v>18</v>
      </c>
      <c r="B19" s="12" t="s">
        <v>90</v>
      </c>
      <c r="C19" s="12" t="s">
        <v>90</v>
      </c>
      <c r="D19" s="12" t="s">
        <v>167</v>
      </c>
      <c r="E19" s="22">
        <v>4</v>
      </c>
      <c r="F19" s="22" t="s">
        <v>195</v>
      </c>
      <c r="G19" s="22" t="s">
        <v>115</v>
      </c>
      <c r="H19" s="22" t="str">
        <f t="shared" si="1"/>
        <v>1Story</v>
      </c>
      <c r="I19" s="22">
        <f t="shared" si="0"/>
        <v>69.182127006168557</v>
      </c>
      <c r="J19" s="22" t="str">
        <f t="shared" si="2"/>
        <v>Below Average</v>
      </c>
      <c r="K19" s="22">
        <v>5</v>
      </c>
      <c r="L19" s="22" t="str">
        <f t="shared" si="3"/>
        <v>Low</v>
      </c>
      <c r="M19" s="22">
        <v>1967</v>
      </c>
      <c r="N19" s="22">
        <f t="shared" si="4"/>
        <v>0</v>
      </c>
      <c r="O19" s="22"/>
      <c r="P19" s="22">
        <v>1967</v>
      </c>
      <c r="Q19" s="22">
        <f t="shared" si="5"/>
        <v>0</v>
      </c>
      <c r="R19" s="23">
        <v>0</v>
      </c>
      <c r="S19" s="23" t="s">
        <v>313</v>
      </c>
      <c r="T19" s="23" t="s">
        <v>370</v>
      </c>
      <c r="U19" s="24">
        <v>1296</v>
      </c>
      <c r="V19" s="24" t="str">
        <f t="shared" si="6"/>
        <v>no</v>
      </c>
      <c r="W19" s="24">
        <v>0</v>
      </c>
      <c r="X19" s="24" t="str">
        <f t="shared" si="7"/>
        <v>no</v>
      </c>
      <c r="Y19" s="24" t="s">
        <v>413</v>
      </c>
      <c r="Z19" s="24">
        <f t="shared" si="8"/>
        <v>0</v>
      </c>
      <c r="AA19" s="24">
        <v>1296</v>
      </c>
      <c r="AB19" s="24" t="s">
        <v>311</v>
      </c>
      <c r="AC19" s="24" t="s">
        <v>370</v>
      </c>
      <c r="AD19" s="25">
        <v>0</v>
      </c>
      <c r="AE19" s="25">
        <v>0</v>
      </c>
      <c r="AF19" s="25">
        <v>2</v>
      </c>
      <c r="AG19" s="25">
        <v>0</v>
      </c>
      <c r="AH19" s="25">
        <v>2</v>
      </c>
      <c r="AI19" s="25" t="s">
        <v>415</v>
      </c>
      <c r="AJ19" s="57">
        <v>6</v>
      </c>
      <c r="AK19" s="57" t="str">
        <f t="shared" si="9"/>
        <v>More</v>
      </c>
      <c r="AL19" s="57" t="s">
        <v>98</v>
      </c>
      <c r="AM19" s="57" t="str">
        <f t="shared" si="10"/>
        <v>Low</v>
      </c>
      <c r="AN19" s="62">
        <v>2</v>
      </c>
      <c r="AO19" s="62" t="str">
        <f t="shared" si="11"/>
        <v>More</v>
      </c>
      <c r="AP19" s="62">
        <v>516</v>
      </c>
      <c r="AQ19" s="62" t="str">
        <f t="shared" si="12"/>
        <v>no</v>
      </c>
      <c r="AR19" s="62" t="str">
        <f t="shared" si="13"/>
        <v>Above Average</v>
      </c>
      <c r="AS19" s="64">
        <v>0</v>
      </c>
      <c r="AT19" s="68">
        <v>69.444444444444443</v>
      </c>
      <c r="AU19" s="68" t="str">
        <f t="shared" si="14"/>
        <v>Below Average</v>
      </c>
      <c r="AV19" s="66">
        <v>90000</v>
      </c>
      <c r="AW19" s="66">
        <v>1296</v>
      </c>
      <c r="AX19" s="66" t="s">
        <v>311</v>
      </c>
    </row>
    <row r="20" spans="1:50" customFormat="1" x14ac:dyDescent="0.2">
      <c r="A20">
        <v>19</v>
      </c>
      <c r="B20" s="12" t="s">
        <v>171</v>
      </c>
      <c r="C20" s="12" t="s">
        <v>90</v>
      </c>
      <c r="D20" s="12" t="s">
        <v>91</v>
      </c>
      <c r="E20" s="22">
        <v>5</v>
      </c>
      <c r="F20" s="22" t="s">
        <v>195</v>
      </c>
      <c r="G20" s="22" t="s">
        <v>115</v>
      </c>
      <c r="H20" s="22" t="str">
        <f t="shared" si="1"/>
        <v>1Story</v>
      </c>
      <c r="I20" s="22">
        <f t="shared" si="0"/>
        <v>69.182127006168557</v>
      </c>
      <c r="J20" s="22" t="str">
        <f t="shared" si="2"/>
        <v>Below Average</v>
      </c>
      <c r="K20" s="22">
        <v>5</v>
      </c>
      <c r="L20" s="22" t="str">
        <f t="shared" si="3"/>
        <v>Low</v>
      </c>
      <c r="M20" s="22">
        <v>2004</v>
      </c>
      <c r="N20" s="22">
        <f t="shared" si="4"/>
        <v>0</v>
      </c>
      <c r="O20" s="22"/>
      <c r="P20" s="22">
        <v>2004</v>
      </c>
      <c r="Q20" s="22">
        <f t="shared" si="5"/>
        <v>0</v>
      </c>
      <c r="R20" s="23">
        <v>1114</v>
      </c>
      <c r="S20" s="23" t="s">
        <v>311</v>
      </c>
      <c r="T20" s="23" t="s">
        <v>369</v>
      </c>
      <c r="U20" s="24">
        <v>1114</v>
      </c>
      <c r="V20" s="24" t="str">
        <f t="shared" si="6"/>
        <v>no</v>
      </c>
      <c r="W20" s="24">
        <v>0</v>
      </c>
      <c r="X20" s="24" t="str">
        <f t="shared" si="7"/>
        <v>no</v>
      </c>
      <c r="Y20" s="24" t="s">
        <v>413</v>
      </c>
      <c r="Z20" s="24">
        <f t="shared" si="8"/>
        <v>0</v>
      </c>
      <c r="AA20" s="24">
        <v>1114</v>
      </c>
      <c r="AB20" s="24" t="s">
        <v>311</v>
      </c>
      <c r="AC20" s="24" t="s">
        <v>370</v>
      </c>
      <c r="AD20" s="25">
        <v>1</v>
      </c>
      <c r="AE20" s="25">
        <v>0</v>
      </c>
      <c r="AF20" s="25">
        <v>1</v>
      </c>
      <c r="AG20" s="25">
        <v>1</v>
      </c>
      <c r="AH20" s="25">
        <v>3</v>
      </c>
      <c r="AI20" s="25" t="s">
        <v>414</v>
      </c>
      <c r="AJ20" s="57">
        <v>6</v>
      </c>
      <c r="AK20" s="57" t="str">
        <f t="shared" si="9"/>
        <v>More</v>
      </c>
      <c r="AL20" s="57" t="s">
        <v>97</v>
      </c>
      <c r="AM20" s="57" t="str">
        <f t="shared" si="10"/>
        <v>High</v>
      </c>
      <c r="AN20" s="62">
        <v>2</v>
      </c>
      <c r="AO20" s="62" t="str">
        <f t="shared" si="11"/>
        <v>More</v>
      </c>
      <c r="AP20" s="62">
        <v>576</v>
      </c>
      <c r="AQ20" s="62" t="str">
        <f t="shared" si="12"/>
        <v>no</v>
      </c>
      <c r="AR20" s="62" t="str">
        <f t="shared" si="13"/>
        <v>Above Average</v>
      </c>
      <c r="AS20" s="64">
        <v>0</v>
      </c>
      <c r="AT20" s="68">
        <v>71.364452423698381</v>
      </c>
      <c r="AU20" s="68" t="str">
        <f t="shared" si="14"/>
        <v>Above Average</v>
      </c>
      <c r="AV20" s="66">
        <v>159000</v>
      </c>
      <c r="AW20" s="66">
        <v>2228</v>
      </c>
      <c r="AX20" s="66" t="s">
        <v>311</v>
      </c>
    </row>
    <row r="21" spans="1:50" customFormat="1" x14ac:dyDescent="0.2">
      <c r="A21">
        <v>20</v>
      </c>
      <c r="B21" s="12" t="s">
        <v>90</v>
      </c>
      <c r="C21" s="12" t="s">
        <v>90</v>
      </c>
      <c r="D21" s="12" t="s">
        <v>91</v>
      </c>
      <c r="E21" s="22">
        <v>5</v>
      </c>
      <c r="F21" s="22" t="s">
        <v>195</v>
      </c>
      <c r="G21" s="22" t="s">
        <v>115</v>
      </c>
      <c r="H21" s="22" t="str">
        <f t="shared" si="1"/>
        <v>1Story</v>
      </c>
      <c r="I21" s="22">
        <f t="shared" si="0"/>
        <v>69.182127006168557</v>
      </c>
      <c r="J21" s="22" t="str">
        <f t="shared" si="2"/>
        <v>Below Average</v>
      </c>
      <c r="K21" s="22">
        <v>6</v>
      </c>
      <c r="L21" s="22" t="str">
        <f t="shared" si="3"/>
        <v>High</v>
      </c>
      <c r="M21" s="22">
        <v>1958</v>
      </c>
      <c r="N21" s="22">
        <f t="shared" si="4"/>
        <v>0</v>
      </c>
      <c r="O21" s="22"/>
      <c r="P21" s="22">
        <v>1965</v>
      </c>
      <c r="Q21" s="22">
        <f t="shared" si="5"/>
        <v>0</v>
      </c>
      <c r="R21" s="23">
        <v>1029</v>
      </c>
      <c r="S21" s="23" t="s">
        <v>311</v>
      </c>
      <c r="T21" s="23" t="s">
        <v>370</v>
      </c>
      <c r="U21" s="24">
        <v>1339</v>
      </c>
      <c r="V21" s="24" t="str">
        <f t="shared" si="6"/>
        <v>no</v>
      </c>
      <c r="W21" s="24">
        <v>0</v>
      </c>
      <c r="X21" s="24" t="str">
        <f t="shared" si="7"/>
        <v>no</v>
      </c>
      <c r="Y21" s="24" t="s">
        <v>413</v>
      </c>
      <c r="Z21" s="24">
        <f t="shared" si="8"/>
        <v>0</v>
      </c>
      <c r="AA21" s="24">
        <v>1339</v>
      </c>
      <c r="AB21" s="24" t="s">
        <v>311</v>
      </c>
      <c r="AC21" s="24" t="s">
        <v>370</v>
      </c>
      <c r="AD21" s="25">
        <v>0</v>
      </c>
      <c r="AE21" s="25">
        <v>0</v>
      </c>
      <c r="AF21" s="25">
        <v>1</v>
      </c>
      <c r="AG21" s="25">
        <v>0</v>
      </c>
      <c r="AH21" s="25">
        <v>1</v>
      </c>
      <c r="AI21" s="25" t="s">
        <v>415</v>
      </c>
      <c r="AJ21" s="57">
        <v>6</v>
      </c>
      <c r="AK21" s="57" t="str">
        <f t="shared" si="9"/>
        <v>More</v>
      </c>
      <c r="AL21" s="57" t="s">
        <v>98</v>
      </c>
      <c r="AM21" s="57" t="str">
        <f t="shared" si="10"/>
        <v>Low</v>
      </c>
      <c r="AN21" s="62">
        <v>1</v>
      </c>
      <c r="AO21" s="62" t="str">
        <f t="shared" si="11"/>
        <v>Less</v>
      </c>
      <c r="AP21" s="62">
        <v>294</v>
      </c>
      <c r="AQ21" s="62" t="str">
        <f t="shared" si="12"/>
        <v>no</v>
      </c>
      <c r="AR21" s="62" t="str">
        <f t="shared" si="13"/>
        <v>Below Average</v>
      </c>
      <c r="AS21" s="64">
        <v>0</v>
      </c>
      <c r="AT21" s="68">
        <v>58.699324324324323</v>
      </c>
      <c r="AU21" s="68" t="str">
        <f t="shared" si="14"/>
        <v>Below Average</v>
      </c>
      <c r="AV21" s="66">
        <v>139000</v>
      </c>
      <c r="AW21" s="66">
        <v>2368</v>
      </c>
      <c r="AX21" s="66" t="s">
        <v>311</v>
      </c>
    </row>
    <row r="22" spans="1:50" customFormat="1" x14ac:dyDescent="0.2">
      <c r="A22">
        <v>21</v>
      </c>
      <c r="B22" s="12" t="s">
        <v>90</v>
      </c>
      <c r="C22" s="12" t="s">
        <v>90</v>
      </c>
      <c r="D22" s="12" t="s">
        <v>91</v>
      </c>
      <c r="E22" s="22">
        <v>8</v>
      </c>
      <c r="F22" s="22" t="s">
        <v>411</v>
      </c>
      <c r="G22" s="22" t="s">
        <v>92</v>
      </c>
      <c r="H22" s="22" t="str">
        <f t="shared" si="1"/>
        <v>2Story</v>
      </c>
      <c r="I22" s="22">
        <f t="shared" si="0"/>
        <v>75.988545402704759</v>
      </c>
      <c r="J22" s="22" t="str">
        <f t="shared" si="2"/>
        <v>Above Average</v>
      </c>
      <c r="K22" s="22">
        <v>5</v>
      </c>
      <c r="L22" s="22" t="str">
        <f t="shared" si="3"/>
        <v>Low</v>
      </c>
      <c r="M22" s="22">
        <v>2005</v>
      </c>
      <c r="N22" s="22">
        <f t="shared" si="4"/>
        <v>0</v>
      </c>
      <c r="O22" s="22"/>
      <c r="P22" s="22">
        <v>2006</v>
      </c>
      <c r="Q22" s="22">
        <f t="shared" si="5"/>
        <v>0</v>
      </c>
      <c r="R22" s="23">
        <v>1158</v>
      </c>
      <c r="S22" s="23" t="s">
        <v>311</v>
      </c>
      <c r="T22" s="23" t="s">
        <v>369</v>
      </c>
      <c r="U22" s="24">
        <v>1158</v>
      </c>
      <c r="V22" s="24" t="str">
        <f t="shared" si="6"/>
        <v>no</v>
      </c>
      <c r="W22" s="24">
        <v>1218</v>
      </c>
      <c r="X22" s="24" t="str">
        <f t="shared" si="7"/>
        <v>no</v>
      </c>
      <c r="Y22" s="24" t="s">
        <v>412</v>
      </c>
      <c r="Z22" s="24">
        <f t="shared" si="8"/>
        <v>0</v>
      </c>
      <c r="AA22" s="24">
        <v>2376</v>
      </c>
      <c r="AB22" s="24" t="s">
        <v>311</v>
      </c>
      <c r="AC22" s="24" t="s">
        <v>369</v>
      </c>
      <c r="AD22" s="25">
        <v>0</v>
      </c>
      <c r="AE22" s="25">
        <v>0</v>
      </c>
      <c r="AF22" s="25">
        <v>3</v>
      </c>
      <c r="AG22" s="25">
        <v>1</v>
      </c>
      <c r="AH22" s="25">
        <v>4</v>
      </c>
      <c r="AI22" s="25" t="s">
        <v>414</v>
      </c>
      <c r="AJ22" s="57">
        <v>9</v>
      </c>
      <c r="AK22" s="57" t="str">
        <f t="shared" si="9"/>
        <v>More</v>
      </c>
      <c r="AL22" s="57" t="s">
        <v>97</v>
      </c>
      <c r="AM22" s="57" t="str">
        <f t="shared" si="10"/>
        <v>High</v>
      </c>
      <c r="AN22" s="62">
        <v>3</v>
      </c>
      <c r="AO22" s="62" t="str">
        <f t="shared" si="11"/>
        <v>More</v>
      </c>
      <c r="AP22" s="62">
        <v>853</v>
      </c>
      <c r="AQ22" s="62" t="str">
        <f t="shared" si="12"/>
        <v>no</v>
      </c>
      <c r="AR22" s="62" t="str">
        <f t="shared" si="13"/>
        <v>Above Average</v>
      </c>
      <c r="AS22" s="64">
        <v>1</v>
      </c>
      <c r="AT22" s="68">
        <v>92.048670062252398</v>
      </c>
      <c r="AU22" s="68" t="str">
        <f t="shared" si="14"/>
        <v>Above Average</v>
      </c>
      <c r="AV22" s="66">
        <v>325300</v>
      </c>
      <c r="AW22" s="66">
        <v>3534</v>
      </c>
      <c r="AX22" s="66" t="s">
        <v>311</v>
      </c>
    </row>
    <row r="23" spans="1:50" customFormat="1" x14ac:dyDescent="0.2">
      <c r="A23">
        <v>22</v>
      </c>
      <c r="B23" s="12" t="s">
        <v>90</v>
      </c>
      <c r="C23" s="12" t="s">
        <v>90</v>
      </c>
      <c r="D23" s="12" t="s">
        <v>91</v>
      </c>
      <c r="E23" s="22">
        <v>7</v>
      </c>
      <c r="F23" s="22" t="s">
        <v>411</v>
      </c>
      <c r="G23" s="22" t="s">
        <v>150</v>
      </c>
      <c r="H23" s="22" t="str">
        <f t="shared" si="1"/>
        <v>1Story</v>
      </c>
      <c r="I23" s="22">
        <f t="shared" si="0"/>
        <v>64.474868918559224</v>
      </c>
      <c r="J23" s="22" t="str">
        <f t="shared" si="2"/>
        <v>Below Average</v>
      </c>
      <c r="K23" s="22">
        <v>7</v>
      </c>
      <c r="L23" s="22" t="str">
        <f t="shared" si="3"/>
        <v>High</v>
      </c>
      <c r="M23" s="22">
        <v>1930</v>
      </c>
      <c r="N23" s="22">
        <f t="shared" si="4"/>
        <v>1</v>
      </c>
      <c r="O23" s="22"/>
      <c r="P23" s="22">
        <v>1950</v>
      </c>
      <c r="Q23" s="22">
        <f t="shared" si="5"/>
        <v>1</v>
      </c>
      <c r="R23" s="23">
        <v>637</v>
      </c>
      <c r="S23" s="23" t="s">
        <v>311</v>
      </c>
      <c r="T23" s="23" t="s">
        <v>370</v>
      </c>
      <c r="U23" s="24">
        <v>1108</v>
      </c>
      <c r="V23" s="24" t="str">
        <f t="shared" si="6"/>
        <v>no</v>
      </c>
      <c r="W23" s="24">
        <v>0</v>
      </c>
      <c r="X23" s="24" t="str">
        <f t="shared" si="7"/>
        <v>no</v>
      </c>
      <c r="Y23" s="24" t="s">
        <v>413</v>
      </c>
      <c r="Z23" s="24">
        <f t="shared" si="8"/>
        <v>0</v>
      </c>
      <c r="AA23" s="24">
        <v>1108</v>
      </c>
      <c r="AB23" s="24" t="s">
        <v>311</v>
      </c>
      <c r="AC23" s="24" t="s">
        <v>370</v>
      </c>
      <c r="AD23" s="25">
        <v>0</v>
      </c>
      <c r="AE23" s="25">
        <v>0</v>
      </c>
      <c r="AF23" s="25">
        <v>1</v>
      </c>
      <c r="AG23" s="25">
        <v>0</v>
      </c>
      <c r="AH23" s="25">
        <v>1</v>
      </c>
      <c r="AI23" s="25" t="s">
        <v>415</v>
      </c>
      <c r="AJ23" s="57">
        <v>6</v>
      </c>
      <c r="AK23" s="57" t="str">
        <f t="shared" si="9"/>
        <v>More</v>
      </c>
      <c r="AL23" s="57" t="s">
        <v>97</v>
      </c>
      <c r="AM23" s="57" t="str">
        <f t="shared" si="10"/>
        <v>High</v>
      </c>
      <c r="AN23" s="62">
        <v>1</v>
      </c>
      <c r="AO23" s="62" t="str">
        <f t="shared" si="11"/>
        <v>Less</v>
      </c>
      <c r="AP23" s="62">
        <v>280</v>
      </c>
      <c r="AQ23" s="62" t="str">
        <f t="shared" si="12"/>
        <v>no</v>
      </c>
      <c r="AR23" s="62" t="str">
        <f t="shared" si="13"/>
        <v>Below Average</v>
      </c>
      <c r="AS23" s="64">
        <v>1</v>
      </c>
      <c r="AT23" s="68">
        <v>79.885386819484239</v>
      </c>
      <c r="AU23" s="68" t="str">
        <f t="shared" si="14"/>
        <v>Above Average</v>
      </c>
      <c r="AV23" s="66">
        <v>139400</v>
      </c>
      <c r="AW23" s="66">
        <v>1745</v>
      </c>
      <c r="AX23" s="66" t="s">
        <v>311</v>
      </c>
    </row>
    <row r="24" spans="1:50" customFormat="1" x14ac:dyDescent="0.2">
      <c r="A24">
        <v>23</v>
      </c>
      <c r="B24" s="12" t="s">
        <v>90</v>
      </c>
      <c r="C24" s="12" t="s">
        <v>90</v>
      </c>
      <c r="D24" s="12" t="s">
        <v>91</v>
      </c>
      <c r="E24" s="22">
        <v>8</v>
      </c>
      <c r="F24" s="22" t="s">
        <v>411</v>
      </c>
      <c r="G24" s="22" t="s">
        <v>115</v>
      </c>
      <c r="H24" s="22" t="str">
        <f t="shared" si="1"/>
        <v>1Story</v>
      </c>
      <c r="I24" s="22">
        <f t="shared" si="0"/>
        <v>69.182127006168557</v>
      </c>
      <c r="J24" s="22" t="str">
        <f t="shared" si="2"/>
        <v>Below Average</v>
      </c>
      <c r="K24" s="22">
        <v>5</v>
      </c>
      <c r="L24" s="22" t="str">
        <f t="shared" si="3"/>
        <v>Low</v>
      </c>
      <c r="M24" s="22">
        <v>2002</v>
      </c>
      <c r="N24" s="22">
        <f t="shared" si="4"/>
        <v>0</v>
      </c>
      <c r="O24" s="22"/>
      <c r="P24" s="22">
        <v>2002</v>
      </c>
      <c r="Q24" s="22">
        <f t="shared" si="5"/>
        <v>0</v>
      </c>
      <c r="R24" s="23">
        <v>1777</v>
      </c>
      <c r="S24" s="23" t="s">
        <v>311</v>
      </c>
      <c r="T24" s="23" t="s">
        <v>369</v>
      </c>
      <c r="U24" s="24">
        <v>1795</v>
      </c>
      <c r="V24" s="24" t="str">
        <f t="shared" si="6"/>
        <v>no</v>
      </c>
      <c r="W24" s="24">
        <v>0</v>
      </c>
      <c r="X24" s="24" t="str">
        <f t="shared" si="7"/>
        <v>no</v>
      </c>
      <c r="Y24" s="24" t="s">
        <v>413</v>
      </c>
      <c r="Z24" s="24">
        <f t="shared" si="8"/>
        <v>1</v>
      </c>
      <c r="AA24" s="24">
        <v>1795</v>
      </c>
      <c r="AB24" s="24" t="s">
        <v>311</v>
      </c>
      <c r="AC24" s="24" t="s">
        <v>369</v>
      </c>
      <c r="AD24" s="25">
        <v>0</v>
      </c>
      <c r="AE24" s="25">
        <v>0</v>
      </c>
      <c r="AF24" s="25">
        <v>2</v>
      </c>
      <c r="AG24" s="25">
        <v>0</v>
      </c>
      <c r="AH24" s="25">
        <v>2</v>
      </c>
      <c r="AI24" s="25" t="s">
        <v>415</v>
      </c>
      <c r="AJ24" s="57">
        <v>7</v>
      </c>
      <c r="AK24" s="57" t="str">
        <f t="shared" si="9"/>
        <v>More</v>
      </c>
      <c r="AL24" s="57" t="s">
        <v>97</v>
      </c>
      <c r="AM24" s="57" t="str">
        <f t="shared" si="10"/>
        <v>High</v>
      </c>
      <c r="AN24" s="62">
        <v>2</v>
      </c>
      <c r="AO24" s="62" t="str">
        <f t="shared" si="11"/>
        <v>More</v>
      </c>
      <c r="AP24" s="62">
        <v>534</v>
      </c>
      <c r="AQ24" s="62" t="str">
        <f t="shared" si="12"/>
        <v>no</v>
      </c>
      <c r="AR24" s="62" t="str">
        <f t="shared" si="13"/>
        <v>Above Average</v>
      </c>
      <c r="AS24" s="64">
        <v>1</v>
      </c>
      <c r="AT24" s="68">
        <v>64.389697648376256</v>
      </c>
      <c r="AU24" s="68" t="str">
        <f t="shared" si="14"/>
        <v>Below Average</v>
      </c>
      <c r="AV24" s="66">
        <v>230000</v>
      </c>
      <c r="AW24" s="66">
        <v>3572</v>
      </c>
      <c r="AX24" s="66" t="s">
        <v>311</v>
      </c>
    </row>
    <row r="25" spans="1:50" customFormat="1" x14ac:dyDescent="0.2">
      <c r="A25">
        <v>24</v>
      </c>
      <c r="B25" s="12" t="s">
        <v>90</v>
      </c>
      <c r="C25" s="12" t="s">
        <v>90</v>
      </c>
      <c r="D25" s="12" t="s">
        <v>179</v>
      </c>
      <c r="E25" s="22">
        <v>5</v>
      </c>
      <c r="F25" s="22" t="s">
        <v>195</v>
      </c>
      <c r="G25" s="22" t="s">
        <v>115</v>
      </c>
      <c r="H25" s="22" t="str">
        <f t="shared" si="1"/>
        <v>1Story</v>
      </c>
      <c r="I25" s="22">
        <f t="shared" si="0"/>
        <v>69.182127006168557</v>
      </c>
      <c r="J25" s="22" t="str">
        <f t="shared" si="2"/>
        <v>Below Average</v>
      </c>
      <c r="K25" s="22">
        <v>7</v>
      </c>
      <c r="L25" s="22" t="str">
        <f t="shared" si="3"/>
        <v>High</v>
      </c>
      <c r="M25" s="22">
        <v>1976</v>
      </c>
      <c r="N25" s="22">
        <f t="shared" si="4"/>
        <v>0</v>
      </c>
      <c r="O25" s="22"/>
      <c r="P25" s="22">
        <v>1976</v>
      </c>
      <c r="Q25" s="22">
        <f t="shared" si="5"/>
        <v>0</v>
      </c>
      <c r="R25" s="23">
        <v>1040</v>
      </c>
      <c r="S25" s="23" t="s">
        <v>311</v>
      </c>
      <c r="T25" s="23" t="s">
        <v>370</v>
      </c>
      <c r="U25" s="24">
        <v>1060</v>
      </c>
      <c r="V25" s="24" t="str">
        <f t="shared" si="6"/>
        <v>no</v>
      </c>
      <c r="W25" s="24">
        <v>0</v>
      </c>
      <c r="X25" s="24" t="str">
        <f t="shared" si="7"/>
        <v>no</v>
      </c>
      <c r="Y25" s="24" t="s">
        <v>413</v>
      </c>
      <c r="Z25" s="24">
        <f t="shared" si="8"/>
        <v>0</v>
      </c>
      <c r="AA25" s="24">
        <v>1060</v>
      </c>
      <c r="AB25" s="24" t="s">
        <v>311</v>
      </c>
      <c r="AC25" s="24" t="s">
        <v>370</v>
      </c>
      <c r="AD25" s="25">
        <v>1</v>
      </c>
      <c r="AE25" s="25">
        <v>0</v>
      </c>
      <c r="AF25" s="25">
        <v>1</v>
      </c>
      <c r="AG25" s="25">
        <v>0</v>
      </c>
      <c r="AH25" s="25">
        <v>2</v>
      </c>
      <c r="AI25" s="25" t="s">
        <v>415</v>
      </c>
      <c r="AJ25" s="57">
        <v>6</v>
      </c>
      <c r="AK25" s="57" t="str">
        <f t="shared" si="9"/>
        <v>More</v>
      </c>
      <c r="AL25" s="57" t="s">
        <v>98</v>
      </c>
      <c r="AM25" s="57" t="str">
        <f t="shared" si="10"/>
        <v>Low</v>
      </c>
      <c r="AN25" s="62">
        <v>2</v>
      </c>
      <c r="AO25" s="62" t="str">
        <f t="shared" si="11"/>
        <v>More</v>
      </c>
      <c r="AP25" s="62">
        <v>572</v>
      </c>
      <c r="AQ25" s="62" t="str">
        <f t="shared" si="12"/>
        <v>no</v>
      </c>
      <c r="AR25" s="62" t="str">
        <f t="shared" si="13"/>
        <v>Above Average</v>
      </c>
      <c r="AS25" s="64">
        <v>1</v>
      </c>
      <c r="AT25" s="68">
        <v>61.857142857142854</v>
      </c>
      <c r="AU25" s="68" t="str">
        <f t="shared" si="14"/>
        <v>Below Average</v>
      </c>
      <c r="AV25" s="66">
        <v>129900</v>
      </c>
      <c r="AW25" s="66">
        <v>2100</v>
      </c>
      <c r="AX25" s="66" t="s">
        <v>311</v>
      </c>
    </row>
    <row r="26" spans="1:50" customFormat="1" x14ac:dyDescent="0.2">
      <c r="A26">
        <v>25</v>
      </c>
      <c r="B26" s="12" t="s">
        <v>90</v>
      </c>
      <c r="C26" s="12" t="s">
        <v>90</v>
      </c>
      <c r="D26" s="12" t="s">
        <v>91</v>
      </c>
      <c r="E26" s="22">
        <v>5</v>
      </c>
      <c r="F26" s="22" t="s">
        <v>195</v>
      </c>
      <c r="G26" s="22" t="s">
        <v>115</v>
      </c>
      <c r="H26" s="22" t="str">
        <f t="shared" si="1"/>
        <v>1Story</v>
      </c>
      <c r="I26" s="22">
        <f t="shared" si="0"/>
        <v>69.182127006168557</v>
      </c>
      <c r="J26" s="22" t="str">
        <f t="shared" si="2"/>
        <v>Below Average</v>
      </c>
      <c r="K26" s="22">
        <v>8</v>
      </c>
      <c r="L26" s="22" t="str">
        <f t="shared" si="3"/>
        <v>High</v>
      </c>
      <c r="M26" s="22">
        <v>1968</v>
      </c>
      <c r="N26" s="22">
        <f t="shared" si="4"/>
        <v>0</v>
      </c>
      <c r="O26" s="22"/>
      <c r="P26" s="22">
        <v>2001</v>
      </c>
      <c r="Q26" s="22">
        <f t="shared" si="5"/>
        <v>0</v>
      </c>
      <c r="R26" s="23">
        <v>1060</v>
      </c>
      <c r="S26" s="23" t="s">
        <v>311</v>
      </c>
      <c r="T26" s="23" t="s">
        <v>369</v>
      </c>
      <c r="U26" s="24">
        <v>1060</v>
      </c>
      <c r="V26" s="24" t="str">
        <f t="shared" si="6"/>
        <v>no</v>
      </c>
      <c r="W26" s="24">
        <v>0</v>
      </c>
      <c r="X26" s="24" t="str">
        <f t="shared" si="7"/>
        <v>no</v>
      </c>
      <c r="Y26" s="24" t="s">
        <v>413</v>
      </c>
      <c r="Z26" s="24">
        <f t="shared" si="8"/>
        <v>0</v>
      </c>
      <c r="AA26" s="24">
        <v>1060</v>
      </c>
      <c r="AB26" s="24" t="s">
        <v>311</v>
      </c>
      <c r="AC26" s="24" t="s">
        <v>370</v>
      </c>
      <c r="AD26" s="25">
        <v>1</v>
      </c>
      <c r="AE26" s="25">
        <v>0</v>
      </c>
      <c r="AF26" s="25">
        <v>1</v>
      </c>
      <c r="AG26" s="25">
        <v>0</v>
      </c>
      <c r="AH26" s="25">
        <v>2</v>
      </c>
      <c r="AI26" s="25" t="s">
        <v>415</v>
      </c>
      <c r="AJ26" s="57">
        <v>6</v>
      </c>
      <c r="AK26" s="57" t="str">
        <f t="shared" si="9"/>
        <v>More</v>
      </c>
      <c r="AL26" s="57" t="s">
        <v>97</v>
      </c>
      <c r="AM26" s="57" t="str">
        <f t="shared" si="10"/>
        <v>High</v>
      </c>
      <c r="AN26" s="62">
        <v>1</v>
      </c>
      <c r="AO26" s="62" t="str">
        <f t="shared" si="11"/>
        <v>Less</v>
      </c>
      <c r="AP26" s="62">
        <v>270</v>
      </c>
      <c r="AQ26" s="62" t="str">
        <f t="shared" si="12"/>
        <v>no</v>
      </c>
      <c r="AR26" s="62" t="str">
        <f t="shared" si="13"/>
        <v>Below Average</v>
      </c>
      <c r="AS26" s="64">
        <v>1</v>
      </c>
      <c r="AT26" s="68">
        <v>72.64150943396227</v>
      </c>
      <c r="AU26" s="68" t="str">
        <f t="shared" si="14"/>
        <v>Above Average</v>
      </c>
      <c r="AV26" s="66">
        <v>154000</v>
      </c>
      <c r="AW26" s="66">
        <v>2120</v>
      </c>
      <c r="AX26" s="66" t="s">
        <v>311</v>
      </c>
    </row>
    <row r="27" spans="1:50" customFormat="1" x14ac:dyDescent="0.2">
      <c r="A27">
        <v>26</v>
      </c>
      <c r="B27" s="12" t="s">
        <v>90</v>
      </c>
      <c r="C27" s="12" t="s">
        <v>90</v>
      </c>
      <c r="D27" s="12" t="s">
        <v>91</v>
      </c>
      <c r="E27" s="22">
        <v>8</v>
      </c>
      <c r="F27" s="22" t="s">
        <v>411</v>
      </c>
      <c r="G27" s="22" t="s">
        <v>115</v>
      </c>
      <c r="H27" s="22" t="str">
        <f t="shared" si="1"/>
        <v>1Story</v>
      </c>
      <c r="I27" s="22">
        <f t="shared" si="0"/>
        <v>69.182127006168557</v>
      </c>
      <c r="J27" s="22" t="str">
        <f t="shared" si="2"/>
        <v>Below Average</v>
      </c>
      <c r="K27" s="22">
        <v>5</v>
      </c>
      <c r="L27" s="22" t="str">
        <f t="shared" si="3"/>
        <v>Low</v>
      </c>
      <c r="M27" s="22">
        <v>2007</v>
      </c>
      <c r="N27" s="22">
        <f t="shared" si="4"/>
        <v>0</v>
      </c>
      <c r="O27" s="22"/>
      <c r="P27" s="22">
        <v>2007</v>
      </c>
      <c r="Q27" s="22">
        <f t="shared" si="5"/>
        <v>0</v>
      </c>
      <c r="R27" s="23">
        <v>1566</v>
      </c>
      <c r="S27" s="23" t="s">
        <v>311</v>
      </c>
      <c r="T27" s="23" t="s">
        <v>369</v>
      </c>
      <c r="U27" s="24">
        <v>1600</v>
      </c>
      <c r="V27" s="24" t="str">
        <f t="shared" si="6"/>
        <v>no</v>
      </c>
      <c r="W27" s="24">
        <v>0</v>
      </c>
      <c r="X27" s="24" t="str">
        <f t="shared" si="7"/>
        <v>no</v>
      </c>
      <c r="Y27" s="24" t="s">
        <v>413</v>
      </c>
      <c r="Z27" s="24">
        <f t="shared" si="8"/>
        <v>0</v>
      </c>
      <c r="AA27" s="24">
        <v>1600</v>
      </c>
      <c r="AB27" s="24" t="s">
        <v>311</v>
      </c>
      <c r="AC27" s="24" t="s">
        <v>369</v>
      </c>
      <c r="AD27" s="25">
        <v>0</v>
      </c>
      <c r="AE27" s="25">
        <v>0</v>
      </c>
      <c r="AF27" s="25">
        <v>2</v>
      </c>
      <c r="AG27" s="25">
        <v>0</v>
      </c>
      <c r="AH27" s="25">
        <v>2</v>
      </c>
      <c r="AI27" s="25" t="s">
        <v>415</v>
      </c>
      <c r="AJ27" s="57">
        <v>7</v>
      </c>
      <c r="AK27" s="57" t="str">
        <f t="shared" si="9"/>
        <v>More</v>
      </c>
      <c r="AL27" s="57" t="s">
        <v>97</v>
      </c>
      <c r="AM27" s="57" t="str">
        <f t="shared" si="10"/>
        <v>High</v>
      </c>
      <c r="AN27" s="62">
        <v>3</v>
      </c>
      <c r="AO27" s="62" t="str">
        <f t="shared" si="11"/>
        <v>More</v>
      </c>
      <c r="AP27" s="62">
        <v>890</v>
      </c>
      <c r="AQ27" s="62" t="str">
        <f t="shared" si="12"/>
        <v>no</v>
      </c>
      <c r="AR27" s="62" t="str">
        <f t="shared" si="13"/>
        <v>Above Average</v>
      </c>
      <c r="AS27" s="64">
        <v>1</v>
      </c>
      <c r="AT27" s="68">
        <v>80.953885028427038</v>
      </c>
      <c r="AU27" s="68" t="str">
        <f t="shared" si="14"/>
        <v>Above Average</v>
      </c>
      <c r="AV27" s="66">
        <v>256300</v>
      </c>
      <c r="AW27" s="66">
        <v>3166</v>
      </c>
      <c r="AX27" s="66" t="s">
        <v>311</v>
      </c>
    </row>
    <row r="28" spans="1:50" customFormat="1" x14ac:dyDescent="0.2">
      <c r="A28">
        <v>27</v>
      </c>
      <c r="B28" s="12" t="s">
        <v>90</v>
      </c>
      <c r="C28" s="12" t="s">
        <v>90</v>
      </c>
      <c r="D28" s="12" t="s">
        <v>91</v>
      </c>
      <c r="E28" s="22">
        <v>5</v>
      </c>
      <c r="F28" s="22" t="s">
        <v>195</v>
      </c>
      <c r="G28" s="22" t="s">
        <v>115</v>
      </c>
      <c r="H28" s="22" t="str">
        <f t="shared" si="1"/>
        <v>1Story</v>
      </c>
      <c r="I28" s="22">
        <f t="shared" si="0"/>
        <v>69.182127006168557</v>
      </c>
      <c r="J28" s="22" t="str">
        <f t="shared" si="2"/>
        <v>Below Average</v>
      </c>
      <c r="K28" s="22">
        <v>7</v>
      </c>
      <c r="L28" s="22" t="str">
        <f t="shared" si="3"/>
        <v>High</v>
      </c>
      <c r="M28" s="22">
        <v>1951</v>
      </c>
      <c r="N28" s="22">
        <f t="shared" si="4"/>
        <v>1</v>
      </c>
      <c r="O28" s="22"/>
      <c r="P28" s="22">
        <v>2000</v>
      </c>
      <c r="Q28" s="22">
        <f t="shared" si="5"/>
        <v>0</v>
      </c>
      <c r="R28" s="23">
        <v>900</v>
      </c>
      <c r="S28" s="23" t="s">
        <v>311</v>
      </c>
      <c r="T28" s="23" t="s">
        <v>370</v>
      </c>
      <c r="U28" s="24">
        <v>900</v>
      </c>
      <c r="V28" s="24" t="str">
        <f t="shared" si="6"/>
        <v>no</v>
      </c>
      <c r="W28" s="24">
        <v>0</v>
      </c>
      <c r="X28" s="24" t="str">
        <f t="shared" si="7"/>
        <v>no</v>
      </c>
      <c r="Y28" s="24" t="s">
        <v>413</v>
      </c>
      <c r="Z28" s="24">
        <f t="shared" si="8"/>
        <v>0</v>
      </c>
      <c r="AA28" s="24">
        <v>900</v>
      </c>
      <c r="AB28" s="24" t="s">
        <v>311</v>
      </c>
      <c r="AC28" s="24" t="s">
        <v>370</v>
      </c>
      <c r="AD28" s="25">
        <v>0</v>
      </c>
      <c r="AE28" s="25">
        <v>1</v>
      </c>
      <c r="AF28" s="25">
        <v>1</v>
      </c>
      <c r="AG28" s="25">
        <v>0</v>
      </c>
      <c r="AH28" s="25">
        <v>2</v>
      </c>
      <c r="AI28" s="25" t="s">
        <v>415</v>
      </c>
      <c r="AJ28" s="57">
        <v>5</v>
      </c>
      <c r="AK28" s="57" t="str">
        <f t="shared" si="9"/>
        <v>Less</v>
      </c>
      <c r="AL28" s="57" t="s">
        <v>97</v>
      </c>
      <c r="AM28" s="57" t="str">
        <f t="shared" si="10"/>
        <v>High</v>
      </c>
      <c r="AN28" s="62">
        <v>2</v>
      </c>
      <c r="AO28" s="62" t="str">
        <f t="shared" si="11"/>
        <v>More</v>
      </c>
      <c r="AP28" s="62">
        <v>576</v>
      </c>
      <c r="AQ28" s="62" t="str">
        <f t="shared" si="12"/>
        <v>no</v>
      </c>
      <c r="AR28" s="62" t="str">
        <f t="shared" si="13"/>
        <v>Above Average</v>
      </c>
      <c r="AS28" s="64">
        <v>0</v>
      </c>
      <c r="AT28" s="68">
        <v>74.888888888888886</v>
      </c>
      <c r="AU28" s="68" t="str">
        <f t="shared" si="14"/>
        <v>Above Average</v>
      </c>
      <c r="AV28" s="66">
        <v>134800</v>
      </c>
      <c r="AW28" s="66">
        <v>1800</v>
      </c>
      <c r="AX28" s="66" t="s">
        <v>311</v>
      </c>
    </row>
    <row r="29" spans="1:50" customFormat="1" x14ac:dyDescent="0.2">
      <c r="A29">
        <v>28</v>
      </c>
      <c r="B29" s="12" t="s">
        <v>90</v>
      </c>
      <c r="C29" s="12" t="s">
        <v>90</v>
      </c>
      <c r="D29" s="12" t="s">
        <v>91</v>
      </c>
      <c r="E29" s="22">
        <v>8</v>
      </c>
      <c r="F29" s="22" t="s">
        <v>411</v>
      </c>
      <c r="G29" s="22" t="s">
        <v>115</v>
      </c>
      <c r="H29" s="22" t="str">
        <f t="shared" si="1"/>
        <v>1Story</v>
      </c>
      <c r="I29" s="22">
        <f t="shared" si="0"/>
        <v>69.182127006168557</v>
      </c>
      <c r="J29" s="22" t="str">
        <f t="shared" si="2"/>
        <v>Below Average</v>
      </c>
      <c r="K29" s="22">
        <v>5</v>
      </c>
      <c r="L29" s="22" t="str">
        <f t="shared" si="3"/>
        <v>Low</v>
      </c>
      <c r="M29" s="22">
        <v>2007</v>
      </c>
      <c r="N29" s="22">
        <f t="shared" si="4"/>
        <v>0</v>
      </c>
      <c r="O29" s="22"/>
      <c r="P29" s="22">
        <v>2008</v>
      </c>
      <c r="Q29" s="22">
        <f t="shared" si="5"/>
        <v>0</v>
      </c>
      <c r="R29" s="23">
        <v>1704</v>
      </c>
      <c r="S29" s="23" t="s">
        <v>311</v>
      </c>
      <c r="T29" s="23" t="s">
        <v>369</v>
      </c>
      <c r="U29" s="24">
        <v>1704</v>
      </c>
      <c r="V29" s="24" t="str">
        <f t="shared" si="6"/>
        <v>no</v>
      </c>
      <c r="W29" s="24">
        <v>0</v>
      </c>
      <c r="X29" s="24" t="str">
        <f t="shared" si="7"/>
        <v>no</v>
      </c>
      <c r="Y29" s="24" t="s">
        <v>413</v>
      </c>
      <c r="Z29" s="24">
        <f t="shared" si="8"/>
        <v>1</v>
      </c>
      <c r="AA29" s="24">
        <v>1704</v>
      </c>
      <c r="AB29" s="24" t="s">
        <v>311</v>
      </c>
      <c r="AC29" s="24" t="s">
        <v>369</v>
      </c>
      <c r="AD29" s="25">
        <v>1</v>
      </c>
      <c r="AE29" s="25">
        <v>0</v>
      </c>
      <c r="AF29" s="25">
        <v>2</v>
      </c>
      <c r="AG29" s="25">
        <v>0</v>
      </c>
      <c r="AH29" s="25">
        <v>3</v>
      </c>
      <c r="AI29" s="25" t="s">
        <v>414</v>
      </c>
      <c r="AJ29" s="57">
        <v>7</v>
      </c>
      <c r="AK29" s="57" t="str">
        <f t="shared" si="9"/>
        <v>More</v>
      </c>
      <c r="AL29" s="57" t="s">
        <v>97</v>
      </c>
      <c r="AM29" s="57" t="str">
        <f t="shared" si="10"/>
        <v>High</v>
      </c>
      <c r="AN29" s="62">
        <v>3</v>
      </c>
      <c r="AO29" s="62" t="str">
        <f t="shared" si="11"/>
        <v>More</v>
      </c>
      <c r="AP29" s="62">
        <v>772</v>
      </c>
      <c r="AQ29" s="62" t="str">
        <f t="shared" si="12"/>
        <v>no</v>
      </c>
      <c r="AR29" s="62" t="str">
        <f t="shared" si="13"/>
        <v>Above Average</v>
      </c>
      <c r="AS29" s="64">
        <v>1</v>
      </c>
      <c r="AT29" s="68">
        <v>89.788732394366193</v>
      </c>
      <c r="AU29" s="68" t="str">
        <f t="shared" si="14"/>
        <v>Above Average</v>
      </c>
      <c r="AV29" s="66">
        <v>306000</v>
      </c>
      <c r="AW29" s="66">
        <v>3408</v>
      </c>
      <c r="AX29" s="66" t="s">
        <v>311</v>
      </c>
    </row>
    <row r="30" spans="1:50" customFormat="1" x14ac:dyDescent="0.2">
      <c r="A30">
        <v>29</v>
      </c>
      <c r="B30" s="12" t="s">
        <v>90</v>
      </c>
      <c r="C30" s="12" t="s">
        <v>90</v>
      </c>
      <c r="D30" s="12" t="s">
        <v>91</v>
      </c>
      <c r="E30" s="22">
        <v>5</v>
      </c>
      <c r="F30" s="22" t="s">
        <v>195</v>
      </c>
      <c r="G30" s="22" t="s">
        <v>115</v>
      </c>
      <c r="H30" s="22" t="str">
        <f t="shared" si="1"/>
        <v>1Story</v>
      </c>
      <c r="I30" s="22">
        <f t="shared" si="0"/>
        <v>69.182127006168557</v>
      </c>
      <c r="J30" s="22" t="str">
        <f t="shared" si="2"/>
        <v>Below Average</v>
      </c>
      <c r="K30" s="22">
        <v>6</v>
      </c>
      <c r="L30" s="22" t="str">
        <f t="shared" si="3"/>
        <v>High</v>
      </c>
      <c r="M30" s="22">
        <v>1957</v>
      </c>
      <c r="N30" s="22">
        <f t="shared" si="4"/>
        <v>0</v>
      </c>
      <c r="O30" s="22"/>
      <c r="P30" s="22">
        <v>1997</v>
      </c>
      <c r="Q30" s="22">
        <f t="shared" si="5"/>
        <v>0</v>
      </c>
      <c r="R30" s="23">
        <v>1484</v>
      </c>
      <c r="S30" s="23" t="s">
        <v>311</v>
      </c>
      <c r="T30" s="23" t="s">
        <v>369</v>
      </c>
      <c r="U30" s="24">
        <v>1600</v>
      </c>
      <c r="V30" s="24" t="str">
        <f t="shared" si="6"/>
        <v>no</v>
      </c>
      <c r="W30" s="24">
        <v>0</v>
      </c>
      <c r="X30" s="24" t="str">
        <f t="shared" si="7"/>
        <v>no</v>
      </c>
      <c r="Y30" s="24" t="s">
        <v>413</v>
      </c>
      <c r="Z30" s="24">
        <f t="shared" si="8"/>
        <v>0</v>
      </c>
      <c r="AA30" s="24">
        <v>1600</v>
      </c>
      <c r="AB30" s="24" t="s">
        <v>311</v>
      </c>
      <c r="AC30" s="24" t="s">
        <v>369</v>
      </c>
      <c r="AD30" s="25">
        <v>1</v>
      </c>
      <c r="AE30" s="25">
        <v>0</v>
      </c>
      <c r="AF30" s="25">
        <v>1</v>
      </c>
      <c r="AG30" s="25">
        <v>0</v>
      </c>
      <c r="AH30" s="25">
        <v>2</v>
      </c>
      <c r="AI30" s="25" t="s">
        <v>415</v>
      </c>
      <c r="AJ30" s="57">
        <v>6</v>
      </c>
      <c r="AK30" s="57" t="str">
        <f t="shared" si="9"/>
        <v>More</v>
      </c>
      <c r="AL30" s="57" t="s">
        <v>98</v>
      </c>
      <c r="AM30" s="57" t="str">
        <f t="shared" si="10"/>
        <v>Low</v>
      </c>
      <c r="AN30" s="62">
        <v>1</v>
      </c>
      <c r="AO30" s="62" t="str">
        <f t="shared" si="11"/>
        <v>Less</v>
      </c>
      <c r="AP30" s="62">
        <v>319</v>
      </c>
      <c r="AQ30" s="62" t="str">
        <f t="shared" si="12"/>
        <v>no</v>
      </c>
      <c r="AR30" s="62" t="str">
        <f t="shared" si="13"/>
        <v>Below Average</v>
      </c>
      <c r="AS30" s="64">
        <v>2</v>
      </c>
      <c r="AT30" s="68">
        <v>67.282749675745791</v>
      </c>
      <c r="AU30" s="68" t="str">
        <f t="shared" si="14"/>
        <v>Below Average</v>
      </c>
      <c r="AV30" s="66">
        <v>207500</v>
      </c>
      <c r="AW30" s="66">
        <v>3084</v>
      </c>
      <c r="AX30" s="66" t="s">
        <v>311</v>
      </c>
    </row>
    <row r="31" spans="1:50" customFormat="1" x14ac:dyDescent="0.2">
      <c r="A31">
        <v>30</v>
      </c>
      <c r="B31" s="12" t="s">
        <v>114</v>
      </c>
      <c r="C31" s="12" t="s">
        <v>182</v>
      </c>
      <c r="D31" s="12" t="s">
        <v>91</v>
      </c>
      <c r="E31" s="22">
        <v>4</v>
      </c>
      <c r="F31" s="22" t="s">
        <v>195</v>
      </c>
      <c r="G31" s="22" t="s">
        <v>115</v>
      </c>
      <c r="H31" s="22" t="str">
        <f t="shared" si="1"/>
        <v>1Story</v>
      </c>
      <c r="I31" s="22">
        <f t="shared" si="0"/>
        <v>69.182127006168557</v>
      </c>
      <c r="J31" s="22" t="str">
        <f t="shared" si="2"/>
        <v>Below Average</v>
      </c>
      <c r="K31" s="22">
        <v>6</v>
      </c>
      <c r="L31" s="22" t="str">
        <f t="shared" si="3"/>
        <v>High</v>
      </c>
      <c r="M31" s="22">
        <v>1927</v>
      </c>
      <c r="N31" s="22">
        <f t="shared" si="4"/>
        <v>1</v>
      </c>
      <c r="O31" s="22"/>
      <c r="P31" s="22">
        <v>1950</v>
      </c>
      <c r="Q31" s="22">
        <f t="shared" si="5"/>
        <v>1</v>
      </c>
      <c r="R31" s="23">
        <v>520</v>
      </c>
      <c r="S31" s="23" t="s">
        <v>311</v>
      </c>
      <c r="T31" s="23" t="s">
        <v>370</v>
      </c>
      <c r="U31" s="24">
        <v>520</v>
      </c>
      <c r="V31" s="24" t="str">
        <f t="shared" si="6"/>
        <v>no</v>
      </c>
      <c r="W31" s="24">
        <v>0</v>
      </c>
      <c r="X31" s="24" t="str">
        <f t="shared" si="7"/>
        <v>no</v>
      </c>
      <c r="Y31" s="24" t="s">
        <v>413</v>
      </c>
      <c r="Z31" s="24">
        <f t="shared" si="8"/>
        <v>0</v>
      </c>
      <c r="AA31" s="24">
        <v>520</v>
      </c>
      <c r="AB31" s="24" t="s">
        <v>311</v>
      </c>
      <c r="AC31" s="24" t="s">
        <v>370</v>
      </c>
      <c r="AD31" s="25">
        <v>0</v>
      </c>
      <c r="AE31" s="25">
        <v>0</v>
      </c>
      <c r="AF31" s="25">
        <v>1</v>
      </c>
      <c r="AG31" s="25">
        <v>0</v>
      </c>
      <c r="AH31" s="25">
        <v>1</v>
      </c>
      <c r="AI31" s="25" t="s">
        <v>415</v>
      </c>
      <c r="AJ31" s="57">
        <v>4</v>
      </c>
      <c r="AK31" s="57" t="str">
        <f t="shared" si="9"/>
        <v>Less</v>
      </c>
      <c r="AL31" s="57" t="s">
        <v>147</v>
      </c>
      <c r="AM31" s="57" t="str">
        <f t="shared" si="10"/>
        <v>Low</v>
      </c>
      <c r="AN31" s="62">
        <v>1</v>
      </c>
      <c r="AO31" s="62" t="str">
        <f t="shared" si="11"/>
        <v>Less</v>
      </c>
      <c r="AP31" s="62">
        <v>240</v>
      </c>
      <c r="AQ31" s="62" t="str">
        <f t="shared" si="12"/>
        <v>no</v>
      </c>
      <c r="AR31" s="62" t="str">
        <f t="shared" si="13"/>
        <v>Below Average</v>
      </c>
      <c r="AS31" s="64">
        <v>0</v>
      </c>
      <c r="AT31" s="68">
        <v>65.865384615384613</v>
      </c>
      <c r="AU31" s="68" t="str">
        <f t="shared" si="14"/>
        <v>Below Average</v>
      </c>
      <c r="AV31" s="66">
        <v>68500</v>
      </c>
      <c r="AW31" s="66">
        <v>1040</v>
      </c>
      <c r="AX31" s="66" t="s">
        <v>311</v>
      </c>
    </row>
    <row r="32" spans="1:50" customFormat="1" x14ac:dyDescent="0.2">
      <c r="A32">
        <v>31</v>
      </c>
      <c r="B32" s="12" t="s">
        <v>114</v>
      </c>
      <c r="C32" s="12" t="s">
        <v>90</v>
      </c>
      <c r="D32" s="12" t="s">
        <v>91</v>
      </c>
      <c r="E32" s="22">
        <v>4</v>
      </c>
      <c r="F32" s="22" t="s">
        <v>195</v>
      </c>
      <c r="G32" s="22" t="s">
        <v>92</v>
      </c>
      <c r="H32" s="22" t="str">
        <f t="shared" si="1"/>
        <v>2Story</v>
      </c>
      <c r="I32" s="22">
        <f t="shared" si="0"/>
        <v>75.988545402704759</v>
      </c>
      <c r="J32" s="22" t="str">
        <f t="shared" si="2"/>
        <v>Above Average</v>
      </c>
      <c r="K32" s="22">
        <v>4</v>
      </c>
      <c r="L32" s="22" t="str">
        <f t="shared" si="3"/>
        <v>Low</v>
      </c>
      <c r="M32" s="22">
        <v>1920</v>
      </c>
      <c r="N32" s="22">
        <f t="shared" si="4"/>
        <v>1</v>
      </c>
      <c r="O32" s="22"/>
      <c r="P32" s="22">
        <v>1950</v>
      </c>
      <c r="Q32" s="22">
        <f t="shared" si="5"/>
        <v>1</v>
      </c>
      <c r="R32" s="23">
        <v>649</v>
      </c>
      <c r="S32" s="23" t="s">
        <v>311</v>
      </c>
      <c r="T32" s="23" t="s">
        <v>370</v>
      </c>
      <c r="U32" s="24">
        <v>649</v>
      </c>
      <c r="V32" s="24" t="str">
        <f t="shared" si="6"/>
        <v>no</v>
      </c>
      <c r="W32" s="24">
        <v>668</v>
      </c>
      <c r="X32" s="24" t="str">
        <f t="shared" si="7"/>
        <v>no</v>
      </c>
      <c r="Y32" s="24" t="s">
        <v>412</v>
      </c>
      <c r="Z32" s="24">
        <f t="shared" si="8"/>
        <v>0</v>
      </c>
      <c r="AA32" s="24">
        <v>1317</v>
      </c>
      <c r="AB32" s="24" t="s">
        <v>311</v>
      </c>
      <c r="AC32" s="24" t="s">
        <v>370</v>
      </c>
      <c r="AD32" s="25">
        <v>0</v>
      </c>
      <c r="AE32" s="25">
        <v>0</v>
      </c>
      <c r="AF32" s="25">
        <v>1</v>
      </c>
      <c r="AG32" s="25">
        <v>0</v>
      </c>
      <c r="AH32" s="25">
        <v>1</v>
      </c>
      <c r="AI32" s="25" t="s">
        <v>415</v>
      </c>
      <c r="AJ32" s="57">
        <v>6</v>
      </c>
      <c r="AK32" s="57" t="str">
        <f t="shared" si="9"/>
        <v>More</v>
      </c>
      <c r="AL32" s="57" t="s">
        <v>98</v>
      </c>
      <c r="AM32" s="57" t="str">
        <f t="shared" si="10"/>
        <v>Low</v>
      </c>
      <c r="AN32" s="62">
        <v>1</v>
      </c>
      <c r="AO32" s="62" t="str">
        <f t="shared" si="11"/>
        <v>Less</v>
      </c>
      <c r="AP32" s="62">
        <v>250</v>
      </c>
      <c r="AQ32" s="62" t="str">
        <f t="shared" si="12"/>
        <v>no</v>
      </c>
      <c r="AR32" s="62" t="str">
        <f t="shared" si="13"/>
        <v>Below Average</v>
      </c>
      <c r="AS32" s="64">
        <v>0</v>
      </c>
      <c r="AT32" s="68">
        <v>20.345879959308242</v>
      </c>
      <c r="AU32" s="68" t="str">
        <f t="shared" si="14"/>
        <v>Below Average</v>
      </c>
      <c r="AV32" s="66">
        <v>40000</v>
      </c>
      <c r="AW32" s="66">
        <v>1966</v>
      </c>
      <c r="AX32" s="66" t="s">
        <v>311</v>
      </c>
    </row>
    <row r="33" spans="1:50" customFormat="1" x14ac:dyDescent="0.2">
      <c r="A33">
        <v>32</v>
      </c>
      <c r="B33" s="12" t="s">
        <v>90</v>
      </c>
      <c r="C33" s="12" t="s">
        <v>90</v>
      </c>
      <c r="D33" s="12" t="s">
        <v>91</v>
      </c>
      <c r="E33" s="22">
        <v>5</v>
      </c>
      <c r="F33" s="22" t="s">
        <v>195</v>
      </c>
      <c r="G33" s="22" t="s">
        <v>115</v>
      </c>
      <c r="H33" s="22" t="str">
        <f t="shared" si="1"/>
        <v>1Story</v>
      </c>
      <c r="I33" s="22">
        <f t="shared" si="0"/>
        <v>69.182127006168557</v>
      </c>
      <c r="J33" s="22" t="str">
        <f t="shared" si="2"/>
        <v>Below Average</v>
      </c>
      <c r="K33" s="22">
        <v>6</v>
      </c>
      <c r="L33" s="22" t="str">
        <f t="shared" si="3"/>
        <v>High</v>
      </c>
      <c r="M33" s="22">
        <v>1966</v>
      </c>
      <c r="N33" s="22">
        <f t="shared" si="4"/>
        <v>0</v>
      </c>
      <c r="O33" s="22"/>
      <c r="P33" s="22">
        <v>2006</v>
      </c>
      <c r="Q33" s="22">
        <f t="shared" si="5"/>
        <v>0</v>
      </c>
      <c r="R33" s="23">
        <v>1228</v>
      </c>
      <c r="S33" s="23" t="s">
        <v>311</v>
      </c>
      <c r="T33" s="23" t="s">
        <v>369</v>
      </c>
      <c r="U33" s="24">
        <v>1228</v>
      </c>
      <c r="V33" s="24" t="str">
        <f t="shared" si="6"/>
        <v>no</v>
      </c>
      <c r="W33" s="24">
        <v>0</v>
      </c>
      <c r="X33" s="24" t="str">
        <f t="shared" si="7"/>
        <v>no</v>
      </c>
      <c r="Y33" s="24" t="s">
        <v>413</v>
      </c>
      <c r="Z33" s="24">
        <f t="shared" si="8"/>
        <v>0</v>
      </c>
      <c r="AA33" s="24">
        <v>1228</v>
      </c>
      <c r="AB33" s="24" t="s">
        <v>311</v>
      </c>
      <c r="AC33" s="24" t="s">
        <v>370</v>
      </c>
      <c r="AD33" s="25">
        <v>0</v>
      </c>
      <c r="AE33" s="25">
        <v>0</v>
      </c>
      <c r="AF33" s="25">
        <v>1</v>
      </c>
      <c r="AG33" s="25">
        <v>1</v>
      </c>
      <c r="AH33" s="25">
        <v>2</v>
      </c>
      <c r="AI33" s="25" t="s">
        <v>415</v>
      </c>
      <c r="AJ33" s="57">
        <v>6</v>
      </c>
      <c r="AK33" s="57" t="str">
        <f t="shared" si="9"/>
        <v>More</v>
      </c>
      <c r="AL33" s="57" t="s">
        <v>97</v>
      </c>
      <c r="AM33" s="57" t="str">
        <f t="shared" si="10"/>
        <v>High</v>
      </c>
      <c r="AN33" s="62">
        <v>1</v>
      </c>
      <c r="AO33" s="62" t="str">
        <f t="shared" si="11"/>
        <v>Less</v>
      </c>
      <c r="AP33" s="62">
        <v>271</v>
      </c>
      <c r="AQ33" s="62" t="str">
        <f t="shared" si="12"/>
        <v>no</v>
      </c>
      <c r="AR33" s="62" t="str">
        <f t="shared" si="13"/>
        <v>Below Average</v>
      </c>
      <c r="AS33" s="64">
        <v>0</v>
      </c>
      <c r="AT33" s="68">
        <v>60.810260586319217</v>
      </c>
      <c r="AU33" s="68" t="str">
        <f t="shared" si="14"/>
        <v>Below Average</v>
      </c>
      <c r="AV33" s="66">
        <v>149350</v>
      </c>
      <c r="AW33" s="66">
        <v>2456</v>
      </c>
      <c r="AX33" s="66" t="s">
        <v>311</v>
      </c>
    </row>
    <row r="34" spans="1:50" customFormat="1" x14ac:dyDescent="0.2">
      <c r="A34">
        <v>33</v>
      </c>
      <c r="B34" s="12" t="s">
        <v>90</v>
      </c>
      <c r="C34" s="12" t="s">
        <v>90</v>
      </c>
      <c r="D34" s="12" t="s">
        <v>91</v>
      </c>
      <c r="E34" s="22">
        <v>8</v>
      </c>
      <c r="F34" s="22" t="s">
        <v>411</v>
      </c>
      <c r="G34" s="22" t="s">
        <v>115</v>
      </c>
      <c r="H34" s="22" t="str">
        <f t="shared" si="1"/>
        <v>1Story</v>
      </c>
      <c r="I34" s="22">
        <f t="shared" si="0"/>
        <v>69.182127006168557</v>
      </c>
      <c r="J34" s="22" t="str">
        <f t="shared" si="2"/>
        <v>Below Average</v>
      </c>
      <c r="K34" s="22">
        <v>5</v>
      </c>
      <c r="L34" s="22" t="str">
        <f t="shared" si="3"/>
        <v>Low</v>
      </c>
      <c r="M34" s="22">
        <v>2007</v>
      </c>
      <c r="N34" s="22">
        <f t="shared" si="4"/>
        <v>0</v>
      </c>
      <c r="O34" s="22"/>
      <c r="P34" s="22">
        <v>2007</v>
      </c>
      <c r="Q34" s="22">
        <f t="shared" si="5"/>
        <v>0</v>
      </c>
      <c r="R34" s="23">
        <v>1234</v>
      </c>
      <c r="S34" s="23" t="s">
        <v>311</v>
      </c>
      <c r="T34" s="23" t="s">
        <v>369</v>
      </c>
      <c r="U34" s="24">
        <v>1234</v>
      </c>
      <c r="V34" s="24" t="str">
        <f t="shared" si="6"/>
        <v>no</v>
      </c>
      <c r="W34" s="24">
        <v>0</v>
      </c>
      <c r="X34" s="24" t="str">
        <f t="shared" si="7"/>
        <v>no</v>
      </c>
      <c r="Y34" s="24" t="s">
        <v>413</v>
      </c>
      <c r="Z34" s="24">
        <f t="shared" si="8"/>
        <v>0</v>
      </c>
      <c r="AA34" s="24">
        <v>1234</v>
      </c>
      <c r="AB34" s="24" t="s">
        <v>311</v>
      </c>
      <c r="AC34" s="24" t="s">
        <v>370</v>
      </c>
      <c r="AD34" s="25">
        <v>0</v>
      </c>
      <c r="AE34" s="25">
        <v>0</v>
      </c>
      <c r="AF34" s="25">
        <v>2</v>
      </c>
      <c r="AG34" s="25">
        <v>0</v>
      </c>
      <c r="AH34" s="25">
        <v>2</v>
      </c>
      <c r="AI34" s="25" t="s">
        <v>415</v>
      </c>
      <c r="AJ34" s="57">
        <v>7</v>
      </c>
      <c r="AK34" s="57" t="str">
        <f t="shared" si="9"/>
        <v>More</v>
      </c>
      <c r="AL34" s="57" t="s">
        <v>97</v>
      </c>
      <c r="AM34" s="57" t="str">
        <f t="shared" si="10"/>
        <v>High</v>
      </c>
      <c r="AN34" s="62">
        <v>2</v>
      </c>
      <c r="AO34" s="62" t="str">
        <f t="shared" si="11"/>
        <v>More</v>
      </c>
      <c r="AP34" s="62">
        <v>484</v>
      </c>
      <c r="AQ34" s="62" t="str">
        <f t="shared" si="12"/>
        <v>no</v>
      </c>
      <c r="AR34" s="62" t="str">
        <f t="shared" si="13"/>
        <v>Above Average</v>
      </c>
      <c r="AS34" s="64">
        <v>0</v>
      </c>
      <c r="AT34" s="68">
        <v>72.893030794165313</v>
      </c>
      <c r="AU34" s="68" t="str">
        <f t="shared" si="14"/>
        <v>Above Average</v>
      </c>
      <c r="AV34" s="66">
        <v>179900</v>
      </c>
      <c r="AW34" s="66">
        <v>2468</v>
      </c>
      <c r="AX34" s="66" t="s">
        <v>311</v>
      </c>
    </row>
    <row r="35" spans="1:50" customFormat="1" x14ac:dyDescent="0.2">
      <c r="A35">
        <v>34</v>
      </c>
      <c r="B35" s="12" t="s">
        <v>90</v>
      </c>
      <c r="C35" s="12" t="s">
        <v>90</v>
      </c>
      <c r="D35" s="12" t="s">
        <v>91</v>
      </c>
      <c r="E35" s="22">
        <v>5</v>
      </c>
      <c r="F35" s="22" t="s">
        <v>195</v>
      </c>
      <c r="G35" s="22" t="s">
        <v>115</v>
      </c>
      <c r="H35" s="22" t="str">
        <f t="shared" si="1"/>
        <v>1Story</v>
      </c>
      <c r="I35" s="22">
        <f t="shared" si="0"/>
        <v>69.182127006168557</v>
      </c>
      <c r="J35" s="22" t="str">
        <f t="shared" si="2"/>
        <v>Below Average</v>
      </c>
      <c r="K35" s="22">
        <v>5</v>
      </c>
      <c r="L35" s="22" t="str">
        <f t="shared" si="3"/>
        <v>Low</v>
      </c>
      <c r="M35" s="22">
        <v>1959</v>
      </c>
      <c r="N35" s="22">
        <f t="shared" si="4"/>
        <v>0</v>
      </c>
      <c r="O35" s="22"/>
      <c r="P35" s="22">
        <v>1959</v>
      </c>
      <c r="Q35" s="22">
        <f t="shared" si="5"/>
        <v>1</v>
      </c>
      <c r="R35" s="23">
        <v>1398</v>
      </c>
      <c r="S35" s="23" t="s">
        <v>311</v>
      </c>
      <c r="T35" s="23" t="s">
        <v>369</v>
      </c>
      <c r="U35" s="24">
        <v>1700</v>
      </c>
      <c r="V35" s="24" t="str">
        <f t="shared" si="6"/>
        <v>no</v>
      </c>
      <c r="W35" s="24">
        <v>0</v>
      </c>
      <c r="X35" s="24" t="str">
        <f t="shared" si="7"/>
        <v>no</v>
      </c>
      <c r="Y35" s="24" t="s">
        <v>413</v>
      </c>
      <c r="Z35" s="24">
        <f t="shared" si="8"/>
        <v>0</v>
      </c>
      <c r="AA35" s="24">
        <v>1700</v>
      </c>
      <c r="AB35" s="24" t="s">
        <v>311</v>
      </c>
      <c r="AC35" s="24" t="s">
        <v>369</v>
      </c>
      <c r="AD35" s="25">
        <v>0</v>
      </c>
      <c r="AE35" s="25">
        <v>1</v>
      </c>
      <c r="AF35" s="25">
        <v>1</v>
      </c>
      <c r="AG35" s="25">
        <v>1</v>
      </c>
      <c r="AH35" s="25">
        <v>3</v>
      </c>
      <c r="AI35" s="25" t="s">
        <v>414</v>
      </c>
      <c r="AJ35" s="57">
        <v>6</v>
      </c>
      <c r="AK35" s="57" t="str">
        <f t="shared" si="9"/>
        <v>More</v>
      </c>
      <c r="AL35" s="57" t="s">
        <v>97</v>
      </c>
      <c r="AM35" s="57" t="str">
        <f t="shared" si="10"/>
        <v>High</v>
      </c>
      <c r="AN35" s="62">
        <v>2</v>
      </c>
      <c r="AO35" s="62" t="str">
        <f t="shared" si="11"/>
        <v>More</v>
      </c>
      <c r="AP35" s="62">
        <v>447</v>
      </c>
      <c r="AQ35" s="62" t="str">
        <f t="shared" si="12"/>
        <v>no</v>
      </c>
      <c r="AR35" s="62" t="str">
        <f t="shared" si="13"/>
        <v>Below Average</v>
      </c>
      <c r="AS35" s="64">
        <v>1</v>
      </c>
      <c r="AT35" s="68">
        <v>53.421562298256937</v>
      </c>
      <c r="AU35" s="68" t="str">
        <f t="shared" si="14"/>
        <v>Below Average</v>
      </c>
      <c r="AV35" s="66">
        <v>165500</v>
      </c>
      <c r="AW35" s="66">
        <v>3098</v>
      </c>
      <c r="AX35" s="66" t="s">
        <v>311</v>
      </c>
    </row>
    <row r="36" spans="1:50" customFormat="1" x14ac:dyDescent="0.2">
      <c r="A36">
        <v>35</v>
      </c>
      <c r="B36" s="12" t="s">
        <v>90</v>
      </c>
      <c r="C36" s="12" t="s">
        <v>90</v>
      </c>
      <c r="D36" s="12" t="s">
        <v>179</v>
      </c>
      <c r="E36" s="22">
        <v>9</v>
      </c>
      <c r="F36" s="22" t="s">
        <v>411</v>
      </c>
      <c r="G36" s="22" t="s">
        <v>115</v>
      </c>
      <c r="H36" s="22" t="str">
        <f t="shared" si="1"/>
        <v>1Story</v>
      </c>
      <c r="I36" s="22">
        <f t="shared" si="0"/>
        <v>69.182127006168557</v>
      </c>
      <c r="J36" s="22" t="str">
        <f t="shared" si="2"/>
        <v>Below Average</v>
      </c>
      <c r="K36" s="22">
        <v>5</v>
      </c>
      <c r="L36" s="22" t="str">
        <f t="shared" si="3"/>
        <v>Low</v>
      </c>
      <c r="M36" s="22">
        <v>2005</v>
      </c>
      <c r="N36" s="22">
        <f t="shared" si="4"/>
        <v>0</v>
      </c>
      <c r="O36" s="22"/>
      <c r="P36" s="22">
        <v>2005</v>
      </c>
      <c r="Q36" s="22">
        <f t="shared" si="5"/>
        <v>0</v>
      </c>
      <c r="R36" s="23">
        <v>1561</v>
      </c>
      <c r="S36" s="23" t="s">
        <v>311</v>
      </c>
      <c r="T36" s="23" t="s">
        <v>369</v>
      </c>
      <c r="U36" s="24">
        <v>1561</v>
      </c>
      <c r="V36" s="24" t="str">
        <f t="shared" si="6"/>
        <v>no</v>
      </c>
      <c r="W36" s="24">
        <v>0</v>
      </c>
      <c r="X36" s="24" t="str">
        <f t="shared" si="7"/>
        <v>no</v>
      </c>
      <c r="Y36" s="24" t="s">
        <v>413</v>
      </c>
      <c r="Z36" s="24">
        <f t="shared" si="8"/>
        <v>0</v>
      </c>
      <c r="AA36" s="24">
        <v>1561</v>
      </c>
      <c r="AB36" s="24" t="s">
        <v>311</v>
      </c>
      <c r="AC36" s="24" t="s">
        <v>369</v>
      </c>
      <c r="AD36" s="25">
        <v>1</v>
      </c>
      <c r="AE36" s="25">
        <v>0</v>
      </c>
      <c r="AF36" s="25">
        <v>2</v>
      </c>
      <c r="AG36" s="25">
        <v>0</v>
      </c>
      <c r="AH36" s="25">
        <v>3</v>
      </c>
      <c r="AI36" s="25" t="s">
        <v>414</v>
      </c>
      <c r="AJ36" s="57">
        <v>6</v>
      </c>
      <c r="AK36" s="57" t="str">
        <f t="shared" si="9"/>
        <v>More</v>
      </c>
      <c r="AL36" s="57" t="s">
        <v>104</v>
      </c>
      <c r="AM36" s="57" t="str">
        <f t="shared" si="10"/>
        <v>High</v>
      </c>
      <c r="AN36" s="62">
        <v>2</v>
      </c>
      <c r="AO36" s="62" t="str">
        <f t="shared" si="11"/>
        <v>More</v>
      </c>
      <c r="AP36" s="62">
        <v>556</v>
      </c>
      <c r="AQ36" s="62" t="str">
        <f t="shared" si="12"/>
        <v>no</v>
      </c>
      <c r="AR36" s="62" t="str">
        <f t="shared" si="13"/>
        <v>Above Average</v>
      </c>
      <c r="AS36" s="64">
        <v>1</v>
      </c>
      <c r="AT36" s="68">
        <v>88.885329916720053</v>
      </c>
      <c r="AU36" s="68" t="str">
        <f t="shared" si="14"/>
        <v>Above Average</v>
      </c>
      <c r="AV36" s="66">
        <v>277500</v>
      </c>
      <c r="AW36" s="66">
        <v>3122</v>
      </c>
      <c r="AX36" s="66" t="s">
        <v>311</v>
      </c>
    </row>
    <row r="37" spans="1:50" customFormat="1" x14ac:dyDescent="0.2">
      <c r="A37">
        <v>36</v>
      </c>
      <c r="B37" s="12" t="s">
        <v>90</v>
      </c>
      <c r="C37" s="12" t="s">
        <v>90</v>
      </c>
      <c r="D37" s="12" t="s">
        <v>91</v>
      </c>
      <c r="E37" s="22">
        <v>8</v>
      </c>
      <c r="F37" s="22" t="s">
        <v>411</v>
      </c>
      <c r="G37" s="22" t="s">
        <v>92</v>
      </c>
      <c r="H37" s="22" t="str">
        <f t="shared" si="1"/>
        <v>2Story</v>
      </c>
      <c r="I37" s="22">
        <f t="shared" si="0"/>
        <v>75.988545402704759</v>
      </c>
      <c r="J37" s="22" t="str">
        <f t="shared" si="2"/>
        <v>Above Average</v>
      </c>
      <c r="K37" s="22">
        <v>5</v>
      </c>
      <c r="L37" s="22" t="str">
        <f t="shared" si="3"/>
        <v>Low</v>
      </c>
      <c r="M37" s="22">
        <v>2004</v>
      </c>
      <c r="N37" s="22">
        <f t="shared" si="4"/>
        <v>0</v>
      </c>
      <c r="O37" s="22"/>
      <c r="P37" s="22">
        <v>2005</v>
      </c>
      <c r="Q37" s="22">
        <f t="shared" si="5"/>
        <v>0</v>
      </c>
      <c r="R37" s="23">
        <v>1117</v>
      </c>
      <c r="S37" s="23" t="s">
        <v>311</v>
      </c>
      <c r="T37" s="23" t="s">
        <v>369</v>
      </c>
      <c r="U37" s="24">
        <v>1132</v>
      </c>
      <c r="V37" s="24" t="str">
        <f t="shared" si="6"/>
        <v>no</v>
      </c>
      <c r="W37" s="24">
        <v>1320</v>
      </c>
      <c r="X37" s="24" t="str">
        <f t="shared" si="7"/>
        <v>no</v>
      </c>
      <c r="Y37" s="24" t="s">
        <v>412</v>
      </c>
      <c r="Z37" s="24">
        <f t="shared" si="8"/>
        <v>0</v>
      </c>
      <c r="AA37" s="24">
        <v>2452</v>
      </c>
      <c r="AB37" s="24" t="s">
        <v>311</v>
      </c>
      <c r="AC37" s="24" t="s">
        <v>369</v>
      </c>
      <c r="AD37" s="25">
        <v>0</v>
      </c>
      <c r="AE37" s="25">
        <v>0</v>
      </c>
      <c r="AF37" s="25">
        <v>3</v>
      </c>
      <c r="AG37" s="25">
        <v>1</v>
      </c>
      <c r="AH37" s="25">
        <v>4</v>
      </c>
      <c r="AI37" s="25" t="s">
        <v>414</v>
      </c>
      <c r="AJ37" s="57">
        <v>9</v>
      </c>
      <c r="AK37" s="57" t="str">
        <f t="shared" si="9"/>
        <v>More</v>
      </c>
      <c r="AL37" s="57" t="s">
        <v>97</v>
      </c>
      <c r="AM37" s="57" t="str">
        <f t="shared" si="10"/>
        <v>High</v>
      </c>
      <c r="AN37" s="62">
        <v>3</v>
      </c>
      <c r="AO37" s="62" t="str">
        <f t="shared" si="11"/>
        <v>More</v>
      </c>
      <c r="AP37" s="62">
        <v>691</v>
      </c>
      <c r="AQ37" s="62" t="str">
        <f t="shared" si="12"/>
        <v>no</v>
      </c>
      <c r="AR37" s="62" t="str">
        <f t="shared" si="13"/>
        <v>Above Average</v>
      </c>
      <c r="AS37" s="64">
        <v>1</v>
      </c>
      <c r="AT37" s="68">
        <v>86.578873634071172</v>
      </c>
      <c r="AU37" s="68" t="str">
        <f t="shared" si="14"/>
        <v>Above Average</v>
      </c>
      <c r="AV37" s="66">
        <v>309000</v>
      </c>
      <c r="AW37" s="66">
        <v>3569</v>
      </c>
      <c r="AX37" s="66" t="s">
        <v>311</v>
      </c>
    </row>
    <row r="38" spans="1:50" customFormat="1" x14ac:dyDescent="0.2">
      <c r="A38">
        <v>37</v>
      </c>
      <c r="B38" s="12" t="s">
        <v>90</v>
      </c>
      <c r="C38" s="12" t="s">
        <v>90</v>
      </c>
      <c r="D38" s="12" t="s">
        <v>91</v>
      </c>
      <c r="E38" s="22">
        <v>5</v>
      </c>
      <c r="F38" s="22" t="s">
        <v>195</v>
      </c>
      <c r="G38" s="22" t="s">
        <v>115</v>
      </c>
      <c r="H38" s="22" t="str">
        <f t="shared" si="1"/>
        <v>1Story</v>
      </c>
      <c r="I38" s="22">
        <f t="shared" si="0"/>
        <v>69.182127006168557</v>
      </c>
      <c r="J38" s="22" t="str">
        <f t="shared" si="2"/>
        <v>Below Average</v>
      </c>
      <c r="K38" s="22">
        <v>5</v>
      </c>
      <c r="L38" s="22" t="str">
        <f t="shared" si="3"/>
        <v>Low</v>
      </c>
      <c r="M38" s="22">
        <v>1994</v>
      </c>
      <c r="N38" s="22">
        <f t="shared" si="4"/>
        <v>0</v>
      </c>
      <c r="O38" s="22"/>
      <c r="P38" s="22">
        <v>1995</v>
      </c>
      <c r="Q38" s="22">
        <f t="shared" si="5"/>
        <v>0</v>
      </c>
      <c r="R38" s="23">
        <v>1097</v>
      </c>
      <c r="S38" s="23" t="s">
        <v>311</v>
      </c>
      <c r="T38" s="23" t="s">
        <v>369</v>
      </c>
      <c r="U38" s="24">
        <v>1097</v>
      </c>
      <c r="V38" s="24" t="str">
        <f t="shared" si="6"/>
        <v>no</v>
      </c>
      <c r="W38" s="24">
        <v>0</v>
      </c>
      <c r="X38" s="24" t="str">
        <f t="shared" si="7"/>
        <v>no</v>
      </c>
      <c r="Y38" s="24" t="s">
        <v>413</v>
      </c>
      <c r="Z38" s="24">
        <f t="shared" si="8"/>
        <v>0</v>
      </c>
      <c r="AA38" s="24">
        <v>1097</v>
      </c>
      <c r="AB38" s="24" t="s">
        <v>311</v>
      </c>
      <c r="AC38" s="24" t="s">
        <v>370</v>
      </c>
      <c r="AD38" s="25">
        <v>0</v>
      </c>
      <c r="AE38" s="25">
        <v>0</v>
      </c>
      <c r="AF38" s="25">
        <v>1</v>
      </c>
      <c r="AG38" s="25">
        <v>1</v>
      </c>
      <c r="AH38" s="25">
        <v>2</v>
      </c>
      <c r="AI38" s="25" t="s">
        <v>415</v>
      </c>
      <c r="AJ38" s="57">
        <v>6</v>
      </c>
      <c r="AK38" s="57" t="str">
        <f t="shared" si="9"/>
        <v>More</v>
      </c>
      <c r="AL38" s="57" t="s">
        <v>98</v>
      </c>
      <c r="AM38" s="57" t="str">
        <f t="shared" si="10"/>
        <v>Low</v>
      </c>
      <c r="AN38" s="62">
        <v>2</v>
      </c>
      <c r="AO38" s="62" t="str">
        <f t="shared" si="11"/>
        <v>More</v>
      </c>
      <c r="AP38" s="62">
        <v>672</v>
      </c>
      <c r="AQ38" s="62" t="str">
        <f t="shared" si="12"/>
        <v>no</v>
      </c>
      <c r="AR38" s="62" t="str">
        <f t="shared" si="13"/>
        <v>Above Average</v>
      </c>
      <c r="AS38" s="64">
        <v>0</v>
      </c>
      <c r="AT38" s="68">
        <v>66.089334548769372</v>
      </c>
      <c r="AU38" s="68" t="str">
        <f t="shared" si="14"/>
        <v>Below Average</v>
      </c>
      <c r="AV38" s="66">
        <v>145000</v>
      </c>
      <c r="AW38" s="66">
        <v>2194</v>
      </c>
      <c r="AX38" s="66" t="s">
        <v>311</v>
      </c>
    </row>
    <row r="39" spans="1:50" customFormat="1" x14ac:dyDescent="0.2">
      <c r="A39">
        <v>38</v>
      </c>
      <c r="B39" s="12" t="s">
        <v>90</v>
      </c>
      <c r="C39" s="12" t="s">
        <v>90</v>
      </c>
      <c r="D39" s="12" t="s">
        <v>91</v>
      </c>
      <c r="E39" s="22">
        <v>5</v>
      </c>
      <c r="F39" s="22" t="s">
        <v>195</v>
      </c>
      <c r="G39" s="22" t="s">
        <v>115</v>
      </c>
      <c r="H39" s="22" t="str">
        <f t="shared" si="1"/>
        <v>1Story</v>
      </c>
      <c r="I39" s="22">
        <f t="shared" si="0"/>
        <v>69.182127006168557</v>
      </c>
      <c r="J39" s="22" t="str">
        <f t="shared" si="2"/>
        <v>Below Average</v>
      </c>
      <c r="K39" s="22">
        <v>6</v>
      </c>
      <c r="L39" s="22" t="str">
        <f t="shared" si="3"/>
        <v>High</v>
      </c>
      <c r="M39" s="22">
        <v>1954</v>
      </c>
      <c r="N39" s="22">
        <f t="shared" si="4"/>
        <v>1</v>
      </c>
      <c r="O39" s="22"/>
      <c r="P39" s="22">
        <v>1990</v>
      </c>
      <c r="Q39" s="22">
        <f t="shared" si="5"/>
        <v>0</v>
      </c>
      <c r="R39" s="23">
        <v>1297</v>
      </c>
      <c r="S39" s="23" t="s">
        <v>311</v>
      </c>
      <c r="T39" s="23" t="s">
        <v>369</v>
      </c>
      <c r="U39" s="24">
        <v>1297</v>
      </c>
      <c r="V39" s="24" t="str">
        <f t="shared" si="6"/>
        <v>no</v>
      </c>
      <c r="W39" s="24">
        <v>0</v>
      </c>
      <c r="X39" s="24" t="str">
        <f t="shared" si="7"/>
        <v>no</v>
      </c>
      <c r="Y39" s="24" t="s">
        <v>413</v>
      </c>
      <c r="Z39" s="24">
        <f t="shared" si="8"/>
        <v>0</v>
      </c>
      <c r="AA39" s="24">
        <v>1297</v>
      </c>
      <c r="AB39" s="24" t="s">
        <v>311</v>
      </c>
      <c r="AC39" s="24" t="s">
        <v>370</v>
      </c>
      <c r="AD39" s="25">
        <v>0</v>
      </c>
      <c r="AE39" s="25">
        <v>1</v>
      </c>
      <c r="AF39" s="25">
        <v>1</v>
      </c>
      <c r="AG39" s="25">
        <v>0</v>
      </c>
      <c r="AH39" s="25">
        <v>2</v>
      </c>
      <c r="AI39" s="25" t="s">
        <v>415</v>
      </c>
      <c r="AJ39" s="57">
        <v>5</v>
      </c>
      <c r="AK39" s="57" t="str">
        <f t="shared" si="9"/>
        <v>Less</v>
      </c>
      <c r="AL39" s="57" t="s">
        <v>98</v>
      </c>
      <c r="AM39" s="57" t="str">
        <f t="shared" si="10"/>
        <v>Low</v>
      </c>
      <c r="AN39" s="62">
        <v>2</v>
      </c>
      <c r="AO39" s="62" t="str">
        <f t="shared" si="11"/>
        <v>More</v>
      </c>
      <c r="AP39" s="62">
        <v>498</v>
      </c>
      <c r="AQ39" s="62" t="str">
        <f t="shared" si="12"/>
        <v>no</v>
      </c>
      <c r="AR39" s="62" t="str">
        <f t="shared" si="13"/>
        <v>Above Average</v>
      </c>
      <c r="AS39" s="64">
        <v>1</v>
      </c>
      <c r="AT39" s="68">
        <v>58.982266769468005</v>
      </c>
      <c r="AU39" s="68" t="str">
        <f t="shared" si="14"/>
        <v>Below Average</v>
      </c>
      <c r="AV39" s="66">
        <v>153000</v>
      </c>
      <c r="AW39" s="66">
        <v>2594</v>
      </c>
      <c r="AX39" s="66" t="s">
        <v>311</v>
      </c>
    </row>
    <row r="40" spans="1:50" customFormat="1" x14ac:dyDescent="0.2">
      <c r="A40">
        <v>39</v>
      </c>
      <c r="B40" s="12" t="s">
        <v>90</v>
      </c>
      <c r="C40" s="12" t="s">
        <v>90</v>
      </c>
      <c r="D40" s="12" t="s">
        <v>91</v>
      </c>
      <c r="E40" s="22">
        <v>5</v>
      </c>
      <c r="F40" s="22" t="s">
        <v>195</v>
      </c>
      <c r="G40" s="22" t="s">
        <v>115</v>
      </c>
      <c r="H40" s="22" t="str">
        <f t="shared" si="1"/>
        <v>1Story</v>
      </c>
      <c r="I40" s="22">
        <f t="shared" si="0"/>
        <v>69.182127006168557</v>
      </c>
      <c r="J40" s="22" t="str">
        <f t="shared" si="2"/>
        <v>Below Average</v>
      </c>
      <c r="K40" s="22">
        <v>7</v>
      </c>
      <c r="L40" s="22" t="str">
        <f t="shared" si="3"/>
        <v>High</v>
      </c>
      <c r="M40" s="22">
        <v>1953</v>
      </c>
      <c r="N40" s="22">
        <f t="shared" si="4"/>
        <v>1</v>
      </c>
      <c r="O40" s="22"/>
      <c r="P40" s="22">
        <v>2007</v>
      </c>
      <c r="Q40" s="22">
        <f t="shared" si="5"/>
        <v>0</v>
      </c>
      <c r="R40" s="23">
        <v>1057</v>
      </c>
      <c r="S40" s="23" t="s">
        <v>311</v>
      </c>
      <c r="T40" s="23" t="s">
        <v>370</v>
      </c>
      <c r="U40" s="24">
        <v>1057</v>
      </c>
      <c r="V40" s="24" t="str">
        <f t="shared" si="6"/>
        <v>no</v>
      </c>
      <c r="W40" s="24">
        <v>0</v>
      </c>
      <c r="X40" s="24" t="str">
        <f t="shared" si="7"/>
        <v>no</v>
      </c>
      <c r="Y40" s="24" t="s">
        <v>413</v>
      </c>
      <c r="Z40" s="24">
        <f t="shared" si="8"/>
        <v>1</v>
      </c>
      <c r="AA40" s="24">
        <v>1057</v>
      </c>
      <c r="AB40" s="24" t="s">
        <v>311</v>
      </c>
      <c r="AC40" s="24" t="s">
        <v>370</v>
      </c>
      <c r="AD40" s="25">
        <v>1</v>
      </c>
      <c r="AE40" s="25">
        <v>0</v>
      </c>
      <c r="AF40" s="25">
        <v>1</v>
      </c>
      <c r="AG40" s="25">
        <v>0</v>
      </c>
      <c r="AH40" s="25">
        <v>2</v>
      </c>
      <c r="AI40" s="25" t="s">
        <v>415</v>
      </c>
      <c r="AJ40" s="57">
        <v>5</v>
      </c>
      <c r="AK40" s="57" t="str">
        <f t="shared" si="9"/>
        <v>Less</v>
      </c>
      <c r="AL40" s="57" t="s">
        <v>97</v>
      </c>
      <c r="AM40" s="57" t="str">
        <f t="shared" si="10"/>
        <v>High</v>
      </c>
      <c r="AN40" s="62">
        <v>1</v>
      </c>
      <c r="AO40" s="62" t="str">
        <f t="shared" si="11"/>
        <v>Less</v>
      </c>
      <c r="AP40" s="62">
        <v>246</v>
      </c>
      <c r="AQ40" s="62" t="str">
        <f t="shared" si="12"/>
        <v>no</v>
      </c>
      <c r="AR40" s="62" t="str">
        <f t="shared" si="13"/>
        <v>Below Average</v>
      </c>
      <c r="AS40" s="64">
        <v>0</v>
      </c>
      <c r="AT40" s="68">
        <v>51.561021759697255</v>
      </c>
      <c r="AU40" s="68" t="str">
        <f t="shared" si="14"/>
        <v>Below Average</v>
      </c>
      <c r="AV40" s="66">
        <v>109000</v>
      </c>
      <c r="AW40" s="66">
        <v>2114</v>
      </c>
      <c r="AX40" s="66" t="s">
        <v>311</v>
      </c>
    </row>
    <row r="41" spans="1:50" customFormat="1" x14ac:dyDescent="0.2">
      <c r="A41">
        <v>40</v>
      </c>
      <c r="B41" s="12" t="s">
        <v>90</v>
      </c>
      <c r="C41" s="12" t="s">
        <v>90</v>
      </c>
      <c r="D41" s="12" t="s">
        <v>167</v>
      </c>
      <c r="E41" s="22">
        <v>4</v>
      </c>
      <c r="F41" s="22" t="s">
        <v>195</v>
      </c>
      <c r="G41" s="22" t="s">
        <v>115</v>
      </c>
      <c r="H41" s="22" t="str">
        <f t="shared" si="1"/>
        <v>1Story</v>
      </c>
      <c r="I41" s="22">
        <f t="shared" si="0"/>
        <v>69.182127006168557</v>
      </c>
      <c r="J41" s="22" t="str">
        <f t="shared" si="2"/>
        <v>Below Average</v>
      </c>
      <c r="K41" s="22">
        <v>5</v>
      </c>
      <c r="L41" s="22" t="str">
        <f t="shared" si="3"/>
        <v>Low</v>
      </c>
      <c r="M41" s="22">
        <v>1955</v>
      </c>
      <c r="N41" s="22">
        <f t="shared" si="4"/>
        <v>0</v>
      </c>
      <c r="O41" s="22"/>
      <c r="P41" s="22">
        <v>1955</v>
      </c>
      <c r="Q41" s="22">
        <f t="shared" si="5"/>
        <v>1</v>
      </c>
      <c r="R41" s="23">
        <v>0</v>
      </c>
      <c r="S41" s="23" t="s">
        <v>313</v>
      </c>
      <c r="T41" s="23" t="s">
        <v>370</v>
      </c>
      <c r="U41" s="24">
        <v>1152</v>
      </c>
      <c r="V41" s="24" t="str">
        <f t="shared" si="6"/>
        <v>no</v>
      </c>
      <c r="W41" s="24">
        <v>0</v>
      </c>
      <c r="X41" s="24" t="str">
        <f t="shared" si="7"/>
        <v>no</v>
      </c>
      <c r="Y41" s="24" t="s">
        <v>413</v>
      </c>
      <c r="Z41" s="24">
        <f t="shared" si="8"/>
        <v>0</v>
      </c>
      <c r="AA41" s="24">
        <v>1152</v>
      </c>
      <c r="AB41" s="24" t="s">
        <v>311</v>
      </c>
      <c r="AC41" s="24" t="s">
        <v>370</v>
      </c>
      <c r="AD41" s="25">
        <v>0</v>
      </c>
      <c r="AE41" s="25">
        <v>0</v>
      </c>
      <c r="AF41" s="25">
        <v>2</v>
      </c>
      <c r="AG41" s="25">
        <v>0</v>
      </c>
      <c r="AH41" s="25">
        <v>2</v>
      </c>
      <c r="AI41" s="25" t="s">
        <v>415</v>
      </c>
      <c r="AJ41" s="57">
        <v>6</v>
      </c>
      <c r="AK41" s="57" t="str">
        <f t="shared" si="9"/>
        <v>More</v>
      </c>
      <c r="AL41" s="57" t="s">
        <v>147</v>
      </c>
      <c r="AM41" s="57" t="str">
        <f t="shared" si="10"/>
        <v>Low</v>
      </c>
      <c r="AN41" s="62">
        <v>0</v>
      </c>
      <c r="AO41" s="62" t="str">
        <f t="shared" si="11"/>
        <v>Less</v>
      </c>
      <c r="AP41" s="62">
        <v>0</v>
      </c>
      <c r="AQ41" s="62" t="str">
        <f t="shared" si="12"/>
        <v>no</v>
      </c>
      <c r="AR41" s="62" t="str">
        <f t="shared" si="13"/>
        <v>Below Average</v>
      </c>
      <c r="AS41" s="64">
        <v>0</v>
      </c>
      <c r="AT41" s="68">
        <v>71.180555555555557</v>
      </c>
      <c r="AU41" s="68" t="str">
        <f t="shared" si="14"/>
        <v>Above Average</v>
      </c>
      <c r="AV41" s="66">
        <v>82000</v>
      </c>
      <c r="AW41" s="66">
        <v>1152</v>
      </c>
      <c r="AX41" s="66" t="s">
        <v>311</v>
      </c>
    </row>
    <row r="42" spans="1:50" customFormat="1" x14ac:dyDescent="0.2">
      <c r="A42">
        <v>41</v>
      </c>
      <c r="B42" s="12" t="s">
        <v>90</v>
      </c>
      <c r="C42" s="12" t="s">
        <v>90</v>
      </c>
      <c r="D42" s="12" t="s">
        <v>91</v>
      </c>
      <c r="E42" s="22">
        <v>6</v>
      </c>
      <c r="F42" s="22" t="s">
        <v>195</v>
      </c>
      <c r="G42" s="22" t="s">
        <v>115</v>
      </c>
      <c r="H42" s="22" t="str">
        <f t="shared" si="1"/>
        <v>1Story</v>
      </c>
      <c r="I42" s="22">
        <f t="shared" si="0"/>
        <v>69.182127006168557</v>
      </c>
      <c r="J42" s="22" t="str">
        <f t="shared" si="2"/>
        <v>Below Average</v>
      </c>
      <c r="K42" s="22">
        <v>5</v>
      </c>
      <c r="L42" s="22" t="str">
        <f t="shared" si="3"/>
        <v>Low</v>
      </c>
      <c r="M42" s="22">
        <v>1965</v>
      </c>
      <c r="N42" s="22">
        <f t="shared" si="4"/>
        <v>0</v>
      </c>
      <c r="O42" s="22"/>
      <c r="P42" s="22">
        <v>1965</v>
      </c>
      <c r="Q42" s="22">
        <f t="shared" si="5"/>
        <v>0</v>
      </c>
      <c r="R42" s="23">
        <v>1088</v>
      </c>
      <c r="S42" s="23" t="s">
        <v>311</v>
      </c>
      <c r="T42" s="23" t="s">
        <v>369</v>
      </c>
      <c r="U42" s="24">
        <v>1324</v>
      </c>
      <c r="V42" s="24" t="str">
        <f t="shared" si="6"/>
        <v>no</v>
      </c>
      <c r="W42" s="24">
        <v>0</v>
      </c>
      <c r="X42" s="24" t="str">
        <f t="shared" si="7"/>
        <v>no</v>
      </c>
      <c r="Y42" s="24" t="s">
        <v>413</v>
      </c>
      <c r="Z42" s="24">
        <f t="shared" si="8"/>
        <v>1</v>
      </c>
      <c r="AA42" s="24">
        <v>1324</v>
      </c>
      <c r="AB42" s="24" t="s">
        <v>311</v>
      </c>
      <c r="AC42" s="24" t="s">
        <v>370</v>
      </c>
      <c r="AD42" s="25">
        <v>0</v>
      </c>
      <c r="AE42" s="25">
        <v>0</v>
      </c>
      <c r="AF42" s="25">
        <v>2</v>
      </c>
      <c r="AG42" s="25">
        <v>0</v>
      </c>
      <c r="AH42" s="25">
        <v>2</v>
      </c>
      <c r="AI42" s="25" t="s">
        <v>415</v>
      </c>
      <c r="AJ42" s="57">
        <v>6</v>
      </c>
      <c r="AK42" s="57" t="str">
        <f t="shared" si="9"/>
        <v>More</v>
      </c>
      <c r="AL42" s="57" t="s">
        <v>98</v>
      </c>
      <c r="AM42" s="57" t="str">
        <f t="shared" si="10"/>
        <v>Low</v>
      </c>
      <c r="AN42" s="62">
        <v>2</v>
      </c>
      <c r="AO42" s="62" t="str">
        <f t="shared" si="11"/>
        <v>More</v>
      </c>
      <c r="AP42" s="62">
        <v>440</v>
      </c>
      <c r="AQ42" s="62" t="str">
        <f t="shared" si="12"/>
        <v>no</v>
      </c>
      <c r="AR42" s="62" t="str">
        <f t="shared" si="13"/>
        <v>Below Average</v>
      </c>
      <c r="AS42" s="64">
        <v>1</v>
      </c>
      <c r="AT42" s="68">
        <v>66.33499170812604</v>
      </c>
      <c r="AU42" s="68" t="str">
        <f t="shared" si="14"/>
        <v>Below Average</v>
      </c>
      <c r="AV42" s="66">
        <v>160000</v>
      </c>
      <c r="AW42" s="66">
        <v>2412</v>
      </c>
      <c r="AX42" s="66" t="s">
        <v>311</v>
      </c>
    </row>
    <row r="43" spans="1:50" customFormat="1" x14ac:dyDescent="0.2">
      <c r="A43">
        <v>42</v>
      </c>
      <c r="B43" s="12" t="s">
        <v>90</v>
      </c>
      <c r="C43" s="12" t="s">
        <v>90</v>
      </c>
      <c r="D43" s="12" t="s">
        <v>91</v>
      </c>
      <c r="E43" s="22">
        <v>5</v>
      </c>
      <c r="F43" s="22" t="s">
        <v>195</v>
      </c>
      <c r="G43" s="22" t="s">
        <v>115</v>
      </c>
      <c r="H43" s="22" t="str">
        <f t="shared" si="1"/>
        <v>1Story</v>
      </c>
      <c r="I43" s="22">
        <f t="shared" si="0"/>
        <v>69.182127006168557</v>
      </c>
      <c r="J43" s="22" t="str">
        <f t="shared" si="2"/>
        <v>Below Average</v>
      </c>
      <c r="K43" s="22">
        <v>6</v>
      </c>
      <c r="L43" s="22" t="str">
        <f t="shared" si="3"/>
        <v>High</v>
      </c>
      <c r="M43" s="22">
        <v>1959</v>
      </c>
      <c r="N43" s="22">
        <f t="shared" si="4"/>
        <v>0</v>
      </c>
      <c r="O43" s="22"/>
      <c r="P43" s="22">
        <v>1959</v>
      </c>
      <c r="Q43" s="22">
        <f t="shared" si="5"/>
        <v>1</v>
      </c>
      <c r="R43" s="23">
        <v>1350</v>
      </c>
      <c r="S43" s="23" t="s">
        <v>311</v>
      </c>
      <c r="T43" s="23" t="s">
        <v>369</v>
      </c>
      <c r="U43" s="24">
        <v>1328</v>
      </c>
      <c r="V43" s="24" t="str">
        <f t="shared" si="6"/>
        <v>no</v>
      </c>
      <c r="W43" s="24">
        <v>0</v>
      </c>
      <c r="X43" s="24" t="str">
        <f t="shared" si="7"/>
        <v>no</v>
      </c>
      <c r="Y43" s="24" t="s">
        <v>413</v>
      </c>
      <c r="Z43" s="24">
        <f t="shared" si="8"/>
        <v>0</v>
      </c>
      <c r="AA43" s="24">
        <v>1328</v>
      </c>
      <c r="AB43" s="24" t="s">
        <v>311</v>
      </c>
      <c r="AC43" s="24" t="s">
        <v>370</v>
      </c>
      <c r="AD43" s="25">
        <v>0</v>
      </c>
      <c r="AE43" s="25">
        <v>1</v>
      </c>
      <c r="AF43" s="25">
        <v>1</v>
      </c>
      <c r="AG43" s="25">
        <v>1</v>
      </c>
      <c r="AH43" s="25">
        <v>3</v>
      </c>
      <c r="AI43" s="25" t="s">
        <v>414</v>
      </c>
      <c r="AJ43" s="57">
        <v>5</v>
      </c>
      <c r="AK43" s="57" t="str">
        <f t="shared" si="9"/>
        <v>Less</v>
      </c>
      <c r="AL43" s="57" t="s">
        <v>98</v>
      </c>
      <c r="AM43" s="57" t="str">
        <f t="shared" si="10"/>
        <v>Low</v>
      </c>
      <c r="AN43" s="62">
        <v>1</v>
      </c>
      <c r="AO43" s="62" t="str">
        <f t="shared" si="11"/>
        <v>Less</v>
      </c>
      <c r="AP43" s="62">
        <v>308</v>
      </c>
      <c r="AQ43" s="62" t="str">
        <f t="shared" si="12"/>
        <v>no</v>
      </c>
      <c r="AR43" s="62" t="str">
        <f t="shared" si="13"/>
        <v>Below Average</v>
      </c>
      <c r="AS43" s="64">
        <v>2</v>
      </c>
      <c r="AT43" s="68">
        <v>63.48020911127707</v>
      </c>
      <c r="AU43" s="68" t="str">
        <f t="shared" si="14"/>
        <v>Below Average</v>
      </c>
      <c r="AV43" s="66">
        <v>170000</v>
      </c>
      <c r="AW43" s="66">
        <v>2678</v>
      </c>
      <c r="AX43" s="66" t="s">
        <v>311</v>
      </c>
    </row>
    <row r="44" spans="1:50" customFormat="1" x14ac:dyDescent="0.2">
      <c r="A44">
        <v>43</v>
      </c>
      <c r="B44" s="12" t="s">
        <v>90</v>
      </c>
      <c r="C44" s="12" t="s">
        <v>90</v>
      </c>
      <c r="D44" s="12" t="s">
        <v>91</v>
      </c>
      <c r="E44" s="22">
        <v>5</v>
      </c>
      <c r="F44" s="22" t="s">
        <v>195</v>
      </c>
      <c r="G44" s="22" t="s">
        <v>191</v>
      </c>
      <c r="H44" s="22" t="str">
        <f t="shared" si="1"/>
        <v xml:space="preserve"> </v>
      </c>
      <c r="I44" s="22">
        <f t="shared" si="0"/>
        <v>77.818957638420983</v>
      </c>
      <c r="J44" s="22" t="str">
        <f t="shared" si="2"/>
        <v>Above Average</v>
      </c>
      <c r="K44" s="22">
        <v>7</v>
      </c>
      <c r="L44" s="22" t="str">
        <f t="shared" si="3"/>
        <v>High</v>
      </c>
      <c r="M44" s="22">
        <v>1983</v>
      </c>
      <c r="N44" s="22">
        <f t="shared" si="4"/>
        <v>0</v>
      </c>
      <c r="O44" s="22"/>
      <c r="P44" s="22">
        <v>1983</v>
      </c>
      <c r="Q44" s="22">
        <f t="shared" si="5"/>
        <v>0</v>
      </c>
      <c r="R44" s="23">
        <v>840</v>
      </c>
      <c r="S44" s="23" t="s">
        <v>311</v>
      </c>
      <c r="T44" s="23" t="s">
        <v>370</v>
      </c>
      <c r="U44" s="24">
        <v>884</v>
      </c>
      <c r="V44" s="24" t="str">
        <f t="shared" si="6"/>
        <v>no</v>
      </c>
      <c r="W44" s="24">
        <v>0</v>
      </c>
      <c r="X44" s="24" t="str">
        <f t="shared" si="7"/>
        <v>no</v>
      </c>
      <c r="Y44" s="24" t="s">
        <v>413</v>
      </c>
      <c r="Z44" s="24">
        <f t="shared" si="8"/>
        <v>1</v>
      </c>
      <c r="AA44" s="24">
        <v>884</v>
      </c>
      <c r="AB44" s="24" t="s">
        <v>311</v>
      </c>
      <c r="AC44" s="24" t="s">
        <v>370</v>
      </c>
      <c r="AD44" s="25">
        <v>1</v>
      </c>
      <c r="AE44" s="25">
        <v>0</v>
      </c>
      <c r="AF44" s="25">
        <v>1</v>
      </c>
      <c r="AG44" s="25">
        <v>0</v>
      </c>
      <c r="AH44" s="25">
        <v>2</v>
      </c>
      <c r="AI44" s="25" t="s">
        <v>415</v>
      </c>
      <c r="AJ44" s="57">
        <v>5</v>
      </c>
      <c r="AK44" s="57" t="str">
        <f t="shared" si="9"/>
        <v>Less</v>
      </c>
      <c r="AL44" s="57" t="s">
        <v>97</v>
      </c>
      <c r="AM44" s="57" t="str">
        <f t="shared" si="10"/>
        <v>High</v>
      </c>
      <c r="AN44" s="62">
        <v>2</v>
      </c>
      <c r="AO44" s="62" t="str">
        <f t="shared" si="11"/>
        <v>More</v>
      </c>
      <c r="AP44" s="62">
        <v>504</v>
      </c>
      <c r="AQ44" s="62" t="str">
        <f t="shared" si="12"/>
        <v>no</v>
      </c>
      <c r="AR44" s="62" t="str">
        <f t="shared" si="13"/>
        <v>Above Average</v>
      </c>
      <c r="AS44" s="64">
        <v>0</v>
      </c>
      <c r="AT44" s="68">
        <v>83.526682134570763</v>
      </c>
      <c r="AU44" s="68" t="str">
        <f t="shared" si="14"/>
        <v>Above Average</v>
      </c>
      <c r="AV44" s="66">
        <v>144000</v>
      </c>
      <c r="AW44" s="66">
        <v>1724</v>
      </c>
      <c r="AX44" s="66" t="s">
        <v>311</v>
      </c>
    </row>
    <row r="45" spans="1:50" customFormat="1" x14ac:dyDescent="0.2">
      <c r="A45">
        <v>44</v>
      </c>
      <c r="B45" s="12" t="s">
        <v>90</v>
      </c>
      <c r="C45" s="12" t="s">
        <v>90</v>
      </c>
      <c r="D45" s="12" t="s">
        <v>91</v>
      </c>
      <c r="E45" s="22">
        <v>5</v>
      </c>
      <c r="F45" s="22" t="s">
        <v>195</v>
      </c>
      <c r="G45" s="22" t="s">
        <v>115</v>
      </c>
      <c r="H45" s="22" t="str">
        <f t="shared" si="1"/>
        <v>1Story</v>
      </c>
      <c r="I45" s="22">
        <f t="shared" si="0"/>
        <v>69.182127006168557</v>
      </c>
      <c r="J45" s="22" t="str">
        <f t="shared" si="2"/>
        <v>Below Average</v>
      </c>
      <c r="K45" s="22">
        <v>6</v>
      </c>
      <c r="L45" s="22" t="str">
        <f t="shared" si="3"/>
        <v>High</v>
      </c>
      <c r="M45" s="22">
        <v>1975</v>
      </c>
      <c r="N45" s="22">
        <f t="shared" si="4"/>
        <v>0</v>
      </c>
      <c r="O45" s="22"/>
      <c r="P45" s="22">
        <v>1980</v>
      </c>
      <c r="Q45" s="22">
        <f t="shared" si="5"/>
        <v>0</v>
      </c>
      <c r="R45" s="23">
        <v>938</v>
      </c>
      <c r="S45" s="23" t="s">
        <v>311</v>
      </c>
      <c r="T45" s="23" t="s">
        <v>370</v>
      </c>
      <c r="U45" s="24">
        <v>938</v>
      </c>
      <c r="V45" s="24" t="str">
        <f t="shared" si="6"/>
        <v>no</v>
      </c>
      <c r="W45" s="24">
        <v>0</v>
      </c>
      <c r="X45" s="24" t="str">
        <f t="shared" si="7"/>
        <v>no</v>
      </c>
      <c r="Y45" s="24" t="s">
        <v>413</v>
      </c>
      <c r="Z45" s="24">
        <f t="shared" si="8"/>
        <v>0</v>
      </c>
      <c r="AA45" s="24">
        <v>938</v>
      </c>
      <c r="AB45" s="24" t="s">
        <v>311</v>
      </c>
      <c r="AC45" s="24" t="s">
        <v>370</v>
      </c>
      <c r="AD45" s="25">
        <v>1</v>
      </c>
      <c r="AE45" s="25">
        <v>0</v>
      </c>
      <c r="AF45" s="25">
        <v>1</v>
      </c>
      <c r="AG45" s="25">
        <v>0</v>
      </c>
      <c r="AH45" s="25">
        <v>2</v>
      </c>
      <c r="AI45" s="25" t="s">
        <v>415</v>
      </c>
      <c r="AJ45" s="57">
        <v>5</v>
      </c>
      <c r="AK45" s="57" t="str">
        <f t="shared" si="9"/>
        <v>Less</v>
      </c>
      <c r="AL45" s="57" t="s">
        <v>98</v>
      </c>
      <c r="AM45" s="57" t="str">
        <f t="shared" si="10"/>
        <v>Low</v>
      </c>
      <c r="AN45" s="62">
        <v>1</v>
      </c>
      <c r="AO45" s="62" t="str">
        <f t="shared" si="11"/>
        <v>Less</v>
      </c>
      <c r="AP45" s="62">
        <v>308</v>
      </c>
      <c r="AQ45" s="62" t="str">
        <f t="shared" si="12"/>
        <v>no</v>
      </c>
      <c r="AR45" s="62" t="str">
        <f t="shared" si="13"/>
        <v>Below Average</v>
      </c>
      <c r="AS45" s="64">
        <v>0</v>
      </c>
      <c r="AT45" s="68">
        <v>69.429637526652456</v>
      </c>
      <c r="AU45" s="68" t="str">
        <f t="shared" si="14"/>
        <v>Below Average</v>
      </c>
      <c r="AV45" s="66">
        <v>130250</v>
      </c>
      <c r="AW45" s="66">
        <v>1876</v>
      </c>
      <c r="AX45" s="66" t="s">
        <v>311</v>
      </c>
    </row>
    <row r="46" spans="1:50" customFormat="1" x14ac:dyDescent="0.2">
      <c r="A46">
        <v>45</v>
      </c>
      <c r="B46" s="12" t="s">
        <v>90</v>
      </c>
      <c r="C46" s="12" t="s">
        <v>90</v>
      </c>
      <c r="D46" s="12" t="s">
        <v>91</v>
      </c>
      <c r="E46" s="22">
        <v>5</v>
      </c>
      <c r="F46" s="22" t="s">
        <v>195</v>
      </c>
      <c r="G46" s="22" t="s">
        <v>115</v>
      </c>
      <c r="H46" s="22" t="str">
        <f t="shared" si="1"/>
        <v>1Story</v>
      </c>
      <c r="I46" s="22">
        <f t="shared" si="0"/>
        <v>69.182127006168557</v>
      </c>
      <c r="J46" s="22" t="str">
        <f t="shared" si="2"/>
        <v>Below Average</v>
      </c>
      <c r="K46" s="22">
        <v>6</v>
      </c>
      <c r="L46" s="22" t="str">
        <f t="shared" si="3"/>
        <v>High</v>
      </c>
      <c r="M46" s="22">
        <v>1959</v>
      </c>
      <c r="N46" s="22">
        <f t="shared" si="4"/>
        <v>0</v>
      </c>
      <c r="O46" s="22"/>
      <c r="P46" s="22">
        <v>1959</v>
      </c>
      <c r="Q46" s="22">
        <f t="shared" si="5"/>
        <v>1</v>
      </c>
      <c r="R46" s="23">
        <v>1150</v>
      </c>
      <c r="S46" s="23" t="s">
        <v>311</v>
      </c>
      <c r="T46" s="23" t="s">
        <v>369</v>
      </c>
      <c r="U46" s="24">
        <v>1150</v>
      </c>
      <c r="V46" s="24" t="str">
        <f t="shared" si="6"/>
        <v>no</v>
      </c>
      <c r="W46" s="24">
        <v>0</v>
      </c>
      <c r="X46" s="24" t="str">
        <f t="shared" si="7"/>
        <v>no</v>
      </c>
      <c r="Y46" s="24" t="s">
        <v>413</v>
      </c>
      <c r="Z46" s="24">
        <f t="shared" si="8"/>
        <v>0</v>
      </c>
      <c r="AA46" s="24">
        <v>1150</v>
      </c>
      <c r="AB46" s="24" t="s">
        <v>311</v>
      </c>
      <c r="AC46" s="24" t="s">
        <v>370</v>
      </c>
      <c r="AD46" s="25">
        <v>1</v>
      </c>
      <c r="AE46" s="25">
        <v>0</v>
      </c>
      <c r="AF46" s="25">
        <v>1</v>
      </c>
      <c r="AG46" s="25">
        <v>0</v>
      </c>
      <c r="AH46" s="25">
        <v>2</v>
      </c>
      <c r="AI46" s="25" t="s">
        <v>415</v>
      </c>
      <c r="AJ46" s="57">
        <v>6</v>
      </c>
      <c r="AK46" s="57" t="str">
        <f t="shared" si="9"/>
        <v>More</v>
      </c>
      <c r="AL46" s="57" t="s">
        <v>98</v>
      </c>
      <c r="AM46" s="57" t="str">
        <f t="shared" si="10"/>
        <v>Low</v>
      </c>
      <c r="AN46" s="62">
        <v>1</v>
      </c>
      <c r="AO46" s="62" t="str">
        <f t="shared" si="11"/>
        <v>Less</v>
      </c>
      <c r="AP46" s="62">
        <v>300</v>
      </c>
      <c r="AQ46" s="62" t="str">
        <f t="shared" si="12"/>
        <v>no</v>
      </c>
      <c r="AR46" s="62" t="str">
        <f t="shared" si="13"/>
        <v>Below Average</v>
      </c>
      <c r="AS46" s="64">
        <v>0</v>
      </c>
      <c r="AT46" s="68">
        <v>61.304347826086953</v>
      </c>
      <c r="AU46" s="68" t="str">
        <f t="shared" si="14"/>
        <v>Below Average</v>
      </c>
      <c r="AV46" s="66">
        <v>141000</v>
      </c>
      <c r="AW46" s="66">
        <v>2300</v>
      </c>
      <c r="AX46" s="66" t="s">
        <v>311</v>
      </c>
    </row>
    <row r="47" spans="1:50" customFormat="1" x14ac:dyDescent="0.2">
      <c r="A47">
        <v>46</v>
      </c>
      <c r="B47" s="12" t="s">
        <v>90</v>
      </c>
      <c r="C47" s="12" t="s">
        <v>90</v>
      </c>
      <c r="D47" s="12" t="s">
        <v>179</v>
      </c>
      <c r="E47" s="22">
        <v>9</v>
      </c>
      <c r="F47" s="22" t="s">
        <v>411</v>
      </c>
      <c r="G47" s="22" t="s">
        <v>115</v>
      </c>
      <c r="H47" s="22" t="str">
        <f t="shared" si="1"/>
        <v>1Story</v>
      </c>
      <c r="I47" s="22">
        <f t="shared" si="0"/>
        <v>69.182127006168557</v>
      </c>
      <c r="J47" s="22" t="str">
        <f t="shared" si="2"/>
        <v>Below Average</v>
      </c>
      <c r="K47" s="22">
        <v>5</v>
      </c>
      <c r="L47" s="22" t="str">
        <f t="shared" si="3"/>
        <v>Low</v>
      </c>
      <c r="M47" s="22">
        <v>2005</v>
      </c>
      <c r="N47" s="22">
        <f t="shared" si="4"/>
        <v>0</v>
      </c>
      <c r="O47" s="22"/>
      <c r="P47" s="22">
        <v>2005</v>
      </c>
      <c r="Q47" s="22">
        <f t="shared" si="5"/>
        <v>0</v>
      </c>
      <c r="R47" s="23">
        <v>1752</v>
      </c>
      <c r="S47" s="23" t="s">
        <v>311</v>
      </c>
      <c r="T47" s="23" t="s">
        <v>369</v>
      </c>
      <c r="U47" s="24">
        <v>1752</v>
      </c>
      <c r="V47" s="24" t="str">
        <f t="shared" si="6"/>
        <v>no</v>
      </c>
      <c r="W47" s="24">
        <v>0</v>
      </c>
      <c r="X47" s="24" t="str">
        <f t="shared" si="7"/>
        <v>no</v>
      </c>
      <c r="Y47" s="24" t="s">
        <v>413</v>
      </c>
      <c r="Z47" s="24">
        <f t="shared" si="8"/>
        <v>0</v>
      </c>
      <c r="AA47" s="24">
        <v>1752</v>
      </c>
      <c r="AB47" s="24" t="s">
        <v>311</v>
      </c>
      <c r="AC47" s="24" t="s">
        <v>369</v>
      </c>
      <c r="AD47" s="25">
        <v>1</v>
      </c>
      <c r="AE47" s="25">
        <v>0</v>
      </c>
      <c r="AF47" s="25">
        <v>2</v>
      </c>
      <c r="AG47" s="25">
        <v>0</v>
      </c>
      <c r="AH47" s="25">
        <v>3</v>
      </c>
      <c r="AI47" s="25" t="s">
        <v>414</v>
      </c>
      <c r="AJ47" s="57">
        <v>6</v>
      </c>
      <c r="AK47" s="57" t="str">
        <f t="shared" si="9"/>
        <v>More</v>
      </c>
      <c r="AL47" s="57" t="s">
        <v>104</v>
      </c>
      <c r="AM47" s="57" t="str">
        <f t="shared" si="10"/>
        <v>High</v>
      </c>
      <c r="AN47" s="62">
        <v>2</v>
      </c>
      <c r="AO47" s="62" t="str">
        <f t="shared" si="11"/>
        <v>More</v>
      </c>
      <c r="AP47" s="62">
        <v>576</v>
      </c>
      <c r="AQ47" s="62" t="str">
        <f t="shared" si="12"/>
        <v>no</v>
      </c>
      <c r="AR47" s="62" t="str">
        <f t="shared" si="13"/>
        <v>Above Average</v>
      </c>
      <c r="AS47" s="64">
        <v>1</v>
      </c>
      <c r="AT47" s="68">
        <v>91.295662100456624</v>
      </c>
      <c r="AU47" s="68" t="str">
        <f t="shared" si="14"/>
        <v>Above Average</v>
      </c>
      <c r="AV47" s="66">
        <v>319900</v>
      </c>
      <c r="AW47" s="66">
        <v>3504</v>
      </c>
      <c r="AX47" s="66" t="s">
        <v>311</v>
      </c>
    </row>
    <row r="48" spans="1:50" customFormat="1" x14ac:dyDescent="0.2">
      <c r="A48">
        <v>47</v>
      </c>
      <c r="B48" s="12" t="s">
        <v>90</v>
      </c>
      <c r="C48" s="12" t="s">
        <v>90</v>
      </c>
      <c r="D48" s="12" t="s">
        <v>91</v>
      </c>
      <c r="E48" s="22">
        <v>7</v>
      </c>
      <c r="F48" s="22" t="s">
        <v>411</v>
      </c>
      <c r="G48" s="22" t="s">
        <v>132</v>
      </c>
      <c r="H48" s="22" t="str">
        <f t="shared" si="1"/>
        <v>1Story</v>
      </c>
      <c r="I48" s="22">
        <f t="shared" si="0"/>
        <v>59.315963337771507</v>
      </c>
      <c r="J48" s="22" t="str">
        <f t="shared" si="2"/>
        <v>Below Average</v>
      </c>
      <c r="K48" s="22">
        <v>5</v>
      </c>
      <c r="L48" s="22" t="str">
        <f t="shared" si="3"/>
        <v>Low</v>
      </c>
      <c r="M48" s="22">
        <v>2003</v>
      </c>
      <c r="N48" s="22">
        <f t="shared" si="4"/>
        <v>0</v>
      </c>
      <c r="O48" s="22"/>
      <c r="P48" s="22">
        <v>2003</v>
      </c>
      <c r="Q48" s="22">
        <f t="shared" si="5"/>
        <v>0</v>
      </c>
      <c r="R48" s="23">
        <v>1434</v>
      </c>
      <c r="S48" s="23" t="s">
        <v>311</v>
      </c>
      <c r="T48" s="23" t="s">
        <v>369</v>
      </c>
      <c r="U48" s="24">
        <v>1518</v>
      </c>
      <c r="V48" s="24" t="str">
        <f t="shared" si="6"/>
        <v>no</v>
      </c>
      <c r="W48" s="24">
        <v>631</v>
      </c>
      <c r="X48" s="24" t="str">
        <f t="shared" si="7"/>
        <v>no</v>
      </c>
      <c r="Y48" s="24" t="s">
        <v>412</v>
      </c>
      <c r="Z48" s="24">
        <f t="shared" si="8"/>
        <v>0</v>
      </c>
      <c r="AA48" s="24">
        <v>2149</v>
      </c>
      <c r="AB48" s="24" t="s">
        <v>311</v>
      </c>
      <c r="AC48" s="24" t="s">
        <v>369</v>
      </c>
      <c r="AD48" s="25">
        <v>1</v>
      </c>
      <c r="AE48" s="25">
        <v>0</v>
      </c>
      <c r="AF48" s="25">
        <v>1</v>
      </c>
      <c r="AG48" s="25">
        <v>1</v>
      </c>
      <c r="AH48" s="25">
        <v>3</v>
      </c>
      <c r="AI48" s="25" t="s">
        <v>414</v>
      </c>
      <c r="AJ48" s="57">
        <v>6</v>
      </c>
      <c r="AK48" s="57" t="str">
        <f t="shared" si="9"/>
        <v>More</v>
      </c>
      <c r="AL48" s="57" t="s">
        <v>97</v>
      </c>
      <c r="AM48" s="57" t="str">
        <f t="shared" si="10"/>
        <v>High</v>
      </c>
      <c r="AN48" s="62">
        <v>2</v>
      </c>
      <c r="AO48" s="62" t="str">
        <f t="shared" si="11"/>
        <v>More</v>
      </c>
      <c r="AP48" s="62">
        <v>670</v>
      </c>
      <c r="AQ48" s="62" t="str">
        <f t="shared" si="12"/>
        <v>no</v>
      </c>
      <c r="AR48" s="62" t="str">
        <f t="shared" si="13"/>
        <v>Above Average</v>
      </c>
      <c r="AS48" s="64">
        <v>1</v>
      </c>
      <c r="AT48" s="68">
        <v>66.895339101311748</v>
      </c>
      <c r="AU48" s="68" t="str">
        <f t="shared" si="14"/>
        <v>Below Average</v>
      </c>
      <c r="AV48" s="66">
        <v>239686</v>
      </c>
      <c r="AW48" s="66">
        <v>3583</v>
      </c>
      <c r="AX48" s="66" t="s">
        <v>311</v>
      </c>
    </row>
    <row r="49" spans="1:50" customFormat="1" x14ac:dyDescent="0.2">
      <c r="A49">
        <v>48</v>
      </c>
      <c r="B49" s="12" t="s">
        <v>90</v>
      </c>
      <c r="C49" s="12" t="s">
        <v>90</v>
      </c>
      <c r="D49" s="12" t="s">
        <v>91</v>
      </c>
      <c r="E49" s="22">
        <v>8</v>
      </c>
      <c r="F49" s="22" t="s">
        <v>411</v>
      </c>
      <c r="G49" s="22" t="s">
        <v>115</v>
      </c>
      <c r="H49" s="22" t="str">
        <f t="shared" si="1"/>
        <v>1Story</v>
      </c>
      <c r="I49" s="22">
        <f t="shared" si="0"/>
        <v>69.182127006168557</v>
      </c>
      <c r="J49" s="22" t="str">
        <f t="shared" si="2"/>
        <v>Below Average</v>
      </c>
      <c r="K49" s="22">
        <v>5</v>
      </c>
      <c r="L49" s="22" t="str">
        <f t="shared" si="3"/>
        <v>Low</v>
      </c>
      <c r="M49" s="22">
        <v>2006</v>
      </c>
      <c r="N49" s="22">
        <f t="shared" si="4"/>
        <v>0</v>
      </c>
      <c r="O49" s="22"/>
      <c r="P49" s="22">
        <v>2006</v>
      </c>
      <c r="Q49" s="22">
        <f t="shared" si="5"/>
        <v>0</v>
      </c>
      <c r="R49" s="23">
        <v>1656</v>
      </c>
      <c r="S49" s="23" t="s">
        <v>311</v>
      </c>
      <c r="T49" s="23" t="s">
        <v>369</v>
      </c>
      <c r="U49" s="24">
        <v>1656</v>
      </c>
      <c r="V49" s="24" t="str">
        <f t="shared" si="6"/>
        <v>no</v>
      </c>
      <c r="W49" s="24">
        <v>0</v>
      </c>
      <c r="X49" s="24" t="str">
        <f t="shared" si="7"/>
        <v>no</v>
      </c>
      <c r="Y49" s="24" t="s">
        <v>413</v>
      </c>
      <c r="Z49" s="24">
        <f t="shared" si="8"/>
        <v>0</v>
      </c>
      <c r="AA49" s="24">
        <v>1656</v>
      </c>
      <c r="AB49" s="24" t="s">
        <v>311</v>
      </c>
      <c r="AC49" s="24" t="s">
        <v>369</v>
      </c>
      <c r="AD49" s="25">
        <v>0</v>
      </c>
      <c r="AE49" s="25">
        <v>0</v>
      </c>
      <c r="AF49" s="25">
        <v>2</v>
      </c>
      <c r="AG49" s="25">
        <v>0</v>
      </c>
      <c r="AH49" s="25">
        <v>2</v>
      </c>
      <c r="AI49" s="25" t="s">
        <v>415</v>
      </c>
      <c r="AJ49" s="57">
        <v>7</v>
      </c>
      <c r="AK49" s="57" t="str">
        <f t="shared" si="9"/>
        <v>More</v>
      </c>
      <c r="AL49" s="57" t="s">
        <v>97</v>
      </c>
      <c r="AM49" s="57" t="str">
        <f t="shared" si="10"/>
        <v>High</v>
      </c>
      <c r="AN49" s="62">
        <v>3</v>
      </c>
      <c r="AO49" s="62" t="str">
        <f t="shared" si="11"/>
        <v>More</v>
      </c>
      <c r="AP49" s="62">
        <v>826</v>
      </c>
      <c r="AQ49" s="62" t="str">
        <f t="shared" si="12"/>
        <v>no</v>
      </c>
      <c r="AR49" s="62" t="str">
        <f t="shared" si="13"/>
        <v>Above Average</v>
      </c>
      <c r="AS49" s="64">
        <v>0</v>
      </c>
      <c r="AT49" s="68">
        <v>75.392512077294683</v>
      </c>
      <c r="AU49" s="68" t="str">
        <f t="shared" si="14"/>
        <v>Above Average</v>
      </c>
      <c r="AV49" s="66">
        <v>249700</v>
      </c>
      <c r="AW49" s="66">
        <v>3312</v>
      </c>
      <c r="AX49" s="66" t="s">
        <v>311</v>
      </c>
    </row>
    <row r="50" spans="1:50" customFormat="1" x14ac:dyDescent="0.2">
      <c r="A50">
        <v>49</v>
      </c>
      <c r="B50" s="12" t="s">
        <v>90</v>
      </c>
      <c r="C50" s="12" t="s">
        <v>90</v>
      </c>
      <c r="D50" s="12" t="s">
        <v>149</v>
      </c>
      <c r="E50" s="22">
        <v>4</v>
      </c>
      <c r="F50" s="22" t="s">
        <v>195</v>
      </c>
      <c r="G50" s="22" t="s">
        <v>92</v>
      </c>
      <c r="H50" s="22" t="str">
        <f t="shared" si="1"/>
        <v>2Story</v>
      </c>
      <c r="I50" s="22">
        <f t="shared" si="0"/>
        <v>75.988545402704759</v>
      </c>
      <c r="J50" s="22" t="str">
        <f t="shared" si="2"/>
        <v>Above Average</v>
      </c>
      <c r="K50" s="22">
        <v>5</v>
      </c>
      <c r="L50" s="22" t="str">
        <f t="shared" si="3"/>
        <v>Low</v>
      </c>
      <c r="M50" s="22">
        <v>1920</v>
      </c>
      <c r="N50" s="22">
        <f t="shared" si="4"/>
        <v>1</v>
      </c>
      <c r="O50" s="22"/>
      <c r="P50" s="22">
        <v>2008</v>
      </c>
      <c r="Q50" s="22">
        <f t="shared" si="5"/>
        <v>0</v>
      </c>
      <c r="R50" s="23">
        <v>736</v>
      </c>
      <c r="S50" s="23" t="s">
        <v>311</v>
      </c>
      <c r="T50" s="23" t="s">
        <v>370</v>
      </c>
      <c r="U50" s="24">
        <v>736</v>
      </c>
      <c r="V50" s="24" t="str">
        <f t="shared" si="6"/>
        <v>no</v>
      </c>
      <c r="W50" s="24">
        <v>716</v>
      </c>
      <c r="X50" s="24" t="str">
        <f t="shared" si="7"/>
        <v>no</v>
      </c>
      <c r="Y50" s="24" t="s">
        <v>412</v>
      </c>
      <c r="Z50" s="24">
        <f t="shared" si="8"/>
        <v>1</v>
      </c>
      <c r="AA50" s="24">
        <v>1452</v>
      </c>
      <c r="AB50" s="24" t="s">
        <v>311</v>
      </c>
      <c r="AC50" s="24" t="s">
        <v>370</v>
      </c>
      <c r="AD50" s="25">
        <v>0</v>
      </c>
      <c r="AE50" s="25">
        <v>0</v>
      </c>
      <c r="AF50" s="25">
        <v>2</v>
      </c>
      <c r="AG50" s="25">
        <v>0</v>
      </c>
      <c r="AH50" s="25">
        <v>2</v>
      </c>
      <c r="AI50" s="25" t="s">
        <v>415</v>
      </c>
      <c r="AJ50" s="57">
        <v>8</v>
      </c>
      <c r="AK50" s="57" t="str">
        <f t="shared" si="9"/>
        <v>More</v>
      </c>
      <c r="AL50" s="57" t="s">
        <v>98</v>
      </c>
      <c r="AM50" s="57" t="str">
        <f t="shared" si="10"/>
        <v>Low</v>
      </c>
      <c r="AN50" s="62">
        <v>0</v>
      </c>
      <c r="AO50" s="62" t="str">
        <f t="shared" si="11"/>
        <v>Less</v>
      </c>
      <c r="AP50" s="62">
        <v>0</v>
      </c>
      <c r="AQ50" s="62" t="str">
        <f t="shared" si="12"/>
        <v>no</v>
      </c>
      <c r="AR50" s="62" t="str">
        <f t="shared" si="13"/>
        <v>Below Average</v>
      </c>
      <c r="AS50" s="64">
        <v>0</v>
      </c>
      <c r="AT50" s="68">
        <v>51.645338208409505</v>
      </c>
      <c r="AU50" s="68" t="str">
        <f t="shared" si="14"/>
        <v>Below Average</v>
      </c>
      <c r="AV50" s="66">
        <v>113000</v>
      </c>
      <c r="AW50" s="66">
        <v>2188</v>
      </c>
      <c r="AX50" s="66" t="s">
        <v>311</v>
      </c>
    </row>
    <row r="51" spans="1:50" customFormat="1" x14ac:dyDescent="0.2">
      <c r="A51">
        <v>50</v>
      </c>
      <c r="B51" s="12" t="s">
        <v>90</v>
      </c>
      <c r="C51" s="12" t="s">
        <v>90</v>
      </c>
      <c r="D51" s="12" t="s">
        <v>91</v>
      </c>
      <c r="E51" s="22">
        <v>5</v>
      </c>
      <c r="F51" s="22" t="s">
        <v>195</v>
      </c>
      <c r="G51" s="22" t="s">
        <v>115</v>
      </c>
      <c r="H51" s="22" t="str">
        <f t="shared" si="1"/>
        <v>1Story</v>
      </c>
      <c r="I51" s="22">
        <f t="shared" si="0"/>
        <v>69.182127006168557</v>
      </c>
      <c r="J51" s="22" t="str">
        <f t="shared" si="2"/>
        <v>Below Average</v>
      </c>
      <c r="K51" s="22">
        <v>7</v>
      </c>
      <c r="L51" s="22" t="str">
        <f t="shared" si="3"/>
        <v>High</v>
      </c>
      <c r="M51" s="22">
        <v>1966</v>
      </c>
      <c r="N51" s="22">
        <f t="shared" si="4"/>
        <v>0</v>
      </c>
      <c r="O51" s="22"/>
      <c r="P51" s="22">
        <v>1966</v>
      </c>
      <c r="Q51" s="22">
        <f t="shared" si="5"/>
        <v>0</v>
      </c>
      <c r="R51" s="23">
        <v>955</v>
      </c>
      <c r="S51" s="23" t="s">
        <v>311</v>
      </c>
      <c r="T51" s="23" t="s">
        <v>370</v>
      </c>
      <c r="U51" s="24">
        <v>955</v>
      </c>
      <c r="V51" s="24" t="str">
        <f t="shared" si="6"/>
        <v>no</v>
      </c>
      <c r="W51" s="24">
        <v>0</v>
      </c>
      <c r="X51" s="24" t="str">
        <f t="shared" si="7"/>
        <v>no</v>
      </c>
      <c r="Y51" s="24" t="s">
        <v>413</v>
      </c>
      <c r="Z51" s="24">
        <f t="shared" si="8"/>
        <v>1</v>
      </c>
      <c r="AA51" s="24">
        <v>955</v>
      </c>
      <c r="AB51" s="24" t="s">
        <v>311</v>
      </c>
      <c r="AC51" s="24" t="s">
        <v>370</v>
      </c>
      <c r="AD51" s="25">
        <v>1</v>
      </c>
      <c r="AE51" s="25">
        <v>0</v>
      </c>
      <c r="AF51" s="25">
        <v>1</v>
      </c>
      <c r="AG51" s="25">
        <v>0</v>
      </c>
      <c r="AH51" s="25">
        <v>2</v>
      </c>
      <c r="AI51" s="25" t="s">
        <v>415</v>
      </c>
      <c r="AJ51" s="57">
        <v>6</v>
      </c>
      <c r="AK51" s="57" t="str">
        <f t="shared" si="9"/>
        <v>More</v>
      </c>
      <c r="AL51" s="57" t="s">
        <v>98</v>
      </c>
      <c r="AM51" s="57" t="str">
        <f t="shared" si="10"/>
        <v>Low</v>
      </c>
      <c r="AN51" s="62">
        <v>1</v>
      </c>
      <c r="AO51" s="62" t="str">
        <f t="shared" si="11"/>
        <v>Less</v>
      </c>
      <c r="AP51" s="62">
        <v>386</v>
      </c>
      <c r="AQ51" s="62" t="str">
        <f t="shared" si="12"/>
        <v>no</v>
      </c>
      <c r="AR51" s="62" t="str">
        <f t="shared" si="13"/>
        <v>Below Average</v>
      </c>
      <c r="AS51" s="64">
        <v>0</v>
      </c>
      <c r="AT51" s="68">
        <v>66.492146596858632</v>
      </c>
      <c r="AU51" s="68" t="str">
        <f t="shared" si="14"/>
        <v>Below Average</v>
      </c>
      <c r="AV51" s="66">
        <v>127000</v>
      </c>
      <c r="AW51" s="66">
        <v>1910</v>
      </c>
      <c r="AX51" s="66" t="s">
        <v>311</v>
      </c>
    </row>
    <row r="52" spans="1:50" customFormat="1" x14ac:dyDescent="0.2">
      <c r="A52">
        <v>51</v>
      </c>
      <c r="B52" s="12" t="s">
        <v>90</v>
      </c>
      <c r="C52" s="12" t="s">
        <v>90</v>
      </c>
      <c r="D52" s="12" t="s">
        <v>91</v>
      </c>
      <c r="E52" s="22">
        <v>6</v>
      </c>
      <c r="F52" s="22" t="s">
        <v>195</v>
      </c>
      <c r="G52" s="22" t="s">
        <v>92</v>
      </c>
      <c r="H52" s="22" t="str">
        <f t="shared" si="1"/>
        <v>2Story</v>
      </c>
      <c r="I52" s="22">
        <f t="shared" si="0"/>
        <v>75.988545402704759</v>
      </c>
      <c r="J52" s="22" t="str">
        <f t="shared" si="2"/>
        <v>Above Average</v>
      </c>
      <c r="K52" s="22">
        <v>6</v>
      </c>
      <c r="L52" s="22" t="str">
        <f t="shared" si="3"/>
        <v>High</v>
      </c>
      <c r="M52" s="22">
        <v>1997</v>
      </c>
      <c r="N52" s="22">
        <f t="shared" si="4"/>
        <v>0</v>
      </c>
      <c r="O52" s="22"/>
      <c r="P52" s="22">
        <v>1997</v>
      </c>
      <c r="Q52" s="22">
        <f t="shared" si="5"/>
        <v>0</v>
      </c>
      <c r="R52" s="23">
        <v>794</v>
      </c>
      <c r="S52" s="23" t="s">
        <v>311</v>
      </c>
      <c r="T52" s="23" t="s">
        <v>370</v>
      </c>
      <c r="U52" s="24">
        <v>794</v>
      </c>
      <c r="V52" s="24" t="str">
        <f t="shared" si="6"/>
        <v>no</v>
      </c>
      <c r="W52" s="24">
        <v>676</v>
      </c>
      <c r="X52" s="24" t="str">
        <f t="shared" si="7"/>
        <v>no</v>
      </c>
      <c r="Y52" s="24" t="s">
        <v>412</v>
      </c>
      <c r="Z52" s="24">
        <f t="shared" si="8"/>
        <v>1</v>
      </c>
      <c r="AA52" s="24">
        <v>1470</v>
      </c>
      <c r="AB52" s="24" t="s">
        <v>311</v>
      </c>
      <c r="AC52" s="24" t="s">
        <v>370</v>
      </c>
      <c r="AD52" s="25">
        <v>0</v>
      </c>
      <c r="AE52" s="25">
        <v>1</v>
      </c>
      <c r="AF52" s="25">
        <v>2</v>
      </c>
      <c r="AG52" s="25">
        <v>0</v>
      </c>
      <c r="AH52" s="25">
        <v>3</v>
      </c>
      <c r="AI52" s="25" t="s">
        <v>414</v>
      </c>
      <c r="AJ52" s="57">
        <v>6</v>
      </c>
      <c r="AK52" s="57" t="str">
        <f t="shared" si="9"/>
        <v>More</v>
      </c>
      <c r="AL52" s="57" t="s">
        <v>98</v>
      </c>
      <c r="AM52" s="57" t="str">
        <f t="shared" si="10"/>
        <v>Low</v>
      </c>
      <c r="AN52" s="62">
        <v>2</v>
      </c>
      <c r="AO52" s="62" t="str">
        <f t="shared" si="11"/>
        <v>More</v>
      </c>
      <c r="AP52" s="62">
        <v>388</v>
      </c>
      <c r="AQ52" s="62" t="str">
        <f t="shared" si="12"/>
        <v>no</v>
      </c>
      <c r="AR52" s="62" t="str">
        <f t="shared" si="13"/>
        <v>Below Average</v>
      </c>
      <c r="AS52" s="64">
        <v>0</v>
      </c>
      <c r="AT52" s="68">
        <v>78.18021201413427</v>
      </c>
      <c r="AU52" s="68" t="str">
        <f t="shared" si="14"/>
        <v>Above Average</v>
      </c>
      <c r="AV52" s="66">
        <v>177000</v>
      </c>
      <c r="AW52" s="66">
        <v>2264</v>
      </c>
      <c r="AX52" s="66" t="s">
        <v>311</v>
      </c>
    </row>
    <row r="53" spans="1:50" customFormat="1" x14ac:dyDescent="0.2">
      <c r="A53">
        <v>52</v>
      </c>
      <c r="B53" s="12" t="s">
        <v>90</v>
      </c>
      <c r="C53" s="12" t="s">
        <v>90</v>
      </c>
      <c r="D53" s="12" t="s">
        <v>91</v>
      </c>
      <c r="E53" s="22">
        <v>6</v>
      </c>
      <c r="F53" s="22" t="s">
        <v>195</v>
      </c>
      <c r="G53" s="22" t="s">
        <v>132</v>
      </c>
      <c r="H53" s="22" t="str">
        <f t="shared" si="1"/>
        <v>1Story</v>
      </c>
      <c r="I53" s="22">
        <f t="shared" si="0"/>
        <v>59.315963337771507</v>
      </c>
      <c r="J53" s="22" t="str">
        <f t="shared" si="2"/>
        <v>Below Average</v>
      </c>
      <c r="K53" s="22">
        <v>6</v>
      </c>
      <c r="L53" s="22" t="str">
        <f t="shared" si="3"/>
        <v>High</v>
      </c>
      <c r="M53" s="22">
        <v>1934</v>
      </c>
      <c r="N53" s="22">
        <f t="shared" si="4"/>
        <v>1</v>
      </c>
      <c r="O53" s="22"/>
      <c r="P53" s="22">
        <v>1950</v>
      </c>
      <c r="Q53" s="22">
        <f t="shared" si="5"/>
        <v>1</v>
      </c>
      <c r="R53" s="23">
        <v>816</v>
      </c>
      <c r="S53" s="23" t="s">
        <v>311</v>
      </c>
      <c r="T53" s="23" t="s">
        <v>370</v>
      </c>
      <c r="U53" s="24">
        <v>816</v>
      </c>
      <c r="V53" s="24" t="str">
        <f t="shared" si="6"/>
        <v>no</v>
      </c>
      <c r="W53" s="24">
        <v>0</v>
      </c>
      <c r="X53" s="24" t="str">
        <f t="shared" si="7"/>
        <v>no</v>
      </c>
      <c r="Y53" s="24" t="s">
        <v>413</v>
      </c>
      <c r="Z53" s="24">
        <f t="shared" si="8"/>
        <v>0</v>
      </c>
      <c r="AA53" s="24">
        <v>1176</v>
      </c>
      <c r="AB53" s="24" t="s">
        <v>311</v>
      </c>
      <c r="AC53" s="24" t="s">
        <v>370</v>
      </c>
      <c r="AD53" s="25">
        <v>0</v>
      </c>
      <c r="AE53" s="25">
        <v>0</v>
      </c>
      <c r="AF53" s="25">
        <v>1</v>
      </c>
      <c r="AG53" s="25">
        <v>0</v>
      </c>
      <c r="AH53" s="25">
        <v>1</v>
      </c>
      <c r="AI53" s="25" t="s">
        <v>415</v>
      </c>
      <c r="AJ53" s="57">
        <v>6</v>
      </c>
      <c r="AK53" s="57" t="str">
        <f t="shared" si="9"/>
        <v>More</v>
      </c>
      <c r="AL53" s="57" t="s">
        <v>98</v>
      </c>
      <c r="AM53" s="57" t="str">
        <f t="shared" si="10"/>
        <v>Low</v>
      </c>
      <c r="AN53" s="62">
        <v>2</v>
      </c>
      <c r="AO53" s="62" t="str">
        <f t="shared" si="11"/>
        <v>More</v>
      </c>
      <c r="AP53" s="62">
        <v>528</v>
      </c>
      <c r="AQ53" s="62" t="str">
        <f t="shared" si="12"/>
        <v>no</v>
      </c>
      <c r="AR53" s="62" t="str">
        <f t="shared" si="13"/>
        <v>Above Average</v>
      </c>
      <c r="AS53" s="64">
        <v>1</v>
      </c>
      <c r="AT53" s="68">
        <v>57.479919678714857</v>
      </c>
      <c r="AU53" s="68" t="str">
        <f t="shared" si="14"/>
        <v>Below Average</v>
      </c>
      <c r="AV53" s="66">
        <v>114500</v>
      </c>
      <c r="AW53" s="66">
        <v>1992</v>
      </c>
      <c r="AX53" s="66" t="s">
        <v>311</v>
      </c>
    </row>
    <row r="54" spans="1:50" customFormat="1" x14ac:dyDescent="0.2">
      <c r="A54">
        <v>53</v>
      </c>
      <c r="B54" s="12" t="s">
        <v>182</v>
      </c>
      <c r="C54" s="12" t="s">
        <v>90</v>
      </c>
      <c r="D54" s="12" t="s">
        <v>167</v>
      </c>
      <c r="E54" s="22">
        <v>5</v>
      </c>
      <c r="F54" s="22" t="s">
        <v>195</v>
      </c>
      <c r="G54" s="22" t="s">
        <v>115</v>
      </c>
      <c r="H54" s="22" t="str">
        <f t="shared" si="1"/>
        <v>1Story</v>
      </c>
      <c r="I54" s="22">
        <f t="shared" si="0"/>
        <v>69.182127006168557</v>
      </c>
      <c r="J54" s="22" t="str">
        <f t="shared" si="2"/>
        <v>Below Average</v>
      </c>
      <c r="K54" s="22">
        <v>5</v>
      </c>
      <c r="L54" s="22" t="str">
        <f t="shared" si="3"/>
        <v>Low</v>
      </c>
      <c r="M54" s="22">
        <v>1963</v>
      </c>
      <c r="N54" s="22">
        <f t="shared" si="4"/>
        <v>0</v>
      </c>
      <c r="O54" s="22"/>
      <c r="P54" s="22">
        <v>1963</v>
      </c>
      <c r="Q54" s="22">
        <f t="shared" si="5"/>
        <v>0</v>
      </c>
      <c r="R54" s="23">
        <v>816</v>
      </c>
      <c r="S54" s="23" t="s">
        <v>311</v>
      </c>
      <c r="T54" s="23" t="s">
        <v>370</v>
      </c>
      <c r="U54" s="24">
        <v>816</v>
      </c>
      <c r="V54" s="24" t="str">
        <f t="shared" si="6"/>
        <v>no</v>
      </c>
      <c r="W54" s="24">
        <v>0</v>
      </c>
      <c r="X54" s="24" t="str">
        <f t="shared" si="7"/>
        <v>no</v>
      </c>
      <c r="Y54" s="24" t="s">
        <v>413</v>
      </c>
      <c r="Z54" s="24">
        <f t="shared" si="8"/>
        <v>0</v>
      </c>
      <c r="AA54" s="24">
        <v>816</v>
      </c>
      <c r="AB54" s="24" t="s">
        <v>311</v>
      </c>
      <c r="AC54" s="24" t="s">
        <v>370</v>
      </c>
      <c r="AD54" s="25">
        <v>1</v>
      </c>
      <c r="AE54" s="25">
        <v>0</v>
      </c>
      <c r="AF54" s="25">
        <v>1</v>
      </c>
      <c r="AG54" s="25">
        <v>0</v>
      </c>
      <c r="AH54" s="25">
        <v>2</v>
      </c>
      <c r="AI54" s="25" t="s">
        <v>415</v>
      </c>
      <c r="AJ54" s="57">
        <v>5</v>
      </c>
      <c r="AK54" s="57" t="str">
        <f t="shared" si="9"/>
        <v>Less</v>
      </c>
      <c r="AL54" s="57" t="s">
        <v>98</v>
      </c>
      <c r="AM54" s="57" t="str">
        <f t="shared" si="10"/>
        <v>Low</v>
      </c>
      <c r="AN54" s="62">
        <v>2</v>
      </c>
      <c r="AO54" s="62" t="str">
        <f t="shared" si="11"/>
        <v>More</v>
      </c>
      <c r="AP54" s="62">
        <v>516</v>
      </c>
      <c r="AQ54" s="62" t="str">
        <f t="shared" si="12"/>
        <v>no</v>
      </c>
      <c r="AR54" s="62" t="str">
        <f t="shared" si="13"/>
        <v>Above Average</v>
      </c>
      <c r="AS54" s="64">
        <v>0</v>
      </c>
      <c r="AT54" s="68">
        <v>67.401960784313729</v>
      </c>
      <c r="AU54" s="68" t="str">
        <f t="shared" si="14"/>
        <v>Below Average</v>
      </c>
      <c r="AV54" s="66">
        <v>110000</v>
      </c>
      <c r="AW54" s="66">
        <v>1632</v>
      </c>
      <c r="AX54" s="66" t="s">
        <v>311</v>
      </c>
    </row>
    <row r="55" spans="1:50" customFormat="1" x14ac:dyDescent="0.2">
      <c r="A55">
        <v>54</v>
      </c>
      <c r="B55" s="12" t="s">
        <v>90</v>
      </c>
      <c r="C55" s="12" t="s">
        <v>90</v>
      </c>
      <c r="D55" s="12" t="s">
        <v>91</v>
      </c>
      <c r="E55" s="22">
        <v>9</v>
      </c>
      <c r="F55" s="22" t="s">
        <v>411</v>
      </c>
      <c r="G55" s="22" t="s">
        <v>115</v>
      </c>
      <c r="H55" s="22" t="str">
        <f t="shared" si="1"/>
        <v>1Story</v>
      </c>
      <c r="I55" s="22">
        <f t="shared" si="0"/>
        <v>69.182127006168557</v>
      </c>
      <c r="J55" s="22" t="str">
        <f t="shared" si="2"/>
        <v>Below Average</v>
      </c>
      <c r="K55" s="22">
        <v>5</v>
      </c>
      <c r="L55" s="22" t="str">
        <f t="shared" si="3"/>
        <v>Low</v>
      </c>
      <c r="M55" s="22">
        <v>1981</v>
      </c>
      <c r="N55" s="22">
        <f t="shared" si="4"/>
        <v>0</v>
      </c>
      <c r="O55" s="22"/>
      <c r="P55" s="22">
        <v>1987</v>
      </c>
      <c r="Q55" s="22">
        <f t="shared" si="5"/>
        <v>0</v>
      </c>
      <c r="R55" s="23">
        <v>1842</v>
      </c>
      <c r="S55" s="23" t="s">
        <v>311</v>
      </c>
      <c r="T55" s="23" t="s">
        <v>369</v>
      </c>
      <c r="U55" s="24">
        <v>1842</v>
      </c>
      <c r="V55" s="24" t="str">
        <f t="shared" si="6"/>
        <v>no</v>
      </c>
      <c r="W55" s="24">
        <v>0</v>
      </c>
      <c r="X55" s="24" t="str">
        <f t="shared" si="7"/>
        <v>no</v>
      </c>
      <c r="Y55" s="24" t="s">
        <v>413</v>
      </c>
      <c r="Z55" s="24">
        <f t="shared" si="8"/>
        <v>1</v>
      </c>
      <c r="AA55" s="24">
        <v>1842</v>
      </c>
      <c r="AB55" s="24" t="s">
        <v>311</v>
      </c>
      <c r="AC55" s="24" t="s">
        <v>369</v>
      </c>
      <c r="AD55" s="25">
        <v>2</v>
      </c>
      <c r="AE55" s="25">
        <v>0</v>
      </c>
      <c r="AF55" s="25">
        <v>0</v>
      </c>
      <c r="AG55" s="25">
        <v>1</v>
      </c>
      <c r="AH55" s="25">
        <v>3</v>
      </c>
      <c r="AI55" s="25" t="s">
        <v>414</v>
      </c>
      <c r="AJ55" s="57">
        <v>5</v>
      </c>
      <c r="AK55" s="57" t="str">
        <f t="shared" si="9"/>
        <v>Less</v>
      </c>
      <c r="AL55" s="57" t="s">
        <v>97</v>
      </c>
      <c r="AM55" s="57" t="str">
        <f t="shared" si="10"/>
        <v>High</v>
      </c>
      <c r="AN55" s="62">
        <v>3</v>
      </c>
      <c r="AO55" s="62" t="str">
        <f t="shared" si="11"/>
        <v>More</v>
      </c>
      <c r="AP55" s="62">
        <v>894</v>
      </c>
      <c r="AQ55" s="62" t="str">
        <f t="shared" si="12"/>
        <v>no</v>
      </c>
      <c r="AR55" s="62" t="str">
        <f t="shared" si="13"/>
        <v>Above Average</v>
      </c>
      <c r="AS55" s="64">
        <v>1</v>
      </c>
      <c r="AT55" s="68">
        <v>104.50597176981542</v>
      </c>
      <c r="AU55" s="68" t="str">
        <f t="shared" si="14"/>
        <v>Above Average</v>
      </c>
      <c r="AV55" s="66">
        <v>385000</v>
      </c>
      <c r="AW55" s="66">
        <v>3684</v>
      </c>
      <c r="AX55" s="66" t="s">
        <v>311</v>
      </c>
    </row>
    <row r="56" spans="1:50" customFormat="1" x14ac:dyDescent="0.2">
      <c r="A56">
        <v>55</v>
      </c>
      <c r="B56" s="12" t="s">
        <v>90</v>
      </c>
      <c r="C56" s="12" t="s">
        <v>90</v>
      </c>
      <c r="D56" s="12" t="s">
        <v>91</v>
      </c>
      <c r="E56" s="22">
        <v>5</v>
      </c>
      <c r="F56" s="22" t="s">
        <v>195</v>
      </c>
      <c r="G56" s="22" t="s">
        <v>197</v>
      </c>
      <c r="H56" s="22" t="str">
        <f t="shared" si="1"/>
        <v xml:space="preserve"> </v>
      </c>
      <c r="I56" s="22">
        <f t="shared" si="0"/>
        <v>74.693515888638117</v>
      </c>
      <c r="J56" s="22" t="str">
        <f t="shared" si="2"/>
        <v>Above Average</v>
      </c>
      <c r="K56" s="22">
        <v>5</v>
      </c>
      <c r="L56" s="22" t="str">
        <f t="shared" si="3"/>
        <v>Low</v>
      </c>
      <c r="M56" s="22">
        <v>1955</v>
      </c>
      <c r="N56" s="22">
        <f t="shared" si="4"/>
        <v>0</v>
      </c>
      <c r="O56" s="22"/>
      <c r="P56" s="22">
        <v>1955</v>
      </c>
      <c r="Q56" s="22">
        <f t="shared" si="5"/>
        <v>1</v>
      </c>
      <c r="R56" s="23">
        <v>384</v>
      </c>
      <c r="S56" s="23" t="s">
        <v>311</v>
      </c>
      <c r="T56" s="23" t="s">
        <v>370</v>
      </c>
      <c r="U56" s="24">
        <v>1360</v>
      </c>
      <c r="V56" s="24" t="str">
        <f t="shared" si="6"/>
        <v>no</v>
      </c>
      <c r="W56" s="24">
        <v>0</v>
      </c>
      <c r="X56" s="24" t="str">
        <f t="shared" si="7"/>
        <v>no</v>
      </c>
      <c r="Y56" s="24" t="s">
        <v>413</v>
      </c>
      <c r="Z56" s="24">
        <f t="shared" si="8"/>
        <v>0</v>
      </c>
      <c r="AA56" s="24">
        <v>1360</v>
      </c>
      <c r="AB56" s="24" t="s">
        <v>311</v>
      </c>
      <c r="AC56" s="24" t="s">
        <v>370</v>
      </c>
      <c r="AD56" s="25">
        <v>0</v>
      </c>
      <c r="AE56" s="25">
        <v>0</v>
      </c>
      <c r="AF56" s="25">
        <v>1</v>
      </c>
      <c r="AG56" s="25">
        <v>0</v>
      </c>
      <c r="AH56" s="25">
        <v>1</v>
      </c>
      <c r="AI56" s="25" t="s">
        <v>415</v>
      </c>
      <c r="AJ56" s="57">
        <v>6</v>
      </c>
      <c r="AK56" s="57" t="str">
        <f t="shared" si="9"/>
        <v>More</v>
      </c>
      <c r="AL56" s="57" t="s">
        <v>98</v>
      </c>
      <c r="AM56" s="57" t="str">
        <f t="shared" si="10"/>
        <v>Low</v>
      </c>
      <c r="AN56" s="62">
        <v>2</v>
      </c>
      <c r="AO56" s="62" t="str">
        <f t="shared" si="11"/>
        <v>More</v>
      </c>
      <c r="AP56" s="62">
        <v>572</v>
      </c>
      <c r="AQ56" s="62" t="str">
        <f t="shared" si="12"/>
        <v>no</v>
      </c>
      <c r="AR56" s="62" t="str">
        <f t="shared" si="13"/>
        <v>Above Average</v>
      </c>
      <c r="AS56" s="64">
        <v>1</v>
      </c>
      <c r="AT56" s="68">
        <v>74.541284403669721</v>
      </c>
      <c r="AU56" s="68" t="str">
        <f t="shared" si="14"/>
        <v>Above Average</v>
      </c>
      <c r="AV56" s="66">
        <v>130000</v>
      </c>
      <c r="AW56" s="66">
        <v>1744</v>
      </c>
      <c r="AX56" s="66" t="s">
        <v>311</v>
      </c>
    </row>
    <row r="57" spans="1:50" customFormat="1" x14ac:dyDescent="0.2">
      <c r="A57">
        <v>56</v>
      </c>
      <c r="B57" s="12" t="s">
        <v>90</v>
      </c>
      <c r="C57" s="12" t="s">
        <v>90</v>
      </c>
      <c r="D57" s="12" t="s">
        <v>91</v>
      </c>
      <c r="E57" s="22">
        <v>6</v>
      </c>
      <c r="F57" s="22" t="s">
        <v>195</v>
      </c>
      <c r="G57" s="22" t="s">
        <v>115</v>
      </c>
      <c r="H57" s="22" t="str">
        <f t="shared" si="1"/>
        <v>1Story</v>
      </c>
      <c r="I57" s="22">
        <f t="shared" si="0"/>
        <v>69.182127006168557</v>
      </c>
      <c r="J57" s="22" t="str">
        <f t="shared" si="2"/>
        <v>Below Average</v>
      </c>
      <c r="K57" s="22">
        <v>5</v>
      </c>
      <c r="L57" s="22" t="str">
        <f t="shared" si="3"/>
        <v>Low</v>
      </c>
      <c r="M57" s="22">
        <v>1964</v>
      </c>
      <c r="N57" s="22">
        <f t="shared" si="4"/>
        <v>0</v>
      </c>
      <c r="O57" s="22"/>
      <c r="P57" s="22">
        <v>1964</v>
      </c>
      <c r="Q57" s="22">
        <f t="shared" si="5"/>
        <v>0</v>
      </c>
      <c r="R57" s="23">
        <v>1425</v>
      </c>
      <c r="S57" s="23" t="s">
        <v>311</v>
      </c>
      <c r="T57" s="23" t="s">
        <v>369</v>
      </c>
      <c r="U57" s="24">
        <v>1425</v>
      </c>
      <c r="V57" s="24" t="str">
        <f t="shared" si="6"/>
        <v>no</v>
      </c>
      <c r="W57" s="24">
        <v>0</v>
      </c>
      <c r="X57" s="24" t="str">
        <f t="shared" si="7"/>
        <v>no</v>
      </c>
      <c r="Y57" s="24" t="s">
        <v>413</v>
      </c>
      <c r="Z57" s="24">
        <f t="shared" si="8"/>
        <v>1</v>
      </c>
      <c r="AA57" s="24">
        <v>1425</v>
      </c>
      <c r="AB57" s="24" t="s">
        <v>311</v>
      </c>
      <c r="AC57" s="24" t="s">
        <v>370</v>
      </c>
      <c r="AD57" s="25">
        <v>0</v>
      </c>
      <c r="AE57" s="25">
        <v>0</v>
      </c>
      <c r="AF57" s="25">
        <v>2</v>
      </c>
      <c r="AG57" s="25">
        <v>0</v>
      </c>
      <c r="AH57" s="25">
        <v>2</v>
      </c>
      <c r="AI57" s="25" t="s">
        <v>415</v>
      </c>
      <c r="AJ57" s="57">
        <v>7</v>
      </c>
      <c r="AK57" s="57" t="str">
        <f t="shared" si="9"/>
        <v>More</v>
      </c>
      <c r="AL57" s="57" t="s">
        <v>98</v>
      </c>
      <c r="AM57" s="57" t="str">
        <f t="shared" si="10"/>
        <v>Low</v>
      </c>
      <c r="AN57" s="62">
        <v>2</v>
      </c>
      <c r="AO57" s="62" t="str">
        <f t="shared" si="11"/>
        <v>More</v>
      </c>
      <c r="AP57" s="62">
        <v>576</v>
      </c>
      <c r="AQ57" s="62" t="str">
        <f t="shared" si="12"/>
        <v>no</v>
      </c>
      <c r="AR57" s="62" t="str">
        <f t="shared" si="13"/>
        <v>Above Average</v>
      </c>
      <c r="AS57" s="64">
        <v>1</v>
      </c>
      <c r="AT57" s="68">
        <v>63.333333333333336</v>
      </c>
      <c r="AU57" s="68" t="str">
        <f t="shared" si="14"/>
        <v>Below Average</v>
      </c>
      <c r="AV57" s="66">
        <v>180500</v>
      </c>
      <c r="AW57" s="66">
        <v>2850</v>
      </c>
      <c r="AX57" s="66" t="s">
        <v>311</v>
      </c>
    </row>
    <row r="58" spans="1:50" customFormat="1" x14ac:dyDescent="0.2">
      <c r="A58">
        <v>57</v>
      </c>
      <c r="B58" s="12" t="s">
        <v>90</v>
      </c>
      <c r="C58" s="12" t="s">
        <v>90</v>
      </c>
      <c r="D58" s="12" t="s">
        <v>198</v>
      </c>
      <c r="E58" s="22">
        <v>8</v>
      </c>
      <c r="F58" s="22" t="s">
        <v>411</v>
      </c>
      <c r="G58" s="22" t="s">
        <v>92</v>
      </c>
      <c r="H58" s="22" t="str">
        <f t="shared" si="1"/>
        <v>2Story</v>
      </c>
      <c r="I58" s="22">
        <f t="shared" si="0"/>
        <v>75.988545402704759</v>
      </c>
      <c r="J58" s="22" t="str">
        <f t="shared" si="2"/>
        <v>Above Average</v>
      </c>
      <c r="K58" s="22">
        <v>5</v>
      </c>
      <c r="L58" s="22" t="str">
        <f t="shared" si="3"/>
        <v>Low</v>
      </c>
      <c r="M58" s="22">
        <v>1999</v>
      </c>
      <c r="N58" s="22">
        <f t="shared" si="4"/>
        <v>0</v>
      </c>
      <c r="O58" s="22"/>
      <c r="P58" s="22">
        <v>2000</v>
      </c>
      <c r="Q58" s="22">
        <f t="shared" si="5"/>
        <v>0</v>
      </c>
      <c r="R58" s="23">
        <v>970</v>
      </c>
      <c r="S58" s="23" t="s">
        <v>311</v>
      </c>
      <c r="T58" s="23" t="s">
        <v>370</v>
      </c>
      <c r="U58" s="24">
        <v>983</v>
      </c>
      <c r="V58" s="24" t="str">
        <f t="shared" si="6"/>
        <v>no</v>
      </c>
      <c r="W58" s="24">
        <v>756</v>
      </c>
      <c r="X58" s="24" t="str">
        <f t="shared" si="7"/>
        <v>no</v>
      </c>
      <c r="Y58" s="24" t="s">
        <v>412</v>
      </c>
      <c r="Z58" s="24">
        <f t="shared" si="8"/>
        <v>1</v>
      </c>
      <c r="AA58" s="24">
        <v>1739</v>
      </c>
      <c r="AB58" s="24" t="s">
        <v>311</v>
      </c>
      <c r="AC58" s="24" t="s">
        <v>369</v>
      </c>
      <c r="AD58" s="25">
        <v>1</v>
      </c>
      <c r="AE58" s="25">
        <v>0</v>
      </c>
      <c r="AF58" s="25">
        <v>2</v>
      </c>
      <c r="AG58" s="25">
        <v>1</v>
      </c>
      <c r="AH58" s="25">
        <v>4</v>
      </c>
      <c r="AI58" s="25" t="s">
        <v>414</v>
      </c>
      <c r="AJ58" s="57">
        <v>7</v>
      </c>
      <c r="AK58" s="57" t="str">
        <f t="shared" si="9"/>
        <v>More</v>
      </c>
      <c r="AL58" s="57" t="s">
        <v>97</v>
      </c>
      <c r="AM58" s="57" t="str">
        <f t="shared" si="10"/>
        <v>High</v>
      </c>
      <c r="AN58" s="62">
        <v>2</v>
      </c>
      <c r="AO58" s="62" t="str">
        <f t="shared" si="11"/>
        <v>More</v>
      </c>
      <c r="AP58" s="62">
        <v>480</v>
      </c>
      <c r="AQ58" s="62" t="str">
        <f t="shared" si="12"/>
        <v>no</v>
      </c>
      <c r="AR58" s="62" t="str">
        <f t="shared" si="13"/>
        <v>Above Average</v>
      </c>
      <c r="AS58" s="64">
        <v>0</v>
      </c>
      <c r="AT58" s="68">
        <v>63.676633444075307</v>
      </c>
      <c r="AU58" s="68" t="str">
        <f t="shared" si="14"/>
        <v>Below Average</v>
      </c>
      <c r="AV58" s="66">
        <v>172500</v>
      </c>
      <c r="AW58" s="66">
        <v>2709</v>
      </c>
      <c r="AX58" s="66" t="s">
        <v>311</v>
      </c>
    </row>
    <row r="59" spans="1:50" customFormat="1" x14ac:dyDescent="0.2">
      <c r="A59">
        <v>58</v>
      </c>
      <c r="B59" s="12" t="s">
        <v>90</v>
      </c>
      <c r="C59" s="12" t="s">
        <v>90</v>
      </c>
      <c r="D59" s="12" t="s">
        <v>91</v>
      </c>
      <c r="E59" s="22">
        <v>7</v>
      </c>
      <c r="F59" s="22" t="s">
        <v>411</v>
      </c>
      <c r="G59" s="22" t="s">
        <v>92</v>
      </c>
      <c r="H59" s="22" t="str">
        <f t="shared" si="1"/>
        <v>2Story</v>
      </c>
      <c r="I59" s="22">
        <f t="shared" si="0"/>
        <v>75.988545402704759</v>
      </c>
      <c r="J59" s="22" t="str">
        <f t="shared" si="2"/>
        <v>Above Average</v>
      </c>
      <c r="K59" s="22">
        <v>5</v>
      </c>
      <c r="L59" s="22" t="str">
        <f t="shared" si="3"/>
        <v>Low</v>
      </c>
      <c r="M59" s="22">
        <v>2004</v>
      </c>
      <c r="N59" s="22">
        <f t="shared" si="4"/>
        <v>0</v>
      </c>
      <c r="O59" s="22"/>
      <c r="P59" s="22">
        <v>2004</v>
      </c>
      <c r="Q59" s="22">
        <f t="shared" si="5"/>
        <v>0</v>
      </c>
      <c r="R59" s="23">
        <v>860</v>
      </c>
      <c r="S59" s="23" t="s">
        <v>311</v>
      </c>
      <c r="T59" s="23" t="s">
        <v>370</v>
      </c>
      <c r="U59" s="24">
        <v>860</v>
      </c>
      <c r="V59" s="24" t="str">
        <f t="shared" si="6"/>
        <v>no</v>
      </c>
      <c r="W59" s="24">
        <v>860</v>
      </c>
      <c r="X59" s="24" t="str">
        <f t="shared" si="7"/>
        <v>no</v>
      </c>
      <c r="Y59" s="24" t="s">
        <v>412</v>
      </c>
      <c r="Z59" s="24">
        <f t="shared" si="8"/>
        <v>1</v>
      </c>
      <c r="AA59" s="24">
        <v>1720</v>
      </c>
      <c r="AB59" s="24" t="s">
        <v>311</v>
      </c>
      <c r="AC59" s="24" t="s">
        <v>369</v>
      </c>
      <c r="AD59" s="25">
        <v>0</v>
      </c>
      <c r="AE59" s="25">
        <v>0</v>
      </c>
      <c r="AF59" s="25">
        <v>2</v>
      </c>
      <c r="AG59" s="25">
        <v>1</v>
      </c>
      <c r="AH59" s="25">
        <v>3</v>
      </c>
      <c r="AI59" s="25" t="s">
        <v>414</v>
      </c>
      <c r="AJ59" s="57">
        <v>7</v>
      </c>
      <c r="AK59" s="57" t="str">
        <f t="shared" si="9"/>
        <v>More</v>
      </c>
      <c r="AL59" s="57" t="s">
        <v>97</v>
      </c>
      <c r="AM59" s="57" t="str">
        <f t="shared" si="10"/>
        <v>High</v>
      </c>
      <c r="AN59" s="62">
        <v>2</v>
      </c>
      <c r="AO59" s="62" t="str">
        <f t="shared" si="11"/>
        <v>More</v>
      </c>
      <c r="AP59" s="62">
        <v>565</v>
      </c>
      <c r="AQ59" s="62" t="str">
        <f t="shared" si="12"/>
        <v>no</v>
      </c>
      <c r="AR59" s="62" t="str">
        <f t="shared" si="13"/>
        <v>Above Average</v>
      </c>
      <c r="AS59" s="64">
        <v>0</v>
      </c>
      <c r="AT59" s="68">
        <v>76.162790697674424</v>
      </c>
      <c r="AU59" s="68" t="str">
        <f t="shared" si="14"/>
        <v>Above Average</v>
      </c>
      <c r="AV59" s="66">
        <v>196500</v>
      </c>
      <c r="AW59" s="66">
        <v>2580</v>
      </c>
      <c r="AX59" s="66" t="s">
        <v>311</v>
      </c>
    </row>
    <row r="60" spans="1:50" customFormat="1" x14ac:dyDescent="0.2">
      <c r="A60">
        <v>59</v>
      </c>
      <c r="B60" s="12" t="s">
        <v>90</v>
      </c>
      <c r="C60" s="12" t="s">
        <v>90</v>
      </c>
      <c r="D60" s="12" t="s">
        <v>91</v>
      </c>
      <c r="E60" s="22">
        <v>10</v>
      </c>
      <c r="F60" s="22" t="s">
        <v>411</v>
      </c>
      <c r="G60" s="22" t="s">
        <v>92</v>
      </c>
      <c r="H60" s="22" t="str">
        <f t="shared" si="1"/>
        <v>2Story</v>
      </c>
      <c r="I60" s="22">
        <f t="shared" si="0"/>
        <v>75.988545402704759</v>
      </c>
      <c r="J60" s="22" t="str">
        <f t="shared" si="2"/>
        <v>Above Average</v>
      </c>
      <c r="K60" s="22">
        <v>5</v>
      </c>
      <c r="L60" s="22" t="str">
        <f t="shared" si="3"/>
        <v>Low</v>
      </c>
      <c r="M60" s="22">
        <v>2006</v>
      </c>
      <c r="N60" s="22">
        <f t="shared" si="4"/>
        <v>0</v>
      </c>
      <c r="O60" s="22"/>
      <c r="P60" s="22">
        <v>2006</v>
      </c>
      <c r="Q60" s="22">
        <f t="shared" si="5"/>
        <v>0</v>
      </c>
      <c r="R60" s="23">
        <v>1410</v>
      </c>
      <c r="S60" s="23" t="s">
        <v>311</v>
      </c>
      <c r="T60" s="23" t="s">
        <v>369</v>
      </c>
      <c r="U60" s="24">
        <v>1426</v>
      </c>
      <c r="V60" s="24" t="str">
        <f t="shared" si="6"/>
        <v>no</v>
      </c>
      <c r="W60" s="24">
        <v>1519</v>
      </c>
      <c r="X60" s="24" t="str">
        <f t="shared" si="7"/>
        <v>no</v>
      </c>
      <c r="Y60" s="24" t="s">
        <v>412</v>
      </c>
      <c r="Z60" s="24">
        <f t="shared" si="8"/>
        <v>0</v>
      </c>
      <c r="AA60" s="24">
        <v>2945</v>
      </c>
      <c r="AB60" s="24" t="s">
        <v>313</v>
      </c>
      <c r="AC60" s="24" t="s">
        <v>369</v>
      </c>
      <c r="AD60" s="25">
        <v>0</v>
      </c>
      <c r="AE60" s="25">
        <v>0</v>
      </c>
      <c r="AF60" s="25">
        <v>3</v>
      </c>
      <c r="AG60" s="25">
        <v>1</v>
      </c>
      <c r="AH60" s="25">
        <v>4</v>
      </c>
      <c r="AI60" s="25" t="s">
        <v>414</v>
      </c>
      <c r="AJ60" s="57">
        <v>10</v>
      </c>
      <c r="AK60" s="57" t="str">
        <f t="shared" si="9"/>
        <v>More</v>
      </c>
      <c r="AL60" s="57" t="s">
        <v>97</v>
      </c>
      <c r="AM60" s="57" t="str">
        <f t="shared" si="10"/>
        <v>High</v>
      </c>
      <c r="AN60" s="62">
        <v>3</v>
      </c>
      <c r="AO60" s="62" t="str">
        <f t="shared" si="11"/>
        <v>More</v>
      </c>
      <c r="AP60" s="62">
        <v>641</v>
      </c>
      <c r="AQ60" s="62" t="str">
        <f t="shared" si="12"/>
        <v>no</v>
      </c>
      <c r="AR60" s="62" t="str">
        <f t="shared" si="13"/>
        <v>Above Average</v>
      </c>
      <c r="AS60" s="64">
        <v>1</v>
      </c>
      <c r="AT60" s="68">
        <v>100.75315729047072</v>
      </c>
      <c r="AU60" s="68" t="str">
        <f t="shared" si="14"/>
        <v>Above Average</v>
      </c>
      <c r="AV60" s="66">
        <v>438780</v>
      </c>
      <c r="AW60" s="66">
        <v>4355</v>
      </c>
      <c r="AX60" s="66" t="s">
        <v>311</v>
      </c>
    </row>
    <row r="61" spans="1:50" customFormat="1" x14ac:dyDescent="0.2">
      <c r="A61">
        <v>60</v>
      </c>
      <c r="B61" s="12" t="s">
        <v>90</v>
      </c>
      <c r="C61" s="12" t="s">
        <v>90</v>
      </c>
      <c r="D61" s="12" t="s">
        <v>91</v>
      </c>
      <c r="E61" s="22">
        <v>5</v>
      </c>
      <c r="F61" s="22" t="s">
        <v>195</v>
      </c>
      <c r="G61" s="22" t="s">
        <v>115</v>
      </c>
      <c r="H61" s="22" t="str">
        <f t="shared" si="1"/>
        <v>1Story</v>
      </c>
      <c r="I61" s="22">
        <f t="shared" si="0"/>
        <v>69.182127006168557</v>
      </c>
      <c r="J61" s="22" t="str">
        <f t="shared" si="2"/>
        <v>Below Average</v>
      </c>
      <c r="K61" s="22">
        <v>7</v>
      </c>
      <c r="L61" s="22" t="str">
        <f t="shared" si="3"/>
        <v>High</v>
      </c>
      <c r="M61" s="22">
        <v>1972</v>
      </c>
      <c r="N61" s="22">
        <f t="shared" si="4"/>
        <v>0</v>
      </c>
      <c r="O61" s="22"/>
      <c r="P61" s="22">
        <v>1972</v>
      </c>
      <c r="Q61" s="22">
        <f t="shared" si="5"/>
        <v>0</v>
      </c>
      <c r="R61" s="23">
        <v>780</v>
      </c>
      <c r="S61" s="23" t="s">
        <v>311</v>
      </c>
      <c r="T61" s="23" t="s">
        <v>370</v>
      </c>
      <c r="U61" s="24">
        <v>780</v>
      </c>
      <c r="V61" s="24" t="str">
        <f t="shared" si="6"/>
        <v>no</v>
      </c>
      <c r="W61" s="24">
        <v>0</v>
      </c>
      <c r="X61" s="24" t="str">
        <f t="shared" si="7"/>
        <v>no</v>
      </c>
      <c r="Y61" s="24" t="s">
        <v>413</v>
      </c>
      <c r="Z61" s="24">
        <f t="shared" si="8"/>
        <v>0</v>
      </c>
      <c r="AA61" s="24">
        <v>780</v>
      </c>
      <c r="AB61" s="24" t="s">
        <v>311</v>
      </c>
      <c r="AC61" s="24" t="s">
        <v>370</v>
      </c>
      <c r="AD61" s="25">
        <v>0</v>
      </c>
      <c r="AE61" s="25">
        <v>0</v>
      </c>
      <c r="AF61" s="25">
        <v>1</v>
      </c>
      <c r="AG61" s="25">
        <v>0</v>
      </c>
      <c r="AH61" s="25">
        <v>1</v>
      </c>
      <c r="AI61" s="25" t="s">
        <v>415</v>
      </c>
      <c r="AJ61" s="57">
        <v>4</v>
      </c>
      <c r="AK61" s="57" t="str">
        <f t="shared" si="9"/>
        <v>Less</v>
      </c>
      <c r="AL61" s="57" t="s">
        <v>98</v>
      </c>
      <c r="AM61" s="57" t="str">
        <f t="shared" si="10"/>
        <v>Low</v>
      </c>
      <c r="AN61" s="62">
        <v>1</v>
      </c>
      <c r="AO61" s="62" t="str">
        <f t="shared" si="11"/>
        <v>Less</v>
      </c>
      <c r="AP61" s="62">
        <v>352</v>
      </c>
      <c r="AQ61" s="62" t="str">
        <f t="shared" si="12"/>
        <v>no</v>
      </c>
      <c r="AR61" s="62" t="str">
        <f t="shared" si="13"/>
        <v>Below Average</v>
      </c>
      <c r="AS61" s="64">
        <v>0</v>
      </c>
      <c r="AT61" s="68">
        <v>80.064102564102569</v>
      </c>
      <c r="AU61" s="68" t="str">
        <f t="shared" si="14"/>
        <v>Above Average</v>
      </c>
      <c r="AV61" s="66">
        <v>124900</v>
      </c>
      <c r="AW61" s="66">
        <v>1560</v>
      </c>
      <c r="AX61" s="66" t="s">
        <v>311</v>
      </c>
    </row>
    <row r="62" spans="1:50" customFormat="1" x14ac:dyDescent="0.2">
      <c r="A62">
        <v>61</v>
      </c>
      <c r="B62" s="12" t="s">
        <v>171</v>
      </c>
      <c r="C62" s="12" t="s">
        <v>90</v>
      </c>
      <c r="D62" s="12" t="s">
        <v>91</v>
      </c>
      <c r="E62" s="22">
        <v>6</v>
      </c>
      <c r="F62" s="22" t="s">
        <v>195</v>
      </c>
      <c r="G62" s="22" t="s">
        <v>115</v>
      </c>
      <c r="H62" s="22" t="str">
        <f t="shared" si="1"/>
        <v>1Story</v>
      </c>
      <c r="I62" s="22">
        <f t="shared" si="0"/>
        <v>69.182127006168557</v>
      </c>
      <c r="J62" s="22" t="str">
        <f t="shared" si="2"/>
        <v>Below Average</v>
      </c>
      <c r="K62" s="22">
        <v>5</v>
      </c>
      <c r="L62" s="22" t="str">
        <f t="shared" si="3"/>
        <v>Low</v>
      </c>
      <c r="M62" s="22">
        <v>2004</v>
      </c>
      <c r="N62" s="22">
        <f t="shared" si="4"/>
        <v>0</v>
      </c>
      <c r="O62" s="22"/>
      <c r="P62" s="22">
        <v>2004</v>
      </c>
      <c r="Q62" s="22">
        <f t="shared" si="5"/>
        <v>0</v>
      </c>
      <c r="R62" s="23">
        <v>1158</v>
      </c>
      <c r="S62" s="23" t="s">
        <v>311</v>
      </c>
      <c r="T62" s="23" t="s">
        <v>369</v>
      </c>
      <c r="U62" s="24">
        <v>1158</v>
      </c>
      <c r="V62" s="24" t="str">
        <f t="shared" si="6"/>
        <v>no</v>
      </c>
      <c r="W62" s="24">
        <v>0</v>
      </c>
      <c r="X62" s="24" t="str">
        <f t="shared" si="7"/>
        <v>no</v>
      </c>
      <c r="Y62" s="24" t="s">
        <v>413</v>
      </c>
      <c r="Z62" s="24">
        <f t="shared" si="8"/>
        <v>0</v>
      </c>
      <c r="AA62" s="24">
        <v>1158</v>
      </c>
      <c r="AB62" s="24" t="s">
        <v>311</v>
      </c>
      <c r="AC62" s="24" t="s">
        <v>370</v>
      </c>
      <c r="AD62" s="25">
        <v>1</v>
      </c>
      <c r="AE62" s="25">
        <v>0</v>
      </c>
      <c r="AF62" s="25">
        <v>1</v>
      </c>
      <c r="AG62" s="25">
        <v>1</v>
      </c>
      <c r="AH62" s="25">
        <v>3</v>
      </c>
      <c r="AI62" s="25" t="s">
        <v>414</v>
      </c>
      <c r="AJ62" s="57">
        <v>5</v>
      </c>
      <c r="AK62" s="57" t="str">
        <f t="shared" si="9"/>
        <v>Less</v>
      </c>
      <c r="AL62" s="57" t="s">
        <v>97</v>
      </c>
      <c r="AM62" s="57" t="str">
        <f t="shared" si="10"/>
        <v>High</v>
      </c>
      <c r="AN62" s="62">
        <v>2</v>
      </c>
      <c r="AO62" s="62" t="str">
        <f t="shared" si="11"/>
        <v>More</v>
      </c>
      <c r="AP62" s="62">
        <v>576</v>
      </c>
      <c r="AQ62" s="62" t="str">
        <f t="shared" si="12"/>
        <v>no</v>
      </c>
      <c r="AR62" s="62" t="str">
        <f t="shared" si="13"/>
        <v>Above Average</v>
      </c>
      <c r="AS62" s="64">
        <v>0</v>
      </c>
      <c r="AT62" s="68">
        <v>68.221070811744383</v>
      </c>
      <c r="AU62" s="68" t="str">
        <f t="shared" si="14"/>
        <v>Below Average</v>
      </c>
      <c r="AV62" s="66">
        <v>158000</v>
      </c>
      <c r="AW62" s="66">
        <v>2316</v>
      </c>
      <c r="AX62" s="66" t="s">
        <v>311</v>
      </c>
    </row>
    <row r="63" spans="1:50" customFormat="1" x14ac:dyDescent="0.2">
      <c r="A63">
        <v>62</v>
      </c>
      <c r="B63" s="12" t="s">
        <v>90</v>
      </c>
      <c r="C63" s="12" t="s">
        <v>90</v>
      </c>
      <c r="D63" s="12" t="s">
        <v>91</v>
      </c>
      <c r="E63" s="22">
        <v>5</v>
      </c>
      <c r="F63" s="22" t="s">
        <v>195</v>
      </c>
      <c r="G63" s="22" t="s">
        <v>201</v>
      </c>
      <c r="H63" s="22" t="str">
        <f t="shared" si="1"/>
        <v>2Story</v>
      </c>
      <c r="I63" s="22">
        <f t="shared" si="0"/>
        <v>59.660197117901056</v>
      </c>
      <c r="J63" s="22" t="str">
        <f t="shared" si="2"/>
        <v>Below Average</v>
      </c>
      <c r="K63" s="22">
        <v>7</v>
      </c>
      <c r="L63" s="22" t="str">
        <f t="shared" si="3"/>
        <v>High</v>
      </c>
      <c r="M63" s="22">
        <v>1920</v>
      </c>
      <c r="N63" s="22">
        <f t="shared" si="4"/>
        <v>1</v>
      </c>
      <c r="O63" s="22"/>
      <c r="P63" s="22">
        <v>1996</v>
      </c>
      <c r="Q63" s="22">
        <f t="shared" si="5"/>
        <v>0</v>
      </c>
      <c r="R63" s="23">
        <v>530</v>
      </c>
      <c r="S63" s="23" t="s">
        <v>311</v>
      </c>
      <c r="T63" s="23" t="s">
        <v>370</v>
      </c>
      <c r="U63" s="24">
        <v>581</v>
      </c>
      <c r="V63" s="24" t="str">
        <f t="shared" si="6"/>
        <v>no</v>
      </c>
      <c r="W63" s="24">
        <v>530</v>
      </c>
      <c r="X63" s="24" t="str">
        <f t="shared" si="7"/>
        <v>no</v>
      </c>
      <c r="Y63" s="24" t="s">
        <v>412</v>
      </c>
      <c r="Z63" s="24">
        <f t="shared" si="8"/>
        <v>1</v>
      </c>
      <c r="AA63" s="24">
        <v>1111</v>
      </c>
      <c r="AB63" s="24" t="s">
        <v>311</v>
      </c>
      <c r="AC63" s="24" t="s">
        <v>370</v>
      </c>
      <c r="AD63" s="25">
        <v>0</v>
      </c>
      <c r="AE63" s="25">
        <v>0</v>
      </c>
      <c r="AF63" s="25">
        <v>1</v>
      </c>
      <c r="AG63" s="25">
        <v>0</v>
      </c>
      <c r="AH63" s="25">
        <v>1</v>
      </c>
      <c r="AI63" s="25" t="s">
        <v>415</v>
      </c>
      <c r="AJ63" s="57">
        <v>6</v>
      </c>
      <c r="AK63" s="57" t="str">
        <f t="shared" si="9"/>
        <v>More</v>
      </c>
      <c r="AL63" s="57" t="s">
        <v>147</v>
      </c>
      <c r="AM63" s="57" t="str">
        <f t="shared" si="10"/>
        <v>Low</v>
      </c>
      <c r="AN63" s="62">
        <v>1</v>
      </c>
      <c r="AO63" s="62" t="str">
        <f t="shared" si="11"/>
        <v>Less</v>
      </c>
      <c r="AP63" s="62">
        <v>288</v>
      </c>
      <c r="AQ63" s="62" t="str">
        <f t="shared" si="12"/>
        <v>no</v>
      </c>
      <c r="AR63" s="62" t="str">
        <f t="shared" si="13"/>
        <v>Below Average</v>
      </c>
      <c r="AS63" s="64">
        <v>0</v>
      </c>
      <c r="AT63" s="68">
        <v>61.547836684948201</v>
      </c>
      <c r="AU63" s="68" t="str">
        <f t="shared" si="14"/>
        <v>Below Average</v>
      </c>
      <c r="AV63" s="66">
        <v>101000</v>
      </c>
      <c r="AW63" s="66">
        <v>1641</v>
      </c>
      <c r="AX63" s="66" t="s">
        <v>311</v>
      </c>
    </row>
    <row r="64" spans="1:50" customFormat="1" x14ac:dyDescent="0.2">
      <c r="A64">
        <v>63</v>
      </c>
      <c r="B64" s="12" t="s">
        <v>90</v>
      </c>
      <c r="C64" s="12" t="s">
        <v>90</v>
      </c>
      <c r="D64" s="12" t="s">
        <v>179</v>
      </c>
      <c r="E64" s="22">
        <v>8</v>
      </c>
      <c r="F64" s="22" t="s">
        <v>411</v>
      </c>
      <c r="G64" s="22" t="s">
        <v>115</v>
      </c>
      <c r="H64" s="22" t="str">
        <f t="shared" si="1"/>
        <v>1Story</v>
      </c>
      <c r="I64" s="22">
        <f t="shared" si="0"/>
        <v>69.182127006168557</v>
      </c>
      <c r="J64" s="22" t="str">
        <f t="shared" si="2"/>
        <v>Below Average</v>
      </c>
      <c r="K64" s="22">
        <v>5</v>
      </c>
      <c r="L64" s="22" t="str">
        <f t="shared" si="3"/>
        <v>Low</v>
      </c>
      <c r="M64" s="22">
        <v>2006</v>
      </c>
      <c r="N64" s="22">
        <f t="shared" si="4"/>
        <v>0</v>
      </c>
      <c r="O64" s="22"/>
      <c r="P64" s="22">
        <v>2006</v>
      </c>
      <c r="Q64" s="22">
        <f t="shared" si="5"/>
        <v>0</v>
      </c>
      <c r="R64" s="23">
        <v>1370</v>
      </c>
      <c r="S64" s="23" t="s">
        <v>311</v>
      </c>
      <c r="T64" s="23" t="s">
        <v>369</v>
      </c>
      <c r="U64" s="24">
        <v>1370</v>
      </c>
      <c r="V64" s="24" t="str">
        <f t="shared" si="6"/>
        <v>no</v>
      </c>
      <c r="W64" s="24">
        <v>0</v>
      </c>
      <c r="X64" s="24" t="str">
        <f t="shared" si="7"/>
        <v>no</v>
      </c>
      <c r="Y64" s="24" t="s">
        <v>413</v>
      </c>
      <c r="Z64" s="24">
        <f t="shared" si="8"/>
        <v>0</v>
      </c>
      <c r="AA64" s="24">
        <v>1370</v>
      </c>
      <c r="AB64" s="24" t="s">
        <v>311</v>
      </c>
      <c r="AC64" s="24" t="s">
        <v>370</v>
      </c>
      <c r="AD64" s="25">
        <v>0</v>
      </c>
      <c r="AE64" s="25">
        <v>0</v>
      </c>
      <c r="AF64" s="25">
        <v>2</v>
      </c>
      <c r="AG64" s="25">
        <v>0</v>
      </c>
      <c r="AH64" s="25">
        <v>2</v>
      </c>
      <c r="AI64" s="25" t="s">
        <v>415</v>
      </c>
      <c r="AJ64" s="57">
        <v>6</v>
      </c>
      <c r="AK64" s="57" t="str">
        <f t="shared" si="9"/>
        <v>More</v>
      </c>
      <c r="AL64" s="57" t="s">
        <v>97</v>
      </c>
      <c r="AM64" s="57" t="str">
        <f t="shared" si="10"/>
        <v>High</v>
      </c>
      <c r="AN64" s="62">
        <v>2</v>
      </c>
      <c r="AO64" s="62" t="str">
        <f t="shared" si="11"/>
        <v>More</v>
      </c>
      <c r="AP64" s="62">
        <v>484</v>
      </c>
      <c r="AQ64" s="62" t="str">
        <f t="shared" si="12"/>
        <v>no</v>
      </c>
      <c r="AR64" s="62" t="str">
        <f t="shared" si="13"/>
        <v>Above Average</v>
      </c>
      <c r="AS64" s="64">
        <v>1</v>
      </c>
      <c r="AT64" s="68">
        <v>73.9051094890511</v>
      </c>
      <c r="AU64" s="68" t="str">
        <f t="shared" si="14"/>
        <v>Above Average</v>
      </c>
      <c r="AV64" s="66">
        <v>202500</v>
      </c>
      <c r="AW64" s="66">
        <v>2740</v>
      </c>
      <c r="AX64" s="66" t="s">
        <v>311</v>
      </c>
    </row>
    <row r="65" spans="1:50" customFormat="1" x14ac:dyDescent="0.2">
      <c r="A65">
        <v>64</v>
      </c>
      <c r="B65" s="12" t="s">
        <v>202</v>
      </c>
      <c r="C65" s="12" t="s">
        <v>114</v>
      </c>
      <c r="D65" s="12" t="s">
        <v>91</v>
      </c>
      <c r="E65" s="22">
        <v>7</v>
      </c>
      <c r="F65" s="22" t="s">
        <v>411</v>
      </c>
      <c r="G65" s="22" t="s">
        <v>92</v>
      </c>
      <c r="H65" s="22" t="str">
        <f t="shared" si="1"/>
        <v>2Story</v>
      </c>
      <c r="I65" s="22">
        <f t="shared" si="0"/>
        <v>75.988545402704759</v>
      </c>
      <c r="J65" s="22" t="str">
        <f t="shared" si="2"/>
        <v>Above Average</v>
      </c>
      <c r="K65" s="22">
        <v>6</v>
      </c>
      <c r="L65" s="22" t="str">
        <f t="shared" si="3"/>
        <v>High</v>
      </c>
      <c r="M65" s="22">
        <v>1921</v>
      </c>
      <c r="N65" s="22">
        <f t="shared" si="4"/>
        <v>1</v>
      </c>
      <c r="O65" s="22"/>
      <c r="P65" s="22">
        <v>1950</v>
      </c>
      <c r="Q65" s="22">
        <f t="shared" si="5"/>
        <v>1</v>
      </c>
      <c r="R65" s="23">
        <v>576</v>
      </c>
      <c r="S65" s="23" t="s">
        <v>311</v>
      </c>
      <c r="T65" s="23" t="s">
        <v>370</v>
      </c>
      <c r="U65" s="24">
        <v>902</v>
      </c>
      <c r="V65" s="24" t="str">
        <f t="shared" si="6"/>
        <v>no</v>
      </c>
      <c r="W65" s="24">
        <v>808</v>
      </c>
      <c r="X65" s="24" t="str">
        <f t="shared" si="7"/>
        <v>no</v>
      </c>
      <c r="Y65" s="24" t="s">
        <v>412</v>
      </c>
      <c r="Z65" s="24">
        <f t="shared" si="8"/>
        <v>0</v>
      </c>
      <c r="AA65" s="24">
        <v>1710</v>
      </c>
      <c r="AB65" s="24" t="s">
        <v>311</v>
      </c>
      <c r="AC65" s="24" t="s">
        <v>369</v>
      </c>
      <c r="AD65" s="25">
        <v>0</v>
      </c>
      <c r="AE65" s="25">
        <v>0</v>
      </c>
      <c r="AF65" s="25">
        <v>2</v>
      </c>
      <c r="AG65" s="25">
        <v>0</v>
      </c>
      <c r="AH65" s="25">
        <v>2</v>
      </c>
      <c r="AI65" s="25" t="s">
        <v>415</v>
      </c>
      <c r="AJ65" s="57">
        <v>9</v>
      </c>
      <c r="AK65" s="57" t="str">
        <f t="shared" si="9"/>
        <v>More</v>
      </c>
      <c r="AL65" s="57" t="s">
        <v>98</v>
      </c>
      <c r="AM65" s="57" t="str">
        <f t="shared" si="10"/>
        <v>Low</v>
      </c>
      <c r="AN65" s="62">
        <v>2</v>
      </c>
      <c r="AO65" s="62" t="str">
        <f t="shared" si="11"/>
        <v>More</v>
      </c>
      <c r="AP65" s="62">
        <v>480</v>
      </c>
      <c r="AQ65" s="62" t="str">
        <f t="shared" si="12"/>
        <v>no</v>
      </c>
      <c r="AR65" s="62" t="str">
        <f t="shared" si="13"/>
        <v>Above Average</v>
      </c>
      <c r="AS65" s="64">
        <v>0</v>
      </c>
      <c r="AT65" s="68">
        <v>61.242344706911638</v>
      </c>
      <c r="AU65" s="68" t="str">
        <f t="shared" si="14"/>
        <v>Below Average</v>
      </c>
      <c r="AV65" s="66">
        <v>140000</v>
      </c>
      <c r="AW65" s="66">
        <v>2286</v>
      </c>
      <c r="AX65" s="66" t="s">
        <v>311</v>
      </c>
    </row>
    <row r="66" spans="1:50" customFormat="1" x14ac:dyDescent="0.2">
      <c r="A66">
        <v>65</v>
      </c>
      <c r="B66" s="12" t="s">
        <v>90</v>
      </c>
      <c r="C66" s="12" t="s">
        <v>90</v>
      </c>
      <c r="D66" s="12" t="s">
        <v>91</v>
      </c>
      <c r="E66" s="22">
        <v>7</v>
      </c>
      <c r="F66" s="22" t="s">
        <v>411</v>
      </c>
      <c r="G66" s="22" t="s">
        <v>92</v>
      </c>
      <c r="H66" s="22" t="str">
        <f t="shared" si="1"/>
        <v>2Story</v>
      </c>
      <c r="I66" s="22">
        <f t="shared" ref="I66:I129" si="15">IFERROR(AVERAGEIFS($AT$2:$AT$1461,$G$2:$G$1461,$G66,$D$2:$D$1461,"1Fam"),"")</f>
        <v>75.988545402704759</v>
      </c>
      <c r="J66" s="22" t="str">
        <f t="shared" si="2"/>
        <v>Above Average</v>
      </c>
      <c r="K66" s="22">
        <v>5</v>
      </c>
      <c r="L66" s="22" t="str">
        <f t="shared" si="3"/>
        <v>Low</v>
      </c>
      <c r="M66" s="22">
        <v>1997</v>
      </c>
      <c r="N66" s="22">
        <f t="shared" si="4"/>
        <v>0</v>
      </c>
      <c r="O66" s="22"/>
      <c r="P66" s="22">
        <v>1998</v>
      </c>
      <c r="Q66" s="22">
        <f t="shared" si="5"/>
        <v>0</v>
      </c>
      <c r="R66" s="23">
        <v>1057</v>
      </c>
      <c r="S66" s="23" t="s">
        <v>311</v>
      </c>
      <c r="T66" s="23" t="s">
        <v>370</v>
      </c>
      <c r="U66" s="24">
        <v>1057</v>
      </c>
      <c r="V66" s="24" t="str">
        <f t="shared" si="6"/>
        <v>no</v>
      </c>
      <c r="W66" s="24">
        <v>977</v>
      </c>
      <c r="X66" s="24" t="str">
        <f t="shared" si="7"/>
        <v>no</v>
      </c>
      <c r="Y66" s="24" t="s">
        <v>412</v>
      </c>
      <c r="Z66" s="24">
        <f t="shared" si="8"/>
        <v>1</v>
      </c>
      <c r="AA66" s="24">
        <v>2034</v>
      </c>
      <c r="AB66" s="24" t="s">
        <v>311</v>
      </c>
      <c r="AC66" s="24" t="s">
        <v>369</v>
      </c>
      <c r="AD66" s="25">
        <v>1</v>
      </c>
      <c r="AE66" s="25">
        <v>0</v>
      </c>
      <c r="AF66" s="25">
        <v>2</v>
      </c>
      <c r="AG66" s="25">
        <v>1</v>
      </c>
      <c r="AH66" s="25">
        <v>4</v>
      </c>
      <c r="AI66" s="25" t="s">
        <v>414</v>
      </c>
      <c r="AJ66" s="57">
        <v>8</v>
      </c>
      <c r="AK66" s="57" t="str">
        <f t="shared" si="9"/>
        <v>More</v>
      </c>
      <c r="AL66" s="57" t="s">
        <v>97</v>
      </c>
      <c r="AM66" s="57" t="str">
        <f t="shared" si="10"/>
        <v>High</v>
      </c>
      <c r="AN66" s="62">
        <v>2</v>
      </c>
      <c r="AO66" s="62" t="str">
        <f t="shared" si="11"/>
        <v>More</v>
      </c>
      <c r="AP66" s="62">
        <v>645</v>
      </c>
      <c r="AQ66" s="62" t="str">
        <f t="shared" si="12"/>
        <v>no</v>
      </c>
      <c r="AR66" s="62" t="str">
        <f t="shared" si="13"/>
        <v>Above Average</v>
      </c>
      <c r="AS66" s="64">
        <v>0</v>
      </c>
      <c r="AT66" s="68">
        <v>71.012617275962469</v>
      </c>
      <c r="AU66" s="68" t="str">
        <f t="shared" si="14"/>
        <v>Above Average</v>
      </c>
      <c r="AV66" s="66">
        <v>219500</v>
      </c>
      <c r="AW66" s="66">
        <v>3091</v>
      </c>
      <c r="AX66" s="66" t="s">
        <v>311</v>
      </c>
    </row>
    <row r="67" spans="1:50" customFormat="1" x14ac:dyDescent="0.2">
      <c r="A67">
        <v>66</v>
      </c>
      <c r="B67" s="12" t="s">
        <v>90</v>
      </c>
      <c r="C67" s="12" t="s">
        <v>90</v>
      </c>
      <c r="D67" s="12" t="s">
        <v>91</v>
      </c>
      <c r="E67" s="22">
        <v>8</v>
      </c>
      <c r="F67" s="22" t="s">
        <v>411</v>
      </c>
      <c r="G67" s="22" t="s">
        <v>92</v>
      </c>
      <c r="H67" s="22" t="str">
        <f t="shared" ref="H67:H130" si="16">IF(OR(G67 = "SFoyer", G67 = "SLvl"), " ", IF(OR(G67 = "1.5Fin", G67 = "1.5Unf"), "1Story", IF(OR(G67 = "2.5Fin", G67 = "2.5Unf"), "2Story", G67)))</f>
        <v>2Story</v>
      </c>
      <c r="I67" s="22">
        <f t="shared" si="15"/>
        <v>75.988545402704759</v>
      </c>
      <c r="J67" s="22" t="str">
        <f t="shared" ref="J67:J130" si="17">IF(I67&gt;=AVERAGE(I$2:I$1461),"Above Average","Below Average")</f>
        <v>Above Average</v>
      </c>
      <c r="K67" s="22">
        <v>5</v>
      </c>
      <c r="L67" s="22" t="str">
        <f t="shared" ref="L67:L130" si="18">IF(K67&gt;=6, "High", "Low")</f>
        <v>Low</v>
      </c>
      <c r="M67" s="22">
        <v>2004</v>
      </c>
      <c r="N67" s="22">
        <f t="shared" ref="N67:N130" si="19">IF(M67&lt;=1954,1,0)</f>
        <v>0</v>
      </c>
      <c r="O67" s="22"/>
      <c r="P67" s="22">
        <v>2005</v>
      </c>
      <c r="Q67" s="22">
        <f t="shared" ref="Q67:Q130" si="20">IF(P67&lt;=1961, 1,0)</f>
        <v>0</v>
      </c>
      <c r="R67" s="23">
        <v>1143</v>
      </c>
      <c r="S67" s="23" t="s">
        <v>311</v>
      </c>
      <c r="T67" s="23" t="s">
        <v>369</v>
      </c>
      <c r="U67" s="24">
        <v>1143</v>
      </c>
      <c r="V67" s="24" t="str">
        <f t="shared" ref="V67:V130" si="21">IF(OR(U67&lt;(QUARTILE(U$2:U$1461,1))-(((QUARTILE(U$2:U$1461,3))-(QUARTILE(U$2:U$1461,1)))*1.5),U67&gt;(QUARTILE(U$2:U$1461,3))+(((QUARTILE(U$2:U$1461,3))-(QUARTILE(U$2:U$1461,1)))*1.5)),"yes","no")</f>
        <v>no</v>
      </c>
      <c r="W67" s="24">
        <v>1330</v>
      </c>
      <c r="X67" s="24" t="str">
        <f t="shared" ref="X67:X130" si="22">IF(OR(W67&lt;(QUARTILE(W$2:W$1461,1))-(((QUARTILE(W$2:W$1461,3))-(QUARTILE(W$2:W$1461,1)))*1.5),W67&gt;(QUARTILE(W$2:W$1461,3))+(((QUARTILE(W$2:W$1461,3))-(QUARTILE(W$2:W$1461,1)))*1.5)),"yes","no")</f>
        <v>no</v>
      </c>
      <c r="Y67" s="24" t="s">
        <v>412</v>
      </c>
      <c r="Z67" s="24">
        <f t="shared" ref="Z67:Z130" si="23">IF($W75&gt;0,1,0)</f>
        <v>0</v>
      </c>
      <c r="AA67" s="24">
        <v>2473</v>
      </c>
      <c r="AB67" s="24" t="s">
        <v>311</v>
      </c>
      <c r="AC67" s="24" t="s">
        <v>369</v>
      </c>
      <c r="AD67" s="25">
        <v>0</v>
      </c>
      <c r="AE67" s="25">
        <v>0</v>
      </c>
      <c r="AF67" s="25">
        <v>2</v>
      </c>
      <c r="AG67" s="25">
        <v>1</v>
      </c>
      <c r="AH67" s="25">
        <v>3</v>
      </c>
      <c r="AI67" s="25" t="s">
        <v>414</v>
      </c>
      <c r="AJ67" s="57">
        <v>9</v>
      </c>
      <c r="AK67" s="57" t="str">
        <f t="shared" ref="AK67:AK130" si="24">IF(AJ67&gt;=6, "More", "Less")</f>
        <v>More</v>
      </c>
      <c r="AL67" s="57" t="s">
        <v>97</v>
      </c>
      <c r="AM67" s="57" t="str">
        <f t="shared" ref="AM67:AM130" si="25">IF(OR(AL67 = "Gd", AL67 = "Ex"), "High", "Low")</f>
        <v>High</v>
      </c>
      <c r="AN67" s="62">
        <v>3</v>
      </c>
      <c r="AO67" s="62" t="str">
        <f t="shared" ref="AO67:AO130" si="26">IF(AN67&gt;=2, "More", "Less")</f>
        <v>More</v>
      </c>
      <c r="AP67" s="62">
        <v>852</v>
      </c>
      <c r="AQ67" s="62" t="str">
        <f t="shared" ref="AQ67:AQ130" si="27">IF(OR(AP67&lt;(QUARTILE(AP$2:AP$1461,1))-(((QUARTILE(AP$2:AP$1461,3))-(QUARTILE(AP$2:AP$1461,1)))*1.5),AP67&gt;(QUARTILE(AP$2:AP$1461,3))+(((QUARTILE(AP$2:AP$1461,3))-(QUARTILE(AP$2:AP$1461,1)))*1.5)),"yes","no")</f>
        <v>no</v>
      </c>
      <c r="AR67" s="62" t="str">
        <f t="shared" ref="AR67:AR130" si="28">IF(AP67&gt;=AVERAGE(AP$2:AP$1461),"Above Average","Below Average")</f>
        <v>Above Average</v>
      </c>
      <c r="AS67" s="64">
        <v>1</v>
      </c>
      <c r="AT67" s="68">
        <v>87.665929203539818</v>
      </c>
      <c r="AU67" s="68" t="str">
        <f t="shared" ref="AU67:AU130" si="29">IF(AT67&gt;=AVERAGE(AT$2:AT$1461),"Above Average","Below Average")</f>
        <v>Above Average</v>
      </c>
      <c r="AV67" s="66">
        <v>317000</v>
      </c>
      <c r="AW67" s="66">
        <v>3616</v>
      </c>
      <c r="AX67" s="66" t="s">
        <v>311</v>
      </c>
    </row>
    <row r="68" spans="1:50" customFormat="1" x14ac:dyDescent="0.2">
      <c r="A68">
        <v>67</v>
      </c>
      <c r="B68" s="12" t="s">
        <v>204</v>
      </c>
      <c r="C68" s="12" t="s">
        <v>90</v>
      </c>
      <c r="D68" s="12" t="s">
        <v>91</v>
      </c>
      <c r="E68" s="22">
        <v>7</v>
      </c>
      <c r="F68" s="22" t="s">
        <v>411</v>
      </c>
      <c r="G68" s="22" t="s">
        <v>115</v>
      </c>
      <c r="H68" s="22" t="str">
        <f t="shared" si="16"/>
        <v>1Story</v>
      </c>
      <c r="I68" s="22">
        <f t="shared" si="15"/>
        <v>69.182127006168557</v>
      </c>
      <c r="J68" s="22" t="str">
        <f t="shared" si="17"/>
        <v>Below Average</v>
      </c>
      <c r="K68" s="22">
        <v>5</v>
      </c>
      <c r="L68" s="22" t="str">
        <f t="shared" si="18"/>
        <v>Low</v>
      </c>
      <c r="M68" s="22">
        <v>1970</v>
      </c>
      <c r="N68" s="22">
        <f t="shared" si="19"/>
        <v>0</v>
      </c>
      <c r="O68" s="22"/>
      <c r="P68" s="22">
        <v>1989</v>
      </c>
      <c r="Q68" s="22">
        <f t="shared" si="20"/>
        <v>0</v>
      </c>
      <c r="R68" s="23">
        <v>1947</v>
      </c>
      <c r="S68" s="23" t="s">
        <v>311</v>
      </c>
      <c r="T68" s="23" t="s">
        <v>369</v>
      </c>
      <c r="U68" s="24">
        <v>2207</v>
      </c>
      <c r="V68" s="24" t="str">
        <f t="shared" si="21"/>
        <v>yes</v>
      </c>
      <c r="W68" s="24">
        <v>0</v>
      </c>
      <c r="X68" s="24" t="str">
        <f t="shared" si="22"/>
        <v>no</v>
      </c>
      <c r="Y68" s="24" t="s">
        <v>413</v>
      </c>
      <c r="Z68" s="24">
        <f t="shared" si="23"/>
        <v>1</v>
      </c>
      <c r="AA68" s="24">
        <v>2207</v>
      </c>
      <c r="AB68" s="24" t="s">
        <v>311</v>
      </c>
      <c r="AC68" s="24" t="s">
        <v>369</v>
      </c>
      <c r="AD68" s="25">
        <v>1</v>
      </c>
      <c r="AE68" s="25">
        <v>0</v>
      </c>
      <c r="AF68" s="25">
        <v>2</v>
      </c>
      <c r="AG68" s="25">
        <v>0</v>
      </c>
      <c r="AH68" s="25">
        <v>3</v>
      </c>
      <c r="AI68" s="25" t="s">
        <v>414</v>
      </c>
      <c r="AJ68" s="57">
        <v>7</v>
      </c>
      <c r="AK68" s="57" t="str">
        <f t="shared" si="24"/>
        <v>More</v>
      </c>
      <c r="AL68" s="57" t="s">
        <v>98</v>
      </c>
      <c r="AM68" s="57" t="str">
        <f t="shared" si="25"/>
        <v>Low</v>
      </c>
      <c r="AN68" s="62">
        <v>2</v>
      </c>
      <c r="AO68" s="62" t="str">
        <f t="shared" si="26"/>
        <v>More</v>
      </c>
      <c r="AP68" s="62">
        <v>576</v>
      </c>
      <c r="AQ68" s="62" t="str">
        <f t="shared" si="27"/>
        <v>no</v>
      </c>
      <c r="AR68" s="62" t="str">
        <f t="shared" si="28"/>
        <v>Above Average</v>
      </c>
      <c r="AS68" s="64">
        <v>1</v>
      </c>
      <c r="AT68" s="68">
        <v>43.331728454501686</v>
      </c>
      <c r="AU68" s="68" t="str">
        <f t="shared" si="29"/>
        <v>Below Average</v>
      </c>
      <c r="AV68" s="66">
        <v>180000</v>
      </c>
      <c r="AW68" s="66">
        <v>4154</v>
      </c>
      <c r="AX68" s="66" t="s">
        <v>311</v>
      </c>
    </row>
    <row r="69" spans="1:50" customFormat="1" x14ac:dyDescent="0.2">
      <c r="A69">
        <v>68</v>
      </c>
      <c r="B69" s="12" t="s">
        <v>90</v>
      </c>
      <c r="C69" s="12" t="s">
        <v>90</v>
      </c>
      <c r="D69" s="12" t="s">
        <v>91</v>
      </c>
      <c r="E69" s="22">
        <v>7</v>
      </c>
      <c r="F69" s="22" t="s">
        <v>411</v>
      </c>
      <c r="G69" s="22" t="s">
        <v>115</v>
      </c>
      <c r="H69" s="22" t="str">
        <f t="shared" si="16"/>
        <v>1Story</v>
      </c>
      <c r="I69" s="22">
        <f t="shared" si="15"/>
        <v>69.182127006168557</v>
      </c>
      <c r="J69" s="22" t="str">
        <f t="shared" si="17"/>
        <v>Below Average</v>
      </c>
      <c r="K69" s="22">
        <v>5</v>
      </c>
      <c r="L69" s="22" t="str">
        <f t="shared" si="18"/>
        <v>Low</v>
      </c>
      <c r="M69" s="22">
        <v>2003</v>
      </c>
      <c r="N69" s="22">
        <f t="shared" si="19"/>
        <v>0</v>
      </c>
      <c r="O69" s="22"/>
      <c r="P69" s="22">
        <v>2003</v>
      </c>
      <c r="Q69" s="22">
        <f t="shared" si="20"/>
        <v>0</v>
      </c>
      <c r="R69" s="23">
        <v>1453</v>
      </c>
      <c r="S69" s="23" t="s">
        <v>311</v>
      </c>
      <c r="T69" s="23" t="s">
        <v>369</v>
      </c>
      <c r="U69" s="24">
        <v>1479</v>
      </c>
      <c r="V69" s="24" t="str">
        <f t="shared" si="21"/>
        <v>no</v>
      </c>
      <c r="W69" s="24">
        <v>0</v>
      </c>
      <c r="X69" s="24" t="str">
        <f t="shared" si="22"/>
        <v>no</v>
      </c>
      <c r="Y69" s="24" t="s">
        <v>413</v>
      </c>
      <c r="Z69" s="24">
        <f t="shared" si="23"/>
        <v>1</v>
      </c>
      <c r="AA69" s="24">
        <v>1479</v>
      </c>
      <c r="AB69" s="24" t="s">
        <v>311</v>
      </c>
      <c r="AC69" s="24" t="s">
        <v>370</v>
      </c>
      <c r="AD69" s="25">
        <v>1</v>
      </c>
      <c r="AE69" s="25">
        <v>0</v>
      </c>
      <c r="AF69" s="25">
        <v>2</v>
      </c>
      <c r="AG69" s="25">
        <v>0</v>
      </c>
      <c r="AH69" s="25">
        <v>3</v>
      </c>
      <c r="AI69" s="25" t="s">
        <v>414</v>
      </c>
      <c r="AJ69" s="57">
        <v>7</v>
      </c>
      <c r="AK69" s="57" t="str">
        <f t="shared" si="24"/>
        <v>More</v>
      </c>
      <c r="AL69" s="57" t="s">
        <v>97</v>
      </c>
      <c r="AM69" s="57" t="str">
        <f t="shared" si="25"/>
        <v>High</v>
      </c>
      <c r="AN69" s="62">
        <v>2</v>
      </c>
      <c r="AO69" s="62" t="str">
        <f t="shared" si="26"/>
        <v>More</v>
      </c>
      <c r="AP69" s="62">
        <v>558</v>
      </c>
      <c r="AQ69" s="62" t="str">
        <f t="shared" si="27"/>
        <v>no</v>
      </c>
      <c r="AR69" s="62" t="str">
        <f t="shared" si="28"/>
        <v>Above Average</v>
      </c>
      <c r="AS69" s="64">
        <v>0</v>
      </c>
      <c r="AT69" s="68">
        <v>77.080491132332881</v>
      </c>
      <c r="AU69" s="68" t="str">
        <f t="shared" si="29"/>
        <v>Above Average</v>
      </c>
      <c r="AV69" s="66">
        <v>226000</v>
      </c>
      <c r="AW69" s="66">
        <v>2932</v>
      </c>
      <c r="AX69" s="66" t="s">
        <v>311</v>
      </c>
    </row>
    <row r="70" spans="1:50" customFormat="1" x14ac:dyDescent="0.2">
      <c r="A70">
        <v>69</v>
      </c>
      <c r="B70" s="12" t="s">
        <v>144</v>
      </c>
      <c r="C70" s="12" t="s">
        <v>90</v>
      </c>
      <c r="D70" s="12" t="s">
        <v>91</v>
      </c>
      <c r="E70" s="22">
        <v>4</v>
      </c>
      <c r="F70" s="22" t="s">
        <v>195</v>
      </c>
      <c r="G70" s="22" t="s">
        <v>115</v>
      </c>
      <c r="H70" s="22" t="str">
        <f t="shared" si="16"/>
        <v>1Story</v>
      </c>
      <c r="I70" s="22">
        <f t="shared" si="15"/>
        <v>69.182127006168557</v>
      </c>
      <c r="J70" s="22" t="str">
        <f t="shared" si="17"/>
        <v>Below Average</v>
      </c>
      <c r="K70" s="22">
        <v>6</v>
      </c>
      <c r="L70" s="22" t="str">
        <f t="shared" si="18"/>
        <v>High</v>
      </c>
      <c r="M70" s="22">
        <v>1945</v>
      </c>
      <c r="N70" s="22">
        <f t="shared" si="19"/>
        <v>1</v>
      </c>
      <c r="O70" s="22"/>
      <c r="P70" s="22">
        <v>1950</v>
      </c>
      <c r="Q70" s="22">
        <f t="shared" si="20"/>
        <v>1</v>
      </c>
      <c r="R70" s="23">
        <v>747</v>
      </c>
      <c r="S70" s="23" t="s">
        <v>311</v>
      </c>
      <c r="T70" s="23" t="s">
        <v>370</v>
      </c>
      <c r="U70" s="24">
        <v>747</v>
      </c>
      <c r="V70" s="24" t="str">
        <f t="shared" si="21"/>
        <v>no</v>
      </c>
      <c r="W70" s="24">
        <v>0</v>
      </c>
      <c r="X70" s="24" t="str">
        <f t="shared" si="22"/>
        <v>no</v>
      </c>
      <c r="Y70" s="24" t="s">
        <v>413</v>
      </c>
      <c r="Z70" s="24">
        <f t="shared" si="23"/>
        <v>0</v>
      </c>
      <c r="AA70" s="24">
        <v>747</v>
      </c>
      <c r="AB70" s="24" t="s">
        <v>311</v>
      </c>
      <c r="AC70" s="24" t="s">
        <v>370</v>
      </c>
      <c r="AD70" s="25">
        <v>0</v>
      </c>
      <c r="AE70" s="25">
        <v>0</v>
      </c>
      <c r="AF70" s="25">
        <v>1</v>
      </c>
      <c r="AG70" s="25">
        <v>0</v>
      </c>
      <c r="AH70" s="25">
        <v>1</v>
      </c>
      <c r="AI70" s="25" t="s">
        <v>415</v>
      </c>
      <c r="AJ70" s="57">
        <v>4</v>
      </c>
      <c r="AK70" s="57" t="str">
        <f t="shared" si="24"/>
        <v>Less</v>
      </c>
      <c r="AL70" s="57" t="s">
        <v>98</v>
      </c>
      <c r="AM70" s="57" t="str">
        <f t="shared" si="25"/>
        <v>Low</v>
      </c>
      <c r="AN70" s="62">
        <v>1</v>
      </c>
      <c r="AO70" s="62" t="str">
        <f t="shared" si="26"/>
        <v>Less</v>
      </c>
      <c r="AP70" s="62">
        <v>220</v>
      </c>
      <c r="AQ70" s="62" t="str">
        <f t="shared" si="27"/>
        <v>no</v>
      </c>
      <c r="AR70" s="62" t="str">
        <f t="shared" si="28"/>
        <v>Below Average</v>
      </c>
      <c r="AS70" s="64">
        <v>0</v>
      </c>
      <c r="AT70" s="68">
        <v>53.547523427041497</v>
      </c>
      <c r="AU70" s="68" t="str">
        <f t="shared" si="29"/>
        <v>Below Average</v>
      </c>
      <c r="AV70" s="66">
        <v>80000</v>
      </c>
      <c r="AW70" s="66">
        <v>1494</v>
      </c>
      <c r="AX70" s="66" t="s">
        <v>311</v>
      </c>
    </row>
    <row r="71" spans="1:50" customFormat="1" x14ac:dyDescent="0.2">
      <c r="A71">
        <v>70</v>
      </c>
      <c r="B71" s="12" t="s">
        <v>90</v>
      </c>
      <c r="C71" s="12" t="s">
        <v>90</v>
      </c>
      <c r="D71" s="12" t="s">
        <v>91</v>
      </c>
      <c r="E71" s="22">
        <v>7</v>
      </c>
      <c r="F71" s="22" t="s">
        <v>411</v>
      </c>
      <c r="G71" s="22" t="s">
        <v>132</v>
      </c>
      <c r="H71" s="22" t="str">
        <f t="shared" si="16"/>
        <v>1Story</v>
      </c>
      <c r="I71" s="22">
        <f t="shared" si="15"/>
        <v>59.315963337771507</v>
      </c>
      <c r="J71" s="22" t="str">
        <f t="shared" si="17"/>
        <v>Below Average</v>
      </c>
      <c r="K71" s="22">
        <v>4</v>
      </c>
      <c r="L71" s="22" t="str">
        <f t="shared" si="18"/>
        <v>Low</v>
      </c>
      <c r="M71" s="22">
        <v>1953</v>
      </c>
      <c r="N71" s="22">
        <f t="shared" si="19"/>
        <v>1</v>
      </c>
      <c r="O71" s="22"/>
      <c r="P71" s="22">
        <v>1953</v>
      </c>
      <c r="Q71" s="22">
        <f t="shared" si="20"/>
        <v>1</v>
      </c>
      <c r="R71" s="23">
        <v>1304</v>
      </c>
      <c r="S71" s="23" t="s">
        <v>311</v>
      </c>
      <c r="T71" s="23" t="s">
        <v>369</v>
      </c>
      <c r="U71" s="24">
        <v>1304</v>
      </c>
      <c r="V71" s="24" t="str">
        <f t="shared" si="21"/>
        <v>no</v>
      </c>
      <c r="W71" s="24">
        <v>983</v>
      </c>
      <c r="X71" s="24" t="str">
        <f t="shared" si="22"/>
        <v>no</v>
      </c>
      <c r="Y71" s="24" t="s">
        <v>412</v>
      </c>
      <c r="Z71" s="24">
        <f t="shared" si="23"/>
        <v>1</v>
      </c>
      <c r="AA71" s="24">
        <v>2287</v>
      </c>
      <c r="AB71" s="24" t="s">
        <v>311</v>
      </c>
      <c r="AC71" s="24" t="s">
        <v>369</v>
      </c>
      <c r="AD71" s="25">
        <v>0</v>
      </c>
      <c r="AE71" s="25">
        <v>0</v>
      </c>
      <c r="AF71" s="25">
        <v>2</v>
      </c>
      <c r="AG71" s="25">
        <v>0</v>
      </c>
      <c r="AH71" s="25">
        <v>2</v>
      </c>
      <c r="AI71" s="25" t="s">
        <v>415</v>
      </c>
      <c r="AJ71" s="57">
        <v>7</v>
      </c>
      <c r="AK71" s="57" t="str">
        <f t="shared" si="24"/>
        <v>More</v>
      </c>
      <c r="AL71" s="57" t="s">
        <v>98</v>
      </c>
      <c r="AM71" s="57" t="str">
        <f t="shared" si="25"/>
        <v>Low</v>
      </c>
      <c r="AN71" s="62">
        <v>2</v>
      </c>
      <c r="AO71" s="62" t="str">
        <f t="shared" si="26"/>
        <v>More</v>
      </c>
      <c r="AP71" s="62">
        <v>667</v>
      </c>
      <c r="AQ71" s="62" t="str">
        <f t="shared" si="27"/>
        <v>no</v>
      </c>
      <c r="AR71" s="62" t="str">
        <f t="shared" si="28"/>
        <v>Above Average</v>
      </c>
      <c r="AS71" s="64">
        <v>1</v>
      </c>
      <c r="AT71" s="68">
        <v>62.656641604010026</v>
      </c>
      <c r="AU71" s="68" t="str">
        <f t="shared" si="29"/>
        <v>Below Average</v>
      </c>
      <c r="AV71" s="66">
        <v>225000</v>
      </c>
      <c r="AW71" s="66">
        <v>3591</v>
      </c>
      <c r="AX71" s="66" t="s">
        <v>311</v>
      </c>
    </row>
    <row r="72" spans="1:50" customFormat="1" x14ac:dyDescent="0.2">
      <c r="A72">
        <v>71</v>
      </c>
      <c r="B72" s="12" t="s">
        <v>90</v>
      </c>
      <c r="C72" s="12" t="s">
        <v>90</v>
      </c>
      <c r="D72" s="12" t="s">
        <v>91</v>
      </c>
      <c r="E72" s="22">
        <v>7</v>
      </c>
      <c r="F72" s="22" t="s">
        <v>411</v>
      </c>
      <c r="G72" s="22" t="s">
        <v>115</v>
      </c>
      <c r="H72" s="22" t="str">
        <f t="shared" si="16"/>
        <v>1Story</v>
      </c>
      <c r="I72" s="22">
        <f t="shared" si="15"/>
        <v>69.182127006168557</v>
      </c>
      <c r="J72" s="22" t="str">
        <f t="shared" si="17"/>
        <v>Below Average</v>
      </c>
      <c r="K72" s="22">
        <v>6</v>
      </c>
      <c r="L72" s="22" t="str">
        <f t="shared" si="18"/>
        <v>High</v>
      </c>
      <c r="M72" s="22">
        <v>1973</v>
      </c>
      <c r="N72" s="22">
        <f t="shared" si="19"/>
        <v>0</v>
      </c>
      <c r="O72" s="22"/>
      <c r="P72" s="22">
        <v>1973</v>
      </c>
      <c r="Q72" s="22">
        <f t="shared" si="20"/>
        <v>0</v>
      </c>
      <c r="R72" s="23">
        <v>2223</v>
      </c>
      <c r="S72" s="23" t="s">
        <v>313</v>
      </c>
      <c r="T72" s="23" t="s">
        <v>369</v>
      </c>
      <c r="U72" s="24">
        <v>2223</v>
      </c>
      <c r="V72" s="24" t="str">
        <f t="shared" si="21"/>
        <v>yes</v>
      </c>
      <c r="W72" s="24">
        <v>0</v>
      </c>
      <c r="X72" s="24" t="str">
        <f t="shared" si="22"/>
        <v>no</v>
      </c>
      <c r="Y72" s="24" t="s">
        <v>413</v>
      </c>
      <c r="Z72" s="24">
        <f t="shared" si="23"/>
        <v>0</v>
      </c>
      <c r="AA72" s="24">
        <v>2223</v>
      </c>
      <c r="AB72" s="24" t="s">
        <v>311</v>
      </c>
      <c r="AC72" s="24" t="s">
        <v>369</v>
      </c>
      <c r="AD72" s="25">
        <v>1</v>
      </c>
      <c r="AE72" s="25">
        <v>0</v>
      </c>
      <c r="AF72" s="25">
        <v>2</v>
      </c>
      <c r="AG72" s="25">
        <v>0</v>
      </c>
      <c r="AH72" s="25">
        <v>3</v>
      </c>
      <c r="AI72" s="25" t="s">
        <v>414</v>
      </c>
      <c r="AJ72" s="57">
        <v>8</v>
      </c>
      <c r="AK72" s="57" t="str">
        <f t="shared" si="24"/>
        <v>More</v>
      </c>
      <c r="AL72" s="57" t="s">
        <v>98</v>
      </c>
      <c r="AM72" s="57" t="str">
        <f t="shared" si="25"/>
        <v>Low</v>
      </c>
      <c r="AN72" s="62">
        <v>2</v>
      </c>
      <c r="AO72" s="62" t="str">
        <f t="shared" si="26"/>
        <v>More</v>
      </c>
      <c r="AP72" s="62">
        <v>516</v>
      </c>
      <c r="AQ72" s="62" t="str">
        <f t="shared" si="27"/>
        <v>no</v>
      </c>
      <c r="AR72" s="62" t="str">
        <f t="shared" si="28"/>
        <v>Above Average</v>
      </c>
      <c r="AS72" s="64">
        <v>2</v>
      </c>
      <c r="AT72" s="68">
        <v>54.880791722896987</v>
      </c>
      <c r="AU72" s="68" t="str">
        <f t="shared" si="29"/>
        <v>Below Average</v>
      </c>
      <c r="AV72" s="66">
        <v>244000</v>
      </c>
      <c r="AW72" s="66">
        <v>4446</v>
      </c>
      <c r="AX72" s="66" t="s">
        <v>311</v>
      </c>
    </row>
    <row r="73" spans="1:50" customFormat="1" x14ac:dyDescent="0.2">
      <c r="A73">
        <v>72</v>
      </c>
      <c r="B73" s="12" t="s">
        <v>90</v>
      </c>
      <c r="C73" s="12" t="s">
        <v>90</v>
      </c>
      <c r="D73" s="12" t="s">
        <v>91</v>
      </c>
      <c r="E73" s="22">
        <v>4</v>
      </c>
      <c r="F73" s="22" t="s">
        <v>195</v>
      </c>
      <c r="G73" s="22" t="s">
        <v>115</v>
      </c>
      <c r="H73" s="22" t="str">
        <f t="shared" si="16"/>
        <v>1Story</v>
      </c>
      <c r="I73" s="22">
        <f t="shared" si="15"/>
        <v>69.182127006168557</v>
      </c>
      <c r="J73" s="22" t="str">
        <f t="shared" si="17"/>
        <v>Below Average</v>
      </c>
      <c r="K73" s="22">
        <v>6</v>
      </c>
      <c r="L73" s="22" t="str">
        <f t="shared" si="18"/>
        <v>High</v>
      </c>
      <c r="M73" s="22">
        <v>1982</v>
      </c>
      <c r="N73" s="22">
        <f t="shared" si="19"/>
        <v>0</v>
      </c>
      <c r="O73" s="22"/>
      <c r="P73" s="22">
        <v>2006</v>
      </c>
      <c r="Q73" s="22">
        <f t="shared" si="20"/>
        <v>0</v>
      </c>
      <c r="R73" s="23">
        <v>845</v>
      </c>
      <c r="S73" s="23" t="s">
        <v>311</v>
      </c>
      <c r="T73" s="23" t="s">
        <v>370</v>
      </c>
      <c r="U73" s="24">
        <v>845</v>
      </c>
      <c r="V73" s="24" t="str">
        <f t="shared" si="21"/>
        <v>no</v>
      </c>
      <c r="W73" s="24">
        <v>0</v>
      </c>
      <c r="X73" s="24" t="str">
        <f t="shared" si="22"/>
        <v>no</v>
      </c>
      <c r="Y73" s="24" t="s">
        <v>413</v>
      </c>
      <c r="Z73" s="24">
        <f t="shared" si="23"/>
        <v>1</v>
      </c>
      <c r="AA73" s="24">
        <v>845</v>
      </c>
      <c r="AB73" s="24" t="s">
        <v>311</v>
      </c>
      <c r="AC73" s="24" t="s">
        <v>370</v>
      </c>
      <c r="AD73" s="25">
        <v>1</v>
      </c>
      <c r="AE73" s="25">
        <v>0</v>
      </c>
      <c r="AF73" s="25">
        <v>1</v>
      </c>
      <c r="AG73" s="25">
        <v>0</v>
      </c>
      <c r="AH73" s="25">
        <v>2</v>
      </c>
      <c r="AI73" s="25" t="s">
        <v>415</v>
      </c>
      <c r="AJ73" s="57">
        <v>4</v>
      </c>
      <c r="AK73" s="57" t="str">
        <f t="shared" si="24"/>
        <v>Less</v>
      </c>
      <c r="AL73" s="57" t="s">
        <v>98</v>
      </c>
      <c r="AM73" s="57" t="str">
        <f t="shared" si="25"/>
        <v>Low</v>
      </c>
      <c r="AN73" s="62">
        <v>2</v>
      </c>
      <c r="AO73" s="62" t="str">
        <f t="shared" si="26"/>
        <v>More</v>
      </c>
      <c r="AP73" s="62">
        <v>360</v>
      </c>
      <c r="AQ73" s="62" t="str">
        <f t="shared" si="27"/>
        <v>no</v>
      </c>
      <c r="AR73" s="62" t="str">
        <f t="shared" si="28"/>
        <v>Below Average</v>
      </c>
      <c r="AS73" s="64">
        <v>0</v>
      </c>
      <c r="AT73" s="68">
        <v>76.627218934911241</v>
      </c>
      <c r="AU73" s="68" t="str">
        <f t="shared" si="29"/>
        <v>Above Average</v>
      </c>
      <c r="AV73" s="66">
        <v>129500</v>
      </c>
      <c r="AW73" s="66">
        <v>1690</v>
      </c>
      <c r="AX73" s="66" t="s">
        <v>311</v>
      </c>
    </row>
    <row r="74" spans="1:50" customFormat="1" x14ac:dyDescent="0.2">
      <c r="A74">
        <v>73</v>
      </c>
      <c r="B74" s="12" t="s">
        <v>90</v>
      </c>
      <c r="C74" s="12" t="s">
        <v>90</v>
      </c>
      <c r="D74" s="12" t="s">
        <v>91</v>
      </c>
      <c r="E74" s="22">
        <v>7</v>
      </c>
      <c r="F74" s="22" t="s">
        <v>411</v>
      </c>
      <c r="G74" s="22" t="s">
        <v>92</v>
      </c>
      <c r="H74" s="22" t="str">
        <f t="shared" si="16"/>
        <v>2Story</v>
      </c>
      <c r="I74" s="22">
        <f t="shared" si="15"/>
        <v>75.988545402704759</v>
      </c>
      <c r="J74" s="22" t="str">
        <f t="shared" si="17"/>
        <v>Above Average</v>
      </c>
      <c r="K74" s="22">
        <v>5</v>
      </c>
      <c r="L74" s="22" t="str">
        <f t="shared" si="18"/>
        <v>Low</v>
      </c>
      <c r="M74" s="22">
        <v>1998</v>
      </c>
      <c r="N74" s="22">
        <f t="shared" si="19"/>
        <v>0</v>
      </c>
      <c r="O74" s="22"/>
      <c r="P74" s="22">
        <v>1998</v>
      </c>
      <c r="Q74" s="22">
        <f t="shared" si="20"/>
        <v>0</v>
      </c>
      <c r="R74" s="23">
        <v>832</v>
      </c>
      <c r="S74" s="23" t="s">
        <v>311</v>
      </c>
      <c r="T74" s="23" t="s">
        <v>370</v>
      </c>
      <c r="U74" s="24">
        <v>885</v>
      </c>
      <c r="V74" s="24" t="str">
        <f t="shared" si="21"/>
        <v>no</v>
      </c>
      <c r="W74" s="24">
        <v>833</v>
      </c>
      <c r="X74" s="24" t="str">
        <f t="shared" si="22"/>
        <v>no</v>
      </c>
      <c r="Y74" s="24" t="s">
        <v>412</v>
      </c>
      <c r="Z74" s="24">
        <f t="shared" si="23"/>
        <v>1</v>
      </c>
      <c r="AA74" s="24">
        <v>1718</v>
      </c>
      <c r="AB74" s="24" t="s">
        <v>311</v>
      </c>
      <c r="AC74" s="24" t="s">
        <v>369</v>
      </c>
      <c r="AD74" s="25">
        <v>0</v>
      </c>
      <c r="AE74" s="25">
        <v>0</v>
      </c>
      <c r="AF74" s="25">
        <v>2</v>
      </c>
      <c r="AG74" s="25">
        <v>1</v>
      </c>
      <c r="AH74" s="25">
        <v>3</v>
      </c>
      <c r="AI74" s="25" t="s">
        <v>414</v>
      </c>
      <c r="AJ74" s="57">
        <v>7</v>
      </c>
      <c r="AK74" s="57" t="str">
        <f t="shared" si="24"/>
        <v>More</v>
      </c>
      <c r="AL74" s="57" t="s">
        <v>98</v>
      </c>
      <c r="AM74" s="57" t="str">
        <f t="shared" si="25"/>
        <v>Low</v>
      </c>
      <c r="AN74" s="62">
        <v>2</v>
      </c>
      <c r="AO74" s="62" t="str">
        <f t="shared" si="26"/>
        <v>More</v>
      </c>
      <c r="AP74" s="62">
        <v>427</v>
      </c>
      <c r="AQ74" s="62" t="str">
        <f t="shared" si="27"/>
        <v>no</v>
      </c>
      <c r="AR74" s="62" t="str">
        <f t="shared" si="28"/>
        <v>Below Average</v>
      </c>
      <c r="AS74" s="64">
        <v>1</v>
      </c>
      <c r="AT74" s="68">
        <v>72.549019607843135</v>
      </c>
      <c r="AU74" s="68" t="str">
        <f t="shared" si="29"/>
        <v>Above Average</v>
      </c>
      <c r="AV74" s="66">
        <v>185000</v>
      </c>
      <c r="AW74" s="66">
        <v>2550</v>
      </c>
      <c r="AX74" s="66" t="s">
        <v>311</v>
      </c>
    </row>
    <row r="75" spans="1:50" customFormat="1" x14ac:dyDescent="0.2">
      <c r="A75">
        <v>74</v>
      </c>
      <c r="B75" s="12" t="s">
        <v>90</v>
      </c>
      <c r="C75" s="12" t="s">
        <v>90</v>
      </c>
      <c r="D75" s="12" t="s">
        <v>91</v>
      </c>
      <c r="E75" s="22">
        <v>5</v>
      </c>
      <c r="F75" s="22" t="s">
        <v>195</v>
      </c>
      <c r="G75" s="22" t="s">
        <v>115</v>
      </c>
      <c r="H75" s="22" t="str">
        <f t="shared" si="16"/>
        <v>1Story</v>
      </c>
      <c r="I75" s="22">
        <f t="shared" si="15"/>
        <v>69.182127006168557</v>
      </c>
      <c r="J75" s="22" t="str">
        <f t="shared" si="17"/>
        <v>Below Average</v>
      </c>
      <c r="K75" s="22">
        <v>7</v>
      </c>
      <c r="L75" s="22" t="str">
        <f t="shared" si="18"/>
        <v>High</v>
      </c>
      <c r="M75" s="22">
        <v>1954</v>
      </c>
      <c r="N75" s="22">
        <f t="shared" si="19"/>
        <v>1</v>
      </c>
      <c r="O75" s="22"/>
      <c r="P75" s="22">
        <v>2003</v>
      </c>
      <c r="Q75" s="22">
        <f t="shared" si="20"/>
        <v>0</v>
      </c>
      <c r="R75" s="23">
        <v>1086</v>
      </c>
      <c r="S75" s="23" t="s">
        <v>311</v>
      </c>
      <c r="T75" s="23" t="s">
        <v>369</v>
      </c>
      <c r="U75" s="24">
        <v>1086</v>
      </c>
      <c r="V75" s="24" t="str">
        <f t="shared" si="21"/>
        <v>no</v>
      </c>
      <c r="W75" s="24">
        <v>0</v>
      </c>
      <c r="X75" s="24" t="str">
        <f t="shared" si="22"/>
        <v>no</v>
      </c>
      <c r="Y75" s="24" t="s">
        <v>413</v>
      </c>
      <c r="Z75" s="24">
        <f t="shared" si="23"/>
        <v>0</v>
      </c>
      <c r="AA75" s="24">
        <v>1086</v>
      </c>
      <c r="AB75" s="24" t="s">
        <v>311</v>
      </c>
      <c r="AC75" s="24" t="s">
        <v>370</v>
      </c>
      <c r="AD75" s="25">
        <v>1</v>
      </c>
      <c r="AE75" s="25">
        <v>0</v>
      </c>
      <c r="AF75" s="25">
        <v>1</v>
      </c>
      <c r="AG75" s="25">
        <v>0</v>
      </c>
      <c r="AH75" s="25">
        <v>2</v>
      </c>
      <c r="AI75" s="25" t="s">
        <v>415</v>
      </c>
      <c r="AJ75" s="57">
        <v>6</v>
      </c>
      <c r="AK75" s="57" t="str">
        <f t="shared" si="24"/>
        <v>More</v>
      </c>
      <c r="AL75" s="57" t="s">
        <v>98</v>
      </c>
      <c r="AM75" s="57" t="str">
        <f t="shared" si="25"/>
        <v>Low</v>
      </c>
      <c r="AN75" s="62">
        <v>2</v>
      </c>
      <c r="AO75" s="62" t="str">
        <f t="shared" si="26"/>
        <v>More</v>
      </c>
      <c r="AP75" s="62">
        <v>490</v>
      </c>
      <c r="AQ75" s="62" t="str">
        <f t="shared" si="27"/>
        <v>no</v>
      </c>
      <c r="AR75" s="62" t="str">
        <f t="shared" si="28"/>
        <v>Above Average</v>
      </c>
      <c r="AS75" s="64">
        <v>0</v>
      </c>
      <c r="AT75" s="68">
        <v>66.712707182320443</v>
      </c>
      <c r="AU75" s="68" t="str">
        <f t="shared" si="29"/>
        <v>Below Average</v>
      </c>
      <c r="AV75" s="66">
        <v>144900</v>
      </c>
      <c r="AW75" s="66">
        <v>2172</v>
      </c>
      <c r="AX75" s="66" t="s">
        <v>311</v>
      </c>
    </row>
    <row r="76" spans="1:50" customFormat="1" x14ac:dyDescent="0.2">
      <c r="A76">
        <v>75</v>
      </c>
      <c r="B76" s="12" t="s">
        <v>90</v>
      </c>
      <c r="C76" s="12" t="s">
        <v>90</v>
      </c>
      <c r="D76" s="12" t="s">
        <v>91</v>
      </c>
      <c r="E76" s="22">
        <v>3</v>
      </c>
      <c r="F76" s="22" t="s">
        <v>195</v>
      </c>
      <c r="G76" s="22" t="s">
        <v>92</v>
      </c>
      <c r="H76" s="22" t="str">
        <f t="shared" si="16"/>
        <v>2Story</v>
      </c>
      <c r="I76" s="22">
        <f t="shared" si="15"/>
        <v>75.988545402704759</v>
      </c>
      <c r="J76" s="22" t="str">
        <f t="shared" si="17"/>
        <v>Above Average</v>
      </c>
      <c r="K76" s="22">
        <v>6</v>
      </c>
      <c r="L76" s="22" t="str">
        <f t="shared" si="18"/>
        <v>High</v>
      </c>
      <c r="M76" s="22">
        <v>1915</v>
      </c>
      <c r="N76" s="22">
        <f t="shared" si="19"/>
        <v>1</v>
      </c>
      <c r="O76" s="22"/>
      <c r="P76" s="22">
        <v>1950</v>
      </c>
      <c r="Q76" s="22">
        <f t="shared" si="20"/>
        <v>1</v>
      </c>
      <c r="R76" s="23">
        <v>840</v>
      </c>
      <c r="S76" s="23" t="s">
        <v>311</v>
      </c>
      <c r="T76" s="23" t="s">
        <v>370</v>
      </c>
      <c r="U76" s="24">
        <v>840</v>
      </c>
      <c r="V76" s="24" t="str">
        <f t="shared" si="21"/>
        <v>no</v>
      </c>
      <c r="W76" s="24">
        <v>765</v>
      </c>
      <c r="X76" s="24" t="str">
        <f t="shared" si="22"/>
        <v>no</v>
      </c>
      <c r="Y76" s="24" t="s">
        <v>412</v>
      </c>
      <c r="Z76" s="24">
        <f t="shared" si="23"/>
        <v>0</v>
      </c>
      <c r="AA76" s="24">
        <v>1605</v>
      </c>
      <c r="AB76" s="24" t="s">
        <v>311</v>
      </c>
      <c r="AC76" s="24" t="s">
        <v>369</v>
      </c>
      <c r="AD76" s="25">
        <v>0</v>
      </c>
      <c r="AE76" s="25">
        <v>0</v>
      </c>
      <c r="AF76" s="25">
        <v>2</v>
      </c>
      <c r="AG76" s="25">
        <v>0</v>
      </c>
      <c r="AH76" s="25">
        <v>2</v>
      </c>
      <c r="AI76" s="25" t="s">
        <v>415</v>
      </c>
      <c r="AJ76" s="57">
        <v>8</v>
      </c>
      <c r="AK76" s="57" t="str">
        <f t="shared" si="24"/>
        <v>More</v>
      </c>
      <c r="AL76" s="57" t="s">
        <v>98</v>
      </c>
      <c r="AM76" s="57" t="str">
        <f t="shared" si="25"/>
        <v>Low</v>
      </c>
      <c r="AN76" s="62">
        <v>1</v>
      </c>
      <c r="AO76" s="62" t="str">
        <f t="shared" si="26"/>
        <v>Less</v>
      </c>
      <c r="AP76" s="62">
        <v>379</v>
      </c>
      <c r="AQ76" s="62" t="str">
        <f t="shared" si="27"/>
        <v>no</v>
      </c>
      <c r="AR76" s="62" t="str">
        <f t="shared" si="28"/>
        <v>Below Average</v>
      </c>
      <c r="AS76" s="64">
        <v>0</v>
      </c>
      <c r="AT76" s="68">
        <v>43.926380368098158</v>
      </c>
      <c r="AU76" s="68" t="str">
        <f t="shared" si="29"/>
        <v>Below Average</v>
      </c>
      <c r="AV76" s="66">
        <v>107400</v>
      </c>
      <c r="AW76" s="66">
        <v>2445</v>
      </c>
      <c r="AX76" s="66" t="s">
        <v>311</v>
      </c>
    </row>
    <row r="77" spans="1:50" customFormat="1" x14ac:dyDescent="0.2">
      <c r="A77">
        <v>76</v>
      </c>
      <c r="B77" s="12" t="s">
        <v>90</v>
      </c>
      <c r="C77" s="12" t="s">
        <v>90</v>
      </c>
      <c r="D77" s="12" t="s">
        <v>198</v>
      </c>
      <c r="E77" s="22">
        <v>4</v>
      </c>
      <c r="F77" s="22" t="s">
        <v>195</v>
      </c>
      <c r="G77" s="22" t="s">
        <v>197</v>
      </c>
      <c r="H77" s="22" t="str">
        <f t="shared" si="16"/>
        <v xml:space="preserve"> </v>
      </c>
      <c r="I77" s="22">
        <f t="shared" si="15"/>
        <v>74.693515888638117</v>
      </c>
      <c r="J77" s="22" t="str">
        <f t="shared" si="17"/>
        <v>Above Average</v>
      </c>
      <c r="K77" s="22">
        <v>5</v>
      </c>
      <c r="L77" s="22" t="str">
        <f t="shared" si="18"/>
        <v>Low</v>
      </c>
      <c r="M77" s="22">
        <v>1973</v>
      </c>
      <c r="N77" s="22">
        <f t="shared" si="19"/>
        <v>0</v>
      </c>
      <c r="O77" s="22"/>
      <c r="P77" s="22">
        <v>1973</v>
      </c>
      <c r="Q77" s="22">
        <f t="shared" si="20"/>
        <v>0</v>
      </c>
      <c r="R77" s="23">
        <v>462</v>
      </c>
      <c r="S77" s="23" t="s">
        <v>311</v>
      </c>
      <c r="T77" s="23" t="s">
        <v>370</v>
      </c>
      <c r="U77" s="24">
        <v>526</v>
      </c>
      <c r="V77" s="24" t="str">
        <f t="shared" si="21"/>
        <v>no</v>
      </c>
      <c r="W77" s="24">
        <v>462</v>
      </c>
      <c r="X77" s="24" t="str">
        <f t="shared" si="22"/>
        <v>no</v>
      </c>
      <c r="Y77" s="24" t="s">
        <v>412</v>
      </c>
      <c r="Z77" s="24">
        <f t="shared" si="23"/>
        <v>0</v>
      </c>
      <c r="AA77" s="24">
        <v>988</v>
      </c>
      <c r="AB77" s="24" t="s">
        <v>311</v>
      </c>
      <c r="AC77" s="24" t="s">
        <v>370</v>
      </c>
      <c r="AD77" s="25">
        <v>1</v>
      </c>
      <c r="AE77" s="25">
        <v>0</v>
      </c>
      <c r="AF77" s="25">
        <v>1</v>
      </c>
      <c r="AG77" s="25">
        <v>0</v>
      </c>
      <c r="AH77" s="25">
        <v>2</v>
      </c>
      <c r="AI77" s="25" t="s">
        <v>415</v>
      </c>
      <c r="AJ77" s="57">
        <v>5</v>
      </c>
      <c r="AK77" s="57" t="str">
        <f t="shared" si="24"/>
        <v>Less</v>
      </c>
      <c r="AL77" s="57" t="s">
        <v>98</v>
      </c>
      <c r="AM77" s="57" t="str">
        <f t="shared" si="25"/>
        <v>Low</v>
      </c>
      <c r="AN77" s="62">
        <v>1</v>
      </c>
      <c r="AO77" s="62" t="str">
        <f t="shared" si="26"/>
        <v>Less</v>
      </c>
      <c r="AP77" s="62">
        <v>297</v>
      </c>
      <c r="AQ77" s="62" t="str">
        <f t="shared" si="27"/>
        <v>no</v>
      </c>
      <c r="AR77" s="62" t="str">
        <f t="shared" si="28"/>
        <v>Below Average</v>
      </c>
      <c r="AS77" s="64">
        <v>0</v>
      </c>
      <c r="AT77" s="68">
        <v>62.758620689655174</v>
      </c>
      <c r="AU77" s="68" t="str">
        <f t="shared" si="29"/>
        <v>Below Average</v>
      </c>
      <c r="AV77" s="66">
        <v>91000</v>
      </c>
      <c r="AW77" s="66">
        <v>1450</v>
      </c>
      <c r="AX77" s="66" t="s">
        <v>311</v>
      </c>
    </row>
    <row r="78" spans="1:50" customFormat="1" x14ac:dyDescent="0.2">
      <c r="A78">
        <v>77</v>
      </c>
      <c r="B78" s="12" t="s">
        <v>90</v>
      </c>
      <c r="C78" s="12" t="s">
        <v>90</v>
      </c>
      <c r="D78" s="12" t="s">
        <v>91</v>
      </c>
      <c r="E78" s="22">
        <v>4</v>
      </c>
      <c r="F78" s="22" t="s">
        <v>195</v>
      </c>
      <c r="G78" s="22" t="s">
        <v>115</v>
      </c>
      <c r="H78" s="22" t="str">
        <f t="shared" si="16"/>
        <v>1Story</v>
      </c>
      <c r="I78" s="22">
        <f t="shared" si="15"/>
        <v>69.182127006168557</v>
      </c>
      <c r="J78" s="22" t="str">
        <f t="shared" si="17"/>
        <v>Below Average</v>
      </c>
      <c r="K78" s="22">
        <v>7</v>
      </c>
      <c r="L78" s="22" t="str">
        <f t="shared" si="18"/>
        <v>High</v>
      </c>
      <c r="M78" s="22">
        <v>1956</v>
      </c>
      <c r="N78" s="22">
        <f t="shared" si="19"/>
        <v>0</v>
      </c>
      <c r="O78" s="22"/>
      <c r="P78" s="22">
        <v>1956</v>
      </c>
      <c r="Q78" s="22">
        <f t="shared" si="20"/>
        <v>1</v>
      </c>
      <c r="R78" s="23">
        <v>952</v>
      </c>
      <c r="S78" s="23" t="s">
        <v>311</v>
      </c>
      <c r="T78" s="23" t="s">
        <v>370</v>
      </c>
      <c r="U78" s="24">
        <v>952</v>
      </c>
      <c r="V78" s="24" t="str">
        <f t="shared" si="21"/>
        <v>no</v>
      </c>
      <c r="W78" s="24">
        <v>0</v>
      </c>
      <c r="X78" s="24" t="str">
        <f t="shared" si="22"/>
        <v>no</v>
      </c>
      <c r="Y78" s="24" t="s">
        <v>413</v>
      </c>
      <c r="Z78" s="24">
        <f t="shared" si="23"/>
        <v>1</v>
      </c>
      <c r="AA78" s="24">
        <v>952</v>
      </c>
      <c r="AB78" s="24" t="s">
        <v>311</v>
      </c>
      <c r="AC78" s="24" t="s">
        <v>370</v>
      </c>
      <c r="AD78" s="25">
        <v>0</v>
      </c>
      <c r="AE78" s="25">
        <v>0</v>
      </c>
      <c r="AF78" s="25">
        <v>1</v>
      </c>
      <c r="AG78" s="25">
        <v>0</v>
      </c>
      <c r="AH78" s="25">
        <v>1</v>
      </c>
      <c r="AI78" s="25" t="s">
        <v>415</v>
      </c>
      <c r="AJ78" s="57">
        <v>4</v>
      </c>
      <c r="AK78" s="57" t="str">
        <f t="shared" si="24"/>
        <v>Less</v>
      </c>
      <c r="AL78" s="57" t="s">
        <v>98</v>
      </c>
      <c r="AM78" s="57" t="str">
        <f t="shared" si="25"/>
        <v>Low</v>
      </c>
      <c r="AN78" s="62">
        <v>1</v>
      </c>
      <c r="AO78" s="62" t="str">
        <f t="shared" si="26"/>
        <v>Less</v>
      </c>
      <c r="AP78" s="62">
        <v>283</v>
      </c>
      <c r="AQ78" s="62" t="str">
        <f t="shared" si="27"/>
        <v>no</v>
      </c>
      <c r="AR78" s="62" t="str">
        <f t="shared" si="28"/>
        <v>Below Average</v>
      </c>
      <c r="AS78" s="64">
        <v>0</v>
      </c>
      <c r="AT78" s="68">
        <v>71.297268907563023</v>
      </c>
      <c r="AU78" s="68" t="str">
        <f t="shared" si="29"/>
        <v>Above Average</v>
      </c>
      <c r="AV78" s="66">
        <v>135750</v>
      </c>
      <c r="AW78" s="66">
        <v>1904</v>
      </c>
      <c r="AX78" s="66" t="s">
        <v>311</v>
      </c>
    </row>
    <row r="79" spans="1:50" customFormat="1" x14ac:dyDescent="0.2">
      <c r="A79">
        <v>78</v>
      </c>
      <c r="B79" s="12" t="s">
        <v>90</v>
      </c>
      <c r="C79" s="12" t="s">
        <v>90</v>
      </c>
      <c r="D79" s="12" t="s">
        <v>91</v>
      </c>
      <c r="E79" s="22">
        <v>5</v>
      </c>
      <c r="F79" s="22" t="s">
        <v>195</v>
      </c>
      <c r="G79" s="22" t="s">
        <v>132</v>
      </c>
      <c r="H79" s="22" t="str">
        <f t="shared" si="16"/>
        <v>1Story</v>
      </c>
      <c r="I79" s="22">
        <f t="shared" si="15"/>
        <v>59.315963337771507</v>
      </c>
      <c r="J79" s="22" t="str">
        <f t="shared" si="17"/>
        <v>Below Average</v>
      </c>
      <c r="K79" s="22">
        <v>5</v>
      </c>
      <c r="L79" s="22" t="str">
        <f t="shared" si="18"/>
        <v>Low</v>
      </c>
      <c r="M79" s="22">
        <v>1948</v>
      </c>
      <c r="N79" s="22">
        <f t="shared" si="19"/>
        <v>1</v>
      </c>
      <c r="O79" s="22"/>
      <c r="P79" s="22">
        <v>2001</v>
      </c>
      <c r="Q79" s="22">
        <f t="shared" si="20"/>
        <v>0</v>
      </c>
      <c r="R79" s="23">
        <v>672</v>
      </c>
      <c r="S79" s="23" t="s">
        <v>311</v>
      </c>
      <c r="T79" s="23" t="s">
        <v>370</v>
      </c>
      <c r="U79" s="24">
        <v>1072</v>
      </c>
      <c r="V79" s="24" t="str">
        <f t="shared" si="21"/>
        <v>no</v>
      </c>
      <c r="W79" s="24">
        <v>213</v>
      </c>
      <c r="X79" s="24" t="str">
        <f t="shared" si="22"/>
        <v>no</v>
      </c>
      <c r="Y79" s="24" t="s">
        <v>412</v>
      </c>
      <c r="Z79" s="24">
        <f t="shared" si="23"/>
        <v>1</v>
      </c>
      <c r="AA79" s="24">
        <v>1285</v>
      </c>
      <c r="AB79" s="24" t="s">
        <v>311</v>
      </c>
      <c r="AC79" s="24" t="s">
        <v>370</v>
      </c>
      <c r="AD79" s="25">
        <v>1</v>
      </c>
      <c r="AE79" s="25">
        <v>0</v>
      </c>
      <c r="AF79" s="25">
        <v>1</v>
      </c>
      <c r="AG79" s="25">
        <v>0</v>
      </c>
      <c r="AH79" s="25">
        <v>2</v>
      </c>
      <c r="AI79" s="25" t="s">
        <v>415</v>
      </c>
      <c r="AJ79" s="57">
        <v>6</v>
      </c>
      <c r="AK79" s="57" t="str">
        <f t="shared" si="24"/>
        <v>More</v>
      </c>
      <c r="AL79" s="57" t="s">
        <v>98</v>
      </c>
      <c r="AM79" s="57" t="str">
        <f t="shared" si="25"/>
        <v>Low</v>
      </c>
      <c r="AN79" s="62">
        <v>1</v>
      </c>
      <c r="AO79" s="62" t="str">
        <f t="shared" si="26"/>
        <v>Less</v>
      </c>
      <c r="AP79" s="62">
        <v>240</v>
      </c>
      <c r="AQ79" s="62" t="str">
        <f t="shared" si="27"/>
        <v>no</v>
      </c>
      <c r="AR79" s="62" t="str">
        <f t="shared" si="28"/>
        <v>Below Average</v>
      </c>
      <c r="AS79" s="64">
        <v>0</v>
      </c>
      <c r="AT79" s="68">
        <v>64.895247828308641</v>
      </c>
      <c r="AU79" s="68" t="str">
        <f t="shared" si="29"/>
        <v>Below Average</v>
      </c>
      <c r="AV79" s="66">
        <v>127000</v>
      </c>
      <c r="AW79" s="66">
        <v>1957</v>
      </c>
      <c r="AX79" s="66" t="s">
        <v>311</v>
      </c>
    </row>
    <row r="80" spans="1:50" customFormat="1" x14ac:dyDescent="0.2">
      <c r="A80">
        <v>79</v>
      </c>
      <c r="B80" s="12" t="s">
        <v>90</v>
      </c>
      <c r="C80" s="12" t="s">
        <v>90</v>
      </c>
      <c r="D80" s="12" t="s">
        <v>167</v>
      </c>
      <c r="E80" s="22">
        <v>4</v>
      </c>
      <c r="F80" s="22" t="s">
        <v>195</v>
      </c>
      <c r="G80" s="22" t="s">
        <v>115</v>
      </c>
      <c r="H80" s="22" t="str">
        <f t="shared" si="16"/>
        <v>1Story</v>
      </c>
      <c r="I80" s="22">
        <f t="shared" si="15"/>
        <v>69.182127006168557</v>
      </c>
      <c r="J80" s="22" t="str">
        <f t="shared" si="17"/>
        <v>Below Average</v>
      </c>
      <c r="K80" s="22">
        <v>5</v>
      </c>
      <c r="L80" s="22" t="str">
        <f t="shared" si="18"/>
        <v>Low</v>
      </c>
      <c r="M80" s="22">
        <v>1968</v>
      </c>
      <c r="N80" s="22">
        <f t="shared" si="19"/>
        <v>0</v>
      </c>
      <c r="O80" s="22"/>
      <c r="P80" s="22">
        <v>1968</v>
      </c>
      <c r="Q80" s="22">
        <f t="shared" si="20"/>
        <v>0</v>
      </c>
      <c r="R80" s="23">
        <v>1768</v>
      </c>
      <c r="S80" s="23" t="s">
        <v>311</v>
      </c>
      <c r="T80" s="23" t="s">
        <v>369</v>
      </c>
      <c r="U80" s="24">
        <v>1768</v>
      </c>
      <c r="V80" s="24" t="str">
        <f t="shared" si="21"/>
        <v>no</v>
      </c>
      <c r="W80" s="24">
        <v>0</v>
      </c>
      <c r="X80" s="24" t="str">
        <f t="shared" si="22"/>
        <v>no</v>
      </c>
      <c r="Y80" s="24" t="s">
        <v>413</v>
      </c>
      <c r="Z80" s="24">
        <f t="shared" si="23"/>
        <v>1</v>
      </c>
      <c r="AA80" s="24">
        <v>1768</v>
      </c>
      <c r="AB80" s="24" t="s">
        <v>311</v>
      </c>
      <c r="AC80" s="24" t="s">
        <v>369</v>
      </c>
      <c r="AD80" s="25">
        <v>0</v>
      </c>
      <c r="AE80" s="25">
        <v>0</v>
      </c>
      <c r="AF80" s="25">
        <v>2</v>
      </c>
      <c r="AG80" s="25">
        <v>0</v>
      </c>
      <c r="AH80" s="25">
        <v>2</v>
      </c>
      <c r="AI80" s="25" t="s">
        <v>415</v>
      </c>
      <c r="AJ80" s="57">
        <v>8</v>
      </c>
      <c r="AK80" s="57" t="str">
        <f t="shared" si="24"/>
        <v>More</v>
      </c>
      <c r="AL80" s="57" t="s">
        <v>98</v>
      </c>
      <c r="AM80" s="57" t="str">
        <f t="shared" si="25"/>
        <v>Low</v>
      </c>
      <c r="AN80" s="62">
        <v>0</v>
      </c>
      <c r="AO80" s="62" t="str">
        <f t="shared" si="26"/>
        <v>Less</v>
      </c>
      <c r="AP80" s="62">
        <v>0</v>
      </c>
      <c r="AQ80" s="62" t="str">
        <f t="shared" si="27"/>
        <v>no</v>
      </c>
      <c r="AR80" s="62" t="str">
        <f t="shared" si="28"/>
        <v>Below Average</v>
      </c>
      <c r="AS80" s="64">
        <v>0</v>
      </c>
      <c r="AT80" s="68">
        <v>38.602941176470587</v>
      </c>
      <c r="AU80" s="68" t="str">
        <f t="shared" si="29"/>
        <v>Below Average</v>
      </c>
      <c r="AV80" s="66">
        <v>136500</v>
      </c>
      <c r="AW80" s="66">
        <v>3536</v>
      </c>
      <c r="AX80" s="66" t="s">
        <v>311</v>
      </c>
    </row>
    <row r="81" spans="1:50" customFormat="1" x14ac:dyDescent="0.2">
      <c r="A81">
        <v>80</v>
      </c>
      <c r="B81" s="12" t="s">
        <v>90</v>
      </c>
      <c r="C81" s="12" t="s">
        <v>90</v>
      </c>
      <c r="D81" s="12" t="s">
        <v>91</v>
      </c>
      <c r="E81" s="22">
        <v>5</v>
      </c>
      <c r="F81" s="22" t="s">
        <v>195</v>
      </c>
      <c r="G81" s="22" t="s">
        <v>92</v>
      </c>
      <c r="H81" s="22" t="str">
        <f t="shared" si="16"/>
        <v>2Story</v>
      </c>
      <c r="I81" s="22">
        <f t="shared" si="15"/>
        <v>75.988545402704759</v>
      </c>
      <c r="J81" s="22" t="str">
        <f t="shared" si="17"/>
        <v>Above Average</v>
      </c>
      <c r="K81" s="22">
        <v>6</v>
      </c>
      <c r="L81" s="22" t="str">
        <f t="shared" si="18"/>
        <v>High</v>
      </c>
      <c r="M81" s="22">
        <v>1910</v>
      </c>
      <c r="N81" s="22">
        <f t="shared" si="19"/>
        <v>1</v>
      </c>
      <c r="O81" s="22"/>
      <c r="P81" s="22">
        <v>1981</v>
      </c>
      <c r="Q81" s="22">
        <f t="shared" si="20"/>
        <v>0</v>
      </c>
      <c r="R81" s="23">
        <v>440</v>
      </c>
      <c r="S81" s="23" t="s">
        <v>311</v>
      </c>
      <c r="T81" s="23" t="s">
        <v>370</v>
      </c>
      <c r="U81" s="24">
        <v>682</v>
      </c>
      <c r="V81" s="24" t="str">
        <f t="shared" si="21"/>
        <v>no</v>
      </c>
      <c r="W81" s="24">
        <v>548</v>
      </c>
      <c r="X81" s="24" t="str">
        <f t="shared" si="22"/>
        <v>no</v>
      </c>
      <c r="Y81" s="24" t="s">
        <v>412</v>
      </c>
      <c r="Z81" s="24">
        <f t="shared" si="23"/>
        <v>1</v>
      </c>
      <c r="AA81" s="24">
        <v>1230</v>
      </c>
      <c r="AB81" s="24" t="s">
        <v>311</v>
      </c>
      <c r="AC81" s="24" t="s">
        <v>370</v>
      </c>
      <c r="AD81" s="25">
        <v>0</v>
      </c>
      <c r="AE81" s="25">
        <v>0</v>
      </c>
      <c r="AF81" s="25">
        <v>1</v>
      </c>
      <c r="AG81" s="25">
        <v>1</v>
      </c>
      <c r="AH81" s="25">
        <v>2</v>
      </c>
      <c r="AI81" s="25" t="s">
        <v>415</v>
      </c>
      <c r="AJ81" s="57">
        <v>5</v>
      </c>
      <c r="AK81" s="57" t="str">
        <f t="shared" si="24"/>
        <v>Less</v>
      </c>
      <c r="AL81" s="57" t="s">
        <v>98</v>
      </c>
      <c r="AM81" s="57" t="str">
        <f t="shared" si="25"/>
        <v>Low</v>
      </c>
      <c r="AN81" s="62">
        <v>2</v>
      </c>
      <c r="AO81" s="62" t="str">
        <f t="shared" si="26"/>
        <v>More</v>
      </c>
      <c r="AP81" s="62">
        <v>440</v>
      </c>
      <c r="AQ81" s="62" t="str">
        <f t="shared" si="27"/>
        <v>no</v>
      </c>
      <c r="AR81" s="62" t="str">
        <f t="shared" si="28"/>
        <v>Below Average</v>
      </c>
      <c r="AS81" s="64">
        <v>0</v>
      </c>
      <c r="AT81" s="68">
        <v>65.868263473053887</v>
      </c>
      <c r="AU81" s="68" t="str">
        <f t="shared" si="29"/>
        <v>Below Average</v>
      </c>
      <c r="AV81" s="66">
        <v>110000</v>
      </c>
      <c r="AW81" s="66">
        <v>1670</v>
      </c>
      <c r="AX81" s="66" t="s">
        <v>311</v>
      </c>
    </row>
    <row r="82" spans="1:50" customFormat="1" x14ac:dyDescent="0.2">
      <c r="A82">
        <v>81</v>
      </c>
      <c r="B82" s="12" t="s">
        <v>90</v>
      </c>
      <c r="C82" s="12" t="s">
        <v>90</v>
      </c>
      <c r="D82" s="12" t="s">
        <v>91</v>
      </c>
      <c r="E82" s="22">
        <v>6</v>
      </c>
      <c r="F82" s="22" t="s">
        <v>195</v>
      </c>
      <c r="G82" s="22" t="s">
        <v>92</v>
      </c>
      <c r="H82" s="22" t="str">
        <f t="shared" si="16"/>
        <v>2Story</v>
      </c>
      <c r="I82" s="22">
        <f t="shared" si="15"/>
        <v>75.988545402704759</v>
      </c>
      <c r="J82" s="22" t="str">
        <f t="shared" si="17"/>
        <v>Above Average</v>
      </c>
      <c r="K82" s="22">
        <v>6</v>
      </c>
      <c r="L82" s="22" t="str">
        <f t="shared" si="18"/>
        <v>High</v>
      </c>
      <c r="M82" s="22">
        <v>1968</v>
      </c>
      <c r="N82" s="22">
        <f t="shared" si="19"/>
        <v>0</v>
      </c>
      <c r="O82" s="22"/>
      <c r="P82" s="22">
        <v>1968</v>
      </c>
      <c r="Q82" s="22">
        <f t="shared" si="20"/>
        <v>0</v>
      </c>
      <c r="R82" s="23">
        <v>896</v>
      </c>
      <c r="S82" s="23" t="s">
        <v>311</v>
      </c>
      <c r="T82" s="23" t="s">
        <v>370</v>
      </c>
      <c r="U82" s="24">
        <v>1182</v>
      </c>
      <c r="V82" s="24" t="str">
        <f t="shared" si="21"/>
        <v>no</v>
      </c>
      <c r="W82" s="24">
        <v>960</v>
      </c>
      <c r="X82" s="24" t="str">
        <f t="shared" si="22"/>
        <v>no</v>
      </c>
      <c r="Y82" s="24" t="s">
        <v>412</v>
      </c>
      <c r="Z82" s="24">
        <f t="shared" si="23"/>
        <v>0</v>
      </c>
      <c r="AA82" s="24">
        <v>2142</v>
      </c>
      <c r="AB82" s="24" t="s">
        <v>311</v>
      </c>
      <c r="AC82" s="24" t="s">
        <v>369</v>
      </c>
      <c r="AD82" s="25">
        <v>0</v>
      </c>
      <c r="AE82" s="25">
        <v>0</v>
      </c>
      <c r="AF82" s="25">
        <v>2</v>
      </c>
      <c r="AG82" s="25">
        <v>1</v>
      </c>
      <c r="AH82" s="25">
        <v>3</v>
      </c>
      <c r="AI82" s="25" t="s">
        <v>414</v>
      </c>
      <c r="AJ82" s="57">
        <v>8</v>
      </c>
      <c r="AK82" s="57" t="str">
        <f t="shared" si="24"/>
        <v>More</v>
      </c>
      <c r="AL82" s="57" t="s">
        <v>97</v>
      </c>
      <c r="AM82" s="57" t="str">
        <f t="shared" si="25"/>
        <v>High</v>
      </c>
      <c r="AN82" s="62">
        <v>1</v>
      </c>
      <c r="AO82" s="62" t="str">
        <f t="shared" si="26"/>
        <v>Less</v>
      </c>
      <c r="AP82" s="62">
        <v>509</v>
      </c>
      <c r="AQ82" s="62" t="str">
        <f t="shared" si="27"/>
        <v>no</v>
      </c>
      <c r="AR82" s="62" t="str">
        <f t="shared" si="28"/>
        <v>Above Average</v>
      </c>
      <c r="AS82" s="64">
        <v>1</v>
      </c>
      <c r="AT82" s="68">
        <v>63.693219223173138</v>
      </c>
      <c r="AU82" s="68" t="str">
        <f t="shared" si="29"/>
        <v>Below Average</v>
      </c>
      <c r="AV82" s="66">
        <v>193500</v>
      </c>
      <c r="AW82" s="66">
        <v>3038</v>
      </c>
      <c r="AX82" s="66" t="s">
        <v>311</v>
      </c>
    </row>
    <row r="83" spans="1:50" customFormat="1" x14ac:dyDescent="0.2">
      <c r="A83">
        <v>82</v>
      </c>
      <c r="B83" s="12" t="s">
        <v>90</v>
      </c>
      <c r="C83" s="12" t="s">
        <v>90</v>
      </c>
      <c r="D83" s="12" t="s">
        <v>179</v>
      </c>
      <c r="E83" s="22">
        <v>6</v>
      </c>
      <c r="F83" s="22" t="s">
        <v>195</v>
      </c>
      <c r="G83" s="22" t="s">
        <v>115</v>
      </c>
      <c r="H83" s="22" t="str">
        <f t="shared" si="16"/>
        <v>1Story</v>
      </c>
      <c r="I83" s="22">
        <f t="shared" si="15"/>
        <v>69.182127006168557</v>
      </c>
      <c r="J83" s="22" t="str">
        <f t="shared" si="17"/>
        <v>Below Average</v>
      </c>
      <c r="K83" s="22">
        <v>5</v>
      </c>
      <c r="L83" s="22" t="str">
        <f t="shared" si="18"/>
        <v>Low</v>
      </c>
      <c r="M83" s="22">
        <v>1998</v>
      </c>
      <c r="N83" s="22">
        <f t="shared" si="19"/>
        <v>0</v>
      </c>
      <c r="O83" s="22"/>
      <c r="P83" s="22">
        <v>1998</v>
      </c>
      <c r="Q83" s="22">
        <f t="shared" si="20"/>
        <v>0</v>
      </c>
      <c r="R83" s="23">
        <v>1237</v>
      </c>
      <c r="S83" s="23" t="s">
        <v>311</v>
      </c>
      <c r="T83" s="23" t="s">
        <v>369</v>
      </c>
      <c r="U83" s="24">
        <v>1337</v>
      </c>
      <c r="V83" s="24" t="str">
        <f t="shared" si="21"/>
        <v>no</v>
      </c>
      <c r="W83" s="24">
        <v>0</v>
      </c>
      <c r="X83" s="24" t="str">
        <f t="shared" si="22"/>
        <v>no</v>
      </c>
      <c r="Y83" s="24" t="s">
        <v>413</v>
      </c>
      <c r="Z83" s="24">
        <f t="shared" si="23"/>
        <v>0</v>
      </c>
      <c r="AA83" s="24">
        <v>1337</v>
      </c>
      <c r="AB83" s="24" t="s">
        <v>311</v>
      </c>
      <c r="AC83" s="24" t="s">
        <v>370</v>
      </c>
      <c r="AD83" s="25">
        <v>1</v>
      </c>
      <c r="AE83" s="25">
        <v>0</v>
      </c>
      <c r="AF83" s="25">
        <v>2</v>
      </c>
      <c r="AG83" s="25">
        <v>0</v>
      </c>
      <c r="AH83" s="25">
        <v>3</v>
      </c>
      <c r="AI83" s="25" t="s">
        <v>414</v>
      </c>
      <c r="AJ83" s="57">
        <v>5</v>
      </c>
      <c r="AK83" s="57" t="str">
        <f t="shared" si="24"/>
        <v>Less</v>
      </c>
      <c r="AL83" s="57" t="s">
        <v>98</v>
      </c>
      <c r="AM83" s="57" t="str">
        <f t="shared" si="25"/>
        <v>Low</v>
      </c>
      <c r="AN83" s="62">
        <v>2</v>
      </c>
      <c r="AO83" s="62" t="str">
        <f t="shared" si="26"/>
        <v>More</v>
      </c>
      <c r="AP83" s="62">
        <v>405</v>
      </c>
      <c r="AQ83" s="62" t="str">
        <f t="shared" si="27"/>
        <v>no</v>
      </c>
      <c r="AR83" s="62" t="str">
        <f t="shared" si="28"/>
        <v>Below Average</v>
      </c>
      <c r="AS83" s="64">
        <v>0</v>
      </c>
      <c r="AT83" s="68">
        <v>59.634809634809635</v>
      </c>
      <c r="AU83" s="68" t="str">
        <f t="shared" si="29"/>
        <v>Below Average</v>
      </c>
      <c r="AV83" s="66">
        <v>153500</v>
      </c>
      <c r="AW83" s="66">
        <v>2574</v>
      </c>
      <c r="AX83" s="66" t="s">
        <v>311</v>
      </c>
    </row>
    <row r="84" spans="1:50" customFormat="1" x14ac:dyDescent="0.2">
      <c r="A84">
        <v>83</v>
      </c>
      <c r="B84" s="12" t="s">
        <v>90</v>
      </c>
      <c r="C84" s="12" t="s">
        <v>90</v>
      </c>
      <c r="D84" s="12" t="s">
        <v>91</v>
      </c>
      <c r="E84" s="22">
        <v>8</v>
      </c>
      <c r="F84" s="22" t="s">
        <v>411</v>
      </c>
      <c r="G84" s="22" t="s">
        <v>115</v>
      </c>
      <c r="H84" s="22" t="str">
        <f t="shared" si="16"/>
        <v>1Story</v>
      </c>
      <c r="I84" s="22">
        <f t="shared" si="15"/>
        <v>69.182127006168557</v>
      </c>
      <c r="J84" s="22" t="str">
        <f t="shared" si="17"/>
        <v>Below Average</v>
      </c>
      <c r="K84" s="22">
        <v>5</v>
      </c>
      <c r="L84" s="22" t="str">
        <f t="shared" si="18"/>
        <v>Low</v>
      </c>
      <c r="M84" s="22">
        <v>2007</v>
      </c>
      <c r="N84" s="22">
        <f t="shared" si="19"/>
        <v>0</v>
      </c>
      <c r="O84" s="22"/>
      <c r="P84" s="22">
        <v>2007</v>
      </c>
      <c r="Q84" s="22">
        <f t="shared" si="20"/>
        <v>0</v>
      </c>
      <c r="R84" s="23">
        <v>1563</v>
      </c>
      <c r="S84" s="23" t="s">
        <v>311</v>
      </c>
      <c r="T84" s="23" t="s">
        <v>369</v>
      </c>
      <c r="U84" s="24">
        <v>1563</v>
      </c>
      <c r="V84" s="24" t="str">
        <f t="shared" si="21"/>
        <v>no</v>
      </c>
      <c r="W84" s="24">
        <v>0</v>
      </c>
      <c r="X84" s="24" t="str">
        <f t="shared" si="22"/>
        <v>no</v>
      </c>
      <c r="Y84" s="24" t="s">
        <v>413</v>
      </c>
      <c r="Z84" s="24">
        <f t="shared" si="23"/>
        <v>0</v>
      </c>
      <c r="AA84" s="24">
        <v>1563</v>
      </c>
      <c r="AB84" s="24" t="s">
        <v>311</v>
      </c>
      <c r="AC84" s="24" t="s">
        <v>369</v>
      </c>
      <c r="AD84" s="25">
        <v>0</v>
      </c>
      <c r="AE84" s="25">
        <v>0</v>
      </c>
      <c r="AF84" s="25">
        <v>2</v>
      </c>
      <c r="AG84" s="25">
        <v>0</v>
      </c>
      <c r="AH84" s="25">
        <v>2</v>
      </c>
      <c r="AI84" s="25" t="s">
        <v>415</v>
      </c>
      <c r="AJ84" s="57">
        <v>6</v>
      </c>
      <c r="AK84" s="57" t="str">
        <f t="shared" si="24"/>
        <v>More</v>
      </c>
      <c r="AL84" s="57" t="s">
        <v>97</v>
      </c>
      <c r="AM84" s="57" t="str">
        <f t="shared" si="25"/>
        <v>High</v>
      </c>
      <c r="AN84" s="62">
        <v>3</v>
      </c>
      <c r="AO84" s="62" t="str">
        <f t="shared" si="26"/>
        <v>More</v>
      </c>
      <c r="AP84" s="62">
        <v>758</v>
      </c>
      <c r="AQ84" s="62" t="str">
        <f t="shared" si="27"/>
        <v>no</v>
      </c>
      <c r="AR84" s="62" t="str">
        <f t="shared" si="28"/>
        <v>Above Average</v>
      </c>
      <c r="AS84" s="64">
        <v>1</v>
      </c>
      <c r="AT84" s="68">
        <v>78.374920025591805</v>
      </c>
      <c r="AU84" s="68" t="str">
        <f t="shared" si="29"/>
        <v>Above Average</v>
      </c>
      <c r="AV84" s="66">
        <v>245000</v>
      </c>
      <c r="AW84" s="66">
        <v>3126</v>
      </c>
      <c r="AX84" s="66" t="s">
        <v>311</v>
      </c>
    </row>
    <row r="85" spans="1:50" customFormat="1" x14ac:dyDescent="0.2">
      <c r="A85">
        <v>84</v>
      </c>
      <c r="B85" s="12" t="s">
        <v>90</v>
      </c>
      <c r="C85" s="12" t="s">
        <v>90</v>
      </c>
      <c r="D85" s="12" t="s">
        <v>91</v>
      </c>
      <c r="E85" s="22">
        <v>5</v>
      </c>
      <c r="F85" s="22" t="s">
        <v>195</v>
      </c>
      <c r="G85" s="22" t="s">
        <v>115</v>
      </c>
      <c r="H85" s="22" t="str">
        <f t="shared" si="16"/>
        <v>1Story</v>
      </c>
      <c r="I85" s="22">
        <f t="shared" si="15"/>
        <v>69.182127006168557</v>
      </c>
      <c r="J85" s="22" t="str">
        <f t="shared" si="17"/>
        <v>Below Average</v>
      </c>
      <c r="K85" s="22">
        <v>5</v>
      </c>
      <c r="L85" s="22" t="str">
        <f t="shared" si="18"/>
        <v>Low</v>
      </c>
      <c r="M85" s="22">
        <v>1960</v>
      </c>
      <c r="N85" s="22">
        <f t="shared" si="19"/>
        <v>0</v>
      </c>
      <c r="O85" s="22"/>
      <c r="P85" s="22">
        <v>1960</v>
      </c>
      <c r="Q85" s="22">
        <f t="shared" si="20"/>
        <v>1</v>
      </c>
      <c r="R85" s="23">
        <v>1065</v>
      </c>
      <c r="S85" s="23" t="s">
        <v>311</v>
      </c>
      <c r="T85" s="23" t="s">
        <v>369</v>
      </c>
      <c r="U85" s="24">
        <v>1065</v>
      </c>
      <c r="V85" s="24" t="str">
        <f t="shared" si="21"/>
        <v>no</v>
      </c>
      <c r="W85" s="24">
        <v>0</v>
      </c>
      <c r="X85" s="24" t="str">
        <f t="shared" si="22"/>
        <v>no</v>
      </c>
      <c r="Y85" s="24" t="s">
        <v>413</v>
      </c>
      <c r="Z85" s="24">
        <f t="shared" si="23"/>
        <v>0</v>
      </c>
      <c r="AA85" s="24">
        <v>1065</v>
      </c>
      <c r="AB85" s="24" t="s">
        <v>311</v>
      </c>
      <c r="AC85" s="24" t="s">
        <v>370</v>
      </c>
      <c r="AD85" s="25">
        <v>0</v>
      </c>
      <c r="AE85" s="25">
        <v>0</v>
      </c>
      <c r="AF85" s="25">
        <v>1</v>
      </c>
      <c r="AG85" s="25">
        <v>1</v>
      </c>
      <c r="AH85" s="25">
        <v>2</v>
      </c>
      <c r="AI85" s="25" t="s">
        <v>415</v>
      </c>
      <c r="AJ85" s="57">
        <v>6</v>
      </c>
      <c r="AK85" s="57" t="str">
        <f t="shared" si="24"/>
        <v>More</v>
      </c>
      <c r="AL85" s="57" t="s">
        <v>98</v>
      </c>
      <c r="AM85" s="57" t="str">
        <f t="shared" si="25"/>
        <v>Low</v>
      </c>
      <c r="AN85" s="62">
        <v>2</v>
      </c>
      <c r="AO85" s="62" t="str">
        <f t="shared" si="26"/>
        <v>More</v>
      </c>
      <c r="AP85" s="62">
        <v>461</v>
      </c>
      <c r="AQ85" s="62" t="str">
        <f t="shared" si="27"/>
        <v>no</v>
      </c>
      <c r="AR85" s="62" t="str">
        <f t="shared" si="28"/>
        <v>Below Average</v>
      </c>
      <c r="AS85" s="64">
        <v>0</v>
      </c>
      <c r="AT85" s="68">
        <v>59.389671361502344</v>
      </c>
      <c r="AU85" s="68" t="str">
        <f t="shared" si="29"/>
        <v>Below Average</v>
      </c>
      <c r="AV85" s="66">
        <v>126500</v>
      </c>
      <c r="AW85" s="66">
        <v>2130</v>
      </c>
      <c r="AX85" s="66" t="s">
        <v>311</v>
      </c>
    </row>
    <row r="86" spans="1:50" customFormat="1" x14ac:dyDescent="0.2">
      <c r="A86">
        <v>85</v>
      </c>
      <c r="B86" s="12" t="s">
        <v>90</v>
      </c>
      <c r="C86" s="12" t="s">
        <v>90</v>
      </c>
      <c r="D86" s="12" t="s">
        <v>91</v>
      </c>
      <c r="E86" s="22">
        <v>7</v>
      </c>
      <c r="F86" s="22" t="s">
        <v>411</v>
      </c>
      <c r="G86" s="22" t="s">
        <v>197</v>
      </c>
      <c r="H86" s="22" t="str">
        <f t="shared" si="16"/>
        <v xml:space="preserve"> </v>
      </c>
      <c r="I86" s="22">
        <f t="shared" si="15"/>
        <v>74.693515888638117</v>
      </c>
      <c r="J86" s="22" t="str">
        <f t="shared" si="17"/>
        <v>Above Average</v>
      </c>
      <c r="K86" s="22">
        <v>5</v>
      </c>
      <c r="L86" s="22" t="str">
        <f t="shared" si="18"/>
        <v>Low</v>
      </c>
      <c r="M86" s="22">
        <v>1995</v>
      </c>
      <c r="N86" s="22">
        <f t="shared" si="19"/>
        <v>0</v>
      </c>
      <c r="O86" s="22"/>
      <c r="P86" s="22">
        <v>1996</v>
      </c>
      <c r="Q86" s="22">
        <f t="shared" si="20"/>
        <v>0</v>
      </c>
      <c r="R86" s="23">
        <v>384</v>
      </c>
      <c r="S86" s="23" t="s">
        <v>311</v>
      </c>
      <c r="T86" s="23" t="s">
        <v>370</v>
      </c>
      <c r="U86" s="24">
        <v>804</v>
      </c>
      <c r="V86" s="24" t="str">
        <f t="shared" si="21"/>
        <v>no</v>
      </c>
      <c r="W86" s="24">
        <v>670</v>
      </c>
      <c r="X86" s="24" t="str">
        <f t="shared" si="22"/>
        <v>no</v>
      </c>
      <c r="Y86" s="24" t="s">
        <v>412</v>
      </c>
      <c r="Z86" s="24">
        <f t="shared" si="23"/>
        <v>0</v>
      </c>
      <c r="AA86" s="24">
        <v>1474</v>
      </c>
      <c r="AB86" s="24" t="s">
        <v>311</v>
      </c>
      <c r="AC86" s="24" t="s">
        <v>370</v>
      </c>
      <c r="AD86" s="25">
        <v>0</v>
      </c>
      <c r="AE86" s="25">
        <v>0</v>
      </c>
      <c r="AF86" s="25">
        <v>2</v>
      </c>
      <c r="AG86" s="25">
        <v>1</v>
      </c>
      <c r="AH86" s="25">
        <v>3</v>
      </c>
      <c r="AI86" s="25" t="s">
        <v>414</v>
      </c>
      <c r="AJ86" s="57">
        <v>7</v>
      </c>
      <c r="AK86" s="57" t="str">
        <f t="shared" si="24"/>
        <v>More</v>
      </c>
      <c r="AL86" s="57" t="s">
        <v>98</v>
      </c>
      <c r="AM86" s="57" t="str">
        <f t="shared" si="25"/>
        <v>Low</v>
      </c>
      <c r="AN86" s="62">
        <v>2</v>
      </c>
      <c r="AO86" s="62" t="str">
        <f t="shared" si="26"/>
        <v>More</v>
      </c>
      <c r="AP86" s="62">
        <v>400</v>
      </c>
      <c r="AQ86" s="62" t="str">
        <f t="shared" si="27"/>
        <v>no</v>
      </c>
      <c r="AR86" s="62" t="str">
        <f t="shared" si="28"/>
        <v>Below Average</v>
      </c>
      <c r="AS86" s="64">
        <v>1</v>
      </c>
      <c r="AT86" s="68">
        <v>90.688912809472555</v>
      </c>
      <c r="AU86" s="68" t="str">
        <f t="shared" si="29"/>
        <v>Above Average</v>
      </c>
      <c r="AV86" s="66">
        <v>168500</v>
      </c>
      <c r="AW86" s="66">
        <v>1858</v>
      </c>
      <c r="AX86" s="66" t="s">
        <v>311</v>
      </c>
    </row>
    <row r="87" spans="1:50" customFormat="1" x14ac:dyDescent="0.2">
      <c r="A87">
        <v>86</v>
      </c>
      <c r="B87" s="12" t="s">
        <v>90</v>
      </c>
      <c r="C87" s="12" t="s">
        <v>90</v>
      </c>
      <c r="D87" s="12" t="s">
        <v>91</v>
      </c>
      <c r="E87" s="22">
        <v>8</v>
      </c>
      <c r="F87" s="22" t="s">
        <v>411</v>
      </c>
      <c r="G87" s="22" t="s">
        <v>92</v>
      </c>
      <c r="H87" s="22" t="str">
        <f t="shared" si="16"/>
        <v>2Story</v>
      </c>
      <c r="I87" s="22">
        <f t="shared" si="15"/>
        <v>75.988545402704759</v>
      </c>
      <c r="J87" s="22" t="str">
        <f t="shared" si="17"/>
        <v>Above Average</v>
      </c>
      <c r="K87" s="22">
        <v>5</v>
      </c>
      <c r="L87" s="22" t="str">
        <f t="shared" si="18"/>
        <v>Low</v>
      </c>
      <c r="M87" s="22">
        <v>1991</v>
      </c>
      <c r="N87" s="22">
        <f t="shared" si="19"/>
        <v>0</v>
      </c>
      <c r="O87" s="22"/>
      <c r="P87" s="22">
        <v>1992</v>
      </c>
      <c r="Q87" s="22">
        <f t="shared" si="20"/>
        <v>0</v>
      </c>
      <c r="R87" s="23">
        <v>1288</v>
      </c>
      <c r="S87" s="23" t="s">
        <v>311</v>
      </c>
      <c r="T87" s="23" t="s">
        <v>369</v>
      </c>
      <c r="U87" s="24">
        <v>1301</v>
      </c>
      <c r="V87" s="24" t="str">
        <f t="shared" si="21"/>
        <v>no</v>
      </c>
      <c r="W87" s="24">
        <v>1116</v>
      </c>
      <c r="X87" s="24" t="str">
        <f t="shared" si="22"/>
        <v>no</v>
      </c>
      <c r="Y87" s="24" t="s">
        <v>412</v>
      </c>
      <c r="Z87" s="24">
        <f t="shared" si="23"/>
        <v>1</v>
      </c>
      <c r="AA87" s="24">
        <v>2417</v>
      </c>
      <c r="AB87" s="24" t="s">
        <v>311</v>
      </c>
      <c r="AC87" s="24" t="s">
        <v>369</v>
      </c>
      <c r="AD87" s="25">
        <v>0</v>
      </c>
      <c r="AE87" s="25">
        <v>0</v>
      </c>
      <c r="AF87" s="25">
        <v>2</v>
      </c>
      <c r="AG87" s="25">
        <v>1</v>
      </c>
      <c r="AH87" s="25">
        <v>3</v>
      </c>
      <c r="AI87" s="25" t="s">
        <v>414</v>
      </c>
      <c r="AJ87" s="57">
        <v>9</v>
      </c>
      <c r="AK87" s="57" t="str">
        <f t="shared" si="24"/>
        <v>More</v>
      </c>
      <c r="AL87" s="57" t="s">
        <v>97</v>
      </c>
      <c r="AM87" s="57" t="str">
        <f t="shared" si="25"/>
        <v>High</v>
      </c>
      <c r="AN87" s="62">
        <v>2</v>
      </c>
      <c r="AO87" s="62" t="str">
        <f t="shared" si="26"/>
        <v>More</v>
      </c>
      <c r="AP87" s="62">
        <v>462</v>
      </c>
      <c r="AQ87" s="62" t="str">
        <f t="shared" si="27"/>
        <v>no</v>
      </c>
      <c r="AR87" s="62" t="str">
        <f t="shared" si="28"/>
        <v>Below Average</v>
      </c>
      <c r="AS87" s="64">
        <v>1</v>
      </c>
      <c r="AT87" s="68">
        <v>70.175438596491233</v>
      </c>
      <c r="AU87" s="68" t="str">
        <f t="shared" si="29"/>
        <v>Above Average</v>
      </c>
      <c r="AV87" s="66">
        <v>260000</v>
      </c>
      <c r="AW87" s="66">
        <v>3705</v>
      </c>
      <c r="AX87" s="66" t="s">
        <v>311</v>
      </c>
    </row>
    <row r="88" spans="1:50" customFormat="1" x14ac:dyDescent="0.2">
      <c r="A88">
        <v>87</v>
      </c>
      <c r="B88" s="12" t="s">
        <v>90</v>
      </c>
      <c r="C88" s="12" t="s">
        <v>90</v>
      </c>
      <c r="D88" s="12" t="s">
        <v>91</v>
      </c>
      <c r="E88" s="22">
        <v>6</v>
      </c>
      <c r="F88" s="22" t="s">
        <v>195</v>
      </c>
      <c r="G88" s="22" t="s">
        <v>92</v>
      </c>
      <c r="H88" s="22" t="str">
        <f t="shared" si="16"/>
        <v>2Story</v>
      </c>
      <c r="I88" s="22">
        <f t="shared" si="15"/>
        <v>75.988545402704759</v>
      </c>
      <c r="J88" s="22" t="str">
        <f t="shared" si="17"/>
        <v>Above Average</v>
      </c>
      <c r="K88" s="22">
        <v>5</v>
      </c>
      <c r="L88" s="22" t="str">
        <f t="shared" si="18"/>
        <v>Low</v>
      </c>
      <c r="M88" s="22">
        <v>2005</v>
      </c>
      <c r="N88" s="22">
        <f t="shared" si="19"/>
        <v>0</v>
      </c>
      <c r="O88" s="22"/>
      <c r="P88" s="22">
        <v>2005</v>
      </c>
      <c r="Q88" s="22">
        <f t="shared" si="20"/>
        <v>0</v>
      </c>
      <c r="R88" s="23">
        <v>684</v>
      </c>
      <c r="S88" s="23" t="s">
        <v>311</v>
      </c>
      <c r="T88" s="23" t="s">
        <v>370</v>
      </c>
      <c r="U88" s="24">
        <v>684</v>
      </c>
      <c r="V88" s="24" t="str">
        <f t="shared" si="21"/>
        <v>no</v>
      </c>
      <c r="W88" s="24">
        <v>876</v>
      </c>
      <c r="X88" s="24" t="str">
        <f t="shared" si="22"/>
        <v>no</v>
      </c>
      <c r="Y88" s="24" t="s">
        <v>412</v>
      </c>
      <c r="Z88" s="24">
        <f t="shared" si="23"/>
        <v>1</v>
      </c>
      <c r="AA88" s="24">
        <v>1560</v>
      </c>
      <c r="AB88" s="24" t="s">
        <v>311</v>
      </c>
      <c r="AC88" s="24" t="s">
        <v>369</v>
      </c>
      <c r="AD88" s="25">
        <v>0</v>
      </c>
      <c r="AE88" s="25">
        <v>0</v>
      </c>
      <c r="AF88" s="25">
        <v>2</v>
      </c>
      <c r="AG88" s="25">
        <v>1</v>
      </c>
      <c r="AH88" s="25">
        <v>3</v>
      </c>
      <c r="AI88" s="25" t="s">
        <v>414</v>
      </c>
      <c r="AJ88" s="57">
        <v>6</v>
      </c>
      <c r="AK88" s="57" t="str">
        <f t="shared" si="24"/>
        <v>More</v>
      </c>
      <c r="AL88" s="57" t="s">
        <v>97</v>
      </c>
      <c r="AM88" s="57" t="str">
        <f t="shared" si="25"/>
        <v>High</v>
      </c>
      <c r="AN88" s="62">
        <v>2</v>
      </c>
      <c r="AO88" s="62" t="str">
        <f t="shared" si="26"/>
        <v>More</v>
      </c>
      <c r="AP88" s="62">
        <v>400</v>
      </c>
      <c r="AQ88" s="62" t="str">
        <f t="shared" si="27"/>
        <v>no</v>
      </c>
      <c r="AR88" s="62" t="str">
        <f t="shared" si="28"/>
        <v>Below Average</v>
      </c>
      <c r="AS88" s="64">
        <v>1</v>
      </c>
      <c r="AT88" s="68">
        <v>77.540106951871664</v>
      </c>
      <c r="AU88" s="68" t="str">
        <f t="shared" si="29"/>
        <v>Above Average</v>
      </c>
      <c r="AV88" s="66">
        <v>174000</v>
      </c>
      <c r="AW88" s="66">
        <v>2244</v>
      </c>
      <c r="AX88" s="66" t="s">
        <v>311</v>
      </c>
    </row>
    <row r="89" spans="1:50" customFormat="1" x14ac:dyDescent="0.2">
      <c r="A89">
        <v>88</v>
      </c>
      <c r="B89" s="12" t="s">
        <v>90</v>
      </c>
      <c r="C89" s="12" t="s">
        <v>90</v>
      </c>
      <c r="D89" s="12" t="s">
        <v>179</v>
      </c>
      <c r="E89" s="22">
        <v>6</v>
      </c>
      <c r="F89" s="22" t="s">
        <v>195</v>
      </c>
      <c r="G89" s="22" t="s">
        <v>92</v>
      </c>
      <c r="H89" s="22" t="str">
        <f t="shared" si="16"/>
        <v>2Story</v>
      </c>
      <c r="I89" s="22">
        <f t="shared" si="15"/>
        <v>75.988545402704759</v>
      </c>
      <c r="J89" s="22" t="str">
        <f t="shared" si="17"/>
        <v>Above Average</v>
      </c>
      <c r="K89" s="22">
        <v>5</v>
      </c>
      <c r="L89" s="22" t="str">
        <f t="shared" si="18"/>
        <v>Low</v>
      </c>
      <c r="M89" s="22">
        <v>2009</v>
      </c>
      <c r="N89" s="22">
        <f t="shared" si="19"/>
        <v>0</v>
      </c>
      <c r="O89" s="22"/>
      <c r="P89" s="22">
        <v>2009</v>
      </c>
      <c r="Q89" s="22">
        <f t="shared" si="20"/>
        <v>0</v>
      </c>
      <c r="R89" s="23">
        <v>612</v>
      </c>
      <c r="S89" s="23" t="s">
        <v>311</v>
      </c>
      <c r="T89" s="23" t="s">
        <v>370</v>
      </c>
      <c r="U89" s="24">
        <v>612</v>
      </c>
      <c r="V89" s="24" t="str">
        <f t="shared" si="21"/>
        <v>no</v>
      </c>
      <c r="W89" s="24">
        <v>612</v>
      </c>
      <c r="X89" s="24" t="str">
        <f t="shared" si="22"/>
        <v>no</v>
      </c>
      <c r="Y89" s="24" t="s">
        <v>412</v>
      </c>
      <c r="Z89" s="24">
        <f t="shared" si="23"/>
        <v>1</v>
      </c>
      <c r="AA89" s="24">
        <v>1224</v>
      </c>
      <c r="AB89" s="24" t="s">
        <v>311</v>
      </c>
      <c r="AC89" s="24" t="s">
        <v>370</v>
      </c>
      <c r="AD89" s="25">
        <v>0</v>
      </c>
      <c r="AE89" s="25">
        <v>0</v>
      </c>
      <c r="AF89" s="25">
        <v>2</v>
      </c>
      <c r="AG89" s="25">
        <v>1</v>
      </c>
      <c r="AH89" s="25">
        <v>3</v>
      </c>
      <c r="AI89" s="25" t="s">
        <v>414</v>
      </c>
      <c r="AJ89" s="57">
        <v>4</v>
      </c>
      <c r="AK89" s="57" t="str">
        <f t="shared" si="24"/>
        <v>Less</v>
      </c>
      <c r="AL89" s="57" t="s">
        <v>97</v>
      </c>
      <c r="AM89" s="57" t="str">
        <f t="shared" si="25"/>
        <v>High</v>
      </c>
      <c r="AN89" s="62">
        <v>2</v>
      </c>
      <c r="AO89" s="62" t="str">
        <f t="shared" si="26"/>
        <v>More</v>
      </c>
      <c r="AP89" s="62">
        <v>528</v>
      </c>
      <c r="AQ89" s="62" t="str">
        <f t="shared" si="27"/>
        <v>no</v>
      </c>
      <c r="AR89" s="62" t="str">
        <f t="shared" si="28"/>
        <v>Above Average</v>
      </c>
      <c r="AS89" s="64">
        <v>0</v>
      </c>
      <c r="AT89" s="68">
        <v>89.596949891067538</v>
      </c>
      <c r="AU89" s="68" t="str">
        <f t="shared" si="29"/>
        <v>Above Average</v>
      </c>
      <c r="AV89" s="66">
        <v>164500</v>
      </c>
      <c r="AW89" s="66">
        <v>1836</v>
      </c>
      <c r="AX89" s="66" t="s">
        <v>311</v>
      </c>
    </row>
    <row r="90" spans="1:50" customFormat="1" x14ac:dyDescent="0.2">
      <c r="A90">
        <v>89</v>
      </c>
      <c r="B90" s="12" t="s">
        <v>114</v>
      </c>
      <c r="C90" s="12" t="s">
        <v>114</v>
      </c>
      <c r="D90" s="12" t="s">
        <v>91</v>
      </c>
      <c r="E90" s="22">
        <v>3</v>
      </c>
      <c r="F90" s="22" t="s">
        <v>195</v>
      </c>
      <c r="G90" s="22" t="s">
        <v>132</v>
      </c>
      <c r="H90" s="22" t="str">
        <f t="shared" si="16"/>
        <v>1Story</v>
      </c>
      <c r="I90" s="22">
        <f t="shared" si="15"/>
        <v>59.315963337771507</v>
      </c>
      <c r="J90" s="22" t="str">
        <f t="shared" si="17"/>
        <v>Below Average</v>
      </c>
      <c r="K90" s="22">
        <v>2</v>
      </c>
      <c r="L90" s="22" t="str">
        <f t="shared" si="18"/>
        <v>Low</v>
      </c>
      <c r="M90" s="22">
        <v>1915</v>
      </c>
      <c r="N90" s="22">
        <f t="shared" si="19"/>
        <v>1</v>
      </c>
      <c r="O90" s="22"/>
      <c r="P90" s="22">
        <v>1982</v>
      </c>
      <c r="Q90" s="22">
        <f t="shared" si="20"/>
        <v>0</v>
      </c>
      <c r="R90" s="23">
        <v>1013</v>
      </c>
      <c r="S90" s="23" t="s">
        <v>311</v>
      </c>
      <c r="T90" s="23" t="s">
        <v>370</v>
      </c>
      <c r="U90" s="24">
        <v>1013</v>
      </c>
      <c r="V90" s="24" t="str">
        <f t="shared" si="21"/>
        <v>no</v>
      </c>
      <c r="W90" s="24">
        <v>0</v>
      </c>
      <c r="X90" s="24" t="str">
        <f t="shared" si="22"/>
        <v>no</v>
      </c>
      <c r="Y90" s="24" t="s">
        <v>413</v>
      </c>
      <c r="Z90" s="24">
        <f t="shared" si="23"/>
        <v>0</v>
      </c>
      <c r="AA90" s="24">
        <v>1526</v>
      </c>
      <c r="AB90" s="24" t="s">
        <v>311</v>
      </c>
      <c r="AC90" s="24" t="s">
        <v>369</v>
      </c>
      <c r="AD90" s="25">
        <v>0</v>
      </c>
      <c r="AE90" s="25">
        <v>0</v>
      </c>
      <c r="AF90" s="25">
        <v>1</v>
      </c>
      <c r="AG90" s="25">
        <v>0</v>
      </c>
      <c r="AH90" s="25">
        <v>1</v>
      </c>
      <c r="AI90" s="25" t="s">
        <v>415</v>
      </c>
      <c r="AJ90" s="57">
        <v>6</v>
      </c>
      <c r="AK90" s="57" t="str">
        <f t="shared" si="24"/>
        <v>More</v>
      </c>
      <c r="AL90" s="57" t="s">
        <v>147</v>
      </c>
      <c r="AM90" s="57" t="str">
        <f t="shared" si="25"/>
        <v>Low</v>
      </c>
      <c r="AN90" s="62">
        <v>0</v>
      </c>
      <c r="AO90" s="62" t="str">
        <f t="shared" si="26"/>
        <v>Less</v>
      </c>
      <c r="AP90" s="62">
        <v>0</v>
      </c>
      <c r="AQ90" s="62" t="str">
        <f t="shared" si="27"/>
        <v>no</v>
      </c>
      <c r="AR90" s="62" t="str">
        <f t="shared" si="28"/>
        <v>Below Average</v>
      </c>
      <c r="AS90" s="64">
        <v>0</v>
      </c>
      <c r="AT90" s="68">
        <v>33.477747144545098</v>
      </c>
      <c r="AU90" s="68" t="str">
        <f t="shared" si="29"/>
        <v>Below Average</v>
      </c>
      <c r="AV90" s="66">
        <v>85000</v>
      </c>
      <c r="AW90" s="66">
        <v>2539</v>
      </c>
      <c r="AX90" s="66" t="s">
        <v>311</v>
      </c>
    </row>
    <row r="91" spans="1:50" customFormat="1" x14ac:dyDescent="0.2">
      <c r="A91">
        <v>90</v>
      </c>
      <c r="B91" s="12" t="s">
        <v>90</v>
      </c>
      <c r="C91" s="12" t="s">
        <v>90</v>
      </c>
      <c r="D91" s="12" t="s">
        <v>91</v>
      </c>
      <c r="E91" s="22">
        <v>4</v>
      </c>
      <c r="F91" s="22" t="s">
        <v>195</v>
      </c>
      <c r="G91" s="22" t="s">
        <v>115</v>
      </c>
      <c r="H91" s="22" t="str">
        <f t="shared" si="16"/>
        <v>1Story</v>
      </c>
      <c r="I91" s="22">
        <f t="shared" si="15"/>
        <v>69.182127006168557</v>
      </c>
      <c r="J91" s="22" t="str">
        <f t="shared" si="17"/>
        <v>Below Average</v>
      </c>
      <c r="K91" s="22">
        <v>5</v>
      </c>
      <c r="L91" s="22" t="str">
        <f t="shared" si="18"/>
        <v>Low</v>
      </c>
      <c r="M91" s="22">
        <v>1994</v>
      </c>
      <c r="N91" s="22">
        <f t="shared" si="19"/>
        <v>0</v>
      </c>
      <c r="O91" s="22"/>
      <c r="P91" s="22">
        <v>1995</v>
      </c>
      <c r="Q91" s="22">
        <f t="shared" si="20"/>
        <v>0</v>
      </c>
      <c r="R91" s="23">
        <v>990</v>
      </c>
      <c r="S91" s="23" t="s">
        <v>311</v>
      </c>
      <c r="T91" s="23" t="s">
        <v>370</v>
      </c>
      <c r="U91" s="24">
        <v>990</v>
      </c>
      <c r="V91" s="24" t="str">
        <f t="shared" si="21"/>
        <v>no</v>
      </c>
      <c r="W91" s="24">
        <v>0</v>
      </c>
      <c r="X91" s="24" t="str">
        <f t="shared" si="22"/>
        <v>no</v>
      </c>
      <c r="Y91" s="24" t="s">
        <v>413</v>
      </c>
      <c r="Z91" s="24">
        <f t="shared" si="23"/>
        <v>0</v>
      </c>
      <c r="AA91" s="24">
        <v>990</v>
      </c>
      <c r="AB91" s="24" t="s">
        <v>311</v>
      </c>
      <c r="AC91" s="24" t="s">
        <v>370</v>
      </c>
      <c r="AD91" s="25">
        <v>1</v>
      </c>
      <c r="AE91" s="25">
        <v>0</v>
      </c>
      <c r="AF91" s="25">
        <v>1</v>
      </c>
      <c r="AG91" s="25">
        <v>0</v>
      </c>
      <c r="AH91" s="25">
        <v>2</v>
      </c>
      <c r="AI91" s="25" t="s">
        <v>415</v>
      </c>
      <c r="AJ91" s="57">
        <v>5</v>
      </c>
      <c r="AK91" s="57" t="str">
        <f t="shared" si="24"/>
        <v>Less</v>
      </c>
      <c r="AL91" s="57" t="s">
        <v>98</v>
      </c>
      <c r="AM91" s="57" t="str">
        <f t="shared" si="25"/>
        <v>Low</v>
      </c>
      <c r="AN91" s="62">
        <v>0</v>
      </c>
      <c r="AO91" s="62" t="str">
        <f t="shared" si="26"/>
        <v>Less</v>
      </c>
      <c r="AP91" s="62">
        <v>0</v>
      </c>
      <c r="AQ91" s="62" t="str">
        <f t="shared" si="27"/>
        <v>no</v>
      </c>
      <c r="AR91" s="62" t="str">
        <f t="shared" si="28"/>
        <v>Below Average</v>
      </c>
      <c r="AS91" s="64">
        <v>0</v>
      </c>
      <c r="AT91" s="68">
        <v>62.424242424242422</v>
      </c>
      <c r="AU91" s="68" t="str">
        <f t="shared" si="29"/>
        <v>Below Average</v>
      </c>
      <c r="AV91" s="66">
        <v>123600</v>
      </c>
      <c r="AW91" s="66">
        <v>1980</v>
      </c>
      <c r="AX91" s="66" t="s">
        <v>311</v>
      </c>
    </row>
    <row r="92" spans="1:50" customFormat="1" x14ac:dyDescent="0.2">
      <c r="A92">
        <v>91</v>
      </c>
      <c r="B92" s="12" t="s">
        <v>90</v>
      </c>
      <c r="C92" s="12" t="s">
        <v>90</v>
      </c>
      <c r="D92" s="12" t="s">
        <v>91</v>
      </c>
      <c r="E92" s="22">
        <v>4</v>
      </c>
      <c r="F92" s="22" t="s">
        <v>195</v>
      </c>
      <c r="G92" s="22" t="s">
        <v>115</v>
      </c>
      <c r="H92" s="22" t="str">
        <f t="shared" si="16"/>
        <v>1Story</v>
      </c>
      <c r="I92" s="22">
        <f t="shared" si="15"/>
        <v>69.182127006168557</v>
      </c>
      <c r="J92" s="22" t="str">
        <f t="shared" si="17"/>
        <v>Below Average</v>
      </c>
      <c r="K92" s="22">
        <v>5</v>
      </c>
      <c r="L92" s="22" t="str">
        <f t="shared" si="18"/>
        <v>Low</v>
      </c>
      <c r="M92" s="22">
        <v>1950</v>
      </c>
      <c r="N92" s="22">
        <f t="shared" si="19"/>
        <v>1</v>
      </c>
      <c r="O92" s="22"/>
      <c r="P92" s="22">
        <v>1950</v>
      </c>
      <c r="Q92" s="22">
        <f t="shared" si="20"/>
        <v>1</v>
      </c>
      <c r="R92" s="23">
        <v>0</v>
      </c>
      <c r="S92" s="23" t="s">
        <v>313</v>
      </c>
      <c r="T92" s="23" t="s">
        <v>370</v>
      </c>
      <c r="U92" s="24">
        <v>1040</v>
      </c>
      <c r="V92" s="24" t="str">
        <f t="shared" si="21"/>
        <v>no</v>
      </c>
      <c r="W92" s="24">
        <v>0</v>
      </c>
      <c r="X92" s="24" t="str">
        <f t="shared" si="22"/>
        <v>no</v>
      </c>
      <c r="Y92" s="24" t="s">
        <v>413</v>
      </c>
      <c r="Z92" s="24">
        <f t="shared" si="23"/>
        <v>0</v>
      </c>
      <c r="AA92" s="24">
        <v>1040</v>
      </c>
      <c r="AB92" s="24" t="s">
        <v>311</v>
      </c>
      <c r="AC92" s="24" t="s">
        <v>370</v>
      </c>
      <c r="AD92" s="25">
        <v>0</v>
      </c>
      <c r="AE92" s="25">
        <v>0</v>
      </c>
      <c r="AF92" s="25">
        <v>1</v>
      </c>
      <c r="AG92" s="25">
        <v>0</v>
      </c>
      <c r="AH92" s="25">
        <v>1</v>
      </c>
      <c r="AI92" s="25" t="s">
        <v>415</v>
      </c>
      <c r="AJ92" s="57">
        <v>4</v>
      </c>
      <c r="AK92" s="57" t="str">
        <f t="shared" si="24"/>
        <v>Less</v>
      </c>
      <c r="AL92" s="57" t="s">
        <v>98</v>
      </c>
      <c r="AM92" s="57" t="str">
        <f t="shared" si="25"/>
        <v>Low</v>
      </c>
      <c r="AN92" s="62">
        <v>2</v>
      </c>
      <c r="AO92" s="62" t="str">
        <f t="shared" si="26"/>
        <v>More</v>
      </c>
      <c r="AP92" s="62">
        <v>420</v>
      </c>
      <c r="AQ92" s="62" t="str">
        <f t="shared" si="27"/>
        <v>no</v>
      </c>
      <c r="AR92" s="62" t="str">
        <f t="shared" si="28"/>
        <v>Below Average</v>
      </c>
      <c r="AS92" s="64">
        <v>0</v>
      </c>
      <c r="AT92" s="68">
        <v>105.67307692307692</v>
      </c>
      <c r="AU92" s="68" t="str">
        <f t="shared" si="29"/>
        <v>Above Average</v>
      </c>
      <c r="AV92" s="66">
        <v>109900</v>
      </c>
      <c r="AW92" s="66">
        <v>1040</v>
      </c>
      <c r="AX92" s="66" t="s">
        <v>311</v>
      </c>
    </row>
    <row r="93" spans="1:50" customFormat="1" x14ac:dyDescent="0.2">
      <c r="A93">
        <v>92</v>
      </c>
      <c r="B93" s="12" t="s">
        <v>90</v>
      </c>
      <c r="C93" s="12" t="s">
        <v>90</v>
      </c>
      <c r="D93" s="12" t="s">
        <v>91</v>
      </c>
      <c r="E93" s="22">
        <v>5</v>
      </c>
      <c r="F93" s="22" t="s">
        <v>195</v>
      </c>
      <c r="G93" s="22" t="s">
        <v>115</v>
      </c>
      <c r="H93" s="22" t="str">
        <f t="shared" si="16"/>
        <v>1Story</v>
      </c>
      <c r="I93" s="22">
        <f t="shared" si="15"/>
        <v>69.182127006168557</v>
      </c>
      <c r="J93" s="22" t="str">
        <f t="shared" si="17"/>
        <v>Below Average</v>
      </c>
      <c r="K93" s="22">
        <v>3</v>
      </c>
      <c r="L93" s="22" t="str">
        <f t="shared" si="18"/>
        <v>Low</v>
      </c>
      <c r="M93" s="22">
        <v>1961</v>
      </c>
      <c r="N93" s="22">
        <f t="shared" si="19"/>
        <v>0</v>
      </c>
      <c r="O93" s="22"/>
      <c r="P93" s="22">
        <v>1961</v>
      </c>
      <c r="Q93" s="22">
        <f t="shared" si="20"/>
        <v>1</v>
      </c>
      <c r="R93" s="23">
        <v>1235</v>
      </c>
      <c r="S93" s="23" t="s">
        <v>311</v>
      </c>
      <c r="T93" s="23" t="s">
        <v>369</v>
      </c>
      <c r="U93" s="24">
        <v>1235</v>
      </c>
      <c r="V93" s="24" t="str">
        <f t="shared" si="21"/>
        <v>no</v>
      </c>
      <c r="W93" s="24">
        <v>0</v>
      </c>
      <c r="X93" s="24" t="str">
        <f t="shared" si="22"/>
        <v>no</v>
      </c>
      <c r="Y93" s="24" t="s">
        <v>413</v>
      </c>
      <c r="Z93" s="24">
        <f t="shared" si="23"/>
        <v>0</v>
      </c>
      <c r="AA93" s="24">
        <v>1235</v>
      </c>
      <c r="AB93" s="24" t="s">
        <v>311</v>
      </c>
      <c r="AC93" s="24" t="s">
        <v>370</v>
      </c>
      <c r="AD93" s="25">
        <v>0</v>
      </c>
      <c r="AE93" s="25">
        <v>0</v>
      </c>
      <c r="AF93" s="25">
        <v>1</v>
      </c>
      <c r="AG93" s="25">
        <v>0</v>
      </c>
      <c r="AH93" s="25">
        <v>1</v>
      </c>
      <c r="AI93" s="25" t="s">
        <v>415</v>
      </c>
      <c r="AJ93" s="57">
        <v>6</v>
      </c>
      <c r="AK93" s="57" t="str">
        <f t="shared" si="24"/>
        <v>More</v>
      </c>
      <c r="AL93" s="57" t="s">
        <v>98</v>
      </c>
      <c r="AM93" s="57" t="str">
        <f t="shared" si="25"/>
        <v>Low</v>
      </c>
      <c r="AN93" s="62">
        <v>2</v>
      </c>
      <c r="AO93" s="62" t="str">
        <f t="shared" si="26"/>
        <v>More</v>
      </c>
      <c r="AP93" s="62">
        <v>480</v>
      </c>
      <c r="AQ93" s="62" t="str">
        <f t="shared" si="27"/>
        <v>no</v>
      </c>
      <c r="AR93" s="62" t="str">
        <f t="shared" si="28"/>
        <v>Above Average</v>
      </c>
      <c r="AS93" s="64">
        <v>0</v>
      </c>
      <c r="AT93" s="68">
        <v>39.91902834008097</v>
      </c>
      <c r="AU93" s="68" t="str">
        <f t="shared" si="29"/>
        <v>Below Average</v>
      </c>
      <c r="AV93" s="66">
        <v>98600</v>
      </c>
      <c r="AW93" s="66">
        <v>2470</v>
      </c>
      <c r="AX93" s="66" t="s">
        <v>311</v>
      </c>
    </row>
    <row r="94" spans="1:50" customFormat="1" x14ac:dyDescent="0.2">
      <c r="A94">
        <v>93</v>
      </c>
      <c r="B94" s="12" t="s">
        <v>90</v>
      </c>
      <c r="C94" s="12" t="s">
        <v>90</v>
      </c>
      <c r="D94" s="12" t="s">
        <v>91</v>
      </c>
      <c r="E94" s="22">
        <v>5</v>
      </c>
      <c r="F94" s="22" t="s">
        <v>195</v>
      </c>
      <c r="G94" s="22" t="s">
        <v>115</v>
      </c>
      <c r="H94" s="22" t="str">
        <f t="shared" si="16"/>
        <v>1Story</v>
      </c>
      <c r="I94" s="22">
        <f t="shared" si="15"/>
        <v>69.182127006168557</v>
      </c>
      <c r="J94" s="22" t="str">
        <f t="shared" si="17"/>
        <v>Below Average</v>
      </c>
      <c r="K94" s="22">
        <v>7</v>
      </c>
      <c r="L94" s="22" t="str">
        <f t="shared" si="18"/>
        <v>High</v>
      </c>
      <c r="M94" s="22">
        <v>1921</v>
      </c>
      <c r="N94" s="22">
        <f t="shared" si="19"/>
        <v>1</v>
      </c>
      <c r="O94" s="22"/>
      <c r="P94" s="22">
        <v>2006</v>
      </c>
      <c r="Q94" s="22">
        <f t="shared" si="20"/>
        <v>0</v>
      </c>
      <c r="R94" s="23">
        <v>876</v>
      </c>
      <c r="S94" s="23" t="s">
        <v>311</v>
      </c>
      <c r="T94" s="23" t="s">
        <v>370</v>
      </c>
      <c r="U94" s="24">
        <v>964</v>
      </c>
      <c r="V94" s="24" t="str">
        <f t="shared" si="21"/>
        <v>no</v>
      </c>
      <c r="W94" s="24">
        <v>0</v>
      </c>
      <c r="X94" s="24" t="str">
        <f t="shared" si="22"/>
        <v>no</v>
      </c>
      <c r="Y94" s="24" t="s">
        <v>413</v>
      </c>
      <c r="Z94" s="24">
        <f t="shared" si="23"/>
        <v>0</v>
      </c>
      <c r="AA94" s="24">
        <v>964</v>
      </c>
      <c r="AB94" s="24" t="s">
        <v>311</v>
      </c>
      <c r="AC94" s="24" t="s">
        <v>370</v>
      </c>
      <c r="AD94" s="25">
        <v>1</v>
      </c>
      <c r="AE94" s="25">
        <v>0</v>
      </c>
      <c r="AF94" s="25">
        <v>1</v>
      </c>
      <c r="AG94" s="25">
        <v>0</v>
      </c>
      <c r="AH94" s="25">
        <v>2</v>
      </c>
      <c r="AI94" s="25" t="s">
        <v>415</v>
      </c>
      <c r="AJ94" s="57">
        <v>5</v>
      </c>
      <c r="AK94" s="57" t="str">
        <f t="shared" si="24"/>
        <v>Less</v>
      </c>
      <c r="AL94" s="57" t="s">
        <v>98</v>
      </c>
      <c r="AM94" s="57" t="str">
        <f t="shared" si="25"/>
        <v>Low</v>
      </c>
      <c r="AN94" s="62">
        <v>2</v>
      </c>
      <c r="AO94" s="62" t="str">
        <f t="shared" si="26"/>
        <v>More</v>
      </c>
      <c r="AP94" s="62">
        <v>432</v>
      </c>
      <c r="AQ94" s="62" t="str">
        <f t="shared" si="27"/>
        <v>no</v>
      </c>
      <c r="AR94" s="62" t="str">
        <f t="shared" si="28"/>
        <v>Below Average</v>
      </c>
      <c r="AS94" s="64">
        <v>0</v>
      </c>
      <c r="AT94" s="68">
        <v>88.858695652173907</v>
      </c>
      <c r="AU94" s="68" t="str">
        <f t="shared" si="29"/>
        <v>Above Average</v>
      </c>
      <c r="AV94" s="66">
        <v>163500</v>
      </c>
      <c r="AW94" s="66">
        <v>1840</v>
      </c>
      <c r="AX94" s="66" t="s">
        <v>311</v>
      </c>
    </row>
    <row r="95" spans="1:50" customFormat="1" x14ac:dyDescent="0.2">
      <c r="A95">
        <v>94</v>
      </c>
      <c r="B95" s="12" t="s">
        <v>90</v>
      </c>
      <c r="C95" s="12" t="s">
        <v>90</v>
      </c>
      <c r="D95" s="12" t="s">
        <v>149</v>
      </c>
      <c r="E95" s="22">
        <v>6</v>
      </c>
      <c r="F95" s="22" t="s">
        <v>195</v>
      </c>
      <c r="G95" s="22" t="s">
        <v>201</v>
      </c>
      <c r="H95" s="22" t="str">
        <f t="shared" si="16"/>
        <v>2Story</v>
      </c>
      <c r="I95" s="22">
        <f t="shared" si="15"/>
        <v>59.660197117901056</v>
      </c>
      <c r="J95" s="22" t="str">
        <f t="shared" si="17"/>
        <v>Below Average</v>
      </c>
      <c r="K95" s="22">
        <v>6</v>
      </c>
      <c r="L95" s="22" t="str">
        <f t="shared" si="18"/>
        <v>High</v>
      </c>
      <c r="M95" s="22">
        <v>1910</v>
      </c>
      <c r="N95" s="22">
        <f t="shared" si="19"/>
        <v>1</v>
      </c>
      <c r="O95" s="22"/>
      <c r="P95" s="22">
        <v>1998</v>
      </c>
      <c r="Q95" s="22">
        <f t="shared" si="20"/>
        <v>0</v>
      </c>
      <c r="R95" s="23">
        <v>1214</v>
      </c>
      <c r="S95" s="23" t="s">
        <v>311</v>
      </c>
      <c r="T95" s="23" t="s">
        <v>369</v>
      </c>
      <c r="U95" s="24">
        <v>1260</v>
      </c>
      <c r="V95" s="24" t="str">
        <f t="shared" si="21"/>
        <v>no</v>
      </c>
      <c r="W95" s="24">
        <v>1031</v>
      </c>
      <c r="X95" s="24" t="str">
        <f t="shared" si="22"/>
        <v>no</v>
      </c>
      <c r="Y95" s="24" t="s">
        <v>412</v>
      </c>
      <c r="Z95" s="24">
        <f t="shared" si="23"/>
        <v>1</v>
      </c>
      <c r="AA95" s="24">
        <v>2291</v>
      </c>
      <c r="AB95" s="24" t="s">
        <v>311</v>
      </c>
      <c r="AC95" s="24" t="s">
        <v>369</v>
      </c>
      <c r="AD95" s="25">
        <v>0</v>
      </c>
      <c r="AE95" s="25">
        <v>1</v>
      </c>
      <c r="AF95" s="25">
        <v>2</v>
      </c>
      <c r="AG95" s="25">
        <v>0</v>
      </c>
      <c r="AH95" s="25">
        <v>3</v>
      </c>
      <c r="AI95" s="25" t="s">
        <v>414</v>
      </c>
      <c r="AJ95" s="57">
        <v>9</v>
      </c>
      <c r="AK95" s="57" t="str">
        <f t="shared" si="24"/>
        <v>More</v>
      </c>
      <c r="AL95" s="57" t="s">
        <v>98</v>
      </c>
      <c r="AM95" s="57" t="str">
        <f t="shared" si="25"/>
        <v>Low</v>
      </c>
      <c r="AN95" s="62">
        <v>2</v>
      </c>
      <c r="AO95" s="62" t="str">
        <f t="shared" si="26"/>
        <v>More</v>
      </c>
      <c r="AP95" s="62">
        <v>506</v>
      </c>
      <c r="AQ95" s="62" t="str">
        <f t="shared" si="27"/>
        <v>no</v>
      </c>
      <c r="AR95" s="62" t="str">
        <f t="shared" si="28"/>
        <v>Above Average</v>
      </c>
      <c r="AS95" s="64">
        <v>1</v>
      </c>
      <c r="AT95" s="68">
        <v>38.202567760342369</v>
      </c>
      <c r="AU95" s="68" t="str">
        <f t="shared" si="29"/>
        <v>Below Average</v>
      </c>
      <c r="AV95" s="66">
        <v>133900</v>
      </c>
      <c r="AW95" s="66">
        <v>3505</v>
      </c>
      <c r="AX95" s="66" t="s">
        <v>311</v>
      </c>
    </row>
    <row r="96" spans="1:50" customFormat="1" x14ac:dyDescent="0.2">
      <c r="A96">
        <v>95</v>
      </c>
      <c r="B96" s="12" t="s">
        <v>90</v>
      </c>
      <c r="C96" s="12" t="s">
        <v>90</v>
      </c>
      <c r="D96" s="12" t="s">
        <v>91</v>
      </c>
      <c r="E96" s="22">
        <v>6</v>
      </c>
      <c r="F96" s="22" t="s">
        <v>195</v>
      </c>
      <c r="G96" s="22" t="s">
        <v>92</v>
      </c>
      <c r="H96" s="22" t="str">
        <f t="shared" si="16"/>
        <v>2Story</v>
      </c>
      <c r="I96" s="22">
        <f t="shared" si="15"/>
        <v>75.988545402704759</v>
      </c>
      <c r="J96" s="22" t="str">
        <f t="shared" si="17"/>
        <v>Above Average</v>
      </c>
      <c r="K96" s="22">
        <v>5</v>
      </c>
      <c r="L96" s="22" t="str">
        <f t="shared" si="18"/>
        <v>Low</v>
      </c>
      <c r="M96" s="22">
        <v>1997</v>
      </c>
      <c r="N96" s="22">
        <f t="shared" si="19"/>
        <v>0</v>
      </c>
      <c r="O96" s="22"/>
      <c r="P96" s="22">
        <v>1997</v>
      </c>
      <c r="Q96" s="22">
        <f t="shared" si="20"/>
        <v>0</v>
      </c>
      <c r="R96" s="23">
        <v>824</v>
      </c>
      <c r="S96" s="23" t="s">
        <v>311</v>
      </c>
      <c r="T96" s="23" t="s">
        <v>370</v>
      </c>
      <c r="U96" s="24">
        <v>905</v>
      </c>
      <c r="V96" s="24" t="str">
        <f t="shared" si="21"/>
        <v>no</v>
      </c>
      <c r="W96" s="24">
        <v>881</v>
      </c>
      <c r="X96" s="24" t="str">
        <f t="shared" si="22"/>
        <v>no</v>
      </c>
      <c r="Y96" s="24" t="s">
        <v>412</v>
      </c>
      <c r="Z96" s="24">
        <f t="shared" si="23"/>
        <v>0</v>
      </c>
      <c r="AA96" s="24">
        <v>1786</v>
      </c>
      <c r="AB96" s="24" t="s">
        <v>311</v>
      </c>
      <c r="AC96" s="24" t="s">
        <v>369</v>
      </c>
      <c r="AD96" s="25">
        <v>1</v>
      </c>
      <c r="AE96" s="25">
        <v>0</v>
      </c>
      <c r="AF96" s="25">
        <v>2</v>
      </c>
      <c r="AG96" s="25">
        <v>1</v>
      </c>
      <c r="AH96" s="25">
        <v>4</v>
      </c>
      <c r="AI96" s="25" t="s">
        <v>414</v>
      </c>
      <c r="AJ96" s="57">
        <v>7</v>
      </c>
      <c r="AK96" s="57" t="str">
        <f t="shared" si="24"/>
        <v>More</v>
      </c>
      <c r="AL96" s="57" t="s">
        <v>97</v>
      </c>
      <c r="AM96" s="57" t="str">
        <f t="shared" si="25"/>
        <v>High</v>
      </c>
      <c r="AN96" s="62">
        <v>2</v>
      </c>
      <c r="AO96" s="62" t="str">
        <f t="shared" si="26"/>
        <v>More</v>
      </c>
      <c r="AP96" s="62">
        <v>684</v>
      </c>
      <c r="AQ96" s="62" t="str">
        <f t="shared" si="27"/>
        <v>no</v>
      </c>
      <c r="AR96" s="62" t="str">
        <f t="shared" si="28"/>
        <v>Above Average</v>
      </c>
      <c r="AS96" s="64">
        <v>0</v>
      </c>
      <c r="AT96" s="68">
        <v>78.448275862068968</v>
      </c>
      <c r="AU96" s="68" t="str">
        <f t="shared" si="29"/>
        <v>Above Average</v>
      </c>
      <c r="AV96" s="66">
        <v>204750</v>
      </c>
      <c r="AW96" s="66">
        <v>2610</v>
      </c>
      <c r="AX96" s="66" t="s">
        <v>311</v>
      </c>
    </row>
    <row r="97" spans="1:50" customFormat="1" x14ac:dyDescent="0.2">
      <c r="A97">
        <v>96</v>
      </c>
      <c r="B97" s="12" t="s">
        <v>90</v>
      </c>
      <c r="C97" s="12" t="s">
        <v>90</v>
      </c>
      <c r="D97" s="12" t="s">
        <v>91</v>
      </c>
      <c r="E97" s="22">
        <v>6</v>
      </c>
      <c r="F97" s="22" t="s">
        <v>195</v>
      </c>
      <c r="G97" s="22" t="s">
        <v>92</v>
      </c>
      <c r="H97" s="22" t="str">
        <f t="shared" si="16"/>
        <v>2Story</v>
      </c>
      <c r="I97" s="22">
        <f t="shared" si="15"/>
        <v>75.988545402704759</v>
      </c>
      <c r="J97" s="22" t="str">
        <f t="shared" si="17"/>
        <v>Above Average</v>
      </c>
      <c r="K97" s="22">
        <v>8</v>
      </c>
      <c r="L97" s="22" t="str">
        <f t="shared" si="18"/>
        <v>High</v>
      </c>
      <c r="M97" s="22">
        <v>1993</v>
      </c>
      <c r="N97" s="22">
        <f t="shared" si="19"/>
        <v>0</v>
      </c>
      <c r="O97" s="22"/>
      <c r="P97" s="22">
        <v>1993</v>
      </c>
      <c r="Q97" s="22">
        <f t="shared" si="20"/>
        <v>0</v>
      </c>
      <c r="R97" s="23">
        <v>680</v>
      </c>
      <c r="S97" s="23" t="s">
        <v>311</v>
      </c>
      <c r="T97" s="23" t="s">
        <v>370</v>
      </c>
      <c r="U97" s="24">
        <v>680</v>
      </c>
      <c r="V97" s="24" t="str">
        <f t="shared" si="21"/>
        <v>no</v>
      </c>
      <c r="W97" s="24">
        <v>790</v>
      </c>
      <c r="X97" s="24" t="str">
        <f t="shared" si="22"/>
        <v>no</v>
      </c>
      <c r="Y97" s="24" t="s">
        <v>412</v>
      </c>
      <c r="Z97" s="24">
        <f t="shared" si="23"/>
        <v>0</v>
      </c>
      <c r="AA97" s="24">
        <v>1470</v>
      </c>
      <c r="AB97" s="24" t="s">
        <v>311</v>
      </c>
      <c r="AC97" s="24" t="s">
        <v>370</v>
      </c>
      <c r="AD97" s="25">
        <v>0</v>
      </c>
      <c r="AE97" s="25">
        <v>0</v>
      </c>
      <c r="AF97" s="25">
        <v>2</v>
      </c>
      <c r="AG97" s="25">
        <v>1</v>
      </c>
      <c r="AH97" s="25">
        <v>3</v>
      </c>
      <c r="AI97" s="25" t="s">
        <v>414</v>
      </c>
      <c r="AJ97" s="57">
        <v>6</v>
      </c>
      <c r="AK97" s="57" t="str">
        <f t="shared" si="24"/>
        <v>More</v>
      </c>
      <c r="AL97" s="57" t="s">
        <v>98</v>
      </c>
      <c r="AM97" s="57" t="str">
        <f t="shared" si="25"/>
        <v>Low</v>
      </c>
      <c r="AN97" s="62">
        <v>2</v>
      </c>
      <c r="AO97" s="62" t="str">
        <f t="shared" si="26"/>
        <v>More</v>
      </c>
      <c r="AP97" s="62">
        <v>420</v>
      </c>
      <c r="AQ97" s="62" t="str">
        <f t="shared" si="27"/>
        <v>no</v>
      </c>
      <c r="AR97" s="62" t="str">
        <f t="shared" si="28"/>
        <v>Below Average</v>
      </c>
      <c r="AS97" s="64">
        <v>1</v>
      </c>
      <c r="AT97" s="68">
        <v>86.04651162790698</v>
      </c>
      <c r="AU97" s="68" t="str">
        <f t="shared" si="29"/>
        <v>Above Average</v>
      </c>
      <c r="AV97" s="66">
        <v>185000</v>
      </c>
      <c r="AW97" s="66">
        <v>2150</v>
      </c>
      <c r="AX97" s="66" t="s">
        <v>311</v>
      </c>
    </row>
    <row r="98" spans="1:50" customFormat="1" x14ac:dyDescent="0.2">
      <c r="A98">
        <v>97</v>
      </c>
      <c r="B98" s="12" t="s">
        <v>90</v>
      </c>
      <c r="C98" s="12" t="s">
        <v>90</v>
      </c>
      <c r="D98" s="12" t="s">
        <v>91</v>
      </c>
      <c r="E98" s="22">
        <v>7</v>
      </c>
      <c r="F98" s="22" t="s">
        <v>411</v>
      </c>
      <c r="G98" s="22" t="s">
        <v>115</v>
      </c>
      <c r="H98" s="22" t="str">
        <f t="shared" si="16"/>
        <v>1Story</v>
      </c>
      <c r="I98" s="22">
        <f t="shared" si="15"/>
        <v>69.182127006168557</v>
      </c>
      <c r="J98" s="22" t="str">
        <f t="shared" si="17"/>
        <v>Below Average</v>
      </c>
      <c r="K98" s="22">
        <v>5</v>
      </c>
      <c r="L98" s="22" t="str">
        <f t="shared" si="18"/>
        <v>Low</v>
      </c>
      <c r="M98" s="22">
        <v>1999</v>
      </c>
      <c r="N98" s="22">
        <f t="shared" si="19"/>
        <v>0</v>
      </c>
      <c r="O98" s="22"/>
      <c r="P98" s="22">
        <v>1999</v>
      </c>
      <c r="Q98" s="22">
        <f t="shared" si="20"/>
        <v>0</v>
      </c>
      <c r="R98" s="23">
        <v>1588</v>
      </c>
      <c r="S98" s="23" t="s">
        <v>311</v>
      </c>
      <c r="T98" s="23" t="s">
        <v>369</v>
      </c>
      <c r="U98" s="24">
        <v>1588</v>
      </c>
      <c r="V98" s="24" t="str">
        <f t="shared" si="21"/>
        <v>no</v>
      </c>
      <c r="W98" s="24">
        <v>0</v>
      </c>
      <c r="X98" s="24" t="str">
        <f t="shared" si="22"/>
        <v>no</v>
      </c>
      <c r="Y98" s="24" t="s">
        <v>413</v>
      </c>
      <c r="Z98" s="24">
        <f t="shared" si="23"/>
        <v>1</v>
      </c>
      <c r="AA98" s="24">
        <v>1588</v>
      </c>
      <c r="AB98" s="24" t="s">
        <v>311</v>
      </c>
      <c r="AC98" s="24" t="s">
        <v>369</v>
      </c>
      <c r="AD98" s="25">
        <v>0</v>
      </c>
      <c r="AE98" s="25">
        <v>0</v>
      </c>
      <c r="AF98" s="25">
        <v>2</v>
      </c>
      <c r="AG98" s="25">
        <v>0</v>
      </c>
      <c r="AH98" s="25">
        <v>2</v>
      </c>
      <c r="AI98" s="25" t="s">
        <v>415</v>
      </c>
      <c r="AJ98" s="57">
        <v>6</v>
      </c>
      <c r="AK98" s="57" t="str">
        <f t="shared" si="24"/>
        <v>More</v>
      </c>
      <c r="AL98" s="57" t="s">
        <v>97</v>
      </c>
      <c r="AM98" s="57" t="str">
        <f t="shared" si="25"/>
        <v>High</v>
      </c>
      <c r="AN98" s="62">
        <v>2</v>
      </c>
      <c r="AO98" s="62" t="str">
        <f t="shared" si="26"/>
        <v>More</v>
      </c>
      <c r="AP98" s="62">
        <v>472</v>
      </c>
      <c r="AQ98" s="62" t="str">
        <f t="shared" si="27"/>
        <v>no</v>
      </c>
      <c r="AR98" s="62" t="str">
        <f t="shared" si="28"/>
        <v>Below Average</v>
      </c>
      <c r="AS98" s="64">
        <v>0</v>
      </c>
      <c r="AT98" s="68">
        <v>67.380352644836279</v>
      </c>
      <c r="AU98" s="68" t="str">
        <f t="shared" si="29"/>
        <v>Below Average</v>
      </c>
      <c r="AV98" s="66">
        <v>214000</v>
      </c>
      <c r="AW98" s="66">
        <v>3176</v>
      </c>
      <c r="AX98" s="66" t="s">
        <v>311</v>
      </c>
    </row>
    <row r="99" spans="1:50" customFormat="1" x14ac:dyDescent="0.2">
      <c r="A99">
        <v>98</v>
      </c>
      <c r="B99" s="12" t="s">
        <v>90</v>
      </c>
      <c r="C99" s="12" t="s">
        <v>90</v>
      </c>
      <c r="D99" s="12" t="s">
        <v>91</v>
      </c>
      <c r="E99" s="22">
        <v>4</v>
      </c>
      <c r="F99" s="22" t="s">
        <v>195</v>
      </c>
      <c r="G99" s="22" t="s">
        <v>115</v>
      </c>
      <c r="H99" s="22" t="str">
        <f t="shared" si="16"/>
        <v>1Story</v>
      </c>
      <c r="I99" s="22">
        <f t="shared" si="15"/>
        <v>69.182127006168557</v>
      </c>
      <c r="J99" s="22" t="str">
        <f t="shared" si="17"/>
        <v>Below Average</v>
      </c>
      <c r="K99" s="22">
        <v>5</v>
      </c>
      <c r="L99" s="22" t="str">
        <f t="shared" si="18"/>
        <v>Low</v>
      </c>
      <c r="M99" s="22">
        <v>1965</v>
      </c>
      <c r="N99" s="22">
        <f t="shared" si="19"/>
        <v>0</v>
      </c>
      <c r="O99" s="22"/>
      <c r="P99" s="22">
        <v>1965</v>
      </c>
      <c r="Q99" s="22">
        <f t="shared" si="20"/>
        <v>0</v>
      </c>
      <c r="R99" s="23">
        <v>960</v>
      </c>
      <c r="S99" s="23" t="s">
        <v>311</v>
      </c>
      <c r="T99" s="23" t="s">
        <v>370</v>
      </c>
      <c r="U99" s="24">
        <v>960</v>
      </c>
      <c r="V99" s="24" t="str">
        <f t="shared" si="21"/>
        <v>no</v>
      </c>
      <c r="W99" s="24">
        <v>0</v>
      </c>
      <c r="X99" s="24" t="str">
        <f t="shared" si="22"/>
        <v>no</v>
      </c>
      <c r="Y99" s="24" t="s">
        <v>413</v>
      </c>
      <c r="Z99" s="24">
        <f t="shared" si="23"/>
        <v>1</v>
      </c>
      <c r="AA99" s="24">
        <v>960</v>
      </c>
      <c r="AB99" s="24" t="s">
        <v>311</v>
      </c>
      <c r="AC99" s="24" t="s">
        <v>370</v>
      </c>
      <c r="AD99" s="25">
        <v>1</v>
      </c>
      <c r="AE99" s="25">
        <v>0</v>
      </c>
      <c r="AF99" s="25">
        <v>1</v>
      </c>
      <c r="AG99" s="25">
        <v>0</v>
      </c>
      <c r="AH99" s="25">
        <v>2</v>
      </c>
      <c r="AI99" s="25" t="s">
        <v>415</v>
      </c>
      <c r="AJ99" s="57">
        <v>6</v>
      </c>
      <c r="AK99" s="57" t="str">
        <f t="shared" si="24"/>
        <v>More</v>
      </c>
      <c r="AL99" s="57" t="s">
        <v>98</v>
      </c>
      <c r="AM99" s="57" t="str">
        <f t="shared" si="25"/>
        <v>Low</v>
      </c>
      <c r="AN99" s="62">
        <v>1</v>
      </c>
      <c r="AO99" s="62" t="str">
        <f t="shared" si="26"/>
        <v>Less</v>
      </c>
      <c r="AP99" s="62">
        <v>432</v>
      </c>
      <c r="AQ99" s="62" t="str">
        <f t="shared" si="27"/>
        <v>no</v>
      </c>
      <c r="AR99" s="62" t="str">
        <f t="shared" si="28"/>
        <v>Below Average</v>
      </c>
      <c r="AS99" s="64">
        <v>0</v>
      </c>
      <c r="AT99" s="68">
        <v>49.348958333333336</v>
      </c>
      <c r="AU99" s="68" t="str">
        <f t="shared" si="29"/>
        <v>Below Average</v>
      </c>
      <c r="AV99" s="66">
        <v>94750</v>
      </c>
      <c r="AW99" s="66">
        <v>1920</v>
      </c>
      <c r="AX99" s="66" t="s">
        <v>311</v>
      </c>
    </row>
    <row r="100" spans="1:50" customFormat="1" x14ac:dyDescent="0.2">
      <c r="A100">
        <v>99</v>
      </c>
      <c r="B100" s="12" t="s">
        <v>90</v>
      </c>
      <c r="C100" s="12" t="s">
        <v>90</v>
      </c>
      <c r="D100" s="12" t="s">
        <v>91</v>
      </c>
      <c r="E100" s="22">
        <v>5</v>
      </c>
      <c r="F100" s="22" t="s">
        <v>195</v>
      </c>
      <c r="G100" s="22" t="s">
        <v>115</v>
      </c>
      <c r="H100" s="22" t="str">
        <f t="shared" si="16"/>
        <v>1Story</v>
      </c>
      <c r="I100" s="22">
        <f t="shared" si="15"/>
        <v>69.182127006168557</v>
      </c>
      <c r="J100" s="22" t="str">
        <f t="shared" si="17"/>
        <v>Below Average</v>
      </c>
      <c r="K100" s="22">
        <v>5</v>
      </c>
      <c r="L100" s="22" t="str">
        <f t="shared" si="18"/>
        <v>Low</v>
      </c>
      <c r="M100" s="22">
        <v>1920</v>
      </c>
      <c r="N100" s="22">
        <f t="shared" si="19"/>
        <v>1</v>
      </c>
      <c r="O100" s="22"/>
      <c r="P100" s="22">
        <v>1950</v>
      </c>
      <c r="Q100" s="22">
        <f t="shared" si="20"/>
        <v>1</v>
      </c>
      <c r="R100" s="23">
        <v>458</v>
      </c>
      <c r="S100" s="23" t="s">
        <v>311</v>
      </c>
      <c r="T100" s="23" t="s">
        <v>370</v>
      </c>
      <c r="U100" s="24">
        <v>835</v>
      </c>
      <c r="V100" s="24" t="str">
        <f t="shared" si="21"/>
        <v>no</v>
      </c>
      <c r="W100" s="24">
        <v>0</v>
      </c>
      <c r="X100" s="24" t="str">
        <f t="shared" si="22"/>
        <v>no</v>
      </c>
      <c r="Y100" s="24" t="s">
        <v>413</v>
      </c>
      <c r="Z100" s="24">
        <f t="shared" si="23"/>
        <v>0</v>
      </c>
      <c r="AA100" s="24">
        <v>835</v>
      </c>
      <c r="AB100" s="24" t="s">
        <v>311</v>
      </c>
      <c r="AC100" s="24" t="s">
        <v>370</v>
      </c>
      <c r="AD100" s="25">
        <v>0</v>
      </c>
      <c r="AE100" s="25">
        <v>0</v>
      </c>
      <c r="AF100" s="25">
        <v>1</v>
      </c>
      <c r="AG100" s="25">
        <v>0</v>
      </c>
      <c r="AH100" s="25">
        <v>1</v>
      </c>
      <c r="AI100" s="25" t="s">
        <v>415</v>
      </c>
      <c r="AJ100" s="57">
        <v>5</v>
      </c>
      <c r="AK100" s="57" t="str">
        <f t="shared" si="24"/>
        <v>Less</v>
      </c>
      <c r="AL100" s="57" t="s">
        <v>98</v>
      </c>
      <c r="AM100" s="57" t="str">
        <f t="shared" si="25"/>
        <v>Low</v>
      </c>
      <c r="AN100" s="62">
        <v>1</v>
      </c>
      <c r="AO100" s="62" t="str">
        <f t="shared" si="26"/>
        <v>Less</v>
      </c>
      <c r="AP100" s="62">
        <v>366</v>
      </c>
      <c r="AQ100" s="62" t="str">
        <f t="shared" si="27"/>
        <v>no</v>
      </c>
      <c r="AR100" s="62" t="str">
        <f t="shared" si="28"/>
        <v>Below Average</v>
      </c>
      <c r="AS100" s="64">
        <v>0</v>
      </c>
      <c r="AT100" s="68">
        <v>64.19180201082753</v>
      </c>
      <c r="AU100" s="68" t="str">
        <f t="shared" si="29"/>
        <v>Below Average</v>
      </c>
      <c r="AV100" s="66">
        <v>83000</v>
      </c>
      <c r="AW100" s="66">
        <v>1293</v>
      </c>
      <c r="AX100" s="66" t="s">
        <v>311</v>
      </c>
    </row>
    <row r="101" spans="1:50" customFormat="1" x14ac:dyDescent="0.2">
      <c r="A101">
        <v>100</v>
      </c>
      <c r="B101" s="12" t="s">
        <v>90</v>
      </c>
      <c r="C101" s="12" t="s">
        <v>90</v>
      </c>
      <c r="D101" s="12" t="s">
        <v>91</v>
      </c>
      <c r="E101" s="22">
        <v>4</v>
      </c>
      <c r="F101" s="22" t="s">
        <v>195</v>
      </c>
      <c r="G101" s="22" t="s">
        <v>115</v>
      </c>
      <c r="H101" s="22" t="str">
        <f t="shared" si="16"/>
        <v>1Story</v>
      </c>
      <c r="I101" s="22">
        <f t="shared" si="15"/>
        <v>69.182127006168557</v>
      </c>
      <c r="J101" s="22" t="str">
        <f t="shared" si="17"/>
        <v>Below Average</v>
      </c>
      <c r="K101" s="22">
        <v>5</v>
      </c>
      <c r="L101" s="22" t="str">
        <f t="shared" si="18"/>
        <v>Low</v>
      </c>
      <c r="M101" s="22">
        <v>1959</v>
      </c>
      <c r="N101" s="22">
        <f t="shared" si="19"/>
        <v>0</v>
      </c>
      <c r="O101" s="22"/>
      <c r="P101" s="22">
        <v>1959</v>
      </c>
      <c r="Q101" s="22">
        <f t="shared" si="20"/>
        <v>1</v>
      </c>
      <c r="R101" s="23">
        <v>950</v>
      </c>
      <c r="S101" s="23" t="s">
        <v>311</v>
      </c>
      <c r="T101" s="23" t="s">
        <v>370</v>
      </c>
      <c r="U101" s="24">
        <v>1225</v>
      </c>
      <c r="V101" s="24" t="str">
        <f t="shared" si="21"/>
        <v>no</v>
      </c>
      <c r="W101" s="24">
        <v>0</v>
      </c>
      <c r="X101" s="24" t="str">
        <f t="shared" si="22"/>
        <v>no</v>
      </c>
      <c r="Y101" s="24" t="s">
        <v>413</v>
      </c>
      <c r="Z101" s="24">
        <f t="shared" si="23"/>
        <v>0</v>
      </c>
      <c r="AA101" s="24">
        <v>1225</v>
      </c>
      <c r="AB101" s="24" t="s">
        <v>311</v>
      </c>
      <c r="AC101" s="24" t="s">
        <v>370</v>
      </c>
      <c r="AD101" s="25">
        <v>1</v>
      </c>
      <c r="AE101" s="25">
        <v>0</v>
      </c>
      <c r="AF101" s="25">
        <v>1</v>
      </c>
      <c r="AG101" s="25">
        <v>1</v>
      </c>
      <c r="AH101" s="25">
        <v>3</v>
      </c>
      <c r="AI101" s="25" t="s">
        <v>414</v>
      </c>
      <c r="AJ101" s="57">
        <v>6</v>
      </c>
      <c r="AK101" s="57" t="str">
        <f t="shared" si="24"/>
        <v>More</v>
      </c>
      <c r="AL101" s="57" t="s">
        <v>98</v>
      </c>
      <c r="AM101" s="57" t="str">
        <f t="shared" si="25"/>
        <v>Low</v>
      </c>
      <c r="AN101" s="62">
        <v>0</v>
      </c>
      <c r="AO101" s="62" t="str">
        <f t="shared" si="26"/>
        <v>Less</v>
      </c>
      <c r="AP101" s="62">
        <v>0</v>
      </c>
      <c r="AQ101" s="62" t="str">
        <f t="shared" si="27"/>
        <v>no</v>
      </c>
      <c r="AR101" s="62" t="str">
        <f t="shared" si="28"/>
        <v>Below Average</v>
      </c>
      <c r="AS101" s="64">
        <v>0</v>
      </c>
      <c r="AT101" s="68">
        <v>59.287356321839077</v>
      </c>
      <c r="AU101" s="68" t="str">
        <f t="shared" si="29"/>
        <v>Below Average</v>
      </c>
      <c r="AV101" s="66">
        <v>128950</v>
      </c>
      <c r="AW101" s="66">
        <v>2175</v>
      </c>
      <c r="AX101" s="66" t="s">
        <v>311</v>
      </c>
    </row>
    <row r="102" spans="1:50" customFormat="1" x14ac:dyDescent="0.2">
      <c r="A102">
        <v>101</v>
      </c>
      <c r="B102" s="12" t="s">
        <v>90</v>
      </c>
      <c r="C102" s="12" t="s">
        <v>90</v>
      </c>
      <c r="D102" s="12" t="s">
        <v>91</v>
      </c>
      <c r="E102" s="22">
        <v>6</v>
      </c>
      <c r="F102" s="22" t="s">
        <v>195</v>
      </c>
      <c r="G102" s="22" t="s">
        <v>115</v>
      </c>
      <c r="H102" s="22" t="str">
        <f t="shared" si="16"/>
        <v>1Story</v>
      </c>
      <c r="I102" s="22">
        <f t="shared" si="15"/>
        <v>69.182127006168557</v>
      </c>
      <c r="J102" s="22" t="str">
        <f t="shared" si="17"/>
        <v>Below Average</v>
      </c>
      <c r="K102" s="22">
        <v>7</v>
      </c>
      <c r="L102" s="22" t="str">
        <f t="shared" si="18"/>
        <v>High</v>
      </c>
      <c r="M102" s="22">
        <v>1977</v>
      </c>
      <c r="N102" s="22">
        <f t="shared" si="19"/>
        <v>0</v>
      </c>
      <c r="O102" s="22"/>
      <c r="P102" s="22">
        <v>2001</v>
      </c>
      <c r="Q102" s="22">
        <f t="shared" si="20"/>
        <v>0</v>
      </c>
      <c r="R102" s="23">
        <v>1610</v>
      </c>
      <c r="S102" s="23" t="s">
        <v>311</v>
      </c>
      <c r="T102" s="23" t="s">
        <v>369</v>
      </c>
      <c r="U102" s="24">
        <v>1610</v>
      </c>
      <c r="V102" s="24" t="str">
        <f t="shared" si="21"/>
        <v>no</v>
      </c>
      <c r="W102" s="24">
        <v>0</v>
      </c>
      <c r="X102" s="24" t="str">
        <f t="shared" si="22"/>
        <v>no</v>
      </c>
      <c r="Y102" s="24" t="s">
        <v>413</v>
      </c>
      <c r="Z102" s="24">
        <f t="shared" si="23"/>
        <v>1</v>
      </c>
      <c r="AA102" s="24">
        <v>1610</v>
      </c>
      <c r="AB102" s="24" t="s">
        <v>311</v>
      </c>
      <c r="AC102" s="24" t="s">
        <v>369</v>
      </c>
      <c r="AD102" s="25">
        <v>1</v>
      </c>
      <c r="AE102" s="25">
        <v>0</v>
      </c>
      <c r="AF102" s="25">
        <v>2</v>
      </c>
      <c r="AG102" s="25">
        <v>0</v>
      </c>
      <c r="AH102" s="25">
        <v>3</v>
      </c>
      <c r="AI102" s="25" t="s">
        <v>414</v>
      </c>
      <c r="AJ102" s="57">
        <v>6</v>
      </c>
      <c r="AK102" s="57" t="str">
        <f t="shared" si="24"/>
        <v>More</v>
      </c>
      <c r="AL102" s="57" t="s">
        <v>97</v>
      </c>
      <c r="AM102" s="57" t="str">
        <f t="shared" si="25"/>
        <v>High</v>
      </c>
      <c r="AN102" s="62">
        <v>2</v>
      </c>
      <c r="AO102" s="62" t="str">
        <f t="shared" si="26"/>
        <v>More</v>
      </c>
      <c r="AP102" s="62">
        <v>480</v>
      </c>
      <c r="AQ102" s="62" t="str">
        <f t="shared" si="27"/>
        <v>no</v>
      </c>
      <c r="AR102" s="62" t="str">
        <f t="shared" si="28"/>
        <v>Above Average</v>
      </c>
      <c r="AS102" s="64">
        <v>2</v>
      </c>
      <c r="AT102" s="68">
        <v>63.664596273291927</v>
      </c>
      <c r="AU102" s="68" t="str">
        <f t="shared" si="29"/>
        <v>Below Average</v>
      </c>
      <c r="AV102" s="66">
        <v>205000</v>
      </c>
      <c r="AW102" s="66">
        <v>3220</v>
      </c>
      <c r="AX102" s="66" t="s">
        <v>311</v>
      </c>
    </row>
    <row r="103" spans="1:50" customFormat="1" x14ac:dyDescent="0.2">
      <c r="A103">
        <v>102</v>
      </c>
      <c r="B103" s="12" t="s">
        <v>90</v>
      </c>
      <c r="C103" s="12" t="s">
        <v>90</v>
      </c>
      <c r="D103" s="12" t="s">
        <v>91</v>
      </c>
      <c r="E103" s="22">
        <v>6</v>
      </c>
      <c r="F103" s="22" t="s">
        <v>195</v>
      </c>
      <c r="G103" s="22" t="s">
        <v>92</v>
      </c>
      <c r="H103" s="22" t="str">
        <f t="shared" si="16"/>
        <v>2Story</v>
      </c>
      <c r="I103" s="22">
        <f t="shared" si="15"/>
        <v>75.988545402704759</v>
      </c>
      <c r="J103" s="22" t="str">
        <f t="shared" si="17"/>
        <v>Above Average</v>
      </c>
      <c r="K103" s="22">
        <v>5</v>
      </c>
      <c r="L103" s="22" t="str">
        <f t="shared" si="18"/>
        <v>Low</v>
      </c>
      <c r="M103" s="22">
        <v>1985</v>
      </c>
      <c r="N103" s="22">
        <f t="shared" si="19"/>
        <v>0</v>
      </c>
      <c r="O103" s="22"/>
      <c r="P103" s="22">
        <v>1985</v>
      </c>
      <c r="Q103" s="22">
        <f t="shared" si="20"/>
        <v>0</v>
      </c>
      <c r="R103" s="23">
        <v>741</v>
      </c>
      <c r="S103" s="23" t="s">
        <v>311</v>
      </c>
      <c r="T103" s="23" t="s">
        <v>370</v>
      </c>
      <c r="U103" s="24">
        <v>977</v>
      </c>
      <c r="V103" s="24" t="str">
        <f t="shared" si="21"/>
        <v>no</v>
      </c>
      <c r="W103" s="24">
        <v>755</v>
      </c>
      <c r="X103" s="24" t="str">
        <f t="shared" si="22"/>
        <v>no</v>
      </c>
      <c r="Y103" s="24" t="s">
        <v>412</v>
      </c>
      <c r="Z103" s="24">
        <f t="shared" si="23"/>
        <v>0</v>
      </c>
      <c r="AA103" s="24">
        <v>1732</v>
      </c>
      <c r="AB103" s="24" t="s">
        <v>311</v>
      </c>
      <c r="AC103" s="24" t="s">
        <v>369</v>
      </c>
      <c r="AD103" s="25">
        <v>0</v>
      </c>
      <c r="AE103" s="25">
        <v>0</v>
      </c>
      <c r="AF103" s="25">
        <v>2</v>
      </c>
      <c r="AG103" s="25">
        <v>1</v>
      </c>
      <c r="AH103" s="25">
        <v>3</v>
      </c>
      <c r="AI103" s="25" t="s">
        <v>414</v>
      </c>
      <c r="AJ103" s="57">
        <v>7</v>
      </c>
      <c r="AK103" s="57" t="str">
        <f t="shared" si="24"/>
        <v>More</v>
      </c>
      <c r="AL103" s="57" t="s">
        <v>97</v>
      </c>
      <c r="AM103" s="57" t="str">
        <f t="shared" si="25"/>
        <v>High</v>
      </c>
      <c r="AN103" s="62">
        <v>2</v>
      </c>
      <c r="AO103" s="62" t="str">
        <f t="shared" si="26"/>
        <v>More</v>
      </c>
      <c r="AP103" s="62">
        <v>476</v>
      </c>
      <c r="AQ103" s="62" t="str">
        <f t="shared" si="27"/>
        <v>no</v>
      </c>
      <c r="AR103" s="62" t="str">
        <f t="shared" si="28"/>
        <v>Above Average</v>
      </c>
      <c r="AS103" s="64">
        <v>1</v>
      </c>
      <c r="AT103" s="68">
        <v>71.977355438738371</v>
      </c>
      <c r="AU103" s="68" t="str">
        <f t="shared" si="29"/>
        <v>Above Average</v>
      </c>
      <c r="AV103" s="66">
        <v>178000</v>
      </c>
      <c r="AW103" s="66">
        <v>2473</v>
      </c>
      <c r="AX103" s="66" t="s">
        <v>311</v>
      </c>
    </row>
    <row r="104" spans="1:50" customFormat="1" x14ac:dyDescent="0.2">
      <c r="A104">
        <v>103</v>
      </c>
      <c r="B104" s="12" t="s">
        <v>90</v>
      </c>
      <c r="C104" s="12" t="s">
        <v>90</v>
      </c>
      <c r="D104" s="12" t="s">
        <v>167</v>
      </c>
      <c r="E104" s="22">
        <v>5</v>
      </c>
      <c r="F104" s="22" t="s">
        <v>195</v>
      </c>
      <c r="G104" s="22" t="s">
        <v>115</v>
      </c>
      <c r="H104" s="22" t="str">
        <f t="shared" si="16"/>
        <v>1Story</v>
      </c>
      <c r="I104" s="22">
        <f t="shared" si="15"/>
        <v>69.182127006168557</v>
      </c>
      <c r="J104" s="22" t="str">
        <f t="shared" si="17"/>
        <v>Below Average</v>
      </c>
      <c r="K104" s="22">
        <v>5</v>
      </c>
      <c r="L104" s="22" t="str">
        <f t="shared" si="18"/>
        <v>Low</v>
      </c>
      <c r="M104" s="22">
        <v>1979</v>
      </c>
      <c r="N104" s="22">
        <f t="shared" si="19"/>
        <v>0</v>
      </c>
      <c r="O104" s="22"/>
      <c r="P104" s="22">
        <v>1979</v>
      </c>
      <c r="Q104" s="22">
        <f t="shared" si="20"/>
        <v>0</v>
      </c>
      <c r="R104" s="23">
        <v>0</v>
      </c>
      <c r="S104" s="23" t="s">
        <v>313</v>
      </c>
      <c r="T104" s="23" t="s">
        <v>370</v>
      </c>
      <c r="U104" s="24">
        <v>1535</v>
      </c>
      <c r="V104" s="24" t="str">
        <f t="shared" si="21"/>
        <v>no</v>
      </c>
      <c r="W104" s="24">
        <v>0</v>
      </c>
      <c r="X104" s="24" t="str">
        <f t="shared" si="22"/>
        <v>no</v>
      </c>
      <c r="Y104" s="24" t="s">
        <v>413</v>
      </c>
      <c r="Z104" s="24">
        <f t="shared" si="23"/>
        <v>1</v>
      </c>
      <c r="AA104" s="24">
        <v>1535</v>
      </c>
      <c r="AB104" s="24" t="s">
        <v>311</v>
      </c>
      <c r="AC104" s="24" t="s">
        <v>369</v>
      </c>
      <c r="AD104" s="25">
        <v>0</v>
      </c>
      <c r="AE104" s="25">
        <v>0</v>
      </c>
      <c r="AF104" s="25">
        <v>2</v>
      </c>
      <c r="AG104" s="25">
        <v>0</v>
      </c>
      <c r="AH104" s="25">
        <v>2</v>
      </c>
      <c r="AI104" s="25" t="s">
        <v>415</v>
      </c>
      <c r="AJ104" s="57">
        <v>8</v>
      </c>
      <c r="AK104" s="57" t="str">
        <f t="shared" si="24"/>
        <v>More</v>
      </c>
      <c r="AL104" s="57" t="s">
        <v>98</v>
      </c>
      <c r="AM104" s="57" t="str">
        <f t="shared" si="25"/>
        <v>Low</v>
      </c>
      <c r="AN104" s="62">
        <v>2</v>
      </c>
      <c r="AO104" s="62" t="str">
        <f t="shared" si="26"/>
        <v>More</v>
      </c>
      <c r="AP104" s="62">
        <v>410</v>
      </c>
      <c r="AQ104" s="62" t="str">
        <f t="shared" si="27"/>
        <v>no</v>
      </c>
      <c r="AR104" s="62" t="str">
        <f t="shared" si="28"/>
        <v>Below Average</v>
      </c>
      <c r="AS104" s="64">
        <v>0</v>
      </c>
      <c r="AT104" s="68">
        <v>77.500977198697072</v>
      </c>
      <c r="AU104" s="68" t="str">
        <f t="shared" si="29"/>
        <v>Above Average</v>
      </c>
      <c r="AV104" s="66">
        <v>118964</v>
      </c>
      <c r="AW104" s="66">
        <v>1535</v>
      </c>
      <c r="AX104" s="66" t="s">
        <v>311</v>
      </c>
    </row>
    <row r="105" spans="1:50" customFormat="1" x14ac:dyDescent="0.2">
      <c r="A105">
        <v>104</v>
      </c>
      <c r="B105" s="12" t="s">
        <v>90</v>
      </c>
      <c r="C105" s="12" t="s">
        <v>90</v>
      </c>
      <c r="D105" s="12" t="s">
        <v>91</v>
      </c>
      <c r="E105" s="22">
        <v>7</v>
      </c>
      <c r="F105" s="22" t="s">
        <v>411</v>
      </c>
      <c r="G105" s="22" t="s">
        <v>115</v>
      </c>
      <c r="H105" s="22" t="str">
        <f t="shared" si="16"/>
        <v>1Story</v>
      </c>
      <c r="I105" s="22">
        <f t="shared" si="15"/>
        <v>69.182127006168557</v>
      </c>
      <c r="J105" s="22" t="str">
        <f t="shared" si="17"/>
        <v>Below Average</v>
      </c>
      <c r="K105" s="22">
        <v>5</v>
      </c>
      <c r="L105" s="22" t="str">
        <f t="shared" si="18"/>
        <v>Low</v>
      </c>
      <c r="M105" s="22">
        <v>2009</v>
      </c>
      <c r="N105" s="22">
        <f t="shared" si="19"/>
        <v>0</v>
      </c>
      <c r="O105" s="22"/>
      <c r="P105" s="22">
        <v>2009</v>
      </c>
      <c r="Q105" s="22">
        <f t="shared" si="20"/>
        <v>0</v>
      </c>
      <c r="R105" s="23">
        <v>1226</v>
      </c>
      <c r="S105" s="23" t="s">
        <v>311</v>
      </c>
      <c r="T105" s="23" t="s">
        <v>369</v>
      </c>
      <c r="U105" s="24">
        <v>1226</v>
      </c>
      <c r="V105" s="24" t="str">
        <f t="shared" si="21"/>
        <v>no</v>
      </c>
      <c r="W105" s="24">
        <v>0</v>
      </c>
      <c r="X105" s="24" t="str">
        <f t="shared" si="22"/>
        <v>no</v>
      </c>
      <c r="Y105" s="24" t="s">
        <v>413</v>
      </c>
      <c r="Z105" s="24">
        <f t="shared" si="23"/>
        <v>1</v>
      </c>
      <c r="AA105" s="24">
        <v>1226</v>
      </c>
      <c r="AB105" s="24" t="s">
        <v>311</v>
      </c>
      <c r="AC105" s="24" t="s">
        <v>370</v>
      </c>
      <c r="AD105" s="25">
        <v>0</v>
      </c>
      <c r="AE105" s="25">
        <v>0</v>
      </c>
      <c r="AF105" s="25">
        <v>2</v>
      </c>
      <c r="AG105" s="25">
        <v>0</v>
      </c>
      <c r="AH105" s="25">
        <v>2</v>
      </c>
      <c r="AI105" s="25" t="s">
        <v>415</v>
      </c>
      <c r="AJ105" s="57">
        <v>6</v>
      </c>
      <c r="AK105" s="57" t="str">
        <f t="shared" si="24"/>
        <v>More</v>
      </c>
      <c r="AL105" s="57" t="s">
        <v>97</v>
      </c>
      <c r="AM105" s="57" t="str">
        <f t="shared" si="25"/>
        <v>High</v>
      </c>
      <c r="AN105" s="62">
        <v>3</v>
      </c>
      <c r="AO105" s="62" t="str">
        <f t="shared" si="26"/>
        <v>More</v>
      </c>
      <c r="AP105" s="62">
        <v>740</v>
      </c>
      <c r="AQ105" s="62" t="str">
        <f t="shared" si="27"/>
        <v>no</v>
      </c>
      <c r="AR105" s="62" t="str">
        <f t="shared" si="28"/>
        <v>Above Average</v>
      </c>
      <c r="AS105" s="64">
        <v>0</v>
      </c>
      <c r="AT105" s="68">
        <v>81.117455138662322</v>
      </c>
      <c r="AU105" s="68" t="str">
        <f t="shared" si="29"/>
        <v>Above Average</v>
      </c>
      <c r="AV105" s="66">
        <v>198900</v>
      </c>
      <c r="AW105" s="66">
        <v>2452</v>
      </c>
      <c r="AX105" s="66" t="s">
        <v>311</v>
      </c>
    </row>
    <row r="106" spans="1:50" customFormat="1" x14ac:dyDescent="0.2">
      <c r="A106">
        <v>105</v>
      </c>
      <c r="B106" s="12" t="s">
        <v>90</v>
      </c>
      <c r="C106" s="12" t="s">
        <v>90</v>
      </c>
      <c r="D106" s="12" t="s">
        <v>91</v>
      </c>
      <c r="E106" s="22">
        <v>7</v>
      </c>
      <c r="F106" s="22" t="s">
        <v>411</v>
      </c>
      <c r="G106" s="22" t="s">
        <v>132</v>
      </c>
      <c r="H106" s="22" t="str">
        <f t="shared" si="16"/>
        <v>1Story</v>
      </c>
      <c r="I106" s="22">
        <f t="shared" si="15"/>
        <v>59.315963337771507</v>
      </c>
      <c r="J106" s="22" t="str">
        <f t="shared" si="17"/>
        <v>Below Average</v>
      </c>
      <c r="K106" s="22">
        <v>4</v>
      </c>
      <c r="L106" s="22" t="str">
        <f t="shared" si="18"/>
        <v>Low</v>
      </c>
      <c r="M106" s="22">
        <v>1931</v>
      </c>
      <c r="N106" s="22">
        <f t="shared" si="19"/>
        <v>1</v>
      </c>
      <c r="O106" s="22"/>
      <c r="P106" s="22">
        <v>1950</v>
      </c>
      <c r="Q106" s="22">
        <f t="shared" si="20"/>
        <v>1</v>
      </c>
      <c r="R106" s="23">
        <v>1040</v>
      </c>
      <c r="S106" s="23" t="s">
        <v>311</v>
      </c>
      <c r="T106" s="23" t="s">
        <v>370</v>
      </c>
      <c r="U106" s="24">
        <v>1226</v>
      </c>
      <c r="V106" s="24" t="str">
        <f t="shared" si="21"/>
        <v>no</v>
      </c>
      <c r="W106" s="24">
        <v>592</v>
      </c>
      <c r="X106" s="24" t="str">
        <f t="shared" si="22"/>
        <v>no</v>
      </c>
      <c r="Y106" s="24" t="s">
        <v>412</v>
      </c>
      <c r="Z106" s="24">
        <f t="shared" si="23"/>
        <v>1</v>
      </c>
      <c r="AA106" s="24">
        <v>1818</v>
      </c>
      <c r="AB106" s="24" t="s">
        <v>311</v>
      </c>
      <c r="AC106" s="24" t="s">
        <v>369</v>
      </c>
      <c r="AD106" s="25">
        <v>0</v>
      </c>
      <c r="AE106" s="25">
        <v>0</v>
      </c>
      <c r="AF106" s="25">
        <v>1</v>
      </c>
      <c r="AG106" s="25">
        <v>1</v>
      </c>
      <c r="AH106" s="25">
        <v>2</v>
      </c>
      <c r="AI106" s="25" t="s">
        <v>415</v>
      </c>
      <c r="AJ106" s="57">
        <v>7</v>
      </c>
      <c r="AK106" s="57" t="str">
        <f t="shared" si="24"/>
        <v>More</v>
      </c>
      <c r="AL106" s="57" t="s">
        <v>98</v>
      </c>
      <c r="AM106" s="57" t="str">
        <f t="shared" si="25"/>
        <v>Low</v>
      </c>
      <c r="AN106" s="62">
        <v>1</v>
      </c>
      <c r="AO106" s="62" t="str">
        <f t="shared" si="26"/>
        <v>Less</v>
      </c>
      <c r="AP106" s="62">
        <v>240</v>
      </c>
      <c r="AQ106" s="62" t="str">
        <f t="shared" si="27"/>
        <v>no</v>
      </c>
      <c r="AR106" s="62" t="str">
        <f t="shared" si="28"/>
        <v>Below Average</v>
      </c>
      <c r="AS106" s="64">
        <v>2</v>
      </c>
      <c r="AT106" s="68">
        <v>59.307207837648704</v>
      </c>
      <c r="AU106" s="68" t="str">
        <f t="shared" si="29"/>
        <v>Below Average</v>
      </c>
      <c r="AV106" s="66">
        <v>169500</v>
      </c>
      <c r="AW106" s="66">
        <v>2858</v>
      </c>
      <c r="AX106" s="66" t="s">
        <v>311</v>
      </c>
    </row>
    <row r="107" spans="1:50" customFormat="1" x14ac:dyDescent="0.2">
      <c r="A107">
        <v>106</v>
      </c>
      <c r="B107" s="12" t="s">
        <v>90</v>
      </c>
      <c r="C107" s="12" t="s">
        <v>90</v>
      </c>
      <c r="D107" s="12" t="s">
        <v>91</v>
      </c>
      <c r="E107" s="22">
        <v>8</v>
      </c>
      <c r="F107" s="22" t="s">
        <v>411</v>
      </c>
      <c r="G107" s="22" t="s">
        <v>92</v>
      </c>
      <c r="H107" s="22" t="str">
        <f t="shared" si="16"/>
        <v>2Story</v>
      </c>
      <c r="I107" s="22">
        <f t="shared" si="15"/>
        <v>75.988545402704759</v>
      </c>
      <c r="J107" s="22" t="str">
        <f t="shared" si="17"/>
        <v>Above Average</v>
      </c>
      <c r="K107" s="22">
        <v>5</v>
      </c>
      <c r="L107" s="22" t="str">
        <f t="shared" si="18"/>
        <v>Low</v>
      </c>
      <c r="M107" s="22">
        <v>2003</v>
      </c>
      <c r="N107" s="22">
        <f t="shared" si="19"/>
        <v>0</v>
      </c>
      <c r="O107" s="22"/>
      <c r="P107" s="22">
        <v>2004</v>
      </c>
      <c r="Q107" s="22">
        <f t="shared" si="20"/>
        <v>0</v>
      </c>
      <c r="R107" s="23">
        <v>1053</v>
      </c>
      <c r="S107" s="23" t="s">
        <v>311</v>
      </c>
      <c r="T107" s="23" t="s">
        <v>370</v>
      </c>
      <c r="U107" s="24">
        <v>1053</v>
      </c>
      <c r="V107" s="24" t="str">
        <f t="shared" si="21"/>
        <v>no</v>
      </c>
      <c r="W107" s="24">
        <v>939</v>
      </c>
      <c r="X107" s="24" t="str">
        <f t="shared" si="22"/>
        <v>no</v>
      </c>
      <c r="Y107" s="24" t="s">
        <v>412</v>
      </c>
      <c r="Z107" s="24">
        <f t="shared" si="23"/>
        <v>0</v>
      </c>
      <c r="AA107" s="24">
        <v>1992</v>
      </c>
      <c r="AB107" s="24" t="s">
        <v>311</v>
      </c>
      <c r="AC107" s="24" t="s">
        <v>369</v>
      </c>
      <c r="AD107" s="25">
        <v>0</v>
      </c>
      <c r="AE107" s="25">
        <v>0</v>
      </c>
      <c r="AF107" s="25">
        <v>2</v>
      </c>
      <c r="AG107" s="25">
        <v>1</v>
      </c>
      <c r="AH107" s="25">
        <v>3</v>
      </c>
      <c r="AI107" s="25" t="s">
        <v>414</v>
      </c>
      <c r="AJ107" s="57">
        <v>9</v>
      </c>
      <c r="AK107" s="57" t="str">
        <f t="shared" si="24"/>
        <v>More</v>
      </c>
      <c r="AL107" s="57" t="s">
        <v>97</v>
      </c>
      <c r="AM107" s="57" t="str">
        <f t="shared" si="25"/>
        <v>High</v>
      </c>
      <c r="AN107" s="62">
        <v>2</v>
      </c>
      <c r="AO107" s="62" t="str">
        <f t="shared" si="26"/>
        <v>More</v>
      </c>
      <c r="AP107" s="62">
        <v>648</v>
      </c>
      <c r="AQ107" s="62" t="str">
        <f t="shared" si="27"/>
        <v>no</v>
      </c>
      <c r="AR107" s="62" t="str">
        <f t="shared" si="28"/>
        <v>Above Average</v>
      </c>
      <c r="AS107" s="64">
        <v>1</v>
      </c>
      <c r="AT107" s="68">
        <v>82.101806239737272</v>
      </c>
      <c r="AU107" s="68" t="str">
        <f t="shared" si="29"/>
        <v>Above Average</v>
      </c>
      <c r="AV107" s="66">
        <v>250000</v>
      </c>
      <c r="AW107" s="66">
        <v>3045</v>
      </c>
      <c r="AX107" s="66" t="s">
        <v>311</v>
      </c>
    </row>
    <row r="108" spans="1:50" customFormat="1" x14ac:dyDescent="0.2">
      <c r="A108">
        <v>107</v>
      </c>
      <c r="B108" s="12" t="s">
        <v>90</v>
      </c>
      <c r="C108" s="12" t="s">
        <v>90</v>
      </c>
      <c r="D108" s="12" t="s">
        <v>91</v>
      </c>
      <c r="E108" s="22">
        <v>4</v>
      </c>
      <c r="F108" s="22" t="s">
        <v>195</v>
      </c>
      <c r="G108" s="22" t="s">
        <v>115</v>
      </c>
      <c r="H108" s="22" t="str">
        <f t="shared" si="16"/>
        <v>1Story</v>
      </c>
      <c r="I108" s="22">
        <f t="shared" si="15"/>
        <v>69.182127006168557</v>
      </c>
      <c r="J108" s="22" t="str">
        <f t="shared" si="17"/>
        <v>Below Average</v>
      </c>
      <c r="K108" s="22">
        <v>7</v>
      </c>
      <c r="L108" s="22" t="str">
        <f t="shared" si="18"/>
        <v>High</v>
      </c>
      <c r="M108" s="22">
        <v>1885</v>
      </c>
      <c r="N108" s="22">
        <f t="shared" si="19"/>
        <v>1</v>
      </c>
      <c r="O108" s="22"/>
      <c r="P108" s="22">
        <v>1995</v>
      </c>
      <c r="Q108" s="22">
        <f t="shared" si="20"/>
        <v>0</v>
      </c>
      <c r="R108" s="23">
        <v>641</v>
      </c>
      <c r="S108" s="23" t="s">
        <v>311</v>
      </c>
      <c r="T108" s="23" t="s">
        <v>370</v>
      </c>
      <c r="U108" s="24">
        <v>1047</v>
      </c>
      <c r="V108" s="24" t="str">
        <f t="shared" si="21"/>
        <v>no</v>
      </c>
      <c r="W108" s="24">
        <v>0</v>
      </c>
      <c r="X108" s="24" t="str">
        <f t="shared" si="22"/>
        <v>no</v>
      </c>
      <c r="Y108" s="24" t="s">
        <v>413</v>
      </c>
      <c r="Z108" s="24">
        <f t="shared" si="23"/>
        <v>1</v>
      </c>
      <c r="AA108" s="24">
        <v>1047</v>
      </c>
      <c r="AB108" s="24" t="s">
        <v>311</v>
      </c>
      <c r="AC108" s="24" t="s">
        <v>370</v>
      </c>
      <c r="AD108" s="25">
        <v>0</v>
      </c>
      <c r="AE108" s="25">
        <v>0</v>
      </c>
      <c r="AF108" s="25">
        <v>1</v>
      </c>
      <c r="AG108" s="25">
        <v>0</v>
      </c>
      <c r="AH108" s="25">
        <v>1</v>
      </c>
      <c r="AI108" s="25" t="s">
        <v>415</v>
      </c>
      <c r="AJ108" s="57">
        <v>6</v>
      </c>
      <c r="AK108" s="57" t="str">
        <f t="shared" si="24"/>
        <v>More</v>
      </c>
      <c r="AL108" s="57" t="s">
        <v>98</v>
      </c>
      <c r="AM108" s="57" t="str">
        <f t="shared" si="25"/>
        <v>Low</v>
      </c>
      <c r="AN108" s="62">
        <v>1</v>
      </c>
      <c r="AO108" s="62" t="str">
        <f t="shared" si="26"/>
        <v>Less</v>
      </c>
      <c r="AP108" s="62">
        <v>273</v>
      </c>
      <c r="AQ108" s="62" t="str">
        <f t="shared" si="27"/>
        <v>no</v>
      </c>
      <c r="AR108" s="62" t="str">
        <f t="shared" si="28"/>
        <v>Below Average</v>
      </c>
      <c r="AS108" s="64">
        <v>0</v>
      </c>
      <c r="AT108" s="68">
        <v>59.241706161137444</v>
      </c>
      <c r="AU108" s="68" t="str">
        <f t="shared" si="29"/>
        <v>Below Average</v>
      </c>
      <c r="AV108" s="66">
        <v>100000</v>
      </c>
      <c r="AW108" s="66">
        <v>1688</v>
      </c>
      <c r="AX108" s="66" t="s">
        <v>311</v>
      </c>
    </row>
    <row r="109" spans="1:50" customFormat="1" x14ac:dyDescent="0.2">
      <c r="A109">
        <v>108</v>
      </c>
      <c r="B109" s="12" t="s">
        <v>90</v>
      </c>
      <c r="C109" s="12" t="s">
        <v>90</v>
      </c>
      <c r="D109" s="12" t="s">
        <v>91</v>
      </c>
      <c r="E109" s="22">
        <v>5</v>
      </c>
      <c r="F109" s="22" t="s">
        <v>195</v>
      </c>
      <c r="G109" s="22" t="s">
        <v>115</v>
      </c>
      <c r="H109" s="22" t="str">
        <f t="shared" si="16"/>
        <v>1Story</v>
      </c>
      <c r="I109" s="22">
        <f t="shared" si="15"/>
        <v>69.182127006168557</v>
      </c>
      <c r="J109" s="22" t="str">
        <f t="shared" si="17"/>
        <v>Below Average</v>
      </c>
      <c r="K109" s="22">
        <v>5</v>
      </c>
      <c r="L109" s="22" t="str">
        <f t="shared" si="18"/>
        <v>Low</v>
      </c>
      <c r="M109" s="22">
        <v>1948</v>
      </c>
      <c r="N109" s="22">
        <f t="shared" si="19"/>
        <v>1</v>
      </c>
      <c r="O109" s="22"/>
      <c r="P109" s="22">
        <v>1950</v>
      </c>
      <c r="Q109" s="22">
        <f t="shared" si="20"/>
        <v>1</v>
      </c>
      <c r="R109" s="23">
        <v>789</v>
      </c>
      <c r="S109" s="23" t="s">
        <v>311</v>
      </c>
      <c r="T109" s="23" t="s">
        <v>370</v>
      </c>
      <c r="U109" s="24">
        <v>789</v>
      </c>
      <c r="V109" s="24" t="str">
        <f t="shared" si="21"/>
        <v>no</v>
      </c>
      <c r="W109" s="24">
        <v>0</v>
      </c>
      <c r="X109" s="24" t="str">
        <f t="shared" si="22"/>
        <v>no</v>
      </c>
      <c r="Y109" s="24" t="s">
        <v>413</v>
      </c>
      <c r="Z109" s="24">
        <f t="shared" si="23"/>
        <v>1</v>
      </c>
      <c r="AA109" s="24">
        <v>789</v>
      </c>
      <c r="AB109" s="24" t="s">
        <v>311</v>
      </c>
      <c r="AC109" s="24" t="s">
        <v>370</v>
      </c>
      <c r="AD109" s="25">
        <v>0</v>
      </c>
      <c r="AE109" s="25">
        <v>0</v>
      </c>
      <c r="AF109" s="25">
        <v>1</v>
      </c>
      <c r="AG109" s="25">
        <v>0</v>
      </c>
      <c r="AH109" s="25">
        <v>1</v>
      </c>
      <c r="AI109" s="25" t="s">
        <v>415</v>
      </c>
      <c r="AJ109" s="57">
        <v>5</v>
      </c>
      <c r="AK109" s="57" t="str">
        <f t="shared" si="24"/>
        <v>Less</v>
      </c>
      <c r="AL109" s="57" t="s">
        <v>98</v>
      </c>
      <c r="AM109" s="57" t="str">
        <f t="shared" si="25"/>
        <v>Low</v>
      </c>
      <c r="AN109" s="62">
        <v>1</v>
      </c>
      <c r="AO109" s="62" t="str">
        <f t="shared" si="26"/>
        <v>Less</v>
      </c>
      <c r="AP109" s="62">
        <v>250</v>
      </c>
      <c r="AQ109" s="62" t="str">
        <f t="shared" si="27"/>
        <v>no</v>
      </c>
      <c r="AR109" s="62" t="str">
        <f t="shared" si="28"/>
        <v>Below Average</v>
      </c>
      <c r="AS109" s="64">
        <v>0</v>
      </c>
      <c r="AT109" s="68">
        <v>72.877059569074774</v>
      </c>
      <c r="AU109" s="68" t="str">
        <f t="shared" si="29"/>
        <v>Above Average</v>
      </c>
      <c r="AV109" s="66">
        <v>115000</v>
      </c>
      <c r="AW109" s="66">
        <v>1578</v>
      </c>
      <c r="AX109" s="66" t="s">
        <v>311</v>
      </c>
    </row>
    <row r="110" spans="1:50" customFormat="1" x14ac:dyDescent="0.2">
      <c r="A110">
        <v>109</v>
      </c>
      <c r="B110" s="12" t="s">
        <v>144</v>
      </c>
      <c r="C110" s="12" t="s">
        <v>90</v>
      </c>
      <c r="D110" s="12" t="s">
        <v>91</v>
      </c>
      <c r="E110" s="22">
        <v>5</v>
      </c>
      <c r="F110" s="22" t="s">
        <v>195</v>
      </c>
      <c r="G110" s="22" t="s">
        <v>132</v>
      </c>
      <c r="H110" s="22" t="str">
        <f t="shared" si="16"/>
        <v>1Story</v>
      </c>
      <c r="I110" s="22">
        <f t="shared" si="15"/>
        <v>59.315963337771507</v>
      </c>
      <c r="J110" s="22" t="str">
        <f t="shared" si="17"/>
        <v>Below Average</v>
      </c>
      <c r="K110" s="22">
        <v>7</v>
      </c>
      <c r="L110" s="22" t="str">
        <f t="shared" si="18"/>
        <v>High</v>
      </c>
      <c r="M110" s="22">
        <v>1919</v>
      </c>
      <c r="N110" s="22">
        <f t="shared" si="19"/>
        <v>1</v>
      </c>
      <c r="O110" s="22"/>
      <c r="P110" s="22">
        <v>2005</v>
      </c>
      <c r="Q110" s="22">
        <f t="shared" si="20"/>
        <v>0</v>
      </c>
      <c r="R110" s="23">
        <v>793</v>
      </c>
      <c r="S110" s="23" t="s">
        <v>311</v>
      </c>
      <c r="T110" s="23" t="s">
        <v>370</v>
      </c>
      <c r="U110" s="24">
        <v>997</v>
      </c>
      <c r="V110" s="24" t="str">
        <f t="shared" si="21"/>
        <v>no</v>
      </c>
      <c r="W110" s="24">
        <v>520</v>
      </c>
      <c r="X110" s="24" t="str">
        <f t="shared" si="22"/>
        <v>no</v>
      </c>
      <c r="Y110" s="24" t="s">
        <v>412</v>
      </c>
      <c r="Z110" s="24">
        <f t="shared" si="23"/>
        <v>0</v>
      </c>
      <c r="AA110" s="24">
        <v>1517</v>
      </c>
      <c r="AB110" s="24" t="s">
        <v>311</v>
      </c>
      <c r="AC110" s="24" t="s">
        <v>369</v>
      </c>
      <c r="AD110" s="25">
        <v>0</v>
      </c>
      <c r="AE110" s="25">
        <v>0</v>
      </c>
      <c r="AF110" s="25">
        <v>2</v>
      </c>
      <c r="AG110" s="25">
        <v>0</v>
      </c>
      <c r="AH110" s="25">
        <v>2</v>
      </c>
      <c r="AI110" s="25" t="s">
        <v>415</v>
      </c>
      <c r="AJ110" s="57">
        <v>7</v>
      </c>
      <c r="AK110" s="57" t="str">
        <f t="shared" si="24"/>
        <v>More</v>
      </c>
      <c r="AL110" s="57" t="s">
        <v>147</v>
      </c>
      <c r="AM110" s="57" t="str">
        <f t="shared" si="25"/>
        <v>Low</v>
      </c>
      <c r="AN110" s="62">
        <v>0</v>
      </c>
      <c r="AO110" s="62" t="str">
        <f t="shared" si="26"/>
        <v>Less</v>
      </c>
      <c r="AP110" s="62">
        <v>0</v>
      </c>
      <c r="AQ110" s="62" t="str">
        <f t="shared" si="27"/>
        <v>no</v>
      </c>
      <c r="AR110" s="62" t="str">
        <f t="shared" si="28"/>
        <v>Below Average</v>
      </c>
      <c r="AS110" s="64">
        <v>0</v>
      </c>
      <c r="AT110" s="68">
        <v>49.78354978354978</v>
      </c>
      <c r="AU110" s="68" t="str">
        <f t="shared" si="29"/>
        <v>Below Average</v>
      </c>
      <c r="AV110" s="66">
        <v>115000</v>
      </c>
      <c r="AW110" s="66">
        <v>2310</v>
      </c>
      <c r="AX110" s="66" t="s">
        <v>311</v>
      </c>
    </row>
    <row r="111" spans="1:50" customFormat="1" x14ac:dyDescent="0.2">
      <c r="A111">
        <v>110</v>
      </c>
      <c r="B111" s="12" t="s">
        <v>90</v>
      </c>
      <c r="C111" s="12" t="s">
        <v>90</v>
      </c>
      <c r="D111" s="12" t="s">
        <v>91</v>
      </c>
      <c r="E111" s="22">
        <v>6</v>
      </c>
      <c r="F111" s="22" t="s">
        <v>195</v>
      </c>
      <c r="G111" s="22" t="s">
        <v>115</v>
      </c>
      <c r="H111" s="22" t="str">
        <f t="shared" si="16"/>
        <v>1Story</v>
      </c>
      <c r="I111" s="22">
        <f t="shared" si="15"/>
        <v>69.182127006168557</v>
      </c>
      <c r="J111" s="22" t="str">
        <f t="shared" si="17"/>
        <v>Below Average</v>
      </c>
      <c r="K111" s="22">
        <v>6</v>
      </c>
      <c r="L111" s="22" t="str">
        <f t="shared" si="18"/>
        <v>High</v>
      </c>
      <c r="M111" s="22">
        <v>1977</v>
      </c>
      <c r="N111" s="22">
        <f t="shared" si="19"/>
        <v>0</v>
      </c>
      <c r="O111" s="22"/>
      <c r="P111" s="22">
        <v>1977</v>
      </c>
      <c r="Q111" s="22">
        <f t="shared" si="20"/>
        <v>0</v>
      </c>
      <c r="R111" s="23">
        <v>1844</v>
      </c>
      <c r="S111" s="23" t="s">
        <v>311</v>
      </c>
      <c r="T111" s="23" t="s">
        <v>369</v>
      </c>
      <c r="U111" s="24">
        <v>1844</v>
      </c>
      <c r="V111" s="24" t="str">
        <f t="shared" si="21"/>
        <v>no</v>
      </c>
      <c r="W111" s="24">
        <v>0</v>
      </c>
      <c r="X111" s="24" t="str">
        <f t="shared" si="22"/>
        <v>no</v>
      </c>
      <c r="Y111" s="24" t="s">
        <v>413</v>
      </c>
      <c r="Z111" s="24">
        <f t="shared" si="23"/>
        <v>0</v>
      </c>
      <c r="AA111" s="24">
        <v>1844</v>
      </c>
      <c r="AB111" s="24" t="s">
        <v>311</v>
      </c>
      <c r="AC111" s="24" t="s">
        <v>369</v>
      </c>
      <c r="AD111" s="25">
        <v>0</v>
      </c>
      <c r="AE111" s="25">
        <v>0</v>
      </c>
      <c r="AF111" s="25">
        <v>2</v>
      </c>
      <c r="AG111" s="25">
        <v>0</v>
      </c>
      <c r="AH111" s="25">
        <v>2</v>
      </c>
      <c r="AI111" s="25" t="s">
        <v>415</v>
      </c>
      <c r="AJ111" s="57">
        <v>7</v>
      </c>
      <c r="AK111" s="57" t="str">
        <f t="shared" si="24"/>
        <v>More</v>
      </c>
      <c r="AL111" s="57" t="s">
        <v>98</v>
      </c>
      <c r="AM111" s="57" t="str">
        <f t="shared" si="25"/>
        <v>Low</v>
      </c>
      <c r="AN111" s="62">
        <v>2</v>
      </c>
      <c r="AO111" s="62" t="str">
        <f t="shared" si="26"/>
        <v>More</v>
      </c>
      <c r="AP111" s="62">
        <v>546</v>
      </c>
      <c r="AQ111" s="62" t="str">
        <f t="shared" si="27"/>
        <v>no</v>
      </c>
      <c r="AR111" s="62" t="str">
        <f t="shared" si="28"/>
        <v>Above Average</v>
      </c>
      <c r="AS111" s="64">
        <v>1</v>
      </c>
      <c r="AT111" s="68">
        <v>51.518438177874188</v>
      </c>
      <c r="AU111" s="68" t="str">
        <f t="shared" si="29"/>
        <v>Below Average</v>
      </c>
      <c r="AV111" s="66">
        <v>190000</v>
      </c>
      <c r="AW111" s="66">
        <v>3688</v>
      </c>
      <c r="AX111" s="66" t="s">
        <v>311</v>
      </c>
    </row>
    <row r="112" spans="1:50" customFormat="1" x14ac:dyDescent="0.2">
      <c r="A112">
        <v>111</v>
      </c>
      <c r="B112" s="12" t="s">
        <v>90</v>
      </c>
      <c r="C112" s="12" t="s">
        <v>90</v>
      </c>
      <c r="D112" s="12" t="s">
        <v>91</v>
      </c>
      <c r="E112" s="22">
        <v>6</v>
      </c>
      <c r="F112" s="22" t="s">
        <v>195</v>
      </c>
      <c r="G112" s="22" t="s">
        <v>132</v>
      </c>
      <c r="H112" s="22" t="str">
        <f t="shared" si="16"/>
        <v>1Story</v>
      </c>
      <c r="I112" s="22">
        <f t="shared" si="15"/>
        <v>59.315963337771507</v>
      </c>
      <c r="J112" s="22" t="str">
        <f t="shared" si="17"/>
        <v>Below Average</v>
      </c>
      <c r="K112" s="22">
        <v>4</v>
      </c>
      <c r="L112" s="22" t="str">
        <f t="shared" si="18"/>
        <v>Low</v>
      </c>
      <c r="M112" s="22">
        <v>1954</v>
      </c>
      <c r="N112" s="22">
        <f t="shared" si="19"/>
        <v>1</v>
      </c>
      <c r="O112" s="22"/>
      <c r="P112" s="22">
        <v>1972</v>
      </c>
      <c r="Q112" s="22">
        <f t="shared" si="20"/>
        <v>0</v>
      </c>
      <c r="R112" s="23">
        <v>994</v>
      </c>
      <c r="S112" s="23" t="s">
        <v>311</v>
      </c>
      <c r="T112" s="23" t="s">
        <v>370</v>
      </c>
      <c r="U112" s="24">
        <v>1216</v>
      </c>
      <c r="V112" s="24" t="str">
        <f t="shared" si="21"/>
        <v>no</v>
      </c>
      <c r="W112" s="24">
        <v>639</v>
      </c>
      <c r="X112" s="24" t="str">
        <f t="shared" si="22"/>
        <v>no</v>
      </c>
      <c r="Y112" s="24" t="s">
        <v>412</v>
      </c>
      <c r="Z112" s="24">
        <f t="shared" si="23"/>
        <v>1</v>
      </c>
      <c r="AA112" s="24">
        <v>1855</v>
      </c>
      <c r="AB112" s="24" t="s">
        <v>311</v>
      </c>
      <c r="AC112" s="24" t="s">
        <v>369</v>
      </c>
      <c r="AD112" s="25">
        <v>0</v>
      </c>
      <c r="AE112" s="25">
        <v>0</v>
      </c>
      <c r="AF112" s="25">
        <v>2</v>
      </c>
      <c r="AG112" s="25">
        <v>0</v>
      </c>
      <c r="AH112" s="25">
        <v>2</v>
      </c>
      <c r="AI112" s="25" t="s">
        <v>415</v>
      </c>
      <c r="AJ112" s="57">
        <v>7</v>
      </c>
      <c r="AK112" s="57" t="str">
        <f t="shared" si="24"/>
        <v>More</v>
      </c>
      <c r="AL112" s="57" t="s">
        <v>98</v>
      </c>
      <c r="AM112" s="57" t="str">
        <f t="shared" si="25"/>
        <v>Low</v>
      </c>
      <c r="AN112" s="62">
        <v>1</v>
      </c>
      <c r="AO112" s="62" t="str">
        <f t="shared" si="26"/>
        <v>Less</v>
      </c>
      <c r="AP112" s="62">
        <v>325</v>
      </c>
      <c r="AQ112" s="62" t="str">
        <f t="shared" si="27"/>
        <v>no</v>
      </c>
      <c r="AR112" s="62" t="str">
        <f t="shared" si="28"/>
        <v>Below Average</v>
      </c>
      <c r="AS112" s="64">
        <v>0</v>
      </c>
      <c r="AT112" s="68">
        <v>48.051948051948052</v>
      </c>
      <c r="AU112" s="68" t="str">
        <f t="shared" si="29"/>
        <v>Below Average</v>
      </c>
      <c r="AV112" s="66">
        <v>136900</v>
      </c>
      <c r="AW112" s="66">
        <v>2849</v>
      </c>
      <c r="AX112" s="66" t="s">
        <v>311</v>
      </c>
    </row>
    <row r="113" spans="1:50" customFormat="1" x14ac:dyDescent="0.2">
      <c r="A113">
        <v>112</v>
      </c>
      <c r="B113" s="12" t="s">
        <v>90</v>
      </c>
      <c r="C113" s="12" t="s">
        <v>90</v>
      </c>
      <c r="D113" s="12" t="s">
        <v>91</v>
      </c>
      <c r="E113" s="22">
        <v>7</v>
      </c>
      <c r="F113" s="22" t="s">
        <v>411</v>
      </c>
      <c r="G113" s="22" t="s">
        <v>197</v>
      </c>
      <c r="H113" s="22" t="str">
        <f t="shared" si="16"/>
        <v xml:space="preserve"> </v>
      </c>
      <c r="I113" s="22">
        <f t="shared" si="15"/>
        <v>74.693515888638117</v>
      </c>
      <c r="J113" s="22" t="str">
        <f t="shared" si="17"/>
        <v>Above Average</v>
      </c>
      <c r="K113" s="22">
        <v>5</v>
      </c>
      <c r="L113" s="22" t="str">
        <f t="shared" si="18"/>
        <v>Low</v>
      </c>
      <c r="M113" s="22">
        <v>2000</v>
      </c>
      <c r="N113" s="22">
        <f t="shared" si="19"/>
        <v>0</v>
      </c>
      <c r="O113" s="22"/>
      <c r="P113" s="22">
        <v>2000</v>
      </c>
      <c r="Q113" s="22">
        <f t="shared" si="20"/>
        <v>0</v>
      </c>
      <c r="R113" s="23">
        <v>384</v>
      </c>
      <c r="S113" s="23" t="s">
        <v>311</v>
      </c>
      <c r="T113" s="23" t="s">
        <v>370</v>
      </c>
      <c r="U113" s="24">
        <v>774</v>
      </c>
      <c r="V113" s="24" t="str">
        <f t="shared" si="21"/>
        <v>no</v>
      </c>
      <c r="W113" s="24">
        <v>656</v>
      </c>
      <c r="X113" s="24" t="str">
        <f t="shared" si="22"/>
        <v>no</v>
      </c>
      <c r="Y113" s="24" t="s">
        <v>412</v>
      </c>
      <c r="Z113" s="24">
        <f t="shared" si="23"/>
        <v>1</v>
      </c>
      <c r="AA113" s="24">
        <v>1430</v>
      </c>
      <c r="AB113" s="24" t="s">
        <v>311</v>
      </c>
      <c r="AC113" s="24" t="s">
        <v>370</v>
      </c>
      <c r="AD113" s="25">
        <v>0</v>
      </c>
      <c r="AE113" s="25">
        <v>0</v>
      </c>
      <c r="AF113" s="25">
        <v>2</v>
      </c>
      <c r="AG113" s="25">
        <v>1</v>
      </c>
      <c r="AH113" s="25">
        <v>3</v>
      </c>
      <c r="AI113" s="25" t="s">
        <v>414</v>
      </c>
      <c r="AJ113" s="57">
        <v>7</v>
      </c>
      <c r="AK113" s="57" t="str">
        <f t="shared" si="24"/>
        <v>More</v>
      </c>
      <c r="AL113" s="57" t="s">
        <v>98</v>
      </c>
      <c r="AM113" s="57" t="str">
        <f t="shared" si="25"/>
        <v>Low</v>
      </c>
      <c r="AN113" s="62">
        <v>2</v>
      </c>
      <c r="AO113" s="62" t="str">
        <f t="shared" si="26"/>
        <v>More</v>
      </c>
      <c r="AP113" s="62">
        <v>400</v>
      </c>
      <c r="AQ113" s="62" t="str">
        <f t="shared" si="27"/>
        <v>no</v>
      </c>
      <c r="AR113" s="62" t="str">
        <f t="shared" si="28"/>
        <v>Below Average</v>
      </c>
      <c r="AS113" s="64">
        <v>1</v>
      </c>
      <c r="AT113" s="68">
        <v>99.228224917309817</v>
      </c>
      <c r="AU113" s="68" t="str">
        <f t="shared" si="29"/>
        <v>Above Average</v>
      </c>
      <c r="AV113" s="66">
        <v>180000</v>
      </c>
      <c r="AW113" s="66">
        <v>1814</v>
      </c>
      <c r="AX113" s="66" t="s">
        <v>311</v>
      </c>
    </row>
    <row r="114" spans="1:50" customFormat="1" x14ac:dyDescent="0.2">
      <c r="A114">
        <v>113</v>
      </c>
      <c r="B114" s="12" t="s">
        <v>90</v>
      </c>
      <c r="C114" s="12" t="s">
        <v>90</v>
      </c>
      <c r="D114" s="12" t="s">
        <v>91</v>
      </c>
      <c r="E114" s="22">
        <v>7</v>
      </c>
      <c r="F114" s="22" t="s">
        <v>411</v>
      </c>
      <c r="G114" s="22" t="s">
        <v>92</v>
      </c>
      <c r="H114" s="22" t="str">
        <f t="shared" si="16"/>
        <v>2Story</v>
      </c>
      <c r="I114" s="22">
        <f t="shared" si="15"/>
        <v>75.988545402704759</v>
      </c>
      <c r="J114" s="22" t="str">
        <f t="shared" si="17"/>
        <v>Above Average</v>
      </c>
      <c r="K114" s="22">
        <v>5</v>
      </c>
      <c r="L114" s="22" t="str">
        <f t="shared" si="18"/>
        <v>Low</v>
      </c>
      <c r="M114" s="22">
        <v>2007</v>
      </c>
      <c r="N114" s="22">
        <f t="shared" si="19"/>
        <v>0</v>
      </c>
      <c r="O114" s="22"/>
      <c r="P114" s="22">
        <v>2007</v>
      </c>
      <c r="Q114" s="22">
        <f t="shared" si="20"/>
        <v>0</v>
      </c>
      <c r="R114" s="23">
        <v>1264</v>
      </c>
      <c r="S114" s="23" t="s">
        <v>311</v>
      </c>
      <c r="T114" s="23" t="s">
        <v>369</v>
      </c>
      <c r="U114" s="24">
        <v>1282</v>
      </c>
      <c r="V114" s="24" t="str">
        <f t="shared" si="21"/>
        <v>no</v>
      </c>
      <c r="W114" s="24">
        <v>1414</v>
      </c>
      <c r="X114" s="24" t="str">
        <f t="shared" si="22"/>
        <v>no</v>
      </c>
      <c r="Y114" s="24" t="s">
        <v>412</v>
      </c>
      <c r="Z114" s="24">
        <f t="shared" si="23"/>
        <v>0</v>
      </c>
      <c r="AA114" s="24">
        <v>2696</v>
      </c>
      <c r="AB114" s="24" t="s">
        <v>311</v>
      </c>
      <c r="AC114" s="24" t="s">
        <v>369</v>
      </c>
      <c r="AD114" s="25">
        <v>1</v>
      </c>
      <c r="AE114" s="25">
        <v>0</v>
      </c>
      <c r="AF114" s="25">
        <v>2</v>
      </c>
      <c r="AG114" s="25">
        <v>1</v>
      </c>
      <c r="AH114" s="25">
        <v>4</v>
      </c>
      <c r="AI114" s="25" t="s">
        <v>414</v>
      </c>
      <c r="AJ114" s="57">
        <v>10</v>
      </c>
      <c r="AK114" s="57" t="str">
        <f t="shared" si="24"/>
        <v>More</v>
      </c>
      <c r="AL114" s="57" t="s">
        <v>104</v>
      </c>
      <c r="AM114" s="57" t="str">
        <f t="shared" si="25"/>
        <v>High</v>
      </c>
      <c r="AN114" s="62">
        <v>3</v>
      </c>
      <c r="AO114" s="62" t="str">
        <f t="shared" si="26"/>
        <v>More</v>
      </c>
      <c r="AP114" s="62">
        <v>792</v>
      </c>
      <c r="AQ114" s="62" t="str">
        <f t="shared" si="27"/>
        <v>no</v>
      </c>
      <c r="AR114" s="62" t="str">
        <f t="shared" si="28"/>
        <v>Above Average</v>
      </c>
      <c r="AS114" s="64">
        <v>1</v>
      </c>
      <c r="AT114" s="68">
        <v>96.962121212121218</v>
      </c>
      <c r="AU114" s="68" t="str">
        <f t="shared" si="29"/>
        <v>Above Average</v>
      </c>
      <c r="AV114" s="66">
        <v>383970</v>
      </c>
      <c r="AW114" s="66">
        <v>3960</v>
      </c>
      <c r="AX114" s="66" t="s">
        <v>311</v>
      </c>
    </row>
    <row r="115" spans="1:50" customFormat="1" x14ac:dyDescent="0.2">
      <c r="A115">
        <v>114</v>
      </c>
      <c r="B115" s="12" t="s">
        <v>90</v>
      </c>
      <c r="C115" s="12" t="s">
        <v>90</v>
      </c>
      <c r="D115" s="12" t="s">
        <v>91</v>
      </c>
      <c r="E115" s="22">
        <v>6</v>
      </c>
      <c r="F115" s="22" t="s">
        <v>195</v>
      </c>
      <c r="G115" s="22" t="s">
        <v>115</v>
      </c>
      <c r="H115" s="22" t="str">
        <f t="shared" si="16"/>
        <v>1Story</v>
      </c>
      <c r="I115" s="22">
        <f t="shared" si="15"/>
        <v>69.182127006168557</v>
      </c>
      <c r="J115" s="22" t="str">
        <f t="shared" si="17"/>
        <v>Below Average</v>
      </c>
      <c r="K115" s="22">
        <v>5</v>
      </c>
      <c r="L115" s="22" t="str">
        <f t="shared" si="18"/>
        <v>Low</v>
      </c>
      <c r="M115" s="22">
        <v>1953</v>
      </c>
      <c r="N115" s="22">
        <f t="shared" si="19"/>
        <v>1</v>
      </c>
      <c r="O115" s="22"/>
      <c r="P115" s="22">
        <v>1953</v>
      </c>
      <c r="Q115" s="22">
        <f t="shared" si="20"/>
        <v>1</v>
      </c>
      <c r="R115" s="23">
        <v>1809</v>
      </c>
      <c r="S115" s="23" t="s">
        <v>311</v>
      </c>
      <c r="T115" s="23" t="s">
        <v>369</v>
      </c>
      <c r="U115" s="24">
        <v>2259</v>
      </c>
      <c r="V115" s="24" t="str">
        <f t="shared" si="21"/>
        <v>yes</v>
      </c>
      <c r="W115" s="24">
        <v>0</v>
      </c>
      <c r="X115" s="24" t="str">
        <f t="shared" si="22"/>
        <v>no</v>
      </c>
      <c r="Y115" s="24" t="s">
        <v>413</v>
      </c>
      <c r="Z115" s="24">
        <f t="shared" si="23"/>
        <v>1</v>
      </c>
      <c r="AA115" s="24">
        <v>2259</v>
      </c>
      <c r="AB115" s="24" t="s">
        <v>311</v>
      </c>
      <c r="AC115" s="24" t="s">
        <v>369</v>
      </c>
      <c r="AD115" s="25">
        <v>1</v>
      </c>
      <c r="AE115" s="25">
        <v>0</v>
      </c>
      <c r="AF115" s="25">
        <v>2</v>
      </c>
      <c r="AG115" s="25">
        <v>0</v>
      </c>
      <c r="AH115" s="25">
        <v>3</v>
      </c>
      <c r="AI115" s="25" t="s">
        <v>414</v>
      </c>
      <c r="AJ115" s="57">
        <v>7</v>
      </c>
      <c r="AK115" s="57" t="str">
        <f t="shared" si="24"/>
        <v>More</v>
      </c>
      <c r="AL115" s="57" t="s">
        <v>97</v>
      </c>
      <c r="AM115" s="57" t="str">
        <f t="shared" si="25"/>
        <v>High</v>
      </c>
      <c r="AN115" s="62">
        <v>2</v>
      </c>
      <c r="AO115" s="62" t="str">
        <f t="shared" si="26"/>
        <v>More</v>
      </c>
      <c r="AP115" s="62">
        <v>450</v>
      </c>
      <c r="AQ115" s="62" t="str">
        <f t="shared" si="27"/>
        <v>no</v>
      </c>
      <c r="AR115" s="62" t="str">
        <f t="shared" si="28"/>
        <v>Below Average</v>
      </c>
      <c r="AS115" s="64">
        <v>2</v>
      </c>
      <c r="AT115" s="68">
        <v>53.343166175024585</v>
      </c>
      <c r="AU115" s="68" t="str">
        <f t="shared" si="29"/>
        <v>Below Average</v>
      </c>
      <c r="AV115" s="66">
        <v>217000</v>
      </c>
      <c r="AW115" s="66">
        <v>4068</v>
      </c>
      <c r="AX115" s="66" t="s">
        <v>311</v>
      </c>
    </row>
    <row r="116" spans="1:50" customFormat="1" x14ac:dyDescent="0.2">
      <c r="A116">
        <v>115</v>
      </c>
      <c r="B116" s="12" t="s">
        <v>90</v>
      </c>
      <c r="C116" s="12" t="s">
        <v>90</v>
      </c>
      <c r="D116" s="12" t="s">
        <v>91</v>
      </c>
      <c r="E116" s="22">
        <v>6</v>
      </c>
      <c r="F116" s="22" t="s">
        <v>195</v>
      </c>
      <c r="G116" s="22" t="s">
        <v>92</v>
      </c>
      <c r="H116" s="22" t="str">
        <f t="shared" si="16"/>
        <v>2Story</v>
      </c>
      <c r="I116" s="22">
        <f t="shared" si="15"/>
        <v>75.988545402704759</v>
      </c>
      <c r="J116" s="22" t="str">
        <f t="shared" si="17"/>
        <v>Above Average</v>
      </c>
      <c r="K116" s="22">
        <v>8</v>
      </c>
      <c r="L116" s="22" t="str">
        <f t="shared" si="18"/>
        <v>High</v>
      </c>
      <c r="M116" s="22">
        <v>1945</v>
      </c>
      <c r="N116" s="22">
        <f t="shared" si="19"/>
        <v>1</v>
      </c>
      <c r="O116" s="22"/>
      <c r="P116" s="22">
        <v>2002</v>
      </c>
      <c r="Q116" s="22">
        <f t="shared" si="20"/>
        <v>0</v>
      </c>
      <c r="R116" s="23">
        <v>1028</v>
      </c>
      <c r="S116" s="23" t="s">
        <v>311</v>
      </c>
      <c r="T116" s="23" t="s">
        <v>370</v>
      </c>
      <c r="U116" s="24">
        <v>1436</v>
      </c>
      <c r="V116" s="24" t="str">
        <f t="shared" si="21"/>
        <v>no</v>
      </c>
      <c r="W116" s="24">
        <v>884</v>
      </c>
      <c r="X116" s="24" t="str">
        <f t="shared" si="22"/>
        <v>no</v>
      </c>
      <c r="Y116" s="24" t="s">
        <v>412</v>
      </c>
      <c r="Z116" s="24">
        <f t="shared" si="23"/>
        <v>0</v>
      </c>
      <c r="AA116" s="24">
        <v>2320</v>
      </c>
      <c r="AB116" s="24" t="s">
        <v>311</v>
      </c>
      <c r="AC116" s="24" t="s">
        <v>369</v>
      </c>
      <c r="AD116" s="25">
        <v>1</v>
      </c>
      <c r="AE116" s="25">
        <v>0</v>
      </c>
      <c r="AF116" s="25">
        <v>2</v>
      </c>
      <c r="AG116" s="25">
        <v>1</v>
      </c>
      <c r="AH116" s="25">
        <v>4</v>
      </c>
      <c r="AI116" s="25" t="s">
        <v>414</v>
      </c>
      <c r="AJ116" s="57">
        <v>9</v>
      </c>
      <c r="AK116" s="57" t="str">
        <f t="shared" si="24"/>
        <v>More</v>
      </c>
      <c r="AL116" s="57" t="s">
        <v>97</v>
      </c>
      <c r="AM116" s="57" t="str">
        <f t="shared" si="25"/>
        <v>High</v>
      </c>
      <c r="AN116" s="62">
        <v>1</v>
      </c>
      <c r="AO116" s="62" t="str">
        <f t="shared" si="26"/>
        <v>Less</v>
      </c>
      <c r="AP116" s="62">
        <v>180</v>
      </c>
      <c r="AQ116" s="62" t="str">
        <f t="shared" si="27"/>
        <v>no</v>
      </c>
      <c r="AR116" s="62" t="str">
        <f t="shared" si="28"/>
        <v>Below Average</v>
      </c>
      <c r="AS116" s="64">
        <v>1</v>
      </c>
      <c r="AT116" s="68">
        <v>77.508960573476699</v>
      </c>
      <c r="AU116" s="68" t="str">
        <f t="shared" si="29"/>
        <v>Above Average</v>
      </c>
      <c r="AV116" s="66">
        <v>259500</v>
      </c>
      <c r="AW116" s="66">
        <v>3348</v>
      </c>
      <c r="AX116" s="66" t="s">
        <v>311</v>
      </c>
    </row>
    <row r="117" spans="1:50" customFormat="1" x14ac:dyDescent="0.2">
      <c r="A117">
        <v>116</v>
      </c>
      <c r="B117" s="12" t="s">
        <v>90</v>
      </c>
      <c r="C117" s="12" t="s">
        <v>90</v>
      </c>
      <c r="D117" s="12" t="s">
        <v>179</v>
      </c>
      <c r="E117" s="22">
        <v>6</v>
      </c>
      <c r="F117" s="22" t="s">
        <v>195</v>
      </c>
      <c r="G117" s="22" t="s">
        <v>92</v>
      </c>
      <c r="H117" s="22" t="str">
        <f t="shared" si="16"/>
        <v>2Story</v>
      </c>
      <c r="I117" s="22">
        <f t="shared" si="15"/>
        <v>75.988545402704759</v>
      </c>
      <c r="J117" s="22" t="str">
        <f t="shared" si="17"/>
        <v>Above Average</v>
      </c>
      <c r="K117" s="22">
        <v>5</v>
      </c>
      <c r="L117" s="22" t="str">
        <f t="shared" si="18"/>
        <v>Low</v>
      </c>
      <c r="M117" s="22">
        <v>1999</v>
      </c>
      <c r="N117" s="22">
        <f t="shared" si="19"/>
        <v>0</v>
      </c>
      <c r="O117" s="22"/>
      <c r="P117" s="22">
        <v>1999</v>
      </c>
      <c r="Q117" s="22">
        <f t="shared" si="20"/>
        <v>0</v>
      </c>
      <c r="R117" s="23">
        <v>729</v>
      </c>
      <c r="S117" s="23" t="s">
        <v>311</v>
      </c>
      <c r="T117" s="23" t="s">
        <v>370</v>
      </c>
      <c r="U117" s="24">
        <v>729</v>
      </c>
      <c r="V117" s="24" t="str">
        <f t="shared" si="21"/>
        <v>no</v>
      </c>
      <c r="W117" s="24">
        <v>729</v>
      </c>
      <c r="X117" s="24" t="str">
        <f t="shared" si="22"/>
        <v>no</v>
      </c>
      <c r="Y117" s="24" t="s">
        <v>412</v>
      </c>
      <c r="Z117" s="24">
        <f t="shared" si="23"/>
        <v>0</v>
      </c>
      <c r="AA117" s="24">
        <v>1458</v>
      </c>
      <c r="AB117" s="24" t="s">
        <v>311</v>
      </c>
      <c r="AC117" s="24" t="s">
        <v>370</v>
      </c>
      <c r="AD117" s="25">
        <v>0</v>
      </c>
      <c r="AE117" s="25">
        <v>0</v>
      </c>
      <c r="AF117" s="25">
        <v>2</v>
      </c>
      <c r="AG117" s="25">
        <v>1</v>
      </c>
      <c r="AH117" s="25">
        <v>3</v>
      </c>
      <c r="AI117" s="25" t="s">
        <v>414</v>
      </c>
      <c r="AJ117" s="57">
        <v>5</v>
      </c>
      <c r="AK117" s="57" t="str">
        <f t="shared" si="24"/>
        <v>Less</v>
      </c>
      <c r="AL117" s="57" t="s">
        <v>98</v>
      </c>
      <c r="AM117" s="57" t="str">
        <f t="shared" si="25"/>
        <v>Low</v>
      </c>
      <c r="AN117" s="62">
        <v>2</v>
      </c>
      <c r="AO117" s="62" t="str">
        <f t="shared" si="26"/>
        <v>More</v>
      </c>
      <c r="AP117" s="62">
        <v>440</v>
      </c>
      <c r="AQ117" s="62" t="str">
        <f t="shared" si="27"/>
        <v>no</v>
      </c>
      <c r="AR117" s="62" t="str">
        <f t="shared" si="28"/>
        <v>Below Average</v>
      </c>
      <c r="AS117" s="64">
        <v>1</v>
      </c>
      <c r="AT117" s="68">
        <v>80.475537265660719</v>
      </c>
      <c r="AU117" s="68" t="str">
        <f t="shared" si="29"/>
        <v>Above Average</v>
      </c>
      <c r="AV117" s="66">
        <v>176000</v>
      </c>
      <c r="AW117" s="66">
        <v>2187</v>
      </c>
      <c r="AX117" s="66" t="s">
        <v>311</v>
      </c>
    </row>
    <row r="118" spans="1:50" customFormat="1" x14ac:dyDescent="0.2">
      <c r="A118">
        <v>117</v>
      </c>
      <c r="B118" s="12" t="s">
        <v>90</v>
      </c>
      <c r="C118" s="12" t="s">
        <v>90</v>
      </c>
      <c r="D118" s="12" t="s">
        <v>91</v>
      </c>
      <c r="E118" s="22">
        <v>5</v>
      </c>
      <c r="F118" s="22" t="s">
        <v>195</v>
      </c>
      <c r="G118" s="22" t="s">
        <v>115</v>
      </c>
      <c r="H118" s="22" t="str">
        <f t="shared" si="16"/>
        <v>1Story</v>
      </c>
      <c r="I118" s="22">
        <f t="shared" si="15"/>
        <v>69.182127006168557</v>
      </c>
      <c r="J118" s="22" t="str">
        <f t="shared" si="17"/>
        <v>Below Average</v>
      </c>
      <c r="K118" s="22">
        <v>5</v>
      </c>
      <c r="L118" s="22" t="str">
        <f t="shared" si="18"/>
        <v>Low</v>
      </c>
      <c r="M118" s="22">
        <v>1962</v>
      </c>
      <c r="N118" s="22">
        <f t="shared" si="19"/>
        <v>0</v>
      </c>
      <c r="O118" s="22"/>
      <c r="P118" s="22">
        <v>1962</v>
      </c>
      <c r="Q118" s="22">
        <f t="shared" si="20"/>
        <v>0</v>
      </c>
      <c r="R118" s="23">
        <v>1092</v>
      </c>
      <c r="S118" s="23" t="s">
        <v>311</v>
      </c>
      <c r="T118" s="23" t="s">
        <v>369</v>
      </c>
      <c r="U118" s="24">
        <v>1092</v>
      </c>
      <c r="V118" s="24" t="str">
        <f t="shared" si="21"/>
        <v>no</v>
      </c>
      <c r="W118" s="24">
        <v>0</v>
      </c>
      <c r="X118" s="24" t="str">
        <f t="shared" si="22"/>
        <v>no</v>
      </c>
      <c r="Y118" s="24" t="s">
        <v>413</v>
      </c>
      <c r="Z118" s="24">
        <f t="shared" si="23"/>
        <v>0</v>
      </c>
      <c r="AA118" s="24">
        <v>1092</v>
      </c>
      <c r="AB118" s="24" t="s">
        <v>311</v>
      </c>
      <c r="AC118" s="24" t="s">
        <v>370</v>
      </c>
      <c r="AD118" s="25">
        <v>0</v>
      </c>
      <c r="AE118" s="25">
        <v>1</v>
      </c>
      <c r="AF118" s="25">
        <v>1</v>
      </c>
      <c r="AG118" s="25">
        <v>0</v>
      </c>
      <c r="AH118" s="25">
        <v>2</v>
      </c>
      <c r="AI118" s="25" t="s">
        <v>415</v>
      </c>
      <c r="AJ118" s="57">
        <v>6</v>
      </c>
      <c r="AK118" s="57" t="str">
        <f t="shared" si="24"/>
        <v>More</v>
      </c>
      <c r="AL118" s="57" t="s">
        <v>98</v>
      </c>
      <c r="AM118" s="57" t="str">
        <f t="shared" si="25"/>
        <v>Low</v>
      </c>
      <c r="AN118" s="62">
        <v>1</v>
      </c>
      <c r="AO118" s="62" t="str">
        <f t="shared" si="26"/>
        <v>Less</v>
      </c>
      <c r="AP118" s="62">
        <v>288</v>
      </c>
      <c r="AQ118" s="62" t="str">
        <f t="shared" si="27"/>
        <v>no</v>
      </c>
      <c r="AR118" s="62" t="str">
        <f t="shared" si="28"/>
        <v>Below Average</v>
      </c>
      <c r="AS118" s="64">
        <v>1</v>
      </c>
      <c r="AT118" s="68">
        <v>63.644688644688642</v>
      </c>
      <c r="AU118" s="68" t="str">
        <f t="shared" si="29"/>
        <v>Below Average</v>
      </c>
      <c r="AV118" s="66">
        <v>139000</v>
      </c>
      <c r="AW118" s="66">
        <v>2184</v>
      </c>
      <c r="AX118" s="66" t="s">
        <v>311</v>
      </c>
    </row>
    <row r="119" spans="1:50" customFormat="1" x14ac:dyDescent="0.2">
      <c r="A119">
        <v>118</v>
      </c>
      <c r="B119" s="12" t="s">
        <v>90</v>
      </c>
      <c r="C119" s="12" t="s">
        <v>90</v>
      </c>
      <c r="D119" s="12" t="s">
        <v>91</v>
      </c>
      <c r="E119" s="22">
        <v>5</v>
      </c>
      <c r="F119" s="22" t="s">
        <v>195</v>
      </c>
      <c r="G119" s="22" t="s">
        <v>115</v>
      </c>
      <c r="H119" s="22" t="str">
        <f t="shared" si="16"/>
        <v>1Story</v>
      </c>
      <c r="I119" s="22">
        <f t="shared" si="15"/>
        <v>69.182127006168557</v>
      </c>
      <c r="J119" s="22" t="str">
        <f t="shared" si="17"/>
        <v>Below Average</v>
      </c>
      <c r="K119" s="22">
        <v>5</v>
      </c>
      <c r="L119" s="22" t="str">
        <f t="shared" si="18"/>
        <v>Low</v>
      </c>
      <c r="M119" s="22">
        <v>2006</v>
      </c>
      <c r="N119" s="22">
        <f t="shared" si="19"/>
        <v>0</v>
      </c>
      <c r="O119" s="22"/>
      <c r="P119" s="22">
        <v>2007</v>
      </c>
      <c r="Q119" s="22">
        <f t="shared" si="20"/>
        <v>0</v>
      </c>
      <c r="R119" s="23">
        <v>1125</v>
      </c>
      <c r="S119" s="23" t="s">
        <v>311</v>
      </c>
      <c r="T119" s="23" t="s">
        <v>369</v>
      </c>
      <c r="U119" s="24">
        <v>1125</v>
      </c>
      <c r="V119" s="24" t="str">
        <f t="shared" si="21"/>
        <v>no</v>
      </c>
      <c r="W119" s="24">
        <v>0</v>
      </c>
      <c r="X119" s="24" t="str">
        <f t="shared" si="22"/>
        <v>no</v>
      </c>
      <c r="Y119" s="24" t="s">
        <v>413</v>
      </c>
      <c r="Z119" s="24">
        <f t="shared" si="23"/>
        <v>0</v>
      </c>
      <c r="AA119" s="24">
        <v>1125</v>
      </c>
      <c r="AB119" s="24" t="s">
        <v>311</v>
      </c>
      <c r="AC119" s="24" t="s">
        <v>370</v>
      </c>
      <c r="AD119" s="25">
        <v>0</v>
      </c>
      <c r="AE119" s="25">
        <v>0</v>
      </c>
      <c r="AF119" s="25">
        <v>1</v>
      </c>
      <c r="AG119" s="25">
        <v>1</v>
      </c>
      <c r="AH119" s="25">
        <v>2</v>
      </c>
      <c r="AI119" s="25" t="s">
        <v>415</v>
      </c>
      <c r="AJ119" s="57">
        <v>5</v>
      </c>
      <c r="AK119" s="57" t="str">
        <f t="shared" si="24"/>
        <v>Less</v>
      </c>
      <c r="AL119" s="57" t="s">
        <v>98</v>
      </c>
      <c r="AM119" s="57" t="str">
        <f t="shared" si="25"/>
        <v>Low</v>
      </c>
      <c r="AN119" s="62">
        <v>2</v>
      </c>
      <c r="AO119" s="62" t="str">
        <f t="shared" si="26"/>
        <v>More</v>
      </c>
      <c r="AP119" s="62">
        <v>430</v>
      </c>
      <c r="AQ119" s="62" t="str">
        <f t="shared" si="27"/>
        <v>no</v>
      </c>
      <c r="AR119" s="62" t="str">
        <f t="shared" si="28"/>
        <v>Below Average</v>
      </c>
      <c r="AS119" s="64">
        <v>0</v>
      </c>
      <c r="AT119" s="68">
        <v>68.888888888888886</v>
      </c>
      <c r="AU119" s="68" t="str">
        <f t="shared" si="29"/>
        <v>Below Average</v>
      </c>
      <c r="AV119" s="66">
        <v>155000</v>
      </c>
      <c r="AW119" s="66">
        <v>2250</v>
      </c>
      <c r="AX119" s="66" t="s">
        <v>311</v>
      </c>
    </row>
    <row r="120" spans="1:50" customFormat="1" x14ac:dyDescent="0.2">
      <c r="A120">
        <v>119</v>
      </c>
      <c r="B120" s="12" t="s">
        <v>90</v>
      </c>
      <c r="C120" s="12" t="s">
        <v>90</v>
      </c>
      <c r="D120" s="12" t="s">
        <v>91</v>
      </c>
      <c r="E120" s="22">
        <v>7</v>
      </c>
      <c r="F120" s="22" t="s">
        <v>411</v>
      </c>
      <c r="G120" s="22" t="s">
        <v>92</v>
      </c>
      <c r="H120" s="22" t="str">
        <f t="shared" si="16"/>
        <v>2Story</v>
      </c>
      <c r="I120" s="22">
        <f t="shared" si="15"/>
        <v>75.988545402704759</v>
      </c>
      <c r="J120" s="22" t="str">
        <f t="shared" si="17"/>
        <v>Above Average</v>
      </c>
      <c r="K120" s="22">
        <v>5</v>
      </c>
      <c r="L120" s="22" t="str">
        <f t="shared" si="18"/>
        <v>Low</v>
      </c>
      <c r="M120" s="22">
        <v>1990</v>
      </c>
      <c r="N120" s="22">
        <f t="shared" si="19"/>
        <v>0</v>
      </c>
      <c r="O120" s="22"/>
      <c r="P120" s="22">
        <v>1990</v>
      </c>
      <c r="Q120" s="22">
        <f t="shared" si="20"/>
        <v>0</v>
      </c>
      <c r="R120" s="23">
        <v>1673</v>
      </c>
      <c r="S120" s="23" t="s">
        <v>311</v>
      </c>
      <c r="T120" s="23" t="s">
        <v>369</v>
      </c>
      <c r="U120" s="24">
        <v>1699</v>
      </c>
      <c r="V120" s="24" t="str">
        <f t="shared" si="21"/>
        <v>no</v>
      </c>
      <c r="W120" s="24">
        <v>1523</v>
      </c>
      <c r="X120" s="24" t="str">
        <f t="shared" si="22"/>
        <v>no</v>
      </c>
      <c r="Y120" s="24" t="s">
        <v>412</v>
      </c>
      <c r="Z120" s="24">
        <f t="shared" si="23"/>
        <v>0</v>
      </c>
      <c r="AA120" s="24">
        <v>3222</v>
      </c>
      <c r="AB120" s="24" t="s">
        <v>313</v>
      </c>
      <c r="AC120" s="24" t="s">
        <v>369</v>
      </c>
      <c r="AD120" s="25">
        <v>1</v>
      </c>
      <c r="AE120" s="25">
        <v>0</v>
      </c>
      <c r="AF120" s="25">
        <v>3</v>
      </c>
      <c r="AG120" s="25">
        <v>0</v>
      </c>
      <c r="AH120" s="25">
        <v>4</v>
      </c>
      <c r="AI120" s="25" t="s">
        <v>414</v>
      </c>
      <c r="AJ120" s="57">
        <v>11</v>
      </c>
      <c r="AK120" s="57" t="str">
        <f t="shared" si="24"/>
        <v>More</v>
      </c>
      <c r="AL120" s="57" t="s">
        <v>97</v>
      </c>
      <c r="AM120" s="57" t="str">
        <f t="shared" si="25"/>
        <v>High</v>
      </c>
      <c r="AN120" s="62">
        <v>3</v>
      </c>
      <c r="AO120" s="62" t="str">
        <f t="shared" si="26"/>
        <v>More</v>
      </c>
      <c r="AP120" s="62">
        <v>594</v>
      </c>
      <c r="AQ120" s="62" t="str">
        <f t="shared" si="27"/>
        <v>no</v>
      </c>
      <c r="AR120" s="62" t="str">
        <f t="shared" si="28"/>
        <v>Above Average</v>
      </c>
      <c r="AS120" s="64">
        <v>2</v>
      </c>
      <c r="AT120" s="68">
        <v>65.372829417773232</v>
      </c>
      <c r="AU120" s="68" t="str">
        <f t="shared" si="29"/>
        <v>Below Average</v>
      </c>
      <c r="AV120" s="66">
        <v>320000</v>
      </c>
      <c r="AW120" s="66">
        <v>4895</v>
      </c>
      <c r="AX120" s="66" t="s">
        <v>313</v>
      </c>
    </row>
    <row r="121" spans="1:50" customFormat="1" x14ac:dyDescent="0.2">
      <c r="A121">
        <v>120</v>
      </c>
      <c r="B121" s="12" t="s">
        <v>90</v>
      </c>
      <c r="C121" s="12" t="s">
        <v>90</v>
      </c>
      <c r="D121" s="12" t="s">
        <v>91</v>
      </c>
      <c r="E121" s="22">
        <v>6</v>
      </c>
      <c r="F121" s="22" t="s">
        <v>195</v>
      </c>
      <c r="G121" s="22" t="s">
        <v>92</v>
      </c>
      <c r="H121" s="22" t="str">
        <f t="shared" si="16"/>
        <v>2Story</v>
      </c>
      <c r="I121" s="22">
        <f t="shared" si="15"/>
        <v>75.988545402704759</v>
      </c>
      <c r="J121" s="22" t="str">
        <f t="shared" si="17"/>
        <v>Above Average</v>
      </c>
      <c r="K121" s="22">
        <v>5</v>
      </c>
      <c r="L121" s="22" t="str">
        <f t="shared" si="18"/>
        <v>Low</v>
      </c>
      <c r="M121" s="22">
        <v>2005</v>
      </c>
      <c r="N121" s="22">
        <f t="shared" si="19"/>
        <v>0</v>
      </c>
      <c r="O121" s="22"/>
      <c r="P121" s="22">
        <v>2006</v>
      </c>
      <c r="Q121" s="22">
        <f t="shared" si="20"/>
        <v>0</v>
      </c>
      <c r="R121" s="23">
        <v>728</v>
      </c>
      <c r="S121" s="23" t="s">
        <v>311</v>
      </c>
      <c r="T121" s="23" t="s">
        <v>370</v>
      </c>
      <c r="U121" s="24">
        <v>728</v>
      </c>
      <c r="V121" s="24" t="str">
        <f t="shared" si="21"/>
        <v>no</v>
      </c>
      <c r="W121" s="24">
        <v>728</v>
      </c>
      <c r="X121" s="24" t="str">
        <f t="shared" si="22"/>
        <v>no</v>
      </c>
      <c r="Y121" s="24" t="s">
        <v>412</v>
      </c>
      <c r="Z121" s="24">
        <f t="shared" si="23"/>
        <v>0</v>
      </c>
      <c r="AA121" s="24">
        <v>1456</v>
      </c>
      <c r="AB121" s="24" t="s">
        <v>311</v>
      </c>
      <c r="AC121" s="24" t="s">
        <v>370</v>
      </c>
      <c r="AD121" s="25">
        <v>0</v>
      </c>
      <c r="AE121" s="25">
        <v>0</v>
      </c>
      <c r="AF121" s="25">
        <v>2</v>
      </c>
      <c r="AG121" s="25">
        <v>1</v>
      </c>
      <c r="AH121" s="25">
        <v>3</v>
      </c>
      <c r="AI121" s="25" t="s">
        <v>414</v>
      </c>
      <c r="AJ121" s="57">
        <v>8</v>
      </c>
      <c r="AK121" s="57" t="str">
        <f t="shared" si="24"/>
        <v>More</v>
      </c>
      <c r="AL121" s="57" t="s">
        <v>97</v>
      </c>
      <c r="AM121" s="57" t="str">
        <f t="shared" si="25"/>
        <v>High</v>
      </c>
      <c r="AN121" s="62">
        <v>2</v>
      </c>
      <c r="AO121" s="62" t="str">
        <f t="shared" si="26"/>
        <v>More</v>
      </c>
      <c r="AP121" s="62">
        <v>390</v>
      </c>
      <c r="AQ121" s="62" t="str">
        <f t="shared" si="27"/>
        <v>no</v>
      </c>
      <c r="AR121" s="62" t="str">
        <f t="shared" si="28"/>
        <v>Below Average</v>
      </c>
      <c r="AS121" s="64">
        <v>1</v>
      </c>
      <c r="AT121" s="68">
        <v>75.086996336996336</v>
      </c>
      <c r="AU121" s="68" t="str">
        <f t="shared" si="29"/>
        <v>Above Average</v>
      </c>
      <c r="AV121" s="66">
        <v>163990</v>
      </c>
      <c r="AW121" s="66">
        <v>2184</v>
      </c>
      <c r="AX121" s="66" t="s">
        <v>311</v>
      </c>
    </row>
    <row r="122" spans="1:50" customFormat="1" x14ac:dyDescent="0.2">
      <c r="A122">
        <v>121</v>
      </c>
      <c r="B122" s="12" t="s">
        <v>90</v>
      </c>
      <c r="C122" s="12" t="s">
        <v>90</v>
      </c>
      <c r="D122" s="12" t="s">
        <v>91</v>
      </c>
      <c r="E122" s="22">
        <v>6</v>
      </c>
      <c r="F122" s="22" t="s">
        <v>195</v>
      </c>
      <c r="G122" s="22" t="s">
        <v>197</v>
      </c>
      <c r="H122" s="22" t="str">
        <f t="shared" si="16"/>
        <v xml:space="preserve"> </v>
      </c>
      <c r="I122" s="22">
        <f t="shared" si="15"/>
        <v>74.693515888638117</v>
      </c>
      <c r="J122" s="22" t="str">
        <f t="shared" si="17"/>
        <v>Above Average</v>
      </c>
      <c r="K122" s="22">
        <v>5</v>
      </c>
      <c r="L122" s="22" t="str">
        <f t="shared" si="18"/>
        <v>Low</v>
      </c>
      <c r="M122" s="22">
        <v>1969</v>
      </c>
      <c r="N122" s="22">
        <f t="shared" si="19"/>
        <v>0</v>
      </c>
      <c r="O122" s="22"/>
      <c r="P122" s="22">
        <v>1969</v>
      </c>
      <c r="Q122" s="22">
        <f t="shared" si="20"/>
        <v>0</v>
      </c>
      <c r="R122" s="23">
        <v>938</v>
      </c>
      <c r="S122" s="23" t="s">
        <v>311</v>
      </c>
      <c r="T122" s="23" t="s">
        <v>370</v>
      </c>
      <c r="U122" s="24">
        <v>988</v>
      </c>
      <c r="V122" s="24" t="str">
        <f t="shared" si="21"/>
        <v>no</v>
      </c>
      <c r="W122" s="24">
        <v>0</v>
      </c>
      <c r="X122" s="24" t="str">
        <f t="shared" si="22"/>
        <v>no</v>
      </c>
      <c r="Y122" s="24" t="s">
        <v>413</v>
      </c>
      <c r="Z122" s="24">
        <f t="shared" si="23"/>
        <v>1</v>
      </c>
      <c r="AA122" s="24">
        <v>988</v>
      </c>
      <c r="AB122" s="24" t="s">
        <v>311</v>
      </c>
      <c r="AC122" s="24" t="s">
        <v>370</v>
      </c>
      <c r="AD122" s="25">
        <v>1</v>
      </c>
      <c r="AE122" s="25">
        <v>0</v>
      </c>
      <c r="AF122" s="25">
        <v>1</v>
      </c>
      <c r="AG122" s="25">
        <v>0</v>
      </c>
      <c r="AH122" s="25">
        <v>2</v>
      </c>
      <c r="AI122" s="25" t="s">
        <v>415</v>
      </c>
      <c r="AJ122" s="57">
        <v>4</v>
      </c>
      <c r="AK122" s="57" t="str">
        <f t="shared" si="24"/>
        <v>Less</v>
      </c>
      <c r="AL122" s="57" t="s">
        <v>98</v>
      </c>
      <c r="AM122" s="57" t="str">
        <f t="shared" si="25"/>
        <v>Low</v>
      </c>
      <c r="AN122" s="62">
        <v>2</v>
      </c>
      <c r="AO122" s="62" t="str">
        <f t="shared" si="26"/>
        <v>More</v>
      </c>
      <c r="AP122" s="62">
        <v>540</v>
      </c>
      <c r="AQ122" s="62" t="str">
        <f t="shared" si="27"/>
        <v>no</v>
      </c>
      <c r="AR122" s="62" t="str">
        <f t="shared" si="28"/>
        <v>Above Average</v>
      </c>
      <c r="AS122" s="64">
        <v>2</v>
      </c>
      <c r="AT122" s="68">
        <v>93.45794392523365</v>
      </c>
      <c r="AU122" s="68" t="str">
        <f t="shared" si="29"/>
        <v>Above Average</v>
      </c>
      <c r="AV122" s="66">
        <v>180000</v>
      </c>
      <c r="AW122" s="66">
        <v>1926</v>
      </c>
      <c r="AX122" s="66" t="s">
        <v>311</v>
      </c>
    </row>
    <row r="123" spans="1:50" customFormat="1" x14ac:dyDescent="0.2">
      <c r="A123">
        <v>122</v>
      </c>
      <c r="B123" s="12" t="s">
        <v>90</v>
      </c>
      <c r="C123" s="12" t="s">
        <v>90</v>
      </c>
      <c r="D123" s="12" t="s">
        <v>91</v>
      </c>
      <c r="E123" s="22">
        <v>4</v>
      </c>
      <c r="F123" s="22" t="s">
        <v>195</v>
      </c>
      <c r="G123" s="22" t="s">
        <v>132</v>
      </c>
      <c r="H123" s="22" t="str">
        <f t="shared" si="16"/>
        <v>1Story</v>
      </c>
      <c r="I123" s="22">
        <f t="shared" si="15"/>
        <v>59.315963337771507</v>
      </c>
      <c r="J123" s="22" t="str">
        <f t="shared" si="17"/>
        <v>Below Average</v>
      </c>
      <c r="K123" s="22">
        <v>5</v>
      </c>
      <c r="L123" s="22" t="str">
        <f t="shared" si="18"/>
        <v>Low</v>
      </c>
      <c r="M123" s="22">
        <v>1939</v>
      </c>
      <c r="N123" s="22">
        <f t="shared" si="19"/>
        <v>1</v>
      </c>
      <c r="O123" s="22"/>
      <c r="P123" s="22">
        <v>1950</v>
      </c>
      <c r="Q123" s="22">
        <f t="shared" si="20"/>
        <v>1</v>
      </c>
      <c r="R123" s="23">
        <v>732</v>
      </c>
      <c r="S123" s="23" t="s">
        <v>311</v>
      </c>
      <c r="T123" s="23" t="s">
        <v>370</v>
      </c>
      <c r="U123" s="24">
        <v>772</v>
      </c>
      <c r="V123" s="24" t="str">
        <f t="shared" si="21"/>
        <v>no</v>
      </c>
      <c r="W123" s="24">
        <v>351</v>
      </c>
      <c r="X123" s="24" t="str">
        <f t="shared" si="22"/>
        <v>no</v>
      </c>
      <c r="Y123" s="24" t="s">
        <v>412</v>
      </c>
      <c r="Z123" s="24">
        <f t="shared" si="23"/>
        <v>0</v>
      </c>
      <c r="AA123" s="24">
        <v>1123</v>
      </c>
      <c r="AB123" s="24" t="s">
        <v>311</v>
      </c>
      <c r="AC123" s="24" t="s">
        <v>370</v>
      </c>
      <c r="AD123" s="25">
        <v>0</v>
      </c>
      <c r="AE123" s="25">
        <v>0</v>
      </c>
      <c r="AF123" s="25">
        <v>1</v>
      </c>
      <c r="AG123" s="25">
        <v>0</v>
      </c>
      <c r="AH123" s="25">
        <v>1</v>
      </c>
      <c r="AI123" s="25" t="s">
        <v>415</v>
      </c>
      <c r="AJ123" s="57">
        <v>4</v>
      </c>
      <c r="AK123" s="57" t="str">
        <f t="shared" si="24"/>
        <v>Less</v>
      </c>
      <c r="AL123" s="57" t="s">
        <v>98</v>
      </c>
      <c r="AM123" s="57" t="str">
        <f t="shared" si="25"/>
        <v>Low</v>
      </c>
      <c r="AN123" s="62">
        <v>1</v>
      </c>
      <c r="AO123" s="62" t="str">
        <f t="shared" si="26"/>
        <v>Less</v>
      </c>
      <c r="AP123" s="62">
        <v>264</v>
      </c>
      <c r="AQ123" s="62" t="str">
        <f t="shared" si="27"/>
        <v>no</v>
      </c>
      <c r="AR123" s="62" t="str">
        <f t="shared" si="28"/>
        <v>Below Average</v>
      </c>
      <c r="AS123" s="64">
        <v>0</v>
      </c>
      <c r="AT123" s="68">
        <v>53.908355795148246</v>
      </c>
      <c r="AU123" s="68" t="str">
        <f t="shared" si="29"/>
        <v>Below Average</v>
      </c>
      <c r="AV123" s="66">
        <v>100000</v>
      </c>
      <c r="AW123" s="66">
        <v>1855</v>
      </c>
      <c r="AX123" s="66" t="s">
        <v>311</v>
      </c>
    </row>
    <row r="124" spans="1:50" customFormat="1" x14ac:dyDescent="0.2">
      <c r="A124">
        <v>123</v>
      </c>
      <c r="B124" s="12" t="s">
        <v>90</v>
      </c>
      <c r="C124" s="12" t="s">
        <v>90</v>
      </c>
      <c r="D124" s="12" t="s">
        <v>91</v>
      </c>
      <c r="E124" s="22">
        <v>6</v>
      </c>
      <c r="F124" s="22" t="s">
        <v>195</v>
      </c>
      <c r="G124" s="22" t="s">
        <v>115</v>
      </c>
      <c r="H124" s="22" t="str">
        <f t="shared" si="16"/>
        <v>1Story</v>
      </c>
      <c r="I124" s="22">
        <f t="shared" si="15"/>
        <v>69.182127006168557</v>
      </c>
      <c r="J124" s="22" t="str">
        <f t="shared" si="17"/>
        <v>Below Average</v>
      </c>
      <c r="K124" s="22">
        <v>7</v>
      </c>
      <c r="L124" s="22" t="str">
        <f t="shared" si="18"/>
        <v>High</v>
      </c>
      <c r="M124" s="22">
        <v>1958</v>
      </c>
      <c r="N124" s="22">
        <f t="shared" si="19"/>
        <v>0</v>
      </c>
      <c r="O124" s="22"/>
      <c r="P124" s="22">
        <v>1958</v>
      </c>
      <c r="Q124" s="22">
        <f t="shared" si="20"/>
        <v>1</v>
      </c>
      <c r="R124" s="23">
        <v>1080</v>
      </c>
      <c r="S124" s="23" t="s">
        <v>311</v>
      </c>
      <c r="T124" s="23" t="s">
        <v>369</v>
      </c>
      <c r="U124" s="24">
        <v>1080</v>
      </c>
      <c r="V124" s="24" t="str">
        <f t="shared" si="21"/>
        <v>no</v>
      </c>
      <c r="W124" s="24">
        <v>0</v>
      </c>
      <c r="X124" s="24" t="str">
        <f t="shared" si="22"/>
        <v>no</v>
      </c>
      <c r="Y124" s="24" t="s">
        <v>413</v>
      </c>
      <c r="Z124" s="24">
        <f t="shared" si="23"/>
        <v>1</v>
      </c>
      <c r="AA124" s="24">
        <v>1080</v>
      </c>
      <c r="AB124" s="24" t="s">
        <v>311</v>
      </c>
      <c r="AC124" s="24" t="s">
        <v>370</v>
      </c>
      <c r="AD124" s="25">
        <v>0</v>
      </c>
      <c r="AE124" s="25">
        <v>0</v>
      </c>
      <c r="AF124" s="25">
        <v>1</v>
      </c>
      <c r="AG124" s="25">
        <v>0</v>
      </c>
      <c r="AH124" s="25">
        <v>1</v>
      </c>
      <c r="AI124" s="25" t="s">
        <v>415</v>
      </c>
      <c r="AJ124" s="57">
        <v>5</v>
      </c>
      <c r="AK124" s="57" t="str">
        <f t="shared" si="24"/>
        <v>Less</v>
      </c>
      <c r="AL124" s="57" t="s">
        <v>98</v>
      </c>
      <c r="AM124" s="57" t="str">
        <f t="shared" si="25"/>
        <v>Low</v>
      </c>
      <c r="AN124" s="62">
        <v>1</v>
      </c>
      <c r="AO124" s="62" t="str">
        <f t="shared" si="26"/>
        <v>Less</v>
      </c>
      <c r="AP124" s="62">
        <v>288</v>
      </c>
      <c r="AQ124" s="62" t="str">
        <f t="shared" si="27"/>
        <v>no</v>
      </c>
      <c r="AR124" s="62" t="str">
        <f t="shared" si="28"/>
        <v>Below Average</v>
      </c>
      <c r="AS124" s="64">
        <v>0</v>
      </c>
      <c r="AT124" s="68">
        <v>62.962962962962962</v>
      </c>
      <c r="AU124" s="68" t="str">
        <f t="shared" si="29"/>
        <v>Below Average</v>
      </c>
      <c r="AV124" s="66">
        <v>136000</v>
      </c>
      <c r="AW124" s="66">
        <v>2160</v>
      </c>
      <c r="AX124" s="66" t="s">
        <v>311</v>
      </c>
    </row>
    <row r="125" spans="1:50" customFormat="1" x14ac:dyDescent="0.2">
      <c r="A125">
        <v>124</v>
      </c>
      <c r="B125" s="12" t="s">
        <v>90</v>
      </c>
      <c r="C125" s="12" t="s">
        <v>90</v>
      </c>
      <c r="D125" s="12" t="s">
        <v>179</v>
      </c>
      <c r="E125" s="22">
        <v>6</v>
      </c>
      <c r="F125" s="22" t="s">
        <v>195</v>
      </c>
      <c r="G125" s="22" t="s">
        <v>115</v>
      </c>
      <c r="H125" s="22" t="str">
        <f t="shared" si="16"/>
        <v>1Story</v>
      </c>
      <c r="I125" s="22">
        <f t="shared" si="15"/>
        <v>69.182127006168557</v>
      </c>
      <c r="J125" s="22" t="str">
        <f t="shared" si="17"/>
        <v>Below Average</v>
      </c>
      <c r="K125" s="22">
        <v>5</v>
      </c>
      <c r="L125" s="22" t="str">
        <f t="shared" si="18"/>
        <v>Low</v>
      </c>
      <c r="M125" s="22">
        <v>1993</v>
      </c>
      <c r="N125" s="22">
        <f t="shared" si="19"/>
        <v>0</v>
      </c>
      <c r="O125" s="22"/>
      <c r="P125" s="22">
        <v>1993</v>
      </c>
      <c r="Q125" s="22">
        <f t="shared" si="20"/>
        <v>0</v>
      </c>
      <c r="R125" s="23">
        <v>1199</v>
      </c>
      <c r="S125" s="23" t="s">
        <v>311</v>
      </c>
      <c r="T125" s="23" t="s">
        <v>369</v>
      </c>
      <c r="U125" s="24">
        <v>1199</v>
      </c>
      <c r="V125" s="24" t="str">
        <f t="shared" si="21"/>
        <v>no</v>
      </c>
      <c r="W125" s="24">
        <v>0</v>
      </c>
      <c r="X125" s="24" t="str">
        <f t="shared" si="22"/>
        <v>no</v>
      </c>
      <c r="Y125" s="24" t="s">
        <v>413</v>
      </c>
      <c r="Z125" s="24">
        <f t="shared" si="23"/>
        <v>1</v>
      </c>
      <c r="AA125" s="24">
        <v>1199</v>
      </c>
      <c r="AB125" s="24" t="s">
        <v>311</v>
      </c>
      <c r="AC125" s="24" t="s">
        <v>370</v>
      </c>
      <c r="AD125" s="25">
        <v>0</v>
      </c>
      <c r="AE125" s="25">
        <v>0</v>
      </c>
      <c r="AF125" s="25">
        <v>2</v>
      </c>
      <c r="AG125" s="25">
        <v>0</v>
      </c>
      <c r="AH125" s="25">
        <v>2</v>
      </c>
      <c r="AI125" s="25" t="s">
        <v>415</v>
      </c>
      <c r="AJ125" s="57">
        <v>5</v>
      </c>
      <c r="AK125" s="57" t="str">
        <f t="shared" si="24"/>
        <v>Less</v>
      </c>
      <c r="AL125" s="57" t="s">
        <v>97</v>
      </c>
      <c r="AM125" s="57" t="str">
        <f t="shared" si="25"/>
        <v>High</v>
      </c>
      <c r="AN125" s="62">
        <v>2</v>
      </c>
      <c r="AO125" s="62" t="str">
        <f t="shared" si="26"/>
        <v>More</v>
      </c>
      <c r="AP125" s="62">
        <v>530</v>
      </c>
      <c r="AQ125" s="62" t="str">
        <f t="shared" si="27"/>
        <v>no</v>
      </c>
      <c r="AR125" s="62" t="str">
        <f t="shared" si="28"/>
        <v>Above Average</v>
      </c>
      <c r="AS125" s="64">
        <v>0</v>
      </c>
      <c r="AT125" s="68">
        <v>64.178482068390323</v>
      </c>
      <c r="AU125" s="68" t="str">
        <f t="shared" si="29"/>
        <v>Below Average</v>
      </c>
      <c r="AV125" s="66">
        <v>153900</v>
      </c>
      <c r="AW125" s="66">
        <v>2398</v>
      </c>
      <c r="AX125" s="66" t="s">
        <v>311</v>
      </c>
    </row>
    <row r="126" spans="1:50" customFormat="1" x14ac:dyDescent="0.2">
      <c r="A126">
        <v>125</v>
      </c>
      <c r="B126" s="12" t="s">
        <v>90</v>
      </c>
      <c r="C126" s="12" t="s">
        <v>90</v>
      </c>
      <c r="D126" s="12" t="s">
        <v>91</v>
      </c>
      <c r="E126" s="22">
        <v>6</v>
      </c>
      <c r="F126" s="22" t="s">
        <v>195</v>
      </c>
      <c r="G126" s="22" t="s">
        <v>115</v>
      </c>
      <c r="H126" s="22" t="str">
        <f t="shared" si="16"/>
        <v>1Story</v>
      </c>
      <c r="I126" s="22">
        <f t="shared" si="15"/>
        <v>69.182127006168557</v>
      </c>
      <c r="J126" s="22" t="str">
        <f t="shared" si="17"/>
        <v>Below Average</v>
      </c>
      <c r="K126" s="22">
        <v>5</v>
      </c>
      <c r="L126" s="22" t="str">
        <f t="shared" si="18"/>
        <v>Low</v>
      </c>
      <c r="M126" s="22">
        <v>1979</v>
      </c>
      <c r="N126" s="22">
        <f t="shared" si="19"/>
        <v>0</v>
      </c>
      <c r="O126" s="22"/>
      <c r="P126" s="22">
        <v>1998</v>
      </c>
      <c r="Q126" s="22">
        <f t="shared" si="20"/>
        <v>0</v>
      </c>
      <c r="R126" s="23">
        <v>1362</v>
      </c>
      <c r="S126" s="23" t="s">
        <v>311</v>
      </c>
      <c r="T126" s="23" t="s">
        <v>369</v>
      </c>
      <c r="U126" s="24">
        <v>1586</v>
      </c>
      <c r="V126" s="24" t="str">
        <f t="shared" si="21"/>
        <v>no</v>
      </c>
      <c r="W126" s="24">
        <v>0</v>
      </c>
      <c r="X126" s="24" t="str">
        <f t="shared" si="22"/>
        <v>no</v>
      </c>
      <c r="Y126" s="24" t="s">
        <v>413</v>
      </c>
      <c r="Z126" s="24">
        <f t="shared" si="23"/>
        <v>0</v>
      </c>
      <c r="AA126" s="24">
        <v>1586</v>
      </c>
      <c r="AB126" s="24" t="s">
        <v>311</v>
      </c>
      <c r="AC126" s="24" t="s">
        <v>369</v>
      </c>
      <c r="AD126" s="25">
        <v>0</v>
      </c>
      <c r="AE126" s="25">
        <v>0</v>
      </c>
      <c r="AF126" s="25">
        <v>2</v>
      </c>
      <c r="AG126" s="25">
        <v>0</v>
      </c>
      <c r="AH126" s="25">
        <v>2</v>
      </c>
      <c r="AI126" s="25" t="s">
        <v>415</v>
      </c>
      <c r="AJ126" s="57">
        <v>7</v>
      </c>
      <c r="AK126" s="57" t="str">
        <f t="shared" si="24"/>
        <v>More</v>
      </c>
      <c r="AL126" s="57" t="s">
        <v>98</v>
      </c>
      <c r="AM126" s="57" t="str">
        <f t="shared" si="25"/>
        <v>Low</v>
      </c>
      <c r="AN126" s="62">
        <v>2</v>
      </c>
      <c r="AO126" s="62" t="str">
        <f t="shared" si="26"/>
        <v>More</v>
      </c>
      <c r="AP126" s="62">
        <v>435</v>
      </c>
      <c r="AQ126" s="62" t="str">
        <f t="shared" si="27"/>
        <v>no</v>
      </c>
      <c r="AR126" s="62" t="str">
        <f t="shared" si="28"/>
        <v>Below Average</v>
      </c>
      <c r="AS126" s="64">
        <v>1</v>
      </c>
      <c r="AT126" s="68">
        <v>61.397557666214382</v>
      </c>
      <c r="AU126" s="68" t="str">
        <f t="shared" si="29"/>
        <v>Below Average</v>
      </c>
      <c r="AV126" s="66">
        <v>181000</v>
      </c>
      <c r="AW126" s="66">
        <v>2948</v>
      </c>
      <c r="AX126" s="66" t="s">
        <v>311</v>
      </c>
    </row>
    <row r="127" spans="1:50" customFormat="1" x14ac:dyDescent="0.2">
      <c r="A127">
        <v>126</v>
      </c>
      <c r="B127" s="12" t="s">
        <v>90</v>
      </c>
      <c r="C127" s="12" t="s">
        <v>90</v>
      </c>
      <c r="D127" s="12" t="s">
        <v>149</v>
      </c>
      <c r="E127" s="22">
        <v>6</v>
      </c>
      <c r="F127" s="22" t="s">
        <v>195</v>
      </c>
      <c r="G127" s="22" t="s">
        <v>132</v>
      </c>
      <c r="H127" s="22" t="str">
        <f t="shared" si="16"/>
        <v>1Story</v>
      </c>
      <c r="I127" s="22">
        <f t="shared" si="15"/>
        <v>59.315963337771507</v>
      </c>
      <c r="J127" s="22" t="str">
        <f t="shared" si="17"/>
        <v>Below Average</v>
      </c>
      <c r="K127" s="22">
        <v>8</v>
      </c>
      <c r="L127" s="22" t="str">
        <f t="shared" si="18"/>
        <v>High</v>
      </c>
      <c r="M127" s="22">
        <v>1935</v>
      </c>
      <c r="N127" s="22">
        <f t="shared" si="19"/>
        <v>1</v>
      </c>
      <c r="O127" s="22"/>
      <c r="P127" s="22">
        <v>1982</v>
      </c>
      <c r="Q127" s="22">
        <f t="shared" si="20"/>
        <v>0</v>
      </c>
      <c r="R127" s="23">
        <v>520</v>
      </c>
      <c r="S127" s="23" t="s">
        <v>311</v>
      </c>
      <c r="T127" s="23" t="s">
        <v>370</v>
      </c>
      <c r="U127" s="24">
        <v>520</v>
      </c>
      <c r="V127" s="24" t="str">
        <f t="shared" si="21"/>
        <v>no</v>
      </c>
      <c r="W127" s="24">
        <v>0</v>
      </c>
      <c r="X127" s="24" t="str">
        <f t="shared" si="22"/>
        <v>no</v>
      </c>
      <c r="Y127" s="24" t="s">
        <v>413</v>
      </c>
      <c r="Z127" s="24">
        <f t="shared" si="23"/>
        <v>0</v>
      </c>
      <c r="AA127" s="24">
        <v>754</v>
      </c>
      <c r="AB127" s="24" t="s">
        <v>311</v>
      </c>
      <c r="AC127" s="24" t="s">
        <v>370</v>
      </c>
      <c r="AD127" s="25">
        <v>1</v>
      </c>
      <c r="AE127" s="25">
        <v>0</v>
      </c>
      <c r="AF127" s="25">
        <v>1</v>
      </c>
      <c r="AG127" s="25">
        <v>0</v>
      </c>
      <c r="AH127" s="25">
        <v>2</v>
      </c>
      <c r="AI127" s="25" t="s">
        <v>415</v>
      </c>
      <c r="AJ127" s="57">
        <v>5</v>
      </c>
      <c r="AK127" s="57" t="str">
        <f t="shared" si="24"/>
        <v>Less</v>
      </c>
      <c r="AL127" s="57" t="s">
        <v>98</v>
      </c>
      <c r="AM127" s="57" t="str">
        <f t="shared" si="25"/>
        <v>Low</v>
      </c>
      <c r="AN127" s="62">
        <v>0</v>
      </c>
      <c r="AO127" s="62" t="str">
        <f t="shared" si="26"/>
        <v>Less</v>
      </c>
      <c r="AP127" s="62">
        <v>0</v>
      </c>
      <c r="AQ127" s="62" t="str">
        <f t="shared" si="27"/>
        <v>no</v>
      </c>
      <c r="AR127" s="62" t="str">
        <f t="shared" si="28"/>
        <v>Below Average</v>
      </c>
      <c r="AS127" s="64">
        <v>0</v>
      </c>
      <c r="AT127" s="68">
        <v>66.326530612244895</v>
      </c>
      <c r="AU127" s="68" t="str">
        <f t="shared" si="29"/>
        <v>Below Average</v>
      </c>
      <c r="AV127" s="66">
        <v>84500</v>
      </c>
      <c r="AW127" s="66">
        <v>1274</v>
      </c>
      <c r="AX127" s="66" t="s">
        <v>311</v>
      </c>
    </row>
    <row r="128" spans="1:50" customFormat="1" x14ac:dyDescent="0.2">
      <c r="A128">
        <v>127</v>
      </c>
      <c r="B128" s="12" t="s">
        <v>90</v>
      </c>
      <c r="C128" s="12" t="s">
        <v>90</v>
      </c>
      <c r="D128" s="12" t="s">
        <v>179</v>
      </c>
      <c r="E128" s="22">
        <v>6</v>
      </c>
      <c r="F128" s="22" t="s">
        <v>195</v>
      </c>
      <c r="G128" s="22" t="s">
        <v>115</v>
      </c>
      <c r="H128" s="22" t="str">
        <f t="shared" si="16"/>
        <v>1Story</v>
      </c>
      <c r="I128" s="22">
        <f t="shared" si="15"/>
        <v>69.182127006168557</v>
      </c>
      <c r="J128" s="22" t="str">
        <f t="shared" si="17"/>
        <v>Below Average</v>
      </c>
      <c r="K128" s="22">
        <v>5</v>
      </c>
      <c r="L128" s="22" t="str">
        <f t="shared" si="18"/>
        <v>Low</v>
      </c>
      <c r="M128" s="22">
        <v>1976</v>
      </c>
      <c r="N128" s="22">
        <f t="shared" si="19"/>
        <v>0</v>
      </c>
      <c r="O128" s="22"/>
      <c r="P128" s="22">
        <v>1976</v>
      </c>
      <c r="Q128" s="22">
        <f t="shared" si="20"/>
        <v>0</v>
      </c>
      <c r="R128" s="23">
        <v>1078</v>
      </c>
      <c r="S128" s="23" t="s">
        <v>311</v>
      </c>
      <c r="T128" s="23" t="s">
        <v>369</v>
      </c>
      <c r="U128" s="24">
        <v>958</v>
      </c>
      <c r="V128" s="24" t="str">
        <f t="shared" si="21"/>
        <v>no</v>
      </c>
      <c r="W128" s="24">
        <v>0</v>
      </c>
      <c r="X128" s="24" t="str">
        <f t="shared" si="22"/>
        <v>no</v>
      </c>
      <c r="Y128" s="24" t="s">
        <v>413</v>
      </c>
      <c r="Z128" s="24">
        <f t="shared" si="23"/>
        <v>0</v>
      </c>
      <c r="AA128" s="24">
        <v>958</v>
      </c>
      <c r="AB128" s="24" t="s">
        <v>311</v>
      </c>
      <c r="AC128" s="24" t="s">
        <v>370</v>
      </c>
      <c r="AD128" s="25">
        <v>0</v>
      </c>
      <c r="AE128" s="25">
        <v>0</v>
      </c>
      <c r="AF128" s="25">
        <v>2</v>
      </c>
      <c r="AG128" s="25">
        <v>0</v>
      </c>
      <c r="AH128" s="25">
        <v>2</v>
      </c>
      <c r="AI128" s="25" t="s">
        <v>415</v>
      </c>
      <c r="AJ128" s="57">
        <v>5</v>
      </c>
      <c r="AK128" s="57" t="str">
        <f t="shared" si="24"/>
        <v>Less</v>
      </c>
      <c r="AL128" s="57" t="s">
        <v>98</v>
      </c>
      <c r="AM128" s="57" t="str">
        <f t="shared" si="25"/>
        <v>Low</v>
      </c>
      <c r="AN128" s="62">
        <v>2</v>
      </c>
      <c r="AO128" s="62" t="str">
        <f t="shared" si="26"/>
        <v>More</v>
      </c>
      <c r="AP128" s="62">
        <v>440</v>
      </c>
      <c r="AQ128" s="62" t="str">
        <f t="shared" si="27"/>
        <v>no</v>
      </c>
      <c r="AR128" s="62" t="str">
        <f t="shared" si="28"/>
        <v>Below Average</v>
      </c>
      <c r="AS128" s="64">
        <v>1</v>
      </c>
      <c r="AT128" s="68">
        <v>62.868369351669941</v>
      </c>
      <c r="AU128" s="68" t="str">
        <f t="shared" si="29"/>
        <v>Below Average</v>
      </c>
      <c r="AV128" s="66">
        <v>128000</v>
      </c>
      <c r="AW128" s="66">
        <v>2036</v>
      </c>
      <c r="AX128" s="66" t="s">
        <v>311</v>
      </c>
    </row>
    <row r="129" spans="1:50" customFormat="1" x14ac:dyDescent="0.2">
      <c r="A129">
        <v>128</v>
      </c>
      <c r="B129" s="12" t="s">
        <v>114</v>
      </c>
      <c r="C129" s="12" t="s">
        <v>90</v>
      </c>
      <c r="D129" s="12" t="s">
        <v>91</v>
      </c>
      <c r="E129" s="22">
        <v>5</v>
      </c>
      <c r="F129" s="22" t="s">
        <v>195</v>
      </c>
      <c r="G129" s="22" t="s">
        <v>150</v>
      </c>
      <c r="H129" s="22" t="str">
        <f t="shared" si="16"/>
        <v>1Story</v>
      </c>
      <c r="I129" s="22">
        <f t="shared" si="15"/>
        <v>64.474868918559224</v>
      </c>
      <c r="J129" s="22" t="str">
        <f t="shared" si="17"/>
        <v>Below Average</v>
      </c>
      <c r="K129" s="22">
        <v>7</v>
      </c>
      <c r="L129" s="22" t="str">
        <f t="shared" si="18"/>
        <v>High</v>
      </c>
      <c r="M129" s="22">
        <v>1930</v>
      </c>
      <c r="N129" s="22">
        <f t="shared" si="19"/>
        <v>1</v>
      </c>
      <c r="O129" s="22"/>
      <c r="P129" s="22">
        <v>1950</v>
      </c>
      <c r="Q129" s="22">
        <f t="shared" si="20"/>
        <v>1</v>
      </c>
      <c r="R129" s="23">
        <v>672</v>
      </c>
      <c r="S129" s="23" t="s">
        <v>311</v>
      </c>
      <c r="T129" s="23" t="s">
        <v>370</v>
      </c>
      <c r="U129" s="24">
        <v>840</v>
      </c>
      <c r="V129" s="24" t="str">
        <f t="shared" si="21"/>
        <v>no</v>
      </c>
      <c r="W129" s="24">
        <v>0</v>
      </c>
      <c r="X129" s="24" t="str">
        <f t="shared" si="22"/>
        <v>no</v>
      </c>
      <c r="Y129" s="24" t="s">
        <v>413</v>
      </c>
      <c r="Z129" s="24">
        <f t="shared" si="23"/>
        <v>0</v>
      </c>
      <c r="AA129" s="24">
        <v>840</v>
      </c>
      <c r="AB129" s="24" t="s">
        <v>311</v>
      </c>
      <c r="AC129" s="24" t="s">
        <v>370</v>
      </c>
      <c r="AD129" s="25">
        <v>0</v>
      </c>
      <c r="AE129" s="25">
        <v>0</v>
      </c>
      <c r="AF129" s="25">
        <v>1</v>
      </c>
      <c r="AG129" s="25">
        <v>0</v>
      </c>
      <c r="AH129" s="25">
        <v>1</v>
      </c>
      <c r="AI129" s="25" t="s">
        <v>415</v>
      </c>
      <c r="AJ129" s="57">
        <v>5</v>
      </c>
      <c r="AK129" s="57" t="str">
        <f t="shared" si="24"/>
        <v>Less</v>
      </c>
      <c r="AL129" s="57" t="s">
        <v>98</v>
      </c>
      <c r="AM129" s="57" t="str">
        <f t="shared" si="25"/>
        <v>Low</v>
      </c>
      <c r="AN129" s="62">
        <v>0</v>
      </c>
      <c r="AO129" s="62" t="str">
        <f t="shared" si="26"/>
        <v>Less</v>
      </c>
      <c r="AP129" s="62">
        <v>0</v>
      </c>
      <c r="AQ129" s="62" t="str">
        <f t="shared" si="27"/>
        <v>no</v>
      </c>
      <c r="AR129" s="62" t="str">
        <f t="shared" si="28"/>
        <v>Below Average</v>
      </c>
      <c r="AS129" s="64">
        <v>1</v>
      </c>
      <c r="AT129" s="68">
        <v>57.539682539682538</v>
      </c>
      <c r="AU129" s="68" t="str">
        <f t="shared" si="29"/>
        <v>Below Average</v>
      </c>
      <c r="AV129" s="66">
        <v>87000</v>
      </c>
      <c r="AW129" s="66">
        <v>1512</v>
      </c>
      <c r="AX129" s="66" t="s">
        <v>311</v>
      </c>
    </row>
    <row r="130" spans="1:50" customFormat="1" x14ac:dyDescent="0.2">
      <c r="A130">
        <v>129</v>
      </c>
      <c r="B130" s="12" t="s">
        <v>139</v>
      </c>
      <c r="C130" s="12" t="s">
        <v>90</v>
      </c>
      <c r="D130" s="12" t="s">
        <v>91</v>
      </c>
      <c r="E130" s="22">
        <v>6</v>
      </c>
      <c r="F130" s="22" t="s">
        <v>195</v>
      </c>
      <c r="G130" s="22" t="s">
        <v>92</v>
      </c>
      <c r="H130" s="22" t="str">
        <f t="shared" si="16"/>
        <v>2Story</v>
      </c>
      <c r="I130" s="22">
        <f t="shared" ref="I130:I193" si="30">IFERROR(AVERAGEIFS($AT$2:$AT$1461,$G$2:$G$1461,$G130,$D$2:$D$1461,"1Fam"),"")</f>
        <v>75.988545402704759</v>
      </c>
      <c r="J130" s="22" t="str">
        <f t="shared" si="17"/>
        <v>Above Average</v>
      </c>
      <c r="K130" s="22">
        <v>5</v>
      </c>
      <c r="L130" s="22" t="str">
        <f t="shared" si="18"/>
        <v>Low</v>
      </c>
      <c r="M130" s="22">
        <v>1966</v>
      </c>
      <c r="N130" s="22">
        <f t="shared" si="19"/>
        <v>0</v>
      </c>
      <c r="O130" s="22"/>
      <c r="P130" s="22">
        <v>1966</v>
      </c>
      <c r="Q130" s="22">
        <f t="shared" si="20"/>
        <v>0</v>
      </c>
      <c r="R130" s="23">
        <v>660</v>
      </c>
      <c r="S130" s="23" t="s">
        <v>311</v>
      </c>
      <c r="T130" s="23" t="s">
        <v>370</v>
      </c>
      <c r="U130" s="24">
        <v>660</v>
      </c>
      <c r="V130" s="24" t="str">
        <f t="shared" si="21"/>
        <v>no</v>
      </c>
      <c r="W130" s="24">
        <v>688</v>
      </c>
      <c r="X130" s="24" t="str">
        <f t="shared" si="22"/>
        <v>no</v>
      </c>
      <c r="Y130" s="24" t="s">
        <v>412</v>
      </c>
      <c r="Z130" s="24">
        <f t="shared" si="23"/>
        <v>0</v>
      </c>
      <c r="AA130" s="24">
        <v>1348</v>
      </c>
      <c r="AB130" s="24" t="s">
        <v>311</v>
      </c>
      <c r="AC130" s="24" t="s">
        <v>370</v>
      </c>
      <c r="AD130" s="25">
        <v>0</v>
      </c>
      <c r="AE130" s="25">
        <v>0</v>
      </c>
      <c r="AF130" s="25">
        <v>1</v>
      </c>
      <c r="AG130" s="25">
        <v>1</v>
      </c>
      <c r="AH130" s="25">
        <v>2</v>
      </c>
      <c r="AI130" s="25" t="s">
        <v>415</v>
      </c>
      <c r="AJ130" s="57">
        <v>6</v>
      </c>
      <c r="AK130" s="57" t="str">
        <f t="shared" si="24"/>
        <v>More</v>
      </c>
      <c r="AL130" s="57" t="s">
        <v>98</v>
      </c>
      <c r="AM130" s="57" t="str">
        <f t="shared" si="25"/>
        <v>Low</v>
      </c>
      <c r="AN130" s="62">
        <v>2</v>
      </c>
      <c r="AO130" s="62" t="str">
        <f t="shared" si="26"/>
        <v>More</v>
      </c>
      <c r="AP130" s="62">
        <v>453</v>
      </c>
      <c r="AQ130" s="62" t="str">
        <f t="shared" si="27"/>
        <v>no</v>
      </c>
      <c r="AR130" s="62" t="str">
        <f t="shared" si="28"/>
        <v>Below Average</v>
      </c>
      <c r="AS130" s="64">
        <v>1</v>
      </c>
      <c r="AT130" s="68">
        <v>77.191235059760956</v>
      </c>
      <c r="AU130" s="68" t="str">
        <f t="shared" si="29"/>
        <v>Above Average</v>
      </c>
      <c r="AV130" s="66">
        <v>155000</v>
      </c>
      <c r="AW130" s="66">
        <v>2008</v>
      </c>
      <c r="AX130" s="66" t="s">
        <v>311</v>
      </c>
    </row>
    <row r="131" spans="1:50" customFormat="1" x14ac:dyDescent="0.2">
      <c r="A131">
        <v>130</v>
      </c>
      <c r="B131" s="12" t="s">
        <v>90</v>
      </c>
      <c r="C131" s="12" t="s">
        <v>90</v>
      </c>
      <c r="D131" s="12" t="s">
        <v>91</v>
      </c>
      <c r="E131" s="22">
        <v>5</v>
      </c>
      <c r="F131" s="22" t="s">
        <v>195</v>
      </c>
      <c r="G131" s="22" t="s">
        <v>115</v>
      </c>
      <c r="H131" s="22" t="str">
        <f t="shared" ref="H131:H194" si="31">IF(OR(G131 = "SFoyer", G131 = "SLvl"), " ", IF(OR(G131 = "1.5Fin", G131 = "1.5Unf"), "1Story", IF(OR(G131 = "2.5Fin", G131 = "2.5Unf"), "2Story", G131)))</f>
        <v>1Story</v>
      </c>
      <c r="I131" s="22">
        <f t="shared" si="30"/>
        <v>69.182127006168557</v>
      </c>
      <c r="J131" s="22" t="str">
        <f t="shared" ref="J131:J194" si="32">IF(I131&gt;=AVERAGE(I$2:I$1461),"Above Average","Below Average")</f>
        <v>Below Average</v>
      </c>
      <c r="K131" s="22">
        <v>7</v>
      </c>
      <c r="L131" s="22" t="str">
        <f t="shared" ref="L131:L194" si="33">IF(K131&gt;=6, "High", "Low")</f>
        <v>High</v>
      </c>
      <c r="M131" s="22">
        <v>1958</v>
      </c>
      <c r="N131" s="22">
        <f t="shared" ref="N131:N194" si="34">IF(M131&lt;=1954,1,0)</f>
        <v>0</v>
      </c>
      <c r="O131" s="22"/>
      <c r="P131" s="22">
        <v>1991</v>
      </c>
      <c r="Q131" s="22">
        <f t="shared" ref="Q131:Q194" si="35">IF(P131&lt;=1961, 1,0)</f>
        <v>0</v>
      </c>
      <c r="R131" s="23">
        <v>1008</v>
      </c>
      <c r="S131" s="23" t="s">
        <v>311</v>
      </c>
      <c r="T131" s="23" t="s">
        <v>370</v>
      </c>
      <c r="U131" s="24">
        <v>1053</v>
      </c>
      <c r="V131" s="24" t="str">
        <f t="shared" ref="V131:V194" si="36">IF(OR(U131&lt;(QUARTILE(U$2:U$1461,1))-(((QUARTILE(U$2:U$1461,3))-(QUARTILE(U$2:U$1461,1)))*1.5),U131&gt;(QUARTILE(U$2:U$1461,3))+(((QUARTILE(U$2:U$1461,3))-(QUARTILE(U$2:U$1461,1)))*1.5)),"yes","no")</f>
        <v>no</v>
      </c>
      <c r="W131" s="24">
        <v>0</v>
      </c>
      <c r="X131" s="24" t="str">
        <f t="shared" ref="X131:X194" si="37">IF(OR(W131&lt;(QUARTILE(W$2:W$1461,1))-(((QUARTILE(W$2:W$1461,3))-(QUARTILE(W$2:W$1461,1)))*1.5),W131&gt;(QUARTILE(W$2:W$1461,3))+(((QUARTILE(W$2:W$1461,3))-(QUARTILE(W$2:W$1461,1)))*1.5)),"yes","no")</f>
        <v>no</v>
      </c>
      <c r="Y131" s="24" t="s">
        <v>413</v>
      </c>
      <c r="Z131" s="24">
        <f t="shared" ref="Z131:Z194" si="38">IF($W139&gt;0,1,0)</f>
        <v>0</v>
      </c>
      <c r="AA131" s="24">
        <v>1053</v>
      </c>
      <c r="AB131" s="24" t="s">
        <v>311</v>
      </c>
      <c r="AC131" s="24" t="s">
        <v>370</v>
      </c>
      <c r="AD131" s="25">
        <v>0</v>
      </c>
      <c r="AE131" s="25">
        <v>1</v>
      </c>
      <c r="AF131" s="25">
        <v>1</v>
      </c>
      <c r="AG131" s="25">
        <v>1</v>
      </c>
      <c r="AH131" s="25">
        <v>3</v>
      </c>
      <c r="AI131" s="25" t="s">
        <v>414</v>
      </c>
      <c r="AJ131" s="57">
        <v>6</v>
      </c>
      <c r="AK131" s="57" t="str">
        <f t="shared" ref="AK131:AK194" si="39">IF(AJ131&gt;=6, "More", "Less")</f>
        <v>More</v>
      </c>
      <c r="AL131" s="57" t="s">
        <v>104</v>
      </c>
      <c r="AM131" s="57" t="str">
        <f t="shared" ref="AM131:AM194" si="40">IF(OR(AL131 = "Gd", AL131 = "Ex"), "High", "Low")</f>
        <v>High</v>
      </c>
      <c r="AN131" s="62">
        <v>2</v>
      </c>
      <c r="AO131" s="62" t="str">
        <f t="shared" ref="AO131:AO194" si="41">IF(AN131&gt;=2, "More", "Less")</f>
        <v>More</v>
      </c>
      <c r="AP131" s="62">
        <v>750</v>
      </c>
      <c r="AQ131" s="62" t="str">
        <f t="shared" ref="AQ131:AQ194" si="42">IF(OR(AP131&lt;(QUARTILE(AP$2:AP$1461,1))-(((QUARTILE(AP$2:AP$1461,3))-(QUARTILE(AP$2:AP$1461,1)))*1.5),AP131&gt;(QUARTILE(AP$2:AP$1461,3))+(((QUARTILE(AP$2:AP$1461,3))-(QUARTILE(AP$2:AP$1461,1)))*1.5)),"yes","no")</f>
        <v>no</v>
      </c>
      <c r="AR131" s="62" t="str">
        <f t="shared" ref="AR131:AR194" si="43">IF(AP131&gt;=AVERAGE(AP$2:AP$1461),"Above Average","Below Average")</f>
        <v>Above Average</v>
      </c>
      <c r="AS131" s="64">
        <v>0</v>
      </c>
      <c r="AT131" s="68">
        <v>72.780203784570602</v>
      </c>
      <c r="AU131" s="68" t="str">
        <f t="shared" ref="AU131:AU194" si="44">IF(AT131&gt;=AVERAGE(AT$2:AT$1461),"Above Average","Below Average")</f>
        <v>Above Average</v>
      </c>
      <c r="AV131" s="66">
        <v>150000</v>
      </c>
      <c r="AW131" s="66">
        <v>2061</v>
      </c>
      <c r="AX131" s="66" t="s">
        <v>311</v>
      </c>
    </row>
    <row r="132" spans="1:50" customFormat="1" x14ac:dyDescent="0.2">
      <c r="A132">
        <v>131</v>
      </c>
      <c r="B132" s="12" t="s">
        <v>90</v>
      </c>
      <c r="C132" s="12" t="s">
        <v>90</v>
      </c>
      <c r="D132" s="12" t="s">
        <v>91</v>
      </c>
      <c r="E132" s="22">
        <v>7</v>
      </c>
      <c r="F132" s="22" t="s">
        <v>411</v>
      </c>
      <c r="G132" s="22" t="s">
        <v>92</v>
      </c>
      <c r="H132" s="22" t="str">
        <f t="shared" si="31"/>
        <v>2Story</v>
      </c>
      <c r="I132" s="22">
        <f t="shared" si="30"/>
        <v>75.988545402704759</v>
      </c>
      <c r="J132" s="22" t="str">
        <f t="shared" si="32"/>
        <v>Above Average</v>
      </c>
      <c r="K132" s="22">
        <v>6</v>
      </c>
      <c r="L132" s="22" t="str">
        <f t="shared" si="33"/>
        <v>High</v>
      </c>
      <c r="M132" s="22">
        <v>1966</v>
      </c>
      <c r="N132" s="22">
        <f t="shared" si="34"/>
        <v>0</v>
      </c>
      <c r="O132" s="22"/>
      <c r="P132" s="22">
        <v>1966</v>
      </c>
      <c r="Q132" s="22">
        <f t="shared" si="35"/>
        <v>0</v>
      </c>
      <c r="R132" s="23">
        <v>924</v>
      </c>
      <c r="S132" s="23" t="s">
        <v>311</v>
      </c>
      <c r="T132" s="23" t="s">
        <v>370</v>
      </c>
      <c r="U132" s="24">
        <v>1216</v>
      </c>
      <c r="V132" s="24" t="str">
        <f t="shared" si="36"/>
        <v>no</v>
      </c>
      <c r="W132" s="24">
        <v>941</v>
      </c>
      <c r="X132" s="24" t="str">
        <f t="shared" si="37"/>
        <v>no</v>
      </c>
      <c r="Y132" s="24" t="s">
        <v>412</v>
      </c>
      <c r="Z132" s="24">
        <f t="shared" si="38"/>
        <v>1</v>
      </c>
      <c r="AA132" s="24">
        <v>2157</v>
      </c>
      <c r="AB132" s="24" t="s">
        <v>311</v>
      </c>
      <c r="AC132" s="24" t="s">
        <v>369</v>
      </c>
      <c r="AD132" s="25">
        <v>0</v>
      </c>
      <c r="AE132" s="25">
        <v>0</v>
      </c>
      <c r="AF132" s="25">
        <v>2</v>
      </c>
      <c r="AG132" s="25">
        <v>1</v>
      </c>
      <c r="AH132" s="25">
        <v>3</v>
      </c>
      <c r="AI132" s="25" t="s">
        <v>414</v>
      </c>
      <c r="AJ132" s="57">
        <v>8</v>
      </c>
      <c r="AK132" s="57" t="str">
        <f t="shared" si="39"/>
        <v>More</v>
      </c>
      <c r="AL132" s="57" t="s">
        <v>97</v>
      </c>
      <c r="AM132" s="57" t="str">
        <f t="shared" si="40"/>
        <v>High</v>
      </c>
      <c r="AN132" s="62">
        <v>2</v>
      </c>
      <c r="AO132" s="62" t="str">
        <f t="shared" si="41"/>
        <v>More</v>
      </c>
      <c r="AP132" s="62">
        <v>487</v>
      </c>
      <c r="AQ132" s="62" t="str">
        <f t="shared" si="42"/>
        <v>no</v>
      </c>
      <c r="AR132" s="62" t="str">
        <f t="shared" si="43"/>
        <v>Above Average</v>
      </c>
      <c r="AS132" s="64">
        <v>2</v>
      </c>
      <c r="AT132" s="68">
        <v>73.352807530022716</v>
      </c>
      <c r="AU132" s="68" t="str">
        <f t="shared" si="44"/>
        <v>Above Average</v>
      </c>
      <c r="AV132" s="66">
        <v>226000</v>
      </c>
      <c r="AW132" s="66">
        <v>3081</v>
      </c>
      <c r="AX132" s="66" t="s">
        <v>311</v>
      </c>
    </row>
    <row r="133" spans="1:50" customFormat="1" x14ac:dyDescent="0.2">
      <c r="A133">
        <v>132</v>
      </c>
      <c r="B133" s="12" t="s">
        <v>90</v>
      </c>
      <c r="C133" s="12" t="s">
        <v>90</v>
      </c>
      <c r="D133" s="12" t="s">
        <v>91</v>
      </c>
      <c r="E133" s="22">
        <v>6</v>
      </c>
      <c r="F133" s="22" t="s">
        <v>195</v>
      </c>
      <c r="G133" s="22" t="s">
        <v>92</v>
      </c>
      <c r="H133" s="22" t="str">
        <f t="shared" si="31"/>
        <v>2Story</v>
      </c>
      <c r="I133" s="22">
        <f t="shared" si="30"/>
        <v>75.988545402704759</v>
      </c>
      <c r="J133" s="22" t="str">
        <f t="shared" si="32"/>
        <v>Above Average</v>
      </c>
      <c r="K133" s="22">
        <v>5</v>
      </c>
      <c r="L133" s="22" t="str">
        <f t="shared" si="33"/>
        <v>Low</v>
      </c>
      <c r="M133" s="22">
        <v>2000</v>
      </c>
      <c r="N133" s="22">
        <f t="shared" si="34"/>
        <v>0</v>
      </c>
      <c r="O133" s="22"/>
      <c r="P133" s="22">
        <v>2000</v>
      </c>
      <c r="Q133" s="22">
        <f t="shared" si="35"/>
        <v>0</v>
      </c>
      <c r="R133" s="23">
        <v>992</v>
      </c>
      <c r="S133" s="23" t="s">
        <v>311</v>
      </c>
      <c r="T133" s="23" t="s">
        <v>370</v>
      </c>
      <c r="U133" s="24">
        <v>1022</v>
      </c>
      <c r="V133" s="24" t="str">
        <f t="shared" si="36"/>
        <v>no</v>
      </c>
      <c r="W133" s="24">
        <v>1032</v>
      </c>
      <c r="X133" s="24" t="str">
        <f t="shared" si="37"/>
        <v>no</v>
      </c>
      <c r="Y133" s="24" t="s">
        <v>412</v>
      </c>
      <c r="Z133" s="24">
        <f t="shared" si="38"/>
        <v>1</v>
      </c>
      <c r="AA133" s="24">
        <v>2054</v>
      </c>
      <c r="AB133" s="24" t="s">
        <v>311</v>
      </c>
      <c r="AC133" s="24" t="s">
        <v>369</v>
      </c>
      <c r="AD133" s="25">
        <v>1</v>
      </c>
      <c r="AE133" s="25">
        <v>0</v>
      </c>
      <c r="AF133" s="25">
        <v>2</v>
      </c>
      <c r="AG133" s="25">
        <v>1</v>
      </c>
      <c r="AH133" s="25">
        <v>4</v>
      </c>
      <c r="AI133" s="25" t="s">
        <v>414</v>
      </c>
      <c r="AJ133" s="57">
        <v>7</v>
      </c>
      <c r="AK133" s="57" t="str">
        <f t="shared" si="39"/>
        <v>More</v>
      </c>
      <c r="AL133" s="57" t="s">
        <v>97</v>
      </c>
      <c r="AM133" s="57" t="str">
        <f t="shared" si="40"/>
        <v>High</v>
      </c>
      <c r="AN133" s="62">
        <v>2</v>
      </c>
      <c r="AO133" s="62" t="str">
        <f t="shared" si="41"/>
        <v>More</v>
      </c>
      <c r="AP133" s="62">
        <v>390</v>
      </c>
      <c r="AQ133" s="62" t="str">
        <f t="shared" si="42"/>
        <v>no</v>
      </c>
      <c r="AR133" s="62" t="str">
        <f t="shared" si="43"/>
        <v>Below Average</v>
      </c>
      <c r="AS133" s="64">
        <v>1</v>
      </c>
      <c r="AT133" s="68">
        <v>80.105055810899543</v>
      </c>
      <c r="AU133" s="68" t="str">
        <f t="shared" si="44"/>
        <v>Above Average</v>
      </c>
      <c r="AV133" s="66">
        <v>244000</v>
      </c>
      <c r="AW133" s="66">
        <v>3046</v>
      </c>
      <c r="AX133" s="66" t="s">
        <v>311</v>
      </c>
    </row>
    <row r="134" spans="1:50" customFormat="1" x14ac:dyDescent="0.2">
      <c r="A134">
        <v>133</v>
      </c>
      <c r="B134" s="12" t="s">
        <v>90</v>
      </c>
      <c r="C134" s="12" t="s">
        <v>90</v>
      </c>
      <c r="D134" s="12" t="s">
        <v>91</v>
      </c>
      <c r="E134" s="22">
        <v>5</v>
      </c>
      <c r="F134" s="22" t="s">
        <v>195</v>
      </c>
      <c r="G134" s="22" t="s">
        <v>115</v>
      </c>
      <c r="H134" s="22" t="str">
        <f t="shared" si="31"/>
        <v>1Story</v>
      </c>
      <c r="I134" s="22">
        <f t="shared" si="30"/>
        <v>69.182127006168557</v>
      </c>
      <c r="J134" s="22" t="str">
        <f t="shared" si="32"/>
        <v>Below Average</v>
      </c>
      <c r="K134" s="22">
        <v>6</v>
      </c>
      <c r="L134" s="22" t="str">
        <f t="shared" si="33"/>
        <v>High</v>
      </c>
      <c r="M134" s="22">
        <v>1959</v>
      </c>
      <c r="N134" s="22">
        <f t="shared" si="34"/>
        <v>0</v>
      </c>
      <c r="O134" s="22"/>
      <c r="P134" s="22">
        <v>2002</v>
      </c>
      <c r="Q134" s="22">
        <f t="shared" si="35"/>
        <v>0</v>
      </c>
      <c r="R134" s="23">
        <v>1063</v>
      </c>
      <c r="S134" s="23" t="s">
        <v>311</v>
      </c>
      <c r="T134" s="23" t="s">
        <v>369</v>
      </c>
      <c r="U134" s="24">
        <v>1327</v>
      </c>
      <c r="V134" s="24" t="str">
        <f t="shared" si="36"/>
        <v>no</v>
      </c>
      <c r="W134" s="24">
        <v>0</v>
      </c>
      <c r="X134" s="24" t="str">
        <f t="shared" si="37"/>
        <v>no</v>
      </c>
      <c r="Y134" s="24" t="s">
        <v>413</v>
      </c>
      <c r="Z134" s="24">
        <f t="shared" si="38"/>
        <v>0</v>
      </c>
      <c r="AA134" s="24">
        <v>1327</v>
      </c>
      <c r="AB134" s="24" t="s">
        <v>311</v>
      </c>
      <c r="AC134" s="24" t="s">
        <v>370</v>
      </c>
      <c r="AD134" s="25">
        <v>1</v>
      </c>
      <c r="AE134" s="25">
        <v>0</v>
      </c>
      <c r="AF134" s="25">
        <v>1</v>
      </c>
      <c r="AG134" s="25">
        <v>0</v>
      </c>
      <c r="AH134" s="25">
        <v>2</v>
      </c>
      <c r="AI134" s="25" t="s">
        <v>415</v>
      </c>
      <c r="AJ134" s="57">
        <v>7</v>
      </c>
      <c r="AK134" s="57" t="str">
        <f t="shared" si="39"/>
        <v>More</v>
      </c>
      <c r="AL134" s="57" t="s">
        <v>97</v>
      </c>
      <c r="AM134" s="57" t="str">
        <f t="shared" si="40"/>
        <v>High</v>
      </c>
      <c r="AN134" s="62">
        <v>2</v>
      </c>
      <c r="AO134" s="62" t="str">
        <f t="shared" si="41"/>
        <v>More</v>
      </c>
      <c r="AP134" s="62">
        <v>624</v>
      </c>
      <c r="AQ134" s="62" t="str">
        <f t="shared" si="42"/>
        <v>no</v>
      </c>
      <c r="AR134" s="62" t="str">
        <f t="shared" si="43"/>
        <v>Above Average</v>
      </c>
      <c r="AS134" s="64">
        <v>0</v>
      </c>
      <c r="AT134" s="68">
        <v>63.07531380753138</v>
      </c>
      <c r="AU134" s="68" t="str">
        <f t="shared" si="44"/>
        <v>Below Average</v>
      </c>
      <c r="AV134" s="66">
        <v>150750</v>
      </c>
      <c r="AW134" s="66">
        <v>2390</v>
      </c>
      <c r="AX134" s="66" t="s">
        <v>311</v>
      </c>
    </row>
    <row r="135" spans="1:50" customFormat="1" x14ac:dyDescent="0.2">
      <c r="A135">
        <v>134</v>
      </c>
      <c r="B135" s="12" t="s">
        <v>90</v>
      </c>
      <c r="C135" s="12" t="s">
        <v>90</v>
      </c>
      <c r="D135" s="12" t="s">
        <v>91</v>
      </c>
      <c r="E135" s="22">
        <v>8</v>
      </c>
      <c r="F135" s="22" t="s">
        <v>411</v>
      </c>
      <c r="G135" s="22" t="s">
        <v>115</v>
      </c>
      <c r="H135" s="22" t="str">
        <f t="shared" si="31"/>
        <v>1Story</v>
      </c>
      <c r="I135" s="22">
        <f t="shared" si="30"/>
        <v>69.182127006168557</v>
      </c>
      <c r="J135" s="22" t="str">
        <f t="shared" si="32"/>
        <v>Below Average</v>
      </c>
      <c r="K135" s="22">
        <v>5</v>
      </c>
      <c r="L135" s="22" t="str">
        <f t="shared" si="33"/>
        <v>Low</v>
      </c>
      <c r="M135" s="22">
        <v>2001</v>
      </c>
      <c r="N135" s="22">
        <f t="shared" si="34"/>
        <v>0</v>
      </c>
      <c r="O135" s="22"/>
      <c r="P135" s="22">
        <v>2002</v>
      </c>
      <c r="Q135" s="22">
        <f t="shared" si="35"/>
        <v>0</v>
      </c>
      <c r="R135" s="23">
        <v>1267</v>
      </c>
      <c r="S135" s="23" t="s">
        <v>311</v>
      </c>
      <c r="T135" s="23" t="s">
        <v>369</v>
      </c>
      <c r="U135" s="24">
        <v>1296</v>
      </c>
      <c r="V135" s="24" t="str">
        <f t="shared" si="36"/>
        <v>no</v>
      </c>
      <c r="W135" s="24">
        <v>0</v>
      </c>
      <c r="X135" s="24" t="str">
        <f t="shared" si="37"/>
        <v>no</v>
      </c>
      <c r="Y135" s="24" t="s">
        <v>413</v>
      </c>
      <c r="Z135" s="24">
        <f t="shared" si="38"/>
        <v>0</v>
      </c>
      <c r="AA135" s="24">
        <v>1296</v>
      </c>
      <c r="AB135" s="24" t="s">
        <v>311</v>
      </c>
      <c r="AC135" s="24" t="s">
        <v>370</v>
      </c>
      <c r="AD135" s="25">
        <v>1</v>
      </c>
      <c r="AE135" s="25">
        <v>0</v>
      </c>
      <c r="AF135" s="25">
        <v>2</v>
      </c>
      <c r="AG135" s="25">
        <v>0</v>
      </c>
      <c r="AH135" s="25">
        <v>3</v>
      </c>
      <c r="AI135" s="25" t="s">
        <v>414</v>
      </c>
      <c r="AJ135" s="57">
        <v>6</v>
      </c>
      <c r="AK135" s="57" t="str">
        <f t="shared" si="39"/>
        <v>More</v>
      </c>
      <c r="AL135" s="57" t="s">
        <v>97</v>
      </c>
      <c r="AM135" s="57" t="str">
        <f t="shared" si="40"/>
        <v>High</v>
      </c>
      <c r="AN135" s="62">
        <v>2</v>
      </c>
      <c r="AO135" s="62" t="str">
        <f t="shared" si="41"/>
        <v>More</v>
      </c>
      <c r="AP135" s="62">
        <v>471</v>
      </c>
      <c r="AQ135" s="62" t="str">
        <f t="shared" si="42"/>
        <v>no</v>
      </c>
      <c r="AR135" s="62" t="str">
        <f t="shared" si="43"/>
        <v>Below Average</v>
      </c>
      <c r="AS135" s="64">
        <v>0</v>
      </c>
      <c r="AT135" s="68">
        <v>85.836909871244629</v>
      </c>
      <c r="AU135" s="68" t="str">
        <f t="shared" si="44"/>
        <v>Above Average</v>
      </c>
      <c r="AV135" s="66">
        <v>220000</v>
      </c>
      <c r="AW135" s="66">
        <v>2563</v>
      </c>
      <c r="AX135" s="66" t="s">
        <v>311</v>
      </c>
    </row>
    <row r="136" spans="1:50" customFormat="1" x14ac:dyDescent="0.2">
      <c r="A136">
        <v>135</v>
      </c>
      <c r="B136" s="12" t="s">
        <v>90</v>
      </c>
      <c r="C136" s="12" t="s">
        <v>90</v>
      </c>
      <c r="D136" s="12" t="s">
        <v>91</v>
      </c>
      <c r="E136" s="22">
        <v>5</v>
      </c>
      <c r="F136" s="22" t="s">
        <v>195</v>
      </c>
      <c r="G136" s="22" t="s">
        <v>115</v>
      </c>
      <c r="H136" s="22" t="str">
        <f t="shared" si="31"/>
        <v>1Story</v>
      </c>
      <c r="I136" s="22">
        <f t="shared" si="30"/>
        <v>69.182127006168557</v>
      </c>
      <c r="J136" s="22" t="str">
        <f t="shared" si="32"/>
        <v>Below Average</v>
      </c>
      <c r="K136" s="22">
        <v>6</v>
      </c>
      <c r="L136" s="22" t="str">
        <f t="shared" si="33"/>
        <v>High</v>
      </c>
      <c r="M136" s="22">
        <v>1968</v>
      </c>
      <c r="N136" s="22">
        <f t="shared" si="34"/>
        <v>0</v>
      </c>
      <c r="O136" s="22"/>
      <c r="P136" s="22">
        <v>1993</v>
      </c>
      <c r="Q136" s="22">
        <f t="shared" si="35"/>
        <v>0</v>
      </c>
      <c r="R136" s="23">
        <v>1461</v>
      </c>
      <c r="S136" s="23" t="s">
        <v>311</v>
      </c>
      <c r="T136" s="23" t="s">
        <v>369</v>
      </c>
      <c r="U136" s="24">
        <v>1721</v>
      </c>
      <c r="V136" s="24" t="str">
        <f t="shared" si="36"/>
        <v>no</v>
      </c>
      <c r="W136" s="24">
        <v>0</v>
      </c>
      <c r="X136" s="24" t="str">
        <f t="shared" si="37"/>
        <v>no</v>
      </c>
      <c r="Y136" s="24" t="s">
        <v>413</v>
      </c>
      <c r="Z136" s="24">
        <f t="shared" si="38"/>
        <v>1</v>
      </c>
      <c r="AA136" s="24">
        <v>1721</v>
      </c>
      <c r="AB136" s="24" t="s">
        <v>311</v>
      </c>
      <c r="AC136" s="24" t="s">
        <v>369</v>
      </c>
      <c r="AD136" s="25">
        <v>0</v>
      </c>
      <c r="AE136" s="25">
        <v>0</v>
      </c>
      <c r="AF136" s="25">
        <v>2</v>
      </c>
      <c r="AG136" s="25">
        <v>1</v>
      </c>
      <c r="AH136" s="25">
        <v>3</v>
      </c>
      <c r="AI136" s="25" t="s">
        <v>414</v>
      </c>
      <c r="AJ136" s="57">
        <v>7</v>
      </c>
      <c r="AK136" s="57" t="str">
        <f t="shared" si="39"/>
        <v>More</v>
      </c>
      <c r="AL136" s="57" t="s">
        <v>98</v>
      </c>
      <c r="AM136" s="57" t="str">
        <f t="shared" si="40"/>
        <v>Low</v>
      </c>
      <c r="AN136" s="62">
        <v>2</v>
      </c>
      <c r="AO136" s="62" t="str">
        <f t="shared" si="41"/>
        <v>More</v>
      </c>
      <c r="AP136" s="62">
        <v>440</v>
      </c>
      <c r="AQ136" s="62" t="str">
        <f t="shared" si="42"/>
        <v>no</v>
      </c>
      <c r="AR136" s="62" t="str">
        <f t="shared" si="43"/>
        <v>Below Average</v>
      </c>
      <c r="AS136" s="64">
        <v>1</v>
      </c>
      <c r="AT136" s="68">
        <v>56.568196103079821</v>
      </c>
      <c r="AU136" s="68" t="str">
        <f t="shared" si="44"/>
        <v>Below Average</v>
      </c>
      <c r="AV136" s="66">
        <v>180000</v>
      </c>
      <c r="AW136" s="66">
        <v>3182</v>
      </c>
      <c r="AX136" s="66" t="s">
        <v>311</v>
      </c>
    </row>
    <row r="137" spans="1:50" customFormat="1" x14ac:dyDescent="0.2">
      <c r="A137">
        <v>136</v>
      </c>
      <c r="B137" s="12" t="s">
        <v>90</v>
      </c>
      <c r="C137" s="12" t="s">
        <v>90</v>
      </c>
      <c r="D137" s="12" t="s">
        <v>91</v>
      </c>
      <c r="E137" s="22">
        <v>7</v>
      </c>
      <c r="F137" s="22" t="s">
        <v>411</v>
      </c>
      <c r="G137" s="22" t="s">
        <v>115</v>
      </c>
      <c r="H137" s="22" t="str">
        <f t="shared" si="31"/>
        <v>1Story</v>
      </c>
      <c r="I137" s="22">
        <f t="shared" si="30"/>
        <v>69.182127006168557</v>
      </c>
      <c r="J137" s="22" t="str">
        <f t="shared" si="32"/>
        <v>Below Average</v>
      </c>
      <c r="K137" s="22">
        <v>6</v>
      </c>
      <c r="L137" s="22" t="str">
        <f t="shared" si="33"/>
        <v>High</v>
      </c>
      <c r="M137" s="22">
        <v>1970</v>
      </c>
      <c r="N137" s="22">
        <f t="shared" si="34"/>
        <v>0</v>
      </c>
      <c r="O137" s="22"/>
      <c r="P137" s="22">
        <v>1970</v>
      </c>
      <c r="Q137" s="22">
        <f t="shared" si="35"/>
        <v>0</v>
      </c>
      <c r="R137" s="23">
        <v>1304</v>
      </c>
      <c r="S137" s="23" t="s">
        <v>311</v>
      </c>
      <c r="T137" s="23" t="s">
        <v>369</v>
      </c>
      <c r="U137" s="24">
        <v>1682</v>
      </c>
      <c r="V137" s="24" t="str">
        <f t="shared" si="36"/>
        <v>no</v>
      </c>
      <c r="W137" s="24">
        <v>0</v>
      </c>
      <c r="X137" s="24" t="str">
        <f t="shared" si="37"/>
        <v>no</v>
      </c>
      <c r="Y137" s="24" t="s">
        <v>413</v>
      </c>
      <c r="Z137" s="24">
        <f t="shared" si="38"/>
        <v>0</v>
      </c>
      <c r="AA137" s="24">
        <v>1682</v>
      </c>
      <c r="AB137" s="24" t="s">
        <v>311</v>
      </c>
      <c r="AC137" s="24" t="s">
        <v>369</v>
      </c>
      <c r="AD137" s="25">
        <v>0</v>
      </c>
      <c r="AE137" s="25">
        <v>0</v>
      </c>
      <c r="AF137" s="25">
        <v>2</v>
      </c>
      <c r="AG137" s="25">
        <v>0</v>
      </c>
      <c r="AH137" s="25">
        <v>2</v>
      </c>
      <c r="AI137" s="25" t="s">
        <v>415</v>
      </c>
      <c r="AJ137" s="57">
        <v>7</v>
      </c>
      <c r="AK137" s="57" t="str">
        <f t="shared" si="39"/>
        <v>More</v>
      </c>
      <c r="AL137" s="57" t="s">
        <v>98</v>
      </c>
      <c r="AM137" s="57" t="str">
        <f t="shared" si="40"/>
        <v>Low</v>
      </c>
      <c r="AN137" s="62">
        <v>2</v>
      </c>
      <c r="AO137" s="62" t="str">
        <f t="shared" si="41"/>
        <v>More</v>
      </c>
      <c r="AP137" s="62">
        <v>530</v>
      </c>
      <c r="AQ137" s="62" t="str">
        <f t="shared" si="42"/>
        <v>no</v>
      </c>
      <c r="AR137" s="62" t="str">
        <f t="shared" si="43"/>
        <v>Above Average</v>
      </c>
      <c r="AS137" s="64">
        <v>1</v>
      </c>
      <c r="AT137" s="68">
        <v>58.271935699933017</v>
      </c>
      <c r="AU137" s="68" t="str">
        <f t="shared" si="44"/>
        <v>Below Average</v>
      </c>
      <c r="AV137" s="66">
        <v>174000</v>
      </c>
      <c r="AW137" s="66">
        <v>2986</v>
      </c>
      <c r="AX137" s="66" t="s">
        <v>311</v>
      </c>
    </row>
    <row r="138" spans="1:50" customFormat="1" x14ac:dyDescent="0.2">
      <c r="A138">
        <v>137</v>
      </c>
      <c r="B138" s="12" t="s">
        <v>90</v>
      </c>
      <c r="C138" s="12" t="s">
        <v>90</v>
      </c>
      <c r="D138" s="12" t="s">
        <v>91</v>
      </c>
      <c r="E138" s="22">
        <v>5</v>
      </c>
      <c r="F138" s="22" t="s">
        <v>195</v>
      </c>
      <c r="G138" s="22" t="s">
        <v>115</v>
      </c>
      <c r="H138" s="22" t="str">
        <f t="shared" si="31"/>
        <v>1Story</v>
      </c>
      <c r="I138" s="22">
        <f t="shared" si="30"/>
        <v>69.182127006168557</v>
      </c>
      <c r="J138" s="22" t="str">
        <f t="shared" si="32"/>
        <v>Below Average</v>
      </c>
      <c r="K138" s="22">
        <v>5</v>
      </c>
      <c r="L138" s="22" t="str">
        <f t="shared" si="33"/>
        <v>Low</v>
      </c>
      <c r="M138" s="22">
        <v>1967</v>
      </c>
      <c r="N138" s="22">
        <f t="shared" si="34"/>
        <v>0</v>
      </c>
      <c r="O138" s="22"/>
      <c r="P138" s="22">
        <v>1967</v>
      </c>
      <c r="Q138" s="22">
        <f t="shared" si="35"/>
        <v>0</v>
      </c>
      <c r="R138" s="23">
        <v>1214</v>
      </c>
      <c r="S138" s="23" t="s">
        <v>311</v>
      </c>
      <c r="T138" s="23" t="s">
        <v>369</v>
      </c>
      <c r="U138" s="24">
        <v>1214</v>
      </c>
      <c r="V138" s="24" t="str">
        <f t="shared" si="36"/>
        <v>no</v>
      </c>
      <c r="W138" s="24">
        <v>0</v>
      </c>
      <c r="X138" s="24" t="str">
        <f t="shared" si="37"/>
        <v>no</v>
      </c>
      <c r="Y138" s="24" t="s">
        <v>413</v>
      </c>
      <c r="Z138" s="24">
        <f t="shared" si="38"/>
        <v>0</v>
      </c>
      <c r="AA138" s="24">
        <v>1214</v>
      </c>
      <c r="AB138" s="24" t="s">
        <v>311</v>
      </c>
      <c r="AC138" s="24" t="s">
        <v>370</v>
      </c>
      <c r="AD138" s="25">
        <v>0</v>
      </c>
      <c r="AE138" s="25">
        <v>0</v>
      </c>
      <c r="AF138" s="25">
        <v>2</v>
      </c>
      <c r="AG138" s="25">
        <v>0</v>
      </c>
      <c r="AH138" s="25">
        <v>2</v>
      </c>
      <c r="AI138" s="25" t="s">
        <v>415</v>
      </c>
      <c r="AJ138" s="57">
        <v>5</v>
      </c>
      <c r="AK138" s="57" t="str">
        <f t="shared" si="39"/>
        <v>Less</v>
      </c>
      <c r="AL138" s="57" t="s">
        <v>98</v>
      </c>
      <c r="AM138" s="57" t="str">
        <f t="shared" si="40"/>
        <v>Low</v>
      </c>
      <c r="AN138" s="62">
        <v>1</v>
      </c>
      <c r="AO138" s="62" t="str">
        <f t="shared" si="41"/>
        <v>Less</v>
      </c>
      <c r="AP138" s="62">
        <v>318</v>
      </c>
      <c r="AQ138" s="62" t="str">
        <f t="shared" si="42"/>
        <v>no</v>
      </c>
      <c r="AR138" s="62" t="str">
        <f t="shared" si="43"/>
        <v>Below Average</v>
      </c>
      <c r="AS138" s="64">
        <v>1</v>
      </c>
      <c r="AT138" s="68">
        <v>58.896210873146622</v>
      </c>
      <c r="AU138" s="68" t="str">
        <f t="shared" si="44"/>
        <v>Below Average</v>
      </c>
      <c r="AV138" s="66">
        <v>143000</v>
      </c>
      <c r="AW138" s="66">
        <v>2428</v>
      </c>
      <c r="AX138" s="66" t="s">
        <v>311</v>
      </c>
    </row>
    <row r="139" spans="1:50" customFormat="1" x14ac:dyDescent="0.2">
      <c r="A139">
        <v>138</v>
      </c>
      <c r="B139" s="12" t="s">
        <v>90</v>
      </c>
      <c r="C139" s="12" t="s">
        <v>90</v>
      </c>
      <c r="D139" s="12" t="s">
        <v>167</v>
      </c>
      <c r="E139" s="22">
        <v>7</v>
      </c>
      <c r="F139" s="22" t="s">
        <v>411</v>
      </c>
      <c r="G139" s="22" t="s">
        <v>115</v>
      </c>
      <c r="H139" s="22" t="str">
        <f t="shared" si="31"/>
        <v>1Story</v>
      </c>
      <c r="I139" s="22">
        <f t="shared" si="30"/>
        <v>69.182127006168557</v>
      </c>
      <c r="J139" s="22" t="str">
        <f t="shared" si="32"/>
        <v>Below Average</v>
      </c>
      <c r="K139" s="22">
        <v>5</v>
      </c>
      <c r="L139" s="22" t="str">
        <f t="shared" si="33"/>
        <v>Low</v>
      </c>
      <c r="M139" s="22">
        <v>1988</v>
      </c>
      <c r="N139" s="22">
        <f t="shared" si="34"/>
        <v>0</v>
      </c>
      <c r="O139" s="22"/>
      <c r="P139" s="22">
        <v>1989</v>
      </c>
      <c r="Q139" s="22">
        <f t="shared" si="35"/>
        <v>0</v>
      </c>
      <c r="R139" s="23">
        <v>1907</v>
      </c>
      <c r="S139" s="23" t="s">
        <v>311</v>
      </c>
      <c r="T139" s="23" t="s">
        <v>369</v>
      </c>
      <c r="U139" s="24">
        <v>1959</v>
      </c>
      <c r="V139" s="24" t="str">
        <f t="shared" si="36"/>
        <v>no</v>
      </c>
      <c r="W139" s="24">
        <v>0</v>
      </c>
      <c r="X139" s="24" t="str">
        <f t="shared" si="37"/>
        <v>no</v>
      </c>
      <c r="Y139" s="24" t="s">
        <v>413</v>
      </c>
      <c r="Z139" s="24">
        <f t="shared" si="38"/>
        <v>1</v>
      </c>
      <c r="AA139" s="24">
        <v>1959</v>
      </c>
      <c r="AB139" s="24" t="s">
        <v>311</v>
      </c>
      <c r="AC139" s="24" t="s">
        <v>369</v>
      </c>
      <c r="AD139" s="25">
        <v>0</v>
      </c>
      <c r="AE139" s="25">
        <v>0</v>
      </c>
      <c r="AF139" s="25">
        <v>3</v>
      </c>
      <c r="AG139" s="25">
        <v>0</v>
      </c>
      <c r="AH139" s="25">
        <v>3</v>
      </c>
      <c r="AI139" s="25" t="s">
        <v>414</v>
      </c>
      <c r="AJ139" s="57">
        <v>9</v>
      </c>
      <c r="AK139" s="57" t="str">
        <f t="shared" si="39"/>
        <v>More</v>
      </c>
      <c r="AL139" s="57" t="s">
        <v>98</v>
      </c>
      <c r="AM139" s="57" t="str">
        <f t="shared" si="40"/>
        <v>Low</v>
      </c>
      <c r="AN139" s="62">
        <v>3</v>
      </c>
      <c r="AO139" s="62" t="str">
        <f t="shared" si="41"/>
        <v>More</v>
      </c>
      <c r="AP139" s="62">
        <v>766</v>
      </c>
      <c r="AQ139" s="62" t="str">
        <f t="shared" si="42"/>
        <v>no</v>
      </c>
      <c r="AR139" s="62" t="str">
        <f t="shared" si="43"/>
        <v>Above Average</v>
      </c>
      <c r="AS139" s="64">
        <v>0</v>
      </c>
      <c r="AT139" s="68">
        <v>44.23176409725815</v>
      </c>
      <c r="AU139" s="68" t="str">
        <f t="shared" si="44"/>
        <v>Below Average</v>
      </c>
      <c r="AV139" s="66">
        <v>171000</v>
      </c>
      <c r="AW139" s="66">
        <v>3866</v>
      </c>
      <c r="AX139" s="66" t="s">
        <v>311</v>
      </c>
    </row>
    <row r="140" spans="1:50" customFormat="1" x14ac:dyDescent="0.2">
      <c r="A140">
        <v>139</v>
      </c>
      <c r="B140" s="12" t="s">
        <v>90</v>
      </c>
      <c r="C140" s="12" t="s">
        <v>90</v>
      </c>
      <c r="D140" s="12" t="s">
        <v>91</v>
      </c>
      <c r="E140" s="22">
        <v>8</v>
      </c>
      <c r="F140" s="22" t="s">
        <v>411</v>
      </c>
      <c r="G140" s="22" t="s">
        <v>92</v>
      </c>
      <c r="H140" s="22" t="str">
        <f t="shared" si="31"/>
        <v>2Story</v>
      </c>
      <c r="I140" s="22">
        <f t="shared" si="30"/>
        <v>75.988545402704759</v>
      </c>
      <c r="J140" s="22" t="str">
        <f t="shared" si="32"/>
        <v>Above Average</v>
      </c>
      <c r="K140" s="22">
        <v>5</v>
      </c>
      <c r="L140" s="22" t="str">
        <f t="shared" si="33"/>
        <v>Low</v>
      </c>
      <c r="M140" s="22">
        <v>1999</v>
      </c>
      <c r="N140" s="22">
        <f t="shared" si="34"/>
        <v>0</v>
      </c>
      <c r="O140" s="22"/>
      <c r="P140" s="22">
        <v>2000</v>
      </c>
      <c r="Q140" s="22">
        <f t="shared" si="35"/>
        <v>0</v>
      </c>
      <c r="R140" s="23">
        <v>1004</v>
      </c>
      <c r="S140" s="23" t="s">
        <v>311</v>
      </c>
      <c r="T140" s="23" t="s">
        <v>370</v>
      </c>
      <c r="U140" s="24">
        <v>1004</v>
      </c>
      <c r="V140" s="24" t="str">
        <f t="shared" si="36"/>
        <v>no</v>
      </c>
      <c r="W140" s="24">
        <v>848</v>
      </c>
      <c r="X140" s="24" t="str">
        <f t="shared" si="37"/>
        <v>no</v>
      </c>
      <c r="Y140" s="24" t="s">
        <v>412</v>
      </c>
      <c r="Z140" s="24">
        <f t="shared" si="38"/>
        <v>0</v>
      </c>
      <c r="AA140" s="24">
        <v>1852</v>
      </c>
      <c r="AB140" s="24" t="s">
        <v>311</v>
      </c>
      <c r="AC140" s="24" t="s">
        <v>369</v>
      </c>
      <c r="AD140" s="25">
        <v>0</v>
      </c>
      <c r="AE140" s="25">
        <v>0</v>
      </c>
      <c r="AF140" s="25">
        <v>2</v>
      </c>
      <c r="AG140" s="25">
        <v>1</v>
      </c>
      <c r="AH140" s="25">
        <v>3</v>
      </c>
      <c r="AI140" s="25" t="s">
        <v>414</v>
      </c>
      <c r="AJ140" s="57">
        <v>7</v>
      </c>
      <c r="AK140" s="57" t="str">
        <f t="shared" si="39"/>
        <v>More</v>
      </c>
      <c r="AL140" s="57" t="s">
        <v>97</v>
      </c>
      <c r="AM140" s="57" t="str">
        <f t="shared" si="40"/>
        <v>High</v>
      </c>
      <c r="AN140" s="62">
        <v>3</v>
      </c>
      <c r="AO140" s="62" t="str">
        <f t="shared" si="41"/>
        <v>More</v>
      </c>
      <c r="AP140" s="62">
        <v>660</v>
      </c>
      <c r="AQ140" s="62" t="str">
        <f t="shared" si="42"/>
        <v>no</v>
      </c>
      <c r="AR140" s="62" t="str">
        <f t="shared" si="43"/>
        <v>Above Average</v>
      </c>
      <c r="AS140" s="64">
        <v>2</v>
      </c>
      <c r="AT140" s="68">
        <v>80.532212885154067</v>
      </c>
      <c r="AU140" s="68" t="str">
        <f t="shared" si="44"/>
        <v>Above Average</v>
      </c>
      <c r="AV140" s="66">
        <v>230000</v>
      </c>
      <c r="AW140" s="66">
        <v>2856</v>
      </c>
      <c r="AX140" s="66" t="s">
        <v>311</v>
      </c>
    </row>
    <row r="141" spans="1:50" customFormat="1" x14ac:dyDescent="0.2">
      <c r="A141">
        <v>140</v>
      </c>
      <c r="B141" s="12" t="s">
        <v>90</v>
      </c>
      <c r="C141" s="12" t="s">
        <v>90</v>
      </c>
      <c r="D141" s="12" t="s">
        <v>91</v>
      </c>
      <c r="E141" s="22">
        <v>6</v>
      </c>
      <c r="F141" s="22" t="s">
        <v>195</v>
      </c>
      <c r="G141" s="22" t="s">
        <v>92</v>
      </c>
      <c r="H141" s="22" t="str">
        <f t="shared" si="31"/>
        <v>2Story</v>
      </c>
      <c r="I141" s="22">
        <f t="shared" si="30"/>
        <v>75.988545402704759</v>
      </c>
      <c r="J141" s="22" t="str">
        <f t="shared" si="32"/>
        <v>Above Average</v>
      </c>
      <c r="K141" s="22">
        <v>5</v>
      </c>
      <c r="L141" s="22" t="str">
        <f t="shared" si="33"/>
        <v>Low</v>
      </c>
      <c r="M141" s="22">
        <v>1997</v>
      </c>
      <c r="N141" s="22">
        <f t="shared" si="34"/>
        <v>0</v>
      </c>
      <c r="O141" s="22"/>
      <c r="P141" s="22">
        <v>1997</v>
      </c>
      <c r="Q141" s="22">
        <f t="shared" si="35"/>
        <v>0</v>
      </c>
      <c r="R141" s="23">
        <v>928</v>
      </c>
      <c r="S141" s="23" t="s">
        <v>311</v>
      </c>
      <c r="T141" s="23" t="s">
        <v>370</v>
      </c>
      <c r="U141" s="24">
        <v>928</v>
      </c>
      <c r="V141" s="24" t="str">
        <f t="shared" si="36"/>
        <v>no</v>
      </c>
      <c r="W141" s="24">
        <v>836</v>
      </c>
      <c r="X141" s="24" t="str">
        <f t="shared" si="37"/>
        <v>no</v>
      </c>
      <c r="Y141" s="24" t="s">
        <v>412</v>
      </c>
      <c r="Z141" s="24">
        <f t="shared" si="38"/>
        <v>1</v>
      </c>
      <c r="AA141" s="24">
        <v>1764</v>
      </c>
      <c r="AB141" s="24" t="s">
        <v>311</v>
      </c>
      <c r="AC141" s="24" t="s">
        <v>369</v>
      </c>
      <c r="AD141" s="25">
        <v>1</v>
      </c>
      <c r="AE141" s="25">
        <v>0</v>
      </c>
      <c r="AF141" s="25">
        <v>2</v>
      </c>
      <c r="AG141" s="25">
        <v>1</v>
      </c>
      <c r="AH141" s="25">
        <v>4</v>
      </c>
      <c r="AI141" s="25" t="s">
        <v>414</v>
      </c>
      <c r="AJ141" s="57">
        <v>7</v>
      </c>
      <c r="AK141" s="57" t="str">
        <f t="shared" si="39"/>
        <v>More</v>
      </c>
      <c r="AL141" s="57" t="s">
        <v>97</v>
      </c>
      <c r="AM141" s="57" t="str">
        <f t="shared" si="40"/>
        <v>High</v>
      </c>
      <c r="AN141" s="62">
        <v>2</v>
      </c>
      <c r="AO141" s="62" t="str">
        <f t="shared" si="41"/>
        <v>More</v>
      </c>
      <c r="AP141" s="62">
        <v>470</v>
      </c>
      <c r="AQ141" s="62" t="str">
        <f t="shared" si="42"/>
        <v>no</v>
      </c>
      <c r="AR141" s="62" t="str">
        <f t="shared" si="43"/>
        <v>Below Average</v>
      </c>
      <c r="AS141" s="64">
        <v>0</v>
      </c>
      <c r="AT141" s="68">
        <v>85.995542347696883</v>
      </c>
      <c r="AU141" s="68" t="str">
        <f t="shared" si="44"/>
        <v>Above Average</v>
      </c>
      <c r="AV141" s="66">
        <v>231500</v>
      </c>
      <c r="AW141" s="66">
        <v>2692</v>
      </c>
      <c r="AX141" s="66" t="s">
        <v>311</v>
      </c>
    </row>
    <row r="142" spans="1:50" customFormat="1" x14ac:dyDescent="0.2">
      <c r="A142">
        <v>141</v>
      </c>
      <c r="B142" s="12" t="s">
        <v>90</v>
      </c>
      <c r="C142" s="12" t="s">
        <v>90</v>
      </c>
      <c r="D142" s="12" t="s">
        <v>91</v>
      </c>
      <c r="E142" s="22">
        <v>4</v>
      </c>
      <c r="F142" s="22" t="s">
        <v>195</v>
      </c>
      <c r="G142" s="22" t="s">
        <v>115</v>
      </c>
      <c r="H142" s="22" t="str">
        <f t="shared" si="31"/>
        <v>1Story</v>
      </c>
      <c r="I142" s="22">
        <f t="shared" si="30"/>
        <v>69.182127006168557</v>
      </c>
      <c r="J142" s="22" t="str">
        <f t="shared" si="32"/>
        <v>Below Average</v>
      </c>
      <c r="K142" s="22">
        <v>5</v>
      </c>
      <c r="L142" s="22" t="str">
        <f t="shared" si="33"/>
        <v>Low</v>
      </c>
      <c r="M142" s="22">
        <v>1971</v>
      </c>
      <c r="N142" s="22">
        <f t="shared" si="34"/>
        <v>0</v>
      </c>
      <c r="O142" s="22"/>
      <c r="P142" s="22">
        <v>1971</v>
      </c>
      <c r="Q142" s="22">
        <f t="shared" si="35"/>
        <v>0</v>
      </c>
      <c r="R142" s="23">
        <v>864</v>
      </c>
      <c r="S142" s="23" t="s">
        <v>311</v>
      </c>
      <c r="T142" s="23" t="s">
        <v>370</v>
      </c>
      <c r="U142" s="24">
        <v>864</v>
      </c>
      <c r="V142" s="24" t="str">
        <f t="shared" si="36"/>
        <v>no</v>
      </c>
      <c r="W142" s="24">
        <v>0</v>
      </c>
      <c r="X142" s="24" t="str">
        <f t="shared" si="37"/>
        <v>no</v>
      </c>
      <c r="Y142" s="24" t="s">
        <v>413</v>
      </c>
      <c r="Z142" s="24">
        <f t="shared" si="38"/>
        <v>0</v>
      </c>
      <c r="AA142" s="24">
        <v>864</v>
      </c>
      <c r="AB142" s="24" t="s">
        <v>311</v>
      </c>
      <c r="AC142" s="24" t="s">
        <v>370</v>
      </c>
      <c r="AD142" s="25">
        <v>0</v>
      </c>
      <c r="AE142" s="25">
        <v>0</v>
      </c>
      <c r="AF142" s="25">
        <v>1</v>
      </c>
      <c r="AG142" s="25">
        <v>0</v>
      </c>
      <c r="AH142" s="25">
        <v>1</v>
      </c>
      <c r="AI142" s="25" t="s">
        <v>415</v>
      </c>
      <c r="AJ142" s="57">
        <v>5</v>
      </c>
      <c r="AK142" s="57" t="str">
        <f t="shared" si="39"/>
        <v>Less</v>
      </c>
      <c r="AL142" s="57" t="s">
        <v>98</v>
      </c>
      <c r="AM142" s="57" t="str">
        <f t="shared" si="40"/>
        <v>Low</v>
      </c>
      <c r="AN142" s="62">
        <v>0</v>
      </c>
      <c r="AO142" s="62" t="str">
        <f t="shared" si="41"/>
        <v>Less</v>
      </c>
      <c r="AP142" s="62">
        <v>0</v>
      </c>
      <c r="AQ142" s="62" t="str">
        <f t="shared" si="42"/>
        <v>no</v>
      </c>
      <c r="AR142" s="62" t="str">
        <f t="shared" si="43"/>
        <v>Below Average</v>
      </c>
      <c r="AS142" s="64">
        <v>1</v>
      </c>
      <c r="AT142" s="68">
        <v>66.550925925925924</v>
      </c>
      <c r="AU142" s="68" t="str">
        <f t="shared" si="44"/>
        <v>Below Average</v>
      </c>
      <c r="AV142" s="66">
        <v>115000</v>
      </c>
      <c r="AW142" s="66">
        <v>1728</v>
      </c>
      <c r="AX142" s="66" t="s">
        <v>311</v>
      </c>
    </row>
    <row r="143" spans="1:50" customFormat="1" x14ac:dyDescent="0.2">
      <c r="A143">
        <v>142</v>
      </c>
      <c r="B143" s="12" t="s">
        <v>90</v>
      </c>
      <c r="C143" s="12" t="s">
        <v>90</v>
      </c>
      <c r="D143" s="12" t="s">
        <v>91</v>
      </c>
      <c r="E143" s="22">
        <v>7</v>
      </c>
      <c r="F143" s="22" t="s">
        <v>411</v>
      </c>
      <c r="G143" s="22" t="s">
        <v>115</v>
      </c>
      <c r="H143" s="22" t="str">
        <f t="shared" si="31"/>
        <v>1Story</v>
      </c>
      <c r="I143" s="22">
        <f t="shared" si="30"/>
        <v>69.182127006168557</v>
      </c>
      <c r="J143" s="22" t="str">
        <f t="shared" si="32"/>
        <v>Below Average</v>
      </c>
      <c r="K143" s="22">
        <v>5</v>
      </c>
      <c r="L143" s="22" t="str">
        <f t="shared" si="33"/>
        <v>Low</v>
      </c>
      <c r="M143" s="22">
        <v>2005</v>
      </c>
      <c r="N143" s="22">
        <f t="shared" si="34"/>
        <v>0</v>
      </c>
      <c r="O143" s="22"/>
      <c r="P143" s="22">
        <v>2005</v>
      </c>
      <c r="Q143" s="22">
        <f t="shared" si="35"/>
        <v>0</v>
      </c>
      <c r="R143" s="23">
        <v>1734</v>
      </c>
      <c r="S143" s="23" t="s">
        <v>311</v>
      </c>
      <c r="T143" s="23" t="s">
        <v>369</v>
      </c>
      <c r="U143" s="24">
        <v>1734</v>
      </c>
      <c r="V143" s="24" t="str">
        <f t="shared" si="36"/>
        <v>no</v>
      </c>
      <c r="W143" s="24">
        <v>0</v>
      </c>
      <c r="X143" s="24" t="str">
        <f t="shared" si="37"/>
        <v>no</v>
      </c>
      <c r="Y143" s="24" t="s">
        <v>413</v>
      </c>
      <c r="Z143" s="24">
        <f t="shared" si="38"/>
        <v>1</v>
      </c>
      <c r="AA143" s="24">
        <v>1734</v>
      </c>
      <c r="AB143" s="24" t="s">
        <v>311</v>
      </c>
      <c r="AC143" s="24" t="s">
        <v>369</v>
      </c>
      <c r="AD143" s="25">
        <v>1</v>
      </c>
      <c r="AE143" s="25">
        <v>0</v>
      </c>
      <c r="AF143" s="25">
        <v>2</v>
      </c>
      <c r="AG143" s="25">
        <v>0</v>
      </c>
      <c r="AH143" s="25">
        <v>3</v>
      </c>
      <c r="AI143" s="25" t="s">
        <v>414</v>
      </c>
      <c r="AJ143" s="57">
        <v>7</v>
      </c>
      <c r="AK143" s="57" t="str">
        <f t="shared" si="39"/>
        <v>More</v>
      </c>
      <c r="AL143" s="57" t="s">
        <v>97</v>
      </c>
      <c r="AM143" s="57" t="str">
        <f t="shared" si="40"/>
        <v>High</v>
      </c>
      <c r="AN143" s="62">
        <v>2</v>
      </c>
      <c r="AO143" s="62" t="str">
        <f t="shared" si="41"/>
        <v>More</v>
      </c>
      <c r="AP143" s="62">
        <v>660</v>
      </c>
      <c r="AQ143" s="62" t="str">
        <f t="shared" si="42"/>
        <v>no</v>
      </c>
      <c r="AR143" s="62" t="str">
        <f t="shared" si="43"/>
        <v>Above Average</v>
      </c>
      <c r="AS143" s="64">
        <v>0</v>
      </c>
      <c r="AT143" s="68">
        <v>74.971164936562857</v>
      </c>
      <c r="AU143" s="68" t="str">
        <f t="shared" si="44"/>
        <v>Above Average</v>
      </c>
      <c r="AV143" s="66">
        <v>260000</v>
      </c>
      <c r="AW143" s="66">
        <v>3468</v>
      </c>
      <c r="AX143" s="66" t="s">
        <v>311</v>
      </c>
    </row>
    <row r="144" spans="1:50" customFormat="1" x14ac:dyDescent="0.2">
      <c r="A144">
        <v>143</v>
      </c>
      <c r="B144" s="12" t="s">
        <v>144</v>
      </c>
      <c r="C144" s="12" t="s">
        <v>90</v>
      </c>
      <c r="D144" s="12" t="s">
        <v>91</v>
      </c>
      <c r="E144" s="22">
        <v>5</v>
      </c>
      <c r="F144" s="22" t="s">
        <v>195</v>
      </c>
      <c r="G144" s="22" t="s">
        <v>132</v>
      </c>
      <c r="H144" s="22" t="str">
        <f t="shared" si="31"/>
        <v>1Story</v>
      </c>
      <c r="I144" s="22">
        <f t="shared" si="30"/>
        <v>59.315963337771507</v>
      </c>
      <c r="J144" s="22" t="str">
        <f t="shared" si="32"/>
        <v>Below Average</v>
      </c>
      <c r="K144" s="22">
        <v>4</v>
      </c>
      <c r="L144" s="22" t="str">
        <f t="shared" si="33"/>
        <v>Low</v>
      </c>
      <c r="M144" s="22">
        <v>1952</v>
      </c>
      <c r="N144" s="22">
        <f t="shared" si="34"/>
        <v>1</v>
      </c>
      <c r="O144" s="22"/>
      <c r="P144" s="22">
        <v>1952</v>
      </c>
      <c r="Q144" s="22">
        <f t="shared" si="35"/>
        <v>1</v>
      </c>
      <c r="R144" s="23">
        <v>910</v>
      </c>
      <c r="S144" s="23" t="s">
        <v>311</v>
      </c>
      <c r="T144" s="23" t="s">
        <v>370</v>
      </c>
      <c r="U144" s="24">
        <v>910</v>
      </c>
      <c r="V144" s="24" t="str">
        <f t="shared" si="36"/>
        <v>no</v>
      </c>
      <c r="W144" s="24">
        <v>475</v>
      </c>
      <c r="X144" s="24" t="str">
        <f t="shared" si="37"/>
        <v>no</v>
      </c>
      <c r="Y144" s="24" t="s">
        <v>412</v>
      </c>
      <c r="Z144" s="24">
        <f t="shared" si="38"/>
        <v>0</v>
      </c>
      <c r="AA144" s="24">
        <v>1385</v>
      </c>
      <c r="AB144" s="24" t="s">
        <v>311</v>
      </c>
      <c r="AC144" s="24" t="s">
        <v>370</v>
      </c>
      <c r="AD144" s="25">
        <v>0</v>
      </c>
      <c r="AE144" s="25">
        <v>0</v>
      </c>
      <c r="AF144" s="25">
        <v>2</v>
      </c>
      <c r="AG144" s="25">
        <v>0</v>
      </c>
      <c r="AH144" s="25">
        <v>2</v>
      </c>
      <c r="AI144" s="25" t="s">
        <v>415</v>
      </c>
      <c r="AJ144" s="57">
        <v>6</v>
      </c>
      <c r="AK144" s="57" t="str">
        <f t="shared" si="39"/>
        <v>More</v>
      </c>
      <c r="AL144" s="57" t="s">
        <v>98</v>
      </c>
      <c r="AM144" s="57" t="str">
        <f t="shared" si="40"/>
        <v>Low</v>
      </c>
      <c r="AN144" s="62">
        <v>2</v>
      </c>
      <c r="AO144" s="62" t="str">
        <f t="shared" si="41"/>
        <v>More</v>
      </c>
      <c r="AP144" s="62">
        <v>720</v>
      </c>
      <c r="AQ144" s="62" t="str">
        <f t="shared" si="42"/>
        <v>no</v>
      </c>
      <c r="AR144" s="62" t="str">
        <f t="shared" si="43"/>
        <v>Above Average</v>
      </c>
      <c r="AS144" s="64">
        <v>0</v>
      </c>
      <c r="AT144" s="68">
        <v>72.331154684095864</v>
      </c>
      <c r="AU144" s="68" t="str">
        <f t="shared" si="44"/>
        <v>Above Average</v>
      </c>
      <c r="AV144" s="66">
        <v>166000</v>
      </c>
      <c r="AW144" s="66">
        <v>2295</v>
      </c>
      <c r="AX144" s="66" t="s">
        <v>311</v>
      </c>
    </row>
    <row r="145" spans="1:50" customFormat="1" x14ac:dyDescent="0.2">
      <c r="A145">
        <v>144</v>
      </c>
      <c r="B145" s="12" t="s">
        <v>90</v>
      </c>
      <c r="C145" s="12" t="s">
        <v>90</v>
      </c>
      <c r="D145" s="12" t="s">
        <v>91</v>
      </c>
      <c r="E145" s="22">
        <v>7</v>
      </c>
      <c r="F145" s="22" t="s">
        <v>411</v>
      </c>
      <c r="G145" s="22" t="s">
        <v>115</v>
      </c>
      <c r="H145" s="22" t="str">
        <f t="shared" si="31"/>
        <v>1Story</v>
      </c>
      <c r="I145" s="22">
        <f t="shared" si="30"/>
        <v>69.182127006168557</v>
      </c>
      <c r="J145" s="22" t="str">
        <f t="shared" si="32"/>
        <v>Below Average</v>
      </c>
      <c r="K145" s="22">
        <v>5</v>
      </c>
      <c r="L145" s="22" t="str">
        <f t="shared" si="33"/>
        <v>Low</v>
      </c>
      <c r="M145" s="22">
        <v>1999</v>
      </c>
      <c r="N145" s="22">
        <f t="shared" si="34"/>
        <v>0</v>
      </c>
      <c r="O145" s="22"/>
      <c r="P145" s="22">
        <v>1999</v>
      </c>
      <c r="Q145" s="22">
        <f t="shared" si="35"/>
        <v>0</v>
      </c>
      <c r="R145" s="23">
        <v>1490</v>
      </c>
      <c r="S145" s="23" t="s">
        <v>311</v>
      </c>
      <c r="T145" s="23" t="s">
        <v>369</v>
      </c>
      <c r="U145" s="24">
        <v>1501</v>
      </c>
      <c r="V145" s="24" t="str">
        <f t="shared" si="36"/>
        <v>no</v>
      </c>
      <c r="W145" s="24">
        <v>0</v>
      </c>
      <c r="X145" s="24" t="str">
        <f t="shared" si="37"/>
        <v>no</v>
      </c>
      <c r="Y145" s="24" t="s">
        <v>413</v>
      </c>
      <c r="Z145" s="24">
        <f t="shared" si="38"/>
        <v>0</v>
      </c>
      <c r="AA145" s="24">
        <v>1501</v>
      </c>
      <c r="AB145" s="24" t="s">
        <v>311</v>
      </c>
      <c r="AC145" s="24" t="s">
        <v>370</v>
      </c>
      <c r="AD145" s="25">
        <v>1</v>
      </c>
      <c r="AE145" s="25">
        <v>0</v>
      </c>
      <c r="AF145" s="25">
        <v>2</v>
      </c>
      <c r="AG145" s="25">
        <v>0</v>
      </c>
      <c r="AH145" s="25">
        <v>3</v>
      </c>
      <c r="AI145" s="25" t="s">
        <v>414</v>
      </c>
      <c r="AJ145" s="57">
        <v>6</v>
      </c>
      <c r="AK145" s="57" t="str">
        <f t="shared" si="39"/>
        <v>More</v>
      </c>
      <c r="AL145" s="57" t="s">
        <v>97</v>
      </c>
      <c r="AM145" s="57" t="str">
        <f t="shared" si="40"/>
        <v>High</v>
      </c>
      <c r="AN145" s="62">
        <v>2</v>
      </c>
      <c r="AO145" s="62" t="str">
        <f t="shared" si="41"/>
        <v>More</v>
      </c>
      <c r="AP145" s="62">
        <v>577</v>
      </c>
      <c r="AQ145" s="62" t="str">
        <f t="shared" si="42"/>
        <v>no</v>
      </c>
      <c r="AR145" s="62" t="str">
        <f t="shared" si="43"/>
        <v>Above Average</v>
      </c>
      <c r="AS145" s="64">
        <v>0</v>
      </c>
      <c r="AT145" s="68">
        <v>68.204613841524576</v>
      </c>
      <c r="AU145" s="68" t="str">
        <f t="shared" si="44"/>
        <v>Below Average</v>
      </c>
      <c r="AV145" s="66">
        <v>204000</v>
      </c>
      <c r="AW145" s="66">
        <v>2991</v>
      </c>
      <c r="AX145" s="66" t="s">
        <v>311</v>
      </c>
    </row>
    <row r="146" spans="1:50" customFormat="1" x14ac:dyDescent="0.2">
      <c r="A146">
        <v>145</v>
      </c>
      <c r="B146" s="12" t="s">
        <v>171</v>
      </c>
      <c r="C146" s="12" t="s">
        <v>90</v>
      </c>
      <c r="D146" s="12" t="s">
        <v>167</v>
      </c>
      <c r="E146" s="22">
        <v>5</v>
      </c>
      <c r="F146" s="22" t="s">
        <v>195</v>
      </c>
      <c r="G146" s="22" t="s">
        <v>115</v>
      </c>
      <c r="H146" s="22" t="str">
        <f t="shared" si="31"/>
        <v>1Story</v>
      </c>
      <c r="I146" s="22">
        <f t="shared" si="30"/>
        <v>69.182127006168557</v>
      </c>
      <c r="J146" s="22" t="str">
        <f t="shared" si="32"/>
        <v>Below Average</v>
      </c>
      <c r="K146" s="22">
        <v>5</v>
      </c>
      <c r="L146" s="22" t="str">
        <f t="shared" si="33"/>
        <v>Low</v>
      </c>
      <c r="M146" s="22">
        <v>1963</v>
      </c>
      <c r="N146" s="22">
        <f t="shared" si="34"/>
        <v>0</v>
      </c>
      <c r="O146" s="22"/>
      <c r="P146" s="22">
        <v>1963</v>
      </c>
      <c r="Q146" s="22">
        <f t="shared" si="35"/>
        <v>0</v>
      </c>
      <c r="R146" s="23">
        <v>1728</v>
      </c>
      <c r="S146" s="23" t="s">
        <v>311</v>
      </c>
      <c r="T146" s="23" t="s">
        <v>369</v>
      </c>
      <c r="U146" s="24">
        <v>1728</v>
      </c>
      <c r="V146" s="24" t="str">
        <f t="shared" si="36"/>
        <v>no</v>
      </c>
      <c r="W146" s="24">
        <v>0</v>
      </c>
      <c r="X146" s="24" t="str">
        <f t="shared" si="37"/>
        <v>no</v>
      </c>
      <c r="Y146" s="24" t="s">
        <v>413</v>
      </c>
      <c r="Z146" s="24">
        <f t="shared" si="38"/>
        <v>1</v>
      </c>
      <c r="AA146" s="24">
        <v>1728</v>
      </c>
      <c r="AB146" s="24" t="s">
        <v>311</v>
      </c>
      <c r="AC146" s="24" t="s">
        <v>369</v>
      </c>
      <c r="AD146" s="25">
        <v>1</v>
      </c>
      <c r="AE146" s="25">
        <v>0</v>
      </c>
      <c r="AF146" s="25">
        <v>2</v>
      </c>
      <c r="AG146" s="25">
        <v>0</v>
      </c>
      <c r="AH146" s="25">
        <v>3</v>
      </c>
      <c r="AI146" s="25" t="s">
        <v>414</v>
      </c>
      <c r="AJ146" s="57">
        <v>10</v>
      </c>
      <c r="AK146" s="57" t="str">
        <f t="shared" si="39"/>
        <v>More</v>
      </c>
      <c r="AL146" s="57" t="s">
        <v>98</v>
      </c>
      <c r="AM146" s="57" t="str">
        <f t="shared" si="40"/>
        <v>Low</v>
      </c>
      <c r="AN146" s="62">
        <v>2</v>
      </c>
      <c r="AO146" s="62" t="str">
        <f t="shared" si="41"/>
        <v>More</v>
      </c>
      <c r="AP146" s="62">
        <v>504</v>
      </c>
      <c r="AQ146" s="62" t="str">
        <f t="shared" si="42"/>
        <v>no</v>
      </c>
      <c r="AR146" s="62" t="str">
        <f t="shared" si="43"/>
        <v>Above Average</v>
      </c>
      <c r="AS146" s="64">
        <v>0</v>
      </c>
      <c r="AT146" s="68">
        <v>36.168981481481481</v>
      </c>
      <c r="AU146" s="68" t="str">
        <f t="shared" si="44"/>
        <v>Below Average</v>
      </c>
      <c r="AV146" s="66">
        <v>125000</v>
      </c>
      <c r="AW146" s="66">
        <v>3456</v>
      </c>
      <c r="AX146" s="66" t="s">
        <v>311</v>
      </c>
    </row>
    <row r="147" spans="1:50" customFormat="1" x14ac:dyDescent="0.2">
      <c r="A147">
        <v>146</v>
      </c>
      <c r="B147" s="12" t="s">
        <v>90</v>
      </c>
      <c r="C147" s="12" t="s">
        <v>90</v>
      </c>
      <c r="D147" s="12" t="s">
        <v>198</v>
      </c>
      <c r="E147" s="22">
        <v>6</v>
      </c>
      <c r="F147" s="22" t="s">
        <v>195</v>
      </c>
      <c r="G147" s="22" t="s">
        <v>92</v>
      </c>
      <c r="H147" s="22" t="str">
        <f t="shared" si="31"/>
        <v>2Story</v>
      </c>
      <c r="I147" s="22">
        <f t="shared" si="30"/>
        <v>75.988545402704759</v>
      </c>
      <c r="J147" s="22" t="str">
        <f t="shared" si="32"/>
        <v>Above Average</v>
      </c>
      <c r="K147" s="22">
        <v>5</v>
      </c>
      <c r="L147" s="22" t="str">
        <f t="shared" si="33"/>
        <v>Low</v>
      </c>
      <c r="M147" s="22">
        <v>2004</v>
      </c>
      <c r="N147" s="22">
        <f t="shared" si="34"/>
        <v>0</v>
      </c>
      <c r="O147" s="22"/>
      <c r="P147" s="22">
        <v>2006</v>
      </c>
      <c r="Q147" s="22">
        <f t="shared" si="35"/>
        <v>0</v>
      </c>
      <c r="R147" s="23">
        <v>970</v>
      </c>
      <c r="S147" s="23" t="s">
        <v>311</v>
      </c>
      <c r="T147" s="23" t="s">
        <v>370</v>
      </c>
      <c r="U147" s="24">
        <v>970</v>
      </c>
      <c r="V147" s="24" t="str">
        <f t="shared" si="36"/>
        <v>no</v>
      </c>
      <c r="W147" s="24">
        <v>739</v>
      </c>
      <c r="X147" s="24" t="str">
        <f t="shared" si="37"/>
        <v>no</v>
      </c>
      <c r="Y147" s="24" t="s">
        <v>412</v>
      </c>
      <c r="Z147" s="24">
        <f t="shared" si="38"/>
        <v>0</v>
      </c>
      <c r="AA147" s="24">
        <v>1709</v>
      </c>
      <c r="AB147" s="24" t="s">
        <v>311</v>
      </c>
      <c r="AC147" s="24" t="s">
        <v>369</v>
      </c>
      <c r="AD147" s="25">
        <v>0</v>
      </c>
      <c r="AE147" s="25">
        <v>0</v>
      </c>
      <c r="AF147" s="25">
        <v>2</v>
      </c>
      <c r="AG147" s="25">
        <v>0</v>
      </c>
      <c r="AH147" s="25">
        <v>2</v>
      </c>
      <c r="AI147" s="25" t="s">
        <v>415</v>
      </c>
      <c r="AJ147" s="57">
        <v>7</v>
      </c>
      <c r="AK147" s="57" t="str">
        <f t="shared" si="39"/>
        <v>More</v>
      </c>
      <c r="AL147" s="57" t="s">
        <v>97</v>
      </c>
      <c r="AM147" s="57" t="str">
        <f t="shared" si="40"/>
        <v>High</v>
      </c>
      <c r="AN147" s="62">
        <v>2</v>
      </c>
      <c r="AO147" s="62" t="str">
        <f t="shared" si="41"/>
        <v>More</v>
      </c>
      <c r="AP147" s="62">
        <v>380</v>
      </c>
      <c r="AQ147" s="62" t="str">
        <f t="shared" si="42"/>
        <v>no</v>
      </c>
      <c r="AR147" s="62" t="str">
        <f t="shared" si="43"/>
        <v>Below Average</v>
      </c>
      <c r="AS147" s="64">
        <v>0</v>
      </c>
      <c r="AT147" s="68">
        <v>48.525569242254569</v>
      </c>
      <c r="AU147" s="68" t="str">
        <f t="shared" si="44"/>
        <v>Below Average</v>
      </c>
      <c r="AV147" s="66">
        <v>130000</v>
      </c>
      <c r="AW147" s="66">
        <v>2679</v>
      </c>
      <c r="AX147" s="66" t="s">
        <v>311</v>
      </c>
    </row>
    <row r="148" spans="1:50" customFormat="1" x14ac:dyDescent="0.2">
      <c r="A148">
        <v>147</v>
      </c>
      <c r="B148" s="12" t="s">
        <v>90</v>
      </c>
      <c r="C148" s="12" t="s">
        <v>90</v>
      </c>
      <c r="D148" s="12" t="s">
        <v>91</v>
      </c>
      <c r="E148" s="22">
        <v>5</v>
      </c>
      <c r="F148" s="22" t="s">
        <v>195</v>
      </c>
      <c r="G148" s="22" t="s">
        <v>115</v>
      </c>
      <c r="H148" s="22" t="str">
        <f t="shared" si="31"/>
        <v>1Story</v>
      </c>
      <c r="I148" s="22">
        <f t="shared" si="30"/>
        <v>69.182127006168557</v>
      </c>
      <c r="J148" s="22" t="str">
        <f t="shared" si="32"/>
        <v>Below Average</v>
      </c>
      <c r="K148" s="22">
        <v>7</v>
      </c>
      <c r="L148" s="22" t="str">
        <f t="shared" si="33"/>
        <v>High</v>
      </c>
      <c r="M148" s="22">
        <v>1931</v>
      </c>
      <c r="N148" s="22">
        <f t="shared" si="34"/>
        <v>1</v>
      </c>
      <c r="O148" s="22"/>
      <c r="P148" s="22">
        <v>1993</v>
      </c>
      <c r="Q148" s="22">
        <f t="shared" si="35"/>
        <v>0</v>
      </c>
      <c r="R148" s="23">
        <v>715</v>
      </c>
      <c r="S148" s="23" t="s">
        <v>311</v>
      </c>
      <c r="T148" s="23" t="s">
        <v>370</v>
      </c>
      <c r="U148" s="24">
        <v>875</v>
      </c>
      <c r="V148" s="24" t="str">
        <f t="shared" si="36"/>
        <v>no</v>
      </c>
      <c r="W148" s="24">
        <v>0</v>
      </c>
      <c r="X148" s="24" t="str">
        <f t="shared" si="37"/>
        <v>no</v>
      </c>
      <c r="Y148" s="24" t="s">
        <v>413</v>
      </c>
      <c r="Z148" s="24">
        <f t="shared" si="38"/>
        <v>0</v>
      </c>
      <c r="AA148" s="24">
        <v>875</v>
      </c>
      <c r="AB148" s="24" t="s">
        <v>311</v>
      </c>
      <c r="AC148" s="24" t="s">
        <v>370</v>
      </c>
      <c r="AD148" s="25">
        <v>1</v>
      </c>
      <c r="AE148" s="25">
        <v>0</v>
      </c>
      <c r="AF148" s="25">
        <v>1</v>
      </c>
      <c r="AG148" s="25">
        <v>0</v>
      </c>
      <c r="AH148" s="25">
        <v>2</v>
      </c>
      <c r="AI148" s="25" t="s">
        <v>415</v>
      </c>
      <c r="AJ148" s="57">
        <v>5</v>
      </c>
      <c r="AK148" s="57" t="str">
        <f t="shared" si="39"/>
        <v>Less</v>
      </c>
      <c r="AL148" s="57" t="s">
        <v>98</v>
      </c>
      <c r="AM148" s="57" t="str">
        <f t="shared" si="40"/>
        <v>Low</v>
      </c>
      <c r="AN148" s="62">
        <v>1</v>
      </c>
      <c r="AO148" s="62" t="str">
        <f t="shared" si="41"/>
        <v>Less</v>
      </c>
      <c r="AP148" s="62">
        <v>180</v>
      </c>
      <c r="AQ148" s="62" t="str">
        <f t="shared" si="42"/>
        <v>no</v>
      </c>
      <c r="AR148" s="62" t="str">
        <f t="shared" si="43"/>
        <v>Below Average</v>
      </c>
      <c r="AS148" s="64">
        <v>0</v>
      </c>
      <c r="AT148" s="68">
        <v>66.037735849056602</v>
      </c>
      <c r="AU148" s="68" t="str">
        <f t="shared" si="44"/>
        <v>Below Average</v>
      </c>
      <c r="AV148" s="66">
        <v>105000</v>
      </c>
      <c r="AW148" s="66">
        <v>1590</v>
      </c>
      <c r="AX148" s="66" t="s">
        <v>311</v>
      </c>
    </row>
    <row r="149" spans="1:50" customFormat="1" x14ac:dyDescent="0.2">
      <c r="A149">
        <v>148</v>
      </c>
      <c r="B149" s="12" t="s">
        <v>90</v>
      </c>
      <c r="C149" s="12" t="s">
        <v>90</v>
      </c>
      <c r="D149" s="12" t="s">
        <v>91</v>
      </c>
      <c r="E149" s="22">
        <v>7</v>
      </c>
      <c r="F149" s="22" t="s">
        <v>411</v>
      </c>
      <c r="G149" s="22" t="s">
        <v>92</v>
      </c>
      <c r="H149" s="22" t="str">
        <f t="shared" si="31"/>
        <v>2Story</v>
      </c>
      <c r="I149" s="22">
        <f t="shared" si="30"/>
        <v>75.988545402704759</v>
      </c>
      <c r="J149" s="22" t="str">
        <f t="shared" si="32"/>
        <v>Above Average</v>
      </c>
      <c r="K149" s="22">
        <v>5</v>
      </c>
      <c r="L149" s="22" t="str">
        <f t="shared" si="33"/>
        <v>Low</v>
      </c>
      <c r="M149" s="22">
        <v>2001</v>
      </c>
      <c r="N149" s="22">
        <f t="shared" si="34"/>
        <v>0</v>
      </c>
      <c r="O149" s="22"/>
      <c r="P149" s="22">
        <v>2001</v>
      </c>
      <c r="Q149" s="22">
        <f t="shared" si="35"/>
        <v>0</v>
      </c>
      <c r="R149" s="23">
        <v>884</v>
      </c>
      <c r="S149" s="23" t="s">
        <v>311</v>
      </c>
      <c r="T149" s="23" t="s">
        <v>370</v>
      </c>
      <c r="U149" s="24">
        <v>884</v>
      </c>
      <c r="V149" s="24" t="str">
        <f t="shared" si="36"/>
        <v>no</v>
      </c>
      <c r="W149" s="24">
        <v>1151</v>
      </c>
      <c r="X149" s="24" t="str">
        <f t="shared" si="37"/>
        <v>no</v>
      </c>
      <c r="Y149" s="24" t="s">
        <v>412</v>
      </c>
      <c r="Z149" s="24">
        <f t="shared" si="38"/>
        <v>1</v>
      </c>
      <c r="AA149" s="24">
        <v>2035</v>
      </c>
      <c r="AB149" s="24" t="s">
        <v>311</v>
      </c>
      <c r="AC149" s="24" t="s">
        <v>369</v>
      </c>
      <c r="AD149" s="25">
        <v>0</v>
      </c>
      <c r="AE149" s="25">
        <v>0</v>
      </c>
      <c r="AF149" s="25">
        <v>2</v>
      </c>
      <c r="AG149" s="25">
        <v>1</v>
      </c>
      <c r="AH149" s="25">
        <v>3</v>
      </c>
      <c r="AI149" s="25" t="s">
        <v>414</v>
      </c>
      <c r="AJ149" s="57">
        <v>8</v>
      </c>
      <c r="AK149" s="57" t="str">
        <f t="shared" si="39"/>
        <v>More</v>
      </c>
      <c r="AL149" s="57" t="s">
        <v>97</v>
      </c>
      <c r="AM149" s="57" t="str">
        <f t="shared" si="40"/>
        <v>High</v>
      </c>
      <c r="AN149" s="62">
        <v>2</v>
      </c>
      <c r="AO149" s="62" t="str">
        <f t="shared" si="41"/>
        <v>More</v>
      </c>
      <c r="AP149" s="62">
        <v>434</v>
      </c>
      <c r="AQ149" s="62" t="str">
        <f t="shared" si="42"/>
        <v>no</v>
      </c>
      <c r="AR149" s="62" t="str">
        <f t="shared" si="43"/>
        <v>Below Average</v>
      </c>
      <c r="AS149" s="64">
        <v>1</v>
      </c>
      <c r="AT149" s="68">
        <v>76.224734498115794</v>
      </c>
      <c r="AU149" s="68" t="str">
        <f t="shared" si="44"/>
        <v>Above Average</v>
      </c>
      <c r="AV149" s="66">
        <v>222500</v>
      </c>
      <c r="AW149" s="66">
        <v>2919</v>
      </c>
      <c r="AX149" s="66" t="s">
        <v>311</v>
      </c>
    </row>
    <row r="150" spans="1:50" customFormat="1" x14ac:dyDescent="0.2">
      <c r="A150">
        <v>149</v>
      </c>
      <c r="B150" s="12" t="s">
        <v>90</v>
      </c>
      <c r="C150" s="12" t="s">
        <v>90</v>
      </c>
      <c r="D150" s="12" t="s">
        <v>91</v>
      </c>
      <c r="E150" s="22">
        <v>7</v>
      </c>
      <c r="F150" s="22" t="s">
        <v>411</v>
      </c>
      <c r="G150" s="22" t="s">
        <v>115</v>
      </c>
      <c r="H150" s="22" t="str">
        <f t="shared" si="31"/>
        <v>1Story</v>
      </c>
      <c r="I150" s="22">
        <f t="shared" si="30"/>
        <v>69.182127006168557</v>
      </c>
      <c r="J150" s="22" t="str">
        <f t="shared" si="32"/>
        <v>Below Average</v>
      </c>
      <c r="K150" s="22">
        <v>5</v>
      </c>
      <c r="L150" s="22" t="str">
        <f t="shared" si="33"/>
        <v>Low</v>
      </c>
      <c r="M150" s="22">
        <v>2004</v>
      </c>
      <c r="N150" s="22">
        <f t="shared" si="34"/>
        <v>0</v>
      </c>
      <c r="O150" s="22"/>
      <c r="P150" s="22">
        <v>2005</v>
      </c>
      <c r="Q150" s="22">
        <f t="shared" si="35"/>
        <v>0</v>
      </c>
      <c r="R150" s="23">
        <v>1080</v>
      </c>
      <c r="S150" s="23" t="s">
        <v>311</v>
      </c>
      <c r="T150" s="23" t="s">
        <v>369</v>
      </c>
      <c r="U150" s="24">
        <v>1080</v>
      </c>
      <c r="V150" s="24" t="str">
        <f t="shared" si="36"/>
        <v>no</v>
      </c>
      <c r="W150" s="24">
        <v>0</v>
      </c>
      <c r="X150" s="24" t="str">
        <f t="shared" si="37"/>
        <v>no</v>
      </c>
      <c r="Y150" s="24" t="s">
        <v>413</v>
      </c>
      <c r="Z150" s="24">
        <f t="shared" si="38"/>
        <v>0</v>
      </c>
      <c r="AA150" s="24">
        <v>1080</v>
      </c>
      <c r="AB150" s="24" t="s">
        <v>311</v>
      </c>
      <c r="AC150" s="24" t="s">
        <v>370</v>
      </c>
      <c r="AD150" s="25">
        <v>1</v>
      </c>
      <c r="AE150" s="25">
        <v>0</v>
      </c>
      <c r="AF150" s="25">
        <v>1</v>
      </c>
      <c r="AG150" s="25">
        <v>0</v>
      </c>
      <c r="AH150" s="25">
        <v>2</v>
      </c>
      <c r="AI150" s="25" t="s">
        <v>415</v>
      </c>
      <c r="AJ150" s="57">
        <v>6</v>
      </c>
      <c r="AK150" s="57" t="str">
        <f t="shared" si="39"/>
        <v>More</v>
      </c>
      <c r="AL150" s="57" t="s">
        <v>97</v>
      </c>
      <c r="AM150" s="57" t="str">
        <f t="shared" si="40"/>
        <v>High</v>
      </c>
      <c r="AN150" s="62">
        <v>0</v>
      </c>
      <c r="AO150" s="62" t="str">
        <f t="shared" si="41"/>
        <v>Less</v>
      </c>
      <c r="AP150" s="62">
        <v>0</v>
      </c>
      <c r="AQ150" s="62" t="str">
        <f t="shared" si="42"/>
        <v>no</v>
      </c>
      <c r="AR150" s="62" t="str">
        <f t="shared" si="43"/>
        <v>Below Average</v>
      </c>
      <c r="AS150" s="64">
        <v>0</v>
      </c>
      <c r="AT150" s="68">
        <v>65.277777777777771</v>
      </c>
      <c r="AU150" s="68" t="str">
        <f t="shared" si="44"/>
        <v>Below Average</v>
      </c>
      <c r="AV150" s="66">
        <v>141000</v>
      </c>
      <c r="AW150" s="66">
        <v>2160</v>
      </c>
      <c r="AX150" s="66" t="s">
        <v>311</v>
      </c>
    </row>
    <row r="151" spans="1:50" customFormat="1" x14ac:dyDescent="0.2">
      <c r="A151">
        <v>150</v>
      </c>
      <c r="B151" s="12" t="s">
        <v>90</v>
      </c>
      <c r="C151" s="12" t="s">
        <v>90</v>
      </c>
      <c r="D151" s="12" t="s">
        <v>91</v>
      </c>
      <c r="E151" s="22">
        <v>5</v>
      </c>
      <c r="F151" s="22" t="s">
        <v>195</v>
      </c>
      <c r="G151" s="22" t="s">
        <v>132</v>
      </c>
      <c r="H151" s="22" t="str">
        <f t="shared" si="31"/>
        <v>1Story</v>
      </c>
      <c r="I151" s="22">
        <f t="shared" si="30"/>
        <v>59.315963337771507</v>
      </c>
      <c r="J151" s="22" t="str">
        <f t="shared" si="32"/>
        <v>Below Average</v>
      </c>
      <c r="K151" s="22">
        <v>4</v>
      </c>
      <c r="L151" s="22" t="str">
        <f t="shared" si="33"/>
        <v>Low</v>
      </c>
      <c r="M151" s="22">
        <v>1936</v>
      </c>
      <c r="N151" s="22">
        <f t="shared" si="34"/>
        <v>1</v>
      </c>
      <c r="O151" s="22"/>
      <c r="P151" s="22">
        <v>1950</v>
      </c>
      <c r="Q151" s="22">
        <f t="shared" si="35"/>
        <v>1</v>
      </c>
      <c r="R151" s="23">
        <v>896</v>
      </c>
      <c r="S151" s="23" t="s">
        <v>311</v>
      </c>
      <c r="T151" s="23" t="s">
        <v>370</v>
      </c>
      <c r="U151" s="24">
        <v>896</v>
      </c>
      <c r="V151" s="24" t="str">
        <f t="shared" si="36"/>
        <v>no</v>
      </c>
      <c r="W151" s="24">
        <v>448</v>
      </c>
      <c r="X151" s="24" t="str">
        <f t="shared" si="37"/>
        <v>no</v>
      </c>
      <c r="Y151" s="24" t="s">
        <v>412</v>
      </c>
      <c r="Z151" s="24">
        <f t="shared" si="38"/>
        <v>1</v>
      </c>
      <c r="AA151" s="24">
        <v>1344</v>
      </c>
      <c r="AB151" s="24" t="s">
        <v>311</v>
      </c>
      <c r="AC151" s="24" t="s">
        <v>370</v>
      </c>
      <c r="AD151" s="25">
        <v>0</v>
      </c>
      <c r="AE151" s="25">
        <v>0</v>
      </c>
      <c r="AF151" s="25">
        <v>1</v>
      </c>
      <c r="AG151" s="25">
        <v>0</v>
      </c>
      <c r="AH151" s="25">
        <v>1</v>
      </c>
      <c r="AI151" s="25" t="s">
        <v>415</v>
      </c>
      <c r="AJ151" s="57">
        <v>7</v>
      </c>
      <c r="AK151" s="57" t="str">
        <f t="shared" si="39"/>
        <v>More</v>
      </c>
      <c r="AL151" s="57" t="s">
        <v>98</v>
      </c>
      <c r="AM151" s="57" t="str">
        <f t="shared" si="40"/>
        <v>Low</v>
      </c>
      <c r="AN151" s="62">
        <v>1</v>
      </c>
      <c r="AO151" s="62" t="str">
        <f t="shared" si="41"/>
        <v>Less</v>
      </c>
      <c r="AP151" s="62">
        <v>240</v>
      </c>
      <c r="AQ151" s="62" t="str">
        <f t="shared" si="42"/>
        <v>no</v>
      </c>
      <c r="AR151" s="62" t="str">
        <f t="shared" si="43"/>
        <v>Below Average</v>
      </c>
      <c r="AS151" s="64">
        <v>0</v>
      </c>
      <c r="AT151" s="68">
        <v>51.339285714285715</v>
      </c>
      <c r="AU151" s="68" t="str">
        <f t="shared" si="44"/>
        <v>Below Average</v>
      </c>
      <c r="AV151" s="66">
        <v>115000</v>
      </c>
      <c r="AW151" s="66">
        <v>2240</v>
      </c>
      <c r="AX151" s="66" t="s">
        <v>311</v>
      </c>
    </row>
    <row r="152" spans="1:50" customFormat="1" x14ac:dyDescent="0.2">
      <c r="A152">
        <v>151</v>
      </c>
      <c r="B152" s="12" t="s">
        <v>90</v>
      </c>
      <c r="C152" s="12" t="s">
        <v>90</v>
      </c>
      <c r="D152" s="12" t="s">
        <v>91</v>
      </c>
      <c r="E152" s="22">
        <v>5</v>
      </c>
      <c r="F152" s="22" t="s">
        <v>195</v>
      </c>
      <c r="G152" s="22" t="s">
        <v>115</v>
      </c>
      <c r="H152" s="22" t="str">
        <f t="shared" si="31"/>
        <v>1Story</v>
      </c>
      <c r="I152" s="22">
        <f t="shared" si="30"/>
        <v>69.182127006168557</v>
      </c>
      <c r="J152" s="22" t="str">
        <f t="shared" si="32"/>
        <v>Below Average</v>
      </c>
      <c r="K152" s="22">
        <v>6</v>
      </c>
      <c r="L152" s="22" t="str">
        <f t="shared" si="33"/>
        <v>High</v>
      </c>
      <c r="M152" s="22">
        <v>1975</v>
      </c>
      <c r="N152" s="22">
        <f t="shared" si="34"/>
        <v>0</v>
      </c>
      <c r="O152" s="22"/>
      <c r="P152" s="22">
        <v>1975</v>
      </c>
      <c r="Q152" s="22">
        <f t="shared" si="35"/>
        <v>0</v>
      </c>
      <c r="R152" s="23">
        <v>969</v>
      </c>
      <c r="S152" s="23" t="s">
        <v>311</v>
      </c>
      <c r="T152" s="23" t="s">
        <v>370</v>
      </c>
      <c r="U152" s="24">
        <v>969</v>
      </c>
      <c r="V152" s="24" t="str">
        <f t="shared" si="36"/>
        <v>no</v>
      </c>
      <c r="W152" s="24">
        <v>0</v>
      </c>
      <c r="X152" s="24" t="str">
        <f t="shared" si="37"/>
        <v>no</v>
      </c>
      <c r="Y152" s="24" t="s">
        <v>413</v>
      </c>
      <c r="Z152" s="24">
        <f t="shared" si="38"/>
        <v>1</v>
      </c>
      <c r="AA152" s="24">
        <v>969</v>
      </c>
      <c r="AB152" s="24" t="s">
        <v>311</v>
      </c>
      <c r="AC152" s="24" t="s">
        <v>370</v>
      </c>
      <c r="AD152" s="25">
        <v>0</v>
      </c>
      <c r="AE152" s="25">
        <v>0</v>
      </c>
      <c r="AF152" s="25">
        <v>1</v>
      </c>
      <c r="AG152" s="25">
        <v>1</v>
      </c>
      <c r="AH152" s="25">
        <v>2</v>
      </c>
      <c r="AI152" s="25" t="s">
        <v>415</v>
      </c>
      <c r="AJ152" s="57">
        <v>5</v>
      </c>
      <c r="AK152" s="57" t="str">
        <f t="shared" si="39"/>
        <v>Less</v>
      </c>
      <c r="AL152" s="57" t="s">
        <v>98</v>
      </c>
      <c r="AM152" s="57" t="str">
        <f t="shared" si="40"/>
        <v>Low</v>
      </c>
      <c r="AN152" s="62">
        <v>2</v>
      </c>
      <c r="AO152" s="62" t="str">
        <f t="shared" si="41"/>
        <v>More</v>
      </c>
      <c r="AP152" s="62">
        <v>440</v>
      </c>
      <c r="AQ152" s="62" t="str">
        <f t="shared" si="42"/>
        <v>no</v>
      </c>
      <c r="AR152" s="62" t="str">
        <f t="shared" si="43"/>
        <v>Below Average</v>
      </c>
      <c r="AS152" s="64">
        <v>0</v>
      </c>
      <c r="AT152" s="68">
        <v>62.951496388028893</v>
      </c>
      <c r="AU152" s="68" t="str">
        <f t="shared" si="44"/>
        <v>Below Average</v>
      </c>
      <c r="AV152" s="66">
        <v>122000</v>
      </c>
      <c r="AW152" s="66">
        <v>1938</v>
      </c>
      <c r="AX152" s="66" t="s">
        <v>311</v>
      </c>
    </row>
    <row r="153" spans="1:50" customFormat="1" x14ac:dyDescent="0.2">
      <c r="A153">
        <v>152</v>
      </c>
      <c r="B153" s="12" t="s">
        <v>90</v>
      </c>
      <c r="C153" s="12" t="s">
        <v>90</v>
      </c>
      <c r="D153" s="12" t="s">
        <v>91</v>
      </c>
      <c r="E153" s="22">
        <v>8</v>
      </c>
      <c r="F153" s="22" t="s">
        <v>411</v>
      </c>
      <c r="G153" s="22" t="s">
        <v>115</v>
      </c>
      <c r="H153" s="22" t="str">
        <f t="shared" si="31"/>
        <v>1Story</v>
      </c>
      <c r="I153" s="22">
        <f t="shared" si="30"/>
        <v>69.182127006168557</v>
      </c>
      <c r="J153" s="22" t="str">
        <f t="shared" si="32"/>
        <v>Below Average</v>
      </c>
      <c r="K153" s="22">
        <v>5</v>
      </c>
      <c r="L153" s="22" t="str">
        <f t="shared" si="33"/>
        <v>Low</v>
      </c>
      <c r="M153" s="22">
        <v>2007</v>
      </c>
      <c r="N153" s="22">
        <f t="shared" si="34"/>
        <v>0</v>
      </c>
      <c r="O153" s="22"/>
      <c r="P153" s="22">
        <v>2008</v>
      </c>
      <c r="Q153" s="22">
        <f t="shared" si="35"/>
        <v>0</v>
      </c>
      <c r="R153" s="23">
        <v>1710</v>
      </c>
      <c r="S153" s="23" t="s">
        <v>311</v>
      </c>
      <c r="T153" s="23" t="s">
        <v>369</v>
      </c>
      <c r="U153" s="24">
        <v>1710</v>
      </c>
      <c r="V153" s="24" t="str">
        <f t="shared" si="36"/>
        <v>no</v>
      </c>
      <c r="W153" s="24">
        <v>0</v>
      </c>
      <c r="X153" s="24" t="str">
        <f t="shared" si="37"/>
        <v>no</v>
      </c>
      <c r="Y153" s="24" t="s">
        <v>413</v>
      </c>
      <c r="Z153" s="24">
        <f t="shared" si="38"/>
        <v>1</v>
      </c>
      <c r="AA153" s="24">
        <v>1710</v>
      </c>
      <c r="AB153" s="24" t="s">
        <v>311</v>
      </c>
      <c r="AC153" s="24" t="s">
        <v>369</v>
      </c>
      <c r="AD153" s="25">
        <v>1</v>
      </c>
      <c r="AE153" s="25">
        <v>0</v>
      </c>
      <c r="AF153" s="25">
        <v>2</v>
      </c>
      <c r="AG153" s="25">
        <v>0</v>
      </c>
      <c r="AH153" s="25">
        <v>3</v>
      </c>
      <c r="AI153" s="25" t="s">
        <v>414</v>
      </c>
      <c r="AJ153" s="57">
        <v>6</v>
      </c>
      <c r="AK153" s="57" t="str">
        <f t="shared" si="39"/>
        <v>More</v>
      </c>
      <c r="AL153" s="57" t="s">
        <v>97</v>
      </c>
      <c r="AM153" s="57" t="str">
        <f t="shared" si="40"/>
        <v>High</v>
      </c>
      <c r="AN153" s="62">
        <v>3</v>
      </c>
      <c r="AO153" s="62" t="str">
        <f t="shared" si="41"/>
        <v>More</v>
      </c>
      <c r="AP153" s="62">
        <v>866</v>
      </c>
      <c r="AQ153" s="62" t="str">
        <f t="shared" si="42"/>
        <v>no</v>
      </c>
      <c r="AR153" s="62" t="str">
        <f t="shared" si="43"/>
        <v>Above Average</v>
      </c>
      <c r="AS153" s="64">
        <v>1</v>
      </c>
      <c r="AT153" s="68">
        <v>108.88947368421053</v>
      </c>
      <c r="AU153" s="68" t="str">
        <f t="shared" si="44"/>
        <v>Above Average</v>
      </c>
      <c r="AV153" s="66">
        <v>372402</v>
      </c>
      <c r="AW153" s="66">
        <v>3420</v>
      </c>
      <c r="AX153" s="66" t="s">
        <v>311</v>
      </c>
    </row>
    <row r="154" spans="1:50" customFormat="1" x14ac:dyDescent="0.2">
      <c r="A154">
        <v>153</v>
      </c>
      <c r="B154" s="12" t="s">
        <v>90</v>
      </c>
      <c r="C154" s="12" t="s">
        <v>90</v>
      </c>
      <c r="D154" s="12" t="s">
        <v>91</v>
      </c>
      <c r="E154" s="22">
        <v>6</v>
      </c>
      <c r="F154" s="22" t="s">
        <v>195</v>
      </c>
      <c r="G154" s="22" t="s">
        <v>92</v>
      </c>
      <c r="H154" s="22" t="str">
        <f t="shared" si="31"/>
        <v>2Story</v>
      </c>
      <c r="I154" s="22">
        <f t="shared" si="30"/>
        <v>75.988545402704759</v>
      </c>
      <c r="J154" s="22" t="str">
        <f t="shared" si="32"/>
        <v>Above Average</v>
      </c>
      <c r="K154" s="22">
        <v>5</v>
      </c>
      <c r="L154" s="22" t="str">
        <f t="shared" si="33"/>
        <v>Low</v>
      </c>
      <c r="M154" s="22">
        <v>1971</v>
      </c>
      <c r="N154" s="22">
        <f t="shared" si="34"/>
        <v>0</v>
      </c>
      <c r="O154" s="22"/>
      <c r="P154" s="22">
        <v>1971</v>
      </c>
      <c r="Q154" s="22">
        <f t="shared" si="35"/>
        <v>0</v>
      </c>
      <c r="R154" s="23">
        <v>825</v>
      </c>
      <c r="S154" s="23" t="s">
        <v>311</v>
      </c>
      <c r="T154" s="23" t="s">
        <v>370</v>
      </c>
      <c r="U154" s="24">
        <v>1097</v>
      </c>
      <c r="V154" s="24" t="str">
        <f t="shared" si="36"/>
        <v>no</v>
      </c>
      <c r="W154" s="24">
        <v>896</v>
      </c>
      <c r="X154" s="24" t="str">
        <f t="shared" si="37"/>
        <v>no</v>
      </c>
      <c r="Y154" s="24" t="s">
        <v>412</v>
      </c>
      <c r="Z154" s="24">
        <f t="shared" si="38"/>
        <v>0</v>
      </c>
      <c r="AA154" s="24">
        <v>1993</v>
      </c>
      <c r="AB154" s="24" t="s">
        <v>311</v>
      </c>
      <c r="AC154" s="24" t="s">
        <v>369</v>
      </c>
      <c r="AD154" s="25">
        <v>0</v>
      </c>
      <c r="AE154" s="25">
        <v>0</v>
      </c>
      <c r="AF154" s="25">
        <v>2</v>
      </c>
      <c r="AG154" s="25">
        <v>1</v>
      </c>
      <c r="AH154" s="25">
        <v>3</v>
      </c>
      <c r="AI154" s="25" t="s">
        <v>414</v>
      </c>
      <c r="AJ154" s="57">
        <v>8</v>
      </c>
      <c r="AK154" s="57" t="str">
        <f t="shared" si="39"/>
        <v>More</v>
      </c>
      <c r="AL154" s="57" t="s">
        <v>98</v>
      </c>
      <c r="AM154" s="57" t="str">
        <f t="shared" si="40"/>
        <v>Low</v>
      </c>
      <c r="AN154" s="62">
        <v>2</v>
      </c>
      <c r="AO154" s="62" t="str">
        <f t="shared" si="41"/>
        <v>More</v>
      </c>
      <c r="AP154" s="62">
        <v>495</v>
      </c>
      <c r="AQ154" s="62" t="str">
        <f t="shared" si="42"/>
        <v>no</v>
      </c>
      <c r="AR154" s="62" t="str">
        <f t="shared" si="43"/>
        <v>Above Average</v>
      </c>
      <c r="AS154" s="64">
        <v>1</v>
      </c>
      <c r="AT154" s="68">
        <v>67.423704755145494</v>
      </c>
      <c r="AU154" s="68" t="str">
        <f t="shared" si="44"/>
        <v>Below Average</v>
      </c>
      <c r="AV154" s="66">
        <v>190000</v>
      </c>
      <c r="AW154" s="66">
        <v>2818</v>
      </c>
      <c r="AX154" s="66" t="s">
        <v>311</v>
      </c>
    </row>
    <row r="155" spans="1:50" customFormat="1" x14ac:dyDescent="0.2">
      <c r="A155">
        <v>154</v>
      </c>
      <c r="B155" s="12" t="s">
        <v>90</v>
      </c>
      <c r="C155" s="12" t="s">
        <v>90</v>
      </c>
      <c r="D155" s="12" t="s">
        <v>91</v>
      </c>
      <c r="E155" s="22">
        <v>6</v>
      </c>
      <c r="F155" s="22" t="s">
        <v>195</v>
      </c>
      <c r="G155" s="22" t="s">
        <v>115</v>
      </c>
      <c r="H155" s="22" t="str">
        <f t="shared" si="31"/>
        <v>1Story</v>
      </c>
      <c r="I155" s="22">
        <f t="shared" si="30"/>
        <v>69.182127006168557</v>
      </c>
      <c r="J155" s="22" t="str">
        <f t="shared" si="32"/>
        <v>Below Average</v>
      </c>
      <c r="K155" s="22">
        <v>7</v>
      </c>
      <c r="L155" s="22" t="str">
        <f t="shared" si="33"/>
        <v>High</v>
      </c>
      <c r="M155" s="22">
        <v>1960</v>
      </c>
      <c r="N155" s="22">
        <f t="shared" si="34"/>
        <v>0</v>
      </c>
      <c r="O155" s="22"/>
      <c r="P155" s="22">
        <v>1975</v>
      </c>
      <c r="Q155" s="22">
        <f t="shared" si="35"/>
        <v>0</v>
      </c>
      <c r="R155" s="23">
        <v>1602</v>
      </c>
      <c r="S155" s="23" t="s">
        <v>311</v>
      </c>
      <c r="T155" s="23" t="s">
        <v>369</v>
      </c>
      <c r="U155" s="24">
        <v>1252</v>
      </c>
      <c r="V155" s="24" t="str">
        <f t="shared" si="36"/>
        <v>no</v>
      </c>
      <c r="W155" s="24">
        <v>0</v>
      </c>
      <c r="X155" s="24" t="str">
        <f t="shared" si="37"/>
        <v>no</v>
      </c>
      <c r="Y155" s="24" t="s">
        <v>413</v>
      </c>
      <c r="Z155" s="24">
        <f t="shared" si="38"/>
        <v>1</v>
      </c>
      <c r="AA155" s="24">
        <v>1252</v>
      </c>
      <c r="AB155" s="24" t="s">
        <v>311</v>
      </c>
      <c r="AC155" s="24" t="s">
        <v>370</v>
      </c>
      <c r="AD155" s="25">
        <v>1</v>
      </c>
      <c r="AE155" s="25">
        <v>0</v>
      </c>
      <c r="AF155" s="25">
        <v>1</v>
      </c>
      <c r="AG155" s="25">
        <v>0</v>
      </c>
      <c r="AH155" s="25">
        <v>2</v>
      </c>
      <c r="AI155" s="25" t="s">
        <v>415</v>
      </c>
      <c r="AJ155" s="57">
        <v>4</v>
      </c>
      <c r="AK155" s="57" t="str">
        <f t="shared" si="39"/>
        <v>Less</v>
      </c>
      <c r="AL155" s="57" t="s">
        <v>98</v>
      </c>
      <c r="AM155" s="57" t="str">
        <f t="shared" si="40"/>
        <v>Low</v>
      </c>
      <c r="AN155" s="62">
        <v>2</v>
      </c>
      <c r="AO155" s="62" t="str">
        <f t="shared" si="41"/>
        <v>More</v>
      </c>
      <c r="AP155" s="62">
        <v>564</v>
      </c>
      <c r="AQ155" s="62" t="str">
        <f t="shared" si="42"/>
        <v>no</v>
      </c>
      <c r="AR155" s="62" t="str">
        <f t="shared" si="43"/>
        <v>Above Average</v>
      </c>
      <c r="AS155" s="64">
        <v>1</v>
      </c>
      <c r="AT155" s="68">
        <v>82.340574632095311</v>
      </c>
      <c r="AU155" s="68" t="str">
        <f t="shared" si="44"/>
        <v>Above Average</v>
      </c>
      <c r="AV155" s="66">
        <v>235000</v>
      </c>
      <c r="AW155" s="66">
        <v>2854</v>
      </c>
      <c r="AX155" s="66" t="s">
        <v>311</v>
      </c>
    </row>
    <row r="156" spans="1:50" customFormat="1" x14ac:dyDescent="0.2">
      <c r="A156">
        <v>155</v>
      </c>
      <c r="B156" s="12" t="s">
        <v>90</v>
      </c>
      <c r="C156" s="12" t="s">
        <v>90</v>
      </c>
      <c r="D156" s="12" t="s">
        <v>91</v>
      </c>
      <c r="E156" s="22">
        <v>6</v>
      </c>
      <c r="F156" s="22" t="s">
        <v>195</v>
      </c>
      <c r="G156" s="22" t="s">
        <v>115</v>
      </c>
      <c r="H156" s="22" t="str">
        <f t="shared" si="31"/>
        <v>1Story</v>
      </c>
      <c r="I156" s="22">
        <f t="shared" si="30"/>
        <v>69.182127006168557</v>
      </c>
      <c r="J156" s="22" t="str">
        <f t="shared" si="32"/>
        <v>Below Average</v>
      </c>
      <c r="K156" s="22">
        <v>5</v>
      </c>
      <c r="L156" s="22" t="str">
        <f t="shared" si="33"/>
        <v>Low</v>
      </c>
      <c r="M156" s="22">
        <v>1923</v>
      </c>
      <c r="N156" s="22">
        <f t="shared" si="34"/>
        <v>1</v>
      </c>
      <c r="O156" s="22"/>
      <c r="P156" s="22">
        <v>1950</v>
      </c>
      <c r="Q156" s="22">
        <f t="shared" si="35"/>
        <v>1</v>
      </c>
      <c r="R156" s="23">
        <v>1200</v>
      </c>
      <c r="S156" s="23" t="s">
        <v>311</v>
      </c>
      <c r="T156" s="23" t="s">
        <v>369</v>
      </c>
      <c r="U156" s="24">
        <v>1200</v>
      </c>
      <c r="V156" s="24" t="str">
        <f t="shared" si="36"/>
        <v>no</v>
      </c>
      <c r="W156" s="24">
        <v>0</v>
      </c>
      <c r="X156" s="24" t="str">
        <f t="shared" si="37"/>
        <v>no</v>
      </c>
      <c r="Y156" s="24" t="s">
        <v>413</v>
      </c>
      <c r="Z156" s="24">
        <f t="shared" si="38"/>
        <v>0</v>
      </c>
      <c r="AA156" s="24">
        <v>1200</v>
      </c>
      <c r="AB156" s="24" t="s">
        <v>311</v>
      </c>
      <c r="AC156" s="24" t="s">
        <v>370</v>
      </c>
      <c r="AD156" s="25">
        <v>0</v>
      </c>
      <c r="AE156" s="25">
        <v>0</v>
      </c>
      <c r="AF156" s="25">
        <v>1</v>
      </c>
      <c r="AG156" s="25">
        <v>0</v>
      </c>
      <c r="AH156" s="25">
        <v>1</v>
      </c>
      <c r="AI156" s="25" t="s">
        <v>415</v>
      </c>
      <c r="AJ156" s="57">
        <v>7</v>
      </c>
      <c r="AK156" s="57" t="str">
        <f t="shared" si="39"/>
        <v>More</v>
      </c>
      <c r="AL156" s="57" t="s">
        <v>98</v>
      </c>
      <c r="AM156" s="57" t="str">
        <f t="shared" si="40"/>
        <v>Low</v>
      </c>
      <c r="AN156" s="62">
        <v>1</v>
      </c>
      <c r="AO156" s="62" t="str">
        <f t="shared" si="41"/>
        <v>Less</v>
      </c>
      <c r="AP156" s="62">
        <v>312</v>
      </c>
      <c r="AQ156" s="62" t="str">
        <f t="shared" si="42"/>
        <v>no</v>
      </c>
      <c r="AR156" s="62" t="str">
        <f t="shared" si="43"/>
        <v>Below Average</v>
      </c>
      <c r="AS156" s="64">
        <v>0</v>
      </c>
      <c r="AT156" s="68">
        <v>52.083333333333336</v>
      </c>
      <c r="AU156" s="68" t="str">
        <f t="shared" si="44"/>
        <v>Below Average</v>
      </c>
      <c r="AV156" s="66">
        <v>125000</v>
      </c>
      <c r="AW156" s="66">
        <v>2400</v>
      </c>
      <c r="AX156" s="66" t="s">
        <v>311</v>
      </c>
    </row>
    <row r="157" spans="1:50" customFormat="1" x14ac:dyDescent="0.2">
      <c r="A157">
        <v>156</v>
      </c>
      <c r="B157" s="12" t="s">
        <v>144</v>
      </c>
      <c r="C157" s="12" t="s">
        <v>90</v>
      </c>
      <c r="D157" s="12" t="s">
        <v>91</v>
      </c>
      <c r="E157" s="22">
        <v>6</v>
      </c>
      <c r="F157" s="22" t="s">
        <v>195</v>
      </c>
      <c r="G157" s="22" t="s">
        <v>132</v>
      </c>
      <c r="H157" s="22" t="str">
        <f t="shared" si="31"/>
        <v>1Story</v>
      </c>
      <c r="I157" s="22">
        <f t="shared" si="30"/>
        <v>59.315963337771507</v>
      </c>
      <c r="J157" s="22" t="str">
        <f t="shared" si="32"/>
        <v>Below Average</v>
      </c>
      <c r="K157" s="22">
        <v>5</v>
      </c>
      <c r="L157" s="22" t="str">
        <f t="shared" si="33"/>
        <v>Low</v>
      </c>
      <c r="M157" s="22">
        <v>1924</v>
      </c>
      <c r="N157" s="22">
        <f t="shared" si="34"/>
        <v>1</v>
      </c>
      <c r="O157" s="22"/>
      <c r="P157" s="22">
        <v>1950</v>
      </c>
      <c r="Q157" s="22">
        <f t="shared" si="35"/>
        <v>1</v>
      </c>
      <c r="R157" s="23">
        <v>572</v>
      </c>
      <c r="S157" s="23" t="s">
        <v>311</v>
      </c>
      <c r="T157" s="23" t="s">
        <v>370</v>
      </c>
      <c r="U157" s="24">
        <v>572</v>
      </c>
      <c r="V157" s="24" t="str">
        <f t="shared" si="36"/>
        <v>no</v>
      </c>
      <c r="W157" s="24">
        <v>524</v>
      </c>
      <c r="X157" s="24" t="str">
        <f t="shared" si="37"/>
        <v>no</v>
      </c>
      <c r="Y157" s="24" t="s">
        <v>412</v>
      </c>
      <c r="Z157" s="24">
        <f t="shared" si="38"/>
        <v>0</v>
      </c>
      <c r="AA157" s="24">
        <v>1096</v>
      </c>
      <c r="AB157" s="24" t="s">
        <v>311</v>
      </c>
      <c r="AC157" s="24" t="s">
        <v>370</v>
      </c>
      <c r="AD157" s="25">
        <v>0</v>
      </c>
      <c r="AE157" s="25">
        <v>0</v>
      </c>
      <c r="AF157" s="25">
        <v>1</v>
      </c>
      <c r="AG157" s="25">
        <v>0</v>
      </c>
      <c r="AH157" s="25">
        <v>1</v>
      </c>
      <c r="AI157" s="25" t="s">
        <v>415</v>
      </c>
      <c r="AJ157" s="57">
        <v>5</v>
      </c>
      <c r="AK157" s="57" t="str">
        <f t="shared" si="39"/>
        <v>Less</v>
      </c>
      <c r="AL157" s="57" t="s">
        <v>98</v>
      </c>
      <c r="AM157" s="57" t="str">
        <f t="shared" si="40"/>
        <v>Low</v>
      </c>
      <c r="AN157" s="62">
        <v>0</v>
      </c>
      <c r="AO157" s="62" t="str">
        <f t="shared" si="41"/>
        <v>Less</v>
      </c>
      <c r="AP157" s="62">
        <v>0</v>
      </c>
      <c r="AQ157" s="62" t="str">
        <f t="shared" si="42"/>
        <v>no</v>
      </c>
      <c r="AR157" s="62" t="str">
        <f t="shared" si="43"/>
        <v>Below Average</v>
      </c>
      <c r="AS157" s="64">
        <v>0</v>
      </c>
      <c r="AT157" s="68">
        <v>47.362110311750598</v>
      </c>
      <c r="AU157" s="68" t="str">
        <f t="shared" si="44"/>
        <v>Below Average</v>
      </c>
      <c r="AV157" s="66">
        <v>79000</v>
      </c>
      <c r="AW157" s="66">
        <v>1668</v>
      </c>
      <c r="AX157" s="66" t="s">
        <v>311</v>
      </c>
    </row>
    <row r="158" spans="1:50" customFormat="1" x14ac:dyDescent="0.2">
      <c r="A158">
        <v>157</v>
      </c>
      <c r="B158" s="12" t="s">
        <v>90</v>
      </c>
      <c r="C158" s="12" t="s">
        <v>90</v>
      </c>
      <c r="D158" s="12" t="s">
        <v>91</v>
      </c>
      <c r="E158" s="22">
        <v>5</v>
      </c>
      <c r="F158" s="22" t="s">
        <v>195</v>
      </c>
      <c r="G158" s="22" t="s">
        <v>115</v>
      </c>
      <c r="H158" s="22" t="str">
        <f t="shared" si="31"/>
        <v>1Story</v>
      </c>
      <c r="I158" s="22">
        <f t="shared" si="30"/>
        <v>69.182127006168557</v>
      </c>
      <c r="J158" s="22" t="str">
        <f t="shared" si="32"/>
        <v>Below Average</v>
      </c>
      <c r="K158" s="22">
        <v>7</v>
      </c>
      <c r="L158" s="22" t="str">
        <f t="shared" si="33"/>
        <v>High</v>
      </c>
      <c r="M158" s="22">
        <v>1950</v>
      </c>
      <c r="N158" s="22">
        <f t="shared" si="34"/>
        <v>1</v>
      </c>
      <c r="O158" s="22"/>
      <c r="P158" s="22">
        <v>1950</v>
      </c>
      <c r="Q158" s="22">
        <f t="shared" si="35"/>
        <v>1</v>
      </c>
      <c r="R158" s="23">
        <v>0</v>
      </c>
      <c r="S158" s="23" t="s">
        <v>313</v>
      </c>
      <c r="T158" s="23" t="s">
        <v>370</v>
      </c>
      <c r="U158" s="24">
        <v>1040</v>
      </c>
      <c r="V158" s="24" t="str">
        <f t="shared" si="36"/>
        <v>no</v>
      </c>
      <c r="W158" s="24">
        <v>0</v>
      </c>
      <c r="X158" s="24" t="str">
        <f t="shared" si="37"/>
        <v>no</v>
      </c>
      <c r="Y158" s="24" t="s">
        <v>413</v>
      </c>
      <c r="Z158" s="24">
        <f t="shared" si="38"/>
        <v>1</v>
      </c>
      <c r="AA158" s="24">
        <v>1040</v>
      </c>
      <c r="AB158" s="24" t="s">
        <v>311</v>
      </c>
      <c r="AC158" s="24" t="s">
        <v>370</v>
      </c>
      <c r="AD158" s="25">
        <v>0</v>
      </c>
      <c r="AE158" s="25">
        <v>0</v>
      </c>
      <c r="AF158" s="25">
        <v>1</v>
      </c>
      <c r="AG158" s="25">
        <v>0</v>
      </c>
      <c r="AH158" s="25">
        <v>1</v>
      </c>
      <c r="AI158" s="25" t="s">
        <v>415</v>
      </c>
      <c r="AJ158" s="57">
        <v>5</v>
      </c>
      <c r="AK158" s="57" t="str">
        <f t="shared" si="39"/>
        <v>Less</v>
      </c>
      <c r="AL158" s="57" t="s">
        <v>98</v>
      </c>
      <c r="AM158" s="57" t="str">
        <f t="shared" si="40"/>
        <v>Low</v>
      </c>
      <c r="AN158" s="62">
        <v>2</v>
      </c>
      <c r="AO158" s="62" t="str">
        <f t="shared" si="41"/>
        <v>More</v>
      </c>
      <c r="AP158" s="62">
        <v>625</v>
      </c>
      <c r="AQ158" s="62" t="str">
        <f t="shared" si="42"/>
        <v>no</v>
      </c>
      <c r="AR158" s="62" t="str">
        <f t="shared" si="43"/>
        <v>Above Average</v>
      </c>
      <c r="AS158" s="64">
        <v>0</v>
      </c>
      <c r="AT158" s="68">
        <v>105.28846153846153</v>
      </c>
      <c r="AU158" s="68" t="str">
        <f t="shared" si="44"/>
        <v>Above Average</v>
      </c>
      <c r="AV158" s="66">
        <v>109500</v>
      </c>
      <c r="AW158" s="66">
        <v>1040</v>
      </c>
      <c r="AX158" s="66" t="s">
        <v>311</v>
      </c>
    </row>
    <row r="159" spans="1:50" customFormat="1" x14ac:dyDescent="0.2">
      <c r="A159">
        <v>158</v>
      </c>
      <c r="B159" s="12" t="s">
        <v>90</v>
      </c>
      <c r="C159" s="12" t="s">
        <v>90</v>
      </c>
      <c r="D159" s="12" t="s">
        <v>91</v>
      </c>
      <c r="E159" s="22">
        <v>8</v>
      </c>
      <c r="F159" s="22" t="s">
        <v>411</v>
      </c>
      <c r="G159" s="22" t="s">
        <v>92</v>
      </c>
      <c r="H159" s="22" t="str">
        <f t="shared" si="31"/>
        <v>2Story</v>
      </c>
      <c r="I159" s="22">
        <f t="shared" si="30"/>
        <v>75.988545402704759</v>
      </c>
      <c r="J159" s="22" t="str">
        <f t="shared" si="32"/>
        <v>Above Average</v>
      </c>
      <c r="K159" s="22">
        <v>5</v>
      </c>
      <c r="L159" s="22" t="str">
        <f t="shared" si="33"/>
        <v>Low</v>
      </c>
      <c r="M159" s="22">
        <v>2009</v>
      </c>
      <c r="N159" s="22">
        <f t="shared" si="34"/>
        <v>0</v>
      </c>
      <c r="O159" s="22"/>
      <c r="P159" s="22">
        <v>2010</v>
      </c>
      <c r="Q159" s="22">
        <f t="shared" si="35"/>
        <v>0</v>
      </c>
      <c r="R159" s="23">
        <v>774</v>
      </c>
      <c r="S159" s="23" t="s">
        <v>311</v>
      </c>
      <c r="T159" s="23" t="s">
        <v>370</v>
      </c>
      <c r="U159" s="24">
        <v>774</v>
      </c>
      <c r="V159" s="24" t="str">
        <f t="shared" si="36"/>
        <v>no</v>
      </c>
      <c r="W159" s="24">
        <v>1194</v>
      </c>
      <c r="X159" s="24" t="str">
        <f t="shared" si="37"/>
        <v>no</v>
      </c>
      <c r="Y159" s="24" t="s">
        <v>412</v>
      </c>
      <c r="Z159" s="24">
        <f t="shared" si="38"/>
        <v>1</v>
      </c>
      <c r="AA159" s="24">
        <v>1968</v>
      </c>
      <c r="AB159" s="24" t="s">
        <v>311</v>
      </c>
      <c r="AC159" s="24" t="s">
        <v>369</v>
      </c>
      <c r="AD159" s="25">
        <v>0</v>
      </c>
      <c r="AE159" s="25">
        <v>0</v>
      </c>
      <c r="AF159" s="25">
        <v>2</v>
      </c>
      <c r="AG159" s="25">
        <v>1</v>
      </c>
      <c r="AH159" s="25">
        <v>3</v>
      </c>
      <c r="AI159" s="25" t="s">
        <v>414</v>
      </c>
      <c r="AJ159" s="57">
        <v>8</v>
      </c>
      <c r="AK159" s="57" t="str">
        <f t="shared" si="39"/>
        <v>More</v>
      </c>
      <c r="AL159" s="57" t="s">
        <v>104</v>
      </c>
      <c r="AM159" s="57" t="str">
        <f t="shared" si="40"/>
        <v>High</v>
      </c>
      <c r="AN159" s="62">
        <v>3</v>
      </c>
      <c r="AO159" s="62" t="str">
        <f t="shared" si="41"/>
        <v>More</v>
      </c>
      <c r="AP159" s="62">
        <v>680</v>
      </c>
      <c r="AQ159" s="62" t="str">
        <f t="shared" si="42"/>
        <v>no</v>
      </c>
      <c r="AR159" s="62" t="str">
        <f t="shared" si="43"/>
        <v>Above Average</v>
      </c>
      <c r="AS159" s="64">
        <v>1</v>
      </c>
      <c r="AT159" s="68">
        <v>98.285922684172135</v>
      </c>
      <c r="AU159" s="68" t="str">
        <f t="shared" si="44"/>
        <v>Above Average</v>
      </c>
      <c r="AV159" s="66">
        <v>269500</v>
      </c>
      <c r="AW159" s="66">
        <v>2742</v>
      </c>
      <c r="AX159" s="66" t="s">
        <v>311</v>
      </c>
    </row>
    <row r="160" spans="1:50" customFormat="1" x14ac:dyDescent="0.2">
      <c r="A160">
        <v>159</v>
      </c>
      <c r="B160" s="12" t="s">
        <v>90</v>
      </c>
      <c r="C160" s="12" t="s">
        <v>90</v>
      </c>
      <c r="D160" s="12" t="s">
        <v>91</v>
      </c>
      <c r="E160" s="22">
        <v>7</v>
      </c>
      <c r="F160" s="22" t="s">
        <v>411</v>
      </c>
      <c r="G160" s="22" t="s">
        <v>92</v>
      </c>
      <c r="H160" s="22" t="str">
        <f t="shared" si="31"/>
        <v>2Story</v>
      </c>
      <c r="I160" s="22">
        <f t="shared" si="30"/>
        <v>75.988545402704759</v>
      </c>
      <c r="J160" s="22" t="str">
        <f t="shared" si="32"/>
        <v>Above Average</v>
      </c>
      <c r="K160" s="22">
        <v>5</v>
      </c>
      <c r="L160" s="22" t="str">
        <f t="shared" si="33"/>
        <v>Low</v>
      </c>
      <c r="M160" s="22">
        <v>2004</v>
      </c>
      <c r="N160" s="22">
        <f t="shared" si="34"/>
        <v>0</v>
      </c>
      <c r="O160" s="22"/>
      <c r="P160" s="22">
        <v>2005</v>
      </c>
      <c r="Q160" s="22">
        <f t="shared" si="35"/>
        <v>0</v>
      </c>
      <c r="R160" s="23">
        <v>991</v>
      </c>
      <c r="S160" s="23" t="s">
        <v>311</v>
      </c>
      <c r="T160" s="23" t="s">
        <v>370</v>
      </c>
      <c r="U160" s="24">
        <v>991</v>
      </c>
      <c r="V160" s="24" t="str">
        <f t="shared" si="36"/>
        <v>no</v>
      </c>
      <c r="W160" s="24">
        <v>956</v>
      </c>
      <c r="X160" s="24" t="str">
        <f t="shared" si="37"/>
        <v>no</v>
      </c>
      <c r="Y160" s="24" t="s">
        <v>412</v>
      </c>
      <c r="Z160" s="24">
        <f t="shared" si="38"/>
        <v>0</v>
      </c>
      <c r="AA160" s="24">
        <v>1947</v>
      </c>
      <c r="AB160" s="24" t="s">
        <v>311</v>
      </c>
      <c r="AC160" s="24" t="s">
        <v>369</v>
      </c>
      <c r="AD160" s="25">
        <v>0</v>
      </c>
      <c r="AE160" s="25">
        <v>0</v>
      </c>
      <c r="AF160" s="25">
        <v>2</v>
      </c>
      <c r="AG160" s="25">
        <v>1</v>
      </c>
      <c r="AH160" s="25">
        <v>3</v>
      </c>
      <c r="AI160" s="25" t="s">
        <v>414</v>
      </c>
      <c r="AJ160" s="57">
        <v>8</v>
      </c>
      <c r="AK160" s="57" t="str">
        <f t="shared" si="39"/>
        <v>More</v>
      </c>
      <c r="AL160" s="57" t="s">
        <v>97</v>
      </c>
      <c r="AM160" s="57" t="str">
        <f t="shared" si="40"/>
        <v>High</v>
      </c>
      <c r="AN160" s="62">
        <v>2</v>
      </c>
      <c r="AO160" s="62" t="str">
        <f t="shared" si="41"/>
        <v>More</v>
      </c>
      <c r="AP160" s="62">
        <v>678</v>
      </c>
      <c r="AQ160" s="62" t="str">
        <f t="shared" si="42"/>
        <v>no</v>
      </c>
      <c r="AR160" s="62" t="str">
        <f t="shared" si="43"/>
        <v>Above Average</v>
      </c>
      <c r="AS160" s="64">
        <v>1</v>
      </c>
      <c r="AT160" s="68">
        <v>86.759700476514638</v>
      </c>
      <c r="AU160" s="68" t="str">
        <f t="shared" si="44"/>
        <v>Above Average</v>
      </c>
      <c r="AV160" s="66">
        <v>254900</v>
      </c>
      <c r="AW160" s="66">
        <v>2938</v>
      </c>
      <c r="AX160" s="66" t="s">
        <v>311</v>
      </c>
    </row>
    <row r="161" spans="1:50" customFormat="1" x14ac:dyDescent="0.2">
      <c r="A161">
        <v>160</v>
      </c>
      <c r="B161" s="12" t="s">
        <v>90</v>
      </c>
      <c r="C161" s="12" t="s">
        <v>90</v>
      </c>
      <c r="D161" s="12" t="s">
        <v>91</v>
      </c>
      <c r="E161" s="22">
        <v>7</v>
      </c>
      <c r="F161" s="22" t="s">
        <v>411</v>
      </c>
      <c r="G161" s="22" t="s">
        <v>92</v>
      </c>
      <c r="H161" s="22" t="str">
        <f t="shared" si="31"/>
        <v>2Story</v>
      </c>
      <c r="I161" s="22">
        <f t="shared" si="30"/>
        <v>75.988545402704759</v>
      </c>
      <c r="J161" s="22" t="str">
        <f t="shared" si="32"/>
        <v>Above Average</v>
      </c>
      <c r="K161" s="22">
        <v>5</v>
      </c>
      <c r="L161" s="22" t="str">
        <f t="shared" si="33"/>
        <v>Low</v>
      </c>
      <c r="M161" s="22">
        <v>2005</v>
      </c>
      <c r="N161" s="22">
        <f t="shared" si="34"/>
        <v>0</v>
      </c>
      <c r="O161" s="22"/>
      <c r="P161" s="22">
        <v>2006</v>
      </c>
      <c r="Q161" s="22">
        <f t="shared" si="35"/>
        <v>0</v>
      </c>
      <c r="R161" s="23">
        <v>1392</v>
      </c>
      <c r="S161" s="23" t="s">
        <v>311</v>
      </c>
      <c r="T161" s="23" t="s">
        <v>369</v>
      </c>
      <c r="U161" s="24">
        <v>1392</v>
      </c>
      <c r="V161" s="24" t="str">
        <f t="shared" si="36"/>
        <v>no</v>
      </c>
      <c r="W161" s="24">
        <v>1070</v>
      </c>
      <c r="X161" s="24" t="str">
        <f t="shared" si="37"/>
        <v>no</v>
      </c>
      <c r="Y161" s="24" t="s">
        <v>412</v>
      </c>
      <c r="Z161" s="24">
        <f t="shared" si="38"/>
        <v>1</v>
      </c>
      <c r="AA161" s="24">
        <v>2462</v>
      </c>
      <c r="AB161" s="24" t="s">
        <v>311</v>
      </c>
      <c r="AC161" s="24" t="s">
        <v>369</v>
      </c>
      <c r="AD161" s="25">
        <v>1</v>
      </c>
      <c r="AE161" s="25">
        <v>0</v>
      </c>
      <c r="AF161" s="25">
        <v>2</v>
      </c>
      <c r="AG161" s="25">
        <v>1</v>
      </c>
      <c r="AH161" s="25">
        <v>4</v>
      </c>
      <c r="AI161" s="25" t="s">
        <v>414</v>
      </c>
      <c r="AJ161" s="57">
        <v>9</v>
      </c>
      <c r="AK161" s="57" t="str">
        <f t="shared" si="39"/>
        <v>More</v>
      </c>
      <c r="AL161" s="57" t="s">
        <v>97</v>
      </c>
      <c r="AM161" s="57" t="str">
        <f t="shared" si="40"/>
        <v>High</v>
      </c>
      <c r="AN161" s="62">
        <v>2</v>
      </c>
      <c r="AO161" s="62" t="str">
        <f t="shared" si="41"/>
        <v>More</v>
      </c>
      <c r="AP161" s="62">
        <v>576</v>
      </c>
      <c r="AQ161" s="62" t="str">
        <f t="shared" si="42"/>
        <v>no</v>
      </c>
      <c r="AR161" s="62" t="str">
        <f t="shared" si="43"/>
        <v>Above Average</v>
      </c>
      <c r="AS161" s="64">
        <v>1</v>
      </c>
      <c r="AT161" s="68">
        <v>83.03061754021796</v>
      </c>
      <c r="AU161" s="68" t="str">
        <f t="shared" si="44"/>
        <v>Above Average</v>
      </c>
      <c r="AV161" s="66">
        <v>320000</v>
      </c>
      <c r="AW161" s="66">
        <v>3854</v>
      </c>
      <c r="AX161" s="66" t="s">
        <v>311</v>
      </c>
    </row>
    <row r="162" spans="1:50" customFormat="1" x14ac:dyDescent="0.2">
      <c r="A162">
        <v>161</v>
      </c>
      <c r="B162" s="12" t="s">
        <v>90</v>
      </c>
      <c r="C162" s="12" t="s">
        <v>90</v>
      </c>
      <c r="D162" s="12" t="s">
        <v>91</v>
      </c>
      <c r="E162" s="22">
        <v>6</v>
      </c>
      <c r="F162" s="22" t="s">
        <v>195</v>
      </c>
      <c r="G162" s="22" t="s">
        <v>115</v>
      </c>
      <c r="H162" s="22" t="str">
        <f t="shared" si="31"/>
        <v>1Story</v>
      </c>
      <c r="I162" s="22">
        <f t="shared" si="30"/>
        <v>69.182127006168557</v>
      </c>
      <c r="J162" s="22" t="str">
        <f t="shared" si="32"/>
        <v>Below Average</v>
      </c>
      <c r="K162" s="22">
        <v>6</v>
      </c>
      <c r="L162" s="22" t="str">
        <f t="shared" si="33"/>
        <v>High</v>
      </c>
      <c r="M162" s="22">
        <v>1984</v>
      </c>
      <c r="N162" s="22">
        <f t="shared" si="34"/>
        <v>0</v>
      </c>
      <c r="O162" s="22"/>
      <c r="P162" s="22">
        <v>1984</v>
      </c>
      <c r="Q162" s="22">
        <f t="shared" si="35"/>
        <v>0</v>
      </c>
      <c r="R162" s="23">
        <v>1232</v>
      </c>
      <c r="S162" s="23" t="s">
        <v>311</v>
      </c>
      <c r="T162" s="23" t="s">
        <v>369</v>
      </c>
      <c r="U162" s="24">
        <v>1232</v>
      </c>
      <c r="V162" s="24" t="str">
        <f t="shared" si="36"/>
        <v>no</v>
      </c>
      <c r="W162" s="24">
        <v>0</v>
      </c>
      <c r="X162" s="24" t="str">
        <f t="shared" si="37"/>
        <v>no</v>
      </c>
      <c r="Y162" s="24" t="s">
        <v>413</v>
      </c>
      <c r="Z162" s="24">
        <f t="shared" si="38"/>
        <v>1</v>
      </c>
      <c r="AA162" s="24">
        <v>1232</v>
      </c>
      <c r="AB162" s="24" t="s">
        <v>311</v>
      </c>
      <c r="AC162" s="24" t="s">
        <v>370</v>
      </c>
      <c r="AD162" s="25">
        <v>0</v>
      </c>
      <c r="AE162" s="25">
        <v>0</v>
      </c>
      <c r="AF162" s="25">
        <v>2</v>
      </c>
      <c r="AG162" s="25">
        <v>0</v>
      </c>
      <c r="AH162" s="25">
        <v>2</v>
      </c>
      <c r="AI162" s="25" t="s">
        <v>415</v>
      </c>
      <c r="AJ162" s="57">
        <v>6</v>
      </c>
      <c r="AK162" s="57" t="str">
        <f t="shared" si="39"/>
        <v>More</v>
      </c>
      <c r="AL162" s="57" t="s">
        <v>98</v>
      </c>
      <c r="AM162" s="57" t="str">
        <f t="shared" si="40"/>
        <v>Low</v>
      </c>
      <c r="AN162" s="62">
        <v>2</v>
      </c>
      <c r="AO162" s="62" t="str">
        <f t="shared" si="41"/>
        <v>More</v>
      </c>
      <c r="AP162" s="62">
        <v>516</v>
      </c>
      <c r="AQ162" s="62" t="str">
        <f t="shared" si="42"/>
        <v>no</v>
      </c>
      <c r="AR162" s="62" t="str">
        <f t="shared" si="43"/>
        <v>Above Average</v>
      </c>
      <c r="AS162" s="64">
        <v>0</v>
      </c>
      <c r="AT162" s="68">
        <v>65.949675324675326</v>
      </c>
      <c r="AU162" s="68" t="str">
        <f t="shared" si="44"/>
        <v>Below Average</v>
      </c>
      <c r="AV162" s="66">
        <v>162500</v>
      </c>
      <c r="AW162" s="66">
        <v>2464</v>
      </c>
      <c r="AX162" s="66" t="s">
        <v>311</v>
      </c>
    </row>
    <row r="163" spans="1:50" customFormat="1" x14ac:dyDescent="0.2">
      <c r="A163">
        <v>162</v>
      </c>
      <c r="B163" s="12" t="s">
        <v>90</v>
      </c>
      <c r="C163" s="12" t="s">
        <v>90</v>
      </c>
      <c r="D163" s="12" t="s">
        <v>91</v>
      </c>
      <c r="E163" s="22">
        <v>9</v>
      </c>
      <c r="F163" s="22" t="s">
        <v>411</v>
      </c>
      <c r="G163" s="22" t="s">
        <v>92</v>
      </c>
      <c r="H163" s="22" t="str">
        <f t="shared" si="31"/>
        <v>2Story</v>
      </c>
      <c r="I163" s="22">
        <f t="shared" si="30"/>
        <v>75.988545402704759</v>
      </c>
      <c r="J163" s="22" t="str">
        <f t="shared" si="32"/>
        <v>Above Average</v>
      </c>
      <c r="K163" s="22">
        <v>5</v>
      </c>
      <c r="L163" s="22" t="str">
        <f t="shared" si="33"/>
        <v>Low</v>
      </c>
      <c r="M163" s="22">
        <v>2003</v>
      </c>
      <c r="N163" s="22">
        <f t="shared" si="34"/>
        <v>0</v>
      </c>
      <c r="O163" s="22"/>
      <c r="P163" s="22">
        <v>2004</v>
      </c>
      <c r="Q163" s="22">
        <f t="shared" si="35"/>
        <v>0</v>
      </c>
      <c r="R163" s="23">
        <v>1572</v>
      </c>
      <c r="S163" s="23" t="s">
        <v>311</v>
      </c>
      <c r="T163" s="23" t="s">
        <v>369</v>
      </c>
      <c r="U163" s="24">
        <v>1572</v>
      </c>
      <c r="V163" s="24" t="str">
        <f t="shared" si="36"/>
        <v>no</v>
      </c>
      <c r="W163" s="24">
        <v>1096</v>
      </c>
      <c r="X163" s="24" t="str">
        <f t="shared" si="37"/>
        <v>no</v>
      </c>
      <c r="Y163" s="24" t="s">
        <v>412</v>
      </c>
      <c r="Z163" s="24">
        <f t="shared" si="38"/>
        <v>0</v>
      </c>
      <c r="AA163" s="24">
        <v>2668</v>
      </c>
      <c r="AB163" s="24" t="s">
        <v>311</v>
      </c>
      <c r="AC163" s="24" t="s">
        <v>369</v>
      </c>
      <c r="AD163" s="25">
        <v>1</v>
      </c>
      <c r="AE163" s="25">
        <v>0</v>
      </c>
      <c r="AF163" s="25">
        <v>2</v>
      </c>
      <c r="AG163" s="25">
        <v>1</v>
      </c>
      <c r="AH163" s="25">
        <v>4</v>
      </c>
      <c r="AI163" s="25" t="s">
        <v>414</v>
      </c>
      <c r="AJ163" s="57">
        <v>10</v>
      </c>
      <c r="AK163" s="57" t="str">
        <f t="shared" si="39"/>
        <v>More</v>
      </c>
      <c r="AL163" s="57" t="s">
        <v>104</v>
      </c>
      <c r="AM163" s="57" t="str">
        <f t="shared" si="40"/>
        <v>High</v>
      </c>
      <c r="AN163" s="62">
        <v>3</v>
      </c>
      <c r="AO163" s="62" t="str">
        <f t="shared" si="41"/>
        <v>More</v>
      </c>
      <c r="AP163" s="62">
        <v>726</v>
      </c>
      <c r="AQ163" s="62" t="str">
        <f t="shared" si="42"/>
        <v>no</v>
      </c>
      <c r="AR163" s="62" t="str">
        <f t="shared" si="43"/>
        <v>Above Average</v>
      </c>
      <c r="AS163" s="64">
        <v>2</v>
      </c>
      <c r="AT163" s="68">
        <v>97.287735849056602</v>
      </c>
      <c r="AU163" s="68" t="str">
        <f t="shared" si="44"/>
        <v>Above Average</v>
      </c>
      <c r="AV163" s="66">
        <v>412500</v>
      </c>
      <c r="AW163" s="66">
        <v>4240</v>
      </c>
      <c r="AX163" s="66" t="s">
        <v>311</v>
      </c>
    </row>
    <row r="164" spans="1:50" customFormat="1" x14ac:dyDescent="0.2">
      <c r="A164">
        <v>163</v>
      </c>
      <c r="B164" s="12" t="s">
        <v>90</v>
      </c>
      <c r="C164" s="12" t="s">
        <v>90</v>
      </c>
      <c r="D164" s="12" t="s">
        <v>91</v>
      </c>
      <c r="E164" s="22">
        <v>7</v>
      </c>
      <c r="F164" s="22" t="s">
        <v>411</v>
      </c>
      <c r="G164" s="22" t="s">
        <v>115</v>
      </c>
      <c r="H164" s="22" t="str">
        <f t="shared" si="31"/>
        <v>1Story</v>
      </c>
      <c r="I164" s="22">
        <f t="shared" si="30"/>
        <v>69.182127006168557</v>
      </c>
      <c r="J164" s="22" t="str">
        <f t="shared" si="32"/>
        <v>Below Average</v>
      </c>
      <c r="K164" s="22">
        <v>5</v>
      </c>
      <c r="L164" s="22" t="str">
        <f t="shared" si="33"/>
        <v>Low</v>
      </c>
      <c r="M164" s="22">
        <v>2005</v>
      </c>
      <c r="N164" s="22">
        <f t="shared" si="34"/>
        <v>0</v>
      </c>
      <c r="O164" s="22"/>
      <c r="P164" s="22">
        <v>2005</v>
      </c>
      <c r="Q164" s="22">
        <f t="shared" si="35"/>
        <v>0</v>
      </c>
      <c r="R164" s="23">
        <v>1541</v>
      </c>
      <c r="S164" s="23" t="s">
        <v>311</v>
      </c>
      <c r="T164" s="23" t="s">
        <v>369</v>
      </c>
      <c r="U164" s="24">
        <v>1541</v>
      </c>
      <c r="V164" s="24" t="str">
        <f t="shared" si="36"/>
        <v>no</v>
      </c>
      <c r="W164" s="24">
        <v>0</v>
      </c>
      <c r="X164" s="24" t="str">
        <f t="shared" si="37"/>
        <v>no</v>
      </c>
      <c r="Y164" s="24" t="s">
        <v>413</v>
      </c>
      <c r="Z164" s="24">
        <f t="shared" si="38"/>
        <v>0</v>
      </c>
      <c r="AA164" s="24">
        <v>1541</v>
      </c>
      <c r="AB164" s="24" t="s">
        <v>311</v>
      </c>
      <c r="AC164" s="24" t="s">
        <v>369</v>
      </c>
      <c r="AD164" s="25">
        <v>0</v>
      </c>
      <c r="AE164" s="25">
        <v>0</v>
      </c>
      <c r="AF164" s="25">
        <v>2</v>
      </c>
      <c r="AG164" s="25">
        <v>0</v>
      </c>
      <c r="AH164" s="25">
        <v>2</v>
      </c>
      <c r="AI164" s="25" t="s">
        <v>415</v>
      </c>
      <c r="AJ164" s="57">
        <v>7</v>
      </c>
      <c r="AK164" s="57" t="str">
        <f t="shared" si="39"/>
        <v>More</v>
      </c>
      <c r="AL164" s="57" t="s">
        <v>97</v>
      </c>
      <c r="AM164" s="57" t="str">
        <f t="shared" si="40"/>
        <v>High</v>
      </c>
      <c r="AN164" s="62">
        <v>2</v>
      </c>
      <c r="AO164" s="62" t="str">
        <f t="shared" si="41"/>
        <v>More</v>
      </c>
      <c r="AP164" s="62">
        <v>532</v>
      </c>
      <c r="AQ164" s="62" t="str">
        <f t="shared" si="42"/>
        <v>no</v>
      </c>
      <c r="AR164" s="62" t="str">
        <f t="shared" si="43"/>
        <v>Above Average</v>
      </c>
      <c r="AS164" s="64">
        <v>1</v>
      </c>
      <c r="AT164" s="68">
        <v>71.382219338092142</v>
      </c>
      <c r="AU164" s="68" t="str">
        <f t="shared" si="44"/>
        <v>Above Average</v>
      </c>
      <c r="AV164" s="66">
        <v>220000</v>
      </c>
      <c r="AW164" s="66">
        <v>3082</v>
      </c>
      <c r="AX164" s="66" t="s">
        <v>311</v>
      </c>
    </row>
    <row r="165" spans="1:50" customFormat="1" x14ac:dyDescent="0.2">
      <c r="A165">
        <v>164</v>
      </c>
      <c r="B165" s="12" t="s">
        <v>90</v>
      </c>
      <c r="C165" s="12" t="s">
        <v>90</v>
      </c>
      <c r="D165" s="12" t="s">
        <v>91</v>
      </c>
      <c r="E165" s="22">
        <v>4</v>
      </c>
      <c r="F165" s="22" t="s">
        <v>195</v>
      </c>
      <c r="G165" s="22" t="s">
        <v>150</v>
      </c>
      <c r="H165" s="22" t="str">
        <f t="shared" si="31"/>
        <v>1Story</v>
      </c>
      <c r="I165" s="22">
        <f t="shared" si="30"/>
        <v>64.474868918559224</v>
      </c>
      <c r="J165" s="22" t="str">
        <f t="shared" si="32"/>
        <v>Below Average</v>
      </c>
      <c r="K165" s="22">
        <v>6</v>
      </c>
      <c r="L165" s="22" t="str">
        <f t="shared" si="33"/>
        <v>High</v>
      </c>
      <c r="M165" s="22">
        <v>1956</v>
      </c>
      <c r="N165" s="22">
        <f t="shared" si="34"/>
        <v>0</v>
      </c>
      <c r="O165" s="22"/>
      <c r="P165" s="22">
        <v>1956</v>
      </c>
      <c r="Q165" s="22">
        <f t="shared" si="35"/>
        <v>1</v>
      </c>
      <c r="R165" s="23">
        <v>882</v>
      </c>
      <c r="S165" s="23" t="s">
        <v>311</v>
      </c>
      <c r="T165" s="23" t="s">
        <v>370</v>
      </c>
      <c r="U165" s="24">
        <v>882</v>
      </c>
      <c r="V165" s="24" t="str">
        <f t="shared" si="36"/>
        <v>no</v>
      </c>
      <c r="W165" s="24">
        <v>0</v>
      </c>
      <c r="X165" s="24" t="str">
        <f t="shared" si="37"/>
        <v>no</v>
      </c>
      <c r="Y165" s="24" t="s">
        <v>413</v>
      </c>
      <c r="Z165" s="24">
        <f t="shared" si="38"/>
        <v>0</v>
      </c>
      <c r="AA165" s="24">
        <v>882</v>
      </c>
      <c r="AB165" s="24" t="s">
        <v>311</v>
      </c>
      <c r="AC165" s="24" t="s">
        <v>370</v>
      </c>
      <c r="AD165" s="25">
        <v>0</v>
      </c>
      <c r="AE165" s="25">
        <v>0</v>
      </c>
      <c r="AF165" s="25">
        <v>1</v>
      </c>
      <c r="AG165" s="25">
        <v>0</v>
      </c>
      <c r="AH165" s="25">
        <v>1</v>
      </c>
      <c r="AI165" s="25" t="s">
        <v>415</v>
      </c>
      <c r="AJ165" s="57">
        <v>4</v>
      </c>
      <c r="AK165" s="57" t="str">
        <f t="shared" si="39"/>
        <v>Less</v>
      </c>
      <c r="AL165" s="57" t="s">
        <v>98</v>
      </c>
      <c r="AM165" s="57" t="str">
        <f t="shared" si="40"/>
        <v>Low</v>
      </c>
      <c r="AN165" s="62">
        <v>0</v>
      </c>
      <c r="AO165" s="62" t="str">
        <f t="shared" si="41"/>
        <v>Less</v>
      </c>
      <c r="AP165" s="62">
        <v>0</v>
      </c>
      <c r="AQ165" s="62" t="str">
        <f t="shared" si="42"/>
        <v>no</v>
      </c>
      <c r="AR165" s="62" t="str">
        <f t="shared" si="43"/>
        <v>Below Average</v>
      </c>
      <c r="AS165" s="64">
        <v>0</v>
      </c>
      <c r="AT165" s="68">
        <v>58.503401360544217</v>
      </c>
      <c r="AU165" s="68" t="str">
        <f t="shared" si="44"/>
        <v>Below Average</v>
      </c>
      <c r="AV165" s="66">
        <v>103200</v>
      </c>
      <c r="AW165" s="66">
        <v>1764</v>
      </c>
      <c r="AX165" s="66" t="s">
        <v>311</v>
      </c>
    </row>
    <row r="166" spans="1:50" customFormat="1" x14ac:dyDescent="0.2">
      <c r="A166">
        <v>165</v>
      </c>
      <c r="B166" s="12" t="s">
        <v>90</v>
      </c>
      <c r="C166" s="12" t="s">
        <v>90</v>
      </c>
      <c r="D166" s="12" t="s">
        <v>91</v>
      </c>
      <c r="E166" s="22">
        <v>6</v>
      </c>
      <c r="F166" s="22" t="s">
        <v>195</v>
      </c>
      <c r="G166" s="22" t="s">
        <v>115</v>
      </c>
      <c r="H166" s="22" t="str">
        <f t="shared" si="31"/>
        <v>1Story</v>
      </c>
      <c r="I166" s="22">
        <f t="shared" si="30"/>
        <v>69.182127006168557</v>
      </c>
      <c r="J166" s="22" t="str">
        <f t="shared" si="32"/>
        <v>Below Average</v>
      </c>
      <c r="K166" s="22">
        <v>7</v>
      </c>
      <c r="L166" s="22" t="str">
        <f t="shared" si="33"/>
        <v>High</v>
      </c>
      <c r="M166" s="22">
        <v>1926</v>
      </c>
      <c r="N166" s="22">
        <f t="shared" si="34"/>
        <v>1</v>
      </c>
      <c r="O166" s="22"/>
      <c r="P166" s="22">
        <v>2004</v>
      </c>
      <c r="Q166" s="22">
        <f t="shared" si="35"/>
        <v>0</v>
      </c>
      <c r="R166" s="23">
        <v>1149</v>
      </c>
      <c r="S166" s="23" t="s">
        <v>311</v>
      </c>
      <c r="T166" s="23" t="s">
        <v>369</v>
      </c>
      <c r="U166" s="24">
        <v>1149</v>
      </c>
      <c r="V166" s="24" t="str">
        <f t="shared" si="36"/>
        <v>no</v>
      </c>
      <c r="W166" s="24">
        <v>467</v>
      </c>
      <c r="X166" s="24" t="str">
        <f t="shared" si="37"/>
        <v>no</v>
      </c>
      <c r="Y166" s="24" t="s">
        <v>412</v>
      </c>
      <c r="Z166" s="24">
        <f t="shared" si="38"/>
        <v>1</v>
      </c>
      <c r="AA166" s="24">
        <v>1616</v>
      </c>
      <c r="AB166" s="24" t="s">
        <v>311</v>
      </c>
      <c r="AC166" s="24" t="s">
        <v>369</v>
      </c>
      <c r="AD166" s="25">
        <v>0</v>
      </c>
      <c r="AE166" s="25">
        <v>0</v>
      </c>
      <c r="AF166" s="25">
        <v>2</v>
      </c>
      <c r="AG166" s="25">
        <v>0</v>
      </c>
      <c r="AH166" s="25">
        <v>2</v>
      </c>
      <c r="AI166" s="25" t="s">
        <v>415</v>
      </c>
      <c r="AJ166" s="57">
        <v>5</v>
      </c>
      <c r="AK166" s="57" t="str">
        <f t="shared" si="39"/>
        <v>Less</v>
      </c>
      <c r="AL166" s="57" t="s">
        <v>97</v>
      </c>
      <c r="AM166" s="57" t="str">
        <f t="shared" si="40"/>
        <v>High</v>
      </c>
      <c r="AN166" s="62">
        <v>1</v>
      </c>
      <c r="AO166" s="62" t="str">
        <f t="shared" si="41"/>
        <v>Less</v>
      </c>
      <c r="AP166" s="62">
        <v>216</v>
      </c>
      <c r="AQ166" s="62" t="str">
        <f t="shared" si="42"/>
        <v>no</v>
      </c>
      <c r="AR166" s="62" t="str">
        <f t="shared" si="43"/>
        <v>Below Average</v>
      </c>
      <c r="AS166" s="64">
        <v>0</v>
      </c>
      <c r="AT166" s="68">
        <v>54.972875226039783</v>
      </c>
      <c r="AU166" s="68" t="str">
        <f t="shared" si="44"/>
        <v>Below Average</v>
      </c>
      <c r="AV166" s="66">
        <v>152000</v>
      </c>
      <c r="AW166" s="66">
        <v>2765</v>
      </c>
      <c r="AX166" s="66" t="s">
        <v>311</v>
      </c>
    </row>
    <row r="167" spans="1:50" customFormat="1" x14ac:dyDescent="0.2">
      <c r="A167">
        <v>166</v>
      </c>
      <c r="B167" s="12" t="s">
        <v>90</v>
      </c>
      <c r="C167" s="12" t="s">
        <v>90</v>
      </c>
      <c r="D167" s="12" t="s">
        <v>149</v>
      </c>
      <c r="E167" s="22">
        <v>5</v>
      </c>
      <c r="F167" s="22" t="s">
        <v>195</v>
      </c>
      <c r="G167" s="22" t="s">
        <v>132</v>
      </c>
      <c r="H167" s="22" t="str">
        <f t="shared" si="31"/>
        <v>1Story</v>
      </c>
      <c r="I167" s="22">
        <f t="shared" si="30"/>
        <v>59.315963337771507</v>
      </c>
      <c r="J167" s="22" t="str">
        <f t="shared" si="32"/>
        <v>Below Average</v>
      </c>
      <c r="K167" s="22">
        <v>7</v>
      </c>
      <c r="L167" s="22" t="str">
        <f t="shared" si="33"/>
        <v>High</v>
      </c>
      <c r="M167" s="22">
        <v>1940</v>
      </c>
      <c r="N167" s="22">
        <f t="shared" si="34"/>
        <v>1</v>
      </c>
      <c r="O167" s="22"/>
      <c r="P167" s="22">
        <v>1999</v>
      </c>
      <c r="Q167" s="22">
        <f t="shared" si="35"/>
        <v>0</v>
      </c>
      <c r="R167" s="23">
        <v>644</v>
      </c>
      <c r="S167" s="23" t="s">
        <v>311</v>
      </c>
      <c r="T167" s="23" t="s">
        <v>370</v>
      </c>
      <c r="U167" s="24">
        <v>808</v>
      </c>
      <c r="V167" s="24" t="str">
        <f t="shared" si="36"/>
        <v>no</v>
      </c>
      <c r="W167" s="24">
        <v>547</v>
      </c>
      <c r="X167" s="24" t="str">
        <f t="shared" si="37"/>
        <v>no</v>
      </c>
      <c r="Y167" s="24" t="s">
        <v>412</v>
      </c>
      <c r="Z167" s="24">
        <f t="shared" si="38"/>
        <v>0</v>
      </c>
      <c r="AA167" s="24">
        <v>1355</v>
      </c>
      <c r="AB167" s="24" t="s">
        <v>311</v>
      </c>
      <c r="AC167" s="24" t="s">
        <v>370</v>
      </c>
      <c r="AD167" s="25">
        <v>1</v>
      </c>
      <c r="AE167" s="25">
        <v>0</v>
      </c>
      <c r="AF167" s="25">
        <v>2</v>
      </c>
      <c r="AG167" s="25">
        <v>0</v>
      </c>
      <c r="AH167" s="25">
        <v>3</v>
      </c>
      <c r="AI167" s="25" t="s">
        <v>414</v>
      </c>
      <c r="AJ167" s="57">
        <v>6</v>
      </c>
      <c r="AK167" s="57" t="str">
        <f t="shared" si="39"/>
        <v>More</v>
      </c>
      <c r="AL167" s="57" t="s">
        <v>98</v>
      </c>
      <c r="AM167" s="57" t="str">
        <f t="shared" si="40"/>
        <v>Low</v>
      </c>
      <c r="AN167" s="62">
        <v>0</v>
      </c>
      <c r="AO167" s="62" t="str">
        <f t="shared" si="41"/>
        <v>Less</v>
      </c>
      <c r="AP167" s="62">
        <v>0</v>
      </c>
      <c r="AQ167" s="62" t="str">
        <f t="shared" si="42"/>
        <v>no</v>
      </c>
      <c r="AR167" s="62" t="str">
        <f t="shared" si="43"/>
        <v>Below Average</v>
      </c>
      <c r="AS167" s="64">
        <v>0</v>
      </c>
      <c r="AT167" s="68">
        <v>63.781890945472739</v>
      </c>
      <c r="AU167" s="68" t="str">
        <f t="shared" si="44"/>
        <v>Below Average</v>
      </c>
      <c r="AV167" s="66">
        <v>127500</v>
      </c>
      <c r="AW167" s="66">
        <v>1999</v>
      </c>
      <c r="AX167" s="66" t="s">
        <v>311</v>
      </c>
    </row>
    <row r="168" spans="1:50" customFormat="1" x14ac:dyDescent="0.2">
      <c r="A168">
        <v>167</v>
      </c>
      <c r="B168" s="12" t="s">
        <v>90</v>
      </c>
      <c r="C168" s="12" t="s">
        <v>90</v>
      </c>
      <c r="D168" s="12" t="s">
        <v>91</v>
      </c>
      <c r="E168" s="22">
        <v>5</v>
      </c>
      <c r="F168" s="22" t="s">
        <v>195</v>
      </c>
      <c r="G168" s="22" t="s">
        <v>115</v>
      </c>
      <c r="H168" s="22" t="str">
        <f t="shared" si="31"/>
        <v>1Story</v>
      </c>
      <c r="I168" s="22">
        <f t="shared" si="30"/>
        <v>69.182127006168557</v>
      </c>
      <c r="J168" s="22" t="str">
        <f t="shared" si="32"/>
        <v>Below Average</v>
      </c>
      <c r="K168" s="22">
        <v>5</v>
      </c>
      <c r="L168" s="22" t="str">
        <f t="shared" si="33"/>
        <v>Low</v>
      </c>
      <c r="M168" s="22">
        <v>1955</v>
      </c>
      <c r="N168" s="22">
        <f t="shared" si="34"/>
        <v>0</v>
      </c>
      <c r="O168" s="22"/>
      <c r="P168" s="22">
        <v>1993</v>
      </c>
      <c r="Q168" s="22">
        <f t="shared" si="35"/>
        <v>0</v>
      </c>
      <c r="R168" s="23">
        <v>1617</v>
      </c>
      <c r="S168" s="23" t="s">
        <v>311</v>
      </c>
      <c r="T168" s="23" t="s">
        <v>369</v>
      </c>
      <c r="U168" s="24">
        <v>1867</v>
      </c>
      <c r="V168" s="24" t="str">
        <f t="shared" si="36"/>
        <v>no</v>
      </c>
      <c r="W168" s="24">
        <v>0</v>
      </c>
      <c r="X168" s="24" t="str">
        <f t="shared" si="37"/>
        <v>no</v>
      </c>
      <c r="Y168" s="24" t="s">
        <v>413</v>
      </c>
      <c r="Z168" s="24">
        <f t="shared" si="38"/>
        <v>0</v>
      </c>
      <c r="AA168" s="24">
        <v>1867</v>
      </c>
      <c r="AB168" s="24" t="s">
        <v>311</v>
      </c>
      <c r="AC168" s="24" t="s">
        <v>369</v>
      </c>
      <c r="AD168" s="25">
        <v>1</v>
      </c>
      <c r="AE168" s="25">
        <v>0</v>
      </c>
      <c r="AF168" s="25">
        <v>1</v>
      </c>
      <c r="AG168" s="25">
        <v>0</v>
      </c>
      <c r="AH168" s="25">
        <v>2</v>
      </c>
      <c r="AI168" s="25" t="s">
        <v>415</v>
      </c>
      <c r="AJ168" s="57">
        <v>7</v>
      </c>
      <c r="AK168" s="57" t="str">
        <f t="shared" si="39"/>
        <v>More</v>
      </c>
      <c r="AL168" s="57" t="s">
        <v>98</v>
      </c>
      <c r="AM168" s="57" t="str">
        <f t="shared" si="40"/>
        <v>Low</v>
      </c>
      <c r="AN168" s="62">
        <v>1</v>
      </c>
      <c r="AO168" s="62" t="str">
        <f t="shared" si="41"/>
        <v>Less</v>
      </c>
      <c r="AP168" s="62">
        <v>303</v>
      </c>
      <c r="AQ168" s="62" t="str">
        <f t="shared" si="42"/>
        <v>no</v>
      </c>
      <c r="AR168" s="62" t="str">
        <f t="shared" si="43"/>
        <v>Below Average</v>
      </c>
      <c r="AS168" s="64">
        <v>3</v>
      </c>
      <c r="AT168" s="68">
        <v>54.535017221584383</v>
      </c>
      <c r="AU168" s="68" t="str">
        <f t="shared" si="44"/>
        <v>Below Average</v>
      </c>
      <c r="AV168" s="66">
        <v>190000</v>
      </c>
      <c r="AW168" s="66">
        <v>3484</v>
      </c>
      <c r="AX168" s="66" t="s">
        <v>311</v>
      </c>
    </row>
    <row r="169" spans="1:50" customFormat="1" x14ac:dyDescent="0.2">
      <c r="A169">
        <v>168</v>
      </c>
      <c r="B169" s="12" t="s">
        <v>90</v>
      </c>
      <c r="C169" s="12" t="s">
        <v>90</v>
      </c>
      <c r="D169" s="12" t="s">
        <v>91</v>
      </c>
      <c r="E169" s="22">
        <v>8</v>
      </c>
      <c r="F169" s="22" t="s">
        <v>411</v>
      </c>
      <c r="G169" s="22" t="s">
        <v>92</v>
      </c>
      <c r="H169" s="22" t="str">
        <f t="shared" si="31"/>
        <v>2Story</v>
      </c>
      <c r="I169" s="22">
        <f t="shared" si="30"/>
        <v>75.988545402704759</v>
      </c>
      <c r="J169" s="22" t="str">
        <f t="shared" si="32"/>
        <v>Above Average</v>
      </c>
      <c r="K169" s="22">
        <v>5</v>
      </c>
      <c r="L169" s="22" t="str">
        <f t="shared" si="33"/>
        <v>Low</v>
      </c>
      <c r="M169" s="22">
        <v>2007</v>
      </c>
      <c r="N169" s="22">
        <f t="shared" si="34"/>
        <v>0</v>
      </c>
      <c r="O169" s="22"/>
      <c r="P169" s="22">
        <v>2007</v>
      </c>
      <c r="Q169" s="22">
        <f t="shared" si="35"/>
        <v>0</v>
      </c>
      <c r="R169" s="23">
        <v>1582</v>
      </c>
      <c r="S169" s="23" t="s">
        <v>311</v>
      </c>
      <c r="T169" s="23" t="s">
        <v>369</v>
      </c>
      <c r="U169" s="24">
        <v>1610</v>
      </c>
      <c r="V169" s="24" t="str">
        <f t="shared" si="36"/>
        <v>no</v>
      </c>
      <c r="W169" s="24">
        <v>551</v>
      </c>
      <c r="X169" s="24" t="str">
        <f t="shared" si="37"/>
        <v>no</v>
      </c>
      <c r="Y169" s="24" t="s">
        <v>412</v>
      </c>
      <c r="Z169" s="24">
        <f t="shared" si="38"/>
        <v>0</v>
      </c>
      <c r="AA169" s="24">
        <v>2161</v>
      </c>
      <c r="AB169" s="24" t="s">
        <v>311</v>
      </c>
      <c r="AC169" s="24" t="s">
        <v>369</v>
      </c>
      <c r="AD169" s="25">
        <v>1</v>
      </c>
      <c r="AE169" s="25">
        <v>0</v>
      </c>
      <c r="AF169" s="25">
        <v>1</v>
      </c>
      <c r="AG169" s="25">
        <v>1</v>
      </c>
      <c r="AH169" s="25">
        <v>3</v>
      </c>
      <c r="AI169" s="25" t="s">
        <v>414</v>
      </c>
      <c r="AJ169" s="57">
        <v>8</v>
      </c>
      <c r="AK169" s="57" t="str">
        <f t="shared" si="39"/>
        <v>More</v>
      </c>
      <c r="AL169" s="57" t="s">
        <v>104</v>
      </c>
      <c r="AM169" s="57" t="str">
        <f t="shared" si="40"/>
        <v>High</v>
      </c>
      <c r="AN169" s="62">
        <v>3</v>
      </c>
      <c r="AO169" s="62" t="str">
        <f t="shared" si="41"/>
        <v>More</v>
      </c>
      <c r="AP169" s="62">
        <v>789</v>
      </c>
      <c r="AQ169" s="62" t="str">
        <f t="shared" si="42"/>
        <v>no</v>
      </c>
      <c r="AR169" s="62" t="str">
        <f t="shared" si="43"/>
        <v>Above Average</v>
      </c>
      <c r="AS169" s="64">
        <v>1</v>
      </c>
      <c r="AT169" s="68">
        <v>86.995458188618755</v>
      </c>
      <c r="AU169" s="68" t="str">
        <f t="shared" si="44"/>
        <v>Above Average</v>
      </c>
      <c r="AV169" s="66">
        <v>325624</v>
      </c>
      <c r="AW169" s="66">
        <v>3743</v>
      </c>
      <c r="AX169" s="66" t="s">
        <v>311</v>
      </c>
    </row>
    <row r="170" spans="1:50" customFormat="1" x14ac:dyDescent="0.2">
      <c r="A170">
        <v>169</v>
      </c>
      <c r="B170" s="12" t="s">
        <v>90</v>
      </c>
      <c r="C170" s="12" t="s">
        <v>90</v>
      </c>
      <c r="D170" s="12" t="s">
        <v>91</v>
      </c>
      <c r="E170" s="22">
        <v>7</v>
      </c>
      <c r="F170" s="22" t="s">
        <v>411</v>
      </c>
      <c r="G170" s="22" t="s">
        <v>92</v>
      </c>
      <c r="H170" s="22" t="str">
        <f t="shared" si="31"/>
        <v>2Story</v>
      </c>
      <c r="I170" s="22">
        <f t="shared" si="30"/>
        <v>75.988545402704759</v>
      </c>
      <c r="J170" s="22" t="str">
        <f t="shared" si="32"/>
        <v>Above Average</v>
      </c>
      <c r="K170" s="22">
        <v>5</v>
      </c>
      <c r="L170" s="22" t="str">
        <f t="shared" si="33"/>
        <v>Low</v>
      </c>
      <c r="M170" s="22">
        <v>2004</v>
      </c>
      <c r="N170" s="22">
        <f t="shared" si="34"/>
        <v>0</v>
      </c>
      <c r="O170" s="22"/>
      <c r="P170" s="22">
        <v>2004</v>
      </c>
      <c r="Q170" s="22">
        <f t="shared" si="35"/>
        <v>0</v>
      </c>
      <c r="R170" s="23">
        <v>840</v>
      </c>
      <c r="S170" s="23" t="s">
        <v>311</v>
      </c>
      <c r="T170" s="23" t="s">
        <v>370</v>
      </c>
      <c r="U170" s="24">
        <v>840</v>
      </c>
      <c r="V170" s="24" t="str">
        <f t="shared" si="36"/>
        <v>no</v>
      </c>
      <c r="W170" s="24">
        <v>880</v>
      </c>
      <c r="X170" s="24" t="str">
        <f t="shared" si="37"/>
        <v>no</v>
      </c>
      <c r="Y170" s="24" t="s">
        <v>412</v>
      </c>
      <c r="Z170" s="24">
        <f t="shared" si="38"/>
        <v>1</v>
      </c>
      <c r="AA170" s="24">
        <v>1720</v>
      </c>
      <c r="AB170" s="24" t="s">
        <v>311</v>
      </c>
      <c r="AC170" s="24" t="s">
        <v>369</v>
      </c>
      <c r="AD170" s="25">
        <v>0</v>
      </c>
      <c r="AE170" s="25">
        <v>0</v>
      </c>
      <c r="AF170" s="25">
        <v>2</v>
      </c>
      <c r="AG170" s="25">
        <v>1</v>
      </c>
      <c r="AH170" s="25">
        <v>3</v>
      </c>
      <c r="AI170" s="25" t="s">
        <v>414</v>
      </c>
      <c r="AJ170" s="57">
        <v>7</v>
      </c>
      <c r="AK170" s="57" t="str">
        <f t="shared" si="39"/>
        <v>More</v>
      </c>
      <c r="AL170" s="57" t="s">
        <v>97</v>
      </c>
      <c r="AM170" s="57" t="str">
        <f t="shared" si="40"/>
        <v>High</v>
      </c>
      <c r="AN170" s="62">
        <v>2</v>
      </c>
      <c r="AO170" s="62" t="str">
        <f t="shared" si="41"/>
        <v>More</v>
      </c>
      <c r="AP170" s="62">
        <v>440</v>
      </c>
      <c r="AQ170" s="62" t="str">
        <f t="shared" si="42"/>
        <v>no</v>
      </c>
      <c r="AR170" s="62" t="str">
        <f t="shared" si="43"/>
        <v>Below Average</v>
      </c>
      <c r="AS170" s="64">
        <v>1</v>
      </c>
      <c r="AT170" s="68">
        <v>71.6796875</v>
      </c>
      <c r="AU170" s="68" t="str">
        <f t="shared" si="44"/>
        <v>Above Average</v>
      </c>
      <c r="AV170" s="66">
        <v>183500</v>
      </c>
      <c r="AW170" s="66">
        <v>2560</v>
      </c>
      <c r="AX170" s="66" t="s">
        <v>311</v>
      </c>
    </row>
    <row r="171" spans="1:50" customFormat="1" x14ac:dyDescent="0.2">
      <c r="A171">
        <v>170</v>
      </c>
      <c r="B171" s="12" t="s">
        <v>90</v>
      </c>
      <c r="C171" s="12" t="s">
        <v>90</v>
      </c>
      <c r="D171" s="12" t="s">
        <v>91</v>
      </c>
      <c r="E171" s="22">
        <v>8</v>
      </c>
      <c r="F171" s="22" t="s">
        <v>411</v>
      </c>
      <c r="G171" s="22" t="s">
        <v>115</v>
      </c>
      <c r="H171" s="22" t="str">
        <f t="shared" si="31"/>
        <v>1Story</v>
      </c>
      <c r="I171" s="22">
        <f t="shared" si="30"/>
        <v>69.182127006168557</v>
      </c>
      <c r="J171" s="22" t="str">
        <f t="shared" si="32"/>
        <v>Below Average</v>
      </c>
      <c r="K171" s="22">
        <v>6</v>
      </c>
      <c r="L171" s="22" t="str">
        <f t="shared" si="33"/>
        <v>High</v>
      </c>
      <c r="M171" s="22">
        <v>1981</v>
      </c>
      <c r="N171" s="22">
        <f t="shared" si="34"/>
        <v>0</v>
      </c>
      <c r="O171" s="22"/>
      <c r="P171" s="22">
        <v>1981</v>
      </c>
      <c r="Q171" s="22">
        <f t="shared" si="35"/>
        <v>0</v>
      </c>
      <c r="R171" s="23">
        <v>1686</v>
      </c>
      <c r="S171" s="23" t="s">
        <v>311</v>
      </c>
      <c r="T171" s="23" t="s">
        <v>369</v>
      </c>
      <c r="U171" s="24">
        <v>1707</v>
      </c>
      <c r="V171" s="24" t="str">
        <f t="shared" si="36"/>
        <v>no</v>
      </c>
      <c r="W171" s="24">
        <v>0</v>
      </c>
      <c r="X171" s="24" t="str">
        <f t="shared" si="37"/>
        <v>no</v>
      </c>
      <c r="Y171" s="24" t="s">
        <v>413</v>
      </c>
      <c r="Z171" s="24">
        <f t="shared" si="38"/>
        <v>1</v>
      </c>
      <c r="AA171" s="24">
        <v>1707</v>
      </c>
      <c r="AB171" s="24" t="s">
        <v>311</v>
      </c>
      <c r="AC171" s="24" t="s">
        <v>369</v>
      </c>
      <c r="AD171" s="25">
        <v>0</v>
      </c>
      <c r="AE171" s="25">
        <v>0</v>
      </c>
      <c r="AF171" s="25">
        <v>2</v>
      </c>
      <c r="AG171" s="25">
        <v>1</v>
      </c>
      <c r="AH171" s="25">
        <v>3</v>
      </c>
      <c r="AI171" s="25" t="s">
        <v>414</v>
      </c>
      <c r="AJ171" s="57">
        <v>6</v>
      </c>
      <c r="AK171" s="57" t="str">
        <f t="shared" si="39"/>
        <v>More</v>
      </c>
      <c r="AL171" s="57" t="s">
        <v>98</v>
      </c>
      <c r="AM171" s="57" t="str">
        <f t="shared" si="40"/>
        <v>Low</v>
      </c>
      <c r="AN171" s="62">
        <v>2</v>
      </c>
      <c r="AO171" s="62" t="str">
        <f t="shared" si="41"/>
        <v>More</v>
      </c>
      <c r="AP171" s="62">
        <v>511</v>
      </c>
      <c r="AQ171" s="62" t="str">
        <f t="shared" si="42"/>
        <v>no</v>
      </c>
      <c r="AR171" s="62" t="str">
        <f t="shared" si="43"/>
        <v>Above Average</v>
      </c>
      <c r="AS171" s="64">
        <v>1</v>
      </c>
      <c r="AT171" s="68">
        <v>67.197170645446505</v>
      </c>
      <c r="AU171" s="68" t="str">
        <f t="shared" si="44"/>
        <v>Below Average</v>
      </c>
      <c r="AV171" s="66">
        <v>228000</v>
      </c>
      <c r="AW171" s="66">
        <v>3393</v>
      </c>
      <c r="AX171" s="66" t="s">
        <v>311</v>
      </c>
    </row>
    <row r="172" spans="1:50" customFormat="1" x14ac:dyDescent="0.2">
      <c r="A172">
        <v>171</v>
      </c>
      <c r="B172" s="12" t="s">
        <v>114</v>
      </c>
      <c r="C172" s="12" t="s">
        <v>90</v>
      </c>
      <c r="D172" s="12" t="s">
        <v>91</v>
      </c>
      <c r="E172" s="22">
        <v>5</v>
      </c>
      <c r="F172" s="22" t="s">
        <v>195</v>
      </c>
      <c r="G172" s="22" t="s">
        <v>132</v>
      </c>
      <c r="H172" s="22" t="str">
        <f t="shared" si="31"/>
        <v>1Story</v>
      </c>
      <c r="I172" s="22">
        <f t="shared" si="30"/>
        <v>59.315963337771507</v>
      </c>
      <c r="J172" s="22" t="str">
        <f t="shared" si="32"/>
        <v>Below Average</v>
      </c>
      <c r="K172" s="22">
        <v>6</v>
      </c>
      <c r="L172" s="22" t="str">
        <f t="shared" si="33"/>
        <v>High</v>
      </c>
      <c r="M172" s="22">
        <v>1941</v>
      </c>
      <c r="N172" s="22">
        <f t="shared" si="34"/>
        <v>1</v>
      </c>
      <c r="O172" s="22"/>
      <c r="P172" s="22">
        <v>1950</v>
      </c>
      <c r="Q172" s="22">
        <f t="shared" si="35"/>
        <v>1</v>
      </c>
      <c r="R172" s="23">
        <v>720</v>
      </c>
      <c r="S172" s="23" t="s">
        <v>311</v>
      </c>
      <c r="T172" s="23" t="s">
        <v>370</v>
      </c>
      <c r="U172" s="24">
        <v>854</v>
      </c>
      <c r="V172" s="24" t="str">
        <f t="shared" si="36"/>
        <v>no</v>
      </c>
      <c r="W172" s="24">
        <v>0</v>
      </c>
      <c r="X172" s="24" t="str">
        <f t="shared" si="37"/>
        <v>no</v>
      </c>
      <c r="Y172" s="24" t="s">
        <v>413</v>
      </c>
      <c r="Z172" s="24">
        <f t="shared" si="38"/>
        <v>0</v>
      </c>
      <c r="AA172" s="24">
        <v>1382</v>
      </c>
      <c r="AB172" s="24" t="s">
        <v>311</v>
      </c>
      <c r="AC172" s="24" t="s">
        <v>370</v>
      </c>
      <c r="AD172" s="25">
        <v>0</v>
      </c>
      <c r="AE172" s="25">
        <v>0</v>
      </c>
      <c r="AF172" s="25">
        <v>1</v>
      </c>
      <c r="AG172" s="25">
        <v>1</v>
      </c>
      <c r="AH172" s="25">
        <v>2</v>
      </c>
      <c r="AI172" s="25" t="s">
        <v>415</v>
      </c>
      <c r="AJ172" s="57">
        <v>7</v>
      </c>
      <c r="AK172" s="57" t="str">
        <f t="shared" si="39"/>
        <v>More</v>
      </c>
      <c r="AL172" s="57" t="s">
        <v>98</v>
      </c>
      <c r="AM172" s="57" t="str">
        <f t="shared" si="40"/>
        <v>Low</v>
      </c>
      <c r="AN172" s="62">
        <v>2</v>
      </c>
      <c r="AO172" s="62" t="str">
        <f t="shared" si="41"/>
        <v>More</v>
      </c>
      <c r="AP172" s="62">
        <v>660</v>
      </c>
      <c r="AQ172" s="62" t="str">
        <f t="shared" si="42"/>
        <v>no</v>
      </c>
      <c r="AR172" s="62" t="str">
        <f t="shared" si="43"/>
        <v>Above Average</v>
      </c>
      <c r="AS172" s="64">
        <v>0</v>
      </c>
      <c r="AT172" s="68">
        <v>61.132254995242626</v>
      </c>
      <c r="AU172" s="68" t="str">
        <f t="shared" si="44"/>
        <v>Below Average</v>
      </c>
      <c r="AV172" s="66">
        <v>128500</v>
      </c>
      <c r="AW172" s="66">
        <v>2102</v>
      </c>
      <c r="AX172" s="66" t="s">
        <v>311</v>
      </c>
    </row>
    <row r="173" spans="1:50" customFormat="1" x14ac:dyDescent="0.2">
      <c r="A173">
        <v>172</v>
      </c>
      <c r="B173" s="12" t="s">
        <v>90</v>
      </c>
      <c r="C173" s="12" t="s">
        <v>90</v>
      </c>
      <c r="D173" s="12" t="s">
        <v>91</v>
      </c>
      <c r="E173" s="22">
        <v>6</v>
      </c>
      <c r="F173" s="22" t="s">
        <v>195</v>
      </c>
      <c r="G173" s="22" t="s">
        <v>115</v>
      </c>
      <c r="H173" s="22" t="str">
        <f t="shared" si="31"/>
        <v>1Story</v>
      </c>
      <c r="I173" s="22">
        <f t="shared" si="30"/>
        <v>69.182127006168557</v>
      </c>
      <c r="J173" s="22" t="str">
        <f t="shared" si="32"/>
        <v>Below Average</v>
      </c>
      <c r="K173" s="22">
        <v>5</v>
      </c>
      <c r="L173" s="22" t="str">
        <f t="shared" si="33"/>
        <v>Low</v>
      </c>
      <c r="M173" s="22">
        <v>1960</v>
      </c>
      <c r="N173" s="22">
        <f t="shared" si="34"/>
        <v>0</v>
      </c>
      <c r="O173" s="22"/>
      <c r="P173" s="22">
        <v>1960</v>
      </c>
      <c r="Q173" s="22">
        <f t="shared" si="35"/>
        <v>1</v>
      </c>
      <c r="R173" s="23">
        <v>1080</v>
      </c>
      <c r="S173" s="23" t="s">
        <v>311</v>
      </c>
      <c r="T173" s="23" t="s">
        <v>369</v>
      </c>
      <c r="U173" s="24">
        <v>1656</v>
      </c>
      <c r="V173" s="24" t="str">
        <f t="shared" si="36"/>
        <v>no</v>
      </c>
      <c r="W173" s="24">
        <v>0</v>
      </c>
      <c r="X173" s="24" t="str">
        <f t="shared" si="37"/>
        <v>no</v>
      </c>
      <c r="Y173" s="24" t="s">
        <v>413</v>
      </c>
      <c r="Z173" s="24">
        <f t="shared" si="38"/>
        <v>0</v>
      </c>
      <c r="AA173" s="24">
        <v>1656</v>
      </c>
      <c r="AB173" s="24" t="s">
        <v>311</v>
      </c>
      <c r="AC173" s="24" t="s">
        <v>369</v>
      </c>
      <c r="AD173" s="25">
        <v>1</v>
      </c>
      <c r="AE173" s="25">
        <v>0</v>
      </c>
      <c r="AF173" s="25">
        <v>1</v>
      </c>
      <c r="AG173" s="25">
        <v>0</v>
      </c>
      <c r="AH173" s="25">
        <v>2</v>
      </c>
      <c r="AI173" s="25" t="s">
        <v>415</v>
      </c>
      <c r="AJ173" s="57">
        <v>7</v>
      </c>
      <c r="AK173" s="57" t="str">
        <f t="shared" si="39"/>
        <v>More</v>
      </c>
      <c r="AL173" s="57" t="s">
        <v>98</v>
      </c>
      <c r="AM173" s="57" t="str">
        <f t="shared" si="40"/>
        <v>Low</v>
      </c>
      <c r="AN173" s="62">
        <v>2</v>
      </c>
      <c r="AO173" s="62" t="str">
        <f t="shared" si="41"/>
        <v>More</v>
      </c>
      <c r="AP173" s="62">
        <v>528</v>
      </c>
      <c r="AQ173" s="62" t="str">
        <f t="shared" si="42"/>
        <v>no</v>
      </c>
      <c r="AR173" s="62" t="str">
        <f t="shared" si="43"/>
        <v>Above Average</v>
      </c>
      <c r="AS173" s="64">
        <v>2</v>
      </c>
      <c r="AT173" s="68">
        <v>78.581871345029242</v>
      </c>
      <c r="AU173" s="68" t="str">
        <f t="shared" si="44"/>
        <v>Above Average</v>
      </c>
      <c r="AV173" s="66">
        <v>215000</v>
      </c>
      <c r="AW173" s="66">
        <v>2736</v>
      </c>
      <c r="AX173" s="66" t="s">
        <v>311</v>
      </c>
    </row>
    <row r="174" spans="1:50" customFormat="1" x14ac:dyDescent="0.2">
      <c r="A174">
        <v>173</v>
      </c>
      <c r="B174" s="12" t="s">
        <v>90</v>
      </c>
      <c r="C174" s="12" t="s">
        <v>90</v>
      </c>
      <c r="D174" s="12" t="s">
        <v>179</v>
      </c>
      <c r="E174" s="22">
        <v>7</v>
      </c>
      <c r="F174" s="22" t="s">
        <v>411</v>
      </c>
      <c r="G174" s="22" t="s">
        <v>92</v>
      </c>
      <c r="H174" s="22" t="str">
        <f t="shared" si="31"/>
        <v>2Story</v>
      </c>
      <c r="I174" s="22">
        <f t="shared" si="30"/>
        <v>75.988545402704759</v>
      </c>
      <c r="J174" s="22" t="str">
        <f t="shared" si="32"/>
        <v>Above Average</v>
      </c>
      <c r="K174" s="22">
        <v>7</v>
      </c>
      <c r="L174" s="22" t="str">
        <f t="shared" si="33"/>
        <v>High</v>
      </c>
      <c r="M174" s="22">
        <v>1987</v>
      </c>
      <c r="N174" s="22">
        <f t="shared" si="34"/>
        <v>0</v>
      </c>
      <c r="O174" s="22"/>
      <c r="P174" s="22">
        <v>1987</v>
      </c>
      <c r="Q174" s="22">
        <f t="shared" si="35"/>
        <v>0</v>
      </c>
      <c r="R174" s="23">
        <v>1064</v>
      </c>
      <c r="S174" s="23" t="s">
        <v>311</v>
      </c>
      <c r="T174" s="23" t="s">
        <v>369</v>
      </c>
      <c r="U174" s="24">
        <v>1064</v>
      </c>
      <c r="V174" s="24" t="str">
        <f t="shared" si="36"/>
        <v>no</v>
      </c>
      <c r="W174" s="24">
        <v>703</v>
      </c>
      <c r="X174" s="24" t="str">
        <f t="shared" si="37"/>
        <v>no</v>
      </c>
      <c r="Y174" s="24" t="s">
        <v>412</v>
      </c>
      <c r="Z174" s="24">
        <f t="shared" si="38"/>
        <v>1</v>
      </c>
      <c r="AA174" s="24">
        <v>1767</v>
      </c>
      <c r="AB174" s="24" t="s">
        <v>311</v>
      </c>
      <c r="AC174" s="24" t="s">
        <v>369</v>
      </c>
      <c r="AD174" s="25">
        <v>1</v>
      </c>
      <c r="AE174" s="25">
        <v>0</v>
      </c>
      <c r="AF174" s="25">
        <v>2</v>
      </c>
      <c r="AG174" s="25">
        <v>0</v>
      </c>
      <c r="AH174" s="25">
        <v>3</v>
      </c>
      <c r="AI174" s="25" t="s">
        <v>414</v>
      </c>
      <c r="AJ174" s="57">
        <v>5</v>
      </c>
      <c r="AK174" s="57" t="str">
        <f t="shared" si="39"/>
        <v>Less</v>
      </c>
      <c r="AL174" s="57" t="s">
        <v>97</v>
      </c>
      <c r="AM174" s="57" t="str">
        <f t="shared" si="40"/>
        <v>High</v>
      </c>
      <c r="AN174" s="62">
        <v>2</v>
      </c>
      <c r="AO174" s="62" t="str">
        <f t="shared" si="41"/>
        <v>More</v>
      </c>
      <c r="AP174" s="62">
        <v>504</v>
      </c>
      <c r="AQ174" s="62" t="str">
        <f t="shared" si="42"/>
        <v>no</v>
      </c>
      <c r="AR174" s="62" t="str">
        <f t="shared" si="43"/>
        <v>Above Average</v>
      </c>
      <c r="AS174" s="64">
        <v>1</v>
      </c>
      <c r="AT174" s="68">
        <v>84.422465559872833</v>
      </c>
      <c r="AU174" s="68" t="str">
        <f t="shared" si="44"/>
        <v>Above Average</v>
      </c>
      <c r="AV174" s="66">
        <v>239000</v>
      </c>
      <c r="AW174" s="66">
        <v>2831</v>
      </c>
      <c r="AX174" s="66" t="s">
        <v>311</v>
      </c>
    </row>
    <row r="175" spans="1:50" customFormat="1" x14ac:dyDescent="0.2">
      <c r="A175">
        <v>174</v>
      </c>
      <c r="B175" s="12" t="s">
        <v>90</v>
      </c>
      <c r="C175" s="12" t="s">
        <v>90</v>
      </c>
      <c r="D175" s="12" t="s">
        <v>91</v>
      </c>
      <c r="E175" s="22">
        <v>6</v>
      </c>
      <c r="F175" s="22" t="s">
        <v>195</v>
      </c>
      <c r="G175" s="22" t="s">
        <v>115</v>
      </c>
      <c r="H175" s="22" t="str">
        <f t="shared" si="31"/>
        <v>1Story</v>
      </c>
      <c r="I175" s="22">
        <f t="shared" si="30"/>
        <v>69.182127006168557</v>
      </c>
      <c r="J175" s="22" t="str">
        <f t="shared" si="32"/>
        <v>Below Average</v>
      </c>
      <c r="K175" s="22">
        <v>5</v>
      </c>
      <c r="L175" s="22" t="str">
        <f t="shared" si="33"/>
        <v>Low</v>
      </c>
      <c r="M175" s="22">
        <v>1961</v>
      </c>
      <c r="N175" s="22">
        <f t="shared" si="34"/>
        <v>0</v>
      </c>
      <c r="O175" s="22"/>
      <c r="P175" s="22">
        <v>1961</v>
      </c>
      <c r="Q175" s="22">
        <f t="shared" si="35"/>
        <v>1</v>
      </c>
      <c r="R175" s="23">
        <v>1362</v>
      </c>
      <c r="S175" s="23" t="s">
        <v>311</v>
      </c>
      <c r="T175" s="23" t="s">
        <v>369</v>
      </c>
      <c r="U175" s="24">
        <v>1362</v>
      </c>
      <c r="V175" s="24" t="str">
        <f t="shared" si="36"/>
        <v>no</v>
      </c>
      <c r="W175" s="24">
        <v>0</v>
      </c>
      <c r="X175" s="24" t="str">
        <f t="shared" si="37"/>
        <v>no</v>
      </c>
      <c r="Y175" s="24" t="s">
        <v>413</v>
      </c>
      <c r="Z175" s="24">
        <f t="shared" si="38"/>
        <v>1</v>
      </c>
      <c r="AA175" s="24">
        <v>1362</v>
      </c>
      <c r="AB175" s="24" t="s">
        <v>311</v>
      </c>
      <c r="AC175" s="24" t="s">
        <v>370</v>
      </c>
      <c r="AD175" s="25">
        <v>1</v>
      </c>
      <c r="AE175" s="25">
        <v>0</v>
      </c>
      <c r="AF175" s="25">
        <v>1</v>
      </c>
      <c r="AG175" s="25">
        <v>1</v>
      </c>
      <c r="AH175" s="25">
        <v>3</v>
      </c>
      <c r="AI175" s="25" t="s">
        <v>414</v>
      </c>
      <c r="AJ175" s="57">
        <v>6</v>
      </c>
      <c r="AK175" s="57" t="str">
        <f t="shared" si="39"/>
        <v>More</v>
      </c>
      <c r="AL175" s="57" t="s">
        <v>98</v>
      </c>
      <c r="AM175" s="57" t="str">
        <f t="shared" si="40"/>
        <v>Low</v>
      </c>
      <c r="AN175" s="62">
        <v>2</v>
      </c>
      <c r="AO175" s="62" t="str">
        <f t="shared" si="41"/>
        <v>More</v>
      </c>
      <c r="AP175" s="62">
        <v>504</v>
      </c>
      <c r="AQ175" s="62" t="str">
        <f t="shared" si="42"/>
        <v>no</v>
      </c>
      <c r="AR175" s="62" t="str">
        <f t="shared" si="43"/>
        <v>Above Average</v>
      </c>
      <c r="AS175" s="64">
        <v>1</v>
      </c>
      <c r="AT175" s="68">
        <v>59.838472834067545</v>
      </c>
      <c r="AU175" s="68" t="str">
        <f t="shared" si="44"/>
        <v>Below Average</v>
      </c>
      <c r="AV175" s="66">
        <v>163000</v>
      </c>
      <c r="AW175" s="66">
        <v>2724</v>
      </c>
      <c r="AX175" s="66" t="s">
        <v>311</v>
      </c>
    </row>
    <row r="176" spans="1:50" customFormat="1" x14ac:dyDescent="0.2">
      <c r="A176">
        <v>175</v>
      </c>
      <c r="B176" s="12" t="s">
        <v>90</v>
      </c>
      <c r="C176" s="12" t="s">
        <v>90</v>
      </c>
      <c r="D176" s="12" t="s">
        <v>91</v>
      </c>
      <c r="E176" s="22">
        <v>6</v>
      </c>
      <c r="F176" s="22" t="s">
        <v>195</v>
      </c>
      <c r="G176" s="22" t="s">
        <v>115</v>
      </c>
      <c r="H176" s="22" t="str">
        <f t="shared" si="31"/>
        <v>1Story</v>
      </c>
      <c r="I176" s="22">
        <f t="shared" si="30"/>
        <v>69.182127006168557</v>
      </c>
      <c r="J176" s="22" t="str">
        <f t="shared" si="32"/>
        <v>Below Average</v>
      </c>
      <c r="K176" s="22">
        <v>5</v>
      </c>
      <c r="L176" s="22" t="str">
        <f t="shared" si="33"/>
        <v>Low</v>
      </c>
      <c r="M176" s="22">
        <v>1986</v>
      </c>
      <c r="N176" s="22">
        <f t="shared" si="34"/>
        <v>0</v>
      </c>
      <c r="O176" s="22"/>
      <c r="P176" s="22">
        <v>1986</v>
      </c>
      <c r="Q176" s="22">
        <f t="shared" si="35"/>
        <v>0</v>
      </c>
      <c r="R176" s="23">
        <v>1606</v>
      </c>
      <c r="S176" s="23" t="s">
        <v>311</v>
      </c>
      <c r="T176" s="23" t="s">
        <v>369</v>
      </c>
      <c r="U176" s="24">
        <v>1651</v>
      </c>
      <c r="V176" s="24" t="str">
        <f t="shared" si="36"/>
        <v>no</v>
      </c>
      <c r="W176" s="24">
        <v>0</v>
      </c>
      <c r="X176" s="24" t="str">
        <f t="shared" si="37"/>
        <v>no</v>
      </c>
      <c r="Y176" s="24" t="s">
        <v>413</v>
      </c>
      <c r="Z176" s="24">
        <f t="shared" si="38"/>
        <v>0</v>
      </c>
      <c r="AA176" s="24">
        <v>1651</v>
      </c>
      <c r="AB176" s="24" t="s">
        <v>311</v>
      </c>
      <c r="AC176" s="24" t="s">
        <v>369</v>
      </c>
      <c r="AD176" s="25">
        <v>1</v>
      </c>
      <c r="AE176" s="25">
        <v>0</v>
      </c>
      <c r="AF176" s="25">
        <v>2</v>
      </c>
      <c r="AG176" s="25">
        <v>0</v>
      </c>
      <c r="AH176" s="25">
        <v>3</v>
      </c>
      <c r="AI176" s="25" t="s">
        <v>414</v>
      </c>
      <c r="AJ176" s="57">
        <v>7</v>
      </c>
      <c r="AK176" s="57" t="str">
        <f t="shared" si="39"/>
        <v>More</v>
      </c>
      <c r="AL176" s="57" t="s">
        <v>98</v>
      </c>
      <c r="AM176" s="57" t="str">
        <f t="shared" si="40"/>
        <v>Low</v>
      </c>
      <c r="AN176" s="62">
        <v>2</v>
      </c>
      <c r="AO176" s="62" t="str">
        <f t="shared" si="41"/>
        <v>More</v>
      </c>
      <c r="AP176" s="62">
        <v>616</v>
      </c>
      <c r="AQ176" s="62" t="str">
        <f t="shared" si="42"/>
        <v>no</v>
      </c>
      <c r="AR176" s="62" t="str">
        <f t="shared" si="43"/>
        <v>Above Average</v>
      </c>
      <c r="AS176" s="64">
        <v>1</v>
      </c>
      <c r="AT176" s="68">
        <v>56.493705864292295</v>
      </c>
      <c r="AU176" s="68" t="str">
        <f t="shared" si="44"/>
        <v>Below Average</v>
      </c>
      <c r="AV176" s="66">
        <v>184000</v>
      </c>
      <c r="AW176" s="66">
        <v>3257</v>
      </c>
      <c r="AX176" s="66" t="s">
        <v>311</v>
      </c>
    </row>
    <row r="177" spans="1:50" customFormat="1" x14ac:dyDescent="0.2">
      <c r="A177">
        <v>176</v>
      </c>
      <c r="B177" s="12" t="s">
        <v>90</v>
      </c>
      <c r="C177" s="12" t="s">
        <v>90</v>
      </c>
      <c r="D177" s="12" t="s">
        <v>91</v>
      </c>
      <c r="E177" s="22">
        <v>6</v>
      </c>
      <c r="F177" s="22" t="s">
        <v>195</v>
      </c>
      <c r="G177" s="22" t="s">
        <v>115</v>
      </c>
      <c r="H177" s="22" t="str">
        <f t="shared" si="31"/>
        <v>1Story</v>
      </c>
      <c r="I177" s="22">
        <f t="shared" si="30"/>
        <v>69.182127006168557</v>
      </c>
      <c r="J177" s="22" t="str">
        <f t="shared" si="32"/>
        <v>Below Average</v>
      </c>
      <c r="K177" s="22">
        <v>7</v>
      </c>
      <c r="L177" s="22" t="str">
        <f t="shared" si="33"/>
        <v>High</v>
      </c>
      <c r="M177" s="22">
        <v>1950</v>
      </c>
      <c r="N177" s="22">
        <f t="shared" si="34"/>
        <v>1</v>
      </c>
      <c r="O177" s="22"/>
      <c r="P177" s="22">
        <v>2001</v>
      </c>
      <c r="Q177" s="22">
        <f t="shared" si="35"/>
        <v>0</v>
      </c>
      <c r="R177" s="23">
        <v>1202</v>
      </c>
      <c r="S177" s="23" t="s">
        <v>311</v>
      </c>
      <c r="T177" s="23" t="s">
        <v>369</v>
      </c>
      <c r="U177" s="24">
        <v>2158</v>
      </c>
      <c r="V177" s="24" t="str">
        <f t="shared" si="36"/>
        <v>yes</v>
      </c>
      <c r="W177" s="24">
        <v>0</v>
      </c>
      <c r="X177" s="24" t="str">
        <f t="shared" si="37"/>
        <v>no</v>
      </c>
      <c r="Y177" s="24" t="s">
        <v>413</v>
      </c>
      <c r="Z177" s="24">
        <f t="shared" si="38"/>
        <v>1</v>
      </c>
      <c r="AA177" s="24">
        <v>2158</v>
      </c>
      <c r="AB177" s="24" t="s">
        <v>311</v>
      </c>
      <c r="AC177" s="24" t="s">
        <v>369</v>
      </c>
      <c r="AD177" s="25">
        <v>1</v>
      </c>
      <c r="AE177" s="25">
        <v>0</v>
      </c>
      <c r="AF177" s="25">
        <v>2</v>
      </c>
      <c r="AG177" s="25">
        <v>0</v>
      </c>
      <c r="AH177" s="25">
        <v>3</v>
      </c>
      <c r="AI177" s="25" t="s">
        <v>414</v>
      </c>
      <c r="AJ177" s="57">
        <v>7</v>
      </c>
      <c r="AK177" s="57" t="str">
        <f t="shared" si="39"/>
        <v>More</v>
      </c>
      <c r="AL177" s="57" t="s">
        <v>97</v>
      </c>
      <c r="AM177" s="57" t="str">
        <f t="shared" si="40"/>
        <v>High</v>
      </c>
      <c r="AN177" s="62">
        <v>2</v>
      </c>
      <c r="AO177" s="62" t="str">
        <f t="shared" si="41"/>
        <v>More</v>
      </c>
      <c r="AP177" s="62">
        <v>576</v>
      </c>
      <c r="AQ177" s="62" t="str">
        <f t="shared" si="42"/>
        <v>no</v>
      </c>
      <c r="AR177" s="62" t="str">
        <f t="shared" si="43"/>
        <v>Above Average</v>
      </c>
      <c r="AS177" s="64">
        <v>1</v>
      </c>
      <c r="AT177" s="68">
        <v>72.321428571428569</v>
      </c>
      <c r="AU177" s="68" t="str">
        <f t="shared" si="44"/>
        <v>Above Average</v>
      </c>
      <c r="AV177" s="66">
        <v>243000</v>
      </c>
      <c r="AW177" s="66">
        <v>3360</v>
      </c>
      <c r="AX177" s="66" t="s">
        <v>311</v>
      </c>
    </row>
    <row r="178" spans="1:50" customFormat="1" x14ac:dyDescent="0.2">
      <c r="A178">
        <v>177</v>
      </c>
      <c r="B178" s="12" t="s">
        <v>90</v>
      </c>
      <c r="C178" s="12" t="s">
        <v>90</v>
      </c>
      <c r="D178" s="12" t="s">
        <v>91</v>
      </c>
      <c r="E178" s="22">
        <v>6</v>
      </c>
      <c r="F178" s="22" t="s">
        <v>195</v>
      </c>
      <c r="G178" s="22" t="s">
        <v>92</v>
      </c>
      <c r="H178" s="22" t="str">
        <f t="shared" si="31"/>
        <v>2Story</v>
      </c>
      <c r="I178" s="22">
        <f t="shared" si="30"/>
        <v>75.988545402704759</v>
      </c>
      <c r="J178" s="22" t="str">
        <f t="shared" si="32"/>
        <v>Above Average</v>
      </c>
      <c r="K178" s="22">
        <v>5</v>
      </c>
      <c r="L178" s="22" t="str">
        <f t="shared" si="33"/>
        <v>Low</v>
      </c>
      <c r="M178" s="22">
        <v>1988</v>
      </c>
      <c r="N178" s="22">
        <f t="shared" si="34"/>
        <v>0</v>
      </c>
      <c r="O178" s="22"/>
      <c r="P178" s="22">
        <v>1989</v>
      </c>
      <c r="Q178" s="22">
        <f t="shared" si="35"/>
        <v>0</v>
      </c>
      <c r="R178" s="23">
        <v>1151</v>
      </c>
      <c r="S178" s="23" t="s">
        <v>311</v>
      </c>
      <c r="T178" s="23" t="s">
        <v>369</v>
      </c>
      <c r="U178" s="24">
        <v>1164</v>
      </c>
      <c r="V178" s="24" t="str">
        <f t="shared" si="36"/>
        <v>no</v>
      </c>
      <c r="W178" s="24">
        <v>896</v>
      </c>
      <c r="X178" s="24" t="str">
        <f t="shared" si="37"/>
        <v>no</v>
      </c>
      <c r="Y178" s="24" t="s">
        <v>412</v>
      </c>
      <c r="Z178" s="24">
        <f t="shared" si="38"/>
        <v>1</v>
      </c>
      <c r="AA178" s="24">
        <v>2060</v>
      </c>
      <c r="AB178" s="24" t="s">
        <v>311</v>
      </c>
      <c r="AC178" s="24" t="s">
        <v>369</v>
      </c>
      <c r="AD178" s="25">
        <v>0</v>
      </c>
      <c r="AE178" s="25">
        <v>1</v>
      </c>
      <c r="AF178" s="25">
        <v>2</v>
      </c>
      <c r="AG178" s="25">
        <v>1</v>
      </c>
      <c r="AH178" s="25">
        <v>4</v>
      </c>
      <c r="AI178" s="25" t="s">
        <v>414</v>
      </c>
      <c r="AJ178" s="57">
        <v>8</v>
      </c>
      <c r="AK178" s="57" t="str">
        <f t="shared" si="39"/>
        <v>More</v>
      </c>
      <c r="AL178" s="57" t="s">
        <v>98</v>
      </c>
      <c r="AM178" s="57" t="str">
        <f t="shared" si="40"/>
        <v>Low</v>
      </c>
      <c r="AN178" s="62">
        <v>2</v>
      </c>
      <c r="AO178" s="62" t="str">
        <f t="shared" si="41"/>
        <v>More</v>
      </c>
      <c r="AP178" s="62">
        <v>521</v>
      </c>
      <c r="AQ178" s="62" t="str">
        <f t="shared" si="42"/>
        <v>no</v>
      </c>
      <c r="AR178" s="62" t="str">
        <f t="shared" si="43"/>
        <v>Above Average</v>
      </c>
      <c r="AS178" s="64">
        <v>1</v>
      </c>
      <c r="AT178" s="68">
        <v>65.711616318903765</v>
      </c>
      <c r="AU178" s="68" t="str">
        <f t="shared" si="44"/>
        <v>Below Average</v>
      </c>
      <c r="AV178" s="66">
        <v>211000</v>
      </c>
      <c r="AW178" s="66">
        <v>3211</v>
      </c>
      <c r="AX178" s="66" t="s">
        <v>311</v>
      </c>
    </row>
    <row r="179" spans="1:50" customFormat="1" x14ac:dyDescent="0.2">
      <c r="A179">
        <v>178</v>
      </c>
      <c r="B179" s="12" t="s">
        <v>90</v>
      </c>
      <c r="C179" s="12" t="s">
        <v>90</v>
      </c>
      <c r="D179" s="12" t="s">
        <v>91</v>
      </c>
      <c r="E179" s="22">
        <v>5</v>
      </c>
      <c r="F179" s="22" t="s">
        <v>195</v>
      </c>
      <c r="G179" s="22" t="s">
        <v>132</v>
      </c>
      <c r="H179" s="22" t="str">
        <f t="shared" si="31"/>
        <v>1Story</v>
      </c>
      <c r="I179" s="22">
        <f t="shared" si="30"/>
        <v>59.315963337771507</v>
      </c>
      <c r="J179" s="22" t="str">
        <f t="shared" si="32"/>
        <v>Below Average</v>
      </c>
      <c r="K179" s="22">
        <v>5</v>
      </c>
      <c r="L179" s="22" t="str">
        <f t="shared" si="33"/>
        <v>Low</v>
      </c>
      <c r="M179" s="22">
        <v>1958</v>
      </c>
      <c r="N179" s="22">
        <f t="shared" si="34"/>
        <v>0</v>
      </c>
      <c r="O179" s="22"/>
      <c r="P179" s="22">
        <v>1958</v>
      </c>
      <c r="Q179" s="22">
        <f t="shared" si="35"/>
        <v>1</v>
      </c>
      <c r="R179" s="23">
        <v>1052</v>
      </c>
      <c r="S179" s="23" t="s">
        <v>311</v>
      </c>
      <c r="T179" s="23" t="s">
        <v>370</v>
      </c>
      <c r="U179" s="24">
        <v>1252</v>
      </c>
      <c r="V179" s="24" t="str">
        <f t="shared" si="36"/>
        <v>no</v>
      </c>
      <c r="W179" s="24">
        <v>668</v>
      </c>
      <c r="X179" s="24" t="str">
        <f t="shared" si="37"/>
        <v>no</v>
      </c>
      <c r="Y179" s="24" t="s">
        <v>412</v>
      </c>
      <c r="Z179" s="24">
        <f t="shared" si="38"/>
        <v>1</v>
      </c>
      <c r="AA179" s="24">
        <v>1920</v>
      </c>
      <c r="AB179" s="24" t="s">
        <v>311</v>
      </c>
      <c r="AC179" s="24" t="s">
        <v>369</v>
      </c>
      <c r="AD179" s="25">
        <v>1</v>
      </c>
      <c r="AE179" s="25">
        <v>0</v>
      </c>
      <c r="AF179" s="25">
        <v>2</v>
      </c>
      <c r="AG179" s="25">
        <v>0</v>
      </c>
      <c r="AH179" s="25">
        <v>3</v>
      </c>
      <c r="AI179" s="25" t="s">
        <v>414</v>
      </c>
      <c r="AJ179" s="57">
        <v>8</v>
      </c>
      <c r="AK179" s="57" t="str">
        <f t="shared" si="39"/>
        <v>More</v>
      </c>
      <c r="AL179" s="57" t="s">
        <v>97</v>
      </c>
      <c r="AM179" s="57" t="str">
        <f t="shared" si="40"/>
        <v>High</v>
      </c>
      <c r="AN179" s="62">
        <v>2</v>
      </c>
      <c r="AO179" s="62" t="str">
        <f t="shared" si="41"/>
        <v>More</v>
      </c>
      <c r="AP179" s="62">
        <v>451</v>
      </c>
      <c r="AQ179" s="62" t="str">
        <f t="shared" si="42"/>
        <v>no</v>
      </c>
      <c r="AR179" s="62" t="str">
        <f t="shared" si="43"/>
        <v>Below Average</v>
      </c>
      <c r="AS179" s="64">
        <v>1</v>
      </c>
      <c r="AT179" s="68">
        <v>58.04172274562584</v>
      </c>
      <c r="AU179" s="68" t="str">
        <f t="shared" si="44"/>
        <v>Below Average</v>
      </c>
      <c r="AV179" s="66">
        <v>172500</v>
      </c>
      <c r="AW179" s="66">
        <v>2972</v>
      </c>
      <c r="AX179" s="66" t="s">
        <v>311</v>
      </c>
    </row>
    <row r="180" spans="1:50" customFormat="1" x14ac:dyDescent="0.2">
      <c r="A180">
        <v>179</v>
      </c>
      <c r="B180" s="12" t="s">
        <v>90</v>
      </c>
      <c r="C180" s="12" t="s">
        <v>90</v>
      </c>
      <c r="D180" s="12" t="s">
        <v>91</v>
      </c>
      <c r="E180" s="22">
        <v>9</v>
      </c>
      <c r="F180" s="22" t="s">
        <v>411</v>
      </c>
      <c r="G180" s="22" t="s">
        <v>115</v>
      </c>
      <c r="H180" s="22" t="str">
        <f t="shared" si="31"/>
        <v>1Story</v>
      </c>
      <c r="I180" s="22">
        <f t="shared" si="30"/>
        <v>69.182127006168557</v>
      </c>
      <c r="J180" s="22" t="str">
        <f t="shared" si="32"/>
        <v>Below Average</v>
      </c>
      <c r="K180" s="22">
        <v>5</v>
      </c>
      <c r="L180" s="22" t="str">
        <f t="shared" si="33"/>
        <v>Low</v>
      </c>
      <c r="M180" s="22">
        <v>2008</v>
      </c>
      <c r="N180" s="22">
        <f t="shared" si="34"/>
        <v>0</v>
      </c>
      <c r="O180" s="22"/>
      <c r="P180" s="22">
        <v>2009</v>
      </c>
      <c r="Q180" s="22">
        <f t="shared" si="35"/>
        <v>0</v>
      </c>
      <c r="R180" s="23">
        <v>2216</v>
      </c>
      <c r="S180" s="23" t="s">
        <v>313</v>
      </c>
      <c r="T180" s="23" t="s">
        <v>369</v>
      </c>
      <c r="U180" s="24">
        <v>2234</v>
      </c>
      <c r="V180" s="24" t="str">
        <f t="shared" si="36"/>
        <v>yes</v>
      </c>
      <c r="W180" s="24">
        <v>0</v>
      </c>
      <c r="X180" s="24" t="str">
        <f t="shared" si="37"/>
        <v>no</v>
      </c>
      <c r="Y180" s="24" t="s">
        <v>413</v>
      </c>
      <c r="Z180" s="24">
        <f t="shared" si="38"/>
        <v>0</v>
      </c>
      <c r="AA180" s="24">
        <v>2234</v>
      </c>
      <c r="AB180" s="24" t="s">
        <v>311</v>
      </c>
      <c r="AC180" s="24" t="s">
        <v>369</v>
      </c>
      <c r="AD180" s="25">
        <v>1</v>
      </c>
      <c r="AE180" s="25">
        <v>0</v>
      </c>
      <c r="AF180" s="25">
        <v>2</v>
      </c>
      <c r="AG180" s="25">
        <v>0</v>
      </c>
      <c r="AH180" s="25">
        <v>3</v>
      </c>
      <c r="AI180" s="25" t="s">
        <v>414</v>
      </c>
      <c r="AJ180" s="57">
        <v>9</v>
      </c>
      <c r="AK180" s="57" t="str">
        <f t="shared" si="39"/>
        <v>More</v>
      </c>
      <c r="AL180" s="57" t="s">
        <v>104</v>
      </c>
      <c r="AM180" s="57" t="str">
        <f t="shared" si="40"/>
        <v>High</v>
      </c>
      <c r="AN180" s="62">
        <v>3</v>
      </c>
      <c r="AO180" s="62" t="str">
        <f t="shared" si="41"/>
        <v>More</v>
      </c>
      <c r="AP180" s="62">
        <v>1166</v>
      </c>
      <c r="AQ180" s="62" t="str">
        <f t="shared" si="42"/>
        <v>yes</v>
      </c>
      <c r="AR180" s="62" t="str">
        <f t="shared" si="43"/>
        <v>Above Average</v>
      </c>
      <c r="AS180" s="64">
        <v>1</v>
      </c>
      <c r="AT180" s="68">
        <v>112.7723595505618</v>
      </c>
      <c r="AU180" s="68" t="str">
        <f t="shared" si="44"/>
        <v>Above Average</v>
      </c>
      <c r="AV180" s="66">
        <v>501837</v>
      </c>
      <c r="AW180" s="66">
        <v>4450</v>
      </c>
      <c r="AX180" s="66" t="s">
        <v>311</v>
      </c>
    </row>
    <row r="181" spans="1:50" customFormat="1" x14ac:dyDescent="0.2">
      <c r="A181">
        <v>180</v>
      </c>
      <c r="B181" s="12" t="s">
        <v>90</v>
      </c>
      <c r="C181" s="12" t="s">
        <v>90</v>
      </c>
      <c r="D181" s="12" t="s">
        <v>91</v>
      </c>
      <c r="E181" s="22">
        <v>5</v>
      </c>
      <c r="F181" s="22" t="s">
        <v>195</v>
      </c>
      <c r="G181" s="22" t="s">
        <v>115</v>
      </c>
      <c r="H181" s="22" t="str">
        <f t="shared" si="31"/>
        <v>1Story</v>
      </c>
      <c r="I181" s="22">
        <f t="shared" si="30"/>
        <v>69.182127006168557</v>
      </c>
      <c r="J181" s="22" t="str">
        <f t="shared" si="32"/>
        <v>Below Average</v>
      </c>
      <c r="K181" s="22">
        <v>6</v>
      </c>
      <c r="L181" s="22" t="str">
        <f t="shared" si="33"/>
        <v>High</v>
      </c>
      <c r="M181" s="22">
        <v>1923</v>
      </c>
      <c r="N181" s="22">
        <f t="shared" si="34"/>
        <v>1</v>
      </c>
      <c r="O181" s="22"/>
      <c r="P181" s="22">
        <v>2006</v>
      </c>
      <c r="Q181" s="22">
        <f t="shared" si="35"/>
        <v>0</v>
      </c>
      <c r="R181" s="23">
        <v>968</v>
      </c>
      <c r="S181" s="23" t="s">
        <v>311</v>
      </c>
      <c r="T181" s="23" t="s">
        <v>370</v>
      </c>
      <c r="U181" s="24">
        <v>968</v>
      </c>
      <c r="V181" s="24" t="str">
        <f t="shared" si="36"/>
        <v>no</v>
      </c>
      <c r="W181" s="24">
        <v>0</v>
      </c>
      <c r="X181" s="24" t="str">
        <f t="shared" si="37"/>
        <v>no</v>
      </c>
      <c r="Y181" s="24" t="s">
        <v>413</v>
      </c>
      <c r="Z181" s="24">
        <f t="shared" si="38"/>
        <v>1</v>
      </c>
      <c r="AA181" s="24">
        <v>968</v>
      </c>
      <c r="AB181" s="24" t="s">
        <v>311</v>
      </c>
      <c r="AC181" s="24" t="s">
        <v>370</v>
      </c>
      <c r="AD181" s="25">
        <v>0</v>
      </c>
      <c r="AE181" s="25">
        <v>0</v>
      </c>
      <c r="AF181" s="25">
        <v>1</v>
      </c>
      <c r="AG181" s="25">
        <v>0</v>
      </c>
      <c r="AH181" s="25">
        <v>1</v>
      </c>
      <c r="AI181" s="25" t="s">
        <v>415</v>
      </c>
      <c r="AJ181" s="57">
        <v>5</v>
      </c>
      <c r="AK181" s="57" t="str">
        <f t="shared" si="39"/>
        <v>Less</v>
      </c>
      <c r="AL181" s="57" t="s">
        <v>98</v>
      </c>
      <c r="AM181" s="57" t="str">
        <f t="shared" si="40"/>
        <v>Low</v>
      </c>
      <c r="AN181" s="62">
        <v>2</v>
      </c>
      <c r="AO181" s="62" t="str">
        <f t="shared" si="41"/>
        <v>More</v>
      </c>
      <c r="AP181" s="62">
        <v>480</v>
      </c>
      <c r="AQ181" s="62" t="str">
        <f t="shared" si="42"/>
        <v>no</v>
      </c>
      <c r="AR181" s="62" t="str">
        <f t="shared" si="43"/>
        <v>Above Average</v>
      </c>
      <c r="AS181" s="64">
        <v>0</v>
      </c>
      <c r="AT181" s="68">
        <v>51.652892561983471</v>
      </c>
      <c r="AU181" s="68" t="str">
        <f t="shared" si="44"/>
        <v>Below Average</v>
      </c>
      <c r="AV181" s="66">
        <v>100000</v>
      </c>
      <c r="AW181" s="66">
        <v>1936</v>
      </c>
      <c r="AX181" s="66" t="s">
        <v>311</v>
      </c>
    </row>
    <row r="182" spans="1:50" customFormat="1" x14ac:dyDescent="0.2">
      <c r="A182">
        <v>181</v>
      </c>
      <c r="B182" s="12" t="s">
        <v>90</v>
      </c>
      <c r="C182" s="12" t="s">
        <v>90</v>
      </c>
      <c r="D182" s="12" t="s">
        <v>198</v>
      </c>
      <c r="E182" s="22">
        <v>6</v>
      </c>
      <c r="F182" s="22" t="s">
        <v>195</v>
      </c>
      <c r="G182" s="22" t="s">
        <v>92</v>
      </c>
      <c r="H182" s="22" t="str">
        <f t="shared" si="31"/>
        <v>2Story</v>
      </c>
      <c r="I182" s="22">
        <f t="shared" si="30"/>
        <v>75.988545402704759</v>
      </c>
      <c r="J182" s="22" t="str">
        <f t="shared" si="32"/>
        <v>Above Average</v>
      </c>
      <c r="K182" s="22">
        <v>5</v>
      </c>
      <c r="L182" s="22" t="str">
        <f t="shared" si="33"/>
        <v>Low</v>
      </c>
      <c r="M182" s="22">
        <v>2000</v>
      </c>
      <c r="N182" s="22">
        <f t="shared" si="34"/>
        <v>0</v>
      </c>
      <c r="O182" s="22"/>
      <c r="P182" s="22">
        <v>2000</v>
      </c>
      <c r="Q182" s="22">
        <f t="shared" si="35"/>
        <v>0</v>
      </c>
      <c r="R182" s="23">
        <v>756</v>
      </c>
      <c r="S182" s="23" t="s">
        <v>311</v>
      </c>
      <c r="T182" s="23" t="s">
        <v>370</v>
      </c>
      <c r="U182" s="24">
        <v>769</v>
      </c>
      <c r="V182" s="24" t="str">
        <f t="shared" si="36"/>
        <v>no</v>
      </c>
      <c r="W182" s="24">
        <v>756</v>
      </c>
      <c r="X182" s="24" t="str">
        <f t="shared" si="37"/>
        <v>no</v>
      </c>
      <c r="Y182" s="24" t="s">
        <v>412</v>
      </c>
      <c r="Z182" s="24">
        <f t="shared" si="38"/>
        <v>0</v>
      </c>
      <c r="AA182" s="24">
        <v>1525</v>
      </c>
      <c r="AB182" s="24" t="s">
        <v>311</v>
      </c>
      <c r="AC182" s="24" t="s">
        <v>369</v>
      </c>
      <c r="AD182" s="25">
        <v>0</v>
      </c>
      <c r="AE182" s="25">
        <v>0</v>
      </c>
      <c r="AF182" s="25">
        <v>2</v>
      </c>
      <c r="AG182" s="25">
        <v>1</v>
      </c>
      <c r="AH182" s="25">
        <v>3</v>
      </c>
      <c r="AI182" s="25" t="s">
        <v>414</v>
      </c>
      <c r="AJ182" s="57">
        <v>5</v>
      </c>
      <c r="AK182" s="57" t="str">
        <f t="shared" si="39"/>
        <v>Less</v>
      </c>
      <c r="AL182" s="57" t="s">
        <v>97</v>
      </c>
      <c r="AM182" s="57" t="str">
        <f t="shared" si="40"/>
        <v>High</v>
      </c>
      <c r="AN182" s="62">
        <v>2</v>
      </c>
      <c r="AO182" s="62" t="str">
        <f t="shared" si="41"/>
        <v>More</v>
      </c>
      <c r="AP182" s="62">
        <v>440</v>
      </c>
      <c r="AQ182" s="62" t="str">
        <f t="shared" si="42"/>
        <v>no</v>
      </c>
      <c r="AR182" s="62" t="str">
        <f t="shared" si="43"/>
        <v>Below Average</v>
      </c>
      <c r="AS182" s="64">
        <v>1</v>
      </c>
      <c r="AT182" s="68">
        <v>77.59754493643139</v>
      </c>
      <c r="AU182" s="68" t="str">
        <f t="shared" si="44"/>
        <v>Above Average</v>
      </c>
      <c r="AV182" s="66">
        <v>177000</v>
      </c>
      <c r="AW182" s="66">
        <v>2281</v>
      </c>
      <c r="AX182" s="66" t="s">
        <v>311</v>
      </c>
    </row>
    <row r="183" spans="1:50" customFormat="1" x14ac:dyDescent="0.2">
      <c r="A183">
        <v>182</v>
      </c>
      <c r="B183" s="12" t="s">
        <v>90</v>
      </c>
      <c r="C183" s="12" t="s">
        <v>90</v>
      </c>
      <c r="D183" s="12" t="s">
        <v>91</v>
      </c>
      <c r="E183" s="22">
        <v>7</v>
      </c>
      <c r="F183" s="22" t="s">
        <v>411</v>
      </c>
      <c r="G183" s="22" t="s">
        <v>92</v>
      </c>
      <c r="H183" s="22" t="str">
        <f t="shared" si="31"/>
        <v>2Story</v>
      </c>
      <c r="I183" s="22">
        <f t="shared" si="30"/>
        <v>75.988545402704759</v>
      </c>
      <c r="J183" s="22" t="str">
        <f t="shared" si="32"/>
        <v>Above Average</v>
      </c>
      <c r="K183" s="22">
        <v>6</v>
      </c>
      <c r="L183" s="22" t="str">
        <f t="shared" si="33"/>
        <v>High</v>
      </c>
      <c r="M183" s="22">
        <v>1920</v>
      </c>
      <c r="N183" s="22">
        <f t="shared" si="34"/>
        <v>1</v>
      </c>
      <c r="O183" s="22"/>
      <c r="P183" s="22">
        <v>1950</v>
      </c>
      <c r="Q183" s="22">
        <f t="shared" si="35"/>
        <v>1</v>
      </c>
      <c r="R183" s="23">
        <v>793</v>
      </c>
      <c r="S183" s="23" t="s">
        <v>311</v>
      </c>
      <c r="T183" s="23" t="s">
        <v>370</v>
      </c>
      <c r="U183" s="24">
        <v>901</v>
      </c>
      <c r="V183" s="24" t="str">
        <f t="shared" si="36"/>
        <v>no</v>
      </c>
      <c r="W183" s="24">
        <v>901</v>
      </c>
      <c r="X183" s="24" t="str">
        <f t="shared" si="37"/>
        <v>no</v>
      </c>
      <c r="Y183" s="24" t="s">
        <v>412</v>
      </c>
      <c r="Z183" s="24">
        <f t="shared" si="38"/>
        <v>0</v>
      </c>
      <c r="AA183" s="24">
        <v>1802</v>
      </c>
      <c r="AB183" s="24" t="s">
        <v>311</v>
      </c>
      <c r="AC183" s="24" t="s">
        <v>369</v>
      </c>
      <c r="AD183" s="25">
        <v>0</v>
      </c>
      <c r="AE183" s="25">
        <v>0</v>
      </c>
      <c r="AF183" s="25">
        <v>1</v>
      </c>
      <c r="AG183" s="25">
        <v>1</v>
      </c>
      <c r="AH183" s="25">
        <v>2</v>
      </c>
      <c r="AI183" s="25" t="s">
        <v>415</v>
      </c>
      <c r="AJ183" s="57">
        <v>9</v>
      </c>
      <c r="AK183" s="57" t="str">
        <f t="shared" si="39"/>
        <v>More</v>
      </c>
      <c r="AL183" s="57" t="s">
        <v>98</v>
      </c>
      <c r="AM183" s="57" t="str">
        <f t="shared" si="40"/>
        <v>Low</v>
      </c>
      <c r="AN183" s="62">
        <v>1</v>
      </c>
      <c r="AO183" s="62" t="str">
        <f t="shared" si="41"/>
        <v>Less</v>
      </c>
      <c r="AP183" s="62">
        <v>216</v>
      </c>
      <c r="AQ183" s="62" t="str">
        <f t="shared" si="42"/>
        <v>no</v>
      </c>
      <c r="AR183" s="62" t="str">
        <f t="shared" si="43"/>
        <v>Below Average</v>
      </c>
      <c r="AS183" s="64">
        <v>1</v>
      </c>
      <c r="AT183" s="68">
        <v>77.109826589595372</v>
      </c>
      <c r="AU183" s="68" t="str">
        <f t="shared" si="44"/>
        <v>Above Average</v>
      </c>
      <c r="AV183" s="66">
        <v>200100</v>
      </c>
      <c r="AW183" s="66">
        <v>2595</v>
      </c>
      <c r="AX183" s="66" t="s">
        <v>311</v>
      </c>
    </row>
    <row r="184" spans="1:50" customFormat="1" x14ac:dyDescent="0.2">
      <c r="A184">
        <v>183</v>
      </c>
      <c r="B184" s="12" t="s">
        <v>144</v>
      </c>
      <c r="C184" s="12" t="s">
        <v>90</v>
      </c>
      <c r="D184" s="12" t="s">
        <v>91</v>
      </c>
      <c r="E184" s="22">
        <v>5</v>
      </c>
      <c r="F184" s="22" t="s">
        <v>195</v>
      </c>
      <c r="G184" s="22" t="s">
        <v>115</v>
      </c>
      <c r="H184" s="22" t="str">
        <f t="shared" si="31"/>
        <v>1Story</v>
      </c>
      <c r="I184" s="22">
        <f t="shared" si="30"/>
        <v>69.182127006168557</v>
      </c>
      <c r="J184" s="22" t="str">
        <f t="shared" si="32"/>
        <v>Below Average</v>
      </c>
      <c r="K184" s="22">
        <v>6</v>
      </c>
      <c r="L184" s="22" t="str">
        <f t="shared" si="33"/>
        <v>High</v>
      </c>
      <c r="M184" s="22">
        <v>1957</v>
      </c>
      <c r="N184" s="22">
        <f t="shared" si="34"/>
        <v>0</v>
      </c>
      <c r="O184" s="22"/>
      <c r="P184" s="22">
        <v>2006</v>
      </c>
      <c r="Q184" s="22">
        <f t="shared" si="35"/>
        <v>0</v>
      </c>
      <c r="R184" s="23">
        <v>0</v>
      </c>
      <c r="S184" s="23" t="s">
        <v>313</v>
      </c>
      <c r="T184" s="23" t="s">
        <v>370</v>
      </c>
      <c r="U184" s="24">
        <v>1340</v>
      </c>
      <c r="V184" s="24" t="str">
        <f t="shared" si="36"/>
        <v>no</v>
      </c>
      <c r="W184" s="24">
        <v>0</v>
      </c>
      <c r="X184" s="24" t="str">
        <f t="shared" si="37"/>
        <v>no</v>
      </c>
      <c r="Y184" s="24" t="s">
        <v>413</v>
      </c>
      <c r="Z184" s="24">
        <f t="shared" si="38"/>
        <v>1</v>
      </c>
      <c r="AA184" s="24">
        <v>1340</v>
      </c>
      <c r="AB184" s="24" t="s">
        <v>311</v>
      </c>
      <c r="AC184" s="24" t="s">
        <v>370</v>
      </c>
      <c r="AD184" s="25">
        <v>0</v>
      </c>
      <c r="AE184" s="25">
        <v>0</v>
      </c>
      <c r="AF184" s="25">
        <v>1</v>
      </c>
      <c r="AG184" s="25">
        <v>0</v>
      </c>
      <c r="AH184" s="25">
        <v>1</v>
      </c>
      <c r="AI184" s="25" t="s">
        <v>415</v>
      </c>
      <c r="AJ184" s="57">
        <v>7</v>
      </c>
      <c r="AK184" s="57" t="str">
        <f t="shared" si="39"/>
        <v>More</v>
      </c>
      <c r="AL184" s="57" t="s">
        <v>98</v>
      </c>
      <c r="AM184" s="57" t="str">
        <f t="shared" si="40"/>
        <v>Low</v>
      </c>
      <c r="AN184" s="62">
        <v>1</v>
      </c>
      <c r="AO184" s="62" t="str">
        <f t="shared" si="41"/>
        <v>Less</v>
      </c>
      <c r="AP184" s="62">
        <v>252</v>
      </c>
      <c r="AQ184" s="62" t="str">
        <f t="shared" si="42"/>
        <v>no</v>
      </c>
      <c r="AR184" s="62" t="str">
        <f t="shared" si="43"/>
        <v>Below Average</v>
      </c>
      <c r="AS184" s="64">
        <v>1</v>
      </c>
      <c r="AT184" s="68">
        <v>89.552238805970148</v>
      </c>
      <c r="AU184" s="68" t="str">
        <f t="shared" si="44"/>
        <v>Above Average</v>
      </c>
      <c r="AV184" s="66">
        <v>120000</v>
      </c>
      <c r="AW184" s="66">
        <v>1340</v>
      </c>
      <c r="AX184" s="66" t="s">
        <v>311</v>
      </c>
    </row>
    <row r="185" spans="1:50" customFormat="1" x14ac:dyDescent="0.2">
      <c r="A185">
        <v>184</v>
      </c>
      <c r="B185" s="12" t="s">
        <v>90</v>
      </c>
      <c r="C185" s="12" t="s">
        <v>90</v>
      </c>
      <c r="D185" s="12" t="s">
        <v>91</v>
      </c>
      <c r="E185" s="22">
        <v>7</v>
      </c>
      <c r="F185" s="22" t="s">
        <v>411</v>
      </c>
      <c r="G185" s="22" t="s">
        <v>132</v>
      </c>
      <c r="H185" s="22" t="str">
        <f t="shared" si="31"/>
        <v>1Story</v>
      </c>
      <c r="I185" s="22">
        <f t="shared" si="30"/>
        <v>59.315963337771507</v>
      </c>
      <c r="J185" s="22" t="str">
        <f t="shared" si="32"/>
        <v>Below Average</v>
      </c>
      <c r="K185" s="22">
        <v>5</v>
      </c>
      <c r="L185" s="22" t="str">
        <f t="shared" si="33"/>
        <v>Low</v>
      </c>
      <c r="M185" s="22">
        <v>2003</v>
      </c>
      <c r="N185" s="22">
        <f t="shared" si="34"/>
        <v>0</v>
      </c>
      <c r="O185" s="22"/>
      <c r="P185" s="22">
        <v>2003</v>
      </c>
      <c r="Q185" s="22">
        <f t="shared" si="35"/>
        <v>0</v>
      </c>
      <c r="R185" s="23">
        <v>1362</v>
      </c>
      <c r="S185" s="23" t="s">
        <v>311</v>
      </c>
      <c r="T185" s="23" t="s">
        <v>369</v>
      </c>
      <c r="U185" s="24">
        <v>1362</v>
      </c>
      <c r="V185" s="24" t="str">
        <f t="shared" si="36"/>
        <v>no</v>
      </c>
      <c r="W185" s="24">
        <v>720</v>
      </c>
      <c r="X185" s="24" t="str">
        <f t="shared" si="37"/>
        <v>no</v>
      </c>
      <c r="Y185" s="24" t="s">
        <v>412</v>
      </c>
      <c r="Z185" s="24">
        <f t="shared" si="38"/>
        <v>1</v>
      </c>
      <c r="AA185" s="24">
        <v>2082</v>
      </c>
      <c r="AB185" s="24" t="s">
        <v>311</v>
      </c>
      <c r="AC185" s="24" t="s">
        <v>369</v>
      </c>
      <c r="AD185" s="25">
        <v>0</v>
      </c>
      <c r="AE185" s="25">
        <v>0</v>
      </c>
      <c r="AF185" s="25">
        <v>2</v>
      </c>
      <c r="AG185" s="25">
        <v>1</v>
      </c>
      <c r="AH185" s="25">
        <v>3</v>
      </c>
      <c r="AI185" s="25" t="s">
        <v>414</v>
      </c>
      <c r="AJ185" s="57">
        <v>6</v>
      </c>
      <c r="AK185" s="57" t="str">
        <f t="shared" si="39"/>
        <v>More</v>
      </c>
      <c r="AL185" s="57" t="s">
        <v>97</v>
      </c>
      <c r="AM185" s="57" t="str">
        <f t="shared" si="40"/>
        <v>High</v>
      </c>
      <c r="AN185" s="62">
        <v>2</v>
      </c>
      <c r="AO185" s="62" t="str">
        <f t="shared" si="41"/>
        <v>More</v>
      </c>
      <c r="AP185" s="62">
        <v>484</v>
      </c>
      <c r="AQ185" s="62" t="str">
        <f t="shared" si="42"/>
        <v>no</v>
      </c>
      <c r="AR185" s="62" t="str">
        <f t="shared" si="43"/>
        <v>Above Average</v>
      </c>
      <c r="AS185" s="64">
        <v>0</v>
      </c>
      <c r="AT185" s="68">
        <v>58.072009291521489</v>
      </c>
      <c r="AU185" s="68" t="str">
        <f t="shared" si="44"/>
        <v>Below Average</v>
      </c>
      <c r="AV185" s="66">
        <v>200000</v>
      </c>
      <c r="AW185" s="66">
        <v>3444</v>
      </c>
      <c r="AX185" s="66" t="s">
        <v>311</v>
      </c>
    </row>
    <row r="186" spans="1:50" customFormat="1" x14ac:dyDescent="0.2">
      <c r="A186">
        <v>185</v>
      </c>
      <c r="B186" s="12" t="s">
        <v>202</v>
      </c>
      <c r="C186" s="12" t="s">
        <v>114</v>
      </c>
      <c r="D186" s="12" t="s">
        <v>91</v>
      </c>
      <c r="E186" s="22">
        <v>5</v>
      </c>
      <c r="F186" s="22" t="s">
        <v>195</v>
      </c>
      <c r="G186" s="22" t="s">
        <v>132</v>
      </c>
      <c r="H186" s="22" t="str">
        <f t="shared" si="31"/>
        <v>1Story</v>
      </c>
      <c r="I186" s="22">
        <f t="shared" si="30"/>
        <v>59.315963337771507</v>
      </c>
      <c r="J186" s="22" t="str">
        <f t="shared" si="32"/>
        <v>Below Average</v>
      </c>
      <c r="K186" s="22">
        <v>8</v>
      </c>
      <c r="L186" s="22" t="str">
        <f t="shared" si="33"/>
        <v>High</v>
      </c>
      <c r="M186" s="22">
        <v>1908</v>
      </c>
      <c r="N186" s="22">
        <f t="shared" si="34"/>
        <v>1</v>
      </c>
      <c r="O186" s="22"/>
      <c r="P186" s="22">
        <v>1991</v>
      </c>
      <c r="Q186" s="22">
        <f t="shared" si="35"/>
        <v>0</v>
      </c>
      <c r="R186" s="23">
        <v>504</v>
      </c>
      <c r="S186" s="23" t="s">
        <v>311</v>
      </c>
      <c r="T186" s="23" t="s">
        <v>370</v>
      </c>
      <c r="U186" s="24">
        <v>936</v>
      </c>
      <c r="V186" s="24" t="str">
        <f t="shared" si="36"/>
        <v>no</v>
      </c>
      <c r="W186" s="24">
        <v>316</v>
      </c>
      <c r="X186" s="24" t="str">
        <f t="shared" si="37"/>
        <v>no</v>
      </c>
      <c r="Y186" s="24" t="s">
        <v>412</v>
      </c>
      <c r="Z186" s="24">
        <f t="shared" si="38"/>
        <v>0</v>
      </c>
      <c r="AA186" s="24">
        <v>1252</v>
      </c>
      <c r="AB186" s="24" t="s">
        <v>311</v>
      </c>
      <c r="AC186" s="24" t="s">
        <v>370</v>
      </c>
      <c r="AD186" s="25">
        <v>0</v>
      </c>
      <c r="AE186" s="25">
        <v>0</v>
      </c>
      <c r="AF186" s="25">
        <v>1</v>
      </c>
      <c r="AG186" s="25">
        <v>0</v>
      </c>
      <c r="AH186" s="25">
        <v>1</v>
      </c>
      <c r="AI186" s="25" t="s">
        <v>415</v>
      </c>
      <c r="AJ186" s="57">
        <v>5</v>
      </c>
      <c r="AK186" s="57" t="str">
        <f t="shared" si="39"/>
        <v>Less</v>
      </c>
      <c r="AL186" s="57" t="s">
        <v>98</v>
      </c>
      <c r="AM186" s="57" t="str">
        <f t="shared" si="40"/>
        <v>Low</v>
      </c>
      <c r="AN186" s="62">
        <v>2</v>
      </c>
      <c r="AO186" s="62" t="str">
        <f t="shared" si="41"/>
        <v>More</v>
      </c>
      <c r="AP186" s="62">
        <v>576</v>
      </c>
      <c r="AQ186" s="62" t="str">
        <f t="shared" si="42"/>
        <v>no</v>
      </c>
      <c r="AR186" s="62" t="str">
        <f t="shared" si="43"/>
        <v>Above Average</v>
      </c>
      <c r="AS186" s="64">
        <v>0</v>
      </c>
      <c r="AT186" s="68">
        <v>72.323462414578586</v>
      </c>
      <c r="AU186" s="68" t="str">
        <f t="shared" si="44"/>
        <v>Above Average</v>
      </c>
      <c r="AV186" s="66">
        <v>127000</v>
      </c>
      <c r="AW186" s="66">
        <v>1756</v>
      </c>
      <c r="AX186" s="66" t="s">
        <v>311</v>
      </c>
    </row>
    <row r="187" spans="1:50" customFormat="1" x14ac:dyDescent="0.2">
      <c r="A187">
        <v>186</v>
      </c>
      <c r="B187" s="12" t="s">
        <v>144</v>
      </c>
      <c r="C187" s="12" t="s">
        <v>90</v>
      </c>
      <c r="D187" s="12" t="s">
        <v>91</v>
      </c>
      <c r="E187" s="22">
        <v>10</v>
      </c>
      <c r="F187" s="22" t="s">
        <v>411</v>
      </c>
      <c r="G187" s="22" t="s">
        <v>225</v>
      </c>
      <c r="H187" s="22" t="str">
        <f t="shared" si="31"/>
        <v>2Story</v>
      </c>
      <c r="I187" s="22">
        <f t="shared" si="30"/>
        <v>58.150706243707859</v>
      </c>
      <c r="J187" s="22" t="str">
        <f t="shared" si="32"/>
        <v>Below Average</v>
      </c>
      <c r="K187" s="22">
        <v>9</v>
      </c>
      <c r="L187" s="22" t="str">
        <f t="shared" si="33"/>
        <v>High</v>
      </c>
      <c r="M187" s="22">
        <v>1892</v>
      </c>
      <c r="N187" s="22">
        <f t="shared" si="34"/>
        <v>1</v>
      </c>
      <c r="O187" s="22"/>
      <c r="P187" s="22">
        <v>1993</v>
      </c>
      <c r="Q187" s="22">
        <f t="shared" si="35"/>
        <v>0</v>
      </c>
      <c r="R187" s="23">
        <v>1107</v>
      </c>
      <c r="S187" s="23" t="s">
        <v>311</v>
      </c>
      <c r="T187" s="23" t="s">
        <v>369</v>
      </c>
      <c r="U187" s="24">
        <v>1518</v>
      </c>
      <c r="V187" s="24" t="str">
        <f t="shared" si="36"/>
        <v>no</v>
      </c>
      <c r="W187" s="24">
        <v>1518</v>
      </c>
      <c r="X187" s="24" t="str">
        <f t="shared" si="37"/>
        <v>no</v>
      </c>
      <c r="Y187" s="24" t="s">
        <v>412</v>
      </c>
      <c r="Z187" s="24">
        <f t="shared" si="38"/>
        <v>1</v>
      </c>
      <c r="AA187" s="24">
        <v>3608</v>
      </c>
      <c r="AB187" s="24" t="s">
        <v>313</v>
      </c>
      <c r="AC187" s="24" t="s">
        <v>369</v>
      </c>
      <c r="AD187" s="25">
        <v>0</v>
      </c>
      <c r="AE187" s="25">
        <v>0</v>
      </c>
      <c r="AF187" s="25">
        <v>2</v>
      </c>
      <c r="AG187" s="25">
        <v>1</v>
      </c>
      <c r="AH187" s="25">
        <v>3</v>
      </c>
      <c r="AI187" s="25" t="s">
        <v>414</v>
      </c>
      <c r="AJ187" s="57">
        <v>12</v>
      </c>
      <c r="AK187" s="57" t="str">
        <f t="shared" si="39"/>
        <v>More</v>
      </c>
      <c r="AL187" s="57" t="s">
        <v>104</v>
      </c>
      <c r="AM187" s="57" t="str">
        <f t="shared" si="40"/>
        <v>High</v>
      </c>
      <c r="AN187" s="62">
        <v>3</v>
      </c>
      <c r="AO187" s="62" t="str">
        <f t="shared" si="41"/>
        <v>More</v>
      </c>
      <c r="AP187" s="62">
        <v>840</v>
      </c>
      <c r="AQ187" s="62" t="str">
        <f t="shared" si="42"/>
        <v>no</v>
      </c>
      <c r="AR187" s="62" t="str">
        <f t="shared" si="43"/>
        <v>Above Average</v>
      </c>
      <c r="AS187" s="64">
        <v>2</v>
      </c>
      <c r="AT187" s="68">
        <v>100.7423117709438</v>
      </c>
      <c r="AU187" s="68" t="str">
        <f t="shared" si="44"/>
        <v>Above Average</v>
      </c>
      <c r="AV187" s="66">
        <v>475000</v>
      </c>
      <c r="AW187" s="66">
        <v>4715</v>
      </c>
      <c r="AX187" s="66" t="s">
        <v>313</v>
      </c>
    </row>
    <row r="188" spans="1:50" customFormat="1" x14ac:dyDescent="0.2">
      <c r="A188">
        <v>187</v>
      </c>
      <c r="B188" s="12" t="s">
        <v>90</v>
      </c>
      <c r="C188" s="12" t="s">
        <v>90</v>
      </c>
      <c r="D188" s="12" t="s">
        <v>91</v>
      </c>
      <c r="E188" s="22">
        <v>7</v>
      </c>
      <c r="F188" s="22" t="s">
        <v>411</v>
      </c>
      <c r="G188" s="22" t="s">
        <v>197</v>
      </c>
      <c r="H188" s="22" t="str">
        <f t="shared" si="31"/>
        <v xml:space="preserve"> </v>
      </c>
      <c r="I188" s="22">
        <f t="shared" si="30"/>
        <v>74.693515888638117</v>
      </c>
      <c r="J188" s="22" t="str">
        <f t="shared" si="32"/>
        <v>Above Average</v>
      </c>
      <c r="K188" s="22">
        <v>5</v>
      </c>
      <c r="L188" s="22" t="str">
        <f t="shared" si="33"/>
        <v>Low</v>
      </c>
      <c r="M188" s="22">
        <v>1990</v>
      </c>
      <c r="N188" s="22">
        <f t="shared" si="34"/>
        <v>0</v>
      </c>
      <c r="O188" s="22"/>
      <c r="P188" s="22">
        <v>1991</v>
      </c>
      <c r="Q188" s="22">
        <f t="shared" si="35"/>
        <v>0</v>
      </c>
      <c r="R188" s="23">
        <v>1188</v>
      </c>
      <c r="S188" s="23" t="s">
        <v>311</v>
      </c>
      <c r="T188" s="23" t="s">
        <v>369</v>
      </c>
      <c r="U188" s="24">
        <v>1217</v>
      </c>
      <c r="V188" s="24" t="str">
        <f t="shared" si="36"/>
        <v>no</v>
      </c>
      <c r="W188" s="24">
        <v>0</v>
      </c>
      <c r="X188" s="24" t="str">
        <f t="shared" si="37"/>
        <v>no</v>
      </c>
      <c r="Y188" s="24" t="s">
        <v>413</v>
      </c>
      <c r="Z188" s="24">
        <f t="shared" si="38"/>
        <v>0</v>
      </c>
      <c r="AA188" s="24">
        <v>1217</v>
      </c>
      <c r="AB188" s="24" t="s">
        <v>311</v>
      </c>
      <c r="AC188" s="24" t="s">
        <v>370</v>
      </c>
      <c r="AD188" s="25">
        <v>1</v>
      </c>
      <c r="AE188" s="25">
        <v>0</v>
      </c>
      <c r="AF188" s="25">
        <v>2</v>
      </c>
      <c r="AG188" s="25">
        <v>0</v>
      </c>
      <c r="AH188" s="25">
        <v>3</v>
      </c>
      <c r="AI188" s="25" t="s">
        <v>414</v>
      </c>
      <c r="AJ188" s="57">
        <v>6</v>
      </c>
      <c r="AK188" s="57" t="str">
        <f t="shared" si="39"/>
        <v>More</v>
      </c>
      <c r="AL188" s="57" t="s">
        <v>97</v>
      </c>
      <c r="AM188" s="57" t="str">
        <f t="shared" si="40"/>
        <v>High</v>
      </c>
      <c r="AN188" s="62">
        <v>2</v>
      </c>
      <c r="AO188" s="62" t="str">
        <f t="shared" si="41"/>
        <v>More</v>
      </c>
      <c r="AP188" s="62">
        <v>497</v>
      </c>
      <c r="AQ188" s="62" t="str">
        <f t="shared" si="42"/>
        <v>no</v>
      </c>
      <c r="AR188" s="62" t="str">
        <f t="shared" si="43"/>
        <v>Above Average</v>
      </c>
      <c r="AS188" s="64">
        <v>0</v>
      </c>
      <c r="AT188" s="68">
        <v>71.933471933471935</v>
      </c>
      <c r="AU188" s="68" t="str">
        <f t="shared" si="44"/>
        <v>Above Average</v>
      </c>
      <c r="AV188" s="66">
        <v>173000</v>
      </c>
      <c r="AW188" s="66">
        <v>2405</v>
      </c>
      <c r="AX188" s="66" t="s">
        <v>311</v>
      </c>
    </row>
    <row r="189" spans="1:50" customFormat="1" x14ac:dyDescent="0.2">
      <c r="A189">
        <v>188</v>
      </c>
      <c r="B189" s="12" t="s">
        <v>90</v>
      </c>
      <c r="C189" s="12" t="s">
        <v>90</v>
      </c>
      <c r="D189" s="12" t="s">
        <v>91</v>
      </c>
      <c r="E189" s="22">
        <v>5</v>
      </c>
      <c r="F189" s="22" t="s">
        <v>195</v>
      </c>
      <c r="G189" s="22" t="s">
        <v>132</v>
      </c>
      <c r="H189" s="22" t="str">
        <f t="shared" si="31"/>
        <v>1Story</v>
      </c>
      <c r="I189" s="22">
        <f t="shared" si="30"/>
        <v>59.315963337771507</v>
      </c>
      <c r="J189" s="22" t="str">
        <f t="shared" si="32"/>
        <v>Below Average</v>
      </c>
      <c r="K189" s="22">
        <v>7</v>
      </c>
      <c r="L189" s="22" t="str">
        <f t="shared" si="33"/>
        <v>High</v>
      </c>
      <c r="M189" s="22">
        <v>1916</v>
      </c>
      <c r="N189" s="22">
        <f t="shared" si="34"/>
        <v>1</v>
      </c>
      <c r="O189" s="22"/>
      <c r="P189" s="22">
        <v>1987</v>
      </c>
      <c r="Q189" s="22">
        <f t="shared" si="35"/>
        <v>0</v>
      </c>
      <c r="R189" s="23">
        <v>660</v>
      </c>
      <c r="S189" s="23" t="s">
        <v>311</v>
      </c>
      <c r="T189" s="23" t="s">
        <v>370</v>
      </c>
      <c r="U189" s="24">
        <v>808</v>
      </c>
      <c r="V189" s="24" t="str">
        <f t="shared" si="36"/>
        <v>no</v>
      </c>
      <c r="W189" s="24">
        <v>704</v>
      </c>
      <c r="X189" s="24" t="str">
        <f t="shared" si="37"/>
        <v>no</v>
      </c>
      <c r="Y189" s="24" t="s">
        <v>412</v>
      </c>
      <c r="Z189" s="24">
        <f t="shared" si="38"/>
        <v>1</v>
      </c>
      <c r="AA189" s="24">
        <v>1656</v>
      </c>
      <c r="AB189" s="24" t="s">
        <v>311</v>
      </c>
      <c r="AC189" s="24" t="s">
        <v>369</v>
      </c>
      <c r="AD189" s="25">
        <v>0</v>
      </c>
      <c r="AE189" s="25">
        <v>0</v>
      </c>
      <c r="AF189" s="25">
        <v>2</v>
      </c>
      <c r="AG189" s="25">
        <v>1</v>
      </c>
      <c r="AH189" s="25">
        <v>3</v>
      </c>
      <c r="AI189" s="25" t="s">
        <v>414</v>
      </c>
      <c r="AJ189" s="57">
        <v>8</v>
      </c>
      <c r="AK189" s="57" t="str">
        <f t="shared" si="39"/>
        <v>More</v>
      </c>
      <c r="AL189" s="57" t="s">
        <v>98</v>
      </c>
      <c r="AM189" s="57" t="str">
        <f t="shared" si="40"/>
        <v>Low</v>
      </c>
      <c r="AN189" s="62">
        <v>1</v>
      </c>
      <c r="AO189" s="62" t="str">
        <f t="shared" si="41"/>
        <v>Less</v>
      </c>
      <c r="AP189" s="62">
        <v>180</v>
      </c>
      <c r="AQ189" s="62" t="str">
        <f t="shared" si="42"/>
        <v>no</v>
      </c>
      <c r="AR189" s="62" t="str">
        <f t="shared" si="43"/>
        <v>Below Average</v>
      </c>
      <c r="AS189" s="64">
        <v>0</v>
      </c>
      <c r="AT189" s="68">
        <v>58.290155440414509</v>
      </c>
      <c r="AU189" s="68" t="str">
        <f t="shared" si="44"/>
        <v>Below Average</v>
      </c>
      <c r="AV189" s="66">
        <v>135000</v>
      </c>
      <c r="AW189" s="66">
        <v>2316</v>
      </c>
      <c r="AX189" s="66" t="s">
        <v>311</v>
      </c>
    </row>
    <row r="190" spans="1:50" customFormat="1" x14ac:dyDescent="0.2">
      <c r="A190">
        <v>189</v>
      </c>
      <c r="B190" s="12" t="s">
        <v>114</v>
      </c>
      <c r="C190" s="12" t="s">
        <v>90</v>
      </c>
      <c r="D190" s="12" t="s">
        <v>167</v>
      </c>
      <c r="E190" s="22">
        <v>5</v>
      </c>
      <c r="F190" s="22" t="s">
        <v>195</v>
      </c>
      <c r="G190" s="22" t="s">
        <v>191</v>
      </c>
      <c r="H190" s="22" t="str">
        <f t="shared" si="31"/>
        <v xml:space="preserve"> </v>
      </c>
      <c r="I190" s="22">
        <f t="shared" si="30"/>
        <v>77.818957638420983</v>
      </c>
      <c r="J190" s="22" t="str">
        <f t="shared" si="32"/>
        <v>Above Average</v>
      </c>
      <c r="K190" s="22">
        <v>5</v>
      </c>
      <c r="L190" s="22" t="str">
        <f t="shared" si="33"/>
        <v>Low</v>
      </c>
      <c r="M190" s="22">
        <v>1979</v>
      </c>
      <c r="N190" s="22">
        <f t="shared" si="34"/>
        <v>0</v>
      </c>
      <c r="O190" s="22"/>
      <c r="P190" s="22">
        <v>1979</v>
      </c>
      <c r="Q190" s="22">
        <f t="shared" si="35"/>
        <v>0</v>
      </c>
      <c r="R190" s="23">
        <v>1086</v>
      </c>
      <c r="S190" s="23" t="s">
        <v>311</v>
      </c>
      <c r="T190" s="23" t="s">
        <v>369</v>
      </c>
      <c r="U190" s="24">
        <v>1224</v>
      </c>
      <c r="V190" s="24" t="str">
        <f t="shared" si="36"/>
        <v>no</v>
      </c>
      <c r="W190" s="24">
        <v>0</v>
      </c>
      <c r="X190" s="24" t="str">
        <f t="shared" si="37"/>
        <v>no</v>
      </c>
      <c r="Y190" s="24" t="s">
        <v>413</v>
      </c>
      <c r="Z190" s="24">
        <f t="shared" si="38"/>
        <v>0</v>
      </c>
      <c r="AA190" s="24">
        <v>1224</v>
      </c>
      <c r="AB190" s="24" t="s">
        <v>311</v>
      </c>
      <c r="AC190" s="24" t="s">
        <v>370</v>
      </c>
      <c r="AD190" s="25">
        <v>2</v>
      </c>
      <c r="AE190" s="25">
        <v>0</v>
      </c>
      <c r="AF190" s="25">
        <v>0</v>
      </c>
      <c r="AG190" s="25">
        <v>2</v>
      </c>
      <c r="AH190" s="25">
        <v>4</v>
      </c>
      <c r="AI190" s="25" t="s">
        <v>414</v>
      </c>
      <c r="AJ190" s="57">
        <v>6</v>
      </c>
      <c r="AK190" s="57" t="str">
        <f t="shared" si="39"/>
        <v>More</v>
      </c>
      <c r="AL190" s="57" t="s">
        <v>98</v>
      </c>
      <c r="AM190" s="57" t="str">
        <f t="shared" si="40"/>
        <v>Low</v>
      </c>
      <c r="AN190" s="62">
        <v>2</v>
      </c>
      <c r="AO190" s="62" t="str">
        <f t="shared" si="41"/>
        <v>More</v>
      </c>
      <c r="AP190" s="62">
        <v>528</v>
      </c>
      <c r="AQ190" s="62" t="str">
        <f t="shared" si="42"/>
        <v>no</v>
      </c>
      <c r="AR190" s="62" t="str">
        <f t="shared" si="43"/>
        <v>Above Average</v>
      </c>
      <c r="AS190" s="64">
        <v>2</v>
      </c>
      <c r="AT190" s="68">
        <v>66.379653679653686</v>
      </c>
      <c r="AU190" s="68" t="str">
        <f t="shared" si="44"/>
        <v>Below Average</v>
      </c>
      <c r="AV190" s="66">
        <v>153337</v>
      </c>
      <c r="AW190" s="66">
        <v>2310</v>
      </c>
      <c r="AX190" s="66" t="s">
        <v>311</v>
      </c>
    </row>
    <row r="191" spans="1:50" customFormat="1" x14ac:dyDescent="0.2">
      <c r="A191">
        <v>190</v>
      </c>
      <c r="B191" s="12" t="s">
        <v>90</v>
      </c>
      <c r="C191" s="12" t="s">
        <v>90</v>
      </c>
      <c r="D191" s="12" t="s">
        <v>179</v>
      </c>
      <c r="E191" s="22">
        <v>8</v>
      </c>
      <c r="F191" s="22" t="s">
        <v>411</v>
      </c>
      <c r="G191" s="22" t="s">
        <v>115</v>
      </c>
      <c r="H191" s="22" t="str">
        <f t="shared" si="31"/>
        <v>1Story</v>
      </c>
      <c r="I191" s="22">
        <f t="shared" si="30"/>
        <v>69.182127006168557</v>
      </c>
      <c r="J191" s="22" t="str">
        <f t="shared" si="32"/>
        <v>Below Average</v>
      </c>
      <c r="K191" s="22">
        <v>5</v>
      </c>
      <c r="L191" s="22" t="str">
        <f t="shared" si="33"/>
        <v>Low</v>
      </c>
      <c r="M191" s="22">
        <v>2001</v>
      </c>
      <c r="N191" s="22">
        <f t="shared" si="34"/>
        <v>0</v>
      </c>
      <c r="O191" s="22"/>
      <c r="P191" s="22">
        <v>2002</v>
      </c>
      <c r="Q191" s="22">
        <f t="shared" si="35"/>
        <v>0</v>
      </c>
      <c r="R191" s="23">
        <v>1593</v>
      </c>
      <c r="S191" s="23" t="s">
        <v>311</v>
      </c>
      <c r="T191" s="23" t="s">
        <v>369</v>
      </c>
      <c r="U191" s="24">
        <v>1593</v>
      </c>
      <c r="V191" s="24" t="str">
        <f t="shared" si="36"/>
        <v>no</v>
      </c>
      <c r="W191" s="24">
        <v>0</v>
      </c>
      <c r="X191" s="24" t="str">
        <f t="shared" si="37"/>
        <v>no</v>
      </c>
      <c r="Y191" s="24" t="s">
        <v>413</v>
      </c>
      <c r="Z191" s="24">
        <f t="shared" si="38"/>
        <v>1</v>
      </c>
      <c r="AA191" s="24">
        <v>1593</v>
      </c>
      <c r="AB191" s="24" t="s">
        <v>311</v>
      </c>
      <c r="AC191" s="24" t="s">
        <v>369</v>
      </c>
      <c r="AD191" s="25">
        <v>1</v>
      </c>
      <c r="AE191" s="25">
        <v>0</v>
      </c>
      <c r="AF191" s="25">
        <v>1</v>
      </c>
      <c r="AG191" s="25">
        <v>1</v>
      </c>
      <c r="AH191" s="25">
        <v>3</v>
      </c>
      <c r="AI191" s="25" t="s">
        <v>414</v>
      </c>
      <c r="AJ191" s="57">
        <v>5</v>
      </c>
      <c r="AK191" s="57" t="str">
        <f t="shared" si="39"/>
        <v>Less</v>
      </c>
      <c r="AL191" s="57" t="s">
        <v>104</v>
      </c>
      <c r="AM191" s="57" t="str">
        <f t="shared" si="40"/>
        <v>High</v>
      </c>
      <c r="AN191" s="62">
        <v>2</v>
      </c>
      <c r="AO191" s="62" t="str">
        <f t="shared" si="41"/>
        <v>More</v>
      </c>
      <c r="AP191" s="62">
        <v>682</v>
      </c>
      <c r="AQ191" s="62" t="str">
        <f t="shared" si="42"/>
        <v>no</v>
      </c>
      <c r="AR191" s="62" t="str">
        <f t="shared" si="43"/>
        <v>Above Average</v>
      </c>
      <c r="AS191" s="64">
        <v>1</v>
      </c>
      <c r="AT191" s="68">
        <v>89.76773383553045</v>
      </c>
      <c r="AU191" s="68" t="str">
        <f t="shared" si="44"/>
        <v>Above Average</v>
      </c>
      <c r="AV191" s="66">
        <v>286000</v>
      </c>
      <c r="AW191" s="66">
        <v>3186</v>
      </c>
      <c r="AX191" s="66" t="s">
        <v>311</v>
      </c>
    </row>
    <row r="192" spans="1:50" customFormat="1" x14ac:dyDescent="0.2">
      <c r="A192">
        <v>191</v>
      </c>
      <c r="B192" s="12" t="s">
        <v>90</v>
      </c>
      <c r="C192" s="12" t="s">
        <v>90</v>
      </c>
      <c r="D192" s="12" t="s">
        <v>91</v>
      </c>
      <c r="E192" s="22">
        <v>8</v>
      </c>
      <c r="F192" s="22" t="s">
        <v>411</v>
      </c>
      <c r="G192" s="22" t="s">
        <v>92</v>
      </c>
      <c r="H192" s="22" t="str">
        <f t="shared" si="31"/>
        <v>2Story</v>
      </c>
      <c r="I192" s="22">
        <f t="shared" si="30"/>
        <v>75.988545402704759</v>
      </c>
      <c r="J192" s="22" t="str">
        <f t="shared" si="32"/>
        <v>Above Average</v>
      </c>
      <c r="K192" s="22">
        <v>8</v>
      </c>
      <c r="L192" s="22" t="str">
        <f t="shared" si="33"/>
        <v>High</v>
      </c>
      <c r="M192" s="22">
        <v>1932</v>
      </c>
      <c r="N192" s="22">
        <f t="shared" si="34"/>
        <v>1</v>
      </c>
      <c r="O192" s="22"/>
      <c r="P192" s="22">
        <v>1994</v>
      </c>
      <c r="Q192" s="22">
        <f t="shared" si="35"/>
        <v>0</v>
      </c>
      <c r="R192" s="23">
        <v>853</v>
      </c>
      <c r="S192" s="23" t="s">
        <v>311</v>
      </c>
      <c r="T192" s="23" t="s">
        <v>370</v>
      </c>
      <c r="U192" s="24">
        <v>1549</v>
      </c>
      <c r="V192" s="24" t="str">
        <f t="shared" si="36"/>
        <v>no</v>
      </c>
      <c r="W192" s="24">
        <v>1178</v>
      </c>
      <c r="X192" s="24" t="str">
        <f t="shared" si="37"/>
        <v>no</v>
      </c>
      <c r="Y192" s="24" t="s">
        <v>412</v>
      </c>
      <c r="Z192" s="24">
        <f t="shared" si="38"/>
        <v>1</v>
      </c>
      <c r="AA192" s="24">
        <v>2727</v>
      </c>
      <c r="AB192" s="24" t="s">
        <v>311</v>
      </c>
      <c r="AC192" s="24" t="s">
        <v>369</v>
      </c>
      <c r="AD192" s="25">
        <v>0</v>
      </c>
      <c r="AE192" s="25">
        <v>0</v>
      </c>
      <c r="AF192" s="25">
        <v>2</v>
      </c>
      <c r="AG192" s="25">
        <v>1</v>
      </c>
      <c r="AH192" s="25">
        <v>3</v>
      </c>
      <c r="AI192" s="25" t="s">
        <v>414</v>
      </c>
      <c r="AJ192" s="57">
        <v>10</v>
      </c>
      <c r="AK192" s="57" t="str">
        <f t="shared" si="39"/>
        <v>More</v>
      </c>
      <c r="AL192" s="57" t="s">
        <v>97</v>
      </c>
      <c r="AM192" s="57" t="str">
        <f t="shared" si="40"/>
        <v>High</v>
      </c>
      <c r="AN192" s="62">
        <v>2</v>
      </c>
      <c r="AO192" s="62" t="str">
        <f t="shared" si="41"/>
        <v>More</v>
      </c>
      <c r="AP192" s="62">
        <v>440</v>
      </c>
      <c r="AQ192" s="62" t="str">
        <f t="shared" si="42"/>
        <v>no</v>
      </c>
      <c r="AR192" s="62" t="str">
        <f t="shared" si="43"/>
        <v>Below Average</v>
      </c>
      <c r="AS192" s="64">
        <v>2</v>
      </c>
      <c r="AT192" s="68">
        <v>87.988826815642454</v>
      </c>
      <c r="AU192" s="68" t="str">
        <f t="shared" si="44"/>
        <v>Above Average</v>
      </c>
      <c r="AV192" s="66">
        <v>315000</v>
      </c>
      <c r="AW192" s="66">
        <v>3580</v>
      </c>
      <c r="AX192" s="66" t="s">
        <v>311</v>
      </c>
    </row>
    <row r="193" spans="1:50" customFormat="1" x14ac:dyDescent="0.2">
      <c r="A193">
        <v>192</v>
      </c>
      <c r="B193" s="12" t="s">
        <v>90</v>
      </c>
      <c r="C193" s="12" t="s">
        <v>90</v>
      </c>
      <c r="D193" s="12" t="s">
        <v>91</v>
      </c>
      <c r="E193" s="22">
        <v>7</v>
      </c>
      <c r="F193" s="22" t="s">
        <v>411</v>
      </c>
      <c r="G193" s="22" t="s">
        <v>92</v>
      </c>
      <c r="H193" s="22" t="str">
        <f t="shared" si="31"/>
        <v>2Story</v>
      </c>
      <c r="I193" s="22">
        <f t="shared" si="30"/>
        <v>75.988545402704759</v>
      </c>
      <c r="J193" s="22" t="str">
        <f t="shared" si="32"/>
        <v>Above Average</v>
      </c>
      <c r="K193" s="22">
        <v>9</v>
      </c>
      <c r="L193" s="22" t="str">
        <f t="shared" si="33"/>
        <v>High</v>
      </c>
      <c r="M193" s="22">
        <v>1972</v>
      </c>
      <c r="N193" s="22">
        <f t="shared" si="34"/>
        <v>0</v>
      </c>
      <c r="O193" s="22"/>
      <c r="P193" s="22">
        <v>2004</v>
      </c>
      <c r="Q193" s="22">
        <f t="shared" si="35"/>
        <v>0</v>
      </c>
      <c r="R193" s="23">
        <v>725</v>
      </c>
      <c r="S193" s="23" t="s">
        <v>311</v>
      </c>
      <c r="T193" s="23" t="s">
        <v>370</v>
      </c>
      <c r="U193" s="24">
        <v>725</v>
      </c>
      <c r="V193" s="24" t="str">
        <f t="shared" si="36"/>
        <v>no</v>
      </c>
      <c r="W193" s="24">
        <v>754</v>
      </c>
      <c r="X193" s="24" t="str">
        <f t="shared" si="37"/>
        <v>no</v>
      </c>
      <c r="Y193" s="24" t="s">
        <v>412</v>
      </c>
      <c r="Z193" s="24">
        <f t="shared" si="38"/>
        <v>0</v>
      </c>
      <c r="AA193" s="24">
        <v>1479</v>
      </c>
      <c r="AB193" s="24" t="s">
        <v>311</v>
      </c>
      <c r="AC193" s="24" t="s">
        <v>370</v>
      </c>
      <c r="AD193" s="25">
        <v>1</v>
      </c>
      <c r="AE193" s="25">
        <v>0</v>
      </c>
      <c r="AF193" s="25">
        <v>1</v>
      </c>
      <c r="AG193" s="25">
        <v>1</v>
      </c>
      <c r="AH193" s="25">
        <v>3</v>
      </c>
      <c r="AI193" s="25" t="s">
        <v>414</v>
      </c>
      <c r="AJ193" s="57">
        <v>7</v>
      </c>
      <c r="AK193" s="57" t="str">
        <f t="shared" si="39"/>
        <v>More</v>
      </c>
      <c r="AL193" s="57" t="s">
        <v>97</v>
      </c>
      <c r="AM193" s="57" t="str">
        <f t="shared" si="40"/>
        <v>High</v>
      </c>
      <c r="AN193" s="62">
        <v>2</v>
      </c>
      <c r="AO193" s="62" t="str">
        <f t="shared" si="41"/>
        <v>More</v>
      </c>
      <c r="AP193" s="62">
        <v>484</v>
      </c>
      <c r="AQ193" s="62" t="str">
        <f t="shared" si="42"/>
        <v>no</v>
      </c>
      <c r="AR193" s="62" t="str">
        <f t="shared" si="43"/>
        <v>Above Average</v>
      </c>
      <c r="AS193" s="64">
        <v>0</v>
      </c>
      <c r="AT193" s="68">
        <v>83.484573502722327</v>
      </c>
      <c r="AU193" s="68" t="str">
        <f t="shared" si="44"/>
        <v>Above Average</v>
      </c>
      <c r="AV193" s="66">
        <v>184000</v>
      </c>
      <c r="AW193" s="66">
        <v>2204</v>
      </c>
      <c r="AX193" s="66" t="s">
        <v>311</v>
      </c>
    </row>
    <row r="194" spans="1:50" customFormat="1" x14ac:dyDescent="0.2">
      <c r="A194">
        <v>193</v>
      </c>
      <c r="B194" s="12" t="s">
        <v>90</v>
      </c>
      <c r="C194" s="12" t="s">
        <v>90</v>
      </c>
      <c r="D194" s="12" t="s">
        <v>91</v>
      </c>
      <c r="E194" s="22">
        <v>7</v>
      </c>
      <c r="F194" s="22" t="s">
        <v>411</v>
      </c>
      <c r="G194" s="22" t="s">
        <v>115</v>
      </c>
      <c r="H194" s="22" t="str">
        <f t="shared" si="31"/>
        <v>1Story</v>
      </c>
      <c r="I194" s="22">
        <f t="shared" ref="I194:I257" si="45">IFERROR(AVERAGEIFS($AT$2:$AT$1461,$G$2:$G$1461,$G194,$D$2:$D$1461,"1Fam"),"")</f>
        <v>69.182127006168557</v>
      </c>
      <c r="J194" s="22" t="str">
        <f t="shared" si="32"/>
        <v>Below Average</v>
      </c>
      <c r="K194" s="22">
        <v>5</v>
      </c>
      <c r="L194" s="22" t="str">
        <f t="shared" si="33"/>
        <v>Low</v>
      </c>
      <c r="M194" s="22">
        <v>1999</v>
      </c>
      <c r="N194" s="22">
        <f t="shared" si="34"/>
        <v>0</v>
      </c>
      <c r="O194" s="22"/>
      <c r="P194" s="22">
        <v>1999</v>
      </c>
      <c r="Q194" s="22">
        <f t="shared" si="35"/>
        <v>0</v>
      </c>
      <c r="R194" s="23">
        <v>1431</v>
      </c>
      <c r="S194" s="23" t="s">
        <v>311</v>
      </c>
      <c r="T194" s="23" t="s">
        <v>369</v>
      </c>
      <c r="U194" s="24">
        <v>1431</v>
      </c>
      <c r="V194" s="24" t="str">
        <f t="shared" si="36"/>
        <v>no</v>
      </c>
      <c r="W194" s="24">
        <v>0</v>
      </c>
      <c r="X194" s="24" t="str">
        <f t="shared" si="37"/>
        <v>no</v>
      </c>
      <c r="Y194" s="24" t="s">
        <v>413</v>
      </c>
      <c r="Z194" s="24">
        <f t="shared" si="38"/>
        <v>0</v>
      </c>
      <c r="AA194" s="24">
        <v>1431</v>
      </c>
      <c r="AB194" s="24" t="s">
        <v>311</v>
      </c>
      <c r="AC194" s="24" t="s">
        <v>370</v>
      </c>
      <c r="AD194" s="25">
        <v>1</v>
      </c>
      <c r="AE194" s="25">
        <v>0</v>
      </c>
      <c r="AF194" s="25">
        <v>2</v>
      </c>
      <c r="AG194" s="25">
        <v>0</v>
      </c>
      <c r="AH194" s="25">
        <v>3</v>
      </c>
      <c r="AI194" s="25" t="s">
        <v>414</v>
      </c>
      <c r="AJ194" s="57">
        <v>6</v>
      </c>
      <c r="AK194" s="57" t="str">
        <f t="shared" si="39"/>
        <v>More</v>
      </c>
      <c r="AL194" s="57" t="s">
        <v>97</v>
      </c>
      <c r="AM194" s="57" t="str">
        <f t="shared" si="40"/>
        <v>High</v>
      </c>
      <c r="AN194" s="62">
        <v>2</v>
      </c>
      <c r="AO194" s="62" t="str">
        <f t="shared" si="41"/>
        <v>More</v>
      </c>
      <c r="AP194" s="62">
        <v>666</v>
      </c>
      <c r="AQ194" s="62" t="str">
        <f t="shared" si="42"/>
        <v>no</v>
      </c>
      <c r="AR194" s="62" t="str">
        <f t="shared" si="43"/>
        <v>Above Average</v>
      </c>
      <c r="AS194" s="64">
        <v>0</v>
      </c>
      <c r="AT194" s="68">
        <v>67.085953878406713</v>
      </c>
      <c r="AU194" s="68" t="str">
        <f t="shared" si="44"/>
        <v>Below Average</v>
      </c>
      <c r="AV194" s="66">
        <v>192000</v>
      </c>
      <c r="AW194" s="66">
        <v>2862</v>
      </c>
      <c r="AX194" s="66" t="s">
        <v>311</v>
      </c>
    </row>
    <row r="195" spans="1:50" customFormat="1" x14ac:dyDescent="0.2">
      <c r="A195">
        <v>194</v>
      </c>
      <c r="B195" s="12" t="s">
        <v>90</v>
      </c>
      <c r="C195" s="12" t="s">
        <v>90</v>
      </c>
      <c r="D195" s="12" t="s">
        <v>198</v>
      </c>
      <c r="E195" s="22">
        <v>7</v>
      </c>
      <c r="F195" s="22" t="s">
        <v>411</v>
      </c>
      <c r="G195" s="22" t="s">
        <v>92</v>
      </c>
      <c r="H195" s="22" t="str">
        <f t="shared" ref="H195:H258" si="46">IF(OR(G195 = "SFoyer", G195 = "SLvl"), " ", IF(OR(G195 = "1.5Fin", G195 = "1.5Unf"), "1Story", IF(OR(G195 = "2.5Fin", G195 = "2.5Unf"), "2Story", G195)))</f>
        <v>2Story</v>
      </c>
      <c r="I195" s="22">
        <f t="shared" si="45"/>
        <v>75.988545402704759</v>
      </c>
      <c r="J195" s="22" t="str">
        <f t="shared" ref="J195:J258" si="47">IF(I195&gt;=AVERAGE(I$2:I$1461),"Above Average","Below Average")</f>
        <v>Above Average</v>
      </c>
      <c r="K195" s="22">
        <v>5</v>
      </c>
      <c r="L195" s="22" t="str">
        <f t="shared" ref="L195:L258" si="48">IF(K195&gt;=6, "High", "Low")</f>
        <v>Low</v>
      </c>
      <c r="M195" s="22">
        <v>2004</v>
      </c>
      <c r="N195" s="22">
        <f t="shared" ref="N195:N258" si="49">IF(M195&lt;=1954,1,0)</f>
        <v>0</v>
      </c>
      <c r="O195" s="22"/>
      <c r="P195" s="22">
        <v>2004</v>
      </c>
      <c r="Q195" s="22">
        <f t="shared" ref="Q195:Q258" si="50">IF(P195&lt;=1961, 1,0)</f>
        <v>0</v>
      </c>
      <c r="R195" s="23">
        <v>970</v>
      </c>
      <c r="S195" s="23" t="s">
        <v>311</v>
      </c>
      <c r="T195" s="23" t="s">
        <v>370</v>
      </c>
      <c r="U195" s="24">
        <v>970</v>
      </c>
      <c r="V195" s="24" t="str">
        <f t="shared" ref="V195:V258" si="51">IF(OR(U195&lt;(QUARTILE(U$2:U$1461,1))-(((QUARTILE(U$2:U$1461,3))-(QUARTILE(U$2:U$1461,1)))*1.5),U195&gt;(QUARTILE(U$2:U$1461,3))+(((QUARTILE(U$2:U$1461,3))-(QUARTILE(U$2:U$1461,1)))*1.5)),"yes","no")</f>
        <v>no</v>
      </c>
      <c r="W195" s="24">
        <v>739</v>
      </c>
      <c r="X195" s="24" t="str">
        <f t="shared" ref="X195:X258" si="52">IF(OR(W195&lt;(QUARTILE(W$2:W$1461,1))-(((QUARTILE(W$2:W$1461,3))-(QUARTILE(W$2:W$1461,1)))*1.5),W195&gt;(QUARTILE(W$2:W$1461,3))+(((QUARTILE(W$2:W$1461,3))-(QUARTILE(W$2:W$1461,1)))*1.5)),"yes","no")</f>
        <v>no</v>
      </c>
      <c r="Y195" s="24" t="s">
        <v>412</v>
      </c>
      <c r="Z195" s="24">
        <f t="shared" ref="Z195:Z258" si="53">IF($W203&gt;0,1,0)</f>
        <v>0</v>
      </c>
      <c r="AA195" s="24">
        <v>1709</v>
      </c>
      <c r="AB195" s="24" t="s">
        <v>311</v>
      </c>
      <c r="AC195" s="24" t="s">
        <v>369</v>
      </c>
      <c r="AD195" s="25">
        <v>0</v>
      </c>
      <c r="AE195" s="25">
        <v>0</v>
      </c>
      <c r="AF195" s="25">
        <v>2</v>
      </c>
      <c r="AG195" s="25">
        <v>0</v>
      </c>
      <c r="AH195" s="25">
        <v>2</v>
      </c>
      <c r="AI195" s="25" t="s">
        <v>415</v>
      </c>
      <c r="AJ195" s="57">
        <v>7</v>
      </c>
      <c r="AK195" s="57" t="str">
        <f t="shared" ref="AK195:AK258" si="54">IF(AJ195&gt;=6, "More", "Less")</f>
        <v>More</v>
      </c>
      <c r="AL195" s="57" t="s">
        <v>97</v>
      </c>
      <c r="AM195" s="57" t="str">
        <f t="shared" ref="AM195:AM258" si="55">IF(OR(AL195 = "Gd", AL195 = "Ex"), "High", "Low")</f>
        <v>High</v>
      </c>
      <c r="AN195" s="62">
        <v>2</v>
      </c>
      <c r="AO195" s="62" t="str">
        <f t="shared" ref="AO195:AO258" si="56">IF(AN195&gt;=2, "More", "Less")</f>
        <v>More</v>
      </c>
      <c r="AP195" s="62">
        <v>380</v>
      </c>
      <c r="AQ195" s="62" t="str">
        <f t="shared" ref="AQ195:AQ258" si="57">IF(OR(AP195&lt;(QUARTILE(AP$2:AP$1461,1))-(((QUARTILE(AP$2:AP$1461,3))-(QUARTILE(AP$2:AP$1461,1)))*1.5),AP195&gt;(QUARTILE(AP$2:AP$1461,3))+(((QUARTILE(AP$2:AP$1461,3))-(QUARTILE(AP$2:AP$1461,1)))*1.5)),"yes","no")</f>
        <v>no</v>
      </c>
      <c r="AR195" s="62" t="str">
        <f t="shared" ref="AR195:AR258" si="58">IF(AP195&gt;=AVERAGE(AP$2:AP$1461),"Above Average","Below Average")</f>
        <v>Below Average</v>
      </c>
      <c r="AS195" s="64">
        <v>0</v>
      </c>
      <c r="AT195" s="68">
        <v>48.525569242254569</v>
      </c>
      <c r="AU195" s="68" t="str">
        <f t="shared" ref="AU195:AU258" si="59">IF(AT195&gt;=AVERAGE(AT$2:AT$1461),"Above Average","Below Average")</f>
        <v>Below Average</v>
      </c>
      <c r="AV195" s="66">
        <v>130000</v>
      </c>
      <c r="AW195" s="66">
        <v>2679</v>
      </c>
      <c r="AX195" s="66" t="s">
        <v>311</v>
      </c>
    </row>
    <row r="196" spans="1:50" customFormat="1" x14ac:dyDescent="0.2">
      <c r="A196">
        <v>195</v>
      </c>
      <c r="B196" s="12" t="s">
        <v>90</v>
      </c>
      <c r="C196" s="12" t="s">
        <v>90</v>
      </c>
      <c r="D196" s="12" t="s">
        <v>91</v>
      </c>
      <c r="E196" s="22">
        <v>5</v>
      </c>
      <c r="F196" s="22" t="s">
        <v>195</v>
      </c>
      <c r="G196" s="22" t="s">
        <v>115</v>
      </c>
      <c r="H196" s="22" t="str">
        <f t="shared" si="46"/>
        <v>1Story</v>
      </c>
      <c r="I196" s="22">
        <f t="shared" si="45"/>
        <v>69.182127006168557</v>
      </c>
      <c r="J196" s="22" t="str">
        <f t="shared" si="47"/>
        <v>Below Average</v>
      </c>
      <c r="K196" s="22">
        <v>7</v>
      </c>
      <c r="L196" s="22" t="str">
        <f t="shared" si="48"/>
        <v>High</v>
      </c>
      <c r="M196" s="22">
        <v>1972</v>
      </c>
      <c r="N196" s="22">
        <f t="shared" si="49"/>
        <v>0</v>
      </c>
      <c r="O196" s="22"/>
      <c r="P196" s="22">
        <v>1972</v>
      </c>
      <c r="Q196" s="22">
        <f t="shared" si="50"/>
        <v>0</v>
      </c>
      <c r="R196" s="23">
        <v>864</v>
      </c>
      <c r="S196" s="23" t="s">
        <v>311</v>
      </c>
      <c r="T196" s="23" t="s">
        <v>370</v>
      </c>
      <c r="U196" s="24">
        <v>864</v>
      </c>
      <c r="V196" s="24" t="str">
        <f t="shared" si="51"/>
        <v>no</v>
      </c>
      <c r="W196" s="24">
        <v>0</v>
      </c>
      <c r="X196" s="24" t="str">
        <f t="shared" si="52"/>
        <v>no</v>
      </c>
      <c r="Y196" s="24" t="s">
        <v>413</v>
      </c>
      <c r="Z196" s="24">
        <f t="shared" si="53"/>
        <v>1</v>
      </c>
      <c r="AA196" s="24">
        <v>864</v>
      </c>
      <c r="AB196" s="24" t="s">
        <v>311</v>
      </c>
      <c r="AC196" s="24" t="s">
        <v>370</v>
      </c>
      <c r="AD196" s="25">
        <v>0</v>
      </c>
      <c r="AE196" s="25">
        <v>0</v>
      </c>
      <c r="AF196" s="25">
        <v>1</v>
      </c>
      <c r="AG196" s="25">
        <v>0</v>
      </c>
      <c r="AH196" s="25">
        <v>1</v>
      </c>
      <c r="AI196" s="25" t="s">
        <v>415</v>
      </c>
      <c r="AJ196" s="57">
        <v>5</v>
      </c>
      <c r="AK196" s="57" t="str">
        <f t="shared" si="54"/>
        <v>Less</v>
      </c>
      <c r="AL196" s="57" t="s">
        <v>98</v>
      </c>
      <c r="AM196" s="57" t="str">
        <f t="shared" si="55"/>
        <v>Low</v>
      </c>
      <c r="AN196" s="62">
        <v>1</v>
      </c>
      <c r="AO196" s="62" t="str">
        <f t="shared" si="56"/>
        <v>Less</v>
      </c>
      <c r="AP196" s="62">
        <v>352</v>
      </c>
      <c r="AQ196" s="62" t="str">
        <f t="shared" si="57"/>
        <v>no</v>
      </c>
      <c r="AR196" s="62" t="str">
        <f t="shared" si="58"/>
        <v>Below Average</v>
      </c>
      <c r="AS196" s="64">
        <v>0</v>
      </c>
      <c r="AT196" s="68">
        <v>73.495370370370367</v>
      </c>
      <c r="AU196" s="68" t="str">
        <f t="shared" si="59"/>
        <v>Above Average</v>
      </c>
      <c r="AV196" s="66">
        <v>127000</v>
      </c>
      <c r="AW196" s="66">
        <v>1728</v>
      </c>
      <c r="AX196" s="66" t="s">
        <v>311</v>
      </c>
    </row>
    <row r="197" spans="1:50" customFormat="1" x14ac:dyDescent="0.2">
      <c r="A197">
        <v>196</v>
      </c>
      <c r="B197" s="12" t="s">
        <v>90</v>
      </c>
      <c r="C197" s="12" t="s">
        <v>90</v>
      </c>
      <c r="D197" s="12" t="s">
        <v>198</v>
      </c>
      <c r="E197" s="22">
        <v>6</v>
      </c>
      <c r="F197" s="22" t="s">
        <v>195</v>
      </c>
      <c r="G197" s="22" t="s">
        <v>92</v>
      </c>
      <c r="H197" s="22" t="str">
        <f t="shared" si="46"/>
        <v>2Story</v>
      </c>
      <c r="I197" s="22">
        <f t="shared" si="45"/>
        <v>75.988545402704759</v>
      </c>
      <c r="J197" s="22" t="str">
        <f t="shared" si="47"/>
        <v>Above Average</v>
      </c>
      <c r="K197" s="22">
        <v>6</v>
      </c>
      <c r="L197" s="22" t="str">
        <f t="shared" si="48"/>
        <v>High</v>
      </c>
      <c r="M197" s="22">
        <v>1976</v>
      </c>
      <c r="N197" s="22">
        <f t="shared" si="49"/>
        <v>0</v>
      </c>
      <c r="O197" s="22"/>
      <c r="P197" s="22">
        <v>1976</v>
      </c>
      <c r="Q197" s="22">
        <f t="shared" si="50"/>
        <v>0</v>
      </c>
      <c r="R197" s="23">
        <v>855</v>
      </c>
      <c r="S197" s="23" t="s">
        <v>311</v>
      </c>
      <c r="T197" s="23" t="s">
        <v>370</v>
      </c>
      <c r="U197" s="24">
        <v>855</v>
      </c>
      <c r="V197" s="24" t="str">
        <f t="shared" si="51"/>
        <v>no</v>
      </c>
      <c r="W197" s="24">
        <v>601</v>
      </c>
      <c r="X197" s="24" t="str">
        <f t="shared" si="52"/>
        <v>no</v>
      </c>
      <c r="Y197" s="24" t="s">
        <v>412</v>
      </c>
      <c r="Z197" s="24">
        <f t="shared" si="53"/>
        <v>0</v>
      </c>
      <c r="AA197" s="24">
        <v>1456</v>
      </c>
      <c r="AB197" s="24" t="s">
        <v>311</v>
      </c>
      <c r="AC197" s="24" t="s">
        <v>370</v>
      </c>
      <c r="AD197" s="25">
        <v>0</v>
      </c>
      <c r="AE197" s="25">
        <v>0</v>
      </c>
      <c r="AF197" s="25">
        <v>2</v>
      </c>
      <c r="AG197" s="25">
        <v>1</v>
      </c>
      <c r="AH197" s="25">
        <v>3</v>
      </c>
      <c r="AI197" s="25" t="s">
        <v>414</v>
      </c>
      <c r="AJ197" s="57">
        <v>7</v>
      </c>
      <c r="AK197" s="57" t="str">
        <f t="shared" si="54"/>
        <v>More</v>
      </c>
      <c r="AL197" s="57" t="s">
        <v>98</v>
      </c>
      <c r="AM197" s="57" t="str">
        <f t="shared" si="55"/>
        <v>Low</v>
      </c>
      <c r="AN197" s="62">
        <v>2</v>
      </c>
      <c r="AO197" s="62" t="str">
        <f t="shared" si="56"/>
        <v>More</v>
      </c>
      <c r="AP197" s="62">
        <v>440</v>
      </c>
      <c r="AQ197" s="62" t="str">
        <f t="shared" si="57"/>
        <v>no</v>
      </c>
      <c r="AR197" s="62" t="str">
        <f t="shared" si="58"/>
        <v>Below Average</v>
      </c>
      <c r="AS197" s="64">
        <v>1</v>
      </c>
      <c r="AT197" s="68">
        <v>64.257897014279536</v>
      </c>
      <c r="AU197" s="68" t="str">
        <f t="shared" si="59"/>
        <v>Below Average</v>
      </c>
      <c r="AV197" s="66">
        <v>148500</v>
      </c>
      <c r="AW197" s="66">
        <v>2311</v>
      </c>
      <c r="AX197" s="66" t="s">
        <v>311</v>
      </c>
    </row>
    <row r="198" spans="1:50" customFormat="1" x14ac:dyDescent="0.2">
      <c r="A198">
        <v>197</v>
      </c>
      <c r="B198" s="12" t="s">
        <v>90</v>
      </c>
      <c r="C198" s="12" t="s">
        <v>90</v>
      </c>
      <c r="D198" s="12" t="s">
        <v>91</v>
      </c>
      <c r="E198" s="22">
        <v>7</v>
      </c>
      <c r="F198" s="22" t="s">
        <v>411</v>
      </c>
      <c r="G198" s="22" t="s">
        <v>115</v>
      </c>
      <c r="H198" s="22" t="str">
        <f t="shared" si="46"/>
        <v>1Story</v>
      </c>
      <c r="I198" s="22">
        <f t="shared" si="45"/>
        <v>69.182127006168557</v>
      </c>
      <c r="J198" s="22" t="str">
        <f t="shared" si="47"/>
        <v>Below Average</v>
      </c>
      <c r="K198" s="22">
        <v>5</v>
      </c>
      <c r="L198" s="22" t="str">
        <f t="shared" si="48"/>
        <v>Low</v>
      </c>
      <c r="M198" s="22">
        <v>2007</v>
      </c>
      <c r="N198" s="22">
        <f t="shared" si="49"/>
        <v>0</v>
      </c>
      <c r="O198" s="22"/>
      <c r="P198" s="22">
        <v>2007</v>
      </c>
      <c r="Q198" s="22">
        <f t="shared" si="50"/>
        <v>0</v>
      </c>
      <c r="R198" s="23">
        <v>1726</v>
      </c>
      <c r="S198" s="23" t="s">
        <v>311</v>
      </c>
      <c r="T198" s="23" t="s">
        <v>369</v>
      </c>
      <c r="U198" s="24">
        <v>1726</v>
      </c>
      <c r="V198" s="24" t="str">
        <f t="shared" si="51"/>
        <v>no</v>
      </c>
      <c r="W198" s="24">
        <v>0</v>
      </c>
      <c r="X198" s="24" t="str">
        <f t="shared" si="52"/>
        <v>no</v>
      </c>
      <c r="Y198" s="24" t="s">
        <v>413</v>
      </c>
      <c r="Z198" s="24">
        <f t="shared" si="53"/>
        <v>1</v>
      </c>
      <c r="AA198" s="24">
        <v>1726</v>
      </c>
      <c r="AB198" s="24" t="s">
        <v>311</v>
      </c>
      <c r="AC198" s="24" t="s">
        <v>369</v>
      </c>
      <c r="AD198" s="25">
        <v>1</v>
      </c>
      <c r="AE198" s="25">
        <v>0</v>
      </c>
      <c r="AF198" s="25">
        <v>2</v>
      </c>
      <c r="AG198" s="25">
        <v>0</v>
      </c>
      <c r="AH198" s="25">
        <v>3</v>
      </c>
      <c r="AI198" s="25" t="s">
        <v>414</v>
      </c>
      <c r="AJ198" s="57">
        <v>8</v>
      </c>
      <c r="AK198" s="57" t="str">
        <f t="shared" si="54"/>
        <v>More</v>
      </c>
      <c r="AL198" s="57" t="s">
        <v>104</v>
      </c>
      <c r="AM198" s="57" t="str">
        <f t="shared" si="55"/>
        <v>High</v>
      </c>
      <c r="AN198" s="62">
        <v>3</v>
      </c>
      <c r="AO198" s="62" t="str">
        <f t="shared" si="56"/>
        <v>More</v>
      </c>
      <c r="AP198" s="62">
        <v>786</v>
      </c>
      <c r="AQ198" s="62" t="str">
        <f t="shared" si="57"/>
        <v>no</v>
      </c>
      <c r="AR198" s="62" t="str">
        <f t="shared" si="58"/>
        <v>Above Average</v>
      </c>
      <c r="AS198" s="64">
        <v>1</v>
      </c>
      <c r="AT198" s="68">
        <v>90.345307068366168</v>
      </c>
      <c r="AU198" s="68" t="str">
        <f t="shared" si="59"/>
        <v>Above Average</v>
      </c>
      <c r="AV198" s="66">
        <v>311872</v>
      </c>
      <c r="AW198" s="66">
        <v>3452</v>
      </c>
      <c r="AX198" s="66" t="s">
        <v>311</v>
      </c>
    </row>
    <row r="199" spans="1:50" customFormat="1" x14ac:dyDescent="0.2">
      <c r="A199">
        <v>198</v>
      </c>
      <c r="B199" s="12" t="s">
        <v>144</v>
      </c>
      <c r="C199" s="12" t="s">
        <v>90</v>
      </c>
      <c r="D199" s="12" t="s">
        <v>91</v>
      </c>
      <c r="E199" s="22">
        <v>8</v>
      </c>
      <c r="F199" s="22" t="s">
        <v>411</v>
      </c>
      <c r="G199" s="22" t="s">
        <v>92</v>
      </c>
      <c r="H199" s="22" t="str">
        <f t="shared" si="46"/>
        <v>2Story</v>
      </c>
      <c r="I199" s="22">
        <f t="shared" si="45"/>
        <v>75.988545402704759</v>
      </c>
      <c r="J199" s="22" t="str">
        <f t="shared" si="47"/>
        <v>Above Average</v>
      </c>
      <c r="K199" s="22">
        <v>4</v>
      </c>
      <c r="L199" s="22" t="str">
        <f t="shared" si="48"/>
        <v>Low</v>
      </c>
      <c r="M199" s="22">
        <v>1918</v>
      </c>
      <c r="N199" s="22">
        <f t="shared" si="49"/>
        <v>1</v>
      </c>
      <c r="O199" s="22"/>
      <c r="P199" s="22">
        <v>1990</v>
      </c>
      <c r="Q199" s="22">
        <f t="shared" si="50"/>
        <v>0</v>
      </c>
      <c r="R199" s="23">
        <v>1360</v>
      </c>
      <c r="S199" s="23" t="s">
        <v>311</v>
      </c>
      <c r="T199" s="23" t="s">
        <v>369</v>
      </c>
      <c r="U199" s="24">
        <v>1360</v>
      </c>
      <c r="V199" s="24" t="str">
        <f t="shared" si="51"/>
        <v>no</v>
      </c>
      <c r="W199" s="24">
        <v>1360</v>
      </c>
      <c r="X199" s="24" t="str">
        <f t="shared" si="52"/>
        <v>no</v>
      </c>
      <c r="Y199" s="24" t="s">
        <v>412</v>
      </c>
      <c r="Z199" s="24">
        <f t="shared" si="53"/>
        <v>0</v>
      </c>
      <c r="AA199" s="24">
        <v>3112</v>
      </c>
      <c r="AB199" s="24" t="s">
        <v>313</v>
      </c>
      <c r="AC199" s="24" t="s">
        <v>369</v>
      </c>
      <c r="AD199" s="25">
        <v>1</v>
      </c>
      <c r="AE199" s="25">
        <v>1</v>
      </c>
      <c r="AF199" s="25">
        <v>2</v>
      </c>
      <c r="AG199" s="25">
        <v>0</v>
      </c>
      <c r="AH199" s="25">
        <v>4</v>
      </c>
      <c r="AI199" s="25" t="s">
        <v>414</v>
      </c>
      <c r="AJ199" s="57">
        <v>8</v>
      </c>
      <c r="AK199" s="57" t="str">
        <f t="shared" si="54"/>
        <v>More</v>
      </c>
      <c r="AL199" s="57" t="s">
        <v>97</v>
      </c>
      <c r="AM199" s="57" t="str">
        <f t="shared" si="55"/>
        <v>High</v>
      </c>
      <c r="AN199" s="62">
        <v>2</v>
      </c>
      <c r="AO199" s="62" t="str">
        <f t="shared" si="56"/>
        <v>More</v>
      </c>
      <c r="AP199" s="62">
        <v>795</v>
      </c>
      <c r="AQ199" s="62" t="str">
        <f t="shared" si="57"/>
        <v>no</v>
      </c>
      <c r="AR199" s="62" t="str">
        <f t="shared" si="58"/>
        <v>Above Average</v>
      </c>
      <c r="AS199" s="64">
        <v>1</v>
      </c>
      <c r="AT199" s="68">
        <v>52.549194991055458</v>
      </c>
      <c r="AU199" s="68" t="str">
        <f t="shared" si="59"/>
        <v>Below Average</v>
      </c>
      <c r="AV199" s="66">
        <v>235000</v>
      </c>
      <c r="AW199" s="66">
        <v>4472</v>
      </c>
      <c r="AX199" s="66" t="s">
        <v>311</v>
      </c>
    </row>
    <row r="200" spans="1:50" customFormat="1" x14ac:dyDescent="0.2">
      <c r="A200">
        <v>199</v>
      </c>
      <c r="B200" s="12" t="s">
        <v>90</v>
      </c>
      <c r="C200" s="12" t="s">
        <v>90</v>
      </c>
      <c r="D200" s="12" t="s">
        <v>91</v>
      </c>
      <c r="E200" s="22">
        <v>6</v>
      </c>
      <c r="F200" s="22" t="s">
        <v>195</v>
      </c>
      <c r="G200" s="22" t="s">
        <v>225</v>
      </c>
      <c r="H200" s="22" t="str">
        <f t="shared" si="46"/>
        <v>2Story</v>
      </c>
      <c r="I200" s="22">
        <f t="shared" si="45"/>
        <v>58.150706243707859</v>
      </c>
      <c r="J200" s="22" t="str">
        <f t="shared" si="47"/>
        <v>Below Average</v>
      </c>
      <c r="K200" s="22">
        <v>6</v>
      </c>
      <c r="L200" s="22" t="str">
        <f t="shared" si="48"/>
        <v>High</v>
      </c>
      <c r="M200" s="22">
        <v>1912</v>
      </c>
      <c r="N200" s="22">
        <f t="shared" si="49"/>
        <v>1</v>
      </c>
      <c r="O200" s="22"/>
      <c r="P200" s="22">
        <v>1950</v>
      </c>
      <c r="Q200" s="22">
        <f t="shared" si="50"/>
        <v>1</v>
      </c>
      <c r="R200" s="23">
        <v>755</v>
      </c>
      <c r="S200" s="23" t="s">
        <v>311</v>
      </c>
      <c r="T200" s="23" t="s">
        <v>370</v>
      </c>
      <c r="U200" s="24">
        <v>929</v>
      </c>
      <c r="V200" s="24" t="str">
        <f t="shared" si="51"/>
        <v>no</v>
      </c>
      <c r="W200" s="24">
        <v>929</v>
      </c>
      <c r="X200" s="24" t="str">
        <f t="shared" si="52"/>
        <v>no</v>
      </c>
      <c r="Y200" s="24" t="s">
        <v>412</v>
      </c>
      <c r="Z200" s="24">
        <f t="shared" si="53"/>
        <v>0</v>
      </c>
      <c r="AA200" s="24">
        <v>2229</v>
      </c>
      <c r="AB200" s="24" t="s">
        <v>311</v>
      </c>
      <c r="AC200" s="24" t="s">
        <v>369</v>
      </c>
      <c r="AD200" s="25">
        <v>0</v>
      </c>
      <c r="AE200" s="25">
        <v>0</v>
      </c>
      <c r="AF200" s="25">
        <v>1</v>
      </c>
      <c r="AG200" s="25">
        <v>0</v>
      </c>
      <c r="AH200" s="25">
        <v>1</v>
      </c>
      <c r="AI200" s="25" t="s">
        <v>415</v>
      </c>
      <c r="AJ200" s="57">
        <v>8</v>
      </c>
      <c r="AK200" s="57" t="str">
        <f t="shared" si="54"/>
        <v>More</v>
      </c>
      <c r="AL200" s="57" t="s">
        <v>98</v>
      </c>
      <c r="AM200" s="57" t="str">
        <f t="shared" si="55"/>
        <v>Low</v>
      </c>
      <c r="AN200" s="62">
        <v>0</v>
      </c>
      <c r="AO200" s="62" t="str">
        <f t="shared" si="56"/>
        <v>Less</v>
      </c>
      <c r="AP200" s="62">
        <v>0</v>
      </c>
      <c r="AQ200" s="62" t="str">
        <f t="shared" si="57"/>
        <v>no</v>
      </c>
      <c r="AR200" s="62" t="str">
        <f t="shared" si="58"/>
        <v>Below Average</v>
      </c>
      <c r="AS200" s="64">
        <v>0</v>
      </c>
      <c r="AT200" s="68">
        <v>34.852546916890077</v>
      </c>
      <c r="AU200" s="68" t="str">
        <f t="shared" si="59"/>
        <v>Below Average</v>
      </c>
      <c r="AV200" s="66">
        <v>104000</v>
      </c>
      <c r="AW200" s="66">
        <v>2984</v>
      </c>
      <c r="AX200" s="66" t="s">
        <v>311</v>
      </c>
    </row>
    <row r="201" spans="1:50" customFormat="1" x14ac:dyDescent="0.2">
      <c r="A201">
        <v>200</v>
      </c>
      <c r="B201" s="12" t="s">
        <v>90</v>
      </c>
      <c r="C201" s="12" t="s">
        <v>90</v>
      </c>
      <c r="D201" s="12" t="s">
        <v>91</v>
      </c>
      <c r="E201" s="22">
        <v>8</v>
      </c>
      <c r="F201" s="22" t="s">
        <v>411</v>
      </c>
      <c r="G201" s="22" t="s">
        <v>115</v>
      </c>
      <c r="H201" s="22" t="str">
        <f t="shared" si="46"/>
        <v>1Story</v>
      </c>
      <c r="I201" s="22">
        <f t="shared" si="45"/>
        <v>69.182127006168557</v>
      </c>
      <c r="J201" s="22" t="str">
        <f t="shared" si="47"/>
        <v>Below Average</v>
      </c>
      <c r="K201" s="22">
        <v>5</v>
      </c>
      <c r="L201" s="22" t="str">
        <f t="shared" si="48"/>
        <v>Low</v>
      </c>
      <c r="M201" s="22">
        <v>2004</v>
      </c>
      <c r="N201" s="22">
        <f t="shared" si="49"/>
        <v>0</v>
      </c>
      <c r="O201" s="22"/>
      <c r="P201" s="22">
        <v>2005</v>
      </c>
      <c r="Q201" s="22">
        <f t="shared" si="50"/>
        <v>0</v>
      </c>
      <c r="R201" s="23">
        <v>1713</v>
      </c>
      <c r="S201" s="23" t="s">
        <v>311</v>
      </c>
      <c r="T201" s="23" t="s">
        <v>369</v>
      </c>
      <c r="U201" s="24">
        <v>1713</v>
      </c>
      <c r="V201" s="24" t="str">
        <f t="shared" si="51"/>
        <v>no</v>
      </c>
      <c r="W201" s="24">
        <v>0</v>
      </c>
      <c r="X201" s="24" t="str">
        <f t="shared" si="52"/>
        <v>no</v>
      </c>
      <c r="Y201" s="24" t="s">
        <v>413</v>
      </c>
      <c r="Z201" s="24">
        <f t="shared" si="53"/>
        <v>0</v>
      </c>
      <c r="AA201" s="24">
        <v>1713</v>
      </c>
      <c r="AB201" s="24" t="s">
        <v>311</v>
      </c>
      <c r="AC201" s="24" t="s">
        <v>369</v>
      </c>
      <c r="AD201" s="25">
        <v>1</v>
      </c>
      <c r="AE201" s="25">
        <v>0</v>
      </c>
      <c r="AF201" s="25">
        <v>2</v>
      </c>
      <c r="AG201" s="25">
        <v>0</v>
      </c>
      <c r="AH201" s="25">
        <v>3</v>
      </c>
      <c r="AI201" s="25" t="s">
        <v>414</v>
      </c>
      <c r="AJ201" s="57">
        <v>7</v>
      </c>
      <c r="AK201" s="57" t="str">
        <f t="shared" si="54"/>
        <v>More</v>
      </c>
      <c r="AL201" s="57" t="s">
        <v>104</v>
      </c>
      <c r="AM201" s="57" t="str">
        <f t="shared" si="55"/>
        <v>High</v>
      </c>
      <c r="AN201" s="62">
        <v>3</v>
      </c>
      <c r="AO201" s="62" t="str">
        <f t="shared" si="56"/>
        <v>More</v>
      </c>
      <c r="AP201" s="62">
        <v>856</v>
      </c>
      <c r="AQ201" s="62" t="str">
        <f t="shared" si="57"/>
        <v>no</v>
      </c>
      <c r="AR201" s="62" t="str">
        <f t="shared" si="58"/>
        <v>Above Average</v>
      </c>
      <c r="AS201" s="64">
        <v>1</v>
      </c>
      <c r="AT201" s="68">
        <v>80.239346176298895</v>
      </c>
      <c r="AU201" s="68" t="str">
        <f t="shared" si="59"/>
        <v>Above Average</v>
      </c>
      <c r="AV201" s="66">
        <v>274900</v>
      </c>
      <c r="AW201" s="66">
        <v>3426</v>
      </c>
      <c r="AX201" s="66" t="s">
        <v>311</v>
      </c>
    </row>
    <row r="202" spans="1:50" customFormat="1" x14ac:dyDescent="0.2">
      <c r="A202">
        <v>201</v>
      </c>
      <c r="B202" s="12" t="s">
        <v>90</v>
      </c>
      <c r="C202" s="12" t="s">
        <v>90</v>
      </c>
      <c r="D202" s="12" t="s">
        <v>91</v>
      </c>
      <c r="E202" s="22">
        <v>4</v>
      </c>
      <c r="F202" s="22" t="s">
        <v>195</v>
      </c>
      <c r="G202" s="22" t="s">
        <v>115</v>
      </c>
      <c r="H202" s="22" t="str">
        <f t="shared" si="46"/>
        <v>1Story</v>
      </c>
      <c r="I202" s="22">
        <f t="shared" si="45"/>
        <v>69.182127006168557</v>
      </c>
      <c r="J202" s="22" t="str">
        <f t="shared" si="47"/>
        <v>Below Average</v>
      </c>
      <c r="K202" s="22">
        <v>5</v>
      </c>
      <c r="L202" s="22" t="str">
        <f t="shared" si="48"/>
        <v>Low</v>
      </c>
      <c r="M202" s="22">
        <v>2003</v>
      </c>
      <c r="N202" s="22">
        <f t="shared" si="49"/>
        <v>0</v>
      </c>
      <c r="O202" s="22"/>
      <c r="P202" s="22">
        <v>2004</v>
      </c>
      <c r="Q202" s="22">
        <f t="shared" si="50"/>
        <v>0</v>
      </c>
      <c r="R202" s="23">
        <v>1121</v>
      </c>
      <c r="S202" s="23" t="s">
        <v>311</v>
      </c>
      <c r="T202" s="23" t="s">
        <v>369</v>
      </c>
      <c r="U202" s="24">
        <v>1121</v>
      </c>
      <c r="V202" s="24" t="str">
        <f t="shared" si="51"/>
        <v>no</v>
      </c>
      <c r="W202" s="24">
        <v>0</v>
      </c>
      <c r="X202" s="24" t="str">
        <f t="shared" si="52"/>
        <v>no</v>
      </c>
      <c r="Y202" s="24" t="s">
        <v>413</v>
      </c>
      <c r="Z202" s="24">
        <f t="shared" si="53"/>
        <v>1</v>
      </c>
      <c r="AA202" s="24">
        <v>1121</v>
      </c>
      <c r="AB202" s="24" t="s">
        <v>311</v>
      </c>
      <c r="AC202" s="24" t="s">
        <v>370</v>
      </c>
      <c r="AD202" s="25">
        <v>0</v>
      </c>
      <c r="AE202" s="25">
        <v>0</v>
      </c>
      <c r="AF202" s="25">
        <v>2</v>
      </c>
      <c r="AG202" s="25">
        <v>0</v>
      </c>
      <c r="AH202" s="25">
        <v>2</v>
      </c>
      <c r="AI202" s="25" t="s">
        <v>415</v>
      </c>
      <c r="AJ202" s="57">
        <v>5</v>
      </c>
      <c r="AK202" s="57" t="str">
        <f t="shared" si="54"/>
        <v>Less</v>
      </c>
      <c r="AL202" s="57" t="s">
        <v>98</v>
      </c>
      <c r="AM202" s="57" t="str">
        <f t="shared" si="55"/>
        <v>Low</v>
      </c>
      <c r="AN202" s="62">
        <v>2</v>
      </c>
      <c r="AO202" s="62" t="str">
        <f t="shared" si="56"/>
        <v>More</v>
      </c>
      <c r="AP202" s="62">
        <v>440</v>
      </c>
      <c r="AQ202" s="62" t="str">
        <f t="shared" si="57"/>
        <v>no</v>
      </c>
      <c r="AR202" s="62" t="str">
        <f t="shared" si="58"/>
        <v>Below Average</v>
      </c>
      <c r="AS202" s="64">
        <v>0</v>
      </c>
      <c r="AT202" s="68">
        <v>62.444246208742193</v>
      </c>
      <c r="AU202" s="68" t="str">
        <f t="shared" si="59"/>
        <v>Below Average</v>
      </c>
      <c r="AV202" s="66">
        <v>140000</v>
      </c>
      <c r="AW202" s="66">
        <v>2242</v>
      </c>
      <c r="AX202" s="66" t="s">
        <v>311</v>
      </c>
    </row>
    <row r="203" spans="1:50" customFormat="1" x14ac:dyDescent="0.2">
      <c r="A203">
        <v>202</v>
      </c>
      <c r="B203" s="12" t="s">
        <v>90</v>
      </c>
      <c r="C203" s="12" t="s">
        <v>90</v>
      </c>
      <c r="D203" s="12" t="s">
        <v>91</v>
      </c>
      <c r="E203" s="22">
        <v>6</v>
      </c>
      <c r="F203" s="22" t="s">
        <v>195</v>
      </c>
      <c r="G203" s="22" t="s">
        <v>115</v>
      </c>
      <c r="H203" s="22" t="str">
        <f t="shared" si="46"/>
        <v>1Story</v>
      </c>
      <c r="I203" s="22">
        <f t="shared" si="45"/>
        <v>69.182127006168557</v>
      </c>
      <c r="J203" s="22" t="str">
        <f t="shared" si="47"/>
        <v>Below Average</v>
      </c>
      <c r="K203" s="22">
        <v>6</v>
      </c>
      <c r="L203" s="22" t="str">
        <f t="shared" si="48"/>
        <v>High</v>
      </c>
      <c r="M203" s="22">
        <v>1977</v>
      </c>
      <c r="N203" s="22">
        <f t="shared" si="49"/>
        <v>0</v>
      </c>
      <c r="O203" s="22"/>
      <c r="P203" s="22">
        <v>1977</v>
      </c>
      <c r="Q203" s="22">
        <f t="shared" si="50"/>
        <v>0</v>
      </c>
      <c r="R203" s="23">
        <v>1196</v>
      </c>
      <c r="S203" s="23" t="s">
        <v>311</v>
      </c>
      <c r="T203" s="23" t="s">
        <v>369</v>
      </c>
      <c r="U203" s="24">
        <v>1279</v>
      </c>
      <c r="V203" s="24" t="str">
        <f t="shared" si="51"/>
        <v>no</v>
      </c>
      <c r="W203" s="24">
        <v>0</v>
      </c>
      <c r="X203" s="24" t="str">
        <f t="shared" si="52"/>
        <v>no</v>
      </c>
      <c r="Y203" s="24" t="s">
        <v>413</v>
      </c>
      <c r="Z203" s="24">
        <f t="shared" si="53"/>
        <v>0</v>
      </c>
      <c r="AA203" s="24">
        <v>1279</v>
      </c>
      <c r="AB203" s="24" t="s">
        <v>311</v>
      </c>
      <c r="AC203" s="24" t="s">
        <v>370</v>
      </c>
      <c r="AD203" s="25">
        <v>0</v>
      </c>
      <c r="AE203" s="25">
        <v>1</v>
      </c>
      <c r="AF203" s="25">
        <v>2</v>
      </c>
      <c r="AG203" s="25">
        <v>0</v>
      </c>
      <c r="AH203" s="25">
        <v>3</v>
      </c>
      <c r="AI203" s="25" t="s">
        <v>414</v>
      </c>
      <c r="AJ203" s="57">
        <v>6</v>
      </c>
      <c r="AK203" s="57" t="str">
        <f t="shared" si="54"/>
        <v>More</v>
      </c>
      <c r="AL203" s="57" t="s">
        <v>98</v>
      </c>
      <c r="AM203" s="57" t="str">
        <f t="shared" si="55"/>
        <v>Low</v>
      </c>
      <c r="AN203" s="62">
        <v>2</v>
      </c>
      <c r="AO203" s="62" t="str">
        <f t="shared" si="56"/>
        <v>More</v>
      </c>
      <c r="AP203" s="62">
        <v>473</v>
      </c>
      <c r="AQ203" s="62" t="str">
        <f t="shared" si="57"/>
        <v>no</v>
      </c>
      <c r="AR203" s="62" t="str">
        <f t="shared" si="58"/>
        <v>Above Average</v>
      </c>
      <c r="AS203" s="64">
        <v>2</v>
      </c>
      <c r="AT203" s="68">
        <v>69.292929292929287</v>
      </c>
      <c r="AU203" s="68" t="str">
        <f t="shared" si="59"/>
        <v>Below Average</v>
      </c>
      <c r="AV203" s="66">
        <v>171500</v>
      </c>
      <c r="AW203" s="66">
        <v>2475</v>
      </c>
      <c r="AX203" s="66" t="s">
        <v>311</v>
      </c>
    </row>
    <row r="204" spans="1:50" customFormat="1" x14ac:dyDescent="0.2">
      <c r="A204">
        <v>203</v>
      </c>
      <c r="B204" s="12" t="s">
        <v>144</v>
      </c>
      <c r="C204" s="12" t="s">
        <v>90</v>
      </c>
      <c r="D204" s="12" t="s">
        <v>91</v>
      </c>
      <c r="E204" s="22">
        <v>6</v>
      </c>
      <c r="F204" s="22" t="s">
        <v>195</v>
      </c>
      <c r="G204" s="22" t="s">
        <v>132</v>
      </c>
      <c r="H204" s="22" t="str">
        <f t="shared" si="46"/>
        <v>1Story</v>
      </c>
      <c r="I204" s="22">
        <f t="shared" si="45"/>
        <v>59.315963337771507</v>
      </c>
      <c r="J204" s="22" t="str">
        <f t="shared" si="47"/>
        <v>Below Average</v>
      </c>
      <c r="K204" s="22">
        <v>6</v>
      </c>
      <c r="L204" s="22" t="str">
        <f t="shared" si="48"/>
        <v>High</v>
      </c>
      <c r="M204" s="22">
        <v>1924</v>
      </c>
      <c r="N204" s="22">
        <f t="shared" si="49"/>
        <v>1</v>
      </c>
      <c r="O204" s="22"/>
      <c r="P204" s="22">
        <v>1950</v>
      </c>
      <c r="Q204" s="22">
        <f t="shared" si="50"/>
        <v>1</v>
      </c>
      <c r="R204" s="23">
        <v>617</v>
      </c>
      <c r="S204" s="23" t="s">
        <v>311</v>
      </c>
      <c r="T204" s="23" t="s">
        <v>370</v>
      </c>
      <c r="U204" s="24">
        <v>865</v>
      </c>
      <c r="V204" s="24" t="str">
        <f t="shared" si="51"/>
        <v>no</v>
      </c>
      <c r="W204" s="24">
        <v>445</v>
      </c>
      <c r="X204" s="24" t="str">
        <f t="shared" si="52"/>
        <v>no</v>
      </c>
      <c r="Y204" s="24" t="s">
        <v>412</v>
      </c>
      <c r="Z204" s="24">
        <f t="shared" si="53"/>
        <v>0</v>
      </c>
      <c r="AA204" s="24">
        <v>1310</v>
      </c>
      <c r="AB204" s="24" t="s">
        <v>311</v>
      </c>
      <c r="AC204" s="24" t="s">
        <v>370</v>
      </c>
      <c r="AD204" s="25">
        <v>0</v>
      </c>
      <c r="AE204" s="25">
        <v>0</v>
      </c>
      <c r="AF204" s="25">
        <v>2</v>
      </c>
      <c r="AG204" s="25">
        <v>0</v>
      </c>
      <c r="AH204" s="25">
        <v>2</v>
      </c>
      <c r="AI204" s="25" t="s">
        <v>415</v>
      </c>
      <c r="AJ204" s="57">
        <v>6</v>
      </c>
      <c r="AK204" s="57" t="str">
        <f t="shared" si="54"/>
        <v>More</v>
      </c>
      <c r="AL204" s="57" t="s">
        <v>98</v>
      </c>
      <c r="AM204" s="57" t="str">
        <f t="shared" si="55"/>
        <v>Low</v>
      </c>
      <c r="AN204" s="62">
        <v>1</v>
      </c>
      <c r="AO204" s="62" t="str">
        <f t="shared" si="56"/>
        <v>Less</v>
      </c>
      <c r="AP204" s="62">
        <v>398</v>
      </c>
      <c r="AQ204" s="62" t="str">
        <f t="shared" si="57"/>
        <v>no</v>
      </c>
      <c r="AR204" s="62" t="str">
        <f t="shared" si="58"/>
        <v>Below Average</v>
      </c>
      <c r="AS204" s="64">
        <v>0</v>
      </c>
      <c r="AT204" s="68">
        <v>58.121432278152568</v>
      </c>
      <c r="AU204" s="68" t="str">
        <f t="shared" si="59"/>
        <v>Below Average</v>
      </c>
      <c r="AV204" s="66">
        <v>112000</v>
      </c>
      <c r="AW204" s="66">
        <v>1927</v>
      </c>
      <c r="AX204" s="66" t="s">
        <v>311</v>
      </c>
    </row>
    <row r="205" spans="1:50" customFormat="1" x14ac:dyDescent="0.2">
      <c r="A205">
        <v>204</v>
      </c>
      <c r="B205" s="12" t="s">
        <v>90</v>
      </c>
      <c r="C205" s="12" t="s">
        <v>90</v>
      </c>
      <c r="D205" s="12" t="s">
        <v>179</v>
      </c>
      <c r="E205" s="22">
        <v>6</v>
      </c>
      <c r="F205" s="22" t="s">
        <v>195</v>
      </c>
      <c r="G205" s="22" t="s">
        <v>115</v>
      </c>
      <c r="H205" s="22" t="str">
        <f t="shared" si="46"/>
        <v>1Story</v>
      </c>
      <c r="I205" s="22">
        <f t="shared" si="45"/>
        <v>69.182127006168557</v>
      </c>
      <c r="J205" s="22" t="str">
        <f t="shared" si="47"/>
        <v>Below Average</v>
      </c>
      <c r="K205" s="22">
        <v>5</v>
      </c>
      <c r="L205" s="22" t="str">
        <f t="shared" si="48"/>
        <v>Low</v>
      </c>
      <c r="M205" s="22">
        <v>2004</v>
      </c>
      <c r="N205" s="22">
        <f t="shared" si="49"/>
        <v>0</v>
      </c>
      <c r="O205" s="22"/>
      <c r="P205" s="22">
        <v>2004</v>
      </c>
      <c r="Q205" s="22">
        <f t="shared" si="50"/>
        <v>0</v>
      </c>
      <c r="R205" s="23">
        <v>848</v>
      </c>
      <c r="S205" s="23" t="s">
        <v>311</v>
      </c>
      <c r="T205" s="23" t="s">
        <v>370</v>
      </c>
      <c r="U205" s="24">
        <v>848</v>
      </c>
      <c r="V205" s="24" t="str">
        <f t="shared" si="51"/>
        <v>no</v>
      </c>
      <c r="W205" s="24">
        <v>0</v>
      </c>
      <c r="X205" s="24" t="str">
        <f t="shared" si="52"/>
        <v>no</v>
      </c>
      <c r="Y205" s="24" t="s">
        <v>413</v>
      </c>
      <c r="Z205" s="24">
        <f t="shared" si="53"/>
        <v>0</v>
      </c>
      <c r="AA205" s="24">
        <v>848</v>
      </c>
      <c r="AB205" s="24" t="s">
        <v>311</v>
      </c>
      <c r="AC205" s="24" t="s">
        <v>370</v>
      </c>
      <c r="AD205" s="25">
        <v>1</v>
      </c>
      <c r="AE205" s="25">
        <v>0</v>
      </c>
      <c r="AF205" s="25">
        <v>1</v>
      </c>
      <c r="AG205" s="25">
        <v>0</v>
      </c>
      <c r="AH205" s="25">
        <v>2</v>
      </c>
      <c r="AI205" s="25" t="s">
        <v>415</v>
      </c>
      <c r="AJ205" s="57">
        <v>3</v>
      </c>
      <c r="AK205" s="57" t="str">
        <f t="shared" si="54"/>
        <v>Less</v>
      </c>
      <c r="AL205" s="57" t="s">
        <v>97</v>
      </c>
      <c r="AM205" s="57" t="str">
        <f t="shared" si="55"/>
        <v>High</v>
      </c>
      <c r="AN205" s="62">
        <v>2</v>
      </c>
      <c r="AO205" s="62" t="str">
        <f t="shared" si="56"/>
        <v>More</v>
      </c>
      <c r="AP205" s="62">
        <v>420</v>
      </c>
      <c r="AQ205" s="62" t="str">
        <f t="shared" si="57"/>
        <v>no</v>
      </c>
      <c r="AR205" s="62" t="str">
        <f t="shared" si="58"/>
        <v>Below Average</v>
      </c>
      <c r="AS205" s="64">
        <v>1</v>
      </c>
      <c r="AT205" s="68">
        <v>87.853773584905667</v>
      </c>
      <c r="AU205" s="68" t="str">
        <f t="shared" si="59"/>
        <v>Above Average</v>
      </c>
      <c r="AV205" s="66">
        <v>149000</v>
      </c>
      <c r="AW205" s="66">
        <v>1696</v>
      </c>
      <c r="AX205" s="66" t="s">
        <v>311</v>
      </c>
    </row>
    <row r="206" spans="1:50" customFormat="1" x14ac:dyDescent="0.2">
      <c r="A206">
        <v>205</v>
      </c>
      <c r="B206" s="12" t="s">
        <v>90</v>
      </c>
      <c r="C206" s="12" t="s">
        <v>90</v>
      </c>
      <c r="D206" s="12" t="s">
        <v>91</v>
      </c>
      <c r="E206" s="22">
        <v>5</v>
      </c>
      <c r="F206" s="22" t="s">
        <v>195</v>
      </c>
      <c r="G206" s="22" t="s">
        <v>132</v>
      </c>
      <c r="H206" s="22" t="str">
        <f t="shared" si="46"/>
        <v>1Story</v>
      </c>
      <c r="I206" s="22">
        <f t="shared" si="45"/>
        <v>59.315963337771507</v>
      </c>
      <c r="J206" s="22" t="str">
        <f t="shared" si="47"/>
        <v>Below Average</v>
      </c>
      <c r="K206" s="22">
        <v>7</v>
      </c>
      <c r="L206" s="22" t="str">
        <f t="shared" si="48"/>
        <v>High</v>
      </c>
      <c r="M206" s="22">
        <v>1947</v>
      </c>
      <c r="N206" s="22">
        <f t="shared" si="49"/>
        <v>1</v>
      </c>
      <c r="O206" s="22"/>
      <c r="P206" s="22">
        <v>1950</v>
      </c>
      <c r="Q206" s="22">
        <f t="shared" si="50"/>
        <v>1</v>
      </c>
      <c r="R206" s="23">
        <v>720</v>
      </c>
      <c r="S206" s="23" t="s">
        <v>311</v>
      </c>
      <c r="T206" s="23" t="s">
        <v>370</v>
      </c>
      <c r="U206" s="24">
        <v>720</v>
      </c>
      <c r="V206" s="24" t="str">
        <f t="shared" si="51"/>
        <v>no</v>
      </c>
      <c r="W206" s="24">
        <v>564</v>
      </c>
      <c r="X206" s="24" t="str">
        <f t="shared" si="52"/>
        <v>no</v>
      </c>
      <c r="Y206" s="24" t="s">
        <v>412</v>
      </c>
      <c r="Z206" s="24">
        <f t="shared" si="53"/>
        <v>1</v>
      </c>
      <c r="AA206" s="24">
        <v>1284</v>
      </c>
      <c r="AB206" s="24" t="s">
        <v>311</v>
      </c>
      <c r="AC206" s="24" t="s">
        <v>370</v>
      </c>
      <c r="AD206" s="25">
        <v>0</v>
      </c>
      <c r="AE206" s="25">
        <v>0</v>
      </c>
      <c r="AF206" s="25">
        <v>1</v>
      </c>
      <c r="AG206" s="25">
        <v>1</v>
      </c>
      <c r="AH206" s="25">
        <v>2</v>
      </c>
      <c r="AI206" s="25" t="s">
        <v>415</v>
      </c>
      <c r="AJ206" s="57">
        <v>5</v>
      </c>
      <c r="AK206" s="57" t="str">
        <f t="shared" si="54"/>
        <v>Less</v>
      </c>
      <c r="AL206" s="57" t="s">
        <v>98</v>
      </c>
      <c r="AM206" s="57" t="str">
        <f t="shared" si="55"/>
        <v>Low</v>
      </c>
      <c r="AN206" s="62">
        <v>1</v>
      </c>
      <c r="AO206" s="62" t="str">
        <f t="shared" si="56"/>
        <v>Less</v>
      </c>
      <c r="AP206" s="62">
        <v>240</v>
      </c>
      <c r="AQ206" s="62" t="str">
        <f t="shared" si="57"/>
        <v>no</v>
      </c>
      <c r="AR206" s="62" t="str">
        <f t="shared" si="58"/>
        <v>Below Average</v>
      </c>
      <c r="AS206" s="64">
        <v>0</v>
      </c>
      <c r="AT206" s="68">
        <v>54.890219560878243</v>
      </c>
      <c r="AU206" s="68" t="str">
        <f t="shared" si="59"/>
        <v>Below Average</v>
      </c>
      <c r="AV206" s="66">
        <v>110000</v>
      </c>
      <c r="AW206" s="66">
        <v>2004</v>
      </c>
      <c r="AX206" s="66" t="s">
        <v>311</v>
      </c>
    </row>
    <row r="207" spans="1:50" customFormat="1" x14ac:dyDescent="0.2">
      <c r="A207">
        <v>206</v>
      </c>
      <c r="B207" s="12" t="s">
        <v>90</v>
      </c>
      <c r="C207" s="12" t="s">
        <v>90</v>
      </c>
      <c r="D207" s="12" t="s">
        <v>91</v>
      </c>
      <c r="E207" s="22">
        <v>7</v>
      </c>
      <c r="F207" s="22" t="s">
        <v>411</v>
      </c>
      <c r="G207" s="22" t="s">
        <v>115</v>
      </c>
      <c r="H207" s="22" t="str">
        <f t="shared" si="46"/>
        <v>1Story</v>
      </c>
      <c r="I207" s="22">
        <f t="shared" si="45"/>
        <v>69.182127006168557</v>
      </c>
      <c r="J207" s="22" t="str">
        <f t="shared" si="47"/>
        <v>Below Average</v>
      </c>
      <c r="K207" s="22">
        <v>5</v>
      </c>
      <c r="L207" s="22" t="str">
        <f t="shared" si="48"/>
        <v>Low</v>
      </c>
      <c r="M207" s="22">
        <v>1990</v>
      </c>
      <c r="N207" s="22">
        <f t="shared" si="49"/>
        <v>0</v>
      </c>
      <c r="O207" s="22"/>
      <c r="P207" s="22">
        <v>1990</v>
      </c>
      <c r="Q207" s="22">
        <f t="shared" si="50"/>
        <v>0</v>
      </c>
      <c r="R207" s="23">
        <v>1424</v>
      </c>
      <c r="S207" s="23" t="s">
        <v>311</v>
      </c>
      <c r="T207" s="23" t="s">
        <v>369</v>
      </c>
      <c r="U207" s="24">
        <v>1442</v>
      </c>
      <c r="V207" s="24" t="str">
        <f t="shared" si="51"/>
        <v>no</v>
      </c>
      <c r="W207" s="24">
        <v>0</v>
      </c>
      <c r="X207" s="24" t="str">
        <f t="shared" si="52"/>
        <v>no</v>
      </c>
      <c r="Y207" s="24" t="s">
        <v>413</v>
      </c>
      <c r="Z207" s="24">
        <f t="shared" si="53"/>
        <v>0</v>
      </c>
      <c r="AA207" s="24">
        <v>1442</v>
      </c>
      <c r="AB207" s="24" t="s">
        <v>311</v>
      </c>
      <c r="AC207" s="24" t="s">
        <v>370</v>
      </c>
      <c r="AD207" s="25">
        <v>0</v>
      </c>
      <c r="AE207" s="25">
        <v>0</v>
      </c>
      <c r="AF207" s="25">
        <v>2</v>
      </c>
      <c r="AG207" s="25">
        <v>0</v>
      </c>
      <c r="AH207" s="25">
        <v>2</v>
      </c>
      <c r="AI207" s="25" t="s">
        <v>415</v>
      </c>
      <c r="AJ207" s="57">
        <v>5</v>
      </c>
      <c r="AK207" s="57" t="str">
        <f t="shared" si="54"/>
        <v>Less</v>
      </c>
      <c r="AL207" s="57" t="s">
        <v>98</v>
      </c>
      <c r="AM207" s="57" t="str">
        <f t="shared" si="55"/>
        <v>Low</v>
      </c>
      <c r="AN207" s="62">
        <v>2</v>
      </c>
      <c r="AO207" s="62" t="str">
        <f t="shared" si="56"/>
        <v>More</v>
      </c>
      <c r="AP207" s="62">
        <v>500</v>
      </c>
      <c r="AQ207" s="62" t="str">
        <f t="shared" si="57"/>
        <v>no</v>
      </c>
      <c r="AR207" s="62" t="str">
        <f t="shared" si="58"/>
        <v>Above Average</v>
      </c>
      <c r="AS207" s="64">
        <v>0</v>
      </c>
      <c r="AT207" s="68">
        <v>62.979762735519891</v>
      </c>
      <c r="AU207" s="68" t="str">
        <f t="shared" si="59"/>
        <v>Below Average</v>
      </c>
      <c r="AV207" s="66">
        <v>180500</v>
      </c>
      <c r="AW207" s="66">
        <v>2866</v>
      </c>
      <c r="AX207" s="66" t="s">
        <v>311</v>
      </c>
    </row>
    <row r="208" spans="1:50" customFormat="1" x14ac:dyDescent="0.2">
      <c r="A208">
        <v>207</v>
      </c>
      <c r="B208" s="12" t="s">
        <v>171</v>
      </c>
      <c r="C208" s="12" t="s">
        <v>90</v>
      </c>
      <c r="D208" s="12" t="s">
        <v>91</v>
      </c>
      <c r="E208" s="22">
        <v>5</v>
      </c>
      <c r="F208" s="22" t="s">
        <v>195</v>
      </c>
      <c r="G208" s="22" t="s">
        <v>115</v>
      </c>
      <c r="H208" s="22" t="str">
        <f t="shared" si="46"/>
        <v>1Story</v>
      </c>
      <c r="I208" s="22">
        <f t="shared" si="45"/>
        <v>69.182127006168557</v>
      </c>
      <c r="J208" s="22" t="str">
        <f t="shared" si="47"/>
        <v>Below Average</v>
      </c>
      <c r="K208" s="22">
        <v>5</v>
      </c>
      <c r="L208" s="22" t="str">
        <f t="shared" si="48"/>
        <v>Low</v>
      </c>
      <c r="M208" s="22">
        <v>1962</v>
      </c>
      <c r="N208" s="22">
        <f t="shared" si="49"/>
        <v>0</v>
      </c>
      <c r="O208" s="22"/>
      <c r="P208" s="22">
        <v>1962</v>
      </c>
      <c r="Q208" s="22">
        <f t="shared" si="50"/>
        <v>0</v>
      </c>
      <c r="R208" s="23">
        <v>1140</v>
      </c>
      <c r="S208" s="23" t="s">
        <v>311</v>
      </c>
      <c r="T208" s="23" t="s">
        <v>369</v>
      </c>
      <c r="U208" s="24">
        <v>1696</v>
      </c>
      <c r="V208" s="24" t="str">
        <f t="shared" si="51"/>
        <v>no</v>
      </c>
      <c r="W208" s="24">
        <v>0</v>
      </c>
      <c r="X208" s="24" t="str">
        <f t="shared" si="52"/>
        <v>no</v>
      </c>
      <c r="Y208" s="24" t="s">
        <v>413</v>
      </c>
      <c r="Z208" s="24">
        <f t="shared" si="53"/>
        <v>1</v>
      </c>
      <c r="AA208" s="24">
        <v>1696</v>
      </c>
      <c r="AB208" s="24" t="s">
        <v>311</v>
      </c>
      <c r="AC208" s="24" t="s">
        <v>369</v>
      </c>
      <c r="AD208" s="25">
        <v>0</v>
      </c>
      <c r="AE208" s="25">
        <v>0</v>
      </c>
      <c r="AF208" s="25">
        <v>1</v>
      </c>
      <c r="AG208" s="25">
        <v>1</v>
      </c>
      <c r="AH208" s="25">
        <v>2</v>
      </c>
      <c r="AI208" s="25" t="s">
        <v>415</v>
      </c>
      <c r="AJ208" s="57">
        <v>8</v>
      </c>
      <c r="AK208" s="57" t="str">
        <f t="shared" si="54"/>
        <v>More</v>
      </c>
      <c r="AL208" s="57" t="s">
        <v>98</v>
      </c>
      <c r="AM208" s="57" t="str">
        <f t="shared" si="55"/>
        <v>Low</v>
      </c>
      <c r="AN208" s="62">
        <v>1</v>
      </c>
      <c r="AO208" s="62" t="str">
        <f t="shared" si="56"/>
        <v>Less</v>
      </c>
      <c r="AP208" s="62">
        <v>349</v>
      </c>
      <c r="AQ208" s="62" t="str">
        <f t="shared" si="57"/>
        <v>no</v>
      </c>
      <c r="AR208" s="62" t="str">
        <f t="shared" si="58"/>
        <v>Below Average</v>
      </c>
      <c r="AS208" s="64">
        <v>1</v>
      </c>
      <c r="AT208" s="68">
        <v>50.740479548660083</v>
      </c>
      <c r="AU208" s="68" t="str">
        <f t="shared" si="59"/>
        <v>Below Average</v>
      </c>
      <c r="AV208" s="66">
        <v>143900</v>
      </c>
      <c r="AW208" s="66">
        <v>2836</v>
      </c>
      <c r="AX208" s="66" t="s">
        <v>311</v>
      </c>
    </row>
    <row r="209" spans="1:50" customFormat="1" x14ac:dyDescent="0.2">
      <c r="A209">
        <v>208</v>
      </c>
      <c r="B209" s="12" t="s">
        <v>90</v>
      </c>
      <c r="C209" s="12" t="s">
        <v>90</v>
      </c>
      <c r="D209" s="12" t="s">
        <v>91</v>
      </c>
      <c r="E209" s="22">
        <v>4</v>
      </c>
      <c r="F209" s="22" t="s">
        <v>195</v>
      </c>
      <c r="G209" s="22" t="s">
        <v>115</v>
      </c>
      <c r="H209" s="22" t="str">
        <f t="shared" si="46"/>
        <v>1Story</v>
      </c>
      <c r="I209" s="22">
        <f t="shared" si="45"/>
        <v>69.182127006168557</v>
      </c>
      <c r="J209" s="22" t="str">
        <f t="shared" si="47"/>
        <v>Below Average</v>
      </c>
      <c r="K209" s="22">
        <v>5</v>
      </c>
      <c r="L209" s="22" t="str">
        <f t="shared" si="48"/>
        <v>Low</v>
      </c>
      <c r="M209" s="22">
        <v>1960</v>
      </c>
      <c r="N209" s="22">
        <f t="shared" si="49"/>
        <v>0</v>
      </c>
      <c r="O209" s="22"/>
      <c r="P209" s="22">
        <v>1960</v>
      </c>
      <c r="Q209" s="22">
        <f t="shared" si="50"/>
        <v>1</v>
      </c>
      <c r="R209" s="23">
        <v>1100</v>
      </c>
      <c r="S209" s="23" t="s">
        <v>311</v>
      </c>
      <c r="T209" s="23" t="s">
        <v>369</v>
      </c>
      <c r="U209" s="24">
        <v>1100</v>
      </c>
      <c r="V209" s="24" t="str">
        <f t="shared" si="51"/>
        <v>no</v>
      </c>
      <c r="W209" s="24">
        <v>0</v>
      </c>
      <c r="X209" s="24" t="str">
        <f t="shared" si="52"/>
        <v>no</v>
      </c>
      <c r="Y209" s="24" t="s">
        <v>413</v>
      </c>
      <c r="Z209" s="24">
        <f t="shared" si="53"/>
        <v>0</v>
      </c>
      <c r="AA209" s="24">
        <v>1100</v>
      </c>
      <c r="AB209" s="24" t="s">
        <v>311</v>
      </c>
      <c r="AC209" s="24" t="s">
        <v>370</v>
      </c>
      <c r="AD209" s="25">
        <v>1</v>
      </c>
      <c r="AE209" s="25">
        <v>0</v>
      </c>
      <c r="AF209" s="25">
        <v>1</v>
      </c>
      <c r="AG209" s="25">
        <v>0</v>
      </c>
      <c r="AH209" s="25">
        <v>2</v>
      </c>
      <c r="AI209" s="25" t="s">
        <v>415</v>
      </c>
      <c r="AJ209" s="57">
        <v>6</v>
      </c>
      <c r="AK209" s="57" t="str">
        <f t="shared" si="54"/>
        <v>More</v>
      </c>
      <c r="AL209" s="57" t="s">
        <v>98</v>
      </c>
      <c r="AM209" s="57" t="str">
        <f t="shared" si="55"/>
        <v>Low</v>
      </c>
      <c r="AN209" s="62">
        <v>1</v>
      </c>
      <c r="AO209" s="62" t="str">
        <f t="shared" si="56"/>
        <v>Less</v>
      </c>
      <c r="AP209" s="62">
        <v>312</v>
      </c>
      <c r="AQ209" s="62" t="str">
        <f t="shared" si="57"/>
        <v>no</v>
      </c>
      <c r="AR209" s="62" t="str">
        <f t="shared" si="58"/>
        <v>Below Average</v>
      </c>
      <c r="AS209" s="64">
        <v>1</v>
      </c>
      <c r="AT209" s="68">
        <v>64.090909090909093</v>
      </c>
      <c r="AU209" s="68" t="str">
        <f t="shared" si="59"/>
        <v>Below Average</v>
      </c>
      <c r="AV209" s="66">
        <v>141000</v>
      </c>
      <c r="AW209" s="66">
        <v>2200</v>
      </c>
      <c r="AX209" s="66" t="s">
        <v>311</v>
      </c>
    </row>
    <row r="210" spans="1:50" customFormat="1" x14ac:dyDescent="0.2">
      <c r="A210">
        <v>209</v>
      </c>
      <c r="B210" s="12" t="s">
        <v>90</v>
      </c>
      <c r="C210" s="12" t="s">
        <v>90</v>
      </c>
      <c r="D210" s="12" t="s">
        <v>91</v>
      </c>
      <c r="E210" s="22">
        <v>7</v>
      </c>
      <c r="F210" s="22" t="s">
        <v>411</v>
      </c>
      <c r="G210" s="22" t="s">
        <v>92</v>
      </c>
      <c r="H210" s="22" t="str">
        <f t="shared" si="46"/>
        <v>2Story</v>
      </c>
      <c r="I210" s="22">
        <f t="shared" si="45"/>
        <v>75.988545402704759</v>
      </c>
      <c r="J210" s="22" t="str">
        <f t="shared" si="47"/>
        <v>Above Average</v>
      </c>
      <c r="K210" s="22">
        <v>5</v>
      </c>
      <c r="L210" s="22" t="str">
        <f t="shared" si="48"/>
        <v>Low</v>
      </c>
      <c r="M210" s="22">
        <v>1988</v>
      </c>
      <c r="N210" s="22">
        <f t="shared" si="49"/>
        <v>0</v>
      </c>
      <c r="O210" s="22"/>
      <c r="P210" s="22">
        <v>1989</v>
      </c>
      <c r="Q210" s="22">
        <f t="shared" si="50"/>
        <v>0</v>
      </c>
      <c r="R210" s="23">
        <v>1157</v>
      </c>
      <c r="S210" s="23" t="s">
        <v>311</v>
      </c>
      <c r="T210" s="23" t="s">
        <v>369</v>
      </c>
      <c r="U210" s="24">
        <v>1180</v>
      </c>
      <c r="V210" s="24" t="str">
        <f t="shared" si="51"/>
        <v>no</v>
      </c>
      <c r="W210" s="24">
        <v>882</v>
      </c>
      <c r="X210" s="24" t="str">
        <f t="shared" si="52"/>
        <v>no</v>
      </c>
      <c r="Y210" s="24" t="s">
        <v>412</v>
      </c>
      <c r="Z210" s="24">
        <f t="shared" si="53"/>
        <v>0</v>
      </c>
      <c r="AA210" s="24">
        <v>2062</v>
      </c>
      <c r="AB210" s="24" t="s">
        <v>311</v>
      </c>
      <c r="AC210" s="24" t="s">
        <v>369</v>
      </c>
      <c r="AD210" s="25">
        <v>1</v>
      </c>
      <c r="AE210" s="25">
        <v>0</v>
      </c>
      <c r="AF210" s="25">
        <v>2</v>
      </c>
      <c r="AG210" s="25">
        <v>1</v>
      </c>
      <c r="AH210" s="25">
        <v>4</v>
      </c>
      <c r="AI210" s="25" t="s">
        <v>414</v>
      </c>
      <c r="AJ210" s="57">
        <v>7</v>
      </c>
      <c r="AK210" s="57" t="str">
        <f t="shared" si="54"/>
        <v>More</v>
      </c>
      <c r="AL210" s="57" t="s">
        <v>98</v>
      </c>
      <c r="AM210" s="57" t="str">
        <f t="shared" si="55"/>
        <v>Low</v>
      </c>
      <c r="AN210" s="62">
        <v>2</v>
      </c>
      <c r="AO210" s="62" t="str">
        <f t="shared" si="56"/>
        <v>More</v>
      </c>
      <c r="AP210" s="62">
        <v>454</v>
      </c>
      <c r="AQ210" s="62" t="str">
        <f t="shared" si="57"/>
        <v>no</v>
      </c>
      <c r="AR210" s="62" t="str">
        <f t="shared" si="58"/>
        <v>Below Average</v>
      </c>
      <c r="AS210" s="64">
        <v>1</v>
      </c>
      <c r="AT210" s="68">
        <v>86.051568810189494</v>
      </c>
      <c r="AU210" s="68" t="str">
        <f t="shared" si="59"/>
        <v>Above Average</v>
      </c>
      <c r="AV210" s="66">
        <v>277000</v>
      </c>
      <c r="AW210" s="66">
        <v>3219</v>
      </c>
      <c r="AX210" s="66" t="s">
        <v>311</v>
      </c>
    </row>
    <row r="211" spans="1:50" customFormat="1" x14ac:dyDescent="0.2">
      <c r="A211">
        <v>210</v>
      </c>
      <c r="B211" s="12" t="s">
        <v>90</v>
      </c>
      <c r="C211" s="12" t="s">
        <v>90</v>
      </c>
      <c r="D211" s="12" t="s">
        <v>91</v>
      </c>
      <c r="E211" s="22">
        <v>6</v>
      </c>
      <c r="F211" s="22" t="s">
        <v>195</v>
      </c>
      <c r="G211" s="22" t="s">
        <v>115</v>
      </c>
      <c r="H211" s="22" t="str">
        <f t="shared" si="46"/>
        <v>1Story</v>
      </c>
      <c r="I211" s="22">
        <f t="shared" si="45"/>
        <v>69.182127006168557</v>
      </c>
      <c r="J211" s="22" t="str">
        <f t="shared" si="47"/>
        <v>Below Average</v>
      </c>
      <c r="K211" s="22">
        <v>7</v>
      </c>
      <c r="L211" s="22" t="str">
        <f t="shared" si="48"/>
        <v>High</v>
      </c>
      <c r="M211" s="22">
        <v>1964</v>
      </c>
      <c r="N211" s="22">
        <f t="shared" si="49"/>
        <v>0</v>
      </c>
      <c r="O211" s="22"/>
      <c r="P211" s="22">
        <v>1964</v>
      </c>
      <c r="Q211" s="22">
        <f t="shared" si="50"/>
        <v>0</v>
      </c>
      <c r="R211" s="23">
        <v>1092</v>
      </c>
      <c r="S211" s="23" t="s">
        <v>311</v>
      </c>
      <c r="T211" s="23" t="s">
        <v>369</v>
      </c>
      <c r="U211" s="24">
        <v>1092</v>
      </c>
      <c r="V211" s="24" t="str">
        <f t="shared" si="51"/>
        <v>no</v>
      </c>
      <c r="W211" s="24">
        <v>0</v>
      </c>
      <c r="X211" s="24" t="str">
        <f t="shared" si="52"/>
        <v>no</v>
      </c>
      <c r="Y211" s="24" t="s">
        <v>413</v>
      </c>
      <c r="Z211" s="24">
        <f t="shared" si="53"/>
        <v>1</v>
      </c>
      <c r="AA211" s="24">
        <v>1092</v>
      </c>
      <c r="AB211" s="24" t="s">
        <v>311</v>
      </c>
      <c r="AC211" s="24" t="s">
        <v>370</v>
      </c>
      <c r="AD211" s="25">
        <v>1</v>
      </c>
      <c r="AE211" s="25">
        <v>0</v>
      </c>
      <c r="AF211" s="25">
        <v>1</v>
      </c>
      <c r="AG211" s="25">
        <v>0</v>
      </c>
      <c r="AH211" s="25">
        <v>2</v>
      </c>
      <c r="AI211" s="25" t="s">
        <v>415</v>
      </c>
      <c r="AJ211" s="57">
        <v>6</v>
      </c>
      <c r="AK211" s="57" t="str">
        <f t="shared" si="54"/>
        <v>More</v>
      </c>
      <c r="AL211" s="57" t="s">
        <v>98</v>
      </c>
      <c r="AM211" s="57" t="str">
        <f t="shared" si="55"/>
        <v>Low</v>
      </c>
      <c r="AN211" s="62">
        <v>2</v>
      </c>
      <c r="AO211" s="62" t="str">
        <f t="shared" si="56"/>
        <v>More</v>
      </c>
      <c r="AP211" s="62">
        <v>504</v>
      </c>
      <c r="AQ211" s="62" t="str">
        <f t="shared" si="57"/>
        <v>no</v>
      </c>
      <c r="AR211" s="62" t="str">
        <f t="shared" si="58"/>
        <v>Above Average</v>
      </c>
      <c r="AS211" s="64">
        <v>0</v>
      </c>
      <c r="AT211" s="68">
        <v>66.391941391941387</v>
      </c>
      <c r="AU211" s="68" t="str">
        <f t="shared" si="59"/>
        <v>Below Average</v>
      </c>
      <c r="AV211" s="66">
        <v>145000</v>
      </c>
      <c r="AW211" s="66">
        <v>2184</v>
      </c>
      <c r="AX211" s="66" t="s">
        <v>311</v>
      </c>
    </row>
    <row r="212" spans="1:50" customFormat="1" x14ac:dyDescent="0.2">
      <c r="A212">
        <v>211</v>
      </c>
      <c r="B212" s="12" t="s">
        <v>90</v>
      </c>
      <c r="C212" s="12" t="s">
        <v>90</v>
      </c>
      <c r="D212" s="12" t="s">
        <v>91</v>
      </c>
      <c r="E212" s="22">
        <v>5</v>
      </c>
      <c r="F212" s="22" t="s">
        <v>195</v>
      </c>
      <c r="G212" s="22" t="s">
        <v>115</v>
      </c>
      <c r="H212" s="22" t="str">
        <f t="shared" si="46"/>
        <v>1Story</v>
      </c>
      <c r="I212" s="22">
        <f t="shared" si="45"/>
        <v>69.182127006168557</v>
      </c>
      <c r="J212" s="22" t="str">
        <f t="shared" si="47"/>
        <v>Below Average</v>
      </c>
      <c r="K212" s="22">
        <v>6</v>
      </c>
      <c r="L212" s="22" t="str">
        <f t="shared" si="48"/>
        <v>High</v>
      </c>
      <c r="M212" s="22">
        <v>1925</v>
      </c>
      <c r="N212" s="22">
        <f t="shared" si="49"/>
        <v>1</v>
      </c>
      <c r="O212" s="22"/>
      <c r="P212" s="22">
        <v>1950</v>
      </c>
      <c r="Q212" s="22">
        <f t="shared" si="50"/>
        <v>1</v>
      </c>
      <c r="R212" s="23">
        <v>864</v>
      </c>
      <c r="S212" s="23" t="s">
        <v>311</v>
      </c>
      <c r="T212" s="23" t="s">
        <v>370</v>
      </c>
      <c r="U212" s="24">
        <v>864</v>
      </c>
      <c r="V212" s="24" t="str">
        <f t="shared" si="51"/>
        <v>no</v>
      </c>
      <c r="W212" s="24">
        <v>0</v>
      </c>
      <c r="X212" s="24" t="str">
        <f t="shared" si="52"/>
        <v>no</v>
      </c>
      <c r="Y212" s="24" t="s">
        <v>413</v>
      </c>
      <c r="Z212" s="24">
        <f t="shared" si="53"/>
        <v>1</v>
      </c>
      <c r="AA212" s="24">
        <v>864</v>
      </c>
      <c r="AB212" s="24" t="s">
        <v>311</v>
      </c>
      <c r="AC212" s="24" t="s">
        <v>370</v>
      </c>
      <c r="AD212" s="25">
        <v>1</v>
      </c>
      <c r="AE212" s="25">
        <v>0</v>
      </c>
      <c r="AF212" s="25">
        <v>1</v>
      </c>
      <c r="AG212" s="25">
        <v>0</v>
      </c>
      <c r="AH212" s="25">
        <v>2</v>
      </c>
      <c r="AI212" s="25" t="s">
        <v>415</v>
      </c>
      <c r="AJ212" s="57">
        <v>5</v>
      </c>
      <c r="AK212" s="57" t="str">
        <f t="shared" si="54"/>
        <v>Less</v>
      </c>
      <c r="AL212" s="57" t="s">
        <v>98</v>
      </c>
      <c r="AM212" s="57" t="str">
        <f t="shared" si="55"/>
        <v>Low</v>
      </c>
      <c r="AN212" s="62">
        <v>0</v>
      </c>
      <c r="AO212" s="62" t="str">
        <f t="shared" si="56"/>
        <v>Less</v>
      </c>
      <c r="AP212" s="62">
        <v>0</v>
      </c>
      <c r="AQ212" s="62" t="str">
        <f t="shared" si="57"/>
        <v>no</v>
      </c>
      <c r="AR212" s="62" t="str">
        <f t="shared" si="58"/>
        <v>Below Average</v>
      </c>
      <c r="AS212" s="64">
        <v>0</v>
      </c>
      <c r="AT212" s="68">
        <v>56.712962962962962</v>
      </c>
      <c r="AU212" s="68" t="str">
        <f t="shared" si="59"/>
        <v>Below Average</v>
      </c>
      <c r="AV212" s="66">
        <v>98000</v>
      </c>
      <c r="AW212" s="66">
        <v>1728</v>
      </c>
      <c r="AX212" s="66" t="s">
        <v>311</v>
      </c>
    </row>
    <row r="213" spans="1:50" customFormat="1" x14ac:dyDescent="0.2">
      <c r="A213">
        <v>212</v>
      </c>
      <c r="B213" s="12" t="s">
        <v>90</v>
      </c>
      <c r="C213" s="12" t="s">
        <v>90</v>
      </c>
      <c r="D213" s="12" t="s">
        <v>91</v>
      </c>
      <c r="E213" s="22">
        <v>6</v>
      </c>
      <c r="F213" s="22" t="s">
        <v>195</v>
      </c>
      <c r="G213" s="22" t="s">
        <v>115</v>
      </c>
      <c r="H213" s="22" t="str">
        <f t="shared" si="46"/>
        <v>1Story</v>
      </c>
      <c r="I213" s="22">
        <f t="shared" si="45"/>
        <v>69.182127006168557</v>
      </c>
      <c r="J213" s="22" t="str">
        <f t="shared" si="47"/>
        <v>Below Average</v>
      </c>
      <c r="K213" s="22">
        <v>5</v>
      </c>
      <c r="L213" s="22" t="str">
        <f t="shared" si="48"/>
        <v>Low</v>
      </c>
      <c r="M213" s="22">
        <v>2009</v>
      </c>
      <c r="N213" s="22">
        <f t="shared" si="49"/>
        <v>0</v>
      </c>
      <c r="O213" s="22"/>
      <c r="P213" s="22">
        <v>2009</v>
      </c>
      <c r="Q213" s="22">
        <f t="shared" si="50"/>
        <v>0</v>
      </c>
      <c r="R213" s="23">
        <v>1212</v>
      </c>
      <c r="S213" s="23" t="s">
        <v>311</v>
      </c>
      <c r="T213" s="23" t="s">
        <v>369</v>
      </c>
      <c r="U213" s="24">
        <v>1212</v>
      </c>
      <c r="V213" s="24" t="str">
        <f t="shared" si="51"/>
        <v>no</v>
      </c>
      <c r="W213" s="24">
        <v>0</v>
      </c>
      <c r="X213" s="24" t="str">
        <f t="shared" si="52"/>
        <v>no</v>
      </c>
      <c r="Y213" s="24" t="s">
        <v>413</v>
      </c>
      <c r="Z213" s="24">
        <f t="shared" si="53"/>
        <v>0</v>
      </c>
      <c r="AA213" s="24">
        <v>1212</v>
      </c>
      <c r="AB213" s="24" t="s">
        <v>311</v>
      </c>
      <c r="AC213" s="24" t="s">
        <v>370</v>
      </c>
      <c r="AD213" s="25">
        <v>0</v>
      </c>
      <c r="AE213" s="25">
        <v>0</v>
      </c>
      <c r="AF213" s="25">
        <v>2</v>
      </c>
      <c r="AG213" s="25">
        <v>0</v>
      </c>
      <c r="AH213" s="25">
        <v>2</v>
      </c>
      <c r="AI213" s="25" t="s">
        <v>415</v>
      </c>
      <c r="AJ213" s="57">
        <v>6</v>
      </c>
      <c r="AK213" s="57" t="str">
        <f t="shared" si="54"/>
        <v>More</v>
      </c>
      <c r="AL213" s="57" t="s">
        <v>97</v>
      </c>
      <c r="AM213" s="57" t="str">
        <f t="shared" si="55"/>
        <v>High</v>
      </c>
      <c r="AN213" s="62">
        <v>2</v>
      </c>
      <c r="AO213" s="62" t="str">
        <f t="shared" si="56"/>
        <v>More</v>
      </c>
      <c r="AP213" s="62">
        <v>460</v>
      </c>
      <c r="AQ213" s="62" t="str">
        <f t="shared" si="57"/>
        <v>no</v>
      </c>
      <c r="AR213" s="62" t="str">
        <f t="shared" si="58"/>
        <v>Below Average</v>
      </c>
      <c r="AS213" s="64">
        <v>0</v>
      </c>
      <c r="AT213" s="68">
        <v>76.732673267326732</v>
      </c>
      <c r="AU213" s="68" t="str">
        <f t="shared" si="59"/>
        <v>Above Average</v>
      </c>
      <c r="AV213" s="66">
        <v>186000</v>
      </c>
      <c r="AW213" s="66">
        <v>2424</v>
      </c>
      <c r="AX213" s="66" t="s">
        <v>311</v>
      </c>
    </row>
    <row r="214" spans="1:50" customFormat="1" x14ac:dyDescent="0.2">
      <c r="A214">
        <v>213</v>
      </c>
      <c r="B214" s="12" t="s">
        <v>90</v>
      </c>
      <c r="C214" s="12" t="s">
        <v>90</v>
      </c>
      <c r="D214" s="12" t="s">
        <v>91</v>
      </c>
      <c r="E214" s="22">
        <v>7</v>
      </c>
      <c r="F214" s="22" t="s">
        <v>411</v>
      </c>
      <c r="G214" s="22" t="s">
        <v>92</v>
      </c>
      <c r="H214" s="22" t="str">
        <f t="shared" si="46"/>
        <v>2Story</v>
      </c>
      <c r="I214" s="22">
        <f t="shared" si="45"/>
        <v>75.988545402704759</v>
      </c>
      <c r="J214" s="22" t="str">
        <f t="shared" si="47"/>
        <v>Above Average</v>
      </c>
      <c r="K214" s="22">
        <v>5</v>
      </c>
      <c r="L214" s="22" t="str">
        <f t="shared" si="48"/>
        <v>Low</v>
      </c>
      <c r="M214" s="22">
        <v>2009</v>
      </c>
      <c r="N214" s="22">
        <f t="shared" si="49"/>
        <v>0</v>
      </c>
      <c r="O214" s="22"/>
      <c r="P214" s="22">
        <v>2009</v>
      </c>
      <c r="Q214" s="22">
        <f t="shared" si="50"/>
        <v>0</v>
      </c>
      <c r="R214" s="23">
        <v>900</v>
      </c>
      <c r="S214" s="23" t="s">
        <v>311</v>
      </c>
      <c r="T214" s="23" t="s">
        <v>370</v>
      </c>
      <c r="U214" s="24">
        <v>932</v>
      </c>
      <c r="V214" s="24" t="str">
        <f t="shared" si="51"/>
        <v>no</v>
      </c>
      <c r="W214" s="24">
        <v>920</v>
      </c>
      <c r="X214" s="24" t="str">
        <f t="shared" si="52"/>
        <v>no</v>
      </c>
      <c r="Y214" s="24" t="s">
        <v>412</v>
      </c>
      <c r="Z214" s="24">
        <f t="shared" si="53"/>
        <v>0</v>
      </c>
      <c r="AA214" s="24">
        <v>1852</v>
      </c>
      <c r="AB214" s="24" t="s">
        <v>311</v>
      </c>
      <c r="AC214" s="24" t="s">
        <v>369</v>
      </c>
      <c r="AD214" s="25">
        <v>1</v>
      </c>
      <c r="AE214" s="25">
        <v>0</v>
      </c>
      <c r="AF214" s="25">
        <v>2</v>
      </c>
      <c r="AG214" s="25">
        <v>1</v>
      </c>
      <c r="AH214" s="25">
        <v>4</v>
      </c>
      <c r="AI214" s="25" t="s">
        <v>414</v>
      </c>
      <c r="AJ214" s="57">
        <v>7</v>
      </c>
      <c r="AK214" s="57" t="str">
        <f t="shared" si="54"/>
        <v>More</v>
      </c>
      <c r="AL214" s="57" t="s">
        <v>97</v>
      </c>
      <c r="AM214" s="57" t="str">
        <f t="shared" si="55"/>
        <v>High</v>
      </c>
      <c r="AN214" s="62">
        <v>2</v>
      </c>
      <c r="AO214" s="62" t="str">
        <f t="shared" si="56"/>
        <v>More</v>
      </c>
      <c r="AP214" s="62">
        <v>644</v>
      </c>
      <c r="AQ214" s="62" t="str">
        <f t="shared" si="57"/>
        <v>no</v>
      </c>
      <c r="AR214" s="62" t="str">
        <f t="shared" si="58"/>
        <v>Above Average</v>
      </c>
      <c r="AS214" s="64">
        <v>1</v>
      </c>
      <c r="AT214" s="68">
        <v>91.816133720930239</v>
      </c>
      <c r="AU214" s="68" t="str">
        <f t="shared" si="59"/>
        <v>Above Average</v>
      </c>
      <c r="AV214" s="66">
        <v>252678</v>
      </c>
      <c r="AW214" s="66">
        <v>2752</v>
      </c>
      <c r="AX214" s="66" t="s">
        <v>311</v>
      </c>
    </row>
    <row r="215" spans="1:50" customFormat="1" x14ac:dyDescent="0.2">
      <c r="A215">
        <v>214</v>
      </c>
      <c r="B215" s="12" t="s">
        <v>90</v>
      </c>
      <c r="C215" s="12" t="s">
        <v>90</v>
      </c>
      <c r="D215" s="12" t="s">
        <v>91</v>
      </c>
      <c r="E215" s="22">
        <v>5</v>
      </c>
      <c r="F215" s="22" t="s">
        <v>195</v>
      </c>
      <c r="G215" s="22" t="s">
        <v>115</v>
      </c>
      <c r="H215" s="22" t="str">
        <f t="shared" si="46"/>
        <v>1Story</v>
      </c>
      <c r="I215" s="22">
        <f t="shared" si="45"/>
        <v>69.182127006168557</v>
      </c>
      <c r="J215" s="22" t="str">
        <f t="shared" si="47"/>
        <v>Below Average</v>
      </c>
      <c r="K215" s="22">
        <v>5</v>
      </c>
      <c r="L215" s="22" t="str">
        <f t="shared" si="48"/>
        <v>Low</v>
      </c>
      <c r="M215" s="22">
        <v>1995</v>
      </c>
      <c r="N215" s="22">
        <f t="shared" si="49"/>
        <v>0</v>
      </c>
      <c r="O215" s="22"/>
      <c r="P215" s="22">
        <v>1995</v>
      </c>
      <c r="Q215" s="22">
        <f t="shared" si="50"/>
        <v>0</v>
      </c>
      <c r="R215" s="23">
        <v>990</v>
      </c>
      <c r="S215" s="23" t="s">
        <v>311</v>
      </c>
      <c r="T215" s="23" t="s">
        <v>370</v>
      </c>
      <c r="U215" s="24">
        <v>990</v>
      </c>
      <c r="V215" s="24" t="str">
        <f t="shared" si="51"/>
        <v>no</v>
      </c>
      <c r="W215" s="24">
        <v>0</v>
      </c>
      <c r="X215" s="24" t="str">
        <f t="shared" si="52"/>
        <v>no</v>
      </c>
      <c r="Y215" s="24" t="s">
        <v>413</v>
      </c>
      <c r="Z215" s="24">
        <f t="shared" si="53"/>
        <v>1</v>
      </c>
      <c r="AA215" s="24">
        <v>990</v>
      </c>
      <c r="AB215" s="24" t="s">
        <v>311</v>
      </c>
      <c r="AC215" s="24" t="s">
        <v>370</v>
      </c>
      <c r="AD215" s="25">
        <v>0</v>
      </c>
      <c r="AE215" s="25">
        <v>1</v>
      </c>
      <c r="AF215" s="25">
        <v>1</v>
      </c>
      <c r="AG215" s="25">
        <v>0</v>
      </c>
      <c r="AH215" s="25">
        <v>2</v>
      </c>
      <c r="AI215" s="25" t="s">
        <v>415</v>
      </c>
      <c r="AJ215" s="57">
        <v>5</v>
      </c>
      <c r="AK215" s="57" t="str">
        <f t="shared" si="54"/>
        <v>Less</v>
      </c>
      <c r="AL215" s="57" t="s">
        <v>98</v>
      </c>
      <c r="AM215" s="57" t="str">
        <f t="shared" si="55"/>
        <v>Low</v>
      </c>
      <c r="AN215" s="62">
        <v>2</v>
      </c>
      <c r="AO215" s="62" t="str">
        <f t="shared" si="56"/>
        <v>More</v>
      </c>
      <c r="AP215" s="62">
        <v>576</v>
      </c>
      <c r="AQ215" s="62" t="str">
        <f t="shared" si="57"/>
        <v>no</v>
      </c>
      <c r="AR215" s="62" t="str">
        <f t="shared" si="58"/>
        <v>Above Average</v>
      </c>
      <c r="AS215" s="64">
        <v>0</v>
      </c>
      <c r="AT215" s="68">
        <v>78.787878787878782</v>
      </c>
      <c r="AU215" s="68" t="str">
        <f t="shared" si="59"/>
        <v>Above Average</v>
      </c>
      <c r="AV215" s="66">
        <v>156000</v>
      </c>
      <c r="AW215" s="66">
        <v>1980</v>
      </c>
      <c r="AX215" s="66" t="s">
        <v>311</v>
      </c>
    </row>
    <row r="216" spans="1:50" customFormat="1" x14ac:dyDescent="0.2">
      <c r="A216">
        <v>215</v>
      </c>
      <c r="B216" s="12" t="s">
        <v>90</v>
      </c>
      <c r="C216" s="12" t="s">
        <v>90</v>
      </c>
      <c r="D216" s="12" t="s">
        <v>91</v>
      </c>
      <c r="E216" s="22">
        <v>6</v>
      </c>
      <c r="F216" s="22" t="s">
        <v>195</v>
      </c>
      <c r="G216" s="22" t="s">
        <v>92</v>
      </c>
      <c r="H216" s="22" t="str">
        <f t="shared" si="46"/>
        <v>2Story</v>
      </c>
      <c r="I216" s="22">
        <f t="shared" si="45"/>
        <v>75.988545402704759</v>
      </c>
      <c r="J216" s="22" t="str">
        <f t="shared" si="47"/>
        <v>Above Average</v>
      </c>
      <c r="K216" s="22">
        <v>7</v>
      </c>
      <c r="L216" s="22" t="str">
        <f t="shared" si="48"/>
        <v>High</v>
      </c>
      <c r="M216" s="22">
        <v>1977</v>
      </c>
      <c r="N216" s="22">
        <f t="shared" si="49"/>
        <v>0</v>
      </c>
      <c r="O216" s="22"/>
      <c r="P216" s="22">
        <v>1977</v>
      </c>
      <c r="Q216" s="22">
        <f t="shared" si="50"/>
        <v>0</v>
      </c>
      <c r="R216" s="23">
        <v>689</v>
      </c>
      <c r="S216" s="23" t="s">
        <v>311</v>
      </c>
      <c r="T216" s="23" t="s">
        <v>370</v>
      </c>
      <c r="U216" s="24">
        <v>689</v>
      </c>
      <c r="V216" s="24" t="str">
        <f t="shared" si="51"/>
        <v>no</v>
      </c>
      <c r="W216" s="24">
        <v>703</v>
      </c>
      <c r="X216" s="24" t="str">
        <f t="shared" si="52"/>
        <v>no</v>
      </c>
      <c r="Y216" s="24" t="s">
        <v>412</v>
      </c>
      <c r="Z216" s="24">
        <f t="shared" si="53"/>
        <v>1</v>
      </c>
      <c r="AA216" s="24">
        <v>1392</v>
      </c>
      <c r="AB216" s="24" t="s">
        <v>311</v>
      </c>
      <c r="AC216" s="24" t="s">
        <v>370</v>
      </c>
      <c r="AD216" s="25">
        <v>0</v>
      </c>
      <c r="AE216" s="25">
        <v>0</v>
      </c>
      <c r="AF216" s="25">
        <v>1</v>
      </c>
      <c r="AG216" s="25">
        <v>1</v>
      </c>
      <c r="AH216" s="25">
        <v>2</v>
      </c>
      <c r="AI216" s="25" t="s">
        <v>415</v>
      </c>
      <c r="AJ216" s="57">
        <v>6</v>
      </c>
      <c r="AK216" s="57" t="str">
        <f t="shared" si="54"/>
        <v>More</v>
      </c>
      <c r="AL216" s="57" t="s">
        <v>98</v>
      </c>
      <c r="AM216" s="57" t="str">
        <f t="shared" si="55"/>
        <v>Low</v>
      </c>
      <c r="AN216" s="62">
        <v>1</v>
      </c>
      <c r="AO216" s="62" t="str">
        <f t="shared" si="56"/>
        <v>Less</v>
      </c>
      <c r="AP216" s="62">
        <v>299</v>
      </c>
      <c r="AQ216" s="62" t="str">
        <f t="shared" si="57"/>
        <v>no</v>
      </c>
      <c r="AR216" s="62" t="str">
        <f t="shared" si="58"/>
        <v>Below Average</v>
      </c>
      <c r="AS216" s="64">
        <v>0</v>
      </c>
      <c r="AT216" s="68">
        <v>77.727054300816917</v>
      </c>
      <c r="AU216" s="68" t="str">
        <f t="shared" si="59"/>
        <v>Above Average</v>
      </c>
      <c r="AV216" s="66">
        <v>161750</v>
      </c>
      <c r="AW216" s="66">
        <v>2081</v>
      </c>
      <c r="AX216" s="66" t="s">
        <v>311</v>
      </c>
    </row>
    <row r="217" spans="1:50" customFormat="1" x14ac:dyDescent="0.2">
      <c r="A217">
        <v>216</v>
      </c>
      <c r="B217" s="12" t="s">
        <v>90</v>
      </c>
      <c r="C217" s="12" t="s">
        <v>90</v>
      </c>
      <c r="D217" s="12" t="s">
        <v>91</v>
      </c>
      <c r="E217" s="22">
        <v>5</v>
      </c>
      <c r="F217" s="22" t="s">
        <v>195</v>
      </c>
      <c r="G217" s="22" t="s">
        <v>115</v>
      </c>
      <c r="H217" s="22" t="str">
        <f t="shared" si="46"/>
        <v>1Story</v>
      </c>
      <c r="I217" s="22">
        <f t="shared" si="45"/>
        <v>69.182127006168557</v>
      </c>
      <c r="J217" s="22" t="str">
        <f t="shared" si="47"/>
        <v>Below Average</v>
      </c>
      <c r="K217" s="22">
        <v>6</v>
      </c>
      <c r="L217" s="22" t="str">
        <f t="shared" si="48"/>
        <v>High</v>
      </c>
      <c r="M217" s="22">
        <v>1957</v>
      </c>
      <c r="N217" s="22">
        <f t="shared" si="49"/>
        <v>0</v>
      </c>
      <c r="O217" s="22"/>
      <c r="P217" s="22">
        <v>1996</v>
      </c>
      <c r="Q217" s="22">
        <f t="shared" si="50"/>
        <v>0</v>
      </c>
      <c r="R217" s="23">
        <v>1070</v>
      </c>
      <c r="S217" s="23" t="s">
        <v>311</v>
      </c>
      <c r="T217" s="23" t="s">
        <v>369</v>
      </c>
      <c r="U217" s="24">
        <v>1236</v>
      </c>
      <c r="V217" s="24" t="str">
        <f t="shared" si="51"/>
        <v>no</v>
      </c>
      <c r="W217" s="24">
        <v>0</v>
      </c>
      <c r="X217" s="24" t="str">
        <f t="shared" si="52"/>
        <v>no</v>
      </c>
      <c r="Y217" s="24" t="s">
        <v>413</v>
      </c>
      <c r="Z217" s="24">
        <f t="shared" si="53"/>
        <v>0</v>
      </c>
      <c r="AA217" s="24">
        <v>1236</v>
      </c>
      <c r="AB217" s="24" t="s">
        <v>311</v>
      </c>
      <c r="AC217" s="24" t="s">
        <v>370</v>
      </c>
      <c r="AD217" s="25">
        <v>0</v>
      </c>
      <c r="AE217" s="25">
        <v>1</v>
      </c>
      <c r="AF217" s="25">
        <v>1</v>
      </c>
      <c r="AG217" s="25">
        <v>0</v>
      </c>
      <c r="AH217" s="25">
        <v>2</v>
      </c>
      <c r="AI217" s="25" t="s">
        <v>415</v>
      </c>
      <c r="AJ217" s="57">
        <v>6</v>
      </c>
      <c r="AK217" s="57" t="str">
        <f t="shared" si="54"/>
        <v>More</v>
      </c>
      <c r="AL217" s="57" t="s">
        <v>97</v>
      </c>
      <c r="AM217" s="57" t="str">
        <f t="shared" si="55"/>
        <v>High</v>
      </c>
      <c r="AN217" s="62">
        <v>1</v>
      </c>
      <c r="AO217" s="62" t="str">
        <f t="shared" si="56"/>
        <v>Less</v>
      </c>
      <c r="AP217" s="62">
        <v>447</v>
      </c>
      <c r="AQ217" s="62" t="str">
        <f t="shared" si="57"/>
        <v>no</v>
      </c>
      <c r="AR217" s="62" t="str">
        <f t="shared" si="58"/>
        <v>Below Average</v>
      </c>
      <c r="AS217" s="64">
        <v>1</v>
      </c>
      <c r="AT217" s="68">
        <v>58.304423243712058</v>
      </c>
      <c r="AU217" s="68" t="str">
        <f t="shared" si="59"/>
        <v>Below Average</v>
      </c>
      <c r="AV217" s="66">
        <v>134450</v>
      </c>
      <c r="AW217" s="66">
        <v>2306</v>
      </c>
      <c r="AX217" s="66" t="s">
        <v>311</v>
      </c>
    </row>
    <row r="218" spans="1:50" customFormat="1" x14ac:dyDescent="0.2">
      <c r="A218">
        <v>217</v>
      </c>
      <c r="B218" s="12" t="s">
        <v>90</v>
      </c>
      <c r="C218" s="12" t="s">
        <v>90</v>
      </c>
      <c r="D218" s="12" t="s">
        <v>91</v>
      </c>
      <c r="E218" s="22">
        <v>7</v>
      </c>
      <c r="F218" s="22" t="s">
        <v>411</v>
      </c>
      <c r="G218" s="22" t="s">
        <v>115</v>
      </c>
      <c r="H218" s="22" t="str">
        <f t="shared" si="46"/>
        <v>1Story</v>
      </c>
      <c r="I218" s="22">
        <f t="shared" si="45"/>
        <v>69.182127006168557</v>
      </c>
      <c r="J218" s="22" t="str">
        <f t="shared" si="47"/>
        <v>Below Average</v>
      </c>
      <c r="K218" s="22">
        <v>5</v>
      </c>
      <c r="L218" s="22" t="str">
        <f t="shared" si="48"/>
        <v>Low</v>
      </c>
      <c r="M218" s="22">
        <v>2004</v>
      </c>
      <c r="N218" s="22">
        <f t="shared" si="49"/>
        <v>0</v>
      </c>
      <c r="O218" s="22"/>
      <c r="P218" s="22">
        <v>2004</v>
      </c>
      <c r="Q218" s="22">
        <f t="shared" si="50"/>
        <v>0</v>
      </c>
      <c r="R218" s="23">
        <v>1436</v>
      </c>
      <c r="S218" s="23" t="s">
        <v>311</v>
      </c>
      <c r="T218" s="23" t="s">
        <v>369</v>
      </c>
      <c r="U218" s="24">
        <v>1436</v>
      </c>
      <c r="V218" s="24" t="str">
        <f t="shared" si="51"/>
        <v>no</v>
      </c>
      <c r="W218" s="24">
        <v>0</v>
      </c>
      <c r="X218" s="24" t="str">
        <f t="shared" si="52"/>
        <v>no</v>
      </c>
      <c r="Y218" s="24" t="s">
        <v>413</v>
      </c>
      <c r="Z218" s="24">
        <f t="shared" si="53"/>
        <v>0</v>
      </c>
      <c r="AA218" s="24">
        <v>1436</v>
      </c>
      <c r="AB218" s="24" t="s">
        <v>311</v>
      </c>
      <c r="AC218" s="24" t="s">
        <v>370</v>
      </c>
      <c r="AD218" s="25">
        <v>1</v>
      </c>
      <c r="AE218" s="25">
        <v>0</v>
      </c>
      <c r="AF218" s="25">
        <v>2</v>
      </c>
      <c r="AG218" s="25">
        <v>0</v>
      </c>
      <c r="AH218" s="25">
        <v>3</v>
      </c>
      <c r="AI218" s="25" t="s">
        <v>414</v>
      </c>
      <c r="AJ218" s="57">
        <v>8</v>
      </c>
      <c r="AK218" s="57" t="str">
        <f t="shared" si="54"/>
        <v>More</v>
      </c>
      <c r="AL218" s="57" t="s">
        <v>97</v>
      </c>
      <c r="AM218" s="57" t="str">
        <f t="shared" si="55"/>
        <v>High</v>
      </c>
      <c r="AN218" s="62">
        <v>2</v>
      </c>
      <c r="AO218" s="62" t="str">
        <f t="shared" si="56"/>
        <v>More</v>
      </c>
      <c r="AP218" s="62">
        <v>484</v>
      </c>
      <c r="AQ218" s="62" t="str">
        <f t="shared" si="57"/>
        <v>no</v>
      </c>
      <c r="AR218" s="62" t="str">
        <f t="shared" si="58"/>
        <v>Above Average</v>
      </c>
      <c r="AS218" s="64">
        <v>0</v>
      </c>
      <c r="AT218" s="68">
        <v>73.119777158774369</v>
      </c>
      <c r="AU218" s="68" t="str">
        <f t="shared" si="59"/>
        <v>Above Average</v>
      </c>
      <c r="AV218" s="66">
        <v>210000</v>
      </c>
      <c r="AW218" s="66">
        <v>2872</v>
      </c>
      <c r="AX218" s="66" t="s">
        <v>311</v>
      </c>
    </row>
    <row r="219" spans="1:50" customFormat="1" x14ac:dyDescent="0.2">
      <c r="A219">
        <v>218</v>
      </c>
      <c r="B219" s="12" t="s">
        <v>90</v>
      </c>
      <c r="C219" s="12" t="s">
        <v>90</v>
      </c>
      <c r="D219" s="12" t="s">
        <v>91</v>
      </c>
      <c r="E219" s="22">
        <v>4</v>
      </c>
      <c r="F219" s="22" t="s">
        <v>195</v>
      </c>
      <c r="G219" s="22" t="s">
        <v>92</v>
      </c>
      <c r="H219" s="22" t="str">
        <f t="shared" si="46"/>
        <v>2Story</v>
      </c>
      <c r="I219" s="22">
        <f t="shared" si="45"/>
        <v>75.988545402704759</v>
      </c>
      <c r="J219" s="22" t="str">
        <f t="shared" si="47"/>
        <v>Above Average</v>
      </c>
      <c r="K219" s="22">
        <v>4</v>
      </c>
      <c r="L219" s="22" t="str">
        <f t="shared" si="48"/>
        <v>Low</v>
      </c>
      <c r="M219" s="22">
        <v>1925</v>
      </c>
      <c r="N219" s="22">
        <f t="shared" si="49"/>
        <v>1</v>
      </c>
      <c r="O219" s="22"/>
      <c r="P219" s="22">
        <v>1950</v>
      </c>
      <c r="Q219" s="22">
        <f t="shared" si="50"/>
        <v>1</v>
      </c>
      <c r="R219" s="23">
        <v>686</v>
      </c>
      <c r="S219" s="23" t="s">
        <v>311</v>
      </c>
      <c r="T219" s="23" t="s">
        <v>370</v>
      </c>
      <c r="U219" s="24">
        <v>810</v>
      </c>
      <c r="V219" s="24" t="str">
        <f t="shared" si="51"/>
        <v>no</v>
      </c>
      <c r="W219" s="24">
        <v>518</v>
      </c>
      <c r="X219" s="24" t="str">
        <f t="shared" si="52"/>
        <v>no</v>
      </c>
      <c r="Y219" s="24" t="s">
        <v>412</v>
      </c>
      <c r="Z219" s="24">
        <f t="shared" si="53"/>
        <v>1</v>
      </c>
      <c r="AA219" s="24">
        <v>1328</v>
      </c>
      <c r="AB219" s="24" t="s">
        <v>311</v>
      </c>
      <c r="AC219" s="24" t="s">
        <v>370</v>
      </c>
      <c r="AD219" s="25">
        <v>0</v>
      </c>
      <c r="AE219" s="25">
        <v>0</v>
      </c>
      <c r="AF219" s="25">
        <v>1</v>
      </c>
      <c r="AG219" s="25">
        <v>0</v>
      </c>
      <c r="AH219" s="25">
        <v>1</v>
      </c>
      <c r="AI219" s="25" t="s">
        <v>415</v>
      </c>
      <c r="AJ219" s="57">
        <v>8</v>
      </c>
      <c r="AK219" s="57" t="str">
        <f t="shared" si="54"/>
        <v>More</v>
      </c>
      <c r="AL219" s="57" t="s">
        <v>98</v>
      </c>
      <c r="AM219" s="57" t="str">
        <f t="shared" si="55"/>
        <v>Low</v>
      </c>
      <c r="AN219" s="62">
        <v>1</v>
      </c>
      <c r="AO219" s="62" t="str">
        <f t="shared" si="56"/>
        <v>Less</v>
      </c>
      <c r="AP219" s="62">
        <v>210</v>
      </c>
      <c r="AQ219" s="62" t="str">
        <f t="shared" si="57"/>
        <v>no</v>
      </c>
      <c r="AR219" s="62" t="str">
        <f t="shared" si="58"/>
        <v>Below Average</v>
      </c>
      <c r="AS219" s="64">
        <v>0</v>
      </c>
      <c r="AT219" s="68">
        <v>53.128103277060575</v>
      </c>
      <c r="AU219" s="68" t="str">
        <f t="shared" si="59"/>
        <v>Below Average</v>
      </c>
      <c r="AV219" s="66">
        <v>107000</v>
      </c>
      <c r="AW219" s="66">
        <v>2014</v>
      </c>
      <c r="AX219" s="66" t="s">
        <v>311</v>
      </c>
    </row>
    <row r="220" spans="1:50" customFormat="1" x14ac:dyDescent="0.2">
      <c r="A220">
        <v>219</v>
      </c>
      <c r="B220" s="12" t="s">
        <v>90</v>
      </c>
      <c r="C220" s="12" t="s">
        <v>90</v>
      </c>
      <c r="D220" s="12" t="s">
        <v>91</v>
      </c>
      <c r="E220" s="22">
        <v>7</v>
      </c>
      <c r="F220" s="22" t="s">
        <v>411</v>
      </c>
      <c r="G220" s="22" t="s">
        <v>132</v>
      </c>
      <c r="H220" s="22" t="str">
        <f t="shared" si="46"/>
        <v>1Story</v>
      </c>
      <c r="I220" s="22">
        <f t="shared" si="45"/>
        <v>59.315963337771507</v>
      </c>
      <c r="J220" s="22" t="str">
        <f t="shared" si="47"/>
        <v>Below Average</v>
      </c>
      <c r="K220" s="22">
        <v>9</v>
      </c>
      <c r="L220" s="22" t="str">
        <f t="shared" si="48"/>
        <v>High</v>
      </c>
      <c r="M220" s="22">
        <v>1939</v>
      </c>
      <c r="N220" s="22">
        <f t="shared" si="49"/>
        <v>1</v>
      </c>
      <c r="O220" s="22"/>
      <c r="P220" s="22">
        <v>2006</v>
      </c>
      <c r="Q220" s="22">
        <f t="shared" si="50"/>
        <v>0</v>
      </c>
      <c r="R220" s="23">
        <v>798</v>
      </c>
      <c r="S220" s="23" t="s">
        <v>311</v>
      </c>
      <c r="T220" s="23" t="s">
        <v>370</v>
      </c>
      <c r="U220" s="24">
        <v>1137</v>
      </c>
      <c r="V220" s="24" t="str">
        <f t="shared" si="51"/>
        <v>no</v>
      </c>
      <c r="W220" s="24">
        <v>817</v>
      </c>
      <c r="X220" s="24" t="str">
        <f t="shared" si="52"/>
        <v>no</v>
      </c>
      <c r="Y220" s="24" t="s">
        <v>412</v>
      </c>
      <c r="Z220" s="24">
        <f t="shared" si="53"/>
        <v>1</v>
      </c>
      <c r="AA220" s="24">
        <v>1954</v>
      </c>
      <c r="AB220" s="24" t="s">
        <v>311</v>
      </c>
      <c r="AC220" s="24" t="s">
        <v>369</v>
      </c>
      <c r="AD220" s="25">
        <v>0</v>
      </c>
      <c r="AE220" s="25">
        <v>1</v>
      </c>
      <c r="AF220" s="25">
        <v>1</v>
      </c>
      <c r="AG220" s="25">
        <v>1</v>
      </c>
      <c r="AH220" s="25">
        <v>3</v>
      </c>
      <c r="AI220" s="25" t="s">
        <v>414</v>
      </c>
      <c r="AJ220" s="57">
        <v>8</v>
      </c>
      <c r="AK220" s="57" t="str">
        <f t="shared" si="54"/>
        <v>More</v>
      </c>
      <c r="AL220" s="57" t="s">
        <v>97</v>
      </c>
      <c r="AM220" s="57" t="str">
        <f t="shared" si="55"/>
        <v>High</v>
      </c>
      <c r="AN220" s="62">
        <v>2</v>
      </c>
      <c r="AO220" s="62" t="str">
        <f t="shared" si="56"/>
        <v>More</v>
      </c>
      <c r="AP220" s="62">
        <v>431</v>
      </c>
      <c r="AQ220" s="62" t="str">
        <f t="shared" si="57"/>
        <v>no</v>
      </c>
      <c r="AR220" s="62" t="str">
        <f t="shared" si="58"/>
        <v>Below Average</v>
      </c>
      <c r="AS220" s="64">
        <v>2</v>
      </c>
      <c r="AT220" s="68">
        <v>113.19040697674419</v>
      </c>
      <c r="AU220" s="68" t="str">
        <f t="shared" si="59"/>
        <v>Above Average</v>
      </c>
      <c r="AV220" s="66">
        <v>311500</v>
      </c>
      <c r="AW220" s="66">
        <v>2752</v>
      </c>
      <c r="AX220" s="66" t="s">
        <v>311</v>
      </c>
    </row>
    <row r="221" spans="1:50" customFormat="1" x14ac:dyDescent="0.2">
      <c r="A221">
        <v>220</v>
      </c>
      <c r="B221" s="12" t="s">
        <v>90</v>
      </c>
      <c r="C221" s="12" t="s">
        <v>90</v>
      </c>
      <c r="D221" s="12" t="s">
        <v>179</v>
      </c>
      <c r="E221" s="22">
        <v>7</v>
      </c>
      <c r="F221" s="22" t="s">
        <v>411</v>
      </c>
      <c r="G221" s="22" t="s">
        <v>115</v>
      </c>
      <c r="H221" s="22" t="str">
        <f t="shared" si="46"/>
        <v>1Story</v>
      </c>
      <c r="I221" s="22">
        <f t="shared" si="45"/>
        <v>69.182127006168557</v>
      </c>
      <c r="J221" s="22" t="str">
        <f t="shared" si="47"/>
        <v>Below Average</v>
      </c>
      <c r="K221" s="22">
        <v>5</v>
      </c>
      <c r="L221" s="22" t="str">
        <f t="shared" si="48"/>
        <v>Low</v>
      </c>
      <c r="M221" s="22">
        <v>2005</v>
      </c>
      <c r="N221" s="22">
        <f t="shared" si="49"/>
        <v>0</v>
      </c>
      <c r="O221" s="22"/>
      <c r="P221" s="22">
        <v>2006</v>
      </c>
      <c r="Q221" s="22">
        <f t="shared" si="50"/>
        <v>0</v>
      </c>
      <c r="R221" s="23">
        <v>1248</v>
      </c>
      <c r="S221" s="23" t="s">
        <v>311</v>
      </c>
      <c r="T221" s="23" t="s">
        <v>369</v>
      </c>
      <c r="U221" s="24">
        <v>1248</v>
      </c>
      <c r="V221" s="24" t="str">
        <f t="shared" si="51"/>
        <v>no</v>
      </c>
      <c r="W221" s="24">
        <v>0</v>
      </c>
      <c r="X221" s="24" t="str">
        <f t="shared" si="52"/>
        <v>no</v>
      </c>
      <c r="Y221" s="24" t="s">
        <v>413</v>
      </c>
      <c r="Z221" s="24">
        <f t="shared" si="53"/>
        <v>1</v>
      </c>
      <c r="AA221" s="24">
        <v>1248</v>
      </c>
      <c r="AB221" s="24" t="s">
        <v>311</v>
      </c>
      <c r="AC221" s="24" t="s">
        <v>370</v>
      </c>
      <c r="AD221" s="25">
        <v>0</v>
      </c>
      <c r="AE221" s="25">
        <v>0</v>
      </c>
      <c r="AF221" s="25">
        <v>2</v>
      </c>
      <c r="AG221" s="25">
        <v>0</v>
      </c>
      <c r="AH221" s="25">
        <v>2</v>
      </c>
      <c r="AI221" s="25" t="s">
        <v>415</v>
      </c>
      <c r="AJ221" s="57">
        <v>5</v>
      </c>
      <c r="AK221" s="57" t="str">
        <f t="shared" si="54"/>
        <v>Less</v>
      </c>
      <c r="AL221" s="57" t="s">
        <v>97</v>
      </c>
      <c r="AM221" s="57" t="str">
        <f t="shared" si="55"/>
        <v>High</v>
      </c>
      <c r="AN221" s="62">
        <v>2</v>
      </c>
      <c r="AO221" s="62" t="str">
        <f t="shared" si="56"/>
        <v>More</v>
      </c>
      <c r="AP221" s="62">
        <v>438</v>
      </c>
      <c r="AQ221" s="62" t="str">
        <f t="shared" si="57"/>
        <v>no</v>
      </c>
      <c r="AR221" s="62" t="str">
        <f t="shared" si="58"/>
        <v>Below Average</v>
      </c>
      <c r="AS221" s="64">
        <v>0</v>
      </c>
      <c r="AT221" s="68">
        <v>67.003205128205124</v>
      </c>
      <c r="AU221" s="68" t="str">
        <f t="shared" si="59"/>
        <v>Below Average</v>
      </c>
      <c r="AV221" s="66">
        <v>167240</v>
      </c>
      <c r="AW221" s="66">
        <v>2496</v>
      </c>
      <c r="AX221" s="66" t="s">
        <v>311</v>
      </c>
    </row>
    <row r="222" spans="1:50" customFormat="1" x14ac:dyDescent="0.2">
      <c r="A222">
        <v>221</v>
      </c>
      <c r="B222" s="12" t="s">
        <v>90</v>
      </c>
      <c r="C222" s="12" t="s">
        <v>90</v>
      </c>
      <c r="D222" s="12" t="s">
        <v>91</v>
      </c>
      <c r="E222" s="22">
        <v>7</v>
      </c>
      <c r="F222" s="22" t="s">
        <v>411</v>
      </c>
      <c r="G222" s="22" t="s">
        <v>115</v>
      </c>
      <c r="H222" s="22" t="str">
        <f t="shared" si="46"/>
        <v>1Story</v>
      </c>
      <c r="I222" s="22">
        <f t="shared" si="45"/>
        <v>69.182127006168557</v>
      </c>
      <c r="J222" s="22" t="str">
        <f t="shared" si="47"/>
        <v>Below Average</v>
      </c>
      <c r="K222" s="22">
        <v>5</v>
      </c>
      <c r="L222" s="22" t="str">
        <f t="shared" si="48"/>
        <v>Low</v>
      </c>
      <c r="M222" s="22">
        <v>2006</v>
      </c>
      <c r="N222" s="22">
        <f t="shared" si="49"/>
        <v>0</v>
      </c>
      <c r="O222" s="22"/>
      <c r="P222" s="22">
        <v>2006</v>
      </c>
      <c r="Q222" s="22">
        <f t="shared" si="50"/>
        <v>0</v>
      </c>
      <c r="R222" s="23">
        <v>1498</v>
      </c>
      <c r="S222" s="23" t="s">
        <v>311</v>
      </c>
      <c r="T222" s="23" t="s">
        <v>369</v>
      </c>
      <c r="U222" s="24">
        <v>1498</v>
      </c>
      <c r="V222" s="24" t="str">
        <f t="shared" si="51"/>
        <v>no</v>
      </c>
      <c r="W222" s="24">
        <v>0</v>
      </c>
      <c r="X222" s="24" t="str">
        <f t="shared" si="52"/>
        <v>no</v>
      </c>
      <c r="Y222" s="24" t="s">
        <v>413</v>
      </c>
      <c r="Z222" s="24">
        <f t="shared" si="53"/>
        <v>0</v>
      </c>
      <c r="AA222" s="24">
        <v>1498</v>
      </c>
      <c r="AB222" s="24" t="s">
        <v>311</v>
      </c>
      <c r="AC222" s="24" t="s">
        <v>370</v>
      </c>
      <c r="AD222" s="25">
        <v>0</v>
      </c>
      <c r="AE222" s="25">
        <v>0</v>
      </c>
      <c r="AF222" s="25">
        <v>2</v>
      </c>
      <c r="AG222" s="25">
        <v>0</v>
      </c>
      <c r="AH222" s="25">
        <v>2</v>
      </c>
      <c r="AI222" s="25" t="s">
        <v>415</v>
      </c>
      <c r="AJ222" s="57">
        <v>5</v>
      </c>
      <c r="AK222" s="57" t="str">
        <f t="shared" si="54"/>
        <v>Less</v>
      </c>
      <c r="AL222" s="57" t="s">
        <v>97</v>
      </c>
      <c r="AM222" s="57" t="str">
        <f t="shared" si="55"/>
        <v>High</v>
      </c>
      <c r="AN222" s="62">
        <v>2</v>
      </c>
      <c r="AO222" s="62" t="str">
        <f t="shared" si="56"/>
        <v>More</v>
      </c>
      <c r="AP222" s="62">
        <v>675</v>
      </c>
      <c r="AQ222" s="62" t="str">
        <f t="shared" si="57"/>
        <v>no</v>
      </c>
      <c r="AR222" s="62" t="str">
        <f t="shared" si="58"/>
        <v>Above Average</v>
      </c>
      <c r="AS222" s="64">
        <v>0</v>
      </c>
      <c r="AT222" s="68">
        <v>68.391188251001338</v>
      </c>
      <c r="AU222" s="68" t="str">
        <f t="shared" si="59"/>
        <v>Below Average</v>
      </c>
      <c r="AV222" s="66">
        <v>204900</v>
      </c>
      <c r="AW222" s="66">
        <v>2996</v>
      </c>
      <c r="AX222" s="66" t="s">
        <v>311</v>
      </c>
    </row>
    <row r="223" spans="1:50" customFormat="1" x14ac:dyDescent="0.2">
      <c r="A223">
        <v>222</v>
      </c>
      <c r="B223" s="12" t="s">
        <v>90</v>
      </c>
      <c r="C223" s="12" t="s">
        <v>90</v>
      </c>
      <c r="D223" s="12" t="s">
        <v>91</v>
      </c>
      <c r="E223" s="22">
        <v>6</v>
      </c>
      <c r="F223" s="22" t="s">
        <v>195</v>
      </c>
      <c r="G223" s="22" t="s">
        <v>92</v>
      </c>
      <c r="H223" s="22" t="str">
        <f t="shared" si="46"/>
        <v>2Story</v>
      </c>
      <c r="I223" s="22">
        <f t="shared" si="45"/>
        <v>75.988545402704759</v>
      </c>
      <c r="J223" s="22" t="str">
        <f t="shared" si="47"/>
        <v>Above Average</v>
      </c>
      <c r="K223" s="22">
        <v>5</v>
      </c>
      <c r="L223" s="22" t="str">
        <f t="shared" si="48"/>
        <v>Low</v>
      </c>
      <c r="M223" s="22">
        <v>2002</v>
      </c>
      <c r="N223" s="22">
        <f t="shared" si="49"/>
        <v>0</v>
      </c>
      <c r="O223" s="22"/>
      <c r="P223" s="22">
        <v>2002</v>
      </c>
      <c r="Q223" s="22">
        <f t="shared" si="50"/>
        <v>0</v>
      </c>
      <c r="R223" s="23">
        <v>1010</v>
      </c>
      <c r="S223" s="23" t="s">
        <v>311</v>
      </c>
      <c r="T223" s="23" t="s">
        <v>370</v>
      </c>
      <c r="U223" s="24">
        <v>1010</v>
      </c>
      <c r="V223" s="24" t="str">
        <f t="shared" si="51"/>
        <v>no</v>
      </c>
      <c r="W223" s="24">
        <v>1257</v>
      </c>
      <c r="X223" s="24" t="str">
        <f t="shared" si="52"/>
        <v>no</v>
      </c>
      <c r="Y223" s="24" t="s">
        <v>412</v>
      </c>
      <c r="Z223" s="24">
        <f t="shared" si="53"/>
        <v>0</v>
      </c>
      <c r="AA223" s="24">
        <v>2267</v>
      </c>
      <c r="AB223" s="24" t="s">
        <v>311</v>
      </c>
      <c r="AC223" s="24" t="s">
        <v>369</v>
      </c>
      <c r="AD223" s="25">
        <v>0</v>
      </c>
      <c r="AE223" s="25">
        <v>0</v>
      </c>
      <c r="AF223" s="25">
        <v>2</v>
      </c>
      <c r="AG223" s="25">
        <v>1</v>
      </c>
      <c r="AH223" s="25">
        <v>3</v>
      </c>
      <c r="AI223" s="25" t="s">
        <v>414</v>
      </c>
      <c r="AJ223" s="57">
        <v>8</v>
      </c>
      <c r="AK223" s="57" t="str">
        <f t="shared" si="54"/>
        <v>More</v>
      </c>
      <c r="AL223" s="57" t="s">
        <v>97</v>
      </c>
      <c r="AM223" s="57" t="str">
        <f t="shared" si="55"/>
        <v>High</v>
      </c>
      <c r="AN223" s="62">
        <v>2</v>
      </c>
      <c r="AO223" s="62" t="str">
        <f t="shared" si="56"/>
        <v>More</v>
      </c>
      <c r="AP223" s="62">
        <v>390</v>
      </c>
      <c r="AQ223" s="62" t="str">
        <f t="shared" si="57"/>
        <v>no</v>
      </c>
      <c r="AR223" s="62" t="str">
        <f t="shared" si="58"/>
        <v>Below Average</v>
      </c>
      <c r="AS223" s="64">
        <v>1</v>
      </c>
      <c r="AT223" s="68">
        <v>61.031431187061337</v>
      </c>
      <c r="AU223" s="68" t="str">
        <f t="shared" si="59"/>
        <v>Below Average</v>
      </c>
      <c r="AV223" s="66">
        <v>200000</v>
      </c>
      <c r="AW223" s="66">
        <v>3277</v>
      </c>
      <c r="AX223" s="66" t="s">
        <v>311</v>
      </c>
    </row>
    <row r="224" spans="1:50" customFormat="1" x14ac:dyDescent="0.2">
      <c r="A224">
        <v>223</v>
      </c>
      <c r="B224" s="12" t="s">
        <v>202</v>
      </c>
      <c r="C224" s="12" t="s">
        <v>90</v>
      </c>
      <c r="D224" s="12" t="s">
        <v>91</v>
      </c>
      <c r="E224" s="22">
        <v>6</v>
      </c>
      <c r="F224" s="22" t="s">
        <v>195</v>
      </c>
      <c r="G224" s="22" t="s">
        <v>92</v>
      </c>
      <c r="H224" s="22" t="str">
        <f t="shared" si="46"/>
        <v>2Story</v>
      </c>
      <c r="I224" s="22">
        <f t="shared" si="45"/>
        <v>75.988545402704759</v>
      </c>
      <c r="J224" s="22" t="str">
        <f t="shared" si="47"/>
        <v>Above Average</v>
      </c>
      <c r="K224" s="22">
        <v>6</v>
      </c>
      <c r="L224" s="22" t="str">
        <f t="shared" si="48"/>
        <v>High</v>
      </c>
      <c r="M224" s="22">
        <v>1975</v>
      </c>
      <c r="N224" s="22">
        <f t="shared" si="49"/>
        <v>0</v>
      </c>
      <c r="O224" s="22"/>
      <c r="P224" s="22">
        <v>1975</v>
      </c>
      <c r="Q224" s="22">
        <f t="shared" si="50"/>
        <v>0</v>
      </c>
      <c r="R224" s="23">
        <v>713</v>
      </c>
      <c r="S224" s="23" t="s">
        <v>311</v>
      </c>
      <c r="T224" s="23" t="s">
        <v>370</v>
      </c>
      <c r="U224" s="24">
        <v>811</v>
      </c>
      <c r="V224" s="24" t="str">
        <f t="shared" si="51"/>
        <v>no</v>
      </c>
      <c r="W224" s="24">
        <v>741</v>
      </c>
      <c r="X224" s="24" t="str">
        <f t="shared" si="52"/>
        <v>no</v>
      </c>
      <c r="Y224" s="24" t="s">
        <v>412</v>
      </c>
      <c r="Z224" s="24">
        <f t="shared" si="53"/>
        <v>0</v>
      </c>
      <c r="AA224" s="24">
        <v>1552</v>
      </c>
      <c r="AB224" s="24" t="s">
        <v>311</v>
      </c>
      <c r="AC224" s="24" t="s">
        <v>369</v>
      </c>
      <c r="AD224" s="25">
        <v>1</v>
      </c>
      <c r="AE224" s="25">
        <v>0</v>
      </c>
      <c r="AF224" s="25">
        <v>2</v>
      </c>
      <c r="AG224" s="25">
        <v>1</v>
      </c>
      <c r="AH224" s="25">
        <v>4</v>
      </c>
      <c r="AI224" s="25" t="s">
        <v>414</v>
      </c>
      <c r="AJ224" s="57">
        <v>6</v>
      </c>
      <c r="AK224" s="57" t="str">
        <f t="shared" si="54"/>
        <v>More</v>
      </c>
      <c r="AL224" s="57" t="s">
        <v>98</v>
      </c>
      <c r="AM224" s="57" t="str">
        <f t="shared" si="55"/>
        <v>Low</v>
      </c>
      <c r="AN224" s="62">
        <v>2</v>
      </c>
      <c r="AO224" s="62" t="str">
        <f t="shared" si="56"/>
        <v>More</v>
      </c>
      <c r="AP224" s="62">
        <v>434</v>
      </c>
      <c r="AQ224" s="62" t="str">
        <f t="shared" si="57"/>
        <v>no</v>
      </c>
      <c r="AR224" s="62" t="str">
        <f t="shared" si="58"/>
        <v>Below Average</v>
      </c>
      <c r="AS224" s="64">
        <v>1</v>
      </c>
      <c r="AT224" s="68">
        <v>79.42604856512142</v>
      </c>
      <c r="AU224" s="68" t="str">
        <f t="shared" si="59"/>
        <v>Above Average</v>
      </c>
      <c r="AV224" s="66">
        <v>179900</v>
      </c>
      <c r="AW224" s="66">
        <v>2265</v>
      </c>
      <c r="AX224" s="66" t="s">
        <v>311</v>
      </c>
    </row>
    <row r="225" spans="1:50" customFormat="1" x14ac:dyDescent="0.2">
      <c r="A225">
        <v>224</v>
      </c>
      <c r="B225" s="12" t="s">
        <v>90</v>
      </c>
      <c r="C225" s="12" t="s">
        <v>90</v>
      </c>
      <c r="D225" s="12" t="s">
        <v>91</v>
      </c>
      <c r="E225" s="22">
        <v>4</v>
      </c>
      <c r="F225" s="22" t="s">
        <v>195</v>
      </c>
      <c r="G225" s="22" t="s">
        <v>115</v>
      </c>
      <c r="H225" s="22" t="str">
        <f t="shared" si="46"/>
        <v>1Story</v>
      </c>
      <c r="I225" s="22">
        <f t="shared" si="45"/>
        <v>69.182127006168557</v>
      </c>
      <c r="J225" s="22" t="str">
        <f t="shared" si="47"/>
        <v>Below Average</v>
      </c>
      <c r="K225" s="22">
        <v>6</v>
      </c>
      <c r="L225" s="22" t="str">
        <f t="shared" si="48"/>
        <v>High</v>
      </c>
      <c r="M225" s="22">
        <v>1971</v>
      </c>
      <c r="N225" s="22">
        <f t="shared" si="49"/>
        <v>0</v>
      </c>
      <c r="O225" s="22"/>
      <c r="P225" s="22">
        <v>1971</v>
      </c>
      <c r="Q225" s="22">
        <f t="shared" si="50"/>
        <v>0</v>
      </c>
      <c r="R225" s="23">
        <v>864</v>
      </c>
      <c r="S225" s="23" t="s">
        <v>311</v>
      </c>
      <c r="T225" s="23" t="s">
        <v>370</v>
      </c>
      <c r="U225" s="24">
        <v>864</v>
      </c>
      <c r="V225" s="24" t="str">
        <f t="shared" si="51"/>
        <v>no</v>
      </c>
      <c r="W225" s="24">
        <v>0</v>
      </c>
      <c r="X225" s="24" t="str">
        <f t="shared" si="52"/>
        <v>no</v>
      </c>
      <c r="Y225" s="24" t="s">
        <v>413</v>
      </c>
      <c r="Z225" s="24">
        <f t="shared" si="53"/>
        <v>1</v>
      </c>
      <c r="AA225" s="24">
        <v>864</v>
      </c>
      <c r="AB225" s="24" t="s">
        <v>311</v>
      </c>
      <c r="AC225" s="24" t="s">
        <v>370</v>
      </c>
      <c r="AD225" s="25">
        <v>0</v>
      </c>
      <c r="AE225" s="25">
        <v>0</v>
      </c>
      <c r="AF225" s="25">
        <v>1</v>
      </c>
      <c r="AG225" s="25">
        <v>0</v>
      </c>
      <c r="AH225" s="25">
        <v>1</v>
      </c>
      <c r="AI225" s="25" t="s">
        <v>415</v>
      </c>
      <c r="AJ225" s="57">
        <v>4</v>
      </c>
      <c r="AK225" s="57" t="str">
        <f t="shared" si="54"/>
        <v>Less</v>
      </c>
      <c r="AL225" s="57" t="s">
        <v>98</v>
      </c>
      <c r="AM225" s="57" t="str">
        <f t="shared" si="55"/>
        <v>Low</v>
      </c>
      <c r="AN225" s="62">
        <v>2</v>
      </c>
      <c r="AO225" s="62" t="str">
        <f t="shared" si="56"/>
        <v>More</v>
      </c>
      <c r="AP225" s="62">
        <v>576</v>
      </c>
      <c r="AQ225" s="62" t="str">
        <f t="shared" si="57"/>
        <v>no</v>
      </c>
      <c r="AR225" s="62" t="str">
        <f t="shared" si="58"/>
        <v>Above Average</v>
      </c>
      <c r="AS225" s="64">
        <v>0</v>
      </c>
      <c r="AT225" s="68">
        <v>56.13425925925926</v>
      </c>
      <c r="AU225" s="68" t="str">
        <f t="shared" si="59"/>
        <v>Below Average</v>
      </c>
      <c r="AV225" s="66">
        <v>97000</v>
      </c>
      <c r="AW225" s="66">
        <v>1728</v>
      </c>
      <c r="AX225" s="66" t="s">
        <v>311</v>
      </c>
    </row>
    <row r="226" spans="1:50" customFormat="1" x14ac:dyDescent="0.2">
      <c r="A226">
        <v>225</v>
      </c>
      <c r="B226" s="12" t="s">
        <v>90</v>
      </c>
      <c r="C226" s="12" t="s">
        <v>90</v>
      </c>
      <c r="D226" s="12" t="s">
        <v>91</v>
      </c>
      <c r="E226" s="22">
        <v>10</v>
      </c>
      <c r="F226" s="22" t="s">
        <v>411</v>
      </c>
      <c r="G226" s="22" t="s">
        <v>115</v>
      </c>
      <c r="H226" s="22" t="str">
        <f t="shared" si="46"/>
        <v>1Story</v>
      </c>
      <c r="I226" s="22">
        <f t="shared" si="45"/>
        <v>69.182127006168557</v>
      </c>
      <c r="J226" s="22" t="str">
        <f t="shared" si="47"/>
        <v>Below Average</v>
      </c>
      <c r="K226" s="22">
        <v>5</v>
      </c>
      <c r="L226" s="22" t="str">
        <f t="shared" si="48"/>
        <v>Low</v>
      </c>
      <c r="M226" s="22">
        <v>2003</v>
      </c>
      <c r="N226" s="22">
        <f t="shared" si="49"/>
        <v>0</v>
      </c>
      <c r="O226" s="22"/>
      <c r="P226" s="22">
        <v>2003</v>
      </c>
      <c r="Q226" s="22">
        <f t="shared" si="50"/>
        <v>0</v>
      </c>
      <c r="R226" s="23">
        <v>2392</v>
      </c>
      <c r="S226" s="23" t="s">
        <v>313</v>
      </c>
      <c r="T226" s="23" t="s">
        <v>369</v>
      </c>
      <c r="U226" s="24">
        <v>2392</v>
      </c>
      <c r="V226" s="24" t="str">
        <f t="shared" si="51"/>
        <v>yes</v>
      </c>
      <c r="W226" s="24">
        <v>0</v>
      </c>
      <c r="X226" s="24" t="str">
        <f t="shared" si="52"/>
        <v>no</v>
      </c>
      <c r="Y226" s="24" t="s">
        <v>413</v>
      </c>
      <c r="Z226" s="24">
        <f t="shared" si="53"/>
        <v>1</v>
      </c>
      <c r="AA226" s="24">
        <v>2392</v>
      </c>
      <c r="AB226" s="24" t="s">
        <v>311</v>
      </c>
      <c r="AC226" s="24" t="s">
        <v>369</v>
      </c>
      <c r="AD226" s="25">
        <v>0</v>
      </c>
      <c r="AE226" s="25">
        <v>0</v>
      </c>
      <c r="AF226" s="25">
        <v>2</v>
      </c>
      <c r="AG226" s="25">
        <v>0</v>
      </c>
      <c r="AH226" s="25">
        <v>2</v>
      </c>
      <c r="AI226" s="25" t="s">
        <v>415</v>
      </c>
      <c r="AJ226" s="57">
        <v>8</v>
      </c>
      <c r="AK226" s="57" t="str">
        <f t="shared" si="54"/>
        <v>More</v>
      </c>
      <c r="AL226" s="57" t="s">
        <v>104</v>
      </c>
      <c r="AM226" s="57" t="str">
        <f t="shared" si="55"/>
        <v>High</v>
      </c>
      <c r="AN226" s="62">
        <v>3</v>
      </c>
      <c r="AO226" s="62" t="str">
        <f t="shared" si="56"/>
        <v>More</v>
      </c>
      <c r="AP226" s="62">
        <v>968</v>
      </c>
      <c r="AQ226" s="62" t="str">
        <f t="shared" si="57"/>
        <v>yes</v>
      </c>
      <c r="AR226" s="62" t="str">
        <f t="shared" si="58"/>
        <v>Above Average</v>
      </c>
      <c r="AS226" s="64">
        <v>1</v>
      </c>
      <c r="AT226" s="68">
        <v>80.737876254180605</v>
      </c>
      <c r="AU226" s="68" t="str">
        <f t="shared" si="59"/>
        <v>Above Average</v>
      </c>
      <c r="AV226" s="66">
        <v>386250</v>
      </c>
      <c r="AW226" s="66">
        <v>4784</v>
      </c>
      <c r="AX226" s="66" t="s">
        <v>313</v>
      </c>
    </row>
    <row r="227" spans="1:50" customFormat="1" x14ac:dyDescent="0.2">
      <c r="A227">
        <v>226</v>
      </c>
      <c r="B227" s="12" t="s">
        <v>90</v>
      </c>
      <c r="C227" s="12" t="s">
        <v>90</v>
      </c>
      <c r="D227" s="12" t="s">
        <v>198</v>
      </c>
      <c r="E227" s="22">
        <v>5</v>
      </c>
      <c r="F227" s="22" t="s">
        <v>195</v>
      </c>
      <c r="G227" s="22" t="s">
        <v>92</v>
      </c>
      <c r="H227" s="22" t="str">
        <f t="shared" si="46"/>
        <v>2Story</v>
      </c>
      <c r="I227" s="22">
        <f t="shared" si="45"/>
        <v>75.988545402704759</v>
      </c>
      <c r="J227" s="22" t="str">
        <f t="shared" si="47"/>
        <v>Above Average</v>
      </c>
      <c r="K227" s="22">
        <v>5</v>
      </c>
      <c r="L227" s="22" t="str">
        <f t="shared" si="48"/>
        <v>Low</v>
      </c>
      <c r="M227" s="22">
        <v>1971</v>
      </c>
      <c r="N227" s="22">
        <f t="shared" si="49"/>
        <v>0</v>
      </c>
      <c r="O227" s="22"/>
      <c r="P227" s="22">
        <v>1971</v>
      </c>
      <c r="Q227" s="22">
        <f t="shared" si="50"/>
        <v>0</v>
      </c>
      <c r="R227" s="23">
        <v>630</v>
      </c>
      <c r="S227" s="23" t="s">
        <v>311</v>
      </c>
      <c r="T227" s="23" t="s">
        <v>370</v>
      </c>
      <c r="U227" s="24">
        <v>630</v>
      </c>
      <c r="V227" s="24" t="str">
        <f t="shared" si="51"/>
        <v>no</v>
      </c>
      <c r="W227" s="24">
        <v>672</v>
      </c>
      <c r="X227" s="24" t="str">
        <f t="shared" si="52"/>
        <v>no</v>
      </c>
      <c r="Y227" s="24" t="s">
        <v>412</v>
      </c>
      <c r="Z227" s="24">
        <f t="shared" si="53"/>
        <v>0</v>
      </c>
      <c r="AA227" s="24">
        <v>1302</v>
      </c>
      <c r="AB227" s="24" t="s">
        <v>311</v>
      </c>
      <c r="AC227" s="24" t="s">
        <v>370</v>
      </c>
      <c r="AD227" s="25">
        <v>0</v>
      </c>
      <c r="AE227" s="25">
        <v>0</v>
      </c>
      <c r="AF227" s="25">
        <v>2</v>
      </c>
      <c r="AG227" s="25">
        <v>1</v>
      </c>
      <c r="AH227" s="25">
        <v>3</v>
      </c>
      <c r="AI227" s="25" t="s">
        <v>414</v>
      </c>
      <c r="AJ227" s="57">
        <v>6</v>
      </c>
      <c r="AK227" s="57" t="str">
        <f t="shared" si="54"/>
        <v>More</v>
      </c>
      <c r="AL227" s="57" t="s">
        <v>98</v>
      </c>
      <c r="AM227" s="57" t="str">
        <f t="shared" si="55"/>
        <v>Low</v>
      </c>
      <c r="AN227" s="62">
        <v>1</v>
      </c>
      <c r="AO227" s="62" t="str">
        <f t="shared" si="56"/>
        <v>Less</v>
      </c>
      <c r="AP227" s="62">
        <v>280</v>
      </c>
      <c r="AQ227" s="62" t="str">
        <f t="shared" si="57"/>
        <v>no</v>
      </c>
      <c r="AR227" s="62" t="str">
        <f t="shared" si="58"/>
        <v>Below Average</v>
      </c>
      <c r="AS227" s="64">
        <v>0</v>
      </c>
      <c r="AT227" s="68">
        <v>57.971014492753625</v>
      </c>
      <c r="AU227" s="68" t="str">
        <f t="shared" si="59"/>
        <v>Below Average</v>
      </c>
      <c r="AV227" s="66">
        <v>112000</v>
      </c>
      <c r="AW227" s="66">
        <v>1932</v>
      </c>
      <c r="AX227" s="66" t="s">
        <v>311</v>
      </c>
    </row>
    <row r="228" spans="1:50" customFormat="1" x14ac:dyDescent="0.2">
      <c r="A228">
        <v>227</v>
      </c>
      <c r="B228" s="12" t="s">
        <v>90</v>
      </c>
      <c r="C228" s="12" t="s">
        <v>90</v>
      </c>
      <c r="D228" s="12" t="s">
        <v>91</v>
      </c>
      <c r="E228" s="22">
        <v>7</v>
      </c>
      <c r="F228" s="22" t="s">
        <v>411</v>
      </c>
      <c r="G228" s="22" t="s">
        <v>92</v>
      </c>
      <c r="H228" s="22" t="str">
        <f t="shared" si="46"/>
        <v>2Story</v>
      </c>
      <c r="I228" s="22">
        <f t="shared" si="45"/>
        <v>75.988545402704759</v>
      </c>
      <c r="J228" s="22" t="str">
        <f t="shared" si="47"/>
        <v>Above Average</v>
      </c>
      <c r="K228" s="22">
        <v>5</v>
      </c>
      <c r="L228" s="22" t="str">
        <f t="shared" si="48"/>
        <v>Low</v>
      </c>
      <c r="M228" s="22">
        <v>1995</v>
      </c>
      <c r="N228" s="22">
        <f t="shared" si="49"/>
        <v>0</v>
      </c>
      <c r="O228" s="22"/>
      <c r="P228" s="22">
        <v>1995</v>
      </c>
      <c r="Q228" s="22">
        <f t="shared" si="50"/>
        <v>0</v>
      </c>
      <c r="R228" s="23">
        <v>1203</v>
      </c>
      <c r="S228" s="23" t="s">
        <v>311</v>
      </c>
      <c r="T228" s="23" t="s">
        <v>369</v>
      </c>
      <c r="U228" s="24">
        <v>1214</v>
      </c>
      <c r="V228" s="24" t="str">
        <f t="shared" si="51"/>
        <v>no</v>
      </c>
      <c r="W228" s="24">
        <v>1306</v>
      </c>
      <c r="X228" s="24" t="str">
        <f t="shared" si="52"/>
        <v>no</v>
      </c>
      <c r="Y228" s="24" t="s">
        <v>412</v>
      </c>
      <c r="Z228" s="24">
        <f t="shared" si="53"/>
        <v>1</v>
      </c>
      <c r="AA228" s="24">
        <v>2520</v>
      </c>
      <c r="AB228" s="24" t="s">
        <v>311</v>
      </c>
      <c r="AC228" s="24" t="s">
        <v>369</v>
      </c>
      <c r="AD228" s="25">
        <v>0</v>
      </c>
      <c r="AE228" s="25">
        <v>0</v>
      </c>
      <c r="AF228" s="25">
        <v>2</v>
      </c>
      <c r="AG228" s="25">
        <v>1</v>
      </c>
      <c r="AH228" s="25">
        <v>3</v>
      </c>
      <c r="AI228" s="25" t="s">
        <v>414</v>
      </c>
      <c r="AJ228" s="57">
        <v>9</v>
      </c>
      <c r="AK228" s="57" t="str">
        <f t="shared" si="54"/>
        <v>More</v>
      </c>
      <c r="AL228" s="57" t="s">
        <v>97</v>
      </c>
      <c r="AM228" s="57" t="str">
        <f t="shared" si="55"/>
        <v>High</v>
      </c>
      <c r="AN228" s="62">
        <v>3</v>
      </c>
      <c r="AO228" s="62" t="str">
        <f t="shared" si="56"/>
        <v>More</v>
      </c>
      <c r="AP228" s="62">
        <v>721</v>
      </c>
      <c r="AQ228" s="62" t="str">
        <f t="shared" si="57"/>
        <v>no</v>
      </c>
      <c r="AR228" s="62" t="str">
        <f t="shared" si="58"/>
        <v>Above Average</v>
      </c>
      <c r="AS228" s="64">
        <v>1</v>
      </c>
      <c r="AT228" s="68">
        <v>77.894171367177009</v>
      </c>
      <c r="AU228" s="68" t="str">
        <f t="shared" si="59"/>
        <v>Above Average</v>
      </c>
      <c r="AV228" s="66">
        <v>290000</v>
      </c>
      <c r="AW228" s="66">
        <v>3723</v>
      </c>
      <c r="AX228" s="66" t="s">
        <v>311</v>
      </c>
    </row>
    <row r="229" spans="1:50" customFormat="1" x14ac:dyDescent="0.2">
      <c r="A229">
        <v>228</v>
      </c>
      <c r="B229" s="12" t="s">
        <v>90</v>
      </c>
      <c r="C229" s="12" t="s">
        <v>90</v>
      </c>
      <c r="D229" s="12" t="s">
        <v>198</v>
      </c>
      <c r="E229" s="22">
        <v>6</v>
      </c>
      <c r="F229" s="22" t="s">
        <v>195</v>
      </c>
      <c r="G229" s="22" t="s">
        <v>92</v>
      </c>
      <c r="H229" s="22" t="str">
        <f t="shared" si="46"/>
        <v>2Story</v>
      </c>
      <c r="I229" s="22">
        <f t="shared" si="45"/>
        <v>75.988545402704759</v>
      </c>
      <c r="J229" s="22" t="str">
        <f t="shared" si="47"/>
        <v>Above Average</v>
      </c>
      <c r="K229" s="22">
        <v>6</v>
      </c>
      <c r="L229" s="22" t="str">
        <f t="shared" si="48"/>
        <v>High</v>
      </c>
      <c r="M229" s="22">
        <v>1970</v>
      </c>
      <c r="N229" s="22">
        <f t="shared" si="49"/>
        <v>0</v>
      </c>
      <c r="O229" s="22"/>
      <c r="P229" s="22">
        <v>1970</v>
      </c>
      <c r="Q229" s="22">
        <f t="shared" si="50"/>
        <v>0</v>
      </c>
      <c r="R229" s="23">
        <v>483</v>
      </c>
      <c r="S229" s="23" t="s">
        <v>311</v>
      </c>
      <c r="T229" s="23" t="s">
        <v>370</v>
      </c>
      <c r="U229" s="24">
        <v>483</v>
      </c>
      <c r="V229" s="24" t="str">
        <f t="shared" si="51"/>
        <v>no</v>
      </c>
      <c r="W229" s="24">
        <v>504</v>
      </c>
      <c r="X229" s="24" t="str">
        <f t="shared" si="52"/>
        <v>no</v>
      </c>
      <c r="Y229" s="24" t="s">
        <v>412</v>
      </c>
      <c r="Z229" s="24">
        <f t="shared" si="53"/>
        <v>1</v>
      </c>
      <c r="AA229" s="24">
        <v>987</v>
      </c>
      <c r="AB229" s="24" t="s">
        <v>311</v>
      </c>
      <c r="AC229" s="24" t="s">
        <v>370</v>
      </c>
      <c r="AD229" s="25">
        <v>0</v>
      </c>
      <c r="AE229" s="25">
        <v>0</v>
      </c>
      <c r="AF229" s="25">
        <v>1</v>
      </c>
      <c r="AG229" s="25">
        <v>1</v>
      </c>
      <c r="AH229" s="25">
        <v>2</v>
      </c>
      <c r="AI229" s="25" t="s">
        <v>415</v>
      </c>
      <c r="AJ229" s="57">
        <v>5</v>
      </c>
      <c r="AK229" s="57" t="str">
        <f t="shared" si="54"/>
        <v>Less</v>
      </c>
      <c r="AL229" s="57" t="s">
        <v>98</v>
      </c>
      <c r="AM229" s="57" t="str">
        <f t="shared" si="55"/>
        <v>Low</v>
      </c>
      <c r="AN229" s="62">
        <v>1</v>
      </c>
      <c r="AO229" s="62" t="str">
        <f t="shared" si="56"/>
        <v>Less</v>
      </c>
      <c r="AP229" s="62">
        <v>280</v>
      </c>
      <c r="AQ229" s="62" t="str">
        <f t="shared" si="57"/>
        <v>no</v>
      </c>
      <c r="AR229" s="62" t="str">
        <f t="shared" si="58"/>
        <v>Below Average</v>
      </c>
      <c r="AS229" s="64">
        <v>0</v>
      </c>
      <c r="AT229" s="68">
        <v>72.10884353741497</v>
      </c>
      <c r="AU229" s="68" t="str">
        <f t="shared" si="59"/>
        <v>Above Average</v>
      </c>
      <c r="AV229" s="66">
        <v>106000</v>
      </c>
      <c r="AW229" s="66">
        <v>1470</v>
      </c>
      <c r="AX229" s="66" t="s">
        <v>311</v>
      </c>
    </row>
    <row r="230" spans="1:50" customFormat="1" x14ac:dyDescent="0.2">
      <c r="A230">
        <v>229</v>
      </c>
      <c r="B230" s="12" t="s">
        <v>114</v>
      </c>
      <c r="C230" s="12" t="s">
        <v>90</v>
      </c>
      <c r="D230" s="12" t="s">
        <v>91</v>
      </c>
      <c r="E230" s="22">
        <v>5</v>
      </c>
      <c r="F230" s="22" t="s">
        <v>195</v>
      </c>
      <c r="G230" s="22" t="s">
        <v>115</v>
      </c>
      <c r="H230" s="22" t="str">
        <f t="shared" si="46"/>
        <v>1Story</v>
      </c>
      <c r="I230" s="22">
        <f t="shared" si="45"/>
        <v>69.182127006168557</v>
      </c>
      <c r="J230" s="22" t="str">
        <f t="shared" si="47"/>
        <v>Below Average</v>
      </c>
      <c r="K230" s="22">
        <v>5</v>
      </c>
      <c r="L230" s="22" t="str">
        <f t="shared" si="48"/>
        <v>Low</v>
      </c>
      <c r="M230" s="22">
        <v>1967</v>
      </c>
      <c r="N230" s="22">
        <f t="shared" si="49"/>
        <v>0</v>
      </c>
      <c r="O230" s="22"/>
      <c r="P230" s="22">
        <v>1967</v>
      </c>
      <c r="Q230" s="22">
        <f t="shared" si="50"/>
        <v>0</v>
      </c>
      <c r="R230" s="23">
        <v>912</v>
      </c>
      <c r="S230" s="23" t="s">
        <v>311</v>
      </c>
      <c r="T230" s="23" t="s">
        <v>370</v>
      </c>
      <c r="U230" s="24">
        <v>912</v>
      </c>
      <c r="V230" s="24" t="str">
        <f t="shared" si="51"/>
        <v>no</v>
      </c>
      <c r="W230" s="24">
        <v>0</v>
      </c>
      <c r="X230" s="24" t="str">
        <f t="shared" si="52"/>
        <v>no</v>
      </c>
      <c r="Y230" s="24" t="s">
        <v>413</v>
      </c>
      <c r="Z230" s="24">
        <f t="shared" si="53"/>
        <v>0</v>
      </c>
      <c r="AA230" s="24">
        <v>912</v>
      </c>
      <c r="AB230" s="24" t="s">
        <v>311</v>
      </c>
      <c r="AC230" s="24" t="s">
        <v>370</v>
      </c>
      <c r="AD230" s="25">
        <v>0</v>
      </c>
      <c r="AE230" s="25">
        <v>0</v>
      </c>
      <c r="AF230" s="25">
        <v>1</v>
      </c>
      <c r="AG230" s="25">
        <v>0</v>
      </c>
      <c r="AH230" s="25">
        <v>1</v>
      </c>
      <c r="AI230" s="25" t="s">
        <v>415</v>
      </c>
      <c r="AJ230" s="57">
        <v>5</v>
      </c>
      <c r="AK230" s="57" t="str">
        <f t="shared" si="54"/>
        <v>Less</v>
      </c>
      <c r="AL230" s="57" t="s">
        <v>98</v>
      </c>
      <c r="AM230" s="57" t="str">
        <f t="shared" si="55"/>
        <v>Low</v>
      </c>
      <c r="AN230" s="62">
        <v>1</v>
      </c>
      <c r="AO230" s="62" t="str">
        <f t="shared" si="56"/>
        <v>Less</v>
      </c>
      <c r="AP230" s="62">
        <v>336</v>
      </c>
      <c r="AQ230" s="62" t="str">
        <f t="shared" si="57"/>
        <v>no</v>
      </c>
      <c r="AR230" s="62" t="str">
        <f t="shared" si="58"/>
        <v>Below Average</v>
      </c>
      <c r="AS230" s="64">
        <v>1</v>
      </c>
      <c r="AT230" s="68">
        <v>68.530701754385959</v>
      </c>
      <c r="AU230" s="68" t="str">
        <f t="shared" si="59"/>
        <v>Below Average</v>
      </c>
      <c r="AV230" s="66">
        <v>125000</v>
      </c>
      <c r="AW230" s="66">
        <v>1824</v>
      </c>
      <c r="AX230" s="66" t="s">
        <v>311</v>
      </c>
    </row>
    <row r="231" spans="1:50" customFormat="1" x14ac:dyDescent="0.2">
      <c r="A231">
        <v>230</v>
      </c>
      <c r="B231" s="12" t="s">
        <v>90</v>
      </c>
      <c r="C231" s="12" t="s">
        <v>90</v>
      </c>
      <c r="D231" s="12" t="s">
        <v>179</v>
      </c>
      <c r="E231" s="22">
        <v>7</v>
      </c>
      <c r="F231" s="22" t="s">
        <v>411</v>
      </c>
      <c r="G231" s="22" t="s">
        <v>115</v>
      </c>
      <c r="H231" s="22" t="str">
        <f t="shared" si="46"/>
        <v>1Story</v>
      </c>
      <c r="I231" s="22">
        <f t="shared" si="45"/>
        <v>69.182127006168557</v>
      </c>
      <c r="J231" s="22" t="str">
        <f t="shared" si="47"/>
        <v>Below Average</v>
      </c>
      <c r="K231" s="22">
        <v>5</v>
      </c>
      <c r="L231" s="22" t="str">
        <f t="shared" si="48"/>
        <v>Low</v>
      </c>
      <c r="M231" s="22">
        <v>2005</v>
      </c>
      <c r="N231" s="22">
        <f t="shared" si="49"/>
        <v>0</v>
      </c>
      <c r="O231" s="22"/>
      <c r="P231" s="22">
        <v>2006</v>
      </c>
      <c r="Q231" s="22">
        <f t="shared" si="50"/>
        <v>0</v>
      </c>
      <c r="R231" s="23">
        <v>1373</v>
      </c>
      <c r="S231" s="23" t="s">
        <v>311</v>
      </c>
      <c r="T231" s="23" t="s">
        <v>369</v>
      </c>
      <c r="U231" s="24">
        <v>1555</v>
      </c>
      <c r="V231" s="24" t="str">
        <f t="shared" si="51"/>
        <v>no</v>
      </c>
      <c r="W231" s="24">
        <v>0</v>
      </c>
      <c r="X231" s="24" t="str">
        <f t="shared" si="52"/>
        <v>no</v>
      </c>
      <c r="Y231" s="24" t="s">
        <v>413</v>
      </c>
      <c r="Z231" s="24">
        <f t="shared" si="53"/>
        <v>1</v>
      </c>
      <c r="AA231" s="24">
        <v>1555</v>
      </c>
      <c r="AB231" s="24" t="s">
        <v>311</v>
      </c>
      <c r="AC231" s="24" t="s">
        <v>369</v>
      </c>
      <c r="AD231" s="25">
        <v>0</v>
      </c>
      <c r="AE231" s="25">
        <v>0</v>
      </c>
      <c r="AF231" s="25">
        <v>2</v>
      </c>
      <c r="AG231" s="25">
        <v>0</v>
      </c>
      <c r="AH231" s="25">
        <v>2</v>
      </c>
      <c r="AI231" s="25" t="s">
        <v>415</v>
      </c>
      <c r="AJ231" s="57">
        <v>7</v>
      </c>
      <c r="AK231" s="57" t="str">
        <f t="shared" si="54"/>
        <v>More</v>
      </c>
      <c r="AL231" s="57" t="s">
        <v>97</v>
      </c>
      <c r="AM231" s="57" t="str">
        <f t="shared" si="55"/>
        <v>High</v>
      </c>
      <c r="AN231" s="62">
        <v>2</v>
      </c>
      <c r="AO231" s="62" t="str">
        <f t="shared" si="56"/>
        <v>More</v>
      </c>
      <c r="AP231" s="62">
        <v>430</v>
      </c>
      <c r="AQ231" s="62" t="str">
        <f t="shared" si="57"/>
        <v>no</v>
      </c>
      <c r="AR231" s="62" t="str">
        <f t="shared" si="58"/>
        <v>Below Average</v>
      </c>
      <c r="AS231" s="64">
        <v>1</v>
      </c>
      <c r="AT231" s="68">
        <v>65.744535519125677</v>
      </c>
      <c r="AU231" s="68" t="str">
        <f t="shared" si="59"/>
        <v>Below Average</v>
      </c>
      <c r="AV231" s="66">
        <v>192500</v>
      </c>
      <c r="AW231" s="66">
        <v>2928</v>
      </c>
      <c r="AX231" s="66" t="s">
        <v>311</v>
      </c>
    </row>
    <row r="232" spans="1:50" customFormat="1" x14ac:dyDescent="0.2">
      <c r="A232">
        <v>231</v>
      </c>
      <c r="B232" s="12" t="s">
        <v>90</v>
      </c>
      <c r="C232" s="12" t="s">
        <v>90</v>
      </c>
      <c r="D232" s="12" t="s">
        <v>91</v>
      </c>
      <c r="E232" s="22">
        <v>6</v>
      </c>
      <c r="F232" s="22" t="s">
        <v>195</v>
      </c>
      <c r="G232" s="22" t="s">
        <v>115</v>
      </c>
      <c r="H232" s="22" t="str">
        <f t="shared" si="46"/>
        <v>1Story</v>
      </c>
      <c r="I232" s="22">
        <f t="shared" si="45"/>
        <v>69.182127006168557</v>
      </c>
      <c r="J232" s="22" t="str">
        <f t="shared" si="47"/>
        <v>Below Average</v>
      </c>
      <c r="K232" s="22">
        <v>6</v>
      </c>
      <c r="L232" s="22" t="str">
        <f t="shared" si="48"/>
        <v>High</v>
      </c>
      <c r="M232" s="22">
        <v>1959</v>
      </c>
      <c r="N232" s="22">
        <f t="shared" si="49"/>
        <v>0</v>
      </c>
      <c r="O232" s="22"/>
      <c r="P232" s="22">
        <v>1959</v>
      </c>
      <c r="Q232" s="22">
        <f t="shared" si="50"/>
        <v>1</v>
      </c>
      <c r="R232" s="23">
        <v>1194</v>
      </c>
      <c r="S232" s="23" t="s">
        <v>311</v>
      </c>
      <c r="T232" s="23" t="s">
        <v>369</v>
      </c>
      <c r="U232" s="24">
        <v>1194</v>
      </c>
      <c r="V232" s="24" t="str">
        <f t="shared" si="51"/>
        <v>no</v>
      </c>
      <c r="W232" s="24">
        <v>0</v>
      </c>
      <c r="X232" s="24" t="str">
        <f t="shared" si="52"/>
        <v>no</v>
      </c>
      <c r="Y232" s="24" t="s">
        <v>413</v>
      </c>
      <c r="Z232" s="24">
        <f t="shared" si="53"/>
        <v>0</v>
      </c>
      <c r="AA232" s="24">
        <v>1194</v>
      </c>
      <c r="AB232" s="24" t="s">
        <v>311</v>
      </c>
      <c r="AC232" s="24" t="s">
        <v>370</v>
      </c>
      <c r="AD232" s="25">
        <v>1</v>
      </c>
      <c r="AE232" s="25">
        <v>0</v>
      </c>
      <c r="AF232" s="25">
        <v>1</v>
      </c>
      <c r="AG232" s="25">
        <v>0</v>
      </c>
      <c r="AH232" s="25">
        <v>2</v>
      </c>
      <c r="AI232" s="25" t="s">
        <v>415</v>
      </c>
      <c r="AJ232" s="57">
        <v>6</v>
      </c>
      <c r="AK232" s="57" t="str">
        <f t="shared" si="54"/>
        <v>More</v>
      </c>
      <c r="AL232" s="57" t="s">
        <v>98</v>
      </c>
      <c r="AM232" s="57" t="str">
        <f t="shared" si="55"/>
        <v>Low</v>
      </c>
      <c r="AN232" s="62">
        <v>1</v>
      </c>
      <c r="AO232" s="62" t="str">
        <f t="shared" si="56"/>
        <v>Less</v>
      </c>
      <c r="AP232" s="62">
        <v>312</v>
      </c>
      <c r="AQ232" s="62" t="str">
        <f t="shared" si="57"/>
        <v>no</v>
      </c>
      <c r="AR232" s="62" t="str">
        <f t="shared" si="58"/>
        <v>Below Average</v>
      </c>
      <c r="AS232" s="64">
        <v>0</v>
      </c>
      <c r="AT232" s="68">
        <v>61.976549413735341</v>
      </c>
      <c r="AU232" s="68" t="str">
        <f t="shared" si="59"/>
        <v>Below Average</v>
      </c>
      <c r="AV232" s="66">
        <v>148000</v>
      </c>
      <c r="AW232" s="66">
        <v>2388</v>
      </c>
      <c r="AX232" s="66" t="s">
        <v>311</v>
      </c>
    </row>
    <row r="233" spans="1:50" customFormat="1" x14ac:dyDescent="0.2">
      <c r="A233">
        <v>232</v>
      </c>
      <c r="B233" s="12" t="s">
        <v>90</v>
      </c>
      <c r="C233" s="12" t="s">
        <v>90</v>
      </c>
      <c r="D233" s="12" t="s">
        <v>91</v>
      </c>
      <c r="E233" s="22">
        <v>8</v>
      </c>
      <c r="F233" s="22" t="s">
        <v>411</v>
      </c>
      <c r="G233" s="22" t="s">
        <v>92</v>
      </c>
      <c r="H233" s="22" t="str">
        <f t="shared" si="46"/>
        <v>2Story</v>
      </c>
      <c r="I233" s="22">
        <f t="shared" si="45"/>
        <v>75.988545402704759</v>
      </c>
      <c r="J233" s="22" t="str">
        <f t="shared" si="47"/>
        <v>Above Average</v>
      </c>
      <c r="K233" s="22">
        <v>5</v>
      </c>
      <c r="L233" s="22" t="str">
        <f t="shared" si="48"/>
        <v>Low</v>
      </c>
      <c r="M233" s="22">
        <v>1995</v>
      </c>
      <c r="N233" s="22">
        <f t="shared" si="49"/>
        <v>0</v>
      </c>
      <c r="O233" s="22"/>
      <c r="P233" s="22">
        <v>1996</v>
      </c>
      <c r="Q233" s="22">
        <f t="shared" si="50"/>
        <v>0</v>
      </c>
      <c r="R233" s="23">
        <v>1462</v>
      </c>
      <c r="S233" s="23" t="s">
        <v>311</v>
      </c>
      <c r="T233" s="23" t="s">
        <v>369</v>
      </c>
      <c r="U233" s="24">
        <v>1490</v>
      </c>
      <c r="V233" s="24" t="str">
        <f t="shared" si="51"/>
        <v>no</v>
      </c>
      <c r="W233" s="24">
        <v>1304</v>
      </c>
      <c r="X233" s="24" t="str">
        <f t="shared" si="52"/>
        <v>no</v>
      </c>
      <c r="Y233" s="24" t="s">
        <v>412</v>
      </c>
      <c r="Z233" s="24">
        <f t="shared" si="53"/>
        <v>1</v>
      </c>
      <c r="AA233" s="24">
        <v>2794</v>
      </c>
      <c r="AB233" s="24" t="s">
        <v>313</v>
      </c>
      <c r="AC233" s="24" t="s">
        <v>369</v>
      </c>
      <c r="AD233" s="25">
        <v>1</v>
      </c>
      <c r="AE233" s="25">
        <v>0</v>
      </c>
      <c r="AF233" s="25">
        <v>2</v>
      </c>
      <c r="AG233" s="25">
        <v>1</v>
      </c>
      <c r="AH233" s="25">
        <v>4</v>
      </c>
      <c r="AI233" s="25" t="s">
        <v>414</v>
      </c>
      <c r="AJ233" s="57">
        <v>9</v>
      </c>
      <c r="AK233" s="57" t="str">
        <f t="shared" si="54"/>
        <v>More</v>
      </c>
      <c r="AL233" s="57" t="s">
        <v>104</v>
      </c>
      <c r="AM233" s="57" t="str">
        <f t="shared" si="55"/>
        <v>High</v>
      </c>
      <c r="AN233" s="62">
        <v>3</v>
      </c>
      <c r="AO233" s="62" t="str">
        <f t="shared" si="56"/>
        <v>More</v>
      </c>
      <c r="AP233" s="62">
        <v>810</v>
      </c>
      <c r="AQ233" s="62" t="str">
        <f t="shared" si="57"/>
        <v>no</v>
      </c>
      <c r="AR233" s="62" t="str">
        <f t="shared" si="58"/>
        <v>Above Average</v>
      </c>
      <c r="AS233" s="64">
        <v>1</v>
      </c>
      <c r="AT233" s="68">
        <v>94.689849624060145</v>
      </c>
      <c r="AU233" s="68" t="str">
        <f t="shared" si="59"/>
        <v>Above Average</v>
      </c>
      <c r="AV233" s="66">
        <v>403000</v>
      </c>
      <c r="AW233" s="66">
        <v>4256</v>
      </c>
      <c r="AX233" s="66" t="s">
        <v>311</v>
      </c>
    </row>
    <row r="234" spans="1:50" customFormat="1" x14ac:dyDescent="0.2">
      <c r="A234">
        <v>233</v>
      </c>
      <c r="B234" s="12" t="s">
        <v>90</v>
      </c>
      <c r="C234" s="12" t="s">
        <v>90</v>
      </c>
      <c r="D234" s="12" t="s">
        <v>198</v>
      </c>
      <c r="E234" s="22">
        <v>6</v>
      </c>
      <c r="F234" s="22" t="s">
        <v>195</v>
      </c>
      <c r="G234" s="22" t="s">
        <v>92</v>
      </c>
      <c r="H234" s="22" t="str">
        <f t="shared" si="46"/>
        <v>2Story</v>
      </c>
      <c r="I234" s="22">
        <f t="shared" si="45"/>
        <v>75.988545402704759</v>
      </c>
      <c r="J234" s="22" t="str">
        <f t="shared" si="47"/>
        <v>Above Average</v>
      </c>
      <c r="K234" s="22">
        <v>5</v>
      </c>
      <c r="L234" s="22" t="str">
        <f t="shared" si="48"/>
        <v>Low</v>
      </c>
      <c r="M234" s="22">
        <v>1972</v>
      </c>
      <c r="N234" s="22">
        <f t="shared" si="49"/>
        <v>0</v>
      </c>
      <c r="O234" s="22"/>
      <c r="P234" s="22">
        <v>1972</v>
      </c>
      <c r="Q234" s="22">
        <f t="shared" si="50"/>
        <v>0</v>
      </c>
      <c r="R234" s="23">
        <v>483</v>
      </c>
      <c r="S234" s="23" t="s">
        <v>311</v>
      </c>
      <c r="T234" s="23" t="s">
        <v>370</v>
      </c>
      <c r="U234" s="24">
        <v>483</v>
      </c>
      <c r="V234" s="24" t="str">
        <f t="shared" si="51"/>
        <v>no</v>
      </c>
      <c r="W234" s="24">
        <v>504</v>
      </c>
      <c r="X234" s="24" t="str">
        <f t="shared" si="52"/>
        <v>no</v>
      </c>
      <c r="Y234" s="24" t="s">
        <v>412</v>
      </c>
      <c r="Z234" s="24">
        <f t="shared" si="53"/>
        <v>0</v>
      </c>
      <c r="AA234" s="24">
        <v>987</v>
      </c>
      <c r="AB234" s="24" t="s">
        <v>311</v>
      </c>
      <c r="AC234" s="24" t="s">
        <v>370</v>
      </c>
      <c r="AD234" s="25">
        <v>0</v>
      </c>
      <c r="AE234" s="25">
        <v>0</v>
      </c>
      <c r="AF234" s="25">
        <v>1</v>
      </c>
      <c r="AG234" s="25">
        <v>1</v>
      </c>
      <c r="AH234" s="25">
        <v>2</v>
      </c>
      <c r="AI234" s="25" t="s">
        <v>415</v>
      </c>
      <c r="AJ234" s="57">
        <v>5</v>
      </c>
      <c r="AK234" s="57" t="str">
        <f t="shared" si="54"/>
        <v>Less</v>
      </c>
      <c r="AL234" s="57" t="s">
        <v>98</v>
      </c>
      <c r="AM234" s="57" t="str">
        <f t="shared" si="55"/>
        <v>Low</v>
      </c>
      <c r="AN234" s="62">
        <v>1</v>
      </c>
      <c r="AO234" s="62" t="str">
        <f t="shared" si="56"/>
        <v>Less</v>
      </c>
      <c r="AP234" s="62">
        <v>288</v>
      </c>
      <c r="AQ234" s="62" t="str">
        <f t="shared" si="57"/>
        <v>no</v>
      </c>
      <c r="AR234" s="62" t="str">
        <f t="shared" si="58"/>
        <v>Below Average</v>
      </c>
      <c r="AS234" s="64">
        <v>1</v>
      </c>
      <c r="AT234" s="68">
        <v>64.285714285714292</v>
      </c>
      <c r="AU234" s="68" t="str">
        <f t="shared" si="59"/>
        <v>Below Average</v>
      </c>
      <c r="AV234" s="66">
        <v>94500</v>
      </c>
      <c r="AW234" s="66">
        <v>1470</v>
      </c>
      <c r="AX234" s="66" t="s">
        <v>311</v>
      </c>
    </row>
    <row r="235" spans="1:50" customFormat="1" x14ac:dyDescent="0.2">
      <c r="A235">
        <v>234</v>
      </c>
      <c r="B235" s="12" t="s">
        <v>90</v>
      </c>
      <c r="C235" s="12" t="s">
        <v>90</v>
      </c>
      <c r="D235" s="12" t="s">
        <v>91</v>
      </c>
      <c r="E235" s="22">
        <v>5</v>
      </c>
      <c r="F235" s="22" t="s">
        <v>195</v>
      </c>
      <c r="G235" s="22" t="s">
        <v>115</v>
      </c>
      <c r="H235" s="22" t="str">
        <f t="shared" si="46"/>
        <v>1Story</v>
      </c>
      <c r="I235" s="22">
        <f t="shared" si="45"/>
        <v>69.182127006168557</v>
      </c>
      <c r="J235" s="22" t="str">
        <f t="shared" si="47"/>
        <v>Below Average</v>
      </c>
      <c r="K235" s="22">
        <v>6</v>
      </c>
      <c r="L235" s="22" t="str">
        <f t="shared" si="48"/>
        <v>High</v>
      </c>
      <c r="M235" s="22">
        <v>1976</v>
      </c>
      <c r="N235" s="22">
        <f t="shared" si="49"/>
        <v>0</v>
      </c>
      <c r="O235" s="22"/>
      <c r="P235" s="22">
        <v>1976</v>
      </c>
      <c r="Q235" s="22">
        <f t="shared" si="50"/>
        <v>0</v>
      </c>
      <c r="R235" s="23">
        <v>894</v>
      </c>
      <c r="S235" s="23" t="s">
        <v>311</v>
      </c>
      <c r="T235" s="23" t="s">
        <v>370</v>
      </c>
      <c r="U235" s="24">
        <v>894</v>
      </c>
      <c r="V235" s="24" t="str">
        <f t="shared" si="51"/>
        <v>no</v>
      </c>
      <c r="W235" s="24">
        <v>0</v>
      </c>
      <c r="X235" s="24" t="str">
        <f t="shared" si="52"/>
        <v>no</v>
      </c>
      <c r="Y235" s="24" t="s">
        <v>413</v>
      </c>
      <c r="Z235" s="24">
        <f t="shared" si="53"/>
        <v>0</v>
      </c>
      <c r="AA235" s="24">
        <v>894</v>
      </c>
      <c r="AB235" s="24" t="s">
        <v>311</v>
      </c>
      <c r="AC235" s="24" t="s">
        <v>370</v>
      </c>
      <c r="AD235" s="25">
        <v>1</v>
      </c>
      <c r="AE235" s="25">
        <v>0</v>
      </c>
      <c r="AF235" s="25">
        <v>1</v>
      </c>
      <c r="AG235" s="25">
        <v>0</v>
      </c>
      <c r="AH235" s="25">
        <v>2</v>
      </c>
      <c r="AI235" s="25" t="s">
        <v>415</v>
      </c>
      <c r="AJ235" s="57">
        <v>5</v>
      </c>
      <c r="AK235" s="57" t="str">
        <f t="shared" si="54"/>
        <v>Less</v>
      </c>
      <c r="AL235" s="57" t="s">
        <v>98</v>
      </c>
      <c r="AM235" s="57" t="str">
        <f t="shared" si="55"/>
        <v>Low</v>
      </c>
      <c r="AN235" s="62">
        <v>1</v>
      </c>
      <c r="AO235" s="62" t="str">
        <f t="shared" si="56"/>
        <v>Less</v>
      </c>
      <c r="AP235" s="62">
        <v>308</v>
      </c>
      <c r="AQ235" s="62" t="str">
        <f t="shared" si="57"/>
        <v>no</v>
      </c>
      <c r="AR235" s="62" t="str">
        <f t="shared" si="58"/>
        <v>Below Average</v>
      </c>
      <c r="AS235" s="64">
        <v>0</v>
      </c>
      <c r="AT235" s="68">
        <v>71.700223713646537</v>
      </c>
      <c r="AU235" s="68" t="str">
        <f t="shared" si="59"/>
        <v>Above Average</v>
      </c>
      <c r="AV235" s="66">
        <v>128200</v>
      </c>
      <c r="AW235" s="66">
        <v>1788</v>
      </c>
      <c r="AX235" s="66" t="s">
        <v>311</v>
      </c>
    </row>
    <row r="236" spans="1:50" customFormat="1" x14ac:dyDescent="0.2">
      <c r="A236">
        <v>235</v>
      </c>
      <c r="B236" s="12" t="s">
        <v>90</v>
      </c>
      <c r="C236" s="12" t="s">
        <v>90</v>
      </c>
      <c r="D236" s="12" t="s">
        <v>91</v>
      </c>
      <c r="E236" s="22">
        <v>6</v>
      </c>
      <c r="F236" s="22" t="s">
        <v>195</v>
      </c>
      <c r="G236" s="22" t="s">
        <v>92</v>
      </c>
      <c r="H236" s="22" t="str">
        <f t="shared" si="46"/>
        <v>2Story</v>
      </c>
      <c r="I236" s="22">
        <f t="shared" si="45"/>
        <v>75.988545402704759</v>
      </c>
      <c r="J236" s="22" t="str">
        <f t="shared" si="47"/>
        <v>Above Average</v>
      </c>
      <c r="K236" s="22">
        <v>5</v>
      </c>
      <c r="L236" s="22" t="str">
        <f t="shared" si="48"/>
        <v>Low</v>
      </c>
      <c r="M236" s="22">
        <v>2002</v>
      </c>
      <c r="N236" s="22">
        <f t="shared" si="49"/>
        <v>0</v>
      </c>
      <c r="O236" s="22"/>
      <c r="P236" s="22">
        <v>2002</v>
      </c>
      <c r="Q236" s="22">
        <f t="shared" si="50"/>
        <v>0</v>
      </c>
      <c r="R236" s="23">
        <v>860</v>
      </c>
      <c r="S236" s="23" t="s">
        <v>311</v>
      </c>
      <c r="T236" s="23" t="s">
        <v>370</v>
      </c>
      <c r="U236" s="24">
        <v>860</v>
      </c>
      <c r="V236" s="24" t="str">
        <f t="shared" si="51"/>
        <v>no</v>
      </c>
      <c r="W236" s="24">
        <v>1100</v>
      </c>
      <c r="X236" s="24" t="str">
        <f t="shared" si="52"/>
        <v>no</v>
      </c>
      <c r="Y236" s="24" t="s">
        <v>412</v>
      </c>
      <c r="Z236" s="24">
        <f t="shared" si="53"/>
        <v>1</v>
      </c>
      <c r="AA236" s="24">
        <v>1960</v>
      </c>
      <c r="AB236" s="24" t="s">
        <v>311</v>
      </c>
      <c r="AC236" s="24" t="s">
        <v>369</v>
      </c>
      <c r="AD236" s="25">
        <v>1</v>
      </c>
      <c r="AE236" s="25">
        <v>0</v>
      </c>
      <c r="AF236" s="25">
        <v>2</v>
      </c>
      <c r="AG236" s="25">
        <v>1</v>
      </c>
      <c r="AH236" s="25">
        <v>4</v>
      </c>
      <c r="AI236" s="25" t="s">
        <v>414</v>
      </c>
      <c r="AJ236" s="57">
        <v>8</v>
      </c>
      <c r="AK236" s="57" t="str">
        <f t="shared" si="54"/>
        <v>More</v>
      </c>
      <c r="AL236" s="57" t="s">
        <v>97</v>
      </c>
      <c r="AM236" s="57" t="str">
        <f t="shared" si="55"/>
        <v>High</v>
      </c>
      <c r="AN236" s="62">
        <v>2</v>
      </c>
      <c r="AO236" s="62" t="str">
        <f t="shared" si="56"/>
        <v>More</v>
      </c>
      <c r="AP236" s="62">
        <v>440</v>
      </c>
      <c r="AQ236" s="62" t="str">
        <f t="shared" si="57"/>
        <v>no</v>
      </c>
      <c r="AR236" s="62" t="str">
        <f t="shared" si="58"/>
        <v>Below Average</v>
      </c>
      <c r="AS236" s="64">
        <v>2</v>
      </c>
      <c r="AT236" s="68">
        <v>76.773049645390074</v>
      </c>
      <c r="AU236" s="68" t="str">
        <f t="shared" si="59"/>
        <v>Above Average</v>
      </c>
      <c r="AV236" s="66">
        <v>216500</v>
      </c>
      <c r="AW236" s="66">
        <v>2820</v>
      </c>
      <c r="AX236" s="66" t="s">
        <v>311</v>
      </c>
    </row>
    <row r="237" spans="1:50" customFormat="1" x14ac:dyDescent="0.2">
      <c r="A237">
        <v>236</v>
      </c>
      <c r="B237" s="12" t="s">
        <v>90</v>
      </c>
      <c r="C237" s="12" t="s">
        <v>90</v>
      </c>
      <c r="D237" s="12" t="s">
        <v>179</v>
      </c>
      <c r="E237" s="22">
        <v>6</v>
      </c>
      <c r="F237" s="22" t="s">
        <v>195</v>
      </c>
      <c r="G237" s="22" t="s">
        <v>92</v>
      </c>
      <c r="H237" s="22" t="str">
        <f t="shared" si="46"/>
        <v>2Story</v>
      </c>
      <c r="I237" s="22">
        <f t="shared" si="45"/>
        <v>75.988545402704759</v>
      </c>
      <c r="J237" s="22" t="str">
        <f t="shared" si="47"/>
        <v>Above Average</v>
      </c>
      <c r="K237" s="22">
        <v>3</v>
      </c>
      <c r="L237" s="22" t="str">
        <f t="shared" si="48"/>
        <v>Low</v>
      </c>
      <c r="M237" s="22">
        <v>1971</v>
      </c>
      <c r="N237" s="22">
        <f t="shared" si="49"/>
        <v>0</v>
      </c>
      <c r="O237" s="22"/>
      <c r="P237" s="22">
        <v>1971</v>
      </c>
      <c r="Q237" s="22">
        <f t="shared" si="50"/>
        <v>0</v>
      </c>
      <c r="R237" s="23">
        <v>483</v>
      </c>
      <c r="S237" s="23" t="s">
        <v>311</v>
      </c>
      <c r="T237" s="23" t="s">
        <v>370</v>
      </c>
      <c r="U237" s="24">
        <v>483</v>
      </c>
      <c r="V237" s="24" t="str">
        <f t="shared" si="51"/>
        <v>no</v>
      </c>
      <c r="W237" s="24">
        <v>504</v>
      </c>
      <c r="X237" s="24" t="str">
        <f t="shared" si="52"/>
        <v>no</v>
      </c>
      <c r="Y237" s="24" t="s">
        <v>412</v>
      </c>
      <c r="Z237" s="24">
        <f t="shared" si="53"/>
        <v>1</v>
      </c>
      <c r="AA237" s="24">
        <v>987</v>
      </c>
      <c r="AB237" s="24" t="s">
        <v>311</v>
      </c>
      <c r="AC237" s="24" t="s">
        <v>370</v>
      </c>
      <c r="AD237" s="25">
        <v>0</v>
      </c>
      <c r="AE237" s="25">
        <v>0</v>
      </c>
      <c r="AF237" s="25">
        <v>1</v>
      </c>
      <c r="AG237" s="25">
        <v>1</v>
      </c>
      <c r="AH237" s="25">
        <v>2</v>
      </c>
      <c r="AI237" s="25" t="s">
        <v>415</v>
      </c>
      <c r="AJ237" s="57">
        <v>5</v>
      </c>
      <c r="AK237" s="57" t="str">
        <f t="shared" si="54"/>
        <v>Less</v>
      </c>
      <c r="AL237" s="57" t="s">
        <v>98</v>
      </c>
      <c r="AM237" s="57" t="str">
        <f t="shared" si="55"/>
        <v>Low</v>
      </c>
      <c r="AN237" s="62">
        <v>1</v>
      </c>
      <c r="AO237" s="62" t="str">
        <f t="shared" si="56"/>
        <v>Less</v>
      </c>
      <c r="AP237" s="62">
        <v>264</v>
      </c>
      <c r="AQ237" s="62" t="str">
        <f t="shared" si="57"/>
        <v>no</v>
      </c>
      <c r="AR237" s="62" t="str">
        <f t="shared" si="58"/>
        <v>Below Average</v>
      </c>
      <c r="AS237" s="64">
        <v>0</v>
      </c>
      <c r="AT237" s="68">
        <v>60.884353741496597</v>
      </c>
      <c r="AU237" s="68" t="str">
        <f t="shared" si="59"/>
        <v>Below Average</v>
      </c>
      <c r="AV237" s="66">
        <v>89500</v>
      </c>
      <c r="AW237" s="66">
        <v>1470</v>
      </c>
      <c r="AX237" s="66" t="s">
        <v>311</v>
      </c>
    </row>
    <row r="238" spans="1:50" customFormat="1" x14ac:dyDescent="0.2">
      <c r="A238">
        <v>237</v>
      </c>
      <c r="B238" s="12" t="s">
        <v>90</v>
      </c>
      <c r="C238" s="12" t="s">
        <v>90</v>
      </c>
      <c r="D238" s="12" t="s">
        <v>91</v>
      </c>
      <c r="E238" s="22">
        <v>7</v>
      </c>
      <c r="F238" s="22" t="s">
        <v>411</v>
      </c>
      <c r="G238" s="22" t="s">
        <v>115</v>
      </c>
      <c r="H238" s="22" t="str">
        <f t="shared" si="46"/>
        <v>1Story</v>
      </c>
      <c r="I238" s="22">
        <f t="shared" si="45"/>
        <v>69.182127006168557</v>
      </c>
      <c r="J238" s="22" t="str">
        <f t="shared" si="47"/>
        <v>Below Average</v>
      </c>
      <c r="K238" s="22">
        <v>5</v>
      </c>
      <c r="L238" s="22" t="str">
        <f t="shared" si="48"/>
        <v>Low</v>
      </c>
      <c r="M238" s="22">
        <v>2004</v>
      </c>
      <c r="N238" s="22">
        <f t="shared" si="49"/>
        <v>0</v>
      </c>
      <c r="O238" s="22"/>
      <c r="P238" s="22">
        <v>2004</v>
      </c>
      <c r="Q238" s="22">
        <f t="shared" si="50"/>
        <v>0</v>
      </c>
      <c r="R238" s="23">
        <v>1414</v>
      </c>
      <c r="S238" s="23" t="s">
        <v>311</v>
      </c>
      <c r="T238" s="23" t="s">
        <v>369</v>
      </c>
      <c r="U238" s="24">
        <v>1414</v>
      </c>
      <c r="V238" s="24" t="str">
        <f t="shared" si="51"/>
        <v>no</v>
      </c>
      <c r="W238" s="24">
        <v>0</v>
      </c>
      <c r="X238" s="24" t="str">
        <f t="shared" si="52"/>
        <v>no</v>
      </c>
      <c r="Y238" s="24" t="s">
        <v>413</v>
      </c>
      <c r="Z238" s="24">
        <f t="shared" si="53"/>
        <v>1</v>
      </c>
      <c r="AA238" s="24">
        <v>1414</v>
      </c>
      <c r="AB238" s="24" t="s">
        <v>311</v>
      </c>
      <c r="AC238" s="24" t="s">
        <v>370</v>
      </c>
      <c r="AD238" s="25">
        <v>0</v>
      </c>
      <c r="AE238" s="25">
        <v>0</v>
      </c>
      <c r="AF238" s="25">
        <v>2</v>
      </c>
      <c r="AG238" s="25">
        <v>0</v>
      </c>
      <c r="AH238" s="25">
        <v>2</v>
      </c>
      <c r="AI238" s="25" t="s">
        <v>415</v>
      </c>
      <c r="AJ238" s="57">
        <v>6</v>
      </c>
      <c r="AK238" s="57" t="str">
        <f t="shared" si="54"/>
        <v>More</v>
      </c>
      <c r="AL238" s="57" t="s">
        <v>97</v>
      </c>
      <c r="AM238" s="57" t="str">
        <f t="shared" si="55"/>
        <v>High</v>
      </c>
      <c r="AN238" s="62">
        <v>2</v>
      </c>
      <c r="AO238" s="62" t="str">
        <f t="shared" si="56"/>
        <v>More</v>
      </c>
      <c r="AP238" s="62">
        <v>494</v>
      </c>
      <c r="AQ238" s="62" t="str">
        <f t="shared" si="57"/>
        <v>no</v>
      </c>
      <c r="AR238" s="62" t="str">
        <f t="shared" si="58"/>
        <v>Above Average</v>
      </c>
      <c r="AS238" s="64">
        <v>0</v>
      </c>
      <c r="AT238" s="68">
        <v>65.594059405940598</v>
      </c>
      <c r="AU238" s="68" t="str">
        <f t="shared" si="59"/>
        <v>Below Average</v>
      </c>
      <c r="AV238" s="66">
        <v>185500</v>
      </c>
      <c r="AW238" s="66">
        <v>2828</v>
      </c>
      <c r="AX238" s="66" t="s">
        <v>311</v>
      </c>
    </row>
    <row r="239" spans="1:50" customFormat="1" x14ac:dyDescent="0.2">
      <c r="A239">
        <v>238</v>
      </c>
      <c r="B239" s="12" t="s">
        <v>229</v>
      </c>
      <c r="C239" s="12" t="s">
        <v>90</v>
      </c>
      <c r="D239" s="12" t="s">
        <v>91</v>
      </c>
      <c r="E239" s="22">
        <v>7</v>
      </c>
      <c r="F239" s="22" t="s">
        <v>411</v>
      </c>
      <c r="G239" s="22" t="s">
        <v>92</v>
      </c>
      <c r="H239" s="22" t="str">
        <f t="shared" si="46"/>
        <v>2Story</v>
      </c>
      <c r="I239" s="22">
        <f t="shared" si="45"/>
        <v>75.988545402704759</v>
      </c>
      <c r="J239" s="22" t="str">
        <f t="shared" si="47"/>
        <v>Above Average</v>
      </c>
      <c r="K239" s="22">
        <v>7</v>
      </c>
      <c r="L239" s="22" t="str">
        <f t="shared" si="48"/>
        <v>High</v>
      </c>
      <c r="M239" s="22">
        <v>1993</v>
      </c>
      <c r="N239" s="22">
        <f t="shared" si="49"/>
        <v>0</v>
      </c>
      <c r="O239" s="22"/>
      <c r="P239" s="22">
        <v>2003</v>
      </c>
      <c r="Q239" s="22">
        <f t="shared" si="50"/>
        <v>0</v>
      </c>
      <c r="R239" s="23">
        <v>996</v>
      </c>
      <c r="S239" s="23" t="s">
        <v>311</v>
      </c>
      <c r="T239" s="23" t="s">
        <v>370</v>
      </c>
      <c r="U239" s="24">
        <v>1014</v>
      </c>
      <c r="V239" s="24" t="str">
        <f t="shared" si="51"/>
        <v>no</v>
      </c>
      <c r="W239" s="24">
        <v>730</v>
      </c>
      <c r="X239" s="24" t="str">
        <f t="shared" si="52"/>
        <v>no</v>
      </c>
      <c r="Y239" s="24" t="s">
        <v>412</v>
      </c>
      <c r="Z239" s="24">
        <f t="shared" si="53"/>
        <v>0</v>
      </c>
      <c r="AA239" s="24">
        <v>1744</v>
      </c>
      <c r="AB239" s="24" t="s">
        <v>311</v>
      </c>
      <c r="AC239" s="24" t="s">
        <v>369</v>
      </c>
      <c r="AD239" s="25">
        <v>0</v>
      </c>
      <c r="AE239" s="25">
        <v>0</v>
      </c>
      <c r="AF239" s="25">
        <v>2</v>
      </c>
      <c r="AG239" s="25">
        <v>1</v>
      </c>
      <c r="AH239" s="25">
        <v>3</v>
      </c>
      <c r="AI239" s="25" t="s">
        <v>414</v>
      </c>
      <c r="AJ239" s="57">
        <v>7</v>
      </c>
      <c r="AK239" s="57" t="str">
        <f t="shared" si="54"/>
        <v>More</v>
      </c>
      <c r="AL239" s="57" t="s">
        <v>97</v>
      </c>
      <c r="AM239" s="57" t="str">
        <f t="shared" si="55"/>
        <v>High</v>
      </c>
      <c r="AN239" s="62">
        <v>2</v>
      </c>
      <c r="AO239" s="62" t="str">
        <f t="shared" si="56"/>
        <v>More</v>
      </c>
      <c r="AP239" s="62">
        <v>457</v>
      </c>
      <c r="AQ239" s="62" t="str">
        <f t="shared" si="57"/>
        <v>no</v>
      </c>
      <c r="AR239" s="62" t="str">
        <f t="shared" si="58"/>
        <v>Below Average</v>
      </c>
      <c r="AS239" s="64">
        <v>0</v>
      </c>
      <c r="AT239" s="68">
        <v>70.985401459854018</v>
      </c>
      <c r="AU239" s="68" t="str">
        <f t="shared" si="59"/>
        <v>Above Average</v>
      </c>
      <c r="AV239" s="66">
        <v>194500</v>
      </c>
      <c r="AW239" s="66">
        <v>2740</v>
      </c>
      <c r="AX239" s="66" t="s">
        <v>311</v>
      </c>
    </row>
    <row r="240" spans="1:50" customFormat="1" x14ac:dyDescent="0.2">
      <c r="A240">
        <v>239</v>
      </c>
      <c r="B240" s="12" t="s">
        <v>90</v>
      </c>
      <c r="C240" s="12" t="s">
        <v>90</v>
      </c>
      <c r="D240" s="12" t="s">
        <v>91</v>
      </c>
      <c r="E240" s="22">
        <v>8</v>
      </c>
      <c r="F240" s="22" t="s">
        <v>411</v>
      </c>
      <c r="G240" s="22" t="s">
        <v>115</v>
      </c>
      <c r="H240" s="22" t="str">
        <f t="shared" si="46"/>
        <v>1Story</v>
      </c>
      <c r="I240" s="22">
        <f t="shared" si="45"/>
        <v>69.182127006168557</v>
      </c>
      <c r="J240" s="22" t="str">
        <f t="shared" si="47"/>
        <v>Below Average</v>
      </c>
      <c r="K240" s="22">
        <v>5</v>
      </c>
      <c r="L240" s="22" t="str">
        <f t="shared" si="48"/>
        <v>Low</v>
      </c>
      <c r="M240" s="22">
        <v>2007</v>
      </c>
      <c r="N240" s="22">
        <f t="shared" si="49"/>
        <v>0</v>
      </c>
      <c r="O240" s="22"/>
      <c r="P240" s="22">
        <v>2007</v>
      </c>
      <c r="Q240" s="22">
        <f t="shared" si="50"/>
        <v>0</v>
      </c>
      <c r="R240" s="23">
        <v>1694</v>
      </c>
      <c r="S240" s="23" t="s">
        <v>311</v>
      </c>
      <c r="T240" s="23" t="s">
        <v>369</v>
      </c>
      <c r="U240" s="24">
        <v>1694</v>
      </c>
      <c r="V240" s="24" t="str">
        <f t="shared" si="51"/>
        <v>no</v>
      </c>
      <c r="W240" s="24">
        <v>0</v>
      </c>
      <c r="X240" s="24" t="str">
        <f t="shared" si="52"/>
        <v>no</v>
      </c>
      <c r="Y240" s="24" t="s">
        <v>413</v>
      </c>
      <c r="Z240" s="24">
        <f t="shared" si="53"/>
        <v>1</v>
      </c>
      <c r="AA240" s="24">
        <v>1694</v>
      </c>
      <c r="AB240" s="24" t="s">
        <v>311</v>
      </c>
      <c r="AC240" s="24" t="s">
        <v>369</v>
      </c>
      <c r="AD240" s="25">
        <v>0</v>
      </c>
      <c r="AE240" s="25">
        <v>0</v>
      </c>
      <c r="AF240" s="25">
        <v>2</v>
      </c>
      <c r="AG240" s="25">
        <v>0</v>
      </c>
      <c r="AH240" s="25">
        <v>2</v>
      </c>
      <c r="AI240" s="25" t="s">
        <v>415</v>
      </c>
      <c r="AJ240" s="57">
        <v>7</v>
      </c>
      <c r="AK240" s="57" t="str">
        <f t="shared" si="54"/>
        <v>More</v>
      </c>
      <c r="AL240" s="57" t="s">
        <v>97</v>
      </c>
      <c r="AM240" s="57" t="str">
        <f t="shared" si="55"/>
        <v>High</v>
      </c>
      <c r="AN240" s="62">
        <v>3</v>
      </c>
      <c r="AO240" s="62" t="str">
        <f t="shared" si="56"/>
        <v>More</v>
      </c>
      <c r="AP240" s="62">
        <v>818</v>
      </c>
      <c r="AQ240" s="62" t="str">
        <f t="shared" si="57"/>
        <v>no</v>
      </c>
      <c r="AR240" s="62" t="str">
        <f t="shared" si="58"/>
        <v>Above Average</v>
      </c>
      <c r="AS240" s="64">
        <v>0</v>
      </c>
      <c r="AT240" s="68">
        <v>93.860684769775673</v>
      </c>
      <c r="AU240" s="68" t="str">
        <f t="shared" si="59"/>
        <v>Above Average</v>
      </c>
      <c r="AV240" s="66">
        <v>318000</v>
      </c>
      <c r="AW240" s="66">
        <v>3388</v>
      </c>
      <c r="AX240" s="66" t="s">
        <v>311</v>
      </c>
    </row>
    <row r="241" spans="1:50" customFormat="1" x14ac:dyDescent="0.2">
      <c r="A241">
        <v>240</v>
      </c>
      <c r="B241" s="12" t="s">
        <v>90</v>
      </c>
      <c r="C241" s="12" t="s">
        <v>90</v>
      </c>
      <c r="D241" s="12" t="s">
        <v>91</v>
      </c>
      <c r="E241" s="22">
        <v>6</v>
      </c>
      <c r="F241" s="22" t="s">
        <v>195</v>
      </c>
      <c r="G241" s="22" t="s">
        <v>132</v>
      </c>
      <c r="H241" s="22" t="str">
        <f t="shared" si="46"/>
        <v>1Story</v>
      </c>
      <c r="I241" s="22">
        <f t="shared" si="45"/>
        <v>59.315963337771507</v>
      </c>
      <c r="J241" s="22" t="str">
        <f t="shared" si="47"/>
        <v>Below Average</v>
      </c>
      <c r="K241" s="22">
        <v>4</v>
      </c>
      <c r="L241" s="22" t="str">
        <f t="shared" si="48"/>
        <v>Low</v>
      </c>
      <c r="M241" s="22">
        <v>1945</v>
      </c>
      <c r="N241" s="22">
        <f t="shared" si="49"/>
        <v>1</v>
      </c>
      <c r="O241" s="22"/>
      <c r="P241" s="22">
        <v>1950</v>
      </c>
      <c r="Q241" s="22">
        <f t="shared" si="50"/>
        <v>1</v>
      </c>
      <c r="R241" s="23">
        <v>735</v>
      </c>
      <c r="S241" s="23" t="s">
        <v>311</v>
      </c>
      <c r="T241" s="23" t="s">
        <v>370</v>
      </c>
      <c r="U241" s="24">
        <v>798</v>
      </c>
      <c r="V241" s="24" t="str">
        <f t="shared" si="51"/>
        <v>no</v>
      </c>
      <c r="W241" s="24">
        <v>689</v>
      </c>
      <c r="X241" s="24" t="str">
        <f t="shared" si="52"/>
        <v>no</v>
      </c>
      <c r="Y241" s="24" t="s">
        <v>412</v>
      </c>
      <c r="Z241" s="24">
        <f t="shared" si="53"/>
        <v>0</v>
      </c>
      <c r="AA241" s="24">
        <v>1487</v>
      </c>
      <c r="AB241" s="24" t="s">
        <v>311</v>
      </c>
      <c r="AC241" s="24" t="s">
        <v>370</v>
      </c>
      <c r="AD241" s="25">
        <v>0</v>
      </c>
      <c r="AE241" s="25">
        <v>0</v>
      </c>
      <c r="AF241" s="25">
        <v>1</v>
      </c>
      <c r="AG241" s="25">
        <v>1</v>
      </c>
      <c r="AH241" s="25">
        <v>2</v>
      </c>
      <c r="AI241" s="25" t="s">
        <v>415</v>
      </c>
      <c r="AJ241" s="57">
        <v>7</v>
      </c>
      <c r="AK241" s="57" t="str">
        <f t="shared" si="54"/>
        <v>More</v>
      </c>
      <c r="AL241" s="57" t="s">
        <v>98</v>
      </c>
      <c r="AM241" s="57" t="str">
        <f t="shared" si="55"/>
        <v>Low</v>
      </c>
      <c r="AN241" s="62">
        <v>1</v>
      </c>
      <c r="AO241" s="62" t="str">
        <f t="shared" si="56"/>
        <v>Less</v>
      </c>
      <c r="AP241" s="62">
        <v>220</v>
      </c>
      <c r="AQ241" s="62" t="str">
        <f t="shared" si="57"/>
        <v>no</v>
      </c>
      <c r="AR241" s="62" t="str">
        <f t="shared" si="58"/>
        <v>Below Average</v>
      </c>
      <c r="AS241" s="64">
        <v>1</v>
      </c>
      <c r="AT241" s="68">
        <v>50.855085508550857</v>
      </c>
      <c r="AU241" s="68" t="str">
        <f t="shared" si="59"/>
        <v>Below Average</v>
      </c>
      <c r="AV241" s="66">
        <v>113000</v>
      </c>
      <c r="AW241" s="66">
        <v>2222</v>
      </c>
      <c r="AX241" s="66" t="s">
        <v>311</v>
      </c>
    </row>
    <row r="242" spans="1:50" customFormat="1" x14ac:dyDescent="0.2">
      <c r="A242">
        <v>241</v>
      </c>
      <c r="B242" s="12" t="s">
        <v>90</v>
      </c>
      <c r="C242" s="12" t="s">
        <v>90</v>
      </c>
      <c r="D242" s="12" t="s">
        <v>91</v>
      </c>
      <c r="E242" s="22">
        <v>8</v>
      </c>
      <c r="F242" s="22" t="s">
        <v>411</v>
      </c>
      <c r="G242" s="22" t="s">
        <v>115</v>
      </c>
      <c r="H242" s="22" t="str">
        <f t="shared" si="46"/>
        <v>1Story</v>
      </c>
      <c r="I242" s="22">
        <f t="shared" si="45"/>
        <v>69.182127006168557</v>
      </c>
      <c r="J242" s="22" t="str">
        <f t="shared" si="47"/>
        <v>Below Average</v>
      </c>
      <c r="K242" s="22">
        <v>5</v>
      </c>
      <c r="L242" s="22" t="str">
        <f t="shared" si="48"/>
        <v>Low</v>
      </c>
      <c r="M242" s="22">
        <v>2008</v>
      </c>
      <c r="N242" s="22">
        <f t="shared" si="49"/>
        <v>0</v>
      </c>
      <c r="O242" s="22"/>
      <c r="P242" s="22">
        <v>2008</v>
      </c>
      <c r="Q242" s="22">
        <f t="shared" si="50"/>
        <v>0</v>
      </c>
      <c r="R242" s="23">
        <v>1566</v>
      </c>
      <c r="S242" s="23" t="s">
        <v>311</v>
      </c>
      <c r="T242" s="23" t="s">
        <v>369</v>
      </c>
      <c r="U242" s="24">
        <v>1566</v>
      </c>
      <c r="V242" s="24" t="str">
        <f t="shared" si="51"/>
        <v>no</v>
      </c>
      <c r="W242" s="24">
        <v>0</v>
      </c>
      <c r="X242" s="24" t="str">
        <f t="shared" si="52"/>
        <v>no</v>
      </c>
      <c r="Y242" s="24" t="s">
        <v>413</v>
      </c>
      <c r="Z242" s="24">
        <f t="shared" si="53"/>
        <v>1</v>
      </c>
      <c r="AA242" s="24">
        <v>1566</v>
      </c>
      <c r="AB242" s="24" t="s">
        <v>311</v>
      </c>
      <c r="AC242" s="24" t="s">
        <v>369</v>
      </c>
      <c r="AD242" s="25">
        <v>1</v>
      </c>
      <c r="AE242" s="25">
        <v>0</v>
      </c>
      <c r="AF242" s="25">
        <v>2</v>
      </c>
      <c r="AG242" s="25">
        <v>0</v>
      </c>
      <c r="AH242" s="25">
        <v>3</v>
      </c>
      <c r="AI242" s="25" t="s">
        <v>414</v>
      </c>
      <c r="AJ242" s="57">
        <v>7</v>
      </c>
      <c r="AK242" s="57" t="str">
        <f t="shared" si="54"/>
        <v>More</v>
      </c>
      <c r="AL242" s="57" t="s">
        <v>97</v>
      </c>
      <c r="AM242" s="57" t="str">
        <f t="shared" si="55"/>
        <v>High</v>
      </c>
      <c r="AN242" s="62">
        <v>2</v>
      </c>
      <c r="AO242" s="62" t="str">
        <f t="shared" si="56"/>
        <v>More</v>
      </c>
      <c r="AP242" s="62">
        <v>750</v>
      </c>
      <c r="AQ242" s="62" t="str">
        <f t="shared" si="57"/>
        <v>no</v>
      </c>
      <c r="AR242" s="62" t="str">
        <f t="shared" si="58"/>
        <v>Above Average</v>
      </c>
      <c r="AS242" s="64">
        <v>0</v>
      </c>
      <c r="AT242" s="68">
        <v>83.812260536398469</v>
      </c>
      <c r="AU242" s="68" t="str">
        <f t="shared" si="59"/>
        <v>Above Average</v>
      </c>
      <c r="AV242" s="66">
        <v>262500</v>
      </c>
      <c r="AW242" s="66">
        <v>3132</v>
      </c>
      <c r="AX242" s="66" t="s">
        <v>311</v>
      </c>
    </row>
    <row r="243" spans="1:50" customFormat="1" x14ac:dyDescent="0.2">
      <c r="A243">
        <v>242</v>
      </c>
      <c r="B243" s="12" t="s">
        <v>90</v>
      </c>
      <c r="C243" s="12" t="s">
        <v>90</v>
      </c>
      <c r="D243" s="12" t="s">
        <v>91</v>
      </c>
      <c r="E243" s="22">
        <v>5</v>
      </c>
      <c r="F243" s="22" t="s">
        <v>195</v>
      </c>
      <c r="G243" s="22" t="s">
        <v>115</v>
      </c>
      <c r="H243" s="22" t="str">
        <f t="shared" si="46"/>
        <v>1Story</v>
      </c>
      <c r="I243" s="22">
        <f t="shared" si="45"/>
        <v>69.182127006168557</v>
      </c>
      <c r="J243" s="22" t="str">
        <f t="shared" si="47"/>
        <v>Below Average</v>
      </c>
      <c r="K243" s="22">
        <v>9</v>
      </c>
      <c r="L243" s="22" t="str">
        <f t="shared" si="48"/>
        <v>High</v>
      </c>
      <c r="M243" s="22">
        <v>1945</v>
      </c>
      <c r="N243" s="22">
        <f t="shared" si="49"/>
        <v>1</v>
      </c>
      <c r="O243" s="22"/>
      <c r="P243" s="22">
        <v>1997</v>
      </c>
      <c r="Q243" s="22">
        <f t="shared" si="50"/>
        <v>0</v>
      </c>
      <c r="R243" s="23">
        <v>686</v>
      </c>
      <c r="S243" s="23" t="s">
        <v>311</v>
      </c>
      <c r="T243" s="23" t="s">
        <v>370</v>
      </c>
      <c r="U243" s="24">
        <v>866</v>
      </c>
      <c r="V243" s="24" t="str">
        <f t="shared" si="51"/>
        <v>no</v>
      </c>
      <c r="W243" s="24">
        <v>0</v>
      </c>
      <c r="X243" s="24" t="str">
        <f t="shared" si="52"/>
        <v>no</v>
      </c>
      <c r="Y243" s="24" t="s">
        <v>413</v>
      </c>
      <c r="Z243" s="24">
        <f t="shared" si="53"/>
        <v>1</v>
      </c>
      <c r="AA243" s="24">
        <v>866</v>
      </c>
      <c r="AB243" s="24" t="s">
        <v>311</v>
      </c>
      <c r="AC243" s="24" t="s">
        <v>370</v>
      </c>
      <c r="AD243" s="25">
        <v>0</v>
      </c>
      <c r="AE243" s="25">
        <v>0</v>
      </c>
      <c r="AF243" s="25">
        <v>1</v>
      </c>
      <c r="AG243" s="25">
        <v>0</v>
      </c>
      <c r="AH243" s="25">
        <v>1</v>
      </c>
      <c r="AI243" s="25" t="s">
        <v>415</v>
      </c>
      <c r="AJ243" s="57">
        <v>4</v>
      </c>
      <c r="AK243" s="57" t="str">
        <f t="shared" si="54"/>
        <v>Less</v>
      </c>
      <c r="AL243" s="57" t="s">
        <v>97</v>
      </c>
      <c r="AM243" s="57" t="str">
        <f t="shared" si="55"/>
        <v>High</v>
      </c>
      <c r="AN243" s="62">
        <v>0</v>
      </c>
      <c r="AO243" s="62" t="str">
        <f t="shared" si="56"/>
        <v>Less</v>
      </c>
      <c r="AP243" s="62">
        <v>0</v>
      </c>
      <c r="AQ243" s="62" t="str">
        <f t="shared" si="57"/>
        <v>no</v>
      </c>
      <c r="AR243" s="62" t="str">
        <f t="shared" si="58"/>
        <v>Below Average</v>
      </c>
      <c r="AS243" s="64">
        <v>0</v>
      </c>
      <c r="AT243" s="68">
        <v>71.198453608247419</v>
      </c>
      <c r="AU243" s="68" t="str">
        <f t="shared" si="59"/>
        <v>Above Average</v>
      </c>
      <c r="AV243" s="66">
        <v>110500</v>
      </c>
      <c r="AW243" s="66">
        <v>1552</v>
      </c>
      <c r="AX243" s="66" t="s">
        <v>311</v>
      </c>
    </row>
    <row r="244" spans="1:50" customFormat="1" x14ac:dyDescent="0.2">
      <c r="A244">
        <v>243</v>
      </c>
      <c r="B244" s="12" t="s">
        <v>90</v>
      </c>
      <c r="C244" s="12" t="s">
        <v>90</v>
      </c>
      <c r="D244" s="12" t="s">
        <v>91</v>
      </c>
      <c r="E244" s="22">
        <v>5</v>
      </c>
      <c r="F244" s="22" t="s">
        <v>195</v>
      </c>
      <c r="G244" s="22" t="s">
        <v>132</v>
      </c>
      <c r="H244" s="22" t="str">
        <f t="shared" si="46"/>
        <v>1Story</v>
      </c>
      <c r="I244" s="22">
        <f t="shared" si="45"/>
        <v>59.315963337771507</v>
      </c>
      <c r="J244" s="22" t="str">
        <f t="shared" si="47"/>
        <v>Below Average</v>
      </c>
      <c r="K244" s="22">
        <v>4</v>
      </c>
      <c r="L244" s="22" t="str">
        <f t="shared" si="48"/>
        <v>Low</v>
      </c>
      <c r="M244" s="22">
        <v>1900</v>
      </c>
      <c r="N244" s="22">
        <f t="shared" si="49"/>
        <v>1</v>
      </c>
      <c r="O244" s="22"/>
      <c r="P244" s="22">
        <v>1950</v>
      </c>
      <c r="Q244" s="22">
        <f t="shared" si="50"/>
        <v>1</v>
      </c>
      <c r="R244" s="23">
        <v>540</v>
      </c>
      <c r="S244" s="23" t="s">
        <v>311</v>
      </c>
      <c r="T244" s="23" t="s">
        <v>370</v>
      </c>
      <c r="U244" s="24">
        <v>889</v>
      </c>
      <c r="V244" s="24" t="str">
        <f t="shared" si="51"/>
        <v>no</v>
      </c>
      <c r="W244" s="24">
        <v>551</v>
      </c>
      <c r="X244" s="24" t="str">
        <f t="shared" si="52"/>
        <v>no</v>
      </c>
      <c r="Y244" s="24" t="s">
        <v>412</v>
      </c>
      <c r="Z244" s="24">
        <f t="shared" si="53"/>
        <v>0</v>
      </c>
      <c r="AA244" s="24">
        <v>1440</v>
      </c>
      <c r="AB244" s="24" t="s">
        <v>311</v>
      </c>
      <c r="AC244" s="24" t="s">
        <v>370</v>
      </c>
      <c r="AD244" s="25">
        <v>0</v>
      </c>
      <c r="AE244" s="25">
        <v>0</v>
      </c>
      <c r="AF244" s="25">
        <v>1</v>
      </c>
      <c r="AG244" s="25">
        <v>0</v>
      </c>
      <c r="AH244" s="25">
        <v>1</v>
      </c>
      <c r="AI244" s="25" t="s">
        <v>415</v>
      </c>
      <c r="AJ244" s="57">
        <v>6</v>
      </c>
      <c r="AK244" s="57" t="str">
        <f t="shared" si="54"/>
        <v>More</v>
      </c>
      <c r="AL244" s="57" t="s">
        <v>98</v>
      </c>
      <c r="AM244" s="57" t="str">
        <f t="shared" si="55"/>
        <v>Low</v>
      </c>
      <c r="AN244" s="62">
        <v>1</v>
      </c>
      <c r="AO244" s="62" t="str">
        <f t="shared" si="56"/>
        <v>Less</v>
      </c>
      <c r="AP244" s="62">
        <v>352</v>
      </c>
      <c r="AQ244" s="62" t="str">
        <f t="shared" si="57"/>
        <v>no</v>
      </c>
      <c r="AR244" s="62" t="str">
        <f t="shared" si="58"/>
        <v>Below Average</v>
      </c>
      <c r="AS244" s="64">
        <v>0</v>
      </c>
      <c r="AT244" s="68">
        <v>39.898989898989896</v>
      </c>
      <c r="AU244" s="68" t="str">
        <f t="shared" si="59"/>
        <v>Below Average</v>
      </c>
      <c r="AV244" s="66">
        <v>79000</v>
      </c>
      <c r="AW244" s="66">
        <v>1980</v>
      </c>
      <c r="AX244" s="66" t="s">
        <v>311</v>
      </c>
    </row>
    <row r="245" spans="1:50" customFormat="1" x14ac:dyDescent="0.2">
      <c r="A245">
        <v>244</v>
      </c>
      <c r="B245" s="12" t="s">
        <v>90</v>
      </c>
      <c r="C245" s="12" t="s">
        <v>90</v>
      </c>
      <c r="D245" s="12" t="s">
        <v>179</v>
      </c>
      <c r="E245" s="22">
        <v>6</v>
      </c>
      <c r="F245" s="22" t="s">
        <v>195</v>
      </c>
      <c r="G245" s="22" t="s">
        <v>92</v>
      </c>
      <c r="H245" s="22" t="str">
        <f t="shared" si="46"/>
        <v>2Story</v>
      </c>
      <c r="I245" s="22">
        <f t="shared" si="45"/>
        <v>75.988545402704759</v>
      </c>
      <c r="J245" s="22" t="str">
        <f t="shared" si="47"/>
        <v>Above Average</v>
      </c>
      <c r="K245" s="22">
        <v>6</v>
      </c>
      <c r="L245" s="22" t="str">
        <f t="shared" si="48"/>
        <v>High</v>
      </c>
      <c r="M245" s="22">
        <v>1980</v>
      </c>
      <c r="N245" s="22">
        <f t="shared" si="49"/>
        <v>0</v>
      </c>
      <c r="O245" s="22"/>
      <c r="P245" s="22">
        <v>1980</v>
      </c>
      <c r="Q245" s="22">
        <f t="shared" si="50"/>
        <v>0</v>
      </c>
      <c r="R245" s="23">
        <v>626</v>
      </c>
      <c r="S245" s="23" t="s">
        <v>311</v>
      </c>
      <c r="T245" s="23" t="s">
        <v>370</v>
      </c>
      <c r="U245" s="24">
        <v>626</v>
      </c>
      <c r="V245" s="24" t="str">
        <f t="shared" si="51"/>
        <v>no</v>
      </c>
      <c r="W245" s="24">
        <v>591</v>
      </c>
      <c r="X245" s="24" t="str">
        <f t="shared" si="52"/>
        <v>no</v>
      </c>
      <c r="Y245" s="24" t="s">
        <v>412</v>
      </c>
      <c r="Z245" s="24">
        <f t="shared" si="53"/>
        <v>0</v>
      </c>
      <c r="AA245" s="24">
        <v>1217</v>
      </c>
      <c r="AB245" s="24" t="s">
        <v>311</v>
      </c>
      <c r="AC245" s="24" t="s">
        <v>370</v>
      </c>
      <c r="AD245" s="25">
        <v>0</v>
      </c>
      <c r="AE245" s="25">
        <v>0</v>
      </c>
      <c r="AF245" s="25">
        <v>1</v>
      </c>
      <c r="AG245" s="25">
        <v>1</v>
      </c>
      <c r="AH245" s="25">
        <v>2</v>
      </c>
      <c r="AI245" s="25" t="s">
        <v>415</v>
      </c>
      <c r="AJ245" s="57">
        <v>6</v>
      </c>
      <c r="AK245" s="57" t="str">
        <f t="shared" si="54"/>
        <v>More</v>
      </c>
      <c r="AL245" s="57" t="s">
        <v>98</v>
      </c>
      <c r="AM245" s="57" t="str">
        <f t="shared" si="55"/>
        <v>Low</v>
      </c>
      <c r="AN245" s="62">
        <v>1</v>
      </c>
      <c r="AO245" s="62" t="str">
        <f t="shared" si="56"/>
        <v>Less</v>
      </c>
      <c r="AP245" s="62">
        <v>288</v>
      </c>
      <c r="AQ245" s="62" t="str">
        <f t="shared" si="57"/>
        <v>no</v>
      </c>
      <c r="AR245" s="62" t="str">
        <f t="shared" si="58"/>
        <v>Below Average</v>
      </c>
      <c r="AS245" s="64">
        <v>1</v>
      </c>
      <c r="AT245" s="68">
        <v>65.111231687466088</v>
      </c>
      <c r="AU245" s="68" t="str">
        <f t="shared" si="59"/>
        <v>Below Average</v>
      </c>
      <c r="AV245" s="66">
        <v>120000</v>
      </c>
      <c r="AW245" s="66">
        <v>1843</v>
      </c>
      <c r="AX245" s="66" t="s">
        <v>311</v>
      </c>
    </row>
    <row r="246" spans="1:50" customFormat="1" x14ac:dyDescent="0.2">
      <c r="A246">
        <v>245</v>
      </c>
      <c r="B246" s="12" t="s">
        <v>90</v>
      </c>
      <c r="C246" s="12" t="s">
        <v>90</v>
      </c>
      <c r="D246" s="12" t="s">
        <v>91</v>
      </c>
      <c r="E246" s="22">
        <v>7</v>
      </c>
      <c r="F246" s="22" t="s">
        <v>411</v>
      </c>
      <c r="G246" s="22" t="s">
        <v>92</v>
      </c>
      <c r="H246" s="22" t="str">
        <f t="shared" si="46"/>
        <v>2Story</v>
      </c>
      <c r="I246" s="22">
        <f t="shared" si="45"/>
        <v>75.988545402704759</v>
      </c>
      <c r="J246" s="22" t="str">
        <f t="shared" si="47"/>
        <v>Above Average</v>
      </c>
      <c r="K246" s="22">
        <v>5</v>
      </c>
      <c r="L246" s="22" t="str">
        <f t="shared" si="48"/>
        <v>Low</v>
      </c>
      <c r="M246" s="22">
        <v>1994</v>
      </c>
      <c r="N246" s="22">
        <f t="shared" si="49"/>
        <v>0</v>
      </c>
      <c r="O246" s="22"/>
      <c r="P246" s="22">
        <v>2002</v>
      </c>
      <c r="Q246" s="22">
        <f t="shared" si="50"/>
        <v>0</v>
      </c>
      <c r="R246" s="23">
        <v>948</v>
      </c>
      <c r="S246" s="23" t="s">
        <v>311</v>
      </c>
      <c r="T246" s="23" t="s">
        <v>370</v>
      </c>
      <c r="U246" s="24">
        <v>1222</v>
      </c>
      <c r="V246" s="24" t="str">
        <f t="shared" si="51"/>
        <v>no</v>
      </c>
      <c r="W246" s="24">
        <v>888</v>
      </c>
      <c r="X246" s="24" t="str">
        <f t="shared" si="52"/>
        <v>no</v>
      </c>
      <c r="Y246" s="24" t="s">
        <v>412</v>
      </c>
      <c r="Z246" s="24">
        <f t="shared" si="53"/>
        <v>1</v>
      </c>
      <c r="AA246" s="24">
        <v>2110</v>
      </c>
      <c r="AB246" s="24" t="s">
        <v>311</v>
      </c>
      <c r="AC246" s="24" t="s">
        <v>369</v>
      </c>
      <c r="AD246" s="25">
        <v>1</v>
      </c>
      <c r="AE246" s="25">
        <v>0</v>
      </c>
      <c r="AF246" s="25">
        <v>2</v>
      </c>
      <c r="AG246" s="25">
        <v>1</v>
      </c>
      <c r="AH246" s="25">
        <v>4</v>
      </c>
      <c r="AI246" s="25" t="s">
        <v>414</v>
      </c>
      <c r="AJ246" s="57">
        <v>8</v>
      </c>
      <c r="AK246" s="57" t="str">
        <f t="shared" si="54"/>
        <v>More</v>
      </c>
      <c r="AL246" s="57" t="s">
        <v>97</v>
      </c>
      <c r="AM246" s="57" t="str">
        <f t="shared" si="55"/>
        <v>High</v>
      </c>
      <c r="AN246" s="62">
        <v>2</v>
      </c>
      <c r="AO246" s="62" t="str">
        <f t="shared" si="56"/>
        <v>More</v>
      </c>
      <c r="AP246" s="62">
        <v>463</v>
      </c>
      <c r="AQ246" s="62" t="str">
        <f t="shared" si="57"/>
        <v>no</v>
      </c>
      <c r="AR246" s="62" t="str">
        <f t="shared" si="58"/>
        <v>Below Average</v>
      </c>
      <c r="AS246" s="64">
        <v>2</v>
      </c>
      <c r="AT246" s="68">
        <v>67.037279267495094</v>
      </c>
      <c r="AU246" s="68" t="str">
        <f t="shared" si="59"/>
        <v>Below Average</v>
      </c>
      <c r="AV246" s="66">
        <v>205000</v>
      </c>
      <c r="AW246" s="66">
        <v>3058</v>
      </c>
      <c r="AX246" s="66" t="s">
        <v>311</v>
      </c>
    </row>
    <row r="247" spans="1:50" customFormat="1" x14ac:dyDescent="0.2">
      <c r="A247">
        <v>246</v>
      </c>
      <c r="B247" s="12" t="s">
        <v>90</v>
      </c>
      <c r="C247" s="12" t="s">
        <v>90</v>
      </c>
      <c r="D247" s="12" t="s">
        <v>91</v>
      </c>
      <c r="E247" s="22">
        <v>7</v>
      </c>
      <c r="F247" s="22" t="s">
        <v>411</v>
      </c>
      <c r="G247" s="22" t="s">
        <v>115</v>
      </c>
      <c r="H247" s="22" t="str">
        <f t="shared" si="46"/>
        <v>1Story</v>
      </c>
      <c r="I247" s="22">
        <f t="shared" si="45"/>
        <v>69.182127006168557</v>
      </c>
      <c r="J247" s="22" t="str">
        <f t="shared" si="47"/>
        <v>Below Average</v>
      </c>
      <c r="K247" s="22">
        <v>5</v>
      </c>
      <c r="L247" s="22" t="str">
        <f t="shared" si="48"/>
        <v>Low</v>
      </c>
      <c r="M247" s="22">
        <v>1988</v>
      </c>
      <c r="N247" s="22">
        <f t="shared" si="49"/>
        <v>0</v>
      </c>
      <c r="O247" s="22"/>
      <c r="P247" s="22">
        <v>1988</v>
      </c>
      <c r="Q247" s="22">
        <f t="shared" si="50"/>
        <v>0</v>
      </c>
      <c r="R247" s="23">
        <v>1845</v>
      </c>
      <c r="S247" s="23" t="s">
        <v>311</v>
      </c>
      <c r="T247" s="23" t="s">
        <v>369</v>
      </c>
      <c r="U247" s="24">
        <v>1872</v>
      </c>
      <c r="V247" s="24" t="str">
        <f t="shared" si="51"/>
        <v>no</v>
      </c>
      <c r="W247" s="24">
        <v>0</v>
      </c>
      <c r="X247" s="24" t="str">
        <f t="shared" si="52"/>
        <v>no</v>
      </c>
      <c r="Y247" s="24" t="s">
        <v>413</v>
      </c>
      <c r="Z247" s="24">
        <f t="shared" si="53"/>
        <v>0</v>
      </c>
      <c r="AA247" s="24">
        <v>1872</v>
      </c>
      <c r="AB247" s="24" t="s">
        <v>311</v>
      </c>
      <c r="AC247" s="24" t="s">
        <v>369</v>
      </c>
      <c r="AD247" s="25">
        <v>0</v>
      </c>
      <c r="AE247" s="25">
        <v>1</v>
      </c>
      <c r="AF247" s="25">
        <v>2</v>
      </c>
      <c r="AG247" s="25">
        <v>0</v>
      </c>
      <c r="AH247" s="25">
        <v>3</v>
      </c>
      <c r="AI247" s="25" t="s">
        <v>414</v>
      </c>
      <c r="AJ247" s="57">
        <v>6</v>
      </c>
      <c r="AK247" s="57" t="str">
        <f t="shared" si="54"/>
        <v>More</v>
      </c>
      <c r="AL247" s="57" t="s">
        <v>98</v>
      </c>
      <c r="AM247" s="57" t="str">
        <f t="shared" si="55"/>
        <v>Low</v>
      </c>
      <c r="AN247" s="62">
        <v>2</v>
      </c>
      <c r="AO247" s="62" t="str">
        <f t="shared" si="56"/>
        <v>More</v>
      </c>
      <c r="AP247" s="62">
        <v>604</v>
      </c>
      <c r="AQ247" s="62" t="str">
        <f t="shared" si="57"/>
        <v>no</v>
      </c>
      <c r="AR247" s="62" t="str">
        <f t="shared" si="58"/>
        <v>Above Average</v>
      </c>
      <c r="AS247" s="64">
        <v>1</v>
      </c>
      <c r="AT247" s="68">
        <v>64.971751412429384</v>
      </c>
      <c r="AU247" s="68" t="str">
        <f t="shared" si="59"/>
        <v>Below Average</v>
      </c>
      <c r="AV247" s="66">
        <v>241500</v>
      </c>
      <c r="AW247" s="66">
        <v>3717</v>
      </c>
      <c r="AX247" s="66" t="s">
        <v>311</v>
      </c>
    </row>
    <row r="248" spans="1:50" customFormat="1" x14ac:dyDescent="0.2">
      <c r="A248">
        <v>247</v>
      </c>
      <c r="B248" s="12" t="s">
        <v>90</v>
      </c>
      <c r="C248" s="12" t="s">
        <v>90</v>
      </c>
      <c r="D248" s="12" t="s">
        <v>149</v>
      </c>
      <c r="E248" s="22">
        <v>6</v>
      </c>
      <c r="F248" s="22" t="s">
        <v>195</v>
      </c>
      <c r="G248" s="22" t="s">
        <v>92</v>
      </c>
      <c r="H248" s="22" t="str">
        <f t="shared" si="46"/>
        <v>2Story</v>
      </c>
      <c r="I248" s="22">
        <f t="shared" si="45"/>
        <v>75.988545402704759</v>
      </c>
      <c r="J248" s="22" t="str">
        <f t="shared" si="47"/>
        <v>Above Average</v>
      </c>
      <c r="K248" s="22">
        <v>8</v>
      </c>
      <c r="L248" s="22" t="str">
        <f t="shared" si="48"/>
        <v>High</v>
      </c>
      <c r="M248" s="22">
        <v>1910</v>
      </c>
      <c r="N248" s="22">
        <f t="shared" si="49"/>
        <v>1</v>
      </c>
      <c r="O248" s="22"/>
      <c r="P248" s="22">
        <v>1950</v>
      </c>
      <c r="Q248" s="22">
        <f t="shared" si="50"/>
        <v>1</v>
      </c>
      <c r="R248" s="23">
        <v>1020</v>
      </c>
      <c r="S248" s="23" t="s">
        <v>311</v>
      </c>
      <c r="T248" s="23" t="s">
        <v>370</v>
      </c>
      <c r="U248" s="24">
        <v>908</v>
      </c>
      <c r="V248" s="24" t="str">
        <f t="shared" si="51"/>
        <v>no</v>
      </c>
      <c r="W248" s="24">
        <v>1020</v>
      </c>
      <c r="X248" s="24" t="str">
        <f t="shared" si="52"/>
        <v>no</v>
      </c>
      <c r="Y248" s="24" t="s">
        <v>412</v>
      </c>
      <c r="Z248" s="24">
        <f t="shared" si="53"/>
        <v>0</v>
      </c>
      <c r="AA248" s="24">
        <v>1928</v>
      </c>
      <c r="AB248" s="24" t="s">
        <v>311</v>
      </c>
      <c r="AC248" s="24" t="s">
        <v>369</v>
      </c>
      <c r="AD248" s="25">
        <v>0</v>
      </c>
      <c r="AE248" s="25">
        <v>0</v>
      </c>
      <c r="AF248" s="25">
        <v>2</v>
      </c>
      <c r="AG248" s="25">
        <v>0</v>
      </c>
      <c r="AH248" s="25">
        <v>2</v>
      </c>
      <c r="AI248" s="25" t="s">
        <v>415</v>
      </c>
      <c r="AJ248" s="57">
        <v>9</v>
      </c>
      <c r="AK248" s="57" t="str">
        <f t="shared" si="54"/>
        <v>More</v>
      </c>
      <c r="AL248" s="57" t="s">
        <v>147</v>
      </c>
      <c r="AM248" s="57" t="str">
        <f t="shared" si="55"/>
        <v>Low</v>
      </c>
      <c r="AN248" s="62">
        <v>1</v>
      </c>
      <c r="AO248" s="62" t="str">
        <f t="shared" si="56"/>
        <v>Less</v>
      </c>
      <c r="AP248" s="62">
        <v>440</v>
      </c>
      <c r="AQ248" s="62" t="str">
        <f t="shared" si="57"/>
        <v>no</v>
      </c>
      <c r="AR248" s="62" t="str">
        <f t="shared" si="58"/>
        <v>Below Average</v>
      </c>
      <c r="AS248" s="64">
        <v>0</v>
      </c>
      <c r="AT248" s="68">
        <v>46.472184531886022</v>
      </c>
      <c r="AU248" s="68" t="str">
        <f t="shared" si="59"/>
        <v>Below Average</v>
      </c>
      <c r="AV248" s="66">
        <v>137000</v>
      </c>
      <c r="AW248" s="66">
        <v>2948</v>
      </c>
      <c r="AX248" s="66" t="s">
        <v>311</v>
      </c>
    </row>
    <row r="249" spans="1:50" customFormat="1" x14ac:dyDescent="0.2">
      <c r="A249">
        <v>248</v>
      </c>
      <c r="B249" s="12" t="s">
        <v>90</v>
      </c>
      <c r="C249" s="12" t="s">
        <v>90</v>
      </c>
      <c r="D249" s="12" t="s">
        <v>91</v>
      </c>
      <c r="E249" s="22">
        <v>6</v>
      </c>
      <c r="F249" s="22" t="s">
        <v>195</v>
      </c>
      <c r="G249" s="22" t="s">
        <v>115</v>
      </c>
      <c r="H249" s="22" t="str">
        <f t="shared" si="46"/>
        <v>1Story</v>
      </c>
      <c r="I249" s="22">
        <f t="shared" si="45"/>
        <v>69.182127006168557</v>
      </c>
      <c r="J249" s="22" t="str">
        <f t="shared" si="47"/>
        <v>Below Average</v>
      </c>
      <c r="K249" s="22">
        <v>5</v>
      </c>
      <c r="L249" s="22" t="str">
        <f t="shared" si="48"/>
        <v>Low</v>
      </c>
      <c r="M249" s="22">
        <v>1954</v>
      </c>
      <c r="N249" s="22">
        <f t="shared" si="49"/>
        <v>1</v>
      </c>
      <c r="O249" s="22"/>
      <c r="P249" s="22">
        <v>1954</v>
      </c>
      <c r="Q249" s="22">
        <f t="shared" si="50"/>
        <v>1</v>
      </c>
      <c r="R249" s="23">
        <v>1367</v>
      </c>
      <c r="S249" s="23" t="s">
        <v>311</v>
      </c>
      <c r="T249" s="23" t="s">
        <v>369</v>
      </c>
      <c r="U249" s="24">
        <v>1375</v>
      </c>
      <c r="V249" s="24" t="str">
        <f t="shared" si="51"/>
        <v>no</v>
      </c>
      <c r="W249" s="24">
        <v>0</v>
      </c>
      <c r="X249" s="24" t="str">
        <f t="shared" si="52"/>
        <v>no</v>
      </c>
      <c r="Y249" s="24" t="s">
        <v>413</v>
      </c>
      <c r="Z249" s="24">
        <f t="shared" si="53"/>
        <v>1</v>
      </c>
      <c r="AA249" s="24">
        <v>1375</v>
      </c>
      <c r="AB249" s="24" t="s">
        <v>311</v>
      </c>
      <c r="AC249" s="24" t="s">
        <v>370</v>
      </c>
      <c r="AD249" s="25">
        <v>0</v>
      </c>
      <c r="AE249" s="25">
        <v>0</v>
      </c>
      <c r="AF249" s="25">
        <v>1</v>
      </c>
      <c r="AG249" s="25">
        <v>0</v>
      </c>
      <c r="AH249" s="25">
        <v>1</v>
      </c>
      <c r="AI249" s="25" t="s">
        <v>415</v>
      </c>
      <c r="AJ249" s="57">
        <v>5</v>
      </c>
      <c r="AK249" s="57" t="str">
        <f t="shared" si="54"/>
        <v>Less</v>
      </c>
      <c r="AL249" s="57" t="s">
        <v>98</v>
      </c>
      <c r="AM249" s="57" t="str">
        <f t="shared" si="55"/>
        <v>Low</v>
      </c>
      <c r="AN249" s="62">
        <v>2</v>
      </c>
      <c r="AO249" s="62" t="str">
        <f t="shared" si="56"/>
        <v>More</v>
      </c>
      <c r="AP249" s="62">
        <v>451</v>
      </c>
      <c r="AQ249" s="62" t="str">
        <f t="shared" si="57"/>
        <v>no</v>
      </c>
      <c r="AR249" s="62" t="str">
        <f t="shared" si="58"/>
        <v>Below Average</v>
      </c>
      <c r="AS249" s="64">
        <v>1</v>
      </c>
      <c r="AT249" s="68">
        <v>51.057622173595917</v>
      </c>
      <c r="AU249" s="68" t="str">
        <f t="shared" si="59"/>
        <v>Below Average</v>
      </c>
      <c r="AV249" s="66">
        <v>140000</v>
      </c>
      <c r="AW249" s="66">
        <v>2742</v>
      </c>
      <c r="AX249" s="66" t="s">
        <v>311</v>
      </c>
    </row>
    <row r="250" spans="1:50" customFormat="1" x14ac:dyDescent="0.2">
      <c r="A250">
        <v>249</v>
      </c>
      <c r="B250" s="12" t="s">
        <v>90</v>
      </c>
      <c r="C250" s="12" t="s">
        <v>90</v>
      </c>
      <c r="D250" s="12" t="s">
        <v>91</v>
      </c>
      <c r="E250" s="22">
        <v>7</v>
      </c>
      <c r="F250" s="22" t="s">
        <v>411</v>
      </c>
      <c r="G250" s="22" t="s">
        <v>92</v>
      </c>
      <c r="H250" s="22" t="str">
        <f t="shared" si="46"/>
        <v>2Story</v>
      </c>
      <c r="I250" s="22">
        <f t="shared" si="45"/>
        <v>75.988545402704759</v>
      </c>
      <c r="J250" s="22" t="str">
        <f t="shared" si="47"/>
        <v>Above Average</v>
      </c>
      <c r="K250" s="22">
        <v>5</v>
      </c>
      <c r="L250" s="22" t="str">
        <f t="shared" si="48"/>
        <v>Low</v>
      </c>
      <c r="M250" s="22">
        <v>2003</v>
      </c>
      <c r="N250" s="22">
        <f t="shared" si="49"/>
        <v>0</v>
      </c>
      <c r="O250" s="22"/>
      <c r="P250" s="22">
        <v>2003</v>
      </c>
      <c r="Q250" s="22">
        <f t="shared" si="50"/>
        <v>0</v>
      </c>
      <c r="R250" s="23">
        <v>840</v>
      </c>
      <c r="S250" s="23" t="s">
        <v>311</v>
      </c>
      <c r="T250" s="23" t="s">
        <v>370</v>
      </c>
      <c r="U250" s="24">
        <v>840</v>
      </c>
      <c r="V250" s="24" t="str">
        <f t="shared" si="51"/>
        <v>no</v>
      </c>
      <c r="W250" s="24">
        <v>828</v>
      </c>
      <c r="X250" s="24" t="str">
        <f t="shared" si="52"/>
        <v>no</v>
      </c>
      <c r="Y250" s="24" t="s">
        <v>412</v>
      </c>
      <c r="Z250" s="24">
        <f t="shared" si="53"/>
        <v>1</v>
      </c>
      <c r="AA250" s="24">
        <v>1668</v>
      </c>
      <c r="AB250" s="24" t="s">
        <v>311</v>
      </c>
      <c r="AC250" s="24" t="s">
        <v>369</v>
      </c>
      <c r="AD250" s="25">
        <v>0</v>
      </c>
      <c r="AE250" s="25">
        <v>0</v>
      </c>
      <c r="AF250" s="25">
        <v>2</v>
      </c>
      <c r="AG250" s="25">
        <v>1</v>
      </c>
      <c r="AH250" s="25">
        <v>3</v>
      </c>
      <c r="AI250" s="25" t="s">
        <v>414</v>
      </c>
      <c r="AJ250" s="57">
        <v>8</v>
      </c>
      <c r="AK250" s="57" t="str">
        <f t="shared" si="54"/>
        <v>More</v>
      </c>
      <c r="AL250" s="57" t="s">
        <v>97</v>
      </c>
      <c r="AM250" s="57" t="str">
        <f t="shared" si="55"/>
        <v>High</v>
      </c>
      <c r="AN250" s="62">
        <v>2</v>
      </c>
      <c r="AO250" s="62" t="str">
        <f t="shared" si="56"/>
        <v>More</v>
      </c>
      <c r="AP250" s="62">
        <v>500</v>
      </c>
      <c r="AQ250" s="62" t="str">
        <f t="shared" si="57"/>
        <v>no</v>
      </c>
      <c r="AR250" s="62" t="str">
        <f t="shared" si="58"/>
        <v>Above Average</v>
      </c>
      <c r="AS250" s="64">
        <v>0</v>
      </c>
      <c r="AT250" s="68">
        <v>71.770334928229659</v>
      </c>
      <c r="AU250" s="68" t="str">
        <f t="shared" si="59"/>
        <v>Above Average</v>
      </c>
      <c r="AV250" s="66">
        <v>180000</v>
      </c>
      <c r="AW250" s="66">
        <v>2508</v>
      </c>
      <c r="AX250" s="66" t="s">
        <v>311</v>
      </c>
    </row>
    <row r="251" spans="1:50" customFormat="1" x14ac:dyDescent="0.2">
      <c r="A251">
        <v>250</v>
      </c>
      <c r="B251" s="12" t="s">
        <v>90</v>
      </c>
      <c r="C251" s="12" t="s">
        <v>90</v>
      </c>
      <c r="D251" s="12" t="s">
        <v>91</v>
      </c>
      <c r="E251" s="22">
        <v>6</v>
      </c>
      <c r="F251" s="22" t="s">
        <v>195</v>
      </c>
      <c r="G251" s="22" t="s">
        <v>132</v>
      </c>
      <c r="H251" s="22" t="str">
        <f t="shared" si="46"/>
        <v>1Story</v>
      </c>
      <c r="I251" s="22">
        <f t="shared" si="45"/>
        <v>59.315963337771507</v>
      </c>
      <c r="J251" s="22" t="str">
        <f t="shared" si="47"/>
        <v>Below Average</v>
      </c>
      <c r="K251" s="22">
        <v>7</v>
      </c>
      <c r="L251" s="22" t="str">
        <f t="shared" si="48"/>
        <v>High</v>
      </c>
      <c r="M251" s="22">
        <v>1958</v>
      </c>
      <c r="N251" s="22">
        <f t="shared" si="49"/>
        <v>0</v>
      </c>
      <c r="O251" s="22"/>
      <c r="P251" s="22">
        <v>2006</v>
      </c>
      <c r="Q251" s="22">
        <f t="shared" si="50"/>
        <v>0</v>
      </c>
      <c r="R251" s="23">
        <v>1444</v>
      </c>
      <c r="S251" s="23" t="s">
        <v>311</v>
      </c>
      <c r="T251" s="23" t="s">
        <v>369</v>
      </c>
      <c r="U251" s="24">
        <v>1444</v>
      </c>
      <c r="V251" s="24" t="str">
        <f t="shared" si="51"/>
        <v>no</v>
      </c>
      <c r="W251" s="24">
        <v>700</v>
      </c>
      <c r="X251" s="24" t="str">
        <f t="shared" si="52"/>
        <v>no</v>
      </c>
      <c r="Y251" s="24" t="s">
        <v>412</v>
      </c>
      <c r="Z251" s="24">
        <f t="shared" si="53"/>
        <v>0</v>
      </c>
      <c r="AA251" s="24">
        <v>2144</v>
      </c>
      <c r="AB251" s="24" t="s">
        <v>311</v>
      </c>
      <c r="AC251" s="24" t="s">
        <v>369</v>
      </c>
      <c r="AD251" s="25">
        <v>0</v>
      </c>
      <c r="AE251" s="25">
        <v>1</v>
      </c>
      <c r="AF251" s="25">
        <v>2</v>
      </c>
      <c r="AG251" s="25">
        <v>0</v>
      </c>
      <c r="AH251" s="25">
        <v>3</v>
      </c>
      <c r="AI251" s="25" t="s">
        <v>414</v>
      </c>
      <c r="AJ251" s="57">
        <v>7</v>
      </c>
      <c r="AK251" s="57" t="str">
        <f t="shared" si="54"/>
        <v>More</v>
      </c>
      <c r="AL251" s="57" t="s">
        <v>97</v>
      </c>
      <c r="AM251" s="57" t="str">
        <f t="shared" si="55"/>
        <v>High</v>
      </c>
      <c r="AN251" s="62">
        <v>2</v>
      </c>
      <c r="AO251" s="62" t="str">
        <f t="shared" si="56"/>
        <v>More</v>
      </c>
      <c r="AP251" s="62">
        <v>389</v>
      </c>
      <c r="AQ251" s="62" t="str">
        <f t="shared" si="57"/>
        <v>no</v>
      </c>
      <c r="AR251" s="62" t="str">
        <f t="shared" si="58"/>
        <v>Below Average</v>
      </c>
      <c r="AS251" s="64">
        <v>2</v>
      </c>
      <c r="AT251" s="68">
        <v>77.201783723522851</v>
      </c>
      <c r="AU251" s="68" t="str">
        <f t="shared" si="59"/>
        <v>Above Average</v>
      </c>
      <c r="AV251" s="66">
        <v>277000</v>
      </c>
      <c r="AW251" s="66">
        <v>3588</v>
      </c>
      <c r="AX251" s="66" t="s">
        <v>311</v>
      </c>
    </row>
    <row r="252" spans="1:50" customFormat="1" x14ac:dyDescent="0.2">
      <c r="A252">
        <v>251</v>
      </c>
      <c r="B252" s="12" t="s">
        <v>90</v>
      </c>
      <c r="C252" s="12" t="s">
        <v>90</v>
      </c>
      <c r="D252" s="12" t="s">
        <v>91</v>
      </c>
      <c r="E252" s="22">
        <v>3</v>
      </c>
      <c r="F252" s="22" t="s">
        <v>195</v>
      </c>
      <c r="G252" s="22" t="s">
        <v>115</v>
      </c>
      <c r="H252" s="22" t="str">
        <f t="shared" si="46"/>
        <v>1Story</v>
      </c>
      <c r="I252" s="22">
        <f t="shared" si="45"/>
        <v>69.182127006168557</v>
      </c>
      <c r="J252" s="22" t="str">
        <f t="shared" si="47"/>
        <v>Below Average</v>
      </c>
      <c r="K252" s="22">
        <v>2</v>
      </c>
      <c r="L252" s="22" t="str">
        <f t="shared" si="48"/>
        <v>Low</v>
      </c>
      <c r="M252" s="22">
        <v>1940</v>
      </c>
      <c r="N252" s="22">
        <f t="shared" si="49"/>
        <v>1</v>
      </c>
      <c r="O252" s="22"/>
      <c r="P252" s="22">
        <v>1966</v>
      </c>
      <c r="Q252" s="22">
        <f t="shared" si="50"/>
        <v>0</v>
      </c>
      <c r="R252" s="23">
        <v>728</v>
      </c>
      <c r="S252" s="23" t="s">
        <v>311</v>
      </c>
      <c r="T252" s="23" t="s">
        <v>370</v>
      </c>
      <c r="U252" s="24">
        <v>1306</v>
      </c>
      <c r="V252" s="24" t="str">
        <f t="shared" si="51"/>
        <v>no</v>
      </c>
      <c r="W252" s="24">
        <v>0</v>
      </c>
      <c r="X252" s="24" t="str">
        <f t="shared" si="52"/>
        <v>no</v>
      </c>
      <c r="Y252" s="24" t="s">
        <v>413</v>
      </c>
      <c r="Z252" s="24">
        <f t="shared" si="53"/>
        <v>1</v>
      </c>
      <c r="AA252" s="24">
        <v>1306</v>
      </c>
      <c r="AB252" s="24" t="s">
        <v>311</v>
      </c>
      <c r="AC252" s="24" t="s">
        <v>370</v>
      </c>
      <c r="AD252" s="25">
        <v>0</v>
      </c>
      <c r="AE252" s="25">
        <v>0</v>
      </c>
      <c r="AF252" s="25">
        <v>1</v>
      </c>
      <c r="AG252" s="25">
        <v>0</v>
      </c>
      <c r="AH252" s="25">
        <v>1</v>
      </c>
      <c r="AI252" s="25" t="s">
        <v>415</v>
      </c>
      <c r="AJ252" s="57">
        <v>6</v>
      </c>
      <c r="AK252" s="57" t="str">
        <f t="shared" si="54"/>
        <v>More</v>
      </c>
      <c r="AL252" s="57" t="s">
        <v>147</v>
      </c>
      <c r="AM252" s="57" t="str">
        <f t="shared" si="55"/>
        <v>Low</v>
      </c>
      <c r="AN252" s="62">
        <v>0</v>
      </c>
      <c r="AO252" s="62" t="str">
        <f t="shared" si="56"/>
        <v>Less</v>
      </c>
      <c r="AP252" s="62">
        <v>0</v>
      </c>
      <c r="AQ252" s="62" t="str">
        <f t="shared" si="57"/>
        <v>no</v>
      </c>
      <c r="AR252" s="62" t="str">
        <f t="shared" si="58"/>
        <v>Below Average</v>
      </c>
      <c r="AS252" s="64">
        <v>0</v>
      </c>
      <c r="AT252" s="68">
        <v>37.610619469026545</v>
      </c>
      <c r="AU252" s="68" t="str">
        <f t="shared" si="59"/>
        <v>Below Average</v>
      </c>
      <c r="AV252" s="66">
        <v>76500</v>
      </c>
      <c r="AW252" s="66">
        <v>2034</v>
      </c>
      <c r="AX252" s="66" t="s">
        <v>311</v>
      </c>
    </row>
    <row r="253" spans="1:50" customFormat="1" x14ac:dyDescent="0.2">
      <c r="A253">
        <v>252</v>
      </c>
      <c r="B253" s="12" t="s">
        <v>90</v>
      </c>
      <c r="C253" s="12" t="s">
        <v>90</v>
      </c>
      <c r="D253" s="12" t="s">
        <v>179</v>
      </c>
      <c r="E253" s="22">
        <v>8</v>
      </c>
      <c r="F253" s="22" t="s">
        <v>411</v>
      </c>
      <c r="G253" s="22" t="s">
        <v>115</v>
      </c>
      <c r="H253" s="22" t="str">
        <f t="shared" si="46"/>
        <v>1Story</v>
      </c>
      <c r="I253" s="22">
        <f t="shared" si="45"/>
        <v>69.182127006168557</v>
      </c>
      <c r="J253" s="22" t="str">
        <f t="shared" si="47"/>
        <v>Below Average</v>
      </c>
      <c r="K253" s="22">
        <v>5</v>
      </c>
      <c r="L253" s="22" t="str">
        <f t="shared" si="48"/>
        <v>Low</v>
      </c>
      <c r="M253" s="22">
        <v>2006</v>
      </c>
      <c r="N253" s="22">
        <f t="shared" si="49"/>
        <v>0</v>
      </c>
      <c r="O253" s="22"/>
      <c r="P253" s="22">
        <v>2007</v>
      </c>
      <c r="Q253" s="22">
        <f t="shared" si="50"/>
        <v>0</v>
      </c>
      <c r="R253" s="23">
        <v>1573</v>
      </c>
      <c r="S253" s="23" t="s">
        <v>311</v>
      </c>
      <c r="T253" s="23" t="s">
        <v>369</v>
      </c>
      <c r="U253" s="24">
        <v>1625</v>
      </c>
      <c r="V253" s="24" t="str">
        <f t="shared" si="51"/>
        <v>no</v>
      </c>
      <c r="W253" s="24">
        <v>0</v>
      </c>
      <c r="X253" s="24" t="str">
        <f t="shared" si="52"/>
        <v>no</v>
      </c>
      <c r="Y253" s="24" t="s">
        <v>413</v>
      </c>
      <c r="Z253" s="24">
        <f t="shared" si="53"/>
        <v>0</v>
      </c>
      <c r="AA253" s="24">
        <v>1625</v>
      </c>
      <c r="AB253" s="24" t="s">
        <v>311</v>
      </c>
      <c r="AC253" s="24" t="s">
        <v>369</v>
      </c>
      <c r="AD253" s="25">
        <v>1</v>
      </c>
      <c r="AE253" s="25">
        <v>1</v>
      </c>
      <c r="AF253" s="25">
        <v>2</v>
      </c>
      <c r="AG253" s="25">
        <v>0</v>
      </c>
      <c r="AH253" s="25">
        <v>4</v>
      </c>
      <c r="AI253" s="25" t="s">
        <v>414</v>
      </c>
      <c r="AJ253" s="57">
        <v>5</v>
      </c>
      <c r="AK253" s="57" t="str">
        <f t="shared" si="54"/>
        <v>Less</v>
      </c>
      <c r="AL253" s="57" t="s">
        <v>97</v>
      </c>
      <c r="AM253" s="57" t="str">
        <f t="shared" si="55"/>
        <v>High</v>
      </c>
      <c r="AN253" s="62">
        <v>2</v>
      </c>
      <c r="AO253" s="62" t="str">
        <f t="shared" si="56"/>
        <v>More</v>
      </c>
      <c r="AP253" s="62">
        <v>538</v>
      </c>
      <c r="AQ253" s="62" t="str">
        <f t="shared" si="57"/>
        <v>no</v>
      </c>
      <c r="AR253" s="62" t="str">
        <f t="shared" si="58"/>
        <v>Above Average</v>
      </c>
      <c r="AS253" s="64">
        <v>1</v>
      </c>
      <c r="AT253" s="68">
        <v>73.48342714196373</v>
      </c>
      <c r="AU253" s="68" t="str">
        <f t="shared" si="59"/>
        <v>Above Average</v>
      </c>
      <c r="AV253" s="66">
        <v>235000</v>
      </c>
      <c r="AW253" s="66">
        <v>3198</v>
      </c>
      <c r="AX253" s="66" t="s">
        <v>311</v>
      </c>
    </row>
    <row r="254" spans="1:50" customFormat="1" x14ac:dyDescent="0.2">
      <c r="A254">
        <v>253</v>
      </c>
      <c r="B254" s="12" t="s">
        <v>90</v>
      </c>
      <c r="C254" s="12" t="s">
        <v>90</v>
      </c>
      <c r="D254" s="12" t="s">
        <v>91</v>
      </c>
      <c r="E254" s="22">
        <v>6</v>
      </c>
      <c r="F254" s="22" t="s">
        <v>195</v>
      </c>
      <c r="G254" s="22" t="s">
        <v>92</v>
      </c>
      <c r="H254" s="22" t="str">
        <f t="shared" si="46"/>
        <v>2Story</v>
      </c>
      <c r="I254" s="22">
        <f t="shared" si="45"/>
        <v>75.988545402704759</v>
      </c>
      <c r="J254" s="22" t="str">
        <f t="shared" si="47"/>
        <v>Above Average</v>
      </c>
      <c r="K254" s="22">
        <v>5</v>
      </c>
      <c r="L254" s="22" t="str">
        <f t="shared" si="48"/>
        <v>Low</v>
      </c>
      <c r="M254" s="22">
        <v>2004</v>
      </c>
      <c r="N254" s="22">
        <f t="shared" si="49"/>
        <v>0</v>
      </c>
      <c r="O254" s="22"/>
      <c r="P254" s="22">
        <v>2004</v>
      </c>
      <c r="Q254" s="22">
        <f t="shared" si="50"/>
        <v>0</v>
      </c>
      <c r="R254" s="23">
        <v>798</v>
      </c>
      <c r="S254" s="23" t="s">
        <v>311</v>
      </c>
      <c r="T254" s="23" t="s">
        <v>370</v>
      </c>
      <c r="U254" s="24">
        <v>798</v>
      </c>
      <c r="V254" s="24" t="str">
        <f t="shared" si="51"/>
        <v>no</v>
      </c>
      <c r="W254" s="24">
        <v>842</v>
      </c>
      <c r="X254" s="24" t="str">
        <f t="shared" si="52"/>
        <v>no</v>
      </c>
      <c r="Y254" s="24" t="s">
        <v>412</v>
      </c>
      <c r="Z254" s="24">
        <f t="shared" si="53"/>
        <v>0</v>
      </c>
      <c r="AA254" s="24">
        <v>1640</v>
      </c>
      <c r="AB254" s="24" t="s">
        <v>311</v>
      </c>
      <c r="AC254" s="24" t="s">
        <v>369</v>
      </c>
      <c r="AD254" s="25">
        <v>0</v>
      </c>
      <c r="AE254" s="25">
        <v>0</v>
      </c>
      <c r="AF254" s="25">
        <v>2</v>
      </c>
      <c r="AG254" s="25">
        <v>1</v>
      </c>
      <c r="AH254" s="25">
        <v>3</v>
      </c>
      <c r="AI254" s="25" t="s">
        <v>414</v>
      </c>
      <c r="AJ254" s="57">
        <v>6</v>
      </c>
      <c r="AK254" s="57" t="str">
        <f t="shared" si="54"/>
        <v>More</v>
      </c>
      <c r="AL254" s="57" t="s">
        <v>97</v>
      </c>
      <c r="AM254" s="57" t="str">
        <f t="shared" si="55"/>
        <v>High</v>
      </c>
      <c r="AN254" s="62">
        <v>2</v>
      </c>
      <c r="AO254" s="62" t="str">
        <f t="shared" si="56"/>
        <v>More</v>
      </c>
      <c r="AP254" s="62">
        <v>520</v>
      </c>
      <c r="AQ254" s="62" t="str">
        <f t="shared" si="57"/>
        <v>no</v>
      </c>
      <c r="AR254" s="62" t="str">
        <f t="shared" si="58"/>
        <v>Above Average</v>
      </c>
      <c r="AS254" s="64">
        <v>0</v>
      </c>
      <c r="AT254" s="68">
        <v>70.959803117309264</v>
      </c>
      <c r="AU254" s="68" t="str">
        <f t="shared" si="59"/>
        <v>Above Average</v>
      </c>
      <c r="AV254" s="66">
        <v>173000</v>
      </c>
      <c r="AW254" s="66">
        <v>2438</v>
      </c>
      <c r="AX254" s="66" t="s">
        <v>311</v>
      </c>
    </row>
    <row r="255" spans="1:50" customFormat="1" x14ac:dyDescent="0.2">
      <c r="A255">
        <v>254</v>
      </c>
      <c r="B255" s="12" t="s">
        <v>90</v>
      </c>
      <c r="C255" s="12" t="s">
        <v>90</v>
      </c>
      <c r="D255" s="12" t="s">
        <v>91</v>
      </c>
      <c r="E255" s="22">
        <v>6</v>
      </c>
      <c r="F255" s="22" t="s">
        <v>195</v>
      </c>
      <c r="G255" s="22" t="s">
        <v>197</v>
      </c>
      <c r="H255" s="22" t="str">
        <f t="shared" si="46"/>
        <v xml:space="preserve"> </v>
      </c>
      <c r="I255" s="22">
        <f t="shared" si="45"/>
        <v>74.693515888638117</v>
      </c>
      <c r="J255" s="22" t="str">
        <f t="shared" si="47"/>
        <v>Above Average</v>
      </c>
      <c r="K255" s="22">
        <v>7</v>
      </c>
      <c r="L255" s="22" t="str">
        <f t="shared" si="48"/>
        <v>High</v>
      </c>
      <c r="M255" s="22">
        <v>1964</v>
      </c>
      <c r="N255" s="22">
        <f t="shared" si="49"/>
        <v>0</v>
      </c>
      <c r="O255" s="22"/>
      <c r="P255" s="22">
        <v>1991</v>
      </c>
      <c r="Q255" s="22">
        <f t="shared" si="50"/>
        <v>0</v>
      </c>
      <c r="R255" s="23">
        <v>1302</v>
      </c>
      <c r="S255" s="23" t="s">
        <v>311</v>
      </c>
      <c r="T255" s="23" t="s">
        <v>369</v>
      </c>
      <c r="U255" s="24">
        <v>1302</v>
      </c>
      <c r="V255" s="24" t="str">
        <f t="shared" si="51"/>
        <v>no</v>
      </c>
      <c r="W255" s="24">
        <v>0</v>
      </c>
      <c r="X255" s="24" t="str">
        <f t="shared" si="52"/>
        <v>no</v>
      </c>
      <c r="Y255" s="24" t="s">
        <v>413</v>
      </c>
      <c r="Z255" s="24">
        <f t="shared" si="53"/>
        <v>1</v>
      </c>
      <c r="AA255" s="24">
        <v>1302</v>
      </c>
      <c r="AB255" s="24" t="s">
        <v>311</v>
      </c>
      <c r="AC255" s="24" t="s">
        <v>370</v>
      </c>
      <c r="AD255" s="25">
        <v>0</v>
      </c>
      <c r="AE255" s="25">
        <v>1</v>
      </c>
      <c r="AF255" s="25">
        <v>2</v>
      </c>
      <c r="AG255" s="25">
        <v>0</v>
      </c>
      <c r="AH255" s="25">
        <v>3</v>
      </c>
      <c r="AI255" s="25" t="s">
        <v>414</v>
      </c>
      <c r="AJ255" s="57">
        <v>7</v>
      </c>
      <c r="AK255" s="57" t="str">
        <f t="shared" si="54"/>
        <v>More</v>
      </c>
      <c r="AL255" s="57" t="s">
        <v>97</v>
      </c>
      <c r="AM255" s="57" t="str">
        <f t="shared" si="55"/>
        <v>High</v>
      </c>
      <c r="AN255" s="62">
        <v>1</v>
      </c>
      <c r="AO255" s="62" t="str">
        <f t="shared" si="56"/>
        <v>Less</v>
      </c>
      <c r="AP255" s="62">
        <v>309</v>
      </c>
      <c r="AQ255" s="62" t="str">
        <f t="shared" si="57"/>
        <v>no</v>
      </c>
      <c r="AR255" s="62" t="str">
        <f t="shared" si="58"/>
        <v>Below Average</v>
      </c>
      <c r="AS255" s="64">
        <v>0</v>
      </c>
      <c r="AT255" s="68">
        <v>60.675883256528415</v>
      </c>
      <c r="AU255" s="68" t="str">
        <f t="shared" si="59"/>
        <v>Below Average</v>
      </c>
      <c r="AV255" s="66">
        <v>158000</v>
      </c>
      <c r="AW255" s="66">
        <v>2604</v>
      </c>
      <c r="AX255" s="66" t="s">
        <v>311</v>
      </c>
    </row>
    <row r="256" spans="1:50" customFormat="1" x14ac:dyDescent="0.2">
      <c r="A256">
        <v>255</v>
      </c>
      <c r="B256" s="12" t="s">
        <v>90</v>
      </c>
      <c r="C256" s="12" t="s">
        <v>90</v>
      </c>
      <c r="D256" s="12" t="s">
        <v>91</v>
      </c>
      <c r="E256" s="22">
        <v>5</v>
      </c>
      <c r="F256" s="22" t="s">
        <v>195</v>
      </c>
      <c r="G256" s="22" t="s">
        <v>115</v>
      </c>
      <c r="H256" s="22" t="str">
        <f t="shared" si="46"/>
        <v>1Story</v>
      </c>
      <c r="I256" s="22">
        <f t="shared" si="45"/>
        <v>69.182127006168557</v>
      </c>
      <c r="J256" s="22" t="str">
        <f t="shared" si="47"/>
        <v>Below Average</v>
      </c>
      <c r="K256" s="22">
        <v>6</v>
      </c>
      <c r="L256" s="22" t="str">
        <f t="shared" si="48"/>
        <v>High</v>
      </c>
      <c r="M256" s="22">
        <v>1957</v>
      </c>
      <c r="N256" s="22">
        <f t="shared" si="49"/>
        <v>0</v>
      </c>
      <c r="O256" s="22"/>
      <c r="P256" s="22">
        <v>1957</v>
      </c>
      <c r="Q256" s="22">
        <f t="shared" si="50"/>
        <v>1</v>
      </c>
      <c r="R256" s="23">
        <v>1314</v>
      </c>
      <c r="S256" s="23" t="s">
        <v>311</v>
      </c>
      <c r="T256" s="23" t="s">
        <v>369</v>
      </c>
      <c r="U256" s="24">
        <v>1314</v>
      </c>
      <c r="V256" s="24" t="str">
        <f t="shared" si="51"/>
        <v>no</v>
      </c>
      <c r="W256" s="24">
        <v>0</v>
      </c>
      <c r="X256" s="24" t="str">
        <f t="shared" si="52"/>
        <v>no</v>
      </c>
      <c r="Y256" s="24" t="s">
        <v>413</v>
      </c>
      <c r="Z256" s="24">
        <f t="shared" si="53"/>
        <v>0</v>
      </c>
      <c r="AA256" s="24">
        <v>1314</v>
      </c>
      <c r="AB256" s="24" t="s">
        <v>311</v>
      </c>
      <c r="AC256" s="24" t="s">
        <v>370</v>
      </c>
      <c r="AD256" s="25">
        <v>1</v>
      </c>
      <c r="AE256" s="25">
        <v>0</v>
      </c>
      <c r="AF256" s="25">
        <v>1</v>
      </c>
      <c r="AG256" s="25">
        <v>0</v>
      </c>
      <c r="AH256" s="25">
        <v>2</v>
      </c>
      <c r="AI256" s="25" t="s">
        <v>415</v>
      </c>
      <c r="AJ256" s="57">
        <v>5</v>
      </c>
      <c r="AK256" s="57" t="str">
        <f t="shared" si="54"/>
        <v>Less</v>
      </c>
      <c r="AL256" s="57" t="s">
        <v>98</v>
      </c>
      <c r="AM256" s="57" t="str">
        <f t="shared" si="55"/>
        <v>Low</v>
      </c>
      <c r="AN256" s="62">
        <v>1</v>
      </c>
      <c r="AO256" s="62" t="str">
        <f t="shared" si="56"/>
        <v>Less</v>
      </c>
      <c r="AP256" s="62">
        <v>294</v>
      </c>
      <c r="AQ256" s="62" t="str">
        <f t="shared" si="57"/>
        <v>no</v>
      </c>
      <c r="AR256" s="62" t="str">
        <f t="shared" si="58"/>
        <v>Below Average</v>
      </c>
      <c r="AS256" s="64">
        <v>0</v>
      </c>
      <c r="AT256" s="68">
        <v>55.175038051750377</v>
      </c>
      <c r="AU256" s="68" t="str">
        <f t="shared" si="59"/>
        <v>Below Average</v>
      </c>
      <c r="AV256" s="66">
        <v>145000</v>
      </c>
      <c r="AW256" s="66">
        <v>2628</v>
      </c>
      <c r="AX256" s="66" t="s">
        <v>311</v>
      </c>
    </row>
    <row r="257" spans="1:50" customFormat="1" x14ac:dyDescent="0.2">
      <c r="A257">
        <v>256</v>
      </c>
      <c r="B257" s="12" t="s">
        <v>90</v>
      </c>
      <c r="C257" s="12" t="s">
        <v>90</v>
      </c>
      <c r="D257" s="12" t="s">
        <v>91</v>
      </c>
      <c r="E257" s="22">
        <v>7</v>
      </c>
      <c r="F257" s="22" t="s">
        <v>411</v>
      </c>
      <c r="G257" s="22" t="s">
        <v>92</v>
      </c>
      <c r="H257" s="22" t="str">
        <f t="shared" si="46"/>
        <v>2Story</v>
      </c>
      <c r="I257" s="22">
        <f t="shared" si="45"/>
        <v>75.988545402704759</v>
      </c>
      <c r="J257" s="22" t="str">
        <f t="shared" si="47"/>
        <v>Above Average</v>
      </c>
      <c r="K257" s="22">
        <v>5</v>
      </c>
      <c r="L257" s="22" t="str">
        <f t="shared" si="48"/>
        <v>Low</v>
      </c>
      <c r="M257" s="22">
        <v>1999</v>
      </c>
      <c r="N257" s="22">
        <f t="shared" si="49"/>
        <v>0</v>
      </c>
      <c r="O257" s="22"/>
      <c r="P257" s="22">
        <v>1999</v>
      </c>
      <c r="Q257" s="22">
        <f t="shared" si="50"/>
        <v>0</v>
      </c>
      <c r="R257" s="23">
        <v>975</v>
      </c>
      <c r="S257" s="23" t="s">
        <v>311</v>
      </c>
      <c r="T257" s="23" t="s">
        <v>370</v>
      </c>
      <c r="U257" s="24">
        <v>1005</v>
      </c>
      <c r="V257" s="24" t="str">
        <f t="shared" si="51"/>
        <v>no</v>
      </c>
      <c r="W257" s="24">
        <v>1286</v>
      </c>
      <c r="X257" s="24" t="str">
        <f t="shared" si="52"/>
        <v>no</v>
      </c>
      <c r="Y257" s="24" t="s">
        <v>412</v>
      </c>
      <c r="Z257" s="24">
        <f t="shared" si="53"/>
        <v>0</v>
      </c>
      <c r="AA257" s="24">
        <v>2291</v>
      </c>
      <c r="AB257" s="24" t="s">
        <v>311</v>
      </c>
      <c r="AC257" s="24" t="s">
        <v>369</v>
      </c>
      <c r="AD257" s="25">
        <v>0</v>
      </c>
      <c r="AE257" s="25">
        <v>0</v>
      </c>
      <c r="AF257" s="25">
        <v>2</v>
      </c>
      <c r="AG257" s="25">
        <v>1</v>
      </c>
      <c r="AH257" s="25">
        <v>3</v>
      </c>
      <c r="AI257" s="25" t="s">
        <v>414</v>
      </c>
      <c r="AJ257" s="57">
        <v>8</v>
      </c>
      <c r="AK257" s="57" t="str">
        <f t="shared" si="54"/>
        <v>More</v>
      </c>
      <c r="AL257" s="57" t="s">
        <v>97</v>
      </c>
      <c r="AM257" s="57" t="str">
        <f t="shared" si="55"/>
        <v>High</v>
      </c>
      <c r="AN257" s="62">
        <v>2</v>
      </c>
      <c r="AO257" s="62" t="str">
        <f t="shared" si="56"/>
        <v>More</v>
      </c>
      <c r="AP257" s="62">
        <v>429</v>
      </c>
      <c r="AQ257" s="62" t="str">
        <f t="shared" si="57"/>
        <v>no</v>
      </c>
      <c r="AR257" s="62" t="str">
        <f t="shared" si="58"/>
        <v>Below Average</v>
      </c>
      <c r="AS257" s="64">
        <v>1</v>
      </c>
      <c r="AT257" s="68">
        <v>70.422535211267601</v>
      </c>
      <c r="AU257" s="68" t="str">
        <f t="shared" si="59"/>
        <v>Above Average</v>
      </c>
      <c r="AV257" s="66">
        <v>230000</v>
      </c>
      <c r="AW257" s="66">
        <v>3266</v>
      </c>
      <c r="AX257" s="66" t="s">
        <v>311</v>
      </c>
    </row>
    <row r="258" spans="1:50" customFormat="1" x14ac:dyDescent="0.2">
      <c r="A258">
        <v>257</v>
      </c>
      <c r="B258" s="12" t="s">
        <v>90</v>
      </c>
      <c r="C258" s="12" t="s">
        <v>90</v>
      </c>
      <c r="D258" s="12" t="s">
        <v>91</v>
      </c>
      <c r="E258" s="22">
        <v>6</v>
      </c>
      <c r="F258" s="22" t="s">
        <v>195</v>
      </c>
      <c r="G258" s="22" t="s">
        <v>92</v>
      </c>
      <c r="H258" s="22" t="str">
        <f t="shared" si="46"/>
        <v>2Story</v>
      </c>
      <c r="I258" s="22">
        <f t="shared" ref="I258:I321" si="60">IFERROR(AVERAGEIFS($AT$2:$AT$1461,$G$2:$G$1461,$G258,$D$2:$D$1461,"1Fam"),"")</f>
        <v>75.988545402704759</v>
      </c>
      <c r="J258" s="22" t="str">
        <f t="shared" si="47"/>
        <v>Above Average</v>
      </c>
      <c r="K258" s="22">
        <v>5</v>
      </c>
      <c r="L258" s="22" t="str">
        <f t="shared" si="48"/>
        <v>Low</v>
      </c>
      <c r="M258" s="22">
        <v>2003</v>
      </c>
      <c r="N258" s="22">
        <f t="shared" si="49"/>
        <v>0</v>
      </c>
      <c r="O258" s="22"/>
      <c r="P258" s="22">
        <v>2003</v>
      </c>
      <c r="Q258" s="22">
        <f t="shared" si="50"/>
        <v>0</v>
      </c>
      <c r="R258" s="23">
        <v>864</v>
      </c>
      <c r="S258" s="23" t="s">
        <v>311</v>
      </c>
      <c r="T258" s="23" t="s">
        <v>370</v>
      </c>
      <c r="U258" s="24">
        <v>864</v>
      </c>
      <c r="V258" s="24" t="str">
        <f t="shared" si="51"/>
        <v>no</v>
      </c>
      <c r="W258" s="24">
        <v>864</v>
      </c>
      <c r="X258" s="24" t="str">
        <f t="shared" si="52"/>
        <v>no</v>
      </c>
      <c r="Y258" s="24" t="s">
        <v>412</v>
      </c>
      <c r="Z258" s="24">
        <f t="shared" si="53"/>
        <v>0</v>
      </c>
      <c r="AA258" s="24">
        <v>1728</v>
      </c>
      <c r="AB258" s="24" t="s">
        <v>311</v>
      </c>
      <c r="AC258" s="24" t="s">
        <v>369</v>
      </c>
      <c r="AD258" s="25">
        <v>0</v>
      </c>
      <c r="AE258" s="25">
        <v>0</v>
      </c>
      <c r="AF258" s="25">
        <v>2</v>
      </c>
      <c r="AG258" s="25">
        <v>1</v>
      </c>
      <c r="AH258" s="25">
        <v>3</v>
      </c>
      <c r="AI258" s="25" t="s">
        <v>414</v>
      </c>
      <c r="AJ258" s="57">
        <v>7</v>
      </c>
      <c r="AK258" s="57" t="str">
        <f t="shared" si="54"/>
        <v>More</v>
      </c>
      <c r="AL258" s="57" t="s">
        <v>97</v>
      </c>
      <c r="AM258" s="57" t="str">
        <f t="shared" si="55"/>
        <v>High</v>
      </c>
      <c r="AN258" s="62">
        <v>2</v>
      </c>
      <c r="AO258" s="62" t="str">
        <f t="shared" si="56"/>
        <v>More</v>
      </c>
      <c r="AP258" s="62">
        <v>673</v>
      </c>
      <c r="AQ258" s="62" t="str">
        <f t="shared" si="57"/>
        <v>no</v>
      </c>
      <c r="AR258" s="62" t="str">
        <f t="shared" si="58"/>
        <v>Above Average</v>
      </c>
      <c r="AS258" s="64">
        <v>0</v>
      </c>
      <c r="AT258" s="68">
        <v>80.054012345679013</v>
      </c>
      <c r="AU258" s="68" t="str">
        <f t="shared" si="59"/>
        <v>Above Average</v>
      </c>
      <c r="AV258" s="66">
        <v>207500</v>
      </c>
      <c r="AW258" s="66">
        <v>2592</v>
      </c>
      <c r="AX258" s="66" t="s">
        <v>311</v>
      </c>
    </row>
    <row r="259" spans="1:50" customFormat="1" x14ac:dyDescent="0.2">
      <c r="A259">
        <v>258</v>
      </c>
      <c r="B259" s="12" t="s">
        <v>90</v>
      </c>
      <c r="C259" s="12" t="s">
        <v>90</v>
      </c>
      <c r="D259" s="12" t="s">
        <v>91</v>
      </c>
      <c r="E259" s="22">
        <v>7</v>
      </c>
      <c r="F259" s="22" t="s">
        <v>411</v>
      </c>
      <c r="G259" s="22" t="s">
        <v>115</v>
      </c>
      <c r="H259" s="22" t="str">
        <f t="shared" ref="H259:H322" si="61">IF(OR(G259 = "SFoyer", G259 = "SLvl"), " ", IF(OR(G259 = "1.5Fin", G259 = "1.5Unf"), "1Story", IF(OR(G259 = "2.5Fin", G259 = "2.5Unf"), "2Story", G259)))</f>
        <v>1Story</v>
      </c>
      <c r="I259" s="22">
        <f t="shared" si="60"/>
        <v>69.182127006168557</v>
      </c>
      <c r="J259" s="22" t="str">
        <f t="shared" ref="J259:J322" si="62">IF(I259&gt;=AVERAGE(I$2:I$1461),"Above Average","Below Average")</f>
        <v>Below Average</v>
      </c>
      <c r="K259" s="22">
        <v>5</v>
      </c>
      <c r="L259" s="22" t="str">
        <f t="shared" ref="L259:L322" si="63">IF(K259&gt;=6, "High", "Low")</f>
        <v>Low</v>
      </c>
      <c r="M259" s="22">
        <v>2006</v>
      </c>
      <c r="N259" s="22">
        <f t="shared" ref="N259:N322" si="64">IF(M259&lt;=1954,1,0)</f>
        <v>0</v>
      </c>
      <c r="O259" s="22"/>
      <c r="P259" s="22">
        <v>2006</v>
      </c>
      <c r="Q259" s="22">
        <f t="shared" ref="Q259:Q322" si="65">IF(P259&lt;=1961, 1,0)</f>
        <v>0</v>
      </c>
      <c r="R259" s="23">
        <v>1604</v>
      </c>
      <c r="S259" s="23" t="s">
        <v>311</v>
      </c>
      <c r="T259" s="23" t="s">
        <v>369</v>
      </c>
      <c r="U259" s="24">
        <v>1604</v>
      </c>
      <c r="V259" s="24" t="str">
        <f t="shared" ref="V259:V322" si="66">IF(OR(U259&lt;(QUARTILE(U$2:U$1461,1))-(((QUARTILE(U$2:U$1461,3))-(QUARTILE(U$2:U$1461,1)))*1.5),U259&gt;(QUARTILE(U$2:U$1461,3))+(((QUARTILE(U$2:U$1461,3))-(QUARTILE(U$2:U$1461,1)))*1.5)),"yes","no")</f>
        <v>no</v>
      </c>
      <c r="W259" s="24">
        <v>0</v>
      </c>
      <c r="X259" s="24" t="str">
        <f t="shared" ref="X259:X322" si="67">IF(OR(W259&lt;(QUARTILE(W$2:W$1461,1))-(((QUARTILE(W$2:W$1461,3))-(QUARTILE(W$2:W$1461,1)))*1.5),W259&gt;(QUARTILE(W$2:W$1461,3))+(((QUARTILE(W$2:W$1461,3))-(QUARTILE(W$2:W$1461,1)))*1.5)),"yes","no")</f>
        <v>no</v>
      </c>
      <c r="Y259" s="24" t="s">
        <v>413</v>
      </c>
      <c r="Z259" s="24">
        <f t="shared" ref="Z259:Z322" si="68">IF($W267&gt;0,1,0)</f>
        <v>0</v>
      </c>
      <c r="AA259" s="24">
        <v>1604</v>
      </c>
      <c r="AB259" s="24" t="s">
        <v>311</v>
      </c>
      <c r="AC259" s="24" t="s">
        <v>369</v>
      </c>
      <c r="AD259" s="25">
        <v>1</v>
      </c>
      <c r="AE259" s="25">
        <v>0</v>
      </c>
      <c r="AF259" s="25">
        <v>2</v>
      </c>
      <c r="AG259" s="25">
        <v>1</v>
      </c>
      <c r="AH259" s="25">
        <v>4</v>
      </c>
      <c r="AI259" s="25" t="s">
        <v>414</v>
      </c>
      <c r="AJ259" s="57">
        <v>8</v>
      </c>
      <c r="AK259" s="57" t="str">
        <f t="shared" ref="AK259:AK322" si="69">IF(AJ259&gt;=6, "More", "Less")</f>
        <v>More</v>
      </c>
      <c r="AL259" s="57" t="s">
        <v>97</v>
      </c>
      <c r="AM259" s="57" t="str">
        <f t="shared" ref="AM259:AM322" si="70">IF(OR(AL259 = "Gd", AL259 = "Ex"), "High", "Low")</f>
        <v>High</v>
      </c>
      <c r="AN259" s="62">
        <v>2</v>
      </c>
      <c r="AO259" s="62" t="str">
        <f t="shared" ref="AO259:AO322" si="71">IF(AN259&gt;=2, "More", "Less")</f>
        <v>More</v>
      </c>
      <c r="AP259" s="62">
        <v>660</v>
      </c>
      <c r="AQ259" s="62" t="str">
        <f t="shared" ref="AQ259:AQ322" si="72">IF(OR(AP259&lt;(QUARTILE(AP$2:AP$1461,1))-(((QUARTILE(AP$2:AP$1461,3))-(QUARTILE(AP$2:AP$1461,1)))*1.5),AP259&gt;(QUARTILE(AP$2:AP$1461,3))+(((QUARTILE(AP$2:AP$1461,3))-(QUARTILE(AP$2:AP$1461,1)))*1.5)),"yes","no")</f>
        <v>no</v>
      </c>
      <c r="AR259" s="62" t="str">
        <f t="shared" ref="AR259:AR322" si="73">IF(AP259&gt;=AVERAGE(AP$2:AP$1461),"Above Average","Below Average")</f>
        <v>Above Average</v>
      </c>
      <c r="AS259" s="64">
        <v>1</v>
      </c>
      <c r="AT259" s="68">
        <v>68.578553615960104</v>
      </c>
      <c r="AU259" s="68" t="str">
        <f t="shared" ref="AU259:AU322" si="74">IF(AT259&gt;=AVERAGE(AT$2:AT$1461),"Above Average","Below Average")</f>
        <v>Below Average</v>
      </c>
      <c r="AV259" s="66">
        <v>220000</v>
      </c>
      <c r="AW259" s="66">
        <v>3208</v>
      </c>
      <c r="AX259" s="66" t="s">
        <v>311</v>
      </c>
    </row>
    <row r="260" spans="1:50" customFormat="1" x14ac:dyDescent="0.2">
      <c r="A260">
        <v>259</v>
      </c>
      <c r="B260" s="12" t="s">
        <v>90</v>
      </c>
      <c r="C260" s="12" t="s">
        <v>90</v>
      </c>
      <c r="D260" s="12" t="s">
        <v>91</v>
      </c>
      <c r="E260" s="22">
        <v>7</v>
      </c>
      <c r="F260" s="22" t="s">
        <v>411</v>
      </c>
      <c r="G260" s="22" t="s">
        <v>92</v>
      </c>
      <c r="H260" s="22" t="str">
        <f t="shared" si="61"/>
        <v>2Story</v>
      </c>
      <c r="I260" s="22">
        <f t="shared" si="60"/>
        <v>75.988545402704759</v>
      </c>
      <c r="J260" s="22" t="str">
        <f t="shared" si="62"/>
        <v>Above Average</v>
      </c>
      <c r="K260" s="22">
        <v>5</v>
      </c>
      <c r="L260" s="22" t="str">
        <f t="shared" si="63"/>
        <v>Low</v>
      </c>
      <c r="M260" s="22">
        <v>2001</v>
      </c>
      <c r="N260" s="22">
        <f t="shared" si="64"/>
        <v>0</v>
      </c>
      <c r="O260" s="22"/>
      <c r="P260" s="22">
        <v>2001</v>
      </c>
      <c r="Q260" s="22">
        <f t="shared" si="65"/>
        <v>0</v>
      </c>
      <c r="R260" s="23">
        <v>963</v>
      </c>
      <c r="S260" s="23" t="s">
        <v>311</v>
      </c>
      <c r="T260" s="23" t="s">
        <v>370</v>
      </c>
      <c r="U260" s="24">
        <v>963</v>
      </c>
      <c r="V260" s="24" t="str">
        <f t="shared" si="66"/>
        <v>no</v>
      </c>
      <c r="W260" s="24">
        <v>829</v>
      </c>
      <c r="X260" s="24" t="str">
        <f t="shared" si="67"/>
        <v>no</v>
      </c>
      <c r="Y260" s="24" t="s">
        <v>412</v>
      </c>
      <c r="Z260" s="24">
        <f t="shared" si="68"/>
        <v>1</v>
      </c>
      <c r="AA260" s="24">
        <v>1792</v>
      </c>
      <c r="AB260" s="24" t="s">
        <v>311</v>
      </c>
      <c r="AC260" s="24" t="s">
        <v>369</v>
      </c>
      <c r="AD260" s="25">
        <v>0</v>
      </c>
      <c r="AE260" s="25">
        <v>0</v>
      </c>
      <c r="AF260" s="25">
        <v>2</v>
      </c>
      <c r="AG260" s="25">
        <v>1</v>
      </c>
      <c r="AH260" s="25">
        <v>3</v>
      </c>
      <c r="AI260" s="25" t="s">
        <v>414</v>
      </c>
      <c r="AJ260" s="57">
        <v>7</v>
      </c>
      <c r="AK260" s="57" t="str">
        <f t="shared" si="69"/>
        <v>More</v>
      </c>
      <c r="AL260" s="57" t="s">
        <v>97</v>
      </c>
      <c r="AM260" s="57" t="str">
        <f t="shared" si="70"/>
        <v>High</v>
      </c>
      <c r="AN260" s="62">
        <v>2</v>
      </c>
      <c r="AO260" s="62" t="str">
        <f t="shared" si="71"/>
        <v>More</v>
      </c>
      <c r="AP260" s="62">
        <v>564</v>
      </c>
      <c r="AQ260" s="62" t="str">
        <f t="shared" si="72"/>
        <v>no</v>
      </c>
      <c r="AR260" s="62" t="str">
        <f t="shared" si="73"/>
        <v>Above Average</v>
      </c>
      <c r="AS260" s="64">
        <v>1</v>
      </c>
      <c r="AT260" s="68">
        <v>84.029038112522684</v>
      </c>
      <c r="AU260" s="68" t="str">
        <f t="shared" si="74"/>
        <v>Above Average</v>
      </c>
      <c r="AV260" s="66">
        <v>231500</v>
      </c>
      <c r="AW260" s="66">
        <v>2755</v>
      </c>
      <c r="AX260" s="66" t="s">
        <v>311</v>
      </c>
    </row>
    <row r="261" spans="1:50" customFormat="1" x14ac:dyDescent="0.2">
      <c r="A261">
        <v>260</v>
      </c>
      <c r="B261" s="12" t="s">
        <v>90</v>
      </c>
      <c r="C261" s="12" t="s">
        <v>90</v>
      </c>
      <c r="D261" s="12" t="s">
        <v>91</v>
      </c>
      <c r="E261" s="22">
        <v>5</v>
      </c>
      <c r="F261" s="22" t="s">
        <v>195</v>
      </c>
      <c r="G261" s="22" t="s">
        <v>115</v>
      </c>
      <c r="H261" s="22" t="str">
        <f t="shared" si="61"/>
        <v>1Story</v>
      </c>
      <c r="I261" s="22">
        <f t="shared" si="60"/>
        <v>69.182127006168557</v>
      </c>
      <c r="J261" s="22" t="str">
        <f t="shared" si="62"/>
        <v>Below Average</v>
      </c>
      <c r="K261" s="22">
        <v>5</v>
      </c>
      <c r="L261" s="22" t="str">
        <f t="shared" si="63"/>
        <v>Low</v>
      </c>
      <c r="M261" s="22">
        <v>1956</v>
      </c>
      <c r="N261" s="22">
        <f t="shared" si="64"/>
        <v>0</v>
      </c>
      <c r="O261" s="22"/>
      <c r="P261" s="22">
        <v>1956</v>
      </c>
      <c r="Q261" s="22">
        <f t="shared" si="65"/>
        <v>1</v>
      </c>
      <c r="R261" s="23">
        <v>0</v>
      </c>
      <c r="S261" s="23" t="s">
        <v>313</v>
      </c>
      <c r="T261" s="23" t="s">
        <v>370</v>
      </c>
      <c r="U261" s="24">
        <v>882</v>
      </c>
      <c r="V261" s="24" t="str">
        <f t="shared" si="66"/>
        <v>no</v>
      </c>
      <c r="W261" s="24">
        <v>0</v>
      </c>
      <c r="X261" s="24" t="str">
        <f t="shared" si="67"/>
        <v>no</v>
      </c>
      <c r="Y261" s="24" t="s">
        <v>413</v>
      </c>
      <c r="Z261" s="24">
        <f t="shared" si="68"/>
        <v>1</v>
      </c>
      <c r="AA261" s="24">
        <v>882</v>
      </c>
      <c r="AB261" s="24" t="s">
        <v>311</v>
      </c>
      <c r="AC261" s="24" t="s">
        <v>370</v>
      </c>
      <c r="AD261" s="25">
        <v>0</v>
      </c>
      <c r="AE261" s="25">
        <v>0</v>
      </c>
      <c r="AF261" s="25">
        <v>1</v>
      </c>
      <c r="AG261" s="25">
        <v>0</v>
      </c>
      <c r="AH261" s="25">
        <v>1</v>
      </c>
      <c r="AI261" s="25" t="s">
        <v>415</v>
      </c>
      <c r="AJ261" s="57">
        <v>4</v>
      </c>
      <c r="AK261" s="57" t="str">
        <f t="shared" si="69"/>
        <v>Less</v>
      </c>
      <c r="AL261" s="57" t="s">
        <v>98</v>
      </c>
      <c r="AM261" s="57" t="str">
        <f t="shared" si="70"/>
        <v>Low</v>
      </c>
      <c r="AN261" s="62">
        <v>1</v>
      </c>
      <c r="AO261" s="62" t="str">
        <f t="shared" si="71"/>
        <v>Less</v>
      </c>
      <c r="AP261" s="62">
        <v>308</v>
      </c>
      <c r="AQ261" s="62" t="str">
        <f t="shared" si="72"/>
        <v>no</v>
      </c>
      <c r="AR261" s="62" t="str">
        <f t="shared" si="73"/>
        <v>Below Average</v>
      </c>
      <c r="AS261" s="64">
        <v>0</v>
      </c>
      <c r="AT261" s="68">
        <v>109.97732426303855</v>
      </c>
      <c r="AU261" s="68" t="str">
        <f t="shared" si="74"/>
        <v>Above Average</v>
      </c>
      <c r="AV261" s="66">
        <v>97000</v>
      </c>
      <c r="AW261" s="66">
        <v>882</v>
      </c>
      <c r="AX261" s="66" t="s">
        <v>311</v>
      </c>
    </row>
    <row r="262" spans="1:50" customFormat="1" x14ac:dyDescent="0.2">
      <c r="A262">
        <v>261</v>
      </c>
      <c r="B262" s="12" t="s">
        <v>144</v>
      </c>
      <c r="C262" s="12" t="s">
        <v>90</v>
      </c>
      <c r="D262" s="12" t="s">
        <v>91</v>
      </c>
      <c r="E262" s="22">
        <v>6</v>
      </c>
      <c r="F262" s="22" t="s">
        <v>195</v>
      </c>
      <c r="G262" s="22" t="s">
        <v>197</v>
      </c>
      <c r="H262" s="22" t="str">
        <f t="shared" si="61"/>
        <v xml:space="preserve"> </v>
      </c>
      <c r="I262" s="22">
        <f t="shared" si="60"/>
        <v>74.693515888638117</v>
      </c>
      <c r="J262" s="22" t="str">
        <f t="shared" si="62"/>
        <v>Above Average</v>
      </c>
      <c r="K262" s="22">
        <v>5</v>
      </c>
      <c r="L262" s="22" t="str">
        <f t="shared" si="63"/>
        <v>Low</v>
      </c>
      <c r="M262" s="22">
        <v>1962</v>
      </c>
      <c r="N262" s="22">
        <f t="shared" si="64"/>
        <v>0</v>
      </c>
      <c r="O262" s="22"/>
      <c r="P262" s="22">
        <v>1962</v>
      </c>
      <c r="Q262" s="22">
        <f t="shared" si="65"/>
        <v>0</v>
      </c>
      <c r="R262" s="23">
        <v>1362</v>
      </c>
      <c r="S262" s="23" t="s">
        <v>311</v>
      </c>
      <c r="T262" s="23" t="s">
        <v>369</v>
      </c>
      <c r="U262" s="24">
        <v>1382</v>
      </c>
      <c r="V262" s="24" t="str">
        <f t="shared" si="66"/>
        <v>no</v>
      </c>
      <c r="W262" s="24">
        <v>0</v>
      </c>
      <c r="X262" s="24" t="str">
        <f t="shared" si="67"/>
        <v>no</v>
      </c>
      <c r="Y262" s="24" t="s">
        <v>413</v>
      </c>
      <c r="Z262" s="24">
        <f t="shared" si="68"/>
        <v>0</v>
      </c>
      <c r="AA262" s="24">
        <v>1382</v>
      </c>
      <c r="AB262" s="24" t="s">
        <v>311</v>
      </c>
      <c r="AC262" s="24" t="s">
        <v>370</v>
      </c>
      <c r="AD262" s="25">
        <v>1</v>
      </c>
      <c r="AE262" s="25">
        <v>0</v>
      </c>
      <c r="AF262" s="25">
        <v>1</v>
      </c>
      <c r="AG262" s="25">
        <v>0</v>
      </c>
      <c r="AH262" s="25">
        <v>2</v>
      </c>
      <c r="AI262" s="25" t="s">
        <v>415</v>
      </c>
      <c r="AJ262" s="57">
        <v>6</v>
      </c>
      <c r="AK262" s="57" t="str">
        <f t="shared" si="69"/>
        <v>More</v>
      </c>
      <c r="AL262" s="57" t="s">
        <v>98</v>
      </c>
      <c r="AM262" s="57" t="str">
        <f t="shared" si="70"/>
        <v>Low</v>
      </c>
      <c r="AN262" s="62">
        <v>2</v>
      </c>
      <c r="AO262" s="62" t="str">
        <f t="shared" si="71"/>
        <v>More</v>
      </c>
      <c r="AP262" s="62">
        <v>884</v>
      </c>
      <c r="AQ262" s="62" t="str">
        <f t="shared" si="72"/>
        <v>no</v>
      </c>
      <c r="AR262" s="62" t="str">
        <f t="shared" si="73"/>
        <v>Above Average</v>
      </c>
      <c r="AS262" s="64">
        <v>1</v>
      </c>
      <c r="AT262" s="68">
        <v>64.139941690962104</v>
      </c>
      <c r="AU262" s="68" t="str">
        <f t="shared" si="74"/>
        <v>Below Average</v>
      </c>
      <c r="AV262" s="66">
        <v>176000</v>
      </c>
      <c r="AW262" s="66">
        <v>2744</v>
      </c>
      <c r="AX262" s="66" t="s">
        <v>311</v>
      </c>
    </row>
    <row r="263" spans="1:50" customFormat="1" x14ac:dyDescent="0.2">
      <c r="A263">
        <v>262</v>
      </c>
      <c r="B263" s="12" t="s">
        <v>90</v>
      </c>
      <c r="C263" s="12" t="s">
        <v>90</v>
      </c>
      <c r="D263" s="12" t="s">
        <v>91</v>
      </c>
      <c r="E263" s="22">
        <v>8</v>
      </c>
      <c r="F263" s="22" t="s">
        <v>411</v>
      </c>
      <c r="G263" s="22" t="s">
        <v>92</v>
      </c>
      <c r="H263" s="22" t="str">
        <f t="shared" si="61"/>
        <v>2Story</v>
      </c>
      <c r="I263" s="22">
        <f t="shared" si="60"/>
        <v>75.988545402704759</v>
      </c>
      <c r="J263" s="22" t="str">
        <f t="shared" si="62"/>
        <v>Above Average</v>
      </c>
      <c r="K263" s="22">
        <v>5</v>
      </c>
      <c r="L263" s="22" t="str">
        <f t="shared" si="63"/>
        <v>Low</v>
      </c>
      <c r="M263" s="22">
        <v>2007</v>
      </c>
      <c r="N263" s="22">
        <f t="shared" si="64"/>
        <v>0</v>
      </c>
      <c r="O263" s="22"/>
      <c r="P263" s="22">
        <v>2007</v>
      </c>
      <c r="Q263" s="22">
        <f t="shared" si="65"/>
        <v>0</v>
      </c>
      <c r="R263" s="23">
        <v>1482</v>
      </c>
      <c r="S263" s="23" t="s">
        <v>311</v>
      </c>
      <c r="T263" s="23" t="s">
        <v>369</v>
      </c>
      <c r="U263" s="24">
        <v>1482</v>
      </c>
      <c r="V263" s="24" t="str">
        <f t="shared" si="66"/>
        <v>no</v>
      </c>
      <c r="W263" s="24">
        <v>1092</v>
      </c>
      <c r="X263" s="24" t="str">
        <f t="shared" si="67"/>
        <v>no</v>
      </c>
      <c r="Y263" s="24" t="s">
        <v>412</v>
      </c>
      <c r="Z263" s="24">
        <f t="shared" si="68"/>
        <v>0</v>
      </c>
      <c r="AA263" s="24">
        <v>2574</v>
      </c>
      <c r="AB263" s="24" t="s">
        <v>311</v>
      </c>
      <c r="AC263" s="24" t="s">
        <v>369</v>
      </c>
      <c r="AD263" s="25">
        <v>0</v>
      </c>
      <c r="AE263" s="25">
        <v>0</v>
      </c>
      <c r="AF263" s="25">
        <v>2</v>
      </c>
      <c r="AG263" s="25">
        <v>1</v>
      </c>
      <c r="AH263" s="25">
        <v>3</v>
      </c>
      <c r="AI263" s="25" t="s">
        <v>414</v>
      </c>
      <c r="AJ263" s="57">
        <v>10</v>
      </c>
      <c r="AK263" s="57" t="str">
        <f t="shared" si="69"/>
        <v>More</v>
      </c>
      <c r="AL263" s="57" t="s">
        <v>104</v>
      </c>
      <c r="AM263" s="57" t="str">
        <f t="shared" si="70"/>
        <v>High</v>
      </c>
      <c r="AN263" s="62">
        <v>3</v>
      </c>
      <c r="AO263" s="62" t="str">
        <f t="shared" si="71"/>
        <v>More</v>
      </c>
      <c r="AP263" s="62">
        <v>868</v>
      </c>
      <c r="AQ263" s="62" t="str">
        <f t="shared" si="72"/>
        <v>no</v>
      </c>
      <c r="AR263" s="62" t="str">
        <f t="shared" si="73"/>
        <v>Above Average</v>
      </c>
      <c r="AS263" s="64">
        <v>1</v>
      </c>
      <c r="AT263" s="68">
        <v>68.047337278106511</v>
      </c>
      <c r="AU263" s="68" t="str">
        <f t="shared" si="74"/>
        <v>Below Average</v>
      </c>
      <c r="AV263" s="66">
        <v>276000</v>
      </c>
      <c r="AW263" s="66">
        <v>4056</v>
      </c>
      <c r="AX263" s="66" t="s">
        <v>311</v>
      </c>
    </row>
    <row r="264" spans="1:50" customFormat="1" x14ac:dyDescent="0.2">
      <c r="A264">
        <v>263</v>
      </c>
      <c r="B264" s="12" t="s">
        <v>90</v>
      </c>
      <c r="C264" s="12" t="s">
        <v>90</v>
      </c>
      <c r="D264" s="12" t="s">
        <v>91</v>
      </c>
      <c r="E264" s="22">
        <v>6</v>
      </c>
      <c r="F264" s="22" t="s">
        <v>195</v>
      </c>
      <c r="G264" s="22" t="s">
        <v>197</v>
      </c>
      <c r="H264" s="22" t="str">
        <f t="shared" si="61"/>
        <v xml:space="preserve"> </v>
      </c>
      <c r="I264" s="22">
        <f t="shared" si="60"/>
        <v>74.693515888638117</v>
      </c>
      <c r="J264" s="22" t="str">
        <f t="shared" si="62"/>
        <v>Above Average</v>
      </c>
      <c r="K264" s="22">
        <v>7</v>
      </c>
      <c r="L264" s="22" t="str">
        <f t="shared" si="63"/>
        <v>High</v>
      </c>
      <c r="M264" s="22">
        <v>1977</v>
      </c>
      <c r="N264" s="22">
        <f t="shared" si="64"/>
        <v>0</v>
      </c>
      <c r="O264" s="22"/>
      <c r="P264" s="22">
        <v>1995</v>
      </c>
      <c r="Q264" s="22">
        <f t="shared" si="65"/>
        <v>0</v>
      </c>
      <c r="R264" s="23">
        <v>506</v>
      </c>
      <c r="S264" s="23" t="s">
        <v>311</v>
      </c>
      <c r="T264" s="23" t="s">
        <v>370</v>
      </c>
      <c r="U264" s="24">
        <v>1212</v>
      </c>
      <c r="V264" s="24" t="str">
        <f t="shared" si="66"/>
        <v>no</v>
      </c>
      <c r="W264" s="24">
        <v>0</v>
      </c>
      <c r="X264" s="24" t="str">
        <f t="shared" si="67"/>
        <v>no</v>
      </c>
      <c r="Y264" s="24" t="s">
        <v>413</v>
      </c>
      <c r="Z264" s="24">
        <f t="shared" si="68"/>
        <v>1</v>
      </c>
      <c r="AA264" s="24">
        <v>1212</v>
      </c>
      <c r="AB264" s="24" t="s">
        <v>311</v>
      </c>
      <c r="AC264" s="24" t="s">
        <v>370</v>
      </c>
      <c r="AD264" s="25">
        <v>1</v>
      </c>
      <c r="AE264" s="25">
        <v>0</v>
      </c>
      <c r="AF264" s="25">
        <v>1</v>
      </c>
      <c r="AG264" s="25">
        <v>0</v>
      </c>
      <c r="AH264" s="25">
        <v>2</v>
      </c>
      <c r="AI264" s="25" t="s">
        <v>415</v>
      </c>
      <c r="AJ264" s="57">
        <v>6</v>
      </c>
      <c r="AK264" s="57" t="str">
        <f t="shared" si="69"/>
        <v>More</v>
      </c>
      <c r="AL264" s="57" t="s">
        <v>98</v>
      </c>
      <c r="AM264" s="57" t="str">
        <f t="shared" si="70"/>
        <v>Low</v>
      </c>
      <c r="AN264" s="62">
        <v>2</v>
      </c>
      <c r="AO264" s="62" t="str">
        <f t="shared" si="71"/>
        <v>More</v>
      </c>
      <c r="AP264" s="62">
        <v>492</v>
      </c>
      <c r="AQ264" s="62" t="str">
        <f t="shared" si="72"/>
        <v>no</v>
      </c>
      <c r="AR264" s="62" t="str">
        <f t="shared" si="73"/>
        <v>Above Average</v>
      </c>
      <c r="AS264" s="64">
        <v>1</v>
      </c>
      <c r="AT264" s="68">
        <v>87.892898719441206</v>
      </c>
      <c r="AU264" s="68" t="str">
        <f t="shared" si="74"/>
        <v>Above Average</v>
      </c>
      <c r="AV264" s="66">
        <v>151000</v>
      </c>
      <c r="AW264" s="66">
        <v>1718</v>
      </c>
      <c r="AX264" s="66" t="s">
        <v>311</v>
      </c>
    </row>
    <row r="265" spans="1:50" customFormat="1" x14ac:dyDescent="0.2">
      <c r="A265">
        <v>264</v>
      </c>
      <c r="B265" s="12" t="s">
        <v>90</v>
      </c>
      <c r="C265" s="12" t="s">
        <v>90</v>
      </c>
      <c r="D265" s="12" t="s">
        <v>91</v>
      </c>
      <c r="E265" s="22">
        <v>5</v>
      </c>
      <c r="F265" s="22" t="s">
        <v>195</v>
      </c>
      <c r="G265" s="22" t="s">
        <v>132</v>
      </c>
      <c r="H265" s="22" t="str">
        <f t="shared" si="61"/>
        <v>1Story</v>
      </c>
      <c r="I265" s="22">
        <f t="shared" si="60"/>
        <v>59.315963337771507</v>
      </c>
      <c r="J265" s="22" t="str">
        <f t="shared" si="62"/>
        <v>Below Average</v>
      </c>
      <c r="K265" s="22">
        <v>7</v>
      </c>
      <c r="L265" s="22" t="str">
        <f t="shared" si="63"/>
        <v>High</v>
      </c>
      <c r="M265" s="22">
        <v>1929</v>
      </c>
      <c r="N265" s="22">
        <f t="shared" si="64"/>
        <v>1</v>
      </c>
      <c r="O265" s="22"/>
      <c r="P265" s="22">
        <v>2001</v>
      </c>
      <c r="Q265" s="22">
        <f t="shared" si="65"/>
        <v>0</v>
      </c>
      <c r="R265" s="23">
        <v>926</v>
      </c>
      <c r="S265" s="23" t="s">
        <v>311</v>
      </c>
      <c r="T265" s="23" t="s">
        <v>370</v>
      </c>
      <c r="U265" s="24">
        <v>926</v>
      </c>
      <c r="V265" s="24" t="str">
        <f t="shared" si="66"/>
        <v>no</v>
      </c>
      <c r="W265" s="24">
        <v>0</v>
      </c>
      <c r="X265" s="24" t="str">
        <f t="shared" si="67"/>
        <v>no</v>
      </c>
      <c r="Y265" s="24" t="s">
        <v>413</v>
      </c>
      <c r="Z265" s="24">
        <f t="shared" si="68"/>
        <v>0</v>
      </c>
      <c r="AA265" s="24">
        <v>1316</v>
      </c>
      <c r="AB265" s="24" t="s">
        <v>311</v>
      </c>
      <c r="AC265" s="24" t="s">
        <v>370</v>
      </c>
      <c r="AD265" s="25">
        <v>1</v>
      </c>
      <c r="AE265" s="25">
        <v>0</v>
      </c>
      <c r="AF265" s="25">
        <v>1</v>
      </c>
      <c r="AG265" s="25">
        <v>0</v>
      </c>
      <c r="AH265" s="25">
        <v>2</v>
      </c>
      <c r="AI265" s="25" t="s">
        <v>415</v>
      </c>
      <c r="AJ265" s="57">
        <v>6</v>
      </c>
      <c r="AK265" s="57" t="str">
        <f t="shared" si="69"/>
        <v>More</v>
      </c>
      <c r="AL265" s="57" t="s">
        <v>98</v>
      </c>
      <c r="AM265" s="57" t="str">
        <f t="shared" si="70"/>
        <v>Low</v>
      </c>
      <c r="AN265" s="62">
        <v>2</v>
      </c>
      <c r="AO265" s="62" t="str">
        <f t="shared" si="71"/>
        <v>More</v>
      </c>
      <c r="AP265" s="62">
        <v>484</v>
      </c>
      <c r="AQ265" s="62" t="str">
        <f t="shared" si="72"/>
        <v>no</v>
      </c>
      <c r="AR265" s="62" t="str">
        <f t="shared" si="73"/>
        <v>Above Average</v>
      </c>
      <c r="AS265" s="64">
        <v>0</v>
      </c>
      <c r="AT265" s="68">
        <v>57.983942908117754</v>
      </c>
      <c r="AU265" s="68" t="str">
        <f t="shared" si="74"/>
        <v>Below Average</v>
      </c>
      <c r="AV265" s="66">
        <v>130000</v>
      </c>
      <c r="AW265" s="66">
        <v>2242</v>
      </c>
      <c r="AX265" s="66" t="s">
        <v>311</v>
      </c>
    </row>
    <row r="266" spans="1:50" customFormat="1" x14ac:dyDescent="0.2">
      <c r="A266">
        <v>265</v>
      </c>
      <c r="B266" s="12" t="s">
        <v>144</v>
      </c>
      <c r="C266" s="12" t="s">
        <v>90</v>
      </c>
      <c r="D266" s="12" t="s">
        <v>91</v>
      </c>
      <c r="E266" s="22">
        <v>5</v>
      </c>
      <c r="F266" s="22" t="s">
        <v>195</v>
      </c>
      <c r="G266" s="22" t="s">
        <v>115</v>
      </c>
      <c r="H266" s="22" t="str">
        <f t="shared" si="61"/>
        <v>1Story</v>
      </c>
      <c r="I266" s="22">
        <f t="shared" si="60"/>
        <v>69.182127006168557</v>
      </c>
      <c r="J266" s="22" t="str">
        <f t="shared" si="62"/>
        <v>Below Average</v>
      </c>
      <c r="K266" s="22">
        <v>5</v>
      </c>
      <c r="L266" s="22" t="str">
        <f t="shared" si="63"/>
        <v>Low</v>
      </c>
      <c r="M266" s="22">
        <v>1925</v>
      </c>
      <c r="N266" s="22">
        <f t="shared" si="64"/>
        <v>1</v>
      </c>
      <c r="O266" s="22"/>
      <c r="P266" s="22">
        <v>2004</v>
      </c>
      <c r="Q266" s="22">
        <f t="shared" si="65"/>
        <v>0</v>
      </c>
      <c r="R266" s="23">
        <v>680</v>
      </c>
      <c r="S266" s="23" t="s">
        <v>311</v>
      </c>
      <c r="T266" s="23" t="s">
        <v>370</v>
      </c>
      <c r="U266" s="24">
        <v>764</v>
      </c>
      <c r="V266" s="24" t="str">
        <f t="shared" si="66"/>
        <v>no</v>
      </c>
      <c r="W266" s="24">
        <v>0</v>
      </c>
      <c r="X266" s="24" t="str">
        <f t="shared" si="67"/>
        <v>no</v>
      </c>
      <c r="Y266" s="24" t="s">
        <v>413</v>
      </c>
      <c r="Z266" s="24">
        <f t="shared" si="68"/>
        <v>1</v>
      </c>
      <c r="AA266" s="24">
        <v>764</v>
      </c>
      <c r="AB266" s="24" t="s">
        <v>311</v>
      </c>
      <c r="AC266" s="24" t="s">
        <v>370</v>
      </c>
      <c r="AD266" s="25">
        <v>0</v>
      </c>
      <c r="AE266" s="25">
        <v>0</v>
      </c>
      <c r="AF266" s="25">
        <v>1</v>
      </c>
      <c r="AG266" s="25">
        <v>0</v>
      </c>
      <c r="AH266" s="25">
        <v>1</v>
      </c>
      <c r="AI266" s="25" t="s">
        <v>415</v>
      </c>
      <c r="AJ266" s="57">
        <v>4</v>
      </c>
      <c r="AK266" s="57" t="str">
        <f t="shared" si="69"/>
        <v>Less</v>
      </c>
      <c r="AL266" s="57" t="s">
        <v>98</v>
      </c>
      <c r="AM266" s="57" t="str">
        <f t="shared" si="70"/>
        <v>Low</v>
      </c>
      <c r="AN266" s="62">
        <v>2</v>
      </c>
      <c r="AO266" s="62" t="str">
        <f t="shared" si="71"/>
        <v>More</v>
      </c>
      <c r="AP266" s="62">
        <v>504</v>
      </c>
      <c r="AQ266" s="62" t="str">
        <f t="shared" si="72"/>
        <v>no</v>
      </c>
      <c r="AR266" s="62" t="str">
        <f t="shared" si="73"/>
        <v>Above Average</v>
      </c>
      <c r="AS266" s="64">
        <v>0</v>
      </c>
      <c r="AT266" s="68">
        <v>50.554016620498615</v>
      </c>
      <c r="AU266" s="68" t="str">
        <f t="shared" si="74"/>
        <v>Below Average</v>
      </c>
      <c r="AV266" s="66">
        <v>73000</v>
      </c>
      <c r="AW266" s="66">
        <v>1444</v>
      </c>
      <c r="AX266" s="66" t="s">
        <v>311</v>
      </c>
    </row>
    <row r="267" spans="1:50" customFormat="1" x14ac:dyDescent="0.2">
      <c r="A267">
        <v>266</v>
      </c>
      <c r="B267" s="12" t="s">
        <v>90</v>
      </c>
      <c r="C267" s="12" t="s">
        <v>90</v>
      </c>
      <c r="D267" s="12" t="s">
        <v>91</v>
      </c>
      <c r="E267" s="22">
        <v>6</v>
      </c>
      <c r="F267" s="22" t="s">
        <v>195</v>
      </c>
      <c r="G267" s="22" t="s">
        <v>115</v>
      </c>
      <c r="H267" s="22" t="str">
        <f t="shared" si="61"/>
        <v>1Story</v>
      </c>
      <c r="I267" s="22">
        <f t="shared" si="60"/>
        <v>69.182127006168557</v>
      </c>
      <c r="J267" s="22" t="str">
        <f t="shared" si="62"/>
        <v>Below Average</v>
      </c>
      <c r="K267" s="22">
        <v>6</v>
      </c>
      <c r="L267" s="22" t="str">
        <f t="shared" si="63"/>
        <v>High</v>
      </c>
      <c r="M267" s="22">
        <v>1981</v>
      </c>
      <c r="N267" s="22">
        <f t="shared" si="64"/>
        <v>0</v>
      </c>
      <c r="O267" s="22"/>
      <c r="P267" s="22">
        <v>1981</v>
      </c>
      <c r="Q267" s="22">
        <f t="shared" si="65"/>
        <v>0</v>
      </c>
      <c r="R267" s="23">
        <v>1422</v>
      </c>
      <c r="S267" s="23" t="s">
        <v>311</v>
      </c>
      <c r="T267" s="23" t="s">
        <v>369</v>
      </c>
      <c r="U267" s="24">
        <v>1422</v>
      </c>
      <c r="V267" s="24" t="str">
        <f t="shared" si="66"/>
        <v>no</v>
      </c>
      <c r="W267" s="24">
        <v>0</v>
      </c>
      <c r="X267" s="24" t="str">
        <f t="shared" si="67"/>
        <v>no</v>
      </c>
      <c r="Y267" s="24" t="s">
        <v>413</v>
      </c>
      <c r="Z267" s="24">
        <f t="shared" si="68"/>
        <v>0</v>
      </c>
      <c r="AA267" s="24">
        <v>1422</v>
      </c>
      <c r="AB267" s="24" t="s">
        <v>311</v>
      </c>
      <c r="AC267" s="24" t="s">
        <v>370</v>
      </c>
      <c r="AD267" s="25">
        <v>0</v>
      </c>
      <c r="AE267" s="25">
        <v>0</v>
      </c>
      <c r="AF267" s="25">
        <v>2</v>
      </c>
      <c r="AG267" s="25">
        <v>0</v>
      </c>
      <c r="AH267" s="25">
        <v>2</v>
      </c>
      <c r="AI267" s="25" t="s">
        <v>415</v>
      </c>
      <c r="AJ267" s="57">
        <v>7</v>
      </c>
      <c r="AK267" s="57" t="str">
        <f t="shared" si="69"/>
        <v>More</v>
      </c>
      <c r="AL267" s="57" t="s">
        <v>97</v>
      </c>
      <c r="AM267" s="57" t="str">
        <f t="shared" si="70"/>
        <v>High</v>
      </c>
      <c r="AN267" s="62">
        <v>2</v>
      </c>
      <c r="AO267" s="62" t="str">
        <f t="shared" si="71"/>
        <v>More</v>
      </c>
      <c r="AP267" s="62">
        <v>576</v>
      </c>
      <c r="AQ267" s="62" t="str">
        <f t="shared" si="72"/>
        <v>no</v>
      </c>
      <c r="AR267" s="62" t="str">
        <f t="shared" si="73"/>
        <v>Above Average</v>
      </c>
      <c r="AS267" s="64">
        <v>1</v>
      </c>
      <c r="AT267" s="68">
        <v>61.708860759493668</v>
      </c>
      <c r="AU267" s="68" t="str">
        <f t="shared" si="74"/>
        <v>Below Average</v>
      </c>
      <c r="AV267" s="66">
        <v>175500</v>
      </c>
      <c r="AW267" s="66">
        <v>2844</v>
      </c>
      <c r="AX267" s="66" t="s">
        <v>311</v>
      </c>
    </row>
    <row r="268" spans="1:50" customFormat="1" x14ac:dyDescent="0.2">
      <c r="A268">
        <v>267</v>
      </c>
      <c r="B268" s="12" t="s">
        <v>90</v>
      </c>
      <c r="C268" s="12" t="s">
        <v>90</v>
      </c>
      <c r="D268" s="12" t="s">
        <v>91</v>
      </c>
      <c r="E268" s="22">
        <v>6</v>
      </c>
      <c r="F268" s="22" t="s">
        <v>195</v>
      </c>
      <c r="G268" s="22" t="s">
        <v>92</v>
      </c>
      <c r="H268" s="22" t="str">
        <f t="shared" si="61"/>
        <v>2Story</v>
      </c>
      <c r="I268" s="22">
        <f t="shared" si="60"/>
        <v>75.988545402704759</v>
      </c>
      <c r="J268" s="22" t="str">
        <f t="shared" si="62"/>
        <v>Above Average</v>
      </c>
      <c r="K268" s="22">
        <v>5</v>
      </c>
      <c r="L268" s="22" t="str">
        <f t="shared" si="63"/>
        <v>Low</v>
      </c>
      <c r="M268" s="22">
        <v>1997</v>
      </c>
      <c r="N268" s="22">
        <f t="shared" si="64"/>
        <v>0</v>
      </c>
      <c r="O268" s="22"/>
      <c r="P268" s="22">
        <v>1997</v>
      </c>
      <c r="Q268" s="22">
        <f t="shared" si="65"/>
        <v>0</v>
      </c>
      <c r="R268" s="23">
        <v>802</v>
      </c>
      <c r="S268" s="23" t="s">
        <v>311</v>
      </c>
      <c r="T268" s="23" t="s">
        <v>370</v>
      </c>
      <c r="U268" s="24">
        <v>802</v>
      </c>
      <c r="V268" s="24" t="str">
        <f t="shared" si="66"/>
        <v>no</v>
      </c>
      <c r="W268" s="24">
        <v>709</v>
      </c>
      <c r="X268" s="24" t="str">
        <f t="shared" si="67"/>
        <v>no</v>
      </c>
      <c r="Y268" s="24" t="s">
        <v>412</v>
      </c>
      <c r="Z268" s="24">
        <f t="shared" si="68"/>
        <v>0</v>
      </c>
      <c r="AA268" s="24">
        <v>1511</v>
      </c>
      <c r="AB268" s="24" t="s">
        <v>311</v>
      </c>
      <c r="AC268" s="24" t="s">
        <v>370</v>
      </c>
      <c r="AD268" s="25">
        <v>1</v>
      </c>
      <c r="AE268" s="25">
        <v>0</v>
      </c>
      <c r="AF268" s="25">
        <v>2</v>
      </c>
      <c r="AG268" s="25">
        <v>1</v>
      </c>
      <c r="AH268" s="25">
        <v>4</v>
      </c>
      <c r="AI268" s="25" t="s">
        <v>414</v>
      </c>
      <c r="AJ268" s="57">
        <v>8</v>
      </c>
      <c r="AK268" s="57" t="str">
        <f t="shared" si="69"/>
        <v>More</v>
      </c>
      <c r="AL268" s="57" t="s">
        <v>98</v>
      </c>
      <c r="AM268" s="57" t="str">
        <f t="shared" si="70"/>
        <v>Low</v>
      </c>
      <c r="AN268" s="62">
        <v>2</v>
      </c>
      <c r="AO268" s="62" t="str">
        <f t="shared" si="71"/>
        <v>More</v>
      </c>
      <c r="AP268" s="62">
        <v>413</v>
      </c>
      <c r="AQ268" s="62" t="str">
        <f t="shared" si="72"/>
        <v>no</v>
      </c>
      <c r="AR268" s="62" t="str">
        <f t="shared" si="73"/>
        <v>Below Average</v>
      </c>
      <c r="AS268" s="64">
        <v>1</v>
      </c>
      <c r="AT268" s="68">
        <v>79.982706441850411</v>
      </c>
      <c r="AU268" s="68" t="str">
        <f t="shared" si="74"/>
        <v>Above Average</v>
      </c>
      <c r="AV268" s="66">
        <v>185000</v>
      </c>
      <c r="AW268" s="66">
        <v>2313</v>
      </c>
      <c r="AX268" s="66" t="s">
        <v>311</v>
      </c>
    </row>
    <row r="269" spans="1:50" customFormat="1" x14ac:dyDescent="0.2">
      <c r="A269">
        <v>268</v>
      </c>
      <c r="B269" s="12" t="s">
        <v>90</v>
      </c>
      <c r="C269" s="12" t="s">
        <v>90</v>
      </c>
      <c r="D269" s="12" t="s">
        <v>91</v>
      </c>
      <c r="E269" s="22">
        <v>5</v>
      </c>
      <c r="F269" s="22" t="s">
        <v>195</v>
      </c>
      <c r="G269" s="22" t="s">
        <v>225</v>
      </c>
      <c r="H269" s="22" t="str">
        <f t="shared" si="61"/>
        <v>2Story</v>
      </c>
      <c r="I269" s="22">
        <f t="shared" si="60"/>
        <v>58.150706243707859</v>
      </c>
      <c r="J269" s="22" t="str">
        <f t="shared" si="62"/>
        <v>Below Average</v>
      </c>
      <c r="K269" s="22">
        <v>8</v>
      </c>
      <c r="L269" s="22" t="str">
        <f t="shared" si="63"/>
        <v>High</v>
      </c>
      <c r="M269" s="22">
        <v>1939</v>
      </c>
      <c r="N269" s="22">
        <f t="shared" si="64"/>
        <v>1</v>
      </c>
      <c r="O269" s="22"/>
      <c r="P269" s="22">
        <v>1997</v>
      </c>
      <c r="Q269" s="22">
        <f t="shared" si="65"/>
        <v>0</v>
      </c>
      <c r="R269" s="23">
        <v>720</v>
      </c>
      <c r="S269" s="23" t="s">
        <v>311</v>
      </c>
      <c r="T269" s="23" t="s">
        <v>370</v>
      </c>
      <c r="U269" s="24">
        <v>1052</v>
      </c>
      <c r="V269" s="24" t="str">
        <f t="shared" si="66"/>
        <v>no</v>
      </c>
      <c r="W269" s="24">
        <v>720</v>
      </c>
      <c r="X269" s="24" t="str">
        <f t="shared" si="67"/>
        <v>no</v>
      </c>
      <c r="Y269" s="24" t="s">
        <v>412</v>
      </c>
      <c r="Z269" s="24">
        <f t="shared" si="68"/>
        <v>1</v>
      </c>
      <c r="AA269" s="24">
        <v>2192</v>
      </c>
      <c r="AB269" s="24" t="s">
        <v>311</v>
      </c>
      <c r="AC269" s="24" t="s">
        <v>369</v>
      </c>
      <c r="AD269" s="25">
        <v>0</v>
      </c>
      <c r="AE269" s="25">
        <v>0</v>
      </c>
      <c r="AF269" s="25">
        <v>2</v>
      </c>
      <c r="AG269" s="25">
        <v>1</v>
      </c>
      <c r="AH269" s="25">
        <v>3</v>
      </c>
      <c r="AI269" s="25" t="s">
        <v>414</v>
      </c>
      <c r="AJ269" s="57">
        <v>8</v>
      </c>
      <c r="AK269" s="57" t="str">
        <f t="shared" si="69"/>
        <v>More</v>
      </c>
      <c r="AL269" s="57" t="s">
        <v>97</v>
      </c>
      <c r="AM269" s="57" t="str">
        <f t="shared" si="70"/>
        <v>High</v>
      </c>
      <c r="AN269" s="62">
        <v>1</v>
      </c>
      <c r="AO269" s="62" t="str">
        <f t="shared" si="71"/>
        <v>Less</v>
      </c>
      <c r="AP269" s="62">
        <v>240</v>
      </c>
      <c r="AQ269" s="62" t="str">
        <f t="shared" si="72"/>
        <v>no</v>
      </c>
      <c r="AR269" s="62" t="str">
        <f t="shared" si="73"/>
        <v>Below Average</v>
      </c>
      <c r="AS269" s="64">
        <v>1</v>
      </c>
      <c r="AT269" s="68">
        <v>61.641483516483518</v>
      </c>
      <c r="AU269" s="68" t="str">
        <f t="shared" si="74"/>
        <v>Below Average</v>
      </c>
      <c r="AV269" s="66">
        <v>179500</v>
      </c>
      <c r="AW269" s="66">
        <v>2912</v>
      </c>
      <c r="AX269" s="66" t="s">
        <v>311</v>
      </c>
    </row>
    <row r="270" spans="1:50" customFormat="1" x14ac:dyDescent="0.2">
      <c r="A270">
        <v>269</v>
      </c>
      <c r="B270" s="12" t="s">
        <v>90</v>
      </c>
      <c r="C270" s="12" t="s">
        <v>90</v>
      </c>
      <c r="D270" s="12" t="s">
        <v>91</v>
      </c>
      <c r="E270" s="22">
        <v>5</v>
      </c>
      <c r="F270" s="22" t="s">
        <v>195</v>
      </c>
      <c r="G270" s="22" t="s">
        <v>115</v>
      </c>
      <c r="H270" s="22" t="str">
        <f t="shared" si="61"/>
        <v>1Story</v>
      </c>
      <c r="I270" s="22">
        <f t="shared" si="60"/>
        <v>69.182127006168557</v>
      </c>
      <c r="J270" s="22" t="str">
        <f t="shared" si="62"/>
        <v>Below Average</v>
      </c>
      <c r="K270" s="22">
        <v>6</v>
      </c>
      <c r="L270" s="22" t="str">
        <f t="shared" si="63"/>
        <v>High</v>
      </c>
      <c r="M270" s="22">
        <v>1940</v>
      </c>
      <c r="N270" s="22">
        <f t="shared" si="64"/>
        <v>1</v>
      </c>
      <c r="O270" s="22"/>
      <c r="P270" s="22">
        <v>1955</v>
      </c>
      <c r="Q270" s="22">
        <f t="shared" si="65"/>
        <v>1</v>
      </c>
      <c r="R270" s="23">
        <v>740</v>
      </c>
      <c r="S270" s="23" t="s">
        <v>311</v>
      </c>
      <c r="T270" s="23" t="s">
        <v>370</v>
      </c>
      <c r="U270" s="24">
        <v>778</v>
      </c>
      <c r="V270" s="24" t="str">
        <f t="shared" si="66"/>
        <v>no</v>
      </c>
      <c r="W270" s="24">
        <v>0</v>
      </c>
      <c r="X270" s="24" t="str">
        <f t="shared" si="67"/>
        <v>no</v>
      </c>
      <c r="Y270" s="24" t="s">
        <v>413</v>
      </c>
      <c r="Z270" s="24">
        <f t="shared" si="68"/>
        <v>0</v>
      </c>
      <c r="AA270" s="24">
        <v>778</v>
      </c>
      <c r="AB270" s="24" t="s">
        <v>311</v>
      </c>
      <c r="AC270" s="24" t="s">
        <v>370</v>
      </c>
      <c r="AD270" s="25">
        <v>0</v>
      </c>
      <c r="AE270" s="25">
        <v>0</v>
      </c>
      <c r="AF270" s="25">
        <v>1</v>
      </c>
      <c r="AG270" s="25">
        <v>0</v>
      </c>
      <c r="AH270" s="25">
        <v>1</v>
      </c>
      <c r="AI270" s="25" t="s">
        <v>415</v>
      </c>
      <c r="AJ270" s="57">
        <v>4</v>
      </c>
      <c r="AK270" s="57" t="str">
        <f t="shared" si="69"/>
        <v>Less</v>
      </c>
      <c r="AL270" s="57" t="s">
        <v>98</v>
      </c>
      <c r="AM270" s="57" t="str">
        <f t="shared" si="70"/>
        <v>Low</v>
      </c>
      <c r="AN270" s="62">
        <v>1</v>
      </c>
      <c r="AO270" s="62" t="str">
        <f t="shared" si="71"/>
        <v>Less</v>
      </c>
      <c r="AP270" s="62">
        <v>924</v>
      </c>
      <c r="AQ270" s="62" t="str">
        <f t="shared" si="72"/>
        <v>no</v>
      </c>
      <c r="AR270" s="62" t="str">
        <f t="shared" si="73"/>
        <v>Above Average</v>
      </c>
      <c r="AS270" s="64">
        <v>1</v>
      </c>
      <c r="AT270" s="68">
        <v>79.380764163372859</v>
      </c>
      <c r="AU270" s="68" t="str">
        <f t="shared" si="74"/>
        <v>Above Average</v>
      </c>
      <c r="AV270" s="66">
        <v>120500</v>
      </c>
      <c r="AW270" s="66">
        <v>1518</v>
      </c>
      <c r="AX270" s="66" t="s">
        <v>311</v>
      </c>
    </row>
    <row r="271" spans="1:50" customFormat="1" x14ac:dyDescent="0.2">
      <c r="A271">
        <v>270</v>
      </c>
      <c r="B271" s="12" t="s">
        <v>90</v>
      </c>
      <c r="C271" s="12" t="s">
        <v>90</v>
      </c>
      <c r="D271" s="12" t="s">
        <v>91</v>
      </c>
      <c r="E271" s="22">
        <v>6</v>
      </c>
      <c r="F271" s="22" t="s">
        <v>195</v>
      </c>
      <c r="G271" s="22" t="s">
        <v>115</v>
      </c>
      <c r="H271" s="22" t="str">
        <f t="shared" si="61"/>
        <v>1Story</v>
      </c>
      <c r="I271" s="22">
        <f t="shared" si="60"/>
        <v>69.182127006168557</v>
      </c>
      <c r="J271" s="22" t="str">
        <f t="shared" si="62"/>
        <v>Below Average</v>
      </c>
      <c r="K271" s="22">
        <v>7</v>
      </c>
      <c r="L271" s="22" t="str">
        <f t="shared" si="63"/>
        <v>High</v>
      </c>
      <c r="M271" s="22">
        <v>1976</v>
      </c>
      <c r="N271" s="22">
        <f t="shared" si="64"/>
        <v>0</v>
      </c>
      <c r="O271" s="22"/>
      <c r="P271" s="22">
        <v>1976</v>
      </c>
      <c r="Q271" s="22">
        <f t="shared" si="65"/>
        <v>0</v>
      </c>
      <c r="R271" s="23">
        <v>1143</v>
      </c>
      <c r="S271" s="23" t="s">
        <v>311</v>
      </c>
      <c r="T271" s="23" t="s">
        <v>369</v>
      </c>
      <c r="U271" s="24">
        <v>1113</v>
      </c>
      <c r="V271" s="24" t="str">
        <f t="shared" si="66"/>
        <v>no</v>
      </c>
      <c r="W271" s="24">
        <v>0</v>
      </c>
      <c r="X271" s="24" t="str">
        <f t="shared" si="67"/>
        <v>no</v>
      </c>
      <c r="Y271" s="24" t="s">
        <v>413</v>
      </c>
      <c r="Z271" s="24">
        <f t="shared" si="68"/>
        <v>0</v>
      </c>
      <c r="AA271" s="24">
        <v>1113</v>
      </c>
      <c r="AB271" s="24" t="s">
        <v>311</v>
      </c>
      <c r="AC271" s="24" t="s">
        <v>370</v>
      </c>
      <c r="AD271" s="25">
        <v>1</v>
      </c>
      <c r="AE271" s="25">
        <v>0</v>
      </c>
      <c r="AF271" s="25">
        <v>1</v>
      </c>
      <c r="AG271" s="25">
        <v>1</v>
      </c>
      <c r="AH271" s="25">
        <v>3</v>
      </c>
      <c r="AI271" s="25" t="s">
        <v>414</v>
      </c>
      <c r="AJ271" s="57">
        <v>6</v>
      </c>
      <c r="AK271" s="57" t="str">
        <f t="shared" si="69"/>
        <v>More</v>
      </c>
      <c r="AL271" s="57" t="s">
        <v>98</v>
      </c>
      <c r="AM271" s="57" t="str">
        <f t="shared" si="70"/>
        <v>Low</v>
      </c>
      <c r="AN271" s="62">
        <v>1</v>
      </c>
      <c r="AO271" s="62" t="str">
        <f t="shared" si="71"/>
        <v>Less</v>
      </c>
      <c r="AP271" s="62">
        <v>504</v>
      </c>
      <c r="AQ271" s="62" t="str">
        <f t="shared" si="72"/>
        <v>no</v>
      </c>
      <c r="AR271" s="62" t="str">
        <f t="shared" si="73"/>
        <v>Above Average</v>
      </c>
      <c r="AS271" s="64">
        <v>1</v>
      </c>
      <c r="AT271" s="68">
        <v>65.60283687943263</v>
      </c>
      <c r="AU271" s="68" t="str">
        <f t="shared" si="74"/>
        <v>Below Average</v>
      </c>
      <c r="AV271" s="66">
        <v>148000</v>
      </c>
      <c r="AW271" s="66">
        <v>2256</v>
      </c>
      <c r="AX271" s="66" t="s">
        <v>311</v>
      </c>
    </row>
    <row r="272" spans="1:50" customFormat="1" x14ac:dyDescent="0.2">
      <c r="A272">
        <v>271</v>
      </c>
      <c r="B272" s="12" t="s">
        <v>90</v>
      </c>
      <c r="C272" s="12" t="s">
        <v>90</v>
      </c>
      <c r="D272" s="12" t="s">
        <v>91</v>
      </c>
      <c r="E272" s="22">
        <v>8</v>
      </c>
      <c r="F272" s="22" t="s">
        <v>411</v>
      </c>
      <c r="G272" s="22" t="s">
        <v>92</v>
      </c>
      <c r="H272" s="22" t="str">
        <f t="shared" si="61"/>
        <v>2Story</v>
      </c>
      <c r="I272" s="22">
        <f t="shared" si="60"/>
        <v>75.988545402704759</v>
      </c>
      <c r="J272" s="22" t="str">
        <f t="shared" si="62"/>
        <v>Above Average</v>
      </c>
      <c r="K272" s="22">
        <v>5</v>
      </c>
      <c r="L272" s="22" t="str">
        <f t="shared" si="63"/>
        <v>Low</v>
      </c>
      <c r="M272" s="22">
        <v>2006</v>
      </c>
      <c r="N272" s="22">
        <f t="shared" si="64"/>
        <v>0</v>
      </c>
      <c r="O272" s="22"/>
      <c r="P272" s="22">
        <v>2006</v>
      </c>
      <c r="Q272" s="22">
        <f t="shared" si="65"/>
        <v>0</v>
      </c>
      <c r="R272" s="23">
        <v>1095</v>
      </c>
      <c r="S272" s="23" t="s">
        <v>311</v>
      </c>
      <c r="T272" s="23" t="s">
        <v>369</v>
      </c>
      <c r="U272" s="24">
        <v>1095</v>
      </c>
      <c r="V272" s="24" t="str">
        <f t="shared" si="66"/>
        <v>no</v>
      </c>
      <c r="W272" s="24">
        <v>844</v>
      </c>
      <c r="X272" s="24" t="str">
        <f t="shared" si="67"/>
        <v>no</v>
      </c>
      <c r="Y272" s="24" t="s">
        <v>412</v>
      </c>
      <c r="Z272" s="24">
        <f t="shared" si="68"/>
        <v>0</v>
      </c>
      <c r="AA272" s="24">
        <v>1939</v>
      </c>
      <c r="AB272" s="24" t="s">
        <v>311</v>
      </c>
      <c r="AC272" s="24" t="s">
        <v>369</v>
      </c>
      <c r="AD272" s="25">
        <v>0</v>
      </c>
      <c r="AE272" s="25">
        <v>0</v>
      </c>
      <c r="AF272" s="25">
        <v>2</v>
      </c>
      <c r="AG272" s="25">
        <v>1</v>
      </c>
      <c r="AH272" s="25">
        <v>3</v>
      </c>
      <c r="AI272" s="25" t="s">
        <v>414</v>
      </c>
      <c r="AJ272" s="57">
        <v>8</v>
      </c>
      <c r="AK272" s="57" t="str">
        <f t="shared" si="69"/>
        <v>More</v>
      </c>
      <c r="AL272" s="57" t="s">
        <v>97</v>
      </c>
      <c r="AM272" s="57" t="str">
        <f t="shared" si="70"/>
        <v>High</v>
      </c>
      <c r="AN272" s="62">
        <v>3</v>
      </c>
      <c r="AO272" s="62" t="str">
        <f t="shared" si="71"/>
        <v>More</v>
      </c>
      <c r="AP272" s="62">
        <v>1053</v>
      </c>
      <c r="AQ272" s="62" t="str">
        <f t="shared" si="72"/>
        <v>yes</v>
      </c>
      <c r="AR272" s="62" t="str">
        <f t="shared" si="73"/>
        <v>Above Average</v>
      </c>
      <c r="AS272" s="64">
        <v>1</v>
      </c>
      <c r="AT272" s="68">
        <v>87.673038892551091</v>
      </c>
      <c r="AU272" s="68" t="str">
        <f t="shared" si="74"/>
        <v>Above Average</v>
      </c>
      <c r="AV272" s="66">
        <v>266000</v>
      </c>
      <c r="AW272" s="66">
        <v>3034</v>
      </c>
      <c r="AX272" s="66" t="s">
        <v>311</v>
      </c>
    </row>
    <row r="273" spans="1:50" customFormat="1" x14ac:dyDescent="0.2">
      <c r="A273">
        <v>272</v>
      </c>
      <c r="B273" s="12" t="s">
        <v>90</v>
      </c>
      <c r="C273" s="12" t="s">
        <v>90</v>
      </c>
      <c r="D273" s="12" t="s">
        <v>91</v>
      </c>
      <c r="E273" s="22">
        <v>7</v>
      </c>
      <c r="F273" s="22" t="s">
        <v>411</v>
      </c>
      <c r="G273" s="22" t="s">
        <v>115</v>
      </c>
      <c r="H273" s="22" t="str">
        <f t="shared" si="61"/>
        <v>1Story</v>
      </c>
      <c r="I273" s="22">
        <f t="shared" si="60"/>
        <v>69.182127006168557</v>
      </c>
      <c r="J273" s="22" t="str">
        <f t="shared" si="62"/>
        <v>Below Average</v>
      </c>
      <c r="K273" s="22">
        <v>7</v>
      </c>
      <c r="L273" s="22" t="str">
        <f t="shared" si="63"/>
        <v>High</v>
      </c>
      <c r="M273" s="22">
        <v>1954</v>
      </c>
      <c r="N273" s="22">
        <f t="shared" si="64"/>
        <v>1</v>
      </c>
      <c r="O273" s="22"/>
      <c r="P273" s="22">
        <v>2005</v>
      </c>
      <c r="Q273" s="22">
        <f t="shared" si="65"/>
        <v>0</v>
      </c>
      <c r="R273" s="23">
        <v>1385</v>
      </c>
      <c r="S273" s="23" t="s">
        <v>311</v>
      </c>
      <c r="T273" s="23" t="s">
        <v>369</v>
      </c>
      <c r="U273" s="24">
        <v>1363</v>
      </c>
      <c r="V273" s="24" t="str">
        <f t="shared" si="66"/>
        <v>no</v>
      </c>
      <c r="W273" s="24">
        <v>0</v>
      </c>
      <c r="X273" s="24" t="str">
        <f t="shared" si="67"/>
        <v>no</v>
      </c>
      <c r="Y273" s="24" t="s">
        <v>413</v>
      </c>
      <c r="Z273" s="24">
        <f t="shared" si="68"/>
        <v>1</v>
      </c>
      <c r="AA273" s="24">
        <v>1363</v>
      </c>
      <c r="AB273" s="24" t="s">
        <v>311</v>
      </c>
      <c r="AC273" s="24" t="s">
        <v>370</v>
      </c>
      <c r="AD273" s="25">
        <v>1</v>
      </c>
      <c r="AE273" s="25">
        <v>0</v>
      </c>
      <c r="AF273" s="25">
        <v>1</v>
      </c>
      <c r="AG273" s="25">
        <v>0</v>
      </c>
      <c r="AH273" s="25">
        <v>2</v>
      </c>
      <c r="AI273" s="25" t="s">
        <v>415</v>
      </c>
      <c r="AJ273" s="57">
        <v>5</v>
      </c>
      <c r="AK273" s="57" t="str">
        <f t="shared" si="69"/>
        <v>Less</v>
      </c>
      <c r="AL273" s="57" t="s">
        <v>98</v>
      </c>
      <c r="AM273" s="57" t="str">
        <f t="shared" si="70"/>
        <v>Low</v>
      </c>
      <c r="AN273" s="62">
        <v>2</v>
      </c>
      <c r="AO273" s="62" t="str">
        <f t="shared" si="71"/>
        <v>More</v>
      </c>
      <c r="AP273" s="62">
        <v>439</v>
      </c>
      <c r="AQ273" s="62" t="str">
        <f t="shared" si="72"/>
        <v>no</v>
      </c>
      <c r="AR273" s="62" t="str">
        <f t="shared" si="73"/>
        <v>Below Average</v>
      </c>
      <c r="AS273" s="64">
        <v>2</v>
      </c>
      <c r="AT273" s="68">
        <v>87.882096069868993</v>
      </c>
      <c r="AU273" s="68" t="str">
        <f t="shared" si="74"/>
        <v>Above Average</v>
      </c>
      <c r="AV273" s="66">
        <v>241500</v>
      </c>
      <c r="AW273" s="66">
        <v>2748</v>
      </c>
      <c r="AX273" s="66" t="s">
        <v>311</v>
      </c>
    </row>
    <row r="274" spans="1:50" customFormat="1" x14ac:dyDescent="0.2">
      <c r="A274">
        <v>273</v>
      </c>
      <c r="B274" s="12" t="s">
        <v>90</v>
      </c>
      <c r="C274" s="12" t="s">
        <v>90</v>
      </c>
      <c r="D274" s="12" t="s">
        <v>91</v>
      </c>
      <c r="E274" s="22">
        <v>8</v>
      </c>
      <c r="F274" s="22" t="s">
        <v>411</v>
      </c>
      <c r="G274" s="22" t="s">
        <v>92</v>
      </c>
      <c r="H274" s="22" t="str">
        <f t="shared" si="61"/>
        <v>2Story</v>
      </c>
      <c r="I274" s="22">
        <f t="shared" si="60"/>
        <v>75.988545402704759</v>
      </c>
      <c r="J274" s="22" t="str">
        <f t="shared" si="62"/>
        <v>Above Average</v>
      </c>
      <c r="K274" s="22">
        <v>7</v>
      </c>
      <c r="L274" s="22" t="str">
        <f t="shared" si="63"/>
        <v>High</v>
      </c>
      <c r="M274" s="22">
        <v>1999</v>
      </c>
      <c r="N274" s="22">
        <f t="shared" si="64"/>
        <v>0</v>
      </c>
      <c r="O274" s="22"/>
      <c r="P274" s="22">
        <v>2007</v>
      </c>
      <c r="Q274" s="22">
        <f t="shared" si="65"/>
        <v>0</v>
      </c>
      <c r="R274" s="23">
        <v>1152</v>
      </c>
      <c r="S274" s="23" t="s">
        <v>311</v>
      </c>
      <c r="T274" s="23" t="s">
        <v>369</v>
      </c>
      <c r="U274" s="24">
        <v>1164</v>
      </c>
      <c r="V274" s="24" t="str">
        <f t="shared" si="66"/>
        <v>no</v>
      </c>
      <c r="W274" s="24">
        <v>1106</v>
      </c>
      <c r="X274" s="24" t="str">
        <f t="shared" si="67"/>
        <v>no</v>
      </c>
      <c r="Y274" s="24" t="s">
        <v>412</v>
      </c>
      <c r="Z274" s="24">
        <f t="shared" si="68"/>
        <v>1</v>
      </c>
      <c r="AA274" s="24">
        <v>2270</v>
      </c>
      <c r="AB274" s="24" t="s">
        <v>311</v>
      </c>
      <c r="AC274" s="24" t="s">
        <v>369</v>
      </c>
      <c r="AD274" s="25">
        <v>0</v>
      </c>
      <c r="AE274" s="25">
        <v>0</v>
      </c>
      <c r="AF274" s="25">
        <v>2</v>
      </c>
      <c r="AG274" s="25">
        <v>1</v>
      </c>
      <c r="AH274" s="25">
        <v>3</v>
      </c>
      <c r="AI274" s="25" t="s">
        <v>414</v>
      </c>
      <c r="AJ274" s="57">
        <v>9</v>
      </c>
      <c r="AK274" s="57" t="str">
        <f t="shared" si="69"/>
        <v>More</v>
      </c>
      <c r="AL274" s="57" t="s">
        <v>97</v>
      </c>
      <c r="AM274" s="57" t="str">
        <f t="shared" si="70"/>
        <v>High</v>
      </c>
      <c r="AN274" s="62">
        <v>3</v>
      </c>
      <c r="AO274" s="62" t="str">
        <f t="shared" si="71"/>
        <v>More</v>
      </c>
      <c r="AP274" s="62">
        <v>671</v>
      </c>
      <c r="AQ274" s="62" t="str">
        <f t="shared" si="72"/>
        <v>no</v>
      </c>
      <c r="AR274" s="62" t="str">
        <f t="shared" si="73"/>
        <v>Above Average</v>
      </c>
      <c r="AS274" s="64">
        <v>1</v>
      </c>
      <c r="AT274" s="68">
        <v>84.745762711864401</v>
      </c>
      <c r="AU274" s="68" t="str">
        <f t="shared" si="74"/>
        <v>Above Average</v>
      </c>
      <c r="AV274" s="66">
        <v>290000</v>
      </c>
      <c r="AW274" s="66">
        <v>3422</v>
      </c>
      <c r="AX274" s="66" t="s">
        <v>311</v>
      </c>
    </row>
    <row r="275" spans="1:50" customFormat="1" x14ac:dyDescent="0.2">
      <c r="A275">
        <v>274</v>
      </c>
      <c r="B275" s="12" t="s">
        <v>114</v>
      </c>
      <c r="C275" s="12" t="s">
        <v>90</v>
      </c>
      <c r="D275" s="12" t="s">
        <v>91</v>
      </c>
      <c r="E275" s="22">
        <v>6</v>
      </c>
      <c r="F275" s="22" t="s">
        <v>195</v>
      </c>
      <c r="G275" s="22" t="s">
        <v>115</v>
      </c>
      <c r="H275" s="22" t="str">
        <f t="shared" si="61"/>
        <v>1Story</v>
      </c>
      <c r="I275" s="22">
        <f t="shared" si="60"/>
        <v>69.182127006168557</v>
      </c>
      <c r="J275" s="22" t="str">
        <f t="shared" si="62"/>
        <v>Below Average</v>
      </c>
      <c r="K275" s="22">
        <v>6</v>
      </c>
      <c r="L275" s="22" t="str">
        <f t="shared" si="63"/>
        <v>High</v>
      </c>
      <c r="M275" s="22">
        <v>1958</v>
      </c>
      <c r="N275" s="22">
        <f t="shared" si="64"/>
        <v>0</v>
      </c>
      <c r="O275" s="22"/>
      <c r="P275" s="22">
        <v>1988</v>
      </c>
      <c r="Q275" s="22">
        <f t="shared" si="65"/>
        <v>0</v>
      </c>
      <c r="R275" s="23">
        <v>1240</v>
      </c>
      <c r="S275" s="23" t="s">
        <v>311</v>
      </c>
      <c r="T275" s="23" t="s">
        <v>369</v>
      </c>
      <c r="U275" s="24">
        <v>1632</v>
      </c>
      <c r="V275" s="24" t="str">
        <f t="shared" si="66"/>
        <v>no</v>
      </c>
      <c r="W275" s="24">
        <v>0</v>
      </c>
      <c r="X275" s="24" t="str">
        <f t="shared" si="67"/>
        <v>no</v>
      </c>
      <c r="Y275" s="24" t="s">
        <v>413</v>
      </c>
      <c r="Z275" s="24">
        <f t="shared" si="68"/>
        <v>0</v>
      </c>
      <c r="AA275" s="24">
        <v>1632</v>
      </c>
      <c r="AB275" s="24" t="s">
        <v>311</v>
      </c>
      <c r="AC275" s="24" t="s">
        <v>369</v>
      </c>
      <c r="AD275" s="25">
        <v>1</v>
      </c>
      <c r="AE275" s="25">
        <v>0</v>
      </c>
      <c r="AF275" s="25">
        <v>2</v>
      </c>
      <c r="AG275" s="25">
        <v>0</v>
      </c>
      <c r="AH275" s="25">
        <v>3</v>
      </c>
      <c r="AI275" s="25" t="s">
        <v>414</v>
      </c>
      <c r="AJ275" s="57">
        <v>6</v>
      </c>
      <c r="AK275" s="57" t="str">
        <f t="shared" si="69"/>
        <v>More</v>
      </c>
      <c r="AL275" s="57" t="s">
        <v>98</v>
      </c>
      <c r="AM275" s="57" t="str">
        <f t="shared" si="70"/>
        <v>Low</v>
      </c>
      <c r="AN275" s="62">
        <v>1</v>
      </c>
      <c r="AO275" s="62" t="str">
        <f t="shared" si="71"/>
        <v>Less</v>
      </c>
      <c r="AP275" s="62">
        <v>338</v>
      </c>
      <c r="AQ275" s="62" t="str">
        <f t="shared" si="72"/>
        <v>no</v>
      </c>
      <c r="AR275" s="62" t="str">
        <f t="shared" si="73"/>
        <v>Below Average</v>
      </c>
      <c r="AS275" s="64">
        <v>1</v>
      </c>
      <c r="AT275" s="68">
        <v>48.398328690807801</v>
      </c>
      <c r="AU275" s="68" t="str">
        <f t="shared" si="74"/>
        <v>Below Average</v>
      </c>
      <c r="AV275" s="66">
        <v>139000</v>
      </c>
      <c r="AW275" s="66">
        <v>2872</v>
      </c>
      <c r="AX275" s="66" t="s">
        <v>311</v>
      </c>
    </row>
    <row r="276" spans="1:50" customFormat="1" x14ac:dyDescent="0.2">
      <c r="A276">
        <v>275</v>
      </c>
      <c r="B276" s="12" t="s">
        <v>90</v>
      </c>
      <c r="C276" s="12" t="s">
        <v>90</v>
      </c>
      <c r="D276" s="12" t="s">
        <v>91</v>
      </c>
      <c r="E276" s="22">
        <v>5</v>
      </c>
      <c r="F276" s="22" t="s">
        <v>195</v>
      </c>
      <c r="G276" s="22" t="s">
        <v>115</v>
      </c>
      <c r="H276" s="22" t="str">
        <f t="shared" si="61"/>
        <v>1Story</v>
      </c>
      <c r="I276" s="22">
        <f t="shared" si="60"/>
        <v>69.182127006168557</v>
      </c>
      <c r="J276" s="22" t="str">
        <f t="shared" si="62"/>
        <v>Below Average</v>
      </c>
      <c r="K276" s="22">
        <v>7</v>
      </c>
      <c r="L276" s="22" t="str">
        <f t="shared" si="63"/>
        <v>High</v>
      </c>
      <c r="M276" s="22">
        <v>1982</v>
      </c>
      <c r="N276" s="22">
        <f t="shared" si="64"/>
        <v>0</v>
      </c>
      <c r="O276" s="22"/>
      <c r="P276" s="22">
        <v>1982</v>
      </c>
      <c r="Q276" s="22">
        <f t="shared" si="65"/>
        <v>0</v>
      </c>
      <c r="R276" s="23">
        <v>816</v>
      </c>
      <c r="S276" s="23" t="s">
        <v>311</v>
      </c>
      <c r="T276" s="23" t="s">
        <v>370</v>
      </c>
      <c r="U276" s="24">
        <v>816</v>
      </c>
      <c r="V276" s="24" t="str">
        <f t="shared" si="66"/>
        <v>no</v>
      </c>
      <c r="W276" s="24">
        <v>0</v>
      </c>
      <c r="X276" s="24" t="str">
        <f t="shared" si="67"/>
        <v>no</v>
      </c>
      <c r="Y276" s="24" t="s">
        <v>413</v>
      </c>
      <c r="Z276" s="24">
        <f t="shared" si="68"/>
        <v>0</v>
      </c>
      <c r="AA276" s="24">
        <v>816</v>
      </c>
      <c r="AB276" s="24" t="s">
        <v>311</v>
      </c>
      <c r="AC276" s="24" t="s">
        <v>370</v>
      </c>
      <c r="AD276" s="25">
        <v>0</v>
      </c>
      <c r="AE276" s="25">
        <v>0</v>
      </c>
      <c r="AF276" s="25">
        <v>1</v>
      </c>
      <c r="AG276" s="25">
        <v>0</v>
      </c>
      <c r="AH276" s="25">
        <v>1</v>
      </c>
      <c r="AI276" s="25" t="s">
        <v>415</v>
      </c>
      <c r="AJ276" s="57">
        <v>5</v>
      </c>
      <c r="AK276" s="57" t="str">
        <f t="shared" si="69"/>
        <v>Less</v>
      </c>
      <c r="AL276" s="57" t="s">
        <v>98</v>
      </c>
      <c r="AM276" s="57" t="str">
        <f t="shared" si="70"/>
        <v>Low</v>
      </c>
      <c r="AN276" s="62">
        <v>1</v>
      </c>
      <c r="AO276" s="62" t="str">
        <f t="shared" si="71"/>
        <v>Less</v>
      </c>
      <c r="AP276" s="62">
        <v>264</v>
      </c>
      <c r="AQ276" s="62" t="str">
        <f t="shared" si="72"/>
        <v>no</v>
      </c>
      <c r="AR276" s="62" t="str">
        <f t="shared" si="73"/>
        <v>Below Average</v>
      </c>
      <c r="AS276" s="64">
        <v>0</v>
      </c>
      <c r="AT276" s="68">
        <v>76.286764705882348</v>
      </c>
      <c r="AU276" s="68" t="str">
        <f t="shared" si="74"/>
        <v>Above Average</v>
      </c>
      <c r="AV276" s="66">
        <v>124500</v>
      </c>
      <c r="AW276" s="66">
        <v>1632</v>
      </c>
      <c r="AX276" s="66" t="s">
        <v>311</v>
      </c>
    </row>
    <row r="277" spans="1:50" customFormat="1" x14ac:dyDescent="0.2">
      <c r="A277">
        <v>276</v>
      </c>
      <c r="B277" s="12" t="s">
        <v>90</v>
      </c>
      <c r="C277" s="12" t="s">
        <v>90</v>
      </c>
      <c r="D277" s="12" t="s">
        <v>91</v>
      </c>
      <c r="E277" s="22">
        <v>7</v>
      </c>
      <c r="F277" s="22" t="s">
        <v>411</v>
      </c>
      <c r="G277" s="22" t="s">
        <v>132</v>
      </c>
      <c r="H277" s="22" t="str">
        <f t="shared" si="61"/>
        <v>1Story</v>
      </c>
      <c r="I277" s="22">
        <f t="shared" si="60"/>
        <v>59.315963337771507</v>
      </c>
      <c r="J277" s="22" t="str">
        <f t="shared" si="62"/>
        <v>Below Average</v>
      </c>
      <c r="K277" s="22">
        <v>7</v>
      </c>
      <c r="L277" s="22" t="str">
        <f t="shared" si="63"/>
        <v>High</v>
      </c>
      <c r="M277" s="22">
        <v>1925</v>
      </c>
      <c r="N277" s="22">
        <f t="shared" si="64"/>
        <v>1</v>
      </c>
      <c r="O277" s="22"/>
      <c r="P277" s="22">
        <v>2007</v>
      </c>
      <c r="Q277" s="22">
        <f t="shared" si="65"/>
        <v>0</v>
      </c>
      <c r="R277" s="23">
        <v>952</v>
      </c>
      <c r="S277" s="23" t="s">
        <v>311</v>
      </c>
      <c r="T277" s="23" t="s">
        <v>370</v>
      </c>
      <c r="U277" s="24">
        <v>952</v>
      </c>
      <c r="V277" s="24" t="str">
        <f t="shared" si="66"/>
        <v>no</v>
      </c>
      <c r="W277" s="24">
        <v>596</v>
      </c>
      <c r="X277" s="24" t="str">
        <f t="shared" si="67"/>
        <v>no</v>
      </c>
      <c r="Y277" s="24" t="s">
        <v>412</v>
      </c>
      <c r="Z277" s="24">
        <f t="shared" si="68"/>
        <v>0</v>
      </c>
      <c r="AA277" s="24">
        <v>1548</v>
      </c>
      <c r="AB277" s="24" t="s">
        <v>311</v>
      </c>
      <c r="AC277" s="24" t="s">
        <v>369</v>
      </c>
      <c r="AD277" s="25">
        <v>0</v>
      </c>
      <c r="AE277" s="25">
        <v>0</v>
      </c>
      <c r="AF277" s="25">
        <v>2</v>
      </c>
      <c r="AG277" s="25">
        <v>1</v>
      </c>
      <c r="AH277" s="25">
        <v>3</v>
      </c>
      <c r="AI277" s="25" t="s">
        <v>414</v>
      </c>
      <c r="AJ277" s="57">
        <v>5</v>
      </c>
      <c r="AK277" s="57" t="str">
        <f t="shared" si="69"/>
        <v>Less</v>
      </c>
      <c r="AL277" s="57" t="s">
        <v>104</v>
      </c>
      <c r="AM277" s="57" t="str">
        <f t="shared" si="70"/>
        <v>High</v>
      </c>
      <c r="AN277" s="62">
        <v>2</v>
      </c>
      <c r="AO277" s="62" t="str">
        <f t="shared" si="71"/>
        <v>More</v>
      </c>
      <c r="AP277" s="62">
        <v>672</v>
      </c>
      <c r="AQ277" s="62" t="str">
        <f t="shared" si="72"/>
        <v>no</v>
      </c>
      <c r="AR277" s="62" t="str">
        <f t="shared" si="73"/>
        <v>Above Average</v>
      </c>
      <c r="AS277" s="64">
        <v>0</v>
      </c>
      <c r="AT277" s="68">
        <v>82</v>
      </c>
      <c r="AU277" s="68" t="str">
        <f t="shared" si="74"/>
        <v>Above Average</v>
      </c>
      <c r="AV277" s="66">
        <v>205000</v>
      </c>
      <c r="AW277" s="66">
        <v>2500</v>
      </c>
      <c r="AX277" s="66" t="s">
        <v>311</v>
      </c>
    </row>
    <row r="278" spans="1:50" customFormat="1" x14ac:dyDescent="0.2">
      <c r="A278">
        <v>277</v>
      </c>
      <c r="B278" s="12" t="s">
        <v>90</v>
      </c>
      <c r="C278" s="12" t="s">
        <v>90</v>
      </c>
      <c r="D278" s="12" t="s">
        <v>91</v>
      </c>
      <c r="E278" s="22">
        <v>7</v>
      </c>
      <c r="F278" s="22" t="s">
        <v>411</v>
      </c>
      <c r="G278" s="22" t="s">
        <v>115</v>
      </c>
      <c r="H278" s="22" t="str">
        <f t="shared" si="61"/>
        <v>1Story</v>
      </c>
      <c r="I278" s="22">
        <f t="shared" si="60"/>
        <v>69.182127006168557</v>
      </c>
      <c r="J278" s="22" t="str">
        <f t="shared" si="62"/>
        <v>Below Average</v>
      </c>
      <c r="K278" s="22">
        <v>5</v>
      </c>
      <c r="L278" s="22" t="str">
        <f t="shared" si="63"/>
        <v>Low</v>
      </c>
      <c r="M278" s="22">
        <v>2003</v>
      </c>
      <c r="N278" s="22">
        <f t="shared" si="64"/>
        <v>0</v>
      </c>
      <c r="O278" s="22"/>
      <c r="P278" s="22">
        <v>2003</v>
      </c>
      <c r="Q278" s="22">
        <f t="shared" si="65"/>
        <v>0</v>
      </c>
      <c r="R278" s="23">
        <v>1560</v>
      </c>
      <c r="S278" s="23" t="s">
        <v>311</v>
      </c>
      <c r="T278" s="23" t="s">
        <v>369</v>
      </c>
      <c r="U278" s="24">
        <v>1560</v>
      </c>
      <c r="V278" s="24" t="str">
        <f t="shared" si="66"/>
        <v>no</v>
      </c>
      <c r="W278" s="24">
        <v>0</v>
      </c>
      <c r="X278" s="24" t="str">
        <f t="shared" si="67"/>
        <v>no</v>
      </c>
      <c r="Y278" s="24" t="s">
        <v>413</v>
      </c>
      <c r="Z278" s="24">
        <f t="shared" si="68"/>
        <v>0</v>
      </c>
      <c r="AA278" s="24">
        <v>1560</v>
      </c>
      <c r="AB278" s="24" t="s">
        <v>311</v>
      </c>
      <c r="AC278" s="24" t="s">
        <v>369</v>
      </c>
      <c r="AD278" s="25">
        <v>0</v>
      </c>
      <c r="AE278" s="25">
        <v>0</v>
      </c>
      <c r="AF278" s="25">
        <v>2</v>
      </c>
      <c r="AG278" s="25">
        <v>0</v>
      </c>
      <c r="AH278" s="25">
        <v>2</v>
      </c>
      <c r="AI278" s="25" t="s">
        <v>415</v>
      </c>
      <c r="AJ278" s="57">
        <v>7</v>
      </c>
      <c r="AK278" s="57" t="str">
        <f t="shared" si="69"/>
        <v>More</v>
      </c>
      <c r="AL278" s="57" t="s">
        <v>97</v>
      </c>
      <c r="AM278" s="57" t="str">
        <f t="shared" si="70"/>
        <v>High</v>
      </c>
      <c r="AN278" s="62">
        <v>2</v>
      </c>
      <c r="AO278" s="62" t="str">
        <f t="shared" si="71"/>
        <v>More</v>
      </c>
      <c r="AP278" s="62">
        <v>573</v>
      </c>
      <c r="AQ278" s="62" t="str">
        <f t="shared" si="72"/>
        <v>no</v>
      </c>
      <c r="AR278" s="62" t="str">
        <f t="shared" si="73"/>
        <v>Above Average</v>
      </c>
      <c r="AS278" s="64">
        <v>0</v>
      </c>
      <c r="AT278" s="68">
        <v>64.42307692307692</v>
      </c>
      <c r="AU278" s="68" t="str">
        <f t="shared" si="74"/>
        <v>Below Average</v>
      </c>
      <c r="AV278" s="66">
        <v>201000</v>
      </c>
      <c r="AW278" s="66">
        <v>3120</v>
      </c>
      <c r="AX278" s="66" t="s">
        <v>311</v>
      </c>
    </row>
    <row r="279" spans="1:50" customFormat="1" x14ac:dyDescent="0.2">
      <c r="A279">
        <v>278</v>
      </c>
      <c r="B279" s="12" t="s">
        <v>90</v>
      </c>
      <c r="C279" s="12" t="s">
        <v>90</v>
      </c>
      <c r="D279" s="12" t="s">
        <v>91</v>
      </c>
      <c r="E279" s="22">
        <v>4</v>
      </c>
      <c r="F279" s="22" t="s">
        <v>195</v>
      </c>
      <c r="G279" s="22" t="s">
        <v>115</v>
      </c>
      <c r="H279" s="22" t="str">
        <f t="shared" si="61"/>
        <v>1Story</v>
      </c>
      <c r="I279" s="22">
        <f t="shared" si="60"/>
        <v>69.182127006168557</v>
      </c>
      <c r="J279" s="22" t="str">
        <f t="shared" si="62"/>
        <v>Below Average</v>
      </c>
      <c r="K279" s="22">
        <v>5</v>
      </c>
      <c r="L279" s="22" t="str">
        <f t="shared" si="63"/>
        <v>Low</v>
      </c>
      <c r="M279" s="22">
        <v>1951</v>
      </c>
      <c r="N279" s="22">
        <f t="shared" si="64"/>
        <v>1</v>
      </c>
      <c r="O279" s="22"/>
      <c r="P279" s="22">
        <v>1951</v>
      </c>
      <c r="Q279" s="22">
        <f t="shared" si="65"/>
        <v>1</v>
      </c>
      <c r="R279" s="23">
        <v>864</v>
      </c>
      <c r="S279" s="23" t="s">
        <v>311</v>
      </c>
      <c r="T279" s="23" t="s">
        <v>370</v>
      </c>
      <c r="U279" s="24">
        <v>864</v>
      </c>
      <c r="V279" s="24" t="str">
        <f t="shared" si="66"/>
        <v>no</v>
      </c>
      <c r="W279" s="24">
        <v>0</v>
      </c>
      <c r="X279" s="24" t="str">
        <f t="shared" si="67"/>
        <v>no</v>
      </c>
      <c r="Y279" s="24" t="s">
        <v>413</v>
      </c>
      <c r="Z279" s="24">
        <f t="shared" si="68"/>
        <v>1</v>
      </c>
      <c r="AA279" s="24">
        <v>864</v>
      </c>
      <c r="AB279" s="24" t="s">
        <v>311</v>
      </c>
      <c r="AC279" s="24" t="s">
        <v>370</v>
      </c>
      <c r="AD279" s="25">
        <v>0</v>
      </c>
      <c r="AE279" s="25">
        <v>0</v>
      </c>
      <c r="AF279" s="25">
        <v>1</v>
      </c>
      <c r="AG279" s="25">
        <v>0</v>
      </c>
      <c r="AH279" s="25">
        <v>1</v>
      </c>
      <c r="AI279" s="25" t="s">
        <v>415</v>
      </c>
      <c r="AJ279" s="57">
        <v>4</v>
      </c>
      <c r="AK279" s="57" t="str">
        <f t="shared" si="69"/>
        <v>Less</v>
      </c>
      <c r="AL279" s="57" t="s">
        <v>98</v>
      </c>
      <c r="AM279" s="57" t="str">
        <f t="shared" si="70"/>
        <v>Low</v>
      </c>
      <c r="AN279" s="62">
        <v>2</v>
      </c>
      <c r="AO279" s="62" t="str">
        <f t="shared" si="71"/>
        <v>More</v>
      </c>
      <c r="AP279" s="62">
        <v>400</v>
      </c>
      <c r="AQ279" s="62" t="str">
        <f t="shared" si="72"/>
        <v>no</v>
      </c>
      <c r="AR279" s="62" t="str">
        <f t="shared" si="73"/>
        <v>Below Average</v>
      </c>
      <c r="AS279" s="64">
        <v>0</v>
      </c>
      <c r="AT279" s="68">
        <v>81.597222222222229</v>
      </c>
      <c r="AU279" s="68" t="str">
        <f t="shared" si="74"/>
        <v>Above Average</v>
      </c>
      <c r="AV279" s="66">
        <v>141000</v>
      </c>
      <c r="AW279" s="66">
        <v>1728</v>
      </c>
      <c r="AX279" s="66" t="s">
        <v>311</v>
      </c>
    </row>
    <row r="280" spans="1:50" customFormat="1" x14ac:dyDescent="0.2">
      <c r="A280">
        <v>279</v>
      </c>
      <c r="B280" s="12" t="s">
        <v>90</v>
      </c>
      <c r="C280" s="12" t="s">
        <v>90</v>
      </c>
      <c r="D280" s="12" t="s">
        <v>91</v>
      </c>
      <c r="E280" s="22">
        <v>9</v>
      </c>
      <c r="F280" s="22" t="s">
        <v>411</v>
      </c>
      <c r="G280" s="22" t="s">
        <v>115</v>
      </c>
      <c r="H280" s="22" t="str">
        <f t="shared" si="61"/>
        <v>1Story</v>
      </c>
      <c r="I280" s="22">
        <f t="shared" si="60"/>
        <v>69.182127006168557</v>
      </c>
      <c r="J280" s="22" t="str">
        <f t="shared" si="62"/>
        <v>Below Average</v>
      </c>
      <c r="K280" s="22">
        <v>5</v>
      </c>
      <c r="L280" s="22" t="str">
        <f t="shared" si="63"/>
        <v>Low</v>
      </c>
      <c r="M280" s="22">
        <v>2006</v>
      </c>
      <c r="N280" s="22">
        <f t="shared" si="64"/>
        <v>0</v>
      </c>
      <c r="O280" s="22"/>
      <c r="P280" s="22">
        <v>2007</v>
      </c>
      <c r="Q280" s="22">
        <f t="shared" si="65"/>
        <v>0</v>
      </c>
      <c r="R280" s="23">
        <v>2121</v>
      </c>
      <c r="S280" s="23" t="s">
        <v>313</v>
      </c>
      <c r="T280" s="23" t="s">
        <v>369</v>
      </c>
      <c r="U280" s="24">
        <v>2121</v>
      </c>
      <c r="V280" s="24" t="str">
        <f t="shared" si="66"/>
        <v>no</v>
      </c>
      <c r="W280" s="24">
        <v>0</v>
      </c>
      <c r="X280" s="24" t="str">
        <f t="shared" si="67"/>
        <v>no</v>
      </c>
      <c r="Y280" s="24" t="s">
        <v>413</v>
      </c>
      <c r="Z280" s="24">
        <f t="shared" si="68"/>
        <v>1</v>
      </c>
      <c r="AA280" s="24">
        <v>2121</v>
      </c>
      <c r="AB280" s="24" t="s">
        <v>311</v>
      </c>
      <c r="AC280" s="24" t="s">
        <v>369</v>
      </c>
      <c r="AD280" s="25">
        <v>0</v>
      </c>
      <c r="AE280" s="25">
        <v>0</v>
      </c>
      <c r="AF280" s="25">
        <v>2</v>
      </c>
      <c r="AG280" s="25">
        <v>1</v>
      </c>
      <c r="AH280" s="25">
        <v>3</v>
      </c>
      <c r="AI280" s="25" t="s">
        <v>414</v>
      </c>
      <c r="AJ280" s="57">
        <v>8</v>
      </c>
      <c r="AK280" s="57" t="str">
        <f t="shared" si="69"/>
        <v>More</v>
      </c>
      <c r="AL280" s="57" t="s">
        <v>104</v>
      </c>
      <c r="AM280" s="57" t="str">
        <f t="shared" si="70"/>
        <v>High</v>
      </c>
      <c r="AN280" s="62">
        <v>3</v>
      </c>
      <c r="AO280" s="62" t="str">
        <f t="shared" si="71"/>
        <v>More</v>
      </c>
      <c r="AP280" s="62">
        <v>732</v>
      </c>
      <c r="AQ280" s="62" t="str">
        <f t="shared" si="72"/>
        <v>no</v>
      </c>
      <c r="AR280" s="62" t="str">
        <f t="shared" si="73"/>
        <v>Above Average</v>
      </c>
      <c r="AS280" s="64">
        <v>1</v>
      </c>
      <c r="AT280" s="68">
        <v>97.901461574728899</v>
      </c>
      <c r="AU280" s="68" t="str">
        <f t="shared" si="74"/>
        <v>Above Average</v>
      </c>
      <c r="AV280" s="66">
        <v>415298</v>
      </c>
      <c r="AW280" s="66">
        <v>4242</v>
      </c>
      <c r="AX280" s="66" t="s">
        <v>311</v>
      </c>
    </row>
    <row r="281" spans="1:50" customFormat="1" x14ac:dyDescent="0.2">
      <c r="A281">
        <v>280</v>
      </c>
      <c r="B281" s="12" t="s">
        <v>90</v>
      </c>
      <c r="C281" s="12" t="s">
        <v>90</v>
      </c>
      <c r="D281" s="12" t="s">
        <v>91</v>
      </c>
      <c r="E281" s="22">
        <v>7</v>
      </c>
      <c r="F281" s="22" t="s">
        <v>411</v>
      </c>
      <c r="G281" s="22" t="s">
        <v>92</v>
      </c>
      <c r="H281" s="22" t="str">
        <f t="shared" si="61"/>
        <v>2Story</v>
      </c>
      <c r="I281" s="22">
        <f t="shared" si="60"/>
        <v>75.988545402704759</v>
      </c>
      <c r="J281" s="22" t="str">
        <f t="shared" si="62"/>
        <v>Above Average</v>
      </c>
      <c r="K281" s="22">
        <v>5</v>
      </c>
      <c r="L281" s="22" t="str">
        <f t="shared" si="63"/>
        <v>Low</v>
      </c>
      <c r="M281" s="22">
        <v>1977</v>
      </c>
      <c r="N281" s="22">
        <f t="shared" si="64"/>
        <v>0</v>
      </c>
      <c r="O281" s="22"/>
      <c r="P281" s="22">
        <v>1977</v>
      </c>
      <c r="Q281" s="22">
        <f t="shared" si="65"/>
        <v>0</v>
      </c>
      <c r="R281" s="23">
        <v>1160</v>
      </c>
      <c r="S281" s="23" t="s">
        <v>311</v>
      </c>
      <c r="T281" s="23" t="s">
        <v>369</v>
      </c>
      <c r="U281" s="24">
        <v>1156</v>
      </c>
      <c r="V281" s="24" t="str">
        <f t="shared" si="66"/>
        <v>no</v>
      </c>
      <c r="W281" s="24">
        <v>866</v>
      </c>
      <c r="X281" s="24" t="str">
        <f t="shared" si="67"/>
        <v>no</v>
      </c>
      <c r="Y281" s="24" t="s">
        <v>412</v>
      </c>
      <c r="Z281" s="24">
        <f t="shared" si="68"/>
        <v>0</v>
      </c>
      <c r="AA281" s="24">
        <v>2022</v>
      </c>
      <c r="AB281" s="24" t="s">
        <v>311</v>
      </c>
      <c r="AC281" s="24" t="s">
        <v>369</v>
      </c>
      <c r="AD281" s="25">
        <v>0</v>
      </c>
      <c r="AE281" s="25">
        <v>0</v>
      </c>
      <c r="AF281" s="25">
        <v>2</v>
      </c>
      <c r="AG281" s="25">
        <v>1</v>
      </c>
      <c r="AH281" s="25">
        <v>3</v>
      </c>
      <c r="AI281" s="25" t="s">
        <v>414</v>
      </c>
      <c r="AJ281" s="57">
        <v>8</v>
      </c>
      <c r="AK281" s="57" t="str">
        <f t="shared" si="69"/>
        <v>More</v>
      </c>
      <c r="AL281" s="57" t="s">
        <v>98</v>
      </c>
      <c r="AM281" s="57" t="str">
        <f t="shared" si="70"/>
        <v>Low</v>
      </c>
      <c r="AN281" s="62">
        <v>2</v>
      </c>
      <c r="AO281" s="62" t="str">
        <f t="shared" si="71"/>
        <v>More</v>
      </c>
      <c r="AP281" s="62">
        <v>505</v>
      </c>
      <c r="AQ281" s="62" t="str">
        <f t="shared" si="72"/>
        <v>no</v>
      </c>
      <c r="AR281" s="62" t="str">
        <f t="shared" si="73"/>
        <v>Above Average</v>
      </c>
      <c r="AS281" s="64">
        <v>1</v>
      </c>
      <c r="AT281" s="68">
        <v>60.339409176618481</v>
      </c>
      <c r="AU281" s="68" t="str">
        <f t="shared" si="74"/>
        <v>Below Average</v>
      </c>
      <c r="AV281" s="66">
        <v>192000</v>
      </c>
      <c r="AW281" s="66">
        <v>3182</v>
      </c>
      <c r="AX281" s="66" t="s">
        <v>311</v>
      </c>
    </row>
    <row r="282" spans="1:50" customFormat="1" x14ac:dyDescent="0.2">
      <c r="A282">
        <v>281</v>
      </c>
      <c r="B282" s="12" t="s">
        <v>90</v>
      </c>
      <c r="C282" s="12" t="s">
        <v>90</v>
      </c>
      <c r="D282" s="12" t="s">
        <v>91</v>
      </c>
      <c r="E282" s="22">
        <v>7</v>
      </c>
      <c r="F282" s="22" t="s">
        <v>411</v>
      </c>
      <c r="G282" s="22" t="s">
        <v>92</v>
      </c>
      <c r="H282" s="22" t="str">
        <f t="shared" si="61"/>
        <v>2Story</v>
      </c>
      <c r="I282" s="22">
        <f t="shared" si="60"/>
        <v>75.988545402704759</v>
      </c>
      <c r="J282" s="22" t="str">
        <f t="shared" si="62"/>
        <v>Above Average</v>
      </c>
      <c r="K282" s="22">
        <v>6</v>
      </c>
      <c r="L282" s="22" t="str">
        <f t="shared" si="63"/>
        <v>High</v>
      </c>
      <c r="M282" s="22">
        <v>1989</v>
      </c>
      <c r="N282" s="22">
        <f t="shared" si="64"/>
        <v>0</v>
      </c>
      <c r="O282" s="22"/>
      <c r="P282" s="22">
        <v>1989</v>
      </c>
      <c r="Q282" s="22">
        <f t="shared" si="65"/>
        <v>0</v>
      </c>
      <c r="R282" s="23">
        <v>807</v>
      </c>
      <c r="S282" s="23" t="s">
        <v>311</v>
      </c>
      <c r="T282" s="23" t="s">
        <v>370</v>
      </c>
      <c r="U282" s="24">
        <v>1175</v>
      </c>
      <c r="V282" s="24" t="str">
        <f t="shared" si="66"/>
        <v>no</v>
      </c>
      <c r="W282" s="24">
        <v>807</v>
      </c>
      <c r="X282" s="24" t="str">
        <f t="shared" si="67"/>
        <v>no</v>
      </c>
      <c r="Y282" s="24" t="s">
        <v>412</v>
      </c>
      <c r="Z282" s="24">
        <f t="shared" si="68"/>
        <v>0</v>
      </c>
      <c r="AA282" s="24">
        <v>1982</v>
      </c>
      <c r="AB282" s="24" t="s">
        <v>311</v>
      </c>
      <c r="AC282" s="24" t="s">
        <v>369</v>
      </c>
      <c r="AD282" s="25">
        <v>0</v>
      </c>
      <c r="AE282" s="25">
        <v>0</v>
      </c>
      <c r="AF282" s="25">
        <v>2</v>
      </c>
      <c r="AG282" s="25">
        <v>1</v>
      </c>
      <c r="AH282" s="25">
        <v>3</v>
      </c>
      <c r="AI282" s="25" t="s">
        <v>414</v>
      </c>
      <c r="AJ282" s="57">
        <v>7</v>
      </c>
      <c r="AK282" s="57" t="str">
        <f t="shared" si="69"/>
        <v>More</v>
      </c>
      <c r="AL282" s="57" t="s">
        <v>97</v>
      </c>
      <c r="AM282" s="57" t="str">
        <f t="shared" si="70"/>
        <v>High</v>
      </c>
      <c r="AN282" s="62">
        <v>2</v>
      </c>
      <c r="AO282" s="62" t="str">
        <f t="shared" si="71"/>
        <v>More</v>
      </c>
      <c r="AP282" s="62">
        <v>575</v>
      </c>
      <c r="AQ282" s="62" t="str">
        <f t="shared" si="72"/>
        <v>no</v>
      </c>
      <c r="AR282" s="62" t="str">
        <f t="shared" si="73"/>
        <v>Above Average</v>
      </c>
      <c r="AS282" s="64">
        <v>1</v>
      </c>
      <c r="AT282" s="68">
        <v>81.929006812477596</v>
      </c>
      <c r="AU282" s="68" t="str">
        <f t="shared" si="74"/>
        <v>Above Average</v>
      </c>
      <c r="AV282" s="66">
        <v>228500</v>
      </c>
      <c r="AW282" s="66">
        <v>2789</v>
      </c>
      <c r="AX282" s="66" t="s">
        <v>311</v>
      </c>
    </row>
    <row r="283" spans="1:50" customFormat="1" x14ac:dyDescent="0.2">
      <c r="A283">
        <v>282</v>
      </c>
      <c r="B283" s="12" t="s">
        <v>90</v>
      </c>
      <c r="C283" s="12" t="s">
        <v>90</v>
      </c>
      <c r="D283" s="12" t="s">
        <v>91</v>
      </c>
      <c r="E283" s="22">
        <v>6</v>
      </c>
      <c r="F283" s="22" t="s">
        <v>195</v>
      </c>
      <c r="G283" s="22" t="s">
        <v>115</v>
      </c>
      <c r="H283" s="22" t="str">
        <f t="shared" si="61"/>
        <v>1Story</v>
      </c>
      <c r="I283" s="22">
        <f t="shared" si="60"/>
        <v>69.182127006168557</v>
      </c>
      <c r="J283" s="22" t="str">
        <f t="shared" si="62"/>
        <v>Below Average</v>
      </c>
      <c r="K283" s="22">
        <v>5</v>
      </c>
      <c r="L283" s="22" t="str">
        <f t="shared" si="63"/>
        <v>Low</v>
      </c>
      <c r="M283" s="22">
        <v>2006</v>
      </c>
      <c r="N283" s="22">
        <f t="shared" si="64"/>
        <v>0</v>
      </c>
      <c r="O283" s="22"/>
      <c r="P283" s="22">
        <v>2006</v>
      </c>
      <c r="Q283" s="22">
        <f t="shared" si="65"/>
        <v>0</v>
      </c>
      <c r="R283" s="23">
        <v>1262</v>
      </c>
      <c r="S283" s="23" t="s">
        <v>311</v>
      </c>
      <c r="T283" s="23" t="s">
        <v>369</v>
      </c>
      <c r="U283" s="24">
        <v>1262</v>
      </c>
      <c r="V283" s="24" t="str">
        <f t="shared" si="66"/>
        <v>no</v>
      </c>
      <c r="W283" s="24">
        <v>0</v>
      </c>
      <c r="X283" s="24" t="str">
        <f t="shared" si="67"/>
        <v>no</v>
      </c>
      <c r="Y283" s="24" t="s">
        <v>413</v>
      </c>
      <c r="Z283" s="24">
        <f t="shared" si="68"/>
        <v>1</v>
      </c>
      <c r="AA283" s="24">
        <v>1262</v>
      </c>
      <c r="AB283" s="24" t="s">
        <v>311</v>
      </c>
      <c r="AC283" s="24" t="s">
        <v>370</v>
      </c>
      <c r="AD283" s="25">
        <v>0</v>
      </c>
      <c r="AE283" s="25">
        <v>0</v>
      </c>
      <c r="AF283" s="25">
        <v>2</v>
      </c>
      <c r="AG283" s="25">
        <v>0</v>
      </c>
      <c r="AH283" s="25">
        <v>2</v>
      </c>
      <c r="AI283" s="25" t="s">
        <v>415</v>
      </c>
      <c r="AJ283" s="57">
        <v>5</v>
      </c>
      <c r="AK283" s="57" t="str">
        <f t="shared" si="69"/>
        <v>Less</v>
      </c>
      <c r="AL283" s="57" t="s">
        <v>97</v>
      </c>
      <c r="AM283" s="57" t="str">
        <f t="shared" si="70"/>
        <v>High</v>
      </c>
      <c r="AN283" s="62">
        <v>2</v>
      </c>
      <c r="AO283" s="62" t="str">
        <f t="shared" si="71"/>
        <v>More</v>
      </c>
      <c r="AP283" s="62">
        <v>572</v>
      </c>
      <c r="AQ283" s="62" t="str">
        <f t="shared" si="72"/>
        <v>no</v>
      </c>
      <c r="AR283" s="62" t="str">
        <f t="shared" si="73"/>
        <v>Above Average</v>
      </c>
      <c r="AS283" s="64">
        <v>0</v>
      </c>
      <c r="AT283" s="68">
        <v>73.296354992076076</v>
      </c>
      <c r="AU283" s="68" t="str">
        <f t="shared" si="74"/>
        <v>Above Average</v>
      </c>
      <c r="AV283" s="66">
        <v>185000</v>
      </c>
      <c r="AW283" s="66">
        <v>2524</v>
      </c>
      <c r="AX283" s="66" t="s">
        <v>311</v>
      </c>
    </row>
    <row r="284" spans="1:50" customFormat="1" x14ac:dyDescent="0.2">
      <c r="A284">
        <v>283</v>
      </c>
      <c r="B284" s="12" t="s">
        <v>90</v>
      </c>
      <c r="C284" s="12" t="s">
        <v>90</v>
      </c>
      <c r="D284" s="12" t="s">
        <v>198</v>
      </c>
      <c r="E284" s="22">
        <v>7</v>
      </c>
      <c r="F284" s="22" t="s">
        <v>411</v>
      </c>
      <c r="G284" s="22" t="s">
        <v>115</v>
      </c>
      <c r="H284" s="22" t="str">
        <f t="shared" si="61"/>
        <v>1Story</v>
      </c>
      <c r="I284" s="22">
        <f t="shared" si="60"/>
        <v>69.182127006168557</v>
      </c>
      <c r="J284" s="22" t="str">
        <f t="shared" si="62"/>
        <v>Below Average</v>
      </c>
      <c r="K284" s="22">
        <v>5</v>
      </c>
      <c r="L284" s="22" t="str">
        <f t="shared" si="63"/>
        <v>Low</v>
      </c>
      <c r="M284" s="22">
        <v>2007</v>
      </c>
      <c r="N284" s="22">
        <f t="shared" si="64"/>
        <v>0</v>
      </c>
      <c r="O284" s="22"/>
      <c r="P284" s="22">
        <v>2008</v>
      </c>
      <c r="Q284" s="22">
        <f t="shared" si="65"/>
        <v>0</v>
      </c>
      <c r="R284" s="23">
        <v>1314</v>
      </c>
      <c r="S284" s="23" t="s">
        <v>311</v>
      </c>
      <c r="T284" s="23" t="s">
        <v>369</v>
      </c>
      <c r="U284" s="24">
        <v>1314</v>
      </c>
      <c r="V284" s="24" t="str">
        <f t="shared" si="66"/>
        <v>no</v>
      </c>
      <c r="W284" s="24">
        <v>0</v>
      </c>
      <c r="X284" s="24" t="str">
        <f t="shared" si="67"/>
        <v>no</v>
      </c>
      <c r="Y284" s="24" t="s">
        <v>413</v>
      </c>
      <c r="Z284" s="24">
        <f t="shared" si="68"/>
        <v>1</v>
      </c>
      <c r="AA284" s="24">
        <v>1314</v>
      </c>
      <c r="AB284" s="24" t="s">
        <v>311</v>
      </c>
      <c r="AC284" s="24" t="s">
        <v>370</v>
      </c>
      <c r="AD284" s="25">
        <v>1</v>
      </c>
      <c r="AE284" s="25">
        <v>0</v>
      </c>
      <c r="AF284" s="25">
        <v>2</v>
      </c>
      <c r="AG284" s="25">
        <v>0</v>
      </c>
      <c r="AH284" s="25">
        <v>3</v>
      </c>
      <c r="AI284" s="25" t="s">
        <v>414</v>
      </c>
      <c r="AJ284" s="57">
        <v>6</v>
      </c>
      <c r="AK284" s="57" t="str">
        <f t="shared" si="69"/>
        <v>More</v>
      </c>
      <c r="AL284" s="57" t="s">
        <v>97</v>
      </c>
      <c r="AM284" s="57" t="str">
        <f t="shared" si="70"/>
        <v>High</v>
      </c>
      <c r="AN284" s="62">
        <v>2</v>
      </c>
      <c r="AO284" s="62" t="str">
        <f t="shared" si="71"/>
        <v>More</v>
      </c>
      <c r="AP284" s="62">
        <v>626</v>
      </c>
      <c r="AQ284" s="62" t="str">
        <f t="shared" si="72"/>
        <v>no</v>
      </c>
      <c r="AR284" s="62" t="str">
        <f t="shared" si="73"/>
        <v>Above Average</v>
      </c>
      <c r="AS284" s="64">
        <v>1</v>
      </c>
      <c r="AT284" s="68">
        <v>78.957382039573815</v>
      </c>
      <c r="AU284" s="68" t="str">
        <f t="shared" si="74"/>
        <v>Above Average</v>
      </c>
      <c r="AV284" s="66">
        <v>207500</v>
      </c>
      <c r="AW284" s="66">
        <v>2628</v>
      </c>
      <c r="AX284" s="66" t="s">
        <v>311</v>
      </c>
    </row>
    <row r="285" spans="1:50" customFormat="1" x14ac:dyDescent="0.2">
      <c r="A285">
        <v>284</v>
      </c>
      <c r="B285" s="12" t="s">
        <v>114</v>
      </c>
      <c r="C285" s="12" t="s">
        <v>90</v>
      </c>
      <c r="D285" s="12" t="s">
        <v>91</v>
      </c>
      <c r="E285" s="22">
        <v>8</v>
      </c>
      <c r="F285" s="22" t="s">
        <v>411</v>
      </c>
      <c r="G285" s="22" t="s">
        <v>115</v>
      </c>
      <c r="H285" s="22" t="str">
        <f t="shared" si="61"/>
        <v>1Story</v>
      </c>
      <c r="I285" s="22">
        <f t="shared" si="60"/>
        <v>69.182127006168557</v>
      </c>
      <c r="J285" s="22" t="str">
        <f t="shared" si="62"/>
        <v>Below Average</v>
      </c>
      <c r="K285" s="22">
        <v>5</v>
      </c>
      <c r="L285" s="22" t="str">
        <f t="shared" si="63"/>
        <v>Low</v>
      </c>
      <c r="M285" s="22">
        <v>2008</v>
      </c>
      <c r="N285" s="22">
        <f t="shared" si="64"/>
        <v>0</v>
      </c>
      <c r="O285" s="22"/>
      <c r="P285" s="22">
        <v>2009</v>
      </c>
      <c r="Q285" s="22">
        <f t="shared" si="65"/>
        <v>0</v>
      </c>
      <c r="R285" s="23">
        <v>1468</v>
      </c>
      <c r="S285" s="23" t="s">
        <v>311</v>
      </c>
      <c r="T285" s="23" t="s">
        <v>369</v>
      </c>
      <c r="U285" s="24">
        <v>1468</v>
      </c>
      <c r="V285" s="24" t="str">
        <f t="shared" si="66"/>
        <v>no</v>
      </c>
      <c r="W285" s="24">
        <v>0</v>
      </c>
      <c r="X285" s="24" t="str">
        <f t="shared" si="67"/>
        <v>no</v>
      </c>
      <c r="Y285" s="24" t="s">
        <v>413</v>
      </c>
      <c r="Z285" s="24">
        <f t="shared" si="68"/>
        <v>1</v>
      </c>
      <c r="AA285" s="24">
        <v>1468</v>
      </c>
      <c r="AB285" s="24" t="s">
        <v>311</v>
      </c>
      <c r="AC285" s="24" t="s">
        <v>370</v>
      </c>
      <c r="AD285" s="25">
        <v>0</v>
      </c>
      <c r="AE285" s="25">
        <v>0</v>
      </c>
      <c r="AF285" s="25">
        <v>2</v>
      </c>
      <c r="AG285" s="25">
        <v>0</v>
      </c>
      <c r="AH285" s="25">
        <v>2</v>
      </c>
      <c r="AI285" s="25" t="s">
        <v>415</v>
      </c>
      <c r="AJ285" s="57">
        <v>6</v>
      </c>
      <c r="AK285" s="57" t="str">
        <f t="shared" si="69"/>
        <v>More</v>
      </c>
      <c r="AL285" s="57" t="s">
        <v>97</v>
      </c>
      <c r="AM285" s="57" t="str">
        <f t="shared" si="70"/>
        <v>High</v>
      </c>
      <c r="AN285" s="62">
        <v>3</v>
      </c>
      <c r="AO285" s="62" t="str">
        <f t="shared" si="71"/>
        <v>More</v>
      </c>
      <c r="AP285" s="62">
        <v>898</v>
      </c>
      <c r="AQ285" s="62" t="str">
        <f t="shared" si="72"/>
        <v>no</v>
      </c>
      <c r="AR285" s="62" t="str">
        <f t="shared" si="73"/>
        <v>Above Average</v>
      </c>
      <c r="AS285" s="64">
        <v>1</v>
      </c>
      <c r="AT285" s="68">
        <v>83.310626702997268</v>
      </c>
      <c r="AU285" s="68" t="str">
        <f t="shared" si="74"/>
        <v>Above Average</v>
      </c>
      <c r="AV285" s="66">
        <v>244600</v>
      </c>
      <c r="AW285" s="66">
        <v>2936</v>
      </c>
      <c r="AX285" s="66" t="s">
        <v>311</v>
      </c>
    </row>
    <row r="286" spans="1:50" customFormat="1" x14ac:dyDescent="0.2">
      <c r="A286">
        <v>285</v>
      </c>
      <c r="B286" s="12" t="s">
        <v>90</v>
      </c>
      <c r="C286" s="12" t="s">
        <v>90</v>
      </c>
      <c r="D286" s="12" t="s">
        <v>179</v>
      </c>
      <c r="E286" s="22">
        <v>6</v>
      </c>
      <c r="F286" s="22" t="s">
        <v>195</v>
      </c>
      <c r="G286" s="22" t="s">
        <v>115</v>
      </c>
      <c r="H286" s="22" t="str">
        <f t="shared" si="61"/>
        <v>1Story</v>
      </c>
      <c r="I286" s="22">
        <f t="shared" si="60"/>
        <v>69.182127006168557</v>
      </c>
      <c r="J286" s="22" t="str">
        <f t="shared" si="62"/>
        <v>Below Average</v>
      </c>
      <c r="K286" s="22">
        <v>5</v>
      </c>
      <c r="L286" s="22" t="str">
        <f t="shared" si="63"/>
        <v>Low</v>
      </c>
      <c r="M286" s="22">
        <v>1992</v>
      </c>
      <c r="N286" s="22">
        <f t="shared" si="64"/>
        <v>0</v>
      </c>
      <c r="O286" s="22"/>
      <c r="P286" s="22">
        <v>1992</v>
      </c>
      <c r="Q286" s="22">
        <f t="shared" si="65"/>
        <v>0</v>
      </c>
      <c r="R286" s="23">
        <v>1575</v>
      </c>
      <c r="S286" s="23" t="s">
        <v>311</v>
      </c>
      <c r="T286" s="23" t="s">
        <v>369</v>
      </c>
      <c r="U286" s="24">
        <v>1575</v>
      </c>
      <c r="V286" s="24" t="str">
        <f t="shared" si="66"/>
        <v>no</v>
      </c>
      <c r="W286" s="24">
        <v>0</v>
      </c>
      <c r="X286" s="24" t="str">
        <f t="shared" si="67"/>
        <v>no</v>
      </c>
      <c r="Y286" s="24" t="s">
        <v>413</v>
      </c>
      <c r="Z286" s="24">
        <f t="shared" si="68"/>
        <v>1</v>
      </c>
      <c r="AA286" s="24">
        <v>1575</v>
      </c>
      <c r="AB286" s="24" t="s">
        <v>311</v>
      </c>
      <c r="AC286" s="24" t="s">
        <v>369</v>
      </c>
      <c r="AD286" s="25">
        <v>1</v>
      </c>
      <c r="AE286" s="25">
        <v>0</v>
      </c>
      <c r="AF286" s="25">
        <v>2</v>
      </c>
      <c r="AG286" s="25">
        <v>0</v>
      </c>
      <c r="AH286" s="25">
        <v>3</v>
      </c>
      <c r="AI286" s="25" t="s">
        <v>414</v>
      </c>
      <c r="AJ286" s="57">
        <v>5</v>
      </c>
      <c r="AK286" s="57" t="str">
        <f t="shared" si="69"/>
        <v>Less</v>
      </c>
      <c r="AL286" s="57" t="s">
        <v>97</v>
      </c>
      <c r="AM286" s="57" t="str">
        <f t="shared" si="70"/>
        <v>High</v>
      </c>
      <c r="AN286" s="62">
        <v>2</v>
      </c>
      <c r="AO286" s="62" t="str">
        <f t="shared" si="71"/>
        <v>More</v>
      </c>
      <c r="AP286" s="62">
        <v>529</v>
      </c>
      <c r="AQ286" s="62" t="str">
        <f t="shared" si="72"/>
        <v>no</v>
      </c>
      <c r="AR286" s="62" t="str">
        <f t="shared" si="73"/>
        <v>Above Average</v>
      </c>
      <c r="AS286" s="64">
        <v>0</v>
      </c>
      <c r="AT286" s="68">
        <v>56.888888888888886</v>
      </c>
      <c r="AU286" s="68" t="str">
        <f t="shared" si="74"/>
        <v>Below Average</v>
      </c>
      <c r="AV286" s="66">
        <v>179200</v>
      </c>
      <c r="AW286" s="66">
        <v>3150</v>
      </c>
      <c r="AX286" s="66" t="s">
        <v>311</v>
      </c>
    </row>
    <row r="287" spans="1:50" customFormat="1" x14ac:dyDescent="0.2">
      <c r="A287">
        <v>286</v>
      </c>
      <c r="B287" s="12" t="s">
        <v>90</v>
      </c>
      <c r="C287" s="12" t="s">
        <v>90</v>
      </c>
      <c r="D287" s="12" t="s">
        <v>179</v>
      </c>
      <c r="E287" s="22">
        <v>7</v>
      </c>
      <c r="F287" s="22" t="s">
        <v>411</v>
      </c>
      <c r="G287" s="22" t="s">
        <v>92</v>
      </c>
      <c r="H287" s="22" t="str">
        <f t="shared" si="61"/>
        <v>2Story</v>
      </c>
      <c r="I287" s="22">
        <f t="shared" si="60"/>
        <v>75.988545402704759</v>
      </c>
      <c r="J287" s="22" t="str">
        <f t="shared" si="62"/>
        <v>Above Average</v>
      </c>
      <c r="K287" s="22">
        <v>5</v>
      </c>
      <c r="L287" s="22" t="str">
        <f t="shared" si="63"/>
        <v>Low</v>
      </c>
      <c r="M287" s="22">
        <v>2006</v>
      </c>
      <c r="N287" s="22">
        <f t="shared" si="64"/>
        <v>0</v>
      </c>
      <c r="O287" s="22"/>
      <c r="P287" s="22">
        <v>2007</v>
      </c>
      <c r="Q287" s="22">
        <f t="shared" si="65"/>
        <v>0</v>
      </c>
      <c r="R287" s="23">
        <v>625</v>
      </c>
      <c r="S287" s="23" t="s">
        <v>311</v>
      </c>
      <c r="T287" s="23" t="s">
        <v>370</v>
      </c>
      <c r="U287" s="24">
        <v>625</v>
      </c>
      <c r="V287" s="24" t="str">
        <f t="shared" si="66"/>
        <v>no</v>
      </c>
      <c r="W287" s="24">
        <v>625</v>
      </c>
      <c r="X287" s="24" t="str">
        <f t="shared" si="67"/>
        <v>no</v>
      </c>
      <c r="Y287" s="24" t="s">
        <v>412</v>
      </c>
      <c r="Z287" s="24">
        <f t="shared" si="68"/>
        <v>1</v>
      </c>
      <c r="AA287" s="24">
        <v>1250</v>
      </c>
      <c r="AB287" s="24" t="s">
        <v>311</v>
      </c>
      <c r="AC287" s="24" t="s">
        <v>370</v>
      </c>
      <c r="AD287" s="25">
        <v>0</v>
      </c>
      <c r="AE287" s="25">
        <v>0</v>
      </c>
      <c r="AF287" s="25">
        <v>2</v>
      </c>
      <c r="AG287" s="25">
        <v>1</v>
      </c>
      <c r="AH287" s="25">
        <v>3</v>
      </c>
      <c r="AI287" s="25" t="s">
        <v>414</v>
      </c>
      <c r="AJ287" s="57">
        <v>5</v>
      </c>
      <c r="AK287" s="57" t="str">
        <f t="shared" si="69"/>
        <v>Less</v>
      </c>
      <c r="AL287" s="57" t="s">
        <v>97</v>
      </c>
      <c r="AM287" s="57" t="str">
        <f t="shared" si="70"/>
        <v>High</v>
      </c>
      <c r="AN287" s="62">
        <v>2</v>
      </c>
      <c r="AO287" s="62" t="str">
        <f t="shared" si="71"/>
        <v>More</v>
      </c>
      <c r="AP287" s="62">
        <v>528</v>
      </c>
      <c r="AQ287" s="62" t="str">
        <f t="shared" si="72"/>
        <v>no</v>
      </c>
      <c r="AR287" s="62" t="str">
        <f t="shared" si="73"/>
        <v>Above Average</v>
      </c>
      <c r="AS287" s="64">
        <v>0</v>
      </c>
      <c r="AT287" s="68">
        <v>87.84</v>
      </c>
      <c r="AU287" s="68" t="str">
        <f t="shared" si="74"/>
        <v>Above Average</v>
      </c>
      <c r="AV287" s="66">
        <v>164700</v>
      </c>
      <c r="AW287" s="66">
        <v>1875</v>
      </c>
      <c r="AX287" s="66" t="s">
        <v>311</v>
      </c>
    </row>
    <row r="288" spans="1:50" customFormat="1" x14ac:dyDescent="0.2">
      <c r="A288">
        <v>287</v>
      </c>
      <c r="B288" s="12" t="s">
        <v>90</v>
      </c>
      <c r="C288" s="12" t="s">
        <v>90</v>
      </c>
      <c r="D288" s="12" t="s">
        <v>91</v>
      </c>
      <c r="E288" s="22">
        <v>6</v>
      </c>
      <c r="F288" s="22" t="s">
        <v>195</v>
      </c>
      <c r="G288" s="22" t="s">
        <v>132</v>
      </c>
      <c r="H288" s="22" t="str">
        <f t="shared" si="61"/>
        <v>1Story</v>
      </c>
      <c r="I288" s="22">
        <f t="shared" si="60"/>
        <v>59.315963337771507</v>
      </c>
      <c r="J288" s="22" t="str">
        <f t="shared" si="62"/>
        <v>Below Average</v>
      </c>
      <c r="K288" s="22">
        <v>7</v>
      </c>
      <c r="L288" s="22" t="str">
        <f t="shared" si="63"/>
        <v>High</v>
      </c>
      <c r="M288" s="22">
        <v>1962</v>
      </c>
      <c r="N288" s="22">
        <f t="shared" si="64"/>
        <v>0</v>
      </c>
      <c r="O288" s="22"/>
      <c r="P288" s="22">
        <v>1981</v>
      </c>
      <c r="Q288" s="22">
        <f t="shared" si="65"/>
        <v>0</v>
      </c>
      <c r="R288" s="23">
        <v>912</v>
      </c>
      <c r="S288" s="23" t="s">
        <v>311</v>
      </c>
      <c r="T288" s="23" t="s">
        <v>370</v>
      </c>
      <c r="U288" s="24">
        <v>1085</v>
      </c>
      <c r="V288" s="24" t="str">
        <f t="shared" si="66"/>
        <v>no</v>
      </c>
      <c r="W288" s="24">
        <v>649</v>
      </c>
      <c r="X288" s="24" t="str">
        <f t="shared" si="67"/>
        <v>no</v>
      </c>
      <c r="Y288" s="24" t="s">
        <v>412</v>
      </c>
      <c r="Z288" s="24">
        <f t="shared" si="68"/>
        <v>0</v>
      </c>
      <c r="AA288" s="24">
        <v>1734</v>
      </c>
      <c r="AB288" s="24" t="s">
        <v>311</v>
      </c>
      <c r="AC288" s="24" t="s">
        <v>369</v>
      </c>
      <c r="AD288" s="25">
        <v>0</v>
      </c>
      <c r="AE288" s="25">
        <v>0</v>
      </c>
      <c r="AF288" s="25">
        <v>1</v>
      </c>
      <c r="AG288" s="25">
        <v>1</v>
      </c>
      <c r="AH288" s="25">
        <v>2</v>
      </c>
      <c r="AI288" s="25" t="s">
        <v>415</v>
      </c>
      <c r="AJ288" s="57">
        <v>7</v>
      </c>
      <c r="AK288" s="57" t="str">
        <f t="shared" si="69"/>
        <v>More</v>
      </c>
      <c r="AL288" s="57" t="s">
        <v>97</v>
      </c>
      <c r="AM288" s="57" t="str">
        <f t="shared" si="70"/>
        <v>High</v>
      </c>
      <c r="AN288" s="62">
        <v>2</v>
      </c>
      <c r="AO288" s="62" t="str">
        <f t="shared" si="71"/>
        <v>More</v>
      </c>
      <c r="AP288" s="62">
        <v>440</v>
      </c>
      <c r="AQ288" s="62" t="str">
        <f t="shared" si="72"/>
        <v>no</v>
      </c>
      <c r="AR288" s="62" t="str">
        <f t="shared" si="73"/>
        <v>Below Average</v>
      </c>
      <c r="AS288" s="64">
        <v>1</v>
      </c>
      <c r="AT288" s="68">
        <v>60.090702947845806</v>
      </c>
      <c r="AU288" s="68" t="str">
        <f t="shared" si="74"/>
        <v>Below Average</v>
      </c>
      <c r="AV288" s="66">
        <v>159000</v>
      </c>
      <c r="AW288" s="66">
        <v>2646</v>
      </c>
      <c r="AX288" s="66" t="s">
        <v>311</v>
      </c>
    </row>
    <row r="289" spans="1:50" customFormat="1" x14ac:dyDescent="0.2">
      <c r="A289">
        <v>288</v>
      </c>
      <c r="B289" s="12" t="s">
        <v>90</v>
      </c>
      <c r="C289" s="12" t="s">
        <v>90</v>
      </c>
      <c r="D289" s="12" t="s">
        <v>91</v>
      </c>
      <c r="E289" s="22">
        <v>4</v>
      </c>
      <c r="F289" s="22" t="s">
        <v>195</v>
      </c>
      <c r="G289" s="22" t="s">
        <v>115</v>
      </c>
      <c r="H289" s="22" t="str">
        <f t="shared" si="61"/>
        <v>1Story</v>
      </c>
      <c r="I289" s="22">
        <f t="shared" si="60"/>
        <v>69.182127006168557</v>
      </c>
      <c r="J289" s="22" t="str">
        <f t="shared" si="62"/>
        <v>Below Average</v>
      </c>
      <c r="K289" s="22">
        <v>4</v>
      </c>
      <c r="L289" s="22" t="str">
        <f t="shared" si="63"/>
        <v>Low</v>
      </c>
      <c r="M289" s="22">
        <v>1971</v>
      </c>
      <c r="N289" s="22">
        <f t="shared" si="64"/>
        <v>0</v>
      </c>
      <c r="O289" s="22"/>
      <c r="P289" s="22">
        <v>1971</v>
      </c>
      <c r="Q289" s="22">
        <f t="shared" si="65"/>
        <v>0</v>
      </c>
      <c r="R289" s="23">
        <v>858</v>
      </c>
      <c r="S289" s="23" t="s">
        <v>311</v>
      </c>
      <c r="T289" s="23" t="s">
        <v>370</v>
      </c>
      <c r="U289" s="24">
        <v>858</v>
      </c>
      <c r="V289" s="24" t="str">
        <f t="shared" si="66"/>
        <v>no</v>
      </c>
      <c r="W289" s="24">
        <v>0</v>
      </c>
      <c r="X289" s="24" t="str">
        <f t="shared" si="67"/>
        <v>no</v>
      </c>
      <c r="Y289" s="24" t="s">
        <v>413</v>
      </c>
      <c r="Z289" s="24">
        <f t="shared" si="68"/>
        <v>0</v>
      </c>
      <c r="AA289" s="24">
        <v>858</v>
      </c>
      <c r="AB289" s="24" t="s">
        <v>311</v>
      </c>
      <c r="AC289" s="24" t="s">
        <v>370</v>
      </c>
      <c r="AD289" s="25">
        <v>0</v>
      </c>
      <c r="AE289" s="25">
        <v>0</v>
      </c>
      <c r="AF289" s="25">
        <v>1</v>
      </c>
      <c r="AG289" s="25">
        <v>0</v>
      </c>
      <c r="AH289" s="25">
        <v>1</v>
      </c>
      <c r="AI289" s="25" t="s">
        <v>415</v>
      </c>
      <c r="AJ289" s="57">
        <v>5</v>
      </c>
      <c r="AK289" s="57" t="str">
        <f t="shared" si="69"/>
        <v>Less</v>
      </c>
      <c r="AL289" s="57" t="s">
        <v>98</v>
      </c>
      <c r="AM289" s="57" t="str">
        <f t="shared" si="70"/>
        <v>Low</v>
      </c>
      <c r="AN289" s="62">
        <v>0</v>
      </c>
      <c r="AO289" s="62" t="str">
        <f t="shared" si="71"/>
        <v>Less</v>
      </c>
      <c r="AP289" s="62">
        <v>0</v>
      </c>
      <c r="AQ289" s="62" t="str">
        <f t="shared" si="72"/>
        <v>no</v>
      </c>
      <c r="AR289" s="62" t="str">
        <f t="shared" si="73"/>
        <v>Below Average</v>
      </c>
      <c r="AS289" s="64">
        <v>0</v>
      </c>
      <c r="AT289" s="68">
        <v>51.282051282051285</v>
      </c>
      <c r="AU289" s="68" t="str">
        <f t="shared" si="74"/>
        <v>Below Average</v>
      </c>
      <c r="AV289" s="66">
        <v>88000</v>
      </c>
      <c r="AW289" s="66">
        <v>1716</v>
      </c>
      <c r="AX289" s="66" t="s">
        <v>311</v>
      </c>
    </row>
    <row r="290" spans="1:50" customFormat="1" x14ac:dyDescent="0.2">
      <c r="A290">
        <v>289</v>
      </c>
      <c r="B290" s="12" t="s">
        <v>90</v>
      </c>
      <c r="C290" s="12" t="s">
        <v>90</v>
      </c>
      <c r="D290" s="12" t="s">
        <v>91</v>
      </c>
      <c r="E290" s="22">
        <v>5</v>
      </c>
      <c r="F290" s="22" t="s">
        <v>195</v>
      </c>
      <c r="G290" s="22" t="s">
        <v>115</v>
      </c>
      <c r="H290" s="22" t="str">
        <f t="shared" si="61"/>
        <v>1Story</v>
      </c>
      <c r="I290" s="22">
        <f t="shared" si="60"/>
        <v>69.182127006168557</v>
      </c>
      <c r="J290" s="22" t="str">
        <f t="shared" si="62"/>
        <v>Below Average</v>
      </c>
      <c r="K290" s="22">
        <v>5</v>
      </c>
      <c r="L290" s="22" t="str">
        <f t="shared" si="63"/>
        <v>Low</v>
      </c>
      <c r="M290" s="22">
        <v>1967</v>
      </c>
      <c r="N290" s="22">
        <f t="shared" si="64"/>
        <v>0</v>
      </c>
      <c r="O290" s="22"/>
      <c r="P290" s="22">
        <v>1967</v>
      </c>
      <c r="Q290" s="22">
        <f t="shared" si="65"/>
        <v>0</v>
      </c>
      <c r="R290" s="23">
        <v>882</v>
      </c>
      <c r="S290" s="23" t="s">
        <v>311</v>
      </c>
      <c r="T290" s="23" t="s">
        <v>370</v>
      </c>
      <c r="U290" s="24">
        <v>900</v>
      </c>
      <c r="V290" s="24" t="str">
        <f t="shared" si="66"/>
        <v>no</v>
      </c>
      <c r="W290" s="24">
        <v>0</v>
      </c>
      <c r="X290" s="24" t="str">
        <f t="shared" si="67"/>
        <v>no</v>
      </c>
      <c r="Y290" s="24" t="s">
        <v>413</v>
      </c>
      <c r="Z290" s="24">
        <f t="shared" si="68"/>
        <v>1</v>
      </c>
      <c r="AA290" s="24">
        <v>900</v>
      </c>
      <c r="AB290" s="24" t="s">
        <v>311</v>
      </c>
      <c r="AC290" s="24" t="s">
        <v>370</v>
      </c>
      <c r="AD290" s="25">
        <v>0</v>
      </c>
      <c r="AE290" s="25">
        <v>0</v>
      </c>
      <c r="AF290" s="25">
        <v>1</v>
      </c>
      <c r="AG290" s="25">
        <v>0</v>
      </c>
      <c r="AH290" s="25">
        <v>1</v>
      </c>
      <c r="AI290" s="25" t="s">
        <v>415</v>
      </c>
      <c r="AJ290" s="57">
        <v>5</v>
      </c>
      <c r="AK290" s="57" t="str">
        <f t="shared" si="69"/>
        <v>Less</v>
      </c>
      <c r="AL290" s="57" t="s">
        <v>98</v>
      </c>
      <c r="AM290" s="57" t="str">
        <f t="shared" si="70"/>
        <v>Low</v>
      </c>
      <c r="AN290" s="62">
        <v>1</v>
      </c>
      <c r="AO290" s="62" t="str">
        <f t="shared" si="71"/>
        <v>Less</v>
      </c>
      <c r="AP290" s="62">
        <v>280</v>
      </c>
      <c r="AQ290" s="62" t="str">
        <f t="shared" si="72"/>
        <v>no</v>
      </c>
      <c r="AR290" s="62" t="str">
        <f t="shared" si="73"/>
        <v>Below Average</v>
      </c>
      <c r="AS290" s="64">
        <v>0</v>
      </c>
      <c r="AT290" s="68">
        <v>68.462401795735133</v>
      </c>
      <c r="AU290" s="68" t="str">
        <f t="shared" si="74"/>
        <v>Below Average</v>
      </c>
      <c r="AV290" s="66">
        <v>122000</v>
      </c>
      <c r="AW290" s="66">
        <v>1782</v>
      </c>
      <c r="AX290" s="66" t="s">
        <v>311</v>
      </c>
    </row>
    <row r="291" spans="1:50" customFormat="1" x14ac:dyDescent="0.2">
      <c r="A291">
        <v>290</v>
      </c>
      <c r="B291" s="12" t="s">
        <v>202</v>
      </c>
      <c r="C291" s="12" t="s">
        <v>90</v>
      </c>
      <c r="D291" s="12" t="s">
        <v>91</v>
      </c>
      <c r="E291" s="22">
        <v>6</v>
      </c>
      <c r="F291" s="22" t="s">
        <v>195</v>
      </c>
      <c r="G291" s="22" t="s">
        <v>92</v>
      </c>
      <c r="H291" s="22" t="str">
        <f t="shared" si="61"/>
        <v>2Story</v>
      </c>
      <c r="I291" s="22">
        <f t="shared" si="60"/>
        <v>75.988545402704759</v>
      </c>
      <c r="J291" s="22" t="str">
        <f t="shared" si="62"/>
        <v>Above Average</v>
      </c>
      <c r="K291" s="22">
        <v>7</v>
      </c>
      <c r="L291" s="22" t="str">
        <f t="shared" si="63"/>
        <v>High</v>
      </c>
      <c r="M291" s="22">
        <v>1915</v>
      </c>
      <c r="N291" s="22">
        <f t="shared" si="64"/>
        <v>1</v>
      </c>
      <c r="O291" s="22"/>
      <c r="P291" s="22">
        <v>2003</v>
      </c>
      <c r="Q291" s="22">
        <f t="shared" si="65"/>
        <v>0</v>
      </c>
      <c r="R291" s="23">
        <v>698</v>
      </c>
      <c r="S291" s="23" t="s">
        <v>311</v>
      </c>
      <c r="T291" s="23" t="s">
        <v>370</v>
      </c>
      <c r="U291" s="24">
        <v>698</v>
      </c>
      <c r="V291" s="24" t="str">
        <f t="shared" si="66"/>
        <v>no</v>
      </c>
      <c r="W291" s="24">
        <v>698</v>
      </c>
      <c r="X291" s="24" t="str">
        <f t="shared" si="67"/>
        <v>no</v>
      </c>
      <c r="Y291" s="24" t="s">
        <v>412</v>
      </c>
      <c r="Z291" s="24">
        <f t="shared" si="68"/>
        <v>1</v>
      </c>
      <c r="AA291" s="24">
        <v>1396</v>
      </c>
      <c r="AB291" s="24" t="s">
        <v>311</v>
      </c>
      <c r="AC291" s="24" t="s">
        <v>370</v>
      </c>
      <c r="AD291" s="25">
        <v>0</v>
      </c>
      <c r="AE291" s="25">
        <v>0</v>
      </c>
      <c r="AF291" s="25">
        <v>1</v>
      </c>
      <c r="AG291" s="25">
        <v>0</v>
      </c>
      <c r="AH291" s="25">
        <v>1</v>
      </c>
      <c r="AI291" s="25" t="s">
        <v>415</v>
      </c>
      <c r="AJ291" s="57">
        <v>7</v>
      </c>
      <c r="AK291" s="57" t="str">
        <f t="shared" si="69"/>
        <v>More</v>
      </c>
      <c r="AL291" s="57" t="s">
        <v>98</v>
      </c>
      <c r="AM291" s="57" t="str">
        <f t="shared" si="70"/>
        <v>Low</v>
      </c>
      <c r="AN291" s="62">
        <v>1</v>
      </c>
      <c r="AO291" s="62" t="str">
        <f t="shared" si="71"/>
        <v>Less</v>
      </c>
      <c r="AP291" s="62">
        <v>384</v>
      </c>
      <c r="AQ291" s="62" t="str">
        <f t="shared" si="72"/>
        <v>no</v>
      </c>
      <c r="AR291" s="62" t="str">
        <f t="shared" si="73"/>
        <v>Below Average</v>
      </c>
      <c r="AS291" s="64">
        <v>0</v>
      </c>
      <c r="AT291" s="68">
        <v>73.340496657115565</v>
      </c>
      <c r="AU291" s="68" t="str">
        <f t="shared" si="74"/>
        <v>Above Average</v>
      </c>
      <c r="AV291" s="66">
        <v>153575</v>
      </c>
      <c r="AW291" s="66">
        <v>2094</v>
      </c>
      <c r="AX291" s="66" t="s">
        <v>311</v>
      </c>
    </row>
    <row r="292" spans="1:50" customFormat="1" x14ac:dyDescent="0.2">
      <c r="A292">
        <v>291</v>
      </c>
      <c r="B292" s="12" t="s">
        <v>90</v>
      </c>
      <c r="C292" s="12" t="s">
        <v>90</v>
      </c>
      <c r="D292" s="12" t="s">
        <v>91</v>
      </c>
      <c r="E292" s="22">
        <v>8</v>
      </c>
      <c r="F292" s="22" t="s">
        <v>411</v>
      </c>
      <c r="G292" s="22" t="s">
        <v>92</v>
      </c>
      <c r="H292" s="22" t="str">
        <f t="shared" si="61"/>
        <v>2Story</v>
      </c>
      <c r="I292" s="22">
        <f t="shared" si="60"/>
        <v>75.988545402704759</v>
      </c>
      <c r="J292" s="22" t="str">
        <f t="shared" si="62"/>
        <v>Above Average</v>
      </c>
      <c r="K292" s="22">
        <v>5</v>
      </c>
      <c r="L292" s="22" t="str">
        <f t="shared" si="63"/>
        <v>Low</v>
      </c>
      <c r="M292" s="22">
        <v>2006</v>
      </c>
      <c r="N292" s="22">
        <f t="shared" si="64"/>
        <v>0</v>
      </c>
      <c r="O292" s="22"/>
      <c r="P292" s="22">
        <v>2006</v>
      </c>
      <c r="Q292" s="22">
        <f t="shared" si="65"/>
        <v>0</v>
      </c>
      <c r="R292" s="23">
        <v>1079</v>
      </c>
      <c r="S292" s="23" t="s">
        <v>311</v>
      </c>
      <c r="T292" s="23" t="s">
        <v>369</v>
      </c>
      <c r="U292" s="24">
        <v>1079</v>
      </c>
      <c r="V292" s="24" t="str">
        <f t="shared" si="66"/>
        <v>no</v>
      </c>
      <c r="W292" s="24">
        <v>840</v>
      </c>
      <c r="X292" s="24" t="str">
        <f t="shared" si="67"/>
        <v>no</v>
      </c>
      <c r="Y292" s="24" t="s">
        <v>412</v>
      </c>
      <c r="Z292" s="24">
        <f t="shared" si="68"/>
        <v>1</v>
      </c>
      <c r="AA292" s="24">
        <v>1919</v>
      </c>
      <c r="AB292" s="24" t="s">
        <v>311</v>
      </c>
      <c r="AC292" s="24" t="s">
        <v>369</v>
      </c>
      <c r="AD292" s="25">
        <v>0</v>
      </c>
      <c r="AE292" s="25">
        <v>0</v>
      </c>
      <c r="AF292" s="25">
        <v>2</v>
      </c>
      <c r="AG292" s="25">
        <v>1</v>
      </c>
      <c r="AH292" s="25">
        <v>3</v>
      </c>
      <c r="AI292" s="25" t="s">
        <v>414</v>
      </c>
      <c r="AJ292" s="57">
        <v>8</v>
      </c>
      <c r="AK292" s="57" t="str">
        <f t="shared" si="69"/>
        <v>More</v>
      </c>
      <c r="AL292" s="57" t="s">
        <v>97</v>
      </c>
      <c r="AM292" s="57" t="str">
        <f t="shared" si="70"/>
        <v>High</v>
      </c>
      <c r="AN292" s="62">
        <v>2</v>
      </c>
      <c r="AO292" s="62" t="str">
        <f t="shared" si="71"/>
        <v>More</v>
      </c>
      <c r="AP292" s="62">
        <v>685</v>
      </c>
      <c r="AQ292" s="62" t="str">
        <f t="shared" si="72"/>
        <v>no</v>
      </c>
      <c r="AR292" s="62" t="str">
        <f t="shared" si="73"/>
        <v>Above Average</v>
      </c>
      <c r="AS292" s="64">
        <v>1</v>
      </c>
      <c r="AT292" s="68">
        <v>77.795196797865245</v>
      </c>
      <c r="AU292" s="68" t="str">
        <f t="shared" si="74"/>
        <v>Above Average</v>
      </c>
      <c r="AV292" s="66">
        <v>233230</v>
      </c>
      <c r="AW292" s="66">
        <v>2998</v>
      </c>
      <c r="AX292" s="66" t="s">
        <v>311</v>
      </c>
    </row>
    <row r="293" spans="1:50" customFormat="1" x14ac:dyDescent="0.2">
      <c r="A293">
        <v>292</v>
      </c>
      <c r="B293" s="12" t="s">
        <v>90</v>
      </c>
      <c r="C293" s="12" t="s">
        <v>90</v>
      </c>
      <c r="D293" s="12" t="s">
        <v>149</v>
      </c>
      <c r="E293" s="22">
        <v>5</v>
      </c>
      <c r="F293" s="22" t="s">
        <v>195</v>
      </c>
      <c r="G293" s="22" t="s">
        <v>92</v>
      </c>
      <c r="H293" s="22" t="str">
        <f t="shared" si="61"/>
        <v>2Story</v>
      </c>
      <c r="I293" s="22">
        <f t="shared" si="60"/>
        <v>75.988545402704759</v>
      </c>
      <c r="J293" s="22" t="str">
        <f t="shared" si="62"/>
        <v>Above Average</v>
      </c>
      <c r="K293" s="22">
        <v>6</v>
      </c>
      <c r="L293" s="22" t="str">
        <f t="shared" si="63"/>
        <v>High</v>
      </c>
      <c r="M293" s="22">
        <v>1912</v>
      </c>
      <c r="N293" s="22">
        <f t="shared" si="64"/>
        <v>1</v>
      </c>
      <c r="O293" s="22"/>
      <c r="P293" s="22">
        <v>2000</v>
      </c>
      <c r="Q293" s="22">
        <f t="shared" si="65"/>
        <v>0</v>
      </c>
      <c r="R293" s="23">
        <v>780</v>
      </c>
      <c r="S293" s="23" t="s">
        <v>311</v>
      </c>
      <c r="T293" s="23" t="s">
        <v>370</v>
      </c>
      <c r="U293" s="24">
        <v>936</v>
      </c>
      <c r="V293" s="24" t="str">
        <f t="shared" si="66"/>
        <v>no</v>
      </c>
      <c r="W293" s="24">
        <v>780</v>
      </c>
      <c r="X293" s="24" t="str">
        <f t="shared" si="67"/>
        <v>no</v>
      </c>
      <c r="Y293" s="24" t="s">
        <v>412</v>
      </c>
      <c r="Z293" s="24">
        <f t="shared" si="68"/>
        <v>0</v>
      </c>
      <c r="AA293" s="24">
        <v>1716</v>
      </c>
      <c r="AB293" s="24" t="s">
        <v>311</v>
      </c>
      <c r="AC293" s="24" t="s">
        <v>369</v>
      </c>
      <c r="AD293" s="25">
        <v>1</v>
      </c>
      <c r="AE293" s="25">
        <v>0</v>
      </c>
      <c r="AF293" s="25">
        <v>2</v>
      </c>
      <c r="AG293" s="25">
        <v>0</v>
      </c>
      <c r="AH293" s="25">
        <v>3</v>
      </c>
      <c r="AI293" s="25" t="s">
        <v>414</v>
      </c>
      <c r="AJ293" s="57">
        <v>9</v>
      </c>
      <c r="AK293" s="57" t="str">
        <f t="shared" si="69"/>
        <v>More</v>
      </c>
      <c r="AL293" s="57" t="s">
        <v>147</v>
      </c>
      <c r="AM293" s="57" t="str">
        <f t="shared" si="70"/>
        <v>Low</v>
      </c>
      <c r="AN293" s="62">
        <v>0</v>
      </c>
      <c r="AO293" s="62" t="str">
        <f t="shared" si="71"/>
        <v>Less</v>
      </c>
      <c r="AP293" s="62">
        <v>0</v>
      </c>
      <c r="AQ293" s="62" t="str">
        <f t="shared" si="72"/>
        <v>no</v>
      </c>
      <c r="AR293" s="62" t="str">
        <f t="shared" si="73"/>
        <v>Below Average</v>
      </c>
      <c r="AS293" s="64">
        <v>0</v>
      </c>
      <c r="AT293" s="68">
        <v>54.447115384615387</v>
      </c>
      <c r="AU293" s="68" t="str">
        <f t="shared" si="74"/>
        <v>Below Average</v>
      </c>
      <c r="AV293" s="66">
        <v>135900</v>
      </c>
      <c r="AW293" s="66">
        <v>2496</v>
      </c>
      <c r="AX293" s="66" t="s">
        <v>311</v>
      </c>
    </row>
    <row r="294" spans="1:50" customFormat="1" x14ac:dyDescent="0.2">
      <c r="A294">
        <v>293</v>
      </c>
      <c r="B294" s="12" t="s">
        <v>90</v>
      </c>
      <c r="C294" s="12" t="s">
        <v>90</v>
      </c>
      <c r="D294" s="12" t="s">
        <v>91</v>
      </c>
      <c r="E294" s="22">
        <v>5</v>
      </c>
      <c r="F294" s="22" t="s">
        <v>195</v>
      </c>
      <c r="G294" s="22" t="s">
        <v>132</v>
      </c>
      <c r="H294" s="22" t="str">
        <f t="shared" si="61"/>
        <v>1Story</v>
      </c>
      <c r="I294" s="22">
        <f t="shared" si="60"/>
        <v>59.315963337771507</v>
      </c>
      <c r="J294" s="22" t="str">
        <f t="shared" si="62"/>
        <v>Below Average</v>
      </c>
      <c r="K294" s="22">
        <v>4</v>
      </c>
      <c r="L294" s="22" t="str">
        <f t="shared" si="63"/>
        <v>Low</v>
      </c>
      <c r="M294" s="22">
        <v>1949</v>
      </c>
      <c r="N294" s="22">
        <f t="shared" si="64"/>
        <v>1</v>
      </c>
      <c r="O294" s="22"/>
      <c r="P294" s="22">
        <v>2008</v>
      </c>
      <c r="Q294" s="22">
        <f t="shared" si="65"/>
        <v>0</v>
      </c>
      <c r="R294" s="23">
        <v>768</v>
      </c>
      <c r="S294" s="23" t="s">
        <v>311</v>
      </c>
      <c r="T294" s="23" t="s">
        <v>370</v>
      </c>
      <c r="U294" s="24">
        <v>1148</v>
      </c>
      <c r="V294" s="24" t="str">
        <f t="shared" si="66"/>
        <v>no</v>
      </c>
      <c r="W294" s="24">
        <v>568</v>
      </c>
      <c r="X294" s="24" t="str">
        <f t="shared" si="67"/>
        <v>no</v>
      </c>
      <c r="Y294" s="24" t="s">
        <v>412</v>
      </c>
      <c r="Z294" s="24">
        <f t="shared" si="68"/>
        <v>0</v>
      </c>
      <c r="AA294" s="24">
        <v>1716</v>
      </c>
      <c r="AB294" s="24" t="s">
        <v>311</v>
      </c>
      <c r="AC294" s="24" t="s">
        <v>369</v>
      </c>
      <c r="AD294" s="25">
        <v>0</v>
      </c>
      <c r="AE294" s="25">
        <v>0</v>
      </c>
      <c r="AF294" s="25">
        <v>1</v>
      </c>
      <c r="AG294" s="25">
        <v>1</v>
      </c>
      <c r="AH294" s="25">
        <v>2</v>
      </c>
      <c r="AI294" s="25" t="s">
        <v>415</v>
      </c>
      <c r="AJ294" s="57">
        <v>8</v>
      </c>
      <c r="AK294" s="57" t="str">
        <f t="shared" si="69"/>
        <v>More</v>
      </c>
      <c r="AL294" s="57" t="s">
        <v>98</v>
      </c>
      <c r="AM294" s="57" t="str">
        <f t="shared" si="70"/>
        <v>Low</v>
      </c>
      <c r="AN294" s="62">
        <v>1</v>
      </c>
      <c r="AO294" s="62" t="str">
        <f t="shared" si="71"/>
        <v>Less</v>
      </c>
      <c r="AP294" s="62">
        <v>281</v>
      </c>
      <c r="AQ294" s="62" t="str">
        <f t="shared" si="72"/>
        <v>no</v>
      </c>
      <c r="AR294" s="62" t="str">
        <f t="shared" si="73"/>
        <v>Below Average</v>
      </c>
      <c r="AS294" s="64">
        <v>1</v>
      </c>
      <c r="AT294" s="68">
        <v>52.737520128824478</v>
      </c>
      <c r="AU294" s="68" t="str">
        <f t="shared" si="74"/>
        <v>Below Average</v>
      </c>
      <c r="AV294" s="66">
        <v>131000</v>
      </c>
      <c r="AW294" s="66">
        <v>2484</v>
      </c>
      <c r="AX294" s="66" t="s">
        <v>311</v>
      </c>
    </row>
    <row r="295" spans="1:50" customFormat="1" x14ac:dyDescent="0.2">
      <c r="A295">
        <v>294</v>
      </c>
      <c r="B295" s="12" t="s">
        <v>204</v>
      </c>
      <c r="C295" s="12" t="s">
        <v>90</v>
      </c>
      <c r="D295" s="12" t="s">
        <v>91</v>
      </c>
      <c r="E295" s="22">
        <v>7</v>
      </c>
      <c r="F295" s="22" t="s">
        <v>411</v>
      </c>
      <c r="G295" s="22" t="s">
        <v>92</v>
      </c>
      <c r="H295" s="22" t="str">
        <f t="shared" si="61"/>
        <v>2Story</v>
      </c>
      <c r="I295" s="22">
        <f t="shared" si="60"/>
        <v>75.988545402704759</v>
      </c>
      <c r="J295" s="22" t="str">
        <f t="shared" si="62"/>
        <v>Above Average</v>
      </c>
      <c r="K295" s="22">
        <v>7</v>
      </c>
      <c r="L295" s="22" t="str">
        <f t="shared" si="63"/>
        <v>High</v>
      </c>
      <c r="M295" s="22">
        <v>1977</v>
      </c>
      <c r="N295" s="22">
        <f t="shared" si="64"/>
        <v>0</v>
      </c>
      <c r="O295" s="22"/>
      <c r="P295" s="22">
        <v>1994</v>
      </c>
      <c r="Q295" s="22">
        <f t="shared" si="65"/>
        <v>0</v>
      </c>
      <c r="R295" s="23">
        <v>795</v>
      </c>
      <c r="S295" s="23" t="s">
        <v>311</v>
      </c>
      <c r="T295" s="23" t="s">
        <v>370</v>
      </c>
      <c r="U295" s="24">
        <v>1468</v>
      </c>
      <c r="V295" s="24" t="str">
        <f t="shared" si="66"/>
        <v>no</v>
      </c>
      <c r="W295" s="24">
        <v>795</v>
      </c>
      <c r="X295" s="24" t="str">
        <f t="shared" si="67"/>
        <v>no</v>
      </c>
      <c r="Y295" s="24" t="s">
        <v>412</v>
      </c>
      <c r="Z295" s="24">
        <f t="shared" si="68"/>
        <v>1</v>
      </c>
      <c r="AA295" s="24">
        <v>2263</v>
      </c>
      <c r="AB295" s="24" t="s">
        <v>311</v>
      </c>
      <c r="AC295" s="24" t="s">
        <v>369</v>
      </c>
      <c r="AD295" s="25">
        <v>1</v>
      </c>
      <c r="AE295" s="25">
        <v>0</v>
      </c>
      <c r="AF295" s="25">
        <v>2</v>
      </c>
      <c r="AG295" s="25">
        <v>1</v>
      </c>
      <c r="AH295" s="25">
        <v>4</v>
      </c>
      <c r="AI295" s="25" t="s">
        <v>414</v>
      </c>
      <c r="AJ295" s="57">
        <v>9</v>
      </c>
      <c r="AK295" s="57" t="str">
        <f t="shared" si="69"/>
        <v>More</v>
      </c>
      <c r="AL295" s="57" t="s">
        <v>97</v>
      </c>
      <c r="AM295" s="57" t="str">
        <f t="shared" si="70"/>
        <v>High</v>
      </c>
      <c r="AN295" s="62">
        <v>2</v>
      </c>
      <c r="AO295" s="62" t="str">
        <f t="shared" si="71"/>
        <v>More</v>
      </c>
      <c r="AP295" s="62">
        <v>539</v>
      </c>
      <c r="AQ295" s="62" t="str">
        <f t="shared" si="72"/>
        <v>no</v>
      </c>
      <c r="AR295" s="62" t="str">
        <f t="shared" si="73"/>
        <v>Above Average</v>
      </c>
      <c r="AS295" s="64">
        <v>1</v>
      </c>
      <c r="AT295" s="68">
        <v>76.847612818835842</v>
      </c>
      <c r="AU295" s="68" t="str">
        <f t="shared" si="74"/>
        <v>Above Average</v>
      </c>
      <c r="AV295" s="66">
        <v>235000</v>
      </c>
      <c r="AW295" s="66">
        <v>3058</v>
      </c>
      <c r="AX295" s="66" t="s">
        <v>311</v>
      </c>
    </row>
    <row r="296" spans="1:50" customFormat="1" x14ac:dyDescent="0.2">
      <c r="A296">
        <v>295</v>
      </c>
      <c r="B296" s="12" t="s">
        <v>90</v>
      </c>
      <c r="C296" s="12" t="s">
        <v>90</v>
      </c>
      <c r="D296" s="12" t="s">
        <v>91</v>
      </c>
      <c r="E296" s="22">
        <v>6</v>
      </c>
      <c r="F296" s="22" t="s">
        <v>195</v>
      </c>
      <c r="G296" s="22" t="s">
        <v>115</v>
      </c>
      <c r="H296" s="22" t="str">
        <f t="shared" si="61"/>
        <v>1Story</v>
      </c>
      <c r="I296" s="22">
        <f t="shared" si="60"/>
        <v>69.182127006168557</v>
      </c>
      <c r="J296" s="22" t="str">
        <f t="shared" si="62"/>
        <v>Below Average</v>
      </c>
      <c r="K296" s="22">
        <v>5</v>
      </c>
      <c r="L296" s="22" t="str">
        <f t="shared" si="63"/>
        <v>Low</v>
      </c>
      <c r="M296" s="22">
        <v>1953</v>
      </c>
      <c r="N296" s="22">
        <f t="shared" si="64"/>
        <v>1</v>
      </c>
      <c r="O296" s="22"/>
      <c r="P296" s="22">
        <v>1953</v>
      </c>
      <c r="Q296" s="22">
        <f t="shared" si="65"/>
        <v>1</v>
      </c>
      <c r="R296" s="23">
        <v>1416</v>
      </c>
      <c r="S296" s="23" t="s">
        <v>311</v>
      </c>
      <c r="T296" s="23" t="s">
        <v>369</v>
      </c>
      <c r="U296" s="24">
        <v>1644</v>
      </c>
      <c r="V296" s="24" t="str">
        <f t="shared" si="66"/>
        <v>no</v>
      </c>
      <c r="W296" s="24">
        <v>0</v>
      </c>
      <c r="X296" s="24" t="str">
        <f t="shared" si="67"/>
        <v>no</v>
      </c>
      <c r="Y296" s="24" t="s">
        <v>413</v>
      </c>
      <c r="Z296" s="24">
        <f t="shared" si="68"/>
        <v>0</v>
      </c>
      <c r="AA296" s="24">
        <v>1644</v>
      </c>
      <c r="AB296" s="24" t="s">
        <v>311</v>
      </c>
      <c r="AC296" s="24" t="s">
        <v>369</v>
      </c>
      <c r="AD296" s="25">
        <v>1</v>
      </c>
      <c r="AE296" s="25">
        <v>0</v>
      </c>
      <c r="AF296" s="25">
        <v>1</v>
      </c>
      <c r="AG296" s="25">
        <v>0</v>
      </c>
      <c r="AH296" s="25">
        <v>2</v>
      </c>
      <c r="AI296" s="25" t="s">
        <v>415</v>
      </c>
      <c r="AJ296" s="57">
        <v>7</v>
      </c>
      <c r="AK296" s="57" t="str">
        <f t="shared" si="69"/>
        <v>More</v>
      </c>
      <c r="AL296" s="57" t="s">
        <v>98</v>
      </c>
      <c r="AM296" s="57" t="str">
        <f t="shared" si="70"/>
        <v>Low</v>
      </c>
      <c r="AN296" s="62">
        <v>2</v>
      </c>
      <c r="AO296" s="62" t="str">
        <f t="shared" si="71"/>
        <v>More</v>
      </c>
      <c r="AP296" s="62">
        <v>418</v>
      </c>
      <c r="AQ296" s="62" t="str">
        <f t="shared" si="72"/>
        <v>no</v>
      </c>
      <c r="AR296" s="62" t="str">
        <f t="shared" si="73"/>
        <v>Below Average</v>
      </c>
      <c r="AS296" s="64">
        <v>2</v>
      </c>
      <c r="AT296" s="68">
        <v>54.575163398692808</v>
      </c>
      <c r="AU296" s="68" t="str">
        <f t="shared" si="74"/>
        <v>Below Average</v>
      </c>
      <c r="AV296" s="66">
        <v>167000</v>
      </c>
      <c r="AW296" s="66">
        <v>3060</v>
      </c>
      <c r="AX296" s="66" t="s">
        <v>311</v>
      </c>
    </row>
    <row r="297" spans="1:50" customFormat="1" x14ac:dyDescent="0.2">
      <c r="A297">
        <v>296</v>
      </c>
      <c r="B297" s="12" t="s">
        <v>90</v>
      </c>
      <c r="C297" s="12" t="s">
        <v>90</v>
      </c>
      <c r="D297" s="12" t="s">
        <v>91</v>
      </c>
      <c r="E297" s="22">
        <v>6</v>
      </c>
      <c r="F297" s="22" t="s">
        <v>195</v>
      </c>
      <c r="G297" s="22" t="s">
        <v>197</v>
      </c>
      <c r="H297" s="22" t="str">
        <f t="shared" si="61"/>
        <v xml:space="preserve"> </v>
      </c>
      <c r="I297" s="22">
        <f t="shared" si="60"/>
        <v>74.693515888638117</v>
      </c>
      <c r="J297" s="22" t="str">
        <f t="shared" si="62"/>
        <v>Above Average</v>
      </c>
      <c r="K297" s="22">
        <v>6</v>
      </c>
      <c r="L297" s="22" t="str">
        <f t="shared" si="63"/>
        <v>High</v>
      </c>
      <c r="M297" s="22">
        <v>1984</v>
      </c>
      <c r="N297" s="22">
        <f t="shared" si="64"/>
        <v>0</v>
      </c>
      <c r="O297" s="22"/>
      <c r="P297" s="22">
        <v>1984</v>
      </c>
      <c r="Q297" s="22">
        <f t="shared" si="65"/>
        <v>0</v>
      </c>
      <c r="R297" s="23">
        <v>1003</v>
      </c>
      <c r="S297" s="23" t="s">
        <v>311</v>
      </c>
      <c r="T297" s="23" t="s">
        <v>370</v>
      </c>
      <c r="U297" s="24">
        <v>1003</v>
      </c>
      <c r="V297" s="24" t="str">
        <f t="shared" si="66"/>
        <v>no</v>
      </c>
      <c r="W297" s="24">
        <v>0</v>
      </c>
      <c r="X297" s="24" t="str">
        <f t="shared" si="67"/>
        <v>no</v>
      </c>
      <c r="Y297" s="24" t="s">
        <v>413</v>
      </c>
      <c r="Z297" s="24">
        <f t="shared" si="68"/>
        <v>0</v>
      </c>
      <c r="AA297" s="24">
        <v>1003</v>
      </c>
      <c r="AB297" s="24" t="s">
        <v>311</v>
      </c>
      <c r="AC297" s="24" t="s">
        <v>370</v>
      </c>
      <c r="AD297" s="25">
        <v>1</v>
      </c>
      <c r="AE297" s="25">
        <v>0</v>
      </c>
      <c r="AF297" s="25">
        <v>1</v>
      </c>
      <c r="AG297" s="25">
        <v>0</v>
      </c>
      <c r="AH297" s="25">
        <v>2</v>
      </c>
      <c r="AI297" s="25" t="s">
        <v>415</v>
      </c>
      <c r="AJ297" s="57">
        <v>6</v>
      </c>
      <c r="AK297" s="57" t="str">
        <f t="shared" si="69"/>
        <v>More</v>
      </c>
      <c r="AL297" s="57" t="s">
        <v>98</v>
      </c>
      <c r="AM297" s="57" t="str">
        <f t="shared" si="70"/>
        <v>Low</v>
      </c>
      <c r="AN297" s="62">
        <v>2</v>
      </c>
      <c r="AO297" s="62" t="str">
        <f t="shared" si="71"/>
        <v>More</v>
      </c>
      <c r="AP297" s="62">
        <v>588</v>
      </c>
      <c r="AQ297" s="62" t="str">
        <f t="shared" si="72"/>
        <v>no</v>
      </c>
      <c r="AR297" s="62" t="str">
        <f t="shared" si="73"/>
        <v>Above Average</v>
      </c>
      <c r="AS297" s="64">
        <v>0</v>
      </c>
      <c r="AT297" s="68">
        <v>71.036889332003994</v>
      </c>
      <c r="AU297" s="68" t="str">
        <f t="shared" si="74"/>
        <v>Above Average</v>
      </c>
      <c r="AV297" s="66">
        <v>142500</v>
      </c>
      <c r="AW297" s="66">
        <v>2006</v>
      </c>
      <c r="AX297" s="66" t="s">
        <v>311</v>
      </c>
    </row>
    <row r="298" spans="1:50" customFormat="1" x14ac:dyDescent="0.2">
      <c r="A298">
        <v>297</v>
      </c>
      <c r="B298" s="12" t="s">
        <v>90</v>
      </c>
      <c r="C298" s="12" t="s">
        <v>90</v>
      </c>
      <c r="D298" s="12" t="s">
        <v>91</v>
      </c>
      <c r="E298" s="22">
        <v>5</v>
      </c>
      <c r="F298" s="22" t="s">
        <v>195</v>
      </c>
      <c r="G298" s="22" t="s">
        <v>132</v>
      </c>
      <c r="H298" s="22" t="str">
        <f t="shared" si="61"/>
        <v>1Story</v>
      </c>
      <c r="I298" s="22">
        <f t="shared" si="60"/>
        <v>59.315963337771507</v>
      </c>
      <c r="J298" s="22" t="str">
        <f t="shared" si="62"/>
        <v>Below Average</v>
      </c>
      <c r="K298" s="22">
        <v>5</v>
      </c>
      <c r="L298" s="22" t="str">
        <f t="shared" si="63"/>
        <v>Low</v>
      </c>
      <c r="M298" s="22">
        <v>1950</v>
      </c>
      <c r="N298" s="22">
        <f t="shared" si="64"/>
        <v>1</v>
      </c>
      <c r="O298" s="22"/>
      <c r="P298" s="22">
        <v>1950</v>
      </c>
      <c r="Q298" s="22">
        <f t="shared" si="65"/>
        <v>1</v>
      </c>
      <c r="R298" s="23">
        <v>910</v>
      </c>
      <c r="S298" s="23" t="s">
        <v>311</v>
      </c>
      <c r="T298" s="23" t="s">
        <v>370</v>
      </c>
      <c r="U298" s="24">
        <v>910</v>
      </c>
      <c r="V298" s="24" t="str">
        <f t="shared" si="66"/>
        <v>no</v>
      </c>
      <c r="W298" s="24">
        <v>648</v>
      </c>
      <c r="X298" s="24" t="str">
        <f t="shared" si="67"/>
        <v>no</v>
      </c>
      <c r="Y298" s="24" t="s">
        <v>412</v>
      </c>
      <c r="Z298" s="24">
        <f t="shared" si="68"/>
        <v>1</v>
      </c>
      <c r="AA298" s="24">
        <v>1558</v>
      </c>
      <c r="AB298" s="24" t="s">
        <v>311</v>
      </c>
      <c r="AC298" s="24" t="s">
        <v>369</v>
      </c>
      <c r="AD298" s="25">
        <v>0</v>
      </c>
      <c r="AE298" s="25">
        <v>0</v>
      </c>
      <c r="AF298" s="25">
        <v>1</v>
      </c>
      <c r="AG298" s="25">
        <v>1</v>
      </c>
      <c r="AH298" s="25">
        <v>2</v>
      </c>
      <c r="AI298" s="25" t="s">
        <v>415</v>
      </c>
      <c r="AJ298" s="57">
        <v>6</v>
      </c>
      <c r="AK298" s="57" t="str">
        <f t="shared" si="69"/>
        <v>More</v>
      </c>
      <c r="AL298" s="57" t="s">
        <v>98</v>
      </c>
      <c r="AM298" s="57" t="str">
        <f t="shared" si="70"/>
        <v>Low</v>
      </c>
      <c r="AN298" s="62">
        <v>1</v>
      </c>
      <c r="AO298" s="62" t="str">
        <f t="shared" si="71"/>
        <v>Less</v>
      </c>
      <c r="AP298" s="62">
        <v>282</v>
      </c>
      <c r="AQ298" s="62" t="str">
        <f t="shared" si="72"/>
        <v>no</v>
      </c>
      <c r="AR298" s="62" t="str">
        <f t="shared" si="73"/>
        <v>Below Average</v>
      </c>
      <c r="AS298" s="64">
        <v>0</v>
      </c>
      <c r="AT298" s="68">
        <v>61.588330632090759</v>
      </c>
      <c r="AU298" s="68" t="str">
        <f t="shared" si="74"/>
        <v>Below Average</v>
      </c>
      <c r="AV298" s="66">
        <v>152000</v>
      </c>
      <c r="AW298" s="66">
        <v>2468</v>
      </c>
      <c r="AX298" s="66" t="s">
        <v>311</v>
      </c>
    </row>
    <row r="299" spans="1:50" customFormat="1" x14ac:dyDescent="0.2">
      <c r="A299">
        <v>298</v>
      </c>
      <c r="B299" s="12" t="s">
        <v>90</v>
      </c>
      <c r="C299" s="12" t="s">
        <v>90</v>
      </c>
      <c r="D299" s="12" t="s">
        <v>91</v>
      </c>
      <c r="E299" s="22">
        <v>7</v>
      </c>
      <c r="F299" s="22" t="s">
        <v>411</v>
      </c>
      <c r="G299" s="22" t="s">
        <v>92</v>
      </c>
      <c r="H299" s="22" t="str">
        <f t="shared" si="61"/>
        <v>2Story</v>
      </c>
      <c r="I299" s="22">
        <f t="shared" si="60"/>
        <v>75.988545402704759</v>
      </c>
      <c r="J299" s="22" t="str">
        <f t="shared" si="62"/>
        <v>Above Average</v>
      </c>
      <c r="K299" s="22">
        <v>5</v>
      </c>
      <c r="L299" s="22" t="str">
        <f t="shared" si="63"/>
        <v>Low</v>
      </c>
      <c r="M299" s="22">
        <v>1997</v>
      </c>
      <c r="N299" s="22">
        <f t="shared" si="64"/>
        <v>0</v>
      </c>
      <c r="O299" s="22"/>
      <c r="P299" s="22">
        <v>1998</v>
      </c>
      <c r="Q299" s="22">
        <f t="shared" si="65"/>
        <v>0</v>
      </c>
      <c r="R299" s="23">
        <v>975</v>
      </c>
      <c r="S299" s="23" t="s">
        <v>311</v>
      </c>
      <c r="T299" s="23" t="s">
        <v>370</v>
      </c>
      <c r="U299" s="24">
        <v>975</v>
      </c>
      <c r="V299" s="24" t="str">
        <f t="shared" si="66"/>
        <v>no</v>
      </c>
      <c r="W299" s="24">
        <v>975</v>
      </c>
      <c r="X299" s="24" t="str">
        <f t="shared" si="67"/>
        <v>no</v>
      </c>
      <c r="Y299" s="24" t="s">
        <v>412</v>
      </c>
      <c r="Z299" s="24">
        <f t="shared" si="68"/>
        <v>0</v>
      </c>
      <c r="AA299" s="24">
        <v>1950</v>
      </c>
      <c r="AB299" s="24" t="s">
        <v>311</v>
      </c>
      <c r="AC299" s="24" t="s">
        <v>369</v>
      </c>
      <c r="AD299" s="25">
        <v>0</v>
      </c>
      <c r="AE299" s="25">
        <v>0</v>
      </c>
      <c r="AF299" s="25">
        <v>2</v>
      </c>
      <c r="AG299" s="25">
        <v>1</v>
      </c>
      <c r="AH299" s="25">
        <v>3</v>
      </c>
      <c r="AI299" s="25" t="s">
        <v>414</v>
      </c>
      <c r="AJ299" s="57">
        <v>7</v>
      </c>
      <c r="AK299" s="57" t="str">
        <f t="shared" si="69"/>
        <v>More</v>
      </c>
      <c r="AL299" s="57" t="s">
        <v>97</v>
      </c>
      <c r="AM299" s="57" t="str">
        <f t="shared" si="70"/>
        <v>High</v>
      </c>
      <c r="AN299" s="62">
        <v>2</v>
      </c>
      <c r="AO299" s="62" t="str">
        <f t="shared" si="71"/>
        <v>More</v>
      </c>
      <c r="AP299" s="62">
        <v>576</v>
      </c>
      <c r="AQ299" s="62" t="str">
        <f t="shared" si="72"/>
        <v>no</v>
      </c>
      <c r="AR299" s="62" t="str">
        <f t="shared" si="73"/>
        <v>Above Average</v>
      </c>
      <c r="AS299" s="64">
        <v>1</v>
      </c>
      <c r="AT299" s="68">
        <v>81.709401709401703</v>
      </c>
      <c r="AU299" s="68" t="str">
        <f t="shared" si="74"/>
        <v>Above Average</v>
      </c>
      <c r="AV299" s="66">
        <v>239000</v>
      </c>
      <c r="AW299" s="66">
        <v>2925</v>
      </c>
      <c r="AX299" s="66" t="s">
        <v>311</v>
      </c>
    </row>
    <row r="300" spans="1:50" customFormat="1" x14ac:dyDescent="0.2">
      <c r="A300">
        <v>299</v>
      </c>
      <c r="B300" s="12" t="s">
        <v>90</v>
      </c>
      <c r="C300" s="12" t="s">
        <v>90</v>
      </c>
      <c r="D300" s="12" t="s">
        <v>91</v>
      </c>
      <c r="E300" s="22">
        <v>6</v>
      </c>
      <c r="F300" s="22" t="s">
        <v>195</v>
      </c>
      <c r="G300" s="22" t="s">
        <v>92</v>
      </c>
      <c r="H300" s="22" t="str">
        <f t="shared" si="61"/>
        <v>2Story</v>
      </c>
      <c r="I300" s="22">
        <f t="shared" si="60"/>
        <v>75.988545402704759</v>
      </c>
      <c r="J300" s="22" t="str">
        <f t="shared" si="62"/>
        <v>Above Average</v>
      </c>
      <c r="K300" s="22">
        <v>6</v>
      </c>
      <c r="L300" s="22" t="str">
        <f t="shared" si="63"/>
        <v>High</v>
      </c>
      <c r="M300" s="22">
        <v>1968</v>
      </c>
      <c r="N300" s="22">
        <f t="shared" si="64"/>
        <v>0</v>
      </c>
      <c r="O300" s="22"/>
      <c r="P300" s="22">
        <v>1968</v>
      </c>
      <c r="Q300" s="22">
        <f t="shared" si="65"/>
        <v>0</v>
      </c>
      <c r="R300" s="23">
        <v>702</v>
      </c>
      <c r="S300" s="23" t="s">
        <v>311</v>
      </c>
      <c r="T300" s="23" t="s">
        <v>370</v>
      </c>
      <c r="U300" s="24">
        <v>1041</v>
      </c>
      <c r="V300" s="24" t="str">
        <f t="shared" si="66"/>
        <v>no</v>
      </c>
      <c r="W300" s="24">
        <v>702</v>
      </c>
      <c r="X300" s="24" t="str">
        <f t="shared" si="67"/>
        <v>no</v>
      </c>
      <c r="Y300" s="24" t="s">
        <v>412</v>
      </c>
      <c r="Z300" s="24">
        <f t="shared" si="68"/>
        <v>1</v>
      </c>
      <c r="AA300" s="24">
        <v>1743</v>
      </c>
      <c r="AB300" s="24" t="s">
        <v>311</v>
      </c>
      <c r="AC300" s="24" t="s">
        <v>369</v>
      </c>
      <c r="AD300" s="25">
        <v>0</v>
      </c>
      <c r="AE300" s="25">
        <v>1</v>
      </c>
      <c r="AF300" s="25">
        <v>1</v>
      </c>
      <c r="AG300" s="25">
        <v>2</v>
      </c>
      <c r="AH300" s="25">
        <v>4</v>
      </c>
      <c r="AI300" s="25" t="s">
        <v>414</v>
      </c>
      <c r="AJ300" s="57">
        <v>7</v>
      </c>
      <c r="AK300" s="57" t="str">
        <f t="shared" si="69"/>
        <v>More</v>
      </c>
      <c r="AL300" s="57" t="s">
        <v>98</v>
      </c>
      <c r="AM300" s="57" t="str">
        <f t="shared" si="70"/>
        <v>Low</v>
      </c>
      <c r="AN300" s="62">
        <v>2</v>
      </c>
      <c r="AO300" s="62" t="str">
        <f t="shared" si="71"/>
        <v>More</v>
      </c>
      <c r="AP300" s="62">
        <v>539</v>
      </c>
      <c r="AQ300" s="62" t="str">
        <f t="shared" si="72"/>
        <v>no</v>
      </c>
      <c r="AR300" s="62" t="str">
        <f t="shared" si="73"/>
        <v>Above Average</v>
      </c>
      <c r="AS300" s="64">
        <v>1</v>
      </c>
      <c r="AT300" s="68">
        <v>71.574642126789371</v>
      </c>
      <c r="AU300" s="68" t="str">
        <f t="shared" si="74"/>
        <v>Above Average</v>
      </c>
      <c r="AV300" s="66">
        <v>175000</v>
      </c>
      <c r="AW300" s="66">
        <v>2445</v>
      </c>
      <c r="AX300" s="66" t="s">
        <v>311</v>
      </c>
    </row>
    <row r="301" spans="1:50" customFormat="1" x14ac:dyDescent="0.2">
      <c r="A301">
        <v>300</v>
      </c>
      <c r="B301" s="12" t="s">
        <v>90</v>
      </c>
      <c r="C301" s="12" t="s">
        <v>90</v>
      </c>
      <c r="D301" s="12" t="s">
        <v>91</v>
      </c>
      <c r="E301" s="22">
        <v>6</v>
      </c>
      <c r="F301" s="22" t="s">
        <v>195</v>
      </c>
      <c r="G301" s="22" t="s">
        <v>115</v>
      </c>
      <c r="H301" s="22" t="str">
        <f t="shared" si="61"/>
        <v>1Story</v>
      </c>
      <c r="I301" s="22">
        <f t="shared" si="60"/>
        <v>69.182127006168557</v>
      </c>
      <c r="J301" s="22" t="str">
        <f t="shared" si="62"/>
        <v>Below Average</v>
      </c>
      <c r="K301" s="22">
        <v>8</v>
      </c>
      <c r="L301" s="22" t="str">
        <f t="shared" si="63"/>
        <v>High</v>
      </c>
      <c r="M301" s="22">
        <v>1950</v>
      </c>
      <c r="N301" s="22">
        <f t="shared" si="64"/>
        <v>1</v>
      </c>
      <c r="O301" s="22"/>
      <c r="P301" s="22">
        <v>2004</v>
      </c>
      <c r="Q301" s="22">
        <f t="shared" si="65"/>
        <v>0</v>
      </c>
      <c r="R301" s="23">
        <v>1092</v>
      </c>
      <c r="S301" s="23" t="s">
        <v>311</v>
      </c>
      <c r="T301" s="23" t="s">
        <v>369</v>
      </c>
      <c r="U301" s="24">
        <v>1152</v>
      </c>
      <c r="V301" s="24" t="str">
        <f t="shared" si="66"/>
        <v>no</v>
      </c>
      <c r="W301" s="24">
        <v>0</v>
      </c>
      <c r="X301" s="24" t="str">
        <f t="shared" si="67"/>
        <v>no</v>
      </c>
      <c r="Y301" s="24" t="s">
        <v>413</v>
      </c>
      <c r="Z301" s="24">
        <f t="shared" si="68"/>
        <v>1</v>
      </c>
      <c r="AA301" s="24">
        <v>1152</v>
      </c>
      <c r="AB301" s="24" t="s">
        <v>311</v>
      </c>
      <c r="AC301" s="24" t="s">
        <v>370</v>
      </c>
      <c r="AD301" s="25">
        <v>0</v>
      </c>
      <c r="AE301" s="25">
        <v>1</v>
      </c>
      <c r="AF301" s="25">
        <v>1</v>
      </c>
      <c r="AG301" s="25">
        <v>0</v>
      </c>
      <c r="AH301" s="25">
        <v>2</v>
      </c>
      <c r="AI301" s="25" t="s">
        <v>415</v>
      </c>
      <c r="AJ301" s="57">
        <v>6</v>
      </c>
      <c r="AK301" s="57" t="str">
        <f t="shared" si="69"/>
        <v>More</v>
      </c>
      <c r="AL301" s="57" t="s">
        <v>97</v>
      </c>
      <c r="AM301" s="57" t="str">
        <f t="shared" si="70"/>
        <v>High</v>
      </c>
      <c r="AN301" s="62">
        <v>1</v>
      </c>
      <c r="AO301" s="62" t="str">
        <f t="shared" si="71"/>
        <v>Less</v>
      </c>
      <c r="AP301" s="62">
        <v>300</v>
      </c>
      <c r="AQ301" s="62" t="str">
        <f t="shared" si="72"/>
        <v>no</v>
      </c>
      <c r="AR301" s="62" t="str">
        <f t="shared" si="73"/>
        <v>Below Average</v>
      </c>
      <c r="AS301" s="64">
        <v>1</v>
      </c>
      <c r="AT301" s="68">
        <v>70.632798573975037</v>
      </c>
      <c r="AU301" s="68" t="str">
        <f t="shared" si="74"/>
        <v>Above Average</v>
      </c>
      <c r="AV301" s="66">
        <v>158500</v>
      </c>
      <c r="AW301" s="66">
        <v>2244</v>
      </c>
      <c r="AX301" s="66" t="s">
        <v>311</v>
      </c>
    </row>
    <row r="302" spans="1:50" customFormat="1" x14ac:dyDescent="0.2">
      <c r="A302">
        <v>301</v>
      </c>
      <c r="B302" s="12" t="s">
        <v>90</v>
      </c>
      <c r="C302" s="12" t="s">
        <v>90</v>
      </c>
      <c r="D302" s="12" t="s">
        <v>149</v>
      </c>
      <c r="E302" s="22">
        <v>5</v>
      </c>
      <c r="F302" s="22" t="s">
        <v>195</v>
      </c>
      <c r="G302" s="22" t="s">
        <v>115</v>
      </c>
      <c r="H302" s="22" t="str">
        <f t="shared" si="61"/>
        <v>1Story</v>
      </c>
      <c r="I302" s="22">
        <f t="shared" si="60"/>
        <v>69.182127006168557</v>
      </c>
      <c r="J302" s="22" t="str">
        <f t="shared" si="62"/>
        <v>Below Average</v>
      </c>
      <c r="K302" s="22">
        <v>5</v>
      </c>
      <c r="L302" s="22" t="str">
        <f t="shared" si="63"/>
        <v>Low</v>
      </c>
      <c r="M302" s="22">
        <v>1953</v>
      </c>
      <c r="N302" s="22">
        <f t="shared" si="64"/>
        <v>1</v>
      </c>
      <c r="O302" s="22"/>
      <c r="P302" s="22">
        <v>1953</v>
      </c>
      <c r="Q302" s="22">
        <f t="shared" si="65"/>
        <v>1</v>
      </c>
      <c r="R302" s="23">
        <v>1165</v>
      </c>
      <c r="S302" s="23" t="s">
        <v>311</v>
      </c>
      <c r="T302" s="23" t="s">
        <v>369</v>
      </c>
      <c r="U302" s="24">
        <v>1336</v>
      </c>
      <c r="V302" s="24" t="str">
        <f t="shared" si="66"/>
        <v>no</v>
      </c>
      <c r="W302" s="24">
        <v>0</v>
      </c>
      <c r="X302" s="24" t="str">
        <f t="shared" si="67"/>
        <v>no</v>
      </c>
      <c r="Y302" s="24" t="s">
        <v>413</v>
      </c>
      <c r="Z302" s="24">
        <f t="shared" si="68"/>
        <v>0</v>
      </c>
      <c r="AA302" s="24">
        <v>1336</v>
      </c>
      <c r="AB302" s="24" t="s">
        <v>311</v>
      </c>
      <c r="AC302" s="24" t="s">
        <v>370</v>
      </c>
      <c r="AD302" s="25">
        <v>1</v>
      </c>
      <c r="AE302" s="25">
        <v>0</v>
      </c>
      <c r="AF302" s="25">
        <v>1</v>
      </c>
      <c r="AG302" s="25">
        <v>0</v>
      </c>
      <c r="AH302" s="25">
        <v>2</v>
      </c>
      <c r="AI302" s="25" t="s">
        <v>415</v>
      </c>
      <c r="AJ302" s="57">
        <v>5</v>
      </c>
      <c r="AK302" s="57" t="str">
        <f t="shared" si="69"/>
        <v>Less</v>
      </c>
      <c r="AL302" s="57" t="s">
        <v>98</v>
      </c>
      <c r="AM302" s="57" t="str">
        <f t="shared" si="70"/>
        <v>Low</v>
      </c>
      <c r="AN302" s="62">
        <v>1</v>
      </c>
      <c r="AO302" s="62" t="str">
        <f t="shared" si="71"/>
        <v>Less</v>
      </c>
      <c r="AP302" s="62">
        <v>375</v>
      </c>
      <c r="AQ302" s="62" t="str">
        <f t="shared" si="72"/>
        <v>no</v>
      </c>
      <c r="AR302" s="62" t="str">
        <f t="shared" si="73"/>
        <v>Below Average</v>
      </c>
      <c r="AS302" s="64">
        <v>2</v>
      </c>
      <c r="AT302" s="68">
        <v>62.77489004398241</v>
      </c>
      <c r="AU302" s="68" t="str">
        <f t="shared" si="74"/>
        <v>Below Average</v>
      </c>
      <c r="AV302" s="66">
        <v>157000</v>
      </c>
      <c r="AW302" s="66">
        <v>2501</v>
      </c>
      <c r="AX302" s="66" t="s">
        <v>311</v>
      </c>
    </row>
    <row r="303" spans="1:50" customFormat="1" x14ac:dyDescent="0.2">
      <c r="A303">
        <v>302</v>
      </c>
      <c r="B303" s="12" t="s">
        <v>90</v>
      </c>
      <c r="C303" s="12" t="s">
        <v>90</v>
      </c>
      <c r="D303" s="12" t="s">
        <v>91</v>
      </c>
      <c r="E303" s="22">
        <v>8</v>
      </c>
      <c r="F303" s="22" t="s">
        <v>411</v>
      </c>
      <c r="G303" s="22" t="s">
        <v>92</v>
      </c>
      <c r="H303" s="22" t="str">
        <f t="shared" si="61"/>
        <v>2Story</v>
      </c>
      <c r="I303" s="22">
        <f t="shared" si="60"/>
        <v>75.988545402704759</v>
      </c>
      <c r="J303" s="22" t="str">
        <f t="shared" si="62"/>
        <v>Above Average</v>
      </c>
      <c r="K303" s="22">
        <v>5</v>
      </c>
      <c r="L303" s="22" t="str">
        <f t="shared" si="63"/>
        <v>Low</v>
      </c>
      <c r="M303" s="22">
        <v>1998</v>
      </c>
      <c r="N303" s="22">
        <f t="shared" si="64"/>
        <v>0</v>
      </c>
      <c r="O303" s="22"/>
      <c r="P303" s="22">
        <v>1999</v>
      </c>
      <c r="Q303" s="22">
        <f t="shared" si="65"/>
        <v>0</v>
      </c>
      <c r="R303" s="23">
        <v>1028</v>
      </c>
      <c r="S303" s="23" t="s">
        <v>311</v>
      </c>
      <c r="T303" s="23" t="s">
        <v>370</v>
      </c>
      <c r="U303" s="24">
        <v>1210</v>
      </c>
      <c r="V303" s="24" t="str">
        <f t="shared" si="66"/>
        <v>no</v>
      </c>
      <c r="W303" s="24">
        <v>1242</v>
      </c>
      <c r="X303" s="24" t="str">
        <f t="shared" si="67"/>
        <v>no</v>
      </c>
      <c r="Y303" s="24" t="s">
        <v>412</v>
      </c>
      <c r="Z303" s="24">
        <f t="shared" si="68"/>
        <v>0</v>
      </c>
      <c r="AA303" s="24">
        <v>2452</v>
      </c>
      <c r="AB303" s="24" t="s">
        <v>311</v>
      </c>
      <c r="AC303" s="24" t="s">
        <v>369</v>
      </c>
      <c r="AD303" s="25">
        <v>0</v>
      </c>
      <c r="AE303" s="25">
        <v>0</v>
      </c>
      <c r="AF303" s="25">
        <v>2</v>
      </c>
      <c r="AG303" s="25">
        <v>1</v>
      </c>
      <c r="AH303" s="25">
        <v>3</v>
      </c>
      <c r="AI303" s="25" t="s">
        <v>414</v>
      </c>
      <c r="AJ303" s="57">
        <v>9</v>
      </c>
      <c r="AK303" s="57" t="str">
        <f t="shared" si="69"/>
        <v>More</v>
      </c>
      <c r="AL303" s="57" t="s">
        <v>97</v>
      </c>
      <c r="AM303" s="57" t="str">
        <f t="shared" si="70"/>
        <v>High</v>
      </c>
      <c r="AN303" s="62">
        <v>2</v>
      </c>
      <c r="AO303" s="62" t="str">
        <f t="shared" si="71"/>
        <v>More</v>
      </c>
      <c r="AP303" s="62">
        <v>683</v>
      </c>
      <c r="AQ303" s="62" t="str">
        <f t="shared" si="72"/>
        <v>no</v>
      </c>
      <c r="AR303" s="62" t="str">
        <f t="shared" si="73"/>
        <v>Above Average</v>
      </c>
      <c r="AS303" s="64">
        <v>1</v>
      </c>
      <c r="AT303" s="68">
        <v>76.724137931034477</v>
      </c>
      <c r="AU303" s="68" t="str">
        <f t="shared" si="74"/>
        <v>Above Average</v>
      </c>
      <c r="AV303" s="66">
        <v>267000</v>
      </c>
      <c r="AW303" s="66">
        <v>3480</v>
      </c>
      <c r="AX303" s="66" t="s">
        <v>311</v>
      </c>
    </row>
    <row r="304" spans="1:50" customFormat="1" x14ac:dyDescent="0.2">
      <c r="A304">
        <v>303</v>
      </c>
      <c r="B304" s="12" t="s">
        <v>90</v>
      </c>
      <c r="C304" s="12" t="s">
        <v>90</v>
      </c>
      <c r="D304" s="12" t="s">
        <v>91</v>
      </c>
      <c r="E304" s="22">
        <v>7</v>
      </c>
      <c r="F304" s="22" t="s">
        <v>411</v>
      </c>
      <c r="G304" s="22" t="s">
        <v>115</v>
      </c>
      <c r="H304" s="22" t="str">
        <f t="shared" si="61"/>
        <v>1Story</v>
      </c>
      <c r="I304" s="22">
        <f t="shared" si="60"/>
        <v>69.182127006168557</v>
      </c>
      <c r="J304" s="22" t="str">
        <f t="shared" si="62"/>
        <v>Below Average</v>
      </c>
      <c r="K304" s="22">
        <v>5</v>
      </c>
      <c r="L304" s="22" t="str">
        <f t="shared" si="63"/>
        <v>Low</v>
      </c>
      <c r="M304" s="22">
        <v>2001</v>
      </c>
      <c r="N304" s="22">
        <f t="shared" si="64"/>
        <v>0</v>
      </c>
      <c r="O304" s="22"/>
      <c r="P304" s="22">
        <v>2002</v>
      </c>
      <c r="Q304" s="22">
        <f t="shared" si="65"/>
        <v>0</v>
      </c>
      <c r="R304" s="23">
        <v>1541</v>
      </c>
      <c r="S304" s="23" t="s">
        <v>311</v>
      </c>
      <c r="T304" s="23" t="s">
        <v>369</v>
      </c>
      <c r="U304" s="24">
        <v>1541</v>
      </c>
      <c r="V304" s="24" t="str">
        <f t="shared" si="66"/>
        <v>no</v>
      </c>
      <c r="W304" s="24">
        <v>0</v>
      </c>
      <c r="X304" s="24" t="str">
        <f t="shared" si="67"/>
        <v>no</v>
      </c>
      <c r="Y304" s="24" t="s">
        <v>413</v>
      </c>
      <c r="Z304" s="24">
        <f t="shared" si="68"/>
        <v>1</v>
      </c>
      <c r="AA304" s="24">
        <v>1541</v>
      </c>
      <c r="AB304" s="24" t="s">
        <v>311</v>
      </c>
      <c r="AC304" s="24" t="s">
        <v>369</v>
      </c>
      <c r="AD304" s="25">
        <v>0</v>
      </c>
      <c r="AE304" s="25">
        <v>0</v>
      </c>
      <c r="AF304" s="25">
        <v>2</v>
      </c>
      <c r="AG304" s="25">
        <v>0</v>
      </c>
      <c r="AH304" s="25">
        <v>2</v>
      </c>
      <c r="AI304" s="25" t="s">
        <v>415</v>
      </c>
      <c r="AJ304" s="57">
        <v>6</v>
      </c>
      <c r="AK304" s="57" t="str">
        <f t="shared" si="69"/>
        <v>More</v>
      </c>
      <c r="AL304" s="57" t="s">
        <v>97</v>
      </c>
      <c r="AM304" s="57" t="str">
        <f t="shared" si="70"/>
        <v>High</v>
      </c>
      <c r="AN304" s="62">
        <v>3</v>
      </c>
      <c r="AO304" s="62" t="str">
        <f t="shared" si="71"/>
        <v>More</v>
      </c>
      <c r="AP304" s="62">
        <v>843</v>
      </c>
      <c r="AQ304" s="62" t="str">
        <f t="shared" si="72"/>
        <v>no</v>
      </c>
      <c r="AR304" s="62" t="str">
        <f t="shared" si="73"/>
        <v>Above Average</v>
      </c>
      <c r="AS304" s="64">
        <v>1</v>
      </c>
      <c r="AT304" s="68">
        <v>66.515249837767684</v>
      </c>
      <c r="AU304" s="68" t="str">
        <f t="shared" si="74"/>
        <v>Below Average</v>
      </c>
      <c r="AV304" s="66">
        <v>205000</v>
      </c>
      <c r="AW304" s="66">
        <v>3082</v>
      </c>
      <c r="AX304" s="66" t="s">
        <v>311</v>
      </c>
    </row>
    <row r="305" spans="1:50" customFormat="1" x14ac:dyDescent="0.2">
      <c r="A305">
        <v>304</v>
      </c>
      <c r="B305" s="12" t="s">
        <v>90</v>
      </c>
      <c r="C305" s="12" t="s">
        <v>90</v>
      </c>
      <c r="D305" s="12" t="s">
        <v>91</v>
      </c>
      <c r="E305" s="22">
        <v>5</v>
      </c>
      <c r="F305" s="22" t="s">
        <v>195</v>
      </c>
      <c r="G305" s="22" t="s">
        <v>115</v>
      </c>
      <c r="H305" s="22" t="str">
        <f t="shared" si="61"/>
        <v>1Story</v>
      </c>
      <c r="I305" s="22">
        <f t="shared" si="60"/>
        <v>69.182127006168557</v>
      </c>
      <c r="J305" s="22" t="str">
        <f t="shared" si="62"/>
        <v>Below Average</v>
      </c>
      <c r="K305" s="22">
        <v>7</v>
      </c>
      <c r="L305" s="22" t="str">
        <f t="shared" si="63"/>
        <v>High</v>
      </c>
      <c r="M305" s="22">
        <v>1972</v>
      </c>
      <c r="N305" s="22">
        <f t="shared" si="64"/>
        <v>0</v>
      </c>
      <c r="O305" s="22"/>
      <c r="P305" s="22">
        <v>1972</v>
      </c>
      <c r="Q305" s="22">
        <f t="shared" si="65"/>
        <v>0</v>
      </c>
      <c r="R305" s="23">
        <v>894</v>
      </c>
      <c r="S305" s="23" t="s">
        <v>311</v>
      </c>
      <c r="T305" s="23" t="s">
        <v>370</v>
      </c>
      <c r="U305" s="24">
        <v>894</v>
      </c>
      <c r="V305" s="24" t="str">
        <f t="shared" si="66"/>
        <v>no</v>
      </c>
      <c r="W305" s="24">
        <v>0</v>
      </c>
      <c r="X305" s="24" t="str">
        <f t="shared" si="67"/>
        <v>no</v>
      </c>
      <c r="Y305" s="24" t="s">
        <v>413</v>
      </c>
      <c r="Z305" s="24">
        <f t="shared" si="68"/>
        <v>0</v>
      </c>
      <c r="AA305" s="24">
        <v>894</v>
      </c>
      <c r="AB305" s="24" t="s">
        <v>311</v>
      </c>
      <c r="AC305" s="24" t="s">
        <v>370</v>
      </c>
      <c r="AD305" s="25">
        <v>1</v>
      </c>
      <c r="AE305" s="25">
        <v>0</v>
      </c>
      <c r="AF305" s="25">
        <v>1</v>
      </c>
      <c r="AG305" s="25">
        <v>0</v>
      </c>
      <c r="AH305" s="25">
        <v>2</v>
      </c>
      <c r="AI305" s="25" t="s">
        <v>415</v>
      </c>
      <c r="AJ305" s="57">
        <v>5</v>
      </c>
      <c r="AK305" s="57" t="str">
        <f t="shared" si="69"/>
        <v>Less</v>
      </c>
      <c r="AL305" s="57" t="s">
        <v>98</v>
      </c>
      <c r="AM305" s="57" t="str">
        <f t="shared" si="70"/>
        <v>Low</v>
      </c>
      <c r="AN305" s="62">
        <v>2</v>
      </c>
      <c r="AO305" s="62" t="str">
        <f t="shared" si="71"/>
        <v>More</v>
      </c>
      <c r="AP305" s="62">
        <v>552</v>
      </c>
      <c r="AQ305" s="62" t="str">
        <f t="shared" si="72"/>
        <v>no</v>
      </c>
      <c r="AR305" s="62" t="str">
        <f t="shared" si="73"/>
        <v>Above Average</v>
      </c>
      <c r="AS305" s="64">
        <v>0</v>
      </c>
      <c r="AT305" s="68">
        <v>83.836689038031324</v>
      </c>
      <c r="AU305" s="68" t="str">
        <f t="shared" si="74"/>
        <v>Above Average</v>
      </c>
      <c r="AV305" s="66">
        <v>149900</v>
      </c>
      <c r="AW305" s="66">
        <v>1788</v>
      </c>
      <c r="AX305" s="66" t="s">
        <v>311</v>
      </c>
    </row>
    <row r="306" spans="1:50" customFormat="1" x14ac:dyDescent="0.2">
      <c r="A306">
        <v>305</v>
      </c>
      <c r="B306" s="12" t="s">
        <v>90</v>
      </c>
      <c r="C306" s="12" t="s">
        <v>90</v>
      </c>
      <c r="D306" s="12" t="s">
        <v>91</v>
      </c>
      <c r="E306" s="22">
        <v>7</v>
      </c>
      <c r="F306" s="22" t="s">
        <v>411</v>
      </c>
      <c r="G306" s="22" t="s">
        <v>225</v>
      </c>
      <c r="H306" s="22" t="str">
        <f t="shared" si="61"/>
        <v>2Story</v>
      </c>
      <c r="I306" s="22">
        <f t="shared" si="60"/>
        <v>58.150706243707859</v>
      </c>
      <c r="J306" s="22" t="str">
        <f t="shared" si="62"/>
        <v>Below Average</v>
      </c>
      <c r="K306" s="22">
        <v>9</v>
      </c>
      <c r="L306" s="22" t="str">
        <f t="shared" si="63"/>
        <v>High</v>
      </c>
      <c r="M306" s="22">
        <v>1880</v>
      </c>
      <c r="N306" s="22">
        <f t="shared" si="64"/>
        <v>1</v>
      </c>
      <c r="O306" s="22"/>
      <c r="P306" s="22">
        <v>2002</v>
      </c>
      <c r="Q306" s="22">
        <f t="shared" si="65"/>
        <v>0</v>
      </c>
      <c r="R306" s="23">
        <v>1470</v>
      </c>
      <c r="S306" s="23" t="s">
        <v>311</v>
      </c>
      <c r="T306" s="23" t="s">
        <v>369</v>
      </c>
      <c r="U306" s="24">
        <v>1675</v>
      </c>
      <c r="V306" s="24" t="str">
        <f t="shared" si="66"/>
        <v>no</v>
      </c>
      <c r="W306" s="24">
        <v>1818</v>
      </c>
      <c r="X306" s="24" t="str">
        <f t="shared" si="67"/>
        <v>no</v>
      </c>
      <c r="Y306" s="24" t="s">
        <v>412</v>
      </c>
      <c r="Z306" s="24">
        <f t="shared" si="68"/>
        <v>1</v>
      </c>
      <c r="AA306" s="24">
        <v>3493</v>
      </c>
      <c r="AB306" s="24" t="s">
        <v>313</v>
      </c>
      <c r="AC306" s="24" t="s">
        <v>369</v>
      </c>
      <c r="AD306" s="25">
        <v>0</v>
      </c>
      <c r="AE306" s="25">
        <v>0</v>
      </c>
      <c r="AF306" s="25">
        <v>3</v>
      </c>
      <c r="AG306" s="25">
        <v>0</v>
      </c>
      <c r="AH306" s="25">
        <v>3</v>
      </c>
      <c r="AI306" s="25" t="s">
        <v>414</v>
      </c>
      <c r="AJ306" s="57">
        <v>10</v>
      </c>
      <c r="AK306" s="57" t="str">
        <f t="shared" si="69"/>
        <v>More</v>
      </c>
      <c r="AL306" s="57" t="s">
        <v>97</v>
      </c>
      <c r="AM306" s="57" t="str">
        <f t="shared" si="70"/>
        <v>High</v>
      </c>
      <c r="AN306" s="62">
        <v>3</v>
      </c>
      <c r="AO306" s="62" t="str">
        <f t="shared" si="71"/>
        <v>More</v>
      </c>
      <c r="AP306" s="62">
        <v>870</v>
      </c>
      <c r="AQ306" s="62" t="str">
        <f t="shared" si="72"/>
        <v>no</v>
      </c>
      <c r="AR306" s="62" t="str">
        <f t="shared" si="73"/>
        <v>Above Average</v>
      </c>
      <c r="AS306" s="64">
        <v>1</v>
      </c>
      <c r="AT306" s="68">
        <v>59.439854926455773</v>
      </c>
      <c r="AU306" s="68" t="str">
        <f t="shared" si="74"/>
        <v>Below Average</v>
      </c>
      <c r="AV306" s="66">
        <v>295000</v>
      </c>
      <c r="AW306" s="66">
        <v>4963</v>
      </c>
      <c r="AX306" s="66" t="s">
        <v>313</v>
      </c>
    </row>
    <row r="307" spans="1:50" customFormat="1" x14ac:dyDescent="0.2">
      <c r="A307">
        <v>306</v>
      </c>
      <c r="B307" s="12" t="s">
        <v>90</v>
      </c>
      <c r="C307" s="12" t="s">
        <v>90</v>
      </c>
      <c r="D307" s="12" t="s">
        <v>91</v>
      </c>
      <c r="E307" s="22">
        <v>8</v>
      </c>
      <c r="F307" s="22" t="s">
        <v>411</v>
      </c>
      <c r="G307" s="22" t="s">
        <v>115</v>
      </c>
      <c r="H307" s="22" t="str">
        <f t="shared" si="61"/>
        <v>1Story</v>
      </c>
      <c r="I307" s="22">
        <f t="shared" si="60"/>
        <v>69.182127006168557</v>
      </c>
      <c r="J307" s="22" t="str">
        <f t="shared" si="62"/>
        <v>Below Average</v>
      </c>
      <c r="K307" s="22">
        <v>5</v>
      </c>
      <c r="L307" s="22" t="str">
        <f t="shared" si="63"/>
        <v>Low</v>
      </c>
      <c r="M307" s="22">
        <v>2004</v>
      </c>
      <c r="N307" s="22">
        <f t="shared" si="64"/>
        <v>0</v>
      </c>
      <c r="O307" s="22"/>
      <c r="P307" s="22">
        <v>2005</v>
      </c>
      <c r="Q307" s="22">
        <f t="shared" si="65"/>
        <v>0</v>
      </c>
      <c r="R307" s="23">
        <v>2000</v>
      </c>
      <c r="S307" s="23" t="s">
        <v>311</v>
      </c>
      <c r="T307" s="23" t="s">
        <v>369</v>
      </c>
      <c r="U307" s="24">
        <v>2000</v>
      </c>
      <c r="V307" s="24" t="str">
        <f t="shared" si="66"/>
        <v>no</v>
      </c>
      <c r="W307" s="24">
        <v>0</v>
      </c>
      <c r="X307" s="24" t="str">
        <f t="shared" si="67"/>
        <v>no</v>
      </c>
      <c r="Y307" s="24" t="s">
        <v>413</v>
      </c>
      <c r="Z307" s="24">
        <f t="shared" si="68"/>
        <v>0</v>
      </c>
      <c r="AA307" s="24">
        <v>2000</v>
      </c>
      <c r="AB307" s="24" t="s">
        <v>311</v>
      </c>
      <c r="AC307" s="24" t="s">
        <v>369</v>
      </c>
      <c r="AD307" s="25">
        <v>1</v>
      </c>
      <c r="AE307" s="25">
        <v>0</v>
      </c>
      <c r="AF307" s="25">
        <v>2</v>
      </c>
      <c r="AG307" s="25">
        <v>0</v>
      </c>
      <c r="AH307" s="25">
        <v>3</v>
      </c>
      <c r="AI307" s="25" t="s">
        <v>414</v>
      </c>
      <c r="AJ307" s="57">
        <v>8</v>
      </c>
      <c r="AK307" s="57" t="str">
        <f t="shared" si="69"/>
        <v>More</v>
      </c>
      <c r="AL307" s="57" t="s">
        <v>97</v>
      </c>
      <c r="AM307" s="57" t="str">
        <f t="shared" si="70"/>
        <v>High</v>
      </c>
      <c r="AN307" s="62">
        <v>3</v>
      </c>
      <c r="AO307" s="62" t="str">
        <f t="shared" si="71"/>
        <v>More</v>
      </c>
      <c r="AP307" s="62">
        <v>888</v>
      </c>
      <c r="AQ307" s="62" t="str">
        <f t="shared" si="72"/>
        <v>no</v>
      </c>
      <c r="AR307" s="62" t="str">
        <f t="shared" si="73"/>
        <v>Above Average</v>
      </c>
      <c r="AS307" s="64">
        <v>0</v>
      </c>
      <c r="AT307" s="68">
        <v>76.474999999999994</v>
      </c>
      <c r="AU307" s="68" t="str">
        <f t="shared" si="74"/>
        <v>Above Average</v>
      </c>
      <c r="AV307" s="66">
        <v>305900</v>
      </c>
      <c r="AW307" s="66">
        <v>4000</v>
      </c>
      <c r="AX307" s="66" t="s">
        <v>311</v>
      </c>
    </row>
    <row r="308" spans="1:50" customFormat="1" x14ac:dyDescent="0.2">
      <c r="A308">
        <v>307</v>
      </c>
      <c r="B308" s="12" t="s">
        <v>114</v>
      </c>
      <c r="C308" s="12" t="s">
        <v>90</v>
      </c>
      <c r="D308" s="12" t="s">
        <v>91</v>
      </c>
      <c r="E308" s="22">
        <v>7</v>
      </c>
      <c r="F308" s="22" t="s">
        <v>411</v>
      </c>
      <c r="G308" s="22" t="s">
        <v>92</v>
      </c>
      <c r="H308" s="22" t="str">
        <f t="shared" si="61"/>
        <v>2Story</v>
      </c>
      <c r="I308" s="22">
        <f t="shared" si="60"/>
        <v>75.988545402704759</v>
      </c>
      <c r="J308" s="22" t="str">
        <f t="shared" si="62"/>
        <v>Above Average</v>
      </c>
      <c r="K308" s="22">
        <v>5</v>
      </c>
      <c r="L308" s="22" t="str">
        <f t="shared" si="63"/>
        <v>Low</v>
      </c>
      <c r="M308" s="22">
        <v>1990</v>
      </c>
      <c r="N308" s="22">
        <f t="shared" si="64"/>
        <v>0</v>
      </c>
      <c r="O308" s="22"/>
      <c r="P308" s="22">
        <v>1991</v>
      </c>
      <c r="Q308" s="22">
        <f t="shared" si="65"/>
        <v>0</v>
      </c>
      <c r="R308" s="23">
        <v>700</v>
      </c>
      <c r="S308" s="23" t="s">
        <v>311</v>
      </c>
      <c r="T308" s="23" t="s">
        <v>370</v>
      </c>
      <c r="U308" s="24">
        <v>1122</v>
      </c>
      <c r="V308" s="24" t="str">
        <f t="shared" si="66"/>
        <v>no</v>
      </c>
      <c r="W308" s="24">
        <v>1121</v>
      </c>
      <c r="X308" s="24" t="str">
        <f t="shared" si="67"/>
        <v>no</v>
      </c>
      <c r="Y308" s="24" t="s">
        <v>412</v>
      </c>
      <c r="Z308" s="24">
        <f t="shared" si="68"/>
        <v>1</v>
      </c>
      <c r="AA308" s="24">
        <v>2243</v>
      </c>
      <c r="AB308" s="24" t="s">
        <v>311</v>
      </c>
      <c r="AC308" s="24" t="s">
        <v>369</v>
      </c>
      <c r="AD308" s="25">
        <v>1</v>
      </c>
      <c r="AE308" s="25">
        <v>0</v>
      </c>
      <c r="AF308" s="25">
        <v>2</v>
      </c>
      <c r="AG308" s="25">
        <v>1</v>
      </c>
      <c r="AH308" s="25">
        <v>4</v>
      </c>
      <c r="AI308" s="25" t="s">
        <v>414</v>
      </c>
      <c r="AJ308" s="57">
        <v>8</v>
      </c>
      <c r="AK308" s="57" t="str">
        <f t="shared" si="69"/>
        <v>More</v>
      </c>
      <c r="AL308" s="57" t="s">
        <v>97</v>
      </c>
      <c r="AM308" s="57" t="str">
        <f t="shared" si="70"/>
        <v>High</v>
      </c>
      <c r="AN308" s="62">
        <v>3</v>
      </c>
      <c r="AO308" s="62" t="str">
        <f t="shared" si="71"/>
        <v>More</v>
      </c>
      <c r="AP308" s="62">
        <v>746</v>
      </c>
      <c r="AQ308" s="62" t="str">
        <f t="shared" si="72"/>
        <v>no</v>
      </c>
      <c r="AR308" s="62" t="str">
        <f t="shared" si="73"/>
        <v>Above Average</v>
      </c>
      <c r="AS308" s="64">
        <v>1</v>
      </c>
      <c r="AT308" s="68">
        <v>76.452599388379198</v>
      </c>
      <c r="AU308" s="68" t="str">
        <f t="shared" si="74"/>
        <v>Above Average</v>
      </c>
      <c r="AV308" s="66">
        <v>225000</v>
      </c>
      <c r="AW308" s="66">
        <v>2943</v>
      </c>
      <c r="AX308" s="66" t="s">
        <v>311</v>
      </c>
    </row>
    <row r="309" spans="1:50" customFormat="1" x14ac:dyDescent="0.2">
      <c r="A309">
        <v>308</v>
      </c>
      <c r="B309" s="12" t="s">
        <v>144</v>
      </c>
      <c r="C309" s="12" t="s">
        <v>90</v>
      </c>
      <c r="D309" s="12" t="s">
        <v>91</v>
      </c>
      <c r="E309" s="22">
        <v>6</v>
      </c>
      <c r="F309" s="22" t="s">
        <v>195</v>
      </c>
      <c r="G309" s="22" t="s">
        <v>132</v>
      </c>
      <c r="H309" s="22" t="str">
        <f t="shared" si="61"/>
        <v>1Story</v>
      </c>
      <c r="I309" s="22">
        <f t="shared" si="60"/>
        <v>59.315963337771507</v>
      </c>
      <c r="J309" s="22" t="str">
        <f t="shared" si="62"/>
        <v>Below Average</v>
      </c>
      <c r="K309" s="22">
        <v>7</v>
      </c>
      <c r="L309" s="22" t="str">
        <f t="shared" si="63"/>
        <v>High</v>
      </c>
      <c r="M309" s="22">
        <v>1920</v>
      </c>
      <c r="N309" s="22">
        <f t="shared" si="64"/>
        <v>1</v>
      </c>
      <c r="O309" s="22"/>
      <c r="P309" s="22">
        <v>1950</v>
      </c>
      <c r="Q309" s="22">
        <f t="shared" si="65"/>
        <v>1</v>
      </c>
      <c r="R309" s="23">
        <v>319</v>
      </c>
      <c r="S309" s="23" t="s">
        <v>311</v>
      </c>
      <c r="T309" s="23" t="s">
        <v>370</v>
      </c>
      <c r="U309" s="24">
        <v>1035</v>
      </c>
      <c r="V309" s="24" t="str">
        <f t="shared" si="66"/>
        <v>no</v>
      </c>
      <c r="W309" s="24">
        <v>371</v>
      </c>
      <c r="X309" s="24" t="str">
        <f t="shared" si="67"/>
        <v>no</v>
      </c>
      <c r="Y309" s="24" t="s">
        <v>412</v>
      </c>
      <c r="Z309" s="24">
        <f t="shared" si="68"/>
        <v>1</v>
      </c>
      <c r="AA309" s="24">
        <v>1406</v>
      </c>
      <c r="AB309" s="24" t="s">
        <v>311</v>
      </c>
      <c r="AC309" s="24" t="s">
        <v>370</v>
      </c>
      <c r="AD309" s="25">
        <v>0</v>
      </c>
      <c r="AE309" s="25">
        <v>0</v>
      </c>
      <c r="AF309" s="25">
        <v>1</v>
      </c>
      <c r="AG309" s="25">
        <v>0</v>
      </c>
      <c r="AH309" s="25">
        <v>1</v>
      </c>
      <c r="AI309" s="25" t="s">
        <v>415</v>
      </c>
      <c r="AJ309" s="57">
        <v>6</v>
      </c>
      <c r="AK309" s="57" t="str">
        <f t="shared" si="69"/>
        <v>More</v>
      </c>
      <c r="AL309" s="57" t="s">
        <v>147</v>
      </c>
      <c r="AM309" s="57" t="str">
        <f t="shared" si="70"/>
        <v>Low</v>
      </c>
      <c r="AN309" s="62">
        <v>0</v>
      </c>
      <c r="AO309" s="62" t="str">
        <f t="shared" si="71"/>
        <v>Less</v>
      </c>
      <c r="AP309" s="62">
        <v>0</v>
      </c>
      <c r="AQ309" s="62" t="str">
        <f t="shared" si="72"/>
        <v>no</v>
      </c>
      <c r="AR309" s="62" t="str">
        <f t="shared" si="73"/>
        <v>Below Average</v>
      </c>
      <c r="AS309" s="64">
        <v>0</v>
      </c>
      <c r="AT309" s="68">
        <v>51.884057971014492</v>
      </c>
      <c r="AU309" s="68" t="str">
        <f t="shared" si="74"/>
        <v>Below Average</v>
      </c>
      <c r="AV309" s="66">
        <v>89500</v>
      </c>
      <c r="AW309" s="66">
        <v>1725</v>
      </c>
      <c r="AX309" s="66" t="s">
        <v>311</v>
      </c>
    </row>
    <row r="310" spans="1:50" customFormat="1" x14ac:dyDescent="0.2">
      <c r="A310">
        <v>309</v>
      </c>
      <c r="B310" s="12" t="s">
        <v>90</v>
      </c>
      <c r="C310" s="12" t="s">
        <v>90</v>
      </c>
      <c r="D310" s="12" t="s">
        <v>91</v>
      </c>
      <c r="E310" s="22">
        <v>4</v>
      </c>
      <c r="F310" s="22" t="s">
        <v>195</v>
      </c>
      <c r="G310" s="22" t="s">
        <v>115</v>
      </c>
      <c r="H310" s="22" t="str">
        <f t="shared" si="61"/>
        <v>1Story</v>
      </c>
      <c r="I310" s="22">
        <f t="shared" si="60"/>
        <v>69.182127006168557</v>
      </c>
      <c r="J310" s="22" t="str">
        <f t="shared" si="62"/>
        <v>Below Average</v>
      </c>
      <c r="K310" s="22">
        <v>5</v>
      </c>
      <c r="L310" s="22" t="str">
        <f t="shared" si="63"/>
        <v>Low</v>
      </c>
      <c r="M310" s="22">
        <v>1940</v>
      </c>
      <c r="N310" s="22">
        <f t="shared" si="64"/>
        <v>1</v>
      </c>
      <c r="O310" s="22"/>
      <c r="P310" s="22">
        <v>1950</v>
      </c>
      <c r="Q310" s="22">
        <f t="shared" si="65"/>
        <v>1</v>
      </c>
      <c r="R310" s="23">
        <v>861</v>
      </c>
      <c r="S310" s="23" t="s">
        <v>311</v>
      </c>
      <c r="T310" s="23" t="s">
        <v>370</v>
      </c>
      <c r="U310" s="24">
        <v>861</v>
      </c>
      <c r="V310" s="24" t="str">
        <f t="shared" si="66"/>
        <v>no</v>
      </c>
      <c r="W310" s="24">
        <v>0</v>
      </c>
      <c r="X310" s="24" t="str">
        <f t="shared" si="67"/>
        <v>no</v>
      </c>
      <c r="Y310" s="24" t="s">
        <v>413</v>
      </c>
      <c r="Z310" s="24">
        <f t="shared" si="68"/>
        <v>1</v>
      </c>
      <c r="AA310" s="24">
        <v>861</v>
      </c>
      <c r="AB310" s="24" t="s">
        <v>311</v>
      </c>
      <c r="AC310" s="24" t="s">
        <v>370</v>
      </c>
      <c r="AD310" s="25">
        <v>0</v>
      </c>
      <c r="AE310" s="25">
        <v>0</v>
      </c>
      <c r="AF310" s="25">
        <v>1</v>
      </c>
      <c r="AG310" s="25">
        <v>0</v>
      </c>
      <c r="AH310" s="25">
        <v>1</v>
      </c>
      <c r="AI310" s="25" t="s">
        <v>415</v>
      </c>
      <c r="AJ310" s="57">
        <v>4</v>
      </c>
      <c r="AK310" s="57" t="str">
        <f t="shared" si="69"/>
        <v>Less</v>
      </c>
      <c r="AL310" s="57" t="s">
        <v>98</v>
      </c>
      <c r="AM310" s="57" t="str">
        <f t="shared" si="70"/>
        <v>Low</v>
      </c>
      <c r="AN310" s="62">
        <v>2</v>
      </c>
      <c r="AO310" s="62" t="str">
        <f t="shared" si="71"/>
        <v>More</v>
      </c>
      <c r="AP310" s="62">
        <v>539</v>
      </c>
      <c r="AQ310" s="62" t="str">
        <f t="shared" si="72"/>
        <v>no</v>
      </c>
      <c r="AR310" s="62" t="str">
        <f t="shared" si="73"/>
        <v>Above Average</v>
      </c>
      <c r="AS310" s="64">
        <v>0</v>
      </c>
      <c r="AT310" s="68">
        <v>47.909407665505228</v>
      </c>
      <c r="AU310" s="68" t="str">
        <f t="shared" si="74"/>
        <v>Below Average</v>
      </c>
      <c r="AV310" s="66">
        <v>82500</v>
      </c>
      <c r="AW310" s="66">
        <v>1722</v>
      </c>
      <c r="AX310" s="66" t="s">
        <v>311</v>
      </c>
    </row>
    <row r="311" spans="1:50" customFormat="1" x14ac:dyDescent="0.2">
      <c r="A311">
        <v>310</v>
      </c>
      <c r="B311" s="12" t="s">
        <v>90</v>
      </c>
      <c r="C311" s="12" t="s">
        <v>90</v>
      </c>
      <c r="D311" s="12" t="s">
        <v>91</v>
      </c>
      <c r="E311" s="22">
        <v>9</v>
      </c>
      <c r="F311" s="22" t="s">
        <v>411</v>
      </c>
      <c r="G311" s="22" t="s">
        <v>115</v>
      </c>
      <c r="H311" s="22" t="str">
        <f t="shared" si="61"/>
        <v>1Story</v>
      </c>
      <c r="I311" s="22">
        <f t="shared" si="60"/>
        <v>69.182127006168557</v>
      </c>
      <c r="J311" s="22" t="str">
        <f t="shared" si="62"/>
        <v>Below Average</v>
      </c>
      <c r="K311" s="22">
        <v>5</v>
      </c>
      <c r="L311" s="22" t="str">
        <f t="shared" si="63"/>
        <v>Low</v>
      </c>
      <c r="M311" s="22">
        <v>2003</v>
      </c>
      <c r="N311" s="22">
        <f t="shared" si="64"/>
        <v>0</v>
      </c>
      <c r="O311" s="22"/>
      <c r="P311" s="22">
        <v>2004</v>
      </c>
      <c r="Q311" s="22">
        <f t="shared" si="65"/>
        <v>0</v>
      </c>
      <c r="R311" s="23">
        <v>1896</v>
      </c>
      <c r="S311" s="23" t="s">
        <v>311</v>
      </c>
      <c r="T311" s="23" t="s">
        <v>369</v>
      </c>
      <c r="U311" s="24">
        <v>1944</v>
      </c>
      <c r="V311" s="24" t="str">
        <f t="shared" si="66"/>
        <v>no</v>
      </c>
      <c r="W311" s="24">
        <v>0</v>
      </c>
      <c r="X311" s="24" t="str">
        <f t="shared" si="67"/>
        <v>no</v>
      </c>
      <c r="Y311" s="24" t="s">
        <v>413</v>
      </c>
      <c r="Z311" s="24">
        <f t="shared" si="68"/>
        <v>1</v>
      </c>
      <c r="AA311" s="24">
        <v>1944</v>
      </c>
      <c r="AB311" s="24" t="s">
        <v>311</v>
      </c>
      <c r="AC311" s="24" t="s">
        <v>369</v>
      </c>
      <c r="AD311" s="25">
        <v>1</v>
      </c>
      <c r="AE311" s="25">
        <v>0</v>
      </c>
      <c r="AF311" s="25">
        <v>2</v>
      </c>
      <c r="AG311" s="25">
        <v>0</v>
      </c>
      <c r="AH311" s="25">
        <v>3</v>
      </c>
      <c r="AI311" s="25" t="s">
        <v>414</v>
      </c>
      <c r="AJ311" s="57">
        <v>8</v>
      </c>
      <c r="AK311" s="57" t="str">
        <f t="shared" si="69"/>
        <v>More</v>
      </c>
      <c r="AL311" s="57" t="s">
        <v>104</v>
      </c>
      <c r="AM311" s="57" t="str">
        <f t="shared" si="70"/>
        <v>High</v>
      </c>
      <c r="AN311" s="62">
        <v>3</v>
      </c>
      <c r="AO311" s="62" t="str">
        <f t="shared" si="71"/>
        <v>More</v>
      </c>
      <c r="AP311" s="62">
        <v>708</v>
      </c>
      <c r="AQ311" s="62" t="str">
        <f t="shared" si="72"/>
        <v>no</v>
      </c>
      <c r="AR311" s="62" t="str">
        <f t="shared" si="73"/>
        <v>Above Average</v>
      </c>
      <c r="AS311" s="64">
        <v>3</v>
      </c>
      <c r="AT311" s="68">
        <v>93.75</v>
      </c>
      <c r="AU311" s="68" t="str">
        <f t="shared" si="74"/>
        <v>Above Average</v>
      </c>
      <c r="AV311" s="66">
        <v>360000</v>
      </c>
      <c r="AW311" s="66">
        <v>3840</v>
      </c>
      <c r="AX311" s="66" t="s">
        <v>311</v>
      </c>
    </row>
    <row r="312" spans="1:50" customFormat="1" x14ac:dyDescent="0.2">
      <c r="A312">
        <v>311</v>
      </c>
      <c r="B312" s="12" t="s">
        <v>90</v>
      </c>
      <c r="C312" s="12" t="s">
        <v>90</v>
      </c>
      <c r="D312" s="12" t="s">
        <v>91</v>
      </c>
      <c r="E312" s="22">
        <v>6</v>
      </c>
      <c r="F312" s="22" t="s">
        <v>195</v>
      </c>
      <c r="G312" s="22" t="s">
        <v>92</v>
      </c>
      <c r="H312" s="22" t="str">
        <f t="shared" si="61"/>
        <v>2Story</v>
      </c>
      <c r="I312" s="22">
        <f t="shared" si="60"/>
        <v>75.988545402704759</v>
      </c>
      <c r="J312" s="22" t="str">
        <f t="shared" si="62"/>
        <v>Above Average</v>
      </c>
      <c r="K312" s="22">
        <v>5</v>
      </c>
      <c r="L312" s="22" t="str">
        <f t="shared" si="63"/>
        <v>Low</v>
      </c>
      <c r="M312" s="22">
        <v>1993</v>
      </c>
      <c r="N312" s="22">
        <f t="shared" si="64"/>
        <v>0</v>
      </c>
      <c r="O312" s="22"/>
      <c r="P312" s="22">
        <v>1994</v>
      </c>
      <c r="Q312" s="22">
        <f t="shared" si="65"/>
        <v>0</v>
      </c>
      <c r="R312" s="23">
        <v>697</v>
      </c>
      <c r="S312" s="23" t="s">
        <v>311</v>
      </c>
      <c r="T312" s="23" t="s">
        <v>370</v>
      </c>
      <c r="U312" s="24">
        <v>697</v>
      </c>
      <c r="V312" s="24" t="str">
        <f t="shared" si="66"/>
        <v>no</v>
      </c>
      <c r="W312" s="24">
        <v>804</v>
      </c>
      <c r="X312" s="24" t="str">
        <f t="shared" si="67"/>
        <v>no</v>
      </c>
      <c r="Y312" s="24" t="s">
        <v>412</v>
      </c>
      <c r="Z312" s="24">
        <f t="shared" si="68"/>
        <v>1</v>
      </c>
      <c r="AA312" s="24">
        <v>1501</v>
      </c>
      <c r="AB312" s="24" t="s">
        <v>311</v>
      </c>
      <c r="AC312" s="24" t="s">
        <v>370</v>
      </c>
      <c r="AD312" s="25">
        <v>0</v>
      </c>
      <c r="AE312" s="25">
        <v>0</v>
      </c>
      <c r="AF312" s="25">
        <v>2</v>
      </c>
      <c r="AG312" s="25">
        <v>1</v>
      </c>
      <c r="AH312" s="25">
        <v>3</v>
      </c>
      <c r="AI312" s="25" t="s">
        <v>414</v>
      </c>
      <c r="AJ312" s="57">
        <v>6</v>
      </c>
      <c r="AK312" s="57" t="str">
        <f t="shared" si="69"/>
        <v>More</v>
      </c>
      <c r="AL312" s="57" t="s">
        <v>97</v>
      </c>
      <c r="AM312" s="57" t="str">
        <f t="shared" si="70"/>
        <v>High</v>
      </c>
      <c r="AN312" s="62">
        <v>2</v>
      </c>
      <c r="AO312" s="62" t="str">
        <f t="shared" si="71"/>
        <v>More</v>
      </c>
      <c r="AP312" s="62">
        <v>420</v>
      </c>
      <c r="AQ312" s="62" t="str">
        <f t="shared" si="72"/>
        <v>no</v>
      </c>
      <c r="AR312" s="62" t="str">
        <f t="shared" si="73"/>
        <v>Below Average</v>
      </c>
      <c r="AS312" s="64">
        <v>1</v>
      </c>
      <c r="AT312" s="68">
        <v>75.341219290263879</v>
      </c>
      <c r="AU312" s="68" t="str">
        <f t="shared" si="74"/>
        <v>Above Average</v>
      </c>
      <c r="AV312" s="66">
        <v>165600</v>
      </c>
      <c r="AW312" s="66">
        <v>2198</v>
      </c>
      <c r="AX312" s="66" t="s">
        <v>311</v>
      </c>
    </row>
    <row r="313" spans="1:50" customFormat="1" x14ac:dyDescent="0.2">
      <c r="A313">
        <v>312</v>
      </c>
      <c r="B313" s="12" t="s">
        <v>90</v>
      </c>
      <c r="C313" s="12" t="s">
        <v>90</v>
      </c>
      <c r="D313" s="12" t="s">
        <v>91</v>
      </c>
      <c r="E313" s="22">
        <v>6</v>
      </c>
      <c r="F313" s="22" t="s">
        <v>195</v>
      </c>
      <c r="G313" s="22" t="s">
        <v>115</v>
      </c>
      <c r="H313" s="22" t="str">
        <f t="shared" si="61"/>
        <v>1Story</v>
      </c>
      <c r="I313" s="22">
        <f t="shared" si="60"/>
        <v>69.182127006168557</v>
      </c>
      <c r="J313" s="22" t="str">
        <f t="shared" si="62"/>
        <v>Below Average</v>
      </c>
      <c r="K313" s="22">
        <v>6</v>
      </c>
      <c r="L313" s="22" t="str">
        <f t="shared" si="63"/>
        <v>High</v>
      </c>
      <c r="M313" s="22">
        <v>1948</v>
      </c>
      <c r="N313" s="22">
        <f t="shared" si="64"/>
        <v>1</v>
      </c>
      <c r="O313" s="22"/>
      <c r="P313" s="22">
        <v>2002</v>
      </c>
      <c r="Q313" s="22">
        <f t="shared" si="65"/>
        <v>0</v>
      </c>
      <c r="R313" s="23">
        <v>972</v>
      </c>
      <c r="S313" s="23" t="s">
        <v>311</v>
      </c>
      <c r="T313" s="23" t="s">
        <v>370</v>
      </c>
      <c r="U313" s="24">
        <v>972</v>
      </c>
      <c r="V313" s="24" t="str">
        <f t="shared" si="66"/>
        <v>no</v>
      </c>
      <c r="W313" s="24">
        <v>0</v>
      </c>
      <c r="X313" s="24" t="str">
        <f t="shared" si="67"/>
        <v>no</v>
      </c>
      <c r="Y313" s="24" t="s">
        <v>413</v>
      </c>
      <c r="Z313" s="24">
        <f t="shared" si="68"/>
        <v>0</v>
      </c>
      <c r="AA313" s="24">
        <v>972</v>
      </c>
      <c r="AB313" s="24" t="s">
        <v>311</v>
      </c>
      <c r="AC313" s="24" t="s">
        <v>370</v>
      </c>
      <c r="AD313" s="25">
        <v>1</v>
      </c>
      <c r="AE313" s="25">
        <v>0</v>
      </c>
      <c r="AF313" s="25">
        <v>1</v>
      </c>
      <c r="AG313" s="25">
        <v>0</v>
      </c>
      <c r="AH313" s="25">
        <v>2</v>
      </c>
      <c r="AI313" s="25" t="s">
        <v>415</v>
      </c>
      <c r="AJ313" s="57">
        <v>5</v>
      </c>
      <c r="AK313" s="57" t="str">
        <f t="shared" si="69"/>
        <v>Less</v>
      </c>
      <c r="AL313" s="57" t="s">
        <v>98</v>
      </c>
      <c r="AM313" s="57" t="str">
        <f t="shared" si="70"/>
        <v>Low</v>
      </c>
      <c r="AN313" s="62">
        <v>1</v>
      </c>
      <c r="AO313" s="62" t="str">
        <f t="shared" si="71"/>
        <v>Less</v>
      </c>
      <c r="AP313" s="62">
        <v>240</v>
      </c>
      <c r="AQ313" s="62" t="str">
        <f t="shared" si="72"/>
        <v>no</v>
      </c>
      <c r="AR313" s="62" t="str">
        <f t="shared" si="73"/>
        <v>Below Average</v>
      </c>
      <c r="AS313" s="64">
        <v>1</v>
      </c>
      <c r="AT313" s="68">
        <v>67.901234567901241</v>
      </c>
      <c r="AU313" s="68" t="str">
        <f t="shared" si="74"/>
        <v>Below Average</v>
      </c>
      <c r="AV313" s="66">
        <v>132000</v>
      </c>
      <c r="AW313" s="66">
        <v>1944</v>
      </c>
      <c r="AX313" s="66" t="s">
        <v>311</v>
      </c>
    </row>
    <row r="314" spans="1:50" customFormat="1" x14ac:dyDescent="0.2">
      <c r="A314">
        <v>313</v>
      </c>
      <c r="B314" s="12" t="s">
        <v>144</v>
      </c>
      <c r="C314" s="12" t="s">
        <v>90</v>
      </c>
      <c r="D314" s="12" t="s">
        <v>149</v>
      </c>
      <c r="E314" s="22">
        <v>5</v>
      </c>
      <c r="F314" s="22" t="s">
        <v>195</v>
      </c>
      <c r="G314" s="22" t="s">
        <v>132</v>
      </c>
      <c r="H314" s="22" t="str">
        <f t="shared" si="61"/>
        <v>1Story</v>
      </c>
      <c r="I314" s="22">
        <f t="shared" si="60"/>
        <v>59.315963337771507</v>
      </c>
      <c r="J314" s="22" t="str">
        <f t="shared" si="62"/>
        <v>Below Average</v>
      </c>
      <c r="K314" s="22">
        <v>7</v>
      </c>
      <c r="L314" s="22" t="str">
        <f t="shared" si="63"/>
        <v>High</v>
      </c>
      <c r="M314" s="22">
        <v>1939</v>
      </c>
      <c r="N314" s="22">
        <f t="shared" si="64"/>
        <v>1</v>
      </c>
      <c r="O314" s="22"/>
      <c r="P314" s="22">
        <v>1950</v>
      </c>
      <c r="Q314" s="22">
        <f t="shared" si="65"/>
        <v>1</v>
      </c>
      <c r="R314" s="23">
        <v>793</v>
      </c>
      <c r="S314" s="23" t="s">
        <v>311</v>
      </c>
      <c r="T314" s="23" t="s">
        <v>370</v>
      </c>
      <c r="U314" s="24">
        <v>793</v>
      </c>
      <c r="V314" s="24" t="str">
        <f t="shared" si="66"/>
        <v>no</v>
      </c>
      <c r="W314" s="24">
        <v>325</v>
      </c>
      <c r="X314" s="24" t="str">
        <f t="shared" si="67"/>
        <v>no</v>
      </c>
      <c r="Y314" s="24" t="s">
        <v>412</v>
      </c>
      <c r="Z314" s="24">
        <f t="shared" si="68"/>
        <v>1</v>
      </c>
      <c r="AA314" s="24">
        <v>1118</v>
      </c>
      <c r="AB314" s="24" t="s">
        <v>311</v>
      </c>
      <c r="AC314" s="24" t="s">
        <v>370</v>
      </c>
      <c r="AD314" s="25">
        <v>1</v>
      </c>
      <c r="AE314" s="25">
        <v>0</v>
      </c>
      <c r="AF314" s="25">
        <v>1</v>
      </c>
      <c r="AG314" s="25">
        <v>0</v>
      </c>
      <c r="AH314" s="25">
        <v>2</v>
      </c>
      <c r="AI314" s="25" t="s">
        <v>415</v>
      </c>
      <c r="AJ314" s="57">
        <v>5</v>
      </c>
      <c r="AK314" s="57" t="str">
        <f t="shared" si="69"/>
        <v>Less</v>
      </c>
      <c r="AL314" s="57" t="s">
        <v>98</v>
      </c>
      <c r="AM314" s="57" t="str">
        <f t="shared" si="70"/>
        <v>Low</v>
      </c>
      <c r="AN314" s="62">
        <v>2</v>
      </c>
      <c r="AO314" s="62" t="str">
        <f t="shared" si="71"/>
        <v>More</v>
      </c>
      <c r="AP314" s="62">
        <v>410</v>
      </c>
      <c r="AQ314" s="62" t="str">
        <f t="shared" si="72"/>
        <v>no</v>
      </c>
      <c r="AR314" s="62" t="str">
        <f t="shared" si="73"/>
        <v>Below Average</v>
      </c>
      <c r="AS314" s="64">
        <v>1</v>
      </c>
      <c r="AT314" s="68">
        <v>62.742019884877031</v>
      </c>
      <c r="AU314" s="68" t="str">
        <f t="shared" si="74"/>
        <v>Below Average</v>
      </c>
      <c r="AV314" s="66">
        <v>119900</v>
      </c>
      <c r="AW314" s="66">
        <v>1911</v>
      </c>
      <c r="AX314" s="66" t="s">
        <v>311</v>
      </c>
    </row>
    <row r="315" spans="1:50" customFormat="1" x14ac:dyDescent="0.2">
      <c r="A315">
        <v>314</v>
      </c>
      <c r="B315" s="12" t="s">
        <v>90</v>
      </c>
      <c r="C315" s="12" t="s">
        <v>90</v>
      </c>
      <c r="D315" s="12" t="s">
        <v>91</v>
      </c>
      <c r="E315" s="22">
        <v>7</v>
      </c>
      <c r="F315" s="22" t="s">
        <v>411</v>
      </c>
      <c r="G315" s="22" t="s">
        <v>115</v>
      </c>
      <c r="H315" s="22" t="str">
        <f t="shared" si="61"/>
        <v>1Story</v>
      </c>
      <c r="I315" s="22">
        <f t="shared" si="60"/>
        <v>69.182127006168557</v>
      </c>
      <c r="J315" s="22" t="str">
        <f t="shared" si="62"/>
        <v>Below Average</v>
      </c>
      <c r="K315" s="22">
        <v>5</v>
      </c>
      <c r="L315" s="22" t="str">
        <f t="shared" si="63"/>
        <v>Low</v>
      </c>
      <c r="M315" s="22">
        <v>1965</v>
      </c>
      <c r="N315" s="22">
        <f t="shared" si="64"/>
        <v>0</v>
      </c>
      <c r="O315" s="22"/>
      <c r="P315" s="22">
        <v>1965</v>
      </c>
      <c r="Q315" s="22">
        <f t="shared" si="65"/>
        <v>0</v>
      </c>
      <c r="R315" s="23">
        <v>2136</v>
      </c>
      <c r="S315" s="23" t="s">
        <v>313</v>
      </c>
      <c r="T315" s="23" t="s">
        <v>369</v>
      </c>
      <c r="U315" s="24">
        <v>2036</v>
      </c>
      <c r="V315" s="24" t="str">
        <f t="shared" si="66"/>
        <v>no</v>
      </c>
      <c r="W315" s="24">
        <v>0</v>
      </c>
      <c r="X315" s="24" t="str">
        <f t="shared" si="67"/>
        <v>no</v>
      </c>
      <c r="Y315" s="24" t="s">
        <v>413</v>
      </c>
      <c r="Z315" s="24">
        <f t="shared" si="68"/>
        <v>1</v>
      </c>
      <c r="AA315" s="24">
        <v>2036</v>
      </c>
      <c r="AB315" s="24" t="s">
        <v>311</v>
      </c>
      <c r="AC315" s="24" t="s">
        <v>369</v>
      </c>
      <c r="AD315" s="25">
        <v>2</v>
      </c>
      <c r="AE315" s="25">
        <v>0</v>
      </c>
      <c r="AF315" s="25">
        <v>2</v>
      </c>
      <c r="AG315" s="25">
        <v>0</v>
      </c>
      <c r="AH315" s="25">
        <v>4</v>
      </c>
      <c r="AI315" s="25" t="s">
        <v>414</v>
      </c>
      <c r="AJ315" s="57">
        <v>8</v>
      </c>
      <c r="AK315" s="57" t="str">
        <f t="shared" si="69"/>
        <v>More</v>
      </c>
      <c r="AL315" s="57" t="s">
        <v>98</v>
      </c>
      <c r="AM315" s="57" t="str">
        <f t="shared" si="70"/>
        <v>Low</v>
      </c>
      <c r="AN315" s="62">
        <v>2</v>
      </c>
      <c r="AO315" s="62" t="str">
        <f t="shared" si="71"/>
        <v>More</v>
      </c>
      <c r="AP315" s="62">
        <v>513</v>
      </c>
      <c r="AQ315" s="62" t="str">
        <f t="shared" si="72"/>
        <v>no</v>
      </c>
      <c r="AR315" s="62" t="str">
        <f t="shared" si="73"/>
        <v>Above Average</v>
      </c>
      <c r="AS315" s="64">
        <v>2</v>
      </c>
      <c r="AT315" s="68">
        <v>89.884947267497608</v>
      </c>
      <c r="AU315" s="68" t="str">
        <f t="shared" si="74"/>
        <v>Above Average</v>
      </c>
      <c r="AV315" s="66">
        <v>375000</v>
      </c>
      <c r="AW315" s="66">
        <v>4172</v>
      </c>
      <c r="AX315" s="66" t="s">
        <v>311</v>
      </c>
    </row>
    <row r="316" spans="1:50" customFormat="1" x14ac:dyDescent="0.2">
      <c r="A316">
        <v>315</v>
      </c>
      <c r="B316" s="12" t="s">
        <v>90</v>
      </c>
      <c r="C316" s="12" t="s">
        <v>90</v>
      </c>
      <c r="D316" s="12" t="s">
        <v>91</v>
      </c>
      <c r="E316" s="22">
        <v>7</v>
      </c>
      <c r="F316" s="22" t="s">
        <v>411</v>
      </c>
      <c r="G316" s="22" t="s">
        <v>92</v>
      </c>
      <c r="H316" s="22" t="str">
        <f t="shared" si="61"/>
        <v>2Story</v>
      </c>
      <c r="I316" s="22">
        <f t="shared" si="60"/>
        <v>75.988545402704759</v>
      </c>
      <c r="J316" s="22" t="str">
        <f t="shared" si="62"/>
        <v>Above Average</v>
      </c>
      <c r="K316" s="22">
        <v>7</v>
      </c>
      <c r="L316" s="22" t="str">
        <f t="shared" si="63"/>
        <v>High</v>
      </c>
      <c r="M316" s="22">
        <v>1925</v>
      </c>
      <c r="N316" s="22">
        <f t="shared" si="64"/>
        <v>1</v>
      </c>
      <c r="O316" s="22"/>
      <c r="P316" s="22">
        <v>1990</v>
      </c>
      <c r="Q316" s="22">
        <f t="shared" si="65"/>
        <v>0</v>
      </c>
      <c r="R316" s="23">
        <v>728</v>
      </c>
      <c r="S316" s="23" t="s">
        <v>311</v>
      </c>
      <c r="T316" s="23" t="s">
        <v>370</v>
      </c>
      <c r="U316" s="24">
        <v>832</v>
      </c>
      <c r="V316" s="24" t="str">
        <f t="shared" si="66"/>
        <v>no</v>
      </c>
      <c r="W316" s="24">
        <v>809</v>
      </c>
      <c r="X316" s="24" t="str">
        <f t="shared" si="67"/>
        <v>no</v>
      </c>
      <c r="Y316" s="24" t="s">
        <v>412</v>
      </c>
      <c r="Z316" s="24">
        <f t="shared" si="68"/>
        <v>1</v>
      </c>
      <c r="AA316" s="24">
        <v>1641</v>
      </c>
      <c r="AB316" s="24" t="s">
        <v>311</v>
      </c>
      <c r="AC316" s="24" t="s">
        <v>369</v>
      </c>
      <c r="AD316" s="25">
        <v>0</v>
      </c>
      <c r="AE316" s="25">
        <v>1</v>
      </c>
      <c r="AF316" s="25">
        <v>1</v>
      </c>
      <c r="AG316" s="25">
        <v>1</v>
      </c>
      <c r="AH316" s="25">
        <v>3</v>
      </c>
      <c r="AI316" s="25" t="s">
        <v>414</v>
      </c>
      <c r="AJ316" s="57">
        <v>6</v>
      </c>
      <c r="AK316" s="57" t="str">
        <f t="shared" si="69"/>
        <v>More</v>
      </c>
      <c r="AL316" s="57" t="s">
        <v>104</v>
      </c>
      <c r="AM316" s="57" t="str">
        <f t="shared" si="70"/>
        <v>High</v>
      </c>
      <c r="AN316" s="62">
        <v>2</v>
      </c>
      <c r="AO316" s="62" t="str">
        <f t="shared" si="71"/>
        <v>More</v>
      </c>
      <c r="AP316" s="62">
        <v>546</v>
      </c>
      <c r="AQ316" s="62" t="str">
        <f t="shared" si="72"/>
        <v>no</v>
      </c>
      <c r="AR316" s="62" t="str">
        <f t="shared" si="73"/>
        <v>Above Average</v>
      </c>
      <c r="AS316" s="64">
        <v>1</v>
      </c>
      <c r="AT316" s="68">
        <v>75.1371886872098</v>
      </c>
      <c r="AU316" s="68" t="str">
        <f t="shared" si="74"/>
        <v>Above Average</v>
      </c>
      <c r="AV316" s="66">
        <v>178000</v>
      </c>
      <c r="AW316" s="66">
        <v>2369</v>
      </c>
      <c r="AX316" s="66" t="s">
        <v>311</v>
      </c>
    </row>
    <row r="317" spans="1:50" customFormat="1" x14ac:dyDescent="0.2">
      <c r="A317">
        <v>316</v>
      </c>
      <c r="B317" s="12" t="s">
        <v>90</v>
      </c>
      <c r="C317" s="12" t="s">
        <v>90</v>
      </c>
      <c r="D317" s="12" t="s">
        <v>91</v>
      </c>
      <c r="E317" s="22">
        <v>7</v>
      </c>
      <c r="F317" s="22" t="s">
        <v>411</v>
      </c>
      <c r="G317" s="22" t="s">
        <v>92</v>
      </c>
      <c r="H317" s="22" t="str">
        <f t="shared" si="61"/>
        <v>2Story</v>
      </c>
      <c r="I317" s="22">
        <f t="shared" si="60"/>
        <v>75.988545402704759</v>
      </c>
      <c r="J317" s="22" t="str">
        <f t="shared" si="62"/>
        <v>Above Average</v>
      </c>
      <c r="K317" s="22">
        <v>5</v>
      </c>
      <c r="L317" s="22" t="str">
        <f t="shared" si="63"/>
        <v>Low</v>
      </c>
      <c r="M317" s="22">
        <v>2004</v>
      </c>
      <c r="N317" s="22">
        <f t="shared" si="64"/>
        <v>0</v>
      </c>
      <c r="O317" s="22"/>
      <c r="P317" s="22">
        <v>2005</v>
      </c>
      <c r="Q317" s="22">
        <f t="shared" si="65"/>
        <v>0</v>
      </c>
      <c r="R317" s="23">
        <v>716</v>
      </c>
      <c r="S317" s="23" t="s">
        <v>311</v>
      </c>
      <c r="T317" s="23" t="s">
        <v>370</v>
      </c>
      <c r="U317" s="24">
        <v>716</v>
      </c>
      <c r="V317" s="24" t="str">
        <f t="shared" si="66"/>
        <v>no</v>
      </c>
      <c r="W317" s="24">
        <v>716</v>
      </c>
      <c r="X317" s="24" t="str">
        <f t="shared" si="67"/>
        <v>no</v>
      </c>
      <c r="Y317" s="24" t="s">
        <v>412</v>
      </c>
      <c r="Z317" s="24">
        <f t="shared" si="68"/>
        <v>0</v>
      </c>
      <c r="AA317" s="24">
        <v>1432</v>
      </c>
      <c r="AB317" s="24" t="s">
        <v>311</v>
      </c>
      <c r="AC317" s="24" t="s">
        <v>370</v>
      </c>
      <c r="AD317" s="25">
        <v>1</v>
      </c>
      <c r="AE317" s="25">
        <v>0</v>
      </c>
      <c r="AF317" s="25">
        <v>2</v>
      </c>
      <c r="AG317" s="25">
        <v>1</v>
      </c>
      <c r="AH317" s="25">
        <v>4</v>
      </c>
      <c r="AI317" s="25" t="s">
        <v>414</v>
      </c>
      <c r="AJ317" s="57">
        <v>6</v>
      </c>
      <c r="AK317" s="57" t="str">
        <f t="shared" si="69"/>
        <v>More</v>
      </c>
      <c r="AL317" s="57" t="s">
        <v>97</v>
      </c>
      <c r="AM317" s="57" t="str">
        <f t="shared" si="70"/>
        <v>High</v>
      </c>
      <c r="AN317" s="62">
        <v>2</v>
      </c>
      <c r="AO317" s="62" t="str">
        <f t="shared" si="71"/>
        <v>More</v>
      </c>
      <c r="AP317" s="62">
        <v>432</v>
      </c>
      <c r="AQ317" s="62" t="str">
        <f t="shared" si="72"/>
        <v>no</v>
      </c>
      <c r="AR317" s="62" t="str">
        <f t="shared" si="73"/>
        <v>Below Average</v>
      </c>
      <c r="AS317" s="64">
        <v>1</v>
      </c>
      <c r="AT317" s="68">
        <v>87.756052141527007</v>
      </c>
      <c r="AU317" s="68" t="str">
        <f t="shared" si="74"/>
        <v>Above Average</v>
      </c>
      <c r="AV317" s="66">
        <v>188500</v>
      </c>
      <c r="AW317" s="66">
        <v>2148</v>
      </c>
      <c r="AX317" s="66" t="s">
        <v>311</v>
      </c>
    </row>
    <row r="318" spans="1:50" customFormat="1" x14ac:dyDescent="0.2">
      <c r="A318">
        <v>317</v>
      </c>
      <c r="B318" s="12" t="s">
        <v>90</v>
      </c>
      <c r="C318" s="12" t="s">
        <v>90</v>
      </c>
      <c r="D318" s="12" t="s">
        <v>91</v>
      </c>
      <c r="E318" s="22">
        <v>7</v>
      </c>
      <c r="F318" s="22" t="s">
        <v>411</v>
      </c>
      <c r="G318" s="22" t="s">
        <v>92</v>
      </c>
      <c r="H318" s="22" t="str">
        <f t="shared" si="61"/>
        <v>2Story</v>
      </c>
      <c r="I318" s="22">
        <f t="shared" si="60"/>
        <v>75.988545402704759</v>
      </c>
      <c r="J318" s="22" t="str">
        <f t="shared" si="62"/>
        <v>Above Average</v>
      </c>
      <c r="K318" s="22">
        <v>7</v>
      </c>
      <c r="L318" s="22" t="str">
        <f t="shared" si="63"/>
        <v>High</v>
      </c>
      <c r="M318" s="22">
        <v>1980</v>
      </c>
      <c r="N318" s="22">
        <f t="shared" si="64"/>
        <v>0</v>
      </c>
      <c r="O318" s="22"/>
      <c r="P318" s="22">
        <v>1980</v>
      </c>
      <c r="Q318" s="22">
        <f t="shared" si="65"/>
        <v>0</v>
      </c>
      <c r="R318" s="23">
        <v>845</v>
      </c>
      <c r="S318" s="23" t="s">
        <v>311</v>
      </c>
      <c r="T318" s="23" t="s">
        <v>370</v>
      </c>
      <c r="U318" s="24">
        <v>1153</v>
      </c>
      <c r="V318" s="24" t="str">
        <f t="shared" si="66"/>
        <v>no</v>
      </c>
      <c r="W318" s="24">
        <v>1200</v>
      </c>
      <c r="X318" s="24" t="str">
        <f t="shared" si="67"/>
        <v>no</v>
      </c>
      <c r="Y318" s="24" t="s">
        <v>412</v>
      </c>
      <c r="Z318" s="24">
        <f t="shared" si="68"/>
        <v>1</v>
      </c>
      <c r="AA318" s="24">
        <v>2353</v>
      </c>
      <c r="AB318" s="24" t="s">
        <v>311</v>
      </c>
      <c r="AC318" s="24" t="s">
        <v>369</v>
      </c>
      <c r="AD318" s="25">
        <v>1</v>
      </c>
      <c r="AE318" s="25">
        <v>0</v>
      </c>
      <c r="AF318" s="25">
        <v>2</v>
      </c>
      <c r="AG318" s="25">
        <v>1</v>
      </c>
      <c r="AH318" s="25">
        <v>4</v>
      </c>
      <c r="AI318" s="25" t="s">
        <v>414</v>
      </c>
      <c r="AJ318" s="57">
        <v>10</v>
      </c>
      <c r="AK318" s="57" t="str">
        <f t="shared" si="69"/>
        <v>More</v>
      </c>
      <c r="AL318" s="57" t="s">
        <v>104</v>
      </c>
      <c r="AM318" s="57" t="str">
        <f t="shared" si="70"/>
        <v>High</v>
      </c>
      <c r="AN318" s="62">
        <v>2</v>
      </c>
      <c r="AO318" s="62" t="str">
        <f t="shared" si="71"/>
        <v>More</v>
      </c>
      <c r="AP318" s="62">
        <v>484</v>
      </c>
      <c r="AQ318" s="62" t="str">
        <f t="shared" si="72"/>
        <v>no</v>
      </c>
      <c r="AR318" s="62" t="str">
        <f t="shared" si="73"/>
        <v>Above Average</v>
      </c>
      <c r="AS318" s="64">
        <v>1</v>
      </c>
      <c r="AT318" s="68">
        <v>81.300813008130078</v>
      </c>
      <c r="AU318" s="68" t="str">
        <f t="shared" si="74"/>
        <v>Above Average</v>
      </c>
      <c r="AV318" s="66">
        <v>260000</v>
      </c>
      <c r="AW318" s="66">
        <v>3198</v>
      </c>
      <c r="AX318" s="66" t="s">
        <v>311</v>
      </c>
    </row>
    <row r="319" spans="1:50" customFormat="1" x14ac:dyDescent="0.2">
      <c r="A319">
        <v>318</v>
      </c>
      <c r="B319" s="12" t="s">
        <v>90</v>
      </c>
      <c r="C319" s="12" t="s">
        <v>90</v>
      </c>
      <c r="D319" s="12" t="s">
        <v>91</v>
      </c>
      <c r="E319" s="22">
        <v>8</v>
      </c>
      <c r="F319" s="22" t="s">
        <v>411</v>
      </c>
      <c r="G319" s="22" t="s">
        <v>92</v>
      </c>
      <c r="H319" s="22" t="str">
        <f t="shared" si="61"/>
        <v>2Story</v>
      </c>
      <c r="I319" s="22">
        <f t="shared" si="60"/>
        <v>75.988545402704759</v>
      </c>
      <c r="J319" s="22" t="str">
        <f t="shared" si="62"/>
        <v>Above Average</v>
      </c>
      <c r="K319" s="22">
        <v>5</v>
      </c>
      <c r="L319" s="22" t="str">
        <f t="shared" si="63"/>
        <v>Low</v>
      </c>
      <c r="M319" s="22">
        <v>2006</v>
      </c>
      <c r="N319" s="22">
        <f t="shared" si="64"/>
        <v>0</v>
      </c>
      <c r="O319" s="22"/>
      <c r="P319" s="22">
        <v>2006</v>
      </c>
      <c r="Q319" s="22">
        <f t="shared" si="65"/>
        <v>0</v>
      </c>
      <c r="R319" s="23">
        <v>1088</v>
      </c>
      <c r="S319" s="23" t="s">
        <v>311</v>
      </c>
      <c r="T319" s="23" t="s">
        <v>369</v>
      </c>
      <c r="U319" s="24">
        <v>1088</v>
      </c>
      <c r="V319" s="24" t="str">
        <f t="shared" si="66"/>
        <v>no</v>
      </c>
      <c r="W319" s="24">
        <v>871</v>
      </c>
      <c r="X319" s="24" t="str">
        <f t="shared" si="67"/>
        <v>no</v>
      </c>
      <c r="Y319" s="24" t="s">
        <v>412</v>
      </c>
      <c r="Z319" s="24">
        <f t="shared" si="68"/>
        <v>0</v>
      </c>
      <c r="AA319" s="24">
        <v>1959</v>
      </c>
      <c r="AB319" s="24" t="s">
        <v>311</v>
      </c>
      <c r="AC319" s="24" t="s">
        <v>369</v>
      </c>
      <c r="AD319" s="25">
        <v>0</v>
      </c>
      <c r="AE319" s="25">
        <v>0</v>
      </c>
      <c r="AF319" s="25">
        <v>2</v>
      </c>
      <c r="AG319" s="25">
        <v>1</v>
      </c>
      <c r="AH319" s="25">
        <v>3</v>
      </c>
      <c r="AI319" s="25" t="s">
        <v>414</v>
      </c>
      <c r="AJ319" s="57">
        <v>8</v>
      </c>
      <c r="AK319" s="57" t="str">
        <f t="shared" si="69"/>
        <v>More</v>
      </c>
      <c r="AL319" s="57" t="s">
        <v>97</v>
      </c>
      <c r="AM319" s="57" t="str">
        <f t="shared" si="70"/>
        <v>High</v>
      </c>
      <c r="AN319" s="62">
        <v>3</v>
      </c>
      <c r="AO319" s="62" t="str">
        <f t="shared" si="71"/>
        <v>More</v>
      </c>
      <c r="AP319" s="62">
        <v>1025</v>
      </c>
      <c r="AQ319" s="62" t="str">
        <f t="shared" si="72"/>
        <v>yes</v>
      </c>
      <c r="AR319" s="62" t="str">
        <f t="shared" si="73"/>
        <v>Above Average</v>
      </c>
      <c r="AS319" s="64">
        <v>1</v>
      </c>
      <c r="AT319" s="68">
        <v>88.611749261568761</v>
      </c>
      <c r="AU319" s="68" t="str">
        <f t="shared" si="74"/>
        <v>Above Average</v>
      </c>
      <c r="AV319" s="66">
        <v>270000</v>
      </c>
      <c r="AW319" s="66">
        <v>3047</v>
      </c>
      <c r="AX319" s="66" t="s">
        <v>311</v>
      </c>
    </row>
    <row r="320" spans="1:50" customFormat="1" x14ac:dyDescent="0.2">
      <c r="A320">
        <v>319</v>
      </c>
      <c r="B320" s="12" t="s">
        <v>90</v>
      </c>
      <c r="C320" s="12" t="s">
        <v>90</v>
      </c>
      <c r="D320" s="12" t="s">
        <v>91</v>
      </c>
      <c r="E320" s="22">
        <v>7</v>
      </c>
      <c r="F320" s="22" t="s">
        <v>411</v>
      </c>
      <c r="G320" s="22" t="s">
        <v>92</v>
      </c>
      <c r="H320" s="22" t="str">
        <f t="shared" si="61"/>
        <v>2Story</v>
      </c>
      <c r="I320" s="22">
        <f t="shared" si="60"/>
        <v>75.988545402704759</v>
      </c>
      <c r="J320" s="22" t="str">
        <f t="shared" si="62"/>
        <v>Above Average</v>
      </c>
      <c r="K320" s="22">
        <v>5</v>
      </c>
      <c r="L320" s="22" t="str">
        <f t="shared" si="63"/>
        <v>Low</v>
      </c>
      <c r="M320" s="22">
        <v>1993</v>
      </c>
      <c r="N320" s="22">
        <f t="shared" si="64"/>
        <v>0</v>
      </c>
      <c r="O320" s="22"/>
      <c r="P320" s="22">
        <v>1993</v>
      </c>
      <c r="Q320" s="22">
        <f t="shared" si="65"/>
        <v>0</v>
      </c>
      <c r="R320" s="23">
        <v>1347</v>
      </c>
      <c r="S320" s="23" t="s">
        <v>311</v>
      </c>
      <c r="T320" s="23" t="s">
        <v>369</v>
      </c>
      <c r="U320" s="24">
        <v>1372</v>
      </c>
      <c r="V320" s="24" t="str">
        <f t="shared" si="66"/>
        <v>no</v>
      </c>
      <c r="W320" s="24">
        <v>1274</v>
      </c>
      <c r="X320" s="24" t="str">
        <f t="shared" si="67"/>
        <v>no</v>
      </c>
      <c r="Y320" s="24" t="s">
        <v>412</v>
      </c>
      <c r="Z320" s="24">
        <f t="shared" si="68"/>
        <v>0</v>
      </c>
      <c r="AA320" s="24">
        <v>2646</v>
      </c>
      <c r="AB320" s="24" t="s">
        <v>311</v>
      </c>
      <c r="AC320" s="24" t="s">
        <v>369</v>
      </c>
      <c r="AD320" s="25">
        <v>1</v>
      </c>
      <c r="AE320" s="25">
        <v>0</v>
      </c>
      <c r="AF320" s="25">
        <v>2</v>
      </c>
      <c r="AG320" s="25">
        <v>1</v>
      </c>
      <c r="AH320" s="25">
        <v>4</v>
      </c>
      <c r="AI320" s="25" t="s">
        <v>414</v>
      </c>
      <c r="AJ320" s="57">
        <v>9</v>
      </c>
      <c r="AK320" s="57" t="str">
        <f t="shared" si="69"/>
        <v>More</v>
      </c>
      <c r="AL320" s="57" t="s">
        <v>97</v>
      </c>
      <c r="AM320" s="57" t="str">
        <f t="shared" si="70"/>
        <v>High</v>
      </c>
      <c r="AN320" s="62">
        <v>3</v>
      </c>
      <c r="AO320" s="62" t="str">
        <f t="shared" si="71"/>
        <v>More</v>
      </c>
      <c r="AP320" s="62">
        <v>656</v>
      </c>
      <c r="AQ320" s="62" t="str">
        <f t="shared" si="72"/>
        <v>no</v>
      </c>
      <c r="AR320" s="62" t="str">
        <f t="shared" si="73"/>
        <v>Above Average</v>
      </c>
      <c r="AS320" s="64">
        <v>1</v>
      </c>
      <c r="AT320" s="68">
        <v>65.113949411470074</v>
      </c>
      <c r="AU320" s="68" t="str">
        <f t="shared" si="74"/>
        <v>Below Average</v>
      </c>
      <c r="AV320" s="66">
        <v>260000</v>
      </c>
      <c r="AW320" s="66">
        <v>3993</v>
      </c>
      <c r="AX320" s="66" t="s">
        <v>311</v>
      </c>
    </row>
    <row r="321" spans="1:50" customFormat="1" x14ac:dyDescent="0.2">
      <c r="A321">
        <v>320</v>
      </c>
      <c r="B321" s="12" t="s">
        <v>90</v>
      </c>
      <c r="C321" s="12" t="s">
        <v>90</v>
      </c>
      <c r="D321" s="12" t="s">
        <v>91</v>
      </c>
      <c r="E321" s="22">
        <v>7</v>
      </c>
      <c r="F321" s="22" t="s">
        <v>411</v>
      </c>
      <c r="G321" s="22" t="s">
        <v>197</v>
      </c>
      <c r="H321" s="22" t="str">
        <f t="shared" si="61"/>
        <v xml:space="preserve"> </v>
      </c>
      <c r="I321" s="22">
        <f t="shared" si="60"/>
        <v>74.693515888638117</v>
      </c>
      <c r="J321" s="22" t="str">
        <f t="shared" si="62"/>
        <v>Above Average</v>
      </c>
      <c r="K321" s="22">
        <v>5</v>
      </c>
      <c r="L321" s="22" t="str">
        <f t="shared" si="63"/>
        <v>Low</v>
      </c>
      <c r="M321" s="22">
        <v>1980</v>
      </c>
      <c r="N321" s="22">
        <f t="shared" si="64"/>
        <v>0</v>
      </c>
      <c r="O321" s="22"/>
      <c r="P321" s="22">
        <v>1980</v>
      </c>
      <c r="Q321" s="22">
        <f t="shared" si="65"/>
        <v>0</v>
      </c>
      <c r="R321" s="23">
        <v>1372</v>
      </c>
      <c r="S321" s="23" t="s">
        <v>311</v>
      </c>
      <c r="T321" s="23" t="s">
        <v>369</v>
      </c>
      <c r="U321" s="24">
        <v>1472</v>
      </c>
      <c r="V321" s="24" t="str">
        <f t="shared" si="66"/>
        <v>no</v>
      </c>
      <c r="W321" s="24">
        <v>0</v>
      </c>
      <c r="X321" s="24" t="str">
        <f t="shared" si="67"/>
        <v>no</v>
      </c>
      <c r="Y321" s="24" t="s">
        <v>413</v>
      </c>
      <c r="Z321" s="24">
        <f t="shared" si="68"/>
        <v>0</v>
      </c>
      <c r="AA321" s="24">
        <v>1472</v>
      </c>
      <c r="AB321" s="24" t="s">
        <v>311</v>
      </c>
      <c r="AC321" s="24" t="s">
        <v>370</v>
      </c>
      <c r="AD321" s="25">
        <v>1</v>
      </c>
      <c r="AE321" s="25">
        <v>0</v>
      </c>
      <c r="AF321" s="25">
        <v>2</v>
      </c>
      <c r="AG321" s="25">
        <v>0</v>
      </c>
      <c r="AH321" s="25">
        <v>3</v>
      </c>
      <c r="AI321" s="25" t="s">
        <v>414</v>
      </c>
      <c r="AJ321" s="57">
        <v>6</v>
      </c>
      <c r="AK321" s="57" t="str">
        <f t="shared" si="69"/>
        <v>More</v>
      </c>
      <c r="AL321" s="57" t="s">
        <v>98</v>
      </c>
      <c r="AM321" s="57" t="str">
        <f t="shared" si="70"/>
        <v>Low</v>
      </c>
      <c r="AN321" s="62">
        <v>2</v>
      </c>
      <c r="AO321" s="62" t="str">
        <f t="shared" si="71"/>
        <v>More</v>
      </c>
      <c r="AP321" s="62">
        <v>588</v>
      </c>
      <c r="AQ321" s="62" t="str">
        <f t="shared" si="72"/>
        <v>no</v>
      </c>
      <c r="AR321" s="62" t="str">
        <f t="shared" si="73"/>
        <v>Above Average</v>
      </c>
      <c r="AS321" s="64">
        <v>2</v>
      </c>
      <c r="AT321" s="68">
        <v>65.928270042194086</v>
      </c>
      <c r="AU321" s="68" t="str">
        <f t="shared" si="74"/>
        <v>Below Average</v>
      </c>
      <c r="AV321" s="66">
        <v>187500</v>
      </c>
      <c r="AW321" s="66">
        <v>2844</v>
      </c>
      <c r="AX321" s="66" t="s">
        <v>311</v>
      </c>
    </row>
    <row r="322" spans="1:50" customFormat="1" x14ac:dyDescent="0.2">
      <c r="A322">
        <v>321</v>
      </c>
      <c r="B322" s="12" t="s">
        <v>90</v>
      </c>
      <c r="C322" s="12" t="s">
        <v>90</v>
      </c>
      <c r="D322" s="12" t="s">
        <v>91</v>
      </c>
      <c r="E322" s="22">
        <v>9</v>
      </c>
      <c r="F322" s="22" t="s">
        <v>411</v>
      </c>
      <c r="G322" s="22" t="s">
        <v>92</v>
      </c>
      <c r="H322" s="22" t="str">
        <f t="shared" si="61"/>
        <v>2Story</v>
      </c>
      <c r="I322" s="22">
        <f t="shared" ref="I322:I385" si="75">IFERROR(AVERAGEIFS($AT$2:$AT$1461,$G$2:$G$1461,$G322,$D$2:$D$1461,"1Fam"),"")</f>
        <v>75.988545402704759</v>
      </c>
      <c r="J322" s="22" t="str">
        <f t="shared" si="62"/>
        <v>Above Average</v>
      </c>
      <c r="K322" s="22">
        <v>5</v>
      </c>
      <c r="L322" s="22" t="str">
        <f t="shared" si="63"/>
        <v>Low</v>
      </c>
      <c r="M322" s="22">
        <v>2006</v>
      </c>
      <c r="N322" s="22">
        <f t="shared" si="64"/>
        <v>0</v>
      </c>
      <c r="O322" s="22"/>
      <c r="P322" s="22">
        <v>2006</v>
      </c>
      <c r="Q322" s="22">
        <f t="shared" si="65"/>
        <v>0</v>
      </c>
      <c r="R322" s="23">
        <v>1249</v>
      </c>
      <c r="S322" s="23" t="s">
        <v>311</v>
      </c>
      <c r="T322" s="23" t="s">
        <v>369</v>
      </c>
      <c r="U322" s="24">
        <v>1249</v>
      </c>
      <c r="V322" s="24" t="str">
        <f t="shared" si="66"/>
        <v>no</v>
      </c>
      <c r="W322" s="24">
        <v>1347</v>
      </c>
      <c r="X322" s="24" t="str">
        <f t="shared" si="67"/>
        <v>no</v>
      </c>
      <c r="Y322" s="24" t="s">
        <v>412</v>
      </c>
      <c r="Z322" s="24">
        <f t="shared" si="68"/>
        <v>1</v>
      </c>
      <c r="AA322" s="24">
        <v>2596</v>
      </c>
      <c r="AB322" s="24" t="s">
        <v>311</v>
      </c>
      <c r="AC322" s="24" t="s">
        <v>369</v>
      </c>
      <c r="AD322" s="25">
        <v>0</v>
      </c>
      <c r="AE322" s="25">
        <v>0</v>
      </c>
      <c r="AF322" s="25">
        <v>3</v>
      </c>
      <c r="AG322" s="25">
        <v>1</v>
      </c>
      <c r="AH322" s="25">
        <v>4</v>
      </c>
      <c r="AI322" s="25" t="s">
        <v>414</v>
      </c>
      <c r="AJ322" s="57">
        <v>9</v>
      </c>
      <c r="AK322" s="57" t="str">
        <f t="shared" si="69"/>
        <v>More</v>
      </c>
      <c r="AL322" s="57" t="s">
        <v>97</v>
      </c>
      <c r="AM322" s="57" t="str">
        <f t="shared" si="70"/>
        <v>High</v>
      </c>
      <c r="AN322" s="62">
        <v>3</v>
      </c>
      <c r="AO322" s="62" t="str">
        <f t="shared" si="71"/>
        <v>More</v>
      </c>
      <c r="AP322" s="62">
        <v>840</v>
      </c>
      <c r="AQ322" s="62" t="str">
        <f t="shared" si="72"/>
        <v>no</v>
      </c>
      <c r="AR322" s="62" t="str">
        <f t="shared" si="73"/>
        <v>Above Average</v>
      </c>
      <c r="AS322" s="64">
        <v>0</v>
      </c>
      <c r="AT322" s="68">
        <v>89.113914174252272</v>
      </c>
      <c r="AU322" s="68" t="str">
        <f t="shared" si="74"/>
        <v>Above Average</v>
      </c>
      <c r="AV322" s="66">
        <v>342643</v>
      </c>
      <c r="AW322" s="66">
        <v>3845</v>
      </c>
      <c r="AX322" s="66" t="s">
        <v>311</v>
      </c>
    </row>
    <row r="323" spans="1:50" customFormat="1" x14ac:dyDescent="0.2">
      <c r="A323">
        <v>322</v>
      </c>
      <c r="B323" s="12" t="s">
        <v>90</v>
      </c>
      <c r="C323" s="12" t="s">
        <v>90</v>
      </c>
      <c r="D323" s="12" t="s">
        <v>91</v>
      </c>
      <c r="E323" s="22">
        <v>8</v>
      </c>
      <c r="F323" s="22" t="s">
        <v>411</v>
      </c>
      <c r="G323" s="22" t="s">
        <v>92</v>
      </c>
      <c r="H323" s="22" t="str">
        <f t="shared" ref="H323:H386" si="76">IF(OR(G323 = "SFoyer", G323 = "SLvl"), " ", IF(OR(G323 = "1.5Fin", G323 = "1.5Unf"), "1Story", IF(OR(G323 = "2.5Fin", G323 = "2.5Unf"), "2Story", G323)))</f>
        <v>2Story</v>
      </c>
      <c r="I323" s="22">
        <f t="shared" si="75"/>
        <v>75.988545402704759</v>
      </c>
      <c r="J323" s="22" t="str">
        <f t="shared" ref="J323:J386" si="77">IF(I323&gt;=AVERAGE(I$2:I$1461),"Above Average","Below Average")</f>
        <v>Above Average</v>
      </c>
      <c r="K323" s="22">
        <v>5</v>
      </c>
      <c r="L323" s="22" t="str">
        <f t="shared" ref="L323:L386" si="78">IF(K323&gt;=6, "High", "Low")</f>
        <v>Low</v>
      </c>
      <c r="M323" s="22">
        <v>2004</v>
      </c>
      <c r="N323" s="22">
        <f t="shared" ref="N323:N386" si="79">IF(M323&lt;=1954,1,0)</f>
        <v>0</v>
      </c>
      <c r="O323" s="22"/>
      <c r="P323" s="22">
        <v>2004</v>
      </c>
      <c r="Q323" s="22">
        <f t="shared" ref="Q323:Q386" si="80">IF(P323&lt;=1961, 1,0)</f>
        <v>0</v>
      </c>
      <c r="R323" s="23">
        <v>1136</v>
      </c>
      <c r="S323" s="23" t="s">
        <v>311</v>
      </c>
      <c r="T323" s="23" t="s">
        <v>369</v>
      </c>
      <c r="U323" s="24">
        <v>1136</v>
      </c>
      <c r="V323" s="24" t="str">
        <f t="shared" ref="V323:V386" si="81">IF(OR(U323&lt;(QUARTILE(U$2:U$1461,1))-(((QUARTILE(U$2:U$1461,3))-(QUARTILE(U$2:U$1461,1)))*1.5),U323&gt;(QUARTILE(U$2:U$1461,3))+(((QUARTILE(U$2:U$1461,3))-(QUARTILE(U$2:U$1461,1)))*1.5)),"yes","no")</f>
        <v>no</v>
      </c>
      <c r="W323" s="24">
        <v>1332</v>
      </c>
      <c r="X323" s="24" t="str">
        <f t="shared" ref="X323:X386" si="82">IF(OR(W323&lt;(QUARTILE(W$2:W$1461,1))-(((QUARTILE(W$2:W$1461,3))-(QUARTILE(W$2:W$1461,1)))*1.5),W323&gt;(QUARTILE(W$2:W$1461,3))+(((QUARTILE(W$2:W$1461,3))-(QUARTILE(W$2:W$1461,1)))*1.5)),"yes","no")</f>
        <v>no</v>
      </c>
      <c r="Y323" s="24" t="s">
        <v>412</v>
      </c>
      <c r="Z323" s="24">
        <f t="shared" ref="Z323:Z386" si="83">IF($W331&gt;0,1,0)</f>
        <v>1</v>
      </c>
      <c r="AA323" s="24">
        <v>2468</v>
      </c>
      <c r="AB323" s="24" t="s">
        <v>311</v>
      </c>
      <c r="AC323" s="24" t="s">
        <v>369</v>
      </c>
      <c r="AD323" s="25">
        <v>1</v>
      </c>
      <c r="AE323" s="25">
        <v>0</v>
      </c>
      <c r="AF323" s="25">
        <v>2</v>
      </c>
      <c r="AG323" s="25">
        <v>1</v>
      </c>
      <c r="AH323" s="25">
        <v>4</v>
      </c>
      <c r="AI323" s="25" t="s">
        <v>414</v>
      </c>
      <c r="AJ323" s="57">
        <v>10</v>
      </c>
      <c r="AK323" s="57" t="str">
        <f t="shared" ref="AK323:AK386" si="84">IF(AJ323&gt;=6, "More", "Less")</f>
        <v>More</v>
      </c>
      <c r="AL323" s="57" t="s">
        <v>97</v>
      </c>
      <c r="AM323" s="57" t="str">
        <f t="shared" ref="AM323:AM386" si="85">IF(OR(AL323 = "Gd", AL323 = "Ex"), "High", "Low")</f>
        <v>High</v>
      </c>
      <c r="AN323" s="62">
        <v>3</v>
      </c>
      <c r="AO323" s="62" t="str">
        <f t="shared" ref="AO323:AO386" si="86">IF(AN323&gt;=2, "More", "Less")</f>
        <v>More</v>
      </c>
      <c r="AP323" s="62">
        <v>872</v>
      </c>
      <c r="AQ323" s="62" t="str">
        <f t="shared" ref="AQ323:AQ386" si="87">IF(OR(AP323&lt;(QUARTILE(AP$2:AP$1461,1))-(((QUARTILE(AP$2:AP$1461,3))-(QUARTILE(AP$2:AP$1461,1)))*1.5),AP323&gt;(QUARTILE(AP$2:AP$1461,3))+(((QUARTILE(AP$2:AP$1461,3))-(QUARTILE(AP$2:AP$1461,1)))*1.5)),"yes","no")</f>
        <v>no</v>
      </c>
      <c r="AR323" s="62" t="str">
        <f t="shared" ref="AR323:AR386" si="88">IF(AP323&gt;=AVERAGE(AP$2:AP$1461),"Above Average","Below Average")</f>
        <v>Above Average</v>
      </c>
      <c r="AS323" s="64">
        <v>1</v>
      </c>
      <c r="AT323" s="68">
        <v>98.224195338512757</v>
      </c>
      <c r="AU323" s="68" t="str">
        <f t="shared" ref="AU323:AU386" si="89">IF(AT323&gt;=AVERAGE(AT$2:AT$1461),"Above Average","Below Average")</f>
        <v>Above Average</v>
      </c>
      <c r="AV323" s="66">
        <v>354000</v>
      </c>
      <c r="AW323" s="66">
        <v>3604</v>
      </c>
      <c r="AX323" s="66" t="s">
        <v>311</v>
      </c>
    </row>
    <row r="324" spans="1:50" customFormat="1" x14ac:dyDescent="0.2">
      <c r="A324">
        <v>323</v>
      </c>
      <c r="B324" s="12" t="s">
        <v>90</v>
      </c>
      <c r="C324" s="12" t="s">
        <v>90</v>
      </c>
      <c r="D324" s="12" t="s">
        <v>91</v>
      </c>
      <c r="E324" s="22">
        <v>7</v>
      </c>
      <c r="F324" s="22" t="s">
        <v>411</v>
      </c>
      <c r="G324" s="22" t="s">
        <v>92</v>
      </c>
      <c r="H324" s="22" t="str">
        <f t="shared" si="76"/>
        <v>2Story</v>
      </c>
      <c r="I324" s="22">
        <f t="shared" si="75"/>
        <v>75.988545402704759</v>
      </c>
      <c r="J324" s="22" t="str">
        <f t="shared" si="77"/>
        <v>Above Average</v>
      </c>
      <c r="K324" s="22">
        <v>5</v>
      </c>
      <c r="L324" s="22" t="str">
        <f t="shared" si="78"/>
        <v>Low</v>
      </c>
      <c r="M324" s="22">
        <v>1986</v>
      </c>
      <c r="N324" s="22">
        <f t="shared" si="79"/>
        <v>0</v>
      </c>
      <c r="O324" s="22"/>
      <c r="P324" s="22">
        <v>1987</v>
      </c>
      <c r="Q324" s="22">
        <f t="shared" si="80"/>
        <v>0</v>
      </c>
      <c r="R324" s="23">
        <v>1502</v>
      </c>
      <c r="S324" s="23" t="s">
        <v>311</v>
      </c>
      <c r="T324" s="23" t="s">
        <v>369</v>
      </c>
      <c r="U324" s="24">
        <v>1553</v>
      </c>
      <c r="V324" s="24" t="str">
        <f t="shared" si="81"/>
        <v>no</v>
      </c>
      <c r="W324" s="24">
        <v>1177</v>
      </c>
      <c r="X324" s="24" t="str">
        <f t="shared" si="82"/>
        <v>no</v>
      </c>
      <c r="Y324" s="24" t="s">
        <v>412</v>
      </c>
      <c r="Z324" s="24">
        <f t="shared" si="83"/>
        <v>0</v>
      </c>
      <c r="AA324" s="24">
        <v>2730</v>
      </c>
      <c r="AB324" s="24" t="s">
        <v>311</v>
      </c>
      <c r="AC324" s="24" t="s">
        <v>369</v>
      </c>
      <c r="AD324" s="25">
        <v>1</v>
      </c>
      <c r="AE324" s="25">
        <v>0</v>
      </c>
      <c r="AF324" s="25">
        <v>2</v>
      </c>
      <c r="AG324" s="25">
        <v>1</v>
      </c>
      <c r="AH324" s="25">
        <v>4</v>
      </c>
      <c r="AI324" s="25" t="s">
        <v>414</v>
      </c>
      <c r="AJ324" s="57">
        <v>8</v>
      </c>
      <c r="AK324" s="57" t="str">
        <f t="shared" si="84"/>
        <v>More</v>
      </c>
      <c r="AL324" s="57" t="s">
        <v>97</v>
      </c>
      <c r="AM324" s="57" t="str">
        <f t="shared" si="85"/>
        <v>High</v>
      </c>
      <c r="AN324" s="62">
        <v>2</v>
      </c>
      <c r="AO324" s="62" t="str">
        <f t="shared" si="86"/>
        <v>More</v>
      </c>
      <c r="AP324" s="62">
        <v>576</v>
      </c>
      <c r="AQ324" s="62" t="str">
        <f t="shared" si="87"/>
        <v>no</v>
      </c>
      <c r="AR324" s="62" t="str">
        <f t="shared" si="88"/>
        <v>Above Average</v>
      </c>
      <c r="AS324" s="64">
        <v>1</v>
      </c>
      <c r="AT324" s="68">
        <v>71.124763705103973</v>
      </c>
      <c r="AU324" s="68" t="str">
        <f t="shared" si="89"/>
        <v>Above Average</v>
      </c>
      <c r="AV324" s="66">
        <v>301000</v>
      </c>
      <c r="AW324" s="66">
        <v>4232</v>
      </c>
      <c r="AX324" s="66" t="s">
        <v>311</v>
      </c>
    </row>
    <row r="325" spans="1:50" customFormat="1" x14ac:dyDescent="0.2">
      <c r="A325">
        <v>324</v>
      </c>
      <c r="B325" s="12" t="s">
        <v>90</v>
      </c>
      <c r="C325" s="12" t="s">
        <v>90</v>
      </c>
      <c r="D325" s="12" t="s">
        <v>91</v>
      </c>
      <c r="E325" s="22">
        <v>3</v>
      </c>
      <c r="F325" s="22" t="s">
        <v>195</v>
      </c>
      <c r="G325" s="22" t="s">
        <v>115</v>
      </c>
      <c r="H325" s="22" t="str">
        <f t="shared" si="76"/>
        <v>1Story</v>
      </c>
      <c r="I325" s="22">
        <f t="shared" si="75"/>
        <v>69.182127006168557</v>
      </c>
      <c r="J325" s="22" t="str">
        <f t="shared" si="77"/>
        <v>Below Average</v>
      </c>
      <c r="K325" s="22">
        <v>8</v>
      </c>
      <c r="L325" s="22" t="str">
        <f t="shared" si="78"/>
        <v>High</v>
      </c>
      <c r="M325" s="22">
        <v>1955</v>
      </c>
      <c r="N325" s="22">
        <f t="shared" si="79"/>
        <v>0</v>
      </c>
      <c r="O325" s="22"/>
      <c r="P325" s="22">
        <v>2005</v>
      </c>
      <c r="Q325" s="22">
        <f t="shared" si="80"/>
        <v>0</v>
      </c>
      <c r="R325" s="23">
        <v>1162</v>
      </c>
      <c r="S325" s="23" t="s">
        <v>311</v>
      </c>
      <c r="T325" s="23" t="s">
        <v>369</v>
      </c>
      <c r="U325" s="24">
        <v>1163</v>
      </c>
      <c r="V325" s="24" t="str">
        <f t="shared" si="81"/>
        <v>no</v>
      </c>
      <c r="W325" s="24">
        <v>0</v>
      </c>
      <c r="X325" s="24" t="str">
        <f t="shared" si="82"/>
        <v>no</v>
      </c>
      <c r="Y325" s="24" t="s">
        <v>413</v>
      </c>
      <c r="Z325" s="24">
        <f t="shared" si="83"/>
        <v>0</v>
      </c>
      <c r="AA325" s="24">
        <v>1163</v>
      </c>
      <c r="AB325" s="24" t="s">
        <v>311</v>
      </c>
      <c r="AC325" s="24" t="s">
        <v>370</v>
      </c>
      <c r="AD325" s="25">
        <v>1</v>
      </c>
      <c r="AE325" s="25">
        <v>0</v>
      </c>
      <c r="AF325" s="25">
        <v>1</v>
      </c>
      <c r="AG325" s="25">
        <v>0</v>
      </c>
      <c r="AH325" s="25">
        <v>2</v>
      </c>
      <c r="AI325" s="25" t="s">
        <v>415</v>
      </c>
      <c r="AJ325" s="57">
        <v>6</v>
      </c>
      <c r="AK325" s="57" t="str">
        <f t="shared" si="84"/>
        <v>More</v>
      </c>
      <c r="AL325" s="57" t="s">
        <v>98</v>
      </c>
      <c r="AM325" s="57" t="str">
        <f t="shared" si="85"/>
        <v>Low</v>
      </c>
      <c r="AN325" s="62">
        <v>1</v>
      </c>
      <c r="AO325" s="62" t="str">
        <f t="shared" si="86"/>
        <v>Less</v>
      </c>
      <c r="AP325" s="62">
        <v>220</v>
      </c>
      <c r="AQ325" s="62" t="str">
        <f t="shared" si="87"/>
        <v>no</v>
      </c>
      <c r="AR325" s="62" t="str">
        <f t="shared" si="88"/>
        <v>Below Average</v>
      </c>
      <c r="AS325" s="64">
        <v>0</v>
      </c>
      <c r="AT325" s="68">
        <v>54.268817204301072</v>
      </c>
      <c r="AU325" s="68" t="str">
        <f t="shared" si="89"/>
        <v>Below Average</v>
      </c>
      <c r="AV325" s="66">
        <v>126175</v>
      </c>
      <c r="AW325" s="66">
        <v>2325</v>
      </c>
      <c r="AX325" s="66" t="s">
        <v>311</v>
      </c>
    </row>
    <row r="326" spans="1:50" customFormat="1" x14ac:dyDescent="0.2">
      <c r="A326">
        <v>325</v>
      </c>
      <c r="B326" s="12" t="s">
        <v>139</v>
      </c>
      <c r="C326" s="12" t="s">
        <v>90</v>
      </c>
      <c r="D326" s="12" t="s">
        <v>91</v>
      </c>
      <c r="E326" s="22">
        <v>7</v>
      </c>
      <c r="F326" s="22" t="s">
        <v>411</v>
      </c>
      <c r="G326" s="22" t="s">
        <v>197</v>
      </c>
      <c r="H326" s="22" t="str">
        <f t="shared" si="76"/>
        <v xml:space="preserve"> </v>
      </c>
      <c r="I326" s="22">
        <f t="shared" si="75"/>
        <v>74.693515888638117</v>
      </c>
      <c r="J326" s="22" t="str">
        <f t="shared" si="77"/>
        <v>Above Average</v>
      </c>
      <c r="K326" s="22">
        <v>7</v>
      </c>
      <c r="L326" s="22" t="str">
        <f t="shared" si="78"/>
        <v>High</v>
      </c>
      <c r="M326" s="22">
        <v>1967</v>
      </c>
      <c r="N326" s="22">
        <f t="shared" si="79"/>
        <v>0</v>
      </c>
      <c r="O326" s="22"/>
      <c r="P326" s="22">
        <v>2007</v>
      </c>
      <c r="Q326" s="22">
        <f t="shared" si="80"/>
        <v>0</v>
      </c>
      <c r="R326" s="23">
        <v>710</v>
      </c>
      <c r="S326" s="23" t="s">
        <v>311</v>
      </c>
      <c r="T326" s="23" t="s">
        <v>370</v>
      </c>
      <c r="U326" s="24">
        <v>1898</v>
      </c>
      <c r="V326" s="24" t="str">
        <f t="shared" si="81"/>
        <v>no</v>
      </c>
      <c r="W326" s="24">
        <v>1080</v>
      </c>
      <c r="X326" s="24" t="str">
        <f t="shared" si="82"/>
        <v>no</v>
      </c>
      <c r="Y326" s="24" t="s">
        <v>412</v>
      </c>
      <c r="Z326" s="24">
        <f t="shared" si="83"/>
        <v>0</v>
      </c>
      <c r="AA326" s="24">
        <v>2978</v>
      </c>
      <c r="AB326" s="24" t="s">
        <v>313</v>
      </c>
      <c r="AC326" s="24" t="s">
        <v>369</v>
      </c>
      <c r="AD326" s="25">
        <v>0</v>
      </c>
      <c r="AE326" s="25">
        <v>0</v>
      </c>
      <c r="AF326" s="25">
        <v>2</v>
      </c>
      <c r="AG326" s="25">
        <v>1</v>
      </c>
      <c r="AH326" s="25">
        <v>3</v>
      </c>
      <c r="AI326" s="25" t="s">
        <v>414</v>
      </c>
      <c r="AJ326" s="57">
        <v>11</v>
      </c>
      <c r="AK326" s="57" t="str">
        <f t="shared" si="84"/>
        <v>More</v>
      </c>
      <c r="AL326" s="57" t="s">
        <v>97</v>
      </c>
      <c r="AM326" s="57" t="str">
        <f t="shared" si="85"/>
        <v>High</v>
      </c>
      <c r="AN326" s="62">
        <v>2</v>
      </c>
      <c r="AO326" s="62" t="str">
        <f t="shared" si="86"/>
        <v>More</v>
      </c>
      <c r="AP326" s="62">
        <v>564</v>
      </c>
      <c r="AQ326" s="62" t="str">
        <f t="shared" si="87"/>
        <v>no</v>
      </c>
      <c r="AR326" s="62" t="str">
        <f t="shared" si="88"/>
        <v>Above Average</v>
      </c>
      <c r="AS326" s="64">
        <v>1</v>
      </c>
      <c r="AT326" s="68">
        <v>65.618221258134497</v>
      </c>
      <c r="AU326" s="68" t="str">
        <f t="shared" si="89"/>
        <v>Below Average</v>
      </c>
      <c r="AV326" s="66">
        <v>242000</v>
      </c>
      <c r="AW326" s="66">
        <v>3688</v>
      </c>
      <c r="AX326" s="66" t="s">
        <v>311</v>
      </c>
    </row>
    <row r="327" spans="1:50" customFormat="1" x14ac:dyDescent="0.2">
      <c r="A327">
        <v>326</v>
      </c>
      <c r="B327" s="12" t="s">
        <v>171</v>
      </c>
      <c r="C327" s="12" t="s">
        <v>90</v>
      </c>
      <c r="D327" s="12" t="s">
        <v>91</v>
      </c>
      <c r="E327" s="22">
        <v>5</v>
      </c>
      <c r="F327" s="22" t="s">
        <v>195</v>
      </c>
      <c r="G327" s="22" t="s">
        <v>150</v>
      </c>
      <c r="H327" s="22" t="str">
        <f t="shared" si="76"/>
        <v>1Story</v>
      </c>
      <c r="I327" s="22">
        <f t="shared" si="75"/>
        <v>64.474868918559224</v>
      </c>
      <c r="J327" s="22" t="str">
        <f t="shared" si="77"/>
        <v>Below Average</v>
      </c>
      <c r="K327" s="22">
        <v>6</v>
      </c>
      <c r="L327" s="22" t="str">
        <f t="shared" si="78"/>
        <v>High</v>
      </c>
      <c r="M327" s="22">
        <v>1941</v>
      </c>
      <c r="N327" s="22">
        <f t="shared" si="79"/>
        <v>1</v>
      </c>
      <c r="O327" s="22"/>
      <c r="P327" s="22">
        <v>1950</v>
      </c>
      <c r="Q327" s="22">
        <f t="shared" si="80"/>
        <v>1</v>
      </c>
      <c r="R327" s="23">
        <v>720</v>
      </c>
      <c r="S327" s="23" t="s">
        <v>311</v>
      </c>
      <c r="T327" s="23" t="s">
        <v>370</v>
      </c>
      <c r="U327" s="24">
        <v>803</v>
      </c>
      <c r="V327" s="24" t="str">
        <f t="shared" si="81"/>
        <v>no</v>
      </c>
      <c r="W327" s="24">
        <v>0</v>
      </c>
      <c r="X327" s="24" t="str">
        <f t="shared" si="82"/>
        <v>no</v>
      </c>
      <c r="Y327" s="24" t="s">
        <v>413</v>
      </c>
      <c r="Z327" s="24">
        <f t="shared" si="83"/>
        <v>0</v>
      </c>
      <c r="AA327" s="24">
        <v>803</v>
      </c>
      <c r="AB327" s="24" t="s">
        <v>311</v>
      </c>
      <c r="AC327" s="24" t="s">
        <v>370</v>
      </c>
      <c r="AD327" s="25">
        <v>0</v>
      </c>
      <c r="AE327" s="25">
        <v>0</v>
      </c>
      <c r="AF327" s="25">
        <v>1</v>
      </c>
      <c r="AG327" s="25">
        <v>0</v>
      </c>
      <c r="AH327" s="25">
        <v>1</v>
      </c>
      <c r="AI327" s="25" t="s">
        <v>415</v>
      </c>
      <c r="AJ327" s="57">
        <v>5</v>
      </c>
      <c r="AK327" s="57" t="str">
        <f t="shared" si="84"/>
        <v>Less</v>
      </c>
      <c r="AL327" s="57" t="s">
        <v>98</v>
      </c>
      <c r="AM327" s="57" t="str">
        <f t="shared" si="85"/>
        <v>Low</v>
      </c>
      <c r="AN327" s="62">
        <v>2</v>
      </c>
      <c r="AO327" s="62" t="str">
        <f t="shared" si="86"/>
        <v>More</v>
      </c>
      <c r="AP327" s="62">
        <v>360</v>
      </c>
      <c r="AQ327" s="62" t="str">
        <f t="shared" si="87"/>
        <v>no</v>
      </c>
      <c r="AR327" s="62" t="str">
        <f t="shared" si="88"/>
        <v>Below Average</v>
      </c>
      <c r="AS327" s="64">
        <v>0</v>
      </c>
      <c r="AT327" s="68">
        <v>57.124097176625085</v>
      </c>
      <c r="AU327" s="68" t="str">
        <f t="shared" si="89"/>
        <v>Below Average</v>
      </c>
      <c r="AV327" s="66">
        <v>87000</v>
      </c>
      <c r="AW327" s="66">
        <v>1523</v>
      </c>
      <c r="AX327" s="66" t="s">
        <v>311</v>
      </c>
    </row>
    <row r="328" spans="1:50" customFormat="1" x14ac:dyDescent="0.2">
      <c r="A328">
        <v>327</v>
      </c>
      <c r="B328" s="12" t="s">
        <v>90</v>
      </c>
      <c r="C328" s="12" t="s">
        <v>90</v>
      </c>
      <c r="D328" s="12" t="s">
        <v>179</v>
      </c>
      <c r="E328" s="22">
        <v>8</v>
      </c>
      <c r="F328" s="22" t="s">
        <v>411</v>
      </c>
      <c r="G328" s="22" t="s">
        <v>115</v>
      </c>
      <c r="H328" s="22" t="str">
        <f t="shared" si="76"/>
        <v>1Story</v>
      </c>
      <c r="I328" s="22">
        <f t="shared" si="75"/>
        <v>69.182127006168557</v>
      </c>
      <c r="J328" s="22" t="str">
        <f t="shared" si="77"/>
        <v>Below Average</v>
      </c>
      <c r="K328" s="22">
        <v>5</v>
      </c>
      <c r="L328" s="22" t="str">
        <f t="shared" si="78"/>
        <v>Low</v>
      </c>
      <c r="M328" s="22">
        <v>1993</v>
      </c>
      <c r="N328" s="22">
        <f t="shared" si="79"/>
        <v>0</v>
      </c>
      <c r="O328" s="22"/>
      <c r="P328" s="22">
        <v>1993</v>
      </c>
      <c r="Q328" s="22">
        <f t="shared" si="80"/>
        <v>0</v>
      </c>
      <c r="R328" s="23">
        <v>1719</v>
      </c>
      <c r="S328" s="23" t="s">
        <v>311</v>
      </c>
      <c r="T328" s="23" t="s">
        <v>369</v>
      </c>
      <c r="U328" s="24">
        <v>1719</v>
      </c>
      <c r="V328" s="24" t="str">
        <f t="shared" si="81"/>
        <v>no</v>
      </c>
      <c r="W328" s="24">
        <v>0</v>
      </c>
      <c r="X328" s="24" t="str">
        <f t="shared" si="82"/>
        <v>no</v>
      </c>
      <c r="Y328" s="24" t="s">
        <v>413</v>
      </c>
      <c r="Z328" s="24">
        <f t="shared" si="83"/>
        <v>1</v>
      </c>
      <c r="AA328" s="24">
        <v>1719</v>
      </c>
      <c r="AB328" s="24" t="s">
        <v>311</v>
      </c>
      <c r="AC328" s="24" t="s">
        <v>369</v>
      </c>
      <c r="AD328" s="25">
        <v>2</v>
      </c>
      <c r="AE328" s="25">
        <v>0</v>
      </c>
      <c r="AF328" s="25">
        <v>1</v>
      </c>
      <c r="AG328" s="25">
        <v>1</v>
      </c>
      <c r="AH328" s="25">
        <v>4</v>
      </c>
      <c r="AI328" s="25" t="s">
        <v>414</v>
      </c>
      <c r="AJ328" s="57">
        <v>6</v>
      </c>
      <c r="AK328" s="57" t="str">
        <f t="shared" si="84"/>
        <v>More</v>
      </c>
      <c r="AL328" s="57" t="s">
        <v>97</v>
      </c>
      <c r="AM328" s="57" t="str">
        <f t="shared" si="85"/>
        <v>High</v>
      </c>
      <c r="AN328" s="62">
        <v>2</v>
      </c>
      <c r="AO328" s="62" t="str">
        <f t="shared" si="86"/>
        <v>More</v>
      </c>
      <c r="AP328" s="62">
        <v>473</v>
      </c>
      <c r="AQ328" s="62" t="str">
        <f t="shared" si="87"/>
        <v>no</v>
      </c>
      <c r="AR328" s="62" t="str">
        <f t="shared" si="88"/>
        <v>Above Average</v>
      </c>
      <c r="AS328" s="64">
        <v>2</v>
      </c>
      <c r="AT328" s="68">
        <v>94.240837696335078</v>
      </c>
      <c r="AU328" s="68" t="str">
        <f t="shared" si="89"/>
        <v>Above Average</v>
      </c>
      <c r="AV328" s="66">
        <v>324000</v>
      </c>
      <c r="AW328" s="66">
        <v>3438</v>
      </c>
      <c r="AX328" s="66" t="s">
        <v>311</v>
      </c>
    </row>
    <row r="329" spans="1:50" customFormat="1" x14ac:dyDescent="0.2">
      <c r="A329">
        <v>328</v>
      </c>
      <c r="B329" s="12" t="s">
        <v>90</v>
      </c>
      <c r="C329" s="12" t="s">
        <v>90</v>
      </c>
      <c r="D329" s="12" t="s">
        <v>91</v>
      </c>
      <c r="E329" s="22">
        <v>6</v>
      </c>
      <c r="F329" s="22" t="s">
        <v>195</v>
      </c>
      <c r="G329" s="22" t="s">
        <v>115</v>
      </c>
      <c r="H329" s="22" t="str">
        <f t="shared" si="76"/>
        <v>1Story</v>
      </c>
      <c r="I329" s="22">
        <f t="shared" si="75"/>
        <v>69.182127006168557</v>
      </c>
      <c r="J329" s="22" t="str">
        <f t="shared" si="77"/>
        <v>Below Average</v>
      </c>
      <c r="K329" s="22">
        <v>5</v>
      </c>
      <c r="L329" s="22" t="str">
        <f t="shared" si="78"/>
        <v>Low</v>
      </c>
      <c r="M329" s="22">
        <v>1960</v>
      </c>
      <c r="N329" s="22">
        <f t="shared" si="79"/>
        <v>0</v>
      </c>
      <c r="O329" s="22"/>
      <c r="P329" s="22">
        <v>1960</v>
      </c>
      <c r="Q329" s="22">
        <f t="shared" si="80"/>
        <v>1</v>
      </c>
      <c r="R329" s="23">
        <v>1383</v>
      </c>
      <c r="S329" s="23" t="s">
        <v>311</v>
      </c>
      <c r="T329" s="23" t="s">
        <v>369</v>
      </c>
      <c r="U329" s="24">
        <v>1383</v>
      </c>
      <c r="V329" s="24" t="str">
        <f t="shared" si="81"/>
        <v>no</v>
      </c>
      <c r="W329" s="24">
        <v>0</v>
      </c>
      <c r="X329" s="24" t="str">
        <f t="shared" si="82"/>
        <v>no</v>
      </c>
      <c r="Y329" s="24" t="s">
        <v>413</v>
      </c>
      <c r="Z329" s="24">
        <f t="shared" si="83"/>
        <v>1</v>
      </c>
      <c r="AA329" s="24">
        <v>1383</v>
      </c>
      <c r="AB329" s="24" t="s">
        <v>311</v>
      </c>
      <c r="AC329" s="24" t="s">
        <v>370</v>
      </c>
      <c r="AD329" s="25">
        <v>0</v>
      </c>
      <c r="AE329" s="25">
        <v>0</v>
      </c>
      <c r="AF329" s="25">
        <v>1</v>
      </c>
      <c r="AG329" s="25">
        <v>1</v>
      </c>
      <c r="AH329" s="25">
        <v>2</v>
      </c>
      <c r="AI329" s="25" t="s">
        <v>415</v>
      </c>
      <c r="AJ329" s="57">
        <v>7</v>
      </c>
      <c r="AK329" s="57" t="str">
        <f t="shared" si="84"/>
        <v>More</v>
      </c>
      <c r="AL329" s="57" t="s">
        <v>98</v>
      </c>
      <c r="AM329" s="57" t="str">
        <f t="shared" si="85"/>
        <v>Low</v>
      </c>
      <c r="AN329" s="62">
        <v>1</v>
      </c>
      <c r="AO329" s="62" t="str">
        <f t="shared" si="86"/>
        <v>Less</v>
      </c>
      <c r="AP329" s="62">
        <v>292</v>
      </c>
      <c r="AQ329" s="62" t="str">
        <f t="shared" si="87"/>
        <v>no</v>
      </c>
      <c r="AR329" s="62" t="str">
        <f t="shared" si="88"/>
        <v>Below Average</v>
      </c>
      <c r="AS329" s="64">
        <v>0</v>
      </c>
      <c r="AT329" s="68">
        <v>52.512653651482282</v>
      </c>
      <c r="AU329" s="68" t="str">
        <f t="shared" si="89"/>
        <v>Below Average</v>
      </c>
      <c r="AV329" s="66">
        <v>145250</v>
      </c>
      <c r="AW329" s="66">
        <v>2766</v>
      </c>
      <c r="AX329" s="66" t="s">
        <v>311</v>
      </c>
    </row>
    <row r="330" spans="1:50" customFormat="1" x14ac:dyDescent="0.2">
      <c r="A330">
        <v>329</v>
      </c>
      <c r="B330" s="12" t="s">
        <v>139</v>
      </c>
      <c r="C330" s="12" t="s">
        <v>90</v>
      </c>
      <c r="D330" s="12" t="s">
        <v>91</v>
      </c>
      <c r="E330" s="22">
        <v>6</v>
      </c>
      <c r="F330" s="22" t="s">
        <v>195</v>
      </c>
      <c r="G330" s="22" t="s">
        <v>201</v>
      </c>
      <c r="H330" s="22" t="str">
        <f t="shared" si="76"/>
        <v>2Story</v>
      </c>
      <c r="I330" s="22">
        <f t="shared" si="75"/>
        <v>59.660197117901056</v>
      </c>
      <c r="J330" s="22" t="str">
        <f t="shared" si="77"/>
        <v>Below Average</v>
      </c>
      <c r="K330" s="22">
        <v>6</v>
      </c>
      <c r="L330" s="22" t="str">
        <f t="shared" si="78"/>
        <v>High</v>
      </c>
      <c r="M330" s="22">
        <v>1916</v>
      </c>
      <c r="N330" s="22">
        <f t="shared" si="79"/>
        <v>1</v>
      </c>
      <c r="O330" s="22"/>
      <c r="P330" s="22">
        <v>1994</v>
      </c>
      <c r="Q330" s="22">
        <f t="shared" si="80"/>
        <v>0</v>
      </c>
      <c r="R330" s="23">
        <v>844</v>
      </c>
      <c r="S330" s="23" t="s">
        <v>311</v>
      </c>
      <c r="T330" s="23" t="s">
        <v>370</v>
      </c>
      <c r="U330" s="24">
        <v>1445</v>
      </c>
      <c r="V330" s="24" t="str">
        <f t="shared" si="81"/>
        <v>no</v>
      </c>
      <c r="W330" s="24">
        <v>689</v>
      </c>
      <c r="X330" s="24" t="str">
        <f t="shared" si="82"/>
        <v>no</v>
      </c>
      <c r="Y330" s="24" t="s">
        <v>412</v>
      </c>
      <c r="Z330" s="24">
        <f t="shared" si="83"/>
        <v>0</v>
      </c>
      <c r="AA330" s="24">
        <v>2134</v>
      </c>
      <c r="AB330" s="24" t="s">
        <v>311</v>
      </c>
      <c r="AC330" s="24" t="s">
        <v>369</v>
      </c>
      <c r="AD330" s="25">
        <v>0</v>
      </c>
      <c r="AE330" s="25">
        <v>0</v>
      </c>
      <c r="AF330" s="25">
        <v>2</v>
      </c>
      <c r="AG330" s="25">
        <v>0</v>
      </c>
      <c r="AH330" s="25">
        <v>2</v>
      </c>
      <c r="AI330" s="25" t="s">
        <v>415</v>
      </c>
      <c r="AJ330" s="57">
        <v>10</v>
      </c>
      <c r="AK330" s="57" t="str">
        <f t="shared" si="84"/>
        <v>More</v>
      </c>
      <c r="AL330" s="57" t="s">
        <v>97</v>
      </c>
      <c r="AM330" s="57" t="str">
        <f t="shared" si="85"/>
        <v>High</v>
      </c>
      <c r="AN330" s="62">
        <v>2</v>
      </c>
      <c r="AO330" s="62" t="str">
        <f t="shared" si="86"/>
        <v>More</v>
      </c>
      <c r="AP330" s="62">
        <v>441</v>
      </c>
      <c r="AQ330" s="62" t="str">
        <f t="shared" si="87"/>
        <v>no</v>
      </c>
      <c r="AR330" s="62" t="str">
        <f t="shared" si="88"/>
        <v>Below Average</v>
      </c>
      <c r="AS330" s="64">
        <v>0</v>
      </c>
      <c r="AT330" s="68">
        <v>72.028206850235051</v>
      </c>
      <c r="AU330" s="68" t="str">
        <f t="shared" si="89"/>
        <v>Above Average</v>
      </c>
      <c r="AV330" s="66">
        <v>214500</v>
      </c>
      <c r="AW330" s="66">
        <v>2978</v>
      </c>
      <c r="AX330" s="66" t="s">
        <v>311</v>
      </c>
    </row>
    <row r="331" spans="1:50" customFormat="1" x14ac:dyDescent="0.2">
      <c r="A331">
        <v>330</v>
      </c>
      <c r="B331" s="12" t="s">
        <v>90</v>
      </c>
      <c r="C331" s="12" t="s">
        <v>90</v>
      </c>
      <c r="D331" s="12" t="s">
        <v>91</v>
      </c>
      <c r="E331" s="22">
        <v>5</v>
      </c>
      <c r="F331" s="22" t="s">
        <v>195</v>
      </c>
      <c r="G331" s="22" t="s">
        <v>92</v>
      </c>
      <c r="H331" s="22" t="str">
        <f t="shared" si="76"/>
        <v>2Story</v>
      </c>
      <c r="I331" s="22">
        <f t="shared" si="75"/>
        <v>75.988545402704759</v>
      </c>
      <c r="J331" s="22" t="str">
        <f t="shared" si="77"/>
        <v>Above Average</v>
      </c>
      <c r="K331" s="22">
        <v>5</v>
      </c>
      <c r="L331" s="22" t="str">
        <f t="shared" si="78"/>
        <v>Low</v>
      </c>
      <c r="M331" s="22">
        <v>1920</v>
      </c>
      <c r="N331" s="22">
        <f t="shared" si="79"/>
        <v>1</v>
      </c>
      <c r="O331" s="22"/>
      <c r="P331" s="22">
        <v>1950</v>
      </c>
      <c r="Q331" s="22">
        <f t="shared" si="80"/>
        <v>1</v>
      </c>
      <c r="R331" s="23">
        <v>596</v>
      </c>
      <c r="S331" s="23" t="s">
        <v>311</v>
      </c>
      <c r="T331" s="23" t="s">
        <v>370</v>
      </c>
      <c r="U331" s="24">
        <v>596</v>
      </c>
      <c r="V331" s="24" t="str">
        <f t="shared" si="81"/>
        <v>no</v>
      </c>
      <c r="W331" s="24">
        <v>596</v>
      </c>
      <c r="X331" s="24" t="str">
        <f t="shared" si="82"/>
        <v>no</v>
      </c>
      <c r="Y331" s="24" t="s">
        <v>412</v>
      </c>
      <c r="Z331" s="24">
        <f t="shared" si="83"/>
        <v>0</v>
      </c>
      <c r="AA331" s="24">
        <v>1192</v>
      </c>
      <c r="AB331" s="24" t="s">
        <v>311</v>
      </c>
      <c r="AC331" s="24" t="s">
        <v>370</v>
      </c>
      <c r="AD331" s="25">
        <v>0</v>
      </c>
      <c r="AE331" s="25">
        <v>0</v>
      </c>
      <c r="AF331" s="25">
        <v>1</v>
      </c>
      <c r="AG331" s="25">
        <v>0</v>
      </c>
      <c r="AH331" s="25">
        <v>1</v>
      </c>
      <c r="AI331" s="25" t="s">
        <v>415</v>
      </c>
      <c r="AJ331" s="57">
        <v>6</v>
      </c>
      <c r="AK331" s="57" t="str">
        <f t="shared" si="84"/>
        <v>More</v>
      </c>
      <c r="AL331" s="57" t="s">
        <v>98</v>
      </c>
      <c r="AM331" s="57" t="str">
        <f t="shared" si="85"/>
        <v>Low</v>
      </c>
      <c r="AN331" s="62">
        <v>1</v>
      </c>
      <c r="AO331" s="62" t="str">
        <f t="shared" si="86"/>
        <v>Less</v>
      </c>
      <c r="AP331" s="62">
        <v>189</v>
      </c>
      <c r="AQ331" s="62" t="str">
        <f t="shared" si="87"/>
        <v>no</v>
      </c>
      <c r="AR331" s="62" t="str">
        <f t="shared" si="88"/>
        <v>Below Average</v>
      </c>
      <c r="AS331" s="64">
        <v>0</v>
      </c>
      <c r="AT331" s="68">
        <v>43.624161073825505</v>
      </c>
      <c r="AU331" s="68" t="str">
        <f t="shared" si="89"/>
        <v>Below Average</v>
      </c>
      <c r="AV331" s="66">
        <v>78000</v>
      </c>
      <c r="AW331" s="66">
        <v>1788</v>
      </c>
      <c r="AX331" s="66" t="s">
        <v>311</v>
      </c>
    </row>
    <row r="332" spans="1:50" customFormat="1" x14ac:dyDescent="0.2">
      <c r="A332">
        <v>331</v>
      </c>
      <c r="B332" s="12" t="s">
        <v>90</v>
      </c>
      <c r="C332" s="12" t="s">
        <v>90</v>
      </c>
      <c r="D332" s="12" t="s">
        <v>167</v>
      </c>
      <c r="E332" s="22">
        <v>5</v>
      </c>
      <c r="F332" s="22" t="s">
        <v>195</v>
      </c>
      <c r="G332" s="22" t="s">
        <v>115</v>
      </c>
      <c r="H332" s="22" t="str">
        <f t="shared" si="76"/>
        <v>1Story</v>
      </c>
      <c r="I332" s="22">
        <f t="shared" si="75"/>
        <v>69.182127006168557</v>
      </c>
      <c r="J332" s="22" t="str">
        <f t="shared" si="77"/>
        <v>Below Average</v>
      </c>
      <c r="K332" s="22">
        <v>4</v>
      </c>
      <c r="L332" s="22" t="str">
        <f t="shared" si="78"/>
        <v>Low</v>
      </c>
      <c r="M332" s="22">
        <v>1964</v>
      </c>
      <c r="N332" s="22">
        <f t="shared" si="79"/>
        <v>0</v>
      </c>
      <c r="O332" s="22"/>
      <c r="P332" s="22">
        <v>1964</v>
      </c>
      <c r="Q332" s="22">
        <f t="shared" si="80"/>
        <v>0</v>
      </c>
      <c r="R332" s="23">
        <v>1728</v>
      </c>
      <c r="S332" s="23" t="s">
        <v>311</v>
      </c>
      <c r="T332" s="23" t="s">
        <v>369</v>
      </c>
      <c r="U332" s="24">
        <v>1728</v>
      </c>
      <c r="V332" s="24" t="str">
        <f t="shared" si="81"/>
        <v>no</v>
      </c>
      <c r="W332" s="24">
        <v>0</v>
      </c>
      <c r="X332" s="24" t="str">
        <f t="shared" si="82"/>
        <v>no</v>
      </c>
      <c r="Y332" s="24" t="s">
        <v>413</v>
      </c>
      <c r="Z332" s="24">
        <f t="shared" si="83"/>
        <v>0</v>
      </c>
      <c r="AA332" s="24">
        <v>1728</v>
      </c>
      <c r="AB332" s="24" t="s">
        <v>311</v>
      </c>
      <c r="AC332" s="24" t="s">
        <v>369</v>
      </c>
      <c r="AD332" s="25">
        <v>0</v>
      </c>
      <c r="AE332" s="25">
        <v>1</v>
      </c>
      <c r="AF332" s="25">
        <v>2</v>
      </c>
      <c r="AG332" s="25">
        <v>0</v>
      </c>
      <c r="AH332" s="25">
        <v>3</v>
      </c>
      <c r="AI332" s="25" t="s">
        <v>414</v>
      </c>
      <c r="AJ332" s="57">
        <v>10</v>
      </c>
      <c r="AK332" s="57" t="str">
        <f t="shared" si="84"/>
        <v>More</v>
      </c>
      <c r="AL332" s="57" t="s">
        <v>98</v>
      </c>
      <c r="AM332" s="57" t="str">
        <f t="shared" si="85"/>
        <v>Low</v>
      </c>
      <c r="AN332" s="62">
        <v>1</v>
      </c>
      <c r="AO332" s="62" t="str">
        <f t="shared" si="86"/>
        <v>Less</v>
      </c>
      <c r="AP332" s="62">
        <v>352</v>
      </c>
      <c r="AQ332" s="62" t="str">
        <f t="shared" si="87"/>
        <v>no</v>
      </c>
      <c r="AR332" s="62" t="str">
        <f t="shared" si="88"/>
        <v>Below Average</v>
      </c>
      <c r="AS332" s="64">
        <v>0</v>
      </c>
      <c r="AT332" s="68">
        <v>34.432870370370374</v>
      </c>
      <c r="AU332" s="68" t="str">
        <f t="shared" si="89"/>
        <v>Below Average</v>
      </c>
      <c r="AV332" s="66">
        <v>119000</v>
      </c>
      <c r="AW332" s="66">
        <v>3456</v>
      </c>
      <c r="AX332" s="66" t="s">
        <v>311</v>
      </c>
    </row>
    <row r="333" spans="1:50" customFormat="1" x14ac:dyDescent="0.2">
      <c r="A333">
        <v>332</v>
      </c>
      <c r="B333" s="12" t="s">
        <v>90</v>
      </c>
      <c r="C333" s="12" t="s">
        <v>90</v>
      </c>
      <c r="D333" s="12" t="s">
        <v>91</v>
      </c>
      <c r="E333" s="22">
        <v>5</v>
      </c>
      <c r="F333" s="22" t="s">
        <v>195</v>
      </c>
      <c r="G333" s="22" t="s">
        <v>115</v>
      </c>
      <c r="H333" s="22" t="str">
        <f t="shared" si="76"/>
        <v>1Story</v>
      </c>
      <c r="I333" s="22">
        <f t="shared" si="75"/>
        <v>69.182127006168557</v>
      </c>
      <c r="J333" s="22" t="str">
        <f t="shared" si="77"/>
        <v>Below Average</v>
      </c>
      <c r="K333" s="22">
        <v>6</v>
      </c>
      <c r="L333" s="22" t="str">
        <f t="shared" si="78"/>
        <v>High</v>
      </c>
      <c r="M333" s="22">
        <v>1958</v>
      </c>
      <c r="N333" s="22">
        <f t="shared" si="79"/>
        <v>0</v>
      </c>
      <c r="O333" s="22"/>
      <c r="P333" s="22">
        <v>1992</v>
      </c>
      <c r="Q333" s="22">
        <f t="shared" si="80"/>
        <v>0</v>
      </c>
      <c r="R333" s="23">
        <v>1056</v>
      </c>
      <c r="S333" s="23" t="s">
        <v>311</v>
      </c>
      <c r="T333" s="23" t="s">
        <v>370</v>
      </c>
      <c r="U333" s="24">
        <v>1056</v>
      </c>
      <c r="V333" s="24" t="str">
        <f t="shared" si="81"/>
        <v>no</v>
      </c>
      <c r="W333" s="24">
        <v>0</v>
      </c>
      <c r="X333" s="24" t="str">
        <f t="shared" si="82"/>
        <v>no</v>
      </c>
      <c r="Y333" s="24" t="s">
        <v>413</v>
      </c>
      <c r="Z333" s="24">
        <f t="shared" si="83"/>
        <v>0</v>
      </c>
      <c r="AA333" s="24">
        <v>1056</v>
      </c>
      <c r="AB333" s="24" t="s">
        <v>311</v>
      </c>
      <c r="AC333" s="24" t="s">
        <v>370</v>
      </c>
      <c r="AD333" s="25">
        <v>1</v>
      </c>
      <c r="AE333" s="25">
        <v>0</v>
      </c>
      <c r="AF333" s="25">
        <v>1</v>
      </c>
      <c r="AG333" s="25">
        <v>0</v>
      </c>
      <c r="AH333" s="25">
        <v>2</v>
      </c>
      <c r="AI333" s="25" t="s">
        <v>415</v>
      </c>
      <c r="AJ333" s="57">
        <v>6</v>
      </c>
      <c r="AK333" s="57" t="str">
        <f t="shared" si="84"/>
        <v>More</v>
      </c>
      <c r="AL333" s="57" t="s">
        <v>98</v>
      </c>
      <c r="AM333" s="57" t="str">
        <f t="shared" si="85"/>
        <v>Low</v>
      </c>
      <c r="AN333" s="62">
        <v>1</v>
      </c>
      <c r="AO333" s="62" t="str">
        <f t="shared" si="86"/>
        <v>Less</v>
      </c>
      <c r="AP333" s="62">
        <v>308</v>
      </c>
      <c r="AQ333" s="62" t="str">
        <f t="shared" si="87"/>
        <v>no</v>
      </c>
      <c r="AR333" s="62" t="str">
        <f t="shared" si="88"/>
        <v>Below Average</v>
      </c>
      <c r="AS333" s="64">
        <v>0</v>
      </c>
      <c r="AT333" s="68">
        <v>65.814393939393938</v>
      </c>
      <c r="AU333" s="68" t="str">
        <f t="shared" si="89"/>
        <v>Below Average</v>
      </c>
      <c r="AV333" s="66">
        <v>139000</v>
      </c>
      <c r="AW333" s="66">
        <v>2112</v>
      </c>
      <c r="AX333" s="66" t="s">
        <v>311</v>
      </c>
    </row>
    <row r="334" spans="1:50" customFormat="1" x14ac:dyDescent="0.2">
      <c r="A334">
        <v>333</v>
      </c>
      <c r="B334" s="12" t="s">
        <v>90</v>
      </c>
      <c r="C334" s="12" t="s">
        <v>90</v>
      </c>
      <c r="D334" s="12" t="s">
        <v>91</v>
      </c>
      <c r="E334" s="22">
        <v>8</v>
      </c>
      <c r="F334" s="22" t="s">
        <v>411</v>
      </c>
      <c r="G334" s="22" t="s">
        <v>115</v>
      </c>
      <c r="H334" s="22" t="str">
        <f t="shared" si="76"/>
        <v>1Story</v>
      </c>
      <c r="I334" s="22">
        <f t="shared" si="75"/>
        <v>69.182127006168557</v>
      </c>
      <c r="J334" s="22" t="str">
        <f t="shared" si="77"/>
        <v>Below Average</v>
      </c>
      <c r="K334" s="22">
        <v>5</v>
      </c>
      <c r="L334" s="22" t="str">
        <f t="shared" si="78"/>
        <v>Low</v>
      </c>
      <c r="M334" s="22">
        <v>2003</v>
      </c>
      <c r="N334" s="22">
        <f t="shared" si="79"/>
        <v>0</v>
      </c>
      <c r="O334" s="22"/>
      <c r="P334" s="22">
        <v>2004</v>
      </c>
      <c r="Q334" s="22">
        <f t="shared" si="80"/>
        <v>0</v>
      </c>
      <c r="R334" s="23">
        <v>3206</v>
      </c>
      <c r="S334" s="23" t="s">
        <v>313</v>
      </c>
      <c r="T334" s="23" t="s">
        <v>369</v>
      </c>
      <c r="U334" s="24">
        <v>1629</v>
      </c>
      <c r="V334" s="24" t="str">
        <f t="shared" si="81"/>
        <v>no</v>
      </c>
      <c r="W334" s="24">
        <v>0</v>
      </c>
      <c r="X334" s="24" t="str">
        <f t="shared" si="82"/>
        <v>no</v>
      </c>
      <c r="Y334" s="24" t="s">
        <v>413</v>
      </c>
      <c r="Z334" s="24">
        <f t="shared" si="83"/>
        <v>1</v>
      </c>
      <c r="AA334" s="24">
        <v>1629</v>
      </c>
      <c r="AB334" s="24" t="s">
        <v>311</v>
      </c>
      <c r="AC334" s="24" t="s">
        <v>369</v>
      </c>
      <c r="AD334" s="25">
        <v>1</v>
      </c>
      <c r="AE334" s="25">
        <v>0</v>
      </c>
      <c r="AF334" s="25">
        <v>2</v>
      </c>
      <c r="AG334" s="25">
        <v>0</v>
      </c>
      <c r="AH334" s="25">
        <v>3</v>
      </c>
      <c r="AI334" s="25" t="s">
        <v>414</v>
      </c>
      <c r="AJ334" s="57">
        <v>7</v>
      </c>
      <c r="AK334" s="57" t="str">
        <f t="shared" si="84"/>
        <v>More</v>
      </c>
      <c r="AL334" s="57" t="s">
        <v>97</v>
      </c>
      <c r="AM334" s="57" t="str">
        <f t="shared" si="85"/>
        <v>High</v>
      </c>
      <c r="AN334" s="62">
        <v>3</v>
      </c>
      <c r="AO334" s="62" t="str">
        <f t="shared" si="86"/>
        <v>More</v>
      </c>
      <c r="AP334" s="62">
        <v>880</v>
      </c>
      <c r="AQ334" s="62" t="str">
        <f t="shared" si="87"/>
        <v>no</v>
      </c>
      <c r="AR334" s="62" t="str">
        <f t="shared" si="88"/>
        <v>Above Average</v>
      </c>
      <c r="AS334" s="64">
        <v>1</v>
      </c>
      <c r="AT334" s="68">
        <v>58.738366080661841</v>
      </c>
      <c r="AU334" s="68" t="str">
        <f t="shared" si="89"/>
        <v>Below Average</v>
      </c>
      <c r="AV334" s="66">
        <v>284000</v>
      </c>
      <c r="AW334" s="66">
        <v>4835</v>
      </c>
      <c r="AX334" s="66" t="s">
        <v>313</v>
      </c>
    </row>
    <row r="335" spans="1:50" customFormat="1" x14ac:dyDescent="0.2">
      <c r="A335">
        <v>334</v>
      </c>
      <c r="B335" s="12" t="s">
        <v>90</v>
      </c>
      <c r="C335" s="12" t="s">
        <v>90</v>
      </c>
      <c r="D335" s="12" t="s">
        <v>179</v>
      </c>
      <c r="E335" s="22">
        <v>7</v>
      </c>
      <c r="F335" s="22" t="s">
        <v>411</v>
      </c>
      <c r="G335" s="22" t="s">
        <v>115</v>
      </c>
      <c r="H335" s="22" t="str">
        <f t="shared" si="76"/>
        <v>1Story</v>
      </c>
      <c r="I335" s="22">
        <f t="shared" si="75"/>
        <v>69.182127006168557</v>
      </c>
      <c r="J335" s="22" t="str">
        <f t="shared" si="77"/>
        <v>Below Average</v>
      </c>
      <c r="K335" s="22">
        <v>5</v>
      </c>
      <c r="L335" s="22" t="str">
        <f t="shared" si="78"/>
        <v>Low</v>
      </c>
      <c r="M335" s="22">
        <v>2004</v>
      </c>
      <c r="N335" s="22">
        <f t="shared" si="79"/>
        <v>0</v>
      </c>
      <c r="O335" s="22"/>
      <c r="P335" s="22">
        <v>2004</v>
      </c>
      <c r="Q335" s="22">
        <f t="shared" si="80"/>
        <v>0</v>
      </c>
      <c r="R335" s="23">
        <v>1358</v>
      </c>
      <c r="S335" s="23" t="s">
        <v>311</v>
      </c>
      <c r="T335" s="23" t="s">
        <v>369</v>
      </c>
      <c r="U335" s="24">
        <v>1358</v>
      </c>
      <c r="V335" s="24" t="str">
        <f t="shared" si="81"/>
        <v>no</v>
      </c>
      <c r="W335" s="24">
        <v>0</v>
      </c>
      <c r="X335" s="24" t="str">
        <f t="shared" si="82"/>
        <v>no</v>
      </c>
      <c r="Y335" s="24" t="s">
        <v>413</v>
      </c>
      <c r="Z335" s="24">
        <f t="shared" si="83"/>
        <v>0</v>
      </c>
      <c r="AA335" s="24">
        <v>1358</v>
      </c>
      <c r="AB335" s="24" t="s">
        <v>311</v>
      </c>
      <c r="AC335" s="24" t="s">
        <v>370</v>
      </c>
      <c r="AD335" s="25">
        <v>1</v>
      </c>
      <c r="AE335" s="25">
        <v>0</v>
      </c>
      <c r="AF335" s="25">
        <v>2</v>
      </c>
      <c r="AG335" s="25">
        <v>0</v>
      </c>
      <c r="AH335" s="25">
        <v>3</v>
      </c>
      <c r="AI335" s="25" t="s">
        <v>414</v>
      </c>
      <c r="AJ335" s="57">
        <v>6</v>
      </c>
      <c r="AK335" s="57" t="str">
        <f t="shared" si="84"/>
        <v>More</v>
      </c>
      <c r="AL335" s="57" t="s">
        <v>97</v>
      </c>
      <c r="AM335" s="57" t="str">
        <f t="shared" si="85"/>
        <v>High</v>
      </c>
      <c r="AN335" s="62">
        <v>2</v>
      </c>
      <c r="AO335" s="62" t="str">
        <f t="shared" si="86"/>
        <v>More</v>
      </c>
      <c r="AP335" s="62">
        <v>484</v>
      </c>
      <c r="AQ335" s="62" t="str">
        <f t="shared" si="87"/>
        <v>no</v>
      </c>
      <c r="AR335" s="62" t="str">
        <f t="shared" si="88"/>
        <v>Above Average</v>
      </c>
      <c r="AS335" s="64">
        <v>1</v>
      </c>
      <c r="AT335" s="68">
        <v>76.215022091310757</v>
      </c>
      <c r="AU335" s="68" t="str">
        <f t="shared" si="89"/>
        <v>Above Average</v>
      </c>
      <c r="AV335" s="66">
        <v>207000</v>
      </c>
      <c r="AW335" s="66">
        <v>2716</v>
      </c>
      <c r="AX335" s="66" t="s">
        <v>311</v>
      </c>
    </row>
    <row r="336" spans="1:50" customFormat="1" x14ac:dyDescent="0.2">
      <c r="A336">
        <v>335</v>
      </c>
      <c r="B336" s="12" t="s">
        <v>90</v>
      </c>
      <c r="C336" s="12" t="s">
        <v>90</v>
      </c>
      <c r="D336" s="12" t="s">
        <v>91</v>
      </c>
      <c r="E336" s="22">
        <v>6</v>
      </c>
      <c r="F336" s="22" t="s">
        <v>195</v>
      </c>
      <c r="G336" s="22" t="s">
        <v>92</v>
      </c>
      <c r="H336" s="22" t="str">
        <f t="shared" si="76"/>
        <v>2Story</v>
      </c>
      <c r="I336" s="22">
        <f t="shared" si="75"/>
        <v>75.988545402704759</v>
      </c>
      <c r="J336" s="22" t="str">
        <f t="shared" si="77"/>
        <v>Above Average</v>
      </c>
      <c r="K336" s="22">
        <v>5</v>
      </c>
      <c r="L336" s="22" t="str">
        <f t="shared" si="78"/>
        <v>Low</v>
      </c>
      <c r="M336" s="22">
        <v>1998</v>
      </c>
      <c r="N336" s="22">
        <f t="shared" si="79"/>
        <v>0</v>
      </c>
      <c r="O336" s="22"/>
      <c r="P336" s="22">
        <v>1998</v>
      </c>
      <c r="Q336" s="22">
        <f t="shared" si="80"/>
        <v>0</v>
      </c>
      <c r="R336" s="23">
        <v>943</v>
      </c>
      <c r="S336" s="23" t="s">
        <v>311</v>
      </c>
      <c r="T336" s="23" t="s">
        <v>370</v>
      </c>
      <c r="U336" s="24">
        <v>943</v>
      </c>
      <c r="V336" s="24" t="str">
        <f t="shared" si="81"/>
        <v>no</v>
      </c>
      <c r="W336" s="24">
        <v>695</v>
      </c>
      <c r="X336" s="24" t="str">
        <f t="shared" si="82"/>
        <v>no</v>
      </c>
      <c r="Y336" s="24" t="s">
        <v>412</v>
      </c>
      <c r="Z336" s="24">
        <f t="shared" si="83"/>
        <v>0</v>
      </c>
      <c r="AA336" s="24">
        <v>1638</v>
      </c>
      <c r="AB336" s="24" t="s">
        <v>311</v>
      </c>
      <c r="AC336" s="24" t="s">
        <v>369</v>
      </c>
      <c r="AD336" s="25">
        <v>1</v>
      </c>
      <c r="AE336" s="25">
        <v>0</v>
      </c>
      <c r="AF336" s="25">
        <v>2</v>
      </c>
      <c r="AG336" s="25">
        <v>1</v>
      </c>
      <c r="AH336" s="25">
        <v>4</v>
      </c>
      <c r="AI336" s="25" t="s">
        <v>414</v>
      </c>
      <c r="AJ336" s="57">
        <v>7</v>
      </c>
      <c r="AK336" s="57" t="str">
        <f t="shared" si="84"/>
        <v>More</v>
      </c>
      <c r="AL336" s="57" t="s">
        <v>98</v>
      </c>
      <c r="AM336" s="57" t="str">
        <f t="shared" si="85"/>
        <v>Low</v>
      </c>
      <c r="AN336" s="62">
        <v>2</v>
      </c>
      <c r="AO336" s="62" t="str">
        <f t="shared" si="86"/>
        <v>More</v>
      </c>
      <c r="AP336" s="62">
        <v>472</v>
      </c>
      <c r="AQ336" s="62" t="str">
        <f t="shared" si="87"/>
        <v>no</v>
      </c>
      <c r="AR336" s="62" t="str">
        <f t="shared" si="88"/>
        <v>Below Average</v>
      </c>
      <c r="AS336" s="64">
        <v>2</v>
      </c>
      <c r="AT336" s="68">
        <v>74.38977140643162</v>
      </c>
      <c r="AU336" s="68" t="str">
        <f t="shared" si="89"/>
        <v>Above Average</v>
      </c>
      <c r="AV336" s="66">
        <v>192000</v>
      </c>
      <c r="AW336" s="66">
        <v>2581</v>
      </c>
      <c r="AX336" s="66" t="s">
        <v>311</v>
      </c>
    </row>
    <row r="337" spans="1:50" customFormat="1" x14ac:dyDescent="0.2">
      <c r="A337">
        <v>336</v>
      </c>
      <c r="B337" s="12" t="s">
        <v>90</v>
      </c>
      <c r="C337" s="12" t="s">
        <v>90</v>
      </c>
      <c r="D337" s="12" t="s">
        <v>149</v>
      </c>
      <c r="E337" s="22">
        <v>5</v>
      </c>
      <c r="F337" s="22" t="s">
        <v>195</v>
      </c>
      <c r="G337" s="22" t="s">
        <v>132</v>
      </c>
      <c r="H337" s="22" t="str">
        <f t="shared" si="76"/>
        <v>1Story</v>
      </c>
      <c r="I337" s="22">
        <f t="shared" si="75"/>
        <v>59.315963337771507</v>
      </c>
      <c r="J337" s="22" t="str">
        <f t="shared" si="77"/>
        <v>Below Average</v>
      </c>
      <c r="K337" s="22">
        <v>6</v>
      </c>
      <c r="L337" s="22" t="str">
        <f t="shared" si="78"/>
        <v>High</v>
      </c>
      <c r="M337" s="22">
        <v>1965</v>
      </c>
      <c r="N337" s="22">
        <f t="shared" si="79"/>
        <v>0</v>
      </c>
      <c r="O337" s="22"/>
      <c r="P337" s="22">
        <v>1965</v>
      </c>
      <c r="Q337" s="22">
        <f t="shared" si="80"/>
        <v>0</v>
      </c>
      <c r="R337" s="23">
        <v>1499</v>
      </c>
      <c r="S337" s="23" t="s">
        <v>311</v>
      </c>
      <c r="T337" s="23" t="s">
        <v>369</v>
      </c>
      <c r="U337" s="24">
        <v>1619</v>
      </c>
      <c r="V337" s="24" t="str">
        <f t="shared" si="81"/>
        <v>no</v>
      </c>
      <c r="W337" s="24">
        <v>167</v>
      </c>
      <c r="X337" s="24" t="str">
        <f t="shared" si="82"/>
        <v>no</v>
      </c>
      <c r="Y337" s="24" t="s">
        <v>412</v>
      </c>
      <c r="Z337" s="24">
        <f t="shared" si="83"/>
        <v>0</v>
      </c>
      <c r="AA337" s="24">
        <v>1786</v>
      </c>
      <c r="AB337" s="24" t="s">
        <v>311</v>
      </c>
      <c r="AC337" s="24" t="s">
        <v>369</v>
      </c>
      <c r="AD337" s="25">
        <v>2</v>
      </c>
      <c r="AE337" s="25">
        <v>0</v>
      </c>
      <c r="AF337" s="25">
        <v>2</v>
      </c>
      <c r="AG337" s="25">
        <v>0</v>
      </c>
      <c r="AH337" s="25">
        <v>4</v>
      </c>
      <c r="AI337" s="25" t="s">
        <v>414</v>
      </c>
      <c r="AJ337" s="57">
        <v>7</v>
      </c>
      <c r="AK337" s="57" t="str">
        <f t="shared" si="84"/>
        <v>More</v>
      </c>
      <c r="AL337" s="57" t="s">
        <v>98</v>
      </c>
      <c r="AM337" s="57" t="str">
        <f t="shared" si="85"/>
        <v>Low</v>
      </c>
      <c r="AN337" s="62">
        <v>2</v>
      </c>
      <c r="AO337" s="62" t="str">
        <f t="shared" si="86"/>
        <v>More</v>
      </c>
      <c r="AP337" s="62">
        <v>529</v>
      </c>
      <c r="AQ337" s="62" t="str">
        <f t="shared" si="87"/>
        <v>no</v>
      </c>
      <c r="AR337" s="62" t="str">
        <f t="shared" si="88"/>
        <v>Above Average</v>
      </c>
      <c r="AS337" s="64">
        <v>2</v>
      </c>
      <c r="AT337" s="68">
        <v>69.695585996955856</v>
      </c>
      <c r="AU337" s="68" t="str">
        <f t="shared" si="89"/>
        <v>Below Average</v>
      </c>
      <c r="AV337" s="66">
        <v>228950</v>
      </c>
      <c r="AW337" s="66">
        <v>3285</v>
      </c>
      <c r="AX337" s="66" t="s">
        <v>311</v>
      </c>
    </row>
    <row r="338" spans="1:50" customFormat="1" x14ac:dyDescent="0.2">
      <c r="A338">
        <v>337</v>
      </c>
      <c r="B338" s="12" t="s">
        <v>90</v>
      </c>
      <c r="C338" s="12" t="s">
        <v>90</v>
      </c>
      <c r="D338" s="12" t="s">
        <v>91</v>
      </c>
      <c r="E338" s="22">
        <v>9</v>
      </c>
      <c r="F338" s="22" t="s">
        <v>411</v>
      </c>
      <c r="G338" s="22" t="s">
        <v>115</v>
      </c>
      <c r="H338" s="22" t="str">
        <f t="shared" si="76"/>
        <v>1Story</v>
      </c>
      <c r="I338" s="22">
        <f t="shared" si="75"/>
        <v>69.182127006168557</v>
      </c>
      <c r="J338" s="22" t="str">
        <f t="shared" si="77"/>
        <v>Below Average</v>
      </c>
      <c r="K338" s="22">
        <v>5</v>
      </c>
      <c r="L338" s="22" t="str">
        <f t="shared" si="78"/>
        <v>Low</v>
      </c>
      <c r="M338" s="22">
        <v>2005</v>
      </c>
      <c r="N338" s="22">
        <f t="shared" si="79"/>
        <v>0</v>
      </c>
      <c r="O338" s="22"/>
      <c r="P338" s="22">
        <v>2006</v>
      </c>
      <c r="Q338" s="22">
        <f t="shared" si="80"/>
        <v>0</v>
      </c>
      <c r="R338" s="23">
        <v>1922</v>
      </c>
      <c r="S338" s="23" t="s">
        <v>311</v>
      </c>
      <c r="T338" s="23" t="s">
        <v>369</v>
      </c>
      <c r="U338" s="24">
        <v>1922</v>
      </c>
      <c r="V338" s="24" t="str">
        <f t="shared" si="81"/>
        <v>no</v>
      </c>
      <c r="W338" s="24">
        <v>0</v>
      </c>
      <c r="X338" s="24" t="str">
        <f t="shared" si="82"/>
        <v>no</v>
      </c>
      <c r="Y338" s="24" t="s">
        <v>413</v>
      </c>
      <c r="Z338" s="24">
        <f t="shared" si="83"/>
        <v>1</v>
      </c>
      <c r="AA338" s="24">
        <v>1922</v>
      </c>
      <c r="AB338" s="24" t="s">
        <v>311</v>
      </c>
      <c r="AC338" s="24" t="s">
        <v>369</v>
      </c>
      <c r="AD338" s="25">
        <v>1</v>
      </c>
      <c r="AE338" s="25">
        <v>0</v>
      </c>
      <c r="AF338" s="25">
        <v>2</v>
      </c>
      <c r="AG338" s="25">
        <v>0</v>
      </c>
      <c r="AH338" s="25">
        <v>3</v>
      </c>
      <c r="AI338" s="25" t="s">
        <v>414</v>
      </c>
      <c r="AJ338" s="57">
        <v>8</v>
      </c>
      <c r="AK338" s="57" t="str">
        <f t="shared" si="84"/>
        <v>More</v>
      </c>
      <c r="AL338" s="57" t="s">
        <v>97</v>
      </c>
      <c r="AM338" s="57" t="str">
        <f t="shared" si="85"/>
        <v>High</v>
      </c>
      <c r="AN338" s="62">
        <v>3</v>
      </c>
      <c r="AO338" s="62" t="str">
        <f t="shared" si="86"/>
        <v>More</v>
      </c>
      <c r="AP338" s="62">
        <v>676</v>
      </c>
      <c r="AQ338" s="62" t="str">
        <f t="shared" si="87"/>
        <v>no</v>
      </c>
      <c r="AR338" s="62" t="str">
        <f t="shared" si="88"/>
        <v>Above Average</v>
      </c>
      <c r="AS338" s="64">
        <v>1</v>
      </c>
      <c r="AT338" s="68">
        <v>98.185744016649323</v>
      </c>
      <c r="AU338" s="68" t="str">
        <f t="shared" si="89"/>
        <v>Above Average</v>
      </c>
      <c r="AV338" s="66">
        <v>377426</v>
      </c>
      <c r="AW338" s="66">
        <v>3844</v>
      </c>
      <c r="AX338" s="66" t="s">
        <v>311</v>
      </c>
    </row>
    <row r="339" spans="1:50" customFormat="1" x14ac:dyDescent="0.2">
      <c r="A339">
        <v>338</v>
      </c>
      <c r="B339" s="12" t="s">
        <v>90</v>
      </c>
      <c r="C339" s="12" t="s">
        <v>90</v>
      </c>
      <c r="D339" s="12" t="s">
        <v>91</v>
      </c>
      <c r="E339" s="22">
        <v>7</v>
      </c>
      <c r="F339" s="22" t="s">
        <v>411</v>
      </c>
      <c r="G339" s="22" t="s">
        <v>115</v>
      </c>
      <c r="H339" s="22" t="str">
        <f t="shared" si="76"/>
        <v>1Story</v>
      </c>
      <c r="I339" s="22">
        <f t="shared" si="75"/>
        <v>69.182127006168557</v>
      </c>
      <c r="J339" s="22" t="str">
        <f t="shared" si="77"/>
        <v>Below Average</v>
      </c>
      <c r="K339" s="22">
        <v>5</v>
      </c>
      <c r="L339" s="22" t="str">
        <f t="shared" si="78"/>
        <v>Low</v>
      </c>
      <c r="M339" s="22">
        <v>2002</v>
      </c>
      <c r="N339" s="22">
        <f t="shared" si="79"/>
        <v>0</v>
      </c>
      <c r="O339" s="22"/>
      <c r="P339" s="22">
        <v>2003</v>
      </c>
      <c r="Q339" s="22">
        <f t="shared" si="80"/>
        <v>0</v>
      </c>
      <c r="R339" s="23">
        <v>1536</v>
      </c>
      <c r="S339" s="23" t="s">
        <v>311</v>
      </c>
      <c r="T339" s="23" t="s">
        <v>369</v>
      </c>
      <c r="U339" s="24">
        <v>1536</v>
      </c>
      <c r="V339" s="24" t="str">
        <f t="shared" si="81"/>
        <v>no</v>
      </c>
      <c r="W339" s="24">
        <v>0</v>
      </c>
      <c r="X339" s="24" t="str">
        <f t="shared" si="82"/>
        <v>no</v>
      </c>
      <c r="Y339" s="24" t="s">
        <v>413</v>
      </c>
      <c r="Z339" s="24">
        <f t="shared" si="83"/>
        <v>1</v>
      </c>
      <c r="AA339" s="24">
        <v>1536</v>
      </c>
      <c r="AB339" s="24" t="s">
        <v>311</v>
      </c>
      <c r="AC339" s="24" t="s">
        <v>369</v>
      </c>
      <c r="AD339" s="25">
        <v>1</v>
      </c>
      <c r="AE339" s="25">
        <v>0</v>
      </c>
      <c r="AF339" s="25">
        <v>2</v>
      </c>
      <c r="AG339" s="25">
        <v>0</v>
      </c>
      <c r="AH339" s="25">
        <v>3</v>
      </c>
      <c r="AI339" s="25" t="s">
        <v>414</v>
      </c>
      <c r="AJ339" s="57">
        <v>7</v>
      </c>
      <c r="AK339" s="57" t="str">
        <f t="shared" si="84"/>
        <v>More</v>
      </c>
      <c r="AL339" s="57" t="s">
        <v>97</v>
      </c>
      <c r="AM339" s="57" t="str">
        <f t="shared" si="85"/>
        <v>High</v>
      </c>
      <c r="AN339" s="62">
        <v>2</v>
      </c>
      <c r="AO339" s="62" t="str">
        <f t="shared" si="86"/>
        <v>More</v>
      </c>
      <c r="AP339" s="62">
        <v>532</v>
      </c>
      <c r="AQ339" s="62" t="str">
        <f t="shared" si="87"/>
        <v>no</v>
      </c>
      <c r="AR339" s="62" t="str">
        <f t="shared" si="88"/>
        <v>Above Average</v>
      </c>
      <c r="AS339" s="64">
        <v>0</v>
      </c>
      <c r="AT339" s="68">
        <v>69.661458333333329</v>
      </c>
      <c r="AU339" s="68" t="str">
        <f t="shared" si="89"/>
        <v>Below Average</v>
      </c>
      <c r="AV339" s="66">
        <v>214000</v>
      </c>
      <c r="AW339" s="66">
        <v>3072</v>
      </c>
      <c r="AX339" s="66" t="s">
        <v>311</v>
      </c>
    </row>
    <row r="340" spans="1:50" customFormat="1" x14ac:dyDescent="0.2">
      <c r="A340">
        <v>339</v>
      </c>
      <c r="B340" s="12" t="s">
        <v>90</v>
      </c>
      <c r="C340" s="12" t="s">
        <v>90</v>
      </c>
      <c r="D340" s="12" t="s">
        <v>91</v>
      </c>
      <c r="E340" s="22">
        <v>7</v>
      </c>
      <c r="F340" s="22" t="s">
        <v>411</v>
      </c>
      <c r="G340" s="22" t="s">
        <v>115</v>
      </c>
      <c r="H340" s="22" t="str">
        <f t="shared" si="76"/>
        <v>1Story</v>
      </c>
      <c r="I340" s="22">
        <f t="shared" si="75"/>
        <v>69.182127006168557</v>
      </c>
      <c r="J340" s="22" t="str">
        <f t="shared" si="77"/>
        <v>Below Average</v>
      </c>
      <c r="K340" s="22">
        <v>7</v>
      </c>
      <c r="L340" s="22" t="str">
        <f t="shared" si="78"/>
        <v>High</v>
      </c>
      <c r="M340" s="22">
        <v>1984</v>
      </c>
      <c r="N340" s="22">
        <f t="shared" si="79"/>
        <v>0</v>
      </c>
      <c r="O340" s="22"/>
      <c r="P340" s="22">
        <v>1998</v>
      </c>
      <c r="Q340" s="22">
        <f t="shared" si="80"/>
        <v>0</v>
      </c>
      <c r="R340" s="23">
        <v>1208</v>
      </c>
      <c r="S340" s="23" t="s">
        <v>311</v>
      </c>
      <c r="T340" s="23" t="s">
        <v>369</v>
      </c>
      <c r="U340" s="24">
        <v>1621</v>
      </c>
      <c r="V340" s="24" t="str">
        <f t="shared" si="81"/>
        <v>no</v>
      </c>
      <c r="W340" s="24">
        <v>0</v>
      </c>
      <c r="X340" s="24" t="str">
        <f t="shared" si="82"/>
        <v>no</v>
      </c>
      <c r="Y340" s="24" t="s">
        <v>413</v>
      </c>
      <c r="Z340" s="24">
        <f t="shared" si="83"/>
        <v>0</v>
      </c>
      <c r="AA340" s="24">
        <v>1621</v>
      </c>
      <c r="AB340" s="24" t="s">
        <v>311</v>
      </c>
      <c r="AC340" s="24" t="s">
        <v>369</v>
      </c>
      <c r="AD340" s="25">
        <v>1</v>
      </c>
      <c r="AE340" s="25">
        <v>0</v>
      </c>
      <c r="AF340" s="25">
        <v>2</v>
      </c>
      <c r="AG340" s="25">
        <v>0</v>
      </c>
      <c r="AH340" s="25">
        <v>3</v>
      </c>
      <c r="AI340" s="25" t="s">
        <v>414</v>
      </c>
      <c r="AJ340" s="57">
        <v>8</v>
      </c>
      <c r="AK340" s="57" t="str">
        <f t="shared" si="84"/>
        <v>More</v>
      </c>
      <c r="AL340" s="57" t="s">
        <v>97</v>
      </c>
      <c r="AM340" s="57" t="str">
        <f t="shared" si="85"/>
        <v>High</v>
      </c>
      <c r="AN340" s="62">
        <v>2</v>
      </c>
      <c r="AO340" s="62" t="str">
        <f t="shared" si="86"/>
        <v>More</v>
      </c>
      <c r="AP340" s="62">
        <v>440</v>
      </c>
      <c r="AQ340" s="62" t="str">
        <f t="shared" si="87"/>
        <v>no</v>
      </c>
      <c r="AR340" s="62" t="str">
        <f t="shared" si="88"/>
        <v>Below Average</v>
      </c>
      <c r="AS340" s="64">
        <v>0</v>
      </c>
      <c r="AT340" s="68">
        <v>71.580063626723231</v>
      </c>
      <c r="AU340" s="68" t="str">
        <f t="shared" si="89"/>
        <v>Above Average</v>
      </c>
      <c r="AV340" s="66">
        <v>202500</v>
      </c>
      <c r="AW340" s="66">
        <v>2829</v>
      </c>
      <c r="AX340" s="66" t="s">
        <v>311</v>
      </c>
    </row>
    <row r="341" spans="1:50" customFormat="1" x14ac:dyDescent="0.2">
      <c r="A341">
        <v>340</v>
      </c>
      <c r="B341" s="12" t="s">
        <v>114</v>
      </c>
      <c r="C341" s="12" t="s">
        <v>90</v>
      </c>
      <c r="D341" s="12" t="s">
        <v>91</v>
      </c>
      <c r="E341" s="22">
        <v>6</v>
      </c>
      <c r="F341" s="22" t="s">
        <v>195</v>
      </c>
      <c r="G341" s="22" t="s">
        <v>115</v>
      </c>
      <c r="H341" s="22" t="str">
        <f t="shared" si="76"/>
        <v>1Story</v>
      </c>
      <c r="I341" s="22">
        <f t="shared" si="75"/>
        <v>69.182127006168557</v>
      </c>
      <c r="J341" s="22" t="str">
        <f t="shared" si="77"/>
        <v>Below Average</v>
      </c>
      <c r="K341" s="22">
        <v>7</v>
      </c>
      <c r="L341" s="22" t="str">
        <f t="shared" si="78"/>
        <v>High</v>
      </c>
      <c r="M341" s="22">
        <v>1958</v>
      </c>
      <c r="N341" s="22">
        <f t="shared" si="79"/>
        <v>0</v>
      </c>
      <c r="O341" s="22"/>
      <c r="P341" s="22">
        <v>1998</v>
      </c>
      <c r="Q341" s="22">
        <f t="shared" si="80"/>
        <v>0</v>
      </c>
      <c r="R341" s="23">
        <v>1215</v>
      </c>
      <c r="S341" s="23" t="s">
        <v>311</v>
      </c>
      <c r="T341" s="23" t="s">
        <v>369</v>
      </c>
      <c r="U341" s="24">
        <v>1215</v>
      </c>
      <c r="V341" s="24" t="str">
        <f t="shared" si="81"/>
        <v>no</v>
      </c>
      <c r="W341" s="24">
        <v>0</v>
      </c>
      <c r="X341" s="24" t="str">
        <f t="shared" si="82"/>
        <v>no</v>
      </c>
      <c r="Y341" s="24" t="s">
        <v>413</v>
      </c>
      <c r="Z341" s="24">
        <f t="shared" si="83"/>
        <v>0</v>
      </c>
      <c r="AA341" s="24">
        <v>1215</v>
      </c>
      <c r="AB341" s="24" t="s">
        <v>311</v>
      </c>
      <c r="AC341" s="24" t="s">
        <v>370</v>
      </c>
      <c r="AD341" s="25">
        <v>0</v>
      </c>
      <c r="AE341" s="25">
        <v>0</v>
      </c>
      <c r="AF341" s="25">
        <v>1</v>
      </c>
      <c r="AG341" s="25">
        <v>0</v>
      </c>
      <c r="AH341" s="25">
        <v>1</v>
      </c>
      <c r="AI341" s="25" t="s">
        <v>415</v>
      </c>
      <c r="AJ341" s="57">
        <v>6</v>
      </c>
      <c r="AK341" s="57" t="str">
        <f t="shared" si="84"/>
        <v>More</v>
      </c>
      <c r="AL341" s="57" t="s">
        <v>98</v>
      </c>
      <c r="AM341" s="57" t="str">
        <f t="shared" si="85"/>
        <v>Low</v>
      </c>
      <c r="AN341" s="62">
        <v>1</v>
      </c>
      <c r="AO341" s="62" t="str">
        <f t="shared" si="86"/>
        <v>Less</v>
      </c>
      <c r="AP341" s="62">
        <v>297</v>
      </c>
      <c r="AQ341" s="62" t="str">
        <f t="shared" si="87"/>
        <v>no</v>
      </c>
      <c r="AR341" s="62" t="str">
        <f t="shared" si="88"/>
        <v>Below Average</v>
      </c>
      <c r="AS341" s="64">
        <v>0</v>
      </c>
      <c r="AT341" s="68">
        <v>63.786008230452673</v>
      </c>
      <c r="AU341" s="68" t="str">
        <f t="shared" si="89"/>
        <v>Below Average</v>
      </c>
      <c r="AV341" s="66">
        <v>155000</v>
      </c>
      <c r="AW341" s="66">
        <v>2430</v>
      </c>
      <c r="AX341" s="66" t="s">
        <v>311</v>
      </c>
    </row>
    <row r="342" spans="1:50" customFormat="1" x14ac:dyDescent="0.2">
      <c r="A342">
        <v>341</v>
      </c>
      <c r="B342" s="12" t="s">
        <v>90</v>
      </c>
      <c r="C342" s="12" t="s">
        <v>90</v>
      </c>
      <c r="D342" s="12" t="s">
        <v>91</v>
      </c>
      <c r="E342" s="22">
        <v>8</v>
      </c>
      <c r="F342" s="22" t="s">
        <v>411</v>
      </c>
      <c r="G342" s="22" t="s">
        <v>92</v>
      </c>
      <c r="H342" s="22" t="str">
        <f t="shared" si="76"/>
        <v>2Story</v>
      </c>
      <c r="I342" s="22">
        <f t="shared" si="75"/>
        <v>75.988545402704759</v>
      </c>
      <c r="J342" s="22" t="str">
        <f t="shared" si="77"/>
        <v>Above Average</v>
      </c>
      <c r="K342" s="22">
        <v>5</v>
      </c>
      <c r="L342" s="22" t="str">
        <f t="shared" si="78"/>
        <v>Low</v>
      </c>
      <c r="M342" s="22">
        <v>2002</v>
      </c>
      <c r="N342" s="22">
        <f t="shared" si="79"/>
        <v>0</v>
      </c>
      <c r="O342" s="22"/>
      <c r="P342" s="22">
        <v>2002</v>
      </c>
      <c r="Q342" s="22">
        <f t="shared" si="80"/>
        <v>0</v>
      </c>
      <c r="R342" s="23">
        <v>967</v>
      </c>
      <c r="S342" s="23" t="s">
        <v>311</v>
      </c>
      <c r="T342" s="23" t="s">
        <v>370</v>
      </c>
      <c r="U342" s="24">
        <v>993</v>
      </c>
      <c r="V342" s="24" t="str">
        <f t="shared" si="81"/>
        <v>no</v>
      </c>
      <c r="W342" s="24">
        <v>915</v>
      </c>
      <c r="X342" s="24" t="str">
        <f t="shared" si="82"/>
        <v>no</v>
      </c>
      <c r="Y342" s="24" t="s">
        <v>412</v>
      </c>
      <c r="Z342" s="24">
        <f t="shared" si="83"/>
        <v>1</v>
      </c>
      <c r="AA342" s="24">
        <v>1908</v>
      </c>
      <c r="AB342" s="24" t="s">
        <v>311</v>
      </c>
      <c r="AC342" s="24" t="s">
        <v>369</v>
      </c>
      <c r="AD342" s="25">
        <v>0</v>
      </c>
      <c r="AE342" s="25">
        <v>0</v>
      </c>
      <c r="AF342" s="25">
        <v>2</v>
      </c>
      <c r="AG342" s="25">
        <v>1</v>
      </c>
      <c r="AH342" s="25">
        <v>3</v>
      </c>
      <c r="AI342" s="25" t="s">
        <v>414</v>
      </c>
      <c r="AJ342" s="57">
        <v>9</v>
      </c>
      <c r="AK342" s="57" t="str">
        <f t="shared" si="84"/>
        <v>More</v>
      </c>
      <c r="AL342" s="57" t="s">
        <v>97</v>
      </c>
      <c r="AM342" s="57" t="str">
        <f t="shared" si="85"/>
        <v>High</v>
      </c>
      <c r="AN342" s="62">
        <v>2</v>
      </c>
      <c r="AO342" s="62" t="str">
        <f t="shared" si="86"/>
        <v>More</v>
      </c>
      <c r="AP342" s="62">
        <v>431</v>
      </c>
      <c r="AQ342" s="62" t="str">
        <f t="shared" si="87"/>
        <v>no</v>
      </c>
      <c r="AR342" s="62" t="str">
        <f t="shared" si="88"/>
        <v>Below Average</v>
      </c>
      <c r="AS342" s="64">
        <v>0</v>
      </c>
      <c r="AT342" s="68">
        <v>70.573913043478257</v>
      </c>
      <c r="AU342" s="68" t="str">
        <f t="shared" si="89"/>
        <v>Above Average</v>
      </c>
      <c r="AV342" s="66">
        <v>202900</v>
      </c>
      <c r="AW342" s="66">
        <v>2875</v>
      </c>
      <c r="AX342" s="66" t="s">
        <v>311</v>
      </c>
    </row>
    <row r="343" spans="1:50" customFormat="1" x14ac:dyDescent="0.2">
      <c r="A343">
        <v>342</v>
      </c>
      <c r="B343" s="12" t="s">
        <v>114</v>
      </c>
      <c r="C343" s="12" t="s">
        <v>90</v>
      </c>
      <c r="D343" s="12" t="s">
        <v>91</v>
      </c>
      <c r="E343" s="22">
        <v>4</v>
      </c>
      <c r="F343" s="22" t="s">
        <v>195</v>
      </c>
      <c r="G343" s="22" t="s">
        <v>115</v>
      </c>
      <c r="H343" s="22" t="str">
        <f t="shared" si="76"/>
        <v>1Story</v>
      </c>
      <c r="I343" s="22">
        <f t="shared" si="75"/>
        <v>69.182127006168557</v>
      </c>
      <c r="J343" s="22" t="str">
        <f t="shared" si="77"/>
        <v>Below Average</v>
      </c>
      <c r="K343" s="22">
        <v>4</v>
      </c>
      <c r="L343" s="22" t="str">
        <f t="shared" si="78"/>
        <v>Low</v>
      </c>
      <c r="M343" s="22">
        <v>1950</v>
      </c>
      <c r="N343" s="22">
        <f t="shared" si="79"/>
        <v>1</v>
      </c>
      <c r="O343" s="22"/>
      <c r="P343" s="22">
        <v>1950</v>
      </c>
      <c r="Q343" s="22">
        <f t="shared" si="80"/>
        <v>1</v>
      </c>
      <c r="R343" s="23">
        <v>721</v>
      </c>
      <c r="S343" s="23" t="s">
        <v>311</v>
      </c>
      <c r="T343" s="23" t="s">
        <v>370</v>
      </c>
      <c r="U343" s="24">
        <v>841</v>
      </c>
      <c r="V343" s="24" t="str">
        <f t="shared" si="81"/>
        <v>no</v>
      </c>
      <c r="W343" s="24">
        <v>0</v>
      </c>
      <c r="X343" s="24" t="str">
        <f t="shared" si="82"/>
        <v>no</v>
      </c>
      <c r="Y343" s="24" t="s">
        <v>413</v>
      </c>
      <c r="Z343" s="24">
        <f t="shared" si="83"/>
        <v>1</v>
      </c>
      <c r="AA343" s="24">
        <v>841</v>
      </c>
      <c r="AB343" s="24" t="s">
        <v>311</v>
      </c>
      <c r="AC343" s="24" t="s">
        <v>370</v>
      </c>
      <c r="AD343" s="25">
        <v>0</v>
      </c>
      <c r="AE343" s="25">
        <v>0</v>
      </c>
      <c r="AF343" s="25">
        <v>1</v>
      </c>
      <c r="AG343" s="25">
        <v>0</v>
      </c>
      <c r="AH343" s="25">
        <v>1</v>
      </c>
      <c r="AI343" s="25" t="s">
        <v>415</v>
      </c>
      <c r="AJ343" s="57">
        <v>4</v>
      </c>
      <c r="AK343" s="57" t="str">
        <f t="shared" si="84"/>
        <v>Less</v>
      </c>
      <c r="AL343" s="57" t="s">
        <v>98</v>
      </c>
      <c r="AM343" s="57" t="str">
        <f t="shared" si="85"/>
        <v>Low</v>
      </c>
      <c r="AN343" s="62">
        <v>1</v>
      </c>
      <c r="AO343" s="62" t="str">
        <f t="shared" si="86"/>
        <v>Less</v>
      </c>
      <c r="AP343" s="62">
        <v>294</v>
      </c>
      <c r="AQ343" s="62" t="str">
        <f t="shared" si="87"/>
        <v>no</v>
      </c>
      <c r="AR343" s="62" t="str">
        <f t="shared" si="88"/>
        <v>Below Average</v>
      </c>
      <c r="AS343" s="64">
        <v>0</v>
      </c>
      <c r="AT343" s="68">
        <v>52.496798975672213</v>
      </c>
      <c r="AU343" s="68" t="str">
        <f t="shared" si="89"/>
        <v>Below Average</v>
      </c>
      <c r="AV343" s="66">
        <v>82000</v>
      </c>
      <c r="AW343" s="66">
        <v>1562</v>
      </c>
      <c r="AX343" s="66" t="s">
        <v>311</v>
      </c>
    </row>
    <row r="344" spans="1:50" customFormat="1" x14ac:dyDescent="0.2">
      <c r="A344">
        <v>343</v>
      </c>
      <c r="B344" s="12" t="s">
        <v>90</v>
      </c>
      <c r="C344" s="12" t="s">
        <v>90</v>
      </c>
      <c r="D344" s="12" t="s">
        <v>167</v>
      </c>
      <c r="E344" s="22">
        <v>3</v>
      </c>
      <c r="F344" s="22" t="s">
        <v>195</v>
      </c>
      <c r="G344" s="22" t="s">
        <v>115</v>
      </c>
      <c r="H344" s="22" t="str">
        <f t="shared" si="76"/>
        <v>1Story</v>
      </c>
      <c r="I344" s="22">
        <f t="shared" si="75"/>
        <v>69.182127006168557</v>
      </c>
      <c r="J344" s="22" t="str">
        <f t="shared" si="77"/>
        <v>Below Average</v>
      </c>
      <c r="K344" s="22">
        <v>4</v>
      </c>
      <c r="L344" s="22" t="str">
        <f t="shared" si="78"/>
        <v>Low</v>
      </c>
      <c r="M344" s="22">
        <v>1949</v>
      </c>
      <c r="N344" s="22">
        <f t="shared" si="79"/>
        <v>1</v>
      </c>
      <c r="O344" s="22"/>
      <c r="P344" s="22">
        <v>1950</v>
      </c>
      <c r="Q344" s="22">
        <f t="shared" si="80"/>
        <v>1</v>
      </c>
      <c r="R344" s="23">
        <v>0</v>
      </c>
      <c r="S344" s="23" t="s">
        <v>313</v>
      </c>
      <c r="T344" s="23" t="s">
        <v>370</v>
      </c>
      <c r="U344" s="24">
        <v>1040</v>
      </c>
      <c r="V344" s="24" t="str">
        <f t="shared" si="81"/>
        <v>no</v>
      </c>
      <c r="W344" s="24">
        <v>0</v>
      </c>
      <c r="X344" s="24" t="str">
        <f t="shared" si="82"/>
        <v>no</v>
      </c>
      <c r="Y344" s="24" t="s">
        <v>413</v>
      </c>
      <c r="Z344" s="24">
        <f t="shared" si="83"/>
        <v>0</v>
      </c>
      <c r="AA344" s="24">
        <v>1040</v>
      </c>
      <c r="AB344" s="24" t="s">
        <v>311</v>
      </c>
      <c r="AC344" s="24" t="s">
        <v>370</v>
      </c>
      <c r="AD344" s="25">
        <v>0</v>
      </c>
      <c r="AE344" s="25">
        <v>0</v>
      </c>
      <c r="AF344" s="25">
        <v>2</v>
      </c>
      <c r="AG344" s="25">
        <v>0</v>
      </c>
      <c r="AH344" s="25">
        <v>2</v>
      </c>
      <c r="AI344" s="25" t="s">
        <v>415</v>
      </c>
      <c r="AJ344" s="57">
        <v>6</v>
      </c>
      <c r="AK344" s="57" t="str">
        <f t="shared" si="84"/>
        <v>More</v>
      </c>
      <c r="AL344" s="57" t="s">
        <v>98</v>
      </c>
      <c r="AM344" s="57" t="str">
        <f t="shared" si="85"/>
        <v>Low</v>
      </c>
      <c r="AN344" s="62">
        <v>2</v>
      </c>
      <c r="AO344" s="62" t="str">
        <f t="shared" si="86"/>
        <v>More</v>
      </c>
      <c r="AP344" s="62">
        <v>400</v>
      </c>
      <c r="AQ344" s="62" t="str">
        <f t="shared" si="87"/>
        <v>no</v>
      </c>
      <c r="AR344" s="62" t="str">
        <f t="shared" si="88"/>
        <v>Below Average</v>
      </c>
      <c r="AS344" s="64">
        <v>0</v>
      </c>
      <c r="AT344" s="68">
        <v>84.134615384615387</v>
      </c>
      <c r="AU344" s="68" t="str">
        <f t="shared" si="89"/>
        <v>Above Average</v>
      </c>
      <c r="AV344" s="66">
        <v>87500</v>
      </c>
      <c r="AW344" s="66">
        <v>1040</v>
      </c>
      <c r="AX344" s="66" t="s">
        <v>311</v>
      </c>
    </row>
    <row r="345" spans="1:50" customFormat="1" x14ac:dyDescent="0.2">
      <c r="A345">
        <v>344</v>
      </c>
      <c r="B345" s="12" t="s">
        <v>90</v>
      </c>
      <c r="C345" s="12" t="s">
        <v>90</v>
      </c>
      <c r="D345" s="12" t="s">
        <v>179</v>
      </c>
      <c r="E345" s="22">
        <v>9</v>
      </c>
      <c r="F345" s="22" t="s">
        <v>411</v>
      </c>
      <c r="G345" s="22" t="s">
        <v>115</v>
      </c>
      <c r="H345" s="22" t="str">
        <f t="shared" si="76"/>
        <v>1Story</v>
      </c>
      <c r="I345" s="22">
        <f t="shared" si="75"/>
        <v>69.182127006168557</v>
      </c>
      <c r="J345" s="22" t="str">
        <f t="shared" si="77"/>
        <v>Below Average</v>
      </c>
      <c r="K345" s="22">
        <v>5</v>
      </c>
      <c r="L345" s="22" t="str">
        <f t="shared" si="78"/>
        <v>Low</v>
      </c>
      <c r="M345" s="22">
        <v>2005</v>
      </c>
      <c r="N345" s="22">
        <f t="shared" si="79"/>
        <v>0</v>
      </c>
      <c r="O345" s="22"/>
      <c r="P345" s="22">
        <v>2005</v>
      </c>
      <c r="Q345" s="22">
        <f t="shared" si="80"/>
        <v>0</v>
      </c>
      <c r="R345" s="23">
        <v>1684</v>
      </c>
      <c r="S345" s="23" t="s">
        <v>311</v>
      </c>
      <c r="T345" s="23" t="s">
        <v>369</v>
      </c>
      <c r="U345" s="24">
        <v>1684</v>
      </c>
      <c r="V345" s="24" t="str">
        <f t="shared" si="81"/>
        <v>no</v>
      </c>
      <c r="W345" s="24">
        <v>0</v>
      </c>
      <c r="X345" s="24" t="str">
        <f t="shared" si="82"/>
        <v>no</v>
      </c>
      <c r="Y345" s="24" t="s">
        <v>413</v>
      </c>
      <c r="Z345" s="24">
        <f t="shared" si="83"/>
        <v>0</v>
      </c>
      <c r="AA345" s="24">
        <v>1684</v>
      </c>
      <c r="AB345" s="24" t="s">
        <v>311</v>
      </c>
      <c r="AC345" s="24" t="s">
        <v>369</v>
      </c>
      <c r="AD345" s="25">
        <v>0</v>
      </c>
      <c r="AE345" s="25">
        <v>0</v>
      </c>
      <c r="AF345" s="25">
        <v>2</v>
      </c>
      <c r="AG345" s="25">
        <v>0</v>
      </c>
      <c r="AH345" s="25">
        <v>2</v>
      </c>
      <c r="AI345" s="25" t="s">
        <v>415</v>
      </c>
      <c r="AJ345" s="57">
        <v>6</v>
      </c>
      <c r="AK345" s="57" t="str">
        <f t="shared" si="84"/>
        <v>More</v>
      </c>
      <c r="AL345" s="57" t="s">
        <v>104</v>
      </c>
      <c r="AM345" s="57" t="str">
        <f t="shared" si="85"/>
        <v>High</v>
      </c>
      <c r="AN345" s="62">
        <v>2</v>
      </c>
      <c r="AO345" s="62" t="str">
        <f t="shared" si="86"/>
        <v>More</v>
      </c>
      <c r="AP345" s="62">
        <v>564</v>
      </c>
      <c r="AQ345" s="62" t="str">
        <f t="shared" si="87"/>
        <v>no</v>
      </c>
      <c r="AR345" s="62" t="str">
        <f t="shared" si="88"/>
        <v>Above Average</v>
      </c>
      <c r="AS345" s="64">
        <v>1</v>
      </c>
      <c r="AT345" s="68">
        <v>78.978622327790973</v>
      </c>
      <c r="AU345" s="68" t="str">
        <f t="shared" si="89"/>
        <v>Above Average</v>
      </c>
      <c r="AV345" s="66">
        <v>266000</v>
      </c>
      <c r="AW345" s="66">
        <v>3368</v>
      </c>
      <c r="AX345" s="66" t="s">
        <v>311</v>
      </c>
    </row>
    <row r="346" spans="1:50" customFormat="1" x14ac:dyDescent="0.2">
      <c r="A346">
        <v>345</v>
      </c>
      <c r="B346" s="12" t="s">
        <v>90</v>
      </c>
      <c r="C346" s="12" t="s">
        <v>90</v>
      </c>
      <c r="D346" s="12" t="s">
        <v>179</v>
      </c>
      <c r="E346" s="22">
        <v>5</v>
      </c>
      <c r="F346" s="22" t="s">
        <v>195</v>
      </c>
      <c r="G346" s="22" t="s">
        <v>92</v>
      </c>
      <c r="H346" s="22" t="str">
        <f t="shared" si="76"/>
        <v>2Story</v>
      </c>
      <c r="I346" s="22">
        <f t="shared" si="75"/>
        <v>75.988545402704759</v>
      </c>
      <c r="J346" s="22" t="str">
        <f t="shared" si="77"/>
        <v>Above Average</v>
      </c>
      <c r="K346" s="22">
        <v>3</v>
      </c>
      <c r="L346" s="22" t="str">
        <f t="shared" si="78"/>
        <v>Low</v>
      </c>
      <c r="M346" s="22">
        <v>1976</v>
      </c>
      <c r="N346" s="22">
        <f t="shared" si="79"/>
        <v>0</v>
      </c>
      <c r="O346" s="22"/>
      <c r="P346" s="22">
        <v>1976</v>
      </c>
      <c r="Q346" s="22">
        <f t="shared" si="80"/>
        <v>0</v>
      </c>
      <c r="R346" s="23">
        <v>536</v>
      </c>
      <c r="S346" s="23" t="s">
        <v>311</v>
      </c>
      <c r="T346" s="23" t="s">
        <v>370</v>
      </c>
      <c r="U346" s="24">
        <v>536</v>
      </c>
      <c r="V346" s="24" t="str">
        <f t="shared" si="81"/>
        <v>no</v>
      </c>
      <c r="W346" s="24">
        <v>576</v>
      </c>
      <c r="X346" s="24" t="str">
        <f t="shared" si="82"/>
        <v>no</v>
      </c>
      <c r="Y346" s="24" t="s">
        <v>412</v>
      </c>
      <c r="Z346" s="24">
        <f t="shared" si="83"/>
        <v>1</v>
      </c>
      <c r="AA346" s="24">
        <v>1112</v>
      </c>
      <c r="AB346" s="24" t="s">
        <v>311</v>
      </c>
      <c r="AC346" s="24" t="s">
        <v>370</v>
      </c>
      <c r="AD346" s="25">
        <v>0</v>
      </c>
      <c r="AE346" s="25">
        <v>0</v>
      </c>
      <c r="AF346" s="25">
        <v>1</v>
      </c>
      <c r="AG346" s="25">
        <v>1</v>
      </c>
      <c r="AH346" s="25">
        <v>2</v>
      </c>
      <c r="AI346" s="25" t="s">
        <v>415</v>
      </c>
      <c r="AJ346" s="57">
        <v>4</v>
      </c>
      <c r="AK346" s="57" t="str">
        <f t="shared" si="84"/>
        <v>Less</v>
      </c>
      <c r="AL346" s="57" t="s">
        <v>98</v>
      </c>
      <c r="AM346" s="57" t="str">
        <f t="shared" si="85"/>
        <v>Low</v>
      </c>
      <c r="AN346" s="62">
        <v>1</v>
      </c>
      <c r="AO346" s="62" t="str">
        <f t="shared" si="86"/>
        <v>Less</v>
      </c>
      <c r="AP346" s="62">
        <v>336</v>
      </c>
      <c r="AQ346" s="62" t="str">
        <f t="shared" si="87"/>
        <v>no</v>
      </c>
      <c r="AR346" s="62" t="str">
        <f t="shared" si="88"/>
        <v>Below Average</v>
      </c>
      <c r="AS346" s="64">
        <v>0</v>
      </c>
      <c r="AT346" s="68">
        <v>51.577669902912625</v>
      </c>
      <c r="AU346" s="68" t="str">
        <f t="shared" si="89"/>
        <v>Below Average</v>
      </c>
      <c r="AV346" s="66">
        <v>85000</v>
      </c>
      <c r="AW346" s="66">
        <v>1648</v>
      </c>
      <c r="AX346" s="66" t="s">
        <v>311</v>
      </c>
    </row>
    <row r="347" spans="1:50" customFormat="1" x14ac:dyDescent="0.2">
      <c r="A347">
        <v>346</v>
      </c>
      <c r="B347" s="12" t="s">
        <v>202</v>
      </c>
      <c r="C347" s="12" t="s">
        <v>90</v>
      </c>
      <c r="D347" s="12" t="s">
        <v>91</v>
      </c>
      <c r="E347" s="22">
        <v>6</v>
      </c>
      <c r="F347" s="22" t="s">
        <v>195</v>
      </c>
      <c r="G347" s="22" t="s">
        <v>132</v>
      </c>
      <c r="H347" s="22" t="str">
        <f t="shared" si="76"/>
        <v>1Story</v>
      </c>
      <c r="I347" s="22">
        <f t="shared" si="75"/>
        <v>59.315963337771507</v>
      </c>
      <c r="J347" s="22" t="str">
        <f t="shared" si="77"/>
        <v>Below Average</v>
      </c>
      <c r="K347" s="22">
        <v>5</v>
      </c>
      <c r="L347" s="22" t="str">
        <f t="shared" si="78"/>
        <v>Low</v>
      </c>
      <c r="M347" s="22">
        <v>1939</v>
      </c>
      <c r="N347" s="22">
        <f t="shared" si="79"/>
        <v>1</v>
      </c>
      <c r="O347" s="22"/>
      <c r="P347" s="22">
        <v>1950</v>
      </c>
      <c r="Q347" s="22">
        <f t="shared" si="80"/>
        <v>1</v>
      </c>
      <c r="R347" s="23">
        <v>972</v>
      </c>
      <c r="S347" s="23" t="s">
        <v>311</v>
      </c>
      <c r="T347" s="23" t="s">
        <v>370</v>
      </c>
      <c r="U347" s="24">
        <v>972</v>
      </c>
      <c r="V347" s="24" t="str">
        <f t="shared" si="81"/>
        <v>no</v>
      </c>
      <c r="W347" s="24">
        <v>605</v>
      </c>
      <c r="X347" s="24" t="str">
        <f t="shared" si="82"/>
        <v>no</v>
      </c>
      <c r="Y347" s="24" t="s">
        <v>412</v>
      </c>
      <c r="Z347" s="24">
        <f t="shared" si="83"/>
        <v>0</v>
      </c>
      <c r="AA347" s="24">
        <v>1577</v>
      </c>
      <c r="AB347" s="24" t="s">
        <v>311</v>
      </c>
      <c r="AC347" s="24" t="s">
        <v>369</v>
      </c>
      <c r="AD347" s="25">
        <v>0</v>
      </c>
      <c r="AE347" s="25">
        <v>0</v>
      </c>
      <c r="AF347" s="25">
        <v>1</v>
      </c>
      <c r="AG347" s="25">
        <v>0</v>
      </c>
      <c r="AH347" s="25">
        <v>1</v>
      </c>
      <c r="AI347" s="25" t="s">
        <v>415</v>
      </c>
      <c r="AJ347" s="57">
        <v>6</v>
      </c>
      <c r="AK347" s="57" t="str">
        <f t="shared" si="84"/>
        <v>More</v>
      </c>
      <c r="AL347" s="57" t="s">
        <v>147</v>
      </c>
      <c r="AM347" s="57" t="str">
        <f t="shared" si="85"/>
        <v>Low</v>
      </c>
      <c r="AN347" s="62">
        <v>1</v>
      </c>
      <c r="AO347" s="62" t="str">
        <f t="shared" si="86"/>
        <v>Less</v>
      </c>
      <c r="AP347" s="62">
        <v>312</v>
      </c>
      <c r="AQ347" s="62" t="str">
        <f t="shared" si="87"/>
        <v>no</v>
      </c>
      <c r="AR347" s="62" t="str">
        <f t="shared" si="88"/>
        <v>Below Average</v>
      </c>
      <c r="AS347" s="64">
        <v>1</v>
      </c>
      <c r="AT347" s="68">
        <v>55.001961553550409</v>
      </c>
      <c r="AU347" s="68" t="str">
        <f t="shared" si="89"/>
        <v>Below Average</v>
      </c>
      <c r="AV347" s="66">
        <v>140200</v>
      </c>
      <c r="AW347" s="66">
        <v>2549</v>
      </c>
      <c r="AX347" s="66" t="s">
        <v>311</v>
      </c>
    </row>
    <row r="348" spans="1:50" customFormat="1" x14ac:dyDescent="0.2">
      <c r="A348">
        <v>347</v>
      </c>
      <c r="B348" s="12" t="s">
        <v>90</v>
      </c>
      <c r="C348" s="12" t="s">
        <v>90</v>
      </c>
      <c r="D348" s="12" t="s">
        <v>91</v>
      </c>
      <c r="E348" s="22">
        <v>6</v>
      </c>
      <c r="F348" s="22" t="s">
        <v>195</v>
      </c>
      <c r="G348" s="22" t="s">
        <v>115</v>
      </c>
      <c r="H348" s="22" t="str">
        <f t="shared" si="76"/>
        <v>1Story</v>
      </c>
      <c r="I348" s="22">
        <f t="shared" si="75"/>
        <v>69.182127006168557</v>
      </c>
      <c r="J348" s="22" t="str">
        <f t="shared" si="77"/>
        <v>Below Average</v>
      </c>
      <c r="K348" s="22">
        <v>8</v>
      </c>
      <c r="L348" s="22" t="str">
        <f t="shared" si="78"/>
        <v>High</v>
      </c>
      <c r="M348" s="22">
        <v>1960</v>
      </c>
      <c r="N348" s="22">
        <f t="shared" si="79"/>
        <v>0</v>
      </c>
      <c r="O348" s="22"/>
      <c r="P348" s="22">
        <v>1998</v>
      </c>
      <c r="Q348" s="22">
        <f t="shared" si="80"/>
        <v>0</v>
      </c>
      <c r="R348" s="23">
        <v>958</v>
      </c>
      <c r="S348" s="23" t="s">
        <v>311</v>
      </c>
      <c r="T348" s="23" t="s">
        <v>370</v>
      </c>
      <c r="U348" s="24">
        <v>958</v>
      </c>
      <c r="V348" s="24" t="str">
        <f t="shared" si="81"/>
        <v>no</v>
      </c>
      <c r="W348" s="24">
        <v>0</v>
      </c>
      <c r="X348" s="24" t="str">
        <f t="shared" si="82"/>
        <v>no</v>
      </c>
      <c r="Y348" s="24" t="s">
        <v>413</v>
      </c>
      <c r="Z348" s="24">
        <f t="shared" si="83"/>
        <v>1</v>
      </c>
      <c r="AA348" s="24">
        <v>958</v>
      </c>
      <c r="AB348" s="24" t="s">
        <v>311</v>
      </c>
      <c r="AC348" s="24" t="s">
        <v>370</v>
      </c>
      <c r="AD348" s="25">
        <v>0</v>
      </c>
      <c r="AE348" s="25">
        <v>0</v>
      </c>
      <c r="AF348" s="25">
        <v>1</v>
      </c>
      <c r="AG348" s="25">
        <v>0</v>
      </c>
      <c r="AH348" s="25">
        <v>1</v>
      </c>
      <c r="AI348" s="25" t="s">
        <v>415</v>
      </c>
      <c r="AJ348" s="57">
        <v>5</v>
      </c>
      <c r="AK348" s="57" t="str">
        <f t="shared" si="84"/>
        <v>Less</v>
      </c>
      <c r="AL348" s="57" t="s">
        <v>98</v>
      </c>
      <c r="AM348" s="57" t="str">
        <f t="shared" si="85"/>
        <v>Low</v>
      </c>
      <c r="AN348" s="62">
        <v>1</v>
      </c>
      <c r="AO348" s="62" t="str">
        <f t="shared" si="86"/>
        <v>Less</v>
      </c>
      <c r="AP348" s="62">
        <v>301</v>
      </c>
      <c r="AQ348" s="62" t="str">
        <f t="shared" si="87"/>
        <v>no</v>
      </c>
      <c r="AR348" s="62" t="str">
        <f t="shared" si="88"/>
        <v>Below Average</v>
      </c>
      <c r="AS348" s="64">
        <v>0</v>
      </c>
      <c r="AT348" s="68">
        <v>79.070981210855948</v>
      </c>
      <c r="AU348" s="68" t="str">
        <f t="shared" si="89"/>
        <v>Above Average</v>
      </c>
      <c r="AV348" s="66">
        <v>151500</v>
      </c>
      <c r="AW348" s="66">
        <v>1916</v>
      </c>
      <c r="AX348" s="66" t="s">
        <v>311</v>
      </c>
    </row>
    <row r="349" spans="1:50" customFormat="1" x14ac:dyDescent="0.2">
      <c r="A349">
        <v>348</v>
      </c>
      <c r="B349" s="12" t="s">
        <v>90</v>
      </c>
      <c r="C349" s="12" t="s">
        <v>90</v>
      </c>
      <c r="D349" s="12" t="s">
        <v>91</v>
      </c>
      <c r="E349" s="22">
        <v>6</v>
      </c>
      <c r="F349" s="22" t="s">
        <v>195</v>
      </c>
      <c r="G349" s="22" t="s">
        <v>115</v>
      </c>
      <c r="H349" s="22" t="str">
        <f t="shared" si="76"/>
        <v>1Story</v>
      </c>
      <c r="I349" s="22">
        <f t="shared" si="75"/>
        <v>69.182127006168557</v>
      </c>
      <c r="J349" s="22" t="str">
        <f t="shared" si="77"/>
        <v>Below Average</v>
      </c>
      <c r="K349" s="22">
        <v>5</v>
      </c>
      <c r="L349" s="22" t="str">
        <f t="shared" si="78"/>
        <v>Low</v>
      </c>
      <c r="M349" s="22">
        <v>1960</v>
      </c>
      <c r="N349" s="22">
        <f t="shared" si="79"/>
        <v>0</v>
      </c>
      <c r="O349" s="22"/>
      <c r="P349" s="22">
        <v>1960</v>
      </c>
      <c r="Q349" s="22">
        <f t="shared" si="80"/>
        <v>1</v>
      </c>
      <c r="R349" s="23">
        <v>1478</v>
      </c>
      <c r="S349" s="23" t="s">
        <v>311</v>
      </c>
      <c r="T349" s="23" t="s">
        <v>369</v>
      </c>
      <c r="U349" s="24">
        <v>1478</v>
      </c>
      <c r="V349" s="24" t="str">
        <f t="shared" si="81"/>
        <v>no</v>
      </c>
      <c r="W349" s="24">
        <v>0</v>
      </c>
      <c r="X349" s="24" t="str">
        <f t="shared" si="82"/>
        <v>no</v>
      </c>
      <c r="Y349" s="24" t="s">
        <v>413</v>
      </c>
      <c r="Z349" s="24">
        <f t="shared" si="83"/>
        <v>0</v>
      </c>
      <c r="AA349" s="24">
        <v>1478</v>
      </c>
      <c r="AB349" s="24" t="s">
        <v>311</v>
      </c>
      <c r="AC349" s="24" t="s">
        <v>370</v>
      </c>
      <c r="AD349" s="25">
        <v>1</v>
      </c>
      <c r="AE349" s="25">
        <v>0</v>
      </c>
      <c r="AF349" s="25">
        <v>2</v>
      </c>
      <c r="AG349" s="25">
        <v>0</v>
      </c>
      <c r="AH349" s="25">
        <v>3</v>
      </c>
      <c r="AI349" s="25" t="s">
        <v>414</v>
      </c>
      <c r="AJ349" s="57">
        <v>6</v>
      </c>
      <c r="AK349" s="57" t="str">
        <f t="shared" si="84"/>
        <v>More</v>
      </c>
      <c r="AL349" s="57" t="s">
        <v>98</v>
      </c>
      <c r="AM349" s="57" t="str">
        <f t="shared" si="85"/>
        <v>Low</v>
      </c>
      <c r="AN349" s="62">
        <v>2</v>
      </c>
      <c r="AO349" s="62" t="str">
        <f t="shared" si="86"/>
        <v>More</v>
      </c>
      <c r="AP349" s="62">
        <v>498</v>
      </c>
      <c r="AQ349" s="62" t="str">
        <f t="shared" si="87"/>
        <v>no</v>
      </c>
      <c r="AR349" s="62" t="str">
        <f t="shared" si="88"/>
        <v>Above Average</v>
      </c>
      <c r="AS349" s="64">
        <v>2</v>
      </c>
      <c r="AT349" s="68">
        <v>53.281461434370769</v>
      </c>
      <c r="AU349" s="68" t="str">
        <f t="shared" si="89"/>
        <v>Below Average</v>
      </c>
      <c r="AV349" s="66">
        <v>157500</v>
      </c>
      <c r="AW349" s="66">
        <v>2956</v>
      </c>
      <c r="AX349" s="66" t="s">
        <v>311</v>
      </c>
    </row>
    <row r="350" spans="1:50" customFormat="1" x14ac:dyDescent="0.2">
      <c r="A350">
        <v>349</v>
      </c>
      <c r="B350" s="12" t="s">
        <v>90</v>
      </c>
      <c r="C350" s="12" t="s">
        <v>90</v>
      </c>
      <c r="D350" s="12" t="s">
        <v>198</v>
      </c>
      <c r="E350" s="22">
        <v>7</v>
      </c>
      <c r="F350" s="22" t="s">
        <v>411</v>
      </c>
      <c r="G350" s="22" t="s">
        <v>92</v>
      </c>
      <c r="H350" s="22" t="str">
        <f t="shared" si="76"/>
        <v>2Story</v>
      </c>
      <c r="I350" s="22">
        <f t="shared" si="75"/>
        <v>75.988545402704759</v>
      </c>
      <c r="J350" s="22" t="str">
        <f t="shared" si="77"/>
        <v>Above Average</v>
      </c>
      <c r="K350" s="22">
        <v>5</v>
      </c>
      <c r="L350" s="22" t="str">
        <f t="shared" si="78"/>
        <v>Low</v>
      </c>
      <c r="M350" s="22">
        <v>2003</v>
      </c>
      <c r="N350" s="22">
        <f t="shared" si="79"/>
        <v>0</v>
      </c>
      <c r="O350" s="22"/>
      <c r="P350" s="22">
        <v>2004</v>
      </c>
      <c r="Q350" s="22">
        <f t="shared" si="80"/>
        <v>0</v>
      </c>
      <c r="R350" s="23">
        <v>764</v>
      </c>
      <c r="S350" s="23" t="s">
        <v>311</v>
      </c>
      <c r="T350" s="23" t="s">
        <v>370</v>
      </c>
      <c r="U350" s="24">
        <v>764</v>
      </c>
      <c r="V350" s="24" t="str">
        <f t="shared" si="81"/>
        <v>no</v>
      </c>
      <c r="W350" s="24">
        <v>862</v>
      </c>
      <c r="X350" s="24" t="str">
        <f t="shared" si="82"/>
        <v>no</v>
      </c>
      <c r="Y350" s="24" t="s">
        <v>412</v>
      </c>
      <c r="Z350" s="24">
        <f t="shared" si="83"/>
        <v>0</v>
      </c>
      <c r="AA350" s="24">
        <v>1626</v>
      </c>
      <c r="AB350" s="24" t="s">
        <v>311</v>
      </c>
      <c r="AC350" s="24" t="s">
        <v>369</v>
      </c>
      <c r="AD350" s="25">
        <v>1</v>
      </c>
      <c r="AE350" s="25">
        <v>0</v>
      </c>
      <c r="AF350" s="25">
        <v>2</v>
      </c>
      <c r="AG350" s="25">
        <v>1</v>
      </c>
      <c r="AH350" s="25">
        <v>4</v>
      </c>
      <c r="AI350" s="25" t="s">
        <v>414</v>
      </c>
      <c r="AJ350" s="57">
        <v>6</v>
      </c>
      <c r="AK350" s="57" t="str">
        <f t="shared" si="84"/>
        <v>More</v>
      </c>
      <c r="AL350" s="57" t="s">
        <v>97</v>
      </c>
      <c r="AM350" s="57" t="str">
        <f t="shared" si="85"/>
        <v>High</v>
      </c>
      <c r="AN350" s="62">
        <v>2</v>
      </c>
      <c r="AO350" s="62" t="str">
        <f t="shared" si="86"/>
        <v>More</v>
      </c>
      <c r="AP350" s="62">
        <v>474</v>
      </c>
      <c r="AQ350" s="62" t="str">
        <f t="shared" si="87"/>
        <v>no</v>
      </c>
      <c r="AR350" s="62" t="str">
        <f t="shared" si="88"/>
        <v>Above Average</v>
      </c>
      <c r="AS350" s="64">
        <v>0</v>
      </c>
      <c r="AT350" s="68">
        <v>64.43514644351464</v>
      </c>
      <c r="AU350" s="68" t="str">
        <f t="shared" si="89"/>
        <v>Below Average</v>
      </c>
      <c r="AV350" s="66">
        <v>154000</v>
      </c>
      <c r="AW350" s="66">
        <v>2390</v>
      </c>
      <c r="AX350" s="66" t="s">
        <v>311</v>
      </c>
    </row>
    <row r="351" spans="1:50" customFormat="1" x14ac:dyDescent="0.2">
      <c r="A351">
        <v>350</v>
      </c>
      <c r="B351" s="12" t="s">
        <v>90</v>
      </c>
      <c r="C351" s="12" t="s">
        <v>90</v>
      </c>
      <c r="D351" s="12" t="s">
        <v>91</v>
      </c>
      <c r="E351" s="22">
        <v>9</v>
      </c>
      <c r="F351" s="22" t="s">
        <v>411</v>
      </c>
      <c r="G351" s="22" t="s">
        <v>92</v>
      </c>
      <c r="H351" s="22" t="str">
        <f t="shared" si="76"/>
        <v>2Story</v>
      </c>
      <c r="I351" s="22">
        <f t="shared" si="75"/>
        <v>75.988545402704759</v>
      </c>
      <c r="J351" s="22" t="str">
        <f t="shared" si="77"/>
        <v>Above Average</v>
      </c>
      <c r="K351" s="22">
        <v>5</v>
      </c>
      <c r="L351" s="22" t="str">
        <f t="shared" si="78"/>
        <v>Low</v>
      </c>
      <c r="M351" s="22">
        <v>2005</v>
      </c>
      <c r="N351" s="22">
        <f t="shared" si="79"/>
        <v>0</v>
      </c>
      <c r="O351" s="22"/>
      <c r="P351" s="22">
        <v>2006</v>
      </c>
      <c r="Q351" s="22">
        <f t="shared" si="80"/>
        <v>0</v>
      </c>
      <c r="R351" s="23">
        <v>1848</v>
      </c>
      <c r="S351" s="23" t="s">
        <v>311</v>
      </c>
      <c r="T351" s="23" t="s">
        <v>369</v>
      </c>
      <c r="U351" s="24">
        <v>1848</v>
      </c>
      <c r="V351" s="24" t="str">
        <f t="shared" si="81"/>
        <v>no</v>
      </c>
      <c r="W351" s="24">
        <v>880</v>
      </c>
      <c r="X351" s="24" t="str">
        <f t="shared" si="82"/>
        <v>no</v>
      </c>
      <c r="Y351" s="24" t="s">
        <v>412</v>
      </c>
      <c r="Z351" s="24">
        <f t="shared" si="83"/>
        <v>0</v>
      </c>
      <c r="AA351" s="24">
        <v>2728</v>
      </c>
      <c r="AB351" s="24" t="s">
        <v>311</v>
      </c>
      <c r="AC351" s="24" t="s">
        <v>369</v>
      </c>
      <c r="AD351" s="25">
        <v>1</v>
      </c>
      <c r="AE351" s="25">
        <v>0</v>
      </c>
      <c r="AF351" s="25">
        <v>2</v>
      </c>
      <c r="AG351" s="25">
        <v>1</v>
      </c>
      <c r="AH351" s="25">
        <v>4</v>
      </c>
      <c r="AI351" s="25" t="s">
        <v>414</v>
      </c>
      <c r="AJ351" s="57">
        <v>10</v>
      </c>
      <c r="AK351" s="57" t="str">
        <f t="shared" si="84"/>
        <v>More</v>
      </c>
      <c r="AL351" s="57" t="s">
        <v>104</v>
      </c>
      <c r="AM351" s="57" t="str">
        <f t="shared" si="85"/>
        <v>High</v>
      </c>
      <c r="AN351" s="62">
        <v>3</v>
      </c>
      <c r="AO351" s="62" t="str">
        <f t="shared" si="86"/>
        <v>More</v>
      </c>
      <c r="AP351" s="62">
        <v>706</v>
      </c>
      <c r="AQ351" s="62" t="str">
        <f t="shared" si="87"/>
        <v>no</v>
      </c>
      <c r="AR351" s="62" t="str">
        <f t="shared" si="88"/>
        <v>Above Average</v>
      </c>
      <c r="AS351" s="64">
        <v>2</v>
      </c>
      <c r="AT351" s="68">
        <v>95.5319055944056</v>
      </c>
      <c r="AU351" s="68" t="str">
        <f t="shared" si="89"/>
        <v>Above Average</v>
      </c>
      <c r="AV351" s="66">
        <v>437154</v>
      </c>
      <c r="AW351" s="66">
        <v>4576</v>
      </c>
      <c r="AX351" s="66" t="s">
        <v>313</v>
      </c>
    </row>
    <row r="352" spans="1:50" customFormat="1" x14ac:dyDescent="0.2">
      <c r="A352">
        <v>351</v>
      </c>
      <c r="B352" s="12" t="s">
        <v>90</v>
      </c>
      <c r="C352" s="12" t="s">
        <v>90</v>
      </c>
      <c r="D352" s="12" t="s">
        <v>179</v>
      </c>
      <c r="E352" s="22">
        <v>9</v>
      </c>
      <c r="F352" s="22" t="s">
        <v>411</v>
      </c>
      <c r="G352" s="22" t="s">
        <v>115</v>
      </c>
      <c r="H352" s="22" t="str">
        <f t="shared" si="76"/>
        <v>1Story</v>
      </c>
      <c r="I352" s="22">
        <f t="shared" si="75"/>
        <v>69.182127006168557</v>
      </c>
      <c r="J352" s="22" t="str">
        <f t="shared" si="77"/>
        <v>Below Average</v>
      </c>
      <c r="K352" s="22">
        <v>5</v>
      </c>
      <c r="L352" s="22" t="str">
        <f t="shared" si="78"/>
        <v>Low</v>
      </c>
      <c r="M352" s="22">
        <v>2007</v>
      </c>
      <c r="N352" s="22">
        <f t="shared" si="79"/>
        <v>0</v>
      </c>
      <c r="O352" s="22"/>
      <c r="P352" s="22">
        <v>2007</v>
      </c>
      <c r="Q352" s="22">
        <f t="shared" si="80"/>
        <v>0</v>
      </c>
      <c r="R352" s="23">
        <v>1869</v>
      </c>
      <c r="S352" s="23" t="s">
        <v>311</v>
      </c>
      <c r="T352" s="23" t="s">
        <v>369</v>
      </c>
      <c r="U352" s="24">
        <v>1869</v>
      </c>
      <c r="V352" s="24" t="str">
        <f t="shared" si="81"/>
        <v>no</v>
      </c>
      <c r="W352" s="24">
        <v>0</v>
      </c>
      <c r="X352" s="24" t="str">
        <f t="shared" si="82"/>
        <v>no</v>
      </c>
      <c r="Y352" s="24" t="s">
        <v>413</v>
      </c>
      <c r="Z352" s="24">
        <f t="shared" si="83"/>
        <v>0</v>
      </c>
      <c r="AA352" s="24">
        <v>1869</v>
      </c>
      <c r="AB352" s="24" t="s">
        <v>311</v>
      </c>
      <c r="AC352" s="24" t="s">
        <v>369</v>
      </c>
      <c r="AD352" s="25">
        <v>0</v>
      </c>
      <c r="AE352" s="25">
        <v>0</v>
      </c>
      <c r="AF352" s="25">
        <v>2</v>
      </c>
      <c r="AG352" s="25">
        <v>0</v>
      </c>
      <c r="AH352" s="25">
        <v>2</v>
      </c>
      <c r="AI352" s="25" t="s">
        <v>415</v>
      </c>
      <c r="AJ352" s="57">
        <v>6</v>
      </c>
      <c r="AK352" s="57" t="str">
        <f t="shared" si="84"/>
        <v>More</v>
      </c>
      <c r="AL352" s="57" t="s">
        <v>104</v>
      </c>
      <c r="AM352" s="57" t="str">
        <f t="shared" si="85"/>
        <v>High</v>
      </c>
      <c r="AN352" s="62">
        <v>2</v>
      </c>
      <c r="AO352" s="62" t="str">
        <f t="shared" si="86"/>
        <v>More</v>
      </c>
      <c r="AP352" s="62">
        <v>617</v>
      </c>
      <c r="AQ352" s="62" t="str">
        <f t="shared" si="87"/>
        <v>no</v>
      </c>
      <c r="AR352" s="62" t="str">
        <f t="shared" si="88"/>
        <v>Above Average</v>
      </c>
      <c r="AS352" s="64">
        <v>1</v>
      </c>
      <c r="AT352" s="68">
        <v>85.088550026752273</v>
      </c>
      <c r="AU352" s="68" t="str">
        <f t="shared" si="89"/>
        <v>Above Average</v>
      </c>
      <c r="AV352" s="66">
        <v>318061</v>
      </c>
      <c r="AW352" s="66">
        <v>3738</v>
      </c>
      <c r="AX352" s="66" t="s">
        <v>311</v>
      </c>
    </row>
    <row r="353" spans="1:50" customFormat="1" x14ac:dyDescent="0.2">
      <c r="A353">
        <v>352</v>
      </c>
      <c r="B353" s="12" t="s">
        <v>90</v>
      </c>
      <c r="C353" s="12" t="s">
        <v>90</v>
      </c>
      <c r="D353" s="12" t="s">
        <v>91</v>
      </c>
      <c r="E353" s="22">
        <v>7</v>
      </c>
      <c r="F353" s="22" t="s">
        <v>411</v>
      </c>
      <c r="G353" s="22" t="s">
        <v>115</v>
      </c>
      <c r="H353" s="22" t="str">
        <f t="shared" si="76"/>
        <v>1Story</v>
      </c>
      <c r="I353" s="22">
        <f t="shared" si="75"/>
        <v>69.182127006168557</v>
      </c>
      <c r="J353" s="22" t="str">
        <f t="shared" si="77"/>
        <v>Below Average</v>
      </c>
      <c r="K353" s="22">
        <v>5</v>
      </c>
      <c r="L353" s="22" t="str">
        <f t="shared" si="78"/>
        <v>Low</v>
      </c>
      <c r="M353" s="22">
        <v>1986</v>
      </c>
      <c r="N353" s="22">
        <f t="shared" si="79"/>
        <v>0</v>
      </c>
      <c r="O353" s="22"/>
      <c r="P353" s="22">
        <v>1986</v>
      </c>
      <c r="Q353" s="22">
        <f t="shared" si="80"/>
        <v>0</v>
      </c>
      <c r="R353" s="23">
        <v>1453</v>
      </c>
      <c r="S353" s="23" t="s">
        <v>311</v>
      </c>
      <c r="T353" s="23" t="s">
        <v>369</v>
      </c>
      <c r="U353" s="24">
        <v>1453</v>
      </c>
      <c r="V353" s="24" t="str">
        <f t="shared" si="81"/>
        <v>no</v>
      </c>
      <c r="W353" s="24">
        <v>0</v>
      </c>
      <c r="X353" s="24" t="str">
        <f t="shared" si="82"/>
        <v>no</v>
      </c>
      <c r="Y353" s="24" t="s">
        <v>413</v>
      </c>
      <c r="Z353" s="24">
        <f t="shared" si="83"/>
        <v>1</v>
      </c>
      <c r="AA353" s="24">
        <v>1453</v>
      </c>
      <c r="AB353" s="24" t="s">
        <v>311</v>
      </c>
      <c r="AC353" s="24" t="s">
        <v>370</v>
      </c>
      <c r="AD353" s="25">
        <v>1</v>
      </c>
      <c r="AE353" s="25">
        <v>0</v>
      </c>
      <c r="AF353" s="25">
        <v>1</v>
      </c>
      <c r="AG353" s="25">
        <v>1</v>
      </c>
      <c r="AH353" s="25">
        <v>3</v>
      </c>
      <c r="AI353" s="25" t="s">
        <v>414</v>
      </c>
      <c r="AJ353" s="57">
        <v>6</v>
      </c>
      <c r="AK353" s="57" t="str">
        <f t="shared" si="84"/>
        <v>More</v>
      </c>
      <c r="AL353" s="57" t="s">
        <v>97</v>
      </c>
      <c r="AM353" s="57" t="str">
        <f t="shared" si="85"/>
        <v>High</v>
      </c>
      <c r="AN353" s="62">
        <v>2</v>
      </c>
      <c r="AO353" s="62" t="str">
        <f t="shared" si="86"/>
        <v>More</v>
      </c>
      <c r="AP353" s="62">
        <v>445</v>
      </c>
      <c r="AQ353" s="62" t="str">
        <f t="shared" si="87"/>
        <v>no</v>
      </c>
      <c r="AR353" s="62" t="str">
        <f t="shared" si="88"/>
        <v>Below Average</v>
      </c>
      <c r="AS353" s="64">
        <v>1</v>
      </c>
      <c r="AT353" s="68">
        <v>65.381968341362693</v>
      </c>
      <c r="AU353" s="68" t="str">
        <f t="shared" si="89"/>
        <v>Below Average</v>
      </c>
      <c r="AV353" s="66">
        <v>190000</v>
      </c>
      <c r="AW353" s="66">
        <v>2906</v>
      </c>
      <c r="AX353" s="66" t="s">
        <v>311</v>
      </c>
    </row>
    <row r="354" spans="1:50" customFormat="1" x14ac:dyDescent="0.2">
      <c r="A354">
        <v>353</v>
      </c>
      <c r="B354" s="12" t="s">
        <v>144</v>
      </c>
      <c r="C354" s="12" t="s">
        <v>90</v>
      </c>
      <c r="D354" s="12" t="s">
        <v>91</v>
      </c>
      <c r="E354" s="22">
        <v>5</v>
      </c>
      <c r="F354" s="22" t="s">
        <v>195</v>
      </c>
      <c r="G354" s="22" t="s">
        <v>132</v>
      </c>
      <c r="H354" s="22" t="str">
        <f t="shared" si="76"/>
        <v>1Story</v>
      </c>
      <c r="I354" s="22">
        <f t="shared" si="75"/>
        <v>59.315963337771507</v>
      </c>
      <c r="J354" s="22" t="str">
        <f t="shared" si="77"/>
        <v>Below Average</v>
      </c>
      <c r="K354" s="22">
        <v>6</v>
      </c>
      <c r="L354" s="22" t="str">
        <f t="shared" si="78"/>
        <v>High</v>
      </c>
      <c r="M354" s="22">
        <v>1941</v>
      </c>
      <c r="N354" s="22">
        <f t="shared" si="79"/>
        <v>1</v>
      </c>
      <c r="O354" s="22"/>
      <c r="P354" s="22">
        <v>1950</v>
      </c>
      <c r="Q354" s="22">
        <f t="shared" si="80"/>
        <v>1</v>
      </c>
      <c r="R354" s="23">
        <v>616</v>
      </c>
      <c r="S354" s="23" t="s">
        <v>311</v>
      </c>
      <c r="T354" s="23" t="s">
        <v>370</v>
      </c>
      <c r="U354" s="24">
        <v>616</v>
      </c>
      <c r="V354" s="24" t="str">
        <f t="shared" si="81"/>
        <v>no</v>
      </c>
      <c r="W354" s="24">
        <v>495</v>
      </c>
      <c r="X354" s="24" t="str">
        <f t="shared" si="82"/>
        <v>no</v>
      </c>
      <c r="Y354" s="24" t="s">
        <v>412</v>
      </c>
      <c r="Z354" s="24">
        <f t="shared" si="83"/>
        <v>0</v>
      </c>
      <c r="AA354" s="24">
        <v>1111</v>
      </c>
      <c r="AB354" s="24" t="s">
        <v>311</v>
      </c>
      <c r="AC354" s="24" t="s">
        <v>370</v>
      </c>
      <c r="AD354" s="25">
        <v>0</v>
      </c>
      <c r="AE354" s="25">
        <v>1</v>
      </c>
      <c r="AF354" s="25">
        <v>1</v>
      </c>
      <c r="AG354" s="25">
        <v>0</v>
      </c>
      <c r="AH354" s="25">
        <v>2</v>
      </c>
      <c r="AI354" s="25" t="s">
        <v>415</v>
      </c>
      <c r="AJ354" s="57">
        <v>5</v>
      </c>
      <c r="AK354" s="57" t="str">
        <f t="shared" si="84"/>
        <v>Less</v>
      </c>
      <c r="AL354" s="57" t="s">
        <v>98</v>
      </c>
      <c r="AM354" s="57" t="str">
        <f t="shared" si="85"/>
        <v>Low</v>
      </c>
      <c r="AN354" s="62">
        <v>1</v>
      </c>
      <c r="AO354" s="62" t="str">
        <f t="shared" si="86"/>
        <v>Less</v>
      </c>
      <c r="AP354" s="62">
        <v>200</v>
      </c>
      <c r="AQ354" s="62" t="str">
        <f t="shared" si="87"/>
        <v>no</v>
      </c>
      <c r="AR354" s="62" t="str">
        <f t="shared" si="88"/>
        <v>Below Average</v>
      </c>
      <c r="AS354" s="64">
        <v>0</v>
      </c>
      <c r="AT354" s="68">
        <v>55.008685581933989</v>
      </c>
      <c r="AU354" s="68" t="str">
        <f t="shared" si="89"/>
        <v>Below Average</v>
      </c>
      <c r="AV354" s="66">
        <v>95000</v>
      </c>
      <c r="AW354" s="66">
        <v>1727</v>
      </c>
      <c r="AX354" s="66" t="s">
        <v>311</v>
      </c>
    </row>
    <row r="355" spans="1:50" customFormat="1" x14ac:dyDescent="0.2">
      <c r="A355">
        <v>354</v>
      </c>
      <c r="B355" s="12" t="s">
        <v>90</v>
      </c>
      <c r="C355" s="12" t="s">
        <v>90</v>
      </c>
      <c r="D355" s="12" t="s">
        <v>91</v>
      </c>
      <c r="E355" s="22">
        <v>6</v>
      </c>
      <c r="F355" s="22" t="s">
        <v>195</v>
      </c>
      <c r="G355" s="22" t="s">
        <v>115</v>
      </c>
      <c r="H355" s="22" t="str">
        <f t="shared" si="76"/>
        <v>1Story</v>
      </c>
      <c r="I355" s="22">
        <f t="shared" si="75"/>
        <v>69.182127006168557</v>
      </c>
      <c r="J355" s="22" t="str">
        <f t="shared" si="77"/>
        <v>Below Average</v>
      </c>
      <c r="K355" s="22">
        <v>8</v>
      </c>
      <c r="L355" s="22" t="str">
        <f t="shared" si="78"/>
        <v>High</v>
      </c>
      <c r="M355" s="22">
        <v>1928</v>
      </c>
      <c r="N355" s="22">
        <f t="shared" si="79"/>
        <v>1</v>
      </c>
      <c r="O355" s="22"/>
      <c r="P355" s="22">
        <v>2003</v>
      </c>
      <c r="Q355" s="22">
        <f t="shared" si="80"/>
        <v>0</v>
      </c>
      <c r="R355" s="23">
        <v>624</v>
      </c>
      <c r="S355" s="23" t="s">
        <v>311</v>
      </c>
      <c r="T355" s="23" t="s">
        <v>370</v>
      </c>
      <c r="U355" s="24">
        <v>720</v>
      </c>
      <c r="V355" s="24" t="str">
        <f t="shared" si="81"/>
        <v>no</v>
      </c>
      <c r="W355" s="24">
        <v>0</v>
      </c>
      <c r="X355" s="24" t="str">
        <f t="shared" si="82"/>
        <v>no</v>
      </c>
      <c r="Y355" s="24" t="s">
        <v>413</v>
      </c>
      <c r="Z355" s="24">
        <f t="shared" si="83"/>
        <v>1</v>
      </c>
      <c r="AA355" s="24">
        <v>720</v>
      </c>
      <c r="AB355" s="24" t="s">
        <v>311</v>
      </c>
      <c r="AC355" s="24" t="s">
        <v>370</v>
      </c>
      <c r="AD355" s="25">
        <v>0</v>
      </c>
      <c r="AE355" s="25">
        <v>0</v>
      </c>
      <c r="AF355" s="25">
        <v>1</v>
      </c>
      <c r="AG355" s="25">
        <v>0</v>
      </c>
      <c r="AH355" s="25">
        <v>1</v>
      </c>
      <c r="AI355" s="25" t="s">
        <v>415</v>
      </c>
      <c r="AJ355" s="57">
        <v>5</v>
      </c>
      <c r="AK355" s="57" t="str">
        <f t="shared" si="84"/>
        <v>Less</v>
      </c>
      <c r="AL355" s="57" t="s">
        <v>98</v>
      </c>
      <c r="AM355" s="57" t="str">
        <f t="shared" si="85"/>
        <v>Low</v>
      </c>
      <c r="AN355" s="62">
        <v>2</v>
      </c>
      <c r="AO355" s="62" t="str">
        <f t="shared" si="86"/>
        <v>More</v>
      </c>
      <c r="AP355" s="62">
        <v>484</v>
      </c>
      <c r="AQ355" s="62" t="str">
        <f t="shared" si="87"/>
        <v>no</v>
      </c>
      <c r="AR355" s="62" t="str">
        <f t="shared" si="88"/>
        <v>Above Average</v>
      </c>
      <c r="AS355" s="64">
        <v>0</v>
      </c>
      <c r="AT355" s="68">
        <v>78.794642857142861</v>
      </c>
      <c r="AU355" s="68" t="str">
        <f t="shared" si="89"/>
        <v>Above Average</v>
      </c>
      <c r="AV355" s="66">
        <v>105900</v>
      </c>
      <c r="AW355" s="66">
        <v>1344</v>
      </c>
      <c r="AX355" s="66" t="s">
        <v>311</v>
      </c>
    </row>
    <row r="356" spans="1:50" customFormat="1" x14ac:dyDescent="0.2">
      <c r="A356">
        <v>355</v>
      </c>
      <c r="B356" s="12" t="s">
        <v>90</v>
      </c>
      <c r="C356" s="12" t="s">
        <v>90</v>
      </c>
      <c r="D356" s="12" t="s">
        <v>91</v>
      </c>
      <c r="E356" s="22">
        <v>6</v>
      </c>
      <c r="F356" s="22" t="s">
        <v>195</v>
      </c>
      <c r="G356" s="22" t="s">
        <v>132</v>
      </c>
      <c r="H356" s="22" t="str">
        <f t="shared" si="76"/>
        <v>1Story</v>
      </c>
      <c r="I356" s="22">
        <f t="shared" si="75"/>
        <v>59.315963337771507</v>
      </c>
      <c r="J356" s="22" t="str">
        <f t="shared" si="77"/>
        <v>Below Average</v>
      </c>
      <c r="K356" s="22">
        <v>5</v>
      </c>
      <c r="L356" s="22" t="str">
        <f t="shared" si="78"/>
        <v>Low</v>
      </c>
      <c r="M356" s="22">
        <v>1940</v>
      </c>
      <c r="N356" s="22">
        <f t="shared" si="79"/>
        <v>1</v>
      </c>
      <c r="O356" s="22"/>
      <c r="P356" s="22">
        <v>2000</v>
      </c>
      <c r="Q356" s="22">
        <f t="shared" si="80"/>
        <v>0</v>
      </c>
      <c r="R356" s="23">
        <v>940</v>
      </c>
      <c r="S356" s="23" t="s">
        <v>311</v>
      </c>
      <c r="T356" s="23" t="s">
        <v>370</v>
      </c>
      <c r="U356" s="24">
        <v>1192</v>
      </c>
      <c r="V356" s="24" t="str">
        <f t="shared" si="81"/>
        <v>no</v>
      </c>
      <c r="W356" s="24">
        <v>403</v>
      </c>
      <c r="X356" s="24" t="str">
        <f t="shared" si="82"/>
        <v>no</v>
      </c>
      <c r="Y356" s="24" t="s">
        <v>412</v>
      </c>
      <c r="Z356" s="24">
        <f t="shared" si="83"/>
        <v>1</v>
      </c>
      <c r="AA356" s="24">
        <v>1595</v>
      </c>
      <c r="AB356" s="24" t="s">
        <v>311</v>
      </c>
      <c r="AC356" s="24" t="s">
        <v>369</v>
      </c>
      <c r="AD356" s="25">
        <v>0</v>
      </c>
      <c r="AE356" s="25">
        <v>0</v>
      </c>
      <c r="AF356" s="25">
        <v>1</v>
      </c>
      <c r="AG356" s="25">
        <v>0</v>
      </c>
      <c r="AH356" s="25">
        <v>1</v>
      </c>
      <c r="AI356" s="25" t="s">
        <v>415</v>
      </c>
      <c r="AJ356" s="57">
        <v>6</v>
      </c>
      <c r="AK356" s="57" t="str">
        <f t="shared" si="84"/>
        <v>More</v>
      </c>
      <c r="AL356" s="57" t="s">
        <v>98</v>
      </c>
      <c r="AM356" s="57" t="str">
        <f t="shared" si="85"/>
        <v>Low</v>
      </c>
      <c r="AN356" s="62">
        <v>1</v>
      </c>
      <c r="AO356" s="62" t="str">
        <f t="shared" si="86"/>
        <v>Less</v>
      </c>
      <c r="AP356" s="62">
        <v>240</v>
      </c>
      <c r="AQ356" s="62" t="str">
        <f t="shared" si="87"/>
        <v>no</v>
      </c>
      <c r="AR356" s="62" t="str">
        <f t="shared" si="88"/>
        <v>Below Average</v>
      </c>
      <c r="AS356" s="64">
        <v>2</v>
      </c>
      <c r="AT356" s="68">
        <v>55.226824457593686</v>
      </c>
      <c r="AU356" s="68" t="str">
        <f t="shared" si="89"/>
        <v>Below Average</v>
      </c>
      <c r="AV356" s="66">
        <v>140000</v>
      </c>
      <c r="AW356" s="66">
        <v>2535</v>
      </c>
      <c r="AX356" s="66" t="s">
        <v>311</v>
      </c>
    </row>
    <row r="357" spans="1:50" customFormat="1" x14ac:dyDescent="0.2">
      <c r="A357">
        <v>356</v>
      </c>
      <c r="B357" s="12" t="s">
        <v>90</v>
      </c>
      <c r="C357" s="12" t="s">
        <v>90</v>
      </c>
      <c r="D357" s="12" t="s">
        <v>91</v>
      </c>
      <c r="E357" s="22">
        <v>6</v>
      </c>
      <c r="F357" s="22" t="s">
        <v>195</v>
      </c>
      <c r="G357" s="22" t="s">
        <v>115</v>
      </c>
      <c r="H357" s="22" t="str">
        <f t="shared" si="76"/>
        <v>1Story</v>
      </c>
      <c r="I357" s="22">
        <f t="shared" si="75"/>
        <v>69.182127006168557</v>
      </c>
      <c r="J357" s="22" t="str">
        <f t="shared" si="77"/>
        <v>Below Average</v>
      </c>
      <c r="K357" s="22">
        <v>5</v>
      </c>
      <c r="L357" s="22" t="str">
        <f t="shared" si="78"/>
        <v>Low</v>
      </c>
      <c r="M357" s="22">
        <v>1995</v>
      </c>
      <c r="N357" s="22">
        <f t="shared" si="79"/>
        <v>0</v>
      </c>
      <c r="O357" s="22"/>
      <c r="P357" s="22">
        <v>1995</v>
      </c>
      <c r="Q357" s="22">
        <f t="shared" si="80"/>
        <v>0</v>
      </c>
      <c r="R357" s="23">
        <v>1200</v>
      </c>
      <c r="S357" s="23" t="s">
        <v>311</v>
      </c>
      <c r="T357" s="23" t="s">
        <v>369</v>
      </c>
      <c r="U357" s="24">
        <v>1200</v>
      </c>
      <c r="V357" s="24" t="str">
        <f t="shared" si="81"/>
        <v>no</v>
      </c>
      <c r="W357" s="24">
        <v>0</v>
      </c>
      <c r="X357" s="24" t="str">
        <f t="shared" si="82"/>
        <v>no</v>
      </c>
      <c r="Y357" s="24" t="s">
        <v>413</v>
      </c>
      <c r="Z357" s="24">
        <f t="shared" si="83"/>
        <v>1</v>
      </c>
      <c r="AA357" s="24">
        <v>1200</v>
      </c>
      <c r="AB357" s="24" t="s">
        <v>311</v>
      </c>
      <c r="AC357" s="24" t="s">
        <v>370</v>
      </c>
      <c r="AD357" s="25">
        <v>1</v>
      </c>
      <c r="AE357" s="25">
        <v>0</v>
      </c>
      <c r="AF357" s="25">
        <v>2</v>
      </c>
      <c r="AG357" s="25">
        <v>0</v>
      </c>
      <c r="AH357" s="25">
        <v>3</v>
      </c>
      <c r="AI357" s="25" t="s">
        <v>414</v>
      </c>
      <c r="AJ357" s="57">
        <v>6</v>
      </c>
      <c r="AK357" s="57" t="str">
        <f t="shared" si="84"/>
        <v>More</v>
      </c>
      <c r="AL357" s="57" t="s">
        <v>97</v>
      </c>
      <c r="AM357" s="57" t="str">
        <f t="shared" si="85"/>
        <v>High</v>
      </c>
      <c r="AN357" s="62">
        <v>2</v>
      </c>
      <c r="AO357" s="62" t="str">
        <f t="shared" si="86"/>
        <v>More</v>
      </c>
      <c r="AP357" s="62">
        <v>521</v>
      </c>
      <c r="AQ357" s="62" t="str">
        <f t="shared" si="87"/>
        <v>no</v>
      </c>
      <c r="AR357" s="62" t="str">
        <f t="shared" si="88"/>
        <v>Above Average</v>
      </c>
      <c r="AS357" s="64">
        <v>0</v>
      </c>
      <c r="AT357" s="68">
        <v>73.958333333333329</v>
      </c>
      <c r="AU357" s="68" t="str">
        <f t="shared" si="89"/>
        <v>Above Average</v>
      </c>
      <c r="AV357" s="66">
        <v>177500</v>
      </c>
      <c r="AW357" s="66">
        <v>2400</v>
      </c>
      <c r="AX357" s="66" t="s">
        <v>311</v>
      </c>
    </row>
    <row r="358" spans="1:50" customFormat="1" x14ac:dyDescent="0.2">
      <c r="A358">
        <v>357</v>
      </c>
      <c r="B358" s="12" t="s">
        <v>90</v>
      </c>
      <c r="C358" s="12" t="s">
        <v>90</v>
      </c>
      <c r="D358" s="12" t="s">
        <v>91</v>
      </c>
      <c r="E358" s="22">
        <v>6</v>
      </c>
      <c r="F358" s="22" t="s">
        <v>195</v>
      </c>
      <c r="G358" s="22" t="s">
        <v>115</v>
      </c>
      <c r="H358" s="22" t="str">
        <f t="shared" si="76"/>
        <v>1Story</v>
      </c>
      <c r="I358" s="22">
        <f t="shared" si="75"/>
        <v>69.182127006168557</v>
      </c>
      <c r="J358" s="22" t="str">
        <f t="shared" si="77"/>
        <v>Below Average</v>
      </c>
      <c r="K358" s="22">
        <v>6</v>
      </c>
      <c r="L358" s="22" t="str">
        <f t="shared" si="78"/>
        <v>High</v>
      </c>
      <c r="M358" s="22">
        <v>1992</v>
      </c>
      <c r="N358" s="22">
        <f t="shared" si="79"/>
        <v>0</v>
      </c>
      <c r="O358" s="22"/>
      <c r="P358" s="22">
        <v>1992</v>
      </c>
      <c r="Q358" s="22">
        <f t="shared" si="80"/>
        <v>0</v>
      </c>
      <c r="R358" s="23">
        <v>1158</v>
      </c>
      <c r="S358" s="23" t="s">
        <v>311</v>
      </c>
      <c r="T358" s="23" t="s">
        <v>369</v>
      </c>
      <c r="U358" s="24">
        <v>1167</v>
      </c>
      <c r="V358" s="24" t="str">
        <f t="shared" si="81"/>
        <v>no</v>
      </c>
      <c r="W358" s="24">
        <v>0</v>
      </c>
      <c r="X358" s="24" t="str">
        <f t="shared" si="82"/>
        <v>no</v>
      </c>
      <c r="Y358" s="24" t="s">
        <v>413</v>
      </c>
      <c r="Z358" s="24">
        <f t="shared" si="83"/>
        <v>1</v>
      </c>
      <c r="AA358" s="24">
        <v>1167</v>
      </c>
      <c r="AB358" s="24" t="s">
        <v>311</v>
      </c>
      <c r="AC358" s="24" t="s">
        <v>370</v>
      </c>
      <c r="AD358" s="25">
        <v>1</v>
      </c>
      <c r="AE358" s="25">
        <v>0</v>
      </c>
      <c r="AF358" s="25">
        <v>2</v>
      </c>
      <c r="AG358" s="25">
        <v>0</v>
      </c>
      <c r="AH358" s="25">
        <v>3</v>
      </c>
      <c r="AI358" s="25" t="s">
        <v>414</v>
      </c>
      <c r="AJ358" s="57">
        <v>6</v>
      </c>
      <c r="AK358" s="57" t="str">
        <f t="shared" si="84"/>
        <v>More</v>
      </c>
      <c r="AL358" s="57" t="s">
        <v>97</v>
      </c>
      <c r="AM358" s="57" t="str">
        <f t="shared" si="85"/>
        <v>High</v>
      </c>
      <c r="AN358" s="62">
        <v>2</v>
      </c>
      <c r="AO358" s="62" t="str">
        <f t="shared" si="86"/>
        <v>More</v>
      </c>
      <c r="AP358" s="62">
        <v>400</v>
      </c>
      <c r="AQ358" s="62" t="str">
        <f t="shared" si="87"/>
        <v>no</v>
      </c>
      <c r="AR358" s="62" t="str">
        <f t="shared" si="88"/>
        <v>Below Average</v>
      </c>
      <c r="AS358" s="64">
        <v>0</v>
      </c>
      <c r="AT358" s="68">
        <v>74.408602150537632</v>
      </c>
      <c r="AU358" s="68" t="str">
        <f t="shared" si="89"/>
        <v>Above Average</v>
      </c>
      <c r="AV358" s="66">
        <v>173000</v>
      </c>
      <c r="AW358" s="66">
        <v>2325</v>
      </c>
      <c r="AX358" s="66" t="s">
        <v>311</v>
      </c>
    </row>
    <row r="359" spans="1:50" customFormat="1" x14ac:dyDescent="0.2">
      <c r="A359">
        <v>358</v>
      </c>
      <c r="B359" s="12" t="s">
        <v>90</v>
      </c>
      <c r="C359" s="12" t="s">
        <v>90</v>
      </c>
      <c r="D359" s="12" t="s">
        <v>179</v>
      </c>
      <c r="E359" s="22">
        <v>5</v>
      </c>
      <c r="F359" s="22" t="s">
        <v>195</v>
      </c>
      <c r="G359" s="22" t="s">
        <v>115</v>
      </c>
      <c r="H359" s="22" t="str">
        <f t="shared" si="76"/>
        <v>1Story</v>
      </c>
      <c r="I359" s="22">
        <f t="shared" si="75"/>
        <v>69.182127006168557</v>
      </c>
      <c r="J359" s="22" t="str">
        <f t="shared" si="77"/>
        <v>Below Average</v>
      </c>
      <c r="K359" s="22">
        <v>5</v>
      </c>
      <c r="L359" s="22" t="str">
        <f t="shared" si="78"/>
        <v>Low</v>
      </c>
      <c r="M359" s="22">
        <v>1976</v>
      </c>
      <c r="N359" s="22">
        <f t="shared" si="79"/>
        <v>0</v>
      </c>
      <c r="O359" s="22"/>
      <c r="P359" s="22">
        <v>1976</v>
      </c>
      <c r="Q359" s="22">
        <f t="shared" si="80"/>
        <v>0</v>
      </c>
      <c r="R359" s="23">
        <v>1142</v>
      </c>
      <c r="S359" s="23" t="s">
        <v>311</v>
      </c>
      <c r="T359" s="23" t="s">
        <v>369</v>
      </c>
      <c r="U359" s="24">
        <v>1142</v>
      </c>
      <c r="V359" s="24" t="str">
        <f t="shared" si="81"/>
        <v>no</v>
      </c>
      <c r="W359" s="24">
        <v>0</v>
      </c>
      <c r="X359" s="24" t="str">
        <f t="shared" si="82"/>
        <v>no</v>
      </c>
      <c r="Y359" s="24" t="s">
        <v>413</v>
      </c>
      <c r="Z359" s="24">
        <f t="shared" si="83"/>
        <v>1</v>
      </c>
      <c r="AA359" s="24">
        <v>1142</v>
      </c>
      <c r="AB359" s="24" t="s">
        <v>311</v>
      </c>
      <c r="AC359" s="24" t="s">
        <v>370</v>
      </c>
      <c r="AD359" s="25">
        <v>1</v>
      </c>
      <c r="AE359" s="25">
        <v>0</v>
      </c>
      <c r="AF359" s="25">
        <v>1</v>
      </c>
      <c r="AG359" s="25">
        <v>1</v>
      </c>
      <c r="AH359" s="25">
        <v>3</v>
      </c>
      <c r="AI359" s="25" t="s">
        <v>414</v>
      </c>
      <c r="AJ359" s="57">
        <v>6</v>
      </c>
      <c r="AK359" s="57" t="str">
        <f t="shared" si="84"/>
        <v>More</v>
      </c>
      <c r="AL359" s="57" t="s">
        <v>98</v>
      </c>
      <c r="AM359" s="57" t="str">
        <f t="shared" si="85"/>
        <v>Low</v>
      </c>
      <c r="AN359" s="62">
        <v>2</v>
      </c>
      <c r="AO359" s="62" t="str">
        <f t="shared" si="86"/>
        <v>More</v>
      </c>
      <c r="AP359" s="62">
        <v>528</v>
      </c>
      <c r="AQ359" s="62" t="str">
        <f t="shared" si="87"/>
        <v>no</v>
      </c>
      <c r="AR359" s="62" t="str">
        <f t="shared" si="88"/>
        <v>Above Average</v>
      </c>
      <c r="AS359" s="64">
        <v>1</v>
      </c>
      <c r="AT359" s="68">
        <v>58.669001751313488</v>
      </c>
      <c r="AU359" s="68" t="str">
        <f t="shared" si="89"/>
        <v>Below Average</v>
      </c>
      <c r="AV359" s="66">
        <v>134000</v>
      </c>
      <c r="AW359" s="66">
        <v>2284</v>
      </c>
      <c r="AX359" s="66" t="s">
        <v>311</v>
      </c>
    </row>
    <row r="360" spans="1:50" customFormat="1" x14ac:dyDescent="0.2">
      <c r="A360">
        <v>359</v>
      </c>
      <c r="B360" s="12" t="s">
        <v>90</v>
      </c>
      <c r="C360" s="12" t="s">
        <v>90</v>
      </c>
      <c r="D360" s="12" t="s">
        <v>91</v>
      </c>
      <c r="E360" s="22">
        <v>5</v>
      </c>
      <c r="F360" s="22" t="s">
        <v>195</v>
      </c>
      <c r="G360" s="22" t="s">
        <v>197</v>
      </c>
      <c r="H360" s="22" t="str">
        <f t="shared" si="76"/>
        <v xml:space="preserve"> </v>
      </c>
      <c r="I360" s="22">
        <f t="shared" si="75"/>
        <v>74.693515888638117</v>
      </c>
      <c r="J360" s="22" t="str">
        <f t="shared" si="77"/>
        <v>Above Average</v>
      </c>
      <c r="K360" s="22">
        <v>4</v>
      </c>
      <c r="L360" s="22" t="str">
        <f t="shared" si="78"/>
        <v>Low</v>
      </c>
      <c r="M360" s="22">
        <v>1958</v>
      </c>
      <c r="N360" s="22">
        <f t="shared" si="79"/>
        <v>0</v>
      </c>
      <c r="O360" s="22"/>
      <c r="P360" s="22">
        <v>1958</v>
      </c>
      <c r="Q360" s="22">
        <f t="shared" si="80"/>
        <v>1</v>
      </c>
      <c r="R360" s="23">
        <v>1062</v>
      </c>
      <c r="S360" s="23" t="s">
        <v>311</v>
      </c>
      <c r="T360" s="23" t="s">
        <v>369</v>
      </c>
      <c r="U360" s="24">
        <v>1352</v>
      </c>
      <c r="V360" s="24" t="str">
        <f t="shared" si="81"/>
        <v>no</v>
      </c>
      <c r="W360" s="24">
        <v>0</v>
      </c>
      <c r="X360" s="24" t="str">
        <f t="shared" si="82"/>
        <v>no</v>
      </c>
      <c r="Y360" s="24" t="s">
        <v>413</v>
      </c>
      <c r="Z360" s="24">
        <f t="shared" si="83"/>
        <v>0</v>
      </c>
      <c r="AA360" s="24">
        <v>1352</v>
      </c>
      <c r="AB360" s="24" t="s">
        <v>311</v>
      </c>
      <c r="AC360" s="24" t="s">
        <v>370</v>
      </c>
      <c r="AD360" s="25">
        <v>0</v>
      </c>
      <c r="AE360" s="25">
        <v>1</v>
      </c>
      <c r="AF360" s="25">
        <v>1</v>
      </c>
      <c r="AG360" s="25">
        <v>0</v>
      </c>
      <c r="AH360" s="25">
        <v>2</v>
      </c>
      <c r="AI360" s="25" t="s">
        <v>415</v>
      </c>
      <c r="AJ360" s="57">
        <v>6</v>
      </c>
      <c r="AK360" s="57" t="str">
        <f t="shared" si="84"/>
        <v>More</v>
      </c>
      <c r="AL360" s="57" t="s">
        <v>97</v>
      </c>
      <c r="AM360" s="57" t="str">
        <f t="shared" si="85"/>
        <v>High</v>
      </c>
      <c r="AN360" s="62">
        <v>1</v>
      </c>
      <c r="AO360" s="62" t="str">
        <f t="shared" si="86"/>
        <v>Less</v>
      </c>
      <c r="AP360" s="62">
        <v>288</v>
      </c>
      <c r="AQ360" s="62" t="str">
        <f t="shared" si="87"/>
        <v>no</v>
      </c>
      <c r="AR360" s="62" t="str">
        <f t="shared" si="88"/>
        <v>Below Average</v>
      </c>
      <c r="AS360" s="64">
        <v>0</v>
      </c>
      <c r="AT360" s="68">
        <v>53.852526926263465</v>
      </c>
      <c r="AU360" s="68" t="str">
        <f t="shared" si="89"/>
        <v>Below Average</v>
      </c>
      <c r="AV360" s="66">
        <v>130000</v>
      </c>
      <c r="AW360" s="66">
        <v>2414</v>
      </c>
      <c r="AX360" s="66" t="s">
        <v>311</v>
      </c>
    </row>
    <row r="361" spans="1:50" customFormat="1" x14ac:dyDescent="0.2">
      <c r="A361">
        <v>360</v>
      </c>
      <c r="B361" s="12" t="s">
        <v>90</v>
      </c>
      <c r="C361" s="12" t="s">
        <v>90</v>
      </c>
      <c r="D361" s="12" t="s">
        <v>91</v>
      </c>
      <c r="E361" s="22">
        <v>8</v>
      </c>
      <c r="F361" s="22" t="s">
        <v>411</v>
      </c>
      <c r="G361" s="22" t="s">
        <v>92</v>
      </c>
      <c r="H361" s="22" t="str">
        <f t="shared" si="76"/>
        <v>2Story</v>
      </c>
      <c r="I361" s="22">
        <f t="shared" si="75"/>
        <v>75.988545402704759</v>
      </c>
      <c r="J361" s="22" t="str">
        <f t="shared" si="77"/>
        <v>Above Average</v>
      </c>
      <c r="K361" s="22">
        <v>5</v>
      </c>
      <c r="L361" s="22" t="str">
        <f t="shared" si="78"/>
        <v>Low</v>
      </c>
      <c r="M361" s="22">
        <v>1998</v>
      </c>
      <c r="N361" s="22">
        <f t="shared" si="79"/>
        <v>0</v>
      </c>
      <c r="O361" s="22"/>
      <c r="P361" s="22">
        <v>1998</v>
      </c>
      <c r="Q361" s="22">
        <f t="shared" si="80"/>
        <v>0</v>
      </c>
      <c r="R361" s="23">
        <v>1086</v>
      </c>
      <c r="S361" s="23" t="s">
        <v>311</v>
      </c>
      <c r="T361" s="23" t="s">
        <v>369</v>
      </c>
      <c r="U361" s="24">
        <v>1086</v>
      </c>
      <c r="V361" s="24" t="str">
        <f t="shared" si="81"/>
        <v>no</v>
      </c>
      <c r="W361" s="24">
        <v>838</v>
      </c>
      <c r="X361" s="24" t="str">
        <f t="shared" si="82"/>
        <v>no</v>
      </c>
      <c r="Y361" s="24" t="s">
        <v>412</v>
      </c>
      <c r="Z361" s="24">
        <f t="shared" si="83"/>
        <v>0</v>
      </c>
      <c r="AA361" s="24">
        <v>1924</v>
      </c>
      <c r="AB361" s="24" t="s">
        <v>311</v>
      </c>
      <c r="AC361" s="24" t="s">
        <v>369</v>
      </c>
      <c r="AD361" s="25">
        <v>1</v>
      </c>
      <c r="AE361" s="25">
        <v>0</v>
      </c>
      <c r="AF361" s="25">
        <v>2</v>
      </c>
      <c r="AG361" s="25">
        <v>1</v>
      </c>
      <c r="AH361" s="25">
        <v>4</v>
      </c>
      <c r="AI361" s="25" t="s">
        <v>414</v>
      </c>
      <c r="AJ361" s="57">
        <v>7</v>
      </c>
      <c r="AK361" s="57" t="str">
        <f t="shared" si="84"/>
        <v>More</v>
      </c>
      <c r="AL361" s="57" t="s">
        <v>97</v>
      </c>
      <c r="AM361" s="57" t="str">
        <f t="shared" si="85"/>
        <v>High</v>
      </c>
      <c r="AN361" s="62">
        <v>2</v>
      </c>
      <c r="AO361" s="62" t="str">
        <f t="shared" si="86"/>
        <v>More</v>
      </c>
      <c r="AP361" s="62">
        <v>592</v>
      </c>
      <c r="AQ361" s="62" t="str">
        <f t="shared" si="87"/>
        <v>no</v>
      </c>
      <c r="AR361" s="62" t="str">
        <f t="shared" si="88"/>
        <v>Above Average</v>
      </c>
      <c r="AS361" s="64">
        <v>1</v>
      </c>
      <c r="AT361" s="68">
        <v>93.023255813953483</v>
      </c>
      <c r="AU361" s="68" t="str">
        <f t="shared" si="89"/>
        <v>Above Average</v>
      </c>
      <c r="AV361" s="66">
        <v>280000</v>
      </c>
      <c r="AW361" s="66">
        <v>3010</v>
      </c>
      <c r="AX361" s="66" t="s">
        <v>311</v>
      </c>
    </row>
    <row r="362" spans="1:50" customFormat="1" x14ac:dyDescent="0.2">
      <c r="A362">
        <v>361</v>
      </c>
      <c r="B362" s="12" t="s">
        <v>90</v>
      </c>
      <c r="C362" s="12" t="s">
        <v>90</v>
      </c>
      <c r="D362" s="12" t="s">
        <v>91</v>
      </c>
      <c r="E362" s="22">
        <v>6</v>
      </c>
      <c r="F362" s="22" t="s">
        <v>195</v>
      </c>
      <c r="G362" s="22" t="s">
        <v>191</v>
      </c>
      <c r="H362" s="22" t="str">
        <f t="shared" si="76"/>
        <v xml:space="preserve"> </v>
      </c>
      <c r="I362" s="22">
        <f t="shared" si="75"/>
        <v>77.818957638420983</v>
      </c>
      <c r="J362" s="22" t="str">
        <f t="shared" si="77"/>
        <v>Above Average</v>
      </c>
      <c r="K362" s="22">
        <v>6</v>
      </c>
      <c r="L362" s="22" t="str">
        <f t="shared" si="78"/>
        <v>High</v>
      </c>
      <c r="M362" s="22">
        <v>1978</v>
      </c>
      <c r="N362" s="22">
        <f t="shared" si="79"/>
        <v>0</v>
      </c>
      <c r="O362" s="22"/>
      <c r="P362" s="22">
        <v>1978</v>
      </c>
      <c r="Q362" s="22">
        <f t="shared" si="80"/>
        <v>0</v>
      </c>
      <c r="R362" s="23">
        <v>888</v>
      </c>
      <c r="S362" s="23" t="s">
        <v>311</v>
      </c>
      <c r="T362" s="23" t="s">
        <v>370</v>
      </c>
      <c r="U362" s="24">
        <v>912</v>
      </c>
      <c r="V362" s="24" t="str">
        <f t="shared" si="81"/>
        <v>no</v>
      </c>
      <c r="W362" s="24">
        <v>0</v>
      </c>
      <c r="X362" s="24" t="str">
        <f t="shared" si="82"/>
        <v>no</v>
      </c>
      <c r="Y362" s="24" t="s">
        <v>413</v>
      </c>
      <c r="Z362" s="24">
        <f t="shared" si="83"/>
        <v>0</v>
      </c>
      <c r="AA362" s="24">
        <v>912</v>
      </c>
      <c r="AB362" s="24" t="s">
        <v>311</v>
      </c>
      <c r="AC362" s="24" t="s">
        <v>370</v>
      </c>
      <c r="AD362" s="25">
        <v>1</v>
      </c>
      <c r="AE362" s="25">
        <v>0</v>
      </c>
      <c r="AF362" s="25">
        <v>1</v>
      </c>
      <c r="AG362" s="25">
        <v>0</v>
      </c>
      <c r="AH362" s="25">
        <v>2</v>
      </c>
      <c r="AI362" s="25" t="s">
        <v>415</v>
      </c>
      <c r="AJ362" s="57">
        <v>5</v>
      </c>
      <c r="AK362" s="57" t="str">
        <f t="shared" si="84"/>
        <v>Less</v>
      </c>
      <c r="AL362" s="57" t="s">
        <v>98</v>
      </c>
      <c r="AM362" s="57" t="str">
        <f t="shared" si="85"/>
        <v>Low</v>
      </c>
      <c r="AN362" s="62">
        <v>2</v>
      </c>
      <c r="AO362" s="62" t="str">
        <f t="shared" si="86"/>
        <v>More</v>
      </c>
      <c r="AP362" s="62">
        <v>470</v>
      </c>
      <c r="AQ362" s="62" t="str">
        <f t="shared" si="87"/>
        <v>no</v>
      </c>
      <c r="AR362" s="62" t="str">
        <f t="shared" si="88"/>
        <v>Below Average</v>
      </c>
      <c r="AS362" s="64">
        <v>1</v>
      </c>
      <c r="AT362" s="68">
        <v>86.666666666666671</v>
      </c>
      <c r="AU362" s="68" t="str">
        <f t="shared" si="89"/>
        <v>Above Average</v>
      </c>
      <c r="AV362" s="66">
        <v>156000</v>
      </c>
      <c r="AW362" s="66">
        <v>1800</v>
      </c>
      <c r="AX362" s="66" t="s">
        <v>311</v>
      </c>
    </row>
    <row r="363" spans="1:50" customFormat="1" x14ac:dyDescent="0.2">
      <c r="A363">
        <v>362</v>
      </c>
      <c r="B363" s="12" t="s">
        <v>90</v>
      </c>
      <c r="C363" s="12" t="s">
        <v>90</v>
      </c>
      <c r="D363" s="12" t="s">
        <v>91</v>
      </c>
      <c r="E363" s="22">
        <v>5</v>
      </c>
      <c r="F363" s="22" t="s">
        <v>195</v>
      </c>
      <c r="G363" s="22" t="s">
        <v>132</v>
      </c>
      <c r="H363" s="22" t="str">
        <f t="shared" si="76"/>
        <v>1Story</v>
      </c>
      <c r="I363" s="22">
        <f t="shared" si="75"/>
        <v>59.315963337771507</v>
      </c>
      <c r="J363" s="22" t="str">
        <f t="shared" si="77"/>
        <v>Below Average</v>
      </c>
      <c r="K363" s="22">
        <v>5</v>
      </c>
      <c r="L363" s="22" t="str">
        <f t="shared" si="78"/>
        <v>Low</v>
      </c>
      <c r="M363" s="22">
        <v>1940</v>
      </c>
      <c r="N363" s="22">
        <f t="shared" si="79"/>
        <v>1</v>
      </c>
      <c r="O363" s="22"/>
      <c r="P363" s="22">
        <v>1982</v>
      </c>
      <c r="Q363" s="22">
        <f t="shared" si="80"/>
        <v>0</v>
      </c>
      <c r="R363" s="23">
        <v>883</v>
      </c>
      <c r="S363" s="23" t="s">
        <v>311</v>
      </c>
      <c r="T363" s="23" t="s">
        <v>370</v>
      </c>
      <c r="U363" s="24">
        <v>988</v>
      </c>
      <c r="V363" s="24" t="str">
        <f t="shared" si="81"/>
        <v>no</v>
      </c>
      <c r="W363" s="24">
        <v>517</v>
      </c>
      <c r="X363" s="24" t="str">
        <f t="shared" si="82"/>
        <v>no</v>
      </c>
      <c r="Y363" s="24" t="s">
        <v>412</v>
      </c>
      <c r="Z363" s="24">
        <f t="shared" si="83"/>
        <v>0</v>
      </c>
      <c r="AA363" s="24">
        <v>1505</v>
      </c>
      <c r="AB363" s="24" t="s">
        <v>311</v>
      </c>
      <c r="AC363" s="24" t="s">
        <v>370</v>
      </c>
      <c r="AD363" s="25">
        <v>1</v>
      </c>
      <c r="AE363" s="25">
        <v>0</v>
      </c>
      <c r="AF363" s="25">
        <v>1</v>
      </c>
      <c r="AG363" s="25">
        <v>0</v>
      </c>
      <c r="AH363" s="25">
        <v>2</v>
      </c>
      <c r="AI363" s="25" t="s">
        <v>415</v>
      </c>
      <c r="AJ363" s="57">
        <v>8</v>
      </c>
      <c r="AK363" s="57" t="str">
        <f t="shared" si="84"/>
        <v>More</v>
      </c>
      <c r="AL363" s="57" t="s">
        <v>98</v>
      </c>
      <c r="AM363" s="57" t="str">
        <f t="shared" si="85"/>
        <v>Low</v>
      </c>
      <c r="AN363" s="62">
        <v>1</v>
      </c>
      <c r="AO363" s="62" t="str">
        <f t="shared" si="86"/>
        <v>Less</v>
      </c>
      <c r="AP363" s="62">
        <v>240</v>
      </c>
      <c r="AQ363" s="62" t="str">
        <f t="shared" si="87"/>
        <v>no</v>
      </c>
      <c r="AR363" s="62" t="str">
        <f t="shared" si="88"/>
        <v>Below Average</v>
      </c>
      <c r="AS363" s="64">
        <v>0</v>
      </c>
      <c r="AT363" s="68">
        <v>60.720268006700167</v>
      </c>
      <c r="AU363" s="68" t="str">
        <f t="shared" si="89"/>
        <v>Below Average</v>
      </c>
      <c r="AV363" s="66">
        <v>145000</v>
      </c>
      <c r="AW363" s="66">
        <v>2388</v>
      </c>
      <c r="AX363" s="66" t="s">
        <v>311</v>
      </c>
    </row>
    <row r="364" spans="1:50" customFormat="1" x14ac:dyDescent="0.2">
      <c r="A364">
        <v>363</v>
      </c>
      <c r="B364" s="12" t="s">
        <v>90</v>
      </c>
      <c r="C364" s="12" t="s">
        <v>90</v>
      </c>
      <c r="D364" s="12" t="s">
        <v>91</v>
      </c>
      <c r="E364" s="22">
        <v>7</v>
      </c>
      <c r="F364" s="22" t="s">
        <v>411</v>
      </c>
      <c r="G364" s="22" t="s">
        <v>191</v>
      </c>
      <c r="H364" s="22" t="str">
        <f t="shared" si="76"/>
        <v xml:space="preserve"> </v>
      </c>
      <c r="I364" s="22">
        <f t="shared" si="75"/>
        <v>77.818957638420983</v>
      </c>
      <c r="J364" s="22" t="str">
        <f t="shared" si="77"/>
        <v>Above Average</v>
      </c>
      <c r="K364" s="22">
        <v>5</v>
      </c>
      <c r="L364" s="22" t="str">
        <f t="shared" si="78"/>
        <v>Low</v>
      </c>
      <c r="M364" s="22">
        <v>2003</v>
      </c>
      <c r="N364" s="22">
        <f t="shared" si="79"/>
        <v>0</v>
      </c>
      <c r="O364" s="22"/>
      <c r="P364" s="22">
        <v>2003</v>
      </c>
      <c r="Q364" s="22">
        <f t="shared" si="80"/>
        <v>0</v>
      </c>
      <c r="R364" s="23">
        <v>0</v>
      </c>
      <c r="S364" s="23" t="s">
        <v>313</v>
      </c>
      <c r="T364" s="23" t="s">
        <v>370</v>
      </c>
      <c r="U364" s="24">
        <v>495</v>
      </c>
      <c r="V364" s="24" t="str">
        <f t="shared" si="81"/>
        <v>no</v>
      </c>
      <c r="W364" s="24">
        <v>1427</v>
      </c>
      <c r="X364" s="24" t="str">
        <f t="shared" si="82"/>
        <v>no</v>
      </c>
      <c r="Y364" s="24" t="s">
        <v>412</v>
      </c>
      <c r="Z364" s="24">
        <f t="shared" si="83"/>
        <v>1</v>
      </c>
      <c r="AA364" s="24">
        <v>1922</v>
      </c>
      <c r="AB364" s="24" t="s">
        <v>311</v>
      </c>
      <c r="AC364" s="24" t="s">
        <v>369</v>
      </c>
      <c r="AD364" s="25">
        <v>0</v>
      </c>
      <c r="AE364" s="25">
        <v>0</v>
      </c>
      <c r="AF364" s="25">
        <v>3</v>
      </c>
      <c r="AG364" s="25">
        <v>0</v>
      </c>
      <c r="AH364" s="25">
        <v>3</v>
      </c>
      <c r="AI364" s="25" t="s">
        <v>414</v>
      </c>
      <c r="AJ364" s="57">
        <v>7</v>
      </c>
      <c r="AK364" s="57" t="str">
        <f t="shared" si="84"/>
        <v>More</v>
      </c>
      <c r="AL364" s="57" t="s">
        <v>97</v>
      </c>
      <c r="AM364" s="57" t="str">
        <f t="shared" si="85"/>
        <v>High</v>
      </c>
      <c r="AN364" s="62">
        <v>2</v>
      </c>
      <c r="AO364" s="62" t="str">
        <f t="shared" si="86"/>
        <v>More</v>
      </c>
      <c r="AP364" s="62">
        <v>672</v>
      </c>
      <c r="AQ364" s="62" t="str">
        <f t="shared" si="87"/>
        <v>no</v>
      </c>
      <c r="AR364" s="62" t="str">
        <f t="shared" si="88"/>
        <v>Above Average</v>
      </c>
      <c r="AS364" s="64">
        <v>1</v>
      </c>
      <c r="AT364" s="68">
        <v>103.27783558792925</v>
      </c>
      <c r="AU364" s="68" t="str">
        <f t="shared" si="89"/>
        <v>Above Average</v>
      </c>
      <c r="AV364" s="66">
        <v>198500</v>
      </c>
      <c r="AW364" s="66">
        <v>1922</v>
      </c>
      <c r="AX364" s="66" t="s">
        <v>311</v>
      </c>
    </row>
    <row r="365" spans="1:50" customFormat="1" x14ac:dyDescent="0.2">
      <c r="A365">
        <v>364</v>
      </c>
      <c r="B365" s="12" t="s">
        <v>90</v>
      </c>
      <c r="C365" s="12" t="s">
        <v>90</v>
      </c>
      <c r="D365" s="12" t="s">
        <v>198</v>
      </c>
      <c r="E365" s="22">
        <v>6</v>
      </c>
      <c r="F365" s="22" t="s">
        <v>195</v>
      </c>
      <c r="G365" s="22" t="s">
        <v>92</v>
      </c>
      <c r="H365" s="22" t="str">
        <f t="shared" si="76"/>
        <v>2Story</v>
      </c>
      <c r="I365" s="22">
        <f t="shared" si="75"/>
        <v>75.988545402704759</v>
      </c>
      <c r="J365" s="22" t="str">
        <f t="shared" si="77"/>
        <v>Above Average</v>
      </c>
      <c r="K365" s="22">
        <v>8</v>
      </c>
      <c r="L365" s="22" t="str">
        <f t="shared" si="78"/>
        <v>High</v>
      </c>
      <c r="M365" s="22">
        <v>1972</v>
      </c>
      <c r="N365" s="22">
        <f t="shared" si="79"/>
        <v>0</v>
      </c>
      <c r="O365" s="22"/>
      <c r="P365" s="22">
        <v>2007</v>
      </c>
      <c r="Q365" s="22">
        <f t="shared" si="80"/>
        <v>0</v>
      </c>
      <c r="R365" s="23">
        <v>483</v>
      </c>
      <c r="S365" s="23" t="s">
        <v>311</v>
      </c>
      <c r="T365" s="23" t="s">
        <v>370</v>
      </c>
      <c r="U365" s="24">
        <v>483</v>
      </c>
      <c r="V365" s="24" t="str">
        <f t="shared" si="81"/>
        <v>no</v>
      </c>
      <c r="W365" s="24">
        <v>504</v>
      </c>
      <c r="X365" s="24" t="str">
        <f t="shared" si="82"/>
        <v>no</v>
      </c>
      <c r="Y365" s="24" t="s">
        <v>412</v>
      </c>
      <c r="Z365" s="24">
        <f t="shared" si="83"/>
        <v>1</v>
      </c>
      <c r="AA365" s="24">
        <v>987</v>
      </c>
      <c r="AB365" s="24" t="s">
        <v>311</v>
      </c>
      <c r="AC365" s="24" t="s">
        <v>370</v>
      </c>
      <c r="AD365" s="25">
        <v>0</v>
      </c>
      <c r="AE365" s="25">
        <v>0</v>
      </c>
      <c r="AF365" s="25">
        <v>1</v>
      </c>
      <c r="AG365" s="25">
        <v>1</v>
      </c>
      <c r="AH365" s="25">
        <v>2</v>
      </c>
      <c r="AI365" s="25" t="s">
        <v>415</v>
      </c>
      <c r="AJ365" s="57">
        <v>5</v>
      </c>
      <c r="AK365" s="57" t="str">
        <f t="shared" si="84"/>
        <v>Less</v>
      </c>
      <c r="AL365" s="57" t="s">
        <v>97</v>
      </c>
      <c r="AM365" s="57" t="str">
        <f t="shared" si="85"/>
        <v>High</v>
      </c>
      <c r="AN365" s="62">
        <v>1</v>
      </c>
      <c r="AO365" s="62" t="str">
        <f t="shared" si="86"/>
        <v>Less</v>
      </c>
      <c r="AP365" s="62">
        <v>264</v>
      </c>
      <c r="AQ365" s="62" t="str">
        <f t="shared" si="87"/>
        <v>no</v>
      </c>
      <c r="AR365" s="62" t="str">
        <f t="shared" si="88"/>
        <v>Below Average</v>
      </c>
      <c r="AS365" s="64">
        <v>0</v>
      </c>
      <c r="AT365" s="68">
        <v>80.27210884353741</v>
      </c>
      <c r="AU365" s="68" t="str">
        <f t="shared" si="89"/>
        <v>Above Average</v>
      </c>
      <c r="AV365" s="66">
        <v>118000</v>
      </c>
      <c r="AW365" s="66">
        <v>1470</v>
      </c>
      <c r="AX365" s="66" t="s">
        <v>311</v>
      </c>
    </row>
    <row r="366" spans="1:50" customFormat="1" x14ac:dyDescent="0.2">
      <c r="A366">
        <v>365</v>
      </c>
      <c r="B366" s="12" t="s">
        <v>90</v>
      </c>
      <c r="C366" s="12" t="s">
        <v>90</v>
      </c>
      <c r="D366" s="12" t="s">
        <v>91</v>
      </c>
      <c r="E366" s="22">
        <v>6</v>
      </c>
      <c r="F366" s="22" t="s">
        <v>195</v>
      </c>
      <c r="G366" s="22" t="s">
        <v>92</v>
      </c>
      <c r="H366" s="22" t="str">
        <f t="shared" si="76"/>
        <v>2Story</v>
      </c>
      <c r="I366" s="22">
        <f t="shared" si="75"/>
        <v>75.988545402704759</v>
      </c>
      <c r="J366" s="22" t="str">
        <f t="shared" si="77"/>
        <v>Above Average</v>
      </c>
      <c r="K366" s="22">
        <v>5</v>
      </c>
      <c r="L366" s="22" t="str">
        <f t="shared" si="78"/>
        <v>Low</v>
      </c>
      <c r="M366" s="22">
        <v>1976</v>
      </c>
      <c r="N366" s="22">
        <f t="shared" si="79"/>
        <v>0</v>
      </c>
      <c r="O366" s="22"/>
      <c r="P366" s="22">
        <v>1976</v>
      </c>
      <c r="Q366" s="22">
        <f t="shared" si="80"/>
        <v>0</v>
      </c>
      <c r="R366" s="23">
        <v>796</v>
      </c>
      <c r="S366" s="23" t="s">
        <v>311</v>
      </c>
      <c r="T366" s="23" t="s">
        <v>370</v>
      </c>
      <c r="U366" s="24">
        <v>790</v>
      </c>
      <c r="V366" s="24" t="str">
        <f t="shared" si="81"/>
        <v>no</v>
      </c>
      <c r="W366" s="24">
        <v>784</v>
      </c>
      <c r="X366" s="24" t="str">
        <f t="shared" si="82"/>
        <v>no</v>
      </c>
      <c r="Y366" s="24" t="s">
        <v>412</v>
      </c>
      <c r="Z366" s="24">
        <f t="shared" si="83"/>
        <v>0</v>
      </c>
      <c r="AA366" s="24">
        <v>1574</v>
      </c>
      <c r="AB366" s="24" t="s">
        <v>311</v>
      </c>
      <c r="AC366" s="24" t="s">
        <v>369</v>
      </c>
      <c r="AD366" s="25">
        <v>1</v>
      </c>
      <c r="AE366" s="25">
        <v>0</v>
      </c>
      <c r="AF366" s="25">
        <v>2</v>
      </c>
      <c r="AG366" s="25">
        <v>1</v>
      </c>
      <c r="AH366" s="25">
        <v>4</v>
      </c>
      <c r="AI366" s="25" t="s">
        <v>414</v>
      </c>
      <c r="AJ366" s="57">
        <v>6</v>
      </c>
      <c r="AK366" s="57" t="str">
        <f t="shared" si="84"/>
        <v>More</v>
      </c>
      <c r="AL366" s="57" t="s">
        <v>98</v>
      </c>
      <c r="AM366" s="57" t="str">
        <f t="shared" si="85"/>
        <v>Low</v>
      </c>
      <c r="AN366" s="62">
        <v>2</v>
      </c>
      <c r="AO366" s="62" t="str">
        <f t="shared" si="86"/>
        <v>More</v>
      </c>
      <c r="AP366" s="62">
        <v>566</v>
      </c>
      <c r="AQ366" s="62" t="str">
        <f t="shared" si="87"/>
        <v>no</v>
      </c>
      <c r="AR366" s="62" t="str">
        <f t="shared" si="88"/>
        <v>Above Average</v>
      </c>
      <c r="AS366" s="64">
        <v>1</v>
      </c>
      <c r="AT366" s="68">
        <v>80.168776371308013</v>
      </c>
      <c r="AU366" s="68" t="str">
        <f t="shared" si="89"/>
        <v>Above Average</v>
      </c>
      <c r="AV366" s="66">
        <v>190000</v>
      </c>
      <c r="AW366" s="66">
        <v>2370</v>
      </c>
      <c r="AX366" s="66" t="s">
        <v>311</v>
      </c>
    </row>
    <row r="367" spans="1:50" customFormat="1" x14ac:dyDescent="0.2">
      <c r="A367">
        <v>366</v>
      </c>
      <c r="B367" s="12" t="s">
        <v>90</v>
      </c>
      <c r="C367" s="12" t="s">
        <v>90</v>
      </c>
      <c r="D367" s="12" t="s">
        <v>91</v>
      </c>
      <c r="E367" s="22">
        <v>5</v>
      </c>
      <c r="F367" s="22" t="s">
        <v>195</v>
      </c>
      <c r="G367" s="22" t="s">
        <v>92</v>
      </c>
      <c r="H367" s="22" t="str">
        <f t="shared" si="76"/>
        <v>2Story</v>
      </c>
      <c r="I367" s="22">
        <f t="shared" si="75"/>
        <v>75.988545402704759</v>
      </c>
      <c r="J367" s="22" t="str">
        <f t="shared" si="77"/>
        <v>Above Average</v>
      </c>
      <c r="K367" s="22">
        <v>7</v>
      </c>
      <c r="L367" s="22" t="str">
        <f t="shared" si="78"/>
        <v>High</v>
      </c>
      <c r="M367" s="22">
        <v>1920</v>
      </c>
      <c r="N367" s="22">
        <f t="shared" si="79"/>
        <v>1</v>
      </c>
      <c r="O367" s="22"/>
      <c r="P367" s="22">
        <v>1997</v>
      </c>
      <c r="Q367" s="22">
        <f t="shared" si="80"/>
        <v>0</v>
      </c>
      <c r="R367" s="23">
        <v>672</v>
      </c>
      <c r="S367" s="23" t="s">
        <v>311</v>
      </c>
      <c r="T367" s="23" t="s">
        <v>370</v>
      </c>
      <c r="U367" s="24">
        <v>672</v>
      </c>
      <c r="V367" s="24" t="str">
        <f t="shared" si="81"/>
        <v>no</v>
      </c>
      <c r="W367" s="24">
        <v>672</v>
      </c>
      <c r="X367" s="24" t="str">
        <f t="shared" si="82"/>
        <v>no</v>
      </c>
      <c r="Y367" s="24" t="s">
        <v>412</v>
      </c>
      <c r="Z367" s="24">
        <f t="shared" si="83"/>
        <v>0</v>
      </c>
      <c r="AA367" s="24">
        <v>1344</v>
      </c>
      <c r="AB367" s="24" t="s">
        <v>311</v>
      </c>
      <c r="AC367" s="24" t="s">
        <v>370</v>
      </c>
      <c r="AD367" s="25">
        <v>0</v>
      </c>
      <c r="AE367" s="25">
        <v>0</v>
      </c>
      <c r="AF367" s="25">
        <v>1</v>
      </c>
      <c r="AG367" s="25">
        <v>0</v>
      </c>
      <c r="AH367" s="25">
        <v>1</v>
      </c>
      <c r="AI367" s="25" t="s">
        <v>415</v>
      </c>
      <c r="AJ367" s="57">
        <v>6</v>
      </c>
      <c r="AK367" s="57" t="str">
        <f t="shared" si="84"/>
        <v>More</v>
      </c>
      <c r="AL367" s="57" t="s">
        <v>98</v>
      </c>
      <c r="AM367" s="57" t="str">
        <f t="shared" si="85"/>
        <v>Low</v>
      </c>
      <c r="AN367" s="62">
        <v>1</v>
      </c>
      <c r="AO367" s="62" t="str">
        <f t="shared" si="86"/>
        <v>Less</v>
      </c>
      <c r="AP367" s="62">
        <v>468</v>
      </c>
      <c r="AQ367" s="62" t="str">
        <f t="shared" si="87"/>
        <v>no</v>
      </c>
      <c r="AR367" s="62" t="str">
        <f t="shared" si="88"/>
        <v>Below Average</v>
      </c>
      <c r="AS367" s="64">
        <v>0</v>
      </c>
      <c r="AT367" s="68">
        <v>72.916666666666671</v>
      </c>
      <c r="AU367" s="68" t="str">
        <f t="shared" si="89"/>
        <v>Above Average</v>
      </c>
      <c r="AV367" s="66">
        <v>147000</v>
      </c>
      <c r="AW367" s="66">
        <v>2016</v>
      </c>
      <c r="AX367" s="66" t="s">
        <v>311</v>
      </c>
    </row>
    <row r="368" spans="1:50" customFormat="1" x14ac:dyDescent="0.2">
      <c r="A368">
        <v>367</v>
      </c>
      <c r="B368" s="12" t="s">
        <v>90</v>
      </c>
      <c r="C368" s="12" t="s">
        <v>90</v>
      </c>
      <c r="D368" s="12" t="s">
        <v>91</v>
      </c>
      <c r="E368" s="22">
        <v>6</v>
      </c>
      <c r="F368" s="22" t="s">
        <v>195</v>
      </c>
      <c r="G368" s="22" t="s">
        <v>115</v>
      </c>
      <c r="H368" s="22" t="str">
        <f t="shared" si="76"/>
        <v>1Story</v>
      </c>
      <c r="I368" s="22">
        <f t="shared" si="75"/>
        <v>69.182127006168557</v>
      </c>
      <c r="J368" s="22" t="str">
        <f t="shared" si="77"/>
        <v>Below Average</v>
      </c>
      <c r="K368" s="22">
        <v>5</v>
      </c>
      <c r="L368" s="22" t="str">
        <f t="shared" si="78"/>
        <v>Low</v>
      </c>
      <c r="M368" s="22">
        <v>1963</v>
      </c>
      <c r="N368" s="22">
        <f t="shared" si="79"/>
        <v>0</v>
      </c>
      <c r="O368" s="22"/>
      <c r="P368" s="22">
        <v>1963</v>
      </c>
      <c r="Q368" s="22">
        <f t="shared" si="80"/>
        <v>0</v>
      </c>
      <c r="R368" s="23">
        <v>1394</v>
      </c>
      <c r="S368" s="23" t="s">
        <v>311</v>
      </c>
      <c r="T368" s="23" t="s">
        <v>369</v>
      </c>
      <c r="U368" s="24">
        <v>1394</v>
      </c>
      <c r="V368" s="24" t="str">
        <f t="shared" si="81"/>
        <v>no</v>
      </c>
      <c r="W368" s="24">
        <v>0</v>
      </c>
      <c r="X368" s="24" t="str">
        <f t="shared" si="82"/>
        <v>no</v>
      </c>
      <c r="Y368" s="24" t="s">
        <v>413</v>
      </c>
      <c r="Z368" s="24">
        <f t="shared" si="83"/>
        <v>1</v>
      </c>
      <c r="AA368" s="24">
        <v>1394</v>
      </c>
      <c r="AB368" s="24" t="s">
        <v>311</v>
      </c>
      <c r="AC368" s="24" t="s">
        <v>370</v>
      </c>
      <c r="AD368" s="25">
        <v>1</v>
      </c>
      <c r="AE368" s="25">
        <v>0</v>
      </c>
      <c r="AF368" s="25">
        <v>1</v>
      </c>
      <c r="AG368" s="25">
        <v>1</v>
      </c>
      <c r="AH368" s="25">
        <v>3</v>
      </c>
      <c r="AI368" s="25" t="s">
        <v>414</v>
      </c>
      <c r="AJ368" s="57">
        <v>6</v>
      </c>
      <c r="AK368" s="57" t="str">
        <f t="shared" si="84"/>
        <v>More</v>
      </c>
      <c r="AL368" s="57" t="s">
        <v>98</v>
      </c>
      <c r="AM368" s="57" t="str">
        <f t="shared" si="85"/>
        <v>Low</v>
      </c>
      <c r="AN368" s="62">
        <v>2</v>
      </c>
      <c r="AO368" s="62" t="str">
        <f t="shared" si="86"/>
        <v>More</v>
      </c>
      <c r="AP368" s="62">
        <v>514</v>
      </c>
      <c r="AQ368" s="62" t="str">
        <f t="shared" si="87"/>
        <v>no</v>
      </c>
      <c r="AR368" s="62" t="str">
        <f t="shared" si="88"/>
        <v>Above Average</v>
      </c>
      <c r="AS368" s="64">
        <v>2</v>
      </c>
      <c r="AT368" s="68">
        <v>57.030129124820661</v>
      </c>
      <c r="AU368" s="68" t="str">
        <f t="shared" si="89"/>
        <v>Below Average</v>
      </c>
      <c r="AV368" s="66">
        <v>159000</v>
      </c>
      <c r="AW368" s="66">
        <v>2788</v>
      </c>
      <c r="AX368" s="66" t="s">
        <v>311</v>
      </c>
    </row>
    <row r="369" spans="1:50" customFormat="1" x14ac:dyDescent="0.2">
      <c r="A369">
        <v>368</v>
      </c>
      <c r="B369" s="12" t="s">
        <v>90</v>
      </c>
      <c r="C369" s="12" t="s">
        <v>90</v>
      </c>
      <c r="D369" s="12" t="s">
        <v>91</v>
      </c>
      <c r="E369" s="22">
        <v>6</v>
      </c>
      <c r="F369" s="22" t="s">
        <v>195</v>
      </c>
      <c r="G369" s="22" t="s">
        <v>197</v>
      </c>
      <c r="H369" s="22" t="str">
        <f t="shared" si="76"/>
        <v xml:space="preserve"> </v>
      </c>
      <c r="I369" s="22">
        <f t="shared" si="75"/>
        <v>74.693515888638117</v>
      </c>
      <c r="J369" s="22" t="str">
        <f t="shared" si="77"/>
        <v>Above Average</v>
      </c>
      <c r="K369" s="22">
        <v>5</v>
      </c>
      <c r="L369" s="22" t="str">
        <f t="shared" si="78"/>
        <v>Low</v>
      </c>
      <c r="M369" s="22">
        <v>1962</v>
      </c>
      <c r="N369" s="22">
        <f t="shared" si="79"/>
        <v>0</v>
      </c>
      <c r="O369" s="22"/>
      <c r="P369" s="22">
        <v>1962</v>
      </c>
      <c r="Q369" s="22">
        <f t="shared" si="80"/>
        <v>0</v>
      </c>
      <c r="R369" s="23">
        <v>1099</v>
      </c>
      <c r="S369" s="23" t="s">
        <v>311</v>
      </c>
      <c r="T369" s="23" t="s">
        <v>369</v>
      </c>
      <c r="U369" s="24">
        <v>1431</v>
      </c>
      <c r="V369" s="24" t="str">
        <f t="shared" si="81"/>
        <v>no</v>
      </c>
      <c r="W369" s="24">
        <v>0</v>
      </c>
      <c r="X369" s="24" t="str">
        <f t="shared" si="82"/>
        <v>no</v>
      </c>
      <c r="Y369" s="24" t="s">
        <v>413</v>
      </c>
      <c r="Z369" s="24">
        <f t="shared" si="83"/>
        <v>0</v>
      </c>
      <c r="AA369" s="24">
        <v>1431</v>
      </c>
      <c r="AB369" s="24" t="s">
        <v>311</v>
      </c>
      <c r="AC369" s="24" t="s">
        <v>370</v>
      </c>
      <c r="AD369" s="25">
        <v>0</v>
      </c>
      <c r="AE369" s="25">
        <v>1</v>
      </c>
      <c r="AF369" s="25">
        <v>1</v>
      </c>
      <c r="AG369" s="25">
        <v>0</v>
      </c>
      <c r="AH369" s="25">
        <v>2</v>
      </c>
      <c r="AI369" s="25" t="s">
        <v>415</v>
      </c>
      <c r="AJ369" s="57">
        <v>6</v>
      </c>
      <c r="AK369" s="57" t="str">
        <f t="shared" si="84"/>
        <v>More</v>
      </c>
      <c r="AL369" s="57" t="s">
        <v>98</v>
      </c>
      <c r="AM369" s="57" t="str">
        <f t="shared" si="85"/>
        <v>Low</v>
      </c>
      <c r="AN369" s="62">
        <v>1</v>
      </c>
      <c r="AO369" s="62" t="str">
        <f t="shared" si="86"/>
        <v>Less</v>
      </c>
      <c r="AP369" s="62">
        <v>296</v>
      </c>
      <c r="AQ369" s="62" t="str">
        <f t="shared" si="87"/>
        <v>no</v>
      </c>
      <c r="AR369" s="62" t="str">
        <f t="shared" si="88"/>
        <v>Below Average</v>
      </c>
      <c r="AS369" s="64">
        <v>1</v>
      </c>
      <c r="AT369" s="68">
        <v>65.217391304347828</v>
      </c>
      <c r="AU369" s="68" t="str">
        <f t="shared" si="89"/>
        <v>Below Average</v>
      </c>
      <c r="AV369" s="66">
        <v>165000</v>
      </c>
      <c r="AW369" s="66">
        <v>2530</v>
      </c>
      <c r="AX369" s="66" t="s">
        <v>311</v>
      </c>
    </row>
    <row r="370" spans="1:50" customFormat="1" x14ac:dyDescent="0.2">
      <c r="A370">
        <v>369</v>
      </c>
      <c r="B370" s="12" t="s">
        <v>90</v>
      </c>
      <c r="C370" s="12" t="s">
        <v>90</v>
      </c>
      <c r="D370" s="12" t="s">
        <v>91</v>
      </c>
      <c r="E370" s="22">
        <v>5</v>
      </c>
      <c r="F370" s="22" t="s">
        <v>195</v>
      </c>
      <c r="G370" s="22" t="s">
        <v>115</v>
      </c>
      <c r="H370" s="22" t="str">
        <f t="shared" si="76"/>
        <v>1Story</v>
      </c>
      <c r="I370" s="22">
        <f t="shared" si="75"/>
        <v>69.182127006168557</v>
      </c>
      <c r="J370" s="22" t="str">
        <f t="shared" si="77"/>
        <v>Below Average</v>
      </c>
      <c r="K370" s="22">
        <v>6</v>
      </c>
      <c r="L370" s="22" t="str">
        <f t="shared" si="78"/>
        <v>High</v>
      </c>
      <c r="M370" s="22">
        <v>1954</v>
      </c>
      <c r="N370" s="22">
        <f t="shared" si="79"/>
        <v>1</v>
      </c>
      <c r="O370" s="22"/>
      <c r="P370" s="22">
        <v>1954</v>
      </c>
      <c r="Q370" s="22">
        <f t="shared" si="80"/>
        <v>1</v>
      </c>
      <c r="R370" s="23">
        <v>1268</v>
      </c>
      <c r="S370" s="23" t="s">
        <v>311</v>
      </c>
      <c r="T370" s="23" t="s">
        <v>369</v>
      </c>
      <c r="U370" s="24">
        <v>1268</v>
      </c>
      <c r="V370" s="24" t="str">
        <f t="shared" si="81"/>
        <v>no</v>
      </c>
      <c r="W370" s="24">
        <v>0</v>
      </c>
      <c r="X370" s="24" t="str">
        <f t="shared" si="82"/>
        <v>no</v>
      </c>
      <c r="Y370" s="24" t="s">
        <v>413</v>
      </c>
      <c r="Z370" s="24">
        <f t="shared" si="83"/>
        <v>0</v>
      </c>
      <c r="AA370" s="24">
        <v>1268</v>
      </c>
      <c r="AB370" s="24" t="s">
        <v>311</v>
      </c>
      <c r="AC370" s="24" t="s">
        <v>370</v>
      </c>
      <c r="AD370" s="25">
        <v>0</v>
      </c>
      <c r="AE370" s="25">
        <v>0</v>
      </c>
      <c r="AF370" s="25">
        <v>1</v>
      </c>
      <c r="AG370" s="25">
        <v>0</v>
      </c>
      <c r="AH370" s="25">
        <v>1</v>
      </c>
      <c r="AI370" s="25" t="s">
        <v>415</v>
      </c>
      <c r="AJ370" s="57">
        <v>7</v>
      </c>
      <c r="AK370" s="57" t="str">
        <f t="shared" si="84"/>
        <v>More</v>
      </c>
      <c r="AL370" s="57" t="s">
        <v>98</v>
      </c>
      <c r="AM370" s="57" t="str">
        <f t="shared" si="85"/>
        <v>Low</v>
      </c>
      <c r="AN370" s="62">
        <v>1</v>
      </c>
      <c r="AO370" s="62" t="str">
        <f t="shared" si="86"/>
        <v>Less</v>
      </c>
      <c r="AP370" s="62">
        <v>244</v>
      </c>
      <c r="AQ370" s="62" t="str">
        <f t="shared" si="87"/>
        <v>no</v>
      </c>
      <c r="AR370" s="62" t="str">
        <f t="shared" si="88"/>
        <v>Below Average</v>
      </c>
      <c r="AS370" s="64">
        <v>1</v>
      </c>
      <c r="AT370" s="68">
        <v>52.050473186119874</v>
      </c>
      <c r="AU370" s="68" t="str">
        <f t="shared" si="89"/>
        <v>Below Average</v>
      </c>
      <c r="AV370" s="66">
        <v>132000</v>
      </c>
      <c r="AW370" s="66">
        <v>2536</v>
      </c>
      <c r="AX370" s="66" t="s">
        <v>311</v>
      </c>
    </row>
    <row r="371" spans="1:50" customFormat="1" x14ac:dyDescent="0.2">
      <c r="A371">
        <v>370</v>
      </c>
      <c r="B371" s="12" t="s">
        <v>90</v>
      </c>
      <c r="C371" s="12" t="s">
        <v>90</v>
      </c>
      <c r="D371" s="12" t="s">
        <v>91</v>
      </c>
      <c r="E371" s="22">
        <v>5</v>
      </c>
      <c r="F371" s="22" t="s">
        <v>195</v>
      </c>
      <c r="G371" s="22" t="s">
        <v>115</v>
      </c>
      <c r="H371" s="22" t="str">
        <f t="shared" si="76"/>
        <v>1Story</v>
      </c>
      <c r="I371" s="22">
        <f t="shared" si="75"/>
        <v>69.182127006168557</v>
      </c>
      <c r="J371" s="22" t="str">
        <f t="shared" si="77"/>
        <v>Below Average</v>
      </c>
      <c r="K371" s="22">
        <v>7</v>
      </c>
      <c r="L371" s="22" t="str">
        <f t="shared" si="78"/>
        <v>High</v>
      </c>
      <c r="M371" s="22">
        <v>1959</v>
      </c>
      <c r="N371" s="22">
        <f t="shared" si="79"/>
        <v>0</v>
      </c>
      <c r="O371" s="22"/>
      <c r="P371" s="22">
        <v>2006</v>
      </c>
      <c r="Q371" s="22">
        <f t="shared" si="80"/>
        <v>0</v>
      </c>
      <c r="R371" s="23">
        <v>1063</v>
      </c>
      <c r="S371" s="23" t="s">
        <v>311</v>
      </c>
      <c r="T371" s="23" t="s">
        <v>369</v>
      </c>
      <c r="U371" s="24">
        <v>1287</v>
      </c>
      <c r="V371" s="24" t="str">
        <f t="shared" si="81"/>
        <v>no</v>
      </c>
      <c r="W371" s="24">
        <v>0</v>
      </c>
      <c r="X371" s="24" t="str">
        <f t="shared" si="82"/>
        <v>no</v>
      </c>
      <c r="Y371" s="24" t="s">
        <v>413</v>
      </c>
      <c r="Z371" s="24">
        <f t="shared" si="83"/>
        <v>1</v>
      </c>
      <c r="AA371" s="24">
        <v>1287</v>
      </c>
      <c r="AB371" s="24" t="s">
        <v>311</v>
      </c>
      <c r="AC371" s="24" t="s">
        <v>370</v>
      </c>
      <c r="AD371" s="25">
        <v>1</v>
      </c>
      <c r="AE371" s="25">
        <v>0</v>
      </c>
      <c r="AF371" s="25">
        <v>1</v>
      </c>
      <c r="AG371" s="25">
        <v>0</v>
      </c>
      <c r="AH371" s="25">
        <v>2</v>
      </c>
      <c r="AI371" s="25" t="s">
        <v>415</v>
      </c>
      <c r="AJ371" s="57">
        <v>7</v>
      </c>
      <c r="AK371" s="57" t="str">
        <f t="shared" si="84"/>
        <v>More</v>
      </c>
      <c r="AL371" s="57" t="s">
        <v>97</v>
      </c>
      <c r="AM371" s="57" t="str">
        <f t="shared" si="85"/>
        <v>High</v>
      </c>
      <c r="AN371" s="62">
        <v>2</v>
      </c>
      <c r="AO371" s="62" t="str">
        <f t="shared" si="86"/>
        <v>More</v>
      </c>
      <c r="AP371" s="62">
        <v>576</v>
      </c>
      <c r="AQ371" s="62" t="str">
        <f t="shared" si="87"/>
        <v>no</v>
      </c>
      <c r="AR371" s="62" t="str">
        <f t="shared" si="88"/>
        <v>Above Average</v>
      </c>
      <c r="AS371" s="64">
        <v>1</v>
      </c>
      <c r="AT371" s="68">
        <v>68.936170212765958</v>
      </c>
      <c r="AU371" s="68" t="str">
        <f t="shared" si="89"/>
        <v>Below Average</v>
      </c>
      <c r="AV371" s="66">
        <v>162000</v>
      </c>
      <c r="AW371" s="66">
        <v>2350</v>
      </c>
      <c r="AX371" s="66" t="s">
        <v>311</v>
      </c>
    </row>
    <row r="372" spans="1:50" customFormat="1" x14ac:dyDescent="0.2">
      <c r="A372">
        <v>371</v>
      </c>
      <c r="B372" s="12" t="s">
        <v>90</v>
      </c>
      <c r="C372" s="12" t="s">
        <v>90</v>
      </c>
      <c r="D372" s="12" t="s">
        <v>91</v>
      </c>
      <c r="E372" s="22">
        <v>6</v>
      </c>
      <c r="F372" s="22" t="s">
        <v>195</v>
      </c>
      <c r="G372" s="22" t="s">
        <v>92</v>
      </c>
      <c r="H372" s="22" t="str">
        <f t="shared" si="76"/>
        <v>2Story</v>
      </c>
      <c r="I372" s="22">
        <f t="shared" si="75"/>
        <v>75.988545402704759</v>
      </c>
      <c r="J372" s="22" t="str">
        <f t="shared" si="77"/>
        <v>Above Average</v>
      </c>
      <c r="K372" s="22">
        <v>5</v>
      </c>
      <c r="L372" s="22" t="str">
        <f t="shared" si="78"/>
        <v>Low</v>
      </c>
      <c r="M372" s="22">
        <v>2000</v>
      </c>
      <c r="N372" s="22">
        <f t="shared" si="79"/>
        <v>0</v>
      </c>
      <c r="O372" s="22"/>
      <c r="P372" s="22">
        <v>2000</v>
      </c>
      <c r="Q372" s="22">
        <f t="shared" si="80"/>
        <v>0</v>
      </c>
      <c r="R372" s="23">
        <v>953</v>
      </c>
      <c r="S372" s="23" t="s">
        <v>311</v>
      </c>
      <c r="T372" s="23" t="s">
        <v>370</v>
      </c>
      <c r="U372" s="24">
        <v>953</v>
      </c>
      <c r="V372" s="24" t="str">
        <f t="shared" si="81"/>
        <v>no</v>
      </c>
      <c r="W372" s="24">
        <v>711</v>
      </c>
      <c r="X372" s="24" t="str">
        <f t="shared" si="82"/>
        <v>no</v>
      </c>
      <c r="Y372" s="24" t="s">
        <v>412</v>
      </c>
      <c r="Z372" s="24">
        <f t="shared" si="83"/>
        <v>0</v>
      </c>
      <c r="AA372" s="24">
        <v>1664</v>
      </c>
      <c r="AB372" s="24" t="s">
        <v>311</v>
      </c>
      <c r="AC372" s="24" t="s">
        <v>369</v>
      </c>
      <c r="AD372" s="25">
        <v>0</v>
      </c>
      <c r="AE372" s="25">
        <v>0</v>
      </c>
      <c r="AF372" s="25">
        <v>2</v>
      </c>
      <c r="AG372" s="25">
        <v>1</v>
      </c>
      <c r="AH372" s="25">
        <v>3</v>
      </c>
      <c r="AI372" s="25" t="s">
        <v>414</v>
      </c>
      <c r="AJ372" s="57">
        <v>7</v>
      </c>
      <c r="AK372" s="57" t="str">
        <f t="shared" si="84"/>
        <v>More</v>
      </c>
      <c r="AL372" s="57" t="s">
        <v>98</v>
      </c>
      <c r="AM372" s="57" t="str">
        <f t="shared" si="85"/>
        <v>Low</v>
      </c>
      <c r="AN372" s="62">
        <v>2</v>
      </c>
      <c r="AO372" s="62" t="str">
        <f t="shared" si="86"/>
        <v>More</v>
      </c>
      <c r="AP372" s="62">
        <v>460</v>
      </c>
      <c r="AQ372" s="62" t="str">
        <f t="shared" si="87"/>
        <v>no</v>
      </c>
      <c r="AR372" s="62" t="str">
        <f t="shared" si="88"/>
        <v>Below Average</v>
      </c>
      <c r="AS372" s="64">
        <v>1</v>
      </c>
      <c r="AT372" s="68">
        <v>65.876958349254878</v>
      </c>
      <c r="AU372" s="68" t="str">
        <f t="shared" si="89"/>
        <v>Below Average</v>
      </c>
      <c r="AV372" s="66">
        <v>172400</v>
      </c>
      <c r="AW372" s="66">
        <v>2617</v>
      </c>
      <c r="AX372" s="66" t="s">
        <v>311</v>
      </c>
    </row>
    <row r="373" spans="1:50" customFormat="1" x14ac:dyDescent="0.2">
      <c r="A373">
        <v>372</v>
      </c>
      <c r="B373" s="12" t="s">
        <v>114</v>
      </c>
      <c r="C373" s="12" t="s">
        <v>90</v>
      </c>
      <c r="D373" s="12" t="s">
        <v>91</v>
      </c>
      <c r="E373" s="22">
        <v>4</v>
      </c>
      <c r="F373" s="22" t="s">
        <v>195</v>
      </c>
      <c r="G373" s="22" t="s">
        <v>132</v>
      </c>
      <c r="H373" s="22" t="str">
        <f t="shared" si="76"/>
        <v>1Story</v>
      </c>
      <c r="I373" s="22">
        <f t="shared" si="75"/>
        <v>59.315963337771507</v>
      </c>
      <c r="J373" s="22" t="str">
        <f t="shared" si="77"/>
        <v>Below Average</v>
      </c>
      <c r="K373" s="22">
        <v>4</v>
      </c>
      <c r="L373" s="22" t="str">
        <f t="shared" si="78"/>
        <v>Low</v>
      </c>
      <c r="M373" s="22">
        <v>1959</v>
      </c>
      <c r="N373" s="22">
        <f t="shared" si="79"/>
        <v>0</v>
      </c>
      <c r="O373" s="22"/>
      <c r="P373" s="22">
        <v>1959</v>
      </c>
      <c r="Q373" s="22">
        <f t="shared" si="80"/>
        <v>1</v>
      </c>
      <c r="R373" s="23">
        <v>0</v>
      </c>
      <c r="S373" s="23" t="s">
        <v>313</v>
      </c>
      <c r="T373" s="23" t="s">
        <v>370</v>
      </c>
      <c r="U373" s="24">
        <v>1120</v>
      </c>
      <c r="V373" s="24" t="str">
        <f t="shared" si="81"/>
        <v>no</v>
      </c>
      <c r="W373" s="24">
        <v>468</v>
      </c>
      <c r="X373" s="24" t="str">
        <f t="shared" si="82"/>
        <v>no</v>
      </c>
      <c r="Y373" s="24" t="s">
        <v>412</v>
      </c>
      <c r="Z373" s="24">
        <f t="shared" si="83"/>
        <v>1</v>
      </c>
      <c r="AA373" s="24">
        <v>1588</v>
      </c>
      <c r="AB373" s="24" t="s">
        <v>311</v>
      </c>
      <c r="AC373" s="24" t="s">
        <v>369</v>
      </c>
      <c r="AD373" s="25">
        <v>0</v>
      </c>
      <c r="AE373" s="25">
        <v>0</v>
      </c>
      <c r="AF373" s="25">
        <v>2</v>
      </c>
      <c r="AG373" s="25">
        <v>0</v>
      </c>
      <c r="AH373" s="25">
        <v>2</v>
      </c>
      <c r="AI373" s="25" t="s">
        <v>415</v>
      </c>
      <c r="AJ373" s="57">
        <v>7</v>
      </c>
      <c r="AK373" s="57" t="str">
        <f t="shared" si="84"/>
        <v>More</v>
      </c>
      <c r="AL373" s="57" t="s">
        <v>98</v>
      </c>
      <c r="AM373" s="57" t="str">
        <f t="shared" si="85"/>
        <v>Low</v>
      </c>
      <c r="AN373" s="62">
        <v>2</v>
      </c>
      <c r="AO373" s="62" t="str">
        <f t="shared" si="86"/>
        <v>More</v>
      </c>
      <c r="AP373" s="62">
        <v>680</v>
      </c>
      <c r="AQ373" s="62" t="str">
        <f t="shared" si="87"/>
        <v>no</v>
      </c>
      <c r="AR373" s="62" t="str">
        <f t="shared" si="88"/>
        <v>Above Average</v>
      </c>
      <c r="AS373" s="64">
        <v>1</v>
      </c>
      <c r="AT373" s="68">
        <v>84.654911838790937</v>
      </c>
      <c r="AU373" s="68" t="str">
        <f t="shared" si="89"/>
        <v>Above Average</v>
      </c>
      <c r="AV373" s="66">
        <v>134432</v>
      </c>
      <c r="AW373" s="66">
        <v>1588</v>
      </c>
      <c r="AX373" s="66" t="s">
        <v>311</v>
      </c>
    </row>
    <row r="374" spans="1:50" customFormat="1" x14ac:dyDescent="0.2">
      <c r="A374">
        <v>373</v>
      </c>
      <c r="B374" s="12" t="s">
        <v>90</v>
      </c>
      <c r="C374" s="12" t="s">
        <v>90</v>
      </c>
      <c r="D374" s="12" t="s">
        <v>179</v>
      </c>
      <c r="E374" s="22">
        <v>6</v>
      </c>
      <c r="F374" s="22" t="s">
        <v>195</v>
      </c>
      <c r="G374" s="22" t="s">
        <v>115</v>
      </c>
      <c r="H374" s="22" t="str">
        <f t="shared" si="76"/>
        <v>1Story</v>
      </c>
      <c r="I374" s="22">
        <f t="shared" si="75"/>
        <v>69.182127006168557</v>
      </c>
      <c r="J374" s="22" t="str">
        <f t="shared" si="77"/>
        <v>Below Average</v>
      </c>
      <c r="K374" s="22">
        <v>5</v>
      </c>
      <c r="L374" s="22" t="str">
        <f t="shared" si="78"/>
        <v>Low</v>
      </c>
      <c r="M374" s="22">
        <v>1984</v>
      </c>
      <c r="N374" s="22">
        <f t="shared" si="79"/>
        <v>0</v>
      </c>
      <c r="O374" s="22"/>
      <c r="P374" s="22">
        <v>1984</v>
      </c>
      <c r="Q374" s="22">
        <f t="shared" si="80"/>
        <v>0</v>
      </c>
      <c r="R374" s="23">
        <v>744</v>
      </c>
      <c r="S374" s="23" t="s">
        <v>311</v>
      </c>
      <c r="T374" s="23" t="s">
        <v>370</v>
      </c>
      <c r="U374" s="24">
        <v>752</v>
      </c>
      <c r="V374" s="24" t="str">
        <f t="shared" si="81"/>
        <v>no</v>
      </c>
      <c r="W374" s="24">
        <v>0</v>
      </c>
      <c r="X374" s="24" t="str">
        <f t="shared" si="82"/>
        <v>no</v>
      </c>
      <c r="Y374" s="24" t="s">
        <v>413</v>
      </c>
      <c r="Z374" s="24">
        <f t="shared" si="83"/>
        <v>1</v>
      </c>
      <c r="AA374" s="24">
        <v>752</v>
      </c>
      <c r="AB374" s="24" t="s">
        <v>311</v>
      </c>
      <c r="AC374" s="24" t="s">
        <v>370</v>
      </c>
      <c r="AD374" s="25">
        <v>1</v>
      </c>
      <c r="AE374" s="25">
        <v>0</v>
      </c>
      <c r="AF374" s="25">
        <v>1</v>
      </c>
      <c r="AG374" s="25">
        <v>0</v>
      </c>
      <c r="AH374" s="25">
        <v>2</v>
      </c>
      <c r="AI374" s="25" t="s">
        <v>415</v>
      </c>
      <c r="AJ374" s="57">
        <v>4</v>
      </c>
      <c r="AK374" s="57" t="str">
        <f t="shared" si="84"/>
        <v>Less</v>
      </c>
      <c r="AL374" s="57" t="s">
        <v>98</v>
      </c>
      <c r="AM374" s="57" t="str">
        <f t="shared" si="85"/>
        <v>Low</v>
      </c>
      <c r="AN374" s="62">
        <v>1</v>
      </c>
      <c r="AO374" s="62" t="str">
        <f t="shared" si="86"/>
        <v>Less</v>
      </c>
      <c r="AP374" s="62">
        <v>264</v>
      </c>
      <c r="AQ374" s="62" t="str">
        <f t="shared" si="87"/>
        <v>no</v>
      </c>
      <c r="AR374" s="62" t="str">
        <f t="shared" si="88"/>
        <v>Below Average</v>
      </c>
      <c r="AS374" s="64">
        <v>0</v>
      </c>
      <c r="AT374" s="68">
        <v>83.556149732620327</v>
      </c>
      <c r="AU374" s="68" t="str">
        <f t="shared" si="89"/>
        <v>Above Average</v>
      </c>
      <c r="AV374" s="66">
        <v>125000</v>
      </c>
      <c r="AW374" s="66">
        <v>1496</v>
      </c>
      <c r="AX374" s="66" t="s">
        <v>311</v>
      </c>
    </row>
    <row r="375" spans="1:50" customFormat="1" x14ac:dyDescent="0.2">
      <c r="A375">
        <v>374</v>
      </c>
      <c r="B375" s="12" t="s">
        <v>90</v>
      </c>
      <c r="C375" s="12" t="s">
        <v>90</v>
      </c>
      <c r="D375" s="12" t="s">
        <v>91</v>
      </c>
      <c r="E375" s="22">
        <v>5</v>
      </c>
      <c r="F375" s="22" t="s">
        <v>195</v>
      </c>
      <c r="G375" s="22" t="s">
        <v>115</v>
      </c>
      <c r="H375" s="22" t="str">
        <f t="shared" si="76"/>
        <v>1Story</v>
      </c>
      <c r="I375" s="22">
        <f t="shared" si="75"/>
        <v>69.182127006168557</v>
      </c>
      <c r="J375" s="22" t="str">
        <f t="shared" si="77"/>
        <v>Below Average</v>
      </c>
      <c r="K375" s="22">
        <v>6</v>
      </c>
      <c r="L375" s="22" t="str">
        <f t="shared" si="78"/>
        <v>High</v>
      </c>
      <c r="M375" s="22">
        <v>1953</v>
      </c>
      <c r="N375" s="22">
        <f t="shared" si="79"/>
        <v>1</v>
      </c>
      <c r="O375" s="22"/>
      <c r="P375" s="22">
        <v>1953</v>
      </c>
      <c r="Q375" s="22">
        <f t="shared" si="80"/>
        <v>1</v>
      </c>
      <c r="R375" s="23">
        <v>608</v>
      </c>
      <c r="S375" s="23" t="s">
        <v>311</v>
      </c>
      <c r="T375" s="23" t="s">
        <v>370</v>
      </c>
      <c r="U375" s="24">
        <v>1319</v>
      </c>
      <c r="V375" s="24" t="str">
        <f t="shared" si="81"/>
        <v>no</v>
      </c>
      <c r="W375" s="24">
        <v>0</v>
      </c>
      <c r="X375" s="24" t="str">
        <f t="shared" si="82"/>
        <v>no</v>
      </c>
      <c r="Y375" s="24" t="s">
        <v>413</v>
      </c>
      <c r="Z375" s="24">
        <f t="shared" si="83"/>
        <v>0</v>
      </c>
      <c r="AA375" s="24">
        <v>1319</v>
      </c>
      <c r="AB375" s="24" t="s">
        <v>311</v>
      </c>
      <c r="AC375" s="24" t="s">
        <v>370</v>
      </c>
      <c r="AD375" s="25">
        <v>1</v>
      </c>
      <c r="AE375" s="25">
        <v>0</v>
      </c>
      <c r="AF375" s="25">
        <v>1</v>
      </c>
      <c r="AG375" s="25">
        <v>0</v>
      </c>
      <c r="AH375" s="25">
        <v>2</v>
      </c>
      <c r="AI375" s="25" t="s">
        <v>415</v>
      </c>
      <c r="AJ375" s="57">
        <v>5</v>
      </c>
      <c r="AK375" s="57" t="str">
        <f t="shared" si="84"/>
        <v>Less</v>
      </c>
      <c r="AL375" s="57" t="s">
        <v>98</v>
      </c>
      <c r="AM375" s="57" t="str">
        <f t="shared" si="85"/>
        <v>Low</v>
      </c>
      <c r="AN375" s="62">
        <v>1</v>
      </c>
      <c r="AO375" s="62" t="str">
        <f t="shared" si="86"/>
        <v>Less</v>
      </c>
      <c r="AP375" s="62">
        <v>270</v>
      </c>
      <c r="AQ375" s="62" t="str">
        <f t="shared" si="87"/>
        <v>no</v>
      </c>
      <c r="AR375" s="62" t="str">
        <f t="shared" si="88"/>
        <v>Below Average</v>
      </c>
      <c r="AS375" s="64">
        <v>0</v>
      </c>
      <c r="AT375" s="68">
        <v>63.829787234042556</v>
      </c>
      <c r="AU375" s="68" t="str">
        <f t="shared" si="89"/>
        <v>Below Average</v>
      </c>
      <c r="AV375" s="66">
        <v>123000</v>
      </c>
      <c r="AW375" s="66">
        <v>1927</v>
      </c>
      <c r="AX375" s="66" t="s">
        <v>311</v>
      </c>
    </row>
    <row r="376" spans="1:50" customFormat="1" x14ac:dyDescent="0.2">
      <c r="A376">
        <v>375</v>
      </c>
      <c r="B376" s="12" t="s">
        <v>90</v>
      </c>
      <c r="C376" s="12" t="s">
        <v>90</v>
      </c>
      <c r="D376" s="12" t="s">
        <v>91</v>
      </c>
      <c r="E376" s="22">
        <v>7</v>
      </c>
      <c r="F376" s="22" t="s">
        <v>411</v>
      </c>
      <c r="G376" s="22" t="s">
        <v>92</v>
      </c>
      <c r="H376" s="22" t="str">
        <f t="shared" si="76"/>
        <v>2Story</v>
      </c>
      <c r="I376" s="22">
        <f t="shared" si="75"/>
        <v>75.988545402704759</v>
      </c>
      <c r="J376" s="22" t="str">
        <f t="shared" si="77"/>
        <v>Above Average</v>
      </c>
      <c r="K376" s="22">
        <v>5</v>
      </c>
      <c r="L376" s="22" t="str">
        <f t="shared" si="78"/>
        <v>Low</v>
      </c>
      <c r="M376" s="22">
        <v>2003</v>
      </c>
      <c r="N376" s="22">
        <f t="shared" si="79"/>
        <v>0</v>
      </c>
      <c r="O376" s="22"/>
      <c r="P376" s="22">
        <v>2004</v>
      </c>
      <c r="Q376" s="22">
        <f t="shared" si="80"/>
        <v>0</v>
      </c>
      <c r="R376" s="23">
        <v>847</v>
      </c>
      <c r="S376" s="23" t="s">
        <v>311</v>
      </c>
      <c r="T376" s="23" t="s">
        <v>370</v>
      </c>
      <c r="U376" s="24">
        <v>847</v>
      </c>
      <c r="V376" s="24" t="str">
        <f t="shared" si="81"/>
        <v>no</v>
      </c>
      <c r="W376" s="24">
        <v>1081</v>
      </c>
      <c r="X376" s="24" t="str">
        <f t="shared" si="82"/>
        <v>no</v>
      </c>
      <c r="Y376" s="24" t="s">
        <v>412</v>
      </c>
      <c r="Z376" s="24">
        <f t="shared" si="83"/>
        <v>1</v>
      </c>
      <c r="AA376" s="24">
        <v>1928</v>
      </c>
      <c r="AB376" s="24" t="s">
        <v>311</v>
      </c>
      <c r="AC376" s="24" t="s">
        <v>369</v>
      </c>
      <c r="AD376" s="25">
        <v>0</v>
      </c>
      <c r="AE376" s="25">
        <v>0</v>
      </c>
      <c r="AF376" s="25">
        <v>2</v>
      </c>
      <c r="AG376" s="25">
        <v>1</v>
      </c>
      <c r="AH376" s="25">
        <v>3</v>
      </c>
      <c r="AI376" s="25" t="s">
        <v>414</v>
      </c>
      <c r="AJ376" s="57">
        <v>8</v>
      </c>
      <c r="AK376" s="57" t="str">
        <f t="shared" si="84"/>
        <v>More</v>
      </c>
      <c r="AL376" s="57" t="s">
        <v>97</v>
      </c>
      <c r="AM376" s="57" t="str">
        <f t="shared" si="85"/>
        <v>High</v>
      </c>
      <c r="AN376" s="62">
        <v>2</v>
      </c>
      <c r="AO376" s="62" t="str">
        <f t="shared" si="86"/>
        <v>More</v>
      </c>
      <c r="AP376" s="62">
        <v>434</v>
      </c>
      <c r="AQ376" s="62" t="str">
        <f t="shared" si="87"/>
        <v>no</v>
      </c>
      <c r="AR376" s="62" t="str">
        <f t="shared" si="88"/>
        <v>Below Average</v>
      </c>
      <c r="AS376" s="64">
        <v>1</v>
      </c>
      <c r="AT376" s="68">
        <v>79.099099099099092</v>
      </c>
      <c r="AU376" s="68" t="str">
        <f t="shared" si="89"/>
        <v>Above Average</v>
      </c>
      <c r="AV376" s="66">
        <v>219500</v>
      </c>
      <c r="AW376" s="66">
        <v>2775</v>
      </c>
      <c r="AX376" s="66" t="s">
        <v>311</v>
      </c>
    </row>
    <row r="377" spans="1:50" customFormat="1" x14ac:dyDescent="0.2">
      <c r="A377">
        <v>376</v>
      </c>
      <c r="B377" s="12" t="s">
        <v>90</v>
      </c>
      <c r="C377" s="12" t="s">
        <v>90</v>
      </c>
      <c r="D377" s="12" t="s">
        <v>91</v>
      </c>
      <c r="E377" s="22">
        <v>1</v>
      </c>
      <c r="F377" s="22" t="s">
        <v>195</v>
      </c>
      <c r="G377" s="22" t="s">
        <v>115</v>
      </c>
      <c r="H377" s="22" t="str">
        <f t="shared" si="76"/>
        <v>1Story</v>
      </c>
      <c r="I377" s="22">
        <f t="shared" si="75"/>
        <v>69.182127006168557</v>
      </c>
      <c r="J377" s="22" t="str">
        <f t="shared" si="77"/>
        <v>Below Average</v>
      </c>
      <c r="K377" s="22">
        <v>1</v>
      </c>
      <c r="L377" s="22" t="str">
        <f t="shared" si="78"/>
        <v>Low</v>
      </c>
      <c r="M377" s="22">
        <v>1922</v>
      </c>
      <c r="N377" s="22">
        <f t="shared" si="79"/>
        <v>1</v>
      </c>
      <c r="O377" s="22"/>
      <c r="P377" s="22">
        <v>1950</v>
      </c>
      <c r="Q377" s="22">
        <f t="shared" si="80"/>
        <v>1</v>
      </c>
      <c r="R377" s="23">
        <v>683</v>
      </c>
      <c r="S377" s="23" t="s">
        <v>311</v>
      </c>
      <c r="T377" s="23" t="s">
        <v>370</v>
      </c>
      <c r="U377" s="24">
        <v>904</v>
      </c>
      <c r="V377" s="24" t="str">
        <f t="shared" si="81"/>
        <v>no</v>
      </c>
      <c r="W377" s="24">
        <v>0</v>
      </c>
      <c r="X377" s="24" t="str">
        <f t="shared" si="82"/>
        <v>no</v>
      </c>
      <c r="Y377" s="24" t="s">
        <v>413</v>
      </c>
      <c r="Z377" s="24">
        <f t="shared" si="83"/>
        <v>0</v>
      </c>
      <c r="AA377" s="24">
        <v>904</v>
      </c>
      <c r="AB377" s="24" t="s">
        <v>311</v>
      </c>
      <c r="AC377" s="24" t="s">
        <v>370</v>
      </c>
      <c r="AD377" s="25">
        <v>1</v>
      </c>
      <c r="AE377" s="25">
        <v>0</v>
      </c>
      <c r="AF377" s="25">
        <v>0</v>
      </c>
      <c r="AG377" s="25">
        <v>1</v>
      </c>
      <c r="AH377" s="25">
        <v>2</v>
      </c>
      <c r="AI377" s="25" t="s">
        <v>415</v>
      </c>
      <c r="AJ377" s="57">
        <v>4</v>
      </c>
      <c r="AK377" s="57" t="str">
        <f t="shared" si="84"/>
        <v>Less</v>
      </c>
      <c r="AL377" s="57" t="s">
        <v>147</v>
      </c>
      <c r="AM377" s="57" t="str">
        <f t="shared" si="85"/>
        <v>Low</v>
      </c>
      <c r="AN377" s="62">
        <v>0</v>
      </c>
      <c r="AO377" s="62" t="str">
        <f t="shared" si="86"/>
        <v>Less</v>
      </c>
      <c r="AP377" s="62">
        <v>0</v>
      </c>
      <c r="AQ377" s="62" t="str">
        <f t="shared" si="87"/>
        <v>no</v>
      </c>
      <c r="AR377" s="62" t="str">
        <f t="shared" si="88"/>
        <v>Below Average</v>
      </c>
      <c r="AS377" s="64">
        <v>0</v>
      </c>
      <c r="AT377" s="68">
        <v>38.437303087586642</v>
      </c>
      <c r="AU377" s="68" t="str">
        <f t="shared" si="89"/>
        <v>Below Average</v>
      </c>
      <c r="AV377" s="66">
        <v>61000</v>
      </c>
      <c r="AW377" s="66">
        <v>1587</v>
      </c>
      <c r="AX377" s="66" t="s">
        <v>311</v>
      </c>
    </row>
    <row r="378" spans="1:50" customFormat="1" x14ac:dyDescent="0.2">
      <c r="A378">
        <v>377</v>
      </c>
      <c r="B378" s="12" t="s">
        <v>90</v>
      </c>
      <c r="C378" s="12" t="s">
        <v>90</v>
      </c>
      <c r="D378" s="12" t="s">
        <v>91</v>
      </c>
      <c r="E378" s="22">
        <v>5</v>
      </c>
      <c r="F378" s="22" t="s">
        <v>195</v>
      </c>
      <c r="G378" s="22" t="s">
        <v>191</v>
      </c>
      <c r="H378" s="22" t="str">
        <f t="shared" si="76"/>
        <v xml:space="preserve"> </v>
      </c>
      <c r="I378" s="22">
        <f t="shared" si="75"/>
        <v>77.818957638420983</v>
      </c>
      <c r="J378" s="22" t="str">
        <f t="shared" si="77"/>
        <v>Above Average</v>
      </c>
      <c r="K378" s="22">
        <v>5</v>
      </c>
      <c r="L378" s="22" t="str">
        <f t="shared" si="78"/>
        <v>Low</v>
      </c>
      <c r="M378" s="22">
        <v>1996</v>
      </c>
      <c r="N378" s="22">
        <f t="shared" si="79"/>
        <v>0</v>
      </c>
      <c r="O378" s="22"/>
      <c r="P378" s="22">
        <v>1996</v>
      </c>
      <c r="Q378" s="22">
        <f t="shared" si="80"/>
        <v>0</v>
      </c>
      <c r="R378" s="23">
        <v>870</v>
      </c>
      <c r="S378" s="23" t="s">
        <v>311</v>
      </c>
      <c r="T378" s="23" t="s">
        <v>370</v>
      </c>
      <c r="U378" s="24">
        <v>914</v>
      </c>
      <c r="V378" s="24" t="str">
        <f t="shared" si="81"/>
        <v>no</v>
      </c>
      <c r="W378" s="24">
        <v>0</v>
      </c>
      <c r="X378" s="24" t="str">
        <f t="shared" si="82"/>
        <v>no</v>
      </c>
      <c r="Y378" s="24" t="s">
        <v>413</v>
      </c>
      <c r="Z378" s="24">
        <f t="shared" si="83"/>
        <v>1</v>
      </c>
      <c r="AA378" s="24">
        <v>914</v>
      </c>
      <c r="AB378" s="24" t="s">
        <v>311</v>
      </c>
      <c r="AC378" s="24" t="s">
        <v>370</v>
      </c>
      <c r="AD378" s="25">
        <v>0</v>
      </c>
      <c r="AE378" s="25">
        <v>0</v>
      </c>
      <c r="AF378" s="25">
        <v>1</v>
      </c>
      <c r="AG378" s="25">
        <v>0</v>
      </c>
      <c r="AH378" s="25">
        <v>1</v>
      </c>
      <c r="AI378" s="25" t="s">
        <v>415</v>
      </c>
      <c r="AJ378" s="57">
        <v>5</v>
      </c>
      <c r="AK378" s="57" t="str">
        <f t="shared" si="84"/>
        <v>Less</v>
      </c>
      <c r="AL378" s="57" t="s">
        <v>98</v>
      </c>
      <c r="AM378" s="57" t="str">
        <f t="shared" si="85"/>
        <v>Low</v>
      </c>
      <c r="AN378" s="62">
        <v>2</v>
      </c>
      <c r="AO378" s="62" t="str">
        <f t="shared" si="86"/>
        <v>More</v>
      </c>
      <c r="AP378" s="62">
        <v>576</v>
      </c>
      <c r="AQ378" s="62" t="str">
        <f t="shared" si="87"/>
        <v>no</v>
      </c>
      <c r="AR378" s="62" t="str">
        <f t="shared" si="88"/>
        <v>Above Average</v>
      </c>
      <c r="AS378" s="64">
        <v>0</v>
      </c>
      <c r="AT378" s="68">
        <v>82.959641255605376</v>
      </c>
      <c r="AU378" s="68" t="str">
        <f t="shared" si="89"/>
        <v>Above Average</v>
      </c>
      <c r="AV378" s="66">
        <v>148000</v>
      </c>
      <c r="AW378" s="66">
        <v>1784</v>
      </c>
      <c r="AX378" s="66" t="s">
        <v>311</v>
      </c>
    </row>
    <row r="379" spans="1:50" customFormat="1" x14ac:dyDescent="0.2">
      <c r="A379">
        <v>378</v>
      </c>
      <c r="B379" s="12" t="s">
        <v>90</v>
      </c>
      <c r="C379" s="12" t="s">
        <v>90</v>
      </c>
      <c r="D379" s="12" t="s">
        <v>91</v>
      </c>
      <c r="E379" s="22">
        <v>8</v>
      </c>
      <c r="F379" s="22" t="s">
        <v>411</v>
      </c>
      <c r="G379" s="22" t="s">
        <v>92</v>
      </c>
      <c r="H379" s="22" t="str">
        <f t="shared" si="76"/>
        <v>2Story</v>
      </c>
      <c r="I379" s="22">
        <f t="shared" si="75"/>
        <v>75.988545402704759</v>
      </c>
      <c r="J379" s="22" t="str">
        <f t="shared" si="77"/>
        <v>Above Average</v>
      </c>
      <c r="K379" s="22">
        <v>5</v>
      </c>
      <c r="L379" s="22" t="str">
        <f t="shared" si="78"/>
        <v>Low</v>
      </c>
      <c r="M379" s="22">
        <v>2004</v>
      </c>
      <c r="N379" s="22">
        <f t="shared" si="79"/>
        <v>0</v>
      </c>
      <c r="O379" s="22"/>
      <c r="P379" s="22">
        <v>2005</v>
      </c>
      <c r="Q379" s="22">
        <f t="shared" si="80"/>
        <v>0</v>
      </c>
      <c r="R379" s="23">
        <v>1580</v>
      </c>
      <c r="S379" s="23" t="s">
        <v>311</v>
      </c>
      <c r="T379" s="23" t="s">
        <v>369</v>
      </c>
      <c r="U379" s="24">
        <v>1580</v>
      </c>
      <c r="V379" s="24" t="str">
        <f t="shared" si="81"/>
        <v>no</v>
      </c>
      <c r="W379" s="24">
        <v>886</v>
      </c>
      <c r="X379" s="24" t="str">
        <f t="shared" si="82"/>
        <v>no</v>
      </c>
      <c r="Y379" s="24" t="s">
        <v>412</v>
      </c>
      <c r="Z379" s="24">
        <f t="shared" si="83"/>
        <v>0</v>
      </c>
      <c r="AA379" s="24">
        <v>2466</v>
      </c>
      <c r="AB379" s="24" t="s">
        <v>311</v>
      </c>
      <c r="AC379" s="24" t="s">
        <v>369</v>
      </c>
      <c r="AD379" s="25">
        <v>0</v>
      </c>
      <c r="AE379" s="25">
        <v>0</v>
      </c>
      <c r="AF379" s="25">
        <v>3</v>
      </c>
      <c r="AG379" s="25">
        <v>0</v>
      </c>
      <c r="AH379" s="25">
        <v>3</v>
      </c>
      <c r="AI379" s="25" t="s">
        <v>414</v>
      </c>
      <c r="AJ379" s="57">
        <v>8</v>
      </c>
      <c r="AK379" s="57" t="str">
        <f t="shared" si="84"/>
        <v>More</v>
      </c>
      <c r="AL379" s="57" t="s">
        <v>97</v>
      </c>
      <c r="AM379" s="57" t="str">
        <f t="shared" si="85"/>
        <v>High</v>
      </c>
      <c r="AN379" s="62">
        <v>2</v>
      </c>
      <c r="AO379" s="62" t="str">
        <f t="shared" si="86"/>
        <v>More</v>
      </c>
      <c r="AP379" s="62">
        <v>610</v>
      </c>
      <c r="AQ379" s="62" t="str">
        <f t="shared" si="87"/>
        <v>no</v>
      </c>
      <c r="AR379" s="62" t="str">
        <f t="shared" si="88"/>
        <v>Above Average</v>
      </c>
      <c r="AS379" s="64">
        <v>1</v>
      </c>
      <c r="AT379" s="68">
        <v>84.033613445378151</v>
      </c>
      <c r="AU379" s="68" t="str">
        <f t="shared" si="89"/>
        <v>Above Average</v>
      </c>
      <c r="AV379" s="66">
        <v>340000</v>
      </c>
      <c r="AW379" s="66">
        <v>4046</v>
      </c>
      <c r="AX379" s="66" t="s">
        <v>311</v>
      </c>
    </row>
    <row r="380" spans="1:50" customFormat="1" x14ac:dyDescent="0.2">
      <c r="A380">
        <v>379</v>
      </c>
      <c r="B380" s="12" t="s">
        <v>90</v>
      </c>
      <c r="C380" s="12" t="s">
        <v>90</v>
      </c>
      <c r="D380" s="12" t="s">
        <v>91</v>
      </c>
      <c r="E380" s="22">
        <v>9</v>
      </c>
      <c r="F380" s="22" t="s">
        <v>411</v>
      </c>
      <c r="G380" s="22" t="s">
        <v>115</v>
      </c>
      <c r="H380" s="22" t="str">
        <f t="shared" si="76"/>
        <v>1Story</v>
      </c>
      <c r="I380" s="22">
        <f t="shared" si="75"/>
        <v>69.182127006168557</v>
      </c>
      <c r="J380" s="22" t="str">
        <f t="shared" si="77"/>
        <v>Below Average</v>
      </c>
      <c r="K380" s="22">
        <v>2</v>
      </c>
      <c r="L380" s="22" t="str">
        <f t="shared" si="78"/>
        <v>Low</v>
      </c>
      <c r="M380" s="22">
        <v>2010</v>
      </c>
      <c r="N380" s="22">
        <f t="shared" si="79"/>
        <v>0</v>
      </c>
      <c r="O380" s="22"/>
      <c r="P380" s="22">
        <v>2010</v>
      </c>
      <c r="Q380" s="22">
        <f t="shared" si="80"/>
        <v>0</v>
      </c>
      <c r="R380" s="23">
        <v>1856</v>
      </c>
      <c r="S380" s="23" t="s">
        <v>311</v>
      </c>
      <c r="T380" s="23" t="s">
        <v>369</v>
      </c>
      <c r="U380" s="24">
        <v>1856</v>
      </c>
      <c r="V380" s="24" t="str">
        <f t="shared" si="81"/>
        <v>no</v>
      </c>
      <c r="W380" s="24">
        <v>0</v>
      </c>
      <c r="X380" s="24" t="str">
        <f t="shared" si="82"/>
        <v>no</v>
      </c>
      <c r="Y380" s="24" t="s">
        <v>413</v>
      </c>
      <c r="Z380" s="24">
        <f t="shared" si="83"/>
        <v>1</v>
      </c>
      <c r="AA380" s="24">
        <v>1856</v>
      </c>
      <c r="AB380" s="24" t="s">
        <v>311</v>
      </c>
      <c r="AC380" s="24" t="s">
        <v>369</v>
      </c>
      <c r="AD380" s="25">
        <v>1</v>
      </c>
      <c r="AE380" s="25">
        <v>0</v>
      </c>
      <c r="AF380" s="25">
        <v>1</v>
      </c>
      <c r="AG380" s="25">
        <v>1</v>
      </c>
      <c r="AH380" s="25">
        <v>3</v>
      </c>
      <c r="AI380" s="25" t="s">
        <v>414</v>
      </c>
      <c r="AJ380" s="57">
        <v>8</v>
      </c>
      <c r="AK380" s="57" t="str">
        <f t="shared" si="84"/>
        <v>More</v>
      </c>
      <c r="AL380" s="57" t="s">
        <v>104</v>
      </c>
      <c r="AM380" s="57" t="str">
        <f t="shared" si="85"/>
        <v>High</v>
      </c>
      <c r="AN380" s="62">
        <v>3</v>
      </c>
      <c r="AO380" s="62" t="str">
        <f t="shared" si="86"/>
        <v>More</v>
      </c>
      <c r="AP380" s="62">
        <v>834</v>
      </c>
      <c r="AQ380" s="62" t="str">
        <f t="shared" si="87"/>
        <v>no</v>
      </c>
      <c r="AR380" s="62" t="str">
        <f t="shared" si="88"/>
        <v>Above Average</v>
      </c>
      <c r="AS380" s="64">
        <v>1</v>
      </c>
      <c r="AT380" s="68">
        <v>106.25862068965517</v>
      </c>
      <c r="AU380" s="68" t="str">
        <f t="shared" si="89"/>
        <v>Above Average</v>
      </c>
      <c r="AV380" s="66">
        <v>394432</v>
      </c>
      <c r="AW380" s="66">
        <v>3712</v>
      </c>
      <c r="AX380" s="66" t="s">
        <v>311</v>
      </c>
    </row>
    <row r="381" spans="1:50" customFormat="1" x14ac:dyDescent="0.2">
      <c r="A381">
        <v>380</v>
      </c>
      <c r="B381" s="12" t="s">
        <v>202</v>
      </c>
      <c r="C381" s="12" t="s">
        <v>90</v>
      </c>
      <c r="D381" s="12" t="s">
        <v>91</v>
      </c>
      <c r="E381" s="22">
        <v>6</v>
      </c>
      <c r="F381" s="22" t="s">
        <v>195</v>
      </c>
      <c r="G381" s="22" t="s">
        <v>92</v>
      </c>
      <c r="H381" s="22" t="str">
        <f t="shared" si="76"/>
        <v>2Story</v>
      </c>
      <c r="I381" s="22">
        <f t="shared" si="75"/>
        <v>75.988545402704759</v>
      </c>
      <c r="J381" s="22" t="str">
        <f t="shared" si="77"/>
        <v>Above Average</v>
      </c>
      <c r="K381" s="22">
        <v>5</v>
      </c>
      <c r="L381" s="22" t="str">
        <f t="shared" si="78"/>
        <v>Low</v>
      </c>
      <c r="M381" s="22">
        <v>2000</v>
      </c>
      <c r="N381" s="22">
        <f t="shared" si="79"/>
        <v>0</v>
      </c>
      <c r="O381" s="22"/>
      <c r="P381" s="22">
        <v>2000</v>
      </c>
      <c r="Q381" s="22">
        <f t="shared" si="80"/>
        <v>0</v>
      </c>
      <c r="R381" s="23">
        <v>982</v>
      </c>
      <c r="S381" s="23" t="s">
        <v>311</v>
      </c>
      <c r="T381" s="23" t="s">
        <v>370</v>
      </c>
      <c r="U381" s="24">
        <v>1007</v>
      </c>
      <c r="V381" s="24" t="str">
        <f t="shared" si="81"/>
        <v>no</v>
      </c>
      <c r="W381" s="24">
        <v>793</v>
      </c>
      <c r="X381" s="24" t="str">
        <f t="shared" si="82"/>
        <v>no</v>
      </c>
      <c r="Y381" s="24" t="s">
        <v>412</v>
      </c>
      <c r="Z381" s="24">
        <f t="shared" si="83"/>
        <v>0</v>
      </c>
      <c r="AA381" s="24">
        <v>1800</v>
      </c>
      <c r="AB381" s="24" t="s">
        <v>311</v>
      </c>
      <c r="AC381" s="24" t="s">
        <v>369</v>
      </c>
      <c r="AD381" s="25">
        <v>0</v>
      </c>
      <c r="AE381" s="25">
        <v>0</v>
      </c>
      <c r="AF381" s="25">
        <v>2</v>
      </c>
      <c r="AG381" s="25">
        <v>1</v>
      </c>
      <c r="AH381" s="25">
        <v>3</v>
      </c>
      <c r="AI381" s="25" t="s">
        <v>414</v>
      </c>
      <c r="AJ381" s="57">
        <v>7</v>
      </c>
      <c r="AK381" s="57" t="str">
        <f t="shared" si="84"/>
        <v>More</v>
      </c>
      <c r="AL381" s="57" t="s">
        <v>98</v>
      </c>
      <c r="AM381" s="57" t="str">
        <f t="shared" si="85"/>
        <v>Low</v>
      </c>
      <c r="AN381" s="62">
        <v>2</v>
      </c>
      <c r="AO381" s="62" t="str">
        <f t="shared" si="86"/>
        <v>More</v>
      </c>
      <c r="AP381" s="62">
        <v>463</v>
      </c>
      <c r="AQ381" s="62" t="str">
        <f t="shared" si="87"/>
        <v>no</v>
      </c>
      <c r="AR381" s="62" t="str">
        <f t="shared" si="88"/>
        <v>Below Average</v>
      </c>
      <c r="AS381" s="64">
        <v>1</v>
      </c>
      <c r="AT381" s="68">
        <v>64.342199856218542</v>
      </c>
      <c r="AU381" s="68" t="str">
        <f t="shared" si="89"/>
        <v>Below Average</v>
      </c>
      <c r="AV381" s="66">
        <v>179000</v>
      </c>
      <c r="AW381" s="66">
        <v>2782</v>
      </c>
      <c r="AX381" s="66" t="s">
        <v>311</v>
      </c>
    </row>
    <row r="382" spans="1:50" customFormat="1" x14ac:dyDescent="0.2">
      <c r="A382">
        <v>381</v>
      </c>
      <c r="B382" s="12" t="s">
        <v>90</v>
      </c>
      <c r="C382" s="12" t="s">
        <v>90</v>
      </c>
      <c r="D382" s="12" t="s">
        <v>91</v>
      </c>
      <c r="E382" s="22">
        <v>5</v>
      </c>
      <c r="F382" s="22" t="s">
        <v>195</v>
      </c>
      <c r="G382" s="22" t="s">
        <v>132</v>
      </c>
      <c r="H382" s="22" t="str">
        <f t="shared" si="76"/>
        <v>1Story</v>
      </c>
      <c r="I382" s="22">
        <f t="shared" si="75"/>
        <v>59.315963337771507</v>
      </c>
      <c r="J382" s="22" t="str">
        <f t="shared" si="77"/>
        <v>Below Average</v>
      </c>
      <c r="K382" s="22">
        <v>6</v>
      </c>
      <c r="L382" s="22" t="str">
        <f t="shared" si="78"/>
        <v>High</v>
      </c>
      <c r="M382" s="22">
        <v>1924</v>
      </c>
      <c r="N382" s="22">
        <f t="shared" si="79"/>
        <v>1</v>
      </c>
      <c r="O382" s="22"/>
      <c r="P382" s="22">
        <v>1950</v>
      </c>
      <c r="Q382" s="22">
        <f t="shared" si="80"/>
        <v>1</v>
      </c>
      <c r="R382" s="23">
        <v>1026</v>
      </c>
      <c r="S382" s="23" t="s">
        <v>311</v>
      </c>
      <c r="T382" s="23" t="s">
        <v>370</v>
      </c>
      <c r="U382" s="24">
        <v>1026</v>
      </c>
      <c r="V382" s="24" t="str">
        <f t="shared" si="81"/>
        <v>no</v>
      </c>
      <c r="W382" s="24">
        <v>665</v>
      </c>
      <c r="X382" s="24" t="str">
        <f t="shared" si="82"/>
        <v>no</v>
      </c>
      <c r="Y382" s="24" t="s">
        <v>412</v>
      </c>
      <c r="Z382" s="24">
        <f t="shared" si="83"/>
        <v>0</v>
      </c>
      <c r="AA382" s="24">
        <v>1691</v>
      </c>
      <c r="AB382" s="24" t="s">
        <v>311</v>
      </c>
      <c r="AC382" s="24" t="s">
        <v>369</v>
      </c>
      <c r="AD382" s="25">
        <v>0</v>
      </c>
      <c r="AE382" s="25">
        <v>0</v>
      </c>
      <c r="AF382" s="25">
        <v>2</v>
      </c>
      <c r="AG382" s="25">
        <v>0</v>
      </c>
      <c r="AH382" s="25">
        <v>2</v>
      </c>
      <c r="AI382" s="25" t="s">
        <v>415</v>
      </c>
      <c r="AJ382" s="57">
        <v>6</v>
      </c>
      <c r="AK382" s="57" t="str">
        <f t="shared" si="84"/>
        <v>More</v>
      </c>
      <c r="AL382" s="57" t="s">
        <v>97</v>
      </c>
      <c r="AM382" s="57" t="str">
        <f t="shared" si="85"/>
        <v>High</v>
      </c>
      <c r="AN382" s="62">
        <v>1</v>
      </c>
      <c r="AO382" s="62" t="str">
        <f t="shared" si="86"/>
        <v>Less</v>
      </c>
      <c r="AP382" s="62">
        <v>308</v>
      </c>
      <c r="AQ382" s="62" t="str">
        <f t="shared" si="87"/>
        <v>no</v>
      </c>
      <c r="AR382" s="62" t="str">
        <f t="shared" si="88"/>
        <v>Below Average</v>
      </c>
      <c r="AS382" s="64">
        <v>1</v>
      </c>
      <c r="AT382" s="68">
        <v>46.742730953257272</v>
      </c>
      <c r="AU382" s="68" t="str">
        <f t="shared" si="89"/>
        <v>Below Average</v>
      </c>
      <c r="AV382" s="66">
        <v>127000</v>
      </c>
      <c r="AW382" s="66">
        <v>2717</v>
      </c>
      <c r="AX382" s="66" t="s">
        <v>311</v>
      </c>
    </row>
    <row r="383" spans="1:50" customFormat="1" x14ac:dyDescent="0.2">
      <c r="A383">
        <v>382</v>
      </c>
      <c r="B383" s="12" t="s">
        <v>90</v>
      </c>
      <c r="C383" s="12" t="s">
        <v>90</v>
      </c>
      <c r="D383" s="12" t="s">
        <v>91</v>
      </c>
      <c r="E383" s="22">
        <v>7</v>
      </c>
      <c r="F383" s="22" t="s">
        <v>411</v>
      </c>
      <c r="G383" s="22" t="s">
        <v>115</v>
      </c>
      <c r="H383" s="22" t="str">
        <f t="shared" si="76"/>
        <v>1Story</v>
      </c>
      <c r="I383" s="22">
        <f t="shared" si="75"/>
        <v>69.182127006168557</v>
      </c>
      <c r="J383" s="22" t="str">
        <f t="shared" si="77"/>
        <v>Below Average</v>
      </c>
      <c r="K383" s="22">
        <v>5</v>
      </c>
      <c r="L383" s="22" t="str">
        <f t="shared" si="78"/>
        <v>Low</v>
      </c>
      <c r="M383" s="22">
        <v>2006</v>
      </c>
      <c r="N383" s="22">
        <f t="shared" si="79"/>
        <v>0</v>
      </c>
      <c r="O383" s="22"/>
      <c r="P383" s="22">
        <v>2006</v>
      </c>
      <c r="Q383" s="22">
        <f t="shared" si="80"/>
        <v>0</v>
      </c>
      <c r="R383" s="23">
        <v>1293</v>
      </c>
      <c r="S383" s="23" t="s">
        <v>311</v>
      </c>
      <c r="T383" s="23" t="s">
        <v>369</v>
      </c>
      <c r="U383" s="24">
        <v>1301</v>
      </c>
      <c r="V383" s="24" t="str">
        <f t="shared" si="81"/>
        <v>no</v>
      </c>
      <c r="W383" s="24">
        <v>0</v>
      </c>
      <c r="X383" s="24" t="str">
        <f t="shared" si="82"/>
        <v>no</v>
      </c>
      <c r="Y383" s="24" t="s">
        <v>413</v>
      </c>
      <c r="Z383" s="24">
        <f t="shared" si="83"/>
        <v>1</v>
      </c>
      <c r="AA383" s="24">
        <v>1301</v>
      </c>
      <c r="AB383" s="24" t="s">
        <v>311</v>
      </c>
      <c r="AC383" s="24" t="s">
        <v>370</v>
      </c>
      <c r="AD383" s="25">
        <v>1</v>
      </c>
      <c r="AE383" s="25">
        <v>0</v>
      </c>
      <c r="AF383" s="25">
        <v>2</v>
      </c>
      <c r="AG383" s="25">
        <v>0</v>
      </c>
      <c r="AH383" s="25">
        <v>3</v>
      </c>
      <c r="AI383" s="25" t="s">
        <v>414</v>
      </c>
      <c r="AJ383" s="57">
        <v>5</v>
      </c>
      <c r="AK383" s="57" t="str">
        <f t="shared" si="84"/>
        <v>Less</v>
      </c>
      <c r="AL383" s="57" t="s">
        <v>97</v>
      </c>
      <c r="AM383" s="57" t="str">
        <f t="shared" si="85"/>
        <v>High</v>
      </c>
      <c r="AN383" s="62">
        <v>2</v>
      </c>
      <c r="AO383" s="62" t="str">
        <f t="shared" si="86"/>
        <v>More</v>
      </c>
      <c r="AP383" s="62">
        <v>572</v>
      </c>
      <c r="AQ383" s="62" t="str">
        <f t="shared" si="87"/>
        <v>no</v>
      </c>
      <c r="AR383" s="62" t="str">
        <f t="shared" si="88"/>
        <v>Above Average</v>
      </c>
      <c r="AS383" s="64">
        <v>1</v>
      </c>
      <c r="AT383" s="68">
        <v>72.37856592135698</v>
      </c>
      <c r="AU383" s="68" t="str">
        <f t="shared" si="89"/>
        <v>Above Average</v>
      </c>
      <c r="AV383" s="66">
        <v>187750</v>
      </c>
      <c r="AW383" s="66">
        <v>2594</v>
      </c>
      <c r="AX383" s="66" t="s">
        <v>311</v>
      </c>
    </row>
    <row r="384" spans="1:50" customFormat="1" x14ac:dyDescent="0.2">
      <c r="A384">
        <v>383</v>
      </c>
      <c r="B384" s="12" t="s">
        <v>90</v>
      </c>
      <c r="C384" s="12" t="s">
        <v>90</v>
      </c>
      <c r="D384" s="12" t="s">
        <v>91</v>
      </c>
      <c r="E384" s="22">
        <v>7</v>
      </c>
      <c r="F384" s="22" t="s">
        <v>411</v>
      </c>
      <c r="G384" s="22" t="s">
        <v>92</v>
      </c>
      <c r="H384" s="22" t="str">
        <f t="shared" si="76"/>
        <v>2Story</v>
      </c>
      <c r="I384" s="22">
        <f t="shared" si="75"/>
        <v>75.988545402704759</v>
      </c>
      <c r="J384" s="22" t="str">
        <f t="shared" si="77"/>
        <v>Above Average</v>
      </c>
      <c r="K384" s="22">
        <v>5</v>
      </c>
      <c r="L384" s="22" t="str">
        <f t="shared" si="78"/>
        <v>Low</v>
      </c>
      <c r="M384" s="22">
        <v>2006</v>
      </c>
      <c r="N384" s="22">
        <f t="shared" si="79"/>
        <v>0</v>
      </c>
      <c r="O384" s="22"/>
      <c r="P384" s="22">
        <v>2006</v>
      </c>
      <c r="Q384" s="22">
        <f t="shared" si="80"/>
        <v>0</v>
      </c>
      <c r="R384" s="23">
        <v>939</v>
      </c>
      <c r="S384" s="23" t="s">
        <v>311</v>
      </c>
      <c r="T384" s="23" t="s">
        <v>370</v>
      </c>
      <c r="U384" s="24">
        <v>939</v>
      </c>
      <c r="V384" s="24" t="str">
        <f t="shared" si="81"/>
        <v>no</v>
      </c>
      <c r="W384" s="24">
        <v>858</v>
      </c>
      <c r="X384" s="24" t="str">
        <f t="shared" si="82"/>
        <v>no</v>
      </c>
      <c r="Y384" s="24" t="s">
        <v>412</v>
      </c>
      <c r="Z384" s="24">
        <f t="shared" si="83"/>
        <v>1</v>
      </c>
      <c r="AA384" s="24">
        <v>1797</v>
      </c>
      <c r="AB384" s="24" t="s">
        <v>311</v>
      </c>
      <c r="AC384" s="24" t="s">
        <v>369</v>
      </c>
      <c r="AD384" s="25">
        <v>0</v>
      </c>
      <c r="AE384" s="25">
        <v>0</v>
      </c>
      <c r="AF384" s="25">
        <v>2</v>
      </c>
      <c r="AG384" s="25">
        <v>1</v>
      </c>
      <c r="AH384" s="25">
        <v>3</v>
      </c>
      <c r="AI384" s="25" t="s">
        <v>414</v>
      </c>
      <c r="AJ384" s="57">
        <v>8</v>
      </c>
      <c r="AK384" s="57" t="str">
        <f t="shared" si="84"/>
        <v>More</v>
      </c>
      <c r="AL384" s="57" t="s">
        <v>97</v>
      </c>
      <c r="AM384" s="57" t="str">
        <f t="shared" si="85"/>
        <v>High</v>
      </c>
      <c r="AN384" s="62">
        <v>2</v>
      </c>
      <c r="AO384" s="62" t="str">
        <f t="shared" si="86"/>
        <v>More</v>
      </c>
      <c r="AP384" s="62">
        <v>639</v>
      </c>
      <c r="AQ384" s="62" t="str">
        <f t="shared" si="87"/>
        <v>no</v>
      </c>
      <c r="AR384" s="62" t="str">
        <f t="shared" si="88"/>
        <v>Above Average</v>
      </c>
      <c r="AS384" s="64">
        <v>0</v>
      </c>
      <c r="AT384" s="68">
        <v>78.033625730994146</v>
      </c>
      <c r="AU384" s="68" t="str">
        <f t="shared" si="89"/>
        <v>Above Average</v>
      </c>
      <c r="AV384" s="66">
        <v>213500</v>
      </c>
      <c r="AW384" s="66">
        <v>2736</v>
      </c>
      <c r="AX384" s="66" t="s">
        <v>311</v>
      </c>
    </row>
    <row r="385" spans="1:50" customFormat="1" x14ac:dyDescent="0.2">
      <c r="A385">
        <v>384</v>
      </c>
      <c r="B385" s="12" t="s">
        <v>90</v>
      </c>
      <c r="C385" s="12" t="s">
        <v>90</v>
      </c>
      <c r="D385" s="12" t="s">
        <v>91</v>
      </c>
      <c r="E385" s="22">
        <v>6</v>
      </c>
      <c r="F385" s="22" t="s">
        <v>195</v>
      </c>
      <c r="G385" s="22" t="s">
        <v>150</v>
      </c>
      <c r="H385" s="22" t="str">
        <f t="shared" si="76"/>
        <v>1Story</v>
      </c>
      <c r="I385" s="22">
        <f t="shared" si="75"/>
        <v>64.474868918559224</v>
      </c>
      <c r="J385" s="22" t="str">
        <f t="shared" si="77"/>
        <v>Below Average</v>
      </c>
      <c r="K385" s="22">
        <v>3</v>
      </c>
      <c r="L385" s="22" t="str">
        <f t="shared" si="78"/>
        <v>Low</v>
      </c>
      <c r="M385" s="22">
        <v>1928</v>
      </c>
      <c r="N385" s="22">
        <f t="shared" si="79"/>
        <v>1</v>
      </c>
      <c r="O385" s="22"/>
      <c r="P385" s="22">
        <v>1950</v>
      </c>
      <c r="Q385" s="22">
        <f t="shared" si="80"/>
        <v>1</v>
      </c>
      <c r="R385" s="23">
        <v>784</v>
      </c>
      <c r="S385" s="23" t="s">
        <v>311</v>
      </c>
      <c r="T385" s="23" t="s">
        <v>370</v>
      </c>
      <c r="U385" s="24">
        <v>784</v>
      </c>
      <c r="V385" s="24" t="str">
        <f t="shared" si="81"/>
        <v>no</v>
      </c>
      <c r="W385" s="24">
        <v>0</v>
      </c>
      <c r="X385" s="24" t="str">
        <f t="shared" si="82"/>
        <v>no</v>
      </c>
      <c r="Y385" s="24" t="s">
        <v>413</v>
      </c>
      <c r="Z385" s="24">
        <f t="shared" si="83"/>
        <v>1</v>
      </c>
      <c r="AA385" s="24">
        <v>784</v>
      </c>
      <c r="AB385" s="24" t="s">
        <v>311</v>
      </c>
      <c r="AC385" s="24" t="s">
        <v>370</v>
      </c>
      <c r="AD385" s="25">
        <v>0</v>
      </c>
      <c r="AE385" s="25">
        <v>0</v>
      </c>
      <c r="AF385" s="25">
        <v>1</v>
      </c>
      <c r="AG385" s="25">
        <v>0</v>
      </c>
      <c r="AH385" s="25">
        <v>1</v>
      </c>
      <c r="AI385" s="25" t="s">
        <v>415</v>
      </c>
      <c r="AJ385" s="57">
        <v>5</v>
      </c>
      <c r="AK385" s="57" t="str">
        <f t="shared" si="84"/>
        <v>Less</v>
      </c>
      <c r="AL385" s="57" t="s">
        <v>98</v>
      </c>
      <c r="AM385" s="57" t="str">
        <f t="shared" si="85"/>
        <v>Low</v>
      </c>
      <c r="AN385" s="62">
        <v>2</v>
      </c>
      <c r="AO385" s="62" t="str">
        <f t="shared" si="86"/>
        <v>More</v>
      </c>
      <c r="AP385" s="62">
        <v>360</v>
      </c>
      <c r="AQ385" s="62" t="str">
        <f t="shared" si="87"/>
        <v>no</v>
      </c>
      <c r="AR385" s="62" t="str">
        <f t="shared" si="88"/>
        <v>Below Average</v>
      </c>
      <c r="AS385" s="64">
        <v>0</v>
      </c>
      <c r="AT385" s="68">
        <v>48.469387755102041</v>
      </c>
      <c r="AU385" s="68" t="str">
        <f t="shared" si="89"/>
        <v>Below Average</v>
      </c>
      <c r="AV385" s="66">
        <v>76000</v>
      </c>
      <c r="AW385" s="66">
        <v>1568</v>
      </c>
      <c r="AX385" s="66" t="s">
        <v>311</v>
      </c>
    </row>
    <row r="386" spans="1:50" customFormat="1" x14ac:dyDescent="0.2">
      <c r="A386">
        <v>385</v>
      </c>
      <c r="B386" s="12" t="s">
        <v>114</v>
      </c>
      <c r="C386" s="12" t="s">
        <v>90</v>
      </c>
      <c r="D386" s="12" t="s">
        <v>91</v>
      </c>
      <c r="E386" s="22">
        <v>6</v>
      </c>
      <c r="F386" s="22" t="s">
        <v>195</v>
      </c>
      <c r="G386" s="22" t="s">
        <v>92</v>
      </c>
      <c r="H386" s="22" t="str">
        <f t="shared" si="76"/>
        <v>2Story</v>
      </c>
      <c r="I386" s="22">
        <f t="shared" ref="I386:I449" si="90">IFERROR(AVERAGEIFS($AT$2:$AT$1461,$G$2:$G$1461,$G386,$D$2:$D$1461,"1Fam"),"")</f>
        <v>75.988545402704759</v>
      </c>
      <c r="J386" s="22" t="str">
        <f t="shared" si="77"/>
        <v>Above Average</v>
      </c>
      <c r="K386" s="22">
        <v>5</v>
      </c>
      <c r="L386" s="22" t="str">
        <f t="shared" si="78"/>
        <v>Low</v>
      </c>
      <c r="M386" s="22">
        <v>1992</v>
      </c>
      <c r="N386" s="22">
        <f t="shared" si="79"/>
        <v>0</v>
      </c>
      <c r="O386" s="22"/>
      <c r="P386" s="22">
        <v>1992</v>
      </c>
      <c r="Q386" s="22">
        <f t="shared" si="80"/>
        <v>0</v>
      </c>
      <c r="R386" s="23">
        <v>1580</v>
      </c>
      <c r="S386" s="23" t="s">
        <v>311</v>
      </c>
      <c r="T386" s="23" t="s">
        <v>369</v>
      </c>
      <c r="U386" s="24">
        <v>1079</v>
      </c>
      <c r="V386" s="24" t="str">
        <f t="shared" si="81"/>
        <v>no</v>
      </c>
      <c r="W386" s="24">
        <v>874</v>
      </c>
      <c r="X386" s="24" t="str">
        <f t="shared" si="82"/>
        <v>no</v>
      </c>
      <c r="Y386" s="24" t="s">
        <v>412</v>
      </c>
      <c r="Z386" s="24">
        <f t="shared" si="83"/>
        <v>0</v>
      </c>
      <c r="AA386" s="24">
        <v>1953</v>
      </c>
      <c r="AB386" s="24" t="s">
        <v>311</v>
      </c>
      <c r="AC386" s="24" t="s">
        <v>369</v>
      </c>
      <c r="AD386" s="25">
        <v>1</v>
      </c>
      <c r="AE386" s="25">
        <v>0</v>
      </c>
      <c r="AF386" s="25">
        <v>2</v>
      </c>
      <c r="AG386" s="25">
        <v>1</v>
      </c>
      <c r="AH386" s="25">
        <v>4</v>
      </c>
      <c r="AI386" s="25" t="s">
        <v>414</v>
      </c>
      <c r="AJ386" s="57">
        <v>9</v>
      </c>
      <c r="AK386" s="57" t="str">
        <f t="shared" si="84"/>
        <v>More</v>
      </c>
      <c r="AL386" s="57" t="s">
        <v>97</v>
      </c>
      <c r="AM386" s="57" t="str">
        <f t="shared" si="85"/>
        <v>High</v>
      </c>
      <c r="AN386" s="62">
        <v>2</v>
      </c>
      <c r="AO386" s="62" t="str">
        <f t="shared" si="86"/>
        <v>More</v>
      </c>
      <c r="AP386" s="62">
        <v>501</v>
      </c>
      <c r="AQ386" s="62" t="str">
        <f t="shared" si="87"/>
        <v>no</v>
      </c>
      <c r="AR386" s="62" t="str">
        <f t="shared" si="88"/>
        <v>Above Average</v>
      </c>
      <c r="AS386" s="64">
        <v>2</v>
      </c>
      <c r="AT386" s="68">
        <v>67.93093688083782</v>
      </c>
      <c r="AU386" s="68" t="str">
        <f t="shared" si="89"/>
        <v>Below Average</v>
      </c>
      <c r="AV386" s="66">
        <v>240000</v>
      </c>
      <c r="AW386" s="66">
        <v>3533</v>
      </c>
      <c r="AX386" s="66" t="s">
        <v>311</v>
      </c>
    </row>
    <row r="387" spans="1:50" customFormat="1" x14ac:dyDescent="0.2">
      <c r="A387">
        <v>386</v>
      </c>
      <c r="B387" s="12" t="s">
        <v>90</v>
      </c>
      <c r="C387" s="12" t="s">
        <v>90</v>
      </c>
      <c r="D387" s="12" t="s">
        <v>179</v>
      </c>
      <c r="E387" s="22">
        <v>8</v>
      </c>
      <c r="F387" s="22" t="s">
        <v>411</v>
      </c>
      <c r="G387" s="22" t="s">
        <v>115</v>
      </c>
      <c r="H387" s="22" t="str">
        <f t="shared" ref="H387:H450" si="91">IF(OR(G387 = "SFoyer", G387 = "SLvl"), " ", IF(OR(G387 = "1.5Fin", G387 = "1.5Unf"), "1Story", IF(OR(G387 = "2.5Fin", G387 = "2.5Unf"), "2Story", G387)))</f>
        <v>1Story</v>
      </c>
      <c r="I387" s="22">
        <f t="shared" si="90"/>
        <v>69.182127006168557</v>
      </c>
      <c r="J387" s="22" t="str">
        <f t="shared" ref="J387:J450" si="92">IF(I387&gt;=AVERAGE(I$2:I$1461),"Above Average","Below Average")</f>
        <v>Below Average</v>
      </c>
      <c r="K387" s="22">
        <v>5</v>
      </c>
      <c r="L387" s="22" t="str">
        <f t="shared" ref="L387:L450" si="93">IF(K387&gt;=6, "High", "Low")</f>
        <v>Low</v>
      </c>
      <c r="M387" s="22">
        <v>2004</v>
      </c>
      <c r="N387" s="22">
        <f t="shared" ref="N387:N450" si="94">IF(M387&lt;=1954,1,0)</f>
        <v>0</v>
      </c>
      <c r="O387" s="22"/>
      <c r="P387" s="22">
        <v>2005</v>
      </c>
      <c r="Q387" s="22">
        <f t="shared" ref="Q387:Q450" si="95">IF(P387&lt;=1961, 1,0)</f>
        <v>0</v>
      </c>
      <c r="R387" s="23">
        <v>1256</v>
      </c>
      <c r="S387" s="23" t="s">
        <v>311</v>
      </c>
      <c r="T387" s="23" t="s">
        <v>369</v>
      </c>
      <c r="U387" s="24">
        <v>1269</v>
      </c>
      <c r="V387" s="24" t="str">
        <f t="shared" ref="V387:V450" si="96">IF(OR(U387&lt;(QUARTILE(U$2:U$1461,1))-(((QUARTILE(U$2:U$1461,3))-(QUARTILE(U$2:U$1461,1)))*1.5),U387&gt;(QUARTILE(U$2:U$1461,3))+(((QUARTILE(U$2:U$1461,3))-(QUARTILE(U$2:U$1461,1)))*1.5)),"yes","no")</f>
        <v>no</v>
      </c>
      <c r="W387" s="24">
        <v>0</v>
      </c>
      <c r="X387" s="24" t="str">
        <f t="shared" ref="X387:X450" si="97">IF(OR(W387&lt;(QUARTILE(W$2:W$1461,1))-(((QUARTILE(W$2:W$1461,3))-(QUARTILE(W$2:W$1461,1)))*1.5),W387&gt;(QUARTILE(W$2:W$1461,3))+(((QUARTILE(W$2:W$1461,3))-(QUARTILE(W$2:W$1461,1)))*1.5)),"yes","no")</f>
        <v>no</v>
      </c>
      <c r="Y387" s="24" t="s">
        <v>413</v>
      </c>
      <c r="Z387" s="24">
        <f t="shared" ref="Z387:Z450" si="98">IF($W395&gt;0,1,0)</f>
        <v>0</v>
      </c>
      <c r="AA387" s="24">
        <v>1269</v>
      </c>
      <c r="AB387" s="24" t="s">
        <v>311</v>
      </c>
      <c r="AC387" s="24" t="s">
        <v>370</v>
      </c>
      <c r="AD387" s="25">
        <v>0</v>
      </c>
      <c r="AE387" s="25">
        <v>0</v>
      </c>
      <c r="AF387" s="25">
        <v>2</v>
      </c>
      <c r="AG387" s="25">
        <v>0</v>
      </c>
      <c r="AH387" s="25">
        <v>2</v>
      </c>
      <c r="AI387" s="25" t="s">
        <v>415</v>
      </c>
      <c r="AJ387" s="57">
        <v>6</v>
      </c>
      <c r="AK387" s="57" t="str">
        <f t="shared" ref="AK387:AK450" si="99">IF(AJ387&gt;=6, "More", "Less")</f>
        <v>More</v>
      </c>
      <c r="AL387" s="57" t="s">
        <v>97</v>
      </c>
      <c r="AM387" s="57" t="str">
        <f t="shared" ref="AM387:AM450" si="100">IF(OR(AL387 = "Gd", AL387 = "Ex"), "High", "Low")</f>
        <v>High</v>
      </c>
      <c r="AN387" s="62">
        <v>2</v>
      </c>
      <c r="AO387" s="62" t="str">
        <f t="shared" ref="AO387:AO450" si="101">IF(AN387&gt;=2, "More", "Less")</f>
        <v>More</v>
      </c>
      <c r="AP387" s="62">
        <v>430</v>
      </c>
      <c r="AQ387" s="62" t="str">
        <f t="shared" ref="AQ387:AQ450" si="102">IF(OR(AP387&lt;(QUARTILE(AP$2:AP$1461,1))-(((QUARTILE(AP$2:AP$1461,3))-(QUARTILE(AP$2:AP$1461,1)))*1.5),AP387&gt;(QUARTILE(AP$2:AP$1461,3))+(((QUARTILE(AP$2:AP$1461,3))-(QUARTILE(AP$2:AP$1461,1)))*1.5)),"yes","no")</f>
        <v>no</v>
      </c>
      <c r="AR387" s="62" t="str">
        <f t="shared" ref="AR387:AR450" si="103">IF(AP387&gt;=AVERAGE(AP$2:AP$1461),"Above Average","Below Average")</f>
        <v>Below Average</v>
      </c>
      <c r="AS387" s="64">
        <v>1</v>
      </c>
      <c r="AT387" s="68">
        <v>76.039603960396036</v>
      </c>
      <c r="AU387" s="68" t="str">
        <f t="shared" ref="AU387:AU450" si="104">IF(AT387&gt;=AVERAGE(AT$2:AT$1461),"Above Average","Below Average")</f>
        <v>Above Average</v>
      </c>
      <c r="AV387" s="66">
        <v>192000</v>
      </c>
      <c r="AW387" s="66">
        <v>2525</v>
      </c>
      <c r="AX387" s="66" t="s">
        <v>311</v>
      </c>
    </row>
    <row r="388" spans="1:50" customFormat="1" x14ac:dyDescent="0.2">
      <c r="A388">
        <v>387</v>
      </c>
      <c r="B388" s="12" t="s">
        <v>114</v>
      </c>
      <c r="C388" s="12" t="s">
        <v>90</v>
      </c>
      <c r="D388" s="12" t="s">
        <v>91</v>
      </c>
      <c r="E388" s="22">
        <v>5</v>
      </c>
      <c r="F388" s="22" t="s">
        <v>195</v>
      </c>
      <c r="G388" s="22" t="s">
        <v>132</v>
      </c>
      <c r="H388" s="22" t="str">
        <f t="shared" si="91"/>
        <v>1Story</v>
      </c>
      <c r="I388" s="22">
        <f t="shared" si="90"/>
        <v>59.315963337771507</v>
      </c>
      <c r="J388" s="22" t="str">
        <f t="shared" si="92"/>
        <v>Below Average</v>
      </c>
      <c r="K388" s="22">
        <v>3</v>
      </c>
      <c r="L388" s="22" t="str">
        <f t="shared" si="93"/>
        <v>Low</v>
      </c>
      <c r="M388" s="22">
        <v>1910</v>
      </c>
      <c r="N388" s="22">
        <f t="shared" si="94"/>
        <v>1</v>
      </c>
      <c r="O388" s="22"/>
      <c r="P388" s="22">
        <v>1996</v>
      </c>
      <c r="Q388" s="22">
        <f t="shared" si="95"/>
        <v>0</v>
      </c>
      <c r="R388" s="23">
        <v>658</v>
      </c>
      <c r="S388" s="23" t="s">
        <v>311</v>
      </c>
      <c r="T388" s="23" t="s">
        <v>370</v>
      </c>
      <c r="U388" s="24">
        <v>658</v>
      </c>
      <c r="V388" s="24" t="str">
        <f t="shared" si="96"/>
        <v>no</v>
      </c>
      <c r="W388" s="24">
        <v>526</v>
      </c>
      <c r="X388" s="24" t="str">
        <f t="shared" si="97"/>
        <v>no</v>
      </c>
      <c r="Y388" s="24" t="s">
        <v>412</v>
      </c>
      <c r="Z388" s="24">
        <f t="shared" si="98"/>
        <v>1</v>
      </c>
      <c r="AA388" s="24">
        <v>1184</v>
      </c>
      <c r="AB388" s="24" t="s">
        <v>311</v>
      </c>
      <c r="AC388" s="24" t="s">
        <v>370</v>
      </c>
      <c r="AD388" s="25">
        <v>0</v>
      </c>
      <c r="AE388" s="25">
        <v>0</v>
      </c>
      <c r="AF388" s="25">
        <v>1</v>
      </c>
      <c r="AG388" s="25">
        <v>0</v>
      </c>
      <c r="AH388" s="25">
        <v>1</v>
      </c>
      <c r="AI388" s="25" t="s">
        <v>415</v>
      </c>
      <c r="AJ388" s="57">
        <v>8</v>
      </c>
      <c r="AK388" s="57" t="str">
        <f t="shared" si="99"/>
        <v>More</v>
      </c>
      <c r="AL388" s="57" t="s">
        <v>98</v>
      </c>
      <c r="AM388" s="57" t="str">
        <f t="shared" si="100"/>
        <v>Low</v>
      </c>
      <c r="AN388" s="62">
        <v>0</v>
      </c>
      <c r="AO388" s="62" t="str">
        <f t="shared" si="101"/>
        <v>Less</v>
      </c>
      <c r="AP388" s="62">
        <v>0</v>
      </c>
      <c r="AQ388" s="62" t="str">
        <f t="shared" si="102"/>
        <v>no</v>
      </c>
      <c r="AR388" s="62" t="str">
        <f t="shared" si="103"/>
        <v>Below Average</v>
      </c>
      <c r="AS388" s="64">
        <v>0</v>
      </c>
      <c r="AT388" s="68">
        <v>43.973941368078179</v>
      </c>
      <c r="AU388" s="68" t="str">
        <f t="shared" si="104"/>
        <v>Below Average</v>
      </c>
      <c r="AV388" s="66">
        <v>81000</v>
      </c>
      <c r="AW388" s="66">
        <v>1842</v>
      </c>
      <c r="AX388" s="66" t="s">
        <v>311</v>
      </c>
    </row>
    <row r="389" spans="1:50" customFormat="1" x14ac:dyDescent="0.2">
      <c r="A389">
        <v>388</v>
      </c>
      <c r="B389" s="12" t="s">
        <v>90</v>
      </c>
      <c r="C389" s="12" t="s">
        <v>90</v>
      </c>
      <c r="D389" s="12" t="s">
        <v>91</v>
      </c>
      <c r="E389" s="22">
        <v>6</v>
      </c>
      <c r="F389" s="22" t="s">
        <v>195</v>
      </c>
      <c r="G389" s="22" t="s">
        <v>197</v>
      </c>
      <c r="H389" s="22" t="str">
        <f t="shared" si="91"/>
        <v xml:space="preserve"> </v>
      </c>
      <c r="I389" s="22">
        <f t="shared" si="90"/>
        <v>74.693515888638117</v>
      </c>
      <c r="J389" s="22" t="str">
        <f t="shared" si="92"/>
        <v>Above Average</v>
      </c>
      <c r="K389" s="22">
        <v>6</v>
      </c>
      <c r="L389" s="22" t="str">
        <f t="shared" si="93"/>
        <v>High</v>
      </c>
      <c r="M389" s="22">
        <v>1976</v>
      </c>
      <c r="N389" s="22">
        <f t="shared" si="94"/>
        <v>0</v>
      </c>
      <c r="O389" s="22"/>
      <c r="P389" s="22">
        <v>1976</v>
      </c>
      <c r="Q389" s="22">
        <f t="shared" si="95"/>
        <v>0</v>
      </c>
      <c r="R389" s="23">
        <v>1041</v>
      </c>
      <c r="S389" s="23" t="s">
        <v>311</v>
      </c>
      <c r="T389" s="23" t="s">
        <v>370</v>
      </c>
      <c r="U389" s="24">
        <v>1125</v>
      </c>
      <c r="V389" s="24" t="str">
        <f t="shared" si="96"/>
        <v>no</v>
      </c>
      <c r="W389" s="24">
        <v>0</v>
      </c>
      <c r="X389" s="24" t="str">
        <f t="shared" si="97"/>
        <v>no</v>
      </c>
      <c r="Y389" s="24" t="s">
        <v>413</v>
      </c>
      <c r="Z389" s="24">
        <f t="shared" si="98"/>
        <v>0</v>
      </c>
      <c r="AA389" s="24">
        <v>1125</v>
      </c>
      <c r="AB389" s="24" t="s">
        <v>311</v>
      </c>
      <c r="AC389" s="24" t="s">
        <v>370</v>
      </c>
      <c r="AD389" s="25">
        <v>1</v>
      </c>
      <c r="AE389" s="25">
        <v>0</v>
      </c>
      <c r="AF389" s="25">
        <v>1</v>
      </c>
      <c r="AG389" s="25">
        <v>0</v>
      </c>
      <c r="AH389" s="25">
        <v>2</v>
      </c>
      <c r="AI389" s="25" t="s">
        <v>415</v>
      </c>
      <c r="AJ389" s="57">
        <v>6</v>
      </c>
      <c r="AK389" s="57" t="str">
        <f t="shared" si="99"/>
        <v>More</v>
      </c>
      <c r="AL389" s="57" t="s">
        <v>98</v>
      </c>
      <c r="AM389" s="57" t="str">
        <f t="shared" si="100"/>
        <v>Low</v>
      </c>
      <c r="AN389" s="62">
        <v>1</v>
      </c>
      <c r="AO389" s="62" t="str">
        <f t="shared" si="101"/>
        <v>Less</v>
      </c>
      <c r="AP389" s="62">
        <v>352</v>
      </c>
      <c r="AQ389" s="62" t="str">
        <f t="shared" si="102"/>
        <v>no</v>
      </c>
      <c r="AR389" s="62" t="str">
        <f t="shared" si="103"/>
        <v>Below Average</v>
      </c>
      <c r="AS389" s="64">
        <v>1</v>
      </c>
      <c r="AT389" s="68">
        <v>57.710064635272389</v>
      </c>
      <c r="AU389" s="68" t="str">
        <f t="shared" si="104"/>
        <v>Below Average</v>
      </c>
      <c r="AV389" s="66">
        <v>125000</v>
      </c>
      <c r="AW389" s="66">
        <v>2166</v>
      </c>
      <c r="AX389" s="66" t="s">
        <v>311</v>
      </c>
    </row>
    <row r="390" spans="1:50" customFormat="1" x14ac:dyDescent="0.2">
      <c r="A390">
        <v>389</v>
      </c>
      <c r="B390" s="12" t="s">
        <v>90</v>
      </c>
      <c r="C390" s="12" t="s">
        <v>90</v>
      </c>
      <c r="D390" s="12" t="s">
        <v>91</v>
      </c>
      <c r="E390" s="22">
        <v>7</v>
      </c>
      <c r="F390" s="22" t="s">
        <v>411</v>
      </c>
      <c r="G390" s="22" t="s">
        <v>115</v>
      </c>
      <c r="H390" s="22" t="str">
        <f t="shared" si="91"/>
        <v>1Story</v>
      </c>
      <c r="I390" s="22">
        <f t="shared" si="90"/>
        <v>69.182127006168557</v>
      </c>
      <c r="J390" s="22" t="str">
        <f t="shared" si="92"/>
        <v>Below Average</v>
      </c>
      <c r="K390" s="22">
        <v>5</v>
      </c>
      <c r="L390" s="22" t="str">
        <f t="shared" si="93"/>
        <v>Low</v>
      </c>
      <c r="M390" s="22">
        <v>1999</v>
      </c>
      <c r="N390" s="22">
        <f t="shared" si="94"/>
        <v>0</v>
      </c>
      <c r="O390" s="22"/>
      <c r="P390" s="22">
        <v>2000</v>
      </c>
      <c r="Q390" s="22">
        <f t="shared" si="95"/>
        <v>0</v>
      </c>
      <c r="R390" s="23">
        <v>1468</v>
      </c>
      <c r="S390" s="23" t="s">
        <v>311</v>
      </c>
      <c r="T390" s="23" t="s">
        <v>369</v>
      </c>
      <c r="U390" s="24">
        <v>1479</v>
      </c>
      <c r="V390" s="24" t="str">
        <f t="shared" si="96"/>
        <v>no</v>
      </c>
      <c r="W390" s="24">
        <v>0</v>
      </c>
      <c r="X390" s="24" t="str">
        <f t="shared" si="97"/>
        <v>no</v>
      </c>
      <c r="Y390" s="24" t="s">
        <v>413</v>
      </c>
      <c r="Z390" s="24">
        <f t="shared" si="98"/>
        <v>0</v>
      </c>
      <c r="AA390" s="24">
        <v>1479</v>
      </c>
      <c r="AB390" s="24" t="s">
        <v>311</v>
      </c>
      <c r="AC390" s="24" t="s">
        <v>370</v>
      </c>
      <c r="AD390" s="25">
        <v>0</v>
      </c>
      <c r="AE390" s="25">
        <v>0</v>
      </c>
      <c r="AF390" s="25">
        <v>2</v>
      </c>
      <c r="AG390" s="25">
        <v>0</v>
      </c>
      <c r="AH390" s="25">
        <v>2</v>
      </c>
      <c r="AI390" s="25" t="s">
        <v>415</v>
      </c>
      <c r="AJ390" s="57">
        <v>6</v>
      </c>
      <c r="AK390" s="57" t="str">
        <f t="shared" si="99"/>
        <v>More</v>
      </c>
      <c r="AL390" s="57" t="s">
        <v>97</v>
      </c>
      <c r="AM390" s="57" t="str">
        <f t="shared" si="100"/>
        <v>High</v>
      </c>
      <c r="AN390" s="62">
        <v>2</v>
      </c>
      <c r="AO390" s="62" t="str">
        <f t="shared" si="101"/>
        <v>More</v>
      </c>
      <c r="AP390" s="62">
        <v>577</v>
      </c>
      <c r="AQ390" s="62" t="str">
        <f t="shared" si="102"/>
        <v>no</v>
      </c>
      <c r="AR390" s="62" t="str">
        <f t="shared" si="103"/>
        <v>Above Average</v>
      </c>
      <c r="AS390" s="64">
        <v>0</v>
      </c>
      <c r="AT390" s="68">
        <v>64.811672887682391</v>
      </c>
      <c r="AU390" s="68" t="str">
        <f t="shared" si="104"/>
        <v>Below Average</v>
      </c>
      <c r="AV390" s="66">
        <v>191000</v>
      </c>
      <c r="AW390" s="66">
        <v>2947</v>
      </c>
      <c r="AX390" s="66" t="s">
        <v>311</v>
      </c>
    </row>
    <row r="391" spans="1:50" customFormat="1" x14ac:dyDescent="0.2">
      <c r="A391">
        <v>390</v>
      </c>
      <c r="B391" s="12" t="s">
        <v>90</v>
      </c>
      <c r="C391" s="12" t="s">
        <v>90</v>
      </c>
      <c r="D391" s="12" t="s">
        <v>91</v>
      </c>
      <c r="E391" s="22">
        <v>10</v>
      </c>
      <c r="F391" s="22" t="s">
        <v>411</v>
      </c>
      <c r="G391" s="22" t="s">
        <v>92</v>
      </c>
      <c r="H391" s="22" t="str">
        <f t="shared" si="91"/>
        <v>2Story</v>
      </c>
      <c r="I391" s="22">
        <f t="shared" si="90"/>
        <v>75.988545402704759</v>
      </c>
      <c r="J391" s="22" t="str">
        <f t="shared" si="92"/>
        <v>Above Average</v>
      </c>
      <c r="K391" s="22">
        <v>5</v>
      </c>
      <c r="L391" s="22" t="str">
        <f t="shared" si="93"/>
        <v>Low</v>
      </c>
      <c r="M391" s="22">
        <v>2007</v>
      </c>
      <c r="N391" s="22">
        <f t="shared" si="94"/>
        <v>0</v>
      </c>
      <c r="O391" s="22"/>
      <c r="P391" s="22">
        <v>2008</v>
      </c>
      <c r="Q391" s="22">
        <f t="shared" si="95"/>
        <v>0</v>
      </c>
      <c r="R391" s="23">
        <v>1682</v>
      </c>
      <c r="S391" s="23" t="s">
        <v>311</v>
      </c>
      <c r="T391" s="23" t="s">
        <v>369</v>
      </c>
      <c r="U391" s="24">
        <v>1742</v>
      </c>
      <c r="V391" s="24" t="str">
        <f t="shared" si="96"/>
        <v>no</v>
      </c>
      <c r="W391" s="24">
        <v>590</v>
      </c>
      <c r="X391" s="24" t="str">
        <f t="shared" si="97"/>
        <v>no</v>
      </c>
      <c r="Y391" s="24" t="s">
        <v>412</v>
      </c>
      <c r="Z391" s="24">
        <f t="shared" si="98"/>
        <v>1</v>
      </c>
      <c r="AA391" s="24">
        <v>2332</v>
      </c>
      <c r="AB391" s="24" t="s">
        <v>311</v>
      </c>
      <c r="AC391" s="24" t="s">
        <v>369</v>
      </c>
      <c r="AD391" s="25">
        <v>1</v>
      </c>
      <c r="AE391" s="25">
        <v>0</v>
      </c>
      <c r="AF391" s="25">
        <v>2</v>
      </c>
      <c r="AG391" s="25">
        <v>1</v>
      </c>
      <c r="AH391" s="25">
        <v>4</v>
      </c>
      <c r="AI391" s="25" t="s">
        <v>414</v>
      </c>
      <c r="AJ391" s="57">
        <v>9</v>
      </c>
      <c r="AK391" s="57" t="str">
        <f t="shared" si="99"/>
        <v>More</v>
      </c>
      <c r="AL391" s="57" t="s">
        <v>104</v>
      </c>
      <c r="AM391" s="57" t="str">
        <f t="shared" si="100"/>
        <v>High</v>
      </c>
      <c r="AN391" s="62">
        <v>3</v>
      </c>
      <c r="AO391" s="62" t="str">
        <f t="shared" si="101"/>
        <v>More</v>
      </c>
      <c r="AP391" s="62">
        <v>846</v>
      </c>
      <c r="AQ391" s="62" t="str">
        <f t="shared" si="102"/>
        <v>no</v>
      </c>
      <c r="AR391" s="62" t="str">
        <f t="shared" si="103"/>
        <v>Above Average</v>
      </c>
      <c r="AS391" s="64">
        <v>1</v>
      </c>
      <c r="AT391" s="68">
        <v>106.12855007473841</v>
      </c>
      <c r="AU391" s="68" t="str">
        <f t="shared" si="104"/>
        <v>Above Average</v>
      </c>
      <c r="AV391" s="66">
        <v>426000</v>
      </c>
      <c r="AW391" s="66">
        <v>4014</v>
      </c>
      <c r="AX391" s="66" t="s">
        <v>311</v>
      </c>
    </row>
    <row r="392" spans="1:50" customFormat="1" x14ac:dyDescent="0.2">
      <c r="A392">
        <v>391</v>
      </c>
      <c r="B392" s="12" t="s">
        <v>90</v>
      </c>
      <c r="C392" s="12" t="s">
        <v>90</v>
      </c>
      <c r="D392" s="12" t="s">
        <v>91</v>
      </c>
      <c r="E392" s="22">
        <v>5</v>
      </c>
      <c r="F392" s="22" t="s">
        <v>195</v>
      </c>
      <c r="G392" s="22" t="s">
        <v>132</v>
      </c>
      <c r="H392" s="22" t="str">
        <f t="shared" si="91"/>
        <v>1Story</v>
      </c>
      <c r="I392" s="22">
        <f t="shared" si="90"/>
        <v>59.315963337771507</v>
      </c>
      <c r="J392" s="22" t="str">
        <f t="shared" si="92"/>
        <v>Below Average</v>
      </c>
      <c r="K392" s="22">
        <v>8</v>
      </c>
      <c r="L392" s="22" t="str">
        <f t="shared" si="93"/>
        <v>High</v>
      </c>
      <c r="M392" s="22">
        <v>1900</v>
      </c>
      <c r="N392" s="22">
        <f t="shared" si="94"/>
        <v>1</v>
      </c>
      <c r="O392" s="22"/>
      <c r="P392" s="22">
        <v>1950</v>
      </c>
      <c r="Q392" s="22">
        <f t="shared" si="95"/>
        <v>1</v>
      </c>
      <c r="R392" s="23">
        <v>861</v>
      </c>
      <c r="S392" s="23" t="s">
        <v>311</v>
      </c>
      <c r="T392" s="23" t="s">
        <v>370</v>
      </c>
      <c r="U392" s="24">
        <v>961</v>
      </c>
      <c r="V392" s="24" t="str">
        <f t="shared" si="96"/>
        <v>no</v>
      </c>
      <c r="W392" s="24">
        <v>406</v>
      </c>
      <c r="X392" s="24" t="str">
        <f t="shared" si="97"/>
        <v>no</v>
      </c>
      <c r="Y392" s="24" t="s">
        <v>412</v>
      </c>
      <c r="Z392" s="24">
        <f t="shared" si="98"/>
        <v>0</v>
      </c>
      <c r="AA392" s="24">
        <v>1367</v>
      </c>
      <c r="AB392" s="24" t="s">
        <v>311</v>
      </c>
      <c r="AC392" s="24" t="s">
        <v>370</v>
      </c>
      <c r="AD392" s="25">
        <v>1</v>
      </c>
      <c r="AE392" s="25">
        <v>0</v>
      </c>
      <c r="AF392" s="25">
        <v>1</v>
      </c>
      <c r="AG392" s="25">
        <v>0</v>
      </c>
      <c r="AH392" s="25">
        <v>2</v>
      </c>
      <c r="AI392" s="25" t="s">
        <v>415</v>
      </c>
      <c r="AJ392" s="57">
        <v>7</v>
      </c>
      <c r="AK392" s="57" t="str">
        <f t="shared" si="99"/>
        <v>More</v>
      </c>
      <c r="AL392" s="57" t="s">
        <v>98</v>
      </c>
      <c r="AM392" s="57" t="str">
        <f t="shared" si="100"/>
        <v>Low</v>
      </c>
      <c r="AN392" s="62">
        <v>1</v>
      </c>
      <c r="AO392" s="62" t="str">
        <f t="shared" si="101"/>
        <v>Less</v>
      </c>
      <c r="AP392" s="62">
        <v>384</v>
      </c>
      <c r="AQ392" s="62" t="str">
        <f t="shared" si="102"/>
        <v>no</v>
      </c>
      <c r="AR392" s="62" t="str">
        <f t="shared" si="103"/>
        <v>Below Average</v>
      </c>
      <c r="AS392" s="64">
        <v>0</v>
      </c>
      <c r="AT392" s="68">
        <v>53.41113105924596</v>
      </c>
      <c r="AU392" s="68" t="str">
        <f t="shared" si="104"/>
        <v>Below Average</v>
      </c>
      <c r="AV392" s="66">
        <v>119000</v>
      </c>
      <c r="AW392" s="66">
        <v>2228</v>
      </c>
      <c r="AX392" s="66" t="s">
        <v>311</v>
      </c>
    </row>
    <row r="393" spans="1:50" customFormat="1" x14ac:dyDescent="0.2">
      <c r="A393">
        <v>392</v>
      </c>
      <c r="B393" s="12" t="s">
        <v>90</v>
      </c>
      <c r="C393" s="12" t="s">
        <v>90</v>
      </c>
      <c r="D393" s="12" t="s">
        <v>91</v>
      </c>
      <c r="E393" s="22">
        <v>6</v>
      </c>
      <c r="F393" s="22" t="s">
        <v>195</v>
      </c>
      <c r="G393" s="22" t="s">
        <v>92</v>
      </c>
      <c r="H393" s="22" t="str">
        <f t="shared" si="91"/>
        <v>2Story</v>
      </c>
      <c r="I393" s="22">
        <f t="shared" si="90"/>
        <v>75.988545402704759</v>
      </c>
      <c r="J393" s="22" t="str">
        <f t="shared" si="92"/>
        <v>Above Average</v>
      </c>
      <c r="K393" s="22">
        <v>5</v>
      </c>
      <c r="L393" s="22" t="str">
        <f t="shared" si="93"/>
        <v>Low</v>
      </c>
      <c r="M393" s="22">
        <v>2001</v>
      </c>
      <c r="N393" s="22">
        <f t="shared" si="94"/>
        <v>0</v>
      </c>
      <c r="O393" s="22"/>
      <c r="P393" s="22">
        <v>2002</v>
      </c>
      <c r="Q393" s="22">
        <f t="shared" si="95"/>
        <v>0</v>
      </c>
      <c r="R393" s="23">
        <v>804</v>
      </c>
      <c r="S393" s="23" t="s">
        <v>311</v>
      </c>
      <c r="T393" s="23" t="s">
        <v>370</v>
      </c>
      <c r="U393" s="24">
        <v>804</v>
      </c>
      <c r="V393" s="24" t="str">
        <f t="shared" si="96"/>
        <v>no</v>
      </c>
      <c r="W393" s="24">
        <v>1157</v>
      </c>
      <c r="X393" s="24" t="str">
        <f t="shared" si="97"/>
        <v>no</v>
      </c>
      <c r="Y393" s="24" t="s">
        <v>412</v>
      </c>
      <c r="Z393" s="24">
        <f t="shared" si="98"/>
        <v>1</v>
      </c>
      <c r="AA393" s="24">
        <v>1961</v>
      </c>
      <c r="AB393" s="24" t="s">
        <v>311</v>
      </c>
      <c r="AC393" s="24" t="s">
        <v>369</v>
      </c>
      <c r="AD393" s="25">
        <v>1</v>
      </c>
      <c r="AE393" s="25">
        <v>0</v>
      </c>
      <c r="AF393" s="25">
        <v>2</v>
      </c>
      <c r="AG393" s="25">
        <v>1</v>
      </c>
      <c r="AH393" s="25">
        <v>4</v>
      </c>
      <c r="AI393" s="25" t="s">
        <v>414</v>
      </c>
      <c r="AJ393" s="57">
        <v>7</v>
      </c>
      <c r="AK393" s="57" t="str">
        <f t="shared" si="99"/>
        <v>More</v>
      </c>
      <c r="AL393" s="57" t="s">
        <v>97</v>
      </c>
      <c r="AM393" s="57" t="str">
        <f t="shared" si="100"/>
        <v>High</v>
      </c>
      <c r="AN393" s="62">
        <v>2</v>
      </c>
      <c r="AO393" s="62" t="str">
        <f t="shared" si="101"/>
        <v>More</v>
      </c>
      <c r="AP393" s="62">
        <v>560</v>
      </c>
      <c r="AQ393" s="62" t="str">
        <f t="shared" si="102"/>
        <v>no</v>
      </c>
      <c r="AR393" s="62" t="str">
        <f t="shared" si="103"/>
        <v>Above Average</v>
      </c>
      <c r="AS393" s="64">
        <v>1</v>
      </c>
      <c r="AT393" s="68">
        <v>77.757685352622062</v>
      </c>
      <c r="AU393" s="68" t="str">
        <f t="shared" si="104"/>
        <v>Above Average</v>
      </c>
      <c r="AV393" s="66">
        <v>215000</v>
      </c>
      <c r="AW393" s="66">
        <v>2765</v>
      </c>
      <c r="AX393" s="66" t="s">
        <v>311</v>
      </c>
    </row>
    <row r="394" spans="1:50" customFormat="1" x14ac:dyDescent="0.2">
      <c r="A394">
        <v>393</v>
      </c>
      <c r="B394" s="12" t="s">
        <v>90</v>
      </c>
      <c r="C394" s="12" t="s">
        <v>90</v>
      </c>
      <c r="D394" s="12" t="s">
        <v>91</v>
      </c>
      <c r="E394" s="22">
        <v>5</v>
      </c>
      <c r="F394" s="22" t="s">
        <v>195</v>
      </c>
      <c r="G394" s="22" t="s">
        <v>115</v>
      </c>
      <c r="H394" s="22" t="str">
        <f t="shared" si="91"/>
        <v>1Story</v>
      </c>
      <c r="I394" s="22">
        <f t="shared" si="90"/>
        <v>69.182127006168557</v>
      </c>
      <c r="J394" s="22" t="str">
        <f t="shared" si="92"/>
        <v>Below Average</v>
      </c>
      <c r="K394" s="22">
        <v>7</v>
      </c>
      <c r="L394" s="22" t="str">
        <f t="shared" si="93"/>
        <v>High</v>
      </c>
      <c r="M394" s="22">
        <v>1959</v>
      </c>
      <c r="N394" s="22">
        <f t="shared" si="94"/>
        <v>0</v>
      </c>
      <c r="O394" s="22"/>
      <c r="P394" s="22">
        <v>1959</v>
      </c>
      <c r="Q394" s="22">
        <f t="shared" si="95"/>
        <v>1</v>
      </c>
      <c r="R394" s="23">
        <v>0</v>
      </c>
      <c r="S394" s="23" t="s">
        <v>313</v>
      </c>
      <c r="T394" s="23" t="s">
        <v>370</v>
      </c>
      <c r="U394" s="24">
        <v>882</v>
      </c>
      <c r="V394" s="24" t="str">
        <f t="shared" si="96"/>
        <v>no</v>
      </c>
      <c r="W394" s="24">
        <v>0</v>
      </c>
      <c r="X394" s="24" t="str">
        <f t="shared" si="97"/>
        <v>no</v>
      </c>
      <c r="Y394" s="24" t="s">
        <v>413</v>
      </c>
      <c r="Z394" s="24">
        <f t="shared" si="98"/>
        <v>0</v>
      </c>
      <c r="AA394" s="24">
        <v>882</v>
      </c>
      <c r="AB394" s="24" t="s">
        <v>311</v>
      </c>
      <c r="AC394" s="24" t="s">
        <v>370</v>
      </c>
      <c r="AD394" s="25">
        <v>0</v>
      </c>
      <c r="AE394" s="25">
        <v>0</v>
      </c>
      <c r="AF394" s="25">
        <v>1</v>
      </c>
      <c r="AG394" s="25">
        <v>0</v>
      </c>
      <c r="AH394" s="25">
        <v>1</v>
      </c>
      <c r="AI394" s="25" t="s">
        <v>415</v>
      </c>
      <c r="AJ394" s="57">
        <v>5</v>
      </c>
      <c r="AK394" s="57" t="str">
        <f t="shared" si="99"/>
        <v>Less</v>
      </c>
      <c r="AL394" s="57" t="s">
        <v>98</v>
      </c>
      <c r="AM394" s="57" t="str">
        <f t="shared" si="100"/>
        <v>Low</v>
      </c>
      <c r="AN394" s="62">
        <v>1</v>
      </c>
      <c r="AO394" s="62" t="str">
        <f t="shared" si="101"/>
        <v>Less</v>
      </c>
      <c r="AP394" s="62">
        <v>294</v>
      </c>
      <c r="AQ394" s="62" t="str">
        <f t="shared" si="102"/>
        <v>no</v>
      </c>
      <c r="AR394" s="62" t="str">
        <f t="shared" si="103"/>
        <v>Below Average</v>
      </c>
      <c r="AS394" s="64">
        <v>0</v>
      </c>
      <c r="AT394" s="68">
        <v>120.74829931972789</v>
      </c>
      <c r="AU394" s="68" t="str">
        <f t="shared" si="104"/>
        <v>Above Average</v>
      </c>
      <c r="AV394" s="66">
        <v>106500</v>
      </c>
      <c r="AW394" s="66">
        <v>882</v>
      </c>
      <c r="AX394" s="66" t="s">
        <v>311</v>
      </c>
    </row>
    <row r="395" spans="1:50" customFormat="1" x14ac:dyDescent="0.2">
      <c r="A395">
        <v>394</v>
      </c>
      <c r="B395" s="12" t="s">
        <v>114</v>
      </c>
      <c r="C395" s="12" t="s">
        <v>90</v>
      </c>
      <c r="D395" s="12" t="s">
        <v>91</v>
      </c>
      <c r="E395" s="22">
        <v>4</v>
      </c>
      <c r="F395" s="22" t="s">
        <v>195</v>
      </c>
      <c r="G395" s="22" t="s">
        <v>115</v>
      </c>
      <c r="H395" s="22" t="str">
        <f t="shared" si="91"/>
        <v>1Story</v>
      </c>
      <c r="I395" s="22">
        <f t="shared" si="90"/>
        <v>69.182127006168557</v>
      </c>
      <c r="J395" s="22" t="str">
        <f t="shared" si="92"/>
        <v>Below Average</v>
      </c>
      <c r="K395" s="22">
        <v>5</v>
      </c>
      <c r="L395" s="22" t="str">
        <f t="shared" si="93"/>
        <v>Low</v>
      </c>
      <c r="M395" s="22">
        <v>1941</v>
      </c>
      <c r="N395" s="22">
        <f t="shared" si="94"/>
        <v>1</v>
      </c>
      <c r="O395" s="22"/>
      <c r="P395" s="22">
        <v>1950</v>
      </c>
      <c r="Q395" s="22">
        <f t="shared" si="95"/>
        <v>1</v>
      </c>
      <c r="R395" s="23">
        <v>788</v>
      </c>
      <c r="S395" s="23" t="s">
        <v>311</v>
      </c>
      <c r="T395" s="23" t="s">
        <v>370</v>
      </c>
      <c r="U395" s="24">
        <v>788</v>
      </c>
      <c r="V395" s="24" t="str">
        <f t="shared" si="96"/>
        <v>no</v>
      </c>
      <c r="W395" s="24">
        <v>0</v>
      </c>
      <c r="X395" s="24" t="str">
        <f t="shared" si="97"/>
        <v>no</v>
      </c>
      <c r="Y395" s="24" t="s">
        <v>413</v>
      </c>
      <c r="Z395" s="24">
        <f t="shared" si="98"/>
        <v>0</v>
      </c>
      <c r="AA395" s="24">
        <v>788</v>
      </c>
      <c r="AB395" s="24" t="s">
        <v>311</v>
      </c>
      <c r="AC395" s="24" t="s">
        <v>370</v>
      </c>
      <c r="AD395" s="25">
        <v>0</v>
      </c>
      <c r="AE395" s="25">
        <v>0</v>
      </c>
      <c r="AF395" s="25">
        <v>1</v>
      </c>
      <c r="AG395" s="25">
        <v>0</v>
      </c>
      <c r="AH395" s="25">
        <v>1</v>
      </c>
      <c r="AI395" s="25" t="s">
        <v>415</v>
      </c>
      <c r="AJ395" s="57">
        <v>4</v>
      </c>
      <c r="AK395" s="57" t="str">
        <f t="shared" si="99"/>
        <v>Less</v>
      </c>
      <c r="AL395" s="57" t="s">
        <v>98</v>
      </c>
      <c r="AM395" s="57" t="str">
        <f t="shared" si="100"/>
        <v>Low</v>
      </c>
      <c r="AN395" s="62">
        <v>0</v>
      </c>
      <c r="AO395" s="62" t="str">
        <f t="shared" si="101"/>
        <v>Less</v>
      </c>
      <c r="AP395" s="62">
        <v>0</v>
      </c>
      <c r="AQ395" s="62" t="str">
        <f t="shared" si="102"/>
        <v>no</v>
      </c>
      <c r="AR395" s="62" t="str">
        <f t="shared" si="103"/>
        <v>Below Average</v>
      </c>
      <c r="AS395" s="64">
        <v>2</v>
      </c>
      <c r="AT395" s="68">
        <v>63.451776649746193</v>
      </c>
      <c r="AU395" s="68" t="str">
        <f t="shared" si="104"/>
        <v>Below Average</v>
      </c>
      <c r="AV395" s="66">
        <v>100000</v>
      </c>
      <c r="AW395" s="66">
        <v>1576</v>
      </c>
      <c r="AX395" s="66" t="s">
        <v>311</v>
      </c>
    </row>
    <row r="396" spans="1:50" customFormat="1" x14ac:dyDescent="0.2">
      <c r="A396">
        <v>395</v>
      </c>
      <c r="B396" s="12" t="s">
        <v>90</v>
      </c>
      <c r="C396" s="12" t="s">
        <v>90</v>
      </c>
      <c r="D396" s="12" t="s">
        <v>91</v>
      </c>
      <c r="E396" s="22">
        <v>5</v>
      </c>
      <c r="F396" s="22" t="s">
        <v>195</v>
      </c>
      <c r="G396" s="22" t="s">
        <v>132</v>
      </c>
      <c r="H396" s="22" t="str">
        <f t="shared" si="91"/>
        <v>1Story</v>
      </c>
      <c r="I396" s="22">
        <f t="shared" si="90"/>
        <v>59.315963337771507</v>
      </c>
      <c r="J396" s="22" t="str">
        <f t="shared" si="92"/>
        <v>Below Average</v>
      </c>
      <c r="K396" s="22">
        <v>6</v>
      </c>
      <c r="L396" s="22" t="str">
        <f t="shared" si="93"/>
        <v>High</v>
      </c>
      <c r="M396" s="22">
        <v>1940</v>
      </c>
      <c r="N396" s="22">
        <f t="shared" si="94"/>
        <v>1</v>
      </c>
      <c r="O396" s="22"/>
      <c r="P396" s="22">
        <v>1950</v>
      </c>
      <c r="Q396" s="22">
        <f t="shared" si="95"/>
        <v>1</v>
      </c>
      <c r="R396" s="23">
        <v>735</v>
      </c>
      <c r="S396" s="23" t="s">
        <v>311</v>
      </c>
      <c r="T396" s="23" t="s">
        <v>370</v>
      </c>
      <c r="U396" s="24">
        <v>735</v>
      </c>
      <c r="V396" s="24" t="str">
        <f t="shared" si="96"/>
        <v>no</v>
      </c>
      <c r="W396" s="24">
        <v>299</v>
      </c>
      <c r="X396" s="24" t="str">
        <f t="shared" si="97"/>
        <v>no</v>
      </c>
      <c r="Y396" s="24" t="s">
        <v>412</v>
      </c>
      <c r="Z396" s="24">
        <f t="shared" si="98"/>
        <v>0</v>
      </c>
      <c r="AA396" s="24">
        <v>1034</v>
      </c>
      <c r="AB396" s="24" t="s">
        <v>311</v>
      </c>
      <c r="AC396" s="24" t="s">
        <v>370</v>
      </c>
      <c r="AD396" s="25">
        <v>0</v>
      </c>
      <c r="AE396" s="25">
        <v>0</v>
      </c>
      <c r="AF396" s="25">
        <v>1</v>
      </c>
      <c r="AG396" s="25">
        <v>0</v>
      </c>
      <c r="AH396" s="25">
        <v>1</v>
      </c>
      <c r="AI396" s="25" t="s">
        <v>415</v>
      </c>
      <c r="AJ396" s="57">
        <v>5</v>
      </c>
      <c r="AK396" s="57" t="str">
        <f t="shared" si="99"/>
        <v>Less</v>
      </c>
      <c r="AL396" s="57" t="s">
        <v>98</v>
      </c>
      <c r="AM396" s="57" t="str">
        <f t="shared" si="100"/>
        <v>Low</v>
      </c>
      <c r="AN396" s="62">
        <v>1</v>
      </c>
      <c r="AO396" s="62" t="str">
        <f t="shared" si="101"/>
        <v>Less</v>
      </c>
      <c r="AP396" s="62">
        <v>240</v>
      </c>
      <c r="AQ396" s="62" t="str">
        <f t="shared" si="102"/>
        <v>no</v>
      </c>
      <c r="AR396" s="62" t="str">
        <f t="shared" si="103"/>
        <v>Below Average</v>
      </c>
      <c r="AS396" s="64">
        <v>0</v>
      </c>
      <c r="AT396" s="68">
        <v>61.616732617297906</v>
      </c>
      <c r="AU396" s="68" t="str">
        <f t="shared" si="104"/>
        <v>Below Average</v>
      </c>
      <c r="AV396" s="66">
        <v>109000</v>
      </c>
      <c r="AW396" s="66">
        <v>1769</v>
      </c>
      <c r="AX396" s="66" t="s">
        <v>311</v>
      </c>
    </row>
    <row r="397" spans="1:50" customFormat="1" x14ac:dyDescent="0.2">
      <c r="A397">
        <v>396</v>
      </c>
      <c r="B397" s="12" t="s">
        <v>90</v>
      </c>
      <c r="C397" s="12" t="s">
        <v>90</v>
      </c>
      <c r="D397" s="12" t="s">
        <v>91</v>
      </c>
      <c r="E397" s="22">
        <v>5</v>
      </c>
      <c r="F397" s="22" t="s">
        <v>195</v>
      </c>
      <c r="G397" s="22" t="s">
        <v>115</v>
      </c>
      <c r="H397" s="22" t="str">
        <f t="shared" si="91"/>
        <v>1Story</v>
      </c>
      <c r="I397" s="22">
        <f t="shared" si="90"/>
        <v>69.182127006168557</v>
      </c>
      <c r="J397" s="22" t="str">
        <f t="shared" si="92"/>
        <v>Below Average</v>
      </c>
      <c r="K397" s="22">
        <v>6</v>
      </c>
      <c r="L397" s="22" t="str">
        <f t="shared" si="93"/>
        <v>High</v>
      </c>
      <c r="M397" s="22">
        <v>1956</v>
      </c>
      <c r="N397" s="22">
        <f t="shared" si="94"/>
        <v>0</v>
      </c>
      <c r="O397" s="22"/>
      <c r="P397" s="22">
        <v>1956</v>
      </c>
      <c r="Q397" s="22">
        <f t="shared" si="95"/>
        <v>1</v>
      </c>
      <c r="R397" s="23">
        <v>1144</v>
      </c>
      <c r="S397" s="23" t="s">
        <v>311</v>
      </c>
      <c r="T397" s="23" t="s">
        <v>369</v>
      </c>
      <c r="U397" s="24">
        <v>1144</v>
      </c>
      <c r="V397" s="24" t="str">
        <f t="shared" si="96"/>
        <v>no</v>
      </c>
      <c r="W397" s="24">
        <v>0</v>
      </c>
      <c r="X397" s="24" t="str">
        <f t="shared" si="97"/>
        <v>no</v>
      </c>
      <c r="Y397" s="24" t="s">
        <v>413</v>
      </c>
      <c r="Z397" s="24">
        <f t="shared" si="98"/>
        <v>1</v>
      </c>
      <c r="AA397" s="24">
        <v>1144</v>
      </c>
      <c r="AB397" s="24" t="s">
        <v>311</v>
      </c>
      <c r="AC397" s="24" t="s">
        <v>370</v>
      </c>
      <c r="AD397" s="25">
        <v>1</v>
      </c>
      <c r="AE397" s="25">
        <v>0</v>
      </c>
      <c r="AF397" s="25">
        <v>1</v>
      </c>
      <c r="AG397" s="25">
        <v>0</v>
      </c>
      <c r="AH397" s="25">
        <v>2</v>
      </c>
      <c r="AI397" s="25" t="s">
        <v>415</v>
      </c>
      <c r="AJ397" s="57">
        <v>6</v>
      </c>
      <c r="AK397" s="57" t="str">
        <f t="shared" si="99"/>
        <v>More</v>
      </c>
      <c r="AL397" s="57" t="s">
        <v>98</v>
      </c>
      <c r="AM397" s="57" t="str">
        <f t="shared" si="100"/>
        <v>Low</v>
      </c>
      <c r="AN397" s="62">
        <v>1</v>
      </c>
      <c r="AO397" s="62" t="str">
        <f t="shared" si="101"/>
        <v>Less</v>
      </c>
      <c r="AP397" s="62">
        <v>596</v>
      </c>
      <c r="AQ397" s="62" t="str">
        <f t="shared" si="102"/>
        <v>no</v>
      </c>
      <c r="AR397" s="62" t="str">
        <f t="shared" si="103"/>
        <v>Above Average</v>
      </c>
      <c r="AS397" s="64">
        <v>0</v>
      </c>
      <c r="AT397" s="68">
        <v>56.38111888111888</v>
      </c>
      <c r="AU397" s="68" t="str">
        <f t="shared" si="104"/>
        <v>Below Average</v>
      </c>
      <c r="AV397" s="66">
        <v>129000</v>
      </c>
      <c r="AW397" s="66">
        <v>2288</v>
      </c>
      <c r="AX397" s="66" t="s">
        <v>311</v>
      </c>
    </row>
    <row r="398" spans="1:50" customFormat="1" x14ac:dyDescent="0.2">
      <c r="A398">
        <v>397</v>
      </c>
      <c r="B398" s="12" t="s">
        <v>90</v>
      </c>
      <c r="C398" s="12" t="s">
        <v>90</v>
      </c>
      <c r="D398" s="12" t="s">
        <v>91</v>
      </c>
      <c r="E398" s="22">
        <v>5</v>
      </c>
      <c r="F398" s="22" t="s">
        <v>195</v>
      </c>
      <c r="G398" s="22" t="s">
        <v>115</v>
      </c>
      <c r="H398" s="22" t="str">
        <f t="shared" si="91"/>
        <v>1Story</v>
      </c>
      <c r="I398" s="22">
        <f t="shared" si="90"/>
        <v>69.182127006168557</v>
      </c>
      <c r="J398" s="22" t="str">
        <f t="shared" si="92"/>
        <v>Below Average</v>
      </c>
      <c r="K398" s="22">
        <v>5</v>
      </c>
      <c r="L398" s="22" t="str">
        <f t="shared" si="93"/>
        <v>Low</v>
      </c>
      <c r="M398" s="22">
        <v>1972</v>
      </c>
      <c r="N398" s="22">
        <f t="shared" si="94"/>
        <v>0</v>
      </c>
      <c r="O398" s="22"/>
      <c r="P398" s="22">
        <v>1972</v>
      </c>
      <c r="Q398" s="22">
        <f t="shared" si="95"/>
        <v>0</v>
      </c>
      <c r="R398" s="23">
        <v>894</v>
      </c>
      <c r="S398" s="23" t="s">
        <v>311</v>
      </c>
      <c r="T398" s="23" t="s">
        <v>370</v>
      </c>
      <c r="U398" s="24">
        <v>894</v>
      </c>
      <c r="V398" s="24" t="str">
        <f t="shared" si="96"/>
        <v>no</v>
      </c>
      <c r="W398" s="24">
        <v>0</v>
      </c>
      <c r="X398" s="24" t="str">
        <f t="shared" si="97"/>
        <v>no</v>
      </c>
      <c r="Y398" s="24" t="s">
        <v>413</v>
      </c>
      <c r="Z398" s="24">
        <f t="shared" si="98"/>
        <v>1</v>
      </c>
      <c r="AA398" s="24">
        <v>894</v>
      </c>
      <c r="AB398" s="24" t="s">
        <v>311</v>
      </c>
      <c r="AC398" s="24" t="s">
        <v>370</v>
      </c>
      <c r="AD398" s="25">
        <v>0</v>
      </c>
      <c r="AE398" s="25">
        <v>0</v>
      </c>
      <c r="AF398" s="25">
        <v>1</v>
      </c>
      <c r="AG398" s="25">
        <v>0</v>
      </c>
      <c r="AH398" s="25">
        <v>1</v>
      </c>
      <c r="AI398" s="25" t="s">
        <v>415</v>
      </c>
      <c r="AJ398" s="57">
        <v>6</v>
      </c>
      <c r="AK398" s="57" t="str">
        <f t="shared" si="99"/>
        <v>More</v>
      </c>
      <c r="AL398" s="57" t="s">
        <v>98</v>
      </c>
      <c r="AM398" s="57" t="str">
        <f t="shared" si="100"/>
        <v>Low</v>
      </c>
      <c r="AN398" s="62">
        <v>2</v>
      </c>
      <c r="AO398" s="62" t="str">
        <f t="shared" si="101"/>
        <v>More</v>
      </c>
      <c r="AP398" s="62">
        <v>600</v>
      </c>
      <c r="AQ398" s="62" t="str">
        <f t="shared" si="102"/>
        <v>no</v>
      </c>
      <c r="AR398" s="62" t="str">
        <f t="shared" si="103"/>
        <v>Above Average</v>
      </c>
      <c r="AS398" s="64">
        <v>0</v>
      </c>
      <c r="AT398" s="68">
        <v>68.791946308724832</v>
      </c>
      <c r="AU398" s="68" t="str">
        <f t="shared" si="104"/>
        <v>Below Average</v>
      </c>
      <c r="AV398" s="66">
        <v>123000</v>
      </c>
      <c r="AW398" s="66">
        <v>1788</v>
      </c>
      <c r="AX398" s="66" t="s">
        <v>311</v>
      </c>
    </row>
    <row r="399" spans="1:50" customFormat="1" x14ac:dyDescent="0.2">
      <c r="A399">
        <v>398</v>
      </c>
      <c r="B399" s="12" t="s">
        <v>139</v>
      </c>
      <c r="C399" s="12" t="s">
        <v>90</v>
      </c>
      <c r="D399" s="12" t="s">
        <v>91</v>
      </c>
      <c r="E399" s="22">
        <v>5</v>
      </c>
      <c r="F399" s="22" t="s">
        <v>195</v>
      </c>
      <c r="G399" s="22" t="s">
        <v>92</v>
      </c>
      <c r="H399" s="22" t="str">
        <f t="shared" si="91"/>
        <v>2Story</v>
      </c>
      <c r="I399" s="22">
        <f t="shared" si="90"/>
        <v>75.988545402704759</v>
      </c>
      <c r="J399" s="22" t="str">
        <f t="shared" si="92"/>
        <v>Above Average</v>
      </c>
      <c r="K399" s="22">
        <v>5</v>
      </c>
      <c r="L399" s="22" t="str">
        <f t="shared" si="93"/>
        <v>Low</v>
      </c>
      <c r="M399" s="22">
        <v>1962</v>
      </c>
      <c r="N399" s="22">
        <f t="shared" si="94"/>
        <v>0</v>
      </c>
      <c r="O399" s="22"/>
      <c r="P399" s="22">
        <v>1962</v>
      </c>
      <c r="Q399" s="22">
        <f t="shared" si="95"/>
        <v>0</v>
      </c>
      <c r="R399" s="23">
        <v>864</v>
      </c>
      <c r="S399" s="23" t="s">
        <v>311</v>
      </c>
      <c r="T399" s="23" t="s">
        <v>370</v>
      </c>
      <c r="U399" s="24">
        <v>876</v>
      </c>
      <c r="V399" s="24" t="str">
        <f t="shared" si="96"/>
        <v>no</v>
      </c>
      <c r="W399" s="24">
        <v>936</v>
      </c>
      <c r="X399" s="24" t="str">
        <f t="shared" si="97"/>
        <v>no</v>
      </c>
      <c r="Y399" s="24" t="s">
        <v>412</v>
      </c>
      <c r="Z399" s="24">
        <f t="shared" si="98"/>
        <v>0</v>
      </c>
      <c r="AA399" s="24">
        <v>1812</v>
      </c>
      <c r="AB399" s="24" t="s">
        <v>311</v>
      </c>
      <c r="AC399" s="24" t="s">
        <v>369</v>
      </c>
      <c r="AD399" s="25">
        <v>0</v>
      </c>
      <c r="AE399" s="25">
        <v>0</v>
      </c>
      <c r="AF399" s="25">
        <v>2</v>
      </c>
      <c r="AG399" s="25">
        <v>0</v>
      </c>
      <c r="AH399" s="25">
        <v>2</v>
      </c>
      <c r="AI399" s="25" t="s">
        <v>415</v>
      </c>
      <c r="AJ399" s="57">
        <v>8</v>
      </c>
      <c r="AK399" s="57" t="str">
        <f t="shared" si="99"/>
        <v>More</v>
      </c>
      <c r="AL399" s="57" t="s">
        <v>98</v>
      </c>
      <c r="AM399" s="57" t="str">
        <f t="shared" si="100"/>
        <v>Low</v>
      </c>
      <c r="AN399" s="62">
        <v>1</v>
      </c>
      <c r="AO399" s="62" t="str">
        <f t="shared" si="101"/>
        <v>Less</v>
      </c>
      <c r="AP399" s="62">
        <v>264</v>
      </c>
      <c r="AQ399" s="62" t="str">
        <f t="shared" si="102"/>
        <v>no</v>
      </c>
      <c r="AR399" s="62" t="str">
        <f t="shared" si="103"/>
        <v>Below Average</v>
      </c>
      <c r="AS399" s="64">
        <v>1</v>
      </c>
      <c r="AT399" s="68">
        <v>63.340807174887892</v>
      </c>
      <c r="AU399" s="68" t="str">
        <f t="shared" si="104"/>
        <v>Below Average</v>
      </c>
      <c r="AV399" s="66">
        <v>169500</v>
      </c>
      <c r="AW399" s="66">
        <v>2676</v>
      </c>
      <c r="AX399" s="66" t="s">
        <v>311</v>
      </c>
    </row>
    <row r="400" spans="1:50" customFormat="1" x14ac:dyDescent="0.2">
      <c r="A400">
        <v>399</v>
      </c>
      <c r="B400" s="12" t="s">
        <v>90</v>
      </c>
      <c r="C400" s="12" t="s">
        <v>90</v>
      </c>
      <c r="D400" s="12" t="s">
        <v>91</v>
      </c>
      <c r="E400" s="22">
        <v>5</v>
      </c>
      <c r="F400" s="22" t="s">
        <v>195</v>
      </c>
      <c r="G400" s="22" t="s">
        <v>115</v>
      </c>
      <c r="H400" s="22" t="str">
        <f t="shared" si="91"/>
        <v>1Story</v>
      </c>
      <c r="I400" s="22">
        <f t="shared" si="90"/>
        <v>69.182127006168557</v>
      </c>
      <c r="J400" s="22" t="str">
        <f t="shared" si="92"/>
        <v>Below Average</v>
      </c>
      <c r="K400" s="22">
        <v>2</v>
      </c>
      <c r="L400" s="22" t="str">
        <f t="shared" si="93"/>
        <v>Low</v>
      </c>
      <c r="M400" s="22">
        <v>1920</v>
      </c>
      <c r="N400" s="22">
        <f t="shared" si="94"/>
        <v>1</v>
      </c>
      <c r="O400" s="22"/>
      <c r="P400" s="22">
        <v>1950</v>
      </c>
      <c r="Q400" s="22">
        <f t="shared" si="95"/>
        <v>1</v>
      </c>
      <c r="R400" s="23">
        <v>961</v>
      </c>
      <c r="S400" s="23" t="s">
        <v>311</v>
      </c>
      <c r="T400" s="23" t="s">
        <v>370</v>
      </c>
      <c r="U400" s="24">
        <v>1077</v>
      </c>
      <c r="V400" s="24" t="str">
        <f t="shared" si="96"/>
        <v>no</v>
      </c>
      <c r="W400" s="24">
        <v>0</v>
      </c>
      <c r="X400" s="24" t="str">
        <f t="shared" si="97"/>
        <v>no</v>
      </c>
      <c r="Y400" s="24" t="s">
        <v>413</v>
      </c>
      <c r="Z400" s="24">
        <f t="shared" si="98"/>
        <v>0</v>
      </c>
      <c r="AA400" s="24">
        <v>1077</v>
      </c>
      <c r="AB400" s="24" t="s">
        <v>311</v>
      </c>
      <c r="AC400" s="24" t="s">
        <v>370</v>
      </c>
      <c r="AD400" s="25">
        <v>0</v>
      </c>
      <c r="AE400" s="25">
        <v>0</v>
      </c>
      <c r="AF400" s="25">
        <v>1</v>
      </c>
      <c r="AG400" s="25">
        <v>0</v>
      </c>
      <c r="AH400" s="25">
        <v>1</v>
      </c>
      <c r="AI400" s="25" t="s">
        <v>415</v>
      </c>
      <c r="AJ400" s="57">
        <v>6</v>
      </c>
      <c r="AK400" s="57" t="str">
        <f t="shared" si="99"/>
        <v>More</v>
      </c>
      <c r="AL400" s="57" t="s">
        <v>98</v>
      </c>
      <c r="AM400" s="57" t="str">
        <f t="shared" si="100"/>
        <v>Low</v>
      </c>
      <c r="AN400" s="62">
        <v>1</v>
      </c>
      <c r="AO400" s="62" t="str">
        <f t="shared" si="101"/>
        <v>Less</v>
      </c>
      <c r="AP400" s="62">
        <v>338</v>
      </c>
      <c r="AQ400" s="62" t="str">
        <f t="shared" si="102"/>
        <v>no</v>
      </c>
      <c r="AR400" s="62" t="str">
        <f t="shared" si="103"/>
        <v>Below Average</v>
      </c>
      <c r="AS400" s="64">
        <v>0</v>
      </c>
      <c r="AT400" s="68">
        <v>32.875368007850831</v>
      </c>
      <c r="AU400" s="68" t="str">
        <f t="shared" si="104"/>
        <v>Below Average</v>
      </c>
      <c r="AV400" s="66">
        <v>67000</v>
      </c>
      <c r="AW400" s="66">
        <v>2038</v>
      </c>
      <c r="AX400" s="66" t="s">
        <v>311</v>
      </c>
    </row>
    <row r="401" spans="1:50" customFormat="1" x14ac:dyDescent="0.2">
      <c r="A401">
        <v>400</v>
      </c>
      <c r="B401" s="12" t="s">
        <v>90</v>
      </c>
      <c r="C401" s="12" t="s">
        <v>90</v>
      </c>
      <c r="D401" s="12" t="s">
        <v>91</v>
      </c>
      <c r="E401" s="22">
        <v>7</v>
      </c>
      <c r="F401" s="22" t="s">
        <v>411</v>
      </c>
      <c r="G401" s="22" t="s">
        <v>92</v>
      </c>
      <c r="H401" s="22" t="str">
        <f t="shared" si="91"/>
        <v>2Story</v>
      </c>
      <c r="I401" s="22">
        <f t="shared" si="90"/>
        <v>75.988545402704759</v>
      </c>
      <c r="J401" s="22" t="str">
        <f t="shared" si="92"/>
        <v>Above Average</v>
      </c>
      <c r="K401" s="22">
        <v>5</v>
      </c>
      <c r="L401" s="22" t="str">
        <f t="shared" si="93"/>
        <v>Low</v>
      </c>
      <c r="M401" s="22">
        <v>2006</v>
      </c>
      <c r="N401" s="22">
        <f t="shared" si="94"/>
        <v>0</v>
      </c>
      <c r="O401" s="22"/>
      <c r="P401" s="22">
        <v>2007</v>
      </c>
      <c r="Q401" s="22">
        <f t="shared" si="95"/>
        <v>0</v>
      </c>
      <c r="R401" s="23">
        <v>1092</v>
      </c>
      <c r="S401" s="23" t="s">
        <v>311</v>
      </c>
      <c r="T401" s="23" t="s">
        <v>369</v>
      </c>
      <c r="U401" s="24">
        <v>1112</v>
      </c>
      <c r="V401" s="24" t="str">
        <f t="shared" si="96"/>
        <v>no</v>
      </c>
      <c r="W401" s="24">
        <v>438</v>
      </c>
      <c r="X401" s="24" t="str">
        <f t="shared" si="97"/>
        <v>no</v>
      </c>
      <c r="Y401" s="24" t="s">
        <v>412</v>
      </c>
      <c r="Z401" s="24">
        <f t="shared" si="98"/>
        <v>1</v>
      </c>
      <c r="AA401" s="24">
        <v>1550</v>
      </c>
      <c r="AB401" s="24" t="s">
        <v>311</v>
      </c>
      <c r="AC401" s="24" t="s">
        <v>369</v>
      </c>
      <c r="AD401" s="25">
        <v>1</v>
      </c>
      <c r="AE401" s="25">
        <v>0</v>
      </c>
      <c r="AF401" s="25">
        <v>2</v>
      </c>
      <c r="AG401" s="25">
        <v>0</v>
      </c>
      <c r="AH401" s="25">
        <v>3</v>
      </c>
      <c r="AI401" s="25" t="s">
        <v>414</v>
      </c>
      <c r="AJ401" s="57">
        <v>7</v>
      </c>
      <c r="AK401" s="57" t="str">
        <f t="shared" si="99"/>
        <v>More</v>
      </c>
      <c r="AL401" s="57" t="s">
        <v>97</v>
      </c>
      <c r="AM401" s="57" t="str">
        <f t="shared" si="100"/>
        <v>High</v>
      </c>
      <c r="AN401" s="62">
        <v>2</v>
      </c>
      <c r="AO401" s="62" t="str">
        <f t="shared" si="101"/>
        <v>More</v>
      </c>
      <c r="AP401" s="62">
        <v>438</v>
      </c>
      <c r="AQ401" s="62" t="str">
        <f t="shared" si="102"/>
        <v>no</v>
      </c>
      <c r="AR401" s="62" t="str">
        <f t="shared" si="103"/>
        <v>Below Average</v>
      </c>
      <c r="AS401" s="64">
        <v>0</v>
      </c>
      <c r="AT401" s="68">
        <v>91.218773656320963</v>
      </c>
      <c r="AU401" s="68" t="str">
        <f t="shared" si="104"/>
        <v>Above Average</v>
      </c>
      <c r="AV401" s="66">
        <v>241000</v>
      </c>
      <c r="AW401" s="66">
        <v>2642</v>
      </c>
      <c r="AX401" s="66" t="s">
        <v>311</v>
      </c>
    </row>
    <row r="402" spans="1:50" customFormat="1" x14ac:dyDescent="0.2">
      <c r="A402">
        <v>401</v>
      </c>
      <c r="B402" s="12" t="s">
        <v>90</v>
      </c>
      <c r="C402" s="12" t="s">
        <v>90</v>
      </c>
      <c r="D402" s="12" t="s">
        <v>179</v>
      </c>
      <c r="E402" s="22">
        <v>8</v>
      </c>
      <c r="F402" s="22" t="s">
        <v>411</v>
      </c>
      <c r="G402" s="22" t="s">
        <v>115</v>
      </c>
      <c r="H402" s="22" t="str">
        <f t="shared" si="91"/>
        <v>1Story</v>
      </c>
      <c r="I402" s="22">
        <f t="shared" si="90"/>
        <v>69.182127006168557</v>
      </c>
      <c r="J402" s="22" t="str">
        <f t="shared" si="92"/>
        <v>Below Average</v>
      </c>
      <c r="K402" s="22">
        <v>5</v>
      </c>
      <c r="L402" s="22" t="str">
        <f t="shared" si="93"/>
        <v>Low</v>
      </c>
      <c r="M402" s="22">
        <v>1996</v>
      </c>
      <c r="N402" s="22">
        <f t="shared" si="94"/>
        <v>0</v>
      </c>
      <c r="O402" s="22"/>
      <c r="P402" s="22">
        <v>1996</v>
      </c>
      <c r="Q402" s="22">
        <f t="shared" si="95"/>
        <v>0</v>
      </c>
      <c r="R402" s="23">
        <v>1260</v>
      </c>
      <c r="S402" s="23" t="s">
        <v>311</v>
      </c>
      <c r="T402" s="23" t="s">
        <v>369</v>
      </c>
      <c r="U402" s="24">
        <v>1288</v>
      </c>
      <c r="V402" s="24" t="str">
        <f t="shared" si="96"/>
        <v>no</v>
      </c>
      <c r="W402" s="24">
        <v>0</v>
      </c>
      <c r="X402" s="24" t="str">
        <f t="shared" si="97"/>
        <v>no</v>
      </c>
      <c r="Y402" s="24" t="s">
        <v>413</v>
      </c>
      <c r="Z402" s="24">
        <f t="shared" si="98"/>
        <v>1</v>
      </c>
      <c r="AA402" s="24">
        <v>1288</v>
      </c>
      <c r="AB402" s="24" t="s">
        <v>311</v>
      </c>
      <c r="AC402" s="24" t="s">
        <v>370</v>
      </c>
      <c r="AD402" s="25">
        <v>1</v>
      </c>
      <c r="AE402" s="25">
        <v>0</v>
      </c>
      <c r="AF402" s="25">
        <v>1</v>
      </c>
      <c r="AG402" s="25">
        <v>1</v>
      </c>
      <c r="AH402" s="25">
        <v>3</v>
      </c>
      <c r="AI402" s="25" t="s">
        <v>414</v>
      </c>
      <c r="AJ402" s="57">
        <v>4</v>
      </c>
      <c r="AK402" s="57" t="str">
        <f t="shared" si="99"/>
        <v>Less</v>
      </c>
      <c r="AL402" s="57" t="s">
        <v>104</v>
      </c>
      <c r="AM402" s="57" t="str">
        <f t="shared" si="100"/>
        <v>High</v>
      </c>
      <c r="AN402" s="62">
        <v>2</v>
      </c>
      <c r="AO402" s="62" t="str">
        <f t="shared" si="101"/>
        <v>More</v>
      </c>
      <c r="AP402" s="62">
        <v>500</v>
      </c>
      <c r="AQ402" s="62" t="str">
        <f t="shared" si="102"/>
        <v>no</v>
      </c>
      <c r="AR402" s="62" t="str">
        <f t="shared" si="103"/>
        <v>Above Average</v>
      </c>
      <c r="AS402" s="64">
        <v>2</v>
      </c>
      <c r="AT402" s="68">
        <v>96.350078492935637</v>
      </c>
      <c r="AU402" s="68" t="str">
        <f t="shared" si="104"/>
        <v>Above Average</v>
      </c>
      <c r="AV402" s="66">
        <v>245500</v>
      </c>
      <c r="AW402" s="66">
        <v>2548</v>
      </c>
      <c r="AX402" s="66" t="s">
        <v>311</v>
      </c>
    </row>
    <row r="403" spans="1:50" customFormat="1" x14ac:dyDescent="0.2">
      <c r="A403">
        <v>402</v>
      </c>
      <c r="B403" s="12" t="s">
        <v>90</v>
      </c>
      <c r="C403" s="12" t="s">
        <v>90</v>
      </c>
      <c r="D403" s="12" t="s">
        <v>91</v>
      </c>
      <c r="E403" s="22">
        <v>7</v>
      </c>
      <c r="F403" s="22" t="s">
        <v>411</v>
      </c>
      <c r="G403" s="22" t="s">
        <v>115</v>
      </c>
      <c r="H403" s="22" t="str">
        <f t="shared" si="91"/>
        <v>1Story</v>
      </c>
      <c r="I403" s="22">
        <f t="shared" si="90"/>
        <v>69.182127006168557</v>
      </c>
      <c r="J403" s="22" t="str">
        <f t="shared" si="92"/>
        <v>Below Average</v>
      </c>
      <c r="K403" s="22">
        <v>5</v>
      </c>
      <c r="L403" s="22" t="str">
        <f t="shared" si="93"/>
        <v>Low</v>
      </c>
      <c r="M403" s="22">
        <v>2005</v>
      </c>
      <c r="N403" s="22">
        <f t="shared" si="94"/>
        <v>0</v>
      </c>
      <c r="O403" s="22"/>
      <c r="P403" s="22">
        <v>2005</v>
      </c>
      <c r="Q403" s="22">
        <f t="shared" si="95"/>
        <v>0</v>
      </c>
      <c r="R403" s="23">
        <v>1310</v>
      </c>
      <c r="S403" s="23" t="s">
        <v>311</v>
      </c>
      <c r="T403" s="23" t="s">
        <v>369</v>
      </c>
      <c r="U403" s="24">
        <v>1310</v>
      </c>
      <c r="V403" s="24" t="str">
        <f t="shared" si="96"/>
        <v>no</v>
      </c>
      <c r="W403" s="24">
        <v>0</v>
      </c>
      <c r="X403" s="24" t="str">
        <f t="shared" si="97"/>
        <v>no</v>
      </c>
      <c r="Y403" s="24" t="s">
        <v>413</v>
      </c>
      <c r="Z403" s="24">
        <f t="shared" si="98"/>
        <v>1</v>
      </c>
      <c r="AA403" s="24">
        <v>1310</v>
      </c>
      <c r="AB403" s="24" t="s">
        <v>311</v>
      </c>
      <c r="AC403" s="24" t="s">
        <v>370</v>
      </c>
      <c r="AD403" s="25">
        <v>0</v>
      </c>
      <c r="AE403" s="25">
        <v>0</v>
      </c>
      <c r="AF403" s="25">
        <v>2</v>
      </c>
      <c r="AG403" s="25">
        <v>0</v>
      </c>
      <c r="AH403" s="25">
        <v>2</v>
      </c>
      <c r="AI403" s="25" t="s">
        <v>415</v>
      </c>
      <c r="AJ403" s="57">
        <v>6</v>
      </c>
      <c r="AK403" s="57" t="str">
        <f t="shared" si="99"/>
        <v>More</v>
      </c>
      <c r="AL403" s="57" t="s">
        <v>97</v>
      </c>
      <c r="AM403" s="57" t="str">
        <f t="shared" si="100"/>
        <v>High</v>
      </c>
      <c r="AN403" s="62">
        <v>2</v>
      </c>
      <c r="AO403" s="62" t="str">
        <f t="shared" si="101"/>
        <v>More</v>
      </c>
      <c r="AP403" s="62">
        <v>400</v>
      </c>
      <c r="AQ403" s="62" t="str">
        <f t="shared" si="102"/>
        <v>no</v>
      </c>
      <c r="AR403" s="62" t="str">
        <f t="shared" si="103"/>
        <v>Below Average</v>
      </c>
      <c r="AS403" s="64">
        <v>1</v>
      </c>
      <c r="AT403" s="68">
        <v>62.973282442748094</v>
      </c>
      <c r="AU403" s="68" t="str">
        <f t="shared" si="104"/>
        <v>Below Average</v>
      </c>
      <c r="AV403" s="66">
        <v>164990</v>
      </c>
      <c r="AW403" s="66">
        <v>2620</v>
      </c>
      <c r="AX403" s="66" t="s">
        <v>311</v>
      </c>
    </row>
    <row r="404" spans="1:50" customFormat="1" x14ac:dyDescent="0.2">
      <c r="A404">
        <v>403</v>
      </c>
      <c r="B404" s="12" t="s">
        <v>90</v>
      </c>
      <c r="C404" s="12" t="s">
        <v>90</v>
      </c>
      <c r="D404" s="12" t="s">
        <v>91</v>
      </c>
      <c r="E404" s="22">
        <v>5</v>
      </c>
      <c r="F404" s="22" t="s">
        <v>195</v>
      </c>
      <c r="G404" s="22" t="s">
        <v>115</v>
      </c>
      <c r="H404" s="22" t="str">
        <f t="shared" si="91"/>
        <v>1Story</v>
      </c>
      <c r="I404" s="22">
        <f t="shared" si="90"/>
        <v>69.182127006168557</v>
      </c>
      <c r="J404" s="22" t="str">
        <f t="shared" si="92"/>
        <v>Below Average</v>
      </c>
      <c r="K404" s="22">
        <v>8</v>
      </c>
      <c r="L404" s="22" t="str">
        <f t="shared" si="93"/>
        <v>High</v>
      </c>
      <c r="M404" s="22">
        <v>1940</v>
      </c>
      <c r="N404" s="22">
        <f t="shared" si="94"/>
        <v>1</v>
      </c>
      <c r="O404" s="22"/>
      <c r="P404" s="22">
        <v>1997</v>
      </c>
      <c r="Q404" s="22">
        <f t="shared" si="95"/>
        <v>0</v>
      </c>
      <c r="R404" s="23">
        <v>672</v>
      </c>
      <c r="S404" s="23" t="s">
        <v>311</v>
      </c>
      <c r="T404" s="23" t="s">
        <v>370</v>
      </c>
      <c r="U404" s="24">
        <v>672</v>
      </c>
      <c r="V404" s="24" t="str">
        <f t="shared" si="96"/>
        <v>no</v>
      </c>
      <c r="W404" s="24">
        <v>0</v>
      </c>
      <c r="X404" s="24" t="str">
        <f t="shared" si="97"/>
        <v>no</v>
      </c>
      <c r="Y404" s="24" t="s">
        <v>413</v>
      </c>
      <c r="Z404" s="24">
        <f t="shared" si="98"/>
        <v>0</v>
      </c>
      <c r="AA404" s="24">
        <v>672</v>
      </c>
      <c r="AB404" s="24" t="s">
        <v>311</v>
      </c>
      <c r="AC404" s="24" t="s">
        <v>370</v>
      </c>
      <c r="AD404" s="25">
        <v>0</v>
      </c>
      <c r="AE404" s="25">
        <v>0</v>
      </c>
      <c r="AF404" s="25">
        <v>1</v>
      </c>
      <c r="AG404" s="25">
        <v>0</v>
      </c>
      <c r="AH404" s="25">
        <v>1</v>
      </c>
      <c r="AI404" s="25" t="s">
        <v>415</v>
      </c>
      <c r="AJ404" s="57">
        <v>4</v>
      </c>
      <c r="AK404" s="57" t="str">
        <f t="shared" si="99"/>
        <v>Less</v>
      </c>
      <c r="AL404" s="57" t="s">
        <v>98</v>
      </c>
      <c r="AM404" s="57" t="str">
        <f t="shared" si="100"/>
        <v>Low</v>
      </c>
      <c r="AN404" s="62">
        <v>1</v>
      </c>
      <c r="AO404" s="62" t="str">
        <f t="shared" si="101"/>
        <v>Less</v>
      </c>
      <c r="AP404" s="62">
        <v>240</v>
      </c>
      <c r="AQ404" s="62" t="str">
        <f t="shared" si="102"/>
        <v>no</v>
      </c>
      <c r="AR404" s="62" t="str">
        <f t="shared" si="103"/>
        <v>Below Average</v>
      </c>
      <c r="AS404" s="64">
        <v>0</v>
      </c>
      <c r="AT404" s="68">
        <v>80.357142857142861</v>
      </c>
      <c r="AU404" s="68" t="str">
        <f t="shared" si="104"/>
        <v>Above Average</v>
      </c>
      <c r="AV404" s="66">
        <v>108000</v>
      </c>
      <c r="AW404" s="66">
        <v>1344</v>
      </c>
      <c r="AX404" s="66" t="s">
        <v>311</v>
      </c>
    </row>
    <row r="405" spans="1:50" customFormat="1" x14ac:dyDescent="0.2">
      <c r="A405">
        <v>404</v>
      </c>
      <c r="B405" s="12" t="s">
        <v>90</v>
      </c>
      <c r="C405" s="12" t="s">
        <v>90</v>
      </c>
      <c r="D405" s="12" t="s">
        <v>91</v>
      </c>
      <c r="E405" s="22">
        <v>8</v>
      </c>
      <c r="F405" s="22" t="s">
        <v>411</v>
      </c>
      <c r="G405" s="22" t="s">
        <v>92</v>
      </c>
      <c r="H405" s="22" t="str">
        <f t="shared" si="91"/>
        <v>2Story</v>
      </c>
      <c r="I405" s="22">
        <f t="shared" si="90"/>
        <v>75.988545402704759</v>
      </c>
      <c r="J405" s="22" t="str">
        <f t="shared" si="92"/>
        <v>Above Average</v>
      </c>
      <c r="K405" s="22">
        <v>5</v>
      </c>
      <c r="L405" s="22" t="str">
        <f t="shared" si="93"/>
        <v>Low</v>
      </c>
      <c r="M405" s="22">
        <v>1998</v>
      </c>
      <c r="N405" s="22">
        <f t="shared" si="94"/>
        <v>0</v>
      </c>
      <c r="O405" s="22"/>
      <c r="P405" s="22">
        <v>1998</v>
      </c>
      <c r="Q405" s="22">
        <f t="shared" si="95"/>
        <v>0</v>
      </c>
      <c r="R405" s="23">
        <v>1141</v>
      </c>
      <c r="S405" s="23" t="s">
        <v>311</v>
      </c>
      <c r="T405" s="23" t="s">
        <v>369</v>
      </c>
      <c r="U405" s="24">
        <v>1165</v>
      </c>
      <c r="V405" s="24" t="str">
        <f t="shared" si="96"/>
        <v>no</v>
      </c>
      <c r="W405" s="24">
        <v>1098</v>
      </c>
      <c r="X405" s="24" t="str">
        <f t="shared" si="97"/>
        <v>no</v>
      </c>
      <c r="Y405" s="24" t="s">
        <v>412</v>
      </c>
      <c r="Z405" s="24">
        <f t="shared" si="98"/>
        <v>0</v>
      </c>
      <c r="AA405" s="24">
        <v>2263</v>
      </c>
      <c r="AB405" s="24" t="s">
        <v>311</v>
      </c>
      <c r="AC405" s="24" t="s">
        <v>369</v>
      </c>
      <c r="AD405" s="25">
        <v>0</v>
      </c>
      <c r="AE405" s="25">
        <v>0</v>
      </c>
      <c r="AF405" s="25">
        <v>2</v>
      </c>
      <c r="AG405" s="25">
        <v>1</v>
      </c>
      <c r="AH405" s="25">
        <v>3</v>
      </c>
      <c r="AI405" s="25" t="s">
        <v>414</v>
      </c>
      <c r="AJ405" s="57">
        <v>10</v>
      </c>
      <c r="AK405" s="57" t="str">
        <f t="shared" si="99"/>
        <v>More</v>
      </c>
      <c r="AL405" s="57" t="s">
        <v>97</v>
      </c>
      <c r="AM405" s="57" t="str">
        <f t="shared" si="100"/>
        <v>High</v>
      </c>
      <c r="AN405" s="62">
        <v>2</v>
      </c>
      <c r="AO405" s="62" t="str">
        <f t="shared" si="101"/>
        <v>More</v>
      </c>
      <c r="AP405" s="62">
        <v>420</v>
      </c>
      <c r="AQ405" s="62" t="str">
        <f t="shared" si="102"/>
        <v>no</v>
      </c>
      <c r="AR405" s="62" t="str">
        <f t="shared" si="103"/>
        <v>Below Average</v>
      </c>
      <c r="AS405" s="64">
        <v>1</v>
      </c>
      <c r="AT405" s="68">
        <v>75.793184488836658</v>
      </c>
      <c r="AU405" s="68" t="str">
        <f t="shared" si="104"/>
        <v>Above Average</v>
      </c>
      <c r="AV405" s="66">
        <v>258000</v>
      </c>
      <c r="AW405" s="66">
        <v>3404</v>
      </c>
      <c r="AX405" s="66" t="s">
        <v>311</v>
      </c>
    </row>
    <row r="406" spans="1:50" customFormat="1" x14ac:dyDescent="0.2">
      <c r="A406">
        <v>405</v>
      </c>
      <c r="B406" s="12" t="s">
        <v>90</v>
      </c>
      <c r="C406" s="12" t="s">
        <v>90</v>
      </c>
      <c r="D406" s="12" t="s">
        <v>91</v>
      </c>
      <c r="E406" s="22">
        <v>6</v>
      </c>
      <c r="F406" s="22" t="s">
        <v>195</v>
      </c>
      <c r="G406" s="22" t="s">
        <v>92</v>
      </c>
      <c r="H406" s="22" t="str">
        <f t="shared" si="91"/>
        <v>2Story</v>
      </c>
      <c r="I406" s="22">
        <f t="shared" si="90"/>
        <v>75.988545402704759</v>
      </c>
      <c r="J406" s="22" t="str">
        <f t="shared" si="92"/>
        <v>Above Average</v>
      </c>
      <c r="K406" s="22">
        <v>5</v>
      </c>
      <c r="L406" s="22" t="str">
        <f t="shared" si="93"/>
        <v>Low</v>
      </c>
      <c r="M406" s="22">
        <v>1995</v>
      </c>
      <c r="N406" s="22">
        <f t="shared" si="94"/>
        <v>0</v>
      </c>
      <c r="O406" s="22"/>
      <c r="P406" s="22">
        <v>1996</v>
      </c>
      <c r="Q406" s="22">
        <f t="shared" si="95"/>
        <v>0</v>
      </c>
      <c r="R406" s="23">
        <v>806</v>
      </c>
      <c r="S406" s="23" t="s">
        <v>311</v>
      </c>
      <c r="T406" s="23" t="s">
        <v>370</v>
      </c>
      <c r="U406" s="24">
        <v>806</v>
      </c>
      <c r="V406" s="24" t="str">
        <f t="shared" si="96"/>
        <v>no</v>
      </c>
      <c r="W406" s="24">
        <v>766</v>
      </c>
      <c r="X406" s="24" t="str">
        <f t="shared" si="97"/>
        <v>no</v>
      </c>
      <c r="Y406" s="24" t="s">
        <v>412</v>
      </c>
      <c r="Z406" s="24">
        <f t="shared" si="98"/>
        <v>0</v>
      </c>
      <c r="AA406" s="24">
        <v>1572</v>
      </c>
      <c r="AB406" s="24" t="s">
        <v>311</v>
      </c>
      <c r="AC406" s="24" t="s">
        <v>369</v>
      </c>
      <c r="AD406" s="25">
        <v>0</v>
      </c>
      <c r="AE406" s="25">
        <v>0</v>
      </c>
      <c r="AF406" s="25">
        <v>2</v>
      </c>
      <c r="AG406" s="25">
        <v>1</v>
      </c>
      <c r="AH406" s="25">
        <v>3</v>
      </c>
      <c r="AI406" s="25" t="s">
        <v>414</v>
      </c>
      <c r="AJ406" s="57">
        <v>7</v>
      </c>
      <c r="AK406" s="57" t="str">
        <f t="shared" si="99"/>
        <v>More</v>
      </c>
      <c r="AL406" s="57" t="s">
        <v>98</v>
      </c>
      <c r="AM406" s="57" t="str">
        <f t="shared" si="100"/>
        <v>Low</v>
      </c>
      <c r="AN406" s="62">
        <v>2</v>
      </c>
      <c r="AO406" s="62" t="str">
        <f t="shared" si="101"/>
        <v>More</v>
      </c>
      <c r="AP406" s="62">
        <v>373</v>
      </c>
      <c r="AQ406" s="62" t="str">
        <f t="shared" si="102"/>
        <v>no</v>
      </c>
      <c r="AR406" s="62" t="str">
        <f t="shared" si="103"/>
        <v>Below Average</v>
      </c>
      <c r="AS406" s="64">
        <v>1</v>
      </c>
      <c r="AT406" s="68">
        <v>70.647603027754414</v>
      </c>
      <c r="AU406" s="68" t="str">
        <f t="shared" si="104"/>
        <v>Above Average</v>
      </c>
      <c r="AV406" s="66">
        <v>168000</v>
      </c>
      <c r="AW406" s="66">
        <v>2378</v>
      </c>
      <c r="AX406" s="66" t="s">
        <v>311</v>
      </c>
    </row>
    <row r="407" spans="1:50" customFormat="1" x14ac:dyDescent="0.2">
      <c r="A407">
        <v>406</v>
      </c>
      <c r="B407" s="12" t="s">
        <v>114</v>
      </c>
      <c r="C407" s="12" t="s">
        <v>90</v>
      </c>
      <c r="D407" s="12" t="s">
        <v>91</v>
      </c>
      <c r="E407" s="22">
        <v>4</v>
      </c>
      <c r="F407" s="22" t="s">
        <v>195</v>
      </c>
      <c r="G407" s="22" t="s">
        <v>115</v>
      </c>
      <c r="H407" s="22" t="str">
        <f t="shared" si="91"/>
        <v>1Story</v>
      </c>
      <c r="I407" s="22">
        <f t="shared" si="90"/>
        <v>69.182127006168557</v>
      </c>
      <c r="J407" s="22" t="str">
        <f t="shared" si="92"/>
        <v>Below Average</v>
      </c>
      <c r="K407" s="22">
        <v>4</v>
      </c>
      <c r="L407" s="22" t="str">
        <f t="shared" si="93"/>
        <v>Low</v>
      </c>
      <c r="M407" s="22">
        <v>1976</v>
      </c>
      <c r="N407" s="22">
        <f t="shared" si="94"/>
        <v>0</v>
      </c>
      <c r="O407" s="22"/>
      <c r="P407" s="22">
        <v>1993</v>
      </c>
      <c r="Q407" s="22">
        <f t="shared" si="95"/>
        <v>0</v>
      </c>
      <c r="R407" s="23">
        <v>1281</v>
      </c>
      <c r="S407" s="23" t="s">
        <v>311</v>
      </c>
      <c r="T407" s="23" t="s">
        <v>369</v>
      </c>
      <c r="U407" s="24">
        <v>1620</v>
      </c>
      <c r="V407" s="24" t="str">
        <f t="shared" si="96"/>
        <v>no</v>
      </c>
      <c r="W407" s="24">
        <v>0</v>
      </c>
      <c r="X407" s="24" t="str">
        <f t="shared" si="97"/>
        <v>no</v>
      </c>
      <c r="Y407" s="24" t="s">
        <v>413</v>
      </c>
      <c r="Z407" s="24">
        <f t="shared" si="98"/>
        <v>0</v>
      </c>
      <c r="AA407" s="24">
        <v>1620</v>
      </c>
      <c r="AB407" s="24" t="s">
        <v>311</v>
      </c>
      <c r="AC407" s="24" t="s">
        <v>369</v>
      </c>
      <c r="AD407" s="25">
        <v>1</v>
      </c>
      <c r="AE407" s="25">
        <v>0</v>
      </c>
      <c r="AF407" s="25">
        <v>2</v>
      </c>
      <c r="AG407" s="25">
        <v>0</v>
      </c>
      <c r="AH407" s="25">
        <v>3</v>
      </c>
      <c r="AI407" s="25" t="s">
        <v>414</v>
      </c>
      <c r="AJ407" s="57">
        <v>8</v>
      </c>
      <c r="AK407" s="57" t="str">
        <f t="shared" si="99"/>
        <v>More</v>
      </c>
      <c r="AL407" s="57" t="s">
        <v>98</v>
      </c>
      <c r="AM407" s="57" t="str">
        <f t="shared" si="100"/>
        <v>Low</v>
      </c>
      <c r="AN407" s="62">
        <v>2</v>
      </c>
      <c r="AO407" s="62" t="str">
        <f t="shared" si="101"/>
        <v>More</v>
      </c>
      <c r="AP407" s="62">
        <v>490</v>
      </c>
      <c r="AQ407" s="62" t="str">
        <f t="shared" si="102"/>
        <v>no</v>
      </c>
      <c r="AR407" s="62" t="str">
        <f t="shared" si="103"/>
        <v>Above Average</v>
      </c>
      <c r="AS407" s="64">
        <v>1</v>
      </c>
      <c r="AT407" s="68">
        <v>51.706308169596689</v>
      </c>
      <c r="AU407" s="68" t="str">
        <f t="shared" si="104"/>
        <v>Below Average</v>
      </c>
      <c r="AV407" s="66">
        <v>150000</v>
      </c>
      <c r="AW407" s="66">
        <v>2901</v>
      </c>
      <c r="AX407" s="66" t="s">
        <v>311</v>
      </c>
    </row>
    <row r="408" spans="1:50" customFormat="1" x14ac:dyDescent="0.2">
      <c r="A408">
        <v>407</v>
      </c>
      <c r="B408" s="12" t="s">
        <v>90</v>
      </c>
      <c r="C408" s="12" t="s">
        <v>90</v>
      </c>
      <c r="D408" s="12" t="s">
        <v>91</v>
      </c>
      <c r="E408" s="22">
        <v>6</v>
      </c>
      <c r="F408" s="22" t="s">
        <v>195</v>
      </c>
      <c r="G408" s="22" t="s">
        <v>132</v>
      </c>
      <c r="H408" s="22" t="str">
        <f t="shared" si="91"/>
        <v>1Story</v>
      </c>
      <c r="I408" s="22">
        <f t="shared" si="90"/>
        <v>59.315963337771507</v>
      </c>
      <c r="J408" s="22" t="str">
        <f t="shared" si="92"/>
        <v>Below Average</v>
      </c>
      <c r="K408" s="22">
        <v>5</v>
      </c>
      <c r="L408" s="22" t="str">
        <f t="shared" si="93"/>
        <v>Low</v>
      </c>
      <c r="M408" s="22">
        <v>1936</v>
      </c>
      <c r="N408" s="22">
        <f t="shared" si="94"/>
        <v>1</v>
      </c>
      <c r="O408" s="22"/>
      <c r="P408" s="22">
        <v>1950</v>
      </c>
      <c r="Q408" s="22">
        <f t="shared" si="95"/>
        <v>1</v>
      </c>
      <c r="R408" s="23">
        <v>1064</v>
      </c>
      <c r="S408" s="23" t="s">
        <v>311</v>
      </c>
      <c r="T408" s="23" t="s">
        <v>369</v>
      </c>
      <c r="U408" s="24">
        <v>1166</v>
      </c>
      <c r="V408" s="24" t="str">
        <f t="shared" si="96"/>
        <v>no</v>
      </c>
      <c r="W408" s="24">
        <v>0</v>
      </c>
      <c r="X408" s="24" t="str">
        <f t="shared" si="97"/>
        <v>no</v>
      </c>
      <c r="Y408" s="24" t="s">
        <v>413</v>
      </c>
      <c r="Z408" s="24">
        <f t="shared" si="98"/>
        <v>1</v>
      </c>
      <c r="AA408" s="24">
        <v>1639</v>
      </c>
      <c r="AB408" s="24" t="s">
        <v>311</v>
      </c>
      <c r="AC408" s="24" t="s">
        <v>369</v>
      </c>
      <c r="AD408" s="25">
        <v>0</v>
      </c>
      <c r="AE408" s="25">
        <v>0</v>
      </c>
      <c r="AF408" s="25">
        <v>1</v>
      </c>
      <c r="AG408" s="25">
        <v>0</v>
      </c>
      <c r="AH408" s="25">
        <v>1</v>
      </c>
      <c r="AI408" s="25" t="s">
        <v>415</v>
      </c>
      <c r="AJ408" s="57">
        <v>6</v>
      </c>
      <c r="AK408" s="57" t="str">
        <f t="shared" si="99"/>
        <v>More</v>
      </c>
      <c r="AL408" s="57" t="s">
        <v>98</v>
      </c>
      <c r="AM408" s="57" t="str">
        <f t="shared" si="100"/>
        <v>Low</v>
      </c>
      <c r="AN408" s="62">
        <v>1</v>
      </c>
      <c r="AO408" s="62" t="str">
        <f t="shared" si="101"/>
        <v>Less</v>
      </c>
      <c r="AP408" s="62">
        <v>240</v>
      </c>
      <c r="AQ408" s="62" t="str">
        <f t="shared" si="102"/>
        <v>no</v>
      </c>
      <c r="AR408" s="62" t="str">
        <f t="shared" si="103"/>
        <v>Below Average</v>
      </c>
      <c r="AS408" s="64">
        <v>0</v>
      </c>
      <c r="AT408" s="68">
        <v>42.545320014798371</v>
      </c>
      <c r="AU408" s="68" t="str">
        <f t="shared" si="104"/>
        <v>Below Average</v>
      </c>
      <c r="AV408" s="66">
        <v>115000</v>
      </c>
      <c r="AW408" s="66">
        <v>2703</v>
      </c>
      <c r="AX408" s="66" t="s">
        <v>311</v>
      </c>
    </row>
    <row r="409" spans="1:50" customFormat="1" x14ac:dyDescent="0.2">
      <c r="A409">
        <v>408</v>
      </c>
      <c r="B409" s="12" t="s">
        <v>90</v>
      </c>
      <c r="C409" s="12" t="s">
        <v>90</v>
      </c>
      <c r="D409" s="12" t="s">
        <v>91</v>
      </c>
      <c r="E409" s="22">
        <v>6</v>
      </c>
      <c r="F409" s="22" t="s">
        <v>195</v>
      </c>
      <c r="G409" s="22" t="s">
        <v>92</v>
      </c>
      <c r="H409" s="22" t="str">
        <f t="shared" si="91"/>
        <v>2Story</v>
      </c>
      <c r="I409" s="22">
        <f t="shared" si="90"/>
        <v>75.988545402704759</v>
      </c>
      <c r="J409" s="22" t="str">
        <f t="shared" si="92"/>
        <v>Above Average</v>
      </c>
      <c r="K409" s="22">
        <v>7</v>
      </c>
      <c r="L409" s="22" t="str">
        <f t="shared" si="93"/>
        <v>High</v>
      </c>
      <c r="M409" s="22">
        <v>1915</v>
      </c>
      <c r="N409" s="22">
        <f t="shared" si="94"/>
        <v>1</v>
      </c>
      <c r="O409" s="22"/>
      <c r="P409" s="22">
        <v>1976</v>
      </c>
      <c r="Q409" s="22">
        <f t="shared" si="95"/>
        <v>0</v>
      </c>
      <c r="R409" s="23">
        <v>840</v>
      </c>
      <c r="S409" s="23" t="s">
        <v>311</v>
      </c>
      <c r="T409" s="23" t="s">
        <v>370</v>
      </c>
      <c r="U409" s="24">
        <v>840</v>
      </c>
      <c r="V409" s="24" t="str">
        <f t="shared" si="96"/>
        <v>no</v>
      </c>
      <c r="W409" s="24">
        <v>840</v>
      </c>
      <c r="X409" s="24" t="str">
        <f t="shared" si="97"/>
        <v>no</v>
      </c>
      <c r="Y409" s="24" t="s">
        <v>412</v>
      </c>
      <c r="Z409" s="24">
        <f t="shared" si="98"/>
        <v>0</v>
      </c>
      <c r="AA409" s="24">
        <v>1680</v>
      </c>
      <c r="AB409" s="24" t="s">
        <v>311</v>
      </c>
      <c r="AC409" s="24" t="s">
        <v>369</v>
      </c>
      <c r="AD409" s="25">
        <v>0</v>
      </c>
      <c r="AE409" s="25">
        <v>0</v>
      </c>
      <c r="AF409" s="25">
        <v>2</v>
      </c>
      <c r="AG409" s="25">
        <v>0</v>
      </c>
      <c r="AH409" s="25">
        <v>2</v>
      </c>
      <c r="AI409" s="25" t="s">
        <v>415</v>
      </c>
      <c r="AJ409" s="57">
        <v>8</v>
      </c>
      <c r="AK409" s="57" t="str">
        <f t="shared" si="99"/>
        <v>More</v>
      </c>
      <c r="AL409" s="57" t="s">
        <v>98</v>
      </c>
      <c r="AM409" s="57" t="str">
        <f t="shared" si="100"/>
        <v>Low</v>
      </c>
      <c r="AN409" s="62">
        <v>1</v>
      </c>
      <c r="AO409" s="62" t="str">
        <f t="shared" si="101"/>
        <v>Less</v>
      </c>
      <c r="AP409" s="62">
        <v>308</v>
      </c>
      <c r="AQ409" s="62" t="str">
        <f t="shared" si="102"/>
        <v>no</v>
      </c>
      <c r="AR409" s="62" t="str">
        <f t="shared" si="103"/>
        <v>Below Average</v>
      </c>
      <c r="AS409" s="64">
        <v>0</v>
      </c>
      <c r="AT409" s="68">
        <v>70.238095238095241</v>
      </c>
      <c r="AU409" s="68" t="str">
        <f t="shared" si="104"/>
        <v>Above Average</v>
      </c>
      <c r="AV409" s="66">
        <v>177000</v>
      </c>
      <c r="AW409" s="66">
        <v>2520</v>
      </c>
      <c r="AX409" s="66" t="s">
        <v>311</v>
      </c>
    </row>
    <row r="410" spans="1:50" customFormat="1" x14ac:dyDescent="0.2">
      <c r="A410">
        <v>409</v>
      </c>
      <c r="B410" s="12" t="s">
        <v>90</v>
      </c>
      <c r="C410" s="12" t="s">
        <v>90</v>
      </c>
      <c r="D410" s="12" t="s">
        <v>91</v>
      </c>
      <c r="E410" s="22">
        <v>7</v>
      </c>
      <c r="F410" s="22" t="s">
        <v>411</v>
      </c>
      <c r="G410" s="22" t="s">
        <v>92</v>
      </c>
      <c r="H410" s="22" t="str">
        <f t="shared" si="91"/>
        <v>2Story</v>
      </c>
      <c r="I410" s="22">
        <f t="shared" si="90"/>
        <v>75.988545402704759</v>
      </c>
      <c r="J410" s="22" t="str">
        <f t="shared" si="92"/>
        <v>Above Average</v>
      </c>
      <c r="K410" s="22">
        <v>5</v>
      </c>
      <c r="L410" s="22" t="str">
        <f t="shared" si="93"/>
        <v>Low</v>
      </c>
      <c r="M410" s="22">
        <v>2006</v>
      </c>
      <c r="N410" s="22">
        <f t="shared" si="94"/>
        <v>0</v>
      </c>
      <c r="O410" s="22"/>
      <c r="P410" s="22">
        <v>2006</v>
      </c>
      <c r="Q410" s="22">
        <f t="shared" si="95"/>
        <v>0</v>
      </c>
      <c r="R410" s="23">
        <v>1063</v>
      </c>
      <c r="S410" s="23" t="s">
        <v>311</v>
      </c>
      <c r="T410" s="23" t="s">
        <v>369</v>
      </c>
      <c r="U410" s="24">
        <v>1071</v>
      </c>
      <c r="V410" s="24" t="str">
        <f t="shared" si="96"/>
        <v>no</v>
      </c>
      <c r="W410" s="24">
        <v>1101</v>
      </c>
      <c r="X410" s="24" t="str">
        <f t="shared" si="97"/>
        <v>no</v>
      </c>
      <c r="Y410" s="24" t="s">
        <v>412</v>
      </c>
      <c r="Z410" s="24">
        <f t="shared" si="98"/>
        <v>1</v>
      </c>
      <c r="AA410" s="24">
        <v>2172</v>
      </c>
      <c r="AB410" s="24" t="s">
        <v>311</v>
      </c>
      <c r="AC410" s="24" t="s">
        <v>369</v>
      </c>
      <c r="AD410" s="25">
        <v>0</v>
      </c>
      <c r="AE410" s="25">
        <v>0</v>
      </c>
      <c r="AF410" s="25">
        <v>2</v>
      </c>
      <c r="AG410" s="25">
        <v>1</v>
      </c>
      <c r="AH410" s="25">
        <v>3</v>
      </c>
      <c r="AI410" s="25" t="s">
        <v>414</v>
      </c>
      <c r="AJ410" s="57">
        <v>9</v>
      </c>
      <c r="AK410" s="57" t="str">
        <f t="shared" si="99"/>
        <v>More</v>
      </c>
      <c r="AL410" s="57" t="s">
        <v>97</v>
      </c>
      <c r="AM410" s="57" t="str">
        <f t="shared" si="100"/>
        <v>High</v>
      </c>
      <c r="AN410" s="62">
        <v>3</v>
      </c>
      <c r="AO410" s="62" t="str">
        <f t="shared" si="101"/>
        <v>More</v>
      </c>
      <c r="AP410" s="62">
        <v>947</v>
      </c>
      <c r="AQ410" s="62" t="str">
        <f t="shared" si="102"/>
        <v>yes</v>
      </c>
      <c r="AR410" s="62" t="str">
        <f t="shared" si="103"/>
        <v>Above Average</v>
      </c>
      <c r="AS410" s="64">
        <v>1</v>
      </c>
      <c r="AT410" s="68">
        <v>86.553323029366311</v>
      </c>
      <c r="AU410" s="68" t="str">
        <f t="shared" si="104"/>
        <v>Above Average</v>
      </c>
      <c r="AV410" s="66">
        <v>280000</v>
      </c>
      <c r="AW410" s="66">
        <v>3235</v>
      </c>
      <c r="AX410" s="66" t="s">
        <v>311</v>
      </c>
    </row>
    <row r="411" spans="1:50" customFormat="1" x14ac:dyDescent="0.2">
      <c r="A411">
        <v>410</v>
      </c>
      <c r="B411" s="12" t="s">
        <v>90</v>
      </c>
      <c r="C411" s="12" t="s">
        <v>90</v>
      </c>
      <c r="D411" s="12" t="s">
        <v>91</v>
      </c>
      <c r="E411" s="22">
        <v>8</v>
      </c>
      <c r="F411" s="22" t="s">
        <v>411</v>
      </c>
      <c r="G411" s="22" t="s">
        <v>92</v>
      </c>
      <c r="H411" s="22" t="str">
        <f t="shared" si="91"/>
        <v>2Story</v>
      </c>
      <c r="I411" s="22">
        <f t="shared" si="90"/>
        <v>75.988545402704759</v>
      </c>
      <c r="J411" s="22" t="str">
        <f t="shared" si="92"/>
        <v>Above Average</v>
      </c>
      <c r="K411" s="22">
        <v>5</v>
      </c>
      <c r="L411" s="22" t="str">
        <f t="shared" si="93"/>
        <v>Low</v>
      </c>
      <c r="M411" s="22">
        <v>2007</v>
      </c>
      <c r="N411" s="22">
        <f t="shared" si="94"/>
        <v>0</v>
      </c>
      <c r="O411" s="22"/>
      <c r="P411" s="22">
        <v>2008</v>
      </c>
      <c r="Q411" s="22">
        <f t="shared" si="95"/>
        <v>0</v>
      </c>
      <c r="R411" s="23">
        <v>1034</v>
      </c>
      <c r="S411" s="23" t="s">
        <v>311</v>
      </c>
      <c r="T411" s="23" t="s">
        <v>370</v>
      </c>
      <c r="U411" s="24">
        <v>1050</v>
      </c>
      <c r="V411" s="24" t="str">
        <f t="shared" si="96"/>
        <v>no</v>
      </c>
      <c r="W411" s="24">
        <v>1028</v>
      </c>
      <c r="X411" s="24" t="str">
        <f t="shared" si="97"/>
        <v>no</v>
      </c>
      <c r="Y411" s="24" t="s">
        <v>412</v>
      </c>
      <c r="Z411" s="24">
        <f t="shared" si="98"/>
        <v>1</v>
      </c>
      <c r="AA411" s="24">
        <v>2078</v>
      </c>
      <c r="AB411" s="24" t="s">
        <v>311</v>
      </c>
      <c r="AC411" s="24" t="s">
        <v>369</v>
      </c>
      <c r="AD411" s="25">
        <v>1</v>
      </c>
      <c r="AE411" s="25">
        <v>0</v>
      </c>
      <c r="AF411" s="25">
        <v>2</v>
      </c>
      <c r="AG411" s="25">
        <v>1</v>
      </c>
      <c r="AH411" s="25">
        <v>4</v>
      </c>
      <c r="AI411" s="25" t="s">
        <v>414</v>
      </c>
      <c r="AJ411" s="57">
        <v>8</v>
      </c>
      <c r="AK411" s="57" t="str">
        <f t="shared" si="99"/>
        <v>More</v>
      </c>
      <c r="AL411" s="57" t="s">
        <v>104</v>
      </c>
      <c r="AM411" s="57" t="str">
        <f t="shared" si="100"/>
        <v>High</v>
      </c>
      <c r="AN411" s="62">
        <v>3</v>
      </c>
      <c r="AO411" s="62" t="str">
        <f t="shared" si="101"/>
        <v>More</v>
      </c>
      <c r="AP411" s="62">
        <v>836</v>
      </c>
      <c r="AQ411" s="62" t="str">
        <f t="shared" si="102"/>
        <v>no</v>
      </c>
      <c r="AR411" s="62" t="str">
        <f t="shared" si="103"/>
        <v>Above Average</v>
      </c>
      <c r="AS411" s="64">
        <v>1</v>
      </c>
      <c r="AT411" s="68">
        <v>109.1741645244216</v>
      </c>
      <c r="AU411" s="68" t="str">
        <f t="shared" si="104"/>
        <v>Above Average</v>
      </c>
      <c r="AV411" s="66">
        <v>339750</v>
      </c>
      <c r="AW411" s="66">
        <v>3112</v>
      </c>
      <c r="AX411" s="66" t="s">
        <v>311</v>
      </c>
    </row>
    <row r="412" spans="1:50" customFormat="1" x14ac:dyDescent="0.2">
      <c r="A412">
        <v>411</v>
      </c>
      <c r="B412" s="12" t="s">
        <v>90</v>
      </c>
      <c r="C412" s="12" t="s">
        <v>90</v>
      </c>
      <c r="D412" s="12" t="s">
        <v>91</v>
      </c>
      <c r="E412" s="22">
        <v>5</v>
      </c>
      <c r="F412" s="22" t="s">
        <v>195</v>
      </c>
      <c r="G412" s="22" t="s">
        <v>115</v>
      </c>
      <c r="H412" s="22" t="str">
        <f t="shared" si="91"/>
        <v>1Story</v>
      </c>
      <c r="I412" s="22">
        <f t="shared" si="90"/>
        <v>69.182127006168557</v>
      </c>
      <c r="J412" s="22" t="str">
        <f t="shared" si="92"/>
        <v>Below Average</v>
      </c>
      <c r="K412" s="22">
        <v>3</v>
      </c>
      <c r="L412" s="22" t="str">
        <f t="shared" si="93"/>
        <v>Low</v>
      </c>
      <c r="M412" s="22">
        <v>1958</v>
      </c>
      <c r="N412" s="22">
        <f t="shared" si="94"/>
        <v>0</v>
      </c>
      <c r="O412" s="22"/>
      <c r="P412" s="22">
        <v>1958</v>
      </c>
      <c r="Q412" s="22">
        <f t="shared" si="95"/>
        <v>1</v>
      </c>
      <c r="R412" s="23">
        <v>1276</v>
      </c>
      <c r="S412" s="23" t="s">
        <v>311</v>
      </c>
      <c r="T412" s="23" t="s">
        <v>369</v>
      </c>
      <c r="U412" s="24">
        <v>1276</v>
      </c>
      <c r="V412" s="24" t="str">
        <f t="shared" si="96"/>
        <v>no</v>
      </c>
      <c r="W412" s="24">
        <v>0</v>
      </c>
      <c r="X412" s="24" t="str">
        <f t="shared" si="97"/>
        <v>no</v>
      </c>
      <c r="Y412" s="24" t="s">
        <v>413</v>
      </c>
      <c r="Z412" s="24">
        <f t="shared" si="98"/>
        <v>1</v>
      </c>
      <c r="AA412" s="24">
        <v>1276</v>
      </c>
      <c r="AB412" s="24" t="s">
        <v>311</v>
      </c>
      <c r="AC412" s="24" t="s">
        <v>370</v>
      </c>
      <c r="AD412" s="25">
        <v>0</v>
      </c>
      <c r="AE412" s="25">
        <v>0</v>
      </c>
      <c r="AF412" s="25">
        <v>1</v>
      </c>
      <c r="AG412" s="25">
        <v>0</v>
      </c>
      <c r="AH412" s="25">
        <v>1</v>
      </c>
      <c r="AI412" s="25" t="s">
        <v>415</v>
      </c>
      <c r="AJ412" s="57">
        <v>5</v>
      </c>
      <c r="AK412" s="57" t="str">
        <f t="shared" si="99"/>
        <v>Less</v>
      </c>
      <c r="AL412" s="57" t="s">
        <v>98</v>
      </c>
      <c r="AM412" s="57" t="str">
        <f t="shared" si="100"/>
        <v>Low</v>
      </c>
      <c r="AN412" s="62">
        <v>1</v>
      </c>
      <c r="AO412" s="62" t="str">
        <f t="shared" si="101"/>
        <v>Less</v>
      </c>
      <c r="AP412" s="62">
        <v>350</v>
      </c>
      <c r="AQ412" s="62" t="str">
        <f t="shared" si="102"/>
        <v>no</v>
      </c>
      <c r="AR412" s="62" t="str">
        <f t="shared" si="103"/>
        <v>Below Average</v>
      </c>
      <c r="AS412" s="64">
        <v>0</v>
      </c>
      <c r="AT412" s="68">
        <v>23.510971786833856</v>
      </c>
      <c r="AU412" s="68" t="str">
        <f t="shared" si="104"/>
        <v>Below Average</v>
      </c>
      <c r="AV412" s="66">
        <v>60000</v>
      </c>
      <c r="AW412" s="66">
        <v>2552</v>
      </c>
      <c r="AX412" s="66" t="s">
        <v>311</v>
      </c>
    </row>
    <row r="413" spans="1:50" customFormat="1" x14ac:dyDescent="0.2">
      <c r="A413">
        <v>412</v>
      </c>
      <c r="B413" s="12" t="s">
        <v>90</v>
      </c>
      <c r="C413" s="12" t="s">
        <v>90</v>
      </c>
      <c r="D413" s="12" t="s">
        <v>149</v>
      </c>
      <c r="E413" s="22">
        <v>5</v>
      </c>
      <c r="F413" s="22" t="s">
        <v>195</v>
      </c>
      <c r="G413" s="22" t="s">
        <v>115</v>
      </c>
      <c r="H413" s="22" t="str">
        <f t="shared" si="91"/>
        <v>1Story</v>
      </c>
      <c r="I413" s="22">
        <f t="shared" si="90"/>
        <v>69.182127006168557</v>
      </c>
      <c r="J413" s="22" t="str">
        <f t="shared" si="92"/>
        <v>Below Average</v>
      </c>
      <c r="K413" s="22">
        <v>5</v>
      </c>
      <c r="L413" s="22" t="str">
        <f t="shared" si="93"/>
        <v>Low</v>
      </c>
      <c r="M413" s="22">
        <v>1955</v>
      </c>
      <c r="N413" s="22">
        <f t="shared" si="94"/>
        <v>0</v>
      </c>
      <c r="O413" s="22"/>
      <c r="P413" s="22">
        <v>1955</v>
      </c>
      <c r="Q413" s="22">
        <f t="shared" si="95"/>
        <v>1</v>
      </c>
      <c r="R413" s="23">
        <v>1056</v>
      </c>
      <c r="S413" s="23" t="s">
        <v>311</v>
      </c>
      <c r="T413" s="23" t="s">
        <v>370</v>
      </c>
      <c r="U413" s="24">
        <v>1056</v>
      </c>
      <c r="V413" s="24" t="str">
        <f t="shared" si="96"/>
        <v>no</v>
      </c>
      <c r="W413" s="24">
        <v>0</v>
      </c>
      <c r="X413" s="24" t="str">
        <f t="shared" si="97"/>
        <v>no</v>
      </c>
      <c r="Y413" s="24" t="s">
        <v>413</v>
      </c>
      <c r="Z413" s="24">
        <f t="shared" si="98"/>
        <v>0</v>
      </c>
      <c r="AA413" s="24">
        <v>1056</v>
      </c>
      <c r="AB413" s="24" t="s">
        <v>311</v>
      </c>
      <c r="AC413" s="24" t="s">
        <v>370</v>
      </c>
      <c r="AD413" s="25">
        <v>1</v>
      </c>
      <c r="AE413" s="25">
        <v>0</v>
      </c>
      <c r="AF413" s="25">
        <v>1</v>
      </c>
      <c r="AG413" s="25">
        <v>0</v>
      </c>
      <c r="AH413" s="25">
        <v>2</v>
      </c>
      <c r="AI413" s="25" t="s">
        <v>415</v>
      </c>
      <c r="AJ413" s="57">
        <v>5</v>
      </c>
      <c r="AK413" s="57" t="str">
        <f t="shared" si="99"/>
        <v>Less</v>
      </c>
      <c r="AL413" s="57" t="s">
        <v>98</v>
      </c>
      <c r="AM413" s="57" t="str">
        <f t="shared" si="100"/>
        <v>Low</v>
      </c>
      <c r="AN413" s="62">
        <v>2</v>
      </c>
      <c r="AO413" s="62" t="str">
        <f t="shared" si="101"/>
        <v>More</v>
      </c>
      <c r="AP413" s="62">
        <v>572</v>
      </c>
      <c r="AQ413" s="62" t="str">
        <f t="shared" si="102"/>
        <v>no</v>
      </c>
      <c r="AR413" s="62" t="str">
        <f t="shared" si="103"/>
        <v>Above Average</v>
      </c>
      <c r="AS413" s="64">
        <v>0</v>
      </c>
      <c r="AT413" s="68">
        <v>68.655303030303031</v>
      </c>
      <c r="AU413" s="68" t="str">
        <f t="shared" si="104"/>
        <v>Below Average</v>
      </c>
      <c r="AV413" s="66">
        <v>145000</v>
      </c>
      <c r="AW413" s="66">
        <v>2112</v>
      </c>
      <c r="AX413" s="66" t="s">
        <v>311</v>
      </c>
    </row>
    <row r="414" spans="1:50" customFormat="1" x14ac:dyDescent="0.2">
      <c r="A414">
        <v>413</v>
      </c>
      <c r="B414" s="12" t="s">
        <v>90</v>
      </c>
      <c r="C414" s="12" t="s">
        <v>90</v>
      </c>
      <c r="D414" s="12" t="s">
        <v>91</v>
      </c>
      <c r="E414" s="22">
        <v>7</v>
      </c>
      <c r="F414" s="22" t="s">
        <v>411</v>
      </c>
      <c r="G414" s="22" t="s">
        <v>115</v>
      </c>
      <c r="H414" s="22" t="str">
        <f t="shared" si="91"/>
        <v>1Story</v>
      </c>
      <c r="I414" s="22">
        <f t="shared" si="90"/>
        <v>69.182127006168557</v>
      </c>
      <c r="J414" s="22" t="str">
        <f t="shared" si="92"/>
        <v>Below Average</v>
      </c>
      <c r="K414" s="22">
        <v>5</v>
      </c>
      <c r="L414" s="22" t="str">
        <f t="shared" si="93"/>
        <v>Low</v>
      </c>
      <c r="M414" s="22">
        <v>2009</v>
      </c>
      <c r="N414" s="22">
        <f t="shared" si="94"/>
        <v>0</v>
      </c>
      <c r="O414" s="22"/>
      <c r="P414" s="22">
        <v>2009</v>
      </c>
      <c r="Q414" s="22">
        <f t="shared" si="95"/>
        <v>0</v>
      </c>
      <c r="R414" s="23">
        <v>1470</v>
      </c>
      <c r="S414" s="23" t="s">
        <v>311</v>
      </c>
      <c r="T414" s="23" t="s">
        <v>369</v>
      </c>
      <c r="U414" s="24">
        <v>1478</v>
      </c>
      <c r="V414" s="24" t="str">
        <f t="shared" si="96"/>
        <v>no</v>
      </c>
      <c r="W414" s="24">
        <v>0</v>
      </c>
      <c r="X414" s="24" t="str">
        <f t="shared" si="97"/>
        <v>no</v>
      </c>
      <c r="Y414" s="24" t="s">
        <v>413</v>
      </c>
      <c r="Z414" s="24">
        <f t="shared" si="98"/>
        <v>0</v>
      </c>
      <c r="AA414" s="24">
        <v>1478</v>
      </c>
      <c r="AB414" s="24" t="s">
        <v>311</v>
      </c>
      <c r="AC414" s="24" t="s">
        <v>370</v>
      </c>
      <c r="AD414" s="25">
        <v>1</v>
      </c>
      <c r="AE414" s="25">
        <v>0</v>
      </c>
      <c r="AF414" s="25">
        <v>2</v>
      </c>
      <c r="AG414" s="25">
        <v>1</v>
      </c>
      <c r="AH414" s="25">
        <v>4</v>
      </c>
      <c r="AI414" s="25" t="s">
        <v>414</v>
      </c>
      <c r="AJ414" s="57">
        <v>7</v>
      </c>
      <c r="AK414" s="57" t="str">
        <f t="shared" si="99"/>
        <v>More</v>
      </c>
      <c r="AL414" s="57" t="s">
        <v>97</v>
      </c>
      <c r="AM414" s="57" t="str">
        <f t="shared" si="100"/>
        <v>High</v>
      </c>
      <c r="AN414" s="62">
        <v>2</v>
      </c>
      <c r="AO414" s="62" t="str">
        <f t="shared" si="101"/>
        <v>More</v>
      </c>
      <c r="AP414" s="62">
        <v>484</v>
      </c>
      <c r="AQ414" s="62" t="str">
        <f t="shared" si="102"/>
        <v>no</v>
      </c>
      <c r="AR414" s="62" t="str">
        <f t="shared" si="103"/>
        <v>Above Average</v>
      </c>
      <c r="AS414" s="64">
        <v>1</v>
      </c>
      <c r="AT414" s="68">
        <v>75.305291723202174</v>
      </c>
      <c r="AU414" s="68" t="str">
        <f t="shared" si="104"/>
        <v>Above Average</v>
      </c>
      <c r="AV414" s="66">
        <v>222000</v>
      </c>
      <c r="AW414" s="66">
        <v>2948</v>
      </c>
      <c r="AX414" s="66" t="s">
        <v>311</v>
      </c>
    </row>
    <row r="415" spans="1:50" customFormat="1" x14ac:dyDescent="0.2">
      <c r="A415">
        <v>414</v>
      </c>
      <c r="B415" s="12" t="s">
        <v>144</v>
      </c>
      <c r="C415" s="12" t="s">
        <v>90</v>
      </c>
      <c r="D415" s="12" t="s">
        <v>91</v>
      </c>
      <c r="E415" s="22">
        <v>5</v>
      </c>
      <c r="F415" s="22" t="s">
        <v>195</v>
      </c>
      <c r="G415" s="22" t="s">
        <v>115</v>
      </c>
      <c r="H415" s="22" t="str">
        <f t="shared" si="91"/>
        <v>1Story</v>
      </c>
      <c r="I415" s="22">
        <f t="shared" si="90"/>
        <v>69.182127006168557</v>
      </c>
      <c r="J415" s="22" t="str">
        <f t="shared" si="92"/>
        <v>Below Average</v>
      </c>
      <c r="K415" s="22">
        <v>6</v>
      </c>
      <c r="L415" s="22" t="str">
        <f t="shared" si="93"/>
        <v>High</v>
      </c>
      <c r="M415" s="22">
        <v>1927</v>
      </c>
      <c r="N415" s="22">
        <f t="shared" si="94"/>
        <v>1</v>
      </c>
      <c r="O415" s="22"/>
      <c r="P415" s="22">
        <v>1950</v>
      </c>
      <c r="Q415" s="22">
        <f t="shared" si="95"/>
        <v>1</v>
      </c>
      <c r="R415" s="23">
        <v>1008</v>
      </c>
      <c r="S415" s="23" t="s">
        <v>311</v>
      </c>
      <c r="T415" s="23" t="s">
        <v>370</v>
      </c>
      <c r="U415" s="24">
        <v>1028</v>
      </c>
      <c r="V415" s="24" t="str">
        <f t="shared" si="96"/>
        <v>no</v>
      </c>
      <c r="W415" s="24">
        <v>0</v>
      </c>
      <c r="X415" s="24" t="str">
        <f t="shared" si="97"/>
        <v>no</v>
      </c>
      <c r="Y415" s="24" t="s">
        <v>413</v>
      </c>
      <c r="Z415" s="24">
        <f t="shared" si="98"/>
        <v>0</v>
      </c>
      <c r="AA415" s="24">
        <v>1028</v>
      </c>
      <c r="AB415" s="24" t="s">
        <v>311</v>
      </c>
      <c r="AC415" s="24" t="s">
        <v>370</v>
      </c>
      <c r="AD415" s="25">
        <v>0</v>
      </c>
      <c r="AE415" s="25">
        <v>0</v>
      </c>
      <c r="AF415" s="25">
        <v>1</v>
      </c>
      <c r="AG415" s="25">
        <v>0</v>
      </c>
      <c r="AH415" s="25">
        <v>1</v>
      </c>
      <c r="AI415" s="25" t="s">
        <v>415</v>
      </c>
      <c r="AJ415" s="57">
        <v>5</v>
      </c>
      <c r="AK415" s="57" t="str">
        <f t="shared" si="99"/>
        <v>Less</v>
      </c>
      <c r="AL415" s="57" t="s">
        <v>98</v>
      </c>
      <c r="AM415" s="57" t="str">
        <f t="shared" si="100"/>
        <v>Low</v>
      </c>
      <c r="AN415" s="62">
        <v>2</v>
      </c>
      <c r="AO415" s="62" t="str">
        <f t="shared" si="101"/>
        <v>More</v>
      </c>
      <c r="AP415" s="62">
        <v>360</v>
      </c>
      <c r="AQ415" s="62" t="str">
        <f t="shared" si="102"/>
        <v>no</v>
      </c>
      <c r="AR415" s="62" t="str">
        <f t="shared" si="103"/>
        <v>Below Average</v>
      </c>
      <c r="AS415" s="64">
        <v>1</v>
      </c>
      <c r="AT415" s="68">
        <v>56.483300589390964</v>
      </c>
      <c r="AU415" s="68" t="str">
        <f t="shared" si="104"/>
        <v>Below Average</v>
      </c>
      <c r="AV415" s="66">
        <v>115000</v>
      </c>
      <c r="AW415" s="66">
        <v>2036</v>
      </c>
      <c r="AX415" s="66" t="s">
        <v>311</v>
      </c>
    </row>
    <row r="416" spans="1:50" customFormat="1" x14ac:dyDescent="0.2">
      <c r="A416">
        <v>415</v>
      </c>
      <c r="B416" s="12" t="s">
        <v>90</v>
      </c>
      <c r="C416" s="12" t="s">
        <v>90</v>
      </c>
      <c r="D416" s="12" t="s">
        <v>91</v>
      </c>
      <c r="E416" s="22">
        <v>7</v>
      </c>
      <c r="F416" s="22" t="s">
        <v>411</v>
      </c>
      <c r="G416" s="22" t="s">
        <v>92</v>
      </c>
      <c r="H416" s="22" t="str">
        <f t="shared" si="91"/>
        <v>2Story</v>
      </c>
      <c r="I416" s="22">
        <f t="shared" si="90"/>
        <v>75.988545402704759</v>
      </c>
      <c r="J416" s="22" t="str">
        <f t="shared" si="92"/>
        <v>Above Average</v>
      </c>
      <c r="K416" s="22">
        <v>5</v>
      </c>
      <c r="L416" s="22" t="str">
        <f t="shared" si="93"/>
        <v>Low</v>
      </c>
      <c r="M416" s="22">
        <v>1993</v>
      </c>
      <c r="N416" s="22">
        <f t="shared" si="94"/>
        <v>0</v>
      </c>
      <c r="O416" s="22"/>
      <c r="P416" s="22">
        <v>1993</v>
      </c>
      <c r="Q416" s="22">
        <f t="shared" si="95"/>
        <v>0</v>
      </c>
      <c r="R416" s="23">
        <v>1080</v>
      </c>
      <c r="S416" s="23" t="s">
        <v>311</v>
      </c>
      <c r="T416" s="23" t="s">
        <v>369</v>
      </c>
      <c r="U416" s="24">
        <v>1080</v>
      </c>
      <c r="V416" s="24" t="str">
        <f t="shared" si="96"/>
        <v>no</v>
      </c>
      <c r="W416" s="24">
        <v>1017</v>
      </c>
      <c r="X416" s="24" t="str">
        <f t="shared" si="97"/>
        <v>no</v>
      </c>
      <c r="Y416" s="24" t="s">
        <v>412</v>
      </c>
      <c r="Z416" s="24">
        <f t="shared" si="98"/>
        <v>0</v>
      </c>
      <c r="AA416" s="24">
        <v>2097</v>
      </c>
      <c r="AB416" s="24" t="s">
        <v>311</v>
      </c>
      <c r="AC416" s="24" t="s">
        <v>369</v>
      </c>
      <c r="AD416" s="25">
        <v>0</v>
      </c>
      <c r="AE416" s="25">
        <v>1</v>
      </c>
      <c r="AF416" s="25">
        <v>2</v>
      </c>
      <c r="AG416" s="25">
        <v>1</v>
      </c>
      <c r="AH416" s="25">
        <v>4</v>
      </c>
      <c r="AI416" s="25" t="s">
        <v>414</v>
      </c>
      <c r="AJ416" s="57">
        <v>9</v>
      </c>
      <c r="AK416" s="57" t="str">
        <f t="shared" si="99"/>
        <v>More</v>
      </c>
      <c r="AL416" s="57" t="s">
        <v>97</v>
      </c>
      <c r="AM416" s="57" t="str">
        <f t="shared" si="100"/>
        <v>High</v>
      </c>
      <c r="AN416" s="62">
        <v>3</v>
      </c>
      <c r="AO416" s="62" t="str">
        <f t="shared" si="101"/>
        <v>More</v>
      </c>
      <c r="AP416" s="62">
        <v>678</v>
      </c>
      <c r="AQ416" s="62" t="str">
        <f t="shared" si="102"/>
        <v>no</v>
      </c>
      <c r="AR416" s="62" t="str">
        <f t="shared" si="103"/>
        <v>Above Average</v>
      </c>
      <c r="AS416" s="64">
        <v>1</v>
      </c>
      <c r="AT416" s="68">
        <v>71.765816808309722</v>
      </c>
      <c r="AU416" s="68" t="str">
        <f t="shared" si="104"/>
        <v>Above Average</v>
      </c>
      <c r="AV416" s="66">
        <v>228000</v>
      </c>
      <c r="AW416" s="66">
        <v>3177</v>
      </c>
      <c r="AX416" s="66" t="s">
        <v>311</v>
      </c>
    </row>
    <row r="417" spans="1:50" customFormat="1" x14ac:dyDescent="0.2">
      <c r="A417">
        <v>416</v>
      </c>
      <c r="B417" s="12" t="s">
        <v>90</v>
      </c>
      <c r="C417" s="12" t="s">
        <v>90</v>
      </c>
      <c r="D417" s="12" t="s">
        <v>91</v>
      </c>
      <c r="E417" s="22">
        <v>7</v>
      </c>
      <c r="F417" s="22" t="s">
        <v>411</v>
      </c>
      <c r="G417" s="22" t="s">
        <v>115</v>
      </c>
      <c r="H417" s="22" t="str">
        <f t="shared" si="91"/>
        <v>1Story</v>
      </c>
      <c r="I417" s="22">
        <f t="shared" si="90"/>
        <v>69.182127006168557</v>
      </c>
      <c r="J417" s="22" t="str">
        <f t="shared" si="92"/>
        <v>Below Average</v>
      </c>
      <c r="K417" s="22">
        <v>5</v>
      </c>
      <c r="L417" s="22" t="str">
        <f t="shared" si="93"/>
        <v>Low</v>
      </c>
      <c r="M417" s="22">
        <v>2007</v>
      </c>
      <c r="N417" s="22">
        <f t="shared" si="94"/>
        <v>0</v>
      </c>
      <c r="O417" s="22"/>
      <c r="P417" s="22">
        <v>2007</v>
      </c>
      <c r="Q417" s="22">
        <f t="shared" si="95"/>
        <v>0</v>
      </c>
      <c r="R417" s="23">
        <v>1340</v>
      </c>
      <c r="S417" s="23" t="s">
        <v>311</v>
      </c>
      <c r="T417" s="23" t="s">
        <v>369</v>
      </c>
      <c r="U417" s="24">
        <v>1340</v>
      </c>
      <c r="V417" s="24" t="str">
        <f t="shared" si="96"/>
        <v>no</v>
      </c>
      <c r="W417" s="24">
        <v>0</v>
      </c>
      <c r="X417" s="24" t="str">
        <f t="shared" si="97"/>
        <v>no</v>
      </c>
      <c r="Y417" s="24" t="s">
        <v>413</v>
      </c>
      <c r="Z417" s="24">
        <f t="shared" si="98"/>
        <v>1</v>
      </c>
      <c r="AA417" s="24">
        <v>1340</v>
      </c>
      <c r="AB417" s="24" t="s">
        <v>311</v>
      </c>
      <c r="AC417" s="24" t="s">
        <v>370</v>
      </c>
      <c r="AD417" s="25">
        <v>0</v>
      </c>
      <c r="AE417" s="25">
        <v>0</v>
      </c>
      <c r="AF417" s="25">
        <v>2</v>
      </c>
      <c r="AG417" s="25">
        <v>0</v>
      </c>
      <c r="AH417" s="25">
        <v>2</v>
      </c>
      <c r="AI417" s="25" t="s">
        <v>415</v>
      </c>
      <c r="AJ417" s="57">
        <v>6</v>
      </c>
      <c r="AK417" s="57" t="str">
        <f t="shared" si="99"/>
        <v>More</v>
      </c>
      <c r="AL417" s="57" t="s">
        <v>97</v>
      </c>
      <c r="AM417" s="57" t="str">
        <f t="shared" si="100"/>
        <v>High</v>
      </c>
      <c r="AN417" s="62">
        <v>2</v>
      </c>
      <c r="AO417" s="62" t="str">
        <f t="shared" si="101"/>
        <v>More</v>
      </c>
      <c r="AP417" s="62">
        <v>396</v>
      </c>
      <c r="AQ417" s="62" t="str">
        <f t="shared" si="102"/>
        <v>no</v>
      </c>
      <c r="AR417" s="62" t="str">
        <f t="shared" si="103"/>
        <v>Below Average</v>
      </c>
      <c r="AS417" s="64">
        <v>0</v>
      </c>
      <c r="AT417" s="68">
        <v>67.587313432835828</v>
      </c>
      <c r="AU417" s="68" t="str">
        <f t="shared" si="104"/>
        <v>Below Average</v>
      </c>
      <c r="AV417" s="66">
        <v>181134</v>
      </c>
      <c r="AW417" s="66">
        <v>2680</v>
      </c>
      <c r="AX417" s="66" t="s">
        <v>311</v>
      </c>
    </row>
    <row r="418" spans="1:50" customFormat="1" x14ac:dyDescent="0.2">
      <c r="A418">
        <v>417</v>
      </c>
      <c r="B418" s="12" t="s">
        <v>90</v>
      </c>
      <c r="C418" s="12" t="s">
        <v>90</v>
      </c>
      <c r="D418" s="12" t="s">
        <v>91</v>
      </c>
      <c r="E418" s="22">
        <v>6</v>
      </c>
      <c r="F418" s="22" t="s">
        <v>195</v>
      </c>
      <c r="G418" s="22" t="s">
        <v>92</v>
      </c>
      <c r="H418" s="22" t="str">
        <f t="shared" si="91"/>
        <v>2Story</v>
      </c>
      <c r="I418" s="22">
        <f t="shared" si="90"/>
        <v>75.988545402704759</v>
      </c>
      <c r="J418" s="22" t="str">
        <f t="shared" si="92"/>
        <v>Above Average</v>
      </c>
      <c r="K418" s="22">
        <v>7</v>
      </c>
      <c r="L418" s="22" t="str">
        <f t="shared" si="93"/>
        <v>High</v>
      </c>
      <c r="M418" s="22">
        <v>1978</v>
      </c>
      <c r="N418" s="22">
        <f t="shared" si="94"/>
        <v>0</v>
      </c>
      <c r="O418" s="22"/>
      <c r="P418" s="22">
        <v>1978</v>
      </c>
      <c r="Q418" s="22">
        <f t="shared" si="95"/>
        <v>0</v>
      </c>
      <c r="R418" s="23">
        <v>672</v>
      </c>
      <c r="S418" s="23" t="s">
        <v>311</v>
      </c>
      <c r="T418" s="23" t="s">
        <v>370</v>
      </c>
      <c r="U418" s="24">
        <v>672</v>
      </c>
      <c r="V418" s="24" t="str">
        <f t="shared" si="96"/>
        <v>no</v>
      </c>
      <c r="W418" s="24">
        <v>728</v>
      </c>
      <c r="X418" s="24" t="str">
        <f t="shared" si="97"/>
        <v>no</v>
      </c>
      <c r="Y418" s="24" t="s">
        <v>412</v>
      </c>
      <c r="Z418" s="24">
        <f t="shared" si="98"/>
        <v>0</v>
      </c>
      <c r="AA418" s="24">
        <v>1400</v>
      </c>
      <c r="AB418" s="24" t="s">
        <v>311</v>
      </c>
      <c r="AC418" s="24" t="s">
        <v>370</v>
      </c>
      <c r="AD418" s="25">
        <v>0</v>
      </c>
      <c r="AE418" s="25">
        <v>0</v>
      </c>
      <c r="AF418" s="25">
        <v>1</v>
      </c>
      <c r="AG418" s="25">
        <v>1</v>
      </c>
      <c r="AH418" s="25">
        <v>2</v>
      </c>
      <c r="AI418" s="25" t="s">
        <v>415</v>
      </c>
      <c r="AJ418" s="57">
        <v>6</v>
      </c>
      <c r="AK418" s="57" t="str">
        <f t="shared" si="99"/>
        <v>More</v>
      </c>
      <c r="AL418" s="57" t="s">
        <v>98</v>
      </c>
      <c r="AM418" s="57" t="str">
        <f t="shared" si="100"/>
        <v>Low</v>
      </c>
      <c r="AN418" s="62">
        <v>2</v>
      </c>
      <c r="AO418" s="62" t="str">
        <f t="shared" si="101"/>
        <v>More</v>
      </c>
      <c r="AP418" s="62">
        <v>440</v>
      </c>
      <c r="AQ418" s="62" t="str">
        <f t="shared" si="102"/>
        <v>no</v>
      </c>
      <c r="AR418" s="62" t="str">
        <f t="shared" si="103"/>
        <v>Below Average</v>
      </c>
      <c r="AS418" s="64">
        <v>1</v>
      </c>
      <c r="AT418" s="68">
        <v>72.15250965250965</v>
      </c>
      <c r="AU418" s="68" t="str">
        <f t="shared" si="104"/>
        <v>Above Average</v>
      </c>
      <c r="AV418" s="66">
        <v>149500</v>
      </c>
      <c r="AW418" s="66">
        <v>2072</v>
      </c>
      <c r="AX418" s="66" t="s">
        <v>311</v>
      </c>
    </row>
    <row r="419" spans="1:50" customFormat="1" x14ac:dyDescent="0.2">
      <c r="A419">
        <v>418</v>
      </c>
      <c r="B419" s="12" t="s">
        <v>114</v>
      </c>
      <c r="C419" s="12" t="s">
        <v>90</v>
      </c>
      <c r="D419" s="12" t="s">
        <v>91</v>
      </c>
      <c r="E419" s="22">
        <v>6</v>
      </c>
      <c r="F419" s="22" t="s">
        <v>195</v>
      </c>
      <c r="G419" s="22" t="s">
        <v>92</v>
      </c>
      <c r="H419" s="22" t="str">
        <f t="shared" si="91"/>
        <v>2Story</v>
      </c>
      <c r="I419" s="22">
        <f t="shared" si="90"/>
        <v>75.988545402704759</v>
      </c>
      <c r="J419" s="22" t="str">
        <f t="shared" si="92"/>
        <v>Above Average</v>
      </c>
      <c r="K419" s="22">
        <v>6</v>
      </c>
      <c r="L419" s="22" t="str">
        <f t="shared" si="93"/>
        <v>High</v>
      </c>
      <c r="M419" s="22">
        <v>1918</v>
      </c>
      <c r="N419" s="22">
        <f t="shared" si="94"/>
        <v>1</v>
      </c>
      <c r="O419" s="22"/>
      <c r="P419" s="22">
        <v>1950</v>
      </c>
      <c r="Q419" s="22">
        <f t="shared" si="95"/>
        <v>1</v>
      </c>
      <c r="R419" s="23">
        <v>1370</v>
      </c>
      <c r="S419" s="23" t="s">
        <v>311</v>
      </c>
      <c r="T419" s="23" t="s">
        <v>369</v>
      </c>
      <c r="U419" s="24">
        <v>1370</v>
      </c>
      <c r="V419" s="24" t="str">
        <f t="shared" si="96"/>
        <v>no</v>
      </c>
      <c r="W419" s="24">
        <v>1254</v>
      </c>
      <c r="X419" s="24" t="str">
        <f t="shared" si="97"/>
        <v>no</v>
      </c>
      <c r="Y419" s="24" t="s">
        <v>412</v>
      </c>
      <c r="Z419" s="24">
        <f t="shared" si="98"/>
        <v>1</v>
      </c>
      <c r="AA419" s="24">
        <v>2624</v>
      </c>
      <c r="AB419" s="24" t="s">
        <v>311</v>
      </c>
      <c r="AC419" s="24" t="s">
        <v>369</v>
      </c>
      <c r="AD419" s="25">
        <v>1</v>
      </c>
      <c r="AE419" s="25">
        <v>0</v>
      </c>
      <c r="AF419" s="25">
        <v>2</v>
      </c>
      <c r="AG419" s="25">
        <v>1</v>
      </c>
      <c r="AH419" s="25">
        <v>4</v>
      </c>
      <c r="AI419" s="25" t="s">
        <v>414</v>
      </c>
      <c r="AJ419" s="57">
        <v>10</v>
      </c>
      <c r="AK419" s="57" t="str">
        <f t="shared" si="99"/>
        <v>More</v>
      </c>
      <c r="AL419" s="57" t="s">
        <v>98</v>
      </c>
      <c r="AM419" s="57" t="str">
        <f t="shared" si="100"/>
        <v>Low</v>
      </c>
      <c r="AN419" s="62">
        <v>3</v>
      </c>
      <c r="AO419" s="62" t="str">
        <f t="shared" si="101"/>
        <v>More</v>
      </c>
      <c r="AP419" s="62">
        <v>864</v>
      </c>
      <c r="AQ419" s="62" t="str">
        <f t="shared" si="102"/>
        <v>no</v>
      </c>
      <c r="AR419" s="62" t="str">
        <f t="shared" si="103"/>
        <v>Above Average</v>
      </c>
      <c r="AS419" s="64">
        <v>1</v>
      </c>
      <c r="AT419" s="68">
        <v>59.839759639459189</v>
      </c>
      <c r="AU419" s="68" t="str">
        <f t="shared" si="104"/>
        <v>Below Average</v>
      </c>
      <c r="AV419" s="66">
        <v>239000</v>
      </c>
      <c r="AW419" s="66">
        <v>3994</v>
      </c>
      <c r="AX419" s="66" t="s">
        <v>311</v>
      </c>
    </row>
    <row r="420" spans="1:50" customFormat="1" x14ac:dyDescent="0.2">
      <c r="A420">
        <v>419</v>
      </c>
      <c r="B420" s="12" t="s">
        <v>90</v>
      </c>
      <c r="C420" s="12" t="s">
        <v>90</v>
      </c>
      <c r="D420" s="12" t="s">
        <v>91</v>
      </c>
      <c r="E420" s="22">
        <v>5</v>
      </c>
      <c r="F420" s="22" t="s">
        <v>195</v>
      </c>
      <c r="G420" s="22" t="s">
        <v>132</v>
      </c>
      <c r="H420" s="22" t="str">
        <f t="shared" si="91"/>
        <v>1Story</v>
      </c>
      <c r="I420" s="22">
        <f t="shared" si="90"/>
        <v>59.315963337771507</v>
      </c>
      <c r="J420" s="22" t="str">
        <f t="shared" si="92"/>
        <v>Below Average</v>
      </c>
      <c r="K420" s="22">
        <v>6</v>
      </c>
      <c r="L420" s="22" t="str">
        <f t="shared" si="93"/>
        <v>High</v>
      </c>
      <c r="M420" s="22">
        <v>1940</v>
      </c>
      <c r="N420" s="22">
        <f t="shared" si="94"/>
        <v>1</v>
      </c>
      <c r="O420" s="22"/>
      <c r="P420" s="22">
        <v>1950</v>
      </c>
      <c r="Q420" s="22">
        <f t="shared" si="95"/>
        <v>1</v>
      </c>
      <c r="R420" s="23">
        <v>756</v>
      </c>
      <c r="S420" s="23" t="s">
        <v>311</v>
      </c>
      <c r="T420" s="23" t="s">
        <v>370</v>
      </c>
      <c r="U420" s="24">
        <v>756</v>
      </c>
      <c r="V420" s="24" t="str">
        <f t="shared" si="96"/>
        <v>no</v>
      </c>
      <c r="W420" s="24">
        <v>378</v>
      </c>
      <c r="X420" s="24" t="str">
        <f t="shared" si="97"/>
        <v>no</v>
      </c>
      <c r="Y420" s="24" t="s">
        <v>412</v>
      </c>
      <c r="Z420" s="24">
        <f t="shared" si="98"/>
        <v>0</v>
      </c>
      <c r="AA420" s="24">
        <v>1134</v>
      </c>
      <c r="AB420" s="24" t="s">
        <v>311</v>
      </c>
      <c r="AC420" s="24" t="s">
        <v>370</v>
      </c>
      <c r="AD420" s="25">
        <v>1</v>
      </c>
      <c r="AE420" s="25">
        <v>0</v>
      </c>
      <c r="AF420" s="25">
        <v>1</v>
      </c>
      <c r="AG420" s="25">
        <v>1</v>
      </c>
      <c r="AH420" s="25">
        <v>3</v>
      </c>
      <c r="AI420" s="25" t="s">
        <v>414</v>
      </c>
      <c r="AJ420" s="57">
        <v>7</v>
      </c>
      <c r="AK420" s="57" t="str">
        <f t="shared" si="99"/>
        <v>More</v>
      </c>
      <c r="AL420" s="57" t="s">
        <v>98</v>
      </c>
      <c r="AM420" s="57" t="str">
        <f t="shared" si="100"/>
        <v>Low</v>
      </c>
      <c r="AN420" s="62">
        <v>1</v>
      </c>
      <c r="AO420" s="62" t="str">
        <f t="shared" si="101"/>
        <v>Less</v>
      </c>
      <c r="AP420" s="62">
        <v>240</v>
      </c>
      <c r="AQ420" s="62" t="str">
        <f t="shared" si="102"/>
        <v>no</v>
      </c>
      <c r="AR420" s="62" t="str">
        <f t="shared" si="103"/>
        <v>Below Average</v>
      </c>
      <c r="AS420" s="64">
        <v>0</v>
      </c>
      <c r="AT420" s="68">
        <v>66.666666666666671</v>
      </c>
      <c r="AU420" s="68" t="str">
        <f t="shared" si="104"/>
        <v>Below Average</v>
      </c>
      <c r="AV420" s="66">
        <v>126000</v>
      </c>
      <c r="AW420" s="66">
        <v>1890</v>
      </c>
      <c r="AX420" s="66" t="s">
        <v>311</v>
      </c>
    </row>
    <row r="421" spans="1:50" customFormat="1" x14ac:dyDescent="0.2">
      <c r="A421">
        <v>420</v>
      </c>
      <c r="B421" s="12" t="s">
        <v>90</v>
      </c>
      <c r="C421" s="12" t="s">
        <v>90</v>
      </c>
      <c r="D421" s="12" t="s">
        <v>91</v>
      </c>
      <c r="E421" s="22">
        <v>5</v>
      </c>
      <c r="F421" s="22" t="s">
        <v>195</v>
      </c>
      <c r="G421" s="22" t="s">
        <v>115</v>
      </c>
      <c r="H421" s="22" t="str">
        <f t="shared" si="91"/>
        <v>1Story</v>
      </c>
      <c r="I421" s="22">
        <f t="shared" si="90"/>
        <v>69.182127006168557</v>
      </c>
      <c r="J421" s="22" t="str">
        <f t="shared" si="92"/>
        <v>Below Average</v>
      </c>
      <c r="K421" s="22">
        <v>6</v>
      </c>
      <c r="L421" s="22" t="str">
        <f t="shared" si="93"/>
        <v>High</v>
      </c>
      <c r="M421" s="22">
        <v>1968</v>
      </c>
      <c r="N421" s="22">
        <f t="shared" si="94"/>
        <v>0</v>
      </c>
      <c r="O421" s="22"/>
      <c r="P421" s="22">
        <v>1968</v>
      </c>
      <c r="Q421" s="22">
        <f t="shared" si="95"/>
        <v>0</v>
      </c>
      <c r="R421" s="23">
        <v>1056</v>
      </c>
      <c r="S421" s="23" t="s">
        <v>311</v>
      </c>
      <c r="T421" s="23" t="s">
        <v>370</v>
      </c>
      <c r="U421" s="24">
        <v>1056</v>
      </c>
      <c r="V421" s="24" t="str">
        <f t="shared" si="96"/>
        <v>no</v>
      </c>
      <c r="W421" s="24">
        <v>0</v>
      </c>
      <c r="X421" s="24" t="str">
        <f t="shared" si="97"/>
        <v>no</v>
      </c>
      <c r="Y421" s="24" t="s">
        <v>413</v>
      </c>
      <c r="Z421" s="24">
        <f t="shared" si="98"/>
        <v>0</v>
      </c>
      <c r="AA421" s="24">
        <v>1056</v>
      </c>
      <c r="AB421" s="24" t="s">
        <v>311</v>
      </c>
      <c r="AC421" s="24" t="s">
        <v>370</v>
      </c>
      <c r="AD421" s="25">
        <v>1</v>
      </c>
      <c r="AE421" s="25">
        <v>0</v>
      </c>
      <c r="AF421" s="25">
        <v>1</v>
      </c>
      <c r="AG421" s="25">
        <v>0</v>
      </c>
      <c r="AH421" s="25">
        <v>2</v>
      </c>
      <c r="AI421" s="25" t="s">
        <v>415</v>
      </c>
      <c r="AJ421" s="57">
        <v>6</v>
      </c>
      <c r="AK421" s="57" t="str">
        <f t="shared" si="99"/>
        <v>More</v>
      </c>
      <c r="AL421" s="57" t="s">
        <v>98</v>
      </c>
      <c r="AM421" s="57" t="str">
        <f t="shared" si="100"/>
        <v>Low</v>
      </c>
      <c r="AN421" s="62">
        <v>1</v>
      </c>
      <c r="AO421" s="62" t="str">
        <f t="shared" si="101"/>
        <v>Less</v>
      </c>
      <c r="AP421" s="62">
        <v>304</v>
      </c>
      <c r="AQ421" s="62" t="str">
        <f t="shared" si="102"/>
        <v>no</v>
      </c>
      <c r="AR421" s="62" t="str">
        <f t="shared" si="103"/>
        <v>Below Average</v>
      </c>
      <c r="AS421" s="64">
        <v>1</v>
      </c>
      <c r="AT421" s="68">
        <v>67.234848484848484</v>
      </c>
      <c r="AU421" s="68" t="str">
        <f t="shared" si="104"/>
        <v>Below Average</v>
      </c>
      <c r="AV421" s="66">
        <v>142000</v>
      </c>
      <c r="AW421" s="66">
        <v>2112</v>
      </c>
      <c r="AX421" s="66" t="s">
        <v>311</v>
      </c>
    </row>
    <row r="422" spans="1:50" customFormat="1" x14ac:dyDescent="0.2">
      <c r="A422">
        <v>421</v>
      </c>
      <c r="B422" s="12" t="s">
        <v>90</v>
      </c>
      <c r="C422" s="12" t="s">
        <v>90</v>
      </c>
      <c r="D422" s="12" t="s">
        <v>167</v>
      </c>
      <c r="E422" s="22">
        <v>7</v>
      </c>
      <c r="F422" s="22" t="s">
        <v>411</v>
      </c>
      <c r="G422" s="22" t="s">
        <v>191</v>
      </c>
      <c r="H422" s="22" t="str">
        <f t="shared" si="91"/>
        <v xml:space="preserve"> </v>
      </c>
      <c r="I422" s="22">
        <f t="shared" si="90"/>
        <v>77.818957638420983</v>
      </c>
      <c r="J422" s="22" t="str">
        <f t="shared" si="92"/>
        <v>Above Average</v>
      </c>
      <c r="K422" s="22">
        <v>5</v>
      </c>
      <c r="L422" s="22" t="str">
        <f t="shared" si="93"/>
        <v>Low</v>
      </c>
      <c r="M422" s="22">
        <v>1997</v>
      </c>
      <c r="N422" s="22">
        <f t="shared" si="94"/>
        <v>0</v>
      </c>
      <c r="O422" s="22"/>
      <c r="P422" s="22">
        <v>1998</v>
      </c>
      <c r="Q422" s="22">
        <f t="shared" si="95"/>
        <v>0</v>
      </c>
      <c r="R422" s="23">
        <v>1344</v>
      </c>
      <c r="S422" s="23" t="s">
        <v>311</v>
      </c>
      <c r="T422" s="23" t="s">
        <v>369</v>
      </c>
      <c r="U422" s="24">
        <v>1344</v>
      </c>
      <c r="V422" s="24" t="str">
        <f t="shared" si="96"/>
        <v>no</v>
      </c>
      <c r="W422" s="24">
        <v>0</v>
      </c>
      <c r="X422" s="24" t="str">
        <f t="shared" si="97"/>
        <v>no</v>
      </c>
      <c r="Y422" s="24" t="s">
        <v>413</v>
      </c>
      <c r="Z422" s="24">
        <f t="shared" si="98"/>
        <v>0</v>
      </c>
      <c r="AA422" s="24">
        <v>1344</v>
      </c>
      <c r="AB422" s="24" t="s">
        <v>311</v>
      </c>
      <c r="AC422" s="24" t="s">
        <v>370</v>
      </c>
      <c r="AD422" s="25">
        <v>2</v>
      </c>
      <c r="AE422" s="25">
        <v>0</v>
      </c>
      <c r="AF422" s="25">
        <v>2</v>
      </c>
      <c r="AG422" s="25">
        <v>0</v>
      </c>
      <c r="AH422" s="25">
        <v>4</v>
      </c>
      <c r="AI422" s="25" t="s">
        <v>414</v>
      </c>
      <c r="AJ422" s="57">
        <v>8</v>
      </c>
      <c r="AK422" s="57" t="str">
        <f t="shared" si="99"/>
        <v>More</v>
      </c>
      <c r="AL422" s="57" t="s">
        <v>98</v>
      </c>
      <c r="AM422" s="57" t="str">
        <f t="shared" si="100"/>
        <v>Low</v>
      </c>
      <c r="AN422" s="62">
        <v>4</v>
      </c>
      <c r="AO422" s="62" t="str">
        <f t="shared" si="101"/>
        <v>More</v>
      </c>
      <c r="AP422" s="62">
        <v>784</v>
      </c>
      <c r="AQ422" s="62" t="str">
        <f t="shared" si="102"/>
        <v>no</v>
      </c>
      <c r="AR422" s="62" t="str">
        <f t="shared" si="103"/>
        <v>Above Average</v>
      </c>
      <c r="AS422" s="64">
        <v>0</v>
      </c>
      <c r="AT422" s="68">
        <v>76.748511904761898</v>
      </c>
      <c r="AU422" s="68" t="str">
        <f t="shared" si="104"/>
        <v>Above Average</v>
      </c>
      <c r="AV422" s="66">
        <v>206300</v>
      </c>
      <c r="AW422" s="66">
        <v>2688</v>
      </c>
      <c r="AX422" s="66" t="s">
        <v>311</v>
      </c>
    </row>
    <row r="423" spans="1:50" customFormat="1" x14ac:dyDescent="0.2">
      <c r="A423">
        <v>422</v>
      </c>
      <c r="B423" s="12" t="s">
        <v>90</v>
      </c>
      <c r="C423" s="12" t="s">
        <v>90</v>
      </c>
      <c r="D423" s="12" t="s">
        <v>91</v>
      </c>
      <c r="E423" s="22">
        <v>6</v>
      </c>
      <c r="F423" s="22" t="s">
        <v>195</v>
      </c>
      <c r="G423" s="22" t="s">
        <v>115</v>
      </c>
      <c r="H423" s="22" t="str">
        <f t="shared" si="91"/>
        <v>1Story</v>
      </c>
      <c r="I423" s="22">
        <f t="shared" si="90"/>
        <v>69.182127006168557</v>
      </c>
      <c r="J423" s="22" t="str">
        <f t="shared" si="92"/>
        <v>Below Average</v>
      </c>
      <c r="K423" s="22">
        <v>7</v>
      </c>
      <c r="L423" s="22" t="str">
        <f t="shared" si="93"/>
        <v>High</v>
      </c>
      <c r="M423" s="22">
        <v>1977</v>
      </c>
      <c r="N423" s="22">
        <f t="shared" si="94"/>
        <v>0</v>
      </c>
      <c r="O423" s="22"/>
      <c r="P423" s="22">
        <v>2000</v>
      </c>
      <c r="Q423" s="22">
        <f t="shared" si="95"/>
        <v>0</v>
      </c>
      <c r="R423" s="23">
        <v>1602</v>
      </c>
      <c r="S423" s="23" t="s">
        <v>311</v>
      </c>
      <c r="T423" s="23" t="s">
        <v>369</v>
      </c>
      <c r="U423" s="24">
        <v>1602</v>
      </c>
      <c r="V423" s="24" t="str">
        <f t="shared" si="96"/>
        <v>no</v>
      </c>
      <c r="W423" s="24">
        <v>0</v>
      </c>
      <c r="X423" s="24" t="str">
        <f t="shared" si="97"/>
        <v>no</v>
      </c>
      <c r="Y423" s="24" t="s">
        <v>413</v>
      </c>
      <c r="Z423" s="24">
        <f t="shared" si="98"/>
        <v>0</v>
      </c>
      <c r="AA423" s="24">
        <v>1602</v>
      </c>
      <c r="AB423" s="24" t="s">
        <v>311</v>
      </c>
      <c r="AC423" s="24" t="s">
        <v>369</v>
      </c>
      <c r="AD423" s="25">
        <v>0</v>
      </c>
      <c r="AE423" s="25">
        <v>1</v>
      </c>
      <c r="AF423" s="25">
        <v>2</v>
      </c>
      <c r="AG423" s="25">
        <v>0</v>
      </c>
      <c r="AH423" s="25">
        <v>3</v>
      </c>
      <c r="AI423" s="25" t="s">
        <v>414</v>
      </c>
      <c r="AJ423" s="57">
        <v>8</v>
      </c>
      <c r="AK423" s="57" t="str">
        <f t="shared" si="99"/>
        <v>More</v>
      </c>
      <c r="AL423" s="57" t="s">
        <v>97</v>
      </c>
      <c r="AM423" s="57" t="str">
        <f t="shared" si="100"/>
        <v>High</v>
      </c>
      <c r="AN423" s="62">
        <v>2</v>
      </c>
      <c r="AO423" s="62" t="str">
        <f t="shared" si="101"/>
        <v>More</v>
      </c>
      <c r="AP423" s="62">
        <v>529</v>
      </c>
      <c r="AQ423" s="62" t="str">
        <f t="shared" si="102"/>
        <v>no</v>
      </c>
      <c r="AR423" s="62" t="str">
        <f t="shared" si="103"/>
        <v>Above Average</v>
      </c>
      <c r="AS423" s="64">
        <v>1</v>
      </c>
      <c r="AT423" s="68">
        <v>67.103620474406995</v>
      </c>
      <c r="AU423" s="68" t="str">
        <f t="shared" si="104"/>
        <v>Below Average</v>
      </c>
      <c r="AV423" s="66">
        <v>215000</v>
      </c>
      <c r="AW423" s="66">
        <v>3204</v>
      </c>
      <c r="AX423" s="66" t="s">
        <v>311</v>
      </c>
    </row>
    <row r="424" spans="1:50" customFormat="1" x14ac:dyDescent="0.2">
      <c r="A424">
        <v>423</v>
      </c>
      <c r="B424" s="12" t="s">
        <v>144</v>
      </c>
      <c r="C424" s="12" t="s">
        <v>90</v>
      </c>
      <c r="D424" s="12" t="s">
        <v>91</v>
      </c>
      <c r="E424" s="22">
        <v>5</v>
      </c>
      <c r="F424" s="22" t="s">
        <v>195</v>
      </c>
      <c r="G424" s="22" t="s">
        <v>115</v>
      </c>
      <c r="H424" s="22" t="str">
        <f t="shared" si="91"/>
        <v>1Story</v>
      </c>
      <c r="I424" s="22">
        <f t="shared" si="90"/>
        <v>69.182127006168557</v>
      </c>
      <c r="J424" s="22" t="str">
        <f t="shared" si="92"/>
        <v>Below Average</v>
      </c>
      <c r="K424" s="22">
        <v>5</v>
      </c>
      <c r="L424" s="22" t="str">
        <f t="shared" si="93"/>
        <v>Low</v>
      </c>
      <c r="M424" s="22">
        <v>1954</v>
      </c>
      <c r="N424" s="22">
        <f t="shared" si="94"/>
        <v>1</v>
      </c>
      <c r="O424" s="22"/>
      <c r="P424" s="22">
        <v>1954</v>
      </c>
      <c r="Q424" s="22">
        <f t="shared" si="95"/>
        <v>1</v>
      </c>
      <c r="R424" s="23">
        <v>988</v>
      </c>
      <c r="S424" s="23" t="s">
        <v>311</v>
      </c>
      <c r="T424" s="23" t="s">
        <v>370</v>
      </c>
      <c r="U424" s="24">
        <v>988</v>
      </c>
      <c r="V424" s="24" t="str">
        <f t="shared" si="96"/>
        <v>no</v>
      </c>
      <c r="W424" s="24">
        <v>0</v>
      </c>
      <c r="X424" s="24" t="str">
        <f t="shared" si="97"/>
        <v>no</v>
      </c>
      <c r="Y424" s="24" t="s">
        <v>413</v>
      </c>
      <c r="Z424" s="24">
        <f t="shared" si="98"/>
        <v>1</v>
      </c>
      <c r="AA424" s="24">
        <v>988</v>
      </c>
      <c r="AB424" s="24" t="s">
        <v>311</v>
      </c>
      <c r="AC424" s="24" t="s">
        <v>370</v>
      </c>
      <c r="AD424" s="25">
        <v>0</v>
      </c>
      <c r="AE424" s="25">
        <v>0</v>
      </c>
      <c r="AF424" s="25">
        <v>1</v>
      </c>
      <c r="AG424" s="25">
        <v>0</v>
      </c>
      <c r="AH424" s="25">
        <v>1</v>
      </c>
      <c r="AI424" s="25" t="s">
        <v>415</v>
      </c>
      <c r="AJ424" s="57">
        <v>4</v>
      </c>
      <c r="AK424" s="57" t="str">
        <f t="shared" si="99"/>
        <v>Less</v>
      </c>
      <c r="AL424" s="57" t="s">
        <v>98</v>
      </c>
      <c r="AM424" s="57" t="str">
        <f t="shared" si="100"/>
        <v>Low</v>
      </c>
      <c r="AN424" s="62">
        <v>2</v>
      </c>
      <c r="AO424" s="62" t="str">
        <f t="shared" si="101"/>
        <v>More</v>
      </c>
      <c r="AP424" s="62">
        <v>520</v>
      </c>
      <c r="AQ424" s="62" t="str">
        <f t="shared" si="102"/>
        <v>no</v>
      </c>
      <c r="AR424" s="62" t="str">
        <f t="shared" si="103"/>
        <v>Above Average</v>
      </c>
      <c r="AS424" s="64">
        <v>0</v>
      </c>
      <c r="AT424" s="68">
        <v>57.186234817813762</v>
      </c>
      <c r="AU424" s="68" t="str">
        <f t="shared" si="104"/>
        <v>Below Average</v>
      </c>
      <c r="AV424" s="66">
        <v>113000</v>
      </c>
      <c r="AW424" s="66">
        <v>1976</v>
      </c>
      <c r="AX424" s="66" t="s">
        <v>311</v>
      </c>
    </row>
    <row r="425" spans="1:50" customFormat="1" x14ac:dyDescent="0.2">
      <c r="A425">
        <v>424</v>
      </c>
      <c r="B425" s="12" t="s">
        <v>90</v>
      </c>
      <c r="C425" s="12" t="s">
        <v>90</v>
      </c>
      <c r="D425" s="12" t="s">
        <v>91</v>
      </c>
      <c r="E425" s="22">
        <v>8</v>
      </c>
      <c r="F425" s="22" t="s">
        <v>411</v>
      </c>
      <c r="G425" s="22" t="s">
        <v>92</v>
      </c>
      <c r="H425" s="22" t="str">
        <f t="shared" si="91"/>
        <v>2Story</v>
      </c>
      <c r="I425" s="22">
        <f t="shared" si="90"/>
        <v>75.988545402704759</v>
      </c>
      <c r="J425" s="22" t="str">
        <f t="shared" si="92"/>
        <v>Above Average</v>
      </c>
      <c r="K425" s="22">
        <v>5</v>
      </c>
      <c r="L425" s="22" t="str">
        <f t="shared" si="93"/>
        <v>Low</v>
      </c>
      <c r="M425" s="22">
        <v>1998</v>
      </c>
      <c r="N425" s="22">
        <f t="shared" si="94"/>
        <v>0</v>
      </c>
      <c r="O425" s="22"/>
      <c r="P425" s="22">
        <v>1998</v>
      </c>
      <c r="Q425" s="22">
        <f t="shared" si="95"/>
        <v>0</v>
      </c>
      <c r="R425" s="23">
        <v>1470</v>
      </c>
      <c r="S425" s="23" t="s">
        <v>311</v>
      </c>
      <c r="T425" s="23" t="s">
        <v>369</v>
      </c>
      <c r="U425" s="24">
        <v>1470</v>
      </c>
      <c r="V425" s="24" t="str">
        <f t="shared" si="96"/>
        <v>no</v>
      </c>
      <c r="W425" s="24">
        <v>1160</v>
      </c>
      <c r="X425" s="24" t="str">
        <f t="shared" si="97"/>
        <v>no</v>
      </c>
      <c r="Y425" s="24" t="s">
        <v>412</v>
      </c>
      <c r="Z425" s="24">
        <f t="shared" si="98"/>
        <v>1</v>
      </c>
      <c r="AA425" s="24">
        <v>2630</v>
      </c>
      <c r="AB425" s="24" t="s">
        <v>311</v>
      </c>
      <c r="AC425" s="24" t="s">
        <v>369</v>
      </c>
      <c r="AD425" s="25">
        <v>1</v>
      </c>
      <c r="AE425" s="25">
        <v>0</v>
      </c>
      <c r="AF425" s="25">
        <v>2</v>
      </c>
      <c r="AG425" s="25">
        <v>1</v>
      </c>
      <c r="AH425" s="25">
        <v>4</v>
      </c>
      <c r="AI425" s="25" t="s">
        <v>414</v>
      </c>
      <c r="AJ425" s="57">
        <v>8</v>
      </c>
      <c r="AK425" s="57" t="str">
        <f t="shared" si="99"/>
        <v>More</v>
      </c>
      <c r="AL425" s="57" t="s">
        <v>97</v>
      </c>
      <c r="AM425" s="57" t="str">
        <f t="shared" si="100"/>
        <v>High</v>
      </c>
      <c r="AN425" s="62">
        <v>3</v>
      </c>
      <c r="AO425" s="62" t="str">
        <f t="shared" si="101"/>
        <v>More</v>
      </c>
      <c r="AP425" s="62">
        <v>696</v>
      </c>
      <c r="AQ425" s="62" t="str">
        <f t="shared" si="102"/>
        <v>no</v>
      </c>
      <c r="AR425" s="62" t="str">
        <f t="shared" si="103"/>
        <v>Above Average</v>
      </c>
      <c r="AS425" s="64">
        <v>1</v>
      </c>
      <c r="AT425" s="68">
        <v>76.829268292682926</v>
      </c>
      <c r="AU425" s="68" t="str">
        <f t="shared" si="104"/>
        <v>Above Average</v>
      </c>
      <c r="AV425" s="66">
        <v>315000</v>
      </c>
      <c r="AW425" s="66">
        <v>4100</v>
      </c>
      <c r="AX425" s="66" t="s">
        <v>311</v>
      </c>
    </row>
    <row r="426" spans="1:50" customFormat="1" x14ac:dyDescent="0.2">
      <c r="A426">
        <v>425</v>
      </c>
      <c r="B426" s="12" t="s">
        <v>90</v>
      </c>
      <c r="C426" s="12" t="s">
        <v>90</v>
      </c>
      <c r="D426" s="12" t="s">
        <v>91</v>
      </c>
      <c r="E426" s="22">
        <v>6</v>
      </c>
      <c r="F426" s="22" t="s">
        <v>195</v>
      </c>
      <c r="G426" s="22" t="s">
        <v>115</v>
      </c>
      <c r="H426" s="22" t="str">
        <f t="shared" si="91"/>
        <v>1Story</v>
      </c>
      <c r="I426" s="22">
        <f t="shared" si="90"/>
        <v>69.182127006168557</v>
      </c>
      <c r="J426" s="22" t="str">
        <f t="shared" si="92"/>
        <v>Below Average</v>
      </c>
      <c r="K426" s="22">
        <v>5</v>
      </c>
      <c r="L426" s="22" t="str">
        <f t="shared" si="93"/>
        <v>Low</v>
      </c>
      <c r="M426" s="22">
        <v>1956</v>
      </c>
      <c r="N426" s="22">
        <f t="shared" si="94"/>
        <v>0</v>
      </c>
      <c r="O426" s="22"/>
      <c r="P426" s="22">
        <v>1956</v>
      </c>
      <c r="Q426" s="22">
        <f t="shared" si="95"/>
        <v>1</v>
      </c>
      <c r="R426" s="23">
        <v>1196</v>
      </c>
      <c r="S426" s="23" t="s">
        <v>311</v>
      </c>
      <c r="T426" s="23" t="s">
        <v>369</v>
      </c>
      <c r="U426" s="24">
        <v>1196</v>
      </c>
      <c r="V426" s="24" t="str">
        <f t="shared" si="96"/>
        <v>no</v>
      </c>
      <c r="W426" s="24">
        <v>0</v>
      </c>
      <c r="X426" s="24" t="str">
        <f t="shared" si="97"/>
        <v>no</v>
      </c>
      <c r="Y426" s="24" t="s">
        <v>413</v>
      </c>
      <c r="Z426" s="24">
        <f t="shared" si="98"/>
        <v>1</v>
      </c>
      <c r="AA426" s="24">
        <v>1196</v>
      </c>
      <c r="AB426" s="24" t="s">
        <v>311</v>
      </c>
      <c r="AC426" s="24" t="s">
        <v>370</v>
      </c>
      <c r="AD426" s="25">
        <v>1</v>
      </c>
      <c r="AE426" s="25">
        <v>0</v>
      </c>
      <c r="AF426" s="25">
        <v>1</v>
      </c>
      <c r="AG426" s="25">
        <v>0</v>
      </c>
      <c r="AH426" s="25">
        <v>2</v>
      </c>
      <c r="AI426" s="25" t="s">
        <v>415</v>
      </c>
      <c r="AJ426" s="57">
        <v>6</v>
      </c>
      <c r="AK426" s="57" t="str">
        <f t="shared" si="99"/>
        <v>More</v>
      </c>
      <c r="AL426" s="57" t="s">
        <v>98</v>
      </c>
      <c r="AM426" s="57" t="str">
        <f t="shared" si="100"/>
        <v>Low</v>
      </c>
      <c r="AN426" s="62">
        <v>1</v>
      </c>
      <c r="AO426" s="62" t="str">
        <f t="shared" si="101"/>
        <v>Less</v>
      </c>
      <c r="AP426" s="62">
        <v>297</v>
      </c>
      <c r="AQ426" s="62" t="str">
        <f t="shared" si="102"/>
        <v>no</v>
      </c>
      <c r="AR426" s="62" t="str">
        <f t="shared" si="103"/>
        <v>Below Average</v>
      </c>
      <c r="AS426" s="64">
        <v>1</v>
      </c>
      <c r="AT426" s="68">
        <v>58.110367892976591</v>
      </c>
      <c r="AU426" s="68" t="str">
        <f t="shared" si="104"/>
        <v>Below Average</v>
      </c>
      <c r="AV426" s="66">
        <v>139000</v>
      </c>
      <c r="AW426" s="66">
        <v>2392</v>
      </c>
      <c r="AX426" s="66" t="s">
        <v>311</v>
      </c>
    </row>
    <row r="427" spans="1:50" customFormat="1" x14ac:dyDescent="0.2">
      <c r="A427">
        <v>426</v>
      </c>
      <c r="B427" s="12" t="s">
        <v>90</v>
      </c>
      <c r="C427" s="12" t="s">
        <v>90</v>
      </c>
      <c r="D427" s="12" t="s">
        <v>91</v>
      </c>
      <c r="E427" s="22">
        <v>7</v>
      </c>
      <c r="F427" s="22" t="s">
        <v>411</v>
      </c>
      <c r="G427" s="22" t="s">
        <v>92</v>
      </c>
      <c r="H427" s="22" t="str">
        <f t="shared" si="91"/>
        <v>2Story</v>
      </c>
      <c r="I427" s="22">
        <f t="shared" si="90"/>
        <v>75.988545402704759</v>
      </c>
      <c r="J427" s="22" t="str">
        <f t="shared" si="92"/>
        <v>Above Average</v>
      </c>
      <c r="K427" s="22">
        <v>8</v>
      </c>
      <c r="L427" s="22" t="str">
        <f t="shared" si="93"/>
        <v>High</v>
      </c>
      <c r="M427" s="22">
        <v>1946</v>
      </c>
      <c r="N427" s="22">
        <f t="shared" si="94"/>
        <v>1</v>
      </c>
      <c r="O427" s="22"/>
      <c r="P427" s="22">
        <v>1992</v>
      </c>
      <c r="Q427" s="22">
        <f t="shared" si="95"/>
        <v>0</v>
      </c>
      <c r="R427" s="23">
        <v>651</v>
      </c>
      <c r="S427" s="23" t="s">
        <v>311</v>
      </c>
      <c r="T427" s="23" t="s">
        <v>370</v>
      </c>
      <c r="U427" s="24">
        <v>707</v>
      </c>
      <c r="V427" s="24" t="str">
        <f t="shared" si="96"/>
        <v>no</v>
      </c>
      <c r="W427" s="24">
        <v>682</v>
      </c>
      <c r="X427" s="24" t="str">
        <f t="shared" si="97"/>
        <v>no</v>
      </c>
      <c r="Y427" s="24" t="s">
        <v>412</v>
      </c>
      <c r="Z427" s="24">
        <f t="shared" si="98"/>
        <v>1</v>
      </c>
      <c r="AA427" s="24">
        <v>1389</v>
      </c>
      <c r="AB427" s="24" t="s">
        <v>311</v>
      </c>
      <c r="AC427" s="24" t="s">
        <v>370</v>
      </c>
      <c r="AD427" s="25">
        <v>0</v>
      </c>
      <c r="AE427" s="25">
        <v>0</v>
      </c>
      <c r="AF427" s="25">
        <v>1</v>
      </c>
      <c r="AG427" s="25">
        <v>1</v>
      </c>
      <c r="AH427" s="25">
        <v>2</v>
      </c>
      <c r="AI427" s="25" t="s">
        <v>415</v>
      </c>
      <c r="AJ427" s="57">
        <v>6</v>
      </c>
      <c r="AK427" s="57" t="str">
        <f t="shared" si="99"/>
        <v>More</v>
      </c>
      <c r="AL427" s="57" t="s">
        <v>98</v>
      </c>
      <c r="AM427" s="57" t="str">
        <f t="shared" si="100"/>
        <v>Low</v>
      </c>
      <c r="AN427" s="62">
        <v>1</v>
      </c>
      <c r="AO427" s="62" t="str">
        <f t="shared" si="101"/>
        <v>Less</v>
      </c>
      <c r="AP427" s="62">
        <v>240</v>
      </c>
      <c r="AQ427" s="62" t="str">
        <f t="shared" si="102"/>
        <v>no</v>
      </c>
      <c r="AR427" s="62" t="str">
        <f t="shared" si="103"/>
        <v>Below Average</v>
      </c>
      <c r="AS427" s="64">
        <v>2</v>
      </c>
      <c r="AT427" s="68">
        <v>66.17647058823529</v>
      </c>
      <c r="AU427" s="68" t="str">
        <f t="shared" si="104"/>
        <v>Below Average</v>
      </c>
      <c r="AV427" s="66">
        <v>135000</v>
      </c>
      <c r="AW427" s="66">
        <v>2040</v>
      </c>
      <c r="AX427" s="66" t="s">
        <v>311</v>
      </c>
    </row>
    <row r="428" spans="1:50" customFormat="1" x14ac:dyDescent="0.2">
      <c r="A428">
        <v>427</v>
      </c>
      <c r="B428" s="12" t="s">
        <v>90</v>
      </c>
      <c r="C428" s="12" t="s">
        <v>90</v>
      </c>
      <c r="D428" s="12" t="s">
        <v>91</v>
      </c>
      <c r="E428" s="22">
        <v>7</v>
      </c>
      <c r="F428" s="22" t="s">
        <v>411</v>
      </c>
      <c r="G428" s="22" t="s">
        <v>197</v>
      </c>
      <c r="H428" s="22" t="str">
        <f t="shared" si="91"/>
        <v xml:space="preserve"> </v>
      </c>
      <c r="I428" s="22">
        <f t="shared" si="90"/>
        <v>74.693515888638117</v>
      </c>
      <c r="J428" s="22" t="str">
        <f t="shared" si="92"/>
        <v>Above Average</v>
      </c>
      <c r="K428" s="22">
        <v>5</v>
      </c>
      <c r="L428" s="22" t="str">
        <f t="shared" si="93"/>
        <v>Low</v>
      </c>
      <c r="M428" s="22">
        <v>1989</v>
      </c>
      <c r="N428" s="22">
        <f t="shared" si="94"/>
        <v>0</v>
      </c>
      <c r="O428" s="22"/>
      <c r="P428" s="22">
        <v>1989</v>
      </c>
      <c r="Q428" s="22">
        <f t="shared" si="95"/>
        <v>0</v>
      </c>
      <c r="R428" s="23">
        <v>1518</v>
      </c>
      <c r="S428" s="23" t="s">
        <v>311</v>
      </c>
      <c r="T428" s="23" t="s">
        <v>369</v>
      </c>
      <c r="U428" s="24">
        <v>1644</v>
      </c>
      <c r="V428" s="24" t="str">
        <f t="shared" si="96"/>
        <v>no</v>
      </c>
      <c r="W428" s="24">
        <v>0</v>
      </c>
      <c r="X428" s="24" t="str">
        <f t="shared" si="97"/>
        <v>no</v>
      </c>
      <c r="Y428" s="24" t="s">
        <v>413</v>
      </c>
      <c r="Z428" s="24">
        <f t="shared" si="98"/>
        <v>0</v>
      </c>
      <c r="AA428" s="24">
        <v>1644</v>
      </c>
      <c r="AB428" s="24" t="s">
        <v>311</v>
      </c>
      <c r="AC428" s="24" t="s">
        <v>369</v>
      </c>
      <c r="AD428" s="25">
        <v>1</v>
      </c>
      <c r="AE428" s="25">
        <v>1</v>
      </c>
      <c r="AF428" s="25">
        <v>2</v>
      </c>
      <c r="AG428" s="25">
        <v>0</v>
      </c>
      <c r="AH428" s="25">
        <v>4</v>
      </c>
      <c r="AI428" s="25" t="s">
        <v>414</v>
      </c>
      <c r="AJ428" s="57">
        <v>5</v>
      </c>
      <c r="AK428" s="57" t="str">
        <f t="shared" si="99"/>
        <v>Less</v>
      </c>
      <c r="AL428" s="57" t="s">
        <v>97</v>
      </c>
      <c r="AM428" s="57" t="str">
        <f t="shared" si="100"/>
        <v>High</v>
      </c>
      <c r="AN428" s="62">
        <v>2</v>
      </c>
      <c r="AO428" s="62" t="str">
        <f t="shared" si="101"/>
        <v>More</v>
      </c>
      <c r="AP428" s="62">
        <v>569</v>
      </c>
      <c r="AQ428" s="62" t="str">
        <f t="shared" si="102"/>
        <v>no</v>
      </c>
      <c r="AR428" s="62" t="str">
        <f t="shared" si="103"/>
        <v>Above Average</v>
      </c>
      <c r="AS428" s="64">
        <v>1</v>
      </c>
      <c r="AT428" s="68">
        <v>86.970271979759644</v>
      </c>
      <c r="AU428" s="68" t="str">
        <f t="shared" si="104"/>
        <v>Above Average</v>
      </c>
      <c r="AV428" s="66">
        <v>275000</v>
      </c>
      <c r="AW428" s="66">
        <v>3162</v>
      </c>
      <c r="AX428" s="66" t="s">
        <v>311</v>
      </c>
    </row>
    <row r="429" spans="1:50" customFormat="1" x14ac:dyDescent="0.2">
      <c r="A429">
        <v>428</v>
      </c>
      <c r="B429" s="12" t="s">
        <v>90</v>
      </c>
      <c r="C429" s="12" t="s">
        <v>90</v>
      </c>
      <c r="D429" s="12" t="s">
        <v>91</v>
      </c>
      <c r="E429" s="22">
        <v>4</v>
      </c>
      <c r="F429" s="22" t="s">
        <v>195</v>
      </c>
      <c r="G429" s="22" t="s">
        <v>115</v>
      </c>
      <c r="H429" s="22" t="str">
        <f t="shared" si="91"/>
        <v>1Story</v>
      </c>
      <c r="I429" s="22">
        <f t="shared" si="90"/>
        <v>69.182127006168557</v>
      </c>
      <c r="J429" s="22" t="str">
        <f t="shared" si="92"/>
        <v>Below Average</v>
      </c>
      <c r="K429" s="22">
        <v>6</v>
      </c>
      <c r="L429" s="22" t="str">
        <f t="shared" si="93"/>
        <v>High</v>
      </c>
      <c r="M429" s="22">
        <v>1957</v>
      </c>
      <c r="N429" s="22">
        <f t="shared" si="94"/>
        <v>0</v>
      </c>
      <c r="O429" s="22"/>
      <c r="P429" s="22">
        <v>1957</v>
      </c>
      <c r="Q429" s="22">
        <f t="shared" si="95"/>
        <v>1</v>
      </c>
      <c r="R429" s="23">
        <v>907</v>
      </c>
      <c r="S429" s="23" t="s">
        <v>311</v>
      </c>
      <c r="T429" s="23" t="s">
        <v>370</v>
      </c>
      <c r="U429" s="24">
        <v>907</v>
      </c>
      <c r="V429" s="24" t="str">
        <f t="shared" si="96"/>
        <v>no</v>
      </c>
      <c r="W429" s="24">
        <v>0</v>
      </c>
      <c r="X429" s="24" t="str">
        <f t="shared" si="97"/>
        <v>no</v>
      </c>
      <c r="Y429" s="24" t="s">
        <v>413</v>
      </c>
      <c r="Z429" s="24">
        <f t="shared" si="98"/>
        <v>1</v>
      </c>
      <c r="AA429" s="24">
        <v>907</v>
      </c>
      <c r="AB429" s="24" t="s">
        <v>311</v>
      </c>
      <c r="AC429" s="24" t="s">
        <v>370</v>
      </c>
      <c r="AD429" s="25">
        <v>0</v>
      </c>
      <c r="AE429" s="25">
        <v>0</v>
      </c>
      <c r="AF429" s="25">
        <v>1</v>
      </c>
      <c r="AG429" s="25">
        <v>0</v>
      </c>
      <c r="AH429" s="25">
        <v>1</v>
      </c>
      <c r="AI429" s="25" t="s">
        <v>415</v>
      </c>
      <c r="AJ429" s="57">
        <v>5</v>
      </c>
      <c r="AK429" s="57" t="str">
        <f t="shared" si="99"/>
        <v>Less</v>
      </c>
      <c r="AL429" s="57" t="s">
        <v>98</v>
      </c>
      <c r="AM429" s="57" t="str">
        <f t="shared" si="100"/>
        <v>Low</v>
      </c>
      <c r="AN429" s="62">
        <v>1</v>
      </c>
      <c r="AO429" s="62" t="str">
        <f t="shared" si="101"/>
        <v>Less</v>
      </c>
      <c r="AP429" s="62">
        <v>352</v>
      </c>
      <c r="AQ429" s="62" t="str">
        <f t="shared" si="102"/>
        <v>no</v>
      </c>
      <c r="AR429" s="62" t="str">
        <f t="shared" si="103"/>
        <v>Below Average</v>
      </c>
      <c r="AS429" s="64">
        <v>0</v>
      </c>
      <c r="AT429" s="68">
        <v>60.092613009922822</v>
      </c>
      <c r="AU429" s="68" t="str">
        <f t="shared" si="104"/>
        <v>Below Average</v>
      </c>
      <c r="AV429" s="66">
        <v>109008</v>
      </c>
      <c r="AW429" s="66">
        <v>1814</v>
      </c>
      <c r="AX429" s="66" t="s">
        <v>311</v>
      </c>
    </row>
    <row r="430" spans="1:50" customFormat="1" x14ac:dyDescent="0.2">
      <c r="A430">
        <v>429</v>
      </c>
      <c r="B430" s="12" t="s">
        <v>90</v>
      </c>
      <c r="C430" s="12" t="s">
        <v>90</v>
      </c>
      <c r="D430" s="12" t="s">
        <v>91</v>
      </c>
      <c r="E430" s="22">
        <v>7</v>
      </c>
      <c r="F430" s="22" t="s">
        <v>411</v>
      </c>
      <c r="G430" s="22" t="s">
        <v>115</v>
      </c>
      <c r="H430" s="22" t="str">
        <f t="shared" si="91"/>
        <v>1Story</v>
      </c>
      <c r="I430" s="22">
        <f t="shared" si="90"/>
        <v>69.182127006168557</v>
      </c>
      <c r="J430" s="22" t="str">
        <f t="shared" si="92"/>
        <v>Below Average</v>
      </c>
      <c r="K430" s="22">
        <v>5</v>
      </c>
      <c r="L430" s="22" t="str">
        <f t="shared" si="93"/>
        <v>Low</v>
      </c>
      <c r="M430" s="22">
        <v>2007</v>
      </c>
      <c r="N430" s="22">
        <f t="shared" si="94"/>
        <v>0</v>
      </c>
      <c r="O430" s="22"/>
      <c r="P430" s="22">
        <v>2007</v>
      </c>
      <c r="Q430" s="22">
        <f t="shared" si="95"/>
        <v>0</v>
      </c>
      <c r="R430" s="23">
        <v>1208</v>
      </c>
      <c r="S430" s="23" t="s">
        <v>311</v>
      </c>
      <c r="T430" s="23" t="s">
        <v>369</v>
      </c>
      <c r="U430" s="24">
        <v>1208</v>
      </c>
      <c r="V430" s="24" t="str">
        <f t="shared" si="96"/>
        <v>no</v>
      </c>
      <c r="W430" s="24">
        <v>0</v>
      </c>
      <c r="X430" s="24" t="str">
        <f t="shared" si="97"/>
        <v>no</v>
      </c>
      <c r="Y430" s="24" t="s">
        <v>413</v>
      </c>
      <c r="Z430" s="24">
        <f t="shared" si="98"/>
        <v>1</v>
      </c>
      <c r="AA430" s="24">
        <v>1208</v>
      </c>
      <c r="AB430" s="24" t="s">
        <v>311</v>
      </c>
      <c r="AC430" s="24" t="s">
        <v>370</v>
      </c>
      <c r="AD430" s="25">
        <v>1</v>
      </c>
      <c r="AE430" s="25">
        <v>0</v>
      </c>
      <c r="AF430" s="25">
        <v>2</v>
      </c>
      <c r="AG430" s="25">
        <v>0</v>
      </c>
      <c r="AH430" s="25">
        <v>3</v>
      </c>
      <c r="AI430" s="25" t="s">
        <v>414</v>
      </c>
      <c r="AJ430" s="57">
        <v>6</v>
      </c>
      <c r="AK430" s="57" t="str">
        <f t="shared" si="99"/>
        <v>More</v>
      </c>
      <c r="AL430" s="57" t="s">
        <v>97</v>
      </c>
      <c r="AM430" s="57" t="str">
        <f t="shared" si="100"/>
        <v>High</v>
      </c>
      <c r="AN430" s="62">
        <v>2</v>
      </c>
      <c r="AO430" s="62" t="str">
        <f t="shared" si="101"/>
        <v>More</v>
      </c>
      <c r="AP430" s="62">
        <v>628</v>
      </c>
      <c r="AQ430" s="62" t="str">
        <f t="shared" si="102"/>
        <v>no</v>
      </c>
      <c r="AR430" s="62" t="str">
        <f t="shared" si="103"/>
        <v>Above Average</v>
      </c>
      <c r="AS430" s="64">
        <v>0</v>
      </c>
      <c r="AT430" s="68">
        <v>80.877483443708613</v>
      </c>
      <c r="AU430" s="68" t="str">
        <f t="shared" si="104"/>
        <v>Above Average</v>
      </c>
      <c r="AV430" s="66">
        <v>195400</v>
      </c>
      <c r="AW430" s="66">
        <v>2416</v>
      </c>
      <c r="AX430" s="66" t="s">
        <v>311</v>
      </c>
    </row>
    <row r="431" spans="1:50" customFormat="1" x14ac:dyDescent="0.2">
      <c r="A431">
        <v>430</v>
      </c>
      <c r="B431" s="12" t="s">
        <v>90</v>
      </c>
      <c r="C431" s="12" t="s">
        <v>90</v>
      </c>
      <c r="D431" s="12" t="s">
        <v>91</v>
      </c>
      <c r="E431" s="22">
        <v>6</v>
      </c>
      <c r="F431" s="22" t="s">
        <v>195</v>
      </c>
      <c r="G431" s="22" t="s">
        <v>115</v>
      </c>
      <c r="H431" s="22" t="str">
        <f t="shared" si="91"/>
        <v>1Story</v>
      </c>
      <c r="I431" s="22">
        <f t="shared" si="90"/>
        <v>69.182127006168557</v>
      </c>
      <c r="J431" s="22" t="str">
        <f t="shared" si="92"/>
        <v>Below Average</v>
      </c>
      <c r="K431" s="22">
        <v>5</v>
      </c>
      <c r="L431" s="22" t="str">
        <f t="shared" si="93"/>
        <v>Low</v>
      </c>
      <c r="M431" s="22">
        <v>1988</v>
      </c>
      <c r="N431" s="22">
        <f t="shared" si="94"/>
        <v>0</v>
      </c>
      <c r="O431" s="22"/>
      <c r="P431" s="22">
        <v>1988</v>
      </c>
      <c r="Q431" s="22">
        <f t="shared" si="95"/>
        <v>0</v>
      </c>
      <c r="R431" s="23">
        <v>1392</v>
      </c>
      <c r="S431" s="23" t="s">
        <v>311</v>
      </c>
      <c r="T431" s="23" t="s">
        <v>369</v>
      </c>
      <c r="U431" s="24">
        <v>1412</v>
      </c>
      <c r="V431" s="24" t="str">
        <f t="shared" si="96"/>
        <v>no</v>
      </c>
      <c r="W431" s="24">
        <v>0</v>
      </c>
      <c r="X431" s="24" t="str">
        <f t="shared" si="97"/>
        <v>no</v>
      </c>
      <c r="Y431" s="24" t="s">
        <v>413</v>
      </c>
      <c r="Z431" s="24">
        <f t="shared" si="98"/>
        <v>0</v>
      </c>
      <c r="AA431" s="24">
        <v>1412</v>
      </c>
      <c r="AB431" s="24" t="s">
        <v>311</v>
      </c>
      <c r="AC431" s="24" t="s">
        <v>370</v>
      </c>
      <c r="AD431" s="25">
        <v>1</v>
      </c>
      <c r="AE431" s="25">
        <v>0</v>
      </c>
      <c r="AF431" s="25">
        <v>2</v>
      </c>
      <c r="AG431" s="25">
        <v>0</v>
      </c>
      <c r="AH431" s="25">
        <v>3</v>
      </c>
      <c r="AI431" s="25" t="s">
        <v>414</v>
      </c>
      <c r="AJ431" s="57">
        <v>6</v>
      </c>
      <c r="AK431" s="57" t="str">
        <f t="shared" si="99"/>
        <v>More</v>
      </c>
      <c r="AL431" s="57" t="s">
        <v>97</v>
      </c>
      <c r="AM431" s="57" t="str">
        <f t="shared" si="100"/>
        <v>High</v>
      </c>
      <c r="AN431" s="62">
        <v>2</v>
      </c>
      <c r="AO431" s="62" t="str">
        <f t="shared" si="101"/>
        <v>More</v>
      </c>
      <c r="AP431" s="62">
        <v>576</v>
      </c>
      <c r="AQ431" s="62" t="str">
        <f t="shared" si="102"/>
        <v>no</v>
      </c>
      <c r="AR431" s="62" t="str">
        <f t="shared" si="103"/>
        <v>Above Average</v>
      </c>
      <c r="AS431" s="64">
        <v>1</v>
      </c>
      <c r="AT431" s="68">
        <v>62.410841654778885</v>
      </c>
      <c r="AU431" s="68" t="str">
        <f t="shared" si="104"/>
        <v>Below Average</v>
      </c>
      <c r="AV431" s="66">
        <v>175000</v>
      </c>
      <c r="AW431" s="66">
        <v>2804</v>
      </c>
      <c r="AX431" s="66" t="s">
        <v>311</v>
      </c>
    </row>
    <row r="432" spans="1:50" customFormat="1" x14ac:dyDescent="0.2">
      <c r="A432">
        <v>431</v>
      </c>
      <c r="B432" s="12" t="s">
        <v>90</v>
      </c>
      <c r="C432" s="12" t="s">
        <v>90</v>
      </c>
      <c r="D432" s="12" t="s">
        <v>198</v>
      </c>
      <c r="E432" s="22">
        <v>6</v>
      </c>
      <c r="F432" s="22" t="s">
        <v>195</v>
      </c>
      <c r="G432" s="22" t="s">
        <v>92</v>
      </c>
      <c r="H432" s="22" t="str">
        <f t="shared" si="91"/>
        <v>2Story</v>
      </c>
      <c r="I432" s="22">
        <f t="shared" si="90"/>
        <v>75.988545402704759</v>
      </c>
      <c r="J432" s="22" t="str">
        <f t="shared" si="92"/>
        <v>Above Average</v>
      </c>
      <c r="K432" s="22">
        <v>5</v>
      </c>
      <c r="L432" s="22" t="str">
        <f t="shared" si="93"/>
        <v>Low</v>
      </c>
      <c r="M432" s="22">
        <v>1971</v>
      </c>
      <c r="N432" s="22">
        <f t="shared" si="94"/>
        <v>0</v>
      </c>
      <c r="O432" s="22"/>
      <c r="P432" s="22">
        <v>1971</v>
      </c>
      <c r="Q432" s="22">
        <f t="shared" si="95"/>
        <v>0</v>
      </c>
      <c r="R432" s="23">
        <v>483</v>
      </c>
      <c r="S432" s="23" t="s">
        <v>311</v>
      </c>
      <c r="T432" s="23" t="s">
        <v>370</v>
      </c>
      <c r="U432" s="24">
        <v>483</v>
      </c>
      <c r="V432" s="24" t="str">
        <f t="shared" si="96"/>
        <v>no</v>
      </c>
      <c r="W432" s="24">
        <v>504</v>
      </c>
      <c r="X432" s="24" t="str">
        <f t="shared" si="97"/>
        <v>no</v>
      </c>
      <c r="Y432" s="24" t="s">
        <v>412</v>
      </c>
      <c r="Z432" s="24">
        <f t="shared" si="98"/>
        <v>0</v>
      </c>
      <c r="AA432" s="24">
        <v>987</v>
      </c>
      <c r="AB432" s="24" t="s">
        <v>311</v>
      </c>
      <c r="AC432" s="24" t="s">
        <v>370</v>
      </c>
      <c r="AD432" s="25">
        <v>0</v>
      </c>
      <c r="AE432" s="25">
        <v>0</v>
      </c>
      <c r="AF432" s="25">
        <v>1</v>
      </c>
      <c r="AG432" s="25">
        <v>1</v>
      </c>
      <c r="AH432" s="25">
        <v>2</v>
      </c>
      <c r="AI432" s="25" t="s">
        <v>415</v>
      </c>
      <c r="AJ432" s="57">
        <v>4</v>
      </c>
      <c r="AK432" s="57" t="str">
        <f t="shared" si="99"/>
        <v>Less</v>
      </c>
      <c r="AL432" s="57" t="s">
        <v>98</v>
      </c>
      <c r="AM432" s="57" t="str">
        <f t="shared" si="100"/>
        <v>Low</v>
      </c>
      <c r="AN432" s="62">
        <v>1</v>
      </c>
      <c r="AO432" s="62" t="str">
        <f t="shared" si="101"/>
        <v>Less</v>
      </c>
      <c r="AP432" s="62">
        <v>264</v>
      </c>
      <c r="AQ432" s="62" t="str">
        <f t="shared" si="102"/>
        <v>no</v>
      </c>
      <c r="AR432" s="62" t="str">
        <f t="shared" si="103"/>
        <v>Below Average</v>
      </c>
      <c r="AS432" s="64">
        <v>0</v>
      </c>
      <c r="AT432" s="68">
        <v>58.095238095238095</v>
      </c>
      <c r="AU432" s="68" t="str">
        <f t="shared" si="104"/>
        <v>Below Average</v>
      </c>
      <c r="AV432" s="66">
        <v>85400</v>
      </c>
      <c r="AW432" s="66">
        <v>1470</v>
      </c>
      <c r="AX432" s="66" t="s">
        <v>311</v>
      </c>
    </row>
    <row r="433" spans="1:50" customFormat="1" x14ac:dyDescent="0.2">
      <c r="A433">
        <v>432</v>
      </c>
      <c r="B433" s="12" t="s">
        <v>114</v>
      </c>
      <c r="C433" s="12" t="s">
        <v>90</v>
      </c>
      <c r="D433" s="12" t="s">
        <v>91</v>
      </c>
      <c r="E433" s="22">
        <v>6</v>
      </c>
      <c r="F433" s="22" t="s">
        <v>195</v>
      </c>
      <c r="G433" s="22" t="s">
        <v>132</v>
      </c>
      <c r="H433" s="22" t="str">
        <f t="shared" si="91"/>
        <v>1Story</v>
      </c>
      <c r="I433" s="22">
        <f t="shared" si="90"/>
        <v>59.315963337771507</v>
      </c>
      <c r="J433" s="22" t="str">
        <f t="shared" si="92"/>
        <v>Below Average</v>
      </c>
      <c r="K433" s="22">
        <v>7</v>
      </c>
      <c r="L433" s="22" t="str">
        <f t="shared" si="93"/>
        <v>High</v>
      </c>
      <c r="M433" s="22">
        <v>1920</v>
      </c>
      <c r="N433" s="22">
        <f t="shared" si="94"/>
        <v>1</v>
      </c>
      <c r="O433" s="22"/>
      <c r="P433" s="22">
        <v>1998</v>
      </c>
      <c r="Q433" s="22">
        <f t="shared" si="95"/>
        <v>0</v>
      </c>
      <c r="R433" s="23">
        <v>901</v>
      </c>
      <c r="S433" s="23" t="s">
        <v>311</v>
      </c>
      <c r="T433" s="23" t="s">
        <v>370</v>
      </c>
      <c r="U433" s="24">
        <v>1088</v>
      </c>
      <c r="V433" s="24" t="str">
        <f t="shared" si="96"/>
        <v>no</v>
      </c>
      <c r="W433" s="24">
        <v>110</v>
      </c>
      <c r="X433" s="24" t="str">
        <f t="shared" si="97"/>
        <v>no</v>
      </c>
      <c r="Y433" s="24" t="s">
        <v>412</v>
      </c>
      <c r="Z433" s="24">
        <f t="shared" si="98"/>
        <v>1</v>
      </c>
      <c r="AA433" s="24">
        <v>1198</v>
      </c>
      <c r="AB433" s="24" t="s">
        <v>311</v>
      </c>
      <c r="AC433" s="24" t="s">
        <v>370</v>
      </c>
      <c r="AD433" s="25">
        <v>0</v>
      </c>
      <c r="AE433" s="25">
        <v>0</v>
      </c>
      <c r="AF433" s="25">
        <v>1</v>
      </c>
      <c r="AG433" s="25">
        <v>0</v>
      </c>
      <c r="AH433" s="25">
        <v>1</v>
      </c>
      <c r="AI433" s="25" t="s">
        <v>415</v>
      </c>
      <c r="AJ433" s="57">
        <v>7</v>
      </c>
      <c r="AK433" s="57" t="str">
        <f t="shared" si="99"/>
        <v>More</v>
      </c>
      <c r="AL433" s="57" t="s">
        <v>98</v>
      </c>
      <c r="AM433" s="57" t="str">
        <f t="shared" si="100"/>
        <v>Low</v>
      </c>
      <c r="AN433" s="62">
        <v>0</v>
      </c>
      <c r="AO433" s="62" t="str">
        <f t="shared" si="101"/>
        <v>Less</v>
      </c>
      <c r="AP433" s="62">
        <v>0</v>
      </c>
      <c r="AQ433" s="62" t="str">
        <f t="shared" si="102"/>
        <v>no</v>
      </c>
      <c r="AR433" s="62" t="str">
        <f t="shared" si="103"/>
        <v>Below Average</v>
      </c>
      <c r="AS433" s="64">
        <v>0</v>
      </c>
      <c r="AT433" s="68">
        <v>38.065745593139589</v>
      </c>
      <c r="AU433" s="68" t="str">
        <f t="shared" si="104"/>
        <v>Below Average</v>
      </c>
      <c r="AV433" s="66">
        <v>79900</v>
      </c>
      <c r="AW433" s="66">
        <v>2099</v>
      </c>
      <c r="AX433" s="66" t="s">
        <v>311</v>
      </c>
    </row>
    <row r="434" spans="1:50" customFormat="1" x14ac:dyDescent="0.2">
      <c r="A434">
        <v>433</v>
      </c>
      <c r="B434" s="12" t="s">
        <v>90</v>
      </c>
      <c r="C434" s="12" t="s">
        <v>90</v>
      </c>
      <c r="D434" s="12" t="s">
        <v>179</v>
      </c>
      <c r="E434" s="22">
        <v>5</v>
      </c>
      <c r="F434" s="22" t="s">
        <v>195</v>
      </c>
      <c r="G434" s="22" t="s">
        <v>92</v>
      </c>
      <c r="H434" s="22" t="str">
        <f t="shared" si="91"/>
        <v>2Story</v>
      </c>
      <c r="I434" s="22">
        <f t="shared" si="90"/>
        <v>75.988545402704759</v>
      </c>
      <c r="J434" s="22" t="str">
        <f t="shared" si="92"/>
        <v>Above Average</v>
      </c>
      <c r="K434" s="22">
        <v>5</v>
      </c>
      <c r="L434" s="22" t="str">
        <f t="shared" si="93"/>
        <v>Low</v>
      </c>
      <c r="M434" s="22">
        <v>1971</v>
      </c>
      <c r="N434" s="22">
        <f t="shared" si="94"/>
        <v>0</v>
      </c>
      <c r="O434" s="22"/>
      <c r="P434" s="22">
        <v>1971</v>
      </c>
      <c r="Q434" s="22">
        <f t="shared" si="95"/>
        <v>0</v>
      </c>
      <c r="R434" s="23">
        <v>765</v>
      </c>
      <c r="S434" s="23" t="s">
        <v>311</v>
      </c>
      <c r="T434" s="23" t="s">
        <v>370</v>
      </c>
      <c r="U434" s="24">
        <v>765</v>
      </c>
      <c r="V434" s="24" t="str">
        <f t="shared" si="96"/>
        <v>no</v>
      </c>
      <c r="W434" s="24">
        <v>600</v>
      </c>
      <c r="X434" s="24" t="str">
        <f t="shared" si="97"/>
        <v>no</v>
      </c>
      <c r="Y434" s="24" t="s">
        <v>412</v>
      </c>
      <c r="Z434" s="24">
        <f t="shared" si="98"/>
        <v>0</v>
      </c>
      <c r="AA434" s="24">
        <v>1365</v>
      </c>
      <c r="AB434" s="24" t="s">
        <v>311</v>
      </c>
      <c r="AC434" s="24" t="s">
        <v>370</v>
      </c>
      <c r="AD434" s="25">
        <v>1</v>
      </c>
      <c r="AE434" s="25">
        <v>0</v>
      </c>
      <c r="AF434" s="25">
        <v>1</v>
      </c>
      <c r="AG434" s="25">
        <v>1</v>
      </c>
      <c r="AH434" s="25">
        <v>3</v>
      </c>
      <c r="AI434" s="25" t="s">
        <v>414</v>
      </c>
      <c r="AJ434" s="57">
        <v>6</v>
      </c>
      <c r="AK434" s="57" t="str">
        <f t="shared" si="99"/>
        <v>More</v>
      </c>
      <c r="AL434" s="57" t="s">
        <v>98</v>
      </c>
      <c r="AM434" s="57" t="str">
        <f t="shared" si="100"/>
        <v>Low</v>
      </c>
      <c r="AN434" s="62">
        <v>2</v>
      </c>
      <c r="AO434" s="62" t="str">
        <f t="shared" si="101"/>
        <v>More</v>
      </c>
      <c r="AP434" s="62">
        <v>440</v>
      </c>
      <c r="AQ434" s="62" t="str">
        <f t="shared" si="102"/>
        <v>no</v>
      </c>
      <c r="AR434" s="62" t="str">
        <f t="shared" si="103"/>
        <v>Below Average</v>
      </c>
      <c r="AS434" s="64">
        <v>0</v>
      </c>
      <c r="AT434" s="68">
        <v>57.51173708920188</v>
      </c>
      <c r="AU434" s="68" t="str">
        <f t="shared" si="104"/>
        <v>Below Average</v>
      </c>
      <c r="AV434" s="66">
        <v>122500</v>
      </c>
      <c r="AW434" s="66">
        <v>2130</v>
      </c>
      <c r="AX434" s="66" t="s">
        <v>311</v>
      </c>
    </row>
    <row r="435" spans="1:50" customFormat="1" x14ac:dyDescent="0.2">
      <c r="A435">
        <v>434</v>
      </c>
      <c r="B435" s="12" t="s">
        <v>90</v>
      </c>
      <c r="C435" s="12" t="s">
        <v>90</v>
      </c>
      <c r="D435" s="12" t="s">
        <v>91</v>
      </c>
      <c r="E435" s="22">
        <v>6</v>
      </c>
      <c r="F435" s="22" t="s">
        <v>195</v>
      </c>
      <c r="G435" s="22" t="s">
        <v>92</v>
      </c>
      <c r="H435" s="22" t="str">
        <f t="shared" si="91"/>
        <v>2Story</v>
      </c>
      <c r="I435" s="22">
        <f t="shared" si="90"/>
        <v>75.988545402704759</v>
      </c>
      <c r="J435" s="22" t="str">
        <f t="shared" si="92"/>
        <v>Above Average</v>
      </c>
      <c r="K435" s="22">
        <v>5</v>
      </c>
      <c r="L435" s="22" t="str">
        <f t="shared" si="93"/>
        <v>Low</v>
      </c>
      <c r="M435" s="22">
        <v>1997</v>
      </c>
      <c r="N435" s="22">
        <f t="shared" si="94"/>
        <v>0</v>
      </c>
      <c r="O435" s="22"/>
      <c r="P435" s="22">
        <v>1998</v>
      </c>
      <c r="Q435" s="22">
        <f t="shared" si="95"/>
        <v>0</v>
      </c>
      <c r="R435" s="23">
        <v>926</v>
      </c>
      <c r="S435" s="23" t="s">
        <v>311</v>
      </c>
      <c r="T435" s="23" t="s">
        <v>370</v>
      </c>
      <c r="U435" s="24">
        <v>926</v>
      </c>
      <c r="V435" s="24" t="str">
        <f t="shared" si="96"/>
        <v>no</v>
      </c>
      <c r="W435" s="24">
        <v>678</v>
      </c>
      <c r="X435" s="24" t="str">
        <f t="shared" si="97"/>
        <v>no</v>
      </c>
      <c r="Y435" s="24" t="s">
        <v>412</v>
      </c>
      <c r="Z435" s="24">
        <f t="shared" si="98"/>
        <v>0</v>
      </c>
      <c r="AA435" s="24">
        <v>1604</v>
      </c>
      <c r="AB435" s="24" t="s">
        <v>311</v>
      </c>
      <c r="AC435" s="24" t="s">
        <v>369</v>
      </c>
      <c r="AD435" s="25">
        <v>0</v>
      </c>
      <c r="AE435" s="25">
        <v>0</v>
      </c>
      <c r="AF435" s="25">
        <v>2</v>
      </c>
      <c r="AG435" s="25">
        <v>1</v>
      </c>
      <c r="AH435" s="25">
        <v>3</v>
      </c>
      <c r="AI435" s="25" t="s">
        <v>414</v>
      </c>
      <c r="AJ435" s="57">
        <v>7</v>
      </c>
      <c r="AK435" s="57" t="str">
        <f t="shared" si="99"/>
        <v>More</v>
      </c>
      <c r="AL435" s="57" t="s">
        <v>98</v>
      </c>
      <c r="AM435" s="57" t="str">
        <f t="shared" si="100"/>
        <v>Low</v>
      </c>
      <c r="AN435" s="62">
        <v>2</v>
      </c>
      <c r="AO435" s="62" t="str">
        <f t="shared" si="101"/>
        <v>More</v>
      </c>
      <c r="AP435" s="62">
        <v>470</v>
      </c>
      <c r="AQ435" s="62" t="str">
        <f t="shared" si="102"/>
        <v>no</v>
      </c>
      <c r="AR435" s="62" t="str">
        <f t="shared" si="103"/>
        <v>Below Average</v>
      </c>
      <c r="AS435" s="64">
        <v>1</v>
      </c>
      <c r="AT435" s="68">
        <v>71.541501976284579</v>
      </c>
      <c r="AU435" s="68" t="str">
        <f t="shared" si="104"/>
        <v>Above Average</v>
      </c>
      <c r="AV435" s="66">
        <v>181000</v>
      </c>
      <c r="AW435" s="66">
        <v>2530</v>
      </c>
      <c r="AX435" s="66" t="s">
        <v>311</v>
      </c>
    </row>
    <row r="436" spans="1:50" customFormat="1" x14ac:dyDescent="0.2">
      <c r="A436">
        <v>435</v>
      </c>
      <c r="B436" s="12" t="s">
        <v>90</v>
      </c>
      <c r="C436" s="12" t="s">
        <v>90</v>
      </c>
      <c r="D436" s="12" t="s">
        <v>198</v>
      </c>
      <c r="E436" s="22">
        <v>4</v>
      </c>
      <c r="F436" s="22" t="s">
        <v>195</v>
      </c>
      <c r="G436" s="22" t="s">
        <v>191</v>
      </c>
      <c r="H436" s="22" t="str">
        <f t="shared" si="91"/>
        <v xml:space="preserve"> </v>
      </c>
      <c r="I436" s="22">
        <f t="shared" si="90"/>
        <v>77.818957638420983</v>
      </c>
      <c r="J436" s="22" t="str">
        <f t="shared" si="92"/>
        <v>Above Average</v>
      </c>
      <c r="K436" s="22">
        <v>7</v>
      </c>
      <c r="L436" s="22" t="str">
        <f t="shared" si="93"/>
        <v>High</v>
      </c>
      <c r="M436" s="22">
        <v>1972</v>
      </c>
      <c r="N436" s="22">
        <f t="shared" si="94"/>
        <v>0</v>
      </c>
      <c r="O436" s="22"/>
      <c r="P436" s="22">
        <v>1972</v>
      </c>
      <c r="Q436" s="22">
        <f t="shared" si="95"/>
        <v>0</v>
      </c>
      <c r="R436" s="23">
        <v>630</v>
      </c>
      <c r="S436" s="23" t="s">
        <v>311</v>
      </c>
      <c r="T436" s="23" t="s">
        <v>370</v>
      </c>
      <c r="U436" s="24">
        <v>630</v>
      </c>
      <c r="V436" s="24" t="str">
        <f t="shared" si="96"/>
        <v>no</v>
      </c>
      <c r="W436" s="24">
        <v>0</v>
      </c>
      <c r="X436" s="24" t="str">
        <f t="shared" si="97"/>
        <v>no</v>
      </c>
      <c r="Y436" s="24" t="s">
        <v>413</v>
      </c>
      <c r="Z436" s="24">
        <f t="shared" si="98"/>
        <v>1</v>
      </c>
      <c r="AA436" s="24">
        <v>630</v>
      </c>
      <c r="AB436" s="24" t="s">
        <v>311</v>
      </c>
      <c r="AC436" s="24" t="s">
        <v>370</v>
      </c>
      <c r="AD436" s="25">
        <v>1</v>
      </c>
      <c r="AE436" s="25">
        <v>0</v>
      </c>
      <c r="AF436" s="25">
        <v>1</v>
      </c>
      <c r="AG436" s="25">
        <v>0</v>
      </c>
      <c r="AH436" s="25">
        <v>2</v>
      </c>
      <c r="AI436" s="25" t="s">
        <v>415</v>
      </c>
      <c r="AJ436" s="57">
        <v>3</v>
      </c>
      <c r="AK436" s="57" t="str">
        <f t="shared" si="99"/>
        <v>Less</v>
      </c>
      <c r="AL436" s="57" t="s">
        <v>98</v>
      </c>
      <c r="AM436" s="57" t="str">
        <f t="shared" si="100"/>
        <v>Low</v>
      </c>
      <c r="AN436" s="62">
        <v>0</v>
      </c>
      <c r="AO436" s="62" t="str">
        <f t="shared" si="101"/>
        <v>Less</v>
      </c>
      <c r="AP436" s="62">
        <v>0</v>
      </c>
      <c r="AQ436" s="62" t="str">
        <f t="shared" si="102"/>
        <v>no</v>
      </c>
      <c r="AR436" s="62" t="str">
        <f t="shared" si="103"/>
        <v>Below Average</v>
      </c>
      <c r="AS436" s="64">
        <v>0</v>
      </c>
      <c r="AT436" s="68">
        <v>64.285714285714292</v>
      </c>
      <c r="AU436" s="68" t="str">
        <f t="shared" si="104"/>
        <v>Below Average</v>
      </c>
      <c r="AV436" s="66">
        <v>81000</v>
      </c>
      <c r="AW436" s="66">
        <v>1260</v>
      </c>
      <c r="AX436" s="66" t="s">
        <v>311</v>
      </c>
    </row>
    <row r="437" spans="1:50" customFormat="1" x14ac:dyDescent="0.2">
      <c r="A437">
        <v>436</v>
      </c>
      <c r="B437" s="12" t="s">
        <v>139</v>
      </c>
      <c r="C437" s="12" t="s">
        <v>90</v>
      </c>
      <c r="D437" s="12" t="s">
        <v>91</v>
      </c>
      <c r="E437" s="22">
        <v>7</v>
      </c>
      <c r="F437" s="22" t="s">
        <v>411</v>
      </c>
      <c r="G437" s="22" t="s">
        <v>92</v>
      </c>
      <c r="H437" s="22" t="str">
        <f t="shared" si="91"/>
        <v>2Story</v>
      </c>
      <c r="I437" s="22">
        <f t="shared" si="90"/>
        <v>75.988545402704759</v>
      </c>
      <c r="J437" s="22" t="str">
        <f t="shared" si="92"/>
        <v>Above Average</v>
      </c>
      <c r="K437" s="22">
        <v>6</v>
      </c>
      <c r="L437" s="22" t="str">
        <f t="shared" si="93"/>
        <v>High</v>
      </c>
      <c r="M437" s="22">
        <v>1996</v>
      </c>
      <c r="N437" s="22">
        <f t="shared" si="94"/>
        <v>0</v>
      </c>
      <c r="O437" s="22"/>
      <c r="P437" s="22">
        <v>1996</v>
      </c>
      <c r="Q437" s="22">
        <f t="shared" si="95"/>
        <v>0</v>
      </c>
      <c r="R437" s="23">
        <v>799</v>
      </c>
      <c r="S437" s="23" t="s">
        <v>311</v>
      </c>
      <c r="T437" s="23" t="s">
        <v>370</v>
      </c>
      <c r="U437" s="24">
        <v>827</v>
      </c>
      <c r="V437" s="24" t="str">
        <f t="shared" si="96"/>
        <v>no</v>
      </c>
      <c r="W437" s="24">
        <v>834</v>
      </c>
      <c r="X437" s="24" t="str">
        <f t="shared" si="97"/>
        <v>no</v>
      </c>
      <c r="Y437" s="24" t="s">
        <v>412</v>
      </c>
      <c r="Z437" s="24">
        <f t="shared" si="98"/>
        <v>0</v>
      </c>
      <c r="AA437" s="24">
        <v>1661</v>
      </c>
      <c r="AB437" s="24" t="s">
        <v>311</v>
      </c>
      <c r="AC437" s="24" t="s">
        <v>369</v>
      </c>
      <c r="AD437" s="25">
        <v>1</v>
      </c>
      <c r="AE437" s="25">
        <v>0</v>
      </c>
      <c r="AF437" s="25">
        <v>2</v>
      </c>
      <c r="AG437" s="25">
        <v>1</v>
      </c>
      <c r="AH437" s="25">
        <v>4</v>
      </c>
      <c r="AI437" s="25" t="s">
        <v>414</v>
      </c>
      <c r="AJ437" s="57">
        <v>6</v>
      </c>
      <c r="AK437" s="57" t="str">
        <f t="shared" si="99"/>
        <v>More</v>
      </c>
      <c r="AL437" s="57" t="s">
        <v>97</v>
      </c>
      <c r="AM437" s="57" t="str">
        <f t="shared" si="100"/>
        <v>High</v>
      </c>
      <c r="AN437" s="62">
        <v>2</v>
      </c>
      <c r="AO437" s="62" t="str">
        <f t="shared" si="101"/>
        <v>More</v>
      </c>
      <c r="AP437" s="62">
        <v>550</v>
      </c>
      <c r="AQ437" s="62" t="str">
        <f t="shared" si="102"/>
        <v>no</v>
      </c>
      <c r="AR437" s="62" t="str">
        <f t="shared" si="103"/>
        <v>Above Average</v>
      </c>
      <c r="AS437" s="64">
        <v>1</v>
      </c>
      <c r="AT437" s="68">
        <v>86.17886178861788</v>
      </c>
      <c r="AU437" s="68" t="str">
        <f t="shared" si="104"/>
        <v>Above Average</v>
      </c>
      <c r="AV437" s="66">
        <v>212000</v>
      </c>
      <c r="AW437" s="66">
        <v>2460</v>
      </c>
      <c r="AX437" s="66" t="s">
        <v>311</v>
      </c>
    </row>
    <row r="438" spans="1:50" customFormat="1" x14ac:dyDescent="0.2">
      <c r="A438">
        <v>437</v>
      </c>
      <c r="B438" s="12" t="s">
        <v>90</v>
      </c>
      <c r="C438" s="12" t="s">
        <v>90</v>
      </c>
      <c r="D438" s="12" t="s">
        <v>91</v>
      </c>
      <c r="E438" s="22">
        <v>6</v>
      </c>
      <c r="F438" s="22" t="s">
        <v>195</v>
      </c>
      <c r="G438" s="22" t="s">
        <v>132</v>
      </c>
      <c r="H438" s="22" t="str">
        <f t="shared" si="91"/>
        <v>1Story</v>
      </c>
      <c r="I438" s="22">
        <f t="shared" si="90"/>
        <v>59.315963337771507</v>
      </c>
      <c r="J438" s="22" t="str">
        <f t="shared" si="92"/>
        <v>Below Average</v>
      </c>
      <c r="K438" s="22">
        <v>8</v>
      </c>
      <c r="L438" s="22" t="str">
        <f t="shared" si="93"/>
        <v>High</v>
      </c>
      <c r="M438" s="22">
        <v>1920</v>
      </c>
      <c r="N438" s="22">
        <f t="shared" si="94"/>
        <v>1</v>
      </c>
      <c r="O438" s="22"/>
      <c r="P438" s="22">
        <v>1950</v>
      </c>
      <c r="Q438" s="22">
        <f t="shared" si="95"/>
        <v>1</v>
      </c>
      <c r="R438" s="23">
        <v>648</v>
      </c>
      <c r="S438" s="23" t="s">
        <v>311</v>
      </c>
      <c r="T438" s="23" t="s">
        <v>370</v>
      </c>
      <c r="U438" s="24">
        <v>734</v>
      </c>
      <c r="V438" s="24" t="str">
        <f t="shared" si="96"/>
        <v>no</v>
      </c>
      <c r="W438" s="24">
        <v>384</v>
      </c>
      <c r="X438" s="24" t="str">
        <f t="shared" si="97"/>
        <v>no</v>
      </c>
      <c r="Y438" s="24" t="s">
        <v>412</v>
      </c>
      <c r="Z438" s="24">
        <f t="shared" si="98"/>
        <v>1</v>
      </c>
      <c r="AA438" s="24">
        <v>1118</v>
      </c>
      <c r="AB438" s="24" t="s">
        <v>311</v>
      </c>
      <c r="AC438" s="24" t="s">
        <v>370</v>
      </c>
      <c r="AD438" s="25">
        <v>0</v>
      </c>
      <c r="AE438" s="25">
        <v>0</v>
      </c>
      <c r="AF438" s="25">
        <v>1</v>
      </c>
      <c r="AG438" s="25">
        <v>0</v>
      </c>
      <c r="AH438" s="25">
        <v>1</v>
      </c>
      <c r="AI438" s="25" t="s">
        <v>415</v>
      </c>
      <c r="AJ438" s="57">
        <v>6</v>
      </c>
      <c r="AK438" s="57" t="str">
        <f t="shared" si="99"/>
        <v>More</v>
      </c>
      <c r="AL438" s="57" t="s">
        <v>98</v>
      </c>
      <c r="AM438" s="57" t="str">
        <f t="shared" si="100"/>
        <v>Low</v>
      </c>
      <c r="AN438" s="62">
        <v>2</v>
      </c>
      <c r="AO438" s="62" t="str">
        <f t="shared" si="101"/>
        <v>More</v>
      </c>
      <c r="AP438" s="62">
        <v>440</v>
      </c>
      <c r="AQ438" s="62" t="str">
        <f t="shared" si="102"/>
        <v>no</v>
      </c>
      <c r="AR438" s="62" t="str">
        <f t="shared" si="103"/>
        <v>Below Average</v>
      </c>
      <c r="AS438" s="64">
        <v>0</v>
      </c>
      <c r="AT438" s="68">
        <v>65.685164212910536</v>
      </c>
      <c r="AU438" s="68" t="str">
        <f t="shared" si="104"/>
        <v>Below Average</v>
      </c>
      <c r="AV438" s="66">
        <v>116000</v>
      </c>
      <c r="AW438" s="66">
        <v>1766</v>
      </c>
      <c r="AX438" s="66" t="s">
        <v>311</v>
      </c>
    </row>
    <row r="439" spans="1:50" customFormat="1" x14ac:dyDescent="0.2">
      <c r="A439">
        <v>438</v>
      </c>
      <c r="B439" s="12" t="s">
        <v>90</v>
      </c>
      <c r="C439" s="12" t="s">
        <v>90</v>
      </c>
      <c r="D439" s="12" t="s">
        <v>91</v>
      </c>
      <c r="E439" s="22">
        <v>6</v>
      </c>
      <c r="F439" s="22" t="s">
        <v>195</v>
      </c>
      <c r="G439" s="22" t="s">
        <v>150</v>
      </c>
      <c r="H439" s="22" t="str">
        <f t="shared" si="91"/>
        <v>1Story</v>
      </c>
      <c r="I439" s="22">
        <f t="shared" si="90"/>
        <v>64.474868918559224</v>
      </c>
      <c r="J439" s="22" t="str">
        <f t="shared" si="92"/>
        <v>Below Average</v>
      </c>
      <c r="K439" s="22">
        <v>7</v>
      </c>
      <c r="L439" s="22" t="str">
        <f t="shared" si="93"/>
        <v>High</v>
      </c>
      <c r="M439" s="22">
        <v>1926</v>
      </c>
      <c r="N439" s="22">
        <f t="shared" si="94"/>
        <v>1</v>
      </c>
      <c r="O439" s="22"/>
      <c r="P439" s="22">
        <v>2004</v>
      </c>
      <c r="Q439" s="22">
        <f t="shared" si="95"/>
        <v>0</v>
      </c>
      <c r="R439" s="23">
        <v>884</v>
      </c>
      <c r="S439" s="23" t="s">
        <v>311</v>
      </c>
      <c r="T439" s="23" t="s">
        <v>370</v>
      </c>
      <c r="U439" s="24">
        <v>904</v>
      </c>
      <c r="V439" s="24" t="str">
        <f t="shared" si="96"/>
        <v>no</v>
      </c>
      <c r="W439" s="24">
        <v>0</v>
      </c>
      <c r="X439" s="24" t="str">
        <f t="shared" si="97"/>
        <v>no</v>
      </c>
      <c r="Y439" s="24" t="s">
        <v>413</v>
      </c>
      <c r="Z439" s="24">
        <f t="shared" si="98"/>
        <v>0</v>
      </c>
      <c r="AA439" s="24">
        <v>904</v>
      </c>
      <c r="AB439" s="24" t="s">
        <v>311</v>
      </c>
      <c r="AC439" s="24" t="s">
        <v>370</v>
      </c>
      <c r="AD439" s="25">
        <v>0</v>
      </c>
      <c r="AE439" s="25">
        <v>0</v>
      </c>
      <c r="AF439" s="25">
        <v>1</v>
      </c>
      <c r="AG439" s="25">
        <v>0</v>
      </c>
      <c r="AH439" s="25">
        <v>1</v>
      </c>
      <c r="AI439" s="25" t="s">
        <v>415</v>
      </c>
      <c r="AJ439" s="57">
        <v>4</v>
      </c>
      <c r="AK439" s="57" t="str">
        <f t="shared" si="99"/>
        <v>Less</v>
      </c>
      <c r="AL439" s="57" t="s">
        <v>98</v>
      </c>
      <c r="AM439" s="57" t="str">
        <f t="shared" si="100"/>
        <v>Low</v>
      </c>
      <c r="AN439" s="62">
        <v>1</v>
      </c>
      <c r="AO439" s="62" t="str">
        <f t="shared" si="101"/>
        <v>Less</v>
      </c>
      <c r="AP439" s="62">
        <v>180</v>
      </c>
      <c r="AQ439" s="62" t="str">
        <f t="shared" si="102"/>
        <v>no</v>
      </c>
      <c r="AR439" s="62" t="str">
        <f t="shared" si="103"/>
        <v>Below Average</v>
      </c>
      <c r="AS439" s="64">
        <v>0</v>
      </c>
      <c r="AT439" s="68">
        <v>66.554809843400449</v>
      </c>
      <c r="AU439" s="68" t="str">
        <f t="shared" si="104"/>
        <v>Below Average</v>
      </c>
      <c r="AV439" s="66">
        <v>119000</v>
      </c>
      <c r="AW439" s="66">
        <v>1788</v>
      </c>
      <c r="AX439" s="66" t="s">
        <v>311</v>
      </c>
    </row>
    <row r="440" spans="1:50" customFormat="1" x14ac:dyDescent="0.2">
      <c r="A440">
        <v>439</v>
      </c>
      <c r="B440" s="12" t="s">
        <v>90</v>
      </c>
      <c r="C440" s="12" t="s">
        <v>90</v>
      </c>
      <c r="D440" s="12" t="s">
        <v>91</v>
      </c>
      <c r="E440" s="22">
        <v>5</v>
      </c>
      <c r="F440" s="22" t="s">
        <v>195</v>
      </c>
      <c r="G440" s="22" t="s">
        <v>115</v>
      </c>
      <c r="H440" s="22" t="str">
        <f t="shared" si="91"/>
        <v>1Story</v>
      </c>
      <c r="I440" s="22">
        <f t="shared" si="90"/>
        <v>69.182127006168557</v>
      </c>
      <c r="J440" s="22" t="str">
        <f t="shared" si="92"/>
        <v>Below Average</v>
      </c>
      <c r="K440" s="22">
        <v>6</v>
      </c>
      <c r="L440" s="22" t="str">
        <f t="shared" si="93"/>
        <v>High</v>
      </c>
      <c r="M440" s="22">
        <v>1913</v>
      </c>
      <c r="N440" s="22">
        <f t="shared" si="94"/>
        <v>1</v>
      </c>
      <c r="O440" s="22"/>
      <c r="P440" s="22">
        <v>2002</v>
      </c>
      <c r="Q440" s="22">
        <f t="shared" si="95"/>
        <v>0</v>
      </c>
      <c r="R440" s="23">
        <v>440</v>
      </c>
      <c r="S440" s="23" t="s">
        <v>311</v>
      </c>
      <c r="T440" s="23" t="s">
        <v>370</v>
      </c>
      <c r="U440" s="24">
        <v>694</v>
      </c>
      <c r="V440" s="24" t="str">
        <f t="shared" si="96"/>
        <v>no</v>
      </c>
      <c r="W440" s="24">
        <v>0</v>
      </c>
      <c r="X440" s="24" t="str">
        <f t="shared" si="97"/>
        <v>no</v>
      </c>
      <c r="Y440" s="24" t="s">
        <v>413</v>
      </c>
      <c r="Z440" s="24">
        <f t="shared" si="98"/>
        <v>0</v>
      </c>
      <c r="AA440" s="24">
        <v>694</v>
      </c>
      <c r="AB440" s="24" t="s">
        <v>311</v>
      </c>
      <c r="AC440" s="24" t="s">
        <v>370</v>
      </c>
      <c r="AD440" s="25">
        <v>0</v>
      </c>
      <c r="AE440" s="25">
        <v>0</v>
      </c>
      <c r="AF440" s="25">
        <v>1</v>
      </c>
      <c r="AG440" s="25">
        <v>0</v>
      </c>
      <c r="AH440" s="25">
        <v>1</v>
      </c>
      <c r="AI440" s="25" t="s">
        <v>415</v>
      </c>
      <c r="AJ440" s="57">
        <v>4</v>
      </c>
      <c r="AK440" s="57" t="str">
        <f t="shared" si="99"/>
        <v>Less</v>
      </c>
      <c r="AL440" s="57" t="s">
        <v>97</v>
      </c>
      <c r="AM440" s="57" t="str">
        <f t="shared" si="100"/>
        <v>High</v>
      </c>
      <c r="AN440" s="62">
        <v>1</v>
      </c>
      <c r="AO440" s="62" t="str">
        <f t="shared" si="101"/>
        <v>Less</v>
      </c>
      <c r="AP440" s="62">
        <v>352</v>
      </c>
      <c r="AQ440" s="62" t="str">
        <f t="shared" si="102"/>
        <v>no</v>
      </c>
      <c r="AR440" s="62" t="str">
        <f t="shared" si="103"/>
        <v>Below Average</v>
      </c>
      <c r="AS440" s="64">
        <v>1</v>
      </c>
      <c r="AT440" s="68">
        <v>79.673721340388013</v>
      </c>
      <c r="AU440" s="68" t="str">
        <f t="shared" si="104"/>
        <v>Above Average</v>
      </c>
      <c r="AV440" s="66">
        <v>90350</v>
      </c>
      <c r="AW440" s="66">
        <v>1134</v>
      </c>
      <c r="AX440" s="66" t="s">
        <v>311</v>
      </c>
    </row>
    <row r="441" spans="1:50" customFormat="1" x14ac:dyDescent="0.2">
      <c r="A441">
        <v>440</v>
      </c>
      <c r="B441" s="12" t="s">
        <v>90</v>
      </c>
      <c r="C441" s="12" t="s">
        <v>90</v>
      </c>
      <c r="D441" s="12" t="s">
        <v>91</v>
      </c>
      <c r="E441" s="22">
        <v>6</v>
      </c>
      <c r="F441" s="22" t="s">
        <v>195</v>
      </c>
      <c r="G441" s="22" t="s">
        <v>132</v>
      </c>
      <c r="H441" s="22" t="str">
        <f t="shared" si="91"/>
        <v>1Story</v>
      </c>
      <c r="I441" s="22">
        <f t="shared" si="90"/>
        <v>59.315963337771507</v>
      </c>
      <c r="J441" s="22" t="str">
        <f t="shared" si="92"/>
        <v>Below Average</v>
      </c>
      <c r="K441" s="22">
        <v>8</v>
      </c>
      <c r="L441" s="22" t="str">
        <f t="shared" si="93"/>
        <v>High</v>
      </c>
      <c r="M441" s="22">
        <v>1920</v>
      </c>
      <c r="N441" s="22">
        <f t="shared" si="94"/>
        <v>1</v>
      </c>
      <c r="O441" s="22"/>
      <c r="P441" s="22">
        <v>2000</v>
      </c>
      <c r="Q441" s="22">
        <f t="shared" si="95"/>
        <v>0</v>
      </c>
      <c r="R441" s="23">
        <v>684</v>
      </c>
      <c r="S441" s="23" t="s">
        <v>311</v>
      </c>
      <c r="T441" s="23" t="s">
        <v>370</v>
      </c>
      <c r="U441" s="24">
        <v>684</v>
      </c>
      <c r="V441" s="24" t="str">
        <f t="shared" si="96"/>
        <v>no</v>
      </c>
      <c r="W441" s="24">
        <v>512</v>
      </c>
      <c r="X441" s="24" t="str">
        <f t="shared" si="97"/>
        <v>no</v>
      </c>
      <c r="Y441" s="24" t="s">
        <v>412</v>
      </c>
      <c r="Z441" s="24">
        <f t="shared" si="98"/>
        <v>1</v>
      </c>
      <c r="AA441" s="24">
        <v>1196</v>
      </c>
      <c r="AB441" s="24" t="s">
        <v>311</v>
      </c>
      <c r="AC441" s="24" t="s">
        <v>370</v>
      </c>
      <c r="AD441" s="25">
        <v>0</v>
      </c>
      <c r="AE441" s="25">
        <v>0</v>
      </c>
      <c r="AF441" s="25">
        <v>1</v>
      </c>
      <c r="AG441" s="25">
        <v>0</v>
      </c>
      <c r="AH441" s="25">
        <v>1</v>
      </c>
      <c r="AI441" s="25" t="s">
        <v>415</v>
      </c>
      <c r="AJ441" s="57">
        <v>7</v>
      </c>
      <c r="AK441" s="57" t="str">
        <f t="shared" si="99"/>
        <v>More</v>
      </c>
      <c r="AL441" s="57" t="s">
        <v>97</v>
      </c>
      <c r="AM441" s="57" t="str">
        <f t="shared" si="100"/>
        <v>High</v>
      </c>
      <c r="AN441" s="62">
        <v>2</v>
      </c>
      <c r="AO441" s="62" t="str">
        <f t="shared" si="101"/>
        <v>More</v>
      </c>
      <c r="AP441" s="62">
        <v>528</v>
      </c>
      <c r="AQ441" s="62" t="str">
        <f t="shared" si="102"/>
        <v>no</v>
      </c>
      <c r="AR441" s="62" t="str">
        <f t="shared" si="103"/>
        <v>Above Average</v>
      </c>
      <c r="AS441" s="64">
        <v>0</v>
      </c>
      <c r="AT441" s="68">
        <v>58.51063829787234</v>
      </c>
      <c r="AU441" s="68" t="str">
        <f t="shared" si="104"/>
        <v>Below Average</v>
      </c>
      <c r="AV441" s="66">
        <v>110000</v>
      </c>
      <c r="AW441" s="66">
        <v>1880</v>
      </c>
      <c r="AX441" s="66" t="s">
        <v>311</v>
      </c>
    </row>
    <row r="442" spans="1:50" customFormat="1" x14ac:dyDescent="0.2">
      <c r="A442">
        <v>441</v>
      </c>
      <c r="B442" s="12" t="s">
        <v>90</v>
      </c>
      <c r="C442" s="12" t="s">
        <v>90</v>
      </c>
      <c r="D442" s="12" t="s">
        <v>91</v>
      </c>
      <c r="E442" s="22">
        <v>10</v>
      </c>
      <c r="F442" s="22" t="s">
        <v>411</v>
      </c>
      <c r="G442" s="22" t="s">
        <v>115</v>
      </c>
      <c r="H442" s="22" t="str">
        <f t="shared" si="91"/>
        <v>1Story</v>
      </c>
      <c r="I442" s="22">
        <f t="shared" si="90"/>
        <v>69.182127006168557</v>
      </c>
      <c r="J442" s="22" t="str">
        <f t="shared" si="92"/>
        <v>Below Average</v>
      </c>
      <c r="K442" s="22">
        <v>5</v>
      </c>
      <c r="L442" s="22" t="str">
        <f t="shared" si="93"/>
        <v>Low</v>
      </c>
      <c r="M442" s="22">
        <v>2008</v>
      </c>
      <c r="N442" s="22">
        <f t="shared" si="94"/>
        <v>0</v>
      </c>
      <c r="O442" s="22"/>
      <c r="P442" s="22">
        <v>2008</v>
      </c>
      <c r="Q442" s="22">
        <f t="shared" si="95"/>
        <v>0</v>
      </c>
      <c r="R442" s="23">
        <v>3094</v>
      </c>
      <c r="S442" s="23" t="s">
        <v>313</v>
      </c>
      <c r="T442" s="23" t="s">
        <v>369</v>
      </c>
      <c r="U442" s="24">
        <v>2402</v>
      </c>
      <c r="V442" s="24" t="str">
        <f t="shared" si="96"/>
        <v>yes</v>
      </c>
      <c r="W442" s="24">
        <v>0</v>
      </c>
      <c r="X442" s="24" t="str">
        <f t="shared" si="97"/>
        <v>no</v>
      </c>
      <c r="Y442" s="24" t="s">
        <v>413</v>
      </c>
      <c r="Z442" s="24">
        <f t="shared" si="98"/>
        <v>1</v>
      </c>
      <c r="AA442" s="24">
        <v>2402</v>
      </c>
      <c r="AB442" s="24" t="s">
        <v>311</v>
      </c>
      <c r="AC442" s="24" t="s">
        <v>369</v>
      </c>
      <c r="AD442" s="25">
        <v>1</v>
      </c>
      <c r="AE442" s="25">
        <v>0</v>
      </c>
      <c r="AF442" s="25">
        <v>2</v>
      </c>
      <c r="AG442" s="25">
        <v>0</v>
      </c>
      <c r="AH442" s="25">
        <v>3</v>
      </c>
      <c r="AI442" s="25" t="s">
        <v>414</v>
      </c>
      <c r="AJ442" s="57">
        <v>10</v>
      </c>
      <c r="AK442" s="57" t="str">
        <f t="shared" si="99"/>
        <v>More</v>
      </c>
      <c r="AL442" s="57" t="s">
        <v>104</v>
      </c>
      <c r="AM442" s="57" t="str">
        <f t="shared" si="100"/>
        <v>High</v>
      </c>
      <c r="AN442" s="62">
        <v>3</v>
      </c>
      <c r="AO442" s="62" t="str">
        <f t="shared" si="101"/>
        <v>More</v>
      </c>
      <c r="AP442" s="62">
        <v>672</v>
      </c>
      <c r="AQ442" s="62" t="str">
        <f t="shared" si="102"/>
        <v>no</v>
      </c>
      <c r="AR442" s="62" t="str">
        <f t="shared" si="103"/>
        <v>Above Average</v>
      </c>
      <c r="AS442" s="64">
        <v>2</v>
      </c>
      <c r="AT442" s="68">
        <v>100.9825327510917</v>
      </c>
      <c r="AU442" s="68" t="str">
        <f t="shared" si="104"/>
        <v>Above Average</v>
      </c>
      <c r="AV442" s="66">
        <v>555000</v>
      </c>
      <c r="AW442" s="66">
        <v>5496</v>
      </c>
      <c r="AX442" s="66" t="s">
        <v>313</v>
      </c>
    </row>
    <row r="443" spans="1:50" customFormat="1" x14ac:dyDescent="0.2">
      <c r="A443">
        <v>442</v>
      </c>
      <c r="B443" s="12" t="s">
        <v>90</v>
      </c>
      <c r="C443" s="12" t="s">
        <v>90</v>
      </c>
      <c r="D443" s="12" t="s">
        <v>167</v>
      </c>
      <c r="E443" s="22">
        <v>4</v>
      </c>
      <c r="F443" s="22" t="s">
        <v>195</v>
      </c>
      <c r="G443" s="22" t="s">
        <v>115</v>
      </c>
      <c r="H443" s="22" t="str">
        <f t="shared" si="91"/>
        <v>1Story</v>
      </c>
      <c r="I443" s="22">
        <f t="shared" si="90"/>
        <v>69.182127006168557</v>
      </c>
      <c r="J443" s="22" t="str">
        <f t="shared" si="92"/>
        <v>Below Average</v>
      </c>
      <c r="K443" s="22">
        <v>4</v>
      </c>
      <c r="L443" s="22" t="str">
        <f t="shared" si="93"/>
        <v>Low</v>
      </c>
      <c r="M443" s="22">
        <v>1955</v>
      </c>
      <c r="N443" s="22">
        <f t="shared" si="94"/>
        <v>0</v>
      </c>
      <c r="O443" s="22"/>
      <c r="P443" s="22">
        <v>1955</v>
      </c>
      <c r="Q443" s="22">
        <f t="shared" si="95"/>
        <v>1</v>
      </c>
      <c r="R443" s="23">
        <v>1440</v>
      </c>
      <c r="S443" s="23" t="s">
        <v>311</v>
      </c>
      <c r="T443" s="23" t="s">
        <v>369</v>
      </c>
      <c r="U443" s="24">
        <v>1440</v>
      </c>
      <c r="V443" s="24" t="str">
        <f t="shared" si="96"/>
        <v>no</v>
      </c>
      <c r="W443" s="24">
        <v>0</v>
      </c>
      <c r="X443" s="24" t="str">
        <f t="shared" si="97"/>
        <v>no</v>
      </c>
      <c r="Y443" s="24" t="s">
        <v>413</v>
      </c>
      <c r="Z443" s="24">
        <f t="shared" si="98"/>
        <v>1</v>
      </c>
      <c r="AA443" s="24">
        <v>1440</v>
      </c>
      <c r="AB443" s="24" t="s">
        <v>311</v>
      </c>
      <c r="AC443" s="24" t="s">
        <v>370</v>
      </c>
      <c r="AD443" s="25">
        <v>0</v>
      </c>
      <c r="AE443" s="25">
        <v>0</v>
      </c>
      <c r="AF443" s="25">
        <v>2</v>
      </c>
      <c r="AG443" s="25">
        <v>0</v>
      </c>
      <c r="AH443" s="25">
        <v>2</v>
      </c>
      <c r="AI443" s="25" t="s">
        <v>415</v>
      </c>
      <c r="AJ443" s="57">
        <v>8</v>
      </c>
      <c r="AK443" s="57" t="str">
        <f t="shared" si="99"/>
        <v>More</v>
      </c>
      <c r="AL443" s="57" t="s">
        <v>147</v>
      </c>
      <c r="AM443" s="57" t="str">
        <f t="shared" si="100"/>
        <v>Low</v>
      </c>
      <c r="AN443" s="62">
        <v>0</v>
      </c>
      <c r="AO443" s="62" t="str">
        <f t="shared" si="101"/>
        <v>Less</v>
      </c>
      <c r="AP443" s="62">
        <v>0</v>
      </c>
      <c r="AQ443" s="62" t="str">
        <f t="shared" si="102"/>
        <v>no</v>
      </c>
      <c r="AR443" s="62" t="str">
        <f t="shared" si="103"/>
        <v>Below Average</v>
      </c>
      <c r="AS443" s="64">
        <v>0</v>
      </c>
      <c r="AT443" s="68">
        <v>40.972222222222221</v>
      </c>
      <c r="AU443" s="68" t="str">
        <f t="shared" si="104"/>
        <v>Below Average</v>
      </c>
      <c r="AV443" s="66">
        <v>118000</v>
      </c>
      <c r="AW443" s="66">
        <v>2880</v>
      </c>
      <c r="AX443" s="66" t="s">
        <v>311</v>
      </c>
    </row>
    <row r="444" spans="1:50" customFormat="1" x14ac:dyDescent="0.2">
      <c r="A444">
        <v>443</v>
      </c>
      <c r="B444" s="12" t="s">
        <v>90</v>
      </c>
      <c r="C444" s="12" t="s">
        <v>90</v>
      </c>
      <c r="D444" s="12" t="s">
        <v>91</v>
      </c>
      <c r="E444" s="22">
        <v>5</v>
      </c>
      <c r="F444" s="22" t="s">
        <v>195</v>
      </c>
      <c r="G444" s="22" t="s">
        <v>132</v>
      </c>
      <c r="H444" s="22" t="str">
        <f t="shared" si="91"/>
        <v>1Story</v>
      </c>
      <c r="I444" s="22">
        <f t="shared" si="90"/>
        <v>59.315963337771507</v>
      </c>
      <c r="J444" s="22" t="str">
        <f t="shared" si="92"/>
        <v>Below Average</v>
      </c>
      <c r="K444" s="22">
        <v>7</v>
      </c>
      <c r="L444" s="22" t="str">
        <f t="shared" si="93"/>
        <v>High</v>
      </c>
      <c r="M444" s="22">
        <v>1930</v>
      </c>
      <c r="N444" s="22">
        <f t="shared" si="94"/>
        <v>1</v>
      </c>
      <c r="O444" s="22"/>
      <c r="P444" s="22">
        <v>1992</v>
      </c>
      <c r="Q444" s="22">
        <f t="shared" si="95"/>
        <v>0</v>
      </c>
      <c r="R444" s="23">
        <v>1078</v>
      </c>
      <c r="S444" s="23" t="s">
        <v>311</v>
      </c>
      <c r="T444" s="23" t="s">
        <v>369</v>
      </c>
      <c r="U444" s="24">
        <v>1128</v>
      </c>
      <c r="V444" s="24" t="str">
        <f t="shared" si="96"/>
        <v>no</v>
      </c>
      <c r="W444" s="24">
        <v>445</v>
      </c>
      <c r="X444" s="24" t="str">
        <f t="shared" si="97"/>
        <v>no</v>
      </c>
      <c r="Y444" s="24" t="s">
        <v>412</v>
      </c>
      <c r="Z444" s="24">
        <f t="shared" si="98"/>
        <v>0</v>
      </c>
      <c r="AA444" s="24">
        <v>1573</v>
      </c>
      <c r="AB444" s="24" t="s">
        <v>311</v>
      </c>
      <c r="AC444" s="24" t="s">
        <v>369</v>
      </c>
      <c r="AD444" s="25">
        <v>0</v>
      </c>
      <c r="AE444" s="25">
        <v>0</v>
      </c>
      <c r="AF444" s="25">
        <v>2</v>
      </c>
      <c r="AG444" s="25">
        <v>0</v>
      </c>
      <c r="AH444" s="25">
        <v>2</v>
      </c>
      <c r="AI444" s="25" t="s">
        <v>415</v>
      </c>
      <c r="AJ444" s="57">
        <v>8</v>
      </c>
      <c r="AK444" s="57" t="str">
        <f t="shared" si="99"/>
        <v>More</v>
      </c>
      <c r="AL444" s="57" t="s">
        <v>98</v>
      </c>
      <c r="AM444" s="57" t="str">
        <f t="shared" si="100"/>
        <v>Low</v>
      </c>
      <c r="AN444" s="62">
        <v>2</v>
      </c>
      <c r="AO444" s="62" t="str">
        <f t="shared" si="101"/>
        <v>More</v>
      </c>
      <c r="AP444" s="62">
        <v>360</v>
      </c>
      <c r="AQ444" s="62" t="str">
        <f t="shared" si="102"/>
        <v>no</v>
      </c>
      <c r="AR444" s="62" t="str">
        <f t="shared" si="103"/>
        <v>Below Average</v>
      </c>
      <c r="AS444" s="64">
        <v>1</v>
      </c>
      <c r="AT444" s="68">
        <v>61.448509996227841</v>
      </c>
      <c r="AU444" s="68" t="str">
        <f t="shared" si="104"/>
        <v>Below Average</v>
      </c>
      <c r="AV444" s="66">
        <v>162900</v>
      </c>
      <c r="AW444" s="66">
        <v>2651</v>
      </c>
      <c r="AX444" s="66" t="s">
        <v>311</v>
      </c>
    </row>
    <row r="445" spans="1:50" customFormat="1" x14ac:dyDescent="0.2">
      <c r="A445">
        <v>444</v>
      </c>
      <c r="B445" s="12" t="s">
        <v>90</v>
      </c>
      <c r="C445" s="12" t="s">
        <v>90</v>
      </c>
      <c r="D445" s="12" t="s">
        <v>179</v>
      </c>
      <c r="E445" s="22">
        <v>7</v>
      </c>
      <c r="F445" s="22" t="s">
        <v>411</v>
      </c>
      <c r="G445" s="22" t="s">
        <v>115</v>
      </c>
      <c r="H445" s="22" t="str">
        <f t="shared" si="91"/>
        <v>1Story</v>
      </c>
      <c r="I445" s="22">
        <f t="shared" si="90"/>
        <v>69.182127006168557</v>
      </c>
      <c r="J445" s="22" t="str">
        <f t="shared" si="92"/>
        <v>Below Average</v>
      </c>
      <c r="K445" s="22">
        <v>5</v>
      </c>
      <c r="L445" s="22" t="str">
        <f t="shared" si="93"/>
        <v>Low</v>
      </c>
      <c r="M445" s="22">
        <v>2006</v>
      </c>
      <c r="N445" s="22">
        <f t="shared" si="94"/>
        <v>0</v>
      </c>
      <c r="O445" s="22"/>
      <c r="P445" s="22">
        <v>2007</v>
      </c>
      <c r="Q445" s="22">
        <f t="shared" si="95"/>
        <v>0</v>
      </c>
      <c r="R445" s="23">
        <v>1258</v>
      </c>
      <c r="S445" s="23" t="s">
        <v>311</v>
      </c>
      <c r="T445" s="23" t="s">
        <v>369</v>
      </c>
      <c r="U445" s="24">
        <v>1258</v>
      </c>
      <c r="V445" s="24" t="str">
        <f t="shared" si="96"/>
        <v>no</v>
      </c>
      <c r="W445" s="24">
        <v>0</v>
      </c>
      <c r="X445" s="24" t="str">
        <f t="shared" si="97"/>
        <v>no</v>
      </c>
      <c r="Y445" s="24" t="s">
        <v>413</v>
      </c>
      <c r="Z445" s="24">
        <f t="shared" si="98"/>
        <v>0</v>
      </c>
      <c r="AA445" s="24">
        <v>1258</v>
      </c>
      <c r="AB445" s="24" t="s">
        <v>311</v>
      </c>
      <c r="AC445" s="24" t="s">
        <v>370</v>
      </c>
      <c r="AD445" s="25">
        <v>0</v>
      </c>
      <c r="AE445" s="25">
        <v>0</v>
      </c>
      <c r="AF445" s="25">
        <v>2</v>
      </c>
      <c r="AG445" s="25">
        <v>0</v>
      </c>
      <c r="AH445" s="25">
        <v>2</v>
      </c>
      <c r="AI445" s="25" t="s">
        <v>415</v>
      </c>
      <c r="AJ445" s="57">
        <v>6</v>
      </c>
      <c r="AK445" s="57" t="str">
        <f t="shared" si="99"/>
        <v>More</v>
      </c>
      <c r="AL445" s="57" t="s">
        <v>97</v>
      </c>
      <c r="AM445" s="57" t="str">
        <f t="shared" si="100"/>
        <v>High</v>
      </c>
      <c r="AN445" s="62">
        <v>3</v>
      </c>
      <c r="AO445" s="62" t="str">
        <f t="shared" si="101"/>
        <v>More</v>
      </c>
      <c r="AP445" s="62">
        <v>648</v>
      </c>
      <c r="AQ445" s="62" t="str">
        <f t="shared" si="102"/>
        <v>no</v>
      </c>
      <c r="AR445" s="62" t="str">
        <f t="shared" si="103"/>
        <v>Above Average</v>
      </c>
      <c r="AS445" s="64">
        <v>1</v>
      </c>
      <c r="AT445" s="68">
        <v>68.56120826709062</v>
      </c>
      <c r="AU445" s="68" t="str">
        <f t="shared" si="104"/>
        <v>Below Average</v>
      </c>
      <c r="AV445" s="66">
        <v>172500</v>
      </c>
      <c r="AW445" s="66">
        <v>2516</v>
      </c>
      <c r="AX445" s="66" t="s">
        <v>311</v>
      </c>
    </row>
    <row r="446" spans="1:50" customFormat="1" x14ac:dyDescent="0.2">
      <c r="A446">
        <v>445</v>
      </c>
      <c r="B446" s="12" t="s">
        <v>90</v>
      </c>
      <c r="C446" s="12" t="s">
        <v>90</v>
      </c>
      <c r="D446" s="12" t="s">
        <v>91</v>
      </c>
      <c r="E446" s="22">
        <v>7</v>
      </c>
      <c r="F446" s="22" t="s">
        <v>411</v>
      </c>
      <c r="G446" s="22" t="s">
        <v>92</v>
      </c>
      <c r="H446" s="22" t="str">
        <f t="shared" si="91"/>
        <v>2Story</v>
      </c>
      <c r="I446" s="22">
        <f t="shared" si="90"/>
        <v>75.988545402704759</v>
      </c>
      <c r="J446" s="22" t="str">
        <f t="shared" si="92"/>
        <v>Above Average</v>
      </c>
      <c r="K446" s="22">
        <v>5</v>
      </c>
      <c r="L446" s="22" t="str">
        <f t="shared" si="93"/>
        <v>Low</v>
      </c>
      <c r="M446" s="22">
        <v>1994</v>
      </c>
      <c r="N446" s="22">
        <f t="shared" si="94"/>
        <v>0</v>
      </c>
      <c r="O446" s="22"/>
      <c r="P446" s="22">
        <v>1995</v>
      </c>
      <c r="Q446" s="22">
        <f t="shared" si="95"/>
        <v>0</v>
      </c>
      <c r="R446" s="23">
        <v>915</v>
      </c>
      <c r="S446" s="23" t="s">
        <v>311</v>
      </c>
      <c r="T446" s="23" t="s">
        <v>370</v>
      </c>
      <c r="U446" s="24">
        <v>933</v>
      </c>
      <c r="V446" s="24" t="str">
        <f t="shared" si="96"/>
        <v>no</v>
      </c>
      <c r="W446" s="24">
        <v>975</v>
      </c>
      <c r="X446" s="24" t="str">
        <f t="shared" si="97"/>
        <v>no</v>
      </c>
      <c r="Y446" s="24" t="s">
        <v>412</v>
      </c>
      <c r="Z446" s="24">
        <f t="shared" si="98"/>
        <v>1</v>
      </c>
      <c r="AA446" s="24">
        <v>1908</v>
      </c>
      <c r="AB446" s="24" t="s">
        <v>311</v>
      </c>
      <c r="AC446" s="24" t="s">
        <v>369</v>
      </c>
      <c r="AD446" s="25">
        <v>1</v>
      </c>
      <c r="AE446" s="25">
        <v>0</v>
      </c>
      <c r="AF446" s="25">
        <v>2</v>
      </c>
      <c r="AG446" s="25">
        <v>1</v>
      </c>
      <c r="AH446" s="25">
        <v>4</v>
      </c>
      <c r="AI446" s="25" t="s">
        <v>414</v>
      </c>
      <c r="AJ446" s="57">
        <v>8</v>
      </c>
      <c r="AK446" s="57" t="str">
        <f t="shared" si="99"/>
        <v>More</v>
      </c>
      <c r="AL446" s="57" t="s">
        <v>97</v>
      </c>
      <c r="AM446" s="57" t="str">
        <f t="shared" si="100"/>
        <v>High</v>
      </c>
      <c r="AN446" s="62">
        <v>2</v>
      </c>
      <c r="AO446" s="62" t="str">
        <f t="shared" si="101"/>
        <v>More</v>
      </c>
      <c r="AP446" s="62">
        <v>493</v>
      </c>
      <c r="AQ446" s="62" t="str">
        <f t="shared" si="102"/>
        <v>no</v>
      </c>
      <c r="AR446" s="62" t="str">
        <f t="shared" si="103"/>
        <v>Above Average</v>
      </c>
      <c r="AS446" s="64">
        <v>1</v>
      </c>
      <c r="AT446" s="68">
        <v>74.388947927736453</v>
      </c>
      <c r="AU446" s="68" t="str">
        <f t="shared" si="104"/>
        <v>Above Average</v>
      </c>
      <c r="AV446" s="66">
        <v>210000</v>
      </c>
      <c r="AW446" s="66">
        <v>2823</v>
      </c>
      <c r="AX446" s="66" t="s">
        <v>311</v>
      </c>
    </row>
    <row r="447" spans="1:50" customFormat="1" x14ac:dyDescent="0.2">
      <c r="A447">
        <v>446</v>
      </c>
      <c r="B447" s="12" t="s">
        <v>90</v>
      </c>
      <c r="C447" s="12" t="s">
        <v>90</v>
      </c>
      <c r="D447" s="12" t="s">
        <v>91</v>
      </c>
      <c r="E447" s="22">
        <v>6</v>
      </c>
      <c r="F447" s="22" t="s">
        <v>195</v>
      </c>
      <c r="G447" s="22" t="s">
        <v>115</v>
      </c>
      <c r="H447" s="22" t="str">
        <f t="shared" si="91"/>
        <v>1Story</v>
      </c>
      <c r="I447" s="22">
        <f t="shared" si="90"/>
        <v>69.182127006168557</v>
      </c>
      <c r="J447" s="22" t="str">
        <f t="shared" si="92"/>
        <v>Below Average</v>
      </c>
      <c r="K447" s="22">
        <v>5</v>
      </c>
      <c r="L447" s="22" t="str">
        <f t="shared" si="93"/>
        <v>Low</v>
      </c>
      <c r="M447" s="22">
        <v>1956</v>
      </c>
      <c r="N447" s="22">
        <f t="shared" si="94"/>
        <v>0</v>
      </c>
      <c r="O447" s="22"/>
      <c r="P447" s="22">
        <v>1956</v>
      </c>
      <c r="Q447" s="22">
        <f t="shared" si="95"/>
        <v>1</v>
      </c>
      <c r="R447" s="23">
        <v>1436</v>
      </c>
      <c r="S447" s="23" t="s">
        <v>311</v>
      </c>
      <c r="T447" s="23" t="s">
        <v>369</v>
      </c>
      <c r="U447" s="24">
        <v>1689</v>
      </c>
      <c r="V447" s="24" t="str">
        <f t="shared" si="96"/>
        <v>no</v>
      </c>
      <c r="W447" s="24">
        <v>0</v>
      </c>
      <c r="X447" s="24" t="str">
        <f t="shared" si="97"/>
        <v>no</v>
      </c>
      <c r="Y447" s="24" t="s">
        <v>413</v>
      </c>
      <c r="Z447" s="24">
        <f t="shared" si="98"/>
        <v>1</v>
      </c>
      <c r="AA447" s="24">
        <v>1689</v>
      </c>
      <c r="AB447" s="24" t="s">
        <v>311</v>
      </c>
      <c r="AC447" s="24" t="s">
        <v>369</v>
      </c>
      <c r="AD447" s="25">
        <v>0</v>
      </c>
      <c r="AE447" s="25">
        <v>0</v>
      </c>
      <c r="AF447" s="25">
        <v>1</v>
      </c>
      <c r="AG447" s="25">
        <v>0</v>
      </c>
      <c r="AH447" s="25">
        <v>1</v>
      </c>
      <c r="AI447" s="25" t="s">
        <v>415</v>
      </c>
      <c r="AJ447" s="57">
        <v>7</v>
      </c>
      <c r="AK447" s="57" t="str">
        <f t="shared" si="99"/>
        <v>More</v>
      </c>
      <c r="AL447" s="57" t="s">
        <v>98</v>
      </c>
      <c r="AM447" s="57" t="str">
        <f t="shared" si="100"/>
        <v>Low</v>
      </c>
      <c r="AN447" s="62">
        <v>2</v>
      </c>
      <c r="AO447" s="62" t="str">
        <f t="shared" si="101"/>
        <v>More</v>
      </c>
      <c r="AP447" s="62">
        <v>480</v>
      </c>
      <c r="AQ447" s="62" t="str">
        <f t="shared" si="102"/>
        <v>no</v>
      </c>
      <c r="AR447" s="62" t="str">
        <f t="shared" si="103"/>
        <v>Above Average</v>
      </c>
      <c r="AS447" s="64">
        <v>1</v>
      </c>
      <c r="AT447" s="68">
        <v>40.799999999999997</v>
      </c>
      <c r="AU447" s="68" t="str">
        <f t="shared" si="104"/>
        <v>Below Average</v>
      </c>
      <c r="AV447" s="66">
        <v>127500</v>
      </c>
      <c r="AW447" s="66">
        <v>3125</v>
      </c>
      <c r="AX447" s="66" t="s">
        <v>311</v>
      </c>
    </row>
    <row r="448" spans="1:50" customFormat="1" x14ac:dyDescent="0.2">
      <c r="A448">
        <v>447</v>
      </c>
      <c r="B448" s="12" t="s">
        <v>204</v>
      </c>
      <c r="C448" s="12" t="s">
        <v>90</v>
      </c>
      <c r="D448" s="12" t="s">
        <v>91</v>
      </c>
      <c r="E448" s="22">
        <v>6</v>
      </c>
      <c r="F448" s="22" t="s">
        <v>195</v>
      </c>
      <c r="G448" s="22" t="s">
        <v>115</v>
      </c>
      <c r="H448" s="22" t="str">
        <f t="shared" si="91"/>
        <v>1Story</v>
      </c>
      <c r="I448" s="22">
        <f t="shared" si="90"/>
        <v>69.182127006168557</v>
      </c>
      <c r="J448" s="22" t="str">
        <f t="shared" si="92"/>
        <v>Below Average</v>
      </c>
      <c r="K448" s="22">
        <v>6</v>
      </c>
      <c r="L448" s="22" t="str">
        <f t="shared" si="93"/>
        <v>High</v>
      </c>
      <c r="M448" s="22">
        <v>1966</v>
      </c>
      <c r="N448" s="22">
        <f t="shared" si="94"/>
        <v>0</v>
      </c>
      <c r="O448" s="22"/>
      <c r="P448" s="22">
        <v>2002</v>
      </c>
      <c r="Q448" s="22">
        <f t="shared" si="95"/>
        <v>0</v>
      </c>
      <c r="R448" s="23">
        <v>1517</v>
      </c>
      <c r="S448" s="23" t="s">
        <v>311</v>
      </c>
      <c r="T448" s="23" t="s">
        <v>369</v>
      </c>
      <c r="U448" s="24">
        <v>1888</v>
      </c>
      <c r="V448" s="24" t="str">
        <f t="shared" si="96"/>
        <v>no</v>
      </c>
      <c r="W448" s="24">
        <v>0</v>
      </c>
      <c r="X448" s="24" t="str">
        <f t="shared" si="97"/>
        <v>no</v>
      </c>
      <c r="Y448" s="24" t="s">
        <v>413</v>
      </c>
      <c r="Z448" s="24">
        <f t="shared" si="98"/>
        <v>0</v>
      </c>
      <c r="AA448" s="24">
        <v>1888</v>
      </c>
      <c r="AB448" s="24" t="s">
        <v>311</v>
      </c>
      <c r="AC448" s="24" t="s">
        <v>369</v>
      </c>
      <c r="AD448" s="25">
        <v>0</v>
      </c>
      <c r="AE448" s="25">
        <v>0</v>
      </c>
      <c r="AF448" s="25">
        <v>2</v>
      </c>
      <c r="AG448" s="25">
        <v>1</v>
      </c>
      <c r="AH448" s="25">
        <v>3</v>
      </c>
      <c r="AI448" s="25" t="s">
        <v>414</v>
      </c>
      <c r="AJ448" s="57">
        <v>6</v>
      </c>
      <c r="AK448" s="57" t="str">
        <f t="shared" si="99"/>
        <v>More</v>
      </c>
      <c r="AL448" s="57" t="s">
        <v>97</v>
      </c>
      <c r="AM448" s="57" t="str">
        <f t="shared" si="100"/>
        <v>High</v>
      </c>
      <c r="AN448" s="62">
        <v>2</v>
      </c>
      <c r="AO448" s="62" t="str">
        <f t="shared" si="101"/>
        <v>More</v>
      </c>
      <c r="AP448" s="62">
        <v>578</v>
      </c>
      <c r="AQ448" s="62" t="str">
        <f t="shared" si="102"/>
        <v>no</v>
      </c>
      <c r="AR448" s="62" t="str">
        <f t="shared" si="103"/>
        <v>Above Average</v>
      </c>
      <c r="AS448" s="64">
        <v>1</v>
      </c>
      <c r="AT448" s="68">
        <v>55.800293685756237</v>
      </c>
      <c r="AU448" s="68" t="str">
        <f t="shared" si="104"/>
        <v>Below Average</v>
      </c>
      <c r="AV448" s="66">
        <v>190000</v>
      </c>
      <c r="AW448" s="66">
        <v>3405</v>
      </c>
      <c r="AX448" s="66" t="s">
        <v>311</v>
      </c>
    </row>
    <row r="449" spans="1:50" customFormat="1" x14ac:dyDescent="0.2">
      <c r="A449">
        <v>448</v>
      </c>
      <c r="B449" s="12" t="s">
        <v>90</v>
      </c>
      <c r="C449" s="12" t="s">
        <v>90</v>
      </c>
      <c r="D449" s="12" t="s">
        <v>91</v>
      </c>
      <c r="E449" s="22">
        <v>7</v>
      </c>
      <c r="F449" s="22" t="s">
        <v>411</v>
      </c>
      <c r="G449" s="22" t="s">
        <v>92</v>
      </c>
      <c r="H449" s="22" t="str">
        <f t="shared" si="91"/>
        <v>2Story</v>
      </c>
      <c r="I449" s="22">
        <f t="shared" si="90"/>
        <v>75.988545402704759</v>
      </c>
      <c r="J449" s="22" t="str">
        <f t="shared" si="92"/>
        <v>Above Average</v>
      </c>
      <c r="K449" s="22">
        <v>5</v>
      </c>
      <c r="L449" s="22" t="str">
        <f t="shared" si="93"/>
        <v>Low</v>
      </c>
      <c r="M449" s="22">
        <v>1998</v>
      </c>
      <c r="N449" s="22">
        <f t="shared" si="94"/>
        <v>0</v>
      </c>
      <c r="O449" s="22"/>
      <c r="P449" s="22">
        <v>1999</v>
      </c>
      <c r="Q449" s="22">
        <f t="shared" si="95"/>
        <v>0</v>
      </c>
      <c r="R449" s="23">
        <v>930</v>
      </c>
      <c r="S449" s="23" t="s">
        <v>311</v>
      </c>
      <c r="T449" s="23" t="s">
        <v>370</v>
      </c>
      <c r="U449" s="24">
        <v>956</v>
      </c>
      <c r="V449" s="24" t="str">
        <f t="shared" si="96"/>
        <v>no</v>
      </c>
      <c r="W449" s="24">
        <v>930</v>
      </c>
      <c r="X449" s="24" t="str">
        <f t="shared" si="97"/>
        <v>no</v>
      </c>
      <c r="Y449" s="24" t="s">
        <v>412</v>
      </c>
      <c r="Z449" s="24">
        <f t="shared" si="98"/>
        <v>0</v>
      </c>
      <c r="AA449" s="24">
        <v>1886</v>
      </c>
      <c r="AB449" s="24" t="s">
        <v>311</v>
      </c>
      <c r="AC449" s="24" t="s">
        <v>369</v>
      </c>
      <c r="AD449" s="25">
        <v>0</v>
      </c>
      <c r="AE449" s="25">
        <v>0</v>
      </c>
      <c r="AF449" s="25">
        <v>2</v>
      </c>
      <c r="AG449" s="25">
        <v>1</v>
      </c>
      <c r="AH449" s="25">
        <v>3</v>
      </c>
      <c r="AI449" s="25" t="s">
        <v>414</v>
      </c>
      <c r="AJ449" s="57">
        <v>10</v>
      </c>
      <c r="AK449" s="57" t="str">
        <f t="shared" si="99"/>
        <v>More</v>
      </c>
      <c r="AL449" s="57" t="s">
        <v>97</v>
      </c>
      <c r="AM449" s="57" t="str">
        <f t="shared" si="100"/>
        <v>High</v>
      </c>
      <c r="AN449" s="62">
        <v>2</v>
      </c>
      <c r="AO449" s="62" t="str">
        <f t="shared" si="101"/>
        <v>More</v>
      </c>
      <c r="AP449" s="62">
        <v>431</v>
      </c>
      <c r="AQ449" s="62" t="str">
        <f t="shared" si="102"/>
        <v>no</v>
      </c>
      <c r="AR449" s="62" t="str">
        <f t="shared" si="103"/>
        <v>Below Average</v>
      </c>
      <c r="AS449" s="64">
        <v>1</v>
      </c>
      <c r="AT449" s="68">
        <v>70.987215909090907</v>
      </c>
      <c r="AU449" s="68" t="str">
        <f t="shared" si="104"/>
        <v>Above Average</v>
      </c>
      <c r="AV449" s="66">
        <v>199900</v>
      </c>
      <c r="AW449" s="66">
        <v>2816</v>
      </c>
      <c r="AX449" s="66" t="s">
        <v>311</v>
      </c>
    </row>
    <row r="450" spans="1:50" customFormat="1" x14ac:dyDescent="0.2">
      <c r="A450">
        <v>449</v>
      </c>
      <c r="B450" s="12" t="s">
        <v>90</v>
      </c>
      <c r="C450" s="12" t="s">
        <v>90</v>
      </c>
      <c r="D450" s="12" t="s">
        <v>91</v>
      </c>
      <c r="E450" s="22">
        <v>6</v>
      </c>
      <c r="F450" s="22" t="s">
        <v>195</v>
      </c>
      <c r="G450" s="22" t="s">
        <v>132</v>
      </c>
      <c r="H450" s="22" t="str">
        <f t="shared" si="91"/>
        <v>1Story</v>
      </c>
      <c r="I450" s="22">
        <f t="shared" ref="I450:I513" si="105">IFERROR(AVERAGEIFS($AT$2:$AT$1461,$G$2:$G$1461,$G450,$D$2:$D$1461,"1Fam"),"")</f>
        <v>59.315963337771507</v>
      </c>
      <c r="J450" s="22" t="str">
        <f t="shared" si="92"/>
        <v>Below Average</v>
      </c>
      <c r="K450" s="22">
        <v>6</v>
      </c>
      <c r="L450" s="22" t="str">
        <f t="shared" si="93"/>
        <v>High</v>
      </c>
      <c r="M450" s="22">
        <v>1937</v>
      </c>
      <c r="N450" s="22">
        <f t="shared" si="94"/>
        <v>1</v>
      </c>
      <c r="O450" s="22"/>
      <c r="P450" s="22">
        <v>1950</v>
      </c>
      <c r="Q450" s="22">
        <f t="shared" si="95"/>
        <v>1</v>
      </c>
      <c r="R450" s="23">
        <v>780</v>
      </c>
      <c r="S450" s="23" t="s">
        <v>311</v>
      </c>
      <c r="T450" s="23" t="s">
        <v>370</v>
      </c>
      <c r="U450" s="24">
        <v>780</v>
      </c>
      <c r="V450" s="24" t="str">
        <f t="shared" si="96"/>
        <v>no</v>
      </c>
      <c r="W450" s="24">
        <v>596</v>
      </c>
      <c r="X450" s="24" t="str">
        <f t="shared" si="97"/>
        <v>no</v>
      </c>
      <c r="Y450" s="24" t="s">
        <v>412</v>
      </c>
      <c r="Z450" s="24">
        <f t="shared" si="98"/>
        <v>1</v>
      </c>
      <c r="AA450" s="24">
        <v>1376</v>
      </c>
      <c r="AB450" s="24" t="s">
        <v>311</v>
      </c>
      <c r="AC450" s="24" t="s">
        <v>370</v>
      </c>
      <c r="AD450" s="25">
        <v>0</v>
      </c>
      <c r="AE450" s="25">
        <v>0</v>
      </c>
      <c r="AF450" s="25">
        <v>2</v>
      </c>
      <c r="AG450" s="25">
        <v>0</v>
      </c>
      <c r="AH450" s="25">
        <v>2</v>
      </c>
      <c r="AI450" s="25" t="s">
        <v>415</v>
      </c>
      <c r="AJ450" s="57">
        <v>7</v>
      </c>
      <c r="AK450" s="57" t="str">
        <f t="shared" si="99"/>
        <v>More</v>
      </c>
      <c r="AL450" s="57" t="s">
        <v>98</v>
      </c>
      <c r="AM450" s="57" t="str">
        <f t="shared" si="100"/>
        <v>Low</v>
      </c>
      <c r="AN450" s="62">
        <v>1</v>
      </c>
      <c r="AO450" s="62" t="str">
        <f t="shared" si="101"/>
        <v>Less</v>
      </c>
      <c r="AP450" s="62">
        <v>198</v>
      </c>
      <c r="AQ450" s="62" t="str">
        <f t="shared" si="102"/>
        <v>no</v>
      </c>
      <c r="AR450" s="62" t="str">
        <f t="shared" si="103"/>
        <v>Below Average</v>
      </c>
      <c r="AS450" s="64">
        <v>1</v>
      </c>
      <c r="AT450" s="68">
        <v>55.426716141001855</v>
      </c>
      <c r="AU450" s="68" t="str">
        <f t="shared" si="104"/>
        <v>Below Average</v>
      </c>
      <c r="AV450" s="66">
        <v>119500</v>
      </c>
      <c r="AW450" s="66">
        <v>2156</v>
      </c>
      <c r="AX450" s="66" t="s">
        <v>311</v>
      </c>
    </row>
    <row r="451" spans="1:50" customFormat="1" x14ac:dyDescent="0.2">
      <c r="A451">
        <v>450</v>
      </c>
      <c r="B451" s="12" t="s">
        <v>90</v>
      </c>
      <c r="C451" s="12" t="s">
        <v>90</v>
      </c>
      <c r="D451" s="12" t="s">
        <v>91</v>
      </c>
      <c r="E451" s="22">
        <v>3</v>
      </c>
      <c r="F451" s="22" t="s">
        <v>195</v>
      </c>
      <c r="G451" s="22" t="s">
        <v>132</v>
      </c>
      <c r="H451" s="22" t="str">
        <f t="shared" ref="H451:H514" si="106">IF(OR(G451 = "SFoyer", G451 = "SLvl"), " ", IF(OR(G451 = "1.5Fin", G451 = "1.5Unf"), "1Story", IF(OR(G451 = "2.5Fin", G451 = "2.5Unf"), "2Story", G451)))</f>
        <v>1Story</v>
      </c>
      <c r="I451" s="22">
        <f t="shared" si="105"/>
        <v>59.315963337771507</v>
      </c>
      <c r="J451" s="22" t="str">
        <f t="shared" ref="J451:J514" si="107">IF(I451&gt;=AVERAGE(I$2:I$1461),"Above Average","Below Average")</f>
        <v>Below Average</v>
      </c>
      <c r="K451" s="22">
        <v>7</v>
      </c>
      <c r="L451" s="22" t="str">
        <f t="shared" ref="L451:L514" si="108">IF(K451&gt;=6, "High", "Low")</f>
        <v>High</v>
      </c>
      <c r="M451" s="22">
        <v>1948</v>
      </c>
      <c r="N451" s="22">
        <f t="shared" ref="N451:N514" si="109">IF(M451&lt;=1954,1,0)</f>
        <v>1</v>
      </c>
      <c r="O451" s="22"/>
      <c r="P451" s="22">
        <v>2002</v>
      </c>
      <c r="Q451" s="22">
        <f t="shared" ref="Q451:Q514" si="110">IF(P451&lt;=1961, 1,0)</f>
        <v>0</v>
      </c>
      <c r="R451" s="23">
        <v>649</v>
      </c>
      <c r="S451" s="23" t="s">
        <v>311</v>
      </c>
      <c r="T451" s="23" t="s">
        <v>370</v>
      </c>
      <c r="U451" s="24">
        <v>679</v>
      </c>
      <c r="V451" s="24" t="str">
        <f t="shared" ref="V451:V514" si="111">IF(OR(U451&lt;(QUARTILE(U$2:U$1461,1))-(((QUARTILE(U$2:U$1461,3))-(QUARTILE(U$2:U$1461,1)))*1.5),U451&gt;(QUARTILE(U$2:U$1461,3))+(((QUARTILE(U$2:U$1461,3))-(QUARTILE(U$2:U$1461,1)))*1.5)),"yes","no")</f>
        <v>no</v>
      </c>
      <c r="W451" s="24">
        <v>504</v>
      </c>
      <c r="X451" s="24" t="str">
        <f t="shared" ref="X451:X514" si="112">IF(OR(W451&lt;(QUARTILE(W$2:W$1461,1))-(((QUARTILE(W$2:W$1461,3))-(QUARTILE(W$2:W$1461,1)))*1.5),W451&gt;(QUARTILE(W$2:W$1461,3))+(((QUARTILE(W$2:W$1461,3))-(QUARTILE(W$2:W$1461,1)))*1.5)),"yes","no")</f>
        <v>no</v>
      </c>
      <c r="Y451" s="24" t="s">
        <v>412</v>
      </c>
      <c r="Z451" s="24">
        <f t="shared" ref="Z451:Z514" si="113">IF($W459&gt;0,1,0)</f>
        <v>0</v>
      </c>
      <c r="AA451" s="24">
        <v>1183</v>
      </c>
      <c r="AB451" s="24" t="s">
        <v>311</v>
      </c>
      <c r="AC451" s="24" t="s">
        <v>370</v>
      </c>
      <c r="AD451" s="25">
        <v>0</v>
      </c>
      <c r="AE451" s="25">
        <v>0</v>
      </c>
      <c r="AF451" s="25">
        <v>1</v>
      </c>
      <c r="AG451" s="25">
        <v>1</v>
      </c>
      <c r="AH451" s="25">
        <v>2</v>
      </c>
      <c r="AI451" s="25" t="s">
        <v>415</v>
      </c>
      <c r="AJ451" s="57">
        <v>6</v>
      </c>
      <c r="AK451" s="57" t="str">
        <f t="shared" ref="AK451:AK514" si="114">IF(AJ451&gt;=6, "More", "Less")</f>
        <v>More</v>
      </c>
      <c r="AL451" s="57" t="s">
        <v>98</v>
      </c>
      <c r="AM451" s="57" t="str">
        <f t="shared" ref="AM451:AM514" si="115">IF(OR(AL451 = "Gd", AL451 = "Ex"), "High", "Low")</f>
        <v>Low</v>
      </c>
      <c r="AN451" s="62">
        <v>1</v>
      </c>
      <c r="AO451" s="62" t="str">
        <f t="shared" ref="AO451:AO514" si="116">IF(AN451&gt;=2, "More", "Less")</f>
        <v>Less</v>
      </c>
      <c r="AP451" s="62">
        <v>308</v>
      </c>
      <c r="AQ451" s="62" t="str">
        <f t="shared" ref="AQ451:AQ514" si="117">IF(OR(AP451&lt;(QUARTILE(AP$2:AP$1461,1))-(((QUARTILE(AP$2:AP$1461,3))-(QUARTILE(AP$2:AP$1461,1)))*1.5),AP451&gt;(QUARTILE(AP$2:AP$1461,3))+(((QUARTILE(AP$2:AP$1461,3))-(QUARTILE(AP$2:AP$1461,1)))*1.5)),"yes","no")</f>
        <v>no</v>
      </c>
      <c r="AR451" s="62" t="str">
        <f t="shared" ref="AR451:AR514" si="118">IF(AP451&gt;=AVERAGE(AP$2:AP$1461),"Above Average","Below Average")</f>
        <v>Below Average</v>
      </c>
      <c r="AS451" s="64">
        <v>0</v>
      </c>
      <c r="AT451" s="68">
        <v>65.502183406113531</v>
      </c>
      <c r="AU451" s="68" t="str">
        <f t="shared" ref="AU451:AU514" si="119">IF(AT451&gt;=AVERAGE(AT$2:AT$1461),"Above Average","Below Average")</f>
        <v>Below Average</v>
      </c>
      <c r="AV451" s="66">
        <v>120000</v>
      </c>
      <c r="AW451" s="66">
        <v>1832</v>
      </c>
      <c r="AX451" s="66" t="s">
        <v>311</v>
      </c>
    </row>
    <row r="452" spans="1:50" customFormat="1" x14ac:dyDescent="0.2">
      <c r="A452">
        <v>451</v>
      </c>
      <c r="B452" s="12" t="s">
        <v>90</v>
      </c>
      <c r="C452" s="12" t="s">
        <v>90</v>
      </c>
      <c r="D452" s="12" t="s">
        <v>91</v>
      </c>
      <c r="E452" s="22">
        <v>6</v>
      </c>
      <c r="F452" s="22" t="s">
        <v>195</v>
      </c>
      <c r="G452" s="22" t="s">
        <v>115</v>
      </c>
      <c r="H452" s="22" t="str">
        <f t="shared" si="106"/>
        <v>1Story</v>
      </c>
      <c r="I452" s="22">
        <f t="shared" si="105"/>
        <v>69.182127006168557</v>
      </c>
      <c r="J452" s="22" t="str">
        <f t="shared" si="107"/>
        <v>Below Average</v>
      </c>
      <c r="K452" s="22">
        <v>8</v>
      </c>
      <c r="L452" s="22" t="str">
        <f t="shared" si="108"/>
        <v>High</v>
      </c>
      <c r="M452" s="22">
        <v>1930</v>
      </c>
      <c r="N452" s="22">
        <f t="shared" si="109"/>
        <v>1</v>
      </c>
      <c r="O452" s="22"/>
      <c r="P452" s="22">
        <v>2005</v>
      </c>
      <c r="Q452" s="22">
        <f t="shared" si="110"/>
        <v>0</v>
      </c>
      <c r="R452" s="23">
        <v>813</v>
      </c>
      <c r="S452" s="23" t="s">
        <v>311</v>
      </c>
      <c r="T452" s="23" t="s">
        <v>370</v>
      </c>
      <c r="U452" s="24">
        <v>813</v>
      </c>
      <c r="V452" s="24" t="str">
        <f t="shared" si="111"/>
        <v>no</v>
      </c>
      <c r="W452" s="24">
        <v>0</v>
      </c>
      <c r="X452" s="24" t="str">
        <f t="shared" si="112"/>
        <v>no</v>
      </c>
      <c r="Y452" s="24" t="s">
        <v>413</v>
      </c>
      <c r="Z452" s="24">
        <f t="shared" si="113"/>
        <v>1</v>
      </c>
      <c r="AA452" s="24">
        <v>813</v>
      </c>
      <c r="AB452" s="24" t="s">
        <v>311</v>
      </c>
      <c r="AC452" s="24" t="s">
        <v>370</v>
      </c>
      <c r="AD452" s="25">
        <v>0</v>
      </c>
      <c r="AE452" s="25">
        <v>0</v>
      </c>
      <c r="AF452" s="25">
        <v>1</v>
      </c>
      <c r="AG452" s="25">
        <v>0</v>
      </c>
      <c r="AH452" s="25">
        <v>1</v>
      </c>
      <c r="AI452" s="25" t="s">
        <v>415</v>
      </c>
      <c r="AJ452" s="57">
        <v>5</v>
      </c>
      <c r="AK452" s="57" t="str">
        <f t="shared" si="114"/>
        <v>Less</v>
      </c>
      <c r="AL452" s="57" t="s">
        <v>97</v>
      </c>
      <c r="AM452" s="57" t="str">
        <f t="shared" si="115"/>
        <v>High</v>
      </c>
      <c r="AN452" s="62">
        <v>1</v>
      </c>
      <c r="AO452" s="62" t="str">
        <f t="shared" si="116"/>
        <v>Less</v>
      </c>
      <c r="AP452" s="62">
        <v>270</v>
      </c>
      <c r="AQ452" s="62" t="str">
        <f t="shared" si="117"/>
        <v>no</v>
      </c>
      <c r="AR452" s="62" t="str">
        <f t="shared" si="118"/>
        <v>Below Average</v>
      </c>
      <c r="AS452" s="64">
        <v>0</v>
      </c>
      <c r="AT452" s="68">
        <v>67.650676506765066</v>
      </c>
      <c r="AU452" s="68" t="str">
        <f t="shared" si="119"/>
        <v>Below Average</v>
      </c>
      <c r="AV452" s="66">
        <v>110000</v>
      </c>
      <c r="AW452" s="66">
        <v>1626</v>
      </c>
      <c r="AX452" s="66" t="s">
        <v>311</v>
      </c>
    </row>
    <row r="453" spans="1:50" customFormat="1" x14ac:dyDescent="0.2">
      <c r="A453">
        <v>452</v>
      </c>
      <c r="B453" s="12" t="s">
        <v>90</v>
      </c>
      <c r="C453" s="12" t="s">
        <v>90</v>
      </c>
      <c r="D453" s="12" t="s">
        <v>91</v>
      </c>
      <c r="E453" s="22">
        <v>7</v>
      </c>
      <c r="F453" s="22" t="s">
        <v>411</v>
      </c>
      <c r="G453" s="22" t="s">
        <v>115</v>
      </c>
      <c r="H453" s="22" t="str">
        <f t="shared" si="106"/>
        <v>1Story</v>
      </c>
      <c r="I453" s="22">
        <f t="shared" si="105"/>
        <v>69.182127006168557</v>
      </c>
      <c r="J453" s="22" t="str">
        <f t="shared" si="107"/>
        <v>Below Average</v>
      </c>
      <c r="K453" s="22">
        <v>5</v>
      </c>
      <c r="L453" s="22" t="str">
        <f t="shared" si="108"/>
        <v>Low</v>
      </c>
      <c r="M453" s="22">
        <v>1975</v>
      </c>
      <c r="N453" s="22">
        <f t="shared" si="109"/>
        <v>0</v>
      </c>
      <c r="O453" s="22"/>
      <c r="P453" s="22">
        <v>1975</v>
      </c>
      <c r="Q453" s="22">
        <f t="shared" si="110"/>
        <v>0</v>
      </c>
      <c r="R453" s="23">
        <v>1533</v>
      </c>
      <c r="S453" s="23" t="s">
        <v>311</v>
      </c>
      <c r="T453" s="23" t="s">
        <v>369</v>
      </c>
      <c r="U453" s="24">
        <v>1533</v>
      </c>
      <c r="V453" s="24" t="str">
        <f t="shared" si="111"/>
        <v>no</v>
      </c>
      <c r="W453" s="24">
        <v>0</v>
      </c>
      <c r="X453" s="24" t="str">
        <f t="shared" si="112"/>
        <v>no</v>
      </c>
      <c r="Y453" s="24" t="s">
        <v>413</v>
      </c>
      <c r="Z453" s="24">
        <f t="shared" si="113"/>
        <v>1</v>
      </c>
      <c r="AA453" s="24">
        <v>1533</v>
      </c>
      <c r="AB453" s="24" t="s">
        <v>311</v>
      </c>
      <c r="AC453" s="24" t="s">
        <v>369</v>
      </c>
      <c r="AD453" s="25">
        <v>1</v>
      </c>
      <c r="AE453" s="25">
        <v>0</v>
      </c>
      <c r="AF453" s="25">
        <v>2</v>
      </c>
      <c r="AG453" s="25">
        <v>0</v>
      </c>
      <c r="AH453" s="25">
        <v>3</v>
      </c>
      <c r="AI453" s="25" t="s">
        <v>414</v>
      </c>
      <c r="AJ453" s="57">
        <v>5</v>
      </c>
      <c r="AK453" s="57" t="str">
        <f t="shared" si="114"/>
        <v>Less</v>
      </c>
      <c r="AL453" s="57" t="s">
        <v>97</v>
      </c>
      <c r="AM453" s="57" t="str">
        <f t="shared" si="115"/>
        <v>High</v>
      </c>
      <c r="AN453" s="62">
        <v>2</v>
      </c>
      <c r="AO453" s="62" t="str">
        <f t="shared" si="116"/>
        <v>More</v>
      </c>
      <c r="AP453" s="62">
        <v>576</v>
      </c>
      <c r="AQ453" s="62" t="str">
        <f t="shared" si="117"/>
        <v>no</v>
      </c>
      <c r="AR453" s="62" t="str">
        <f t="shared" si="118"/>
        <v>Above Average</v>
      </c>
      <c r="AS453" s="64">
        <v>2</v>
      </c>
      <c r="AT453" s="68">
        <v>91.324200913242009</v>
      </c>
      <c r="AU453" s="68" t="str">
        <f t="shared" si="119"/>
        <v>Above Average</v>
      </c>
      <c r="AV453" s="66">
        <v>280000</v>
      </c>
      <c r="AW453" s="66">
        <v>3066</v>
      </c>
      <c r="AX453" s="66" t="s">
        <v>311</v>
      </c>
    </row>
    <row r="454" spans="1:50" customFormat="1" x14ac:dyDescent="0.2">
      <c r="A454">
        <v>453</v>
      </c>
      <c r="B454" s="12" t="s">
        <v>90</v>
      </c>
      <c r="C454" s="12" t="s">
        <v>90</v>
      </c>
      <c r="D454" s="12" t="s">
        <v>91</v>
      </c>
      <c r="E454" s="22">
        <v>6</v>
      </c>
      <c r="F454" s="22" t="s">
        <v>195</v>
      </c>
      <c r="G454" s="22" t="s">
        <v>92</v>
      </c>
      <c r="H454" s="22" t="str">
        <f t="shared" si="106"/>
        <v>2Story</v>
      </c>
      <c r="I454" s="22">
        <f t="shared" si="105"/>
        <v>75.988545402704759</v>
      </c>
      <c r="J454" s="22" t="str">
        <f t="shared" si="107"/>
        <v>Above Average</v>
      </c>
      <c r="K454" s="22">
        <v>5</v>
      </c>
      <c r="L454" s="22" t="str">
        <f t="shared" si="108"/>
        <v>Low</v>
      </c>
      <c r="M454" s="22">
        <v>1996</v>
      </c>
      <c r="N454" s="22">
        <f t="shared" si="109"/>
        <v>0</v>
      </c>
      <c r="O454" s="22"/>
      <c r="P454" s="22">
        <v>1997</v>
      </c>
      <c r="Q454" s="22">
        <f t="shared" si="110"/>
        <v>0</v>
      </c>
      <c r="R454" s="23">
        <v>872</v>
      </c>
      <c r="S454" s="23" t="s">
        <v>311</v>
      </c>
      <c r="T454" s="23" t="s">
        <v>370</v>
      </c>
      <c r="U454" s="24">
        <v>888</v>
      </c>
      <c r="V454" s="24" t="str">
        <f t="shared" si="111"/>
        <v>no</v>
      </c>
      <c r="W454" s="24">
        <v>868</v>
      </c>
      <c r="X454" s="24" t="str">
        <f t="shared" si="112"/>
        <v>no</v>
      </c>
      <c r="Y454" s="24" t="s">
        <v>412</v>
      </c>
      <c r="Z454" s="24">
        <f t="shared" si="113"/>
        <v>1</v>
      </c>
      <c r="AA454" s="24">
        <v>1756</v>
      </c>
      <c r="AB454" s="24" t="s">
        <v>311</v>
      </c>
      <c r="AC454" s="24" t="s">
        <v>369</v>
      </c>
      <c r="AD454" s="25">
        <v>1</v>
      </c>
      <c r="AE454" s="25">
        <v>0</v>
      </c>
      <c r="AF454" s="25">
        <v>2</v>
      </c>
      <c r="AG454" s="25">
        <v>1</v>
      </c>
      <c r="AH454" s="25">
        <v>4</v>
      </c>
      <c r="AI454" s="25" t="s">
        <v>414</v>
      </c>
      <c r="AJ454" s="57">
        <v>7</v>
      </c>
      <c r="AK454" s="57" t="str">
        <f t="shared" si="114"/>
        <v>More</v>
      </c>
      <c r="AL454" s="57" t="s">
        <v>98</v>
      </c>
      <c r="AM454" s="57" t="str">
        <f t="shared" si="115"/>
        <v>Low</v>
      </c>
      <c r="AN454" s="62">
        <v>2</v>
      </c>
      <c r="AO454" s="62" t="str">
        <f t="shared" si="116"/>
        <v>More</v>
      </c>
      <c r="AP454" s="62">
        <v>422</v>
      </c>
      <c r="AQ454" s="62" t="str">
        <f t="shared" si="117"/>
        <v>no</v>
      </c>
      <c r="AR454" s="62" t="str">
        <f t="shared" si="118"/>
        <v>Below Average</v>
      </c>
      <c r="AS454" s="64">
        <v>0</v>
      </c>
      <c r="AT454" s="68">
        <v>77.625570776255714</v>
      </c>
      <c r="AU454" s="68" t="str">
        <f t="shared" si="119"/>
        <v>Above Average</v>
      </c>
      <c r="AV454" s="66">
        <v>204000</v>
      </c>
      <c r="AW454" s="66">
        <v>2628</v>
      </c>
      <c r="AX454" s="66" t="s">
        <v>311</v>
      </c>
    </row>
    <row r="455" spans="1:50" customFormat="1" x14ac:dyDescent="0.2">
      <c r="A455">
        <v>454</v>
      </c>
      <c r="B455" s="12" t="s">
        <v>90</v>
      </c>
      <c r="C455" s="12" t="s">
        <v>90</v>
      </c>
      <c r="D455" s="12" t="s">
        <v>91</v>
      </c>
      <c r="E455" s="22">
        <v>8</v>
      </c>
      <c r="F455" s="22" t="s">
        <v>411</v>
      </c>
      <c r="G455" s="22" t="s">
        <v>92</v>
      </c>
      <c r="H455" s="22" t="str">
        <f t="shared" si="106"/>
        <v>2Story</v>
      </c>
      <c r="I455" s="22">
        <f t="shared" si="105"/>
        <v>75.988545402704759</v>
      </c>
      <c r="J455" s="22" t="str">
        <f t="shared" si="107"/>
        <v>Above Average</v>
      </c>
      <c r="K455" s="22">
        <v>5</v>
      </c>
      <c r="L455" s="22" t="str">
        <f t="shared" si="108"/>
        <v>Low</v>
      </c>
      <c r="M455" s="22">
        <v>2008</v>
      </c>
      <c r="N455" s="22">
        <f t="shared" si="109"/>
        <v>0</v>
      </c>
      <c r="O455" s="22"/>
      <c r="P455" s="22">
        <v>2008</v>
      </c>
      <c r="Q455" s="22">
        <f t="shared" si="110"/>
        <v>0</v>
      </c>
      <c r="R455" s="23">
        <v>768</v>
      </c>
      <c r="S455" s="23" t="s">
        <v>311</v>
      </c>
      <c r="T455" s="23" t="s">
        <v>370</v>
      </c>
      <c r="U455" s="24">
        <v>786</v>
      </c>
      <c r="V455" s="24" t="str">
        <f t="shared" si="111"/>
        <v>no</v>
      </c>
      <c r="W455" s="24">
        <v>804</v>
      </c>
      <c r="X455" s="24" t="str">
        <f t="shared" si="112"/>
        <v>no</v>
      </c>
      <c r="Y455" s="24" t="s">
        <v>412</v>
      </c>
      <c r="Z455" s="24">
        <f t="shared" si="113"/>
        <v>1</v>
      </c>
      <c r="AA455" s="24">
        <v>1590</v>
      </c>
      <c r="AB455" s="24" t="s">
        <v>311</v>
      </c>
      <c r="AC455" s="24" t="s">
        <v>369</v>
      </c>
      <c r="AD455" s="25">
        <v>0</v>
      </c>
      <c r="AE455" s="25">
        <v>0</v>
      </c>
      <c r="AF455" s="25">
        <v>2</v>
      </c>
      <c r="AG455" s="25">
        <v>1</v>
      </c>
      <c r="AH455" s="25">
        <v>3</v>
      </c>
      <c r="AI455" s="25" t="s">
        <v>414</v>
      </c>
      <c r="AJ455" s="57">
        <v>6</v>
      </c>
      <c r="AK455" s="57" t="str">
        <f t="shared" si="114"/>
        <v>More</v>
      </c>
      <c r="AL455" s="57" t="s">
        <v>97</v>
      </c>
      <c r="AM455" s="57" t="str">
        <f t="shared" si="115"/>
        <v>High</v>
      </c>
      <c r="AN455" s="62">
        <v>2</v>
      </c>
      <c r="AO455" s="62" t="str">
        <f t="shared" si="116"/>
        <v>More</v>
      </c>
      <c r="AP455" s="62">
        <v>676</v>
      </c>
      <c r="AQ455" s="62" t="str">
        <f t="shared" si="117"/>
        <v>no</v>
      </c>
      <c r="AR455" s="62" t="str">
        <f t="shared" si="118"/>
        <v>Above Average</v>
      </c>
      <c r="AS455" s="64">
        <v>0</v>
      </c>
      <c r="AT455" s="68">
        <v>89.05852417302799</v>
      </c>
      <c r="AU455" s="68" t="str">
        <f t="shared" si="119"/>
        <v>Above Average</v>
      </c>
      <c r="AV455" s="66">
        <v>210000</v>
      </c>
      <c r="AW455" s="66">
        <v>2358</v>
      </c>
      <c r="AX455" s="66" t="s">
        <v>311</v>
      </c>
    </row>
    <row r="456" spans="1:50" customFormat="1" x14ac:dyDescent="0.2">
      <c r="A456">
        <v>455</v>
      </c>
      <c r="B456" s="12" t="s">
        <v>90</v>
      </c>
      <c r="C456" s="12" t="s">
        <v>90</v>
      </c>
      <c r="D456" s="12" t="s">
        <v>167</v>
      </c>
      <c r="E456" s="22">
        <v>5</v>
      </c>
      <c r="F456" s="22" t="s">
        <v>195</v>
      </c>
      <c r="G456" s="22" t="s">
        <v>115</v>
      </c>
      <c r="H456" s="22" t="str">
        <f t="shared" si="106"/>
        <v>1Story</v>
      </c>
      <c r="I456" s="22">
        <f t="shared" si="105"/>
        <v>69.182127006168557</v>
      </c>
      <c r="J456" s="22" t="str">
        <f t="shared" si="107"/>
        <v>Below Average</v>
      </c>
      <c r="K456" s="22">
        <v>5</v>
      </c>
      <c r="L456" s="22" t="str">
        <f t="shared" si="108"/>
        <v>Low</v>
      </c>
      <c r="M456" s="22">
        <v>1976</v>
      </c>
      <c r="N456" s="22">
        <f t="shared" si="109"/>
        <v>0</v>
      </c>
      <c r="O456" s="22"/>
      <c r="P456" s="22">
        <v>1976</v>
      </c>
      <c r="Q456" s="22">
        <f t="shared" si="110"/>
        <v>0</v>
      </c>
      <c r="R456" s="23">
        <v>1728</v>
      </c>
      <c r="S456" s="23" t="s">
        <v>311</v>
      </c>
      <c r="T456" s="23" t="s">
        <v>369</v>
      </c>
      <c r="U456" s="24">
        <v>1728</v>
      </c>
      <c r="V456" s="24" t="str">
        <f t="shared" si="111"/>
        <v>no</v>
      </c>
      <c r="W456" s="24">
        <v>0</v>
      </c>
      <c r="X456" s="24" t="str">
        <f t="shared" si="112"/>
        <v>no</v>
      </c>
      <c r="Y456" s="24" t="s">
        <v>413</v>
      </c>
      <c r="Z456" s="24">
        <f t="shared" si="113"/>
        <v>0</v>
      </c>
      <c r="AA456" s="24">
        <v>1728</v>
      </c>
      <c r="AB456" s="24" t="s">
        <v>311</v>
      </c>
      <c r="AC456" s="24" t="s">
        <v>369</v>
      </c>
      <c r="AD456" s="25">
        <v>2</v>
      </c>
      <c r="AE456" s="25">
        <v>0</v>
      </c>
      <c r="AF456" s="25">
        <v>2</v>
      </c>
      <c r="AG456" s="25">
        <v>0</v>
      </c>
      <c r="AH456" s="25">
        <v>4</v>
      </c>
      <c r="AI456" s="25" t="s">
        <v>414</v>
      </c>
      <c r="AJ456" s="57">
        <v>8</v>
      </c>
      <c r="AK456" s="57" t="str">
        <f t="shared" si="114"/>
        <v>More</v>
      </c>
      <c r="AL456" s="57" t="s">
        <v>98</v>
      </c>
      <c r="AM456" s="57" t="str">
        <f t="shared" si="115"/>
        <v>Low</v>
      </c>
      <c r="AN456" s="62">
        <v>2</v>
      </c>
      <c r="AO456" s="62" t="str">
        <f t="shared" si="116"/>
        <v>More</v>
      </c>
      <c r="AP456" s="62">
        <v>560</v>
      </c>
      <c r="AQ456" s="62" t="str">
        <f t="shared" si="117"/>
        <v>no</v>
      </c>
      <c r="AR456" s="62" t="str">
        <f t="shared" si="118"/>
        <v>Above Average</v>
      </c>
      <c r="AS456" s="64">
        <v>0</v>
      </c>
      <c r="AT456" s="68">
        <v>54.398148148148145</v>
      </c>
      <c r="AU456" s="68" t="str">
        <f t="shared" si="119"/>
        <v>Below Average</v>
      </c>
      <c r="AV456" s="66">
        <v>188000</v>
      </c>
      <c r="AW456" s="66">
        <v>3456</v>
      </c>
      <c r="AX456" s="66" t="s">
        <v>311</v>
      </c>
    </row>
    <row r="457" spans="1:50" customFormat="1" x14ac:dyDescent="0.2">
      <c r="A457">
        <v>456</v>
      </c>
      <c r="B457" s="12" t="s">
        <v>90</v>
      </c>
      <c r="C457" s="12" t="s">
        <v>90</v>
      </c>
      <c r="D457" s="12" t="s">
        <v>91</v>
      </c>
      <c r="E457" s="22">
        <v>7</v>
      </c>
      <c r="F457" s="22" t="s">
        <v>411</v>
      </c>
      <c r="G457" s="22" t="s">
        <v>115</v>
      </c>
      <c r="H457" s="22" t="str">
        <f t="shared" si="106"/>
        <v>1Story</v>
      </c>
      <c r="I457" s="22">
        <f t="shared" si="105"/>
        <v>69.182127006168557</v>
      </c>
      <c r="J457" s="22" t="str">
        <f t="shared" si="107"/>
        <v>Below Average</v>
      </c>
      <c r="K457" s="22">
        <v>6</v>
      </c>
      <c r="L457" s="22" t="str">
        <f t="shared" si="108"/>
        <v>High</v>
      </c>
      <c r="M457" s="22">
        <v>1973</v>
      </c>
      <c r="N457" s="22">
        <f t="shared" si="109"/>
        <v>0</v>
      </c>
      <c r="O457" s="22"/>
      <c r="P457" s="22">
        <v>1973</v>
      </c>
      <c r="Q457" s="22">
        <f t="shared" si="110"/>
        <v>0</v>
      </c>
      <c r="R457" s="23">
        <v>1242</v>
      </c>
      <c r="S457" s="23" t="s">
        <v>311</v>
      </c>
      <c r="T457" s="23" t="s">
        <v>369</v>
      </c>
      <c r="U457" s="24">
        <v>1242</v>
      </c>
      <c r="V457" s="24" t="str">
        <f t="shared" si="111"/>
        <v>no</v>
      </c>
      <c r="W457" s="24">
        <v>0</v>
      </c>
      <c r="X457" s="24" t="str">
        <f t="shared" si="112"/>
        <v>no</v>
      </c>
      <c r="Y457" s="24" t="s">
        <v>413</v>
      </c>
      <c r="Z457" s="24">
        <f t="shared" si="113"/>
        <v>1</v>
      </c>
      <c r="AA457" s="24">
        <v>1242</v>
      </c>
      <c r="AB457" s="24" t="s">
        <v>311</v>
      </c>
      <c r="AC457" s="24" t="s">
        <v>370</v>
      </c>
      <c r="AD457" s="25">
        <v>0</v>
      </c>
      <c r="AE457" s="25">
        <v>0</v>
      </c>
      <c r="AF457" s="25">
        <v>1</v>
      </c>
      <c r="AG457" s="25">
        <v>1</v>
      </c>
      <c r="AH457" s="25">
        <v>2</v>
      </c>
      <c r="AI457" s="25" t="s">
        <v>415</v>
      </c>
      <c r="AJ457" s="57">
        <v>6</v>
      </c>
      <c r="AK457" s="57" t="str">
        <f t="shared" si="114"/>
        <v>More</v>
      </c>
      <c r="AL457" s="57" t="s">
        <v>98</v>
      </c>
      <c r="AM457" s="57" t="str">
        <f t="shared" si="115"/>
        <v>Low</v>
      </c>
      <c r="AN457" s="62">
        <v>2</v>
      </c>
      <c r="AO457" s="62" t="str">
        <f t="shared" si="116"/>
        <v>More</v>
      </c>
      <c r="AP457" s="62">
        <v>528</v>
      </c>
      <c r="AQ457" s="62" t="str">
        <f t="shared" si="117"/>
        <v>no</v>
      </c>
      <c r="AR457" s="62" t="str">
        <f t="shared" si="118"/>
        <v>Above Average</v>
      </c>
      <c r="AS457" s="64">
        <v>1</v>
      </c>
      <c r="AT457" s="68">
        <v>70.652173913043484</v>
      </c>
      <c r="AU457" s="68" t="str">
        <f t="shared" si="119"/>
        <v>Above Average</v>
      </c>
      <c r="AV457" s="66">
        <v>175500</v>
      </c>
      <c r="AW457" s="66">
        <v>2484</v>
      </c>
      <c r="AX457" s="66" t="s">
        <v>311</v>
      </c>
    </row>
    <row r="458" spans="1:50" customFormat="1" x14ac:dyDescent="0.2">
      <c r="A458">
        <v>457</v>
      </c>
      <c r="B458" s="12" t="s">
        <v>90</v>
      </c>
      <c r="C458" s="12" t="s">
        <v>90</v>
      </c>
      <c r="D458" s="12" t="s">
        <v>91</v>
      </c>
      <c r="E458" s="22">
        <v>5</v>
      </c>
      <c r="F458" s="22" t="s">
        <v>195</v>
      </c>
      <c r="G458" s="22" t="s">
        <v>92</v>
      </c>
      <c r="H458" s="22" t="str">
        <f t="shared" si="106"/>
        <v>2Story</v>
      </c>
      <c r="I458" s="22">
        <f t="shared" si="105"/>
        <v>75.988545402704759</v>
      </c>
      <c r="J458" s="22" t="str">
        <f t="shared" si="107"/>
        <v>Above Average</v>
      </c>
      <c r="K458" s="22">
        <v>5</v>
      </c>
      <c r="L458" s="22" t="str">
        <f t="shared" si="108"/>
        <v>Low</v>
      </c>
      <c r="M458" s="22">
        <v>1916</v>
      </c>
      <c r="N458" s="22">
        <f t="shared" si="109"/>
        <v>1</v>
      </c>
      <c r="O458" s="22"/>
      <c r="P458" s="22">
        <v>1950</v>
      </c>
      <c r="Q458" s="22">
        <f t="shared" si="110"/>
        <v>1</v>
      </c>
      <c r="R458" s="23">
        <v>624</v>
      </c>
      <c r="S458" s="23" t="s">
        <v>311</v>
      </c>
      <c r="T458" s="23" t="s">
        <v>370</v>
      </c>
      <c r="U458" s="24">
        <v>624</v>
      </c>
      <c r="V458" s="24" t="str">
        <f t="shared" si="111"/>
        <v>no</v>
      </c>
      <c r="W458" s="24">
        <v>720</v>
      </c>
      <c r="X458" s="24" t="str">
        <f t="shared" si="112"/>
        <v>no</v>
      </c>
      <c r="Y458" s="24" t="s">
        <v>412</v>
      </c>
      <c r="Z458" s="24">
        <f t="shared" si="113"/>
        <v>0</v>
      </c>
      <c r="AA458" s="24">
        <v>1344</v>
      </c>
      <c r="AB458" s="24" t="s">
        <v>311</v>
      </c>
      <c r="AC458" s="24" t="s">
        <v>370</v>
      </c>
      <c r="AD458" s="25">
        <v>0</v>
      </c>
      <c r="AE458" s="25">
        <v>0</v>
      </c>
      <c r="AF458" s="25">
        <v>1</v>
      </c>
      <c r="AG458" s="25">
        <v>0</v>
      </c>
      <c r="AH458" s="25">
        <v>1</v>
      </c>
      <c r="AI458" s="25" t="s">
        <v>415</v>
      </c>
      <c r="AJ458" s="57">
        <v>7</v>
      </c>
      <c r="AK458" s="57" t="str">
        <f t="shared" si="114"/>
        <v>More</v>
      </c>
      <c r="AL458" s="57" t="s">
        <v>98</v>
      </c>
      <c r="AM458" s="57" t="str">
        <f t="shared" si="115"/>
        <v>Low</v>
      </c>
      <c r="AN458" s="62">
        <v>3</v>
      </c>
      <c r="AO458" s="62" t="str">
        <f t="shared" si="116"/>
        <v>More</v>
      </c>
      <c r="AP458" s="62">
        <v>513</v>
      </c>
      <c r="AQ458" s="62" t="str">
        <f t="shared" si="117"/>
        <v>no</v>
      </c>
      <c r="AR458" s="62" t="str">
        <f t="shared" si="118"/>
        <v>Above Average</v>
      </c>
      <c r="AS458" s="64">
        <v>0</v>
      </c>
      <c r="AT458" s="68">
        <v>49.796747967479675</v>
      </c>
      <c r="AU458" s="68" t="str">
        <f t="shared" si="119"/>
        <v>Below Average</v>
      </c>
      <c r="AV458" s="66">
        <v>98000</v>
      </c>
      <c r="AW458" s="66">
        <v>1968</v>
      </c>
      <c r="AX458" s="66" t="s">
        <v>311</v>
      </c>
    </row>
    <row r="459" spans="1:50" customFormat="1" x14ac:dyDescent="0.2">
      <c r="A459">
        <v>458</v>
      </c>
      <c r="B459" s="12" t="s">
        <v>90</v>
      </c>
      <c r="C459" s="12" t="s">
        <v>90</v>
      </c>
      <c r="D459" s="12" t="s">
        <v>91</v>
      </c>
      <c r="E459" s="22">
        <v>4</v>
      </c>
      <c r="F459" s="22" t="s">
        <v>195</v>
      </c>
      <c r="G459" s="22" t="s">
        <v>115</v>
      </c>
      <c r="H459" s="22" t="str">
        <f t="shared" si="106"/>
        <v>1Story</v>
      </c>
      <c r="I459" s="22">
        <f t="shared" si="105"/>
        <v>69.182127006168557</v>
      </c>
      <c r="J459" s="22" t="str">
        <f t="shared" si="107"/>
        <v>Below Average</v>
      </c>
      <c r="K459" s="22">
        <v>6</v>
      </c>
      <c r="L459" s="22" t="str">
        <f t="shared" si="108"/>
        <v>High</v>
      </c>
      <c r="M459" s="22">
        <v>1954</v>
      </c>
      <c r="N459" s="22">
        <f t="shared" si="109"/>
        <v>1</v>
      </c>
      <c r="O459" s="22"/>
      <c r="P459" s="22">
        <v>1994</v>
      </c>
      <c r="Q459" s="22">
        <f t="shared" si="110"/>
        <v>0</v>
      </c>
      <c r="R459" s="23">
        <v>1364</v>
      </c>
      <c r="S459" s="23" t="s">
        <v>311</v>
      </c>
      <c r="T459" s="23" t="s">
        <v>369</v>
      </c>
      <c r="U459" s="24">
        <v>1663</v>
      </c>
      <c r="V459" s="24" t="str">
        <f t="shared" si="111"/>
        <v>no</v>
      </c>
      <c r="W459" s="24">
        <v>0</v>
      </c>
      <c r="X459" s="24" t="str">
        <f t="shared" si="112"/>
        <v>no</v>
      </c>
      <c r="Y459" s="24" t="s">
        <v>413</v>
      </c>
      <c r="Z459" s="24">
        <f t="shared" si="113"/>
        <v>0</v>
      </c>
      <c r="AA459" s="24">
        <v>1663</v>
      </c>
      <c r="AB459" s="24" t="s">
        <v>311</v>
      </c>
      <c r="AC459" s="24" t="s">
        <v>369</v>
      </c>
      <c r="AD459" s="25">
        <v>1</v>
      </c>
      <c r="AE459" s="25">
        <v>0</v>
      </c>
      <c r="AF459" s="25">
        <v>1</v>
      </c>
      <c r="AG459" s="25">
        <v>0</v>
      </c>
      <c r="AH459" s="25">
        <v>2</v>
      </c>
      <c r="AI459" s="25" t="s">
        <v>415</v>
      </c>
      <c r="AJ459" s="57">
        <v>6</v>
      </c>
      <c r="AK459" s="57" t="str">
        <f t="shared" si="114"/>
        <v>More</v>
      </c>
      <c r="AL459" s="57" t="s">
        <v>97</v>
      </c>
      <c r="AM459" s="57" t="str">
        <f t="shared" si="115"/>
        <v>High</v>
      </c>
      <c r="AN459" s="62">
        <v>2</v>
      </c>
      <c r="AO459" s="62" t="str">
        <f t="shared" si="116"/>
        <v>More</v>
      </c>
      <c r="AP459" s="62">
        <v>529</v>
      </c>
      <c r="AQ459" s="62" t="str">
        <f t="shared" si="117"/>
        <v>no</v>
      </c>
      <c r="AR459" s="62" t="str">
        <f t="shared" si="118"/>
        <v>Above Average</v>
      </c>
      <c r="AS459" s="64">
        <v>2</v>
      </c>
      <c r="AT459" s="68">
        <v>84.572183680211424</v>
      </c>
      <c r="AU459" s="68" t="str">
        <f t="shared" si="119"/>
        <v>Above Average</v>
      </c>
      <c r="AV459" s="66">
        <v>256000</v>
      </c>
      <c r="AW459" s="66">
        <v>3027</v>
      </c>
      <c r="AX459" s="66" t="s">
        <v>311</v>
      </c>
    </row>
    <row r="460" spans="1:50" customFormat="1" x14ac:dyDescent="0.2">
      <c r="A460">
        <v>459</v>
      </c>
      <c r="B460" s="12" t="s">
        <v>90</v>
      </c>
      <c r="C460" s="12" t="s">
        <v>90</v>
      </c>
      <c r="D460" s="12" t="s">
        <v>91</v>
      </c>
      <c r="E460" s="22">
        <v>8</v>
      </c>
      <c r="F460" s="22" t="s">
        <v>411</v>
      </c>
      <c r="G460" s="22" t="s">
        <v>92</v>
      </c>
      <c r="H460" s="22" t="str">
        <f t="shared" si="106"/>
        <v>2Story</v>
      </c>
      <c r="I460" s="22">
        <f t="shared" si="105"/>
        <v>75.988545402704759</v>
      </c>
      <c r="J460" s="22" t="str">
        <f t="shared" si="107"/>
        <v>Above Average</v>
      </c>
      <c r="K460" s="22">
        <v>7</v>
      </c>
      <c r="L460" s="22" t="str">
        <f t="shared" si="108"/>
        <v>High</v>
      </c>
      <c r="M460" s="22">
        <v>1925</v>
      </c>
      <c r="N460" s="22">
        <f t="shared" si="109"/>
        <v>1</v>
      </c>
      <c r="O460" s="22"/>
      <c r="P460" s="22">
        <v>1996</v>
      </c>
      <c r="Q460" s="22">
        <f t="shared" si="110"/>
        <v>0</v>
      </c>
      <c r="R460" s="23">
        <v>588</v>
      </c>
      <c r="S460" s="23" t="s">
        <v>311</v>
      </c>
      <c r="T460" s="23" t="s">
        <v>370</v>
      </c>
      <c r="U460" s="24">
        <v>833</v>
      </c>
      <c r="V460" s="24" t="str">
        <f t="shared" si="111"/>
        <v>no</v>
      </c>
      <c r="W460" s="24">
        <v>833</v>
      </c>
      <c r="X460" s="24" t="str">
        <f t="shared" si="112"/>
        <v>no</v>
      </c>
      <c r="Y460" s="24" t="s">
        <v>412</v>
      </c>
      <c r="Z460" s="24">
        <f t="shared" si="113"/>
        <v>0</v>
      </c>
      <c r="AA460" s="24">
        <v>1666</v>
      </c>
      <c r="AB460" s="24" t="s">
        <v>311</v>
      </c>
      <c r="AC460" s="24" t="s">
        <v>369</v>
      </c>
      <c r="AD460" s="25">
        <v>0</v>
      </c>
      <c r="AE460" s="25">
        <v>0</v>
      </c>
      <c r="AF460" s="25">
        <v>1</v>
      </c>
      <c r="AG460" s="25">
        <v>0</v>
      </c>
      <c r="AH460" s="25">
        <v>1</v>
      </c>
      <c r="AI460" s="25" t="s">
        <v>415</v>
      </c>
      <c r="AJ460" s="57">
        <v>7</v>
      </c>
      <c r="AK460" s="57" t="str">
        <f t="shared" si="114"/>
        <v>More</v>
      </c>
      <c r="AL460" s="57" t="s">
        <v>97</v>
      </c>
      <c r="AM460" s="57" t="str">
        <f t="shared" si="115"/>
        <v>High</v>
      </c>
      <c r="AN460" s="62">
        <v>1</v>
      </c>
      <c r="AO460" s="62" t="str">
        <f t="shared" si="116"/>
        <v>Less</v>
      </c>
      <c r="AP460" s="62">
        <v>228</v>
      </c>
      <c r="AQ460" s="62" t="str">
        <f t="shared" si="117"/>
        <v>no</v>
      </c>
      <c r="AR460" s="62" t="str">
        <f t="shared" si="118"/>
        <v>Below Average</v>
      </c>
      <c r="AS460" s="64">
        <v>1</v>
      </c>
      <c r="AT460" s="68">
        <v>71.428571428571431</v>
      </c>
      <c r="AU460" s="68" t="str">
        <f t="shared" si="119"/>
        <v>Above Average</v>
      </c>
      <c r="AV460" s="66">
        <v>161000</v>
      </c>
      <c r="AW460" s="66">
        <v>2254</v>
      </c>
      <c r="AX460" s="66" t="s">
        <v>311</v>
      </c>
    </row>
    <row r="461" spans="1:50" customFormat="1" x14ac:dyDescent="0.2">
      <c r="A461">
        <v>460</v>
      </c>
      <c r="B461" s="12" t="s">
        <v>90</v>
      </c>
      <c r="C461" s="12" t="s">
        <v>90</v>
      </c>
      <c r="D461" s="12" t="s">
        <v>91</v>
      </c>
      <c r="E461" s="22">
        <v>5</v>
      </c>
      <c r="F461" s="22" t="s">
        <v>195</v>
      </c>
      <c r="G461" s="22" t="s">
        <v>132</v>
      </c>
      <c r="H461" s="22" t="str">
        <f t="shared" si="106"/>
        <v>1Story</v>
      </c>
      <c r="I461" s="22">
        <f t="shared" si="105"/>
        <v>59.315963337771507</v>
      </c>
      <c r="J461" s="22" t="str">
        <f t="shared" si="107"/>
        <v>Below Average</v>
      </c>
      <c r="K461" s="22">
        <v>4</v>
      </c>
      <c r="L461" s="22" t="str">
        <f t="shared" si="108"/>
        <v>Low</v>
      </c>
      <c r="M461" s="22">
        <v>1950</v>
      </c>
      <c r="N461" s="22">
        <f t="shared" si="109"/>
        <v>1</v>
      </c>
      <c r="O461" s="22"/>
      <c r="P461" s="22">
        <v>1950</v>
      </c>
      <c r="Q461" s="22">
        <f t="shared" si="110"/>
        <v>1</v>
      </c>
      <c r="R461" s="23">
        <v>709</v>
      </c>
      <c r="S461" s="23" t="s">
        <v>311</v>
      </c>
      <c r="T461" s="23" t="s">
        <v>370</v>
      </c>
      <c r="U461" s="24">
        <v>979</v>
      </c>
      <c r="V461" s="24" t="str">
        <f t="shared" si="111"/>
        <v>no</v>
      </c>
      <c r="W461" s="24">
        <v>224</v>
      </c>
      <c r="X461" s="24" t="str">
        <f t="shared" si="112"/>
        <v>no</v>
      </c>
      <c r="Y461" s="24" t="s">
        <v>412</v>
      </c>
      <c r="Z461" s="24">
        <f t="shared" si="113"/>
        <v>1</v>
      </c>
      <c r="AA461" s="24">
        <v>1203</v>
      </c>
      <c r="AB461" s="24" t="s">
        <v>311</v>
      </c>
      <c r="AC461" s="24" t="s">
        <v>370</v>
      </c>
      <c r="AD461" s="25">
        <v>1</v>
      </c>
      <c r="AE461" s="25">
        <v>0</v>
      </c>
      <c r="AF461" s="25">
        <v>1</v>
      </c>
      <c r="AG461" s="25">
        <v>0</v>
      </c>
      <c r="AH461" s="25">
        <v>2</v>
      </c>
      <c r="AI461" s="25" t="s">
        <v>415</v>
      </c>
      <c r="AJ461" s="57">
        <v>5</v>
      </c>
      <c r="AK461" s="57" t="str">
        <f t="shared" si="114"/>
        <v>Less</v>
      </c>
      <c r="AL461" s="57" t="s">
        <v>97</v>
      </c>
      <c r="AM461" s="57" t="str">
        <f t="shared" si="115"/>
        <v>High</v>
      </c>
      <c r="AN461" s="62">
        <v>1</v>
      </c>
      <c r="AO461" s="62" t="str">
        <f t="shared" si="116"/>
        <v>Less</v>
      </c>
      <c r="AP461" s="62">
        <v>352</v>
      </c>
      <c r="AQ461" s="62" t="str">
        <f t="shared" si="117"/>
        <v>no</v>
      </c>
      <c r="AR461" s="62" t="str">
        <f t="shared" si="118"/>
        <v>Below Average</v>
      </c>
      <c r="AS461" s="64">
        <v>1</v>
      </c>
      <c r="AT461" s="68">
        <v>57.531380753138073</v>
      </c>
      <c r="AU461" s="68" t="str">
        <f t="shared" si="119"/>
        <v>Below Average</v>
      </c>
      <c r="AV461" s="66">
        <v>110000</v>
      </c>
      <c r="AW461" s="66">
        <v>1912</v>
      </c>
      <c r="AX461" s="66" t="s">
        <v>311</v>
      </c>
    </row>
    <row r="462" spans="1:50" customFormat="1" x14ac:dyDescent="0.2">
      <c r="A462">
        <v>461</v>
      </c>
      <c r="B462" s="12" t="s">
        <v>202</v>
      </c>
      <c r="C462" s="12" t="s">
        <v>90</v>
      </c>
      <c r="D462" s="12" t="s">
        <v>91</v>
      </c>
      <c r="E462" s="22">
        <v>8</v>
      </c>
      <c r="F462" s="22" t="s">
        <v>411</v>
      </c>
      <c r="G462" s="22" t="s">
        <v>92</v>
      </c>
      <c r="H462" s="22" t="str">
        <f t="shared" si="106"/>
        <v>2Story</v>
      </c>
      <c r="I462" s="22">
        <f t="shared" si="105"/>
        <v>75.988545402704759</v>
      </c>
      <c r="J462" s="22" t="str">
        <f t="shared" si="107"/>
        <v>Above Average</v>
      </c>
      <c r="K462" s="22">
        <v>5</v>
      </c>
      <c r="L462" s="22" t="str">
        <f t="shared" si="108"/>
        <v>Low</v>
      </c>
      <c r="M462" s="22">
        <v>2009</v>
      </c>
      <c r="N462" s="22">
        <f t="shared" si="109"/>
        <v>0</v>
      </c>
      <c r="O462" s="22"/>
      <c r="P462" s="22">
        <v>2009</v>
      </c>
      <c r="Q462" s="22">
        <f t="shared" si="110"/>
        <v>0</v>
      </c>
      <c r="R462" s="23">
        <v>832</v>
      </c>
      <c r="S462" s="23" t="s">
        <v>311</v>
      </c>
      <c r="T462" s="23" t="s">
        <v>370</v>
      </c>
      <c r="U462" s="24">
        <v>832</v>
      </c>
      <c r="V462" s="24" t="str">
        <f t="shared" si="111"/>
        <v>no</v>
      </c>
      <c r="W462" s="24">
        <v>1103</v>
      </c>
      <c r="X462" s="24" t="str">
        <f t="shared" si="112"/>
        <v>no</v>
      </c>
      <c r="Y462" s="24" t="s">
        <v>412</v>
      </c>
      <c r="Z462" s="24">
        <f t="shared" si="113"/>
        <v>0</v>
      </c>
      <c r="AA462" s="24">
        <v>1935</v>
      </c>
      <c r="AB462" s="24" t="s">
        <v>311</v>
      </c>
      <c r="AC462" s="24" t="s">
        <v>369</v>
      </c>
      <c r="AD462" s="25">
        <v>1</v>
      </c>
      <c r="AE462" s="25">
        <v>0</v>
      </c>
      <c r="AF462" s="25">
        <v>2</v>
      </c>
      <c r="AG462" s="25">
        <v>1</v>
      </c>
      <c r="AH462" s="25">
        <v>4</v>
      </c>
      <c r="AI462" s="25" t="s">
        <v>414</v>
      </c>
      <c r="AJ462" s="57">
        <v>8</v>
      </c>
      <c r="AK462" s="57" t="str">
        <f t="shared" si="114"/>
        <v>More</v>
      </c>
      <c r="AL462" s="57" t="s">
        <v>98</v>
      </c>
      <c r="AM462" s="57" t="str">
        <f t="shared" si="115"/>
        <v>Low</v>
      </c>
      <c r="AN462" s="62">
        <v>2</v>
      </c>
      <c r="AO462" s="62" t="str">
        <f t="shared" si="116"/>
        <v>More</v>
      </c>
      <c r="AP462" s="62">
        <v>552</v>
      </c>
      <c r="AQ462" s="62" t="str">
        <f t="shared" si="117"/>
        <v>no</v>
      </c>
      <c r="AR462" s="62" t="str">
        <f t="shared" si="118"/>
        <v>Above Average</v>
      </c>
      <c r="AS462" s="64">
        <v>0</v>
      </c>
      <c r="AT462" s="68">
        <v>95.205999277195517</v>
      </c>
      <c r="AU462" s="68" t="str">
        <f t="shared" si="119"/>
        <v>Above Average</v>
      </c>
      <c r="AV462" s="66">
        <v>263435</v>
      </c>
      <c r="AW462" s="66">
        <v>2767</v>
      </c>
      <c r="AX462" s="66" t="s">
        <v>311</v>
      </c>
    </row>
    <row r="463" spans="1:50" customFormat="1" x14ac:dyDescent="0.2">
      <c r="A463">
        <v>462</v>
      </c>
      <c r="B463" s="12" t="s">
        <v>114</v>
      </c>
      <c r="C463" s="12" t="s">
        <v>90</v>
      </c>
      <c r="D463" s="12" t="s">
        <v>91</v>
      </c>
      <c r="E463" s="22">
        <v>7</v>
      </c>
      <c r="F463" s="22" t="s">
        <v>411</v>
      </c>
      <c r="G463" s="22" t="s">
        <v>92</v>
      </c>
      <c r="H463" s="22" t="str">
        <f t="shared" si="106"/>
        <v>2Story</v>
      </c>
      <c r="I463" s="22">
        <f t="shared" si="105"/>
        <v>75.988545402704759</v>
      </c>
      <c r="J463" s="22" t="str">
        <f t="shared" si="107"/>
        <v>Above Average</v>
      </c>
      <c r="K463" s="22">
        <v>9</v>
      </c>
      <c r="L463" s="22" t="str">
        <f t="shared" si="108"/>
        <v>High</v>
      </c>
      <c r="M463" s="22">
        <v>1936</v>
      </c>
      <c r="N463" s="22">
        <f t="shared" si="109"/>
        <v>1</v>
      </c>
      <c r="O463" s="22"/>
      <c r="P463" s="22">
        <v>2007</v>
      </c>
      <c r="Q463" s="22">
        <f t="shared" si="110"/>
        <v>0</v>
      </c>
      <c r="R463" s="23">
        <v>560</v>
      </c>
      <c r="S463" s="23" t="s">
        <v>311</v>
      </c>
      <c r="T463" s="23" t="s">
        <v>370</v>
      </c>
      <c r="U463" s="24">
        <v>575</v>
      </c>
      <c r="V463" s="24" t="str">
        <f t="shared" si="111"/>
        <v>no</v>
      </c>
      <c r="W463" s="24">
        <v>560</v>
      </c>
      <c r="X463" s="24" t="str">
        <f t="shared" si="112"/>
        <v>no</v>
      </c>
      <c r="Y463" s="24" t="s">
        <v>412</v>
      </c>
      <c r="Z463" s="24">
        <f t="shared" si="113"/>
        <v>1</v>
      </c>
      <c r="AA463" s="24">
        <v>1135</v>
      </c>
      <c r="AB463" s="24" t="s">
        <v>311</v>
      </c>
      <c r="AC463" s="24" t="s">
        <v>370</v>
      </c>
      <c r="AD463" s="25">
        <v>1</v>
      </c>
      <c r="AE463" s="25">
        <v>0</v>
      </c>
      <c r="AF463" s="25">
        <v>1</v>
      </c>
      <c r="AG463" s="25">
        <v>0</v>
      </c>
      <c r="AH463" s="25">
        <v>2</v>
      </c>
      <c r="AI463" s="25" t="s">
        <v>415</v>
      </c>
      <c r="AJ463" s="57">
        <v>6</v>
      </c>
      <c r="AK463" s="57" t="str">
        <f t="shared" si="114"/>
        <v>More</v>
      </c>
      <c r="AL463" s="57" t="s">
        <v>97</v>
      </c>
      <c r="AM463" s="57" t="str">
        <f t="shared" si="115"/>
        <v>High</v>
      </c>
      <c r="AN463" s="62">
        <v>2</v>
      </c>
      <c r="AO463" s="62" t="str">
        <f t="shared" si="116"/>
        <v>More</v>
      </c>
      <c r="AP463" s="62">
        <v>576</v>
      </c>
      <c r="AQ463" s="62" t="str">
        <f t="shared" si="117"/>
        <v>no</v>
      </c>
      <c r="AR463" s="62" t="str">
        <f t="shared" si="118"/>
        <v>Above Average</v>
      </c>
      <c r="AS463" s="64">
        <v>0</v>
      </c>
      <c r="AT463" s="68">
        <v>91.445427728613566</v>
      </c>
      <c r="AU463" s="68" t="str">
        <f t="shared" si="119"/>
        <v>Above Average</v>
      </c>
      <c r="AV463" s="66">
        <v>155000</v>
      </c>
      <c r="AW463" s="66">
        <v>1695</v>
      </c>
      <c r="AX463" s="66" t="s">
        <v>311</v>
      </c>
    </row>
    <row r="464" spans="1:50" customFormat="1" x14ac:dyDescent="0.2">
      <c r="A464">
        <v>463</v>
      </c>
      <c r="B464" s="12" t="s">
        <v>90</v>
      </c>
      <c r="C464" s="12" t="s">
        <v>90</v>
      </c>
      <c r="D464" s="12" t="s">
        <v>91</v>
      </c>
      <c r="E464" s="22">
        <v>5</v>
      </c>
      <c r="F464" s="22" t="s">
        <v>195</v>
      </c>
      <c r="G464" s="22" t="s">
        <v>115</v>
      </c>
      <c r="H464" s="22" t="str">
        <f t="shared" si="106"/>
        <v>1Story</v>
      </c>
      <c r="I464" s="22">
        <f t="shared" si="105"/>
        <v>69.182127006168557</v>
      </c>
      <c r="J464" s="22" t="str">
        <f t="shared" si="107"/>
        <v>Below Average</v>
      </c>
      <c r="K464" s="22">
        <v>5</v>
      </c>
      <c r="L464" s="22" t="str">
        <f t="shared" si="108"/>
        <v>Low</v>
      </c>
      <c r="M464" s="22">
        <v>1965</v>
      </c>
      <c r="N464" s="22">
        <f t="shared" si="109"/>
        <v>0</v>
      </c>
      <c r="O464" s="22"/>
      <c r="P464" s="22">
        <v>1965</v>
      </c>
      <c r="Q464" s="22">
        <f t="shared" si="110"/>
        <v>0</v>
      </c>
      <c r="R464" s="23">
        <v>864</v>
      </c>
      <c r="S464" s="23" t="s">
        <v>311</v>
      </c>
      <c r="T464" s="23" t="s">
        <v>370</v>
      </c>
      <c r="U464" s="24">
        <v>864</v>
      </c>
      <c r="V464" s="24" t="str">
        <f t="shared" si="111"/>
        <v>no</v>
      </c>
      <c r="W464" s="24">
        <v>0</v>
      </c>
      <c r="X464" s="24" t="str">
        <f t="shared" si="112"/>
        <v>no</v>
      </c>
      <c r="Y464" s="24" t="s">
        <v>413</v>
      </c>
      <c r="Z464" s="24">
        <f t="shared" si="113"/>
        <v>0</v>
      </c>
      <c r="AA464" s="24">
        <v>864</v>
      </c>
      <c r="AB464" s="24" t="s">
        <v>311</v>
      </c>
      <c r="AC464" s="24" t="s">
        <v>370</v>
      </c>
      <c r="AD464" s="25">
        <v>0</v>
      </c>
      <c r="AE464" s="25">
        <v>0</v>
      </c>
      <c r="AF464" s="25">
        <v>1</v>
      </c>
      <c r="AG464" s="25">
        <v>0</v>
      </c>
      <c r="AH464" s="25">
        <v>1</v>
      </c>
      <c r="AI464" s="25" t="s">
        <v>415</v>
      </c>
      <c r="AJ464" s="57">
        <v>5</v>
      </c>
      <c r="AK464" s="57" t="str">
        <f t="shared" si="114"/>
        <v>Less</v>
      </c>
      <c r="AL464" s="57" t="s">
        <v>98</v>
      </c>
      <c r="AM464" s="57" t="str">
        <f t="shared" si="115"/>
        <v>Low</v>
      </c>
      <c r="AN464" s="62">
        <v>1</v>
      </c>
      <c r="AO464" s="62" t="str">
        <f t="shared" si="116"/>
        <v>Less</v>
      </c>
      <c r="AP464" s="62">
        <v>360</v>
      </c>
      <c r="AQ464" s="62" t="str">
        <f t="shared" si="117"/>
        <v>no</v>
      </c>
      <c r="AR464" s="62" t="str">
        <f t="shared" si="118"/>
        <v>Below Average</v>
      </c>
      <c r="AS464" s="64">
        <v>1</v>
      </c>
      <c r="AT464" s="68">
        <v>36.101273148148145</v>
      </c>
      <c r="AU464" s="68" t="str">
        <f t="shared" si="119"/>
        <v>Below Average</v>
      </c>
      <c r="AV464" s="66">
        <v>62383</v>
      </c>
      <c r="AW464" s="66">
        <v>1728</v>
      </c>
      <c r="AX464" s="66" t="s">
        <v>311</v>
      </c>
    </row>
    <row r="465" spans="1:50" customFormat="1" x14ac:dyDescent="0.2">
      <c r="A465">
        <v>464</v>
      </c>
      <c r="B465" s="12" t="s">
        <v>90</v>
      </c>
      <c r="C465" s="12" t="s">
        <v>90</v>
      </c>
      <c r="D465" s="12" t="s">
        <v>91</v>
      </c>
      <c r="E465" s="22">
        <v>6</v>
      </c>
      <c r="F465" s="22" t="s">
        <v>195</v>
      </c>
      <c r="G465" s="22" t="s">
        <v>92</v>
      </c>
      <c r="H465" s="22" t="str">
        <f t="shared" si="106"/>
        <v>2Story</v>
      </c>
      <c r="I465" s="22">
        <f t="shared" si="105"/>
        <v>75.988545402704759</v>
      </c>
      <c r="J465" s="22" t="str">
        <f t="shared" si="107"/>
        <v>Above Average</v>
      </c>
      <c r="K465" s="22">
        <v>7</v>
      </c>
      <c r="L465" s="22" t="str">
        <f t="shared" si="108"/>
        <v>High</v>
      </c>
      <c r="M465" s="22">
        <v>1934</v>
      </c>
      <c r="N465" s="22">
        <f t="shared" si="109"/>
        <v>1</v>
      </c>
      <c r="O465" s="22"/>
      <c r="P465" s="22">
        <v>1995</v>
      </c>
      <c r="Q465" s="22">
        <f t="shared" si="110"/>
        <v>0</v>
      </c>
      <c r="R465" s="23">
        <v>715</v>
      </c>
      <c r="S465" s="23" t="s">
        <v>311</v>
      </c>
      <c r="T465" s="23" t="s">
        <v>370</v>
      </c>
      <c r="U465" s="24">
        <v>849</v>
      </c>
      <c r="V465" s="24" t="str">
        <f t="shared" si="111"/>
        <v>no</v>
      </c>
      <c r="W465" s="24">
        <v>811</v>
      </c>
      <c r="X465" s="24" t="str">
        <f t="shared" si="112"/>
        <v>no</v>
      </c>
      <c r="Y465" s="24" t="s">
        <v>412</v>
      </c>
      <c r="Z465" s="24">
        <f t="shared" si="113"/>
        <v>1</v>
      </c>
      <c r="AA465" s="24">
        <v>1660</v>
      </c>
      <c r="AB465" s="24" t="s">
        <v>311</v>
      </c>
      <c r="AC465" s="24" t="s">
        <v>369</v>
      </c>
      <c r="AD465" s="25">
        <v>0</v>
      </c>
      <c r="AE465" s="25">
        <v>0</v>
      </c>
      <c r="AF465" s="25">
        <v>1</v>
      </c>
      <c r="AG465" s="25">
        <v>1</v>
      </c>
      <c r="AH465" s="25">
        <v>2</v>
      </c>
      <c r="AI465" s="25" t="s">
        <v>415</v>
      </c>
      <c r="AJ465" s="57">
        <v>6</v>
      </c>
      <c r="AK465" s="57" t="str">
        <f t="shared" si="114"/>
        <v>More</v>
      </c>
      <c r="AL465" s="57" t="s">
        <v>98</v>
      </c>
      <c r="AM465" s="57" t="str">
        <f t="shared" si="115"/>
        <v>Low</v>
      </c>
      <c r="AN465" s="62">
        <v>1</v>
      </c>
      <c r="AO465" s="62" t="str">
        <f t="shared" si="116"/>
        <v>Less</v>
      </c>
      <c r="AP465" s="62">
        <v>240</v>
      </c>
      <c r="AQ465" s="62" t="str">
        <f t="shared" si="117"/>
        <v>no</v>
      </c>
      <c r="AR465" s="62" t="str">
        <f t="shared" si="118"/>
        <v>Below Average</v>
      </c>
      <c r="AS465" s="64">
        <v>1</v>
      </c>
      <c r="AT465" s="68">
        <v>79.452631578947361</v>
      </c>
      <c r="AU465" s="68" t="str">
        <f t="shared" si="119"/>
        <v>Above Average</v>
      </c>
      <c r="AV465" s="66">
        <v>188700</v>
      </c>
      <c r="AW465" s="66">
        <v>2375</v>
      </c>
      <c r="AX465" s="66" t="s">
        <v>311</v>
      </c>
    </row>
    <row r="466" spans="1:50" customFormat="1" x14ac:dyDescent="0.2">
      <c r="A466">
        <v>465</v>
      </c>
      <c r="B466" s="12" t="s">
        <v>90</v>
      </c>
      <c r="C466" s="12" t="s">
        <v>90</v>
      </c>
      <c r="D466" s="12" t="s">
        <v>91</v>
      </c>
      <c r="E466" s="22">
        <v>5</v>
      </c>
      <c r="F466" s="22" t="s">
        <v>195</v>
      </c>
      <c r="G466" s="22" t="s">
        <v>115</v>
      </c>
      <c r="H466" s="22" t="str">
        <f t="shared" si="106"/>
        <v>1Story</v>
      </c>
      <c r="I466" s="22">
        <f t="shared" si="105"/>
        <v>69.182127006168557</v>
      </c>
      <c r="J466" s="22" t="str">
        <f t="shared" si="107"/>
        <v>Below Average</v>
      </c>
      <c r="K466" s="22">
        <v>5</v>
      </c>
      <c r="L466" s="22" t="str">
        <f t="shared" si="108"/>
        <v>Low</v>
      </c>
      <c r="M466" s="22">
        <v>1978</v>
      </c>
      <c r="N466" s="22">
        <f t="shared" si="109"/>
        <v>0</v>
      </c>
      <c r="O466" s="22"/>
      <c r="P466" s="22">
        <v>1978</v>
      </c>
      <c r="Q466" s="22">
        <f t="shared" si="110"/>
        <v>0</v>
      </c>
      <c r="R466" s="23">
        <v>1040</v>
      </c>
      <c r="S466" s="23" t="s">
        <v>311</v>
      </c>
      <c r="T466" s="23" t="s">
        <v>370</v>
      </c>
      <c r="U466" s="24">
        <v>1040</v>
      </c>
      <c r="V466" s="24" t="str">
        <f t="shared" si="111"/>
        <v>no</v>
      </c>
      <c r="W466" s="24">
        <v>0</v>
      </c>
      <c r="X466" s="24" t="str">
        <f t="shared" si="112"/>
        <v>no</v>
      </c>
      <c r="Y466" s="24" t="s">
        <v>413</v>
      </c>
      <c r="Z466" s="24">
        <f t="shared" si="113"/>
        <v>0</v>
      </c>
      <c r="AA466" s="24">
        <v>1040</v>
      </c>
      <c r="AB466" s="24" t="s">
        <v>311</v>
      </c>
      <c r="AC466" s="24" t="s">
        <v>370</v>
      </c>
      <c r="AD466" s="25">
        <v>0</v>
      </c>
      <c r="AE466" s="25">
        <v>0</v>
      </c>
      <c r="AF466" s="25">
        <v>2</v>
      </c>
      <c r="AG466" s="25">
        <v>0</v>
      </c>
      <c r="AH466" s="25">
        <v>2</v>
      </c>
      <c r="AI466" s="25" t="s">
        <v>415</v>
      </c>
      <c r="AJ466" s="57">
        <v>5</v>
      </c>
      <c r="AK466" s="57" t="str">
        <f t="shared" si="114"/>
        <v>Less</v>
      </c>
      <c r="AL466" s="57" t="s">
        <v>98</v>
      </c>
      <c r="AM466" s="57" t="str">
        <f t="shared" si="115"/>
        <v>Low</v>
      </c>
      <c r="AN466" s="62">
        <v>0</v>
      </c>
      <c r="AO466" s="62" t="str">
        <f t="shared" si="116"/>
        <v>Less</v>
      </c>
      <c r="AP466" s="62">
        <v>0</v>
      </c>
      <c r="AQ466" s="62" t="str">
        <f t="shared" si="117"/>
        <v>no</v>
      </c>
      <c r="AR466" s="62" t="str">
        <f t="shared" si="118"/>
        <v>Below Average</v>
      </c>
      <c r="AS466" s="64">
        <v>0</v>
      </c>
      <c r="AT466" s="68">
        <v>59.615384615384613</v>
      </c>
      <c r="AU466" s="68" t="str">
        <f t="shared" si="119"/>
        <v>Below Average</v>
      </c>
      <c r="AV466" s="66">
        <v>124000</v>
      </c>
      <c r="AW466" s="66">
        <v>2080</v>
      </c>
      <c r="AX466" s="66" t="s">
        <v>311</v>
      </c>
    </row>
    <row r="467" spans="1:50" customFormat="1" x14ac:dyDescent="0.2">
      <c r="A467">
        <v>466</v>
      </c>
      <c r="B467" s="12" t="s">
        <v>90</v>
      </c>
      <c r="C467" s="12" t="s">
        <v>90</v>
      </c>
      <c r="D467" s="12" t="s">
        <v>179</v>
      </c>
      <c r="E467" s="22">
        <v>7</v>
      </c>
      <c r="F467" s="22" t="s">
        <v>411</v>
      </c>
      <c r="G467" s="22" t="s">
        <v>115</v>
      </c>
      <c r="H467" s="22" t="str">
        <f t="shared" si="106"/>
        <v>1Story</v>
      </c>
      <c r="I467" s="22">
        <f t="shared" si="105"/>
        <v>69.182127006168557</v>
      </c>
      <c r="J467" s="22" t="str">
        <f t="shared" si="107"/>
        <v>Below Average</v>
      </c>
      <c r="K467" s="22">
        <v>5</v>
      </c>
      <c r="L467" s="22" t="str">
        <f t="shared" si="108"/>
        <v>Low</v>
      </c>
      <c r="M467" s="22">
        <v>2004</v>
      </c>
      <c r="N467" s="22">
        <f t="shared" si="109"/>
        <v>0</v>
      </c>
      <c r="O467" s="22"/>
      <c r="P467" s="22">
        <v>2004</v>
      </c>
      <c r="Q467" s="22">
        <f t="shared" si="110"/>
        <v>0</v>
      </c>
      <c r="R467" s="23">
        <v>1375</v>
      </c>
      <c r="S467" s="23" t="s">
        <v>311</v>
      </c>
      <c r="T467" s="23" t="s">
        <v>369</v>
      </c>
      <c r="U467" s="24">
        <v>1414</v>
      </c>
      <c r="V467" s="24" t="str">
        <f t="shared" si="111"/>
        <v>no</v>
      </c>
      <c r="W467" s="24">
        <v>0</v>
      </c>
      <c r="X467" s="24" t="str">
        <f t="shared" si="112"/>
        <v>no</v>
      </c>
      <c r="Y467" s="24" t="s">
        <v>413</v>
      </c>
      <c r="Z467" s="24">
        <f t="shared" si="113"/>
        <v>0</v>
      </c>
      <c r="AA467" s="24">
        <v>1414</v>
      </c>
      <c r="AB467" s="24" t="s">
        <v>311</v>
      </c>
      <c r="AC467" s="24" t="s">
        <v>370</v>
      </c>
      <c r="AD467" s="25">
        <v>0</v>
      </c>
      <c r="AE467" s="25">
        <v>0</v>
      </c>
      <c r="AF467" s="25">
        <v>2</v>
      </c>
      <c r="AG467" s="25">
        <v>0</v>
      </c>
      <c r="AH467" s="25">
        <v>2</v>
      </c>
      <c r="AI467" s="25" t="s">
        <v>415</v>
      </c>
      <c r="AJ467" s="57">
        <v>6</v>
      </c>
      <c r="AK467" s="57" t="str">
        <f t="shared" si="114"/>
        <v>More</v>
      </c>
      <c r="AL467" s="57" t="s">
        <v>97</v>
      </c>
      <c r="AM467" s="57" t="str">
        <f t="shared" si="115"/>
        <v>High</v>
      </c>
      <c r="AN467" s="62">
        <v>2</v>
      </c>
      <c r="AO467" s="62" t="str">
        <f t="shared" si="116"/>
        <v>More</v>
      </c>
      <c r="AP467" s="62">
        <v>398</v>
      </c>
      <c r="AQ467" s="62" t="str">
        <f t="shared" si="117"/>
        <v>no</v>
      </c>
      <c r="AR467" s="62" t="str">
        <f t="shared" si="118"/>
        <v>Below Average</v>
      </c>
      <c r="AS467" s="64">
        <v>1</v>
      </c>
      <c r="AT467" s="68">
        <v>64.087486554320549</v>
      </c>
      <c r="AU467" s="68" t="str">
        <f t="shared" si="119"/>
        <v>Below Average</v>
      </c>
      <c r="AV467" s="66">
        <v>178740</v>
      </c>
      <c r="AW467" s="66">
        <v>2789</v>
      </c>
      <c r="AX467" s="66" t="s">
        <v>311</v>
      </c>
    </row>
    <row r="468" spans="1:50" customFormat="1" x14ac:dyDescent="0.2">
      <c r="A468">
        <v>467</v>
      </c>
      <c r="B468" s="12" t="s">
        <v>90</v>
      </c>
      <c r="C468" s="12" t="s">
        <v>90</v>
      </c>
      <c r="D468" s="12" t="s">
        <v>91</v>
      </c>
      <c r="E468" s="22">
        <v>7</v>
      </c>
      <c r="F468" s="22" t="s">
        <v>411</v>
      </c>
      <c r="G468" s="22" t="s">
        <v>115</v>
      </c>
      <c r="H468" s="22" t="str">
        <f t="shared" si="106"/>
        <v>1Story</v>
      </c>
      <c r="I468" s="22">
        <f t="shared" si="105"/>
        <v>69.182127006168557</v>
      </c>
      <c r="J468" s="22" t="str">
        <f t="shared" si="107"/>
        <v>Below Average</v>
      </c>
      <c r="K468" s="22">
        <v>5</v>
      </c>
      <c r="L468" s="22" t="str">
        <f t="shared" si="108"/>
        <v>Low</v>
      </c>
      <c r="M468" s="22">
        <v>1970</v>
      </c>
      <c r="N468" s="22">
        <f t="shared" si="109"/>
        <v>0</v>
      </c>
      <c r="O468" s="22"/>
      <c r="P468" s="22">
        <v>1970</v>
      </c>
      <c r="Q468" s="22">
        <f t="shared" si="110"/>
        <v>0</v>
      </c>
      <c r="R468" s="23">
        <v>1277</v>
      </c>
      <c r="S468" s="23" t="s">
        <v>311</v>
      </c>
      <c r="T468" s="23" t="s">
        <v>369</v>
      </c>
      <c r="U468" s="24">
        <v>1277</v>
      </c>
      <c r="V468" s="24" t="str">
        <f t="shared" si="111"/>
        <v>no</v>
      </c>
      <c r="W468" s="24">
        <v>0</v>
      </c>
      <c r="X468" s="24" t="str">
        <f t="shared" si="112"/>
        <v>no</v>
      </c>
      <c r="Y468" s="24" t="s">
        <v>413</v>
      </c>
      <c r="Z468" s="24">
        <f t="shared" si="113"/>
        <v>0</v>
      </c>
      <c r="AA468" s="24">
        <v>1277</v>
      </c>
      <c r="AB468" s="24" t="s">
        <v>311</v>
      </c>
      <c r="AC468" s="24" t="s">
        <v>370</v>
      </c>
      <c r="AD468" s="25">
        <v>1</v>
      </c>
      <c r="AE468" s="25">
        <v>0</v>
      </c>
      <c r="AF468" s="25">
        <v>1</v>
      </c>
      <c r="AG468" s="25">
        <v>0</v>
      </c>
      <c r="AH468" s="25">
        <v>2</v>
      </c>
      <c r="AI468" s="25" t="s">
        <v>415</v>
      </c>
      <c r="AJ468" s="57">
        <v>5</v>
      </c>
      <c r="AK468" s="57" t="str">
        <f t="shared" si="114"/>
        <v>Less</v>
      </c>
      <c r="AL468" s="57" t="s">
        <v>98</v>
      </c>
      <c r="AM468" s="57" t="str">
        <f t="shared" si="115"/>
        <v>Low</v>
      </c>
      <c r="AN468" s="62">
        <v>2</v>
      </c>
      <c r="AO468" s="62" t="str">
        <f t="shared" si="116"/>
        <v>More</v>
      </c>
      <c r="AP468" s="62">
        <v>526</v>
      </c>
      <c r="AQ468" s="62" t="str">
        <f t="shared" si="117"/>
        <v>no</v>
      </c>
      <c r="AR468" s="62" t="str">
        <f t="shared" si="118"/>
        <v>Above Average</v>
      </c>
      <c r="AS468" s="64">
        <v>1</v>
      </c>
      <c r="AT468" s="68">
        <v>65.387627251370404</v>
      </c>
      <c r="AU468" s="68" t="str">
        <f t="shared" si="119"/>
        <v>Below Average</v>
      </c>
      <c r="AV468" s="66">
        <v>167000</v>
      </c>
      <c r="AW468" s="66">
        <v>2554</v>
      </c>
      <c r="AX468" s="66" t="s">
        <v>311</v>
      </c>
    </row>
    <row r="469" spans="1:50" customFormat="1" x14ac:dyDescent="0.2">
      <c r="A469">
        <v>468</v>
      </c>
      <c r="B469" s="12" t="s">
        <v>144</v>
      </c>
      <c r="C469" s="12" t="s">
        <v>90</v>
      </c>
      <c r="D469" s="12" t="s">
        <v>91</v>
      </c>
      <c r="E469" s="22">
        <v>5</v>
      </c>
      <c r="F469" s="22" t="s">
        <v>195</v>
      </c>
      <c r="G469" s="22" t="s">
        <v>92</v>
      </c>
      <c r="H469" s="22" t="str">
        <f t="shared" si="106"/>
        <v>2Story</v>
      </c>
      <c r="I469" s="22">
        <f t="shared" si="105"/>
        <v>75.988545402704759</v>
      </c>
      <c r="J469" s="22" t="str">
        <f t="shared" si="107"/>
        <v>Above Average</v>
      </c>
      <c r="K469" s="22">
        <v>7</v>
      </c>
      <c r="L469" s="22" t="str">
        <f t="shared" si="108"/>
        <v>High</v>
      </c>
      <c r="M469" s="22">
        <v>1942</v>
      </c>
      <c r="N469" s="22">
        <f t="shared" si="109"/>
        <v>1</v>
      </c>
      <c r="O469" s="22"/>
      <c r="P469" s="22">
        <v>1995</v>
      </c>
      <c r="Q469" s="22">
        <f t="shared" si="110"/>
        <v>0</v>
      </c>
      <c r="R469" s="23">
        <v>728</v>
      </c>
      <c r="S469" s="23" t="s">
        <v>311</v>
      </c>
      <c r="T469" s="23" t="s">
        <v>370</v>
      </c>
      <c r="U469" s="24">
        <v>888</v>
      </c>
      <c r="V469" s="24" t="str">
        <f t="shared" si="111"/>
        <v>no</v>
      </c>
      <c r="W469" s="24">
        <v>756</v>
      </c>
      <c r="X469" s="24" t="str">
        <f t="shared" si="112"/>
        <v>no</v>
      </c>
      <c r="Y469" s="24" t="s">
        <v>412</v>
      </c>
      <c r="Z469" s="24">
        <f t="shared" si="113"/>
        <v>0</v>
      </c>
      <c r="AA469" s="24">
        <v>1644</v>
      </c>
      <c r="AB469" s="24" t="s">
        <v>311</v>
      </c>
      <c r="AC469" s="24" t="s">
        <v>369</v>
      </c>
      <c r="AD469" s="25">
        <v>0</v>
      </c>
      <c r="AE469" s="25">
        <v>0</v>
      </c>
      <c r="AF469" s="25">
        <v>1</v>
      </c>
      <c r="AG469" s="25">
        <v>1</v>
      </c>
      <c r="AH469" s="25">
        <v>2</v>
      </c>
      <c r="AI469" s="25" t="s">
        <v>415</v>
      </c>
      <c r="AJ469" s="57">
        <v>7</v>
      </c>
      <c r="AK469" s="57" t="str">
        <f t="shared" si="114"/>
        <v>More</v>
      </c>
      <c r="AL469" s="57" t="s">
        <v>97</v>
      </c>
      <c r="AM469" s="57" t="str">
        <f t="shared" si="115"/>
        <v>High</v>
      </c>
      <c r="AN469" s="62">
        <v>1</v>
      </c>
      <c r="AO469" s="62" t="str">
        <f t="shared" si="116"/>
        <v>Less</v>
      </c>
      <c r="AP469" s="62">
        <v>312</v>
      </c>
      <c r="AQ469" s="62" t="str">
        <f t="shared" si="117"/>
        <v>no</v>
      </c>
      <c r="AR469" s="62" t="str">
        <f t="shared" si="118"/>
        <v>Below Average</v>
      </c>
      <c r="AS469" s="64">
        <v>2</v>
      </c>
      <c r="AT469" s="68">
        <v>61.762225969645868</v>
      </c>
      <c r="AU469" s="68" t="str">
        <f t="shared" si="119"/>
        <v>Below Average</v>
      </c>
      <c r="AV469" s="66">
        <v>146500</v>
      </c>
      <c r="AW469" s="66">
        <v>2372</v>
      </c>
      <c r="AX469" s="66" t="s">
        <v>311</v>
      </c>
    </row>
    <row r="470" spans="1:50" customFormat="1" x14ac:dyDescent="0.2">
      <c r="A470">
        <v>469</v>
      </c>
      <c r="B470" s="12" t="s">
        <v>90</v>
      </c>
      <c r="C470" s="12" t="s">
        <v>90</v>
      </c>
      <c r="D470" s="12" t="s">
        <v>91</v>
      </c>
      <c r="E470" s="22">
        <v>8</v>
      </c>
      <c r="F470" s="22" t="s">
        <v>411</v>
      </c>
      <c r="G470" s="22" t="s">
        <v>115</v>
      </c>
      <c r="H470" s="22" t="str">
        <f t="shared" si="106"/>
        <v>1Story</v>
      </c>
      <c r="I470" s="22">
        <f t="shared" si="105"/>
        <v>69.182127006168557</v>
      </c>
      <c r="J470" s="22" t="str">
        <f t="shared" si="107"/>
        <v>Below Average</v>
      </c>
      <c r="K470" s="22">
        <v>5</v>
      </c>
      <c r="L470" s="22" t="str">
        <f t="shared" si="108"/>
        <v>Low</v>
      </c>
      <c r="M470" s="22">
        <v>2006</v>
      </c>
      <c r="N470" s="22">
        <f t="shared" si="109"/>
        <v>0</v>
      </c>
      <c r="O470" s="22"/>
      <c r="P470" s="22">
        <v>2006</v>
      </c>
      <c r="Q470" s="22">
        <f t="shared" si="110"/>
        <v>0</v>
      </c>
      <c r="R470" s="23">
        <v>1626</v>
      </c>
      <c r="S470" s="23" t="s">
        <v>311</v>
      </c>
      <c r="T470" s="23" t="s">
        <v>369</v>
      </c>
      <c r="U470" s="24">
        <v>1634</v>
      </c>
      <c r="V470" s="24" t="str">
        <f t="shared" si="111"/>
        <v>no</v>
      </c>
      <c r="W470" s="24">
        <v>0</v>
      </c>
      <c r="X470" s="24" t="str">
        <f t="shared" si="112"/>
        <v>no</v>
      </c>
      <c r="Y470" s="24" t="s">
        <v>413</v>
      </c>
      <c r="Z470" s="24">
        <f t="shared" si="113"/>
        <v>0</v>
      </c>
      <c r="AA470" s="24">
        <v>1634</v>
      </c>
      <c r="AB470" s="24" t="s">
        <v>311</v>
      </c>
      <c r="AC470" s="24" t="s">
        <v>369</v>
      </c>
      <c r="AD470" s="25">
        <v>0</v>
      </c>
      <c r="AE470" s="25">
        <v>0</v>
      </c>
      <c r="AF470" s="25">
        <v>2</v>
      </c>
      <c r="AG470" s="25">
        <v>0</v>
      </c>
      <c r="AH470" s="25">
        <v>2</v>
      </c>
      <c r="AI470" s="25" t="s">
        <v>415</v>
      </c>
      <c r="AJ470" s="57">
        <v>7</v>
      </c>
      <c r="AK470" s="57" t="str">
        <f t="shared" si="114"/>
        <v>More</v>
      </c>
      <c r="AL470" s="57" t="s">
        <v>97</v>
      </c>
      <c r="AM470" s="57" t="str">
        <f t="shared" si="115"/>
        <v>High</v>
      </c>
      <c r="AN470" s="62">
        <v>3</v>
      </c>
      <c r="AO470" s="62" t="str">
        <f t="shared" si="116"/>
        <v>More</v>
      </c>
      <c r="AP470" s="62">
        <v>866</v>
      </c>
      <c r="AQ470" s="62" t="str">
        <f t="shared" si="117"/>
        <v>no</v>
      </c>
      <c r="AR470" s="62" t="str">
        <f t="shared" si="118"/>
        <v>Above Average</v>
      </c>
      <c r="AS470" s="64">
        <v>1</v>
      </c>
      <c r="AT470" s="68">
        <v>76.687116564417181</v>
      </c>
      <c r="AU470" s="68" t="str">
        <f t="shared" si="119"/>
        <v>Above Average</v>
      </c>
      <c r="AV470" s="66">
        <v>250000</v>
      </c>
      <c r="AW470" s="66">
        <v>3260</v>
      </c>
      <c r="AX470" s="66" t="s">
        <v>311</v>
      </c>
    </row>
    <row r="471" spans="1:50" customFormat="1" x14ac:dyDescent="0.2">
      <c r="A471">
        <v>470</v>
      </c>
      <c r="B471" s="12" t="s">
        <v>229</v>
      </c>
      <c r="C471" s="12" t="s">
        <v>90</v>
      </c>
      <c r="D471" s="12" t="s">
        <v>91</v>
      </c>
      <c r="E471" s="22">
        <v>6</v>
      </c>
      <c r="F471" s="22" t="s">
        <v>195</v>
      </c>
      <c r="G471" s="22" t="s">
        <v>92</v>
      </c>
      <c r="H471" s="22" t="str">
        <f t="shared" si="106"/>
        <v>2Story</v>
      </c>
      <c r="I471" s="22">
        <f t="shared" si="105"/>
        <v>75.988545402704759</v>
      </c>
      <c r="J471" s="22" t="str">
        <f t="shared" si="107"/>
        <v>Above Average</v>
      </c>
      <c r="K471" s="22">
        <v>5</v>
      </c>
      <c r="L471" s="22" t="str">
        <f t="shared" si="108"/>
        <v>Low</v>
      </c>
      <c r="M471" s="22">
        <v>1993</v>
      </c>
      <c r="N471" s="22">
        <f t="shared" si="109"/>
        <v>0</v>
      </c>
      <c r="O471" s="22"/>
      <c r="P471" s="22">
        <v>1993</v>
      </c>
      <c r="Q471" s="22">
        <f t="shared" si="110"/>
        <v>0</v>
      </c>
      <c r="R471" s="23">
        <v>832</v>
      </c>
      <c r="S471" s="23" t="s">
        <v>311</v>
      </c>
      <c r="T471" s="23" t="s">
        <v>370</v>
      </c>
      <c r="U471" s="24">
        <v>832</v>
      </c>
      <c r="V471" s="24" t="str">
        <f t="shared" si="111"/>
        <v>no</v>
      </c>
      <c r="W471" s="24">
        <v>878</v>
      </c>
      <c r="X471" s="24" t="str">
        <f t="shared" si="112"/>
        <v>no</v>
      </c>
      <c r="Y471" s="24" t="s">
        <v>412</v>
      </c>
      <c r="Z471" s="24">
        <f t="shared" si="113"/>
        <v>1</v>
      </c>
      <c r="AA471" s="24">
        <v>1710</v>
      </c>
      <c r="AB471" s="24" t="s">
        <v>311</v>
      </c>
      <c r="AC471" s="24" t="s">
        <v>369</v>
      </c>
      <c r="AD471" s="25">
        <v>0</v>
      </c>
      <c r="AE471" s="25">
        <v>0</v>
      </c>
      <c r="AF471" s="25">
        <v>2</v>
      </c>
      <c r="AG471" s="25">
        <v>1</v>
      </c>
      <c r="AH471" s="25">
        <v>3</v>
      </c>
      <c r="AI471" s="25" t="s">
        <v>414</v>
      </c>
      <c r="AJ471" s="57">
        <v>7</v>
      </c>
      <c r="AK471" s="57" t="str">
        <f t="shared" si="114"/>
        <v>More</v>
      </c>
      <c r="AL471" s="57" t="s">
        <v>97</v>
      </c>
      <c r="AM471" s="57" t="str">
        <f t="shared" si="115"/>
        <v>High</v>
      </c>
      <c r="AN471" s="62">
        <v>2</v>
      </c>
      <c r="AO471" s="62" t="str">
        <f t="shared" si="116"/>
        <v>More</v>
      </c>
      <c r="AP471" s="62">
        <v>506</v>
      </c>
      <c r="AQ471" s="62" t="str">
        <f t="shared" si="117"/>
        <v>no</v>
      </c>
      <c r="AR471" s="62" t="str">
        <f t="shared" si="118"/>
        <v>Above Average</v>
      </c>
      <c r="AS471" s="64">
        <v>0</v>
      </c>
      <c r="AT471" s="68">
        <v>73.564122738001572</v>
      </c>
      <c r="AU471" s="68" t="str">
        <f t="shared" si="119"/>
        <v>Above Average</v>
      </c>
      <c r="AV471" s="66">
        <v>187000</v>
      </c>
      <c r="AW471" s="66">
        <v>2542</v>
      </c>
      <c r="AX471" s="66" t="s">
        <v>311</v>
      </c>
    </row>
    <row r="472" spans="1:50" customFormat="1" x14ac:dyDescent="0.2">
      <c r="A472">
        <v>471</v>
      </c>
      <c r="B472" s="12" t="s">
        <v>90</v>
      </c>
      <c r="C472" s="12" t="s">
        <v>90</v>
      </c>
      <c r="D472" s="12" t="s">
        <v>179</v>
      </c>
      <c r="E472" s="22">
        <v>8</v>
      </c>
      <c r="F472" s="22" t="s">
        <v>411</v>
      </c>
      <c r="G472" s="22" t="s">
        <v>115</v>
      </c>
      <c r="H472" s="22" t="str">
        <f t="shared" si="106"/>
        <v>1Story</v>
      </c>
      <c r="I472" s="22">
        <f t="shared" si="105"/>
        <v>69.182127006168557</v>
      </c>
      <c r="J472" s="22" t="str">
        <f t="shared" si="107"/>
        <v>Below Average</v>
      </c>
      <c r="K472" s="22">
        <v>5</v>
      </c>
      <c r="L472" s="22" t="str">
        <f t="shared" si="108"/>
        <v>Low</v>
      </c>
      <c r="M472" s="22">
        <v>1985</v>
      </c>
      <c r="N472" s="22">
        <f t="shared" si="109"/>
        <v>0</v>
      </c>
      <c r="O472" s="22"/>
      <c r="P472" s="22">
        <v>1985</v>
      </c>
      <c r="Q472" s="22">
        <f t="shared" si="110"/>
        <v>0</v>
      </c>
      <c r="R472" s="23">
        <v>1488</v>
      </c>
      <c r="S472" s="23" t="s">
        <v>311</v>
      </c>
      <c r="T472" s="23" t="s">
        <v>369</v>
      </c>
      <c r="U472" s="24">
        <v>1502</v>
      </c>
      <c r="V472" s="24" t="str">
        <f t="shared" si="111"/>
        <v>no</v>
      </c>
      <c r="W472" s="24">
        <v>0</v>
      </c>
      <c r="X472" s="24" t="str">
        <f t="shared" si="112"/>
        <v>no</v>
      </c>
      <c r="Y472" s="24" t="s">
        <v>413</v>
      </c>
      <c r="Z472" s="24">
        <f t="shared" si="113"/>
        <v>0</v>
      </c>
      <c r="AA472" s="24">
        <v>1502</v>
      </c>
      <c r="AB472" s="24" t="s">
        <v>311</v>
      </c>
      <c r="AC472" s="24" t="s">
        <v>370</v>
      </c>
      <c r="AD472" s="25">
        <v>1</v>
      </c>
      <c r="AE472" s="25">
        <v>0</v>
      </c>
      <c r="AF472" s="25">
        <v>1</v>
      </c>
      <c r="AG472" s="25">
        <v>1</v>
      </c>
      <c r="AH472" s="25">
        <v>3</v>
      </c>
      <c r="AI472" s="25" t="s">
        <v>414</v>
      </c>
      <c r="AJ472" s="57">
        <v>4</v>
      </c>
      <c r="AK472" s="57" t="str">
        <f t="shared" si="114"/>
        <v>Less</v>
      </c>
      <c r="AL472" s="57" t="s">
        <v>97</v>
      </c>
      <c r="AM472" s="57" t="str">
        <f t="shared" si="115"/>
        <v>High</v>
      </c>
      <c r="AN472" s="62">
        <v>2</v>
      </c>
      <c r="AO472" s="62" t="str">
        <f t="shared" si="116"/>
        <v>More</v>
      </c>
      <c r="AP472" s="62">
        <v>528</v>
      </c>
      <c r="AQ472" s="62" t="str">
        <f t="shared" si="117"/>
        <v>no</v>
      </c>
      <c r="AR472" s="62" t="str">
        <f t="shared" si="118"/>
        <v>Above Average</v>
      </c>
      <c r="AS472" s="64">
        <v>0</v>
      </c>
      <c r="AT472" s="68">
        <v>70.903010033444815</v>
      </c>
      <c r="AU472" s="68" t="str">
        <f t="shared" si="119"/>
        <v>Above Average</v>
      </c>
      <c r="AV472" s="66">
        <v>212000</v>
      </c>
      <c r="AW472" s="66">
        <v>2990</v>
      </c>
      <c r="AX472" s="66" t="s">
        <v>311</v>
      </c>
    </row>
    <row r="473" spans="1:50" customFormat="1" x14ac:dyDescent="0.2">
      <c r="A473">
        <v>472</v>
      </c>
      <c r="B473" s="12" t="s">
        <v>204</v>
      </c>
      <c r="C473" s="12" t="s">
        <v>90</v>
      </c>
      <c r="D473" s="12" t="s">
        <v>91</v>
      </c>
      <c r="E473" s="22">
        <v>7</v>
      </c>
      <c r="F473" s="22" t="s">
        <v>411</v>
      </c>
      <c r="G473" s="22" t="s">
        <v>92</v>
      </c>
      <c r="H473" s="22" t="str">
        <f t="shared" si="106"/>
        <v>2Story</v>
      </c>
      <c r="I473" s="22">
        <f t="shared" si="105"/>
        <v>75.988545402704759</v>
      </c>
      <c r="J473" s="22" t="str">
        <f t="shared" si="107"/>
        <v>Above Average</v>
      </c>
      <c r="K473" s="22">
        <v>6</v>
      </c>
      <c r="L473" s="22" t="str">
        <f t="shared" si="108"/>
        <v>High</v>
      </c>
      <c r="M473" s="22">
        <v>1977</v>
      </c>
      <c r="N473" s="22">
        <f t="shared" si="109"/>
        <v>0</v>
      </c>
      <c r="O473" s="22"/>
      <c r="P473" s="22">
        <v>1977</v>
      </c>
      <c r="Q473" s="22">
        <f t="shared" si="110"/>
        <v>0</v>
      </c>
      <c r="R473" s="23">
        <v>808</v>
      </c>
      <c r="S473" s="23" t="s">
        <v>311</v>
      </c>
      <c r="T473" s="23" t="s">
        <v>370</v>
      </c>
      <c r="U473" s="24">
        <v>1161</v>
      </c>
      <c r="V473" s="24" t="str">
        <f t="shared" si="111"/>
        <v>no</v>
      </c>
      <c r="W473" s="24">
        <v>808</v>
      </c>
      <c r="X473" s="24" t="str">
        <f t="shared" si="112"/>
        <v>no</v>
      </c>
      <c r="Y473" s="24" t="s">
        <v>412</v>
      </c>
      <c r="Z473" s="24">
        <f t="shared" si="113"/>
        <v>0</v>
      </c>
      <c r="AA473" s="24">
        <v>1969</v>
      </c>
      <c r="AB473" s="24" t="s">
        <v>311</v>
      </c>
      <c r="AC473" s="24" t="s">
        <v>369</v>
      </c>
      <c r="AD473" s="25">
        <v>0</v>
      </c>
      <c r="AE473" s="25">
        <v>0</v>
      </c>
      <c r="AF473" s="25">
        <v>2</v>
      </c>
      <c r="AG473" s="25">
        <v>1</v>
      </c>
      <c r="AH473" s="25">
        <v>3</v>
      </c>
      <c r="AI473" s="25" t="s">
        <v>414</v>
      </c>
      <c r="AJ473" s="57">
        <v>8</v>
      </c>
      <c r="AK473" s="57" t="str">
        <f t="shared" si="114"/>
        <v>More</v>
      </c>
      <c r="AL473" s="57" t="s">
        <v>98</v>
      </c>
      <c r="AM473" s="57" t="str">
        <f t="shared" si="115"/>
        <v>Low</v>
      </c>
      <c r="AN473" s="62">
        <v>2</v>
      </c>
      <c r="AO473" s="62" t="str">
        <f t="shared" si="116"/>
        <v>More</v>
      </c>
      <c r="AP473" s="62">
        <v>534</v>
      </c>
      <c r="AQ473" s="62" t="str">
        <f t="shared" si="117"/>
        <v>no</v>
      </c>
      <c r="AR473" s="62" t="str">
        <f t="shared" si="118"/>
        <v>Above Average</v>
      </c>
      <c r="AS473" s="64">
        <v>1</v>
      </c>
      <c r="AT473" s="68">
        <v>68.419157364061931</v>
      </c>
      <c r="AU473" s="68" t="str">
        <f t="shared" si="119"/>
        <v>Below Average</v>
      </c>
      <c r="AV473" s="66">
        <v>190000</v>
      </c>
      <c r="AW473" s="66">
        <v>2777</v>
      </c>
      <c r="AX473" s="66" t="s">
        <v>311</v>
      </c>
    </row>
    <row r="474" spans="1:50" customFormat="1" x14ac:dyDescent="0.2">
      <c r="A474">
        <v>473</v>
      </c>
      <c r="B474" s="12" t="s">
        <v>90</v>
      </c>
      <c r="C474" s="12" t="s">
        <v>90</v>
      </c>
      <c r="D474" s="12" t="s">
        <v>179</v>
      </c>
      <c r="E474" s="22">
        <v>6</v>
      </c>
      <c r="F474" s="22" t="s">
        <v>195</v>
      </c>
      <c r="G474" s="22" t="s">
        <v>197</v>
      </c>
      <c r="H474" s="22" t="str">
        <f t="shared" si="106"/>
        <v xml:space="preserve"> </v>
      </c>
      <c r="I474" s="22">
        <f t="shared" si="105"/>
        <v>74.693515888638117</v>
      </c>
      <c r="J474" s="22" t="str">
        <f t="shared" si="107"/>
        <v>Above Average</v>
      </c>
      <c r="K474" s="22">
        <v>5</v>
      </c>
      <c r="L474" s="22" t="str">
        <f t="shared" si="108"/>
        <v>Low</v>
      </c>
      <c r="M474" s="22">
        <v>2005</v>
      </c>
      <c r="N474" s="22">
        <f t="shared" si="109"/>
        <v>0</v>
      </c>
      <c r="O474" s="22"/>
      <c r="P474" s="22">
        <v>2005</v>
      </c>
      <c r="Q474" s="22">
        <f t="shared" si="110"/>
        <v>0</v>
      </c>
      <c r="R474" s="23">
        <v>547</v>
      </c>
      <c r="S474" s="23" t="s">
        <v>311</v>
      </c>
      <c r="T474" s="23" t="s">
        <v>370</v>
      </c>
      <c r="U474" s="24">
        <v>1072</v>
      </c>
      <c r="V474" s="24" t="str">
        <f t="shared" si="111"/>
        <v>no</v>
      </c>
      <c r="W474" s="24">
        <v>0</v>
      </c>
      <c r="X474" s="24" t="str">
        <f t="shared" si="112"/>
        <v>no</v>
      </c>
      <c r="Y474" s="24" t="s">
        <v>413</v>
      </c>
      <c r="Z474" s="24">
        <f t="shared" si="113"/>
        <v>0</v>
      </c>
      <c r="AA474" s="24">
        <v>1072</v>
      </c>
      <c r="AB474" s="24" t="s">
        <v>311</v>
      </c>
      <c r="AC474" s="24" t="s">
        <v>370</v>
      </c>
      <c r="AD474" s="25">
        <v>1</v>
      </c>
      <c r="AE474" s="25">
        <v>0</v>
      </c>
      <c r="AF474" s="25">
        <v>1</v>
      </c>
      <c r="AG474" s="25">
        <v>0</v>
      </c>
      <c r="AH474" s="25">
        <v>2</v>
      </c>
      <c r="AI474" s="25" t="s">
        <v>415</v>
      </c>
      <c r="AJ474" s="57">
        <v>5</v>
      </c>
      <c r="AK474" s="57" t="str">
        <f t="shared" si="114"/>
        <v>Less</v>
      </c>
      <c r="AL474" s="57" t="s">
        <v>98</v>
      </c>
      <c r="AM474" s="57" t="str">
        <f t="shared" si="115"/>
        <v>Low</v>
      </c>
      <c r="AN474" s="62">
        <v>2</v>
      </c>
      <c r="AO474" s="62" t="str">
        <f t="shared" si="116"/>
        <v>More</v>
      </c>
      <c r="AP474" s="62">
        <v>525</v>
      </c>
      <c r="AQ474" s="62" t="str">
        <f t="shared" si="117"/>
        <v>no</v>
      </c>
      <c r="AR474" s="62" t="str">
        <f t="shared" si="118"/>
        <v>Above Average</v>
      </c>
      <c r="AS474" s="64">
        <v>0</v>
      </c>
      <c r="AT474" s="68">
        <v>91.414453366275481</v>
      </c>
      <c r="AU474" s="68" t="str">
        <f t="shared" si="119"/>
        <v>Above Average</v>
      </c>
      <c r="AV474" s="66">
        <v>148000</v>
      </c>
      <c r="AW474" s="66">
        <v>1619</v>
      </c>
      <c r="AX474" s="66" t="s">
        <v>311</v>
      </c>
    </row>
    <row r="475" spans="1:50" customFormat="1" x14ac:dyDescent="0.2">
      <c r="A475">
        <v>474</v>
      </c>
      <c r="B475" s="12" t="s">
        <v>90</v>
      </c>
      <c r="C475" s="12" t="s">
        <v>90</v>
      </c>
      <c r="D475" s="12" t="s">
        <v>91</v>
      </c>
      <c r="E475" s="22">
        <v>8</v>
      </c>
      <c r="F475" s="22" t="s">
        <v>411</v>
      </c>
      <c r="G475" s="22" t="s">
        <v>115</v>
      </c>
      <c r="H475" s="22" t="str">
        <f t="shared" si="106"/>
        <v>1Story</v>
      </c>
      <c r="I475" s="22">
        <f t="shared" si="105"/>
        <v>69.182127006168557</v>
      </c>
      <c r="J475" s="22" t="str">
        <f t="shared" si="107"/>
        <v>Below Average</v>
      </c>
      <c r="K475" s="22">
        <v>5</v>
      </c>
      <c r="L475" s="22" t="str">
        <f t="shared" si="108"/>
        <v>Low</v>
      </c>
      <c r="M475" s="22">
        <v>2006</v>
      </c>
      <c r="N475" s="22">
        <f t="shared" si="109"/>
        <v>0</v>
      </c>
      <c r="O475" s="22"/>
      <c r="P475" s="22">
        <v>2007</v>
      </c>
      <c r="Q475" s="22">
        <f t="shared" si="110"/>
        <v>0</v>
      </c>
      <c r="R475" s="23">
        <v>1976</v>
      </c>
      <c r="S475" s="23" t="s">
        <v>311</v>
      </c>
      <c r="T475" s="23" t="s">
        <v>369</v>
      </c>
      <c r="U475" s="24">
        <v>1976</v>
      </c>
      <c r="V475" s="24" t="str">
        <f t="shared" si="111"/>
        <v>no</v>
      </c>
      <c r="W475" s="24">
        <v>0</v>
      </c>
      <c r="X475" s="24" t="str">
        <f t="shared" si="112"/>
        <v>no</v>
      </c>
      <c r="Y475" s="24" t="s">
        <v>413</v>
      </c>
      <c r="Z475" s="24">
        <f t="shared" si="113"/>
        <v>0</v>
      </c>
      <c r="AA475" s="24">
        <v>1976</v>
      </c>
      <c r="AB475" s="24" t="s">
        <v>311</v>
      </c>
      <c r="AC475" s="24" t="s">
        <v>369</v>
      </c>
      <c r="AD475" s="25">
        <v>1</v>
      </c>
      <c r="AE475" s="25">
        <v>0</v>
      </c>
      <c r="AF475" s="25">
        <v>2</v>
      </c>
      <c r="AG475" s="25">
        <v>0</v>
      </c>
      <c r="AH475" s="25">
        <v>3</v>
      </c>
      <c r="AI475" s="25" t="s">
        <v>414</v>
      </c>
      <c r="AJ475" s="57">
        <v>7</v>
      </c>
      <c r="AK475" s="57" t="str">
        <f t="shared" si="114"/>
        <v>More</v>
      </c>
      <c r="AL475" s="57" t="s">
        <v>97</v>
      </c>
      <c r="AM475" s="57" t="str">
        <f t="shared" si="115"/>
        <v>High</v>
      </c>
      <c r="AN475" s="62">
        <v>3</v>
      </c>
      <c r="AO475" s="62" t="str">
        <f t="shared" si="116"/>
        <v>More</v>
      </c>
      <c r="AP475" s="62">
        <v>908</v>
      </c>
      <c r="AQ475" s="62" t="str">
        <f t="shared" si="117"/>
        <v>no</v>
      </c>
      <c r="AR475" s="62" t="str">
        <f t="shared" si="118"/>
        <v>Above Average</v>
      </c>
      <c r="AS475" s="64">
        <v>1</v>
      </c>
      <c r="AT475" s="68">
        <v>111.33603238866397</v>
      </c>
      <c r="AU475" s="68" t="str">
        <f t="shared" si="119"/>
        <v>Above Average</v>
      </c>
      <c r="AV475" s="66">
        <v>440000</v>
      </c>
      <c r="AW475" s="66">
        <v>3952</v>
      </c>
      <c r="AX475" s="66" t="s">
        <v>311</v>
      </c>
    </row>
    <row r="476" spans="1:50" customFormat="1" x14ac:dyDescent="0.2">
      <c r="A476">
        <v>475</v>
      </c>
      <c r="B476" s="12" t="s">
        <v>90</v>
      </c>
      <c r="C476" s="12" t="s">
        <v>90</v>
      </c>
      <c r="D476" s="12" t="s">
        <v>179</v>
      </c>
      <c r="E476" s="22">
        <v>8</v>
      </c>
      <c r="F476" s="22" t="s">
        <v>411</v>
      </c>
      <c r="G476" s="22" t="s">
        <v>115</v>
      </c>
      <c r="H476" s="22" t="str">
        <f t="shared" si="106"/>
        <v>1Story</v>
      </c>
      <c r="I476" s="22">
        <f t="shared" si="105"/>
        <v>69.182127006168557</v>
      </c>
      <c r="J476" s="22" t="str">
        <f t="shared" si="107"/>
        <v>Below Average</v>
      </c>
      <c r="K476" s="22">
        <v>5</v>
      </c>
      <c r="L476" s="22" t="str">
        <f t="shared" si="108"/>
        <v>Low</v>
      </c>
      <c r="M476" s="22">
        <v>2000</v>
      </c>
      <c r="N476" s="22">
        <f t="shared" si="109"/>
        <v>0</v>
      </c>
      <c r="O476" s="22"/>
      <c r="P476" s="22">
        <v>2000</v>
      </c>
      <c r="Q476" s="22">
        <f t="shared" si="110"/>
        <v>0</v>
      </c>
      <c r="R476" s="23">
        <v>1494</v>
      </c>
      <c r="S476" s="23" t="s">
        <v>311</v>
      </c>
      <c r="T476" s="23" t="s">
        <v>369</v>
      </c>
      <c r="U476" s="24">
        <v>1652</v>
      </c>
      <c r="V476" s="24" t="str">
        <f t="shared" si="111"/>
        <v>no</v>
      </c>
      <c r="W476" s="24">
        <v>0</v>
      </c>
      <c r="X476" s="24" t="str">
        <f t="shared" si="112"/>
        <v>no</v>
      </c>
      <c r="Y476" s="24" t="s">
        <v>413</v>
      </c>
      <c r="Z476" s="24">
        <f t="shared" si="113"/>
        <v>1</v>
      </c>
      <c r="AA476" s="24">
        <v>1652</v>
      </c>
      <c r="AB476" s="24" t="s">
        <v>311</v>
      </c>
      <c r="AC476" s="24" t="s">
        <v>369</v>
      </c>
      <c r="AD476" s="25">
        <v>1</v>
      </c>
      <c r="AE476" s="25">
        <v>0</v>
      </c>
      <c r="AF476" s="25">
        <v>2</v>
      </c>
      <c r="AG476" s="25">
        <v>0</v>
      </c>
      <c r="AH476" s="25">
        <v>3</v>
      </c>
      <c r="AI476" s="25" t="s">
        <v>414</v>
      </c>
      <c r="AJ476" s="57">
        <v>6</v>
      </c>
      <c r="AK476" s="57" t="str">
        <f t="shared" si="114"/>
        <v>More</v>
      </c>
      <c r="AL476" s="57" t="s">
        <v>104</v>
      </c>
      <c r="AM476" s="57" t="str">
        <f t="shared" si="115"/>
        <v>High</v>
      </c>
      <c r="AN476" s="62">
        <v>2</v>
      </c>
      <c r="AO476" s="62" t="str">
        <f t="shared" si="116"/>
        <v>More</v>
      </c>
      <c r="AP476" s="62">
        <v>499</v>
      </c>
      <c r="AQ476" s="62" t="str">
        <f t="shared" si="117"/>
        <v>no</v>
      </c>
      <c r="AR476" s="62" t="str">
        <f t="shared" si="118"/>
        <v>Above Average</v>
      </c>
      <c r="AS476" s="64">
        <v>0</v>
      </c>
      <c r="AT476" s="68">
        <v>79.783852511125232</v>
      </c>
      <c r="AU476" s="68" t="str">
        <f t="shared" si="119"/>
        <v>Above Average</v>
      </c>
      <c r="AV476" s="66">
        <v>251000</v>
      </c>
      <c r="AW476" s="66">
        <v>3146</v>
      </c>
      <c r="AX476" s="66" t="s">
        <v>311</v>
      </c>
    </row>
    <row r="477" spans="1:50" customFormat="1" x14ac:dyDescent="0.2">
      <c r="A477">
        <v>476</v>
      </c>
      <c r="B477" s="12" t="s">
        <v>90</v>
      </c>
      <c r="C477" s="12" t="s">
        <v>90</v>
      </c>
      <c r="D477" s="12" t="s">
        <v>91</v>
      </c>
      <c r="E477" s="22">
        <v>5</v>
      </c>
      <c r="F477" s="22" t="s">
        <v>195</v>
      </c>
      <c r="G477" s="22" t="s">
        <v>115</v>
      </c>
      <c r="H477" s="22" t="str">
        <f t="shared" si="106"/>
        <v>1Story</v>
      </c>
      <c r="I477" s="22">
        <f t="shared" si="105"/>
        <v>69.182127006168557</v>
      </c>
      <c r="J477" s="22" t="str">
        <f t="shared" si="107"/>
        <v>Below Average</v>
      </c>
      <c r="K477" s="22">
        <v>6</v>
      </c>
      <c r="L477" s="22" t="str">
        <f t="shared" si="108"/>
        <v>High</v>
      </c>
      <c r="M477" s="22">
        <v>1963</v>
      </c>
      <c r="N477" s="22">
        <f t="shared" si="109"/>
        <v>0</v>
      </c>
      <c r="O477" s="22"/>
      <c r="P477" s="22">
        <v>1963</v>
      </c>
      <c r="Q477" s="22">
        <f t="shared" si="110"/>
        <v>0</v>
      </c>
      <c r="R477" s="23">
        <v>970</v>
      </c>
      <c r="S477" s="23" t="s">
        <v>311</v>
      </c>
      <c r="T477" s="23" t="s">
        <v>370</v>
      </c>
      <c r="U477" s="24">
        <v>970</v>
      </c>
      <c r="V477" s="24" t="str">
        <f t="shared" si="111"/>
        <v>no</v>
      </c>
      <c r="W477" s="24">
        <v>0</v>
      </c>
      <c r="X477" s="24" t="str">
        <f t="shared" si="112"/>
        <v>no</v>
      </c>
      <c r="Y477" s="24" t="s">
        <v>413</v>
      </c>
      <c r="Z477" s="24">
        <f t="shared" si="113"/>
        <v>0</v>
      </c>
      <c r="AA477" s="24">
        <v>970</v>
      </c>
      <c r="AB477" s="24" t="s">
        <v>311</v>
      </c>
      <c r="AC477" s="24" t="s">
        <v>370</v>
      </c>
      <c r="AD477" s="25">
        <v>1</v>
      </c>
      <c r="AE477" s="25">
        <v>0</v>
      </c>
      <c r="AF477" s="25">
        <v>1</v>
      </c>
      <c r="AG477" s="25">
        <v>0</v>
      </c>
      <c r="AH477" s="25">
        <v>2</v>
      </c>
      <c r="AI477" s="25" t="s">
        <v>415</v>
      </c>
      <c r="AJ477" s="57">
        <v>5</v>
      </c>
      <c r="AK477" s="57" t="str">
        <f t="shared" si="114"/>
        <v>Less</v>
      </c>
      <c r="AL477" s="57" t="s">
        <v>98</v>
      </c>
      <c r="AM477" s="57" t="str">
        <f t="shared" si="115"/>
        <v>Low</v>
      </c>
      <c r="AN477" s="62">
        <v>2</v>
      </c>
      <c r="AO477" s="62" t="str">
        <f t="shared" si="116"/>
        <v>More</v>
      </c>
      <c r="AP477" s="62">
        <v>624</v>
      </c>
      <c r="AQ477" s="62" t="str">
        <f t="shared" si="117"/>
        <v>no</v>
      </c>
      <c r="AR477" s="62" t="str">
        <f t="shared" si="118"/>
        <v>Above Average</v>
      </c>
      <c r="AS477" s="64">
        <v>0</v>
      </c>
      <c r="AT477" s="68">
        <v>68.298969072164951</v>
      </c>
      <c r="AU477" s="68" t="str">
        <f t="shared" si="119"/>
        <v>Below Average</v>
      </c>
      <c r="AV477" s="66">
        <v>132500</v>
      </c>
      <c r="AW477" s="66">
        <v>1940</v>
      </c>
      <c r="AX477" s="66" t="s">
        <v>311</v>
      </c>
    </row>
    <row r="478" spans="1:50" customFormat="1" x14ac:dyDescent="0.2">
      <c r="A478">
        <v>477</v>
      </c>
      <c r="B478" s="12" t="s">
        <v>90</v>
      </c>
      <c r="C478" s="12" t="s">
        <v>90</v>
      </c>
      <c r="D478" s="12" t="s">
        <v>91</v>
      </c>
      <c r="E478" s="22">
        <v>6</v>
      </c>
      <c r="F478" s="22" t="s">
        <v>195</v>
      </c>
      <c r="G478" s="22" t="s">
        <v>115</v>
      </c>
      <c r="H478" s="22" t="str">
        <f t="shared" si="106"/>
        <v>1Story</v>
      </c>
      <c r="I478" s="22">
        <f t="shared" si="105"/>
        <v>69.182127006168557</v>
      </c>
      <c r="J478" s="22" t="str">
        <f t="shared" si="107"/>
        <v>Below Average</v>
      </c>
      <c r="K478" s="22">
        <v>5</v>
      </c>
      <c r="L478" s="22" t="str">
        <f t="shared" si="108"/>
        <v>Low</v>
      </c>
      <c r="M478" s="22">
        <v>1997</v>
      </c>
      <c r="N478" s="22">
        <f t="shared" si="109"/>
        <v>0</v>
      </c>
      <c r="O478" s="22"/>
      <c r="P478" s="22">
        <v>1998</v>
      </c>
      <c r="Q478" s="22">
        <f t="shared" si="110"/>
        <v>0</v>
      </c>
      <c r="R478" s="23">
        <v>1478</v>
      </c>
      <c r="S478" s="23" t="s">
        <v>311</v>
      </c>
      <c r="T478" s="23" t="s">
        <v>369</v>
      </c>
      <c r="U478" s="24">
        <v>1493</v>
      </c>
      <c r="V478" s="24" t="str">
        <f t="shared" si="111"/>
        <v>no</v>
      </c>
      <c r="W478" s="24">
        <v>0</v>
      </c>
      <c r="X478" s="24" t="str">
        <f t="shared" si="112"/>
        <v>no</v>
      </c>
      <c r="Y478" s="24" t="s">
        <v>413</v>
      </c>
      <c r="Z478" s="24">
        <f t="shared" si="113"/>
        <v>0</v>
      </c>
      <c r="AA478" s="24">
        <v>1493</v>
      </c>
      <c r="AB478" s="24" t="s">
        <v>311</v>
      </c>
      <c r="AC478" s="24" t="s">
        <v>370</v>
      </c>
      <c r="AD478" s="25">
        <v>1</v>
      </c>
      <c r="AE478" s="25">
        <v>0</v>
      </c>
      <c r="AF478" s="25">
        <v>2</v>
      </c>
      <c r="AG478" s="25">
        <v>0</v>
      </c>
      <c r="AH478" s="25">
        <v>3</v>
      </c>
      <c r="AI478" s="25" t="s">
        <v>414</v>
      </c>
      <c r="AJ478" s="57">
        <v>7</v>
      </c>
      <c r="AK478" s="57" t="str">
        <f t="shared" si="114"/>
        <v>More</v>
      </c>
      <c r="AL478" s="57" t="s">
        <v>97</v>
      </c>
      <c r="AM478" s="57" t="str">
        <f t="shared" si="115"/>
        <v>High</v>
      </c>
      <c r="AN478" s="62">
        <v>2</v>
      </c>
      <c r="AO478" s="62" t="str">
        <f t="shared" si="116"/>
        <v>More</v>
      </c>
      <c r="AP478" s="62">
        <v>508</v>
      </c>
      <c r="AQ478" s="62" t="str">
        <f t="shared" si="117"/>
        <v>no</v>
      </c>
      <c r="AR478" s="62" t="str">
        <f t="shared" si="118"/>
        <v>Above Average</v>
      </c>
      <c r="AS478" s="64">
        <v>1</v>
      </c>
      <c r="AT478" s="68">
        <v>70.313025917199596</v>
      </c>
      <c r="AU478" s="68" t="str">
        <f t="shared" si="119"/>
        <v>Above Average</v>
      </c>
      <c r="AV478" s="66">
        <v>208900</v>
      </c>
      <c r="AW478" s="66">
        <v>2971</v>
      </c>
      <c r="AX478" s="66" t="s">
        <v>311</v>
      </c>
    </row>
    <row r="479" spans="1:50" customFormat="1" x14ac:dyDescent="0.2">
      <c r="A479">
        <v>478</v>
      </c>
      <c r="B479" s="12" t="s">
        <v>90</v>
      </c>
      <c r="C479" s="12" t="s">
        <v>90</v>
      </c>
      <c r="D479" s="12" t="s">
        <v>91</v>
      </c>
      <c r="E479" s="22">
        <v>9</v>
      </c>
      <c r="F479" s="22" t="s">
        <v>411</v>
      </c>
      <c r="G479" s="22" t="s">
        <v>92</v>
      </c>
      <c r="H479" s="22" t="str">
        <f t="shared" si="106"/>
        <v>2Story</v>
      </c>
      <c r="I479" s="22">
        <f t="shared" si="105"/>
        <v>75.988545402704759</v>
      </c>
      <c r="J479" s="22" t="str">
        <f t="shared" si="107"/>
        <v>Above Average</v>
      </c>
      <c r="K479" s="22">
        <v>5</v>
      </c>
      <c r="L479" s="22" t="str">
        <f t="shared" si="108"/>
        <v>Low</v>
      </c>
      <c r="M479" s="22">
        <v>2006</v>
      </c>
      <c r="N479" s="22">
        <f t="shared" si="109"/>
        <v>0</v>
      </c>
      <c r="O479" s="22"/>
      <c r="P479" s="22">
        <v>2006</v>
      </c>
      <c r="Q479" s="22">
        <f t="shared" si="110"/>
        <v>0</v>
      </c>
      <c r="R479" s="23">
        <v>2153</v>
      </c>
      <c r="S479" s="23" t="s">
        <v>313</v>
      </c>
      <c r="T479" s="23" t="s">
        <v>369</v>
      </c>
      <c r="U479" s="24">
        <v>2069</v>
      </c>
      <c r="V479" s="24" t="str">
        <f t="shared" si="111"/>
        <v>no</v>
      </c>
      <c r="W479" s="24">
        <v>574</v>
      </c>
      <c r="X479" s="24" t="str">
        <f t="shared" si="112"/>
        <v>no</v>
      </c>
      <c r="Y479" s="24" t="s">
        <v>412</v>
      </c>
      <c r="Z479" s="24">
        <f t="shared" si="113"/>
        <v>0</v>
      </c>
      <c r="AA479" s="24">
        <v>2643</v>
      </c>
      <c r="AB479" s="24" t="s">
        <v>311</v>
      </c>
      <c r="AC479" s="24" t="s">
        <v>369</v>
      </c>
      <c r="AD479" s="25">
        <v>0</v>
      </c>
      <c r="AE479" s="25">
        <v>0</v>
      </c>
      <c r="AF479" s="25">
        <v>2</v>
      </c>
      <c r="AG479" s="25">
        <v>1</v>
      </c>
      <c r="AH479" s="25">
        <v>3</v>
      </c>
      <c r="AI479" s="25" t="s">
        <v>414</v>
      </c>
      <c r="AJ479" s="57">
        <v>9</v>
      </c>
      <c r="AK479" s="57" t="str">
        <f t="shared" si="114"/>
        <v>More</v>
      </c>
      <c r="AL479" s="57" t="s">
        <v>104</v>
      </c>
      <c r="AM479" s="57" t="str">
        <f t="shared" si="115"/>
        <v>High</v>
      </c>
      <c r="AN479" s="62">
        <v>3</v>
      </c>
      <c r="AO479" s="62" t="str">
        <f t="shared" si="116"/>
        <v>More</v>
      </c>
      <c r="AP479" s="62">
        <v>694</v>
      </c>
      <c r="AQ479" s="62" t="str">
        <f t="shared" si="117"/>
        <v>no</v>
      </c>
      <c r="AR479" s="62" t="str">
        <f t="shared" si="118"/>
        <v>Above Average</v>
      </c>
      <c r="AS479" s="64">
        <v>1</v>
      </c>
      <c r="AT479" s="68">
        <v>79.232693911592989</v>
      </c>
      <c r="AU479" s="68" t="str">
        <f t="shared" si="119"/>
        <v>Above Average</v>
      </c>
      <c r="AV479" s="66">
        <v>380000</v>
      </c>
      <c r="AW479" s="66">
        <v>4796</v>
      </c>
      <c r="AX479" s="66" t="s">
        <v>313</v>
      </c>
    </row>
    <row r="480" spans="1:50" customFormat="1" x14ac:dyDescent="0.2">
      <c r="A480">
        <v>479</v>
      </c>
      <c r="B480" s="12" t="s">
        <v>90</v>
      </c>
      <c r="C480" s="12" t="s">
        <v>90</v>
      </c>
      <c r="D480" s="12" t="s">
        <v>91</v>
      </c>
      <c r="E480" s="22">
        <v>8</v>
      </c>
      <c r="F480" s="22" t="s">
        <v>411</v>
      </c>
      <c r="G480" s="22" t="s">
        <v>115</v>
      </c>
      <c r="H480" s="22" t="str">
        <f t="shared" si="106"/>
        <v>1Story</v>
      </c>
      <c r="I480" s="22">
        <f t="shared" si="105"/>
        <v>69.182127006168557</v>
      </c>
      <c r="J480" s="22" t="str">
        <f t="shared" si="107"/>
        <v>Below Average</v>
      </c>
      <c r="K480" s="22">
        <v>5</v>
      </c>
      <c r="L480" s="22" t="str">
        <f t="shared" si="108"/>
        <v>Low</v>
      </c>
      <c r="M480" s="22">
        <v>2007</v>
      </c>
      <c r="N480" s="22">
        <f t="shared" si="109"/>
        <v>0</v>
      </c>
      <c r="O480" s="22"/>
      <c r="P480" s="22">
        <v>2008</v>
      </c>
      <c r="Q480" s="22">
        <f t="shared" si="110"/>
        <v>0</v>
      </c>
      <c r="R480" s="23">
        <v>1705</v>
      </c>
      <c r="S480" s="23" t="s">
        <v>311</v>
      </c>
      <c r="T480" s="23" t="s">
        <v>369</v>
      </c>
      <c r="U480" s="24">
        <v>1718</v>
      </c>
      <c r="V480" s="24" t="str">
        <f t="shared" si="111"/>
        <v>no</v>
      </c>
      <c r="W480" s="24">
        <v>0</v>
      </c>
      <c r="X480" s="24" t="str">
        <f t="shared" si="112"/>
        <v>no</v>
      </c>
      <c r="Y480" s="24" t="s">
        <v>413</v>
      </c>
      <c r="Z480" s="24">
        <f t="shared" si="113"/>
        <v>0</v>
      </c>
      <c r="AA480" s="24">
        <v>1718</v>
      </c>
      <c r="AB480" s="24" t="s">
        <v>311</v>
      </c>
      <c r="AC480" s="24" t="s">
        <v>369</v>
      </c>
      <c r="AD480" s="25">
        <v>1</v>
      </c>
      <c r="AE480" s="25">
        <v>0</v>
      </c>
      <c r="AF480" s="25">
        <v>2</v>
      </c>
      <c r="AG480" s="25">
        <v>0</v>
      </c>
      <c r="AH480" s="25">
        <v>3</v>
      </c>
      <c r="AI480" s="25" t="s">
        <v>414</v>
      </c>
      <c r="AJ480" s="57">
        <v>7</v>
      </c>
      <c r="AK480" s="57" t="str">
        <f t="shared" si="114"/>
        <v>More</v>
      </c>
      <c r="AL480" s="57" t="s">
        <v>97</v>
      </c>
      <c r="AM480" s="57" t="str">
        <f t="shared" si="115"/>
        <v>High</v>
      </c>
      <c r="AN480" s="62">
        <v>3</v>
      </c>
      <c r="AO480" s="62" t="str">
        <f t="shared" si="116"/>
        <v>More</v>
      </c>
      <c r="AP480" s="62">
        <v>826</v>
      </c>
      <c r="AQ480" s="62" t="str">
        <f t="shared" si="117"/>
        <v>no</v>
      </c>
      <c r="AR480" s="62" t="str">
        <f t="shared" si="118"/>
        <v>Above Average</v>
      </c>
      <c r="AS480" s="64">
        <v>1</v>
      </c>
      <c r="AT480" s="68">
        <v>86.765994741454861</v>
      </c>
      <c r="AU480" s="68" t="str">
        <f t="shared" si="119"/>
        <v>Above Average</v>
      </c>
      <c r="AV480" s="66">
        <v>297000</v>
      </c>
      <c r="AW480" s="66">
        <v>3423</v>
      </c>
      <c r="AX480" s="66" t="s">
        <v>311</v>
      </c>
    </row>
    <row r="481" spans="1:50" customFormat="1" x14ac:dyDescent="0.2">
      <c r="A481">
        <v>480</v>
      </c>
      <c r="B481" s="12" t="s">
        <v>90</v>
      </c>
      <c r="C481" s="12" t="s">
        <v>90</v>
      </c>
      <c r="D481" s="12" t="s">
        <v>91</v>
      </c>
      <c r="E481" s="22">
        <v>4</v>
      </c>
      <c r="F481" s="22" t="s">
        <v>195</v>
      </c>
      <c r="G481" s="22" t="s">
        <v>115</v>
      </c>
      <c r="H481" s="22" t="str">
        <f t="shared" si="106"/>
        <v>1Story</v>
      </c>
      <c r="I481" s="22">
        <f t="shared" si="105"/>
        <v>69.182127006168557</v>
      </c>
      <c r="J481" s="22" t="str">
        <f t="shared" si="107"/>
        <v>Below Average</v>
      </c>
      <c r="K481" s="22">
        <v>7</v>
      </c>
      <c r="L481" s="22" t="str">
        <f t="shared" si="108"/>
        <v>High</v>
      </c>
      <c r="M481" s="22">
        <v>1937</v>
      </c>
      <c r="N481" s="22">
        <f t="shared" si="109"/>
        <v>1</v>
      </c>
      <c r="O481" s="22"/>
      <c r="P481" s="22">
        <v>2000</v>
      </c>
      <c r="Q481" s="22">
        <f t="shared" si="110"/>
        <v>0</v>
      </c>
      <c r="R481" s="23">
        <v>907</v>
      </c>
      <c r="S481" s="23" t="s">
        <v>311</v>
      </c>
      <c r="T481" s="23" t="s">
        <v>370</v>
      </c>
      <c r="U481" s="24">
        <v>1131</v>
      </c>
      <c r="V481" s="24" t="str">
        <f t="shared" si="111"/>
        <v>no</v>
      </c>
      <c r="W481" s="24">
        <v>0</v>
      </c>
      <c r="X481" s="24" t="str">
        <f t="shared" si="112"/>
        <v>no</v>
      </c>
      <c r="Y481" s="24" t="s">
        <v>413</v>
      </c>
      <c r="Z481" s="24">
        <f t="shared" si="113"/>
        <v>0</v>
      </c>
      <c r="AA481" s="24">
        <v>1131</v>
      </c>
      <c r="AB481" s="24" t="s">
        <v>311</v>
      </c>
      <c r="AC481" s="24" t="s">
        <v>370</v>
      </c>
      <c r="AD481" s="25">
        <v>0</v>
      </c>
      <c r="AE481" s="25">
        <v>0</v>
      </c>
      <c r="AF481" s="25">
        <v>1</v>
      </c>
      <c r="AG481" s="25">
        <v>0</v>
      </c>
      <c r="AH481" s="25">
        <v>1</v>
      </c>
      <c r="AI481" s="25" t="s">
        <v>415</v>
      </c>
      <c r="AJ481" s="57">
        <v>7</v>
      </c>
      <c r="AK481" s="57" t="str">
        <f t="shared" si="114"/>
        <v>More</v>
      </c>
      <c r="AL481" s="57" t="s">
        <v>98</v>
      </c>
      <c r="AM481" s="57" t="str">
        <f t="shared" si="115"/>
        <v>Low</v>
      </c>
      <c r="AN481" s="62">
        <v>2</v>
      </c>
      <c r="AO481" s="62" t="str">
        <f t="shared" si="116"/>
        <v>More</v>
      </c>
      <c r="AP481" s="62">
        <v>672</v>
      </c>
      <c r="AQ481" s="62" t="str">
        <f t="shared" si="117"/>
        <v>no</v>
      </c>
      <c r="AR481" s="62" t="str">
        <f t="shared" si="118"/>
        <v>Above Average</v>
      </c>
      <c r="AS481" s="64">
        <v>0</v>
      </c>
      <c r="AT481" s="68">
        <v>43.901373895976448</v>
      </c>
      <c r="AU481" s="68" t="str">
        <f t="shared" si="119"/>
        <v>Below Average</v>
      </c>
      <c r="AV481" s="66">
        <v>89471</v>
      </c>
      <c r="AW481" s="66">
        <v>2038</v>
      </c>
      <c r="AX481" s="66" t="s">
        <v>311</v>
      </c>
    </row>
    <row r="482" spans="1:50" customFormat="1" x14ac:dyDescent="0.2">
      <c r="A482">
        <v>481</v>
      </c>
      <c r="B482" s="12" t="s">
        <v>90</v>
      </c>
      <c r="C482" s="12" t="s">
        <v>90</v>
      </c>
      <c r="D482" s="12" t="s">
        <v>91</v>
      </c>
      <c r="E482" s="22">
        <v>9</v>
      </c>
      <c r="F482" s="22" t="s">
        <v>411</v>
      </c>
      <c r="G482" s="22" t="s">
        <v>115</v>
      </c>
      <c r="H482" s="22" t="str">
        <f t="shared" si="106"/>
        <v>1Story</v>
      </c>
      <c r="I482" s="22">
        <f t="shared" si="105"/>
        <v>69.182127006168557</v>
      </c>
      <c r="J482" s="22" t="str">
        <f t="shared" si="107"/>
        <v>Below Average</v>
      </c>
      <c r="K482" s="22">
        <v>5</v>
      </c>
      <c r="L482" s="22" t="str">
        <f t="shared" si="108"/>
        <v>Low</v>
      </c>
      <c r="M482" s="22">
        <v>2004</v>
      </c>
      <c r="N482" s="22">
        <f t="shared" si="109"/>
        <v>0</v>
      </c>
      <c r="O482" s="22"/>
      <c r="P482" s="22">
        <v>2005</v>
      </c>
      <c r="Q482" s="22">
        <f t="shared" si="110"/>
        <v>0</v>
      </c>
      <c r="R482" s="23">
        <v>1833</v>
      </c>
      <c r="S482" s="23" t="s">
        <v>311</v>
      </c>
      <c r="T482" s="23" t="s">
        <v>369</v>
      </c>
      <c r="U482" s="24">
        <v>1850</v>
      </c>
      <c r="V482" s="24" t="str">
        <f t="shared" si="111"/>
        <v>no</v>
      </c>
      <c r="W482" s="24">
        <v>0</v>
      </c>
      <c r="X482" s="24" t="str">
        <f t="shared" si="112"/>
        <v>no</v>
      </c>
      <c r="Y482" s="24" t="s">
        <v>413</v>
      </c>
      <c r="Z482" s="24">
        <f t="shared" si="113"/>
        <v>1</v>
      </c>
      <c r="AA482" s="24">
        <v>1850</v>
      </c>
      <c r="AB482" s="24" t="s">
        <v>311</v>
      </c>
      <c r="AC482" s="24" t="s">
        <v>369</v>
      </c>
      <c r="AD482" s="25">
        <v>1</v>
      </c>
      <c r="AE482" s="25">
        <v>0</v>
      </c>
      <c r="AF482" s="25">
        <v>2</v>
      </c>
      <c r="AG482" s="25">
        <v>0</v>
      </c>
      <c r="AH482" s="25">
        <v>3</v>
      </c>
      <c r="AI482" s="25" t="s">
        <v>414</v>
      </c>
      <c r="AJ482" s="57">
        <v>8</v>
      </c>
      <c r="AK482" s="57" t="str">
        <f t="shared" si="114"/>
        <v>More</v>
      </c>
      <c r="AL482" s="57" t="s">
        <v>97</v>
      </c>
      <c r="AM482" s="57" t="str">
        <f t="shared" si="115"/>
        <v>High</v>
      </c>
      <c r="AN482" s="62">
        <v>3</v>
      </c>
      <c r="AO482" s="62" t="str">
        <f t="shared" si="116"/>
        <v>More</v>
      </c>
      <c r="AP482" s="62">
        <v>772</v>
      </c>
      <c r="AQ482" s="62" t="str">
        <f t="shared" si="117"/>
        <v>no</v>
      </c>
      <c r="AR482" s="62" t="str">
        <f t="shared" si="118"/>
        <v>Above Average</v>
      </c>
      <c r="AS482" s="64">
        <v>1</v>
      </c>
      <c r="AT482" s="68">
        <v>88.514797719250609</v>
      </c>
      <c r="AU482" s="68" t="str">
        <f t="shared" si="119"/>
        <v>Above Average</v>
      </c>
      <c r="AV482" s="66">
        <v>326000</v>
      </c>
      <c r="AW482" s="66">
        <v>3683</v>
      </c>
      <c r="AX482" s="66" t="s">
        <v>311</v>
      </c>
    </row>
    <row r="483" spans="1:50" customFormat="1" x14ac:dyDescent="0.2">
      <c r="A483">
        <v>482</v>
      </c>
      <c r="B483" s="12" t="s">
        <v>90</v>
      </c>
      <c r="C483" s="12" t="s">
        <v>90</v>
      </c>
      <c r="D483" s="12" t="s">
        <v>91</v>
      </c>
      <c r="E483" s="22">
        <v>9</v>
      </c>
      <c r="F483" s="22" t="s">
        <v>411</v>
      </c>
      <c r="G483" s="22" t="s">
        <v>115</v>
      </c>
      <c r="H483" s="22" t="str">
        <f t="shared" si="106"/>
        <v>1Story</v>
      </c>
      <c r="I483" s="22">
        <f t="shared" si="105"/>
        <v>69.182127006168557</v>
      </c>
      <c r="J483" s="22" t="str">
        <f t="shared" si="107"/>
        <v>Below Average</v>
      </c>
      <c r="K483" s="22">
        <v>5</v>
      </c>
      <c r="L483" s="22" t="str">
        <f t="shared" si="108"/>
        <v>Low</v>
      </c>
      <c r="M483" s="22">
        <v>2003</v>
      </c>
      <c r="N483" s="22">
        <f t="shared" si="109"/>
        <v>0</v>
      </c>
      <c r="O483" s="22"/>
      <c r="P483" s="22">
        <v>2004</v>
      </c>
      <c r="Q483" s="22">
        <f t="shared" si="110"/>
        <v>0</v>
      </c>
      <c r="R483" s="23">
        <v>1792</v>
      </c>
      <c r="S483" s="23" t="s">
        <v>311</v>
      </c>
      <c r="T483" s="23" t="s">
        <v>369</v>
      </c>
      <c r="U483" s="24">
        <v>1792</v>
      </c>
      <c r="V483" s="24" t="str">
        <f t="shared" si="111"/>
        <v>no</v>
      </c>
      <c r="W483" s="24">
        <v>0</v>
      </c>
      <c r="X483" s="24" t="str">
        <f t="shared" si="112"/>
        <v>no</v>
      </c>
      <c r="Y483" s="24" t="s">
        <v>413</v>
      </c>
      <c r="Z483" s="24">
        <f t="shared" si="113"/>
        <v>0</v>
      </c>
      <c r="AA483" s="24">
        <v>1792</v>
      </c>
      <c r="AB483" s="24" t="s">
        <v>311</v>
      </c>
      <c r="AC483" s="24" t="s">
        <v>369</v>
      </c>
      <c r="AD483" s="25">
        <v>1</v>
      </c>
      <c r="AE483" s="25">
        <v>0</v>
      </c>
      <c r="AF483" s="25">
        <v>2</v>
      </c>
      <c r="AG483" s="25">
        <v>0</v>
      </c>
      <c r="AH483" s="25">
        <v>3</v>
      </c>
      <c r="AI483" s="25" t="s">
        <v>414</v>
      </c>
      <c r="AJ483" s="57">
        <v>6</v>
      </c>
      <c r="AK483" s="57" t="str">
        <f t="shared" si="114"/>
        <v>More</v>
      </c>
      <c r="AL483" s="57" t="s">
        <v>104</v>
      </c>
      <c r="AM483" s="57" t="str">
        <f t="shared" si="115"/>
        <v>High</v>
      </c>
      <c r="AN483" s="62">
        <v>3</v>
      </c>
      <c r="AO483" s="62" t="str">
        <f t="shared" si="116"/>
        <v>More</v>
      </c>
      <c r="AP483" s="62">
        <v>874</v>
      </c>
      <c r="AQ483" s="62" t="str">
        <f t="shared" si="117"/>
        <v>no</v>
      </c>
      <c r="AR483" s="62" t="str">
        <f t="shared" si="118"/>
        <v>Above Average</v>
      </c>
      <c r="AS483" s="64">
        <v>1</v>
      </c>
      <c r="AT483" s="68">
        <v>104.35267857142857</v>
      </c>
      <c r="AU483" s="68" t="str">
        <f t="shared" si="119"/>
        <v>Above Average</v>
      </c>
      <c r="AV483" s="66">
        <v>374000</v>
      </c>
      <c r="AW483" s="66">
        <v>3584</v>
      </c>
      <c r="AX483" s="66" t="s">
        <v>311</v>
      </c>
    </row>
    <row r="484" spans="1:50" customFormat="1" x14ac:dyDescent="0.2">
      <c r="A484">
        <v>483</v>
      </c>
      <c r="B484" s="12" t="s">
        <v>90</v>
      </c>
      <c r="C484" s="12" t="s">
        <v>90</v>
      </c>
      <c r="D484" s="12" t="s">
        <v>91</v>
      </c>
      <c r="E484" s="22">
        <v>7</v>
      </c>
      <c r="F484" s="22" t="s">
        <v>411</v>
      </c>
      <c r="G484" s="22" t="s">
        <v>92</v>
      </c>
      <c r="H484" s="22" t="str">
        <f t="shared" si="106"/>
        <v>2Story</v>
      </c>
      <c r="I484" s="22">
        <f t="shared" si="105"/>
        <v>75.988545402704759</v>
      </c>
      <c r="J484" s="22" t="str">
        <f t="shared" si="107"/>
        <v>Above Average</v>
      </c>
      <c r="K484" s="22">
        <v>8</v>
      </c>
      <c r="L484" s="22" t="str">
        <f t="shared" si="108"/>
        <v>High</v>
      </c>
      <c r="M484" s="22">
        <v>1915</v>
      </c>
      <c r="N484" s="22">
        <f t="shared" si="109"/>
        <v>1</v>
      </c>
      <c r="O484" s="22"/>
      <c r="P484" s="22">
        <v>2005</v>
      </c>
      <c r="Q484" s="22">
        <f t="shared" si="110"/>
        <v>0</v>
      </c>
      <c r="R484" s="23">
        <v>910</v>
      </c>
      <c r="S484" s="23" t="s">
        <v>311</v>
      </c>
      <c r="T484" s="23" t="s">
        <v>370</v>
      </c>
      <c r="U484" s="24">
        <v>916</v>
      </c>
      <c r="V484" s="24" t="str">
        <f t="shared" si="111"/>
        <v>no</v>
      </c>
      <c r="W484" s="24">
        <v>910</v>
      </c>
      <c r="X484" s="24" t="str">
        <f t="shared" si="112"/>
        <v>no</v>
      </c>
      <c r="Y484" s="24" t="s">
        <v>412</v>
      </c>
      <c r="Z484" s="24">
        <f t="shared" si="113"/>
        <v>1</v>
      </c>
      <c r="AA484" s="24">
        <v>1826</v>
      </c>
      <c r="AB484" s="24" t="s">
        <v>311</v>
      </c>
      <c r="AC484" s="24" t="s">
        <v>369</v>
      </c>
      <c r="AD484" s="25">
        <v>1</v>
      </c>
      <c r="AE484" s="25">
        <v>0</v>
      </c>
      <c r="AF484" s="25">
        <v>1</v>
      </c>
      <c r="AG484" s="25">
        <v>1</v>
      </c>
      <c r="AH484" s="25">
        <v>3</v>
      </c>
      <c r="AI484" s="25" t="s">
        <v>414</v>
      </c>
      <c r="AJ484" s="57">
        <v>7</v>
      </c>
      <c r="AK484" s="57" t="str">
        <f t="shared" si="114"/>
        <v>More</v>
      </c>
      <c r="AL484" s="57" t="s">
        <v>104</v>
      </c>
      <c r="AM484" s="57" t="str">
        <f t="shared" si="115"/>
        <v>High</v>
      </c>
      <c r="AN484" s="62">
        <v>1</v>
      </c>
      <c r="AO484" s="62" t="str">
        <f t="shared" si="116"/>
        <v>Less</v>
      </c>
      <c r="AP484" s="62">
        <v>164</v>
      </c>
      <c r="AQ484" s="62" t="str">
        <f t="shared" si="117"/>
        <v>no</v>
      </c>
      <c r="AR484" s="62" t="str">
        <f t="shared" si="118"/>
        <v>Below Average</v>
      </c>
      <c r="AS484" s="64">
        <v>1</v>
      </c>
      <c r="AT484" s="68">
        <v>56.652046783625728</v>
      </c>
      <c r="AU484" s="68" t="str">
        <f t="shared" si="119"/>
        <v>Below Average</v>
      </c>
      <c r="AV484" s="66">
        <v>155000</v>
      </c>
      <c r="AW484" s="66">
        <v>2736</v>
      </c>
      <c r="AX484" s="66" t="s">
        <v>311</v>
      </c>
    </row>
    <row r="485" spans="1:50" customFormat="1" x14ac:dyDescent="0.2">
      <c r="A485">
        <v>484</v>
      </c>
      <c r="B485" s="12" t="s">
        <v>90</v>
      </c>
      <c r="C485" s="12" t="s">
        <v>90</v>
      </c>
      <c r="D485" s="12" t="s">
        <v>198</v>
      </c>
      <c r="E485" s="22">
        <v>6</v>
      </c>
      <c r="F485" s="22" t="s">
        <v>195</v>
      </c>
      <c r="G485" s="22" t="s">
        <v>115</v>
      </c>
      <c r="H485" s="22" t="str">
        <f t="shared" si="106"/>
        <v>1Story</v>
      </c>
      <c r="I485" s="22">
        <f t="shared" si="105"/>
        <v>69.182127006168557</v>
      </c>
      <c r="J485" s="22" t="str">
        <f t="shared" si="107"/>
        <v>Below Average</v>
      </c>
      <c r="K485" s="22">
        <v>5</v>
      </c>
      <c r="L485" s="22" t="str">
        <f t="shared" si="108"/>
        <v>Low</v>
      </c>
      <c r="M485" s="22">
        <v>1998</v>
      </c>
      <c r="N485" s="22">
        <f t="shared" si="109"/>
        <v>0</v>
      </c>
      <c r="O485" s="22"/>
      <c r="P485" s="22">
        <v>1998</v>
      </c>
      <c r="Q485" s="22">
        <f t="shared" si="110"/>
        <v>0</v>
      </c>
      <c r="R485" s="23">
        <v>1216</v>
      </c>
      <c r="S485" s="23" t="s">
        <v>311</v>
      </c>
      <c r="T485" s="23" t="s">
        <v>369</v>
      </c>
      <c r="U485" s="24">
        <v>1216</v>
      </c>
      <c r="V485" s="24" t="str">
        <f t="shared" si="111"/>
        <v>no</v>
      </c>
      <c r="W485" s="24">
        <v>0</v>
      </c>
      <c r="X485" s="24" t="str">
        <f t="shared" si="112"/>
        <v>no</v>
      </c>
      <c r="Y485" s="24" t="s">
        <v>413</v>
      </c>
      <c r="Z485" s="24">
        <f t="shared" si="113"/>
        <v>1</v>
      </c>
      <c r="AA485" s="24">
        <v>1216</v>
      </c>
      <c r="AB485" s="24" t="s">
        <v>311</v>
      </c>
      <c r="AC485" s="24" t="s">
        <v>370</v>
      </c>
      <c r="AD485" s="25">
        <v>1</v>
      </c>
      <c r="AE485" s="25">
        <v>0</v>
      </c>
      <c r="AF485" s="25">
        <v>2</v>
      </c>
      <c r="AG485" s="25">
        <v>0</v>
      </c>
      <c r="AH485" s="25">
        <v>3</v>
      </c>
      <c r="AI485" s="25" t="s">
        <v>414</v>
      </c>
      <c r="AJ485" s="57">
        <v>5</v>
      </c>
      <c r="AK485" s="57" t="str">
        <f t="shared" si="114"/>
        <v>Less</v>
      </c>
      <c r="AL485" s="57" t="s">
        <v>98</v>
      </c>
      <c r="AM485" s="57" t="str">
        <f t="shared" si="115"/>
        <v>Low</v>
      </c>
      <c r="AN485" s="62">
        <v>2</v>
      </c>
      <c r="AO485" s="62" t="str">
        <f t="shared" si="116"/>
        <v>More</v>
      </c>
      <c r="AP485" s="62">
        <v>402</v>
      </c>
      <c r="AQ485" s="62" t="str">
        <f t="shared" si="117"/>
        <v>no</v>
      </c>
      <c r="AR485" s="62" t="str">
        <f t="shared" si="118"/>
        <v>Below Average</v>
      </c>
      <c r="AS485" s="64">
        <v>0</v>
      </c>
      <c r="AT485" s="68">
        <v>67.434210526315795</v>
      </c>
      <c r="AU485" s="68" t="str">
        <f t="shared" si="119"/>
        <v>Below Average</v>
      </c>
      <c r="AV485" s="66">
        <v>164000</v>
      </c>
      <c r="AW485" s="66">
        <v>2432</v>
      </c>
      <c r="AX485" s="66" t="s">
        <v>311</v>
      </c>
    </row>
    <row r="486" spans="1:50" customFormat="1" x14ac:dyDescent="0.2">
      <c r="A486">
        <v>485</v>
      </c>
      <c r="B486" s="12" t="s">
        <v>90</v>
      </c>
      <c r="C486" s="12" t="s">
        <v>90</v>
      </c>
      <c r="D486" s="12" t="s">
        <v>91</v>
      </c>
      <c r="E486" s="22">
        <v>5</v>
      </c>
      <c r="F486" s="22" t="s">
        <v>195</v>
      </c>
      <c r="G486" s="22" t="s">
        <v>115</v>
      </c>
      <c r="H486" s="22" t="str">
        <f t="shared" si="106"/>
        <v>1Story</v>
      </c>
      <c r="I486" s="22">
        <f t="shared" si="105"/>
        <v>69.182127006168557</v>
      </c>
      <c r="J486" s="22" t="str">
        <f t="shared" si="107"/>
        <v>Below Average</v>
      </c>
      <c r="K486" s="22">
        <v>7</v>
      </c>
      <c r="L486" s="22" t="str">
        <f t="shared" si="108"/>
        <v>High</v>
      </c>
      <c r="M486" s="22">
        <v>1962</v>
      </c>
      <c r="N486" s="22">
        <f t="shared" si="109"/>
        <v>0</v>
      </c>
      <c r="O486" s="22"/>
      <c r="P486" s="22">
        <v>2001</v>
      </c>
      <c r="Q486" s="22">
        <f t="shared" si="110"/>
        <v>0</v>
      </c>
      <c r="R486" s="23">
        <v>999</v>
      </c>
      <c r="S486" s="23" t="s">
        <v>311</v>
      </c>
      <c r="T486" s="23" t="s">
        <v>370</v>
      </c>
      <c r="U486" s="24">
        <v>999</v>
      </c>
      <c r="V486" s="24" t="str">
        <f t="shared" si="111"/>
        <v>no</v>
      </c>
      <c r="W486" s="24">
        <v>0</v>
      </c>
      <c r="X486" s="24" t="str">
        <f t="shared" si="112"/>
        <v>no</v>
      </c>
      <c r="Y486" s="24" t="s">
        <v>413</v>
      </c>
      <c r="Z486" s="24">
        <f t="shared" si="113"/>
        <v>1</v>
      </c>
      <c r="AA486" s="24">
        <v>999</v>
      </c>
      <c r="AB486" s="24" t="s">
        <v>311</v>
      </c>
      <c r="AC486" s="24" t="s">
        <v>370</v>
      </c>
      <c r="AD486" s="25">
        <v>1</v>
      </c>
      <c r="AE486" s="25">
        <v>0</v>
      </c>
      <c r="AF486" s="25">
        <v>1</v>
      </c>
      <c r="AG486" s="25">
        <v>0</v>
      </c>
      <c r="AH486" s="25">
        <v>2</v>
      </c>
      <c r="AI486" s="25" t="s">
        <v>415</v>
      </c>
      <c r="AJ486" s="57">
        <v>6</v>
      </c>
      <c r="AK486" s="57" t="str">
        <f t="shared" si="114"/>
        <v>More</v>
      </c>
      <c r="AL486" s="57" t="s">
        <v>97</v>
      </c>
      <c r="AM486" s="57" t="str">
        <f t="shared" si="115"/>
        <v>High</v>
      </c>
      <c r="AN486" s="62">
        <v>1</v>
      </c>
      <c r="AO486" s="62" t="str">
        <f t="shared" si="116"/>
        <v>Less</v>
      </c>
      <c r="AP486" s="62">
        <v>264</v>
      </c>
      <c r="AQ486" s="62" t="str">
        <f t="shared" si="117"/>
        <v>no</v>
      </c>
      <c r="AR486" s="62" t="str">
        <f t="shared" si="118"/>
        <v>Below Average</v>
      </c>
      <c r="AS486" s="64">
        <v>0</v>
      </c>
      <c r="AT486" s="68">
        <v>66.316316316316318</v>
      </c>
      <c r="AU486" s="68" t="str">
        <f t="shared" si="119"/>
        <v>Below Average</v>
      </c>
      <c r="AV486" s="66">
        <v>132500</v>
      </c>
      <c r="AW486" s="66">
        <v>1998</v>
      </c>
      <c r="AX486" s="66" t="s">
        <v>311</v>
      </c>
    </row>
    <row r="487" spans="1:50" customFormat="1" x14ac:dyDescent="0.2">
      <c r="A487">
        <v>486</v>
      </c>
      <c r="B487" s="12" t="s">
        <v>90</v>
      </c>
      <c r="C487" s="12" t="s">
        <v>90</v>
      </c>
      <c r="D487" s="12" t="s">
        <v>91</v>
      </c>
      <c r="E487" s="22">
        <v>5</v>
      </c>
      <c r="F487" s="22" t="s">
        <v>195</v>
      </c>
      <c r="G487" s="22" t="s">
        <v>115</v>
      </c>
      <c r="H487" s="22" t="str">
        <f t="shared" si="106"/>
        <v>1Story</v>
      </c>
      <c r="I487" s="22">
        <f t="shared" si="105"/>
        <v>69.182127006168557</v>
      </c>
      <c r="J487" s="22" t="str">
        <f t="shared" si="107"/>
        <v>Below Average</v>
      </c>
      <c r="K487" s="22">
        <v>7</v>
      </c>
      <c r="L487" s="22" t="str">
        <f t="shared" si="108"/>
        <v>High</v>
      </c>
      <c r="M487" s="22">
        <v>1950</v>
      </c>
      <c r="N487" s="22">
        <f t="shared" si="109"/>
        <v>1</v>
      </c>
      <c r="O487" s="22"/>
      <c r="P487" s="22">
        <v>2007</v>
      </c>
      <c r="Q487" s="22">
        <f t="shared" si="110"/>
        <v>0</v>
      </c>
      <c r="R487" s="23">
        <v>1113</v>
      </c>
      <c r="S487" s="23" t="s">
        <v>311</v>
      </c>
      <c r="T487" s="23" t="s">
        <v>369</v>
      </c>
      <c r="U487" s="24">
        <v>1113</v>
      </c>
      <c r="V487" s="24" t="str">
        <f t="shared" si="111"/>
        <v>no</v>
      </c>
      <c r="W487" s="24">
        <v>0</v>
      </c>
      <c r="X487" s="24" t="str">
        <f t="shared" si="112"/>
        <v>no</v>
      </c>
      <c r="Y487" s="24" t="s">
        <v>413</v>
      </c>
      <c r="Z487" s="24">
        <f t="shared" si="113"/>
        <v>0</v>
      </c>
      <c r="AA487" s="24">
        <v>1113</v>
      </c>
      <c r="AB487" s="24" t="s">
        <v>311</v>
      </c>
      <c r="AC487" s="24" t="s">
        <v>370</v>
      </c>
      <c r="AD487" s="25">
        <v>0</v>
      </c>
      <c r="AE487" s="25">
        <v>0</v>
      </c>
      <c r="AF487" s="25">
        <v>1</v>
      </c>
      <c r="AG487" s="25">
        <v>0</v>
      </c>
      <c r="AH487" s="25">
        <v>1</v>
      </c>
      <c r="AI487" s="25" t="s">
        <v>415</v>
      </c>
      <c r="AJ487" s="57">
        <v>5</v>
      </c>
      <c r="AK487" s="57" t="str">
        <f t="shared" si="114"/>
        <v>Less</v>
      </c>
      <c r="AL487" s="57" t="s">
        <v>97</v>
      </c>
      <c r="AM487" s="57" t="str">
        <f t="shared" si="115"/>
        <v>High</v>
      </c>
      <c r="AN487" s="62">
        <v>1</v>
      </c>
      <c r="AO487" s="62" t="str">
        <f t="shared" si="116"/>
        <v>Less</v>
      </c>
      <c r="AP487" s="62">
        <v>264</v>
      </c>
      <c r="AQ487" s="62" t="str">
        <f t="shared" si="117"/>
        <v>no</v>
      </c>
      <c r="AR487" s="62" t="str">
        <f t="shared" si="118"/>
        <v>Below Average</v>
      </c>
      <c r="AS487" s="64">
        <v>1</v>
      </c>
      <c r="AT487" s="68">
        <v>66.037735849056602</v>
      </c>
      <c r="AU487" s="68" t="str">
        <f t="shared" si="119"/>
        <v>Below Average</v>
      </c>
      <c r="AV487" s="66">
        <v>147000</v>
      </c>
      <c r="AW487" s="66">
        <v>2226</v>
      </c>
      <c r="AX487" s="66" t="s">
        <v>311</v>
      </c>
    </row>
    <row r="488" spans="1:50" customFormat="1" x14ac:dyDescent="0.2">
      <c r="A488">
        <v>487</v>
      </c>
      <c r="B488" s="12" t="s">
        <v>90</v>
      </c>
      <c r="C488" s="12" t="s">
        <v>90</v>
      </c>
      <c r="D488" s="12" t="s">
        <v>91</v>
      </c>
      <c r="E488" s="22">
        <v>5</v>
      </c>
      <c r="F488" s="22" t="s">
        <v>195</v>
      </c>
      <c r="G488" s="22" t="s">
        <v>115</v>
      </c>
      <c r="H488" s="22" t="str">
        <f t="shared" si="106"/>
        <v>1Story</v>
      </c>
      <c r="I488" s="22">
        <f t="shared" si="105"/>
        <v>69.182127006168557</v>
      </c>
      <c r="J488" s="22" t="str">
        <f t="shared" si="107"/>
        <v>Below Average</v>
      </c>
      <c r="K488" s="22">
        <v>7</v>
      </c>
      <c r="L488" s="22" t="str">
        <f t="shared" si="108"/>
        <v>High</v>
      </c>
      <c r="M488" s="22">
        <v>1965</v>
      </c>
      <c r="N488" s="22">
        <f t="shared" si="109"/>
        <v>0</v>
      </c>
      <c r="O488" s="22"/>
      <c r="P488" s="22">
        <v>1965</v>
      </c>
      <c r="Q488" s="22">
        <f t="shared" si="110"/>
        <v>0</v>
      </c>
      <c r="R488" s="23">
        <v>1073</v>
      </c>
      <c r="S488" s="23" t="s">
        <v>311</v>
      </c>
      <c r="T488" s="23" t="s">
        <v>369</v>
      </c>
      <c r="U488" s="24">
        <v>1073</v>
      </c>
      <c r="V488" s="24" t="str">
        <f t="shared" si="111"/>
        <v>no</v>
      </c>
      <c r="W488" s="24">
        <v>0</v>
      </c>
      <c r="X488" s="24" t="str">
        <f t="shared" si="112"/>
        <v>no</v>
      </c>
      <c r="Y488" s="24" t="s">
        <v>413</v>
      </c>
      <c r="Z488" s="24">
        <f t="shared" si="113"/>
        <v>0</v>
      </c>
      <c r="AA488" s="24">
        <v>1073</v>
      </c>
      <c r="AB488" s="24" t="s">
        <v>311</v>
      </c>
      <c r="AC488" s="24" t="s">
        <v>370</v>
      </c>
      <c r="AD488" s="25">
        <v>1</v>
      </c>
      <c r="AE488" s="25">
        <v>0</v>
      </c>
      <c r="AF488" s="25">
        <v>1</v>
      </c>
      <c r="AG488" s="25">
        <v>1</v>
      </c>
      <c r="AH488" s="25">
        <v>3</v>
      </c>
      <c r="AI488" s="25" t="s">
        <v>414</v>
      </c>
      <c r="AJ488" s="57">
        <v>6</v>
      </c>
      <c r="AK488" s="57" t="str">
        <f t="shared" si="114"/>
        <v>More</v>
      </c>
      <c r="AL488" s="57" t="s">
        <v>98</v>
      </c>
      <c r="AM488" s="57" t="str">
        <f t="shared" si="115"/>
        <v>Low</v>
      </c>
      <c r="AN488" s="62">
        <v>2</v>
      </c>
      <c r="AO488" s="62" t="str">
        <f t="shared" si="116"/>
        <v>More</v>
      </c>
      <c r="AP488" s="62">
        <v>515</v>
      </c>
      <c r="AQ488" s="62" t="str">
        <f t="shared" si="117"/>
        <v>no</v>
      </c>
      <c r="AR488" s="62" t="str">
        <f t="shared" si="118"/>
        <v>Above Average</v>
      </c>
      <c r="AS488" s="64">
        <v>0</v>
      </c>
      <c r="AT488" s="68">
        <v>72.693383038210627</v>
      </c>
      <c r="AU488" s="68" t="str">
        <f t="shared" si="119"/>
        <v>Above Average</v>
      </c>
      <c r="AV488" s="66">
        <v>156000</v>
      </c>
      <c r="AW488" s="66">
        <v>2146</v>
      </c>
      <c r="AX488" s="66" t="s">
        <v>311</v>
      </c>
    </row>
    <row r="489" spans="1:50" customFormat="1" x14ac:dyDescent="0.2">
      <c r="A489">
        <v>488</v>
      </c>
      <c r="B489" s="12" t="s">
        <v>90</v>
      </c>
      <c r="C489" s="12" t="s">
        <v>90</v>
      </c>
      <c r="D489" s="12" t="s">
        <v>91</v>
      </c>
      <c r="E489" s="22">
        <v>5</v>
      </c>
      <c r="F489" s="22" t="s">
        <v>195</v>
      </c>
      <c r="G489" s="22" t="s">
        <v>115</v>
      </c>
      <c r="H489" s="22" t="str">
        <f t="shared" si="106"/>
        <v>1Story</v>
      </c>
      <c r="I489" s="22">
        <f t="shared" si="105"/>
        <v>69.182127006168557</v>
      </c>
      <c r="J489" s="22" t="str">
        <f t="shared" si="107"/>
        <v>Below Average</v>
      </c>
      <c r="K489" s="22">
        <v>6</v>
      </c>
      <c r="L489" s="22" t="str">
        <f t="shared" si="108"/>
        <v>High</v>
      </c>
      <c r="M489" s="22">
        <v>1971</v>
      </c>
      <c r="N489" s="22">
        <f t="shared" si="109"/>
        <v>0</v>
      </c>
      <c r="O489" s="22"/>
      <c r="P489" s="22">
        <v>1971</v>
      </c>
      <c r="Q489" s="22">
        <f t="shared" si="110"/>
        <v>0</v>
      </c>
      <c r="R489" s="23">
        <v>1484</v>
      </c>
      <c r="S489" s="23" t="s">
        <v>311</v>
      </c>
      <c r="T489" s="23" t="s">
        <v>369</v>
      </c>
      <c r="U489" s="24">
        <v>1484</v>
      </c>
      <c r="V489" s="24" t="str">
        <f t="shared" si="111"/>
        <v>no</v>
      </c>
      <c r="W489" s="24">
        <v>0</v>
      </c>
      <c r="X489" s="24" t="str">
        <f t="shared" si="112"/>
        <v>no</v>
      </c>
      <c r="Y489" s="24" t="s">
        <v>413</v>
      </c>
      <c r="Z489" s="24">
        <f t="shared" si="113"/>
        <v>0</v>
      </c>
      <c r="AA489" s="24">
        <v>1484</v>
      </c>
      <c r="AB489" s="24" t="s">
        <v>311</v>
      </c>
      <c r="AC489" s="24" t="s">
        <v>370</v>
      </c>
      <c r="AD489" s="25">
        <v>0</v>
      </c>
      <c r="AE489" s="25">
        <v>0</v>
      </c>
      <c r="AF489" s="25">
        <v>2</v>
      </c>
      <c r="AG489" s="25">
        <v>0</v>
      </c>
      <c r="AH489" s="25">
        <v>2</v>
      </c>
      <c r="AI489" s="25" t="s">
        <v>415</v>
      </c>
      <c r="AJ489" s="57">
        <v>7</v>
      </c>
      <c r="AK489" s="57" t="str">
        <f t="shared" si="114"/>
        <v>More</v>
      </c>
      <c r="AL489" s="57" t="s">
        <v>98</v>
      </c>
      <c r="AM489" s="57" t="str">
        <f t="shared" si="115"/>
        <v>Low</v>
      </c>
      <c r="AN489" s="62">
        <v>2</v>
      </c>
      <c r="AO489" s="62" t="str">
        <f t="shared" si="116"/>
        <v>More</v>
      </c>
      <c r="AP489" s="62">
        <v>487</v>
      </c>
      <c r="AQ489" s="62" t="str">
        <f t="shared" si="117"/>
        <v>no</v>
      </c>
      <c r="AR489" s="62" t="str">
        <f t="shared" si="118"/>
        <v>Above Average</v>
      </c>
      <c r="AS489" s="64">
        <v>1</v>
      </c>
      <c r="AT489" s="68">
        <v>58.962264150943398</v>
      </c>
      <c r="AU489" s="68" t="str">
        <f t="shared" si="119"/>
        <v>Below Average</v>
      </c>
      <c r="AV489" s="66">
        <v>175000</v>
      </c>
      <c r="AW489" s="66">
        <v>2968</v>
      </c>
      <c r="AX489" s="66" t="s">
        <v>311</v>
      </c>
    </row>
    <row r="490" spans="1:50" customFormat="1" x14ac:dyDescent="0.2">
      <c r="A490">
        <v>489</v>
      </c>
      <c r="B490" s="12" t="s">
        <v>90</v>
      </c>
      <c r="C490" s="12" t="s">
        <v>90</v>
      </c>
      <c r="D490" s="12" t="s">
        <v>149</v>
      </c>
      <c r="E490" s="22">
        <v>5</v>
      </c>
      <c r="F490" s="22" t="s">
        <v>195</v>
      </c>
      <c r="G490" s="22" t="s">
        <v>132</v>
      </c>
      <c r="H490" s="22" t="str">
        <f t="shared" si="106"/>
        <v>1Story</v>
      </c>
      <c r="I490" s="22">
        <f t="shared" si="105"/>
        <v>59.315963337771507</v>
      </c>
      <c r="J490" s="22" t="str">
        <f t="shared" si="107"/>
        <v>Below Average</v>
      </c>
      <c r="K490" s="22">
        <v>4</v>
      </c>
      <c r="L490" s="22" t="str">
        <f t="shared" si="108"/>
        <v>Low</v>
      </c>
      <c r="M490" s="22">
        <v>1900</v>
      </c>
      <c r="N490" s="22">
        <f t="shared" si="109"/>
        <v>1</v>
      </c>
      <c r="O490" s="22"/>
      <c r="P490" s="22">
        <v>1970</v>
      </c>
      <c r="Q490" s="22">
        <f t="shared" si="110"/>
        <v>0</v>
      </c>
      <c r="R490" s="23">
        <v>954</v>
      </c>
      <c r="S490" s="23" t="s">
        <v>311</v>
      </c>
      <c r="T490" s="23" t="s">
        <v>370</v>
      </c>
      <c r="U490" s="24">
        <v>1766</v>
      </c>
      <c r="V490" s="24" t="str">
        <f t="shared" si="111"/>
        <v>no</v>
      </c>
      <c r="W490" s="24">
        <v>648</v>
      </c>
      <c r="X490" s="24" t="str">
        <f t="shared" si="112"/>
        <v>no</v>
      </c>
      <c r="Y490" s="24" t="s">
        <v>412</v>
      </c>
      <c r="Z490" s="24">
        <f t="shared" si="113"/>
        <v>0</v>
      </c>
      <c r="AA490" s="24">
        <v>2414</v>
      </c>
      <c r="AB490" s="24" t="s">
        <v>311</v>
      </c>
      <c r="AC490" s="24" t="s">
        <v>369</v>
      </c>
      <c r="AD490" s="25">
        <v>0</v>
      </c>
      <c r="AE490" s="25">
        <v>0</v>
      </c>
      <c r="AF490" s="25">
        <v>2</v>
      </c>
      <c r="AG490" s="25">
        <v>0</v>
      </c>
      <c r="AH490" s="25">
        <v>2</v>
      </c>
      <c r="AI490" s="25" t="s">
        <v>415</v>
      </c>
      <c r="AJ490" s="57">
        <v>10</v>
      </c>
      <c r="AK490" s="57" t="str">
        <f t="shared" si="114"/>
        <v>More</v>
      </c>
      <c r="AL490" s="57" t="s">
        <v>98</v>
      </c>
      <c r="AM490" s="57" t="str">
        <f t="shared" si="115"/>
        <v>Low</v>
      </c>
      <c r="AN490" s="62">
        <v>2</v>
      </c>
      <c r="AO490" s="62" t="str">
        <f t="shared" si="116"/>
        <v>More</v>
      </c>
      <c r="AP490" s="62">
        <v>520</v>
      </c>
      <c r="AQ490" s="62" t="str">
        <f t="shared" si="117"/>
        <v>no</v>
      </c>
      <c r="AR490" s="62" t="str">
        <f t="shared" si="118"/>
        <v>Above Average</v>
      </c>
      <c r="AS490" s="64">
        <v>1</v>
      </c>
      <c r="AT490" s="68">
        <v>47.505938242280287</v>
      </c>
      <c r="AU490" s="68" t="str">
        <f t="shared" si="119"/>
        <v>Below Average</v>
      </c>
      <c r="AV490" s="66">
        <v>160000</v>
      </c>
      <c r="AW490" s="66">
        <v>3368</v>
      </c>
      <c r="AX490" s="66" t="s">
        <v>311</v>
      </c>
    </row>
    <row r="491" spans="1:50" customFormat="1" x14ac:dyDescent="0.2">
      <c r="A491">
        <v>490</v>
      </c>
      <c r="B491" s="12" t="s">
        <v>90</v>
      </c>
      <c r="C491" s="12" t="s">
        <v>90</v>
      </c>
      <c r="D491" s="12" t="s">
        <v>198</v>
      </c>
      <c r="E491" s="22">
        <v>4</v>
      </c>
      <c r="F491" s="22" t="s">
        <v>195</v>
      </c>
      <c r="G491" s="22" t="s">
        <v>191</v>
      </c>
      <c r="H491" s="22" t="str">
        <f t="shared" si="106"/>
        <v xml:space="preserve"> </v>
      </c>
      <c r="I491" s="22">
        <f t="shared" si="105"/>
        <v>77.818957638420983</v>
      </c>
      <c r="J491" s="22" t="str">
        <f t="shared" si="107"/>
        <v>Above Average</v>
      </c>
      <c r="K491" s="22">
        <v>8</v>
      </c>
      <c r="L491" s="22" t="str">
        <f t="shared" si="108"/>
        <v>High</v>
      </c>
      <c r="M491" s="22">
        <v>1970</v>
      </c>
      <c r="N491" s="22">
        <f t="shared" si="109"/>
        <v>0</v>
      </c>
      <c r="O491" s="22"/>
      <c r="P491" s="22">
        <v>2002</v>
      </c>
      <c r="Q491" s="22">
        <f t="shared" si="110"/>
        <v>0</v>
      </c>
      <c r="R491" s="23">
        <v>630</v>
      </c>
      <c r="S491" s="23" t="s">
        <v>311</v>
      </c>
      <c r="T491" s="23" t="s">
        <v>370</v>
      </c>
      <c r="U491" s="24">
        <v>630</v>
      </c>
      <c r="V491" s="24" t="str">
        <f t="shared" si="111"/>
        <v>no</v>
      </c>
      <c r="W491" s="24">
        <v>0</v>
      </c>
      <c r="X491" s="24" t="str">
        <f t="shared" si="112"/>
        <v>no</v>
      </c>
      <c r="Y491" s="24" t="s">
        <v>413</v>
      </c>
      <c r="Z491" s="24">
        <f t="shared" si="113"/>
        <v>1</v>
      </c>
      <c r="AA491" s="24">
        <v>630</v>
      </c>
      <c r="AB491" s="24" t="s">
        <v>311</v>
      </c>
      <c r="AC491" s="24" t="s">
        <v>370</v>
      </c>
      <c r="AD491" s="25">
        <v>1</v>
      </c>
      <c r="AE491" s="25">
        <v>0</v>
      </c>
      <c r="AF491" s="25">
        <v>1</v>
      </c>
      <c r="AG491" s="25">
        <v>0</v>
      </c>
      <c r="AH491" s="25">
        <v>2</v>
      </c>
      <c r="AI491" s="25" t="s">
        <v>415</v>
      </c>
      <c r="AJ491" s="57">
        <v>3</v>
      </c>
      <c r="AK491" s="57" t="str">
        <f t="shared" si="114"/>
        <v>Less</v>
      </c>
      <c r="AL491" s="57" t="s">
        <v>97</v>
      </c>
      <c r="AM491" s="57" t="str">
        <f t="shared" si="115"/>
        <v>High</v>
      </c>
      <c r="AN491" s="62">
        <v>1</v>
      </c>
      <c r="AO491" s="62" t="str">
        <f t="shared" si="116"/>
        <v>Less</v>
      </c>
      <c r="AP491" s="62">
        <v>286</v>
      </c>
      <c r="AQ491" s="62" t="str">
        <f t="shared" si="117"/>
        <v>no</v>
      </c>
      <c r="AR491" s="62" t="str">
        <f t="shared" si="118"/>
        <v>Below Average</v>
      </c>
      <c r="AS491" s="64">
        <v>0</v>
      </c>
      <c r="AT491" s="68">
        <v>68.253968253968253</v>
      </c>
      <c r="AU491" s="68" t="str">
        <f t="shared" si="119"/>
        <v>Below Average</v>
      </c>
      <c r="AV491" s="66">
        <v>86000</v>
      </c>
      <c r="AW491" s="66">
        <v>1260</v>
      </c>
      <c r="AX491" s="66" t="s">
        <v>311</v>
      </c>
    </row>
    <row r="492" spans="1:50" customFormat="1" x14ac:dyDescent="0.2">
      <c r="A492">
        <v>491</v>
      </c>
      <c r="B492" s="12" t="s">
        <v>90</v>
      </c>
      <c r="C492" s="12" t="s">
        <v>90</v>
      </c>
      <c r="D492" s="12" t="s">
        <v>179</v>
      </c>
      <c r="E492" s="22">
        <v>5</v>
      </c>
      <c r="F492" s="22" t="s">
        <v>195</v>
      </c>
      <c r="G492" s="22" t="s">
        <v>92</v>
      </c>
      <c r="H492" s="22" t="str">
        <f t="shared" si="106"/>
        <v>2Story</v>
      </c>
      <c r="I492" s="22">
        <f t="shared" si="105"/>
        <v>75.988545402704759</v>
      </c>
      <c r="J492" s="22" t="str">
        <f t="shared" si="107"/>
        <v>Above Average</v>
      </c>
      <c r="K492" s="22">
        <v>6</v>
      </c>
      <c r="L492" s="22" t="str">
        <f t="shared" si="108"/>
        <v>High</v>
      </c>
      <c r="M492" s="22">
        <v>1976</v>
      </c>
      <c r="N492" s="22">
        <f t="shared" si="109"/>
        <v>0</v>
      </c>
      <c r="O492" s="22"/>
      <c r="P492" s="22">
        <v>1976</v>
      </c>
      <c r="Q492" s="22">
        <f t="shared" si="110"/>
        <v>0</v>
      </c>
      <c r="R492" s="23">
        <v>264</v>
      </c>
      <c r="S492" s="23" t="s">
        <v>311</v>
      </c>
      <c r="T492" s="23" t="s">
        <v>370</v>
      </c>
      <c r="U492" s="24">
        <v>616</v>
      </c>
      <c r="V492" s="24" t="str">
        <f t="shared" si="111"/>
        <v>no</v>
      </c>
      <c r="W492" s="24">
        <v>688</v>
      </c>
      <c r="X492" s="24" t="str">
        <f t="shared" si="112"/>
        <v>no</v>
      </c>
      <c r="Y492" s="24" t="s">
        <v>412</v>
      </c>
      <c r="Z492" s="24">
        <f t="shared" si="113"/>
        <v>0</v>
      </c>
      <c r="AA492" s="24">
        <v>1304</v>
      </c>
      <c r="AB492" s="24" t="s">
        <v>311</v>
      </c>
      <c r="AC492" s="24" t="s">
        <v>370</v>
      </c>
      <c r="AD492" s="25">
        <v>0</v>
      </c>
      <c r="AE492" s="25">
        <v>0</v>
      </c>
      <c r="AF492" s="25">
        <v>1</v>
      </c>
      <c r="AG492" s="25">
        <v>1</v>
      </c>
      <c r="AH492" s="25">
        <v>2</v>
      </c>
      <c r="AI492" s="25" t="s">
        <v>415</v>
      </c>
      <c r="AJ492" s="57">
        <v>4</v>
      </c>
      <c r="AK492" s="57" t="str">
        <f t="shared" si="114"/>
        <v>Less</v>
      </c>
      <c r="AL492" s="57" t="s">
        <v>98</v>
      </c>
      <c r="AM492" s="57" t="str">
        <f t="shared" si="115"/>
        <v>Low</v>
      </c>
      <c r="AN492" s="62">
        <v>1</v>
      </c>
      <c r="AO492" s="62" t="str">
        <f t="shared" si="116"/>
        <v>Less</v>
      </c>
      <c r="AP492" s="62">
        <v>336</v>
      </c>
      <c r="AQ492" s="62" t="str">
        <f t="shared" si="117"/>
        <v>no</v>
      </c>
      <c r="AR492" s="62" t="str">
        <f t="shared" si="118"/>
        <v>Below Average</v>
      </c>
      <c r="AS492" s="64">
        <v>1</v>
      </c>
      <c r="AT492" s="68">
        <v>73.341836734693871</v>
      </c>
      <c r="AU492" s="68" t="str">
        <f t="shared" si="119"/>
        <v>Above Average</v>
      </c>
      <c r="AV492" s="66">
        <v>115000</v>
      </c>
      <c r="AW492" s="66">
        <v>1568</v>
      </c>
      <c r="AX492" s="66" t="s">
        <v>311</v>
      </c>
    </row>
    <row r="493" spans="1:50" customFormat="1" x14ac:dyDescent="0.2">
      <c r="A493">
        <v>492</v>
      </c>
      <c r="B493" s="12" t="s">
        <v>144</v>
      </c>
      <c r="C493" s="12" t="s">
        <v>90</v>
      </c>
      <c r="D493" s="12" t="s">
        <v>91</v>
      </c>
      <c r="E493" s="22">
        <v>6</v>
      </c>
      <c r="F493" s="22" t="s">
        <v>195</v>
      </c>
      <c r="G493" s="22" t="s">
        <v>132</v>
      </c>
      <c r="H493" s="22" t="str">
        <f t="shared" si="106"/>
        <v>1Story</v>
      </c>
      <c r="I493" s="22">
        <f t="shared" si="105"/>
        <v>59.315963337771507</v>
      </c>
      <c r="J493" s="22" t="str">
        <f t="shared" si="107"/>
        <v>Below Average</v>
      </c>
      <c r="K493" s="22">
        <v>7</v>
      </c>
      <c r="L493" s="22" t="str">
        <f t="shared" si="108"/>
        <v>High</v>
      </c>
      <c r="M493" s="22">
        <v>1941</v>
      </c>
      <c r="N493" s="22">
        <f t="shared" si="109"/>
        <v>1</v>
      </c>
      <c r="O493" s="22"/>
      <c r="P493" s="22">
        <v>1950</v>
      </c>
      <c r="Q493" s="22">
        <f t="shared" si="110"/>
        <v>1</v>
      </c>
      <c r="R493" s="23">
        <v>806</v>
      </c>
      <c r="S493" s="23" t="s">
        <v>311</v>
      </c>
      <c r="T493" s="23" t="s">
        <v>370</v>
      </c>
      <c r="U493" s="24">
        <v>958</v>
      </c>
      <c r="V493" s="24" t="str">
        <f t="shared" si="111"/>
        <v>no</v>
      </c>
      <c r="W493" s="24">
        <v>620</v>
      </c>
      <c r="X493" s="24" t="str">
        <f t="shared" si="112"/>
        <v>no</v>
      </c>
      <c r="Y493" s="24" t="s">
        <v>412</v>
      </c>
      <c r="Z493" s="24">
        <f t="shared" si="113"/>
        <v>0</v>
      </c>
      <c r="AA493" s="24">
        <v>1578</v>
      </c>
      <c r="AB493" s="24" t="s">
        <v>311</v>
      </c>
      <c r="AC493" s="24" t="s">
        <v>369</v>
      </c>
      <c r="AD493" s="25">
        <v>1</v>
      </c>
      <c r="AE493" s="25">
        <v>0</v>
      </c>
      <c r="AF493" s="25">
        <v>1</v>
      </c>
      <c r="AG493" s="25">
        <v>0</v>
      </c>
      <c r="AH493" s="25">
        <v>2</v>
      </c>
      <c r="AI493" s="25" t="s">
        <v>415</v>
      </c>
      <c r="AJ493" s="57">
        <v>5</v>
      </c>
      <c r="AK493" s="57" t="str">
        <f t="shared" si="114"/>
        <v>Less</v>
      </c>
      <c r="AL493" s="57" t="s">
        <v>147</v>
      </c>
      <c r="AM493" s="57" t="str">
        <f t="shared" si="115"/>
        <v>Low</v>
      </c>
      <c r="AN493" s="62">
        <v>1</v>
      </c>
      <c r="AO493" s="62" t="str">
        <f t="shared" si="116"/>
        <v>Less</v>
      </c>
      <c r="AP493" s="62">
        <v>240</v>
      </c>
      <c r="AQ493" s="62" t="str">
        <f t="shared" si="117"/>
        <v>no</v>
      </c>
      <c r="AR493" s="62" t="str">
        <f t="shared" si="118"/>
        <v>Below Average</v>
      </c>
      <c r="AS493" s="64">
        <v>2</v>
      </c>
      <c r="AT493" s="68">
        <v>55.788590604026844</v>
      </c>
      <c r="AU493" s="68" t="str">
        <f t="shared" si="119"/>
        <v>Below Average</v>
      </c>
      <c r="AV493" s="66">
        <v>133000</v>
      </c>
      <c r="AW493" s="66">
        <v>2384</v>
      </c>
      <c r="AX493" s="66" t="s">
        <v>311</v>
      </c>
    </row>
    <row r="494" spans="1:50" customFormat="1" x14ac:dyDescent="0.2">
      <c r="A494">
        <v>493</v>
      </c>
      <c r="B494" s="12" t="s">
        <v>90</v>
      </c>
      <c r="C494" s="12" t="s">
        <v>90</v>
      </c>
      <c r="D494" s="12" t="s">
        <v>91</v>
      </c>
      <c r="E494" s="22">
        <v>6</v>
      </c>
      <c r="F494" s="22" t="s">
        <v>195</v>
      </c>
      <c r="G494" s="22" t="s">
        <v>92</v>
      </c>
      <c r="H494" s="22" t="str">
        <f t="shared" si="106"/>
        <v>2Story</v>
      </c>
      <c r="I494" s="22">
        <f t="shared" si="105"/>
        <v>75.988545402704759</v>
      </c>
      <c r="J494" s="22" t="str">
        <f t="shared" si="107"/>
        <v>Above Average</v>
      </c>
      <c r="K494" s="22">
        <v>5</v>
      </c>
      <c r="L494" s="22" t="str">
        <f t="shared" si="108"/>
        <v>Low</v>
      </c>
      <c r="M494" s="22">
        <v>2006</v>
      </c>
      <c r="N494" s="22">
        <f t="shared" si="109"/>
        <v>0</v>
      </c>
      <c r="O494" s="22"/>
      <c r="P494" s="22">
        <v>2006</v>
      </c>
      <c r="Q494" s="22">
        <f t="shared" si="110"/>
        <v>0</v>
      </c>
      <c r="R494" s="23">
        <v>728</v>
      </c>
      <c r="S494" s="23" t="s">
        <v>311</v>
      </c>
      <c r="T494" s="23" t="s">
        <v>370</v>
      </c>
      <c r="U494" s="24">
        <v>728</v>
      </c>
      <c r="V494" s="24" t="str">
        <f t="shared" si="111"/>
        <v>no</v>
      </c>
      <c r="W494" s="24">
        <v>728</v>
      </c>
      <c r="X494" s="24" t="str">
        <f t="shared" si="112"/>
        <v>no</v>
      </c>
      <c r="Y494" s="24" t="s">
        <v>412</v>
      </c>
      <c r="Z494" s="24">
        <f t="shared" si="113"/>
        <v>1</v>
      </c>
      <c r="AA494" s="24">
        <v>1456</v>
      </c>
      <c r="AB494" s="24" t="s">
        <v>311</v>
      </c>
      <c r="AC494" s="24" t="s">
        <v>370</v>
      </c>
      <c r="AD494" s="25">
        <v>0</v>
      </c>
      <c r="AE494" s="25">
        <v>0</v>
      </c>
      <c r="AF494" s="25">
        <v>2</v>
      </c>
      <c r="AG494" s="25">
        <v>1</v>
      </c>
      <c r="AH494" s="25">
        <v>3</v>
      </c>
      <c r="AI494" s="25" t="s">
        <v>414</v>
      </c>
      <c r="AJ494" s="57">
        <v>8</v>
      </c>
      <c r="AK494" s="57" t="str">
        <f t="shared" si="114"/>
        <v>More</v>
      </c>
      <c r="AL494" s="57" t="s">
        <v>98</v>
      </c>
      <c r="AM494" s="57" t="str">
        <f t="shared" si="115"/>
        <v>Low</v>
      </c>
      <c r="AN494" s="62">
        <v>2</v>
      </c>
      <c r="AO494" s="62" t="str">
        <f t="shared" si="116"/>
        <v>More</v>
      </c>
      <c r="AP494" s="62">
        <v>429</v>
      </c>
      <c r="AQ494" s="62" t="str">
        <f t="shared" si="117"/>
        <v>no</v>
      </c>
      <c r="AR494" s="62" t="str">
        <f t="shared" si="118"/>
        <v>Below Average</v>
      </c>
      <c r="AS494" s="64">
        <v>0</v>
      </c>
      <c r="AT494" s="68">
        <v>79.114010989010993</v>
      </c>
      <c r="AU494" s="68" t="str">
        <f t="shared" si="119"/>
        <v>Above Average</v>
      </c>
      <c r="AV494" s="66">
        <v>172785</v>
      </c>
      <c r="AW494" s="66">
        <v>2184</v>
      </c>
      <c r="AX494" s="66" t="s">
        <v>311</v>
      </c>
    </row>
    <row r="495" spans="1:50" customFormat="1" x14ac:dyDescent="0.2">
      <c r="A495">
        <v>494</v>
      </c>
      <c r="B495" s="12" t="s">
        <v>90</v>
      </c>
      <c r="C495" s="12" t="s">
        <v>90</v>
      </c>
      <c r="D495" s="12" t="s">
        <v>91</v>
      </c>
      <c r="E495" s="22">
        <v>5</v>
      </c>
      <c r="F495" s="22" t="s">
        <v>195</v>
      </c>
      <c r="G495" s="22" t="s">
        <v>115</v>
      </c>
      <c r="H495" s="22" t="str">
        <f t="shared" si="106"/>
        <v>1Story</v>
      </c>
      <c r="I495" s="22">
        <f t="shared" si="105"/>
        <v>69.182127006168557</v>
      </c>
      <c r="J495" s="22" t="str">
        <f t="shared" si="107"/>
        <v>Below Average</v>
      </c>
      <c r="K495" s="22">
        <v>6</v>
      </c>
      <c r="L495" s="22" t="str">
        <f t="shared" si="108"/>
        <v>High</v>
      </c>
      <c r="M495" s="22">
        <v>1960</v>
      </c>
      <c r="N495" s="22">
        <f t="shared" si="109"/>
        <v>0</v>
      </c>
      <c r="O495" s="22"/>
      <c r="P495" s="22">
        <v>1960</v>
      </c>
      <c r="Q495" s="22">
        <f t="shared" si="110"/>
        <v>1</v>
      </c>
      <c r="R495" s="23">
        <v>1269</v>
      </c>
      <c r="S495" s="23" t="s">
        <v>311</v>
      </c>
      <c r="T495" s="23" t="s">
        <v>369</v>
      </c>
      <c r="U495" s="24">
        <v>1269</v>
      </c>
      <c r="V495" s="24" t="str">
        <f t="shared" si="111"/>
        <v>no</v>
      </c>
      <c r="W495" s="24">
        <v>0</v>
      </c>
      <c r="X495" s="24" t="str">
        <f t="shared" si="112"/>
        <v>no</v>
      </c>
      <c r="Y495" s="24" t="s">
        <v>413</v>
      </c>
      <c r="Z495" s="24">
        <f t="shared" si="113"/>
        <v>1</v>
      </c>
      <c r="AA495" s="24">
        <v>1269</v>
      </c>
      <c r="AB495" s="24" t="s">
        <v>311</v>
      </c>
      <c r="AC495" s="24" t="s">
        <v>370</v>
      </c>
      <c r="AD495" s="25">
        <v>0</v>
      </c>
      <c r="AE495" s="25">
        <v>0</v>
      </c>
      <c r="AF495" s="25">
        <v>1</v>
      </c>
      <c r="AG495" s="25">
        <v>1</v>
      </c>
      <c r="AH495" s="25">
        <v>2</v>
      </c>
      <c r="AI495" s="25" t="s">
        <v>415</v>
      </c>
      <c r="AJ495" s="57">
        <v>6</v>
      </c>
      <c r="AK495" s="57" t="str">
        <f t="shared" si="114"/>
        <v>More</v>
      </c>
      <c r="AL495" s="57" t="s">
        <v>98</v>
      </c>
      <c r="AM495" s="57" t="str">
        <f t="shared" si="115"/>
        <v>Low</v>
      </c>
      <c r="AN495" s="62">
        <v>1</v>
      </c>
      <c r="AO495" s="62" t="str">
        <f t="shared" si="116"/>
        <v>Less</v>
      </c>
      <c r="AP495" s="62">
        <v>308</v>
      </c>
      <c r="AQ495" s="62" t="str">
        <f t="shared" si="117"/>
        <v>no</v>
      </c>
      <c r="AR495" s="62" t="str">
        <f t="shared" si="118"/>
        <v>Below Average</v>
      </c>
      <c r="AS495" s="64">
        <v>1</v>
      </c>
      <c r="AT495" s="68">
        <v>61.07171000788022</v>
      </c>
      <c r="AU495" s="68" t="str">
        <f t="shared" si="119"/>
        <v>Below Average</v>
      </c>
      <c r="AV495" s="66">
        <v>155000</v>
      </c>
      <c r="AW495" s="66">
        <v>2538</v>
      </c>
      <c r="AX495" s="66" t="s">
        <v>311</v>
      </c>
    </row>
    <row r="496" spans="1:50" customFormat="1" x14ac:dyDescent="0.2">
      <c r="A496">
        <v>495</v>
      </c>
      <c r="B496" s="12" t="s">
        <v>144</v>
      </c>
      <c r="C496" s="12" t="s">
        <v>90</v>
      </c>
      <c r="D496" s="12" t="s">
        <v>91</v>
      </c>
      <c r="E496" s="22">
        <v>5</v>
      </c>
      <c r="F496" s="22" t="s">
        <v>195</v>
      </c>
      <c r="G496" s="22" t="s">
        <v>115</v>
      </c>
      <c r="H496" s="22" t="str">
        <f t="shared" si="106"/>
        <v>1Story</v>
      </c>
      <c r="I496" s="22">
        <f t="shared" si="105"/>
        <v>69.182127006168557</v>
      </c>
      <c r="J496" s="22" t="str">
        <f t="shared" si="107"/>
        <v>Below Average</v>
      </c>
      <c r="K496" s="22">
        <v>8</v>
      </c>
      <c r="L496" s="22" t="str">
        <f t="shared" si="108"/>
        <v>High</v>
      </c>
      <c r="M496" s="22">
        <v>1938</v>
      </c>
      <c r="N496" s="22">
        <f t="shared" si="109"/>
        <v>1</v>
      </c>
      <c r="O496" s="22"/>
      <c r="P496" s="22">
        <v>1996</v>
      </c>
      <c r="Q496" s="22">
        <f t="shared" si="110"/>
        <v>0</v>
      </c>
      <c r="R496" s="23">
        <v>190</v>
      </c>
      <c r="S496" s="23" t="s">
        <v>311</v>
      </c>
      <c r="T496" s="23" t="s">
        <v>370</v>
      </c>
      <c r="U496" s="24">
        <v>886</v>
      </c>
      <c r="V496" s="24" t="str">
        <f t="shared" si="111"/>
        <v>no</v>
      </c>
      <c r="W496" s="24">
        <v>0</v>
      </c>
      <c r="X496" s="24" t="str">
        <f t="shared" si="112"/>
        <v>no</v>
      </c>
      <c r="Y496" s="24" t="s">
        <v>413</v>
      </c>
      <c r="Z496" s="24">
        <f t="shared" si="113"/>
        <v>0</v>
      </c>
      <c r="AA496" s="24">
        <v>886</v>
      </c>
      <c r="AB496" s="24" t="s">
        <v>311</v>
      </c>
      <c r="AC496" s="24" t="s">
        <v>370</v>
      </c>
      <c r="AD496" s="25">
        <v>0</v>
      </c>
      <c r="AE496" s="25">
        <v>0</v>
      </c>
      <c r="AF496" s="25">
        <v>1</v>
      </c>
      <c r="AG496" s="25">
        <v>0</v>
      </c>
      <c r="AH496" s="25">
        <v>1</v>
      </c>
      <c r="AI496" s="25" t="s">
        <v>415</v>
      </c>
      <c r="AJ496" s="57">
        <v>4</v>
      </c>
      <c r="AK496" s="57" t="str">
        <f t="shared" si="114"/>
        <v>Less</v>
      </c>
      <c r="AL496" s="57" t="s">
        <v>98</v>
      </c>
      <c r="AM496" s="57" t="str">
        <f t="shared" si="115"/>
        <v>Low</v>
      </c>
      <c r="AN496" s="62">
        <v>1</v>
      </c>
      <c r="AO496" s="62" t="str">
        <f t="shared" si="116"/>
        <v>Less</v>
      </c>
      <c r="AP496" s="62">
        <v>273</v>
      </c>
      <c r="AQ496" s="62" t="str">
        <f t="shared" si="117"/>
        <v>no</v>
      </c>
      <c r="AR496" s="62" t="str">
        <f t="shared" si="118"/>
        <v>Below Average</v>
      </c>
      <c r="AS496" s="64">
        <v>0</v>
      </c>
      <c r="AT496" s="68">
        <v>84.85130111524164</v>
      </c>
      <c r="AU496" s="68" t="str">
        <f t="shared" si="119"/>
        <v>Above Average</v>
      </c>
      <c r="AV496" s="66">
        <v>91300</v>
      </c>
      <c r="AW496" s="66">
        <v>1076</v>
      </c>
      <c r="AX496" s="66" t="s">
        <v>311</v>
      </c>
    </row>
    <row r="497" spans="1:50" customFormat="1" x14ac:dyDescent="0.2">
      <c r="A497">
        <v>496</v>
      </c>
      <c r="B497" s="12" t="s">
        <v>90</v>
      </c>
      <c r="C497" s="12" t="s">
        <v>90</v>
      </c>
      <c r="D497" s="12" t="s">
        <v>91</v>
      </c>
      <c r="E497" s="22">
        <v>4</v>
      </c>
      <c r="F497" s="22" t="s">
        <v>195</v>
      </c>
      <c r="G497" s="22" t="s">
        <v>115</v>
      </c>
      <c r="H497" s="22" t="str">
        <f t="shared" si="106"/>
        <v>1Story</v>
      </c>
      <c r="I497" s="22">
        <f t="shared" si="105"/>
        <v>69.182127006168557</v>
      </c>
      <c r="J497" s="22" t="str">
        <f t="shared" si="107"/>
        <v>Below Average</v>
      </c>
      <c r="K497" s="22">
        <v>5</v>
      </c>
      <c r="L497" s="22" t="str">
        <f t="shared" si="108"/>
        <v>Low</v>
      </c>
      <c r="M497" s="22">
        <v>1920</v>
      </c>
      <c r="N497" s="22">
        <f t="shared" si="109"/>
        <v>1</v>
      </c>
      <c r="O497" s="22"/>
      <c r="P497" s="22">
        <v>1950</v>
      </c>
      <c r="Q497" s="22">
        <f t="shared" si="110"/>
        <v>1</v>
      </c>
      <c r="R497" s="23">
        <v>720</v>
      </c>
      <c r="S497" s="23" t="s">
        <v>311</v>
      </c>
      <c r="T497" s="23" t="s">
        <v>370</v>
      </c>
      <c r="U497" s="24">
        <v>720</v>
      </c>
      <c r="V497" s="24" t="str">
        <f t="shared" si="111"/>
        <v>no</v>
      </c>
      <c r="W497" s="24">
        <v>0</v>
      </c>
      <c r="X497" s="24" t="str">
        <f t="shared" si="112"/>
        <v>no</v>
      </c>
      <c r="Y497" s="24" t="s">
        <v>413</v>
      </c>
      <c r="Z497" s="24">
        <f t="shared" si="113"/>
        <v>0</v>
      </c>
      <c r="AA497" s="24">
        <v>720</v>
      </c>
      <c r="AB497" s="24" t="s">
        <v>311</v>
      </c>
      <c r="AC497" s="24" t="s">
        <v>370</v>
      </c>
      <c r="AD497" s="25">
        <v>0</v>
      </c>
      <c r="AE497" s="25">
        <v>0</v>
      </c>
      <c r="AF497" s="25">
        <v>1</v>
      </c>
      <c r="AG497" s="25">
        <v>0</v>
      </c>
      <c r="AH497" s="25">
        <v>1</v>
      </c>
      <c r="AI497" s="25" t="s">
        <v>415</v>
      </c>
      <c r="AJ497" s="57">
        <v>4</v>
      </c>
      <c r="AK497" s="57" t="str">
        <f t="shared" si="114"/>
        <v>Less</v>
      </c>
      <c r="AL497" s="57" t="s">
        <v>98</v>
      </c>
      <c r="AM497" s="57" t="str">
        <f t="shared" si="115"/>
        <v>Low</v>
      </c>
      <c r="AN497" s="62">
        <v>0</v>
      </c>
      <c r="AO497" s="62" t="str">
        <f t="shared" si="116"/>
        <v>Less</v>
      </c>
      <c r="AP497" s="62">
        <v>0</v>
      </c>
      <c r="AQ497" s="62" t="str">
        <f t="shared" si="117"/>
        <v>no</v>
      </c>
      <c r="AR497" s="62" t="str">
        <f t="shared" si="118"/>
        <v>Below Average</v>
      </c>
      <c r="AS497" s="64">
        <v>0</v>
      </c>
      <c r="AT497" s="68">
        <v>24.236111111111111</v>
      </c>
      <c r="AU497" s="68" t="str">
        <f t="shared" si="119"/>
        <v>Below Average</v>
      </c>
      <c r="AV497" s="66">
        <v>34900</v>
      </c>
      <c r="AW497" s="66">
        <v>1440</v>
      </c>
      <c r="AX497" s="66" t="s">
        <v>311</v>
      </c>
    </row>
    <row r="498" spans="1:50" customFormat="1" x14ac:dyDescent="0.2">
      <c r="A498">
        <v>497</v>
      </c>
      <c r="B498" s="12" t="s">
        <v>90</v>
      </c>
      <c r="C498" s="12" t="s">
        <v>90</v>
      </c>
      <c r="D498" s="12" t="s">
        <v>91</v>
      </c>
      <c r="E498" s="22">
        <v>8</v>
      </c>
      <c r="F498" s="22" t="s">
        <v>411</v>
      </c>
      <c r="G498" s="22" t="s">
        <v>115</v>
      </c>
      <c r="H498" s="22" t="str">
        <f t="shared" si="106"/>
        <v>1Story</v>
      </c>
      <c r="I498" s="22">
        <f t="shared" si="105"/>
        <v>69.182127006168557</v>
      </c>
      <c r="J498" s="22" t="str">
        <f t="shared" si="107"/>
        <v>Below Average</v>
      </c>
      <c r="K498" s="22">
        <v>5</v>
      </c>
      <c r="L498" s="22" t="str">
        <f t="shared" si="108"/>
        <v>Low</v>
      </c>
      <c r="M498" s="22">
        <v>1992</v>
      </c>
      <c r="N498" s="22">
        <f t="shared" si="109"/>
        <v>0</v>
      </c>
      <c r="O498" s="22"/>
      <c r="P498" s="22">
        <v>1993</v>
      </c>
      <c r="Q498" s="22">
        <f t="shared" si="110"/>
        <v>0</v>
      </c>
      <c r="R498" s="23">
        <v>3200</v>
      </c>
      <c r="S498" s="23" t="s">
        <v>313</v>
      </c>
      <c r="T498" s="23" t="s">
        <v>369</v>
      </c>
      <c r="U498" s="24">
        <v>3228</v>
      </c>
      <c r="V498" s="24" t="str">
        <f t="shared" si="111"/>
        <v>yes</v>
      </c>
      <c r="W498" s="24">
        <v>0</v>
      </c>
      <c r="X498" s="24" t="str">
        <f t="shared" si="112"/>
        <v>no</v>
      </c>
      <c r="Y498" s="24" t="s">
        <v>413</v>
      </c>
      <c r="Z498" s="24">
        <f t="shared" si="113"/>
        <v>1</v>
      </c>
      <c r="AA498" s="24">
        <v>3228</v>
      </c>
      <c r="AB498" s="24" t="s">
        <v>313</v>
      </c>
      <c r="AC498" s="24" t="s">
        <v>369</v>
      </c>
      <c r="AD498" s="25">
        <v>1</v>
      </c>
      <c r="AE498" s="25">
        <v>0</v>
      </c>
      <c r="AF498" s="25">
        <v>3</v>
      </c>
      <c r="AG498" s="25">
        <v>0</v>
      </c>
      <c r="AH498" s="25">
        <v>4</v>
      </c>
      <c r="AI498" s="25" t="s">
        <v>414</v>
      </c>
      <c r="AJ498" s="57">
        <v>10</v>
      </c>
      <c r="AK498" s="57" t="str">
        <f t="shared" si="114"/>
        <v>More</v>
      </c>
      <c r="AL498" s="57" t="s">
        <v>97</v>
      </c>
      <c r="AM498" s="57" t="str">
        <f t="shared" si="115"/>
        <v>High</v>
      </c>
      <c r="AN498" s="62">
        <v>2</v>
      </c>
      <c r="AO498" s="62" t="str">
        <f t="shared" si="116"/>
        <v>More</v>
      </c>
      <c r="AP498" s="62">
        <v>546</v>
      </c>
      <c r="AQ498" s="62" t="str">
        <f t="shared" si="117"/>
        <v>no</v>
      </c>
      <c r="AR498" s="62" t="str">
        <f t="shared" si="118"/>
        <v>Above Average</v>
      </c>
      <c r="AS498" s="64">
        <v>1</v>
      </c>
      <c r="AT498" s="68">
        <v>66.894835096453022</v>
      </c>
      <c r="AU498" s="68" t="str">
        <f t="shared" si="119"/>
        <v>Below Average</v>
      </c>
      <c r="AV498" s="66">
        <v>430000</v>
      </c>
      <c r="AW498" s="66">
        <v>6428</v>
      </c>
      <c r="AX498" s="66" t="s">
        <v>313</v>
      </c>
    </row>
    <row r="499" spans="1:50" customFormat="1" x14ac:dyDescent="0.2">
      <c r="A499">
        <v>498</v>
      </c>
      <c r="B499" s="12" t="s">
        <v>90</v>
      </c>
      <c r="C499" s="12" t="s">
        <v>90</v>
      </c>
      <c r="D499" s="12" t="s">
        <v>91</v>
      </c>
      <c r="E499" s="22">
        <v>7</v>
      </c>
      <c r="F499" s="22" t="s">
        <v>411</v>
      </c>
      <c r="G499" s="22" t="s">
        <v>132</v>
      </c>
      <c r="H499" s="22" t="str">
        <f t="shared" si="106"/>
        <v>1Story</v>
      </c>
      <c r="I499" s="22">
        <f t="shared" si="105"/>
        <v>59.315963337771507</v>
      </c>
      <c r="J499" s="22" t="str">
        <f t="shared" si="107"/>
        <v>Below Average</v>
      </c>
      <c r="K499" s="22">
        <v>6</v>
      </c>
      <c r="L499" s="22" t="str">
        <f t="shared" si="108"/>
        <v>High</v>
      </c>
      <c r="M499" s="22">
        <v>1925</v>
      </c>
      <c r="N499" s="22">
        <f t="shared" si="109"/>
        <v>1</v>
      </c>
      <c r="O499" s="22"/>
      <c r="P499" s="22">
        <v>1950</v>
      </c>
      <c r="Q499" s="22">
        <f t="shared" si="110"/>
        <v>1</v>
      </c>
      <c r="R499" s="23">
        <v>1026</v>
      </c>
      <c r="S499" s="23" t="s">
        <v>311</v>
      </c>
      <c r="T499" s="23" t="s">
        <v>370</v>
      </c>
      <c r="U499" s="24">
        <v>1133</v>
      </c>
      <c r="V499" s="24" t="str">
        <f t="shared" si="111"/>
        <v>no</v>
      </c>
      <c r="W499" s="24">
        <v>687</v>
      </c>
      <c r="X499" s="24" t="str">
        <f t="shared" si="112"/>
        <v>no</v>
      </c>
      <c r="Y499" s="24" t="s">
        <v>412</v>
      </c>
      <c r="Z499" s="24">
        <f t="shared" si="113"/>
        <v>1</v>
      </c>
      <c r="AA499" s="24">
        <v>1820</v>
      </c>
      <c r="AB499" s="24" t="s">
        <v>311</v>
      </c>
      <c r="AC499" s="24" t="s">
        <v>369</v>
      </c>
      <c r="AD499" s="25">
        <v>1</v>
      </c>
      <c r="AE499" s="25">
        <v>0</v>
      </c>
      <c r="AF499" s="25">
        <v>2</v>
      </c>
      <c r="AG499" s="25">
        <v>0</v>
      </c>
      <c r="AH499" s="25">
        <v>3</v>
      </c>
      <c r="AI499" s="25" t="s">
        <v>414</v>
      </c>
      <c r="AJ499" s="57">
        <v>8</v>
      </c>
      <c r="AK499" s="57" t="str">
        <f t="shared" si="114"/>
        <v>More</v>
      </c>
      <c r="AL499" s="57" t="s">
        <v>98</v>
      </c>
      <c r="AM499" s="57" t="str">
        <f t="shared" si="115"/>
        <v>Low</v>
      </c>
      <c r="AN499" s="62">
        <v>1</v>
      </c>
      <c r="AO499" s="62" t="str">
        <f t="shared" si="116"/>
        <v>Less</v>
      </c>
      <c r="AP499" s="62">
        <v>240</v>
      </c>
      <c r="AQ499" s="62" t="str">
        <f t="shared" si="117"/>
        <v>no</v>
      </c>
      <c r="AR499" s="62" t="str">
        <f t="shared" si="118"/>
        <v>Below Average</v>
      </c>
      <c r="AS499" s="64">
        <v>0</v>
      </c>
      <c r="AT499" s="68">
        <v>64.652143359100492</v>
      </c>
      <c r="AU499" s="68" t="str">
        <f t="shared" si="119"/>
        <v>Below Average</v>
      </c>
      <c r="AV499" s="66">
        <v>184000</v>
      </c>
      <c r="AW499" s="66">
        <v>2846</v>
      </c>
      <c r="AX499" s="66" t="s">
        <v>311</v>
      </c>
    </row>
    <row r="500" spans="1:50" customFormat="1" x14ac:dyDescent="0.2">
      <c r="A500">
        <v>499</v>
      </c>
      <c r="B500" s="12" t="s">
        <v>90</v>
      </c>
      <c r="C500" s="12" t="s">
        <v>90</v>
      </c>
      <c r="D500" s="12" t="s">
        <v>91</v>
      </c>
      <c r="E500" s="22">
        <v>5</v>
      </c>
      <c r="F500" s="22" t="s">
        <v>195</v>
      </c>
      <c r="G500" s="22" t="s">
        <v>115</v>
      </c>
      <c r="H500" s="22" t="str">
        <f t="shared" si="106"/>
        <v>1Story</v>
      </c>
      <c r="I500" s="22">
        <f t="shared" si="105"/>
        <v>69.182127006168557</v>
      </c>
      <c r="J500" s="22" t="str">
        <f t="shared" si="107"/>
        <v>Below Average</v>
      </c>
      <c r="K500" s="22">
        <v>7</v>
      </c>
      <c r="L500" s="22" t="str">
        <f t="shared" si="108"/>
        <v>High</v>
      </c>
      <c r="M500" s="22">
        <v>1967</v>
      </c>
      <c r="N500" s="22">
        <f t="shared" si="109"/>
        <v>0</v>
      </c>
      <c r="O500" s="22"/>
      <c r="P500" s="22">
        <v>2004</v>
      </c>
      <c r="Q500" s="22">
        <f t="shared" si="110"/>
        <v>0</v>
      </c>
      <c r="R500" s="23">
        <v>864</v>
      </c>
      <c r="S500" s="23" t="s">
        <v>311</v>
      </c>
      <c r="T500" s="23" t="s">
        <v>370</v>
      </c>
      <c r="U500" s="24">
        <v>899</v>
      </c>
      <c r="V500" s="24" t="str">
        <f t="shared" si="111"/>
        <v>no</v>
      </c>
      <c r="W500" s="24">
        <v>0</v>
      </c>
      <c r="X500" s="24" t="str">
        <f t="shared" si="112"/>
        <v>no</v>
      </c>
      <c r="Y500" s="24" t="s">
        <v>413</v>
      </c>
      <c r="Z500" s="24">
        <f t="shared" si="113"/>
        <v>1</v>
      </c>
      <c r="AA500" s="24">
        <v>899</v>
      </c>
      <c r="AB500" s="24" t="s">
        <v>311</v>
      </c>
      <c r="AC500" s="24" t="s">
        <v>370</v>
      </c>
      <c r="AD500" s="25">
        <v>0</v>
      </c>
      <c r="AE500" s="25">
        <v>0</v>
      </c>
      <c r="AF500" s="25">
        <v>1</v>
      </c>
      <c r="AG500" s="25">
        <v>0</v>
      </c>
      <c r="AH500" s="25">
        <v>1</v>
      </c>
      <c r="AI500" s="25" t="s">
        <v>415</v>
      </c>
      <c r="AJ500" s="57">
        <v>5</v>
      </c>
      <c r="AK500" s="57" t="str">
        <f t="shared" si="114"/>
        <v>Less</v>
      </c>
      <c r="AL500" s="57" t="s">
        <v>97</v>
      </c>
      <c r="AM500" s="57" t="str">
        <f t="shared" si="115"/>
        <v>High</v>
      </c>
      <c r="AN500" s="62">
        <v>1</v>
      </c>
      <c r="AO500" s="62" t="str">
        <f t="shared" si="116"/>
        <v>Less</v>
      </c>
      <c r="AP500" s="62">
        <v>288</v>
      </c>
      <c r="AQ500" s="62" t="str">
        <f t="shared" si="117"/>
        <v>no</v>
      </c>
      <c r="AR500" s="62" t="str">
        <f t="shared" si="118"/>
        <v>Below Average</v>
      </c>
      <c r="AS500" s="64">
        <v>0</v>
      </c>
      <c r="AT500" s="68">
        <v>73.737946681792394</v>
      </c>
      <c r="AU500" s="68" t="str">
        <f t="shared" si="119"/>
        <v>Above Average</v>
      </c>
      <c r="AV500" s="66">
        <v>130000</v>
      </c>
      <c r="AW500" s="66">
        <v>1763</v>
      </c>
      <c r="AX500" s="66" t="s">
        <v>311</v>
      </c>
    </row>
    <row r="501" spans="1:50" customFormat="1" x14ac:dyDescent="0.2">
      <c r="A501">
        <v>500</v>
      </c>
      <c r="B501" s="12" t="s">
        <v>90</v>
      </c>
      <c r="C501" s="12" t="s">
        <v>90</v>
      </c>
      <c r="D501" s="12" t="s">
        <v>91</v>
      </c>
      <c r="E501" s="22">
        <v>5</v>
      </c>
      <c r="F501" s="22" t="s">
        <v>195</v>
      </c>
      <c r="G501" s="22" t="s">
        <v>115</v>
      </c>
      <c r="H501" s="22" t="str">
        <f t="shared" si="106"/>
        <v>1Story</v>
      </c>
      <c r="I501" s="22">
        <f t="shared" si="105"/>
        <v>69.182127006168557</v>
      </c>
      <c r="J501" s="22" t="str">
        <f t="shared" si="107"/>
        <v>Below Average</v>
      </c>
      <c r="K501" s="22">
        <v>7</v>
      </c>
      <c r="L501" s="22" t="str">
        <f t="shared" si="108"/>
        <v>High</v>
      </c>
      <c r="M501" s="22">
        <v>1958</v>
      </c>
      <c r="N501" s="22">
        <f t="shared" si="109"/>
        <v>0</v>
      </c>
      <c r="O501" s="22"/>
      <c r="P501" s="22">
        <v>1985</v>
      </c>
      <c r="Q501" s="22">
        <f t="shared" si="110"/>
        <v>0</v>
      </c>
      <c r="R501" s="23">
        <v>912</v>
      </c>
      <c r="S501" s="23" t="s">
        <v>311</v>
      </c>
      <c r="T501" s="23" t="s">
        <v>370</v>
      </c>
      <c r="U501" s="24">
        <v>912</v>
      </c>
      <c r="V501" s="24" t="str">
        <f t="shared" si="111"/>
        <v>no</v>
      </c>
      <c r="W501" s="24">
        <v>0</v>
      </c>
      <c r="X501" s="24" t="str">
        <f t="shared" si="112"/>
        <v>no</v>
      </c>
      <c r="Y501" s="24" t="s">
        <v>413</v>
      </c>
      <c r="Z501" s="24">
        <f t="shared" si="113"/>
        <v>0</v>
      </c>
      <c r="AA501" s="24">
        <v>912</v>
      </c>
      <c r="AB501" s="24" t="s">
        <v>311</v>
      </c>
      <c r="AC501" s="24" t="s">
        <v>370</v>
      </c>
      <c r="AD501" s="25">
        <v>0</v>
      </c>
      <c r="AE501" s="25">
        <v>1</v>
      </c>
      <c r="AF501" s="25">
        <v>1</v>
      </c>
      <c r="AG501" s="25">
        <v>0</v>
      </c>
      <c r="AH501" s="25">
        <v>2</v>
      </c>
      <c r="AI501" s="25" t="s">
        <v>415</v>
      </c>
      <c r="AJ501" s="57">
        <v>5</v>
      </c>
      <c r="AK501" s="57" t="str">
        <f t="shared" si="114"/>
        <v>Less</v>
      </c>
      <c r="AL501" s="57" t="s">
        <v>98</v>
      </c>
      <c r="AM501" s="57" t="str">
        <f t="shared" si="115"/>
        <v>Low</v>
      </c>
      <c r="AN501" s="62">
        <v>1</v>
      </c>
      <c r="AO501" s="62" t="str">
        <f t="shared" si="116"/>
        <v>Less</v>
      </c>
      <c r="AP501" s="62">
        <v>297</v>
      </c>
      <c r="AQ501" s="62" t="str">
        <f t="shared" si="117"/>
        <v>no</v>
      </c>
      <c r="AR501" s="62" t="str">
        <f t="shared" si="118"/>
        <v>Below Average</v>
      </c>
      <c r="AS501" s="64">
        <v>0</v>
      </c>
      <c r="AT501" s="68">
        <v>65.78947368421052</v>
      </c>
      <c r="AU501" s="68" t="str">
        <f t="shared" si="119"/>
        <v>Below Average</v>
      </c>
      <c r="AV501" s="66">
        <v>120000</v>
      </c>
      <c r="AW501" s="66">
        <v>1824</v>
      </c>
      <c r="AX501" s="66" t="s">
        <v>311</v>
      </c>
    </row>
    <row r="502" spans="1:50" customFormat="1" x14ac:dyDescent="0.2">
      <c r="A502">
        <v>501</v>
      </c>
      <c r="B502" s="12" t="s">
        <v>90</v>
      </c>
      <c r="C502" s="12" t="s">
        <v>90</v>
      </c>
      <c r="D502" s="12" t="s">
        <v>198</v>
      </c>
      <c r="E502" s="22">
        <v>6</v>
      </c>
      <c r="F502" s="22" t="s">
        <v>195</v>
      </c>
      <c r="G502" s="22" t="s">
        <v>92</v>
      </c>
      <c r="H502" s="22" t="str">
        <f t="shared" si="106"/>
        <v>2Story</v>
      </c>
      <c r="I502" s="22">
        <f t="shared" si="105"/>
        <v>75.988545402704759</v>
      </c>
      <c r="J502" s="22" t="str">
        <f t="shared" si="107"/>
        <v>Above Average</v>
      </c>
      <c r="K502" s="22">
        <v>5</v>
      </c>
      <c r="L502" s="22" t="str">
        <f t="shared" si="108"/>
        <v>Low</v>
      </c>
      <c r="M502" s="22">
        <v>1973</v>
      </c>
      <c r="N502" s="22">
        <f t="shared" si="109"/>
        <v>0</v>
      </c>
      <c r="O502" s="22"/>
      <c r="P502" s="22">
        <v>1973</v>
      </c>
      <c r="Q502" s="22">
        <f t="shared" si="110"/>
        <v>0</v>
      </c>
      <c r="R502" s="23">
        <v>672</v>
      </c>
      <c r="S502" s="23" t="s">
        <v>311</v>
      </c>
      <c r="T502" s="23" t="s">
        <v>370</v>
      </c>
      <c r="U502" s="24">
        <v>672</v>
      </c>
      <c r="V502" s="24" t="str">
        <f t="shared" si="111"/>
        <v>no</v>
      </c>
      <c r="W502" s="24">
        <v>546</v>
      </c>
      <c r="X502" s="24" t="str">
        <f t="shared" si="112"/>
        <v>no</v>
      </c>
      <c r="Y502" s="24" t="s">
        <v>412</v>
      </c>
      <c r="Z502" s="24">
        <f t="shared" si="113"/>
        <v>1</v>
      </c>
      <c r="AA502" s="24">
        <v>1218</v>
      </c>
      <c r="AB502" s="24" t="s">
        <v>311</v>
      </c>
      <c r="AC502" s="24" t="s">
        <v>370</v>
      </c>
      <c r="AD502" s="25">
        <v>0</v>
      </c>
      <c r="AE502" s="25">
        <v>0</v>
      </c>
      <c r="AF502" s="25">
        <v>1</v>
      </c>
      <c r="AG502" s="25">
        <v>1</v>
      </c>
      <c r="AH502" s="25">
        <v>2</v>
      </c>
      <c r="AI502" s="25" t="s">
        <v>415</v>
      </c>
      <c r="AJ502" s="57">
        <v>7</v>
      </c>
      <c r="AK502" s="57" t="str">
        <f t="shared" si="114"/>
        <v>More</v>
      </c>
      <c r="AL502" s="57" t="s">
        <v>98</v>
      </c>
      <c r="AM502" s="57" t="str">
        <f t="shared" si="115"/>
        <v>Low</v>
      </c>
      <c r="AN502" s="62">
        <v>1</v>
      </c>
      <c r="AO502" s="62" t="str">
        <f t="shared" si="116"/>
        <v>Less</v>
      </c>
      <c r="AP502" s="62">
        <v>264</v>
      </c>
      <c r="AQ502" s="62" t="str">
        <f t="shared" si="117"/>
        <v>no</v>
      </c>
      <c r="AR502" s="62" t="str">
        <f t="shared" si="118"/>
        <v>Below Average</v>
      </c>
      <c r="AS502" s="64">
        <v>0</v>
      </c>
      <c r="AT502" s="68">
        <v>59.788359788359791</v>
      </c>
      <c r="AU502" s="68" t="str">
        <f t="shared" si="119"/>
        <v>Below Average</v>
      </c>
      <c r="AV502" s="66">
        <v>113000</v>
      </c>
      <c r="AW502" s="66">
        <v>1890</v>
      </c>
      <c r="AX502" s="66" t="s">
        <v>311</v>
      </c>
    </row>
    <row r="503" spans="1:50" customFormat="1" x14ac:dyDescent="0.2">
      <c r="A503">
        <v>502</v>
      </c>
      <c r="B503" s="12" t="s">
        <v>90</v>
      </c>
      <c r="C503" s="12" t="s">
        <v>90</v>
      </c>
      <c r="D503" s="12" t="s">
        <v>91</v>
      </c>
      <c r="E503" s="22">
        <v>7</v>
      </c>
      <c r="F503" s="22" t="s">
        <v>411</v>
      </c>
      <c r="G503" s="22" t="s">
        <v>92</v>
      </c>
      <c r="H503" s="22" t="str">
        <f t="shared" si="106"/>
        <v>2Story</v>
      </c>
      <c r="I503" s="22">
        <f t="shared" si="105"/>
        <v>75.988545402704759</v>
      </c>
      <c r="J503" s="22" t="str">
        <f t="shared" si="107"/>
        <v>Above Average</v>
      </c>
      <c r="K503" s="22">
        <v>5</v>
      </c>
      <c r="L503" s="22" t="str">
        <f t="shared" si="108"/>
        <v>Low</v>
      </c>
      <c r="M503" s="22">
        <v>2005</v>
      </c>
      <c r="N503" s="22">
        <f t="shared" si="109"/>
        <v>0</v>
      </c>
      <c r="O503" s="22"/>
      <c r="P503" s="22">
        <v>2005</v>
      </c>
      <c r="Q503" s="22">
        <f t="shared" si="110"/>
        <v>0</v>
      </c>
      <c r="R503" s="23">
        <v>866</v>
      </c>
      <c r="S503" s="23" t="s">
        <v>311</v>
      </c>
      <c r="T503" s="23" t="s">
        <v>370</v>
      </c>
      <c r="U503" s="24">
        <v>866</v>
      </c>
      <c r="V503" s="24" t="str">
        <f t="shared" si="111"/>
        <v>no</v>
      </c>
      <c r="W503" s="24">
        <v>902</v>
      </c>
      <c r="X503" s="24" t="str">
        <f t="shared" si="112"/>
        <v>no</v>
      </c>
      <c r="Y503" s="24" t="s">
        <v>412</v>
      </c>
      <c r="Z503" s="24">
        <f t="shared" si="113"/>
        <v>0</v>
      </c>
      <c r="AA503" s="24">
        <v>1768</v>
      </c>
      <c r="AB503" s="24" t="s">
        <v>311</v>
      </c>
      <c r="AC503" s="24" t="s">
        <v>369</v>
      </c>
      <c r="AD503" s="25">
        <v>0</v>
      </c>
      <c r="AE503" s="25">
        <v>0</v>
      </c>
      <c r="AF503" s="25">
        <v>2</v>
      </c>
      <c r="AG503" s="25">
        <v>1</v>
      </c>
      <c r="AH503" s="25">
        <v>3</v>
      </c>
      <c r="AI503" s="25" t="s">
        <v>414</v>
      </c>
      <c r="AJ503" s="57">
        <v>7</v>
      </c>
      <c r="AK503" s="57" t="str">
        <f t="shared" si="114"/>
        <v>More</v>
      </c>
      <c r="AL503" s="57" t="s">
        <v>97</v>
      </c>
      <c r="AM503" s="57" t="str">
        <f t="shared" si="115"/>
        <v>High</v>
      </c>
      <c r="AN503" s="62">
        <v>2</v>
      </c>
      <c r="AO503" s="62" t="str">
        <f t="shared" si="116"/>
        <v>More</v>
      </c>
      <c r="AP503" s="62">
        <v>603</v>
      </c>
      <c r="AQ503" s="62" t="str">
        <f t="shared" si="117"/>
        <v>no</v>
      </c>
      <c r="AR503" s="62" t="str">
        <f t="shared" si="118"/>
        <v>Above Average</v>
      </c>
      <c r="AS503" s="64">
        <v>0</v>
      </c>
      <c r="AT503" s="68">
        <v>86.066818526955203</v>
      </c>
      <c r="AU503" s="68" t="str">
        <f t="shared" si="119"/>
        <v>Above Average</v>
      </c>
      <c r="AV503" s="66">
        <v>226700</v>
      </c>
      <c r="AW503" s="66">
        <v>2634</v>
      </c>
      <c r="AX503" s="66" t="s">
        <v>311</v>
      </c>
    </row>
    <row r="504" spans="1:50" customFormat="1" x14ac:dyDescent="0.2">
      <c r="A504">
        <v>503</v>
      </c>
      <c r="B504" s="12" t="s">
        <v>114</v>
      </c>
      <c r="C504" s="12" t="s">
        <v>90</v>
      </c>
      <c r="D504" s="12" t="s">
        <v>91</v>
      </c>
      <c r="E504" s="22">
        <v>5</v>
      </c>
      <c r="F504" s="22" t="s">
        <v>195</v>
      </c>
      <c r="G504" s="22" t="s">
        <v>115</v>
      </c>
      <c r="H504" s="22" t="str">
        <f t="shared" si="106"/>
        <v>1Story</v>
      </c>
      <c r="I504" s="22">
        <f t="shared" si="105"/>
        <v>69.182127006168557</v>
      </c>
      <c r="J504" s="22" t="str">
        <f t="shared" si="107"/>
        <v>Below Average</v>
      </c>
      <c r="K504" s="22">
        <v>7</v>
      </c>
      <c r="L504" s="22" t="str">
        <f t="shared" si="108"/>
        <v>High</v>
      </c>
      <c r="M504" s="22">
        <v>1965</v>
      </c>
      <c r="N504" s="22">
        <f t="shared" si="109"/>
        <v>0</v>
      </c>
      <c r="O504" s="22"/>
      <c r="P504" s="22">
        <v>1965</v>
      </c>
      <c r="Q504" s="22">
        <f t="shared" si="110"/>
        <v>0</v>
      </c>
      <c r="R504" s="23">
        <v>1214</v>
      </c>
      <c r="S504" s="23" t="s">
        <v>311</v>
      </c>
      <c r="T504" s="23" t="s">
        <v>369</v>
      </c>
      <c r="U504" s="24">
        <v>1214</v>
      </c>
      <c r="V504" s="24" t="str">
        <f t="shared" si="111"/>
        <v>no</v>
      </c>
      <c r="W504" s="24">
        <v>0</v>
      </c>
      <c r="X504" s="24" t="str">
        <f t="shared" si="112"/>
        <v>no</v>
      </c>
      <c r="Y504" s="24" t="s">
        <v>413</v>
      </c>
      <c r="Z504" s="24">
        <f t="shared" si="113"/>
        <v>0</v>
      </c>
      <c r="AA504" s="24">
        <v>1214</v>
      </c>
      <c r="AB504" s="24" t="s">
        <v>311</v>
      </c>
      <c r="AC504" s="24" t="s">
        <v>370</v>
      </c>
      <c r="AD504" s="25">
        <v>1</v>
      </c>
      <c r="AE504" s="25">
        <v>0</v>
      </c>
      <c r="AF504" s="25">
        <v>1</v>
      </c>
      <c r="AG504" s="25">
        <v>0</v>
      </c>
      <c r="AH504" s="25">
        <v>2</v>
      </c>
      <c r="AI504" s="25" t="s">
        <v>415</v>
      </c>
      <c r="AJ504" s="57">
        <v>6</v>
      </c>
      <c r="AK504" s="57" t="str">
        <f t="shared" si="114"/>
        <v>More</v>
      </c>
      <c r="AL504" s="57" t="s">
        <v>98</v>
      </c>
      <c r="AM504" s="57" t="str">
        <f t="shared" si="115"/>
        <v>Low</v>
      </c>
      <c r="AN504" s="62">
        <v>2</v>
      </c>
      <c r="AO504" s="62" t="str">
        <f t="shared" si="116"/>
        <v>More</v>
      </c>
      <c r="AP504" s="62">
        <v>461</v>
      </c>
      <c r="AQ504" s="62" t="str">
        <f t="shared" si="117"/>
        <v>no</v>
      </c>
      <c r="AR504" s="62" t="str">
        <f t="shared" si="118"/>
        <v>Below Average</v>
      </c>
      <c r="AS504" s="64">
        <v>0</v>
      </c>
      <c r="AT504" s="68">
        <v>57.660626029654033</v>
      </c>
      <c r="AU504" s="68" t="str">
        <f t="shared" si="119"/>
        <v>Below Average</v>
      </c>
      <c r="AV504" s="66">
        <v>140000</v>
      </c>
      <c r="AW504" s="66">
        <v>2428</v>
      </c>
      <c r="AX504" s="66" t="s">
        <v>311</v>
      </c>
    </row>
    <row r="505" spans="1:50" customFormat="1" x14ac:dyDescent="0.2">
      <c r="A505">
        <v>504</v>
      </c>
      <c r="B505" s="12" t="s">
        <v>90</v>
      </c>
      <c r="C505" s="12" t="s">
        <v>90</v>
      </c>
      <c r="D505" s="12" t="s">
        <v>91</v>
      </c>
      <c r="E505" s="22">
        <v>7</v>
      </c>
      <c r="F505" s="22" t="s">
        <v>411</v>
      </c>
      <c r="G505" s="22" t="s">
        <v>115</v>
      </c>
      <c r="H505" s="22" t="str">
        <f t="shared" si="106"/>
        <v>1Story</v>
      </c>
      <c r="I505" s="22">
        <f t="shared" si="105"/>
        <v>69.182127006168557</v>
      </c>
      <c r="J505" s="22" t="str">
        <f t="shared" si="107"/>
        <v>Below Average</v>
      </c>
      <c r="K505" s="22">
        <v>8</v>
      </c>
      <c r="L505" s="22" t="str">
        <f t="shared" si="108"/>
        <v>High</v>
      </c>
      <c r="M505" s="22">
        <v>1959</v>
      </c>
      <c r="N505" s="22">
        <f t="shared" si="109"/>
        <v>0</v>
      </c>
      <c r="O505" s="22"/>
      <c r="P505" s="22">
        <v>1997</v>
      </c>
      <c r="Q505" s="22">
        <f t="shared" si="110"/>
        <v>0</v>
      </c>
      <c r="R505" s="23">
        <v>1501</v>
      </c>
      <c r="S505" s="23" t="s">
        <v>311</v>
      </c>
      <c r="T505" s="23" t="s">
        <v>369</v>
      </c>
      <c r="U505" s="24">
        <v>1801</v>
      </c>
      <c r="V505" s="24" t="str">
        <f t="shared" si="111"/>
        <v>no</v>
      </c>
      <c r="W505" s="24">
        <v>0</v>
      </c>
      <c r="X505" s="24" t="str">
        <f t="shared" si="112"/>
        <v>no</v>
      </c>
      <c r="Y505" s="24" t="s">
        <v>413</v>
      </c>
      <c r="Z505" s="24">
        <f t="shared" si="113"/>
        <v>0</v>
      </c>
      <c r="AA505" s="24">
        <v>1801</v>
      </c>
      <c r="AB505" s="24" t="s">
        <v>311</v>
      </c>
      <c r="AC505" s="24" t="s">
        <v>369</v>
      </c>
      <c r="AD505" s="25">
        <v>1</v>
      </c>
      <c r="AE505" s="25">
        <v>0</v>
      </c>
      <c r="AF505" s="25">
        <v>2</v>
      </c>
      <c r="AG505" s="25">
        <v>0</v>
      </c>
      <c r="AH505" s="25">
        <v>3</v>
      </c>
      <c r="AI505" s="25" t="s">
        <v>414</v>
      </c>
      <c r="AJ505" s="57">
        <v>6</v>
      </c>
      <c r="AK505" s="57" t="str">
        <f t="shared" si="114"/>
        <v>More</v>
      </c>
      <c r="AL505" s="57" t="s">
        <v>98</v>
      </c>
      <c r="AM505" s="57" t="str">
        <f t="shared" si="115"/>
        <v>Low</v>
      </c>
      <c r="AN505" s="62">
        <v>2</v>
      </c>
      <c r="AO505" s="62" t="str">
        <f t="shared" si="116"/>
        <v>More</v>
      </c>
      <c r="AP505" s="62">
        <v>484</v>
      </c>
      <c r="AQ505" s="62" t="str">
        <f t="shared" si="117"/>
        <v>no</v>
      </c>
      <c r="AR505" s="62" t="str">
        <f t="shared" si="118"/>
        <v>Above Average</v>
      </c>
      <c r="AS505" s="64">
        <v>2</v>
      </c>
      <c r="AT505" s="68">
        <v>87.522713506965474</v>
      </c>
      <c r="AU505" s="68" t="str">
        <f t="shared" si="119"/>
        <v>Above Average</v>
      </c>
      <c r="AV505" s="66">
        <v>289000</v>
      </c>
      <c r="AW505" s="66">
        <v>3302</v>
      </c>
      <c r="AX505" s="66" t="s">
        <v>311</v>
      </c>
    </row>
    <row r="506" spans="1:50" customFormat="1" x14ac:dyDescent="0.2">
      <c r="A506">
        <v>505</v>
      </c>
      <c r="B506" s="12" t="s">
        <v>90</v>
      </c>
      <c r="C506" s="12" t="s">
        <v>90</v>
      </c>
      <c r="D506" s="12" t="s">
        <v>179</v>
      </c>
      <c r="E506" s="22">
        <v>6</v>
      </c>
      <c r="F506" s="22" t="s">
        <v>195</v>
      </c>
      <c r="G506" s="22" t="s">
        <v>92</v>
      </c>
      <c r="H506" s="22" t="str">
        <f t="shared" si="106"/>
        <v>2Story</v>
      </c>
      <c r="I506" s="22">
        <f t="shared" si="105"/>
        <v>75.988545402704759</v>
      </c>
      <c r="J506" s="22" t="str">
        <f t="shared" si="107"/>
        <v>Above Average</v>
      </c>
      <c r="K506" s="22">
        <v>5</v>
      </c>
      <c r="L506" s="22" t="str">
        <f t="shared" si="108"/>
        <v>Low</v>
      </c>
      <c r="M506" s="22">
        <v>1974</v>
      </c>
      <c r="N506" s="22">
        <f t="shared" si="109"/>
        <v>0</v>
      </c>
      <c r="O506" s="22"/>
      <c r="P506" s="22">
        <v>1974</v>
      </c>
      <c r="Q506" s="22">
        <f t="shared" si="110"/>
        <v>0</v>
      </c>
      <c r="R506" s="23">
        <v>855</v>
      </c>
      <c r="S506" s="23" t="s">
        <v>311</v>
      </c>
      <c r="T506" s="23" t="s">
        <v>370</v>
      </c>
      <c r="U506" s="24">
        <v>855</v>
      </c>
      <c r="V506" s="24" t="str">
        <f t="shared" si="111"/>
        <v>no</v>
      </c>
      <c r="W506" s="24">
        <v>467</v>
      </c>
      <c r="X506" s="24" t="str">
        <f t="shared" si="112"/>
        <v>no</v>
      </c>
      <c r="Y506" s="24" t="s">
        <v>412</v>
      </c>
      <c r="Z506" s="24">
        <f t="shared" si="113"/>
        <v>0</v>
      </c>
      <c r="AA506" s="24">
        <v>1322</v>
      </c>
      <c r="AB506" s="24" t="s">
        <v>311</v>
      </c>
      <c r="AC506" s="24" t="s">
        <v>370</v>
      </c>
      <c r="AD506" s="25">
        <v>0</v>
      </c>
      <c r="AE506" s="25">
        <v>1</v>
      </c>
      <c r="AF506" s="25">
        <v>2</v>
      </c>
      <c r="AG506" s="25">
        <v>1</v>
      </c>
      <c r="AH506" s="25">
        <v>4</v>
      </c>
      <c r="AI506" s="25" t="s">
        <v>414</v>
      </c>
      <c r="AJ506" s="57">
        <v>6</v>
      </c>
      <c r="AK506" s="57" t="str">
        <f t="shared" si="114"/>
        <v>More</v>
      </c>
      <c r="AL506" s="57" t="s">
        <v>98</v>
      </c>
      <c r="AM506" s="57" t="str">
        <f t="shared" si="115"/>
        <v>Low</v>
      </c>
      <c r="AN506" s="62">
        <v>2</v>
      </c>
      <c r="AO506" s="62" t="str">
        <f t="shared" si="116"/>
        <v>More</v>
      </c>
      <c r="AP506" s="62">
        <v>440</v>
      </c>
      <c r="AQ506" s="62" t="str">
        <f t="shared" si="117"/>
        <v>no</v>
      </c>
      <c r="AR506" s="62" t="str">
        <f t="shared" si="118"/>
        <v>Below Average</v>
      </c>
      <c r="AS506" s="64">
        <v>1</v>
      </c>
      <c r="AT506" s="68">
        <v>67.524115755627008</v>
      </c>
      <c r="AU506" s="68" t="str">
        <f t="shared" si="119"/>
        <v>Below Average</v>
      </c>
      <c r="AV506" s="66">
        <v>147000</v>
      </c>
      <c r="AW506" s="66">
        <v>2177</v>
      </c>
      <c r="AX506" s="66" t="s">
        <v>311</v>
      </c>
    </row>
    <row r="507" spans="1:50" customFormat="1" x14ac:dyDescent="0.2">
      <c r="A507">
        <v>506</v>
      </c>
      <c r="B507" s="12" t="s">
        <v>144</v>
      </c>
      <c r="C507" s="12" t="s">
        <v>90</v>
      </c>
      <c r="D507" s="12" t="s">
        <v>167</v>
      </c>
      <c r="E507" s="22">
        <v>5</v>
      </c>
      <c r="F507" s="22" t="s">
        <v>195</v>
      </c>
      <c r="G507" s="22" t="s">
        <v>92</v>
      </c>
      <c r="H507" s="22" t="str">
        <f t="shared" si="106"/>
        <v>2Story</v>
      </c>
      <c r="I507" s="22">
        <f t="shared" si="105"/>
        <v>75.988545402704759</v>
      </c>
      <c r="J507" s="22" t="str">
        <f t="shared" si="107"/>
        <v>Above Average</v>
      </c>
      <c r="K507" s="22">
        <v>5</v>
      </c>
      <c r="L507" s="22" t="str">
        <f t="shared" si="108"/>
        <v>Low</v>
      </c>
      <c r="M507" s="22">
        <v>1952</v>
      </c>
      <c r="N507" s="22">
        <f t="shared" si="109"/>
        <v>1</v>
      </c>
      <c r="O507" s="22"/>
      <c r="P507" s="22">
        <v>1952</v>
      </c>
      <c r="Q507" s="22">
        <f t="shared" si="110"/>
        <v>1</v>
      </c>
      <c r="R507" s="23">
        <v>960</v>
      </c>
      <c r="S507" s="23" t="s">
        <v>311</v>
      </c>
      <c r="T507" s="23" t="s">
        <v>370</v>
      </c>
      <c r="U507" s="24">
        <v>960</v>
      </c>
      <c r="V507" s="24" t="str">
        <f t="shared" si="111"/>
        <v>no</v>
      </c>
      <c r="W507" s="24">
        <v>1000</v>
      </c>
      <c r="X507" s="24" t="str">
        <f t="shared" si="112"/>
        <v>no</v>
      </c>
      <c r="Y507" s="24" t="s">
        <v>412</v>
      </c>
      <c r="Z507" s="24">
        <f t="shared" si="113"/>
        <v>0</v>
      </c>
      <c r="AA507" s="24">
        <v>1960</v>
      </c>
      <c r="AB507" s="24" t="s">
        <v>311</v>
      </c>
      <c r="AC507" s="24" t="s">
        <v>369</v>
      </c>
      <c r="AD507" s="25">
        <v>0</v>
      </c>
      <c r="AE507" s="25">
        <v>0</v>
      </c>
      <c r="AF507" s="25">
        <v>2</v>
      </c>
      <c r="AG507" s="25">
        <v>0</v>
      </c>
      <c r="AH507" s="25">
        <v>2</v>
      </c>
      <c r="AI507" s="25" t="s">
        <v>415</v>
      </c>
      <c r="AJ507" s="57">
        <v>10</v>
      </c>
      <c r="AK507" s="57" t="str">
        <f t="shared" si="114"/>
        <v>More</v>
      </c>
      <c r="AL507" s="57" t="s">
        <v>98</v>
      </c>
      <c r="AM507" s="57" t="str">
        <f t="shared" si="115"/>
        <v>Low</v>
      </c>
      <c r="AN507" s="62">
        <v>2</v>
      </c>
      <c r="AO507" s="62" t="str">
        <f t="shared" si="116"/>
        <v>More</v>
      </c>
      <c r="AP507" s="62">
        <v>400</v>
      </c>
      <c r="AQ507" s="62" t="str">
        <f t="shared" si="117"/>
        <v>no</v>
      </c>
      <c r="AR507" s="62" t="str">
        <f t="shared" si="118"/>
        <v>Below Average</v>
      </c>
      <c r="AS507" s="64">
        <v>0</v>
      </c>
      <c r="AT507" s="68">
        <v>42.636986301369866</v>
      </c>
      <c r="AU507" s="68" t="str">
        <f t="shared" si="119"/>
        <v>Below Average</v>
      </c>
      <c r="AV507" s="66">
        <v>124500</v>
      </c>
      <c r="AW507" s="66">
        <v>2920</v>
      </c>
      <c r="AX507" s="66" t="s">
        <v>311</v>
      </c>
    </row>
    <row r="508" spans="1:50" customFormat="1" x14ac:dyDescent="0.2">
      <c r="A508">
        <v>507</v>
      </c>
      <c r="B508" s="12" t="s">
        <v>90</v>
      </c>
      <c r="C508" s="12" t="s">
        <v>90</v>
      </c>
      <c r="D508" s="12" t="s">
        <v>91</v>
      </c>
      <c r="E508" s="22">
        <v>8</v>
      </c>
      <c r="F508" s="22" t="s">
        <v>411</v>
      </c>
      <c r="G508" s="22" t="s">
        <v>92</v>
      </c>
      <c r="H508" s="22" t="str">
        <f t="shared" si="106"/>
        <v>2Story</v>
      </c>
      <c r="I508" s="22">
        <f t="shared" si="105"/>
        <v>75.988545402704759</v>
      </c>
      <c r="J508" s="22" t="str">
        <f t="shared" si="107"/>
        <v>Above Average</v>
      </c>
      <c r="K508" s="22">
        <v>5</v>
      </c>
      <c r="L508" s="22" t="str">
        <f t="shared" si="108"/>
        <v>Low</v>
      </c>
      <c r="M508" s="22">
        <v>1993</v>
      </c>
      <c r="N508" s="22">
        <f t="shared" si="109"/>
        <v>0</v>
      </c>
      <c r="O508" s="22"/>
      <c r="P508" s="22">
        <v>1994</v>
      </c>
      <c r="Q508" s="22">
        <f t="shared" si="110"/>
        <v>0</v>
      </c>
      <c r="R508" s="23">
        <v>777</v>
      </c>
      <c r="S508" s="23" t="s">
        <v>311</v>
      </c>
      <c r="T508" s="23" t="s">
        <v>370</v>
      </c>
      <c r="U508" s="24">
        <v>1065</v>
      </c>
      <c r="V508" s="24" t="str">
        <f t="shared" si="111"/>
        <v>no</v>
      </c>
      <c r="W508" s="24">
        <v>846</v>
      </c>
      <c r="X508" s="24" t="str">
        <f t="shared" si="112"/>
        <v>no</v>
      </c>
      <c r="Y508" s="24" t="s">
        <v>412</v>
      </c>
      <c r="Z508" s="24">
        <f t="shared" si="113"/>
        <v>0</v>
      </c>
      <c r="AA508" s="24">
        <v>1911</v>
      </c>
      <c r="AB508" s="24" t="s">
        <v>311</v>
      </c>
      <c r="AC508" s="24" t="s">
        <v>369</v>
      </c>
      <c r="AD508" s="25">
        <v>0</v>
      </c>
      <c r="AE508" s="25">
        <v>0</v>
      </c>
      <c r="AF508" s="25">
        <v>2</v>
      </c>
      <c r="AG508" s="25">
        <v>1</v>
      </c>
      <c r="AH508" s="25">
        <v>3</v>
      </c>
      <c r="AI508" s="25" t="s">
        <v>414</v>
      </c>
      <c r="AJ508" s="57">
        <v>8</v>
      </c>
      <c r="AK508" s="57" t="str">
        <f t="shared" si="114"/>
        <v>More</v>
      </c>
      <c r="AL508" s="57" t="s">
        <v>97</v>
      </c>
      <c r="AM508" s="57" t="str">
        <f t="shared" si="115"/>
        <v>High</v>
      </c>
      <c r="AN508" s="62">
        <v>2</v>
      </c>
      <c r="AO508" s="62" t="str">
        <f t="shared" si="116"/>
        <v>More</v>
      </c>
      <c r="AP508" s="62">
        <v>471</v>
      </c>
      <c r="AQ508" s="62" t="str">
        <f t="shared" si="117"/>
        <v>no</v>
      </c>
      <c r="AR508" s="62" t="str">
        <f t="shared" si="118"/>
        <v>Below Average</v>
      </c>
      <c r="AS508" s="64">
        <v>1</v>
      </c>
      <c r="AT508" s="68">
        <v>79.985119047619051</v>
      </c>
      <c r="AU508" s="68" t="str">
        <f t="shared" si="119"/>
        <v>Above Average</v>
      </c>
      <c r="AV508" s="66">
        <v>215000</v>
      </c>
      <c r="AW508" s="66">
        <v>2688</v>
      </c>
      <c r="AX508" s="66" t="s">
        <v>311</v>
      </c>
    </row>
    <row r="509" spans="1:50" customFormat="1" x14ac:dyDescent="0.2">
      <c r="A509">
        <v>508</v>
      </c>
      <c r="B509" s="12" t="s">
        <v>90</v>
      </c>
      <c r="C509" s="12" t="s">
        <v>90</v>
      </c>
      <c r="D509" s="12" t="s">
        <v>91</v>
      </c>
      <c r="E509" s="22">
        <v>6</v>
      </c>
      <c r="F509" s="22" t="s">
        <v>195</v>
      </c>
      <c r="G509" s="22" t="s">
        <v>115</v>
      </c>
      <c r="H509" s="22" t="str">
        <f t="shared" si="106"/>
        <v>1Story</v>
      </c>
      <c r="I509" s="22">
        <f t="shared" si="105"/>
        <v>69.182127006168557</v>
      </c>
      <c r="J509" s="22" t="str">
        <f t="shared" si="107"/>
        <v>Below Average</v>
      </c>
      <c r="K509" s="22">
        <v>5</v>
      </c>
      <c r="L509" s="22" t="str">
        <f t="shared" si="108"/>
        <v>Low</v>
      </c>
      <c r="M509" s="22">
        <v>2009</v>
      </c>
      <c r="N509" s="22">
        <f t="shared" si="109"/>
        <v>0</v>
      </c>
      <c r="O509" s="22"/>
      <c r="P509" s="22">
        <v>2009</v>
      </c>
      <c r="Q509" s="22">
        <f t="shared" si="110"/>
        <v>0</v>
      </c>
      <c r="R509" s="23">
        <v>1218</v>
      </c>
      <c r="S509" s="23" t="s">
        <v>311</v>
      </c>
      <c r="T509" s="23" t="s">
        <v>369</v>
      </c>
      <c r="U509" s="24">
        <v>1218</v>
      </c>
      <c r="V509" s="24" t="str">
        <f t="shared" si="111"/>
        <v>no</v>
      </c>
      <c r="W509" s="24">
        <v>0</v>
      </c>
      <c r="X509" s="24" t="str">
        <f t="shared" si="112"/>
        <v>no</v>
      </c>
      <c r="Y509" s="24" t="s">
        <v>413</v>
      </c>
      <c r="Z509" s="24">
        <f t="shared" si="113"/>
        <v>0</v>
      </c>
      <c r="AA509" s="24">
        <v>1218</v>
      </c>
      <c r="AB509" s="24" t="s">
        <v>311</v>
      </c>
      <c r="AC509" s="24" t="s">
        <v>370</v>
      </c>
      <c r="AD509" s="25">
        <v>0</v>
      </c>
      <c r="AE509" s="25">
        <v>0</v>
      </c>
      <c r="AF509" s="25">
        <v>2</v>
      </c>
      <c r="AG509" s="25">
        <v>0</v>
      </c>
      <c r="AH509" s="25">
        <v>2</v>
      </c>
      <c r="AI509" s="25" t="s">
        <v>415</v>
      </c>
      <c r="AJ509" s="57">
        <v>4</v>
      </c>
      <c r="AK509" s="57" t="str">
        <f t="shared" si="114"/>
        <v>Less</v>
      </c>
      <c r="AL509" s="57" t="s">
        <v>97</v>
      </c>
      <c r="AM509" s="57" t="str">
        <f t="shared" si="115"/>
        <v>High</v>
      </c>
      <c r="AN509" s="62">
        <v>2</v>
      </c>
      <c r="AO509" s="62" t="str">
        <f t="shared" si="116"/>
        <v>More</v>
      </c>
      <c r="AP509" s="62">
        <v>676</v>
      </c>
      <c r="AQ509" s="62" t="str">
        <f t="shared" si="117"/>
        <v>no</v>
      </c>
      <c r="AR509" s="62" t="str">
        <f t="shared" si="118"/>
        <v>Above Average</v>
      </c>
      <c r="AS509" s="64">
        <v>0</v>
      </c>
      <c r="AT509" s="68">
        <v>85.509031198686372</v>
      </c>
      <c r="AU509" s="68" t="str">
        <f t="shared" si="119"/>
        <v>Above Average</v>
      </c>
      <c r="AV509" s="66">
        <v>208300</v>
      </c>
      <c r="AW509" s="66">
        <v>2436</v>
      </c>
      <c r="AX509" s="66" t="s">
        <v>311</v>
      </c>
    </row>
    <row r="510" spans="1:50" customFormat="1" x14ac:dyDescent="0.2">
      <c r="A510">
        <v>509</v>
      </c>
      <c r="B510" s="12" t="s">
        <v>90</v>
      </c>
      <c r="C510" s="12" t="s">
        <v>90</v>
      </c>
      <c r="D510" s="12" t="s">
        <v>91</v>
      </c>
      <c r="E510" s="22">
        <v>7</v>
      </c>
      <c r="F510" s="22" t="s">
        <v>411</v>
      </c>
      <c r="G510" s="22" t="s">
        <v>92</v>
      </c>
      <c r="H510" s="22" t="str">
        <f t="shared" si="106"/>
        <v>2Story</v>
      </c>
      <c r="I510" s="22">
        <f t="shared" si="105"/>
        <v>75.988545402704759</v>
      </c>
      <c r="J510" s="22" t="str">
        <f t="shared" si="107"/>
        <v>Above Average</v>
      </c>
      <c r="K510" s="22">
        <v>9</v>
      </c>
      <c r="L510" s="22" t="str">
        <f t="shared" si="108"/>
        <v>High</v>
      </c>
      <c r="M510" s="22">
        <v>1928</v>
      </c>
      <c r="N510" s="22">
        <f t="shared" si="109"/>
        <v>1</v>
      </c>
      <c r="O510" s="22"/>
      <c r="P510" s="22">
        <v>2005</v>
      </c>
      <c r="Q510" s="22">
        <f t="shared" si="110"/>
        <v>0</v>
      </c>
      <c r="R510" s="23">
        <v>689</v>
      </c>
      <c r="S510" s="23" t="s">
        <v>311</v>
      </c>
      <c r="T510" s="23" t="s">
        <v>370</v>
      </c>
      <c r="U510" s="24">
        <v>689</v>
      </c>
      <c r="V510" s="24" t="str">
        <f t="shared" si="111"/>
        <v>no</v>
      </c>
      <c r="W510" s="24">
        <v>689</v>
      </c>
      <c r="X510" s="24" t="str">
        <f t="shared" si="112"/>
        <v>no</v>
      </c>
      <c r="Y510" s="24" t="s">
        <v>412</v>
      </c>
      <c r="Z510" s="24">
        <f t="shared" si="113"/>
        <v>1</v>
      </c>
      <c r="AA510" s="24">
        <v>1378</v>
      </c>
      <c r="AB510" s="24" t="s">
        <v>311</v>
      </c>
      <c r="AC510" s="24" t="s">
        <v>370</v>
      </c>
      <c r="AD510" s="25">
        <v>0</v>
      </c>
      <c r="AE510" s="25">
        <v>0</v>
      </c>
      <c r="AF510" s="25">
        <v>2</v>
      </c>
      <c r="AG510" s="25">
        <v>0</v>
      </c>
      <c r="AH510" s="25">
        <v>2</v>
      </c>
      <c r="AI510" s="25" t="s">
        <v>415</v>
      </c>
      <c r="AJ510" s="57">
        <v>7</v>
      </c>
      <c r="AK510" s="57" t="str">
        <f t="shared" si="114"/>
        <v>More</v>
      </c>
      <c r="AL510" s="57" t="s">
        <v>97</v>
      </c>
      <c r="AM510" s="57" t="str">
        <f t="shared" si="115"/>
        <v>High</v>
      </c>
      <c r="AN510" s="62">
        <v>2</v>
      </c>
      <c r="AO510" s="62" t="str">
        <f t="shared" si="116"/>
        <v>More</v>
      </c>
      <c r="AP510" s="62">
        <v>360</v>
      </c>
      <c r="AQ510" s="62" t="str">
        <f t="shared" si="117"/>
        <v>no</v>
      </c>
      <c r="AR510" s="62" t="str">
        <f t="shared" si="118"/>
        <v>Below Average</v>
      </c>
      <c r="AS510" s="64">
        <v>1</v>
      </c>
      <c r="AT510" s="68">
        <v>77.89066279632317</v>
      </c>
      <c r="AU510" s="68" t="str">
        <f t="shared" si="119"/>
        <v>Above Average</v>
      </c>
      <c r="AV510" s="66">
        <v>161000</v>
      </c>
      <c r="AW510" s="66">
        <v>2067</v>
      </c>
      <c r="AX510" s="66" t="s">
        <v>311</v>
      </c>
    </row>
    <row r="511" spans="1:50" customFormat="1" x14ac:dyDescent="0.2">
      <c r="A511">
        <v>510</v>
      </c>
      <c r="B511" s="12" t="s">
        <v>90</v>
      </c>
      <c r="C511" s="12" t="s">
        <v>90</v>
      </c>
      <c r="D511" s="12" t="s">
        <v>91</v>
      </c>
      <c r="E511" s="22">
        <v>5</v>
      </c>
      <c r="F511" s="22" t="s">
        <v>195</v>
      </c>
      <c r="G511" s="22" t="s">
        <v>115</v>
      </c>
      <c r="H511" s="22" t="str">
        <f t="shared" si="106"/>
        <v>1Story</v>
      </c>
      <c r="I511" s="22">
        <f t="shared" si="105"/>
        <v>69.182127006168557</v>
      </c>
      <c r="J511" s="22" t="str">
        <f t="shared" si="107"/>
        <v>Below Average</v>
      </c>
      <c r="K511" s="22">
        <v>6</v>
      </c>
      <c r="L511" s="22" t="str">
        <f t="shared" si="108"/>
        <v>High</v>
      </c>
      <c r="M511" s="22">
        <v>1959</v>
      </c>
      <c r="N511" s="22">
        <f t="shared" si="109"/>
        <v>0</v>
      </c>
      <c r="O511" s="22"/>
      <c r="P511" s="22">
        <v>1959</v>
      </c>
      <c r="Q511" s="22">
        <f t="shared" si="110"/>
        <v>1</v>
      </c>
      <c r="R511" s="23">
        <v>1041</v>
      </c>
      <c r="S511" s="23" t="s">
        <v>311</v>
      </c>
      <c r="T511" s="23" t="s">
        <v>370</v>
      </c>
      <c r="U511" s="24">
        <v>1041</v>
      </c>
      <c r="V511" s="24" t="str">
        <f t="shared" si="111"/>
        <v>no</v>
      </c>
      <c r="W511" s="24">
        <v>0</v>
      </c>
      <c r="X511" s="24" t="str">
        <f t="shared" si="112"/>
        <v>no</v>
      </c>
      <c r="Y511" s="24" t="s">
        <v>413</v>
      </c>
      <c r="Z511" s="24">
        <f t="shared" si="113"/>
        <v>1</v>
      </c>
      <c r="AA511" s="24">
        <v>1041</v>
      </c>
      <c r="AB511" s="24" t="s">
        <v>311</v>
      </c>
      <c r="AC511" s="24" t="s">
        <v>370</v>
      </c>
      <c r="AD511" s="25">
        <v>1</v>
      </c>
      <c r="AE511" s="25">
        <v>0</v>
      </c>
      <c r="AF511" s="25">
        <v>1</v>
      </c>
      <c r="AG511" s="25">
        <v>0</v>
      </c>
      <c r="AH511" s="25">
        <v>2</v>
      </c>
      <c r="AI511" s="25" t="s">
        <v>415</v>
      </c>
      <c r="AJ511" s="57">
        <v>6</v>
      </c>
      <c r="AK511" s="57" t="str">
        <f t="shared" si="114"/>
        <v>More</v>
      </c>
      <c r="AL511" s="57" t="s">
        <v>98</v>
      </c>
      <c r="AM511" s="57" t="str">
        <f t="shared" si="115"/>
        <v>Low</v>
      </c>
      <c r="AN511" s="62">
        <v>1</v>
      </c>
      <c r="AO511" s="62" t="str">
        <f t="shared" si="116"/>
        <v>Less</v>
      </c>
      <c r="AP511" s="62">
        <v>270</v>
      </c>
      <c r="AQ511" s="62" t="str">
        <f t="shared" si="117"/>
        <v>no</v>
      </c>
      <c r="AR511" s="62" t="str">
        <f t="shared" si="118"/>
        <v>Below Average</v>
      </c>
      <c r="AS511" s="64">
        <v>0</v>
      </c>
      <c r="AT511" s="68">
        <v>59.798270893371757</v>
      </c>
      <c r="AU511" s="68" t="str">
        <f t="shared" si="119"/>
        <v>Below Average</v>
      </c>
      <c r="AV511" s="66">
        <v>124500</v>
      </c>
      <c r="AW511" s="66">
        <v>2082</v>
      </c>
      <c r="AX511" s="66" t="s">
        <v>311</v>
      </c>
    </row>
    <row r="512" spans="1:50" customFormat="1" x14ac:dyDescent="0.2">
      <c r="A512">
        <v>511</v>
      </c>
      <c r="B512" s="12" t="s">
        <v>90</v>
      </c>
      <c r="C512" s="12" t="s">
        <v>90</v>
      </c>
      <c r="D512" s="12" t="s">
        <v>91</v>
      </c>
      <c r="E512" s="22">
        <v>5</v>
      </c>
      <c r="F512" s="22" t="s">
        <v>195</v>
      </c>
      <c r="G512" s="22" t="s">
        <v>115</v>
      </c>
      <c r="H512" s="22" t="str">
        <f t="shared" si="106"/>
        <v>1Story</v>
      </c>
      <c r="I512" s="22">
        <f t="shared" si="105"/>
        <v>69.182127006168557</v>
      </c>
      <c r="J512" s="22" t="str">
        <f t="shared" si="107"/>
        <v>Below Average</v>
      </c>
      <c r="K512" s="22">
        <v>7</v>
      </c>
      <c r="L512" s="22" t="str">
        <f t="shared" si="108"/>
        <v>High</v>
      </c>
      <c r="M512" s="22">
        <v>1951</v>
      </c>
      <c r="N512" s="22">
        <f t="shared" si="109"/>
        <v>1</v>
      </c>
      <c r="O512" s="22"/>
      <c r="P512" s="22">
        <v>2000</v>
      </c>
      <c r="Q512" s="22">
        <f t="shared" si="110"/>
        <v>0</v>
      </c>
      <c r="R512" s="23">
        <v>1008</v>
      </c>
      <c r="S512" s="23" t="s">
        <v>311</v>
      </c>
      <c r="T512" s="23" t="s">
        <v>370</v>
      </c>
      <c r="U512" s="24">
        <v>1363</v>
      </c>
      <c r="V512" s="24" t="str">
        <f t="shared" si="111"/>
        <v>no</v>
      </c>
      <c r="W512" s="24">
        <v>0</v>
      </c>
      <c r="X512" s="24" t="str">
        <f t="shared" si="112"/>
        <v>no</v>
      </c>
      <c r="Y512" s="24" t="s">
        <v>413</v>
      </c>
      <c r="Z512" s="24">
        <f t="shared" si="113"/>
        <v>1</v>
      </c>
      <c r="AA512" s="24">
        <v>1363</v>
      </c>
      <c r="AB512" s="24" t="s">
        <v>311</v>
      </c>
      <c r="AC512" s="24" t="s">
        <v>370</v>
      </c>
      <c r="AD512" s="25">
        <v>1</v>
      </c>
      <c r="AE512" s="25">
        <v>0</v>
      </c>
      <c r="AF512" s="25">
        <v>1</v>
      </c>
      <c r="AG512" s="25">
        <v>0</v>
      </c>
      <c r="AH512" s="25">
        <v>2</v>
      </c>
      <c r="AI512" s="25" t="s">
        <v>415</v>
      </c>
      <c r="AJ512" s="57">
        <v>6</v>
      </c>
      <c r="AK512" s="57" t="str">
        <f t="shared" si="114"/>
        <v>More</v>
      </c>
      <c r="AL512" s="57" t="s">
        <v>98</v>
      </c>
      <c r="AM512" s="57" t="str">
        <f t="shared" si="115"/>
        <v>Low</v>
      </c>
      <c r="AN512" s="62">
        <v>1</v>
      </c>
      <c r="AO512" s="62" t="str">
        <f t="shared" si="116"/>
        <v>Less</v>
      </c>
      <c r="AP512" s="62">
        <v>288</v>
      </c>
      <c r="AQ512" s="62" t="str">
        <f t="shared" si="117"/>
        <v>no</v>
      </c>
      <c r="AR512" s="62" t="str">
        <f t="shared" si="118"/>
        <v>Below Average</v>
      </c>
      <c r="AS512" s="64">
        <v>2</v>
      </c>
      <c r="AT512" s="68">
        <v>69.548713622943907</v>
      </c>
      <c r="AU512" s="68" t="str">
        <f t="shared" si="119"/>
        <v>Below Average</v>
      </c>
      <c r="AV512" s="66">
        <v>164900</v>
      </c>
      <c r="AW512" s="66">
        <v>2371</v>
      </c>
      <c r="AX512" s="66" t="s">
        <v>311</v>
      </c>
    </row>
    <row r="513" spans="1:50" customFormat="1" x14ac:dyDescent="0.2">
      <c r="A513">
        <v>512</v>
      </c>
      <c r="B513" s="12" t="s">
        <v>90</v>
      </c>
      <c r="C513" s="12" t="s">
        <v>90</v>
      </c>
      <c r="D513" s="12" t="s">
        <v>179</v>
      </c>
      <c r="E513" s="22">
        <v>7</v>
      </c>
      <c r="F513" s="22" t="s">
        <v>411</v>
      </c>
      <c r="G513" s="22" t="s">
        <v>115</v>
      </c>
      <c r="H513" s="22" t="str">
        <f t="shared" si="106"/>
        <v>1Story</v>
      </c>
      <c r="I513" s="22">
        <f t="shared" si="105"/>
        <v>69.182127006168557</v>
      </c>
      <c r="J513" s="22" t="str">
        <f t="shared" si="107"/>
        <v>Below Average</v>
      </c>
      <c r="K513" s="22">
        <v>5</v>
      </c>
      <c r="L513" s="22" t="str">
        <f t="shared" si="108"/>
        <v>Low</v>
      </c>
      <c r="M513" s="22">
        <v>2005</v>
      </c>
      <c r="N513" s="22">
        <f t="shared" si="109"/>
        <v>0</v>
      </c>
      <c r="O513" s="22"/>
      <c r="P513" s="22">
        <v>2006</v>
      </c>
      <c r="Q513" s="22">
        <f t="shared" si="110"/>
        <v>0</v>
      </c>
      <c r="R513" s="23">
        <v>1368</v>
      </c>
      <c r="S513" s="23" t="s">
        <v>311</v>
      </c>
      <c r="T513" s="23" t="s">
        <v>369</v>
      </c>
      <c r="U513" s="24">
        <v>1368</v>
      </c>
      <c r="V513" s="24" t="str">
        <f t="shared" si="111"/>
        <v>no</v>
      </c>
      <c r="W513" s="24">
        <v>0</v>
      </c>
      <c r="X513" s="24" t="str">
        <f t="shared" si="112"/>
        <v>no</v>
      </c>
      <c r="Y513" s="24" t="s">
        <v>413</v>
      </c>
      <c r="Z513" s="24">
        <f t="shared" si="113"/>
        <v>1</v>
      </c>
      <c r="AA513" s="24">
        <v>1368</v>
      </c>
      <c r="AB513" s="24" t="s">
        <v>311</v>
      </c>
      <c r="AC513" s="24" t="s">
        <v>370</v>
      </c>
      <c r="AD513" s="25">
        <v>0</v>
      </c>
      <c r="AE513" s="25">
        <v>0</v>
      </c>
      <c r="AF513" s="25">
        <v>2</v>
      </c>
      <c r="AG513" s="25">
        <v>0</v>
      </c>
      <c r="AH513" s="25">
        <v>2</v>
      </c>
      <c r="AI513" s="25" t="s">
        <v>415</v>
      </c>
      <c r="AJ513" s="57">
        <v>6</v>
      </c>
      <c r="AK513" s="57" t="str">
        <f t="shared" si="114"/>
        <v>More</v>
      </c>
      <c r="AL513" s="57" t="s">
        <v>97</v>
      </c>
      <c r="AM513" s="57" t="str">
        <f t="shared" si="115"/>
        <v>High</v>
      </c>
      <c r="AN513" s="62">
        <v>2</v>
      </c>
      <c r="AO513" s="62" t="str">
        <f t="shared" si="116"/>
        <v>More</v>
      </c>
      <c r="AP513" s="62">
        <v>474</v>
      </c>
      <c r="AQ513" s="62" t="str">
        <f t="shared" si="117"/>
        <v>no</v>
      </c>
      <c r="AR513" s="62" t="str">
        <f t="shared" si="118"/>
        <v>Above Average</v>
      </c>
      <c r="AS513" s="64">
        <v>1</v>
      </c>
      <c r="AT513" s="68">
        <v>74.073464912280699</v>
      </c>
      <c r="AU513" s="68" t="str">
        <f t="shared" si="119"/>
        <v>Above Average</v>
      </c>
      <c r="AV513" s="66">
        <v>202665</v>
      </c>
      <c r="AW513" s="66">
        <v>2736</v>
      </c>
      <c r="AX513" s="66" t="s">
        <v>311</v>
      </c>
    </row>
    <row r="514" spans="1:50" customFormat="1" x14ac:dyDescent="0.2">
      <c r="A514">
        <v>513</v>
      </c>
      <c r="B514" s="12" t="s">
        <v>114</v>
      </c>
      <c r="C514" s="12" t="s">
        <v>90</v>
      </c>
      <c r="D514" s="12" t="s">
        <v>91</v>
      </c>
      <c r="E514" s="22">
        <v>5</v>
      </c>
      <c r="F514" s="22" t="s">
        <v>195</v>
      </c>
      <c r="G514" s="22" t="s">
        <v>115</v>
      </c>
      <c r="H514" s="22" t="str">
        <f t="shared" si="106"/>
        <v>1Story</v>
      </c>
      <c r="I514" s="22">
        <f t="shared" ref="I514:I577" si="120">IFERROR(AVERAGEIFS($AT$2:$AT$1461,$G$2:$G$1461,$G514,$D$2:$D$1461,"1Fam"),"")</f>
        <v>69.182127006168557</v>
      </c>
      <c r="J514" s="22" t="str">
        <f t="shared" si="107"/>
        <v>Below Average</v>
      </c>
      <c r="K514" s="22">
        <v>5</v>
      </c>
      <c r="L514" s="22" t="str">
        <f t="shared" si="108"/>
        <v>Low</v>
      </c>
      <c r="M514" s="22">
        <v>1958</v>
      </c>
      <c r="N514" s="22">
        <f t="shared" si="109"/>
        <v>0</v>
      </c>
      <c r="O514" s="22"/>
      <c r="P514" s="22">
        <v>1958</v>
      </c>
      <c r="Q514" s="22">
        <f t="shared" si="110"/>
        <v>1</v>
      </c>
      <c r="R514" s="23">
        <v>864</v>
      </c>
      <c r="S514" s="23" t="s">
        <v>311</v>
      </c>
      <c r="T514" s="23" t="s">
        <v>370</v>
      </c>
      <c r="U514" s="24">
        <v>864</v>
      </c>
      <c r="V514" s="24" t="str">
        <f t="shared" si="111"/>
        <v>no</v>
      </c>
      <c r="W514" s="24">
        <v>0</v>
      </c>
      <c r="X514" s="24" t="str">
        <f t="shared" si="112"/>
        <v>no</v>
      </c>
      <c r="Y514" s="24" t="s">
        <v>413</v>
      </c>
      <c r="Z514" s="24">
        <f t="shared" si="113"/>
        <v>1</v>
      </c>
      <c r="AA514" s="24">
        <v>864</v>
      </c>
      <c r="AB514" s="24" t="s">
        <v>311</v>
      </c>
      <c r="AC514" s="24" t="s">
        <v>370</v>
      </c>
      <c r="AD514" s="25">
        <v>1</v>
      </c>
      <c r="AE514" s="25">
        <v>0</v>
      </c>
      <c r="AF514" s="25">
        <v>1</v>
      </c>
      <c r="AG514" s="25">
        <v>0</v>
      </c>
      <c r="AH514" s="25">
        <v>2</v>
      </c>
      <c r="AI514" s="25" t="s">
        <v>415</v>
      </c>
      <c r="AJ514" s="57">
        <v>5</v>
      </c>
      <c r="AK514" s="57" t="str">
        <f t="shared" si="114"/>
        <v>Less</v>
      </c>
      <c r="AL514" s="57" t="s">
        <v>98</v>
      </c>
      <c r="AM514" s="57" t="str">
        <f t="shared" si="115"/>
        <v>Low</v>
      </c>
      <c r="AN514" s="62">
        <v>2</v>
      </c>
      <c r="AO514" s="62" t="str">
        <f t="shared" si="116"/>
        <v>More</v>
      </c>
      <c r="AP514" s="62">
        <v>624</v>
      </c>
      <c r="AQ514" s="62" t="str">
        <f t="shared" si="117"/>
        <v>no</v>
      </c>
      <c r="AR514" s="62" t="str">
        <f t="shared" si="118"/>
        <v>Above Average</v>
      </c>
      <c r="AS514" s="64">
        <v>0</v>
      </c>
      <c r="AT514" s="68">
        <v>75.173611111111114</v>
      </c>
      <c r="AU514" s="68" t="str">
        <f t="shared" si="119"/>
        <v>Above Average</v>
      </c>
      <c r="AV514" s="66">
        <v>129900</v>
      </c>
      <c r="AW514" s="66">
        <v>1728</v>
      </c>
      <c r="AX514" s="66" t="s">
        <v>311</v>
      </c>
    </row>
    <row r="515" spans="1:50" customFormat="1" x14ac:dyDescent="0.2">
      <c r="A515">
        <v>514</v>
      </c>
      <c r="B515" s="12" t="s">
        <v>90</v>
      </c>
      <c r="C515" s="12" t="s">
        <v>90</v>
      </c>
      <c r="D515" s="12" t="s">
        <v>91</v>
      </c>
      <c r="E515" s="22">
        <v>6</v>
      </c>
      <c r="F515" s="22" t="s">
        <v>195</v>
      </c>
      <c r="G515" s="22" t="s">
        <v>115</v>
      </c>
      <c r="H515" s="22" t="str">
        <f t="shared" ref="H515:H578" si="121">IF(OR(G515 = "SFoyer", G515 = "SLvl"), " ", IF(OR(G515 = "1.5Fin", G515 = "1.5Unf"), "1Story", IF(OR(G515 = "2.5Fin", G515 = "2.5Unf"), "2Story", G515)))</f>
        <v>1Story</v>
      </c>
      <c r="I515" s="22">
        <f t="shared" si="120"/>
        <v>69.182127006168557</v>
      </c>
      <c r="J515" s="22" t="str">
        <f t="shared" ref="J515:J578" si="122">IF(I515&gt;=AVERAGE(I$2:I$1461),"Above Average","Below Average")</f>
        <v>Below Average</v>
      </c>
      <c r="K515" s="22">
        <v>5</v>
      </c>
      <c r="L515" s="22" t="str">
        <f t="shared" ref="L515:L578" si="123">IF(K515&gt;=6, "High", "Low")</f>
        <v>Low</v>
      </c>
      <c r="M515" s="22">
        <v>1983</v>
      </c>
      <c r="N515" s="22">
        <f t="shared" ref="N515:N578" si="124">IF(M515&lt;=1954,1,0)</f>
        <v>0</v>
      </c>
      <c r="O515" s="22"/>
      <c r="P515" s="22">
        <v>1983</v>
      </c>
      <c r="Q515" s="22">
        <f t="shared" ref="Q515:Q578" si="125">IF(P515&lt;=1961, 1,0)</f>
        <v>0</v>
      </c>
      <c r="R515" s="23">
        <v>1084</v>
      </c>
      <c r="S515" s="23" t="s">
        <v>311</v>
      </c>
      <c r="T515" s="23" t="s">
        <v>369</v>
      </c>
      <c r="U515" s="24">
        <v>1080</v>
      </c>
      <c r="V515" s="24" t="str">
        <f t="shared" ref="V515:V578" si="126">IF(OR(U515&lt;(QUARTILE(U$2:U$1461,1))-(((QUARTILE(U$2:U$1461,3))-(QUARTILE(U$2:U$1461,1)))*1.5),U515&gt;(QUARTILE(U$2:U$1461,3))+(((QUARTILE(U$2:U$1461,3))-(QUARTILE(U$2:U$1461,1)))*1.5)),"yes","no")</f>
        <v>no</v>
      </c>
      <c r="W515" s="24">
        <v>0</v>
      </c>
      <c r="X515" s="24" t="str">
        <f t="shared" ref="X515:X578" si="127">IF(OR(W515&lt;(QUARTILE(W$2:W$1461,1))-(((QUARTILE(W$2:W$1461,3))-(QUARTILE(W$2:W$1461,1)))*1.5),W515&gt;(QUARTILE(W$2:W$1461,3))+(((QUARTILE(W$2:W$1461,3))-(QUARTILE(W$2:W$1461,1)))*1.5)),"yes","no")</f>
        <v>no</v>
      </c>
      <c r="Y515" s="24" t="s">
        <v>413</v>
      </c>
      <c r="Z515" s="24">
        <f t="shared" ref="Z515:Z578" si="128">IF($W523&gt;0,1,0)</f>
        <v>0</v>
      </c>
      <c r="AA515" s="24">
        <v>1080</v>
      </c>
      <c r="AB515" s="24" t="s">
        <v>311</v>
      </c>
      <c r="AC515" s="24" t="s">
        <v>370</v>
      </c>
      <c r="AD515" s="25">
        <v>0</v>
      </c>
      <c r="AE515" s="25">
        <v>0</v>
      </c>
      <c r="AF515" s="25">
        <v>1</v>
      </c>
      <c r="AG515" s="25">
        <v>1</v>
      </c>
      <c r="AH515" s="25">
        <v>2</v>
      </c>
      <c r="AI515" s="25" t="s">
        <v>415</v>
      </c>
      <c r="AJ515" s="57">
        <v>5</v>
      </c>
      <c r="AK515" s="57" t="str">
        <f t="shared" ref="AK515:AK578" si="129">IF(AJ515&gt;=6, "More", "Less")</f>
        <v>Less</v>
      </c>
      <c r="AL515" s="57" t="s">
        <v>98</v>
      </c>
      <c r="AM515" s="57" t="str">
        <f t="shared" ref="AM515:AM578" si="130">IF(OR(AL515 = "Gd", AL515 = "Ex"), "High", "Low")</f>
        <v>Low</v>
      </c>
      <c r="AN515" s="62">
        <v>2</v>
      </c>
      <c r="AO515" s="62" t="str">
        <f t="shared" ref="AO515:AO578" si="131">IF(AN515&gt;=2, "More", "Less")</f>
        <v>More</v>
      </c>
      <c r="AP515" s="62">
        <v>484</v>
      </c>
      <c r="AQ515" s="62" t="str">
        <f t="shared" ref="AQ515:AQ578" si="132">IF(OR(AP515&lt;(QUARTILE(AP$2:AP$1461,1))-(((QUARTILE(AP$2:AP$1461,3))-(QUARTILE(AP$2:AP$1461,1)))*1.5),AP515&gt;(QUARTILE(AP$2:AP$1461,3))+(((QUARTILE(AP$2:AP$1461,3))-(QUARTILE(AP$2:AP$1461,1)))*1.5)),"yes","no")</f>
        <v>no</v>
      </c>
      <c r="AR515" s="62" t="str">
        <f t="shared" ref="AR515:AR578" si="133">IF(AP515&gt;=AVERAGE(AP$2:AP$1461),"Above Average","Below Average")</f>
        <v>Above Average</v>
      </c>
      <c r="AS515" s="64">
        <v>0</v>
      </c>
      <c r="AT515" s="68">
        <v>61.922365988909426</v>
      </c>
      <c r="AU515" s="68" t="str">
        <f t="shared" ref="AU515:AU578" si="134">IF(AT515&gt;=AVERAGE(AT$2:AT$1461),"Above Average","Below Average")</f>
        <v>Below Average</v>
      </c>
      <c r="AV515" s="66">
        <v>134000</v>
      </c>
      <c r="AW515" s="66">
        <v>2164</v>
      </c>
      <c r="AX515" s="66" t="s">
        <v>311</v>
      </c>
    </row>
    <row r="516" spans="1:50" customFormat="1" x14ac:dyDescent="0.2">
      <c r="A516">
        <v>515</v>
      </c>
      <c r="B516" s="12" t="s">
        <v>90</v>
      </c>
      <c r="C516" s="12" t="s">
        <v>90</v>
      </c>
      <c r="D516" s="12" t="s">
        <v>91</v>
      </c>
      <c r="E516" s="22">
        <v>5</v>
      </c>
      <c r="F516" s="22" t="s">
        <v>195</v>
      </c>
      <c r="G516" s="22" t="s">
        <v>150</v>
      </c>
      <c r="H516" s="22" t="str">
        <f t="shared" si="121"/>
        <v>1Story</v>
      </c>
      <c r="I516" s="22">
        <f t="shared" si="120"/>
        <v>64.474868918559224</v>
      </c>
      <c r="J516" s="22" t="str">
        <f t="shared" si="122"/>
        <v>Below Average</v>
      </c>
      <c r="K516" s="22">
        <v>5</v>
      </c>
      <c r="L516" s="22" t="str">
        <f t="shared" si="123"/>
        <v>Low</v>
      </c>
      <c r="M516" s="22">
        <v>1926</v>
      </c>
      <c r="N516" s="22">
        <f t="shared" si="124"/>
        <v>1</v>
      </c>
      <c r="O516" s="22"/>
      <c r="P516" s="22">
        <v>1950</v>
      </c>
      <c r="Q516" s="22">
        <f t="shared" si="125"/>
        <v>1</v>
      </c>
      <c r="R516" s="23">
        <v>768</v>
      </c>
      <c r="S516" s="23" t="s">
        <v>311</v>
      </c>
      <c r="T516" s="23" t="s">
        <v>370</v>
      </c>
      <c r="U516" s="24">
        <v>789</v>
      </c>
      <c r="V516" s="24" t="str">
        <f t="shared" si="126"/>
        <v>no</v>
      </c>
      <c r="W516" s="24">
        <v>0</v>
      </c>
      <c r="X516" s="24" t="str">
        <f t="shared" si="127"/>
        <v>no</v>
      </c>
      <c r="Y516" s="24" t="s">
        <v>413</v>
      </c>
      <c r="Z516" s="24">
        <f t="shared" si="128"/>
        <v>1</v>
      </c>
      <c r="AA516" s="24">
        <v>789</v>
      </c>
      <c r="AB516" s="24" t="s">
        <v>311</v>
      </c>
      <c r="AC516" s="24" t="s">
        <v>370</v>
      </c>
      <c r="AD516" s="25">
        <v>0</v>
      </c>
      <c r="AE516" s="25">
        <v>0</v>
      </c>
      <c r="AF516" s="25">
        <v>1</v>
      </c>
      <c r="AG516" s="25">
        <v>0</v>
      </c>
      <c r="AH516" s="25">
        <v>1</v>
      </c>
      <c r="AI516" s="25" t="s">
        <v>415</v>
      </c>
      <c r="AJ516" s="57">
        <v>5</v>
      </c>
      <c r="AK516" s="57" t="str">
        <f t="shared" si="129"/>
        <v>Less</v>
      </c>
      <c r="AL516" s="57" t="s">
        <v>98</v>
      </c>
      <c r="AM516" s="57" t="str">
        <f t="shared" si="130"/>
        <v>Low</v>
      </c>
      <c r="AN516" s="62">
        <v>1</v>
      </c>
      <c r="AO516" s="62" t="str">
        <f t="shared" si="131"/>
        <v>Less</v>
      </c>
      <c r="AP516" s="62">
        <v>200</v>
      </c>
      <c r="AQ516" s="62" t="str">
        <f t="shared" si="132"/>
        <v>no</v>
      </c>
      <c r="AR516" s="62" t="str">
        <f t="shared" si="133"/>
        <v>Below Average</v>
      </c>
      <c r="AS516" s="64">
        <v>0</v>
      </c>
      <c r="AT516" s="68">
        <v>61.978163134232496</v>
      </c>
      <c r="AU516" s="68" t="str">
        <f t="shared" si="134"/>
        <v>Below Average</v>
      </c>
      <c r="AV516" s="66">
        <v>96500</v>
      </c>
      <c r="AW516" s="66">
        <v>1557</v>
      </c>
      <c r="AX516" s="66" t="s">
        <v>311</v>
      </c>
    </row>
    <row r="517" spans="1:50" customFormat="1" x14ac:dyDescent="0.2">
      <c r="A517">
        <v>516</v>
      </c>
      <c r="B517" s="12" t="s">
        <v>90</v>
      </c>
      <c r="C517" s="12" t="s">
        <v>90</v>
      </c>
      <c r="D517" s="12" t="s">
        <v>91</v>
      </c>
      <c r="E517" s="22">
        <v>10</v>
      </c>
      <c r="F517" s="22" t="s">
        <v>411</v>
      </c>
      <c r="G517" s="22" t="s">
        <v>115</v>
      </c>
      <c r="H517" s="22" t="str">
        <f t="shared" si="121"/>
        <v>1Story</v>
      </c>
      <c r="I517" s="22">
        <f t="shared" si="120"/>
        <v>69.182127006168557</v>
      </c>
      <c r="J517" s="22" t="str">
        <f t="shared" si="122"/>
        <v>Below Average</v>
      </c>
      <c r="K517" s="22">
        <v>5</v>
      </c>
      <c r="L517" s="22" t="str">
        <f t="shared" si="123"/>
        <v>Low</v>
      </c>
      <c r="M517" s="22">
        <v>2009</v>
      </c>
      <c r="N517" s="22">
        <f t="shared" si="124"/>
        <v>0</v>
      </c>
      <c r="O517" s="22"/>
      <c r="P517" s="22">
        <v>2009</v>
      </c>
      <c r="Q517" s="22">
        <f t="shared" si="125"/>
        <v>0</v>
      </c>
      <c r="R517" s="23">
        <v>2006</v>
      </c>
      <c r="S517" s="23" t="s">
        <v>311</v>
      </c>
      <c r="T517" s="23" t="s">
        <v>369</v>
      </c>
      <c r="U517" s="24">
        <v>2020</v>
      </c>
      <c r="V517" s="24" t="str">
        <f t="shared" si="126"/>
        <v>no</v>
      </c>
      <c r="W517" s="24">
        <v>0</v>
      </c>
      <c r="X517" s="24" t="str">
        <f t="shared" si="127"/>
        <v>no</v>
      </c>
      <c r="Y517" s="24" t="s">
        <v>413</v>
      </c>
      <c r="Z517" s="24">
        <f t="shared" si="128"/>
        <v>1</v>
      </c>
      <c r="AA517" s="24">
        <v>2020</v>
      </c>
      <c r="AB517" s="24" t="s">
        <v>311</v>
      </c>
      <c r="AC517" s="24" t="s">
        <v>369</v>
      </c>
      <c r="AD517" s="25">
        <v>1</v>
      </c>
      <c r="AE517" s="25">
        <v>0</v>
      </c>
      <c r="AF517" s="25">
        <v>2</v>
      </c>
      <c r="AG517" s="25">
        <v>1</v>
      </c>
      <c r="AH517" s="25">
        <v>4</v>
      </c>
      <c r="AI517" s="25" t="s">
        <v>414</v>
      </c>
      <c r="AJ517" s="57">
        <v>9</v>
      </c>
      <c r="AK517" s="57" t="str">
        <f t="shared" si="129"/>
        <v>More</v>
      </c>
      <c r="AL517" s="57" t="s">
        <v>104</v>
      </c>
      <c r="AM517" s="57" t="str">
        <f t="shared" si="130"/>
        <v>High</v>
      </c>
      <c r="AN517" s="62">
        <v>3</v>
      </c>
      <c r="AO517" s="62" t="str">
        <f t="shared" si="131"/>
        <v>More</v>
      </c>
      <c r="AP517" s="62">
        <v>900</v>
      </c>
      <c r="AQ517" s="62" t="str">
        <f t="shared" si="132"/>
        <v>no</v>
      </c>
      <c r="AR517" s="62" t="str">
        <f t="shared" si="133"/>
        <v>Above Average</v>
      </c>
      <c r="AS517" s="64">
        <v>1</v>
      </c>
      <c r="AT517" s="68">
        <v>100.06482861400895</v>
      </c>
      <c r="AU517" s="68" t="str">
        <f t="shared" si="134"/>
        <v>Above Average</v>
      </c>
      <c r="AV517" s="66">
        <v>402861</v>
      </c>
      <c r="AW517" s="66">
        <v>4026</v>
      </c>
      <c r="AX517" s="66" t="s">
        <v>311</v>
      </c>
    </row>
    <row r="518" spans="1:50" customFormat="1" x14ac:dyDescent="0.2">
      <c r="A518">
        <v>517</v>
      </c>
      <c r="B518" s="12" t="s">
        <v>90</v>
      </c>
      <c r="C518" s="12" t="s">
        <v>90</v>
      </c>
      <c r="D518" s="12" t="s">
        <v>91</v>
      </c>
      <c r="E518" s="22">
        <v>6</v>
      </c>
      <c r="F518" s="22" t="s">
        <v>195</v>
      </c>
      <c r="G518" s="22" t="s">
        <v>197</v>
      </c>
      <c r="H518" s="22" t="str">
        <f t="shared" si="121"/>
        <v xml:space="preserve"> </v>
      </c>
      <c r="I518" s="22">
        <f t="shared" si="120"/>
        <v>74.693515888638117</v>
      </c>
      <c r="J518" s="22" t="str">
        <f t="shared" si="122"/>
        <v>Above Average</v>
      </c>
      <c r="K518" s="22">
        <v>6</v>
      </c>
      <c r="L518" s="22" t="str">
        <f t="shared" si="123"/>
        <v>High</v>
      </c>
      <c r="M518" s="22">
        <v>1972</v>
      </c>
      <c r="N518" s="22">
        <f t="shared" si="124"/>
        <v>0</v>
      </c>
      <c r="O518" s="22"/>
      <c r="P518" s="22">
        <v>1972</v>
      </c>
      <c r="Q518" s="22">
        <f t="shared" si="125"/>
        <v>0</v>
      </c>
      <c r="R518" s="23">
        <v>689</v>
      </c>
      <c r="S518" s="23" t="s">
        <v>311</v>
      </c>
      <c r="T518" s="23" t="s">
        <v>370</v>
      </c>
      <c r="U518" s="24">
        <v>1378</v>
      </c>
      <c r="V518" s="24" t="str">
        <f t="shared" si="126"/>
        <v>no</v>
      </c>
      <c r="W518" s="24">
        <v>741</v>
      </c>
      <c r="X518" s="24" t="str">
        <f t="shared" si="127"/>
        <v>no</v>
      </c>
      <c r="Y518" s="24" t="s">
        <v>412</v>
      </c>
      <c r="Z518" s="24">
        <f t="shared" si="128"/>
        <v>1</v>
      </c>
      <c r="AA518" s="24">
        <v>2119</v>
      </c>
      <c r="AB518" s="24" t="s">
        <v>311</v>
      </c>
      <c r="AC518" s="24" t="s">
        <v>369</v>
      </c>
      <c r="AD518" s="25">
        <v>0</v>
      </c>
      <c r="AE518" s="25">
        <v>0</v>
      </c>
      <c r="AF518" s="25">
        <v>2</v>
      </c>
      <c r="AG518" s="25">
        <v>1</v>
      </c>
      <c r="AH518" s="25">
        <v>3</v>
      </c>
      <c r="AI518" s="25" t="s">
        <v>414</v>
      </c>
      <c r="AJ518" s="57">
        <v>7</v>
      </c>
      <c r="AK518" s="57" t="str">
        <f t="shared" si="129"/>
        <v>More</v>
      </c>
      <c r="AL518" s="57" t="s">
        <v>98</v>
      </c>
      <c r="AM518" s="57" t="str">
        <f t="shared" si="130"/>
        <v>Low</v>
      </c>
      <c r="AN518" s="62">
        <v>2</v>
      </c>
      <c r="AO518" s="62" t="str">
        <f t="shared" si="131"/>
        <v>More</v>
      </c>
      <c r="AP518" s="62">
        <v>583</v>
      </c>
      <c r="AQ518" s="62" t="str">
        <f t="shared" si="132"/>
        <v>no</v>
      </c>
      <c r="AR518" s="62" t="str">
        <f t="shared" si="133"/>
        <v>Above Average</v>
      </c>
      <c r="AS518" s="64">
        <v>1</v>
      </c>
      <c r="AT518" s="68">
        <v>56.267806267806264</v>
      </c>
      <c r="AU518" s="68" t="str">
        <f t="shared" si="134"/>
        <v>Below Average</v>
      </c>
      <c r="AV518" s="66">
        <v>158000</v>
      </c>
      <c r="AW518" s="66">
        <v>2808</v>
      </c>
      <c r="AX518" s="66" t="s">
        <v>311</v>
      </c>
    </row>
    <row r="519" spans="1:50" customFormat="1" x14ac:dyDescent="0.2">
      <c r="A519">
        <v>518</v>
      </c>
      <c r="B519" s="12" t="s">
        <v>90</v>
      </c>
      <c r="C519" s="12" t="s">
        <v>90</v>
      </c>
      <c r="D519" s="12" t="s">
        <v>91</v>
      </c>
      <c r="E519" s="22">
        <v>7</v>
      </c>
      <c r="F519" s="22" t="s">
        <v>411</v>
      </c>
      <c r="G519" s="22" t="s">
        <v>92</v>
      </c>
      <c r="H519" s="22" t="str">
        <f t="shared" si="121"/>
        <v>2Story</v>
      </c>
      <c r="I519" s="22">
        <f t="shared" si="120"/>
        <v>75.988545402704759</v>
      </c>
      <c r="J519" s="22" t="str">
        <f t="shared" si="122"/>
        <v>Above Average</v>
      </c>
      <c r="K519" s="22">
        <v>5</v>
      </c>
      <c r="L519" s="22" t="str">
        <f t="shared" si="123"/>
        <v>Low</v>
      </c>
      <c r="M519" s="22">
        <v>1996</v>
      </c>
      <c r="N519" s="22">
        <f t="shared" si="124"/>
        <v>0</v>
      </c>
      <c r="O519" s="22"/>
      <c r="P519" s="22">
        <v>1997</v>
      </c>
      <c r="Q519" s="22">
        <f t="shared" si="125"/>
        <v>0</v>
      </c>
      <c r="R519" s="23">
        <v>1264</v>
      </c>
      <c r="S519" s="23" t="s">
        <v>311</v>
      </c>
      <c r="T519" s="23" t="s">
        <v>369</v>
      </c>
      <c r="U519" s="24">
        <v>1277</v>
      </c>
      <c r="V519" s="24" t="str">
        <f t="shared" si="126"/>
        <v>no</v>
      </c>
      <c r="W519" s="24">
        <v>1067</v>
      </c>
      <c r="X519" s="24" t="str">
        <f t="shared" si="127"/>
        <v>no</v>
      </c>
      <c r="Y519" s="24" t="s">
        <v>412</v>
      </c>
      <c r="Z519" s="24">
        <f t="shared" si="128"/>
        <v>0</v>
      </c>
      <c r="AA519" s="24">
        <v>2344</v>
      </c>
      <c r="AB519" s="24" t="s">
        <v>311</v>
      </c>
      <c r="AC519" s="24" t="s">
        <v>369</v>
      </c>
      <c r="AD519" s="25">
        <v>0</v>
      </c>
      <c r="AE519" s="25">
        <v>0</v>
      </c>
      <c r="AF519" s="25">
        <v>2</v>
      </c>
      <c r="AG519" s="25">
        <v>1</v>
      </c>
      <c r="AH519" s="25">
        <v>3</v>
      </c>
      <c r="AI519" s="25" t="s">
        <v>414</v>
      </c>
      <c r="AJ519" s="57">
        <v>7</v>
      </c>
      <c r="AK519" s="57" t="str">
        <f t="shared" si="129"/>
        <v>More</v>
      </c>
      <c r="AL519" s="57" t="s">
        <v>97</v>
      </c>
      <c r="AM519" s="57" t="str">
        <f t="shared" si="130"/>
        <v>High</v>
      </c>
      <c r="AN519" s="62">
        <v>3</v>
      </c>
      <c r="AO519" s="62" t="str">
        <f t="shared" si="131"/>
        <v>More</v>
      </c>
      <c r="AP519" s="62">
        <v>889</v>
      </c>
      <c r="AQ519" s="62" t="str">
        <f t="shared" si="132"/>
        <v>no</v>
      </c>
      <c r="AR519" s="62" t="str">
        <f t="shared" si="133"/>
        <v>Above Average</v>
      </c>
      <c r="AS519" s="64">
        <v>1</v>
      </c>
      <c r="AT519" s="68">
        <v>73.447893569844794</v>
      </c>
      <c r="AU519" s="68" t="str">
        <f t="shared" si="134"/>
        <v>Above Average</v>
      </c>
      <c r="AV519" s="66">
        <v>265000</v>
      </c>
      <c r="AW519" s="66">
        <v>3608</v>
      </c>
      <c r="AX519" s="66" t="s">
        <v>311</v>
      </c>
    </row>
    <row r="520" spans="1:50" customFormat="1" x14ac:dyDescent="0.2">
      <c r="A520">
        <v>519</v>
      </c>
      <c r="B520" s="12" t="s">
        <v>90</v>
      </c>
      <c r="C520" s="12" t="s">
        <v>90</v>
      </c>
      <c r="D520" s="12" t="s">
        <v>91</v>
      </c>
      <c r="E520" s="22">
        <v>6</v>
      </c>
      <c r="F520" s="22" t="s">
        <v>195</v>
      </c>
      <c r="G520" s="22" t="s">
        <v>92</v>
      </c>
      <c r="H520" s="22" t="str">
        <f t="shared" si="121"/>
        <v>2Story</v>
      </c>
      <c r="I520" s="22">
        <f t="shared" si="120"/>
        <v>75.988545402704759</v>
      </c>
      <c r="J520" s="22" t="str">
        <f t="shared" si="122"/>
        <v>Above Average</v>
      </c>
      <c r="K520" s="22">
        <v>5</v>
      </c>
      <c r="L520" s="22" t="str">
        <f t="shared" si="123"/>
        <v>Low</v>
      </c>
      <c r="M520" s="22">
        <v>1998</v>
      </c>
      <c r="N520" s="22">
        <f t="shared" si="124"/>
        <v>0</v>
      </c>
      <c r="O520" s="22"/>
      <c r="P520" s="22">
        <v>1998</v>
      </c>
      <c r="Q520" s="22">
        <f t="shared" si="125"/>
        <v>0</v>
      </c>
      <c r="R520" s="23">
        <v>794</v>
      </c>
      <c r="S520" s="23" t="s">
        <v>311</v>
      </c>
      <c r="T520" s="23" t="s">
        <v>370</v>
      </c>
      <c r="U520" s="24">
        <v>882</v>
      </c>
      <c r="V520" s="24" t="str">
        <f t="shared" si="126"/>
        <v>no</v>
      </c>
      <c r="W520" s="24">
        <v>914</v>
      </c>
      <c r="X520" s="24" t="str">
        <f t="shared" si="127"/>
        <v>no</v>
      </c>
      <c r="Y520" s="24" t="s">
        <v>412</v>
      </c>
      <c r="Z520" s="24">
        <f t="shared" si="128"/>
        <v>0</v>
      </c>
      <c r="AA520" s="24">
        <v>1796</v>
      </c>
      <c r="AB520" s="24" t="s">
        <v>311</v>
      </c>
      <c r="AC520" s="24" t="s">
        <v>369</v>
      </c>
      <c r="AD520" s="25">
        <v>1</v>
      </c>
      <c r="AE520" s="25">
        <v>0</v>
      </c>
      <c r="AF520" s="25">
        <v>2</v>
      </c>
      <c r="AG520" s="25">
        <v>1</v>
      </c>
      <c r="AH520" s="25">
        <v>4</v>
      </c>
      <c r="AI520" s="25" t="s">
        <v>414</v>
      </c>
      <c r="AJ520" s="57">
        <v>7</v>
      </c>
      <c r="AK520" s="57" t="str">
        <f t="shared" si="129"/>
        <v>More</v>
      </c>
      <c r="AL520" s="57" t="s">
        <v>98</v>
      </c>
      <c r="AM520" s="57" t="str">
        <f t="shared" si="130"/>
        <v>Low</v>
      </c>
      <c r="AN520" s="62">
        <v>2</v>
      </c>
      <c r="AO520" s="62" t="str">
        <f t="shared" si="131"/>
        <v>More</v>
      </c>
      <c r="AP520" s="62">
        <v>546</v>
      </c>
      <c r="AQ520" s="62" t="str">
        <f t="shared" si="132"/>
        <v>no</v>
      </c>
      <c r="AR520" s="62" t="str">
        <f t="shared" si="133"/>
        <v>Above Average</v>
      </c>
      <c r="AS520" s="64">
        <v>0</v>
      </c>
      <c r="AT520" s="68">
        <v>81.467181467181462</v>
      </c>
      <c r="AU520" s="68" t="str">
        <f t="shared" si="134"/>
        <v>Above Average</v>
      </c>
      <c r="AV520" s="66">
        <v>211000</v>
      </c>
      <c r="AW520" s="66">
        <v>2590</v>
      </c>
      <c r="AX520" s="66" t="s">
        <v>311</v>
      </c>
    </row>
    <row r="521" spans="1:50" customFormat="1" x14ac:dyDescent="0.2">
      <c r="A521">
        <v>520</v>
      </c>
      <c r="B521" s="12" t="s">
        <v>90</v>
      </c>
      <c r="C521" s="12" t="s">
        <v>90</v>
      </c>
      <c r="D521" s="12" t="s">
        <v>91</v>
      </c>
      <c r="E521" s="22">
        <v>7</v>
      </c>
      <c r="F521" s="22" t="s">
        <v>411</v>
      </c>
      <c r="G521" s="22" t="s">
        <v>92</v>
      </c>
      <c r="H521" s="22" t="str">
        <f t="shared" si="121"/>
        <v>2Story</v>
      </c>
      <c r="I521" s="22">
        <f t="shared" si="120"/>
        <v>75.988545402704759</v>
      </c>
      <c r="J521" s="22" t="str">
        <f t="shared" si="122"/>
        <v>Above Average</v>
      </c>
      <c r="K521" s="22">
        <v>9</v>
      </c>
      <c r="L521" s="22" t="str">
        <f t="shared" si="123"/>
        <v>High</v>
      </c>
      <c r="M521" s="22">
        <v>1926</v>
      </c>
      <c r="N521" s="22">
        <f t="shared" si="124"/>
        <v>1</v>
      </c>
      <c r="O521" s="22"/>
      <c r="P521" s="22">
        <v>2004</v>
      </c>
      <c r="Q521" s="22">
        <f t="shared" si="125"/>
        <v>0</v>
      </c>
      <c r="R521" s="23">
        <v>1276</v>
      </c>
      <c r="S521" s="23" t="s">
        <v>311</v>
      </c>
      <c r="T521" s="23" t="s">
        <v>369</v>
      </c>
      <c r="U521" s="24">
        <v>1276</v>
      </c>
      <c r="V521" s="24" t="str">
        <f t="shared" si="126"/>
        <v>no</v>
      </c>
      <c r="W521" s="24">
        <v>804</v>
      </c>
      <c r="X521" s="24" t="str">
        <f t="shared" si="127"/>
        <v>no</v>
      </c>
      <c r="Y521" s="24" t="s">
        <v>412</v>
      </c>
      <c r="Z521" s="24">
        <f t="shared" si="128"/>
        <v>1</v>
      </c>
      <c r="AA521" s="24">
        <v>2080</v>
      </c>
      <c r="AB521" s="24" t="s">
        <v>311</v>
      </c>
      <c r="AC521" s="24" t="s">
        <v>369</v>
      </c>
      <c r="AD521" s="25">
        <v>0</v>
      </c>
      <c r="AE521" s="25">
        <v>0</v>
      </c>
      <c r="AF521" s="25">
        <v>1</v>
      </c>
      <c r="AG521" s="25">
        <v>1</v>
      </c>
      <c r="AH521" s="25">
        <v>2</v>
      </c>
      <c r="AI521" s="25" t="s">
        <v>415</v>
      </c>
      <c r="AJ521" s="57">
        <v>9</v>
      </c>
      <c r="AK521" s="57" t="str">
        <f t="shared" si="129"/>
        <v>More</v>
      </c>
      <c r="AL521" s="57" t="s">
        <v>97</v>
      </c>
      <c r="AM521" s="57" t="str">
        <f t="shared" si="130"/>
        <v>High</v>
      </c>
      <c r="AN521" s="62">
        <v>1</v>
      </c>
      <c r="AO521" s="62" t="str">
        <f t="shared" si="131"/>
        <v>Less</v>
      </c>
      <c r="AP521" s="62">
        <v>282</v>
      </c>
      <c r="AQ521" s="62" t="str">
        <f t="shared" si="132"/>
        <v>no</v>
      </c>
      <c r="AR521" s="62" t="str">
        <f t="shared" si="133"/>
        <v>Below Average</v>
      </c>
      <c r="AS521" s="64">
        <v>2</v>
      </c>
      <c r="AT521" s="68">
        <v>69.725864123957095</v>
      </c>
      <c r="AU521" s="68" t="str">
        <f t="shared" si="134"/>
        <v>Below Average</v>
      </c>
      <c r="AV521" s="66">
        <v>234000</v>
      </c>
      <c r="AW521" s="66">
        <v>3356</v>
      </c>
      <c r="AX521" s="66" t="s">
        <v>311</v>
      </c>
    </row>
    <row r="522" spans="1:50" customFormat="1" x14ac:dyDescent="0.2">
      <c r="A522">
        <v>521</v>
      </c>
      <c r="B522" s="12" t="s">
        <v>90</v>
      </c>
      <c r="C522" s="12" t="s">
        <v>90</v>
      </c>
      <c r="D522" s="12" t="s">
        <v>149</v>
      </c>
      <c r="E522" s="22">
        <v>4</v>
      </c>
      <c r="F522" s="22" t="s">
        <v>195</v>
      </c>
      <c r="G522" s="22" t="s">
        <v>92</v>
      </c>
      <c r="H522" s="22" t="str">
        <f t="shared" si="121"/>
        <v>2Story</v>
      </c>
      <c r="I522" s="22">
        <f t="shared" si="120"/>
        <v>75.988545402704759</v>
      </c>
      <c r="J522" s="22" t="str">
        <f t="shared" si="122"/>
        <v>Above Average</v>
      </c>
      <c r="K522" s="22">
        <v>7</v>
      </c>
      <c r="L522" s="22" t="str">
        <f t="shared" si="123"/>
        <v>High</v>
      </c>
      <c r="M522" s="22">
        <v>1900</v>
      </c>
      <c r="N522" s="22">
        <f t="shared" si="124"/>
        <v>1</v>
      </c>
      <c r="O522" s="22"/>
      <c r="P522" s="22">
        <v>2000</v>
      </c>
      <c r="Q522" s="22">
        <f t="shared" si="125"/>
        <v>0</v>
      </c>
      <c r="R522" s="23">
        <v>0</v>
      </c>
      <c r="S522" s="23" t="s">
        <v>313</v>
      </c>
      <c r="T522" s="23" t="s">
        <v>370</v>
      </c>
      <c r="U522" s="24">
        <v>694</v>
      </c>
      <c r="V522" s="24" t="str">
        <f t="shared" si="126"/>
        <v>no</v>
      </c>
      <c r="W522" s="24">
        <v>600</v>
      </c>
      <c r="X522" s="24" t="str">
        <f t="shared" si="127"/>
        <v>no</v>
      </c>
      <c r="Y522" s="24" t="s">
        <v>412</v>
      </c>
      <c r="Z522" s="24">
        <f t="shared" si="128"/>
        <v>0</v>
      </c>
      <c r="AA522" s="24">
        <v>1294</v>
      </c>
      <c r="AB522" s="24" t="s">
        <v>311</v>
      </c>
      <c r="AC522" s="24" t="s">
        <v>370</v>
      </c>
      <c r="AD522" s="25">
        <v>0</v>
      </c>
      <c r="AE522" s="25">
        <v>0</v>
      </c>
      <c r="AF522" s="25">
        <v>2</v>
      </c>
      <c r="AG522" s="25">
        <v>0</v>
      </c>
      <c r="AH522" s="25">
        <v>2</v>
      </c>
      <c r="AI522" s="25" t="s">
        <v>415</v>
      </c>
      <c r="AJ522" s="57">
        <v>7</v>
      </c>
      <c r="AK522" s="57" t="str">
        <f t="shared" si="129"/>
        <v>More</v>
      </c>
      <c r="AL522" s="57" t="s">
        <v>98</v>
      </c>
      <c r="AM522" s="57" t="str">
        <f t="shared" si="130"/>
        <v>Low</v>
      </c>
      <c r="AN522" s="62">
        <v>0</v>
      </c>
      <c r="AO522" s="62" t="str">
        <f t="shared" si="131"/>
        <v>Less</v>
      </c>
      <c r="AP522" s="62">
        <v>0</v>
      </c>
      <c r="AQ522" s="62" t="str">
        <f t="shared" si="132"/>
        <v>no</v>
      </c>
      <c r="AR522" s="62" t="str">
        <f t="shared" si="133"/>
        <v>Below Average</v>
      </c>
      <c r="AS522" s="64">
        <v>0</v>
      </c>
      <c r="AT522" s="68">
        <v>82.109737248840801</v>
      </c>
      <c r="AU522" s="68" t="str">
        <f t="shared" si="134"/>
        <v>Above Average</v>
      </c>
      <c r="AV522" s="66">
        <v>106250</v>
      </c>
      <c r="AW522" s="66">
        <v>1294</v>
      </c>
      <c r="AX522" s="66" t="s">
        <v>311</v>
      </c>
    </row>
    <row r="523" spans="1:50" customFormat="1" x14ac:dyDescent="0.2">
      <c r="A523">
        <v>522</v>
      </c>
      <c r="B523" s="12" t="s">
        <v>114</v>
      </c>
      <c r="C523" s="12" t="s">
        <v>90</v>
      </c>
      <c r="D523" s="12" t="s">
        <v>91</v>
      </c>
      <c r="E523" s="22">
        <v>6</v>
      </c>
      <c r="F523" s="22" t="s">
        <v>195</v>
      </c>
      <c r="G523" s="22" t="s">
        <v>115</v>
      </c>
      <c r="H523" s="22" t="str">
        <f t="shared" si="121"/>
        <v>1Story</v>
      </c>
      <c r="I523" s="22">
        <f t="shared" si="120"/>
        <v>69.182127006168557</v>
      </c>
      <c r="J523" s="22" t="str">
        <f t="shared" si="122"/>
        <v>Below Average</v>
      </c>
      <c r="K523" s="22">
        <v>6</v>
      </c>
      <c r="L523" s="22" t="str">
        <f t="shared" si="123"/>
        <v>High</v>
      </c>
      <c r="M523" s="22">
        <v>1957</v>
      </c>
      <c r="N523" s="22">
        <f t="shared" si="124"/>
        <v>0</v>
      </c>
      <c r="O523" s="22"/>
      <c r="P523" s="22">
        <v>1957</v>
      </c>
      <c r="Q523" s="22">
        <f t="shared" si="125"/>
        <v>1</v>
      </c>
      <c r="R523" s="23">
        <v>1244</v>
      </c>
      <c r="S523" s="23" t="s">
        <v>311</v>
      </c>
      <c r="T523" s="23" t="s">
        <v>369</v>
      </c>
      <c r="U523" s="24">
        <v>1244</v>
      </c>
      <c r="V523" s="24" t="str">
        <f t="shared" si="126"/>
        <v>no</v>
      </c>
      <c r="W523" s="24">
        <v>0</v>
      </c>
      <c r="X523" s="24" t="str">
        <f t="shared" si="127"/>
        <v>no</v>
      </c>
      <c r="Y523" s="24" t="s">
        <v>413</v>
      </c>
      <c r="Z523" s="24">
        <f t="shared" si="128"/>
        <v>0</v>
      </c>
      <c r="AA523" s="24">
        <v>1244</v>
      </c>
      <c r="AB523" s="24" t="s">
        <v>311</v>
      </c>
      <c r="AC523" s="24" t="s">
        <v>370</v>
      </c>
      <c r="AD523" s="25">
        <v>0</v>
      </c>
      <c r="AE523" s="25">
        <v>0</v>
      </c>
      <c r="AF523" s="25">
        <v>1</v>
      </c>
      <c r="AG523" s="25">
        <v>1</v>
      </c>
      <c r="AH523" s="25">
        <v>2</v>
      </c>
      <c r="AI523" s="25" t="s">
        <v>415</v>
      </c>
      <c r="AJ523" s="57">
        <v>6</v>
      </c>
      <c r="AK523" s="57" t="str">
        <f t="shared" si="129"/>
        <v>More</v>
      </c>
      <c r="AL523" s="57" t="s">
        <v>98</v>
      </c>
      <c r="AM523" s="57" t="str">
        <f t="shared" si="130"/>
        <v>Low</v>
      </c>
      <c r="AN523" s="62">
        <v>1</v>
      </c>
      <c r="AO523" s="62" t="str">
        <f t="shared" si="131"/>
        <v>Less</v>
      </c>
      <c r="AP523" s="62">
        <v>336</v>
      </c>
      <c r="AQ523" s="62" t="str">
        <f t="shared" si="132"/>
        <v>no</v>
      </c>
      <c r="AR523" s="62" t="str">
        <f t="shared" si="133"/>
        <v>Below Average</v>
      </c>
      <c r="AS523" s="64">
        <v>2</v>
      </c>
      <c r="AT523" s="68">
        <v>60.289389067524112</v>
      </c>
      <c r="AU523" s="68" t="str">
        <f t="shared" si="134"/>
        <v>Below Average</v>
      </c>
      <c r="AV523" s="66">
        <v>150000</v>
      </c>
      <c r="AW523" s="66">
        <v>2488</v>
      </c>
      <c r="AX523" s="66" t="s">
        <v>311</v>
      </c>
    </row>
    <row r="524" spans="1:50" customFormat="1" x14ac:dyDescent="0.2">
      <c r="A524">
        <v>523</v>
      </c>
      <c r="B524" s="12" t="s">
        <v>114</v>
      </c>
      <c r="C524" s="12" t="s">
        <v>90</v>
      </c>
      <c r="D524" s="12" t="s">
        <v>91</v>
      </c>
      <c r="E524" s="22">
        <v>6</v>
      </c>
      <c r="F524" s="22" t="s">
        <v>195</v>
      </c>
      <c r="G524" s="22" t="s">
        <v>132</v>
      </c>
      <c r="H524" s="22" t="str">
        <f t="shared" si="121"/>
        <v>1Story</v>
      </c>
      <c r="I524" s="22">
        <f t="shared" si="120"/>
        <v>59.315963337771507</v>
      </c>
      <c r="J524" s="22" t="str">
        <f t="shared" si="122"/>
        <v>Below Average</v>
      </c>
      <c r="K524" s="22">
        <v>7</v>
      </c>
      <c r="L524" s="22" t="str">
        <f t="shared" si="123"/>
        <v>High</v>
      </c>
      <c r="M524" s="22">
        <v>1947</v>
      </c>
      <c r="N524" s="22">
        <f t="shared" si="124"/>
        <v>1</v>
      </c>
      <c r="O524" s="22"/>
      <c r="P524" s="22">
        <v>1950</v>
      </c>
      <c r="Q524" s="22">
        <f t="shared" si="125"/>
        <v>1</v>
      </c>
      <c r="R524" s="23">
        <v>1004</v>
      </c>
      <c r="S524" s="23" t="s">
        <v>311</v>
      </c>
      <c r="T524" s="23" t="s">
        <v>370</v>
      </c>
      <c r="U524" s="24">
        <v>1004</v>
      </c>
      <c r="V524" s="24" t="str">
        <f t="shared" si="126"/>
        <v>no</v>
      </c>
      <c r="W524" s="24">
        <v>660</v>
      </c>
      <c r="X524" s="24" t="str">
        <f t="shared" si="127"/>
        <v>no</v>
      </c>
      <c r="Y524" s="24" t="s">
        <v>412</v>
      </c>
      <c r="Z524" s="24">
        <f t="shared" si="128"/>
        <v>0</v>
      </c>
      <c r="AA524" s="24">
        <v>1664</v>
      </c>
      <c r="AB524" s="24" t="s">
        <v>311</v>
      </c>
      <c r="AC524" s="24" t="s">
        <v>369</v>
      </c>
      <c r="AD524" s="25">
        <v>0</v>
      </c>
      <c r="AE524" s="25">
        <v>0</v>
      </c>
      <c r="AF524" s="25">
        <v>2</v>
      </c>
      <c r="AG524" s="25">
        <v>0</v>
      </c>
      <c r="AH524" s="25">
        <v>2</v>
      </c>
      <c r="AI524" s="25" t="s">
        <v>415</v>
      </c>
      <c r="AJ524" s="57">
        <v>7</v>
      </c>
      <c r="AK524" s="57" t="str">
        <f t="shared" si="129"/>
        <v>More</v>
      </c>
      <c r="AL524" s="57" t="s">
        <v>98</v>
      </c>
      <c r="AM524" s="57" t="str">
        <f t="shared" si="130"/>
        <v>Low</v>
      </c>
      <c r="AN524" s="62">
        <v>2</v>
      </c>
      <c r="AO524" s="62" t="str">
        <f t="shared" si="131"/>
        <v>More</v>
      </c>
      <c r="AP524" s="62">
        <v>420</v>
      </c>
      <c r="AQ524" s="62" t="str">
        <f t="shared" si="132"/>
        <v>no</v>
      </c>
      <c r="AR524" s="62" t="str">
        <f t="shared" si="133"/>
        <v>Below Average</v>
      </c>
      <c r="AS524" s="64">
        <v>2</v>
      </c>
      <c r="AT524" s="68">
        <v>59.595202398800602</v>
      </c>
      <c r="AU524" s="68" t="str">
        <f t="shared" si="134"/>
        <v>Below Average</v>
      </c>
      <c r="AV524" s="66">
        <v>159000</v>
      </c>
      <c r="AW524" s="66">
        <v>2668</v>
      </c>
      <c r="AX524" s="66" t="s">
        <v>311</v>
      </c>
    </row>
    <row r="525" spans="1:50" customFormat="1" x14ac:dyDescent="0.2">
      <c r="A525">
        <v>524</v>
      </c>
      <c r="B525" s="12" t="s">
        <v>139</v>
      </c>
      <c r="C525" s="12" t="s">
        <v>139</v>
      </c>
      <c r="D525" s="12" t="s">
        <v>91</v>
      </c>
      <c r="E525" s="22">
        <v>10</v>
      </c>
      <c r="F525" s="22" t="s">
        <v>411</v>
      </c>
      <c r="G525" s="22" t="s">
        <v>92</v>
      </c>
      <c r="H525" s="22" t="str">
        <f t="shared" si="121"/>
        <v>2Story</v>
      </c>
      <c r="I525" s="22">
        <f t="shared" si="120"/>
        <v>75.988545402704759</v>
      </c>
      <c r="J525" s="22" t="str">
        <f t="shared" si="122"/>
        <v>Above Average</v>
      </c>
      <c r="K525" s="22">
        <v>5</v>
      </c>
      <c r="L525" s="22" t="str">
        <f t="shared" si="123"/>
        <v>Low</v>
      </c>
      <c r="M525" s="22">
        <v>2007</v>
      </c>
      <c r="N525" s="22">
        <f t="shared" si="124"/>
        <v>0</v>
      </c>
      <c r="O525" s="22"/>
      <c r="P525" s="22">
        <v>2008</v>
      </c>
      <c r="Q525" s="22">
        <f t="shared" si="125"/>
        <v>0</v>
      </c>
      <c r="R525" s="23">
        <v>3138</v>
      </c>
      <c r="S525" s="23" t="s">
        <v>313</v>
      </c>
      <c r="T525" s="23" t="s">
        <v>369</v>
      </c>
      <c r="U525" s="24">
        <v>3138</v>
      </c>
      <c r="V525" s="24" t="str">
        <f t="shared" si="126"/>
        <v>yes</v>
      </c>
      <c r="W525" s="24">
        <v>1538</v>
      </c>
      <c r="X525" s="24" t="str">
        <f t="shared" si="127"/>
        <v>no</v>
      </c>
      <c r="Y525" s="24" t="s">
        <v>412</v>
      </c>
      <c r="Z525" s="24">
        <f t="shared" si="128"/>
        <v>1</v>
      </c>
      <c r="AA525" s="24">
        <v>4676</v>
      </c>
      <c r="AB525" s="24" t="s">
        <v>313</v>
      </c>
      <c r="AC525" s="24" t="s">
        <v>369</v>
      </c>
      <c r="AD525" s="25">
        <v>1</v>
      </c>
      <c r="AE525" s="25">
        <v>0</v>
      </c>
      <c r="AF525" s="25">
        <v>3</v>
      </c>
      <c r="AG525" s="25">
        <v>1</v>
      </c>
      <c r="AH525" s="25">
        <v>5</v>
      </c>
      <c r="AI525" s="25" t="s">
        <v>414</v>
      </c>
      <c r="AJ525" s="57">
        <v>11</v>
      </c>
      <c r="AK525" s="57" t="str">
        <f t="shared" si="129"/>
        <v>More</v>
      </c>
      <c r="AL525" s="57" t="s">
        <v>104</v>
      </c>
      <c r="AM525" s="57" t="str">
        <f t="shared" si="130"/>
        <v>High</v>
      </c>
      <c r="AN525" s="62">
        <v>3</v>
      </c>
      <c r="AO525" s="62" t="str">
        <f t="shared" si="131"/>
        <v>More</v>
      </c>
      <c r="AP525" s="62">
        <v>884</v>
      </c>
      <c r="AQ525" s="62" t="str">
        <f t="shared" si="132"/>
        <v>no</v>
      </c>
      <c r="AR525" s="62" t="str">
        <f t="shared" si="133"/>
        <v>Above Average</v>
      </c>
      <c r="AS525" s="64">
        <v>1</v>
      </c>
      <c r="AT525" s="68">
        <v>23.643460455592525</v>
      </c>
      <c r="AU525" s="68" t="str">
        <f t="shared" si="134"/>
        <v>Below Average</v>
      </c>
      <c r="AV525" s="66">
        <v>184750</v>
      </c>
      <c r="AW525" s="66">
        <v>7814</v>
      </c>
      <c r="AX525" s="66" t="s">
        <v>313</v>
      </c>
    </row>
    <row r="526" spans="1:50" customFormat="1" x14ac:dyDescent="0.2">
      <c r="A526">
        <v>525</v>
      </c>
      <c r="B526" s="12" t="s">
        <v>90</v>
      </c>
      <c r="C526" s="12" t="s">
        <v>90</v>
      </c>
      <c r="D526" s="12" t="s">
        <v>91</v>
      </c>
      <c r="E526" s="22">
        <v>7</v>
      </c>
      <c r="F526" s="22" t="s">
        <v>411</v>
      </c>
      <c r="G526" s="22" t="s">
        <v>92</v>
      </c>
      <c r="H526" s="22" t="str">
        <f t="shared" si="121"/>
        <v>2Story</v>
      </c>
      <c r="I526" s="22">
        <f t="shared" si="120"/>
        <v>75.988545402704759</v>
      </c>
      <c r="J526" s="22" t="str">
        <f t="shared" si="122"/>
        <v>Above Average</v>
      </c>
      <c r="K526" s="22">
        <v>5</v>
      </c>
      <c r="L526" s="22" t="str">
        <f t="shared" si="123"/>
        <v>Low</v>
      </c>
      <c r="M526" s="22">
        <v>1996</v>
      </c>
      <c r="N526" s="22">
        <f t="shared" si="124"/>
        <v>0</v>
      </c>
      <c r="O526" s="22"/>
      <c r="P526" s="22">
        <v>1997</v>
      </c>
      <c r="Q526" s="22">
        <f t="shared" si="125"/>
        <v>0</v>
      </c>
      <c r="R526" s="23">
        <v>1379</v>
      </c>
      <c r="S526" s="23" t="s">
        <v>311</v>
      </c>
      <c r="T526" s="23" t="s">
        <v>369</v>
      </c>
      <c r="U526" s="24">
        <v>1383</v>
      </c>
      <c r="V526" s="24" t="str">
        <f t="shared" si="126"/>
        <v>no</v>
      </c>
      <c r="W526" s="24">
        <v>1015</v>
      </c>
      <c r="X526" s="24" t="str">
        <f t="shared" si="127"/>
        <v>no</v>
      </c>
      <c r="Y526" s="24" t="s">
        <v>412</v>
      </c>
      <c r="Z526" s="24">
        <f t="shared" si="128"/>
        <v>0</v>
      </c>
      <c r="AA526" s="24">
        <v>2398</v>
      </c>
      <c r="AB526" s="24" t="s">
        <v>311</v>
      </c>
      <c r="AC526" s="24" t="s">
        <v>369</v>
      </c>
      <c r="AD526" s="25">
        <v>1</v>
      </c>
      <c r="AE526" s="25">
        <v>0</v>
      </c>
      <c r="AF526" s="25">
        <v>2</v>
      </c>
      <c r="AG526" s="25">
        <v>1</v>
      </c>
      <c r="AH526" s="25">
        <v>4</v>
      </c>
      <c r="AI526" s="25" t="s">
        <v>414</v>
      </c>
      <c r="AJ526" s="57">
        <v>8</v>
      </c>
      <c r="AK526" s="57" t="str">
        <f t="shared" si="129"/>
        <v>More</v>
      </c>
      <c r="AL526" s="57" t="s">
        <v>97</v>
      </c>
      <c r="AM526" s="57" t="str">
        <f t="shared" si="130"/>
        <v>High</v>
      </c>
      <c r="AN526" s="62">
        <v>3</v>
      </c>
      <c r="AO526" s="62" t="str">
        <f t="shared" si="131"/>
        <v>More</v>
      </c>
      <c r="AP526" s="62">
        <v>834</v>
      </c>
      <c r="AQ526" s="62" t="str">
        <f t="shared" si="132"/>
        <v>no</v>
      </c>
      <c r="AR526" s="62" t="str">
        <f t="shared" si="133"/>
        <v>Above Average</v>
      </c>
      <c r="AS526" s="64">
        <v>1</v>
      </c>
      <c r="AT526" s="68">
        <v>83.598093725178714</v>
      </c>
      <c r="AU526" s="68" t="str">
        <f t="shared" si="134"/>
        <v>Above Average</v>
      </c>
      <c r="AV526" s="66">
        <v>315750</v>
      </c>
      <c r="AW526" s="66">
        <v>3777</v>
      </c>
      <c r="AX526" s="66" t="s">
        <v>311</v>
      </c>
    </row>
    <row r="527" spans="1:50" customFormat="1" x14ac:dyDescent="0.2">
      <c r="A527">
        <v>526</v>
      </c>
      <c r="B527" s="12" t="s">
        <v>90</v>
      </c>
      <c r="C527" s="12" t="s">
        <v>90</v>
      </c>
      <c r="D527" s="12" t="s">
        <v>91</v>
      </c>
      <c r="E527" s="22">
        <v>7</v>
      </c>
      <c r="F527" s="22" t="s">
        <v>411</v>
      </c>
      <c r="G527" s="22" t="s">
        <v>115</v>
      </c>
      <c r="H527" s="22" t="str">
        <f t="shared" si="121"/>
        <v>1Story</v>
      </c>
      <c r="I527" s="22">
        <f t="shared" si="120"/>
        <v>69.182127006168557</v>
      </c>
      <c r="J527" s="22" t="str">
        <f t="shared" si="122"/>
        <v>Below Average</v>
      </c>
      <c r="K527" s="22">
        <v>5</v>
      </c>
      <c r="L527" s="22" t="str">
        <f t="shared" si="123"/>
        <v>Low</v>
      </c>
      <c r="M527" s="22">
        <v>2005</v>
      </c>
      <c r="N527" s="22">
        <f t="shared" si="124"/>
        <v>0</v>
      </c>
      <c r="O527" s="22"/>
      <c r="P527" s="22">
        <v>2005</v>
      </c>
      <c r="Q527" s="22">
        <f t="shared" si="125"/>
        <v>0</v>
      </c>
      <c r="R527" s="23">
        <v>1257</v>
      </c>
      <c r="S527" s="23" t="s">
        <v>311</v>
      </c>
      <c r="T527" s="23" t="s">
        <v>369</v>
      </c>
      <c r="U527" s="24">
        <v>1266</v>
      </c>
      <c r="V527" s="24" t="str">
        <f t="shared" si="126"/>
        <v>no</v>
      </c>
      <c r="W527" s="24">
        <v>0</v>
      </c>
      <c r="X527" s="24" t="str">
        <f t="shared" si="127"/>
        <v>no</v>
      </c>
      <c r="Y527" s="24" t="s">
        <v>413</v>
      </c>
      <c r="Z527" s="24">
        <f t="shared" si="128"/>
        <v>0</v>
      </c>
      <c r="AA527" s="24">
        <v>1266</v>
      </c>
      <c r="AB527" s="24" t="s">
        <v>311</v>
      </c>
      <c r="AC527" s="24" t="s">
        <v>370</v>
      </c>
      <c r="AD527" s="25">
        <v>0</v>
      </c>
      <c r="AE527" s="25">
        <v>0</v>
      </c>
      <c r="AF527" s="25">
        <v>2</v>
      </c>
      <c r="AG527" s="25">
        <v>0</v>
      </c>
      <c r="AH527" s="25">
        <v>2</v>
      </c>
      <c r="AI527" s="25" t="s">
        <v>415</v>
      </c>
      <c r="AJ527" s="57">
        <v>6</v>
      </c>
      <c r="AK527" s="57" t="str">
        <f t="shared" si="129"/>
        <v>More</v>
      </c>
      <c r="AL527" s="57" t="s">
        <v>97</v>
      </c>
      <c r="AM527" s="57" t="str">
        <f t="shared" si="130"/>
        <v>High</v>
      </c>
      <c r="AN527" s="62">
        <v>2</v>
      </c>
      <c r="AO527" s="62" t="str">
        <f t="shared" si="131"/>
        <v>More</v>
      </c>
      <c r="AP527" s="62">
        <v>453</v>
      </c>
      <c r="AQ527" s="62" t="str">
        <f t="shared" si="132"/>
        <v>no</v>
      </c>
      <c r="AR527" s="62" t="str">
        <f t="shared" si="133"/>
        <v>Below Average</v>
      </c>
      <c r="AS527" s="64">
        <v>1</v>
      </c>
      <c r="AT527" s="68">
        <v>69.758224336107801</v>
      </c>
      <c r="AU527" s="68" t="str">
        <f t="shared" si="134"/>
        <v>Below Average</v>
      </c>
      <c r="AV527" s="66">
        <v>176000</v>
      </c>
      <c r="AW527" s="66">
        <v>2523</v>
      </c>
      <c r="AX527" s="66" t="s">
        <v>311</v>
      </c>
    </row>
    <row r="528" spans="1:50" customFormat="1" x14ac:dyDescent="0.2">
      <c r="A528">
        <v>527</v>
      </c>
      <c r="B528" s="12" t="s">
        <v>90</v>
      </c>
      <c r="C528" s="12" t="s">
        <v>90</v>
      </c>
      <c r="D528" s="12" t="s">
        <v>91</v>
      </c>
      <c r="E528" s="22">
        <v>5</v>
      </c>
      <c r="F528" s="22" t="s">
        <v>195</v>
      </c>
      <c r="G528" s="22" t="s">
        <v>115</v>
      </c>
      <c r="H528" s="22" t="str">
        <f t="shared" si="121"/>
        <v>1Story</v>
      </c>
      <c r="I528" s="22">
        <f t="shared" si="120"/>
        <v>69.182127006168557</v>
      </c>
      <c r="J528" s="22" t="str">
        <f t="shared" si="122"/>
        <v>Below Average</v>
      </c>
      <c r="K528" s="22">
        <v>7</v>
      </c>
      <c r="L528" s="22" t="str">
        <f t="shared" si="123"/>
        <v>High</v>
      </c>
      <c r="M528" s="22">
        <v>1956</v>
      </c>
      <c r="N528" s="22">
        <f t="shared" si="124"/>
        <v>0</v>
      </c>
      <c r="O528" s="22"/>
      <c r="P528" s="22">
        <v>2000</v>
      </c>
      <c r="Q528" s="22">
        <f t="shared" si="125"/>
        <v>0</v>
      </c>
      <c r="R528" s="23">
        <v>928</v>
      </c>
      <c r="S528" s="23" t="s">
        <v>311</v>
      </c>
      <c r="T528" s="23" t="s">
        <v>370</v>
      </c>
      <c r="U528" s="24">
        <v>928</v>
      </c>
      <c r="V528" s="24" t="str">
        <f t="shared" si="126"/>
        <v>no</v>
      </c>
      <c r="W528" s="24">
        <v>0</v>
      </c>
      <c r="X528" s="24" t="str">
        <f t="shared" si="127"/>
        <v>no</v>
      </c>
      <c r="Y528" s="24" t="s">
        <v>413</v>
      </c>
      <c r="Z528" s="24">
        <f t="shared" si="128"/>
        <v>1</v>
      </c>
      <c r="AA528" s="24">
        <v>928</v>
      </c>
      <c r="AB528" s="24" t="s">
        <v>311</v>
      </c>
      <c r="AC528" s="24" t="s">
        <v>370</v>
      </c>
      <c r="AD528" s="25">
        <v>0</v>
      </c>
      <c r="AE528" s="25">
        <v>0</v>
      </c>
      <c r="AF528" s="25">
        <v>1</v>
      </c>
      <c r="AG528" s="25">
        <v>0</v>
      </c>
      <c r="AH528" s="25">
        <v>1</v>
      </c>
      <c r="AI528" s="25" t="s">
        <v>415</v>
      </c>
      <c r="AJ528" s="57">
        <v>4</v>
      </c>
      <c r="AK528" s="57" t="str">
        <f t="shared" si="129"/>
        <v>Less</v>
      </c>
      <c r="AL528" s="57" t="s">
        <v>98</v>
      </c>
      <c r="AM528" s="57" t="str">
        <f t="shared" si="130"/>
        <v>Low</v>
      </c>
      <c r="AN528" s="62">
        <v>1</v>
      </c>
      <c r="AO528" s="62" t="str">
        <f t="shared" si="131"/>
        <v>Less</v>
      </c>
      <c r="AP528" s="62">
        <v>252</v>
      </c>
      <c r="AQ528" s="62" t="str">
        <f t="shared" si="132"/>
        <v>no</v>
      </c>
      <c r="AR528" s="62" t="str">
        <f t="shared" si="133"/>
        <v>Below Average</v>
      </c>
      <c r="AS528" s="64">
        <v>0</v>
      </c>
      <c r="AT528" s="68">
        <v>71.120689655172413</v>
      </c>
      <c r="AU528" s="68" t="str">
        <f t="shared" si="134"/>
        <v>Above Average</v>
      </c>
      <c r="AV528" s="66">
        <v>132000</v>
      </c>
      <c r="AW528" s="66">
        <v>1856</v>
      </c>
      <c r="AX528" s="66" t="s">
        <v>311</v>
      </c>
    </row>
    <row r="529" spans="1:50" customFormat="1" x14ac:dyDescent="0.2">
      <c r="A529">
        <v>528</v>
      </c>
      <c r="B529" s="12" t="s">
        <v>90</v>
      </c>
      <c r="C529" s="12" t="s">
        <v>90</v>
      </c>
      <c r="D529" s="12" t="s">
        <v>91</v>
      </c>
      <c r="E529" s="22">
        <v>9</v>
      </c>
      <c r="F529" s="22" t="s">
        <v>411</v>
      </c>
      <c r="G529" s="22" t="s">
        <v>92</v>
      </c>
      <c r="H529" s="22" t="str">
        <f t="shared" si="121"/>
        <v>2Story</v>
      </c>
      <c r="I529" s="22">
        <f t="shared" si="120"/>
        <v>75.988545402704759</v>
      </c>
      <c r="J529" s="22" t="str">
        <f t="shared" si="122"/>
        <v>Above Average</v>
      </c>
      <c r="K529" s="22">
        <v>5</v>
      </c>
      <c r="L529" s="22" t="str">
        <f t="shared" si="123"/>
        <v>Low</v>
      </c>
      <c r="M529" s="22">
        <v>2008</v>
      </c>
      <c r="N529" s="22">
        <f t="shared" si="124"/>
        <v>0</v>
      </c>
      <c r="O529" s="22"/>
      <c r="P529" s="22">
        <v>2008</v>
      </c>
      <c r="Q529" s="22">
        <f t="shared" si="125"/>
        <v>0</v>
      </c>
      <c r="R529" s="23">
        <v>1452</v>
      </c>
      <c r="S529" s="23" t="s">
        <v>311</v>
      </c>
      <c r="T529" s="23" t="s">
        <v>369</v>
      </c>
      <c r="U529" s="24">
        <v>1476</v>
      </c>
      <c r="V529" s="24" t="str">
        <f t="shared" si="126"/>
        <v>no</v>
      </c>
      <c r="W529" s="24">
        <v>1237</v>
      </c>
      <c r="X529" s="24" t="str">
        <f t="shared" si="127"/>
        <v>no</v>
      </c>
      <c r="Y529" s="24" t="s">
        <v>412</v>
      </c>
      <c r="Z529" s="24">
        <f t="shared" si="128"/>
        <v>1</v>
      </c>
      <c r="AA529" s="24">
        <v>2713</v>
      </c>
      <c r="AB529" s="24" t="s">
        <v>311</v>
      </c>
      <c r="AC529" s="24" t="s">
        <v>369</v>
      </c>
      <c r="AD529" s="25">
        <v>1</v>
      </c>
      <c r="AE529" s="25">
        <v>0</v>
      </c>
      <c r="AF529" s="25">
        <v>2</v>
      </c>
      <c r="AG529" s="25">
        <v>1</v>
      </c>
      <c r="AH529" s="25">
        <v>4</v>
      </c>
      <c r="AI529" s="25" t="s">
        <v>414</v>
      </c>
      <c r="AJ529" s="57">
        <v>11</v>
      </c>
      <c r="AK529" s="57" t="str">
        <f t="shared" si="129"/>
        <v>More</v>
      </c>
      <c r="AL529" s="57" t="s">
        <v>104</v>
      </c>
      <c r="AM529" s="57" t="str">
        <f t="shared" si="130"/>
        <v>High</v>
      </c>
      <c r="AN529" s="62">
        <v>3</v>
      </c>
      <c r="AO529" s="62" t="str">
        <f t="shared" si="131"/>
        <v>More</v>
      </c>
      <c r="AP529" s="62">
        <v>858</v>
      </c>
      <c r="AQ529" s="62" t="str">
        <f t="shared" si="132"/>
        <v>no</v>
      </c>
      <c r="AR529" s="62" t="str">
        <f t="shared" si="133"/>
        <v>Above Average</v>
      </c>
      <c r="AS529" s="64">
        <v>1</v>
      </c>
      <c r="AT529" s="68">
        <v>107.14549819927971</v>
      </c>
      <c r="AU529" s="68" t="str">
        <f t="shared" si="134"/>
        <v>Above Average</v>
      </c>
      <c r="AV529" s="66">
        <v>446261</v>
      </c>
      <c r="AW529" s="66">
        <v>4165</v>
      </c>
      <c r="AX529" s="66" t="s">
        <v>311</v>
      </c>
    </row>
    <row r="530" spans="1:50" customFormat="1" x14ac:dyDescent="0.2">
      <c r="A530">
        <v>529</v>
      </c>
      <c r="B530" s="12" t="s">
        <v>90</v>
      </c>
      <c r="C530" s="12" t="s">
        <v>90</v>
      </c>
      <c r="D530" s="12" t="s">
        <v>91</v>
      </c>
      <c r="E530" s="22">
        <v>4</v>
      </c>
      <c r="F530" s="22" t="s">
        <v>195</v>
      </c>
      <c r="G530" s="22" t="s">
        <v>115</v>
      </c>
      <c r="H530" s="22" t="str">
        <f t="shared" si="121"/>
        <v>1Story</v>
      </c>
      <c r="I530" s="22">
        <f t="shared" si="120"/>
        <v>69.182127006168557</v>
      </c>
      <c r="J530" s="22" t="str">
        <f t="shared" si="122"/>
        <v>Below Average</v>
      </c>
      <c r="K530" s="22">
        <v>7</v>
      </c>
      <c r="L530" s="22" t="str">
        <f t="shared" si="123"/>
        <v>High</v>
      </c>
      <c r="M530" s="22">
        <v>1920</v>
      </c>
      <c r="N530" s="22">
        <f t="shared" si="124"/>
        <v>1</v>
      </c>
      <c r="O530" s="22"/>
      <c r="P530" s="22">
        <v>2002</v>
      </c>
      <c r="Q530" s="22">
        <f t="shared" si="125"/>
        <v>0</v>
      </c>
      <c r="R530" s="23">
        <v>528</v>
      </c>
      <c r="S530" s="23" t="s">
        <v>311</v>
      </c>
      <c r="T530" s="23" t="s">
        <v>370</v>
      </c>
      <c r="U530" s="24">
        <v>605</v>
      </c>
      <c r="V530" s="24" t="str">
        <f t="shared" si="126"/>
        <v>no</v>
      </c>
      <c r="W530" s="24">
        <v>0</v>
      </c>
      <c r="X530" s="24" t="str">
        <f t="shared" si="127"/>
        <v>no</v>
      </c>
      <c r="Y530" s="24" t="s">
        <v>413</v>
      </c>
      <c r="Z530" s="24">
        <f t="shared" si="128"/>
        <v>1</v>
      </c>
      <c r="AA530" s="24">
        <v>605</v>
      </c>
      <c r="AB530" s="24" t="s">
        <v>311</v>
      </c>
      <c r="AC530" s="24" t="s">
        <v>370</v>
      </c>
      <c r="AD530" s="25">
        <v>1</v>
      </c>
      <c r="AE530" s="25">
        <v>0</v>
      </c>
      <c r="AF530" s="25">
        <v>1</v>
      </c>
      <c r="AG530" s="25">
        <v>0</v>
      </c>
      <c r="AH530" s="25">
        <v>2</v>
      </c>
      <c r="AI530" s="25" t="s">
        <v>415</v>
      </c>
      <c r="AJ530" s="57">
        <v>5</v>
      </c>
      <c r="AK530" s="57" t="str">
        <f t="shared" si="129"/>
        <v>Less</v>
      </c>
      <c r="AL530" s="57" t="s">
        <v>98</v>
      </c>
      <c r="AM530" s="57" t="str">
        <f t="shared" si="130"/>
        <v>Low</v>
      </c>
      <c r="AN530" s="62">
        <v>0</v>
      </c>
      <c r="AO530" s="62" t="str">
        <f t="shared" si="131"/>
        <v>Less</v>
      </c>
      <c r="AP530" s="62">
        <v>0</v>
      </c>
      <c r="AQ530" s="62" t="str">
        <f t="shared" si="132"/>
        <v>no</v>
      </c>
      <c r="AR530" s="62" t="str">
        <f t="shared" si="133"/>
        <v>Below Average</v>
      </c>
      <c r="AS530" s="64">
        <v>0</v>
      </c>
      <c r="AT530" s="68">
        <v>75.904677846425415</v>
      </c>
      <c r="AU530" s="68" t="str">
        <f t="shared" si="134"/>
        <v>Above Average</v>
      </c>
      <c r="AV530" s="66">
        <v>86000</v>
      </c>
      <c r="AW530" s="66">
        <v>1133</v>
      </c>
      <c r="AX530" s="66" t="s">
        <v>311</v>
      </c>
    </row>
    <row r="531" spans="1:50" customFormat="1" x14ac:dyDescent="0.2">
      <c r="A531">
        <v>530</v>
      </c>
      <c r="B531" s="12" t="s">
        <v>90</v>
      </c>
      <c r="C531" s="12" t="s">
        <v>90</v>
      </c>
      <c r="D531" s="12" t="s">
        <v>91</v>
      </c>
      <c r="E531" s="22">
        <v>6</v>
      </c>
      <c r="F531" s="22" t="s">
        <v>195</v>
      </c>
      <c r="G531" s="22" t="s">
        <v>115</v>
      </c>
      <c r="H531" s="22" t="str">
        <f t="shared" si="121"/>
        <v>1Story</v>
      </c>
      <c r="I531" s="22">
        <f t="shared" si="120"/>
        <v>69.182127006168557</v>
      </c>
      <c r="J531" s="22" t="str">
        <f t="shared" si="122"/>
        <v>Below Average</v>
      </c>
      <c r="K531" s="22">
        <v>3</v>
      </c>
      <c r="L531" s="22" t="str">
        <f t="shared" si="123"/>
        <v>Low</v>
      </c>
      <c r="M531" s="22">
        <v>1957</v>
      </c>
      <c r="N531" s="22">
        <f t="shared" si="124"/>
        <v>0</v>
      </c>
      <c r="O531" s="22"/>
      <c r="P531" s="22">
        <v>1975</v>
      </c>
      <c r="Q531" s="22">
        <f t="shared" si="125"/>
        <v>0</v>
      </c>
      <c r="R531" s="23">
        <v>2035</v>
      </c>
      <c r="S531" s="23" t="s">
        <v>311</v>
      </c>
      <c r="T531" s="23" t="s">
        <v>369</v>
      </c>
      <c r="U531" s="24">
        <v>2515</v>
      </c>
      <c r="V531" s="24" t="str">
        <f t="shared" si="126"/>
        <v>yes</v>
      </c>
      <c r="W531" s="24">
        <v>0</v>
      </c>
      <c r="X531" s="24" t="str">
        <f t="shared" si="127"/>
        <v>no</v>
      </c>
      <c r="Y531" s="24" t="s">
        <v>413</v>
      </c>
      <c r="Z531" s="24">
        <f t="shared" si="128"/>
        <v>0</v>
      </c>
      <c r="AA531" s="24">
        <v>2515</v>
      </c>
      <c r="AB531" s="24" t="s">
        <v>311</v>
      </c>
      <c r="AC531" s="24" t="s">
        <v>369</v>
      </c>
      <c r="AD531" s="25">
        <v>1</v>
      </c>
      <c r="AE531" s="25">
        <v>0</v>
      </c>
      <c r="AF531" s="25">
        <v>3</v>
      </c>
      <c r="AG531" s="25">
        <v>0</v>
      </c>
      <c r="AH531" s="25">
        <v>4</v>
      </c>
      <c r="AI531" s="25" t="s">
        <v>414</v>
      </c>
      <c r="AJ531" s="57">
        <v>9</v>
      </c>
      <c r="AK531" s="57" t="str">
        <f t="shared" si="129"/>
        <v>More</v>
      </c>
      <c r="AL531" s="57" t="s">
        <v>98</v>
      </c>
      <c r="AM531" s="57" t="str">
        <f t="shared" si="130"/>
        <v>Low</v>
      </c>
      <c r="AN531" s="62">
        <v>2</v>
      </c>
      <c r="AO531" s="62" t="str">
        <f t="shared" si="131"/>
        <v>More</v>
      </c>
      <c r="AP531" s="62">
        <v>484</v>
      </c>
      <c r="AQ531" s="62" t="str">
        <f t="shared" si="132"/>
        <v>no</v>
      </c>
      <c r="AR531" s="62" t="str">
        <f t="shared" si="133"/>
        <v>Above Average</v>
      </c>
      <c r="AS531" s="64">
        <v>2</v>
      </c>
      <c r="AT531" s="68">
        <v>44.093186813186811</v>
      </c>
      <c r="AU531" s="68" t="str">
        <f t="shared" si="134"/>
        <v>Below Average</v>
      </c>
      <c r="AV531" s="66">
        <v>200624</v>
      </c>
      <c r="AW531" s="66">
        <v>4550</v>
      </c>
      <c r="AX531" s="66" t="s">
        <v>313</v>
      </c>
    </row>
    <row r="532" spans="1:50" customFormat="1" x14ac:dyDescent="0.2">
      <c r="A532">
        <v>531</v>
      </c>
      <c r="B532" s="12" t="s">
        <v>90</v>
      </c>
      <c r="C532" s="12" t="s">
        <v>90</v>
      </c>
      <c r="D532" s="12" t="s">
        <v>91</v>
      </c>
      <c r="E532" s="22">
        <v>6</v>
      </c>
      <c r="F532" s="22" t="s">
        <v>195</v>
      </c>
      <c r="G532" s="22" t="s">
        <v>197</v>
      </c>
      <c r="H532" s="22" t="str">
        <f t="shared" si="121"/>
        <v xml:space="preserve"> </v>
      </c>
      <c r="I532" s="22">
        <f t="shared" si="120"/>
        <v>74.693515888638117</v>
      </c>
      <c r="J532" s="22" t="str">
        <f t="shared" si="122"/>
        <v>Above Average</v>
      </c>
      <c r="K532" s="22">
        <v>5</v>
      </c>
      <c r="L532" s="22" t="str">
        <f t="shared" si="123"/>
        <v>Low</v>
      </c>
      <c r="M532" s="22">
        <v>1988</v>
      </c>
      <c r="N532" s="22">
        <f t="shared" si="124"/>
        <v>0</v>
      </c>
      <c r="O532" s="22"/>
      <c r="P532" s="22">
        <v>1989</v>
      </c>
      <c r="Q532" s="22">
        <f t="shared" si="125"/>
        <v>0</v>
      </c>
      <c r="R532" s="23">
        <v>1461</v>
      </c>
      <c r="S532" s="23" t="s">
        <v>311</v>
      </c>
      <c r="T532" s="23" t="s">
        <v>369</v>
      </c>
      <c r="U532" s="24">
        <v>1509</v>
      </c>
      <c r="V532" s="24" t="str">
        <f t="shared" si="126"/>
        <v>no</v>
      </c>
      <c r="W532" s="24">
        <v>0</v>
      </c>
      <c r="X532" s="24" t="str">
        <f t="shared" si="127"/>
        <v>no</v>
      </c>
      <c r="Y532" s="24" t="s">
        <v>413</v>
      </c>
      <c r="Z532" s="24">
        <f t="shared" si="128"/>
        <v>0</v>
      </c>
      <c r="AA532" s="24">
        <v>1509</v>
      </c>
      <c r="AB532" s="24" t="s">
        <v>311</v>
      </c>
      <c r="AC532" s="24" t="s">
        <v>370</v>
      </c>
      <c r="AD532" s="25">
        <v>1</v>
      </c>
      <c r="AE532" s="25">
        <v>0</v>
      </c>
      <c r="AF532" s="25">
        <v>2</v>
      </c>
      <c r="AG532" s="25">
        <v>0</v>
      </c>
      <c r="AH532" s="25">
        <v>3</v>
      </c>
      <c r="AI532" s="25" t="s">
        <v>414</v>
      </c>
      <c r="AJ532" s="57">
        <v>5</v>
      </c>
      <c r="AK532" s="57" t="str">
        <f t="shared" si="129"/>
        <v>Less</v>
      </c>
      <c r="AL532" s="57" t="s">
        <v>97</v>
      </c>
      <c r="AM532" s="57" t="str">
        <f t="shared" si="130"/>
        <v>High</v>
      </c>
      <c r="AN532" s="62">
        <v>2</v>
      </c>
      <c r="AO532" s="62" t="str">
        <f t="shared" si="131"/>
        <v>More</v>
      </c>
      <c r="AP532" s="62">
        <v>600</v>
      </c>
      <c r="AQ532" s="62" t="str">
        <f t="shared" si="132"/>
        <v>no</v>
      </c>
      <c r="AR532" s="62" t="str">
        <f t="shared" si="133"/>
        <v>Above Average</v>
      </c>
      <c r="AS532" s="64">
        <v>1</v>
      </c>
      <c r="AT532" s="68">
        <v>58.92255892255892</v>
      </c>
      <c r="AU532" s="68" t="str">
        <f t="shared" si="134"/>
        <v>Below Average</v>
      </c>
      <c r="AV532" s="66">
        <v>175000</v>
      </c>
      <c r="AW532" s="66">
        <v>2970</v>
      </c>
      <c r="AX532" s="66" t="s">
        <v>311</v>
      </c>
    </row>
    <row r="533" spans="1:50" customFormat="1" x14ac:dyDescent="0.2">
      <c r="A533">
        <v>532</v>
      </c>
      <c r="B533" s="12" t="s">
        <v>182</v>
      </c>
      <c r="C533" s="12" t="s">
        <v>114</v>
      </c>
      <c r="D533" s="12" t="s">
        <v>91</v>
      </c>
      <c r="E533" s="22">
        <v>6</v>
      </c>
      <c r="F533" s="22" t="s">
        <v>195</v>
      </c>
      <c r="G533" s="22" t="s">
        <v>92</v>
      </c>
      <c r="H533" s="22" t="str">
        <f t="shared" si="121"/>
        <v>2Story</v>
      </c>
      <c r="I533" s="22">
        <f t="shared" si="120"/>
        <v>75.988545402704759</v>
      </c>
      <c r="J533" s="22" t="str">
        <f t="shared" si="122"/>
        <v>Above Average</v>
      </c>
      <c r="K533" s="22">
        <v>8</v>
      </c>
      <c r="L533" s="22" t="str">
        <f t="shared" si="123"/>
        <v>High</v>
      </c>
      <c r="M533" s="22">
        <v>1920</v>
      </c>
      <c r="N533" s="22">
        <f t="shared" si="124"/>
        <v>1</v>
      </c>
      <c r="O533" s="22"/>
      <c r="P533" s="22">
        <v>1999</v>
      </c>
      <c r="Q533" s="22">
        <f t="shared" si="125"/>
        <v>0</v>
      </c>
      <c r="R533" s="23">
        <v>611</v>
      </c>
      <c r="S533" s="23" t="s">
        <v>311</v>
      </c>
      <c r="T533" s="23" t="s">
        <v>370</v>
      </c>
      <c r="U533" s="24">
        <v>751</v>
      </c>
      <c r="V533" s="24" t="str">
        <f t="shared" si="126"/>
        <v>no</v>
      </c>
      <c r="W533" s="24">
        <v>611</v>
      </c>
      <c r="X533" s="24" t="str">
        <f t="shared" si="127"/>
        <v>no</v>
      </c>
      <c r="Y533" s="24" t="s">
        <v>412</v>
      </c>
      <c r="Z533" s="24">
        <f t="shared" si="128"/>
        <v>0</v>
      </c>
      <c r="AA533" s="24">
        <v>1362</v>
      </c>
      <c r="AB533" s="24" t="s">
        <v>311</v>
      </c>
      <c r="AC533" s="24" t="s">
        <v>370</v>
      </c>
      <c r="AD533" s="25">
        <v>0</v>
      </c>
      <c r="AE533" s="25">
        <v>0</v>
      </c>
      <c r="AF533" s="25">
        <v>2</v>
      </c>
      <c r="AG533" s="25">
        <v>0</v>
      </c>
      <c r="AH533" s="25">
        <v>2</v>
      </c>
      <c r="AI533" s="25" t="s">
        <v>415</v>
      </c>
      <c r="AJ533" s="57">
        <v>6</v>
      </c>
      <c r="AK533" s="57" t="str">
        <f t="shared" si="129"/>
        <v>More</v>
      </c>
      <c r="AL533" s="57" t="s">
        <v>98</v>
      </c>
      <c r="AM533" s="57" t="str">
        <f t="shared" si="130"/>
        <v>Low</v>
      </c>
      <c r="AN533" s="62">
        <v>2</v>
      </c>
      <c r="AO533" s="62" t="str">
        <f t="shared" si="131"/>
        <v>More</v>
      </c>
      <c r="AP533" s="62">
        <v>502</v>
      </c>
      <c r="AQ533" s="62" t="str">
        <f t="shared" si="132"/>
        <v>no</v>
      </c>
      <c r="AR533" s="62" t="str">
        <f t="shared" si="133"/>
        <v>Above Average</v>
      </c>
      <c r="AS533" s="64">
        <v>0</v>
      </c>
      <c r="AT533" s="68">
        <v>64.87582361885454</v>
      </c>
      <c r="AU533" s="68" t="str">
        <f t="shared" si="134"/>
        <v>Below Average</v>
      </c>
      <c r="AV533" s="66">
        <v>128000</v>
      </c>
      <c r="AW533" s="66">
        <v>1973</v>
      </c>
      <c r="AX533" s="66" t="s">
        <v>311</v>
      </c>
    </row>
    <row r="534" spans="1:50" customFormat="1" x14ac:dyDescent="0.2">
      <c r="A534">
        <v>533</v>
      </c>
      <c r="B534" s="12" t="s">
        <v>90</v>
      </c>
      <c r="C534" s="12" t="s">
        <v>90</v>
      </c>
      <c r="D534" s="12" t="s">
        <v>91</v>
      </c>
      <c r="E534" s="22">
        <v>5</v>
      </c>
      <c r="F534" s="22" t="s">
        <v>195</v>
      </c>
      <c r="G534" s="22" t="s">
        <v>115</v>
      </c>
      <c r="H534" s="22" t="str">
        <f t="shared" si="121"/>
        <v>1Story</v>
      </c>
      <c r="I534" s="22">
        <f t="shared" si="120"/>
        <v>69.182127006168557</v>
      </c>
      <c r="J534" s="22" t="str">
        <f t="shared" si="122"/>
        <v>Below Average</v>
      </c>
      <c r="K534" s="22">
        <v>7</v>
      </c>
      <c r="L534" s="22" t="str">
        <f t="shared" si="123"/>
        <v>High</v>
      </c>
      <c r="M534" s="22">
        <v>1955</v>
      </c>
      <c r="N534" s="22">
        <f t="shared" si="124"/>
        <v>0</v>
      </c>
      <c r="O534" s="22"/>
      <c r="P534" s="22">
        <v>2007</v>
      </c>
      <c r="Q534" s="22">
        <f t="shared" si="125"/>
        <v>0</v>
      </c>
      <c r="R534" s="23">
        <v>0</v>
      </c>
      <c r="S534" s="23" t="s">
        <v>313</v>
      </c>
      <c r="T534" s="23" t="s">
        <v>370</v>
      </c>
      <c r="U534" s="24">
        <v>827</v>
      </c>
      <c r="V534" s="24" t="str">
        <f t="shared" si="126"/>
        <v>no</v>
      </c>
      <c r="W534" s="24">
        <v>0</v>
      </c>
      <c r="X534" s="24" t="str">
        <f t="shared" si="127"/>
        <v>no</v>
      </c>
      <c r="Y534" s="24" t="s">
        <v>413</v>
      </c>
      <c r="Z534" s="24">
        <f t="shared" si="128"/>
        <v>0</v>
      </c>
      <c r="AA534" s="24">
        <v>827</v>
      </c>
      <c r="AB534" s="24" t="s">
        <v>311</v>
      </c>
      <c r="AC534" s="24" t="s">
        <v>370</v>
      </c>
      <c r="AD534" s="25">
        <v>0</v>
      </c>
      <c r="AE534" s="25">
        <v>0</v>
      </c>
      <c r="AF534" s="25">
        <v>1</v>
      </c>
      <c r="AG534" s="25">
        <v>0</v>
      </c>
      <c r="AH534" s="25">
        <v>1</v>
      </c>
      <c r="AI534" s="25" t="s">
        <v>415</v>
      </c>
      <c r="AJ534" s="57">
        <v>5</v>
      </c>
      <c r="AK534" s="57" t="str">
        <f t="shared" si="129"/>
        <v>Less</v>
      </c>
      <c r="AL534" s="57" t="s">
        <v>98</v>
      </c>
      <c r="AM534" s="57" t="str">
        <f t="shared" si="130"/>
        <v>Low</v>
      </c>
      <c r="AN534" s="62">
        <v>1</v>
      </c>
      <c r="AO534" s="62" t="str">
        <f t="shared" si="131"/>
        <v>Less</v>
      </c>
      <c r="AP534" s="62">
        <v>392</v>
      </c>
      <c r="AQ534" s="62" t="str">
        <f t="shared" si="132"/>
        <v>no</v>
      </c>
      <c r="AR534" s="62" t="str">
        <f t="shared" si="133"/>
        <v>Below Average</v>
      </c>
      <c r="AS534" s="64">
        <v>1</v>
      </c>
      <c r="AT534" s="68">
        <v>129.98790810157195</v>
      </c>
      <c r="AU534" s="68" t="str">
        <f t="shared" si="134"/>
        <v>Above Average</v>
      </c>
      <c r="AV534" s="66">
        <v>107500</v>
      </c>
      <c r="AW534" s="66">
        <v>827</v>
      </c>
      <c r="AX534" s="66" t="s">
        <v>311</v>
      </c>
    </row>
    <row r="535" spans="1:50" customFormat="1" x14ac:dyDescent="0.2">
      <c r="A535">
        <v>534</v>
      </c>
      <c r="B535" s="12" t="s">
        <v>90</v>
      </c>
      <c r="C535" s="12" t="s">
        <v>90</v>
      </c>
      <c r="D535" s="12" t="s">
        <v>91</v>
      </c>
      <c r="E535" s="22">
        <v>1</v>
      </c>
      <c r="F535" s="22" t="s">
        <v>195</v>
      </c>
      <c r="G535" s="22" t="s">
        <v>115</v>
      </c>
      <c r="H535" s="22" t="str">
        <f t="shared" si="121"/>
        <v>1Story</v>
      </c>
      <c r="I535" s="22">
        <f t="shared" si="120"/>
        <v>69.182127006168557</v>
      </c>
      <c r="J535" s="22" t="str">
        <f t="shared" si="122"/>
        <v>Below Average</v>
      </c>
      <c r="K535" s="22">
        <v>3</v>
      </c>
      <c r="L535" s="22" t="str">
        <f t="shared" si="123"/>
        <v>Low</v>
      </c>
      <c r="M535" s="22">
        <v>1946</v>
      </c>
      <c r="N535" s="22">
        <f t="shared" si="124"/>
        <v>1</v>
      </c>
      <c r="O535" s="22"/>
      <c r="P535" s="22">
        <v>1950</v>
      </c>
      <c r="Q535" s="22">
        <f t="shared" si="125"/>
        <v>1</v>
      </c>
      <c r="R535" s="23">
        <v>0</v>
      </c>
      <c r="S535" s="23" t="s">
        <v>313</v>
      </c>
      <c r="T535" s="23" t="s">
        <v>370</v>
      </c>
      <c r="U535" s="24">
        <v>334</v>
      </c>
      <c r="V535" s="24" t="str">
        <f t="shared" si="126"/>
        <v>no</v>
      </c>
      <c r="W535" s="24">
        <v>0</v>
      </c>
      <c r="X535" s="24" t="str">
        <f t="shared" si="127"/>
        <v>no</v>
      </c>
      <c r="Y535" s="24" t="s">
        <v>413</v>
      </c>
      <c r="Z535" s="24">
        <f t="shared" si="128"/>
        <v>1</v>
      </c>
      <c r="AA535" s="24">
        <v>334</v>
      </c>
      <c r="AB535" s="24" t="s">
        <v>311</v>
      </c>
      <c r="AC535" s="24" t="s">
        <v>370</v>
      </c>
      <c r="AD535" s="25">
        <v>0</v>
      </c>
      <c r="AE535" s="25">
        <v>0</v>
      </c>
      <c r="AF535" s="25">
        <v>1</v>
      </c>
      <c r="AG535" s="25">
        <v>0</v>
      </c>
      <c r="AH535" s="25">
        <v>1</v>
      </c>
      <c r="AI535" s="25" t="s">
        <v>415</v>
      </c>
      <c r="AJ535" s="57">
        <v>2</v>
      </c>
      <c r="AK535" s="57" t="str">
        <f t="shared" si="129"/>
        <v>Less</v>
      </c>
      <c r="AL535" s="57" t="s">
        <v>147</v>
      </c>
      <c r="AM535" s="57" t="str">
        <f t="shared" si="130"/>
        <v>Low</v>
      </c>
      <c r="AN535" s="62">
        <v>0</v>
      </c>
      <c r="AO535" s="62" t="str">
        <f t="shared" si="131"/>
        <v>Less</v>
      </c>
      <c r="AP535" s="62">
        <v>0</v>
      </c>
      <c r="AQ535" s="62" t="str">
        <f t="shared" si="132"/>
        <v>no</v>
      </c>
      <c r="AR535" s="62" t="str">
        <f t="shared" si="133"/>
        <v>Below Average</v>
      </c>
      <c r="AS535" s="64">
        <v>0</v>
      </c>
      <c r="AT535" s="68">
        <v>117.66467065868264</v>
      </c>
      <c r="AU535" s="68" t="str">
        <f t="shared" si="134"/>
        <v>Above Average</v>
      </c>
      <c r="AV535" s="66">
        <v>39300</v>
      </c>
      <c r="AW535" s="66">
        <v>334</v>
      </c>
      <c r="AX535" s="66" t="s">
        <v>313</v>
      </c>
    </row>
    <row r="536" spans="1:50" customFormat="1" x14ac:dyDescent="0.2">
      <c r="A536">
        <v>535</v>
      </c>
      <c r="B536" s="12" t="s">
        <v>90</v>
      </c>
      <c r="C536" s="12" t="s">
        <v>90</v>
      </c>
      <c r="D536" s="12" t="s">
        <v>91</v>
      </c>
      <c r="E536" s="22">
        <v>8</v>
      </c>
      <c r="F536" s="22" t="s">
        <v>411</v>
      </c>
      <c r="G536" s="22" t="s">
        <v>92</v>
      </c>
      <c r="H536" s="22" t="str">
        <f t="shared" si="121"/>
        <v>2Story</v>
      </c>
      <c r="I536" s="22">
        <f t="shared" si="120"/>
        <v>75.988545402704759</v>
      </c>
      <c r="J536" s="22" t="str">
        <f t="shared" si="122"/>
        <v>Above Average</v>
      </c>
      <c r="K536" s="22">
        <v>5</v>
      </c>
      <c r="L536" s="22" t="str">
        <f t="shared" si="123"/>
        <v>Low</v>
      </c>
      <c r="M536" s="22">
        <v>2004</v>
      </c>
      <c r="N536" s="22">
        <f t="shared" si="124"/>
        <v>0</v>
      </c>
      <c r="O536" s="22"/>
      <c r="P536" s="22">
        <v>2004</v>
      </c>
      <c r="Q536" s="22">
        <f t="shared" si="125"/>
        <v>0</v>
      </c>
      <c r="R536" s="23">
        <v>707</v>
      </c>
      <c r="S536" s="23" t="s">
        <v>311</v>
      </c>
      <c r="T536" s="23" t="s">
        <v>370</v>
      </c>
      <c r="U536" s="24">
        <v>707</v>
      </c>
      <c r="V536" s="24" t="str">
        <f t="shared" si="126"/>
        <v>no</v>
      </c>
      <c r="W536" s="24">
        <v>707</v>
      </c>
      <c r="X536" s="24" t="str">
        <f t="shared" si="127"/>
        <v>no</v>
      </c>
      <c r="Y536" s="24" t="s">
        <v>412</v>
      </c>
      <c r="Z536" s="24">
        <f t="shared" si="128"/>
        <v>0</v>
      </c>
      <c r="AA536" s="24">
        <v>1414</v>
      </c>
      <c r="AB536" s="24" t="s">
        <v>311</v>
      </c>
      <c r="AC536" s="24" t="s">
        <v>370</v>
      </c>
      <c r="AD536" s="25">
        <v>0</v>
      </c>
      <c r="AE536" s="25">
        <v>0</v>
      </c>
      <c r="AF536" s="25">
        <v>2</v>
      </c>
      <c r="AG536" s="25">
        <v>1</v>
      </c>
      <c r="AH536" s="25">
        <v>3</v>
      </c>
      <c r="AI536" s="25" t="s">
        <v>414</v>
      </c>
      <c r="AJ536" s="57">
        <v>6</v>
      </c>
      <c r="AK536" s="57" t="str">
        <f t="shared" si="129"/>
        <v>More</v>
      </c>
      <c r="AL536" s="57" t="s">
        <v>97</v>
      </c>
      <c r="AM536" s="57" t="str">
        <f t="shared" si="130"/>
        <v>High</v>
      </c>
      <c r="AN536" s="62">
        <v>2</v>
      </c>
      <c r="AO536" s="62" t="str">
        <f t="shared" si="131"/>
        <v>More</v>
      </c>
      <c r="AP536" s="62">
        <v>403</v>
      </c>
      <c r="AQ536" s="62" t="str">
        <f t="shared" si="132"/>
        <v>no</v>
      </c>
      <c r="AR536" s="62" t="str">
        <f t="shared" si="133"/>
        <v>Below Average</v>
      </c>
      <c r="AS536" s="64">
        <v>1</v>
      </c>
      <c r="AT536" s="68">
        <v>83.922677982083925</v>
      </c>
      <c r="AU536" s="68" t="str">
        <f t="shared" si="134"/>
        <v>Above Average</v>
      </c>
      <c r="AV536" s="66">
        <v>178000</v>
      </c>
      <c r="AW536" s="66">
        <v>2121</v>
      </c>
      <c r="AX536" s="66" t="s">
        <v>311</v>
      </c>
    </row>
    <row r="537" spans="1:50" customFormat="1" x14ac:dyDescent="0.2">
      <c r="A537">
        <v>536</v>
      </c>
      <c r="B537" s="12" t="s">
        <v>90</v>
      </c>
      <c r="C537" s="12" t="s">
        <v>90</v>
      </c>
      <c r="D537" s="12" t="s">
        <v>149</v>
      </c>
      <c r="E537" s="22">
        <v>5</v>
      </c>
      <c r="F537" s="22" t="s">
        <v>195</v>
      </c>
      <c r="G537" s="22" t="s">
        <v>92</v>
      </c>
      <c r="H537" s="22" t="str">
        <f t="shared" si="121"/>
        <v>2Story</v>
      </c>
      <c r="I537" s="22">
        <f t="shared" si="120"/>
        <v>75.988545402704759</v>
      </c>
      <c r="J537" s="22" t="str">
        <f t="shared" si="122"/>
        <v>Above Average</v>
      </c>
      <c r="K537" s="22">
        <v>7</v>
      </c>
      <c r="L537" s="22" t="str">
        <f t="shared" si="123"/>
        <v>High</v>
      </c>
      <c r="M537" s="22">
        <v>1910</v>
      </c>
      <c r="N537" s="22">
        <f t="shared" si="124"/>
        <v>1</v>
      </c>
      <c r="O537" s="22"/>
      <c r="P537" s="22">
        <v>1991</v>
      </c>
      <c r="Q537" s="22">
        <f t="shared" si="125"/>
        <v>0</v>
      </c>
      <c r="R537" s="23">
        <v>1117</v>
      </c>
      <c r="S537" s="23" t="s">
        <v>311</v>
      </c>
      <c r="T537" s="23" t="s">
        <v>369</v>
      </c>
      <c r="U537" s="24">
        <v>820</v>
      </c>
      <c r="V537" s="24" t="str">
        <f t="shared" si="126"/>
        <v>no</v>
      </c>
      <c r="W537" s="24">
        <v>527</v>
      </c>
      <c r="X537" s="24" t="str">
        <f t="shared" si="127"/>
        <v>no</v>
      </c>
      <c r="Y537" s="24" t="s">
        <v>412</v>
      </c>
      <c r="Z537" s="24">
        <f t="shared" si="128"/>
        <v>0</v>
      </c>
      <c r="AA537" s="24">
        <v>1347</v>
      </c>
      <c r="AB537" s="24" t="s">
        <v>311</v>
      </c>
      <c r="AC537" s="24" t="s">
        <v>370</v>
      </c>
      <c r="AD537" s="25">
        <v>1</v>
      </c>
      <c r="AE537" s="25">
        <v>0</v>
      </c>
      <c r="AF537" s="25">
        <v>1</v>
      </c>
      <c r="AG537" s="25">
        <v>0</v>
      </c>
      <c r="AH537" s="25">
        <v>2</v>
      </c>
      <c r="AI537" s="25" t="s">
        <v>415</v>
      </c>
      <c r="AJ537" s="57">
        <v>5</v>
      </c>
      <c r="AK537" s="57" t="str">
        <f t="shared" si="129"/>
        <v>Less</v>
      </c>
      <c r="AL537" s="57" t="s">
        <v>98</v>
      </c>
      <c r="AM537" s="57" t="str">
        <f t="shared" si="130"/>
        <v>Low</v>
      </c>
      <c r="AN537" s="62">
        <v>0</v>
      </c>
      <c r="AO537" s="62" t="str">
        <f t="shared" si="131"/>
        <v>Less</v>
      </c>
      <c r="AP537" s="62">
        <v>0</v>
      </c>
      <c r="AQ537" s="62" t="str">
        <f t="shared" si="132"/>
        <v>no</v>
      </c>
      <c r="AR537" s="62" t="str">
        <f t="shared" si="133"/>
        <v>Below Average</v>
      </c>
      <c r="AS537" s="64">
        <v>0</v>
      </c>
      <c r="AT537" s="68">
        <v>43.628246753246756</v>
      </c>
      <c r="AU537" s="68" t="str">
        <f t="shared" si="134"/>
        <v>Below Average</v>
      </c>
      <c r="AV537" s="66">
        <v>107500</v>
      </c>
      <c r="AW537" s="66">
        <v>2464</v>
      </c>
      <c r="AX537" s="66" t="s">
        <v>311</v>
      </c>
    </row>
    <row r="538" spans="1:50" customFormat="1" x14ac:dyDescent="0.2">
      <c r="A538">
        <v>537</v>
      </c>
      <c r="B538" s="12" t="s">
        <v>90</v>
      </c>
      <c r="C538" s="12" t="s">
        <v>90</v>
      </c>
      <c r="D538" s="12" t="s">
        <v>91</v>
      </c>
      <c r="E538" s="22">
        <v>7</v>
      </c>
      <c r="F538" s="22" t="s">
        <v>411</v>
      </c>
      <c r="G538" s="22" t="s">
        <v>92</v>
      </c>
      <c r="H538" s="22" t="str">
        <f t="shared" si="121"/>
        <v>2Story</v>
      </c>
      <c r="I538" s="22">
        <f t="shared" si="120"/>
        <v>75.988545402704759</v>
      </c>
      <c r="J538" s="22" t="str">
        <f t="shared" si="122"/>
        <v>Above Average</v>
      </c>
      <c r="K538" s="22">
        <v>5</v>
      </c>
      <c r="L538" s="22" t="str">
        <f t="shared" si="123"/>
        <v>Low</v>
      </c>
      <c r="M538" s="22">
        <v>1998</v>
      </c>
      <c r="N538" s="22">
        <f t="shared" si="124"/>
        <v>0</v>
      </c>
      <c r="O538" s="22"/>
      <c r="P538" s="22">
        <v>1999</v>
      </c>
      <c r="Q538" s="22">
        <f t="shared" si="125"/>
        <v>0</v>
      </c>
      <c r="R538" s="23">
        <v>880</v>
      </c>
      <c r="S538" s="23" t="s">
        <v>311</v>
      </c>
      <c r="T538" s="23" t="s">
        <v>370</v>
      </c>
      <c r="U538" s="24">
        <v>880</v>
      </c>
      <c r="V538" s="24" t="str">
        <f t="shared" si="126"/>
        <v>no</v>
      </c>
      <c r="W538" s="24">
        <v>844</v>
      </c>
      <c r="X538" s="24" t="str">
        <f t="shared" si="127"/>
        <v>no</v>
      </c>
      <c r="Y538" s="24" t="s">
        <v>412</v>
      </c>
      <c r="Z538" s="24">
        <f t="shared" si="128"/>
        <v>1</v>
      </c>
      <c r="AA538" s="24">
        <v>1724</v>
      </c>
      <c r="AB538" s="24" t="s">
        <v>311</v>
      </c>
      <c r="AC538" s="24" t="s">
        <v>369</v>
      </c>
      <c r="AD538" s="25">
        <v>0</v>
      </c>
      <c r="AE538" s="25">
        <v>0</v>
      </c>
      <c r="AF538" s="25">
        <v>2</v>
      </c>
      <c r="AG538" s="25">
        <v>1</v>
      </c>
      <c r="AH538" s="25">
        <v>3</v>
      </c>
      <c r="AI538" s="25" t="s">
        <v>414</v>
      </c>
      <c r="AJ538" s="57">
        <v>8</v>
      </c>
      <c r="AK538" s="57" t="str">
        <f t="shared" si="129"/>
        <v>More</v>
      </c>
      <c r="AL538" s="57" t="s">
        <v>97</v>
      </c>
      <c r="AM538" s="57" t="str">
        <f t="shared" si="130"/>
        <v>High</v>
      </c>
      <c r="AN538" s="62">
        <v>2</v>
      </c>
      <c r="AO538" s="62" t="str">
        <f t="shared" si="131"/>
        <v>More</v>
      </c>
      <c r="AP538" s="62">
        <v>527</v>
      </c>
      <c r="AQ538" s="62" t="str">
        <f t="shared" si="132"/>
        <v>no</v>
      </c>
      <c r="AR538" s="62" t="str">
        <f t="shared" si="133"/>
        <v>Above Average</v>
      </c>
      <c r="AS538" s="64">
        <v>0</v>
      </c>
      <c r="AT538" s="68">
        <v>72.196620583717362</v>
      </c>
      <c r="AU538" s="68" t="str">
        <f t="shared" si="134"/>
        <v>Above Average</v>
      </c>
      <c r="AV538" s="66">
        <v>188000</v>
      </c>
      <c r="AW538" s="66">
        <v>2604</v>
      </c>
      <c r="AX538" s="66" t="s">
        <v>311</v>
      </c>
    </row>
    <row r="539" spans="1:50" customFormat="1" x14ac:dyDescent="0.2">
      <c r="A539">
        <v>538</v>
      </c>
      <c r="B539" s="12" t="s">
        <v>90</v>
      </c>
      <c r="C539" s="12" t="s">
        <v>90</v>
      </c>
      <c r="D539" s="12" t="s">
        <v>91</v>
      </c>
      <c r="E539" s="22">
        <v>4</v>
      </c>
      <c r="F539" s="22" t="s">
        <v>195</v>
      </c>
      <c r="G539" s="22" t="s">
        <v>115</v>
      </c>
      <c r="H539" s="22" t="str">
        <f t="shared" si="121"/>
        <v>1Story</v>
      </c>
      <c r="I539" s="22">
        <f t="shared" si="120"/>
        <v>69.182127006168557</v>
      </c>
      <c r="J539" s="22" t="str">
        <f t="shared" si="122"/>
        <v>Below Average</v>
      </c>
      <c r="K539" s="22">
        <v>5</v>
      </c>
      <c r="L539" s="22" t="str">
        <f t="shared" si="123"/>
        <v>Low</v>
      </c>
      <c r="M539" s="22">
        <v>1972</v>
      </c>
      <c r="N539" s="22">
        <f t="shared" si="124"/>
        <v>0</v>
      </c>
      <c r="O539" s="22"/>
      <c r="P539" s="22">
        <v>1972</v>
      </c>
      <c r="Q539" s="22">
        <f t="shared" si="125"/>
        <v>0</v>
      </c>
      <c r="R539" s="23">
        <v>864</v>
      </c>
      <c r="S539" s="23" t="s">
        <v>311</v>
      </c>
      <c r="T539" s="23" t="s">
        <v>370</v>
      </c>
      <c r="U539" s="24">
        <v>864</v>
      </c>
      <c r="V539" s="24" t="str">
        <f t="shared" si="126"/>
        <v>no</v>
      </c>
      <c r="W539" s="24">
        <v>0</v>
      </c>
      <c r="X539" s="24" t="str">
        <f t="shared" si="127"/>
        <v>no</v>
      </c>
      <c r="Y539" s="24" t="s">
        <v>413</v>
      </c>
      <c r="Z539" s="24">
        <f t="shared" si="128"/>
        <v>1</v>
      </c>
      <c r="AA539" s="24">
        <v>864</v>
      </c>
      <c r="AB539" s="24" t="s">
        <v>311</v>
      </c>
      <c r="AC539" s="24" t="s">
        <v>370</v>
      </c>
      <c r="AD539" s="25">
        <v>0</v>
      </c>
      <c r="AE539" s="25">
        <v>0</v>
      </c>
      <c r="AF539" s="25">
        <v>1</v>
      </c>
      <c r="AG539" s="25">
        <v>0</v>
      </c>
      <c r="AH539" s="25">
        <v>1</v>
      </c>
      <c r="AI539" s="25" t="s">
        <v>415</v>
      </c>
      <c r="AJ539" s="57">
        <v>5</v>
      </c>
      <c r="AK539" s="57" t="str">
        <f t="shared" si="129"/>
        <v>Less</v>
      </c>
      <c r="AL539" s="57" t="s">
        <v>98</v>
      </c>
      <c r="AM539" s="57" t="str">
        <f t="shared" si="130"/>
        <v>Low</v>
      </c>
      <c r="AN539" s="62">
        <v>2</v>
      </c>
      <c r="AO539" s="62" t="str">
        <f t="shared" si="131"/>
        <v>More</v>
      </c>
      <c r="AP539" s="62">
        <v>576</v>
      </c>
      <c r="AQ539" s="62" t="str">
        <f t="shared" si="132"/>
        <v>no</v>
      </c>
      <c r="AR539" s="62" t="str">
        <f t="shared" si="133"/>
        <v>Above Average</v>
      </c>
      <c r="AS539" s="64">
        <v>0</v>
      </c>
      <c r="AT539" s="68">
        <v>64.380787037037038</v>
      </c>
      <c r="AU539" s="68" t="str">
        <f t="shared" si="134"/>
        <v>Below Average</v>
      </c>
      <c r="AV539" s="66">
        <v>111250</v>
      </c>
      <c r="AW539" s="66">
        <v>1728</v>
      </c>
      <c r="AX539" s="66" t="s">
        <v>311</v>
      </c>
    </row>
    <row r="540" spans="1:50" customFormat="1" x14ac:dyDescent="0.2">
      <c r="A540">
        <v>539</v>
      </c>
      <c r="B540" s="12" t="s">
        <v>90</v>
      </c>
      <c r="C540" s="12" t="s">
        <v>90</v>
      </c>
      <c r="D540" s="12" t="s">
        <v>91</v>
      </c>
      <c r="E540" s="22">
        <v>5</v>
      </c>
      <c r="F540" s="22" t="s">
        <v>195</v>
      </c>
      <c r="G540" s="22" t="s">
        <v>115</v>
      </c>
      <c r="H540" s="22" t="str">
        <f t="shared" si="121"/>
        <v>1Story</v>
      </c>
      <c r="I540" s="22">
        <f t="shared" si="120"/>
        <v>69.182127006168557</v>
      </c>
      <c r="J540" s="22" t="str">
        <f t="shared" si="122"/>
        <v>Below Average</v>
      </c>
      <c r="K540" s="22">
        <v>5</v>
      </c>
      <c r="L540" s="22" t="str">
        <f t="shared" si="123"/>
        <v>Low</v>
      </c>
      <c r="M540" s="22">
        <v>1968</v>
      </c>
      <c r="N540" s="22">
        <f t="shared" si="124"/>
        <v>0</v>
      </c>
      <c r="O540" s="22"/>
      <c r="P540" s="22">
        <v>1968</v>
      </c>
      <c r="Q540" s="22">
        <f t="shared" si="125"/>
        <v>0</v>
      </c>
      <c r="R540" s="23">
        <v>1051</v>
      </c>
      <c r="S540" s="23" t="s">
        <v>311</v>
      </c>
      <c r="T540" s="23" t="s">
        <v>370</v>
      </c>
      <c r="U540" s="24">
        <v>1159</v>
      </c>
      <c r="V540" s="24" t="str">
        <f t="shared" si="126"/>
        <v>no</v>
      </c>
      <c r="W540" s="24">
        <v>0</v>
      </c>
      <c r="X540" s="24" t="str">
        <f t="shared" si="127"/>
        <v>no</v>
      </c>
      <c r="Y540" s="24" t="s">
        <v>413</v>
      </c>
      <c r="Z540" s="24">
        <f t="shared" si="128"/>
        <v>1</v>
      </c>
      <c r="AA540" s="24">
        <v>1159</v>
      </c>
      <c r="AB540" s="24" t="s">
        <v>311</v>
      </c>
      <c r="AC540" s="24" t="s">
        <v>370</v>
      </c>
      <c r="AD540" s="25">
        <v>0</v>
      </c>
      <c r="AE540" s="25">
        <v>0</v>
      </c>
      <c r="AF540" s="25">
        <v>1</v>
      </c>
      <c r="AG540" s="25">
        <v>1</v>
      </c>
      <c r="AH540" s="25">
        <v>2</v>
      </c>
      <c r="AI540" s="25" t="s">
        <v>415</v>
      </c>
      <c r="AJ540" s="57">
        <v>7</v>
      </c>
      <c r="AK540" s="57" t="str">
        <f t="shared" si="129"/>
        <v>More</v>
      </c>
      <c r="AL540" s="57" t="s">
        <v>98</v>
      </c>
      <c r="AM540" s="57" t="str">
        <f t="shared" si="130"/>
        <v>Low</v>
      </c>
      <c r="AN540" s="62">
        <v>1</v>
      </c>
      <c r="AO540" s="62" t="str">
        <f t="shared" si="131"/>
        <v>Less</v>
      </c>
      <c r="AP540" s="62">
        <v>336</v>
      </c>
      <c r="AQ540" s="62" t="str">
        <f t="shared" si="132"/>
        <v>no</v>
      </c>
      <c r="AR540" s="62" t="str">
        <f t="shared" si="133"/>
        <v>Below Average</v>
      </c>
      <c r="AS540" s="64">
        <v>1</v>
      </c>
      <c r="AT540" s="68">
        <v>71.49321266968326</v>
      </c>
      <c r="AU540" s="68" t="str">
        <f t="shared" si="134"/>
        <v>Above Average</v>
      </c>
      <c r="AV540" s="66">
        <v>158000</v>
      </c>
      <c r="AW540" s="66">
        <v>2210</v>
      </c>
      <c r="AX540" s="66" t="s">
        <v>311</v>
      </c>
    </row>
    <row r="541" spans="1:50" customFormat="1" x14ac:dyDescent="0.2">
      <c r="A541">
        <v>540</v>
      </c>
      <c r="B541" s="12" t="s">
        <v>90</v>
      </c>
      <c r="C541" s="12" t="s">
        <v>90</v>
      </c>
      <c r="D541" s="12" t="s">
        <v>91</v>
      </c>
      <c r="E541" s="22">
        <v>8</v>
      </c>
      <c r="F541" s="22" t="s">
        <v>411</v>
      </c>
      <c r="G541" s="22" t="s">
        <v>115</v>
      </c>
      <c r="H541" s="22" t="str">
        <f t="shared" si="121"/>
        <v>1Story</v>
      </c>
      <c r="I541" s="22">
        <f t="shared" si="120"/>
        <v>69.182127006168557</v>
      </c>
      <c r="J541" s="22" t="str">
        <f t="shared" si="122"/>
        <v>Below Average</v>
      </c>
      <c r="K541" s="22">
        <v>5</v>
      </c>
      <c r="L541" s="22" t="str">
        <f t="shared" si="123"/>
        <v>Low</v>
      </c>
      <c r="M541" s="22">
        <v>2001</v>
      </c>
      <c r="N541" s="22">
        <f t="shared" si="124"/>
        <v>0</v>
      </c>
      <c r="O541" s="22"/>
      <c r="P541" s="22">
        <v>2002</v>
      </c>
      <c r="Q541" s="22">
        <f t="shared" si="125"/>
        <v>0</v>
      </c>
      <c r="R541" s="23">
        <v>1581</v>
      </c>
      <c r="S541" s="23" t="s">
        <v>311</v>
      </c>
      <c r="T541" s="23" t="s">
        <v>369</v>
      </c>
      <c r="U541" s="24">
        <v>1601</v>
      </c>
      <c r="V541" s="24" t="str">
        <f t="shared" si="126"/>
        <v>no</v>
      </c>
      <c r="W541" s="24">
        <v>0</v>
      </c>
      <c r="X541" s="24" t="str">
        <f t="shared" si="127"/>
        <v>no</v>
      </c>
      <c r="Y541" s="24" t="s">
        <v>413</v>
      </c>
      <c r="Z541" s="24">
        <f t="shared" si="128"/>
        <v>0</v>
      </c>
      <c r="AA541" s="24">
        <v>1601</v>
      </c>
      <c r="AB541" s="24" t="s">
        <v>311</v>
      </c>
      <c r="AC541" s="24" t="s">
        <v>369</v>
      </c>
      <c r="AD541" s="25">
        <v>1</v>
      </c>
      <c r="AE541" s="25">
        <v>0</v>
      </c>
      <c r="AF541" s="25">
        <v>2</v>
      </c>
      <c r="AG541" s="25">
        <v>0</v>
      </c>
      <c r="AH541" s="25">
        <v>3</v>
      </c>
      <c r="AI541" s="25" t="s">
        <v>414</v>
      </c>
      <c r="AJ541" s="57">
        <v>6</v>
      </c>
      <c r="AK541" s="57" t="str">
        <f t="shared" si="129"/>
        <v>More</v>
      </c>
      <c r="AL541" s="57" t="s">
        <v>97</v>
      </c>
      <c r="AM541" s="57" t="str">
        <f t="shared" si="130"/>
        <v>High</v>
      </c>
      <c r="AN541" s="62">
        <v>2</v>
      </c>
      <c r="AO541" s="62" t="str">
        <f t="shared" si="131"/>
        <v>More</v>
      </c>
      <c r="AP541" s="62">
        <v>670</v>
      </c>
      <c r="AQ541" s="62" t="str">
        <f t="shared" si="132"/>
        <v>no</v>
      </c>
      <c r="AR541" s="62" t="str">
        <f t="shared" si="133"/>
        <v>Above Average</v>
      </c>
      <c r="AS541" s="64">
        <v>1</v>
      </c>
      <c r="AT541" s="68">
        <v>85.480829666876176</v>
      </c>
      <c r="AU541" s="68" t="str">
        <f t="shared" si="134"/>
        <v>Above Average</v>
      </c>
      <c r="AV541" s="66">
        <v>272000</v>
      </c>
      <c r="AW541" s="66">
        <v>3182</v>
      </c>
      <c r="AX541" s="66" t="s">
        <v>311</v>
      </c>
    </row>
    <row r="542" spans="1:50" customFormat="1" x14ac:dyDescent="0.2">
      <c r="A542">
        <v>541</v>
      </c>
      <c r="B542" s="12" t="s">
        <v>90</v>
      </c>
      <c r="C542" s="12" t="s">
        <v>90</v>
      </c>
      <c r="D542" s="12" t="s">
        <v>91</v>
      </c>
      <c r="E542" s="22">
        <v>9</v>
      </c>
      <c r="F542" s="22" t="s">
        <v>411</v>
      </c>
      <c r="G542" s="22" t="s">
        <v>115</v>
      </c>
      <c r="H542" s="22" t="str">
        <f t="shared" si="121"/>
        <v>1Story</v>
      </c>
      <c r="I542" s="22">
        <f t="shared" si="120"/>
        <v>69.182127006168557</v>
      </c>
      <c r="J542" s="22" t="str">
        <f t="shared" si="122"/>
        <v>Below Average</v>
      </c>
      <c r="K542" s="22">
        <v>5</v>
      </c>
      <c r="L542" s="22" t="str">
        <f t="shared" si="123"/>
        <v>Low</v>
      </c>
      <c r="M542" s="22">
        <v>2006</v>
      </c>
      <c r="N542" s="22">
        <f t="shared" si="124"/>
        <v>0</v>
      </c>
      <c r="O542" s="22"/>
      <c r="P542" s="22">
        <v>2006</v>
      </c>
      <c r="Q542" s="22">
        <f t="shared" si="125"/>
        <v>0</v>
      </c>
      <c r="R542" s="23">
        <v>1838</v>
      </c>
      <c r="S542" s="23" t="s">
        <v>311</v>
      </c>
      <c r="T542" s="23" t="s">
        <v>369</v>
      </c>
      <c r="U542" s="24">
        <v>1838</v>
      </c>
      <c r="V542" s="24" t="str">
        <f t="shared" si="126"/>
        <v>no</v>
      </c>
      <c r="W542" s="24">
        <v>0</v>
      </c>
      <c r="X542" s="24" t="str">
        <f t="shared" si="127"/>
        <v>no</v>
      </c>
      <c r="Y542" s="24" t="s">
        <v>413</v>
      </c>
      <c r="Z542" s="24">
        <f t="shared" si="128"/>
        <v>0</v>
      </c>
      <c r="AA542" s="24">
        <v>1838</v>
      </c>
      <c r="AB542" s="24" t="s">
        <v>311</v>
      </c>
      <c r="AC542" s="24" t="s">
        <v>369</v>
      </c>
      <c r="AD542" s="25">
        <v>1</v>
      </c>
      <c r="AE542" s="25">
        <v>0</v>
      </c>
      <c r="AF542" s="25">
        <v>2</v>
      </c>
      <c r="AG542" s="25">
        <v>0</v>
      </c>
      <c r="AH542" s="25">
        <v>3</v>
      </c>
      <c r="AI542" s="25" t="s">
        <v>414</v>
      </c>
      <c r="AJ542" s="57">
        <v>8</v>
      </c>
      <c r="AK542" s="57" t="str">
        <f t="shared" si="129"/>
        <v>More</v>
      </c>
      <c r="AL542" s="57" t="s">
        <v>104</v>
      </c>
      <c r="AM542" s="57" t="str">
        <f t="shared" si="130"/>
        <v>High</v>
      </c>
      <c r="AN542" s="62">
        <v>3</v>
      </c>
      <c r="AO542" s="62" t="str">
        <f t="shared" si="131"/>
        <v>More</v>
      </c>
      <c r="AP542" s="62">
        <v>765</v>
      </c>
      <c r="AQ542" s="62" t="str">
        <f t="shared" si="132"/>
        <v>no</v>
      </c>
      <c r="AR542" s="62" t="str">
        <f t="shared" si="133"/>
        <v>Above Average</v>
      </c>
      <c r="AS542" s="64">
        <v>1</v>
      </c>
      <c r="AT542" s="68">
        <v>85.690968443960827</v>
      </c>
      <c r="AU542" s="68" t="str">
        <f t="shared" si="134"/>
        <v>Above Average</v>
      </c>
      <c r="AV542" s="66">
        <v>315000</v>
      </c>
      <c r="AW542" s="66">
        <v>3676</v>
      </c>
      <c r="AX542" s="66" t="s">
        <v>311</v>
      </c>
    </row>
    <row r="543" spans="1:50" customFormat="1" x14ac:dyDescent="0.2">
      <c r="A543">
        <v>542</v>
      </c>
      <c r="B543" s="12" t="s">
        <v>90</v>
      </c>
      <c r="C543" s="12" t="s">
        <v>90</v>
      </c>
      <c r="D543" s="12" t="s">
        <v>91</v>
      </c>
      <c r="E543" s="22">
        <v>8</v>
      </c>
      <c r="F543" s="22" t="s">
        <v>411</v>
      </c>
      <c r="G543" s="22" t="s">
        <v>92</v>
      </c>
      <c r="H543" s="22" t="str">
        <f t="shared" si="121"/>
        <v>2Story</v>
      </c>
      <c r="I543" s="22">
        <f t="shared" si="120"/>
        <v>75.988545402704759</v>
      </c>
      <c r="J543" s="22" t="str">
        <f t="shared" si="122"/>
        <v>Above Average</v>
      </c>
      <c r="K543" s="22">
        <v>5</v>
      </c>
      <c r="L543" s="22" t="str">
        <f t="shared" si="123"/>
        <v>Low</v>
      </c>
      <c r="M543" s="22">
        <v>2000</v>
      </c>
      <c r="N543" s="22">
        <f t="shared" si="124"/>
        <v>0</v>
      </c>
      <c r="O543" s="22"/>
      <c r="P543" s="22">
        <v>2000</v>
      </c>
      <c r="Q543" s="22">
        <f t="shared" si="125"/>
        <v>0</v>
      </c>
      <c r="R543" s="23">
        <v>969</v>
      </c>
      <c r="S543" s="23" t="s">
        <v>311</v>
      </c>
      <c r="T543" s="23" t="s">
        <v>370</v>
      </c>
      <c r="U543" s="24">
        <v>997</v>
      </c>
      <c r="V543" s="24" t="str">
        <f t="shared" si="126"/>
        <v>no</v>
      </c>
      <c r="W543" s="24">
        <v>1288</v>
      </c>
      <c r="X543" s="24" t="str">
        <f t="shared" si="127"/>
        <v>no</v>
      </c>
      <c r="Y543" s="24" t="s">
        <v>412</v>
      </c>
      <c r="Z543" s="24">
        <f t="shared" si="128"/>
        <v>1</v>
      </c>
      <c r="AA543" s="24">
        <v>2285</v>
      </c>
      <c r="AB543" s="24" t="s">
        <v>311</v>
      </c>
      <c r="AC543" s="24" t="s">
        <v>369</v>
      </c>
      <c r="AD543" s="25">
        <v>0</v>
      </c>
      <c r="AE543" s="25">
        <v>0</v>
      </c>
      <c r="AF543" s="25">
        <v>2</v>
      </c>
      <c r="AG543" s="25">
        <v>1</v>
      </c>
      <c r="AH543" s="25">
        <v>3</v>
      </c>
      <c r="AI543" s="25" t="s">
        <v>414</v>
      </c>
      <c r="AJ543" s="57">
        <v>8</v>
      </c>
      <c r="AK543" s="57" t="str">
        <f t="shared" si="129"/>
        <v>More</v>
      </c>
      <c r="AL543" s="57" t="s">
        <v>97</v>
      </c>
      <c r="AM543" s="57" t="str">
        <f t="shared" si="130"/>
        <v>High</v>
      </c>
      <c r="AN543" s="62">
        <v>3</v>
      </c>
      <c r="AO543" s="62" t="str">
        <f t="shared" si="131"/>
        <v>More</v>
      </c>
      <c r="AP543" s="62">
        <v>648</v>
      </c>
      <c r="AQ543" s="62" t="str">
        <f t="shared" si="132"/>
        <v>no</v>
      </c>
      <c r="AR543" s="62" t="str">
        <f t="shared" si="133"/>
        <v>Above Average</v>
      </c>
      <c r="AS543" s="64">
        <v>1</v>
      </c>
      <c r="AT543" s="68">
        <v>76.213890596189302</v>
      </c>
      <c r="AU543" s="68" t="str">
        <f t="shared" si="134"/>
        <v>Above Average</v>
      </c>
      <c r="AV543" s="66">
        <v>248000</v>
      </c>
      <c r="AW543" s="66">
        <v>3254</v>
      </c>
      <c r="AX543" s="66" t="s">
        <v>311</v>
      </c>
    </row>
    <row r="544" spans="1:50" customFormat="1" x14ac:dyDescent="0.2">
      <c r="A544">
        <v>543</v>
      </c>
      <c r="B544" s="12" t="s">
        <v>202</v>
      </c>
      <c r="C544" s="12" t="s">
        <v>90</v>
      </c>
      <c r="D544" s="12" t="s">
        <v>91</v>
      </c>
      <c r="E544" s="22">
        <v>7</v>
      </c>
      <c r="F544" s="22" t="s">
        <v>411</v>
      </c>
      <c r="G544" s="22" t="s">
        <v>115</v>
      </c>
      <c r="H544" s="22" t="str">
        <f t="shared" si="121"/>
        <v>1Story</v>
      </c>
      <c r="I544" s="22">
        <f t="shared" si="120"/>
        <v>69.182127006168557</v>
      </c>
      <c r="J544" s="22" t="str">
        <f t="shared" si="122"/>
        <v>Below Average</v>
      </c>
      <c r="K544" s="22">
        <v>5</v>
      </c>
      <c r="L544" s="22" t="str">
        <f t="shared" si="123"/>
        <v>Low</v>
      </c>
      <c r="M544" s="22">
        <v>1998</v>
      </c>
      <c r="N544" s="22">
        <f t="shared" si="124"/>
        <v>0</v>
      </c>
      <c r="O544" s="22"/>
      <c r="P544" s="22">
        <v>1999</v>
      </c>
      <c r="Q544" s="22">
        <f t="shared" si="125"/>
        <v>0</v>
      </c>
      <c r="R544" s="23">
        <v>1650</v>
      </c>
      <c r="S544" s="23" t="s">
        <v>311</v>
      </c>
      <c r="T544" s="23" t="s">
        <v>369</v>
      </c>
      <c r="U544" s="24">
        <v>1680</v>
      </c>
      <c r="V544" s="24" t="str">
        <f t="shared" si="126"/>
        <v>no</v>
      </c>
      <c r="W544" s="24">
        <v>0</v>
      </c>
      <c r="X544" s="24" t="str">
        <f t="shared" si="127"/>
        <v>no</v>
      </c>
      <c r="Y544" s="24" t="s">
        <v>413</v>
      </c>
      <c r="Z544" s="24">
        <f t="shared" si="128"/>
        <v>0</v>
      </c>
      <c r="AA544" s="24">
        <v>1680</v>
      </c>
      <c r="AB544" s="24" t="s">
        <v>311</v>
      </c>
      <c r="AC544" s="24" t="s">
        <v>369</v>
      </c>
      <c r="AD544" s="25">
        <v>1</v>
      </c>
      <c r="AE544" s="25">
        <v>0</v>
      </c>
      <c r="AF544" s="25">
        <v>2</v>
      </c>
      <c r="AG544" s="25">
        <v>0</v>
      </c>
      <c r="AH544" s="25">
        <v>3</v>
      </c>
      <c r="AI544" s="25" t="s">
        <v>414</v>
      </c>
      <c r="AJ544" s="57">
        <v>7</v>
      </c>
      <c r="AK544" s="57" t="str">
        <f t="shared" si="129"/>
        <v>More</v>
      </c>
      <c r="AL544" s="57" t="s">
        <v>97</v>
      </c>
      <c r="AM544" s="57" t="str">
        <f t="shared" si="130"/>
        <v>High</v>
      </c>
      <c r="AN544" s="62">
        <v>2</v>
      </c>
      <c r="AO544" s="62" t="str">
        <f t="shared" si="131"/>
        <v>More</v>
      </c>
      <c r="AP544" s="62">
        <v>583</v>
      </c>
      <c r="AQ544" s="62" t="str">
        <f t="shared" si="132"/>
        <v>no</v>
      </c>
      <c r="AR544" s="62" t="str">
        <f t="shared" si="133"/>
        <v>Above Average</v>
      </c>
      <c r="AS544" s="64">
        <v>1</v>
      </c>
      <c r="AT544" s="68">
        <v>64.039039039039039</v>
      </c>
      <c r="AU544" s="68" t="str">
        <f t="shared" si="134"/>
        <v>Below Average</v>
      </c>
      <c r="AV544" s="66">
        <v>213250</v>
      </c>
      <c r="AW544" s="66">
        <v>3330</v>
      </c>
      <c r="AX544" s="66" t="s">
        <v>311</v>
      </c>
    </row>
    <row r="545" spans="1:50" customFormat="1" x14ac:dyDescent="0.2">
      <c r="A545">
        <v>544</v>
      </c>
      <c r="B545" s="12" t="s">
        <v>90</v>
      </c>
      <c r="C545" s="12" t="s">
        <v>90</v>
      </c>
      <c r="D545" s="12" t="s">
        <v>179</v>
      </c>
      <c r="E545" s="22">
        <v>7</v>
      </c>
      <c r="F545" s="22" t="s">
        <v>411</v>
      </c>
      <c r="G545" s="22" t="s">
        <v>191</v>
      </c>
      <c r="H545" s="22" t="str">
        <f t="shared" si="121"/>
        <v xml:space="preserve"> </v>
      </c>
      <c r="I545" s="22">
        <f t="shared" si="120"/>
        <v>77.818957638420983</v>
      </c>
      <c r="J545" s="22" t="str">
        <f t="shared" si="122"/>
        <v>Above Average</v>
      </c>
      <c r="K545" s="22">
        <v>5</v>
      </c>
      <c r="L545" s="22" t="str">
        <f t="shared" si="123"/>
        <v>Low</v>
      </c>
      <c r="M545" s="22">
        <v>1998</v>
      </c>
      <c r="N545" s="22">
        <f t="shared" si="124"/>
        <v>0</v>
      </c>
      <c r="O545" s="22"/>
      <c r="P545" s="22">
        <v>1998</v>
      </c>
      <c r="Q545" s="22">
        <f t="shared" si="125"/>
        <v>0</v>
      </c>
      <c r="R545" s="23">
        <v>723</v>
      </c>
      <c r="S545" s="23" t="s">
        <v>311</v>
      </c>
      <c r="T545" s="23" t="s">
        <v>370</v>
      </c>
      <c r="U545" s="24">
        <v>767</v>
      </c>
      <c r="V545" s="24" t="str">
        <f t="shared" si="126"/>
        <v>no</v>
      </c>
      <c r="W545" s="24">
        <v>0</v>
      </c>
      <c r="X545" s="24" t="str">
        <f t="shared" si="127"/>
        <v>no</v>
      </c>
      <c r="Y545" s="24" t="s">
        <v>413</v>
      </c>
      <c r="Z545" s="24">
        <f t="shared" si="128"/>
        <v>0</v>
      </c>
      <c r="AA545" s="24">
        <v>767</v>
      </c>
      <c r="AB545" s="24" t="s">
        <v>311</v>
      </c>
      <c r="AC545" s="24" t="s">
        <v>370</v>
      </c>
      <c r="AD545" s="25">
        <v>1</v>
      </c>
      <c r="AE545" s="25">
        <v>0</v>
      </c>
      <c r="AF545" s="25">
        <v>1</v>
      </c>
      <c r="AG545" s="25">
        <v>0</v>
      </c>
      <c r="AH545" s="25">
        <v>2</v>
      </c>
      <c r="AI545" s="25" t="s">
        <v>415</v>
      </c>
      <c r="AJ545" s="57">
        <v>4</v>
      </c>
      <c r="AK545" s="57" t="str">
        <f t="shared" si="129"/>
        <v>Less</v>
      </c>
      <c r="AL545" s="57" t="s">
        <v>98</v>
      </c>
      <c r="AM545" s="57" t="str">
        <f t="shared" si="130"/>
        <v>Low</v>
      </c>
      <c r="AN545" s="62">
        <v>1</v>
      </c>
      <c r="AO545" s="62" t="str">
        <f t="shared" si="131"/>
        <v>Less</v>
      </c>
      <c r="AP545" s="62">
        <v>367</v>
      </c>
      <c r="AQ545" s="62" t="str">
        <f t="shared" si="132"/>
        <v>no</v>
      </c>
      <c r="AR545" s="62" t="str">
        <f t="shared" si="133"/>
        <v>Below Average</v>
      </c>
      <c r="AS545" s="64">
        <v>0</v>
      </c>
      <c r="AT545" s="68">
        <v>89.261744966442947</v>
      </c>
      <c r="AU545" s="68" t="str">
        <f t="shared" si="134"/>
        <v>Above Average</v>
      </c>
      <c r="AV545" s="66">
        <v>133000</v>
      </c>
      <c r="AW545" s="66">
        <v>1490</v>
      </c>
      <c r="AX545" s="66" t="s">
        <v>311</v>
      </c>
    </row>
    <row r="546" spans="1:50" customFormat="1" x14ac:dyDescent="0.2">
      <c r="A546">
        <v>545</v>
      </c>
      <c r="B546" s="12" t="s">
        <v>90</v>
      </c>
      <c r="C546" s="12" t="s">
        <v>90</v>
      </c>
      <c r="D546" s="12" t="s">
        <v>91</v>
      </c>
      <c r="E546" s="22">
        <v>7</v>
      </c>
      <c r="F546" s="22" t="s">
        <v>411</v>
      </c>
      <c r="G546" s="22" t="s">
        <v>92</v>
      </c>
      <c r="H546" s="22" t="str">
        <f t="shared" si="121"/>
        <v>2Story</v>
      </c>
      <c r="I546" s="22">
        <f t="shared" si="120"/>
        <v>75.988545402704759</v>
      </c>
      <c r="J546" s="22" t="str">
        <f t="shared" si="122"/>
        <v>Above Average</v>
      </c>
      <c r="K546" s="22">
        <v>5</v>
      </c>
      <c r="L546" s="22" t="str">
        <f t="shared" si="123"/>
        <v>Low</v>
      </c>
      <c r="M546" s="22">
        <v>2006</v>
      </c>
      <c r="N546" s="22">
        <f t="shared" si="124"/>
        <v>0</v>
      </c>
      <c r="O546" s="22"/>
      <c r="P546" s="22">
        <v>2006</v>
      </c>
      <c r="Q546" s="22">
        <f t="shared" si="125"/>
        <v>0</v>
      </c>
      <c r="R546" s="23">
        <v>654</v>
      </c>
      <c r="S546" s="23" t="s">
        <v>311</v>
      </c>
      <c r="T546" s="23" t="s">
        <v>370</v>
      </c>
      <c r="U546" s="24">
        <v>664</v>
      </c>
      <c r="V546" s="24" t="str">
        <f t="shared" si="126"/>
        <v>no</v>
      </c>
      <c r="W546" s="24">
        <v>832</v>
      </c>
      <c r="X546" s="24" t="str">
        <f t="shared" si="127"/>
        <v>no</v>
      </c>
      <c r="Y546" s="24" t="s">
        <v>412</v>
      </c>
      <c r="Z546" s="24">
        <f t="shared" si="128"/>
        <v>0</v>
      </c>
      <c r="AA546" s="24">
        <v>1496</v>
      </c>
      <c r="AB546" s="24" t="s">
        <v>311</v>
      </c>
      <c r="AC546" s="24" t="s">
        <v>370</v>
      </c>
      <c r="AD546" s="25">
        <v>1</v>
      </c>
      <c r="AE546" s="25">
        <v>0</v>
      </c>
      <c r="AF546" s="25">
        <v>2</v>
      </c>
      <c r="AG546" s="25">
        <v>1</v>
      </c>
      <c r="AH546" s="25">
        <v>4</v>
      </c>
      <c r="AI546" s="25" t="s">
        <v>414</v>
      </c>
      <c r="AJ546" s="57">
        <v>7</v>
      </c>
      <c r="AK546" s="57" t="str">
        <f t="shared" si="129"/>
        <v>More</v>
      </c>
      <c r="AL546" s="57" t="s">
        <v>97</v>
      </c>
      <c r="AM546" s="57" t="str">
        <f t="shared" si="130"/>
        <v>High</v>
      </c>
      <c r="AN546" s="62">
        <v>2</v>
      </c>
      <c r="AO546" s="62" t="str">
        <f t="shared" si="131"/>
        <v>More</v>
      </c>
      <c r="AP546" s="62">
        <v>426</v>
      </c>
      <c r="AQ546" s="62" t="str">
        <f t="shared" si="132"/>
        <v>no</v>
      </c>
      <c r="AR546" s="62" t="str">
        <f t="shared" si="133"/>
        <v>Below Average</v>
      </c>
      <c r="AS546" s="64">
        <v>1</v>
      </c>
      <c r="AT546" s="68">
        <v>83.56511627906977</v>
      </c>
      <c r="AU546" s="68" t="str">
        <f t="shared" si="134"/>
        <v>Above Average</v>
      </c>
      <c r="AV546" s="66">
        <v>179665</v>
      </c>
      <c r="AW546" s="66">
        <v>2150</v>
      </c>
      <c r="AX546" s="66" t="s">
        <v>311</v>
      </c>
    </row>
    <row r="547" spans="1:50" customFormat="1" x14ac:dyDescent="0.2">
      <c r="A547">
        <v>546</v>
      </c>
      <c r="B547" s="12" t="s">
        <v>90</v>
      </c>
      <c r="C547" s="12" t="s">
        <v>90</v>
      </c>
      <c r="D547" s="12" t="s">
        <v>91</v>
      </c>
      <c r="E547" s="22">
        <v>7</v>
      </c>
      <c r="F547" s="22" t="s">
        <v>411</v>
      </c>
      <c r="G547" s="22" t="s">
        <v>132</v>
      </c>
      <c r="H547" s="22" t="str">
        <f t="shared" si="121"/>
        <v>1Story</v>
      </c>
      <c r="I547" s="22">
        <f t="shared" si="120"/>
        <v>59.315963337771507</v>
      </c>
      <c r="J547" s="22" t="str">
        <f t="shared" si="122"/>
        <v>Below Average</v>
      </c>
      <c r="K547" s="22">
        <v>5</v>
      </c>
      <c r="L547" s="22" t="str">
        <f t="shared" si="123"/>
        <v>Low</v>
      </c>
      <c r="M547" s="22">
        <v>1988</v>
      </c>
      <c r="N547" s="22">
        <f t="shared" si="124"/>
        <v>0</v>
      </c>
      <c r="O547" s="22"/>
      <c r="P547" s="22">
        <v>1988</v>
      </c>
      <c r="Q547" s="22">
        <f t="shared" si="125"/>
        <v>0</v>
      </c>
      <c r="R547" s="23">
        <v>1204</v>
      </c>
      <c r="S547" s="23" t="s">
        <v>311</v>
      </c>
      <c r="T547" s="23" t="s">
        <v>369</v>
      </c>
      <c r="U547" s="24">
        <v>1377</v>
      </c>
      <c r="V547" s="24" t="str">
        <f t="shared" si="126"/>
        <v>no</v>
      </c>
      <c r="W547" s="24">
        <v>806</v>
      </c>
      <c r="X547" s="24" t="str">
        <f t="shared" si="127"/>
        <v>no</v>
      </c>
      <c r="Y547" s="24" t="s">
        <v>412</v>
      </c>
      <c r="Z547" s="24">
        <f t="shared" si="128"/>
        <v>0</v>
      </c>
      <c r="AA547" s="24">
        <v>2183</v>
      </c>
      <c r="AB547" s="24" t="s">
        <v>311</v>
      </c>
      <c r="AC547" s="24" t="s">
        <v>369</v>
      </c>
      <c r="AD547" s="25">
        <v>0</v>
      </c>
      <c r="AE547" s="25">
        <v>0</v>
      </c>
      <c r="AF547" s="25">
        <v>2</v>
      </c>
      <c r="AG547" s="25">
        <v>1</v>
      </c>
      <c r="AH547" s="25">
        <v>3</v>
      </c>
      <c r="AI547" s="25" t="s">
        <v>414</v>
      </c>
      <c r="AJ547" s="57">
        <v>9</v>
      </c>
      <c r="AK547" s="57" t="str">
        <f t="shared" si="129"/>
        <v>More</v>
      </c>
      <c r="AL547" s="57" t="s">
        <v>97</v>
      </c>
      <c r="AM547" s="57" t="str">
        <f t="shared" si="130"/>
        <v>High</v>
      </c>
      <c r="AN547" s="62">
        <v>3</v>
      </c>
      <c r="AO547" s="62" t="str">
        <f t="shared" si="131"/>
        <v>More</v>
      </c>
      <c r="AP547" s="62">
        <v>786</v>
      </c>
      <c r="AQ547" s="62" t="str">
        <f t="shared" si="132"/>
        <v>no</v>
      </c>
      <c r="AR547" s="62" t="str">
        <f t="shared" si="133"/>
        <v>Above Average</v>
      </c>
      <c r="AS547" s="64">
        <v>0</v>
      </c>
      <c r="AT547" s="68">
        <v>67.611455565397108</v>
      </c>
      <c r="AU547" s="68" t="str">
        <f t="shared" si="134"/>
        <v>Below Average</v>
      </c>
      <c r="AV547" s="66">
        <v>229000</v>
      </c>
      <c r="AW547" s="66">
        <v>3387</v>
      </c>
      <c r="AX547" s="66" t="s">
        <v>311</v>
      </c>
    </row>
    <row r="548" spans="1:50" customFormat="1" x14ac:dyDescent="0.2">
      <c r="A548">
        <v>547</v>
      </c>
      <c r="B548" s="12" t="s">
        <v>90</v>
      </c>
      <c r="C548" s="12" t="s">
        <v>90</v>
      </c>
      <c r="D548" s="12" t="s">
        <v>91</v>
      </c>
      <c r="E548" s="22">
        <v>6</v>
      </c>
      <c r="F548" s="22" t="s">
        <v>195</v>
      </c>
      <c r="G548" s="22" t="s">
        <v>132</v>
      </c>
      <c r="H548" s="22" t="str">
        <f t="shared" si="121"/>
        <v>1Story</v>
      </c>
      <c r="I548" s="22">
        <f t="shared" si="120"/>
        <v>59.315963337771507</v>
      </c>
      <c r="J548" s="22" t="str">
        <f t="shared" si="122"/>
        <v>Below Average</v>
      </c>
      <c r="K548" s="22">
        <v>7</v>
      </c>
      <c r="L548" s="22" t="str">
        <f t="shared" si="123"/>
        <v>High</v>
      </c>
      <c r="M548" s="22">
        <v>1923</v>
      </c>
      <c r="N548" s="22">
        <f t="shared" si="124"/>
        <v>1</v>
      </c>
      <c r="O548" s="22"/>
      <c r="P548" s="22">
        <v>1950</v>
      </c>
      <c r="Q548" s="22">
        <f t="shared" si="125"/>
        <v>1</v>
      </c>
      <c r="R548" s="23">
        <v>1065</v>
      </c>
      <c r="S548" s="23" t="s">
        <v>311</v>
      </c>
      <c r="T548" s="23" t="s">
        <v>369</v>
      </c>
      <c r="U548" s="24">
        <v>915</v>
      </c>
      <c r="V548" s="24" t="str">
        <f t="shared" si="126"/>
        <v>no</v>
      </c>
      <c r="W548" s="24">
        <v>720</v>
      </c>
      <c r="X548" s="24" t="str">
        <f t="shared" si="127"/>
        <v>no</v>
      </c>
      <c r="Y548" s="24" t="s">
        <v>412</v>
      </c>
      <c r="Z548" s="24">
        <f t="shared" si="128"/>
        <v>1</v>
      </c>
      <c r="AA548" s="24">
        <v>1635</v>
      </c>
      <c r="AB548" s="24" t="s">
        <v>311</v>
      </c>
      <c r="AC548" s="24" t="s">
        <v>369</v>
      </c>
      <c r="AD548" s="25">
        <v>0</v>
      </c>
      <c r="AE548" s="25">
        <v>0</v>
      </c>
      <c r="AF548" s="25">
        <v>1</v>
      </c>
      <c r="AG548" s="25">
        <v>1</v>
      </c>
      <c r="AH548" s="25">
        <v>2</v>
      </c>
      <c r="AI548" s="25" t="s">
        <v>415</v>
      </c>
      <c r="AJ548" s="57">
        <v>6</v>
      </c>
      <c r="AK548" s="57" t="str">
        <f t="shared" si="129"/>
        <v>More</v>
      </c>
      <c r="AL548" s="57" t="s">
        <v>98</v>
      </c>
      <c r="AM548" s="57" t="str">
        <f t="shared" si="130"/>
        <v>Low</v>
      </c>
      <c r="AN548" s="62">
        <v>2</v>
      </c>
      <c r="AO548" s="62" t="str">
        <f t="shared" si="131"/>
        <v>More</v>
      </c>
      <c r="AP548" s="62">
        <v>440</v>
      </c>
      <c r="AQ548" s="62" t="str">
        <f t="shared" si="132"/>
        <v>no</v>
      </c>
      <c r="AR548" s="62" t="str">
        <f t="shared" si="133"/>
        <v>Below Average</v>
      </c>
      <c r="AS548" s="64">
        <v>1</v>
      </c>
      <c r="AT548" s="68">
        <v>77.777777777777771</v>
      </c>
      <c r="AU548" s="68" t="str">
        <f t="shared" si="134"/>
        <v>Above Average</v>
      </c>
      <c r="AV548" s="66">
        <v>210000</v>
      </c>
      <c r="AW548" s="66">
        <v>2700</v>
      </c>
      <c r="AX548" s="66" t="s">
        <v>311</v>
      </c>
    </row>
    <row r="549" spans="1:50" customFormat="1" x14ac:dyDescent="0.2">
      <c r="A549">
        <v>548</v>
      </c>
      <c r="B549" s="12" t="s">
        <v>90</v>
      </c>
      <c r="C549" s="12" t="s">
        <v>90</v>
      </c>
      <c r="D549" s="12" t="s">
        <v>91</v>
      </c>
      <c r="E549" s="22">
        <v>5</v>
      </c>
      <c r="F549" s="22" t="s">
        <v>195</v>
      </c>
      <c r="G549" s="22" t="s">
        <v>191</v>
      </c>
      <c r="H549" s="22" t="str">
        <f t="shared" si="121"/>
        <v xml:space="preserve"> </v>
      </c>
      <c r="I549" s="22">
        <f t="shared" si="120"/>
        <v>77.818957638420983</v>
      </c>
      <c r="J549" s="22" t="str">
        <f t="shared" si="122"/>
        <v>Above Average</v>
      </c>
      <c r="K549" s="22">
        <v>7</v>
      </c>
      <c r="L549" s="22" t="str">
        <f t="shared" si="123"/>
        <v>High</v>
      </c>
      <c r="M549" s="22">
        <v>1970</v>
      </c>
      <c r="N549" s="22">
        <f t="shared" si="124"/>
        <v>0</v>
      </c>
      <c r="O549" s="22"/>
      <c r="P549" s="22">
        <v>1970</v>
      </c>
      <c r="Q549" s="22">
        <f t="shared" si="125"/>
        <v>0</v>
      </c>
      <c r="R549" s="23">
        <v>768</v>
      </c>
      <c r="S549" s="23" t="s">
        <v>311</v>
      </c>
      <c r="T549" s="23" t="s">
        <v>370</v>
      </c>
      <c r="U549" s="24">
        <v>768</v>
      </c>
      <c r="V549" s="24" t="str">
        <f t="shared" si="126"/>
        <v>no</v>
      </c>
      <c r="W549" s="24">
        <v>0</v>
      </c>
      <c r="X549" s="24" t="str">
        <f t="shared" si="127"/>
        <v>no</v>
      </c>
      <c r="Y549" s="24" t="s">
        <v>413</v>
      </c>
      <c r="Z549" s="24">
        <f t="shared" si="128"/>
        <v>0</v>
      </c>
      <c r="AA549" s="24">
        <v>768</v>
      </c>
      <c r="AB549" s="24" t="s">
        <v>311</v>
      </c>
      <c r="AC549" s="24" t="s">
        <v>370</v>
      </c>
      <c r="AD549" s="25">
        <v>1</v>
      </c>
      <c r="AE549" s="25">
        <v>0</v>
      </c>
      <c r="AF549" s="25">
        <v>1</v>
      </c>
      <c r="AG549" s="25">
        <v>0</v>
      </c>
      <c r="AH549" s="25">
        <v>2</v>
      </c>
      <c r="AI549" s="25" t="s">
        <v>415</v>
      </c>
      <c r="AJ549" s="57">
        <v>5</v>
      </c>
      <c r="AK549" s="57" t="str">
        <f t="shared" si="129"/>
        <v>Less</v>
      </c>
      <c r="AL549" s="57" t="s">
        <v>98</v>
      </c>
      <c r="AM549" s="57" t="str">
        <f t="shared" si="130"/>
        <v>Low</v>
      </c>
      <c r="AN549" s="62">
        <v>2</v>
      </c>
      <c r="AO549" s="62" t="str">
        <f t="shared" si="131"/>
        <v>More</v>
      </c>
      <c r="AP549" s="62">
        <v>624</v>
      </c>
      <c r="AQ549" s="62" t="str">
        <f t="shared" si="132"/>
        <v>no</v>
      </c>
      <c r="AR549" s="62" t="str">
        <f t="shared" si="133"/>
        <v>Above Average</v>
      </c>
      <c r="AS549" s="64">
        <v>0</v>
      </c>
      <c r="AT549" s="68">
        <v>84.309895833333329</v>
      </c>
      <c r="AU549" s="68" t="str">
        <f t="shared" si="134"/>
        <v>Above Average</v>
      </c>
      <c r="AV549" s="66">
        <v>129500</v>
      </c>
      <c r="AW549" s="66">
        <v>1536</v>
      </c>
      <c r="AX549" s="66" t="s">
        <v>311</v>
      </c>
    </row>
    <row r="550" spans="1:50" customFormat="1" x14ac:dyDescent="0.2">
      <c r="A550">
        <v>549</v>
      </c>
      <c r="B550" s="12" t="s">
        <v>114</v>
      </c>
      <c r="C550" s="12" t="s">
        <v>182</v>
      </c>
      <c r="D550" s="12" t="s">
        <v>91</v>
      </c>
      <c r="E550" s="22">
        <v>5</v>
      </c>
      <c r="F550" s="22" t="s">
        <v>195</v>
      </c>
      <c r="G550" s="22" t="s">
        <v>115</v>
      </c>
      <c r="H550" s="22" t="str">
        <f t="shared" si="121"/>
        <v>1Story</v>
      </c>
      <c r="I550" s="22">
        <f t="shared" si="120"/>
        <v>69.182127006168557</v>
      </c>
      <c r="J550" s="22" t="str">
        <f t="shared" si="122"/>
        <v>Below Average</v>
      </c>
      <c r="K550" s="22">
        <v>7</v>
      </c>
      <c r="L550" s="22" t="str">
        <f t="shared" si="123"/>
        <v>High</v>
      </c>
      <c r="M550" s="22">
        <v>1955</v>
      </c>
      <c r="N550" s="22">
        <f t="shared" si="124"/>
        <v>0</v>
      </c>
      <c r="O550" s="22"/>
      <c r="P550" s="22">
        <v>1995</v>
      </c>
      <c r="Q550" s="22">
        <f t="shared" si="125"/>
        <v>0</v>
      </c>
      <c r="R550" s="23">
        <v>825</v>
      </c>
      <c r="S550" s="23" t="s">
        <v>311</v>
      </c>
      <c r="T550" s="23" t="s">
        <v>370</v>
      </c>
      <c r="U550" s="24">
        <v>825</v>
      </c>
      <c r="V550" s="24" t="str">
        <f t="shared" si="126"/>
        <v>no</v>
      </c>
      <c r="W550" s="24">
        <v>0</v>
      </c>
      <c r="X550" s="24" t="str">
        <f t="shared" si="127"/>
        <v>no</v>
      </c>
      <c r="Y550" s="24" t="s">
        <v>413</v>
      </c>
      <c r="Z550" s="24">
        <f t="shared" si="128"/>
        <v>0</v>
      </c>
      <c r="AA550" s="24">
        <v>825</v>
      </c>
      <c r="AB550" s="24" t="s">
        <v>311</v>
      </c>
      <c r="AC550" s="24" t="s">
        <v>370</v>
      </c>
      <c r="AD550" s="25">
        <v>1</v>
      </c>
      <c r="AE550" s="25">
        <v>0</v>
      </c>
      <c r="AF550" s="25">
        <v>1</v>
      </c>
      <c r="AG550" s="25">
        <v>0</v>
      </c>
      <c r="AH550" s="25">
        <v>2</v>
      </c>
      <c r="AI550" s="25" t="s">
        <v>415</v>
      </c>
      <c r="AJ550" s="57">
        <v>4</v>
      </c>
      <c r="AK550" s="57" t="str">
        <f t="shared" si="129"/>
        <v>Less</v>
      </c>
      <c r="AL550" s="57" t="s">
        <v>98</v>
      </c>
      <c r="AM550" s="57" t="str">
        <f t="shared" si="130"/>
        <v>Low</v>
      </c>
      <c r="AN550" s="62">
        <v>2</v>
      </c>
      <c r="AO550" s="62" t="str">
        <f t="shared" si="131"/>
        <v>More</v>
      </c>
      <c r="AP550" s="62">
        <v>720</v>
      </c>
      <c r="AQ550" s="62" t="str">
        <f t="shared" si="132"/>
        <v>no</v>
      </c>
      <c r="AR550" s="62" t="str">
        <f t="shared" si="133"/>
        <v>Above Average</v>
      </c>
      <c r="AS550" s="64">
        <v>0</v>
      </c>
      <c r="AT550" s="68">
        <v>75.757575757575751</v>
      </c>
      <c r="AU550" s="68" t="str">
        <f t="shared" si="134"/>
        <v>Above Average</v>
      </c>
      <c r="AV550" s="66">
        <v>125000</v>
      </c>
      <c r="AW550" s="66">
        <v>1650</v>
      </c>
      <c r="AX550" s="66" t="s">
        <v>311</v>
      </c>
    </row>
    <row r="551" spans="1:50" customFormat="1" x14ac:dyDescent="0.2">
      <c r="A551">
        <v>550</v>
      </c>
      <c r="B551" s="12" t="s">
        <v>90</v>
      </c>
      <c r="C551" s="12" t="s">
        <v>90</v>
      </c>
      <c r="D551" s="12" t="s">
        <v>91</v>
      </c>
      <c r="E551" s="22">
        <v>7</v>
      </c>
      <c r="F551" s="22" t="s">
        <v>411</v>
      </c>
      <c r="G551" s="22" t="s">
        <v>92</v>
      </c>
      <c r="H551" s="22" t="str">
        <f t="shared" si="121"/>
        <v>2Story</v>
      </c>
      <c r="I551" s="22">
        <f t="shared" si="120"/>
        <v>75.988545402704759</v>
      </c>
      <c r="J551" s="22" t="str">
        <f t="shared" si="122"/>
        <v>Above Average</v>
      </c>
      <c r="K551" s="22">
        <v>5</v>
      </c>
      <c r="L551" s="22" t="str">
        <f t="shared" si="123"/>
        <v>Low</v>
      </c>
      <c r="M551" s="22">
        <v>2003</v>
      </c>
      <c r="N551" s="22">
        <f t="shared" si="124"/>
        <v>0</v>
      </c>
      <c r="O551" s="22"/>
      <c r="P551" s="22">
        <v>2004</v>
      </c>
      <c r="Q551" s="22">
        <f t="shared" si="125"/>
        <v>0</v>
      </c>
      <c r="R551" s="23">
        <v>912</v>
      </c>
      <c r="S551" s="23" t="s">
        <v>311</v>
      </c>
      <c r="T551" s="23" t="s">
        <v>370</v>
      </c>
      <c r="U551" s="24">
        <v>912</v>
      </c>
      <c r="V551" s="24" t="str">
        <f t="shared" si="126"/>
        <v>no</v>
      </c>
      <c r="W551" s="24">
        <v>1182</v>
      </c>
      <c r="X551" s="24" t="str">
        <f t="shared" si="127"/>
        <v>no</v>
      </c>
      <c r="Y551" s="24" t="s">
        <v>412</v>
      </c>
      <c r="Z551" s="24">
        <f t="shared" si="128"/>
        <v>1</v>
      </c>
      <c r="AA551" s="24">
        <v>2094</v>
      </c>
      <c r="AB551" s="24" t="s">
        <v>311</v>
      </c>
      <c r="AC551" s="24" t="s">
        <v>369</v>
      </c>
      <c r="AD551" s="25">
        <v>0</v>
      </c>
      <c r="AE551" s="25">
        <v>0</v>
      </c>
      <c r="AF551" s="25">
        <v>2</v>
      </c>
      <c r="AG551" s="25">
        <v>1</v>
      </c>
      <c r="AH551" s="25">
        <v>3</v>
      </c>
      <c r="AI551" s="25" t="s">
        <v>414</v>
      </c>
      <c r="AJ551" s="57">
        <v>8</v>
      </c>
      <c r="AK551" s="57" t="str">
        <f t="shared" si="129"/>
        <v>More</v>
      </c>
      <c r="AL551" s="57" t="s">
        <v>97</v>
      </c>
      <c r="AM551" s="57" t="str">
        <f t="shared" si="130"/>
        <v>High</v>
      </c>
      <c r="AN551" s="62">
        <v>2</v>
      </c>
      <c r="AO551" s="62" t="str">
        <f t="shared" si="131"/>
        <v>More</v>
      </c>
      <c r="AP551" s="62">
        <v>615</v>
      </c>
      <c r="AQ551" s="62" t="str">
        <f t="shared" si="132"/>
        <v>no</v>
      </c>
      <c r="AR551" s="62" t="str">
        <f t="shared" si="133"/>
        <v>Above Average</v>
      </c>
      <c r="AS551" s="64">
        <v>1</v>
      </c>
      <c r="AT551" s="68">
        <v>87.491683300066541</v>
      </c>
      <c r="AU551" s="68" t="str">
        <f t="shared" si="134"/>
        <v>Above Average</v>
      </c>
      <c r="AV551" s="66">
        <v>263000</v>
      </c>
      <c r="AW551" s="66">
        <v>3006</v>
      </c>
      <c r="AX551" s="66" t="s">
        <v>311</v>
      </c>
    </row>
    <row r="552" spans="1:50" customFormat="1" x14ac:dyDescent="0.2">
      <c r="A552">
        <v>551</v>
      </c>
      <c r="B552" s="12" t="s">
        <v>90</v>
      </c>
      <c r="C552" s="12" t="s">
        <v>90</v>
      </c>
      <c r="D552" s="12" t="s">
        <v>179</v>
      </c>
      <c r="E552" s="22">
        <v>6</v>
      </c>
      <c r="F552" s="22" t="s">
        <v>195</v>
      </c>
      <c r="G552" s="22" t="s">
        <v>115</v>
      </c>
      <c r="H552" s="22" t="str">
        <f t="shared" si="121"/>
        <v>1Story</v>
      </c>
      <c r="I552" s="22">
        <f t="shared" si="120"/>
        <v>69.182127006168557</v>
      </c>
      <c r="J552" s="22" t="str">
        <f t="shared" si="122"/>
        <v>Below Average</v>
      </c>
      <c r="K552" s="22">
        <v>6</v>
      </c>
      <c r="L552" s="22" t="str">
        <f t="shared" si="123"/>
        <v>High</v>
      </c>
      <c r="M552" s="22">
        <v>1977</v>
      </c>
      <c r="N552" s="22">
        <f t="shared" si="124"/>
        <v>0</v>
      </c>
      <c r="O552" s="22"/>
      <c r="P552" s="22">
        <v>1977</v>
      </c>
      <c r="Q552" s="22">
        <f t="shared" si="125"/>
        <v>0</v>
      </c>
      <c r="R552" s="23">
        <v>1069</v>
      </c>
      <c r="S552" s="23" t="s">
        <v>311</v>
      </c>
      <c r="T552" s="23" t="s">
        <v>369</v>
      </c>
      <c r="U552" s="24">
        <v>1069</v>
      </c>
      <c r="V552" s="24" t="str">
        <f t="shared" si="126"/>
        <v>no</v>
      </c>
      <c r="W552" s="24">
        <v>0</v>
      </c>
      <c r="X552" s="24" t="str">
        <f t="shared" si="127"/>
        <v>no</v>
      </c>
      <c r="Y552" s="24" t="s">
        <v>413</v>
      </c>
      <c r="Z552" s="24">
        <f t="shared" si="128"/>
        <v>1</v>
      </c>
      <c r="AA552" s="24">
        <v>1069</v>
      </c>
      <c r="AB552" s="24" t="s">
        <v>311</v>
      </c>
      <c r="AC552" s="24" t="s">
        <v>370</v>
      </c>
      <c r="AD552" s="25">
        <v>0</v>
      </c>
      <c r="AE552" s="25">
        <v>0</v>
      </c>
      <c r="AF552" s="25">
        <v>2</v>
      </c>
      <c r="AG552" s="25">
        <v>0</v>
      </c>
      <c r="AH552" s="25">
        <v>2</v>
      </c>
      <c r="AI552" s="25" t="s">
        <v>415</v>
      </c>
      <c r="AJ552" s="57">
        <v>4</v>
      </c>
      <c r="AK552" s="57" t="str">
        <f t="shared" si="129"/>
        <v>Less</v>
      </c>
      <c r="AL552" s="57" t="s">
        <v>98</v>
      </c>
      <c r="AM552" s="57" t="str">
        <f t="shared" si="130"/>
        <v>Low</v>
      </c>
      <c r="AN552" s="62">
        <v>2</v>
      </c>
      <c r="AO552" s="62" t="str">
        <f t="shared" si="131"/>
        <v>More</v>
      </c>
      <c r="AP552" s="62">
        <v>440</v>
      </c>
      <c r="AQ552" s="62" t="str">
        <f t="shared" si="132"/>
        <v>no</v>
      </c>
      <c r="AR552" s="62" t="str">
        <f t="shared" si="133"/>
        <v>Below Average</v>
      </c>
      <c r="AS552" s="64">
        <v>0</v>
      </c>
      <c r="AT552" s="68">
        <v>65.481758652946681</v>
      </c>
      <c r="AU552" s="68" t="str">
        <f t="shared" si="134"/>
        <v>Below Average</v>
      </c>
      <c r="AV552" s="66">
        <v>140000</v>
      </c>
      <c r="AW552" s="66">
        <v>2138</v>
      </c>
      <c r="AX552" s="66" t="s">
        <v>311</v>
      </c>
    </row>
    <row r="553" spans="1:50" customFormat="1" x14ac:dyDescent="0.2">
      <c r="A553">
        <v>552</v>
      </c>
      <c r="B553" s="12" t="s">
        <v>90</v>
      </c>
      <c r="C553" s="12" t="s">
        <v>90</v>
      </c>
      <c r="D553" s="12" t="s">
        <v>91</v>
      </c>
      <c r="E553" s="22">
        <v>5</v>
      </c>
      <c r="F553" s="22" t="s">
        <v>195</v>
      </c>
      <c r="G553" s="22" t="s">
        <v>115</v>
      </c>
      <c r="H553" s="22" t="str">
        <f t="shared" si="121"/>
        <v>1Story</v>
      </c>
      <c r="I553" s="22">
        <f t="shared" si="120"/>
        <v>69.182127006168557</v>
      </c>
      <c r="J553" s="22" t="str">
        <f t="shared" si="122"/>
        <v>Below Average</v>
      </c>
      <c r="K553" s="22">
        <v>6</v>
      </c>
      <c r="L553" s="22" t="str">
        <f t="shared" si="123"/>
        <v>High</v>
      </c>
      <c r="M553" s="22">
        <v>1957</v>
      </c>
      <c r="N553" s="22">
        <f t="shared" si="124"/>
        <v>0</v>
      </c>
      <c r="O553" s="22"/>
      <c r="P553" s="22">
        <v>1957</v>
      </c>
      <c r="Q553" s="22">
        <f t="shared" si="125"/>
        <v>1</v>
      </c>
      <c r="R553" s="23">
        <v>928</v>
      </c>
      <c r="S553" s="23" t="s">
        <v>311</v>
      </c>
      <c r="T553" s="23" t="s">
        <v>370</v>
      </c>
      <c r="U553" s="24">
        <v>928</v>
      </c>
      <c r="V553" s="24" t="str">
        <f t="shared" si="126"/>
        <v>no</v>
      </c>
      <c r="W553" s="24">
        <v>0</v>
      </c>
      <c r="X553" s="24" t="str">
        <f t="shared" si="127"/>
        <v>no</v>
      </c>
      <c r="Y553" s="24" t="s">
        <v>413</v>
      </c>
      <c r="Z553" s="24">
        <f t="shared" si="128"/>
        <v>0</v>
      </c>
      <c r="AA553" s="24">
        <v>928</v>
      </c>
      <c r="AB553" s="24" t="s">
        <v>311</v>
      </c>
      <c r="AC553" s="24" t="s">
        <v>370</v>
      </c>
      <c r="AD553" s="25">
        <v>0</v>
      </c>
      <c r="AE553" s="25">
        <v>0</v>
      </c>
      <c r="AF553" s="25">
        <v>1</v>
      </c>
      <c r="AG553" s="25">
        <v>0</v>
      </c>
      <c r="AH553" s="25">
        <v>1</v>
      </c>
      <c r="AI553" s="25" t="s">
        <v>415</v>
      </c>
      <c r="AJ553" s="57">
        <v>5</v>
      </c>
      <c r="AK553" s="57" t="str">
        <f t="shared" si="129"/>
        <v>Less</v>
      </c>
      <c r="AL553" s="57" t="s">
        <v>98</v>
      </c>
      <c r="AM553" s="57" t="str">
        <f t="shared" si="130"/>
        <v>Low</v>
      </c>
      <c r="AN553" s="62">
        <v>1</v>
      </c>
      <c r="AO553" s="62" t="str">
        <f t="shared" si="131"/>
        <v>Less</v>
      </c>
      <c r="AP553" s="62">
        <v>288</v>
      </c>
      <c r="AQ553" s="62" t="str">
        <f t="shared" si="132"/>
        <v>no</v>
      </c>
      <c r="AR553" s="62" t="str">
        <f t="shared" si="133"/>
        <v>Below Average</v>
      </c>
      <c r="AS553" s="64">
        <v>0</v>
      </c>
      <c r="AT553" s="68">
        <v>60.614224137931032</v>
      </c>
      <c r="AU553" s="68" t="str">
        <f t="shared" si="134"/>
        <v>Below Average</v>
      </c>
      <c r="AV553" s="66">
        <v>112500</v>
      </c>
      <c r="AW553" s="66">
        <v>1856</v>
      </c>
      <c r="AX553" s="66" t="s">
        <v>311</v>
      </c>
    </row>
    <row r="554" spans="1:50" customFormat="1" x14ac:dyDescent="0.2">
      <c r="A554">
        <v>553</v>
      </c>
      <c r="B554" s="12" t="s">
        <v>90</v>
      </c>
      <c r="C554" s="12" t="s">
        <v>90</v>
      </c>
      <c r="D554" s="12" t="s">
        <v>91</v>
      </c>
      <c r="E554" s="22">
        <v>8</v>
      </c>
      <c r="F554" s="22" t="s">
        <v>411</v>
      </c>
      <c r="G554" s="22" t="s">
        <v>115</v>
      </c>
      <c r="H554" s="22" t="str">
        <f t="shared" si="121"/>
        <v>1Story</v>
      </c>
      <c r="I554" s="22">
        <f t="shared" si="120"/>
        <v>69.182127006168557</v>
      </c>
      <c r="J554" s="22" t="str">
        <f t="shared" si="122"/>
        <v>Below Average</v>
      </c>
      <c r="K554" s="22">
        <v>5</v>
      </c>
      <c r="L554" s="22" t="str">
        <f t="shared" si="123"/>
        <v>Low</v>
      </c>
      <c r="M554" s="22">
        <v>2006</v>
      </c>
      <c r="N554" s="22">
        <f t="shared" si="124"/>
        <v>0</v>
      </c>
      <c r="O554" s="22"/>
      <c r="P554" s="22">
        <v>2006</v>
      </c>
      <c r="Q554" s="22">
        <f t="shared" si="125"/>
        <v>0</v>
      </c>
      <c r="R554" s="23">
        <v>1709</v>
      </c>
      <c r="S554" s="23" t="s">
        <v>311</v>
      </c>
      <c r="T554" s="23" t="s">
        <v>369</v>
      </c>
      <c r="U554" s="24">
        <v>1717</v>
      </c>
      <c r="V554" s="24" t="str">
        <f t="shared" si="126"/>
        <v>no</v>
      </c>
      <c r="W554" s="24">
        <v>0</v>
      </c>
      <c r="X554" s="24" t="str">
        <f t="shared" si="127"/>
        <v>no</v>
      </c>
      <c r="Y554" s="24" t="s">
        <v>413</v>
      </c>
      <c r="Z554" s="24">
        <f t="shared" si="128"/>
        <v>0</v>
      </c>
      <c r="AA554" s="24">
        <v>1717</v>
      </c>
      <c r="AB554" s="24" t="s">
        <v>311</v>
      </c>
      <c r="AC554" s="24" t="s">
        <v>369</v>
      </c>
      <c r="AD554" s="25">
        <v>0</v>
      </c>
      <c r="AE554" s="25">
        <v>0</v>
      </c>
      <c r="AF554" s="25">
        <v>2</v>
      </c>
      <c r="AG554" s="25">
        <v>0</v>
      </c>
      <c r="AH554" s="25">
        <v>2</v>
      </c>
      <c r="AI554" s="25" t="s">
        <v>415</v>
      </c>
      <c r="AJ554" s="57">
        <v>7</v>
      </c>
      <c r="AK554" s="57" t="str">
        <f t="shared" si="129"/>
        <v>More</v>
      </c>
      <c r="AL554" s="57" t="s">
        <v>97</v>
      </c>
      <c r="AM554" s="57" t="str">
        <f t="shared" si="130"/>
        <v>High</v>
      </c>
      <c r="AN554" s="62">
        <v>3</v>
      </c>
      <c r="AO554" s="62" t="str">
        <f t="shared" si="131"/>
        <v>More</v>
      </c>
      <c r="AP554" s="62">
        <v>908</v>
      </c>
      <c r="AQ554" s="62" t="str">
        <f t="shared" si="132"/>
        <v>no</v>
      </c>
      <c r="AR554" s="62" t="str">
        <f t="shared" si="133"/>
        <v>Above Average</v>
      </c>
      <c r="AS554" s="64">
        <v>1</v>
      </c>
      <c r="AT554" s="68">
        <v>74.576765907764155</v>
      </c>
      <c r="AU554" s="68" t="str">
        <f t="shared" si="134"/>
        <v>Above Average</v>
      </c>
      <c r="AV554" s="66">
        <v>255500</v>
      </c>
      <c r="AW554" s="66">
        <v>3426</v>
      </c>
      <c r="AX554" s="66" t="s">
        <v>311</v>
      </c>
    </row>
    <row r="555" spans="1:50" customFormat="1" x14ac:dyDescent="0.2">
      <c r="A555">
        <v>554</v>
      </c>
      <c r="B555" s="12" t="s">
        <v>114</v>
      </c>
      <c r="C555" s="12" t="s">
        <v>90</v>
      </c>
      <c r="D555" s="12" t="s">
        <v>91</v>
      </c>
      <c r="E555" s="22">
        <v>4</v>
      </c>
      <c r="F555" s="22" t="s">
        <v>195</v>
      </c>
      <c r="G555" s="22" t="s">
        <v>115</v>
      </c>
      <c r="H555" s="22" t="str">
        <f t="shared" si="121"/>
        <v>1Story</v>
      </c>
      <c r="I555" s="22">
        <f t="shared" si="120"/>
        <v>69.182127006168557</v>
      </c>
      <c r="J555" s="22" t="str">
        <f t="shared" si="122"/>
        <v>Below Average</v>
      </c>
      <c r="K555" s="22">
        <v>5</v>
      </c>
      <c r="L555" s="22" t="str">
        <f t="shared" si="123"/>
        <v>Low</v>
      </c>
      <c r="M555" s="22">
        <v>1949</v>
      </c>
      <c r="N555" s="22">
        <f t="shared" si="124"/>
        <v>1</v>
      </c>
      <c r="O555" s="22"/>
      <c r="P555" s="22">
        <v>2003</v>
      </c>
      <c r="Q555" s="22">
        <f t="shared" si="125"/>
        <v>0</v>
      </c>
      <c r="R555" s="23">
        <v>0</v>
      </c>
      <c r="S555" s="23" t="s">
        <v>313</v>
      </c>
      <c r="T555" s="23" t="s">
        <v>370</v>
      </c>
      <c r="U555" s="24">
        <v>1126</v>
      </c>
      <c r="V555" s="24" t="str">
        <f t="shared" si="126"/>
        <v>no</v>
      </c>
      <c r="W555" s="24">
        <v>0</v>
      </c>
      <c r="X555" s="24" t="str">
        <f t="shared" si="127"/>
        <v>no</v>
      </c>
      <c r="Y555" s="24" t="s">
        <v>413</v>
      </c>
      <c r="Z555" s="24">
        <f t="shared" si="128"/>
        <v>0</v>
      </c>
      <c r="AA555" s="24">
        <v>1126</v>
      </c>
      <c r="AB555" s="24" t="s">
        <v>311</v>
      </c>
      <c r="AC555" s="24" t="s">
        <v>370</v>
      </c>
      <c r="AD555" s="25">
        <v>0</v>
      </c>
      <c r="AE555" s="25">
        <v>0</v>
      </c>
      <c r="AF555" s="25">
        <v>2</v>
      </c>
      <c r="AG555" s="25">
        <v>0</v>
      </c>
      <c r="AH555" s="25">
        <v>2</v>
      </c>
      <c r="AI555" s="25" t="s">
        <v>415</v>
      </c>
      <c r="AJ555" s="57">
        <v>5</v>
      </c>
      <c r="AK555" s="57" t="str">
        <f t="shared" si="129"/>
        <v>Less</v>
      </c>
      <c r="AL555" s="57" t="s">
        <v>97</v>
      </c>
      <c r="AM555" s="57" t="str">
        <f t="shared" si="130"/>
        <v>High</v>
      </c>
      <c r="AN555" s="62">
        <v>2</v>
      </c>
      <c r="AO555" s="62" t="str">
        <f t="shared" si="131"/>
        <v>More</v>
      </c>
      <c r="AP555" s="62">
        <v>520</v>
      </c>
      <c r="AQ555" s="62" t="str">
        <f t="shared" si="132"/>
        <v>no</v>
      </c>
      <c r="AR555" s="62" t="str">
        <f t="shared" si="133"/>
        <v>Above Average</v>
      </c>
      <c r="AS555" s="64">
        <v>0</v>
      </c>
      <c r="AT555" s="68">
        <v>95.914742451154524</v>
      </c>
      <c r="AU555" s="68" t="str">
        <f t="shared" si="134"/>
        <v>Above Average</v>
      </c>
      <c r="AV555" s="66">
        <v>108000</v>
      </c>
      <c r="AW555" s="66">
        <v>1126</v>
      </c>
      <c r="AX555" s="66" t="s">
        <v>311</v>
      </c>
    </row>
    <row r="556" spans="1:50" customFormat="1" x14ac:dyDescent="0.2">
      <c r="A556">
        <v>555</v>
      </c>
      <c r="B556" s="12" t="s">
        <v>90</v>
      </c>
      <c r="C556" s="12" t="s">
        <v>90</v>
      </c>
      <c r="D556" s="12" t="s">
        <v>91</v>
      </c>
      <c r="E556" s="22">
        <v>7</v>
      </c>
      <c r="F556" s="22" t="s">
        <v>411</v>
      </c>
      <c r="G556" s="22" t="s">
        <v>92</v>
      </c>
      <c r="H556" s="22" t="str">
        <f t="shared" si="121"/>
        <v>2Story</v>
      </c>
      <c r="I556" s="22">
        <f t="shared" si="120"/>
        <v>75.988545402704759</v>
      </c>
      <c r="J556" s="22" t="str">
        <f t="shared" si="122"/>
        <v>Above Average</v>
      </c>
      <c r="K556" s="22">
        <v>5</v>
      </c>
      <c r="L556" s="22" t="str">
        <f t="shared" si="123"/>
        <v>Low</v>
      </c>
      <c r="M556" s="22">
        <v>2003</v>
      </c>
      <c r="N556" s="22">
        <f t="shared" si="124"/>
        <v>0</v>
      </c>
      <c r="O556" s="22"/>
      <c r="P556" s="22">
        <v>2004</v>
      </c>
      <c r="Q556" s="22">
        <f t="shared" si="125"/>
        <v>0</v>
      </c>
      <c r="R556" s="23">
        <v>998</v>
      </c>
      <c r="S556" s="23" t="s">
        <v>311</v>
      </c>
      <c r="T556" s="23" t="s">
        <v>370</v>
      </c>
      <c r="U556" s="24">
        <v>1006</v>
      </c>
      <c r="V556" s="24" t="str">
        <f t="shared" si="126"/>
        <v>no</v>
      </c>
      <c r="W556" s="24">
        <v>1040</v>
      </c>
      <c r="X556" s="24" t="str">
        <f t="shared" si="127"/>
        <v>no</v>
      </c>
      <c r="Y556" s="24" t="s">
        <v>412</v>
      </c>
      <c r="Z556" s="24">
        <f t="shared" si="128"/>
        <v>0</v>
      </c>
      <c r="AA556" s="24">
        <v>2046</v>
      </c>
      <c r="AB556" s="24" t="s">
        <v>311</v>
      </c>
      <c r="AC556" s="24" t="s">
        <v>369</v>
      </c>
      <c r="AD556" s="25">
        <v>1</v>
      </c>
      <c r="AE556" s="25">
        <v>0</v>
      </c>
      <c r="AF556" s="25">
        <v>2</v>
      </c>
      <c r="AG556" s="25">
        <v>1</v>
      </c>
      <c r="AH556" s="25">
        <v>4</v>
      </c>
      <c r="AI556" s="25" t="s">
        <v>414</v>
      </c>
      <c r="AJ556" s="57">
        <v>8</v>
      </c>
      <c r="AK556" s="57" t="str">
        <f t="shared" si="129"/>
        <v>More</v>
      </c>
      <c r="AL556" s="57" t="s">
        <v>97</v>
      </c>
      <c r="AM556" s="57" t="str">
        <f t="shared" si="130"/>
        <v>High</v>
      </c>
      <c r="AN556" s="62">
        <v>3</v>
      </c>
      <c r="AO556" s="62" t="str">
        <f t="shared" si="131"/>
        <v>More</v>
      </c>
      <c r="AP556" s="62">
        <v>871</v>
      </c>
      <c r="AQ556" s="62" t="str">
        <f t="shared" si="132"/>
        <v>no</v>
      </c>
      <c r="AR556" s="62" t="str">
        <f t="shared" si="133"/>
        <v>Above Average</v>
      </c>
      <c r="AS556" s="64">
        <v>1</v>
      </c>
      <c r="AT556" s="68">
        <v>93.29829172141919</v>
      </c>
      <c r="AU556" s="68" t="str">
        <f t="shared" si="134"/>
        <v>Above Average</v>
      </c>
      <c r="AV556" s="66">
        <v>284000</v>
      </c>
      <c r="AW556" s="66">
        <v>3044</v>
      </c>
      <c r="AX556" s="66" t="s">
        <v>311</v>
      </c>
    </row>
    <row r="557" spans="1:50" customFormat="1" x14ac:dyDescent="0.2">
      <c r="A557">
        <v>556</v>
      </c>
      <c r="B557" s="12" t="s">
        <v>90</v>
      </c>
      <c r="C557" s="12" t="s">
        <v>90</v>
      </c>
      <c r="D557" s="12" t="s">
        <v>91</v>
      </c>
      <c r="E557" s="22">
        <v>5</v>
      </c>
      <c r="F557" s="22" t="s">
        <v>195</v>
      </c>
      <c r="G557" s="22" t="s">
        <v>150</v>
      </c>
      <c r="H557" s="22" t="str">
        <f t="shared" si="121"/>
        <v>1Story</v>
      </c>
      <c r="I557" s="22">
        <f t="shared" si="120"/>
        <v>64.474868918559224</v>
      </c>
      <c r="J557" s="22" t="str">
        <f t="shared" si="122"/>
        <v>Below Average</v>
      </c>
      <c r="K557" s="22">
        <v>6</v>
      </c>
      <c r="L557" s="22" t="str">
        <f t="shared" si="123"/>
        <v>High</v>
      </c>
      <c r="M557" s="22">
        <v>1922</v>
      </c>
      <c r="N557" s="22">
        <f t="shared" si="124"/>
        <v>1</v>
      </c>
      <c r="O557" s="22"/>
      <c r="P557" s="22">
        <v>1950</v>
      </c>
      <c r="Q557" s="22">
        <f t="shared" si="125"/>
        <v>1</v>
      </c>
      <c r="R557" s="23">
        <v>993</v>
      </c>
      <c r="S557" s="23" t="s">
        <v>311</v>
      </c>
      <c r="T557" s="23" t="s">
        <v>370</v>
      </c>
      <c r="U557" s="24">
        <v>1048</v>
      </c>
      <c r="V557" s="24" t="str">
        <f t="shared" si="126"/>
        <v>no</v>
      </c>
      <c r="W557" s="24">
        <v>0</v>
      </c>
      <c r="X557" s="24" t="str">
        <f t="shared" si="127"/>
        <v>no</v>
      </c>
      <c r="Y557" s="24" t="s">
        <v>413</v>
      </c>
      <c r="Z557" s="24">
        <f t="shared" si="128"/>
        <v>1</v>
      </c>
      <c r="AA557" s="24">
        <v>1048</v>
      </c>
      <c r="AB557" s="24" t="s">
        <v>311</v>
      </c>
      <c r="AC557" s="24" t="s">
        <v>370</v>
      </c>
      <c r="AD557" s="25">
        <v>0</v>
      </c>
      <c r="AE557" s="25">
        <v>0</v>
      </c>
      <c r="AF557" s="25">
        <v>1</v>
      </c>
      <c r="AG557" s="25">
        <v>0</v>
      </c>
      <c r="AH557" s="25">
        <v>1</v>
      </c>
      <c r="AI557" s="25" t="s">
        <v>415</v>
      </c>
      <c r="AJ557" s="57">
        <v>5</v>
      </c>
      <c r="AK557" s="57" t="str">
        <f t="shared" si="129"/>
        <v>Less</v>
      </c>
      <c r="AL557" s="57" t="s">
        <v>98</v>
      </c>
      <c r="AM557" s="57" t="str">
        <f t="shared" si="130"/>
        <v>Low</v>
      </c>
      <c r="AN557" s="62">
        <v>1</v>
      </c>
      <c r="AO557" s="62" t="str">
        <f t="shared" si="131"/>
        <v>Less</v>
      </c>
      <c r="AP557" s="62">
        <v>280</v>
      </c>
      <c r="AQ557" s="62" t="str">
        <f t="shared" si="132"/>
        <v>no</v>
      </c>
      <c r="AR557" s="62" t="str">
        <f t="shared" si="133"/>
        <v>Below Average</v>
      </c>
      <c r="AS557" s="64">
        <v>1</v>
      </c>
      <c r="AT557" s="68">
        <v>55.365017148456637</v>
      </c>
      <c r="AU557" s="68" t="str">
        <f t="shared" si="134"/>
        <v>Below Average</v>
      </c>
      <c r="AV557" s="66">
        <v>113000</v>
      </c>
      <c r="AW557" s="66">
        <v>2041</v>
      </c>
      <c r="AX557" s="66" t="s">
        <v>311</v>
      </c>
    </row>
    <row r="558" spans="1:50" customFormat="1" x14ac:dyDescent="0.2">
      <c r="A558">
        <v>557</v>
      </c>
      <c r="B558" s="12" t="s">
        <v>90</v>
      </c>
      <c r="C558" s="12" t="s">
        <v>90</v>
      </c>
      <c r="D558" s="12" t="s">
        <v>91</v>
      </c>
      <c r="E558" s="22">
        <v>5</v>
      </c>
      <c r="F558" s="22" t="s">
        <v>195</v>
      </c>
      <c r="G558" s="22" t="s">
        <v>115</v>
      </c>
      <c r="H558" s="22" t="str">
        <f t="shared" si="121"/>
        <v>1Story</v>
      </c>
      <c r="I558" s="22">
        <f t="shared" si="120"/>
        <v>69.182127006168557</v>
      </c>
      <c r="J558" s="22" t="str">
        <f t="shared" si="122"/>
        <v>Below Average</v>
      </c>
      <c r="K558" s="22">
        <v>5</v>
      </c>
      <c r="L558" s="22" t="str">
        <f t="shared" si="123"/>
        <v>Low</v>
      </c>
      <c r="M558" s="22">
        <v>1957</v>
      </c>
      <c r="N558" s="22">
        <f t="shared" si="124"/>
        <v>0</v>
      </c>
      <c r="O558" s="22"/>
      <c r="P558" s="22">
        <v>1957</v>
      </c>
      <c r="Q558" s="22">
        <f t="shared" si="125"/>
        <v>1</v>
      </c>
      <c r="R558" s="23">
        <v>1092</v>
      </c>
      <c r="S558" s="23" t="s">
        <v>311</v>
      </c>
      <c r="T558" s="23" t="s">
        <v>369</v>
      </c>
      <c r="U558" s="24">
        <v>1092</v>
      </c>
      <c r="V558" s="24" t="str">
        <f t="shared" si="126"/>
        <v>no</v>
      </c>
      <c r="W558" s="24">
        <v>0</v>
      </c>
      <c r="X558" s="24" t="str">
        <f t="shared" si="127"/>
        <v>no</v>
      </c>
      <c r="Y558" s="24" t="s">
        <v>413</v>
      </c>
      <c r="Z558" s="24">
        <f t="shared" si="128"/>
        <v>1</v>
      </c>
      <c r="AA558" s="24">
        <v>1092</v>
      </c>
      <c r="AB558" s="24" t="s">
        <v>311</v>
      </c>
      <c r="AC558" s="24" t="s">
        <v>370</v>
      </c>
      <c r="AD558" s="25">
        <v>1</v>
      </c>
      <c r="AE558" s="25">
        <v>0</v>
      </c>
      <c r="AF558" s="25">
        <v>1</v>
      </c>
      <c r="AG558" s="25">
        <v>0</v>
      </c>
      <c r="AH558" s="25">
        <v>2</v>
      </c>
      <c r="AI558" s="25" t="s">
        <v>415</v>
      </c>
      <c r="AJ558" s="57">
        <v>6</v>
      </c>
      <c r="AK558" s="57" t="str">
        <f t="shared" si="129"/>
        <v>More</v>
      </c>
      <c r="AL558" s="57" t="s">
        <v>98</v>
      </c>
      <c r="AM558" s="57" t="str">
        <f t="shared" si="130"/>
        <v>Low</v>
      </c>
      <c r="AN558" s="62">
        <v>1</v>
      </c>
      <c r="AO558" s="62" t="str">
        <f t="shared" si="131"/>
        <v>Less</v>
      </c>
      <c r="AP558" s="62">
        <v>299</v>
      </c>
      <c r="AQ558" s="62" t="str">
        <f t="shared" si="132"/>
        <v>no</v>
      </c>
      <c r="AR558" s="62" t="str">
        <f t="shared" si="133"/>
        <v>Below Average</v>
      </c>
      <c r="AS558" s="64">
        <v>1</v>
      </c>
      <c r="AT558" s="68">
        <v>64.560439560439562</v>
      </c>
      <c r="AU558" s="68" t="str">
        <f t="shared" si="134"/>
        <v>Below Average</v>
      </c>
      <c r="AV558" s="66">
        <v>141000</v>
      </c>
      <c r="AW558" s="66">
        <v>2184</v>
      </c>
      <c r="AX558" s="66" t="s">
        <v>311</v>
      </c>
    </row>
    <row r="559" spans="1:50" customFormat="1" x14ac:dyDescent="0.2">
      <c r="A559">
        <v>558</v>
      </c>
      <c r="B559" s="12" t="s">
        <v>90</v>
      </c>
      <c r="C559" s="12" t="s">
        <v>90</v>
      </c>
      <c r="D559" s="12" t="s">
        <v>91</v>
      </c>
      <c r="E559" s="22">
        <v>4</v>
      </c>
      <c r="F559" s="22" t="s">
        <v>195</v>
      </c>
      <c r="G559" s="22" t="s">
        <v>132</v>
      </c>
      <c r="H559" s="22" t="str">
        <f t="shared" si="121"/>
        <v>1Story</v>
      </c>
      <c r="I559" s="22">
        <f t="shared" si="120"/>
        <v>59.315963337771507</v>
      </c>
      <c r="J559" s="22" t="str">
        <f t="shared" si="122"/>
        <v>Below Average</v>
      </c>
      <c r="K559" s="22">
        <v>6</v>
      </c>
      <c r="L559" s="22" t="str">
        <f t="shared" si="123"/>
        <v>High</v>
      </c>
      <c r="M559" s="22">
        <v>1920</v>
      </c>
      <c r="N559" s="22">
        <f t="shared" si="124"/>
        <v>1</v>
      </c>
      <c r="O559" s="22"/>
      <c r="P559" s="22">
        <v>1950</v>
      </c>
      <c r="Q559" s="22">
        <f t="shared" si="125"/>
        <v>1</v>
      </c>
      <c r="R559" s="23">
        <v>637</v>
      </c>
      <c r="S559" s="23" t="s">
        <v>311</v>
      </c>
      <c r="T559" s="23" t="s">
        <v>370</v>
      </c>
      <c r="U559" s="24">
        <v>897</v>
      </c>
      <c r="V559" s="24" t="str">
        <f t="shared" si="126"/>
        <v>no</v>
      </c>
      <c r="W559" s="24">
        <v>439</v>
      </c>
      <c r="X559" s="24" t="str">
        <f t="shared" si="127"/>
        <v>no</v>
      </c>
      <c r="Y559" s="24" t="s">
        <v>412</v>
      </c>
      <c r="Z559" s="24">
        <f t="shared" si="128"/>
        <v>1</v>
      </c>
      <c r="AA559" s="24">
        <v>1336</v>
      </c>
      <c r="AB559" s="24" t="s">
        <v>311</v>
      </c>
      <c r="AC559" s="24" t="s">
        <v>370</v>
      </c>
      <c r="AD559" s="25">
        <v>0</v>
      </c>
      <c r="AE559" s="25">
        <v>0</v>
      </c>
      <c r="AF559" s="25">
        <v>1</v>
      </c>
      <c r="AG559" s="25">
        <v>1</v>
      </c>
      <c r="AH559" s="25">
        <v>2</v>
      </c>
      <c r="AI559" s="25" t="s">
        <v>415</v>
      </c>
      <c r="AJ559" s="57">
        <v>7</v>
      </c>
      <c r="AK559" s="57" t="str">
        <f t="shared" si="129"/>
        <v>More</v>
      </c>
      <c r="AL559" s="57" t="s">
        <v>98</v>
      </c>
      <c r="AM559" s="57" t="str">
        <f t="shared" si="130"/>
        <v>Low</v>
      </c>
      <c r="AN559" s="62">
        <v>1</v>
      </c>
      <c r="AO559" s="62" t="str">
        <f t="shared" si="131"/>
        <v>Less</v>
      </c>
      <c r="AP559" s="62">
        <v>570</v>
      </c>
      <c r="AQ559" s="62" t="str">
        <f t="shared" si="132"/>
        <v>no</v>
      </c>
      <c r="AR559" s="62" t="str">
        <f t="shared" si="133"/>
        <v>Above Average</v>
      </c>
      <c r="AS559" s="64">
        <v>0</v>
      </c>
      <c r="AT559" s="68">
        <v>54.738976178408514</v>
      </c>
      <c r="AU559" s="68" t="str">
        <f t="shared" si="134"/>
        <v>Below Average</v>
      </c>
      <c r="AV559" s="66">
        <v>108000</v>
      </c>
      <c r="AW559" s="66">
        <v>1973</v>
      </c>
      <c r="AX559" s="66" t="s">
        <v>311</v>
      </c>
    </row>
    <row r="560" spans="1:50" customFormat="1" x14ac:dyDescent="0.2">
      <c r="A560">
        <v>559</v>
      </c>
      <c r="B560" s="12" t="s">
        <v>90</v>
      </c>
      <c r="C560" s="12" t="s">
        <v>90</v>
      </c>
      <c r="D560" s="12" t="s">
        <v>91</v>
      </c>
      <c r="E560" s="22">
        <v>7</v>
      </c>
      <c r="F560" s="22" t="s">
        <v>411</v>
      </c>
      <c r="G560" s="22" t="s">
        <v>92</v>
      </c>
      <c r="H560" s="22" t="str">
        <f t="shared" si="121"/>
        <v>2Story</v>
      </c>
      <c r="I560" s="22">
        <f t="shared" si="120"/>
        <v>75.988545402704759</v>
      </c>
      <c r="J560" s="22" t="str">
        <f t="shared" si="122"/>
        <v>Above Average</v>
      </c>
      <c r="K560" s="22">
        <v>5</v>
      </c>
      <c r="L560" s="22" t="str">
        <f t="shared" si="123"/>
        <v>Low</v>
      </c>
      <c r="M560" s="22">
        <v>1996</v>
      </c>
      <c r="N560" s="22">
        <f t="shared" si="124"/>
        <v>0</v>
      </c>
      <c r="O560" s="22"/>
      <c r="P560" s="22">
        <v>1997</v>
      </c>
      <c r="Q560" s="22">
        <f t="shared" si="125"/>
        <v>0</v>
      </c>
      <c r="R560" s="23">
        <v>729</v>
      </c>
      <c r="S560" s="23" t="s">
        <v>311</v>
      </c>
      <c r="T560" s="23" t="s">
        <v>370</v>
      </c>
      <c r="U560" s="24">
        <v>729</v>
      </c>
      <c r="V560" s="24" t="str">
        <f t="shared" si="126"/>
        <v>no</v>
      </c>
      <c r="W560" s="24">
        <v>717</v>
      </c>
      <c r="X560" s="24" t="str">
        <f t="shared" si="127"/>
        <v>no</v>
      </c>
      <c r="Y560" s="24" t="s">
        <v>412</v>
      </c>
      <c r="Z560" s="24">
        <f t="shared" si="128"/>
        <v>1</v>
      </c>
      <c r="AA560" s="24">
        <v>1446</v>
      </c>
      <c r="AB560" s="24" t="s">
        <v>311</v>
      </c>
      <c r="AC560" s="24" t="s">
        <v>370</v>
      </c>
      <c r="AD560" s="25">
        <v>0</v>
      </c>
      <c r="AE560" s="25">
        <v>1</v>
      </c>
      <c r="AF560" s="25">
        <v>2</v>
      </c>
      <c r="AG560" s="25">
        <v>1</v>
      </c>
      <c r="AH560" s="25">
        <v>4</v>
      </c>
      <c r="AI560" s="25" t="s">
        <v>414</v>
      </c>
      <c r="AJ560" s="57">
        <v>6</v>
      </c>
      <c r="AK560" s="57" t="str">
        <f t="shared" si="129"/>
        <v>More</v>
      </c>
      <c r="AL560" s="57" t="s">
        <v>98</v>
      </c>
      <c r="AM560" s="57" t="str">
        <f t="shared" si="130"/>
        <v>Low</v>
      </c>
      <c r="AN560" s="62">
        <v>2</v>
      </c>
      <c r="AO560" s="62" t="str">
        <f t="shared" si="131"/>
        <v>More</v>
      </c>
      <c r="AP560" s="62">
        <v>406</v>
      </c>
      <c r="AQ560" s="62" t="str">
        <f t="shared" si="132"/>
        <v>no</v>
      </c>
      <c r="AR560" s="62" t="str">
        <f t="shared" si="133"/>
        <v>Below Average</v>
      </c>
      <c r="AS560" s="64">
        <v>1</v>
      </c>
      <c r="AT560" s="68">
        <v>80.459770114942529</v>
      </c>
      <c r="AU560" s="68" t="str">
        <f t="shared" si="134"/>
        <v>Above Average</v>
      </c>
      <c r="AV560" s="66">
        <v>175000</v>
      </c>
      <c r="AW560" s="66">
        <v>2175</v>
      </c>
      <c r="AX560" s="66" t="s">
        <v>311</v>
      </c>
    </row>
    <row r="561" spans="1:50" customFormat="1" x14ac:dyDescent="0.2">
      <c r="A561">
        <v>560</v>
      </c>
      <c r="B561" s="12" t="s">
        <v>90</v>
      </c>
      <c r="C561" s="12" t="s">
        <v>90</v>
      </c>
      <c r="D561" s="12" t="s">
        <v>179</v>
      </c>
      <c r="E561" s="22">
        <v>7</v>
      </c>
      <c r="F561" s="22" t="s">
        <v>411</v>
      </c>
      <c r="G561" s="22" t="s">
        <v>115</v>
      </c>
      <c r="H561" s="22" t="str">
        <f t="shared" si="121"/>
        <v>1Story</v>
      </c>
      <c r="I561" s="22">
        <f t="shared" si="120"/>
        <v>69.182127006168557</v>
      </c>
      <c r="J561" s="22" t="str">
        <f t="shared" si="122"/>
        <v>Below Average</v>
      </c>
      <c r="K561" s="22">
        <v>5</v>
      </c>
      <c r="L561" s="22" t="str">
        <f t="shared" si="123"/>
        <v>Low</v>
      </c>
      <c r="M561" s="22">
        <v>2003</v>
      </c>
      <c r="N561" s="22">
        <f t="shared" si="124"/>
        <v>0</v>
      </c>
      <c r="O561" s="22"/>
      <c r="P561" s="22">
        <v>2004</v>
      </c>
      <c r="Q561" s="22">
        <f t="shared" si="125"/>
        <v>0</v>
      </c>
      <c r="R561" s="23">
        <v>1374</v>
      </c>
      <c r="S561" s="23" t="s">
        <v>311</v>
      </c>
      <c r="T561" s="23" t="s">
        <v>369</v>
      </c>
      <c r="U561" s="24">
        <v>1557</v>
      </c>
      <c r="V561" s="24" t="str">
        <f t="shared" si="126"/>
        <v>no</v>
      </c>
      <c r="W561" s="24">
        <v>0</v>
      </c>
      <c r="X561" s="24" t="str">
        <f t="shared" si="127"/>
        <v>no</v>
      </c>
      <c r="Y561" s="24" t="s">
        <v>413</v>
      </c>
      <c r="Z561" s="24">
        <f t="shared" si="128"/>
        <v>0</v>
      </c>
      <c r="AA561" s="24">
        <v>1557</v>
      </c>
      <c r="AB561" s="24" t="s">
        <v>311</v>
      </c>
      <c r="AC561" s="24" t="s">
        <v>369</v>
      </c>
      <c r="AD561" s="25">
        <v>0</v>
      </c>
      <c r="AE561" s="25">
        <v>0</v>
      </c>
      <c r="AF561" s="25">
        <v>2</v>
      </c>
      <c r="AG561" s="25">
        <v>0</v>
      </c>
      <c r="AH561" s="25">
        <v>2</v>
      </c>
      <c r="AI561" s="25" t="s">
        <v>415</v>
      </c>
      <c r="AJ561" s="57">
        <v>7</v>
      </c>
      <c r="AK561" s="57" t="str">
        <f t="shared" si="129"/>
        <v>More</v>
      </c>
      <c r="AL561" s="57" t="s">
        <v>97</v>
      </c>
      <c r="AM561" s="57" t="str">
        <f t="shared" si="130"/>
        <v>High</v>
      </c>
      <c r="AN561" s="62">
        <v>2</v>
      </c>
      <c r="AO561" s="62" t="str">
        <f t="shared" si="131"/>
        <v>More</v>
      </c>
      <c r="AP561" s="62">
        <v>420</v>
      </c>
      <c r="AQ561" s="62" t="str">
        <f t="shared" si="132"/>
        <v>no</v>
      </c>
      <c r="AR561" s="62" t="str">
        <f t="shared" si="133"/>
        <v>Below Average</v>
      </c>
      <c r="AS561" s="64">
        <v>1</v>
      </c>
      <c r="AT561" s="68">
        <v>79.836233367451385</v>
      </c>
      <c r="AU561" s="68" t="str">
        <f t="shared" si="134"/>
        <v>Above Average</v>
      </c>
      <c r="AV561" s="66">
        <v>234000</v>
      </c>
      <c r="AW561" s="66">
        <v>2931</v>
      </c>
      <c r="AX561" s="66" t="s">
        <v>311</v>
      </c>
    </row>
    <row r="562" spans="1:50" customFormat="1" x14ac:dyDescent="0.2">
      <c r="A562">
        <v>561</v>
      </c>
      <c r="B562" s="12" t="s">
        <v>90</v>
      </c>
      <c r="C562" s="12" t="s">
        <v>90</v>
      </c>
      <c r="D562" s="12" t="s">
        <v>91</v>
      </c>
      <c r="E562" s="22">
        <v>5</v>
      </c>
      <c r="F562" s="22" t="s">
        <v>195</v>
      </c>
      <c r="G562" s="22" t="s">
        <v>115</v>
      </c>
      <c r="H562" s="22" t="str">
        <f t="shared" si="121"/>
        <v>1Story</v>
      </c>
      <c r="I562" s="22">
        <f t="shared" si="120"/>
        <v>69.182127006168557</v>
      </c>
      <c r="J562" s="22" t="str">
        <f t="shared" si="122"/>
        <v>Below Average</v>
      </c>
      <c r="K562" s="22">
        <v>6</v>
      </c>
      <c r="L562" s="22" t="str">
        <f t="shared" si="123"/>
        <v>High</v>
      </c>
      <c r="M562" s="22">
        <v>1957</v>
      </c>
      <c r="N562" s="22">
        <f t="shared" si="124"/>
        <v>0</v>
      </c>
      <c r="O562" s="22"/>
      <c r="P562" s="22">
        <v>1996</v>
      </c>
      <c r="Q562" s="22">
        <f t="shared" si="125"/>
        <v>0</v>
      </c>
      <c r="R562" s="23">
        <v>1392</v>
      </c>
      <c r="S562" s="23" t="s">
        <v>311</v>
      </c>
      <c r="T562" s="23" t="s">
        <v>369</v>
      </c>
      <c r="U562" s="24">
        <v>1392</v>
      </c>
      <c r="V562" s="24" t="str">
        <f t="shared" si="126"/>
        <v>no</v>
      </c>
      <c r="W562" s="24">
        <v>0</v>
      </c>
      <c r="X562" s="24" t="str">
        <f t="shared" si="127"/>
        <v>no</v>
      </c>
      <c r="Y562" s="24" t="s">
        <v>413</v>
      </c>
      <c r="Z562" s="24">
        <f t="shared" si="128"/>
        <v>1</v>
      </c>
      <c r="AA562" s="24">
        <v>1392</v>
      </c>
      <c r="AB562" s="24" t="s">
        <v>311</v>
      </c>
      <c r="AC562" s="24" t="s">
        <v>370</v>
      </c>
      <c r="AD562" s="25">
        <v>1</v>
      </c>
      <c r="AE562" s="25">
        <v>0</v>
      </c>
      <c r="AF562" s="25">
        <v>1</v>
      </c>
      <c r="AG562" s="25">
        <v>1</v>
      </c>
      <c r="AH562" s="25">
        <v>3</v>
      </c>
      <c r="AI562" s="25" t="s">
        <v>414</v>
      </c>
      <c r="AJ562" s="57">
        <v>5</v>
      </c>
      <c r="AK562" s="57" t="str">
        <f t="shared" si="129"/>
        <v>Less</v>
      </c>
      <c r="AL562" s="57" t="s">
        <v>98</v>
      </c>
      <c r="AM562" s="57" t="str">
        <f t="shared" si="130"/>
        <v>Low</v>
      </c>
      <c r="AN562" s="62">
        <v>2</v>
      </c>
      <c r="AO562" s="62" t="str">
        <f t="shared" si="131"/>
        <v>More</v>
      </c>
      <c r="AP562" s="62">
        <v>528</v>
      </c>
      <c r="AQ562" s="62" t="str">
        <f t="shared" si="132"/>
        <v>no</v>
      </c>
      <c r="AR562" s="62" t="str">
        <f t="shared" si="133"/>
        <v>Above Average</v>
      </c>
      <c r="AS562" s="64">
        <v>1</v>
      </c>
      <c r="AT562" s="68">
        <v>43.642241379310342</v>
      </c>
      <c r="AU562" s="68" t="str">
        <f t="shared" si="134"/>
        <v>Below Average</v>
      </c>
      <c r="AV562" s="66">
        <v>121500</v>
      </c>
      <c r="AW562" s="66">
        <v>2784</v>
      </c>
      <c r="AX562" s="66" t="s">
        <v>311</v>
      </c>
    </row>
    <row r="563" spans="1:50" customFormat="1" x14ac:dyDescent="0.2">
      <c r="A563">
        <v>562</v>
      </c>
      <c r="B563" s="12" t="s">
        <v>90</v>
      </c>
      <c r="C563" s="12" t="s">
        <v>90</v>
      </c>
      <c r="D563" s="12" t="s">
        <v>91</v>
      </c>
      <c r="E563" s="22">
        <v>5</v>
      </c>
      <c r="F563" s="22" t="s">
        <v>195</v>
      </c>
      <c r="G563" s="22" t="s">
        <v>115</v>
      </c>
      <c r="H563" s="22" t="str">
        <f t="shared" si="121"/>
        <v>1Story</v>
      </c>
      <c r="I563" s="22">
        <f t="shared" si="120"/>
        <v>69.182127006168557</v>
      </c>
      <c r="J563" s="22" t="str">
        <f t="shared" si="122"/>
        <v>Below Average</v>
      </c>
      <c r="K563" s="22">
        <v>5</v>
      </c>
      <c r="L563" s="22" t="str">
        <f t="shared" si="123"/>
        <v>Low</v>
      </c>
      <c r="M563" s="22">
        <v>1974</v>
      </c>
      <c r="N563" s="22">
        <f t="shared" si="124"/>
        <v>0</v>
      </c>
      <c r="O563" s="22"/>
      <c r="P563" s="22">
        <v>1975</v>
      </c>
      <c r="Q563" s="22">
        <f t="shared" si="125"/>
        <v>0</v>
      </c>
      <c r="R563" s="23">
        <v>1389</v>
      </c>
      <c r="S563" s="23" t="s">
        <v>311</v>
      </c>
      <c r="T563" s="23" t="s">
        <v>369</v>
      </c>
      <c r="U563" s="24">
        <v>1389</v>
      </c>
      <c r="V563" s="24" t="str">
        <f t="shared" si="126"/>
        <v>no</v>
      </c>
      <c r="W563" s="24">
        <v>0</v>
      </c>
      <c r="X563" s="24" t="str">
        <f t="shared" si="127"/>
        <v>no</v>
      </c>
      <c r="Y563" s="24" t="s">
        <v>413</v>
      </c>
      <c r="Z563" s="24">
        <f t="shared" si="128"/>
        <v>0</v>
      </c>
      <c r="AA563" s="24">
        <v>1389</v>
      </c>
      <c r="AB563" s="24" t="s">
        <v>311</v>
      </c>
      <c r="AC563" s="24" t="s">
        <v>370</v>
      </c>
      <c r="AD563" s="25">
        <v>1</v>
      </c>
      <c r="AE563" s="25">
        <v>0</v>
      </c>
      <c r="AF563" s="25">
        <v>1</v>
      </c>
      <c r="AG563" s="25">
        <v>0</v>
      </c>
      <c r="AH563" s="25">
        <v>2</v>
      </c>
      <c r="AI563" s="25" t="s">
        <v>415</v>
      </c>
      <c r="AJ563" s="57">
        <v>6</v>
      </c>
      <c r="AK563" s="57" t="str">
        <f t="shared" si="129"/>
        <v>More</v>
      </c>
      <c r="AL563" s="57" t="s">
        <v>98</v>
      </c>
      <c r="AM563" s="57" t="str">
        <f t="shared" si="130"/>
        <v>Low</v>
      </c>
      <c r="AN563" s="62">
        <v>2</v>
      </c>
      <c r="AO563" s="62" t="str">
        <f t="shared" si="131"/>
        <v>More</v>
      </c>
      <c r="AP563" s="62">
        <v>418</v>
      </c>
      <c r="AQ563" s="62" t="str">
        <f t="shared" si="132"/>
        <v>no</v>
      </c>
      <c r="AR563" s="62" t="str">
        <f t="shared" si="133"/>
        <v>Below Average</v>
      </c>
      <c r="AS563" s="64">
        <v>1</v>
      </c>
      <c r="AT563" s="68">
        <v>61.19510439164867</v>
      </c>
      <c r="AU563" s="68" t="str">
        <f t="shared" si="134"/>
        <v>Below Average</v>
      </c>
      <c r="AV563" s="66">
        <v>170000</v>
      </c>
      <c r="AW563" s="66">
        <v>2778</v>
      </c>
      <c r="AX563" s="66" t="s">
        <v>311</v>
      </c>
    </row>
    <row r="564" spans="1:50" customFormat="1" x14ac:dyDescent="0.2">
      <c r="A564">
        <v>563</v>
      </c>
      <c r="B564" s="12" t="s">
        <v>90</v>
      </c>
      <c r="C564" s="12" t="s">
        <v>90</v>
      </c>
      <c r="D564" s="12" t="s">
        <v>91</v>
      </c>
      <c r="E564" s="22">
        <v>5</v>
      </c>
      <c r="F564" s="22" t="s">
        <v>195</v>
      </c>
      <c r="G564" s="22" t="s">
        <v>115</v>
      </c>
      <c r="H564" s="22" t="str">
        <f t="shared" si="121"/>
        <v>1Story</v>
      </c>
      <c r="I564" s="22">
        <f t="shared" si="120"/>
        <v>69.182127006168557</v>
      </c>
      <c r="J564" s="22" t="str">
        <f t="shared" si="122"/>
        <v>Below Average</v>
      </c>
      <c r="K564" s="22">
        <v>6</v>
      </c>
      <c r="L564" s="22" t="str">
        <f t="shared" si="123"/>
        <v>High</v>
      </c>
      <c r="M564" s="22">
        <v>1940</v>
      </c>
      <c r="N564" s="22">
        <f t="shared" si="124"/>
        <v>1</v>
      </c>
      <c r="O564" s="22"/>
      <c r="P564" s="22">
        <v>1969</v>
      </c>
      <c r="Q564" s="22">
        <f t="shared" si="125"/>
        <v>0</v>
      </c>
      <c r="R564" s="23">
        <v>996</v>
      </c>
      <c r="S564" s="23" t="s">
        <v>311</v>
      </c>
      <c r="T564" s="23" t="s">
        <v>370</v>
      </c>
      <c r="U564" s="24">
        <v>996</v>
      </c>
      <c r="V564" s="24" t="str">
        <f t="shared" si="126"/>
        <v>no</v>
      </c>
      <c r="W564" s="24">
        <v>0</v>
      </c>
      <c r="X564" s="24" t="str">
        <f t="shared" si="127"/>
        <v>no</v>
      </c>
      <c r="Y564" s="24" t="s">
        <v>413</v>
      </c>
      <c r="Z564" s="24">
        <f t="shared" si="128"/>
        <v>0</v>
      </c>
      <c r="AA564" s="24">
        <v>996</v>
      </c>
      <c r="AB564" s="24" t="s">
        <v>311</v>
      </c>
      <c r="AC564" s="24" t="s">
        <v>370</v>
      </c>
      <c r="AD564" s="25">
        <v>1</v>
      </c>
      <c r="AE564" s="25">
        <v>0</v>
      </c>
      <c r="AF564" s="25">
        <v>1</v>
      </c>
      <c r="AG564" s="25">
        <v>0</v>
      </c>
      <c r="AH564" s="25">
        <v>2</v>
      </c>
      <c r="AI564" s="25" t="s">
        <v>415</v>
      </c>
      <c r="AJ564" s="57">
        <v>6</v>
      </c>
      <c r="AK564" s="57" t="str">
        <f t="shared" si="129"/>
        <v>More</v>
      </c>
      <c r="AL564" s="57" t="s">
        <v>98</v>
      </c>
      <c r="AM564" s="57" t="str">
        <f t="shared" si="130"/>
        <v>Low</v>
      </c>
      <c r="AN564" s="62">
        <v>0</v>
      </c>
      <c r="AO564" s="62" t="str">
        <f t="shared" si="131"/>
        <v>Less</v>
      </c>
      <c r="AP564" s="62">
        <v>0</v>
      </c>
      <c r="AQ564" s="62" t="str">
        <f t="shared" si="132"/>
        <v>no</v>
      </c>
      <c r="AR564" s="62" t="str">
        <f t="shared" si="133"/>
        <v>Below Average</v>
      </c>
      <c r="AS564" s="64">
        <v>1</v>
      </c>
      <c r="AT564" s="68">
        <v>54.216867469879517</v>
      </c>
      <c r="AU564" s="68" t="str">
        <f t="shared" si="134"/>
        <v>Below Average</v>
      </c>
      <c r="AV564" s="66">
        <v>108000</v>
      </c>
      <c r="AW564" s="66">
        <v>1992</v>
      </c>
      <c r="AX564" s="66" t="s">
        <v>311</v>
      </c>
    </row>
    <row r="565" spans="1:50" customFormat="1" x14ac:dyDescent="0.2">
      <c r="A565">
        <v>564</v>
      </c>
      <c r="B565" s="12" t="s">
        <v>90</v>
      </c>
      <c r="C565" s="12" t="s">
        <v>90</v>
      </c>
      <c r="D565" s="12" t="s">
        <v>91</v>
      </c>
      <c r="E565" s="22">
        <v>6</v>
      </c>
      <c r="F565" s="22" t="s">
        <v>195</v>
      </c>
      <c r="G565" s="22" t="s">
        <v>132</v>
      </c>
      <c r="H565" s="22" t="str">
        <f t="shared" si="121"/>
        <v>1Story</v>
      </c>
      <c r="I565" s="22">
        <f t="shared" si="120"/>
        <v>59.315963337771507</v>
      </c>
      <c r="J565" s="22" t="str">
        <f t="shared" si="122"/>
        <v>Below Average</v>
      </c>
      <c r="K565" s="22">
        <v>7</v>
      </c>
      <c r="L565" s="22" t="str">
        <f t="shared" si="123"/>
        <v>High</v>
      </c>
      <c r="M565" s="22">
        <v>1918</v>
      </c>
      <c r="N565" s="22">
        <f t="shared" si="124"/>
        <v>1</v>
      </c>
      <c r="O565" s="22"/>
      <c r="P565" s="22">
        <v>1950</v>
      </c>
      <c r="Q565" s="22">
        <f t="shared" si="125"/>
        <v>1</v>
      </c>
      <c r="R565" s="23">
        <v>1163</v>
      </c>
      <c r="S565" s="23" t="s">
        <v>311</v>
      </c>
      <c r="T565" s="23" t="s">
        <v>369</v>
      </c>
      <c r="U565" s="24">
        <v>1163</v>
      </c>
      <c r="V565" s="24" t="str">
        <f t="shared" si="126"/>
        <v>no</v>
      </c>
      <c r="W565" s="24">
        <v>511</v>
      </c>
      <c r="X565" s="24" t="str">
        <f t="shared" si="127"/>
        <v>no</v>
      </c>
      <c r="Y565" s="24" t="s">
        <v>412</v>
      </c>
      <c r="Z565" s="24">
        <f t="shared" si="128"/>
        <v>0</v>
      </c>
      <c r="AA565" s="24">
        <v>1674</v>
      </c>
      <c r="AB565" s="24" t="s">
        <v>311</v>
      </c>
      <c r="AC565" s="24" t="s">
        <v>369</v>
      </c>
      <c r="AD565" s="25">
        <v>0</v>
      </c>
      <c r="AE565" s="25">
        <v>0</v>
      </c>
      <c r="AF565" s="25">
        <v>2</v>
      </c>
      <c r="AG565" s="25">
        <v>0</v>
      </c>
      <c r="AH565" s="25">
        <v>2</v>
      </c>
      <c r="AI565" s="25" t="s">
        <v>415</v>
      </c>
      <c r="AJ565" s="57">
        <v>8</v>
      </c>
      <c r="AK565" s="57" t="str">
        <f t="shared" si="129"/>
        <v>More</v>
      </c>
      <c r="AL565" s="57" t="s">
        <v>98</v>
      </c>
      <c r="AM565" s="57" t="str">
        <f t="shared" si="130"/>
        <v>Low</v>
      </c>
      <c r="AN565" s="62">
        <v>2</v>
      </c>
      <c r="AO565" s="62" t="str">
        <f t="shared" si="131"/>
        <v>More</v>
      </c>
      <c r="AP565" s="62">
        <v>396</v>
      </c>
      <c r="AQ565" s="62" t="str">
        <f t="shared" si="132"/>
        <v>no</v>
      </c>
      <c r="AR565" s="62" t="str">
        <f t="shared" si="133"/>
        <v>Below Average</v>
      </c>
      <c r="AS565" s="64">
        <v>1</v>
      </c>
      <c r="AT565" s="68">
        <v>65.209728586535078</v>
      </c>
      <c r="AU565" s="68" t="str">
        <f t="shared" si="134"/>
        <v>Below Average</v>
      </c>
      <c r="AV565" s="66">
        <v>185000</v>
      </c>
      <c r="AW565" s="66">
        <v>2837</v>
      </c>
      <c r="AX565" s="66" t="s">
        <v>311</v>
      </c>
    </row>
    <row r="566" spans="1:50" customFormat="1" x14ac:dyDescent="0.2">
      <c r="A566">
        <v>565</v>
      </c>
      <c r="B566" s="12" t="s">
        <v>90</v>
      </c>
      <c r="C566" s="12" t="s">
        <v>90</v>
      </c>
      <c r="D566" s="12" t="s">
        <v>91</v>
      </c>
      <c r="E566" s="22">
        <v>7</v>
      </c>
      <c r="F566" s="22" t="s">
        <v>411</v>
      </c>
      <c r="G566" s="22" t="s">
        <v>92</v>
      </c>
      <c r="H566" s="22" t="str">
        <f t="shared" si="121"/>
        <v>2Story</v>
      </c>
      <c r="I566" s="22">
        <f t="shared" si="120"/>
        <v>75.988545402704759</v>
      </c>
      <c r="J566" s="22" t="str">
        <f t="shared" si="122"/>
        <v>Above Average</v>
      </c>
      <c r="K566" s="22">
        <v>5</v>
      </c>
      <c r="L566" s="22" t="str">
        <f t="shared" si="123"/>
        <v>Low</v>
      </c>
      <c r="M566" s="22">
        <v>1992</v>
      </c>
      <c r="N566" s="22">
        <f t="shared" si="124"/>
        <v>0</v>
      </c>
      <c r="O566" s="22"/>
      <c r="P566" s="22">
        <v>2000</v>
      </c>
      <c r="Q566" s="22">
        <f t="shared" si="125"/>
        <v>0</v>
      </c>
      <c r="R566" s="23">
        <v>1095</v>
      </c>
      <c r="S566" s="23" t="s">
        <v>311</v>
      </c>
      <c r="T566" s="23" t="s">
        <v>369</v>
      </c>
      <c r="U566" s="24">
        <v>1166</v>
      </c>
      <c r="V566" s="24" t="str">
        <f t="shared" si="126"/>
        <v>no</v>
      </c>
      <c r="W566" s="24">
        <v>1129</v>
      </c>
      <c r="X566" s="24" t="str">
        <f t="shared" si="127"/>
        <v>no</v>
      </c>
      <c r="Y566" s="24" t="s">
        <v>412</v>
      </c>
      <c r="Z566" s="24">
        <f t="shared" si="128"/>
        <v>1</v>
      </c>
      <c r="AA566" s="24">
        <v>2295</v>
      </c>
      <c r="AB566" s="24" t="s">
        <v>311</v>
      </c>
      <c r="AC566" s="24" t="s">
        <v>369</v>
      </c>
      <c r="AD566" s="25">
        <v>1</v>
      </c>
      <c r="AE566" s="25">
        <v>0</v>
      </c>
      <c r="AF566" s="25">
        <v>2</v>
      </c>
      <c r="AG566" s="25">
        <v>1</v>
      </c>
      <c r="AH566" s="25">
        <v>4</v>
      </c>
      <c r="AI566" s="25" t="s">
        <v>414</v>
      </c>
      <c r="AJ566" s="57">
        <v>9</v>
      </c>
      <c r="AK566" s="57" t="str">
        <f t="shared" si="129"/>
        <v>More</v>
      </c>
      <c r="AL566" s="57" t="s">
        <v>97</v>
      </c>
      <c r="AM566" s="57" t="str">
        <f t="shared" si="130"/>
        <v>High</v>
      </c>
      <c r="AN566" s="62">
        <v>2</v>
      </c>
      <c r="AO566" s="62" t="str">
        <f t="shared" si="131"/>
        <v>More</v>
      </c>
      <c r="AP566" s="62">
        <v>590</v>
      </c>
      <c r="AQ566" s="62" t="str">
        <f t="shared" si="132"/>
        <v>no</v>
      </c>
      <c r="AR566" s="62" t="str">
        <f t="shared" si="133"/>
        <v>Above Average</v>
      </c>
      <c r="AS566" s="64">
        <v>1</v>
      </c>
      <c r="AT566" s="68">
        <v>79.056047197640112</v>
      </c>
      <c r="AU566" s="68" t="str">
        <f t="shared" si="134"/>
        <v>Above Average</v>
      </c>
      <c r="AV566" s="66">
        <v>268000</v>
      </c>
      <c r="AW566" s="66">
        <v>3390</v>
      </c>
      <c r="AX566" s="66" t="s">
        <v>311</v>
      </c>
    </row>
    <row r="567" spans="1:50" customFormat="1" x14ac:dyDescent="0.2">
      <c r="A567">
        <v>566</v>
      </c>
      <c r="B567" s="12" t="s">
        <v>90</v>
      </c>
      <c r="C567" s="12" t="s">
        <v>90</v>
      </c>
      <c r="D567" s="12" t="s">
        <v>91</v>
      </c>
      <c r="E567" s="22">
        <v>6</v>
      </c>
      <c r="F567" s="22" t="s">
        <v>195</v>
      </c>
      <c r="G567" s="22" t="s">
        <v>92</v>
      </c>
      <c r="H567" s="22" t="str">
        <f t="shared" si="121"/>
        <v>2Story</v>
      </c>
      <c r="I567" s="22">
        <f t="shared" si="120"/>
        <v>75.988545402704759</v>
      </c>
      <c r="J567" s="22" t="str">
        <f t="shared" si="122"/>
        <v>Above Average</v>
      </c>
      <c r="K567" s="22">
        <v>4</v>
      </c>
      <c r="L567" s="22" t="str">
        <f t="shared" si="123"/>
        <v>Low</v>
      </c>
      <c r="M567" s="22">
        <v>1915</v>
      </c>
      <c r="N567" s="22">
        <f t="shared" si="124"/>
        <v>1</v>
      </c>
      <c r="O567" s="22"/>
      <c r="P567" s="22">
        <v>1950</v>
      </c>
      <c r="Q567" s="22">
        <f t="shared" si="125"/>
        <v>1</v>
      </c>
      <c r="R567" s="23">
        <v>806</v>
      </c>
      <c r="S567" s="23" t="s">
        <v>311</v>
      </c>
      <c r="T567" s="23" t="s">
        <v>370</v>
      </c>
      <c r="U567" s="24">
        <v>841</v>
      </c>
      <c r="V567" s="24" t="str">
        <f t="shared" si="126"/>
        <v>no</v>
      </c>
      <c r="W567" s="24">
        <v>806</v>
      </c>
      <c r="X567" s="24" t="str">
        <f t="shared" si="127"/>
        <v>no</v>
      </c>
      <c r="Y567" s="24" t="s">
        <v>412</v>
      </c>
      <c r="Z567" s="24">
        <f t="shared" si="128"/>
        <v>1</v>
      </c>
      <c r="AA567" s="24">
        <v>1647</v>
      </c>
      <c r="AB567" s="24" t="s">
        <v>311</v>
      </c>
      <c r="AC567" s="24" t="s">
        <v>369</v>
      </c>
      <c r="AD567" s="25">
        <v>1</v>
      </c>
      <c r="AE567" s="25">
        <v>0</v>
      </c>
      <c r="AF567" s="25">
        <v>1</v>
      </c>
      <c r="AG567" s="25">
        <v>1</v>
      </c>
      <c r="AH567" s="25">
        <v>3</v>
      </c>
      <c r="AI567" s="25" t="s">
        <v>414</v>
      </c>
      <c r="AJ567" s="57">
        <v>6</v>
      </c>
      <c r="AK567" s="57" t="str">
        <f t="shared" si="129"/>
        <v>More</v>
      </c>
      <c r="AL567" s="57" t="s">
        <v>147</v>
      </c>
      <c r="AM567" s="57" t="str">
        <f t="shared" si="130"/>
        <v>Low</v>
      </c>
      <c r="AN567" s="62">
        <v>1</v>
      </c>
      <c r="AO567" s="62" t="str">
        <f t="shared" si="131"/>
        <v>Less</v>
      </c>
      <c r="AP567" s="62">
        <v>216</v>
      </c>
      <c r="AQ567" s="62" t="str">
        <f t="shared" si="132"/>
        <v>no</v>
      </c>
      <c r="AR567" s="62" t="str">
        <f t="shared" si="133"/>
        <v>Below Average</v>
      </c>
      <c r="AS567" s="64">
        <v>0</v>
      </c>
      <c r="AT567" s="68">
        <v>52.181002853648593</v>
      </c>
      <c r="AU567" s="68" t="str">
        <f t="shared" si="134"/>
        <v>Below Average</v>
      </c>
      <c r="AV567" s="66">
        <v>128000</v>
      </c>
      <c r="AW567" s="66">
        <v>2453</v>
      </c>
      <c r="AX567" s="66" t="s">
        <v>311</v>
      </c>
    </row>
    <row r="568" spans="1:50" customFormat="1" x14ac:dyDescent="0.2">
      <c r="A568">
        <v>567</v>
      </c>
      <c r="B568" s="12" t="s">
        <v>90</v>
      </c>
      <c r="C568" s="12" t="s">
        <v>90</v>
      </c>
      <c r="D568" s="12" t="s">
        <v>91</v>
      </c>
      <c r="E568" s="22">
        <v>9</v>
      </c>
      <c r="F568" s="22" t="s">
        <v>411</v>
      </c>
      <c r="G568" s="22" t="s">
        <v>92</v>
      </c>
      <c r="H568" s="22" t="str">
        <f t="shared" si="121"/>
        <v>2Story</v>
      </c>
      <c r="I568" s="22">
        <f t="shared" si="120"/>
        <v>75.988545402704759</v>
      </c>
      <c r="J568" s="22" t="str">
        <f t="shared" si="122"/>
        <v>Above Average</v>
      </c>
      <c r="K568" s="22">
        <v>5</v>
      </c>
      <c r="L568" s="22" t="str">
        <f t="shared" si="123"/>
        <v>Low</v>
      </c>
      <c r="M568" s="22">
        <v>2005</v>
      </c>
      <c r="N568" s="22">
        <f t="shared" si="124"/>
        <v>0</v>
      </c>
      <c r="O568" s="22"/>
      <c r="P568" s="22">
        <v>2007</v>
      </c>
      <c r="Q568" s="22">
        <f t="shared" si="125"/>
        <v>0</v>
      </c>
      <c r="R568" s="23">
        <v>1122</v>
      </c>
      <c r="S568" s="23" t="s">
        <v>311</v>
      </c>
      <c r="T568" s="23" t="s">
        <v>369</v>
      </c>
      <c r="U568" s="24">
        <v>1134</v>
      </c>
      <c r="V568" s="24" t="str">
        <f t="shared" si="126"/>
        <v>no</v>
      </c>
      <c r="W568" s="24">
        <v>1370</v>
      </c>
      <c r="X568" s="24" t="str">
        <f t="shared" si="127"/>
        <v>no</v>
      </c>
      <c r="Y568" s="24" t="s">
        <v>412</v>
      </c>
      <c r="Z568" s="24">
        <f t="shared" si="128"/>
        <v>1</v>
      </c>
      <c r="AA568" s="24">
        <v>2504</v>
      </c>
      <c r="AB568" s="24" t="s">
        <v>311</v>
      </c>
      <c r="AC568" s="24" t="s">
        <v>369</v>
      </c>
      <c r="AD568" s="25">
        <v>0</v>
      </c>
      <c r="AE568" s="25">
        <v>0</v>
      </c>
      <c r="AF568" s="25">
        <v>2</v>
      </c>
      <c r="AG568" s="25">
        <v>1</v>
      </c>
      <c r="AH568" s="25">
        <v>3</v>
      </c>
      <c r="AI568" s="25" t="s">
        <v>414</v>
      </c>
      <c r="AJ568" s="57">
        <v>11</v>
      </c>
      <c r="AK568" s="57" t="str">
        <f t="shared" si="129"/>
        <v>More</v>
      </c>
      <c r="AL568" s="57" t="s">
        <v>104</v>
      </c>
      <c r="AM568" s="57" t="str">
        <f t="shared" si="130"/>
        <v>High</v>
      </c>
      <c r="AN568" s="62">
        <v>3</v>
      </c>
      <c r="AO568" s="62" t="str">
        <f t="shared" si="131"/>
        <v>More</v>
      </c>
      <c r="AP568" s="62">
        <v>656</v>
      </c>
      <c r="AQ568" s="62" t="str">
        <f t="shared" si="132"/>
        <v>no</v>
      </c>
      <c r="AR568" s="62" t="str">
        <f t="shared" si="133"/>
        <v>Above Average</v>
      </c>
      <c r="AS568" s="64">
        <v>1</v>
      </c>
      <c r="AT568" s="68">
        <v>89.630446773303916</v>
      </c>
      <c r="AU568" s="68" t="str">
        <f t="shared" si="134"/>
        <v>Above Average</v>
      </c>
      <c r="AV568" s="66">
        <v>325000</v>
      </c>
      <c r="AW568" s="66">
        <v>3626</v>
      </c>
      <c r="AX568" s="66" t="s">
        <v>311</v>
      </c>
    </row>
    <row r="569" spans="1:50" customFormat="1" x14ac:dyDescent="0.2">
      <c r="A569">
        <v>568</v>
      </c>
      <c r="B569" s="12" t="s">
        <v>90</v>
      </c>
      <c r="C569" s="12" t="s">
        <v>90</v>
      </c>
      <c r="D569" s="12" t="s">
        <v>91</v>
      </c>
      <c r="E569" s="22">
        <v>7</v>
      </c>
      <c r="F569" s="22" t="s">
        <v>411</v>
      </c>
      <c r="G569" s="22" t="s">
        <v>115</v>
      </c>
      <c r="H569" s="22" t="str">
        <f t="shared" si="121"/>
        <v>1Story</v>
      </c>
      <c r="I569" s="22">
        <f t="shared" si="120"/>
        <v>69.182127006168557</v>
      </c>
      <c r="J569" s="22" t="str">
        <f t="shared" si="122"/>
        <v>Below Average</v>
      </c>
      <c r="K569" s="22">
        <v>5</v>
      </c>
      <c r="L569" s="22" t="str">
        <f t="shared" si="123"/>
        <v>Low</v>
      </c>
      <c r="M569" s="22">
        <v>2004</v>
      </c>
      <c r="N569" s="22">
        <f t="shared" si="124"/>
        <v>0</v>
      </c>
      <c r="O569" s="22"/>
      <c r="P569" s="22">
        <v>2004</v>
      </c>
      <c r="Q569" s="22">
        <f t="shared" si="125"/>
        <v>0</v>
      </c>
      <c r="R569" s="23">
        <v>1517</v>
      </c>
      <c r="S569" s="23" t="s">
        <v>311</v>
      </c>
      <c r="T569" s="23" t="s">
        <v>369</v>
      </c>
      <c r="U569" s="24">
        <v>1535</v>
      </c>
      <c r="V569" s="24" t="str">
        <f t="shared" si="126"/>
        <v>no</v>
      </c>
      <c r="W569" s="24">
        <v>0</v>
      </c>
      <c r="X569" s="24" t="str">
        <f t="shared" si="127"/>
        <v>no</v>
      </c>
      <c r="Y569" s="24" t="s">
        <v>413</v>
      </c>
      <c r="Z569" s="24">
        <f t="shared" si="128"/>
        <v>1</v>
      </c>
      <c r="AA569" s="24">
        <v>1535</v>
      </c>
      <c r="AB569" s="24" t="s">
        <v>311</v>
      </c>
      <c r="AC569" s="24" t="s">
        <v>369</v>
      </c>
      <c r="AD569" s="25">
        <v>0</v>
      </c>
      <c r="AE569" s="25">
        <v>0</v>
      </c>
      <c r="AF569" s="25">
        <v>2</v>
      </c>
      <c r="AG569" s="25">
        <v>0</v>
      </c>
      <c r="AH569" s="25">
        <v>2</v>
      </c>
      <c r="AI569" s="25" t="s">
        <v>415</v>
      </c>
      <c r="AJ569" s="57">
        <v>7</v>
      </c>
      <c r="AK569" s="57" t="str">
        <f t="shared" si="129"/>
        <v>More</v>
      </c>
      <c r="AL569" s="57" t="s">
        <v>97</v>
      </c>
      <c r="AM569" s="57" t="str">
        <f t="shared" si="130"/>
        <v>High</v>
      </c>
      <c r="AN569" s="62">
        <v>2</v>
      </c>
      <c r="AO569" s="62" t="str">
        <f t="shared" si="131"/>
        <v>More</v>
      </c>
      <c r="AP569" s="62">
        <v>532</v>
      </c>
      <c r="AQ569" s="62" t="str">
        <f t="shared" si="132"/>
        <v>no</v>
      </c>
      <c r="AR569" s="62" t="str">
        <f t="shared" si="133"/>
        <v>Above Average</v>
      </c>
      <c r="AS569" s="64">
        <v>0</v>
      </c>
      <c r="AT569" s="68">
        <v>70.11795543905636</v>
      </c>
      <c r="AU569" s="68" t="str">
        <f t="shared" si="134"/>
        <v>Above Average</v>
      </c>
      <c r="AV569" s="66">
        <v>214000</v>
      </c>
      <c r="AW569" s="66">
        <v>3052</v>
      </c>
      <c r="AX569" s="66" t="s">
        <v>311</v>
      </c>
    </row>
    <row r="570" spans="1:50" customFormat="1" x14ac:dyDescent="0.2">
      <c r="A570">
        <v>569</v>
      </c>
      <c r="B570" s="12" t="s">
        <v>90</v>
      </c>
      <c r="C570" s="12" t="s">
        <v>90</v>
      </c>
      <c r="D570" s="12" t="s">
        <v>91</v>
      </c>
      <c r="E570" s="22">
        <v>8</v>
      </c>
      <c r="F570" s="22" t="s">
        <v>411</v>
      </c>
      <c r="G570" s="22" t="s">
        <v>132</v>
      </c>
      <c r="H570" s="22" t="str">
        <f t="shared" si="121"/>
        <v>1Story</v>
      </c>
      <c r="I570" s="22">
        <f t="shared" si="120"/>
        <v>59.315963337771507</v>
      </c>
      <c r="J570" s="22" t="str">
        <f t="shared" si="122"/>
        <v>Below Average</v>
      </c>
      <c r="K570" s="22">
        <v>8</v>
      </c>
      <c r="L570" s="22" t="str">
        <f t="shared" si="123"/>
        <v>High</v>
      </c>
      <c r="M570" s="22">
        <v>1983</v>
      </c>
      <c r="N570" s="22">
        <f t="shared" si="124"/>
        <v>0</v>
      </c>
      <c r="O570" s="22"/>
      <c r="P570" s="22">
        <v>2009</v>
      </c>
      <c r="Q570" s="22">
        <f t="shared" si="125"/>
        <v>0</v>
      </c>
      <c r="R570" s="23">
        <v>1496</v>
      </c>
      <c r="S570" s="23" t="s">
        <v>311</v>
      </c>
      <c r="T570" s="23" t="s">
        <v>369</v>
      </c>
      <c r="U570" s="24">
        <v>1496</v>
      </c>
      <c r="V570" s="24" t="str">
        <f t="shared" si="126"/>
        <v>no</v>
      </c>
      <c r="W570" s="24">
        <v>636</v>
      </c>
      <c r="X570" s="24" t="str">
        <f t="shared" si="127"/>
        <v>no</v>
      </c>
      <c r="Y570" s="24" t="s">
        <v>412</v>
      </c>
      <c r="Z570" s="24">
        <f t="shared" si="128"/>
        <v>1</v>
      </c>
      <c r="AA570" s="24">
        <v>2132</v>
      </c>
      <c r="AB570" s="24" t="s">
        <v>311</v>
      </c>
      <c r="AC570" s="24" t="s">
        <v>369</v>
      </c>
      <c r="AD570" s="25">
        <v>1</v>
      </c>
      <c r="AE570" s="25">
        <v>0</v>
      </c>
      <c r="AF570" s="25">
        <v>1</v>
      </c>
      <c r="AG570" s="25">
        <v>1</v>
      </c>
      <c r="AH570" s="25">
        <v>3</v>
      </c>
      <c r="AI570" s="25" t="s">
        <v>414</v>
      </c>
      <c r="AJ570" s="57">
        <v>5</v>
      </c>
      <c r="AK570" s="57" t="str">
        <f t="shared" si="129"/>
        <v>Less</v>
      </c>
      <c r="AL570" s="57" t="s">
        <v>97</v>
      </c>
      <c r="AM570" s="57" t="str">
        <f t="shared" si="130"/>
        <v>High</v>
      </c>
      <c r="AN570" s="62">
        <v>2</v>
      </c>
      <c r="AO570" s="62" t="str">
        <f t="shared" si="131"/>
        <v>More</v>
      </c>
      <c r="AP570" s="62">
        <v>612</v>
      </c>
      <c r="AQ570" s="62" t="str">
        <f t="shared" si="132"/>
        <v>no</v>
      </c>
      <c r="AR570" s="62" t="str">
        <f t="shared" si="133"/>
        <v>Above Average</v>
      </c>
      <c r="AS570" s="64">
        <v>1</v>
      </c>
      <c r="AT570" s="68">
        <v>87.265711135611909</v>
      </c>
      <c r="AU570" s="68" t="str">
        <f t="shared" si="134"/>
        <v>Above Average</v>
      </c>
      <c r="AV570" s="66">
        <v>316600</v>
      </c>
      <c r="AW570" s="66">
        <v>3628</v>
      </c>
      <c r="AX570" s="66" t="s">
        <v>311</v>
      </c>
    </row>
    <row r="571" spans="1:50" customFormat="1" x14ac:dyDescent="0.2">
      <c r="A571">
        <v>570</v>
      </c>
      <c r="B571" s="12" t="s">
        <v>90</v>
      </c>
      <c r="C571" s="12" t="s">
        <v>90</v>
      </c>
      <c r="D571" s="12" t="s">
        <v>167</v>
      </c>
      <c r="E571" s="22">
        <v>5</v>
      </c>
      <c r="F571" s="22" t="s">
        <v>195</v>
      </c>
      <c r="G571" s="22" t="s">
        <v>191</v>
      </c>
      <c r="H571" s="22" t="str">
        <f t="shared" si="121"/>
        <v xml:space="preserve"> </v>
      </c>
      <c r="I571" s="22">
        <f t="shared" si="120"/>
        <v>77.818957638420983</v>
      </c>
      <c r="J571" s="22" t="str">
        <f t="shared" si="122"/>
        <v>Above Average</v>
      </c>
      <c r="K571" s="22">
        <v>5</v>
      </c>
      <c r="L571" s="22" t="str">
        <f t="shared" si="123"/>
        <v>Low</v>
      </c>
      <c r="M571" s="22">
        <v>1979</v>
      </c>
      <c r="N571" s="22">
        <f t="shared" si="124"/>
        <v>0</v>
      </c>
      <c r="O571" s="22"/>
      <c r="P571" s="22">
        <v>1979</v>
      </c>
      <c r="Q571" s="22">
        <f t="shared" si="125"/>
        <v>0</v>
      </c>
      <c r="R571" s="23">
        <v>943</v>
      </c>
      <c r="S571" s="23" t="s">
        <v>311</v>
      </c>
      <c r="T571" s="23" t="s">
        <v>370</v>
      </c>
      <c r="U571" s="24">
        <v>943</v>
      </c>
      <c r="V571" s="24" t="str">
        <f t="shared" si="126"/>
        <v>no</v>
      </c>
      <c r="W571" s="24">
        <v>0</v>
      </c>
      <c r="X571" s="24" t="str">
        <f t="shared" si="127"/>
        <v>no</v>
      </c>
      <c r="Y571" s="24" t="s">
        <v>413</v>
      </c>
      <c r="Z571" s="24">
        <f t="shared" si="128"/>
        <v>0</v>
      </c>
      <c r="AA571" s="24">
        <v>943</v>
      </c>
      <c r="AB571" s="24" t="s">
        <v>311</v>
      </c>
      <c r="AC571" s="24" t="s">
        <v>370</v>
      </c>
      <c r="AD571" s="25">
        <v>1</v>
      </c>
      <c r="AE571" s="25">
        <v>0</v>
      </c>
      <c r="AF571" s="25">
        <v>1</v>
      </c>
      <c r="AG571" s="25">
        <v>0</v>
      </c>
      <c r="AH571" s="25">
        <v>2</v>
      </c>
      <c r="AI571" s="25" t="s">
        <v>415</v>
      </c>
      <c r="AJ571" s="57">
        <v>4</v>
      </c>
      <c r="AK571" s="57" t="str">
        <f t="shared" si="129"/>
        <v>Less</v>
      </c>
      <c r="AL571" s="57" t="s">
        <v>98</v>
      </c>
      <c r="AM571" s="57" t="str">
        <f t="shared" si="130"/>
        <v>Low</v>
      </c>
      <c r="AN571" s="62">
        <v>2</v>
      </c>
      <c r="AO571" s="62" t="str">
        <f t="shared" si="131"/>
        <v>More</v>
      </c>
      <c r="AP571" s="62">
        <v>600</v>
      </c>
      <c r="AQ571" s="62" t="str">
        <f t="shared" si="132"/>
        <v>no</v>
      </c>
      <c r="AR571" s="62" t="str">
        <f t="shared" si="133"/>
        <v>Above Average</v>
      </c>
      <c r="AS571" s="64">
        <v>2</v>
      </c>
      <c r="AT571" s="68">
        <v>72.089077412513262</v>
      </c>
      <c r="AU571" s="68" t="str">
        <f t="shared" si="134"/>
        <v>Above Average</v>
      </c>
      <c r="AV571" s="66">
        <v>135960</v>
      </c>
      <c r="AW571" s="66">
        <v>1886</v>
      </c>
      <c r="AX571" s="66" t="s">
        <v>311</v>
      </c>
    </row>
    <row r="572" spans="1:50" customFormat="1" x14ac:dyDescent="0.2">
      <c r="A572">
        <v>571</v>
      </c>
      <c r="B572" s="12" t="s">
        <v>90</v>
      </c>
      <c r="C572" s="12" t="s">
        <v>90</v>
      </c>
      <c r="D572" s="12" t="s">
        <v>167</v>
      </c>
      <c r="E572" s="22">
        <v>5</v>
      </c>
      <c r="F572" s="22" t="s">
        <v>195</v>
      </c>
      <c r="G572" s="22" t="s">
        <v>115</v>
      </c>
      <c r="H572" s="22" t="str">
        <f t="shared" si="121"/>
        <v>1Story</v>
      </c>
      <c r="I572" s="22">
        <f t="shared" si="120"/>
        <v>69.182127006168557</v>
      </c>
      <c r="J572" s="22" t="str">
        <f t="shared" si="122"/>
        <v>Below Average</v>
      </c>
      <c r="K572" s="22">
        <v>5</v>
      </c>
      <c r="L572" s="22" t="str">
        <f t="shared" si="123"/>
        <v>Low</v>
      </c>
      <c r="M572" s="22">
        <v>1965</v>
      </c>
      <c r="N572" s="22">
        <f t="shared" si="124"/>
        <v>0</v>
      </c>
      <c r="O572" s="22"/>
      <c r="P572" s="22">
        <v>1965</v>
      </c>
      <c r="Q572" s="22">
        <f t="shared" si="125"/>
        <v>0</v>
      </c>
      <c r="R572" s="23">
        <v>1728</v>
      </c>
      <c r="S572" s="23" t="s">
        <v>311</v>
      </c>
      <c r="T572" s="23" t="s">
        <v>369</v>
      </c>
      <c r="U572" s="24">
        <v>1728</v>
      </c>
      <c r="V572" s="24" t="str">
        <f t="shared" si="126"/>
        <v>no</v>
      </c>
      <c r="W572" s="24">
        <v>0</v>
      </c>
      <c r="X572" s="24" t="str">
        <f t="shared" si="127"/>
        <v>no</v>
      </c>
      <c r="Y572" s="24" t="s">
        <v>413</v>
      </c>
      <c r="Z572" s="24">
        <f t="shared" si="128"/>
        <v>1</v>
      </c>
      <c r="AA572" s="24">
        <v>1728</v>
      </c>
      <c r="AB572" s="24" t="s">
        <v>311</v>
      </c>
      <c r="AC572" s="24" t="s">
        <v>369</v>
      </c>
      <c r="AD572" s="25">
        <v>0</v>
      </c>
      <c r="AE572" s="25">
        <v>0</v>
      </c>
      <c r="AF572" s="25">
        <v>2</v>
      </c>
      <c r="AG572" s="25">
        <v>0</v>
      </c>
      <c r="AH572" s="25">
        <v>2</v>
      </c>
      <c r="AI572" s="25" t="s">
        <v>415</v>
      </c>
      <c r="AJ572" s="57">
        <v>10</v>
      </c>
      <c r="AK572" s="57" t="str">
        <f t="shared" si="129"/>
        <v>More</v>
      </c>
      <c r="AL572" s="57" t="s">
        <v>98</v>
      </c>
      <c r="AM572" s="57" t="str">
        <f t="shared" si="130"/>
        <v>Low</v>
      </c>
      <c r="AN572" s="62">
        <v>2</v>
      </c>
      <c r="AO572" s="62" t="str">
        <f t="shared" si="131"/>
        <v>More</v>
      </c>
      <c r="AP572" s="62">
        <v>576</v>
      </c>
      <c r="AQ572" s="62" t="str">
        <f t="shared" si="132"/>
        <v>no</v>
      </c>
      <c r="AR572" s="62" t="str">
        <f t="shared" si="133"/>
        <v>Above Average</v>
      </c>
      <c r="AS572" s="64">
        <v>0</v>
      </c>
      <c r="AT572" s="68">
        <v>41.261574074074076</v>
      </c>
      <c r="AU572" s="68" t="str">
        <f t="shared" si="134"/>
        <v>Below Average</v>
      </c>
      <c r="AV572" s="66">
        <v>142600</v>
      </c>
      <c r="AW572" s="66">
        <v>3456</v>
      </c>
      <c r="AX572" s="66" t="s">
        <v>311</v>
      </c>
    </row>
    <row r="573" spans="1:50" customFormat="1" x14ac:dyDescent="0.2">
      <c r="A573">
        <v>572</v>
      </c>
      <c r="B573" s="12" t="s">
        <v>90</v>
      </c>
      <c r="C573" s="12" t="s">
        <v>90</v>
      </c>
      <c r="D573" s="12" t="s">
        <v>91</v>
      </c>
      <c r="E573" s="22">
        <v>6</v>
      </c>
      <c r="F573" s="22" t="s">
        <v>195</v>
      </c>
      <c r="G573" s="22" t="s">
        <v>115</v>
      </c>
      <c r="H573" s="22" t="str">
        <f t="shared" si="121"/>
        <v>1Story</v>
      </c>
      <c r="I573" s="22">
        <f t="shared" si="120"/>
        <v>69.182127006168557</v>
      </c>
      <c r="J573" s="22" t="str">
        <f t="shared" si="122"/>
        <v>Below Average</v>
      </c>
      <c r="K573" s="22">
        <v>6</v>
      </c>
      <c r="L573" s="22" t="str">
        <f t="shared" si="123"/>
        <v>High</v>
      </c>
      <c r="M573" s="22">
        <v>1959</v>
      </c>
      <c r="N573" s="22">
        <f t="shared" si="124"/>
        <v>0</v>
      </c>
      <c r="O573" s="22"/>
      <c r="P573" s="22">
        <v>1959</v>
      </c>
      <c r="Q573" s="22">
        <f t="shared" si="125"/>
        <v>1</v>
      </c>
      <c r="R573" s="23">
        <v>864</v>
      </c>
      <c r="S573" s="23" t="s">
        <v>311</v>
      </c>
      <c r="T573" s="23" t="s">
        <v>370</v>
      </c>
      <c r="U573" s="24">
        <v>864</v>
      </c>
      <c r="V573" s="24" t="str">
        <f t="shared" si="126"/>
        <v>no</v>
      </c>
      <c r="W573" s="24">
        <v>0</v>
      </c>
      <c r="X573" s="24" t="str">
        <f t="shared" si="127"/>
        <v>no</v>
      </c>
      <c r="Y573" s="24" t="s">
        <v>413</v>
      </c>
      <c r="Z573" s="24">
        <f t="shared" si="128"/>
        <v>1</v>
      </c>
      <c r="AA573" s="24">
        <v>864</v>
      </c>
      <c r="AB573" s="24" t="s">
        <v>311</v>
      </c>
      <c r="AC573" s="24" t="s">
        <v>370</v>
      </c>
      <c r="AD573" s="25">
        <v>1</v>
      </c>
      <c r="AE573" s="25">
        <v>0</v>
      </c>
      <c r="AF573" s="25">
        <v>1</v>
      </c>
      <c r="AG573" s="25">
        <v>0</v>
      </c>
      <c r="AH573" s="25">
        <v>2</v>
      </c>
      <c r="AI573" s="25" t="s">
        <v>415</v>
      </c>
      <c r="AJ573" s="57">
        <v>4</v>
      </c>
      <c r="AK573" s="57" t="str">
        <f t="shared" si="129"/>
        <v>Less</v>
      </c>
      <c r="AL573" s="57" t="s">
        <v>97</v>
      </c>
      <c r="AM573" s="57" t="str">
        <f t="shared" si="130"/>
        <v>High</v>
      </c>
      <c r="AN573" s="62">
        <v>1</v>
      </c>
      <c r="AO573" s="62" t="str">
        <f t="shared" si="131"/>
        <v>Less</v>
      </c>
      <c r="AP573" s="62">
        <v>288</v>
      </c>
      <c r="AQ573" s="62" t="str">
        <f t="shared" si="132"/>
        <v>no</v>
      </c>
      <c r="AR573" s="62" t="str">
        <f t="shared" si="133"/>
        <v>Below Average</v>
      </c>
      <c r="AS573" s="64">
        <v>0</v>
      </c>
      <c r="AT573" s="68">
        <v>69.444444444444443</v>
      </c>
      <c r="AU573" s="68" t="str">
        <f t="shared" si="134"/>
        <v>Below Average</v>
      </c>
      <c r="AV573" s="66">
        <v>120000</v>
      </c>
      <c r="AW573" s="66">
        <v>1728</v>
      </c>
      <c r="AX573" s="66" t="s">
        <v>311</v>
      </c>
    </row>
    <row r="574" spans="1:50" customFormat="1" x14ac:dyDescent="0.2">
      <c r="A574">
        <v>573</v>
      </c>
      <c r="B574" s="12" t="s">
        <v>90</v>
      </c>
      <c r="C574" s="12" t="s">
        <v>90</v>
      </c>
      <c r="D574" s="12" t="s">
        <v>91</v>
      </c>
      <c r="E574" s="22">
        <v>7</v>
      </c>
      <c r="F574" s="22" t="s">
        <v>411</v>
      </c>
      <c r="G574" s="22" t="s">
        <v>92</v>
      </c>
      <c r="H574" s="22" t="str">
        <f t="shared" si="121"/>
        <v>2Story</v>
      </c>
      <c r="I574" s="22">
        <f t="shared" si="120"/>
        <v>75.988545402704759</v>
      </c>
      <c r="J574" s="22" t="str">
        <f t="shared" si="122"/>
        <v>Above Average</v>
      </c>
      <c r="K574" s="22">
        <v>5</v>
      </c>
      <c r="L574" s="22" t="str">
        <f t="shared" si="123"/>
        <v>Low</v>
      </c>
      <c r="M574" s="22">
        <v>2009</v>
      </c>
      <c r="N574" s="22">
        <f t="shared" si="124"/>
        <v>0</v>
      </c>
      <c r="O574" s="22"/>
      <c r="P574" s="22">
        <v>2009</v>
      </c>
      <c r="Q574" s="22">
        <f t="shared" si="125"/>
        <v>0</v>
      </c>
      <c r="R574" s="23">
        <v>846</v>
      </c>
      <c r="S574" s="23" t="s">
        <v>311</v>
      </c>
      <c r="T574" s="23" t="s">
        <v>370</v>
      </c>
      <c r="U574" s="24">
        <v>846</v>
      </c>
      <c r="V574" s="24" t="str">
        <f t="shared" si="126"/>
        <v>no</v>
      </c>
      <c r="W574" s="24">
        <v>846</v>
      </c>
      <c r="X574" s="24" t="str">
        <f t="shared" si="127"/>
        <v>no</v>
      </c>
      <c r="Y574" s="24" t="s">
        <v>412</v>
      </c>
      <c r="Z574" s="24">
        <f t="shared" si="128"/>
        <v>0</v>
      </c>
      <c r="AA574" s="24">
        <v>1692</v>
      </c>
      <c r="AB574" s="24" t="s">
        <v>311</v>
      </c>
      <c r="AC574" s="24" t="s">
        <v>369</v>
      </c>
      <c r="AD574" s="25">
        <v>0</v>
      </c>
      <c r="AE574" s="25">
        <v>0</v>
      </c>
      <c r="AF574" s="25">
        <v>2</v>
      </c>
      <c r="AG574" s="25">
        <v>1</v>
      </c>
      <c r="AH574" s="25">
        <v>3</v>
      </c>
      <c r="AI574" s="25" t="s">
        <v>414</v>
      </c>
      <c r="AJ574" s="57">
        <v>6</v>
      </c>
      <c r="AK574" s="57" t="str">
        <f t="shared" si="129"/>
        <v>More</v>
      </c>
      <c r="AL574" s="57" t="s">
        <v>97</v>
      </c>
      <c r="AM574" s="57" t="str">
        <f t="shared" si="130"/>
        <v>High</v>
      </c>
      <c r="AN574" s="62">
        <v>2</v>
      </c>
      <c r="AO574" s="62" t="str">
        <f t="shared" si="131"/>
        <v>More</v>
      </c>
      <c r="AP574" s="62">
        <v>650</v>
      </c>
      <c r="AQ574" s="62" t="str">
        <f t="shared" si="132"/>
        <v>no</v>
      </c>
      <c r="AR574" s="62" t="str">
        <f t="shared" si="133"/>
        <v>Above Average</v>
      </c>
      <c r="AS574" s="64">
        <v>0</v>
      </c>
      <c r="AT574" s="68">
        <v>88.455476753349089</v>
      </c>
      <c r="AU574" s="68" t="str">
        <f t="shared" si="134"/>
        <v>Above Average</v>
      </c>
      <c r="AV574" s="66">
        <v>224500</v>
      </c>
      <c r="AW574" s="66">
        <v>2538</v>
      </c>
      <c r="AX574" s="66" t="s">
        <v>311</v>
      </c>
    </row>
    <row r="575" spans="1:50" customFormat="1" x14ac:dyDescent="0.2">
      <c r="A575">
        <v>574</v>
      </c>
      <c r="B575" s="12" t="s">
        <v>90</v>
      </c>
      <c r="C575" s="12" t="s">
        <v>90</v>
      </c>
      <c r="D575" s="12" t="s">
        <v>91</v>
      </c>
      <c r="E575" s="22">
        <v>7</v>
      </c>
      <c r="F575" s="22" t="s">
        <v>411</v>
      </c>
      <c r="G575" s="22" t="s">
        <v>197</v>
      </c>
      <c r="H575" s="22" t="str">
        <f t="shared" si="121"/>
        <v xml:space="preserve"> </v>
      </c>
      <c r="I575" s="22">
        <f t="shared" si="120"/>
        <v>74.693515888638117</v>
      </c>
      <c r="J575" s="22" t="str">
        <f t="shared" si="122"/>
        <v>Above Average</v>
      </c>
      <c r="K575" s="22">
        <v>5</v>
      </c>
      <c r="L575" s="22" t="str">
        <f t="shared" si="123"/>
        <v>Low</v>
      </c>
      <c r="M575" s="22">
        <v>2000</v>
      </c>
      <c r="N575" s="22">
        <f t="shared" si="124"/>
        <v>0</v>
      </c>
      <c r="O575" s="22"/>
      <c r="P575" s="22">
        <v>2000</v>
      </c>
      <c r="Q575" s="22">
        <f t="shared" si="125"/>
        <v>0</v>
      </c>
      <c r="R575" s="23">
        <v>384</v>
      </c>
      <c r="S575" s="23" t="s">
        <v>311</v>
      </c>
      <c r="T575" s="23" t="s">
        <v>370</v>
      </c>
      <c r="U575" s="24">
        <v>774</v>
      </c>
      <c r="V575" s="24" t="str">
        <f t="shared" si="126"/>
        <v>no</v>
      </c>
      <c r="W575" s="24">
        <v>656</v>
      </c>
      <c r="X575" s="24" t="str">
        <f t="shared" si="127"/>
        <v>no</v>
      </c>
      <c r="Y575" s="24" t="s">
        <v>412</v>
      </c>
      <c r="Z575" s="24">
        <f t="shared" si="128"/>
        <v>0</v>
      </c>
      <c r="AA575" s="24">
        <v>1430</v>
      </c>
      <c r="AB575" s="24" t="s">
        <v>311</v>
      </c>
      <c r="AC575" s="24" t="s">
        <v>370</v>
      </c>
      <c r="AD575" s="25">
        <v>0</v>
      </c>
      <c r="AE575" s="25">
        <v>0</v>
      </c>
      <c r="AF575" s="25">
        <v>2</v>
      </c>
      <c r="AG575" s="25">
        <v>1</v>
      </c>
      <c r="AH575" s="25">
        <v>3</v>
      </c>
      <c r="AI575" s="25" t="s">
        <v>414</v>
      </c>
      <c r="AJ575" s="57">
        <v>8</v>
      </c>
      <c r="AK575" s="57" t="str">
        <f t="shared" si="129"/>
        <v>More</v>
      </c>
      <c r="AL575" s="57" t="s">
        <v>98</v>
      </c>
      <c r="AM575" s="57" t="str">
        <f t="shared" si="130"/>
        <v>Low</v>
      </c>
      <c r="AN575" s="62">
        <v>2</v>
      </c>
      <c r="AO575" s="62" t="str">
        <f t="shared" si="131"/>
        <v>More</v>
      </c>
      <c r="AP575" s="62">
        <v>400</v>
      </c>
      <c r="AQ575" s="62" t="str">
        <f t="shared" si="132"/>
        <v>no</v>
      </c>
      <c r="AR575" s="62" t="str">
        <f t="shared" si="133"/>
        <v>Below Average</v>
      </c>
      <c r="AS575" s="64">
        <v>1</v>
      </c>
      <c r="AT575" s="68">
        <v>93.715545755237045</v>
      </c>
      <c r="AU575" s="68" t="str">
        <f t="shared" si="134"/>
        <v>Above Average</v>
      </c>
      <c r="AV575" s="66">
        <v>170000</v>
      </c>
      <c r="AW575" s="66">
        <v>1814</v>
      </c>
      <c r="AX575" s="66" t="s">
        <v>311</v>
      </c>
    </row>
    <row r="576" spans="1:50" customFormat="1" x14ac:dyDescent="0.2">
      <c r="A576">
        <v>575</v>
      </c>
      <c r="B576" s="12" t="s">
        <v>90</v>
      </c>
      <c r="C576" s="12" t="s">
        <v>90</v>
      </c>
      <c r="D576" s="12" t="s">
        <v>91</v>
      </c>
      <c r="E576" s="22">
        <v>5</v>
      </c>
      <c r="F576" s="22" t="s">
        <v>195</v>
      </c>
      <c r="G576" s="22" t="s">
        <v>197</v>
      </c>
      <c r="H576" s="22" t="str">
        <f t="shared" si="121"/>
        <v xml:space="preserve"> </v>
      </c>
      <c r="I576" s="22">
        <f t="shared" si="120"/>
        <v>74.693515888638117</v>
      </c>
      <c r="J576" s="22" t="str">
        <f t="shared" si="122"/>
        <v>Above Average</v>
      </c>
      <c r="K576" s="22">
        <v>7</v>
      </c>
      <c r="L576" s="22" t="str">
        <f t="shared" si="123"/>
        <v>High</v>
      </c>
      <c r="M576" s="22">
        <v>1971</v>
      </c>
      <c r="N576" s="22">
        <f t="shared" si="124"/>
        <v>0</v>
      </c>
      <c r="O576" s="22"/>
      <c r="P576" s="22">
        <v>2005</v>
      </c>
      <c r="Q576" s="22">
        <f t="shared" si="125"/>
        <v>0</v>
      </c>
      <c r="R576" s="23">
        <v>372</v>
      </c>
      <c r="S576" s="23" t="s">
        <v>311</v>
      </c>
      <c r="T576" s="23" t="s">
        <v>370</v>
      </c>
      <c r="U576" s="24">
        <v>576</v>
      </c>
      <c r="V576" s="24" t="str">
        <f t="shared" si="126"/>
        <v>no</v>
      </c>
      <c r="W576" s="24">
        <v>533</v>
      </c>
      <c r="X576" s="24" t="str">
        <f t="shared" si="127"/>
        <v>no</v>
      </c>
      <c r="Y576" s="24" t="s">
        <v>412</v>
      </c>
      <c r="Z576" s="24">
        <f t="shared" si="128"/>
        <v>0</v>
      </c>
      <c r="AA576" s="24">
        <v>1109</v>
      </c>
      <c r="AB576" s="24" t="s">
        <v>311</v>
      </c>
      <c r="AC576" s="24" t="s">
        <v>370</v>
      </c>
      <c r="AD576" s="25">
        <v>0</v>
      </c>
      <c r="AE576" s="25">
        <v>1</v>
      </c>
      <c r="AF576" s="25">
        <v>1</v>
      </c>
      <c r="AG576" s="25">
        <v>0</v>
      </c>
      <c r="AH576" s="25">
        <v>2</v>
      </c>
      <c r="AI576" s="25" t="s">
        <v>415</v>
      </c>
      <c r="AJ576" s="57">
        <v>5</v>
      </c>
      <c r="AK576" s="57" t="str">
        <f t="shared" si="129"/>
        <v>Less</v>
      </c>
      <c r="AL576" s="57" t="s">
        <v>98</v>
      </c>
      <c r="AM576" s="57" t="str">
        <f t="shared" si="130"/>
        <v>Low</v>
      </c>
      <c r="AN576" s="62">
        <v>1</v>
      </c>
      <c r="AO576" s="62" t="str">
        <f t="shared" si="131"/>
        <v>Less</v>
      </c>
      <c r="AP576" s="62">
        <v>288</v>
      </c>
      <c r="AQ576" s="62" t="str">
        <f t="shared" si="132"/>
        <v>no</v>
      </c>
      <c r="AR576" s="62" t="str">
        <f t="shared" si="133"/>
        <v>Below Average</v>
      </c>
      <c r="AS576" s="64">
        <v>0</v>
      </c>
      <c r="AT576" s="68">
        <v>93.855503038487512</v>
      </c>
      <c r="AU576" s="68" t="str">
        <f t="shared" si="134"/>
        <v>Above Average</v>
      </c>
      <c r="AV576" s="66">
        <v>139000</v>
      </c>
      <c r="AW576" s="66">
        <v>1481</v>
      </c>
      <c r="AX576" s="66" t="s">
        <v>311</v>
      </c>
    </row>
    <row r="577" spans="1:50" customFormat="1" x14ac:dyDescent="0.2">
      <c r="A577">
        <v>576</v>
      </c>
      <c r="B577" s="12" t="s">
        <v>90</v>
      </c>
      <c r="C577" s="12" t="s">
        <v>90</v>
      </c>
      <c r="D577" s="12" t="s">
        <v>91</v>
      </c>
      <c r="E577" s="22">
        <v>5</v>
      </c>
      <c r="F577" s="22" t="s">
        <v>195</v>
      </c>
      <c r="G577" s="22" t="s">
        <v>132</v>
      </c>
      <c r="H577" s="22" t="str">
        <f t="shared" si="121"/>
        <v>1Story</v>
      </c>
      <c r="I577" s="22">
        <f t="shared" si="120"/>
        <v>59.315963337771507</v>
      </c>
      <c r="J577" s="22" t="str">
        <f t="shared" si="122"/>
        <v>Below Average</v>
      </c>
      <c r="K577" s="22">
        <v>5</v>
      </c>
      <c r="L577" s="22" t="str">
        <f t="shared" si="123"/>
        <v>Low</v>
      </c>
      <c r="M577" s="22">
        <v>1947</v>
      </c>
      <c r="N577" s="22">
        <f t="shared" si="124"/>
        <v>1</v>
      </c>
      <c r="O577" s="22"/>
      <c r="P577" s="22">
        <v>1950</v>
      </c>
      <c r="Q577" s="22">
        <f t="shared" si="125"/>
        <v>1</v>
      </c>
      <c r="R577" s="23">
        <v>832</v>
      </c>
      <c r="S577" s="23" t="s">
        <v>311</v>
      </c>
      <c r="T577" s="23" t="s">
        <v>370</v>
      </c>
      <c r="U577" s="24">
        <v>832</v>
      </c>
      <c r="V577" s="24" t="str">
        <f t="shared" si="126"/>
        <v>no</v>
      </c>
      <c r="W577" s="24">
        <v>384</v>
      </c>
      <c r="X577" s="24" t="str">
        <f t="shared" si="127"/>
        <v>no</v>
      </c>
      <c r="Y577" s="24" t="s">
        <v>412</v>
      </c>
      <c r="Z577" s="24">
        <f t="shared" si="128"/>
        <v>1</v>
      </c>
      <c r="AA577" s="24">
        <v>1216</v>
      </c>
      <c r="AB577" s="24" t="s">
        <v>311</v>
      </c>
      <c r="AC577" s="24" t="s">
        <v>370</v>
      </c>
      <c r="AD577" s="25">
        <v>0</v>
      </c>
      <c r="AE577" s="25">
        <v>0</v>
      </c>
      <c r="AF577" s="25">
        <v>1</v>
      </c>
      <c r="AG577" s="25">
        <v>0</v>
      </c>
      <c r="AH577" s="25">
        <v>1</v>
      </c>
      <c r="AI577" s="25" t="s">
        <v>415</v>
      </c>
      <c r="AJ577" s="57">
        <v>6</v>
      </c>
      <c r="AK577" s="57" t="str">
        <f t="shared" si="129"/>
        <v>More</v>
      </c>
      <c r="AL577" s="57" t="s">
        <v>98</v>
      </c>
      <c r="AM577" s="57" t="str">
        <f t="shared" si="130"/>
        <v>Low</v>
      </c>
      <c r="AN577" s="62">
        <v>1</v>
      </c>
      <c r="AO577" s="62" t="str">
        <f t="shared" si="131"/>
        <v>Less</v>
      </c>
      <c r="AP577" s="62">
        <v>336</v>
      </c>
      <c r="AQ577" s="62" t="str">
        <f t="shared" si="132"/>
        <v>no</v>
      </c>
      <c r="AR577" s="62" t="str">
        <f t="shared" si="133"/>
        <v>Below Average</v>
      </c>
      <c r="AS577" s="64">
        <v>0</v>
      </c>
      <c r="AT577" s="68">
        <v>57.861328125</v>
      </c>
      <c r="AU577" s="68" t="str">
        <f t="shared" si="134"/>
        <v>Below Average</v>
      </c>
      <c r="AV577" s="66">
        <v>118500</v>
      </c>
      <c r="AW577" s="66">
        <v>2048</v>
      </c>
      <c r="AX577" s="66" t="s">
        <v>311</v>
      </c>
    </row>
    <row r="578" spans="1:50" customFormat="1" x14ac:dyDescent="0.2">
      <c r="A578">
        <v>577</v>
      </c>
      <c r="B578" s="12" t="s">
        <v>90</v>
      </c>
      <c r="C578" s="12" t="s">
        <v>90</v>
      </c>
      <c r="D578" s="12" t="s">
        <v>91</v>
      </c>
      <c r="E578" s="22">
        <v>7</v>
      </c>
      <c r="F578" s="22" t="s">
        <v>411</v>
      </c>
      <c r="G578" s="22" t="s">
        <v>132</v>
      </c>
      <c r="H578" s="22" t="str">
        <f t="shared" si="121"/>
        <v>1Story</v>
      </c>
      <c r="I578" s="22">
        <f t="shared" ref="I578:I641" si="135">IFERROR(AVERAGEIFS($AT$2:$AT$1461,$G$2:$G$1461,$G578,$D$2:$D$1461,"1Fam"),"")</f>
        <v>59.315963337771507</v>
      </c>
      <c r="J578" s="22" t="str">
        <f t="shared" si="122"/>
        <v>Below Average</v>
      </c>
      <c r="K578" s="22">
        <v>7</v>
      </c>
      <c r="L578" s="22" t="str">
        <f t="shared" si="123"/>
        <v>High</v>
      </c>
      <c r="M578" s="22">
        <v>1928</v>
      </c>
      <c r="N578" s="22">
        <f t="shared" si="124"/>
        <v>1</v>
      </c>
      <c r="O578" s="22"/>
      <c r="P578" s="22">
        <v>1950</v>
      </c>
      <c r="Q578" s="22">
        <f t="shared" si="125"/>
        <v>1</v>
      </c>
      <c r="R578" s="23">
        <v>861</v>
      </c>
      <c r="S578" s="23" t="s">
        <v>311</v>
      </c>
      <c r="T578" s="23" t="s">
        <v>370</v>
      </c>
      <c r="U578" s="24">
        <v>877</v>
      </c>
      <c r="V578" s="24" t="str">
        <f t="shared" si="126"/>
        <v>no</v>
      </c>
      <c r="W578" s="24">
        <v>600</v>
      </c>
      <c r="X578" s="24" t="str">
        <f t="shared" si="127"/>
        <v>no</v>
      </c>
      <c r="Y578" s="24" t="s">
        <v>412</v>
      </c>
      <c r="Z578" s="24">
        <f t="shared" si="128"/>
        <v>1</v>
      </c>
      <c r="AA578" s="24">
        <v>1477</v>
      </c>
      <c r="AB578" s="24" t="s">
        <v>311</v>
      </c>
      <c r="AC578" s="24" t="s">
        <v>370</v>
      </c>
      <c r="AD578" s="25">
        <v>0</v>
      </c>
      <c r="AE578" s="25">
        <v>1</v>
      </c>
      <c r="AF578" s="25">
        <v>2</v>
      </c>
      <c r="AG578" s="25">
        <v>0</v>
      </c>
      <c r="AH578" s="25">
        <v>3</v>
      </c>
      <c r="AI578" s="25" t="s">
        <v>414</v>
      </c>
      <c r="AJ578" s="57">
        <v>6</v>
      </c>
      <c r="AK578" s="57" t="str">
        <f t="shared" si="129"/>
        <v>More</v>
      </c>
      <c r="AL578" s="57" t="s">
        <v>98</v>
      </c>
      <c r="AM578" s="57" t="str">
        <f t="shared" si="130"/>
        <v>Low</v>
      </c>
      <c r="AN578" s="62">
        <v>1</v>
      </c>
      <c r="AO578" s="62" t="str">
        <f t="shared" si="131"/>
        <v>Less</v>
      </c>
      <c r="AP578" s="62">
        <v>216</v>
      </c>
      <c r="AQ578" s="62" t="str">
        <f t="shared" si="132"/>
        <v>no</v>
      </c>
      <c r="AR578" s="62" t="str">
        <f t="shared" si="133"/>
        <v>Below Average</v>
      </c>
      <c r="AS578" s="64">
        <v>1</v>
      </c>
      <c r="AT578" s="68">
        <v>62.018819503849443</v>
      </c>
      <c r="AU578" s="68" t="str">
        <f t="shared" si="134"/>
        <v>Below Average</v>
      </c>
      <c r="AV578" s="66">
        <v>145000</v>
      </c>
      <c r="AW578" s="66">
        <v>2338</v>
      </c>
      <c r="AX578" s="66" t="s">
        <v>311</v>
      </c>
    </row>
    <row r="579" spans="1:50" customFormat="1" x14ac:dyDescent="0.2">
      <c r="A579">
        <v>578</v>
      </c>
      <c r="B579" s="12" t="s">
        <v>90</v>
      </c>
      <c r="C579" s="12" t="s">
        <v>90</v>
      </c>
      <c r="D579" s="12" t="s">
        <v>91</v>
      </c>
      <c r="E579" s="22">
        <v>5</v>
      </c>
      <c r="F579" s="22" t="s">
        <v>195</v>
      </c>
      <c r="G579" s="22" t="s">
        <v>197</v>
      </c>
      <c r="H579" s="22" t="str">
        <f t="shared" ref="H579:H642" si="136">IF(OR(G579 = "SFoyer", G579 = "SLvl"), " ", IF(OR(G579 = "1.5Fin", G579 = "1.5Unf"), "1Story", IF(OR(G579 = "2.5Fin", G579 = "2.5Unf"), "2Story", G579)))</f>
        <v xml:space="preserve"> </v>
      </c>
      <c r="I579" s="22">
        <f t="shared" si="135"/>
        <v>74.693515888638117</v>
      </c>
      <c r="J579" s="22" t="str">
        <f t="shared" ref="J579:J642" si="137">IF(I579&gt;=AVERAGE(I$2:I$1461),"Above Average","Below Average")</f>
        <v>Above Average</v>
      </c>
      <c r="K579" s="22">
        <v>6</v>
      </c>
      <c r="L579" s="22" t="str">
        <f t="shared" ref="L579:L642" si="138">IF(K579&gt;=6, "High", "Low")</f>
        <v>High</v>
      </c>
      <c r="M579" s="22">
        <v>1966</v>
      </c>
      <c r="N579" s="22">
        <f t="shared" ref="N579:N642" si="139">IF(M579&lt;=1954,1,0)</f>
        <v>0</v>
      </c>
      <c r="O579" s="22"/>
      <c r="P579" s="22">
        <v>1966</v>
      </c>
      <c r="Q579" s="22">
        <f t="shared" ref="Q579:Q642" si="140">IF(P579&lt;=1961, 1,0)</f>
        <v>0</v>
      </c>
      <c r="R579" s="23">
        <v>1164</v>
      </c>
      <c r="S579" s="23" t="s">
        <v>311</v>
      </c>
      <c r="T579" s="23" t="s">
        <v>369</v>
      </c>
      <c r="U579" s="24">
        <v>1320</v>
      </c>
      <c r="V579" s="24" t="str">
        <f t="shared" ref="V579:V642" si="141">IF(OR(U579&lt;(QUARTILE(U$2:U$1461,1))-(((QUARTILE(U$2:U$1461,3))-(QUARTILE(U$2:U$1461,1)))*1.5),U579&gt;(QUARTILE(U$2:U$1461,3))+(((QUARTILE(U$2:U$1461,3))-(QUARTILE(U$2:U$1461,1)))*1.5)),"yes","no")</f>
        <v>no</v>
      </c>
      <c r="W579" s="24">
        <v>0</v>
      </c>
      <c r="X579" s="24" t="str">
        <f t="shared" ref="X579:X642" si="142">IF(OR(W579&lt;(QUARTILE(W$2:W$1461,1))-(((QUARTILE(W$2:W$1461,3))-(QUARTILE(W$2:W$1461,1)))*1.5),W579&gt;(QUARTILE(W$2:W$1461,3))+(((QUARTILE(W$2:W$1461,3))-(QUARTILE(W$2:W$1461,1)))*1.5)),"yes","no")</f>
        <v>no</v>
      </c>
      <c r="Y579" s="24" t="s">
        <v>413</v>
      </c>
      <c r="Z579" s="24">
        <f t="shared" ref="Z579:Z642" si="143">IF($W587&gt;0,1,0)</f>
        <v>0</v>
      </c>
      <c r="AA579" s="24">
        <v>1320</v>
      </c>
      <c r="AB579" s="24" t="s">
        <v>311</v>
      </c>
      <c r="AC579" s="24" t="s">
        <v>370</v>
      </c>
      <c r="AD579" s="25">
        <v>1</v>
      </c>
      <c r="AE579" s="25">
        <v>0</v>
      </c>
      <c r="AF579" s="25">
        <v>1</v>
      </c>
      <c r="AG579" s="25">
        <v>0</v>
      </c>
      <c r="AH579" s="25">
        <v>2</v>
      </c>
      <c r="AI579" s="25" t="s">
        <v>415</v>
      </c>
      <c r="AJ579" s="57">
        <v>6</v>
      </c>
      <c r="AK579" s="57" t="str">
        <f t="shared" ref="AK579:AK642" si="144">IF(AJ579&gt;=6, "More", "Less")</f>
        <v>More</v>
      </c>
      <c r="AL579" s="57" t="s">
        <v>98</v>
      </c>
      <c r="AM579" s="57" t="str">
        <f t="shared" ref="AM579:AM642" si="145">IF(OR(AL579 = "Gd", AL579 = "Ex"), "High", "Low")</f>
        <v>Low</v>
      </c>
      <c r="AN579" s="62">
        <v>2</v>
      </c>
      <c r="AO579" s="62" t="str">
        <f t="shared" ref="AO579:AO642" si="146">IF(AN579&gt;=2, "More", "Less")</f>
        <v>More</v>
      </c>
      <c r="AP579" s="62">
        <v>564</v>
      </c>
      <c r="AQ579" s="62" t="str">
        <f t="shared" ref="AQ579:AQ642" si="147">IF(OR(AP579&lt;(QUARTILE(AP$2:AP$1461,1))-(((QUARTILE(AP$2:AP$1461,3))-(QUARTILE(AP$2:AP$1461,1)))*1.5),AP579&gt;(QUARTILE(AP$2:AP$1461,3))+(((QUARTILE(AP$2:AP$1461,3))-(QUARTILE(AP$2:AP$1461,1)))*1.5)),"yes","no")</f>
        <v>no</v>
      </c>
      <c r="AR579" s="62" t="str">
        <f t="shared" ref="AR579:AR642" si="148">IF(AP579&gt;=AVERAGE(AP$2:AP$1461),"Above Average","Below Average")</f>
        <v>Above Average</v>
      </c>
      <c r="AS579" s="64">
        <v>2</v>
      </c>
      <c r="AT579" s="68">
        <v>66.223832528180353</v>
      </c>
      <c r="AU579" s="68" t="str">
        <f t="shared" ref="AU579:AU642" si="149">IF(AT579&gt;=AVERAGE(AT$2:AT$1461),"Above Average","Below Average")</f>
        <v>Below Average</v>
      </c>
      <c r="AV579" s="66">
        <v>164500</v>
      </c>
      <c r="AW579" s="66">
        <v>2484</v>
      </c>
      <c r="AX579" s="66" t="s">
        <v>311</v>
      </c>
    </row>
    <row r="580" spans="1:50" customFormat="1" x14ac:dyDescent="0.2">
      <c r="A580">
        <v>579</v>
      </c>
      <c r="B580" s="12" t="s">
        <v>90</v>
      </c>
      <c r="C580" s="12" t="s">
        <v>90</v>
      </c>
      <c r="D580" s="12" t="s">
        <v>179</v>
      </c>
      <c r="E580" s="22">
        <v>7</v>
      </c>
      <c r="F580" s="22" t="s">
        <v>411</v>
      </c>
      <c r="G580" s="22" t="s">
        <v>92</v>
      </c>
      <c r="H580" s="22" t="str">
        <f t="shared" si="136"/>
        <v>2Story</v>
      </c>
      <c r="I580" s="22">
        <f t="shared" si="135"/>
        <v>75.988545402704759</v>
      </c>
      <c r="J580" s="22" t="str">
        <f t="shared" si="137"/>
        <v>Above Average</v>
      </c>
      <c r="K580" s="22">
        <v>5</v>
      </c>
      <c r="L580" s="22" t="str">
        <f t="shared" si="138"/>
        <v>Low</v>
      </c>
      <c r="M580" s="22">
        <v>2007</v>
      </c>
      <c r="N580" s="22">
        <f t="shared" si="139"/>
        <v>0</v>
      </c>
      <c r="O580" s="22"/>
      <c r="P580" s="22">
        <v>2007</v>
      </c>
      <c r="Q580" s="22">
        <f t="shared" si="140"/>
        <v>0</v>
      </c>
      <c r="R580" s="23">
        <v>689</v>
      </c>
      <c r="S580" s="23" t="s">
        <v>311</v>
      </c>
      <c r="T580" s="23" t="s">
        <v>370</v>
      </c>
      <c r="U580" s="24">
        <v>703</v>
      </c>
      <c r="V580" s="24" t="str">
        <f t="shared" si="141"/>
        <v>no</v>
      </c>
      <c r="W580" s="24">
        <v>689</v>
      </c>
      <c r="X580" s="24" t="str">
        <f t="shared" si="142"/>
        <v>no</v>
      </c>
      <c r="Y580" s="24" t="s">
        <v>412</v>
      </c>
      <c r="Z580" s="24">
        <f t="shared" si="143"/>
        <v>0</v>
      </c>
      <c r="AA580" s="24">
        <v>1392</v>
      </c>
      <c r="AB580" s="24" t="s">
        <v>311</v>
      </c>
      <c r="AC580" s="24" t="s">
        <v>370</v>
      </c>
      <c r="AD580" s="25">
        <v>0</v>
      </c>
      <c r="AE580" s="25">
        <v>0</v>
      </c>
      <c r="AF580" s="25">
        <v>2</v>
      </c>
      <c r="AG580" s="25">
        <v>0</v>
      </c>
      <c r="AH580" s="25">
        <v>2</v>
      </c>
      <c r="AI580" s="25" t="s">
        <v>415</v>
      </c>
      <c r="AJ580" s="57">
        <v>5</v>
      </c>
      <c r="AK580" s="57" t="str">
        <f t="shared" si="144"/>
        <v>Less</v>
      </c>
      <c r="AL580" s="57" t="s">
        <v>97</v>
      </c>
      <c r="AM580" s="57" t="str">
        <f t="shared" si="145"/>
        <v>High</v>
      </c>
      <c r="AN580" s="62">
        <v>2</v>
      </c>
      <c r="AO580" s="62" t="str">
        <f t="shared" si="146"/>
        <v>More</v>
      </c>
      <c r="AP580" s="62">
        <v>540</v>
      </c>
      <c r="AQ580" s="62" t="str">
        <f t="shared" si="147"/>
        <v>no</v>
      </c>
      <c r="AR580" s="62" t="str">
        <f t="shared" si="148"/>
        <v>Above Average</v>
      </c>
      <c r="AS580" s="64">
        <v>0</v>
      </c>
      <c r="AT580" s="68">
        <v>70.158577606919749</v>
      </c>
      <c r="AU580" s="68" t="str">
        <f t="shared" si="149"/>
        <v>Above Average</v>
      </c>
      <c r="AV580" s="66">
        <v>146000</v>
      </c>
      <c r="AW580" s="66">
        <v>2081</v>
      </c>
      <c r="AX580" s="66" t="s">
        <v>311</v>
      </c>
    </row>
    <row r="581" spans="1:50" customFormat="1" x14ac:dyDescent="0.2">
      <c r="A581">
        <v>580</v>
      </c>
      <c r="B581" s="12" t="s">
        <v>90</v>
      </c>
      <c r="C581" s="12" t="s">
        <v>90</v>
      </c>
      <c r="D581" s="12" t="s">
        <v>91</v>
      </c>
      <c r="E581" s="22">
        <v>5</v>
      </c>
      <c r="F581" s="22" t="s">
        <v>195</v>
      </c>
      <c r="G581" s="22" t="s">
        <v>132</v>
      </c>
      <c r="H581" s="22" t="str">
        <f t="shared" si="136"/>
        <v>1Story</v>
      </c>
      <c r="I581" s="22">
        <f t="shared" si="135"/>
        <v>59.315963337771507</v>
      </c>
      <c r="J581" s="22" t="str">
        <f t="shared" si="137"/>
        <v>Below Average</v>
      </c>
      <c r="K581" s="22">
        <v>5</v>
      </c>
      <c r="L581" s="22" t="str">
        <f t="shared" si="138"/>
        <v>Low</v>
      </c>
      <c r="M581" s="22">
        <v>1954</v>
      </c>
      <c r="N581" s="22">
        <f t="shared" si="139"/>
        <v>1</v>
      </c>
      <c r="O581" s="22"/>
      <c r="P581" s="22">
        <v>1954</v>
      </c>
      <c r="Q581" s="22">
        <f t="shared" si="140"/>
        <v>1</v>
      </c>
      <c r="R581" s="23">
        <v>1050</v>
      </c>
      <c r="S581" s="23" t="s">
        <v>311</v>
      </c>
      <c r="T581" s="23" t="s">
        <v>370</v>
      </c>
      <c r="U581" s="24">
        <v>1050</v>
      </c>
      <c r="V581" s="24" t="str">
        <f t="shared" si="141"/>
        <v>no</v>
      </c>
      <c r="W581" s="24">
        <v>745</v>
      </c>
      <c r="X581" s="24" t="str">
        <f t="shared" si="142"/>
        <v>no</v>
      </c>
      <c r="Y581" s="24" t="s">
        <v>412</v>
      </c>
      <c r="Z581" s="24">
        <f t="shared" si="143"/>
        <v>0</v>
      </c>
      <c r="AA581" s="24">
        <v>1795</v>
      </c>
      <c r="AB581" s="24" t="s">
        <v>311</v>
      </c>
      <c r="AC581" s="24" t="s">
        <v>369</v>
      </c>
      <c r="AD581" s="25">
        <v>0</v>
      </c>
      <c r="AE581" s="25">
        <v>0</v>
      </c>
      <c r="AF581" s="25">
        <v>2</v>
      </c>
      <c r="AG581" s="25">
        <v>0</v>
      </c>
      <c r="AH581" s="25">
        <v>2</v>
      </c>
      <c r="AI581" s="25" t="s">
        <v>415</v>
      </c>
      <c r="AJ581" s="57">
        <v>7</v>
      </c>
      <c r="AK581" s="57" t="str">
        <f t="shared" si="144"/>
        <v>More</v>
      </c>
      <c r="AL581" s="57" t="s">
        <v>98</v>
      </c>
      <c r="AM581" s="57" t="str">
        <f t="shared" si="145"/>
        <v>Low</v>
      </c>
      <c r="AN581" s="62">
        <v>1</v>
      </c>
      <c r="AO581" s="62" t="str">
        <f t="shared" si="146"/>
        <v>Less</v>
      </c>
      <c r="AP581" s="62">
        <v>352</v>
      </c>
      <c r="AQ581" s="62" t="str">
        <f t="shared" si="147"/>
        <v>no</v>
      </c>
      <c r="AR581" s="62" t="str">
        <f t="shared" si="148"/>
        <v>Below Average</v>
      </c>
      <c r="AS581" s="64">
        <v>0</v>
      </c>
      <c r="AT581" s="68">
        <v>46.22144112478032</v>
      </c>
      <c r="AU581" s="68" t="str">
        <f t="shared" si="149"/>
        <v>Below Average</v>
      </c>
      <c r="AV581" s="66">
        <v>131500</v>
      </c>
      <c r="AW581" s="66">
        <v>2845</v>
      </c>
      <c r="AX581" s="66" t="s">
        <v>311</v>
      </c>
    </row>
    <row r="582" spans="1:50" customFormat="1" x14ac:dyDescent="0.2">
      <c r="A582">
        <v>581</v>
      </c>
      <c r="B582" s="12" t="s">
        <v>90</v>
      </c>
      <c r="C582" s="12" t="s">
        <v>90</v>
      </c>
      <c r="D582" s="12" t="s">
        <v>91</v>
      </c>
      <c r="E582" s="22">
        <v>6</v>
      </c>
      <c r="F582" s="22" t="s">
        <v>195</v>
      </c>
      <c r="G582" s="22" t="s">
        <v>115</v>
      </c>
      <c r="H582" s="22" t="str">
        <f t="shared" si="136"/>
        <v>1Story</v>
      </c>
      <c r="I582" s="22">
        <f t="shared" si="135"/>
        <v>69.182127006168557</v>
      </c>
      <c r="J582" s="22" t="str">
        <f t="shared" si="137"/>
        <v>Below Average</v>
      </c>
      <c r="K582" s="22">
        <v>6</v>
      </c>
      <c r="L582" s="22" t="str">
        <f t="shared" si="138"/>
        <v>High</v>
      </c>
      <c r="M582" s="22">
        <v>1960</v>
      </c>
      <c r="N582" s="22">
        <f t="shared" si="139"/>
        <v>0</v>
      </c>
      <c r="O582" s="22"/>
      <c r="P582" s="22">
        <v>1987</v>
      </c>
      <c r="Q582" s="22">
        <f t="shared" si="140"/>
        <v>0</v>
      </c>
      <c r="R582" s="23">
        <v>1144</v>
      </c>
      <c r="S582" s="23" t="s">
        <v>311</v>
      </c>
      <c r="T582" s="23" t="s">
        <v>369</v>
      </c>
      <c r="U582" s="24">
        <v>1429</v>
      </c>
      <c r="V582" s="24" t="str">
        <f t="shared" si="141"/>
        <v>no</v>
      </c>
      <c r="W582" s="24">
        <v>0</v>
      </c>
      <c r="X582" s="24" t="str">
        <f t="shared" si="142"/>
        <v>no</v>
      </c>
      <c r="Y582" s="24" t="s">
        <v>413</v>
      </c>
      <c r="Z582" s="24">
        <f t="shared" si="143"/>
        <v>0</v>
      </c>
      <c r="AA582" s="24">
        <v>1429</v>
      </c>
      <c r="AB582" s="24" t="s">
        <v>311</v>
      </c>
      <c r="AC582" s="24" t="s">
        <v>370</v>
      </c>
      <c r="AD582" s="25">
        <v>0</v>
      </c>
      <c r="AE582" s="25">
        <v>1</v>
      </c>
      <c r="AF582" s="25">
        <v>1</v>
      </c>
      <c r="AG582" s="25">
        <v>0</v>
      </c>
      <c r="AH582" s="25">
        <v>2</v>
      </c>
      <c r="AI582" s="25" t="s">
        <v>415</v>
      </c>
      <c r="AJ582" s="57">
        <v>7</v>
      </c>
      <c r="AK582" s="57" t="str">
        <f t="shared" si="144"/>
        <v>More</v>
      </c>
      <c r="AL582" s="57" t="s">
        <v>97</v>
      </c>
      <c r="AM582" s="57" t="str">
        <f t="shared" si="145"/>
        <v>High</v>
      </c>
      <c r="AN582" s="62">
        <v>2</v>
      </c>
      <c r="AO582" s="62" t="str">
        <f t="shared" si="146"/>
        <v>More</v>
      </c>
      <c r="AP582" s="62">
        <v>572</v>
      </c>
      <c r="AQ582" s="62" t="str">
        <f t="shared" si="147"/>
        <v>no</v>
      </c>
      <c r="AR582" s="62" t="str">
        <f t="shared" si="148"/>
        <v>Above Average</v>
      </c>
      <c r="AS582" s="64">
        <v>2</v>
      </c>
      <c r="AT582" s="68">
        <v>70.695685969685186</v>
      </c>
      <c r="AU582" s="68" t="str">
        <f t="shared" si="149"/>
        <v>Above Average</v>
      </c>
      <c r="AV582" s="66">
        <v>181900</v>
      </c>
      <c r="AW582" s="66">
        <v>2573</v>
      </c>
      <c r="AX582" s="66" t="s">
        <v>311</v>
      </c>
    </row>
    <row r="583" spans="1:50" customFormat="1" x14ac:dyDescent="0.2">
      <c r="A583">
        <v>582</v>
      </c>
      <c r="B583" s="12" t="s">
        <v>90</v>
      </c>
      <c r="C583" s="12" t="s">
        <v>90</v>
      </c>
      <c r="D583" s="12" t="s">
        <v>91</v>
      </c>
      <c r="E583" s="22">
        <v>8</v>
      </c>
      <c r="F583" s="22" t="s">
        <v>411</v>
      </c>
      <c r="G583" s="22" t="s">
        <v>115</v>
      </c>
      <c r="H583" s="22" t="str">
        <f t="shared" si="136"/>
        <v>1Story</v>
      </c>
      <c r="I583" s="22">
        <f t="shared" si="135"/>
        <v>69.182127006168557</v>
      </c>
      <c r="J583" s="22" t="str">
        <f t="shared" si="137"/>
        <v>Below Average</v>
      </c>
      <c r="K583" s="22">
        <v>5</v>
      </c>
      <c r="L583" s="22" t="str">
        <f t="shared" si="138"/>
        <v>Low</v>
      </c>
      <c r="M583" s="22">
        <v>2008</v>
      </c>
      <c r="N583" s="22">
        <f t="shared" si="139"/>
        <v>0</v>
      </c>
      <c r="O583" s="22"/>
      <c r="P583" s="22">
        <v>2009</v>
      </c>
      <c r="Q583" s="22">
        <f t="shared" si="140"/>
        <v>0</v>
      </c>
      <c r="R583" s="23">
        <v>2042</v>
      </c>
      <c r="S583" s="23" t="s">
        <v>311</v>
      </c>
      <c r="T583" s="23" t="s">
        <v>369</v>
      </c>
      <c r="U583" s="24">
        <v>2042</v>
      </c>
      <c r="V583" s="24" t="str">
        <f t="shared" si="141"/>
        <v>no</v>
      </c>
      <c r="W583" s="24">
        <v>0</v>
      </c>
      <c r="X583" s="24" t="str">
        <f t="shared" si="142"/>
        <v>no</v>
      </c>
      <c r="Y583" s="24" t="s">
        <v>413</v>
      </c>
      <c r="Z583" s="24">
        <f t="shared" si="143"/>
        <v>0</v>
      </c>
      <c r="AA583" s="24">
        <v>2042</v>
      </c>
      <c r="AB583" s="24" t="s">
        <v>311</v>
      </c>
      <c r="AC583" s="24" t="s">
        <v>369</v>
      </c>
      <c r="AD583" s="25">
        <v>0</v>
      </c>
      <c r="AE583" s="25">
        <v>0</v>
      </c>
      <c r="AF583" s="25">
        <v>2</v>
      </c>
      <c r="AG583" s="25">
        <v>1</v>
      </c>
      <c r="AH583" s="25">
        <v>3</v>
      </c>
      <c r="AI583" s="25" t="s">
        <v>414</v>
      </c>
      <c r="AJ583" s="57">
        <v>8</v>
      </c>
      <c r="AK583" s="57" t="str">
        <f t="shared" si="144"/>
        <v>More</v>
      </c>
      <c r="AL583" s="57" t="s">
        <v>104</v>
      </c>
      <c r="AM583" s="57" t="str">
        <f t="shared" si="145"/>
        <v>High</v>
      </c>
      <c r="AN583" s="62">
        <v>3</v>
      </c>
      <c r="AO583" s="62" t="str">
        <f t="shared" si="146"/>
        <v>More</v>
      </c>
      <c r="AP583" s="62">
        <v>1390</v>
      </c>
      <c r="AQ583" s="62" t="str">
        <f t="shared" si="147"/>
        <v>yes</v>
      </c>
      <c r="AR583" s="62" t="str">
        <f t="shared" si="148"/>
        <v>Above Average</v>
      </c>
      <c r="AS583" s="64">
        <v>1</v>
      </c>
      <c r="AT583" s="68">
        <v>62.020812928501471</v>
      </c>
      <c r="AU583" s="68" t="str">
        <f t="shared" si="149"/>
        <v>Below Average</v>
      </c>
      <c r="AV583" s="66">
        <v>253293</v>
      </c>
      <c r="AW583" s="66">
        <v>4084</v>
      </c>
      <c r="AX583" s="66" t="s">
        <v>311</v>
      </c>
    </row>
    <row r="584" spans="1:50" customFormat="1" x14ac:dyDescent="0.2">
      <c r="A584">
        <v>583</v>
      </c>
      <c r="B584" s="12" t="s">
        <v>90</v>
      </c>
      <c r="C584" s="12" t="s">
        <v>90</v>
      </c>
      <c r="D584" s="12" t="s">
        <v>167</v>
      </c>
      <c r="E584" s="22">
        <v>6</v>
      </c>
      <c r="F584" s="22" t="s">
        <v>195</v>
      </c>
      <c r="G584" s="22" t="s">
        <v>191</v>
      </c>
      <c r="H584" s="22" t="str">
        <f t="shared" si="136"/>
        <v xml:space="preserve"> </v>
      </c>
      <c r="I584" s="22">
        <f t="shared" si="135"/>
        <v>77.818957638420983</v>
      </c>
      <c r="J584" s="22" t="str">
        <f t="shared" si="137"/>
        <v>Above Average</v>
      </c>
      <c r="K584" s="22">
        <v>5</v>
      </c>
      <c r="L584" s="22" t="str">
        <f t="shared" si="138"/>
        <v>Low</v>
      </c>
      <c r="M584" s="22">
        <v>1990</v>
      </c>
      <c r="N584" s="22">
        <f t="shared" si="139"/>
        <v>0</v>
      </c>
      <c r="O584" s="22"/>
      <c r="P584" s="22">
        <v>1990</v>
      </c>
      <c r="Q584" s="22">
        <f t="shared" si="140"/>
        <v>0</v>
      </c>
      <c r="R584" s="23">
        <v>816</v>
      </c>
      <c r="S584" s="23" t="s">
        <v>311</v>
      </c>
      <c r="T584" s="23" t="s">
        <v>370</v>
      </c>
      <c r="U584" s="24">
        <v>816</v>
      </c>
      <c r="V584" s="24" t="str">
        <f t="shared" si="141"/>
        <v>no</v>
      </c>
      <c r="W584" s="24">
        <v>0</v>
      </c>
      <c r="X584" s="24" t="str">
        <f t="shared" si="142"/>
        <v>no</v>
      </c>
      <c r="Y584" s="24" t="s">
        <v>413</v>
      </c>
      <c r="Z584" s="24">
        <f t="shared" si="143"/>
        <v>1</v>
      </c>
      <c r="AA584" s="24">
        <v>816</v>
      </c>
      <c r="AB584" s="24" t="s">
        <v>311</v>
      </c>
      <c r="AC584" s="24" t="s">
        <v>370</v>
      </c>
      <c r="AD584" s="25">
        <v>1</v>
      </c>
      <c r="AE584" s="25">
        <v>0</v>
      </c>
      <c r="AF584" s="25">
        <v>1</v>
      </c>
      <c r="AG584" s="25">
        <v>0</v>
      </c>
      <c r="AH584" s="25">
        <v>2</v>
      </c>
      <c r="AI584" s="25" t="s">
        <v>415</v>
      </c>
      <c r="AJ584" s="57">
        <v>5</v>
      </c>
      <c r="AK584" s="57" t="str">
        <f t="shared" si="144"/>
        <v>Less</v>
      </c>
      <c r="AL584" s="57" t="s">
        <v>98</v>
      </c>
      <c r="AM584" s="57" t="str">
        <f t="shared" si="145"/>
        <v>Low</v>
      </c>
      <c r="AN584" s="62">
        <v>0</v>
      </c>
      <c r="AO584" s="62" t="str">
        <f t="shared" si="146"/>
        <v>Less</v>
      </c>
      <c r="AP584" s="62">
        <v>0</v>
      </c>
      <c r="AQ584" s="62" t="str">
        <f t="shared" si="147"/>
        <v>no</v>
      </c>
      <c r="AR584" s="62" t="str">
        <f t="shared" si="148"/>
        <v>Below Average</v>
      </c>
      <c r="AS584" s="64">
        <v>0</v>
      </c>
      <c r="AT584" s="68">
        <v>72.610294117647058</v>
      </c>
      <c r="AU584" s="68" t="str">
        <f t="shared" si="149"/>
        <v>Above Average</v>
      </c>
      <c r="AV584" s="66">
        <v>118500</v>
      </c>
      <c r="AW584" s="66">
        <v>1632</v>
      </c>
      <c r="AX584" s="66" t="s">
        <v>311</v>
      </c>
    </row>
    <row r="585" spans="1:50" customFormat="1" x14ac:dyDescent="0.2">
      <c r="A585">
        <v>584</v>
      </c>
      <c r="B585" s="12" t="s">
        <v>144</v>
      </c>
      <c r="C585" s="12" t="s">
        <v>204</v>
      </c>
      <c r="D585" s="12" t="s">
        <v>91</v>
      </c>
      <c r="E585" s="22">
        <v>10</v>
      </c>
      <c r="F585" s="22" t="s">
        <v>411</v>
      </c>
      <c r="G585" s="22" t="s">
        <v>201</v>
      </c>
      <c r="H585" s="22" t="str">
        <f t="shared" si="136"/>
        <v>2Story</v>
      </c>
      <c r="I585" s="22">
        <f t="shared" si="135"/>
        <v>59.660197117901056</v>
      </c>
      <c r="J585" s="22" t="str">
        <f t="shared" si="137"/>
        <v>Below Average</v>
      </c>
      <c r="K585" s="22">
        <v>9</v>
      </c>
      <c r="L585" s="22" t="str">
        <f t="shared" si="138"/>
        <v>High</v>
      </c>
      <c r="M585" s="22">
        <v>1893</v>
      </c>
      <c r="N585" s="22">
        <f t="shared" si="139"/>
        <v>1</v>
      </c>
      <c r="O585" s="22"/>
      <c r="P585" s="22">
        <v>2000</v>
      </c>
      <c r="Q585" s="22">
        <f t="shared" si="140"/>
        <v>0</v>
      </c>
      <c r="R585" s="23">
        <v>1237</v>
      </c>
      <c r="S585" s="23" t="s">
        <v>311</v>
      </c>
      <c r="T585" s="23" t="s">
        <v>369</v>
      </c>
      <c r="U585" s="24">
        <v>1521</v>
      </c>
      <c r="V585" s="24" t="str">
        <f t="shared" si="141"/>
        <v>no</v>
      </c>
      <c r="W585" s="24">
        <v>1254</v>
      </c>
      <c r="X585" s="24" t="str">
        <f t="shared" si="142"/>
        <v>no</v>
      </c>
      <c r="Y585" s="24" t="s">
        <v>412</v>
      </c>
      <c r="Z585" s="24">
        <f t="shared" si="143"/>
        <v>1</v>
      </c>
      <c r="AA585" s="24">
        <v>2775</v>
      </c>
      <c r="AB585" s="24" t="s">
        <v>313</v>
      </c>
      <c r="AC585" s="24" t="s">
        <v>369</v>
      </c>
      <c r="AD585" s="25">
        <v>0</v>
      </c>
      <c r="AE585" s="25">
        <v>0</v>
      </c>
      <c r="AF585" s="25">
        <v>3</v>
      </c>
      <c r="AG585" s="25">
        <v>1</v>
      </c>
      <c r="AH585" s="25">
        <v>4</v>
      </c>
      <c r="AI585" s="25" t="s">
        <v>414</v>
      </c>
      <c r="AJ585" s="57">
        <v>9</v>
      </c>
      <c r="AK585" s="57" t="str">
        <f t="shared" si="144"/>
        <v>More</v>
      </c>
      <c r="AL585" s="57" t="s">
        <v>97</v>
      </c>
      <c r="AM585" s="57" t="str">
        <f t="shared" si="145"/>
        <v>High</v>
      </c>
      <c r="AN585" s="62">
        <v>2</v>
      </c>
      <c r="AO585" s="62" t="str">
        <f t="shared" si="146"/>
        <v>More</v>
      </c>
      <c r="AP585" s="62">
        <v>880</v>
      </c>
      <c r="AQ585" s="62" t="str">
        <f t="shared" si="147"/>
        <v>no</v>
      </c>
      <c r="AR585" s="62" t="str">
        <f t="shared" si="148"/>
        <v>Above Average</v>
      </c>
      <c r="AS585" s="64">
        <v>1</v>
      </c>
      <c r="AT585" s="68">
        <v>81.006979062811567</v>
      </c>
      <c r="AU585" s="68" t="str">
        <f t="shared" si="149"/>
        <v>Above Average</v>
      </c>
      <c r="AV585" s="66">
        <v>325000</v>
      </c>
      <c r="AW585" s="66">
        <v>4012</v>
      </c>
      <c r="AX585" s="66" t="s">
        <v>311</v>
      </c>
    </row>
    <row r="586" spans="1:50" customFormat="1" x14ac:dyDescent="0.2">
      <c r="A586">
        <v>585</v>
      </c>
      <c r="B586" s="12" t="s">
        <v>90</v>
      </c>
      <c r="C586" s="12" t="s">
        <v>90</v>
      </c>
      <c r="D586" s="12" t="s">
        <v>91</v>
      </c>
      <c r="E586" s="22">
        <v>4</v>
      </c>
      <c r="F586" s="22" t="s">
        <v>195</v>
      </c>
      <c r="G586" s="22" t="s">
        <v>132</v>
      </c>
      <c r="H586" s="22" t="str">
        <f t="shared" si="136"/>
        <v>1Story</v>
      </c>
      <c r="I586" s="22">
        <f t="shared" si="135"/>
        <v>59.315963337771507</v>
      </c>
      <c r="J586" s="22" t="str">
        <f t="shared" si="137"/>
        <v>Below Average</v>
      </c>
      <c r="K586" s="22">
        <v>7</v>
      </c>
      <c r="L586" s="22" t="str">
        <f t="shared" si="138"/>
        <v>High</v>
      </c>
      <c r="M586" s="22">
        <v>1935</v>
      </c>
      <c r="N586" s="22">
        <f t="shared" si="139"/>
        <v>1</v>
      </c>
      <c r="O586" s="22"/>
      <c r="P586" s="22">
        <v>1995</v>
      </c>
      <c r="Q586" s="22">
        <f t="shared" si="140"/>
        <v>0</v>
      </c>
      <c r="R586" s="23">
        <v>884</v>
      </c>
      <c r="S586" s="23" t="s">
        <v>311</v>
      </c>
      <c r="T586" s="23" t="s">
        <v>370</v>
      </c>
      <c r="U586" s="24">
        <v>989</v>
      </c>
      <c r="V586" s="24" t="str">
        <f t="shared" si="141"/>
        <v>no</v>
      </c>
      <c r="W586" s="24">
        <v>584</v>
      </c>
      <c r="X586" s="24" t="str">
        <f t="shared" si="142"/>
        <v>no</v>
      </c>
      <c r="Y586" s="24" t="s">
        <v>412</v>
      </c>
      <c r="Z586" s="24">
        <f t="shared" si="143"/>
        <v>0</v>
      </c>
      <c r="AA586" s="24">
        <v>1573</v>
      </c>
      <c r="AB586" s="24" t="s">
        <v>311</v>
      </c>
      <c r="AC586" s="24" t="s">
        <v>369</v>
      </c>
      <c r="AD586" s="25">
        <v>0</v>
      </c>
      <c r="AE586" s="25">
        <v>0</v>
      </c>
      <c r="AF586" s="25">
        <v>1</v>
      </c>
      <c r="AG586" s="25">
        <v>0</v>
      </c>
      <c r="AH586" s="25">
        <v>1</v>
      </c>
      <c r="AI586" s="25" t="s">
        <v>415</v>
      </c>
      <c r="AJ586" s="57">
        <v>6</v>
      </c>
      <c r="AK586" s="57" t="str">
        <f t="shared" si="144"/>
        <v>More</v>
      </c>
      <c r="AL586" s="57" t="s">
        <v>97</v>
      </c>
      <c r="AM586" s="57" t="str">
        <f t="shared" si="145"/>
        <v>High</v>
      </c>
      <c r="AN586" s="62">
        <v>1</v>
      </c>
      <c r="AO586" s="62" t="str">
        <f t="shared" si="146"/>
        <v>Less</v>
      </c>
      <c r="AP586" s="62">
        <v>240</v>
      </c>
      <c r="AQ586" s="62" t="str">
        <f t="shared" si="147"/>
        <v>no</v>
      </c>
      <c r="AR586" s="62" t="str">
        <f t="shared" si="148"/>
        <v>Below Average</v>
      </c>
      <c r="AS586" s="64">
        <v>0</v>
      </c>
      <c r="AT586" s="68">
        <v>54.131054131054128</v>
      </c>
      <c r="AU586" s="68" t="str">
        <f t="shared" si="149"/>
        <v>Below Average</v>
      </c>
      <c r="AV586" s="66">
        <v>133000</v>
      </c>
      <c r="AW586" s="66">
        <v>2457</v>
      </c>
      <c r="AX586" s="66" t="s">
        <v>311</v>
      </c>
    </row>
    <row r="587" spans="1:50" customFormat="1" x14ac:dyDescent="0.2">
      <c r="A587">
        <v>586</v>
      </c>
      <c r="B587" s="12" t="s">
        <v>90</v>
      </c>
      <c r="C587" s="12" t="s">
        <v>90</v>
      </c>
      <c r="D587" s="12" t="s">
        <v>91</v>
      </c>
      <c r="E587" s="22">
        <v>8</v>
      </c>
      <c r="F587" s="22" t="s">
        <v>411</v>
      </c>
      <c r="G587" s="22" t="s">
        <v>115</v>
      </c>
      <c r="H587" s="22" t="str">
        <f t="shared" si="136"/>
        <v>1Story</v>
      </c>
      <c r="I587" s="22">
        <f t="shared" si="135"/>
        <v>69.182127006168557</v>
      </c>
      <c r="J587" s="22" t="str">
        <f t="shared" si="137"/>
        <v>Below Average</v>
      </c>
      <c r="K587" s="22">
        <v>5</v>
      </c>
      <c r="L587" s="22" t="str">
        <f t="shared" si="138"/>
        <v>Low</v>
      </c>
      <c r="M587" s="22">
        <v>2005</v>
      </c>
      <c r="N587" s="22">
        <f t="shared" si="139"/>
        <v>0</v>
      </c>
      <c r="O587" s="22"/>
      <c r="P587" s="22">
        <v>2006</v>
      </c>
      <c r="Q587" s="22">
        <f t="shared" si="140"/>
        <v>0</v>
      </c>
      <c r="R587" s="23">
        <v>1868</v>
      </c>
      <c r="S587" s="23" t="s">
        <v>311</v>
      </c>
      <c r="T587" s="23" t="s">
        <v>369</v>
      </c>
      <c r="U587" s="24">
        <v>2028</v>
      </c>
      <c r="V587" s="24" t="str">
        <f t="shared" si="141"/>
        <v>no</v>
      </c>
      <c r="W587" s="24">
        <v>0</v>
      </c>
      <c r="X587" s="24" t="str">
        <f t="shared" si="142"/>
        <v>no</v>
      </c>
      <c r="Y587" s="24" t="s">
        <v>413</v>
      </c>
      <c r="Z587" s="24">
        <f t="shared" si="143"/>
        <v>0</v>
      </c>
      <c r="AA587" s="24">
        <v>2028</v>
      </c>
      <c r="AB587" s="24" t="s">
        <v>311</v>
      </c>
      <c r="AC587" s="24" t="s">
        <v>369</v>
      </c>
      <c r="AD587" s="25">
        <v>1</v>
      </c>
      <c r="AE587" s="25">
        <v>0</v>
      </c>
      <c r="AF587" s="25">
        <v>2</v>
      </c>
      <c r="AG587" s="25">
        <v>0</v>
      </c>
      <c r="AH587" s="25">
        <v>3</v>
      </c>
      <c r="AI587" s="25" t="s">
        <v>414</v>
      </c>
      <c r="AJ587" s="57">
        <v>7</v>
      </c>
      <c r="AK587" s="57" t="str">
        <f t="shared" si="144"/>
        <v>More</v>
      </c>
      <c r="AL587" s="57" t="s">
        <v>97</v>
      </c>
      <c r="AM587" s="57" t="str">
        <f t="shared" si="145"/>
        <v>High</v>
      </c>
      <c r="AN587" s="62">
        <v>3</v>
      </c>
      <c r="AO587" s="62" t="str">
        <f t="shared" si="146"/>
        <v>More</v>
      </c>
      <c r="AP587" s="62">
        <v>880</v>
      </c>
      <c r="AQ587" s="62" t="str">
        <f t="shared" si="147"/>
        <v>no</v>
      </c>
      <c r="AR587" s="62" t="str">
        <f t="shared" si="148"/>
        <v>Above Average</v>
      </c>
      <c r="AS587" s="64">
        <v>2</v>
      </c>
      <c r="AT587" s="68">
        <v>94.9435318275154</v>
      </c>
      <c r="AU587" s="68" t="str">
        <f t="shared" si="149"/>
        <v>Above Average</v>
      </c>
      <c r="AV587" s="66">
        <v>369900</v>
      </c>
      <c r="AW587" s="66">
        <v>3896</v>
      </c>
      <c r="AX587" s="66" t="s">
        <v>311</v>
      </c>
    </row>
    <row r="588" spans="1:50" customFormat="1" x14ac:dyDescent="0.2">
      <c r="A588">
        <v>587</v>
      </c>
      <c r="B588" s="12" t="s">
        <v>202</v>
      </c>
      <c r="C588" s="12" t="s">
        <v>90</v>
      </c>
      <c r="D588" s="12" t="s">
        <v>91</v>
      </c>
      <c r="E588" s="22">
        <v>6</v>
      </c>
      <c r="F588" s="22" t="s">
        <v>195</v>
      </c>
      <c r="G588" s="22" t="s">
        <v>115</v>
      </c>
      <c r="H588" s="22" t="str">
        <f t="shared" si="136"/>
        <v>1Story</v>
      </c>
      <c r="I588" s="22">
        <f t="shared" si="135"/>
        <v>69.182127006168557</v>
      </c>
      <c r="J588" s="22" t="str">
        <f t="shared" si="137"/>
        <v>Below Average</v>
      </c>
      <c r="K588" s="22">
        <v>7</v>
      </c>
      <c r="L588" s="22" t="str">
        <f t="shared" si="138"/>
        <v>High</v>
      </c>
      <c r="M588" s="22">
        <v>1918</v>
      </c>
      <c r="N588" s="22">
        <f t="shared" si="139"/>
        <v>1</v>
      </c>
      <c r="O588" s="22"/>
      <c r="P588" s="22">
        <v>2000</v>
      </c>
      <c r="Q588" s="22">
        <f t="shared" si="140"/>
        <v>0</v>
      </c>
      <c r="R588" s="23">
        <v>816</v>
      </c>
      <c r="S588" s="23" t="s">
        <v>311</v>
      </c>
      <c r="T588" s="23" t="s">
        <v>370</v>
      </c>
      <c r="U588" s="24">
        <v>838</v>
      </c>
      <c r="V588" s="24" t="str">
        <f t="shared" si="141"/>
        <v>no</v>
      </c>
      <c r="W588" s="24">
        <v>0</v>
      </c>
      <c r="X588" s="24" t="str">
        <f t="shared" si="142"/>
        <v>no</v>
      </c>
      <c r="Y588" s="24" t="s">
        <v>413</v>
      </c>
      <c r="Z588" s="24">
        <f t="shared" si="143"/>
        <v>0</v>
      </c>
      <c r="AA588" s="24">
        <v>838</v>
      </c>
      <c r="AB588" s="24" t="s">
        <v>311</v>
      </c>
      <c r="AC588" s="24" t="s">
        <v>370</v>
      </c>
      <c r="AD588" s="25">
        <v>1</v>
      </c>
      <c r="AE588" s="25">
        <v>0</v>
      </c>
      <c r="AF588" s="25">
        <v>1</v>
      </c>
      <c r="AG588" s="25">
        <v>0</v>
      </c>
      <c r="AH588" s="25">
        <v>2</v>
      </c>
      <c r="AI588" s="25" t="s">
        <v>415</v>
      </c>
      <c r="AJ588" s="57">
        <v>5</v>
      </c>
      <c r="AK588" s="57" t="str">
        <f t="shared" si="144"/>
        <v>Less</v>
      </c>
      <c r="AL588" s="57" t="s">
        <v>147</v>
      </c>
      <c r="AM588" s="57" t="str">
        <f t="shared" si="145"/>
        <v>Low</v>
      </c>
      <c r="AN588" s="62">
        <v>1</v>
      </c>
      <c r="AO588" s="62" t="str">
        <f t="shared" si="146"/>
        <v>Less</v>
      </c>
      <c r="AP588" s="62">
        <v>275</v>
      </c>
      <c r="AQ588" s="62" t="str">
        <f t="shared" si="147"/>
        <v>no</v>
      </c>
      <c r="AR588" s="62" t="str">
        <f t="shared" si="148"/>
        <v>Below Average</v>
      </c>
      <c r="AS588" s="64">
        <v>0</v>
      </c>
      <c r="AT588" s="68">
        <v>78.597339782345827</v>
      </c>
      <c r="AU588" s="68" t="str">
        <f t="shared" si="149"/>
        <v>Above Average</v>
      </c>
      <c r="AV588" s="66">
        <v>130000</v>
      </c>
      <c r="AW588" s="66">
        <v>1654</v>
      </c>
      <c r="AX588" s="66" t="s">
        <v>311</v>
      </c>
    </row>
    <row r="589" spans="1:50" customFormat="1" x14ac:dyDescent="0.2">
      <c r="A589">
        <v>588</v>
      </c>
      <c r="B589" s="12" t="s">
        <v>90</v>
      </c>
      <c r="C589" s="12" t="s">
        <v>90</v>
      </c>
      <c r="D589" s="12" t="s">
        <v>91</v>
      </c>
      <c r="E589" s="22">
        <v>5</v>
      </c>
      <c r="F589" s="22" t="s">
        <v>195</v>
      </c>
      <c r="G589" s="22" t="s">
        <v>191</v>
      </c>
      <c r="H589" s="22" t="str">
        <f t="shared" si="136"/>
        <v xml:space="preserve"> </v>
      </c>
      <c r="I589" s="22">
        <f t="shared" si="135"/>
        <v>77.818957638420983</v>
      </c>
      <c r="J589" s="22" t="str">
        <f t="shared" si="137"/>
        <v>Above Average</v>
      </c>
      <c r="K589" s="22">
        <v>6</v>
      </c>
      <c r="L589" s="22" t="str">
        <f t="shared" si="138"/>
        <v>High</v>
      </c>
      <c r="M589" s="22">
        <v>1982</v>
      </c>
      <c r="N589" s="22">
        <f t="shared" si="139"/>
        <v>0</v>
      </c>
      <c r="O589" s="22"/>
      <c r="P589" s="22">
        <v>1982</v>
      </c>
      <c r="Q589" s="22">
        <f t="shared" si="140"/>
        <v>0</v>
      </c>
      <c r="R589" s="23">
        <v>840</v>
      </c>
      <c r="S589" s="23" t="s">
        <v>311</v>
      </c>
      <c r="T589" s="23" t="s">
        <v>370</v>
      </c>
      <c r="U589" s="24">
        <v>860</v>
      </c>
      <c r="V589" s="24" t="str">
        <f t="shared" si="141"/>
        <v>no</v>
      </c>
      <c r="W589" s="24">
        <v>0</v>
      </c>
      <c r="X589" s="24" t="str">
        <f t="shared" si="142"/>
        <v>no</v>
      </c>
      <c r="Y589" s="24" t="s">
        <v>413</v>
      </c>
      <c r="Z589" s="24">
        <f t="shared" si="143"/>
        <v>0</v>
      </c>
      <c r="AA589" s="24">
        <v>860</v>
      </c>
      <c r="AB589" s="24" t="s">
        <v>311</v>
      </c>
      <c r="AC589" s="24" t="s">
        <v>370</v>
      </c>
      <c r="AD589" s="25">
        <v>1</v>
      </c>
      <c r="AE589" s="25">
        <v>0</v>
      </c>
      <c r="AF589" s="25">
        <v>1</v>
      </c>
      <c r="AG589" s="25">
        <v>0</v>
      </c>
      <c r="AH589" s="25">
        <v>2</v>
      </c>
      <c r="AI589" s="25" t="s">
        <v>415</v>
      </c>
      <c r="AJ589" s="57">
        <v>4</v>
      </c>
      <c r="AK589" s="57" t="str">
        <f t="shared" si="144"/>
        <v>Less</v>
      </c>
      <c r="AL589" s="57" t="s">
        <v>98</v>
      </c>
      <c r="AM589" s="57" t="str">
        <f t="shared" si="145"/>
        <v>Low</v>
      </c>
      <c r="AN589" s="62">
        <v>2</v>
      </c>
      <c r="AO589" s="62" t="str">
        <f t="shared" si="146"/>
        <v>More</v>
      </c>
      <c r="AP589" s="62">
        <v>528</v>
      </c>
      <c r="AQ589" s="62" t="str">
        <f t="shared" si="147"/>
        <v>no</v>
      </c>
      <c r="AR589" s="62" t="str">
        <f t="shared" si="148"/>
        <v>Above Average</v>
      </c>
      <c r="AS589" s="64">
        <v>0</v>
      </c>
      <c r="AT589" s="68">
        <v>80.588235294117652</v>
      </c>
      <c r="AU589" s="68" t="str">
        <f t="shared" si="149"/>
        <v>Above Average</v>
      </c>
      <c r="AV589" s="66">
        <v>137000</v>
      </c>
      <c r="AW589" s="66">
        <v>1700</v>
      </c>
      <c r="AX589" s="66" t="s">
        <v>311</v>
      </c>
    </row>
    <row r="590" spans="1:50" customFormat="1" x14ac:dyDescent="0.2">
      <c r="A590">
        <v>589</v>
      </c>
      <c r="B590" s="12" t="s">
        <v>90</v>
      </c>
      <c r="C590" s="12" t="s">
        <v>90</v>
      </c>
      <c r="D590" s="12" t="s">
        <v>91</v>
      </c>
      <c r="E590" s="22">
        <v>5</v>
      </c>
      <c r="F590" s="22" t="s">
        <v>195</v>
      </c>
      <c r="G590" s="22" t="s">
        <v>115</v>
      </c>
      <c r="H590" s="22" t="str">
        <f t="shared" si="136"/>
        <v>1Story</v>
      </c>
      <c r="I590" s="22">
        <f t="shared" si="135"/>
        <v>69.182127006168557</v>
      </c>
      <c r="J590" s="22" t="str">
        <f t="shared" si="137"/>
        <v>Below Average</v>
      </c>
      <c r="K590" s="22">
        <v>8</v>
      </c>
      <c r="L590" s="22" t="str">
        <f t="shared" si="138"/>
        <v>High</v>
      </c>
      <c r="M590" s="22">
        <v>1968</v>
      </c>
      <c r="N590" s="22">
        <f t="shared" si="139"/>
        <v>0</v>
      </c>
      <c r="O590" s="22"/>
      <c r="P590" s="22">
        <v>2003</v>
      </c>
      <c r="Q590" s="22">
        <f t="shared" si="140"/>
        <v>0</v>
      </c>
      <c r="R590" s="23">
        <v>1437</v>
      </c>
      <c r="S590" s="23" t="s">
        <v>311</v>
      </c>
      <c r="T590" s="23" t="s">
        <v>369</v>
      </c>
      <c r="U590" s="24">
        <v>1473</v>
      </c>
      <c r="V590" s="24" t="str">
        <f t="shared" si="141"/>
        <v>no</v>
      </c>
      <c r="W590" s="24">
        <v>0</v>
      </c>
      <c r="X590" s="24" t="str">
        <f t="shared" si="142"/>
        <v>no</v>
      </c>
      <c r="Y590" s="24" t="s">
        <v>413</v>
      </c>
      <c r="Z590" s="24">
        <f t="shared" si="143"/>
        <v>1</v>
      </c>
      <c r="AA590" s="24">
        <v>1473</v>
      </c>
      <c r="AB590" s="24" t="s">
        <v>311</v>
      </c>
      <c r="AC590" s="24" t="s">
        <v>370</v>
      </c>
      <c r="AD590" s="25">
        <v>2</v>
      </c>
      <c r="AE590" s="25">
        <v>0</v>
      </c>
      <c r="AF590" s="25">
        <v>1</v>
      </c>
      <c r="AG590" s="25">
        <v>0</v>
      </c>
      <c r="AH590" s="25">
        <v>3</v>
      </c>
      <c r="AI590" s="25" t="s">
        <v>414</v>
      </c>
      <c r="AJ590" s="57">
        <v>5</v>
      </c>
      <c r="AK590" s="57" t="str">
        <f t="shared" si="144"/>
        <v>Less</v>
      </c>
      <c r="AL590" s="57" t="s">
        <v>104</v>
      </c>
      <c r="AM590" s="57" t="str">
        <f t="shared" si="145"/>
        <v>High</v>
      </c>
      <c r="AN590" s="62">
        <v>1</v>
      </c>
      <c r="AO590" s="62" t="str">
        <f t="shared" si="146"/>
        <v>Less</v>
      </c>
      <c r="AP590" s="62">
        <v>452</v>
      </c>
      <c r="AQ590" s="62" t="str">
        <f t="shared" si="147"/>
        <v>no</v>
      </c>
      <c r="AR590" s="62" t="str">
        <f t="shared" si="148"/>
        <v>Below Average</v>
      </c>
      <c r="AS590" s="64">
        <v>2</v>
      </c>
      <c r="AT590" s="68">
        <v>49.140893470790381</v>
      </c>
      <c r="AU590" s="68" t="str">
        <f t="shared" si="149"/>
        <v>Below Average</v>
      </c>
      <c r="AV590" s="66">
        <v>143000</v>
      </c>
      <c r="AW590" s="66">
        <v>2910</v>
      </c>
      <c r="AX590" s="66" t="s">
        <v>311</v>
      </c>
    </row>
    <row r="591" spans="1:50" customFormat="1" x14ac:dyDescent="0.2">
      <c r="A591">
        <v>590</v>
      </c>
      <c r="B591" s="12" t="s">
        <v>202</v>
      </c>
      <c r="C591" s="12" t="s">
        <v>114</v>
      </c>
      <c r="D591" s="12" t="s">
        <v>91</v>
      </c>
      <c r="E591" s="22">
        <v>5</v>
      </c>
      <c r="F591" s="22" t="s">
        <v>195</v>
      </c>
      <c r="G591" s="22" t="s">
        <v>115</v>
      </c>
      <c r="H591" s="22" t="str">
        <f t="shared" si="136"/>
        <v>1Story</v>
      </c>
      <c r="I591" s="22">
        <f t="shared" si="135"/>
        <v>69.182127006168557</v>
      </c>
      <c r="J591" s="22" t="str">
        <f t="shared" si="137"/>
        <v>Below Average</v>
      </c>
      <c r="K591" s="22">
        <v>6</v>
      </c>
      <c r="L591" s="22" t="str">
        <f t="shared" si="138"/>
        <v>High</v>
      </c>
      <c r="M591" s="22">
        <v>1930</v>
      </c>
      <c r="N591" s="22">
        <f t="shared" si="139"/>
        <v>1</v>
      </c>
      <c r="O591" s="22"/>
      <c r="P591" s="22">
        <v>1960</v>
      </c>
      <c r="Q591" s="22">
        <f t="shared" si="140"/>
        <v>1</v>
      </c>
      <c r="R591" s="23">
        <v>742</v>
      </c>
      <c r="S591" s="23" t="s">
        <v>311</v>
      </c>
      <c r="T591" s="23" t="s">
        <v>370</v>
      </c>
      <c r="U591" s="24">
        <v>779</v>
      </c>
      <c r="V591" s="24" t="str">
        <f t="shared" si="141"/>
        <v>no</v>
      </c>
      <c r="W591" s="24">
        <v>0</v>
      </c>
      <c r="X591" s="24" t="str">
        <f t="shared" si="142"/>
        <v>no</v>
      </c>
      <c r="Y591" s="24" t="s">
        <v>413</v>
      </c>
      <c r="Z591" s="24">
        <f t="shared" si="143"/>
        <v>0</v>
      </c>
      <c r="AA591" s="24">
        <v>935</v>
      </c>
      <c r="AB591" s="24" t="s">
        <v>311</v>
      </c>
      <c r="AC591" s="24" t="s">
        <v>370</v>
      </c>
      <c r="AD591" s="25">
        <v>0</v>
      </c>
      <c r="AE591" s="25">
        <v>0</v>
      </c>
      <c r="AF591" s="25">
        <v>1</v>
      </c>
      <c r="AG591" s="25">
        <v>0</v>
      </c>
      <c r="AH591" s="25">
        <v>1</v>
      </c>
      <c r="AI591" s="25" t="s">
        <v>415</v>
      </c>
      <c r="AJ591" s="57">
        <v>4</v>
      </c>
      <c r="AK591" s="57" t="str">
        <f t="shared" si="144"/>
        <v>Less</v>
      </c>
      <c r="AL591" s="57" t="s">
        <v>98</v>
      </c>
      <c r="AM591" s="57" t="str">
        <f t="shared" si="145"/>
        <v>Low</v>
      </c>
      <c r="AN591" s="62">
        <v>1</v>
      </c>
      <c r="AO591" s="62" t="str">
        <f t="shared" si="146"/>
        <v>Less</v>
      </c>
      <c r="AP591" s="62">
        <v>308</v>
      </c>
      <c r="AQ591" s="62" t="str">
        <f t="shared" si="147"/>
        <v>no</v>
      </c>
      <c r="AR591" s="62" t="str">
        <f t="shared" si="148"/>
        <v>Below Average</v>
      </c>
      <c r="AS591" s="64">
        <v>0</v>
      </c>
      <c r="AT591" s="68">
        <v>47.406082289803223</v>
      </c>
      <c r="AU591" s="68" t="str">
        <f t="shared" si="149"/>
        <v>Below Average</v>
      </c>
      <c r="AV591" s="66">
        <v>79500</v>
      </c>
      <c r="AW591" s="66">
        <v>1677</v>
      </c>
      <c r="AX591" s="66" t="s">
        <v>311</v>
      </c>
    </row>
    <row r="592" spans="1:50" customFormat="1" x14ac:dyDescent="0.2">
      <c r="A592">
        <v>591</v>
      </c>
      <c r="B592" s="12" t="s">
        <v>90</v>
      </c>
      <c r="C592" s="12" t="s">
        <v>90</v>
      </c>
      <c r="D592" s="12" t="s">
        <v>91</v>
      </c>
      <c r="E592" s="22">
        <v>7</v>
      </c>
      <c r="F592" s="22" t="s">
        <v>411</v>
      </c>
      <c r="G592" s="22" t="s">
        <v>92</v>
      </c>
      <c r="H592" s="22" t="str">
        <f t="shared" si="136"/>
        <v>2Story</v>
      </c>
      <c r="I592" s="22">
        <f t="shared" si="135"/>
        <v>75.988545402704759</v>
      </c>
      <c r="J592" s="22" t="str">
        <f t="shared" si="137"/>
        <v>Above Average</v>
      </c>
      <c r="K592" s="22">
        <v>5</v>
      </c>
      <c r="L592" s="22" t="str">
        <f t="shared" si="138"/>
        <v>Low</v>
      </c>
      <c r="M592" s="22">
        <v>2004</v>
      </c>
      <c r="N592" s="22">
        <f t="shared" si="139"/>
        <v>0</v>
      </c>
      <c r="O592" s="22"/>
      <c r="P592" s="22">
        <v>2004</v>
      </c>
      <c r="Q592" s="22">
        <f t="shared" si="140"/>
        <v>0</v>
      </c>
      <c r="R592" s="23">
        <v>770</v>
      </c>
      <c r="S592" s="23" t="s">
        <v>311</v>
      </c>
      <c r="T592" s="23" t="s">
        <v>370</v>
      </c>
      <c r="U592" s="24">
        <v>770</v>
      </c>
      <c r="V592" s="24" t="str">
        <f t="shared" si="141"/>
        <v>no</v>
      </c>
      <c r="W592" s="24">
        <v>812</v>
      </c>
      <c r="X592" s="24" t="str">
        <f t="shared" si="142"/>
        <v>no</v>
      </c>
      <c r="Y592" s="24" t="s">
        <v>412</v>
      </c>
      <c r="Z592" s="24">
        <f t="shared" si="143"/>
        <v>0</v>
      </c>
      <c r="AA592" s="24">
        <v>1582</v>
      </c>
      <c r="AB592" s="24" t="s">
        <v>311</v>
      </c>
      <c r="AC592" s="24" t="s">
        <v>369</v>
      </c>
      <c r="AD592" s="25">
        <v>0</v>
      </c>
      <c r="AE592" s="25">
        <v>0</v>
      </c>
      <c r="AF592" s="25">
        <v>2</v>
      </c>
      <c r="AG592" s="25">
        <v>1</v>
      </c>
      <c r="AH592" s="25">
        <v>3</v>
      </c>
      <c r="AI592" s="25" t="s">
        <v>414</v>
      </c>
      <c r="AJ592" s="57">
        <v>6</v>
      </c>
      <c r="AK592" s="57" t="str">
        <f t="shared" si="144"/>
        <v>More</v>
      </c>
      <c r="AL592" s="57" t="s">
        <v>97</v>
      </c>
      <c r="AM592" s="57" t="str">
        <f t="shared" si="145"/>
        <v>High</v>
      </c>
      <c r="AN592" s="62">
        <v>2</v>
      </c>
      <c r="AO592" s="62" t="str">
        <f t="shared" si="146"/>
        <v>More</v>
      </c>
      <c r="AP592" s="62">
        <v>520</v>
      </c>
      <c r="AQ592" s="62" t="str">
        <f t="shared" si="147"/>
        <v>no</v>
      </c>
      <c r="AR592" s="62" t="str">
        <f t="shared" si="148"/>
        <v>Above Average</v>
      </c>
      <c r="AS592" s="64">
        <v>0</v>
      </c>
      <c r="AT592" s="68">
        <v>79.039115646258509</v>
      </c>
      <c r="AU592" s="68" t="str">
        <f t="shared" si="149"/>
        <v>Above Average</v>
      </c>
      <c r="AV592" s="66">
        <v>185900</v>
      </c>
      <c r="AW592" s="66">
        <v>2352</v>
      </c>
      <c r="AX592" s="66" t="s">
        <v>311</v>
      </c>
    </row>
    <row r="593" spans="1:50" customFormat="1" x14ac:dyDescent="0.2">
      <c r="A593">
        <v>592</v>
      </c>
      <c r="B593" s="12" t="s">
        <v>90</v>
      </c>
      <c r="C593" s="12" t="s">
        <v>90</v>
      </c>
      <c r="D593" s="12" t="s">
        <v>91</v>
      </c>
      <c r="E593" s="22">
        <v>10</v>
      </c>
      <c r="F593" s="22" t="s">
        <v>411</v>
      </c>
      <c r="G593" s="22" t="s">
        <v>92</v>
      </c>
      <c r="H593" s="22" t="str">
        <f t="shared" si="136"/>
        <v>2Story</v>
      </c>
      <c r="I593" s="22">
        <f t="shared" si="135"/>
        <v>75.988545402704759</v>
      </c>
      <c r="J593" s="22" t="str">
        <f t="shared" si="137"/>
        <v>Above Average</v>
      </c>
      <c r="K593" s="22">
        <v>5</v>
      </c>
      <c r="L593" s="22" t="str">
        <f t="shared" si="138"/>
        <v>Low</v>
      </c>
      <c r="M593" s="22">
        <v>2008</v>
      </c>
      <c r="N593" s="22">
        <f t="shared" si="139"/>
        <v>0</v>
      </c>
      <c r="O593" s="22"/>
      <c r="P593" s="22">
        <v>2008</v>
      </c>
      <c r="Q593" s="22">
        <f t="shared" si="140"/>
        <v>0</v>
      </c>
      <c r="R593" s="23">
        <v>1722</v>
      </c>
      <c r="S593" s="23" t="s">
        <v>311</v>
      </c>
      <c r="T593" s="23" t="s">
        <v>369</v>
      </c>
      <c r="U593" s="24">
        <v>1728</v>
      </c>
      <c r="V593" s="24" t="str">
        <f t="shared" si="141"/>
        <v>no</v>
      </c>
      <c r="W593" s="24">
        <v>568</v>
      </c>
      <c r="X593" s="24" t="str">
        <f t="shared" si="142"/>
        <v>no</v>
      </c>
      <c r="Y593" s="24" t="s">
        <v>412</v>
      </c>
      <c r="Z593" s="24">
        <f t="shared" si="143"/>
        <v>1</v>
      </c>
      <c r="AA593" s="24">
        <v>2296</v>
      </c>
      <c r="AB593" s="24" t="s">
        <v>311</v>
      </c>
      <c r="AC593" s="24" t="s">
        <v>369</v>
      </c>
      <c r="AD593" s="25">
        <v>1</v>
      </c>
      <c r="AE593" s="25">
        <v>0</v>
      </c>
      <c r="AF593" s="25">
        <v>2</v>
      </c>
      <c r="AG593" s="25">
        <v>1</v>
      </c>
      <c r="AH593" s="25">
        <v>4</v>
      </c>
      <c r="AI593" s="25" t="s">
        <v>414</v>
      </c>
      <c r="AJ593" s="57">
        <v>10</v>
      </c>
      <c r="AK593" s="57" t="str">
        <f t="shared" si="144"/>
        <v>More</v>
      </c>
      <c r="AL593" s="57" t="s">
        <v>104</v>
      </c>
      <c r="AM593" s="57" t="str">
        <f t="shared" si="145"/>
        <v>High</v>
      </c>
      <c r="AN593" s="62">
        <v>3</v>
      </c>
      <c r="AO593" s="62" t="str">
        <f t="shared" si="146"/>
        <v>More</v>
      </c>
      <c r="AP593" s="62">
        <v>842</v>
      </c>
      <c r="AQ593" s="62" t="str">
        <f t="shared" si="147"/>
        <v>no</v>
      </c>
      <c r="AR593" s="62" t="str">
        <f t="shared" si="148"/>
        <v>Above Average</v>
      </c>
      <c r="AS593" s="64">
        <v>1</v>
      </c>
      <c r="AT593" s="68">
        <v>112.48133399701344</v>
      </c>
      <c r="AU593" s="68" t="str">
        <f t="shared" si="149"/>
        <v>Above Average</v>
      </c>
      <c r="AV593" s="66">
        <v>451950</v>
      </c>
      <c r="AW593" s="66">
        <v>4018</v>
      </c>
      <c r="AX593" s="66" t="s">
        <v>311</v>
      </c>
    </row>
    <row r="594" spans="1:50" customFormat="1" x14ac:dyDescent="0.2">
      <c r="A594">
        <v>593</v>
      </c>
      <c r="B594" s="12" t="s">
        <v>90</v>
      </c>
      <c r="C594" s="12" t="s">
        <v>90</v>
      </c>
      <c r="D594" s="12" t="s">
        <v>91</v>
      </c>
      <c r="E594" s="22">
        <v>5</v>
      </c>
      <c r="F594" s="22" t="s">
        <v>195</v>
      </c>
      <c r="G594" s="22" t="s">
        <v>115</v>
      </c>
      <c r="H594" s="22" t="str">
        <f t="shared" si="136"/>
        <v>1Story</v>
      </c>
      <c r="I594" s="22">
        <f t="shared" si="135"/>
        <v>69.182127006168557</v>
      </c>
      <c r="J594" s="22" t="str">
        <f t="shared" si="137"/>
        <v>Below Average</v>
      </c>
      <c r="K594" s="22">
        <v>8</v>
      </c>
      <c r="L594" s="22" t="str">
        <f t="shared" si="138"/>
        <v>High</v>
      </c>
      <c r="M594" s="22">
        <v>1982</v>
      </c>
      <c r="N594" s="22">
        <f t="shared" si="139"/>
        <v>0</v>
      </c>
      <c r="O594" s="22"/>
      <c r="P594" s="22">
        <v>2003</v>
      </c>
      <c r="Q594" s="22">
        <f t="shared" si="140"/>
        <v>0</v>
      </c>
      <c r="R594" s="23">
        <v>816</v>
      </c>
      <c r="S594" s="23" t="s">
        <v>311</v>
      </c>
      <c r="T594" s="23" t="s">
        <v>370</v>
      </c>
      <c r="U594" s="24">
        <v>816</v>
      </c>
      <c r="V594" s="24" t="str">
        <f t="shared" si="141"/>
        <v>no</v>
      </c>
      <c r="W594" s="24">
        <v>0</v>
      </c>
      <c r="X594" s="24" t="str">
        <f t="shared" si="142"/>
        <v>no</v>
      </c>
      <c r="Y594" s="24" t="s">
        <v>413</v>
      </c>
      <c r="Z594" s="24">
        <f t="shared" si="143"/>
        <v>1</v>
      </c>
      <c r="AA594" s="24">
        <v>816</v>
      </c>
      <c r="AB594" s="24" t="s">
        <v>311</v>
      </c>
      <c r="AC594" s="24" t="s">
        <v>370</v>
      </c>
      <c r="AD594" s="25">
        <v>1</v>
      </c>
      <c r="AE594" s="25">
        <v>0</v>
      </c>
      <c r="AF594" s="25">
        <v>1</v>
      </c>
      <c r="AG594" s="25">
        <v>0</v>
      </c>
      <c r="AH594" s="25">
        <v>2</v>
      </c>
      <c r="AI594" s="25" t="s">
        <v>415</v>
      </c>
      <c r="AJ594" s="57">
        <v>4</v>
      </c>
      <c r="AK594" s="57" t="str">
        <f t="shared" si="144"/>
        <v>Less</v>
      </c>
      <c r="AL594" s="57" t="s">
        <v>98</v>
      </c>
      <c r="AM594" s="57" t="str">
        <f t="shared" si="145"/>
        <v>Low</v>
      </c>
      <c r="AN594" s="62">
        <v>2</v>
      </c>
      <c r="AO594" s="62" t="str">
        <f t="shared" si="146"/>
        <v>More</v>
      </c>
      <c r="AP594" s="62">
        <v>816</v>
      </c>
      <c r="AQ594" s="62" t="str">
        <f t="shared" si="147"/>
        <v>no</v>
      </c>
      <c r="AR594" s="62" t="str">
        <f t="shared" si="148"/>
        <v>Above Average</v>
      </c>
      <c r="AS594" s="64">
        <v>0</v>
      </c>
      <c r="AT594" s="68">
        <v>84.558823529411768</v>
      </c>
      <c r="AU594" s="68" t="str">
        <f t="shared" si="149"/>
        <v>Above Average</v>
      </c>
      <c r="AV594" s="66">
        <v>138000</v>
      </c>
      <c r="AW594" s="66">
        <v>1632</v>
      </c>
      <c r="AX594" s="66" t="s">
        <v>311</v>
      </c>
    </row>
    <row r="595" spans="1:50" customFormat="1" x14ac:dyDescent="0.2">
      <c r="A595">
        <v>594</v>
      </c>
      <c r="B595" s="12" t="s">
        <v>90</v>
      </c>
      <c r="C595" s="12" t="s">
        <v>90</v>
      </c>
      <c r="D595" s="12" t="s">
        <v>179</v>
      </c>
      <c r="E595" s="22">
        <v>6</v>
      </c>
      <c r="F595" s="22" t="s">
        <v>195</v>
      </c>
      <c r="G595" s="22" t="s">
        <v>115</v>
      </c>
      <c r="H595" s="22" t="str">
        <f t="shared" si="136"/>
        <v>1Story</v>
      </c>
      <c r="I595" s="22">
        <f t="shared" si="135"/>
        <v>69.182127006168557</v>
      </c>
      <c r="J595" s="22" t="str">
        <f t="shared" si="137"/>
        <v>Below Average</v>
      </c>
      <c r="K595" s="22">
        <v>5</v>
      </c>
      <c r="L595" s="22" t="str">
        <f t="shared" si="138"/>
        <v>Low</v>
      </c>
      <c r="M595" s="22">
        <v>2003</v>
      </c>
      <c r="N595" s="22">
        <f t="shared" si="139"/>
        <v>0</v>
      </c>
      <c r="O595" s="22"/>
      <c r="P595" s="22">
        <v>2003</v>
      </c>
      <c r="Q595" s="22">
        <f t="shared" si="140"/>
        <v>0</v>
      </c>
      <c r="R595" s="23">
        <v>848</v>
      </c>
      <c r="S595" s="23" t="s">
        <v>311</v>
      </c>
      <c r="T595" s="23" t="s">
        <v>370</v>
      </c>
      <c r="U595" s="24">
        <v>848</v>
      </c>
      <c r="V595" s="24" t="str">
        <f t="shared" si="141"/>
        <v>no</v>
      </c>
      <c r="W595" s="24">
        <v>0</v>
      </c>
      <c r="X595" s="24" t="str">
        <f t="shared" si="142"/>
        <v>no</v>
      </c>
      <c r="Y595" s="24" t="s">
        <v>413</v>
      </c>
      <c r="Z595" s="24">
        <f t="shared" si="143"/>
        <v>1</v>
      </c>
      <c r="AA595" s="24">
        <v>848</v>
      </c>
      <c r="AB595" s="24" t="s">
        <v>311</v>
      </c>
      <c r="AC595" s="24" t="s">
        <v>370</v>
      </c>
      <c r="AD595" s="25">
        <v>1</v>
      </c>
      <c r="AE595" s="25">
        <v>0</v>
      </c>
      <c r="AF595" s="25">
        <v>1</v>
      </c>
      <c r="AG595" s="25">
        <v>0</v>
      </c>
      <c r="AH595" s="25">
        <v>2</v>
      </c>
      <c r="AI595" s="25" t="s">
        <v>415</v>
      </c>
      <c r="AJ595" s="57">
        <v>4</v>
      </c>
      <c r="AK595" s="57" t="str">
        <f t="shared" si="144"/>
        <v>Less</v>
      </c>
      <c r="AL595" s="57" t="s">
        <v>97</v>
      </c>
      <c r="AM595" s="57" t="str">
        <f t="shared" si="145"/>
        <v>High</v>
      </c>
      <c r="AN595" s="62">
        <v>2</v>
      </c>
      <c r="AO595" s="62" t="str">
        <f t="shared" si="146"/>
        <v>More</v>
      </c>
      <c r="AP595" s="62">
        <v>420</v>
      </c>
      <c r="AQ595" s="62" t="str">
        <f t="shared" si="147"/>
        <v>no</v>
      </c>
      <c r="AR595" s="62" t="str">
        <f t="shared" si="148"/>
        <v>Below Average</v>
      </c>
      <c r="AS595" s="64">
        <v>0</v>
      </c>
      <c r="AT595" s="68">
        <v>82.547169811320757</v>
      </c>
      <c r="AU595" s="68" t="str">
        <f t="shared" si="149"/>
        <v>Above Average</v>
      </c>
      <c r="AV595" s="66">
        <v>140000</v>
      </c>
      <c r="AW595" s="66">
        <v>1696</v>
      </c>
      <c r="AX595" s="66" t="s">
        <v>311</v>
      </c>
    </row>
    <row r="596" spans="1:50" customFormat="1" x14ac:dyDescent="0.2">
      <c r="A596">
        <v>595</v>
      </c>
      <c r="B596" s="12" t="s">
        <v>90</v>
      </c>
      <c r="C596" s="12" t="s">
        <v>90</v>
      </c>
      <c r="D596" s="12" t="s">
        <v>91</v>
      </c>
      <c r="E596" s="22">
        <v>5</v>
      </c>
      <c r="F596" s="22" t="s">
        <v>195</v>
      </c>
      <c r="G596" s="22" t="s">
        <v>115</v>
      </c>
      <c r="H596" s="22" t="str">
        <f t="shared" si="136"/>
        <v>1Story</v>
      </c>
      <c r="I596" s="22">
        <f t="shared" si="135"/>
        <v>69.182127006168557</v>
      </c>
      <c r="J596" s="22" t="str">
        <f t="shared" si="137"/>
        <v>Below Average</v>
      </c>
      <c r="K596" s="22">
        <v>6</v>
      </c>
      <c r="L596" s="22" t="str">
        <f t="shared" si="138"/>
        <v>High</v>
      </c>
      <c r="M596" s="22">
        <v>1975</v>
      </c>
      <c r="N596" s="22">
        <f t="shared" si="139"/>
        <v>0</v>
      </c>
      <c r="O596" s="22"/>
      <c r="P596" s="22">
        <v>1975</v>
      </c>
      <c r="Q596" s="22">
        <f t="shared" si="140"/>
        <v>0</v>
      </c>
      <c r="R596" s="23">
        <v>924</v>
      </c>
      <c r="S596" s="23" t="s">
        <v>311</v>
      </c>
      <c r="T596" s="23" t="s">
        <v>370</v>
      </c>
      <c r="U596" s="24">
        <v>924</v>
      </c>
      <c r="V596" s="24" t="str">
        <f t="shared" si="141"/>
        <v>no</v>
      </c>
      <c r="W596" s="24">
        <v>0</v>
      </c>
      <c r="X596" s="24" t="str">
        <f t="shared" si="142"/>
        <v>no</v>
      </c>
      <c r="Y596" s="24" t="s">
        <v>413</v>
      </c>
      <c r="Z596" s="24">
        <f t="shared" si="143"/>
        <v>1</v>
      </c>
      <c r="AA596" s="24">
        <v>924</v>
      </c>
      <c r="AB596" s="24" t="s">
        <v>311</v>
      </c>
      <c r="AC596" s="24" t="s">
        <v>370</v>
      </c>
      <c r="AD596" s="25">
        <v>0</v>
      </c>
      <c r="AE596" s="25">
        <v>0</v>
      </c>
      <c r="AF596" s="25">
        <v>1</v>
      </c>
      <c r="AG596" s="25">
        <v>0</v>
      </c>
      <c r="AH596" s="25">
        <v>1</v>
      </c>
      <c r="AI596" s="25" t="s">
        <v>415</v>
      </c>
      <c r="AJ596" s="57">
        <v>5</v>
      </c>
      <c r="AK596" s="57" t="str">
        <f t="shared" si="144"/>
        <v>Less</v>
      </c>
      <c r="AL596" s="57" t="s">
        <v>98</v>
      </c>
      <c r="AM596" s="57" t="str">
        <f t="shared" si="145"/>
        <v>Low</v>
      </c>
      <c r="AN596" s="62">
        <v>1</v>
      </c>
      <c r="AO596" s="62" t="str">
        <f t="shared" si="146"/>
        <v>Less</v>
      </c>
      <c r="AP596" s="62">
        <v>280</v>
      </c>
      <c r="AQ596" s="62" t="str">
        <f t="shared" si="147"/>
        <v>no</v>
      </c>
      <c r="AR596" s="62" t="str">
        <f t="shared" si="148"/>
        <v>Below Average</v>
      </c>
      <c r="AS596" s="64">
        <v>0</v>
      </c>
      <c r="AT596" s="68">
        <v>59.523809523809526</v>
      </c>
      <c r="AU596" s="68" t="str">
        <f t="shared" si="149"/>
        <v>Below Average</v>
      </c>
      <c r="AV596" s="66">
        <v>110000</v>
      </c>
      <c r="AW596" s="66">
        <v>1848</v>
      </c>
      <c r="AX596" s="66" t="s">
        <v>311</v>
      </c>
    </row>
    <row r="597" spans="1:50" customFormat="1" x14ac:dyDescent="0.2">
      <c r="A597">
        <v>596</v>
      </c>
      <c r="B597" s="12" t="s">
        <v>90</v>
      </c>
      <c r="C597" s="12" t="s">
        <v>90</v>
      </c>
      <c r="D597" s="12" t="s">
        <v>91</v>
      </c>
      <c r="E597" s="22">
        <v>8</v>
      </c>
      <c r="F597" s="22" t="s">
        <v>411</v>
      </c>
      <c r="G597" s="22" t="s">
        <v>115</v>
      </c>
      <c r="H597" s="22" t="str">
        <f t="shared" si="136"/>
        <v>1Story</v>
      </c>
      <c r="I597" s="22">
        <f t="shared" si="135"/>
        <v>69.182127006168557</v>
      </c>
      <c r="J597" s="22" t="str">
        <f t="shared" si="137"/>
        <v>Below Average</v>
      </c>
      <c r="K597" s="22">
        <v>5</v>
      </c>
      <c r="L597" s="22" t="str">
        <f t="shared" si="138"/>
        <v>Low</v>
      </c>
      <c r="M597" s="22">
        <v>2005</v>
      </c>
      <c r="N597" s="22">
        <f t="shared" si="139"/>
        <v>0</v>
      </c>
      <c r="O597" s="22"/>
      <c r="P597" s="22">
        <v>2006</v>
      </c>
      <c r="Q597" s="22">
        <f t="shared" si="140"/>
        <v>0</v>
      </c>
      <c r="R597" s="23">
        <v>1814</v>
      </c>
      <c r="S597" s="23" t="s">
        <v>311</v>
      </c>
      <c r="T597" s="23" t="s">
        <v>369</v>
      </c>
      <c r="U597" s="24">
        <v>1826</v>
      </c>
      <c r="V597" s="24" t="str">
        <f t="shared" si="141"/>
        <v>no</v>
      </c>
      <c r="W597" s="24">
        <v>0</v>
      </c>
      <c r="X597" s="24" t="str">
        <f t="shared" si="142"/>
        <v>no</v>
      </c>
      <c r="Y597" s="24" t="s">
        <v>413</v>
      </c>
      <c r="Z597" s="24">
        <f t="shared" si="143"/>
        <v>1</v>
      </c>
      <c r="AA597" s="24">
        <v>1826</v>
      </c>
      <c r="AB597" s="24" t="s">
        <v>311</v>
      </c>
      <c r="AC597" s="24" t="s">
        <v>369</v>
      </c>
      <c r="AD597" s="25">
        <v>1</v>
      </c>
      <c r="AE597" s="25">
        <v>0</v>
      </c>
      <c r="AF597" s="25">
        <v>2</v>
      </c>
      <c r="AG597" s="25">
        <v>0</v>
      </c>
      <c r="AH597" s="25">
        <v>3</v>
      </c>
      <c r="AI597" s="25" t="s">
        <v>414</v>
      </c>
      <c r="AJ597" s="57">
        <v>7</v>
      </c>
      <c r="AK597" s="57" t="str">
        <f t="shared" si="144"/>
        <v>More</v>
      </c>
      <c r="AL597" s="57" t="s">
        <v>97</v>
      </c>
      <c r="AM597" s="57" t="str">
        <f t="shared" si="145"/>
        <v>High</v>
      </c>
      <c r="AN597" s="62">
        <v>3</v>
      </c>
      <c r="AO597" s="62" t="str">
        <f t="shared" si="146"/>
        <v>More</v>
      </c>
      <c r="AP597" s="62">
        <v>758</v>
      </c>
      <c r="AQ597" s="62" t="str">
        <f t="shared" si="147"/>
        <v>no</v>
      </c>
      <c r="AR597" s="62" t="str">
        <f t="shared" si="148"/>
        <v>Above Average</v>
      </c>
      <c r="AS597" s="64">
        <v>1</v>
      </c>
      <c r="AT597" s="68">
        <v>87.637362637362642</v>
      </c>
      <c r="AU597" s="68" t="str">
        <f t="shared" si="149"/>
        <v>Above Average</v>
      </c>
      <c r="AV597" s="66">
        <v>319000</v>
      </c>
      <c r="AW597" s="66">
        <v>3640</v>
      </c>
      <c r="AX597" s="66" t="s">
        <v>311</v>
      </c>
    </row>
    <row r="598" spans="1:50" customFormat="1" x14ac:dyDescent="0.2">
      <c r="A598">
        <v>597</v>
      </c>
      <c r="B598" s="12" t="s">
        <v>90</v>
      </c>
      <c r="C598" s="12" t="s">
        <v>90</v>
      </c>
      <c r="D598" s="12" t="s">
        <v>91</v>
      </c>
      <c r="E598" s="22">
        <v>6</v>
      </c>
      <c r="F598" s="22" t="s">
        <v>195</v>
      </c>
      <c r="G598" s="22" t="s">
        <v>92</v>
      </c>
      <c r="H598" s="22" t="str">
        <f t="shared" si="136"/>
        <v>2Story</v>
      </c>
      <c r="I598" s="22">
        <f t="shared" si="135"/>
        <v>75.988545402704759</v>
      </c>
      <c r="J598" s="22" t="str">
        <f t="shared" si="137"/>
        <v>Above Average</v>
      </c>
      <c r="K598" s="22">
        <v>7</v>
      </c>
      <c r="L598" s="22" t="str">
        <f t="shared" si="138"/>
        <v>High</v>
      </c>
      <c r="M598" s="22">
        <v>1910</v>
      </c>
      <c r="N598" s="22">
        <f t="shared" si="139"/>
        <v>1</v>
      </c>
      <c r="O598" s="22"/>
      <c r="P598" s="22">
        <v>1993</v>
      </c>
      <c r="Q598" s="22">
        <f t="shared" si="140"/>
        <v>0</v>
      </c>
      <c r="R598" s="23">
        <v>684</v>
      </c>
      <c r="S598" s="23" t="s">
        <v>311</v>
      </c>
      <c r="T598" s="23" t="s">
        <v>370</v>
      </c>
      <c r="U598" s="24">
        <v>684</v>
      </c>
      <c r="V598" s="24" t="str">
        <f t="shared" si="141"/>
        <v>no</v>
      </c>
      <c r="W598" s="24">
        <v>684</v>
      </c>
      <c r="X598" s="24" t="str">
        <f t="shared" si="142"/>
        <v>no</v>
      </c>
      <c r="Y598" s="24" t="s">
        <v>412</v>
      </c>
      <c r="Z598" s="24">
        <f t="shared" si="143"/>
        <v>0</v>
      </c>
      <c r="AA598" s="24">
        <v>1368</v>
      </c>
      <c r="AB598" s="24" t="s">
        <v>311</v>
      </c>
      <c r="AC598" s="24" t="s">
        <v>370</v>
      </c>
      <c r="AD598" s="25">
        <v>0</v>
      </c>
      <c r="AE598" s="25">
        <v>0</v>
      </c>
      <c r="AF598" s="25">
        <v>1</v>
      </c>
      <c r="AG598" s="25">
        <v>0</v>
      </c>
      <c r="AH598" s="25">
        <v>1</v>
      </c>
      <c r="AI598" s="25" t="s">
        <v>415</v>
      </c>
      <c r="AJ598" s="57">
        <v>7</v>
      </c>
      <c r="AK598" s="57" t="str">
        <f t="shared" si="144"/>
        <v>More</v>
      </c>
      <c r="AL598" s="57" t="s">
        <v>98</v>
      </c>
      <c r="AM598" s="57" t="str">
        <f t="shared" si="145"/>
        <v>Low</v>
      </c>
      <c r="AN598" s="62">
        <v>1</v>
      </c>
      <c r="AO598" s="62" t="str">
        <f t="shared" si="146"/>
        <v>Less</v>
      </c>
      <c r="AP598" s="62">
        <v>216</v>
      </c>
      <c r="AQ598" s="62" t="str">
        <f t="shared" si="147"/>
        <v>no</v>
      </c>
      <c r="AR598" s="62" t="str">
        <f t="shared" si="148"/>
        <v>Below Average</v>
      </c>
      <c r="AS598" s="64">
        <v>0</v>
      </c>
      <c r="AT598" s="68">
        <v>55.801169590643276</v>
      </c>
      <c r="AU598" s="68" t="str">
        <f t="shared" si="149"/>
        <v>Below Average</v>
      </c>
      <c r="AV598" s="66">
        <v>114504</v>
      </c>
      <c r="AW598" s="66">
        <v>2052</v>
      </c>
      <c r="AX598" s="66" t="s">
        <v>311</v>
      </c>
    </row>
    <row r="599" spans="1:50" customFormat="1" x14ac:dyDescent="0.2">
      <c r="A599">
        <v>598</v>
      </c>
      <c r="B599" s="12" t="s">
        <v>90</v>
      </c>
      <c r="C599" s="12" t="s">
        <v>90</v>
      </c>
      <c r="D599" s="12" t="s">
        <v>179</v>
      </c>
      <c r="E599" s="22">
        <v>7</v>
      </c>
      <c r="F599" s="22" t="s">
        <v>411</v>
      </c>
      <c r="G599" s="22" t="s">
        <v>115</v>
      </c>
      <c r="H599" s="22" t="str">
        <f t="shared" si="136"/>
        <v>1Story</v>
      </c>
      <c r="I599" s="22">
        <f t="shared" si="135"/>
        <v>69.182127006168557</v>
      </c>
      <c r="J599" s="22" t="str">
        <f t="shared" si="137"/>
        <v>Below Average</v>
      </c>
      <c r="K599" s="22">
        <v>5</v>
      </c>
      <c r="L599" s="22" t="str">
        <f t="shared" si="138"/>
        <v>Low</v>
      </c>
      <c r="M599" s="22">
        <v>2006</v>
      </c>
      <c r="N599" s="22">
        <f t="shared" si="139"/>
        <v>0</v>
      </c>
      <c r="O599" s="22"/>
      <c r="P599" s="22">
        <v>2007</v>
      </c>
      <c r="Q599" s="22">
        <f t="shared" si="140"/>
        <v>0</v>
      </c>
      <c r="R599" s="23">
        <v>1258</v>
      </c>
      <c r="S599" s="23" t="s">
        <v>311</v>
      </c>
      <c r="T599" s="23" t="s">
        <v>369</v>
      </c>
      <c r="U599" s="24">
        <v>1402</v>
      </c>
      <c r="V599" s="24" t="str">
        <f t="shared" si="141"/>
        <v>no</v>
      </c>
      <c r="W599" s="24">
        <v>0</v>
      </c>
      <c r="X599" s="24" t="str">
        <f t="shared" si="142"/>
        <v>no</v>
      </c>
      <c r="Y599" s="24" t="s">
        <v>413</v>
      </c>
      <c r="Z599" s="24">
        <f t="shared" si="143"/>
        <v>1</v>
      </c>
      <c r="AA599" s="24">
        <v>1402</v>
      </c>
      <c r="AB599" s="24" t="s">
        <v>311</v>
      </c>
      <c r="AC599" s="24" t="s">
        <v>370</v>
      </c>
      <c r="AD599" s="25">
        <v>0</v>
      </c>
      <c r="AE599" s="25">
        <v>2</v>
      </c>
      <c r="AF599" s="25">
        <v>0</v>
      </c>
      <c r="AG599" s="25">
        <v>2</v>
      </c>
      <c r="AH599" s="25">
        <v>4</v>
      </c>
      <c r="AI599" s="25" t="s">
        <v>414</v>
      </c>
      <c r="AJ599" s="57">
        <v>7</v>
      </c>
      <c r="AK599" s="57" t="str">
        <f t="shared" si="144"/>
        <v>More</v>
      </c>
      <c r="AL599" s="57" t="s">
        <v>97</v>
      </c>
      <c r="AM599" s="57" t="str">
        <f t="shared" si="145"/>
        <v>High</v>
      </c>
      <c r="AN599" s="62">
        <v>3</v>
      </c>
      <c r="AO599" s="62" t="str">
        <f t="shared" si="146"/>
        <v>More</v>
      </c>
      <c r="AP599" s="62">
        <v>648</v>
      </c>
      <c r="AQ599" s="62" t="str">
        <f t="shared" si="147"/>
        <v>no</v>
      </c>
      <c r="AR599" s="62" t="str">
        <f t="shared" si="148"/>
        <v>Above Average</v>
      </c>
      <c r="AS599" s="64">
        <v>1</v>
      </c>
      <c r="AT599" s="68">
        <v>73.007894736842104</v>
      </c>
      <c r="AU599" s="68" t="str">
        <f t="shared" si="149"/>
        <v>Above Average</v>
      </c>
      <c r="AV599" s="66">
        <v>194201</v>
      </c>
      <c r="AW599" s="66">
        <v>2660</v>
      </c>
      <c r="AX599" s="66" t="s">
        <v>311</v>
      </c>
    </row>
    <row r="600" spans="1:50" customFormat="1" x14ac:dyDescent="0.2">
      <c r="A600">
        <v>599</v>
      </c>
      <c r="B600" s="12" t="s">
        <v>90</v>
      </c>
      <c r="C600" s="12" t="s">
        <v>90</v>
      </c>
      <c r="D600" s="12" t="s">
        <v>91</v>
      </c>
      <c r="E600" s="22">
        <v>5</v>
      </c>
      <c r="F600" s="22" t="s">
        <v>195</v>
      </c>
      <c r="G600" s="22" t="s">
        <v>115</v>
      </c>
      <c r="H600" s="22" t="str">
        <f t="shared" si="136"/>
        <v>1Story</v>
      </c>
      <c r="I600" s="22">
        <f t="shared" si="135"/>
        <v>69.182127006168557</v>
      </c>
      <c r="J600" s="22" t="str">
        <f t="shared" si="137"/>
        <v>Below Average</v>
      </c>
      <c r="K600" s="22">
        <v>6</v>
      </c>
      <c r="L600" s="22" t="str">
        <f t="shared" si="138"/>
        <v>High</v>
      </c>
      <c r="M600" s="22">
        <v>1977</v>
      </c>
      <c r="N600" s="22">
        <f t="shared" si="139"/>
        <v>0</v>
      </c>
      <c r="O600" s="22"/>
      <c r="P600" s="22">
        <v>1977</v>
      </c>
      <c r="Q600" s="22">
        <f t="shared" si="140"/>
        <v>0</v>
      </c>
      <c r="R600" s="23">
        <v>1430</v>
      </c>
      <c r="S600" s="23" t="s">
        <v>311</v>
      </c>
      <c r="T600" s="23" t="s">
        <v>369</v>
      </c>
      <c r="U600" s="24">
        <v>1647</v>
      </c>
      <c r="V600" s="24" t="str">
        <f t="shared" si="141"/>
        <v>no</v>
      </c>
      <c r="W600" s="24">
        <v>0</v>
      </c>
      <c r="X600" s="24" t="str">
        <f t="shared" si="142"/>
        <v>no</v>
      </c>
      <c r="Y600" s="24" t="s">
        <v>413</v>
      </c>
      <c r="Z600" s="24">
        <f t="shared" si="143"/>
        <v>0</v>
      </c>
      <c r="AA600" s="24">
        <v>1647</v>
      </c>
      <c r="AB600" s="24" t="s">
        <v>311</v>
      </c>
      <c r="AC600" s="24" t="s">
        <v>369</v>
      </c>
      <c r="AD600" s="25">
        <v>1</v>
      </c>
      <c r="AE600" s="25">
        <v>0</v>
      </c>
      <c r="AF600" s="25">
        <v>2</v>
      </c>
      <c r="AG600" s="25">
        <v>0</v>
      </c>
      <c r="AH600" s="25">
        <v>3</v>
      </c>
      <c r="AI600" s="25" t="s">
        <v>414</v>
      </c>
      <c r="AJ600" s="57">
        <v>7</v>
      </c>
      <c r="AK600" s="57" t="str">
        <f t="shared" si="144"/>
        <v>More</v>
      </c>
      <c r="AL600" s="57" t="s">
        <v>97</v>
      </c>
      <c r="AM600" s="57" t="str">
        <f t="shared" si="145"/>
        <v>High</v>
      </c>
      <c r="AN600" s="62">
        <v>2</v>
      </c>
      <c r="AO600" s="62" t="str">
        <f t="shared" si="146"/>
        <v>More</v>
      </c>
      <c r="AP600" s="62">
        <v>621</v>
      </c>
      <c r="AQ600" s="62" t="str">
        <f t="shared" si="147"/>
        <v>no</v>
      </c>
      <c r="AR600" s="62" t="str">
        <f t="shared" si="148"/>
        <v>Above Average</v>
      </c>
      <c r="AS600" s="64">
        <v>1</v>
      </c>
      <c r="AT600" s="68">
        <v>70.685732856678584</v>
      </c>
      <c r="AU600" s="68" t="str">
        <f t="shared" si="149"/>
        <v>Above Average</v>
      </c>
      <c r="AV600" s="66">
        <v>217500</v>
      </c>
      <c r="AW600" s="66">
        <v>3077</v>
      </c>
      <c r="AX600" s="66" t="s">
        <v>311</v>
      </c>
    </row>
    <row r="601" spans="1:50" customFormat="1" x14ac:dyDescent="0.2">
      <c r="A601">
        <v>600</v>
      </c>
      <c r="B601" s="12" t="s">
        <v>90</v>
      </c>
      <c r="C601" s="12" t="s">
        <v>90</v>
      </c>
      <c r="D601" s="12" t="s">
        <v>198</v>
      </c>
      <c r="E601" s="22">
        <v>6</v>
      </c>
      <c r="F601" s="22" t="s">
        <v>195</v>
      </c>
      <c r="G601" s="22" t="s">
        <v>92</v>
      </c>
      <c r="H601" s="22" t="str">
        <f t="shared" si="136"/>
        <v>2Story</v>
      </c>
      <c r="I601" s="22">
        <f t="shared" si="135"/>
        <v>75.988545402704759</v>
      </c>
      <c r="J601" s="22" t="str">
        <f t="shared" si="137"/>
        <v>Above Average</v>
      </c>
      <c r="K601" s="22">
        <v>6</v>
      </c>
      <c r="L601" s="22" t="str">
        <f t="shared" si="138"/>
        <v>High</v>
      </c>
      <c r="M601" s="22">
        <v>1980</v>
      </c>
      <c r="N601" s="22">
        <f t="shared" si="139"/>
        <v>0</v>
      </c>
      <c r="O601" s="22"/>
      <c r="P601" s="22">
        <v>1980</v>
      </c>
      <c r="Q601" s="22">
        <f t="shared" si="140"/>
        <v>0</v>
      </c>
      <c r="R601" s="23">
        <v>716</v>
      </c>
      <c r="S601" s="23" t="s">
        <v>311</v>
      </c>
      <c r="T601" s="23" t="s">
        <v>370</v>
      </c>
      <c r="U601" s="24">
        <v>716</v>
      </c>
      <c r="V601" s="24" t="str">
        <f t="shared" si="141"/>
        <v>no</v>
      </c>
      <c r="W601" s="24">
        <v>840</v>
      </c>
      <c r="X601" s="24" t="str">
        <f t="shared" si="142"/>
        <v>no</v>
      </c>
      <c r="Y601" s="24" t="s">
        <v>412</v>
      </c>
      <c r="Z601" s="24">
        <f t="shared" si="143"/>
        <v>1</v>
      </c>
      <c r="AA601" s="24">
        <v>1556</v>
      </c>
      <c r="AB601" s="24" t="s">
        <v>311</v>
      </c>
      <c r="AC601" s="24" t="s">
        <v>369</v>
      </c>
      <c r="AD601" s="25">
        <v>1</v>
      </c>
      <c r="AE601" s="25">
        <v>0</v>
      </c>
      <c r="AF601" s="25">
        <v>2</v>
      </c>
      <c r="AG601" s="25">
        <v>1</v>
      </c>
      <c r="AH601" s="25">
        <v>4</v>
      </c>
      <c r="AI601" s="25" t="s">
        <v>414</v>
      </c>
      <c r="AJ601" s="57">
        <v>6</v>
      </c>
      <c r="AK601" s="57" t="str">
        <f t="shared" si="144"/>
        <v>More</v>
      </c>
      <c r="AL601" s="57" t="s">
        <v>98</v>
      </c>
      <c r="AM601" s="57" t="str">
        <f t="shared" si="145"/>
        <v>Low</v>
      </c>
      <c r="AN601" s="62">
        <v>2</v>
      </c>
      <c r="AO601" s="62" t="str">
        <f t="shared" si="146"/>
        <v>More</v>
      </c>
      <c r="AP601" s="62">
        <v>452</v>
      </c>
      <c r="AQ601" s="62" t="str">
        <f t="shared" si="147"/>
        <v>no</v>
      </c>
      <c r="AR601" s="62" t="str">
        <f t="shared" si="148"/>
        <v>Below Average</v>
      </c>
      <c r="AS601" s="64">
        <v>1</v>
      </c>
      <c r="AT601" s="68">
        <v>66.461267605633807</v>
      </c>
      <c r="AU601" s="68" t="str">
        <f t="shared" si="149"/>
        <v>Below Average</v>
      </c>
      <c r="AV601" s="66">
        <v>151000</v>
      </c>
      <c r="AW601" s="66">
        <v>2272</v>
      </c>
      <c r="AX601" s="66" t="s">
        <v>311</v>
      </c>
    </row>
    <row r="602" spans="1:50" customFormat="1" x14ac:dyDescent="0.2">
      <c r="A602">
        <v>601</v>
      </c>
      <c r="B602" s="12" t="s">
        <v>90</v>
      </c>
      <c r="C602" s="12" t="s">
        <v>90</v>
      </c>
      <c r="D602" s="12" t="s">
        <v>91</v>
      </c>
      <c r="E602" s="22">
        <v>8</v>
      </c>
      <c r="F602" s="22" t="s">
        <v>411</v>
      </c>
      <c r="G602" s="22" t="s">
        <v>92</v>
      </c>
      <c r="H602" s="22" t="str">
        <f t="shared" si="136"/>
        <v>2Story</v>
      </c>
      <c r="I602" s="22">
        <f t="shared" si="135"/>
        <v>75.988545402704759</v>
      </c>
      <c r="J602" s="22" t="str">
        <f t="shared" si="137"/>
        <v>Above Average</v>
      </c>
      <c r="K602" s="22">
        <v>5</v>
      </c>
      <c r="L602" s="22" t="str">
        <f t="shared" si="138"/>
        <v>Low</v>
      </c>
      <c r="M602" s="22">
        <v>2005</v>
      </c>
      <c r="N602" s="22">
        <f t="shared" si="139"/>
        <v>0</v>
      </c>
      <c r="O602" s="22"/>
      <c r="P602" s="22">
        <v>2005</v>
      </c>
      <c r="Q602" s="22">
        <f t="shared" si="140"/>
        <v>0</v>
      </c>
      <c r="R602" s="23">
        <v>1058</v>
      </c>
      <c r="S602" s="23" t="s">
        <v>311</v>
      </c>
      <c r="T602" s="23" t="s">
        <v>369</v>
      </c>
      <c r="U602" s="24">
        <v>1058</v>
      </c>
      <c r="V602" s="24" t="str">
        <f t="shared" si="141"/>
        <v>no</v>
      </c>
      <c r="W602" s="24">
        <v>846</v>
      </c>
      <c r="X602" s="24" t="str">
        <f t="shared" si="142"/>
        <v>no</v>
      </c>
      <c r="Y602" s="24" t="s">
        <v>412</v>
      </c>
      <c r="Z602" s="24">
        <f t="shared" si="143"/>
        <v>1</v>
      </c>
      <c r="AA602" s="24">
        <v>1904</v>
      </c>
      <c r="AB602" s="24" t="s">
        <v>311</v>
      </c>
      <c r="AC602" s="24" t="s">
        <v>369</v>
      </c>
      <c r="AD602" s="25">
        <v>1</v>
      </c>
      <c r="AE602" s="25">
        <v>0</v>
      </c>
      <c r="AF602" s="25">
        <v>2</v>
      </c>
      <c r="AG602" s="25">
        <v>1</v>
      </c>
      <c r="AH602" s="25">
        <v>4</v>
      </c>
      <c r="AI602" s="25" t="s">
        <v>414</v>
      </c>
      <c r="AJ602" s="57">
        <v>8</v>
      </c>
      <c r="AK602" s="57" t="str">
        <f t="shared" si="144"/>
        <v>More</v>
      </c>
      <c r="AL602" s="57" t="s">
        <v>104</v>
      </c>
      <c r="AM602" s="57" t="str">
        <f t="shared" si="145"/>
        <v>High</v>
      </c>
      <c r="AN602" s="62">
        <v>2</v>
      </c>
      <c r="AO602" s="62" t="str">
        <f t="shared" si="146"/>
        <v>More</v>
      </c>
      <c r="AP602" s="62">
        <v>736</v>
      </c>
      <c r="AQ602" s="62" t="str">
        <f t="shared" si="147"/>
        <v>no</v>
      </c>
      <c r="AR602" s="62" t="str">
        <f t="shared" si="148"/>
        <v>Above Average</v>
      </c>
      <c r="AS602" s="64">
        <v>1</v>
      </c>
      <c r="AT602" s="68">
        <v>92.842673869007427</v>
      </c>
      <c r="AU602" s="68" t="str">
        <f t="shared" si="149"/>
        <v>Above Average</v>
      </c>
      <c r="AV602" s="66">
        <v>275000</v>
      </c>
      <c r="AW602" s="66">
        <v>2962</v>
      </c>
      <c r="AX602" s="66" t="s">
        <v>311</v>
      </c>
    </row>
    <row r="603" spans="1:50" customFormat="1" x14ac:dyDescent="0.2">
      <c r="A603">
        <v>602</v>
      </c>
      <c r="B603" s="12" t="s">
        <v>90</v>
      </c>
      <c r="C603" s="12" t="s">
        <v>90</v>
      </c>
      <c r="D603" s="12" t="s">
        <v>91</v>
      </c>
      <c r="E603" s="22">
        <v>6</v>
      </c>
      <c r="F603" s="22" t="s">
        <v>195</v>
      </c>
      <c r="G603" s="22" t="s">
        <v>132</v>
      </c>
      <c r="H603" s="22" t="str">
        <f t="shared" si="136"/>
        <v>1Story</v>
      </c>
      <c r="I603" s="22">
        <f t="shared" si="135"/>
        <v>59.315963337771507</v>
      </c>
      <c r="J603" s="22" t="str">
        <f t="shared" si="137"/>
        <v>Below Average</v>
      </c>
      <c r="K603" s="22">
        <v>6</v>
      </c>
      <c r="L603" s="22" t="str">
        <f t="shared" si="138"/>
        <v>High</v>
      </c>
      <c r="M603" s="22">
        <v>1937</v>
      </c>
      <c r="N603" s="22">
        <f t="shared" si="139"/>
        <v>1</v>
      </c>
      <c r="O603" s="22"/>
      <c r="P603" s="22">
        <v>1950</v>
      </c>
      <c r="Q603" s="22">
        <f t="shared" si="140"/>
        <v>1</v>
      </c>
      <c r="R603" s="23">
        <v>780</v>
      </c>
      <c r="S603" s="23" t="s">
        <v>311</v>
      </c>
      <c r="T603" s="23" t="s">
        <v>370</v>
      </c>
      <c r="U603" s="24">
        <v>780</v>
      </c>
      <c r="V603" s="24" t="str">
        <f t="shared" si="141"/>
        <v>no</v>
      </c>
      <c r="W603" s="24">
        <v>595</v>
      </c>
      <c r="X603" s="24" t="str">
        <f t="shared" si="142"/>
        <v>no</v>
      </c>
      <c r="Y603" s="24" t="s">
        <v>412</v>
      </c>
      <c r="Z603" s="24">
        <f t="shared" si="143"/>
        <v>0</v>
      </c>
      <c r="AA603" s="24">
        <v>1375</v>
      </c>
      <c r="AB603" s="24" t="s">
        <v>311</v>
      </c>
      <c r="AC603" s="24" t="s">
        <v>370</v>
      </c>
      <c r="AD603" s="25">
        <v>0</v>
      </c>
      <c r="AE603" s="25">
        <v>0</v>
      </c>
      <c r="AF603" s="25">
        <v>1</v>
      </c>
      <c r="AG603" s="25">
        <v>1</v>
      </c>
      <c r="AH603" s="25">
        <v>2</v>
      </c>
      <c r="AI603" s="25" t="s">
        <v>415</v>
      </c>
      <c r="AJ603" s="57">
        <v>6</v>
      </c>
      <c r="AK603" s="57" t="str">
        <f t="shared" si="144"/>
        <v>More</v>
      </c>
      <c r="AL603" s="57" t="s">
        <v>97</v>
      </c>
      <c r="AM603" s="57" t="str">
        <f t="shared" si="145"/>
        <v>High</v>
      </c>
      <c r="AN603" s="62">
        <v>1</v>
      </c>
      <c r="AO603" s="62" t="str">
        <f t="shared" si="146"/>
        <v>Less</v>
      </c>
      <c r="AP603" s="62">
        <v>544</v>
      </c>
      <c r="AQ603" s="62" t="str">
        <f t="shared" si="147"/>
        <v>no</v>
      </c>
      <c r="AR603" s="62" t="str">
        <f t="shared" si="148"/>
        <v>Above Average</v>
      </c>
      <c r="AS603" s="64">
        <v>1</v>
      </c>
      <c r="AT603" s="68">
        <v>65.429234338747094</v>
      </c>
      <c r="AU603" s="68" t="str">
        <f t="shared" si="149"/>
        <v>Below Average</v>
      </c>
      <c r="AV603" s="66">
        <v>141000</v>
      </c>
      <c r="AW603" s="66">
        <v>2155</v>
      </c>
      <c r="AX603" s="66" t="s">
        <v>311</v>
      </c>
    </row>
    <row r="604" spans="1:50" customFormat="1" x14ac:dyDescent="0.2">
      <c r="A604">
        <v>603</v>
      </c>
      <c r="B604" s="12" t="s">
        <v>90</v>
      </c>
      <c r="C604" s="12" t="s">
        <v>90</v>
      </c>
      <c r="D604" s="12" t="s">
        <v>91</v>
      </c>
      <c r="E604" s="22">
        <v>8</v>
      </c>
      <c r="F604" s="22" t="s">
        <v>411</v>
      </c>
      <c r="G604" s="22" t="s">
        <v>92</v>
      </c>
      <c r="H604" s="22" t="str">
        <f t="shared" si="136"/>
        <v>2Story</v>
      </c>
      <c r="I604" s="22">
        <f t="shared" si="135"/>
        <v>75.988545402704759</v>
      </c>
      <c r="J604" s="22" t="str">
        <f t="shared" si="137"/>
        <v>Above Average</v>
      </c>
      <c r="K604" s="22">
        <v>5</v>
      </c>
      <c r="L604" s="22" t="str">
        <f t="shared" si="138"/>
        <v>Low</v>
      </c>
      <c r="M604" s="22">
        <v>1992</v>
      </c>
      <c r="N604" s="22">
        <f t="shared" si="139"/>
        <v>0</v>
      </c>
      <c r="O604" s="22"/>
      <c r="P604" s="22">
        <v>1992</v>
      </c>
      <c r="Q604" s="22">
        <f t="shared" si="140"/>
        <v>0</v>
      </c>
      <c r="R604" s="23">
        <v>908</v>
      </c>
      <c r="S604" s="23" t="s">
        <v>311</v>
      </c>
      <c r="T604" s="23" t="s">
        <v>370</v>
      </c>
      <c r="U604" s="24">
        <v>927</v>
      </c>
      <c r="V604" s="24" t="str">
        <f t="shared" si="141"/>
        <v>no</v>
      </c>
      <c r="W604" s="24">
        <v>988</v>
      </c>
      <c r="X604" s="24" t="str">
        <f t="shared" si="142"/>
        <v>no</v>
      </c>
      <c r="Y604" s="24" t="s">
        <v>412</v>
      </c>
      <c r="Z604" s="24">
        <f t="shared" si="143"/>
        <v>1</v>
      </c>
      <c r="AA604" s="24">
        <v>1915</v>
      </c>
      <c r="AB604" s="24" t="s">
        <v>311</v>
      </c>
      <c r="AC604" s="24" t="s">
        <v>369</v>
      </c>
      <c r="AD604" s="25">
        <v>1</v>
      </c>
      <c r="AE604" s="25">
        <v>0</v>
      </c>
      <c r="AF604" s="25">
        <v>2</v>
      </c>
      <c r="AG604" s="25">
        <v>1</v>
      </c>
      <c r="AH604" s="25">
        <v>4</v>
      </c>
      <c r="AI604" s="25" t="s">
        <v>414</v>
      </c>
      <c r="AJ604" s="57">
        <v>8</v>
      </c>
      <c r="AK604" s="57" t="str">
        <f t="shared" si="144"/>
        <v>More</v>
      </c>
      <c r="AL604" s="57" t="s">
        <v>97</v>
      </c>
      <c r="AM604" s="57" t="str">
        <f t="shared" si="145"/>
        <v>High</v>
      </c>
      <c r="AN604" s="62">
        <v>2</v>
      </c>
      <c r="AO604" s="62" t="str">
        <f t="shared" si="146"/>
        <v>More</v>
      </c>
      <c r="AP604" s="62">
        <v>506</v>
      </c>
      <c r="AQ604" s="62" t="str">
        <f t="shared" si="147"/>
        <v>no</v>
      </c>
      <c r="AR604" s="62" t="str">
        <f t="shared" si="148"/>
        <v>Above Average</v>
      </c>
      <c r="AS604" s="64">
        <v>1</v>
      </c>
      <c r="AT604" s="68">
        <v>77.931278781438181</v>
      </c>
      <c r="AU604" s="68" t="str">
        <f t="shared" si="149"/>
        <v>Above Average</v>
      </c>
      <c r="AV604" s="66">
        <v>220000</v>
      </c>
      <c r="AW604" s="66">
        <v>2823</v>
      </c>
      <c r="AX604" s="66" t="s">
        <v>311</v>
      </c>
    </row>
    <row r="605" spans="1:50" customFormat="1" x14ac:dyDescent="0.2">
      <c r="A605">
        <v>604</v>
      </c>
      <c r="B605" s="12" t="s">
        <v>90</v>
      </c>
      <c r="C605" s="12" t="s">
        <v>90</v>
      </c>
      <c r="D605" s="12" t="s">
        <v>179</v>
      </c>
      <c r="E605" s="22">
        <v>7</v>
      </c>
      <c r="F605" s="22" t="s">
        <v>411</v>
      </c>
      <c r="G605" s="22" t="s">
        <v>92</v>
      </c>
      <c r="H605" s="22" t="str">
        <f t="shared" si="136"/>
        <v>2Story</v>
      </c>
      <c r="I605" s="22">
        <f t="shared" si="135"/>
        <v>75.988545402704759</v>
      </c>
      <c r="J605" s="22" t="str">
        <f t="shared" si="137"/>
        <v>Above Average</v>
      </c>
      <c r="K605" s="22">
        <v>5</v>
      </c>
      <c r="L605" s="22" t="str">
        <f t="shared" si="138"/>
        <v>Low</v>
      </c>
      <c r="M605" s="22">
        <v>2004</v>
      </c>
      <c r="N605" s="22">
        <f t="shared" si="139"/>
        <v>0</v>
      </c>
      <c r="O605" s="22"/>
      <c r="P605" s="22">
        <v>2005</v>
      </c>
      <c r="Q605" s="22">
        <f t="shared" si="140"/>
        <v>0</v>
      </c>
      <c r="R605" s="23">
        <v>600</v>
      </c>
      <c r="S605" s="23" t="s">
        <v>311</v>
      </c>
      <c r="T605" s="23" t="s">
        <v>370</v>
      </c>
      <c r="U605" s="24">
        <v>600</v>
      </c>
      <c r="V605" s="24" t="str">
        <f t="shared" si="141"/>
        <v>no</v>
      </c>
      <c r="W605" s="24">
        <v>600</v>
      </c>
      <c r="X605" s="24" t="str">
        <f t="shared" si="142"/>
        <v>no</v>
      </c>
      <c r="Y605" s="24" t="s">
        <v>412</v>
      </c>
      <c r="Z605" s="24">
        <f t="shared" si="143"/>
        <v>0</v>
      </c>
      <c r="AA605" s="24">
        <v>1200</v>
      </c>
      <c r="AB605" s="24" t="s">
        <v>311</v>
      </c>
      <c r="AC605" s="24" t="s">
        <v>370</v>
      </c>
      <c r="AD605" s="25">
        <v>0</v>
      </c>
      <c r="AE605" s="25">
        <v>0</v>
      </c>
      <c r="AF605" s="25">
        <v>2</v>
      </c>
      <c r="AG605" s="25">
        <v>1</v>
      </c>
      <c r="AH605" s="25">
        <v>3</v>
      </c>
      <c r="AI605" s="25" t="s">
        <v>414</v>
      </c>
      <c r="AJ605" s="57">
        <v>4</v>
      </c>
      <c r="AK605" s="57" t="str">
        <f t="shared" si="144"/>
        <v>Less</v>
      </c>
      <c r="AL605" s="57" t="s">
        <v>97</v>
      </c>
      <c r="AM605" s="57" t="str">
        <f t="shared" si="145"/>
        <v>High</v>
      </c>
      <c r="AN605" s="62">
        <v>2</v>
      </c>
      <c r="AO605" s="62" t="str">
        <f t="shared" si="146"/>
        <v>More</v>
      </c>
      <c r="AP605" s="62">
        <v>480</v>
      </c>
      <c r="AQ605" s="62" t="str">
        <f t="shared" si="147"/>
        <v>no</v>
      </c>
      <c r="AR605" s="62" t="str">
        <f t="shared" si="148"/>
        <v>Above Average</v>
      </c>
      <c r="AS605" s="64">
        <v>0</v>
      </c>
      <c r="AT605" s="68">
        <v>83.888888888888886</v>
      </c>
      <c r="AU605" s="68" t="str">
        <f t="shared" si="149"/>
        <v>Above Average</v>
      </c>
      <c r="AV605" s="66">
        <v>151000</v>
      </c>
      <c r="AW605" s="66">
        <v>1800</v>
      </c>
      <c r="AX605" s="66" t="s">
        <v>311</v>
      </c>
    </row>
    <row r="606" spans="1:50" customFormat="1" x14ac:dyDescent="0.2">
      <c r="A606">
        <v>605</v>
      </c>
      <c r="B606" s="12" t="s">
        <v>90</v>
      </c>
      <c r="C606" s="12" t="s">
        <v>90</v>
      </c>
      <c r="D606" s="12" t="s">
        <v>91</v>
      </c>
      <c r="E606" s="22">
        <v>7</v>
      </c>
      <c r="F606" s="22" t="s">
        <v>411</v>
      </c>
      <c r="G606" s="22" t="s">
        <v>115</v>
      </c>
      <c r="H606" s="22" t="str">
        <f t="shared" si="136"/>
        <v>1Story</v>
      </c>
      <c r="I606" s="22">
        <f t="shared" si="135"/>
        <v>69.182127006168557</v>
      </c>
      <c r="J606" s="22" t="str">
        <f t="shared" si="137"/>
        <v>Below Average</v>
      </c>
      <c r="K606" s="22">
        <v>5</v>
      </c>
      <c r="L606" s="22" t="str">
        <f t="shared" si="138"/>
        <v>Low</v>
      </c>
      <c r="M606" s="22">
        <v>2002</v>
      </c>
      <c r="N606" s="22">
        <f t="shared" si="139"/>
        <v>0</v>
      </c>
      <c r="O606" s="22"/>
      <c r="P606" s="22">
        <v>2002</v>
      </c>
      <c r="Q606" s="22">
        <f t="shared" si="140"/>
        <v>0</v>
      </c>
      <c r="R606" s="23">
        <v>1494</v>
      </c>
      <c r="S606" s="23" t="s">
        <v>311</v>
      </c>
      <c r="T606" s="23" t="s">
        <v>369</v>
      </c>
      <c r="U606" s="24">
        <v>1494</v>
      </c>
      <c r="V606" s="24" t="str">
        <f t="shared" si="141"/>
        <v>no</v>
      </c>
      <c r="W606" s="24">
        <v>0</v>
      </c>
      <c r="X606" s="24" t="str">
        <f t="shared" si="142"/>
        <v>no</v>
      </c>
      <c r="Y606" s="24" t="s">
        <v>413</v>
      </c>
      <c r="Z606" s="24">
        <f t="shared" si="143"/>
        <v>1</v>
      </c>
      <c r="AA606" s="24">
        <v>1494</v>
      </c>
      <c r="AB606" s="24" t="s">
        <v>311</v>
      </c>
      <c r="AC606" s="24" t="s">
        <v>370</v>
      </c>
      <c r="AD606" s="25">
        <v>1</v>
      </c>
      <c r="AE606" s="25">
        <v>0</v>
      </c>
      <c r="AF606" s="25">
        <v>2</v>
      </c>
      <c r="AG606" s="25">
        <v>0</v>
      </c>
      <c r="AH606" s="25">
        <v>3</v>
      </c>
      <c r="AI606" s="25" t="s">
        <v>414</v>
      </c>
      <c r="AJ606" s="57">
        <v>6</v>
      </c>
      <c r="AK606" s="57" t="str">
        <f t="shared" si="144"/>
        <v>More</v>
      </c>
      <c r="AL606" s="57" t="s">
        <v>97</v>
      </c>
      <c r="AM606" s="57" t="str">
        <f t="shared" si="145"/>
        <v>High</v>
      </c>
      <c r="AN606" s="62">
        <v>2</v>
      </c>
      <c r="AO606" s="62" t="str">
        <f t="shared" si="146"/>
        <v>More</v>
      </c>
      <c r="AP606" s="62">
        <v>530</v>
      </c>
      <c r="AQ606" s="62" t="str">
        <f t="shared" si="147"/>
        <v>no</v>
      </c>
      <c r="AR606" s="62" t="str">
        <f t="shared" si="148"/>
        <v>Above Average</v>
      </c>
      <c r="AS606" s="64">
        <v>1</v>
      </c>
      <c r="AT606" s="68">
        <v>73.962516733601078</v>
      </c>
      <c r="AU606" s="68" t="str">
        <f t="shared" si="149"/>
        <v>Above Average</v>
      </c>
      <c r="AV606" s="66">
        <v>221000</v>
      </c>
      <c r="AW606" s="66">
        <v>2988</v>
      </c>
      <c r="AX606" s="66" t="s">
        <v>311</v>
      </c>
    </row>
    <row r="607" spans="1:50" customFormat="1" x14ac:dyDescent="0.2">
      <c r="A607">
        <v>606</v>
      </c>
      <c r="B607" s="12" t="s">
        <v>90</v>
      </c>
      <c r="C607" s="12" t="s">
        <v>90</v>
      </c>
      <c r="D607" s="12" t="s">
        <v>91</v>
      </c>
      <c r="E607" s="22">
        <v>7</v>
      </c>
      <c r="F607" s="22" t="s">
        <v>411</v>
      </c>
      <c r="G607" s="22" t="s">
        <v>92</v>
      </c>
      <c r="H607" s="22" t="str">
        <f t="shared" si="136"/>
        <v>2Story</v>
      </c>
      <c r="I607" s="22">
        <f t="shared" si="135"/>
        <v>75.988545402704759</v>
      </c>
      <c r="J607" s="22" t="str">
        <f t="shared" si="137"/>
        <v>Above Average</v>
      </c>
      <c r="K607" s="22">
        <v>6</v>
      </c>
      <c r="L607" s="22" t="str">
        <f t="shared" si="138"/>
        <v>High</v>
      </c>
      <c r="M607" s="22">
        <v>1965</v>
      </c>
      <c r="N607" s="22">
        <f t="shared" si="139"/>
        <v>0</v>
      </c>
      <c r="O607" s="22"/>
      <c r="P607" s="22">
        <v>1990</v>
      </c>
      <c r="Q607" s="22">
        <f t="shared" si="140"/>
        <v>0</v>
      </c>
      <c r="R607" s="23">
        <v>768</v>
      </c>
      <c r="S607" s="23" t="s">
        <v>311</v>
      </c>
      <c r="T607" s="23" t="s">
        <v>370</v>
      </c>
      <c r="U607" s="24">
        <v>1186</v>
      </c>
      <c r="V607" s="24" t="str">
        <f t="shared" si="141"/>
        <v>no</v>
      </c>
      <c r="W607" s="24">
        <v>800</v>
      </c>
      <c r="X607" s="24" t="str">
        <f t="shared" si="142"/>
        <v>no</v>
      </c>
      <c r="Y607" s="24" t="s">
        <v>412</v>
      </c>
      <c r="Z607" s="24">
        <f t="shared" si="143"/>
        <v>0</v>
      </c>
      <c r="AA607" s="24">
        <v>1986</v>
      </c>
      <c r="AB607" s="24" t="s">
        <v>311</v>
      </c>
      <c r="AC607" s="24" t="s">
        <v>369</v>
      </c>
      <c r="AD607" s="25">
        <v>0</v>
      </c>
      <c r="AE607" s="25">
        <v>0</v>
      </c>
      <c r="AF607" s="25">
        <v>2</v>
      </c>
      <c r="AG607" s="25">
        <v>1</v>
      </c>
      <c r="AH607" s="25">
        <v>3</v>
      </c>
      <c r="AI607" s="25" t="s">
        <v>414</v>
      </c>
      <c r="AJ607" s="57">
        <v>7</v>
      </c>
      <c r="AK607" s="57" t="str">
        <f t="shared" si="144"/>
        <v>More</v>
      </c>
      <c r="AL607" s="57" t="s">
        <v>98</v>
      </c>
      <c r="AM607" s="57" t="str">
        <f t="shared" si="145"/>
        <v>Low</v>
      </c>
      <c r="AN607" s="62">
        <v>2</v>
      </c>
      <c r="AO607" s="62" t="str">
        <f t="shared" si="146"/>
        <v>More</v>
      </c>
      <c r="AP607" s="62">
        <v>486</v>
      </c>
      <c r="AQ607" s="62" t="str">
        <f t="shared" si="147"/>
        <v>no</v>
      </c>
      <c r="AR607" s="62" t="str">
        <f t="shared" si="148"/>
        <v>Above Average</v>
      </c>
      <c r="AS607" s="64">
        <v>3</v>
      </c>
      <c r="AT607" s="68">
        <v>74.437182280319533</v>
      </c>
      <c r="AU607" s="68" t="str">
        <f t="shared" si="149"/>
        <v>Above Average</v>
      </c>
      <c r="AV607" s="66">
        <v>205000</v>
      </c>
      <c r="AW607" s="66">
        <v>2754</v>
      </c>
      <c r="AX607" s="66" t="s">
        <v>311</v>
      </c>
    </row>
    <row r="608" spans="1:50" customFormat="1" x14ac:dyDescent="0.2">
      <c r="A608">
        <v>607</v>
      </c>
      <c r="B608" s="12" t="s">
        <v>90</v>
      </c>
      <c r="C608" s="12" t="s">
        <v>90</v>
      </c>
      <c r="D608" s="12" t="s">
        <v>91</v>
      </c>
      <c r="E608" s="22">
        <v>5</v>
      </c>
      <c r="F608" s="22" t="s">
        <v>195</v>
      </c>
      <c r="G608" s="22" t="s">
        <v>115</v>
      </c>
      <c r="H608" s="22" t="str">
        <f t="shared" si="136"/>
        <v>1Story</v>
      </c>
      <c r="I608" s="22">
        <f t="shared" si="135"/>
        <v>69.182127006168557</v>
      </c>
      <c r="J608" s="22" t="str">
        <f t="shared" si="137"/>
        <v>Below Average</v>
      </c>
      <c r="K608" s="22">
        <v>5</v>
      </c>
      <c r="L608" s="22" t="str">
        <f t="shared" si="138"/>
        <v>Low</v>
      </c>
      <c r="M608" s="22">
        <v>1996</v>
      </c>
      <c r="N608" s="22">
        <f t="shared" si="139"/>
        <v>0</v>
      </c>
      <c r="O608" s="22"/>
      <c r="P608" s="22">
        <v>1996</v>
      </c>
      <c r="Q608" s="22">
        <f t="shared" si="140"/>
        <v>0</v>
      </c>
      <c r="R608" s="23">
        <v>1040</v>
      </c>
      <c r="S608" s="23" t="s">
        <v>311</v>
      </c>
      <c r="T608" s="23" t="s">
        <v>370</v>
      </c>
      <c r="U608" s="24">
        <v>1040</v>
      </c>
      <c r="V608" s="24" t="str">
        <f t="shared" si="141"/>
        <v>no</v>
      </c>
      <c r="W608" s="24">
        <v>0</v>
      </c>
      <c r="X608" s="24" t="str">
        <f t="shared" si="142"/>
        <v>no</v>
      </c>
      <c r="Y608" s="24" t="s">
        <v>413</v>
      </c>
      <c r="Z608" s="24">
        <f t="shared" si="143"/>
        <v>0</v>
      </c>
      <c r="AA608" s="24">
        <v>1040</v>
      </c>
      <c r="AB608" s="24" t="s">
        <v>311</v>
      </c>
      <c r="AC608" s="24" t="s">
        <v>370</v>
      </c>
      <c r="AD608" s="25">
        <v>1</v>
      </c>
      <c r="AE608" s="25">
        <v>0</v>
      </c>
      <c r="AF608" s="25">
        <v>1</v>
      </c>
      <c r="AG608" s="25">
        <v>0</v>
      </c>
      <c r="AH608" s="25">
        <v>2</v>
      </c>
      <c r="AI608" s="25" t="s">
        <v>415</v>
      </c>
      <c r="AJ608" s="57">
        <v>6</v>
      </c>
      <c r="AK608" s="57" t="str">
        <f t="shared" si="144"/>
        <v>More</v>
      </c>
      <c r="AL608" s="57" t="s">
        <v>97</v>
      </c>
      <c r="AM608" s="57" t="str">
        <f t="shared" si="145"/>
        <v>High</v>
      </c>
      <c r="AN608" s="62">
        <v>2</v>
      </c>
      <c r="AO608" s="62" t="str">
        <f t="shared" si="146"/>
        <v>More</v>
      </c>
      <c r="AP608" s="62">
        <v>576</v>
      </c>
      <c r="AQ608" s="62" t="str">
        <f t="shared" si="147"/>
        <v>no</v>
      </c>
      <c r="AR608" s="62" t="str">
        <f t="shared" si="148"/>
        <v>Above Average</v>
      </c>
      <c r="AS608" s="64">
        <v>0</v>
      </c>
      <c r="AT608" s="68">
        <v>73.07692307692308</v>
      </c>
      <c r="AU608" s="68" t="str">
        <f t="shared" si="149"/>
        <v>Above Average</v>
      </c>
      <c r="AV608" s="66">
        <v>152000</v>
      </c>
      <c r="AW608" s="66">
        <v>2080</v>
      </c>
      <c r="AX608" s="66" t="s">
        <v>311</v>
      </c>
    </row>
    <row r="609" spans="1:50" customFormat="1" x14ac:dyDescent="0.2">
      <c r="A609">
        <v>608</v>
      </c>
      <c r="B609" s="12" t="s">
        <v>90</v>
      </c>
      <c r="C609" s="12" t="s">
        <v>90</v>
      </c>
      <c r="D609" s="12" t="s">
        <v>91</v>
      </c>
      <c r="E609" s="22">
        <v>5</v>
      </c>
      <c r="F609" s="22" t="s">
        <v>195</v>
      </c>
      <c r="G609" s="22" t="s">
        <v>92</v>
      </c>
      <c r="H609" s="22" t="str">
        <f t="shared" si="136"/>
        <v>2Story</v>
      </c>
      <c r="I609" s="22">
        <f t="shared" si="135"/>
        <v>75.988545402704759</v>
      </c>
      <c r="J609" s="22" t="str">
        <f t="shared" si="137"/>
        <v>Above Average</v>
      </c>
      <c r="K609" s="22">
        <v>8</v>
      </c>
      <c r="L609" s="22" t="str">
        <f t="shared" si="138"/>
        <v>High</v>
      </c>
      <c r="M609" s="22">
        <v>1948</v>
      </c>
      <c r="N609" s="22">
        <f t="shared" si="139"/>
        <v>1</v>
      </c>
      <c r="O609" s="22"/>
      <c r="P609" s="22">
        <v>2002</v>
      </c>
      <c r="Q609" s="22">
        <f t="shared" si="140"/>
        <v>0</v>
      </c>
      <c r="R609" s="23">
        <v>896</v>
      </c>
      <c r="S609" s="23" t="s">
        <v>311</v>
      </c>
      <c r="T609" s="23" t="s">
        <v>370</v>
      </c>
      <c r="U609" s="24">
        <v>1112</v>
      </c>
      <c r="V609" s="24" t="str">
        <f t="shared" si="141"/>
        <v>no</v>
      </c>
      <c r="W609" s="24">
        <v>896</v>
      </c>
      <c r="X609" s="24" t="str">
        <f t="shared" si="142"/>
        <v>no</v>
      </c>
      <c r="Y609" s="24" t="s">
        <v>412</v>
      </c>
      <c r="Z609" s="24">
        <f t="shared" si="143"/>
        <v>0</v>
      </c>
      <c r="AA609" s="24">
        <v>2008</v>
      </c>
      <c r="AB609" s="24" t="s">
        <v>311</v>
      </c>
      <c r="AC609" s="24" t="s">
        <v>369</v>
      </c>
      <c r="AD609" s="25">
        <v>1</v>
      </c>
      <c r="AE609" s="25">
        <v>0</v>
      </c>
      <c r="AF609" s="25">
        <v>3</v>
      </c>
      <c r="AG609" s="25">
        <v>0</v>
      </c>
      <c r="AH609" s="25">
        <v>4</v>
      </c>
      <c r="AI609" s="25" t="s">
        <v>414</v>
      </c>
      <c r="AJ609" s="57">
        <v>8</v>
      </c>
      <c r="AK609" s="57" t="str">
        <f t="shared" si="144"/>
        <v>More</v>
      </c>
      <c r="AL609" s="57" t="s">
        <v>104</v>
      </c>
      <c r="AM609" s="57" t="str">
        <f t="shared" si="145"/>
        <v>High</v>
      </c>
      <c r="AN609" s="62">
        <v>1</v>
      </c>
      <c r="AO609" s="62" t="str">
        <f t="shared" si="146"/>
        <v>Less</v>
      </c>
      <c r="AP609" s="62">
        <v>230</v>
      </c>
      <c r="AQ609" s="62" t="str">
        <f t="shared" si="147"/>
        <v>no</v>
      </c>
      <c r="AR609" s="62" t="str">
        <f t="shared" si="148"/>
        <v>Below Average</v>
      </c>
      <c r="AS609" s="64">
        <v>0</v>
      </c>
      <c r="AT609" s="68">
        <v>77.47933884297521</v>
      </c>
      <c r="AU609" s="68" t="str">
        <f t="shared" si="149"/>
        <v>Above Average</v>
      </c>
      <c r="AV609" s="66">
        <v>225000</v>
      </c>
      <c r="AW609" s="66">
        <v>2904</v>
      </c>
      <c r="AX609" s="66" t="s">
        <v>311</v>
      </c>
    </row>
    <row r="610" spans="1:50" customFormat="1" x14ac:dyDescent="0.2">
      <c r="A610">
        <v>609</v>
      </c>
      <c r="B610" s="12" t="s">
        <v>90</v>
      </c>
      <c r="C610" s="12" t="s">
        <v>90</v>
      </c>
      <c r="D610" s="12" t="s">
        <v>91</v>
      </c>
      <c r="E610" s="22">
        <v>8</v>
      </c>
      <c r="F610" s="22" t="s">
        <v>411</v>
      </c>
      <c r="G610" s="22" t="s">
        <v>92</v>
      </c>
      <c r="H610" s="22" t="str">
        <f t="shared" si="136"/>
        <v>2Story</v>
      </c>
      <c r="I610" s="22">
        <f t="shared" si="135"/>
        <v>75.988545402704759</v>
      </c>
      <c r="J610" s="22" t="str">
        <f t="shared" si="137"/>
        <v>Above Average</v>
      </c>
      <c r="K610" s="22">
        <v>6</v>
      </c>
      <c r="L610" s="22" t="str">
        <f t="shared" si="138"/>
        <v>High</v>
      </c>
      <c r="M610" s="22">
        <v>1934</v>
      </c>
      <c r="N610" s="22">
        <f t="shared" si="139"/>
        <v>1</v>
      </c>
      <c r="O610" s="22"/>
      <c r="P610" s="22">
        <v>1998</v>
      </c>
      <c r="Q610" s="22">
        <f t="shared" si="140"/>
        <v>0</v>
      </c>
      <c r="R610" s="23">
        <v>965</v>
      </c>
      <c r="S610" s="23" t="s">
        <v>311</v>
      </c>
      <c r="T610" s="23" t="s">
        <v>370</v>
      </c>
      <c r="U610" s="24">
        <v>1940</v>
      </c>
      <c r="V610" s="24" t="str">
        <f t="shared" si="141"/>
        <v>no</v>
      </c>
      <c r="W610" s="24">
        <v>1254</v>
      </c>
      <c r="X610" s="24" t="str">
        <f t="shared" si="142"/>
        <v>no</v>
      </c>
      <c r="Y610" s="24" t="s">
        <v>412</v>
      </c>
      <c r="Z610" s="24">
        <f t="shared" si="143"/>
        <v>1</v>
      </c>
      <c r="AA610" s="24">
        <v>3194</v>
      </c>
      <c r="AB610" s="24" t="s">
        <v>313</v>
      </c>
      <c r="AC610" s="24" t="s">
        <v>369</v>
      </c>
      <c r="AD610" s="25">
        <v>0</v>
      </c>
      <c r="AE610" s="25">
        <v>0</v>
      </c>
      <c r="AF610" s="25">
        <v>2</v>
      </c>
      <c r="AG610" s="25">
        <v>1</v>
      </c>
      <c r="AH610" s="25">
        <v>3</v>
      </c>
      <c r="AI610" s="25" t="s">
        <v>414</v>
      </c>
      <c r="AJ610" s="57">
        <v>10</v>
      </c>
      <c r="AK610" s="57" t="str">
        <f t="shared" si="144"/>
        <v>More</v>
      </c>
      <c r="AL610" s="57" t="s">
        <v>98</v>
      </c>
      <c r="AM610" s="57" t="str">
        <f t="shared" si="145"/>
        <v>Low</v>
      </c>
      <c r="AN610" s="62">
        <v>2</v>
      </c>
      <c r="AO610" s="62" t="str">
        <f t="shared" si="146"/>
        <v>More</v>
      </c>
      <c r="AP610" s="62">
        <v>380</v>
      </c>
      <c r="AQ610" s="62" t="str">
        <f t="shared" si="147"/>
        <v>no</v>
      </c>
      <c r="AR610" s="62" t="str">
        <f t="shared" si="148"/>
        <v>Below Average</v>
      </c>
      <c r="AS610" s="64">
        <v>2</v>
      </c>
      <c r="AT610" s="68">
        <v>86.342870882423654</v>
      </c>
      <c r="AU610" s="68" t="str">
        <f t="shared" si="149"/>
        <v>Above Average</v>
      </c>
      <c r="AV610" s="66">
        <v>359100</v>
      </c>
      <c r="AW610" s="66">
        <v>4159</v>
      </c>
      <c r="AX610" s="66" t="s">
        <v>311</v>
      </c>
    </row>
    <row r="611" spans="1:50" customFormat="1" x14ac:dyDescent="0.2">
      <c r="A611">
        <v>610</v>
      </c>
      <c r="B611" s="12" t="s">
        <v>114</v>
      </c>
      <c r="C611" s="12" t="s">
        <v>90</v>
      </c>
      <c r="D611" s="12" t="s">
        <v>91</v>
      </c>
      <c r="E611" s="22">
        <v>4</v>
      </c>
      <c r="F611" s="22" t="s">
        <v>195</v>
      </c>
      <c r="G611" s="22" t="s">
        <v>115</v>
      </c>
      <c r="H611" s="22" t="str">
        <f t="shared" si="136"/>
        <v>1Story</v>
      </c>
      <c r="I611" s="22">
        <f t="shared" si="135"/>
        <v>69.182127006168557</v>
      </c>
      <c r="J611" s="22" t="str">
        <f t="shared" si="137"/>
        <v>Below Average</v>
      </c>
      <c r="K611" s="22">
        <v>5</v>
      </c>
      <c r="L611" s="22" t="str">
        <f t="shared" si="138"/>
        <v>Low</v>
      </c>
      <c r="M611" s="22">
        <v>1961</v>
      </c>
      <c r="N611" s="22">
        <f t="shared" si="139"/>
        <v>0</v>
      </c>
      <c r="O611" s="22"/>
      <c r="P611" s="22">
        <v>1961</v>
      </c>
      <c r="Q611" s="22">
        <f t="shared" si="140"/>
        <v>1</v>
      </c>
      <c r="R611" s="23">
        <v>1029</v>
      </c>
      <c r="S611" s="23" t="s">
        <v>311</v>
      </c>
      <c r="T611" s="23" t="s">
        <v>370</v>
      </c>
      <c r="U611" s="24">
        <v>1029</v>
      </c>
      <c r="V611" s="24" t="str">
        <f t="shared" si="141"/>
        <v>no</v>
      </c>
      <c r="W611" s="24">
        <v>0</v>
      </c>
      <c r="X611" s="24" t="str">
        <f t="shared" si="142"/>
        <v>no</v>
      </c>
      <c r="Y611" s="24" t="s">
        <v>413</v>
      </c>
      <c r="Z611" s="24">
        <f t="shared" si="143"/>
        <v>0</v>
      </c>
      <c r="AA611" s="24">
        <v>1029</v>
      </c>
      <c r="AB611" s="24" t="s">
        <v>311</v>
      </c>
      <c r="AC611" s="24" t="s">
        <v>370</v>
      </c>
      <c r="AD611" s="25">
        <v>1</v>
      </c>
      <c r="AE611" s="25">
        <v>0</v>
      </c>
      <c r="AF611" s="25">
        <v>1</v>
      </c>
      <c r="AG611" s="25">
        <v>0</v>
      </c>
      <c r="AH611" s="25">
        <v>2</v>
      </c>
      <c r="AI611" s="25" t="s">
        <v>415</v>
      </c>
      <c r="AJ611" s="57">
        <v>5</v>
      </c>
      <c r="AK611" s="57" t="str">
        <f t="shared" si="144"/>
        <v>Less</v>
      </c>
      <c r="AL611" s="57" t="s">
        <v>98</v>
      </c>
      <c r="AM611" s="57" t="str">
        <f t="shared" si="145"/>
        <v>Low</v>
      </c>
      <c r="AN611" s="62">
        <v>1</v>
      </c>
      <c r="AO611" s="62" t="str">
        <f t="shared" si="146"/>
        <v>Less</v>
      </c>
      <c r="AP611" s="62">
        <v>261</v>
      </c>
      <c r="AQ611" s="62" t="str">
        <f t="shared" si="147"/>
        <v>no</v>
      </c>
      <c r="AR611" s="62" t="str">
        <f t="shared" si="148"/>
        <v>Below Average</v>
      </c>
      <c r="AS611" s="64">
        <v>0</v>
      </c>
      <c r="AT611" s="68">
        <v>57.580174927113703</v>
      </c>
      <c r="AU611" s="68" t="str">
        <f t="shared" si="149"/>
        <v>Below Average</v>
      </c>
      <c r="AV611" s="66">
        <v>118500</v>
      </c>
      <c r="AW611" s="66">
        <v>2058</v>
      </c>
      <c r="AX611" s="66" t="s">
        <v>311</v>
      </c>
    </row>
    <row r="612" spans="1:50" customFormat="1" x14ac:dyDescent="0.2">
      <c r="A612">
        <v>611</v>
      </c>
      <c r="B612" s="12" t="s">
        <v>139</v>
      </c>
      <c r="C612" s="12" t="s">
        <v>90</v>
      </c>
      <c r="D612" s="12" t="s">
        <v>91</v>
      </c>
      <c r="E612" s="22">
        <v>9</v>
      </c>
      <c r="F612" s="22" t="s">
        <v>411</v>
      </c>
      <c r="G612" s="22" t="s">
        <v>92</v>
      </c>
      <c r="H612" s="22" t="str">
        <f t="shared" si="136"/>
        <v>2Story</v>
      </c>
      <c r="I612" s="22">
        <f t="shared" si="135"/>
        <v>75.988545402704759</v>
      </c>
      <c r="J612" s="22" t="str">
        <f t="shared" si="137"/>
        <v>Above Average</v>
      </c>
      <c r="K612" s="22">
        <v>5</v>
      </c>
      <c r="L612" s="22" t="str">
        <f t="shared" si="138"/>
        <v>Low</v>
      </c>
      <c r="M612" s="22">
        <v>2000</v>
      </c>
      <c r="N612" s="22">
        <f t="shared" si="139"/>
        <v>0</v>
      </c>
      <c r="O612" s="22"/>
      <c r="P612" s="22">
        <v>2000</v>
      </c>
      <c r="Q612" s="22">
        <f t="shared" si="140"/>
        <v>0</v>
      </c>
      <c r="R612" s="23">
        <v>1440</v>
      </c>
      <c r="S612" s="23" t="s">
        <v>311</v>
      </c>
      <c r="T612" s="23" t="s">
        <v>369</v>
      </c>
      <c r="U612" s="24">
        <v>1476</v>
      </c>
      <c r="V612" s="24" t="str">
        <f t="shared" si="141"/>
        <v>no</v>
      </c>
      <c r="W612" s="24">
        <v>677</v>
      </c>
      <c r="X612" s="24" t="str">
        <f t="shared" si="142"/>
        <v>no</v>
      </c>
      <c r="Y612" s="24" t="s">
        <v>412</v>
      </c>
      <c r="Z612" s="24">
        <f t="shared" si="143"/>
        <v>0</v>
      </c>
      <c r="AA612" s="24">
        <v>2153</v>
      </c>
      <c r="AB612" s="24" t="s">
        <v>311</v>
      </c>
      <c r="AC612" s="24" t="s">
        <v>369</v>
      </c>
      <c r="AD612" s="25">
        <v>1</v>
      </c>
      <c r="AE612" s="25">
        <v>0</v>
      </c>
      <c r="AF612" s="25">
        <v>2</v>
      </c>
      <c r="AG612" s="25">
        <v>1</v>
      </c>
      <c r="AH612" s="25">
        <v>4</v>
      </c>
      <c r="AI612" s="25" t="s">
        <v>414</v>
      </c>
      <c r="AJ612" s="57">
        <v>8</v>
      </c>
      <c r="AK612" s="57" t="str">
        <f t="shared" si="144"/>
        <v>More</v>
      </c>
      <c r="AL612" s="57" t="s">
        <v>104</v>
      </c>
      <c r="AM612" s="57" t="str">
        <f t="shared" si="145"/>
        <v>High</v>
      </c>
      <c r="AN612" s="62">
        <v>3</v>
      </c>
      <c r="AO612" s="62" t="str">
        <f t="shared" si="146"/>
        <v>More</v>
      </c>
      <c r="AP612" s="62">
        <v>736</v>
      </c>
      <c r="AQ612" s="62" t="str">
        <f t="shared" si="147"/>
        <v>no</v>
      </c>
      <c r="AR612" s="62" t="str">
        <f t="shared" si="148"/>
        <v>Above Average</v>
      </c>
      <c r="AS612" s="64">
        <v>2</v>
      </c>
      <c r="AT612" s="68">
        <v>87.113832451989978</v>
      </c>
      <c r="AU612" s="68" t="str">
        <f t="shared" si="149"/>
        <v>Above Average</v>
      </c>
      <c r="AV612" s="66">
        <v>313000</v>
      </c>
      <c r="AW612" s="66">
        <v>3593</v>
      </c>
      <c r="AX612" s="66" t="s">
        <v>311</v>
      </c>
    </row>
    <row r="613" spans="1:50" customFormat="1" x14ac:dyDescent="0.2">
      <c r="A613">
        <v>612</v>
      </c>
      <c r="B613" s="12" t="s">
        <v>90</v>
      </c>
      <c r="C613" s="12" t="s">
        <v>90</v>
      </c>
      <c r="D613" s="12" t="s">
        <v>91</v>
      </c>
      <c r="E613" s="22">
        <v>6</v>
      </c>
      <c r="F613" s="22" t="s">
        <v>195</v>
      </c>
      <c r="G613" s="22" t="s">
        <v>197</v>
      </c>
      <c r="H613" s="22" t="str">
        <f t="shared" si="136"/>
        <v xml:space="preserve"> </v>
      </c>
      <c r="I613" s="22">
        <f t="shared" si="135"/>
        <v>74.693515888638117</v>
      </c>
      <c r="J613" s="22" t="str">
        <f t="shared" si="137"/>
        <v>Above Average</v>
      </c>
      <c r="K613" s="22">
        <v>6</v>
      </c>
      <c r="L613" s="22" t="str">
        <f t="shared" si="138"/>
        <v>High</v>
      </c>
      <c r="M613" s="22">
        <v>1978</v>
      </c>
      <c r="N613" s="22">
        <f t="shared" si="139"/>
        <v>0</v>
      </c>
      <c r="O613" s="22"/>
      <c r="P613" s="22">
        <v>1978</v>
      </c>
      <c r="Q613" s="22">
        <f t="shared" si="140"/>
        <v>0</v>
      </c>
      <c r="R613" s="23">
        <v>1032</v>
      </c>
      <c r="S613" s="23" t="s">
        <v>311</v>
      </c>
      <c r="T613" s="23" t="s">
        <v>370</v>
      </c>
      <c r="U613" s="24">
        <v>1032</v>
      </c>
      <c r="V613" s="24" t="str">
        <f t="shared" si="141"/>
        <v>no</v>
      </c>
      <c r="W613" s="24">
        <v>0</v>
      </c>
      <c r="X613" s="24" t="str">
        <f t="shared" si="142"/>
        <v>no</v>
      </c>
      <c r="Y613" s="24" t="s">
        <v>413</v>
      </c>
      <c r="Z613" s="24">
        <f t="shared" si="143"/>
        <v>1</v>
      </c>
      <c r="AA613" s="24">
        <v>1032</v>
      </c>
      <c r="AB613" s="24" t="s">
        <v>311</v>
      </c>
      <c r="AC613" s="24" t="s">
        <v>370</v>
      </c>
      <c r="AD613" s="25">
        <v>0</v>
      </c>
      <c r="AE613" s="25">
        <v>1</v>
      </c>
      <c r="AF613" s="25">
        <v>2</v>
      </c>
      <c r="AG613" s="25">
        <v>0</v>
      </c>
      <c r="AH613" s="25">
        <v>3</v>
      </c>
      <c r="AI613" s="25" t="s">
        <v>414</v>
      </c>
      <c r="AJ613" s="57">
        <v>6</v>
      </c>
      <c r="AK613" s="57" t="str">
        <f t="shared" si="144"/>
        <v>More</v>
      </c>
      <c r="AL613" s="57" t="s">
        <v>98</v>
      </c>
      <c r="AM613" s="57" t="str">
        <f t="shared" si="145"/>
        <v>Low</v>
      </c>
      <c r="AN613" s="62">
        <v>2</v>
      </c>
      <c r="AO613" s="62" t="str">
        <f t="shared" si="146"/>
        <v>More</v>
      </c>
      <c r="AP613" s="62">
        <v>564</v>
      </c>
      <c r="AQ613" s="62" t="str">
        <f t="shared" si="147"/>
        <v>no</v>
      </c>
      <c r="AR613" s="62" t="str">
        <f t="shared" si="148"/>
        <v>Above Average</v>
      </c>
      <c r="AS613" s="64">
        <v>1</v>
      </c>
      <c r="AT613" s="68">
        <v>71.705426356589143</v>
      </c>
      <c r="AU613" s="68" t="str">
        <f t="shared" si="149"/>
        <v>Above Average</v>
      </c>
      <c r="AV613" s="66">
        <v>148000</v>
      </c>
      <c r="AW613" s="66">
        <v>2064</v>
      </c>
      <c r="AX613" s="66" t="s">
        <v>311</v>
      </c>
    </row>
    <row r="614" spans="1:50" customFormat="1" x14ac:dyDescent="0.2">
      <c r="A614">
        <v>613</v>
      </c>
      <c r="B614" s="12" t="s">
        <v>90</v>
      </c>
      <c r="C614" s="12" t="s">
        <v>90</v>
      </c>
      <c r="D614" s="12" t="s">
        <v>91</v>
      </c>
      <c r="E614" s="22">
        <v>8</v>
      </c>
      <c r="F614" s="22" t="s">
        <v>411</v>
      </c>
      <c r="G614" s="22" t="s">
        <v>92</v>
      </c>
      <c r="H614" s="22" t="str">
        <f t="shared" si="136"/>
        <v>2Story</v>
      </c>
      <c r="I614" s="22">
        <f t="shared" si="135"/>
        <v>75.988545402704759</v>
      </c>
      <c r="J614" s="22" t="str">
        <f t="shared" si="137"/>
        <v>Above Average</v>
      </c>
      <c r="K614" s="22">
        <v>5</v>
      </c>
      <c r="L614" s="22" t="str">
        <f t="shared" si="138"/>
        <v>Low</v>
      </c>
      <c r="M614" s="22">
        <v>2001</v>
      </c>
      <c r="N614" s="22">
        <f t="shared" si="139"/>
        <v>0</v>
      </c>
      <c r="O614" s="22"/>
      <c r="P614" s="22">
        <v>2001</v>
      </c>
      <c r="Q614" s="22">
        <f t="shared" si="140"/>
        <v>0</v>
      </c>
      <c r="R614" s="23">
        <v>1299</v>
      </c>
      <c r="S614" s="23" t="s">
        <v>311</v>
      </c>
      <c r="T614" s="23" t="s">
        <v>369</v>
      </c>
      <c r="U614" s="24">
        <v>1299</v>
      </c>
      <c r="V614" s="24" t="str">
        <f t="shared" si="141"/>
        <v>no</v>
      </c>
      <c r="W614" s="24">
        <v>573</v>
      </c>
      <c r="X614" s="24" t="str">
        <f t="shared" si="142"/>
        <v>no</v>
      </c>
      <c r="Y614" s="24" t="s">
        <v>412</v>
      </c>
      <c r="Z614" s="24">
        <f t="shared" si="143"/>
        <v>0</v>
      </c>
      <c r="AA614" s="24">
        <v>1872</v>
      </c>
      <c r="AB614" s="24" t="s">
        <v>311</v>
      </c>
      <c r="AC614" s="24" t="s">
        <v>369</v>
      </c>
      <c r="AD614" s="25">
        <v>1</v>
      </c>
      <c r="AE614" s="25">
        <v>0</v>
      </c>
      <c r="AF614" s="25">
        <v>2</v>
      </c>
      <c r="AG614" s="25">
        <v>1</v>
      </c>
      <c r="AH614" s="25">
        <v>4</v>
      </c>
      <c r="AI614" s="25" t="s">
        <v>414</v>
      </c>
      <c r="AJ614" s="57">
        <v>7</v>
      </c>
      <c r="AK614" s="57" t="str">
        <f t="shared" si="144"/>
        <v>More</v>
      </c>
      <c r="AL614" s="57" t="s">
        <v>104</v>
      </c>
      <c r="AM614" s="57" t="str">
        <f t="shared" si="145"/>
        <v>High</v>
      </c>
      <c r="AN614" s="62">
        <v>2</v>
      </c>
      <c r="AO614" s="62" t="str">
        <f t="shared" si="146"/>
        <v>More</v>
      </c>
      <c r="AP614" s="62">
        <v>531</v>
      </c>
      <c r="AQ614" s="62" t="str">
        <f t="shared" si="147"/>
        <v>no</v>
      </c>
      <c r="AR614" s="62" t="str">
        <f t="shared" si="148"/>
        <v>Above Average</v>
      </c>
      <c r="AS614" s="64">
        <v>1</v>
      </c>
      <c r="AT614" s="68">
        <v>82.466099022390409</v>
      </c>
      <c r="AU614" s="68" t="str">
        <f t="shared" si="149"/>
        <v>Above Average</v>
      </c>
      <c r="AV614" s="66">
        <v>261500</v>
      </c>
      <c r="AW614" s="66">
        <v>3171</v>
      </c>
      <c r="AX614" s="66" t="s">
        <v>311</v>
      </c>
    </row>
    <row r="615" spans="1:50" customFormat="1" x14ac:dyDescent="0.2">
      <c r="A615">
        <v>614</v>
      </c>
      <c r="B615" s="12" t="s">
        <v>114</v>
      </c>
      <c r="C615" s="12" t="s">
        <v>90</v>
      </c>
      <c r="D615" s="12" t="s">
        <v>91</v>
      </c>
      <c r="E615" s="22">
        <v>5</v>
      </c>
      <c r="F615" s="22" t="s">
        <v>195</v>
      </c>
      <c r="G615" s="22" t="s">
        <v>115</v>
      </c>
      <c r="H615" s="22" t="str">
        <f t="shared" si="136"/>
        <v>1Story</v>
      </c>
      <c r="I615" s="22">
        <f t="shared" si="135"/>
        <v>69.182127006168557</v>
      </c>
      <c r="J615" s="22" t="str">
        <f t="shared" si="137"/>
        <v>Below Average</v>
      </c>
      <c r="K615" s="22">
        <v>5</v>
      </c>
      <c r="L615" s="22" t="str">
        <f t="shared" si="138"/>
        <v>Low</v>
      </c>
      <c r="M615" s="22">
        <v>2007</v>
      </c>
      <c r="N615" s="22">
        <f t="shared" si="139"/>
        <v>0</v>
      </c>
      <c r="O615" s="22"/>
      <c r="P615" s="22">
        <v>2007</v>
      </c>
      <c r="Q615" s="22">
        <f t="shared" si="140"/>
        <v>0</v>
      </c>
      <c r="R615" s="23">
        <v>1120</v>
      </c>
      <c r="S615" s="23" t="s">
        <v>311</v>
      </c>
      <c r="T615" s="23" t="s">
        <v>369</v>
      </c>
      <c r="U615" s="24">
        <v>1120</v>
      </c>
      <c r="V615" s="24" t="str">
        <f t="shared" si="141"/>
        <v>no</v>
      </c>
      <c r="W615" s="24">
        <v>0</v>
      </c>
      <c r="X615" s="24" t="str">
        <f t="shared" si="142"/>
        <v>no</v>
      </c>
      <c r="Y615" s="24" t="s">
        <v>413</v>
      </c>
      <c r="Z615" s="24">
        <f t="shared" si="143"/>
        <v>1</v>
      </c>
      <c r="AA615" s="24">
        <v>1120</v>
      </c>
      <c r="AB615" s="24" t="s">
        <v>311</v>
      </c>
      <c r="AC615" s="24" t="s">
        <v>370</v>
      </c>
      <c r="AD615" s="25">
        <v>0</v>
      </c>
      <c r="AE615" s="25">
        <v>0</v>
      </c>
      <c r="AF615" s="25">
        <v>1</v>
      </c>
      <c r="AG615" s="25">
        <v>0</v>
      </c>
      <c r="AH615" s="25">
        <v>1</v>
      </c>
      <c r="AI615" s="25" t="s">
        <v>415</v>
      </c>
      <c r="AJ615" s="57">
        <v>6</v>
      </c>
      <c r="AK615" s="57" t="str">
        <f t="shared" si="144"/>
        <v>More</v>
      </c>
      <c r="AL615" s="57" t="s">
        <v>98</v>
      </c>
      <c r="AM615" s="57" t="str">
        <f t="shared" si="145"/>
        <v>Low</v>
      </c>
      <c r="AN615" s="62">
        <v>0</v>
      </c>
      <c r="AO615" s="62" t="str">
        <f t="shared" si="146"/>
        <v>Less</v>
      </c>
      <c r="AP615" s="62">
        <v>0</v>
      </c>
      <c r="AQ615" s="62" t="str">
        <f t="shared" si="147"/>
        <v>no</v>
      </c>
      <c r="AR615" s="62" t="str">
        <f t="shared" si="148"/>
        <v>Below Average</v>
      </c>
      <c r="AS615" s="64">
        <v>0</v>
      </c>
      <c r="AT615" s="68">
        <v>65.625</v>
      </c>
      <c r="AU615" s="68" t="str">
        <f t="shared" si="149"/>
        <v>Below Average</v>
      </c>
      <c r="AV615" s="66">
        <v>147000</v>
      </c>
      <c r="AW615" s="66">
        <v>2240</v>
      </c>
      <c r="AX615" s="66" t="s">
        <v>311</v>
      </c>
    </row>
    <row r="616" spans="1:50" customFormat="1" x14ac:dyDescent="0.2">
      <c r="A616">
        <v>615</v>
      </c>
      <c r="B616" s="12" t="s">
        <v>90</v>
      </c>
      <c r="C616" s="12" t="s">
        <v>90</v>
      </c>
      <c r="D616" s="12" t="s">
        <v>179</v>
      </c>
      <c r="E616" s="22">
        <v>4</v>
      </c>
      <c r="F616" s="22" t="s">
        <v>195</v>
      </c>
      <c r="G616" s="22" t="s">
        <v>191</v>
      </c>
      <c r="H616" s="22" t="str">
        <f t="shared" si="136"/>
        <v xml:space="preserve"> </v>
      </c>
      <c r="I616" s="22">
        <f t="shared" si="135"/>
        <v>77.818957638420983</v>
      </c>
      <c r="J616" s="22" t="str">
        <f t="shared" si="137"/>
        <v>Above Average</v>
      </c>
      <c r="K616" s="22">
        <v>6</v>
      </c>
      <c r="L616" s="22" t="str">
        <f t="shared" si="138"/>
        <v>High</v>
      </c>
      <c r="M616" s="22">
        <v>1972</v>
      </c>
      <c r="N616" s="22">
        <f t="shared" si="139"/>
        <v>0</v>
      </c>
      <c r="O616" s="22"/>
      <c r="P616" s="22">
        <v>1972</v>
      </c>
      <c r="Q616" s="22">
        <f t="shared" si="140"/>
        <v>0</v>
      </c>
      <c r="R616" s="23">
        <v>630</v>
      </c>
      <c r="S616" s="23" t="s">
        <v>311</v>
      </c>
      <c r="T616" s="23" t="s">
        <v>370</v>
      </c>
      <c r="U616" s="24">
        <v>630</v>
      </c>
      <c r="V616" s="24" t="str">
        <f t="shared" si="141"/>
        <v>no</v>
      </c>
      <c r="W616" s="24">
        <v>0</v>
      </c>
      <c r="X616" s="24" t="str">
        <f t="shared" si="142"/>
        <v>no</v>
      </c>
      <c r="Y616" s="24" t="s">
        <v>413</v>
      </c>
      <c r="Z616" s="24">
        <f t="shared" si="143"/>
        <v>0</v>
      </c>
      <c r="AA616" s="24">
        <v>630</v>
      </c>
      <c r="AB616" s="24" t="s">
        <v>311</v>
      </c>
      <c r="AC616" s="24" t="s">
        <v>370</v>
      </c>
      <c r="AD616" s="25">
        <v>1</v>
      </c>
      <c r="AE616" s="25">
        <v>0</v>
      </c>
      <c r="AF616" s="25">
        <v>1</v>
      </c>
      <c r="AG616" s="25">
        <v>0</v>
      </c>
      <c r="AH616" s="25">
        <v>2</v>
      </c>
      <c r="AI616" s="25" t="s">
        <v>415</v>
      </c>
      <c r="AJ616" s="57">
        <v>3</v>
      </c>
      <c r="AK616" s="57" t="str">
        <f t="shared" si="144"/>
        <v>Less</v>
      </c>
      <c r="AL616" s="57" t="s">
        <v>98</v>
      </c>
      <c r="AM616" s="57" t="str">
        <f t="shared" si="145"/>
        <v>Low</v>
      </c>
      <c r="AN616" s="62">
        <v>0</v>
      </c>
      <c r="AO616" s="62" t="str">
        <f t="shared" si="146"/>
        <v>Less</v>
      </c>
      <c r="AP616" s="62">
        <v>0</v>
      </c>
      <c r="AQ616" s="62" t="str">
        <f t="shared" si="147"/>
        <v>no</v>
      </c>
      <c r="AR616" s="62" t="str">
        <f t="shared" si="148"/>
        <v>Below Average</v>
      </c>
      <c r="AS616" s="64">
        <v>0</v>
      </c>
      <c r="AT616" s="68">
        <v>59.920634920634917</v>
      </c>
      <c r="AU616" s="68" t="str">
        <f t="shared" si="149"/>
        <v>Below Average</v>
      </c>
      <c r="AV616" s="66">
        <v>75500</v>
      </c>
      <c r="AW616" s="66">
        <v>1260</v>
      </c>
      <c r="AX616" s="66" t="s">
        <v>311</v>
      </c>
    </row>
    <row r="617" spans="1:50" customFormat="1" x14ac:dyDescent="0.2">
      <c r="A617">
        <v>616</v>
      </c>
      <c r="B617" s="12" t="s">
        <v>114</v>
      </c>
      <c r="C617" s="12" t="s">
        <v>90</v>
      </c>
      <c r="D617" s="12" t="s">
        <v>91</v>
      </c>
      <c r="E617" s="22">
        <v>6</v>
      </c>
      <c r="F617" s="22" t="s">
        <v>195</v>
      </c>
      <c r="G617" s="22" t="s">
        <v>191</v>
      </c>
      <c r="H617" s="22" t="str">
        <f t="shared" si="136"/>
        <v xml:space="preserve"> </v>
      </c>
      <c r="I617" s="22">
        <f t="shared" si="135"/>
        <v>77.818957638420983</v>
      </c>
      <c r="J617" s="22" t="str">
        <f t="shared" si="137"/>
        <v>Above Average</v>
      </c>
      <c r="K617" s="22">
        <v>7</v>
      </c>
      <c r="L617" s="22" t="str">
        <f t="shared" si="138"/>
        <v>High</v>
      </c>
      <c r="M617" s="22">
        <v>1963</v>
      </c>
      <c r="N617" s="22">
        <f t="shared" si="139"/>
        <v>0</v>
      </c>
      <c r="O617" s="22"/>
      <c r="P617" s="22">
        <v>1963</v>
      </c>
      <c r="Q617" s="22">
        <f t="shared" si="140"/>
        <v>0</v>
      </c>
      <c r="R617" s="23">
        <v>936</v>
      </c>
      <c r="S617" s="23" t="s">
        <v>311</v>
      </c>
      <c r="T617" s="23" t="s">
        <v>370</v>
      </c>
      <c r="U617" s="24">
        <v>1054</v>
      </c>
      <c r="V617" s="24" t="str">
        <f t="shared" si="141"/>
        <v>no</v>
      </c>
      <c r="W617" s="24">
        <v>0</v>
      </c>
      <c r="X617" s="24" t="str">
        <f t="shared" si="142"/>
        <v>no</v>
      </c>
      <c r="Y617" s="24" t="s">
        <v>413</v>
      </c>
      <c r="Z617" s="24">
        <f t="shared" si="143"/>
        <v>1</v>
      </c>
      <c r="AA617" s="24">
        <v>1054</v>
      </c>
      <c r="AB617" s="24" t="s">
        <v>311</v>
      </c>
      <c r="AC617" s="24" t="s">
        <v>370</v>
      </c>
      <c r="AD617" s="25">
        <v>1</v>
      </c>
      <c r="AE617" s="25">
        <v>0</v>
      </c>
      <c r="AF617" s="25">
        <v>1</v>
      </c>
      <c r="AG617" s="25">
        <v>0</v>
      </c>
      <c r="AH617" s="25">
        <v>2</v>
      </c>
      <c r="AI617" s="25" t="s">
        <v>415</v>
      </c>
      <c r="AJ617" s="57">
        <v>6</v>
      </c>
      <c r="AK617" s="57" t="str">
        <f t="shared" si="144"/>
        <v>More</v>
      </c>
      <c r="AL617" s="57" t="s">
        <v>97</v>
      </c>
      <c r="AM617" s="57" t="str">
        <f t="shared" si="145"/>
        <v>High</v>
      </c>
      <c r="AN617" s="62">
        <v>2</v>
      </c>
      <c r="AO617" s="62" t="str">
        <f t="shared" si="146"/>
        <v>More</v>
      </c>
      <c r="AP617" s="62">
        <v>480</v>
      </c>
      <c r="AQ617" s="62" t="str">
        <f t="shared" si="147"/>
        <v>no</v>
      </c>
      <c r="AR617" s="62" t="str">
        <f t="shared" si="148"/>
        <v>Above Average</v>
      </c>
      <c r="AS617" s="64">
        <v>0</v>
      </c>
      <c r="AT617" s="68">
        <v>69.095477386934675</v>
      </c>
      <c r="AU617" s="68" t="str">
        <f t="shared" si="149"/>
        <v>Below Average</v>
      </c>
      <c r="AV617" s="66">
        <v>137500</v>
      </c>
      <c r="AW617" s="66">
        <v>1990</v>
      </c>
      <c r="AX617" s="66" t="s">
        <v>311</v>
      </c>
    </row>
    <row r="618" spans="1:50" customFormat="1" x14ac:dyDescent="0.2">
      <c r="A618">
        <v>617</v>
      </c>
      <c r="B618" s="12" t="s">
        <v>90</v>
      </c>
      <c r="C618" s="12" t="s">
        <v>90</v>
      </c>
      <c r="D618" s="12" t="s">
        <v>91</v>
      </c>
      <c r="E618" s="22">
        <v>6</v>
      </c>
      <c r="F618" s="22" t="s">
        <v>195</v>
      </c>
      <c r="G618" s="22" t="s">
        <v>92</v>
      </c>
      <c r="H618" s="22" t="str">
        <f t="shared" si="136"/>
        <v>2Story</v>
      </c>
      <c r="I618" s="22">
        <f t="shared" si="135"/>
        <v>75.988545402704759</v>
      </c>
      <c r="J618" s="22" t="str">
        <f t="shared" si="137"/>
        <v>Above Average</v>
      </c>
      <c r="K618" s="22">
        <v>5</v>
      </c>
      <c r="L618" s="22" t="str">
        <f t="shared" si="138"/>
        <v>Low</v>
      </c>
      <c r="M618" s="22">
        <v>2002</v>
      </c>
      <c r="N618" s="22">
        <f t="shared" si="139"/>
        <v>0</v>
      </c>
      <c r="O618" s="22"/>
      <c r="P618" s="22">
        <v>2003</v>
      </c>
      <c r="Q618" s="22">
        <f t="shared" si="140"/>
        <v>0</v>
      </c>
      <c r="R618" s="23">
        <v>783</v>
      </c>
      <c r="S618" s="23" t="s">
        <v>311</v>
      </c>
      <c r="T618" s="23" t="s">
        <v>370</v>
      </c>
      <c r="U618" s="24">
        <v>807</v>
      </c>
      <c r="V618" s="24" t="str">
        <f t="shared" si="141"/>
        <v>no</v>
      </c>
      <c r="W618" s="24">
        <v>702</v>
      </c>
      <c r="X618" s="24" t="str">
        <f t="shared" si="142"/>
        <v>no</v>
      </c>
      <c r="Y618" s="24" t="s">
        <v>412</v>
      </c>
      <c r="Z618" s="24">
        <f t="shared" si="143"/>
        <v>1</v>
      </c>
      <c r="AA618" s="24">
        <v>1509</v>
      </c>
      <c r="AB618" s="24" t="s">
        <v>311</v>
      </c>
      <c r="AC618" s="24" t="s">
        <v>370</v>
      </c>
      <c r="AD618" s="25">
        <v>1</v>
      </c>
      <c r="AE618" s="25">
        <v>0</v>
      </c>
      <c r="AF618" s="25">
        <v>2</v>
      </c>
      <c r="AG618" s="25">
        <v>1</v>
      </c>
      <c r="AH618" s="25">
        <v>4</v>
      </c>
      <c r="AI618" s="25" t="s">
        <v>414</v>
      </c>
      <c r="AJ618" s="57">
        <v>7</v>
      </c>
      <c r="AK618" s="57" t="str">
        <f t="shared" si="144"/>
        <v>More</v>
      </c>
      <c r="AL618" s="57" t="s">
        <v>97</v>
      </c>
      <c r="AM618" s="57" t="str">
        <f t="shared" si="145"/>
        <v>High</v>
      </c>
      <c r="AN618" s="62">
        <v>2</v>
      </c>
      <c r="AO618" s="62" t="str">
        <f t="shared" si="146"/>
        <v>More</v>
      </c>
      <c r="AP618" s="62">
        <v>393</v>
      </c>
      <c r="AQ618" s="62" t="str">
        <f t="shared" si="147"/>
        <v>no</v>
      </c>
      <c r="AR618" s="62" t="str">
        <f t="shared" si="148"/>
        <v>Below Average</v>
      </c>
      <c r="AS618" s="64">
        <v>1</v>
      </c>
      <c r="AT618" s="68">
        <v>79.930191972076784</v>
      </c>
      <c r="AU618" s="68" t="str">
        <f t="shared" si="149"/>
        <v>Above Average</v>
      </c>
      <c r="AV618" s="66">
        <v>183200</v>
      </c>
      <c r="AW618" s="66">
        <v>2292</v>
      </c>
      <c r="AX618" s="66" t="s">
        <v>311</v>
      </c>
    </row>
    <row r="619" spans="1:50" customFormat="1" x14ac:dyDescent="0.2">
      <c r="A619">
        <v>618</v>
      </c>
      <c r="B619" s="12" t="s">
        <v>144</v>
      </c>
      <c r="C619" s="12" t="s">
        <v>90</v>
      </c>
      <c r="D619" s="12" t="s">
        <v>91</v>
      </c>
      <c r="E619" s="22">
        <v>6</v>
      </c>
      <c r="F619" s="22" t="s">
        <v>195</v>
      </c>
      <c r="G619" s="22" t="s">
        <v>150</v>
      </c>
      <c r="H619" s="22" t="str">
        <f t="shared" si="136"/>
        <v>1Story</v>
      </c>
      <c r="I619" s="22">
        <f t="shared" si="135"/>
        <v>64.474868918559224</v>
      </c>
      <c r="J619" s="22" t="str">
        <f t="shared" si="137"/>
        <v>Below Average</v>
      </c>
      <c r="K619" s="22">
        <v>6</v>
      </c>
      <c r="L619" s="22" t="str">
        <f t="shared" si="138"/>
        <v>High</v>
      </c>
      <c r="M619" s="22">
        <v>1954</v>
      </c>
      <c r="N619" s="22">
        <f t="shared" si="139"/>
        <v>1</v>
      </c>
      <c r="O619" s="22"/>
      <c r="P619" s="22">
        <v>1954</v>
      </c>
      <c r="Q619" s="22">
        <f t="shared" si="140"/>
        <v>1</v>
      </c>
      <c r="R619" s="23">
        <v>832</v>
      </c>
      <c r="S619" s="23" t="s">
        <v>311</v>
      </c>
      <c r="T619" s="23" t="s">
        <v>370</v>
      </c>
      <c r="U619" s="24">
        <v>832</v>
      </c>
      <c r="V619" s="24" t="str">
        <f t="shared" si="141"/>
        <v>no</v>
      </c>
      <c r="W619" s="24">
        <v>0</v>
      </c>
      <c r="X619" s="24" t="str">
        <f t="shared" si="142"/>
        <v>no</v>
      </c>
      <c r="Y619" s="24" t="s">
        <v>413</v>
      </c>
      <c r="Z619" s="24">
        <f t="shared" si="143"/>
        <v>0</v>
      </c>
      <c r="AA619" s="24">
        <v>832</v>
      </c>
      <c r="AB619" s="24" t="s">
        <v>311</v>
      </c>
      <c r="AC619" s="24" t="s">
        <v>370</v>
      </c>
      <c r="AD619" s="25">
        <v>0</v>
      </c>
      <c r="AE619" s="25">
        <v>0</v>
      </c>
      <c r="AF619" s="25">
        <v>1</v>
      </c>
      <c r="AG619" s="25">
        <v>0</v>
      </c>
      <c r="AH619" s="25">
        <v>1</v>
      </c>
      <c r="AI619" s="25" t="s">
        <v>415</v>
      </c>
      <c r="AJ619" s="57">
        <v>4</v>
      </c>
      <c r="AK619" s="57" t="str">
        <f t="shared" si="144"/>
        <v>Less</v>
      </c>
      <c r="AL619" s="57" t="s">
        <v>97</v>
      </c>
      <c r="AM619" s="57" t="str">
        <f t="shared" si="145"/>
        <v>High</v>
      </c>
      <c r="AN619" s="62">
        <v>2</v>
      </c>
      <c r="AO619" s="62" t="str">
        <f t="shared" si="146"/>
        <v>More</v>
      </c>
      <c r="AP619" s="62">
        <v>528</v>
      </c>
      <c r="AQ619" s="62" t="str">
        <f t="shared" si="147"/>
        <v>no</v>
      </c>
      <c r="AR619" s="62" t="str">
        <f t="shared" si="148"/>
        <v>Above Average</v>
      </c>
      <c r="AS619" s="64">
        <v>0</v>
      </c>
      <c r="AT619" s="68">
        <v>63.401442307692307</v>
      </c>
      <c r="AU619" s="68" t="str">
        <f t="shared" si="149"/>
        <v>Below Average</v>
      </c>
      <c r="AV619" s="66">
        <v>105500</v>
      </c>
      <c r="AW619" s="66">
        <v>1664</v>
      </c>
      <c r="AX619" s="66" t="s">
        <v>311</v>
      </c>
    </row>
    <row r="620" spans="1:50" customFormat="1" x14ac:dyDescent="0.2">
      <c r="A620">
        <v>619</v>
      </c>
      <c r="B620" s="12" t="s">
        <v>90</v>
      </c>
      <c r="C620" s="12" t="s">
        <v>90</v>
      </c>
      <c r="D620" s="12" t="s">
        <v>91</v>
      </c>
      <c r="E620" s="22">
        <v>9</v>
      </c>
      <c r="F620" s="22" t="s">
        <v>411</v>
      </c>
      <c r="G620" s="22" t="s">
        <v>115</v>
      </c>
      <c r="H620" s="22" t="str">
        <f t="shared" si="136"/>
        <v>1Story</v>
      </c>
      <c r="I620" s="22">
        <f t="shared" si="135"/>
        <v>69.182127006168557</v>
      </c>
      <c r="J620" s="22" t="str">
        <f t="shared" si="137"/>
        <v>Below Average</v>
      </c>
      <c r="K620" s="22">
        <v>5</v>
      </c>
      <c r="L620" s="22" t="str">
        <f t="shared" si="138"/>
        <v>Low</v>
      </c>
      <c r="M620" s="22">
        <v>2007</v>
      </c>
      <c r="N620" s="22">
        <f t="shared" si="139"/>
        <v>0</v>
      </c>
      <c r="O620" s="22"/>
      <c r="P620" s="22">
        <v>2007</v>
      </c>
      <c r="Q620" s="22">
        <f t="shared" si="140"/>
        <v>0</v>
      </c>
      <c r="R620" s="23">
        <v>1822</v>
      </c>
      <c r="S620" s="23" t="s">
        <v>311</v>
      </c>
      <c r="T620" s="23" t="s">
        <v>369</v>
      </c>
      <c r="U620" s="24">
        <v>1828</v>
      </c>
      <c r="V620" s="24" t="str">
        <f t="shared" si="141"/>
        <v>no</v>
      </c>
      <c r="W620" s="24">
        <v>0</v>
      </c>
      <c r="X620" s="24" t="str">
        <f t="shared" si="142"/>
        <v>no</v>
      </c>
      <c r="Y620" s="24" t="s">
        <v>413</v>
      </c>
      <c r="Z620" s="24">
        <f t="shared" si="143"/>
        <v>0</v>
      </c>
      <c r="AA620" s="24">
        <v>1828</v>
      </c>
      <c r="AB620" s="24" t="s">
        <v>311</v>
      </c>
      <c r="AC620" s="24" t="s">
        <v>369</v>
      </c>
      <c r="AD620" s="25">
        <v>0</v>
      </c>
      <c r="AE620" s="25">
        <v>0</v>
      </c>
      <c r="AF620" s="25">
        <v>2</v>
      </c>
      <c r="AG620" s="25">
        <v>0</v>
      </c>
      <c r="AH620" s="25">
        <v>2</v>
      </c>
      <c r="AI620" s="25" t="s">
        <v>415</v>
      </c>
      <c r="AJ620" s="57">
        <v>9</v>
      </c>
      <c r="AK620" s="57" t="str">
        <f t="shared" si="144"/>
        <v>More</v>
      </c>
      <c r="AL620" s="57" t="s">
        <v>97</v>
      </c>
      <c r="AM620" s="57" t="str">
        <f t="shared" si="145"/>
        <v>High</v>
      </c>
      <c r="AN620" s="62">
        <v>3</v>
      </c>
      <c r="AO620" s="62" t="str">
        <f t="shared" si="146"/>
        <v>More</v>
      </c>
      <c r="AP620" s="62">
        <v>774</v>
      </c>
      <c r="AQ620" s="62" t="str">
        <f t="shared" si="147"/>
        <v>no</v>
      </c>
      <c r="AR620" s="62" t="str">
        <f t="shared" si="148"/>
        <v>Above Average</v>
      </c>
      <c r="AS620" s="64">
        <v>1</v>
      </c>
      <c r="AT620" s="68">
        <v>86.250136986301371</v>
      </c>
      <c r="AU620" s="68" t="str">
        <f t="shared" si="149"/>
        <v>Above Average</v>
      </c>
      <c r="AV620" s="66">
        <v>314813</v>
      </c>
      <c r="AW620" s="66">
        <v>3650</v>
      </c>
      <c r="AX620" s="66" t="s">
        <v>311</v>
      </c>
    </row>
    <row r="621" spans="1:50" customFormat="1" x14ac:dyDescent="0.2">
      <c r="A621">
        <v>620</v>
      </c>
      <c r="B621" s="12" t="s">
        <v>90</v>
      </c>
      <c r="C621" s="12" t="s">
        <v>90</v>
      </c>
      <c r="D621" s="12" t="s">
        <v>91</v>
      </c>
      <c r="E621" s="22">
        <v>8</v>
      </c>
      <c r="F621" s="22" t="s">
        <v>411</v>
      </c>
      <c r="G621" s="22" t="s">
        <v>92</v>
      </c>
      <c r="H621" s="22" t="str">
        <f t="shared" si="136"/>
        <v>2Story</v>
      </c>
      <c r="I621" s="22">
        <f t="shared" si="135"/>
        <v>75.988545402704759</v>
      </c>
      <c r="J621" s="22" t="str">
        <f t="shared" si="137"/>
        <v>Above Average</v>
      </c>
      <c r="K621" s="22">
        <v>5</v>
      </c>
      <c r="L621" s="22" t="str">
        <f t="shared" si="138"/>
        <v>Low</v>
      </c>
      <c r="M621" s="22">
        <v>2003</v>
      </c>
      <c r="N621" s="22">
        <f t="shared" si="139"/>
        <v>0</v>
      </c>
      <c r="O621" s="22"/>
      <c r="P621" s="22">
        <v>2003</v>
      </c>
      <c r="Q621" s="22">
        <f t="shared" si="140"/>
        <v>0</v>
      </c>
      <c r="R621" s="23">
        <v>1482</v>
      </c>
      <c r="S621" s="23" t="s">
        <v>311</v>
      </c>
      <c r="T621" s="23" t="s">
        <v>369</v>
      </c>
      <c r="U621" s="24">
        <v>1482</v>
      </c>
      <c r="V621" s="24" t="str">
        <f t="shared" si="141"/>
        <v>no</v>
      </c>
      <c r="W621" s="24">
        <v>780</v>
      </c>
      <c r="X621" s="24" t="str">
        <f t="shared" si="142"/>
        <v>no</v>
      </c>
      <c r="Y621" s="24" t="s">
        <v>412</v>
      </c>
      <c r="Z621" s="24">
        <f t="shared" si="143"/>
        <v>0</v>
      </c>
      <c r="AA621" s="24">
        <v>2262</v>
      </c>
      <c r="AB621" s="24" t="s">
        <v>311</v>
      </c>
      <c r="AC621" s="24" t="s">
        <v>369</v>
      </c>
      <c r="AD621" s="25">
        <v>1</v>
      </c>
      <c r="AE621" s="25">
        <v>0</v>
      </c>
      <c r="AF621" s="25">
        <v>2</v>
      </c>
      <c r="AG621" s="25">
        <v>1</v>
      </c>
      <c r="AH621" s="25">
        <v>4</v>
      </c>
      <c r="AI621" s="25" t="s">
        <v>414</v>
      </c>
      <c r="AJ621" s="57">
        <v>10</v>
      </c>
      <c r="AK621" s="57" t="str">
        <f t="shared" si="144"/>
        <v>More</v>
      </c>
      <c r="AL621" s="57" t="s">
        <v>97</v>
      </c>
      <c r="AM621" s="57" t="str">
        <f t="shared" si="145"/>
        <v>High</v>
      </c>
      <c r="AN621" s="62">
        <v>3</v>
      </c>
      <c r="AO621" s="62" t="str">
        <f t="shared" si="146"/>
        <v>More</v>
      </c>
      <c r="AP621" s="62">
        <v>749</v>
      </c>
      <c r="AQ621" s="62" t="str">
        <f t="shared" si="147"/>
        <v>no</v>
      </c>
      <c r="AR621" s="62" t="str">
        <f t="shared" si="148"/>
        <v>Above Average</v>
      </c>
      <c r="AS621" s="64">
        <v>2</v>
      </c>
      <c r="AT621" s="68">
        <v>81.463675213675216</v>
      </c>
      <c r="AU621" s="68" t="str">
        <f t="shared" si="149"/>
        <v>Above Average</v>
      </c>
      <c r="AV621" s="66">
        <v>305000</v>
      </c>
      <c r="AW621" s="66">
        <v>3744</v>
      </c>
      <c r="AX621" s="66" t="s">
        <v>311</v>
      </c>
    </row>
    <row r="622" spans="1:50" customFormat="1" x14ac:dyDescent="0.2">
      <c r="A622">
        <v>621</v>
      </c>
      <c r="B622" s="12" t="s">
        <v>90</v>
      </c>
      <c r="C622" s="12" t="s">
        <v>90</v>
      </c>
      <c r="D622" s="12" t="s">
        <v>91</v>
      </c>
      <c r="E622" s="22">
        <v>3</v>
      </c>
      <c r="F622" s="22" t="s">
        <v>195</v>
      </c>
      <c r="G622" s="22" t="s">
        <v>115</v>
      </c>
      <c r="H622" s="22" t="str">
        <f t="shared" si="136"/>
        <v>1Story</v>
      </c>
      <c r="I622" s="22">
        <f t="shared" si="135"/>
        <v>69.182127006168557</v>
      </c>
      <c r="J622" s="22" t="str">
        <f t="shared" si="137"/>
        <v>Below Average</v>
      </c>
      <c r="K622" s="22">
        <v>3</v>
      </c>
      <c r="L622" s="22" t="str">
        <f t="shared" si="138"/>
        <v>Low</v>
      </c>
      <c r="M622" s="22">
        <v>1914</v>
      </c>
      <c r="N622" s="22">
        <f t="shared" si="139"/>
        <v>1</v>
      </c>
      <c r="O622" s="22"/>
      <c r="P622" s="22">
        <v>1950</v>
      </c>
      <c r="Q622" s="22">
        <f t="shared" si="140"/>
        <v>1</v>
      </c>
      <c r="R622" s="23">
        <v>864</v>
      </c>
      <c r="S622" s="23" t="s">
        <v>311</v>
      </c>
      <c r="T622" s="23" t="s">
        <v>370</v>
      </c>
      <c r="U622" s="24">
        <v>864</v>
      </c>
      <c r="V622" s="24" t="str">
        <f t="shared" si="141"/>
        <v>no</v>
      </c>
      <c r="W622" s="24">
        <v>0</v>
      </c>
      <c r="X622" s="24" t="str">
        <f t="shared" si="142"/>
        <v>no</v>
      </c>
      <c r="Y622" s="24" t="s">
        <v>413</v>
      </c>
      <c r="Z622" s="24">
        <f t="shared" si="143"/>
        <v>1</v>
      </c>
      <c r="AA622" s="24">
        <v>864</v>
      </c>
      <c r="AB622" s="24" t="s">
        <v>311</v>
      </c>
      <c r="AC622" s="24" t="s">
        <v>370</v>
      </c>
      <c r="AD622" s="25">
        <v>1</v>
      </c>
      <c r="AE622" s="25">
        <v>0</v>
      </c>
      <c r="AF622" s="25">
        <v>1</v>
      </c>
      <c r="AG622" s="25">
        <v>0</v>
      </c>
      <c r="AH622" s="25">
        <v>2</v>
      </c>
      <c r="AI622" s="25" t="s">
        <v>415</v>
      </c>
      <c r="AJ622" s="57">
        <v>5</v>
      </c>
      <c r="AK622" s="57" t="str">
        <f t="shared" si="144"/>
        <v>Less</v>
      </c>
      <c r="AL622" s="57" t="s">
        <v>98</v>
      </c>
      <c r="AM622" s="57" t="str">
        <f t="shared" si="145"/>
        <v>Low</v>
      </c>
      <c r="AN622" s="62">
        <v>0</v>
      </c>
      <c r="AO622" s="62" t="str">
        <f t="shared" si="146"/>
        <v>Less</v>
      </c>
      <c r="AP622" s="62">
        <v>0</v>
      </c>
      <c r="AQ622" s="62" t="str">
        <f t="shared" si="147"/>
        <v>no</v>
      </c>
      <c r="AR622" s="62" t="str">
        <f t="shared" si="148"/>
        <v>Below Average</v>
      </c>
      <c r="AS622" s="64">
        <v>0</v>
      </c>
      <c r="AT622" s="68">
        <v>38.773148148148145</v>
      </c>
      <c r="AU622" s="68" t="str">
        <f t="shared" si="149"/>
        <v>Below Average</v>
      </c>
      <c r="AV622" s="66">
        <v>67000</v>
      </c>
      <c r="AW622" s="66">
        <v>1728</v>
      </c>
      <c r="AX622" s="66" t="s">
        <v>311</v>
      </c>
    </row>
    <row r="623" spans="1:50" customFormat="1" x14ac:dyDescent="0.2">
      <c r="A623">
        <v>622</v>
      </c>
      <c r="B623" s="12" t="s">
        <v>90</v>
      </c>
      <c r="C623" s="12" t="s">
        <v>90</v>
      </c>
      <c r="D623" s="12" t="s">
        <v>91</v>
      </c>
      <c r="E623" s="22">
        <v>6</v>
      </c>
      <c r="F623" s="22" t="s">
        <v>195</v>
      </c>
      <c r="G623" s="22" t="s">
        <v>92</v>
      </c>
      <c r="H623" s="22" t="str">
        <f t="shared" si="136"/>
        <v>2Story</v>
      </c>
      <c r="I623" s="22">
        <f t="shared" si="135"/>
        <v>75.988545402704759</v>
      </c>
      <c r="J623" s="22" t="str">
        <f t="shared" si="137"/>
        <v>Above Average</v>
      </c>
      <c r="K623" s="22">
        <v>7</v>
      </c>
      <c r="L623" s="22" t="str">
        <f t="shared" si="138"/>
        <v>High</v>
      </c>
      <c r="M623" s="22">
        <v>1974</v>
      </c>
      <c r="N623" s="22">
        <f t="shared" si="139"/>
        <v>0</v>
      </c>
      <c r="O623" s="22"/>
      <c r="P623" s="22">
        <v>1997</v>
      </c>
      <c r="Q623" s="22">
        <f t="shared" si="140"/>
        <v>0</v>
      </c>
      <c r="R623" s="23">
        <v>1522</v>
      </c>
      <c r="S623" s="23" t="s">
        <v>311</v>
      </c>
      <c r="T623" s="23" t="s">
        <v>369</v>
      </c>
      <c r="U623" s="24">
        <v>1548</v>
      </c>
      <c r="V623" s="24" t="str">
        <f t="shared" si="141"/>
        <v>no</v>
      </c>
      <c r="W623" s="24">
        <v>1066</v>
      </c>
      <c r="X623" s="24" t="str">
        <f t="shared" si="142"/>
        <v>no</v>
      </c>
      <c r="Y623" s="24" t="s">
        <v>412</v>
      </c>
      <c r="Z623" s="24">
        <f t="shared" si="143"/>
        <v>0</v>
      </c>
      <c r="AA623" s="24">
        <v>2614</v>
      </c>
      <c r="AB623" s="24" t="s">
        <v>311</v>
      </c>
      <c r="AC623" s="24" t="s">
        <v>369</v>
      </c>
      <c r="AD623" s="25">
        <v>0</v>
      </c>
      <c r="AE623" s="25">
        <v>0</v>
      </c>
      <c r="AF623" s="25">
        <v>2</v>
      </c>
      <c r="AG623" s="25">
        <v>1</v>
      </c>
      <c r="AH623" s="25">
        <v>3</v>
      </c>
      <c r="AI623" s="25" t="s">
        <v>414</v>
      </c>
      <c r="AJ623" s="57">
        <v>9</v>
      </c>
      <c r="AK623" s="57" t="str">
        <f t="shared" si="144"/>
        <v>More</v>
      </c>
      <c r="AL623" s="57" t="s">
        <v>98</v>
      </c>
      <c r="AM623" s="57" t="str">
        <f t="shared" si="145"/>
        <v>Low</v>
      </c>
      <c r="AN623" s="62">
        <v>2</v>
      </c>
      <c r="AO623" s="62" t="str">
        <f t="shared" si="146"/>
        <v>More</v>
      </c>
      <c r="AP623" s="62">
        <v>624</v>
      </c>
      <c r="AQ623" s="62" t="str">
        <f t="shared" si="147"/>
        <v>no</v>
      </c>
      <c r="AR623" s="62" t="str">
        <f t="shared" si="148"/>
        <v>Above Average</v>
      </c>
      <c r="AS623" s="64">
        <v>1</v>
      </c>
      <c r="AT623" s="68">
        <v>58.027079303675052</v>
      </c>
      <c r="AU623" s="68" t="str">
        <f t="shared" si="149"/>
        <v>Below Average</v>
      </c>
      <c r="AV623" s="66">
        <v>240000</v>
      </c>
      <c r="AW623" s="66">
        <v>4136</v>
      </c>
      <c r="AX623" s="66" t="s">
        <v>311</v>
      </c>
    </row>
    <row r="624" spans="1:50" customFormat="1" x14ac:dyDescent="0.2">
      <c r="A624">
        <v>623</v>
      </c>
      <c r="B624" s="12" t="s">
        <v>90</v>
      </c>
      <c r="C624" s="12" t="s">
        <v>90</v>
      </c>
      <c r="D624" s="12" t="s">
        <v>91</v>
      </c>
      <c r="E624" s="22">
        <v>5</v>
      </c>
      <c r="F624" s="22" t="s">
        <v>195</v>
      </c>
      <c r="G624" s="22" t="s">
        <v>115</v>
      </c>
      <c r="H624" s="22" t="str">
        <f t="shared" si="136"/>
        <v>1Story</v>
      </c>
      <c r="I624" s="22">
        <f t="shared" si="135"/>
        <v>69.182127006168557</v>
      </c>
      <c r="J624" s="22" t="str">
        <f t="shared" si="137"/>
        <v>Below Average</v>
      </c>
      <c r="K624" s="22">
        <v>6</v>
      </c>
      <c r="L624" s="22" t="str">
        <f t="shared" si="138"/>
        <v>High</v>
      </c>
      <c r="M624" s="22">
        <v>1977</v>
      </c>
      <c r="N624" s="22">
        <f t="shared" si="139"/>
        <v>0</v>
      </c>
      <c r="O624" s="22"/>
      <c r="P624" s="22">
        <v>1977</v>
      </c>
      <c r="Q624" s="22">
        <f t="shared" si="140"/>
        <v>0</v>
      </c>
      <c r="R624" s="23">
        <v>980</v>
      </c>
      <c r="S624" s="23" t="s">
        <v>311</v>
      </c>
      <c r="T624" s="23" t="s">
        <v>370</v>
      </c>
      <c r="U624" s="24">
        <v>980</v>
      </c>
      <c r="V624" s="24" t="str">
        <f t="shared" si="141"/>
        <v>no</v>
      </c>
      <c r="W624" s="24">
        <v>0</v>
      </c>
      <c r="X624" s="24" t="str">
        <f t="shared" si="142"/>
        <v>no</v>
      </c>
      <c r="Y624" s="24" t="s">
        <v>413</v>
      </c>
      <c r="Z624" s="24">
        <f t="shared" si="143"/>
        <v>1</v>
      </c>
      <c r="AA624" s="24">
        <v>980</v>
      </c>
      <c r="AB624" s="24" t="s">
        <v>311</v>
      </c>
      <c r="AC624" s="24" t="s">
        <v>370</v>
      </c>
      <c r="AD624" s="25">
        <v>0</v>
      </c>
      <c r="AE624" s="25">
        <v>0</v>
      </c>
      <c r="AF624" s="25">
        <v>1</v>
      </c>
      <c r="AG624" s="25">
        <v>0</v>
      </c>
      <c r="AH624" s="25">
        <v>1</v>
      </c>
      <c r="AI624" s="25" t="s">
        <v>415</v>
      </c>
      <c r="AJ624" s="57">
        <v>6</v>
      </c>
      <c r="AK624" s="57" t="str">
        <f t="shared" si="144"/>
        <v>More</v>
      </c>
      <c r="AL624" s="57" t="s">
        <v>98</v>
      </c>
      <c r="AM624" s="57" t="str">
        <f t="shared" si="145"/>
        <v>Low</v>
      </c>
      <c r="AN624" s="62">
        <v>2</v>
      </c>
      <c r="AO624" s="62" t="str">
        <f t="shared" si="146"/>
        <v>More</v>
      </c>
      <c r="AP624" s="62">
        <v>484</v>
      </c>
      <c r="AQ624" s="62" t="str">
        <f t="shared" si="147"/>
        <v>no</v>
      </c>
      <c r="AR624" s="62" t="str">
        <f t="shared" si="148"/>
        <v>Above Average</v>
      </c>
      <c r="AS624" s="64">
        <v>0</v>
      </c>
      <c r="AT624" s="68">
        <v>68.877551020408163</v>
      </c>
      <c r="AU624" s="68" t="str">
        <f t="shared" si="149"/>
        <v>Below Average</v>
      </c>
      <c r="AV624" s="66">
        <v>135000</v>
      </c>
      <c r="AW624" s="66">
        <v>1960</v>
      </c>
      <c r="AX624" s="66" t="s">
        <v>311</v>
      </c>
    </row>
    <row r="625" spans="1:50" customFormat="1" x14ac:dyDescent="0.2">
      <c r="A625">
        <v>624</v>
      </c>
      <c r="B625" s="12" t="s">
        <v>90</v>
      </c>
      <c r="C625" s="12" t="s">
        <v>90</v>
      </c>
      <c r="D625" s="12" t="s">
        <v>179</v>
      </c>
      <c r="E625" s="22">
        <v>6</v>
      </c>
      <c r="F625" s="22" t="s">
        <v>195</v>
      </c>
      <c r="G625" s="22" t="s">
        <v>92</v>
      </c>
      <c r="H625" s="22" t="str">
        <f t="shared" si="136"/>
        <v>2Story</v>
      </c>
      <c r="I625" s="22">
        <f t="shared" si="135"/>
        <v>75.988545402704759</v>
      </c>
      <c r="J625" s="22" t="str">
        <f t="shared" si="137"/>
        <v>Above Average</v>
      </c>
      <c r="K625" s="22">
        <v>5</v>
      </c>
      <c r="L625" s="22" t="str">
        <f t="shared" si="138"/>
        <v>Low</v>
      </c>
      <c r="M625" s="22">
        <v>2000</v>
      </c>
      <c r="N625" s="22">
        <f t="shared" si="139"/>
        <v>0</v>
      </c>
      <c r="O625" s="22"/>
      <c r="P625" s="22">
        <v>2000</v>
      </c>
      <c r="Q625" s="22">
        <f t="shared" si="140"/>
        <v>0</v>
      </c>
      <c r="R625" s="23">
        <v>756</v>
      </c>
      <c r="S625" s="23" t="s">
        <v>311</v>
      </c>
      <c r="T625" s="23" t="s">
        <v>370</v>
      </c>
      <c r="U625" s="24">
        <v>756</v>
      </c>
      <c r="V625" s="24" t="str">
        <f t="shared" si="141"/>
        <v>no</v>
      </c>
      <c r="W625" s="24">
        <v>756</v>
      </c>
      <c r="X625" s="24" t="str">
        <f t="shared" si="142"/>
        <v>no</v>
      </c>
      <c r="Y625" s="24" t="s">
        <v>412</v>
      </c>
      <c r="Z625" s="24">
        <f t="shared" si="143"/>
        <v>0</v>
      </c>
      <c r="AA625" s="24">
        <v>1512</v>
      </c>
      <c r="AB625" s="24" t="s">
        <v>311</v>
      </c>
      <c r="AC625" s="24" t="s">
        <v>370</v>
      </c>
      <c r="AD625" s="25">
        <v>0</v>
      </c>
      <c r="AE625" s="25">
        <v>0</v>
      </c>
      <c r="AF625" s="25">
        <v>2</v>
      </c>
      <c r="AG625" s="25">
        <v>1</v>
      </c>
      <c r="AH625" s="25">
        <v>3</v>
      </c>
      <c r="AI625" s="25" t="s">
        <v>414</v>
      </c>
      <c r="AJ625" s="57">
        <v>4</v>
      </c>
      <c r="AK625" s="57" t="str">
        <f t="shared" si="144"/>
        <v>Less</v>
      </c>
      <c r="AL625" s="57" t="s">
        <v>97</v>
      </c>
      <c r="AM625" s="57" t="str">
        <f t="shared" si="145"/>
        <v>High</v>
      </c>
      <c r="AN625" s="62">
        <v>2</v>
      </c>
      <c r="AO625" s="62" t="str">
        <f t="shared" si="146"/>
        <v>More</v>
      </c>
      <c r="AP625" s="62">
        <v>440</v>
      </c>
      <c r="AQ625" s="62" t="str">
        <f t="shared" si="147"/>
        <v>no</v>
      </c>
      <c r="AR625" s="62" t="str">
        <f t="shared" si="148"/>
        <v>Below Average</v>
      </c>
      <c r="AS625" s="64">
        <v>1</v>
      </c>
      <c r="AT625" s="68">
        <v>74.294532627865962</v>
      </c>
      <c r="AU625" s="68" t="str">
        <f t="shared" si="149"/>
        <v>Above Average</v>
      </c>
      <c r="AV625" s="66">
        <v>168500</v>
      </c>
      <c r="AW625" s="66">
        <v>2268</v>
      </c>
      <c r="AX625" s="66" t="s">
        <v>311</v>
      </c>
    </row>
    <row r="626" spans="1:50" customFormat="1" x14ac:dyDescent="0.2">
      <c r="A626">
        <v>625</v>
      </c>
      <c r="B626" s="12" t="s">
        <v>90</v>
      </c>
      <c r="C626" s="12" t="s">
        <v>90</v>
      </c>
      <c r="D626" s="12" t="s">
        <v>91</v>
      </c>
      <c r="E626" s="22">
        <v>6</v>
      </c>
      <c r="F626" s="22" t="s">
        <v>195</v>
      </c>
      <c r="G626" s="22" t="s">
        <v>92</v>
      </c>
      <c r="H626" s="22" t="str">
        <f t="shared" si="136"/>
        <v>2Story</v>
      </c>
      <c r="I626" s="22">
        <f t="shared" si="135"/>
        <v>75.988545402704759</v>
      </c>
      <c r="J626" s="22" t="str">
        <f t="shared" si="137"/>
        <v>Above Average</v>
      </c>
      <c r="K626" s="22">
        <v>5</v>
      </c>
      <c r="L626" s="22" t="str">
        <f t="shared" si="138"/>
        <v>Low</v>
      </c>
      <c r="M626" s="22">
        <v>1972</v>
      </c>
      <c r="N626" s="22">
        <f t="shared" si="139"/>
        <v>0</v>
      </c>
      <c r="O626" s="22"/>
      <c r="P626" s="22">
        <v>1972</v>
      </c>
      <c r="Q626" s="22">
        <f t="shared" si="140"/>
        <v>0</v>
      </c>
      <c r="R626" s="23">
        <v>732</v>
      </c>
      <c r="S626" s="23" t="s">
        <v>311</v>
      </c>
      <c r="T626" s="23" t="s">
        <v>370</v>
      </c>
      <c r="U626" s="24">
        <v>1012</v>
      </c>
      <c r="V626" s="24" t="str">
        <f t="shared" si="141"/>
        <v>no</v>
      </c>
      <c r="W626" s="24">
        <v>778</v>
      </c>
      <c r="X626" s="24" t="str">
        <f t="shared" si="142"/>
        <v>no</v>
      </c>
      <c r="Y626" s="24" t="s">
        <v>412</v>
      </c>
      <c r="Z626" s="24">
        <f t="shared" si="143"/>
        <v>0</v>
      </c>
      <c r="AA626" s="24">
        <v>1790</v>
      </c>
      <c r="AB626" s="24" t="s">
        <v>311</v>
      </c>
      <c r="AC626" s="24" t="s">
        <v>369</v>
      </c>
      <c r="AD626" s="25">
        <v>1</v>
      </c>
      <c r="AE626" s="25">
        <v>0</v>
      </c>
      <c r="AF626" s="25">
        <v>1</v>
      </c>
      <c r="AG626" s="25">
        <v>2</v>
      </c>
      <c r="AH626" s="25">
        <v>4</v>
      </c>
      <c r="AI626" s="25" t="s">
        <v>414</v>
      </c>
      <c r="AJ626" s="57">
        <v>8</v>
      </c>
      <c r="AK626" s="57" t="str">
        <f t="shared" si="144"/>
        <v>More</v>
      </c>
      <c r="AL626" s="57" t="s">
        <v>98</v>
      </c>
      <c r="AM626" s="57" t="str">
        <f t="shared" si="145"/>
        <v>Low</v>
      </c>
      <c r="AN626" s="62">
        <v>2</v>
      </c>
      <c r="AO626" s="62" t="str">
        <f t="shared" si="146"/>
        <v>More</v>
      </c>
      <c r="AP626" s="62">
        <v>484</v>
      </c>
      <c r="AQ626" s="62" t="str">
        <f t="shared" si="147"/>
        <v>no</v>
      </c>
      <c r="AR626" s="62" t="str">
        <f t="shared" si="148"/>
        <v>Above Average</v>
      </c>
      <c r="AS626" s="64">
        <v>1</v>
      </c>
      <c r="AT626" s="68">
        <v>65.483743061062654</v>
      </c>
      <c r="AU626" s="68" t="str">
        <f t="shared" si="149"/>
        <v>Below Average</v>
      </c>
      <c r="AV626" s="66">
        <v>165150</v>
      </c>
      <c r="AW626" s="66">
        <v>2522</v>
      </c>
      <c r="AX626" s="66" t="s">
        <v>311</v>
      </c>
    </row>
    <row r="627" spans="1:50" customFormat="1" x14ac:dyDescent="0.2">
      <c r="A627">
        <v>626</v>
      </c>
      <c r="B627" s="12" t="s">
        <v>90</v>
      </c>
      <c r="C627" s="12" t="s">
        <v>90</v>
      </c>
      <c r="D627" s="12" t="s">
        <v>91</v>
      </c>
      <c r="E627" s="22">
        <v>6</v>
      </c>
      <c r="F627" s="22" t="s">
        <v>195</v>
      </c>
      <c r="G627" s="22" t="s">
        <v>115</v>
      </c>
      <c r="H627" s="22" t="str">
        <f t="shared" si="136"/>
        <v>1Story</v>
      </c>
      <c r="I627" s="22">
        <f t="shared" si="135"/>
        <v>69.182127006168557</v>
      </c>
      <c r="J627" s="22" t="str">
        <f t="shared" si="137"/>
        <v>Below Average</v>
      </c>
      <c r="K627" s="22">
        <v>6</v>
      </c>
      <c r="L627" s="22" t="str">
        <f t="shared" si="138"/>
        <v>High</v>
      </c>
      <c r="M627" s="22">
        <v>1962</v>
      </c>
      <c r="N627" s="22">
        <f t="shared" si="139"/>
        <v>0</v>
      </c>
      <c r="O627" s="22"/>
      <c r="P627" s="22">
        <v>1962</v>
      </c>
      <c r="Q627" s="22">
        <f t="shared" si="140"/>
        <v>0</v>
      </c>
      <c r="R627" s="23">
        <v>1116</v>
      </c>
      <c r="S627" s="23" t="s">
        <v>311</v>
      </c>
      <c r="T627" s="23" t="s">
        <v>369</v>
      </c>
      <c r="U627" s="24">
        <v>1116</v>
      </c>
      <c r="V627" s="24" t="str">
        <f t="shared" si="141"/>
        <v>no</v>
      </c>
      <c r="W627" s="24">
        <v>0</v>
      </c>
      <c r="X627" s="24" t="str">
        <f t="shared" si="142"/>
        <v>no</v>
      </c>
      <c r="Y627" s="24" t="s">
        <v>413</v>
      </c>
      <c r="Z627" s="24">
        <f t="shared" si="143"/>
        <v>0</v>
      </c>
      <c r="AA627" s="24">
        <v>1116</v>
      </c>
      <c r="AB627" s="24" t="s">
        <v>311</v>
      </c>
      <c r="AC627" s="24" t="s">
        <v>370</v>
      </c>
      <c r="AD627" s="25">
        <v>0</v>
      </c>
      <c r="AE627" s="25">
        <v>0</v>
      </c>
      <c r="AF627" s="25">
        <v>1</v>
      </c>
      <c r="AG627" s="25">
        <v>1</v>
      </c>
      <c r="AH627" s="25">
        <v>2</v>
      </c>
      <c r="AI627" s="25" t="s">
        <v>415</v>
      </c>
      <c r="AJ627" s="57">
        <v>5</v>
      </c>
      <c r="AK627" s="57" t="str">
        <f t="shared" si="144"/>
        <v>Less</v>
      </c>
      <c r="AL627" s="57" t="s">
        <v>98</v>
      </c>
      <c r="AM627" s="57" t="str">
        <f t="shared" si="145"/>
        <v>Low</v>
      </c>
      <c r="AN627" s="62">
        <v>2</v>
      </c>
      <c r="AO627" s="62" t="str">
        <f t="shared" si="146"/>
        <v>More</v>
      </c>
      <c r="AP627" s="62">
        <v>440</v>
      </c>
      <c r="AQ627" s="62" t="str">
        <f t="shared" si="147"/>
        <v>no</v>
      </c>
      <c r="AR627" s="62" t="str">
        <f t="shared" si="148"/>
        <v>Below Average</v>
      </c>
      <c r="AS627" s="64">
        <v>0</v>
      </c>
      <c r="AT627" s="68">
        <v>71.68458781362007</v>
      </c>
      <c r="AU627" s="68" t="str">
        <f t="shared" si="149"/>
        <v>Above Average</v>
      </c>
      <c r="AV627" s="66">
        <v>160000</v>
      </c>
      <c r="AW627" s="66">
        <v>2232</v>
      </c>
      <c r="AX627" s="66" t="s">
        <v>311</v>
      </c>
    </row>
    <row r="628" spans="1:50" customFormat="1" x14ac:dyDescent="0.2">
      <c r="A628">
        <v>627</v>
      </c>
      <c r="B628" s="12" t="s">
        <v>90</v>
      </c>
      <c r="C628" s="12" t="s">
        <v>90</v>
      </c>
      <c r="D628" s="12" t="s">
        <v>91</v>
      </c>
      <c r="E628" s="22">
        <v>5</v>
      </c>
      <c r="F628" s="22" t="s">
        <v>195</v>
      </c>
      <c r="G628" s="22" t="s">
        <v>115</v>
      </c>
      <c r="H628" s="22" t="str">
        <f t="shared" si="136"/>
        <v>1Story</v>
      </c>
      <c r="I628" s="22">
        <f t="shared" si="135"/>
        <v>69.182127006168557</v>
      </c>
      <c r="J628" s="22" t="str">
        <f t="shared" si="137"/>
        <v>Below Average</v>
      </c>
      <c r="K628" s="22">
        <v>5</v>
      </c>
      <c r="L628" s="22" t="str">
        <f t="shared" si="138"/>
        <v>Low</v>
      </c>
      <c r="M628" s="22">
        <v>1960</v>
      </c>
      <c r="N628" s="22">
        <f t="shared" si="139"/>
        <v>0</v>
      </c>
      <c r="O628" s="22"/>
      <c r="P628" s="22">
        <v>1978</v>
      </c>
      <c r="Q628" s="22">
        <f t="shared" si="140"/>
        <v>0</v>
      </c>
      <c r="R628" s="23">
        <v>978</v>
      </c>
      <c r="S628" s="23" t="s">
        <v>311</v>
      </c>
      <c r="T628" s="23" t="s">
        <v>370</v>
      </c>
      <c r="U628" s="24">
        <v>1422</v>
      </c>
      <c r="V628" s="24" t="str">
        <f t="shared" si="141"/>
        <v>no</v>
      </c>
      <c r="W628" s="24">
        <v>0</v>
      </c>
      <c r="X628" s="24" t="str">
        <f t="shared" si="142"/>
        <v>no</v>
      </c>
      <c r="Y628" s="24" t="s">
        <v>413</v>
      </c>
      <c r="Z628" s="24">
        <f t="shared" si="143"/>
        <v>0</v>
      </c>
      <c r="AA628" s="24">
        <v>1422</v>
      </c>
      <c r="AB628" s="24" t="s">
        <v>311</v>
      </c>
      <c r="AC628" s="24" t="s">
        <v>370</v>
      </c>
      <c r="AD628" s="25">
        <v>0</v>
      </c>
      <c r="AE628" s="25">
        <v>0</v>
      </c>
      <c r="AF628" s="25">
        <v>1</v>
      </c>
      <c r="AG628" s="25">
        <v>0</v>
      </c>
      <c r="AH628" s="25">
        <v>1</v>
      </c>
      <c r="AI628" s="25" t="s">
        <v>415</v>
      </c>
      <c r="AJ628" s="57">
        <v>6</v>
      </c>
      <c r="AK628" s="57" t="str">
        <f t="shared" si="144"/>
        <v>More</v>
      </c>
      <c r="AL628" s="57" t="s">
        <v>98</v>
      </c>
      <c r="AM628" s="57" t="str">
        <f t="shared" si="145"/>
        <v>Low</v>
      </c>
      <c r="AN628" s="62">
        <v>1</v>
      </c>
      <c r="AO628" s="62" t="str">
        <f t="shared" si="146"/>
        <v>Less</v>
      </c>
      <c r="AP628" s="62">
        <v>286</v>
      </c>
      <c r="AQ628" s="62" t="str">
        <f t="shared" si="147"/>
        <v>no</v>
      </c>
      <c r="AR628" s="62" t="str">
        <f t="shared" si="148"/>
        <v>Below Average</v>
      </c>
      <c r="AS628" s="64">
        <v>1</v>
      </c>
      <c r="AT628" s="68">
        <v>58.291666666666664</v>
      </c>
      <c r="AU628" s="68" t="str">
        <f t="shared" si="149"/>
        <v>Below Average</v>
      </c>
      <c r="AV628" s="66">
        <v>139900</v>
      </c>
      <c r="AW628" s="66">
        <v>2400</v>
      </c>
      <c r="AX628" s="66" t="s">
        <v>311</v>
      </c>
    </row>
    <row r="629" spans="1:50" customFormat="1" x14ac:dyDescent="0.2">
      <c r="A629">
        <v>628</v>
      </c>
      <c r="B629" s="12" t="s">
        <v>90</v>
      </c>
      <c r="C629" s="12" t="s">
        <v>90</v>
      </c>
      <c r="D629" s="12" t="s">
        <v>91</v>
      </c>
      <c r="E629" s="22">
        <v>6</v>
      </c>
      <c r="F629" s="22" t="s">
        <v>195</v>
      </c>
      <c r="G629" s="22" t="s">
        <v>197</v>
      </c>
      <c r="H629" s="22" t="str">
        <f t="shared" si="136"/>
        <v xml:space="preserve"> </v>
      </c>
      <c r="I629" s="22">
        <f t="shared" si="135"/>
        <v>74.693515888638117</v>
      </c>
      <c r="J629" s="22" t="str">
        <f t="shared" si="137"/>
        <v>Above Average</v>
      </c>
      <c r="K629" s="22">
        <v>6</v>
      </c>
      <c r="L629" s="22" t="str">
        <f t="shared" si="138"/>
        <v>High</v>
      </c>
      <c r="M629" s="22">
        <v>1955</v>
      </c>
      <c r="N629" s="22">
        <f t="shared" si="139"/>
        <v>0</v>
      </c>
      <c r="O629" s="22"/>
      <c r="P629" s="22">
        <v>1972</v>
      </c>
      <c r="Q629" s="22">
        <f t="shared" si="140"/>
        <v>0</v>
      </c>
      <c r="R629" s="23">
        <v>1156</v>
      </c>
      <c r="S629" s="23" t="s">
        <v>311</v>
      </c>
      <c r="T629" s="23" t="s">
        <v>369</v>
      </c>
      <c r="U629" s="24">
        <v>1520</v>
      </c>
      <c r="V629" s="24" t="str">
        <f t="shared" si="141"/>
        <v>no</v>
      </c>
      <c r="W629" s="24">
        <v>0</v>
      </c>
      <c r="X629" s="24" t="str">
        <f t="shared" si="142"/>
        <v>no</v>
      </c>
      <c r="Y629" s="24" t="s">
        <v>413</v>
      </c>
      <c r="Z629" s="24">
        <f t="shared" si="143"/>
        <v>1</v>
      </c>
      <c r="AA629" s="24">
        <v>1520</v>
      </c>
      <c r="AB629" s="24" t="s">
        <v>311</v>
      </c>
      <c r="AC629" s="24" t="s">
        <v>369</v>
      </c>
      <c r="AD629" s="25">
        <v>1</v>
      </c>
      <c r="AE629" s="25">
        <v>0</v>
      </c>
      <c r="AF629" s="25">
        <v>1</v>
      </c>
      <c r="AG629" s="25">
        <v>0</v>
      </c>
      <c r="AH629" s="25">
        <v>2</v>
      </c>
      <c r="AI629" s="25" t="s">
        <v>415</v>
      </c>
      <c r="AJ629" s="57">
        <v>7</v>
      </c>
      <c r="AK629" s="57" t="str">
        <f t="shared" si="144"/>
        <v>More</v>
      </c>
      <c r="AL629" s="57" t="s">
        <v>98</v>
      </c>
      <c r="AM629" s="57" t="str">
        <f t="shared" si="145"/>
        <v>Low</v>
      </c>
      <c r="AN629" s="62">
        <v>1</v>
      </c>
      <c r="AO629" s="62" t="str">
        <f t="shared" si="146"/>
        <v>Less</v>
      </c>
      <c r="AP629" s="62">
        <v>364</v>
      </c>
      <c r="AQ629" s="62" t="str">
        <f t="shared" si="147"/>
        <v>no</v>
      </c>
      <c r="AR629" s="62" t="str">
        <f t="shared" si="148"/>
        <v>Below Average</v>
      </c>
      <c r="AS629" s="64">
        <v>2</v>
      </c>
      <c r="AT629" s="68">
        <v>57.174887892376681</v>
      </c>
      <c r="AU629" s="68" t="str">
        <f t="shared" si="149"/>
        <v>Below Average</v>
      </c>
      <c r="AV629" s="66">
        <v>153000</v>
      </c>
      <c r="AW629" s="66">
        <v>2676</v>
      </c>
      <c r="AX629" s="66" t="s">
        <v>311</v>
      </c>
    </row>
    <row r="630" spans="1:50" customFormat="1" x14ac:dyDescent="0.2">
      <c r="A630">
        <v>629</v>
      </c>
      <c r="B630" s="12" t="s">
        <v>90</v>
      </c>
      <c r="C630" s="12" t="s">
        <v>90</v>
      </c>
      <c r="D630" s="12" t="s">
        <v>91</v>
      </c>
      <c r="E630" s="22">
        <v>5</v>
      </c>
      <c r="F630" s="22" t="s">
        <v>195</v>
      </c>
      <c r="G630" s="22" t="s">
        <v>92</v>
      </c>
      <c r="H630" s="22" t="str">
        <f t="shared" si="136"/>
        <v>2Story</v>
      </c>
      <c r="I630" s="22">
        <f t="shared" si="135"/>
        <v>75.988545402704759</v>
      </c>
      <c r="J630" s="22" t="str">
        <f t="shared" si="137"/>
        <v>Above Average</v>
      </c>
      <c r="K630" s="22">
        <v>5</v>
      </c>
      <c r="L630" s="22" t="str">
        <f t="shared" si="138"/>
        <v>Low</v>
      </c>
      <c r="M630" s="22">
        <v>1969</v>
      </c>
      <c r="N630" s="22">
        <f t="shared" si="139"/>
        <v>0</v>
      </c>
      <c r="O630" s="22"/>
      <c r="P630" s="22">
        <v>1969</v>
      </c>
      <c r="Q630" s="22">
        <f t="shared" si="140"/>
        <v>0</v>
      </c>
      <c r="R630" s="23">
        <v>1040</v>
      </c>
      <c r="S630" s="23" t="s">
        <v>311</v>
      </c>
      <c r="T630" s="23" t="s">
        <v>370</v>
      </c>
      <c r="U630" s="24">
        <v>1040</v>
      </c>
      <c r="V630" s="24" t="str">
        <f t="shared" si="141"/>
        <v>no</v>
      </c>
      <c r="W630" s="24">
        <v>1040</v>
      </c>
      <c r="X630" s="24" t="str">
        <f t="shared" si="142"/>
        <v>no</v>
      </c>
      <c r="Y630" s="24" t="s">
        <v>412</v>
      </c>
      <c r="Z630" s="24">
        <f t="shared" si="143"/>
        <v>0</v>
      </c>
      <c r="AA630" s="24">
        <v>2080</v>
      </c>
      <c r="AB630" s="24" t="s">
        <v>311</v>
      </c>
      <c r="AC630" s="24" t="s">
        <v>369</v>
      </c>
      <c r="AD630" s="25">
        <v>0</v>
      </c>
      <c r="AE630" s="25">
        <v>1</v>
      </c>
      <c r="AF630" s="25">
        <v>1</v>
      </c>
      <c r="AG630" s="25">
        <v>2</v>
      </c>
      <c r="AH630" s="25">
        <v>4</v>
      </c>
      <c r="AI630" s="25" t="s">
        <v>414</v>
      </c>
      <c r="AJ630" s="57">
        <v>9</v>
      </c>
      <c r="AK630" s="57" t="str">
        <f t="shared" si="144"/>
        <v>More</v>
      </c>
      <c r="AL630" s="57" t="s">
        <v>147</v>
      </c>
      <c r="AM630" s="57" t="str">
        <f t="shared" si="145"/>
        <v>Low</v>
      </c>
      <c r="AN630" s="62">
        <v>2</v>
      </c>
      <c r="AO630" s="62" t="str">
        <f t="shared" si="146"/>
        <v>More</v>
      </c>
      <c r="AP630" s="62">
        <v>504</v>
      </c>
      <c r="AQ630" s="62" t="str">
        <f t="shared" si="147"/>
        <v>no</v>
      </c>
      <c r="AR630" s="62" t="str">
        <f t="shared" si="148"/>
        <v>Above Average</v>
      </c>
      <c r="AS630" s="64">
        <v>2</v>
      </c>
      <c r="AT630" s="68">
        <v>43.269230769230766</v>
      </c>
      <c r="AU630" s="68" t="str">
        <f t="shared" si="149"/>
        <v>Below Average</v>
      </c>
      <c r="AV630" s="66">
        <v>135000</v>
      </c>
      <c r="AW630" s="66">
        <v>3120</v>
      </c>
      <c r="AX630" s="66" t="s">
        <v>311</v>
      </c>
    </row>
    <row r="631" spans="1:50" customFormat="1" x14ac:dyDescent="0.2">
      <c r="A631">
        <v>630</v>
      </c>
      <c r="B631" s="12" t="s">
        <v>114</v>
      </c>
      <c r="C631" s="12" t="s">
        <v>90</v>
      </c>
      <c r="D631" s="12" t="s">
        <v>91</v>
      </c>
      <c r="E631" s="22">
        <v>6</v>
      </c>
      <c r="F631" s="22" t="s">
        <v>195</v>
      </c>
      <c r="G631" s="22" t="s">
        <v>197</v>
      </c>
      <c r="H631" s="22" t="str">
        <f t="shared" si="136"/>
        <v xml:space="preserve"> </v>
      </c>
      <c r="I631" s="22">
        <f t="shared" si="135"/>
        <v>74.693515888638117</v>
      </c>
      <c r="J631" s="22" t="str">
        <f t="shared" si="137"/>
        <v>Above Average</v>
      </c>
      <c r="K631" s="22">
        <v>5</v>
      </c>
      <c r="L631" s="22" t="str">
        <f t="shared" si="138"/>
        <v>Low</v>
      </c>
      <c r="M631" s="22">
        <v>1964</v>
      </c>
      <c r="N631" s="22">
        <f t="shared" si="139"/>
        <v>0</v>
      </c>
      <c r="O631" s="22"/>
      <c r="P631" s="22">
        <v>1964</v>
      </c>
      <c r="Q631" s="22">
        <f t="shared" si="140"/>
        <v>0</v>
      </c>
      <c r="R631" s="23">
        <v>1248</v>
      </c>
      <c r="S631" s="23" t="s">
        <v>311</v>
      </c>
      <c r="T631" s="23" t="s">
        <v>369</v>
      </c>
      <c r="U631" s="24">
        <v>1350</v>
      </c>
      <c r="V631" s="24" t="str">
        <f t="shared" si="141"/>
        <v>no</v>
      </c>
      <c r="W631" s="24">
        <v>0</v>
      </c>
      <c r="X631" s="24" t="str">
        <f t="shared" si="142"/>
        <v>no</v>
      </c>
      <c r="Y631" s="24" t="s">
        <v>413</v>
      </c>
      <c r="Z631" s="24">
        <f t="shared" si="143"/>
        <v>1</v>
      </c>
      <c r="AA631" s="24">
        <v>1350</v>
      </c>
      <c r="AB631" s="24" t="s">
        <v>311</v>
      </c>
      <c r="AC631" s="24" t="s">
        <v>370</v>
      </c>
      <c r="AD631" s="25">
        <v>1</v>
      </c>
      <c r="AE631" s="25">
        <v>0</v>
      </c>
      <c r="AF631" s="25">
        <v>1</v>
      </c>
      <c r="AG631" s="25">
        <v>1</v>
      </c>
      <c r="AH631" s="25">
        <v>3</v>
      </c>
      <c r="AI631" s="25" t="s">
        <v>414</v>
      </c>
      <c r="AJ631" s="57">
        <v>6</v>
      </c>
      <c r="AK631" s="57" t="str">
        <f t="shared" si="144"/>
        <v>More</v>
      </c>
      <c r="AL631" s="57" t="s">
        <v>98</v>
      </c>
      <c r="AM631" s="57" t="str">
        <f t="shared" si="145"/>
        <v>Low</v>
      </c>
      <c r="AN631" s="62">
        <v>2</v>
      </c>
      <c r="AO631" s="62" t="str">
        <f t="shared" si="146"/>
        <v>More</v>
      </c>
      <c r="AP631" s="62">
        <v>520</v>
      </c>
      <c r="AQ631" s="62" t="str">
        <f t="shared" si="147"/>
        <v>no</v>
      </c>
      <c r="AR631" s="62" t="str">
        <f t="shared" si="148"/>
        <v>Above Average</v>
      </c>
      <c r="AS631" s="64">
        <v>0</v>
      </c>
      <c r="AT631" s="68">
        <v>64.857582755966135</v>
      </c>
      <c r="AU631" s="68" t="str">
        <f t="shared" si="149"/>
        <v>Below Average</v>
      </c>
      <c r="AV631" s="66">
        <v>168500</v>
      </c>
      <c r="AW631" s="66">
        <v>2598</v>
      </c>
      <c r="AX631" s="66" t="s">
        <v>311</v>
      </c>
    </row>
    <row r="632" spans="1:50" customFormat="1" x14ac:dyDescent="0.2">
      <c r="A632">
        <v>631</v>
      </c>
      <c r="B632" s="12" t="s">
        <v>144</v>
      </c>
      <c r="C632" s="12" t="s">
        <v>90</v>
      </c>
      <c r="D632" s="12" t="s">
        <v>91</v>
      </c>
      <c r="E632" s="22">
        <v>5</v>
      </c>
      <c r="F632" s="22" t="s">
        <v>195</v>
      </c>
      <c r="G632" s="22" t="s">
        <v>92</v>
      </c>
      <c r="H632" s="22" t="str">
        <f t="shared" si="136"/>
        <v>2Story</v>
      </c>
      <c r="I632" s="22">
        <f t="shared" si="135"/>
        <v>75.988545402704759</v>
      </c>
      <c r="J632" s="22" t="str">
        <f t="shared" si="137"/>
        <v>Above Average</v>
      </c>
      <c r="K632" s="22">
        <v>6</v>
      </c>
      <c r="L632" s="22" t="str">
        <f t="shared" si="138"/>
        <v>High</v>
      </c>
      <c r="M632" s="22">
        <v>1880</v>
      </c>
      <c r="N632" s="22">
        <f t="shared" si="139"/>
        <v>1</v>
      </c>
      <c r="O632" s="22"/>
      <c r="P632" s="22">
        <v>1991</v>
      </c>
      <c r="Q632" s="22">
        <f t="shared" si="140"/>
        <v>0</v>
      </c>
      <c r="R632" s="23">
        <v>636</v>
      </c>
      <c r="S632" s="23" t="s">
        <v>311</v>
      </c>
      <c r="T632" s="23" t="s">
        <v>370</v>
      </c>
      <c r="U632" s="24">
        <v>1089</v>
      </c>
      <c r="V632" s="24" t="str">
        <f t="shared" si="141"/>
        <v>no</v>
      </c>
      <c r="W632" s="24">
        <v>661</v>
      </c>
      <c r="X632" s="24" t="str">
        <f t="shared" si="142"/>
        <v>no</v>
      </c>
      <c r="Y632" s="24" t="s">
        <v>412</v>
      </c>
      <c r="Z632" s="24">
        <f t="shared" si="143"/>
        <v>0</v>
      </c>
      <c r="AA632" s="24">
        <v>1750</v>
      </c>
      <c r="AB632" s="24" t="s">
        <v>311</v>
      </c>
      <c r="AC632" s="24" t="s">
        <v>369</v>
      </c>
      <c r="AD632" s="25">
        <v>0</v>
      </c>
      <c r="AE632" s="25">
        <v>0</v>
      </c>
      <c r="AF632" s="25">
        <v>1</v>
      </c>
      <c r="AG632" s="25">
        <v>0</v>
      </c>
      <c r="AH632" s="25">
        <v>1</v>
      </c>
      <c r="AI632" s="25" t="s">
        <v>415</v>
      </c>
      <c r="AJ632" s="57">
        <v>8</v>
      </c>
      <c r="AK632" s="57" t="str">
        <f t="shared" si="144"/>
        <v>More</v>
      </c>
      <c r="AL632" s="57" t="s">
        <v>104</v>
      </c>
      <c r="AM632" s="57" t="str">
        <f t="shared" si="145"/>
        <v>High</v>
      </c>
      <c r="AN632" s="62">
        <v>1</v>
      </c>
      <c r="AO632" s="62" t="str">
        <f t="shared" si="146"/>
        <v>Less</v>
      </c>
      <c r="AP632" s="62">
        <v>240</v>
      </c>
      <c r="AQ632" s="62" t="str">
        <f t="shared" si="147"/>
        <v>no</v>
      </c>
      <c r="AR632" s="62" t="str">
        <f t="shared" si="148"/>
        <v>Below Average</v>
      </c>
      <c r="AS632" s="64">
        <v>0</v>
      </c>
      <c r="AT632" s="68">
        <v>51.969823973176865</v>
      </c>
      <c r="AU632" s="68" t="str">
        <f t="shared" si="149"/>
        <v>Below Average</v>
      </c>
      <c r="AV632" s="66">
        <v>124000</v>
      </c>
      <c r="AW632" s="66">
        <v>2386</v>
      </c>
      <c r="AX632" s="66" t="s">
        <v>311</v>
      </c>
    </row>
    <row r="633" spans="1:50" customFormat="1" x14ac:dyDescent="0.2">
      <c r="A633">
        <v>632</v>
      </c>
      <c r="B633" s="12" t="s">
        <v>90</v>
      </c>
      <c r="C633" s="12" t="s">
        <v>90</v>
      </c>
      <c r="D633" s="12" t="s">
        <v>198</v>
      </c>
      <c r="E633" s="22">
        <v>8</v>
      </c>
      <c r="F633" s="22" t="s">
        <v>411</v>
      </c>
      <c r="G633" s="22" t="s">
        <v>115</v>
      </c>
      <c r="H633" s="22" t="str">
        <f t="shared" si="136"/>
        <v>1Story</v>
      </c>
      <c r="I633" s="22">
        <f t="shared" si="135"/>
        <v>69.182127006168557</v>
      </c>
      <c r="J633" s="22" t="str">
        <f t="shared" si="137"/>
        <v>Below Average</v>
      </c>
      <c r="K633" s="22">
        <v>5</v>
      </c>
      <c r="L633" s="22" t="str">
        <f t="shared" si="138"/>
        <v>Low</v>
      </c>
      <c r="M633" s="22">
        <v>2006</v>
      </c>
      <c r="N633" s="22">
        <f t="shared" si="139"/>
        <v>0</v>
      </c>
      <c r="O633" s="22"/>
      <c r="P633" s="22">
        <v>2006</v>
      </c>
      <c r="Q633" s="22">
        <f t="shared" si="140"/>
        <v>0</v>
      </c>
      <c r="R633" s="23">
        <v>1554</v>
      </c>
      <c r="S633" s="23" t="s">
        <v>311</v>
      </c>
      <c r="T633" s="23" t="s">
        <v>369</v>
      </c>
      <c r="U633" s="24">
        <v>1554</v>
      </c>
      <c r="V633" s="24" t="str">
        <f t="shared" si="141"/>
        <v>no</v>
      </c>
      <c r="W633" s="24">
        <v>0</v>
      </c>
      <c r="X633" s="24" t="str">
        <f t="shared" si="142"/>
        <v>no</v>
      </c>
      <c r="Y633" s="24" t="s">
        <v>413</v>
      </c>
      <c r="Z633" s="24">
        <f t="shared" si="143"/>
        <v>0</v>
      </c>
      <c r="AA633" s="24">
        <v>1554</v>
      </c>
      <c r="AB633" s="24" t="s">
        <v>311</v>
      </c>
      <c r="AC633" s="24" t="s">
        <v>369</v>
      </c>
      <c r="AD633" s="25">
        <v>0</v>
      </c>
      <c r="AE633" s="25">
        <v>0</v>
      </c>
      <c r="AF633" s="25">
        <v>2</v>
      </c>
      <c r="AG633" s="25">
        <v>0</v>
      </c>
      <c r="AH633" s="25">
        <v>2</v>
      </c>
      <c r="AI633" s="25" t="s">
        <v>415</v>
      </c>
      <c r="AJ633" s="57">
        <v>6</v>
      </c>
      <c r="AK633" s="57" t="str">
        <f t="shared" si="144"/>
        <v>More</v>
      </c>
      <c r="AL633" s="57" t="s">
        <v>97</v>
      </c>
      <c r="AM633" s="57" t="str">
        <f t="shared" si="145"/>
        <v>High</v>
      </c>
      <c r="AN633" s="62">
        <v>2</v>
      </c>
      <c r="AO633" s="62" t="str">
        <f t="shared" si="146"/>
        <v>More</v>
      </c>
      <c r="AP633" s="62">
        <v>627</v>
      </c>
      <c r="AQ633" s="62" t="str">
        <f t="shared" si="147"/>
        <v>no</v>
      </c>
      <c r="AR633" s="62" t="str">
        <f t="shared" si="148"/>
        <v>Above Average</v>
      </c>
      <c r="AS633" s="64">
        <v>1</v>
      </c>
      <c r="AT633" s="68">
        <v>67.4066924066924</v>
      </c>
      <c r="AU633" s="68" t="str">
        <f t="shared" si="149"/>
        <v>Below Average</v>
      </c>
      <c r="AV633" s="66">
        <v>209500</v>
      </c>
      <c r="AW633" s="66">
        <v>3108</v>
      </c>
      <c r="AX633" s="66" t="s">
        <v>311</v>
      </c>
    </row>
    <row r="634" spans="1:50" customFormat="1" x14ac:dyDescent="0.2">
      <c r="A634">
        <v>633</v>
      </c>
      <c r="B634" s="12" t="s">
        <v>90</v>
      </c>
      <c r="C634" s="12" t="s">
        <v>90</v>
      </c>
      <c r="D634" s="12" t="s">
        <v>91</v>
      </c>
      <c r="E634" s="22">
        <v>7</v>
      </c>
      <c r="F634" s="22" t="s">
        <v>411</v>
      </c>
      <c r="G634" s="22" t="s">
        <v>115</v>
      </c>
      <c r="H634" s="22" t="str">
        <f t="shared" si="136"/>
        <v>1Story</v>
      </c>
      <c r="I634" s="22">
        <f t="shared" si="135"/>
        <v>69.182127006168557</v>
      </c>
      <c r="J634" s="22" t="str">
        <f t="shared" si="137"/>
        <v>Below Average</v>
      </c>
      <c r="K634" s="22">
        <v>5</v>
      </c>
      <c r="L634" s="22" t="str">
        <f t="shared" si="138"/>
        <v>Low</v>
      </c>
      <c r="M634" s="22">
        <v>1977</v>
      </c>
      <c r="N634" s="22">
        <f t="shared" si="139"/>
        <v>0</v>
      </c>
      <c r="O634" s="22"/>
      <c r="P634" s="22">
        <v>1977</v>
      </c>
      <c r="Q634" s="22">
        <f t="shared" si="140"/>
        <v>0</v>
      </c>
      <c r="R634" s="23">
        <v>1386</v>
      </c>
      <c r="S634" s="23" t="s">
        <v>311</v>
      </c>
      <c r="T634" s="23" t="s">
        <v>369</v>
      </c>
      <c r="U634" s="24">
        <v>1411</v>
      </c>
      <c r="V634" s="24" t="str">
        <f t="shared" si="141"/>
        <v>no</v>
      </c>
      <c r="W634" s="24">
        <v>0</v>
      </c>
      <c r="X634" s="24" t="str">
        <f t="shared" si="142"/>
        <v>no</v>
      </c>
      <c r="Y634" s="24" t="s">
        <v>413</v>
      </c>
      <c r="Z634" s="24">
        <f t="shared" si="143"/>
        <v>0</v>
      </c>
      <c r="AA634" s="24">
        <v>1411</v>
      </c>
      <c r="AB634" s="24" t="s">
        <v>311</v>
      </c>
      <c r="AC634" s="24" t="s">
        <v>370</v>
      </c>
      <c r="AD634" s="25">
        <v>0</v>
      </c>
      <c r="AE634" s="25">
        <v>0</v>
      </c>
      <c r="AF634" s="25">
        <v>2</v>
      </c>
      <c r="AG634" s="25">
        <v>0</v>
      </c>
      <c r="AH634" s="25">
        <v>2</v>
      </c>
      <c r="AI634" s="25" t="s">
        <v>415</v>
      </c>
      <c r="AJ634" s="57">
        <v>6</v>
      </c>
      <c r="AK634" s="57" t="str">
        <f t="shared" si="144"/>
        <v>More</v>
      </c>
      <c r="AL634" s="57" t="s">
        <v>98</v>
      </c>
      <c r="AM634" s="57" t="str">
        <f t="shared" si="145"/>
        <v>Low</v>
      </c>
      <c r="AN634" s="62">
        <v>2</v>
      </c>
      <c r="AO634" s="62" t="str">
        <f t="shared" si="146"/>
        <v>More</v>
      </c>
      <c r="AP634" s="62">
        <v>544</v>
      </c>
      <c r="AQ634" s="62" t="str">
        <f t="shared" si="147"/>
        <v>no</v>
      </c>
      <c r="AR634" s="62" t="str">
        <f t="shared" si="148"/>
        <v>Above Average</v>
      </c>
      <c r="AS634" s="64">
        <v>1</v>
      </c>
      <c r="AT634" s="68">
        <v>29.495888451912762</v>
      </c>
      <c r="AU634" s="68" t="str">
        <f t="shared" si="149"/>
        <v>Below Average</v>
      </c>
      <c r="AV634" s="66">
        <v>82500</v>
      </c>
      <c r="AW634" s="66">
        <v>2797</v>
      </c>
      <c r="AX634" s="66" t="s">
        <v>311</v>
      </c>
    </row>
    <row r="635" spans="1:50" customFormat="1" x14ac:dyDescent="0.2">
      <c r="A635">
        <v>634</v>
      </c>
      <c r="B635" s="12" t="s">
        <v>90</v>
      </c>
      <c r="C635" s="12" t="s">
        <v>90</v>
      </c>
      <c r="D635" s="12" t="s">
        <v>91</v>
      </c>
      <c r="E635" s="22">
        <v>5</v>
      </c>
      <c r="F635" s="22" t="s">
        <v>195</v>
      </c>
      <c r="G635" s="22" t="s">
        <v>115</v>
      </c>
      <c r="H635" s="22" t="str">
        <f t="shared" si="136"/>
        <v>1Story</v>
      </c>
      <c r="I635" s="22">
        <f t="shared" si="135"/>
        <v>69.182127006168557</v>
      </c>
      <c r="J635" s="22" t="str">
        <f t="shared" si="137"/>
        <v>Below Average</v>
      </c>
      <c r="K635" s="22">
        <v>7</v>
      </c>
      <c r="L635" s="22" t="str">
        <f t="shared" si="138"/>
        <v>High</v>
      </c>
      <c r="M635" s="22">
        <v>1954</v>
      </c>
      <c r="N635" s="22">
        <f t="shared" si="139"/>
        <v>1</v>
      </c>
      <c r="O635" s="22"/>
      <c r="P635" s="22">
        <v>2005</v>
      </c>
      <c r="Q635" s="22">
        <f t="shared" si="140"/>
        <v>0</v>
      </c>
      <c r="R635" s="23">
        <v>1056</v>
      </c>
      <c r="S635" s="23" t="s">
        <v>311</v>
      </c>
      <c r="T635" s="23" t="s">
        <v>370</v>
      </c>
      <c r="U635" s="24">
        <v>1056</v>
      </c>
      <c r="V635" s="24" t="str">
        <f t="shared" si="141"/>
        <v>no</v>
      </c>
      <c r="W635" s="24">
        <v>0</v>
      </c>
      <c r="X635" s="24" t="str">
        <f t="shared" si="142"/>
        <v>no</v>
      </c>
      <c r="Y635" s="24" t="s">
        <v>413</v>
      </c>
      <c r="Z635" s="24">
        <f t="shared" si="143"/>
        <v>1</v>
      </c>
      <c r="AA635" s="24">
        <v>1056</v>
      </c>
      <c r="AB635" s="24" t="s">
        <v>311</v>
      </c>
      <c r="AC635" s="24" t="s">
        <v>370</v>
      </c>
      <c r="AD635" s="25">
        <v>0</v>
      </c>
      <c r="AE635" s="25">
        <v>1</v>
      </c>
      <c r="AF635" s="25">
        <v>1</v>
      </c>
      <c r="AG635" s="25">
        <v>0</v>
      </c>
      <c r="AH635" s="25">
        <v>2</v>
      </c>
      <c r="AI635" s="25" t="s">
        <v>415</v>
      </c>
      <c r="AJ635" s="57">
        <v>6</v>
      </c>
      <c r="AK635" s="57" t="str">
        <f t="shared" si="144"/>
        <v>More</v>
      </c>
      <c r="AL635" s="57" t="s">
        <v>98</v>
      </c>
      <c r="AM635" s="57" t="str">
        <f t="shared" si="145"/>
        <v>Low</v>
      </c>
      <c r="AN635" s="62">
        <v>1</v>
      </c>
      <c r="AO635" s="62" t="str">
        <f t="shared" si="146"/>
        <v>Less</v>
      </c>
      <c r="AP635" s="62">
        <v>260</v>
      </c>
      <c r="AQ635" s="62" t="str">
        <f t="shared" si="147"/>
        <v>no</v>
      </c>
      <c r="AR635" s="62" t="str">
        <f t="shared" si="148"/>
        <v>Below Average</v>
      </c>
      <c r="AS635" s="64">
        <v>0</v>
      </c>
      <c r="AT635" s="68">
        <v>66.003787878787875</v>
      </c>
      <c r="AU635" s="68" t="str">
        <f t="shared" si="149"/>
        <v>Below Average</v>
      </c>
      <c r="AV635" s="66">
        <v>139400</v>
      </c>
      <c r="AW635" s="66">
        <v>2112</v>
      </c>
      <c r="AX635" s="66" t="s">
        <v>311</v>
      </c>
    </row>
    <row r="636" spans="1:50" customFormat="1" x14ac:dyDescent="0.2">
      <c r="A636">
        <v>635</v>
      </c>
      <c r="B636" s="12" t="s">
        <v>90</v>
      </c>
      <c r="C636" s="12" t="s">
        <v>90</v>
      </c>
      <c r="D636" s="12" t="s">
        <v>167</v>
      </c>
      <c r="E636" s="22">
        <v>6</v>
      </c>
      <c r="F636" s="22" t="s">
        <v>195</v>
      </c>
      <c r="G636" s="22" t="s">
        <v>191</v>
      </c>
      <c r="H636" s="22" t="str">
        <f t="shared" si="136"/>
        <v xml:space="preserve"> </v>
      </c>
      <c r="I636" s="22">
        <f t="shared" si="135"/>
        <v>77.818957638420983</v>
      </c>
      <c r="J636" s="22" t="str">
        <f t="shared" si="137"/>
        <v>Above Average</v>
      </c>
      <c r="K636" s="22">
        <v>5</v>
      </c>
      <c r="L636" s="22" t="str">
        <f t="shared" si="138"/>
        <v>Low</v>
      </c>
      <c r="M636" s="22">
        <v>1980</v>
      </c>
      <c r="N636" s="22">
        <f t="shared" si="139"/>
        <v>0</v>
      </c>
      <c r="O636" s="22"/>
      <c r="P636" s="22">
        <v>1980</v>
      </c>
      <c r="Q636" s="22">
        <f t="shared" si="140"/>
        <v>0</v>
      </c>
      <c r="R636" s="23">
        <v>1056</v>
      </c>
      <c r="S636" s="23" t="s">
        <v>311</v>
      </c>
      <c r="T636" s="23" t="s">
        <v>370</v>
      </c>
      <c r="U636" s="24">
        <v>1056</v>
      </c>
      <c r="V636" s="24" t="str">
        <f t="shared" si="141"/>
        <v>no</v>
      </c>
      <c r="W636" s="24">
        <v>0</v>
      </c>
      <c r="X636" s="24" t="str">
        <f t="shared" si="142"/>
        <v>no</v>
      </c>
      <c r="Y636" s="24" t="s">
        <v>413</v>
      </c>
      <c r="Z636" s="24">
        <f t="shared" si="143"/>
        <v>1</v>
      </c>
      <c r="AA636" s="24">
        <v>1056</v>
      </c>
      <c r="AB636" s="24" t="s">
        <v>311</v>
      </c>
      <c r="AC636" s="24" t="s">
        <v>370</v>
      </c>
      <c r="AD636" s="25">
        <v>2</v>
      </c>
      <c r="AE636" s="25">
        <v>0</v>
      </c>
      <c r="AF636" s="25">
        <v>0</v>
      </c>
      <c r="AG636" s="25">
        <v>0</v>
      </c>
      <c r="AH636" s="25">
        <v>2</v>
      </c>
      <c r="AI636" s="25" t="s">
        <v>415</v>
      </c>
      <c r="AJ636" s="57">
        <v>4</v>
      </c>
      <c r="AK636" s="57" t="str">
        <f t="shared" si="144"/>
        <v>Less</v>
      </c>
      <c r="AL636" s="57" t="s">
        <v>98</v>
      </c>
      <c r="AM636" s="57" t="str">
        <f t="shared" si="145"/>
        <v>Low</v>
      </c>
      <c r="AN636" s="62">
        <v>2</v>
      </c>
      <c r="AO636" s="62" t="str">
        <f t="shared" si="146"/>
        <v>More</v>
      </c>
      <c r="AP636" s="62">
        <v>576</v>
      </c>
      <c r="AQ636" s="62" t="str">
        <f t="shared" si="147"/>
        <v>no</v>
      </c>
      <c r="AR636" s="62" t="str">
        <f t="shared" si="148"/>
        <v>Above Average</v>
      </c>
      <c r="AS636" s="64">
        <v>0</v>
      </c>
      <c r="AT636" s="68">
        <v>68.181818181818187</v>
      </c>
      <c r="AU636" s="68" t="str">
        <f t="shared" si="149"/>
        <v>Below Average</v>
      </c>
      <c r="AV636" s="66">
        <v>144000</v>
      </c>
      <c r="AW636" s="66">
        <v>2112</v>
      </c>
      <c r="AX636" s="66" t="s">
        <v>311</v>
      </c>
    </row>
    <row r="637" spans="1:50" customFormat="1" x14ac:dyDescent="0.2">
      <c r="A637">
        <v>636</v>
      </c>
      <c r="B637" s="12" t="s">
        <v>114</v>
      </c>
      <c r="C637" s="12" t="s">
        <v>90</v>
      </c>
      <c r="D637" s="12" t="s">
        <v>149</v>
      </c>
      <c r="E637" s="22">
        <v>6</v>
      </c>
      <c r="F637" s="22" t="s">
        <v>195</v>
      </c>
      <c r="G637" s="22" t="s">
        <v>225</v>
      </c>
      <c r="H637" s="22" t="str">
        <f t="shared" si="136"/>
        <v>2Story</v>
      </c>
      <c r="I637" s="22">
        <f t="shared" si="135"/>
        <v>58.150706243707859</v>
      </c>
      <c r="J637" s="22" t="str">
        <f t="shared" si="137"/>
        <v>Below Average</v>
      </c>
      <c r="K637" s="22">
        <v>7</v>
      </c>
      <c r="L637" s="22" t="str">
        <f t="shared" si="138"/>
        <v>High</v>
      </c>
      <c r="M637" s="22">
        <v>1914</v>
      </c>
      <c r="N637" s="22">
        <f t="shared" si="139"/>
        <v>1</v>
      </c>
      <c r="O637" s="22"/>
      <c r="P637" s="22">
        <v>1995</v>
      </c>
      <c r="Q637" s="22">
        <f t="shared" si="140"/>
        <v>0</v>
      </c>
      <c r="R637" s="23">
        <v>1440</v>
      </c>
      <c r="S637" s="23" t="s">
        <v>311</v>
      </c>
      <c r="T637" s="23" t="s">
        <v>369</v>
      </c>
      <c r="U637" s="24">
        <v>1440</v>
      </c>
      <c r="V637" s="24" t="str">
        <f t="shared" si="141"/>
        <v>no</v>
      </c>
      <c r="W637" s="24">
        <v>1440</v>
      </c>
      <c r="X637" s="24" t="str">
        <f t="shared" si="142"/>
        <v>no</v>
      </c>
      <c r="Y637" s="24" t="s">
        <v>412</v>
      </c>
      <c r="Z637" s="24">
        <f t="shared" si="143"/>
        <v>1</v>
      </c>
      <c r="AA637" s="24">
        <v>3395</v>
      </c>
      <c r="AB637" s="24" t="s">
        <v>313</v>
      </c>
      <c r="AC637" s="24" t="s">
        <v>369</v>
      </c>
      <c r="AD637" s="25">
        <v>0</v>
      </c>
      <c r="AE637" s="25">
        <v>0</v>
      </c>
      <c r="AF637" s="25">
        <v>2</v>
      </c>
      <c r="AG637" s="25">
        <v>0</v>
      </c>
      <c r="AH637" s="25">
        <v>2</v>
      </c>
      <c r="AI637" s="25" t="s">
        <v>415</v>
      </c>
      <c r="AJ637" s="57">
        <v>14</v>
      </c>
      <c r="AK637" s="57" t="str">
        <f t="shared" si="144"/>
        <v>More</v>
      </c>
      <c r="AL637" s="57" t="s">
        <v>147</v>
      </c>
      <c r="AM637" s="57" t="str">
        <f t="shared" si="145"/>
        <v>Low</v>
      </c>
      <c r="AN637" s="62">
        <v>0</v>
      </c>
      <c r="AO637" s="62" t="str">
        <f t="shared" si="146"/>
        <v>Less</v>
      </c>
      <c r="AP637" s="62">
        <v>0</v>
      </c>
      <c r="AQ637" s="62" t="str">
        <f t="shared" si="147"/>
        <v>no</v>
      </c>
      <c r="AR637" s="62" t="str">
        <f t="shared" si="148"/>
        <v>Below Average</v>
      </c>
      <c r="AS637" s="64">
        <v>0</v>
      </c>
      <c r="AT637" s="68">
        <v>41.365046535677351</v>
      </c>
      <c r="AU637" s="68" t="str">
        <f t="shared" si="149"/>
        <v>Below Average</v>
      </c>
      <c r="AV637" s="66">
        <v>200000</v>
      </c>
      <c r="AW637" s="66">
        <v>4835</v>
      </c>
      <c r="AX637" s="66" t="s">
        <v>313</v>
      </c>
    </row>
    <row r="638" spans="1:50" customFormat="1" x14ac:dyDescent="0.2">
      <c r="A638">
        <v>637</v>
      </c>
      <c r="B638" s="12" t="s">
        <v>90</v>
      </c>
      <c r="C638" s="12" t="s">
        <v>90</v>
      </c>
      <c r="D638" s="12" t="s">
        <v>91</v>
      </c>
      <c r="E638" s="22">
        <v>2</v>
      </c>
      <c r="F638" s="22" t="s">
        <v>195</v>
      </c>
      <c r="G638" s="22" t="s">
        <v>115</v>
      </c>
      <c r="H638" s="22" t="str">
        <f t="shared" si="136"/>
        <v>1Story</v>
      </c>
      <c r="I638" s="22">
        <f t="shared" si="135"/>
        <v>69.182127006168557</v>
      </c>
      <c r="J638" s="22" t="str">
        <f t="shared" si="137"/>
        <v>Below Average</v>
      </c>
      <c r="K638" s="22">
        <v>3</v>
      </c>
      <c r="L638" s="22" t="str">
        <f t="shared" si="138"/>
        <v>Low</v>
      </c>
      <c r="M638" s="22">
        <v>1936</v>
      </c>
      <c r="N638" s="22">
        <f t="shared" si="139"/>
        <v>1</v>
      </c>
      <c r="O638" s="22"/>
      <c r="P638" s="22">
        <v>1950</v>
      </c>
      <c r="Q638" s="22">
        <f t="shared" si="140"/>
        <v>1</v>
      </c>
      <c r="R638" s="23">
        <v>264</v>
      </c>
      <c r="S638" s="23" t="s">
        <v>311</v>
      </c>
      <c r="T638" s="23" t="s">
        <v>370</v>
      </c>
      <c r="U638" s="24">
        <v>800</v>
      </c>
      <c r="V638" s="24" t="str">
        <f t="shared" si="141"/>
        <v>no</v>
      </c>
      <c r="W638" s="24">
        <v>0</v>
      </c>
      <c r="X638" s="24" t="str">
        <f t="shared" si="142"/>
        <v>no</v>
      </c>
      <c r="Y638" s="24" t="s">
        <v>413</v>
      </c>
      <c r="Z638" s="24">
        <f t="shared" si="143"/>
        <v>0</v>
      </c>
      <c r="AA638" s="24">
        <v>800</v>
      </c>
      <c r="AB638" s="24" t="s">
        <v>311</v>
      </c>
      <c r="AC638" s="24" t="s">
        <v>370</v>
      </c>
      <c r="AD638" s="25">
        <v>0</v>
      </c>
      <c r="AE638" s="25">
        <v>0</v>
      </c>
      <c r="AF638" s="25">
        <v>1</v>
      </c>
      <c r="AG638" s="25">
        <v>0</v>
      </c>
      <c r="AH638" s="25">
        <v>1</v>
      </c>
      <c r="AI638" s="25" t="s">
        <v>415</v>
      </c>
      <c r="AJ638" s="57">
        <v>4</v>
      </c>
      <c r="AK638" s="57" t="str">
        <f t="shared" si="144"/>
        <v>Less</v>
      </c>
      <c r="AL638" s="57" t="s">
        <v>147</v>
      </c>
      <c r="AM638" s="57" t="str">
        <f t="shared" si="145"/>
        <v>Low</v>
      </c>
      <c r="AN638" s="62">
        <v>0</v>
      </c>
      <c r="AO638" s="62" t="str">
        <f t="shared" si="146"/>
        <v>Less</v>
      </c>
      <c r="AP638" s="62">
        <v>0</v>
      </c>
      <c r="AQ638" s="62" t="str">
        <f t="shared" si="147"/>
        <v>no</v>
      </c>
      <c r="AR638" s="62" t="str">
        <f t="shared" si="148"/>
        <v>Below Average</v>
      </c>
      <c r="AS638" s="64">
        <v>1</v>
      </c>
      <c r="AT638" s="68">
        <v>56.390977443609025</v>
      </c>
      <c r="AU638" s="68" t="str">
        <f t="shared" si="149"/>
        <v>Below Average</v>
      </c>
      <c r="AV638" s="66">
        <v>60000</v>
      </c>
      <c r="AW638" s="66">
        <v>1064</v>
      </c>
      <c r="AX638" s="66" t="s">
        <v>311</v>
      </c>
    </row>
    <row r="639" spans="1:50" customFormat="1" x14ac:dyDescent="0.2">
      <c r="A639">
        <v>638</v>
      </c>
      <c r="B639" s="12" t="s">
        <v>90</v>
      </c>
      <c r="C639" s="12" t="s">
        <v>90</v>
      </c>
      <c r="D639" s="12" t="s">
        <v>149</v>
      </c>
      <c r="E639" s="22">
        <v>5</v>
      </c>
      <c r="F639" s="22" t="s">
        <v>195</v>
      </c>
      <c r="G639" s="22" t="s">
        <v>132</v>
      </c>
      <c r="H639" s="22" t="str">
        <f t="shared" si="136"/>
        <v>1Story</v>
      </c>
      <c r="I639" s="22">
        <f t="shared" si="135"/>
        <v>59.315963337771507</v>
      </c>
      <c r="J639" s="22" t="str">
        <f t="shared" si="137"/>
        <v>Below Average</v>
      </c>
      <c r="K639" s="22">
        <v>4</v>
      </c>
      <c r="L639" s="22" t="str">
        <f t="shared" si="138"/>
        <v>Low</v>
      </c>
      <c r="M639" s="22">
        <v>1954</v>
      </c>
      <c r="N639" s="22">
        <f t="shared" si="139"/>
        <v>1</v>
      </c>
      <c r="O639" s="22"/>
      <c r="P639" s="22">
        <v>1954</v>
      </c>
      <c r="Q639" s="22">
        <f t="shared" si="140"/>
        <v>1</v>
      </c>
      <c r="R639" s="23">
        <v>811</v>
      </c>
      <c r="S639" s="23" t="s">
        <v>311</v>
      </c>
      <c r="T639" s="23" t="s">
        <v>370</v>
      </c>
      <c r="U639" s="24">
        <v>811</v>
      </c>
      <c r="V639" s="24" t="str">
        <f t="shared" si="141"/>
        <v>no</v>
      </c>
      <c r="W639" s="24">
        <v>576</v>
      </c>
      <c r="X639" s="24" t="str">
        <f t="shared" si="142"/>
        <v>no</v>
      </c>
      <c r="Y639" s="24" t="s">
        <v>412</v>
      </c>
      <c r="Z639" s="24">
        <f t="shared" si="143"/>
        <v>0</v>
      </c>
      <c r="AA639" s="24">
        <v>1387</v>
      </c>
      <c r="AB639" s="24" t="s">
        <v>311</v>
      </c>
      <c r="AC639" s="24" t="s">
        <v>370</v>
      </c>
      <c r="AD639" s="25">
        <v>0</v>
      </c>
      <c r="AE639" s="25">
        <v>0</v>
      </c>
      <c r="AF639" s="25">
        <v>2</v>
      </c>
      <c r="AG639" s="25">
        <v>0</v>
      </c>
      <c r="AH639" s="25">
        <v>2</v>
      </c>
      <c r="AI639" s="25" t="s">
        <v>415</v>
      </c>
      <c r="AJ639" s="57">
        <v>7</v>
      </c>
      <c r="AK639" s="57" t="str">
        <f t="shared" si="144"/>
        <v>More</v>
      </c>
      <c r="AL639" s="57" t="s">
        <v>97</v>
      </c>
      <c r="AM639" s="57" t="str">
        <f t="shared" si="145"/>
        <v>High</v>
      </c>
      <c r="AN639" s="62">
        <v>1</v>
      </c>
      <c r="AO639" s="62" t="str">
        <f t="shared" si="146"/>
        <v>Less</v>
      </c>
      <c r="AP639" s="62">
        <v>256</v>
      </c>
      <c r="AQ639" s="62" t="str">
        <f t="shared" si="147"/>
        <v>no</v>
      </c>
      <c r="AR639" s="62" t="str">
        <f t="shared" si="148"/>
        <v>Below Average</v>
      </c>
      <c r="AS639" s="64">
        <v>0</v>
      </c>
      <c r="AT639" s="68">
        <v>42.311191992720659</v>
      </c>
      <c r="AU639" s="68" t="str">
        <f t="shared" si="149"/>
        <v>Below Average</v>
      </c>
      <c r="AV639" s="66">
        <v>93000</v>
      </c>
      <c r="AW639" s="66">
        <v>2198</v>
      </c>
      <c r="AX639" s="66" t="s">
        <v>311</v>
      </c>
    </row>
    <row r="640" spans="1:50" customFormat="1" x14ac:dyDescent="0.2">
      <c r="A640">
        <v>639</v>
      </c>
      <c r="B640" s="12" t="s">
        <v>114</v>
      </c>
      <c r="C640" s="12" t="s">
        <v>90</v>
      </c>
      <c r="D640" s="12" t="s">
        <v>91</v>
      </c>
      <c r="E640" s="22">
        <v>5</v>
      </c>
      <c r="F640" s="22" t="s">
        <v>195</v>
      </c>
      <c r="G640" s="22" t="s">
        <v>115</v>
      </c>
      <c r="H640" s="22" t="str">
        <f t="shared" si="136"/>
        <v>1Story</v>
      </c>
      <c r="I640" s="22">
        <f t="shared" si="135"/>
        <v>69.182127006168557</v>
      </c>
      <c r="J640" s="22" t="str">
        <f t="shared" si="137"/>
        <v>Below Average</v>
      </c>
      <c r="K640" s="22">
        <v>7</v>
      </c>
      <c r="L640" s="22" t="str">
        <f t="shared" si="138"/>
        <v>High</v>
      </c>
      <c r="M640" s="22">
        <v>1910</v>
      </c>
      <c r="N640" s="22">
        <f t="shared" si="139"/>
        <v>1</v>
      </c>
      <c r="O640" s="22"/>
      <c r="P640" s="22">
        <v>1950</v>
      </c>
      <c r="Q640" s="22">
        <f t="shared" si="140"/>
        <v>1</v>
      </c>
      <c r="R640" s="23">
        <v>796</v>
      </c>
      <c r="S640" s="23" t="s">
        <v>311</v>
      </c>
      <c r="T640" s="23" t="s">
        <v>370</v>
      </c>
      <c r="U640" s="24">
        <v>796</v>
      </c>
      <c r="V640" s="24" t="str">
        <f t="shared" si="141"/>
        <v>no</v>
      </c>
      <c r="W640" s="24">
        <v>0</v>
      </c>
      <c r="X640" s="24" t="str">
        <f t="shared" si="142"/>
        <v>no</v>
      </c>
      <c r="Y640" s="24" t="s">
        <v>413</v>
      </c>
      <c r="Z640" s="24">
        <f t="shared" si="143"/>
        <v>0</v>
      </c>
      <c r="AA640" s="24">
        <v>796</v>
      </c>
      <c r="AB640" s="24" t="s">
        <v>311</v>
      </c>
      <c r="AC640" s="24" t="s">
        <v>370</v>
      </c>
      <c r="AD640" s="25">
        <v>0</v>
      </c>
      <c r="AE640" s="25">
        <v>0</v>
      </c>
      <c r="AF640" s="25">
        <v>1</v>
      </c>
      <c r="AG640" s="25">
        <v>0</v>
      </c>
      <c r="AH640" s="25">
        <v>1</v>
      </c>
      <c r="AI640" s="25" t="s">
        <v>415</v>
      </c>
      <c r="AJ640" s="57">
        <v>4</v>
      </c>
      <c r="AK640" s="57" t="str">
        <f t="shared" si="144"/>
        <v>Less</v>
      </c>
      <c r="AL640" s="57" t="s">
        <v>98</v>
      </c>
      <c r="AM640" s="57" t="str">
        <f t="shared" si="145"/>
        <v>Low</v>
      </c>
      <c r="AN640" s="62">
        <v>0</v>
      </c>
      <c r="AO640" s="62" t="str">
        <f t="shared" si="146"/>
        <v>Less</v>
      </c>
      <c r="AP640" s="62">
        <v>0</v>
      </c>
      <c r="AQ640" s="62" t="str">
        <f t="shared" si="147"/>
        <v>no</v>
      </c>
      <c r="AR640" s="62" t="str">
        <f t="shared" si="148"/>
        <v>Below Average</v>
      </c>
      <c r="AS640" s="64">
        <v>0</v>
      </c>
      <c r="AT640" s="68">
        <v>53.391959798994975</v>
      </c>
      <c r="AU640" s="68" t="str">
        <f t="shared" si="149"/>
        <v>Below Average</v>
      </c>
      <c r="AV640" s="66">
        <v>85000</v>
      </c>
      <c r="AW640" s="66">
        <v>1592</v>
      </c>
      <c r="AX640" s="66" t="s">
        <v>311</v>
      </c>
    </row>
    <row r="641" spans="1:50" customFormat="1" x14ac:dyDescent="0.2">
      <c r="A641">
        <v>640</v>
      </c>
      <c r="B641" s="12" t="s">
        <v>90</v>
      </c>
      <c r="C641" s="12" t="s">
        <v>90</v>
      </c>
      <c r="D641" s="12" t="s">
        <v>179</v>
      </c>
      <c r="E641" s="22">
        <v>8</v>
      </c>
      <c r="F641" s="22" t="s">
        <v>411</v>
      </c>
      <c r="G641" s="22" t="s">
        <v>115</v>
      </c>
      <c r="H641" s="22" t="str">
        <f t="shared" si="136"/>
        <v>1Story</v>
      </c>
      <c r="I641" s="22">
        <f t="shared" si="135"/>
        <v>69.182127006168557</v>
      </c>
      <c r="J641" s="22" t="str">
        <f t="shared" si="137"/>
        <v>Below Average</v>
      </c>
      <c r="K641" s="22">
        <v>5</v>
      </c>
      <c r="L641" s="22" t="str">
        <f t="shared" si="138"/>
        <v>Low</v>
      </c>
      <c r="M641" s="22">
        <v>2006</v>
      </c>
      <c r="N641" s="22">
        <f t="shared" si="139"/>
        <v>0</v>
      </c>
      <c r="O641" s="22"/>
      <c r="P641" s="22">
        <v>2006</v>
      </c>
      <c r="Q641" s="22">
        <f t="shared" si="140"/>
        <v>0</v>
      </c>
      <c r="R641" s="23">
        <v>1520</v>
      </c>
      <c r="S641" s="23" t="s">
        <v>311</v>
      </c>
      <c r="T641" s="23" t="s">
        <v>369</v>
      </c>
      <c r="U641" s="24">
        <v>1567</v>
      </c>
      <c r="V641" s="24" t="str">
        <f t="shared" si="141"/>
        <v>no</v>
      </c>
      <c r="W641" s="24">
        <v>0</v>
      </c>
      <c r="X641" s="24" t="str">
        <f t="shared" si="142"/>
        <v>no</v>
      </c>
      <c r="Y641" s="24" t="s">
        <v>413</v>
      </c>
      <c r="Z641" s="24">
        <f t="shared" si="143"/>
        <v>0</v>
      </c>
      <c r="AA641" s="24">
        <v>1567</v>
      </c>
      <c r="AB641" s="24" t="s">
        <v>311</v>
      </c>
      <c r="AC641" s="24" t="s">
        <v>369</v>
      </c>
      <c r="AD641" s="25">
        <v>1</v>
      </c>
      <c r="AE641" s="25">
        <v>0</v>
      </c>
      <c r="AF641" s="25">
        <v>2</v>
      </c>
      <c r="AG641" s="25">
        <v>0</v>
      </c>
      <c r="AH641" s="25">
        <v>3</v>
      </c>
      <c r="AI641" s="25" t="s">
        <v>414</v>
      </c>
      <c r="AJ641" s="57">
        <v>7</v>
      </c>
      <c r="AK641" s="57" t="str">
        <f t="shared" si="144"/>
        <v>More</v>
      </c>
      <c r="AL641" s="57" t="s">
        <v>104</v>
      </c>
      <c r="AM641" s="57" t="str">
        <f t="shared" si="145"/>
        <v>High</v>
      </c>
      <c r="AN641" s="62">
        <v>3</v>
      </c>
      <c r="AO641" s="62" t="str">
        <f t="shared" si="146"/>
        <v>More</v>
      </c>
      <c r="AP641" s="62">
        <v>648</v>
      </c>
      <c r="AQ641" s="62" t="str">
        <f t="shared" si="147"/>
        <v>no</v>
      </c>
      <c r="AR641" s="62" t="str">
        <f t="shared" si="148"/>
        <v>Above Average</v>
      </c>
      <c r="AS641" s="64">
        <v>1</v>
      </c>
      <c r="AT641" s="68">
        <v>85.70165208940719</v>
      </c>
      <c r="AU641" s="68" t="str">
        <f t="shared" si="149"/>
        <v>Above Average</v>
      </c>
      <c r="AV641" s="66">
        <v>264561</v>
      </c>
      <c r="AW641" s="66">
        <v>3087</v>
      </c>
      <c r="AX641" s="66" t="s">
        <v>311</v>
      </c>
    </row>
    <row r="642" spans="1:50" customFormat="1" x14ac:dyDescent="0.2">
      <c r="A642">
        <v>641</v>
      </c>
      <c r="B642" s="12" t="s">
        <v>90</v>
      </c>
      <c r="C642" s="12" t="s">
        <v>90</v>
      </c>
      <c r="D642" s="12" t="s">
        <v>179</v>
      </c>
      <c r="E642" s="22">
        <v>8</v>
      </c>
      <c r="F642" s="22" t="s">
        <v>411</v>
      </c>
      <c r="G642" s="22" t="s">
        <v>115</v>
      </c>
      <c r="H642" s="22" t="str">
        <f t="shared" si="136"/>
        <v>1Story</v>
      </c>
      <c r="I642" s="22">
        <f t="shared" ref="I642:I705" si="150">IFERROR(AVERAGEIFS($AT$2:$AT$1461,$G$2:$G$1461,$G642,$D$2:$D$1461,"1Fam"),"")</f>
        <v>69.182127006168557</v>
      </c>
      <c r="J642" s="22" t="str">
        <f t="shared" si="137"/>
        <v>Below Average</v>
      </c>
      <c r="K642" s="22">
        <v>5</v>
      </c>
      <c r="L642" s="22" t="str">
        <f t="shared" si="138"/>
        <v>Low</v>
      </c>
      <c r="M642" s="22">
        <v>2003</v>
      </c>
      <c r="N642" s="22">
        <f t="shared" si="139"/>
        <v>0</v>
      </c>
      <c r="O642" s="22"/>
      <c r="P642" s="22">
        <v>2004</v>
      </c>
      <c r="Q642" s="22">
        <f t="shared" si="140"/>
        <v>0</v>
      </c>
      <c r="R642" s="23">
        <v>1518</v>
      </c>
      <c r="S642" s="23" t="s">
        <v>311</v>
      </c>
      <c r="T642" s="23" t="s">
        <v>369</v>
      </c>
      <c r="U642" s="24">
        <v>1518</v>
      </c>
      <c r="V642" s="24" t="str">
        <f t="shared" si="141"/>
        <v>no</v>
      </c>
      <c r="W642" s="24">
        <v>0</v>
      </c>
      <c r="X642" s="24" t="str">
        <f t="shared" si="142"/>
        <v>no</v>
      </c>
      <c r="Y642" s="24" t="s">
        <v>413</v>
      </c>
      <c r="Z642" s="24">
        <f t="shared" si="143"/>
        <v>1</v>
      </c>
      <c r="AA642" s="24">
        <v>1518</v>
      </c>
      <c r="AB642" s="24" t="s">
        <v>311</v>
      </c>
      <c r="AC642" s="24" t="s">
        <v>369</v>
      </c>
      <c r="AD642" s="25">
        <v>0</v>
      </c>
      <c r="AE642" s="25">
        <v>0</v>
      </c>
      <c r="AF642" s="25">
        <v>1</v>
      </c>
      <c r="AG642" s="25">
        <v>1</v>
      </c>
      <c r="AH642" s="25">
        <v>2</v>
      </c>
      <c r="AI642" s="25" t="s">
        <v>415</v>
      </c>
      <c r="AJ642" s="57">
        <v>6</v>
      </c>
      <c r="AK642" s="57" t="str">
        <f t="shared" si="144"/>
        <v>More</v>
      </c>
      <c r="AL642" s="57" t="s">
        <v>104</v>
      </c>
      <c r="AM642" s="57" t="str">
        <f t="shared" si="145"/>
        <v>High</v>
      </c>
      <c r="AN642" s="62">
        <v>2</v>
      </c>
      <c r="AO642" s="62" t="str">
        <f t="shared" si="146"/>
        <v>More</v>
      </c>
      <c r="AP642" s="62">
        <v>588</v>
      </c>
      <c r="AQ642" s="62" t="str">
        <f t="shared" si="147"/>
        <v>no</v>
      </c>
      <c r="AR642" s="62" t="str">
        <f t="shared" si="148"/>
        <v>Above Average</v>
      </c>
      <c r="AS642" s="64">
        <v>1</v>
      </c>
      <c r="AT642" s="68">
        <v>90.250329380764157</v>
      </c>
      <c r="AU642" s="68" t="str">
        <f t="shared" si="149"/>
        <v>Above Average</v>
      </c>
      <c r="AV642" s="66">
        <v>274000</v>
      </c>
      <c r="AW642" s="66">
        <v>3036</v>
      </c>
      <c r="AX642" s="66" t="s">
        <v>311</v>
      </c>
    </row>
    <row r="643" spans="1:50" customFormat="1" x14ac:dyDescent="0.2">
      <c r="A643">
        <v>642</v>
      </c>
      <c r="B643" s="12" t="s">
        <v>90</v>
      </c>
      <c r="C643" s="12" t="s">
        <v>90</v>
      </c>
      <c r="D643" s="12" t="s">
        <v>91</v>
      </c>
      <c r="E643" s="22">
        <v>7</v>
      </c>
      <c r="F643" s="22" t="s">
        <v>411</v>
      </c>
      <c r="G643" s="22" t="s">
        <v>92</v>
      </c>
      <c r="H643" s="22" t="str">
        <f t="shared" ref="H643:H706" si="151">IF(OR(G643 = "SFoyer", G643 = "SLvl"), " ", IF(OR(G643 = "1.5Fin", G643 = "1.5Unf"), "1Story", IF(OR(G643 = "2.5Fin", G643 = "2.5Unf"), "2Story", G643)))</f>
        <v>2Story</v>
      </c>
      <c r="I643" s="22">
        <f t="shared" si="150"/>
        <v>75.988545402704759</v>
      </c>
      <c r="J643" s="22" t="str">
        <f t="shared" ref="J643:J706" si="152">IF(I643&gt;=AVERAGE(I$2:I$1461),"Above Average","Below Average")</f>
        <v>Above Average</v>
      </c>
      <c r="K643" s="22">
        <v>5</v>
      </c>
      <c r="L643" s="22" t="str">
        <f t="shared" ref="L643:L706" si="153">IF(K643&gt;=6, "High", "Low")</f>
        <v>Low</v>
      </c>
      <c r="M643" s="22">
        <v>2001</v>
      </c>
      <c r="N643" s="22">
        <f t="shared" ref="N643:N706" si="154">IF(M643&lt;=1954,1,0)</f>
        <v>0</v>
      </c>
      <c r="O643" s="22"/>
      <c r="P643" s="22">
        <v>2001</v>
      </c>
      <c r="Q643" s="22">
        <f t="shared" ref="Q643:Q706" si="155">IF(P643&lt;=1961, 1,0)</f>
        <v>0</v>
      </c>
      <c r="R643" s="23">
        <v>1057</v>
      </c>
      <c r="S643" s="23" t="s">
        <v>311</v>
      </c>
      <c r="T643" s="23" t="s">
        <v>370</v>
      </c>
      <c r="U643" s="24">
        <v>1057</v>
      </c>
      <c r="V643" s="24" t="str">
        <f t="shared" ref="V643:V706" si="156">IF(OR(U643&lt;(QUARTILE(U$2:U$1461,1))-(((QUARTILE(U$2:U$1461,3))-(QUARTILE(U$2:U$1461,1)))*1.5),U643&gt;(QUARTILE(U$2:U$1461,3))+(((QUARTILE(U$2:U$1461,3))-(QUARTILE(U$2:U$1461,1)))*1.5)),"yes","no")</f>
        <v>no</v>
      </c>
      <c r="W643" s="24">
        <v>872</v>
      </c>
      <c r="X643" s="24" t="str">
        <f t="shared" ref="X643:X706" si="157">IF(OR(W643&lt;(QUARTILE(W$2:W$1461,1))-(((QUARTILE(W$2:W$1461,3))-(QUARTILE(W$2:W$1461,1)))*1.5),W643&gt;(QUARTILE(W$2:W$1461,3))+(((QUARTILE(W$2:W$1461,3))-(QUARTILE(W$2:W$1461,1)))*1.5)),"yes","no")</f>
        <v>no</v>
      </c>
      <c r="Y643" s="24" t="s">
        <v>412</v>
      </c>
      <c r="Z643" s="24">
        <f t="shared" ref="Z643:Z706" si="158">IF($W651&gt;0,1,0)</f>
        <v>0</v>
      </c>
      <c r="AA643" s="24">
        <v>1929</v>
      </c>
      <c r="AB643" s="24" t="s">
        <v>311</v>
      </c>
      <c r="AC643" s="24" t="s">
        <v>369</v>
      </c>
      <c r="AD643" s="25">
        <v>1</v>
      </c>
      <c r="AE643" s="25">
        <v>0</v>
      </c>
      <c r="AF643" s="25">
        <v>2</v>
      </c>
      <c r="AG643" s="25">
        <v>1</v>
      </c>
      <c r="AH643" s="25">
        <v>4</v>
      </c>
      <c r="AI643" s="25" t="s">
        <v>414</v>
      </c>
      <c r="AJ643" s="57">
        <v>7</v>
      </c>
      <c r="AK643" s="57" t="str">
        <f t="shared" ref="AK643:AK706" si="159">IF(AJ643&gt;=6, "More", "Less")</f>
        <v>More</v>
      </c>
      <c r="AL643" s="57" t="s">
        <v>97</v>
      </c>
      <c r="AM643" s="57" t="str">
        <f t="shared" ref="AM643:AM706" si="160">IF(OR(AL643 = "Gd", AL643 = "Ex"), "High", "Low")</f>
        <v>High</v>
      </c>
      <c r="AN643" s="62">
        <v>2</v>
      </c>
      <c r="AO643" s="62" t="str">
        <f t="shared" ref="AO643:AO706" si="161">IF(AN643&gt;=2, "More", "Less")</f>
        <v>More</v>
      </c>
      <c r="AP643" s="62">
        <v>650</v>
      </c>
      <c r="AQ643" s="62" t="str">
        <f t="shared" ref="AQ643:AQ706" si="162">IF(OR(AP643&lt;(QUARTILE(AP$2:AP$1461,1))-(((QUARTILE(AP$2:AP$1461,3))-(QUARTILE(AP$2:AP$1461,1)))*1.5),AP643&gt;(QUARTILE(AP$2:AP$1461,3))+(((QUARTILE(AP$2:AP$1461,3))-(QUARTILE(AP$2:AP$1461,1)))*1.5)),"yes","no")</f>
        <v>no</v>
      </c>
      <c r="AR643" s="62" t="str">
        <f t="shared" ref="AR643:AR706" si="163">IF(AP643&gt;=AVERAGE(AP$2:AP$1461),"Above Average","Below Average")</f>
        <v>Above Average</v>
      </c>
      <c r="AS643" s="64">
        <v>1</v>
      </c>
      <c r="AT643" s="68">
        <v>75.686537173476225</v>
      </c>
      <c r="AU643" s="68" t="str">
        <f t="shared" ref="AU643:AU706" si="164">IF(AT643&gt;=AVERAGE(AT$2:AT$1461),"Above Average","Below Average")</f>
        <v>Above Average</v>
      </c>
      <c r="AV643" s="66">
        <v>226000</v>
      </c>
      <c r="AW643" s="66">
        <v>2986</v>
      </c>
      <c r="AX643" s="66" t="s">
        <v>311</v>
      </c>
    </row>
    <row r="644" spans="1:50" customFormat="1" x14ac:dyDescent="0.2">
      <c r="A644">
        <v>643</v>
      </c>
      <c r="B644" s="12" t="s">
        <v>90</v>
      </c>
      <c r="C644" s="12" t="s">
        <v>90</v>
      </c>
      <c r="D644" s="12" t="s">
        <v>91</v>
      </c>
      <c r="E644" s="22">
        <v>8</v>
      </c>
      <c r="F644" s="22" t="s">
        <v>411</v>
      </c>
      <c r="G644" s="22" t="s">
        <v>197</v>
      </c>
      <c r="H644" s="22" t="str">
        <f t="shared" si="151"/>
        <v xml:space="preserve"> </v>
      </c>
      <c r="I644" s="22">
        <f t="shared" si="150"/>
        <v>74.693515888638117</v>
      </c>
      <c r="J644" s="22" t="str">
        <f t="shared" si="152"/>
        <v>Above Average</v>
      </c>
      <c r="K644" s="22">
        <v>7</v>
      </c>
      <c r="L644" s="22" t="str">
        <f t="shared" si="153"/>
        <v>High</v>
      </c>
      <c r="M644" s="22">
        <v>1972</v>
      </c>
      <c r="N644" s="22">
        <f t="shared" si="154"/>
        <v>0</v>
      </c>
      <c r="O644" s="22"/>
      <c r="P644" s="22">
        <v>1995</v>
      </c>
      <c r="Q644" s="22">
        <f t="shared" si="155"/>
        <v>0</v>
      </c>
      <c r="R644" s="23">
        <v>1952</v>
      </c>
      <c r="S644" s="23" t="s">
        <v>311</v>
      </c>
      <c r="T644" s="23" t="s">
        <v>369</v>
      </c>
      <c r="U644" s="24">
        <v>2000</v>
      </c>
      <c r="V644" s="24" t="str">
        <f t="shared" si="156"/>
        <v>no</v>
      </c>
      <c r="W644" s="24">
        <v>704</v>
      </c>
      <c r="X644" s="24" t="str">
        <f t="shared" si="157"/>
        <v>no</v>
      </c>
      <c r="Y644" s="24" t="s">
        <v>412</v>
      </c>
      <c r="Z644" s="24">
        <f t="shared" si="158"/>
        <v>1</v>
      </c>
      <c r="AA644" s="24">
        <v>2704</v>
      </c>
      <c r="AB644" s="24" t="s">
        <v>311</v>
      </c>
      <c r="AC644" s="24" t="s">
        <v>369</v>
      </c>
      <c r="AD644" s="25">
        <v>1</v>
      </c>
      <c r="AE644" s="25">
        <v>0</v>
      </c>
      <c r="AF644" s="25">
        <v>2</v>
      </c>
      <c r="AG644" s="25">
        <v>1</v>
      </c>
      <c r="AH644" s="25">
        <v>4</v>
      </c>
      <c r="AI644" s="25" t="s">
        <v>414</v>
      </c>
      <c r="AJ644" s="57">
        <v>9</v>
      </c>
      <c r="AK644" s="57" t="str">
        <f t="shared" si="159"/>
        <v>More</v>
      </c>
      <c r="AL644" s="57" t="s">
        <v>104</v>
      </c>
      <c r="AM644" s="57" t="str">
        <f t="shared" si="160"/>
        <v>High</v>
      </c>
      <c r="AN644" s="62">
        <v>2</v>
      </c>
      <c r="AO644" s="62" t="str">
        <f t="shared" si="161"/>
        <v>More</v>
      </c>
      <c r="AP644" s="62">
        <v>538</v>
      </c>
      <c r="AQ644" s="62" t="str">
        <f t="shared" si="162"/>
        <v>no</v>
      </c>
      <c r="AR644" s="62" t="str">
        <f t="shared" si="163"/>
        <v>Above Average</v>
      </c>
      <c r="AS644" s="64">
        <v>3</v>
      </c>
      <c r="AT644" s="68">
        <v>74.097938144329902</v>
      </c>
      <c r="AU644" s="68" t="str">
        <f t="shared" si="164"/>
        <v>Above Average</v>
      </c>
      <c r="AV644" s="66">
        <v>345000</v>
      </c>
      <c r="AW644" s="66">
        <v>4656</v>
      </c>
      <c r="AX644" s="66" t="s">
        <v>313</v>
      </c>
    </row>
    <row r="645" spans="1:50" customFormat="1" x14ac:dyDescent="0.2">
      <c r="A645">
        <v>644</v>
      </c>
      <c r="B645" s="12" t="s">
        <v>202</v>
      </c>
      <c r="C645" s="12" t="s">
        <v>90</v>
      </c>
      <c r="D645" s="12" t="s">
        <v>91</v>
      </c>
      <c r="E645" s="22">
        <v>5</v>
      </c>
      <c r="F645" s="22" t="s">
        <v>195</v>
      </c>
      <c r="G645" s="22" t="s">
        <v>92</v>
      </c>
      <c r="H645" s="22" t="str">
        <f t="shared" si="151"/>
        <v>2Story</v>
      </c>
      <c r="I645" s="22">
        <f t="shared" si="150"/>
        <v>75.988545402704759</v>
      </c>
      <c r="J645" s="22" t="str">
        <f t="shared" si="152"/>
        <v>Above Average</v>
      </c>
      <c r="K645" s="22">
        <v>5</v>
      </c>
      <c r="L645" s="22" t="str">
        <f t="shared" si="153"/>
        <v>Low</v>
      </c>
      <c r="M645" s="22">
        <v>1969</v>
      </c>
      <c r="N645" s="22">
        <f t="shared" si="154"/>
        <v>0</v>
      </c>
      <c r="O645" s="22"/>
      <c r="P645" s="22">
        <v>1969</v>
      </c>
      <c r="Q645" s="22">
        <f t="shared" si="155"/>
        <v>0</v>
      </c>
      <c r="R645" s="23">
        <v>780</v>
      </c>
      <c r="S645" s="23" t="s">
        <v>311</v>
      </c>
      <c r="T645" s="23" t="s">
        <v>370</v>
      </c>
      <c r="U645" s="24">
        <v>780</v>
      </c>
      <c r="V645" s="24" t="str">
        <f t="shared" si="156"/>
        <v>no</v>
      </c>
      <c r="W645" s="24">
        <v>840</v>
      </c>
      <c r="X645" s="24" t="str">
        <f t="shared" si="157"/>
        <v>no</v>
      </c>
      <c r="Y645" s="24" t="s">
        <v>412</v>
      </c>
      <c r="Z645" s="24">
        <f t="shared" si="158"/>
        <v>1</v>
      </c>
      <c r="AA645" s="24">
        <v>1620</v>
      </c>
      <c r="AB645" s="24" t="s">
        <v>311</v>
      </c>
      <c r="AC645" s="24" t="s">
        <v>369</v>
      </c>
      <c r="AD645" s="25">
        <v>0</v>
      </c>
      <c r="AE645" s="25">
        <v>0</v>
      </c>
      <c r="AF645" s="25">
        <v>2</v>
      </c>
      <c r="AG645" s="25">
        <v>1</v>
      </c>
      <c r="AH645" s="25">
        <v>3</v>
      </c>
      <c r="AI645" s="25" t="s">
        <v>414</v>
      </c>
      <c r="AJ645" s="57">
        <v>7</v>
      </c>
      <c r="AK645" s="57" t="str">
        <f t="shared" si="159"/>
        <v>More</v>
      </c>
      <c r="AL645" s="57" t="s">
        <v>98</v>
      </c>
      <c r="AM645" s="57" t="str">
        <f t="shared" si="160"/>
        <v>Low</v>
      </c>
      <c r="AN645" s="62">
        <v>2</v>
      </c>
      <c r="AO645" s="62" t="str">
        <f t="shared" si="161"/>
        <v>More</v>
      </c>
      <c r="AP645" s="62">
        <v>462</v>
      </c>
      <c r="AQ645" s="62" t="str">
        <f t="shared" si="162"/>
        <v>no</v>
      </c>
      <c r="AR645" s="62" t="str">
        <f t="shared" si="163"/>
        <v>Below Average</v>
      </c>
      <c r="AS645" s="64">
        <v>0</v>
      </c>
      <c r="AT645" s="68">
        <v>63.333333333333336</v>
      </c>
      <c r="AU645" s="68" t="str">
        <f t="shared" si="164"/>
        <v>Below Average</v>
      </c>
      <c r="AV645" s="66">
        <v>152000</v>
      </c>
      <c r="AW645" s="66">
        <v>2400</v>
      </c>
      <c r="AX645" s="66" t="s">
        <v>311</v>
      </c>
    </row>
    <row r="646" spans="1:50" customFormat="1" x14ac:dyDescent="0.2">
      <c r="A646">
        <v>645</v>
      </c>
      <c r="B646" s="12" t="s">
        <v>90</v>
      </c>
      <c r="C646" s="12" t="s">
        <v>90</v>
      </c>
      <c r="D646" s="12" t="s">
        <v>91</v>
      </c>
      <c r="E646" s="22">
        <v>9</v>
      </c>
      <c r="F646" s="22" t="s">
        <v>411</v>
      </c>
      <c r="G646" s="22" t="s">
        <v>115</v>
      </c>
      <c r="H646" s="22" t="str">
        <f t="shared" si="151"/>
        <v>1Story</v>
      </c>
      <c r="I646" s="22">
        <f t="shared" si="150"/>
        <v>69.182127006168557</v>
      </c>
      <c r="J646" s="22" t="str">
        <f t="shared" si="152"/>
        <v>Below Average</v>
      </c>
      <c r="K646" s="22">
        <v>5</v>
      </c>
      <c r="L646" s="22" t="str">
        <f t="shared" si="153"/>
        <v>Low</v>
      </c>
      <c r="M646" s="22">
        <v>2009</v>
      </c>
      <c r="N646" s="22">
        <f t="shared" si="154"/>
        <v>0</v>
      </c>
      <c r="O646" s="22"/>
      <c r="P646" s="22">
        <v>2009</v>
      </c>
      <c r="Q646" s="22">
        <f t="shared" si="155"/>
        <v>0</v>
      </c>
      <c r="R646" s="23">
        <v>1766</v>
      </c>
      <c r="S646" s="23" t="s">
        <v>311</v>
      </c>
      <c r="T646" s="23" t="s">
        <v>369</v>
      </c>
      <c r="U646" s="24">
        <v>1766</v>
      </c>
      <c r="V646" s="24" t="str">
        <f t="shared" si="156"/>
        <v>no</v>
      </c>
      <c r="W646" s="24">
        <v>0</v>
      </c>
      <c r="X646" s="24" t="str">
        <f t="shared" si="157"/>
        <v>no</v>
      </c>
      <c r="Y646" s="24" t="s">
        <v>413</v>
      </c>
      <c r="Z646" s="24">
        <f t="shared" si="158"/>
        <v>1</v>
      </c>
      <c r="AA646" s="24">
        <v>1766</v>
      </c>
      <c r="AB646" s="24" t="s">
        <v>311</v>
      </c>
      <c r="AC646" s="24" t="s">
        <v>369</v>
      </c>
      <c r="AD646" s="25">
        <v>1</v>
      </c>
      <c r="AE646" s="25">
        <v>0</v>
      </c>
      <c r="AF646" s="25">
        <v>2</v>
      </c>
      <c r="AG646" s="25">
        <v>1</v>
      </c>
      <c r="AH646" s="25">
        <v>4</v>
      </c>
      <c r="AI646" s="25" t="s">
        <v>414</v>
      </c>
      <c r="AJ646" s="57">
        <v>7</v>
      </c>
      <c r="AK646" s="57" t="str">
        <f t="shared" si="159"/>
        <v>More</v>
      </c>
      <c r="AL646" s="57" t="s">
        <v>104</v>
      </c>
      <c r="AM646" s="57" t="str">
        <f t="shared" si="160"/>
        <v>High</v>
      </c>
      <c r="AN646" s="62">
        <v>3</v>
      </c>
      <c r="AO646" s="62" t="str">
        <f t="shared" si="161"/>
        <v>More</v>
      </c>
      <c r="AP646" s="62">
        <v>478</v>
      </c>
      <c r="AQ646" s="62" t="str">
        <f t="shared" si="162"/>
        <v>no</v>
      </c>
      <c r="AR646" s="62" t="str">
        <f t="shared" si="163"/>
        <v>Above Average</v>
      </c>
      <c r="AS646" s="64">
        <v>1</v>
      </c>
      <c r="AT646" s="68">
        <v>105.00509626274065</v>
      </c>
      <c r="AU646" s="68" t="str">
        <f t="shared" si="164"/>
        <v>Above Average</v>
      </c>
      <c r="AV646" s="66">
        <v>370878</v>
      </c>
      <c r="AW646" s="66">
        <v>3532</v>
      </c>
      <c r="AX646" s="66" t="s">
        <v>311</v>
      </c>
    </row>
    <row r="647" spans="1:50" customFormat="1" x14ac:dyDescent="0.2">
      <c r="A647">
        <v>646</v>
      </c>
      <c r="B647" s="12" t="s">
        <v>90</v>
      </c>
      <c r="C647" s="12" t="s">
        <v>90</v>
      </c>
      <c r="D647" s="12" t="s">
        <v>91</v>
      </c>
      <c r="E647" s="22">
        <v>6</v>
      </c>
      <c r="F647" s="22" t="s">
        <v>195</v>
      </c>
      <c r="G647" s="22" t="s">
        <v>115</v>
      </c>
      <c r="H647" s="22" t="str">
        <f t="shared" si="151"/>
        <v>1Story</v>
      </c>
      <c r="I647" s="22">
        <f t="shared" si="150"/>
        <v>69.182127006168557</v>
      </c>
      <c r="J647" s="22" t="str">
        <f t="shared" si="152"/>
        <v>Below Average</v>
      </c>
      <c r="K647" s="22">
        <v>5</v>
      </c>
      <c r="L647" s="22" t="str">
        <f t="shared" si="153"/>
        <v>Low</v>
      </c>
      <c r="M647" s="22">
        <v>1971</v>
      </c>
      <c r="N647" s="22">
        <f t="shared" si="154"/>
        <v>0</v>
      </c>
      <c r="O647" s="22"/>
      <c r="P647" s="22">
        <v>1971</v>
      </c>
      <c r="Q647" s="22">
        <f t="shared" si="155"/>
        <v>0</v>
      </c>
      <c r="R647" s="23">
        <v>981</v>
      </c>
      <c r="S647" s="23" t="s">
        <v>311</v>
      </c>
      <c r="T647" s="23" t="s">
        <v>370</v>
      </c>
      <c r="U647" s="24">
        <v>981</v>
      </c>
      <c r="V647" s="24" t="str">
        <f t="shared" si="156"/>
        <v>no</v>
      </c>
      <c r="W647" s="24">
        <v>0</v>
      </c>
      <c r="X647" s="24" t="str">
        <f t="shared" si="157"/>
        <v>no</v>
      </c>
      <c r="Y647" s="24" t="s">
        <v>413</v>
      </c>
      <c r="Z647" s="24">
        <f t="shared" si="158"/>
        <v>1</v>
      </c>
      <c r="AA647" s="24">
        <v>981</v>
      </c>
      <c r="AB647" s="24" t="s">
        <v>311</v>
      </c>
      <c r="AC647" s="24" t="s">
        <v>370</v>
      </c>
      <c r="AD647" s="25">
        <v>1</v>
      </c>
      <c r="AE647" s="25">
        <v>0</v>
      </c>
      <c r="AF647" s="25">
        <v>1</v>
      </c>
      <c r="AG647" s="25">
        <v>1</v>
      </c>
      <c r="AH647" s="25">
        <v>3</v>
      </c>
      <c r="AI647" s="25" t="s">
        <v>414</v>
      </c>
      <c r="AJ647" s="57">
        <v>5</v>
      </c>
      <c r="AK647" s="57" t="str">
        <f t="shared" si="159"/>
        <v>Less</v>
      </c>
      <c r="AL647" s="57" t="s">
        <v>98</v>
      </c>
      <c r="AM647" s="57" t="str">
        <f t="shared" si="160"/>
        <v>Low</v>
      </c>
      <c r="AN647" s="62">
        <v>2</v>
      </c>
      <c r="AO647" s="62" t="str">
        <f t="shared" si="161"/>
        <v>More</v>
      </c>
      <c r="AP647" s="62">
        <v>576</v>
      </c>
      <c r="AQ647" s="62" t="str">
        <f t="shared" si="162"/>
        <v>no</v>
      </c>
      <c r="AR647" s="62" t="str">
        <f t="shared" si="163"/>
        <v>Above Average</v>
      </c>
      <c r="AS647" s="64">
        <v>0</v>
      </c>
      <c r="AT647" s="68">
        <v>73.012232415902147</v>
      </c>
      <c r="AU647" s="68" t="str">
        <f t="shared" si="164"/>
        <v>Above Average</v>
      </c>
      <c r="AV647" s="66">
        <v>143250</v>
      </c>
      <c r="AW647" s="66">
        <v>1962</v>
      </c>
      <c r="AX647" s="66" t="s">
        <v>311</v>
      </c>
    </row>
    <row r="648" spans="1:50" customFormat="1" x14ac:dyDescent="0.2">
      <c r="A648">
        <v>647</v>
      </c>
      <c r="B648" s="12" t="s">
        <v>90</v>
      </c>
      <c r="C648" s="12" t="s">
        <v>90</v>
      </c>
      <c r="D648" s="12" t="s">
        <v>91</v>
      </c>
      <c r="E648" s="22">
        <v>5</v>
      </c>
      <c r="F648" s="22" t="s">
        <v>195</v>
      </c>
      <c r="G648" s="22" t="s">
        <v>115</v>
      </c>
      <c r="H648" s="22" t="str">
        <f t="shared" si="151"/>
        <v>1Story</v>
      </c>
      <c r="I648" s="22">
        <f t="shared" si="150"/>
        <v>69.182127006168557</v>
      </c>
      <c r="J648" s="22" t="str">
        <f t="shared" si="152"/>
        <v>Below Average</v>
      </c>
      <c r="K648" s="22">
        <v>5</v>
      </c>
      <c r="L648" s="22" t="str">
        <f t="shared" si="153"/>
        <v>Low</v>
      </c>
      <c r="M648" s="22">
        <v>1950</v>
      </c>
      <c r="N648" s="22">
        <f t="shared" si="154"/>
        <v>1</v>
      </c>
      <c r="O648" s="22"/>
      <c r="P648" s="22">
        <v>1950</v>
      </c>
      <c r="Q648" s="22">
        <f t="shared" si="155"/>
        <v>1</v>
      </c>
      <c r="R648" s="23">
        <v>0</v>
      </c>
      <c r="S648" s="23" t="s">
        <v>313</v>
      </c>
      <c r="T648" s="23" t="s">
        <v>370</v>
      </c>
      <c r="U648" s="24">
        <v>1048</v>
      </c>
      <c r="V648" s="24" t="str">
        <f t="shared" si="156"/>
        <v>no</v>
      </c>
      <c r="W648" s="24">
        <v>0</v>
      </c>
      <c r="X648" s="24" t="str">
        <f t="shared" si="157"/>
        <v>no</v>
      </c>
      <c r="Y648" s="24" t="s">
        <v>413</v>
      </c>
      <c r="Z648" s="24">
        <f t="shared" si="158"/>
        <v>0</v>
      </c>
      <c r="AA648" s="24">
        <v>1048</v>
      </c>
      <c r="AB648" s="24" t="s">
        <v>311</v>
      </c>
      <c r="AC648" s="24" t="s">
        <v>370</v>
      </c>
      <c r="AD648" s="25">
        <v>0</v>
      </c>
      <c r="AE648" s="25">
        <v>0</v>
      </c>
      <c r="AF648" s="25">
        <v>1</v>
      </c>
      <c r="AG648" s="25">
        <v>0</v>
      </c>
      <c r="AH648" s="25">
        <v>1</v>
      </c>
      <c r="AI648" s="25" t="s">
        <v>415</v>
      </c>
      <c r="AJ648" s="57">
        <v>7</v>
      </c>
      <c r="AK648" s="57" t="str">
        <f t="shared" si="159"/>
        <v>More</v>
      </c>
      <c r="AL648" s="57" t="s">
        <v>98</v>
      </c>
      <c r="AM648" s="57" t="str">
        <f t="shared" si="160"/>
        <v>Low</v>
      </c>
      <c r="AN648" s="62">
        <v>2</v>
      </c>
      <c r="AO648" s="62" t="str">
        <f t="shared" si="161"/>
        <v>More</v>
      </c>
      <c r="AP648" s="62">
        <v>420</v>
      </c>
      <c r="AQ648" s="62" t="str">
        <f t="shared" si="162"/>
        <v>no</v>
      </c>
      <c r="AR648" s="62" t="str">
        <f t="shared" si="163"/>
        <v>Below Average</v>
      </c>
      <c r="AS648" s="64">
        <v>0</v>
      </c>
      <c r="AT648" s="68">
        <v>93.797709923664115</v>
      </c>
      <c r="AU648" s="68" t="str">
        <f t="shared" si="164"/>
        <v>Above Average</v>
      </c>
      <c r="AV648" s="66">
        <v>98300</v>
      </c>
      <c r="AW648" s="66">
        <v>1048</v>
      </c>
      <c r="AX648" s="66" t="s">
        <v>311</v>
      </c>
    </row>
    <row r="649" spans="1:50" customFormat="1" x14ac:dyDescent="0.2">
      <c r="A649">
        <v>648</v>
      </c>
      <c r="B649" s="12" t="s">
        <v>90</v>
      </c>
      <c r="C649" s="12" t="s">
        <v>90</v>
      </c>
      <c r="D649" s="12" t="s">
        <v>91</v>
      </c>
      <c r="E649" s="22">
        <v>6</v>
      </c>
      <c r="F649" s="22" t="s">
        <v>195</v>
      </c>
      <c r="G649" s="22" t="s">
        <v>115</v>
      </c>
      <c r="H649" s="22" t="str">
        <f t="shared" si="151"/>
        <v>1Story</v>
      </c>
      <c r="I649" s="22">
        <f t="shared" si="150"/>
        <v>69.182127006168557</v>
      </c>
      <c r="J649" s="22" t="str">
        <f t="shared" si="152"/>
        <v>Below Average</v>
      </c>
      <c r="K649" s="22">
        <v>5</v>
      </c>
      <c r="L649" s="22" t="str">
        <f t="shared" si="153"/>
        <v>Low</v>
      </c>
      <c r="M649" s="22">
        <v>1953</v>
      </c>
      <c r="N649" s="22">
        <f t="shared" si="154"/>
        <v>1</v>
      </c>
      <c r="O649" s="22"/>
      <c r="P649" s="22">
        <v>1953</v>
      </c>
      <c r="Q649" s="22">
        <f t="shared" si="155"/>
        <v>1</v>
      </c>
      <c r="R649" s="23">
        <v>1094</v>
      </c>
      <c r="S649" s="23" t="s">
        <v>311</v>
      </c>
      <c r="T649" s="23" t="s">
        <v>369</v>
      </c>
      <c r="U649" s="24">
        <v>1094</v>
      </c>
      <c r="V649" s="24" t="str">
        <f t="shared" si="156"/>
        <v>no</v>
      </c>
      <c r="W649" s="24">
        <v>0</v>
      </c>
      <c r="X649" s="24" t="str">
        <f t="shared" si="157"/>
        <v>no</v>
      </c>
      <c r="Y649" s="24" t="s">
        <v>413</v>
      </c>
      <c r="Z649" s="24">
        <f t="shared" si="158"/>
        <v>1</v>
      </c>
      <c r="AA649" s="24">
        <v>1094</v>
      </c>
      <c r="AB649" s="24" t="s">
        <v>311</v>
      </c>
      <c r="AC649" s="24" t="s">
        <v>370</v>
      </c>
      <c r="AD649" s="25">
        <v>0</v>
      </c>
      <c r="AE649" s="25">
        <v>0</v>
      </c>
      <c r="AF649" s="25">
        <v>1</v>
      </c>
      <c r="AG649" s="25">
        <v>0</v>
      </c>
      <c r="AH649" s="25">
        <v>1</v>
      </c>
      <c r="AI649" s="25" t="s">
        <v>415</v>
      </c>
      <c r="AJ649" s="57">
        <v>5</v>
      </c>
      <c r="AK649" s="57" t="str">
        <f t="shared" si="159"/>
        <v>Less</v>
      </c>
      <c r="AL649" s="57" t="s">
        <v>98</v>
      </c>
      <c r="AM649" s="57" t="str">
        <f t="shared" si="160"/>
        <v>Low</v>
      </c>
      <c r="AN649" s="62">
        <v>2</v>
      </c>
      <c r="AO649" s="62" t="str">
        <f t="shared" si="161"/>
        <v>More</v>
      </c>
      <c r="AP649" s="62">
        <v>495</v>
      </c>
      <c r="AQ649" s="62" t="str">
        <f t="shared" si="162"/>
        <v>no</v>
      </c>
      <c r="AR649" s="62" t="str">
        <f t="shared" si="163"/>
        <v>Above Average</v>
      </c>
      <c r="AS649" s="64">
        <v>2</v>
      </c>
      <c r="AT649" s="68">
        <v>70.840950639853745</v>
      </c>
      <c r="AU649" s="68" t="str">
        <f t="shared" si="164"/>
        <v>Above Average</v>
      </c>
      <c r="AV649" s="66">
        <v>155000</v>
      </c>
      <c r="AW649" s="66">
        <v>2188</v>
      </c>
      <c r="AX649" s="66" t="s">
        <v>311</v>
      </c>
    </row>
    <row r="650" spans="1:50" customFormat="1" x14ac:dyDescent="0.2">
      <c r="A650">
        <v>649</v>
      </c>
      <c r="B650" s="12" t="s">
        <v>139</v>
      </c>
      <c r="C650" s="12" t="s">
        <v>90</v>
      </c>
      <c r="D650" s="12" t="s">
        <v>91</v>
      </c>
      <c r="E650" s="22">
        <v>6</v>
      </c>
      <c r="F650" s="22" t="s">
        <v>195</v>
      </c>
      <c r="G650" s="22" t="s">
        <v>92</v>
      </c>
      <c r="H650" s="22" t="str">
        <f t="shared" si="151"/>
        <v>2Story</v>
      </c>
      <c r="I650" s="22">
        <f t="shared" si="150"/>
        <v>75.988545402704759</v>
      </c>
      <c r="J650" s="22" t="str">
        <f t="shared" si="152"/>
        <v>Above Average</v>
      </c>
      <c r="K650" s="22">
        <v>5</v>
      </c>
      <c r="L650" s="22" t="str">
        <f t="shared" si="153"/>
        <v>Low</v>
      </c>
      <c r="M650" s="22">
        <v>1966</v>
      </c>
      <c r="N650" s="22">
        <f t="shared" si="154"/>
        <v>0</v>
      </c>
      <c r="O650" s="22"/>
      <c r="P650" s="22">
        <v>1966</v>
      </c>
      <c r="Q650" s="22">
        <f t="shared" si="155"/>
        <v>0</v>
      </c>
      <c r="R650" s="23">
        <v>756</v>
      </c>
      <c r="S650" s="23" t="s">
        <v>311</v>
      </c>
      <c r="T650" s="23" t="s">
        <v>370</v>
      </c>
      <c r="U650" s="24">
        <v>1051</v>
      </c>
      <c r="V650" s="24" t="str">
        <f t="shared" si="156"/>
        <v>no</v>
      </c>
      <c r="W650" s="24">
        <v>788</v>
      </c>
      <c r="X650" s="24" t="str">
        <f t="shared" si="157"/>
        <v>no</v>
      </c>
      <c r="Y650" s="24" t="s">
        <v>412</v>
      </c>
      <c r="Z650" s="24">
        <f t="shared" si="158"/>
        <v>0</v>
      </c>
      <c r="AA650" s="24">
        <v>1839</v>
      </c>
      <c r="AB650" s="24" t="s">
        <v>311</v>
      </c>
      <c r="AC650" s="24" t="s">
        <v>369</v>
      </c>
      <c r="AD650" s="25">
        <v>0</v>
      </c>
      <c r="AE650" s="25">
        <v>0</v>
      </c>
      <c r="AF650" s="25">
        <v>1</v>
      </c>
      <c r="AG650" s="25">
        <v>1</v>
      </c>
      <c r="AH650" s="25">
        <v>2</v>
      </c>
      <c r="AI650" s="25" t="s">
        <v>415</v>
      </c>
      <c r="AJ650" s="57">
        <v>7</v>
      </c>
      <c r="AK650" s="57" t="str">
        <f t="shared" si="159"/>
        <v>More</v>
      </c>
      <c r="AL650" s="57" t="s">
        <v>98</v>
      </c>
      <c r="AM650" s="57" t="str">
        <f t="shared" si="160"/>
        <v>Low</v>
      </c>
      <c r="AN650" s="62">
        <v>2</v>
      </c>
      <c r="AO650" s="62" t="str">
        <f t="shared" si="161"/>
        <v>More</v>
      </c>
      <c r="AP650" s="62">
        <v>442</v>
      </c>
      <c r="AQ650" s="62" t="str">
        <f t="shared" si="162"/>
        <v>no</v>
      </c>
      <c r="AR650" s="62" t="str">
        <f t="shared" si="163"/>
        <v>Below Average</v>
      </c>
      <c r="AS650" s="64">
        <v>1</v>
      </c>
      <c r="AT650" s="68">
        <v>59.73025048169557</v>
      </c>
      <c r="AU650" s="68" t="str">
        <f t="shared" si="164"/>
        <v>Below Average</v>
      </c>
      <c r="AV650" s="66">
        <v>155000</v>
      </c>
      <c r="AW650" s="66">
        <v>2595</v>
      </c>
      <c r="AX650" s="66" t="s">
        <v>311</v>
      </c>
    </row>
    <row r="651" spans="1:50" customFormat="1" x14ac:dyDescent="0.2">
      <c r="A651">
        <v>650</v>
      </c>
      <c r="B651" s="12" t="s">
        <v>90</v>
      </c>
      <c r="C651" s="12" t="s">
        <v>90</v>
      </c>
      <c r="D651" s="12" t="s">
        <v>198</v>
      </c>
      <c r="E651" s="22">
        <v>4</v>
      </c>
      <c r="F651" s="22" t="s">
        <v>195</v>
      </c>
      <c r="G651" s="22" t="s">
        <v>191</v>
      </c>
      <c r="H651" s="22" t="str">
        <f t="shared" si="151"/>
        <v xml:space="preserve"> </v>
      </c>
      <c r="I651" s="22">
        <f t="shared" si="150"/>
        <v>77.818957638420983</v>
      </c>
      <c r="J651" s="22" t="str">
        <f t="shared" si="152"/>
        <v>Above Average</v>
      </c>
      <c r="K651" s="22">
        <v>6</v>
      </c>
      <c r="L651" s="22" t="str">
        <f t="shared" si="153"/>
        <v>High</v>
      </c>
      <c r="M651" s="22">
        <v>1970</v>
      </c>
      <c r="N651" s="22">
        <f t="shared" si="154"/>
        <v>0</v>
      </c>
      <c r="O651" s="22"/>
      <c r="P651" s="22">
        <v>1970</v>
      </c>
      <c r="Q651" s="22">
        <f t="shared" si="155"/>
        <v>0</v>
      </c>
      <c r="R651" s="23">
        <v>630</v>
      </c>
      <c r="S651" s="23" t="s">
        <v>311</v>
      </c>
      <c r="T651" s="23" t="s">
        <v>370</v>
      </c>
      <c r="U651" s="24">
        <v>630</v>
      </c>
      <c r="V651" s="24" t="str">
        <f t="shared" si="156"/>
        <v>no</v>
      </c>
      <c r="W651" s="24">
        <v>0</v>
      </c>
      <c r="X651" s="24" t="str">
        <f t="shared" si="157"/>
        <v>no</v>
      </c>
      <c r="Y651" s="24" t="s">
        <v>413</v>
      </c>
      <c r="Z651" s="24">
        <f t="shared" si="158"/>
        <v>1</v>
      </c>
      <c r="AA651" s="24">
        <v>630</v>
      </c>
      <c r="AB651" s="24" t="s">
        <v>311</v>
      </c>
      <c r="AC651" s="24" t="s">
        <v>370</v>
      </c>
      <c r="AD651" s="25">
        <v>1</v>
      </c>
      <c r="AE651" s="25">
        <v>0</v>
      </c>
      <c r="AF651" s="25">
        <v>1</v>
      </c>
      <c r="AG651" s="25">
        <v>0</v>
      </c>
      <c r="AH651" s="25">
        <v>2</v>
      </c>
      <c r="AI651" s="25" t="s">
        <v>415</v>
      </c>
      <c r="AJ651" s="57">
        <v>3</v>
      </c>
      <c r="AK651" s="57" t="str">
        <f t="shared" si="159"/>
        <v>Less</v>
      </c>
      <c r="AL651" s="57" t="s">
        <v>98</v>
      </c>
      <c r="AM651" s="57" t="str">
        <f t="shared" si="160"/>
        <v>Low</v>
      </c>
      <c r="AN651" s="62">
        <v>0</v>
      </c>
      <c r="AO651" s="62" t="str">
        <f t="shared" si="161"/>
        <v>Less</v>
      </c>
      <c r="AP651" s="62">
        <v>0</v>
      </c>
      <c r="AQ651" s="62" t="str">
        <f t="shared" si="162"/>
        <v>no</v>
      </c>
      <c r="AR651" s="62" t="str">
        <f t="shared" si="163"/>
        <v>Below Average</v>
      </c>
      <c r="AS651" s="64">
        <v>0</v>
      </c>
      <c r="AT651" s="68">
        <v>67.063492063492063</v>
      </c>
      <c r="AU651" s="68" t="str">
        <f t="shared" si="164"/>
        <v>Below Average</v>
      </c>
      <c r="AV651" s="66">
        <v>84500</v>
      </c>
      <c r="AW651" s="66">
        <v>1260</v>
      </c>
      <c r="AX651" s="66" t="s">
        <v>311</v>
      </c>
    </row>
    <row r="652" spans="1:50" customFormat="1" x14ac:dyDescent="0.2">
      <c r="A652">
        <v>651</v>
      </c>
      <c r="B652" s="12" t="s">
        <v>90</v>
      </c>
      <c r="C652" s="12" t="s">
        <v>90</v>
      </c>
      <c r="D652" s="12" t="s">
        <v>91</v>
      </c>
      <c r="E652" s="22">
        <v>7</v>
      </c>
      <c r="F652" s="22" t="s">
        <v>411</v>
      </c>
      <c r="G652" s="22" t="s">
        <v>92</v>
      </c>
      <c r="H652" s="22" t="str">
        <f t="shared" si="151"/>
        <v>2Story</v>
      </c>
      <c r="I652" s="22">
        <f t="shared" si="150"/>
        <v>75.988545402704759</v>
      </c>
      <c r="J652" s="22" t="str">
        <f t="shared" si="152"/>
        <v>Above Average</v>
      </c>
      <c r="K652" s="22">
        <v>6</v>
      </c>
      <c r="L652" s="22" t="str">
        <f t="shared" si="153"/>
        <v>High</v>
      </c>
      <c r="M652" s="22">
        <v>2007</v>
      </c>
      <c r="N652" s="22">
        <f t="shared" si="154"/>
        <v>0</v>
      </c>
      <c r="O652" s="22"/>
      <c r="P652" s="22">
        <v>2007</v>
      </c>
      <c r="Q652" s="22">
        <f t="shared" si="155"/>
        <v>0</v>
      </c>
      <c r="R652" s="23">
        <v>813</v>
      </c>
      <c r="S652" s="23" t="s">
        <v>311</v>
      </c>
      <c r="T652" s="23" t="s">
        <v>370</v>
      </c>
      <c r="U652" s="24">
        <v>822</v>
      </c>
      <c r="V652" s="24" t="str">
        <f t="shared" si="156"/>
        <v>no</v>
      </c>
      <c r="W652" s="24">
        <v>843</v>
      </c>
      <c r="X652" s="24" t="str">
        <f t="shared" si="157"/>
        <v>no</v>
      </c>
      <c r="Y652" s="24" t="s">
        <v>412</v>
      </c>
      <c r="Z652" s="24">
        <f t="shared" si="158"/>
        <v>1</v>
      </c>
      <c r="AA652" s="24">
        <v>1665</v>
      </c>
      <c r="AB652" s="24" t="s">
        <v>311</v>
      </c>
      <c r="AC652" s="24" t="s">
        <v>369</v>
      </c>
      <c r="AD652" s="25">
        <v>0</v>
      </c>
      <c r="AE652" s="25">
        <v>0</v>
      </c>
      <c r="AF652" s="25">
        <v>2</v>
      </c>
      <c r="AG652" s="25">
        <v>1</v>
      </c>
      <c r="AH652" s="25">
        <v>3</v>
      </c>
      <c r="AI652" s="25" t="s">
        <v>414</v>
      </c>
      <c r="AJ652" s="57">
        <v>7</v>
      </c>
      <c r="AK652" s="57" t="str">
        <f t="shared" si="159"/>
        <v>More</v>
      </c>
      <c r="AL652" s="57" t="s">
        <v>97</v>
      </c>
      <c r="AM652" s="57" t="str">
        <f t="shared" si="160"/>
        <v>High</v>
      </c>
      <c r="AN652" s="62">
        <v>2</v>
      </c>
      <c r="AO652" s="62" t="str">
        <f t="shared" si="161"/>
        <v>More</v>
      </c>
      <c r="AP652" s="62">
        <v>562</v>
      </c>
      <c r="AQ652" s="62" t="str">
        <f t="shared" si="162"/>
        <v>no</v>
      </c>
      <c r="AR652" s="62" t="str">
        <f t="shared" si="163"/>
        <v>Above Average</v>
      </c>
      <c r="AS652" s="64">
        <v>0</v>
      </c>
      <c r="AT652" s="68">
        <v>83.111380145278446</v>
      </c>
      <c r="AU652" s="68" t="str">
        <f t="shared" si="164"/>
        <v>Above Average</v>
      </c>
      <c r="AV652" s="66">
        <v>205950</v>
      </c>
      <c r="AW652" s="66">
        <v>2478</v>
      </c>
      <c r="AX652" s="66" t="s">
        <v>311</v>
      </c>
    </row>
    <row r="653" spans="1:50" customFormat="1" x14ac:dyDescent="0.2">
      <c r="A653">
        <v>652</v>
      </c>
      <c r="B653" s="12" t="s">
        <v>144</v>
      </c>
      <c r="C653" s="12" t="s">
        <v>90</v>
      </c>
      <c r="D653" s="12" t="s">
        <v>91</v>
      </c>
      <c r="E653" s="22">
        <v>4</v>
      </c>
      <c r="F653" s="22" t="s">
        <v>195</v>
      </c>
      <c r="G653" s="22" t="s">
        <v>92</v>
      </c>
      <c r="H653" s="22" t="str">
        <f t="shared" si="151"/>
        <v>2Story</v>
      </c>
      <c r="I653" s="22">
        <f t="shared" si="150"/>
        <v>75.988545402704759</v>
      </c>
      <c r="J653" s="22" t="str">
        <f t="shared" si="152"/>
        <v>Above Average</v>
      </c>
      <c r="K653" s="22">
        <v>5</v>
      </c>
      <c r="L653" s="22" t="str">
        <f t="shared" si="153"/>
        <v>Low</v>
      </c>
      <c r="M653" s="22">
        <v>1940</v>
      </c>
      <c r="N653" s="22">
        <f t="shared" si="154"/>
        <v>1</v>
      </c>
      <c r="O653" s="22"/>
      <c r="P653" s="22">
        <v>1950</v>
      </c>
      <c r="Q653" s="22">
        <f t="shared" si="155"/>
        <v>1</v>
      </c>
      <c r="R653" s="23">
        <v>755</v>
      </c>
      <c r="S653" s="23" t="s">
        <v>311</v>
      </c>
      <c r="T653" s="23" t="s">
        <v>370</v>
      </c>
      <c r="U653" s="24">
        <v>755</v>
      </c>
      <c r="V653" s="24" t="str">
        <f t="shared" si="156"/>
        <v>no</v>
      </c>
      <c r="W653" s="24">
        <v>755</v>
      </c>
      <c r="X653" s="24" t="str">
        <f t="shared" si="157"/>
        <v>no</v>
      </c>
      <c r="Y653" s="24" t="s">
        <v>412</v>
      </c>
      <c r="Z653" s="24">
        <f t="shared" si="158"/>
        <v>0</v>
      </c>
      <c r="AA653" s="24">
        <v>1510</v>
      </c>
      <c r="AB653" s="24" t="s">
        <v>311</v>
      </c>
      <c r="AC653" s="24" t="s">
        <v>370</v>
      </c>
      <c r="AD653" s="25">
        <v>1</v>
      </c>
      <c r="AE653" s="25">
        <v>0</v>
      </c>
      <c r="AF653" s="25">
        <v>1</v>
      </c>
      <c r="AG653" s="25">
        <v>0</v>
      </c>
      <c r="AH653" s="25">
        <v>2</v>
      </c>
      <c r="AI653" s="25" t="s">
        <v>415</v>
      </c>
      <c r="AJ653" s="57">
        <v>7</v>
      </c>
      <c r="AK653" s="57" t="str">
        <f t="shared" si="159"/>
        <v>More</v>
      </c>
      <c r="AL653" s="57" t="s">
        <v>98</v>
      </c>
      <c r="AM653" s="57" t="str">
        <f t="shared" si="160"/>
        <v>Low</v>
      </c>
      <c r="AN653" s="62">
        <v>1</v>
      </c>
      <c r="AO653" s="62" t="str">
        <f t="shared" si="161"/>
        <v>Less</v>
      </c>
      <c r="AP653" s="62">
        <v>296</v>
      </c>
      <c r="AQ653" s="62" t="str">
        <f t="shared" si="162"/>
        <v>no</v>
      </c>
      <c r="AR653" s="62" t="str">
        <f t="shared" si="163"/>
        <v>Below Average</v>
      </c>
      <c r="AS653" s="64">
        <v>1</v>
      </c>
      <c r="AT653" s="68">
        <v>47.682119205298015</v>
      </c>
      <c r="AU653" s="68" t="str">
        <f t="shared" si="164"/>
        <v>Below Average</v>
      </c>
      <c r="AV653" s="66">
        <v>108000</v>
      </c>
      <c r="AW653" s="66">
        <v>2265</v>
      </c>
      <c r="AX653" s="66" t="s">
        <v>311</v>
      </c>
    </row>
    <row r="654" spans="1:50" customFormat="1" x14ac:dyDescent="0.2">
      <c r="A654">
        <v>653</v>
      </c>
      <c r="B654" s="12" t="s">
        <v>90</v>
      </c>
      <c r="C654" s="12" t="s">
        <v>90</v>
      </c>
      <c r="D654" s="12" t="s">
        <v>91</v>
      </c>
      <c r="E654" s="22">
        <v>7</v>
      </c>
      <c r="F654" s="22" t="s">
        <v>411</v>
      </c>
      <c r="G654" s="22" t="s">
        <v>92</v>
      </c>
      <c r="H654" s="22" t="str">
        <f t="shared" si="151"/>
        <v>2Story</v>
      </c>
      <c r="I654" s="22">
        <f t="shared" si="150"/>
        <v>75.988545402704759</v>
      </c>
      <c r="J654" s="22" t="str">
        <f t="shared" si="152"/>
        <v>Above Average</v>
      </c>
      <c r="K654" s="22">
        <v>5</v>
      </c>
      <c r="L654" s="22" t="str">
        <f t="shared" si="153"/>
        <v>Low</v>
      </c>
      <c r="M654" s="22">
        <v>1996</v>
      </c>
      <c r="N654" s="22">
        <f t="shared" si="154"/>
        <v>0</v>
      </c>
      <c r="O654" s="22"/>
      <c r="P654" s="22">
        <v>1996</v>
      </c>
      <c r="Q654" s="22">
        <f t="shared" si="155"/>
        <v>0</v>
      </c>
      <c r="R654" s="23">
        <v>880</v>
      </c>
      <c r="S654" s="23" t="s">
        <v>311</v>
      </c>
      <c r="T654" s="23" t="s">
        <v>370</v>
      </c>
      <c r="U654" s="24">
        <v>909</v>
      </c>
      <c r="V654" s="24" t="str">
        <f t="shared" si="156"/>
        <v>no</v>
      </c>
      <c r="W654" s="24">
        <v>807</v>
      </c>
      <c r="X654" s="24" t="str">
        <f t="shared" si="157"/>
        <v>no</v>
      </c>
      <c r="Y654" s="24" t="s">
        <v>412</v>
      </c>
      <c r="Z654" s="24">
        <f t="shared" si="158"/>
        <v>1</v>
      </c>
      <c r="AA654" s="24">
        <v>1716</v>
      </c>
      <c r="AB654" s="24" t="s">
        <v>311</v>
      </c>
      <c r="AC654" s="24" t="s">
        <v>369</v>
      </c>
      <c r="AD654" s="25">
        <v>0</v>
      </c>
      <c r="AE654" s="25">
        <v>0</v>
      </c>
      <c r="AF654" s="25">
        <v>2</v>
      </c>
      <c r="AG654" s="25">
        <v>1</v>
      </c>
      <c r="AH654" s="25">
        <v>3</v>
      </c>
      <c r="AI654" s="25" t="s">
        <v>414</v>
      </c>
      <c r="AJ654" s="57">
        <v>7</v>
      </c>
      <c r="AK654" s="57" t="str">
        <f t="shared" si="159"/>
        <v>More</v>
      </c>
      <c r="AL654" s="57" t="s">
        <v>97</v>
      </c>
      <c r="AM654" s="57" t="str">
        <f t="shared" si="160"/>
        <v>High</v>
      </c>
      <c r="AN654" s="62">
        <v>2</v>
      </c>
      <c r="AO654" s="62" t="str">
        <f t="shared" si="161"/>
        <v>More</v>
      </c>
      <c r="AP654" s="62">
        <v>512</v>
      </c>
      <c r="AQ654" s="62" t="str">
        <f t="shared" si="162"/>
        <v>no</v>
      </c>
      <c r="AR654" s="62" t="str">
        <f t="shared" si="163"/>
        <v>Above Average</v>
      </c>
      <c r="AS654" s="64">
        <v>1</v>
      </c>
      <c r="AT654" s="68">
        <v>73.574730354391377</v>
      </c>
      <c r="AU654" s="68" t="str">
        <f t="shared" si="164"/>
        <v>Above Average</v>
      </c>
      <c r="AV654" s="66">
        <v>191000</v>
      </c>
      <c r="AW654" s="66">
        <v>2596</v>
      </c>
      <c r="AX654" s="66" t="s">
        <v>311</v>
      </c>
    </row>
    <row r="655" spans="1:50" customFormat="1" x14ac:dyDescent="0.2">
      <c r="A655">
        <v>654</v>
      </c>
      <c r="B655" s="12" t="s">
        <v>90</v>
      </c>
      <c r="C655" s="12" t="s">
        <v>90</v>
      </c>
      <c r="D655" s="12" t="s">
        <v>91</v>
      </c>
      <c r="E655" s="22">
        <v>6</v>
      </c>
      <c r="F655" s="22" t="s">
        <v>195</v>
      </c>
      <c r="G655" s="22" t="s">
        <v>132</v>
      </c>
      <c r="H655" s="22" t="str">
        <f t="shared" si="151"/>
        <v>1Story</v>
      </c>
      <c r="I655" s="22">
        <f t="shared" si="150"/>
        <v>59.315963337771507</v>
      </c>
      <c r="J655" s="22" t="str">
        <f t="shared" si="152"/>
        <v>Below Average</v>
      </c>
      <c r="K655" s="22">
        <v>7</v>
      </c>
      <c r="L655" s="22" t="str">
        <f t="shared" si="153"/>
        <v>High</v>
      </c>
      <c r="M655" s="22">
        <v>1906</v>
      </c>
      <c r="N655" s="22">
        <f t="shared" si="154"/>
        <v>1</v>
      </c>
      <c r="O655" s="22"/>
      <c r="P655" s="22">
        <v>1995</v>
      </c>
      <c r="Q655" s="22">
        <f t="shared" si="155"/>
        <v>0</v>
      </c>
      <c r="R655" s="23">
        <v>756</v>
      </c>
      <c r="S655" s="23" t="s">
        <v>311</v>
      </c>
      <c r="T655" s="23" t="s">
        <v>370</v>
      </c>
      <c r="U655" s="24">
        <v>756</v>
      </c>
      <c r="V655" s="24" t="str">
        <f t="shared" si="156"/>
        <v>no</v>
      </c>
      <c r="W655" s="24">
        <v>713</v>
      </c>
      <c r="X655" s="24" t="str">
        <f t="shared" si="157"/>
        <v>no</v>
      </c>
      <c r="Y655" s="24" t="s">
        <v>412</v>
      </c>
      <c r="Z655" s="24">
        <f t="shared" si="158"/>
        <v>1</v>
      </c>
      <c r="AA655" s="24">
        <v>1469</v>
      </c>
      <c r="AB655" s="24" t="s">
        <v>311</v>
      </c>
      <c r="AC655" s="24" t="s">
        <v>370</v>
      </c>
      <c r="AD655" s="25">
        <v>0</v>
      </c>
      <c r="AE655" s="25">
        <v>0</v>
      </c>
      <c r="AF655" s="25">
        <v>1</v>
      </c>
      <c r="AG655" s="25">
        <v>0</v>
      </c>
      <c r="AH655" s="25">
        <v>1</v>
      </c>
      <c r="AI655" s="25" t="s">
        <v>415</v>
      </c>
      <c r="AJ655" s="57">
        <v>7</v>
      </c>
      <c r="AK655" s="57" t="str">
        <f t="shared" si="159"/>
        <v>More</v>
      </c>
      <c r="AL655" s="57" t="s">
        <v>98</v>
      </c>
      <c r="AM655" s="57" t="str">
        <f t="shared" si="160"/>
        <v>Low</v>
      </c>
      <c r="AN655" s="62">
        <v>1</v>
      </c>
      <c r="AO655" s="62" t="str">
        <f t="shared" si="161"/>
        <v>Less</v>
      </c>
      <c r="AP655" s="62">
        <v>216</v>
      </c>
      <c r="AQ655" s="62" t="str">
        <f t="shared" si="162"/>
        <v>no</v>
      </c>
      <c r="AR655" s="62" t="str">
        <f t="shared" si="163"/>
        <v>Below Average</v>
      </c>
      <c r="AS655" s="64">
        <v>0</v>
      </c>
      <c r="AT655" s="68">
        <v>60.674157303370784</v>
      </c>
      <c r="AU655" s="68" t="str">
        <f t="shared" si="164"/>
        <v>Below Average</v>
      </c>
      <c r="AV655" s="66">
        <v>135000</v>
      </c>
      <c r="AW655" s="66">
        <v>2225</v>
      </c>
      <c r="AX655" s="66" t="s">
        <v>311</v>
      </c>
    </row>
    <row r="656" spans="1:50" customFormat="1" x14ac:dyDescent="0.2">
      <c r="A656">
        <v>655</v>
      </c>
      <c r="B656" s="12" t="s">
        <v>90</v>
      </c>
      <c r="C656" s="12" t="s">
        <v>90</v>
      </c>
      <c r="D656" s="12" t="s">
        <v>91</v>
      </c>
      <c r="E656" s="22">
        <v>8</v>
      </c>
      <c r="F656" s="22" t="s">
        <v>411</v>
      </c>
      <c r="G656" s="22" t="s">
        <v>115</v>
      </c>
      <c r="H656" s="22" t="str">
        <f t="shared" si="151"/>
        <v>1Story</v>
      </c>
      <c r="I656" s="22">
        <f t="shared" si="150"/>
        <v>69.182127006168557</v>
      </c>
      <c r="J656" s="22" t="str">
        <f t="shared" si="152"/>
        <v>Below Average</v>
      </c>
      <c r="K656" s="22">
        <v>6</v>
      </c>
      <c r="L656" s="22" t="str">
        <f t="shared" si="153"/>
        <v>High</v>
      </c>
      <c r="M656" s="22">
        <v>1995</v>
      </c>
      <c r="N656" s="22">
        <f t="shared" si="154"/>
        <v>0</v>
      </c>
      <c r="O656" s="22"/>
      <c r="P656" s="22">
        <v>1995</v>
      </c>
      <c r="Q656" s="22">
        <f t="shared" si="155"/>
        <v>0</v>
      </c>
      <c r="R656" s="23">
        <v>2109</v>
      </c>
      <c r="S656" s="23" t="s">
        <v>313</v>
      </c>
      <c r="T656" s="23" t="s">
        <v>369</v>
      </c>
      <c r="U656" s="24">
        <v>2113</v>
      </c>
      <c r="V656" s="24" t="str">
        <f t="shared" si="156"/>
        <v>no</v>
      </c>
      <c r="W656" s="24">
        <v>0</v>
      </c>
      <c r="X656" s="24" t="str">
        <f t="shared" si="157"/>
        <v>no</v>
      </c>
      <c r="Y656" s="24" t="s">
        <v>413</v>
      </c>
      <c r="Z656" s="24">
        <f t="shared" si="158"/>
        <v>0</v>
      </c>
      <c r="AA656" s="24">
        <v>2113</v>
      </c>
      <c r="AB656" s="24" t="s">
        <v>311</v>
      </c>
      <c r="AC656" s="24" t="s">
        <v>369</v>
      </c>
      <c r="AD656" s="25">
        <v>1</v>
      </c>
      <c r="AE656" s="25">
        <v>0</v>
      </c>
      <c r="AF656" s="25">
        <v>2</v>
      </c>
      <c r="AG656" s="25">
        <v>1</v>
      </c>
      <c r="AH656" s="25">
        <v>4</v>
      </c>
      <c r="AI656" s="25" t="s">
        <v>414</v>
      </c>
      <c r="AJ656" s="57">
        <v>7</v>
      </c>
      <c r="AK656" s="57" t="str">
        <f t="shared" si="159"/>
        <v>More</v>
      </c>
      <c r="AL656" s="57" t="s">
        <v>97</v>
      </c>
      <c r="AM656" s="57" t="str">
        <f t="shared" si="160"/>
        <v>High</v>
      </c>
      <c r="AN656" s="62">
        <v>3</v>
      </c>
      <c r="AO656" s="62" t="str">
        <f t="shared" si="161"/>
        <v>More</v>
      </c>
      <c r="AP656" s="62">
        <v>839</v>
      </c>
      <c r="AQ656" s="62" t="str">
        <f t="shared" si="162"/>
        <v>no</v>
      </c>
      <c r="AR656" s="62" t="str">
        <f t="shared" si="163"/>
        <v>Above Average</v>
      </c>
      <c r="AS656" s="64">
        <v>1</v>
      </c>
      <c r="AT656" s="68">
        <v>82.899099952629086</v>
      </c>
      <c r="AU656" s="68" t="str">
        <f t="shared" si="164"/>
        <v>Above Average</v>
      </c>
      <c r="AV656" s="66">
        <v>350000</v>
      </c>
      <c r="AW656" s="66">
        <v>4222</v>
      </c>
      <c r="AX656" s="66" t="s">
        <v>311</v>
      </c>
    </row>
    <row r="657" spans="1:50" customFormat="1" x14ac:dyDescent="0.2">
      <c r="A657">
        <v>656</v>
      </c>
      <c r="B657" s="12" t="s">
        <v>90</v>
      </c>
      <c r="C657" s="12" t="s">
        <v>90</v>
      </c>
      <c r="D657" s="12" t="s">
        <v>198</v>
      </c>
      <c r="E657" s="22">
        <v>6</v>
      </c>
      <c r="F657" s="22" t="s">
        <v>195</v>
      </c>
      <c r="G657" s="22" t="s">
        <v>92</v>
      </c>
      <c r="H657" s="22" t="str">
        <f t="shared" si="151"/>
        <v>2Story</v>
      </c>
      <c r="I657" s="22">
        <f t="shared" si="150"/>
        <v>75.988545402704759</v>
      </c>
      <c r="J657" s="22" t="str">
        <f t="shared" si="152"/>
        <v>Above Average</v>
      </c>
      <c r="K657" s="22">
        <v>5</v>
      </c>
      <c r="L657" s="22" t="str">
        <f t="shared" si="153"/>
        <v>Low</v>
      </c>
      <c r="M657" s="22">
        <v>1971</v>
      </c>
      <c r="N657" s="22">
        <f t="shared" si="154"/>
        <v>0</v>
      </c>
      <c r="O657" s="22"/>
      <c r="P657" s="22">
        <v>1971</v>
      </c>
      <c r="Q657" s="22">
        <f t="shared" si="155"/>
        <v>0</v>
      </c>
      <c r="R657" s="23">
        <v>525</v>
      </c>
      <c r="S657" s="23" t="s">
        <v>311</v>
      </c>
      <c r="T657" s="23" t="s">
        <v>370</v>
      </c>
      <c r="U657" s="24">
        <v>525</v>
      </c>
      <c r="V657" s="24" t="str">
        <f t="shared" si="156"/>
        <v>no</v>
      </c>
      <c r="W657" s="24">
        <v>567</v>
      </c>
      <c r="X657" s="24" t="str">
        <f t="shared" si="157"/>
        <v>no</v>
      </c>
      <c r="Y657" s="24" t="s">
        <v>412</v>
      </c>
      <c r="Z657" s="24">
        <f t="shared" si="158"/>
        <v>0</v>
      </c>
      <c r="AA657" s="24">
        <v>1092</v>
      </c>
      <c r="AB657" s="24" t="s">
        <v>311</v>
      </c>
      <c r="AC657" s="24" t="s">
        <v>370</v>
      </c>
      <c r="AD657" s="25">
        <v>0</v>
      </c>
      <c r="AE657" s="25">
        <v>0</v>
      </c>
      <c r="AF657" s="25">
        <v>1</v>
      </c>
      <c r="AG657" s="25">
        <v>1</v>
      </c>
      <c r="AH657" s="25">
        <v>2</v>
      </c>
      <c r="AI657" s="25" t="s">
        <v>415</v>
      </c>
      <c r="AJ657" s="57">
        <v>6</v>
      </c>
      <c r="AK657" s="57" t="str">
        <f t="shared" si="159"/>
        <v>More</v>
      </c>
      <c r="AL657" s="57" t="s">
        <v>98</v>
      </c>
      <c r="AM657" s="57" t="str">
        <f t="shared" si="160"/>
        <v>Low</v>
      </c>
      <c r="AN657" s="62">
        <v>1</v>
      </c>
      <c r="AO657" s="62" t="str">
        <f t="shared" si="161"/>
        <v>Less</v>
      </c>
      <c r="AP657" s="62">
        <v>264</v>
      </c>
      <c r="AQ657" s="62" t="str">
        <f t="shared" si="162"/>
        <v>no</v>
      </c>
      <c r="AR657" s="62" t="str">
        <f t="shared" si="163"/>
        <v>Below Average</v>
      </c>
      <c r="AS657" s="64">
        <v>0</v>
      </c>
      <c r="AT657" s="68">
        <v>54.42176870748299</v>
      </c>
      <c r="AU657" s="68" t="str">
        <f t="shared" si="164"/>
        <v>Below Average</v>
      </c>
      <c r="AV657" s="66">
        <v>88000</v>
      </c>
      <c r="AW657" s="66">
        <v>1617</v>
      </c>
      <c r="AX657" s="66" t="s">
        <v>311</v>
      </c>
    </row>
    <row r="658" spans="1:50" customFormat="1" x14ac:dyDescent="0.2">
      <c r="A658">
        <v>657</v>
      </c>
      <c r="B658" s="12" t="s">
        <v>90</v>
      </c>
      <c r="C658" s="12" t="s">
        <v>90</v>
      </c>
      <c r="D658" s="12" t="s">
        <v>91</v>
      </c>
      <c r="E658" s="22">
        <v>5</v>
      </c>
      <c r="F658" s="22" t="s">
        <v>195</v>
      </c>
      <c r="G658" s="22" t="s">
        <v>115</v>
      </c>
      <c r="H658" s="22" t="str">
        <f t="shared" si="151"/>
        <v>1Story</v>
      </c>
      <c r="I658" s="22">
        <f t="shared" si="150"/>
        <v>69.182127006168557</v>
      </c>
      <c r="J658" s="22" t="str">
        <f t="shared" si="152"/>
        <v>Below Average</v>
      </c>
      <c r="K658" s="22">
        <v>7</v>
      </c>
      <c r="L658" s="22" t="str">
        <f t="shared" si="153"/>
        <v>High</v>
      </c>
      <c r="M658" s="22">
        <v>1959</v>
      </c>
      <c r="N658" s="22">
        <f t="shared" si="154"/>
        <v>0</v>
      </c>
      <c r="O658" s="22"/>
      <c r="P658" s="22">
        <v>2006</v>
      </c>
      <c r="Q658" s="22">
        <f t="shared" si="155"/>
        <v>0</v>
      </c>
      <c r="R658" s="23">
        <v>1053</v>
      </c>
      <c r="S658" s="23" t="s">
        <v>311</v>
      </c>
      <c r="T658" s="23" t="s">
        <v>370</v>
      </c>
      <c r="U658" s="24">
        <v>1053</v>
      </c>
      <c r="V658" s="24" t="str">
        <f t="shared" si="156"/>
        <v>no</v>
      </c>
      <c r="W658" s="24">
        <v>0</v>
      </c>
      <c r="X658" s="24" t="str">
        <f t="shared" si="157"/>
        <v>no</v>
      </c>
      <c r="Y658" s="24" t="s">
        <v>413</v>
      </c>
      <c r="Z658" s="24">
        <f t="shared" si="158"/>
        <v>0</v>
      </c>
      <c r="AA658" s="24">
        <v>1053</v>
      </c>
      <c r="AB658" s="24" t="s">
        <v>311</v>
      </c>
      <c r="AC658" s="24" t="s">
        <v>370</v>
      </c>
      <c r="AD658" s="25">
        <v>1</v>
      </c>
      <c r="AE658" s="25">
        <v>0</v>
      </c>
      <c r="AF658" s="25">
        <v>1</v>
      </c>
      <c r="AG658" s="25">
        <v>1</v>
      </c>
      <c r="AH658" s="25">
        <v>3</v>
      </c>
      <c r="AI658" s="25" t="s">
        <v>414</v>
      </c>
      <c r="AJ658" s="57">
        <v>5</v>
      </c>
      <c r="AK658" s="57" t="str">
        <f t="shared" si="159"/>
        <v>Less</v>
      </c>
      <c r="AL658" s="57" t="s">
        <v>97</v>
      </c>
      <c r="AM658" s="57" t="str">
        <f t="shared" si="160"/>
        <v>High</v>
      </c>
      <c r="AN658" s="62">
        <v>1</v>
      </c>
      <c r="AO658" s="62" t="str">
        <f t="shared" si="161"/>
        <v>Less</v>
      </c>
      <c r="AP658" s="62">
        <v>312</v>
      </c>
      <c r="AQ658" s="62" t="str">
        <f t="shared" si="162"/>
        <v>no</v>
      </c>
      <c r="AR658" s="62" t="str">
        <f t="shared" si="163"/>
        <v>Below Average</v>
      </c>
      <c r="AS658" s="64">
        <v>0</v>
      </c>
      <c r="AT658" s="68">
        <v>69.088319088319082</v>
      </c>
      <c r="AU658" s="68" t="str">
        <f t="shared" si="164"/>
        <v>Below Average</v>
      </c>
      <c r="AV658" s="66">
        <v>145500</v>
      </c>
      <c r="AW658" s="66">
        <v>2106</v>
      </c>
      <c r="AX658" s="66" t="s">
        <v>311</v>
      </c>
    </row>
    <row r="659" spans="1:50" customFormat="1" x14ac:dyDescent="0.2">
      <c r="A659">
        <v>658</v>
      </c>
      <c r="B659" s="12" t="s">
        <v>90</v>
      </c>
      <c r="C659" s="12" t="s">
        <v>90</v>
      </c>
      <c r="D659" s="12" t="s">
        <v>91</v>
      </c>
      <c r="E659" s="22">
        <v>7</v>
      </c>
      <c r="F659" s="22" t="s">
        <v>411</v>
      </c>
      <c r="G659" s="22" t="s">
        <v>92</v>
      </c>
      <c r="H659" s="22" t="str">
        <f t="shared" si="151"/>
        <v>2Story</v>
      </c>
      <c r="I659" s="22">
        <f t="shared" si="150"/>
        <v>75.988545402704759</v>
      </c>
      <c r="J659" s="22" t="str">
        <f t="shared" si="152"/>
        <v>Above Average</v>
      </c>
      <c r="K659" s="22">
        <v>6</v>
      </c>
      <c r="L659" s="22" t="str">
        <f t="shared" si="153"/>
        <v>High</v>
      </c>
      <c r="M659" s="22">
        <v>1931</v>
      </c>
      <c r="N659" s="22">
        <f t="shared" si="154"/>
        <v>1</v>
      </c>
      <c r="O659" s="22"/>
      <c r="P659" s="22">
        <v>2000</v>
      </c>
      <c r="Q659" s="22">
        <f t="shared" si="155"/>
        <v>0</v>
      </c>
      <c r="R659" s="23">
        <v>776</v>
      </c>
      <c r="S659" s="23" t="s">
        <v>311</v>
      </c>
      <c r="T659" s="23" t="s">
        <v>370</v>
      </c>
      <c r="U659" s="24">
        <v>851</v>
      </c>
      <c r="V659" s="24" t="str">
        <f t="shared" si="156"/>
        <v>no</v>
      </c>
      <c r="W659" s="24">
        <v>651</v>
      </c>
      <c r="X659" s="24" t="str">
        <f t="shared" si="157"/>
        <v>no</v>
      </c>
      <c r="Y659" s="24" t="s">
        <v>412</v>
      </c>
      <c r="Z659" s="24">
        <f t="shared" si="158"/>
        <v>1</v>
      </c>
      <c r="AA659" s="24">
        <v>1502</v>
      </c>
      <c r="AB659" s="24" t="s">
        <v>311</v>
      </c>
      <c r="AC659" s="24" t="s">
        <v>370</v>
      </c>
      <c r="AD659" s="25">
        <v>0</v>
      </c>
      <c r="AE659" s="25">
        <v>0</v>
      </c>
      <c r="AF659" s="25">
        <v>1</v>
      </c>
      <c r="AG659" s="25">
        <v>1</v>
      </c>
      <c r="AH659" s="25">
        <v>2</v>
      </c>
      <c r="AI659" s="25" t="s">
        <v>415</v>
      </c>
      <c r="AJ659" s="57">
        <v>6</v>
      </c>
      <c r="AK659" s="57" t="str">
        <f t="shared" si="159"/>
        <v>More</v>
      </c>
      <c r="AL659" s="57" t="s">
        <v>98</v>
      </c>
      <c r="AM659" s="57" t="str">
        <f t="shared" si="160"/>
        <v>Low</v>
      </c>
      <c r="AN659" s="62">
        <v>1</v>
      </c>
      <c r="AO659" s="62" t="str">
        <f t="shared" si="161"/>
        <v>Less</v>
      </c>
      <c r="AP659" s="62">
        <v>270</v>
      </c>
      <c r="AQ659" s="62" t="str">
        <f t="shared" si="162"/>
        <v>no</v>
      </c>
      <c r="AR659" s="62" t="str">
        <f t="shared" si="163"/>
        <v>Below Average</v>
      </c>
      <c r="AS659" s="64">
        <v>1</v>
      </c>
      <c r="AT659" s="68">
        <v>65.408252853380162</v>
      </c>
      <c r="AU659" s="68" t="str">
        <f t="shared" si="164"/>
        <v>Below Average</v>
      </c>
      <c r="AV659" s="66">
        <v>149000</v>
      </c>
      <c r="AW659" s="66">
        <v>2278</v>
      </c>
      <c r="AX659" s="66" t="s">
        <v>311</v>
      </c>
    </row>
    <row r="660" spans="1:50" customFormat="1" x14ac:dyDescent="0.2">
      <c r="A660">
        <v>659</v>
      </c>
      <c r="B660" s="12" t="s">
        <v>144</v>
      </c>
      <c r="C660" s="12" t="s">
        <v>90</v>
      </c>
      <c r="D660" s="12" t="s">
        <v>91</v>
      </c>
      <c r="E660" s="22">
        <v>6</v>
      </c>
      <c r="F660" s="22" t="s">
        <v>195</v>
      </c>
      <c r="G660" s="22" t="s">
        <v>132</v>
      </c>
      <c r="H660" s="22" t="str">
        <f t="shared" si="151"/>
        <v>1Story</v>
      </c>
      <c r="I660" s="22">
        <f t="shared" si="150"/>
        <v>59.315963337771507</v>
      </c>
      <c r="J660" s="22" t="str">
        <f t="shared" si="152"/>
        <v>Below Average</v>
      </c>
      <c r="K660" s="22">
        <v>5</v>
      </c>
      <c r="L660" s="22" t="str">
        <f t="shared" si="153"/>
        <v>Low</v>
      </c>
      <c r="M660" s="22">
        <v>1948</v>
      </c>
      <c r="N660" s="22">
        <f t="shared" si="154"/>
        <v>1</v>
      </c>
      <c r="O660" s="22"/>
      <c r="P660" s="22">
        <v>1950</v>
      </c>
      <c r="Q660" s="22">
        <f t="shared" si="155"/>
        <v>1</v>
      </c>
      <c r="R660" s="23">
        <v>912</v>
      </c>
      <c r="S660" s="23" t="s">
        <v>311</v>
      </c>
      <c r="T660" s="23" t="s">
        <v>370</v>
      </c>
      <c r="U660" s="24">
        <v>912</v>
      </c>
      <c r="V660" s="24" t="str">
        <f t="shared" si="156"/>
        <v>no</v>
      </c>
      <c r="W660" s="24">
        <v>546</v>
      </c>
      <c r="X660" s="24" t="str">
        <f t="shared" si="157"/>
        <v>no</v>
      </c>
      <c r="Y660" s="24" t="s">
        <v>412</v>
      </c>
      <c r="Z660" s="24">
        <f t="shared" si="158"/>
        <v>1</v>
      </c>
      <c r="AA660" s="24">
        <v>1458</v>
      </c>
      <c r="AB660" s="24" t="s">
        <v>311</v>
      </c>
      <c r="AC660" s="24" t="s">
        <v>370</v>
      </c>
      <c r="AD660" s="25">
        <v>0</v>
      </c>
      <c r="AE660" s="25">
        <v>1</v>
      </c>
      <c r="AF660" s="25">
        <v>1</v>
      </c>
      <c r="AG660" s="25">
        <v>0</v>
      </c>
      <c r="AH660" s="25">
        <v>2</v>
      </c>
      <c r="AI660" s="25" t="s">
        <v>415</v>
      </c>
      <c r="AJ660" s="57">
        <v>6</v>
      </c>
      <c r="AK660" s="57" t="str">
        <f t="shared" si="159"/>
        <v>More</v>
      </c>
      <c r="AL660" s="57" t="s">
        <v>98</v>
      </c>
      <c r="AM660" s="57" t="str">
        <f t="shared" si="160"/>
        <v>Low</v>
      </c>
      <c r="AN660" s="62">
        <v>1</v>
      </c>
      <c r="AO660" s="62" t="str">
        <f t="shared" si="161"/>
        <v>Less</v>
      </c>
      <c r="AP660" s="62">
        <v>330</v>
      </c>
      <c r="AQ660" s="62" t="str">
        <f t="shared" si="162"/>
        <v>no</v>
      </c>
      <c r="AR660" s="62" t="str">
        <f t="shared" si="163"/>
        <v>Below Average</v>
      </c>
      <c r="AS660" s="64">
        <v>1</v>
      </c>
      <c r="AT660" s="68">
        <v>41.139240506329116</v>
      </c>
      <c r="AU660" s="68" t="str">
        <f t="shared" si="164"/>
        <v>Below Average</v>
      </c>
      <c r="AV660" s="66">
        <v>97500</v>
      </c>
      <c r="AW660" s="66">
        <v>2370</v>
      </c>
      <c r="AX660" s="66" t="s">
        <v>311</v>
      </c>
    </row>
    <row r="661" spans="1:50" customFormat="1" x14ac:dyDescent="0.2">
      <c r="A661">
        <v>660</v>
      </c>
      <c r="B661" s="12" t="s">
        <v>90</v>
      </c>
      <c r="C661" s="12" t="s">
        <v>90</v>
      </c>
      <c r="D661" s="12" t="s">
        <v>91</v>
      </c>
      <c r="E661" s="22">
        <v>5</v>
      </c>
      <c r="F661" s="22" t="s">
        <v>195</v>
      </c>
      <c r="G661" s="22" t="s">
        <v>115</v>
      </c>
      <c r="H661" s="22" t="str">
        <f t="shared" si="151"/>
        <v>1Story</v>
      </c>
      <c r="I661" s="22">
        <f t="shared" si="150"/>
        <v>69.182127006168557</v>
      </c>
      <c r="J661" s="22" t="str">
        <f t="shared" si="152"/>
        <v>Below Average</v>
      </c>
      <c r="K661" s="22">
        <v>7</v>
      </c>
      <c r="L661" s="22" t="str">
        <f t="shared" si="153"/>
        <v>High</v>
      </c>
      <c r="M661" s="22">
        <v>1964</v>
      </c>
      <c r="N661" s="22">
        <f t="shared" si="154"/>
        <v>0</v>
      </c>
      <c r="O661" s="22"/>
      <c r="P661" s="22">
        <v>1999</v>
      </c>
      <c r="Q661" s="22">
        <f t="shared" si="155"/>
        <v>0</v>
      </c>
      <c r="R661" s="23">
        <v>1486</v>
      </c>
      <c r="S661" s="23" t="s">
        <v>311</v>
      </c>
      <c r="T661" s="23" t="s">
        <v>369</v>
      </c>
      <c r="U661" s="24">
        <v>1486</v>
      </c>
      <c r="V661" s="24" t="str">
        <f t="shared" si="156"/>
        <v>no</v>
      </c>
      <c r="W661" s="24">
        <v>0</v>
      </c>
      <c r="X661" s="24" t="str">
        <f t="shared" si="157"/>
        <v>no</v>
      </c>
      <c r="Y661" s="24" t="s">
        <v>413</v>
      </c>
      <c r="Z661" s="24">
        <f t="shared" si="158"/>
        <v>0</v>
      </c>
      <c r="AA661" s="24">
        <v>1486</v>
      </c>
      <c r="AB661" s="24" t="s">
        <v>311</v>
      </c>
      <c r="AC661" s="24" t="s">
        <v>370</v>
      </c>
      <c r="AD661" s="25">
        <v>1</v>
      </c>
      <c r="AE661" s="25">
        <v>0</v>
      </c>
      <c r="AF661" s="25">
        <v>1</v>
      </c>
      <c r="AG661" s="25">
        <v>0</v>
      </c>
      <c r="AH661" s="25">
        <v>2</v>
      </c>
      <c r="AI661" s="25" t="s">
        <v>415</v>
      </c>
      <c r="AJ661" s="57">
        <v>7</v>
      </c>
      <c r="AK661" s="57" t="str">
        <f t="shared" si="159"/>
        <v>More</v>
      </c>
      <c r="AL661" s="57" t="s">
        <v>98</v>
      </c>
      <c r="AM661" s="57" t="str">
        <f t="shared" si="160"/>
        <v>Low</v>
      </c>
      <c r="AN661" s="62">
        <v>2</v>
      </c>
      <c r="AO661" s="62" t="str">
        <f t="shared" si="161"/>
        <v>More</v>
      </c>
      <c r="AP661" s="62">
        <v>480</v>
      </c>
      <c r="AQ661" s="62" t="str">
        <f t="shared" si="162"/>
        <v>no</v>
      </c>
      <c r="AR661" s="62" t="str">
        <f t="shared" si="163"/>
        <v>Above Average</v>
      </c>
      <c r="AS661" s="64">
        <v>0</v>
      </c>
      <c r="AT661" s="68">
        <v>56.191117092866754</v>
      </c>
      <c r="AU661" s="68" t="str">
        <f t="shared" si="164"/>
        <v>Below Average</v>
      </c>
      <c r="AV661" s="66">
        <v>167000</v>
      </c>
      <c r="AW661" s="66">
        <v>2972</v>
      </c>
      <c r="AX661" s="66" t="s">
        <v>311</v>
      </c>
    </row>
    <row r="662" spans="1:50" customFormat="1" x14ac:dyDescent="0.2">
      <c r="A662">
        <v>661</v>
      </c>
      <c r="B662" s="12" t="s">
        <v>90</v>
      </c>
      <c r="C662" s="12" t="s">
        <v>90</v>
      </c>
      <c r="D662" s="12" t="s">
        <v>91</v>
      </c>
      <c r="E662" s="22">
        <v>7</v>
      </c>
      <c r="F662" s="22" t="s">
        <v>411</v>
      </c>
      <c r="G662" s="22" t="s">
        <v>92</v>
      </c>
      <c r="H662" s="22" t="str">
        <f t="shared" si="151"/>
        <v>2Story</v>
      </c>
      <c r="I662" s="22">
        <f t="shared" si="150"/>
        <v>75.988545402704759</v>
      </c>
      <c r="J662" s="22" t="str">
        <f t="shared" si="152"/>
        <v>Above Average</v>
      </c>
      <c r="K662" s="22">
        <v>7</v>
      </c>
      <c r="L662" s="22" t="str">
        <f t="shared" si="153"/>
        <v>High</v>
      </c>
      <c r="M662" s="22">
        <v>1976</v>
      </c>
      <c r="N662" s="22">
        <f t="shared" si="154"/>
        <v>0</v>
      </c>
      <c r="O662" s="22"/>
      <c r="P662" s="22">
        <v>1976</v>
      </c>
      <c r="Q662" s="22">
        <f t="shared" si="155"/>
        <v>0</v>
      </c>
      <c r="R662" s="23">
        <v>793</v>
      </c>
      <c r="S662" s="23" t="s">
        <v>311</v>
      </c>
      <c r="T662" s="23" t="s">
        <v>370</v>
      </c>
      <c r="U662" s="24">
        <v>1142</v>
      </c>
      <c r="V662" s="24" t="str">
        <f t="shared" si="156"/>
        <v>no</v>
      </c>
      <c r="W662" s="24">
        <v>793</v>
      </c>
      <c r="X662" s="24" t="str">
        <f t="shared" si="157"/>
        <v>no</v>
      </c>
      <c r="Y662" s="24" t="s">
        <v>412</v>
      </c>
      <c r="Z662" s="24">
        <f t="shared" si="158"/>
        <v>0</v>
      </c>
      <c r="AA662" s="24">
        <v>1935</v>
      </c>
      <c r="AB662" s="24" t="s">
        <v>311</v>
      </c>
      <c r="AC662" s="24" t="s">
        <v>369</v>
      </c>
      <c r="AD662" s="25">
        <v>0</v>
      </c>
      <c r="AE662" s="25">
        <v>0</v>
      </c>
      <c r="AF662" s="25">
        <v>2</v>
      </c>
      <c r="AG662" s="25">
        <v>1</v>
      </c>
      <c r="AH662" s="25">
        <v>3</v>
      </c>
      <c r="AI662" s="25" t="s">
        <v>414</v>
      </c>
      <c r="AJ662" s="57">
        <v>7</v>
      </c>
      <c r="AK662" s="57" t="str">
        <f t="shared" si="159"/>
        <v>More</v>
      </c>
      <c r="AL662" s="57" t="s">
        <v>98</v>
      </c>
      <c r="AM662" s="57" t="str">
        <f t="shared" si="160"/>
        <v>Low</v>
      </c>
      <c r="AN662" s="62">
        <v>2</v>
      </c>
      <c r="AO662" s="62" t="str">
        <f t="shared" si="161"/>
        <v>More</v>
      </c>
      <c r="AP662" s="62">
        <v>550</v>
      </c>
      <c r="AQ662" s="62" t="str">
        <f t="shared" si="162"/>
        <v>no</v>
      </c>
      <c r="AR662" s="62" t="str">
        <f t="shared" si="163"/>
        <v>Above Average</v>
      </c>
      <c r="AS662" s="64">
        <v>1</v>
      </c>
      <c r="AT662" s="68">
        <v>72.543988269794724</v>
      </c>
      <c r="AU662" s="68" t="str">
        <f t="shared" si="164"/>
        <v>Above Average</v>
      </c>
      <c r="AV662" s="66">
        <v>197900</v>
      </c>
      <c r="AW662" s="66">
        <v>2728</v>
      </c>
      <c r="AX662" s="66" t="s">
        <v>311</v>
      </c>
    </row>
    <row r="663" spans="1:50" customFormat="1" x14ac:dyDescent="0.2">
      <c r="A663">
        <v>662</v>
      </c>
      <c r="B663" s="12" t="s">
        <v>90</v>
      </c>
      <c r="C663" s="12" t="s">
        <v>90</v>
      </c>
      <c r="D663" s="12" t="s">
        <v>91</v>
      </c>
      <c r="E663" s="22">
        <v>8</v>
      </c>
      <c r="F663" s="22" t="s">
        <v>411</v>
      </c>
      <c r="G663" s="22" t="s">
        <v>92</v>
      </c>
      <c r="H663" s="22" t="str">
        <f t="shared" si="151"/>
        <v>2Story</v>
      </c>
      <c r="I663" s="22">
        <f t="shared" si="150"/>
        <v>75.988545402704759</v>
      </c>
      <c r="J663" s="22" t="str">
        <f t="shared" si="152"/>
        <v>Above Average</v>
      </c>
      <c r="K663" s="22">
        <v>7</v>
      </c>
      <c r="L663" s="22" t="str">
        <f t="shared" si="153"/>
        <v>High</v>
      </c>
      <c r="M663" s="22">
        <v>1994</v>
      </c>
      <c r="N663" s="22">
        <f t="shared" si="154"/>
        <v>0</v>
      </c>
      <c r="O663" s="22"/>
      <c r="P663" s="22">
        <v>2005</v>
      </c>
      <c r="Q663" s="22">
        <f t="shared" si="155"/>
        <v>0</v>
      </c>
      <c r="R663" s="23">
        <v>1629</v>
      </c>
      <c r="S663" s="23" t="s">
        <v>311</v>
      </c>
      <c r="T663" s="23" t="s">
        <v>369</v>
      </c>
      <c r="U663" s="24">
        <v>1686</v>
      </c>
      <c r="V663" s="24" t="str">
        <f t="shared" si="156"/>
        <v>no</v>
      </c>
      <c r="W663" s="24">
        <v>762</v>
      </c>
      <c r="X663" s="24" t="str">
        <f t="shared" si="157"/>
        <v>no</v>
      </c>
      <c r="Y663" s="24" t="s">
        <v>412</v>
      </c>
      <c r="Z663" s="24">
        <f t="shared" si="158"/>
        <v>0</v>
      </c>
      <c r="AA663" s="24">
        <v>2448</v>
      </c>
      <c r="AB663" s="24" t="s">
        <v>311</v>
      </c>
      <c r="AC663" s="24" t="s">
        <v>369</v>
      </c>
      <c r="AD663" s="25">
        <v>1</v>
      </c>
      <c r="AE663" s="25">
        <v>0</v>
      </c>
      <c r="AF663" s="25">
        <v>2</v>
      </c>
      <c r="AG663" s="25">
        <v>1</v>
      </c>
      <c r="AH663" s="25">
        <v>4</v>
      </c>
      <c r="AI663" s="25" t="s">
        <v>414</v>
      </c>
      <c r="AJ663" s="57">
        <v>8</v>
      </c>
      <c r="AK663" s="57" t="str">
        <f t="shared" si="159"/>
        <v>More</v>
      </c>
      <c r="AL663" s="57" t="s">
        <v>97</v>
      </c>
      <c r="AM663" s="57" t="str">
        <f t="shared" si="160"/>
        <v>High</v>
      </c>
      <c r="AN663" s="62">
        <v>3</v>
      </c>
      <c r="AO663" s="62" t="str">
        <f t="shared" si="161"/>
        <v>More</v>
      </c>
      <c r="AP663" s="62">
        <v>711</v>
      </c>
      <c r="AQ663" s="62" t="str">
        <f t="shared" si="162"/>
        <v>no</v>
      </c>
      <c r="AR663" s="62" t="str">
        <f t="shared" si="163"/>
        <v>Above Average</v>
      </c>
      <c r="AS663" s="64">
        <v>1</v>
      </c>
      <c r="AT663" s="68">
        <v>98.601913171449596</v>
      </c>
      <c r="AU663" s="68" t="str">
        <f t="shared" si="164"/>
        <v>Above Average</v>
      </c>
      <c r="AV663" s="66">
        <v>402000</v>
      </c>
      <c r="AW663" s="66">
        <v>4077</v>
      </c>
      <c r="AX663" s="66" t="s">
        <v>311</v>
      </c>
    </row>
    <row r="664" spans="1:50" customFormat="1" x14ac:dyDescent="0.2">
      <c r="A664">
        <v>663</v>
      </c>
      <c r="B664" s="12" t="s">
        <v>90</v>
      </c>
      <c r="C664" s="12" t="s">
        <v>90</v>
      </c>
      <c r="D664" s="12" t="s">
        <v>91</v>
      </c>
      <c r="E664" s="22">
        <v>6</v>
      </c>
      <c r="F664" s="22" t="s">
        <v>195</v>
      </c>
      <c r="G664" s="22" t="s">
        <v>115</v>
      </c>
      <c r="H664" s="22" t="str">
        <f t="shared" si="151"/>
        <v>1Story</v>
      </c>
      <c r="I664" s="22">
        <f t="shared" si="150"/>
        <v>69.182127006168557</v>
      </c>
      <c r="J664" s="22" t="str">
        <f t="shared" si="152"/>
        <v>Below Average</v>
      </c>
      <c r="K664" s="22">
        <v>3</v>
      </c>
      <c r="L664" s="22" t="str">
        <f t="shared" si="153"/>
        <v>Low</v>
      </c>
      <c r="M664" s="22">
        <v>1968</v>
      </c>
      <c r="N664" s="22">
        <f t="shared" si="154"/>
        <v>0</v>
      </c>
      <c r="O664" s="22"/>
      <c r="P664" s="22">
        <v>1968</v>
      </c>
      <c r="Q664" s="22">
        <f t="shared" si="155"/>
        <v>0</v>
      </c>
      <c r="R664" s="23">
        <v>1392</v>
      </c>
      <c r="S664" s="23" t="s">
        <v>311</v>
      </c>
      <c r="T664" s="23" t="s">
        <v>369</v>
      </c>
      <c r="U664" s="24">
        <v>1392</v>
      </c>
      <c r="V664" s="24" t="str">
        <f t="shared" si="156"/>
        <v>no</v>
      </c>
      <c r="W664" s="24">
        <v>0</v>
      </c>
      <c r="X664" s="24" t="str">
        <f t="shared" si="157"/>
        <v>no</v>
      </c>
      <c r="Y664" s="24" t="s">
        <v>413</v>
      </c>
      <c r="Z664" s="24">
        <f t="shared" si="158"/>
        <v>1</v>
      </c>
      <c r="AA664" s="24">
        <v>1392</v>
      </c>
      <c r="AB664" s="24" t="s">
        <v>311</v>
      </c>
      <c r="AC664" s="24" t="s">
        <v>370</v>
      </c>
      <c r="AD664" s="25">
        <v>1</v>
      </c>
      <c r="AE664" s="25">
        <v>0</v>
      </c>
      <c r="AF664" s="25">
        <v>1</v>
      </c>
      <c r="AG664" s="25">
        <v>0</v>
      </c>
      <c r="AH664" s="25">
        <v>2</v>
      </c>
      <c r="AI664" s="25" t="s">
        <v>415</v>
      </c>
      <c r="AJ664" s="57">
        <v>5</v>
      </c>
      <c r="AK664" s="57" t="str">
        <f t="shared" si="159"/>
        <v>Less</v>
      </c>
      <c r="AL664" s="57" t="s">
        <v>98</v>
      </c>
      <c r="AM664" s="57" t="str">
        <f t="shared" si="160"/>
        <v>Low</v>
      </c>
      <c r="AN664" s="62">
        <v>2</v>
      </c>
      <c r="AO664" s="62" t="str">
        <f t="shared" si="161"/>
        <v>More</v>
      </c>
      <c r="AP664" s="62">
        <v>576</v>
      </c>
      <c r="AQ664" s="62" t="str">
        <f t="shared" si="162"/>
        <v>no</v>
      </c>
      <c r="AR664" s="62" t="str">
        <f t="shared" si="163"/>
        <v>Above Average</v>
      </c>
      <c r="AS664" s="64">
        <v>2</v>
      </c>
      <c r="AT664" s="68">
        <v>39.511494252873561</v>
      </c>
      <c r="AU664" s="68" t="str">
        <f t="shared" si="164"/>
        <v>Below Average</v>
      </c>
      <c r="AV664" s="66">
        <v>110000</v>
      </c>
      <c r="AW664" s="66">
        <v>2784</v>
      </c>
      <c r="AX664" s="66" t="s">
        <v>311</v>
      </c>
    </row>
    <row r="665" spans="1:50" customFormat="1" x14ac:dyDescent="0.2">
      <c r="A665">
        <v>664</v>
      </c>
      <c r="B665" s="12" t="s">
        <v>90</v>
      </c>
      <c r="C665" s="12" t="s">
        <v>90</v>
      </c>
      <c r="D665" s="12" t="s">
        <v>91</v>
      </c>
      <c r="E665" s="22">
        <v>4</v>
      </c>
      <c r="F665" s="22" t="s">
        <v>195</v>
      </c>
      <c r="G665" s="22" t="s">
        <v>191</v>
      </c>
      <c r="H665" s="22" t="str">
        <f t="shared" si="151"/>
        <v xml:space="preserve"> </v>
      </c>
      <c r="I665" s="22">
        <f t="shared" si="150"/>
        <v>77.818957638420983</v>
      </c>
      <c r="J665" s="22" t="str">
        <f t="shared" si="152"/>
        <v>Above Average</v>
      </c>
      <c r="K665" s="22">
        <v>5</v>
      </c>
      <c r="L665" s="22" t="str">
        <f t="shared" si="153"/>
        <v>Low</v>
      </c>
      <c r="M665" s="22">
        <v>1972</v>
      </c>
      <c r="N665" s="22">
        <f t="shared" si="154"/>
        <v>0</v>
      </c>
      <c r="O665" s="22"/>
      <c r="P665" s="22">
        <v>1972</v>
      </c>
      <c r="Q665" s="22">
        <f t="shared" si="155"/>
        <v>0</v>
      </c>
      <c r="R665" s="23">
        <v>1138</v>
      </c>
      <c r="S665" s="23" t="s">
        <v>311</v>
      </c>
      <c r="T665" s="23" t="s">
        <v>369</v>
      </c>
      <c r="U665" s="24">
        <v>1181</v>
      </c>
      <c r="V665" s="24" t="str">
        <f t="shared" si="156"/>
        <v>no</v>
      </c>
      <c r="W665" s="24">
        <v>0</v>
      </c>
      <c r="X665" s="24" t="str">
        <f t="shared" si="157"/>
        <v>no</v>
      </c>
      <c r="Y665" s="24" t="s">
        <v>413</v>
      </c>
      <c r="Z665" s="24">
        <f t="shared" si="158"/>
        <v>1</v>
      </c>
      <c r="AA665" s="24">
        <v>1181</v>
      </c>
      <c r="AB665" s="24" t="s">
        <v>311</v>
      </c>
      <c r="AC665" s="24" t="s">
        <v>370</v>
      </c>
      <c r="AD665" s="25">
        <v>1</v>
      </c>
      <c r="AE665" s="25">
        <v>0</v>
      </c>
      <c r="AF665" s="25">
        <v>2</v>
      </c>
      <c r="AG665" s="25">
        <v>0</v>
      </c>
      <c r="AH665" s="25">
        <v>3</v>
      </c>
      <c r="AI665" s="25" t="s">
        <v>414</v>
      </c>
      <c r="AJ665" s="57">
        <v>6</v>
      </c>
      <c r="AK665" s="57" t="str">
        <f t="shared" si="159"/>
        <v>More</v>
      </c>
      <c r="AL665" s="57" t="s">
        <v>98</v>
      </c>
      <c r="AM665" s="57" t="str">
        <f t="shared" si="160"/>
        <v>Low</v>
      </c>
      <c r="AN665" s="62">
        <v>2</v>
      </c>
      <c r="AO665" s="62" t="str">
        <f t="shared" si="161"/>
        <v>More</v>
      </c>
      <c r="AP665" s="62">
        <v>588</v>
      </c>
      <c r="AQ665" s="62" t="str">
        <f t="shared" si="162"/>
        <v>no</v>
      </c>
      <c r="AR665" s="62" t="str">
        <f t="shared" si="163"/>
        <v>Above Average</v>
      </c>
      <c r="AS665" s="64">
        <v>0</v>
      </c>
      <c r="AT665" s="68">
        <v>59.292798620094871</v>
      </c>
      <c r="AU665" s="68" t="str">
        <f t="shared" si="164"/>
        <v>Below Average</v>
      </c>
      <c r="AV665" s="66">
        <v>137500</v>
      </c>
      <c r="AW665" s="66">
        <v>2319</v>
      </c>
      <c r="AX665" s="66" t="s">
        <v>311</v>
      </c>
    </row>
    <row r="666" spans="1:50" customFormat="1" x14ac:dyDescent="0.2">
      <c r="A666">
        <v>665</v>
      </c>
      <c r="B666" s="12" t="s">
        <v>202</v>
      </c>
      <c r="C666" s="12" t="s">
        <v>90</v>
      </c>
      <c r="D666" s="12" t="s">
        <v>91</v>
      </c>
      <c r="E666" s="22">
        <v>8</v>
      </c>
      <c r="F666" s="22" t="s">
        <v>411</v>
      </c>
      <c r="G666" s="22" t="s">
        <v>115</v>
      </c>
      <c r="H666" s="22" t="str">
        <f t="shared" si="151"/>
        <v>1Story</v>
      </c>
      <c r="I666" s="22">
        <f t="shared" si="150"/>
        <v>69.182127006168557</v>
      </c>
      <c r="J666" s="22" t="str">
        <f t="shared" si="152"/>
        <v>Below Average</v>
      </c>
      <c r="K666" s="22">
        <v>5</v>
      </c>
      <c r="L666" s="22" t="str">
        <f t="shared" si="153"/>
        <v>Low</v>
      </c>
      <c r="M666" s="22">
        <v>2005</v>
      </c>
      <c r="N666" s="22">
        <f t="shared" si="154"/>
        <v>0</v>
      </c>
      <c r="O666" s="22"/>
      <c r="P666" s="22">
        <v>2006</v>
      </c>
      <c r="Q666" s="22">
        <f t="shared" si="155"/>
        <v>0</v>
      </c>
      <c r="R666" s="23">
        <v>2077</v>
      </c>
      <c r="S666" s="23" t="s">
        <v>313</v>
      </c>
      <c r="T666" s="23" t="s">
        <v>369</v>
      </c>
      <c r="U666" s="24">
        <v>2097</v>
      </c>
      <c r="V666" s="24" t="str">
        <f t="shared" si="156"/>
        <v>no</v>
      </c>
      <c r="W666" s="24">
        <v>0</v>
      </c>
      <c r="X666" s="24" t="str">
        <f t="shared" si="157"/>
        <v>no</v>
      </c>
      <c r="Y666" s="24" t="s">
        <v>413</v>
      </c>
      <c r="Z666" s="24">
        <f t="shared" si="158"/>
        <v>0</v>
      </c>
      <c r="AA666" s="24">
        <v>2097</v>
      </c>
      <c r="AB666" s="24" t="s">
        <v>311</v>
      </c>
      <c r="AC666" s="24" t="s">
        <v>369</v>
      </c>
      <c r="AD666" s="25">
        <v>1</v>
      </c>
      <c r="AE666" s="25">
        <v>0</v>
      </c>
      <c r="AF666" s="25">
        <v>1</v>
      </c>
      <c r="AG666" s="25">
        <v>1</v>
      </c>
      <c r="AH666" s="25">
        <v>3</v>
      </c>
      <c r="AI666" s="25" t="s">
        <v>414</v>
      </c>
      <c r="AJ666" s="57">
        <v>8</v>
      </c>
      <c r="AK666" s="57" t="str">
        <f t="shared" si="159"/>
        <v>More</v>
      </c>
      <c r="AL666" s="57" t="s">
        <v>104</v>
      </c>
      <c r="AM666" s="57" t="str">
        <f t="shared" si="160"/>
        <v>High</v>
      </c>
      <c r="AN666" s="62">
        <v>3</v>
      </c>
      <c r="AO666" s="62" t="str">
        <f t="shared" si="161"/>
        <v>More</v>
      </c>
      <c r="AP666" s="62">
        <v>1134</v>
      </c>
      <c r="AQ666" s="62" t="str">
        <f t="shared" si="162"/>
        <v>yes</v>
      </c>
      <c r="AR666" s="62" t="str">
        <f t="shared" si="163"/>
        <v>Above Average</v>
      </c>
      <c r="AS666" s="64">
        <v>1</v>
      </c>
      <c r="AT666" s="68">
        <v>101.34163871586009</v>
      </c>
      <c r="AU666" s="68" t="str">
        <f t="shared" si="164"/>
        <v>Above Average</v>
      </c>
      <c r="AV666" s="66">
        <v>423000</v>
      </c>
      <c r="AW666" s="66">
        <v>4174</v>
      </c>
      <c r="AX666" s="66" t="s">
        <v>311</v>
      </c>
    </row>
    <row r="667" spans="1:50" customFormat="1" x14ac:dyDescent="0.2">
      <c r="A667">
        <v>666</v>
      </c>
      <c r="B667" s="12" t="s">
        <v>90</v>
      </c>
      <c r="C667" s="12" t="s">
        <v>90</v>
      </c>
      <c r="D667" s="12" t="s">
        <v>91</v>
      </c>
      <c r="E667" s="22">
        <v>8</v>
      </c>
      <c r="F667" s="22" t="s">
        <v>411</v>
      </c>
      <c r="G667" s="22" t="s">
        <v>92</v>
      </c>
      <c r="H667" s="22" t="str">
        <f t="shared" si="151"/>
        <v>2Story</v>
      </c>
      <c r="I667" s="22">
        <f t="shared" si="150"/>
        <v>75.988545402704759</v>
      </c>
      <c r="J667" s="22" t="str">
        <f t="shared" si="152"/>
        <v>Above Average</v>
      </c>
      <c r="K667" s="22">
        <v>5</v>
      </c>
      <c r="L667" s="22" t="str">
        <f t="shared" si="153"/>
        <v>Low</v>
      </c>
      <c r="M667" s="22">
        <v>2000</v>
      </c>
      <c r="N667" s="22">
        <f t="shared" si="154"/>
        <v>0</v>
      </c>
      <c r="O667" s="22"/>
      <c r="P667" s="22">
        <v>2000</v>
      </c>
      <c r="Q667" s="22">
        <f t="shared" si="155"/>
        <v>0</v>
      </c>
      <c r="R667" s="23">
        <v>1406</v>
      </c>
      <c r="S667" s="23" t="s">
        <v>311</v>
      </c>
      <c r="T667" s="23" t="s">
        <v>369</v>
      </c>
      <c r="U667" s="24">
        <v>1454</v>
      </c>
      <c r="V667" s="24" t="str">
        <f t="shared" si="156"/>
        <v>no</v>
      </c>
      <c r="W667" s="24">
        <v>482</v>
      </c>
      <c r="X667" s="24" t="str">
        <f t="shared" si="157"/>
        <v>no</v>
      </c>
      <c r="Y667" s="24" t="s">
        <v>412</v>
      </c>
      <c r="Z667" s="24">
        <f t="shared" si="158"/>
        <v>0</v>
      </c>
      <c r="AA667" s="24">
        <v>1936</v>
      </c>
      <c r="AB667" s="24" t="s">
        <v>311</v>
      </c>
      <c r="AC667" s="24" t="s">
        <v>369</v>
      </c>
      <c r="AD667" s="25">
        <v>0</v>
      </c>
      <c r="AE667" s="25">
        <v>0</v>
      </c>
      <c r="AF667" s="25">
        <v>2</v>
      </c>
      <c r="AG667" s="25">
        <v>1</v>
      </c>
      <c r="AH667" s="25">
        <v>3</v>
      </c>
      <c r="AI667" s="25" t="s">
        <v>414</v>
      </c>
      <c r="AJ667" s="57">
        <v>7</v>
      </c>
      <c r="AK667" s="57" t="str">
        <f t="shared" si="159"/>
        <v>More</v>
      </c>
      <c r="AL667" s="57" t="s">
        <v>97</v>
      </c>
      <c r="AM667" s="57" t="str">
        <f t="shared" si="160"/>
        <v>High</v>
      </c>
      <c r="AN667" s="62">
        <v>2</v>
      </c>
      <c r="AO667" s="62" t="str">
        <f t="shared" si="161"/>
        <v>More</v>
      </c>
      <c r="AP667" s="62">
        <v>504</v>
      </c>
      <c r="AQ667" s="62" t="str">
        <f t="shared" si="162"/>
        <v>no</v>
      </c>
      <c r="AR667" s="62" t="str">
        <f t="shared" si="163"/>
        <v>Above Average</v>
      </c>
      <c r="AS667" s="64">
        <v>1</v>
      </c>
      <c r="AT667" s="68">
        <v>68.9706762417714</v>
      </c>
      <c r="AU667" s="68" t="str">
        <f t="shared" si="164"/>
        <v>Below Average</v>
      </c>
      <c r="AV667" s="66">
        <v>230500</v>
      </c>
      <c r="AW667" s="66">
        <v>3342</v>
      </c>
      <c r="AX667" s="66" t="s">
        <v>311</v>
      </c>
    </row>
    <row r="668" spans="1:50" customFormat="1" x14ac:dyDescent="0.2">
      <c r="A668">
        <v>667</v>
      </c>
      <c r="B668" s="12" t="s">
        <v>90</v>
      </c>
      <c r="C668" s="12" t="s">
        <v>90</v>
      </c>
      <c r="D668" s="12" t="s">
        <v>91</v>
      </c>
      <c r="E668" s="22">
        <v>6</v>
      </c>
      <c r="F668" s="22" t="s">
        <v>195</v>
      </c>
      <c r="G668" s="22" t="s">
        <v>92</v>
      </c>
      <c r="H668" s="22" t="str">
        <f t="shared" si="151"/>
        <v>2Story</v>
      </c>
      <c r="I668" s="22">
        <f t="shared" si="150"/>
        <v>75.988545402704759</v>
      </c>
      <c r="J668" s="22" t="str">
        <f t="shared" si="152"/>
        <v>Above Average</v>
      </c>
      <c r="K668" s="22">
        <v>5</v>
      </c>
      <c r="L668" s="22" t="str">
        <f t="shared" si="153"/>
        <v>Low</v>
      </c>
      <c r="M668" s="22">
        <v>1965</v>
      </c>
      <c r="N668" s="22">
        <f t="shared" si="154"/>
        <v>0</v>
      </c>
      <c r="O668" s="22"/>
      <c r="P668" s="22">
        <v>1979</v>
      </c>
      <c r="Q668" s="22">
        <f t="shared" si="155"/>
        <v>0</v>
      </c>
      <c r="R668" s="23">
        <v>1021</v>
      </c>
      <c r="S668" s="23" t="s">
        <v>311</v>
      </c>
      <c r="T668" s="23" t="s">
        <v>370</v>
      </c>
      <c r="U668" s="24">
        <v>1465</v>
      </c>
      <c r="V668" s="24" t="str">
        <f t="shared" si="156"/>
        <v>no</v>
      </c>
      <c r="W668" s="24">
        <v>915</v>
      </c>
      <c r="X668" s="24" t="str">
        <f t="shared" si="157"/>
        <v>no</v>
      </c>
      <c r="Y668" s="24" t="s">
        <v>412</v>
      </c>
      <c r="Z668" s="24">
        <f t="shared" si="158"/>
        <v>0</v>
      </c>
      <c r="AA668" s="24">
        <v>2380</v>
      </c>
      <c r="AB668" s="24" t="s">
        <v>311</v>
      </c>
      <c r="AC668" s="24" t="s">
        <v>369</v>
      </c>
      <c r="AD668" s="25">
        <v>0</v>
      </c>
      <c r="AE668" s="25">
        <v>0</v>
      </c>
      <c r="AF668" s="25">
        <v>2</v>
      </c>
      <c r="AG668" s="25">
        <v>1</v>
      </c>
      <c r="AH668" s="25">
        <v>3</v>
      </c>
      <c r="AI668" s="25" t="s">
        <v>414</v>
      </c>
      <c r="AJ668" s="57">
        <v>7</v>
      </c>
      <c r="AK668" s="57" t="str">
        <f t="shared" si="159"/>
        <v>More</v>
      </c>
      <c r="AL668" s="57" t="s">
        <v>98</v>
      </c>
      <c r="AM668" s="57" t="str">
        <f t="shared" si="160"/>
        <v>Low</v>
      </c>
      <c r="AN668" s="62">
        <v>2</v>
      </c>
      <c r="AO668" s="62" t="str">
        <f t="shared" si="161"/>
        <v>More</v>
      </c>
      <c r="AP668" s="62">
        <v>596</v>
      </c>
      <c r="AQ668" s="62" t="str">
        <f t="shared" si="162"/>
        <v>no</v>
      </c>
      <c r="AR668" s="62" t="str">
        <f t="shared" si="163"/>
        <v>Above Average</v>
      </c>
      <c r="AS668" s="64">
        <v>1</v>
      </c>
      <c r="AT668" s="68">
        <v>37.930020582181712</v>
      </c>
      <c r="AU668" s="68" t="str">
        <f t="shared" si="164"/>
        <v>Below Average</v>
      </c>
      <c r="AV668" s="66">
        <v>129000</v>
      </c>
      <c r="AW668" s="66">
        <v>3401</v>
      </c>
      <c r="AX668" s="66" t="s">
        <v>311</v>
      </c>
    </row>
    <row r="669" spans="1:50" customFormat="1" x14ac:dyDescent="0.2">
      <c r="A669">
        <v>668</v>
      </c>
      <c r="B669" s="12" t="s">
        <v>90</v>
      </c>
      <c r="C669" s="12" t="s">
        <v>90</v>
      </c>
      <c r="D669" s="12" t="s">
        <v>91</v>
      </c>
      <c r="E669" s="22">
        <v>6</v>
      </c>
      <c r="F669" s="22" t="s">
        <v>195</v>
      </c>
      <c r="G669" s="22" t="s">
        <v>115</v>
      </c>
      <c r="H669" s="22" t="str">
        <f t="shared" si="151"/>
        <v>1Story</v>
      </c>
      <c r="I669" s="22">
        <f t="shared" si="150"/>
        <v>69.182127006168557</v>
      </c>
      <c r="J669" s="22" t="str">
        <f t="shared" si="152"/>
        <v>Below Average</v>
      </c>
      <c r="K669" s="22">
        <v>5</v>
      </c>
      <c r="L669" s="22" t="str">
        <f t="shared" si="153"/>
        <v>Low</v>
      </c>
      <c r="M669" s="22">
        <v>1994</v>
      </c>
      <c r="N669" s="22">
        <f t="shared" si="154"/>
        <v>0</v>
      </c>
      <c r="O669" s="22"/>
      <c r="P669" s="22">
        <v>1998</v>
      </c>
      <c r="Q669" s="22">
        <f t="shared" si="155"/>
        <v>0</v>
      </c>
      <c r="R669" s="23">
        <v>1408</v>
      </c>
      <c r="S669" s="23" t="s">
        <v>311</v>
      </c>
      <c r="T669" s="23" t="s">
        <v>369</v>
      </c>
      <c r="U669" s="24">
        <v>1679</v>
      </c>
      <c r="V669" s="24" t="str">
        <f t="shared" si="156"/>
        <v>no</v>
      </c>
      <c r="W669" s="24">
        <v>0</v>
      </c>
      <c r="X669" s="24" t="str">
        <f t="shared" si="157"/>
        <v>no</v>
      </c>
      <c r="Y669" s="24" t="s">
        <v>413</v>
      </c>
      <c r="Z669" s="24">
        <f t="shared" si="158"/>
        <v>1</v>
      </c>
      <c r="AA669" s="24">
        <v>1679</v>
      </c>
      <c r="AB669" s="24" t="s">
        <v>311</v>
      </c>
      <c r="AC669" s="24" t="s">
        <v>369</v>
      </c>
      <c r="AD669" s="25">
        <v>1</v>
      </c>
      <c r="AE669" s="25">
        <v>0</v>
      </c>
      <c r="AF669" s="25">
        <v>2</v>
      </c>
      <c r="AG669" s="25">
        <v>0</v>
      </c>
      <c r="AH669" s="25">
        <v>3</v>
      </c>
      <c r="AI669" s="25" t="s">
        <v>414</v>
      </c>
      <c r="AJ669" s="57">
        <v>7</v>
      </c>
      <c r="AK669" s="57" t="str">
        <f t="shared" si="159"/>
        <v>More</v>
      </c>
      <c r="AL669" s="57" t="s">
        <v>97</v>
      </c>
      <c r="AM669" s="57" t="str">
        <f t="shared" si="160"/>
        <v>High</v>
      </c>
      <c r="AN669" s="62">
        <v>2</v>
      </c>
      <c r="AO669" s="62" t="str">
        <f t="shared" si="161"/>
        <v>More</v>
      </c>
      <c r="AP669" s="62">
        <v>575</v>
      </c>
      <c r="AQ669" s="62" t="str">
        <f t="shared" si="162"/>
        <v>no</v>
      </c>
      <c r="AR669" s="62" t="str">
        <f t="shared" si="163"/>
        <v>Above Average</v>
      </c>
      <c r="AS669" s="64">
        <v>1</v>
      </c>
      <c r="AT669" s="68">
        <v>62.682215743440231</v>
      </c>
      <c r="AU669" s="68" t="str">
        <f t="shared" si="164"/>
        <v>Below Average</v>
      </c>
      <c r="AV669" s="66">
        <v>193500</v>
      </c>
      <c r="AW669" s="66">
        <v>3087</v>
      </c>
      <c r="AX669" s="66" t="s">
        <v>311</v>
      </c>
    </row>
    <row r="670" spans="1:50" customFormat="1" x14ac:dyDescent="0.2">
      <c r="A670">
        <v>669</v>
      </c>
      <c r="B670" s="12" t="s">
        <v>90</v>
      </c>
      <c r="C670" s="12" t="s">
        <v>90</v>
      </c>
      <c r="D670" s="12" t="s">
        <v>91</v>
      </c>
      <c r="E670" s="22">
        <v>5</v>
      </c>
      <c r="F670" s="22" t="s">
        <v>195</v>
      </c>
      <c r="G670" s="22" t="s">
        <v>115</v>
      </c>
      <c r="H670" s="22" t="str">
        <f t="shared" si="151"/>
        <v>1Story</v>
      </c>
      <c r="I670" s="22">
        <f t="shared" si="150"/>
        <v>69.182127006168557</v>
      </c>
      <c r="J670" s="22" t="str">
        <f t="shared" si="152"/>
        <v>Below Average</v>
      </c>
      <c r="K670" s="22">
        <v>6</v>
      </c>
      <c r="L670" s="22" t="str">
        <f t="shared" si="153"/>
        <v>High</v>
      </c>
      <c r="M670" s="22">
        <v>1956</v>
      </c>
      <c r="N670" s="22">
        <f t="shared" si="154"/>
        <v>0</v>
      </c>
      <c r="O670" s="22"/>
      <c r="P670" s="22">
        <v>1987</v>
      </c>
      <c r="Q670" s="22">
        <f t="shared" si="155"/>
        <v>0</v>
      </c>
      <c r="R670" s="23">
        <v>1188</v>
      </c>
      <c r="S670" s="23" t="s">
        <v>311</v>
      </c>
      <c r="T670" s="23" t="s">
        <v>369</v>
      </c>
      <c r="U670" s="24">
        <v>1437</v>
      </c>
      <c r="V670" s="24" t="str">
        <f t="shared" si="156"/>
        <v>no</v>
      </c>
      <c r="W670" s="24">
        <v>0</v>
      </c>
      <c r="X670" s="24" t="str">
        <f t="shared" si="157"/>
        <v>no</v>
      </c>
      <c r="Y670" s="24" t="s">
        <v>413</v>
      </c>
      <c r="Z670" s="24">
        <f t="shared" si="158"/>
        <v>1</v>
      </c>
      <c r="AA670" s="24">
        <v>1437</v>
      </c>
      <c r="AB670" s="24" t="s">
        <v>311</v>
      </c>
      <c r="AC670" s="24" t="s">
        <v>370</v>
      </c>
      <c r="AD670" s="25">
        <v>1</v>
      </c>
      <c r="AE670" s="25">
        <v>0</v>
      </c>
      <c r="AF670" s="25">
        <v>1</v>
      </c>
      <c r="AG670" s="25">
        <v>1</v>
      </c>
      <c r="AH670" s="25">
        <v>3</v>
      </c>
      <c r="AI670" s="25" t="s">
        <v>414</v>
      </c>
      <c r="AJ670" s="57">
        <v>6</v>
      </c>
      <c r="AK670" s="57" t="str">
        <f t="shared" si="159"/>
        <v>More</v>
      </c>
      <c r="AL670" s="57" t="s">
        <v>98</v>
      </c>
      <c r="AM670" s="57" t="str">
        <f t="shared" si="160"/>
        <v>Low</v>
      </c>
      <c r="AN670" s="62">
        <v>2</v>
      </c>
      <c r="AO670" s="62" t="str">
        <f t="shared" si="161"/>
        <v>More</v>
      </c>
      <c r="AP670" s="62">
        <v>576</v>
      </c>
      <c r="AQ670" s="62" t="str">
        <f t="shared" si="162"/>
        <v>no</v>
      </c>
      <c r="AR670" s="62" t="str">
        <f t="shared" si="163"/>
        <v>Above Average</v>
      </c>
      <c r="AS670" s="64">
        <v>1</v>
      </c>
      <c r="AT670" s="68">
        <v>64</v>
      </c>
      <c r="AU670" s="68" t="str">
        <f t="shared" si="164"/>
        <v>Below Average</v>
      </c>
      <c r="AV670" s="66">
        <v>168000</v>
      </c>
      <c r="AW670" s="66">
        <v>2625</v>
      </c>
      <c r="AX670" s="66" t="s">
        <v>311</v>
      </c>
    </row>
    <row r="671" spans="1:50" customFormat="1" x14ac:dyDescent="0.2">
      <c r="A671">
        <v>670</v>
      </c>
      <c r="B671" s="12" t="s">
        <v>90</v>
      </c>
      <c r="C671" s="12" t="s">
        <v>90</v>
      </c>
      <c r="D671" s="12" t="s">
        <v>91</v>
      </c>
      <c r="E671" s="22">
        <v>4</v>
      </c>
      <c r="F671" s="22" t="s">
        <v>195</v>
      </c>
      <c r="G671" s="22" t="s">
        <v>115</v>
      </c>
      <c r="H671" s="22" t="str">
        <f t="shared" si="151"/>
        <v>1Story</v>
      </c>
      <c r="I671" s="22">
        <f t="shared" si="150"/>
        <v>69.182127006168557</v>
      </c>
      <c r="J671" s="22" t="str">
        <f t="shared" si="152"/>
        <v>Below Average</v>
      </c>
      <c r="K671" s="22">
        <v>5</v>
      </c>
      <c r="L671" s="22" t="str">
        <f t="shared" si="153"/>
        <v>Low</v>
      </c>
      <c r="M671" s="22">
        <v>1922</v>
      </c>
      <c r="N671" s="22">
        <f t="shared" si="154"/>
        <v>1</v>
      </c>
      <c r="O671" s="22"/>
      <c r="P671" s="22">
        <v>1950</v>
      </c>
      <c r="Q671" s="22">
        <f t="shared" si="155"/>
        <v>1</v>
      </c>
      <c r="R671" s="23">
        <v>700</v>
      </c>
      <c r="S671" s="23" t="s">
        <v>311</v>
      </c>
      <c r="T671" s="23" t="s">
        <v>370</v>
      </c>
      <c r="U671" s="24">
        <v>1180</v>
      </c>
      <c r="V671" s="24" t="str">
        <f t="shared" si="156"/>
        <v>no</v>
      </c>
      <c r="W671" s="24">
        <v>0</v>
      </c>
      <c r="X671" s="24" t="str">
        <f t="shared" si="157"/>
        <v>no</v>
      </c>
      <c r="Y671" s="24" t="s">
        <v>413</v>
      </c>
      <c r="Z671" s="24">
        <f t="shared" si="158"/>
        <v>0</v>
      </c>
      <c r="AA671" s="24">
        <v>1180</v>
      </c>
      <c r="AB671" s="24" t="s">
        <v>311</v>
      </c>
      <c r="AC671" s="24" t="s">
        <v>370</v>
      </c>
      <c r="AD671" s="25">
        <v>0</v>
      </c>
      <c r="AE671" s="25">
        <v>0</v>
      </c>
      <c r="AF671" s="25">
        <v>1</v>
      </c>
      <c r="AG671" s="25">
        <v>0</v>
      </c>
      <c r="AH671" s="25">
        <v>1</v>
      </c>
      <c r="AI671" s="25" t="s">
        <v>415</v>
      </c>
      <c r="AJ671" s="57">
        <v>5</v>
      </c>
      <c r="AK671" s="57" t="str">
        <f t="shared" si="159"/>
        <v>Less</v>
      </c>
      <c r="AL671" s="57" t="s">
        <v>147</v>
      </c>
      <c r="AM671" s="57" t="str">
        <f t="shared" si="160"/>
        <v>Low</v>
      </c>
      <c r="AN671" s="62">
        <v>1</v>
      </c>
      <c r="AO671" s="62" t="str">
        <f t="shared" si="161"/>
        <v>Less</v>
      </c>
      <c r="AP671" s="62">
        <v>252</v>
      </c>
      <c r="AQ671" s="62" t="str">
        <f t="shared" si="162"/>
        <v>no</v>
      </c>
      <c r="AR671" s="62" t="str">
        <f t="shared" si="163"/>
        <v>Below Average</v>
      </c>
      <c r="AS671" s="64">
        <v>1</v>
      </c>
      <c r="AT671" s="68">
        <v>73.138297872340431</v>
      </c>
      <c r="AU671" s="68" t="str">
        <f t="shared" si="164"/>
        <v>Above Average</v>
      </c>
      <c r="AV671" s="66">
        <v>137500</v>
      </c>
      <c r="AW671" s="66">
        <v>1880</v>
      </c>
      <c r="AX671" s="66" t="s">
        <v>311</v>
      </c>
    </row>
    <row r="672" spans="1:50" customFormat="1" x14ac:dyDescent="0.2">
      <c r="A672">
        <v>671</v>
      </c>
      <c r="B672" s="12" t="s">
        <v>90</v>
      </c>
      <c r="C672" s="12" t="s">
        <v>90</v>
      </c>
      <c r="D672" s="12" t="s">
        <v>91</v>
      </c>
      <c r="E672" s="22">
        <v>6</v>
      </c>
      <c r="F672" s="22" t="s">
        <v>195</v>
      </c>
      <c r="G672" s="22" t="s">
        <v>92</v>
      </c>
      <c r="H672" s="22" t="str">
        <f t="shared" si="151"/>
        <v>2Story</v>
      </c>
      <c r="I672" s="22">
        <f t="shared" si="150"/>
        <v>75.988545402704759</v>
      </c>
      <c r="J672" s="22" t="str">
        <f t="shared" si="152"/>
        <v>Above Average</v>
      </c>
      <c r="K672" s="22">
        <v>5</v>
      </c>
      <c r="L672" s="22" t="str">
        <f t="shared" si="153"/>
        <v>Low</v>
      </c>
      <c r="M672" s="22">
        <v>2005</v>
      </c>
      <c r="N672" s="22">
        <f t="shared" si="154"/>
        <v>0</v>
      </c>
      <c r="O672" s="22"/>
      <c r="P672" s="22">
        <v>2005</v>
      </c>
      <c r="Q672" s="22">
        <f t="shared" si="155"/>
        <v>0</v>
      </c>
      <c r="R672" s="23">
        <v>738</v>
      </c>
      <c r="S672" s="23" t="s">
        <v>311</v>
      </c>
      <c r="T672" s="23" t="s">
        <v>370</v>
      </c>
      <c r="U672" s="24">
        <v>738</v>
      </c>
      <c r="V672" s="24" t="str">
        <f t="shared" si="156"/>
        <v>no</v>
      </c>
      <c r="W672" s="24">
        <v>738</v>
      </c>
      <c r="X672" s="24" t="str">
        <f t="shared" si="157"/>
        <v>no</v>
      </c>
      <c r="Y672" s="24" t="s">
        <v>412</v>
      </c>
      <c r="Z672" s="24">
        <f t="shared" si="158"/>
        <v>0</v>
      </c>
      <c r="AA672" s="24">
        <v>1476</v>
      </c>
      <c r="AB672" s="24" t="s">
        <v>311</v>
      </c>
      <c r="AC672" s="24" t="s">
        <v>370</v>
      </c>
      <c r="AD672" s="25">
        <v>1</v>
      </c>
      <c r="AE672" s="25">
        <v>0</v>
      </c>
      <c r="AF672" s="25">
        <v>2</v>
      </c>
      <c r="AG672" s="25">
        <v>1</v>
      </c>
      <c r="AH672" s="25">
        <v>4</v>
      </c>
      <c r="AI672" s="25" t="s">
        <v>414</v>
      </c>
      <c r="AJ672" s="57">
        <v>7</v>
      </c>
      <c r="AK672" s="57" t="str">
        <f t="shared" si="159"/>
        <v>More</v>
      </c>
      <c r="AL672" s="57" t="s">
        <v>97</v>
      </c>
      <c r="AM672" s="57" t="str">
        <f t="shared" si="160"/>
        <v>High</v>
      </c>
      <c r="AN672" s="62">
        <v>2</v>
      </c>
      <c r="AO672" s="62" t="str">
        <f t="shared" si="161"/>
        <v>More</v>
      </c>
      <c r="AP672" s="62">
        <v>540</v>
      </c>
      <c r="AQ672" s="62" t="str">
        <f t="shared" si="162"/>
        <v>no</v>
      </c>
      <c r="AR672" s="62" t="str">
        <f t="shared" si="163"/>
        <v>Above Average</v>
      </c>
      <c r="AS672" s="64">
        <v>0</v>
      </c>
      <c r="AT672" s="68">
        <v>78.364950316169825</v>
      </c>
      <c r="AU672" s="68" t="str">
        <f t="shared" si="164"/>
        <v>Above Average</v>
      </c>
      <c r="AV672" s="66">
        <v>173500</v>
      </c>
      <c r="AW672" s="66">
        <v>2214</v>
      </c>
      <c r="AX672" s="66" t="s">
        <v>311</v>
      </c>
    </row>
    <row r="673" spans="1:50" customFormat="1" x14ac:dyDescent="0.2">
      <c r="A673">
        <v>672</v>
      </c>
      <c r="B673" s="12" t="s">
        <v>144</v>
      </c>
      <c r="C673" s="12" t="s">
        <v>90</v>
      </c>
      <c r="D673" s="12" t="s">
        <v>91</v>
      </c>
      <c r="E673" s="22">
        <v>6</v>
      </c>
      <c r="F673" s="22" t="s">
        <v>195</v>
      </c>
      <c r="G673" s="22" t="s">
        <v>92</v>
      </c>
      <c r="H673" s="22" t="str">
        <f t="shared" si="151"/>
        <v>2Story</v>
      </c>
      <c r="I673" s="22">
        <f t="shared" si="150"/>
        <v>75.988545402704759</v>
      </c>
      <c r="J673" s="22" t="str">
        <f t="shared" si="152"/>
        <v>Above Average</v>
      </c>
      <c r="K673" s="22">
        <v>6</v>
      </c>
      <c r="L673" s="22" t="str">
        <f t="shared" si="153"/>
        <v>High</v>
      </c>
      <c r="M673" s="22">
        <v>1925</v>
      </c>
      <c r="N673" s="22">
        <f t="shared" si="154"/>
        <v>1</v>
      </c>
      <c r="O673" s="22"/>
      <c r="P673" s="22">
        <v>1950</v>
      </c>
      <c r="Q673" s="22">
        <f t="shared" si="155"/>
        <v>1</v>
      </c>
      <c r="R673" s="23">
        <v>672</v>
      </c>
      <c r="S673" s="23" t="s">
        <v>311</v>
      </c>
      <c r="T673" s="23" t="s">
        <v>370</v>
      </c>
      <c r="U673" s="24">
        <v>697</v>
      </c>
      <c r="V673" s="24" t="str">
        <f t="shared" si="156"/>
        <v>no</v>
      </c>
      <c r="W673" s="24">
        <v>672</v>
      </c>
      <c r="X673" s="24" t="str">
        <f t="shared" si="157"/>
        <v>no</v>
      </c>
      <c r="Y673" s="24" t="s">
        <v>412</v>
      </c>
      <c r="Z673" s="24">
        <f t="shared" si="158"/>
        <v>0</v>
      </c>
      <c r="AA673" s="24">
        <v>1369</v>
      </c>
      <c r="AB673" s="24" t="s">
        <v>311</v>
      </c>
      <c r="AC673" s="24" t="s">
        <v>370</v>
      </c>
      <c r="AD673" s="25">
        <v>1</v>
      </c>
      <c r="AE673" s="25">
        <v>0</v>
      </c>
      <c r="AF673" s="25">
        <v>2</v>
      </c>
      <c r="AG673" s="25">
        <v>0</v>
      </c>
      <c r="AH673" s="25">
        <v>3</v>
      </c>
      <c r="AI673" s="25" t="s">
        <v>414</v>
      </c>
      <c r="AJ673" s="57">
        <v>6</v>
      </c>
      <c r="AK673" s="57" t="str">
        <f t="shared" si="159"/>
        <v>More</v>
      </c>
      <c r="AL673" s="57" t="s">
        <v>98</v>
      </c>
      <c r="AM673" s="57" t="str">
        <f t="shared" si="160"/>
        <v>Low</v>
      </c>
      <c r="AN673" s="62">
        <v>1</v>
      </c>
      <c r="AO673" s="62" t="str">
        <f t="shared" si="161"/>
        <v>Less</v>
      </c>
      <c r="AP673" s="62">
        <v>300</v>
      </c>
      <c r="AQ673" s="62" t="str">
        <f t="shared" si="162"/>
        <v>no</v>
      </c>
      <c r="AR673" s="62" t="str">
        <f t="shared" si="163"/>
        <v>Below Average</v>
      </c>
      <c r="AS673" s="64">
        <v>0</v>
      </c>
      <c r="AT673" s="68">
        <v>50.759431651151395</v>
      </c>
      <c r="AU673" s="68" t="str">
        <f t="shared" si="164"/>
        <v>Below Average</v>
      </c>
      <c r="AV673" s="66">
        <v>103600</v>
      </c>
      <c r="AW673" s="66">
        <v>2041</v>
      </c>
      <c r="AX673" s="66" t="s">
        <v>311</v>
      </c>
    </row>
    <row r="674" spans="1:50" customFormat="1" x14ac:dyDescent="0.2">
      <c r="A674">
        <v>673</v>
      </c>
      <c r="B674" s="12" t="s">
        <v>90</v>
      </c>
      <c r="C674" s="12" t="s">
        <v>90</v>
      </c>
      <c r="D674" s="12" t="s">
        <v>91</v>
      </c>
      <c r="E674" s="22">
        <v>6</v>
      </c>
      <c r="F674" s="22" t="s">
        <v>195</v>
      </c>
      <c r="G674" s="22" t="s">
        <v>115</v>
      </c>
      <c r="H674" s="22" t="str">
        <f t="shared" si="151"/>
        <v>1Story</v>
      </c>
      <c r="I674" s="22">
        <f t="shared" si="150"/>
        <v>69.182127006168557</v>
      </c>
      <c r="J674" s="22" t="str">
        <f t="shared" si="152"/>
        <v>Below Average</v>
      </c>
      <c r="K674" s="22">
        <v>6</v>
      </c>
      <c r="L674" s="22" t="str">
        <f t="shared" si="153"/>
        <v>High</v>
      </c>
      <c r="M674" s="22">
        <v>1977</v>
      </c>
      <c r="N674" s="22">
        <f t="shared" si="154"/>
        <v>0</v>
      </c>
      <c r="O674" s="22"/>
      <c r="P674" s="22">
        <v>1977</v>
      </c>
      <c r="Q674" s="22">
        <f t="shared" si="155"/>
        <v>0</v>
      </c>
      <c r="R674" s="23">
        <v>1208</v>
      </c>
      <c r="S674" s="23" t="s">
        <v>311</v>
      </c>
      <c r="T674" s="23" t="s">
        <v>369</v>
      </c>
      <c r="U674" s="24">
        <v>1208</v>
      </c>
      <c r="V674" s="24" t="str">
        <f t="shared" si="156"/>
        <v>no</v>
      </c>
      <c r="W674" s="24">
        <v>0</v>
      </c>
      <c r="X674" s="24" t="str">
        <f t="shared" si="157"/>
        <v>no</v>
      </c>
      <c r="Y674" s="24" t="s">
        <v>413</v>
      </c>
      <c r="Z674" s="24">
        <f t="shared" si="158"/>
        <v>0</v>
      </c>
      <c r="AA674" s="24">
        <v>1208</v>
      </c>
      <c r="AB674" s="24" t="s">
        <v>311</v>
      </c>
      <c r="AC674" s="24" t="s">
        <v>370</v>
      </c>
      <c r="AD674" s="25">
        <v>1</v>
      </c>
      <c r="AE674" s="25">
        <v>0</v>
      </c>
      <c r="AF674" s="25">
        <v>1</v>
      </c>
      <c r="AG674" s="25">
        <v>1</v>
      </c>
      <c r="AH674" s="25">
        <v>3</v>
      </c>
      <c r="AI674" s="25" t="s">
        <v>414</v>
      </c>
      <c r="AJ674" s="57">
        <v>6</v>
      </c>
      <c r="AK674" s="57" t="str">
        <f t="shared" si="159"/>
        <v>More</v>
      </c>
      <c r="AL674" s="57" t="s">
        <v>98</v>
      </c>
      <c r="AM674" s="57" t="str">
        <f t="shared" si="160"/>
        <v>Low</v>
      </c>
      <c r="AN674" s="62">
        <v>2</v>
      </c>
      <c r="AO674" s="62" t="str">
        <f t="shared" si="161"/>
        <v>More</v>
      </c>
      <c r="AP674" s="62">
        <v>546</v>
      </c>
      <c r="AQ674" s="62" t="str">
        <f t="shared" si="162"/>
        <v>no</v>
      </c>
      <c r="AR674" s="62" t="str">
        <f t="shared" si="163"/>
        <v>Above Average</v>
      </c>
      <c r="AS674" s="64">
        <v>1</v>
      </c>
      <c r="AT674" s="68">
        <v>68.294701986754973</v>
      </c>
      <c r="AU674" s="68" t="str">
        <f t="shared" si="164"/>
        <v>Below Average</v>
      </c>
      <c r="AV674" s="66">
        <v>165000</v>
      </c>
      <c r="AW674" s="66">
        <v>2416</v>
      </c>
      <c r="AX674" s="66" t="s">
        <v>311</v>
      </c>
    </row>
    <row r="675" spans="1:50" customFormat="1" x14ac:dyDescent="0.2">
      <c r="A675">
        <v>674</v>
      </c>
      <c r="B675" s="12" t="s">
        <v>90</v>
      </c>
      <c r="C675" s="12" t="s">
        <v>90</v>
      </c>
      <c r="D675" s="12" t="s">
        <v>91</v>
      </c>
      <c r="E675" s="22">
        <v>6</v>
      </c>
      <c r="F675" s="22" t="s">
        <v>195</v>
      </c>
      <c r="G675" s="22" t="s">
        <v>115</v>
      </c>
      <c r="H675" s="22" t="str">
        <f t="shared" si="151"/>
        <v>1Story</v>
      </c>
      <c r="I675" s="22">
        <f t="shared" si="150"/>
        <v>69.182127006168557</v>
      </c>
      <c r="J675" s="22" t="str">
        <f t="shared" si="152"/>
        <v>Below Average</v>
      </c>
      <c r="K675" s="22">
        <v>7</v>
      </c>
      <c r="L675" s="22" t="str">
        <f t="shared" si="153"/>
        <v>High</v>
      </c>
      <c r="M675" s="22">
        <v>1957</v>
      </c>
      <c r="N675" s="22">
        <f t="shared" si="154"/>
        <v>0</v>
      </c>
      <c r="O675" s="22"/>
      <c r="P675" s="22">
        <v>2004</v>
      </c>
      <c r="Q675" s="22">
        <f t="shared" si="155"/>
        <v>0</v>
      </c>
      <c r="R675" s="23">
        <v>1477</v>
      </c>
      <c r="S675" s="23" t="s">
        <v>311</v>
      </c>
      <c r="T675" s="23" t="s">
        <v>369</v>
      </c>
      <c r="U675" s="24">
        <v>1839</v>
      </c>
      <c r="V675" s="24" t="str">
        <f t="shared" si="156"/>
        <v>no</v>
      </c>
      <c r="W675" s="24">
        <v>0</v>
      </c>
      <c r="X675" s="24" t="str">
        <f t="shared" si="157"/>
        <v>no</v>
      </c>
      <c r="Y675" s="24" t="s">
        <v>413</v>
      </c>
      <c r="Z675" s="24">
        <f t="shared" si="158"/>
        <v>1</v>
      </c>
      <c r="AA675" s="24">
        <v>1839</v>
      </c>
      <c r="AB675" s="24" t="s">
        <v>311</v>
      </c>
      <c r="AC675" s="24" t="s">
        <v>369</v>
      </c>
      <c r="AD675" s="25">
        <v>1</v>
      </c>
      <c r="AE675" s="25">
        <v>0</v>
      </c>
      <c r="AF675" s="25">
        <v>2</v>
      </c>
      <c r="AG675" s="25">
        <v>0</v>
      </c>
      <c r="AH675" s="25">
        <v>3</v>
      </c>
      <c r="AI675" s="25" t="s">
        <v>414</v>
      </c>
      <c r="AJ675" s="57">
        <v>7</v>
      </c>
      <c r="AK675" s="57" t="str">
        <f t="shared" si="159"/>
        <v>More</v>
      </c>
      <c r="AL675" s="57" t="s">
        <v>97</v>
      </c>
      <c r="AM675" s="57" t="str">
        <f t="shared" si="160"/>
        <v>High</v>
      </c>
      <c r="AN675" s="62">
        <v>2</v>
      </c>
      <c r="AO675" s="62" t="str">
        <f t="shared" si="161"/>
        <v>More</v>
      </c>
      <c r="AP675" s="62">
        <v>416</v>
      </c>
      <c r="AQ675" s="62" t="str">
        <f t="shared" si="162"/>
        <v>no</v>
      </c>
      <c r="AR675" s="62" t="str">
        <f t="shared" si="163"/>
        <v>Below Average</v>
      </c>
      <c r="AS675" s="64">
        <v>2</v>
      </c>
      <c r="AT675" s="68">
        <v>77.653799758745478</v>
      </c>
      <c r="AU675" s="68" t="str">
        <f t="shared" si="164"/>
        <v>Above Average</v>
      </c>
      <c r="AV675" s="66">
        <v>257500</v>
      </c>
      <c r="AW675" s="66">
        <v>3316</v>
      </c>
      <c r="AX675" s="66" t="s">
        <v>311</v>
      </c>
    </row>
    <row r="676" spans="1:50" customFormat="1" x14ac:dyDescent="0.2">
      <c r="A676">
        <v>675</v>
      </c>
      <c r="B676" s="12" t="s">
        <v>90</v>
      </c>
      <c r="C676" s="12" t="s">
        <v>90</v>
      </c>
      <c r="D676" s="12" t="s">
        <v>91</v>
      </c>
      <c r="E676" s="22">
        <v>6</v>
      </c>
      <c r="F676" s="22" t="s">
        <v>195</v>
      </c>
      <c r="G676" s="22" t="s">
        <v>115</v>
      </c>
      <c r="H676" s="22" t="str">
        <f t="shared" si="151"/>
        <v>1Story</v>
      </c>
      <c r="I676" s="22">
        <f t="shared" si="150"/>
        <v>69.182127006168557</v>
      </c>
      <c r="J676" s="22" t="str">
        <f t="shared" si="152"/>
        <v>Below Average</v>
      </c>
      <c r="K676" s="22">
        <v>6</v>
      </c>
      <c r="L676" s="22" t="str">
        <f t="shared" si="153"/>
        <v>High</v>
      </c>
      <c r="M676" s="22">
        <v>1965</v>
      </c>
      <c r="N676" s="22">
        <f t="shared" si="154"/>
        <v>0</v>
      </c>
      <c r="O676" s="22"/>
      <c r="P676" s="22">
        <v>1965</v>
      </c>
      <c r="Q676" s="22">
        <f t="shared" si="155"/>
        <v>0</v>
      </c>
      <c r="R676" s="23">
        <v>1136</v>
      </c>
      <c r="S676" s="23" t="s">
        <v>311</v>
      </c>
      <c r="T676" s="23" t="s">
        <v>369</v>
      </c>
      <c r="U676" s="24">
        <v>1136</v>
      </c>
      <c r="V676" s="24" t="str">
        <f t="shared" si="156"/>
        <v>no</v>
      </c>
      <c r="W676" s="24">
        <v>0</v>
      </c>
      <c r="X676" s="24" t="str">
        <f t="shared" si="157"/>
        <v>no</v>
      </c>
      <c r="Y676" s="24" t="s">
        <v>413</v>
      </c>
      <c r="Z676" s="24">
        <f t="shared" si="158"/>
        <v>0</v>
      </c>
      <c r="AA676" s="24">
        <v>1136</v>
      </c>
      <c r="AB676" s="24" t="s">
        <v>311</v>
      </c>
      <c r="AC676" s="24" t="s">
        <v>370</v>
      </c>
      <c r="AD676" s="25">
        <v>1</v>
      </c>
      <c r="AE676" s="25">
        <v>0</v>
      </c>
      <c r="AF676" s="25">
        <v>1</v>
      </c>
      <c r="AG676" s="25">
        <v>0</v>
      </c>
      <c r="AH676" s="25">
        <v>2</v>
      </c>
      <c r="AI676" s="25" t="s">
        <v>415</v>
      </c>
      <c r="AJ676" s="57">
        <v>5</v>
      </c>
      <c r="AK676" s="57" t="str">
        <f t="shared" si="159"/>
        <v>Less</v>
      </c>
      <c r="AL676" s="57" t="s">
        <v>98</v>
      </c>
      <c r="AM676" s="57" t="str">
        <f t="shared" si="160"/>
        <v>Low</v>
      </c>
      <c r="AN676" s="62">
        <v>1</v>
      </c>
      <c r="AO676" s="62" t="str">
        <f t="shared" si="161"/>
        <v>Less</v>
      </c>
      <c r="AP676" s="62">
        <v>384</v>
      </c>
      <c r="AQ676" s="62" t="str">
        <f t="shared" si="162"/>
        <v>no</v>
      </c>
      <c r="AR676" s="62" t="str">
        <f t="shared" si="163"/>
        <v>Below Average</v>
      </c>
      <c r="AS676" s="64">
        <v>1</v>
      </c>
      <c r="AT676" s="68">
        <v>61.619718309859152</v>
      </c>
      <c r="AU676" s="68" t="str">
        <f t="shared" si="164"/>
        <v>Below Average</v>
      </c>
      <c r="AV676" s="66">
        <v>140000</v>
      </c>
      <c r="AW676" s="66">
        <v>2272</v>
      </c>
      <c r="AX676" s="66" t="s">
        <v>311</v>
      </c>
    </row>
    <row r="677" spans="1:50" customFormat="1" x14ac:dyDescent="0.2">
      <c r="A677">
        <v>676</v>
      </c>
      <c r="B677" s="12" t="s">
        <v>90</v>
      </c>
      <c r="C677" s="12" t="s">
        <v>90</v>
      </c>
      <c r="D677" s="12" t="s">
        <v>198</v>
      </c>
      <c r="E677" s="22">
        <v>6</v>
      </c>
      <c r="F677" s="22" t="s">
        <v>195</v>
      </c>
      <c r="G677" s="22" t="s">
        <v>92</v>
      </c>
      <c r="H677" s="22" t="str">
        <f t="shared" si="151"/>
        <v>2Story</v>
      </c>
      <c r="I677" s="22">
        <f t="shared" si="150"/>
        <v>75.988545402704759</v>
      </c>
      <c r="J677" s="22" t="str">
        <f t="shared" si="152"/>
        <v>Above Average</v>
      </c>
      <c r="K677" s="22">
        <v>6</v>
      </c>
      <c r="L677" s="22" t="str">
        <f t="shared" si="153"/>
        <v>High</v>
      </c>
      <c r="M677" s="22">
        <v>1978</v>
      </c>
      <c r="N677" s="22">
        <f t="shared" si="154"/>
        <v>0</v>
      </c>
      <c r="O677" s="22"/>
      <c r="P677" s="22">
        <v>1978</v>
      </c>
      <c r="Q677" s="22">
        <f t="shared" si="155"/>
        <v>0</v>
      </c>
      <c r="R677" s="23">
        <v>855</v>
      </c>
      <c r="S677" s="23" t="s">
        <v>311</v>
      </c>
      <c r="T677" s="23" t="s">
        <v>370</v>
      </c>
      <c r="U677" s="24">
        <v>855</v>
      </c>
      <c r="V677" s="24" t="str">
        <f t="shared" si="156"/>
        <v>no</v>
      </c>
      <c r="W677" s="24">
        <v>586</v>
      </c>
      <c r="X677" s="24" t="str">
        <f t="shared" si="157"/>
        <v>no</v>
      </c>
      <c r="Y677" s="24" t="s">
        <v>412</v>
      </c>
      <c r="Z677" s="24">
        <f t="shared" si="158"/>
        <v>0</v>
      </c>
      <c r="AA677" s="24">
        <v>1441</v>
      </c>
      <c r="AB677" s="24" t="s">
        <v>311</v>
      </c>
      <c r="AC677" s="24" t="s">
        <v>370</v>
      </c>
      <c r="AD677" s="25">
        <v>0</v>
      </c>
      <c r="AE677" s="25">
        <v>0</v>
      </c>
      <c r="AF677" s="25">
        <v>2</v>
      </c>
      <c r="AG677" s="25">
        <v>1</v>
      </c>
      <c r="AH677" s="25">
        <v>3</v>
      </c>
      <c r="AI677" s="25" t="s">
        <v>414</v>
      </c>
      <c r="AJ677" s="57">
        <v>7</v>
      </c>
      <c r="AK677" s="57" t="str">
        <f t="shared" si="159"/>
        <v>More</v>
      </c>
      <c r="AL677" s="57" t="s">
        <v>98</v>
      </c>
      <c r="AM677" s="57" t="str">
        <f t="shared" si="160"/>
        <v>Low</v>
      </c>
      <c r="AN677" s="62">
        <v>2</v>
      </c>
      <c r="AO677" s="62" t="str">
        <f t="shared" si="161"/>
        <v>More</v>
      </c>
      <c r="AP677" s="62">
        <v>440</v>
      </c>
      <c r="AQ677" s="62" t="str">
        <f t="shared" si="162"/>
        <v>no</v>
      </c>
      <c r="AR677" s="62" t="str">
        <f t="shared" si="163"/>
        <v>Below Average</v>
      </c>
      <c r="AS677" s="64">
        <v>1</v>
      </c>
      <c r="AT677" s="68">
        <v>64.677700348432055</v>
      </c>
      <c r="AU677" s="68" t="str">
        <f t="shared" si="164"/>
        <v>Below Average</v>
      </c>
      <c r="AV677" s="66">
        <v>148500</v>
      </c>
      <c r="AW677" s="66">
        <v>2296</v>
      </c>
      <c r="AX677" s="66" t="s">
        <v>311</v>
      </c>
    </row>
    <row r="678" spans="1:50" customFormat="1" x14ac:dyDescent="0.2">
      <c r="A678">
        <v>677</v>
      </c>
      <c r="B678" s="12" t="s">
        <v>90</v>
      </c>
      <c r="C678" s="12" t="s">
        <v>90</v>
      </c>
      <c r="D678" s="12" t="s">
        <v>91</v>
      </c>
      <c r="E678" s="22">
        <v>4</v>
      </c>
      <c r="F678" s="22" t="s">
        <v>195</v>
      </c>
      <c r="G678" s="22" t="s">
        <v>92</v>
      </c>
      <c r="H678" s="22" t="str">
        <f t="shared" si="151"/>
        <v>2Story</v>
      </c>
      <c r="I678" s="22">
        <f t="shared" si="150"/>
        <v>75.988545402704759</v>
      </c>
      <c r="J678" s="22" t="str">
        <f t="shared" si="152"/>
        <v>Above Average</v>
      </c>
      <c r="K678" s="22">
        <v>2</v>
      </c>
      <c r="L678" s="22" t="str">
        <f t="shared" si="153"/>
        <v>Low</v>
      </c>
      <c r="M678" s="22">
        <v>1900</v>
      </c>
      <c r="N678" s="22">
        <f t="shared" si="154"/>
        <v>1</v>
      </c>
      <c r="O678" s="22"/>
      <c r="P678" s="22">
        <v>1950</v>
      </c>
      <c r="Q678" s="22">
        <f t="shared" si="155"/>
        <v>1</v>
      </c>
      <c r="R678" s="23">
        <v>1095</v>
      </c>
      <c r="S678" s="23" t="s">
        <v>311</v>
      </c>
      <c r="T678" s="23" t="s">
        <v>369</v>
      </c>
      <c r="U678" s="24">
        <v>1095</v>
      </c>
      <c r="V678" s="24" t="str">
        <f t="shared" si="156"/>
        <v>no</v>
      </c>
      <c r="W678" s="24">
        <v>679</v>
      </c>
      <c r="X678" s="24" t="str">
        <f t="shared" si="157"/>
        <v>no</v>
      </c>
      <c r="Y678" s="24" t="s">
        <v>412</v>
      </c>
      <c r="Z678" s="24">
        <f t="shared" si="158"/>
        <v>1</v>
      </c>
      <c r="AA678" s="24">
        <v>1774</v>
      </c>
      <c r="AB678" s="24" t="s">
        <v>311</v>
      </c>
      <c r="AC678" s="24" t="s">
        <v>369</v>
      </c>
      <c r="AD678" s="25">
        <v>1</v>
      </c>
      <c r="AE678" s="25">
        <v>0</v>
      </c>
      <c r="AF678" s="25">
        <v>2</v>
      </c>
      <c r="AG678" s="25">
        <v>0</v>
      </c>
      <c r="AH678" s="25">
        <v>3</v>
      </c>
      <c r="AI678" s="25" t="s">
        <v>414</v>
      </c>
      <c r="AJ678" s="57">
        <v>8</v>
      </c>
      <c r="AK678" s="57" t="str">
        <f t="shared" si="159"/>
        <v>More</v>
      </c>
      <c r="AL678" s="57" t="s">
        <v>98</v>
      </c>
      <c r="AM678" s="57" t="str">
        <f t="shared" si="160"/>
        <v>Low</v>
      </c>
      <c r="AN678" s="62">
        <v>3</v>
      </c>
      <c r="AO678" s="62" t="str">
        <f t="shared" si="161"/>
        <v>More</v>
      </c>
      <c r="AP678" s="62">
        <v>779</v>
      </c>
      <c r="AQ678" s="62" t="str">
        <f t="shared" si="162"/>
        <v>no</v>
      </c>
      <c r="AR678" s="62" t="str">
        <f t="shared" si="163"/>
        <v>Above Average</v>
      </c>
      <c r="AS678" s="64">
        <v>0</v>
      </c>
      <c r="AT678" s="68">
        <v>30.324154757755316</v>
      </c>
      <c r="AU678" s="68" t="str">
        <f t="shared" si="164"/>
        <v>Below Average</v>
      </c>
      <c r="AV678" s="66">
        <v>87000</v>
      </c>
      <c r="AW678" s="66">
        <v>2869</v>
      </c>
      <c r="AX678" s="66" t="s">
        <v>311</v>
      </c>
    </row>
    <row r="679" spans="1:50" customFormat="1" x14ac:dyDescent="0.2">
      <c r="A679">
        <v>678</v>
      </c>
      <c r="B679" s="12" t="s">
        <v>90</v>
      </c>
      <c r="C679" s="12" t="s">
        <v>90</v>
      </c>
      <c r="D679" s="12" t="s">
        <v>91</v>
      </c>
      <c r="E679" s="22">
        <v>5</v>
      </c>
      <c r="F679" s="22" t="s">
        <v>195</v>
      </c>
      <c r="G679" s="22" t="s">
        <v>115</v>
      </c>
      <c r="H679" s="22" t="str">
        <f t="shared" si="151"/>
        <v>1Story</v>
      </c>
      <c r="I679" s="22">
        <f t="shared" si="150"/>
        <v>69.182127006168557</v>
      </c>
      <c r="J679" s="22" t="str">
        <f t="shared" si="152"/>
        <v>Below Average</v>
      </c>
      <c r="K679" s="22">
        <v>8</v>
      </c>
      <c r="L679" s="22" t="str">
        <f t="shared" si="153"/>
        <v>High</v>
      </c>
      <c r="M679" s="22">
        <v>1924</v>
      </c>
      <c r="N679" s="22">
        <f t="shared" si="154"/>
        <v>1</v>
      </c>
      <c r="O679" s="22"/>
      <c r="P679" s="22">
        <v>2006</v>
      </c>
      <c r="Q679" s="22">
        <f t="shared" si="155"/>
        <v>0</v>
      </c>
      <c r="R679" s="23">
        <v>768</v>
      </c>
      <c r="S679" s="23" t="s">
        <v>311</v>
      </c>
      <c r="T679" s="23" t="s">
        <v>370</v>
      </c>
      <c r="U679" s="24">
        <v>792</v>
      </c>
      <c r="V679" s="24" t="str">
        <f t="shared" si="156"/>
        <v>no</v>
      </c>
      <c r="W679" s="24">
        <v>0</v>
      </c>
      <c r="X679" s="24" t="str">
        <f t="shared" si="157"/>
        <v>no</v>
      </c>
      <c r="Y679" s="24" t="s">
        <v>413</v>
      </c>
      <c r="Z679" s="24">
        <f t="shared" si="158"/>
        <v>1</v>
      </c>
      <c r="AA679" s="24">
        <v>792</v>
      </c>
      <c r="AB679" s="24" t="s">
        <v>311</v>
      </c>
      <c r="AC679" s="24" t="s">
        <v>370</v>
      </c>
      <c r="AD679" s="25">
        <v>0</v>
      </c>
      <c r="AE679" s="25">
        <v>0</v>
      </c>
      <c r="AF679" s="25">
        <v>1</v>
      </c>
      <c r="AG679" s="25">
        <v>0</v>
      </c>
      <c r="AH679" s="25">
        <v>1</v>
      </c>
      <c r="AI679" s="25" t="s">
        <v>415</v>
      </c>
      <c r="AJ679" s="57">
        <v>5</v>
      </c>
      <c r="AK679" s="57" t="str">
        <f t="shared" si="159"/>
        <v>Less</v>
      </c>
      <c r="AL679" s="57" t="s">
        <v>97</v>
      </c>
      <c r="AM679" s="57" t="str">
        <f t="shared" si="160"/>
        <v>High</v>
      </c>
      <c r="AN679" s="62">
        <v>1</v>
      </c>
      <c r="AO679" s="62" t="str">
        <f t="shared" si="161"/>
        <v>Less</v>
      </c>
      <c r="AP679" s="62">
        <v>240</v>
      </c>
      <c r="AQ679" s="62" t="str">
        <f t="shared" si="162"/>
        <v>no</v>
      </c>
      <c r="AR679" s="62" t="str">
        <f t="shared" si="163"/>
        <v>Below Average</v>
      </c>
      <c r="AS679" s="64">
        <v>0</v>
      </c>
      <c r="AT679" s="68">
        <v>70.192307692307693</v>
      </c>
      <c r="AU679" s="68" t="str">
        <f t="shared" si="164"/>
        <v>Above Average</v>
      </c>
      <c r="AV679" s="66">
        <v>109500</v>
      </c>
      <c r="AW679" s="66">
        <v>1560</v>
      </c>
      <c r="AX679" s="66" t="s">
        <v>311</v>
      </c>
    </row>
    <row r="680" spans="1:50" customFormat="1" x14ac:dyDescent="0.2">
      <c r="A680">
        <v>679</v>
      </c>
      <c r="B680" s="12" t="s">
        <v>90</v>
      </c>
      <c r="C680" s="12" t="s">
        <v>90</v>
      </c>
      <c r="D680" s="12" t="s">
        <v>91</v>
      </c>
      <c r="E680" s="22">
        <v>8</v>
      </c>
      <c r="F680" s="22" t="s">
        <v>411</v>
      </c>
      <c r="G680" s="22" t="s">
        <v>115</v>
      </c>
      <c r="H680" s="22" t="str">
        <f t="shared" si="151"/>
        <v>1Story</v>
      </c>
      <c r="I680" s="22">
        <f t="shared" si="150"/>
        <v>69.182127006168557</v>
      </c>
      <c r="J680" s="22" t="str">
        <f t="shared" si="152"/>
        <v>Below Average</v>
      </c>
      <c r="K680" s="22">
        <v>5</v>
      </c>
      <c r="L680" s="22" t="str">
        <f t="shared" si="153"/>
        <v>Low</v>
      </c>
      <c r="M680" s="22">
        <v>2008</v>
      </c>
      <c r="N680" s="22">
        <f t="shared" si="154"/>
        <v>0</v>
      </c>
      <c r="O680" s="22"/>
      <c r="P680" s="22">
        <v>2008</v>
      </c>
      <c r="Q680" s="22">
        <f t="shared" si="155"/>
        <v>0</v>
      </c>
      <c r="R680" s="23">
        <v>2046</v>
      </c>
      <c r="S680" s="23" t="s">
        <v>311</v>
      </c>
      <c r="T680" s="23" t="s">
        <v>369</v>
      </c>
      <c r="U680" s="24">
        <v>2046</v>
      </c>
      <c r="V680" s="24" t="str">
        <f t="shared" si="156"/>
        <v>no</v>
      </c>
      <c r="W680" s="24">
        <v>0</v>
      </c>
      <c r="X680" s="24" t="str">
        <f t="shared" si="157"/>
        <v>no</v>
      </c>
      <c r="Y680" s="24" t="s">
        <v>413</v>
      </c>
      <c r="Z680" s="24">
        <f t="shared" si="158"/>
        <v>1</v>
      </c>
      <c r="AA680" s="24">
        <v>2046</v>
      </c>
      <c r="AB680" s="24" t="s">
        <v>311</v>
      </c>
      <c r="AC680" s="24" t="s">
        <v>369</v>
      </c>
      <c r="AD680" s="25">
        <v>0</v>
      </c>
      <c r="AE680" s="25">
        <v>0</v>
      </c>
      <c r="AF680" s="25">
        <v>2</v>
      </c>
      <c r="AG680" s="25">
        <v>1</v>
      </c>
      <c r="AH680" s="25">
        <v>3</v>
      </c>
      <c r="AI680" s="25" t="s">
        <v>414</v>
      </c>
      <c r="AJ680" s="57">
        <v>7</v>
      </c>
      <c r="AK680" s="57" t="str">
        <f t="shared" si="159"/>
        <v>More</v>
      </c>
      <c r="AL680" s="57" t="s">
        <v>97</v>
      </c>
      <c r="AM680" s="57" t="str">
        <f t="shared" si="160"/>
        <v>High</v>
      </c>
      <c r="AN680" s="62">
        <v>3</v>
      </c>
      <c r="AO680" s="62" t="str">
        <f t="shared" si="161"/>
        <v>More</v>
      </c>
      <c r="AP680" s="62">
        <v>834</v>
      </c>
      <c r="AQ680" s="62" t="str">
        <f t="shared" si="162"/>
        <v>no</v>
      </c>
      <c r="AR680" s="62" t="str">
        <f t="shared" si="163"/>
        <v>Above Average</v>
      </c>
      <c r="AS680" s="64">
        <v>1</v>
      </c>
      <c r="AT680" s="68">
        <v>91.03128054740958</v>
      </c>
      <c r="AU680" s="68" t="str">
        <f t="shared" si="164"/>
        <v>Above Average</v>
      </c>
      <c r="AV680" s="66">
        <v>372500</v>
      </c>
      <c r="AW680" s="66">
        <v>4092</v>
      </c>
      <c r="AX680" s="66" t="s">
        <v>311</v>
      </c>
    </row>
    <row r="681" spans="1:50" customFormat="1" x14ac:dyDescent="0.2">
      <c r="A681">
        <v>680</v>
      </c>
      <c r="B681" s="12" t="s">
        <v>90</v>
      </c>
      <c r="C681" s="12" t="s">
        <v>90</v>
      </c>
      <c r="D681" s="12" t="s">
        <v>91</v>
      </c>
      <c r="E681" s="22">
        <v>5</v>
      </c>
      <c r="F681" s="22" t="s">
        <v>195</v>
      </c>
      <c r="G681" s="22" t="s">
        <v>115</v>
      </c>
      <c r="H681" s="22" t="str">
        <f t="shared" si="151"/>
        <v>1Story</v>
      </c>
      <c r="I681" s="22">
        <f t="shared" si="150"/>
        <v>69.182127006168557</v>
      </c>
      <c r="J681" s="22" t="str">
        <f t="shared" si="152"/>
        <v>Below Average</v>
      </c>
      <c r="K681" s="22">
        <v>5</v>
      </c>
      <c r="L681" s="22" t="str">
        <f t="shared" si="153"/>
        <v>Low</v>
      </c>
      <c r="M681" s="22">
        <v>1961</v>
      </c>
      <c r="N681" s="22">
        <f t="shared" si="154"/>
        <v>0</v>
      </c>
      <c r="O681" s="22"/>
      <c r="P681" s="22">
        <v>1961</v>
      </c>
      <c r="Q681" s="22">
        <f t="shared" si="155"/>
        <v>1</v>
      </c>
      <c r="R681" s="23">
        <v>988</v>
      </c>
      <c r="S681" s="23" t="s">
        <v>311</v>
      </c>
      <c r="T681" s="23" t="s">
        <v>370</v>
      </c>
      <c r="U681" s="24">
        <v>988</v>
      </c>
      <c r="V681" s="24" t="str">
        <f t="shared" si="156"/>
        <v>no</v>
      </c>
      <c r="W681" s="24">
        <v>0</v>
      </c>
      <c r="X681" s="24" t="str">
        <f t="shared" si="157"/>
        <v>no</v>
      </c>
      <c r="Y681" s="24" t="s">
        <v>413</v>
      </c>
      <c r="Z681" s="24">
        <f t="shared" si="158"/>
        <v>1</v>
      </c>
      <c r="AA681" s="24">
        <v>988</v>
      </c>
      <c r="AB681" s="24" t="s">
        <v>311</v>
      </c>
      <c r="AC681" s="24" t="s">
        <v>370</v>
      </c>
      <c r="AD681" s="25">
        <v>1</v>
      </c>
      <c r="AE681" s="25">
        <v>0</v>
      </c>
      <c r="AF681" s="25">
        <v>1</v>
      </c>
      <c r="AG681" s="25">
        <v>0</v>
      </c>
      <c r="AH681" s="25">
        <v>2</v>
      </c>
      <c r="AI681" s="25" t="s">
        <v>415</v>
      </c>
      <c r="AJ681" s="57">
        <v>5</v>
      </c>
      <c r="AK681" s="57" t="str">
        <f t="shared" si="159"/>
        <v>Less</v>
      </c>
      <c r="AL681" s="57" t="s">
        <v>98</v>
      </c>
      <c r="AM681" s="57" t="str">
        <f t="shared" si="160"/>
        <v>Low</v>
      </c>
      <c r="AN681" s="62">
        <v>2</v>
      </c>
      <c r="AO681" s="62" t="str">
        <f t="shared" si="161"/>
        <v>More</v>
      </c>
      <c r="AP681" s="62">
        <v>572</v>
      </c>
      <c r="AQ681" s="62" t="str">
        <f t="shared" si="162"/>
        <v>no</v>
      </c>
      <c r="AR681" s="62" t="str">
        <f t="shared" si="163"/>
        <v>Above Average</v>
      </c>
      <c r="AS681" s="64">
        <v>0</v>
      </c>
      <c r="AT681" s="68">
        <v>65.030364372469634</v>
      </c>
      <c r="AU681" s="68" t="str">
        <f t="shared" si="164"/>
        <v>Below Average</v>
      </c>
      <c r="AV681" s="66">
        <v>128500</v>
      </c>
      <c r="AW681" s="66">
        <v>1976</v>
      </c>
      <c r="AX681" s="66" t="s">
        <v>311</v>
      </c>
    </row>
    <row r="682" spans="1:50" customFormat="1" x14ac:dyDescent="0.2">
      <c r="A682">
        <v>681</v>
      </c>
      <c r="B682" s="12" t="s">
        <v>90</v>
      </c>
      <c r="C682" s="12" t="s">
        <v>90</v>
      </c>
      <c r="D682" s="12" t="s">
        <v>179</v>
      </c>
      <c r="E682" s="22">
        <v>6</v>
      </c>
      <c r="F682" s="22" t="s">
        <v>195</v>
      </c>
      <c r="G682" s="22" t="s">
        <v>115</v>
      </c>
      <c r="H682" s="22" t="str">
        <f t="shared" si="151"/>
        <v>1Story</v>
      </c>
      <c r="I682" s="22">
        <f t="shared" si="150"/>
        <v>69.182127006168557</v>
      </c>
      <c r="J682" s="22" t="str">
        <f t="shared" si="152"/>
        <v>Below Average</v>
      </c>
      <c r="K682" s="22">
        <v>5</v>
      </c>
      <c r="L682" s="22" t="str">
        <f t="shared" si="153"/>
        <v>Low</v>
      </c>
      <c r="M682" s="22">
        <v>1980</v>
      </c>
      <c r="N682" s="22">
        <f t="shared" si="154"/>
        <v>0</v>
      </c>
      <c r="O682" s="22"/>
      <c r="P682" s="22">
        <v>1980</v>
      </c>
      <c r="Q682" s="22">
        <f t="shared" si="155"/>
        <v>0</v>
      </c>
      <c r="R682" s="23">
        <v>923</v>
      </c>
      <c r="S682" s="23" t="s">
        <v>311</v>
      </c>
      <c r="T682" s="23" t="s">
        <v>370</v>
      </c>
      <c r="U682" s="24">
        <v>923</v>
      </c>
      <c r="V682" s="24" t="str">
        <f t="shared" si="156"/>
        <v>no</v>
      </c>
      <c r="W682" s="24">
        <v>0</v>
      </c>
      <c r="X682" s="24" t="str">
        <f t="shared" si="157"/>
        <v>no</v>
      </c>
      <c r="Y682" s="24" t="s">
        <v>413</v>
      </c>
      <c r="Z682" s="24">
        <f t="shared" si="158"/>
        <v>0</v>
      </c>
      <c r="AA682" s="24">
        <v>923</v>
      </c>
      <c r="AB682" s="24" t="s">
        <v>311</v>
      </c>
      <c r="AC682" s="24" t="s">
        <v>370</v>
      </c>
      <c r="AD682" s="25">
        <v>0</v>
      </c>
      <c r="AE682" s="25">
        <v>0</v>
      </c>
      <c r="AF682" s="25">
        <v>2</v>
      </c>
      <c r="AG682" s="25">
        <v>0</v>
      </c>
      <c r="AH682" s="25">
        <v>2</v>
      </c>
      <c r="AI682" s="25" t="s">
        <v>415</v>
      </c>
      <c r="AJ682" s="57">
        <v>5</v>
      </c>
      <c r="AK682" s="57" t="str">
        <f t="shared" si="159"/>
        <v>Less</v>
      </c>
      <c r="AL682" s="57" t="s">
        <v>98</v>
      </c>
      <c r="AM682" s="57" t="str">
        <f t="shared" si="160"/>
        <v>Low</v>
      </c>
      <c r="AN682" s="62">
        <v>1</v>
      </c>
      <c r="AO682" s="62" t="str">
        <f t="shared" si="161"/>
        <v>Less</v>
      </c>
      <c r="AP682" s="62">
        <v>264</v>
      </c>
      <c r="AQ682" s="62" t="str">
        <f t="shared" si="162"/>
        <v>no</v>
      </c>
      <c r="AR682" s="62" t="str">
        <f t="shared" si="163"/>
        <v>Below Average</v>
      </c>
      <c r="AS682" s="64">
        <v>1</v>
      </c>
      <c r="AT682" s="68">
        <v>77.464788732394368</v>
      </c>
      <c r="AU682" s="68" t="str">
        <f t="shared" si="164"/>
        <v>Above Average</v>
      </c>
      <c r="AV682" s="66">
        <v>143000</v>
      </c>
      <c r="AW682" s="66">
        <v>1846</v>
      </c>
      <c r="AX682" s="66" t="s">
        <v>311</v>
      </c>
    </row>
    <row r="683" spans="1:50" customFormat="1" x14ac:dyDescent="0.2">
      <c r="A683">
        <v>682</v>
      </c>
      <c r="B683" s="12" t="s">
        <v>90</v>
      </c>
      <c r="C683" s="12" t="s">
        <v>90</v>
      </c>
      <c r="D683" s="12" t="s">
        <v>91</v>
      </c>
      <c r="E683" s="22">
        <v>5</v>
      </c>
      <c r="F683" s="22" t="s">
        <v>195</v>
      </c>
      <c r="G683" s="22" t="s">
        <v>132</v>
      </c>
      <c r="H683" s="22" t="str">
        <f t="shared" si="151"/>
        <v>1Story</v>
      </c>
      <c r="I683" s="22">
        <f t="shared" si="150"/>
        <v>59.315963337771507</v>
      </c>
      <c r="J683" s="22" t="str">
        <f t="shared" si="152"/>
        <v>Below Average</v>
      </c>
      <c r="K683" s="22">
        <v>5</v>
      </c>
      <c r="L683" s="22" t="str">
        <f t="shared" si="153"/>
        <v>Low</v>
      </c>
      <c r="M683" s="22">
        <v>1932</v>
      </c>
      <c r="N683" s="22">
        <f t="shared" si="154"/>
        <v>1</v>
      </c>
      <c r="O683" s="22"/>
      <c r="P683" s="22">
        <v>2000</v>
      </c>
      <c r="Q683" s="22">
        <f t="shared" si="155"/>
        <v>0</v>
      </c>
      <c r="R683" s="23">
        <v>793</v>
      </c>
      <c r="S683" s="23" t="s">
        <v>311</v>
      </c>
      <c r="T683" s="23" t="s">
        <v>370</v>
      </c>
      <c r="U683" s="24">
        <v>848</v>
      </c>
      <c r="V683" s="24" t="str">
        <f t="shared" si="156"/>
        <v>no</v>
      </c>
      <c r="W683" s="24">
        <v>672</v>
      </c>
      <c r="X683" s="24" t="str">
        <f t="shared" si="157"/>
        <v>no</v>
      </c>
      <c r="Y683" s="24" t="s">
        <v>412</v>
      </c>
      <c r="Z683" s="24">
        <f t="shared" si="158"/>
        <v>0</v>
      </c>
      <c r="AA683" s="24">
        <v>1520</v>
      </c>
      <c r="AB683" s="24" t="s">
        <v>311</v>
      </c>
      <c r="AC683" s="24" t="s">
        <v>369</v>
      </c>
      <c r="AD683" s="25">
        <v>0</v>
      </c>
      <c r="AE683" s="25">
        <v>0</v>
      </c>
      <c r="AF683" s="25">
        <v>1</v>
      </c>
      <c r="AG683" s="25">
        <v>0</v>
      </c>
      <c r="AH683" s="25">
        <v>1</v>
      </c>
      <c r="AI683" s="25" t="s">
        <v>415</v>
      </c>
      <c r="AJ683" s="57">
        <v>6</v>
      </c>
      <c r="AK683" s="57" t="str">
        <f t="shared" si="159"/>
        <v>More</v>
      </c>
      <c r="AL683" s="57" t="s">
        <v>98</v>
      </c>
      <c r="AM683" s="57" t="str">
        <f t="shared" si="160"/>
        <v>Low</v>
      </c>
      <c r="AN683" s="62">
        <v>1</v>
      </c>
      <c r="AO683" s="62" t="str">
        <f t="shared" si="161"/>
        <v>Less</v>
      </c>
      <c r="AP683" s="62">
        <v>281</v>
      </c>
      <c r="AQ683" s="62" t="str">
        <f t="shared" si="162"/>
        <v>no</v>
      </c>
      <c r="AR683" s="62" t="str">
        <f t="shared" si="163"/>
        <v>Below Average</v>
      </c>
      <c r="AS683" s="64">
        <v>0</v>
      </c>
      <c r="AT683" s="68">
        <v>68.929528750540427</v>
      </c>
      <c r="AU683" s="68" t="str">
        <f t="shared" si="164"/>
        <v>Below Average</v>
      </c>
      <c r="AV683" s="66">
        <v>159434</v>
      </c>
      <c r="AW683" s="66">
        <v>2313</v>
      </c>
      <c r="AX683" s="66" t="s">
        <v>311</v>
      </c>
    </row>
    <row r="684" spans="1:50" customFormat="1" x14ac:dyDescent="0.2">
      <c r="A684">
        <v>683</v>
      </c>
      <c r="B684" s="12" t="s">
        <v>90</v>
      </c>
      <c r="C684" s="12" t="s">
        <v>90</v>
      </c>
      <c r="D684" s="12" t="s">
        <v>91</v>
      </c>
      <c r="E684" s="22">
        <v>6</v>
      </c>
      <c r="F684" s="22" t="s">
        <v>195</v>
      </c>
      <c r="G684" s="22" t="s">
        <v>115</v>
      </c>
      <c r="H684" s="22" t="str">
        <f t="shared" si="151"/>
        <v>1Story</v>
      </c>
      <c r="I684" s="22">
        <f t="shared" si="150"/>
        <v>69.182127006168557</v>
      </c>
      <c r="J684" s="22" t="str">
        <f t="shared" si="152"/>
        <v>Below Average</v>
      </c>
      <c r="K684" s="22">
        <v>5</v>
      </c>
      <c r="L684" s="22" t="str">
        <f t="shared" si="153"/>
        <v>Low</v>
      </c>
      <c r="M684" s="22">
        <v>1996</v>
      </c>
      <c r="N684" s="22">
        <f t="shared" si="154"/>
        <v>0</v>
      </c>
      <c r="O684" s="22"/>
      <c r="P684" s="22">
        <v>1997</v>
      </c>
      <c r="Q684" s="22">
        <f t="shared" si="155"/>
        <v>0</v>
      </c>
      <c r="R684" s="23">
        <v>1291</v>
      </c>
      <c r="S684" s="23" t="s">
        <v>311</v>
      </c>
      <c r="T684" s="23" t="s">
        <v>369</v>
      </c>
      <c r="U684" s="24">
        <v>1291</v>
      </c>
      <c r="V684" s="24" t="str">
        <f t="shared" si="156"/>
        <v>no</v>
      </c>
      <c r="W684" s="24">
        <v>0</v>
      </c>
      <c r="X684" s="24" t="str">
        <f t="shared" si="157"/>
        <v>no</v>
      </c>
      <c r="Y684" s="24" t="s">
        <v>413</v>
      </c>
      <c r="Z684" s="24">
        <f t="shared" si="158"/>
        <v>0</v>
      </c>
      <c r="AA684" s="24">
        <v>1291</v>
      </c>
      <c r="AB684" s="24" t="s">
        <v>311</v>
      </c>
      <c r="AC684" s="24" t="s">
        <v>370</v>
      </c>
      <c r="AD684" s="25">
        <v>1</v>
      </c>
      <c r="AE684" s="25">
        <v>0</v>
      </c>
      <c r="AF684" s="25">
        <v>1</v>
      </c>
      <c r="AG684" s="25">
        <v>0</v>
      </c>
      <c r="AH684" s="25">
        <v>2</v>
      </c>
      <c r="AI684" s="25" t="s">
        <v>415</v>
      </c>
      <c r="AJ684" s="57">
        <v>6</v>
      </c>
      <c r="AK684" s="57" t="str">
        <f t="shared" si="159"/>
        <v>More</v>
      </c>
      <c r="AL684" s="57" t="s">
        <v>97</v>
      </c>
      <c r="AM684" s="57" t="str">
        <f t="shared" si="160"/>
        <v>High</v>
      </c>
      <c r="AN684" s="62">
        <v>2</v>
      </c>
      <c r="AO684" s="62" t="str">
        <f t="shared" si="161"/>
        <v>More</v>
      </c>
      <c r="AP684" s="62">
        <v>431</v>
      </c>
      <c r="AQ684" s="62" t="str">
        <f t="shared" si="162"/>
        <v>no</v>
      </c>
      <c r="AR684" s="62" t="str">
        <f t="shared" si="163"/>
        <v>Below Average</v>
      </c>
      <c r="AS684" s="64">
        <v>1</v>
      </c>
      <c r="AT684" s="68">
        <v>67.002323780015487</v>
      </c>
      <c r="AU684" s="68" t="str">
        <f t="shared" si="164"/>
        <v>Below Average</v>
      </c>
      <c r="AV684" s="66">
        <v>173000</v>
      </c>
      <c r="AW684" s="66">
        <v>2582</v>
      </c>
      <c r="AX684" s="66" t="s">
        <v>311</v>
      </c>
    </row>
    <row r="685" spans="1:50" customFormat="1" x14ac:dyDescent="0.2">
      <c r="A685">
        <v>684</v>
      </c>
      <c r="B685" s="12" t="s">
        <v>90</v>
      </c>
      <c r="C685" s="12" t="s">
        <v>90</v>
      </c>
      <c r="D685" s="12" t="s">
        <v>91</v>
      </c>
      <c r="E685" s="22">
        <v>9</v>
      </c>
      <c r="F685" s="22" t="s">
        <v>411</v>
      </c>
      <c r="G685" s="22" t="s">
        <v>115</v>
      </c>
      <c r="H685" s="22" t="str">
        <f t="shared" si="151"/>
        <v>1Story</v>
      </c>
      <c r="I685" s="22">
        <f t="shared" si="150"/>
        <v>69.182127006168557</v>
      </c>
      <c r="J685" s="22" t="str">
        <f t="shared" si="152"/>
        <v>Below Average</v>
      </c>
      <c r="K685" s="22">
        <v>5</v>
      </c>
      <c r="L685" s="22" t="str">
        <f t="shared" si="153"/>
        <v>Low</v>
      </c>
      <c r="M685" s="22">
        <v>2002</v>
      </c>
      <c r="N685" s="22">
        <f t="shared" si="154"/>
        <v>0</v>
      </c>
      <c r="O685" s="22"/>
      <c r="P685" s="22">
        <v>2002</v>
      </c>
      <c r="Q685" s="22">
        <f t="shared" si="155"/>
        <v>0</v>
      </c>
      <c r="R685" s="23">
        <v>1626</v>
      </c>
      <c r="S685" s="23" t="s">
        <v>311</v>
      </c>
      <c r="T685" s="23" t="s">
        <v>369</v>
      </c>
      <c r="U685" s="24">
        <v>1668</v>
      </c>
      <c r="V685" s="24" t="str">
        <f t="shared" si="156"/>
        <v>no</v>
      </c>
      <c r="W685" s="24">
        <v>0</v>
      </c>
      <c r="X685" s="24" t="str">
        <f t="shared" si="157"/>
        <v>no</v>
      </c>
      <c r="Y685" s="24" t="s">
        <v>413</v>
      </c>
      <c r="Z685" s="24">
        <f t="shared" si="158"/>
        <v>1</v>
      </c>
      <c r="AA685" s="24">
        <v>1668</v>
      </c>
      <c r="AB685" s="24" t="s">
        <v>311</v>
      </c>
      <c r="AC685" s="24" t="s">
        <v>369</v>
      </c>
      <c r="AD685" s="25">
        <v>1</v>
      </c>
      <c r="AE685" s="25">
        <v>0</v>
      </c>
      <c r="AF685" s="25">
        <v>2</v>
      </c>
      <c r="AG685" s="25">
        <v>0</v>
      </c>
      <c r="AH685" s="25">
        <v>3</v>
      </c>
      <c r="AI685" s="25" t="s">
        <v>414</v>
      </c>
      <c r="AJ685" s="57">
        <v>7</v>
      </c>
      <c r="AK685" s="57" t="str">
        <f t="shared" si="159"/>
        <v>More</v>
      </c>
      <c r="AL685" s="57" t="s">
        <v>97</v>
      </c>
      <c r="AM685" s="57" t="str">
        <f t="shared" si="160"/>
        <v>High</v>
      </c>
      <c r="AN685" s="62">
        <v>3</v>
      </c>
      <c r="AO685" s="62" t="str">
        <f t="shared" si="161"/>
        <v>More</v>
      </c>
      <c r="AP685" s="62">
        <v>702</v>
      </c>
      <c r="AQ685" s="62" t="str">
        <f t="shared" si="162"/>
        <v>no</v>
      </c>
      <c r="AR685" s="62" t="str">
        <f t="shared" si="163"/>
        <v>Above Average</v>
      </c>
      <c r="AS685" s="64">
        <v>1</v>
      </c>
      <c r="AT685" s="68">
        <v>86.520947176684885</v>
      </c>
      <c r="AU685" s="68" t="str">
        <f t="shared" si="164"/>
        <v>Above Average</v>
      </c>
      <c r="AV685" s="66">
        <v>285000</v>
      </c>
      <c r="AW685" s="66">
        <v>3294</v>
      </c>
      <c r="AX685" s="66" t="s">
        <v>311</v>
      </c>
    </row>
    <row r="686" spans="1:50" customFormat="1" x14ac:dyDescent="0.2">
      <c r="A686">
        <v>685</v>
      </c>
      <c r="B686" s="12" t="s">
        <v>90</v>
      </c>
      <c r="C686" s="12" t="s">
        <v>90</v>
      </c>
      <c r="D686" s="12" t="s">
        <v>91</v>
      </c>
      <c r="E686" s="22">
        <v>7</v>
      </c>
      <c r="F686" s="22" t="s">
        <v>411</v>
      </c>
      <c r="G686" s="22" t="s">
        <v>92</v>
      </c>
      <c r="H686" s="22" t="str">
        <f t="shared" si="151"/>
        <v>2Story</v>
      </c>
      <c r="I686" s="22">
        <f t="shared" si="150"/>
        <v>75.988545402704759</v>
      </c>
      <c r="J686" s="22" t="str">
        <f t="shared" si="152"/>
        <v>Above Average</v>
      </c>
      <c r="K686" s="22">
        <v>5</v>
      </c>
      <c r="L686" s="22" t="str">
        <f t="shared" si="153"/>
        <v>Low</v>
      </c>
      <c r="M686" s="22">
        <v>1998</v>
      </c>
      <c r="N686" s="22">
        <f t="shared" si="154"/>
        <v>0</v>
      </c>
      <c r="O686" s="22"/>
      <c r="P686" s="22">
        <v>1998</v>
      </c>
      <c r="Q686" s="22">
        <f t="shared" si="155"/>
        <v>0</v>
      </c>
      <c r="R686" s="23">
        <v>1195</v>
      </c>
      <c r="S686" s="23" t="s">
        <v>311</v>
      </c>
      <c r="T686" s="23" t="s">
        <v>369</v>
      </c>
      <c r="U686" s="24">
        <v>1195</v>
      </c>
      <c r="V686" s="24" t="str">
        <f t="shared" si="156"/>
        <v>no</v>
      </c>
      <c r="W686" s="24">
        <v>644</v>
      </c>
      <c r="X686" s="24" t="str">
        <f t="shared" si="157"/>
        <v>no</v>
      </c>
      <c r="Y686" s="24" t="s">
        <v>412</v>
      </c>
      <c r="Z686" s="24">
        <f t="shared" si="158"/>
        <v>1</v>
      </c>
      <c r="AA686" s="24">
        <v>1839</v>
      </c>
      <c r="AB686" s="24" t="s">
        <v>311</v>
      </c>
      <c r="AC686" s="24" t="s">
        <v>369</v>
      </c>
      <c r="AD686" s="25">
        <v>0</v>
      </c>
      <c r="AE686" s="25">
        <v>0</v>
      </c>
      <c r="AF686" s="25">
        <v>2</v>
      </c>
      <c r="AG686" s="25">
        <v>1</v>
      </c>
      <c r="AH686" s="25">
        <v>3</v>
      </c>
      <c r="AI686" s="25" t="s">
        <v>414</v>
      </c>
      <c r="AJ686" s="57">
        <v>7</v>
      </c>
      <c r="AK686" s="57" t="str">
        <f t="shared" si="159"/>
        <v>More</v>
      </c>
      <c r="AL686" s="57" t="s">
        <v>98</v>
      </c>
      <c r="AM686" s="57" t="str">
        <f t="shared" si="160"/>
        <v>Low</v>
      </c>
      <c r="AN686" s="62">
        <v>2</v>
      </c>
      <c r="AO686" s="62" t="str">
        <f t="shared" si="161"/>
        <v>More</v>
      </c>
      <c r="AP686" s="62">
        <v>486</v>
      </c>
      <c r="AQ686" s="62" t="str">
        <f t="shared" si="162"/>
        <v>no</v>
      </c>
      <c r="AR686" s="62" t="str">
        <f t="shared" si="163"/>
        <v>Above Average</v>
      </c>
      <c r="AS686" s="64">
        <v>0</v>
      </c>
      <c r="AT686" s="68">
        <v>72.841133816743579</v>
      </c>
      <c r="AU686" s="68" t="str">
        <f t="shared" si="164"/>
        <v>Above Average</v>
      </c>
      <c r="AV686" s="66">
        <v>221000</v>
      </c>
      <c r="AW686" s="66">
        <v>3034</v>
      </c>
      <c r="AX686" s="66" t="s">
        <v>311</v>
      </c>
    </row>
    <row r="687" spans="1:50" customFormat="1" x14ac:dyDescent="0.2">
      <c r="A687">
        <v>686</v>
      </c>
      <c r="B687" s="12" t="s">
        <v>90</v>
      </c>
      <c r="C687" s="12" t="s">
        <v>90</v>
      </c>
      <c r="D687" s="12" t="s">
        <v>179</v>
      </c>
      <c r="E687" s="22">
        <v>7</v>
      </c>
      <c r="F687" s="22" t="s">
        <v>411</v>
      </c>
      <c r="G687" s="22" t="s">
        <v>92</v>
      </c>
      <c r="H687" s="22" t="str">
        <f t="shared" si="151"/>
        <v>2Story</v>
      </c>
      <c r="I687" s="22">
        <f t="shared" si="150"/>
        <v>75.988545402704759</v>
      </c>
      <c r="J687" s="22" t="str">
        <f t="shared" si="152"/>
        <v>Above Average</v>
      </c>
      <c r="K687" s="22">
        <v>5</v>
      </c>
      <c r="L687" s="22" t="str">
        <f t="shared" si="153"/>
        <v>Low</v>
      </c>
      <c r="M687" s="22">
        <v>1984</v>
      </c>
      <c r="N687" s="22">
        <f t="shared" si="154"/>
        <v>0</v>
      </c>
      <c r="O687" s="22"/>
      <c r="P687" s="22">
        <v>1984</v>
      </c>
      <c r="Q687" s="22">
        <f t="shared" si="155"/>
        <v>0</v>
      </c>
      <c r="R687" s="23">
        <v>1190</v>
      </c>
      <c r="S687" s="23" t="s">
        <v>311</v>
      </c>
      <c r="T687" s="23" t="s">
        <v>369</v>
      </c>
      <c r="U687" s="24">
        <v>1190</v>
      </c>
      <c r="V687" s="24" t="str">
        <f t="shared" si="156"/>
        <v>no</v>
      </c>
      <c r="W687" s="24">
        <v>900</v>
      </c>
      <c r="X687" s="24" t="str">
        <f t="shared" si="157"/>
        <v>no</v>
      </c>
      <c r="Y687" s="24" t="s">
        <v>412</v>
      </c>
      <c r="Z687" s="24">
        <f t="shared" si="158"/>
        <v>0</v>
      </c>
      <c r="AA687" s="24">
        <v>2090</v>
      </c>
      <c r="AB687" s="24" t="s">
        <v>311</v>
      </c>
      <c r="AC687" s="24" t="s">
        <v>369</v>
      </c>
      <c r="AD687" s="25">
        <v>1</v>
      </c>
      <c r="AE687" s="25">
        <v>0</v>
      </c>
      <c r="AF687" s="25">
        <v>2</v>
      </c>
      <c r="AG687" s="25">
        <v>0</v>
      </c>
      <c r="AH687" s="25">
        <v>3</v>
      </c>
      <c r="AI687" s="25" t="s">
        <v>414</v>
      </c>
      <c r="AJ687" s="57">
        <v>6</v>
      </c>
      <c r="AK687" s="57" t="str">
        <f t="shared" si="159"/>
        <v>More</v>
      </c>
      <c r="AL687" s="57" t="s">
        <v>97</v>
      </c>
      <c r="AM687" s="57" t="str">
        <f t="shared" si="160"/>
        <v>High</v>
      </c>
      <c r="AN687" s="62">
        <v>2</v>
      </c>
      <c r="AO687" s="62" t="str">
        <f t="shared" si="161"/>
        <v>More</v>
      </c>
      <c r="AP687" s="62">
        <v>577</v>
      </c>
      <c r="AQ687" s="62" t="str">
        <f t="shared" si="162"/>
        <v>no</v>
      </c>
      <c r="AR687" s="62" t="str">
        <f t="shared" si="163"/>
        <v>Above Average</v>
      </c>
      <c r="AS687" s="64">
        <v>1</v>
      </c>
      <c r="AT687" s="68">
        <v>63.262195121951223</v>
      </c>
      <c r="AU687" s="68" t="str">
        <f t="shared" si="164"/>
        <v>Below Average</v>
      </c>
      <c r="AV687" s="66">
        <v>207500</v>
      </c>
      <c r="AW687" s="66">
        <v>3280</v>
      </c>
      <c r="AX687" s="66" t="s">
        <v>311</v>
      </c>
    </row>
    <row r="688" spans="1:50" customFormat="1" x14ac:dyDescent="0.2">
      <c r="A688">
        <v>687</v>
      </c>
      <c r="B688" s="12" t="s">
        <v>90</v>
      </c>
      <c r="C688" s="12" t="s">
        <v>90</v>
      </c>
      <c r="D688" s="12" t="s">
        <v>91</v>
      </c>
      <c r="E688" s="22">
        <v>7</v>
      </c>
      <c r="F688" s="22" t="s">
        <v>411</v>
      </c>
      <c r="G688" s="22" t="s">
        <v>92</v>
      </c>
      <c r="H688" s="22" t="str">
        <f t="shared" si="151"/>
        <v>2Story</v>
      </c>
      <c r="I688" s="22">
        <f t="shared" si="150"/>
        <v>75.988545402704759</v>
      </c>
      <c r="J688" s="22" t="str">
        <f t="shared" si="152"/>
        <v>Above Average</v>
      </c>
      <c r="K688" s="22">
        <v>6</v>
      </c>
      <c r="L688" s="22" t="str">
        <f t="shared" si="153"/>
        <v>High</v>
      </c>
      <c r="M688" s="22">
        <v>2007</v>
      </c>
      <c r="N688" s="22">
        <f t="shared" si="154"/>
        <v>0</v>
      </c>
      <c r="O688" s="22"/>
      <c r="P688" s="22">
        <v>2007</v>
      </c>
      <c r="Q688" s="22">
        <f t="shared" si="155"/>
        <v>0</v>
      </c>
      <c r="R688" s="23">
        <v>874</v>
      </c>
      <c r="S688" s="23" t="s">
        <v>311</v>
      </c>
      <c r="T688" s="23" t="s">
        <v>370</v>
      </c>
      <c r="U688" s="24">
        <v>874</v>
      </c>
      <c r="V688" s="24" t="str">
        <f t="shared" si="156"/>
        <v>no</v>
      </c>
      <c r="W688" s="24">
        <v>887</v>
      </c>
      <c r="X688" s="24" t="str">
        <f t="shared" si="157"/>
        <v>no</v>
      </c>
      <c r="Y688" s="24" t="s">
        <v>412</v>
      </c>
      <c r="Z688" s="24">
        <f t="shared" si="158"/>
        <v>1</v>
      </c>
      <c r="AA688" s="24">
        <v>1761</v>
      </c>
      <c r="AB688" s="24" t="s">
        <v>311</v>
      </c>
      <c r="AC688" s="24" t="s">
        <v>369</v>
      </c>
      <c r="AD688" s="25">
        <v>0</v>
      </c>
      <c r="AE688" s="25">
        <v>0</v>
      </c>
      <c r="AF688" s="25">
        <v>3</v>
      </c>
      <c r="AG688" s="25">
        <v>0</v>
      </c>
      <c r="AH688" s="25">
        <v>3</v>
      </c>
      <c r="AI688" s="25" t="s">
        <v>414</v>
      </c>
      <c r="AJ688" s="57">
        <v>7</v>
      </c>
      <c r="AK688" s="57" t="str">
        <f t="shared" si="159"/>
        <v>More</v>
      </c>
      <c r="AL688" s="57" t="s">
        <v>97</v>
      </c>
      <c r="AM688" s="57" t="str">
        <f t="shared" si="160"/>
        <v>High</v>
      </c>
      <c r="AN688" s="62">
        <v>2</v>
      </c>
      <c r="AO688" s="62" t="str">
        <f t="shared" si="161"/>
        <v>More</v>
      </c>
      <c r="AP688" s="62">
        <v>578</v>
      </c>
      <c r="AQ688" s="62" t="str">
        <f t="shared" si="162"/>
        <v>no</v>
      </c>
      <c r="AR688" s="62" t="str">
        <f t="shared" si="163"/>
        <v>Above Average</v>
      </c>
      <c r="AS688" s="64">
        <v>0</v>
      </c>
      <c r="AT688" s="68">
        <v>86.480075901328277</v>
      </c>
      <c r="AU688" s="68" t="str">
        <f t="shared" si="164"/>
        <v>Above Average</v>
      </c>
      <c r="AV688" s="66">
        <v>227875</v>
      </c>
      <c r="AW688" s="66">
        <v>2635</v>
      </c>
      <c r="AX688" s="66" t="s">
        <v>311</v>
      </c>
    </row>
    <row r="689" spans="1:50" customFormat="1" x14ac:dyDescent="0.2">
      <c r="A689">
        <v>688</v>
      </c>
      <c r="B689" s="12" t="s">
        <v>90</v>
      </c>
      <c r="C689" s="12" t="s">
        <v>90</v>
      </c>
      <c r="D689" s="12" t="s">
        <v>179</v>
      </c>
      <c r="E689" s="22">
        <v>7</v>
      </c>
      <c r="F689" s="22" t="s">
        <v>411</v>
      </c>
      <c r="G689" s="22" t="s">
        <v>92</v>
      </c>
      <c r="H689" s="22" t="str">
        <f t="shared" si="151"/>
        <v>2Story</v>
      </c>
      <c r="I689" s="22">
        <f t="shared" si="150"/>
        <v>75.988545402704759</v>
      </c>
      <c r="J689" s="22" t="str">
        <f t="shared" si="152"/>
        <v>Above Average</v>
      </c>
      <c r="K689" s="22">
        <v>5</v>
      </c>
      <c r="L689" s="22" t="str">
        <f t="shared" si="153"/>
        <v>Low</v>
      </c>
      <c r="M689" s="22">
        <v>2004</v>
      </c>
      <c r="N689" s="22">
        <f t="shared" si="154"/>
        <v>0</v>
      </c>
      <c r="O689" s="22"/>
      <c r="P689" s="22">
        <v>2004</v>
      </c>
      <c r="Q689" s="22">
        <f t="shared" si="155"/>
        <v>0</v>
      </c>
      <c r="R689" s="23">
        <v>551</v>
      </c>
      <c r="S689" s="23" t="s">
        <v>311</v>
      </c>
      <c r="T689" s="23" t="s">
        <v>370</v>
      </c>
      <c r="U689" s="24">
        <v>551</v>
      </c>
      <c r="V689" s="24" t="str">
        <f t="shared" si="156"/>
        <v>no</v>
      </c>
      <c r="W689" s="24">
        <v>551</v>
      </c>
      <c r="X689" s="24" t="str">
        <f t="shared" si="157"/>
        <v>no</v>
      </c>
      <c r="Y689" s="24" t="s">
        <v>412</v>
      </c>
      <c r="Z689" s="24">
        <f t="shared" si="158"/>
        <v>0</v>
      </c>
      <c r="AA689" s="24">
        <v>1102</v>
      </c>
      <c r="AB689" s="24" t="s">
        <v>311</v>
      </c>
      <c r="AC689" s="24" t="s">
        <v>370</v>
      </c>
      <c r="AD689" s="25">
        <v>0</v>
      </c>
      <c r="AE689" s="25">
        <v>0</v>
      </c>
      <c r="AF689" s="25">
        <v>2</v>
      </c>
      <c r="AG689" s="25">
        <v>1</v>
      </c>
      <c r="AH689" s="25">
        <v>3</v>
      </c>
      <c r="AI689" s="25" t="s">
        <v>414</v>
      </c>
      <c r="AJ689" s="57">
        <v>4</v>
      </c>
      <c r="AK689" s="57" t="str">
        <f t="shared" si="159"/>
        <v>Less</v>
      </c>
      <c r="AL689" s="57" t="s">
        <v>97</v>
      </c>
      <c r="AM689" s="57" t="str">
        <f t="shared" si="160"/>
        <v>High</v>
      </c>
      <c r="AN689" s="62">
        <v>2</v>
      </c>
      <c r="AO689" s="62" t="str">
        <f t="shared" si="161"/>
        <v>More</v>
      </c>
      <c r="AP689" s="62">
        <v>480</v>
      </c>
      <c r="AQ689" s="62" t="str">
        <f t="shared" si="162"/>
        <v>no</v>
      </c>
      <c r="AR689" s="62" t="str">
        <f t="shared" si="163"/>
        <v>Above Average</v>
      </c>
      <c r="AS689" s="64">
        <v>0</v>
      </c>
      <c r="AT689" s="68">
        <v>90.018148820326672</v>
      </c>
      <c r="AU689" s="68" t="str">
        <f t="shared" si="164"/>
        <v>Above Average</v>
      </c>
      <c r="AV689" s="66">
        <v>148800</v>
      </c>
      <c r="AW689" s="66">
        <v>1653</v>
      </c>
      <c r="AX689" s="66" t="s">
        <v>311</v>
      </c>
    </row>
    <row r="690" spans="1:50" customFormat="1" x14ac:dyDescent="0.2">
      <c r="A690">
        <v>689</v>
      </c>
      <c r="B690" s="12" t="s">
        <v>90</v>
      </c>
      <c r="C690" s="12" t="s">
        <v>90</v>
      </c>
      <c r="D690" s="12" t="s">
        <v>91</v>
      </c>
      <c r="E690" s="22">
        <v>8</v>
      </c>
      <c r="F690" s="22" t="s">
        <v>411</v>
      </c>
      <c r="G690" s="22" t="s">
        <v>115</v>
      </c>
      <c r="H690" s="22" t="str">
        <f t="shared" si="151"/>
        <v>1Story</v>
      </c>
      <c r="I690" s="22">
        <f t="shared" si="150"/>
        <v>69.182127006168557</v>
      </c>
      <c r="J690" s="22" t="str">
        <f t="shared" si="152"/>
        <v>Below Average</v>
      </c>
      <c r="K690" s="22">
        <v>6</v>
      </c>
      <c r="L690" s="22" t="str">
        <f t="shared" si="153"/>
        <v>High</v>
      </c>
      <c r="M690" s="22">
        <v>2007</v>
      </c>
      <c r="N690" s="22">
        <f t="shared" si="154"/>
        <v>0</v>
      </c>
      <c r="O690" s="22"/>
      <c r="P690" s="22">
        <v>2007</v>
      </c>
      <c r="Q690" s="22">
        <f t="shared" si="155"/>
        <v>0</v>
      </c>
      <c r="R690" s="23">
        <v>1419</v>
      </c>
      <c r="S690" s="23" t="s">
        <v>311</v>
      </c>
      <c r="T690" s="23" t="s">
        <v>369</v>
      </c>
      <c r="U690" s="24">
        <v>1419</v>
      </c>
      <c r="V690" s="24" t="str">
        <f t="shared" si="156"/>
        <v>no</v>
      </c>
      <c r="W690" s="24">
        <v>0</v>
      </c>
      <c r="X690" s="24" t="str">
        <f t="shared" si="157"/>
        <v>no</v>
      </c>
      <c r="Y690" s="24" t="s">
        <v>413</v>
      </c>
      <c r="Z690" s="24">
        <f t="shared" si="158"/>
        <v>0</v>
      </c>
      <c r="AA690" s="24">
        <v>1419</v>
      </c>
      <c r="AB690" s="24" t="s">
        <v>311</v>
      </c>
      <c r="AC690" s="24" t="s">
        <v>370</v>
      </c>
      <c r="AD690" s="25">
        <v>1</v>
      </c>
      <c r="AE690" s="25">
        <v>0</v>
      </c>
      <c r="AF690" s="25">
        <v>2</v>
      </c>
      <c r="AG690" s="25">
        <v>0</v>
      </c>
      <c r="AH690" s="25">
        <v>3</v>
      </c>
      <c r="AI690" s="25" t="s">
        <v>414</v>
      </c>
      <c r="AJ690" s="57">
        <v>7</v>
      </c>
      <c r="AK690" s="57" t="str">
        <f t="shared" si="159"/>
        <v>More</v>
      </c>
      <c r="AL690" s="57" t="s">
        <v>97</v>
      </c>
      <c r="AM690" s="57" t="str">
        <f t="shared" si="160"/>
        <v>High</v>
      </c>
      <c r="AN690" s="62">
        <v>2</v>
      </c>
      <c r="AO690" s="62" t="str">
        <f t="shared" si="161"/>
        <v>More</v>
      </c>
      <c r="AP690" s="62">
        <v>567</v>
      </c>
      <c r="AQ690" s="62" t="str">
        <f t="shared" si="162"/>
        <v>no</v>
      </c>
      <c r="AR690" s="62" t="str">
        <f t="shared" si="163"/>
        <v>Above Average</v>
      </c>
      <c r="AS690" s="64">
        <v>1</v>
      </c>
      <c r="AT690" s="68">
        <v>138.12544045102186</v>
      </c>
      <c r="AU690" s="68" t="str">
        <f t="shared" si="164"/>
        <v>Above Average</v>
      </c>
      <c r="AV690" s="66">
        <v>392000</v>
      </c>
      <c r="AW690" s="66">
        <v>2838</v>
      </c>
      <c r="AX690" s="66" t="s">
        <v>311</v>
      </c>
    </row>
    <row r="691" spans="1:50" customFormat="1" x14ac:dyDescent="0.2">
      <c r="A691">
        <v>690</v>
      </c>
      <c r="B691" s="12" t="s">
        <v>90</v>
      </c>
      <c r="C691" s="12" t="s">
        <v>90</v>
      </c>
      <c r="D691" s="12" t="s">
        <v>179</v>
      </c>
      <c r="E691" s="22">
        <v>6</v>
      </c>
      <c r="F691" s="22" t="s">
        <v>195</v>
      </c>
      <c r="G691" s="22" t="s">
        <v>115</v>
      </c>
      <c r="H691" s="22" t="str">
        <f t="shared" si="151"/>
        <v>1Story</v>
      </c>
      <c r="I691" s="22">
        <f t="shared" si="150"/>
        <v>69.182127006168557</v>
      </c>
      <c r="J691" s="22" t="str">
        <f t="shared" si="152"/>
        <v>Below Average</v>
      </c>
      <c r="K691" s="22">
        <v>5</v>
      </c>
      <c r="L691" s="22" t="str">
        <f t="shared" si="153"/>
        <v>Low</v>
      </c>
      <c r="M691" s="22">
        <v>2005</v>
      </c>
      <c r="N691" s="22">
        <f t="shared" si="154"/>
        <v>0</v>
      </c>
      <c r="O691" s="22"/>
      <c r="P691" s="22">
        <v>2006</v>
      </c>
      <c r="Q691" s="22">
        <f t="shared" si="155"/>
        <v>0</v>
      </c>
      <c r="R691" s="23">
        <v>1362</v>
      </c>
      <c r="S691" s="23" t="s">
        <v>311</v>
      </c>
      <c r="T691" s="23" t="s">
        <v>369</v>
      </c>
      <c r="U691" s="24">
        <v>1362</v>
      </c>
      <c r="V691" s="24" t="str">
        <f t="shared" si="156"/>
        <v>no</v>
      </c>
      <c r="W691" s="24">
        <v>0</v>
      </c>
      <c r="X691" s="24" t="str">
        <f t="shared" si="157"/>
        <v>no</v>
      </c>
      <c r="Y691" s="24" t="s">
        <v>413</v>
      </c>
      <c r="Z691" s="24">
        <f t="shared" si="158"/>
        <v>0</v>
      </c>
      <c r="AA691" s="24">
        <v>1362</v>
      </c>
      <c r="AB691" s="24" t="s">
        <v>311</v>
      </c>
      <c r="AC691" s="24" t="s">
        <v>370</v>
      </c>
      <c r="AD691" s="25">
        <v>0</v>
      </c>
      <c r="AE691" s="25">
        <v>0</v>
      </c>
      <c r="AF691" s="25">
        <v>2</v>
      </c>
      <c r="AG691" s="25">
        <v>0</v>
      </c>
      <c r="AH691" s="25">
        <v>2</v>
      </c>
      <c r="AI691" s="25" t="s">
        <v>415</v>
      </c>
      <c r="AJ691" s="57">
        <v>6</v>
      </c>
      <c r="AK691" s="57" t="str">
        <f t="shared" si="159"/>
        <v>More</v>
      </c>
      <c r="AL691" s="57" t="s">
        <v>97</v>
      </c>
      <c r="AM691" s="57" t="str">
        <f t="shared" si="160"/>
        <v>High</v>
      </c>
      <c r="AN691" s="62">
        <v>2</v>
      </c>
      <c r="AO691" s="62" t="str">
        <f t="shared" si="161"/>
        <v>More</v>
      </c>
      <c r="AP691" s="62">
        <v>460</v>
      </c>
      <c r="AQ691" s="62" t="str">
        <f t="shared" si="162"/>
        <v>no</v>
      </c>
      <c r="AR691" s="62" t="str">
        <f t="shared" si="163"/>
        <v>Below Average</v>
      </c>
      <c r="AS691" s="64">
        <v>1</v>
      </c>
      <c r="AT691" s="68">
        <v>71.475770925110126</v>
      </c>
      <c r="AU691" s="68" t="str">
        <f t="shared" si="164"/>
        <v>Above Average</v>
      </c>
      <c r="AV691" s="66">
        <v>194700</v>
      </c>
      <c r="AW691" s="66">
        <v>2724</v>
      </c>
      <c r="AX691" s="66" t="s">
        <v>311</v>
      </c>
    </row>
    <row r="692" spans="1:50" customFormat="1" x14ac:dyDescent="0.2">
      <c r="A692">
        <v>691</v>
      </c>
      <c r="B692" s="12" t="s">
        <v>90</v>
      </c>
      <c r="C692" s="12" t="s">
        <v>90</v>
      </c>
      <c r="D692" s="12" t="s">
        <v>179</v>
      </c>
      <c r="E692" s="22">
        <v>6</v>
      </c>
      <c r="F692" s="22" t="s">
        <v>195</v>
      </c>
      <c r="G692" s="22" t="s">
        <v>115</v>
      </c>
      <c r="H692" s="22" t="str">
        <f t="shared" si="151"/>
        <v>1Story</v>
      </c>
      <c r="I692" s="22">
        <f t="shared" si="150"/>
        <v>69.182127006168557</v>
      </c>
      <c r="J692" s="22" t="str">
        <f t="shared" si="152"/>
        <v>Below Average</v>
      </c>
      <c r="K692" s="22">
        <v>5</v>
      </c>
      <c r="L692" s="22" t="str">
        <f t="shared" si="153"/>
        <v>Low</v>
      </c>
      <c r="M692" s="22">
        <v>2004</v>
      </c>
      <c r="N692" s="22">
        <f t="shared" si="154"/>
        <v>0</v>
      </c>
      <c r="O692" s="22"/>
      <c r="P692" s="22">
        <v>2004</v>
      </c>
      <c r="Q692" s="22">
        <f t="shared" si="155"/>
        <v>0</v>
      </c>
      <c r="R692" s="23">
        <v>848</v>
      </c>
      <c r="S692" s="23" t="s">
        <v>311</v>
      </c>
      <c r="T692" s="23" t="s">
        <v>370</v>
      </c>
      <c r="U692" s="24">
        <v>848</v>
      </c>
      <c r="V692" s="24" t="str">
        <f t="shared" si="156"/>
        <v>no</v>
      </c>
      <c r="W692" s="24">
        <v>0</v>
      </c>
      <c r="X692" s="24" t="str">
        <f t="shared" si="157"/>
        <v>no</v>
      </c>
      <c r="Y692" s="24" t="s">
        <v>413</v>
      </c>
      <c r="Z692" s="24">
        <f t="shared" si="158"/>
        <v>0</v>
      </c>
      <c r="AA692" s="24">
        <v>848</v>
      </c>
      <c r="AB692" s="24" t="s">
        <v>311</v>
      </c>
      <c r="AC692" s="24" t="s">
        <v>370</v>
      </c>
      <c r="AD692" s="25">
        <v>1</v>
      </c>
      <c r="AE692" s="25">
        <v>0</v>
      </c>
      <c r="AF692" s="25">
        <v>1</v>
      </c>
      <c r="AG692" s="25">
        <v>0</v>
      </c>
      <c r="AH692" s="25">
        <v>2</v>
      </c>
      <c r="AI692" s="25" t="s">
        <v>415</v>
      </c>
      <c r="AJ692" s="57">
        <v>3</v>
      </c>
      <c r="AK692" s="57" t="str">
        <f t="shared" si="159"/>
        <v>Less</v>
      </c>
      <c r="AL692" s="57" t="s">
        <v>97</v>
      </c>
      <c r="AM692" s="57" t="str">
        <f t="shared" si="160"/>
        <v>High</v>
      </c>
      <c r="AN692" s="62">
        <v>2</v>
      </c>
      <c r="AO692" s="62" t="str">
        <f t="shared" si="161"/>
        <v>More</v>
      </c>
      <c r="AP692" s="62">
        <v>420</v>
      </c>
      <c r="AQ692" s="62" t="str">
        <f t="shared" si="162"/>
        <v>no</v>
      </c>
      <c r="AR692" s="62" t="str">
        <f t="shared" si="163"/>
        <v>Below Average</v>
      </c>
      <c r="AS692" s="64">
        <v>1</v>
      </c>
      <c r="AT692" s="68">
        <v>83.136792452830193</v>
      </c>
      <c r="AU692" s="68" t="str">
        <f t="shared" si="164"/>
        <v>Above Average</v>
      </c>
      <c r="AV692" s="66">
        <v>141000</v>
      </c>
      <c r="AW692" s="66">
        <v>1696</v>
      </c>
      <c r="AX692" s="66" t="s">
        <v>311</v>
      </c>
    </row>
    <row r="693" spans="1:50" customFormat="1" x14ac:dyDescent="0.2">
      <c r="A693">
        <v>692</v>
      </c>
      <c r="B693" s="12" t="s">
        <v>90</v>
      </c>
      <c r="C693" s="12" t="s">
        <v>90</v>
      </c>
      <c r="D693" s="12" t="s">
        <v>91</v>
      </c>
      <c r="E693" s="22">
        <v>10</v>
      </c>
      <c r="F693" s="22" t="s">
        <v>411</v>
      </c>
      <c r="G693" s="22" t="s">
        <v>92</v>
      </c>
      <c r="H693" s="22" t="str">
        <f t="shared" si="151"/>
        <v>2Story</v>
      </c>
      <c r="I693" s="22">
        <f t="shared" si="150"/>
        <v>75.988545402704759</v>
      </c>
      <c r="J693" s="22" t="str">
        <f t="shared" si="152"/>
        <v>Above Average</v>
      </c>
      <c r="K693" s="22">
        <v>6</v>
      </c>
      <c r="L693" s="22" t="str">
        <f t="shared" si="153"/>
        <v>High</v>
      </c>
      <c r="M693" s="22">
        <v>1994</v>
      </c>
      <c r="N693" s="22">
        <f t="shared" si="154"/>
        <v>0</v>
      </c>
      <c r="O693" s="22"/>
      <c r="P693" s="22">
        <v>1995</v>
      </c>
      <c r="Q693" s="22">
        <f t="shared" si="155"/>
        <v>0</v>
      </c>
      <c r="R693" s="23">
        <v>2444</v>
      </c>
      <c r="S693" s="23" t="s">
        <v>313</v>
      </c>
      <c r="T693" s="23" t="s">
        <v>369</v>
      </c>
      <c r="U693" s="24">
        <v>2444</v>
      </c>
      <c r="V693" s="24" t="str">
        <f t="shared" si="156"/>
        <v>yes</v>
      </c>
      <c r="W693" s="24">
        <v>1872</v>
      </c>
      <c r="X693" s="24" t="str">
        <f t="shared" si="157"/>
        <v>yes</v>
      </c>
      <c r="Y693" s="24" t="s">
        <v>412</v>
      </c>
      <c r="Z693" s="24">
        <f t="shared" si="158"/>
        <v>0</v>
      </c>
      <c r="AA693" s="24">
        <v>4316</v>
      </c>
      <c r="AB693" s="24" t="s">
        <v>313</v>
      </c>
      <c r="AC693" s="24" t="s">
        <v>369</v>
      </c>
      <c r="AD693" s="25">
        <v>0</v>
      </c>
      <c r="AE693" s="25">
        <v>1</v>
      </c>
      <c r="AF693" s="25">
        <v>3</v>
      </c>
      <c r="AG693" s="25">
        <v>1</v>
      </c>
      <c r="AH693" s="25">
        <v>5</v>
      </c>
      <c r="AI693" s="25" t="s">
        <v>414</v>
      </c>
      <c r="AJ693" s="57">
        <v>10</v>
      </c>
      <c r="AK693" s="57" t="str">
        <f t="shared" si="159"/>
        <v>More</v>
      </c>
      <c r="AL693" s="57" t="s">
        <v>104</v>
      </c>
      <c r="AM693" s="57" t="str">
        <f t="shared" si="160"/>
        <v>High</v>
      </c>
      <c r="AN693" s="62">
        <v>3</v>
      </c>
      <c r="AO693" s="62" t="str">
        <f t="shared" si="161"/>
        <v>More</v>
      </c>
      <c r="AP693" s="62">
        <v>832</v>
      </c>
      <c r="AQ693" s="62" t="str">
        <f t="shared" si="162"/>
        <v>no</v>
      </c>
      <c r="AR693" s="62" t="str">
        <f t="shared" si="163"/>
        <v>Above Average</v>
      </c>
      <c r="AS693" s="64">
        <v>2</v>
      </c>
      <c r="AT693" s="68">
        <v>111.68639053254438</v>
      </c>
      <c r="AU693" s="68" t="str">
        <f t="shared" si="164"/>
        <v>Above Average</v>
      </c>
      <c r="AV693" s="66">
        <v>755000</v>
      </c>
      <c r="AW693" s="66">
        <v>6760</v>
      </c>
      <c r="AX693" s="66" t="s">
        <v>313</v>
      </c>
    </row>
    <row r="694" spans="1:50" customFormat="1" x14ac:dyDescent="0.2">
      <c r="A694">
        <v>693</v>
      </c>
      <c r="B694" s="12" t="s">
        <v>90</v>
      </c>
      <c r="C694" s="12" t="s">
        <v>90</v>
      </c>
      <c r="D694" s="12" t="s">
        <v>91</v>
      </c>
      <c r="E694" s="22">
        <v>7</v>
      </c>
      <c r="F694" s="22" t="s">
        <v>411</v>
      </c>
      <c r="G694" s="22" t="s">
        <v>92</v>
      </c>
      <c r="H694" s="22" t="str">
        <f t="shared" si="151"/>
        <v>2Story</v>
      </c>
      <c r="I694" s="22">
        <f t="shared" si="150"/>
        <v>75.988545402704759</v>
      </c>
      <c r="J694" s="22" t="str">
        <f t="shared" si="152"/>
        <v>Above Average</v>
      </c>
      <c r="K694" s="22">
        <v>5</v>
      </c>
      <c r="L694" s="22" t="str">
        <f t="shared" si="153"/>
        <v>Low</v>
      </c>
      <c r="M694" s="22">
        <v>1989</v>
      </c>
      <c r="N694" s="22">
        <f t="shared" si="154"/>
        <v>0</v>
      </c>
      <c r="O694" s="22"/>
      <c r="P694" s="22">
        <v>1990</v>
      </c>
      <c r="Q694" s="22">
        <f t="shared" si="155"/>
        <v>0</v>
      </c>
      <c r="R694" s="23">
        <v>1210</v>
      </c>
      <c r="S694" s="23" t="s">
        <v>311</v>
      </c>
      <c r="T694" s="23" t="s">
        <v>369</v>
      </c>
      <c r="U694" s="24">
        <v>1238</v>
      </c>
      <c r="V694" s="24" t="str">
        <f t="shared" si="156"/>
        <v>no</v>
      </c>
      <c r="W694" s="24">
        <v>1281</v>
      </c>
      <c r="X694" s="24" t="str">
        <f t="shared" si="157"/>
        <v>no</v>
      </c>
      <c r="Y694" s="24" t="s">
        <v>412</v>
      </c>
      <c r="Z694" s="24">
        <f t="shared" si="158"/>
        <v>0</v>
      </c>
      <c r="AA694" s="24">
        <v>2519</v>
      </c>
      <c r="AB694" s="24" t="s">
        <v>311</v>
      </c>
      <c r="AC694" s="24" t="s">
        <v>369</v>
      </c>
      <c r="AD694" s="25">
        <v>1</v>
      </c>
      <c r="AE694" s="25">
        <v>0</v>
      </c>
      <c r="AF694" s="25">
        <v>2</v>
      </c>
      <c r="AG694" s="25">
        <v>1</v>
      </c>
      <c r="AH694" s="25">
        <v>4</v>
      </c>
      <c r="AI694" s="25" t="s">
        <v>414</v>
      </c>
      <c r="AJ694" s="57">
        <v>9</v>
      </c>
      <c r="AK694" s="57" t="str">
        <f t="shared" si="159"/>
        <v>More</v>
      </c>
      <c r="AL694" s="57" t="s">
        <v>97</v>
      </c>
      <c r="AM694" s="57" t="str">
        <f t="shared" si="160"/>
        <v>High</v>
      </c>
      <c r="AN694" s="62">
        <v>2</v>
      </c>
      <c r="AO694" s="62" t="str">
        <f t="shared" si="161"/>
        <v>More</v>
      </c>
      <c r="AP694" s="62">
        <v>628</v>
      </c>
      <c r="AQ694" s="62" t="str">
        <f t="shared" si="162"/>
        <v>no</v>
      </c>
      <c r="AR694" s="62" t="str">
        <f t="shared" si="163"/>
        <v>Above Average</v>
      </c>
      <c r="AS694" s="64">
        <v>2</v>
      </c>
      <c r="AT694" s="68">
        <v>89.836417270045587</v>
      </c>
      <c r="AU694" s="68" t="str">
        <f t="shared" si="164"/>
        <v>Above Average</v>
      </c>
      <c r="AV694" s="66">
        <v>335000</v>
      </c>
      <c r="AW694" s="66">
        <v>3729</v>
      </c>
      <c r="AX694" s="66" t="s">
        <v>311</v>
      </c>
    </row>
    <row r="695" spans="1:50" customFormat="1" x14ac:dyDescent="0.2">
      <c r="A695">
        <v>694</v>
      </c>
      <c r="B695" s="12" t="s">
        <v>90</v>
      </c>
      <c r="C695" s="12" t="s">
        <v>90</v>
      </c>
      <c r="D695" s="12" t="s">
        <v>91</v>
      </c>
      <c r="E695" s="22">
        <v>5</v>
      </c>
      <c r="F695" s="22" t="s">
        <v>195</v>
      </c>
      <c r="G695" s="22" t="s">
        <v>115</v>
      </c>
      <c r="H695" s="22" t="str">
        <f t="shared" si="151"/>
        <v>1Story</v>
      </c>
      <c r="I695" s="22">
        <f t="shared" si="150"/>
        <v>69.182127006168557</v>
      </c>
      <c r="J695" s="22" t="str">
        <f t="shared" si="152"/>
        <v>Below Average</v>
      </c>
      <c r="K695" s="22">
        <v>6</v>
      </c>
      <c r="L695" s="22" t="str">
        <f t="shared" si="153"/>
        <v>High</v>
      </c>
      <c r="M695" s="22">
        <v>1921</v>
      </c>
      <c r="N695" s="22">
        <f t="shared" si="154"/>
        <v>1</v>
      </c>
      <c r="O695" s="22"/>
      <c r="P695" s="22">
        <v>1968</v>
      </c>
      <c r="Q695" s="22">
        <f t="shared" si="155"/>
        <v>0</v>
      </c>
      <c r="R695" s="23">
        <v>1073</v>
      </c>
      <c r="S695" s="23" t="s">
        <v>311</v>
      </c>
      <c r="T695" s="23" t="s">
        <v>369</v>
      </c>
      <c r="U695" s="24">
        <v>1073</v>
      </c>
      <c r="V695" s="24" t="str">
        <f t="shared" si="156"/>
        <v>no</v>
      </c>
      <c r="W695" s="24">
        <v>0</v>
      </c>
      <c r="X695" s="24" t="str">
        <f t="shared" si="157"/>
        <v>no</v>
      </c>
      <c r="Y695" s="24" t="s">
        <v>413</v>
      </c>
      <c r="Z695" s="24">
        <f t="shared" si="158"/>
        <v>0</v>
      </c>
      <c r="AA695" s="24">
        <v>1073</v>
      </c>
      <c r="AB695" s="24" t="s">
        <v>311</v>
      </c>
      <c r="AC695" s="24" t="s">
        <v>370</v>
      </c>
      <c r="AD695" s="25">
        <v>0</v>
      </c>
      <c r="AE695" s="25">
        <v>0</v>
      </c>
      <c r="AF695" s="25">
        <v>1</v>
      </c>
      <c r="AG695" s="25">
        <v>0</v>
      </c>
      <c r="AH695" s="25">
        <v>1</v>
      </c>
      <c r="AI695" s="25" t="s">
        <v>415</v>
      </c>
      <c r="AJ695" s="57">
        <v>4</v>
      </c>
      <c r="AK695" s="57" t="str">
        <f t="shared" si="159"/>
        <v>Less</v>
      </c>
      <c r="AL695" s="57" t="s">
        <v>98</v>
      </c>
      <c r="AM695" s="57" t="str">
        <f t="shared" si="160"/>
        <v>Low</v>
      </c>
      <c r="AN695" s="62">
        <v>1</v>
      </c>
      <c r="AO695" s="62" t="str">
        <f t="shared" si="161"/>
        <v>Less</v>
      </c>
      <c r="AP695" s="62">
        <v>326</v>
      </c>
      <c r="AQ695" s="62" t="str">
        <f t="shared" si="162"/>
        <v>no</v>
      </c>
      <c r="AR695" s="62" t="str">
        <f t="shared" si="163"/>
        <v>Below Average</v>
      </c>
      <c r="AS695" s="64">
        <v>0</v>
      </c>
      <c r="AT695" s="68">
        <v>50.549860205032616</v>
      </c>
      <c r="AU695" s="68" t="str">
        <f t="shared" si="164"/>
        <v>Below Average</v>
      </c>
      <c r="AV695" s="66">
        <v>108480</v>
      </c>
      <c r="AW695" s="66">
        <v>2146</v>
      </c>
      <c r="AX695" s="66" t="s">
        <v>311</v>
      </c>
    </row>
    <row r="696" spans="1:50" customFormat="1" x14ac:dyDescent="0.2">
      <c r="A696">
        <v>695</v>
      </c>
      <c r="B696" s="12" t="s">
        <v>90</v>
      </c>
      <c r="C696" s="12" t="s">
        <v>90</v>
      </c>
      <c r="D696" s="12" t="s">
        <v>91</v>
      </c>
      <c r="E696" s="22">
        <v>5</v>
      </c>
      <c r="F696" s="22" t="s">
        <v>195</v>
      </c>
      <c r="G696" s="22" t="s">
        <v>132</v>
      </c>
      <c r="H696" s="22" t="str">
        <f t="shared" si="151"/>
        <v>1Story</v>
      </c>
      <c r="I696" s="22">
        <f t="shared" si="150"/>
        <v>59.315963337771507</v>
      </c>
      <c r="J696" s="22" t="str">
        <f t="shared" si="152"/>
        <v>Below Average</v>
      </c>
      <c r="K696" s="22">
        <v>6</v>
      </c>
      <c r="L696" s="22" t="str">
        <f t="shared" si="153"/>
        <v>High</v>
      </c>
      <c r="M696" s="22">
        <v>1936</v>
      </c>
      <c r="N696" s="22">
        <f t="shared" si="154"/>
        <v>1</v>
      </c>
      <c r="O696" s="22"/>
      <c r="P696" s="22">
        <v>1950</v>
      </c>
      <c r="Q696" s="22">
        <f t="shared" si="155"/>
        <v>1</v>
      </c>
      <c r="R696" s="23">
        <v>927</v>
      </c>
      <c r="S696" s="23" t="s">
        <v>311</v>
      </c>
      <c r="T696" s="23" t="s">
        <v>370</v>
      </c>
      <c r="U696" s="24">
        <v>1067</v>
      </c>
      <c r="V696" s="24" t="str">
        <f t="shared" si="156"/>
        <v>no</v>
      </c>
      <c r="W696" s="24">
        <v>472</v>
      </c>
      <c r="X696" s="24" t="str">
        <f t="shared" si="157"/>
        <v>no</v>
      </c>
      <c r="Y696" s="24" t="s">
        <v>412</v>
      </c>
      <c r="Z696" s="24">
        <f t="shared" si="158"/>
        <v>1</v>
      </c>
      <c r="AA696" s="24">
        <v>1539</v>
      </c>
      <c r="AB696" s="24" t="s">
        <v>311</v>
      </c>
      <c r="AC696" s="24" t="s">
        <v>369</v>
      </c>
      <c r="AD696" s="25">
        <v>0</v>
      </c>
      <c r="AE696" s="25">
        <v>0</v>
      </c>
      <c r="AF696" s="25">
        <v>1</v>
      </c>
      <c r="AG696" s="25">
        <v>1</v>
      </c>
      <c r="AH696" s="25">
        <v>2</v>
      </c>
      <c r="AI696" s="25" t="s">
        <v>415</v>
      </c>
      <c r="AJ696" s="57">
        <v>5</v>
      </c>
      <c r="AK696" s="57" t="str">
        <f t="shared" si="159"/>
        <v>Less</v>
      </c>
      <c r="AL696" s="57" t="s">
        <v>98</v>
      </c>
      <c r="AM696" s="57" t="str">
        <f t="shared" si="160"/>
        <v>Low</v>
      </c>
      <c r="AN696" s="62">
        <v>2</v>
      </c>
      <c r="AO696" s="62" t="str">
        <f t="shared" si="161"/>
        <v>More</v>
      </c>
      <c r="AP696" s="62">
        <v>576</v>
      </c>
      <c r="AQ696" s="62" t="str">
        <f t="shared" si="162"/>
        <v>no</v>
      </c>
      <c r="AR696" s="62" t="str">
        <f t="shared" si="163"/>
        <v>Above Average</v>
      </c>
      <c r="AS696" s="64">
        <v>0</v>
      </c>
      <c r="AT696" s="68">
        <v>57.380373073803732</v>
      </c>
      <c r="AU696" s="68" t="str">
        <f t="shared" si="164"/>
        <v>Below Average</v>
      </c>
      <c r="AV696" s="66">
        <v>141500</v>
      </c>
      <c r="AW696" s="66">
        <v>2466</v>
      </c>
      <c r="AX696" s="66" t="s">
        <v>311</v>
      </c>
    </row>
    <row r="697" spans="1:50" customFormat="1" x14ac:dyDescent="0.2">
      <c r="A697">
        <v>696</v>
      </c>
      <c r="B697" s="12" t="s">
        <v>90</v>
      </c>
      <c r="C697" s="12" t="s">
        <v>90</v>
      </c>
      <c r="D697" s="12" t="s">
        <v>91</v>
      </c>
      <c r="E697" s="22">
        <v>6</v>
      </c>
      <c r="F697" s="22" t="s">
        <v>195</v>
      </c>
      <c r="G697" s="22" t="s">
        <v>115</v>
      </c>
      <c r="H697" s="22" t="str">
        <f t="shared" si="151"/>
        <v>1Story</v>
      </c>
      <c r="I697" s="22">
        <f t="shared" si="150"/>
        <v>69.182127006168557</v>
      </c>
      <c r="J697" s="22" t="str">
        <f t="shared" si="152"/>
        <v>Below Average</v>
      </c>
      <c r="K697" s="22">
        <v>6</v>
      </c>
      <c r="L697" s="22" t="str">
        <f t="shared" si="153"/>
        <v>High</v>
      </c>
      <c r="M697" s="22">
        <v>1987</v>
      </c>
      <c r="N697" s="22">
        <f t="shared" si="154"/>
        <v>0</v>
      </c>
      <c r="O697" s="22"/>
      <c r="P697" s="22">
        <v>1987</v>
      </c>
      <c r="Q697" s="22">
        <f t="shared" si="155"/>
        <v>0</v>
      </c>
      <c r="R697" s="23">
        <v>1112</v>
      </c>
      <c r="S697" s="23" t="s">
        <v>311</v>
      </c>
      <c r="T697" s="23" t="s">
        <v>369</v>
      </c>
      <c r="U697" s="24">
        <v>1137</v>
      </c>
      <c r="V697" s="24" t="str">
        <f t="shared" si="156"/>
        <v>no</v>
      </c>
      <c r="W697" s="24">
        <v>0</v>
      </c>
      <c r="X697" s="24" t="str">
        <f t="shared" si="157"/>
        <v>no</v>
      </c>
      <c r="Y697" s="24" t="s">
        <v>413</v>
      </c>
      <c r="Z697" s="24">
        <f t="shared" si="158"/>
        <v>1</v>
      </c>
      <c r="AA697" s="24">
        <v>1137</v>
      </c>
      <c r="AB697" s="24" t="s">
        <v>311</v>
      </c>
      <c r="AC697" s="24" t="s">
        <v>370</v>
      </c>
      <c r="AD697" s="25">
        <v>1</v>
      </c>
      <c r="AE697" s="25">
        <v>0</v>
      </c>
      <c r="AF697" s="25">
        <v>2</v>
      </c>
      <c r="AG697" s="25">
        <v>0</v>
      </c>
      <c r="AH697" s="25">
        <v>3</v>
      </c>
      <c r="AI697" s="25" t="s">
        <v>414</v>
      </c>
      <c r="AJ697" s="57">
        <v>5</v>
      </c>
      <c r="AK697" s="57" t="str">
        <f t="shared" si="159"/>
        <v>Less</v>
      </c>
      <c r="AL697" s="57" t="s">
        <v>97</v>
      </c>
      <c r="AM697" s="57" t="str">
        <f t="shared" si="160"/>
        <v>High</v>
      </c>
      <c r="AN697" s="62">
        <v>2</v>
      </c>
      <c r="AO697" s="62" t="str">
        <f t="shared" si="161"/>
        <v>More</v>
      </c>
      <c r="AP697" s="62">
        <v>551</v>
      </c>
      <c r="AQ697" s="62" t="str">
        <f t="shared" si="162"/>
        <v>no</v>
      </c>
      <c r="AR697" s="62" t="str">
        <f t="shared" si="163"/>
        <v>Above Average</v>
      </c>
      <c r="AS697" s="64">
        <v>1</v>
      </c>
      <c r="AT697" s="68">
        <v>78.257003112494445</v>
      </c>
      <c r="AU697" s="68" t="str">
        <f t="shared" si="164"/>
        <v>Above Average</v>
      </c>
      <c r="AV697" s="66">
        <v>176000</v>
      </c>
      <c r="AW697" s="66">
        <v>2249</v>
      </c>
      <c r="AX697" s="66" t="s">
        <v>311</v>
      </c>
    </row>
    <row r="698" spans="1:50" customFormat="1" x14ac:dyDescent="0.2">
      <c r="A698">
        <v>697</v>
      </c>
      <c r="B698" s="12" t="s">
        <v>90</v>
      </c>
      <c r="C698" s="12" t="s">
        <v>90</v>
      </c>
      <c r="D698" s="12" t="s">
        <v>91</v>
      </c>
      <c r="E698" s="22">
        <v>5</v>
      </c>
      <c r="F698" s="22" t="s">
        <v>195</v>
      </c>
      <c r="G698" s="22" t="s">
        <v>115</v>
      </c>
      <c r="H698" s="22" t="str">
        <f t="shared" si="151"/>
        <v>1Story</v>
      </c>
      <c r="I698" s="22">
        <f t="shared" si="150"/>
        <v>69.182127006168557</v>
      </c>
      <c r="J698" s="22" t="str">
        <f t="shared" si="152"/>
        <v>Below Average</v>
      </c>
      <c r="K698" s="22">
        <v>7</v>
      </c>
      <c r="L698" s="22" t="str">
        <f t="shared" si="153"/>
        <v>High</v>
      </c>
      <c r="M698" s="22">
        <v>1921</v>
      </c>
      <c r="N698" s="22">
        <f t="shared" si="154"/>
        <v>1</v>
      </c>
      <c r="O698" s="22"/>
      <c r="P698" s="22">
        <v>1950</v>
      </c>
      <c r="Q698" s="22">
        <f t="shared" si="155"/>
        <v>1</v>
      </c>
      <c r="R698" s="23">
        <v>616</v>
      </c>
      <c r="S698" s="23" t="s">
        <v>311</v>
      </c>
      <c r="T698" s="23" t="s">
        <v>370</v>
      </c>
      <c r="U698" s="24">
        <v>616</v>
      </c>
      <c r="V698" s="24" t="str">
        <f t="shared" si="156"/>
        <v>no</v>
      </c>
      <c r="W698" s="24">
        <v>0</v>
      </c>
      <c r="X698" s="24" t="str">
        <f t="shared" si="157"/>
        <v>no</v>
      </c>
      <c r="Y698" s="24" t="s">
        <v>413</v>
      </c>
      <c r="Z698" s="24">
        <f t="shared" si="158"/>
        <v>0</v>
      </c>
      <c r="AA698" s="24">
        <v>616</v>
      </c>
      <c r="AB698" s="24" t="s">
        <v>311</v>
      </c>
      <c r="AC698" s="24" t="s">
        <v>370</v>
      </c>
      <c r="AD698" s="25">
        <v>0</v>
      </c>
      <c r="AE698" s="25">
        <v>0</v>
      </c>
      <c r="AF698" s="25">
        <v>1</v>
      </c>
      <c r="AG698" s="25">
        <v>0</v>
      </c>
      <c r="AH698" s="25">
        <v>1</v>
      </c>
      <c r="AI698" s="25" t="s">
        <v>415</v>
      </c>
      <c r="AJ698" s="57">
        <v>4</v>
      </c>
      <c r="AK698" s="57" t="str">
        <f t="shared" si="159"/>
        <v>Less</v>
      </c>
      <c r="AL698" s="57" t="s">
        <v>98</v>
      </c>
      <c r="AM698" s="57" t="str">
        <f t="shared" si="160"/>
        <v>Low</v>
      </c>
      <c r="AN698" s="62">
        <v>1</v>
      </c>
      <c r="AO698" s="62" t="str">
        <f t="shared" si="161"/>
        <v>Less</v>
      </c>
      <c r="AP698" s="62">
        <v>205</v>
      </c>
      <c r="AQ698" s="62" t="str">
        <f t="shared" si="162"/>
        <v>no</v>
      </c>
      <c r="AR698" s="62" t="str">
        <f t="shared" si="163"/>
        <v>Below Average</v>
      </c>
      <c r="AS698" s="64">
        <v>0</v>
      </c>
      <c r="AT698" s="68">
        <v>72.240259740259745</v>
      </c>
      <c r="AU698" s="68" t="str">
        <f t="shared" si="164"/>
        <v>Above Average</v>
      </c>
      <c r="AV698" s="66">
        <v>89000</v>
      </c>
      <c r="AW698" s="66">
        <v>1232</v>
      </c>
      <c r="AX698" s="66" t="s">
        <v>311</v>
      </c>
    </row>
    <row r="699" spans="1:50" customFormat="1" x14ac:dyDescent="0.2">
      <c r="A699">
        <v>698</v>
      </c>
      <c r="B699" s="12" t="s">
        <v>90</v>
      </c>
      <c r="C699" s="12" t="s">
        <v>90</v>
      </c>
      <c r="D699" s="12" t="s">
        <v>91</v>
      </c>
      <c r="E699" s="22">
        <v>5</v>
      </c>
      <c r="F699" s="22" t="s">
        <v>195</v>
      </c>
      <c r="G699" s="22" t="s">
        <v>115</v>
      </c>
      <c r="H699" s="22" t="str">
        <f t="shared" si="151"/>
        <v>1Story</v>
      </c>
      <c r="I699" s="22">
        <f t="shared" si="150"/>
        <v>69.182127006168557</v>
      </c>
      <c r="J699" s="22" t="str">
        <f t="shared" si="152"/>
        <v>Below Average</v>
      </c>
      <c r="K699" s="22">
        <v>7</v>
      </c>
      <c r="L699" s="22" t="str">
        <f t="shared" si="153"/>
        <v>High</v>
      </c>
      <c r="M699" s="22">
        <v>1952</v>
      </c>
      <c r="N699" s="22">
        <f t="shared" si="154"/>
        <v>1</v>
      </c>
      <c r="O699" s="22"/>
      <c r="P699" s="22">
        <v>1952</v>
      </c>
      <c r="Q699" s="22">
        <f t="shared" si="155"/>
        <v>1</v>
      </c>
      <c r="R699" s="23">
        <v>980</v>
      </c>
      <c r="S699" s="23" t="s">
        <v>311</v>
      </c>
      <c r="T699" s="23" t="s">
        <v>370</v>
      </c>
      <c r="U699" s="24">
        <v>1148</v>
      </c>
      <c r="V699" s="24" t="str">
        <f t="shared" si="156"/>
        <v>no</v>
      </c>
      <c r="W699" s="24">
        <v>0</v>
      </c>
      <c r="X699" s="24" t="str">
        <f t="shared" si="157"/>
        <v>no</v>
      </c>
      <c r="Y699" s="24" t="s">
        <v>413</v>
      </c>
      <c r="Z699" s="24">
        <f t="shared" si="158"/>
        <v>1</v>
      </c>
      <c r="AA699" s="24">
        <v>1148</v>
      </c>
      <c r="AB699" s="24" t="s">
        <v>311</v>
      </c>
      <c r="AC699" s="24" t="s">
        <v>370</v>
      </c>
      <c r="AD699" s="25">
        <v>0</v>
      </c>
      <c r="AE699" s="25">
        <v>1</v>
      </c>
      <c r="AF699" s="25">
        <v>1</v>
      </c>
      <c r="AG699" s="25">
        <v>0</v>
      </c>
      <c r="AH699" s="25">
        <v>2</v>
      </c>
      <c r="AI699" s="25" t="s">
        <v>415</v>
      </c>
      <c r="AJ699" s="57">
        <v>6</v>
      </c>
      <c r="AK699" s="57" t="str">
        <f t="shared" si="159"/>
        <v>More</v>
      </c>
      <c r="AL699" s="57" t="s">
        <v>98</v>
      </c>
      <c r="AM699" s="57" t="str">
        <f t="shared" si="160"/>
        <v>Low</v>
      </c>
      <c r="AN699" s="62">
        <v>1</v>
      </c>
      <c r="AO699" s="62" t="str">
        <f t="shared" si="161"/>
        <v>Less</v>
      </c>
      <c r="AP699" s="62">
        <v>308</v>
      </c>
      <c r="AQ699" s="62" t="str">
        <f t="shared" si="162"/>
        <v>no</v>
      </c>
      <c r="AR699" s="62" t="str">
        <f t="shared" si="163"/>
        <v>Below Average</v>
      </c>
      <c r="AS699" s="64">
        <v>0</v>
      </c>
      <c r="AT699" s="68">
        <v>58.035714285714285</v>
      </c>
      <c r="AU699" s="68" t="str">
        <f t="shared" si="164"/>
        <v>Below Average</v>
      </c>
      <c r="AV699" s="66">
        <v>123500</v>
      </c>
      <c r="AW699" s="66">
        <v>2128</v>
      </c>
      <c r="AX699" s="66" t="s">
        <v>311</v>
      </c>
    </row>
    <row r="700" spans="1:50" customFormat="1" x14ac:dyDescent="0.2">
      <c r="A700">
        <v>699</v>
      </c>
      <c r="B700" s="12" t="s">
        <v>171</v>
      </c>
      <c r="C700" s="12" t="s">
        <v>90</v>
      </c>
      <c r="D700" s="12" t="s">
        <v>91</v>
      </c>
      <c r="E700" s="22">
        <v>5</v>
      </c>
      <c r="F700" s="22" t="s">
        <v>195</v>
      </c>
      <c r="G700" s="22" t="s">
        <v>115</v>
      </c>
      <c r="H700" s="22" t="str">
        <f t="shared" si="151"/>
        <v>1Story</v>
      </c>
      <c r="I700" s="22">
        <f t="shared" si="150"/>
        <v>69.182127006168557</v>
      </c>
      <c r="J700" s="22" t="str">
        <f t="shared" si="152"/>
        <v>Below Average</v>
      </c>
      <c r="K700" s="22">
        <v>8</v>
      </c>
      <c r="L700" s="22" t="str">
        <f t="shared" si="153"/>
        <v>High</v>
      </c>
      <c r="M700" s="22">
        <v>1965</v>
      </c>
      <c r="N700" s="22">
        <f t="shared" si="154"/>
        <v>0</v>
      </c>
      <c r="O700" s="22"/>
      <c r="P700" s="22">
        <v>2009</v>
      </c>
      <c r="Q700" s="22">
        <f t="shared" si="155"/>
        <v>0</v>
      </c>
      <c r="R700" s="23">
        <v>894</v>
      </c>
      <c r="S700" s="23" t="s">
        <v>311</v>
      </c>
      <c r="T700" s="23" t="s">
        <v>370</v>
      </c>
      <c r="U700" s="24">
        <v>894</v>
      </c>
      <c r="V700" s="24" t="str">
        <f t="shared" si="156"/>
        <v>no</v>
      </c>
      <c r="W700" s="24">
        <v>0</v>
      </c>
      <c r="X700" s="24" t="str">
        <f t="shared" si="157"/>
        <v>no</v>
      </c>
      <c r="Y700" s="24" t="s">
        <v>413</v>
      </c>
      <c r="Z700" s="24">
        <f t="shared" si="158"/>
        <v>0</v>
      </c>
      <c r="AA700" s="24">
        <v>894</v>
      </c>
      <c r="AB700" s="24" t="s">
        <v>311</v>
      </c>
      <c r="AC700" s="24" t="s">
        <v>370</v>
      </c>
      <c r="AD700" s="25">
        <v>1</v>
      </c>
      <c r="AE700" s="25">
        <v>0</v>
      </c>
      <c r="AF700" s="25">
        <v>1</v>
      </c>
      <c r="AG700" s="25">
        <v>0</v>
      </c>
      <c r="AH700" s="25">
        <v>2</v>
      </c>
      <c r="AI700" s="25" t="s">
        <v>415</v>
      </c>
      <c r="AJ700" s="57">
        <v>5</v>
      </c>
      <c r="AK700" s="57" t="str">
        <f t="shared" si="159"/>
        <v>Less</v>
      </c>
      <c r="AL700" s="57" t="s">
        <v>98</v>
      </c>
      <c r="AM700" s="57" t="str">
        <f t="shared" si="160"/>
        <v>Low</v>
      </c>
      <c r="AN700" s="62">
        <v>1</v>
      </c>
      <c r="AO700" s="62" t="str">
        <f t="shared" si="161"/>
        <v>Less</v>
      </c>
      <c r="AP700" s="62">
        <v>336</v>
      </c>
      <c r="AQ700" s="62" t="str">
        <f t="shared" si="162"/>
        <v>no</v>
      </c>
      <c r="AR700" s="62" t="str">
        <f t="shared" si="163"/>
        <v>Below Average</v>
      </c>
      <c r="AS700" s="64">
        <v>1</v>
      </c>
      <c r="AT700" s="68">
        <v>77.460850111856828</v>
      </c>
      <c r="AU700" s="68" t="str">
        <f t="shared" si="164"/>
        <v>Above Average</v>
      </c>
      <c r="AV700" s="66">
        <v>138500</v>
      </c>
      <c r="AW700" s="66">
        <v>1788</v>
      </c>
      <c r="AX700" s="66" t="s">
        <v>311</v>
      </c>
    </row>
    <row r="701" spans="1:50" customFormat="1" x14ac:dyDescent="0.2">
      <c r="A701">
        <v>700</v>
      </c>
      <c r="B701" s="12" t="s">
        <v>90</v>
      </c>
      <c r="C701" s="12" t="s">
        <v>90</v>
      </c>
      <c r="D701" s="12" t="s">
        <v>179</v>
      </c>
      <c r="E701" s="22">
        <v>7</v>
      </c>
      <c r="F701" s="22" t="s">
        <v>411</v>
      </c>
      <c r="G701" s="22" t="s">
        <v>115</v>
      </c>
      <c r="H701" s="22" t="str">
        <f t="shared" si="151"/>
        <v>1Story</v>
      </c>
      <c r="I701" s="22">
        <f t="shared" si="150"/>
        <v>69.182127006168557</v>
      </c>
      <c r="J701" s="22" t="str">
        <f t="shared" si="152"/>
        <v>Below Average</v>
      </c>
      <c r="K701" s="22">
        <v>5</v>
      </c>
      <c r="L701" s="22" t="str">
        <f t="shared" si="153"/>
        <v>Low</v>
      </c>
      <c r="M701" s="22">
        <v>2004</v>
      </c>
      <c r="N701" s="22">
        <f t="shared" si="154"/>
        <v>0</v>
      </c>
      <c r="O701" s="22"/>
      <c r="P701" s="22">
        <v>2004</v>
      </c>
      <c r="Q701" s="22">
        <f t="shared" si="155"/>
        <v>0</v>
      </c>
      <c r="R701" s="23">
        <v>1391</v>
      </c>
      <c r="S701" s="23" t="s">
        <v>311</v>
      </c>
      <c r="T701" s="23" t="s">
        <v>369</v>
      </c>
      <c r="U701" s="24">
        <v>1391</v>
      </c>
      <c r="V701" s="24" t="str">
        <f t="shared" si="156"/>
        <v>no</v>
      </c>
      <c r="W701" s="24">
        <v>0</v>
      </c>
      <c r="X701" s="24" t="str">
        <f t="shared" si="157"/>
        <v>no</v>
      </c>
      <c r="Y701" s="24" t="s">
        <v>413</v>
      </c>
      <c r="Z701" s="24">
        <f t="shared" si="158"/>
        <v>0</v>
      </c>
      <c r="AA701" s="24">
        <v>1391</v>
      </c>
      <c r="AB701" s="24" t="s">
        <v>311</v>
      </c>
      <c r="AC701" s="24" t="s">
        <v>370</v>
      </c>
      <c r="AD701" s="25">
        <v>0</v>
      </c>
      <c r="AE701" s="25">
        <v>0</v>
      </c>
      <c r="AF701" s="25">
        <v>2</v>
      </c>
      <c r="AG701" s="25">
        <v>0</v>
      </c>
      <c r="AH701" s="25">
        <v>2</v>
      </c>
      <c r="AI701" s="25" t="s">
        <v>415</v>
      </c>
      <c r="AJ701" s="57">
        <v>5</v>
      </c>
      <c r="AK701" s="57" t="str">
        <f t="shared" si="159"/>
        <v>Less</v>
      </c>
      <c r="AL701" s="57" t="s">
        <v>97</v>
      </c>
      <c r="AM701" s="57" t="str">
        <f t="shared" si="160"/>
        <v>High</v>
      </c>
      <c r="AN701" s="62">
        <v>2</v>
      </c>
      <c r="AO701" s="62" t="str">
        <f t="shared" si="161"/>
        <v>More</v>
      </c>
      <c r="AP701" s="62">
        <v>530</v>
      </c>
      <c r="AQ701" s="62" t="str">
        <f t="shared" si="162"/>
        <v>no</v>
      </c>
      <c r="AR701" s="62" t="str">
        <f t="shared" si="163"/>
        <v>Above Average</v>
      </c>
      <c r="AS701" s="64">
        <v>0</v>
      </c>
      <c r="AT701" s="68">
        <v>70.452911574406897</v>
      </c>
      <c r="AU701" s="68" t="str">
        <f t="shared" si="164"/>
        <v>Above Average</v>
      </c>
      <c r="AV701" s="66">
        <v>196000</v>
      </c>
      <c r="AW701" s="66">
        <v>2782</v>
      </c>
      <c r="AX701" s="66" t="s">
        <v>311</v>
      </c>
    </row>
    <row r="702" spans="1:50" customFormat="1" x14ac:dyDescent="0.2">
      <c r="A702">
        <v>701</v>
      </c>
      <c r="B702" s="12" t="s">
        <v>90</v>
      </c>
      <c r="C702" s="12" t="s">
        <v>90</v>
      </c>
      <c r="D702" s="12" t="s">
        <v>91</v>
      </c>
      <c r="E702" s="22">
        <v>8</v>
      </c>
      <c r="F702" s="22" t="s">
        <v>411</v>
      </c>
      <c r="G702" s="22" t="s">
        <v>115</v>
      </c>
      <c r="H702" s="22" t="str">
        <f t="shared" si="151"/>
        <v>1Story</v>
      </c>
      <c r="I702" s="22">
        <f t="shared" si="150"/>
        <v>69.182127006168557</v>
      </c>
      <c r="J702" s="22" t="str">
        <f t="shared" si="152"/>
        <v>Below Average</v>
      </c>
      <c r="K702" s="22">
        <v>5</v>
      </c>
      <c r="L702" s="22" t="str">
        <f t="shared" si="153"/>
        <v>Low</v>
      </c>
      <c r="M702" s="22">
        <v>2002</v>
      </c>
      <c r="N702" s="22">
        <f t="shared" si="154"/>
        <v>0</v>
      </c>
      <c r="O702" s="22"/>
      <c r="P702" s="22">
        <v>2002</v>
      </c>
      <c r="Q702" s="22">
        <f t="shared" si="155"/>
        <v>0</v>
      </c>
      <c r="R702" s="23">
        <v>1800</v>
      </c>
      <c r="S702" s="23" t="s">
        <v>311</v>
      </c>
      <c r="T702" s="23" t="s">
        <v>369</v>
      </c>
      <c r="U702" s="24">
        <v>1800</v>
      </c>
      <c r="V702" s="24" t="str">
        <f t="shared" si="156"/>
        <v>no</v>
      </c>
      <c r="W702" s="24">
        <v>0</v>
      </c>
      <c r="X702" s="24" t="str">
        <f t="shared" si="157"/>
        <v>no</v>
      </c>
      <c r="Y702" s="24" t="s">
        <v>413</v>
      </c>
      <c r="Z702" s="24">
        <f t="shared" si="158"/>
        <v>1</v>
      </c>
      <c r="AA702" s="24">
        <v>1800</v>
      </c>
      <c r="AB702" s="24" t="s">
        <v>311</v>
      </c>
      <c r="AC702" s="24" t="s">
        <v>369</v>
      </c>
      <c r="AD702" s="25">
        <v>1</v>
      </c>
      <c r="AE702" s="25">
        <v>0</v>
      </c>
      <c r="AF702" s="25">
        <v>2</v>
      </c>
      <c r="AG702" s="25">
        <v>0</v>
      </c>
      <c r="AH702" s="25">
        <v>3</v>
      </c>
      <c r="AI702" s="25" t="s">
        <v>414</v>
      </c>
      <c r="AJ702" s="57">
        <v>7</v>
      </c>
      <c r="AK702" s="57" t="str">
        <f t="shared" si="159"/>
        <v>More</v>
      </c>
      <c r="AL702" s="57" t="s">
        <v>97</v>
      </c>
      <c r="AM702" s="57" t="str">
        <f t="shared" si="160"/>
        <v>High</v>
      </c>
      <c r="AN702" s="62">
        <v>3</v>
      </c>
      <c r="AO702" s="62" t="str">
        <f t="shared" si="161"/>
        <v>More</v>
      </c>
      <c r="AP702" s="62">
        <v>765</v>
      </c>
      <c r="AQ702" s="62" t="str">
        <f t="shared" si="162"/>
        <v>no</v>
      </c>
      <c r="AR702" s="62" t="str">
        <f t="shared" si="163"/>
        <v>Above Average</v>
      </c>
      <c r="AS702" s="64">
        <v>1</v>
      </c>
      <c r="AT702" s="68">
        <v>86.805555555555557</v>
      </c>
      <c r="AU702" s="68" t="str">
        <f t="shared" si="164"/>
        <v>Above Average</v>
      </c>
      <c r="AV702" s="66">
        <v>312500</v>
      </c>
      <c r="AW702" s="66">
        <v>3600</v>
      </c>
      <c r="AX702" s="66" t="s">
        <v>311</v>
      </c>
    </row>
    <row r="703" spans="1:50" customFormat="1" x14ac:dyDescent="0.2">
      <c r="A703">
        <v>702</v>
      </c>
      <c r="B703" s="12" t="s">
        <v>90</v>
      </c>
      <c r="C703" s="12" t="s">
        <v>90</v>
      </c>
      <c r="D703" s="12" t="s">
        <v>91</v>
      </c>
      <c r="E703" s="22">
        <v>7</v>
      </c>
      <c r="F703" s="22" t="s">
        <v>411</v>
      </c>
      <c r="G703" s="22" t="s">
        <v>115</v>
      </c>
      <c r="H703" s="22" t="str">
        <f t="shared" si="151"/>
        <v>1Story</v>
      </c>
      <c r="I703" s="22">
        <f t="shared" si="150"/>
        <v>69.182127006168557</v>
      </c>
      <c r="J703" s="22" t="str">
        <f t="shared" si="152"/>
        <v>Below Average</v>
      </c>
      <c r="K703" s="22">
        <v>5</v>
      </c>
      <c r="L703" s="22" t="str">
        <f t="shared" si="153"/>
        <v>Low</v>
      </c>
      <c r="M703" s="22">
        <v>1969</v>
      </c>
      <c r="N703" s="22">
        <f t="shared" si="154"/>
        <v>0</v>
      </c>
      <c r="O703" s="22"/>
      <c r="P703" s="22">
        <v>1969</v>
      </c>
      <c r="Q703" s="22">
        <f t="shared" si="155"/>
        <v>0</v>
      </c>
      <c r="R703" s="23">
        <v>1164</v>
      </c>
      <c r="S703" s="23" t="s">
        <v>311</v>
      </c>
      <c r="T703" s="23" t="s">
        <v>369</v>
      </c>
      <c r="U703" s="24">
        <v>1164</v>
      </c>
      <c r="V703" s="24" t="str">
        <f t="shared" si="156"/>
        <v>no</v>
      </c>
      <c r="W703" s="24">
        <v>0</v>
      </c>
      <c r="X703" s="24" t="str">
        <f t="shared" si="157"/>
        <v>no</v>
      </c>
      <c r="Y703" s="24" t="s">
        <v>413</v>
      </c>
      <c r="Z703" s="24">
        <f t="shared" si="158"/>
        <v>0</v>
      </c>
      <c r="AA703" s="24">
        <v>1164</v>
      </c>
      <c r="AB703" s="24" t="s">
        <v>311</v>
      </c>
      <c r="AC703" s="24" t="s">
        <v>370</v>
      </c>
      <c r="AD703" s="25">
        <v>0</v>
      </c>
      <c r="AE703" s="25">
        <v>0</v>
      </c>
      <c r="AF703" s="25">
        <v>1</v>
      </c>
      <c r="AG703" s="25">
        <v>1</v>
      </c>
      <c r="AH703" s="25">
        <v>2</v>
      </c>
      <c r="AI703" s="25" t="s">
        <v>415</v>
      </c>
      <c r="AJ703" s="57">
        <v>6</v>
      </c>
      <c r="AK703" s="57" t="str">
        <f t="shared" si="159"/>
        <v>More</v>
      </c>
      <c r="AL703" s="57" t="s">
        <v>98</v>
      </c>
      <c r="AM703" s="57" t="str">
        <f t="shared" si="160"/>
        <v>Low</v>
      </c>
      <c r="AN703" s="62">
        <v>2</v>
      </c>
      <c r="AO703" s="62" t="str">
        <f t="shared" si="161"/>
        <v>More</v>
      </c>
      <c r="AP703" s="62">
        <v>528</v>
      </c>
      <c r="AQ703" s="62" t="str">
        <f t="shared" si="162"/>
        <v>no</v>
      </c>
      <c r="AR703" s="62" t="str">
        <f t="shared" si="163"/>
        <v>Above Average</v>
      </c>
      <c r="AS703" s="64">
        <v>0</v>
      </c>
      <c r="AT703" s="68">
        <v>60.137457044673539</v>
      </c>
      <c r="AU703" s="68" t="str">
        <f t="shared" si="164"/>
        <v>Below Average</v>
      </c>
      <c r="AV703" s="66">
        <v>140000</v>
      </c>
      <c r="AW703" s="66">
        <v>2328</v>
      </c>
      <c r="AX703" s="66" t="s">
        <v>311</v>
      </c>
    </row>
    <row r="704" spans="1:50" customFormat="1" x14ac:dyDescent="0.2">
      <c r="A704">
        <v>703</v>
      </c>
      <c r="B704" s="12" t="s">
        <v>90</v>
      </c>
      <c r="C704" s="12" t="s">
        <v>90</v>
      </c>
      <c r="D704" s="12" t="s">
        <v>91</v>
      </c>
      <c r="E704" s="22">
        <v>8</v>
      </c>
      <c r="F704" s="22" t="s">
        <v>411</v>
      </c>
      <c r="G704" s="22" t="s">
        <v>92</v>
      </c>
      <c r="H704" s="22" t="str">
        <f t="shared" si="151"/>
        <v>2Story</v>
      </c>
      <c r="I704" s="22">
        <f t="shared" si="150"/>
        <v>75.988545402704759</v>
      </c>
      <c r="J704" s="22" t="str">
        <f t="shared" si="152"/>
        <v>Above Average</v>
      </c>
      <c r="K704" s="22">
        <v>5</v>
      </c>
      <c r="L704" s="22" t="str">
        <f t="shared" si="153"/>
        <v>Low</v>
      </c>
      <c r="M704" s="22">
        <v>2006</v>
      </c>
      <c r="N704" s="22">
        <f t="shared" si="154"/>
        <v>0</v>
      </c>
      <c r="O704" s="22"/>
      <c r="P704" s="22">
        <v>2006</v>
      </c>
      <c r="Q704" s="22">
        <f t="shared" si="155"/>
        <v>0</v>
      </c>
      <c r="R704" s="23">
        <v>1234</v>
      </c>
      <c r="S704" s="23" t="s">
        <v>311</v>
      </c>
      <c r="T704" s="23" t="s">
        <v>369</v>
      </c>
      <c r="U704" s="24">
        <v>1264</v>
      </c>
      <c r="V704" s="24" t="str">
        <f t="shared" si="156"/>
        <v>no</v>
      </c>
      <c r="W704" s="24">
        <v>1312</v>
      </c>
      <c r="X704" s="24" t="str">
        <f t="shared" si="157"/>
        <v>no</v>
      </c>
      <c r="Y704" s="24" t="s">
        <v>412</v>
      </c>
      <c r="Z704" s="24">
        <f t="shared" si="158"/>
        <v>0</v>
      </c>
      <c r="AA704" s="24">
        <v>2576</v>
      </c>
      <c r="AB704" s="24" t="s">
        <v>311</v>
      </c>
      <c r="AC704" s="24" t="s">
        <v>369</v>
      </c>
      <c r="AD704" s="25">
        <v>0</v>
      </c>
      <c r="AE704" s="25">
        <v>0</v>
      </c>
      <c r="AF704" s="25">
        <v>2</v>
      </c>
      <c r="AG704" s="25">
        <v>1</v>
      </c>
      <c r="AH704" s="25">
        <v>3</v>
      </c>
      <c r="AI704" s="25" t="s">
        <v>414</v>
      </c>
      <c r="AJ704" s="57">
        <v>10</v>
      </c>
      <c r="AK704" s="57" t="str">
        <f t="shared" si="159"/>
        <v>More</v>
      </c>
      <c r="AL704" s="57" t="s">
        <v>104</v>
      </c>
      <c r="AM704" s="57" t="str">
        <f t="shared" si="160"/>
        <v>High</v>
      </c>
      <c r="AN704" s="62">
        <v>3</v>
      </c>
      <c r="AO704" s="62" t="str">
        <f t="shared" si="161"/>
        <v>More</v>
      </c>
      <c r="AP704" s="62">
        <v>666</v>
      </c>
      <c r="AQ704" s="62" t="str">
        <f t="shared" si="162"/>
        <v>no</v>
      </c>
      <c r="AR704" s="62" t="str">
        <f t="shared" si="163"/>
        <v>Above Average</v>
      </c>
      <c r="AS704" s="64">
        <v>1</v>
      </c>
      <c r="AT704" s="68">
        <v>94.991863517060366</v>
      </c>
      <c r="AU704" s="68" t="str">
        <f t="shared" si="164"/>
        <v>Above Average</v>
      </c>
      <c r="AV704" s="66">
        <v>361919</v>
      </c>
      <c r="AW704" s="66">
        <v>3810</v>
      </c>
      <c r="AX704" s="66" t="s">
        <v>311</v>
      </c>
    </row>
    <row r="705" spans="1:50" customFormat="1" x14ac:dyDescent="0.2">
      <c r="A705">
        <v>704</v>
      </c>
      <c r="B705" s="12" t="s">
        <v>114</v>
      </c>
      <c r="C705" s="12" t="s">
        <v>90</v>
      </c>
      <c r="D705" s="12" t="s">
        <v>149</v>
      </c>
      <c r="E705" s="22">
        <v>5</v>
      </c>
      <c r="F705" s="22" t="s">
        <v>195</v>
      </c>
      <c r="G705" s="22" t="s">
        <v>92</v>
      </c>
      <c r="H705" s="22" t="str">
        <f t="shared" si="151"/>
        <v>2Story</v>
      </c>
      <c r="I705" s="22">
        <f t="shared" si="150"/>
        <v>75.988545402704759</v>
      </c>
      <c r="J705" s="22" t="str">
        <f t="shared" si="152"/>
        <v>Above Average</v>
      </c>
      <c r="K705" s="22">
        <v>9</v>
      </c>
      <c r="L705" s="22" t="str">
        <f t="shared" si="153"/>
        <v>High</v>
      </c>
      <c r="M705" s="22">
        <v>1900</v>
      </c>
      <c r="N705" s="22">
        <f t="shared" si="154"/>
        <v>1</v>
      </c>
      <c r="O705" s="22"/>
      <c r="P705" s="22">
        <v>1996</v>
      </c>
      <c r="Q705" s="22">
        <f t="shared" si="155"/>
        <v>0</v>
      </c>
      <c r="R705" s="23">
        <v>360</v>
      </c>
      <c r="S705" s="23" t="s">
        <v>311</v>
      </c>
      <c r="T705" s="23" t="s">
        <v>370</v>
      </c>
      <c r="U705" s="24">
        <v>1032</v>
      </c>
      <c r="V705" s="24" t="str">
        <f t="shared" si="156"/>
        <v>no</v>
      </c>
      <c r="W705" s="24">
        <v>780</v>
      </c>
      <c r="X705" s="24" t="str">
        <f t="shared" si="157"/>
        <v>no</v>
      </c>
      <c r="Y705" s="24" t="s">
        <v>412</v>
      </c>
      <c r="Z705" s="24">
        <f t="shared" si="158"/>
        <v>1</v>
      </c>
      <c r="AA705" s="24">
        <v>1812</v>
      </c>
      <c r="AB705" s="24" t="s">
        <v>311</v>
      </c>
      <c r="AC705" s="24" t="s">
        <v>369</v>
      </c>
      <c r="AD705" s="25">
        <v>0</v>
      </c>
      <c r="AE705" s="25">
        <v>0</v>
      </c>
      <c r="AF705" s="25">
        <v>2</v>
      </c>
      <c r="AG705" s="25">
        <v>0</v>
      </c>
      <c r="AH705" s="25">
        <v>2</v>
      </c>
      <c r="AI705" s="25" t="s">
        <v>415</v>
      </c>
      <c r="AJ705" s="57">
        <v>8</v>
      </c>
      <c r="AK705" s="57" t="str">
        <f t="shared" si="159"/>
        <v>More</v>
      </c>
      <c r="AL705" s="57" t="s">
        <v>97</v>
      </c>
      <c r="AM705" s="57" t="str">
        <f t="shared" si="160"/>
        <v>High</v>
      </c>
      <c r="AN705" s="62">
        <v>2</v>
      </c>
      <c r="AO705" s="62" t="str">
        <f t="shared" si="161"/>
        <v>More</v>
      </c>
      <c r="AP705" s="62">
        <v>672</v>
      </c>
      <c r="AQ705" s="62" t="str">
        <f t="shared" si="162"/>
        <v>no</v>
      </c>
      <c r="AR705" s="62" t="str">
        <f t="shared" si="163"/>
        <v>Above Average</v>
      </c>
      <c r="AS705" s="64">
        <v>1</v>
      </c>
      <c r="AT705" s="68">
        <v>64.456721915285456</v>
      </c>
      <c r="AU705" s="68" t="str">
        <f t="shared" si="164"/>
        <v>Below Average</v>
      </c>
      <c r="AV705" s="66">
        <v>140000</v>
      </c>
      <c r="AW705" s="66">
        <v>2172</v>
      </c>
      <c r="AX705" s="66" t="s">
        <v>311</v>
      </c>
    </row>
    <row r="706" spans="1:50" customFormat="1" x14ac:dyDescent="0.2">
      <c r="A706">
        <v>705</v>
      </c>
      <c r="B706" s="12" t="s">
        <v>90</v>
      </c>
      <c r="C706" s="12" t="s">
        <v>90</v>
      </c>
      <c r="D706" s="12" t="s">
        <v>91</v>
      </c>
      <c r="E706" s="22">
        <v>7</v>
      </c>
      <c r="F706" s="22" t="s">
        <v>411</v>
      </c>
      <c r="G706" s="22" t="s">
        <v>115</v>
      </c>
      <c r="H706" s="22" t="str">
        <f t="shared" si="151"/>
        <v>1Story</v>
      </c>
      <c r="I706" s="22">
        <f t="shared" ref="I706:I769" si="165">IFERROR(AVERAGEIFS($AT$2:$AT$1461,$G$2:$G$1461,$G706,$D$2:$D$1461,"1Fam"),"")</f>
        <v>69.182127006168557</v>
      </c>
      <c r="J706" s="22" t="str">
        <f t="shared" si="152"/>
        <v>Below Average</v>
      </c>
      <c r="K706" s="22">
        <v>5</v>
      </c>
      <c r="L706" s="22" t="str">
        <f t="shared" si="153"/>
        <v>Low</v>
      </c>
      <c r="M706" s="22">
        <v>2004</v>
      </c>
      <c r="N706" s="22">
        <f t="shared" si="154"/>
        <v>0</v>
      </c>
      <c r="O706" s="22"/>
      <c r="P706" s="22">
        <v>2005</v>
      </c>
      <c r="Q706" s="22">
        <f t="shared" si="155"/>
        <v>0</v>
      </c>
      <c r="R706" s="23">
        <v>1473</v>
      </c>
      <c r="S706" s="23" t="s">
        <v>311</v>
      </c>
      <c r="T706" s="23" t="s">
        <v>369</v>
      </c>
      <c r="U706" s="24">
        <v>1484</v>
      </c>
      <c r="V706" s="24" t="str">
        <f t="shared" si="156"/>
        <v>no</v>
      </c>
      <c r="W706" s="24">
        <v>0</v>
      </c>
      <c r="X706" s="24" t="str">
        <f t="shared" si="157"/>
        <v>no</v>
      </c>
      <c r="Y706" s="24" t="s">
        <v>413</v>
      </c>
      <c r="Z706" s="24">
        <f t="shared" si="158"/>
        <v>0</v>
      </c>
      <c r="AA706" s="24">
        <v>1484</v>
      </c>
      <c r="AB706" s="24" t="s">
        <v>311</v>
      </c>
      <c r="AC706" s="24" t="s">
        <v>370</v>
      </c>
      <c r="AD706" s="25">
        <v>1</v>
      </c>
      <c r="AE706" s="25">
        <v>0</v>
      </c>
      <c r="AF706" s="25">
        <v>2</v>
      </c>
      <c r="AG706" s="25">
        <v>0</v>
      </c>
      <c r="AH706" s="25">
        <v>3</v>
      </c>
      <c r="AI706" s="25" t="s">
        <v>414</v>
      </c>
      <c r="AJ706" s="57">
        <v>7</v>
      </c>
      <c r="AK706" s="57" t="str">
        <f t="shared" si="159"/>
        <v>More</v>
      </c>
      <c r="AL706" s="57" t="s">
        <v>97</v>
      </c>
      <c r="AM706" s="57" t="str">
        <f t="shared" si="160"/>
        <v>High</v>
      </c>
      <c r="AN706" s="62">
        <v>2</v>
      </c>
      <c r="AO706" s="62" t="str">
        <f t="shared" si="161"/>
        <v>More</v>
      </c>
      <c r="AP706" s="62">
        <v>606</v>
      </c>
      <c r="AQ706" s="62" t="str">
        <f t="shared" si="162"/>
        <v>no</v>
      </c>
      <c r="AR706" s="62" t="str">
        <f t="shared" si="163"/>
        <v>Above Average</v>
      </c>
      <c r="AS706" s="64">
        <v>0</v>
      </c>
      <c r="AT706" s="68">
        <v>72.032465336489679</v>
      </c>
      <c r="AU706" s="68" t="str">
        <f t="shared" si="164"/>
        <v>Above Average</v>
      </c>
      <c r="AV706" s="66">
        <v>213000</v>
      </c>
      <c r="AW706" s="66">
        <v>2957</v>
      </c>
      <c r="AX706" s="66" t="s">
        <v>311</v>
      </c>
    </row>
    <row r="707" spans="1:50" customFormat="1" x14ac:dyDescent="0.2">
      <c r="A707">
        <v>706</v>
      </c>
      <c r="B707" s="12" t="s">
        <v>90</v>
      </c>
      <c r="C707" s="12" t="s">
        <v>90</v>
      </c>
      <c r="D707" s="12" t="s">
        <v>149</v>
      </c>
      <c r="E707" s="22">
        <v>4</v>
      </c>
      <c r="F707" s="22" t="s">
        <v>195</v>
      </c>
      <c r="G707" s="22" t="s">
        <v>92</v>
      </c>
      <c r="H707" s="22" t="str">
        <f t="shared" ref="H707:H770" si="166">IF(OR(G707 = "SFoyer", G707 = "SLvl"), " ", IF(OR(G707 = "1.5Fin", G707 = "1.5Unf"), "1Story", IF(OR(G707 = "2.5Fin", G707 = "2.5Unf"), "2Story", G707)))</f>
        <v>2Story</v>
      </c>
      <c r="I707" s="22">
        <f t="shared" si="165"/>
        <v>75.988545402704759</v>
      </c>
      <c r="J707" s="22" t="str">
        <f t="shared" ref="J707:J770" si="167">IF(I707&gt;=AVERAGE(I$2:I$1461),"Above Average","Below Average")</f>
        <v>Above Average</v>
      </c>
      <c r="K707" s="22">
        <v>5</v>
      </c>
      <c r="L707" s="22" t="str">
        <f t="shared" ref="L707:L770" si="168">IF(K707&gt;=6, "High", "Low")</f>
        <v>Low</v>
      </c>
      <c r="M707" s="22">
        <v>1930</v>
      </c>
      <c r="N707" s="22">
        <f t="shared" ref="N707:N770" si="169">IF(M707&lt;=1954,1,0)</f>
        <v>1</v>
      </c>
      <c r="O707" s="22"/>
      <c r="P707" s="22">
        <v>1950</v>
      </c>
      <c r="Q707" s="22">
        <f t="shared" ref="Q707:Q770" si="170">IF(P707&lt;=1961, 1,0)</f>
        <v>1</v>
      </c>
      <c r="R707" s="23">
        <v>0</v>
      </c>
      <c r="S707" s="23" t="s">
        <v>313</v>
      </c>
      <c r="T707" s="23" t="s">
        <v>370</v>
      </c>
      <c r="U707" s="24">
        <v>372</v>
      </c>
      <c r="V707" s="24" t="str">
        <f t="shared" ref="V707:V770" si="171">IF(OR(U707&lt;(QUARTILE(U$2:U$1461,1))-(((QUARTILE(U$2:U$1461,3))-(QUARTILE(U$2:U$1461,1)))*1.5),U707&gt;(QUARTILE(U$2:U$1461,3))+(((QUARTILE(U$2:U$1461,3))-(QUARTILE(U$2:U$1461,1)))*1.5)),"yes","no")</f>
        <v>no</v>
      </c>
      <c r="W707" s="24">
        <v>720</v>
      </c>
      <c r="X707" s="24" t="str">
        <f t="shared" ref="X707:X770" si="172">IF(OR(W707&lt;(QUARTILE(W$2:W$1461,1))-(((QUARTILE(W$2:W$1461,3))-(QUARTILE(W$2:W$1461,1)))*1.5),W707&gt;(QUARTILE(W$2:W$1461,3))+(((QUARTILE(W$2:W$1461,3))-(QUARTILE(W$2:W$1461,1)))*1.5)),"yes","no")</f>
        <v>no</v>
      </c>
      <c r="Y707" s="24" t="s">
        <v>412</v>
      </c>
      <c r="Z707" s="24">
        <f t="shared" ref="Z707:Z770" si="173">IF($W715&gt;0,1,0)</f>
        <v>0</v>
      </c>
      <c r="AA707" s="24">
        <v>1092</v>
      </c>
      <c r="AB707" s="24" t="s">
        <v>311</v>
      </c>
      <c r="AC707" s="24" t="s">
        <v>370</v>
      </c>
      <c r="AD707" s="25">
        <v>0</v>
      </c>
      <c r="AE707" s="25">
        <v>0</v>
      </c>
      <c r="AF707" s="25">
        <v>2</v>
      </c>
      <c r="AG707" s="25">
        <v>0</v>
      </c>
      <c r="AH707" s="25">
        <v>2</v>
      </c>
      <c r="AI707" s="25" t="s">
        <v>415</v>
      </c>
      <c r="AJ707" s="57">
        <v>7</v>
      </c>
      <c r="AK707" s="57" t="str">
        <f t="shared" ref="AK707:AK770" si="174">IF(AJ707&gt;=6, "More", "Less")</f>
        <v>More</v>
      </c>
      <c r="AL707" s="57" t="s">
        <v>147</v>
      </c>
      <c r="AM707" s="57" t="str">
        <f t="shared" ref="AM707:AM770" si="175">IF(OR(AL707 = "Gd", AL707 = "Ex"), "High", "Low")</f>
        <v>Low</v>
      </c>
      <c r="AN707" s="62">
        <v>0</v>
      </c>
      <c r="AO707" s="62" t="str">
        <f t="shared" ref="AO707:AO770" si="176">IF(AN707&gt;=2, "More", "Less")</f>
        <v>Less</v>
      </c>
      <c r="AP707" s="62">
        <v>0</v>
      </c>
      <c r="AQ707" s="62" t="str">
        <f t="shared" ref="AQ707:AQ770" si="177">IF(OR(AP707&lt;(QUARTILE(AP$2:AP$1461,1))-(((QUARTILE(AP$2:AP$1461,3))-(QUARTILE(AP$2:AP$1461,1)))*1.5),AP707&gt;(QUARTILE(AP$2:AP$1461,3))+(((QUARTILE(AP$2:AP$1461,3))-(QUARTILE(AP$2:AP$1461,1)))*1.5)),"yes","no")</f>
        <v>no</v>
      </c>
      <c r="AR707" s="62" t="str">
        <f t="shared" ref="AR707:AR770" si="178">IF(AP707&gt;=AVERAGE(AP$2:AP$1461),"Above Average","Below Average")</f>
        <v>Below Average</v>
      </c>
      <c r="AS707" s="64">
        <v>0</v>
      </c>
      <c r="AT707" s="68">
        <v>50.366300366300365</v>
      </c>
      <c r="AU707" s="68" t="str">
        <f t="shared" ref="AU707:AU770" si="179">IF(AT707&gt;=AVERAGE(AT$2:AT$1461),"Above Average","Below Average")</f>
        <v>Below Average</v>
      </c>
      <c r="AV707" s="66">
        <v>55000</v>
      </c>
      <c r="AW707" s="66">
        <v>1092</v>
      </c>
      <c r="AX707" s="66" t="s">
        <v>311</v>
      </c>
    </row>
    <row r="708" spans="1:50" customFormat="1" x14ac:dyDescent="0.2">
      <c r="A708">
        <v>707</v>
      </c>
      <c r="B708" s="12" t="s">
        <v>90</v>
      </c>
      <c r="C708" s="12" t="s">
        <v>90</v>
      </c>
      <c r="D708" s="12" t="s">
        <v>91</v>
      </c>
      <c r="E708" s="22">
        <v>7</v>
      </c>
      <c r="F708" s="22" t="s">
        <v>411</v>
      </c>
      <c r="G708" s="22" t="s">
        <v>115</v>
      </c>
      <c r="H708" s="22" t="str">
        <f t="shared" si="166"/>
        <v>1Story</v>
      </c>
      <c r="I708" s="22">
        <f t="shared" si="165"/>
        <v>69.182127006168557</v>
      </c>
      <c r="J708" s="22" t="str">
        <f t="shared" si="167"/>
        <v>Below Average</v>
      </c>
      <c r="K708" s="22">
        <v>5</v>
      </c>
      <c r="L708" s="22" t="str">
        <f t="shared" si="168"/>
        <v>Low</v>
      </c>
      <c r="M708" s="22">
        <v>1971</v>
      </c>
      <c r="N708" s="22">
        <f t="shared" si="169"/>
        <v>0</v>
      </c>
      <c r="O708" s="22"/>
      <c r="P708" s="22">
        <v>2002</v>
      </c>
      <c r="Q708" s="22">
        <f t="shared" si="170"/>
        <v>0</v>
      </c>
      <c r="R708" s="23">
        <v>1643</v>
      </c>
      <c r="S708" s="23" t="s">
        <v>311</v>
      </c>
      <c r="T708" s="23" t="s">
        <v>369</v>
      </c>
      <c r="U708" s="24">
        <v>1824</v>
      </c>
      <c r="V708" s="24" t="str">
        <f t="shared" si="171"/>
        <v>no</v>
      </c>
      <c r="W708" s="24">
        <v>0</v>
      </c>
      <c r="X708" s="24" t="str">
        <f t="shared" si="172"/>
        <v>no</v>
      </c>
      <c r="Y708" s="24" t="s">
        <v>413</v>
      </c>
      <c r="Z708" s="24">
        <f t="shared" si="173"/>
        <v>1</v>
      </c>
      <c r="AA708" s="24">
        <v>1824</v>
      </c>
      <c r="AB708" s="24" t="s">
        <v>311</v>
      </c>
      <c r="AC708" s="24" t="s">
        <v>369</v>
      </c>
      <c r="AD708" s="25">
        <v>1</v>
      </c>
      <c r="AE708" s="25">
        <v>0</v>
      </c>
      <c r="AF708" s="25">
        <v>2</v>
      </c>
      <c r="AG708" s="25">
        <v>0</v>
      </c>
      <c r="AH708" s="25">
        <v>3</v>
      </c>
      <c r="AI708" s="25" t="s">
        <v>414</v>
      </c>
      <c r="AJ708" s="57">
        <v>5</v>
      </c>
      <c r="AK708" s="57" t="str">
        <f t="shared" si="174"/>
        <v>Less</v>
      </c>
      <c r="AL708" s="57" t="s">
        <v>97</v>
      </c>
      <c r="AM708" s="57" t="str">
        <f t="shared" si="175"/>
        <v>High</v>
      </c>
      <c r="AN708" s="62">
        <v>2</v>
      </c>
      <c r="AO708" s="62" t="str">
        <f t="shared" si="176"/>
        <v>More</v>
      </c>
      <c r="AP708" s="62">
        <v>739</v>
      </c>
      <c r="AQ708" s="62" t="str">
        <f t="shared" si="177"/>
        <v>no</v>
      </c>
      <c r="AR708" s="62" t="str">
        <f t="shared" si="178"/>
        <v>Above Average</v>
      </c>
      <c r="AS708" s="64">
        <v>2</v>
      </c>
      <c r="AT708" s="68">
        <v>87.107008941447944</v>
      </c>
      <c r="AU708" s="68" t="str">
        <f t="shared" si="179"/>
        <v>Above Average</v>
      </c>
      <c r="AV708" s="66">
        <v>302000</v>
      </c>
      <c r="AW708" s="66">
        <v>3467</v>
      </c>
      <c r="AX708" s="66" t="s">
        <v>311</v>
      </c>
    </row>
    <row r="709" spans="1:50" customFormat="1" x14ac:dyDescent="0.2">
      <c r="A709">
        <v>708</v>
      </c>
      <c r="B709" s="12" t="s">
        <v>90</v>
      </c>
      <c r="C709" s="12" t="s">
        <v>90</v>
      </c>
      <c r="D709" s="12" t="s">
        <v>179</v>
      </c>
      <c r="E709" s="22">
        <v>8</v>
      </c>
      <c r="F709" s="22" t="s">
        <v>411</v>
      </c>
      <c r="G709" s="22" t="s">
        <v>115</v>
      </c>
      <c r="H709" s="22" t="str">
        <f t="shared" si="166"/>
        <v>1Story</v>
      </c>
      <c r="I709" s="22">
        <f t="shared" si="165"/>
        <v>69.182127006168557</v>
      </c>
      <c r="J709" s="22" t="str">
        <f t="shared" si="167"/>
        <v>Below Average</v>
      </c>
      <c r="K709" s="22">
        <v>5</v>
      </c>
      <c r="L709" s="22" t="str">
        <f t="shared" si="168"/>
        <v>Low</v>
      </c>
      <c r="M709" s="22">
        <v>2006</v>
      </c>
      <c r="N709" s="22">
        <f t="shared" si="169"/>
        <v>0</v>
      </c>
      <c r="O709" s="22"/>
      <c r="P709" s="22">
        <v>2006</v>
      </c>
      <c r="Q709" s="22">
        <f t="shared" si="170"/>
        <v>0</v>
      </c>
      <c r="R709" s="23">
        <v>1324</v>
      </c>
      <c r="S709" s="23" t="s">
        <v>311</v>
      </c>
      <c r="T709" s="23" t="s">
        <v>369</v>
      </c>
      <c r="U709" s="24">
        <v>1324</v>
      </c>
      <c r="V709" s="24" t="str">
        <f t="shared" si="171"/>
        <v>no</v>
      </c>
      <c r="W709" s="24">
        <v>0</v>
      </c>
      <c r="X709" s="24" t="str">
        <f t="shared" si="172"/>
        <v>no</v>
      </c>
      <c r="Y709" s="24" t="s">
        <v>413</v>
      </c>
      <c r="Z709" s="24">
        <f t="shared" si="173"/>
        <v>0</v>
      </c>
      <c r="AA709" s="24">
        <v>1324</v>
      </c>
      <c r="AB709" s="24" t="s">
        <v>311</v>
      </c>
      <c r="AC709" s="24" t="s">
        <v>370</v>
      </c>
      <c r="AD709" s="25">
        <v>1</v>
      </c>
      <c r="AE709" s="25">
        <v>0</v>
      </c>
      <c r="AF709" s="25">
        <v>2</v>
      </c>
      <c r="AG709" s="25">
        <v>0</v>
      </c>
      <c r="AH709" s="25">
        <v>3</v>
      </c>
      <c r="AI709" s="25" t="s">
        <v>414</v>
      </c>
      <c r="AJ709" s="57">
        <v>6</v>
      </c>
      <c r="AK709" s="57" t="str">
        <f t="shared" si="174"/>
        <v>More</v>
      </c>
      <c r="AL709" s="57" t="s">
        <v>97</v>
      </c>
      <c r="AM709" s="57" t="str">
        <f t="shared" si="175"/>
        <v>High</v>
      </c>
      <c r="AN709" s="62">
        <v>2</v>
      </c>
      <c r="AO709" s="62" t="str">
        <f t="shared" si="176"/>
        <v>More</v>
      </c>
      <c r="AP709" s="62">
        <v>550</v>
      </c>
      <c r="AQ709" s="62" t="str">
        <f t="shared" si="177"/>
        <v>no</v>
      </c>
      <c r="AR709" s="62" t="str">
        <f t="shared" si="178"/>
        <v>Above Average</v>
      </c>
      <c r="AS709" s="64">
        <v>1</v>
      </c>
      <c r="AT709" s="68">
        <v>95.9214501510574</v>
      </c>
      <c r="AU709" s="68" t="str">
        <f t="shared" si="179"/>
        <v>Above Average</v>
      </c>
      <c r="AV709" s="66">
        <v>254000</v>
      </c>
      <c r="AW709" s="66">
        <v>2648</v>
      </c>
      <c r="AX709" s="66" t="s">
        <v>311</v>
      </c>
    </row>
    <row r="710" spans="1:50" customFormat="1" x14ac:dyDescent="0.2">
      <c r="A710">
        <v>709</v>
      </c>
      <c r="B710" s="12" t="s">
        <v>90</v>
      </c>
      <c r="C710" s="12" t="s">
        <v>90</v>
      </c>
      <c r="D710" s="12" t="s">
        <v>91</v>
      </c>
      <c r="E710" s="22">
        <v>7</v>
      </c>
      <c r="F710" s="22" t="s">
        <v>411</v>
      </c>
      <c r="G710" s="22" t="s">
        <v>92</v>
      </c>
      <c r="H710" s="22" t="str">
        <f t="shared" si="166"/>
        <v>2Story</v>
      </c>
      <c r="I710" s="22">
        <f t="shared" si="165"/>
        <v>75.988545402704759</v>
      </c>
      <c r="J710" s="22" t="str">
        <f t="shared" si="167"/>
        <v>Above Average</v>
      </c>
      <c r="K710" s="22">
        <v>5</v>
      </c>
      <c r="L710" s="22" t="str">
        <f t="shared" si="168"/>
        <v>Low</v>
      </c>
      <c r="M710" s="22">
        <v>2007</v>
      </c>
      <c r="N710" s="22">
        <f t="shared" si="169"/>
        <v>0</v>
      </c>
      <c r="O710" s="22"/>
      <c r="P710" s="22">
        <v>2007</v>
      </c>
      <c r="Q710" s="22">
        <f t="shared" si="170"/>
        <v>0</v>
      </c>
      <c r="R710" s="23">
        <v>728</v>
      </c>
      <c r="S710" s="23" t="s">
        <v>311</v>
      </c>
      <c r="T710" s="23" t="s">
        <v>370</v>
      </c>
      <c r="U710" s="24">
        <v>728</v>
      </c>
      <c r="V710" s="24" t="str">
        <f t="shared" si="171"/>
        <v>no</v>
      </c>
      <c r="W710" s="24">
        <v>728</v>
      </c>
      <c r="X710" s="24" t="str">
        <f t="shared" si="172"/>
        <v>no</v>
      </c>
      <c r="Y710" s="24" t="s">
        <v>412</v>
      </c>
      <c r="Z710" s="24">
        <f t="shared" si="173"/>
        <v>1</v>
      </c>
      <c r="AA710" s="24">
        <v>1456</v>
      </c>
      <c r="AB710" s="24" t="s">
        <v>311</v>
      </c>
      <c r="AC710" s="24" t="s">
        <v>370</v>
      </c>
      <c r="AD710" s="25">
        <v>0</v>
      </c>
      <c r="AE710" s="25">
        <v>0</v>
      </c>
      <c r="AF710" s="25">
        <v>2</v>
      </c>
      <c r="AG710" s="25">
        <v>1</v>
      </c>
      <c r="AH710" s="25">
        <v>3</v>
      </c>
      <c r="AI710" s="25" t="s">
        <v>414</v>
      </c>
      <c r="AJ710" s="57">
        <v>8</v>
      </c>
      <c r="AK710" s="57" t="str">
        <f t="shared" si="174"/>
        <v>More</v>
      </c>
      <c r="AL710" s="57" t="s">
        <v>97</v>
      </c>
      <c r="AM710" s="57" t="str">
        <f t="shared" si="175"/>
        <v>High</v>
      </c>
      <c r="AN710" s="62">
        <v>2</v>
      </c>
      <c r="AO710" s="62" t="str">
        <f t="shared" si="176"/>
        <v>More</v>
      </c>
      <c r="AP710" s="62">
        <v>400</v>
      </c>
      <c r="AQ710" s="62" t="str">
        <f t="shared" si="177"/>
        <v>no</v>
      </c>
      <c r="AR710" s="62" t="str">
        <f t="shared" si="178"/>
        <v>Below Average</v>
      </c>
      <c r="AS710" s="64">
        <v>1</v>
      </c>
      <c r="AT710" s="68">
        <v>82.206959706959708</v>
      </c>
      <c r="AU710" s="68" t="str">
        <f t="shared" si="179"/>
        <v>Above Average</v>
      </c>
      <c r="AV710" s="66">
        <v>179540</v>
      </c>
      <c r="AW710" s="66">
        <v>2184</v>
      </c>
      <c r="AX710" s="66" t="s">
        <v>311</v>
      </c>
    </row>
    <row r="711" spans="1:50" customFormat="1" x14ac:dyDescent="0.2">
      <c r="A711">
        <v>710</v>
      </c>
      <c r="B711" s="12" t="s">
        <v>90</v>
      </c>
      <c r="C711" s="12" t="s">
        <v>90</v>
      </c>
      <c r="D711" s="12" t="s">
        <v>91</v>
      </c>
      <c r="E711" s="22">
        <v>5</v>
      </c>
      <c r="F711" s="22" t="s">
        <v>195</v>
      </c>
      <c r="G711" s="22" t="s">
        <v>115</v>
      </c>
      <c r="H711" s="22" t="str">
        <f t="shared" si="166"/>
        <v>1Story</v>
      </c>
      <c r="I711" s="22">
        <f t="shared" si="165"/>
        <v>69.182127006168557</v>
      </c>
      <c r="J711" s="22" t="str">
        <f t="shared" si="167"/>
        <v>Below Average</v>
      </c>
      <c r="K711" s="22">
        <v>7</v>
      </c>
      <c r="L711" s="22" t="str">
        <f t="shared" si="168"/>
        <v>High</v>
      </c>
      <c r="M711" s="22">
        <v>1966</v>
      </c>
      <c r="N711" s="22">
        <f t="shared" si="169"/>
        <v>0</v>
      </c>
      <c r="O711" s="22"/>
      <c r="P711" s="22">
        <v>1966</v>
      </c>
      <c r="Q711" s="22">
        <f t="shared" si="170"/>
        <v>0</v>
      </c>
      <c r="R711" s="23">
        <v>876</v>
      </c>
      <c r="S711" s="23" t="s">
        <v>311</v>
      </c>
      <c r="T711" s="23" t="s">
        <v>370</v>
      </c>
      <c r="U711" s="24">
        <v>904</v>
      </c>
      <c r="V711" s="24" t="str">
        <f t="shared" si="171"/>
        <v>no</v>
      </c>
      <c r="W711" s="24">
        <v>0</v>
      </c>
      <c r="X711" s="24" t="str">
        <f t="shared" si="172"/>
        <v>no</v>
      </c>
      <c r="Y711" s="24" t="s">
        <v>413</v>
      </c>
      <c r="Z711" s="24">
        <f t="shared" si="173"/>
        <v>0</v>
      </c>
      <c r="AA711" s="24">
        <v>904</v>
      </c>
      <c r="AB711" s="24" t="s">
        <v>311</v>
      </c>
      <c r="AC711" s="24" t="s">
        <v>370</v>
      </c>
      <c r="AD711" s="25">
        <v>0</v>
      </c>
      <c r="AE711" s="25">
        <v>0</v>
      </c>
      <c r="AF711" s="25">
        <v>1</v>
      </c>
      <c r="AG711" s="25">
        <v>0</v>
      </c>
      <c r="AH711" s="25">
        <v>1</v>
      </c>
      <c r="AI711" s="25" t="s">
        <v>415</v>
      </c>
      <c r="AJ711" s="57">
        <v>6</v>
      </c>
      <c r="AK711" s="57" t="str">
        <f t="shared" si="174"/>
        <v>More</v>
      </c>
      <c r="AL711" s="57" t="s">
        <v>98</v>
      </c>
      <c r="AM711" s="57" t="str">
        <f t="shared" si="175"/>
        <v>Low</v>
      </c>
      <c r="AN711" s="62">
        <v>1</v>
      </c>
      <c r="AO711" s="62" t="str">
        <f t="shared" si="176"/>
        <v>Less</v>
      </c>
      <c r="AP711" s="62">
        <v>408</v>
      </c>
      <c r="AQ711" s="62" t="str">
        <f t="shared" si="177"/>
        <v>no</v>
      </c>
      <c r="AR711" s="62" t="str">
        <f t="shared" si="178"/>
        <v>Below Average</v>
      </c>
      <c r="AS711" s="64">
        <v>0</v>
      </c>
      <c r="AT711" s="68">
        <v>61.741573033707866</v>
      </c>
      <c r="AU711" s="68" t="str">
        <f t="shared" si="179"/>
        <v>Below Average</v>
      </c>
      <c r="AV711" s="66">
        <v>109900</v>
      </c>
      <c r="AW711" s="66">
        <v>1780</v>
      </c>
      <c r="AX711" s="66" t="s">
        <v>311</v>
      </c>
    </row>
    <row r="712" spans="1:50" customFormat="1" x14ac:dyDescent="0.2">
      <c r="A712">
        <v>711</v>
      </c>
      <c r="B712" s="12" t="s">
        <v>90</v>
      </c>
      <c r="C712" s="12" t="s">
        <v>90</v>
      </c>
      <c r="D712" s="12" t="s">
        <v>91</v>
      </c>
      <c r="E712" s="22">
        <v>3</v>
      </c>
      <c r="F712" s="22" t="s">
        <v>195</v>
      </c>
      <c r="G712" s="22" t="s">
        <v>115</v>
      </c>
      <c r="H712" s="22" t="str">
        <f t="shared" si="166"/>
        <v>1Story</v>
      </c>
      <c r="I712" s="22">
        <f t="shared" si="165"/>
        <v>69.182127006168557</v>
      </c>
      <c r="J712" s="22" t="str">
        <f t="shared" si="167"/>
        <v>Below Average</v>
      </c>
      <c r="K712" s="22">
        <v>6</v>
      </c>
      <c r="L712" s="22" t="str">
        <f t="shared" si="168"/>
        <v>High</v>
      </c>
      <c r="M712" s="22">
        <v>1935</v>
      </c>
      <c r="N712" s="22">
        <f t="shared" si="169"/>
        <v>1</v>
      </c>
      <c r="O712" s="22"/>
      <c r="P712" s="22">
        <v>2003</v>
      </c>
      <c r="Q712" s="22">
        <f t="shared" si="170"/>
        <v>0</v>
      </c>
      <c r="R712" s="23">
        <v>270</v>
      </c>
      <c r="S712" s="23" t="s">
        <v>311</v>
      </c>
      <c r="T712" s="23" t="s">
        <v>370</v>
      </c>
      <c r="U712" s="24">
        <v>729</v>
      </c>
      <c r="V712" s="24" t="str">
        <f t="shared" si="171"/>
        <v>no</v>
      </c>
      <c r="W712" s="24">
        <v>0</v>
      </c>
      <c r="X712" s="24" t="str">
        <f t="shared" si="172"/>
        <v>no</v>
      </c>
      <c r="Y712" s="24" t="s">
        <v>413</v>
      </c>
      <c r="Z712" s="24">
        <f t="shared" si="173"/>
        <v>1</v>
      </c>
      <c r="AA712" s="24">
        <v>729</v>
      </c>
      <c r="AB712" s="24" t="s">
        <v>311</v>
      </c>
      <c r="AC712" s="24" t="s">
        <v>370</v>
      </c>
      <c r="AD712" s="25">
        <v>0</v>
      </c>
      <c r="AE712" s="25">
        <v>0</v>
      </c>
      <c r="AF712" s="25">
        <v>1</v>
      </c>
      <c r="AG712" s="25">
        <v>0</v>
      </c>
      <c r="AH712" s="25">
        <v>1</v>
      </c>
      <c r="AI712" s="25" t="s">
        <v>415</v>
      </c>
      <c r="AJ712" s="57">
        <v>5</v>
      </c>
      <c r="AK712" s="57" t="str">
        <f t="shared" si="174"/>
        <v>Less</v>
      </c>
      <c r="AL712" s="57" t="s">
        <v>98</v>
      </c>
      <c r="AM712" s="57" t="str">
        <f t="shared" si="175"/>
        <v>Low</v>
      </c>
      <c r="AN712" s="62">
        <v>0</v>
      </c>
      <c r="AO712" s="62" t="str">
        <f t="shared" si="176"/>
        <v>Less</v>
      </c>
      <c r="AP712" s="62">
        <v>0</v>
      </c>
      <c r="AQ712" s="62" t="str">
        <f t="shared" si="177"/>
        <v>no</v>
      </c>
      <c r="AR712" s="62" t="str">
        <f t="shared" si="178"/>
        <v>Below Average</v>
      </c>
      <c r="AS712" s="64">
        <v>0</v>
      </c>
      <c r="AT712" s="68">
        <v>52.052052052052055</v>
      </c>
      <c r="AU712" s="68" t="str">
        <f t="shared" si="179"/>
        <v>Below Average</v>
      </c>
      <c r="AV712" s="66">
        <v>52000</v>
      </c>
      <c r="AW712" s="66">
        <v>999</v>
      </c>
      <c r="AX712" s="66" t="s">
        <v>311</v>
      </c>
    </row>
    <row r="713" spans="1:50" customFormat="1" x14ac:dyDescent="0.2">
      <c r="A713">
        <v>712</v>
      </c>
      <c r="B713" s="12" t="s">
        <v>90</v>
      </c>
      <c r="C713" s="12" t="s">
        <v>90</v>
      </c>
      <c r="D713" s="12" t="s">
        <v>91</v>
      </c>
      <c r="E713" s="22">
        <v>4</v>
      </c>
      <c r="F713" s="22" t="s">
        <v>195</v>
      </c>
      <c r="G713" s="22" t="s">
        <v>132</v>
      </c>
      <c r="H713" s="22" t="str">
        <f t="shared" si="166"/>
        <v>1Story</v>
      </c>
      <c r="I713" s="22">
        <f t="shared" si="165"/>
        <v>59.315963337771507</v>
      </c>
      <c r="J713" s="22" t="str">
        <f t="shared" si="167"/>
        <v>Below Average</v>
      </c>
      <c r="K713" s="22">
        <v>7</v>
      </c>
      <c r="L713" s="22" t="str">
        <f t="shared" si="168"/>
        <v>High</v>
      </c>
      <c r="M713" s="22">
        <v>1900</v>
      </c>
      <c r="N713" s="22">
        <f t="shared" si="169"/>
        <v>1</v>
      </c>
      <c r="O713" s="22"/>
      <c r="P713" s="22">
        <v>1950</v>
      </c>
      <c r="Q713" s="22">
        <f t="shared" si="170"/>
        <v>1</v>
      </c>
      <c r="R713" s="23">
        <v>859</v>
      </c>
      <c r="S713" s="23" t="s">
        <v>311</v>
      </c>
      <c r="T713" s="23" t="s">
        <v>370</v>
      </c>
      <c r="U713" s="24">
        <v>859</v>
      </c>
      <c r="V713" s="24" t="str">
        <f t="shared" si="171"/>
        <v>no</v>
      </c>
      <c r="W713" s="24">
        <v>319</v>
      </c>
      <c r="X713" s="24" t="str">
        <f t="shared" si="172"/>
        <v>no</v>
      </c>
      <c r="Y713" s="24" t="s">
        <v>412</v>
      </c>
      <c r="Z713" s="24">
        <f t="shared" si="173"/>
        <v>0</v>
      </c>
      <c r="AA713" s="24">
        <v>1178</v>
      </c>
      <c r="AB713" s="24" t="s">
        <v>311</v>
      </c>
      <c r="AC713" s="24" t="s">
        <v>370</v>
      </c>
      <c r="AD713" s="25">
        <v>0</v>
      </c>
      <c r="AE713" s="25">
        <v>0</v>
      </c>
      <c r="AF713" s="25">
        <v>1</v>
      </c>
      <c r="AG713" s="25">
        <v>0</v>
      </c>
      <c r="AH713" s="25">
        <v>1</v>
      </c>
      <c r="AI713" s="25" t="s">
        <v>415</v>
      </c>
      <c r="AJ713" s="57">
        <v>7</v>
      </c>
      <c r="AK713" s="57" t="str">
        <f t="shared" si="174"/>
        <v>More</v>
      </c>
      <c r="AL713" s="57" t="s">
        <v>98</v>
      </c>
      <c r="AM713" s="57" t="str">
        <f t="shared" si="175"/>
        <v>Low</v>
      </c>
      <c r="AN713" s="62">
        <v>1</v>
      </c>
      <c r="AO713" s="62" t="str">
        <f t="shared" si="176"/>
        <v>Less</v>
      </c>
      <c r="AP713" s="62">
        <v>384</v>
      </c>
      <c r="AQ713" s="62" t="str">
        <f t="shared" si="177"/>
        <v>no</v>
      </c>
      <c r="AR713" s="62" t="str">
        <f t="shared" si="178"/>
        <v>Below Average</v>
      </c>
      <c r="AS713" s="64">
        <v>0</v>
      </c>
      <c r="AT713" s="68">
        <v>50.454590083456061</v>
      </c>
      <c r="AU713" s="68" t="str">
        <f t="shared" si="179"/>
        <v>Below Average</v>
      </c>
      <c r="AV713" s="66">
        <v>102776</v>
      </c>
      <c r="AW713" s="66">
        <v>2037</v>
      </c>
      <c r="AX713" s="66" t="s">
        <v>311</v>
      </c>
    </row>
    <row r="714" spans="1:50" customFormat="1" x14ac:dyDescent="0.2">
      <c r="A714">
        <v>713</v>
      </c>
      <c r="B714" s="12" t="s">
        <v>90</v>
      </c>
      <c r="C714" s="12" t="s">
        <v>90</v>
      </c>
      <c r="D714" s="12" t="s">
        <v>179</v>
      </c>
      <c r="E714" s="22">
        <v>8</v>
      </c>
      <c r="F714" s="22" t="s">
        <v>411</v>
      </c>
      <c r="G714" s="22" t="s">
        <v>115</v>
      </c>
      <c r="H714" s="22" t="str">
        <f t="shared" si="166"/>
        <v>1Story</v>
      </c>
      <c r="I714" s="22">
        <f t="shared" si="165"/>
        <v>69.182127006168557</v>
      </c>
      <c r="J714" s="22" t="str">
        <f t="shared" si="167"/>
        <v>Below Average</v>
      </c>
      <c r="K714" s="22">
        <v>5</v>
      </c>
      <c r="L714" s="22" t="str">
        <f t="shared" si="168"/>
        <v>Low</v>
      </c>
      <c r="M714" s="22">
        <v>1988</v>
      </c>
      <c r="N714" s="22">
        <f t="shared" si="169"/>
        <v>0</v>
      </c>
      <c r="O714" s="22"/>
      <c r="P714" s="22">
        <v>1989</v>
      </c>
      <c r="Q714" s="22">
        <f t="shared" si="170"/>
        <v>0</v>
      </c>
      <c r="R714" s="23">
        <v>1228</v>
      </c>
      <c r="S714" s="23" t="s">
        <v>311</v>
      </c>
      <c r="T714" s="23" t="s">
        <v>369</v>
      </c>
      <c r="U714" s="24">
        <v>1228</v>
      </c>
      <c r="V714" s="24" t="str">
        <f t="shared" si="171"/>
        <v>no</v>
      </c>
      <c r="W714" s="24">
        <v>0</v>
      </c>
      <c r="X714" s="24" t="str">
        <f t="shared" si="172"/>
        <v>no</v>
      </c>
      <c r="Y714" s="24" t="s">
        <v>413</v>
      </c>
      <c r="Z714" s="24">
        <f t="shared" si="173"/>
        <v>0</v>
      </c>
      <c r="AA714" s="24">
        <v>1228</v>
      </c>
      <c r="AB714" s="24" t="s">
        <v>311</v>
      </c>
      <c r="AC714" s="24" t="s">
        <v>370</v>
      </c>
      <c r="AD714" s="25">
        <v>1</v>
      </c>
      <c r="AE714" s="25">
        <v>0</v>
      </c>
      <c r="AF714" s="25">
        <v>2</v>
      </c>
      <c r="AG714" s="25">
        <v>0</v>
      </c>
      <c r="AH714" s="25">
        <v>3</v>
      </c>
      <c r="AI714" s="25" t="s">
        <v>414</v>
      </c>
      <c r="AJ714" s="57">
        <v>5</v>
      </c>
      <c r="AK714" s="57" t="str">
        <f t="shared" si="174"/>
        <v>Less</v>
      </c>
      <c r="AL714" s="57" t="s">
        <v>97</v>
      </c>
      <c r="AM714" s="57" t="str">
        <f t="shared" si="175"/>
        <v>High</v>
      </c>
      <c r="AN714" s="62">
        <v>2</v>
      </c>
      <c r="AO714" s="62" t="str">
        <f t="shared" si="176"/>
        <v>More</v>
      </c>
      <c r="AP714" s="62">
        <v>472</v>
      </c>
      <c r="AQ714" s="62" t="str">
        <f t="shared" si="177"/>
        <v>no</v>
      </c>
      <c r="AR714" s="62" t="str">
        <f t="shared" si="178"/>
        <v>Below Average</v>
      </c>
      <c r="AS714" s="64">
        <v>1</v>
      </c>
      <c r="AT714" s="68">
        <v>76.954397394136805</v>
      </c>
      <c r="AU714" s="68" t="str">
        <f t="shared" si="179"/>
        <v>Above Average</v>
      </c>
      <c r="AV714" s="66">
        <v>189000</v>
      </c>
      <c r="AW714" s="66">
        <v>2456</v>
      </c>
      <c r="AX714" s="66" t="s">
        <v>311</v>
      </c>
    </row>
    <row r="715" spans="1:50" customFormat="1" x14ac:dyDescent="0.2">
      <c r="A715">
        <v>714</v>
      </c>
      <c r="B715" s="12" t="s">
        <v>202</v>
      </c>
      <c r="C715" s="12" t="s">
        <v>90</v>
      </c>
      <c r="D715" s="12" t="s">
        <v>149</v>
      </c>
      <c r="E715" s="22">
        <v>4</v>
      </c>
      <c r="F715" s="22" t="s">
        <v>195</v>
      </c>
      <c r="G715" s="22" t="s">
        <v>115</v>
      </c>
      <c r="H715" s="22" t="str">
        <f t="shared" si="166"/>
        <v>1Story</v>
      </c>
      <c r="I715" s="22">
        <f t="shared" si="165"/>
        <v>69.182127006168557</v>
      </c>
      <c r="J715" s="22" t="str">
        <f t="shared" si="167"/>
        <v>Below Average</v>
      </c>
      <c r="K715" s="22">
        <v>5</v>
      </c>
      <c r="L715" s="22" t="str">
        <f t="shared" si="168"/>
        <v>Low</v>
      </c>
      <c r="M715" s="22">
        <v>1970</v>
      </c>
      <c r="N715" s="22">
        <f t="shared" si="169"/>
        <v>0</v>
      </c>
      <c r="O715" s="22"/>
      <c r="P715" s="22">
        <v>1970</v>
      </c>
      <c r="Q715" s="22">
        <f t="shared" si="170"/>
        <v>0</v>
      </c>
      <c r="R715" s="23">
        <v>960</v>
      </c>
      <c r="S715" s="23" t="s">
        <v>311</v>
      </c>
      <c r="T715" s="23" t="s">
        <v>370</v>
      </c>
      <c r="U715" s="24">
        <v>960</v>
      </c>
      <c r="V715" s="24" t="str">
        <f t="shared" si="171"/>
        <v>no</v>
      </c>
      <c r="W715" s="24">
        <v>0</v>
      </c>
      <c r="X715" s="24" t="str">
        <f t="shared" si="172"/>
        <v>no</v>
      </c>
      <c r="Y715" s="24" t="s">
        <v>413</v>
      </c>
      <c r="Z715" s="24">
        <f t="shared" si="173"/>
        <v>0</v>
      </c>
      <c r="AA715" s="24">
        <v>960</v>
      </c>
      <c r="AB715" s="24" t="s">
        <v>311</v>
      </c>
      <c r="AC715" s="24" t="s">
        <v>370</v>
      </c>
      <c r="AD715" s="25">
        <v>1</v>
      </c>
      <c r="AE715" s="25">
        <v>0</v>
      </c>
      <c r="AF715" s="25">
        <v>1</v>
      </c>
      <c r="AG715" s="25">
        <v>0</v>
      </c>
      <c r="AH715" s="25">
        <v>2</v>
      </c>
      <c r="AI715" s="25" t="s">
        <v>415</v>
      </c>
      <c r="AJ715" s="57">
        <v>6</v>
      </c>
      <c r="AK715" s="57" t="str">
        <f t="shared" si="174"/>
        <v>More</v>
      </c>
      <c r="AL715" s="57" t="s">
        <v>98</v>
      </c>
      <c r="AM715" s="57" t="str">
        <f t="shared" si="175"/>
        <v>Low</v>
      </c>
      <c r="AN715" s="62">
        <v>2</v>
      </c>
      <c r="AO715" s="62" t="str">
        <f t="shared" si="176"/>
        <v>More</v>
      </c>
      <c r="AP715" s="62">
        <v>576</v>
      </c>
      <c r="AQ715" s="62" t="str">
        <f t="shared" si="177"/>
        <v>no</v>
      </c>
      <c r="AR715" s="62" t="str">
        <f t="shared" si="178"/>
        <v>Above Average</v>
      </c>
      <c r="AS715" s="64">
        <v>0</v>
      </c>
      <c r="AT715" s="68">
        <v>67.1875</v>
      </c>
      <c r="AU715" s="68" t="str">
        <f t="shared" si="179"/>
        <v>Below Average</v>
      </c>
      <c r="AV715" s="66">
        <v>129000</v>
      </c>
      <c r="AW715" s="66">
        <v>1920</v>
      </c>
      <c r="AX715" s="66" t="s">
        <v>311</v>
      </c>
    </row>
    <row r="716" spans="1:50" customFormat="1" x14ac:dyDescent="0.2">
      <c r="A716">
        <v>715</v>
      </c>
      <c r="B716" s="12" t="s">
        <v>171</v>
      </c>
      <c r="C716" s="12" t="s">
        <v>90</v>
      </c>
      <c r="D716" s="12" t="s">
        <v>91</v>
      </c>
      <c r="E716" s="22">
        <v>6</v>
      </c>
      <c r="F716" s="22" t="s">
        <v>195</v>
      </c>
      <c r="G716" s="22" t="s">
        <v>92</v>
      </c>
      <c r="H716" s="22" t="str">
        <f t="shared" si="166"/>
        <v>2Story</v>
      </c>
      <c r="I716" s="22">
        <f t="shared" si="165"/>
        <v>75.988545402704759</v>
      </c>
      <c r="J716" s="22" t="str">
        <f t="shared" si="167"/>
        <v>Above Average</v>
      </c>
      <c r="K716" s="22">
        <v>8</v>
      </c>
      <c r="L716" s="22" t="str">
        <f t="shared" si="168"/>
        <v>High</v>
      </c>
      <c r="M716" s="22">
        <v>1976</v>
      </c>
      <c r="N716" s="22">
        <f t="shared" si="169"/>
        <v>0</v>
      </c>
      <c r="O716" s="22"/>
      <c r="P716" s="22">
        <v>2005</v>
      </c>
      <c r="Q716" s="22">
        <f t="shared" si="170"/>
        <v>0</v>
      </c>
      <c r="R716" s="23">
        <v>725</v>
      </c>
      <c r="S716" s="23" t="s">
        <v>311</v>
      </c>
      <c r="T716" s="23" t="s">
        <v>370</v>
      </c>
      <c r="U716" s="24">
        <v>725</v>
      </c>
      <c r="V716" s="24" t="str">
        <f t="shared" si="171"/>
        <v>no</v>
      </c>
      <c r="W716" s="24">
        <v>754</v>
      </c>
      <c r="X716" s="24" t="str">
        <f t="shared" si="172"/>
        <v>no</v>
      </c>
      <c r="Y716" s="24" t="s">
        <v>412</v>
      </c>
      <c r="Z716" s="24">
        <f t="shared" si="173"/>
        <v>0</v>
      </c>
      <c r="AA716" s="24">
        <v>1479</v>
      </c>
      <c r="AB716" s="24" t="s">
        <v>311</v>
      </c>
      <c r="AC716" s="24" t="s">
        <v>370</v>
      </c>
      <c r="AD716" s="25">
        <v>0</v>
      </c>
      <c r="AE716" s="25">
        <v>0</v>
      </c>
      <c r="AF716" s="25">
        <v>2</v>
      </c>
      <c r="AG716" s="25">
        <v>1</v>
      </c>
      <c r="AH716" s="25">
        <v>3</v>
      </c>
      <c r="AI716" s="25" t="s">
        <v>414</v>
      </c>
      <c r="AJ716" s="57">
        <v>6</v>
      </c>
      <c r="AK716" s="57" t="str">
        <f t="shared" si="174"/>
        <v>More</v>
      </c>
      <c r="AL716" s="57" t="s">
        <v>97</v>
      </c>
      <c r="AM716" s="57" t="str">
        <f t="shared" si="175"/>
        <v>High</v>
      </c>
      <c r="AN716" s="62">
        <v>2</v>
      </c>
      <c r="AO716" s="62" t="str">
        <f t="shared" si="176"/>
        <v>More</v>
      </c>
      <c r="AP716" s="62">
        <v>475</v>
      </c>
      <c r="AQ716" s="62" t="str">
        <f t="shared" si="177"/>
        <v>no</v>
      </c>
      <c r="AR716" s="62" t="str">
        <f t="shared" si="178"/>
        <v>Above Average</v>
      </c>
      <c r="AS716" s="64">
        <v>0</v>
      </c>
      <c r="AT716" s="68">
        <v>59.210526315789473</v>
      </c>
      <c r="AU716" s="68" t="str">
        <f t="shared" si="179"/>
        <v>Below Average</v>
      </c>
      <c r="AV716" s="66">
        <v>130500</v>
      </c>
      <c r="AW716" s="66">
        <v>2204</v>
      </c>
      <c r="AX716" s="66" t="s">
        <v>311</v>
      </c>
    </row>
    <row r="717" spans="1:50" customFormat="1" x14ac:dyDescent="0.2">
      <c r="A717">
        <v>716</v>
      </c>
      <c r="B717" s="12" t="s">
        <v>90</v>
      </c>
      <c r="C717" s="12" t="s">
        <v>90</v>
      </c>
      <c r="D717" s="12" t="s">
        <v>91</v>
      </c>
      <c r="E717" s="22">
        <v>6</v>
      </c>
      <c r="F717" s="22" t="s">
        <v>195</v>
      </c>
      <c r="G717" s="22" t="s">
        <v>115</v>
      </c>
      <c r="H717" s="22" t="str">
        <f t="shared" si="166"/>
        <v>1Story</v>
      </c>
      <c r="I717" s="22">
        <f t="shared" si="165"/>
        <v>69.182127006168557</v>
      </c>
      <c r="J717" s="22" t="str">
        <f t="shared" si="167"/>
        <v>Below Average</v>
      </c>
      <c r="K717" s="22">
        <v>5</v>
      </c>
      <c r="L717" s="22" t="str">
        <f t="shared" si="168"/>
        <v>Low</v>
      </c>
      <c r="M717" s="22">
        <v>1974</v>
      </c>
      <c r="N717" s="22">
        <f t="shared" si="169"/>
        <v>0</v>
      </c>
      <c r="O717" s="22"/>
      <c r="P717" s="22">
        <v>1974</v>
      </c>
      <c r="Q717" s="22">
        <f t="shared" si="170"/>
        <v>0</v>
      </c>
      <c r="R717" s="23">
        <v>1064</v>
      </c>
      <c r="S717" s="23" t="s">
        <v>311</v>
      </c>
      <c r="T717" s="23" t="s">
        <v>369</v>
      </c>
      <c r="U717" s="24">
        <v>1350</v>
      </c>
      <c r="V717" s="24" t="str">
        <f t="shared" si="171"/>
        <v>no</v>
      </c>
      <c r="W717" s="24">
        <v>0</v>
      </c>
      <c r="X717" s="24" t="str">
        <f t="shared" si="172"/>
        <v>no</v>
      </c>
      <c r="Y717" s="24" t="s">
        <v>413</v>
      </c>
      <c r="Z717" s="24">
        <f t="shared" si="173"/>
        <v>1</v>
      </c>
      <c r="AA717" s="24">
        <v>1350</v>
      </c>
      <c r="AB717" s="24" t="s">
        <v>311</v>
      </c>
      <c r="AC717" s="24" t="s">
        <v>370</v>
      </c>
      <c r="AD717" s="25">
        <v>0</v>
      </c>
      <c r="AE717" s="25">
        <v>0</v>
      </c>
      <c r="AF717" s="25">
        <v>2</v>
      </c>
      <c r="AG717" s="25">
        <v>0</v>
      </c>
      <c r="AH717" s="25">
        <v>2</v>
      </c>
      <c r="AI717" s="25" t="s">
        <v>415</v>
      </c>
      <c r="AJ717" s="57">
        <v>7</v>
      </c>
      <c r="AK717" s="57" t="str">
        <f t="shared" si="174"/>
        <v>More</v>
      </c>
      <c r="AL717" s="57" t="s">
        <v>98</v>
      </c>
      <c r="AM717" s="57" t="str">
        <f t="shared" si="175"/>
        <v>Low</v>
      </c>
      <c r="AN717" s="62">
        <v>2</v>
      </c>
      <c r="AO717" s="62" t="str">
        <f t="shared" si="176"/>
        <v>More</v>
      </c>
      <c r="AP717" s="62">
        <v>478</v>
      </c>
      <c r="AQ717" s="62" t="str">
        <f t="shared" si="177"/>
        <v>no</v>
      </c>
      <c r="AR717" s="62" t="str">
        <f t="shared" si="178"/>
        <v>Above Average</v>
      </c>
      <c r="AS717" s="64">
        <v>1</v>
      </c>
      <c r="AT717" s="68">
        <v>68.351284175642093</v>
      </c>
      <c r="AU717" s="68" t="str">
        <f t="shared" si="179"/>
        <v>Below Average</v>
      </c>
      <c r="AV717" s="66">
        <v>165000</v>
      </c>
      <c r="AW717" s="66">
        <v>2414</v>
      </c>
      <c r="AX717" s="66" t="s">
        <v>311</v>
      </c>
    </row>
    <row r="718" spans="1:50" customFormat="1" x14ac:dyDescent="0.2">
      <c r="A718">
        <v>717</v>
      </c>
      <c r="B718" s="12" t="s">
        <v>90</v>
      </c>
      <c r="C718" s="12" t="s">
        <v>90</v>
      </c>
      <c r="D718" s="12" t="s">
        <v>91</v>
      </c>
      <c r="E718" s="22">
        <v>7</v>
      </c>
      <c r="F718" s="22" t="s">
        <v>411</v>
      </c>
      <c r="G718" s="22" t="s">
        <v>92</v>
      </c>
      <c r="H718" s="22" t="str">
        <f t="shared" si="166"/>
        <v>2Story</v>
      </c>
      <c r="I718" s="22">
        <f t="shared" si="165"/>
        <v>75.988545402704759</v>
      </c>
      <c r="J718" s="22" t="str">
        <f t="shared" si="167"/>
        <v>Above Average</v>
      </c>
      <c r="K718" s="22">
        <v>8</v>
      </c>
      <c r="L718" s="22" t="str">
        <f t="shared" si="168"/>
        <v>High</v>
      </c>
      <c r="M718" s="22">
        <v>1890</v>
      </c>
      <c r="N718" s="22">
        <f t="shared" si="169"/>
        <v>1</v>
      </c>
      <c r="O718" s="22"/>
      <c r="P718" s="22">
        <v>1998</v>
      </c>
      <c r="Q718" s="22">
        <f t="shared" si="170"/>
        <v>0</v>
      </c>
      <c r="R718" s="23">
        <v>718</v>
      </c>
      <c r="S718" s="23" t="s">
        <v>311</v>
      </c>
      <c r="T718" s="23" t="s">
        <v>370</v>
      </c>
      <c r="U718" s="24">
        <v>1576</v>
      </c>
      <c r="V718" s="24" t="str">
        <f t="shared" si="171"/>
        <v>no</v>
      </c>
      <c r="W718" s="24">
        <v>978</v>
      </c>
      <c r="X718" s="24" t="str">
        <f t="shared" si="172"/>
        <v>no</v>
      </c>
      <c r="Y718" s="24" t="s">
        <v>412</v>
      </c>
      <c r="Z718" s="24">
        <f t="shared" si="173"/>
        <v>0</v>
      </c>
      <c r="AA718" s="24">
        <v>2554</v>
      </c>
      <c r="AB718" s="24" t="s">
        <v>311</v>
      </c>
      <c r="AC718" s="24" t="s">
        <v>369</v>
      </c>
      <c r="AD718" s="25">
        <v>0</v>
      </c>
      <c r="AE718" s="25">
        <v>0</v>
      </c>
      <c r="AF718" s="25">
        <v>1</v>
      </c>
      <c r="AG718" s="25">
        <v>1</v>
      </c>
      <c r="AH718" s="25">
        <v>2</v>
      </c>
      <c r="AI718" s="25" t="s">
        <v>415</v>
      </c>
      <c r="AJ718" s="57">
        <v>8</v>
      </c>
      <c r="AK718" s="57" t="str">
        <f t="shared" si="174"/>
        <v>More</v>
      </c>
      <c r="AL718" s="57" t="s">
        <v>98</v>
      </c>
      <c r="AM718" s="57" t="str">
        <f t="shared" si="175"/>
        <v>Low</v>
      </c>
      <c r="AN718" s="62">
        <v>2</v>
      </c>
      <c r="AO718" s="62" t="str">
        <f t="shared" si="176"/>
        <v>More</v>
      </c>
      <c r="AP718" s="62">
        <v>704</v>
      </c>
      <c r="AQ718" s="62" t="str">
        <f t="shared" si="177"/>
        <v>no</v>
      </c>
      <c r="AR718" s="62" t="str">
        <f t="shared" si="178"/>
        <v>Above Average</v>
      </c>
      <c r="AS718" s="64">
        <v>0</v>
      </c>
      <c r="AT718" s="68">
        <v>48.746943765281173</v>
      </c>
      <c r="AU718" s="68" t="str">
        <f t="shared" si="179"/>
        <v>Below Average</v>
      </c>
      <c r="AV718" s="66">
        <v>159500</v>
      </c>
      <c r="AW718" s="66">
        <v>3272</v>
      </c>
      <c r="AX718" s="66" t="s">
        <v>311</v>
      </c>
    </row>
    <row r="719" spans="1:50" customFormat="1" x14ac:dyDescent="0.2">
      <c r="A719">
        <v>718</v>
      </c>
      <c r="B719" s="12" t="s">
        <v>90</v>
      </c>
      <c r="C719" s="12" t="s">
        <v>90</v>
      </c>
      <c r="D719" s="12" t="s">
        <v>91</v>
      </c>
      <c r="E719" s="22">
        <v>5</v>
      </c>
      <c r="F719" s="22" t="s">
        <v>195</v>
      </c>
      <c r="G719" s="22" t="s">
        <v>115</v>
      </c>
      <c r="H719" s="22" t="str">
        <f t="shared" si="166"/>
        <v>1Story</v>
      </c>
      <c r="I719" s="22">
        <f t="shared" si="165"/>
        <v>69.182127006168557</v>
      </c>
      <c r="J719" s="22" t="str">
        <f t="shared" si="167"/>
        <v>Below Average</v>
      </c>
      <c r="K719" s="22">
        <v>6</v>
      </c>
      <c r="L719" s="22" t="str">
        <f t="shared" si="168"/>
        <v>High</v>
      </c>
      <c r="M719" s="22">
        <v>1973</v>
      </c>
      <c r="N719" s="22">
        <f t="shared" si="169"/>
        <v>0</v>
      </c>
      <c r="O719" s="22"/>
      <c r="P719" s="22">
        <v>2000</v>
      </c>
      <c r="Q719" s="22">
        <f t="shared" si="170"/>
        <v>0</v>
      </c>
      <c r="R719" s="23">
        <v>1176</v>
      </c>
      <c r="S719" s="23" t="s">
        <v>311</v>
      </c>
      <c r="T719" s="23" t="s">
        <v>369</v>
      </c>
      <c r="U719" s="24">
        <v>1178</v>
      </c>
      <c r="V719" s="24" t="str">
        <f t="shared" si="171"/>
        <v>no</v>
      </c>
      <c r="W719" s="24">
        <v>0</v>
      </c>
      <c r="X719" s="24" t="str">
        <f t="shared" si="172"/>
        <v>no</v>
      </c>
      <c r="Y719" s="24" t="s">
        <v>413</v>
      </c>
      <c r="Z719" s="24">
        <f t="shared" si="173"/>
        <v>0</v>
      </c>
      <c r="AA719" s="24">
        <v>1178</v>
      </c>
      <c r="AB719" s="24" t="s">
        <v>311</v>
      </c>
      <c r="AC719" s="24" t="s">
        <v>370</v>
      </c>
      <c r="AD719" s="25">
        <v>0</v>
      </c>
      <c r="AE719" s="25">
        <v>1</v>
      </c>
      <c r="AF719" s="25">
        <v>1</v>
      </c>
      <c r="AG719" s="25">
        <v>1</v>
      </c>
      <c r="AH719" s="25">
        <v>3</v>
      </c>
      <c r="AI719" s="25" t="s">
        <v>414</v>
      </c>
      <c r="AJ719" s="57">
        <v>5</v>
      </c>
      <c r="AK719" s="57" t="str">
        <f t="shared" si="174"/>
        <v>Less</v>
      </c>
      <c r="AL719" s="57" t="s">
        <v>97</v>
      </c>
      <c r="AM719" s="57" t="str">
        <f t="shared" si="175"/>
        <v>High</v>
      </c>
      <c r="AN719" s="62">
        <v>2</v>
      </c>
      <c r="AO719" s="62" t="str">
        <f t="shared" si="176"/>
        <v>More</v>
      </c>
      <c r="AP719" s="62">
        <v>439</v>
      </c>
      <c r="AQ719" s="62" t="str">
        <f t="shared" si="177"/>
        <v>no</v>
      </c>
      <c r="AR719" s="62" t="str">
        <f t="shared" si="178"/>
        <v>Below Average</v>
      </c>
      <c r="AS719" s="64">
        <v>1</v>
      </c>
      <c r="AT719" s="68">
        <v>66.694987255734915</v>
      </c>
      <c r="AU719" s="68" t="str">
        <f t="shared" si="179"/>
        <v>Below Average</v>
      </c>
      <c r="AV719" s="66">
        <v>157000</v>
      </c>
      <c r="AW719" s="66">
        <v>2354</v>
      </c>
      <c r="AX719" s="66" t="s">
        <v>311</v>
      </c>
    </row>
    <row r="720" spans="1:50" customFormat="1" x14ac:dyDescent="0.2">
      <c r="A720">
        <v>719</v>
      </c>
      <c r="B720" s="12" t="s">
        <v>90</v>
      </c>
      <c r="C720" s="12" t="s">
        <v>90</v>
      </c>
      <c r="D720" s="12" t="s">
        <v>91</v>
      </c>
      <c r="E720" s="22">
        <v>7</v>
      </c>
      <c r="F720" s="22" t="s">
        <v>411</v>
      </c>
      <c r="G720" s="22" t="s">
        <v>92</v>
      </c>
      <c r="H720" s="22" t="str">
        <f t="shared" si="166"/>
        <v>2Story</v>
      </c>
      <c r="I720" s="22">
        <f t="shared" si="165"/>
        <v>75.988545402704759</v>
      </c>
      <c r="J720" s="22" t="str">
        <f t="shared" si="167"/>
        <v>Above Average</v>
      </c>
      <c r="K720" s="22">
        <v>5</v>
      </c>
      <c r="L720" s="22" t="str">
        <f t="shared" si="168"/>
        <v>Low</v>
      </c>
      <c r="M720" s="22">
        <v>1993</v>
      </c>
      <c r="N720" s="22">
        <f t="shared" si="169"/>
        <v>0</v>
      </c>
      <c r="O720" s="22"/>
      <c r="P720" s="22">
        <v>1994</v>
      </c>
      <c r="Q720" s="22">
        <f t="shared" si="170"/>
        <v>0</v>
      </c>
      <c r="R720" s="23">
        <v>1311</v>
      </c>
      <c r="S720" s="23" t="s">
        <v>311</v>
      </c>
      <c r="T720" s="23" t="s">
        <v>369</v>
      </c>
      <c r="U720" s="24">
        <v>1325</v>
      </c>
      <c r="V720" s="24" t="str">
        <f t="shared" si="171"/>
        <v>no</v>
      </c>
      <c r="W720" s="24">
        <v>1093</v>
      </c>
      <c r="X720" s="24" t="str">
        <f t="shared" si="172"/>
        <v>no</v>
      </c>
      <c r="Y720" s="24" t="s">
        <v>412</v>
      </c>
      <c r="Z720" s="24">
        <f t="shared" si="173"/>
        <v>0</v>
      </c>
      <c r="AA720" s="24">
        <v>2418</v>
      </c>
      <c r="AB720" s="24" t="s">
        <v>311</v>
      </c>
      <c r="AC720" s="24" t="s">
        <v>369</v>
      </c>
      <c r="AD720" s="25">
        <v>1</v>
      </c>
      <c r="AE720" s="25">
        <v>0</v>
      </c>
      <c r="AF720" s="25">
        <v>2</v>
      </c>
      <c r="AG720" s="25">
        <v>1</v>
      </c>
      <c r="AH720" s="25">
        <v>4</v>
      </c>
      <c r="AI720" s="25" t="s">
        <v>414</v>
      </c>
      <c r="AJ720" s="57">
        <v>9</v>
      </c>
      <c r="AK720" s="57" t="str">
        <f t="shared" si="174"/>
        <v>More</v>
      </c>
      <c r="AL720" s="57" t="s">
        <v>97</v>
      </c>
      <c r="AM720" s="57" t="str">
        <f t="shared" si="175"/>
        <v>High</v>
      </c>
      <c r="AN720" s="62">
        <v>3</v>
      </c>
      <c r="AO720" s="62" t="str">
        <f t="shared" si="176"/>
        <v>More</v>
      </c>
      <c r="AP720" s="62">
        <v>983</v>
      </c>
      <c r="AQ720" s="62" t="str">
        <f t="shared" si="177"/>
        <v>yes</v>
      </c>
      <c r="AR720" s="62" t="str">
        <f t="shared" si="178"/>
        <v>Above Average</v>
      </c>
      <c r="AS720" s="64">
        <v>1</v>
      </c>
      <c r="AT720" s="68">
        <v>91.445427728613566</v>
      </c>
      <c r="AU720" s="68" t="str">
        <f t="shared" si="179"/>
        <v>Above Average</v>
      </c>
      <c r="AV720" s="66">
        <v>341000</v>
      </c>
      <c r="AW720" s="66">
        <v>3729</v>
      </c>
      <c r="AX720" s="66" t="s">
        <v>311</v>
      </c>
    </row>
    <row r="721" spans="1:50" customFormat="1" x14ac:dyDescent="0.2">
      <c r="A721">
        <v>720</v>
      </c>
      <c r="B721" s="12" t="s">
        <v>90</v>
      </c>
      <c r="C721" s="12" t="s">
        <v>90</v>
      </c>
      <c r="D721" s="12" t="s">
        <v>91</v>
      </c>
      <c r="E721" s="22">
        <v>5</v>
      </c>
      <c r="F721" s="22" t="s">
        <v>195</v>
      </c>
      <c r="G721" s="22" t="s">
        <v>115</v>
      </c>
      <c r="H721" s="22" t="str">
        <f t="shared" si="166"/>
        <v>1Story</v>
      </c>
      <c r="I721" s="22">
        <f t="shared" si="165"/>
        <v>69.182127006168557</v>
      </c>
      <c r="J721" s="22" t="str">
        <f t="shared" si="167"/>
        <v>Below Average</v>
      </c>
      <c r="K721" s="22">
        <v>6</v>
      </c>
      <c r="L721" s="22" t="str">
        <f t="shared" si="168"/>
        <v>High</v>
      </c>
      <c r="M721" s="22">
        <v>1969</v>
      </c>
      <c r="N721" s="22">
        <f t="shared" si="169"/>
        <v>0</v>
      </c>
      <c r="O721" s="22"/>
      <c r="P721" s="22">
        <v>1969</v>
      </c>
      <c r="Q721" s="22">
        <f t="shared" si="170"/>
        <v>0</v>
      </c>
      <c r="R721" s="23">
        <v>971</v>
      </c>
      <c r="S721" s="23" t="s">
        <v>311</v>
      </c>
      <c r="T721" s="23" t="s">
        <v>370</v>
      </c>
      <c r="U721" s="24">
        <v>971</v>
      </c>
      <c r="V721" s="24" t="str">
        <f t="shared" si="171"/>
        <v>no</v>
      </c>
      <c r="W721" s="24">
        <v>0</v>
      </c>
      <c r="X721" s="24" t="str">
        <f t="shared" si="172"/>
        <v>no</v>
      </c>
      <c r="Y721" s="24" t="s">
        <v>413</v>
      </c>
      <c r="Z721" s="24">
        <f t="shared" si="173"/>
        <v>0</v>
      </c>
      <c r="AA721" s="24">
        <v>971</v>
      </c>
      <c r="AB721" s="24" t="s">
        <v>311</v>
      </c>
      <c r="AC721" s="24" t="s">
        <v>370</v>
      </c>
      <c r="AD721" s="25">
        <v>0</v>
      </c>
      <c r="AE721" s="25">
        <v>0</v>
      </c>
      <c r="AF721" s="25">
        <v>1</v>
      </c>
      <c r="AG721" s="25">
        <v>1</v>
      </c>
      <c r="AH721" s="25">
        <v>2</v>
      </c>
      <c r="AI721" s="25" t="s">
        <v>415</v>
      </c>
      <c r="AJ721" s="57">
        <v>5</v>
      </c>
      <c r="AK721" s="57" t="str">
        <f t="shared" si="174"/>
        <v>Less</v>
      </c>
      <c r="AL721" s="57" t="s">
        <v>98</v>
      </c>
      <c r="AM721" s="57" t="str">
        <f t="shared" si="175"/>
        <v>Low</v>
      </c>
      <c r="AN721" s="62">
        <v>1</v>
      </c>
      <c r="AO721" s="62" t="str">
        <f t="shared" si="176"/>
        <v>Less</v>
      </c>
      <c r="AP721" s="62">
        <v>300</v>
      </c>
      <c r="AQ721" s="62" t="str">
        <f t="shared" si="177"/>
        <v>no</v>
      </c>
      <c r="AR721" s="62" t="str">
        <f t="shared" si="178"/>
        <v>Below Average</v>
      </c>
      <c r="AS721" s="64">
        <v>1</v>
      </c>
      <c r="AT721" s="68">
        <v>66.168898043254373</v>
      </c>
      <c r="AU721" s="68" t="str">
        <f t="shared" si="179"/>
        <v>Below Average</v>
      </c>
      <c r="AV721" s="66">
        <v>128500</v>
      </c>
      <c r="AW721" s="66">
        <v>1942</v>
      </c>
      <c r="AX721" s="66" t="s">
        <v>311</v>
      </c>
    </row>
    <row r="722" spans="1:50" customFormat="1" x14ac:dyDescent="0.2">
      <c r="A722">
        <v>721</v>
      </c>
      <c r="B722" s="12" t="s">
        <v>90</v>
      </c>
      <c r="C722" s="12" t="s">
        <v>90</v>
      </c>
      <c r="D722" s="12" t="s">
        <v>91</v>
      </c>
      <c r="E722" s="22">
        <v>8</v>
      </c>
      <c r="F722" s="22" t="s">
        <v>411</v>
      </c>
      <c r="G722" s="22" t="s">
        <v>115</v>
      </c>
      <c r="H722" s="22" t="str">
        <f t="shared" si="166"/>
        <v>1Story</v>
      </c>
      <c r="I722" s="22">
        <f t="shared" si="165"/>
        <v>69.182127006168557</v>
      </c>
      <c r="J722" s="22" t="str">
        <f t="shared" si="167"/>
        <v>Below Average</v>
      </c>
      <c r="K722" s="22">
        <v>5</v>
      </c>
      <c r="L722" s="22" t="str">
        <f t="shared" si="168"/>
        <v>Low</v>
      </c>
      <c r="M722" s="22">
        <v>1985</v>
      </c>
      <c r="N722" s="22">
        <f t="shared" si="169"/>
        <v>0</v>
      </c>
      <c r="O722" s="22"/>
      <c r="P722" s="22">
        <v>1985</v>
      </c>
      <c r="Q722" s="22">
        <f t="shared" si="170"/>
        <v>0</v>
      </c>
      <c r="R722" s="23">
        <v>1742</v>
      </c>
      <c r="S722" s="23" t="s">
        <v>311</v>
      </c>
      <c r="T722" s="23" t="s">
        <v>369</v>
      </c>
      <c r="U722" s="24">
        <v>1742</v>
      </c>
      <c r="V722" s="24" t="str">
        <f t="shared" si="171"/>
        <v>no</v>
      </c>
      <c r="W722" s="24">
        <v>0</v>
      </c>
      <c r="X722" s="24" t="str">
        <f t="shared" si="172"/>
        <v>no</v>
      </c>
      <c r="Y722" s="24" t="s">
        <v>413</v>
      </c>
      <c r="Z722" s="24">
        <f t="shared" si="173"/>
        <v>0</v>
      </c>
      <c r="AA722" s="24">
        <v>1742</v>
      </c>
      <c r="AB722" s="24" t="s">
        <v>311</v>
      </c>
      <c r="AC722" s="24" t="s">
        <v>369</v>
      </c>
      <c r="AD722" s="25">
        <v>1</v>
      </c>
      <c r="AE722" s="25">
        <v>0</v>
      </c>
      <c r="AF722" s="25">
        <v>2</v>
      </c>
      <c r="AG722" s="25">
        <v>0</v>
      </c>
      <c r="AH722" s="25">
        <v>3</v>
      </c>
      <c r="AI722" s="25" t="s">
        <v>414</v>
      </c>
      <c r="AJ722" s="57">
        <v>5</v>
      </c>
      <c r="AK722" s="57" t="str">
        <f t="shared" si="174"/>
        <v>Less</v>
      </c>
      <c r="AL722" s="57" t="s">
        <v>97</v>
      </c>
      <c r="AM722" s="57" t="str">
        <f t="shared" si="175"/>
        <v>High</v>
      </c>
      <c r="AN722" s="62">
        <v>2</v>
      </c>
      <c r="AO722" s="62" t="str">
        <f t="shared" si="176"/>
        <v>More</v>
      </c>
      <c r="AP722" s="62">
        <v>564</v>
      </c>
      <c r="AQ722" s="62" t="str">
        <f t="shared" si="177"/>
        <v>no</v>
      </c>
      <c r="AR722" s="62" t="str">
        <f t="shared" si="178"/>
        <v>Above Average</v>
      </c>
      <c r="AS722" s="64">
        <v>1</v>
      </c>
      <c r="AT722" s="68">
        <v>78.932261768082668</v>
      </c>
      <c r="AU722" s="68" t="str">
        <f t="shared" si="179"/>
        <v>Above Average</v>
      </c>
      <c r="AV722" s="66">
        <v>275000</v>
      </c>
      <c r="AW722" s="66">
        <v>3484</v>
      </c>
      <c r="AX722" s="66" t="s">
        <v>311</v>
      </c>
    </row>
    <row r="723" spans="1:50" customFormat="1" x14ac:dyDescent="0.2">
      <c r="A723">
        <v>722</v>
      </c>
      <c r="B723" s="12" t="s">
        <v>90</v>
      </c>
      <c r="C723" s="12" t="s">
        <v>90</v>
      </c>
      <c r="D723" s="12" t="s">
        <v>179</v>
      </c>
      <c r="E723" s="22">
        <v>6</v>
      </c>
      <c r="F723" s="22" t="s">
        <v>195</v>
      </c>
      <c r="G723" s="22" t="s">
        <v>115</v>
      </c>
      <c r="H723" s="22" t="str">
        <f t="shared" si="166"/>
        <v>1Story</v>
      </c>
      <c r="I723" s="22">
        <f t="shared" si="165"/>
        <v>69.182127006168557</v>
      </c>
      <c r="J723" s="22" t="str">
        <f t="shared" si="167"/>
        <v>Below Average</v>
      </c>
      <c r="K723" s="22">
        <v>5</v>
      </c>
      <c r="L723" s="22" t="str">
        <f t="shared" si="168"/>
        <v>Low</v>
      </c>
      <c r="M723" s="22">
        <v>2004</v>
      </c>
      <c r="N723" s="22">
        <f t="shared" si="169"/>
        <v>0</v>
      </c>
      <c r="O723" s="22"/>
      <c r="P723" s="22">
        <v>2004</v>
      </c>
      <c r="Q723" s="22">
        <f t="shared" si="170"/>
        <v>0</v>
      </c>
      <c r="R723" s="23">
        <v>848</v>
      </c>
      <c r="S723" s="23" t="s">
        <v>311</v>
      </c>
      <c r="T723" s="23" t="s">
        <v>370</v>
      </c>
      <c r="U723" s="24">
        <v>848</v>
      </c>
      <c r="V723" s="24" t="str">
        <f t="shared" si="171"/>
        <v>no</v>
      </c>
      <c r="W723" s="24">
        <v>0</v>
      </c>
      <c r="X723" s="24" t="str">
        <f t="shared" si="172"/>
        <v>no</v>
      </c>
      <c r="Y723" s="24" t="s">
        <v>413</v>
      </c>
      <c r="Z723" s="24">
        <f t="shared" si="173"/>
        <v>0</v>
      </c>
      <c r="AA723" s="24">
        <v>848</v>
      </c>
      <c r="AB723" s="24" t="s">
        <v>311</v>
      </c>
      <c r="AC723" s="24" t="s">
        <v>370</v>
      </c>
      <c r="AD723" s="25">
        <v>1</v>
      </c>
      <c r="AE723" s="25">
        <v>0</v>
      </c>
      <c r="AF723" s="25">
        <v>1</v>
      </c>
      <c r="AG723" s="25">
        <v>0</v>
      </c>
      <c r="AH723" s="25">
        <v>2</v>
      </c>
      <c r="AI723" s="25" t="s">
        <v>415</v>
      </c>
      <c r="AJ723" s="57">
        <v>3</v>
      </c>
      <c r="AK723" s="57" t="str">
        <f t="shared" si="174"/>
        <v>Less</v>
      </c>
      <c r="AL723" s="57" t="s">
        <v>97</v>
      </c>
      <c r="AM723" s="57" t="str">
        <f t="shared" si="175"/>
        <v>High</v>
      </c>
      <c r="AN723" s="62">
        <v>2</v>
      </c>
      <c r="AO723" s="62" t="str">
        <f t="shared" si="176"/>
        <v>More</v>
      </c>
      <c r="AP723" s="62">
        <v>420</v>
      </c>
      <c r="AQ723" s="62" t="str">
        <f t="shared" si="177"/>
        <v>no</v>
      </c>
      <c r="AR723" s="62" t="str">
        <f t="shared" si="178"/>
        <v>Below Average</v>
      </c>
      <c r="AS723" s="64">
        <v>0</v>
      </c>
      <c r="AT723" s="68">
        <v>84.316037735849051</v>
      </c>
      <c r="AU723" s="68" t="str">
        <f t="shared" si="179"/>
        <v>Above Average</v>
      </c>
      <c r="AV723" s="66">
        <v>143000</v>
      </c>
      <c r="AW723" s="66">
        <v>1696</v>
      </c>
      <c r="AX723" s="66" t="s">
        <v>311</v>
      </c>
    </row>
    <row r="724" spans="1:50" customFormat="1" x14ac:dyDescent="0.2">
      <c r="A724">
        <v>723</v>
      </c>
      <c r="B724" s="12" t="s">
        <v>90</v>
      </c>
      <c r="C724" s="12" t="s">
        <v>90</v>
      </c>
      <c r="D724" s="12" t="s">
        <v>91</v>
      </c>
      <c r="E724" s="22">
        <v>4</v>
      </c>
      <c r="F724" s="22" t="s">
        <v>195</v>
      </c>
      <c r="G724" s="22" t="s">
        <v>115</v>
      </c>
      <c r="H724" s="22" t="str">
        <f t="shared" si="166"/>
        <v>1Story</v>
      </c>
      <c r="I724" s="22">
        <f t="shared" si="165"/>
        <v>69.182127006168557</v>
      </c>
      <c r="J724" s="22" t="str">
        <f t="shared" si="167"/>
        <v>Below Average</v>
      </c>
      <c r="K724" s="22">
        <v>7</v>
      </c>
      <c r="L724" s="22" t="str">
        <f t="shared" si="168"/>
        <v>High</v>
      </c>
      <c r="M724" s="22">
        <v>1970</v>
      </c>
      <c r="N724" s="22">
        <f t="shared" si="169"/>
        <v>0</v>
      </c>
      <c r="O724" s="22"/>
      <c r="P724" s="22">
        <v>1970</v>
      </c>
      <c r="Q724" s="22">
        <f t="shared" si="170"/>
        <v>0</v>
      </c>
      <c r="R724" s="23">
        <v>864</v>
      </c>
      <c r="S724" s="23" t="s">
        <v>311</v>
      </c>
      <c r="T724" s="23" t="s">
        <v>370</v>
      </c>
      <c r="U724" s="24">
        <v>864</v>
      </c>
      <c r="V724" s="24" t="str">
        <f t="shared" si="171"/>
        <v>no</v>
      </c>
      <c r="W724" s="24">
        <v>0</v>
      </c>
      <c r="X724" s="24" t="str">
        <f t="shared" si="172"/>
        <v>no</v>
      </c>
      <c r="Y724" s="24" t="s">
        <v>413</v>
      </c>
      <c r="Z724" s="24">
        <f t="shared" si="173"/>
        <v>0</v>
      </c>
      <c r="AA724" s="24">
        <v>864</v>
      </c>
      <c r="AB724" s="24" t="s">
        <v>311</v>
      </c>
      <c r="AC724" s="24" t="s">
        <v>370</v>
      </c>
      <c r="AD724" s="25">
        <v>0</v>
      </c>
      <c r="AE724" s="25">
        <v>0</v>
      </c>
      <c r="AF724" s="25">
        <v>1</v>
      </c>
      <c r="AG724" s="25">
        <v>0</v>
      </c>
      <c r="AH724" s="25">
        <v>1</v>
      </c>
      <c r="AI724" s="25" t="s">
        <v>415</v>
      </c>
      <c r="AJ724" s="57">
        <v>5</v>
      </c>
      <c r="AK724" s="57" t="str">
        <f t="shared" si="174"/>
        <v>Less</v>
      </c>
      <c r="AL724" s="57" t="s">
        <v>98</v>
      </c>
      <c r="AM724" s="57" t="str">
        <f t="shared" si="175"/>
        <v>Low</v>
      </c>
      <c r="AN724" s="62">
        <v>2</v>
      </c>
      <c r="AO724" s="62" t="str">
        <f t="shared" si="176"/>
        <v>More</v>
      </c>
      <c r="AP724" s="62">
        <v>463</v>
      </c>
      <c r="AQ724" s="62" t="str">
        <f t="shared" si="177"/>
        <v>no</v>
      </c>
      <c r="AR724" s="62" t="str">
        <f t="shared" si="178"/>
        <v>Below Average</v>
      </c>
      <c r="AS724" s="64">
        <v>0</v>
      </c>
      <c r="AT724" s="68">
        <v>72.048611111111114</v>
      </c>
      <c r="AU724" s="68" t="str">
        <f t="shared" si="179"/>
        <v>Above Average</v>
      </c>
      <c r="AV724" s="66">
        <v>124500</v>
      </c>
      <c r="AW724" s="66">
        <v>1728</v>
      </c>
      <c r="AX724" s="66" t="s">
        <v>311</v>
      </c>
    </row>
    <row r="725" spans="1:50" customFormat="1" x14ac:dyDescent="0.2">
      <c r="A725">
        <v>724</v>
      </c>
      <c r="B725" s="12" t="s">
        <v>90</v>
      </c>
      <c r="C725" s="12" t="s">
        <v>90</v>
      </c>
      <c r="D725" s="12" t="s">
        <v>91</v>
      </c>
      <c r="E725" s="22">
        <v>4</v>
      </c>
      <c r="F725" s="22" t="s">
        <v>195</v>
      </c>
      <c r="G725" s="22" t="s">
        <v>132</v>
      </c>
      <c r="H725" s="22" t="str">
        <f t="shared" si="166"/>
        <v>1Story</v>
      </c>
      <c r="I725" s="22">
        <f t="shared" si="165"/>
        <v>59.315963337771507</v>
      </c>
      <c r="J725" s="22" t="str">
        <f t="shared" si="167"/>
        <v>Below Average</v>
      </c>
      <c r="K725" s="22">
        <v>6</v>
      </c>
      <c r="L725" s="22" t="str">
        <f t="shared" si="168"/>
        <v>High</v>
      </c>
      <c r="M725" s="22">
        <v>1954</v>
      </c>
      <c r="N725" s="22">
        <f t="shared" si="169"/>
        <v>1</v>
      </c>
      <c r="O725" s="22"/>
      <c r="P725" s="22">
        <v>1972</v>
      </c>
      <c r="Q725" s="22">
        <f t="shared" si="170"/>
        <v>0</v>
      </c>
      <c r="R725" s="23">
        <v>941</v>
      </c>
      <c r="S725" s="23" t="s">
        <v>311</v>
      </c>
      <c r="T725" s="23" t="s">
        <v>370</v>
      </c>
      <c r="U725" s="24">
        <v>997</v>
      </c>
      <c r="V725" s="24" t="str">
        <f t="shared" si="171"/>
        <v>no</v>
      </c>
      <c r="W725" s="24">
        <v>473</v>
      </c>
      <c r="X725" s="24" t="str">
        <f t="shared" si="172"/>
        <v>no</v>
      </c>
      <c r="Y725" s="24" t="s">
        <v>412</v>
      </c>
      <c r="Z725" s="24">
        <f t="shared" si="173"/>
        <v>0</v>
      </c>
      <c r="AA725" s="24">
        <v>1470</v>
      </c>
      <c r="AB725" s="24" t="s">
        <v>311</v>
      </c>
      <c r="AC725" s="24" t="s">
        <v>370</v>
      </c>
      <c r="AD725" s="25">
        <v>0</v>
      </c>
      <c r="AE725" s="25">
        <v>0</v>
      </c>
      <c r="AF725" s="25">
        <v>2</v>
      </c>
      <c r="AG725" s="25">
        <v>0</v>
      </c>
      <c r="AH725" s="25">
        <v>2</v>
      </c>
      <c r="AI725" s="25" t="s">
        <v>415</v>
      </c>
      <c r="AJ725" s="57">
        <v>7</v>
      </c>
      <c r="AK725" s="57" t="str">
        <f t="shared" si="174"/>
        <v>More</v>
      </c>
      <c r="AL725" s="57" t="s">
        <v>98</v>
      </c>
      <c r="AM725" s="57" t="str">
        <f t="shared" si="175"/>
        <v>Low</v>
      </c>
      <c r="AN725" s="62">
        <v>1</v>
      </c>
      <c r="AO725" s="62" t="str">
        <f t="shared" si="176"/>
        <v>Less</v>
      </c>
      <c r="AP725" s="62">
        <v>548</v>
      </c>
      <c r="AQ725" s="62" t="str">
        <f t="shared" si="177"/>
        <v>no</v>
      </c>
      <c r="AR725" s="62" t="str">
        <f t="shared" si="178"/>
        <v>Above Average</v>
      </c>
      <c r="AS725" s="64">
        <v>0</v>
      </c>
      <c r="AT725" s="68">
        <v>55.993363749481546</v>
      </c>
      <c r="AU725" s="68" t="str">
        <f t="shared" si="179"/>
        <v>Below Average</v>
      </c>
      <c r="AV725" s="66">
        <v>135000</v>
      </c>
      <c r="AW725" s="66">
        <v>2411</v>
      </c>
      <c r="AX725" s="66" t="s">
        <v>311</v>
      </c>
    </row>
    <row r="726" spans="1:50" customFormat="1" x14ac:dyDescent="0.2">
      <c r="A726">
        <v>725</v>
      </c>
      <c r="B726" s="12" t="s">
        <v>90</v>
      </c>
      <c r="C726" s="12" t="s">
        <v>90</v>
      </c>
      <c r="D726" s="12" t="s">
        <v>91</v>
      </c>
      <c r="E726" s="22">
        <v>9</v>
      </c>
      <c r="F726" s="22" t="s">
        <v>411</v>
      </c>
      <c r="G726" s="22" t="s">
        <v>115</v>
      </c>
      <c r="H726" s="22" t="str">
        <f t="shared" si="166"/>
        <v>1Story</v>
      </c>
      <c r="I726" s="22">
        <f t="shared" si="165"/>
        <v>69.182127006168557</v>
      </c>
      <c r="J726" s="22" t="str">
        <f t="shared" si="167"/>
        <v>Below Average</v>
      </c>
      <c r="K726" s="22">
        <v>5</v>
      </c>
      <c r="L726" s="22" t="str">
        <f t="shared" si="168"/>
        <v>Low</v>
      </c>
      <c r="M726" s="22">
        <v>2007</v>
      </c>
      <c r="N726" s="22">
        <f t="shared" si="169"/>
        <v>0</v>
      </c>
      <c r="O726" s="22"/>
      <c r="P726" s="22">
        <v>2008</v>
      </c>
      <c r="Q726" s="22">
        <f t="shared" si="170"/>
        <v>0</v>
      </c>
      <c r="R726" s="23">
        <v>1698</v>
      </c>
      <c r="S726" s="23" t="s">
        <v>311</v>
      </c>
      <c r="T726" s="23" t="s">
        <v>369</v>
      </c>
      <c r="U726" s="24">
        <v>1698</v>
      </c>
      <c r="V726" s="24" t="str">
        <f t="shared" si="171"/>
        <v>no</v>
      </c>
      <c r="W726" s="24">
        <v>0</v>
      </c>
      <c r="X726" s="24" t="str">
        <f t="shared" si="172"/>
        <v>no</v>
      </c>
      <c r="Y726" s="24" t="s">
        <v>413</v>
      </c>
      <c r="Z726" s="24">
        <f t="shared" si="173"/>
        <v>1</v>
      </c>
      <c r="AA726" s="24">
        <v>1698</v>
      </c>
      <c r="AB726" s="24" t="s">
        <v>311</v>
      </c>
      <c r="AC726" s="24" t="s">
        <v>369</v>
      </c>
      <c r="AD726" s="25">
        <v>1</v>
      </c>
      <c r="AE726" s="25">
        <v>0</v>
      </c>
      <c r="AF726" s="25">
        <v>2</v>
      </c>
      <c r="AG726" s="25">
        <v>0</v>
      </c>
      <c r="AH726" s="25">
        <v>3</v>
      </c>
      <c r="AI726" s="25" t="s">
        <v>414</v>
      </c>
      <c r="AJ726" s="57">
        <v>8</v>
      </c>
      <c r="AK726" s="57" t="str">
        <f t="shared" si="174"/>
        <v>More</v>
      </c>
      <c r="AL726" s="57" t="s">
        <v>104</v>
      </c>
      <c r="AM726" s="57" t="str">
        <f t="shared" si="175"/>
        <v>High</v>
      </c>
      <c r="AN726" s="62">
        <v>3</v>
      </c>
      <c r="AO726" s="62" t="str">
        <f t="shared" si="176"/>
        <v>More</v>
      </c>
      <c r="AP726" s="62">
        <v>768</v>
      </c>
      <c r="AQ726" s="62" t="str">
        <f t="shared" si="177"/>
        <v>no</v>
      </c>
      <c r="AR726" s="62" t="str">
        <f t="shared" si="178"/>
        <v>Above Average</v>
      </c>
      <c r="AS726" s="64">
        <v>1</v>
      </c>
      <c r="AT726" s="68">
        <v>94.228504122497057</v>
      </c>
      <c r="AU726" s="68" t="str">
        <f t="shared" si="179"/>
        <v>Above Average</v>
      </c>
      <c r="AV726" s="66">
        <v>320000</v>
      </c>
      <c r="AW726" s="66">
        <v>3396</v>
      </c>
      <c r="AX726" s="66" t="s">
        <v>311</v>
      </c>
    </row>
    <row r="727" spans="1:50" customFormat="1" x14ac:dyDescent="0.2">
      <c r="A727">
        <v>726</v>
      </c>
      <c r="B727" s="12" t="s">
        <v>90</v>
      </c>
      <c r="C727" s="12" t="s">
        <v>90</v>
      </c>
      <c r="D727" s="12" t="s">
        <v>91</v>
      </c>
      <c r="E727" s="22">
        <v>4</v>
      </c>
      <c r="F727" s="22" t="s">
        <v>195</v>
      </c>
      <c r="G727" s="22" t="s">
        <v>115</v>
      </c>
      <c r="H727" s="22" t="str">
        <f t="shared" si="166"/>
        <v>1Story</v>
      </c>
      <c r="I727" s="22">
        <f t="shared" si="165"/>
        <v>69.182127006168557</v>
      </c>
      <c r="J727" s="22" t="str">
        <f t="shared" si="167"/>
        <v>Below Average</v>
      </c>
      <c r="K727" s="22">
        <v>6</v>
      </c>
      <c r="L727" s="22" t="str">
        <f t="shared" si="168"/>
        <v>High</v>
      </c>
      <c r="M727" s="22">
        <v>1970</v>
      </c>
      <c r="N727" s="22">
        <f t="shared" si="169"/>
        <v>0</v>
      </c>
      <c r="O727" s="22"/>
      <c r="P727" s="22">
        <v>1970</v>
      </c>
      <c r="Q727" s="22">
        <f t="shared" si="170"/>
        <v>0</v>
      </c>
      <c r="R727" s="23">
        <v>864</v>
      </c>
      <c r="S727" s="23" t="s">
        <v>311</v>
      </c>
      <c r="T727" s="23" t="s">
        <v>370</v>
      </c>
      <c r="U727" s="24">
        <v>864</v>
      </c>
      <c r="V727" s="24" t="str">
        <f t="shared" si="171"/>
        <v>no</v>
      </c>
      <c r="W727" s="24">
        <v>0</v>
      </c>
      <c r="X727" s="24" t="str">
        <f t="shared" si="172"/>
        <v>no</v>
      </c>
      <c r="Y727" s="24" t="s">
        <v>413</v>
      </c>
      <c r="Z727" s="24">
        <f t="shared" si="173"/>
        <v>0</v>
      </c>
      <c r="AA727" s="24">
        <v>864</v>
      </c>
      <c r="AB727" s="24" t="s">
        <v>311</v>
      </c>
      <c r="AC727" s="24" t="s">
        <v>370</v>
      </c>
      <c r="AD727" s="25">
        <v>0</v>
      </c>
      <c r="AE727" s="25">
        <v>0</v>
      </c>
      <c r="AF727" s="25">
        <v>1</v>
      </c>
      <c r="AG727" s="25">
        <v>0</v>
      </c>
      <c r="AH727" s="25">
        <v>1</v>
      </c>
      <c r="AI727" s="25" t="s">
        <v>415</v>
      </c>
      <c r="AJ727" s="57">
        <v>5</v>
      </c>
      <c r="AK727" s="57" t="str">
        <f t="shared" si="174"/>
        <v>Less</v>
      </c>
      <c r="AL727" s="57" t="s">
        <v>97</v>
      </c>
      <c r="AM727" s="57" t="str">
        <f t="shared" si="175"/>
        <v>High</v>
      </c>
      <c r="AN727" s="62">
        <v>2</v>
      </c>
      <c r="AO727" s="62" t="str">
        <f t="shared" si="176"/>
        <v>More</v>
      </c>
      <c r="AP727" s="62">
        <v>660</v>
      </c>
      <c r="AQ727" s="62" t="str">
        <f t="shared" si="177"/>
        <v>no</v>
      </c>
      <c r="AR727" s="62" t="str">
        <f t="shared" si="178"/>
        <v>Above Average</v>
      </c>
      <c r="AS727" s="64">
        <v>0</v>
      </c>
      <c r="AT727" s="68">
        <v>69.733796296296291</v>
      </c>
      <c r="AU727" s="68" t="str">
        <f t="shared" si="179"/>
        <v>Below Average</v>
      </c>
      <c r="AV727" s="66">
        <v>120500</v>
      </c>
      <c r="AW727" s="66">
        <v>1728</v>
      </c>
      <c r="AX727" s="66" t="s">
        <v>311</v>
      </c>
    </row>
    <row r="728" spans="1:50" customFormat="1" x14ac:dyDescent="0.2">
      <c r="A728">
        <v>727</v>
      </c>
      <c r="B728" s="12" t="s">
        <v>90</v>
      </c>
      <c r="C728" s="12" t="s">
        <v>90</v>
      </c>
      <c r="D728" s="12" t="s">
        <v>91</v>
      </c>
      <c r="E728" s="22">
        <v>6</v>
      </c>
      <c r="F728" s="22" t="s">
        <v>195</v>
      </c>
      <c r="G728" s="22" t="s">
        <v>115</v>
      </c>
      <c r="H728" s="22" t="str">
        <f t="shared" si="166"/>
        <v>1Story</v>
      </c>
      <c r="I728" s="22">
        <f t="shared" si="165"/>
        <v>69.182127006168557</v>
      </c>
      <c r="J728" s="22" t="str">
        <f t="shared" si="167"/>
        <v>Below Average</v>
      </c>
      <c r="K728" s="22">
        <v>9</v>
      </c>
      <c r="L728" s="22" t="str">
        <f t="shared" si="168"/>
        <v>High</v>
      </c>
      <c r="M728" s="22">
        <v>1988</v>
      </c>
      <c r="N728" s="22">
        <f t="shared" si="169"/>
        <v>0</v>
      </c>
      <c r="O728" s="22"/>
      <c r="P728" s="22">
        <v>2007</v>
      </c>
      <c r="Q728" s="22">
        <f t="shared" si="170"/>
        <v>0</v>
      </c>
      <c r="R728" s="23">
        <v>880</v>
      </c>
      <c r="S728" s="23" t="s">
        <v>311</v>
      </c>
      <c r="T728" s="23" t="s">
        <v>370</v>
      </c>
      <c r="U728" s="24">
        <v>1680</v>
      </c>
      <c r="V728" s="24" t="str">
        <f t="shared" si="171"/>
        <v>no</v>
      </c>
      <c r="W728" s="24">
        <v>0</v>
      </c>
      <c r="X728" s="24" t="str">
        <f t="shared" si="172"/>
        <v>no</v>
      </c>
      <c r="Y728" s="24" t="s">
        <v>413</v>
      </c>
      <c r="Z728" s="24">
        <f t="shared" si="173"/>
        <v>0</v>
      </c>
      <c r="AA728" s="24">
        <v>1680</v>
      </c>
      <c r="AB728" s="24" t="s">
        <v>311</v>
      </c>
      <c r="AC728" s="24" t="s">
        <v>369</v>
      </c>
      <c r="AD728" s="25">
        <v>1</v>
      </c>
      <c r="AE728" s="25">
        <v>0</v>
      </c>
      <c r="AF728" s="25">
        <v>2</v>
      </c>
      <c r="AG728" s="25">
        <v>0</v>
      </c>
      <c r="AH728" s="25">
        <v>3</v>
      </c>
      <c r="AI728" s="25" t="s">
        <v>414</v>
      </c>
      <c r="AJ728" s="57">
        <v>5</v>
      </c>
      <c r="AK728" s="57" t="str">
        <f t="shared" si="174"/>
        <v>Less</v>
      </c>
      <c r="AL728" s="57" t="s">
        <v>97</v>
      </c>
      <c r="AM728" s="57" t="str">
        <f t="shared" si="175"/>
        <v>High</v>
      </c>
      <c r="AN728" s="62">
        <v>2</v>
      </c>
      <c r="AO728" s="62" t="str">
        <f t="shared" si="176"/>
        <v>More</v>
      </c>
      <c r="AP728" s="62">
        <v>540</v>
      </c>
      <c r="AQ728" s="62" t="str">
        <f t="shared" si="177"/>
        <v>no</v>
      </c>
      <c r="AR728" s="62" t="str">
        <f t="shared" si="178"/>
        <v>Above Average</v>
      </c>
      <c r="AS728" s="64">
        <v>1</v>
      </c>
      <c r="AT728" s="68">
        <v>86.71875</v>
      </c>
      <c r="AU728" s="68" t="str">
        <f t="shared" si="179"/>
        <v>Above Average</v>
      </c>
      <c r="AV728" s="66">
        <v>222000</v>
      </c>
      <c r="AW728" s="66">
        <v>2560</v>
      </c>
      <c r="AX728" s="66" t="s">
        <v>311</v>
      </c>
    </row>
    <row r="729" spans="1:50" customFormat="1" x14ac:dyDescent="0.2">
      <c r="A729">
        <v>728</v>
      </c>
      <c r="B729" s="12" t="s">
        <v>90</v>
      </c>
      <c r="C729" s="12" t="s">
        <v>90</v>
      </c>
      <c r="D729" s="12" t="s">
        <v>91</v>
      </c>
      <c r="E729" s="22">
        <v>7</v>
      </c>
      <c r="F729" s="22" t="s">
        <v>411</v>
      </c>
      <c r="G729" s="22" t="s">
        <v>115</v>
      </c>
      <c r="H729" s="22" t="str">
        <f t="shared" si="166"/>
        <v>1Story</v>
      </c>
      <c r="I729" s="22">
        <f t="shared" si="165"/>
        <v>69.182127006168557</v>
      </c>
      <c r="J729" s="22" t="str">
        <f t="shared" si="167"/>
        <v>Below Average</v>
      </c>
      <c r="K729" s="22">
        <v>5</v>
      </c>
      <c r="L729" s="22" t="str">
        <f t="shared" si="168"/>
        <v>Low</v>
      </c>
      <c r="M729" s="22">
        <v>2007</v>
      </c>
      <c r="N729" s="22">
        <f t="shared" si="169"/>
        <v>0</v>
      </c>
      <c r="O729" s="22"/>
      <c r="P729" s="22">
        <v>2007</v>
      </c>
      <c r="Q729" s="22">
        <f t="shared" si="170"/>
        <v>0</v>
      </c>
      <c r="R729" s="23">
        <v>1232</v>
      </c>
      <c r="S729" s="23" t="s">
        <v>311</v>
      </c>
      <c r="T729" s="23" t="s">
        <v>369</v>
      </c>
      <c r="U729" s="24">
        <v>1232</v>
      </c>
      <c r="V729" s="24" t="str">
        <f t="shared" si="171"/>
        <v>no</v>
      </c>
      <c r="W729" s="24">
        <v>0</v>
      </c>
      <c r="X729" s="24" t="str">
        <f t="shared" si="172"/>
        <v>no</v>
      </c>
      <c r="Y729" s="24" t="s">
        <v>413</v>
      </c>
      <c r="Z729" s="24">
        <f t="shared" si="173"/>
        <v>1</v>
      </c>
      <c r="AA729" s="24">
        <v>1232</v>
      </c>
      <c r="AB729" s="24" t="s">
        <v>311</v>
      </c>
      <c r="AC729" s="24" t="s">
        <v>370</v>
      </c>
      <c r="AD729" s="25">
        <v>1</v>
      </c>
      <c r="AE729" s="25">
        <v>0</v>
      </c>
      <c r="AF729" s="25">
        <v>2</v>
      </c>
      <c r="AG729" s="25">
        <v>0</v>
      </c>
      <c r="AH729" s="25">
        <v>3</v>
      </c>
      <c r="AI729" s="25" t="s">
        <v>414</v>
      </c>
      <c r="AJ729" s="57">
        <v>6</v>
      </c>
      <c r="AK729" s="57" t="str">
        <f t="shared" si="174"/>
        <v>More</v>
      </c>
      <c r="AL729" s="57" t="s">
        <v>97</v>
      </c>
      <c r="AM729" s="57" t="str">
        <f t="shared" si="175"/>
        <v>High</v>
      </c>
      <c r="AN729" s="62">
        <v>2</v>
      </c>
      <c r="AO729" s="62" t="str">
        <f t="shared" si="176"/>
        <v>More</v>
      </c>
      <c r="AP729" s="62">
        <v>632</v>
      </c>
      <c r="AQ729" s="62" t="str">
        <f t="shared" si="177"/>
        <v>no</v>
      </c>
      <c r="AR729" s="62" t="str">
        <f t="shared" si="178"/>
        <v>Above Average</v>
      </c>
      <c r="AS729" s="64">
        <v>0</v>
      </c>
      <c r="AT729" s="68">
        <v>78.936688311688314</v>
      </c>
      <c r="AU729" s="68" t="str">
        <f t="shared" si="179"/>
        <v>Above Average</v>
      </c>
      <c r="AV729" s="66">
        <v>194500</v>
      </c>
      <c r="AW729" s="66">
        <v>2464</v>
      </c>
      <c r="AX729" s="66" t="s">
        <v>311</v>
      </c>
    </row>
    <row r="730" spans="1:50" customFormat="1" x14ac:dyDescent="0.2">
      <c r="A730">
        <v>729</v>
      </c>
      <c r="B730" s="12" t="s">
        <v>90</v>
      </c>
      <c r="C730" s="12" t="s">
        <v>90</v>
      </c>
      <c r="D730" s="12" t="s">
        <v>167</v>
      </c>
      <c r="E730" s="22">
        <v>5</v>
      </c>
      <c r="F730" s="22" t="s">
        <v>195</v>
      </c>
      <c r="G730" s="22" t="s">
        <v>115</v>
      </c>
      <c r="H730" s="22" t="str">
        <f t="shared" si="166"/>
        <v>1Story</v>
      </c>
      <c r="I730" s="22">
        <f t="shared" si="165"/>
        <v>69.182127006168557</v>
      </c>
      <c r="J730" s="22" t="str">
        <f t="shared" si="167"/>
        <v>Below Average</v>
      </c>
      <c r="K730" s="22">
        <v>5</v>
      </c>
      <c r="L730" s="22" t="str">
        <f t="shared" si="168"/>
        <v>Low</v>
      </c>
      <c r="M730" s="22">
        <v>1958</v>
      </c>
      <c r="N730" s="22">
        <f t="shared" si="169"/>
        <v>0</v>
      </c>
      <c r="O730" s="22"/>
      <c r="P730" s="22">
        <v>1958</v>
      </c>
      <c r="Q730" s="22">
        <f t="shared" si="170"/>
        <v>1</v>
      </c>
      <c r="R730" s="23">
        <v>1584</v>
      </c>
      <c r="S730" s="23" t="s">
        <v>311</v>
      </c>
      <c r="T730" s="23" t="s">
        <v>369</v>
      </c>
      <c r="U730" s="24">
        <v>1776</v>
      </c>
      <c r="V730" s="24" t="str">
        <f t="shared" si="171"/>
        <v>no</v>
      </c>
      <c r="W730" s="24">
        <v>0</v>
      </c>
      <c r="X730" s="24" t="str">
        <f t="shared" si="172"/>
        <v>no</v>
      </c>
      <c r="Y730" s="24" t="s">
        <v>413</v>
      </c>
      <c r="Z730" s="24">
        <f t="shared" si="173"/>
        <v>0</v>
      </c>
      <c r="AA730" s="24">
        <v>1776</v>
      </c>
      <c r="AB730" s="24" t="s">
        <v>311</v>
      </c>
      <c r="AC730" s="24" t="s">
        <v>369</v>
      </c>
      <c r="AD730" s="25">
        <v>1</v>
      </c>
      <c r="AE730" s="25">
        <v>0</v>
      </c>
      <c r="AF730" s="25">
        <v>2</v>
      </c>
      <c r="AG730" s="25">
        <v>0</v>
      </c>
      <c r="AH730" s="25">
        <v>3</v>
      </c>
      <c r="AI730" s="25" t="s">
        <v>414</v>
      </c>
      <c r="AJ730" s="57">
        <v>9</v>
      </c>
      <c r="AK730" s="57" t="str">
        <f t="shared" si="174"/>
        <v>More</v>
      </c>
      <c r="AL730" s="57" t="s">
        <v>98</v>
      </c>
      <c r="AM730" s="57" t="str">
        <f t="shared" si="175"/>
        <v>Low</v>
      </c>
      <c r="AN730" s="62">
        <v>3</v>
      </c>
      <c r="AO730" s="62" t="str">
        <f t="shared" si="176"/>
        <v>More</v>
      </c>
      <c r="AP730" s="62">
        <v>888</v>
      </c>
      <c r="AQ730" s="62" t="str">
        <f t="shared" si="177"/>
        <v>no</v>
      </c>
      <c r="AR730" s="62" t="str">
        <f t="shared" si="178"/>
        <v>Above Average</v>
      </c>
      <c r="AS730" s="64">
        <v>0</v>
      </c>
      <c r="AT730" s="68">
        <v>32.738095238095241</v>
      </c>
      <c r="AU730" s="68" t="str">
        <f t="shared" si="179"/>
        <v>Below Average</v>
      </c>
      <c r="AV730" s="66">
        <v>110000</v>
      </c>
      <c r="AW730" s="66">
        <v>3360</v>
      </c>
      <c r="AX730" s="66" t="s">
        <v>311</v>
      </c>
    </row>
    <row r="731" spans="1:50" customFormat="1" x14ac:dyDescent="0.2">
      <c r="A731">
        <v>730</v>
      </c>
      <c r="B731" s="12" t="s">
        <v>90</v>
      </c>
      <c r="C731" s="12" t="s">
        <v>90</v>
      </c>
      <c r="D731" s="12" t="s">
        <v>91</v>
      </c>
      <c r="E731" s="22">
        <v>4</v>
      </c>
      <c r="F731" s="22" t="s">
        <v>195</v>
      </c>
      <c r="G731" s="22" t="s">
        <v>132</v>
      </c>
      <c r="H731" s="22" t="str">
        <f t="shared" si="166"/>
        <v>1Story</v>
      </c>
      <c r="I731" s="22">
        <f t="shared" si="165"/>
        <v>59.315963337771507</v>
      </c>
      <c r="J731" s="22" t="str">
        <f t="shared" si="167"/>
        <v>Below Average</v>
      </c>
      <c r="K731" s="22">
        <v>5</v>
      </c>
      <c r="L731" s="22" t="str">
        <f t="shared" si="168"/>
        <v>Low</v>
      </c>
      <c r="M731" s="22">
        <v>1925</v>
      </c>
      <c r="N731" s="22">
        <f t="shared" si="169"/>
        <v>1</v>
      </c>
      <c r="O731" s="22"/>
      <c r="P731" s="22">
        <v>1950</v>
      </c>
      <c r="Q731" s="22">
        <f t="shared" si="170"/>
        <v>1</v>
      </c>
      <c r="R731" s="23">
        <v>780</v>
      </c>
      <c r="S731" s="23" t="s">
        <v>311</v>
      </c>
      <c r="T731" s="23" t="s">
        <v>370</v>
      </c>
      <c r="U731" s="24">
        <v>848</v>
      </c>
      <c r="V731" s="24" t="str">
        <f t="shared" si="171"/>
        <v>no</v>
      </c>
      <c r="W731" s="24">
        <v>0</v>
      </c>
      <c r="X731" s="24" t="str">
        <f t="shared" si="172"/>
        <v>no</v>
      </c>
      <c r="Y731" s="24" t="s">
        <v>413</v>
      </c>
      <c r="Z731" s="24">
        <f t="shared" si="173"/>
        <v>1</v>
      </c>
      <c r="AA731" s="24">
        <v>1208</v>
      </c>
      <c r="AB731" s="24" t="s">
        <v>311</v>
      </c>
      <c r="AC731" s="24" t="s">
        <v>370</v>
      </c>
      <c r="AD731" s="25">
        <v>0</v>
      </c>
      <c r="AE731" s="25">
        <v>0</v>
      </c>
      <c r="AF731" s="25">
        <v>1</v>
      </c>
      <c r="AG731" s="25">
        <v>0</v>
      </c>
      <c r="AH731" s="25">
        <v>1</v>
      </c>
      <c r="AI731" s="25" t="s">
        <v>415</v>
      </c>
      <c r="AJ731" s="57">
        <v>5</v>
      </c>
      <c r="AK731" s="57" t="str">
        <f t="shared" si="174"/>
        <v>Less</v>
      </c>
      <c r="AL731" s="57" t="s">
        <v>98</v>
      </c>
      <c r="AM731" s="57" t="str">
        <f t="shared" si="175"/>
        <v>Low</v>
      </c>
      <c r="AN731" s="62">
        <v>2</v>
      </c>
      <c r="AO731" s="62" t="str">
        <f t="shared" si="176"/>
        <v>More</v>
      </c>
      <c r="AP731" s="62">
        <v>539</v>
      </c>
      <c r="AQ731" s="62" t="str">
        <f t="shared" si="177"/>
        <v>no</v>
      </c>
      <c r="AR731" s="62" t="str">
        <f t="shared" si="178"/>
        <v>Above Average</v>
      </c>
      <c r="AS731" s="64">
        <v>0</v>
      </c>
      <c r="AT731" s="68">
        <v>51.810865191146881</v>
      </c>
      <c r="AU731" s="68" t="str">
        <f t="shared" si="179"/>
        <v>Below Average</v>
      </c>
      <c r="AV731" s="66">
        <v>103000</v>
      </c>
      <c r="AW731" s="66">
        <v>1988</v>
      </c>
      <c r="AX731" s="66" t="s">
        <v>311</v>
      </c>
    </row>
    <row r="732" spans="1:50" customFormat="1" x14ac:dyDescent="0.2">
      <c r="A732">
        <v>731</v>
      </c>
      <c r="B732" s="12" t="s">
        <v>90</v>
      </c>
      <c r="C732" s="12" t="s">
        <v>90</v>
      </c>
      <c r="D732" s="12" t="s">
        <v>179</v>
      </c>
      <c r="E732" s="22">
        <v>8</v>
      </c>
      <c r="F732" s="22" t="s">
        <v>411</v>
      </c>
      <c r="G732" s="22" t="s">
        <v>115</v>
      </c>
      <c r="H732" s="22" t="str">
        <f t="shared" si="166"/>
        <v>1Story</v>
      </c>
      <c r="I732" s="22">
        <f t="shared" si="165"/>
        <v>69.182127006168557</v>
      </c>
      <c r="J732" s="22" t="str">
        <f t="shared" si="167"/>
        <v>Below Average</v>
      </c>
      <c r="K732" s="22">
        <v>5</v>
      </c>
      <c r="L732" s="22" t="str">
        <f t="shared" si="168"/>
        <v>Low</v>
      </c>
      <c r="M732" s="22">
        <v>1995</v>
      </c>
      <c r="N732" s="22">
        <f t="shared" si="169"/>
        <v>0</v>
      </c>
      <c r="O732" s="22"/>
      <c r="P732" s="22">
        <v>1996</v>
      </c>
      <c r="Q732" s="22">
        <f t="shared" si="170"/>
        <v>0</v>
      </c>
      <c r="R732" s="23">
        <v>1595</v>
      </c>
      <c r="S732" s="23" t="s">
        <v>311</v>
      </c>
      <c r="T732" s="23" t="s">
        <v>369</v>
      </c>
      <c r="U732" s="24">
        <v>1616</v>
      </c>
      <c r="V732" s="24" t="str">
        <f t="shared" si="171"/>
        <v>no</v>
      </c>
      <c r="W732" s="24">
        <v>0</v>
      </c>
      <c r="X732" s="24" t="str">
        <f t="shared" si="172"/>
        <v>no</v>
      </c>
      <c r="Y732" s="24" t="s">
        <v>413</v>
      </c>
      <c r="Z732" s="24">
        <f t="shared" si="173"/>
        <v>0</v>
      </c>
      <c r="AA732" s="24">
        <v>1616</v>
      </c>
      <c r="AB732" s="24" t="s">
        <v>311</v>
      </c>
      <c r="AC732" s="24" t="s">
        <v>369</v>
      </c>
      <c r="AD732" s="25">
        <v>1</v>
      </c>
      <c r="AE732" s="25">
        <v>0</v>
      </c>
      <c r="AF732" s="25">
        <v>2</v>
      </c>
      <c r="AG732" s="25">
        <v>0</v>
      </c>
      <c r="AH732" s="25">
        <v>3</v>
      </c>
      <c r="AI732" s="25" t="s">
        <v>414</v>
      </c>
      <c r="AJ732" s="57">
        <v>5</v>
      </c>
      <c r="AK732" s="57" t="str">
        <f t="shared" si="174"/>
        <v>Less</v>
      </c>
      <c r="AL732" s="57" t="s">
        <v>97</v>
      </c>
      <c r="AM732" s="57" t="str">
        <f t="shared" si="175"/>
        <v>High</v>
      </c>
      <c r="AN732" s="62">
        <v>2</v>
      </c>
      <c r="AO732" s="62" t="str">
        <f t="shared" si="176"/>
        <v>More</v>
      </c>
      <c r="AP732" s="62">
        <v>608</v>
      </c>
      <c r="AQ732" s="62" t="str">
        <f t="shared" si="177"/>
        <v>no</v>
      </c>
      <c r="AR732" s="62" t="str">
        <f t="shared" si="178"/>
        <v>Above Average</v>
      </c>
      <c r="AS732" s="64">
        <v>1</v>
      </c>
      <c r="AT732" s="68">
        <v>73.653067580193081</v>
      </c>
      <c r="AU732" s="68" t="str">
        <f t="shared" si="179"/>
        <v>Above Average</v>
      </c>
      <c r="AV732" s="66">
        <v>236500</v>
      </c>
      <c r="AW732" s="66">
        <v>3211</v>
      </c>
      <c r="AX732" s="66" t="s">
        <v>311</v>
      </c>
    </row>
    <row r="733" spans="1:50" customFormat="1" x14ac:dyDescent="0.2">
      <c r="A733">
        <v>732</v>
      </c>
      <c r="B733" s="12" t="s">
        <v>90</v>
      </c>
      <c r="C733" s="12" t="s">
        <v>90</v>
      </c>
      <c r="D733" s="12" t="s">
        <v>91</v>
      </c>
      <c r="E733" s="22">
        <v>7</v>
      </c>
      <c r="F733" s="22" t="s">
        <v>411</v>
      </c>
      <c r="G733" s="22" t="s">
        <v>197</v>
      </c>
      <c r="H733" s="22" t="str">
        <f t="shared" si="166"/>
        <v xml:space="preserve"> </v>
      </c>
      <c r="I733" s="22">
        <f t="shared" si="165"/>
        <v>74.693515888638117</v>
      </c>
      <c r="J733" s="22" t="str">
        <f t="shared" si="167"/>
        <v>Above Average</v>
      </c>
      <c r="K733" s="22">
        <v>5</v>
      </c>
      <c r="L733" s="22" t="str">
        <f t="shared" si="168"/>
        <v>Low</v>
      </c>
      <c r="M733" s="22">
        <v>2003</v>
      </c>
      <c r="N733" s="22">
        <f t="shared" si="169"/>
        <v>0</v>
      </c>
      <c r="O733" s="22"/>
      <c r="P733" s="22">
        <v>2003</v>
      </c>
      <c r="Q733" s="22">
        <f t="shared" si="170"/>
        <v>0</v>
      </c>
      <c r="R733" s="23">
        <v>868</v>
      </c>
      <c r="S733" s="23" t="s">
        <v>311</v>
      </c>
      <c r="T733" s="23" t="s">
        <v>370</v>
      </c>
      <c r="U733" s="24">
        <v>1146</v>
      </c>
      <c r="V733" s="24" t="str">
        <f t="shared" si="171"/>
        <v>no</v>
      </c>
      <c r="W733" s="24">
        <v>0</v>
      </c>
      <c r="X733" s="24" t="str">
        <f t="shared" si="172"/>
        <v>no</v>
      </c>
      <c r="Y733" s="24" t="s">
        <v>413</v>
      </c>
      <c r="Z733" s="24">
        <f t="shared" si="173"/>
        <v>1</v>
      </c>
      <c r="AA733" s="24">
        <v>1146</v>
      </c>
      <c r="AB733" s="24" t="s">
        <v>311</v>
      </c>
      <c r="AC733" s="24" t="s">
        <v>370</v>
      </c>
      <c r="AD733" s="25">
        <v>1</v>
      </c>
      <c r="AE733" s="25">
        <v>0</v>
      </c>
      <c r="AF733" s="25">
        <v>2</v>
      </c>
      <c r="AG733" s="25">
        <v>0</v>
      </c>
      <c r="AH733" s="25">
        <v>3</v>
      </c>
      <c r="AI733" s="25" t="s">
        <v>414</v>
      </c>
      <c r="AJ733" s="57">
        <v>6</v>
      </c>
      <c r="AK733" s="57" t="str">
        <f t="shared" si="174"/>
        <v>More</v>
      </c>
      <c r="AL733" s="57" t="s">
        <v>97</v>
      </c>
      <c r="AM733" s="57" t="str">
        <f t="shared" si="175"/>
        <v>High</v>
      </c>
      <c r="AN733" s="62">
        <v>2</v>
      </c>
      <c r="AO733" s="62" t="str">
        <f t="shared" si="176"/>
        <v>More</v>
      </c>
      <c r="AP733" s="62">
        <v>438</v>
      </c>
      <c r="AQ733" s="62" t="str">
        <f t="shared" si="177"/>
        <v>no</v>
      </c>
      <c r="AR733" s="62" t="str">
        <f t="shared" si="178"/>
        <v>Below Average</v>
      </c>
      <c r="AS733" s="64">
        <v>1</v>
      </c>
      <c r="AT733" s="68">
        <v>93.09831181727904</v>
      </c>
      <c r="AU733" s="68" t="str">
        <f t="shared" si="179"/>
        <v>Above Average</v>
      </c>
      <c r="AV733" s="66">
        <v>187500</v>
      </c>
      <c r="AW733" s="66">
        <v>2014</v>
      </c>
      <c r="AX733" s="66" t="s">
        <v>311</v>
      </c>
    </row>
    <row r="734" spans="1:50" customFormat="1" x14ac:dyDescent="0.2">
      <c r="A734">
        <v>733</v>
      </c>
      <c r="B734" s="12" t="s">
        <v>90</v>
      </c>
      <c r="C734" s="12" t="s">
        <v>90</v>
      </c>
      <c r="D734" s="12" t="s">
        <v>91</v>
      </c>
      <c r="E734" s="22">
        <v>7</v>
      </c>
      <c r="F734" s="22" t="s">
        <v>411</v>
      </c>
      <c r="G734" s="22" t="s">
        <v>92</v>
      </c>
      <c r="H734" s="22" t="str">
        <f t="shared" si="166"/>
        <v>2Story</v>
      </c>
      <c r="I734" s="22">
        <f t="shared" si="165"/>
        <v>75.988545402704759</v>
      </c>
      <c r="J734" s="22" t="str">
        <f t="shared" si="167"/>
        <v>Above Average</v>
      </c>
      <c r="K734" s="22">
        <v>5</v>
      </c>
      <c r="L734" s="22" t="str">
        <f t="shared" si="168"/>
        <v>Low</v>
      </c>
      <c r="M734" s="22">
        <v>1998</v>
      </c>
      <c r="N734" s="22">
        <f t="shared" si="169"/>
        <v>0</v>
      </c>
      <c r="O734" s="22"/>
      <c r="P734" s="22">
        <v>1999</v>
      </c>
      <c r="Q734" s="22">
        <f t="shared" si="170"/>
        <v>0</v>
      </c>
      <c r="R734" s="23">
        <v>1153</v>
      </c>
      <c r="S734" s="23" t="s">
        <v>311</v>
      </c>
      <c r="T734" s="23" t="s">
        <v>369</v>
      </c>
      <c r="U734" s="24">
        <v>1153</v>
      </c>
      <c r="V734" s="24" t="str">
        <f t="shared" si="171"/>
        <v>no</v>
      </c>
      <c r="W734" s="24">
        <v>878</v>
      </c>
      <c r="X734" s="24" t="str">
        <f t="shared" si="172"/>
        <v>no</v>
      </c>
      <c r="Y734" s="24" t="s">
        <v>412</v>
      </c>
      <c r="Z734" s="24">
        <f t="shared" si="173"/>
        <v>1</v>
      </c>
      <c r="AA734" s="24">
        <v>2031</v>
      </c>
      <c r="AB734" s="24" t="s">
        <v>311</v>
      </c>
      <c r="AC734" s="24" t="s">
        <v>369</v>
      </c>
      <c r="AD734" s="25">
        <v>0</v>
      </c>
      <c r="AE734" s="25">
        <v>0</v>
      </c>
      <c r="AF734" s="25">
        <v>2</v>
      </c>
      <c r="AG734" s="25">
        <v>1</v>
      </c>
      <c r="AH734" s="25">
        <v>3</v>
      </c>
      <c r="AI734" s="25" t="s">
        <v>414</v>
      </c>
      <c r="AJ734" s="57">
        <v>8</v>
      </c>
      <c r="AK734" s="57" t="str">
        <f t="shared" si="174"/>
        <v>More</v>
      </c>
      <c r="AL734" s="57" t="s">
        <v>97</v>
      </c>
      <c r="AM734" s="57" t="str">
        <f t="shared" si="175"/>
        <v>High</v>
      </c>
      <c r="AN734" s="62">
        <v>2</v>
      </c>
      <c r="AO734" s="62" t="str">
        <f t="shared" si="176"/>
        <v>More</v>
      </c>
      <c r="AP734" s="62">
        <v>541</v>
      </c>
      <c r="AQ734" s="62" t="str">
        <f t="shared" si="177"/>
        <v>no</v>
      </c>
      <c r="AR734" s="62" t="str">
        <f t="shared" si="178"/>
        <v>Above Average</v>
      </c>
      <c r="AS734" s="64">
        <v>1</v>
      </c>
      <c r="AT734" s="68">
        <v>69.880653266331663</v>
      </c>
      <c r="AU734" s="68" t="str">
        <f t="shared" si="179"/>
        <v>Above Average</v>
      </c>
      <c r="AV734" s="66">
        <v>222500</v>
      </c>
      <c r="AW734" s="66">
        <v>3184</v>
      </c>
      <c r="AX734" s="66" t="s">
        <v>311</v>
      </c>
    </row>
    <row r="735" spans="1:50" customFormat="1" x14ac:dyDescent="0.2">
      <c r="A735">
        <v>734</v>
      </c>
      <c r="B735" s="12" t="s">
        <v>114</v>
      </c>
      <c r="C735" s="12" t="s">
        <v>90</v>
      </c>
      <c r="D735" s="12" t="s">
        <v>91</v>
      </c>
      <c r="E735" s="22">
        <v>5</v>
      </c>
      <c r="F735" s="22" t="s">
        <v>195</v>
      </c>
      <c r="G735" s="22" t="s">
        <v>115</v>
      </c>
      <c r="H735" s="22" t="str">
        <f t="shared" si="166"/>
        <v>1Story</v>
      </c>
      <c r="I735" s="22">
        <f t="shared" si="165"/>
        <v>69.182127006168557</v>
      </c>
      <c r="J735" s="22" t="str">
        <f t="shared" si="167"/>
        <v>Below Average</v>
      </c>
      <c r="K735" s="22">
        <v>6</v>
      </c>
      <c r="L735" s="22" t="str">
        <f t="shared" si="168"/>
        <v>High</v>
      </c>
      <c r="M735" s="22">
        <v>1961</v>
      </c>
      <c r="N735" s="22">
        <f t="shared" si="169"/>
        <v>0</v>
      </c>
      <c r="O735" s="22"/>
      <c r="P735" s="22">
        <v>1983</v>
      </c>
      <c r="Q735" s="22">
        <f t="shared" si="170"/>
        <v>0</v>
      </c>
      <c r="R735" s="23">
        <v>864</v>
      </c>
      <c r="S735" s="23" t="s">
        <v>311</v>
      </c>
      <c r="T735" s="23" t="s">
        <v>370</v>
      </c>
      <c r="U735" s="24">
        <v>1144</v>
      </c>
      <c r="V735" s="24" t="str">
        <f t="shared" si="171"/>
        <v>no</v>
      </c>
      <c r="W735" s="24">
        <v>0</v>
      </c>
      <c r="X735" s="24" t="str">
        <f t="shared" si="172"/>
        <v>no</v>
      </c>
      <c r="Y735" s="24" t="s">
        <v>413</v>
      </c>
      <c r="Z735" s="24">
        <f t="shared" si="173"/>
        <v>0</v>
      </c>
      <c r="AA735" s="24">
        <v>1144</v>
      </c>
      <c r="AB735" s="24" t="s">
        <v>311</v>
      </c>
      <c r="AC735" s="24" t="s">
        <v>370</v>
      </c>
      <c r="AD735" s="25">
        <v>1</v>
      </c>
      <c r="AE735" s="25">
        <v>0</v>
      </c>
      <c r="AF735" s="25">
        <v>1</v>
      </c>
      <c r="AG735" s="25">
        <v>0</v>
      </c>
      <c r="AH735" s="25">
        <v>2</v>
      </c>
      <c r="AI735" s="25" t="s">
        <v>415</v>
      </c>
      <c r="AJ735" s="57">
        <v>6</v>
      </c>
      <c r="AK735" s="57" t="str">
        <f t="shared" si="174"/>
        <v>More</v>
      </c>
      <c r="AL735" s="57" t="s">
        <v>98</v>
      </c>
      <c r="AM735" s="57" t="str">
        <f t="shared" si="175"/>
        <v>Low</v>
      </c>
      <c r="AN735" s="62">
        <v>1</v>
      </c>
      <c r="AO735" s="62" t="str">
        <f t="shared" si="176"/>
        <v>Less</v>
      </c>
      <c r="AP735" s="62">
        <v>264</v>
      </c>
      <c r="AQ735" s="62" t="str">
        <f t="shared" si="177"/>
        <v>no</v>
      </c>
      <c r="AR735" s="62" t="str">
        <f t="shared" si="178"/>
        <v>Below Average</v>
      </c>
      <c r="AS735" s="64">
        <v>1</v>
      </c>
      <c r="AT735" s="68">
        <v>65.438247011952186</v>
      </c>
      <c r="AU735" s="68" t="str">
        <f t="shared" si="179"/>
        <v>Below Average</v>
      </c>
      <c r="AV735" s="66">
        <v>131400</v>
      </c>
      <c r="AW735" s="66">
        <v>2008</v>
      </c>
      <c r="AX735" s="66" t="s">
        <v>311</v>
      </c>
    </row>
    <row r="736" spans="1:50" customFormat="1" x14ac:dyDescent="0.2">
      <c r="A736">
        <v>735</v>
      </c>
      <c r="B736" s="12" t="s">
        <v>90</v>
      </c>
      <c r="C736" s="12" t="s">
        <v>90</v>
      </c>
      <c r="D736" s="12" t="s">
        <v>91</v>
      </c>
      <c r="E736" s="22">
        <v>5</v>
      </c>
      <c r="F736" s="22" t="s">
        <v>195</v>
      </c>
      <c r="G736" s="22" t="s">
        <v>115</v>
      </c>
      <c r="H736" s="22" t="str">
        <f t="shared" si="166"/>
        <v>1Story</v>
      </c>
      <c r="I736" s="22">
        <f t="shared" si="165"/>
        <v>69.182127006168557</v>
      </c>
      <c r="J736" s="22" t="str">
        <f t="shared" si="167"/>
        <v>Below Average</v>
      </c>
      <c r="K736" s="22">
        <v>5</v>
      </c>
      <c r="L736" s="22" t="str">
        <f t="shared" si="168"/>
        <v>Low</v>
      </c>
      <c r="M736" s="22">
        <v>1968</v>
      </c>
      <c r="N736" s="22">
        <f t="shared" si="169"/>
        <v>0</v>
      </c>
      <c r="O736" s="22"/>
      <c r="P736" s="22">
        <v>1968</v>
      </c>
      <c r="Q736" s="22">
        <f t="shared" si="170"/>
        <v>0</v>
      </c>
      <c r="R736" s="23">
        <v>948</v>
      </c>
      <c r="S736" s="23" t="s">
        <v>311</v>
      </c>
      <c r="T736" s="23" t="s">
        <v>370</v>
      </c>
      <c r="U736" s="24">
        <v>948</v>
      </c>
      <c r="V736" s="24" t="str">
        <f t="shared" si="171"/>
        <v>no</v>
      </c>
      <c r="W736" s="24">
        <v>0</v>
      </c>
      <c r="X736" s="24" t="str">
        <f t="shared" si="172"/>
        <v>no</v>
      </c>
      <c r="Y736" s="24" t="s">
        <v>413</v>
      </c>
      <c r="Z736" s="24">
        <f t="shared" si="173"/>
        <v>0</v>
      </c>
      <c r="AA736" s="24">
        <v>948</v>
      </c>
      <c r="AB736" s="24" t="s">
        <v>311</v>
      </c>
      <c r="AC736" s="24" t="s">
        <v>370</v>
      </c>
      <c r="AD736" s="25">
        <v>0</v>
      </c>
      <c r="AE736" s="25">
        <v>0</v>
      </c>
      <c r="AF736" s="25">
        <v>1</v>
      </c>
      <c r="AG736" s="25">
        <v>0</v>
      </c>
      <c r="AH736" s="25">
        <v>1</v>
      </c>
      <c r="AI736" s="25" t="s">
        <v>415</v>
      </c>
      <c r="AJ736" s="57">
        <v>6</v>
      </c>
      <c r="AK736" s="57" t="str">
        <f t="shared" si="174"/>
        <v>More</v>
      </c>
      <c r="AL736" s="57" t="s">
        <v>98</v>
      </c>
      <c r="AM736" s="57" t="str">
        <f t="shared" si="175"/>
        <v>Low</v>
      </c>
      <c r="AN736" s="62">
        <v>1</v>
      </c>
      <c r="AO736" s="62" t="str">
        <f t="shared" si="176"/>
        <v>Less</v>
      </c>
      <c r="AP736" s="62">
        <v>300</v>
      </c>
      <c r="AQ736" s="62" t="str">
        <f t="shared" si="177"/>
        <v>no</v>
      </c>
      <c r="AR736" s="62" t="str">
        <f t="shared" si="178"/>
        <v>Below Average</v>
      </c>
      <c r="AS736" s="64">
        <v>0</v>
      </c>
      <c r="AT736" s="68">
        <v>56.962025316455694</v>
      </c>
      <c r="AU736" s="68" t="str">
        <f t="shared" si="179"/>
        <v>Below Average</v>
      </c>
      <c r="AV736" s="66">
        <v>108000</v>
      </c>
      <c r="AW736" s="66">
        <v>1896</v>
      </c>
      <c r="AX736" s="66" t="s">
        <v>311</v>
      </c>
    </row>
    <row r="737" spans="1:50" customFormat="1" x14ac:dyDescent="0.2">
      <c r="A737">
        <v>736</v>
      </c>
      <c r="B737" s="12" t="s">
        <v>90</v>
      </c>
      <c r="C737" s="12" t="s">
        <v>90</v>
      </c>
      <c r="D737" s="12" t="s">
        <v>91</v>
      </c>
      <c r="E737" s="22">
        <v>7</v>
      </c>
      <c r="F737" s="22" t="s">
        <v>411</v>
      </c>
      <c r="G737" s="22" t="s">
        <v>201</v>
      </c>
      <c r="H737" s="22" t="str">
        <f t="shared" si="166"/>
        <v>2Story</v>
      </c>
      <c r="I737" s="22">
        <f t="shared" si="165"/>
        <v>59.660197117901056</v>
      </c>
      <c r="J737" s="22" t="str">
        <f t="shared" si="167"/>
        <v>Below Average</v>
      </c>
      <c r="K737" s="22">
        <v>7</v>
      </c>
      <c r="L737" s="22" t="str">
        <f t="shared" si="168"/>
        <v>High</v>
      </c>
      <c r="M737" s="22">
        <v>1914</v>
      </c>
      <c r="N737" s="22">
        <f t="shared" si="169"/>
        <v>1</v>
      </c>
      <c r="O737" s="22"/>
      <c r="P737" s="22">
        <v>1970</v>
      </c>
      <c r="Q737" s="22">
        <f t="shared" si="170"/>
        <v>0</v>
      </c>
      <c r="R737" s="23">
        <v>880</v>
      </c>
      <c r="S737" s="23" t="s">
        <v>311</v>
      </c>
      <c r="T737" s="23" t="s">
        <v>370</v>
      </c>
      <c r="U737" s="24">
        <v>880</v>
      </c>
      <c r="V737" s="24" t="str">
        <f t="shared" si="171"/>
        <v>no</v>
      </c>
      <c r="W737" s="24">
        <v>888</v>
      </c>
      <c r="X737" s="24" t="str">
        <f t="shared" si="172"/>
        <v>no</v>
      </c>
      <c r="Y737" s="24" t="s">
        <v>412</v>
      </c>
      <c r="Z737" s="24">
        <f t="shared" si="173"/>
        <v>0</v>
      </c>
      <c r="AA737" s="24">
        <v>1768</v>
      </c>
      <c r="AB737" s="24" t="s">
        <v>311</v>
      </c>
      <c r="AC737" s="24" t="s">
        <v>369</v>
      </c>
      <c r="AD737" s="25">
        <v>0</v>
      </c>
      <c r="AE737" s="25">
        <v>0</v>
      </c>
      <c r="AF737" s="25">
        <v>1</v>
      </c>
      <c r="AG737" s="25">
        <v>1</v>
      </c>
      <c r="AH737" s="25">
        <v>2</v>
      </c>
      <c r="AI737" s="25" t="s">
        <v>415</v>
      </c>
      <c r="AJ737" s="57">
        <v>6</v>
      </c>
      <c r="AK737" s="57" t="str">
        <f t="shared" si="174"/>
        <v>More</v>
      </c>
      <c r="AL737" s="57" t="s">
        <v>98</v>
      </c>
      <c r="AM737" s="57" t="str">
        <f t="shared" si="175"/>
        <v>Low</v>
      </c>
      <c r="AN737" s="62">
        <v>2</v>
      </c>
      <c r="AO737" s="62" t="str">
        <f t="shared" si="176"/>
        <v>More</v>
      </c>
      <c r="AP737" s="62">
        <v>320</v>
      </c>
      <c r="AQ737" s="62" t="str">
        <f t="shared" si="177"/>
        <v>no</v>
      </c>
      <c r="AR737" s="62" t="str">
        <f t="shared" si="178"/>
        <v>Below Average</v>
      </c>
      <c r="AS737" s="64">
        <v>2</v>
      </c>
      <c r="AT737" s="68">
        <v>61.555891238670696</v>
      </c>
      <c r="AU737" s="68" t="str">
        <f t="shared" si="179"/>
        <v>Below Average</v>
      </c>
      <c r="AV737" s="66">
        <v>163000</v>
      </c>
      <c r="AW737" s="66">
        <v>2648</v>
      </c>
      <c r="AX737" s="66" t="s">
        <v>311</v>
      </c>
    </row>
    <row r="738" spans="1:50" customFormat="1" x14ac:dyDescent="0.2">
      <c r="A738">
        <v>737</v>
      </c>
      <c r="B738" s="12" t="s">
        <v>90</v>
      </c>
      <c r="C738" s="12" t="s">
        <v>90</v>
      </c>
      <c r="D738" s="12" t="s">
        <v>167</v>
      </c>
      <c r="E738" s="22">
        <v>3</v>
      </c>
      <c r="F738" s="22" t="s">
        <v>195</v>
      </c>
      <c r="G738" s="22" t="s">
        <v>115</v>
      </c>
      <c r="H738" s="22" t="str">
        <f t="shared" si="166"/>
        <v>1Story</v>
      </c>
      <c r="I738" s="22">
        <f t="shared" si="165"/>
        <v>69.182127006168557</v>
      </c>
      <c r="J738" s="22" t="str">
        <f t="shared" si="167"/>
        <v>Below Average</v>
      </c>
      <c r="K738" s="22">
        <v>4</v>
      </c>
      <c r="L738" s="22" t="str">
        <f t="shared" si="168"/>
        <v>Low</v>
      </c>
      <c r="M738" s="22">
        <v>1950</v>
      </c>
      <c r="N738" s="22">
        <f t="shared" si="169"/>
        <v>1</v>
      </c>
      <c r="O738" s="22"/>
      <c r="P738" s="22">
        <v>1950</v>
      </c>
      <c r="Q738" s="22">
        <f t="shared" si="170"/>
        <v>1</v>
      </c>
      <c r="R738" s="23">
        <v>0</v>
      </c>
      <c r="S738" s="23" t="s">
        <v>313</v>
      </c>
      <c r="T738" s="23" t="s">
        <v>370</v>
      </c>
      <c r="U738" s="24">
        <v>1040</v>
      </c>
      <c r="V738" s="24" t="str">
        <f t="shared" si="171"/>
        <v>no</v>
      </c>
      <c r="W738" s="24">
        <v>0</v>
      </c>
      <c r="X738" s="24" t="str">
        <f t="shared" si="172"/>
        <v>no</v>
      </c>
      <c r="Y738" s="24" t="s">
        <v>413</v>
      </c>
      <c r="Z738" s="24">
        <f t="shared" si="173"/>
        <v>0</v>
      </c>
      <c r="AA738" s="24">
        <v>1040</v>
      </c>
      <c r="AB738" s="24" t="s">
        <v>311</v>
      </c>
      <c r="AC738" s="24" t="s">
        <v>370</v>
      </c>
      <c r="AD738" s="25">
        <v>0</v>
      </c>
      <c r="AE738" s="25">
        <v>0</v>
      </c>
      <c r="AF738" s="25">
        <v>2</v>
      </c>
      <c r="AG738" s="25">
        <v>0</v>
      </c>
      <c r="AH738" s="25">
        <v>2</v>
      </c>
      <c r="AI738" s="25" t="s">
        <v>415</v>
      </c>
      <c r="AJ738" s="57">
        <v>6</v>
      </c>
      <c r="AK738" s="57" t="str">
        <f t="shared" si="174"/>
        <v>More</v>
      </c>
      <c r="AL738" s="57" t="s">
        <v>98</v>
      </c>
      <c r="AM738" s="57" t="str">
        <f t="shared" si="175"/>
        <v>Low</v>
      </c>
      <c r="AN738" s="62">
        <v>2</v>
      </c>
      <c r="AO738" s="62" t="str">
        <f t="shared" si="176"/>
        <v>More</v>
      </c>
      <c r="AP738" s="62">
        <v>400</v>
      </c>
      <c r="AQ738" s="62" t="str">
        <f t="shared" si="177"/>
        <v>no</v>
      </c>
      <c r="AR738" s="62" t="str">
        <f t="shared" si="178"/>
        <v>Below Average</v>
      </c>
      <c r="AS738" s="64">
        <v>0</v>
      </c>
      <c r="AT738" s="68">
        <v>89.90384615384616</v>
      </c>
      <c r="AU738" s="68" t="str">
        <f t="shared" si="179"/>
        <v>Above Average</v>
      </c>
      <c r="AV738" s="66">
        <v>93500</v>
      </c>
      <c r="AW738" s="66">
        <v>1040</v>
      </c>
      <c r="AX738" s="66" t="s">
        <v>311</v>
      </c>
    </row>
    <row r="739" spans="1:50" customFormat="1" x14ac:dyDescent="0.2">
      <c r="A739">
        <v>738</v>
      </c>
      <c r="B739" s="12" t="s">
        <v>90</v>
      </c>
      <c r="C739" s="12" t="s">
        <v>90</v>
      </c>
      <c r="D739" s="12" t="s">
        <v>91</v>
      </c>
      <c r="E739" s="22">
        <v>8</v>
      </c>
      <c r="F739" s="22" t="s">
        <v>411</v>
      </c>
      <c r="G739" s="22" t="s">
        <v>92</v>
      </c>
      <c r="H739" s="22" t="str">
        <f t="shared" si="166"/>
        <v>2Story</v>
      </c>
      <c r="I739" s="22">
        <f t="shared" si="165"/>
        <v>75.988545402704759</v>
      </c>
      <c r="J739" s="22" t="str">
        <f t="shared" si="167"/>
        <v>Above Average</v>
      </c>
      <c r="K739" s="22">
        <v>5</v>
      </c>
      <c r="L739" s="22" t="str">
        <f t="shared" si="168"/>
        <v>Low</v>
      </c>
      <c r="M739" s="22">
        <v>2005</v>
      </c>
      <c r="N739" s="22">
        <f t="shared" si="169"/>
        <v>0</v>
      </c>
      <c r="O739" s="22"/>
      <c r="P739" s="22">
        <v>2005</v>
      </c>
      <c r="Q739" s="22">
        <f t="shared" si="170"/>
        <v>0</v>
      </c>
      <c r="R739" s="23">
        <v>893</v>
      </c>
      <c r="S739" s="23" t="s">
        <v>311</v>
      </c>
      <c r="T739" s="23" t="s">
        <v>370</v>
      </c>
      <c r="U739" s="24">
        <v>901</v>
      </c>
      <c r="V739" s="24" t="str">
        <f t="shared" si="171"/>
        <v>no</v>
      </c>
      <c r="W739" s="24">
        <v>900</v>
      </c>
      <c r="X739" s="24" t="str">
        <f t="shared" si="172"/>
        <v>no</v>
      </c>
      <c r="Y739" s="24" t="s">
        <v>412</v>
      </c>
      <c r="Z739" s="24">
        <f t="shared" si="173"/>
        <v>1</v>
      </c>
      <c r="AA739" s="24">
        <v>1801</v>
      </c>
      <c r="AB739" s="24" t="s">
        <v>311</v>
      </c>
      <c r="AC739" s="24" t="s">
        <v>369</v>
      </c>
      <c r="AD739" s="25">
        <v>0</v>
      </c>
      <c r="AE739" s="25">
        <v>0</v>
      </c>
      <c r="AF739" s="25">
        <v>2</v>
      </c>
      <c r="AG739" s="25">
        <v>1</v>
      </c>
      <c r="AH739" s="25">
        <v>3</v>
      </c>
      <c r="AI739" s="25" t="s">
        <v>414</v>
      </c>
      <c r="AJ739" s="57">
        <v>8</v>
      </c>
      <c r="AK739" s="57" t="str">
        <f t="shared" si="174"/>
        <v>More</v>
      </c>
      <c r="AL739" s="57" t="s">
        <v>97</v>
      </c>
      <c r="AM739" s="57" t="str">
        <f t="shared" si="175"/>
        <v>High</v>
      </c>
      <c r="AN739" s="62">
        <v>3</v>
      </c>
      <c r="AO739" s="62" t="str">
        <f t="shared" si="176"/>
        <v>More</v>
      </c>
      <c r="AP739" s="62">
        <v>800</v>
      </c>
      <c r="AQ739" s="62" t="str">
        <f t="shared" si="177"/>
        <v>no</v>
      </c>
      <c r="AR739" s="62" t="str">
        <f t="shared" si="178"/>
        <v>Above Average</v>
      </c>
      <c r="AS739" s="64">
        <v>1</v>
      </c>
      <c r="AT739" s="68">
        <v>89.049740163325907</v>
      </c>
      <c r="AU739" s="68" t="str">
        <f t="shared" si="179"/>
        <v>Above Average</v>
      </c>
      <c r="AV739" s="66">
        <v>239900</v>
      </c>
      <c r="AW739" s="66">
        <v>2694</v>
      </c>
      <c r="AX739" s="66" t="s">
        <v>311</v>
      </c>
    </row>
    <row r="740" spans="1:50" customFormat="1" x14ac:dyDescent="0.2">
      <c r="A740">
        <v>739</v>
      </c>
      <c r="B740" s="12" t="s">
        <v>90</v>
      </c>
      <c r="C740" s="12" t="s">
        <v>90</v>
      </c>
      <c r="D740" s="12" t="s">
        <v>167</v>
      </c>
      <c r="E740" s="22">
        <v>5</v>
      </c>
      <c r="F740" s="22" t="s">
        <v>195</v>
      </c>
      <c r="G740" s="22" t="s">
        <v>115</v>
      </c>
      <c r="H740" s="22" t="str">
        <f t="shared" si="166"/>
        <v>1Story</v>
      </c>
      <c r="I740" s="22">
        <f t="shared" si="165"/>
        <v>69.182127006168557</v>
      </c>
      <c r="J740" s="22" t="str">
        <f t="shared" si="167"/>
        <v>Below Average</v>
      </c>
      <c r="K740" s="22">
        <v>5</v>
      </c>
      <c r="L740" s="22" t="str">
        <f t="shared" si="168"/>
        <v>Low</v>
      </c>
      <c r="M740" s="22">
        <v>1987</v>
      </c>
      <c r="N740" s="22">
        <f t="shared" si="169"/>
        <v>0</v>
      </c>
      <c r="O740" s="22"/>
      <c r="P740" s="22">
        <v>1988</v>
      </c>
      <c r="Q740" s="22">
        <f t="shared" si="170"/>
        <v>0</v>
      </c>
      <c r="R740" s="23">
        <v>1200</v>
      </c>
      <c r="S740" s="23" t="s">
        <v>311</v>
      </c>
      <c r="T740" s="23" t="s">
        <v>369</v>
      </c>
      <c r="U740" s="24">
        <v>1200</v>
      </c>
      <c r="V740" s="24" t="str">
        <f t="shared" si="171"/>
        <v>no</v>
      </c>
      <c r="W740" s="24">
        <v>0</v>
      </c>
      <c r="X740" s="24" t="str">
        <f t="shared" si="172"/>
        <v>no</v>
      </c>
      <c r="Y740" s="24" t="s">
        <v>413</v>
      </c>
      <c r="Z740" s="24">
        <f t="shared" si="173"/>
        <v>1</v>
      </c>
      <c r="AA740" s="24">
        <v>1200</v>
      </c>
      <c r="AB740" s="24" t="s">
        <v>311</v>
      </c>
      <c r="AC740" s="24" t="s">
        <v>370</v>
      </c>
      <c r="AD740" s="25">
        <v>3</v>
      </c>
      <c r="AE740" s="25">
        <v>0</v>
      </c>
      <c r="AF740" s="25">
        <v>3</v>
      </c>
      <c r="AG740" s="25">
        <v>0</v>
      </c>
      <c r="AH740" s="25">
        <v>6</v>
      </c>
      <c r="AI740" s="25" t="s">
        <v>414</v>
      </c>
      <c r="AJ740" s="57">
        <v>5</v>
      </c>
      <c r="AK740" s="57" t="str">
        <f t="shared" si="174"/>
        <v>Less</v>
      </c>
      <c r="AL740" s="57" t="s">
        <v>98</v>
      </c>
      <c r="AM740" s="57" t="str">
        <f t="shared" si="175"/>
        <v>Low</v>
      </c>
      <c r="AN740" s="62">
        <v>0</v>
      </c>
      <c r="AO740" s="62" t="str">
        <f t="shared" si="176"/>
        <v>Less</v>
      </c>
      <c r="AP740" s="62">
        <v>0</v>
      </c>
      <c r="AQ740" s="62" t="str">
        <f t="shared" si="177"/>
        <v>no</v>
      </c>
      <c r="AR740" s="62" t="str">
        <f t="shared" si="178"/>
        <v>Below Average</v>
      </c>
      <c r="AS740" s="64">
        <v>0</v>
      </c>
      <c r="AT740" s="68">
        <v>74.583333333333329</v>
      </c>
      <c r="AU740" s="68" t="str">
        <f t="shared" si="179"/>
        <v>Above Average</v>
      </c>
      <c r="AV740" s="66">
        <v>179000</v>
      </c>
      <c r="AW740" s="66">
        <v>2400</v>
      </c>
      <c r="AX740" s="66" t="s">
        <v>311</v>
      </c>
    </row>
    <row r="741" spans="1:50" customFormat="1" x14ac:dyDescent="0.2">
      <c r="A741">
        <v>740</v>
      </c>
      <c r="B741" s="12" t="s">
        <v>90</v>
      </c>
      <c r="C741" s="12" t="s">
        <v>90</v>
      </c>
      <c r="D741" s="12" t="s">
        <v>91</v>
      </c>
      <c r="E741" s="22">
        <v>7</v>
      </c>
      <c r="F741" s="22" t="s">
        <v>411</v>
      </c>
      <c r="G741" s="22" t="s">
        <v>92</v>
      </c>
      <c r="H741" s="22" t="str">
        <f t="shared" si="166"/>
        <v>2Story</v>
      </c>
      <c r="I741" s="22">
        <f t="shared" si="165"/>
        <v>75.988545402704759</v>
      </c>
      <c r="J741" s="22" t="str">
        <f t="shared" si="167"/>
        <v>Above Average</v>
      </c>
      <c r="K741" s="22">
        <v>5</v>
      </c>
      <c r="L741" s="22" t="str">
        <f t="shared" si="168"/>
        <v>Low</v>
      </c>
      <c r="M741" s="22">
        <v>2004</v>
      </c>
      <c r="N741" s="22">
        <f t="shared" si="169"/>
        <v>0</v>
      </c>
      <c r="O741" s="22"/>
      <c r="P741" s="22">
        <v>2004</v>
      </c>
      <c r="Q741" s="22">
        <f t="shared" si="170"/>
        <v>0</v>
      </c>
      <c r="R741" s="23">
        <v>864</v>
      </c>
      <c r="S741" s="23" t="s">
        <v>311</v>
      </c>
      <c r="T741" s="23" t="s">
        <v>370</v>
      </c>
      <c r="U741" s="24">
        <v>864</v>
      </c>
      <c r="V741" s="24" t="str">
        <f t="shared" si="171"/>
        <v>no</v>
      </c>
      <c r="W741" s="24">
        <v>864</v>
      </c>
      <c r="X741" s="24" t="str">
        <f t="shared" si="172"/>
        <v>no</v>
      </c>
      <c r="Y741" s="24" t="s">
        <v>412</v>
      </c>
      <c r="Z741" s="24">
        <f t="shared" si="173"/>
        <v>1</v>
      </c>
      <c r="AA741" s="24">
        <v>1728</v>
      </c>
      <c r="AB741" s="24" t="s">
        <v>311</v>
      </c>
      <c r="AC741" s="24" t="s">
        <v>369</v>
      </c>
      <c r="AD741" s="25">
        <v>0</v>
      </c>
      <c r="AE741" s="25">
        <v>0</v>
      </c>
      <c r="AF741" s="25">
        <v>2</v>
      </c>
      <c r="AG741" s="25">
        <v>1</v>
      </c>
      <c r="AH741" s="25">
        <v>3</v>
      </c>
      <c r="AI741" s="25" t="s">
        <v>414</v>
      </c>
      <c r="AJ741" s="57">
        <v>7</v>
      </c>
      <c r="AK741" s="57" t="str">
        <f t="shared" si="174"/>
        <v>More</v>
      </c>
      <c r="AL741" s="57" t="s">
        <v>97</v>
      </c>
      <c r="AM741" s="57" t="str">
        <f t="shared" si="175"/>
        <v>High</v>
      </c>
      <c r="AN741" s="62">
        <v>2</v>
      </c>
      <c r="AO741" s="62" t="str">
        <f t="shared" si="176"/>
        <v>More</v>
      </c>
      <c r="AP741" s="62">
        <v>572</v>
      </c>
      <c r="AQ741" s="62" t="str">
        <f t="shared" si="177"/>
        <v>no</v>
      </c>
      <c r="AR741" s="62" t="str">
        <f t="shared" si="178"/>
        <v>Above Average</v>
      </c>
      <c r="AS741" s="64">
        <v>0</v>
      </c>
      <c r="AT741" s="68">
        <v>73.302469135802468</v>
      </c>
      <c r="AU741" s="68" t="str">
        <f t="shared" si="179"/>
        <v>Above Average</v>
      </c>
      <c r="AV741" s="66">
        <v>190000</v>
      </c>
      <c r="AW741" s="66">
        <v>2592</v>
      </c>
      <c r="AX741" s="66" t="s">
        <v>311</v>
      </c>
    </row>
    <row r="742" spans="1:50" customFormat="1" x14ac:dyDescent="0.2">
      <c r="A742">
        <v>741</v>
      </c>
      <c r="B742" s="12" t="s">
        <v>90</v>
      </c>
      <c r="C742" s="12" t="s">
        <v>90</v>
      </c>
      <c r="D742" s="12" t="s">
        <v>91</v>
      </c>
      <c r="E742" s="22">
        <v>5</v>
      </c>
      <c r="F742" s="22" t="s">
        <v>195</v>
      </c>
      <c r="G742" s="22" t="s">
        <v>92</v>
      </c>
      <c r="H742" s="22" t="str">
        <f t="shared" si="166"/>
        <v>2Story</v>
      </c>
      <c r="I742" s="22">
        <f t="shared" si="165"/>
        <v>75.988545402704759</v>
      </c>
      <c r="J742" s="22" t="str">
        <f t="shared" si="167"/>
        <v>Above Average</v>
      </c>
      <c r="K742" s="22">
        <v>7</v>
      </c>
      <c r="L742" s="22" t="str">
        <f t="shared" si="168"/>
        <v>High</v>
      </c>
      <c r="M742" s="22">
        <v>1910</v>
      </c>
      <c r="N742" s="22">
        <f t="shared" si="169"/>
        <v>1</v>
      </c>
      <c r="O742" s="22"/>
      <c r="P742" s="22">
        <v>2002</v>
      </c>
      <c r="Q742" s="22">
        <f t="shared" si="170"/>
        <v>0</v>
      </c>
      <c r="R742" s="23">
        <v>264</v>
      </c>
      <c r="S742" s="23" t="s">
        <v>311</v>
      </c>
      <c r="T742" s="23" t="s">
        <v>370</v>
      </c>
      <c r="U742" s="24">
        <v>768</v>
      </c>
      <c r="V742" s="24" t="str">
        <f t="shared" si="171"/>
        <v>no</v>
      </c>
      <c r="W742" s="24">
        <v>664</v>
      </c>
      <c r="X742" s="24" t="str">
        <f t="shared" si="172"/>
        <v>no</v>
      </c>
      <c r="Y742" s="24" t="s">
        <v>412</v>
      </c>
      <c r="Z742" s="24">
        <f t="shared" si="173"/>
        <v>0</v>
      </c>
      <c r="AA742" s="24">
        <v>1432</v>
      </c>
      <c r="AB742" s="24" t="s">
        <v>311</v>
      </c>
      <c r="AC742" s="24" t="s">
        <v>370</v>
      </c>
      <c r="AD742" s="25">
        <v>0</v>
      </c>
      <c r="AE742" s="25">
        <v>0</v>
      </c>
      <c r="AF742" s="25">
        <v>2</v>
      </c>
      <c r="AG742" s="25">
        <v>0</v>
      </c>
      <c r="AH742" s="25">
        <v>2</v>
      </c>
      <c r="AI742" s="25" t="s">
        <v>415</v>
      </c>
      <c r="AJ742" s="57">
        <v>7</v>
      </c>
      <c r="AK742" s="57" t="str">
        <f t="shared" si="174"/>
        <v>More</v>
      </c>
      <c r="AL742" s="57" t="s">
        <v>98</v>
      </c>
      <c r="AM742" s="57" t="str">
        <f t="shared" si="175"/>
        <v>Low</v>
      </c>
      <c r="AN742" s="62">
        <v>2</v>
      </c>
      <c r="AO742" s="62" t="str">
        <f t="shared" si="176"/>
        <v>More</v>
      </c>
      <c r="AP742" s="62">
        <v>360</v>
      </c>
      <c r="AQ742" s="62" t="str">
        <f t="shared" si="177"/>
        <v>no</v>
      </c>
      <c r="AR742" s="62" t="str">
        <f t="shared" si="178"/>
        <v>Below Average</v>
      </c>
      <c r="AS742" s="64">
        <v>0</v>
      </c>
      <c r="AT742" s="68">
        <v>77.830188679245282</v>
      </c>
      <c r="AU742" s="68" t="str">
        <f t="shared" si="179"/>
        <v>Above Average</v>
      </c>
      <c r="AV742" s="66">
        <v>132000</v>
      </c>
      <c r="AW742" s="66">
        <v>1696</v>
      </c>
      <c r="AX742" s="66" t="s">
        <v>311</v>
      </c>
    </row>
    <row r="743" spans="1:50" customFormat="1" x14ac:dyDescent="0.2">
      <c r="A743">
        <v>742</v>
      </c>
      <c r="B743" s="12" t="s">
        <v>114</v>
      </c>
      <c r="C743" s="12" t="s">
        <v>90</v>
      </c>
      <c r="D743" s="12" t="s">
        <v>91</v>
      </c>
      <c r="E743" s="22">
        <v>6</v>
      </c>
      <c r="F743" s="22" t="s">
        <v>195</v>
      </c>
      <c r="G743" s="22" t="s">
        <v>115</v>
      </c>
      <c r="H743" s="22" t="str">
        <f t="shared" si="166"/>
        <v>1Story</v>
      </c>
      <c r="I743" s="22">
        <f t="shared" si="165"/>
        <v>69.182127006168557</v>
      </c>
      <c r="J743" s="22" t="str">
        <f t="shared" si="167"/>
        <v>Below Average</v>
      </c>
      <c r="K743" s="22">
        <v>8</v>
      </c>
      <c r="L743" s="22" t="str">
        <f t="shared" si="168"/>
        <v>High</v>
      </c>
      <c r="M743" s="22">
        <v>1961</v>
      </c>
      <c r="N743" s="22">
        <f t="shared" si="169"/>
        <v>0</v>
      </c>
      <c r="O743" s="22"/>
      <c r="P743" s="22">
        <v>1996</v>
      </c>
      <c r="Q743" s="22">
        <f t="shared" si="170"/>
        <v>0</v>
      </c>
      <c r="R743" s="23">
        <v>912</v>
      </c>
      <c r="S743" s="23" t="s">
        <v>311</v>
      </c>
      <c r="T743" s="23" t="s">
        <v>370</v>
      </c>
      <c r="U743" s="24">
        <v>912</v>
      </c>
      <c r="V743" s="24" t="str">
        <f t="shared" si="171"/>
        <v>no</v>
      </c>
      <c r="W743" s="24">
        <v>0</v>
      </c>
      <c r="X743" s="24" t="str">
        <f t="shared" si="172"/>
        <v>no</v>
      </c>
      <c r="Y743" s="24" t="s">
        <v>413</v>
      </c>
      <c r="Z743" s="24">
        <f t="shared" si="173"/>
        <v>1</v>
      </c>
      <c r="AA743" s="24">
        <v>912</v>
      </c>
      <c r="AB743" s="24" t="s">
        <v>311</v>
      </c>
      <c r="AC743" s="24" t="s">
        <v>370</v>
      </c>
      <c r="AD743" s="25">
        <v>1</v>
      </c>
      <c r="AE743" s="25">
        <v>1</v>
      </c>
      <c r="AF743" s="25">
        <v>1</v>
      </c>
      <c r="AG743" s="25">
        <v>0</v>
      </c>
      <c r="AH743" s="25">
        <v>3</v>
      </c>
      <c r="AI743" s="25" t="s">
        <v>414</v>
      </c>
      <c r="AJ743" s="57">
        <v>5</v>
      </c>
      <c r="AK743" s="57" t="str">
        <f t="shared" si="174"/>
        <v>Less</v>
      </c>
      <c r="AL743" s="57" t="s">
        <v>97</v>
      </c>
      <c r="AM743" s="57" t="str">
        <f t="shared" si="175"/>
        <v>High</v>
      </c>
      <c r="AN743" s="62">
        <v>1</v>
      </c>
      <c r="AO743" s="62" t="str">
        <f t="shared" si="176"/>
        <v>Less</v>
      </c>
      <c r="AP743" s="62">
        <v>288</v>
      </c>
      <c r="AQ743" s="62" t="str">
        <f t="shared" si="177"/>
        <v>no</v>
      </c>
      <c r="AR743" s="62" t="str">
        <f t="shared" si="178"/>
        <v>Below Average</v>
      </c>
      <c r="AS743" s="64">
        <v>0</v>
      </c>
      <c r="AT743" s="68">
        <v>77.850877192982452</v>
      </c>
      <c r="AU743" s="68" t="str">
        <f t="shared" si="179"/>
        <v>Above Average</v>
      </c>
      <c r="AV743" s="66">
        <v>142000</v>
      </c>
      <c r="AW743" s="66">
        <v>1824</v>
      </c>
      <c r="AX743" s="66" t="s">
        <v>311</v>
      </c>
    </row>
    <row r="744" spans="1:50" customFormat="1" x14ac:dyDescent="0.2">
      <c r="A744">
        <v>743</v>
      </c>
      <c r="B744" s="12" t="s">
        <v>90</v>
      </c>
      <c r="C744" s="12" t="s">
        <v>90</v>
      </c>
      <c r="D744" s="12" t="s">
        <v>91</v>
      </c>
      <c r="E744" s="22">
        <v>7</v>
      </c>
      <c r="F744" s="22" t="s">
        <v>411</v>
      </c>
      <c r="G744" s="22" t="s">
        <v>115</v>
      </c>
      <c r="H744" s="22" t="str">
        <f t="shared" si="166"/>
        <v>1Story</v>
      </c>
      <c r="I744" s="22">
        <f t="shared" si="165"/>
        <v>69.182127006168557</v>
      </c>
      <c r="J744" s="22" t="str">
        <f t="shared" si="167"/>
        <v>Below Average</v>
      </c>
      <c r="K744" s="22">
        <v>5</v>
      </c>
      <c r="L744" s="22" t="str">
        <f t="shared" si="168"/>
        <v>Low</v>
      </c>
      <c r="M744" s="22">
        <v>2000</v>
      </c>
      <c r="N744" s="22">
        <f t="shared" si="169"/>
        <v>0</v>
      </c>
      <c r="O744" s="22"/>
      <c r="P744" s="22">
        <v>2001</v>
      </c>
      <c r="Q744" s="22">
        <f t="shared" si="170"/>
        <v>0</v>
      </c>
      <c r="R744" s="23">
        <v>1349</v>
      </c>
      <c r="S744" s="23" t="s">
        <v>311</v>
      </c>
      <c r="T744" s="23" t="s">
        <v>369</v>
      </c>
      <c r="U744" s="24">
        <v>1349</v>
      </c>
      <c r="V744" s="24" t="str">
        <f t="shared" si="171"/>
        <v>no</v>
      </c>
      <c r="W744" s="24">
        <v>0</v>
      </c>
      <c r="X744" s="24" t="str">
        <f t="shared" si="172"/>
        <v>no</v>
      </c>
      <c r="Y744" s="24" t="s">
        <v>413</v>
      </c>
      <c r="Z744" s="24">
        <f t="shared" si="173"/>
        <v>1</v>
      </c>
      <c r="AA744" s="24">
        <v>1349</v>
      </c>
      <c r="AB744" s="24" t="s">
        <v>311</v>
      </c>
      <c r="AC744" s="24" t="s">
        <v>370</v>
      </c>
      <c r="AD744" s="25">
        <v>0</v>
      </c>
      <c r="AE744" s="25">
        <v>0</v>
      </c>
      <c r="AF744" s="25">
        <v>2</v>
      </c>
      <c r="AG744" s="25">
        <v>0</v>
      </c>
      <c r="AH744" s="25">
        <v>2</v>
      </c>
      <c r="AI744" s="25" t="s">
        <v>415</v>
      </c>
      <c r="AJ744" s="57">
        <v>6</v>
      </c>
      <c r="AK744" s="57" t="str">
        <f t="shared" si="174"/>
        <v>More</v>
      </c>
      <c r="AL744" s="57" t="s">
        <v>98</v>
      </c>
      <c r="AM744" s="57" t="str">
        <f t="shared" si="175"/>
        <v>Low</v>
      </c>
      <c r="AN744" s="62">
        <v>2</v>
      </c>
      <c r="AO744" s="62" t="str">
        <f t="shared" si="176"/>
        <v>More</v>
      </c>
      <c r="AP744" s="62">
        <v>539</v>
      </c>
      <c r="AQ744" s="62" t="str">
        <f t="shared" si="177"/>
        <v>no</v>
      </c>
      <c r="AR744" s="62" t="str">
        <f t="shared" si="178"/>
        <v>Above Average</v>
      </c>
      <c r="AS744" s="64">
        <v>0</v>
      </c>
      <c r="AT744" s="68">
        <v>66.345441067457372</v>
      </c>
      <c r="AU744" s="68" t="str">
        <f t="shared" si="179"/>
        <v>Below Average</v>
      </c>
      <c r="AV744" s="66">
        <v>179000</v>
      </c>
      <c r="AW744" s="66">
        <v>2698</v>
      </c>
      <c r="AX744" s="66" t="s">
        <v>311</v>
      </c>
    </row>
    <row r="745" spans="1:50" customFormat="1" x14ac:dyDescent="0.2">
      <c r="A745">
        <v>744</v>
      </c>
      <c r="B745" s="12" t="s">
        <v>90</v>
      </c>
      <c r="C745" s="12" t="s">
        <v>90</v>
      </c>
      <c r="D745" s="12" t="s">
        <v>91</v>
      </c>
      <c r="E745" s="22">
        <v>5</v>
      </c>
      <c r="F745" s="22" t="s">
        <v>195</v>
      </c>
      <c r="G745" s="22" t="s">
        <v>197</v>
      </c>
      <c r="H745" s="22" t="str">
        <f t="shared" si="166"/>
        <v xml:space="preserve"> </v>
      </c>
      <c r="I745" s="22">
        <f t="shared" si="165"/>
        <v>74.693515888638117</v>
      </c>
      <c r="J745" s="22" t="str">
        <f t="shared" si="167"/>
        <v>Above Average</v>
      </c>
      <c r="K745" s="22">
        <v>6</v>
      </c>
      <c r="L745" s="22" t="str">
        <f t="shared" si="168"/>
        <v>High</v>
      </c>
      <c r="M745" s="22">
        <v>1963</v>
      </c>
      <c r="N745" s="22">
        <f t="shared" si="169"/>
        <v>0</v>
      </c>
      <c r="O745" s="22"/>
      <c r="P745" s="22">
        <v>1999</v>
      </c>
      <c r="Q745" s="22">
        <f t="shared" si="170"/>
        <v>0</v>
      </c>
      <c r="R745" s="23">
        <v>520</v>
      </c>
      <c r="S745" s="23" t="s">
        <v>311</v>
      </c>
      <c r="T745" s="23" t="s">
        <v>370</v>
      </c>
      <c r="U745" s="24">
        <v>1464</v>
      </c>
      <c r="V745" s="24" t="str">
        <f t="shared" si="171"/>
        <v>no</v>
      </c>
      <c r="W745" s="24">
        <v>0</v>
      </c>
      <c r="X745" s="24" t="str">
        <f t="shared" si="172"/>
        <v>no</v>
      </c>
      <c r="Y745" s="24" t="s">
        <v>413</v>
      </c>
      <c r="Z745" s="24">
        <f t="shared" si="173"/>
        <v>1</v>
      </c>
      <c r="AA745" s="24">
        <v>1464</v>
      </c>
      <c r="AB745" s="24" t="s">
        <v>311</v>
      </c>
      <c r="AC745" s="24" t="s">
        <v>370</v>
      </c>
      <c r="AD745" s="25">
        <v>0</v>
      </c>
      <c r="AE745" s="25">
        <v>1</v>
      </c>
      <c r="AF745" s="25">
        <v>2</v>
      </c>
      <c r="AG745" s="25">
        <v>0</v>
      </c>
      <c r="AH745" s="25">
        <v>3</v>
      </c>
      <c r="AI745" s="25" t="s">
        <v>414</v>
      </c>
      <c r="AJ745" s="57">
        <v>6</v>
      </c>
      <c r="AK745" s="57" t="str">
        <f t="shared" si="174"/>
        <v>More</v>
      </c>
      <c r="AL745" s="57" t="s">
        <v>98</v>
      </c>
      <c r="AM745" s="57" t="str">
        <f t="shared" si="175"/>
        <v>Low</v>
      </c>
      <c r="AN745" s="62">
        <v>2</v>
      </c>
      <c r="AO745" s="62" t="str">
        <f t="shared" si="176"/>
        <v>More</v>
      </c>
      <c r="AP745" s="62">
        <v>480</v>
      </c>
      <c r="AQ745" s="62" t="str">
        <f t="shared" si="177"/>
        <v>no</v>
      </c>
      <c r="AR745" s="62" t="str">
        <f t="shared" si="178"/>
        <v>Above Average</v>
      </c>
      <c r="AS745" s="64">
        <v>1</v>
      </c>
      <c r="AT745" s="68">
        <v>88.20564516129032</v>
      </c>
      <c r="AU745" s="68" t="str">
        <f t="shared" si="179"/>
        <v>Above Average</v>
      </c>
      <c r="AV745" s="66">
        <v>175000</v>
      </c>
      <c r="AW745" s="66">
        <v>1984</v>
      </c>
      <c r="AX745" s="66" t="s">
        <v>311</v>
      </c>
    </row>
    <row r="746" spans="1:50" customFormat="1" x14ac:dyDescent="0.2">
      <c r="A746">
        <v>745</v>
      </c>
      <c r="B746" s="12" t="s">
        <v>90</v>
      </c>
      <c r="C746" s="12" t="s">
        <v>90</v>
      </c>
      <c r="D746" s="12" t="s">
        <v>179</v>
      </c>
      <c r="E746" s="22">
        <v>8</v>
      </c>
      <c r="F746" s="22" t="s">
        <v>411</v>
      </c>
      <c r="G746" s="22" t="s">
        <v>115</v>
      </c>
      <c r="H746" s="22" t="str">
        <f t="shared" si="166"/>
        <v>1Story</v>
      </c>
      <c r="I746" s="22">
        <f t="shared" si="165"/>
        <v>69.182127006168557</v>
      </c>
      <c r="J746" s="22" t="str">
        <f t="shared" si="167"/>
        <v>Below Average</v>
      </c>
      <c r="K746" s="22">
        <v>5</v>
      </c>
      <c r="L746" s="22" t="str">
        <f t="shared" si="168"/>
        <v>Low</v>
      </c>
      <c r="M746" s="22">
        <v>1993</v>
      </c>
      <c r="N746" s="22">
        <f t="shared" si="169"/>
        <v>0</v>
      </c>
      <c r="O746" s="22"/>
      <c r="P746" s="22">
        <v>1993</v>
      </c>
      <c r="Q746" s="22">
        <f t="shared" si="170"/>
        <v>0</v>
      </c>
      <c r="R746" s="23">
        <v>1337</v>
      </c>
      <c r="S746" s="23" t="s">
        <v>311</v>
      </c>
      <c r="T746" s="23" t="s">
        <v>369</v>
      </c>
      <c r="U746" s="24">
        <v>1337</v>
      </c>
      <c r="V746" s="24" t="str">
        <f t="shared" si="171"/>
        <v>no</v>
      </c>
      <c r="W746" s="24">
        <v>0</v>
      </c>
      <c r="X746" s="24" t="str">
        <f t="shared" si="172"/>
        <v>no</v>
      </c>
      <c r="Y746" s="24" t="s">
        <v>413</v>
      </c>
      <c r="Z746" s="24">
        <f t="shared" si="173"/>
        <v>0</v>
      </c>
      <c r="AA746" s="24">
        <v>1337</v>
      </c>
      <c r="AB746" s="24" t="s">
        <v>311</v>
      </c>
      <c r="AC746" s="24" t="s">
        <v>370</v>
      </c>
      <c r="AD746" s="25">
        <v>1</v>
      </c>
      <c r="AE746" s="25">
        <v>0</v>
      </c>
      <c r="AF746" s="25">
        <v>2</v>
      </c>
      <c r="AG746" s="25">
        <v>0</v>
      </c>
      <c r="AH746" s="25">
        <v>3</v>
      </c>
      <c r="AI746" s="25" t="s">
        <v>414</v>
      </c>
      <c r="AJ746" s="57">
        <v>5</v>
      </c>
      <c r="AK746" s="57" t="str">
        <f t="shared" si="174"/>
        <v>Less</v>
      </c>
      <c r="AL746" s="57" t="s">
        <v>97</v>
      </c>
      <c r="AM746" s="57" t="str">
        <f t="shared" si="175"/>
        <v>High</v>
      </c>
      <c r="AN746" s="62">
        <v>2</v>
      </c>
      <c r="AO746" s="62" t="str">
        <f t="shared" si="176"/>
        <v>More</v>
      </c>
      <c r="AP746" s="62">
        <v>462</v>
      </c>
      <c r="AQ746" s="62" t="str">
        <f t="shared" si="177"/>
        <v>no</v>
      </c>
      <c r="AR746" s="62" t="str">
        <f t="shared" si="178"/>
        <v>Below Average</v>
      </c>
      <c r="AS746" s="64">
        <v>1</v>
      </c>
      <c r="AT746" s="68">
        <v>67.31488406881077</v>
      </c>
      <c r="AU746" s="68" t="str">
        <f t="shared" si="179"/>
        <v>Below Average</v>
      </c>
      <c r="AV746" s="66">
        <v>180000</v>
      </c>
      <c r="AW746" s="66">
        <v>2674</v>
      </c>
      <c r="AX746" s="66" t="s">
        <v>311</v>
      </c>
    </row>
    <row r="747" spans="1:50" customFormat="1" x14ac:dyDescent="0.2">
      <c r="A747">
        <v>746</v>
      </c>
      <c r="B747" s="12" t="s">
        <v>90</v>
      </c>
      <c r="C747" s="12" t="s">
        <v>90</v>
      </c>
      <c r="D747" s="12" t="s">
        <v>91</v>
      </c>
      <c r="E747" s="22">
        <v>8</v>
      </c>
      <c r="F747" s="22" t="s">
        <v>411</v>
      </c>
      <c r="G747" s="22" t="s">
        <v>92</v>
      </c>
      <c r="H747" s="22" t="str">
        <f t="shared" si="166"/>
        <v>2Story</v>
      </c>
      <c r="I747" s="22">
        <f t="shared" si="165"/>
        <v>75.988545402704759</v>
      </c>
      <c r="J747" s="22" t="str">
        <f t="shared" si="167"/>
        <v>Above Average</v>
      </c>
      <c r="K747" s="22">
        <v>9</v>
      </c>
      <c r="L747" s="22" t="str">
        <f t="shared" si="168"/>
        <v>High</v>
      </c>
      <c r="M747" s="22">
        <v>1976</v>
      </c>
      <c r="N747" s="22">
        <f t="shared" si="169"/>
        <v>0</v>
      </c>
      <c r="O747" s="22"/>
      <c r="P747" s="22">
        <v>1996</v>
      </c>
      <c r="Q747" s="22">
        <f t="shared" si="170"/>
        <v>0</v>
      </c>
      <c r="R747" s="23">
        <v>1142</v>
      </c>
      <c r="S747" s="23" t="s">
        <v>311</v>
      </c>
      <c r="T747" s="23" t="s">
        <v>369</v>
      </c>
      <c r="U747" s="24">
        <v>1175</v>
      </c>
      <c r="V747" s="24" t="str">
        <f t="shared" si="171"/>
        <v>no</v>
      </c>
      <c r="W747" s="24">
        <v>1540</v>
      </c>
      <c r="X747" s="24" t="str">
        <f t="shared" si="172"/>
        <v>no</v>
      </c>
      <c r="Y747" s="24" t="s">
        <v>412</v>
      </c>
      <c r="Z747" s="24">
        <f t="shared" si="173"/>
        <v>1</v>
      </c>
      <c r="AA747" s="24">
        <v>2715</v>
      </c>
      <c r="AB747" s="24" t="s">
        <v>311</v>
      </c>
      <c r="AC747" s="24" t="s">
        <v>369</v>
      </c>
      <c r="AD747" s="25">
        <v>0</v>
      </c>
      <c r="AE747" s="25">
        <v>1</v>
      </c>
      <c r="AF747" s="25">
        <v>3</v>
      </c>
      <c r="AG747" s="25">
        <v>1</v>
      </c>
      <c r="AH747" s="25">
        <v>5</v>
      </c>
      <c r="AI747" s="25" t="s">
        <v>414</v>
      </c>
      <c r="AJ747" s="57">
        <v>11</v>
      </c>
      <c r="AK747" s="57" t="str">
        <f t="shared" si="174"/>
        <v>More</v>
      </c>
      <c r="AL747" s="57" t="s">
        <v>97</v>
      </c>
      <c r="AM747" s="57" t="str">
        <f t="shared" si="175"/>
        <v>High</v>
      </c>
      <c r="AN747" s="62">
        <v>2</v>
      </c>
      <c r="AO747" s="62" t="str">
        <f t="shared" si="176"/>
        <v>More</v>
      </c>
      <c r="AP747" s="62">
        <v>831</v>
      </c>
      <c r="AQ747" s="62" t="str">
        <f t="shared" si="177"/>
        <v>no</v>
      </c>
      <c r="AR747" s="62" t="str">
        <f t="shared" si="178"/>
        <v>Above Average</v>
      </c>
      <c r="AS747" s="64">
        <v>2</v>
      </c>
      <c r="AT747" s="68">
        <v>77.728804770547058</v>
      </c>
      <c r="AU747" s="68" t="str">
        <f t="shared" si="179"/>
        <v>Above Average</v>
      </c>
      <c r="AV747" s="66">
        <v>299800</v>
      </c>
      <c r="AW747" s="66">
        <v>3857</v>
      </c>
      <c r="AX747" s="66" t="s">
        <v>311</v>
      </c>
    </row>
    <row r="748" spans="1:50" customFormat="1" x14ac:dyDescent="0.2">
      <c r="A748">
        <v>747</v>
      </c>
      <c r="B748" s="12" t="s">
        <v>90</v>
      </c>
      <c r="C748" s="12" t="s">
        <v>90</v>
      </c>
      <c r="D748" s="12" t="s">
        <v>91</v>
      </c>
      <c r="E748" s="22">
        <v>7</v>
      </c>
      <c r="F748" s="22" t="s">
        <v>411</v>
      </c>
      <c r="G748" s="22" t="s">
        <v>92</v>
      </c>
      <c r="H748" s="22" t="str">
        <f t="shared" si="166"/>
        <v>2Story</v>
      </c>
      <c r="I748" s="22">
        <f t="shared" si="165"/>
        <v>75.988545402704759</v>
      </c>
      <c r="J748" s="22" t="str">
        <f t="shared" si="167"/>
        <v>Above Average</v>
      </c>
      <c r="K748" s="22">
        <v>5</v>
      </c>
      <c r="L748" s="22" t="str">
        <f t="shared" si="168"/>
        <v>Low</v>
      </c>
      <c r="M748" s="22">
        <v>2000</v>
      </c>
      <c r="N748" s="22">
        <f t="shared" si="169"/>
        <v>0</v>
      </c>
      <c r="O748" s="22"/>
      <c r="P748" s="22">
        <v>2000</v>
      </c>
      <c r="Q748" s="22">
        <f t="shared" si="170"/>
        <v>0</v>
      </c>
      <c r="R748" s="23">
        <v>952</v>
      </c>
      <c r="S748" s="23" t="s">
        <v>311</v>
      </c>
      <c r="T748" s="23" t="s">
        <v>370</v>
      </c>
      <c r="U748" s="24">
        <v>980</v>
      </c>
      <c r="V748" s="24" t="str">
        <f t="shared" si="171"/>
        <v>no</v>
      </c>
      <c r="W748" s="24">
        <v>1276</v>
      </c>
      <c r="X748" s="24" t="str">
        <f t="shared" si="172"/>
        <v>no</v>
      </c>
      <c r="Y748" s="24" t="s">
        <v>412</v>
      </c>
      <c r="Z748" s="24">
        <f t="shared" si="173"/>
        <v>0</v>
      </c>
      <c r="AA748" s="24">
        <v>2256</v>
      </c>
      <c r="AB748" s="24" t="s">
        <v>311</v>
      </c>
      <c r="AC748" s="24" t="s">
        <v>369</v>
      </c>
      <c r="AD748" s="25">
        <v>0</v>
      </c>
      <c r="AE748" s="25">
        <v>0</v>
      </c>
      <c r="AF748" s="25">
        <v>2</v>
      </c>
      <c r="AG748" s="25">
        <v>1</v>
      </c>
      <c r="AH748" s="25">
        <v>3</v>
      </c>
      <c r="AI748" s="25" t="s">
        <v>414</v>
      </c>
      <c r="AJ748" s="57">
        <v>8</v>
      </c>
      <c r="AK748" s="57" t="str">
        <f t="shared" si="174"/>
        <v>More</v>
      </c>
      <c r="AL748" s="57" t="s">
        <v>97</v>
      </c>
      <c r="AM748" s="57" t="str">
        <f t="shared" si="175"/>
        <v>High</v>
      </c>
      <c r="AN748" s="62">
        <v>2</v>
      </c>
      <c r="AO748" s="62" t="str">
        <f t="shared" si="176"/>
        <v>More</v>
      </c>
      <c r="AP748" s="62">
        <v>554</v>
      </c>
      <c r="AQ748" s="62" t="str">
        <f t="shared" si="177"/>
        <v>no</v>
      </c>
      <c r="AR748" s="62" t="str">
        <f t="shared" si="178"/>
        <v>Above Average</v>
      </c>
      <c r="AS748" s="64">
        <v>1</v>
      </c>
      <c r="AT748" s="68">
        <v>73.566084788029926</v>
      </c>
      <c r="AU748" s="68" t="str">
        <f t="shared" si="179"/>
        <v>Above Average</v>
      </c>
      <c r="AV748" s="66">
        <v>236000</v>
      </c>
      <c r="AW748" s="66">
        <v>3208</v>
      </c>
      <c r="AX748" s="66" t="s">
        <v>311</v>
      </c>
    </row>
    <row r="749" spans="1:50" customFormat="1" x14ac:dyDescent="0.2">
      <c r="A749">
        <v>748</v>
      </c>
      <c r="B749" s="12" t="s">
        <v>90</v>
      </c>
      <c r="C749" s="12" t="s">
        <v>90</v>
      </c>
      <c r="D749" s="12" t="s">
        <v>91</v>
      </c>
      <c r="E749" s="22">
        <v>7</v>
      </c>
      <c r="F749" s="22" t="s">
        <v>411</v>
      </c>
      <c r="G749" s="22" t="s">
        <v>92</v>
      </c>
      <c r="H749" s="22" t="str">
        <f t="shared" si="166"/>
        <v>2Story</v>
      </c>
      <c r="I749" s="22">
        <f t="shared" si="165"/>
        <v>75.988545402704759</v>
      </c>
      <c r="J749" s="22" t="str">
        <f t="shared" si="167"/>
        <v>Above Average</v>
      </c>
      <c r="K749" s="22">
        <v>7</v>
      </c>
      <c r="L749" s="22" t="str">
        <f t="shared" si="168"/>
        <v>High</v>
      </c>
      <c r="M749" s="22">
        <v>1880</v>
      </c>
      <c r="N749" s="22">
        <f t="shared" si="169"/>
        <v>1</v>
      </c>
      <c r="O749" s="22"/>
      <c r="P749" s="22">
        <v>2003</v>
      </c>
      <c r="Q749" s="22">
        <f t="shared" si="170"/>
        <v>0</v>
      </c>
      <c r="R749" s="23">
        <v>1240</v>
      </c>
      <c r="S749" s="23" t="s">
        <v>311</v>
      </c>
      <c r="T749" s="23" t="s">
        <v>369</v>
      </c>
      <c r="U749" s="24">
        <v>1320</v>
      </c>
      <c r="V749" s="24" t="str">
        <f t="shared" si="171"/>
        <v>no</v>
      </c>
      <c r="W749" s="24">
        <v>1320</v>
      </c>
      <c r="X749" s="24" t="str">
        <f t="shared" si="172"/>
        <v>no</v>
      </c>
      <c r="Y749" s="24" t="s">
        <v>412</v>
      </c>
      <c r="Z749" s="24">
        <f t="shared" si="173"/>
        <v>1</v>
      </c>
      <c r="AA749" s="24">
        <v>2640</v>
      </c>
      <c r="AB749" s="24" t="s">
        <v>311</v>
      </c>
      <c r="AC749" s="24" t="s">
        <v>369</v>
      </c>
      <c r="AD749" s="25">
        <v>0</v>
      </c>
      <c r="AE749" s="25">
        <v>0</v>
      </c>
      <c r="AF749" s="25">
        <v>1</v>
      </c>
      <c r="AG749" s="25">
        <v>1</v>
      </c>
      <c r="AH749" s="25">
        <v>2</v>
      </c>
      <c r="AI749" s="25" t="s">
        <v>415</v>
      </c>
      <c r="AJ749" s="57">
        <v>8</v>
      </c>
      <c r="AK749" s="57" t="str">
        <f t="shared" si="174"/>
        <v>More</v>
      </c>
      <c r="AL749" s="57" t="s">
        <v>97</v>
      </c>
      <c r="AM749" s="57" t="str">
        <f t="shared" si="175"/>
        <v>High</v>
      </c>
      <c r="AN749" s="62">
        <v>4</v>
      </c>
      <c r="AO749" s="62" t="str">
        <f t="shared" si="176"/>
        <v>More</v>
      </c>
      <c r="AP749" s="62">
        <v>864</v>
      </c>
      <c r="AQ749" s="62" t="str">
        <f t="shared" si="177"/>
        <v>no</v>
      </c>
      <c r="AR749" s="62" t="str">
        <f t="shared" si="178"/>
        <v>Above Average</v>
      </c>
      <c r="AS749" s="64">
        <v>1</v>
      </c>
      <c r="AT749" s="68">
        <v>68.551288659793812</v>
      </c>
      <c r="AU749" s="68" t="str">
        <f t="shared" si="179"/>
        <v>Below Average</v>
      </c>
      <c r="AV749" s="66">
        <v>265979</v>
      </c>
      <c r="AW749" s="66">
        <v>3880</v>
      </c>
      <c r="AX749" s="66" t="s">
        <v>311</v>
      </c>
    </row>
    <row r="750" spans="1:50" customFormat="1" x14ac:dyDescent="0.2">
      <c r="A750">
        <v>749</v>
      </c>
      <c r="B750" s="12" t="s">
        <v>90</v>
      </c>
      <c r="C750" s="12" t="s">
        <v>90</v>
      </c>
      <c r="D750" s="12" t="s">
        <v>91</v>
      </c>
      <c r="E750" s="22">
        <v>7</v>
      </c>
      <c r="F750" s="22" t="s">
        <v>411</v>
      </c>
      <c r="G750" s="22" t="s">
        <v>115</v>
      </c>
      <c r="H750" s="22" t="str">
        <f t="shared" si="166"/>
        <v>1Story</v>
      </c>
      <c r="I750" s="22">
        <f t="shared" si="165"/>
        <v>69.182127006168557</v>
      </c>
      <c r="J750" s="22" t="str">
        <f t="shared" si="167"/>
        <v>Below Average</v>
      </c>
      <c r="K750" s="22">
        <v>5</v>
      </c>
      <c r="L750" s="22" t="str">
        <f t="shared" si="168"/>
        <v>Low</v>
      </c>
      <c r="M750" s="22">
        <v>1996</v>
      </c>
      <c r="N750" s="22">
        <f t="shared" si="169"/>
        <v>0</v>
      </c>
      <c r="O750" s="22"/>
      <c r="P750" s="22">
        <v>1996</v>
      </c>
      <c r="Q750" s="22">
        <f t="shared" si="170"/>
        <v>0</v>
      </c>
      <c r="R750" s="23">
        <v>1720</v>
      </c>
      <c r="S750" s="23" t="s">
        <v>311</v>
      </c>
      <c r="T750" s="23" t="s">
        <v>369</v>
      </c>
      <c r="U750" s="24">
        <v>1720</v>
      </c>
      <c r="V750" s="24" t="str">
        <f t="shared" si="171"/>
        <v>no</v>
      </c>
      <c r="W750" s="24">
        <v>0</v>
      </c>
      <c r="X750" s="24" t="str">
        <f t="shared" si="172"/>
        <v>no</v>
      </c>
      <c r="Y750" s="24" t="s">
        <v>413</v>
      </c>
      <c r="Z750" s="24">
        <f t="shared" si="173"/>
        <v>1</v>
      </c>
      <c r="AA750" s="24">
        <v>1720</v>
      </c>
      <c r="AB750" s="24" t="s">
        <v>311</v>
      </c>
      <c r="AC750" s="24" t="s">
        <v>369</v>
      </c>
      <c r="AD750" s="25">
        <v>1</v>
      </c>
      <c r="AE750" s="25">
        <v>0</v>
      </c>
      <c r="AF750" s="25">
        <v>2</v>
      </c>
      <c r="AG750" s="25">
        <v>0</v>
      </c>
      <c r="AH750" s="25">
        <v>3</v>
      </c>
      <c r="AI750" s="25" t="s">
        <v>414</v>
      </c>
      <c r="AJ750" s="57">
        <v>7</v>
      </c>
      <c r="AK750" s="57" t="str">
        <f t="shared" si="174"/>
        <v>More</v>
      </c>
      <c r="AL750" s="57" t="s">
        <v>97</v>
      </c>
      <c r="AM750" s="57" t="str">
        <f t="shared" si="175"/>
        <v>High</v>
      </c>
      <c r="AN750" s="62">
        <v>2</v>
      </c>
      <c r="AO750" s="62" t="str">
        <f t="shared" si="176"/>
        <v>More</v>
      </c>
      <c r="AP750" s="62">
        <v>527</v>
      </c>
      <c r="AQ750" s="62" t="str">
        <f t="shared" si="177"/>
        <v>no</v>
      </c>
      <c r="AR750" s="62" t="str">
        <f t="shared" si="178"/>
        <v>Above Average</v>
      </c>
      <c r="AS750" s="64">
        <v>1</v>
      </c>
      <c r="AT750" s="68">
        <v>75.697674418604649</v>
      </c>
      <c r="AU750" s="68" t="str">
        <f t="shared" si="179"/>
        <v>Above Average</v>
      </c>
      <c r="AV750" s="66">
        <v>260400</v>
      </c>
      <c r="AW750" s="66">
        <v>3440</v>
      </c>
      <c r="AX750" s="66" t="s">
        <v>311</v>
      </c>
    </row>
    <row r="751" spans="1:50" customFormat="1" x14ac:dyDescent="0.2">
      <c r="A751">
        <v>750</v>
      </c>
      <c r="B751" s="12" t="s">
        <v>90</v>
      </c>
      <c r="C751" s="12" t="s">
        <v>90</v>
      </c>
      <c r="D751" s="12" t="s">
        <v>91</v>
      </c>
      <c r="E751" s="22">
        <v>4</v>
      </c>
      <c r="F751" s="22" t="s">
        <v>195</v>
      </c>
      <c r="G751" s="22" t="s">
        <v>132</v>
      </c>
      <c r="H751" s="22" t="str">
        <f t="shared" si="166"/>
        <v>1Story</v>
      </c>
      <c r="I751" s="22">
        <f t="shared" si="165"/>
        <v>59.315963337771507</v>
      </c>
      <c r="J751" s="22" t="str">
        <f t="shared" si="167"/>
        <v>Below Average</v>
      </c>
      <c r="K751" s="22">
        <v>3</v>
      </c>
      <c r="L751" s="22" t="str">
        <f t="shared" si="168"/>
        <v>Low</v>
      </c>
      <c r="M751" s="22">
        <v>1945</v>
      </c>
      <c r="N751" s="22">
        <f t="shared" si="169"/>
        <v>1</v>
      </c>
      <c r="O751" s="22"/>
      <c r="P751" s="22">
        <v>1950</v>
      </c>
      <c r="Q751" s="22">
        <f t="shared" si="170"/>
        <v>1</v>
      </c>
      <c r="R751" s="23">
        <v>0</v>
      </c>
      <c r="S751" s="23" t="s">
        <v>313</v>
      </c>
      <c r="T751" s="23" t="s">
        <v>370</v>
      </c>
      <c r="U751" s="24">
        <v>1088</v>
      </c>
      <c r="V751" s="24" t="str">
        <f t="shared" si="171"/>
        <v>no</v>
      </c>
      <c r="W751" s="24">
        <v>441</v>
      </c>
      <c r="X751" s="24" t="str">
        <f t="shared" si="172"/>
        <v>no</v>
      </c>
      <c r="Y751" s="24" t="s">
        <v>412</v>
      </c>
      <c r="Z751" s="24">
        <f t="shared" si="173"/>
        <v>1</v>
      </c>
      <c r="AA751" s="24">
        <v>1529</v>
      </c>
      <c r="AB751" s="24" t="s">
        <v>311</v>
      </c>
      <c r="AC751" s="24" t="s">
        <v>369</v>
      </c>
      <c r="AD751" s="25">
        <v>0</v>
      </c>
      <c r="AE751" s="25">
        <v>0</v>
      </c>
      <c r="AF751" s="25">
        <v>2</v>
      </c>
      <c r="AG751" s="25">
        <v>0</v>
      </c>
      <c r="AH751" s="25">
        <v>2</v>
      </c>
      <c r="AI751" s="25" t="s">
        <v>415</v>
      </c>
      <c r="AJ751" s="57">
        <v>9</v>
      </c>
      <c r="AK751" s="57" t="str">
        <f t="shared" si="174"/>
        <v>More</v>
      </c>
      <c r="AL751" s="57" t="s">
        <v>98</v>
      </c>
      <c r="AM751" s="57" t="str">
        <f t="shared" si="175"/>
        <v>Low</v>
      </c>
      <c r="AN751" s="62">
        <v>1</v>
      </c>
      <c r="AO751" s="62" t="str">
        <f t="shared" si="176"/>
        <v>Less</v>
      </c>
      <c r="AP751" s="62">
        <v>240</v>
      </c>
      <c r="AQ751" s="62" t="str">
        <f t="shared" si="177"/>
        <v>no</v>
      </c>
      <c r="AR751" s="62" t="str">
        <f t="shared" si="178"/>
        <v>Below Average</v>
      </c>
      <c r="AS751" s="64">
        <v>0</v>
      </c>
      <c r="AT751" s="68">
        <v>64.094179202092874</v>
      </c>
      <c r="AU751" s="68" t="str">
        <f t="shared" si="179"/>
        <v>Below Average</v>
      </c>
      <c r="AV751" s="66">
        <v>98000</v>
      </c>
      <c r="AW751" s="66">
        <v>1529</v>
      </c>
      <c r="AX751" s="66" t="s">
        <v>311</v>
      </c>
    </row>
    <row r="752" spans="1:50" customFormat="1" x14ac:dyDescent="0.2">
      <c r="A752">
        <v>751</v>
      </c>
      <c r="B752" s="12" t="s">
        <v>90</v>
      </c>
      <c r="C752" s="12" t="s">
        <v>90</v>
      </c>
      <c r="D752" s="12" t="s">
        <v>91</v>
      </c>
      <c r="E752" s="22">
        <v>4</v>
      </c>
      <c r="F752" s="22" t="s">
        <v>195</v>
      </c>
      <c r="G752" s="22" t="s">
        <v>132</v>
      </c>
      <c r="H752" s="22" t="str">
        <f t="shared" si="166"/>
        <v>1Story</v>
      </c>
      <c r="I752" s="22">
        <f t="shared" si="165"/>
        <v>59.315963337771507</v>
      </c>
      <c r="J752" s="22" t="str">
        <f t="shared" si="167"/>
        <v>Below Average</v>
      </c>
      <c r="K752" s="22">
        <v>7</v>
      </c>
      <c r="L752" s="22" t="str">
        <f t="shared" si="168"/>
        <v>High</v>
      </c>
      <c r="M752" s="22">
        <v>1910</v>
      </c>
      <c r="N752" s="22">
        <f t="shared" si="169"/>
        <v>1</v>
      </c>
      <c r="O752" s="22"/>
      <c r="P752" s="22">
        <v>2004</v>
      </c>
      <c r="Q752" s="22">
        <f t="shared" si="170"/>
        <v>0</v>
      </c>
      <c r="R752" s="23">
        <v>576</v>
      </c>
      <c r="S752" s="23" t="s">
        <v>311</v>
      </c>
      <c r="T752" s="23" t="s">
        <v>370</v>
      </c>
      <c r="U752" s="24">
        <v>792</v>
      </c>
      <c r="V752" s="24" t="str">
        <f t="shared" si="171"/>
        <v>no</v>
      </c>
      <c r="W752" s="24">
        <v>348</v>
      </c>
      <c r="X752" s="24" t="str">
        <f t="shared" si="172"/>
        <v>no</v>
      </c>
      <c r="Y752" s="24" t="s">
        <v>412</v>
      </c>
      <c r="Z752" s="24">
        <f t="shared" si="173"/>
        <v>1</v>
      </c>
      <c r="AA752" s="24">
        <v>1140</v>
      </c>
      <c r="AB752" s="24" t="s">
        <v>311</v>
      </c>
      <c r="AC752" s="24" t="s">
        <v>370</v>
      </c>
      <c r="AD752" s="25">
        <v>0</v>
      </c>
      <c r="AE752" s="25">
        <v>0</v>
      </c>
      <c r="AF752" s="25">
        <v>1</v>
      </c>
      <c r="AG752" s="25">
        <v>0</v>
      </c>
      <c r="AH752" s="25">
        <v>1</v>
      </c>
      <c r="AI752" s="25" t="s">
        <v>415</v>
      </c>
      <c r="AJ752" s="57">
        <v>7</v>
      </c>
      <c r="AK752" s="57" t="str">
        <f t="shared" si="174"/>
        <v>More</v>
      </c>
      <c r="AL752" s="57" t="s">
        <v>98</v>
      </c>
      <c r="AM752" s="57" t="str">
        <f t="shared" si="175"/>
        <v>Low</v>
      </c>
      <c r="AN752" s="62">
        <v>0</v>
      </c>
      <c r="AO752" s="62" t="str">
        <f t="shared" si="176"/>
        <v>Less</v>
      </c>
      <c r="AP752" s="62">
        <v>0</v>
      </c>
      <c r="AQ752" s="62" t="str">
        <f t="shared" si="177"/>
        <v>no</v>
      </c>
      <c r="AR752" s="62" t="str">
        <f t="shared" si="178"/>
        <v>Below Average</v>
      </c>
      <c r="AS752" s="64">
        <v>0</v>
      </c>
      <c r="AT752" s="68">
        <v>56.235431235431236</v>
      </c>
      <c r="AU752" s="68" t="str">
        <f t="shared" si="179"/>
        <v>Below Average</v>
      </c>
      <c r="AV752" s="66">
        <v>96500</v>
      </c>
      <c r="AW752" s="66">
        <v>1716</v>
      </c>
      <c r="AX752" s="66" t="s">
        <v>311</v>
      </c>
    </row>
    <row r="753" spans="1:50" customFormat="1" x14ac:dyDescent="0.2">
      <c r="A753">
        <v>752</v>
      </c>
      <c r="B753" s="12" t="s">
        <v>202</v>
      </c>
      <c r="C753" s="12" t="s">
        <v>90</v>
      </c>
      <c r="D753" s="12" t="s">
        <v>91</v>
      </c>
      <c r="E753" s="22">
        <v>7</v>
      </c>
      <c r="F753" s="22" t="s">
        <v>411</v>
      </c>
      <c r="G753" s="22" t="s">
        <v>92</v>
      </c>
      <c r="H753" s="22" t="str">
        <f t="shared" si="166"/>
        <v>2Story</v>
      </c>
      <c r="I753" s="22">
        <f t="shared" si="165"/>
        <v>75.988545402704759</v>
      </c>
      <c r="J753" s="22" t="str">
        <f t="shared" si="167"/>
        <v>Above Average</v>
      </c>
      <c r="K753" s="22">
        <v>5</v>
      </c>
      <c r="L753" s="22" t="str">
        <f t="shared" si="168"/>
        <v>Low</v>
      </c>
      <c r="M753" s="22">
        <v>2003</v>
      </c>
      <c r="N753" s="22">
        <f t="shared" si="169"/>
        <v>0</v>
      </c>
      <c r="O753" s="22"/>
      <c r="P753" s="22">
        <v>2003</v>
      </c>
      <c r="Q753" s="22">
        <f t="shared" si="170"/>
        <v>0</v>
      </c>
      <c r="R753" s="23">
        <v>660</v>
      </c>
      <c r="S753" s="23" t="s">
        <v>311</v>
      </c>
      <c r="T753" s="23" t="s">
        <v>370</v>
      </c>
      <c r="U753" s="24">
        <v>660</v>
      </c>
      <c r="V753" s="24" t="str">
        <f t="shared" si="171"/>
        <v>no</v>
      </c>
      <c r="W753" s="24">
        <v>660</v>
      </c>
      <c r="X753" s="24" t="str">
        <f t="shared" si="172"/>
        <v>no</v>
      </c>
      <c r="Y753" s="24" t="s">
        <v>412</v>
      </c>
      <c r="Z753" s="24">
        <f t="shared" si="173"/>
        <v>1</v>
      </c>
      <c r="AA753" s="24">
        <v>1320</v>
      </c>
      <c r="AB753" s="24" t="s">
        <v>311</v>
      </c>
      <c r="AC753" s="24" t="s">
        <v>370</v>
      </c>
      <c r="AD753" s="25">
        <v>0</v>
      </c>
      <c r="AE753" s="25">
        <v>0</v>
      </c>
      <c r="AF753" s="25">
        <v>2</v>
      </c>
      <c r="AG753" s="25">
        <v>1</v>
      </c>
      <c r="AH753" s="25">
        <v>3</v>
      </c>
      <c r="AI753" s="25" t="s">
        <v>414</v>
      </c>
      <c r="AJ753" s="57">
        <v>6</v>
      </c>
      <c r="AK753" s="57" t="str">
        <f t="shared" si="174"/>
        <v>More</v>
      </c>
      <c r="AL753" s="57" t="s">
        <v>97</v>
      </c>
      <c r="AM753" s="57" t="str">
        <f t="shared" si="175"/>
        <v>High</v>
      </c>
      <c r="AN753" s="62">
        <v>2</v>
      </c>
      <c r="AO753" s="62" t="str">
        <f t="shared" si="176"/>
        <v>More</v>
      </c>
      <c r="AP753" s="62">
        <v>400</v>
      </c>
      <c r="AQ753" s="62" t="str">
        <f t="shared" si="177"/>
        <v>no</v>
      </c>
      <c r="AR753" s="62" t="str">
        <f t="shared" si="178"/>
        <v>Below Average</v>
      </c>
      <c r="AS753" s="64">
        <v>0</v>
      </c>
      <c r="AT753" s="68">
        <v>81.818181818181813</v>
      </c>
      <c r="AU753" s="68" t="str">
        <f t="shared" si="179"/>
        <v>Above Average</v>
      </c>
      <c r="AV753" s="66">
        <v>162000</v>
      </c>
      <c r="AW753" s="66">
        <v>1980</v>
      </c>
      <c r="AX753" s="66" t="s">
        <v>311</v>
      </c>
    </row>
    <row r="754" spans="1:50" customFormat="1" x14ac:dyDescent="0.2">
      <c r="A754">
        <v>753</v>
      </c>
      <c r="B754" s="12" t="s">
        <v>90</v>
      </c>
      <c r="C754" s="12" t="s">
        <v>90</v>
      </c>
      <c r="D754" s="12" t="s">
        <v>91</v>
      </c>
      <c r="E754" s="22">
        <v>6</v>
      </c>
      <c r="F754" s="22" t="s">
        <v>195</v>
      </c>
      <c r="G754" s="22" t="s">
        <v>115</v>
      </c>
      <c r="H754" s="22" t="str">
        <f t="shared" si="166"/>
        <v>1Story</v>
      </c>
      <c r="I754" s="22">
        <f t="shared" si="165"/>
        <v>69.182127006168557</v>
      </c>
      <c r="J754" s="22" t="str">
        <f t="shared" si="167"/>
        <v>Below Average</v>
      </c>
      <c r="K754" s="22">
        <v>5</v>
      </c>
      <c r="L754" s="22" t="str">
        <f t="shared" si="168"/>
        <v>Low</v>
      </c>
      <c r="M754" s="22">
        <v>1997</v>
      </c>
      <c r="N754" s="22">
        <f t="shared" si="169"/>
        <v>0</v>
      </c>
      <c r="O754" s="22"/>
      <c r="P754" s="22">
        <v>1997</v>
      </c>
      <c r="Q754" s="22">
        <f t="shared" si="170"/>
        <v>0</v>
      </c>
      <c r="R754" s="23">
        <v>1479</v>
      </c>
      <c r="S754" s="23" t="s">
        <v>311</v>
      </c>
      <c r="T754" s="23" t="s">
        <v>369</v>
      </c>
      <c r="U754" s="24">
        <v>1494</v>
      </c>
      <c r="V754" s="24" t="str">
        <f t="shared" si="171"/>
        <v>no</v>
      </c>
      <c r="W754" s="24">
        <v>0</v>
      </c>
      <c r="X754" s="24" t="str">
        <f t="shared" si="172"/>
        <v>no</v>
      </c>
      <c r="Y754" s="24" t="s">
        <v>413</v>
      </c>
      <c r="Z754" s="24">
        <f t="shared" si="173"/>
        <v>0</v>
      </c>
      <c r="AA754" s="24">
        <v>1494</v>
      </c>
      <c r="AB754" s="24" t="s">
        <v>311</v>
      </c>
      <c r="AC754" s="24" t="s">
        <v>370</v>
      </c>
      <c r="AD754" s="25">
        <v>1</v>
      </c>
      <c r="AE754" s="25">
        <v>0</v>
      </c>
      <c r="AF754" s="25">
        <v>2</v>
      </c>
      <c r="AG754" s="25">
        <v>0</v>
      </c>
      <c r="AH754" s="25">
        <v>3</v>
      </c>
      <c r="AI754" s="25" t="s">
        <v>414</v>
      </c>
      <c r="AJ754" s="57">
        <v>6</v>
      </c>
      <c r="AK754" s="57" t="str">
        <f t="shared" si="174"/>
        <v>More</v>
      </c>
      <c r="AL754" s="57" t="s">
        <v>97</v>
      </c>
      <c r="AM754" s="57" t="str">
        <f t="shared" si="175"/>
        <v>High</v>
      </c>
      <c r="AN754" s="62">
        <v>2</v>
      </c>
      <c r="AO754" s="62" t="str">
        <f t="shared" si="176"/>
        <v>More</v>
      </c>
      <c r="AP754" s="62">
        <v>576</v>
      </c>
      <c r="AQ754" s="62" t="str">
        <f t="shared" si="177"/>
        <v>no</v>
      </c>
      <c r="AR754" s="62" t="str">
        <f t="shared" si="178"/>
        <v>Above Average</v>
      </c>
      <c r="AS754" s="64">
        <v>0</v>
      </c>
      <c r="AT754" s="68">
        <v>72.990245543222329</v>
      </c>
      <c r="AU754" s="68" t="str">
        <f t="shared" si="179"/>
        <v>Above Average</v>
      </c>
      <c r="AV754" s="66">
        <v>217000</v>
      </c>
      <c r="AW754" s="66">
        <v>2973</v>
      </c>
      <c r="AX754" s="66" t="s">
        <v>311</v>
      </c>
    </row>
    <row r="755" spans="1:50" customFormat="1" x14ac:dyDescent="0.2">
      <c r="A755">
        <v>754</v>
      </c>
      <c r="B755" s="12" t="s">
        <v>90</v>
      </c>
      <c r="C755" s="12" t="s">
        <v>90</v>
      </c>
      <c r="D755" s="12" t="s">
        <v>91</v>
      </c>
      <c r="E755" s="22">
        <v>8</v>
      </c>
      <c r="F755" s="22" t="s">
        <v>411</v>
      </c>
      <c r="G755" s="22" t="s">
        <v>92</v>
      </c>
      <c r="H755" s="22" t="str">
        <f t="shared" si="166"/>
        <v>2Story</v>
      </c>
      <c r="I755" s="22">
        <f t="shared" si="165"/>
        <v>75.988545402704759</v>
      </c>
      <c r="J755" s="22" t="str">
        <f t="shared" si="167"/>
        <v>Above Average</v>
      </c>
      <c r="K755" s="22">
        <v>5</v>
      </c>
      <c r="L755" s="22" t="str">
        <f t="shared" si="168"/>
        <v>Low</v>
      </c>
      <c r="M755" s="22">
        <v>2005</v>
      </c>
      <c r="N755" s="22">
        <f t="shared" si="169"/>
        <v>0</v>
      </c>
      <c r="O755" s="22"/>
      <c r="P755" s="22">
        <v>2005</v>
      </c>
      <c r="Q755" s="22">
        <f t="shared" si="170"/>
        <v>0</v>
      </c>
      <c r="R755" s="23">
        <v>1030</v>
      </c>
      <c r="S755" s="23" t="s">
        <v>311</v>
      </c>
      <c r="T755" s="23" t="s">
        <v>370</v>
      </c>
      <c r="U755" s="24">
        <v>1038</v>
      </c>
      <c r="V755" s="24" t="str">
        <f t="shared" si="171"/>
        <v>no</v>
      </c>
      <c r="W755" s="24">
        <v>1060</v>
      </c>
      <c r="X755" s="24" t="str">
        <f t="shared" si="172"/>
        <v>no</v>
      </c>
      <c r="Y755" s="24" t="s">
        <v>412</v>
      </c>
      <c r="Z755" s="24">
        <f t="shared" si="173"/>
        <v>0</v>
      </c>
      <c r="AA755" s="24">
        <v>2098</v>
      </c>
      <c r="AB755" s="24" t="s">
        <v>311</v>
      </c>
      <c r="AC755" s="24" t="s">
        <v>369</v>
      </c>
      <c r="AD755" s="25">
        <v>0</v>
      </c>
      <c r="AE755" s="25">
        <v>0</v>
      </c>
      <c r="AF755" s="25">
        <v>2</v>
      </c>
      <c r="AG755" s="25">
        <v>1</v>
      </c>
      <c r="AH755" s="25">
        <v>3</v>
      </c>
      <c r="AI755" s="25" t="s">
        <v>414</v>
      </c>
      <c r="AJ755" s="57">
        <v>8</v>
      </c>
      <c r="AK755" s="57" t="str">
        <f t="shared" si="174"/>
        <v>More</v>
      </c>
      <c r="AL755" s="57" t="s">
        <v>104</v>
      </c>
      <c r="AM755" s="57" t="str">
        <f t="shared" si="175"/>
        <v>High</v>
      </c>
      <c r="AN755" s="62">
        <v>3</v>
      </c>
      <c r="AO755" s="62" t="str">
        <f t="shared" si="176"/>
        <v>More</v>
      </c>
      <c r="AP755" s="62">
        <v>878</v>
      </c>
      <c r="AQ755" s="62" t="str">
        <f t="shared" si="177"/>
        <v>no</v>
      </c>
      <c r="AR755" s="62" t="str">
        <f t="shared" si="178"/>
        <v>Above Average</v>
      </c>
      <c r="AS755" s="64">
        <v>1</v>
      </c>
      <c r="AT755" s="68">
        <v>88.075447570332486</v>
      </c>
      <c r="AU755" s="68" t="str">
        <f t="shared" si="179"/>
        <v>Above Average</v>
      </c>
      <c r="AV755" s="66">
        <v>275500</v>
      </c>
      <c r="AW755" s="66">
        <v>3128</v>
      </c>
      <c r="AX755" s="66" t="s">
        <v>311</v>
      </c>
    </row>
    <row r="756" spans="1:50" customFormat="1" x14ac:dyDescent="0.2">
      <c r="A756">
        <v>755</v>
      </c>
      <c r="B756" s="12" t="s">
        <v>90</v>
      </c>
      <c r="C756" s="12" t="s">
        <v>90</v>
      </c>
      <c r="D756" s="12" t="s">
        <v>91</v>
      </c>
      <c r="E756" s="22">
        <v>6</v>
      </c>
      <c r="F756" s="22" t="s">
        <v>195</v>
      </c>
      <c r="G756" s="22" t="s">
        <v>115</v>
      </c>
      <c r="H756" s="22" t="str">
        <f t="shared" si="166"/>
        <v>1Story</v>
      </c>
      <c r="I756" s="22">
        <f t="shared" si="165"/>
        <v>69.182127006168557</v>
      </c>
      <c r="J756" s="22" t="str">
        <f t="shared" si="167"/>
        <v>Below Average</v>
      </c>
      <c r="K756" s="22">
        <v>8</v>
      </c>
      <c r="L756" s="22" t="str">
        <f t="shared" si="168"/>
        <v>High</v>
      </c>
      <c r="M756" s="22">
        <v>1969</v>
      </c>
      <c r="N756" s="22">
        <f t="shared" si="169"/>
        <v>0</v>
      </c>
      <c r="O756" s="22"/>
      <c r="P756" s="22">
        <v>2005</v>
      </c>
      <c r="Q756" s="22">
        <f t="shared" si="170"/>
        <v>0</v>
      </c>
      <c r="R756" s="23">
        <v>1026</v>
      </c>
      <c r="S756" s="23" t="s">
        <v>311</v>
      </c>
      <c r="T756" s="23" t="s">
        <v>370</v>
      </c>
      <c r="U756" s="24">
        <v>1026</v>
      </c>
      <c r="V756" s="24" t="str">
        <f t="shared" si="171"/>
        <v>no</v>
      </c>
      <c r="W756" s="24">
        <v>0</v>
      </c>
      <c r="X756" s="24" t="str">
        <f t="shared" si="172"/>
        <v>no</v>
      </c>
      <c r="Y756" s="24" t="s">
        <v>413</v>
      </c>
      <c r="Z756" s="24">
        <f t="shared" si="173"/>
        <v>1</v>
      </c>
      <c r="AA756" s="24">
        <v>1026</v>
      </c>
      <c r="AB756" s="24" t="s">
        <v>311</v>
      </c>
      <c r="AC756" s="24" t="s">
        <v>370</v>
      </c>
      <c r="AD756" s="25">
        <v>1</v>
      </c>
      <c r="AE756" s="25">
        <v>0</v>
      </c>
      <c r="AF756" s="25">
        <v>1</v>
      </c>
      <c r="AG756" s="25">
        <v>0</v>
      </c>
      <c r="AH756" s="25">
        <v>2</v>
      </c>
      <c r="AI756" s="25" t="s">
        <v>415</v>
      </c>
      <c r="AJ756" s="57">
        <v>5</v>
      </c>
      <c r="AK756" s="57" t="str">
        <f t="shared" si="174"/>
        <v>Less</v>
      </c>
      <c r="AL756" s="57" t="s">
        <v>97</v>
      </c>
      <c r="AM756" s="57" t="str">
        <f t="shared" si="175"/>
        <v>High</v>
      </c>
      <c r="AN756" s="62">
        <v>2</v>
      </c>
      <c r="AO756" s="62" t="str">
        <f t="shared" si="176"/>
        <v>More</v>
      </c>
      <c r="AP756" s="62">
        <v>440</v>
      </c>
      <c r="AQ756" s="62" t="str">
        <f t="shared" si="177"/>
        <v>no</v>
      </c>
      <c r="AR756" s="62" t="str">
        <f t="shared" si="178"/>
        <v>Below Average</v>
      </c>
      <c r="AS756" s="64">
        <v>0</v>
      </c>
      <c r="AT756" s="68">
        <v>76.023391812865498</v>
      </c>
      <c r="AU756" s="68" t="str">
        <f t="shared" si="179"/>
        <v>Above Average</v>
      </c>
      <c r="AV756" s="66">
        <v>156000</v>
      </c>
      <c r="AW756" s="66">
        <v>2052</v>
      </c>
      <c r="AX756" s="66" t="s">
        <v>311</v>
      </c>
    </row>
    <row r="757" spans="1:50" customFormat="1" x14ac:dyDescent="0.2">
      <c r="A757">
        <v>756</v>
      </c>
      <c r="B757" s="12" t="s">
        <v>90</v>
      </c>
      <c r="C757" s="12" t="s">
        <v>90</v>
      </c>
      <c r="D757" s="12" t="s">
        <v>179</v>
      </c>
      <c r="E757" s="22">
        <v>6</v>
      </c>
      <c r="F757" s="22" t="s">
        <v>195</v>
      </c>
      <c r="G757" s="22" t="s">
        <v>92</v>
      </c>
      <c r="H757" s="22" t="str">
        <f t="shared" si="166"/>
        <v>2Story</v>
      </c>
      <c r="I757" s="22">
        <f t="shared" si="165"/>
        <v>75.988545402704759</v>
      </c>
      <c r="J757" s="22" t="str">
        <f t="shared" si="167"/>
        <v>Above Average</v>
      </c>
      <c r="K757" s="22">
        <v>5</v>
      </c>
      <c r="L757" s="22" t="str">
        <f t="shared" si="168"/>
        <v>Low</v>
      </c>
      <c r="M757" s="22">
        <v>1999</v>
      </c>
      <c r="N757" s="22">
        <f t="shared" si="169"/>
        <v>0</v>
      </c>
      <c r="O757" s="22"/>
      <c r="P757" s="22">
        <v>1999</v>
      </c>
      <c r="Q757" s="22">
        <f t="shared" si="170"/>
        <v>0</v>
      </c>
      <c r="R757" s="23">
        <v>729</v>
      </c>
      <c r="S757" s="23" t="s">
        <v>311</v>
      </c>
      <c r="T757" s="23" t="s">
        <v>370</v>
      </c>
      <c r="U757" s="24">
        <v>742</v>
      </c>
      <c r="V757" s="24" t="str">
        <f t="shared" si="171"/>
        <v>no</v>
      </c>
      <c r="W757" s="24">
        <v>729</v>
      </c>
      <c r="X757" s="24" t="str">
        <f t="shared" si="172"/>
        <v>no</v>
      </c>
      <c r="Y757" s="24" t="s">
        <v>412</v>
      </c>
      <c r="Z757" s="24">
        <f t="shared" si="173"/>
        <v>1</v>
      </c>
      <c r="AA757" s="24">
        <v>1471</v>
      </c>
      <c r="AB757" s="24" t="s">
        <v>311</v>
      </c>
      <c r="AC757" s="24" t="s">
        <v>370</v>
      </c>
      <c r="AD757" s="25">
        <v>0</v>
      </c>
      <c r="AE757" s="25">
        <v>0</v>
      </c>
      <c r="AF757" s="25">
        <v>2</v>
      </c>
      <c r="AG757" s="25">
        <v>1</v>
      </c>
      <c r="AH757" s="25">
        <v>3</v>
      </c>
      <c r="AI757" s="25" t="s">
        <v>414</v>
      </c>
      <c r="AJ757" s="57">
        <v>6</v>
      </c>
      <c r="AK757" s="57" t="str">
        <f t="shared" si="174"/>
        <v>More</v>
      </c>
      <c r="AL757" s="57" t="s">
        <v>98</v>
      </c>
      <c r="AM757" s="57" t="str">
        <f t="shared" si="175"/>
        <v>Low</v>
      </c>
      <c r="AN757" s="62">
        <v>2</v>
      </c>
      <c r="AO757" s="62" t="str">
        <f t="shared" si="176"/>
        <v>More</v>
      </c>
      <c r="AP757" s="62">
        <v>440</v>
      </c>
      <c r="AQ757" s="62" t="str">
        <f t="shared" si="177"/>
        <v>no</v>
      </c>
      <c r="AR757" s="62" t="str">
        <f t="shared" si="178"/>
        <v>Below Average</v>
      </c>
      <c r="AS757" s="64">
        <v>0</v>
      </c>
      <c r="AT757" s="68">
        <v>78.409090909090907</v>
      </c>
      <c r="AU757" s="68" t="str">
        <f t="shared" si="179"/>
        <v>Above Average</v>
      </c>
      <c r="AV757" s="66">
        <v>172500</v>
      </c>
      <c r="AW757" s="66">
        <v>2200</v>
      </c>
      <c r="AX757" s="66" t="s">
        <v>311</v>
      </c>
    </row>
    <row r="758" spans="1:50" customFormat="1" x14ac:dyDescent="0.2">
      <c r="A758">
        <v>757</v>
      </c>
      <c r="B758" s="12" t="s">
        <v>90</v>
      </c>
      <c r="C758" s="12" t="s">
        <v>90</v>
      </c>
      <c r="D758" s="12" t="s">
        <v>91</v>
      </c>
      <c r="E758" s="22">
        <v>8</v>
      </c>
      <c r="F758" s="22" t="s">
        <v>411</v>
      </c>
      <c r="G758" s="22" t="s">
        <v>92</v>
      </c>
      <c r="H758" s="22" t="str">
        <f t="shared" si="166"/>
        <v>2Story</v>
      </c>
      <c r="I758" s="22">
        <f t="shared" si="165"/>
        <v>75.988545402704759</v>
      </c>
      <c r="J758" s="22" t="str">
        <f t="shared" si="167"/>
        <v>Above Average</v>
      </c>
      <c r="K758" s="22">
        <v>5</v>
      </c>
      <c r="L758" s="22" t="str">
        <f t="shared" si="168"/>
        <v>Low</v>
      </c>
      <c r="M758" s="22">
        <v>2007</v>
      </c>
      <c r="N758" s="22">
        <f t="shared" si="169"/>
        <v>0</v>
      </c>
      <c r="O758" s="22"/>
      <c r="P758" s="22">
        <v>2007</v>
      </c>
      <c r="Q758" s="22">
        <f t="shared" si="170"/>
        <v>0</v>
      </c>
      <c r="R758" s="23">
        <v>866</v>
      </c>
      <c r="S758" s="23" t="s">
        <v>311</v>
      </c>
      <c r="T758" s="23" t="s">
        <v>370</v>
      </c>
      <c r="U758" s="24">
        <v>866</v>
      </c>
      <c r="V758" s="24" t="str">
        <f t="shared" si="171"/>
        <v>no</v>
      </c>
      <c r="W758" s="24">
        <v>902</v>
      </c>
      <c r="X758" s="24" t="str">
        <f t="shared" si="172"/>
        <v>no</v>
      </c>
      <c r="Y758" s="24" t="s">
        <v>412</v>
      </c>
      <c r="Z758" s="24">
        <f t="shared" si="173"/>
        <v>0</v>
      </c>
      <c r="AA758" s="24">
        <v>1768</v>
      </c>
      <c r="AB758" s="24" t="s">
        <v>311</v>
      </c>
      <c r="AC758" s="24" t="s">
        <v>369</v>
      </c>
      <c r="AD758" s="25">
        <v>0</v>
      </c>
      <c r="AE758" s="25">
        <v>0</v>
      </c>
      <c r="AF758" s="25">
        <v>2</v>
      </c>
      <c r="AG758" s="25">
        <v>1</v>
      </c>
      <c r="AH758" s="25">
        <v>3</v>
      </c>
      <c r="AI758" s="25" t="s">
        <v>414</v>
      </c>
      <c r="AJ758" s="57">
        <v>7</v>
      </c>
      <c r="AK758" s="57" t="str">
        <f t="shared" si="174"/>
        <v>More</v>
      </c>
      <c r="AL758" s="57" t="s">
        <v>97</v>
      </c>
      <c r="AM758" s="57" t="str">
        <f t="shared" si="175"/>
        <v>High</v>
      </c>
      <c r="AN758" s="62">
        <v>2</v>
      </c>
      <c r="AO758" s="62" t="str">
        <f t="shared" si="176"/>
        <v>More</v>
      </c>
      <c r="AP758" s="62">
        <v>578</v>
      </c>
      <c r="AQ758" s="62" t="str">
        <f t="shared" si="177"/>
        <v>no</v>
      </c>
      <c r="AR758" s="62" t="str">
        <f t="shared" si="178"/>
        <v>Above Average</v>
      </c>
      <c r="AS758" s="64">
        <v>0</v>
      </c>
      <c r="AT758" s="68">
        <v>80.485952923310549</v>
      </c>
      <c r="AU758" s="68" t="str">
        <f t="shared" si="179"/>
        <v>Above Average</v>
      </c>
      <c r="AV758" s="66">
        <v>212000</v>
      </c>
      <c r="AW758" s="66">
        <v>2634</v>
      </c>
      <c r="AX758" s="66" t="s">
        <v>311</v>
      </c>
    </row>
    <row r="759" spans="1:50" customFormat="1" x14ac:dyDescent="0.2">
      <c r="A759">
        <v>758</v>
      </c>
      <c r="B759" s="12" t="s">
        <v>90</v>
      </c>
      <c r="C759" s="12" t="s">
        <v>90</v>
      </c>
      <c r="D759" s="12" t="s">
        <v>91</v>
      </c>
      <c r="E759" s="22">
        <v>6</v>
      </c>
      <c r="F759" s="22" t="s">
        <v>195</v>
      </c>
      <c r="G759" s="22" t="s">
        <v>92</v>
      </c>
      <c r="H759" s="22" t="str">
        <f t="shared" si="166"/>
        <v>2Story</v>
      </c>
      <c r="I759" s="22">
        <f t="shared" si="165"/>
        <v>75.988545402704759</v>
      </c>
      <c r="J759" s="22" t="str">
        <f t="shared" si="167"/>
        <v>Above Average</v>
      </c>
      <c r="K759" s="22">
        <v>5</v>
      </c>
      <c r="L759" s="22" t="str">
        <f t="shared" si="168"/>
        <v>Low</v>
      </c>
      <c r="M759" s="22">
        <v>1978</v>
      </c>
      <c r="N759" s="22">
        <f t="shared" si="169"/>
        <v>0</v>
      </c>
      <c r="O759" s="22"/>
      <c r="P759" s="22">
        <v>1978</v>
      </c>
      <c r="Q759" s="22">
        <f t="shared" si="170"/>
        <v>0</v>
      </c>
      <c r="R759" s="23">
        <v>672</v>
      </c>
      <c r="S759" s="23" t="s">
        <v>311</v>
      </c>
      <c r="T759" s="23" t="s">
        <v>370</v>
      </c>
      <c r="U759" s="24">
        <v>672</v>
      </c>
      <c r="V759" s="24" t="str">
        <f t="shared" si="171"/>
        <v>no</v>
      </c>
      <c r="W759" s="24">
        <v>714</v>
      </c>
      <c r="X759" s="24" t="str">
        <f t="shared" si="172"/>
        <v>no</v>
      </c>
      <c r="Y759" s="24" t="s">
        <v>412</v>
      </c>
      <c r="Z759" s="24">
        <f t="shared" si="173"/>
        <v>0</v>
      </c>
      <c r="AA759" s="24">
        <v>1386</v>
      </c>
      <c r="AB759" s="24" t="s">
        <v>311</v>
      </c>
      <c r="AC759" s="24" t="s">
        <v>370</v>
      </c>
      <c r="AD759" s="25">
        <v>0</v>
      </c>
      <c r="AE759" s="25">
        <v>0</v>
      </c>
      <c r="AF759" s="25">
        <v>2</v>
      </c>
      <c r="AG759" s="25">
        <v>1</v>
      </c>
      <c r="AH759" s="25">
        <v>3</v>
      </c>
      <c r="AI759" s="25" t="s">
        <v>414</v>
      </c>
      <c r="AJ759" s="57">
        <v>6</v>
      </c>
      <c r="AK759" s="57" t="str">
        <f t="shared" si="174"/>
        <v>More</v>
      </c>
      <c r="AL759" s="57" t="s">
        <v>98</v>
      </c>
      <c r="AM759" s="57" t="str">
        <f t="shared" si="175"/>
        <v>Low</v>
      </c>
      <c r="AN759" s="62">
        <v>2</v>
      </c>
      <c r="AO759" s="62" t="str">
        <f t="shared" si="176"/>
        <v>More</v>
      </c>
      <c r="AP759" s="62">
        <v>440</v>
      </c>
      <c r="AQ759" s="62" t="str">
        <f t="shared" si="177"/>
        <v>no</v>
      </c>
      <c r="AR759" s="62" t="str">
        <f t="shared" si="178"/>
        <v>Below Average</v>
      </c>
      <c r="AS759" s="64">
        <v>1</v>
      </c>
      <c r="AT759" s="68">
        <v>77.210884353741491</v>
      </c>
      <c r="AU759" s="68" t="str">
        <f t="shared" si="179"/>
        <v>Above Average</v>
      </c>
      <c r="AV759" s="66">
        <v>158900</v>
      </c>
      <c r="AW759" s="66">
        <v>2058</v>
      </c>
      <c r="AX759" s="66" t="s">
        <v>311</v>
      </c>
    </row>
    <row r="760" spans="1:50" customFormat="1" x14ac:dyDescent="0.2">
      <c r="A760">
        <v>759</v>
      </c>
      <c r="B760" s="12" t="s">
        <v>90</v>
      </c>
      <c r="C760" s="12" t="s">
        <v>90</v>
      </c>
      <c r="D760" s="12" t="s">
        <v>198</v>
      </c>
      <c r="E760" s="22">
        <v>7</v>
      </c>
      <c r="F760" s="22" t="s">
        <v>411</v>
      </c>
      <c r="G760" s="22" t="s">
        <v>92</v>
      </c>
      <c r="H760" s="22" t="str">
        <f t="shared" si="166"/>
        <v>2Story</v>
      </c>
      <c r="I760" s="22">
        <f t="shared" si="165"/>
        <v>75.988545402704759</v>
      </c>
      <c r="J760" s="22" t="str">
        <f t="shared" si="167"/>
        <v>Above Average</v>
      </c>
      <c r="K760" s="22">
        <v>5</v>
      </c>
      <c r="L760" s="22" t="str">
        <f t="shared" si="168"/>
        <v>Low</v>
      </c>
      <c r="M760" s="22">
        <v>1999</v>
      </c>
      <c r="N760" s="22">
        <f t="shared" si="169"/>
        <v>0</v>
      </c>
      <c r="O760" s="22"/>
      <c r="P760" s="22">
        <v>1999</v>
      </c>
      <c r="Q760" s="22">
        <f t="shared" si="170"/>
        <v>0</v>
      </c>
      <c r="R760" s="23">
        <v>744</v>
      </c>
      <c r="S760" s="23" t="s">
        <v>311</v>
      </c>
      <c r="T760" s="23" t="s">
        <v>370</v>
      </c>
      <c r="U760" s="24">
        <v>757</v>
      </c>
      <c r="V760" s="24" t="str">
        <f t="shared" si="171"/>
        <v>no</v>
      </c>
      <c r="W760" s="24">
        <v>744</v>
      </c>
      <c r="X760" s="24" t="str">
        <f t="shared" si="172"/>
        <v>no</v>
      </c>
      <c r="Y760" s="24" t="s">
        <v>412</v>
      </c>
      <c r="Z760" s="24">
        <f t="shared" si="173"/>
        <v>1</v>
      </c>
      <c r="AA760" s="24">
        <v>1501</v>
      </c>
      <c r="AB760" s="24" t="s">
        <v>311</v>
      </c>
      <c r="AC760" s="24" t="s">
        <v>370</v>
      </c>
      <c r="AD760" s="25">
        <v>0</v>
      </c>
      <c r="AE760" s="25">
        <v>0</v>
      </c>
      <c r="AF760" s="25">
        <v>2</v>
      </c>
      <c r="AG760" s="25">
        <v>1</v>
      </c>
      <c r="AH760" s="25">
        <v>3</v>
      </c>
      <c r="AI760" s="25" t="s">
        <v>414</v>
      </c>
      <c r="AJ760" s="57">
        <v>6</v>
      </c>
      <c r="AK760" s="57" t="str">
        <f t="shared" si="174"/>
        <v>More</v>
      </c>
      <c r="AL760" s="57" t="s">
        <v>98</v>
      </c>
      <c r="AM760" s="57" t="str">
        <f t="shared" si="175"/>
        <v>Low</v>
      </c>
      <c r="AN760" s="62">
        <v>2</v>
      </c>
      <c r="AO760" s="62" t="str">
        <f t="shared" si="176"/>
        <v>More</v>
      </c>
      <c r="AP760" s="62">
        <v>440</v>
      </c>
      <c r="AQ760" s="62" t="str">
        <f t="shared" si="177"/>
        <v>no</v>
      </c>
      <c r="AR760" s="62" t="str">
        <f t="shared" si="178"/>
        <v>Below Average</v>
      </c>
      <c r="AS760" s="64">
        <v>0</v>
      </c>
      <c r="AT760" s="68">
        <v>79.910913140311806</v>
      </c>
      <c r="AU760" s="68" t="str">
        <f t="shared" si="179"/>
        <v>Above Average</v>
      </c>
      <c r="AV760" s="66">
        <v>179400</v>
      </c>
      <c r="AW760" s="66">
        <v>2245</v>
      </c>
      <c r="AX760" s="66" t="s">
        <v>311</v>
      </c>
    </row>
    <row r="761" spans="1:50" customFormat="1" x14ac:dyDescent="0.2">
      <c r="A761">
        <v>760</v>
      </c>
      <c r="B761" s="12" t="s">
        <v>90</v>
      </c>
      <c r="C761" s="12" t="s">
        <v>90</v>
      </c>
      <c r="D761" s="12" t="s">
        <v>91</v>
      </c>
      <c r="E761" s="22">
        <v>8</v>
      </c>
      <c r="F761" s="22" t="s">
        <v>411</v>
      </c>
      <c r="G761" s="22" t="s">
        <v>92</v>
      </c>
      <c r="H761" s="22" t="str">
        <f t="shared" si="166"/>
        <v>2Story</v>
      </c>
      <c r="I761" s="22">
        <f t="shared" si="165"/>
        <v>75.988545402704759</v>
      </c>
      <c r="J761" s="22" t="str">
        <f t="shared" si="167"/>
        <v>Above Average</v>
      </c>
      <c r="K761" s="22">
        <v>5</v>
      </c>
      <c r="L761" s="22" t="str">
        <f t="shared" si="168"/>
        <v>Low</v>
      </c>
      <c r="M761" s="22">
        <v>1995</v>
      </c>
      <c r="N761" s="22">
        <f t="shared" si="169"/>
        <v>0</v>
      </c>
      <c r="O761" s="22"/>
      <c r="P761" s="22">
        <v>1995</v>
      </c>
      <c r="Q761" s="22">
        <f t="shared" si="170"/>
        <v>0</v>
      </c>
      <c r="R761" s="23">
        <v>1318</v>
      </c>
      <c r="S761" s="23" t="s">
        <v>311</v>
      </c>
      <c r="T761" s="23" t="s">
        <v>369</v>
      </c>
      <c r="U761" s="24">
        <v>1328</v>
      </c>
      <c r="V761" s="24" t="str">
        <f t="shared" si="171"/>
        <v>no</v>
      </c>
      <c r="W761" s="24">
        <v>1203</v>
      </c>
      <c r="X761" s="24" t="str">
        <f t="shared" si="172"/>
        <v>no</v>
      </c>
      <c r="Y761" s="24" t="s">
        <v>412</v>
      </c>
      <c r="Z761" s="24">
        <f t="shared" si="173"/>
        <v>1</v>
      </c>
      <c r="AA761" s="24">
        <v>2531</v>
      </c>
      <c r="AB761" s="24" t="s">
        <v>311</v>
      </c>
      <c r="AC761" s="24" t="s">
        <v>369</v>
      </c>
      <c r="AD761" s="25">
        <v>0</v>
      </c>
      <c r="AE761" s="25">
        <v>0</v>
      </c>
      <c r="AF761" s="25">
        <v>2</v>
      </c>
      <c r="AG761" s="25">
        <v>1</v>
      </c>
      <c r="AH761" s="25">
        <v>3</v>
      </c>
      <c r="AI761" s="25" t="s">
        <v>414</v>
      </c>
      <c r="AJ761" s="57">
        <v>9</v>
      </c>
      <c r="AK761" s="57" t="str">
        <f t="shared" si="174"/>
        <v>More</v>
      </c>
      <c r="AL761" s="57" t="s">
        <v>97</v>
      </c>
      <c r="AM761" s="57" t="str">
        <f t="shared" si="175"/>
        <v>High</v>
      </c>
      <c r="AN761" s="62">
        <v>3</v>
      </c>
      <c r="AO761" s="62" t="str">
        <f t="shared" si="176"/>
        <v>More</v>
      </c>
      <c r="AP761" s="62">
        <v>752</v>
      </c>
      <c r="AQ761" s="62" t="str">
        <f t="shared" si="177"/>
        <v>no</v>
      </c>
      <c r="AR761" s="62" t="str">
        <f t="shared" si="178"/>
        <v>Above Average</v>
      </c>
      <c r="AS761" s="64">
        <v>1</v>
      </c>
      <c r="AT761" s="68">
        <v>75.344245258508707</v>
      </c>
      <c r="AU761" s="68" t="str">
        <f t="shared" si="179"/>
        <v>Above Average</v>
      </c>
      <c r="AV761" s="66">
        <v>290000</v>
      </c>
      <c r="AW761" s="66">
        <v>3849</v>
      </c>
      <c r="AX761" s="66" t="s">
        <v>311</v>
      </c>
    </row>
    <row r="762" spans="1:50" customFormat="1" x14ac:dyDescent="0.2">
      <c r="A762">
        <v>761</v>
      </c>
      <c r="B762" s="12" t="s">
        <v>90</v>
      </c>
      <c r="C762" s="12" t="s">
        <v>90</v>
      </c>
      <c r="D762" s="12" t="s">
        <v>91</v>
      </c>
      <c r="E762" s="22">
        <v>6</v>
      </c>
      <c r="F762" s="22" t="s">
        <v>195</v>
      </c>
      <c r="G762" s="22" t="s">
        <v>115</v>
      </c>
      <c r="H762" s="22" t="str">
        <f t="shared" si="166"/>
        <v>1Story</v>
      </c>
      <c r="I762" s="22">
        <f t="shared" si="165"/>
        <v>69.182127006168557</v>
      </c>
      <c r="J762" s="22" t="str">
        <f t="shared" si="167"/>
        <v>Below Average</v>
      </c>
      <c r="K762" s="22">
        <v>6</v>
      </c>
      <c r="L762" s="22" t="str">
        <f t="shared" si="168"/>
        <v>High</v>
      </c>
      <c r="M762" s="22">
        <v>1959</v>
      </c>
      <c r="N762" s="22">
        <f t="shared" si="169"/>
        <v>0</v>
      </c>
      <c r="O762" s="22"/>
      <c r="P762" s="22">
        <v>1959</v>
      </c>
      <c r="Q762" s="22">
        <f t="shared" si="170"/>
        <v>1</v>
      </c>
      <c r="R762" s="23">
        <v>864</v>
      </c>
      <c r="S762" s="23" t="s">
        <v>311</v>
      </c>
      <c r="T762" s="23" t="s">
        <v>370</v>
      </c>
      <c r="U762" s="24">
        <v>864</v>
      </c>
      <c r="V762" s="24" t="str">
        <f t="shared" si="171"/>
        <v>no</v>
      </c>
      <c r="W762" s="24">
        <v>0</v>
      </c>
      <c r="X762" s="24" t="str">
        <f t="shared" si="172"/>
        <v>no</v>
      </c>
      <c r="Y762" s="24" t="s">
        <v>413</v>
      </c>
      <c r="Z762" s="24">
        <f t="shared" si="173"/>
        <v>0</v>
      </c>
      <c r="AA762" s="24">
        <v>864</v>
      </c>
      <c r="AB762" s="24" t="s">
        <v>311</v>
      </c>
      <c r="AC762" s="24" t="s">
        <v>370</v>
      </c>
      <c r="AD762" s="25">
        <v>0</v>
      </c>
      <c r="AE762" s="25">
        <v>0</v>
      </c>
      <c r="AF762" s="25">
        <v>1</v>
      </c>
      <c r="AG762" s="25">
        <v>0</v>
      </c>
      <c r="AH762" s="25">
        <v>1</v>
      </c>
      <c r="AI762" s="25" t="s">
        <v>415</v>
      </c>
      <c r="AJ762" s="57">
        <v>5</v>
      </c>
      <c r="AK762" s="57" t="str">
        <f t="shared" si="174"/>
        <v>Less</v>
      </c>
      <c r="AL762" s="57" t="s">
        <v>98</v>
      </c>
      <c r="AM762" s="57" t="str">
        <f t="shared" si="175"/>
        <v>Low</v>
      </c>
      <c r="AN762" s="62">
        <v>1</v>
      </c>
      <c r="AO762" s="62" t="str">
        <f t="shared" si="176"/>
        <v>Less</v>
      </c>
      <c r="AP762" s="62">
        <v>300</v>
      </c>
      <c r="AQ762" s="62" t="str">
        <f t="shared" si="177"/>
        <v>no</v>
      </c>
      <c r="AR762" s="62" t="str">
        <f t="shared" si="178"/>
        <v>Below Average</v>
      </c>
      <c r="AS762" s="64">
        <v>0</v>
      </c>
      <c r="AT762" s="68">
        <v>73.784722222222229</v>
      </c>
      <c r="AU762" s="68" t="str">
        <f t="shared" si="179"/>
        <v>Above Average</v>
      </c>
      <c r="AV762" s="66">
        <v>127500</v>
      </c>
      <c r="AW762" s="66">
        <v>1728</v>
      </c>
      <c r="AX762" s="66" t="s">
        <v>311</v>
      </c>
    </row>
    <row r="763" spans="1:50" customFormat="1" x14ac:dyDescent="0.2">
      <c r="A763">
        <v>762</v>
      </c>
      <c r="B763" s="12" t="s">
        <v>114</v>
      </c>
      <c r="C763" s="12" t="s">
        <v>90</v>
      </c>
      <c r="D763" s="12" t="s">
        <v>91</v>
      </c>
      <c r="E763" s="22">
        <v>5</v>
      </c>
      <c r="F763" s="22" t="s">
        <v>195</v>
      </c>
      <c r="G763" s="22" t="s">
        <v>115</v>
      </c>
      <c r="H763" s="22" t="str">
        <f t="shared" si="166"/>
        <v>1Story</v>
      </c>
      <c r="I763" s="22">
        <f t="shared" si="165"/>
        <v>69.182127006168557</v>
      </c>
      <c r="J763" s="22" t="str">
        <f t="shared" si="167"/>
        <v>Below Average</v>
      </c>
      <c r="K763" s="22">
        <v>5</v>
      </c>
      <c r="L763" s="22" t="str">
        <f t="shared" si="168"/>
        <v>Low</v>
      </c>
      <c r="M763" s="22">
        <v>1924</v>
      </c>
      <c r="N763" s="22">
        <f t="shared" si="169"/>
        <v>1</v>
      </c>
      <c r="O763" s="22"/>
      <c r="P763" s="22">
        <v>1950</v>
      </c>
      <c r="Q763" s="22">
        <f t="shared" si="170"/>
        <v>1</v>
      </c>
      <c r="R763" s="23">
        <v>1145</v>
      </c>
      <c r="S763" s="23" t="s">
        <v>311</v>
      </c>
      <c r="T763" s="23" t="s">
        <v>369</v>
      </c>
      <c r="U763" s="24">
        <v>1301</v>
      </c>
      <c r="V763" s="24" t="str">
        <f t="shared" si="171"/>
        <v>no</v>
      </c>
      <c r="W763" s="24">
        <v>0</v>
      </c>
      <c r="X763" s="24" t="str">
        <f t="shared" si="172"/>
        <v>no</v>
      </c>
      <c r="Y763" s="24" t="s">
        <v>413</v>
      </c>
      <c r="Z763" s="24">
        <f t="shared" si="173"/>
        <v>1</v>
      </c>
      <c r="AA763" s="24">
        <v>1301</v>
      </c>
      <c r="AB763" s="24" t="s">
        <v>311</v>
      </c>
      <c r="AC763" s="24" t="s">
        <v>370</v>
      </c>
      <c r="AD763" s="25">
        <v>0</v>
      </c>
      <c r="AE763" s="25">
        <v>0</v>
      </c>
      <c r="AF763" s="25">
        <v>1</v>
      </c>
      <c r="AG763" s="25">
        <v>0</v>
      </c>
      <c r="AH763" s="25">
        <v>1</v>
      </c>
      <c r="AI763" s="25" t="s">
        <v>415</v>
      </c>
      <c r="AJ763" s="57">
        <v>5</v>
      </c>
      <c r="AK763" s="57" t="str">
        <f t="shared" si="174"/>
        <v>Less</v>
      </c>
      <c r="AL763" s="57" t="s">
        <v>147</v>
      </c>
      <c r="AM763" s="57" t="str">
        <f t="shared" si="175"/>
        <v>Low</v>
      </c>
      <c r="AN763" s="62">
        <v>2</v>
      </c>
      <c r="AO763" s="62" t="str">
        <f t="shared" si="176"/>
        <v>More</v>
      </c>
      <c r="AP763" s="62">
        <v>440</v>
      </c>
      <c r="AQ763" s="62" t="str">
        <f t="shared" si="177"/>
        <v>no</v>
      </c>
      <c r="AR763" s="62" t="str">
        <f t="shared" si="178"/>
        <v>Below Average</v>
      </c>
      <c r="AS763" s="64">
        <v>0</v>
      </c>
      <c r="AT763" s="68">
        <v>40.883074407195423</v>
      </c>
      <c r="AU763" s="68" t="str">
        <f t="shared" si="179"/>
        <v>Below Average</v>
      </c>
      <c r="AV763" s="66">
        <v>100000</v>
      </c>
      <c r="AW763" s="66">
        <v>2446</v>
      </c>
      <c r="AX763" s="66" t="s">
        <v>311</v>
      </c>
    </row>
    <row r="764" spans="1:50" customFormat="1" x14ac:dyDescent="0.2">
      <c r="A764">
        <v>763</v>
      </c>
      <c r="B764" s="12" t="s">
        <v>90</v>
      </c>
      <c r="C764" s="12" t="s">
        <v>90</v>
      </c>
      <c r="D764" s="12" t="s">
        <v>91</v>
      </c>
      <c r="E764" s="22">
        <v>7</v>
      </c>
      <c r="F764" s="22" t="s">
        <v>411</v>
      </c>
      <c r="G764" s="22" t="s">
        <v>92</v>
      </c>
      <c r="H764" s="22" t="str">
        <f t="shared" si="166"/>
        <v>2Story</v>
      </c>
      <c r="I764" s="22">
        <f t="shared" si="165"/>
        <v>75.988545402704759</v>
      </c>
      <c r="J764" s="22" t="str">
        <f t="shared" si="167"/>
        <v>Above Average</v>
      </c>
      <c r="K764" s="22">
        <v>5</v>
      </c>
      <c r="L764" s="22" t="str">
        <f t="shared" si="168"/>
        <v>Low</v>
      </c>
      <c r="M764" s="22">
        <v>2009</v>
      </c>
      <c r="N764" s="22">
        <f t="shared" si="169"/>
        <v>0</v>
      </c>
      <c r="O764" s="22"/>
      <c r="P764" s="22">
        <v>2009</v>
      </c>
      <c r="Q764" s="22">
        <f t="shared" si="170"/>
        <v>0</v>
      </c>
      <c r="R764" s="23">
        <v>756</v>
      </c>
      <c r="S764" s="23" t="s">
        <v>311</v>
      </c>
      <c r="T764" s="23" t="s">
        <v>370</v>
      </c>
      <c r="U764" s="24">
        <v>764</v>
      </c>
      <c r="V764" s="24" t="str">
        <f t="shared" si="171"/>
        <v>no</v>
      </c>
      <c r="W764" s="24">
        <v>783</v>
      </c>
      <c r="X764" s="24" t="str">
        <f t="shared" si="172"/>
        <v>no</v>
      </c>
      <c r="Y764" s="24" t="s">
        <v>412</v>
      </c>
      <c r="Z764" s="24">
        <f t="shared" si="173"/>
        <v>0</v>
      </c>
      <c r="AA764" s="24">
        <v>1547</v>
      </c>
      <c r="AB764" s="24" t="s">
        <v>311</v>
      </c>
      <c r="AC764" s="24" t="s">
        <v>369</v>
      </c>
      <c r="AD764" s="25">
        <v>0</v>
      </c>
      <c r="AE764" s="25">
        <v>0</v>
      </c>
      <c r="AF764" s="25">
        <v>2</v>
      </c>
      <c r="AG764" s="25">
        <v>1</v>
      </c>
      <c r="AH764" s="25">
        <v>3</v>
      </c>
      <c r="AI764" s="25" t="s">
        <v>414</v>
      </c>
      <c r="AJ764" s="57">
        <v>7</v>
      </c>
      <c r="AK764" s="57" t="str">
        <f t="shared" si="174"/>
        <v>More</v>
      </c>
      <c r="AL764" s="57" t="s">
        <v>97</v>
      </c>
      <c r="AM764" s="57" t="str">
        <f t="shared" si="175"/>
        <v>High</v>
      </c>
      <c r="AN764" s="62">
        <v>2</v>
      </c>
      <c r="AO764" s="62" t="str">
        <f t="shared" si="176"/>
        <v>More</v>
      </c>
      <c r="AP764" s="62">
        <v>614</v>
      </c>
      <c r="AQ764" s="62" t="str">
        <f t="shared" si="177"/>
        <v>no</v>
      </c>
      <c r="AR764" s="62" t="str">
        <f t="shared" si="178"/>
        <v>Above Average</v>
      </c>
      <c r="AS764" s="64">
        <v>0</v>
      </c>
      <c r="AT764" s="68">
        <v>93.443334780720804</v>
      </c>
      <c r="AU764" s="68" t="str">
        <f t="shared" si="179"/>
        <v>Above Average</v>
      </c>
      <c r="AV764" s="66">
        <v>215200</v>
      </c>
      <c r="AW764" s="66">
        <v>2303</v>
      </c>
      <c r="AX764" s="66" t="s">
        <v>311</v>
      </c>
    </row>
    <row r="765" spans="1:50" customFormat="1" x14ac:dyDescent="0.2">
      <c r="A765">
        <v>764</v>
      </c>
      <c r="B765" s="12" t="s">
        <v>90</v>
      </c>
      <c r="C765" s="12" t="s">
        <v>90</v>
      </c>
      <c r="D765" s="12" t="s">
        <v>91</v>
      </c>
      <c r="E765" s="22">
        <v>8</v>
      </c>
      <c r="F765" s="22" t="s">
        <v>411</v>
      </c>
      <c r="G765" s="22" t="s">
        <v>92</v>
      </c>
      <c r="H765" s="22" t="str">
        <f t="shared" si="166"/>
        <v>2Story</v>
      </c>
      <c r="I765" s="22">
        <f t="shared" si="165"/>
        <v>75.988545402704759</v>
      </c>
      <c r="J765" s="22" t="str">
        <f t="shared" si="167"/>
        <v>Above Average</v>
      </c>
      <c r="K765" s="22">
        <v>5</v>
      </c>
      <c r="L765" s="22" t="str">
        <f t="shared" si="168"/>
        <v>Low</v>
      </c>
      <c r="M765" s="22">
        <v>1999</v>
      </c>
      <c r="N765" s="22">
        <f t="shared" si="169"/>
        <v>0</v>
      </c>
      <c r="O765" s="22"/>
      <c r="P765" s="22">
        <v>1999</v>
      </c>
      <c r="Q765" s="22">
        <f t="shared" si="170"/>
        <v>0</v>
      </c>
      <c r="R765" s="23">
        <v>1252</v>
      </c>
      <c r="S765" s="23" t="s">
        <v>311</v>
      </c>
      <c r="T765" s="23" t="s">
        <v>369</v>
      </c>
      <c r="U765" s="24">
        <v>1268</v>
      </c>
      <c r="V765" s="24" t="str">
        <f t="shared" si="171"/>
        <v>no</v>
      </c>
      <c r="W765" s="24">
        <v>1097</v>
      </c>
      <c r="X765" s="24" t="str">
        <f t="shared" si="172"/>
        <v>no</v>
      </c>
      <c r="Y765" s="24" t="s">
        <v>412</v>
      </c>
      <c r="Z765" s="24">
        <f t="shared" si="173"/>
        <v>0</v>
      </c>
      <c r="AA765" s="24">
        <v>2365</v>
      </c>
      <c r="AB765" s="24" t="s">
        <v>311</v>
      </c>
      <c r="AC765" s="24" t="s">
        <v>369</v>
      </c>
      <c r="AD765" s="25">
        <v>1</v>
      </c>
      <c r="AE765" s="25">
        <v>0</v>
      </c>
      <c r="AF765" s="25">
        <v>2</v>
      </c>
      <c r="AG765" s="25">
        <v>1</v>
      </c>
      <c r="AH765" s="25">
        <v>4</v>
      </c>
      <c r="AI765" s="25" t="s">
        <v>414</v>
      </c>
      <c r="AJ765" s="57">
        <v>8</v>
      </c>
      <c r="AK765" s="57" t="str">
        <f t="shared" si="174"/>
        <v>More</v>
      </c>
      <c r="AL765" s="57" t="s">
        <v>97</v>
      </c>
      <c r="AM765" s="57" t="str">
        <f t="shared" si="175"/>
        <v>High</v>
      </c>
      <c r="AN765" s="62">
        <v>3</v>
      </c>
      <c r="AO765" s="62" t="str">
        <f t="shared" si="176"/>
        <v>More</v>
      </c>
      <c r="AP765" s="62">
        <v>856</v>
      </c>
      <c r="AQ765" s="62" t="str">
        <f t="shared" si="177"/>
        <v>no</v>
      </c>
      <c r="AR765" s="62" t="str">
        <f t="shared" si="178"/>
        <v>Above Average</v>
      </c>
      <c r="AS765" s="64">
        <v>1</v>
      </c>
      <c r="AT765" s="68">
        <v>93.171136300801763</v>
      </c>
      <c r="AU765" s="68" t="str">
        <f t="shared" si="179"/>
        <v>Above Average</v>
      </c>
      <c r="AV765" s="66">
        <v>337000</v>
      </c>
      <c r="AW765" s="66">
        <v>3617</v>
      </c>
      <c r="AX765" s="66" t="s">
        <v>311</v>
      </c>
    </row>
    <row r="766" spans="1:50" customFormat="1" x14ac:dyDescent="0.2">
      <c r="A766">
        <v>765</v>
      </c>
      <c r="B766" s="12" t="s">
        <v>90</v>
      </c>
      <c r="C766" s="12" t="s">
        <v>90</v>
      </c>
      <c r="D766" s="12" t="s">
        <v>179</v>
      </c>
      <c r="E766" s="22">
        <v>8</v>
      </c>
      <c r="F766" s="22" t="s">
        <v>411</v>
      </c>
      <c r="G766" s="22" t="s">
        <v>115</v>
      </c>
      <c r="H766" s="22" t="str">
        <f t="shared" si="166"/>
        <v>1Story</v>
      </c>
      <c r="I766" s="22">
        <f t="shared" si="165"/>
        <v>69.182127006168557</v>
      </c>
      <c r="J766" s="22" t="str">
        <f t="shared" si="167"/>
        <v>Below Average</v>
      </c>
      <c r="K766" s="22">
        <v>5</v>
      </c>
      <c r="L766" s="22" t="str">
        <f t="shared" si="168"/>
        <v>Low</v>
      </c>
      <c r="M766" s="22">
        <v>1995</v>
      </c>
      <c r="N766" s="22">
        <f t="shared" si="169"/>
        <v>0</v>
      </c>
      <c r="O766" s="22"/>
      <c r="P766" s="22">
        <v>1996</v>
      </c>
      <c r="Q766" s="22">
        <f t="shared" si="170"/>
        <v>0</v>
      </c>
      <c r="R766" s="23">
        <v>1494</v>
      </c>
      <c r="S766" s="23" t="s">
        <v>311</v>
      </c>
      <c r="T766" s="23" t="s">
        <v>369</v>
      </c>
      <c r="U766" s="24">
        <v>1494</v>
      </c>
      <c r="V766" s="24" t="str">
        <f t="shared" si="171"/>
        <v>no</v>
      </c>
      <c r="W766" s="24">
        <v>0</v>
      </c>
      <c r="X766" s="24" t="str">
        <f t="shared" si="172"/>
        <v>no</v>
      </c>
      <c r="Y766" s="24" t="s">
        <v>413</v>
      </c>
      <c r="Z766" s="24">
        <f t="shared" si="173"/>
        <v>0</v>
      </c>
      <c r="AA766" s="24">
        <v>1494</v>
      </c>
      <c r="AB766" s="24" t="s">
        <v>311</v>
      </c>
      <c r="AC766" s="24" t="s">
        <v>370</v>
      </c>
      <c r="AD766" s="25">
        <v>1</v>
      </c>
      <c r="AE766" s="25">
        <v>0</v>
      </c>
      <c r="AF766" s="25">
        <v>1</v>
      </c>
      <c r="AG766" s="25">
        <v>1</v>
      </c>
      <c r="AH766" s="25">
        <v>3</v>
      </c>
      <c r="AI766" s="25" t="s">
        <v>414</v>
      </c>
      <c r="AJ766" s="57">
        <v>6</v>
      </c>
      <c r="AK766" s="57" t="str">
        <f t="shared" si="174"/>
        <v>More</v>
      </c>
      <c r="AL766" s="57" t="s">
        <v>104</v>
      </c>
      <c r="AM766" s="57" t="str">
        <f t="shared" si="175"/>
        <v>High</v>
      </c>
      <c r="AN766" s="62">
        <v>2</v>
      </c>
      <c r="AO766" s="62" t="str">
        <f t="shared" si="176"/>
        <v>More</v>
      </c>
      <c r="AP766" s="62">
        <v>481</v>
      </c>
      <c r="AQ766" s="62" t="str">
        <f t="shared" si="177"/>
        <v>no</v>
      </c>
      <c r="AR766" s="62" t="str">
        <f t="shared" si="178"/>
        <v>Above Average</v>
      </c>
      <c r="AS766" s="64">
        <v>1</v>
      </c>
      <c r="AT766" s="68">
        <v>90.361445783132524</v>
      </c>
      <c r="AU766" s="68" t="str">
        <f t="shared" si="179"/>
        <v>Above Average</v>
      </c>
      <c r="AV766" s="66">
        <v>270000</v>
      </c>
      <c r="AW766" s="66">
        <v>2988</v>
      </c>
      <c r="AX766" s="66" t="s">
        <v>311</v>
      </c>
    </row>
    <row r="767" spans="1:50" customFormat="1" x14ac:dyDescent="0.2">
      <c r="A767">
        <v>766</v>
      </c>
      <c r="B767" s="12" t="s">
        <v>90</v>
      </c>
      <c r="C767" s="12" t="s">
        <v>90</v>
      </c>
      <c r="D767" s="12" t="s">
        <v>91</v>
      </c>
      <c r="E767" s="22">
        <v>9</v>
      </c>
      <c r="F767" s="22" t="s">
        <v>411</v>
      </c>
      <c r="G767" s="22" t="s">
        <v>115</v>
      </c>
      <c r="H767" s="22" t="str">
        <f t="shared" si="166"/>
        <v>1Story</v>
      </c>
      <c r="I767" s="22">
        <f t="shared" si="165"/>
        <v>69.182127006168557</v>
      </c>
      <c r="J767" s="22" t="str">
        <f t="shared" si="167"/>
        <v>Below Average</v>
      </c>
      <c r="K767" s="22">
        <v>5</v>
      </c>
      <c r="L767" s="22" t="str">
        <f t="shared" si="168"/>
        <v>Low</v>
      </c>
      <c r="M767" s="22">
        <v>2008</v>
      </c>
      <c r="N767" s="22">
        <f t="shared" si="169"/>
        <v>0</v>
      </c>
      <c r="O767" s="22"/>
      <c r="P767" s="22">
        <v>2008</v>
      </c>
      <c r="Q767" s="22">
        <f t="shared" si="170"/>
        <v>0</v>
      </c>
      <c r="R767" s="23">
        <v>1498</v>
      </c>
      <c r="S767" s="23" t="s">
        <v>311</v>
      </c>
      <c r="T767" s="23" t="s">
        <v>369</v>
      </c>
      <c r="U767" s="24">
        <v>1506</v>
      </c>
      <c r="V767" s="24" t="str">
        <f t="shared" si="171"/>
        <v>no</v>
      </c>
      <c r="W767" s="24">
        <v>0</v>
      </c>
      <c r="X767" s="24" t="str">
        <f t="shared" si="172"/>
        <v>no</v>
      </c>
      <c r="Y767" s="24" t="s">
        <v>413</v>
      </c>
      <c r="Z767" s="24">
        <f t="shared" si="173"/>
        <v>0</v>
      </c>
      <c r="AA767" s="24">
        <v>1506</v>
      </c>
      <c r="AB767" s="24" t="s">
        <v>311</v>
      </c>
      <c r="AC767" s="24" t="s">
        <v>370</v>
      </c>
      <c r="AD767" s="25">
        <v>0</v>
      </c>
      <c r="AE767" s="25">
        <v>0</v>
      </c>
      <c r="AF767" s="25">
        <v>2</v>
      </c>
      <c r="AG767" s="25">
        <v>0</v>
      </c>
      <c r="AH767" s="25">
        <v>2</v>
      </c>
      <c r="AI767" s="25" t="s">
        <v>415</v>
      </c>
      <c r="AJ767" s="57">
        <v>6</v>
      </c>
      <c r="AK767" s="57" t="str">
        <f t="shared" si="174"/>
        <v>More</v>
      </c>
      <c r="AL767" s="57" t="s">
        <v>104</v>
      </c>
      <c r="AM767" s="57" t="str">
        <f t="shared" si="175"/>
        <v>High</v>
      </c>
      <c r="AN767" s="62">
        <v>2</v>
      </c>
      <c r="AO767" s="62" t="str">
        <f t="shared" si="176"/>
        <v>More</v>
      </c>
      <c r="AP767" s="62">
        <v>592</v>
      </c>
      <c r="AQ767" s="62" t="str">
        <f t="shared" si="177"/>
        <v>no</v>
      </c>
      <c r="AR767" s="62" t="str">
        <f t="shared" si="178"/>
        <v>Above Average</v>
      </c>
      <c r="AS767" s="64">
        <v>1</v>
      </c>
      <c r="AT767" s="68">
        <v>87.926764314247663</v>
      </c>
      <c r="AU767" s="68" t="str">
        <f t="shared" si="179"/>
        <v>Above Average</v>
      </c>
      <c r="AV767" s="66">
        <v>264132</v>
      </c>
      <c r="AW767" s="66">
        <v>3004</v>
      </c>
      <c r="AX767" s="66" t="s">
        <v>311</v>
      </c>
    </row>
    <row r="768" spans="1:50" customFormat="1" x14ac:dyDescent="0.2">
      <c r="A768">
        <v>767</v>
      </c>
      <c r="B768" s="12" t="s">
        <v>90</v>
      </c>
      <c r="C768" s="12" t="s">
        <v>90</v>
      </c>
      <c r="D768" s="12" t="s">
        <v>91</v>
      </c>
      <c r="E768" s="22">
        <v>7</v>
      </c>
      <c r="F768" s="22" t="s">
        <v>411</v>
      </c>
      <c r="G768" s="22" t="s">
        <v>92</v>
      </c>
      <c r="H768" s="22" t="str">
        <f t="shared" si="166"/>
        <v>2Story</v>
      </c>
      <c r="I768" s="22">
        <f t="shared" si="165"/>
        <v>75.988545402704759</v>
      </c>
      <c r="J768" s="22" t="str">
        <f t="shared" si="167"/>
        <v>Above Average</v>
      </c>
      <c r="K768" s="22">
        <v>5</v>
      </c>
      <c r="L768" s="22" t="str">
        <f t="shared" si="168"/>
        <v>Low</v>
      </c>
      <c r="M768" s="22">
        <v>1988</v>
      </c>
      <c r="N768" s="22">
        <f t="shared" si="169"/>
        <v>0</v>
      </c>
      <c r="O768" s="22"/>
      <c r="P768" s="22">
        <v>1988</v>
      </c>
      <c r="Q768" s="22">
        <f t="shared" si="170"/>
        <v>0</v>
      </c>
      <c r="R768" s="23">
        <v>980</v>
      </c>
      <c r="S768" s="23" t="s">
        <v>311</v>
      </c>
      <c r="T768" s="23" t="s">
        <v>370</v>
      </c>
      <c r="U768" s="24">
        <v>980</v>
      </c>
      <c r="V768" s="24" t="str">
        <f t="shared" si="171"/>
        <v>no</v>
      </c>
      <c r="W768" s="24">
        <v>734</v>
      </c>
      <c r="X768" s="24" t="str">
        <f t="shared" si="172"/>
        <v>no</v>
      </c>
      <c r="Y768" s="24" t="s">
        <v>412</v>
      </c>
      <c r="Z768" s="24">
        <f t="shared" si="173"/>
        <v>0</v>
      </c>
      <c r="AA768" s="24">
        <v>1714</v>
      </c>
      <c r="AB768" s="24" t="s">
        <v>311</v>
      </c>
      <c r="AC768" s="24" t="s">
        <v>369</v>
      </c>
      <c r="AD768" s="25">
        <v>0</v>
      </c>
      <c r="AE768" s="25">
        <v>0</v>
      </c>
      <c r="AF768" s="25">
        <v>2</v>
      </c>
      <c r="AG768" s="25">
        <v>1</v>
      </c>
      <c r="AH768" s="25">
        <v>3</v>
      </c>
      <c r="AI768" s="25" t="s">
        <v>414</v>
      </c>
      <c r="AJ768" s="57">
        <v>7</v>
      </c>
      <c r="AK768" s="57" t="str">
        <f t="shared" si="174"/>
        <v>More</v>
      </c>
      <c r="AL768" s="57" t="s">
        <v>98</v>
      </c>
      <c r="AM768" s="57" t="str">
        <f t="shared" si="175"/>
        <v>Low</v>
      </c>
      <c r="AN768" s="62">
        <v>2</v>
      </c>
      <c r="AO768" s="62" t="str">
        <f t="shared" si="176"/>
        <v>More</v>
      </c>
      <c r="AP768" s="62">
        <v>496</v>
      </c>
      <c r="AQ768" s="62" t="str">
        <f t="shared" si="177"/>
        <v>no</v>
      </c>
      <c r="AR768" s="62" t="str">
        <f t="shared" si="178"/>
        <v>Above Average</v>
      </c>
      <c r="AS768" s="64">
        <v>1</v>
      </c>
      <c r="AT768" s="68">
        <v>72.939866369710472</v>
      </c>
      <c r="AU768" s="68" t="str">
        <f t="shared" si="179"/>
        <v>Above Average</v>
      </c>
      <c r="AV768" s="66">
        <v>196500</v>
      </c>
      <c r="AW768" s="66">
        <v>2694</v>
      </c>
      <c r="AX768" s="66" t="s">
        <v>311</v>
      </c>
    </row>
    <row r="769" spans="1:50" customFormat="1" x14ac:dyDescent="0.2">
      <c r="A769">
        <v>768</v>
      </c>
      <c r="B769" s="12" t="s">
        <v>90</v>
      </c>
      <c r="C769" s="12" t="s">
        <v>90</v>
      </c>
      <c r="D769" s="12" t="s">
        <v>91</v>
      </c>
      <c r="E769" s="22">
        <v>6</v>
      </c>
      <c r="F769" s="22" t="s">
        <v>195</v>
      </c>
      <c r="G769" s="22" t="s">
        <v>132</v>
      </c>
      <c r="H769" s="22" t="str">
        <f t="shared" si="166"/>
        <v>1Story</v>
      </c>
      <c r="I769" s="22">
        <f t="shared" si="165"/>
        <v>59.315963337771507</v>
      </c>
      <c r="J769" s="22" t="str">
        <f t="shared" si="167"/>
        <v>Below Average</v>
      </c>
      <c r="K769" s="22">
        <v>7</v>
      </c>
      <c r="L769" s="22" t="str">
        <f t="shared" si="168"/>
        <v>High</v>
      </c>
      <c r="M769" s="22">
        <v>1940</v>
      </c>
      <c r="N769" s="22">
        <f t="shared" si="169"/>
        <v>1</v>
      </c>
      <c r="O769" s="22"/>
      <c r="P769" s="22">
        <v>1985</v>
      </c>
      <c r="Q769" s="22">
        <f t="shared" si="170"/>
        <v>0</v>
      </c>
      <c r="R769" s="23">
        <v>983</v>
      </c>
      <c r="S769" s="23" t="s">
        <v>311</v>
      </c>
      <c r="T769" s="23" t="s">
        <v>370</v>
      </c>
      <c r="U769" s="24">
        <v>983</v>
      </c>
      <c r="V769" s="24" t="str">
        <f t="shared" si="171"/>
        <v>no</v>
      </c>
      <c r="W769" s="24">
        <v>767</v>
      </c>
      <c r="X769" s="24" t="str">
        <f t="shared" si="172"/>
        <v>no</v>
      </c>
      <c r="Y769" s="24" t="s">
        <v>412</v>
      </c>
      <c r="Z769" s="24">
        <f t="shared" si="173"/>
        <v>0</v>
      </c>
      <c r="AA769" s="24">
        <v>1750</v>
      </c>
      <c r="AB769" s="24" t="s">
        <v>311</v>
      </c>
      <c r="AC769" s="24" t="s">
        <v>369</v>
      </c>
      <c r="AD769" s="25">
        <v>1</v>
      </c>
      <c r="AE769" s="25">
        <v>0</v>
      </c>
      <c r="AF769" s="25">
        <v>2</v>
      </c>
      <c r="AG769" s="25">
        <v>0</v>
      </c>
      <c r="AH769" s="25">
        <v>3</v>
      </c>
      <c r="AI769" s="25" t="s">
        <v>414</v>
      </c>
      <c r="AJ769" s="57">
        <v>7</v>
      </c>
      <c r="AK769" s="57" t="str">
        <f t="shared" si="174"/>
        <v>More</v>
      </c>
      <c r="AL769" s="57" t="s">
        <v>98</v>
      </c>
      <c r="AM769" s="57" t="str">
        <f t="shared" si="175"/>
        <v>Low</v>
      </c>
      <c r="AN769" s="62">
        <v>1</v>
      </c>
      <c r="AO769" s="62" t="str">
        <f t="shared" si="176"/>
        <v>Less</v>
      </c>
      <c r="AP769" s="62">
        <v>423</v>
      </c>
      <c r="AQ769" s="62" t="str">
        <f t="shared" si="177"/>
        <v>no</v>
      </c>
      <c r="AR769" s="62" t="str">
        <f t="shared" si="178"/>
        <v>Below Average</v>
      </c>
      <c r="AS769" s="64">
        <v>0</v>
      </c>
      <c r="AT769" s="68">
        <v>58.543724844493234</v>
      </c>
      <c r="AU769" s="68" t="str">
        <f t="shared" si="179"/>
        <v>Below Average</v>
      </c>
      <c r="AV769" s="66">
        <v>160000</v>
      </c>
      <c r="AW769" s="66">
        <v>2733</v>
      </c>
      <c r="AX769" s="66" t="s">
        <v>311</v>
      </c>
    </row>
    <row r="770" spans="1:50" customFormat="1" x14ac:dyDescent="0.2">
      <c r="A770">
        <v>769</v>
      </c>
      <c r="B770" s="12" t="s">
        <v>90</v>
      </c>
      <c r="C770" s="12" t="s">
        <v>90</v>
      </c>
      <c r="D770" s="12" t="s">
        <v>91</v>
      </c>
      <c r="E770" s="22">
        <v>7</v>
      </c>
      <c r="F770" s="22" t="s">
        <v>411</v>
      </c>
      <c r="G770" s="22" t="s">
        <v>115</v>
      </c>
      <c r="H770" s="22" t="str">
        <f t="shared" si="166"/>
        <v>1Story</v>
      </c>
      <c r="I770" s="22">
        <f t="shared" ref="I770:I833" si="180">IFERROR(AVERAGEIFS($AT$2:$AT$1461,$G$2:$G$1461,$G770,$D$2:$D$1461,"1Fam"),"")</f>
        <v>69.182127006168557</v>
      </c>
      <c r="J770" s="22" t="str">
        <f t="shared" si="167"/>
        <v>Below Average</v>
      </c>
      <c r="K770" s="22">
        <v>5</v>
      </c>
      <c r="L770" s="22" t="str">
        <f t="shared" si="168"/>
        <v>Low</v>
      </c>
      <c r="M770" s="22">
        <v>2004</v>
      </c>
      <c r="N770" s="22">
        <f t="shared" si="169"/>
        <v>0</v>
      </c>
      <c r="O770" s="22"/>
      <c r="P770" s="22">
        <v>2005</v>
      </c>
      <c r="Q770" s="22">
        <f t="shared" si="170"/>
        <v>0</v>
      </c>
      <c r="R770" s="23">
        <v>1860</v>
      </c>
      <c r="S770" s="23" t="s">
        <v>311</v>
      </c>
      <c r="T770" s="23" t="s">
        <v>369</v>
      </c>
      <c r="U770" s="24">
        <v>1836</v>
      </c>
      <c r="V770" s="24" t="str">
        <f t="shared" si="171"/>
        <v>no</v>
      </c>
      <c r="W770" s="24">
        <v>0</v>
      </c>
      <c r="X770" s="24" t="str">
        <f t="shared" si="172"/>
        <v>no</v>
      </c>
      <c r="Y770" s="24" t="s">
        <v>413</v>
      </c>
      <c r="Z770" s="24">
        <f t="shared" si="173"/>
        <v>0</v>
      </c>
      <c r="AA770" s="24">
        <v>1836</v>
      </c>
      <c r="AB770" s="24" t="s">
        <v>311</v>
      </c>
      <c r="AC770" s="24" t="s">
        <v>369</v>
      </c>
      <c r="AD770" s="25">
        <v>0</v>
      </c>
      <c r="AE770" s="25">
        <v>0</v>
      </c>
      <c r="AF770" s="25">
        <v>2</v>
      </c>
      <c r="AG770" s="25">
        <v>0</v>
      </c>
      <c r="AH770" s="25">
        <v>2</v>
      </c>
      <c r="AI770" s="25" t="s">
        <v>415</v>
      </c>
      <c r="AJ770" s="57">
        <v>8</v>
      </c>
      <c r="AK770" s="57" t="str">
        <f t="shared" si="174"/>
        <v>More</v>
      </c>
      <c r="AL770" s="57" t="s">
        <v>97</v>
      </c>
      <c r="AM770" s="57" t="str">
        <f t="shared" si="175"/>
        <v>High</v>
      </c>
      <c r="AN770" s="62">
        <v>2</v>
      </c>
      <c r="AO770" s="62" t="str">
        <f t="shared" si="176"/>
        <v>More</v>
      </c>
      <c r="AP770" s="62">
        <v>484</v>
      </c>
      <c r="AQ770" s="62" t="str">
        <f t="shared" si="177"/>
        <v>no</v>
      </c>
      <c r="AR770" s="62" t="str">
        <f t="shared" si="178"/>
        <v>Above Average</v>
      </c>
      <c r="AS770" s="64">
        <v>1</v>
      </c>
      <c r="AT770" s="68">
        <v>58.668019480519483</v>
      </c>
      <c r="AU770" s="68" t="str">
        <f t="shared" si="179"/>
        <v>Below Average</v>
      </c>
      <c r="AV770" s="66">
        <v>216837</v>
      </c>
      <c r="AW770" s="66">
        <v>3696</v>
      </c>
      <c r="AX770" s="66" t="s">
        <v>311</v>
      </c>
    </row>
    <row r="771" spans="1:50" customFormat="1" x14ac:dyDescent="0.2">
      <c r="A771">
        <v>770</v>
      </c>
      <c r="B771" s="12" t="s">
        <v>90</v>
      </c>
      <c r="C771" s="12" t="s">
        <v>90</v>
      </c>
      <c r="D771" s="12" t="s">
        <v>91</v>
      </c>
      <c r="E771" s="22">
        <v>8</v>
      </c>
      <c r="F771" s="22" t="s">
        <v>411</v>
      </c>
      <c r="G771" s="22" t="s">
        <v>92</v>
      </c>
      <c r="H771" s="22" t="str">
        <f t="shared" ref="H771:H834" si="181">IF(OR(G771 = "SFoyer", G771 = "SLvl"), " ", IF(OR(G771 = "1.5Fin", G771 = "1.5Unf"), "1Story", IF(OR(G771 = "2.5Fin", G771 = "2.5Unf"), "2Story", G771)))</f>
        <v>2Story</v>
      </c>
      <c r="I771" s="22">
        <f t="shared" si="180"/>
        <v>75.988545402704759</v>
      </c>
      <c r="J771" s="22" t="str">
        <f t="shared" ref="J771:J834" si="182">IF(I771&gt;=AVERAGE(I$2:I$1461),"Above Average","Below Average")</f>
        <v>Above Average</v>
      </c>
      <c r="K771" s="22">
        <v>5</v>
      </c>
      <c r="L771" s="22" t="str">
        <f t="shared" ref="L771:L834" si="183">IF(K771&gt;=6, "High", "Low")</f>
        <v>Low</v>
      </c>
      <c r="M771" s="22">
        <v>2003</v>
      </c>
      <c r="N771" s="22">
        <f t="shared" ref="N771:N834" si="184">IF(M771&lt;=1954,1,0)</f>
        <v>0</v>
      </c>
      <c r="O771" s="22"/>
      <c r="P771" s="22">
        <v>2003</v>
      </c>
      <c r="Q771" s="22">
        <f t="shared" ref="Q771:Q834" si="185">IF(P771&lt;=1961, 1,0)</f>
        <v>0</v>
      </c>
      <c r="R771" s="23">
        <v>1650</v>
      </c>
      <c r="S771" s="23" t="s">
        <v>311</v>
      </c>
      <c r="T771" s="23" t="s">
        <v>369</v>
      </c>
      <c r="U771" s="24">
        <v>1690</v>
      </c>
      <c r="V771" s="24" t="str">
        <f t="shared" ref="V771:V834" si="186">IF(OR(U771&lt;(QUARTILE(U$2:U$1461,1))-(((QUARTILE(U$2:U$1461,3))-(QUARTILE(U$2:U$1461,1)))*1.5),U771&gt;(QUARTILE(U$2:U$1461,3))+(((QUARTILE(U$2:U$1461,3))-(QUARTILE(U$2:U$1461,1)))*1.5)),"yes","no")</f>
        <v>no</v>
      </c>
      <c r="W771" s="24">
        <v>1589</v>
      </c>
      <c r="X771" s="24" t="str">
        <f t="shared" ref="X771:X834" si="187">IF(OR(W771&lt;(QUARTILE(W$2:W$1461,1))-(((QUARTILE(W$2:W$1461,3))-(QUARTILE(W$2:W$1461,1)))*1.5),W771&gt;(QUARTILE(W$2:W$1461,3))+(((QUARTILE(W$2:W$1461,3))-(QUARTILE(W$2:W$1461,1)))*1.5)),"yes","no")</f>
        <v>no</v>
      </c>
      <c r="Y771" s="24" t="s">
        <v>412</v>
      </c>
      <c r="Z771" s="24">
        <f t="shared" ref="Z771:Z834" si="188">IF($W779&gt;0,1,0)</f>
        <v>0</v>
      </c>
      <c r="AA771" s="24">
        <v>3279</v>
      </c>
      <c r="AB771" s="24" t="s">
        <v>313</v>
      </c>
      <c r="AC771" s="24" t="s">
        <v>369</v>
      </c>
      <c r="AD771" s="25">
        <v>1</v>
      </c>
      <c r="AE771" s="25">
        <v>0</v>
      </c>
      <c r="AF771" s="25">
        <v>3</v>
      </c>
      <c r="AG771" s="25">
        <v>1</v>
      </c>
      <c r="AH771" s="25">
        <v>5</v>
      </c>
      <c r="AI771" s="25" t="s">
        <v>414</v>
      </c>
      <c r="AJ771" s="57">
        <v>12</v>
      </c>
      <c r="AK771" s="57" t="str">
        <f t="shared" ref="AK771:AK834" si="189">IF(AJ771&gt;=6, "More", "Less")</f>
        <v>More</v>
      </c>
      <c r="AL771" s="57" t="s">
        <v>104</v>
      </c>
      <c r="AM771" s="57" t="str">
        <f t="shared" ref="AM771:AM834" si="190">IF(OR(AL771 = "Gd", AL771 = "Ex"), "High", "Low")</f>
        <v>High</v>
      </c>
      <c r="AN771" s="62">
        <v>3</v>
      </c>
      <c r="AO771" s="62" t="str">
        <f t="shared" ref="AO771:AO834" si="191">IF(AN771&gt;=2, "More", "Less")</f>
        <v>More</v>
      </c>
      <c r="AP771" s="62">
        <v>841</v>
      </c>
      <c r="AQ771" s="62" t="str">
        <f t="shared" ref="AQ771:AQ834" si="192">IF(OR(AP771&lt;(QUARTILE(AP$2:AP$1461,1))-(((QUARTILE(AP$2:AP$1461,3))-(QUARTILE(AP$2:AP$1461,1)))*1.5),AP771&gt;(QUARTILE(AP$2:AP$1461,3))+(((QUARTILE(AP$2:AP$1461,3))-(QUARTILE(AP$2:AP$1461,1)))*1.5)),"yes","no")</f>
        <v>no</v>
      </c>
      <c r="AR771" s="62" t="str">
        <f t="shared" ref="AR771:AR834" si="193">IF(AP771&gt;=AVERAGE(AP$2:AP$1461),"Above Average","Below Average")</f>
        <v>Above Average</v>
      </c>
      <c r="AS771" s="64">
        <v>1</v>
      </c>
      <c r="AT771" s="68">
        <v>109.14992899168189</v>
      </c>
      <c r="AU771" s="68" t="str">
        <f t="shared" ref="AU771:AU834" si="194">IF(AT771&gt;=AVERAGE(AT$2:AT$1461),"Above Average","Below Average")</f>
        <v>Above Average</v>
      </c>
      <c r="AV771" s="66">
        <v>538000</v>
      </c>
      <c r="AW771" s="66">
        <v>4929</v>
      </c>
      <c r="AX771" s="66" t="s">
        <v>313</v>
      </c>
    </row>
    <row r="772" spans="1:50" customFormat="1" x14ac:dyDescent="0.2">
      <c r="A772">
        <v>771</v>
      </c>
      <c r="B772" s="12" t="s">
        <v>90</v>
      </c>
      <c r="C772" s="12" t="s">
        <v>90</v>
      </c>
      <c r="D772" s="12" t="s">
        <v>91</v>
      </c>
      <c r="E772" s="22">
        <v>5</v>
      </c>
      <c r="F772" s="22" t="s">
        <v>195</v>
      </c>
      <c r="G772" s="22" t="s">
        <v>191</v>
      </c>
      <c r="H772" s="22" t="str">
        <f t="shared" si="181"/>
        <v xml:space="preserve"> </v>
      </c>
      <c r="I772" s="22">
        <f t="shared" si="180"/>
        <v>77.818957638420983</v>
      </c>
      <c r="J772" s="22" t="str">
        <f t="shared" si="182"/>
        <v>Above Average</v>
      </c>
      <c r="K772" s="22">
        <v>5</v>
      </c>
      <c r="L772" s="22" t="str">
        <f t="shared" si="183"/>
        <v>Low</v>
      </c>
      <c r="M772" s="22">
        <v>1982</v>
      </c>
      <c r="N772" s="22">
        <f t="shared" si="184"/>
        <v>0</v>
      </c>
      <c r="O772" s="22"/>
      <c r="P772" s="22">
        <v>1982</v>
      </c>
      <c r="Q772" s="22">
        <f t="shared" si="185"/>
        <v>0</v>
      </c>
      <c r="R772" s="23">
        <v>858</v>
      </c>
      <c r="S772" s="23" t="s">
        <v>311</v>
      </c>
      <c r="T772" s="23" t="s">
        <v>370</v>
      </c>
      <c r="U772" s="24">
        <v>858</v>
      </c>
      <c r="V772" s="24" t="str">
        <f t="shared" si="186"/>
        <v>no</v>
      </c>
      <c r="W772" s="24">
        <v>0</v>
      </c>
      <c r="X772" s="24" t="str">
        <f t="shared" si="187"/>
        <v>no</v>
      </c>
      <c r="Y772" s="24" t="s">
        <v>413</v>
      </c>
      <c r="Z772" s="24">
        <f t="shared" si="188"/>
        <v>0</v>
      </c>
      <c r="AA772" s="24">
        <v>858</v>
      </c>
      <c r="AB772" s="24" t="s">
        <v>311</v>
      </c>
      <c r="AC772" s="24" t="s">
        <v>370</v>
      </c>
      <c r="AD772" s="25">
        <v>1</v>
      </c>
      <c r="AE772" s="25">
        <v>0</v>
      </c>
      <c r="AF772" s="25">
        <v>1</v>
      </c>
      <c r="AG772" s="25">
        <v>0</v>
      </c>
      <c r="AH772" s="25">
        <v>2</v>
      </c>
      <c r="AI772" s="25" t="s">
        <v>415</v>
      </c>
      <c r="AJ772" s="57">
        <v>5</v>
      </c>
      <c r="AK772" s="57" t="str">
        <f t="shared" si="189"/>
        <v>Less</v>
      </c>
      <c r="AL772" s="57" t="s">
        <v>98</v>
      </c>
      <c r="AM772" s="57" t="str">
        <f t="shared" si="190"/>
        <v>Low</v>
      </c>
      <c r="AN772" s="62">
        <v>2</v>
      </c>
      <c r="AO772" s="62" t="str">
        <f t="shared" si="191"/>
        <v>More</v>
      </c>
      <c r="AP772" s="62">
        <v>576</v>
      </c>
      <c r="AQ772" s="62" t="str">
        <f t="shared" si="192"/>
        <v>no</v>
      </c>
      <c r="AR772" s="62" t="str">
        <f t="shared" si="193"/>
        <v>Above Average</v>
      </c>
      <c r="AS772" s="64">
        <v>0</v>
      </c>
      <c r="AT772" s="68">
        <v>78.613053613053609</v>
      </c>
      <c r="AU772" s="68" t="str">
        <f t="shared" si="194"/>
        <v>Above Average</v>
      </c>
      <c r="AV772" s="66">
        <v>134900</v>
      </c>
      <c r="AW772" s="66">
        <v>1716</v>
      </c>
      <c r="AX772" s="66" t="s">
        <v>311</v>
      </c>
    </row>
    <row r="773" spans="1:50" customFormat="1" x14ac:dyDescent="0.2">
      <c r="A773">
        <v>772</v>
      </c>
      <c r="B773" s="12" t="s">
        <v>90</v>
      </c>
      <c r="C773" s="12" t="s">
        <v>90</v>
      </c>
      <c r="D773" s="12" t="s">
        <v>91</v>
      </c>
      <c r="E773" s="22">
        <v>4</v>
      </c>
      <c r="F773" s="22" t="s">
        <v>195</v>
      </c>
      <c r="G773" s="22" t="s">
        <v>115</v>
      </c>
      <c r="H773" s="22" t="str">
        <f t="shared" si="181"/>
        <v>1Story</v>
      </c>
      <c r="I773" s="22">
        <f t="shared" si="180"/>
        <v>69.182127006168557</v>
      </c>
      <c r="J773" s="22" t="str">
        <f t="shared" si="182"/>
        <v>Below Average</v>
      </c>
      <c r="K773" s="22">
        <v>5</v>
      </c>
      <c r="L773" s="22" t="str">
        <f t="shared" si="183"/>
        <v>Low</v>
      </c>
      <c r="M773" s="22">
        <v>1951</v>
      </c>
      <c r="N773" s="22">
        <f t="shared" si="184"/>
        <v>1</v>
      </c>
      <c r="O773" s="22"/>
      <c r="P773" s="22">
        <v>1951</v>
      </c>
      <c r="Q773" s="22">
        <f t="shared" si="185"/>
        <v>1</v>
      </c>
      <c r="R773" s="23">
        <v>836</v>
      </c>
      <c r="S773" s="23" t="s">
        <v>311</v>
      </c>
      <c r="T773" s="23" t="s">
        <v>370</v>
      </c>
      <c r="U773" s="24">
        <v>1220</v>
      </c>
      <c r="V773" s="24" t="str">
        <f t="shared" si="186"/>
        <v>no</v>
      </c>
      <c r="W773" s="24">
        <v>0</v>
      </c>
      <c r="X773" s="24" t="str">
        <f t="shared" si="187"/>
        <v>no</v>
      </c>
      <c r="Y773" s="24" t="s">
        <v>413</v>
      </c>
      <c r="Z773" s="24">
        <f t="shared" si="188"/>
        <v>0</v>
      </c>
      <c r="AA773" s="24">
        <v>1220</v>
      </c>
      <c r="AB773" s="24" t="s">
        <v>311</v>
      </c>
      <c r="AC773" s="24" t="s">
        <v>370</v>
      </c>
      <c r="AD773" s="25">
        <v>0</v>
      </c>
      <c r="AE773" s="25">
        <v>0</v>
      </c>
      <c r="AF773" s="25">
        <v>1</v>
      </c>
      <c r="AG773" s="25">
        <v>0</v>
      </c>
      <c r="AH773" s="25">
        <v>1</v>
      </c>
      <c r="AI773" s="25" t="s">
        <v>415</v>
      </c>
      <c r="AJ773" s="57">
        <v>6</v>
      </c>
      <c r="AK773" s="57" t="str">
        <f t="shared" si="189"/>
        <v>More</v>
      </c>
      <c r="AL773" s="57" t="s">
        <v>98</v>
      </c>
      <c r="AM773" s="57" t="str">
        <f t="shared" si="190"/>
        <v>Low</v>
      </c>
      <c r="AN773" s="62">
        <v>2</v>
      </c>
      <c r="AO773" s="62" t="str">
        <f t="shared" si="191"/>
        <v>More</v>
      </c>
      <c r="AP773" s="62">
        <v>396</v>
      </c>
      <c r="AQ773" s="62" t="str">
        <f t="shared" si="192"/>
        <v>no</v>
      </c>
      <c r="AR773" s="62" t="str">
        <f t="shared" si="193"/>
        <v>Below Average</v>
      </c>
      <c r="AS773" s="64">
        <v>0</v>
      </c>
      <c r="AT773" s="68">
        <v>49.610894941634243</v>
      </c>
      <c r="AU773" s="68" t="str">
        <f t="shared" si="194"/>
        <v>Below Average</v>
      </c>
      <c r="AV773" s="66">
        <v>102000</v>
      </c>
      <c r="AW773" s="66">
        <v>2056</v>
      </c>
      <c r="AX773" s="66" t="s">
        <v>311</v>
      </c>
    </row>
    <row r="774" spans="1:50" customFormat="1" x14ac:dyDescent="0.2">
      <c r="A774">
        <v>773</v>
      </c>
      <c r="B774" s="12" t="s">
        <v>90</v>
      </c>
      <c r="C774" s="12" t="s">
        <v>90</v>
      </c>
      <c r="D774" s="12" t="s">
        <v>91</v>
      </c>
      <c r="E774" s="22">
        <v>6</v>
      </c>
      <c r="F774" s="22" t="s">
        <v>195</v>
      </c>
      <c r="G774" s="22" t="s">
        <v>197</v>
      </c>
      <c r="H774" s="22" t="str">
        <f t="shared" si="181"/>
        <v xml:space="preserve"> </v>
      </c>
      <c r="I774" s="22">
        <f t="shared" si="180"/>
        <v>74.693515888638117</v>
      </c>
      <c r="J774" s="22" t="str">
        <f t="shared" si="182"/>
        <v>Above Average</v>
      </c>
      <c r="K774" s="22">
        <v>5</v>
      </c>
      <c r="L774" s="22" t="str">
        <f t="shared" si="183"/>
        <v>Low</v>
      </c>
      <c r="M774" s="22">
        <v>1976</v>
      </c>
      <c r="N774" s="22">
        <f t="shared" si="184"/>
        <v>0</v>
      </c>
      <c r="O774" s="22"/>
      <c r="P774" s="22">
        <v>1976</v>
      </c>
      <c r="Q774" s="22">
        <f t="shared" si="185"/>
        <v>0</v>
      </c>
      <c r="R774" s="23">
        <v>1029</v>
      </c>
      <c r="S774" s="23" t="s">
        <v>311</v>
      </c>
      <c r="T774" s="23" t="s">
        <v>370</v>
      </c>
      <c r="U774" s="24">
        <v>1117</v>
      </c>
      <c r="V774" s="24" t="str">
        <f t="shared" si="186"/>
        <v>no</v>
      </c>
      <c r="W774" s="24">
        <v>0</v>
      </c>
      <c r="X774" s="24" t="str">
        <f t="shared" si="187"/>
        <v>no</v>
      </c>
      <c r="Y774" s="24" t="s">
        <v>413</v>
      </c>
      <c r="Z774" s="24">
        <f t="shared" si="188"/>
        <v>0</v>
      </c>
      <c r="AA774" s="24">
        <v>1117</v>
      </c>
      <c r="AB774" s="24" t="s">
        <v>311</v>
      </c>
      <c r="AC774" s="24" t="s">
        <v>370</v>
      </c>
      <c r="AD774" s="25">
        <v>1</v>
      </c>
      <c r="AE774" s="25">
        <v>0</v>
      </c>
      <c r="AF774" s="25">
        <v>1</v>
      </c>
      <c r="AG774" s="25">
        <v>0</v>
      </c>
      <c r="AH774" s="25">
        <v>2</v>
      </c>
      <c r="AI774" s="25" t="s">
        <v>415</v>
      </c>
      <c r="AJ774" s="57">
        <v>6</v>
      </c>
      <c r="AK774" s="57" t="str">
        <f t="shared" si="189"/>
        <v>More</v>
      </c>
      <c r="AL774" s="57" t="s">
        <v>98</v>
      </c>
      <c r="AM774" s="57" t="str">
        <f t="shared" si="190"/>
        <v>Low</v>
      </c>
      <c r="AN774" s="62">
        <v>2</v>
      </c>
      <c r="AO774" s="62" t="str">
        <f t="shared" si="191"/>
        <v>More</v>
      </c>
      <c r="AP774" s="62">
        <v>672</v>
      </c>
      <c r="AQ774" s="62" t="str">
        <f t="shared" si="192"/>
        <v>no</v>
      </c>
      <c r="AR774" s="62" t="str">
        <f t="shared" si="193"/>
        <v>Above Average</v>
      </c>
      <c r="AS774" s="64">
        <v>1</v>
      </c>
      <c r="AT774" s="68">
        <v>49.860205032618829</v>
      </c>
      <c r="AU774" s="68" t="str">
        <f t="shared" si="194"/>
        <v>Below Average</v>
      </c>
      <c r="AV774" s="66">
        <v>107000</v>
      </c>
      <c r="AW774" s="66">
        <v>2146</v>
      </c>
      <c r="AX774" s="66" t="s">
        <v>311</v>
      </c>
    </row>
    <row r="775" spans="1:50" customFormat="1" x14ac:dyDescent="0.2">
      <c r="A775">
        <v>774</v>
      </c>
      <c r="B775" s="12" t="s">
        <v>114</v>
      </c>
      <c r="C775" s="12" t="s">
        <v>90</v>
      </c>
      <c r="D775" s="12" t="s">
        <v>91</v>
      </c>
      <c r="E775" s="22">
        <v>5</v>
      </c>
      <c r="F775" s="22" t="s">
        <v>195</v>
      </c>
      <c r="G775" s="22" t="s">
        <v>115</v>
      </c>
      <c r="H775" s="22" t="str">
        <f t="shared" si="181"/>
        <v>1Story</v>
      </c>
      <c r="I775" s="22">
        <f t="shared" si="180"/>
        <v>69.182127006168557</v>
      </c>
      <c r="J775" s="22" t="str">
        <f t="shared" si="182"/>
        <v>Below Average</v>
      </c>
      <c r="K775" s="22">
        <v>5</v>
      </c>
      <c r="L775" s="22" t="str">
        <f t="shared" si="183"/>
        <v>Low</v>
      </c>
      <c r="M775" s="22">
        <v>1958</v>
      </c>
      <c r="N775" s="22">
        <f t="shared" si="184"/>
        <v>0</v>
      </c>
      <c r="O775" s="22"/>
      <c r="P775" s="22">
        <v>1958</v>
      </c>
      <c r="Q775" s="22">
        <f t="shared" si="185"/>
        <v>1</v>
      </c>
      <c r="R775" s="23">
        <v>912</v>
      </c>
      <c r="S775" s="23" t="s">
        <v>311</v>
      </c>
      <c r="T775" s="23" t="s">
        <v>370</v>
      </c>
      <c r="U775" s="24">
        <v>912</v>
      </c>
      <c r="V775" s="24" t="str">
        <f t="shared" si="186"/>
        <v>no</v>
      </c>
      <c r="W775" s="24">
        <v>0</v>
      </c>
      <c r="X775" s="24" t="str">
        <f t="shared" si="187"/>
        <v>no</v>
      </c>
      <c r="Y775" s="24" t="s">
        <v>413</v>
      </c>
      <c r="Z775" s="24">
        <f t="shared" si="188"/>
        <v>1</v>
      </c>
      <c r="AA775" s="24">
        <v>912</v>
      </c>
      <c r="AB775" s="24" t="s">
        <v>311</v>
      </c>
      <c r="AC775" s="24" t="s">
        <v>370</v>
      </c>
      <c r="AD775" s="25">
        <v>0</v>
      </c>
      <c r="AE775" s="25">
        <v>0</v>
      </c>
      <c r="AF775" s="25">
        <v>1</v>
      </c>
      <c r="AG775" s="25">
        <v>0</v>
      </c>
      <c r="AH775" s="25">
        <v>1</v>
      </c>
      <c r="AI775" s="25" t="s">
        <v>415</v>
      </c>
      <c r="AJ775" s="57">
        <v>5</v>
      </c>
      <c r="AK775" s="57" t="str">
        <f t="shared" si="189"/>
        <v>Less</v>
      </c>
      <c r="AL775" s="57" t="s">
        <v>98</v>
      </c>
      <c r="AM775" s="57" t="str">
        <f t="shared" si="190"/>
        <v>Low</v>
      </c>
      <c r="AN775" s="62">
        <v>1</v>
      </c>
      <c r="AO775" s="62" t="str">
        <f t="shared" si="191"/>
        <v>Less</v>
      </c>
      <c r="AP775" s="62">
        <v>275</v>
      </c>
      <c r="AQ775" s="62" t="str">
        <f t="shared" si="192"/>
        <v>no</v>
      </c>
      <c r="AR775" s="62" t="str">
        <f t="shared" si="193"/>
        <v>Below Average</v>
      </c>
      <c r="AS775" s="64">
        <v>0</v>
      </c>
      <c r="AT775" s="68">
        <v>62.774122807017541</v>
      </c>
      <c r="AU775" s="68" t="str">
        <f t="shared" si="194"/>
        <v>Below Average</v>
      </c>
      <c r="AV775" s="66">
        <v>114500</v>
      </c>
      <c r="AW775" s="66">
        <v>1824</v>
      </c>
      <c r="AX775" s="66" t="s">
        <v>311</v>
      </c>
    </row>
    <row r="776" spans="1:50" customFormat="1" x14ac:dyDescent="0.2">
      <c r="A776">
        <v>775</v>
      </c>
      <c r="B776" s="12" t="s">
        <v>90</v>
      </c>
      <c r="C776" s="12" t="s">
        <v>90</v>
      </c>
      <c r="D776" s="12" t="s">
        <v>91</v>
      </c>
      <c r="E776" s="22">
        <v>8</v>
      </c>
      <c r="F776" s="22" t="s">
        <v>411</v>
      </c>
      <c r="G776" s="22" t="s">
        <v>115</v>
      </c>
      <c r="H776" s="22" t="str">
        <f t="shared" si="181"/>
        <v>1Story</v>
      </c>
      <c r="I776" s="22">
        <f t="shared" si="180"/>
        <v>69.182127006168557</v>
      </c>
      <c r="J776" s="22" t="str">
        <f t="shared" si="182"/>
        <v>Below Average</v>
      </c>
      <c r="K776" s="22">
        <v>5</v>
      </c>
      <c r="L776" s="22" t="str">
        <f t="shared" si="183"/>
        <v>Low</v>
      </c>
      <c r="M776" s="22">
        <v>2006</v>
      </c>
      <c r="N776" s="22">
        <f t="shared" si="184"/>
        <v>0</v>
      </c>
      <c r="O776" s="22"/>
      <c r="P776" s="22">
        <v>2006</v>
      </c>
      <c r="Q776" s="22">
        <f t="shared" si="185"/>
        <v>0</v>
      </c>
      <c r="R776" s="23">
        <v>1935</v>
      </c>
      <c r="S776" s="23" t="s">
        <v>311</v>
      </c>
      <c r="T776" s="23" t="s">
        <v>369</v>
      </c>
      <c r="U776" s="24">
        <v>1973</v>
      </c>
      <c r="V776" s="24" t="str">
        <f t="shared" si="186"/>
        <v>no</v>
      </c>
      <c r="W776" s="24">
        <v>0</v>
      </c>
      <c r="X776" s="24" t="str">
        <f t="shared" si="187"/>
        <v>no</v>
      </c>
      <c r="Y776" s="24" t="s">
        <v>413</v>
      </c>
      <c r="Z776" s="24">
        <f t="shared" si="188"/>
        <v>0</v>
      </c>
      <c r="AA776" s="24">
        <v>1973</v>
      </c>
      <c r="AB776" s="24" t="s">
        <v>311</v>
      </c>
      <c r="AC776" s="24" t="s">
        <v>369</v>
      </c>
      <c r="AD776" s="25">
        <v>0</v>
      </c>
      <c r="AE776" s="25">
        <v>0</v>
      </c>
      <c r="AF776" s="25">
        <v>2</v>
      </c>
      <c r="AG776" s="25">
        <v>0</v>
      </c>
      <c r="AH776" s="25">
        <v>2</v>
      </c>
      <c r="AI776" s="25" t="s">
        <v>415</v>
      </c>
      <c r="AJ776" s="57">
        <v>9</v>
      </c>
      <c r="AK776" s="57" t="str">
        <f t="shared" si="189"/>
        <v>More</v>
      </c>
      <c r="AL776" s="57" t="s">
        <v>97</v>
      </c>
      <c r="AM776" s="57" t="str">
        <f t="shared" si="190"/>
        <v>High</v>
      </c>
      <c r="AN776" s="62">
        <v>3</v>
      </c>
      <c r="AO776" s="62" t="str">
        <f t="shared" si="191"/>
        <v>More</v>
      </c>
      <c r="AP776" s="62">
        <v>895</v>
      </c>
      <c r="AQ776" s="62" t="str">
        <f t="shared" si="192"/>
        <v>no</v>
      </c>
      <c r="AR776" s="62" t="str">
        <f t="shared" si="193"/>
        <v>Above Average</v>
      </c>
      <c r="AS776" s="64">
        <v>1</v>
      </c>
      <c r="AT776" s="68">
        <v>101.07471852610031</v>
      </c>
      <c r="AU776" s="68" t="str">
        <f t="shared" si="194"/>
        <v>Above Average</v>
      </c>
      <c r="AV776" s="66">
        <v>395000</v>
      </c>
      <c r="AW776" s="66">
        <v>3908</v>
      </c>
      <c r="AX776" s="66" t="s">
        <v>311</v>
      </c>
    </row>
    <row r="777" spans="1:50" customFormat="1" x14ac:dyDescent="0.2">
      <c r="A777">
        <v>776</v>
      </c>
      <c r="B777" s="12" t="s">
        <v>90</v>
      </c>
      <c r="C777" s="12" t="s">
        <v>90</v>
      </c>
      <c r="D777" s="12" t="s">
        <v>179</v>
      </c>
      <c r="E777" s="22">
        <v>6</v>
      </c>
      <c r="F777" s="22" t="s">
        <v>195</v>
      </c>
      <c r="G777" s="22" t="s">
        <v>115</v>
      </c>
      <c r="H777" s="22" t="str">
        <f t="shared" si="181"/>
        <v>1Story</v>
      </c>
      <c r="I777" s="22">
        <f t="shared" si="180"/>
        <v>69.182127006168557</v>
      </c>
      <c r="J777" s="22" t="str">
        <f t="shared" si="182"/>
        <v>Below Average</v>
      </c>
      <c r="K777" s="22">
        <v>5</v>
      </c>
      <c r="L777" s="22" t="str">
        <f t="shared" si="183"/>
        <v>Low</v>
      </c>
      <c r="M777" s="22">
        <v>1998</v>
      </c>
      <c r="N777" s="22">
        <f t="shared" si="184"/>
        <v>0</v>
      </c>
      <c r="O777" s="22"/>
      <c r="P777" s="22">
        <v>1998</v>
      </c>
      <c r="Q777" s="22">
        <f t="shared" si="185"/>
        <v>0</v>
      </c>
      <c r="R777" s="23">
        <v>1204</v>
      </c>
      <c r="S777" s="23" t="s">
        <v>311</v>
      </c>
      <c r="T777" s="23" t="s">
        <v>369</v>
      </c>
      <c r="U777" s="24">
        <v>1204</v>
      </c>
      <c r="V777" s="24" t="str">
        <f t="shared" si="186"/>
        <v>no</v>
      </c>
      <c r="W777" s="24">
        <v>0</v>
      </c>
      <c r="X777" s="24" t="str">
        <f t="shared" si="187"/>
        <v>no</v>
      </c>
      <c r="Y777" s="24" t="s">
        <v>413</v>
      </c>
      <c r="Z777" s="24">
        <f t="shared" si="188"/>
        <v>0</v>
      </c>
      <c r="AA777" s="24">
        <v>1204</v>
      </c>
      <c r="AB777" s="24" t="s">
        <v>311</v>
      </c>
      <c r="AC777" s="24" t="s">
        <v>370</v>
      </c>
      <c r="AD777" s="25">
        <v>1</v>
      </c>
      <c r="AE777" s="25">
        <v>0</v>
      </c>
      <c r="AF777" s="25">
        <v>2</v>
      </c>
      <c r="AG777" s="25">
        <v>0</v>
      </c>
      <c r="AH777" s="25">
        <v>3</v>
      </c>
      <c r="AI777" s="25" t="s">
        <v>414</v>
      </c>
      <c r="AJ777" s="57">
        <v>5</v>
      </c>
      <c r="AK777" s="57" t="str">
        <f t="shared" si="189"/>
        <v>Less</v>
      </c>
      <c r="AL777" s="57" t="s">
        <v>98</v>
      </c>
      <c r="AM777" s="57" t="str">
        <f t="shared" si="190"/>
        <v>Low</v>
      </c>
      <c r="AN777" s="62">
        <v>2</v>
      </c>
      <c r="AO777" s="62" t="str">
        <f t="shared" si="191"/>
        <v>More</v>
      </c>
      <c r="AP777" s="62">
        <v>412</v>
      </c>
      <c r="AQ777" s="62" t="str">
        <f t="shared" si="192"/>
        <v>no</v>
      </c>
      <c r="AR777" s="62" t="str">
        <f t="shared" si="193"/>
        <v>Below Average</v>
      </c>
      <c r="AS777" s="64">
        <v>0</v>
      </c>
      <c r="AT777" s="68">
        <v>67.275747508305642</v>
      </c>
      <c r="AU777" s="68" t="str">
        <f t="shared" si="194"/>
        <v>Below Average</v>
      </c>
      <c r="AV777" s="66">
        <v>162000</v>
      </c>
      <c r="AW777" s="66">
        <v>2408</v>
      </c>
      <c r="AX777" s="66" t="s">
        <v>311</v>
      </c>
    </row>
    <row r="778" spans="1:50" customFormat="1" x14ac:dyDescent="0.2">
      <c r="A778">
        <v>777</v>
      </c>
      <c r="B778" s="12" t="s">
        <v>90</v>
      </c>
      <c r="C778" s="12" t="s">
        <v>90</v>
      </c>
      <c r="D778" s="12" t="s">
        <v>91</v>
      </c>
      <c r="E778" s="22">
        <v>7</v>
      </c>
      <c r="F778" s="22" t="s">
        <v>411</v>
      </c>
      <c r="G778" s="22" t="s">
        <v>115</v>
      </c>
      <c r="H778" s="22" t="str">
        <f t="shared" si="181"/>
        <v>1Story</v>
      </c>
      <c r="I778" s="22">
        <f t="shared" si="180"/>
        <v>69.182127006168557</v>
      </c>
      <c r="J778" s="22" t="str">
        <f t="shared" si="182"/>
        <v>Below Average</v>
      </c>
      <c r="K778" s="22">
        <v>5</v>
      </c>
      <c r="L778" s="22" t="str">
        <f t="shared" si="183"/>
        <v>Low</v>
      </c>
      <c r="M778" s="22">
        <v>2005</v>
      </c>
      <c r="N778" s="22">
        <f t="shared" si="184"/>
        <v>0</v>
      </c>
      <c r="O778" s="22"/>
      <c r="P778" s="22">
        <v>2006</v>
      </c>
      <c r="Q778" s="22">
        <f t="shared" si="185"/>
        <v>0</v>
      </c>
      <c r="R778" s="23">
        <v>1614</v>
      </c>
      <c r="S778" s="23" t="s">
        <v>311</v>
      </c>
      <c r="T778" s="23" t="s">
        <v>369</v>
      </c>
      <c r="U778" s="24">
        <v>1614</v>
      </c>
      <c r="V778" s="24" t="str">
        <f t="shared" si="186"/>
        <v>no</v>
      </c>
      <c r="W778" s="24">
        <v>0</v>
      </c>
      <c r="X778" s="24" t="str">
        <f t="shared" si="187"/>
        <v>no</v>
      </c>
      <c r="Y778" s="24" t="s">
        <v>413</v>
      </c>
      <c r="Z778" s="24">
        <f t="shared" si="188"/>
        <v>1</v>
      </c>
      <c r="AA778" s="24">
        <v>1614</v>
      </c>
      <c r="AB778" s="24" t="s">
        <v>311</v>
      </c>
      <c r="AC778" s="24" t="s">
        <v>369</v>
      </c>
      <c r="AD778" s="25">
        <v>0</v>
      </c>
      <c r="AE778" s="25">
        <v>0</v>
      </c>
      <c r="AF778" s="25">
        <v>2</v>
      </c>
      <c r="AG778" s="25">
        <v>0</v>
      </c>
      <c r="AH778" s="25">
        <v>2</v>
      </c>
      <c r="AI778" s="25" t="s">
        <v>415</v>
      </c>
      <c r="AJ778" s="57">
        <v>7</v>
      </c>
      <c r="AK778" s="57" t="str">
        <f t="shared" si="189"/>
        <v>More</v>
      </c>
      <c r="AL778" s="57" t="s">
        <v>97</v>
      </c>
      <c r="AM778" s="57" t="str">
        <f t="shared" si="190"/>
        <v>High</v>
      </c>
      <c r="AN778" s="62">
        <v>3</v>
      </c>
      <c r="AO778" s="62" t="str">
        <f t="shared" si="191"/>
        <v>More</v>
      </c>
      <c r="AP778" s="62">
        <v>865</v>
      </c>
      <c r="AQ778" s="62" t="str">
        <f t="shared" si="192"/>
        <v>no</v>
      </c>
      <c r="AR778" s="62" t="str">
        <f t="shared" si="193"/>
        <v>Above Average</v>
      </c>
      <c r="AS778" s="64">
        <v>0</v>
      </c>
      <c r="AT778" s="68">
        <v>68.618339529120192</v>
      </c>
      <c r="AU778" s="68" t="str">
        <f t="shared" si="194"/>
        <v>Below Average</v>
      </c>
      <c r="AV778" s="66">
        <v>221500</v>
      </c>
      <c r="AW778" s="66">
        <v>3228</v>
      </c>
      <c r="AX778" s="66" t="s">
        <v>311</v>
      </c>
    </row>
    <row r="779" spans="1:50" customFormat="1" x14ac:dyDescent="0.2">
      <c r="A779">
        <v>778</v>
      </c>
      <c r="B779" s="12" t="s">
        <v>90</v>
      </c>
      <c r="C779" s="12" t="s">
        <v>90</v>
      </c>
      <c r="D779" s="12" t="s">
        <v>91</v>
      </c>
      <c r="E779" s="22">
        <v>5</v>
      </c>
      <c r="F779" s="22" t="s">
        <v>195</v>
      </c>
      <c r="G779" s="22" t="s">
        <v>115</v>
      </c>
      <c r="H779" s="22" t="str">
        <f t="shared" si="181"/>
        <v>1Story</v>
      </c>
      <c r="I779" s="22">
        <f t="shared" si="180"/>
        <v>69.182127006168557</v>
      </c>
      <c r="J779" s="22" t="str">
        <f t="shared" si="182"/>
        <v>Below Average</v>
      </c>
      <c r="K779" s="22">
        <v>5</v>
      </c>
      <c r="L779" s="22" t="str">
        <f t="shared" si="183"/>
        <v>Low</v>
      </c>
      <c r="M779" s="22">
        <v>1974</v>
      </c>
      <c r="N779" s="22">
        <f t="shared" si="184"/>
        <v>0</v>
      </c>
      <c r="O779" s="22"/>
      <c r="P779" s="22">
        <v>1974</v>
      </c>
      <c r="Q779" s="22">
        <f t="shared" si="185"/>
        <v>0</v>
      </c>
      <c r="R779" s="23">
        <v>864</v>
      </c>
      <c r="S779" s="23" t="s">
        <v>311</v>
      </c>
      <c r="T779" s="23" t="s">
        <v>370</v>
      </c>
      <c r="U779" s="24">
        <v>894</v>
      </c>
      <c r="V779" s="24" t="str">
        <f t="shared" si="186"/>
        <v>no</v>
      </c>
      <c r="W779" s="24">
        <v>0</v>
      </c>
      <c r="X779" s="24" t="str">
        <f t="shared" si="187"/>
        <v>no</v>
      </c>
      <c r="Y779" s="24" t="s">
        <v>413</v>
      </c>
      <c r="Z779" s="24">
        <f t="shared" si="188"/>
        <v>0</v>
      </c>
      <c r="AA779" s="24">
        <v>894</v>
      </c>
      <c r="AB779" s="24" t="s">
        <v>311</v>
      </c>
      <c r="AC779" s="24" t="s">
        <v>370</v>
      </c>
      <c r="AD779" s="25">
        <v>1</v>
      </c>
      <c r="AE779" s="25">
        <v>0</v>
      </c>
      <c r="AF779" s="25">
        <v>1</v>
      </c>
      <c r="AG779" s="25">
        <v>0</v>
      </c>
      <c r="AH779" s="25">
        <v>2</v>
      </c>
      <c r="AI779" s="25" t="s">
        <v>415</v>
      </c>
      <c r="AJ779" s="57">
        <v>5</v>
      </c>
      <c r="AK779" s="57" t="str">
        <f t="shared" si="189"/>
        <v>Less</v>
      </c>
      <c r="AL779" s="57" t="s">
        <v>98</v>
      </c>
      <c r="AM779" s="57" t="str">
        <f t="shared" si="190"/>
        <v>Low</v>
      </c>
      <c r="AN779" s="62">
        <v>2</v>
      </c>
      <c r="AO779" s="62" t="str">
        <f t="shared" si="191"/>
        <v>More</v>
      </c>
      <c r="AP779" s="62">
        <v>440</v>
      </c>
      <c r="AQ779" s="62" t="str">
        <f t="shared" si="192"/>
        <v>no</v>
      </c>
      <c r="AR779" s="62" t="str">
        <f t="shared" si="193"/>
        <v>Below Average</v>
      </c>
      <c r="AS779" s="64">
        <v>1</v>
      </c>
      <c r="AT779" s="68">
        <v>81.058020477815703</v>
      </c>
      <c r="AU779" s="68" t="str">
        <f t="shared" si="194"/>
        <v>Above Average</v>
      </c>
      <c r="AV779" s="66">
        <v>142500</v>
      </c>
      <c r="AW779" s="66">
        <v>1758</v>
      </c>
      <c r="AX779" s="66" t="s">
        <v>311</v>
      </c>
    </row>
    <row r="780" spans="1:50" customFormat="1" x14ac:dyDescent="0.2">
      <c r="A780">
        <v>779</v>
      </c>
      <c r="B780" s="12" t="s">
        <v>114</v>
      </c>
      <c r="C780" s="12" t="s">
        <v>90</v>
      </c>
      <c r="D780" s="12" t="s">
        <v>167</v>
      </c>
      <c r="E780" s="22">
        <v>5</v>
      </c>
      <c r="F780" s="22" t="s">
        <v>195</v>
      </c>
      <c r="G780" s="22" t="s">
        <v>115</v>
      </c>
      <c r="H780" s="22" t="str">
        <f t="shared" si="181"/>
        <v>1Story</v>
      </c>
      <c r="I780" s="22">
        <f t="shared" si="180"/>
        <v>69.182127006168557</v>
      </c>
      <c r="J780" s="22" t="str">
        <f t="shared" si="182"/>
        <v>Below Average</v>
      </c>
      <c r="K780" s="22">
        <v>5</v>
      </c>
      <c r="L780" s="22" t="str">
        <f t="shared" si="183"/>
        <v>Low</v>
      </c>
      <c r="M780" s="22">
        <v>1977</v>
      </c>
      <c r="N780" s="22">
        <f t="shared" si="184"/>
        <v>0</v>
      </c>
      <c r="O780" s="22"/>
      <c r="P780" s="22">
        <v>1977</v>
      </c>
      <c r="Q780" s="22">
        <f t="shared" si="185"/>
        <v>0</v>
      </c>
      <c r="R780" s="23">
        <v>0</v>
      </c>
      <c r="S780" s="23" t="s">
        <v>313</v>
      </c>
      <c r="T780" s="23" t="s">
        <v>370</v>
      </c>
      <c r="U780" s="24">
        <v>2020</v>
      </c>
      <c r="V780" s="24" t="str">
        <f t="shared" si="186"/>
        <v>no</v>
      </c>
      <c r="W780" s="24">
        <v>0</v>
      </c>
      <c r="X780" s="24" t="str">
        <f t="shared" si="187"/>
        <v>no</v>
      </c>
      <c r="Y780" s="24" t="s">
        <v>413</v>
      </c>
      <c r="Z780" s="24">
        <f t="shared" si="188"/>
        <v>1</v>
      </c>
      <c r="AA780" s="24">
        <v>2020</v>
      </c>
      <c r="AB780" s="24" t="s">
        <v>311</v>
      </c>
      <c r="AC780" s="24" t="s">
        <v>369</v>
      </c>
      <c r="AD780" s="25">
        <v>0</v>
      </c>
      <c r="AE780" s="25">
        <v>0</v>
      </c>
      <c r="AF780" s="25">
        <v>2</v>
      </c>
      <c r="AG780" s="25">
        <v>0</v>
      </c>
      <c r="AH780" s="25">
        <v>2</v>
      </c>
      <c r="AI780" s="25" t="s">
        <v>415</v>
      </c>
      <c r="AJ780" s="57">
        <v>10</v>
      </c>
      <c r="AK780" s="57" t="str">
        <f t="shared" si="189"/>
        <v>More</v>
      </c>
      <c r="AL780" s="57" t="s">
        <v>98</v>
      </c>
      <c r="AM780" s="57" t="str">
        <f t="shared" si="190"/>
        <v>Low</v>
      </c>
      <c r="AN780" s="62">
        <v>2</v>
      </c>
      <c r="AO780" s="62" t="str">
        <f t="shared" si="191"/>
        <v>More</v>
      </c>
      <c r="AP780" s="62">
        <v>630</v>
      </c>
      <c r="AQ780" s="62" t="str">
        <f t="shared" si="192"/>
        <v>no</v>
      </c>
      <c r="AR780" s="62" t="str">
        <f t="shared" si="193"/>
        <v>Above Average</v>
      </c>
      <c r="AS780" s="64">
        <v>2</v>
      </c>
      <c r="AT780" s="68">
        <v>71.287128712871294</v>
      </c>
      <c r="AU780" s="68" t="str">
        <f t="shared" si="194"/>
        <v>Above Average</v>
      </c>
      <c r="AV780" s="66">
        <v>144000</v>
      </c>
      <c r="AW780" s="66">
        <v>2020</v>
      </c>
      <c r="AX780" s="66" t="s">
        <v>311</v>
      </c>
    </row>
    <row r="781" spans="1:50" customFormat="1" x14ac:dyDescent="0.2">
      <c r="A781">
        <v>780</v>
      </c>
      <c r="B781" s="12" t="s">
        <v>90</v>
      </c>
      <c r="C781" s="12" t="s">
        <v>90</v>
      </c>
      <c r="D781" s="12" t="s">
        <v>167</v>
      </c>
      <c r="E781" s="22">
        <v>6</v>
      </c>
      <c r="F781" s="22" t="s">
        <v>195</v>
      </c>
      <c r="G781" s="22" t="s">
        <v>191</v>
      </c>
      <c r="H781" s="22" t="str">
        <f t="shared" si="181"/>
        <v xml:space="preserve"> </v>
      </c>
      <c r="I781" s="22">
        <f t="shared" si="180"/>
        <v>77.818957638420983</v>
      </c>
      <c r="J781" s="22" t="str">
        <f t="shared" si="182"/>
        <v>Above Average</v>
      </c>
      <c r="K781" s="22">
        <v>5</v>
      </c>
      <c r="L781" s="22" t="str">
        <f t="shared" si="183"/>
        <v>Low</v>
      </c>
      <c r="M781" s="22">
        <v>1977</v>
      </c>
      <c r="N781" s="22">
        <f t="shared" si="184"/>
        <v>0</v>
      </c>
      <c r="O781" s="22"/>
      <c r="P781" s="22">
        <v>1977</v>
      </c>
      <c r="Q781" s="22">
        <f t="shared" si="185"/>
        <v>0</v>
      </c>
      <c r="R781" s="23">
        <v>975</v>
      </c>
      <c r="S781" s="23" t="s">
        <v>311</v>
      </c>
      <c r="T781" s="23" t="s">
        <v>370</v>
      </c>
      <c r="U781" s="24">
        <v>1004</v>
      </c>
      <c r="V781" s="24" t="str">
        <f t="shared" si="186"/>
        <v>no</v>
      </c>
      <c r="W781" s="24">
        <v>0</v>
      </c>
      <c r="X781" s="24" t="str">
        <f t="shared" si="187"/>
        <v>no</v>
      </c>
      <c r="Y781" s="24" t="s">
        <v>413</v>
      </c>
      <c r="Z781" s="24">
        <f t="shared" si="188"/>
        <v>1</v>
      </c>
      <c r="AA781" s="24">
        <v>1004</v>
      </c>
      <c r="AB781" s="24" t="s">
        <v>311</v>
      </c>
      <c r="AC781" s="24" t="s">
        <v>370</v>
      </c>
      <c r="AD781" s="25">
        <v>1</v>
      </c>
      <c r="AE781" s="25">
        <v>0</v>
      </c>
      <c r="AF781" s="25">
        <v>1</v>
      </c>
      <c r="AG781" s="25">
        <v>0</v>
      </c>
      <c r="AH781" s="25">
        <v>2</v>
      </c>
      <c r="AI781" s="25" t="s">
        <v>415</v>
      </c>
      <c r="AJ781" s="57">
        <v>4</v>
      </c>
      <c r="AK781" s="57" t="str">
        <f t="shared" si="189"/>
        <v>Less</v>
      </c>
      <c r="AL781" s="57" t="s">
        <v>98</v>
      </c>
      <c r="AM781" s="57" t="str">
        <f t="shared" si="190"/>
        <v>Low</v>
      </c>
      <c r="AN781" s="62">
        <v>2</v>
      </c>
      <c r="AO781" s="62" t="str">
        <f t="shared" si="191"/>
        <v>More</v>
      </c>
      <c r="AP781" s="62">
        <v>504</v>
      </c>
      <c r="AQ781" s="62" t="str">
        <f t="shared" si="192"/>
        <v>no</v>
      </c>
      <c r="AR781" s="62" t="str">
        <f t="shared" si="193"/>
        <v>Above Average</v>
      </c>
      <c r="AS781" s="64">
        <v>0</v>
      </c>
      <c r="AT781" s="68">
        <v>68.216270843860542</v>
      </c>
      <c r="AU781" s="68" t="str">
        <f t="shared" si="194"/>
        <v>Below Average</v>
      </c>
      <c r="AV781" s="66">
        <v>135000</v>
      </c>
      <c r="AW781" s="66">
        <v>1979</v>
      </c>
      <c r="AX781" s="66" t="s">
        <v>311</v>
      </c>
    </row>
    <row r="782" spans="1:50" customFormat="1" x14ac:dyDescent="0.2">
      <c r="A782">
        <v>781</v>
      </c>
      <c r="B782" s="12" t="s">
        <v>90</v>
      </c>
      <c r="C782" s="12" t="s">
        <v>90</v>
      </c>
      <c r="D782" s="12" t="s">
        <v>91</v>
      </c>
      <c r="E782" s="22">
        <v>7</v>
      </c>
      <c r="F782" s="22" t="s">
        <v>411</v>
      </c>
      <c r="G782" s="22" t="s">
        <v>115</v>
      </c>
      <c r="H782" s="22" t="str">
        <f t="shared" si="181"/>
        <v>1Story</v>
      </c>
      <c r="I782" s="22">
        <f t="shared" si="180"/>
        <v>69.182127006168557</v>
      </c>
      <c r="J782" s="22" t="str">
        <f t="shared" si="182"/>
        <v>Below Average</v>
      </c>
      <c r="K782" s="22">
        <v>5</v>
      </c>
      <c r="L782" s="22" t="str">
        <f t="shared" si="183"/>
        <v>Low</v>
      </c>
      <c r="M782" s="22">
        <v>1995</v>
      </c>
      <c r="N782" s="22">
        <f t="shared" si="184"/>
        <v>0</v>
      </c>
      <c r="O782" s="22"/>
      <c r="P782" s="22">
        <v>1996</v>
      </c>
      <c r="Q782" s="22">
        <f t="shared" si="185"/>
        <v>0</v>
      </c>
      <c r="R782" s="23">
        <v>1237</v>
      </c>
      <c r="S782" s="23" t="s">
        <v>311</v>
      </c>
      <c r="T782" s="23" t="s">
        <v>369</v>
      </c>
      <c r="U782" s="24">
        <v>1253</v>
      </c>
      <c r="V782" s="24" t="str">
        <f t="shared" si="186"/>
        <v>no</v>
      </c>
      <c r="W782" s="24">
        <v>0</v>
      </c>
      <c r="X782" s="24" t="str">
        <f t="shared" si="187"/>
        <v>no</v>
      </c>
      <c r="Y782" s="24" t="s">
        <v>413</v>
      </c>
      <c r="Z782" s="24">
        <f t="shared" si="188"/>
        <v>0</v>
      </c>
      <c r="AA782" s="24">
        <v>1253</v>
      </c>
      <c r="AB782" s="24" t="s">
        <v>311</v>
      </c>
      <c r="AC782" s="24" t="s">
        <v>370</v>
      </c>
      <c r="AD782" s="25">
        <v>0</v>
      </c>
      <c r="AE782" s="25">
        <v>0</v>
      </c>
      <c r="AF782" s="25">
        <v>2</v>
      </c>
      <c r="AG782" s="25">
        <v>0</v>
      </c>
      <c r="AH782" s="25">
        <v>2</v>
      </c>
      <c r="AI782" s="25" t="s">
        <v>415</v>
      </c>
      <c r="AJ782" s="57">
        <v>6</v>
      </c>
      <c r="AK782" s="57" t="str">
        <f t="shared" si="189"/>
        <v>More</v>
      </c>
      <c r="AL782" s="57" t="s">
        <v>98</v>
      </c>
      <c r="AM782" s="57" t="str">
        <f t="shared" si="190"/>
        <v>Low</v>
      </c>
      <c r="AN782" s="62">
        <v>2</v>
      </c>
      <c r="AO782" s="62" t="str">
        <f t="shared" si="191"/>
        <v>More</v>
      </c>
      <c r="AP782" s="62">
        <v>402</v>
      </c>
      <c r="AQ782" s="62" t="str">
        <f t="shared" si="192"/>
        <v>no</v>
      </c>
      <c r="AR782" s="62" t="str">
        <f t="shared" si="193"/>
        <v>Below Average</v>
      </c>
      <c r="AS782" s="64">
        <v>1</v>
      </c>
      <c r="AT782" s="68">
        <v>70.682730923694777</v>
      </c>
      <c r="AU782" s="68" t="str">
        <f t="shared" si="194"/>
        <v>Above Average</v>
      </c>
      <c r="AV782" s="66">
        <v>176000</v>
      </c>
      <c r="AW782" s="66">
        <v>2490</v>
      </c>
      <c r="AX782" s="66" t="s">
        <v>311</v>
      </c>
    </row>
    <row r="783" spans="1:50" customFormat="1" x14ac:dyDescent="0.2">
      <c r="A783">
        <v>782</v>
      </c>
      <c r="B783" s="12" t="s">
        <v>90</v>
      </c>
      <c r="C783" s="12" t="s">
        <v>90</v>
      </c>
      <c r="D783" s="12" t="s">
        <v>91</v>
      </c>
      <c r="E783" s="22">
        <v>6</v>
      </c>
      <c r="F783" s="22" t="s">
        <v>195</v>
      </c>
      <c r="G783" s="22" t="s">
        <v>92</v>
      </c>
      <c r="H783" s="22" t="str">
        <f t="shared" si="181"/>
        <v>2Story</v>
      </c>
      <c r="I783" s="22">
        <f t="shared" si="180"/>
        <v>75.988545402704759</v>
      </c>
      <c r="J783" s="22" t="str">
        <f t="shared" si="182"/>
        <v>Above Average</v>
      </c>
      <c r="K783" s="22">
        <v>5</v>
      </c>
      <c r="L783" s="22" t="str">
        <f t="shared" si="183"/>
        <v>Low</v>
      </c>
      <c r="M783" s="22">
        <v>1992</v>
      </c>
      <c r="N783" s="22">
        <f t="shared" si="184"/>
        <v>0</v>
      </c>
      <c r="O783" s="22"/>
      <c r="P783" s="22">
        <v>1992</v>
      </c>
      <c r="Q783" s="22">
        <f t="shared" si="185"/>
        <v>0</v>
      </c>
      <c r="R783" s="23">
        <v>761</v>
      </c>
      <c r="S783" s="23" t="s">
        <v>311</v>
      </c>
      <c r="T783" s="23" t="s">
        <v>370</v>
      </c>
      <c r="U783" s="24">
        <v>810</v>
      </c>
      <c r="V783" s="24" t="str">
        <f t="shared" si="186"/>
        <v>no</v>
      </c>
      <c r="W783" s="24">
        <v>793</v>
      </c>
      <c r="X783" s="24" t="str">
        <f t="shared" si="187"/>
        <v>no</v>
      </c>
      <c r="Y783" s="24" t="s">
        <v>412</v>
      </c>
      <c r="Z783" s="24">
        <f t="shared" si="188"/>
        <v>1</v>
      </c>
      <c r="AA783" s="24">
        <v>1603</v>
      </c>
      <c r="AB783" s="24" t="s">
        <v>311</v>
      </c>
      <c r="AC783" s="24" t="s">
        <v>369</v>
      </c>
      <c r="AD783" s="25">
        <v>0</v>
      </c>
      <c r="AE783" s="25">
        <v>0</v>
      </c>
      <c r="AF783" s="25">
        <v>2</v>
      </c>
      <c r="AG783" s="25">
        <v>1</v>
      </c>
      <c r="AH783" s="25">
        <v>3</v>
      </c>
      <c r="AI783" s="25" t="s">
        <v>414</v>
      </c>
      <c r="AJ783" s="57">
        <v>7</v>
      </c>
      <c r="AK783" s="57" t="str">
        <f t="shared" si="189"/>
        <v>More</v>
      </c>
      <c r="AL783" s="57" t="s">
        <v>97</v>
      </c>
      <c r="AM783" s="57" t="str">
        <f t="shared" si="190"/>
        <v>High</v>
      </c>
      <c r="AN783" s="62">
        <v>2</v>
      </c>
      <c r="AO783" s="62" t="str">
        <f t="shared" si="191"/>
        <v>More</v>
      </c>
      <c r="AP783" s="62">
        <v>484</v>
      </c>
      <c r="AQ783" s="62" t="str">
        <f t="shared" si="192"/>
        <v>no</v>
      </c>
      <c r="AR783" s="62" t="str">
        <f t="shared" si="193"/>
        <v>Above Average</v>
      </c>
      <c r="AS783" s="64">
        <v>0</v>
      </c>
      <c r="AT783" s="68">
        <v>74.407783417935704</v>
      </c>
      <c r="AU783" s="68" t="str">
        <f t="shared" si="194"/>
        <v>Above Average</v>
      </c>
      <c r="AV783" s="66">
        <v>175900</v>
      </c>
      <c r="AW783" s="66">
        <v>2364</v>
      </c>
      <c r="AX783" s="66" t="s">
        <v>311</v>
      </c>
    </row>
    <row r="784" spans="1:50" customFormat="1" x14ac:dyDescent="0.2">
      <c r="A784">
        <v>783</v>
      </c>
      <c r="B784" s="12" t="s">
        <v>90</v>
      </c>
      <c r="C784" s="12" t="s">
        <v>90</v>
      </c>
      <c r="D784" s="12" t="s">
        <v>91</v>
      </c>
      <c r="E784" s="22">
        <v>7</v>
      </c>
      <c r="F784" s="22" t="s">
        <v>411</v>
      </c>
      <c r="G784" s="22" t="s">
        <v>115</v>
      </c>
      <c r="H784" s="22" t="str">
        <f t="shared" si="181"/>
        <v>1Story</v>
      </c>
      <c r="I784" s="22">
        <f t="shared" si="180"/>
        <v>69.182127006168557</v>
      </c>
      <c r="J784" s="22" t="str">
        <f t="shared" si="182"/>
        <v>Below Average</v>
      </c>
      <c r="K784" s="22">
        <v>5</v>
      </c>
      <c r="L784" s="22" t="str">
        <f t="shared" si="183"/>
        <v>Low</v>
      </c>
      <c r="M784" s="22">
        <v>2001</v>
      </c>
      <c r="N784" s="22">
        <f t="shared" si="184"/>
        <v>0</v>
      </c>
      <c r="O784" s="22"/>
      <c r="P784" s="22">
        <v>2002</v>
      </c>
      <c r="Q784" s="22">
        <f t="shared" si="185"/>
        <v>0</v>
      </c>
      <c r="R784" s="23">
        <v>1413</v>
      </c>
      <c r="S784" s="23" t="s">
        <v>311</v>
      </c>
      <c r="T784" s="23" t="s">
        <v>369</v>
      </c>
      <c r="U784" s="24">
        <v>1430</v>
      </c>
      <c r="V784" s="24" t="str">
        <f t="shared" si="186"/>
        <v>no</v>
      </c>
      <c r="W784" s="24">
        <v>0</v>
      </c>
      <c r="X784" s="24" t="str">
        <f t="shared" si="187"/>
        <v>no</v>
      </c>
      <c r="Y784" s="24" t="s">
        <v>413</v>
      </c>
      <c r="Z784" s="24">
        <f t="shared" si="188"/>
        <v>0</v>
      </c>
      <c r="AA784" s="24">
        <v>1430</v>
      </c>
      <c r="AB784" s="24" t="s">
        <v>311</v>
      </c>
      <c r="AC784" s="24" t="s">
        <v>370</v>
      </c>
      <c r="AD784" s="25">
        <v>0</v>
      </c>
      <c r="AE784" s="25">
        <v>0</v>
      </c>
      <c r="AF784" s="25">
        <v>2</v>
      </c>
      <c r="AG784" s="25">
        <v>0</v>
      </c>
      <c r="AH784" s="25">
        <v>2</v>
      </c>
      <c r="AI784" s="25" t="s">
        <v>415</v>
      </c>
      <c r="AJ784" s="57">
        <v>6</v>
      </c>
      <c r="AK784" s="57" t="str">
        <f t="shared" si="189"/>
        <v>More</v>
      </c>
      <c r="AL784" s="57" t="s">
        <v>97</v>
      </c>
      <c r="AM784" s="57" t="str">
        <f t="shared" si="190"/>
        <v>High</v>
      </c>
      <c r="AN784" s="62">
        <v>2</v>
      </c>
      <c r="AO784" s="62" t="str">
        <f t="shared" si="191"/>
        <v>More</v>
      </c>
      <c r="AP784" s="62">
        <v>605</v>
      </c>
      <c r="AQ784" s="62" t="str">
        <f t="shared" si="192"/>
        <v>no</v>
      </c>
      <c r="AR784" s="62" t="str">
        <f t="shared" si="193"/>
        <v>Above Average</v>
      </c>
      <c r="AS784" s="64">
        <v>0</v>
      </c>
      <c r="AT784" s="68">
        <v>65.810763278227228</v>
      </c>
      <c r="AU784" s="68" t="str">
        <f t="shared" si="194"/>
        <v>Below Average</v>
      </c>
      <c r="AV784" s="66">
        <v>187100</v>
      </c>
      <c r="AW784" s="66">
        <v>2843</v>
      </c>
      <c r="AX784" s="66" t="s">
        <v>311</v>
      </c>
    </row>
    <row r="785" spans="1:50" customFormat="1" x14ac:dyDescent="0.2">
      <c r="A785">
        <v>784</v>
      </c>
      <c r="B785" s="12" t="s">
        <v>90</v>
      </c>
      <c r="C785" s="12" t="s">
        <v>90</v>
      </c>
      <c r="D785" s="12" t="s">
        <v>91</v>
      </c>
      <c r="E785" s="22">
        <v>5</v>
      </c>
      <c r="F785" s="22" t="s">
        <v>195</v>
      </c>
      <c r="G785" s="22" t="s">
        <v>191</v>
      </c>
      <c r="H785" s="22" t="str">
        <f t="shared" si="181"/>
        <v xml:space="preserve"> </v>
      </c>
      <c r="I785" s="22">
        <f t="shared" si="180"/>
        <v>77.818957638420983</v>
      </c>
      <c r="J785" s="22" t="str">
        <f t="shared" si="182"/>
        <v>Above Average</v>
      </c>
      <c r="K785" s="22">
        <v>6</v>
      </c>
      <c r="L785" s="22" t="str">
        <f t="shared" si="183"/>
        <v>High</v>
      </c>
      <c r="M785" s="22">
        <v>1978</v>
      </c>
      <c r="N785" s="22">
        <f t="shared" si="184"/>
        <v>0</v>
      </c>
      <c r="O785" s="22"/>
      <c r="P785" s="22">
        <v>1978</v>
      </c>
      <c r="Q785" s="22">
        <f t="shared" si="185"/>
        <v>0</v>
      </c>
      <c r="R785" s="23">
        <v>1097</v>
      </c>
      <c r="S785" s="23" t="s">
        <v>311</v>
      </c>
      <c r="T785" s="23" t="s">
        <v>369</v>
      </c>
      <c r="U785" s="24">
        <v>1110</v>
      </c>
      <c r="V785" s="24" t="str">
        <f t="shared" si="186"/>
        <v>no</v>
      </c>
      <c r="W785" s="24">
        <v>0</v>
      </c>
      <c r="X785" s="24" t="str">
        <f t="shared" si="187"/>
        <v>no</v>
      </c>
      <c r="Y785" s="24" t="s">
        <v>413</v>
      </c>
      <c r="Z785" s="24">
        <f t="shared" si="188"/>
        <v>0</v>
      </c>
      <c r="AA785" s="24">
        <v>1110</v>
      </c>
      <c r="AB785" s="24" t="s">
        <v>311</v>
      </c>
      <c r="AC785" s="24" t="s">
        <v>370</v>
      </c>
      <c r="AD785" s="25">
        <v>1</v>
      </c>
      <c r="AE785" s="25">
        <v>0</v>
      </c>
      <c r="AF785" s="25">
        <v>1</v>
      </c>
      <c r="AG785" s="25">
        <v>0</v>
      </c>
      <c r="AH785" s="25">
        <v>2</v>
      </c>
      <c r="AI785" s="25" t="s">
        <v>415</v>
      </c>
      <c r="AJ785" s="57">
        <v>4</v>
      </c>
      <c r="AK785" s="57" t="str">
        <f t="shared" si="189"/>
        <v>Less</v>
      </c>
      <c r="AL785" s="57" t="s">
        <v>97</v>
      </c>
      <c r="AM785" s="57" t="str">
        <f t="shared" si="190"/>
        <v>High</v>
      </c>
      <c r="AN785" s="62">
        <v>2</v>
      </c>
      <c r="AO785" s="62" t="str">
        <f t="shared" si="191"/>
        <v>More</v>
      </c>
      <c r="AP785" s="62">
        <v>602</v>
      </c>
      <c r="AQ785" s="62" t="str">
        <f t="shared" si="192"/>
        <v>no</v>
      </c>
      <c r="AR785" s="62" t="str">
        <f t="shared" si="193"/>
        <v>Above Average</v>
      </c>
      <c r="AS785" s="64">
        <v>1</v>
      </c>
      <c r="AT785" s="68">
        <v>74.988672405980964</v>
      </c>
      <c r="AU785" s="68" t="str">
        <f t="shared" si="194"/>
        <v>Above Average</v>
      </c>
      <c r="AV785" s="66">
        <v>165500</v>
      </c>
      <c r="AW785" s="66">
        <v>2207</v>
      </c>
      <c r="AX785" s="66" t="s">
        <v>311</v>
      </c>
    </row>
    <row r="786" spans="1:50" customFormat="1" x14ac:dyDescent="0.2">
      <c r="A786">
        <v>785</v>
      </c>
      <c r="B786" s="12" t="s">
        <v>90</v>
      </c>
      <c r="C786" s="12" t="s">
        <v>90</v>
      </c>
      <c r="D786" s="12" t="s">
        <v>91</v>
      </c>
      <c r="E786" s="22">
        <v>6</v>
      </c>
      <c r="F786" s="22" t="s">
        <v>195</v>
      </c>
      <c r="G786" s="22" t="s">
        <v>201</v>
      </c>
      <c r="H786" s="22" t="str">
        <f t="shared" si="181"/>
        <v>2Story</v>
      </c>
      <c r="I786" s="22">
        <f t="shared" si="180"/>
        <v>59.660197117901056</v>
      </c>
      <c r="J786" s="22" t="str">
        <f t="shared" si="182"/>
        <v>Below Average</v>
      </c>
      <c r="K786" s="22">
        <v>6</v>
      </c>
      <c r="L786" s="22" t="str">
        <f t="shared" si="183"/>
        <v>High</v>
      </c>
      <c r="M786" s="22">
        <v>1914</v>
      </c>
      <c r="N786" s="22">
        <f t="shared" si="184"/>
        <v>1</v>
      </c>
      <c r="O786" s="22"/>
      <c r="P786" s="22">
        <v>2001</v>
      </c>
      <c r="Q786" s="22">
        <f t="shared" si="185"/>
        <v>0</v>
      </c>
      <c r="R786" s="23">
        <v>742</v>
      </c>
      <c r="S786" s="23" t="s">
        <v>311</v>
      </c>
      <c r="T786" s="23" t="s">
        <v>370</v>
      </c>
      <c r="U786" s="24">
        <v>742</v>
      </c>
      <c r="V786" s="24" t="str">
        <f t="shared" si="186"/>
        <v>no</v>
      </c>
      <c r="W786" s="24">
        <v>742</v>
      </c>
      <c r="X786" s="24" t="str">
        <f t="shared" si="187"/>
        <v>no</v>
      </c>
      <c r="Y786" s="24" t="s">
        <v>412</v>
      </c>
      <c r="Z786" s="24">
        <f t="shared" si="188"/>
        <v>1</v>
      </c>
      <c r="AA786" s="24">
        <v>1484</v>
      </c>
      <c r="AB786" s="24" t="s">
        <v>311</v>
      </c>
      <c r="AC786" s="24" t="s">
        <v>370</v>
      </c>
      <c r="AD786" s="25">
        <v>0</v>
      </c>
      <c r="AE786" s="25">
        <v>0</v>
      </c>
      <c r="AF786" s="25">
        <v>2</v>
      </c>
      <c r="AG786" s="25">
        <v>0</v>
      </c>
      <c r="AH786" s="25">
        <v>2</v>
      </c>
      <c r="AI786" s="25" t="s">
        <v>415</v>
      </c>
      <c r="AJ786" s="57">
        <v>9</v>
      </c>
      <c r="AK786" s="57" t="str">
        <f t="shared" si="189"/>
        <v>More</v>
      </c>
      <c r="AL786" s="57" t="s">
        <v>98</v>
      </c>
      <c r="AM786" s="57" t="str">
        <f t="shared" si="190"/>
        <v>Low</v>
      </c>
      <c r="AN786" s="62">
        <v>0</v>
      </c>
      <c r="AO786" s="62" t="str">
        <f t="shared" si="191"/>
        <v>Less</v>
      </c>
      <c r="AP786" s="62">
        <v>0</v>
      </c>
      <c r="AQ786" s="62" t="str">
        <f t="shared" si="192"/>
        <v>no</v>
      </c>
      <c r="AR786" s="62" t="str">
        <f t="shared" si="193"/>
        <v>Below Average</v>
      </c>
      <c r="AS786" s="64">
        <v>1</v>
      </c>
      <c r="AT786" s="68">
        <v>57.502246181491465</v>
      </c>
      <c r="AU786" s="68" t="str">
        <f t="shared" si="194"/>
        <v>Below Average</v>
      </c>
      <c r="AV786" s="66">
        <v>128000</v>
      </c>
      <c r="AW786" s="66">
        <v>2226</v>
      </c>
      <c r="AX786" s="66" t="s">
        <v>311</v>
      </c>
    </row>
    <row r="787" spans="1:50" customFormat="1" x14ac:dyDescent="0.2">
      <c r="A787">
        <v>786</v>
      </c>
      <c r="B787" s="12" t="s">
        <v>114</v>
      </c>
      <c r="C787" s="12" t="s">
        <v>90</v>
      </c>
      <c r="D787" s="12" t="s">
        <v>91</v>
      </c>
      <c r="E787" s="22">
        <v>6</v>
      </c>
      <c r="F787" s="22" t="s">
        <v>195</v>
      </c>
      <c r="G787" s="22" t="s">
        <v>115</v>
      </c>
      <c r="H787" s="22" t="str">
        <f t="shared" si="181"/>
        <v>1Story</v>
      </c>
      <c r="I787" s="22">
        <f t="shared" si="180"/>
        <v>69.182127006168557</v>
      </c>
      <c r="J787" s="22" t="str">
        <f t="shared" si="182"/>
        <v>Below Average</v>
      </c>
      <c r="K787" s="22">
        <v>5</v>
      </c>
      <c r="L787" s="22" t="str">
        <f t="shared" si="183"/>
        <v>Low</v>
      </c>
      <c r="M787" s="22">
        <v>1967</v>
      </c>
      <c r="N787" s="22">
        <f t="shared" si="184"/>
        <v>0</v>
      </c>
      <c r="O787" s="22"/>
      <c r="P787" s="22">
        <v>1967</v>
      </c>
      <c r="Q787" s="22">
        <f t="shared" si="185"/>
        <v>0</v>
      </c>
      <c r="R787" s="23">
        <v>1372</v>
      </c>
      <c r="S787" s="23" t="s">
        <v>311</v>
      </c>
      <c r="T787" s="23" t="s">
        <v>369</v>
      </c>
      <c r="U787" s="24">
        <v>1342</v>
      </c>
      <c r="V787" s="24" t="str">
        <f t="shared" si="186"/>
        <v>no</v>
      </c>
      <c r="W787" s="24">
        <v>0</v>
      </c>
      <c r="X787" s="24" t="str">
        <f t="shared" si="187"/>
        <v>no</v>
      </c>
      <c r="Y787" s="24" t="s">
        <v>413</v>
      </c>
      <c r="Z787" s="24">
        <f t="shared" si="188"/>
        <v>0</v>
      </c>
      <c r="AA787" s="24">
        <v>1342</v>
      </c>
      <c r="AB787" s="24" t="s">
        <v>311</v>
      </c>
      <c r="AC787" s="24" t="s">
        <v>370</v>
      </c>
      <c r="AD787" s="25">
        <v>0</v>
      </c>
      <c r="AE787" s="25">
        <v>0</v>
      </c>
      <c r="AF787" s="25">
        <v>2</v>
      </c>
      <c r="AG787" s="25">
        <v>0</v>
      </c>
      <c r="AH787" s="25">
        <v>2</v>
      </c>
      <c r="AI787" s="25" t="s">
        <v>415</v>
      </c>
      <c r="AJ787" s="57">
        <v>7</v>
      </c>
      <c r="AK787" s="57" t="str">
        <f t="shared" si="189"/>
        <v>More</v>
      </c>
      <c r="AL787" s="57" t="s">
        <v>98</v>
      </c>
      <c r="AM787" s="57" t="str">
        <f t="shared" si="190"/>
        <v>Low</v>
      </c>
      <c r="AN787" s="62">
        <v>2</v>
      </c>
      <c r="AO787" s="62" t="str">
        <f t="shared" si="191"/>
        <v>More</v>
      </c>
      <c r="AP787" s="62">
        <v>457</v>
      </c>
      <c r="AQ787" s="62" t="str">
        <f t="shared" si="192"/>
        <v>no</v>
      </c>
      <c r="AR787" s="62" t="str">
        <f t="shared" si="193"/>
        <v>Below Average</v>
      </c>
      <c r="AS787" s="64">
        <v>1</v>
      </c>
      <c r="AT787" s="68">
        <v>59.506263817243919</v>
      </c>
      <c r="AU787" s="68" t="str">
        <f t="shared" si="194"/>
        <v>Below Average</v>
      </c>
      <c r="AV787" s="66">
        <v>161500</v>
      </c>
      <c r="AW787" s="66">
        <v>2714</v>
      </c>
      <c r="AX787" s="66" t="s">
        <v>311</v>
      </c>
    </row>
    <row r="788" spans="1:50" customFormat="1" x14ac:dyDescent="0.2">
      <c r="A788">
        <v>787</v>
      </c>
      <c r="B788" s="12" t="s">
        <v>144</v>
      </c>
      <c r="C788" s="12" t="s">
        <v>90</v>
      </c>
      <c r="D788" s="12" t="s">
        <v>91</v>
      </c>
      <c r="E788" s="22">
        <v>5</v>
      </c>
      <c r="F788" s="22" t="s">
        <v>195</v>
      </c>
      <c r="G788" s="22" t="s">
        <v>132</v>
      </c>
      <c r="H788" s="22" t="str">
        <f t="shared" si="181"/>
        <v>1Story</v>
      </c>
      <c r="I788" s="22">
        <f t="shared" si="180"/>
        <v>59.315963337771507</v>
      </c>
      <c r="J788" s="22" t="str">
        <f t="shared" si="182"/>
        <v>Below Average</v>
      </c>
      <c r="K788" s="22">
        <v>6</v>
      </c>
      <c r="L788" s="22" t="str">
        <f t="shared" si="183"/>
        <v>High</v>
      </c>
      <c r="M788" s="22">
        <v>1915</v>
      </c>
      <c r="N788" s="22">
        <f t="shared" si="184"/>
        <v>1</v>
      </c>
      <c r="O788" s="22"/>
      <c r="P788" s="22">
        <v>1950</v>
      </c>
      <c r="Q788" s="22">
        <f t="shared" si="185"/>
        <v>1</v>
      </c>
      <c r="R788" s="23">
        <v>686</v>
      </c>
      <c r="S788" s="23" t="s">
        <v>311</v>
      </c>
      <c r="T788" s="23" t="s">
        <v>370</v>
      </c>
      <c r="U788" s="24">
        <v>966</v>
      </c>
      <c r="V788" s="24" t="str">
        <f t="shared" si="186"/>
        <v>no</v>
      </c>
      <c r="W788" s="24">
        <v>686</v>
      </c>
      <c r="X788" s="24" t="str">
        <f t="shared" si="187"/>
        <v>no</v>
      </c>
      <c r="Y788" s="24" t="s">
        <v>412</v>
      </c>
      <c r="Z788" s="24">
        <f t="shared" si="188"/>
        <v>1</v>
      </c>
      <c r="AA788" s="24">
        <v>1652</v>
      </c>
      <c r="AB788" s="24" t="s">
        <v>311</v>
      </c>
      <c r="AC788" s="24" t="s">
        <v>369</v>
      </c>
      <c r="AD788" s="25">
        <v>1</v>
      </c>
      <c r="AE788" s="25">
        <v>0</v>
      </c>
      <c r="AF788" s="25">
        <v>2</v>
      </c>
      <c r="AG788" s="25">
        <v>0</v>
      </c>
      <c r="AH788" s="25">
        <v>3</v>
      </c>
      <c r="AI788" s="25" t="s">
        <v>414</v>
      </c>
      <c r="AJ788" s="57">
        <v>7</v>
      </c>
      <c r="AK788" s="57" t="str">
        <f t="shared" si="189"/>
        <v>More</v>
      </c>
      <c r="AL788" s="57" t="s">
        <v>98</v>
      </c>
      <c r="AM788" s="57" t="str">
        <f t="shared" si="190"/>
        <v>Low</v>
      </c>
      <c r="AN788" s="62">
        <v>1</v>
      </c>
      <c r="AO788" s="62" t="str">
        <f t="shared" si="191"/>
        <v>Less</v>
      </c>
      <c r="AP788" s="62">
        <v>416</v>
      </c>
      <c r="AQ788" s="62" t="str">
        <f t="shared" si="192"/>
        <v>no</v>
      </c>
      <c r="AR788" s="62" t="str">
        <f t="shared" si="193"/>
        <v>Below Average</v>
      </c>
      <c r="AS788" s="64">
        <v>0</v>
      </c>
      <c r="AT788" s="68">
        <v>59.452523524379814</v>
      </c>
      <c r="AU788" s="68" t="str">
        <f t="shared" si="194"/>
        <v>Below Average</v>
      </c>
      <c r="AV788" s="66">
        <v>139000</v>
      </c>
      <c r="AW788" s="66">
        <v>2338</v>
      </c>
      <c r="AX788" s="66" t="s">
        <v>311</v>
      </c>
    </row>
    <row r="789" spans="1:50" customFormat="1" x14ac:dyDescent="0.2">
      <c r="A789">
        <v>788</v>
      </c>
      <c r="B789" s="12" t="s">
        <v>90</v>
      </c>
      <c r="C789" s="12" t="s">
        <v>90</v>
      </c>
      <c r="D789" s="12" t="s">
        <v>91</v>
      </c>
      <c r="E789" s="22">
        <v>7</v>
      </c>
      <c r="F789" s="22" t="s">
        <v>411</v>
      </c>
      <c r="G789" s="22" t="s">
        <v>92</v>
      </c>
      <c r="H789" s="22" t="str">
        <f t="shared" si="181"/>
        <v>2Story</v>
      </c>
      <c r="I789" s="22">
        <f t="shared" si="180"/>
        <v>75.988545402704759</v>
      </c>
      <c r="J789" s="22" t="str">
        <f t="shared" si="182"/>
        <v>Above Average</v>
      </c>
      <c r="K789" s="22">
        <v>5</v>
      </c>
      <c r="L789" s="22" t="str">
        <f t="shared" si="183"/>
        <v>Low</v>
      </c>
      <c r="M789" s="22">
        <v>2004</v>
      </c>
      <c r="N789" s="22">
        <f t="shared" si="184"/>
        <v>0</v>
      </c>
      <c r="O789" s="22"/>
      <c r="P789" s="22">
        <v>2004</v>
      </c>
      <c r="Q789" s="22">
        <f t="shared" si="185"/>
        <v>0</v>
      </c>
      <c r="R789" s="23">
        <v>956</v>
      </c>
      <c r="S789" s="23" t="s">
        <v>311</v>
      </c>
      <c r="T789" s="23" t="s">
        <v>370</v>
      </c>
      <c r="U789" s="24">
        <v>956</v>
      </c>
      <c r="V789" s="24" t="str">
        <f t="shared" si="186"/>
        <v>no</v>
      </c>
      <c r="W789" s="24">
        <v>1128</v>
      </c>
      <c r="X789" s="24" t="str">
        <f t="shared" si="187"/>
        <v>no</v>
      </c>
      <c r="Y789" s="24" t="s">
        <v>412</v>
      </c>
      <c r="Z789" s="24">
        <f t="shared" si="188"/>
        <v>1</v>
      </c>
      <c r="AA789" s="24">
        <v>2084</v>
      </c>
      <c r="AB789" s="24" t="s">
        <v>311</v>
      </c>
      <c r="AC789" s="24" t="s">
        <v>369</v>
      </c>
      <c r="AD789" s="25">
        <v>1</v>
      </c>
      <c r="AE789" s="25">
        <v>0</v>
      </c>
      <c r="AF789" s="25">
        <v>2</v>
      </c>
      <c r="AG789" s="25">
        <v>1</v>
      </c>
      <c r="AH789" s="25">
        <v>4</v>
      </c>
      <c r="AI789" s="25" t="s">
        <v>414</v>
      </c>
      <c r="AJ789" s="57">
        <v>8</v>
      </c>
      <c r="AK789" s="57" t="str">
        <f t="shared" si="189"/>
        <v>More</v>
      </c>
      <c r="AL789" s="57" t="s">
        <v>97</v>
      </c>
      <c r="AM789" s="57" t="str">
        <f t="shared" si="190"/>
        <v>High</v>
      </c>
      <c r="AN789" s="62">
        <v>2</v>
      </c>
      <c r="AO789" s="62" t="str">
        <f t="shared" si="191"/>
        <v>More</v>
      </c>
      <c r="AP789" s="62">
        <v>618</v>
      </c>
      <c r="AQ789" s="62" t="str">
        <f t="shared" si="192"/>
        <v>no</v>
      </c>
      <c r="AR789" s="62" t="str">
        <f t="shared" si="193"/>
        <v>Above Average</v>
      </c>
      <c r="AS789" s="64">
        <v>0</v>
      </c>
      <c r="AT789" s="68">
        <v>76.64473684210526</v>
      </c>
      <c r="AU789" s="68" t="str">
        <f t="shared" si="194"/>
        <v>Above Average</v>
      </c>
      <c r="AV789" s="66">
        <v>233000</v>
      </c>
      <c r="AW789" s="66">
        <v>3040</v>
      </c>
      <c r="AX789" s="66" t="s">
        <v>311</v>
      </c>
    </row>
    <row r="790" spans="1:50" customFormat="1" x14ac:dyDescent="0.2">
      <c r="A790">
        <v>789</v>
      </c>
      <c r="B790" s="12" t="s">
        <v>90</v>
      </c>
      <c r="C790" s="12" t="s">
        <v>90</v>
      </c>
      <c r="D790" s="12" t="s">
        <v>91</v>
      </c>
      <c r="E790" s="22">
        <v>4</v>
      </c>
      <c r="F790" s="22" t="s">
        <v>195</v>
      </c>
      <c r="G790" s="22" t="s">
        <v>115</v>
      </c>
      <c r="H790" s="22" t="str">
        <f t="shared" si="181"/>
        <v>1Story</v>
      </c>
      <c r="I790" s="22">
        <f t="shared" si="180"/>
        <v>69.182127006168557</v>
      </c>
      <c r="J790" s="22" t="str">
        <f t="shared" si="182"/>
        <v>Below Average</v>
      </c>
      <c r="K790" s="22">
        <v>7</v>
      </c>
      <c r="L790" s="22" t="str">
        <f t="shared" si="183"/>
        <v>High</v>
      </c>
      <c r="M790" s="22">
        <v>1954</v>
      </c>
      <c r="N790" s="22">
        <f t="shared" si="184"/>
        <v>1</v>
      </c>
      <c r="O790" s="22"/>
      <c r="P790" s="22">
        <v>2000</v>
      </c>
      <c r="Q790" s="22">
        <f t="shared" si="185"/>
        <v>0</v>
      </c>
      <c r="R790" s="23">
        <v>901</v>
      </c>
      <c r="S790" s="23" t="s">
        <v>311</v>
      </c>
      <c r="T790" s="23" t="s">
        <v>370</v>
      </c>
      <c r="U790" s="24">
        <v>901</v>
      </c>
      <c r="V790" s="24" t="str">
        <f t="shared" si="186"/>
        <v>no</v>
      </c>
      <c r="W790" s="24">
        <v>0</v>
      </c>
      <c r="X790" s="24" t="str">
        <f t="shared" si="187"/>
        <v>no</v>
      </c>
      <c r="Y790" s="24" t="s">
        <v>413</v>
      </c>
      <c r="Z790" s="24">
        <f t="shared" si="188"/>
        <v>0</v>
      </c>
      <c r="AA790" s="24">
        <v>901</v>
      </c>
      <c r="AB790" s="24" t="s">
        <v>311</v>
      </c>
      <c r="AC790" s="24" t="s">
        <v>370</v>
      </c>
      <c r="AD790" s="25">
        <v>0</v>
      </c>
      <c r="AE790" s="25">
        <v>0</v>
      </c>
      <c r="AF790" s="25">
        <v>1</v>
      </c>
      <c r="AG790" s="25">
        <v>0</v>
      </c>
      <c r="AH790" s="25">
        <v>1</v>
      </c>
      <c r="AI790" s="25" t="s">
        <v>415</v>
      </c>
      <c r="AJ790" s="57">
        <v>4</v>
      </c>
      <c r="AK790" s="57" t="str">
        <f t="shared" si="189"/>
        <v>Less</v>
      </c>
      <c r="AL790" s="57" t="s">
        <v>98</v>
      </c>
      <c r="AM790" s="57" t="str">
        <f t="shared" si="190"/>
        <v>Low</v>
      </c>
      <c r="AN790" s="62">
        <v>1</v>
      </c>
      <c r="AO790" s="62" t="str">
        <f t="shared" si="191"/>
        <v>Less</v>
      </c>
      <c r="AP790" s="62">
        <v>281</v>
      </c>
      <c r="AQ790" s="62" t="str">
        <f t="shared" si="192"/>
        <v>no</v>
      </c>
      <c r="AR790" s="62" t="str">
        <f t="shared" si="193"/>
        <v>Below Average</v>
      </c>
      <c r="AS790" s="64">
        <v>0</v>
      </c>
      <c r="AT790" s="68">
        <v>59.877913429522749</v>
      </c>
      <c r="AU790" s="68" t="str">
        <f t="shared" si="194"/>
        <v>Below Average</v>
      </c>
      <c r="AV790" s="66">
        <v>107900</v>
      </c>
      <c r="AW790" s="66">
        <v>1802</v>
      </c>
      <c r="AX790" s="66" t="s">
        <v>311</v>
      </c>
    </row>
    <row r="791" spans="1:50" customFormat="1" x14ac:dyDescent="0.2">
      <c r="A791">
        <v>790</v>
      </c>
      <c r="B791" s="12" t="s">
        <v>90</v>
      </c>
      <c r="C791" s="12" t="s">
        <v>90</v>
      </c>
      <c r="D791" s="12" t="s">
        <v>91</v>
      </c>
      <c r="E791" s="22">
        <v>6</v>
      </c>
      <c r="F791" s="22" t="s">
        <v>195</v>
      </c>
      <c r="G791" s="22" t="s">
        <v>92</v>
      </c>
      <c r="H791" s="22" t="str">
        <f t="shared" si="181"/>
        <v>2Story</v>
      </c>
      <c r="I791" s="22">
        <f t="shared" si="180"/>
        <v>75.988545402704759</v>
      </c>
      <c r="J791" s="22" t="str">
        <f t="shared" si="182"/>
        <v>Above Average</v>
      </c>
      <c r="K791" s="22">
        <v>8</v>
      </c>
      <c r="L791" s="22" t="str">
        <f t="shared" si="183"/>
        <v>High</v>
      </c>
      <c r="M791" s="22">
        <v>1966</v>
      </c>
      <c r="N791" s="22">
        <f t="shared" si="184"/>
        <v>0</v>
      </c>
      <c r="O791" s="22"/>
      <c r="P791" s="22">
        <v>2007</v>
      </c>
      <c r="Q791" s="22">
        <f t="shared" si="185"/>
        <v>0</v>
      </c>
      <c r="R791" s="23">
        <v>832</v>
      </c>
      <c r="S791" s="23" t="s">
        <v>311</v>
      </c>
      <c r="T791" s="23" t="s">
        <v>370</v>
      </c>
      <c r="U791" s="24">
        <v>976</v>
      </c>
      <c r="V791" s="24" t="str">
        <f t="shared" si="186"/>
        <v>no</v>
      </c>
      <c r="W791" s="24">
        <v>1111</v>
      </c>
      <c r="X791" s="24" t="str">
        <f t="shared" si="187"/>
        <v>no</v>
      </c>
      <c r="Y791" s="24" t="s">
        <v>412</v>
      </c>
      <c r="Z791" s="24">
        <f t="shared" si="188"/>
        <v>0</v>
      </c>
      <c r="AA791" s="24">
        <v>2087</v>
      </c>
      <c r="AB791" s="24" t="s">
        <v>311</v>
      </c>
      <c r="AC791" s="24" t="s">
        <v>369</v>
      </c>
      <c r="AD791" s="25">
        <v>0</v>
      </c>
      <c r="AE791" s="25">
        <v>0</v>
      </c>
      <c r="AF791" s="25">
        <v>2</v>
      </c>
      <c r="AG791" s="25">
        <v>1</v>
      </c>
      <c r="AH791" s="25">
        <v>3</v>
      </c>
      <c r="AI791" s="25" t="s">
        <v>414</v>
      </c>
      <c r="AJ791" s="57">
        <v>9</v>
      </c>
      <c r="AK791" s="57" t="str">
        <f t="shared" si="189"/>
        <v>More</v>
      </c>
      <c r="AL791" s="57" t="s">
        <v>97</v>
      </c>
      <c r="AM791" s="57" t="str">
        <f t="shared" si="190"/>
        <v>High</v>
      </c>
      <c r="AN791" s="62">
        <v>2</v>
      </c>
      <c r="AO791" s="62" t="str">
        <f t="shared" si="191"/>
        <v>More</v>
      </c>
      <c r="AP791" s="62">
        <v>444</v>
      </c>
      <c r="AQ791" s="62" t="str">
        <f t="shared" si="192"/>
        <v>no</v>
      </c>
      <c r="AR791" s="62" t="str">
        <f t="shared" si="193"/>
        <v>Below Average</v>
      </c>
      <c r="AS791" s="64">
        <v>0</v>
      </c>
      <c r="AT791" s="68">
        <v>64.234326824254879</v>
      </c>
      <c r="AU791" s="68" t="str">
        <f t="shared" si="194"/>
        <v>Below Average</v>
      </c>
      <c r="AV791" s="66">
        <v>187500</v>
      </c>
      <c r="AW791" s="66">
        <v>2919</v>
      </c>
      <c r="AX791" s="66" t="s">
        <v>311</v>
      </c>
    </row>
    <row r="792" spans="1:50" customFormat="1" x14ac:dyDescent="0.2">
      <c r="A792">
        <v>791</v>
      </c>
      <c r="B792" s="12" t="s">
        <v>90</v>
      </c>
      <c r="C792" s="12" t="s">
        <v>90</v>
      </c>
      <c r="D792" s="12" t="s">
        <v>179</v>
      </c>
      <c r="E792" s="22">
        <v>7</v>
      </c>
      <c r="F792" s="22" t="s">
        <v>411</v>
      </c>
      <c r="G792" s="22" t="s">
        <v>115</v>
      </c>
      <c r="H792" s="22" t="str">
        <f t="shared" si="181"/>
        <v>1Story</v>
      </c>
      <c r="I792" s="22">
        <f t="shared" si="180"/>
        <v>69.182127006168557</v>
      </c>
      <c r="J792" s="22" t="str">
        <f t="shared" si="182"/>
        <v>Below Average</v>
      </c>
      <c r="K792" s="22">
        <v>5</v>
      </c>
      <c r="L792" s="22" t="str">
        <f t="shared" si="183"/>
        <v>Low</v>
      </c>
      <c r="M792" s="22">
        <v>2005</v>
      </c>
      <c r="N792" s="22">
        <f t="shared" si="184"/>
        <v>0</v>
      </c>
      <c r="O792" s="22"/>
      <c r="P792" s="22">
        <v>2006</v>
      </c>
      <c r="Q792" s="22">
        <f t="shared" si="185"/>
        <v>0</v>
      </c>
      <c r="R792" s="23">
        <v>1145</v>
      </c>
      <c r="S792" s="23" t="s">
        <v>311</v>
      </c>
      <c r="T792" s="23" t="s">
        <v>369</v>
      </c>
      <c r="U792" s="24">
        <v>1145</v>
      </c>
      <c r="V792" s="24" t="str">
        <f t="shared" si="186"/>
        <v>no</v>
      </c>
      <c r="W792" s="24">
        <v>0</v>
      </c>
      <c r="X792" s="24" t="str">
        <f t="shared" si="187"/>
        <v>no</v>
      </c>
      <c r="Y792" s="24" t="s">
        <v>413</v>
      </c>
      <c r="Z792" s="24">
        <f t="shared" si="188"/>
        <v>1</v>
      </c>
      <c r="AA792" s="24">
        <v>1145</v>
      </c>
      <c r="AB792" s="24" t="s">
        <v>311</v>
      </c>
      <c r="AC792" s="24" t="s">
        <v>370</v>
      </c>
      <c r="AD792" s="25">
        <v>0</v>
      </c>
      <c r="AE792" s="25">
        <v>0</v>
      </c>
      <c r="AF792" s="25">
        <v>2</v>
      </c>
      <c r="AG792" s="25">
        <v>0</v>
      </c>
      <c r="AH792" s="25">
        <v>2</v>
      </c>
      <c r="AI792" s="25" t="s">
        <v>415</v>
      </c>
      <c r="AJ792" s="57">
        <v>5</v>
      </c>
      <c r="AK792" s="57" t="str">
        <f t="shared" si="189"/>
        <v>Less</v>
      </c>
      <c r="AL792" s="57" t="s">
        <v>97</v>
      </c>
      <c r="AM792" s="57" t="str">
        <f t="shared" si="190"/>
        <v>High</v>
      </c>
      <c r="AN792" s="62">
        <v>2</v>
      </c>
      <c r="AO792" s="62" t="str">
        <f t="shared" si="191"/>
        <v>More</v>
      </c>
      <c r="AP792" s="62">
        <v>397</v>
      </c>
      <c r="AQ792" s="62" t="str">
        <f t="shared" si="192"/>
        <v>no</v>
      </c>
      <c r="AR792" s="62" t="str">
        <f t="shared" si="193"/>
        <v>Below Average</v>
      </c>
      <c r="AS792" s="64">
        <v>1</v>
      </c>
      <c r="AT792" s="68">
        <v>69.956331877729255</v>
      </c>
      <c r="AU792" s="68" t="str">
        <f t="shared" si="194"/>
        <v>Above Average</v>
      </c>
      <c r="AV792" s="66">
        <v>160200</v>
      </c>
      <c r="AW792" s="66">
        <v>2290</v>
      </c>
      <c r="AX792" s="66" t="s">
        <v>311</v>
      </c>
    </row>
    <row r="793" spans="1:50" customFormat="1" x14ac:dyDescent="0.2">
      <c r="A793">
        <v>792</v>
      </c>
      <c r="B793" s="12" t="s">
        <v>90</v>
      </c>
      <c r="C793" s="12" t="s">
        <v>90</v>
      </c>
      <c r="D793" s="12" t="s">
        <v>91</v>
      </c>
      <c r="E793" s="22">
        <v>6</v>
      </c>
      <c r="F793" s="22" t="s">
        <v>195</v>
      </c>
      <c r="G793" s="22" t="s">
        <v>197</v>
      </c>
      <c r="H793" s="22" t="str">
        <f t="shared" si="181"/>
        <v xml:space="preserve"> </v>
      </c>
      <c r="I793" s="22">
        <f t="shared" si="180"/>
        <v>74.693515888638117</v>
      </c>
      <c r="J793" s="22" t="str">
        <f t="shared" si="182"/>
        <v>Above Average</v>
      </c>
      <c r="K793" s="22">
        <v>5</v>
      </c>
      <c r="L793" s="22" t="str">
        <f t="shared" si="183"/>
        <v>Low</v>
      </c>
      <c r="M793" s="22">
        <v>1976</v>
      </c>
      <c r="N793" s="22">
        <f t="shared" si="184"/>
        <v>0</v>
      </c>
      <c r="O793" s="22"/>
      <c r="P793" s="22">
        <v>1976</v>
      </c>
      <c r="Q793" s="22">
        <f t="shared" si="185"/>
        <v>0</v>
      </c>
      <c r="R793" s="23">
        <v>1029</v>
      </c>
      <c r="S793" s="23" t="s">
        <v>311</v>
      </c>
      <c r="T793" s="23" t="s">
        <v>370</v>
      </c>
      <c r="U793" s="24">
        <v>1062</v>
      </c>
      <c r="V793" s="24" t="str">
        <f t="shared" si="186"/>
        <v>no</v>
      </c>
      <c r="W793" s="24">
        <v>0</v>
      </c>
      <c r="X793" s="24" t="str">
        <f t="shared" si="187"/>
        <v>no</v>
      </c>
      <c r="Y793" s="24" t="s">
        <v>413</v>
      </c>
      <c r="Z793" s="24">
        <f t="shared" si="188"/>
        <v>1</v>
      </c>
      <c r="AA793" s="24">
        <v>1062</v>
      </c>
      <c r="AB793" s="24" t="s">
        <v>311</v>
      </c>
      <c r="AC793" s="24" t="s">
        <v>370</v>
      </c>
      <c r="AD793" s="25">
        <v>1</v>
      </c>
      <c r="AE793" s="25">
        <v>0</v>
      </c>
      <c r="AF793" s="25">
        <v>1</v>
      </c>
      <c r="AG793" s="25">
        <v>0</v>
      </c>
      <c r="AH793" s="25">
        <v>2</v>
      </c>
      <c r="AI793" s="25" t="s">
        <v>415</v>
      </c>
      <c r="AJ793" s="57">
        <v>5</v>
      </c>
      <c r="AK793" s="57" t="str">
        <f t="shared" si="189"/>
        <v>Less</v>
      </c>
      <c r="AL793" s="57" t="s">
        <v>98</v>
      </c>
      <c r="AM793" s="57" t="str">
        <f t="shared" si="190"/>
        <v>Low</v>
      </c>
      <c r="AN793" s="62">
        <v>2</v>
      </c>
      <c r="AO793" s="62" t="str">
        <f t="shared" si="191"/>
        <v>More</v>
      </c>
      <c r="AP793" s="62">
        <v>539</v>
      </c>
      <c r="AQ793" s="62" t="str">
        <f t="shared" si="192"/>
        <v>no</v>
      </c>
      <c r="AR793" s="62" t="str">
        <f t="shared" si="193"/>
        <v>Above Average</v>
      </c>
      <c r="AS793" s="64">
        <v>2</v>
      </c>
      <c r="AT793" s="68">
        <v>70.205643232902915</v>
      </c>
      <c r="AU793" s="68" t="str">
        <f t="shared" si="194"/>
        <v>Above Average</v>
      </c>
      <c r="AV793" s="66">
        <v>146800</v>
      </c>
      <c r="AW793" s="66">
        <v>2091</v>
      </c>
      <c r="AX793" s="66" t="s">
        <v>311</v>
      </c>
    </row>
    <row r="794" spans="1:50" customFormat="1" x14ac:dyDescent="0.2">
      <c r="A794">
        <v>793</v>
      </c>
      <c r="B794" s="12" t="s">
        <v>90</v>
      </c>
      <c r="C794" s="12" t="s">
        <v>90</v>
      </c>
      <c r="D794" s="12" t="s">
        <v>91</v>
      </c>
      <c r="E794" s="22">
        <v>7</v>
      </c>
      <c r="F794" s="22" t="s">
        <v>411</v>
      </c>
      <c r="G794" s="22" t="s">
        <v>92</v>
      </c>
      <c r="H794" s="22" t="str">
        <f t="shared" si="181"/>
        <v>2Story</v>
      </c>
      <c r="I794" s="22">
        <f t="shared" si="180"/>
        <v>75.988545402704759</v>
      </c>
      <c r="J794" s="22" t="str">
        <f t="shared" si="182"/>
        <v>Above Average</v>
      </c>
      <c r="K794" s="22">
        <v>5</v>
      </c>
      <c r="L794" s="22" t="str">
        <f t="shared" si="183"/>
        <v>Low</v>
      </c>
      <c r="M794" s="22">
        <v>1996</v>
      </c>
      <c r="N794" s="22">
        <f t="shared" si="184"/>
        <v>0</v>
      </c>
      <c r="O794" s="22"/>
      <c r="P794" s="22">
        <v>1997</v>
      </c>
      <c r="Q794" s="22">
        <f t="shared" si="185"/>
        <v>0</v>
      </c>
      <c r="R794" s="23">
        <v>1117</v>
      </c>
      <c r="S794" s="23" t="s">
        <v>311</v>
      </c>
      <c r="T794" s="23" t="s">
        <v>369</v>
      </c>
      <c r="U794" s="24">
        <v>1127</v>
      </c>
      <c r="V794" s="24" t="str">
        <f t="shared" si="186"/>
        <v>no</v>
      </c>
      <c r="W794" s="24">
        <v>886</v>
      </c>
      <c r="X794" s="24" t="str">
        <f t="shared" si="187"/>
        <v>no</v>
      </c>
      <c r="Y794" s="24" t="s">
        <v>412</v>
      </c>
      <c r="Z794" s="24">
        <f t="shared" si="188"/>
        <v>1</v>
      </c>
      <c r="AA794" s="24">
        <v>2013</v>
      </c>
      <c r="AB794" s="24" t="s">
        <v>311</v>
      </c>
      <c r="AC794" s="24" t="s">
        <v>369</v>
      </c>
      <c r="AD794" s="25">
        <v>1</v>
      </c>
      <c r="AE794" s="25">
        <v>0</v>
      </c>
      <c r="AF794" s="25">
        <v>2</v>
      </c>
      <c r="AG794" s="25">
        <v>1</v>
      </c>
      <c r="AH794" s="25">
        <v>4</v>
      </c>
      <c r="AI794" s="25" t="s">
        <v>414</v>
      </c>
      <c r="AJ794" s="57">
        <v>8</v>
      </c>
      <c r="AK794" s="57" t="str">
        <f t="shared" si="189"/>
        <v>More</v>
      </c>
      <c r="AL794" s="57" t="s">
        <v>98</v>
      </c>
      <c r="AM794" s="57" t="str">
        <f t="shared" si="190"/>
        <v>Low</v>
      </c>
      <c r="AN794" s="62">
        <v>2</v>
      </c>
      <c r="AO794" s="62" t="str">
        <f t="shared" si="191"/>
        <v>More</v>
      </c>
      <c r="AP794" s="62">
        <v>455</v>
      </c>
      <c r="AQ794" s="62" t="str">
        <f t="shared" si="192"/>
        <v>no</v>
      </c>
      <c r="AR794" s="62" t="str">
        <f t="shared" si="193"/>
        <v>Below Average</v>
      </c>
      <c r="AS794" s="64">
        <v>1</v>
      </c>
      <c r="AT794" s="68">
        <v>86.194888178913743</v>
      </c>
      <c r="AU794" s="68" t="str">
        <f t="shared" si="194"/>
        <v>Above Average</v>
      </c>
      <c r="AV794" s="66">
        <v>269790</v>
      </c>
      <c r="AW794" s="66">
        <v>3130</v>
      </c>
      <c r="AX794" s="66" t="s">
        <v>311</v>
      </c>
    </row>
    <row r="795" spans="1:50" customFormat="1" x14ac:dyDescent="0.2">
      <c r="A795">
        <v>794</v>
      </c>
      <c r="B795" s="12" t="s">
        <v>90</v>
      </c>
      <c r="C795" s="12" t="s">
        <v>90</v>
      </c>
      <c r="D795" s="12" t="s">
        <v>91</v>
      </c>
      <c r="E795" s="22">
        <v>8</v>
      </c>
      <c r="F795" s="22" t="s">
        <v>411</v>
      </c>
      <c r="G795" s="22" t="s">
        <v>115</v>
      </c>
      <c r="H795" s="22" t="str">
        <f t="shared" si="181"/>
        <v>1Story</v>
      </c>
      <c r="I795" s="22">
        <f t="shared" si="180"/>
        <v>69.182127006168557</v>
      </c>
      <c r="J795" s="22" t="str">
        <f t="shared" si="182"/>
        <v>Below Average</v>
      </c>
      <c r="K795" s="22">
        <v>5</v>
      </c>
      <c r="L795" s="22" t="str">
        <f t="shared" si="183"/>
        <v>Low</v>
      </c>
      <c r="M795" s="22">
        <v>2007</v>
      </c>
      <c r="N795" s="22">
        <f t="shared" si="184"/>
        <v>0</v>
      </c>
      <c r="O795" s="22"/>
      <c r="P795" s="22">
        <v>2007</v>
      </c>
      <c r="Q795" s="22">
        <f t="shared" si="185"/>
        <v>0</v>
      </c>
      <c r="R795" s="23">
        <v>1496</v>
      </c>
      <c r="S795" s="23" t="s">
        <v>311</v>
      </c>
      <c r="T795" s="23" t="s">
        <v>369</v>
      </c>
      <c r="U795" s="24">
        <v>1496</v>
      </c>
      <c r="V795" s="24" t="str">
        <f t="shared" si="186"/>
        <v>no</v>
      </c>
      <c r="W795" s="24">
        <v>0</v>
      </c>
      <c r="X795" s="24" t="str">
        <f t="shared" si="187"/>
        <v>no</v>
      </c>
      <c r="Y795" s="24" t="s">
        <v>413</v>
      </c>
      <c r="Z795" s="24">
        <f t="shared" si="188"/>
        <v>0</v>
      </c>
      <c r="AA795" s="24">
        <v>1496</v>
      </c>
      <c r="AB795" s="24" t="s">
        <v>311</v>
      </c>
      <c r="AC795" s="24" t="s">
        <v>370</v>
      </c>
      <c r="AD795" s="25">
        <v>0</v>
      </c>
      <c r="AE795" s="25">
        <v>0</v>
      </c>
      <c r="AF795" s="25">
        <v>2</v>
      </c>
      <c r="AG795" s="25">
        <v>0</v>
      </c>
      <c r="AH795" s="25">
        <v>2</v>
      </c>
      <c r="AI795" s="25" t="s">
        <v>415</v>
      </c>
      <c r="AJ795" s="57">
        <v>7</v>
      </c>
      <c r="AK795" s="57" t="str">
        <f t="shared" si="189"/>
        <v>More</v>
      </c>
      <c r="AL795" s="57" t="s">
        <v>97</v>
      </c>
      <c r="AM795" s="57" t="str">
        <f t="shared" si="190"/>
        <v>High</v>
      </c>
      <c r="AN795" s="62">
        <v>2</v>
      </c>
      <c r="AO795" s="62" t="str">
        <f t="shared" si="191"/>
        <v>More</v>
      </c>
      <c r="AP795" s="62">
        <v>474</v>
      </c>
      <c r="AQ795" s="62" t="str">
        <f t="shared" si="192"/>
        <v>no</v>
      </c>
      <c r="AR795" s="62" t="str">
        <f t="shared" si="193"/>
        <v>Above Average</v>
      </c>
      <c r="AS795" s="64">
        <v>0</v>
      </c>
      <c r="AT795" s="68">
        <v>75.200534759358291</v>
      </c>
      <c r="AU795" s="68" t="str">
        <f t="shared" si="194"/>
        <v>Above Average</v>
      </c>
      <c r="AV795" s="66">
        <v>225000</v>
      </c>
      <c r="AW795" s="66">
        <v>2992</v>
      </c>
      <c r="AX795" s="66" t="s">
        <v>311</v>
      </c>
    </row>
    <row r="796" spans="1:50" customFormat="1" x14ac:dyDescent="0.2">
      <c r="A796">
        <v>795</v>
      </c>
      <c r="B796" s="12" t="s">
        <v>90</v>
      </c>
      <c r="C796" s="12" t="s">
        <v>90</v>
      </c>
      <c r="D796" s="12" t="s">
        <v>91</v>
      </c>
      <c r="E796" s="22">
        <v>7</v>
      </c>
      <c r="F796" s="22" t="s">
        <v>411</v>
      </c>
      <c r="G796" s="22" t="s">
        <v>92</v>
      </c>
      <c r="H796" s="22" t="str">
        <f t="shared" si="181"/>
        <v>2Story</v>
      </c>
      <c r="I796" s="22">
        <f t="shared" si="180"/>
        <v>75.988545402704759</v>
      </c>
      <c r="J796" s="22" t="str">
        <f t="shared" si="182"/>
        <v>Above Average</v>
      </c>
      <c r="K796" s="22">
        <v>5</v>
      </c>
      <c r="L796" s="22" t="str">
        <f t="shared" si="183"/>
        <v>Low</v>
      </c>
      <c r="M796" s="22">
        <v>1994</v>
      </c>
      <c r="N796" s="22">
        <f t="shared" si="184"/>
        <v>0</v>
      </c>
      <c r="O796" s="22"/>
      <c r="P796" s="22">
        <v>1996</v>
      </c>
      <c r="Q796" s="22">
        <f t="shared" si="185"/>
        <v>0</v>
      </c>
      <c r="R796" s="23">
        <v>712</v>
      </c>
      <c r="S796" s="23" t="s">
        <v>311</v>
      </c>
      <c r="T796" s="23" t="s">
        <v>370</v>
      </c>
      <c r="U796" s="24">
        <v>1086</v>
      </c>
      <c r="V796" s="24" t="str">
        <f t="shared" si="186"/>
        <v>no</v>
      </c>
      <c r="W796" s="24">
        <v>809</v>
      </c>
      <c r="X796" s="24" t="str">
        <f t="shared" si="187"/>
        <v>no</v>
      </c>
      <c r="Y796" s="24" t="s">
        <v>412</v>
      </c>
      <c r="Z796" s="24">
        <f t="shared" si="188"/>
        <v>1</v>
      </c>
      <c r="AA796" s="24">
        <v>1895</v>
      </c>
      <c r="AB796" s="24" t="s">
        <v>311</v>
      </c>
      <c r="AC796" s="24" t="s">
        <v>369</v>
      </c>
      <c r="AD796" s="25">
        <v>0</v>
      </c>
      <c r="AE796" s="25">
        <v>0</v>
      </c>
      <c r="AF796" s="25">
        <v>2</v>
      </c>
      <c r="AG796" s="25">
        <v>1</v>
      </c>
      <c r="AH796" s="25">
        <v>3</v>
      </c>
      <c r="AI796" s="25" t="s">
        <v>414</v>
      </c>
      <c r="AJ796" s="57">
        <v>7</v>
      </c>
      <c r="AK796" s="57" t="str">
        <f t="shared" si="189"/>
        <v>More</v>
      </c>
      <c r="AL796" s="57" t="s">
        <v>97</v>
      </c>
      <c r="AM796" s="57" t="str">
        <f t="shared" si="190"/>
        <v>High</v>
      </c>
      <c r="AN796" s="62">
        <v>2</v>
      </c>
      <c r="AO796" s="62" t="str">
        <f t="shared" si="191"/>
        <v>More</v>
      </c>
      <c r="AP796" s="62">
        <v>409</v>
      </c>
      <c r="AQ796" s="62" t="str">
        <f t="shared" si="192"/>
        <v>no</v>
      </c>
      <c r="AR796" s="62" t="str">
        <f t="shared" si="193"/>
        <v>Below Average</v>
      </c>
      <c r="AS796" s="64">
        <v>1</v>
      </c>
      <c r="AT796" s="68">
        <v>74.606827771384729</v>
      </c>
      <c r="AU796" s="68" t="str">
        <f t="shared" si="194"/>
        <v>Above Average</v>
      </c>
      <c r="AV796" s="66">
        <v>194500</v>
      </c>
      <c r="AW796" s="66">
        <v>2607</v>
      </c>
      <c r="AX796" s="66" t="s">
        <v>311</v>
      </c>
    </row>
    <row r="797" spans="1:50" customFormat="1" x14ac:dyDescent="0.2">
      <c r="A797">
        <v>796</v>
      </c>
      <c r="B797" s="12" t="s">
        <v>90</v>
      </c>
      <c r="C797" s="12" t="s">
        <v>90</v>
      </c>
      <c r="D797" s="12" t="s">
        <v>91</v>
      </c>
      <c r="E797" s="22">
        <v>6</v>
      </c>
      <c r="F797" s="22" t="s">
        <v>195</v>
      </c>
      <c r="G797" s="22" t="s">
        <v>92</v>
      </c>
      <c r="H797" s="22" t="str">
        <f t="shared" si="181"/>
        <v>2Story</v>
      </c>
      <c r="I797" s="22">
        <f t="shared" si="180"/>
        <v>75.988545402704759</v>
      </c>
      <c r="J797" s="22" t="str">
        <f t="shared" si="182"/>
        <v>Above Average</v>
      </c>
      <c r="K797" s="22">
        <v>6</v>
      </c>
      <c r="L797" s="22" t="str">
        <f t="shared" si="183"/>
        <v>High</v>
      </c>
      <c r="M797" s="22">
        <v>1980</v>
      </c>
      <c r="N797" s="22">
        <f t="shared" si="184"/>
        <v>0</v>
      </c>
      <c r="O797" s="22"/>
      <c r="P797" s="22">
        <v>1981</v>
      </c>
      <c r="Q797" s="22">
        <f t="shared" si="185"/>
        <v>0</v>
      </c>
      <c r="R797" s="23">
        <v>650</v>
      </c>
      <c r="S797" s="23" t="s">
        <v>311</v>
      </c>
      <c r="T797" s="23" t="s">
        <v>370</v>
      </c>
      <c r="U797" s="24">
        <v>888</v>
      </c>
      <c r="V797" s="24" t="str">
        <f t="shared" si="186"/>
        <v>no</v>
      </c>
      <c r="W797" s="24">
        <v>676</v>
      </c>
      <c r="X797" s="24" t="str">
        <f t="shared" si="187"/>
        <v>no</v>
      </c>
      <c r="Y797" s="24" t="s">
        <v>412</v>
      </c>
      <c r="Z797" s="24">
        <f t="shared" si="188"/>
        <v>1</v>
      </c>
      <c r="AA797" s="24">
        <v>1564</v>
      </c>
      <c r="AB797" s="24" t="s">
        <v>311</v>
      </c>
      <c r="AC797" s="24" t="s">
        <v>369</v>
      </c>
      <c r="AD797" s="25">
        <v>0</v>
      </c>
      <c r="AE797" s="25">
        <v>0</v>
      </c>
      <c r="AF797" s="25">
        <v>2</v>
      </c>
      <c r="AG797" s="25">
        <v>1</v>
      </c>
      <c r="AH797" s="25">
        <v>3</v>
      </c>
      <c r="AI797" s="25" t="s">
        <v>414</v>
      </c>
      <c r="AJ797" s="57">
        <v>7</v>
      </c>
      <c r="AK797" s="57" t="str">
        <f t="shared" si="189"/>
        <v>More</v>
      </c>
      <c r="AL797" s="57" t="s">
        <v>98</v>
      </c>
      <c r="AM797" s="57" t="str">
        <f t="shared" si="190"/>
        <v>Low</v>
      </c>
      <c r="AN797" s="62">
        <v>2</v>
      </c>
      <c r="AO797" s="62" t="str">
        <f t="shared" si="191"/>
        <v>More</v>
      </c>
      <c r="AP797" s="62">
        <v>476</v>
      </c>
      <c r="AQ797" s="62" t="str">
        <f t="shared" si="192"/>
        <v>no</v>
      </c>
      <c r="AR797" s="62" t="str">
        <f t="shared" si="193"/>
        <v>Above Average</v>
      </c>
      <c r="AS797" s="64">
        <v>1</v>
      </c>
      <c r="AT797" s="68">
        <v>77.235772357723576</v>
      </c>
      <c r="AU797" s="68" t="str">
        <f t="shared" si="194"/>
        <v>Above Average</v>
      </c>
      <c r="AV797" s="66">
        <v>171000</v>
      </c>
      <c r="AW797" s="66">
        <v>2214</v>
      </c>
      <c r="AX797" s="66" t="s">
        <v>311</v>
      </c>
    </row>
    <row r="798" spans="1:50" customFormat="1" x14ac:dyDescent="0.2">
      <c r="A798">
        <v>797</v>
      </c>
      <c r="B798" s="12" t="s">
        <v>90</v>
      </c>
      <c r="C798" s="12" t="s">
        <v>90</v>
      </c>
      <c r="D798" s="12" t="s">
        <v>91</v>
      </c>
      <c r="E798" s="22">
        <v>6</v>
      </c>
      <c r="F798" s="22" t="s">
        <v>195</v>
      </c>
      <c r="G798" s="22" t="s">
        <v>115</v>
      </c>
      <c r="H798" s="22" t="str">
        <f t="shared" si="181"/>
        <v>1Story</v>
      </c>
      <c r="I798" s="22">
        <f t="shared" si="180"/>
        <v>69.182127006168557</v>
      </c>
      <c r="J798" s="22" t="str">
        <f t="shared" si="182"/>
        <v>Below Average</v>
      </c>
      <c r="K798" s="22">
        <v>5</v>
      </c>
      <c r="L798" s="22" t="str">
        <f t="shared" si="183"/>
        <v>Low</v>
      </c>
      <c r="M798" s="22">
        <v>1977</v>
      </c>
      <c r="N798" s="22">
        <f t="shared" si="184"/>
        <v>0</v>
      </c>
      <c r="O798" s="22"/>
      <c r="P798" s="22">
        <v>1977</v>
      </c>
      <c r="Q798" s="22">
        <f t="shared" si="185"/>
        <v>0</v>
      </c>
      <c r="R798" s="23">
        <v>660</v>
      </c>
      <c r="S798" s="23" t="s">
        <v>311</v>
      </c>
      <c r="T798" s="23" t="s">
        <v>370</v>
      </c>
      <c r="U798" s="24">
        <v>1285</v>
      </c>
      <c r="V798" s="24" t="str">
        <f t="shared" si="186"/>
        <v>no</v>
      </c>
      <c r="W798" s="24">
        <v>0</v>
      </c>
      <c r="X798" s="24" t="str">
        <f t="shared" si="187"/>
        <v>no</v>
      </c>
      <c r="Y798" s="24" t="s">
        <v>413</v>
      </c>
      <c r="Z798" s="24">
        <f t="shared" si="188"/>
        <v>0</v>
      </c>
      <c r="AA798" s="24">
        <v>1285</v>
      </c>
      <c r="AB798" s="24" t="s">
        <v>311</v>
      </c>
      <c r="AC798" s="24" t="s">
        <v>370</v>
      </c>
      <c r="AD798" s="25">
        <v>0</v>
      </c>
      <c r="AE798" s="25">
        <v>0</v>
      </c>
      <c r="AF798" s="25">
        <v>1</v>
      </c>
      <c r="AG798" s="25">
        <v>1</v>
      </c>
      <c r="AH798" s="25">
        <v>2</v>
      </c>
      <c r="AI798" s="25" t="s">
        <v>415</v>
      </c>
      <c r="AJ798" s="57">
        <v>7</v>
      </c>
      <c r="AK798" s="57" t="str">
        <f t="shared" si="189"/>
        <v>More</v>
      </c>
      <c r="AL798" s="57" t="s">
        <v>98</v>
      </c>
      <c r="AM798" s="57" t="str">
        <f t="shared" si="190"/>
        <v>Low</v>
      </c>
      <c r="AN798" s="62">
        <v>2</v>
      </c>
      <c r="AO798" s="62" t="str">
        <f t="shared" si="191"/>
        <v>More</v>
      </c>
      <c r="AP798" s="62">
        <v>528</v>
      </c>
      <c r="AQ798" s="62" t="str">
        <f t="shared" si="192"/>
        <v>no</v>
      </c>
      <c r="AR798" s="62" t="str">
        <f t="shared" si="193"/>
        <v>Above Average</v>
      </c>
      <c r="AS798" s="64">
        <v>1</v>
      </c>
      <c r="AT798" s="68">
        <v>73.778920308483293</v>
      </c>
      <c r="AU798" s="68" t="str">
        <f t="shared" si="194"/>
        <v>Above Average</v>
      </c>
      <c r="AV798" s="66">
        <v>143500</v>
      </c>
      <c r="AW798" s="66">
        <v>1945</v>
      </c>
      <c r="AX798" s="66" t="s">
        <v>311</v>
      </c>
    </row>
    <row r="799" spans="1:50" customFormat="1" x14ac:dyDescent="0.2">
      <c r="A799">
        <v>798</v>
      </c>
      <c r="B799" s="12" t="s">
        <v>90</v>
      </c>
      <c r="C799" s="12" t="s">
        <v>90</v>
      </c>
      <c r="D799" s="12" t="s">
        <v>91</v>
      </c>
      <c r="E799" s="22">
        <v>5</v>
      </c>
      <c r="F799" s="22" t="s">
        <v>195</v>
      </c>
      <c r="G799" s="22" t="s">
        <v>115</v>
      </c>
      <c r="H799" s="22" t="str">
        <f t="shared" si="181"/>
        <v>1Story</v>
      </c>
      <c r="I799" s="22">
        <f t="shared" si="180"/>
        <v>69.182127006168557</v>
      </c>
      <c r="J799" s="22" t="str">
        <f t="shared" si="182"/>
        <v>Below Average</v>
      </c>
      <c r="K799" s="22">
        <v>5</v>
      </c>
      <c r="L799" s="22" t="str">
        <f t="shared" si="183"/>
        <v>Low</v>
      </c>
      <c r="M799" s="22">
        <v>1953</v>
      </c>
      <c r="N799" s="22">
        <f t="shared" si="184"/>
        <v>1</v>
      </c>
      <c r="O799" s="22"/>
      <c r="P799" s="22">
        <v>1953</v>
      </c>
      <c r="Q799" s="22">
        <f t="shared" si="185"/>
        <v>1</v>
      </c>
      <c r="R799" s="23">
        <v>773</v>
      </c>
      <c r="S799" s="23" t="s">
        <v>311</v>
      </c>
      <c r="T799" s="23" t="s">
        <v>370</v>
      </c>
      <c r="U799" s="24">
        <v>773</v>
      </c>
      <c r="V799" s="24" t="str">
        <f t="shared" si="186"/>
        <v>no</v>
      </c>
      <c r="W799" s="24">
        <v>0</v>
      </c>
      <c r="X799" s="24" t="str">
        <f t="shared" si="187"/>
        <v>no</v>
      </c>
      <c r="Y799" s="24" t="s">
        <v>413</v>
      </c>
      <c r="Z799" s="24">
        <f t="shared" si="188"/>
        <v>0</v>
      </c>
      <c r="AA799" s="24">
        <v>773</v>
      </c>
      <c r="AB799" s="24" t="s">
        <v>311</v>
      </c>
      <c r="AC799" s="24" t="s">
        <v>370</v>
      </c>
      <c r="AD799" s="25">
        <v>0</v>
      </c>
      <c r="AE799" s="25">
        <v>0</v>
      </c>
      <c r="AF799" s="25">
        <v>1</v>
      </c>
      <c r="AG799" s="25">
        <v>0</v>
      </c>
      <c r="AH799" s="25">
        <v>1</v>
      </c>
      <c r="AI799" s="25" t="s">
        <v>415</v>
      </c>
      <c r="AJ799" s="57">
        <v>4</v>
      </c>
      <c r="AK799" s="57" t="str">
        <f t="shared" si="189"/>
        <v>Less</v>
      </c>
      <c r="AL799" s="57" t="s">
        <v>98</v>
      </c>
      <c r="AM799" s="57" t="str">
        <f t="shared" si="190"/>
        <v>Low</v>
      </c>
      <c r="AN799" s="62">
        <v>1</v>
      </c>
      <c r="AO799" s="62" t="str">
        <f t="shared" si="191"/>
        <v>Less</v>
      </c>
      <c r="AP799" s="62">
        <v>240</v>
      </c>
      <c r="AQ799" s="62" t="str">
        <f t="shared" si="192"/>
        <v>no</v>
      </c>
      <c r="AR799" s="62" t="str">
        <f t="shared" si="193"/>
        <v>Below Average</v>
      </c>
      <c r="AS799" s="64">
        <v>0</v>
      </c>
      <c r="AT799" s="68">
        <v>71.151358344113845</v>
      </c>
      <c r="AU799" s="68" t="str">
        <f t="shared" si="194"/>
        <v>Above Average</v>
      </c>
      <c r="AV799" s="66">
        <v>110000</v>
      </c>
      <c r="AW799" s="66">
        <v>1546</v>
      </c>
      <c r="AX799" s="66" t="s">
        <v>311</v>
      </c>
    </row>
    <row r="800" spans="1:50" customFormat="1" x14ac:dyDescent="0.2">
      <c r="A800">
        <v>799</v>
      </c>
      <c r="B800" s="12" t="s">
        <v>90</v>
      </c>
      <c r="C800" s="12" t="s">
        <v>90</v>
      </c>
      <c r="D800" s="12" t="s">
        <v>91</v>
      </c>
      <c r="E800" s="22">
        <v>9</v>
      </c>
      <c r="F800" s="22" t="s">
        <v>411</v>
      </c>
      <c r="G800" s="22" t="s">
        <v>92</v>
      </c>
      <c r="H800" s="22" t="str">
        <f t="shared" si="181"/>
        <v>2Story</v>
      </c>
      <c r="I800" s="22">
        <f t="shared" si="180"/>
        <v>75.988545402704759</v>
      </c>
      <c r="J800" s="22" t="str">
        <f t="shared" si="182"/>
        <v>Above Average</v>
      </c>
      <c r="K800" s="22">
        <v>5</v>
      </c>
      <c r="L800" s="22" t="str">
        <f t="shared" si="183"/>
        <v>Low</v>
      </c>
      <c r="M800" s="22">
        <v>2008</v>
      </c>
      <c r="N800" s="22">
        <f t="shared" si="184"/>
        <v>0</v>
      </c>
      <c r="O800" s="22"/>
      <c r="P800" s="22">
        <v>2009</v>
      </c>
      <c r="Q800" s="22">
        <f t="shared" si="185"/>
        <v>0</v>
      </c>
      <c r="R800" s="23">
        <v>1926</v>
      </c>
      <c r="S800" s="23" t="s">
        <v>311</v>
      </c>
      <c r="T800" s="23" t="s">
        <v>369</v>
      </c>
      <c r="U800" s="24">
        <v>1966</v>
      </c>
      <c r="V800" s="24" t="str">
        <f t="shared" si="186"/>
        <v>no</v>
      </c>
      <c r="W800" s="24">
        <v>1174</v>
      </c>
      <c r="X800" s="24" t="str">
        <f t="shared" si="187"/>
        <v>no</v>
      </c>
      <c r="Y800" s="24" t="s">
        <v>412</v>
      </c>
      <c r="Z800" s="24">
        <f t="shared" si="188"/>
        <v>0</v>
      </c>
      <c r="AA800" s="24">
        <v>3140</v>
      </c>
      <c r="AB800" s="24" t="s">
        <v>313</v>
      </c>
      <c r="AC800" s="24" t="s">
        <v>369</v>
      </c>
      <c r="AD800" s="25">
        <v>0</v>
      </c>
      <c r="AE800" s="25">
        <v>0</v>
      </c>
      <c r="AF800" s="25">
        <v>3</v>
      </c>
      <c r="AG800" s="25">
        <v>1</v>
      </c>
      <c r="AH800" s="25">
        <v>4</v>
      </c>
      <c r="AI800" s="25" t="s">
        <v>414</v>
      </c>
      <c r="AJ800" s="57">
        <v>11</v>
      </c>
      <c r="AK800" s="57" t="str">
        <f t="shared" si="189"/>
        <v>More</v>
      </c>
      <c r="AL800" s="57" t="s">
        <v>104</v>
      </c>
      <c r="AM800" s="57" t="str">
        <f t="shared" si="190"/>
        <v>High</v>
      </c>
      <c r="AN800" s="62">
        <v>3</v>
      </c>
      <c r="AO800" s="62" t="str">
        <f t="shared" si="191"/>
        <v>More</v>
      </c>
      <c r="AP800" s="62">
        <v>820</v>
      </c>
      <c r="AQ800" s="62" t="str">
        <f t="shared" si="192"/>
        <v>no</v>
      </c>
      <c r="AR800" s="62" t="str">
        <f t="shared" si="193"/>
        <v>Above Average</v>
      </c>
      <c r="AS800" s="64">
        <v>2</v>
      </c>
      <c r="AT800" s="68">
        <v>95.736281089617052</v>
      </c>
      <c r="AU800" s="68" t="str">
        <f t="shared" si="194"/>
        <v>Above Average</v>
      </c>
      <c r="AV800" s="66">
        <v>485000</v>
      </c>
      <c r="AW800" s="66">
        <v>5066</v>
      </c>
      <c r="AX800" s="66" t="s">
        <v>313</v>
      </c>
    </row>
    <row r="801" spans="1:50" customFormat="1" x14ac:dyDescent="0.2">
      <c r="A801">
        <v>800</v>
      </c>
      <c r="B801" s="12" t="s">
        <v>114</v>
      </c>
      <c r="C801" s="12" t="s">
        <v>90</v>
      </c>
      <c r="D801" s="12" t="s">
        <v>91</v>
      </c>
      <c r="E801" s="22">
        <v>5</v>
      </c>
      <c r="F801" s="22" t="s">
        <v>195</v>
      </c>
      <c r="G801" s="22" t="s">
        <v>132</v>
      </c>
      <c r="H801" s="22" t="str">
        <f t="shared" si="181"/>
        <v>1Story</v>
      </c>
      <c r="I801" s="22">
        <f t="shared" si="180"/>
        <v>59.315963337771507</v>
      </c>
      <c r="J801" s="22" t="str">
        <f t="shared" si="182"/>
        <v>Below Average</v>
      </c>
      <c r="K801" s="22">
        <v>7</v>
      </c>
      <c r="L801" s="22" t="str">
        <f t="shared" si="183"/>
        <v>High</v>
      </c>
      <c r="M801" s="22">
        <v>1937</v>
      </c>
      <c r="N801" s="22">
        <f t="shared" si="184"/>
        <v>1</v>
      </c>
      <c r="O801" s="22"/>
      <c r="P801" s="22">
        <v>1950</v>
      </c>
      <c r="Q801" s="22">
        <f t="shared" si="185"/>
        <v>1</v>
      </c>
      <c r="R801" s="23">
        <v>731</v>
      </c>
      <c r="S801" s="23" t="s">
        <v>311</v>
      </c>
      <c r="T801" s="23" t="s">
        <v>370</v>
      </c>
      <c r="U801" s="24">
        <v>981</v>
      </c>
      <c r="V801" s="24" t="str">
        <f t="shared" si="186"/>
        <v>no</v>
      </c>
      <c r="W801" s="24">
        <v>787</v>
      </c>
      <c r="X801" s="24" t="str">
        <f t="shared" si="187"/>
        <v>no</v>
      </c>
      <c r="Y801" s="24" t="s">
        <v>412</v>
      </c>
      <c r="Z801" s="24">
        <f t="shared" si="188"/>
        <v>1</v>
      </c>
      <c r="AA801" s="24">
        <v>1768</v>
      </c>
      <c r="AB801" s="24" t="s">
        <v>311</v>
      </c>
      <c r="AC801" s="24" t="s">
        <v>369</v>
      </c>
      <c r="AD801" s="25">
        <v>1</v>
      </c>
      <c r="AE801" s="25">
        <v>0</v>
      </c>
      <c r="AF801" s="25">
        <v>1</v>
      </c>
      <c r="AG801" s="25">
        <v>1</v>
      </c>
      <c r="AH801" s="25">
        <v>3</v>
      </c>
      <c r="AI801" s="25" t="s">
        <v>414</v>
      </c>
      <c r="AJ801" s="57">
        <v>7</v>
      </c>
      <c r="AK801" s="57" t="str">
        <f t="shared" si="189"/>
        <v>More</v>
      </c>
      <c r="AL801" s="57" t="s">
        <v>97</v>
      </c>
      <c r="AM801" s="57" t="str">
        <f t="shared" si="190"/>
        <v>High</v>
      </c>
      <c r="AN801" s="62">
        <v>1</v>
      </c>
      <c r="AO801" s="62" t="str">
        <f t="shared" si="191"/>
        <v>Less</v>
      </c>
      <c r="AP801" s="62">
        <v>240</v>
      </c>
      <c r="AQ801" s="62" t="str">
        <f t="shared" si="192"/>
        <v>no</v>
      </c>
      <c r="AR801" s="62" t="str">
        <f t="shared" si="193"/>
        <v>Below Average</v>
      </c>
      <c r="AS801" s="64">
        <v>2</v>
      </c>
      <c r="AT801" s="68">
        <v>70.0280112044818</v>
      </c>
      <c r="AU801" s="68" t="str">
        <f t="shared" si="194"/>
        <v>Above Average</v>
      </c>
      <c r="AV801" s="66">
        <v>175000</v>
      </c>
      <c r="AW801" s="66">
        <v>2499</v>
      </c>
      <c r="AX801" s="66" t="s">
        <v>311</v>
      </c>
    </row>
    <row r="802" spans="1:50" customFormat="1" x14ac:dyDescent="0.2">
      <c r="A802">
        <v>801</v>
      </c>
      <c r="B802" s="12" t="s">
        <v>114</v>
      </c>
      <c r="C802" s="12" t="s">
        <v>90</v>
      </c>
      <c r="D802" s="12" t="s">
        <v>91</v>
      </c>
      <c r="E802" s="22">
        <v>6</v>
      </c>
      <c r="F802" s="22" t="s">
        <v>195</v>
      </c>
      <c r="G802" s="22" t="s">
        <v>92</v>
      </c>
      <c r="H802" s="22" t="str">
        <f t="shared" si="181"/>
        <v>2Story</v>
      </c>
      <c r="I802" s="22">
        <f t="shared" si="180"/>
        <v>75.988545402704759</v>
      </c>
      <c r="J802" s="22" t="str">
        <f t="shared" si="182"/>
        <v>Above Average</v>
      </c>
      <c r="K802" s="22">
        <v>5</v>
      </c>
      <c r="L802" s="22" t="str">
        <f t="shared" si="183"/>
        <v>Low</v>
      </c>
      <c r="M802" s="22">
        <v>1997</v>
      </c>
      <c r="N802" s="22">
        <f t="shared" si="184"/>
        <v>0</v>
      </c>
      <c r="O802" s="22"/>
      <c r="P802" s="22">
        <v>1997</v>
      </c>
      <c r="Q802" s="22">
        <f t="shared" si="185"/>
        <v>0</v>
      </c>
      <c r="R802" s="23">
        <v>616</v>
      </c>
      <c r="S802" s="23" t="s">
        <v>311</v>
      </c>
      <c r="T802" s="23" t="s">
        <v>370</v>
      </c>
      <c r="U802" s="24">
        <v>616</v>
      </c>
      <c r="V802" s="24" t="str">
        <f t="shared" si="186"/>
        <v>no</v>
      </c>
      <c r="W802" s="24">
        <v>1072</v>
      </c>
      <c r="X802" s="24" t="str">
        <f t="shared" si="187"/>
        <v>no</v>
      </c>
      <c r="Y802" s="24" t="s">
        <v>412</v>
      </c>
      <c r="Z802" s="24">
        <f t="shared" si="188"/>
        <v>0</v>
      </c>
      <c r="AA802" s="24">
        <v>1688</v>
      </c>
      <c r="AB802" s="24" t="s">
        <v>311</v>
      </c>
      <c r="AC802" s="24" t="s">
        <v>369</v>
      </c>
      <c r="AD802" s="25">
        <v>1</v>
      </c>
      <c r="AE802" s="25">
        <v>0</v>
      </c>
      <c r="AF802" s="25">
        <v>2</v>
      </c>
      <c r="AG802" s="25">
        <v>1</v>
      </c>
      <c r="AH802" s="25">
        <v>4</v>
      </c>
      <c r="AI802" s="25" t="s">
        <v>414</v>
      </c>
      <c r="AJ802" s="57">
        <v>8</v>
      </c>
      <c r="AK802" s="57" t="str">
        <f t="shared" si="189"/>
        <v>More</v>
      </c>
      <c r="AL802" s="57" t="s">
        <v>97</v>
      </c>
      <c r="AM802" s="57" t="str">
        <f t="shared" si="190"/>
        <v>High</v>
      </c>
      <c r="AN802" s="62">
        <v>2</v>
      </c>
      <c r="AO802" s="62" t="str">
        <f t="shared" si="191"/>
        <v>More</v>
      </c>
      <c r="AP802" s="62">
        <v>603</v>
      </c>
      <c r="AQ802" s="62" t="str">
        <f t="shared" si="192"/>
        <v>no</v>
      </c>
      <c r="AR802" s="62" t="str">
        <f t="shared" si="193"/>
        <v>Above Average</v>
      </c>
      <c r="AS802" s="64">
        <v>0</v>
      </c>
      <c r="AT802" s="68">
        <v>86.805555555555557</v>
      </c>
      <c r="AU802" s="68" t="str">
        <f t="shared" si="194"/>
        <v>Above Average</v>
      </c>
      <c r="AV802" s="66">
        <v>200000</v>
      </c>
      <c r="AW802" s="66">
        <v>2304</v>
      </c>
      <c r="AX802" s="66" t="s">
        <v>311</v>
      </c>
    </row>
    <row r="803" spans="1:50" customFormat="1" x14ac:dyDescent="0.2">
      <c r="A803">
        <v>802</v>
      </c>
      <c r="B803" s="12" t="s">
        <v>90</v>
      </c>
      <c r="C803" s="12" t="s">
        <v>90</v>
      </c>
      <c r="D803" s="12" t="s">
        <v>91</v>
      </c>
      <c r="E803" s="22">
        <v>4</v>
      </c>
      <c r="F803" s="22" t="s">
        <v>195</v>
      </c>
      <c r="G803" s="22" t="s">
        <v>115</v>
      </c>
      <c r="H803" s="22" t="str">
        <f t="shared" si="181"/>
        <v>1Story</v>
      </c>
      <c r="I803" s="22">
        <f t="shared" si="180"/>
        <v>69.182127006168557</v>
      </c>
      <c r="J803" s="22" t="str">
        <f t="shared" si="182"/>
        <v>Below Average</v>
      </c>
      <c r="K803" s="22">
        <v>7</v>
      </c>
      <c r="L803" s="22" t="str">
        <f t="shared" si="183"/>
        <v>High</v>
      </c>
      <c r="M803" s="22">
        <v>1916</v>
      </c>
      <c r="N803" s="22">
        <f t="shared" si="184"/>
        <v>1</v>
      </c>
      <c r="O803" s="22"/>
      <c r="P803" s="22">
        <v>1990</v>
      </c>
      <c r="Q803" s="22">
        <f t="shared" si="185"/>
        <v>0</v>
      </c>
      <c r="R803" s="23">
        <v>1196</v>
      </c>
      <c r="S803" s="23" t="s">
        <v>311</v>
      </c>
      <c r="T803" s="23" t="s">
        <v>369</v>
      </c>
      <c r="U803" s="24">
        <v>1196</v>
      </c>
      <c r="V803" s="24" t="str">
        <f t="shared" si="186"/>
        <v>no</v>
      </c>
      <c r="W803" s="24">
        <v>0</v>
      </c>
      <c r="X803" s="24" t="str">
        <f t="shared" si="187"/>
        <v>no</v>
      </c>
      <c r="Y803" s="24" t="s">
        <v>413</v>
      </c>
      <c r="Z803" s="24">
        <f t="shared" si="188"/>
        <v>1</v>
      </c>
      <c r="AA803" s="24">
        <v>1196</v>
      </c>
      <c r="AB803" s="24" t="s">
        <v>311</v>
      </c>
      <c r="AC803" s="24" t="s">
        <v>370</v>
      </c>
      <c r="AD803" s="25">
        <v>1</v>
      </c>
      <c r="AE803" s="25">
        <v>0</v>
      </c>
      <c r="AF803" s="25">
        <v>1</v>
      </c>
      <c r="AG803" s="25">
        <v>0</v>
      </c>
      <c r="AH803" s="25">
        <v>2</v>
      </c>
      <c r="AI803" s="25" t="s">
        <v>415</v>
      </c>
      <c r="AJ803" s="57">
        <v>5</v>
      </c>
      <c r="AK803" s="57" t="str">
        <f t="shared" si="189"/>
        <v>Less</v>
      </c>
      <c r="AL803" s="57" t="s">
        <v>98</v>
      </c>
      <c r="AM803" s="57" t="str">
        <f t="shared" si="190"/>
        <v>Low</v>
      </c>
      <c r="AN803" s="62">
        <v>2</v>
      </c>
      <c r="AO803" s="62" t="str">
        <f t="shared" si="191"/>
        <v>More</v>
      </c>
      <c r="AP803" s="62">
        <v>440</v>
      </c>
      <c r="AQ803" s="62" t="str">
        <f t="shared" si="192"/>
        <v>no</v>
      </c>
      <c r="AR803" s="62" t="str">
        <f t="shared" si="193"/>
        <v>Below Average</v>
      </c>
      <c r="AS803" s="64">
        <v>0</v>
      </c>
      <c r="AT803" s="68">
        <v>45.944816053511708</v>
      </c>
      <c r="AU803" s="68" t="str">
        <f t="shared" si="194"/>
        <v>Below Average</v>
      </c>
      <c r="AV803" s="66">
        <v>109900</v>
      </c>
      <c r="AW803" s="66">
        <v>2392</v>
      </c>
      <c r="AX803" s="66" t="s">
        <v>311</v>
      </c>
    </row>
    <row r="804" spans="1:50" customFormat="1" x14ac:dyDescent="0.2">
      <c r="A804">
        <v>803</v>
      </c>
      <c r="B804" s="12" t="s">
        <v>90</v>
      </c>
      <c r="C804" s="12" t="s">
        <v>90</v>
      </c>
      <c r="D804" s="12" t="s">
        <v>91</v>
      </c>
      <c r="E804" s="22">
        <v>7</v>
      </c>
      <c r="F804" s="22" t="s">
        <v>411</v>
      </c>
      <c r="G804" s="22" t="s">
        <v>92</v>
      </c>
      <c r="H804" s="22" t="str">
        <f t="shared" si="181"/>
        <v>2Story</v>
      </c>
      <c r="I804" s="22">
        <f t="shared" si="180"/>
        <v>75.988545402704759</v>
      </c>
      <c r="J804" s="22" t="str">
        <f t="shared" si="182"/>
        <v>Above Average</v>
      </c>
      <c r="K804" s="22">
        <v>5</v>
      </c>
      <c r="L804" s="22" t="str">
        <f t="shared" si="183"/>
        <v>Low</v>
      </c>
      <c r="M804" s="22">
        <v>2005</v>
      </c>
      <c r="N804" s="22">
        <f t="shared" si="184"/>
        <v>0</v>
      </c>
      <c r="O804" s="22"/>
      <c r="P804" s="22">
        <v>2005</v>
      </c>
      <c r="Q804" s="22">
        <f t="shared" si="185"/>
        <v>0</v>
      </c>
      <c r="R804" s="23">
        <v>728</v>
      </c>
      <c r="S804" s="23" t="s">
        <v>311</v>
      </c>
      <c r="T804" s="23" t="s">
        <v>370</v>
      </c>
      <c r="U804" s="24">
        <v>728</v>
      </c>
      <c r="V804" s="24" t="str">
        <f t="shared" si="186"/>
        <v>no</v>
      </c>
      <c r="W804" s="24">
        <v>728</v>
      </c>
      <c r="X804" s="24" t="str">
        <f t="shared" si="187"/>
        <v>no</v>
      </c>
      <c r="Y804" s="24" t="s">
        <v>412</v>
      </c>
      <c r="Z804" s="24">
        <f t="shared" si="188"/>
        <v>0</v>
      </c>
      <c r="AA804" s="24">
        <v>1456</v>
      </c>
      <c r="AB804" s="24" t="s">
        <v>311</v>
      </c>
      <c r="AC804" s="24" t="s">
        <v>370</v>
      </c>
      <c r="AD804" s="25">
        <v>1</v>
      </c>
      <c r="AE804" s="25">
        <v>0</v>
      </c>
      <c r="AF804" s="25">
        <v>2</v>
      </c>
      <c r="AG804" s="25">
        <v>1</v>
      </c>
      <c r="AH804" s="25">
        <v>4</v>
      </c>
      <c r="AI804" s="25" t="s">
        <v>414</v>
      </c>
      <c r="AJ804" s="57">
        <v>7</v>
      </c>
      <c r="AK804" s="57" t="str">
        <f t="shared" si="189"/>
        <v>More</v>
      </c>
      <c r="AL804" s="57" t="s">
        <v>97</v>
      </c>
      <c r="AM804" s="57" t="str">
        <f t="shared" si="190"/>
        <v>High</v>
      </c>
      <c r="AN804" s="62">
        <v>2</v>
      </c>
      <c r="AO804" s="62" t="str">
        <f t="shared" si="191"/>
        <v>More</v>
      </c>
      <c r="AP804" s="62">
        <v>410</v>
      </c>
      <c r="AQ804" s="62" t="str">
        <f t="shared" si="192"/>
        <v>no</v>
      </c>
      <c r="AR804" s="62" t="str">
        <f t="shared" si="193"/>
        <v>Below Average</v>
      </c>
      <c r="AS804" s="64">
        <v>1</v>
      </c>
      <c r="AT804" s="68">
        <v>86.538461538461533</v>
      </c>
      <c r="AU804" s="68" t="str">
        <f t="shared" si="194"/>
        <v>Above Average</v>
      </c>
      <c r="AV804" s="66">
        <v>189000</v>
      </c>
      <c r="AW804" s="66">
        <v>2184</v>
      </c>
      <c r="AX804" s="66" t="s">
        <v>311</v>
      </c>
    </row>
    <row r="805" spans="1:50" customFormat="1" x14ac:dyDescent="0.2">
      <c r="A805">
        <v>804</v>
      </c>
      <c r="B805" s="12" t="s">
        <v>90</v>
      </c>
      <c r="C805" s="12" t="s">
        <v>90</v>
      </c>
      <c r="D805" s="12" t="s">
        <v>91</v>
      </c>
      <c r="E805" s="22">
        <v>9</v>
      </c>
      <c r="F805" s="22" t="s">
        <v>411</v>
      </c>
      <c r="G805" s="22" t="s">
        <v>92</v>
      </c>
      <c r="H805" s="22" t="str">
        <f t="shared" si="181"/>
        <v>2Story</v>
      </c>
      <c r="I805" s="22">
        <f t="shared" si="180"/>
        <v>75.988545402704759</v>
      </c>
      <c r="J805" s="22" t="str">
        <f t="shared" si="182"/>
        <v>Above Average</v>
      </c>
      <c r="K805" s="22">
        <v>5</v>
      </c>
      <c r="L805" s="22" t="str">
        <f t="shared" si="183"/>
        <v>Low</v>
      </c>
      <c r="M805" s="22">
        <v>2008</v>
      </c>
      <c r="N805" s="22">
        <f t="shared" si="184"/>
        <v>0</v>
      </c>
      <c r="O805" s="22"/>
      <c r="P805" s="22">
        <v>2009</v>
      </c>
      <c r="Q805" s="22">
        <f t="shared" si="185"/>
        <v>0</v>
      </c>
      <c r="R805" s="23">
        <v>1734</v>
      </c>
      <c r="S805" s="23" t="s">
        <v>311</v>
      </c>
      <c r="T805" s="23" t="s">
        <v>369</v>
      </c>
      <c r="U805" s="24">
        <v>1734</v>
      </c>
      <c r="V805" s="24" t="str">
        <f t="shared" si="186"/>
        <v>no</v>
      </c>
      <c r="W805" s="24">
        <v>1088</v>
      </c>
      <c r="X805" s="24" t="str">
        <f t="shared" si="187"/>
        <v>no</v>
      </c>
      <c r="Y805" s="24" t="s">
        <v>412</v>
      </c>
      <c r="Z805" s="24">
        <f t="shared" si="188"/>
        <v>0</v>
      </c>
      <c r="AA805" s="24">
        <v>2822</v>
      </c>
      <c r="AB805" s="24" t="s">
        <v>313</v>
      </c>
      <c r="AC805" s="24" t="s">
        <v>369</v>
      </c>
      <c r="AD805" s="25">
        <v>0</v>
      </c>
      <c r="AE805" s="25">
        <v>0</v>
      </c>
      <c r="AF805" s="25">
        <v>3</v>
      </c>
      <c r="AG805" s="25">
        <v>1</v>
      </c>
      <c r="AH805" s="25">
        <v>4</v>
      </c>
      <c r="AI805" s="25" t="s">
        <v>414</v>
      </c>
      <c r="AJ805" s="57">
        <v>12</v>
      </c>
      <c r="AK805" s="57" t="str">
        <f t="shared" si="189"/>
        <v>More</v>
      </c>
      <c r="AL805" s="57" t="s">
        <v>104</v>
      </c>
      <c r="AM805" s="57" t="str">
        <f t="shared" si="190"/>
        <v>High</v>
      </c>
      <c r="AN805" s="62">
        <v>3</v>
      </c>
      <c r="AO805" s="62" t="str">
        <f t="shared" si="191"/>
        <v>More</v>
      </c>
      <c r="AP805" s="62">
        <v>1020</v>
      </c>
      <c r="AQ805" s="62" t="str">
        <f t="shared" si="192"/>
        <v>yes</v>
      </c>
      <c r="AR805" s="62" t="str">
        <f t="shared" si="193"/>
        <v>Above Average</v>
      </c>
      <c r="AS805" s="64">
        <v>1</v>
      </c>
      <c r="AT805" s="68">
        <v>127.94841966637401</v>
      </c>
      <c r="AU805" s="68" t="str">
        <f t="shared" si="194"/>
        <v>Above Average</v>
      </c>
      <c r="AV805" s="66">
        <v>582933</v>
      </c>
      <c r="AW805" s="66">
        <v>4556</v>
      </c>
      <c r="AX805" s="66" t="s">
        <v>313</v>
      </c>
    </row>
    <row r="806" spans="1:50" customFormat="1" x14ac:dyDescent="0.2">
      <c r="A806">
        <v>805</v>
      </c>
      <c r="B806" s="12" t="s">
        <v>90</v>
      </c>
      <c r="C806" s="12" t="s">
        <v>90</v>
      </c>
      <c r="D806" s="12" t="s">
        <v>91</v>
      </c>
      <c r="E806" s="22">
        <v>5</v>
      </c>
      <c r="F806" s="22" t="s">
        <v>195</v>
      </c>
      <c r="G806" s="22" t="s">
        <v>115</v>
      </c>
      <c r="H806" s="22" t="str">
        <f t="shared" si="181"/>
        <v>1Story</v>
      </c>
      <c r="I806" s="22">
        <f t="shared" si="180"/>
        <v>69.182127006168557</v>
      </c>
      <c r="J806" s="22" t="str">
        <f t="shared" si="182"/>
        <v>Below Average</v>
      </c>
      <c r="K806" s="22">
        <v>5</v>
      </c>
      <c r="L806" s="22" t="str">
        <f t="shared" si="183"/>
        <v>Low</v>
      </c>
      <c r="M806" s="22">
        <v>1954</v>
      </c>
      <c r="N806" s="22">
        <f t="shared" si="184"/>
        <v>1</v>
      </c>
      <c r="O806" s="22"/>
      <c r="P806" s="22">
        <v>1954</v>
      </c>
      <c r="Q806" s="22">
        <f t="shared" si="185"/>
        <v>1</v>
      </c>
      <c r="R806" s="23">
        <v>936</v>
      </c>
      <c r="S806" s="23" t="s">
        <v>311</v>
      </c>
      <c r="T806" s="23" t="s">
        <v>370</v>
      </c>
      <c r="U806" s="24">
        <v>1128</v>
      </c>
      <c r="V806" s="24" t="str">
        <f t="shared" si="186"/>
        <v>no</v>
      </c>
      <c r="W806" s="24">
        <v>0</v>
      </c>
      <c r="X806" s="24" t="str">
        <f t="shared" si="187"/>
        <v>no</v>
      </c>
      <c r="Y806" s="24" t="s">
        <v>413</v>
      </c>
      <c r="Z806" s="24">
        <f t="shared" si="188"/>
        <v>0</v>
      </c>
      <c r="AA806" s="24">
        <v>1128</v>
      </c>
      <c r="AB806" s="24" t="s">
        <v>311</v>
      </c>
      <c r="AC806" s="24" t="s">
        <v>370</v>
      </c>
      <c r="AD806" s="25">
        <v>0</v>
      </c>
      <c r="AE806" s="25">
        <v>0</v>
      </c>
      <c r="AF806" s="25">
        <v>1</v>
      </c>
      <c r="AG806" s="25">
        <v>0</v>
      </c>
      <c r="AH806" s="25">
        <v>1</v>
      </c>
      <c r="AI806" s="25" t="s">
        <v>415</v>
      </c>
      <c r="AJ806" s="57">
        <v>5</v>
      </c>
      <c r="AK806" s="57" t="str">
        <f t="shared" si="189"/>
        <v>Less</v>
      </c>
      <c r="AL806" s="57" t="s">
        <v>98</v>
      </c>
      <c r="AM806" s="57" t="str">
        <f t="shared" si="190"/>
        <v>Low</v>
      </c>
      <c r="AN806" s="62">
        <v>1</v>
      </c>
      <c r="AO806" s="62" t="str">
        <f t="shared" si="191"/>
        <v>Less</v>
      </c>
      <c r="AP806" s="62">
        <v>286</v>
      </c>
      <c r="AQ806" s="62" t="str">
        <f t="shared" si="192"/>
        <v>no</v>
      </c>
      <c r="AR806" s="62" t="str">
        <f t="shared" si="193"/>
        <v>Below Average</v>
      </c>
      <c r="AS806" s="64">
        <v>0</v>
      </c>
      <c r="AT806" s="68">
        <v>57.170542635658911</v>
      </c>
      <c r="AU806" s="68" t="str">
        <f t="shared" si="194"/>
        <v>Below Average</v>
      </c>
      <c r="AV806" s="66">
        <v>118000</v>
      </c>
      <c r="AW806" s="66">
        <v>2064</v>
      </c>
      <c r="AX806" s="66" t="s">
        <v>311</v>
      </c>
    </row>
    <row r="807" spans="1:50" customFormat="1" x14ac:dyDescent="0.2">
      <c r="A807">
        <v>806</v>
      </c>
      <c r="B807" s="12" t="s">
        <v>90</v>
      </c>
      <c r="C807" s="12" t="s">
        <v>90</v>
      </c>
      <c r="D807" s="12" t="s">
        <v>91</v>
      </c>
      <c r="E807" s="22">
        <v>7</v>
      </c>
      <c r="F807" s="22" t="s">
        <v>411</v>
      </c>
      <c r="G807" s="22" t="s">
        <v>115</v>
      </c>
      <c r="H807" s="22" t="str">
        <f t="shared" si="181"/>
        <v>1Story</v>
      </c>
      <c r="I807" s="22">
        <f t="shared" si="180"/>
        <v>69.182127006168557</v>
      </c>
      <c r="J807" s="22" t="str">
        <f t="shared" si="182"/>
        <v>Below Average</v>
      </c>
      <c r="K807" s="22">
        <v>5</v>
      </c>
      <c r="L807" s="22" t="str">
        <f t="shared" si="183"/>
        <v>Low</v>
      </c>
      <c r="M807" s="22">
        <v>2008</v>
      </c>
      <c r="N807" s="22">
        <f t="shared" si="184"/>
        <v>0</v>
      </c>
      <c r="O807" s="22"/>
      <c r="P807" s="22">
        <v>2008</v>
      </c>
      <c r="Q807" s="22">
        <f t="shared" si="185"/>
        <v>0</v>
      </c>
      <c r="R807" s="23">
        <v>1417</v>
      </c>
      <c r="S807" s="23" t="s">
        <v>311</v>
      </c>
      <c r="T807" s="23" t="s">
        <v>369</v>
      </c>
      <c r="U807" s="24">
        <v>1428</v>
      </c>
      <c r="V807" s="24" t="str">
        <f t="shared" si="186"/>
        <v>no</v>
      </c>
      <c r="W807" s="24">
        <v>0</v>
      </c>
      <c r="X807" s="24" t="str">
        <f t="shared" si="187"/>
        <v>no</v>
      </c>
      <c r="Y807" s="24" t="s">
        <v>413</v>
      </c>
      <c r="Z807" s="24">
        <f t="shared" si="188"/>
        <v>0</v>
      </c>
      <c r="AA807" s="24">
        <v>1428</v>
      </c>
      <c r="AB807" s="24" t="s">
        <v>311</v>
      </c>
      <c r="AC807" s="24" t="s">
        <v>370</v>
      </c>
      <c r="AD807" s="25">
        <v>0</v>
      </c>
      <c r="AE807" s="25">
        <v>0</v>
      </c>
      <c r="AF807" s="25">
        <v>2</v>
      </c>
      <c r="AG807" s="25">
        <v>0</v>
      </c>
      <c r="AH807" s="25">
        <v>2</v>
      </c>
      <c r="AI807" s="25" t="s">
        <v>415</v>
      </c>
      <c r="AJ807" s="57">
        <v>6</v>
      </c>
      <c r="AK807" s="57" t="str">
        <f t="shared" si="189"/>
        <v>More</v>
      </c>
      <c r="AL807" s="57" t="s">
        <v>104</v>
      </c>
      <c r="AM807" s="57" t="str">
        <f t="shared" si="190"/>
        <v>High</v>
      </c>
      <c r="AN807" s="62">
        <v>2</v>
      </c>
      <c r="AO807" s="62" t="str">
        <f t="shared" si="191"/>
        <v>More</v>
      </c>
      <c r="AP807" s="62">
        <v>554</v>
      </c>
      <c r="AQ807" s="62" t="str">
        <f t="shared" si="192"/>
        <v>no</v>
      </c>
      <c r="AR807" s="62" t="str">
        <f t="shared" si="193"/>
        <v>Above Average</v>
      </c>
      <c r="AS807" s="64">
        <v>0</v>
      </c>
      <c r="AT807" s="68">
        <v>80.028119507908613</v>
      </c>
      <c r="AU807" s="68" t="str">
        <f t="shared" si="194"/>
        <v>Above Average</v>
      </c>
      <c r="AV807" s="66">
        <v>227680</v>
      </c>
      <c r="AW807" s="66">
        <v>2845</v>
      </c>
      <c r="AX807" s="66" t="s">
        <v>311</v>
      </c>
    </row>
    <row r="808" spans="1:50" customFormat="1" x14ac:dyDescent="0.2">
      <c r="A808">
        <v>807</v>
      </c>
      <c r="B808" s="12" t="s">
        <v>90</v>
      </c>
      <c r="C808" s="12" t="s">
        <v>90</v>
      </c>
      <c r="D808" s="12" t="s">
        <v>91</v>
      </c>
      <c r="E808" s="22">
        <v>5</v>
      </c>
      <c r="F808" s="22" t="s">
        <v>195</v>
      </c>
      <c r="G808" s="22" t="s">
        <v>197</v>
      </c>
      <c r="H808" s="22" t="str">
        <f t="shared" si="181"/>
        <v xml:space="preserve"> </v>
      </c>
      <c r="I808" s="22">
        <f t="shared" si="180"/>
        <v>74.693515888638117</v>
      </c>
      <c r="J808" s="22" t="str">
        <f t="shared" si="182"/>
        <v>Above Average</v>
      </c>
      <c r="K808" s="22">
        <v>5</v>
      </c>
      <c r="L808" s="22" t="str">
        <f t="shared" si="183"/>
        <v>Low</v>
      </c>
      <c r="M808" s="22">
        <v>1967</v>
      </c>
      <c r="N808" s="22">
        <f t="shared" si="184"/>
        <v>0</v>
      </c>
      <c r="O808" s="22"/>
      <c r="P808" s="22">
        <v>1967</v>
      </c>
      <c r="Q808" s="22">
        <f t="shared" si="185"/>
        <v>0</v>
      </c>
      <c r="R808" s="23">
        <v>980</v>
      </c>
      <c r="S808" s="23" t="s">
        <v>311</v>
      </c>
      <c r="T808" s="23" t="s">
        <v>370</v>
      </c>
      <c r="U808" s="24">
        <v>980</v>
      </c>
      <c r="V808" s="24" t="str">
        <f t="shared" si="186"/>
        <v>no</v>
      </c>
      <c r="W808" s="24">
        <v>0</v>
      </c>
      <c r="X808" s="24" t="str">
        <f t="shared" si="187"/>
        <v>no</v>
      </c>
      <c r="Y808" s="24" t="s">
        <v>413</v>
      </c>
      <c r="Z808" s="24">
        <f t="shared" si="188"/>
        <v>1</v>
      </c>
      <c r="AA808" s="24">
        <v>980</v>
      </c>
      <c r="AB808" s="24" t="s">
        <v>311</v>
      </c>
      <c r="AC808" s="24" t="s">
        <v>370</v>
      </c>
      <c r="AD808" s="25">
        <v>0</v>
      </c>
      <c r="AE808" s="25">
        <v>0</v>
      </c>
      <c r="AF808" s="25">
        <v>2</v>
      </c>
      <c r="AG808" s="25">
        <v>0</v>
      </c>
      <c r="AH808" s="25">
        <v>2</v>
      </c>
      <c r="AI808" s="25" t="s">
        <v>415</v>
      </c>
      <c r="AJ808" s="57">
        <v>6</v>
      </c>
      <c r="AK808" s="57" t="str">
        <f t="shared" si="189"/>
        <v>More</v>
      </c>
      <c r="AL808" s="57" t="s">
        <v>98</v>
      </c>
      <c r="AM808" s="57" t="str">
        <f t="shared" si="190"/>
        <v>Low</v>
      </c>
      <c r="AN808" s="62">
        <v>1</v>
      </c>
      <c r="AO808" s="62" t="str">
        <f t="shared" si="191"/>
        <v>Less</v>
      </c>
      <c r="AP808" s="62">
        <v>384</v>
      </c>
      <c r="AQ808" s="62" t="str">
        <f t="shared" si="192"/>
        <v>no</v>
      </c>
      <c r="AR808" s="62" t="str">
        <f t="shared" si="193"/>
        <v>Below Average</v>
      </c>
      <c r="AS808" s="64">
        <v>0</v>
      </c>
      <c r="AT808" s="68">
        <v>69.132653061224488</v>
      </c>
      <c r="AU808" s="68" t="str">
        <f t="shared" si="194"/>
        <v>Below Average</v>
      </c>
      <c r="AV808" s="66">
        <v>135500</v>
      </c>
      <c r="AW808" s="66">
        <v>1960</v>
      </c>
      <c r="AX808" s="66" t="s">
        <v>311</v>
      </c>
    </row>
    <row r="809" spans="1:50" customFormat="1" x14ac:dyDescent="0.2">
      <c r="A809">
        <v>808</v>
      </c>
      <c r="B809" s="12" t="s">
        <v>90</v>
      </c>
      <c r="C809" s="12" t="s">
        <v>90</v>
      </c>
      <c r="D809" s="12" t="s">
        <v>91</v>
      </c>
      <c r="E809" s="22">
        <v>5</v>
      </c>
      <c r="F809" s="22" t="s">
        <v>195</v>
      </c>
      <c r="G809" s="22" t="s">
        <v>92</v>
      </c>
      <c r="H809" s="22" t="str">
        <f t="shared" si="181"/>
        <v>2Story</v>
      </c>
      <c r="I809" s="22">
        <f t="shared" si="180"/>
        <v>75.988545402704759</v>
      </c>
      <c r="J809" s="22" t="str">
        <f t="shared" si="182"/>
        <v>Above Average</v>
      </c>
      <c r="K809" s="22">
        <v>6</v>
      </c>
      <c r="L809" s="22" t="str">
        <f t="shared" si="183"/>
        <v>High</v>
      </c>
      <c r="M809" s="22">
        <v>1923</v>
      </c>
      <c r="N809" s="22">
        <f t="shared" si="184"/>
        <v>1</v>
      </c>
      <c r="O809" s="22"/>
      <c r="P809" s="22">
        <v>2004</v>
      </c>
      <c r="Q809" s="22">
        <f t="shared" si="185"/>
        <v>0</v>
      </c>
      <c r="R809" s="23">
        <v>1324</v>
      </c>
      <c r="S809" s="23" t="s">
        <v>311</v>
      </c>
      <c r="T809" s="23" t="s">
        <v>369</v>
      </c>
      <c r="U809" s="24">
        <v>1072</v>
      </c>
      <c r="V809" s="24" t="str">
        <f t="shared" si="186"/>
        <v>no</v>
      </c>
      <c r="W809" s="24">
        <v>504</v>
      </c>
      <c r="X809" s="24" t="str">
        <f t="shared" si="187"/>
        <v>no</v>
      </c>
      <c r="Y809" s="24" t="s">
        <v>412</v>
      </c>
      <c r="Z809" s="24">
        <f t="shared" si="188"/>
        <v>0</v>
      </c>
      <c r="AA809" s="24">
        <v>1576</v>
      </c>
      <c r="AB809" s="24" t="s">
        <v>311</v>
      </c>
      <c r="AC809" s="24" t="s">
        <v>369</v>
      </c>
      <c r="AD809" s="25">
        <v>2</v>
      </c>
      <c r="AE809" s="25">
        <v>0</v>
      </c>
      <c r="AF809" s="25">
        <v>1</v>
      </c>
      <c r="AG809" s="25">
        <v>1</v>
      </c>
      <c r="AH809" s="25">
        <v>4</v>
      </c>
      <c r="AI809" s="25" t="s">
        <v>414</v>
      </c>
      <c r="AJ809" s="57">
        <v>6</v>
      </c>
      <c r="AK809" s="57" t="str">
        <f t="shared" si="189"/>
        <v>More</v>
      </c>
      <c r="AL809" s="57" t="s">
        <v>97</v>
      </c>
      <c r="AM809" s="57" t="str">
        <f t="shared" si="190"/>
        <v>High</v>
      </c>
      <c r="AN809" s="62">
        <v>2</v>
      </c>
      <c r="AO809" s="62" t="str">
        <f t="shared" si="191"/>
        <v>More</v>
      </c>
      <c r="AP809" s="62">
        <v>528</v>
      </c>
      <c r="AQ809" s="62" t="str">
        <f t="shared" si="192"/>
        <v>no</v>
      </c>
      <c r="AR809" s="62" t="str">
        <f t="shared" si="193"/>
        <v>Above Average</v>
      </c>
      <c r="AS809" s="64">
        <v>1</v>
      </c>
      <c r="AT809" s="68">
        <v>77.068965517241381</v>
      </c>
      <c r="AU809" s="68" t="str">
        <f t="shared" si="194"/>
        <v>Above Average</v>
      </c>
      <c r="AV809" s="66">
        <v>223500</v>
      </c>
      <c r="AW809" s="66">
        <v>2900</v>
      </c>
      <c r="AX809" s="66" t="s">
        <v>311</v>
      </c>
    </row>
    <row r="810" spans="1:50" customFormat="1" x14ac:dyDescent="0.2">
      <c r="A810">
        <v>809</v>
      </c>
      <c r="B810" s="12" t="s">
        <v>90</v>
      </c>
      <c r="C810" s="12" t="s">
        <v>90</v>
      </c>
      <c r="D810" s="12" t="s">
        <v>91</v>
      </c>
      <c r="E810" s="22">
        <v>5</v>
      </c>
      <c r="F810" s="22" t="s">
        <v>195</v>
      </c>
      <c r="G810" s="22" t="s">
        <v>197</v>
      </c>
      <c r="H810" s="22" t="str">
        <f t="shared" si="181"/>
        <v xml:space="preserve"> </v>
      </c>
      <c r="I810" s="22">
        <f t="shared" si="180"/>
        <v>74.693515888638117</v>
      </c>
      <c r="J810" s="22" t="str">
        <f t="shared" si="182"/>
        <v>Above Average</v>
      </c>
      <c r="K810" s="22">
        <v>5</v>
      </c>
      <c r="L810" s="22" t="str">
        <f t="shared" si="183"/>
        <v>Low</v>
      </c>
      <c r="M810" s="22">
        <v>1966</v>
      </c>
      <c r="N810" s="22">
        <f t="shared" si="184"/>
        <v>0</v>
      </c>
      <c r="O810" s="22"/>
      <c r="P810" s="22">
        <v>1966</v>
      </c>
      <c r="Q810" s="22">
        <f t="shared" si="185"/>
        <v>0</v>
      </c>
      <c r="R810" s="23">
        <v>1024</v>
      </c>
      <c r="S810" s="23" t="s">
        <v>311</v>
      </c>
      <c r="T810" s="23" t="s">
        <v>370</v>
      </c>
      <c r="U810" s="24">
        <v>1086</v>
      </c>
      <c r="V810" s="24" t="str">
        <f t="shared" si="186"/>
        <v>no</v>
      </c>
      <c r="W810" s="24">
        <v>0</v>
      </c>
      <c r="X810" s="24" t="str">
        <f t="shared" si="187"/>
        <v>no</v>
      </c>
      <c r="Y810" s="24" t="s">
        <v>413</v>
      </c>
      <c r="Z810" s="24">
        <f t="shared" si="188"/>
        <v>0</v>
      </c>
      <c r="AA810" s="24">
        <v>1086</v>
      </c>
      <c r="AB810" s="24" t="s">
        <v>311</v>
      </c>
      <c r="AC810" s="24" t="s">
        <v>370</v>
      </c>
      <c r="AD810" s="25">
        <v>1</v>
      </c>
      <c r="AE810" s="25">
        <v>0</v>
      </c>
      <c r="AF810" s="25">
        <v>1</v>
      </c>
      <c r="AG810" s="25">
        <v>0</v>
      </c>
      <c r="AH810" s="25">
        <v>2</v>
      </c>
      <c r="AI810" s="25" t="s">
        <v>415</v>
      </c>
      <c r="AJ810" s="57">
        <v>6</v>
      </c>
      <c r="AK810" s="57" t="str">
        <f t="shared" si="189"/>
        <v>More</v>
      </c>
      <c r="AL810" s="57" t="s">
        <v>98</v>
      </c>
      <c r="AM810" s="57" t="str">
        <f t="shared" si="190"/>
        <v>Low</v>
      </c>
      <c r="AN810" s="62">
        <v>2</v>
      </c>
      <c r="AO810" s="62" t="str">
        <f t="shared" si="191"/>
        <v>More</v>
      </c>
      <c r="AP810" s="62">
        <v>484</v>
      </c>
      <c r="AQ810" s="62" t="str">
        <f t="shared" si="192"/>
        <v>no</v>
      </c>
      <c r="AR810" s="62" t="str">
        <f t="shared" si="193"/>
        <v>Above Average</v>
      </c>
      <c r="AS810" s="64">
        <v>1</v>
      </c>
      <c r="AT810" s="68">
        <v>75.805687203791464</v>
      </c>
      <c r="AU810" s="68" t="str">
        <f t="shared" si="194"/>
        <v>Above Average</v>
      </c>
      <c r="AV810" s="66">
        <v>159950</v>
      </c>
      <c r="AW810" s="66">
        <v>2110</v>
      </c>
      <c r="AX810" s="66" t="s">
        <v>311</v>
      </c>
    </row>
    <row r="811" spans="1:50" customFormat="1" x14ac:dyDescent="0.2">
      <c r="A811">
        <v>810</v>
      </c>
      <c r="B811" s="12" t="s">
        <v>90</v>
      </c>
      <c r="C811" s="12" t="s">
        <v>90</v>
      </c>
      <c r="D811" s="12" t="s">
        <v>91</v>
      </c>
      <c r="E811" s="22">
        <v>5</v>
      </c>
      <c r="F811" s="22" t="s">
        <v>195</v>
      </c>
      <c r="G811" s="22" t="s">
        <v>201</v>
      </c>
      <c r="H811" s="22" t="str">
        <f t="shared" si="181"/>
        <v>2Story</v>
      </c>
      <c r="I811" s="22">
        <f t="shared" si="180"/>
        <v>59.660197117901056</v>
      </c>
      <c r="J811" s="22" t="str">
        <f t="shared" si="182"/>
        <v>Below Average</v>
      </c>
      <c r="K811" s="22">
        <v>5</v>
      </c>
      <c r="L811" s="22" t="str">
        <f t="shared" si="183"/>
        <v>Low</v>
      </c>
      <c r="M811" s="22">
        <v>1898</v>
      </c>
      <c r="N811" s="22">
        <f t="shared" si="184"/>
        <v>1</v>
      </c>
      <c r="O811" s="22"/>
      <c r="P811" s="22">
        <v>1965</v>
      </c>
      <c r="Q811" s="22">
        <f t="shared" si="185"/>
        <v>0</v>
      </c>
      <c r="R811" s="23">
        <v>849</v>
      </c>
      <c r="S811" s="23" t="s">
        <v>311</v>
      </c>
      <c r="T811" s="23" t="s">
        <v>370</v>
      </c>
      <c r="U811" s="24">
        <v>1075</v>
      </c>
      <c r="V811" s="24" t="str">
        <f t="shared" si="186"/>
        <v>no</v>
      </c>
      <c r="W811" s="24">
        <v>1063</v>
      </c>
      <c r="X811" s="24" t="str">
        <f t="shared" si="187"/>
        <v>no</v>
      </c>
      <c r="Y811" s="24" t="s">
        <v>412</v>
      </c>
      <c r="Z811" s="24">
        <f t="shared" si="188"/>
        <v>0</v>
      </c>
      <c r="AA811" s="24">
        <v>2138</v>
      </c>
      <c r="AB811" s="24" t="s">
        <v>311</v>
      </c>
      <c r="AC811" s="24" t="s">
        <v>369</v>
      </c>
      <c r="AD811" s="25">
        <v>0</v>
      </c>
      <c r="AE811" s="25">
        <v>0</v>
      </c>
      <c r="AF811" s="25">
        <v>2</v>
      </c>
      <c r="AG811" s="25">
        <v>0</v>
      </c>
      <c r="AH811" s="25">
        <v>2</v>
      </c>
      <c r="AI811" s="25" t="s">
        <v>415</v>
      </c>
      <c r="AJ811" s="57">
        <v>11</v>
      </c>
      <c r="AK811" s="57" t="str">
        <f t="shared" si="189"/>
        <v>More</v>
      </c>
      <c r="AL811" s="57" t="s">
        <v>98</v>
      </c>
      <c r="AM811" s="57" t="str">
        <f t="shared" si="190"/>
        <v>Low</v>
      </c>
      <c r="AN811" s="62">
        <v>2</v>
      </c>
      <c r="AO811" s="62" t="str">
        <f t="shared" si="191"/>
        <v>More</v>
      </c>
      <c r="AP811" s="62">
        <v>360</v>
      </c>
      <c r="AQ811" s="62" t="str">
        <f t="shared" si="192"/>
        <v>no</v>
      </c>
      <c r="AR811" s="62" t="str">
        <f t="shared" si="193"/>
        <v>Below Average</v>
      </c>
      <c r="AS811" s="64">
        <v>0</v>
      </c>
      <c r="AT811" s="68">
        <v>35.487110813525277</v>
      </c>
      <c r="AU811" s="68" t="str">
        <f t="shared" si="194"/>
        <v>Below Average</v>
      </c>
      <c r="AV811" s="66">
        <v>106000</v>
      </c>
      <c r="AW811" s="66">
        <v>2987</v>
      </c>
      <c r="AX811" s="66" t="s">
        <v>311</v>
      </c>
    </row>
    <row r="812" spans="1:50" customFormat="1" x14ac:dyDescent="0.2">
      <c r="A812">
        <v>811</v>
      </c>
      <c r="B812" s="12" t="s">
        <v>90</v>
      </c>
      <c r="C812" s="12" t="s">
        <v>90</v>
      </c>
      <c r="D812" s="12" t="s">
        <v>91</v>
      </c>
      <c r="E812" s="22">
        <v>6</v>
      </c>
      <c r="F812" s="22" t="s">
        <v>195</v>
      </c>
      <c r="G812" s="22" t="s">
        <v>115</v>
      </c>
      <c r="H812" s="22" t="str">
        <f t="shared" si="181"/>
        <v>1Story</v>
      </c>
      <c r="I812" s="22">
        <f t="shared" si="180"/>
        <v>69.182127006168557</v>
      </c>
      <c r="J812" s="22" t="str">
        <f t="shared" si="182"/>
        <v>Below Average</v>
      </c>
      <c r="K812" s="22">
        <v>6</v>
      </c>
      <c r="L812" s="22" t="str">
        <f t="shared" si="183"/>
        <v>High</v>
      </c>
      <c r="M812" s="22">
        <v>1974</v>
      </c>
      <c r="N812" s="22">
        <f t="shared" si="184"/>
        <v>0</v>
      </c>
      <c r="O812" s="22"/>
      <c r="P812" s="22">
        <v>1999</v>
      </c>
      <c r="Q812" s="22">
        <f t="shared" si="185"/>
        <v>0</v>
      </c>
      <c r="R812" s="23">
        <v>1040</v>
      </c>
      <c r="S812" s="23" t="s">
        <v>311</v>
      </c>
      <c r="T812" s="23" t="s">
        <v>370</v>
      </c>
      <c r="U812" s="24">
        <v>1309</v>
      </c>
      <c r="V812" s="24" t="str">
        <f t="shared" si="186"/>
        <v>no</v>
      </c>
      <c r="W812" s="24">
        <v>0</v>
      </c>
      <c r="X812" s="24" t="str">
        <f t="shared" si="187"/>
        <v>no</v>
      </c>
      <c r="Y812" s="24" t="s">
        <v>413</v>
      </c>
      <c r="Z812" s="24">
        <f t="shared" si="188"/>
        <v>0</v>
      </c>
      <c r="AA812" s="24">
        <v>1309</v>
      </c>
      <c r="AB812" s="24" t="s">
        <v>311</v>
      </c>
      <c r="AC812" s="24" t="s">
        <v>370</v>
      </c>
      <c r="AD812" s="25">
        <v>1</v>
      </c>
      <c r="AE812" s="25">
        <v>0</v>
      </c>
      <c r="AF812" s="25">
        <v>1</v>
      </c>
      <c r="AG812" s="25">
        <v>1</v>
      </c>
      <c r="AH812" s="25">
        <v>3</v>
      </c>
      <c r="AI812" s="25" t="s">
        <v>414</v>
      </c>
      <c r="AJ812" s="57">
        <v>5</v>
      </c>
      <c r="AK812" s="57" t="str">
        <f t="shared" si="189"/>
        <v>Less</v>
      </c>
      <c r="AL812" s="57" t="s">
        <v>97</v>
      </c>
      <c r="AM812" s="57" t="str">
        <f t="shared" si="190"/>
        <v>High</v>
      </c>
      <c r="AN812" s="62">
        <v>2</v>
      </c>
      <c r="AO812" s="62" t="str">
        <f t="shared" si="191"/>
        <v>More</v>
      </c>
      <c r="AP812" s="62">
        <v>484</v>
      </c>
      <c r="AQ812" s="62" t="str">
        <f t="shared" si="192"/>
        <v>no</v>
      </c>
      <c r="AR812" s="62" t="str">
        <f t="shared" si="193"/>
        <v>Above Average</v>
      </c>
      <c r="AS812" s="64">
        <v>1</v>
      </c>
      <c r="AT812" s="68">
        <v>77.054065559812685</v>
      </c>
      <c r="AU812" s="68" t="str">
        <f t="shared" si="194"/>
        <v>Above Average</v>
      </c>
      <c r="AV812" s="66">
        <v>181000</v>
      </c>
      <c r="AW812" s="66">
        <v>2349</v>
      </c>
      <c r="AX812" s="66" t="s">
        <v>311</v>
      </c>
    </row>
    <row r="813" spans="1:50" customFormat="1" x14ac:dyDescent="0.2">
      <c r="A813">
        <v>812</v>
      </c>
      <c r="B813" s="12" t="s">
        <v>90</v>
      </c>
      <c r="C813" s="12" t="s">
        <v>90</v>
      </c>
      <c r="D813" s="12" t="s">
        <v>179</v>
      </c>
      <c r="E813" s="22">
        <v>6</v>
      </c>
      <c r="F813" s="22" t="s">
        <v>195</v>
      </c>
      <c r="G813" s="22" t="s">
        <v>115</v>
      </c>
      <c r="H813" s="22" t="str">
        <f t="shared" si="181"/>
        <v>1Story</v>
      </c>
      <c r="I813" s="22">
        <f t="shared" si="180"/>
        <v>69.182127006168557</v>
      </c>
      <c r="J813" s="22" t="str">
        <f t="shared" si="182"/>
        <v>Below Average</v>
      </c>
      <c r="K813" s="22">
        <v>5</v>
      </c>
      <c r="L813" s="22" t="str">
        <f t="shared" si="183"/>
        <v>Low</v>
      </c>
      <c r="M813" s="22">
        <v>2004</v>
      </c>
      <c r="N813" s="22">
        <f t="shared" si="184"/>
        <v>0</v>
      </c>
      <c r="O813" s="22"/>
      <c r="P813" s="22">
        <v>2004</v>
      </c>
      <c r="Q813" s="22">
        <f t="shared" si="185"/>
        <v>0</v>
      </c>
      <c r="R813" s="23">
        <v>848</v>
      </c>
      <c r="S813" s="23" t="s">
        <v>311</v>
      </c>
      <c r="T813" s="23" t="s">
        <v>370</v>
      </c>
      <c r="U813" s="24">
        <v>848</v>
      </c>
      <c r="V813" s="24" t="str">
        <f t="shared" si="186"/>
        <v>no</v>
      </c>
      <c r="W813" s="24">
        <v>0</v>
      </c>
      <c r="X813" s="24" t="str">
        <f t="shared" si="187"/>
        <v>no</v>
      </c>
      <c r="Y813" s="24" t="s">
        <v>413</v>
      </c>
      <c r="Z813" s="24">
        <f t="shared" si="188"/>
        <v>0</v>
      </c>
      <c r="AA813" s="24">
        <v>848</v>
      </c>
      <c r="AB813" s="24" t="s">
        <v>311</v>
      </c>
      <c r="AC813" s="24" t="s">
        <v>370</v>
      </c>
      <c r="AD813" s="25">
        <v>1</v>
      </c>
      <c r="AE813" s="25">
        <v>0</v>
      </c>
      <c r="AF813" s="25">
        <v>1</v>
      </c>
      <c r="AG813" s="25">
        <v>0</v>
      </c>
      <c r="AH813" s="25">
        <v>2</v>
      </c>
      <c r="AI813" s="25" t="s">
        <v>415</v>
      </c>
      <c r="AJ813" s="57">
        <v>4</v>
      </c>
      <c r="AK813" s="57" t="str">
        <f t="shared" si="189"/>
        <v>Less</v>
      </c>
      <c r="AL813" s="57" t="s">
        <v>97</v>
      </c>
      <c r="AM813" s="57" t="str">
        <f t="shared" si="190"/>
        <v>High</v>
      </c>
      <c r="AN813" s="62">
        <v>2</v>
      </c>
      <c r="AO813" s="62" t="str">
        <f t="shared" si="191"/>
        <v>More</v>
      </c>
      <c r="AP813" s="62">
        <v>420</v>
      </c>
      <c r="AQ813" s="62" t="str">
        <f t="shared" si="192"/>
        <v>no</v>
      </c>
      <c r="AR813" s="62" t="str">
        <f t="shared" si="193"/>
        <v>Below Average</v>
      </c>
      <c r="AS813" s="64">
        <v>1</v>
      </c>
      <c r="AT813" s="68">
        <v>85.200471698113205</v>
      </c>
      <c r="AU813" s="68" t="str">
        <f t="shared" si="194"/>
        <v>Above Average</v>
      </c>
      <c r="AV813" s="66">
        <v>144500</v>
      </c>
      <c r="AW813" s="66">
        <v>1696</v>
      </c>
      <c r="AX813" s="66" t="s">
        <v>311</v>
      </c>
    </row>
    <row r="814" spans="1:50" customFormat="1" x14ac:dyDescent="0.2">
      <c r="A814">
        <v>813</v>
      </c>
      <c r="B814" s="12" t="s">
        <v>90</v>
      </c>
      <c r="C814" s="12" t="s">
        <v>90</v>
      </c>
      <c r="D814" s="12" t="s">
        <v>91</v>
      </c>
      <c r="E814" s="22">
        <v>5</v>
      </c>
      <c r="F814" s="22" t="s">
        <v>195</v>
      </c>
      <c r="G814" s="22" t="s">
        <v>115</v>
      </c>
      <c r="H814" s="22" t="str">
        <f t="shared" si="181"/>
        <v>1Story</v>
      </c>
      <c r="I814" s="22">
        <f t="shared" si="180"/>
        <v>69.182127006168557</v>
      </c>
      <c r="J814" s="22" t="str">
        <f t="shared" si="182"/>
        <v>Below Average</v>
      </c>
      <c r="K814" s="22">
        <v>5</v>
      </c>
      <c r="L814" s="22" t="str">
        <f t="shared" si="183"/>
        <v>Low</v>
      </c>
      <c r="M814" s="22">
        <v>1952</v>
      </c>
      <c r="N814" s="22">
        <f t="shared" si="184"/>
        <v>1</v>
      </c>
      <c r="O814" s="22"/>
      <c r="P814" s="22">
        <v>1952</v>
      </c>
      <c r="Q814" s="22">
        <f t="shared" si="185"/>
        <v>1</v>
      </c>
      <c r="R814" s="23">
        <v>540</v>
      </c>
      <c r="S814" s="23" t="s">
        <v>311</v>
      </c>
      <c r="T814" s="23" t="s">
        <v>370</v>
      </c>
      <c r="U814" s="24">
        <v>1044</v>
      </c>
      <c r="V814" s="24" t="str">
        <f t="shared" si="186"/>
        <v>no</v>
      </c>
      <c r="W814" s="24">
        <v>0</v>
      </c>
      <c r="X814" s="24" t="str">
        <f t="shared" si="187"/>
        <v>no</v>
      </c>
      <c r="Y814" s="24" t="s">
        <v>413</v>
      </c>
      <c r="Z814" s="24">
        <f t="shared" si="188"/>
        <v>1</v>
      </c>
      <c r="AA814" s="24">
        <v>1044</v>
      </c>
      <c r="AB814" s="24" t="s">
        <v>311</v>
      </c>
      <c r="AC814" s="24" t="s">
        <v>370</v>
      </c>
      <c r="AD814" s="25">
        <v>0</v>
      </c>
      <c r="AE814" s="25">
        <v>0</v>
      </c>
      <c r="AF814" s="25">
        <v>1</v>
      </c>
      <c r="AG814" s="25">
        <v>0</v>
      </c>
      <c r="AH814" s="25">
        <v>1</v>
      </c>
      <c r="AI814" s="25" t="s">
        <v>415</v>
      </c>
      <c r="AJ814" s="57">
        <v>4</v>
      </c>
      <c r="AK814" s="57" t="str">
        <f t="shared" si="189"/>
        <v>Less</v>
      </c>
      <c r="AL814" s="57" t="s">
        <v>147</v>
      </c>
      <c r="AM814" s="57" t="str">
        <f t="shared" si="190"/>
        <v>Low</v>
      </c>
      <c r="AN814" s="62">
        <v>2</v>
      </c>
      <c r="AO814" s="62" t="str">
        <f t="shared" si="191"/>
        <v>More</v>
      </c>
      <c r="AP814" s="62">
        <v>504</v>
      </c>
      <c r="AQ814" s="62" t="str">
        <f t="shared" si="192"/>
        <v>no</v>
      </c>
      <c r="AR814" s="62" t="str">
        <f t="shared" si="193"/>
        <v>Above Average</v>
      </c>
      <c r="AS814" s="64">
        <v>0</v>
      </c>
      <c r="AT814" s="68">
        <v>35.349116161616159</v>
      </c>
      <c r="AU814" s="68" t="str">
        <f t="shared" si="194"/>
        <v>Below Average</v>
      </c>
      <c r="AV814" s="66">
        <v>55993</v>
      </c>
      <c r="AW814" s="66">
        <v>1584</v>
      </c>
      <c r="AX814" s="66" t="s">
        <v>311</v>
      </c>
    </row>
    <row r="815" spans="1:50" customFormat="1" x14ac:dyDescent="0.2">
      <c r="A815">
        <v>814</v>
      </c>
      <c r="B815" s="12" t="s">
        <v>90</v>
      </c>
      <c r="C815" s="12" t="s">
        <v>90</v>
      </c>
      <c r="D815" s="12" t="s">
        <v>91</v>
      </c>
      <c r="E815" s="22">
        <v>6</v>
      </c>
      <c r="F815" s="22" t="s">
        <v>195</v>
      </c>
      <c r="G815" s="22" t="s">
        <v>115</v>
      </c>
      <c r="H815" s="22" t="str">
        <f t="shared" si="181"/>
        <v>1Story</v>
      </c>
      <c r="I815" s="22">
        <f t="shared" si="180"/>
        <v>69.182127006168557</v>
      </c>
      <c r="J815" s="22" t="str">
        <f t="shared" si="182"/>
        <v>Below Average</v>
      </c>
      <c r="K815" s="22">
        <v>6</v>
      </c>
      <c r="L815" s="22" t="str">
        <f t="shared" si="183"/>
        <v>High</v>
      </c>
      <c r="M815" s="22">
        <v>1958</v>
      </c>
      <c r="N815" s="22">
        <f t="shared" si="184"/>
        <v>0</v>
      </c>
      <c r="O815" s="22"/>
      <c r="P815" s="22">
        <v>1958</v>
      </c>
      <c r="Q815" s="22">
        <f t="shared" si="185"/>
        <v>1</v>
      </c>
      <c r="R815" s="23">
        <v>1442</v>
      </c>
      <c r="S815" s="23" t="s">
        <v>311</v>
      </c>
      <c r="T815" s="23" t="s">
        <v>369</v>
      </c>
      <c r="U815" s="24">
        <v>1442</v>
      </c>
      <c r="V815" s="24" t="str">
        <f t="shared" si="186"/>
        <v>no</v>
      </c>
      <c r="W815" s="24">
        <v>0</v>
      </c>
      <c r="X815" s="24" t="str">
        <f t="shared" si="187"/>
        <v>no</v>
      </c>
      <c r="Y815" s="24" t="s">
        <v>413</v>
      </c>
      <c r="Z815" s="24">
        <f t="shared" si="188"/>
        <v>0</v>
      </c>
      <c r="AA815" s="24">
        <v>1442</v>
      </c>
      <c r="AB815" s="24" t="s">
        <v>311</v>
      </c>
      <c r="AC815" s="24" t="s">
        <v>370</v>
      </c>
      <c r="AD815" s="25">
        <v>0</v>
      </c>
      <c r="AE815" s="25">
        <v>0</v>
      </c>
      <c r="AF815" s="25">
        <v>1</v>
      </c>
      <c r="AG815" s="25">
        <v>1</v>
      </c>
      <c r="AH815" s="25">
        <v>2</v>
      </c>
      <c r="AI815" s="25" t="s">
        <v>415</v>
      </c>
      <c r="AJ815" s="57">
        <v>7</v>
      </c>
      <c r="AK815" s="57" t="str">
        <f t="shared" si="189"/>
        <v>More</v>
      </c>
      <c r="AL815" s="57" t="s">
        <v>98</v>
      </c>
      <c r="AM815" s="57" t="str">
        <f t="shared" si="190"/>
        <v>Low</v>
      </c>
      <c r="AN815" s="62">
        <v>1</v>
      </c>
      <c r="AO815" s="62" t="str">
        <f t="shared" si="191"/>
        <v>Less</v>
      </c>
      <c r="AP815" s="62">
        <v>301</v>
      </c>
      <c r="AQ815" s="62" t="str">
        <f t="shared" si="192"/>
        <v>no</v>
      </c>
      <c r="AR815" s="62" t="str">
        <f t="shared" si="193"/>
        <v>Below Average</v>
      </c>
      <c r="AS815" s="64">
        <v>0</v>
      </c>
      <c r="AT815" s="68">
        <v>54.750346740638001</v>
      </c>
      <c r="AU815" s="68" t="str">
        <f t="shared" si="194"/>
        <v>Below Average</v>
      </c>
      <c r="AV815" s="66">
        <v>157900</v>
      </c>
      <c r="AW815" s="66">
        <v>2884</v>
      </c>
      <c r="AX815" s="66" t="s">
        <v>311</v>
      </c>
    </row>
    <row r="816" spans="1:50" customFormat="1" x14ac:dyDescent="0.2">
      <c r="A816">
        <v>815</v>
      </c>
      <c r="B816" s="12" t="s">
        <v>90</v>
      </c>
      <c r="C816" s="12" t="s">
        <v>90</v>
      </c>
      <c r="D816" s="12" t="s">
        <v>91</v>
      </c>
      <c r="E816" s="22">
        <v>5</v>
      </c>
      <c r="F816" s="22" t="s">
        <v>195</v>
      </c>
      <c r="G816" s="22" t="s">
        <v>132</v>
      </c>
      <c r="H816" s="22" t="str">
        <f t="shared" si="181"/>
        <v>1Story</v>
      </c>
      <c r="I816" s="22">
        <f t="shared" si="180"/>
        <v>59.315963337771507</v>
      </c>
      <c r="J816" s="22" t="str">
        <f t="shared" si="182"/>
        <v>Below Average</v>
      </c>
      <c r="K816" s="22">
        <v>7</v>
      </c>
      <c r="L816" s="22" t="str">
        <f t="shared" si="183"/>
        <v>High</v>
      </c>
      <c r="M816" s="22">
        <v>1918</v>
      </c>
      <c r="N816" s="22">
        <f t="shared" si="184"/>
        <v>1</v>
      </c>
      <c r="O816" s="22"/>
      <c r="P816" s="22">
        <v>1950</v>
      </c>
      <c r="Q816" s="22">
        <f t="shared" si="185"/>
        <v>1</v>
      </c>
      <c r="R816" s="23">
        <v>686</v>
      </c>
      <c r="S816" s="23" t="s">
        <v>311</v>
      </c>
      <c r="T816" s="23" t="s">
        <v>370</v>
      </c>
      <c r="U816" s="24">
        <v>686</v>
      </c>
      <c r="V816" s="24" t="str">
        <f t="shared" si="186"/>
        <v>no</v>
      </c>
      <c r="W816" s="24">
        <v>564</v>
      </c>
      <c r="X816" s="24" t="str">
        <f t="shared" si="187"/>
        <v>no</v>
      </c>
      <c r="Y816" s="24" t="s">
        <v>412</v>
      </c>
      <c r="Z816" s="24">
        <f t="shared" si="188"/>
        <v>1</v>
      </c>
      <c r="AA816" s="24">
        <v>1250</v>
      </c>
      <c r="AB816" s="24" t="s">
        <v>311</v>
      </c>
      <c r="AC816" s="24" t="s">
        <v>370</v>
      </c>
      <c r="AD816" s="25">
        <v>0</v>
      </c>
      <c r="AE816" s="25">
        <v>1</v>
      </c>
      <c r="AF816" s="25">
        <v>1</v>
      </c>
      <c r="AG816" s="25">
        <v>1</v>
      </c>
      <c r="AH816" s="25">
        <v>3</v>
      </c>
      <c r="AI816" s="25" t="s">
        <v>414</v>
      </c>
      <c r="AJ816" s="57">
        <v>7</v>
      </c>
      <c r="AK816" s="57" t="str">
        <f t="shared" si="189"/>
        <v>More</v>
      </c>
      <c r="AL816" s="57" t="s">
        <v>147</v>
      </c>
      <c r="AM816" s="57" t="str">
        <f t="shared" si="190"/>
        <v>Low</v>
      </c>
      <c r="AN816" s="62">
        <v>1</v>
      </c>
      <c r="AO816" s="62" t="str">
        <f t="shared" si="191"/>
        <v>Less</v>
      </c>
      <c r="AP816" s="62">
        <v>280</v>
      </c>
      <c r="AQ816" s="62" t="str">
        <f t="shared" si="192"/>
        <v>no</v>
      </c>
      <c r="AR816" s="62" t="str">
        <f t="shared" si="193"/>
        <v>Below Average</v>
      </c>
      <c r="AS816" s="64">
        <v>0</v>
      </c>
      <c r="AT816" s="68">
        <v>59.917355371900825</v>
      </c>
      <c r="AU816" s="68" t="str">
        <f t="shared" si="194"/>
        <v>Below Average</v>
      </c>
      <c r="AV816" s="66">
        <v>116000</v>
      </c>
      <c r="AW816" s="66">
        <v>1936</v>
      </c>
      <c r="AX816" s="66" t="s">
        <v>311</v>
      </c>
    </row>
    <row r="817" spans="1:50" customFormat="1" x14ac:dyDescent="0.2">
      <c r="A817">
        <v>816</v>
      </c>
      <c r="B817" s="12" t="s">
        <v>90</v>
      </c>
      <c r="C817" s="12" t="s">
        <v>90</v>
      </c>
      <c r="D817" s="12" t="s">
        <v>91</v>
      </c>
      <c r="E817" s="22">
        <v>7</v>
      </c>
      <c r="F817" s="22" t="s">
        <v>411</v>
      </c>
      <c r="G817" s="22" t="s">
        <v>115</v>
      </c>
      <c r="H817" s="22" t="str">
        <f t="shared" si="181"/>
        <v>1Story</v>
      </c>
      <c r="I817" s="22">
        <f t="shared" si="180"/>
        <v>69.182127006168557</v>
      </c>
      <c r="J817" s="22" t="str">
        <f t="shared" si="182"/>
        <v>Below Average</v>
      </c>
      <c r="K817" s="22">
        <v>5</v>
      </c>
      <c r="L817" s="22" t="str">
        <f t="shared" si="183"/>
        <v>Low</v>
      </c>
      <c r="M817" s="22">
        <v>1998</v>
      </c>
      <c r="N817" s="22">
        <f t="shared" si="184"/>
        <v>0</v>
      </c>
      <c r="O817" s="22"/>
      <c r="P817" s="22">
        <v>1998</v>
      </c>
      <c r="Q817" s="22">
        <f t="shared" si="185"/>
        <v>0</v>
      </c>
      <c r="R817" s="23">
        <v>1649</v>
      </c>
      <c r="S817" s="23" t="s">
        <v>311</v>
      </c>
      <c r="T817" s="23" t="s">
        <v>369</v>
      </c>
      <c r="U817" s="24">
        <v>1661</v>
      </c>
      <c r="V817" s="24" t="str">
        <f t="shared" si="186"/>
        <v>no</v>
      </c>
      <c r="W817" s="24">
        <v>0</v>
      </c>
      <c r="X817" s="24" t="str">
        <f t="shared" si="187"/>
        <v>no</v>
      </c>
      <c r="Y817" s="24" t="s">
        <v>413</v>
      </c>
      <c r="Z817" s="24">
        <f t="shared" si="188"/>
        <v>1</v>
      </c>
      <c r="AA817" s="24">
        <v>1661</v>
      </c>
      <c r="AB817" s="24" t="s">
        <v>311</v>
      </c>
      <c r="AC817" s="24" t="s">
        <v>369</v>
      </c>
      <c r="AD817" s="25">
        <v>0</v>
      </c>
      <c r="AE817" s="25">
        <v>0</v>
      </c>
      <c r="AF817" s="25">
        <v>2</v>
      </c>
      <c r="AG817" s="25">
        <v>0</v>
      </c>
      <c r="AH817" s="25">
        <v>2</v>
      </c>
      <c r="AI817" s="25" t="s">
        <v>415</v>
      </c>
      <c r="AJ817" s="57">
        <v>6</v>
      </c>
      <c r="AK817" s="57" t="str">
        <f t="shared" si="189"/>
        <v>More</v>
      </c>
      <c r="AL817" s="57" t="s">
        <v>97</v>
      </c>
      <c r="AM817" s="57" t="str">
        <f t="shared" si="190"/>
        <v>High</v>
      </c>
      <c r="AN817" s="62">
        <v>2</v>
      </c>
      <c r="AO817" s="62" t="str">
        <f t="shared" si="191"/>
        <v>More</v>
      </c>
      <c r="AP817" s="62">
        <v>598</v>
      </c>
      <c r="AQ817" s="62" t="str">
        <f t="shared" si="192"/>
        <v>no</v>
      </c>
      <c r="AR817" s="62" t="str">
        <f t="shared" si="193"/>
        <v>Above Average</v>
      </c>
      <c r="AS817" s="64">
        <v>0</v>
      </c>
      <c r="AT817" s="68">
        <v>67.94561933534743</v>
      </c>
      <c r="AU817" s="68" t="str">
        <f t="shared" si="194"/>
        <v>Below Average</v>
      </c>
      <c r="AV817" s="66">
        <v>224900</v>
      </c>
      <c r="AW817" s="66">
        <v>3310</v>
      </c>
      <c r="AX817" s="66" t="s">
        <v>311</v>
      </c>
    </row>
    <row r="818" spans="1:50" customFormat="1" x14ac:dyDescent="0.2">
      <c r="A818">
        <v>817</v>
      </c>
      <c r="B818" s="12" t="s">
        <v>90</v>
      </c>
      <c r="C818" s="12" t="s">
        <v>90</v>
      </c>
      <c r="D818" s="12" t="s">
        <v>91</v>
      </c>
      <c r="E818" s="22">
        <v>5</v>
      </c>
      <c r="F818" s="22" t="s">
        <v>195</v>
      </c>
      <c r="G818" s="22" t="s">
        <v>115</v>
      </c>
      <c r="H818" s="22" t="str">
        <f t="shared" si="181"/>
        <v>1Story</v>
      </c>
      <c r="I818" s="22">
        <f t="shared" si="180"/>
        <v>69.182127006168557</v>
      </c>
      <c r="J818" s="22" t="str">
        <f t="shared" si="182"/>
        <v>Below Average</v>
      </c>
      <c r="K818" s="22">
        <v>6</v>
      </c>
      <c r="L818" s="22" t="str">
        <f t="shared" si="183"/>
        <v>High</v>
      </c>
      <c r="M818" s="22">
        <v>1954</v>
      </c>
      <c r="N818" s="22">
        <f t="shared" si="184"/>
        <v>1</v>
      </c>
      <c r="O818" s="22"/>
      <c r="P818" s="22">
        <v>1954</v>
      </c>
      <c r="Q818" s="22">
        <f t="shared" si="185"/>
        <v>1</v>
      </c>
      <c r="R818" s="23">
        <v>1008</v>
      </c>
      <c r="S818" s="23" t="s">
        <v>311</v>
      </c>
      <c r="T818" s="23" t="s">
        <v>370</v>
      </c>
      <c r="U818" s="24">
        <v>1008</v>
      </c>
      <c r="V818" s="24" t="str">
        <f t="shared" si="186"/>
        <v>no</v>
      </c>
      <c r="W818" s="24">
        <v>0</v>
      </c>
      <c r="X818" s="24" t="str">
        <f t="shared" si="187"/>
        <v>no</v>
      </c>
      <c r="Y818" s="24" t="s">
        <v>413</v>
      </c>
      <c r="Z818" s="24">
        <f t="shared" si="188"/>
        <v>0</v>
      </c>
      <c r="AA818" s="24">
        <v>1008</v>
      </c>
      <c r="AB818" s="24" t="s">
        <v>311</v>
      </c>
      <c r="AC818" s="24" t="s">
        <v>370</v>
      </c>
      <c r="AD818" s="25">
        <v>0</v>
      </c>
      <c r="AE818" s="25">
        <v>0</v>
      </c>
      <c r="AF818" s="25">
        <v>1</v>
      </c>
      <c r="AG818" s="25">
        <v>0</v>
      </c>
      <c r="AH818" s="25">
        <v>1</v>
      </c>
      <c r="AI818" s="25" t="s">
        <v>415</v>
      </c>
      <c r="AJ818" s="57">
        <v>4</v>
      </c>
      <c r="AK818" s="57" t="str">
        <f t="shared" si="189"/>
        <v>Less</v>
      </c>
      <c r="AL818" s="57" t="s">
        <v>98</v>
      </c>
      <c r="AM818" s="57" t="str">
        <f t="shared" si="190"/>
        <v>Low</v>
      </c>
      <c r="AN818" s="62">
        <v>1</v>
      </c>
      <c r="AO818" s="62" t="str">
        <f t="shared" si="191"/>
        <v>Less</v>
      </c>
      <c r="AP818" s="62">
        <v>275</v>
      </c>
      <c r="AQ818" s="62" t="str">
        <f t="shared" si="192"/>
        <v>no</v>
      </c>
      <c r="AR818" s="62" t="str">
        <f t="shared" si="193"/>
        <v>Below Average</v>
      </c>
      <c r="AS818" s="64">
        <v>1</v>
      </c>
      <c r="AT818" s="68">
        <v>67.956349206349202</v>
      </c>
      <c r="AU818" s="68" t="str">
        <f t="shared" si="194"/>
        <v>Below Average</v>
      </c>
      <c r="AV818" s="66">
        <v>137000</v>
      </c>
      <c r="AW818" s="66">
        <v>2016</v>
      </c>
      <c r="AX818" s="66" t="s">
        <v>311</v>
      </c>
    </row>
    <row r="819" spans="1:50" customFormat="1" x14ac:dyDescent="0.2">
      <c r="A819">
        <v>818</v>
      </c>
      <c r="B819" s="12" t="s">
        <v>90</v>
      </c>
      <c r="C819" s="12" t="s">
        <v>90</v>
      </c>
      <c r="D819" s="12" t="s">
        <v>91</v>
      </c>
      <c r="E819" s="22">
        <v>8</v>
      </c>
      <c r="F819" s="22" t="s">
        <v>411</v>
      </c>
      <c r="G819" s="22" t="s">
        <v>115</v>
      </c>
      <c r="H819" s="22" t="str">
        <f t="shared" si="181"/>
        <v>1Story</v>
      </c>
      <c r="I819" s="22">
        <f t="shared" si="180"/>
        <v>69.182127006168557</v>
      </c>
      <c r="J819" s="22" t="str">
        <f t="shared" si="182"/>
        <v>Below Average</v>
      </c>
      <c r="K819" s="22">
        <v>5</v>
      </c>
      <c r="L819" s="22" t="str">
        <f t="shared" si="183"/>
        <v>Low</v>
      </c>
      <c r="M819" s="22">
        <v>2002</v>
      </c>
      <c r="N819" s="22">
        <f t="shared" si="184"/>
        <v>0</v>
      </c>
      <c r="O819" s="22"/>
      <c r="P819" s="22">
        <v>2002</v>
      </c>
      <c r="Q819" s="22">
        <f t="shared" si="185"/>
        <v>0</v>
      </c>
      <c r="R819" s="23">
        <v>1568</v>
      </c>
      <c r="S819" s="23" t="s">
        <v>311</v>
      </c>
      <c r="T819" s="23" t="s">
        <v>369</v>
      </c>
      <c r="U819" s="24">
        <v>1689</v>
      </c>
      <c r="V819" s="24" t="str">
        <f t="shared" si="186"/>
        <v>no</v>
      </c>
      <c r="W819" s="24">
        <v>0</v>
      </c>
      <c r="X819" s="24" t="str">
        <f t="shared" si="187"/>
        <v>no</v>
      </c>
      <c r="Y819" s="24" t="s">
        <v>413</v>
      </c>
      <c r="Z819" s="24">
        <f t="shared" si="188"/>
        <v>0</v>
      </c>
      <c r="AA819" s="24">
        <v>1689</v>
      </c>
      <c r="AB819" s="24" t="s">
        <v>311</v>
      </c>
      <c r="AC819" s="24" t="s">
        <v>369</v>
      </c>
      <c r="AD819" s="25">
        <v>1</v>
      </c>
      <c r="AE819" s="25">
        <v>0</v>
      </c>
      <c r="AF819" s="25">
        <v>2</v>
      </c>
      <c r="AG819" s="25">
        <v>0</v>
      </c>
      <c r="AH819" s="25">
        <v>3</v>
      </c>
      <c r="AI819" s="25" t="s">
        <v>414</v>
      </c>
      <c r="AJ819" s="57">
        <v>7</v>
      </c>
      <c r="AK819" s="57" t="str">
        <f t="shared" si="189"/>
        <v>More</v>
      </c>
      <c r="AL819" s="57" t="s">
        <v>97</v>
      </c>
      <c r="AM819" s="57" t="str">
        <f t="shared" si="190"/>
        <v>High</v>
      </c>
      <c r="AN819" s="62">
        <v>3</v>
      </c>
      <c r="AO819" s="62" t="str">
        <f t="shared" si="191"/>
        <v>More</v>
      </c>
      <c r="AP819" s="62">
        <v>857</v>
      </c>
      <c r="AQ819" s="62" t="str">
        <f t="shared" si="192"/>
        <v>no</v>
      </c>
      <c r="AR819" s="62" t="str">
        <f t="shared" si="193"/>
        <v>Above Average</v>
      </c>
      <c r="AS819" s="64">
        <v>2</v>
      </c>
      <c r="AT819" s="68">
        <v>83.205403745778327</v>
      </c>
      <c r="AU819" s="68" t="str">
        <f t="shared" si="194"/>
        <v>Above Average</v>
      </c>
      <c r="AV819" s="66">
        <v>271000</v>
      </c>
      <c r="AW819" s="66">
        <v>3257</v>
      </c>
      <c r="AX819" s="66" t="s">
        <v>311</v>
      </c>
    </row>
    <row r="820" spans="1:50" customFormat="1" x14ac:dyDescent="0.2">
      <c r="A820">
        <v>819</v>
      </c>
      <c r="B820" s="12" t="s">
        <v>90</v>
      </c>
      <c r="C820" s="12" t="s">
        <v>90</v>
      </c>
      <c r="D820" s="12" t="s">
        <v>91</v>
      </c>
      <c r="E820" s="22">
        <v>6</v>
      </c>
      <c r="F820" s="22" t="s">
        <v>195</v>
      </c>
      <c r="G820" s="22" t="s">
        <v>197</v>
      </c>
      <c r="H820" s="22" t="str">
        <f t="shared" si="181"/>
        <v xml:space="preserve"> </v>
      </c>
      <c r="I820" s="22">
        <f t="shared" si="180"/>
        <v>74.693515888638117</v>
      </c>
      <c r="J820" s="22" t="str">
        <f t="shared" si="182"/>
        <v>Above Average</v>
      </c>
      <c r="K820" s="22">
        <v>7</v>
      </c>
      <c r="L820" s="22" t="str">
        <f t="shared" si="183"/>
        <v>High</v>
      </c>
      <c r="M820" s="22">
        <v>1971</v>
      </c>
      <c r="N820" s="22">
        <f t="shared" si="184"/>
        <v>0</v>
      </c>
      <c r="O820" s="22"/>
      <c r="P820" s="22">
        <v>1971</v>
      </c>
      <c r="Q820" s="22">
        <f t="shared" si="185"/>
        <v>0</v>
      </c>
      <c r="R820" s="23">
        <v>1010</v>
      </c>
      <c r="S820" s="23" t="s">
        <v>311</v>
      </c>
      <c r="T820" s="23" t="s">
        <v>370</v>
      </c>
      <c r="U820" s="24">
        <v>1052</v>
      </c>
      <c r="V820" s="24" t="str">
        <f t="shared" si="186"/>
        <v>no</v>
      </c>
      <c r="W820" s="24">
        <v>0</v>
      </c>
      <c r="X820" s="24" t="str">
        <f t="shared" si="187"/>
        <v>no</v>
      </c>
      <c r="Y820" s="24" t="s">
        <v>413</v>
      </c>
      <c r="Z820" s="24">
        <f t="shared" si="188"/>
        <v>0</v>
      </c>
      <c r="AA820" s="24">
        <v>1052</v>
      </c>
      <c r="AB820" s="24" t="s">
        <v>311</v>
      </c>
      <c r="AC820" s="24" t="s">
        <v>370</v>
      </c>
      <c r="AD820" s="25">
        <v>1</v>
      </c>
      <c r="AE820" s="25">
        <v>0</v>
      </c>
      <c r="AF820" s="25">
        <v>1</v>
      </c>
      <c r="AG820" s="25">
        <v>0</v>
      </c>
      <c r="AH820" s="25">
        <v>2</v>
      </c>
      <c r="AI820" s="25" t="s">
        <v>415</v>
      </c>
      <c r="AJ820" s="57">
        <v>6</v>
      </c>
      <c r="AK820" s="57" t="str">
        <f t="shared" si="189"/>
        <v>More</v>
      </c>
      <c r="AL820" s="57" t="s">
        <v>98</v>
      </c>
      <c r="AM820" s="57" t="str">
        <f t="shared" si="190"/>
        <v>Low</v>
      </c>
      <c r="AN820" s="62">
        <v>2</v>
      </c>
      <c r="AO820" s="62" t="str">
        <f t="shared" si="191"/>
        <v>More</v>
      </c>
      <c r="AP820" s="62">
        <v>440</v>
      </c>
      <c r="AQ820" s="62" t="str">
        <f t="shared" si="192"/>
        <v>no</v>
      </c>
      <c r="AR820" s="62" t="str">
        <f t="shared" si="193"/>
        <v>Below Average</v>
      </c>
      <c r="AS820" s="64">
        <v>0</v>
      </c>
      <c r="AT820" s="68">
        <v>75.169738118331722</v>
      </c>
      <c r="AU820" s="68" t="str">
        <f t="shared" si="194"/>
        <v>Above Average</v>
      </c>
      <c r="AV820" s="66">
        <v>155000</v>
      </c>
      <c r="AW820" s="66">
        <v>2062</v>
      </c>
      <c r="AX820" s="66" t="s">
        <v>311</v>
      </c>
    </row>
    <row r="821" spans="1:50" customFormat="1" x14ac:dyDescent="0.2">
      <c r="A821">
        <v>820</v>
      </c>
      <c r="B821" s="12" t="s">
        <v>90</v>
      </c>
      <c r="C821" s="12" t="s">
        <v>90</v>
      </c>
      <c r="D821" s="12" t="s">
        <v>179</v>
      </c>
      <c r="E821" s="22">
        <v>7</v>
      </c>
      <c r="F821" s="22" t="s">
        <v>411</v>
      </c>
      <c r="G821" s="22" t="s">
        <v>115</v>
      </c>
      <c r="H821" s="22" t="str">
        <f t="shared" si="181"/>
        <v>1Story</v>
      </c>
      <c r="I821" s="22">
        <f t="shared" si="180"/>
        <v>69.182127006168557</v>
      </c>
      <c r="J821" s="22" t="str">
        <f t="shared" si="182"/>
        <v>Below Average</v>
      </c>
      <c r="K821" s="22">
        <v>5</v>
      </c>
      <c r="L821" s="22" t="str">
        <f t="shared" si="183"/>
        <v>Low</v>
      </c>
      <c r="M821" s="22">
        <v>2009</v>
      </c>
      <c r="N821" s="22">
        <f t="shared" si="184"/>
        <v>0</v>
      </c>
      <c r="O821" s="22"/>
      <c r="P821" s="22">
        <v>2010</v>
      </c>
      <c r="Q821" s="22">
        <f t="shared" si="185"/>
        <v>0</v>
      </c>
      <c r="R821" s="23">
        <v>1358</v>
      </c>
      <c r="S821" s="23" t="s">
        <v>311</v>
      </c>
      <c r="T821" s="23" t="s">
        <v>369</v>
      </c>
      <c r="U821" s="24">
        <v>1358</v>
      </c>
      <c r="V821" s="24" t="str">
        <f t="shared" si="186"/>
        <v>no</v>
      </c>
      <c r="W821" s="24">
        <v>0</v>
      </c>
      <c r="X821" s="24" t="str">
        <f t="shared" si="187"/>
        <v>no</v>
      </c>
      <c r="Y821" s="24" t="s">
        <v>413</v>
      </c>
      <c r="Z821" s="24">
        <f t="shared" si="188"/>
        <v>0</v>
      </c>
      <c r="AA821" s="24">
        <v>1358</v>
      </c>
      <c r="AB821" s="24" t="s">
        <v>311</v>
      </c>
      <c r="AC821" s="24" t="s">
        <v>370</v>
      </c>
      <c r="AD821" s="25">
        <v>1</v>
      </c>
      <c r="AE821" s="25">
        <v>0</v>
      </c>
      <c r="AF821" s="25">
        <v>2</v>
      </c>
      <c r="AG821" s="25">
        <v>0</v>
      </c>
      <c r="AH821" s="25">
        <v>3</v>
      </c>
      <c r="AI821" s="25" t="s">
        <v>414</v>
      </c>
      <c r="AJ821" s="57">
        <v>6</v>
      </c>
      <c r="AK821" s="57" t="str">
        <f t="shared" si="189"/>
        <v>More</v>
      </c>
      <c r="AL821" s="57" t="s">
        <v>97</v>
      </c>
      <c r="AM821" s="57" t="str">
        <f t="shared" si="190"/>
        <v>High</v>
      </c>
      <c r="AN821" s="62">
        <v>2</v>
      </c>
      <c r="AO821" s="62" t="str">
        <f t="shared" si="191"/>
        <v>More</v>
      </c>
      <c r="AP821" s="62">
        <v>484</v>
      </c>
      <c r="AQ821" s="62" t="str">
        <f t="shared" si="192"/>
        <v>no</v>
      </c>
      <c r="AR821" s="62" t="str">
        <f t="shared" si="193"/>
        <v>Above Average</v>
      </c>
      <c r="AS821" s="64">
        <v>1</v>
      </c>
      <c r="AT821" s="68">
        <v>82.474226804123717</v>
      </c>
      <c r="AU821" s="68" t="str">
        <f t="shared" si="194"/>
        <v>Above Average</v>
      </c>
      <c r="AV821" s="66">
        <v>224000</v>
      </c>
      <c r="AW821" s="66">
        <v>2716</v>
      </c>
      <c r="AX821" s="66" t="s">
        <v>311</v>
      </c>
    </row>
    <row r="822" spans="1:50" customFormat="1" x14ac:dyDescent="0.2">
      <c r="A822">
        <v>821</v>
      </c>
      <c r="B822" s="12" t="s">
        <v>90</v>
      </c>
      <c r="C822" s="12" t="s">
        <v>90</v>
      </c>
      <c r="D822" s="12" t="s">
        <v>91</v>
      </c>
      <c r="E822" s="22">
        <v>7</v>
      </c>
      <c r="F822" s="22" t="s">
        <v>411</v>
      </c>
      <c r="G822" s="22" t="s">
        <v>92</v>
      </c>
      <c r="H822" s="22" t="str">
        <f t="shared" si="181"/>
        <v>2Story</v>
      </c>
      <c r="I822" s="22">
        <f t="shared" si="180"/>
        <v>75.988545402704759</v>
      </c>
      <c r="J822" s="22" t="str">
        <f t="shared" si="182"/>
        <v>Above Average</v>
      </c>
      <c r="K822" s="22">
        <v>5</v>
      </c>
      <c r="L822" s="22" t="str">
        <f t="shared" si="183"/>
        <v>Low</v>
      </c>
      <c r="M822" s="22">
        <v>2003</v>
      </c>
      <c r="N822" s="22">
        <f t="shared" si="184"/>
        <v>0</v>
      </c>
      <c r="O822" s="22"/>
      <c r="P822" s="22">
        <v>2003</v>
      </c>
      <c r="Q822" s="22">
        <f t="shared" si="185"/>
        <v>0</v>
      </c>
      <c r="R822" s="23">
        <v>798</v>
      </c>
      <c r="S822" s="23" t="s">
        <v>311</v>
      </c>
      <c r="T822" s="23" t="s">
        <v>370</v>
      </c>
      <c r="U822" s="24">
        <v>798</v>
      </c>
      <c r="V822" s="24" t="str">
        <f t="shared" si="186"/>
        <v>no</v>
      </c>
      <c r="W822" s="24">
        <v>842</v>
      </c>
      <c r="X822" s="24" t="str">
        <f t="shared" si="187"/>
        <v>no</v>
      </c>
      <c r="Y822" s="24" t="s">
        <v>412</v>
      </c>
      <c r="Z822" s="24">
        <f t="shared" si="188"/>
        <v>1</v>
      </c>
      <c r="AA822" s="24">
        <v>1640</v>
      </c>
      <c r="AB822" s="24" t="s">
        <v>311</v>
      </c>
      <c r="AC822" s="24" t="s">
        <v>369</v>
      </c>
      <c r="AD822" s="25">
        <v>0</v>
      </c>
      <c r="AE822" s="25">
        <v>0</v>
      </c>
      <c r="AF822" s="25">
        <v>2</v>
      </c>
      <c r="AG822" s="25">
        <v>1</v>
      </c>
      <c r="AH822" s="25">
        <v>3</v>
      </c>
      <c r="AI822" s="25" t="s">
        <v>414</v>
      </c>
      <c r="AJ822" s="57">
        <v>6</v>
      </c>
      <c r="AK822" s="57" t="str">
        <f t="shared" si="189"/>
        <v>More</v>
      </c>
      <c r="AL822" s="57" t="s">
        <v>97</v>
      </c>
      <c r="AM822" s="57" t="str">
        <f t="shared" si="190"/>
        <v>High</v>
      </c>
      <c r="AN822" s="62">
        <v>2</v>
      </c>
      <c r="AO822" s="62" t="str">
        <f t="shared" si="191"/>
        <v>More</v>
      </c>
      <c r="AP822" s="62">
        <v>595</v>
      </c>
      <c r="AQ822" s="62" t="str">
        <f t="shared" si="192"/>
        <v>no</v>
      </c>
      <c r="AR822" s="62" t="str">
        <f t="shared" si="193"/>
        <v>Above Average</v>
      </c>
      <c r="AS822" s="64">
        <v>0</v>
      </c>
      <c r="AT822" s="68">
        <v>75.061525840853164</v>
      </c>
      <c r="AU822" s="68" t="str">
        <f t="shared" si="194"/>
        <v>Above Average</v>
      </c>
      <c r="AV822" s="66">
        <v>183000</v>
      </c>
      <c r="AW822" s="66">
        <v>2438</v>
      </c>
      <c r="AX822" s="66" t="s">
        <v>311</v>
      </c>
    </row>
    <row r="823" spans="1:50" customFormat="1" x14ac:dyDescent="0.2">
      <c r="A823">
        <v>822</v>
      </c>
      <c r="B823" s="12" t="s">
        <v>90</v>
      </c>
      <c r="C823" s="12" t="s">
        <v>90</v>
      </c>
      <c r="D823" s="12" t="s">
        <v>149</v>
      </c>
      <c r="E823" s="22">
        <v>4</v>
      </c>
      <c r="F823" s="22" t="s">
        <v>195</v>
      </c>
      <c r="G823" s="22" t="s">
        <v>115</v>
      </c>
      <c r="H823" s="22" t="str">
        <f t="shared" si="181"/>
        <v>1Story</v>
      </c>
      <c r="I823" s="22">
        <f t="shared" si="180"/>
        <v>69.182127006168557</v>
      </c>
      <c r="J823" s="22" t="str">
        <f t="shared" si="182"/>
        <v>Below Average</v>
      </c>
      <c r="K823" s="22">
        <v>4</v>
      </c>
      <c r="L823" s="22" t="str">
        <f t="shared" si="183"/>
        <v>Low</v>
      </c>
      <c r="M823" s="22">
        <v>1953</v>
      </c>
      <c r="N823" s="22">
        <f t="shared" si="184"/>
        <v>1</v>
      </c>
      <c r="O823" s="22"/>
      <c r="P823" s="22">
        <v>1953</v>
      </c>
      <c r="Q823" s="22">
        <f t="shared" si="185"/>
        <v>1</v>
      </c>
      <c r="R823" s="23">
        <v>936</v>
      </c>
      <c r="S823" s="23" t="s">
        <v>311</v>
      </c>
      <c r="T823" s="23" t="s">
        <v>370</v>
      </c>
      <c r="U823" s="24">
        <v>936</v>
      </c>
      <c r="V823" s="24" t="str">
        <f t="shared" si="186"/>
        <v>no</v>
      </c>
      <c r="W823" s="24">
        <v>0</v>
      </c>
      <c r="X823" s="24" t="str">
        <f t="shared" si="187"/>
        <v>no</v>
      </c>
      <c r="Y823" s="24" t="s">
        <v>413</v>
      </c>
      <c r="Z823" s="24">
        <f t="shared" si="188"/>
        <v>1</v>
      </c>
      <c r="AA823" s="24">
        <v>936</v>
      </c>
      <c r="AB823" s="24" t="s">
        <v>311</v>
      </c>
      <c r="AC823" s="24" t="s">
        <v>370</v>
      </c>
      <c r="AD823" s="25">
        <v>0</v>
      </c>
      <c r="AE823" s="25">
        <v>0</v>
      </c>
      <c r="AF823" s="25">
        <v>1</v>
      </c>
      <c r="AG823" s="25">
        <v>0</v>
      </c>
      <c r="AH823" s="25">
        <v>1</v>
      </c>
      <c r="AI823" s="25" t="s">
        <v>415</v>
      </c>
      <c r="AJ823" s="57">
        <v>4</v>
      </c>
      <c r="AK823" s="57" t="str">
        <f t="shared" si="189"/>
        <v>Less</v>
      </c>
      <c r="AL823" s="57" t="s">
        <v>98</v>
      </c>
      <c r="AM823" s="57" t="str">
        <f t="shared" si="190"/>
        <v>Low</v>
      </c>
      <c r="AN823" s="62">
        <v>2</v>
      </c>
      <c r="AO823" s="62" t="str">
        <f t="shared" si="191"/>
        <v>More</v>
      </c>
      <c r="AP823" s="62">
        <v>576</v>
      </c>
      <c r="AQ823" s="62" t="str">
        <f t="shared" si="192"/>
        <v>no</v>
      </c>
      <c r="AR823" s="62" t="str">
        <f t="shared" si="193"/>
        <v>Above Average</v>
      </c>
      <c r="AS823" s="64">
        <v>0</v>
      </c>
      <c r="AT823" s="68">
        <v>49.679487179487182</v>
      </c>
      <c r="AU823" s="68" t="str">
        <f t="shared" si="194"/>
        <v>Below Average</v>
      </c>
      <c r="AV823" s="66">
        <v>93000</v>
      </c>
      <c r="AW823" s="66">
        <v>1872</v>
      </c>
      <c r="AX823" s="66" t="s">
        <v>311</v>
      </c>
    </row>
    <row r="824" spans="1:50" customFormat="1" x14ac:dyDescent="0.2">
      <c r="A824">
        <v>823</v>
      </c>
      <c r="B824" s="12" t="s">
        <v>90</v>
      </c>
      <c r="C824" s="12" t="s">
        <v>90</v>
      </c>
      <c r="D824" s="12" t="s">
        <v>91</v>
      </c>
      <c r="E824" s="22">
        <v>7</v>
      </c>
      <c r="F824" s="22" t="s">
        <v>411</v>
      </c>
      <c r="G824" s="22" t="s">
        <v>92</v>
      </c>
      <c r="H824" s="22" t="str">
        <f t="shared" si="181"/>
        <v>2Story</v>
      </c>
      <c r="I824" s="22">
        <f t="shared" si="180"/>
        <v>75.988545402704759</v>
      </c>
      <c r="J824" s="22" t="str">
        <f t="shared" si="182"/>
        <v>Above Average</v>
      </c>
      <c r="K824" s="22">
        <v>5</v>
      </c>
      <c r="L824" s="22" t="str">
        <f t="shared" si="183"/>
        <v>Low</v>
      </c>
      <c r="M824" s="22">
        <v>2003</v>
      </c>
      <c r="N824" s="22">
        <f t="shared" si="184"/>
        <v>0</v>
      </c>
      <c r="O824" s="22"/>
      <c r="P824" s="22">
        <v>2003</v>
      </c>
      <c r="Q824" s="22">
        <f t="shared" si="185"/>
        <v>0</v>
      </c>
      <c r="R824" s="23">
        <v>847</v>
      </c>
      <c r="S824" s="23" t="s">
        <v>311</v>
      </c>
      <c r="T824" s="23" t="s">
        <v>370</v>
      </c>
      <c r="U824" s="24">
        <v>847</v>
      </c>
      <c r="V824" s="24" t="str">
        <f t="shared" si="186"/>
        <v>no</v>
      </c>
      <c r="W824" s="24">
        <v>886</v>
      </c>
      <c r="X824" s="24" t="str">
        <f t="shared" si="187"/>
        <v>no</v>
      </c>
      <c r="Y824" s="24" t="s">
        <v>412</v>
      </c>
      <c r="Z824" s="24">
        <f t="shared" si="188"/>
        <v>0</v>
      </c>
      <c r="AA824" s="24">
        <v>1733</v>
      </c>
      <c r="AB824" s="24" t="s">
        <v>311</v>
      </c>
      <c r="AC824" s="24" t="s">
        <v>369</v>
      </c>
      <c r="AD824" s="25">
        <v>0</v>
      </c>
      <c r="AE824" s="25">
        <v>0</v>
      </c>
      <c r="AF824" s="25">
        <v>2</v>
      </c>
      <c r="AG824" s="25">
        <v>1</v>
      </c>
      <c r="AH824" s="25">
        <v>3</v>
      </c>
      <c r="AI824" s="25" t="s">
        <v>414</v>
      </c>
      <c r="AJ824" s="57">
        <v>7</v>
      </c>
      <c r="AK824" s="57" t="str">
        <f t="shared" si="189"/>
        <v>More</v>
      </c>
      <c r="AL824" s="57" t="s">
        <v>97</v>
      </c>
      <c r="AM824" s="57" t="str">
        <f t="shared" si="190"/>
        <v>High</v>
      </c>
      <c r="AN824" s="62">
        <v>2</v>
      </c>
      <c r="AO824" s="62" t="str">
        <f t="shared" si="191"/>
        <v>More</v>
      </c>
      <c r="AP824" s="62">
        <v>433</v>
      </c>
      <c r="AQ824" s="62" t="str">
        <f t="shared" si="192"/>
        <v>no</v>
      </c>
      <c r="AR824" s="62" t="str">
        <f t="shared" si="193"/>
        <v>Below Average</v>
      </c>
      <c r="AS824" s="64">
        <v>1</v>
      </c>
      <c r="AT824" s="68">
        <v>87.20930232558139</v>
      </c>
      <c r="AU824" s="68" t="str">
        <f t="shared" si="194"/>
        <v>Above Average</v>
      </c>
      <c r="AV824" s="66">
        <v>225000</v>
      </c>
      <c r="AW824" s="66">
        <v>2580</v>
      </c>
      <c r="AX824" s="66" t="s">
        <v>311</v>
      </c>
    </row>
    <row r="825" spans="1:50" customFormat="1" x14ac:dyDescent="0.2">
      <c r="A825">
        <v>824</v>
      </c>
      <c r="B825" s="12" t="s">
        <v>90</v>
      </c>
      <c r="C825" s="12" t="s">
        <v>90</v>
      </c>
      <c r="D825" s="12" t="s">
        <v>91</v>
      </c>
      <c r="E825" s="22">
        <v>6</v>
      </c>
      <c r="F825" s="22" t="s">
        <v>195</v>
      </c>
      <c r="G825" s="22" t="s">
        <v>132</v>
      </c>
      <c r="H825" s="22" t="str">
        <f t="shared" si="181"/>
        <v>1Story</v>
      </c>
      <c r="I825" s="22">
        <f t="shared" si="180"/>
        <v>59.315963337771507</v>
      </c>
      <c r="J825" s="22" t="str">
        <f t="shared" si="182"/>
        <v>Below Average</v>
      </c>
      <c r="K825" s="22">
        <v>7</v>
      </c>
      <c r="L825" s="22" t="str">
        <f t="shared" si="183"/>
        <v>High</v>
      </c>
      <c r="M825" s="22">
        <v>1940</v>
      </c>
      <c r="N825" s="22">
        <f t="shared" si="184"/>
        <v>1</v>
      </c>
      <c r="O825" s="22"/>
      <c r="P825" s="22">
        <v>1950</v>
      </c>
      <c r="Q825" s="22">
        <f t="shared" si="185"/>
        <v>1</v>
      </c>
      <c r="R825" s="23">
        <v>778</v>
      </c>
      <c r="S825" s="23" t="s">
        <v>311</v>
      </c>
      <c r="T825" s="23" t="s">
        <v>370</v>
      </c>
      <c r="U825" s="24">
        <v>944</v>
      </c>
      <c r="V825" s="24" t="str">
        <f t="shared" si="186"/>
        <v>no</v>
      </c>
      <c r="W825" s="24">
        <v>545</v>
      </c>
      <c r="X825" s="24" t="str">
        <f t="shared" si="187"/>
        <v>no</v>
      </c>
      <c r="Y825" s="24" t="s">
        <v>412</v>
      </c>
      <c r="Z825" s="24">
        <f t="shared" si="188"/>
        <v>1</v>
      </c>
      <c r="AA825" s="24">
        <v>1489</v>
      </c>
      <c r="AB825" s="24" t="s">
        <v>311</v>
      </c>
      <c r="AC825" s="24" t="s">
        <v>370</v>
      </c>
      <c r="AD825" s="25">
        <v>0</v>
      </c>
      <c r="AE825" s="25">
        <v>0</v>
      </c>
      <c r="AF825" s="25">
        <v>2</v>
      </c>
      <c r="AG825" s="25">
        <v>0</v>
      </c>
      <c r="AH825" s="25">
        <v>2</v>
      </c>
      <c r="AI825" s="25" t="s">
        <v>415</v>
      </c>
      <c r="AJ825" s="57">
        <v>7</v>
      </c>
      <c r="AK825" s="57" t="str">
        <f t="shared" si="189"/>
        <v>More</v>
      </c>
      <c r="AL825" s="57" t="s">
        <v>98</v>
      </c>
      <c r="AM825" s="57" t="str">
        <f t="shared" si="190"/>
        <v>Low</v>
      </c>
      <c r="AN825" s="62">
        <v>1</v>
      </c>
      <c r="AO825" s="62" t="str">
        <f t="shared" si="191"/>
        <v>Less</v>
      </c>
      <c r="AP825" s="62">
        <v>240</v>
      </c>
      <c r="AQ825" s="62" t="str">
        <f t="shared" si="192"/>
        <v>no</v>
      </c>
      <c r="AR825" s="62" t="str">
        <f t="shared" si="193"/>
        <v>Below Average</v>
      </c>
      <c r="AS825" s="64">
        <v>1</v>
      </c>
      <c r="AT825" s="68">
        <v>61.535068372298191</v>
      </c>
      <c r="AU825" s="68" t="str">
        <f t="shared" si="194"/>
        <v>Below Average</v>
      </c>
      <c r="AV825" s="66">
        <v>139500</v>
      </c>
      <c r="AW825" s="66">
        <v>2267</v>
      </c>
      <c r="AX825" s="66" t="s">
        <v>311</v>
      </c>
    </row>
    <row r="826" spans="1:50" customFormat="1" x14ac:dyDescent="0.2">
      <c r="A826">
        <v>825</v>
      </c>
      <c r="B826" s="12" t="s">
        <v>90</v>
      </c>
      <c r="C826" s="12" t="s">
        <v>90</v>
      </c>
      <c r="D826" s="12" t="s">
        <v>91</v>
      </c>
      <c r="E826" s="22">
        <v>8</v>
      </c>
      <c r="F826" s="22" t="s">
        <v>411</v>
      </c>
      <c r="G826" s="22" t="s">
        <v>115</v>
      </c>
      <c r="H826" s="22" t="str">
        <f t="shared" si="181"/>
        <v>1Story</v>
      </c>
      <c r="I826" s="22">
        <f t="shared" si="180"/>
        <v>69.182127006168557</v>
      </c>
      <c r="J826" s="22" t="str">
        <f t="shared" si="182"/>
        <v>Below Average</v>
      </c>
      <c r="K826" s="22">
        <v>5</v>
      </c>
      <c r="L826" s="22" t="str">
        <f t="shared" si="183"/>
        <v>Low</v>
      </c>
      <c r="M826" s="22">
        <v>2006</v>
      </c>
      <c r="N826" s="22">
        <f t="shared" si="184"/>
        <v>0</v>
      </c>
      <c r="O826" s="22"/>
      <c r="P826" s="22">
        <v>2006</v>
      </c>
      <c r="Q826" s="22">
        <f t="shared" si="185"/>
        <v>0</v>
      </c>
      <c r="R826" s="23">
        <v>1489</v>
      </c>
      <c r="S826" s="23" t="s">
        <v>311</v>
      </c>
      <c r="T826" s="23" t="s">
        <v>369</v>
      </c>
      <c r="U826" s="24">
        <v>1489</v>
      </c>
      <c r="V826" s="24" t="str">
        <f t="shared" si="186"/>
        <v>no</v>
      </c>
      <c r="W826" s="24">
        <v>0</v>
      </c>
      <c r="X826" s="24" t="str">
        <f t="shared" si="187"/>
        <v>no</v>
      </c>
      <c r="Y826" s="24" t="s">
        <v>413</v>
      </c>
      <c r="Z826" s="24">
        <f t="shared" si="188"/>
        <v>1</v>
      </c>
      <c r="AA826" s="24">
        <v>1489</v>
      </c>
      <c r="AB826" s="24" t="s">
        <v>311</v>
      </c>
      <c r="AC826" s="24" t="s">
        <v>370</v>
      </c>
      <c r="AD826" s="25">
        <v>0</v>
      </c>
      <c r="AE826" s="25">
        <v>0</v>
      </c>
      <c r="AF826" s="25">
        <v>2</v>
      </c>
      <c r="AG826" s="25">
        <v>0</v>
      </c>
      <c r="AH826" s="25">
        <v>2</v>
      </c>
      <c r="AI826" s="25" t="s">
        <v>415</v>
      </c>
      <c r="AJ826" s="57">
        <v>7</v>
      </c>
      <c r="AK826" s="57" t="str">
        <f t="shared" si="189"/>
        <v>More</v>
      </c>
      <c r="AL826" s="57" t="s">
        <v>97</v>
      </c>
      <c r="AM826" s="57" t="str">
        <f t="shared" si="190"/>
        <v>High</v>
      </c>
      <c r="AN826" s="62">
        <v>2</v>
      </c>
      <c r="AO826" s="62" t="str">
        <f t="shared" si="191"/>
        <v>More</v>
      </c>
      <c r="AP826" s="62">
        <v>776</v>
      </c>
      <c r="AQ826" s="62" t="str">
        <f t="shared" si="192"/>
        <v>no</v>
      </c>
      <c r="AR826" s="62" t="str">
        <f t="shared" si="193"/>
        <v>Above Average</v>
      </c>
      <c r="AS826" s="64">
        <v>1</v>
      </c>
      <c r="AT826" s="68">
        <v>78.106111484217593</v>
      </c>
      <c r="AU826" s="68" t="str">
        <f t="shared" si="194"/>
        <v>Above Average</v>
      </c>
      <c r="AV826" s="66">
        <v>232600</v>
      </c>
      <c r="AW826" s="66">
        <v>2978</v>
      </c>
      <c r="AX826" s="66" t="s">
        <v>311</v>
      </c>
    </row>
    <row r="827" spans="1:50" customFormat="1" x14ac:dyDescent="0.2">
      <c r="A827">
        <v>826</v>
      </c>
      <c r="B827" s="12" t="s">
        <v>139</v>
      </c>
      <c r="C827" s="12" t="s">
        <v>139</v>
      </c>
      <c r="D827" s="12" t="s">
        <v>91</v>
      </c>
      <c r="E827" s="22">
        <v>10</v>
      </c>
      <c r="F827" s="22" t="s">
        <v>411</v>
      </c>
      <c r="G827" s="22" t="s">
        <v>115</v>
      </c>
      <c r="H827" s="22" t="str">
        <f t="shared" si="181"/>
        <v>1Story</v>
      </c>
      <c r="I827" s="22">
        <f t="shared" si="180"/>
        <v>69.182127006168557</v>
      </c>
      <c r="J827" s="22" t="str">
        <f t="shared" si="182"/>
        <v>Below Average</v>
      </c>
      <c r="K827" s="22">
        <v>5</v>
      </c>
      <c r="L827" s="22" t="str">
        <f t="shared" si="183"/>
        <v>Low</v>
      </c>
      <c r="M827" s="22">
        <v>2007</v>
      </c>
      <c r="N827" s="22">
        <f t="shared" si="184"/>
        <v>0</v>
      </c>
      <c r="O827" s="22"/>
      <c r="P827" s="22">
        <v>2008</v>
      </c>
      <c r="Q827" s="22">
        <f t="shared" si="185"/>
        <v>0</v>
      </c>
      <c r="R827" s="23">
        <v>2078</v>
      </c>
      <c r="S827" s="23" t="s">
        <v>313</v>
      </c>
      <c r="T827" s="23" t="s">
        <v>369</v>
      </c>
      <c r="U827" s="24">
        <v>2084</v>
      </c>
      <c r="V827" s="24" t="str">
        <f t="shared" si="186"/>
        <v>no</v>
      </c>
      <c r="W827" s="24">
        <v>0</v>
      </c>
      <c r="X827" s="24" t="str">
        <f t="shared" si="187"/>
        <v>no</v>
      </c>
      <c r="Y827" s="24" t="s">
        <v>413</v>
      </c>
      <c r="Z827" s="24">
        <f t="shared" si="188"/>
        <v>0</v>
      </c>
      <c r="AA827" s="24">
        <v>2084</v>
      </c>
      <c r="AB827" s="24" t="s">
        <v>311</v>
      </c>
      <c r="AC827" s="24" t="s">
        <v>369</v>
      </c>
      <c r="AD827" s="25">
        <v>1</v>
      </c>
      <c r="AE827" s="25">
        <v>0</v>
      </c>
      <c r="AF827" s="25">
        <v>2</v>
      </c>
      <c r="AG827" s="25">
        <v>0</v>
      </c>
      <c r="AH827" s="25">
        <v>3</v>
      </c>
      <c r="AI827" s="25" t="s">
        <v>414</v>
      </c>
      <c r="AJ827" s="57">
        <v>7</v>
      </c>
      <c r="AK827" s="57" t="str">
        <f t="shared" si="189"/>
        <v>More</v>
      </c>
      <c r="AL827" s="57" t="s">
        <v>104</v>
      </c>
      <c r="AM827" s="57" t="str">
        <f t="shared" si="190"/>
        <v>High</v>
      </c>
      <c r="AN827" s="62">
        <v>3</v>
      </c>
      <c r="AO827" s="62" t="str">
        <f t="shared" si="191"/>
        <v>More</v>
      </c>
      <c r="AP827" s="62">
        <v>1220</v>
      </c>
      <c r="AQ827" s="62" t="str">
        <f t="shared" si="192"/>
        <v>yes</v>
      </c>
      <c r="AR827" s="62" t="str">
        <f t="shared" si="193"/>
        <v>Above Average</v>
      </c>
      <c r="AS827" s="64">
        <v>1</v>
      </c>
      <c r="AT827" s="68">
        <v>92.503604036520898</v>
      </c>
      <c r="AU827" s="68" t="str">
        <f t="shared" si="194"/>
        <v>Above Average</v>
      </c>
      <c r="AV827" s="66">
        <v>385000</v>
      </c>
      <c r="AW827" s="66">
        <v>4162</v>
      </c>
      <c r="AX827" s="66" t="s">
        <v>311</v>
      </c>
    </row>
    <row r="828" spans="1:50" customFormat="1" x14ac:dyDescent="0.2">
      <c r="A828">
        <v>827</v>
      </c>
      <c r="B828" s="12" t="s">
        <v>90</v>
      </c>
      <c r="C828" s="12" t="s">
        <v>90</v>
      </c>
      <c r="D828" s="12" t="s">
        <v>91</v>
      </c>
      <c r="E828" s="22">
        <v>5</v>
      </c>
      <c r="F828" s="22" t="s">
        <v>195</v>
      </c>
      <c r="G828" s="22" t="s">
        <v>150</v>
      </c>
      <c r="H828" s="22" t="str">
        <f t="shared" si="181"/>
        <v>1Story</v>
      </c>
      <c r="I828" s="22">
        <f t="shared" si="180"/>
        <v>64.474868918559224</v>
      </c>
      <c r="J828" s="22" t="str">
        <f t="shared" si="182"/>
        <v>Below Average</v>
      </c>
      <c r="K828" s="22">
        <v>6</v>
      </c>
      <c r="L828" s="22" t="str">
        <f t="shared" si="183"/>
        <v>High</v>
      </c>
      <c r="M828" s="22">
        <v>1924</v>
      </c>
      <c r="N828" s="22">
        <f t="shared" si="184"/>
        <v>1</v>
      </c>
      <c r="O828" s="22"/>
      <c r="P828" s="22">
        <v>1950</v>
      </c>
      <c r="Q828" s="22">
        <f t="shared" si="185"/>
        <v>1</v>
      </c>
      <c r="R828" s="23">
        <v>784</v>
      </c>
      <c r="S828" s="23" t="s">
        <v>311</v>
      </c>
      <c r="T828" s="23" t="s">
        <v>370</v>
      </c>
      <c r="U828" s="24">
        <v>784</v>
      </c>
      <c r="V828" s="24" t="str">
        <f t="shared" si="186"/>
        <v>no</v>
      </c>
      <c r="W828" s="24">
        <v>0</v>
      </c>
      <c r="X828" s="24" t="str">
        <f t="shared" si="187"/>
        <v>no</v>
      </c>
      <c r="Y828" s="24" t="s">
        <v>413</v>
      </c>
      <c r="Z828" s="24">
        <f t="shared" si="188"/>
        <v>0</v>
      </c>
      <c r="AA828" s="24">
        <v>784</v>
      </c>
      <c r="AB828" s="24" t="s">
        <v>311</v>
      </c>
      <c r="AC828" s="24" t="s">
        <v>370</v>
      </c>
      <c r="AD828" s="25">
        <v>1</v>
      </c>
      <c r="AE828" s="25">
        <v>0</v>
      </c>
      <c r="AF828" s="25">
        <v>1</v>
      </c>
      <c r="AG828" s="25">
        <v>0</v>
      </c>
      <c r="AH828" s="25">
        <v>2</v>
      </c>
      <c r="AI828" s="25" t="s">
        <v>415</v>
      </c>
      <c r="AJ828" s="57">
        <v>5</v>
      </c>
      <c r="AK828" s="57" t="str">
        <f t="shared" si="189"/>
        <v>Less</v>
      </c>
      <c r="AL828" s="57" t="s">
        <v>97</v>
      </c>
      <c r="AM828" s="57" t="str">
        <f t="shared" si="190"/>
        <v>High</v>
      </c>
      <c r="AN828" s="62">
        <v>0</v>
      </c>
      <c r="AO828" s="62" t="str">
        <f t="shared" si="191"/>
        <v>Less</v>
      </c>
      <c r="AP828" s="62">
        <v>0</v>
      </c>
      <c r="AQ828" s="62" t="str">
        <f t="shared" si="192"/>
        <v>no</v>
      </c>
      <c r="AR828" s="62" t="str">
        <f t="shared" si="193"/>
        <v>Below Average</v>
      </c>
      <c r="AS828" s="64">
        <v>0</v>
      </c>
      <c r="AT828" s="68">
        <v>69.834183673469383</v>
      </c>
      <c r="AU828" s="68" t="str">
        <f t="shared" si="194"/>
        <v>Above Average</v>
      </c>
      <c r="AV828" s="66">
        <v>109500</v>
      </c>
      <c r="AW828" s="66">
        <v>1568</v>
      </c>
      <c r="AX828" s="66" t="s">
        <v>311</v>
      </c>
    </row>
    <row r="829" spans="1:50" customFormat="1" x14ac:dyDescent="0.2">
      <c r="A829">
        <v>828</v>
      </c>
      <c r="B829" s="12" t="s">
        <v>90</v>
      </c>
      <c r="C829" s="12" t="s">
        <v>90</v>
      </c>
      <c r="D829" s="12" t="s">
        <v>91</v>
      </c>
      <c r="E829" s="22">
        <v>7</v>
      </c>
      <c r="F829" s="22" t="s">
        <v>411</v>
      </c>
      <c r="G829" s="22" t="s">
        <v>115</v>
      </c>
      <c r="H829" s="22" t="str">
        <f t="shared" si="181"/>
        <v>1Story</v>
      </c>
      <c r="I829" s="22">
        <f t="shared" si="180"/>
        <v>69.182127006168557</v>
      </c>
      <c r="J829" s="22" t="str">
        <f t="shared" si="182"/>
        <v>Below Average</v>
      </c>
      <c r="K829" s="22">
        <v>5</v>
      </c>
      <c r="L829" s="22" t="str">
        <f t="shared" si="183"/>
        <v>Low</v>
      </c>
      <c r="M829" s="22">
        <v>2001</v>
      </c>
      <c r="N829" s="22">
        <f t="shared" si="184"/>
        <v>0</v>
      </c>
      <c r="O829" s="22"/>
      <c r="P829" s="22">
        <v>2001</v>
      </c>
      <c r="Q829" s="22">
        <f t="shared" si="185"/>
        <v>0</v>
      </c>
      <c r="R829" s="23">
        <v>1454</v>
      </c>
      <c r="S829" s="23" t="s">
        <v>311</v>
      </c>
      <c r="T829" s="23" t="s">
        <v>369</v>
      </c>
      <c r="U829" s="24">
        <v>1434</v>
      </c>
      <c r="V829" s="24" t="str">
        <f t="shared" si="186"/>
        <v>no</v>
      </c>
      <c r="W829" s="24">
        <v>0</v>
      </c>
      <c r="X829" s="24" t="str">
        <f t="shared" si="187"/>
        <v>no</v>
      </c>
      <c r="Y829" s="24" t="s">
        <v>413</v>
      </c>
      <c r="Z829" s="24">
        <f t="shared" si="188"/>
        <v>0</v>
      </c>
      <c r="AA829" s="24">
        <v>1434</v>
      </c>
      <c r="AB829" s="24" t="s">
        <v>311</v>
      </c>
      <c r="AC829" s="24" t="s">
        <v>370</v>
      </c>
      <c r="AD829" s="25">
        <v>0</v>
      </c>
      <c r="AE829" s="25">
        <v>0</v>
      </c>
      <c r="AF829" s="25">
        <v>2</v>
      </c>
      <c r="AG829" s="25">
        <v>0</v>
      </c>
      <c r="AH829" s="25">
        <v>2</v>
      </c>
      <c r="AI829" s="25" t="s">
        <v>415</v>
      </c>
      <c r="AJ829" s="57">
        <v>6</v>
      </c>
      <c r="AK829" s="57" t="str">
        <f t="shared" si="189"/>
        <v>More</v>
      </c>
      <c r="AL829" s="57" t="s">
        <v>97</v>
      </c>
      <c r="AM829" s="57" t="str">
        <f t="shared" si="190"/>
        <v>High</v>
      </c>
      <c r="AN829" s="62">
        <v>2</v>
      </c>
      <c r="AO829" s="62" t="str">
        <f t="shared" si="191"/>
        <v>More</v>
      </c>
      <c r="AP829" s="62">
        <v>527</v>
      </c>
      <c r="AQ829" s="62" t="str">
        <f t="shared" si="192"/>
        <v>no</v>
      </c>
      <c r="AR829" s="62" t="str">
        <f t="shared" si="193"/>
        <v>Above Average</v>
      </c>
      <c r="AS829" s="64">
        <v>1</v>
      </c>
      <c r="AT829" s="68">
        <v>65.443213296398895</v>
      </c>
      <c r="AU829" s="68" t="str">
        <f t="shared" si="194"/>
        <v>Below Average</v>
      </c>
      <c r="AV829" s="66">
        <v>189000</v>
      </c>
      <c r="AW829" s="66">
        <v>2888</v>
      </c>
      <c r="AX829" s="66" t="s">
        <v>311</v>
      </c>
    </row>
    <row r="830" spans="1:50" customFormat="1" x14ac:dyDescent="0.2">
      <c r="A830">
        <v>829</v>
      </c>
      <c r="B830" s="12" t="s">
        <v>90</v>
      </c>
      <c r="C830" s="12" t="s">
        <v>90</v>
      </c>
      <c r="D830" s="12" t="s">
        <v>91</v>
      </c>
      <c r="E830" s="22">
        <v>5</v>
      </c>
      <c r="F830" s="22" t="s">
        <v>195</v>
      </c>
      <c r="G830" s="22" t="s">
        <v>92</v>
      </c>
      <c r="H830" s="22" t="str">
        <f t="shared" si="181"/>
        <v>2Story</v>
      </c>
      <c r="I830" s="22">
        <f t="shared" si="180"/>
        <v>75.988545402704759</v>
      </c>
      <c r="J830" s="22" t="str">
        <f t="shared" si="182"/>
        <v>Above Average</v>
      </c>
      <c r="K830" s="22">
        <v>5</v>
      </c>
      <c r="L830" s="22" t="str">
        <f t="shared" si="183"/>
        <v>Low</v>
      </c>
      <c r="M830" s="22">
        <v>1967</v>
      </c>
      <c r="N830" s="22">
        <f t="shared" si="184"/>
        <v>0</v>
      </c>
      <c r="O830" s="22"/>
      <c r="P830" s="22">
        <v>1967</v>
      </c>
      <c r="Q830" s="22">
        <f t="shared" si="185"/>
        <v>0</v>
      </c>
      <c r="R830" s="23">
        <v>1013</v>
      </c>
      <c r="S830" s="23" t="s">
        <v>311</v>
      </c>
      <c r="T830" s="23" t="s">
        <v>370</v>
      </c>
      <c r="U830" s="24">
        <v>1160</v>
      </c>
      <c r="V830" s="24" t="str">
        <f t="shared" si="186"/>
        <v>no</v>
      </c>
      <c r="W830" s="24">
        <v>966</v>
      </c>
      <c r="X830" s="24" t="str">
        <f t="shared" si="187"/>
        <v>no</v>
      </c>
      <c r="Y830" s="24" t="s">
        <v>412</v>
      </c>
      <c r="Z830" s="24">
        <f t="shared" si="188"/>
        <v>0</v>
      </c>
      <c r="AA830" s="24">
        <v>2126</v>
      </c>
      <c r="AB830" s="24" t="s">
        <v>311</v>
      </c>
      <c r="AC830" s="24" t="s">
        <v>369</v>
      </c>
      <c r="AD830" s="25">
        <v>0</v>
      </c>
      <c r="AE830" s="25">
        <v>1</v>
      </c>
      <c r="AF830" s="25">
        <v>2</v>
      </c>
      <c r="AG830" s="25">
        <v>1</v>
      </c>
      <c r="AH830" s="25">
        <v>4</v>
      </c>
      <c r="AI830" s="25" t="s">
        <v>414</v>
      </c>
      <c r="AJ830" s="57">
        <v>7</v>
      </c>
      <c r="AK830" s="57" t="str">
        <f t="shared" si="189"/>
        <v>More</v>
      </c>
      <c r="AL830" s="57" t="s">
        <v>98</v>
      </c>
      <c r="AM830" s="57" t="str">
        <f t="shared" si="190"/>
        <v>Low</v>
      </c>
      <c r="AN830" s="62">
        <v>2</v>
      </c>
      <c r="AO830" s="62" t="str">
        <f t="shared" si="191"/>
        <v>More</v>
      </c>
      <c r="AP830" s="62">
        <v>538</v>
      </c>
      <c r="AQ830" s="62" t="str">
        <f t="shared" si="192"/>
        <v>no</v>
      </c>
      <c r="AR830" s="62" t="str">
        <f t="shared" si="193"/>
        <v>Above Average</v>
      </c>
      <c r="AS830" s="64">
        <v>0</v>
      </c>
      <c r="AT830" s="68">
        <v>58.935966868429439</v>
      </c>
      <c r="AU830" s="68" t="str">
        <f t="shared" si="194"/>
        <v>Below Average</v>
      </c>
      <c r="AV830" s="66">
        <v>185000</v>
      </c>
      <c r="AW830" s="66">
        <v>3139</v>
      </c>
      <c r="AX830" s="66" t="s">
        <v>311</v>
      </c>
    </row>
    <row r="831" spans="1:50" customFormat="1" x14ac:dyDescent="0.2">
      <c r="A831">
        <v>830</v>
      </c>
      <c r="B831" s="12" t="s">
        <v>90</v>
      </c>
      <c r="C831" s="12" t="s">
        <v>90</v>
      </c>
      <c r="D831" s="12" t="s">
        <v>198</v>
      </c>
      <c r="E831" s="22">
        <v>7</v>
      </c>
      <c r="F831" s="22" t="s">
        <v>411</v>
      </c>
      <c r="G831" s="22" t="s">
        <v>92</v>
      </c>
      <c r="H831" s="22" t="str">
        <f t="shared" si="181"/>
        <v>2Story</v>
      </c>
      <c r="I831" s="22">
        <f t="shared" si="180"/>
        <v>75.988545402704759</v>
      </c>
      <c r="J831" s="22" t="str">
        <f t="shared" si="182"/>
        <v>Above Average</v>
      </c>
      <c r="K831" s="22">
        <v>5</v>
      </c>
      <c r="L831" s="22" t="str">
        <f t="shared" si="183"/>
        <v>Low</v>
      </c>
      <c r="M831" s="22">
        <v>2005</v>
      </c>
      <c r="N831" s="22">
        <f t="shared" si="184"/>
        <v>0</v>
      </c>
      <c r="O831" s="22"/>
      <c r="P831" s="22">
        <v>2005</v>
      </c>
      <c r="Q831" s="22">
        <f t="shared" si="185"/>
        <v>0</v>
      </c>
      <c r="R831" s="23">
        <v>600</v>
      </c>
      <c r="S831" s="23" t="s">
        <v>311</v>
      </c>
      <c r="T831" s="23" t="s">
        <v>370</v>
      </c>
      <c r="U831" s="24">
        <v>520</v>
      </c>
      <c r="V831" s="24" t="str">
        <f t="shared" si="186"/>
        <v>no</v>
      </c>
      <c r="W831" s="24">
        <v>623</v>
      </c>
      <c r="X831" s="24" t="str">
        <f t="shared" si="187"/>
        <v>no</v>
      </c>
      <c r="Y831" s="24" t="s">
        <v>412</v>
      </c>
      <c r="Z831" s="24">
        <f t="shared" si="188"/>
        <v>1</v>
      </c>
      <c r="AA831" s="24">
        <v>1223</v>
      </c>
      <c r="AB831" s="24" t="s">
        <v>311</v>
      </c>
      <c r="AC831" s="24" t="s">
        <v>370</v>
      </c>
      <c r="AD831" s="25">
        <v>0</v>
      </c>
      <c r="AE831" s="25">
        <v>0</v>
      </c>
      <c r="AF831" s="25">
        <v>2</v>
      </c>
      <c r="AG831" s="25">
        <v>1</v>
      </c>
      <c r="AH831" s="25">
        <v>3</v>
      </c>
      <c r="AI831" s="25" t="s">
        <v>414</v>
      </c>
      <c r="AJ831" s="57">
        <v>4</v>
      </c>
      <c r="AK831" s="57" t="str">
        <f t="shared" si="189"/>
        <v>Less</v>
      </c>
      <c r="AL831" s="57" t="s">
        <v>97</v>
      </c>
      <c r="AM831" s="57" t="str">
        <f t="shared" si="190"/>
        <v>High</v>
      </c>
      <c r="AN831" s="62">
        <v>2</v>
      </c>
      <c r="AO831" s="62" t="str">
        <f t="shared" si="191"/>
        <v>More</v>
      </c>
      <c r="AP831" s="62">
        <v>480</v>
      </c>
      <c r="AQ831" s="62" t="str">
        <f t="shared" si="192"/>
        <v>no</v>
      </c>
      <c r="AR831" s="62" t="str">
        <f t="shared" si="193"/>
        <v>Above Average</v>
      </c>
      <c r="AS831" s="64">
        <v>0</v>
      </c>
      <c r="AT831" s="68">
        <v>80.855732309380144</v>
      </c>
      <c r="AU831" s="68" t="str">
        <f t="shared" si="194"/>
        <v>Above Average</v>
      </c>
      <c r="AV831" s="66">
        <v>147400</v>
      </c>
      <c r="AW831" s="66">
        <v>1823</v>
      </c>
      <c r="AX831" s="66" t="s">
        <v>311</v>
      </c>
    </row>
    <row r="832" spans="1:50" customFormat="1" x14ac:dyDescent="0.2">
      <c r="A832">
        <v>831</v>
      </c>
      <c r="B832" s="12" t="s">
        <v>90</v>
      </c>
      <c r="C832" s="12" t="s">
        <v>90</v>
      </c>
      <c r="D832" s="12" t="s">
        <v>91</v>
      </c>
      <c r="E832" s="22">
        <v>6</v>
      </c>
      <c r="F832" s="22" t="s">
        <v>195</v>
      </c>
      <c r="G832" s="22" t="s">
        <v>115</v>
      </c>
      <c r="H832" s="22" t="str">
        <f t="shared" si="181"/>
        <v>1Story</v>
      </c>
      <c r="I832" s="22">
        <f t="shared" si="180"/>
        <v>69.182127006168557</v>
      </c>
      <c r="J832" s="22" t="str">
        <f t="shared" si="182"/>
        <v>Below Average</v>
      </c>
      <c r="K832" s="22">
        <v>5</v>
      </c>
      <c r="L832" s="22" t="str">
        <f t="shared" si="183"/>
        <v>Low</v>
      </c>
      <c r="M832" s="22">
        <v>1957</v>
      </c>
      <c r="N832" s="22">
        <f t="shared" si="184"/>
        <v>0</v>
      </c>
      <c r="O832" s="22"/>
      <c r="P832" s="22">
        <v>1957</v>
      </c>
      <c r="Q832" s="22">
        <f t="shared" si="185"/>
        <v>1</v>
      </c>
      <c r="R832" s="23">
        <v>1392</v>
      </c>
      <c r="S832" s="23" t="s">
        <v>311</v>
      </c>
      <c r="T832" s="23" t="s">
        <v>369</v>
      </c>
      <c r="U832" s="24">
        <v>1392</v>
      </c>
      <c r="V832" s="24" t="str">
        <f t="shared" si="186"/>
        <v>no</v>
      </c>
      <c r="W832" s="24">
        <v>0</v>
      </c>
      <c r="X832" s="24" t="str">
        <f t="shared" si="187"/>
        <v>no</v>
      </c>
      <c r="Y832" s="24" t="s">
        <v>413</v>
      </c>
      <c r="Z832" s="24">
        <f t="shared" si="188"/>
        <v>0</v>
      </c>
      <c r="AA832" s="24">
        <v>1392</v>
      </c>
      <c r="AB832" s="24" t="s">
        <v>311</v>
      </c>
      <c r="AC832" s="24" t="s">
        <v>370</v>
      </c>
      <c r="AD832" s="25">
        <v>1</v>
      </c>
      <c r="AE832" s="25">
        <v>0</v>
      </c>
      <c r="AF832" s="25">
        <v>1</v>
      </c>
      <c r="AG832" s="25">
        <v>1</v>
      </c>
      <c r="AH832" s="25">
        <v>3</v>
      </c>
      <c r="AI832" s="25" t="s">
        <v>414</v>
      </c>
      <c r="AJ832" s="57">
        <v>6</v>
      </c>
      <c r="AK832" s="57" t="str">
        <f t="shared" si="189"/>
        <v>More</v>
      </c>
      <c r="AL832" s="57" t="s">
        <v>98</v>
      </c>
      <c r="AM832" s="57" t="str">
        <f t="shared" si="190"/>
        <v>Low</v>
      </c>
      <c r="AN832" s="62">
        <v>2</v>
      </c>
      <c r="AO832" s="62" t="str">
        <f t="shared" si="191"/>
        <v>More</v>
      </c>
      <c r="AP832" s="62">
        <v>458</v>
      </c>
      <c r="AQ832" s="62" t="str">
        <f t="shared" si="192"/>
        <v>no</v>
      </c>
      <c r="AR832" s="62" t="str">
        <f t="shared" si="193"/>
        <v>Below Average</v>
      </c>
      <c r="AS832" s="64">
        <v>2</v>
      </c>
      <c r="AT832" s="68">
        <v>59.626436781609193</v>
      </c>
      <c r="AU832" s="68" t="str">
        <f t="shared" si="194"/>
        <v>Below Average</v>
      </c>
      <c r="AV832" s="66">
        <v>166000</v>
      </c>
      <c r="AW832" s="66">
        <v>2784</v>
      </c>
      <c r="AX832" s="66" t="s">
        <v>311</v>
      </c>
    </row>
    <row r="833" spans="1:50" customFormat="1" x14ac:dyDescent="0.2">
      <c r="A833">
        <v>832</v>
      </c>
      <c r="B833" s="12" t="s">
        <v>90</v>
      </c>
      <c r="C833" s="12" t="s">
        <v>90</v>
      </c>
      <c r="D833" s="12" t="s">
        <v>179</v>
      </c>
      <c r="E833" s="22">
        <v>7</v>
      </c>
      <c r="F833" s="22" t="s">
        <v>411</v>
      </c>
      <c r="G833" s="22" t="s">
        <v>92</v>
      </c>
      <c r="H833" s="22" t="str">
        <f t="shared" si="181"/>
        <v>2Story</v>
      </c>
      <c r="I833" s="22">
        <f t="shared" si="180"/>
        <v>75.988545402704759</v>
      </c>
      <c r="J833" s="22" t="str">
        <f t="shared" si="182"/>
        <v>Above Average</v>
      </c>
      <c r="K833" s="22">
        <v>5</v>
      </c>
      <c r="L833" s="22" t="str">
        <f t="shared" si="183"/>
        <v>Low</v>
      </c>
      <c r="M833" s="22">
        <v>2005</v>
      </c>
      <c r="N833" s="22">
        <f t="shared" si="184"/>
        <v>0</v>
      </c>
      <c r="O833" s="22"/>
      <c r="P833" s="22">
        <v>2005</v>
      </c>
      <c r="Q833" s="22">
        <f t="shared" si="185"/>
        <v>0</v>
      </c>
      <c r="R833" s="23">
        <v>600</v>
      </c>
      <c r="S833" s="23" t="s">
        <v>311</v>
      </c>
      <c r="T833" s="23" t="s">
        <v>370</v>
      </c>
      <c r="U833" s="24">
        <v>520</v>
      </c>
      <c r="V833" s="24" t="str">
        <f t="shared" si="186"/>
        <v>no</v>
      </c>
      <c r="W833" s="24">
        <v>600</v>
      </c>
      <c r="X833" s="24" t="str">
        <f t="shared" si="187"/>
        <v>no</v>
      </c>
      <c r="Y833" s="24" t="s">
        <v>412</v>
      </c>
      <c r="Z833" s="24">
        <f t="shared" si="188"/>
        <v>1</v>
      </c>
      <c r="AA833" s="24">
        <v>1200</v>
      </c>
      <c r="AB833" s="24" t="s">
        <v>311</v>
      </c>
      <c r="AC833" s="24" t="s">
        <v>370</v>
      </c>
      <c r="AD833" s="25">
        <v>0</v>
      </c>
      <c r="AE833" s="25">
        <v>0</v>
      </c>
      <c r="AF833" s="25">
        <v>2</v>
      </c>
      <c r="AG833" s="25">
        <v>1</v>
      </c>
      <c r="AH833" s="25">
        <v>3</v>
      </c>
      <c r="AI833" s="25" t="s">
        <v>414</v>
      </c>
      <c r="AJ833" s="57">
        <v>4</v>
      </c>
      <c r="AK833" s="57" t="str">
        <f t="shared" si="189"/>
        <v>Less</v>
      </c>
      <c r="AL833" s="57" t="s">
        <v>97</v>
      </c>
      <c r="AM833" s="57" t="str">
        <f t="shared" si="190"/>
        <v>High</v>
      </c>
      <c r="AN833" s="62">
        <v>2</v>
      </c>
      <c r="AO833" s="62" t="str">
        <f t="shared" si="191"/>
        <v>More</v>
      </c>
      <c r="AP833" s="62">
        <v>480</v>
      </c>
      <c r="AQ833" s="62" t="str">
        <f t="shared" si="192"/>
        <v>no</v>
      </c>
      <c r="AR833" s="62" t="str">
        <f t="shared" si="193"/>
        <v>Above Average</v>
      </c>
      <c r="AS833" s="64">
        <v>0</v>
      </c>
      <c r="AT833" s="68">
        <v>83.888888888888886</v>
      </c>
      <c r="AU833" s="68" t="str">
        <f t="shared" si="194"/>
        <v>Above Average</v>
      </c>
      <c r="AV833" s="66">
        <v>151000</v>
      </c>
      <c r="AW833" s="66">
        <v>1800</v>
      </c>
      <c r="AX833" s="66" t="s">
        <v>311</v>
      </c>
    </row>
    <row r="834" spans="1:50" customFormat="1" x14ac:dyDescent="0.2">
      <c r="A834">
        <v>833</v>
      </c>
      <c r="B834" s="12" t="s">
        <v>90</v>
      </c>
      <c r="C834" s="12" t="s">
        <v>90</v>
      </c>
      <c r="D834" s="12" t="s">
        <v>91</v>
      </c>
      <c r="E834" s="22">
        <v>7</v>
      </c>
      <c r="F834" s="22" t="s">
        <v>411</v>
      </c>
      <c r="G834" s="22" t="s">
        <v>92</v>
      </c>
      <c r="H834" s="22" t="str">
        <f t="shared" si="181"/>
        <v>2Story</v>
      </c>
      <c r="I834" s="22">
        <f t="shared" ref="I834:I897" si="195">IFERROR(AVERAGEIFS($AT$2:$AT$1461,$G$2:$G$1461,$G834,$D$2:$D$1461,"1Fam"),"")</f>
        <v>75.988545402704759</v>
      </c>
      <c r="J834" s="22" t="str">
        <f t="shared" si="182"/>
        <v>Above Average</v>
      </c>
      <c r="K834" s="22">
        <v>6</v>
      </c>
      <c r="L834" s="22" t="str">
        <f t="shared" si="183"/>
        <v>High</v>
      </c>
      <c r="M834" s="22">
        <v>2003</v>
      </c>
      <c r="N834" s="22">
        <f t="shared" si="184"/>
        <v>0</v>
      </c>
      <c r="O834" s="22"/>
      <c r="P834" s="22">
        <v>2003</v>
      </c>
      <c r="Q834" s="22">
        <f t="shared" si="185"/>
        <v>0</v>
      </c>
      <c r="R834" s="23">
        <v>941</v>
      </c>
      <c r="S834" s="23" t="s">
        <v>311</v>
      </c>
      <c r="T834" s="23" t="s">
        <v>370</v>
      </c>
      <c r="U834" s="24">
        <v>941</v>
      </c>
      <c r="V834" s="24" t="str">
        <f t="shared" si="186"/>
        <v>no</v>
      </c>
      <c r="W834" s="24">
        <v>888</v>
      </c>
      <c r="X834" s="24" t="str">
        <f t="shared" si="187"/>
        <v>no</v>
      </c>
      <c r="Y834" s="24" t="s">
        <v>412</v>
      </c>
      <c r="Z834" s="24">
        <f t="shared" si="188"/>
        <v>1</v>
      </c>
      <c r="AA834" s="24">
        <v>1829</v>
      </c>
      <c r="AB834" s="24" t="s">
        <v>311</v>
      </c>
      <c r="AC834" s="24" t="s">
        <v>369</v>
      </c>
      <c r="AD834" s="25">
        <v>1</v>
      </c>
      <c r="AE834" s="25">
        <v>0</v>
      </c>
      <c r="AF834" s="25">
        <v>2</v>
      </c>
      <c r="AG834" s="25">
        <v>1</v>
      </c>
      <c r="AH834" s="25">
        <v>4</v>
      </c>
      <c r="AI834" s="25" t="s">
        <v>414</v>
      </c>
      <c r="AJ834" s="57">
        <v>7</v>
      </c>
      <c r="AK834" s="57" t="str">
        <f t="shared" si="189"/>
        <v>More</v>
      </c>
      <c r="AL834" s="57" t="s">
        <v>97</v>
      </c>
      <c r="AM834" s="57" t="str">
        <f t="shared" si="190"/>
        <v>High</v>
      </c>
      <c r="AN834" s="62">
        <v>2</v>
      </c>
      <c r="AO834" s="62" t="str">
        <f t="shared" si="191"/>
        <v>More</v>
      </c>
      <c r="AP834" s="62">
        <v>613</v>
      </c>
      <c r="AQ834" s="62" t="str">
        <f t="shared" si="192"/>
        <v>no</v>
      </c>
      <c r="AR834" s="62" t="str">
        <f t="shared" si="193"/>
        <v>Above Average</v>
      </c>
      <c r="AS834" s="64">
        <v>1</v>
      </c>
      <c r="AT834" s="68">
        <v>85.559566787003604</v>
      </c>
      <c r="AU834" s="68" t="str">
        <f t="shared" si="194"/>
        <v>Above Average</v>
      </c>
      <c r="AV834" s="66">
        <v>237000</v>
      </c>
      <c r="AW834" s="66">
        <v>2770</v>
      </c>
      <c r="AX834" s="66" t="s">
        <v>311</v>
      </c>
    </row>
    <row r="835" spans="1:50" customFormat="1" x14ac:dyDescent="0.2">
      <c r="A835">
        <v>834</v>
      </c>
      <c r="B835" s="12" t="s">
        <v>90</v>
      </c>
      <c r="C835" s="12" t="s">
        <v>90</v>
      </c>
      <c r="D835" s="12" t="s">
        <v>91</v>
      </c>
      <c r="E835" s="22">
        <v>6</v>
      </c>
      <c r="F835" s="22" t="s">
        <v>195</v>
      </c>
      <c r="G835" s="22" t="s">
        <v>115</v>
      </c>
      <c r="H835" s="22" t="str">
        <f t="shared" ref="H835:H898" si="196">IF(OR(G835 = "SFoyer", G835 = "SLvl"), " ", IF(OR(G835 = "1.5Fin", G835 = "1.5Unf"), "1Story", IF(OR(G835 = "2.5Fin", G835 = "2.5Unf"), "2Story", G835)))</f>
        <v>1Story</v>
      </c>
      <c r="I835" s="22">
        <f t="shared" si="195"/>
        <v>69.182127006168557</v>
      </c>
      <c r="J835" s="22" t="str">
        <f t="shared" ref="J835:J898" si="197">IF(I835&gt;=AVERAGE(I$2:I$1461),"Above Average","Below Average")</f>
        <v>Below Average</v>
      </c>
      <c r="K835" s="22">
        <v>6</v>
      </c>
      <c r="L835" s="22" t="str">
        <f t="shared" ref="L835:L898" si="198">IF(K835&gt;=6, "High", "Low")</f>
        <v>High</v>
      </c>
      <c r="M835" s="22">
        <v>1964</v>
      </c>
      <c r="N835" s="22">
        <f t="shared" ref="N835:N898" si="199">IF(M835&lt;=1954,1,0)</f>
        <v>0</v>
      </c>
      <c r="O835" s="22"/>
      <c r="P835" s="22">
        <v>1964</v>
      </c>
      <c r="Q835" s="22">
        <f t="shared" ref="Q835:Q898" si="200">IF(P835&lt;=1961, 1,0)</f>
        <v>0</v>
      </c>
      <c r="R835" s="23">
        <v>1516</v>
      </c>
      <c r="S835" s="23" t="s">
        <v>311</v>
      </c>
      <c r="T835" s="23" t="s">
        <v>369</v>
      </c>
      <c r="U835" s="24">
        <v>1516</v>
      </c>
      <c r="V835" s="24" t="str">
        <f t="shared" ref="V835:V898" si="201">IF(OR(U835&lt;(QUARTILE(U$2:U$1461,1))-(((QUARTILE(U$2:U$1461,3))-(QUARTILE(U$2:U$1461,1)))*1.5),U835&gt;(QUARTILE(U$2:U$1461,3))+(((QUARTILE(U$2:U$1461,3))-(QUARTILE(U$2:U$1461,1)))*1.5)),"yes","no")</f>
        <v>no</v>
      </c>
      <c r="W835" s="24">
        <v>0</v>
      </c>
      <c r="X835" s="24" t="str">
        <f t="shared" ref="X835:X898" si="202">IF(OR(W835&lt;(QUARTILE(W$2:W$1461,1))-(((QUARTILE(W$2:W$1461,3))-(QUARTILE(W$2:W$1461,1)))*1.5),W835&gt;(QUARTILE(W$2:W$1461,3))+(((QUARTILE(W$2:W$1461,3))-(QUARTILE(W$2:W$1461,1)))*1.5)),"yes","no")</f>
        <v>no</v>
      </c>
      <c r="Y835" s="24" t="s">
        <v>413</v>
      </c>
      <c r="Z835" s="24">
        <f t="shared" ref="Z835:Z898" si="203">IF($W843&gt;0,1,0)</f>
        <v>1</v>
      </c>
      <c r="AA835" s="24">
        <v>1516</v>
      </c>
      <c r="AB835" s="24" t="s">
        <v>311</v>
      </c>
      <c r="AC835" s="24" t="s">
        <v>369</v>
      </c>
      <c r="AD835" s="25">
        <v>0</v>
      </c>
      <c r="AE835" s="25">
        <v>0</v>
      </c>
      <c r="AF835" s="25">
        <v>1</v>
      </c>
      <c r="AG835" s="25">
        <v>1</v>
      </c>
      <c r="AH835" s="25">
        <v>2</v>
      </c>
      <c r="AI835" s="25" t="s">
        <v>415</v>
      </c>
      <c r="AJ835" s="57">
        <v>6</v>
      </c>
      <c r="AK835" s="57" t="str">
        <f t="shared" ref="AK835:AK898" si="204">IF(AJ835&gt;=6, "More", "Less")</f>
        <v>More</v>
      </c>
      <c r="AL835" s="57" t="s">
        <v>98</v>
      </c>
      <c r="AM835" s="57" t="str">
        <f t="shared" ref="AM835:AM898" si="205">IF(OR(AL835 = "Gd", AL835 = "Ex"), "High", "Low")</f>
        <v>Low</v>
      </c>
      <c r="AN835" s="62">
        <v>2</v>
      </c>
      <c r="AO835" s="62" t="str">
        <f t="shared" ref="AO835:AO898" si="206">IF(AN835&gt;=2, "More", "Less")</f>
        <v>More</v>
      </c>
      <c r="AP835" s="62">
        <v>472</v>
      </c>
      <c r="AQ835" s="62" t="str">
        <f t="shared" ref="AQ835:AQ898" si="207">IF(OR(AP835&lt;(QUARTILE(AP$2:AP$1461,1))-(((QUARTILE(AP$2:AP$1461,3))-(QUARTILE(AP$2:AP$1461,1)))*1.5),AP835&gt;(QUARTILE(AP$2:AP$1461,3))+(((QUARTILE(AP$2:AP$1461,3))-(QUARTILE(AP$2:AP$1461,1)))*1.5)),"yes","no")</f>
        <v>no</v>
      </c>
      <c r="AR835" s="62" t="str">
        <f t="shared" ref="AR835:AR898" si="208">IF(AP835&gt;=AVERAGE(AP$2:AP$1461),"Above Average","Below Average")</f>
        <v>Below Average</v>
      </c>
      <c r="AS835" s="64">
        <v>0</v>
      </c>
      <c r="AT835" s="68">
        <v>55.079155672823219</v>
      </c>
      <c r="AU835" s="68" t="str">
        <f t="shared" ref="AU835:AU898" si="209">IF(AT835&gt;=AVERAGE(AT$2:AT$1461),"Above Average","Below Average")</f>
        <v>Below Average</v>
      </c>
      <c r="AV835" s="66">
        <v>167000</v>
      </c>
      <c r="AW835" s="66">
        <v>3032</v>
      </c>
      <c r="AX835" s="66" t="s">
        <v>311</v>
      </c>
    </row>
    <row r="836" spans="1:50" customFormat="1" x14ac:dyDescent="0.2">
      <c r="A836">
        <v>835</v>
      </c>
      <c r="B836" s="12" t="s">
        <v>90</v>
      </c>
      <c r="C836" s="12" t="s">
        <v>90</v>
      </c>
      <c r="D836" s="12" t="s">
        <v>91</v>
      </c>
      <c r="E836" s="22">
        <v>5</v>
      </c>
      <c r="F836" s="22" t="s">
        <v>195</v>
      </c>
      <c r="G836" s="22" t="s">
        <v>115</v>
      </c>
      <c r="H836" s="22" t="str">
        <f t="shared" si="196"/>
        <v>1Story</v>
      </c>
      <c r="I836" s="22">
        <f t="shared" si="195"/>
        <v>69.182127006168557</v>
      </c>
      <c r="J836" s="22" t="str">
        <f t="shared" si="197"/>
        <v>Below Average</v>
      </c>
      <c r="K836" s="22">
        <v>6</v>
      </c>
      <c r="L836" s="22" t="str">
        <f t="shared" si="198"/>
        <v>High</v>
      </c>
      <c r="M836" s="22">
        <v>1961</v>
      </c>
      <c r="N836" s="22">
        <f t="shared" si="199"/>
        <v>0</v>
      </c>
      <c r="O836" s="22"/>
      <c r="P836" s="22">
        <v>1961</v>
      </c>
      <c r="Q836" s="22">
        <f t="shared" si="200"/>
        <v>1</v>
      </c>
      <c r="R836" s="23">
        <v>1144</v>
      </c>
      <c r="S836" s="23" t="s">
        <v>311</v>
      </c>
      <c r="T836" s="23" t="s">
        <v>369</v>
      </c>
      <c r="U836" s="24">
        <v>1144</v>
      </c>
      <c r="V836" s="24" t="str">
        <f t="shared" si="201"/>
        <v>no</v>
      </c>
      <c r="W836" s="24">
        <v>0</v>
      </c>
      <c r="X836" s="24" t="str">
        <f t="shared" si="202"/>
        <v>no</v>
      </c>
      <c r="Y836" s="24" t="s">
        <v>413</v>
      </c>
      <c r="Z836" s="24">
        <f t="shared" si="203"/>
        <v>0</v>
      </c>
      <c r="AA836" s="24">
        <v>1144</v>
      </c>
      <c r="AB836" s="24" t="s">
        <v>311</v>
      </c>
      <c r="AC836" s="24" t="s">
        <v>370</v>
      </c>
      <c r="AD836" s="25">
        <v>1</v>
      </c>
      <c r="AE836" s="25">
        <v>0</v>
      </c>
      <c r="AF836" s="25">
        <v>1</v>
      </c>
      <c r="AG836" s="25">
        <v>0</v>
      </c>
      <c r="AH836" s="25">
        <v>2</v>
      </c>
      <c r="AI836" s="25" t="s">
        <v>415</v>
      </c>
      <c r="AJ836" s="57">
        <v>6</v>
      </c>
      <c r="AK836" s="57" t="str">
        <f t="shared" si="204"/>
        <v>More</v>
      </c>
      <c r="AL836" s="57" t="s">
        <v>98</v>
      </c>
      <c r="AM836" s="57" t="str">
        <f t="shared" si="205"/>
        <v>Low</v>
      </c>
      <c r="AN836" s="62">
        <v>2</v>
      </c>
      <c r="AO836" s="62" t="str">
        <f t="shared" si="206"/>
        <v>More</v>
      </c>
      <c r="AP836" s="62">
        <v>456</v>
      </c>
      <c r="AQ836" s="62" t="str">
        <f t="shared" si="207"/>
        <v>no</v>
      </c>
      <c r="AR836" s="62" t="str">
        <f t="shared" si="208"/>
        <v>Below Average</v>
      </c>
      <c r="AS836" s="64">
        <v>0</v>
      </c>
      <c r="AT836" s="68">
        <v>61.16695804195804</v>
      </c>
      <c r="AU836" s="68" t="str">
        <f t="shared" si="209"/>
        <v>Below Average</v>
      </c>
      <c r="AV836" s="66">
        <v>139950</v>
      </c>
      <c r="AW836" s="66">
        <v>2288</v>
      </c>
      <c r="AX836" s="66" t="s">
        <v>311</v>
      </c>
    </row>
    <row r="837" spans="1:50" customFormat="1" x14ac:dyDescent="0.2">
      <c r="A837">
        <v>836</v>
      </c>
      <c r="B837" s="12" t="s">
        <v>90</v>
      </c>
      <c r="C837" s="12" t="s">
        <v>90</v>
      </c>
      <c r="D837" s="12" t="s">
        <v>91</v>
      </c>
      <c r="E837" s="22">
        <v>4</v>
      </c>
      <c r="F837" s="22" t="s">
        <v>195</v>
      </c>
      <c r="G837" s="22" t="s">
        <v>115</v>
      </c>
      <c r="H837" s="22" t="str">
        <f t="shared" si="196"/>
        <v>1Story</v>
      </c>
      <c r="I837" s="22">
        <f t="shared" si="195"/>
        <v>69.182127006168557</v>
      </c>
      <c r="J837" s="22" t="str">
        <f t="shared" si="197"/>
        <v>Below Average</v>
      </c>
      <c r="K837" s="22">
        <v>7</v>
      </c>
      <c r="L837" s="22" t="str">
        <f t="shared" si="198"/>
        <v>High</v>
      </c>
      <c r="M837" s="22">
        <v>1950</v>
      </c>
      <c r="N837" s="22">
        <f t="shared" si="199"/>
        <v>1</v>
      </c>
      <c r="O837" s="22"/>
      <c r="P837" s="22">
        <v>1995</v>
      </c>
      <c r="Q837" s="22">
        <f t="shared" si="200"/>
        <v>0</v>
      </c>
      <c r="R837" s="23">
        <v>1067</v>
      </c>
      <c r="S837" s="23" t="s">
        <v>311</v>
      </c>
      <c r="T837" s="23" t="s">
        <v>369</v>
      </c>
      <c r="U837" s="24">
        <v>1067</v>
      </c>
      <c r="V837" s="24" t="str">
        <f t="shared" si="201"/>
        <v>no</v>
      </c>
      <c r="W837" s="24">
        <v>0</v>
      </c>
      <c r="X837" s="24" t="str">
        <f t="shared" si="202"/>
        <v>no</v>
      </c>
      <c r="Y837" s="24" t="s">
        <v>413</v>
      </c>
      <c r="Z837" s="24">
        <f t="shared" si="203"/>
        <v>0</v>
      </c>
      <c r="AA837" s="24">
        <v>1067</v>
      </c>
      <c r="AB837" s="24" t="s">
        <v>311</v>
      </c>
      <c r="AC837" s="24" t="s">
        <v>370</v>
      </c>
      <c r="AD837" s="25">
        <v>0</v>
      </c>
      <c r="AE837" s="25">
        <v>0</v>
      </c>
      <c r="AF837" s="25">
        <v>2</v>
      </c>
      <c r="AG837" s="25">
        <v>0</v>
      </c>
      <c r="AH837" s="25">
        <v>2</v>
      </c>
      <c r="AI837" s="25" t="s">
        <v>415</v>
      </c>
      <c r="AJ837" s="57">
        <v>4</v>
      </c>
      <c r="AK837" s="57" t="str">
        <f t="shared" si="204"/>
        <v>Less</v>
      </c>
      <c r="AL837" s="57" t="s">
        <v>97</v>
      </c>
      <c r="AM837" s="57" t="str">
        <f t="shared" si="205"/>
        <v>High</v>
      </c>
      <c r="AN837" s="62">
        <v>2</v>
      </c>
      <c r="AO837" s="62" t="str">
        <f t="shared" si="206"/>
        <v>More</v>
      </c>
      <c r="AP837" s="62">
        <v>436</v>
      </c>
      <c r="AQ837" s="62" t="str">
        <f t="shared" si="207"/>
        <v>no</v>
      </c>
      <c r="AR837" s="62" t="str">
        <f t="shared" si="208"/>
        <v>Below Average</v>
      </c>
      <c r="AS837" s="64">
        <v>0</v>
      </c>
      <c r="AT837" s="68">
        <v>59.981255857544518</v>
      </c>
      <c r="AU837" s="68" t="str">
        <f t="shared" si="209"/>
        <v>Below Average</v>
      </c>
      <c r="AV837" s="66">
        <v>128000</v>
      </c>
      <c r="AW837" s="66">
        <v>2134</v>
      </c>
      <c r="AX837" s="66" t="s">
        <v>311</v>
      </c>
    </row>
    <row r="838" spans="1:50" customFormat="1" x14ac:dyDescent="0.2">
      <c r="A838">
        <v>837</v>
      </c>
      <c r="B838" s="12" t="s">
        <v>90</v>
      </c>
      <c r="C838" s="12" t="s">
        <v>90</v>
      </c>
      <c r="D838" s="12" t="s">
        <v>91</v>
      </c>
      <c r="E838" s="22">
        <v>5</v>
      </c>
      <c r="F838" s="22" t="s">
        <v>195</v>
      </c>
      <c r="G838" s="22" t="s">
        <v>115</v>
      </c>
      <c r="H838" s="22" t="str">
        <f t="shared" si="196"/>
        <v>1Story</v>
      </c>
      <c r="I838" s="22">
        <f t="shared" si="195"/>
        <v>69.182127006168557</v>
      </c>
      <c r="J838" s="22" t="str">
        <f t="shared" si="197"/>
        <v>Below Average</v>
      </c>
      <c r="K838" s="22">
        <v>6</v>
      </c>
      <c r="L838" s="22" t="str">
        <f t="shared" si="198"/>
        <v>High</v>
      </c>
      <c r="M838" s="22">
        <v>1948</v>
      </c>
      <c r="N838" s="22">
        <f t="shared" si="199"/>
        <v>1</v>
      </c>
      <c r="O838" s="22"/>
      <c r="P838" s="22">
        <v>1973</v>
      </c>
      <c r="Q838" s="22">
        <f t="shared" si="200"/>
        <v>0</v>
      </c>
      <c r="R838" s="23">
        <v>1559</v>
      </c>
      <c r="S838" s="23" t="s">
        <v>311</v>
      </c>
      <c r="T838" s="23" t="s">
        <v>369</v>
      </c>
      <c r="U838" s="24">
        <v>1559</v>
      </c>
      <c r="V838" s="24" t="str">
        <f t="shared" si="201"/>
        <v>no</v>
      </c>
      <c r="W838" s="24">
        <v>0</v>
      </c>
      <c r="X838" s="24" t="str">
        <f t="shared" si="202"/>
        <v>no</v>
      </c>
      <c r="Y838" s="24" t="s">
        <v>413</v>
      </c>
      <c r="Z838" s="24">
        <f t="shared" si="203"/>
        <v>1</v>
      </c>
      <c r="AA838" s="24">
        <v>1559</v>
      </c>
      <c r="AB838" s="24" t="s">
        <v>311</v>
      </c>
      <c r="AC838" s="24" t="s">
        <v>369</v>
      </c>
      <c r="AD838" s="25">
        <v>1</v>
      </c>
      <c r="AE838" s="25">
        <v>0</v>
      </c>
      <c r="AF838" s="25">
        <v>1</v>
      </c>
      <c r="AG838" s="25">
        <v>0</v>
      </c>
      <c r="AH838" s="25">
        <v>2</v>
      </c>
      <c r="AI838" s="25" t="s">
        <v>415</v>
      </c>
      <c r="AJ838" s="57">
        <v>5</v>
      </c>
      <c r="AK838" s="57" t="str">
        <f t="shared" si="204"/>
        <v>Less</v>
      </c>
      <c r="AL838" s="57" t="s">
        <v>98</v>
      </c>
      <c r="AM838" s="57" t="str">
        <f t="shared" si="205"/>
        <v>Low</v>
      </c>
      <c r="AN838" s="62">
        <v>2</v>
      </c>
      <c r="AO838" s="62" t="str">
        <f t="shared" si="206"/>
        <v>More</v>
      </c>
      <c r="AP838" s="62">
        <v>812</v>
      </c>
      <c r="AQ838" s="62" t="str">
        <f t="shared" si="207"/>
        <v>no</v>
      </c>
      <c r="AR838" s="62" t="str">
        <f t="shared" si="208"/>
        <v>Above Average</v>
      </c>
      <c r="AS838" s="64">
        <v>0</v>
      </c>
      <c r="AT838" s="68">
        <v>49.230275817831945</v>
      </c>
      <c r="AU838" s="68" t="str">
        <f t="shared" si="209"/>
        <v>Below Average</v>
      </c>
      <c r="AV838" s="66">
        <v>153500</v>
      </c>
      <c r="AW838" s="66">
        <v>3118</v>
      </c>
      <c r="AX838" s="66" t="s">
        <v>311</v>
      </c>
    </row>
    <row r="839" spans="1:50" customFormat="1" x14ac:dyDescent="0.2">
      <c r="A839">
        <v>838</v>
      </c>
      <c r="B839" s="12" t="s">
        <v>90</v>
      </c>
      <c r="C839" s="12" t="s">
        <v>90</v>
      </c>
      <c r="D839" s="12" t="s">
        <v>198</v>
      </c>
      <c r="E839" s="22">
        <v>6</v>
      </c>
      <c r="F839" s="22" t="s">
        <v>195</v>
      </c>
      <c r="G839" s="22" t="s">
        <v>92</v>
      </c>
      <c r="H839" s="22" t="str">
        <f t="shared" si="196"/>
        <v>2Story</v>
      </c>
      <c r="I839" s="22">
        <f t="shared" si="195"/>
        <v>75.988545402704759</v>
      </c>
      <c r="J839" s="22" t="str">
        <f t="shared" si="197"/>
        <v>Above Average</v>
      </c>
      <c r="K839" s="22">
        <v>5</v>
      </c>
      <c r="L839" s="22" t="str">
        <f t="shared" si="198"/>
        <v>Low</v>
      </c>
      <c r="M839" s="22">
        <v>1973</v>
      </c>
      <c r="N839" s="22">
        <f t="shared" si="199"/>
        <v>0</v>
      </c>
      <c r="O839" s="22"/>
      <c r="P839" s="22">
        <v>1973</v>
      </c>
      <c r="Q839" s="22">
        <f t="shared" si="200"/>
        <v>0</v>
      </c>
      <c r="R839" s="23">
        <v>483</v>
      </c>
      <c r="S839" s="23" t="s">
        <v>311</v>
      </c>
      <c r="T839" s="23" t="s">
        <v>370</v>
      </c>
      <c r="U839" s="24">
        <v>483</v>
      </c>
      <c r="V839" s="24" t="str">
        <f t="shared" si="201"/>
        <v>no</v>
      </c>
      <c r="W839" s="24">
        <v>504</v>
      </c>
      <c r="X839" s="24" t="str">
        <f t="shared" si="202"/>
        <v>no</v>
      </c>
      <c r="Y839" s="24" t="s">
        <v>412</v>
      </c>
      <c r="Z839" s="24">
        <f t="shared" si="203"/>
        <v>0</v>
      </c>
      <c r="AA839" s="24">
        <v>987</v>
      </c>
      <c r="AB839" s="24" t="s">
        <v>311</v>
      </c>
      <c r="AC839" s="24" t="s">
        <v>370</v>
      </c>
      <c r="AD839" s="25">
        <v>1</v>
      </c>
      <c r="AE839" s="25">
        <v>0</v>
      </c>
      <c r="AF839" s="25">
        <v>1</v>
      </c>
      <c r="AG839" s="25">
        <v>1</v>
      </c>
      <c r="AH839" s="25">
        <v>3</v>
      </c>
      <c r="AI839" s="25" t="s">
        <v>414</v>
      </c>
      <c r="AJ839" s="57">
        <v>5</v>
      </c>
      <c r="AK839" s="57" t="str">
        <f t="shared" si="204"/>
        <v>Less</v>
      </c>
      <c r="AL839" s="57" t="s">
        <v>98</v>
      </c>
      <c r="AM839" s="57" t="str">
        <f t="shared" si="205"/>
        <v>Low</v>
      </c>
      <c r="AN839" s="62">
        <v>1</v>
      </c>
      <c r="AO839" s="62" t="str">
        <f t="shared" si="206"/>
        <v>Less</v>
      </c>
      <c r="AP839" s="62">
        <v>264</v>
      </c>
      <c r="AQ839" s="62" t="str">
        <f t="shared" si="207"/>
        <v>no</v>
      </c>
      <c r="AR839" s="62" t="str">
        <f t="shared" si="208"/>
        <v>Below Average</v>
      </c>
      <c r="AS839" s="64">
        <v>0</v>
      </c>
      <c r="AT839" s="68">
        <v>68.027210884353735</v>
      </c>
      <c r="AU839" s="68" t="str">
        <f t="shared" si="209"/>
        <v>Below Average</v>
      </c>
      <c r="AV839" s="66">
        <v>100000</v>
      </c>
      <c r="AW839" s="66">
        <v>1470</v>
      </c>
      <c r="AX839" s="66" t="s">
        <v>311</v>
      </c>
    </row>
    <row r="840" spans="1:50" customFormat="1" x14ac:dyDescent="0.2">
      <c r="A840">
        <v>839</v>
      </c>
      <c r="B840" s="12" t="s">
        <v>90</v>
      </c>
      <c r="C840" s="12" t="s">
        <v>90</v>
      </c>
      <c r="D840" s="12" t="s">
        <v>91</v>
      </c>
      <c r="E840" s="22">
        <v>5</v>
      </c>
      <c r="F840" s="22" t="s">
        <v>195</v>
      </c>
      <c r="G840" s="22" t="s">
        <v>115</v>
      </c>
      <c r="H840" s="22" t="str">
        <f t="shared" si="196"/>
        <v>1Story</v>
      </c>
      <c r="I840" s="22">
        <f t="shared" si="195"/>
        <v>69.182127006168557</v>
      </c>
      <c r="J840" s="22" t="str">
        <f t="shared" si="197"/>
        <v>Below Average</v>
      </c>
      <c r="K840" s="22">
        <v>6</v>
      </c>
      <c r="L840" s="22" t="str">
        <f t="shared" si="198"/>
        <v>High</v>
      </c>
      <c r="M840" s="22">
        <v>1995</v>
      </c>
      <c r="N840" s="22">
        <f t="shared" si="199"/>
        <v>0</v>
      </c>
      <c r="O840" s="22"/>
      <c r="P840" s="22">
        <v>2006</v>
      </c>
      <c r="Q840" s="22">
        <f t="shared" si="200"/>
        <v>0</v>
      </c>
      <c r="R840" s="23">
        <v>1099</v>
      </c>
      <c r="S840" s="23" t="s">
        <v>311</v>
      </c>
      <c r="T840" s="23" t="s">
        <v>369</v>
      </c>
      <c r="U840" s="24">
        <v>1099</v>
      </c>
      <c r="V840" s="24" t="str">
        <f t="shared" si="201"/>
        <v>no</v>
      </c>
      <c r="W840" s="24">
        <v>0</v>
      </c>
      <c r="X840" s="24" t="str">
        <f t="shared" si="202"/>
        <v>no</v>
      </c>
      <c r="Y840" s="24" t="s">
        <v>413</v>
      </c>
      <c r="Z840" s="24">
        <f t="shared" si="203"/>
        <v>1</v>
      </c>
      <c r="AA840" s="24">
        <v>1099</v>
      </c>
      <c r="AB840" s="24" t="s">
        <v>311</v>
      </c>
      <c r="AC840" s="24" t="s">
        <v>370</v>
      </c>
      <c r="AD840" s="25">
        <v>0</v>
      </c>
      <c r="AE840" s="25">
        <v>0</v>
      </c>
      <c r="AF840" s="25">
        <v>1</v>
      </c>
      <c r="AG840" s="25">
        <v>1</v>
      </c>
      <c r="AH840" s="25">
        <v>2</v>
      </c>
      <c r="AI840" s="25" t="s">
        <v>415</v>
      </c>
      <c r="AJ840" s="57">
        <v>6</v>
      </c>
      <c r="AK840" s="57" t="str">
        <f t="shared" si="204"/>
        <v>More</v>
      </c>
      <c r="AL840" s="57" t="s">
        <v>97</v>
      </c>
      <c r="AM840" s="57" t="str">
        <f t="shared" si="205"/>
        <v>High</v>
      </c>
      <c r="AN840" s="62">
        <v>1</v>
      </c>
      <c r="AO840" s="62" t="str">
        <f t="shared" si="206"/>
        <v>Less</v>
      </c>
      <c r="AP840" s="62">
        <v>352</v>
      </c>
      <c r="AQ840" s="62" t="str">
        <f t="shared" si="207"/>
        <v>no</v>
      </c>
      <c r="AR840" s="62" t="str">
        <f t="shared" si="208"/>
        <v>Below Average</v>
      </c>
      <c r="AS840" s="64">
        <v>0</v>
      </c>
      <c r="AT840" s="68">
        <v>65.514103730664246</v>
      </c>
      <c r="AU840" s="68" t="str">
        <f t="shared" si="209"/>
        <v>Below Average</v>
      </c>
      <c r="AV840" s="66">
        <v>144000</v>
      </c>
      <c r="AW840" s="66">
        <v>2198</v>
      </c>
      <c r="AX840" s="66" t="s">
        <v>311</v>
      </c>
    </row>
    <row r="841" spans="1:50" customFormat="1" x14ac:dyDescent="0.2">
      <c r="A841">
        <v>840</v>
      </c>
      <c r="B841" s="12" t="s">
        <v>90</v>
      </c>
      <c r="C841" s="12" t="s">
        <v>90</v>
      </c>
      <c r="D841" s="12" t="s">
        <v>91</v>
      </c>
      <c r="E841" s="22">
        <v>5</v>
      </c>
      <c r="F841" s="22" t="s">
        <v>195</v>
      </c>
      <c r="G841" s="22" t="s">
        <v>132</v>
      </c>
      <c r="H841" s="22" t="str">
        <f t="shared" si="196"/>
        <v>1Story</v>
      </c>
      <c r="I841" s="22">
        <f t="shared" si="195"/>
        <v>59.315963337771507</v>
      </c>
      <c r="J841" s="22" t="str">
        <f t="shared" si="197"/>
        <v>Below Average</v>
      </c>
      <c r="K841" s="22">
        <v>6</v>
      </c>
      <c r="L841" s="22" t="str">
        <f t="shared" si="198"/>
        <v>High</v>
      </c>
      <c r="M841" s="22">
        <v>1946</v>
      </c>
      <c r="N841" s="22">
        <f t="shared" si="199"/>
        <v>1</v>
      </c>
      <c r="O841" s="22"/>
      <c r="P841" s="22">
        <v>1995</v>
      </c>
      <c r="Q841" s="22">
        <f t="shared" si="200"/>
        <v>0</v>
      </c>
      <c r="R841" s="23">
        <v>768</v>
      </c>
      <c r="S841" s="23" t="s">
        <v>311</v>
      </c>
      <c r="T841" s="23" t="s">
        <v>370</v>
      </c>
      <c r="U841" s="24">
        <v>768</v>
      </c>
      <c r="V841" s="24" t="str">
        <f t="shared" si="201"/>
        <v>no</v>
      </c>
      <c r="W841" s="24">
        <v>432</v>
      </c>
      <c r="X841" s="24" t="str">
        <f t="shared" si="202"/>
        <v>no</v>
      </c>
      <c r="Y841" s="24" t="s">
        <v>412</v>
      </c>
      <c r="Z841" s="24">
        <f t="shared" si="203"/>
        <v>0</v>
      </c>
      <c r="AA841" s="24">
        <v>1200</v>
      </c>
      <c r="AB841" s="24" t="s">
        <v>311</v>
      </c>
      <c r="AC841" s="24" t="s">
        <v>370</v>
      </c>
      <c r="AD841" s="25">
        <v>0</v>
      </c>
      <c r="AE841" s="25">
        <v>0</v>
      </c>
      <c r="AF841" s="25">
        <v>1</v>
      </c>
      <c r="AG841" s="25">
        <v>0</v>
      </c>
      <c r="AH841" s="25">
        <v>1</v>
      </c>
      <c r="AI841" s="25" t="s">
        <v>415</v>
      </c>
      <c r="AJ841" s="57">
        <v>6</v>
      </c>
      <c r="AK841" s="57" t="str">
        <f t="shared" si="204"/>
        <v>More</v>
      </c>
      <c r="AL841" s="57" t="s">
        <v>98</v>
      </c>
      <c r="AM841" s="57" t="str">
        <f t="shared" si="205"/>
        <v>Low</v>
      </c>
      <c r="AN841" s="62">
        <v>1</v>
      </c>
      <c r="AO841" s="62" t="str">
        <f t="shared" si="206"/>
        <v>Less</v>
      </c>
      <c r="AP841" s="62">
        <v>240</v>
      </c>
      <c r="AQ841" s="62" t="str">
        <f t="shared" si="207"/>
        <v>no</v>
      </c>
      <c r="AR841" s="62" t="str">
        <f t="shared" si="208"/>
        <v>Below Average</v>
      </c>
      <c r="AS841" s="64">
        <v>0</v>
      </c>
      <c r="AT841" s="68">
        <v>66.310975609756099</v>
      </c>
      <c r="AU841" s="68" t="str">
        <f t="shared" si="209"/>
        <v>Below Average</v>
      </c>
      <c r="AV841" s="66">
        <v>130500</v>
      </c>
      <c r="AW841" s="66">
        <v>1968</v>
      </c>
      <c r="AX841" s="66" t="s">
        <v>311</v>
      </c>
    </row>
    <row r="842" spans="1:50" customFormat="1" x14ac:dyDescent="0.2">
      <c r="A842">
        <v>841</v>
      </c>
      <c r="B842" s="12" t="s">
        <v>90</v>
      </c>
      <c r="C842" s="12" t="s">
        <v>90</v>
      </c>
      <c r="D842" s="12" t="s">
        <v>91</v>
      </c>
      <c r="E842" s="22">
        <v>6</v>
      </c>
      <c r="F842" s="22" t="s">
        <v>195</v>
      </c>
      <c r="G842" s="22" t="s">
        <v>92</v>
      </c>
      <c r="H842" s="22" t="str">
        <f t="shared" si="196"/>
        <v>2Story</v>
      </c>
      <c r="I842" s="22">
        <f t="shared" si="195"/>
        <v>75.988545402704759</v>
      </c>
      <c r="J842" s="22" t="str">
        <f t="shared" si="197"/>
        <v>Above Average</v>
      </c>
      <c r="K842" s="22">
        <v>8</v>
      </c>
      <c r="L842" s="22" t="str">
        <f t="shared" si="198"/>
        <v>High</v>
      </c>
      <c r="M842" s="22">
        <v>1925</v>
      </c>
      <c r="N842" s="22">
        <f t="shared" si="199"/>
        <v>1</v>
      </c>
      <c r="O842" s="22"/>
      <c r="P842" s="22">
        <v>1950</v>
      </c>
      <c r="Q842" s="22">
        <f t="shared" si="200"/>
        <v>1</v>
      </c>
      <c r="R842" s="23">
        <v>672</v>
      </c>
      <c r="S842" s="23" t="s">
        <v>311</v>
      </c>
      <c r="T842" s="23" t="s">
        <v>370</v>
      </c>
      <c r="U842" s="24">
        <v>810</v>
      </c>
      <c r="V842" s="24" t="str">
        <f t="shared" si="201"/>
        <v>no</v>
      </c>
      <c r="W842" s="24">
        <v>672</v>
      </c>
      <c r="X842" s="24" t="str">
        <f t="shared" si="202"/>
        <v>no</v>
      </c>
      <c r="Y842" s="24" t="s">
        <v>412</v>
      </c>
      <c r="Z842" s="24">
        <f t="shared" si="203"/>
        <v>1</v>
      </c>
      <c r="AA842" s="24">
        <v>1482</v>
      </c>
      <c r="AB842" s="24" t="s">
        <v>311</v>
      </c>
      <c r="AC842" s="24" t="s">
        <v>370</v>
      </c>
      <c r="AD842" s="25">
        <v>0</v>
      </c>
      <c r="AE842" s="25">
        <v>0</v>
      </c>
      <c r="AF842" s="25">
        <v>2</v>
      </c>
      <c r="AG842" s="25">
        <v>0</v>
      </c>
      <c r="AH842" s="25">
        <v>2</v>
      </c>
      <c r="AI842" s="25" t="s">
        <v>415</v>
      </c>
      <c r="AJ842" s="57">
        <v>7</v>
      </c>
      <c r="AK842" s="57" t="str">
        <f t="shared" si="204"/>
        <v>More</v>
      </c>
      <c r="AL842" s="57" t="s">
        <v>147</v>
      </c>
      <c r="AM842" s="57" t="str">
        <f t="shared" si="205"/>
        <v>Low</v>
      </c>
      <c r="AN842" s="62">
        <v>1</v>
      </c>
      <c r="AO842" s="62" t="str">
        <f t="shared" si="206"/>
        <v>Less</v>
      </c>
      <c r="AP842" s="62">
        <v>400</v>
      </c>
      <c r="AQ842" s="62" t="str">
        <f t="shared" si="207"/>
        <v>no</v>
      </c>
      <c r="AR842" s="62" t="str">
        <f t="shared" si="208"/>
        <v>Below Average</v>
      </c>
      <c r="AS842" s="64">
        <v>0</v>
      </c>
      <c r="AT842" s="68">
        <v>64.995357474466104</v>
      </c>
      <c r="AU842" s="68" t="str">
        <f t="shared" si="209"/>
        <v>Below Average</v>
      </c>
      <c r="AV842" s="66">
        <v>140000</v>
      </c>
      <c r="AW842" s="66">
        <v>2154</v>
      </c>
      <c r="AX842" s="66" t="s">
        <v>311</v>
      </c>
    </row>
    <row r="843" spans="1:50" customFormat="1" x14ac:dyDescent="0.2">
      <c r="A843">
        <v>842</v>
      </c>
      <c r="B843" s="12" t="s">
        <v>90</v>
      </c>
      <c r="C843" s="12" t="s">
        <v>90</v>
      </c>
      <c r="D843" s="12" t="s">
        <v>91</v>
      </c>
      <c r="E843" s="22">
        <v>5</v>
      </c>
      <c r="F843" s="22" t="s">
        <v>195</v>
      </c>
      <c r="G843" s="22" t="s">
        <v>92</v>
      </c>
      <c r="H843" s="22" t="str">
        <f t="shared" si="196"/>
        <v>2Story</v>
      </c>
      <c r="I843" s="22">
        <f t="shared" si="195"/>
        <v>75.988545402704759</v>
      </c>
      <c r="J843" s="22" t="str">
        <f t="shared" si="197"/>
        <v>Above Average</v>
      </c>
      <c r="K843" s="22">
        <v>8</v>
      </c>
      <c r="L843" s="22" t="str">
        <f t="shared" si="198"/>
        <v>High</v>
      </c>
      <c r="M843" s="22">
        <v>1904</v>
      </c>
      <c r="N843" s="22">
        <f t="shared" si="199"/>
        <v>1</v>
      </c>
      <c r="O843" s="22"/>
      <c r="P843" s="22">
        <v>2002</v>
      </c>
      <c r="Q843" s="22">
        <f t="shared" si="200"/>
        <v>0</v>
      </c>
      <c r="R843" s="23">
        <v>650</v>
      </c>
      <c r="S843" s="23" t="s">
        <v>311</v>
      </c>
      <c r="T843" s="23" t="s">
        <v>370</v>
      </c>
      <c r="U843" s="24">
        <v>958</v>
      </c>
      <c r="V843" s="24" t="str">
        <f t="shared" si="201"/>
        <v>no</v>
      </c>
      <c r="W843" s="24">
        <v>581</v>
      </c>
      <c r="X843" s="24" t="str">
        <f t="shared" si="202"/>
        <v>no</v>
      </c>
      <c r="Y843" s="24" t="s">
        <v>412</v>
      </c>
      <c r="Z843" s="24">
        <f t="shared" si="203"/>
        <v>1</v>
      </c>
      <c r="AA843" s="24">
        <v>1539</v>
      </c>
      <c r="AB843" s="24" t="s">
        <v>311</v>
      </c>
      <c r="AC843" s="24" t="s">
        <v>369</v>
      </c>
      <c r="AD843" s="25">
        <v>0</v>
      </c>
      <c r="AE843" s="25">
        <v>0</v>
      </c>
      <c r="AF843" s="25">
        <v>2</v>
      </c>
      <c r="AG843" s="25">
        <v>0</v>
      </c>
      <c r="AH843" s="25">
        <v>2</v>
      </c>
      <c r="AI843" s="25" t="s">
        <v>415</v>
      </c>
      <c r="AJ843" s="57">
        <v>8</v>
      </c>
      <c r="AK843" s="57" t="str">
        <f t="shared" si="204"/>
        <v>More</v>
      </c>
      <c r="AL843" s="57" t="s">
        <v>97</v>
      </c>
      <c r="AM843" s="57" t="str">
        <f t="shared" si="205"/>
        <v>High</v>
      </c>
      <c r="AN843" s="62">
        <v>2</v>
      </c>
      <c r="AO843" s="62" t="str">
        <f t="shared" si="206"/>
        <v>More</v>
      </c>
      <c r="AP843" s="62">
        <v>686</v>
      </c>
      <c r="AQ843" s="62" t="str">
        <f t="shared" si="207"/>
        <v>no</v>
      </c>
      <c r="AR843" s="62" t="str">
        <f t="shared" si="208"/>
        <v>Above Average</v>
      </c>
      <c r="AS843" s="64">
        <v>1</v>
      </c>
      <c r="AT843" s="68">
        <v>71.950662402923712</v>
      </c>
      <c r="AU843" s="68" t="str">
        <f t="shared" si="209"/>
        <v>Above Average</v>
      </c>
      <c r="AV843" s="66">
        <v>157500</v>
      </c>
      <c r="AW843" s="66">
        <v>2189</v>
      </c>
      <c r="AX843" s="66" t="s">
        <v>311</v>
      </c>
    </row>
    <row r="844" spans="1:50" customFormat="1" x14ac:dyDescent="0.2">
      <c r="A844">
        <v>843</v>
      </c>
      <c r="B844" s="12" t="s">
        <v>90</v>
      </c>
      <c r="C844" s="12" t="s">
        <v>90</v>
      </c>
      <c r="D844" s="12" t="s">
        <v>91</v>
      </c>
      <c r="E844" s="22">
        <v>6</v>
      </c>
      <c r="F844" s="22" t="s">
        <v>195</v>
      </c>
      <c r="G844" s="22" t="s">
        <v>197</v>
      </c>
      <c r="H844" s="22" t="str">
        <f t="shared" si="196"/>
        <v xml:space="preserve"> </v>
      </c>
      <c r="I844" s="22">
        <f t="shared" si="195"/>
        <v>74.693515888638117</v>
      </c>
      <c r="J844" s="22" t="str">
        <f t="shared" si="197"/>
        <v>Above Average</v>
      </c>
      <c r="K844" s="22">
        <v>7</v>
      </c>
      <c r="L844" s="22" t="str">
        <f t="shared" si="198"/>
        <v>High</v>
      </c>
      <c r="M844" s="22">
        <v>1966</v>
      </c>
      <c r="N844" s="22">
        <f t="shared" si="199"/>
        <v>0</v>
      </c>
      <c r="O844" s="22"/>
      <c r="P844" s="22">
        <v>1966</v>
      </c>
      <c r="Q844" s="22">
        <f t="shared" si="200"/>
        <v>0</v>
      </c>
      <c r="R844" s="23">
        <v>1127</v>
      </c>
      <c r="S844" s="23" t="s">
        <v>311</v>
      </c>
      <c r="T844" s="23" t="s">
        <v>369</v>
      </c>
      <c r="U844" s="24">
        <v>1165</v>
      </c>
      <c r="V844" s="24" t="str">
        <f t="shared" si="201"/>
        <v>no</v>
      </c>
      <c r="W844" s="24">
        <v>0</v>
      </c>
      <c r="X844" s="24" t="str">
        <f t="shared" si="202"/>
        <v>no</v>
      </c>
      <c r="Y844" s="24" t="s">
        <v>413</v>
      </c>
      <c r="Z844" s="24">
        <f t="shared" si="203"/>
        <v>0</v>
      </c>
      <c r="AA844" s="24">
        <v>1165</v>
      </c>
      <c r="AB844" s="24" t="s">
        <v>311</v>
      </c>
      <c r="AC844" s="24" t="s">
        <v>370</v>
      </c>
      <c r="AD844" s="25">
        <v>1</v>
      </c>
      <c r="AE844" s="25">
        <v>0</v>
      </c>
      <c r="AF844" s="25">
        <v>1</v>
      </c>
      <c r="AG844" s="25">
        <v>1</v>
      </c>
      <c r="AH844" s="25">
        <v>3</v>
      </c>
      <c r="AI844" s="25" t="s">
        <v>414</v>
      </c>
      <c r="AJ844" s="57">
        <v>6</v>
      </c>
      <c r="AK844" s="57" t="str">
        <f t="shared" si="204"/>
        <v>More</v>
      </c>
      <c r="AL844" s="57" t="s">
        <v>98</v>
      </c>
      <c r="AM844" s="57" t="str">
        <f t="shared" si="205"/>
        <v>Low</v>
      </c>
      <c r="AN844" s="62">
        <v>2</v>
      </c>
      <c r="AO844" s="62" t="str">
        <f t="shared" si="206"/>
        <v>More</v>
      </c>
      <c r="AP844" s="62">
        <v>490</v>
      </c>
      <c r="AQ844" s="62" t="str">
        <f t="shared" si="207"/>
        <v>no</v>
      </c>
      <c r="AR844" s="62" t="str">
        <f t="shared" si="208"/>
        <v>Above Average</v>
      </c>
      <c r="AS844" s="64">
        <v>0</v>
      </c>
      <c r="AT844" s="68">
        <v>76.308900523560212</v>
      </c>
      <c r="AU844" s="68" t="str">
        <f t="shared" si="209"/>
        <v>Above Average</v>
      </c>
      <c r="AV844" s="66">
        <v>174900</v>
      </c>
      <c r="AW844" s="66">
        <v>2292</v>
      </c>
      <c r="AX844" s="66" t="s">
        <v>311</v>
      </c>
    </row>
    <row r="845" spans="1:50" customFormat="1" x14ac:dyDescent="0.2">
      <c r="A845">
        <v>844</v>
      </c>
      <c r="B845" s="12" t="s">
        <v>144</v>
      </c>
      <c r="C845" s="12" t="s">
        <v>90</v>
      </c>
      <c r="D845" s="12" t="s">
        <v>167</v>
      </c>
      <c r="E845" s="22">
        <v>5</v>
      </c>
      <c r="F845" s="22" t="s">
        <v>195</v>
      </c>
      <c r="G845" s="22" t="s">
        <v>115</v>
      </c>
      <c r="H845" s="22" t="str">
        <f t="shared" si="196"/>
        <v>1Story</v>
      </c>
      <c r="I845" s="22">
        <f t="shared" si="195"/>
        <v>69.182127006168557</v>
      </c>
      <c r="J845" s="22" t="str">
        <f t="shared" si="197"/>
        <v>Below Average</v>
      </c>
      <c r="K845" s="22">
        <v>4</v>
      </c>
      <c r="L845" s="22" t="str">
        <f t="shared" si="198"/>
        <v>Low</v>
      </c>
      <c r="M845" s="22">
        <v>1961</v>
      </c>
      <c r="N845" s="22">
        <f t="shared" si="199"/>
        <v>0</v>
      </c>
      <c r="O845" s="22"/>
      <c r="P845" s="22">
        <v>1961</v>
      </c>
      <c r="Q845" s="22">
        <f t="shared" si="200"/>
        <v>1</v>
      </c>
      <c r="R845" s="23">
        <v>1800</v>
      </c>
      <c r="S845" s="23" t="s">
        <v>311</v>
      </c>
      <c r="T845" s="23" t="s">
        <v>369</v>
      </c>
      <c r="U845" s="24">
        <v>1800</v>
      </c>
      <c r="V845" s="24" t="str">
        <f t="shared" si="201"/>
        <v>no</v>
      </c>
      <c r="W845" s="24">
        <v>0</v>
      </c>
      <c r="X845" s="24" t="str">
        <f t="shared" si="202"/>
        <v>no</v>
      </c>
      <c r="Y845" s="24" t="s">
        <v>413</v>
      </c>
      <c r="Z845" s="24">
        <f t="shared" si="203"/>
        <v>0</v>
      </c>
      <c r="AA845" s="24">
        <v>1800</v>
      </c>
      <c r="AB845" s="24" t="s">
        <v>311</v>
      </c>
      <c r="AC845" s="24" t="s">
        <v>369</v>
      </c>
      <c r="AD845" s="25">
        <v>0</v>
      </c>
      <c r="AE845" s="25">
        <v>0</v>
      </c>
      <c r="AF845" s="25">
        <v>2</v>
      </c>
      <c r="AG845" s="25">
        <v>0</v>
      </c>
      <c r="AH845" s="25">
        <v>2</v>
      </c>
      <c r="AI845" s="25" t="s">
        <v>415</v>
      </c>
      <c r="AJ845" s="57">
        <v>10</v>
      </c>
      <c r="AK845" s="57" t="str">
        <f t="shared" si="204"/>
        <v>More</v>
      </c>
      <c r="AL845" s="57" t="s">
        <v>98</v>
      </c>
      <c r="AM845" s="57" t="str">
        <f t="shared" si="205"/>
        <v>Low</v>
      </c>
      <c r="AN845" s="62">
        <v>0</v>
      </c>
      <c r="AO845" s="62" t="str">
        <f t="shared" si="206"/>
        <v>Less</v>
      </c>
      <c r="AP845" s="62">
        <v>0</v>
      </c>
      <c r="AQ845" s="62" t="str">
        <f t="shared" si="207"/>
        <v>no</v>
      </c>
      <c r="AR845" s="62" t="str">
        <f t="shared" si="208"/>
        <v>Below Average</v>
      </c>
      <c r="AS845" s="64">
        <v>0</v>
      </c>
      <c r="AT845" s="68">
        <v>39.166666666666664</v>
      </c>
      <c r="AU845" s="68" t="str">
        <f t="shared" si="209"/>
        <v>Below Average</v>
      </c>
      <c r="AV845" s="66">
        <v>141000</v>
      </c>
      <c r="AW845" s="66">
        <v>3600</v>
      </c>
      <c r="AX845" s="66" t="s">
        <v>311</v>
      </c>
    </row>
    <row r="846" spans="1:50" customFormat="1" x14ac:dyDescent="0.2">
      <c r="A846">
        <v>845</v>
      </c>
      <c r="B846" s="12" t="s">
        <v>144</v>
      </c>
      <c r="C846" s="12" t="s">
        <v>90</v>
      </c>
      <c r="D846" s="12" t="s">
        <v>91</v>
      </c>
      <c r="E846" s="22">
        <v>5</v>
      </c>
      <c r="F846" s="22" t="s">
        <v>195</v>
      </c>
      <c r="G846" s="22" t="s">
        <v>132</v>
      </c>
      <c r="H846" s="22" t="str">
        <f t="shared" si="196"/>
        <v>1Story</v>
      </c>
      <c r="I846" s="22">
        <f t="shared" si="195"/>
        <v>59.315963337771507</v>
      </c>
      <c r="J846" s="22" t="str">
        <f t="shared" si="197"/>
        <v>Below Average</v>
      </c>
      <c r="K846" s="22">
        <v>8</v>
      </c>
      <c r="L846" s="22" t="str">
        <f t="shared" si="198"/>
        <v>High</v>
      </c>
      <c r="M846" s="22">
        <v>1915</v>
      </c>
      <c r="N846" s="22">
        <f t="shared" si="199"/>
        <v>1</v>
      </c>
      <c r="O846" s="22"/>
      <c r="P846" s="22">
        <v>1950</v>
      </c>
      <c r="Q846" s="22">
        <f t="shared" si="200"/>
        <v>1</v>
      </c>
      <c r="R846" s="23">
        <v>876</v>
      </c>
      <c r="S846" s="23" t="s">
        <v>311</v>
      </c>
      <c r="T846" s="23" t="s">
        <v>370</v>
      </c>
      <c r="U846" s="24">
        <v>876</v>
      </c>
      <c r="V846" s="24" t="str">
        <f t="shared" si="201"/>
        <v>no</v>
      </c>
      <c r="W846" s="24">
        <v>540</v>
      </c>
      <c r="X846" s="24" t="str">
        <f t="shared" si="202"/>
        <v>no</v>
      </c>
      <c r="Y846" s="24" t="s">
        <v>412</v>
      </c>
      <c r="Z846" s="24">
        <f t="shared" si="203"/>
        <v>1</v>
      </c>
      <c r="AA846" s="24">
        <v>1416</v>
      </c>
      <c r="AB846" s="24" t="s">
        <v>311</v>
      </c>
      <c r="AC846" s="24" t="s">
        <v>370</v>
      </c>
      <c r="AD846" s="25">
        <v>0</v>
      </c>
      <c r="AE846" s="25">
        <v>0</v>
      </c>
      <c r="AF846" s="25">
        <v>1</v>
      </c>
      <c r="AG846" s="25">
        <v>1</v>
      </c>
      <c r="AH846" s="25">
        <v>2</v>
      </c>
      <c r="AI846" s="25" t="s">
        <v>415</v>
      </c>
      <c r="AJ846" s="57">
        <v>7</v>
      </c>
      <c r="AK846" s="57" t="str">
        <f t="shared" si="204"/>
        <v>More</v>
      </c>
      <c r="AL846" s="57" t="s">
        <v>98</v>
      </c>
      <c r="AM846" s="57" t="str">
        <f t="shared" si="205"/>
        <v>Low</v>
      </c>
      <c r="AN846" s="62">
        <v>3</v>
      </c>
      <c r="AO846" s="62" t="str">
        <f t="shared" si="206"/>
        <v>More</v>
      </c>
      <c r="AP846" s="62">
        <v>720</v>
      </c>
      <c r="AQ846" s="62" t="str">
        <f t="shared" si="207"/>
        <v>no</v>
      </c>
      <c r="AR846" s="62" t="str">
        <f t="shared" si="208"/>
        <v>Above Average</v>
      </c>
      <c r="AS846" s="64">
        <v>1</v>
      </c>
      <c r="AT846" s="68">
        <v>67.146596858638745</v>
      </c>
      <c r="AU846" s="68" t="str">
        <f t="shared" si="209"/>
        <v>Below Average</v>
      </c>
      <c r="AV846" s="66">
        <v>153900</v>
      </c>
      <c r="AW846" s="66">
        <v>2292</v>
      </c>
      <c r="AX846" s="66" t="s">
        <v>311</v>
      </c>
    </row>
    <row r="847" spans="1:50" customFormat="1" x14ac:dyDescent="0.2">
      <c r="A847">
        <v>846</v>
      </c>
      <c r="B847" s="12" t="s">
        <v>171</v>
      </c>
      <c r="C847" s="12" t="s">
        <v>90</v>
      </c>
      <c r="D847" s="12" t="s">
        <v>91</v>
      </c>
      <c r="E847" s="22">
        <v>5</v>
      </c>
      <c r="F847" s="22" t="s">
        <v>195</v>
      </c>
      <c r="G847" s="22" t="s">
        <v>191</v>
      </c>
      <c r="H847" s="22" t="str">
        <f t="shared" si="196"/>
        <v xml:space="preserve"> </v>
      </c>
      <c r="I847" s="22">
        <f t="shared" si="195"/>
        <v>77.818957638420983</v>
      </c>
      <c r="J847" s="22" t="str">
        <f t="shared" si="197"/>
        <v>Above Average</v>
      </c>
      <c r="K847" s="22">
        <v>5</v>
      </c>
      <c r="L847" s="22" t="str">
        <f t="shared" si="198"/>
        <v>Low</v>
      </c>
      <c r="M847" s="22">
        <v>1975</v>
      </c>
      <c r="N847" s="22">
        <f t="shared" si="199"/>
        <v>0</v>
      </c>
      <c r="O847" s="22"/>
      <c r="P847" s="22">
        <v>1981</v>
      </c>
      <c r="Q847" s="22">
        <f t="shared" si="200"/>
        <v>0</v>
      </c>
      <c r="R847" s="23">
        <v>1390</v>
      </c>
      <c r="S847" s="23" t="s">
        <v>311</v>
      </c>
      <c r="T847" s="23" t="s">
        <v>369</v>
      </c>
      <c r="U847" s="24">
        <v>1701</v>
      </c>
      <c r="V847" s="24" t="str">
        <f t="shared" si="201"/>
        <v>no</v>
      </c>
      <c r="W847" s="24">
        <v>0</v>
      </c>
      <c r="X847" s="24" t="str">
        <f t="shared" si="202"/>
        <v>no</v>
      </c>
      <c r="Y847" s="24" t="s">
        <v>413</v>
      </c>
      <c r="Z847" s="24">
        <f t="shared" si="203"/>
        <v>0</v>
      </c>
      <c r="AA847" s="24">
        <v>1701</v>
      </c>
      <c r="AB847" s="24" t="s">
        <v>311</v>
      </c>
      <c r="AC847" s="24" t="s">
        <v>369</v>
      </c>
      <c r="AD847" s="25">
        <v>1</v>
      </c>
      <c r="AE847" s="25">
        <v>0</v>
      </c>
      <c r="AF847" s="25">
        <v>2</v>
      </c>
      <c r="AG847" s="25">
        <v>0</v>
      </c>
      <c r="AH847" s="25">
        <v>3</v>
      </c>
      <c r="AI847" s="25" t="s">
        <v>414</v>
      </c>
      <c r="AJ847" s="57">
        <v>6</v>
      </c>
      <c r="AK847" s="57" t="str">
        <f t="shared" si="204"/>
        <v>More</v>
      </c>
      <c r="AL847" s="57" t="s">
        <v>98</v>
      </c>
      <c r="AM847" s="57" t="str">
        <f t="shared" si="205"/>
        <v>Low</v>
      </c>
      <c r="AN847" s="62">
        <v>2</v>
      </c>
      <c r="AO847" s="62" t="str">
        <f t="shared" si="206"/>
        <v>More</v>
      </c>
      <c r="AP847" s="62">
        <v>611</v>
      </c>
      <c r="AQ847" s="62" t="str">
        <f t="shared" si="207"/>
        <v>no</v>
      </c>
      <c r="AR847" s="62" t="str">
        <f t="shared" si="208"/>
        <v>Above Average</v>
      </c>
      <c r="AS847" s="64">
        <v>2</v>
      </c>
      <c r="AT847" s="68">
        <v>55.321902296991261</v>
      </c>
      <c r="AU847" s="68" t="str">
        <f t="shared" si="209"/>
        <v>Below Average</v>
      </c>
      <c r="AV847" s="66">
        <v>171000</v>
      </c>
      <c r="AW847" s="66">
        <v>3091</v>
      </c>
      <c r="AX847" s="66" t="s">
        <v>311</v>
      </c>
    </row>
    <row r="848" spans="1:50" customFormat="1" x14ac:dyDescent="0.2">
      <c r="A848">
        <v>847</v>
      </c>
      <c r="B848" s="12" t="s">
        <v>90</v>
      </c>
      <c r="C848" s="12" t="s">
        <v>90</v>
      </c>
      <c r="D848" s="12" t="s">
        <v>91</v>
      </c>
      <c r="E848" s="22">
        <v>7</v>
      </c>
      <c r="F848" s="22" t="s">
        <v>411</v>
      </c>
      <c r="G848" s="22" t="s">
        <v>92</v>
      </c>
      <c r="H848" s="22" t="str">
        <f t="shared" si="196"/>
        <v>2Story</v>
      </c>
      <c r="I848" s="22">
        <f t="shared" si="195"/>
        <v>75.988545402704759</v>
      </c>
      <c r="J848" s="22" t="str">
        <f t="shared" si="197"/>
        <v>Above Average</v>
      </c>
      <c r="K848" s="22">
        <v>5</v>
      </c>
      <c r="L848" s="22" t="str">
        <f t="shared" si="198"/>
        <v>Low</v>
      </c>
      <c r="M848" s="22">
        <v>1993</v>
      </c>
      <c r="N848" s="22">
        <f t="shared" si="199"/>
        <v>0</v>
      </c>
      <c r="O848" s="22"/>
      <c r="P848" s="22">
        <v>1993</v>
      </c>
      <c r="Q848" s="22">
        <f t="shared" si="200"/>
        <v>0</v>
      </c>
      <c r="R848" s="23">
        <v>740</v>
      </c>
      <c r="S848" s="23" t="s">
        <v>311</v>
      </c>
      <c r="T848" s="23" t="s">
        <v>370</v>
      </c>
      <c r="U848" s="24">
        <v>1006</v>
      </c>
      <c r="V848" s="24" t="str">
        <f t="shared" si="201"/>
        <v>no</v>
      </c>
      <c r="W848" s="24">
        <v>769</v>
      </c>
      <c r="X848" s="24" t="str">
        <f t="shared" si="202"/>
        <v>no</v>
      </c>
      <c r="Y848" s="24" t="s">
        <v>412</v>
      </c>
      <c r="Z848" s="24">
        <f t="shared" si="203"/>
        <v>0</v>
      </c>
      <c r="AA848" s="24">
        <v>1775</v>
      </c>
      <c r="AB848" s="24" t="s">
        <v>311</v>
      </c>
      <c r="AC848" s="24" t="s">
        <v>369</v>
      </c>
      <c r="AD848" s="25">
        <v>1</v>
      </c>
      <c r="AE848" s="25">
        <v>0</v>
      </c>
      <c r="AF848" s="25">
        <v>2</v>
      </c>
      <c r="AG848" s="25">
        <v>1</v>
      </c>
      <c r="AH848" s="25">
        <v>4</v>
      </c>
      <c r="AI848" s="25" t="s">
        <v>414</v>
      </c>
      <c r="AJ848" s="57">
        <v>7</v>
      </c>
      <c r="AK848" s="57" t="str">
        <f t="shared" si="204"/>
        <v>More</v>
      </c>
      <c r="AL848" s="57" t="s">
        <v>97</v>
      </c>
      <c r="AM848" s="57" t="str">
        <f t="shared" si="205"/>
        <v>High</v>
      </c>
      <c r="AN848" s="62">
        <v>2</v>
      </c>
      <c r="AO848" s="62" t="str">
        <f t="shared" si="206"/>
        <v>More</v>
      </c>
      <c r="AP848" s="62">
        <v>425</v>
      </c>
      <c r="AQ848" s="62" t="str">
        <f t="shared" si="207"/>
        <v>no</v>
      </c>
      <c r="AR848" s="62" t="str">
        <f t="shared" si="208"/>
        <v>Below Average</v>
      </c>
      <c r="AS848" s="64">
        <v>1</v>
      </c>
      <c r="AT848" s="68">
        <v>84.691848906560637</v>
      </c>
      <c r="AU848" s="68" t="str">
        <f t="shared" si="209"/>
        <v>Above Average</v>
      </c>
      <c r="AV848" s="66">
        <v>213000</v>
      </c>
      <c r="AW848" s="66">
        <v>2515</v>
      </c>
      <c r="AX848" s="66" t="s">
        <v>311</v>
      </c>
    </row>
    <row r="849" spans="1:50" customFormat="1" x14ac:dyDescent="0.2">
      <c r="A849">
        <v>848</v>
      </c>
      <c r="B849" s="12" t="s">
        <v>90</v>
      </c>
      <c r="C849" s="12" t="s">
        <v>90</v>
      </c>
      <c r="D849" s="12" t="s">
        <v>91</v>
      </c>
      <c r="E849" s="22">
        <v>5</v>
      </c>
      <c r="F849" s="22" t="s">
        <v>195</v>
      </c>
      <c r="G849" s="22" t="s">
        <v>115</v>
      </c>
      <c r="H849" s="22" t="str">
        <f t="shared" si="196"/>
        <v>1Story</v>
      </c>
      <c r="I849" s="22">
        <f t="shared" si="195"/>
        <v>69.182127006168557</v>
      </c>
      <c r="J849" s="22" t="str">
        <f t="shared" si="197"/>
        <v>Below Average</v>
      </c>
      <c r="K849" s="22">
        <v>6</v>
      </c>
      <c r="L849" s="22" t="str">
        <f t="shared" si="198"/>
        <v>High</v>
      </c>
      <c r="M849" s="22">
        <v>1972</v>
      </c>
      <c r="N849" s="22">
        <f t="shared" si="199"/>
        <v>0</v>
      </c>
      <c r="O849" s="22"/>
      <c r="P849" s="22">
        <v>1972</v>
      </c>
      <c r="Q849" s="22">
        <f t="shared" si="200"/>
        <v>0</v>
      </c>
      <c r="R849" s="23">
        <v>864</v>
      </c>
      <c r="S849" s="23" t="s">
        <v>311</v>
      </c>
      <c r="T849" s="23" t="s">
        <v>370</v>
      </c>
      <c r="U849" s="24">
        <v>864</v>
      </c>
      <c r="V849" s="24" t="str">
        <f t="shared" si="201"/>
        <v>no</v>
      </c>
      <c r="W849" s="24">
        <v>0</v>
      </c>
      <c r="X849" s="24" t="str">
        <f t="shared" si="202"/>
        <v>no</v>
      </c>
      <c r="Y849" s="24" t="s">
        <v>413</v>
      </c>
      <c r="Z849" s="24">
        <f t="shared" si="203"/>
        <v>0</v>
      </c>
      <c r="AA849" s="24">
        <v>864</v>
      </c>
      <c r="AB849" s="24" t="s">
        <v>311</v>
      </c>
      <c r="AC849" s="24" t="s">
        <v>370</v>
      </c>
      <c r="AD849" s="25">
        <v>1</v>
      </c>
      <c r="AE849" s="25">
        <v>0</v>
      </c>
      <c r="AF849" s="25">
        <v>1</v>
      </c>
      <c r="AG849" s="25">
        <v>0</v>
      </c>
      <c r="AH849" s="25">
        <v>2</v>
      </c>
      <c r="AI849" s="25" t="s">
        <v>415</v>
      </c>
      <c r="AJ849" s="57">
        <v>5</v>
      </c>
      <c r="AK849" s="57" t="str">
        <f t="shared" si="204"/>
        <v>Less</v>
      </c>
      <c r="AL849" s="57" t="s">
        <v>98</v>
      </c>
      <c r="AM849" s="57" t="str">
        <f t="shared" si="205"/>
        <v>Low</v>
      </c>
      <c r="AN849" s="62">
        <v>1</v>
      </c>
      <c r="AO849" s="62" t="str">
        <f t="shared" si="206"/>
        <v>Less</v>
      </c>
      <c r="AP849" s="62">
        <v>338</v>
      </c>
      <c r="AQ849" s="62" t="str">
        <f t="shared" si="207"/>
        <v>no</v>
      </c>
      <c r="AR849" s="62" t="str">
        <f t="shared" si="208"/>
        <v>Below Average</v>
      </c>
      <c r="AS849" s="64">
        <v>1</v>
      </c>
      <c r="AT849" s="68">
        <v>77.256944444444443</v>
      </c>
      <c r="AU849" s="68" t="str">
        <f t="shared" si="209"/>
        <v>Above Average</v>
      </c>
      <c r="AV849" s="66">
        <v>133500</v>
      </c>
      <c r="AW849" s="66">
        <v>1728</v>
      </c>
      <c r="AX849" s="66" t="s">
        <v>311</v>
      </c>
    </row>
    <row r="850" spans="1:50" customFormat="1" x14ac:dyDescent="0.2">
      <c r="A850">
        <v>849</v>
      </c>
      <c r="B850" s="12" t="s">
        <v>90</v>
      </c>
      <c r="C850" s="12" t="s">
        <v>90</v>
      </c>
      <c r="D850" s="12" t="s">
        <v>91</v>
      </c>
      <c r="E850" s="22">
        <v>6</v>
      </c>
      <c r="F850" s="22" t="s">
        <v>195</v>
      </c>
      <c r="G850" s="22" t="s">
        <v>132</v>
      </c>
      <c r="H850" s="22" t="str">
        <f t="shared" si="196"/>
        <v>1Story</v>
      </c>
      <c r="I850" s="22">
        <f t="shared" si="195"/>
        <v>59.315963337771507</v>
      </c>
      <c r="J850" s="22" t="str">
        <f t="shared" si="197"/>
        <v>Below Average</v>
      </c>
      <c r="K850" s="22">
        <v>8</v>
      </c>
      <c r="L850" s="22" t="str">
        <f t="shared" si="198"/>
        <v>High</v>
      </c>
      <c r="M850" s="22">
        <v>1908</v>
      </c>
      <c r="N850" s="22">
        <f t="shared" si="199"/>
        <v>1</v>
      </c>
      <c r="O850" s="22"/>
      <c r="P850" s="22">
        <v>1997</v>
      </c>
      <c r="Q850" s="22">
        <f t="shared" si="200"/>
        <v>0</v>
      </c>
      <c r="R850" s="23">
        <v>907</v>
      </c>
      <c r="S850" s="23" t="s">
        <v>311</v>
      </c>
      <c r="T850" s="23" t="s">
        <v>370</v>
      </c>
      <c r="U850" s="24">
        <v>1307</v>
      </c>
      <c r="V850" s="24" t="str">
        <f t="shared" si="201"/>
        <v>no</v>
      </c>
      <c r="W850" s="24">
        <v>1051</v>
      </c>
      <c r="X850" s="24" t="str">
        <f t="shared" si="202"/>
        <v>no</v>
      </c>
      <c r="Y850" s="24" t="s">
        <v>412</v>
      </c>
      <c r="Z850" s="24">
        <f t="shared" si="203"/>
        <v>0</v>
      </c>
      <c r="AA850" s="24">
        <v>2358</v>
      </c>
      <c r="AB850" s="24" t="s">
        <v>311</v>
      </c>
      <c r="AC850" s="24" t="s">
        <v>369</v>
      </c>
      <c r="AD850" s="25">
        <v>0</v>
      </c>
      <c r="AE850" s="25">
        <v>0</v>
      </c>
      <c r="AF850" s="25">
        <v>3</v>
      </c>
      <c r="AG850" s="25">
        <v>0</v>
      </c>
      <c r="AH850" s="25">
        <v>3</v>
      </c>
      <c r="AI850" s="25" t="s">
        <v>414</v>
      </c>
      <c r="AJ850" s="57">
        <v>10</v>
      </c>
      <c r="AK850" s="57" t="str">
        <f t="shared" si="204"/>
        <v>More</v>
      </c>
      <c r="AL850" s="57" t="s">
        <v>98</v>
      </c>
      <c r="AM850" s="57" t="str">
        <f t="shared" si="205"/>
        <v>Low</v>
      </c>
      <c r="AN850" s="62">
        <v>2</v>
      </c>
      <c r="AO850" s="62" t="str">
        <f t="shared" si="206"/>
        <v>More</v>
      </c>
      <c r="AP850" s="62">
        <v>360</v>
      </c>
      <c r="AQ850" s="62" t="str">
        <f t="shared" si="207"/>
        <v>no</v>
      </c>
      <c r="AR850" s="62" t="str">
        <f t="shared" si="208"/>
        <v>Below Average</v>
      </c>
      <c r="AS850" s="64">
        <v>1</v>
      </c>
      <c r="AT850" s="68">
        <v>73.506891271056659</v>
      </c>
      <c r="AU850" s="68" t="str">
        <f t="shared" si="209"/>
        <v>Above Average</v>
      </c>
      <c r="AV850" s="66">
        <v>240000</v>
      </c>
      <c r="AW850" s="66">
        <v>3265</v>
      </c>
      <c r="AX850" s="66" t="s">
        <v>311</v>
      </c>
    </row>
    <row r="851" spans="1:50" customFormat="1" x14ac:dyDescent="0.2">
      <c r="A851">
        <v>850</v>
      </c>
      <c r="B851" s="12" t="s">
        <v>114</v>
      </c>
      <c r="C851" s="12" t="s">
        <v>90</v>
      </c>
      <c r="D851" s="12" t="s">
        <v>91</v>
      </c>
      <c r="E851" s="22">
        <v>6</v>
      </c>
      <c r="F851" s="22" t="s">
        <v>195</v>
      </c>
      <c r="G851" s="22" t="s">
        <v>197</v>
      </c>
      <c r="H851" s="22" t="str">
        <f t="shared" si="196"/>
        <v xml:space="preserve"> </v>
      </c>
      <c r="I851" s="22">
        <f t="shared" si="195"/>
        <v>74.693515888638117</v>
      </c>
      <c r="J851" s="22" t="str">
        <f t="shared" si="197"/>
        <v>Above Average</v>
      </c>
      <c r="K851" s="22">
        <v>7</v>
      </c>
      <c r="L851" s="22" t="str">
        <f t="shared" si="198"/>
        <v>High</v>
      </c>
      <c r="M851" s="22">
        <v>1976</v>
      </c>
      <c r="N851" s="22">
        <f t="shared" si="199"/>
        <v>0</v>
      </c>
      <c r="O851" s="22"/>
      <c r="P851" s="22">
        <v>1994</v>
      </c>
      <c r="Q851" s="22">
        <f t="shared" si="200"/>
        <v>0</v>
      </c>
      <c r="R851" s="23">
        <v>528</v>
      </c>
      <c r="S851" s="23" t="s">
        <v>311</v>
      </c>
      <c r="T851" s="23" t="s">
        <v>370</v>
      </c>
      <c r="U851" s="24">
        <v>1094</v>
      </c>
      <c r="V851" s="24" t="str">
        <f t="shared" si="201"/>
        <v>no</v>
      </c>
      <c r="W851" s="24">
        <v>761</v>
      </c>
      <c r="X851" s="24" t="str">
        <f t="shared" si="202"/>
        <v>no</v>
      </c>
      <c r="Y851" s="24" t="s">
        <v>412</v>
      </c>
      <c r="Z851" s="24">
        <f t="shared" si="203"/>
        <v>1</v>
      </c>
      <c r="AA851" s="24">
        <v>1855</v>
      </c>
      <c r="AB851" s="24" t="s">
        <v>311</v>
      </c>
      <c r="AC851" s="24" t="s">
        <v>369</v>
      </c>
      <c r="AD851" s="25">
        <v>0</v>
      </c>
      <c r="AE851" s="25">
        <v>0</v>
      </c>
      <c r="AF851" s="25">
        <v>2</v>
      </c>
      <c r="AG851" s="25">
        <v>1</v>
      </c>
      <c r="AH851" s="25">
        <v>3</v>
      </c>
      <c r="AI851" s="25" t="s">
        <v>414</v>
      </c>
      <c r="AJ851" s="57">
        <v>7</v>
      </c>
      <c r="AK851" s="57" t="str">
        <f t="shared" si="204"/>
        <v>More</v>
      </c>
      <c r="AL851" s="57" t="s">
        <v>98</v>
      </c>
      <c r="AM851" s="57" t="str">
        <f t="shared" si="205"/>
        <v>Low</v>
      </c>
      <c r="AN851" s="62">
        <v>2</v>
      </c>
      <c r="AO851" s="62" t="str">
        <f t="shared" si="206"/>
        <v>More</v>
      </c>
      <c r="AP851" s="62">
        <v>512</v>
      </c>
      <c r="AQ851" s="62" t="str">
        <f t="shared" si="207"/>
        <v>no</v>
      </c>
      <c r="AR851" s="62" t="str">
        <f t="shared" si="208"/>
        <v>Above Average</v>
      </c>
      <c r="AS851" s="64">
        <v>1</v>
      </c>
      <c r="AT851" s="68">
        <v>78.472513638271082</v>
      </c>
      <c r="AU851" s="68" t="str">
        <f t="shared" si="209"/>
        <v>Above Average</v>
      </c>
      <c r="AV851" s="66">
        <v>187000</v>
      </c>
      <c r="AW851" s="66">
        <v>2383</v>
      </c>
      <c r="AX851" s="66" t="s">
        <v>311</v>
      </c>
    </row>
    <row r="852" spans="1:50" customFormat="1" x14ac:dyDescent="0.2">
      <c r="A852">
        <v>851</v>
      </c>
      <c r="B852" s="12" t="s">
        <v>90</v>
      </c>
      <c r="C852" s="12" t="s">
        <v>90</v>
      </c>
      <c r="D852" s="12" t="s">
        <v>179</v>
      </c>
      <c r="E852" s="22">
        <v>6</v>
      </c>
      <c r="F852" s="22" t="s">
        <v>195</v>
      </c>
      <c r="G852" s="22" t="s">
        <v>115</v>
      </c>
      <c r="H852" s="22" t="str">
        <f t="shared" si="196"/>
        <v>1Story</v>
      </c>
      <c r="I852" s="22">
        <f t="shared" si="195"/>
        <v>69.182127006168557</v>
      </c>
      <c r="J852" s="22" t="str">
        <f t="shared" si="197"/>
        <v>Below Average</v>
      </c>
      <c r="K852" s="22">
        <v>5</v>
      </c>
      <c r="L852" s="22" t="str">
        <f t="shared" si="198"/>
        <v>Low</v>
      </c>
      <c r="M852" s="22">
        <v>2003</v>
      </c>
      <c r="N852" s="22">
        <f t="shared" si="199"/>
        <v>0</v>
      </c>
      <c r="O852" s="22"/>
      <c r="P852" s="22">
        <v>2003</v>
      </c>
      <c r="Q852" s="22">
        <f t="shared" si="200"/>
        <v>0</v>
      </c>
      <c r="R852" s="23">
        <v>848</v>
      </c>
      <c r="S852" s="23" t="s">
        <v>311</v>
      </c>
      <c r="T852" s="23" t="s">
        <v>370</v>
      </c>
      <c r="U852" s="24">
        <v>848</v>
      </c>
      <c r="V852" s="24" t="str">
        <f t="shared" si="201"/>
        <v>no</v>
      </c>
      <c r="W852" s="24">
        <v>0</v>
      </c>
      <c r="X852" s="24" t="str">
        <f t="shared" si="202"/>
        <v>no</v>
      </c>
      <c r="Y852" s="24" t="s">
        <v>413</v>
      </c>
      <c r="Z852" s="24">
        <f t="shared" si="203"/>
        <v>0</v>
      </c>
      <c r="AA852" s="24">
        <v>848</v>
      </c>
      <c r="AB852" s="24" t="s">
        <v>311</v>
      </c>
      <c r="AC852" s="24" t="s">
        <v>370</v>
      </c>
      <c r="AD852" s="25">
        <v>1</v>
      </c>
      <c r="AE852" s="25">
        <v>0</v>
      </c>
      <c r="AF852" s="25">
        <v>1</v>
      </c>
      <c r="AG852" s="25">
        <v>0</v>
      </c>
      <c r="AH852" s="25">
        <v>2</v>
      </c>
      <c r="AI852" s="25" t="s">
        <v>415</v>
      </c>
      <c r="AJ852" s="57">
        <v>3</v>
      </c>
      <c r="AK852" s="57" t="str">
        <f t="shared" si="204"/>
        <v>Less</v>
      </c>
      <c r="AL852" s="57" t="s">
        <v>97</v>
      </c>
      <c r="AM852" s="57" t="str">
        <f t="shared" si="205"/>
        <v>High</v>
      </c>
      <c r="AN852" s="62">
        <v>2</v>
      </c>
      <c r="AO852" s="62" t="str">
        <f t="shared" si="206"/>
        <v>More</v>
      </c>
      <c r="AP852" s="62">
        <v>420</v>
      </c>
      <c r="AQ852" s="62" t="str">
        <f t="shared" si="207"/>
        <v>no</v>
      </c>
      <c r="AR852" s="62" t="str">
        <f t="shared" si="208"/>
        <v>Below Average</v>
      </c>
      <c r="AS852" s="64">
        <v>0</v>
      </c>
      <c r="AT852" s="68">
        <v>77.535377358490564</v>
      </c>
      <c r="AU852" s="68" t="str">
        <f t="shared" si="209"/>
        <v>Above Average</v>
      </c>
      <c r="AV852" s="66">
        <v>131500</v>
      </c>
      <c r="AW852" s="66">
        <v>1696</v>
      </c>
      <c r="AX852" s="66" t="s">
        <v>311</v>
      </c>
    </row>
    <row r="853" spans="1:50" customFormat="1" x14ac:dyDescent="0.2">
      <c r="A853">
        <v>852</v>
      </c>
      <c r="B853" s="12" t="s">
        <v>90</v>
      </c>
      <c r="C853" s="12" t="s">
        <v>90</v>
      </c>
      <c r="D853" s="12" t="s">
        <v>179</v>
      </c>
      <c r="E853" s="22">
        <v>8</v>
      </c>
      <c r="F853" s="22" t="s">
        <v>411</v>
      </c>
      <c r="G853" s="22" t="s">
        <v>115</v>
      </c>
      <c r="H853" s="22" t="str">
        <f t="shared" si="196"/>
        <v>1Story</v>
      </c>
      <c r="I853" s="22">
        <f t="shared" si="195"/>
        <v>69.182127006168557</v>
      </c>
      <c r="J853" s="22" t="str">
        <f t="shared" si="197"/>
        <v>Below Average</v>
      </c>
      <c r="K853" s="22">
        <v>5</v>
      </c>
      <c r="L853" s="22" t="str">
        <f t="shared" si="198"/>
        <v>Low</v>
      </c>
      <c r="M853" s="22">
        <v>2003</v>
      </c>
      <c r="N853" s="22">
        <f t="shared" si="199"/>
        <v>0</v>
      </c>
      <c r="O853" s="22"/>
      <c r="P853" s="22">
        <v>2003</v>
      </c>
      <c r="Q853" s="22">
        <f t="shared" si="200"/>
        <v>0</v>
      </c>
      <c r="R853" s="23">
        <v>1273</v>
      </c>
      <c r="S853" s="23" t="s">
        <v>311</v>
      </c>
      <c r="T853" s="23" t="s">
        <v>369</v>
      </c>
      <c r="U853" s="24">
        <v>1456</v>
      </c>
      <c r="V853" s="24" t="str">
        <f t="shared" si="201"/>
        <v>no</v>
      </c>
      <c r="W853" s="24">
        <v>0</v>
      </c>
      <c r="X853" s="24" t="str">
        <f t="shared" si="202"/>
        <v>no</v>
      </c>
      <c r="Y853" s="24" t="s">
        <v>413</v>
      </c>
      <c r="Z853" s="24">
        <f t="shared" si="203"/>
        <v>1</v>
      </c>
      <c r="AA853" s="24">
        <v>1456</v>
      </c>
      <c r="AB853" s="24" t="s">
        <v>311</v>
      </c>
      <c r="AC853" s="24" t="s">
        <v>370</v>
      </c>
      <c r="AD853" s="25">
        <v>0</v>
      </c>
      <c r="AE853" s="25">
        <v>0</v>
      </c>
      <c r="AF853" s="25">
        <v>2</v>
      </c>
      <c r="AG853" s="25">
        <v>0</v>
      </c>
      <c r="AH853" s="25">
        <v>2</v>
      </c>
      <c r="AI853" s="25" t="s">
        <v>415</v>
      </c>
      <c r="AJ853" s="57">
        <v>7</v>
      </c>
      <c r="AK853" s="57" t="str">
        <f t="shared" si="204"/>
        <v>More</v>
      </c>
      <c r="AL853" s="57" t="s">
        <v>97</v>
      </c>
      <c r="AM853" s="57" t="str">
        <f t="shared" si="205"/>
        <v>High</v>
      </c>
      <c r="AN853" s="62">
        <v>2</v>
      </c>
      <c r="AO853" s="62" t="str">
        <f t="shared" si="206"/>
        <v>More</v>
      </c>
      <c r="AP853" s="62">
        <v>400</v>
      </c>
      <c r="AQ853" s="62" t="str">
        <f t="shared" si="207"/>
        <v>no</v>
      </c>
      <c r="AR853" s="62" t="str">
        <f t="shared" si="208"/>
        <v>Below Average</v>
      </c>
      <c r="AS853" s="64">
        <v>1</v>
      </c>
      <c r="AT853" s="68">
        <v>78.783437156467571</v>
      </c>
      <c r="AU853" s="68" t="str">
        <f t="shared" si="209"/>
        <v>Above Average</v>
      </c>
      <c r="AV853" s="66">
        <v>215000</v>
      </c>
      <c r="AW853" s="66">
        <v>2729</v>
      </c>
      <c r="AX853" s="66" t="s">
        <v>311</v>
      </c>
    </row>
    <row r="854" spans="1:50" customFormat="1" x14ac:dyDescent="0.2">
      <c r="A854">
        <v>853</v>
      </c>
      <c r="B854" s="12" t="s">
        <v>90</v>
      </c>
      <c r="C854" s="12" t="s">
        <v>90</v>
      </c>
      <c r="D854" s="12" t="s">
        <v>91</v>
      </c>
      <c r="E854" s="22">
        <v>7</v>
      </c>
      <c r="F854" s="22" t="s">
        <v>411</v>
      </c>
      <c r="G854" s="22" t="s">
        <v>201</v>
      </c>
      <c r="H854" s="22" t="str">
        <f t="shared" si="196"/>
        <v>2Story</v>
      </c>
      <c r="I854" s="22">
        <f t="shared" si="195"/>
        <v>59.660197117901056</v>
      </c>
      <c r="J854" s="22" t="str">
        <f t="shared" si="197"/>
        <v>Below Average</v>
      </c>
      <c r="K854" s="22">
        <v>5</v>
      </c>
      <c r="L854" s="22" t="str">
        <f t="shared" si="198"/>
        <v>Low</v>
      </c>
      <c r="M854" s="22">
        <v>1941</v>
      </c>
      <c r="N854" s="22">
        <f t="shared" si="199"/>
        <v>1</v>
      </c>
      <c r="O854" s="22"/>
      <c r="P854" s="22">
        <v>1950</v>
      </c>
      <c r="Q854" s="22">
        <f t="shared" si="200"/>
        <v>1</v>
      </c>
      <c r="R854" s="23">
        <v>918</v>
      </c>
      <c r="S854" s="23" t="s">
        <v>311</v>
      </c>
      <c r="T854" s="23" t="s">
        <v>370</v>
      </c>
      <c r="U854" s="24">
        <v>918</v>
      </c>
      <c r="V854" s="24" t="str">
        <f t="shared" si="201"/>
        <v>no</v>
      </c>
      <c r="W854" s="24">
        <v>728</v>
      </c>
      <c r="X854" s="24" t="str">
        <f t="shared" si="202"/>
        <v>no</v>
      </c>
      <c r="Y854" s="24" t="s">
        <v>412</v>
      </c>
      <c r="Z854" s="24">
        <f t="shared" si="203"/>
        <v>1</v>
      </c>
      <c r="AA854" s="24">
        <v>1646</v>
      </c>
      <c r="AB854" s="24" t="s">
        <v>311</v>
      </c>
      <c r="AC854" s="24" t="s">
        <v>369</v>
      </c>
      <c r="AD854" s="25">
        <v>0</v>
      </c>
      <c r="AE854" s="25">
        <v>0</v>
      </c>
      <c r="AF854" s="25">
        <v>2</v>
      </c>
      <c r="AG854" s="25">
        <v>0</v>
      </c>
      <c r="AH854" s="25">
        <v>2</v>
      </c>
      <c r="AI854" s="25" t="s">
        <v>415</v>
      </c>
      <c r="AJ854" s="57">
        <v>7</v>
      </c>
      <c r="AK854" s="57" t="str">
        <f t="shared" si="204"/>
        <v>More</v>
      </c>
      <c r="AL854" s="57" t="s">
        <v>98</v>
      </c>
      <c r="AM854" s="57" t="str">
        <f t="shared" si="205"/>
        <v>Low</v>
      </c>
      <c r="AN854" s="62">
        <v>1</v>
      </c>
      <c r="AO854" s="62" t="str">
        <f t="shared" si="206"/>
        <v>Less</v>
      </c>
      <c r="AP854" s="62">
        <v>240</v>
      </c>
      <c r="AQ854" s="62" t="str">
        <f t="shared" si="207"/>
        <v>no</v>
      </c>
      <c r="AR854" s="62" t="str">
        <f t="shared" si="208"/>
        <v>Below Average</v>
      </c>
      <c r="AS854" s="64">
        <v>2</v>
      </c>
      <c r="AT854" s="68">
        <v>63.962558502340094</v>
      </c>
      <c r="AU854" s="68" t="str">
        <f t="shared" si="209"/>
        <v>Below Average</v>
      </c>
      <c r="AV854" s="66">
        <v>164000</v>
      </c>
      <c r="AW854" s="66">
        <v>2564</v>
      </c>
      <c r="AX854" s="66" t="s">
        <v>311</v>
      </c>
    </row>
    <row r="855" spans="1:50" customFormat="1" x14ac:dyDescent="0.2">
      <c r="A855">
        <v>854</v>
      </c>
      <c r="B855" s="12" t="s">
        <v>90</v>
      </c>
      <c r="C855" s="12" t="s">
        <v>90</v>
      </c>
      <c r="D855" s="12" t="s">
        <v>91</v>
      </c>
      <c r="E855" s="22">
        <v>6</v>
      </c>
      <c r="F855" s="22" t="s">
        <v>195</v>
      </c>
      <c r="G855" s="22" t="s">
        <v>197</v>
      </c>
      <c r="H855" s="22" t="str">
        <f t="shared" si="196"/>
        <v xml:space="preserve"> </v>
      </c>
      <c r="I855" s="22">
        <f t="shared" si="195"/>
        <v>74.693515888638117</v>
      </c>
      <c r="J855" s="22" t="str">
        <f t="shared" si="197"/>
        <v>Above Average</v>
      </c>
      <c r="K855" s="22">
        <v>6</v>
      </c>
      <c r="L855" s="22" t="str">
        <f t="shared" si="198"/>
        <v>High</v>
      </c>
      <c r="M855" s="22">
        <v>1964</v>
      </c>
      <c r="N855" s="22">
        <f t="shared" si="199"/>
        <v>0</v>
      </c>
      <c r="O855" s="22"/>
      <c r="P855" s="22">
        <v>1964</v>
      </c>
      <c r="Q855" s="22">
        <f t="shared" si="200"/>
        <v>0</v>
      </c>
      <c r="R855" s="23">
        <v>1127</v>
      </c>
      <c r="S855" s="23" t="s">
        <v>311</v>
      </c>
      <c r="T855" s="23" t="s">
        <v>369</v>
      </c>
      <c r="U855" s="24">
        <v>1445</v>
      </c>
      <c r="V855" s="24" t="str">
        <f t="shared" si="201"/>
        <v>no</v>
      </c>
      <c r="W855" s="24">
        <v>0</v>
      </c>
      <c r="X855" s="24" t="str">
        <f t="shared" si="202"/>
        <v>no</v>
      </c>
      <c r="Y855" s="24" t="s">
        <v>413</v>
      </c>
      <c r="Z855" s="24">
        <f t="shared" si="203"/>
        <v>0</v>
      </c>
      <c r="AA855" s="24">
        <v>1445</v>
      </c>
      <c r="AB855" s="24" t="s">
        <v>311</v>
      </c>
      <c r="AC855" s="24" t="s">
        <v>370</v>
      </c>
      <c r="AD855" s="25">
        <v>0</v>
      </c>
      <c r="AE855" s="25">
        <v>0</v>
      </c>
      <c r="AF855" s="25">
        <v>1</v>
      </c>
      <c r="AG855" s="25">
        <v>1</v>
      </c>
      <c r="AH855" s="25">
        <v>2</v>
      </c>
      <c r="AI855" s="25" t="s">
        <v>415</v>
      </c>
      <c r="AJ855" s="57">
        <v>7</v>
      </c>
      <c r="AK855" s="57" t="str">
        <f t="shared" si="204"/>
        <v>More</v>
      </c>
      <c r="AL855" s="57" t="s">
        <v>98</v>
      </c>
      <c r="AM855" s="57" t="str">
        <f t="shared" si="205"/>
        <v>Low</v>
      </c>
      <c r="AN855" s="62">
        <v>2</v>
      </c>
      <c r="AO855" s="62" t="str">
        <f t="shared" si="206"/>
        <v>More</v>
      </c>
      <c r="AP855" s="62">
        <v>645</v>
      </c>
      <c r="AQ855" s="62" t="str">
        <f t="shared" si="207"/>
        <v>no</v>
      </c>
      <c r="AR855" s="62" t="str">
        <f t="shared" si="208"/>
        <v>Above Average</v>
      </c>
      <c r="AS855" s="64">
        <v>1</v>
      </c>
      <c r="AT855" s="68">
        <v>61.430793157076202</v>
      </c>
      <c r="AU855" s="68" t="str">
        <f t="shared" si="209"/>
        <v>Below Average</v>
      </c>
      <c r="AV855" s="66">
        <v>158000</v>
      </c>
      <c r="AW855" s="66">
        <v>2572</v>
      </c>
      <c r="AX855" s="66" t="s">
        <v>311</v>
      </c>
    </row>
    <row r="856" spans="1:50" customFormat="1" x14ac:dyDescent="0.2">
      <c r="A856">
        <v>855</v>
      </c>
      <c r="B856" s="12" t="s">
        <v>90</v>
      </c>
      <c r="C856" s="12" t="s">
        <v>90</v>
      </c>
      <c r="D856" s="12" t="s">
        <v>91</v>
      </c>
      <c r="E856" s="22">
        <v>5</v>
      </c>
      <c r="F856" s="22" t="s">
        <v>195</v>
      </c>
      <c r="G856" s="22" t="s">
        <v>115</v>
      </c>
      <c r="H856" s="22" t="str">
        <f t="shared" si="196"/>
        <v>1Story</v>
      </c>
      <c r="I856" s="22">
        <f t="shared" si="195"/>
        <v>69.182127006168557</v>
      </c>
      <c r="J856" s="22" t="str">
        <f t="shared" si="197"/>
        <v>Below Average</v>
      </c>
      <c r="K856" s="22">
        <v>4</v>
      </c>
      <c r="L856" s="22" t="str">
        <f t="shared" si="198"/>
        <v>Low</v>
      </c>
      <c r="M856" s="22">
        <v>1955</v>
      </c>
      <c r="N856" s="22">
        <f t="shared" si="199"/>
        <v>0</v>
      </c>
      <c r="O856" s="22"/>
      <c r="P856" s="22">
        <v>1974</v>
      </c>
      <c r="Q856" s="22">
        <f t="shared" si="200"/>
        <v>0</v>
      </c>
      <c r="R856" s="23">
        <v>1763</v>
      </c>
      <c r="S856" s="23" t="s">
        <v>311</v>
      </c>
      <c r="T856" s="23" t="s">
        <v>369</v>
      </c>
      <c r="U856" s="24">
        <v>1779</v>
      </c>
      <c r="V856" s="24" t="str">
        <f t="shared" si="201"/>
        <v>no</v>
      </c>
      <c r="W856" s="24">
        <v>0</v>
      </c>
      <c r="X856" s="24" t="str">
        <f t="shared" si="202"/>
        <v>no</v>
      </c>
      <c r="Y856" s="24" t="s">
        <v>413</v>
      </c>
      <c r="Z856" s="24">
        <f t="shared" si="203"/>
        <v>0</v>
      </c>
      <c r="AA856" s="24">
        <v>1779</v>
      </c>
      <c r="AB856" s="24" t="s">
        <v>311</v>
      </c>
      <c r="AC856" s="24" t="s">
        <v>369</v>
      </c>
      <c r="AD856" s="25">
        <v>1</v>
      </c>
      <c r="AE856" s="25">
        <v>0</v>
      </c>
      <c r="AF856" s="25">
        <v>1</v>
      </c>
      <c r="AG856" s="25">
        <v>1</v>
      </c>
      <c r="AH856" s="25">
        <v>3</v>
      </c>
      <c r="AI856" s="25" t="s">
        <v>414</v>
      </c>
      <c r="AJ856" s="57">
        <v>6</v>
      </c>
      <c r="AK856" s="57" t="str">
        <f t="shared" si="204"/>
        <v>More</v>
      </c>
      <c r="AL856" s="57" t="s">
        <v>98</v>
      </c>
      <c r="AM856" s="57" t="str">
        <f t="shared" si="205"/>
        <v>Low</v>
      </c>
      <c r="AN856" s="62">
        <v>2</v>
      </c>
      <c r="AO856" s="62" t="str">
        <f t="shared" si="206"/>
        <v>More</v>
      </c>
      <c r="AP856" s="62">
        <v>454</v>
      </c>
      <c r="AQ856" s="62" t="str">
        <f t="shared" si="207"/>
        <v>no</v>
      </c>
      <c r="AR856" s="62" t="str">
        <f t="shared" si="208"/>
        <v>Below Average</v>
      </c>
      <c r="AS856" s="64">
        <v>1</v>
      </c>
      <c r="AT856" s="68">
        <v>47.995482778091471</v>
      </c>
      <c r="AU856" s="68" t="str">
        <f t="shared" si="209"/>
        <v>Below Average</v>
      </c>
      <c r="AV856" s="66">
        <v>170000</v>
      </c>
      <c r="AW856" s="66">
        <v>3542</v>
      </c>
      <c r="AX856" s="66" t="s">
        <v>311</v>
      </c>
    </row>
    <row r="857" spans="1:50" customFormat="1" x14ac:dyDescent="0.2">
      <c r="A857">
        <v>856</v>
      </c>
      <c r="B857" s="12" t="s">
        <v>90</v>
      </c>
      <c r="C857" s="12" t="s">
        <v>90</v>
      </c>
      <c r="D857" s="12" t="s">
        <v>91</v>
      </c>
      <c r="E857" s="22">
        <v>5</v>
      </c>
      <c r="F857" s="22" t="s">
        <v>195</v>
      </c>
      <c r="G857" s="22" t="s">
        <v>115</v>
      </c>
      <c r="H857" s="22" t="str">
        <f t="shared" si="196"/>
        <v>1Story</v>
      </c>
      <c r="I857" s="22">
        <f t="shared" si="195"/>
        <v>69.182127006168557</v>
      </c>
      <c r="J857" s="22" t="str">
        <f t="shared" si="197"/>
        <v>Below Average</v>
      </c>
      <c r="K857" s="22">
        <v>8</v>
      </c>
      <c r="L857" s="22" t="str">
        <f t="shared" si="198"/>
        <v>High</v>
      </c>
      <c r="M857" s="22">
        <v>1962</v>
      </c>
      <c r="N857" s="22">
        <f t="shared" si="199"/>
        <v>0</v>
      </c>
      <c r="O857" s="22"/>
      <c r="P857" s="22">
        <v>2010</v>
      </c>
      <c r="Q857" s="22">
        <f t="shared" si="200"/>
        <v>0</v>
      </c>
      <c r="R857" s="23">
        <v>1040</v>
      </c>
      <c r="S857" s="23" t="s">
        <v>311</v>
      </c>
      <c r="T857" s="23" t="s">
        <v>370</v>
      </c>
      <c r="U857" s="24">
        <v>1040</v>
      </c>
      <c r="V857" s="24" t="str">
        <f t="shared" si="201"/>
        <v>no</v>
      </c>
      <c r="W857" s="24">
        <v>0</v>
      </c>
      <c r="X857" s="24" t="str">
        <f t="shared" si="202"/>
        <v>no</v>
      </c>
      <c r="Y857" s="24" t="s">
        <v>413</v>
      </c>
      <c r="Z857" s="24">
        <f t="shared" si="203"/>
        <v>0</v>
      </c>
      <c r="AA857" s="24">
        <v>1040</v>
      </c>
      <c r="AB857" s="24" t="s">
        <v>311</v>
      </c>
      <c r="AC857" s="24" t="s">
        <v>370</v>
      </c>
      <c r="AD857" s="25">
        <v>1</v>
      </c>
      <c r="AE857" s="25">
        <v>0</v>
      </c>
      <c r="AF857" s="25">
        <v>1</v>
      </c>
      <c r="AG857" s="25">
        <v>1</v>
      </c>
      <c r="AH857" s="25">
        <v>3</v>
      </c>
      <c r="AI857" s="25" t="s">
        <v>414</v>
      </c>
      <c r="AJ857" s="57">
        <v>6</v>
      </c>
      <c r="AK857" s="57" t="str">
        <f t="shared" si="204"/>
        <v>More</v>
      </c>
      <c r="AL857" s="57" t="s">
        <v>98</v>
      </c>
      <c r="AM857" s="57" t="str">
        <f t="shared" si="205"/>
        <v>Low</v>
      </c>
      <c r="AN857" s="62">
        <v>1</v>
      </c>
      <c r="AO857" s="62" t="str">
        <f t="shared" si="206"/>
        <v>Less</v>
      </c>
      <c r="AP857" s="62">
        <v>260</v>
      </c>
      <c r="AQ857" s="62" t="str">
        <f t="shared" si="207"/>
        <v>no</v>
      </c>
      <c r="AR857" s="62" t="str">
        <f t="shared" si="208"/>
        <v>Below Average</v>
      </c>
      <c r="AS857" s="64">
        <v>0</v>
      </c>
      <c r="AT857" s="68">
        <v>61.057692307692307</v>
      </c>
      <c r="AU857" s="68" t="str">
        <f t="shared" si="209"/>
        <v>Below Average</v>
      </c>
      <c r="AV857" s="66">
        <v>127000</v>
      </c>
      <c r="AW857" s="66">
        <v>2080</v>
      </c>
      <c r="AX857" s="66" t="s">
        <v>311</v>
      </c>
    </row>
    <row r="858" spans="1:50" customFormat="1" x14ac:dyDescent="0.2">
      <c r="A858">
        <v>857</v>
      </c>
      <c r="B858" s="12" t="s">
        <v>90</v>
      </c>
      <c r="C858" s="12" t="s">
        <v>90</v>
      </c>
      <c r="D858" s="12" t="s">
        <v>91</v>
      </c>
      <c r="E858" s="22">
        <v>6</v>
      </c>
      <c r="F858" s="22" t="s">
        <v>195</v>
      </c>
      <c r="G858" s="22" t="s">
        <v>197</v>
      </c>
      <c r="H858" s="22" t="str">
        <f t="shared" si="196"/>
        <v xml:space="preserve"> </v>
      </c>
      <c r="I858" s="22">
        <f t="shared" si="195"/>
        <v>74.693515888638117</v>
      </c>
      <c r="J858" s="22" t="str">
        <f t="shared" si="197"/>
        <v>Above Average</v>
      </c>
      <c r="K858" s="22">
        <v>6</v>
      </c>
      <c r="L858" s="22" t="str">
        <f t="shared" si="198"/>
        <v>High</v>
      </c>
      <c r="M858" s="22">
        <v>1978</v>
      </c>
      <c r="N858" s="22">
        <f t="shared" si="199"/>
        <v>0</v>
      </c>
      <c r="O858" s="22"/>
      <c r="P858" s="22">
        <v>1978</v>
      </c>
      <c r="Q858" s="22">
        <f t="shared" si="200"/>
        <v>0</v>
      </c>
      <c r="R858" s="23">
        <v>940</v>
      </c>
      <c r="S858" s="23" t="s">
        <v>311</v>
      </c>
      <c r="T858" s="23" t="s">
        <v>370</v>
      </c>
      <c r="U858" s="24">
        <v>1026</v>
      </c>
      <c r="V858" s="24" t="str">
        <f t="shared" si="201"/>
        <v>no</v>
      </c>
      <c r="W858" s="24">
        <v>0</v>
      </c>
      <c r="X858" s="24" t="str">
        <f t="shared" si="202"/>
        <v>no</v>
      </c>
      <c r="Y858" s="24" t="s">
        <v>413</v>
      </c>
      <c r="Z858" s="24">
        <f t="shared" si="203"/>
        <v>0</v>
      </c>
      <c r="AA858" s="24">
        <v>1026</v>
      </c>
      <c r="AB858" s="24" t="s">
        <v>311</v>
      </c>
      <c r="AC858" s="24" t="s">
        <v>370</v>
      </c>
      <c r="AD858" s="25">
        <v>1</v>
      </c>
      <c r="AE858" s="25">
        <v>0</v>
      </c>
      <c r="AF858" s="25">
        <v>1</v>
      </c>
      <c r="AG858" s="25">
        <v>0</v>
      </c>
      <c r="AH858" s="25">
        <v>2</v>
      </c>
      <c r="AI858" s="25" t="s">
        <v>415</v>
      </c>
      <c r="AJ858" s="57">
        <v>5</v>
      </c>
      <c r="AK858" s="57" t="str">
        <f t="shared" si="204"/>
        <v>Less</v>
      </c>
      <c r="AL858" s="57" t="s">
        <v>98</v>
      </c>
      <c r="AM858" s="57" t="str">
        <f t="shared" si="205"/>
        <v>Low</v>
      </c>
      <c r="AN858" s="62">
        <v>2</v>
      </c>
      <c r="AO858" s="62" t="str">
        <f t="shared" si="206"/>
        <v>More</v>
      </c>
      <c r="AP858" s="62">
        <v>576</v>
      </c>
      <c r="AQ858" s="62" t="str">
        <f t="shared" si="207"/>
        <v>no</v>
      </c>
      <c r="AR858" s="62" t="str">
        <f t="shared" si="208"/>
        <v>Above Average</v>
      </c>
      <c r="AS858" s="64">
        <v>0</v>
      </c>
      <c r="AT858" s="68">
        <v>74.771108850457779</v>
      </c>
      <c r="AU858" s="68" t="str">
        <f t="shared" si="209"/>
        <v>Above Average</v>
      </c>
      <c r="AV858" s="66">
        <v>147000</v>
      </c>
      <c r="AW858" s="66">
        <v>1966</v>
      </c>
      <c r="AX858" s="66" t="s">
        <v>311</v>
      </c>
    </row>
    <row r="859" spans="1:50" customFormat="1" x14ac:dyDescent="0.2">
      <c r="A859">
        <v>858</v>
      </c>
      <c r="B859" s="12" t="s">
        <v>90</v>
      </c>
      <c r="C859" s="12" t="s">
        <v>90</v>
      </c>
      <c r="D859" s="12" t="s">
        <v>91</v>
      </c>
      <c r="E859" s="22">
        <v>6</v>
      </c>
      <c r="F859" s="22" t="s">
        <v>195</v>
      </c>
      <c r="G859" s="22" t="s">
        <v>92</v>
      </c>
      <c r="H859" s="22" t="str">
        <f t="shared" si="196"/>
        <v>2Story</v>
      </c>
      <c r="I859" s="22">
        <f t="shared" si="195"/>
        <v>75.988545402704759</v>
      </c>
      <c r="J859" s="22" t="str">
        <f t="shared" si="197"/>
        <v>Above Average</v>
      </c>
      <c r="K859" s="22">
        <v>5</v>
      </c>
      <c r="L859" s="22" t="str">
        <f t="shared" si="198"/>
        <v>Low</v>
      </c>
      <c r="M859" s="22">
        <v>1994</v>
      </c>
      <c r="N859" s="22">
        <f t="shared" si="199"/>
        <v>0</v>
      </c>
      <c r="O859" s="22"/>
      <c r="P859" s="22">
        <v>1995</v>
      </c>
      <c r="Q859" s="22">
        <f t="shared" si="200"/>
        <v>0</v>
      </c>
      <c r="R859" s="23">
        <v>702</v>
      </c>
      <c r="S859" s="23" t="s">
        <v>311</v>
      </c>
      <c r="T859" s="23" t="s">
        <v>370</v>
      </c>
      <c r="U859" s="24">
        <v>702</v>
      </c>
      <c r="V859" s="24" t="str">
        <f t="shared" si="201"/>
        <v>no</v>
      </c>
      <c r="W859" s="24">
        <v>779</v>
      </c>
      <c r="X859" s="24" t="str">
        <f t="shared" si="202"/>
        <v>no</v>
      </c>
      <c r="Y859" s="24" t="s">
        <v>412</v>
      </c>
      <c r="Z859" s="24">
        <f t="shared" si="203"/>
        <v>0</v>
      </c>
      <c r="AA859" s="24">
        <v>1481</v>
      </c>
      <c r="AB859" s="24" t="s">
        <v>311</v>
      </c>
      <c r="AC859" s="24" t="s">
        <v>370</v>
      </c>
      <c r="AD859" s="25">
        <v>0</v>
      </c>
      <c r="AE859" s="25">
        <v>0</v>
      </c>
      <c r="AF859" s="25">
        <v>2</v>
      </c>
      <c r="AG859" s="25">
        <v>1</v>
      </c>
      <c r="AH859" s="25">
        <v>3</v>
      </c>
      <c r="AI859" s="25" t="s">
        <v>414</v>
      </c>
      <c r="AJ859" s="57">
        <v>6</v>
      </c>
      <c r="AK859" s="57" t="str">
        <f t="shared" si="204"/>
        <v>More</v>
      </c>
      <c r="AL859" s="57" t="s">
        <v>98</v>
      </c>
      <c r="AM859" s="57" t="str">
        <f t="shared" si="205"/>
        <v>Low</v>
      </c>
      <c r="AN859" s="62">
        <v>2</v>
      </c>
      <c r="AO859" s="62" t="str">
        <f t="shared" si="206"/>
        <v>More</v>
      </c>
      <c r="AP859" s="62">
        <v>343</v>
      </c>
      <c r="AQ859" s="62" t="str">
        <f t="shared" si="207"/>
        <v>no</v>
      </c>
      <c r="AR859" s="62" t="str">
        <f t="shared" si="208"/>
        <v>Below Average</v>
      </c>
      <c r="AS859" s="64">
        <v>1</v>
      </c>
      <c r="AT859" s="68">
        <v>79.706825469537335</v>
      </c>
      <c r="AU859" s="68" t="str">
        <f t="shared" si="209"/>
        <v>Above Average</v>
      </c>
      <c r="AV859" s="66">
        <v>174000</v>
      </c>
      <c r="AW859" s="66">
        <v>2183</v>
      </c>
      <c r="AX859" s="66" t="s">
        <v>311</v>
      </c>
    </row>
    <row r="860" spans="1:50" customFormat="1" x14ac:dyDescent="0.2">
      <c r="A860">
        <v>859</v>
      </c>
      <c r="B860" s="12" t="s">
        <v>90</v>
      </c>
      <c r="C860" s="12" t="s">
        <v>90</v>
      </c>
      <c r="D860" s="12" t="s">
        <v>91</v>
      </c>
      <c r="E860" s="22">
        <v>7</v>
      </c>
      <c r="F860" s="22" t="s">
        <v>411</v>
      </c>
      <c r="G860" s="22" t="s">
        <v>115</v>
      </c>
      <c r="H860" s="22" t="str">
        <f t="shared" si="196"/>
        <v>1Story</v>
      </c>
      <c r="I860" s="22">
        <f t="shared" si="195"/>
        <v>69.182127006168557</v>
      </c>
      <c r="J860" s="22" t="str">
        <f t="shared" si="197"/>
        <v>Below Average</v>
      </c>
      <c r="K860" s="22">
        <v>5</v>
      </c>
      <c r="L860" s="22" t="str">
        <f t="shared" si="198"/>
        <v>Low</v>
      </c>
      <c r="M860" s="22">
        <v>1976</v>
      </c>
      <c r="N860" s="22">
        <f t="shared" si="199"/>
        <v>0</v>
      </c>
      <c r="O860" s="22"/>
      <c r="P860" s="22">
        <v>1976</v>
      </c>
      <c r="Q860" s="22">
        <f t="shared" si="200"/>
        <v>0</v>
      </c>
      <c r="R860" s="23">
        <v>1090</v>
      </c>
      <c r="S860" s="23" t="s">
        <v>311</v>
      </c>
      <c r="T860" s="23" t="s">
        <v>369</v>
      </c>
      <c r="U860" s="24">
        <v>1370</v>
      </c>
      <c r="V860" s="24" t="str">
        <f t="shared" si="201"/>
        <v>no</v>
      </c>
      <c r="W860" s="24">
        <v>0</v>
      </c>
      <c r="X860" s="24" t="str">
        <f t="shared" si="202"/>
        <v>no</v>
      </c>
      <c r="Y860" s="24" t="s">
        <v>413</v>
      </c>
      <c r="Z860" s="24">
        <f t="shared" si="203"/>
        <v>0</v>
      </c>
      <c r="AA860" s="24">
        <v>1370</v>
      </c>
      <c r="AB860" s="24" t="s">
        <v>311</v>
      </c>
      <c r="AC860" s="24" t="s">
        <v>370</v>
      </c>
      <c r="AD860" s="25">
        <v>0</v>
      </c>
      <c r="AE860" s="25">
        <v>0</v>
      </c>
      <c r="AF860" s="25">
        <v>2</v>
      </c>
      <c r="AG860" s="25">
        <v>0</v>
      </c>
      <c r="AH860" s="25">
        <v>2</v>
      </c>
      <c r="AI860" s="25" t="s">
        <v>415</v>
      </c>
      <c r="AJ860" s="57">
        <v>6</v>
      </c>
      <c r="AK860" s="57" t="str">
        <f t="shared" si="204"/>
        <v>More</v>
      </c>
      <c r="AL860" s="57" t="s">
        <v>98</v>
      </c>
      <c r="AM860" s="57" t="str">
        <f t="shared" si="205"/>
        <v>Low</v>
      </c>
      <c r="AN860" s="62">
        <v>2</v>
      </c>
      <c r="AO860" s="62" t="str">
        <f t="shared" si="206"/>
        <v>More</v>
      </c>
      <c r="AP860" s="62">
        <v>479</v>
      </c>
      <c r="AQ860" s="62" t="str">
        <f t="shared" si="207"/>
        <v>no</v>
      </c>
      <c r="AR860" s="62" t="str">
        <f t="shared" si="208"/>
        <v>Above Average</v>
      </c>
      <c r="AS860" s="64">
        <v>1</v>
      </c>
      <c r="AT860" s="68">
        <v>61.788617886178862</v>
      </c>
      <c r="AU860" s="68" t="str">
        <f t="shared" si="209"/>
        <v>Below Average</v>
      </c>
      <c r="AV860" s="66">
        <v>152000</v>
      </c>
      <c r="AW860" s="66">
        <v>2460</v>
      </c>
      <c r="AX860" s="66" t="s">
        <v>311</v>
      </c>
    </row>
    <row r="861" spans="1:50" customFormat="1" x14ac:dyDescent="0.2">
      <c r="A861">
        <v>860</v>
      </c>
      <c r="B861" s="12" t="s">
        <v>204</v>
      </c>
      <c r="C861" s="12" t="s">
        <v>90</v>
      </c>
      <c r="D861" s="12" t="s">
        <v>91</v>
      </c>
      <c r="E861" s="22">
        <v>6</v>
      </c>
      <c r="F861" s="22" t="s">
        <v>195</v>
      </c>
      <c r="G861" s="22" t="s">
        <v>92</v>
      </c>
      <c r="H861" s="22" t="str">
        <f t="shared" si="196"/>
        <v>2Story</v>
      </c>
      <c r="I861" s="22">
        <f t="shared" si="195"/>
        <v>75.988545402704759</v>
      </c>
      <c r="J861" s="22" t="str">
        <f t="shared" si="197"/>
        <v>Above Average</v>
      </c>
      <c r="K861" s="22">
        <v>7</v>
      </c>
      <c r="L861" s="22" t="str">
        <f t="shared" si="198"/>
        <v>High</v>
      </c>
      <c r="M861" s="22">
        <v>1968</v>
      </c>
      <c r="N861" s="22">
        <f t="shared" si="199"/>
        <v>0</v>
      </c>
      <c r="O861" s="22"/>
      <c r="P861" s="22">
        <v>1984</v>
      </c>
      <c r="Q861" s="22">
        <f t="shared" si="200"/>
        <v>0</v>
      </c>
      <c r="R861" s="23">
        <v>1054</v>
      </c>
      <c r="S861" s="23" t="s">
        <v>311</v>
      </c>
      <c r="T861" s="23" t="s">
        <v>370</v>
      </c>
      <c r="U861" s="24">
        <v>1512</v>
      </c>
      <c r="V861" s="24" t="str">
        <f t="shared" si="201"/>
        <v>no</v>
      </c>
      <c r="W861" s="24">
        <v>1142</v>
      </c>
      <c r="X861" s="24" t="str">
        <f t="shared" si="202"/>
        <v>no</v>
      </c>
      <c r="Y861" s="24" t="s">
        <v>412</v>
      </c>
      <c r="Z861" s="24">
        <f t="shared" si="203"/>
        <v>0</v>
      </c>
      <c r="AA861" s="24">
        <v>2654</v>
      </c>
      <c r="AB861" s="24" t="s">
        <v>311</v>
      </c>
      <c r="AC861" s="24" t="s">
        <v>369</v>
      </c>
      <c r="AD861" s="25">
        <v>1</v>
      </c>
      <c r="AE861" s="25">
        <v>0</v>
      </c>
      <c r="AF861" s="25">
        <v>2</v>
      </c>
      <c r="AG861" s="25">
        <v>1</v>
      </c>
      <c r="AH861" s="25">
        <v>4</v>
      </c>
      <c r="AI861" s="25" t="s">
        <v>414</v>
      </c>
      <c r="AJ861" s="57">
        <v>9</v>
      </c>
      <c r="AK861" s="57" t="str">
        <f t="shared" si="204"/>
        <v>More</v>
      </c>
      <c r="AL861" s="57" t="s">
        <v>97</v>
      </c>
      <c r="AM861" s="57" t="str">
        <f t="shared" si="205"/>
        <v>High</v>
      </c>
      <c r="AN861" s="62">
        <v>2</v>
      </c>
      <c r="AO861" s="62" t="str">
        <f t="shared" si="206"/>
        <v>More</v>
      </c>
      <c r="AP861" s="62">
        <v>619</v>
      </c>
      <c r="AQ861" s="62" t="str">
        <f t="shared" si="207"/>
        <v>no</v>
      </c>
      <c r="AR861" s="62" t="str">
        <f t="shared" si="208"/>
        <v>Above Average</v>
      </c>
      <c r="AS861" s="64">
        <v>1</v>
      </c>
      <c r="AT861" s="68">
        <v>67.4217907227616</v>
      </c>
      <c r="AU861" s="68" t="str">
        <f t="shared" si="209"/>
        <v>Below Average</v>
      </c>
      <c r="AV861" s="66">
        <v>250000</v>
      </c>
      <c r="AW861" s="66">
        <v>3708</v>
      </c>
      <c r="AX861" s="66" t="s">
        <v>311</v>
      </c>
    </row>
    <row r="862" spans="1:50" customFormat="1" x14ac:dyDescent="0.2">
      <c r="A862">
        <v>861</v>
      </c>
      <c r="B862" s="12" t="s">
        <v>90</v>
      </c>
      <c r="C862" s="12" t="s">
        <v>90</v>
      </c>
      <c r="D862" s="12" t="s">
        <v>91</v>
      </c>
      <c r="E862" s="22">
        <v>7</v>
      </c>
      <c r="F862" s="22" t="s">
        <v>411</v>
      </c>
      <c r="G862" s="22" t="s">
        <v>132</v>
      </c>
      <c r="H862" s="22" t="str">
        <f t="shared" si="196"/>
        <v>1Story</v>
      </c>
      <c r="I862" s="22">
        <f t="shared" si="195"/>
        <v>59.315963337771507</v>
      </c>
      <c r="J862" s="22" t="str">
        <f t="shared" si="197"/>
        <v>Below Average</v>
      </c>
      <c r="K862" s="22">
        <v>8</v>
      </c>
      <c r="L862" s="22" t="str">
        <f t="shared" si="198"/>
        <v>High</v>
      </c>
      <c r="M862" s="22">
        <v>1918</v>
      </c>
      <c r="N862" s="22">
        <f t="shared" si="199"/>
        <v>1</v>
      </c>
      <c r="O862" s="22"/>
      <c r="P862" s="22">
        <v>1998</v>
      </c>
      <c r="Q862" s="22">
        <f t="shared" si="200"/>
        <v>0</v>
      </c>
      <c r="R862" s="23">
        <v>912</v>
      </c>
      <c r="S862" s="23" t="s">
        <v>311</v>
      </c>
      <c r="T862" s="23" t="s">
        <v>370</v>
      </c>
      <c r="U862" s="24">
        <v>912</v>
      </c>
      <c r="V862" s="24" t="str">
        <f t="shared" si="201"/>
        <v>no</v>
      </c>
      <c r="W862" s="24">
        <v>514</v>
      </c>
      <c r="X862" s="24" t="str">
        <f t="shared" si="202"/>
        <v>no</v>
      </c>
      <c r="Y862" s="24" t="s">
        <v>412</v>
      </c>
      <c r="Z862" s="24">
        <f t="shared" si="203"/>
        <v>1</v>
      </c>
      <c r="AA862" s="24">
        <v>1426</v>
      </c>
      <c r="AB862" s="24" t="s">
        <v>311</v>
      </c>
      <c r="AC862" s="24" t="s">
        <v>370</v>
      </c>
      <c r="AD862" s="25">
        <v>0</v>
      </c>
      <c r="AE862" s="25">
        <v>0</v>
      </c>
      <c r="AF862" s="25">
        <v>1</v>
      </c>
      <c r="AG862" s="25">
        <v>1</v>
      </c>
      <c r="AH862" s="25">
        <v>2</v>
      </c>
      <c r="AI862" s="25" t="s">
        <v>415</v>
      </c>
      <c r="AJ862" s="57">
        <v>7</v>
      </c>
      <c r="AK862" s="57" t="str">
        <f t="shared" si="204"/>
        <v>More</v>
      </c>
      <c r="AL862" s="57" t="s">
        <v>97</v>
      </c>
      <c r="AM862" s="57" t="str">
        <f t="shared" si="205"/>
        <v>High</v>
      </c>
      <c r="AN862" s="62">
        <v>1</v>
      </c>
      <c r="AO862" s="62" t="str">
        <f t="shared" si="206"/>
        <v>Less</v>
      </c>
      <c r="AP862" s="62">
        <v>216</v>
      </c>
      <c r="AQ862" s="62" t="str">
        <f t="shared" si="207"/>
        <v>no</v>
      </c>
      <c r="AR862" s="62" t="str">
        <f t="shared" si="208"/>
        <v>Below Average</v>
      </c>
      <c r="AS862" s="64">
        <v>1</v>
      </c>
      <c r="AT862" s="68">
        <v>81.24465355004277</v>
      </c>
      <c r="AU862" s="68" t="str">
        <f t="shared" si="209"/>
        <v>Above Average</v>
      </c>
      <c r="AV862" s="66">
        <v>189950</v>
      </c>
      <c r="AW862" s="66">
        <v>2338</v>
      </c>
      <c r="AX862" s="66" t="s">
        <v>311</v>
      </c>
    </row>
    <row r="863" spans="1:50" customFormat="1" x14ac:dyDescent="0.2">
      <c r="A863">
        <v>862</v>
      </c>
      <c r="B863" s="12" t="s">
        <v>90</v>
      </c>
      <c r="C863" s="12" t="s">
        <v>90</v>
      </c>
      <c r="D863" s="12" t="s">
        <v>149</v>
      </c>
      <c r="E863" s="22">
        <v>5</v>
      </c>
      <c r="F863" s="22" t="s">
        <v>195</v>
      </c>
      <c r="G863" s="22" t="s">
        <v>115</v>
      </c>
      <c r="H863" s="22" t="str">
        <f t="shared" si="196"/>
        <v>1Story</v>
      </c>
      <c r="I863" s="22">
        <f t="shared" si="195"/>
        <v>69.182127006168557</v>
      </c>
      <c r="J863" s="22" t="str">
        <f t="shared" si="197"/>
        <v>Below Average</v>
      </c>
      <c r="K863" s="22">
        <v>4</v>
      </c>
      <c r="L863" s="22" t="str">
        <f t="shared" si="198"/>
        <v>Low</v>
      </c>
      <c r="M863" s="22">
        <v>1965</v>
      </c>
      <c r="N863" s="22">
        <f t="shared" si="199"/>
        <v>0</v>
      </c>
      <c r="O863" s="22"/>
      <c r="P863" s="22">
        <v>1965</v>
      </c>
      <c r="Q863" s="22">
        <f t="shared" si="200"/>
        <v>0</v>
      </c>
      <c r="R863" s="23">
        <v>1039</v>
      </c>
      <c r="S863" s="23" t="s">
        <v>311</v>
      </c>
      <c r="T863" s="23" t="s">
        <v>370</v>
      </c>
      <c r="U863" s="24">
        <v>1039</v>
      </c>
      <c r="V863" s="24" t="str">
        <f t="shared" si="201"/>
        <v>no</v>
      </c>
      <c r="W863" s="24">
        <v>0</v>
      </c>
      <c r="X863" s="24" t="str">
        <f t="shared" si="202"/>
        <v>no</v>
      </c>
      <c r="Y863" s="24" t="s">
        <v>413</v>
      </c>
      <c r="Z863" s="24">
        <f t="shared" si="203"/>
        <v>1</v>
      </c>
      <c r="AA863" s="24">
        <v>1039</v>
      </c>
      <c r="AB863" s="24" t="s">
        <v>311</v>
      </c>
      <c r="AC863" s="24" t="s">
        <v>370</v>
      </c>
      <c r="AD863" s="25">
        <v>1</v>
      </c>
      <c r="AE863" s="25">
        <v>0</v>
      </c>
      <c r="AF863" s="25">
        <v>1</v>
      </c>
      <c r="AG863" s="25">
        <v>1</v>
      </c>
      <c r="AH863" s="25">
        <v>3</v>
      </c>
      <c r="AI863" s="25" t="s">
        <v>414</v>
      </c>
      <c r="AJ863" s="57">
        <v>6</v>
      </c>
      <c r="AK863" s="57" t="str">
        <f t="shared" si="204"/>
        <v>More</v>
      </c>
      <c r="AL863" s="57" t="s">
        <v>98</v>
      </c>
      <c r="AM863" s="57" t="str">
        <f t="shared" si="205"/>
        <v>Low</v>
      </c>
      <c r="AN863" s="62">
        <v>2</v>
      </c>
      <c r="AO863" s="62" t="str">
        <f t="shared" si="206"/>
        <v>More</v>
      </c>
      <c r="AP863" s="62">
        <v>504</v>
      </c>
      <c r="AQ863" s="62" t="str">
        <f t="shared" si="207"/>
        <v>no</v>
      </c>
      <c r="AR863" s="62" t="str">
        <f t="shared" si="208"/>
        <v>Above Average</v>
      </c>
      <c r="AS863" s="64">
        <v>0</v>
      </c>
      <c r="AT863" s="68">
        <v>63.282001924927812</v>
      </c>
      <c r="AU863" s="68" t="str">
        <f t="shared" si="209"/>
        <v>Below Average</v>
      </c>
      <c r="AV863" s="66">
        <v>131500</v>
      </c>
      <c r="AW863" s="66">
        <v>2078</v>
      </c>
      <c r="AX863" s="66" t="s">
        <v>311</v>
      </c>
    </row>
    <row r="864" spans="1:50" customFormat="1" x14ac:dyDescent="0.2">
      <c r="A864">
        <v>863</v>
      </c>
      <c r="B864" s="12" t="s">
        <v>90</v>
      </c>
      <c r="C864" s="12" t="s">
        <v>90</v>
      </c>
      <c r="D864" s="12" t="s">
        <v>91</v>
      </c>
      <c r="E864" s="22">
        <v>6</v>
      </c>
      <c r="F864" s="22" t="s">
        <v>195</v>
      </c>
      <c r="G864" s="22" t="s">
        <v>115</v>
      </c>
      <c r="H864" s="22" t="str">
        <f t="shared" si="196"/>
        <v>1Story</v>
      </c>
      <c r="I864" s="22">
        <f t="shared" si="195"/>
        <v>69.182127006168557</v>
      </c>
      <c r="J864" s="22" t="str">
        <f t="shared" si="197"/>
        <v>Below Average</v>
      </c>
      <c r="K864" s="22">
        <v>5</v>
      </c>
      <c r="L864" s="22" t="str">
        <f t="shared" si="198"/>
        <v>Low</v>
      </c>
      <c r="M864" s="22">
        <v>1984</v>
      </c>
      <c r="N864" s="22">
        <f t="shared" si="199"/>
        <v>0</v>
      </c>
      <c r="O864" s="22"/>
      <c r="P864" s="22">
        <v>1985</v>
      </c>
      <c r="Q864" s="22">
        <f t="shared" si="200"/>
        <v>0</v>
      </c>
      <c r="R864" s="23">
        <v>1040</v>
      </c>
      <c r="S864" s="23" t="s">
        <v>311</v>
      </c>
      <c r="T864" s="23" t="s">
        <v>370</v>
      </c>
      <c r="U864" s="24">
        <v>1097</v>
      </c>
      <c r="V864" s="24" t="str">
        <f t="shared" si="201"/>
        <v>no</v>
      </c>
      <c r="W864" s="24">
        <v>0</v>
      </c>
      <c r="X864" s="24" t="str">
        <f t="shared" si="202"/>
        <v>no</v>
      </c>
      <c r="Y864" s="24" t="s">
        <v>413</v>
      </c>
      <c r="Z864" s="24">
        <f t="shared" si="203"/>
        <v>0</v>
      </c>
      <c r="AA864" s="24">
        <v>1097</v>
      </c>
      <c r="AB864" s="24" t="s">
        <v>311</v>
      </c>
      <c r="AC864" s="24" t="s">
        <v>370</v>
      </c>
      <c r="AD864" s="25">
        <v>0</v>
      </c>
      <c r="AE864" s="25">
        <v>0</v>
      </c>
      <c r="AF864" s="25">
        <v>2</v>
      </c>
      <c r="AG864" s="25">
        <v>0</v>
      </c>
      <c r="AH864" s="25">
        <v>2</v>
      </c>
      <c r="AI864" s="25" t="s">
        <v>415</v>
      </c>
      <c r="AJ864" s="57">
        <v>6</v>
      </c>
      <c r="AK864" s="57" t="str">
        <f t="shared" si="204"/>
        <v>More</v>
      </c>
      <c r="AL864" s="57" t="s">
        <v>98</v>
      </c>
      <c r="AM864" s="57" t="str">
        <f t="shared" si="205"/>
        <v>Low</v>
      </c>
      <c r="AN864" s="62">
        <v>2</v>
      </c>
      <c r="AO864" s="62" t="str">
        <f t="shared" si="206"/>
        <v>More</v>
      </c>
      <c r="AP864" s="62">
        <v>480</v>
      </c>
      <c r="AQ864" s="62" t="str">
        <f t="shared" si="207"/>
        <v>no</v>
      </c>
      <c r="AR864" s="62" t="str">
        <f t="shared" si="208"/>
        <v>Above Average</v>
      </c>
      <c r="AS864" s="64">
        <v>0</v>
      </c>
      <c r="AT864" s="68">
        <v>71.127749181094998</v>
      </c>
      <c r="AU864" s="68" t="str">
        <f t="shared" si="209"/>
        <v>Above Average</v>
      </c>
      <c r="AV864" s="66">
        <v>152000</v>
      </c>
      <c r="AW864" s="66">
        <v>2137</v>
      </c>
      <c r="AX864" s="66" t="s">
        <v>311</v>
      </c>
    </row>
    <row r="865" spans="1:50" customFormat="1" x14ac:dyDescent="0.2">
      <c r="A865">
        <v>864</v>
      </c>
      <c r="B865" s="12" t="s">
        <v>90</v>
      </c>
      <c r="C865" s="12" t="s">
        <v>90</v>
      </c>
      <c r="D865" s="12" t="s">
        <v>91</v>
      </c>
      <c r="E865" s="22">
        <v>5</v>
      </c>
      <c r="F865" s="22" t="s">
        <v>195</v>
      </c>
      <c r="G865" s="22" t="s">
        <v>115</v>
      </c>
      <c r="H865" s="22" t="str">
        <f t="shared" si="196"/>
        <v>1Story</v>
      </c>
      <c r="I865" s="22">
        <f t="shared" si="195"/>
        <v>69.182127006168557</v>
      </c>
      <c r="J865" s="22" t="str">
        <f t="shared" si="197"/>
        <v>Below Average</v>
      </c>
      <c r="K865" s="22">
        <v>5</v>
      </c>
      <c r="L865" s="22" t="str">
        <f t="shared" si="198"/>
        <v>Low</v>
      </c>
      <c r="M865" s="22">
        <v>1959</v>
      </c>
      <c r="N865" s="22">
        <f t="shared" si="199"/>
        <v>0</v>
      </c>
      <c r="O865" s="22"/>
      <c r="P865" s="22">
        <v>1959</v>
      </c>
      <c r="Q865" s="22">
        <f t="shared" si="200"/>
        <v>1</v>
      </c>
      <c r="R865" s="23">
        <v>1148</v>
      </c>
      <c r="S865" s="23" t="s">
        <v>311</v>
      </c>
      <c r="T865" s="23" t="s">
        <v>369</v>
      </c>
      <c r="U865" s="24">
        <v>1148</v>
      </c>
      <c r="V865" s="24" t="str">
        <f t="shared" si="201"/>
        <v>no</v>
      </c>
      <c r="W865" s="24">
        <v>0</v>
      </c>
      <c r="X865" s="24" t="str">
        <f t="shared" si="202"/>
        <v>no</v>
      </c>
      <c r="Y865" s="24" t="s">
        <v>413</v>
      </c>
      <c r="Z865" s="24">
        <f t="shared" si="203"/>
        <v>1</v>
      </c>
      <c r="AA865" s="24">
        <v>1148</v>
      </c>
      <c r="AB865" s="24" t="s">
        <v>311</v>
      </c>
      <c r="AC865" s="24" t="s">
        <v>370</v>
      </c>
      <c r="AD865" s="25">
        <v>1</v>
      </c>
      <c r="AE865" s="25">
        <v>0</v>
      </c>
      <c r="AF865" s="25">
        <v>1</v>
      </c>
      <c r="AG865" s="25">
        <v>0</v>
      </c>
      <c r="AH865" s="25">
        <v>2</v>
      </c>
      <c r="AI865" s="25" t="s">
        <v>415</v>
      </c>
      <c r="AJ865" s="57">
        <v>6</v>
      </c>
      <c r="AK865" s="57" t="str">
        <f t="shared" si="204"/>
        <v>More</v>
      </c>
      <c r="AL865" s="57" t="s">
        <v>98</v>
      </c>
      <c r="AM865" s="57" t="str">
        <f t="shared" si="205"/>
        <v>Low</v>
      </c>
      <c r="AN865" s="62">
        <v>1</v>
      </c>
      <c r="AO865" s="62" t="str">
        <f t="shared" si="206"/>
        <v>Less</v>
      </c>
      <c r="AP865" s="62">
        <v>672</v>
      </c>
      <c r="AQ865" s="62" t="str">
        <f t="shared" si="207"/>
        <v>no</v>
      </c>
      <c r="AR865" s="62" t="str">
        <f t="shared" si="208"/>
        <v>Above Average</v>
      </c>
      <c r="AS865" s="64">
        <v>0</v>
      </c>
      <c r="AT865" s="68">
        <v>57.70905923344948</v>
      </c>
      <c r="AU865" s="68" t="str">
        <f t="shared" si="209"/>
        <v>Below Average</v>
      </c>
      <c r="AV865" s="66">
        <v>132500</v>
      </c>
      <c r="AW865" s="66">
        <v>2296</v>
      </c>
      <c r="AX865" s="66" t="s">
        <v>311</v>
      </c>
    </row>
    <row r="866" spans="1:50" customFormat="1" x14ac:dyDescent="0.2">
      <c r="A866">
        <v>865</v>
      </c>
      <c r="B866" s="12" t="s">
        <v>90</v>
      </c>
      <c r="C866" s="12" t="s">
        <v>90</v>
      </c>
      <c r="D866" s="12" t="s">
        <v>91</v>
      </c>
      <c r="E866" s="22">
        <v>7</v>
      </c>
      <c r="F866" s="22" t="s">
        <v>411</v>
      </c>
      <c r="G866" s="22" t="s">
        <v>115</v>
      </c>
      <c r="H866" s="22" t="str">
        <f t="shared" si="196"/>
        <v>1Story</v>
      </c>
      <c r="I866" s="22">
        <f t="shared" si="195"/>
        <v>69.182127006168557</v>
      </c>
      <c r="J866" s="22" t="str">
        <f t="shared" si="197"/>
        <v>Below Average</v>
      </c>
      <c r="K866" s="22">
        <v>5</v>
      </c>
      <c r="L866" s="22" t="str">
        <f t="shared" si="198"/>
        <v>Low</v>
      </c>
      <c r="M866" s="22">
        <v>2007</v>
      </c>
      <c r="N866" s="22">
        <f t="shared" si="199"/>
        <v>0</v>
      </c>
      <c r="O866" s="22"/>
      <c r="P866" s="22">
        <v>2008</v>
      </c>
      <c r="Q866" s="22">
        <f t="shared" si="200"/>
        <v>0</v>
      </c>
      <c r="R866" s="23">
        <v>1372</v>
      </c>
      <c r="S866" s="23" t="s">
        <v>311</v>
      </c>
      <c r="T866" s="23" t="s">
        <v>369</v>
      </c>
      <c r="U866" s="24">
        <v>1372</v>
      </c>
      <c r="V866" s="24" t="str">
        <f t="shared" si="201"/>
        <v>no</v>
      </c>
      <c r="W866" s="24">
        <v>0</v>
      </c>
      <c r="X866" s="24" t="str">
        <f t="shared" si="202"/>
        <v>no</v>
      </c>
      <c r="Y866" s="24" t="s">
        <v>413</v>
      </c>
      <c r="Z866" s="24">
        <f t="shared" si="203"/>
        <v>0</v>
      </c>
      <c r="AA866" s="24">
        <v>1372</v>
      </c>
      <c r="AB866" s="24" t="s">
        <v>311</v>
      </c>
      <c r="AC866" s="24" t="s">
        <v>370</v>
      </c>
      <c r="AD866" s="25">
        <v>0</v>
      </c>
      <c r="AE866" s="25">
        <v>0</v>
      </c>
      <c r="AF866" s="25">
        <v>2</v>
      </c>
      <c r="AG866" s="25">
        <v>0</v>
      </c>
      <c r="AH866" s="25">
        <v>2</v>
      </c>
      <c r="AI866" s="25" t="s">
        <v>415</v>
      </c>
      <c r="AJ866" s="57">
        <v>6</v>
      </c>
      <c r="AK866" s="57" t="str">
        <f t="shared" si="204"/>
        <v>More</v>
      </c>
      <c r="AL866" s="57" t="s">
        <v>97</v>
      </c>
      <c r="AM866" s="57" t="str">
        <f t="shared" si="205"/>
        <v>High</v>
      </c>
      <c r="AN866" s="62">
        <v>2</v>
      </c>
      <c r="AO866" s="62" t="str">
        <f t="shared" si="206"/>
        <v>More</v>
      </c>
      <c r="AP866" s="62">
        <v>529</v>
      </c>
      <c r="AQ866" s="62" t="str">
        <f t="shared" si="207"/>
        <v>no</v>
      </c>
      <c r="AR866" s="62" t="str">
        <f t="shared" si="208"/>
        <v>Above Average</v>
      </c>
      <c r="AS866" s="64">
        <v>0</v>
      </c>
      <c r="AT866" s="68">
        <v>91.319241982507293</v>
      </c>
      <c r="AU866" s="68" t="str">
        <f t="shared" si="209"/>
        <v>Above Average</v>
      </c>
      <c r="AV866" s="66">
        <v>250580</v>
      </c>
      <c r="AW866" s="66">
        <v>2744</v>
      </c>
      <c r="AX866" s="66" t="s">
        <v>311</v>
      </c>
    </row>
    <row r="867" spans="1:50" customFormat="1" x14ac:dyDescent="0.2">
      <c r="A867">
        <v>866</v>
      </c>
      <c r="B867" s="12" t="s">
        <v>90</v>
      </c>
      <c r="C867" s="12" t="s">
        <v>90</v>
      </c>
      <c r="D867" s="12" t="s">
        <v>91</v>
      </c>
      <c r="E867" s="22">
        <v>5</v>
      </c>
      <c r="F867" s="22" t="s">
        <v>195</v>
      </c>
      <c r="G867" s="22" t="s">
        <v>115</v>
      </c>
      <c r="H867" s="22" t="str">
        <f t="shared" si="196"/>
        <v>1Story</v>
      </c>
      <c r="I867" s="22">
        <f t="shared" si="195"/>
        <v>69.182127006168557</v>
      </c>
      <c r="J867" s="22" t="str">
        <f t="shared" si="197"/>
        <v>Below Average</v>
      </c>
      <c r="K867" s="22">
        <v>6</v>
      </c>
      <c r="L867" s="22" t="str">
        <f t="shared" si="198"/>
        <v>High</v>
      </c>
      <c r="M867" s="22">
        <v>1970</v>
      </c>
      <c r="N867" s="22">
        <f t="shared" si="199"/>
        <v>0</v>
      </c>
      <c r="O867" s="22"/>
      <c r="P867" s="22">
        <v>1970</v>
      </c>
      <c r="Q867" s="22">
        <f t="shared" si="200"/>
        <v>0</v>
      </c>
      <c r="R867" s="23">
        <v>1002</v>
      </c>
      <c r="S867" s="23" t="s">
        <v>311</v>
      </c>
      <c r="T867" s="23" t="s">
        <v>370</v>
      </c>
      <c r="U867" s="24">
        <v>1002</v>
      </c>
      <c r="V867" s="24" t="str">
        <f t="shared" si="201"/>
        <v>no</v>
      </c>
      <c r="W867" s="24">
        <v>0</v>
      </c>
      <c r="X867" s="24" t="str">
        <f t="shared" si="202"/>
        <v>no</v>
      </c>
      <c r="Y867" s="24" t="s">
        <v>413</v>
      </c>
      <c r="Z867" s="24">
        <f t="shared" si="203"/>
        <v>0</v>
      </c>
      <c r="AA867" s="24">
        <v>1002</v>
      </c>
      <c r="AB867" s="24" t="s">
        <v>311</v>
      </c>
      <c r="AC867" s="24" t="s">
        <v>370</v>
      </c>
      <c r="AD867" s="25">
        <v>1</v>
      </c>
      <c r="AE867" s="25">
        <v>0</v>
      </c>
      <c r="AF867" s="25">
        <v>1</v>
      </c>
      <c r="AG867" s="25">
        <v>0</v>
      </c>
      <c r="AH867" s="25">
        <v>2</v>
      </c>
      <c r="AI867" s="25" t="s">
        <v>415</v>
      </c>
      <c r="AJ867" s="57">
        <v>5</v>
      </c>
      <c r="AK867" s="57" t="str">
        <f t="shared" si="204"/>
        <v>Less</v>
      </c>
      <c r="AL867" s="57" t="s">
        <v>98</v>
      </c>
      <c r="AM867" s="57" t="str">
        <f t="shared" si="205"/>
        <v>Low</v>
      </c>
      <c r="AN867" s="62">
        <v>2</v>
      </c>
      <c r="AO867" s="62" t="str">
        <f t="shared" si="206"/>
        <v>More</v>
      </c>
      <c r="AP867" s="62">
        <v>902</v>
      </c>
      <c r="AQ867" s="62" t="str">
        <f t="shared" si="207"/>
        <v>no</v>
      </c>
      <c r="AR867" s="62" t="str">
        <f t="shared" si="208"/>
        <v>Above Average</v>
      </c>
      <c r="AS867" s="64">
        <v>0</v>
      </c>
      <c r="AT867" s="68">
        <v>74.101796407185631</v>
      </c>
      <c r="AU867" s="68" t="str">
        <f t="shared" si="209"/>
        <v>Above Average</v>
      </c>
      <c r="AV867" s="66">
        <v>148500</v>
      </c>
      <c r="AW867" s="66">
        <v>2004</v>
      </c>
      <c r="AX867" s="66" t="s">
        <v>311</v>
      </c>
    </row>
    <row r="868" spans="1:50" customFormat="1" x14ac:dyDescent="0.2">
      <c r="A868">
        <v>867</v>
      </c>
      <c r="B868" s="12" t="s">
        <v>90</v>
      </c>
      <c r="C868" s="12" t="s">
        <v>90</v>
      </c>
      <c r="D868" s="12" t="s">
        <v>91</v>
      </c>
      <c r="E868" s="22">
        <v>8</v>
      </c>
      <c r="F868" s="22" t="s">
        <v>411</v>
      </c>
      <c r="G868" s="22" t="s">
        <v>115</v>
      </c>
      <c r="H868" s="22" t="str">
        <f t="shared" si="196"/>
        <v>1Story</v>
      </c>
      <c r="I868" s="22">
        <f t="shared" si="195"/>
        <v>69.182127006168557</v>
      </c>
      <c r="J868" s="22" t="str">
        <f t="shared" si="197"/>
        <v>Below Average</v>
      </c>
      <c r="K868" s="22">
        <v>5</v>
      </c>
      <c r="L868" s="22" t="str">
        <f t="shared" si="198"/>
        <v>Low</v>
      </c>
      <c r="M868" s="22">
        <v>2006</v>
      </c>
      <c r="N868" s="22">
        <f t="shared" si="199"/>
        <v>0</v>
      </c>
      <c r="O868" s="22"/>
      <c r="P868" s="22">
        <v>2007</v>
      </c>
      <c r="Q868" s="22">
        <f t="shared" si="200"/>
        <v>0</v>
      </c>
      <c r="R868" s="23">
        <v>1638</v>
      </c>
      <c r="S868" s="23" t="s">
        <v>311</v>
      </c>
      <c r="T868" s="23" t="s">
        <v>369</v>
      </c>
      <c r="U868" s="24">
        <v>1646</v>
      </c>
      <c r="V868" s="24" t="str">
        <f t="shared" si="201"/>
        <v>no</v>
      </c>
      <c r="W868" s="24">
        <v>0</v>
      </c>
      <c r="X868" s="24" t="str">
        <f t="shared" si="202"/>
        <v>no</v>
      </c>
      <c r="Y868" s="24" t="s">
        <v>413</v>
      </c>
      <c r="Z868" s="24">
        <f t="shared" si="203"/>
        <v>1</v>
      </c>
      <c r="AA868" s="24">
        <v>1646</v>
      </c>
      <c r="AB868" s="24" t="s">
        <v>311</v>
      </c>
      <c r="AC868" s="24" t="s">
        <v>369</v>
      </c>
      <c r="AD868" s="25">
        <v>0</v>
      </c>
      <c r="AE868" s="25">
        <v>0</v>
      </c>
      <c r="AF868" s="25">
        <v>2</v>
      </c>
      <c r="AG868" s="25">
        <v>0</v>
      </c>
      <c r="AH868" s="25">
        <v>2</v>
      </c>
      <c r="AI868" s="25" t="s">
        <v>415</v>
      </c>
      <c r="AJ868" s="57">
        <v>6</v>
      </c>
      <c r="AK868" s="57" t="str">
        <f t="shared" si="204"/>
        <v>More</v>
      </c>
      <c r="AL868" s="57" t="s">
        <v>97</v>
      </c>
      <c r="AM868" s="57" t="str">
        <f t="shared" si="205"/>
        <v>High</v>
      </c>
      <c r="AN868" s="62">
        <v>3</v>
      </c>
      <c r="AO868" s="62" t="str">
        <f t="shared" si="206"/>
        <v>More</v>
      </c>
      <c r="AP868" s="62">
        <v>870</v>
      </c>
      <c r="AQ868" s="62" t="str">
        <f t="shared" si="207"/>
        <v>no</v>
      </c>
      <c r="AR868" s="62" t="str">
        <f t="shared" si="208"/>
        <v>Above Average</v>
      </c>
      <c r="AS868" s="64">
        <v>1</v>
      </c>
      <c r="AT868" s="68">
        <v>75.79171741778319</v>
      </c>
      <c r="AU868" s="68" t="str">
        <f t="shared" si="209"/>
        <v>Above Average</v>
      </c>
      <c r="AV868" s="66">
        <v>248900</v>
      </c>
      <c r="AW868" s="66">
        <v>3284</v>
      </c>
      <c r="AX868" s="66" t="s">
        <v>311</v>
      </c>
    </row>
    <row r="869" spans="1:50" customFormat="1" x14ac:dyDescent="0.2">
      <c r="A869">
        <v>868</v>
      </c>
      <c r="B869" s="12" t="s">
        <v>114</v>
      </c>
      <c r="C869" s="12" t="s">
        <v>90</v>
      </c>
      <c r="D869" s="12" t="s">
        <v>91</v>
      </c>
      <c r="E869" s="22">
        <v>4</v>
      </c>
      <c r="F869" s="22" t="s">
        <v>195</v>
      </c>
      <c r="G869" s="22" t="s">
        <v>115</v>
      </c>
      <c r="H869" s="22" t="str">
        <f t="shared" si="196"/>
        <v>1Story</v>
      </c>
      <c r="I869" s="22">
        <f t="shared" si="195"/>
        <v>69.182127006168557</v>
      </c>
      <c r="J869" s="22" t="str">
        <f t="shared" si="197"/>
        <v>Below Average</v>
      </c>
      <c r="K869" s="22">
        <v>5</v>
      </c>
      <c r="L869" s="22" t="str">
        <f t="shared" si="198"/>
        <v>Low</v>
      </c>
      <c r="M869" s="22">
        <v>1961</v>
      </c>
      <c r="N869" s="22">
        <f t="shared" si="199"/>
        <v>0</v>
      </c>
      <c r="O869" s="22"/>
      <c r="P869" s="22">
        <v>1961</v>
      </c>
      <c r="Q869" s="22">
        <f t="shared" si="200"/>
        <v>1</v>
      </c>
      <c r="R869" s="23">
        <v>1040</v>
      </c>
      <c r="S869" s="23" t="s">
        <v>311</v>
      </c>
      <c r="T869" s="23" t="s">
        <v>370</v>
      </c>
      <c r="U869" s="24">
        <v>1120</v>
      </c>
      <c r="V869" s="24" t="str">
        <f t="shared" si="201"/>
        <v>no</v>
      </c>
      <c r="W869" s="24">
        <v>0</v>
      </c>
      <c r="X869" s="24" t="str">
        <f t="shared" si="202"/>
        <v>no</v>
      </c>
      <c r="Y869" s="24" t="s">
        <v>413</v>
      </c>
      <c r="Z869" s="24">
        <f t="shared" si="203"/>
        <v>1</v>
      </c>
      <c r="AA869" s="24">
        <v>1120</v>
      </c>
      <c r="AB869" s="24" t="s">
        <v>311</v>
      </c>
      <c r="AC869" s="24" t="s">
        <v>370</v>
      </c>
      <c r="AD869" s="25">
        <v>1</v>
      </c>
      <c r="AE869" s="25">
        <v>0</v>
      </c>
      <c r="AF869" s="25">
        <v>1</v>
      </c>
      <c r="AG869" s="25">
        <v>1</v>
      </c>
      <c r="AH869" s="25">
        <v>3</v>
      </c>
      <c r="AI869" s="25" t="s">
        <v>414</v>
      </c>
      <c r="AJ869" s="57">
        <v>5</v>
      </c>
      <c r="AK869" s="57" t="str">
        <f t="shared" si="204"/>
        <v>Less</v>
      </c>
      <c r="AL869" s="57" t="s">
        <v>147</v>
      </c>
      <c r="AM869" s="57" t="str">
        <f t="shared" si="205"/>
        <v>Low</v>
      </c>
      <c r="AN869" s="62">
        <v>2</v>
      </c>
      <c r="AO869" s="62" t="str">
        <f t="shared" si="206"/>
        <v>More</v>
      </c>
      <c r="AP869" s="62">
        <v>544</v>
      </c>
      <c r="AQ869" s="62" t="str">
        <f t="shared" si="207"/>
        <v>no</v>
      </c>
      <c r="AR869" s="62" t="str">
        <f t="shared" si="208"/>
        <v>Above Average</v>
      </c>
      <c r="AS869" s="64">
        <v>0</v>
      </c>
      <c r="AT869" s="68">
        <v>59.722222222222221</v>
      </c>
      <c r="AU869" s="68" t="str">
        <f t="shared" si="209"/>
        <v>Below Average</v>
      </c>
      <c r="AV869" s="66">
        <v>129000</v>
      </c>
      <c r="AW869" s="66">
        <v>2160</v>
      </c>
      <c r="AX869" s="66" t="s">
        <v>311</v>
      </c>
    </row>
    <row r="870" spans="1:50" customFormat="1" x14ac:dyDescent="0.2">
      <c r="A870">
        <v>869</v>
      </c>
      <c r="B870" s="12" t="s">
        <v>114</v>
      </c>
      <c r="C870" s="12" t="s">
        <v>90</v>
      </c>
      <c r="D870" s="12" t="s">
        <v>91</v>
      </c>
      <c r="E870" s="22">
        <v>5</v>
      </c>
      <c r="F870" s="22" t="s">
        <v>195</v>
      </c>
      <c r="G870" s="22" t="s">
        <v>92</v>
      </c>
      <c r="H870" s="22" t="str">
        <f t="shared" si="196"/>
        <v>2Story</v>
      </c>
      <c r="I870" s="22">
        <f t="shared" si="195"/>
        <v>75.988545402704759</v>
      </c>
      <c r="J870" s="22" t="str">
        <f t="shared" si="197"/>
        <v>Above Average</v>
      </c>
      <c r="K870" s="22">
        <v>6</v>
      </c>
      <c r="L870" s="22" t="str">
        <f t="shared" si="198"/>
        <v>High</v>
      </c>
      <c r="M870" s="22">
        <v>1948</v>
      </c>
      <c r="N870" s="22">
        <f t="shared" si="199"/>
        <v>1</v>
      </c>
      <c r="O870" s="22"/>
      <c r="P870" s="22">
        <v>1950</v>
      </c>
      <c r="Q870" s="22">
        <f t="shared" si="200"/>
        <v>1</v>
      </c>
      <c r="R870" s="23">
        <v>0</v>
      </c>
      <c r="S870" s="23" t="s">
        <v>313</v>
      </c>
      <c r="T870" s="23" t="s">
        <v>370</v>
      </c>
      <c r="U870" s="24">
        <v>1547</v>
      </c>
      <c r="V870" s="24" t="str">
        <f t="shared" si="201"/>
        <v>no</v>
      </c>
      <c r="W870" s="24">
        <v>720</v>
      </c>
      <c r="X870" s="24" t="str">
        <f t="shared" si="202"/>
        <v>no</v>
      </c>
      <c r="Y870" s="24" t="s">
        <v>412</v>
      </c>
      <c r="Z870" s="24">
        <f t="shared" si="203"/>
        <v>0</v>
      </c>
      <c r="AA870" s="24">
        <v>2320</v>
      </c>
      <c r="AB870" s="24" t="s">
        <v>311</v>
      </c>
      <c r="AC870" s="24" t="s">
        <v>369</v>
      </c>
      <c r="AD870" s="25">
        <v>0</v>
      </c>
      <c r="AE870" s="25">
        <v>0</v>
      </c>
      <c r="AF870" s="25">
        <v>2</v>
      </c>
      <c r="AG870" s="25">
        <v>0</v>
      </c>
      <c r="AH870" s="25">
        <v>2</v>
      </c>
      <c r="AI870" s="25" t="s">
        <v>415</v>
      </c>
      <c r="AJ870" s="57">
        <v>7</v>
      </c>
      <c r="AK870" s="57" t="str">
        <f t="shared" si="204"/>
        <v>More</v>
      </c>
      <c r="AL870" s="57" t="s">
        <v>98</v>
      </c>
      <c r="AM870" s="57" t="str">
        <f t="shared" si="205"/>
        <v>Low</v>
      </c>
      <c r="AN870" s="62">
        <v>2</v>
      </c>
      <c r="AO870" s="62" t="str">
        <f t="shared" si="206"/>
        <v>More</v>
      </c>
      <c r="AP870" s="62">
        <v>672</v>
      </c>
      <c r="AQ870" s="62" t="str">
        <f t="shared" si="207"/>
        <v>no</v>
      </c>
      <c r="AR870" s="62" t="str">
        <f t="shared" si="208"/>
        <v>Above Average</v>
      </c>
      <c r="AS870" s="64">
        <v>1</v>
      </c>
      <c r="AT870" s="68">
        <v>72.84482758620689</v>
      </c>
      <c r="AU870" s="68" t="str">
        <f t="shared" si="209"/>
        <v>Above Average</v>
      </c>
      <c r="AV870" s="66">
        <v>169000</v>
      </c>
      <c r="AW870" s="66">
        <v>2320</v>
      </c>
      <c r="AX870" s="66" t="s">
        <v>311</v>
      </c>
    </row>
    <row r="871" spans="1:50" customFormat="1" x14ac:dyDescent="0.2">
      <c r="A871">
        <v>870</v>
      </c>
      <c r="B871" s="12" t="s">
        <v>90</v>
      </c>
      <c r="C871" s="12" t="s">
        <v>90</v>
      </c>
      <c r="D871" s="12" t="s">
        <v>91</v>
      </c>
      <c r="E871" s="22">
        <v>7</v>
      </c>
      <c r="F871" s="22" t="s">
        <v>411</v>
      </c>
      <c r="G871" s="22" t="s">
        <v>92</v>
      </c>
      <c r="H871" s="22" t="str">
        <f t="shared" si="196"/>
        <v>2Story</v>
      </c>
      <c r="I871" s="22">
        <f t="shared" si="195"/>
        <v>75.988545402704759</v>
      </c>
      <c r="J871" s="22" t="str">
        <f t="shared" si="197"/>
        <v>Above Average</v>
      </c>
      <c r="K871" s="22">
        <v>5</v>
      </c>
      <c r="L871" s="22" t="str">
        <f t="shared" si="198"/>
        <v>Low</v>
      </c>
      <c r="M871" s="22">
        <v>1993</v>
      </c>
      <c r="N871" s="22">
        <f t="shared" si="199"/>
        <v>0</v>
      </c>
      <c r="O871" s="22"/>
      <c r="P871" s="22">
        <v>1994</v>
      </c>
      <c r="Q871" s="22">
        <f t="shared" si="200"/>
        <v>0</v>
      </c>
      <c r="R871" s="23">
        <v>1050</v>
      </c>
      <c r="S871" s="23" t="s">
        <v>311</v>
      </c>
      <c r="T871" s="23" t="s">
        <v>370</v>
      </c>
      <c r="U871" s="24">
        <v>1062</v>
      </c>
      <c r="V871" s="24" t="str">
        <f t="shared" si="201"/>
        <v>no</v>
      </c>
      <c r="W871" s="24">
        <v>887</v>
      </c>
      <c r="X871" s="24" t="str">
        <f t="shared" si="202"/>
        <v>no</v>
      </c>
      <c r="Y871" s="24" t="s">
        <v>412</v>
      </c>
      <c r="Z871" s="24">
        <f t="shared" si="203"/>
        <v>1</v>
      </c>
      <c r="AA871" s="24">
        <v>1949</v>
      </c>
      <c r="AB871" s="24" t="s">
        <v>311</v>
      </c>
      <c r="AC871" s="24" t="s">
        <v>369</v>
      </c>
      <c r="AD871" s="25">
        <v>1</v>
      </c>
      <c r="AE871" s="25">
        <v>0</v>
      </c>
      <c r="AF871" s="25">
        <v>2</v>
      </c>
      <c r="AG871" s="25">
        <v>1</v>
      </c>
      <c r="AH871" s="25">
        <v>4</v>
      </c>
      <c r="AI871" s="25" t="s">
        <v>414</v>
      </c>
      <c r="AJ871" s="57">
        <v>8</v>
      </c>
      <c r="AK871" s="57" t="str">
        <f t="shared" si="204"/>
        <v>More</v>
      </c>
      <c r="AL871" s="57" t="s">
        <v>97</v>
      </c>
      <c r="AM871" s="57" t="str">
        <f t="shared" si="205"/>
        <v>High</v>
      </c>
      <c r="AN871" s="62">
        <v>2</v>
      </c>
      <c r="AO871" s="62" t="str">
        <f t="shared" si="206"/>
        <v>More</v>
      </c>
      <c r="AP871" s="62">
        <v>574</v>
      </c>
      <c r="AQ871" s="62" t="str">
        <f t="shared" si="207"/>
        <v>no</v>
      </c>
      <c r="AR871" s="62" t="str">
        <f t="shared" si="208"/>
        <v>Above Average</v>
      </c>
      <c r="AS871" s="64">
        <v>1</v>
      </c>
      <c r="AT871" s="68">
        <v>78.692897632544188</v>
      </c>
      <c r="AU871" s="68" t="str">
        <f t="shared" si="209"/>
        <v>Above Average</v>
      </c>
      <c r="AV871" s="66">
        <v>236000</v>
      </c>
      <c r="AW871" s="66">
        <v>2999</v>
      </c>
      <c r="AX871" s="66" t="s">
        <v>311</v>
      </c>
    </row>
    <row r="872" spans="1:50" customFormat="1" x14ac:dyDescent="0.2">
      <c r="A872">
        <v>871</v>
      </c>
      <c r="B872" s="12" t="s">
        <v>139</v>
      </c>
      <c r="C872" s="12" t="s">
        <v>90</v>
      </c>
      <c r="D872" s="12" t="s">
        <v>91</v>
      </c>
      <c r="E872" s="22">
        <v>5</v>
      </c>
      <c r="F872" s="22" t="s">
        <v>195</v>
      </c>
      <c r="G872" s="22" t="s">
        <v>115</v>
      </c>
      <c r="H872" s="22" t="str">
        <f t="shared" si="196"/>
        <v>1Story</v>
      </c>
      <c r="I872" s="22">
        <f t="shared" si="195"/>
        <v>69.182127006168557</v>
      </c>
      <c r="J872" s="22" t="str">
        <f t="shared" si="197"/>
        <v>Below Average</v>
      </c>
      <c r="K872" s="22">
        <v>5</v>
      </c>
      <c r="L872" s="22" t="str">
        <f t="shared" si="198"/>
        <v>Low</v>
      </c>
      <c r="M872" s="22">
        <v>1962</v>
      </c>
      <c r="N872" s="22">
        <f t="shared" si="199"/>
        <v>0</v>
      </c>
      <c r="O872" s="22"/>
      <c r="P872" s="22">
        <v>1962</v>
      </c>
      <c r="Q872" s="22">
        <f t="shared" si="200"/>
        <v>0</v>
      </c>
      <c r="R872" s="23">
        <v>894</v>
      </c>
      <c r="S872" s="23" t="s">
        <v>311</v>
      </c>
      <c r="T872" s="23" t="s">
        <v>370</v>
      </c>
      <c r="U872" s="24">
        <v>894</v>
      </c>
      <c r="V872" s="24" t="str">
        <f t="shared" si="201"/>
        <v>no</v>
      </c>
      <c r="W872" s="24">
        <v>0</v>
      </c>
      <c r="X872" s="24" t="str">
        <f t="shared" si="202"/>
        <v>no</v>
      </c>
      <c r="Y872" s="24" t="s">
        <v>413</v>
      </c>
      <c r="Z872" s="24">
        <f t="shared" si="203"/>
        <v>0</v>
      </c>
      <c r="AA872" s="24">
        <v>894</v>
      </c>
      <c r="AB872" s="24" t="s">
        <v>311</v>
      </c>
      <c r="AC872" s="24" t="s">
        <v>370</v>
      </c>
      <c r="AD872" s="25">
        <v>0</v>
      </c>
      <c r="AE872" s="25">
        <v>0</v>
      </c>
      <c r="AF872" s="25">
        <v>1</v>
      </c>
      <c r="AG872" s="25">
        <v>0</v>
      </c>
      <c r="AH872" s="25">
        <v>1</v>
      </c>
      <c r="AI872" s="25" t="s">
        <v>415</v>
      </c>
      <c r="AJ872" s="57">
        <v>5</v>
      </c>
      <c r="AK872" s="57" t="str">
        <f t="shared" si="204"/>
        <v>Less</v>
      </c>
      <c r="AL872" s="57" t="s">
        <v>98</v>
      </c>
      <c r="AM872" s="57" t="str">
        <f t="shared" si="205"/>
        <v>Low</v>
      </c>
      <c r="AN872" s="62">
        <v>1</v>
      </c>
      <c r="AO872" s="62" t="str">
        <f t="shared" si="206"/>
        <v>Less</v>
      </c>
      <c r="AP872" s="62">
        <v>308</v>
      </c>
      <c r="AQ872" s="62" t="str">
        <f t="shared" si="207"/>
        <v>no</v>
      </c>
      <c r="AR872" s="62" t="str">
        <f t="shared" si="208"/>
        <v>Below Average</v>
      </c>
      <c r="AS872" s="64">
        <v>0</v>
      </c>
      <c r="AT872" s="68">
        <v>61.241610738255034</v>
      </c>
      <c r="AU872" s="68" t="str">
        <f t="shared" si="209"/>
        <v>Below Average</v>
      </c>
      <c r="AV872" s="66">
        <v>109500</v>
      </c>
      <c r="AW872" s="66">
        <v>1788</v>
      </c>
      <c r="AX872" s="66" t="s">
        <v>311</v>
      </c>
    </row>
    <row r="873" spans="1:50" customFormat="1" x14ac:dyDescent="0.2">
      <c r="A873">
        <v>872</v>
      </c>
      <c r="B873" s="12" t="s">
        <v>90</v>
      </c>
      <c r="C873" s="12" t="s">
        <v>90</v>
      </c>
      <c r="D873" s="12" t="s">
        <v>91</v>
      </c>
      <c r="E873" s="22">
        <v>6</v>
      </c>
      <c r="F873" s="22" t="s">
        <v>195</v>
      </c>
      <c r="G873" s="22" t="s">
        <v>92</v>
      </c>
      <c r="H873" s="22" t="str">
        <f t="shared" si="196"/>
        <v>2Story</v>
      </c>
      <c r="I873" s="22">
        <f t="shared" si="195"/>
        <v>75.988545402704759</v>
      </c>
      <c r="J873" s="22" t="str">
        <f t="shared" si="197"/>
        <v>Above Average</v>
      </c>
      <c r="K873" s="22">
        <v>5</v>
      </c>
      <c r="L873" s="22" t="str">
        <f t="shared" si="198"/>
        <v>Low</v>
      </c>
      <c r="M873" s="22">
        <v>1998</v>
      </c>
      <c r="N873" s="22">
        <f t="shared" si="199"/>
        <v>0</v>
      </c>
      <c r="O873" s="22"/>
      <c r="P873" s="22">
        <v>1998</v>
      </c>
      <c r="Q873" s="22">
        <f t="shared" si="200"/>
        <v>0</v>
      </c>
      <c r="R873" s="23">
        <v>804</v>
      </c>
      <c r="S873" s="23" t="s">
        <v>311</v>
      </c>
      <c r="T873" s="23" t="s">
        <v>370</v>
      </c>
      <c r="U873" s="24">
        <v>804</v>
      </c>
      <c r="V873" s="24" t="str">
        <f t="shared" si="201"/>
        <v>no</v>
      </c>
      <c r="W873" s="24">
        <v>878</v>
      </c>
      <c r="X873" s="24" t="str">
        <f t="shared" si="202"/>
        <v>no</v>
      </c>
      <c r="Y873" s="24" t="s">
        <v>412</v>
      </c>
      <c r="Z873" s="24">
        <f t="shared" si="203"/>
        <v>0</v>
      </c>
      <c r="AA873" s="24">
        <v>1682</v>
      </c>
      <c r="AB873" s="24" t="s">
        <v>311</v>
      </c>
      <c r="AC873" s="24" t="s">
        <v>369</v>
      </c>
      <c r="AD873" s="25">
        <v>0</v>
      </c>
      <c r="AE873" s="25">
        <v>0</v>
      </c>
      <c r="AF873" s="25">
        <v>2</v>
      </c>
      <c r="AG873" s="25">
        <v>1</v>
      </c>
      <c r="AH873" s="25">
        <v>3</v>
      </c>
      <c r="AI873" s="25" t="s">
        <v>414</v>
      </c>
      <c r="AJ873" s="57">
        <v>7</v>
      </c>
      <c r="AK873" s="57" t="str">
        <f t="shared" si="204"/>
        <v>More</v>
      </c>
      <c r="AL873" s="57" t="s">
        <v>97</v>
      </c>
      <c r="AM873" s="57" t="str">
        <f t="shared" si="205"/>
        <v>High</v>
      </c>
      <c r="AN873" s="62">
        <v>2</v>
      </c>
      <c r="AO873" s="62" t="str">
        <f t="shared" si="206"/>
        <v>More</v>
      </c>
      <c r="AP873" s="62">
        <v>523</v>
      </c>
      <c r="AQ873" s="62" t="str">
        <f t="shared" si="207"/>
        <v>no</v>
      </c>
      <c r="AR873" s="62" t="str">
        <f t="shared" si="208"/>
        <v>Above Average</v>
      </c>
      <c r="AS873" s="64">
        <v>0</v>
      </c>
      <c r="AT873" s="68">
        <v>80.651649235720029</v>
      </c>
      <c r="AU873" s="68" t="str">
        <f t="shared" si="209"/>
        <v>Above Average</v>
      </c>
      <c r="AV873" s="66">
        <v>200500</v>
      </c>
      <c r="AW873" s="66">
        <v>2486</v>
      </c>
      <c r="AX873" s="66" t="s">
        <v>311</v>
      </c>
    </row>
    <row r="874" spans="1:50" customFormat="1" x14ac:dyDescent="0.2">
      <c r="A874">
        <v>873</v>
      </c>
      <c r="B874" s="12" t="s">
        <v>90</v>
      </c>
      <c r="C874" s="12" t="s">
        <v>90</v>
      </c>
      <c r="D874" s="12" t="s">
        <v>91</v>
      </c>
      <c r="E874" s="22">
        <v>5</v>
      </c>
      <c r="F874" s="22" t="s">
        <v>195</v>
      </c>
      <c r="G874" s="22" t="s">
        <v>115</v>
      </c>
      <c r="H874" s="22" t="str">
        <f t="shared" si="196"/>
        <v>1Story</v>
      </c>
      <c r="I874" s="22">
        <f t="shared" si="195"/>
        <v>69.182127006168557</v>
      </c>
      <c r="J874" s="22" t="str">
        <f t="shared" si="197"/>
        <v>Below Average</v>
      </c>
      <c r="K874" s="22">
        <v>7</v>
      </c>
      <c r="L874" s="22" t="str">
        <f t="shared" si="198"/>
        <v>High</v>
      </c>
      <c r="M874" s="22">
        <v>1953</v>
      </c>
      <c r="N874" s="22">
        <f t="shared" si="199"/>
        <v>1</v>
      </c>
      <c r="O874" s="22"/>
      <c r="P874" s="22">
        <v>1996</v>
      </c>
      <c r="Q874" s="22">
        <f t="shared" si="200"/>
        <v>0</v>
      </c>
      <c r="R874" s="23">
        <v>105</v>
      </c>
      <c r="S874" s="23" t="s">
        <v>311</v>
      </c>
      <c r="T874" s="23" t="s">
        <v>370</v>
      </c>
      <c r="U874" s="24">
        <v>910</v>
      </c>
      <c r="V874" s="24" t="str">
        <f t="shared" si="201"/>
        <v>no</v>
      </c>
      <c r="W874" s="24">
        <v>0</v>
      </c>
      <c r="X874" s="24" t="str">
        <f t="shared" si="202"/>
        <v>no</v>
      </c>
      <c r="Y874" s="24" t="s">
        <v>413</v>
      </c>
      <c r="Z874" s="24">
        <f t="shared" si="203"/>
        <v>0</v>
      </c>
      <c r="AA874" s="24">
        <v>910</v>
      </c>
      <c r="AB874" s="24" t="s">
        <v>311</v>
      </c>
      <c r="AC874" s="24" t="s">
        <v>370</v>
      </c>
      <c r="AD874" s="25">
        <v>0</v>
      </c>
      <c r="AE874" s="25">
        <v>0</v>
      </c>
      <c r="AF874" s="25">
        <v>1</v>
      </c>
      <c r="AG874" s="25">
        <v>0</v>
      </c>
      <c r="AH874" s="25">
        <v>1</v>
      </c>
      <c r="AI874" s="25" t="s">
        <v>415</v>
      </c>
      <c r="AJ874" s="57">
        <v>5</v>
      </c>
      <c r="AK874" s="57" t="str">
        <f t="shared" si="204"/>
        <v>Less</v>
      </c>
      <c r="AL874" s="57" t="s">
        <v>97</v>
      </c>
      <c r="AM874" s="57" t="str">
        <f t="shared" si="205"/>
        <v>High</v>
      </c>
      <c r="AN874" s="62">
        <v>2</v>
      </c>
      <c r="AO874" s="62" t="str">
        <f t="shared" si="206"/>
        <v>More</v>
      </c>
      <c r="AP874" s="62">
        <v>414</v>
      </c>
      <c r="AQ874" s="62" t="str">
        <f t="shared" si="207"/>
        <v>no</v>
      </c>
      <c r="AR874" s="62" t="str">
        <f t="shared" si="208"/>
        <v>Below Average</v>
      </c>
      <c r="AS874" s="64">
        <v>0</v>
      </c>
      <c r="AT874" s="68">
        <v>114.28571428571429</v>
      </c>
      <c r="AU874" s="68" t="str">
        <f t="shared" si="209"/>
        <v>Above Average</v>
      </c>
      <c r="AV874" s="66">
        <v>116000</v>
      </c>
      <c r="AW874" s="66">
        <v>1015</v>
      </c>
      <c r="AX874" s="66" t="s">
        <v>311</v>
      </c>
    </row>
    <row r="875" spans="1:50" customFormat="1" x14ac:dyDescent="0.2">
      <c r="A875">
        <v>874</v>
      </c>
      <c r="B875" s="12" t="s">
        <v>90</v>
      </c>
      <c r="C875" s="12" t="s">
        <v>90</v>
      </c>
      <c r="D875" s="12" t="s">
        <v>91</v>
      </c>
      <c r="E875" s="22">
        <v>5</v>
      </c>
      <c r="F875" s="22" t="s">
        <v>195</v>
      </c>
      <c r="G875" s="22" t="s">
        <v>115</v>
      </c>
      <c r="H875" s="22" t="str">
        <f t="shared" si="196"/>
        <v>1Story</v>
      </c>
      <c r="I875" s="22">
        <f t="shared" si="195"/>
        <v>69.182127006168557</v>
      </c>
      <c r="J875" s="22" t="str">
        <f t="shared" si="197"/>
        <v>Below Average</v>
      </c>
      <c r="K875" s="22">
        <v>7</v>
      </c>
      <c r="L875" s="22" t="str">
        <f t="shared" si="198"/>
        <v>High</v>
      </c>
      <c r="M875" s="22">
        <v>1949</v>
      </c>
      <c r="N875" s="22">
        <f t="shared" si="199"/>
        <v>1</v>
      </c>
      <c r="O875" s="22"/>
      <c r="P875" s="22">
        <v>1950</v>
      </c>
      <c r="Q875" s="22">
        <f t="shared" si="200"/>
        <v>1</v>
      </c>
      <c r="R875" s="23">
        <v>832</v>
      </c>
      <c r="S875" s="23" t="s">
        <v>311</v>
      </c>
      <c r="T875" s="23" t="s">
        <v>370</v>
      </c>
      <c r="U875" s="24">
        <v>1036</v>
      </c>
      <c r="V875" s="24" t="str">
        <f t="shared" si="201"/>
        <v>no</v>
      </c>
      <c r="W875" s="24">
        <v>0</v>
      </c>
      <c r="X875" s="24" t="str">
        <f t="shared" si="202"/>
        <v>no</v>
      </c>
      <c r="Y875" s="24" t="s">
        <v>413</v>
      </c>
      <c r="Z875" s="24">
        <f t="shared" si="203"/>
        <v>1</v>
      </c>
      <c r="AA875" s="24">
        <v>1268</v>
      </c>
      <c r="AB875" s="24" t="s">
        <v>311</v>
      </c>
      <c r="AC875" s="24" t="s">
        <v>370</v>
      </c>
      <c r="AD875" s="25">
        <v>0</v>
      </c>
      <c r="AE875" s="25">
        <v>0</v>
      </c>
      <c r="AF875" s="25">
        <v>1</v>
      </c>
      <c r="AG875" s="25">
        <v>0</v>
      </c>
      <c r="AH875" s="25">
        <v>1</v>
      </c>
      <c r="AI875" s="25" t="s">
        <v>415</v>
      </c>
      <c r="AJ875" s="57">
        <v>6</v>
      </c>
      <c r="AK875" s="57" t="str">
        <f t="shared" si="204"/>
        <v>More</v>
      </c>
      <c r="AL875" s="57" t="s">
        <v>98</v>
      </c>
      <c r="AM875" s="57" t="str">
        <f t="shared" si="205"/>
        <v>Low</v>
      </c>
      <c r="AN875" s="62">
        <v>1</v>
      </c>
      <c r="AO875" s="62" t="str">
        <f t="shared" si="206"/>
        <v>Less</v>
      </c>
      <c r="AP875" s="62">
        <v>288</v>
      </c>
      <c r="AQ875" s="62" t="str">
        <f t="shared" si="207"/>
        <v>no</v>
      </c>
      <c r="AR875" s="62" t="str">
        <f t="shared" si="208"/>
        <v>Below Average</v>
      </c>
      <c r="AS875" s="64">
        <v>1</v>
      </c>
      <c r="AT875" s="68">
        <v>63.333333333333336</v>
      </c>
      <c r="AU875" s="68" t="str">
        <f t="shared" si="209"/>
        <v>Below Average</v>
      </c>
      <c r="AV875" s="66">
        <v>133000</v>
      </c>
      <c r="AW875" s="66">
        <v>2100</v>
      </c>
      <c r="AX875" s="66" t="s">
        <v>311</v>
      </c>
    </row>
    <row r="876" spans="1:50" customFormat="1" x14ac:dyDescent="0.2">
      <c r="A876">
        <v>875</v>
      </c>
      <c r="B876" s="12" t="s">
        <v>144</v>
      </c>
      <c r="C876" s="12" t="s">
        <v>90</v>
      </c>
      <c r="D876" s="12" t="s">
        <v>91</v>
      </c>
      <c r="E876" s="22">
        <v>5</v>
      </c>
      <c r="F876" s="22" t="s">
        <v>195</v>
      </c>
      <c r="G876" s="22" t="s">
        <v>132</v>
      </c>
      <c r="H876" s="22" t="str">
        <f t="shared" si="196"/>
        <v>1Story</v>
      </c>
      <c r="I876" s="22">
        <f t="shared" si="195"/>
        <v>59.315963337771507</v>
      </c>
      <c r="J876" s="22" t="str">
        <f t="shared" si="197"/>
        <v>Below Average</v>
      </c>
      <c r="K876" s="22">
        <v>6</v>
      </c>
      <c r="L876" s="22" t="str">
        <f t="shared" si="198"/>
        <v>High</v>
      </c>
      <c r="M876" s="22">
        <v>1941</v>
      </c>
      <c r="N876" s="22">
        <f t="shared" si="199"/>
        <v>1</v>
      </c>
      <c r="O876" s="22"/>
      <c r="P876" s="22">
        <v>1950</v>
      </c>
      <c r="Q876" s="22">
        <f t="shared" si="200"/>
        <v>1</v>
      </c>
      <c r="R876" s="23">
        <v>676</v>
      </c>
      <c r="S876" s="23" t="s">
        <v>311</v>
      </c>
      <c r="T876" s="23" t="s">
        <v>370</v>
      </c>
      <c r="U876" s="24">
        <v>676</v>
      </c>
      <c r="V876" s="24" t="str">
        <f t="shared" si="201"/>
        <v>no</v>
      </c>
      <c r="W876" s="24">
        <v>455</v>
      </c>
      <c r="X876" s="24" t="str">
        <f t="shared" si="202"/>
        <v>no</v>
      </c>
      <c r="Y876" s="24" t="s">
        <v>412</v>
      </c>
      <c r="Z876" s="24">
        <f t="shared" si="203"/>
        <v>1</v>
      </c>
      <c r="AA876" s="24">
        <v>1131</v>
      </c>
      <c r="AB876" s="24" t="s">
        <v>311</v>
      </c>
      <c r="AC876" s="24" t="s">
        <v>370</v>
      </c>
      <c r="AD876" s="25">
        <v>0</v>
      </c>
      <c r="AE876" s="25">
        <v>0</v>
      </c>
      <c r="AF876" s="25">
        <v>1</v>
      </c>
      <c r="AG876" s="25">
        <v>1</v>
      </c>
      <c r="AH876" s="25">
        <v>2</v>
      </c>
      <c r="AI876" s="25" t="s">
        <v>415</v>
      </c>
      <c r="AJ876" s="57">
        <v>5</v>
      </c>
      <c r="AK876" s="57" t="str">
        <f t="shared" si="204"/>
        <v>Less</v>
      </c>
      <c r="AL876" s="57" t="s">
        <v>98</v>
      </c>
      <c r="AM876" s="57" t="str">
        <f t="shared" si="205"/>
        <v>Low</v>
      </c>
      <c r="AN876" s="62">
        <v>1</v>
      </c>
      <c r="AO876" s="62" t="str">
        <f t="shared" si="206"/>
        <v>Less</v>
      </c>
      <c r="AP876" s="62">
        <v>200</v>
      </c>
      <c r="AQ876" s="62" t="str">
        <f t="shared" si="207"/>
        <v>no</v>
      </c>
      <c r="AR876" s="62" t="str">
        <f t="shared" si="208"/>
        <v>Below Average</v>
      </c>
      <c r="AS876" s="64">
        <v>0</v>
      </c>
      <c r="AT876" s="68">
        <v>36.80132816823464</v>
      </c>
      <c r="AU876" s="68" t="str">
        <f t="shared" si="209"/>
        <v>Below Average</v>
      </c>
      <c r="AV876" s="66">
        <v>66500</v>
      </c>
      <c r="AW876" s="66">
        <v>1807</v>
      </c>
      <c r="AX876" s="66" t="s">
        <v>311</v>
      </c>
    </row>
    <row r="877" spans="1:50" customFormat="1" x14ac:dyDescent="0.2">
      <c r="A877">
        <v>876</v>
      </c>
      <c r="B877" s="12" t="s">
        <v>90</v>
      </c>
      <c r="C877" s="12" t="s">
        <v>90</v>
      </c>
      <c r="D877" s="12" t="s">
        <v>91</v>
      </c>
      <c r="E877" s="22">
        <v>8</v>
      </c>
      <c r="F877" s="22" t="s">
        <v>411</v>
      </c>
      <c r="G877" s="22" t="s">
        <v>92</v>
      </c>
      <c r="H877" s="22" t="str">
        <f t="shared" si="196"/>
        <v>2Story</v>
      </c>
      <c r="I877" s="22">
        <f t="shared" si="195"/>
        <v>75.988545402704759</v>
      </c>
      <c r="J877" s="22" t="str">
        <f t="shared" si="197"/>
        <v>Above Average</v>
      </c>
      <c r="K877" s="22">
        <v>5</v>
      </c>
      <c r="L877" s="22" t="str">
        <f t="shared" si="198"/>
        <v>Low</v>
      </c>
      <c r="M877" s="22">
        <v>2007</v>
      </c>
      <c r="N877" s="22">
        <f t="shared" si="199"/>
        <v>0</v>
      </c>
      <c r="O877" s="22"/>
      <c r="P877" s="22">
        <v>2007</v>
      </c>
      <c r="Q877" s="22">
        <f t="shared" si="200"/>
        <v>0</v>
      </c>
      <c r="R877" s="23">
        <v>1184</v>
      </c>
      <c r="S877" s="23" t="s">
        <v>311</v>
      </c>
      <c r="T877" s="23" t="s">
        <v>369</v>
      </c>
      <c r="U877" s="24">
        <v>1184</v>
      </c>
      <c r="V877" s="24" t="str">
        <f t="shared" si="201"/>
        <v>no</v>
      </c>
      <c r="W877" s="24">
        <v>1426</v>
      </c>
      <c r="X877" s="24" t="str">
        <f t="shared" si="202"/>
        <v>no</v>
      </c>
      <c r="Y877" s="24" t="s">
        <v>412</v>
      </c>
      <c r="Z877" s="24">
        <f t="shared" si="203"/>
        <v>1</v>
      </c>
      <c r="AA877" s="24">
        <v>2610</v>
      </c>
      <c r="AB877" s="24" t="s">
        <v>311</v>
      </c>
      <c r="AC877" s="24" t="s">
        <v>369</v>
      </c>
      <c r="AD877" s="25">
        <v>0</v>
      </c>
      <c r="AE877" s="25">
        <v>0</v>
      </c>
      <c r="AF877" s="25">
        <v>2</v>
      </c>
      <c r="AG877" s="25">
        <v>1</v>
      </c>
      <c r="AH877" s="25">
        <v>3</v>
      </c>
      <c r="AI877" s="25" t="s">
        <v>414</v>
      </c>
      <c r="AJ877" s="57">
        <v>11</v>
      </c>
      <c r="AK877" s="57" t="str">
        <f t="shared" si="204"/>
        <v>More</v>
      </c>
      <c r="AL877" s="57" t="s">
        <v>104</v>
      </c>
      <c r="AM877" s="57" t="str">
        <f t="shared" si="205"/>
        <v>High</v>
      </c>
      <c r="AN877" s="62">
        <v>2</v>
      </c>
      <c r="AO877" s="62" t="str">
        <f t="shared" si="206"/>
        <v>More</v>
      </c>
      <c r="AP877" s="62">
        <v>550</v>
      </c>
      <c r="AQ877" s="62" t="str">
        <f t="shared" si="207"/>
        <v>no</v>
      </c>
      <c r="AR877" s="62" t="str">
        <f t="shared" si="208"/>
        <v>Above Average</v>
      </c>
      <c r="AS877" s="64">
        <v>1</v>
      </c>
      <c r="AT877" s="68">
        <v>79.988666315234582</v>
      </c>
      <c r="AU877" s="68" t="str">
        <f t="shared" si="209"/>
        <v>Above Average</v>
      </c>
      <c r="AV877" s="66">
        <v>303477</v>
      </c>
      <c r="AW877" s="66">
        <v>3794</v>
      </c>
      <c r="AX877" s="66" t="s">
        <v>311</v>
      </c>
    </row>
    <row r="878" spans="1:50" customFormat="1" x14ac:dyDescent="0.2">
      <c r="A878">
        <v>877</v>
      </c>
      <c r="B878" s="12" t="s">
        <v>90</v>
      </c>
      <c r="C878" s="12" t="s">
        <v>90</v>
      </c>
      <c r="D878" s="12" t="s">
        <v>91</v>
      </c>
      <c r="E878" s="22">
        <v>4</v>
      </c>
      <c r="F878" s="22" t="s">
        <v>195</v>
      </c>
      <c r="G878" s="22" t="s">
        <v>115</v>
      </c>
      <c r="H878" s="22" t="str">
        <f t="shared" si="196"/>
        <v>1Story</v>
      </c>
      <c r="I878" s="22">
        <f t="shared" si="195"/>
        <v>69.182127006168557</v>
      </c>
      <c r="J878" s="22" t="str">
        <f t="shared" si="197"/>
        <v>Below Average</v>
      </c>
      <c r="K878" s="22">
        <v>5</v>
      </c>
      <c r="L878" s="22" t="str">
        <f t="shared" si="198"/>
        <v>Low</v>
      </c>
      <c r="M878" s="22">
        <v>1963</v>
      </c>
      <c r="N878" s="22">
        <f t="shared" si="199"/>
        <v>0</v>
      </c>
      <c r="O878" s="22"/>
      <c r="P878" s="22">
        <v>1963</v>
      </c>
      <c r="Q878" s="22">
        <f t="shared" si="200"/>
        <v>0</v>
      </c>
      <c r="R878" s="23">
        <v>1064</v>
      </c>
      <c r="S878" s="23" t="s">
        <v>311</v>
      </c>
      <c r="T878" s="23" t="s">
        <v>369</v>
      </c>
      <c r="U878" s="24">
        <v>1040</v>
      </c>
      <c r="V878" s="24" t="str">
        <f t="shared" si="201"/>
        <v>no</v>
      </c>
      <c r="W878" s="24">
        <v>0</v>
      </c>
      <c r="X878" s="24" t="str">
        <f t="shared" si="202"/>
        <v>no</v>
      </c>
      <c r="Y878" s="24" t="s">
        <v>413</v>
      </c>
      <c r="Z878" s="24">
        <f t="shared" si="203"/>
        <v>0</v>
      </c>
      <c r="AA878" s="24">
        <v>1040</v>
      </c>
      <c r="AB878" s="24" t="s">
        <v>311</v>
      </c>
      <c r="AC878" s="24" t="s">
        <v>370</v>
      </c>
      <c r="AD878" s="25">
        <v>1</v>
      </c>
      <c r="AE878" s="25">
        <v>0</v>
      </c>
      <c r="AF878" s="25">
        <v>1</v>
      </c>
      <c r="AG878" s="25">
        <v>0</v>
      </c>
      <c r="AH878" s="25">
        <v>2</v>
      </c>
      <c r="AI878" s="25" t="s">
        <v>415</v>
      </c>
      <c r="AJ878" s="57">
        <v>5</v>
      </c>
      <c r="AK878" s="57" t="str">
        <f t="shared" si="204"/>
        <v>Less</v>
      </c>
      <c r="AL878" s="57" t="s">
        <v>98</v>
      </c>
      <c r="AM878" s="57" t="str">
        <f t="shared" si="205"/>
        <v>Low</v>
      </c>
      <c r="AN878" s="62">
        <v>2</v>
      </c>
      <c r="AO878" s="62" t="str">
        <f t="shared" si="206"/>
        <v>More</v>
      </c>
      <c r="AP878" s="62">
        <v>648</v>
      </c>
      <c r="AQ878" s="62" t="str">
        <f t="shared" si="207"/>
        <v>no</v>
      </c>
      <c r="AR878" s="62" t="str">
        <f t="shared" si="208"/>
        <v>Above Average</v>
      </c>
      <c r="AS878" s="64">
        <v>0</v>
      </c>
      <c r="AT878" s="68">
        <v>62.856463878326998</v>
      </c>
      <c r="AU878" s="68" t="str">
        <f t="shared" si="209"/>
        <v>Below Average</v>
      </c>
      <c r="AV878" s="66">
        <v>132250</v>
      </c>
      <c r="AW878" s="66">
        <v>2104</v>
      </c>
      <c r="AX878" s="66" t="s">
        <v>311</v>
      </c>
    </row>
    <row r="879" spans="1:50" customFormat="1" x14ac:dyDescent="0.2">
      <c r="A879">
        <v>878</v>
      </c>
      <c r="B879" s="12" t="s">
        <v>90</v>
      </c>
      <c r="C879" s="12" t="s">
        <v>90</v>
      </c>
      <c r="D879" s="12" t="s">
        <v>91</v>
      </c>
      <c r="E879" s="22">
        <v>9</v>
      </c>
      <c r="F879" s="22" t="s">
        <v>411</v>
      </c>
      <c r="G879" s="22" t="s">
        <v>92</v>
      </c>
      <c r="H879" s="22" t="str">
        <f t="shared" si="196"/>
        <v>2Story</v>
      </c>
      <c r="I879" s="22">
        <f t="shared" si="195"/>
        <v>75.988545402704759</v>
      </c>
      <c r="J879" s="22" t="str">
        <f t="shared" si="197"/>
        <v>Above Average</v>
      </c>
      <c r="K879" s="22">
        <v>5</v>
      </c>
      <c r="L879" s="22" t="str">
        <f t="shared" si="198"/>
        <v>Low</v>
      </c>
      <c r="M879" s="22">
        <v>2004</v>
      </c>
      <c r="N879" s="22">
        <f t="shared" si="199"/>
        <v>0</v>
      </c>
      <c r="O879" s="22"/>
      <c r="P879" s="22">
        <v>2005</v>
      </c>
      <c r="Q879" s="22">
        <f t="shared" si="200"/>
        <v>0</v>
      </c>
      <c r="R879" s="23">
        <v>1462</v>
      </c>
      <c r="S879" s="23" t="s">
        <v>311</v>
      </c>
      <c r="T879" s="23" t="s">
        <v>369</v>
      </c>
      <c r="U879" s="24">
        <v>1462</v>
      </c>
      <c r="V879" s="24" t="str">
        <f t="shared" si="201"/>
        <v>no</v>
      </c>
      <c r="W879" s="24">
        <v>762</v>
      </c>
      <c r="X879" s="24" t="str">
        <f t="shared" si="202"/>
        <v>no</v>
      </c>
      <c r="Y879" s="24" t="s">
        <v>412</v>
      </c>
      <c r="Z879" s="24">
        <f t="shared" si="203"/>
        <v>0</v>
      </c>
      <c r="AA879" s="24">
        <v>2224</v>
      </c>
      <c r="AB879" s="24" t="s">
        <v>311</v>
      </c>
      <c r="AC879" s="24" t="s">
        <v>369</v>
      </c>
      <c r="AD879" s="25">
        <v>1</v>
      </c>
      <c r="AE879" s="25">
        <v>0</v>
      </c>
      <c r="AF879" s="25">
        <v>2</v>
      </c>
      <c r="AG879" s="25">
        <v>1</v>
      </c>
      <c r="AH879" s="25">
        <v>4</v>
      </c>
      <c r="AI879" s="25" t="s">
        <v>414</v>
      </c>
      <c r="AJ879" s="57">
        <v>10</v>
      </c>
      <c r="AK879" s="57" t="str">
        <f t="shared" si="204"/>
        <v>More</v>
      </c>
      <c r="AL879" s="57" t="s">
        <v>104</v>
      </c>
      <c r="AM879" s="57" t="str">
        <f t="shared" si="205"/>
        <v>High</v>
      </c>
      <c r="AN879" s="62">
        <v>3</v>
      </c>
      <c r="AO879" s="62" t="str">
        <f t="shared" si="206"/>
        <v>More</v>
      </c>
      <c r="AP879" s="62">
        <v>738</v>
      </c>
      <c r="AQ879" s="62" t="str">
        <f t="shared" si="207"/>
        <v>no</v>
      </c>
      <c r="AR879" s="62" t="str">
        <f t="shared" si="208"/>
        <v>Above Average</v>
      </c>
      <c r="AS879" s="64">
        <v>1</v>
      </c>
      <c r="AT879" s="68">
        <v>94.95387954422138</v>
      </c>
      <c r="AU879" s="68" t="str">
        <f t="shared" si="209"/>
        <v>Above Average</v>
      </c>
      <c r="AV879" s="66">
        <v>350000</v>
      </c>
      <c r="AW879" s="66">
        <v>3686</v>
      </c>
      <c r="AX879" s="66" t="s">
        <v>311</v>
      </c>
    </row>
    <row r="880" spans="1:50" customFormat="1" x14ac:dyDescent="0.2">
      <c r="A880">
        <v>879</v>
      </c>
      <c r="B880" s="12" t="s">
        <v>90</v>
      </c>
      <c r="C880" s="12" t="s">
        <v>90</v>
      </c>
      <c r="D880" s="12" t="s">
        <v>91</v>
      </c>
      <c r="E880" s="22">
        <v>5</v>
      </c>
      <c r="F880" s="22" t="s">
        <v>195</v>
      </c>
      <c r="G880" s="22" t="s">
        <v>191</v>
      </c>
      <c r="H880" s="22" t="str">
        <f t="shared" si="196"/>
        <v xml:space="preserve"> </v>
      </c>
      <c r="I880" s="22">
        <f t="shared" si="195"/>
        <v>77.818957638420983</v>
      </c>
      <c r="J880" s="22" t="str">
        <f t="shared" si="197"/>
        <v>Above Average</v>
      </c>
      <c r="K880" s="22">
        <v>7</v>
      </c>
      <c r="L880" s="22" t="str">
        <f t="shared" si="198"/>
        <v>High</v>
      </c>
      <c r="M880" s="22">
        <v>1961</v>
      </c>
      <c r="N880" s="22">
        <f t="shared" si="199"/>
        <v>0</v>
      </c>
      <c r="O880" s="22"/>
      <c r="P880" s="22">
        <v>1995</v>
      </c>
      <c r="Q880" s="22">
        <f t="shared" si="200"/>
        <v>0</v>
      </c>
      <c r="R880" s="23">
        <v>1109</v>
      </c>
      <c r="S880" s="23" t="s">
        <v>311</v>
      </c>
      <c r="T880" s="23" t="s">
        <v>369</v>
      </c>
      <c r="U880" s="24">
        <v>1155</v>
      </c>
      <c r="V880" s="24" t="str">
        <f t="shared" si="201"/>
        <v>no</v>
      </c>
      <c r="W880" s="24">
        <v>0</v>
      </c>
      <c r="X880" s="24" t="str">
        <f t="shared" si="202"/>
        <v>no</v>
      </c>
      <c r="Y880" s="24" t="s">
        <v>413</v>
      </c>
      <c r="Z880" s="24">
        <f t="shared" si="203"/>
        <v>0</v>
      </c>
      <c r="AA880" s="24">
        <v>1155</v>
      </c>
      <c r="AB880" s="24" t="s">
        <v>311</v>
      </c>
      <c r="AC880" s="24" t="s">
        <v>370</v>
      </c>
      <c r="AD880" s="25">
        <v>1</v>
      </c>
      <c r="AE880" s="25">
        <v>0</v>
      </c>
      <c r="AF880" s="25">
        <v>1</v>
      </c>
      <c r="AG880" s="25">
        <v>0</v>
      </c>
      <c r="AH880" s="25">
        <v>2</v>
      </c>
      <c r="AI880" s="25" t="s">
        <v>415</v>
      </c>
      <c r="AJ880" s="57">
        <v>6</v>
      </c>
      <c r="AK880" s="57" t="str">
        <f t="shared" si="204"/>
        <v>More</v>
      </c>
      <c r="AL880" s="57" t="s">
        <v>97</v>
      </c>
      <c r="AM880" s="57" t="str">
        <f t="shared" si="205"/>
        <v>High</v>
      </c>
      <c r="AN880" s="62">
        <v>2</v>
      </c>
      <c r="AO880" s="62" t="str">
        <f t="shared" si="206"/>
        <v>More</v>
      </c>
      <c r="AP880" s="62">
        <v>576</v>
      </c>
      <c r="AQ880" s="62" t="str">
        <f t="shared" si="207"/>
        <v>no</v>
      </c>
      <c r="AR880" s="62" t="str">
        <f t="shared" si="208"/>
        <v>Above Average</v>
      </c>
      <c r="AS880" s="64">
        <v>0</v>
      </c>
      <c r="AT880" s="68">
        <v>65.371024734982328</v>
      </c>
      <c r="AU880" s="68" t="str">
        <f t="shared" si="209"/>
        <v>Below Average</v>
      </c>
      <c r="AV880" s="66">
        <v>148000</v>
      </c>
      <c r="AW880" s="66">
        <v>2264</v>
      </c>
      <c r="AX880" s="66" t="s">
        <v>311</v>
      </c>
    </row>
    <row r="881" spans="1:50" customFormat="1" x14ac:dyDescent="0.2">
      <c r="A881">
        <v>880</v>
      </c>
      <c r="B881" s="12" t="s">
        <v>90</v>
      </c>
      <c r="C881" s="12" t="s">
        <v>90</v>
      </c>
      <c r="D881" s="12" t="s">
        <v>91</v>
      </c>
      <c r="E881" s="22">
        <v>5</v>
      </c>
      <c r="F881" s="22" t="s">
        <v>195</v>
      </c>
      <c r="G881" s="22" t="s">
        <v>115</v>
      </c>
      <c r="H881" s="22" t="str">
        <f t="shared" si="196"/>
        <v>1Story</v>
      </c>
      <c r="I881" s="22">
        <f t="shared" si="195"/>
        <v>69.182127006168557</v>
      </c>
      <c r="J881" s="22" t="str">
        <f t="shared" si="197"/>
        <v>Below Average</v>
      </c>
      <c r="K881" s="22">
        <v>8</v>
      </c>
      <c r="L881" s="22" t="str">
        <f t="shared" si="198"/>
        <v>High</v>
      </c>
      <c r="M881" s="22">
        <v>1978</v>
      </c>
      <c r="N881" s="22">
        <f t="shared" si="199"/>
        <v>0</v>
      </c>
      <c r="O881" s="22"/>
      <c r="P881" s="22">
        <v>2005</v>
      </c>
      <c r="Q881" s="22">
        <f t="shared" si="200"/>
        <v>0</v>
      </c>
      <c r="R881" s="23">
        <v>864</v>
      </c>
      <c r="S881" s="23" t="s">
        <v>311</v>
      </c>
      <c r="T881" s="23" t="s">
        <v>370</v>
      </c>
      <c r="U881" s="24">
        <v>864</v>
      </c>
      <c r="V881" s="24" t="str">
        <f t="shared" si="201"/>
        <v>no</v>
      </c>
      <c r="W881" s="24">
        <v>0</v>
      </c>
      <c r="X881" s="24" t="str">
        <f t="shared" si="202"/>
        <v>no</v>
      </c>
      <c r="Y881" s="24" t="s">
        <v>413</v>
      </c>
      <c r="Z881" s="24">
        <f t="shared" si="203"/>
        <v>1</v>
      </c>
      <c r="AA881" s="24">
        <v>864</v>
      </c>
      <c r="AB881" s="24" t="s">
        <v>311</v>
      </c>
      <c r="AC881" s="24" t="s">
        <v>370</v>
      </c>
      <c r="AD881" s="25">
        <v>1</v>
      </c>
      <c r="AE881" s="25">
        <v>0</v>
      </c>
      <c r="AF881" s="25">
        <v>1</v>
      </c>
      <c r="AG881" s="25">
        <v>0</v>
      </c>
      <c r="AH881" s="25">
        <v>2</v>
      </c>
      <c r="AI881" s="25" t="s">
        <v>415</v>
      </c>
      <c r="AJ881" s="57">
        <v>6</v>
      </c>
      <c r="AK881" s="57" t="str">
        <f t="shared" si="204"/>
        <v>More</v>
      </c>
      <c r="AL881" s="57" t="s">
        <v>98</v>
      </c>
      <c r="AM881" s="57" t="str">
        <f t="shared" si="205"/>
        <v>Low</v>
      </c>
      <c r="AN881" s="62">
        <v>1</v>
      </c>
      <c r="AO881" s="62" t="str">
        <f t="shared" si="206"/>
        <v>Less</v>
      </c>
      <c r="AP881" s="62">
        <v>336</v>
      </c>
      <c r="AQ881" s="62" t="str">
        <f t="shared" si="207"/>
        <v>no</v>
      </c>
      <c r="AR881" s="62" t="str">
        <f t="shared" si="208"/>
        <v>Below Average</v>
      </c>
      <c r="AS881" s="64">
        <v>0</v>
      </c>
      <c r="AT881" s="68">
        <v>78.993055555555557</v>
      </c>
      <c r="AU881" s="68" t="str">
        <f t="shared" si="209"/>
        <v>Above Average</v>
      </c>
      <c r="AV881" s="66">
        <v>136500</v>
      </c>
      <c r="AW881" s="66">
        <v>1728</v>
      </c>
      <c r="AX881" s="66" t="s">
        <v>311</v>
      </c>
    </row>
    <row r="882" spans="1:50" customFormat="1" x14ac:dyDescent="0.2">
      <c r="A882">
        <v>881</v>
      </c>
      <c r="B882" s="12" t="s">
        <v>90</v>
      </c>
      <c r="C882" s="12" t="s">
        <v>90</v>
      </c>
      <c r="D882" s="12" t="s">
        <v>91</v>
      </c>
      <c r="E882" s="22">
        <v>5</v>
      </c>
      <c r="F882" s="22" t="s">
        <v>195</v>
      </c>
      <c r="G882" s="22" t="s">
        <v>115</v>
      </c>
      <c r="H882" s="22" t="str">
        <f t="shared" si="196"/>
        <v>1Story</v>
      </c>
      <c r="I882" s="22">
        <f t="shared" si="195"/>
        <v>69.182127006168557</v>
      </c>
      <c r="J882" s="22" t="str">
        <f t="shared" si="197"/>
        <v>Below Average</v>
      </c>
      <c r="K882" s="22">
        <v>5</v>
      </c>
      <c r="L882" s="22" t="str">
        <f t="shared" si="198"/>
        <v>Low</v>
      </c>
      <c r="M882" s="22">
        <v>2005</v>
      </c>
      <c r="N882" s="22">
        <f t="shared" si="199"/>
        <v>0</v>
      </c>
      <c r="O882" s="22"/>
      <c r="P882" s="22">
        <v>2006</v>
      </c>
      <c r="Q882" s="22">
        <f t="shared" si="200"/>
        <v>0</v>
      </c>
      <c r="R882" s="23">
        <v>1090</v>
      </c>
      <c r="S882" s="23" t="s">
        <v>311</v>
      </c>
      <c r="T882" s="23" t="s">
        <v>369</v>
      </c>
      <c r="U882" s="24">
        <v>1090</v>
      </c>
      <c r="V882" s="24" t="str">
        <f t="shared" si="201"/>
        <v>no</v>
      </c>
      <c r="W882" s="24">
        <v>0</v>
      </c>
      <c r="X882" s="24" t="str">
        <f t="shared" si="202"/>
        <v>no</v>
      </c>
      <c r="Y882" s="24" t="s">
        <v>413</v>
      </c>
      <c r="Z882" s="24">
        <f t="shared" si="203"/>
        <v>0</v>
      </c>
      <c r="AA882" s="24">
        <v>1090</v>
      </c>
      <c r="AB882" s="24" t="s">
        <v>311</v>
      </c>
      <c r="AC882" s="24" t="s">
        <v>370</v>
      </c>
      <c r="AD882" s="25">
        <v>1</v>
      </c>
      <c r="AE882" s="25">
        <v>0</v>
      </c>
      <c r="AF882" s="25">
        <v>1</v>
      </c>
      <c r="AG882" s="25">
        <v>1</v>
      </c>
      <c r="AH882" s="25">
        <v>3</v>
      </c>
      <c r="AI882" s="25" t="s">
        <v>414</v>
      </c>
      <c r="AJ882" s="57">
        <v>5</v>
      </c>
      <c r="AK882" s="57" t="str">
        <f t="shared" si="204"/>
        <v>Less</v>
      </c>
      <c r="AL882" s="57" t="s">
        <v>98</v>
      </c>
      <c r="AM882" s="57" t="str">
        <f t="shared" si="205"/>
        <v>Low</v>
      </c>
      <c r="AN882" s="62">
        <v>2</v>
      </c>
      <c r="AO882" s="62" t="str">
        <f t="shared" si="206"/>
        <v>More</v>
      </c>
      <c r="AP882" s="62">
        <v>450</v>
      </c>
      <c r="AQ882" s="62" t="str">
        <f t="shared" si="207"/>
        <v>no</v>
      </c>
      <c r="AR882" s="62" t="str">
        <f t="shared" si="208"/>
        <v>Below Average</v>
      </c>
      <c r="AS882" s="64">
        <v>0</v>
      </c>
      <c r="AT882" s="68">
        <v>72.018348623853214</v>
      </c>
      <c r="AU882" s="68" t="str">
        <f t="shared" si="209"/>
        <v>Above Average</v>
      </c>
      <c r="AV882" s="66">
        <v>157000</v>
      </c>
      <c r="AW882" s="66">
        <v>2180</v>
      </c>
      <c r="AX882" s="66" t="s">
        <v>311</v>
      </c>
    </row>
    <row r="883" spans="1:50" customFormat="1" x14ac:dyDescent="0.2">
      <c r="A883">
        <v>882</v>
      </c>
      <c r="B883" s="12" t="s">
        <v>90</v>
      </c>
      <c r="C883" s="12" t="s">
        <v>90</v>
      </c>
      <c r="D883" s="12" t="s">
        <v>91</v>
      </c>
      <c r="E883" s="22">
        <v>7</v>
      </c>
      <c r="F883" s="22" t="s">
        <v>411</v>
      </c>
      <c r="G883" s="22" t="s">
        <v>132</v>
      </c>
      <c r="H883" s="22" t="str">
        <f t="shared" si="196"/>
        <v>1Story</v>
      </c>
      <c r="I883" s="22">
        <f t="shared" si="195"/>
        <v>59.315963337771507</v>
      </c>
      <c r="J883" s="22" t="str">
        <f t="shared" si="197"/>
        <v>Below Average</v>
      </c>
      <c r="K883" s="22">
        <v>5</v>
      </c>
      <c r="L883" s="22" t="str">
        <f t="shared" si="198"/>
        <v>Low</v>
      </c>
      <c r="M883" s="22">
        <v>1990</v>
      </c>
      <c r="N883" s="22">
        <f t="shared" si="199"/>
        <v>0</v>
      </c>
      <c r="O883" s="22"/>
      <c r="P883" s="22">
        <v>1991</v>
      </c>
      <c r="Q883" s="22">
        <f t="shared" si="200"/>
        <v>0</v>
      </c>
      <c r="R883" s="23">
        <v>1156</v>
      </c>
      <c r="S883" s="23" t="s">
        <v>311</v>
      </c>
      <c r="T883" s="23" t="s">
        <v>369</v>
      </c>
      <c r="U883" s="24">
        <v>1187</v>
      </c>
      <c r="V883" s="24" t="str">
        <f t="shared" si="201"/>
        <v>no</v>
      </c>
      <c r="W883" s="24">
        <v>530</v>
      </c>
      <c r="X883" s="24" t="str">
        <f t="shared" si="202"/>
        <v>no</v>
      </c>
      <c r="Y883" s="24" t="s">
        <v>412</v>
      </c>
      <c r="Z883" s="24">
        <f t="shared" si="203"/>
        <v>0</v>
      </c>
      <c r="AA883" s="24">
        <v>1717</v>
      </c>
      <c r="AB883" s="24" t="s">
        <v>311</v>
      </c>
      <c r="AC883" s="24" t="s">
        <v>369</v>
      </c>
      <c r="AD883" s="25">
        <v>0</v>
      </c>
      <c r="AE883" s="25">
        <v>0</v>
      </c>
      <c r="AF883" s="25">
        <v>2</v>
      </c>
      <c r="AG883" s="25">
        <v>1</v>
      </c>
      <c r="AH883" s="25">
        <v>3</v>
      </c>
      <c r="AI883" s="25" t="s">
        <v>414</v>
      </c>
      <c r="AJ883" s="57">
        <v>7</v>
      </c>
      <c r="AK883" s="57" t="str">
        <f t="shared" si="204"/>
        <v>More</v>
      </c>
      <c r="AL883" s="57" t="s">
        <v>97</v>
      </c>
      <c r="AM883" s="57" t="str">
        <f t="shared" si="205"/>
        <v>High</v>
      </c>
      <c r="AN883" s="62">
        <v>2</v>
      </c>
      <c r="AO883" s="62" t="str">
        <f t="shared" si="206"/>
        <v>More</v>
      </c>
      <c r="AP883" s="62">
        <v>400</v>
      </c>
      <c r="AQ883" s="62" t="str">
        <f t="shared" si="207"/>
        <v>no</v>
      </c>
      <c r="AR883" s="62" t="str">
        <f t="shared" si="208"/>
        <v>Below Average</v>
      </c>
      <c r="AS883" s="64">
        <v>1</v>
      </c>
      <c r="AT883" s="68">
        <v>65.262791507135404</v>
      </c>
      <c r="AU883" s="68" t="str">
        <f t="shared" si="209"/>
        <v>Below Average</v>
      </c>
      <c r="AV883" s="66">
        <v>187500</v>
      </c>
      <c r="AW883" s="66">
        <v>2873</v>
      </c>
      <c r="AX883" s="66" t="s">
        <v>311</v>
      </c>
    </row>
    <row r="884" spans="1:50" customFormat="1" x14ac:dyDescent="0.2">
      <c r="A884">
        <v>883</v>
      </c>
      <c r="B884" s="12" t="s">
        <v>90</v>
      </c>
      <c r="C884" s="12" t="s">
        <v>90</v>
      </c>
      <c r="D884" s="12" t="s">
        <v>91</v>
      </c>
      <c r="E884" s="22">
        <v>6</v>
      </c>
      <c r="F884" s="22" t="s">
        <v>195</v>
      </c>
      <c r="G884" s="22" t="s">
        <v>92</v>
      </c>
      <c r="H884" s="22" t="str">
        <f t="shared" si="196"/>
        <v>2Story</v>
      </c>
      <c r="I884" s="22">
        <f t="shared" si="195"/>
        <v>75.988545402704759</v>
      </c>
      <c r="J884" s="22" t="str">
        <f t="shared" si="197"/>
        <v>Above Average</v>
      </c>
      <c r="K884" s="22">
        <v>5</v>
      </c>
      <c r="L884" s="22" t="str">
        <f t="shared" si="198"/>
        <v>Low</v>
      </c>
      <c r="M884" s="22">
        <v>1992</v>
      </c>
      <c r="N884" s="22">
        <f t="shared" si="199"/>
        <v>0</v>
      </c>
      <c r="O884" s="22"/>
      <c r="P884" s="22">
        <v>1993</v>
      </c>
      <c r="Q884" s="22">
        <f t="shared" si="200"/>
        <v>0</v>
      </c>
      <c r="R884" s="23">
        <v>808</v>
      </c>
      <c r="S884" s="23" t="s">
        <v>311</v>
      </c>
      <c r="T884" s="23" t="s">
        <v>370</v>
      </c>
      <c r="U884" s="24">
        <v>808</v>
      </c>
      <c r="V884" s="24" t="str">
        <f t="shared" si="201"/>
        <v>no</v>
      </c>
      <c r="W884" s="24">
        <v>785</v>
      </c>
      <c r="X884" s="24" t="str">
        <f t="shared" si="202"/>
        <v>no</v>
      </c>
      <c r="Y884" s="24" t="s">
        <v>412</v>
      </c>
      <c r="Z884" s="24">
        <f t="shared" si="203"/>
        <v>1</v>
      </c>
      <c r="AA884" s="24">
        <v>1593</v>
      </c>
      <c r="AB884" s="24" t="s">
        <v>311</v>
      </c>
      <c r="AC884" s="24" t="s">
        <v>369</v>
      </c>
      <c r="AD884" s="25">
        <v>0</v>
      </c>
      <c r="AE884" s="25">
        <v>0</v>
      </c>
      <c r="AF884" s="25">
        <v>2</v>
      </c>
      <c r="AG884" s="25">
        <v>1</v>
      </c>
      <c r="AH884" s="25">
        <v>3</v>
      </c>
      <c r="AI884" s="25" t="s">
        <v>414</v>
      </c>
      <c r="AJ884" s="57">
        <v>7</v>
      </c>
      <c r="AK884" s="57" t="str">
        <f t="shared" si="204"/>
        <v>More</v>
      </c>
      <c r="AL884" s="57" t="s">
        <v>98</v>
      </c>
      <c r="AM884" s="57" t="str">
        <f t="shared" si="205"/>
        <v>Low</v>
      </c>
      <c r="AN884" s="62">
        <v>2</v>
      </c>
      <c r="AO884" s="62" t="str">
        <f t="shared" si="206"/>
        <v>More</v>
      </c>
      <c r="AP884" s="62">
        <v>389</v>
      </c>
      <c r="AQ884" s="62" t="str">
        <f t="shared" si="207"/>
        <v>no</v>
      </c>
      <c r="AR884" s="62" t="str">
        <f t="shared" si="208"/>
        <v>Below Average</v>
      </c>
      <c r="AS884" s="64">
        <v>1</v>
      </c>
      <c r="AT884" s="68">
        <v>74.135776759683466</v>
      </c>
      <c r="AU884" s="68" t="str">
        <f t="shared" si="209"/>
        <v>Above Average</v>
      </c>
      <c r="AV884" s="66">
        <v>178000</v>
      </c>
      <c r="AW884" s="66">
        <v>2401</v>
      </c>
      <c r="AX884" s="66" t="s">
        <v>311</v>
      </c>
    </row>
    <row r="885" spans="1:50" customFormat="1" x14ac:dyDescent="0.2">
      <c r="A885">
        <v>884</v>
      </c>
      <c r="B885" s="12" t="s">
        <v>90</v>
      </c>
      <c r="C885" s="12" t="s">
        <v>90</v>
      </c>
      <c r="D885" s="12" t="s">
        <v>91</v>
      </c>
      <c r="E885" s="22">
        <v>4</v>
      </c>
      <c r="F885" s="22" t="s">
        <v>195</v>
      </c>
      <c r="G885" s="22" t="s">
        <v>225</v>
      </c>
      <c r="H885" s="22" t="str">
        <f t="shared" si="196"/>
        <v>2Story</v>
      </c>
      <c r="I885" s="22">
        <f t="shared" si="195"/>
        <v>58.150706243707859</v>
      </c>
      <c r="J885" s="22" t="str">
        <f t="shared" si="197"/>
        <v>Below Average</v>
      </c>
      <c r="K885" s="22">
        <v>5</v>
      </c>
      <c r="L885" s="22" t="str">
        <f t="shared" si="198"/>
        <v>Low</v>
      </c>
      <c r="M885" s="22">
        <v>1912</v>
      </c>
      <c r="N885" s="22">
        <f t="shared" si="199"/>
        <v>1</v>
      </c>
      <c r="O885" s="22"/>
      <c r="P885" s="22">
        <v>1950</v>
      </c>
      <c r="Q885" s="22">
        <f t="shared" si="200"/>
        <v>1</v>
      </c>
      <c r="R885" s="23">
        <v>795</v>
      </c>
      <c r="S885" s="23" t="s">
        <v>311</v>
      </c>
      <c r="T885" s="23" t="s">
        <v>370</v>
      </c>
      <c r="U885" s="24">
        <v>954</v>
      </c>
      <c r="V885" s="24" t="str">
        <f t="shared" si="201"/>
        <v>no</v>
      </c>
      <c r="W885" s="24">
        <v>795</v>
      </c>
      <c r="X885" s="24" t="str">
        <f t="shared" si="202"/>
        <v>no</v>
      </c>
      <c r="Y885" s="24" t="s">
        <v>412</v>
      </c>
      <c r="Z885" s="24">
        <f t="shared" si="203"/>
        <v>1</v>
      </c>
      <c r="AA885" s="24">
        <v>2230</v>
      </c>
      <c r="AB885" s="24" t="s">
        <v>311</v>
      </c>
      <c r="AC885" s="24" t="s">
        <v>369</v>
      </c>
      <c r="AD885" s="25">
        <v>1</v>
      </c>
      <c r="AE885" s="25">
        <v>0</v>
      </c>
      <c r="AF885" s="25">
        <v>1</v>
      </c>
      <c r="AG885" s="25">
        <v>0</v>
      </c>
      <c r="AH885" s="25">
        <v>2</v>
      </c>
      <c r="AI885" s="25" t="s">
        <v>415</v>
      </c>
      <c r="AJ885" s="57">
        <v>10</v>
      </c>
      <c r="AK885" s="57" t="str">
        <f t="shared" si="204"/>
        <v>More</v>
      </c>
      <c r="AL885" s="57" t="s">
        <v>98</v>
      </c>
      <c r="AM885" s="57" t="str">
        <f t="shared" si="205"/>
        <v>Low</v>
      </c>
      <c r="AN885" s="62">
        <v>1</v>
      </c>
      <c r="AO885" s="62" t="str">
        <f t="shared" si="206"/>
        <v>Less</v>
      </c>
      <c r="AP885" s="62">
        <v>440</v>
      </c>
      <c r="AQ885" s="62" t="str">
        <f t="shared" si="207"/>
        <v>no</v>
      </c>
      <c r="AR885" s="62" t="str">
        <f t="shared" si="208"/>
        <v>Below Average</v>
      </c>
      <c r="AS885" s="64">
        <v>0</v>
      </c>
      <c r="AT885" s="68">
        <v>39.173553719008261</v>
      </c>
      <c r="AU885" s="68" t="str">
        <f t="shared" si="209"/>
        <v>Below Average</v>
      </c>
      <c r="AV885" s="66">
        <v>118500</v>
      </c>
      <c r="AW885" s="66">
        <v>3025</v>
      </c>
      <c r="AX885" s="66" t="s">
        <v>311</v>
      </c>
    </row>
    <row r="886" spans="1:50" customFormat="1" x14ac:dyDescent="0.2">
      <c r="A886">
        <v>885</v>
      </c>
      <c r="B886" s="12" t="s">
        <v>90</v>
      </c>
      <c r="C886" s="12" t="s">
        <v>90</v>
      </c>
      <c r="D886" s="12" t="s">
        <v>91</v>
      </c>
      <c r="E886" s="22">
        <v>5</v>
      </c>
      <c r="F886" s="22" t="s">
        <v>195</v>
      </c>
      <c r="G886" s="22" t="s">
        <v>115</v>
      </c>
      <c r="H886" s="22" t="str">
        <f t="shared" si="196"/>
        <v>1Story</v>
      </c>
      <c r="I886" s="22">
        <f t="shared" si="195"/>
        <v>69.182127006168557</v>
      </c>
      <c r="J886" s="22" t="str">
        <f t="shared" si="197"/>
        <v>Below Average</v>
      </c>
      <c r="K886" s="22">
        <v>5</v>
      </c>
      <c r="L886" s="22" t="str">
        <f t="shared" si="198"/>
        <v>Low</v>
      </c>
      <c r="M886" s="22">
        <v>1967</v>
      </c>
      <c r="N886" s="22">
        <f t="shared" si="199"/>
        <v>0</v>
      </c>
      <c r="O886" s="22"/>
      <c r="P886" s="22">
        <v>1967</v>
      </c>
      <c r="Q886" s="22">
        <f t="shared" si="200"/>
        <v>0</v>
      </c>
      <c r="R886" s="23">
        <v>892</v>
      </c>
      <c r="S886" s="23" t="s">
        <v>311</v>
      </c>
      <c r="T886" s="23" t="s">
        <v>370</v>
      </c>
      <c r="U886" s="24">
        <v>892</v>
      </c>
      <c r="V886" s="24" t="str">
        <f t="shared" si="201"/>
        <v>no</v>
      </c>
      <c r="W886" s="24">
        <v>0</v>
      </c>
      <c r="X886" s="24" t="str">
        <f t="shared" si="202"/>
        <v>no</v>
      </c>
      <c r="Y886" s="24" t="s">
        <v>413</v>
      </c>
      <c r="Z886" s="24">
        <f t="shared" si="203"/>
        <v>0</v>
      </c>
      <c r="AA886" s="24">
        <v>892</v>
      </c>
      <c r="AB886" s="24" t="s">
        <v>311</v>
      </c>
      <c r="AC886" s="24" t="s">
        <v>370</v>
      </c>
      <c r="AD886" s="25">
        <v>0</v>
      </c>
      <c r="AE886" s="25">
        <v>0</v>
      </c>
      <c r="AF886" s="25">
        <v>1</v>
      </c>
      <c r="AG886" s="25">
        <v>0</v>
      </c>
      <c r="AH886" s="25">
        <v>1</v>
      </c>
      <c r="AI886" s="25" t="s">
        <v>415</v>
      </c>
      <c r="AJ886" s="57">
        <v>5</v>
      </c>
      <c r="AK886" s="57" t="str">
        <f t="shared" si="204"/>
        <v>Less</v>
      </c>
      <c r="AL886" s="57" t="s">
        <v>98</v>
      </c>
      <c r="AM886" s="57" t="str">
        <f t="shared" si="205"/>
        <v>Low</v>
      </c>
      <c r="AN886" s="62">
        <v>1</v>
      </c>
      <c r="AO886" s="62" t="str">
        <f t="shared" si="206"/>
        <v>Less</v>
      </c>
      <c r="AP886" s="62">
        <v>288</v>
      </c>
      <c r="AQ886" s="62" t="str">
        <f t="shared" si="207"/>
        <v>no</v>
      </c>
      <c r="AR886" s="62" t="str">
        <f t="shared" si="208"/>
        <v>Below Average</v>
      </c>
      <c r="AS886" s="64">
        <v>0</v>
      </c>
      <c r="AT886" s="68">
        <v>56.053811659192824</v>
      </c>
      <c r="AU886" s="68" t="str">
        <f t="shared" si="209"/>
        <v>Below Average</v>
      </c>
      <c r="AV886" s="66">
        <v>100000</v>
      </c>
      <c r="AW886" s="66">
        <v>1784</v>
      </c>
      <c r="AX886" s="66" t="s">
        <v>311</v>
      </c>
    </row>
    <row r="887" spans="1:50" customFormat="1" x14ac:dyDescent="0.2">
      <c r="A887">
        <v>886</v>
      </c>
      <c r="B887" s="12" t="s">
        <v>90</v>
      </c>
      <c r="C887" s="12" t="s">
        <v>90</v>
      </c>
      <c r="D887" s="12" t="s">
        <v>179</v>
      </c>
      <c r="E887" s="22">
        <v>9</v>
      </c>
      <c r="F887" s="22" t="s">
        <v>411</v>
      </c>
      <c r="G887" s="22" t="s">
        <v>115</v>
      </c>
      <c r="H887" s="22" t="str">
        <f t="shared" si="196"/>
        <v>1Story</v>
      </c>
      <c r="I887" s="22">
        <f t="shared" si="195"/>
        <v>69.182127006168557</v>
      </c>
      <c r="J887" s="22" t="str">
        <f t="shared" si="197"/>
        <v>Below Average</v>
      </c>
      <c r="K887" s="22">
        <v>5</v>
      </c>
      <c r="L887" s="22" t="str">
        <f t="shared" si="198"/>
        <v>Low</v>
      </c>
      <c r="M887" s="22">
        <v>1999</v>
      </c>
      <c r="N887" s="22">
        <f t="shared" si="199"/>
        <v>0</v>
      </c>
      <c r="O887" s="22"/>
      <c r="P887" s="22">
        <v>2000</v>
      </c>
      <c r="Q887" s="22">
        <f t="shared" si="200"/>
        <v>0</v>
      </c>
      <c r="R887" s="23">
        <v>1698</v>
      </c>
      <c r="S887" s="23" t="s">
        <v>311</v>
      </c>
      <c r="T887" s="23" t="s">
        <v>369</v>
      </c>
      <c r="U887" s="24">
        <v>1709</v>
      </c>
      <c r="V887" s="24" t="str">
        <f t="shared" si="201"/>
        <v>no</v>
      </c>
      <c r="W887" s="24">
        <v>0</v>
      </c>
      <c r="X887" s="24" t="str">
        <f t="shared" si="202"/>
        <v>no</v>
      </c>
      <c r="Y887" s="24" t="s">
        <v>413</v>
      </c>
      <c r="Z887" s="24">
        <f t="shared" si="203"/>
        <v>0</v>
      </c>
      <c r="AA887" s="24">
        <v>1709</v>
      </c>
      <c r="AB887" s="24" t="s">
        <v>311</v>
      </c>
      <c r="AC887" s="24" t="s">
        <v>369</v>
      </c>
      <c r="AD887" s="25">
        <v>1</v>
      </c>
      <c r="AE887" s="25">
        <v>0</v>
      </c>
      <c r="AF887" s="25">
        <v>2</v>
      </c>
      <c r="AG887" s="25">
        <v>0</v>
      </c>
      <c r="AH887" s="25">
        <v>3</v>
      </c>
      <c r="AI887" s="25" t="s">
        <v>414</v>
      </c>
      <c r="AJ887" s="57">
        <v>5</v>
      </c>
      <c r="AK887" s="57" t="str">
        <f t="shared" si="204"/>
        <v>Less</v>
      </c>
      <c r="AL887" s="57" t="s">
        <v>97</v>
      </c>
      <c r="AM887" s="57" t="str">
        <f t="shared" si="205"/>
        <v>High</v>
      </c>
      <c r="AN887" s="62">
        <v>2</v>
      </c>
      <c r="AO887" s="62" t="str">
        <f t="shared" si="206"/>
        <v>More</v>
      </c>
      <c r="AP887" s="62">
        <v>506</v>
      </c>
      <c r="AQ887" s="62" t="str">
        <f t="shared" si="207"/>
        <v>no</v>
      </c>
      <c r="AR887" s="62" t="str">
        <f t="shared" si="208"/>
        <v>Above Average</v>
      </c>
      <c r="AS887" s="64">
        <v>1</v>
      </c>
      <c r="AT887" s="68">
        <v>96.536542412679779</v>
      </c>
      <c r="AU887" s="68" t="str">
        <f t="shared" si="209"/>
        <v>Above Average</v>
      </c>
      <c r="AV887" s="66">
        <v>328900</v>
      </c>
      <c r="AW887" s="66">
        <v>3407</v>
      </c>
      <c r="AX887" s="66" t="s">
        <v>311</v>
      </c>
    </row>
    <row r="888" spans="1:50" customFormat="1" x14ac:dyDescent="0.2">
      <c r="A888">
        <v>887</v>
      </c>
      <c r="B888" s="12" t="s">
        <v>90</v>
      </c>
      <c r="C888" s="12" t="s">
        <v>90</v>
      </c>
      <c r="D888" s="12" t="s">
        <v>167</v>
      </c>
      <c r="E888" s="22">
        <v>5</v>
      </c>
      <c r="F888" s="22" t="s">
        <v>195</v>
      </c>
      <c r="G888" s="22" t="s">
        <v>115</v>
      </c>
      <c r="H888" s="22" t="str">
        <f t="shared" si="196"/>
        <v>1Story</v>
      </c>
      <c r="I888" s="22">
        <f t="shared" si="195"/>
        <v>69.182127006168557</v>
      </c>
      <c r="J888" s="22" t="str">
        <f t="shared" si="197"/>
        <v>Below Average</v>
      </c>
      <c r="K888" s="22">
        <v>5</v>
      </c>
      <c r="L888" s="22" t="str">
        <f t="shared" si="198"/>
        <v>Low</v>
      </c>
      <c r="M888" s="22">
        <v>1959</v>
      </c>
      <c r="N888" s="22">
        <f t="shared" si="199"/>
        <v>0</v>
      </c>
      <c r="O888" s="22"/>
      <c r="P888" s="22">
        <v>2005</v>
      </c>
      <c r="Q888" s="22">
        <f t="shared" si="200"/>
        <v>0</v>
      </c>
      <c r="R888" s="23">
        <v>1626</v>
      </c>
      <c r="S888" s="23" t="s">
        <v>311</v>
      </c>
      <c r="T888" s="23" t="s">
        <v>369</v>
      </c>
      <c r="U888" s="24">
        <v>1712</v>
      </c>
      <c r="V888" s="24" t="str">
        <f t="shared" si="201"/>
        <v>no</v>
      </c>
      <c r="W888" s="24">
        <v>0</v>
      </c>
      <c r="X888" s="24" t="str">
        <f t="shared" si="202"/>
        <v>no</v>
      </c>
      <c r="Y888" s="24" t="s">
        <v>413</v>
      </c>
      <c r="Z888" s="24">
        <f t="shared" si="203"/>
        <v>0</v>
      </c>
      <c r="AA888" s="24">
        <v>1712</v>
      </c>
      <c r="AB888" s="24" t="s">
        <v>311</v>
      </c>
      <c r="AC888" s="24" t="s">
        <v>369</v>
      </c>
      <c r="AD888" s="25">
        <v>0</v>
      </c>
      <c r="AE888" s="25">
        <v>0</v>
      </c>
      <c r="AF888" s="25">
        <v>2</v>
      </c>
      <c r="AG888" s="25">
        <v>0</v>
      </c>
      <c r="AH888" s="25">
        <v>2</v>
      </c>
      <c r="AI888" s="25" t="s">
        <v>415</v>
      </c>
      <c r="AJ888" s="57">
        <v>8</v>
      </c>
      <c r="AK888" s="57" t="str">
        <f t="shared" si="204"/>
        <v>More</v>
      </c>
      <c r="AL888" s="57" t="s">
        <v>98</v>
      </c>
      <c r="AM888" s="57" t="str">
        <f t="shared" si="205"/>
        <v>Low</v>
      </c>
      <c r="AN888" s="62">
        <v>2</v>
      </c>
      <c r="AO888" s="62" t="str">
        <f t="shared" si="206"/>
        <v>More</v>
      </c>
      <c r="AP888" s="62">
        <v>588</v>
      </c>
      <c r="AQ888" s="62" t="str">
        <f t="shared" si="207"/>
        <v>no</v>
      </c>
      <c r="AR888" s="62" t="str">
        <f t="shared" si="208"/>
        <v>Above Average</v>
      </c>
      <c r="AS888" s="64">
        <v>0</v>
      </c>
      <c r="AT888" s="68">
        <v>43.439185140802877</v>
      </c>
      <c r="AU888" s="68" t="str">
        <f t="shared" si="209"/>
        <v>Below Average</v>
      </c>
      <c r="AV888" s="66">
        <v>145000</v>
      </c>
      <c r="AW888" s="66">
        <v>3338</v>
      </c>
      <c r="AX888" s="66" t="s">
        <v>311</v>
      </c>
    </row>
    <row r="889" spans="1:50" customFormat="1" x14ac:dyDescent="0.2">
      <c r="A889">
        <v>888</v>
      </c>
      <c r="B889" s="12" t="s">
        <v>90</v>
      </c>
      <c r="C889" s="12" t="s">
        <v>90</v>
      </c>
      <c r="D889" s="12" t="s">
        <v>91</v>
      </c>
      <c r="E889" s="22">
        <v>5</v>
      </c>
      <c r="F889" s="22" t="s">
        <v>195</v>
      </c>
      <c r="G889" s="22" t="s">
        <v>132</v>
      </c>
      <c r="H889" s="22" t="str">
        <f t="shared" si="196"/>
        <v>1Story</v>
      </c>
      <c r="I889" s="22">
        <f t="shared" si="195"/>
        <v>59.315963337771507</v>
      </c>
      <c r="J889" s="22" t="str">
        <f t="shared" si="197"/>
        <v>Below Average</v>
      </c>
      <c r="K889" s="22">
        <v>7</v>
      </c>
      <c r="L889" s="22" t="str">
        <f t="shared" si="198"/>
        <v>High</v>
      </c>
      <c r="M889" s="22">
        <v>1955</v>
      </c>
      <c r="N889" s="22">
        <f t="shared" si="199"/>
        <v>0</v>
      </c>
      <c r="O889" s="22"/>
      <c r="P889" s="22">
        <v>1955</v>
      </c>
      <c r="Q889" s="22">
        <f t="shared" si="200"/>
        <v>1</v>
      </c>
      <c r="R889" s="23">
        <v>816</v>
      </c>
      <c r="S889" s="23" t="s">
        <v>311</v>
      </c>
      <c r="T889" s="23" t="s">
        <v>370</v>
      </c>
      <c r="U889" s="24">
        <v>872</v>
      </c>
      <c r="V889" s="24" t="str">
        <f t="shared" si="201"/>
        <v>no</v>
      </c>
      <c r="W889" s="24">
        <v>521</v>
      </c>
      <c r="X889" s="24" t="str">
        <f t="shared" si="202"/>
        <v>no</v>
      </c>
      <c r="Y889" s="24" t="s">
        <v>412</v>
      </c>
      <c r="Z889" s="24">
        <f t="shared" si="203"/>
        <v>1</v>
      </c>
      <c r="AA889" s="24">
        <v>1393</v>
      </c>
      <c r="AB889" s="24" t="s">
        <v>311</v>
      </c>
      <c r="AC889" s="24" t="s">
        <v>370</v>
      </c>
      <c r="AD889" s="25">
        <v>0</v>
      </c>
      <c r="AE889" s="25">
        <v>0</v>
      </c>
      <c r="AF889" s="25">
        <v>1</v>
      </c>
      <c r="AG889" s="25">
        <v>1</v>
      </c>
      <c r="AH889" s="25">
        <v>2</v>
      </c>
      <c r="AI889" s="25" t="s">
        <v>415</v>
      </c>
      <c r="AJ889" s="57">
        <v>8</v>
      </c>
      <c r="AK889" s="57" t="str">
        <f t="shared" si="204"/>
        <v>More</v>
      </c>
      <c r="AL889" s="57" t="s">
        <v>98</v>
      </c>
      <c r="AM889" s="57" t="str">
        <f t="shared" si="205"/>
        <v>Low</v>
      </c>
      <c r="AN889" s="62">
        <v>1</v>
      </c>
      <c r="AO889" s="62" t="str">
        <f t="shared" si="206"/>
        <v>Less</v>
      </c>
      <c r="AP889" s="62">
        <v>300</v>
      </c>
      <c r="AQ889" s="62" t="str">
        <f t="shared" si="207"/>
        <v>no</v>
      </c>
      <c r="AR889" s="62" t="str">
        <f t="shared" si="208"/>
        <v>Below Average</v>
      </c>
      <c r="AS889" s="64">
        <v>0</v>
      </c>
      <c r="AT889" s="68">
        <v>61.339972838388412</v>
      </c>
      <c r="AU889" s="68" t="str">
        <f t="shared" si="209"/>
        <v>Below Average</v>
      </c>
      <c r="AV889" s="66">
        <v>135500</v>
      </c>
      <c r="AW889" s="66">
        <v>2209</v>
      </c>
      <c r="AX889" s="66" t="s">
        <v>311</v>
      </c>
    </row>
    <row r="890" spans="1:50" customFormat="1" x14ac:dyDescent="0.2">
      <c r="A890">
        <v>889</v>
      </c>
      <c r="B890" s="12" t="s">
        <v>90</v>
      </c>
      <c r="C890" s="12" t="s">
        <v>90</v>
      </c>
      <c r="D890" s="12" t="s">
        <v>91</v>
      </c>
      <c r="E890" s="22">
        <v>8</v>
      </c>
      <c r="F890" s="22" t="s">
        <v>411</v>
      </c>
      <c r="G890" s="22" t="s">
        <v>115</v>
      </c>
      <c r="H890" s="22" t="str">
        <f t="shared" si="196"/>
        <v>1Story</v>
      </c>
      <c r="I890" s="22">
        <f t="shared" si="195"/>
        <v>69.182127006168557</v>
      </c>
      <c r="J890" s="22" t="str">
        <f t="shared" si="197"/>
        <v>Below Average</v>
      </c>
      <c r="K890" s="22">
        <v>6</v>
      </c>
      <c r="L890" s="22" t="str">
        <f t="shared" si="198"/>
        <v>High</v>
      </c>
      <c r="M890" s="22">
        <v>1970</v>
      </c>
      <c r="N890" s="22">
        <f t="shared" si="199"/>
        <v>0</v>
      </c>
      <c r="O890" s="22"/>
      <c r="P890" s="22">
        <v>1970</v>
      </c>
      <c r="Q890" s="22">
        <f t="shared" si="200"/>
        <v>0</v>
      </c>
      <c r="R890" s="23">
        <v>2217</v>
      </c>
      <c r="S890" s="23" t="s">
        <v>313</v>
      </c>
      <c r="T890" s="23" t="s">
        <v>369</v>
      </c>
      <c r="U890" s="24">
        <v>2217</v>
      </c>
      <c r="V890" s="24" t="str">
        <f t="shared" si="201"/>
        <v>yes</v>
      </c>
      <c r="W890" s="24">
        <v>0</v>
      </c>
      <c r="X890" s="24" t="str">
        <f t="shared" si="202"/>
        <v>no</v>
      </c>
      <c r="Y890" s="24" t="s">
        <v>413</v>
      </c>
      <c r="Z890" s="24">
        <f t="shared" si="203"/>
        <v>0</v>
      </c>
      <c r="AA890" s="24">
        <v>2217</v>
      </c>
      <c r="AB890" s="24" t="s">
        <v>311</v>
      </c>
      <c r="AC890" s="24" t="s">
        <v>369</v>
      </c>
      <c r="AD890" s="25">
        <v>1</v>
      </c>
      <c r="AE890" s="25">
        <v>0</v>
      </c>
      <c r="AF890" s="25">
        <v>2</v>
      </c>
      <c r="AG890" s="25">
        <v>0</v>
      </c>
      <c r="AH890" s="25">
        <v>3</v>
      </c>
      <c r="AI890" s="25" t="s">
        <v>414</v>
      </c>
      <c r="AJ890" s="57">
        <v>8</v>
      </c>
      <c r="AK890" s="57" t="str">
        <f t="shared" si="204"/>
        <v>More</v>
      </c>
      <c r="AL890" s="57" t="s">
        <v>97</v>
      </c>
      <c r="AM890" s="57" t="str">
        <f t="shared" si="205"/>
        <v>High</v>
      </c>
      <c r="AN890" s="62">
        <v>2</v>
      </c>
      <c r="AO890" s="62" t="str">
        <f t="shared" si="206"/>
        <v>More</v>
      </c>
      <c r="AP890" s="62">
        <v>621</v>
      </c>
      <c r="AQ890" s="62" t="str">
        <f t="shared" si="207"/>
        <v>no</v>
      </c>
      <c r="AR890" s="62" t="str">
        <f t="shared" si="208"/>
        <v>Above Average</v>
      </c>
      <c r="AS890" s="64">
        <v>1</v>
      </c>
      <c r="AT890" s="68">
        <v>60.442038791159227</v>
      </c>
      <c r="AU890" s="68" t="str">
        <f t="shared" si="209"/>
        <v>Below Average</v>
      </c>
      <c r="AV890" s="66">
        <v>268000</v>
      </c>
      <c r="AW890" s="66">
        <v>4434</v>
      </c>
      <c r="AX890" s="66" t="s">
        <v>311</v>
      </c>
    </row>
    <row r="891" spans="1:50" customFormat="1" x14ac:dyDescent="0.2">
      <c r="A891">
        <v>890</v>
      </c>
      <c r="B891" s="12" t="s">
        <v>114</v>
      </c>
      <c r="C891" s="12" t="s">
        <v>90</v>
      </c>
      <c r="D891" s="12" t="s">
        <v>91</v>
      </c>
      <c r="E891" s="22">
        <v>6</v>
      </c>
      <c r="F891" s="22" t="s">
        <v>195</v>
      </c>
      <c r="G891" s="22" t="s">
        <v>115</v>
      </c>
      <c r="H891" s="22" t="str">
        <f t="shared" si="196"/>
        <v>1Story</v>
      </c>
      <c r="I891" s="22">
        <f t="shared" si="195"/>
        <v>69.182127006168557</v>
      </c>
      <c r="J891" s="22" t="str">
        <f t="shared" si="197"/>
        <v>Below Average</v>
      </c>
      <c r="K891" s="22">
        <v>4</v>
      </c>
      <c r="L891" s="22" t="str">
        <f t="shared" si="198"/>
        <v>Low</v>
      </c>
      <c r="M891" s="22">
        <v>1953</v>
      </c>
      <c r="N891" s="22">
        <f t="shared" si="199"/>
        <v>1</v>
      </c>
      <c r="O891" s="22"/>
      <c r="P891" s="22">
        <v>1953</v>
      </c>
      <c r="Q891" s="22">
        <f t="shared" si="200"/>
        <v>1</v>
      </c>
      <c r="R891" s="23">
        <v>1505</v>
      </c>
      <c r="S891" s="23" t="s">
        <v>311</v>
      </c>
      <c r="T891" s="23" t="s">
        <v>369</v>
      </c>
      <c r="U891" s="24">
        <v>1505</v>
      </c>
      <c r="V891" s="24" t="str">
        <f t="shared" si="201"/>
        <v>no</v>
      </c>
      <c r="W891" s="24">
        <v>0</v>
      </c>
      <c r="X891" s="24" t="str">
        <f t="shared" si="202"/>
        <v>no</v>
      </c>
      <c r="Y891" s="24" t="s">
        <v>413</v>
      </c>
      <c r="Z891" s="24">
        <f t="shared" si="203"/>
        <v>1</v>
      </c>
      <c r="AA891" s="24">
        <v>1505</v>
      </c>
      <c r="AB891" s="24" t="s">
        <v>311</v>
      </c>
      <c r="AC891" s="24" t="s">
        <v>370</v>
      </c>
      <c r="AD891" s="25">
        <v>1</v>
      </c>
      <c r="AE891" s="25">
        <v>0</v>
      </c>
      <c r="AF891" s="25">
        <v>1</v>
      </c>
      <c r="AG891" s="25">
        <v>0</v>
      </c>
      <c r="AH891" s="25">
        <v>2</v>
      </c>
      <c r="AI891" s="25" t="s">
        <v>415</v>
      </c>
      <c r="AJ891" s="57">
        <v>6</v>
      </c>
      <c r="AK891" s="57" t="str">
        <f t="shared" si="204"/>
        <v>More</v>
      </c>
      <c r="AL891" s="57" t="s">
        <v>98</v>
      </c>
      <c r="AM891" s="57" t="str">
        <f t="shared" si="205"/>
        <v>Low</v>
      </c>
      <c r="AN891" s="62">
        <v>2</v>
      </c>
      <c r="AO891" s="62" t="str">
        <f t="shared" si="206"/>
        <v>More</v>
      </c>
      <c r="AP891" s="62">
        <v>505</v>
      </c>
      <c r="AQ891" s="62" t="str">
        <f t="shared" si="207"/>
        <v>no</v>
      </c>
      <c r="AR891" s="62" t="str">
        <f t="shared" si="208"/>
        <v>Above Average</v>
      </c>
      <c r="AS891" s="64">
        <v>1</v>
      </c>
      <c r="AT891" s="68">
        <v>49.667774086378735</v>
      </c>
      <c r="AU891" s="68" t="str">
        <f t="shared" si="209"/>
        <v>Below Average</v>
      </c>
      <c r="AV891" s="66">
        <v>149500</v>
      </c>
      <c r="AW891" s="66">
        <v>3010</v>
      </c>
      <c r="AX891" s="66" t="s">
        <v>311</v>
      </c>
    </row>
    <row r="892" spans="1:50" customFormat="1" x14ac:dyDescent="0.2">
      <c r="A892">
        <v>891</v>
      </c>
      <c r="B892" s="12" t="s">
        <v>144</v>
      </c>
      <c r="C892" s="12" t="s">
        <v>90</v>
      </c>
      <c r="D892" s="12" t="s">
        <v>91</v>
      </c>
      <c r="E892" s="22">
        <v>5</v>
      </c>
      <c r="F892" s="22" t="s">
        <v>195</v>
      </c>
      <c r="G892" s="22" t="s">
        <v>132</v>
      </c>
      <c r="H892" s="22" t="str">
        <f t="shared" si="196"/>
        <v>1Story</v>
      </c>
      <c r="I892" s="22">
        <f t="shared" si="195"/>
        <v>59.315963337771507</v>
      </c>
      <c r="J892" s="22" t="str">
        <f t="shared" si="197"/>
        <v>Below Average</v>
      </c>
      <c r="K892" s="22">
        <v>7</v>
      </c>
      <c r="L892" s="22" t="str">
        <f t="shared" si="198"/>
        <v>High</v>
      </c>
      <c r="M892" s="22">
        <v>1949</v>
      </c>
      <c r="N892" s="22">
        <f t="shared" si="199"/>
        <v>1</v>
      </c>
      <c r="O892" s="22"/>
      <c r="P892" s="22">
        <v>2006</v>
      </c>
      <c r="Q892" s="22">
        <f t="shared" si="200"/>
        <v>0</v>
      </c>
      <c r="R892" s="23">
        <v>672</v>
      </c>
      <c r="S892" s="23" t="s">
        <v>311</v>
      </c>
      <c r="T892" s="23" t="s">
        <v>370</v>
      </c>
      <c r="U892" s="24">
        <v>672</v>
      </c>
      <c r="V892" s="24" t="str">
        <f t="shared" si="201"/>
        <v>no</v>
      </c>
      <c r="W892" s="24">
        <v>252</v>
      </c>
      <c r="X892" s="24" t="str">
        <f t="shared" si="202"/>
        <v>no</v>
      </c>
      <c r="Y892" s="24" t="s">
        <v>412</v>
      </c>
      <c r="Z892" s="24">
        <f t="shared" si="203"/>
        <v>0</v>
      </c>
      <c r="AA892" s="24">
        <v>924</v>
      </c>
      <c r="AB892" s="24" t="s">
        <v>311</v>
      </c>
      <c r="AC892" s="24" t="s">
        <v>370</v>
      </c>
      <c r="AD892" s="25">
        <v>0</v>
      </c>
      <c r="AE892" s="25">
        <v>0</v>
      </c>
      <c r="AF892" s="25">
        <v>1</v>
      </c>
      <c r="AG892" s="25">
        <v>0</v>
      </c>
      <c r="AH892" s="25">
        <v>1</v>
      </c>
      <c r="AI892" s="25" t="s">
        <v>415</v>
      </c>
      <c r="AJ892" s="57">
        <v>6</v>
      </c>
      <c r="AK892" s="57" t="str">
        <f t="shared" si="204"/>
        <v>More</v>
      </c>
      <c r="AL892" s="57" t="s">
        <v>98</v>
      </c>
      <c r="AM892" s="57" t="str">
        <f t="shared" si="205"/>
        <v>Low</v>
      </c>
      <c r="AN892" s="62">
        <v>2</v>
      </c>
      <c r="AO892" s="62" t="str">
        <f t="shared" si="206"/>
        <v>More</v>
      </c>
      <c r="AP892" s="62">
        <v>576</v>
      </c>
      <c r="AQ892" s="62" t="str">
        <f t="shared" si="207"/>
        <v>no</v>
      </c>
      <c r="AR892" s="62" t="str">
        <f t="shared" si="208"/>
        <v>Above Average</v>
      </c>
      <c r="AS892" s="64">
        <v>1</v>
      </c>
      <c r="AT892" s="68">
        <v>77.005012531328319</v>
      </c>
      <c r="AU892" s="68" t="str">
        <f t="shared" si="209"/>
        <v>Above Average</v>
      </c>
      <c r="AV892" s="66">
        <v>122900</v>
      </c>
      <c r="AW892" s="66">
        <v>1596</v>
      </c>
      <c r="AX892" s="66" t="s">
        <v>311</v>
      </c>
    </row>
    <row r="893" spans="1:50" customFormat="1" x14ac:dyDescent="0.2">
      <c r="A893">
        <v>892</v>
      </c>
      <c r="B893" s="12" t="s">
        <v>90</v>
      </c>
      <c r="C893" s="12" t="s">
        <v>90</v>
      </c>
      <c r="D893" s="12" t="s">
        <v>91</v>
      </c>
      <c r="E893" s="22">
        <v>6</v>
      </c>
      <c r="F893" s="22" t="s">
        <v>195</v>
      </c>
      <c r="G893" s="22" t="s">
        <v>92</v>
      </c>
      <c r="H893" s="22" t="str">
        <f t="shared" si="196"/>
        <v>2Story</v>
      </c>
      <c r="I893" s="22">
        <f t="shared" si="195"/>
        <v>75.988545402704759</v>
      </c>
      <c r="J893" s="22" t="str">
        <f t="shared" si="197"/>
        <v>Above Average</v>
      </c>
      <c r="K893" s="22">
        <v>5</v>
      </c>
      <c r="L893" s="22" t="str">
        <f t="shared" si="198"/>
        <v>Low</v>
      </c>
      <c r="M893" s="22">
        <v>1978</v>
      </c>
      <c r="N893" s="22">
        <f t="shared" si="199"/>
        <v>0</v>
      </c>
      <c r="O893" s="22"/>
      <c r="P893" s="22">
        <v>1978</v>
      </c>
      <c r="Q893" s="22">
        <f t="shared" si="200"/>
        <v>0</v>
      </c>
      <c r="R893" s="23">
        <v>918</v>
      </c>
      <c r="S893" s="23" t="s">
        <v>311</v>
      </c>
      <c r="T893" s="23" t="s">
        <v>370</v>
      </c>
      <c r="U893" s="24">
        <v>918</v>
      </c>
      <c r="V893" s="24" t="str">
        <f t="shared" si="201"/>
        <v>no</v>
      </c>
      <c r="W893" s="24">
        <v>765</v>
      </c>
      <c r="X893" s="24" t="str">
        <f t="shared" si="202"/>
        <v>no</v>
      </c>
      <c r="Y893" s="24" t="s">
        <v>412</v>
      </c>
      <c r="Z893" s="24">
        <f t="shared" si="203"/>
        <v>0</v>
      </c>
      <c r="AA893" s="24">
        <v>1683</v>
      </c>
      <c r="AB893" s="24" t="s">
        <v>311</v>
      </c>
      <c r="AC893" s="24" t="s">
        <v>369</v>
      </c>
      <c r="AD893" s="25">
        <v>0</v>
      </c>
      <c r="AE893" s="25">
        <v>0</v>
      </c>
      <c r="AF893" s="25">
        <v>2</v>
      </c>
      <c r="AG893" s="25">
        <v>1</v>
      </c>
      <c r="AH893" s="25">
        <v>3</v>
      </c>
      <c r="AI893" s="25" t="s">
        <v>414</v>
      </c>
      <c r="AJ893" s="57">
        <v>7</v>
      </c>
      <c r="AK893" s="57" t="str">
        <f t="shared" si="204"/>
        <v>More</v>
      </c>
      <c r="AL893" s="57" t="s">
        <v>98</v>
      </c>
      <c r="AM893" s="57" t="str">
        <f t="shared" si="205"/>
        <v>Low</v>
      </c>
      <c r="AN893" s="62">
        <v>2</v>
      </c>
      <c r="AO893" s="62" t="str">
        <f t="shared" si="206"/>
        <v>More</v>
      </c>
      <c r="AP893" s="62">
        <v>440</v>
      </c>
      <c r="AQ893" s="62" t="str">
        <f t="shared" si="207"/>
        <v>no</v>
      </c>
      <c r="AR893" s="62" t="str">
        <f t="shared" si="208"/>
        <v>Below Average</v>
      </c>
      <c r="AS893" s="64">
        <v>1</v>
      </c>
      <c r="AT893" s="68">
        <v>66.320645905420989</v>
      </c>
      <c r="AU893" s="68" t="str">
        <f t="shared" si="209"/>
        <v>Below Average</v>
      </c>
      <c r="AV893" s="66">
        <v>172500</v>
      </c>
      <c r="AW893" s="66">
        <v>2601</v>
      </c>
      <c r="AX893" s="66" t="s">
        <v>311</v>
      </c>
    </row>
    <row r="894" spans="1:50" customFormat="1" x14ac:dyDescent="0.2">
      <c r="A894">
        <v>893</v>
      </c>
      <c r="B894" s="12" t="s">
        <v>90</v>
      </c>
      <c r="C894" s="12" t="s">
        <v>90</v>
      </c>
      <c r="D894" s="12" t="s">
        <v>91</v>
      </c>
      <c r="E894" s="22">
        <v>6</v>
      </c>
      <c r="F894" s="22" t="s">
        <v>195</v>
      </c>
      <c r="G894" s="22" t="s">
        <v>115</v>
      </c>
      <c r="H894" s="22" t="str">
        <f t="shared" si="196"/>
        <v>1Story</v>
      </c>
      <c r="I894" s="22">
        <f t="shared" si="195"/>
        <v>69.182127006168557</v>
      </c>
      <c r="J894" s="22" t="str">
        <f t="shared" si="197"/>
        <v>Below Average</v>
      </c>
      <c r="K894" s="22">
        <v>8</v>
      </c>
      <c r="L894" s="22" t="str">
        <f t="shared" si="198"/>
        <v>High</v>
      </c>
      <c r="M894" s="22">
        <v>1963</v>
      </c>
      <c r="N894" s="22">
        <f t="shared" si="199"/>
        <v>0</v>
      </c>
      <c r="O894" s="22"/>
      <c r="P894" s="22">
        <v>2003</v>
      </c>
      <c r="Q894" s="22">
        <f t="shared" si="200"/>
        <v>0</v>
      </c>
      <c r="R894" s="23">
        <v>1059</v>
      </c>
      <c r="S894" s="23" t="s">
        <v>311</v>
      </c>
      <c r="T894" s="23" t="s">
        <v>369</v>
      </c>
      <c r="U894" s="24">
        <v>1068</v>
      </c>
      <c r="V894" s="24" t="str">
        <f t="shared" si="201"/>
        <v>no</v>
      </c>
      <c r="W894" s="24">
        <v>0</v>
      </c>
      <c r="X894" s="24" t="str">
        <f t="shared" si="202"/>
        <v>no</v>
      </c>
      <c r="Y894" s="24" t="s">
        <v>413</v>
      </c>
      <c r="Z894" s="24">
        <f t="shared" si="203"/>
        <v>0</v>
      </c>
      <c r="AA894" s="24">
        <v>1068</v>
      </c>
      <c r="AB894" s="24" t="s">
        <v>311</v>
      </c>
      <c r="AC894" s="24" t="s">
        <v>370</v>
      </c>
      <c r="AD894" s="25">
        <v>0</v>
      </c>
      <c r="AE894" s="25">
        <v>1</v>
      </c>
      <c r="AF894" s="25">
        <v>1</v>
      </c>
      <c r="AG894" s="25">
        <v>0</v>
      </c>
      <c r="AH894" s="25">
        <v>2</v>
      </c>
      <c r="AI894" s="25" t="s">
        <v>415</v>
      </c>
      <c r="AJ894" s="57">
        <v>6</v>
      </c>
      <c r="AK894" s="57" t="str">
        <f t="shared" si="204"/>
        <v>More</v>
      </c>
      <c r="AL894" s="57" t="s">
        <v>98</v>
      </c>
      <c r="AM894" s="57" t="str">
        <f t="shared" si="205"/>
        <v>Low</v>
      </c>
      <c r="AN894" s="62">
        <v>1</v>
      </c>
      <c r="AO894" s="62" t="str">
        <f t="shared" si="206"/>
        <v>Less</v>
      </c>
      <c r="AP894" s="62">
        <v>264</v>
      </c>
      <c r="AQ894" s="62" t="str">
        <f t="shared" si="207"/>
        <v>no</v>
      </c>
      <c r="AR894" s="62" t="str">
        <f t="shared" si="208"/>
        <v>Below Average</v>
      </c>
      <c r="AS894" s="64">
        <v>0</v>
      </c>
      <c r="AT894" s="68">
        <v>72.637517630465439</v>
      </c>
      <c r="AU894" s="68" t="str">
        <f t="shared" si="209"/>
        <v>Above Average</v>
      </c>
      <c r="AV894" s="66">
        <v>154500</v>
      </c>
      <c r="AW894" s="66">
        <v>2127</v>
      </c>
      <c r="AX894" s="66" t="s">
        <v>311</v>
      </c>
    </row>
    <row r="895" spans="1:50" customFormat="1" x14ac:dyDescent="0.2">
      <c r="A895">
        <v>894</v>
      </c>
      <c r="B895" s="12" t="s">
        <v>139</v>
      </c>
      <c r="C895" s="12" t="s">
        <v>90</v>
      </c>
      <c r="D895" s="12" t="s">
        <v>91</v>
      </c>
      <c r="E895" s="22">
        <v>5</v>
      </c>
      <c r="F895" s="22" t="s">
        <v>195</v>
      </c>
      <c r="G895" s="22" t="s">
        <v>115</v>
      </c>
      <c r="H895" s="22" t="str">
        <f t="shared" si="196"/>
        <v>1Story</v>
      </c>
      <c r="I895" s="22">
        <f t="shared" si="195"/>
        <v>69.182127006168557</v>
      </c>
      <c r="J895" s="22" t="str">
        <f t="shared" si="197"/>
        <v>Below Average</v>
      </c>
      <c r="K895" s="22">
        <v>5</v>
      </c>
      <c r="L895" s="22" t="str">
        <f t="shared" si="198"/>
        <v>Low</v>
      </c>
      <c r="M895" s="22">
        <v>1954</v>
      </c>
      <c r="N895" s="22">
        <f t="shared" si="199"/>
        <v>1</v>
      </c>
      <c r="O895" s="22"/>
      <c r="P895" s="22">
        <v>1954</v>
      </c>
      <c r="Q895" s="22">
        <f t="shared" si="200"/>
        <v>1</v>
      </c>
      <c r="R895" s="23">
        <v>1383</v>
      </c>
      <c r="S895" s="23" t="s">
        <v>311</v>
      </c>
      <c r="T895" s="23" t="s">
        <v>369</v>
      </c>
      <c r="U895" s="24">
        <v>1383</v>
      </c>
      <c r="V895" s="24" t="str">
        <f t="shared" si="201"/>
        <v>no</v>
      </c>
      <c r="W895" s="24">
        <v>0</v>
      </c>
      <c r="X895" s="24" t="str">
        <f t="shared" si="202"/>
        <v>no</v>
      </c>
      <c r="Y895" s="24" t="s">
        <v>413</v>
      </c>
      <c r="Z895" s="24">
        <f t="shared" si="203"/>
        <v>0</v>
      </c>
      <c r="AA895" s="24">
        <v>1383</v>
      </c>
      <c r="AB895" s="24" t="s">
        <v>311</v>
      </c>
      <c r="AC895" s="24" t="s">
        <v>370</v>
      </c>
      <c r="AD895" s="25">
        <v>1</v>
      </c>
      <c r="AE895" s="25">
        <v>0</v>
      </c>
      <c r="AF895" s="25">
        <v>1</v>
      </c>
      <c r="AG895" s="25">
        <v>0</v>
      </c>
      <c r="AH895" s="25">
        <v>2</v>
      </c>
      <c r="AI895" s="25" t="s">
        <v>415</v>
      </c>
      <c r="AJ895" s="57">
        <v>6</v>
      </c>
      <c r="AK895" s="57" t="str">
        <f t="shared" si="204"/>
        <v>More</v>
      </c>
      <c r="AL895" s="57" t="s">
        <v>98</v>
      </c>
      <c r="AM895" s="57" t="str">
        <f t="shared" si="205"/>
        <v>Low</v>
      </c>
      <c r="AN895" s="62">
        <v>1</v>
      </c>
      <c r="AO895" s="62" t="str">
        <f t="shared" si="206"/>
        <v>Less</v>
      </c>
      <c r="AP895" s="62">
        <v>354</v>
      </c>
      <c r="AQ895" s="62" t="str">
        <f t="shared" si="207"/>
        <v>no</v>
      </c>
      <c r="AR895" s="62" t="str">
        <f t="shared" si="208"/>
        <v>Below Average</v>
      </c>
      <c r="AS895" s="64">
        <v>1</v>
      </c>
      <c r="AT895" s="68">
        <v>59.652928416485899</v>
      </c>
      <c r="AU895" s="68" t="str">
        <f t="shared" si="209"/>
        <v>Below Average</v>
      </c>
      <c r="AV895" s="66">
        <v>165000</v>
      </c>
      <c r="AW895" s="66">
        <v>2766</v>
      </c>
      <c r="AX895" s="66" t="s">
        <v>311</v>
      </c>
    </row>
    <row r="896" spans="1:50" customFormat="1" x14ac:dyDescent="0.2">
      <c r="A896">
        <v>895</v>
      </c>
      <c r="B896" s="12" t="s">
        <v>90</v>
      </c>
      <c r="C896" s="12" t="s">
        <v>90</v>
      </c>
      <c r="D896" s="12" t="s">
        <v>167</v>
      </c>
      <c r="E896" s="22">
        <v>5</v>
      </c>
      <c r="F896" s="22" t="s">
        <v>195</v>
      </c>
      <c r="G896" s="22" t="s">
        <v>115</v>
      </c>
      <c r="H896" s="22" t="str">
        <f t="shared" si="196"/>
        <v>1Story</v>
      </c>
      <c r="I896" s="22">
        <f t="shared" si="195"/>
        <v>69.182127006168557</v>
      </c>
      <c r="J896" s="22" t="str">
        <f t="shared" si="197"/>
        <v>Below Average</v>
      </c>
      <c r="K896" s="22">
        <v>5</v>
      </c>
      <c r="L896" s="22" t="str">
        <f t="shared" si="198"/>
        <v>Low</v>
      </c>
      <c r="M896" s="22">
        <v>1979</v>
      </c>
      <c r="N896" s="22">
        <f t="shared" si="199"/>
        <v>0</v>
      </c>
      <c r="O896" s="22"/>
      <c r="P896" s="22">
        <v>1979</v>
      </c>
      <c r="Q896" s="22">
        <f t="shared" si="200"/>
        <v>0</v>
      </c>
      <c r="R896" s="23">
        <v>0</v>
      </c>
      <c r="S896" s="23" t="s">
        <v>313</v>
      </c>
      <c r="T896" s="23" t="s">
        <v>370</v>
      </c>
      <c r="U896" s="24">
        <v>1535</v>
      </c>
      <c r="V896" s="24" t="str">
        <f t="shared" si="201"/>
        <v>no</v>
      </c>
      <c r="W896" s="24">
        <v>0</v>
      </c>
      <c r="X896" s="24" t="str">
        <f t="shared" si="202"/>
        <v>no</v>
      </c>
      <c r="Y896" s="24" t="s">
        <v>413</v>
      </c>
      <c r="Z896" s="24">
        <f t="shared" si="203"/>
        <v>1</v>
      </c>
      <c r="AA896" s="24">
        <v>1535</v>
      </c>
      <c r="AB896" s="24" t="s">
        <v>311</v>
      </c>
      <c r="AC896" s="24" t="s">
        <v>369</v>
      </c>
      <c r="AD896" s="25">
        <v>0</v>
      </c>
      <c r="AE896" s="25">
        <v>0</v>
      </c>
      <c r="AF896" s="25">
        <v>2</v>
      </c>
      <c r="AG896" s="25">
        <v>0</v>
      </c>
      <c r="AH896" s="25">
        <v>2</v>
      </c>
      <c r="AI896" s="25" t="s">
        <v>415</v>
      </c>
      <c r="AJ896" s="57">
        <v>8</v>
      </c>
      <c r="AK896" s="57" t="str">
        <f t="shared" si="204"/>
        <v>More</v>
      </c>
      <c r="AL896" s="57" t="s">
        <v>98</v>
      </c>
      <c r="AM896" s="57" t="str">
        <f t="shared" si="205"/>
        <v>Low</v>
      </c>
      <c r="AN896" s="62">
        <v>2</v>
      </c>
      <c r="AO896" s="62" t="str">
        <f t="shared" si="206"/>
        <v>More</v>
      </c>
      <c r="AP896" s="62">
        <v>400</v>
      </c>
      <c r="AQ896" s="62" t="str">
        <f t="shared" si="207"/>
        <v>no</v>
      </c>
      <c r="AR896" s="62" t="str">
        <f t="shared" si="208"/>
        <v>Below Average</v>
      </c>
      <c r="AS896" s="64">
        <v>0</v>
      </c>
      <c r="AT896" s="68">
        <v>77.431921824104236</v>
      </c>
      <c r="AU896" s="68" t="str">
        <f t="shared" si="209"/>
        <v>Above Average</v>
      </c>
      <c r="AV896" s="66">
        <v>118858</v>
      </c>
      <c r="AW896" s="66">
        <v>1535</v>
      </c>
      <c r="AX896" s="66" t="s">
        <v>311</v>
      </c>
    </row>
    <row r="897" spans="1:50" customFormat="1" x14ac:dyDescent="0.2">
      <c r="A897">
        <v>896</v>
      </c>
      <c r="B897" s="12" t="s">
        <v>90</v>
      </c>
      <c r="C897" s="12" t="s">
        <v>90</v>
      </c>
      <c r="D897" s="12" t="s">
        <v>91</v>
      </c>
      <c r="E897" s="22">
        <v>6</v>
      </c>
      <c r="F897" s="22" t="s">
        <v>195</v>
      </c>
      <c r="G897" s="22" t="s">
        <v>92</v>
      </c>
      <c r="H897" s="22" t="str">
        <f t="shared" si="196"/>
        <v>2Story</v>
      </c>
      <c r="I897" s="22">
        <f t="shared" si="195"/>
        <v>75.988545402704759</v>
      </c>
      <c r="J897" s="22" t="str">
        <f t="shared" si="197"/>
        <v>Above Average</v>
      </c>
      <c r="K897" s="22">
        <v>5</v>
      </c>
      <c r="L897" s="22" t="str">
        <f t="shared" si="198"/>
        <v>Low</v>
      </c>
      <c r="M897" s="22">
        <v>1963</v>
      </c>
      <c r="N897" s="22">
        <f t="shared" si="199"/>
        <v>0</v>
      </c>
      <c r="O897" s="22"/>
      <c r="P897" s="22">
        <v>1963</v>
      </c>
      <c r="Q897" s="22">
        <f t="shared" si="200"/>
        <v>0</v>
      </c>
      <c r="R897" s="23">
        <v>780</v>
      </c>
      <c r="S897" s="23" t="s">
        <v>311</v>
      </c>
      <c r="T897" s="23" t="s">
        <v>370</v>
      </c>
      <c r="U897" s="24">
        <v>983</v>
      </c>
      <c r="V897" s="24" t="str">
        <f t="shared" si="201"/>
        <v>no</v>
      </c>
      <c r="W897" s="24">
        <v>813</v>
      </c>
      <c r="X897" s="24" t="str">
        <f t="shared" si="202"/>
        <v>no</v>
      </c>
      <c r="Y897" s="24" t="s">
        <v>412</v>
      </c>
      <c r="Z897" s="24">
        <f t="shared" si="203"/>
        <v>0</v>
      </c>
      <c r="AA897" s="24">
        <v>1796</v>
      </c>
      <c r="AB897" s="24" t="s">
        <v>311</v>
      </c>
      <c r="AC897" s="24" t="s">
        <v>369</v>
      </c>
      <c r="AD897" s="25">
        <v>1</v>
      </c>
      <c r="AE897" s="25">
        <v>0</v>
      </c>
      <c r="AF897" s="25">
        <v>1</v>
      </c>
      <c r="AG897" s="25">
        <v>1</v>
      </c>
      <c r="AH897" s="25">
        <v>3</v>
      </c>
      <c r="AI897" s="25" t="s">
        <v>414</v>
      </c>
      <c r="AJ897" s="57">
        <v>8</v>
      </c>
      <c r="AK897" s="57" t="str">
        <f t="shared" si="204"/>
        <v>More</v>
      </c>
      <c r="AL897" s="57" t="s">
        <v>98</v>
      </c>
      <c r="AM897" s="57" t="str">
        <f t="shared" si="205"/>
        <v>Low</v>
      </c>
      <c r="AN897" s="62">
        <v>2</v>
      </c>
      <c r="AO897" s="62" t="str">
        <f t="shared" si="206"/>
        <v>More</v>
      </c>
      <c r="AP897" s="62">
        <v>483</v>
      </c>
      <c r="AQ897" s="62" t="str">
        <f t="shared" si="207"/>
        <v>no</v>
      </c>
      <c r="AR897" s="62" t="str">
        <f t="shared" si="208"/>
        <v>Above Average</v>
      </c>
      <c r="AS897" s="64">
        <v>1</v>
      </c>
      <c r="AT897" s="68">
        <v>54.347826086956523</v>
      </c>
      <c r="AU897" s="68" t="str">
        <f t="shared" si="209"/>
        <v>Below Average</v>
      </c>
      <c r="AV897" s="66">
        <v>140000</v>
      </c>
      <c r="AW897" s="66">
        <v>2576</v>
      </c>
      <c r="AX897" s="66" t="s">
        <v>311</v>
      </c>
    </row>
    <row r="898" spans="1:50" customFormat="1" x14ac:dyDescent="0.2">
      <c r="A898">
        <v>897</v>
      </c>
      <c r="B898" s="12" t="s">
        <v>90</v>
      </c>
      <c r="C898" s="12" t="s">
        <v>90</v>
      </c>
      <c r="D898" s="12" t="s">
        <v>91</v>
      </c>
      <c r="E898" s="22">
        <v>4</v>
      </c>
      <c r="F898" s="22" t="s">
        <v>195</v>
      </c>
      <c r="G898" s="22" t="s">
        <v>115</v>
      </c>
      <c r="H898" s="22" t="str">
        <f t="shared" si="196"/>
        <v>1Story</v>
      </c>
      <c r="I898" s="22">
        <f t="shared" ref="I898:I961" si="210">IFERROR(AVERAGEIFS($AT$2:$AT$1461,$G$2:$G$1461,$G898,$D$2:$D$1461,"1Fam"),"")</f>
        <v>69.182127006168557</v>
      </c>
      <c r="J898" s="22" t="str">
        <f t="shared" si="197"/>
        <v>Below Average</v>
      </c>
      <c r="K898" s="22">
        <v>6</v>
      </c>
      <c r="L898" s="22" t="str">
        <f t="shared" si="198"/>
        <v>High</v>
      </c>
      <c r="M898" s="22">
        <v>1936</v>
      </c>
      <c r="N898" s="22">
        <f t="shared" si="199"/>
        <v>1</v>
      </c>
      <c r="O898" s="22"/>
      <c r="P898" s="22">
        <v>1950</v>
      </c>
      <c r="Q898" s="22">
        <f t="shared" si="200"/>
        <v>1</v>
      </c>
      <c r="R898" s="23">
        <v>951</v>
      </c>
      <c r="S898" s="23" t="s">
        <v>311</v>
      </c>
      <c r="T898" s="23" t="s">
        <v>370</v>
      </c>
      <c r="U898" s="24">
        <v>951</v>
      </c>
      <c r="V898" s="24" t="str">
        <f t="shared" si="201"/>
        <v>no</v>
      </c>
      <c r="W898" s="24">
        <v>0</v>
      </c>
      <c r="X898" s="24" t="str">
        <f t="shared" si="202"/>
        <v>no</v>
      </c>
      <c r="Y898" s="24" t="s">
        <v>413</v>
      </c>
      <c r="Z898" s="24">
        <f t="shared" si="203"/>
        <v>0</v>
      </c>
      <c r="AA898" s="24">
        <v>951</v>
      </c>
      <c r="AB898" s="24" t="s">
        <v>311</v>
      </c>
      <c r="AC898" s="24" t="s">
        <v>370</v>
      </c>
      <c r="AD898" s="25">
        <v>0</v>
      </c>
      <c r="AE898" s="25">
        <v>0</v>
      </c>
      <c r="AF898" s="25">
        <v>1</v>
      </c>
      <c r="AG898" s="25">
        <v>0</v>
      </c>
      <c r="AH898" s="25">
        <v>1</v>
      </c>
      <c r="AI898" s="25" t="s">
        <v>415</v>
      </c>
      <c r="AJ898" s="57">
        <v>6</v>
      </c>
      <c r="AK898" s="57" t="str">
        <f t="shared" si="204"/>
        <v>More</v>
      </c>
      <c r="AL898" s="57" t="s">
        <v>98</v>
      </c>
      <c r="AM898" s="57" t="str">
        <f t="shared" si="205"/>
        <v>Low</v>
      </c>
      <c r="AN898" s="62">
        <v>1</v>
      </c>
      <c r="AO898" s="62" t="str">
        <f t="shared" si="206"/>
        <v>Less</v>
      </c>
      <c r="AP898" s="62">
        <v>327</v>
      </c>
      <c r="AQ898" s="62" t="str">
        <f t="shared" si="207"/>
        <v>no</v>
      </c>
      <c r="AR898" s="62" t="str">
        <f t="shared" si="208"/>
        <v>Below Average</v>
      </c>
      <c r="AS898" s="64">
        <v>0</v>
      </c>
      <c r="AT898" s="68">
        <v>55.993690851735018</v>
      </c>
      <c r="AU898" s="68" t="str">
        <f t="shared" si="209"/>
        <v>Below Average</v>
      </c>
      <c r="AV898" s="66">
        <v>106500</v>
      </c>
      <c r="AW898" s="66">
        <v>1902</v>
      </c>
      <c r="AX898" s="66" t="s">
        <v>311</v>
      </c>
    </row>
    <row r="899" spans="1:50" customFormat="1" x14ac:dyDescent="0.2">
      <c r="A899">
        <v>898</v>
      </c>
      <c r="B899" s="12" t="s">
        <v>114</v>
      </c>
      <c r="C899" s="12" t="s">
        <v>90</v>
      </c>
      <c r="D899" s="12" t="s">
        <v>167</v>
      </c>
      <c r="E899" s="22">
        <v>5</v>
      </c>
      <c r="F899" s="22" t="s">
        <v>195</v>
      </c>
      <c r="G899" s="22" t="s">
        <v>92</v>
      </c>
      <c r="H899" s="22" t="str">
        <f t="shared" ref="H899:H962" si="211">IF(OR(G899 = "SFoyer", G899 = "SLvl"), " ", IF(OR(G899 = "1.5Fin", G899 = "1.5Unf"), "1Story", IF(OR(G899 = "2.5Fin", G899 = "2.5Unf"), "2Story", G899)))</f>
        <v>2Story</v>
      </c>
      <c r="I899" s="22">
        <f t="shared" si="210"/>
        <v>75.988545402704759</v>
      </c>
      <c r="J899" s="22" t="str">
        <f t="shared" ref="J899:J962" si="212">IF(I899&gt;=AVERAGE(I$2:I$1461),"Above Average","Below Average")</f>
        <v>Above Average</v>
      </c>
      <c r="K899" s="22">
        <v>5</v>
      </c>
      <c r="L899" s="22" t="str">
        <f t="shared" ref="L899:L962" si="213">IF(K899&gt;=6, "High", "Low")</f>
        <v>Low</v>
      </c>
      <c r="M899" s="22">
        <v>1979</v>
      </c>
      <c r="N899" s="22">
        <f t="shared" ref="N899:N962" si="214">IF(M899&lt;=1954,1,0)</f>
        <v>0</v>
      </c>
      <c r="O899" s="22"/>
      <c r="P899" s="22">
        <v>1979</v>
      </c>
      <c r="Q899" s="22">
        <f t="shared" ref="Q899:Q962" si="215">IF(P899&lt;=1961, 1,0)</f>
        <v>0</v>
      </c>
      <c r="R899" s="23">
        <v>0</v>
      </c>
      <c r="S899" s="23" t="s">
        <v>313</v>
      </c>
      <c r="T899" s="23" t="s">
        <v>370</v>
      </c>
      <c r="U899" s="24">
        <v>1120</v>
      </c>
      <c r="V899" s="24" t="str">
        <f t="shared" ref="V899:V962" si="216">IF(OR(U899&lt;(QUARTILE(U$2:U$1461,1))-(((QUARTILE(U$2:U$1461,3))-(QUARTILE(U$2:U$1461,1)))*1.5),U899&gt;(QUARTILE(U$2:U$1461,3))+(((QUARTILE(U$2:U$1461,3))-(QUARTILE(U$2:U$1461,1)))*1.5)),"yes","no")</f>
        <v>no</v>
      </c>
      <c r="W899" s="24">
        <v>1120</v>
      </c>
      <c r="X899" s="24" t="str">
        <f t="shared" ref="X899:X962" si="217">IF(OR(W899&lt;(QUARTILE(W$2:W$1461,1))-(((QUARTILE(W$2:W$1461,3))-(QUARTILE(W$2:W$1461,1)))*1.5),W899&gt;(QUARTILE(W$2:W$1461,3))+(((QUARTILE(W$2:W$1461,3))-(QUARTILE(W$2:W$1461,1)))*1.5)),"yes","no")</f>
        <v>no</v>
      </c>
      <c r="Y899" s="24" t="s">
        <v>412</v>
      </c>
      <c r="Z899" s="24">
        <f t="shared" ref="Z899:Z962" si="218">IF($W907&gt;0,1,0)</f>
        <v>0</v>
      </c>
      <c r="AA899" s="24">
        <v>2240</v>
      </c>
      <c r="AB899" s="24" t="s">
        <v>311</v>
      </c>
      <c r="AC899" s="24" t="s">
        <v>369</v>
      </c>
      <c r="AD899" s="25">
        <v>0</v>
      </c>
      <c r="AE899" s="25">
        <v>0</v>
      </c>
      <c r="AF899" s="25">
        <v>2</v>
      </c>
      <c r="AG899" s="25">
        <v>0</v>
      </c>
      <c r="AH899" s="25">
        <v>2</v>
      </c>
      <c r="AI899" s="25" t="s">
        <v>415</v>
      </c>
      <c r="AJ899" s="57">
        <v>12</v>
      </c>
      <c r="AK899" s="57" t="str">
        <f t="shared" ref="AK899:AK962" si="219">IF(AJ899&gt;=6, "More", "Less")</f>
        <v>More</v>
      </c>
      <c r="AL899" s="57" t="s">
        <v>98</v>
      </c>
      <c r="AM899" s="57" t="str">
        <f t="shared" ref="AM899:AM962" si="220">IF(OR(AL899 = "Gd", AL899 = "Ex"), "High", "Low")</f>
        <v>Low</v>
      </c>
      <c r="AN899" s="62">
        <v>2</v>
      </c>
      <c r="AO899" s="62" t="str">
        <f t="shared" ref="AO899:AO962" si="221">IF(AN899&gt;=2, "More", "Less")</f>
        <v>More</v>
      </c>
      <c r="AP899" s="62">
        <v>528</v>
      </c>
      <c r="AQ899" s="62" t="str">
        <f t="shared" ref="AQ899:AQ962" si="222">IF(OR(AP899&lt;(QUARTILE(AP$2:AP$1461,1))-(((QUARTILE(AP$2:AP$1461,3))-(QUARTILE(AP$2:AP$1461,1)))*1.5),AP899&gt;(QUARTILE(AP$2:AP$1461,3))+(((QUARTILE(AP$2:AP$1461,3))-(QUARTILE(AP$2:AP$1461,1)))*1.5)),"yes","no")</f>
        <v>no</v>
      </c>
      <c r="AR899" s="62" t="str">
        <f t="shared" ref="AR899:AR962" si="223">IF(AP899&gt;=AVERAGE(AP$2:AP$1461),"Above Average","Below Average")</f>
        <v>Above Average</v>
      </c>
      <c r="AS899" s="64">
        <v>0</v>
      </c>
      <c r="AT899" s="68">
        <v>63.818303571428572</v>
      </c>
      <c r="AU899" s="68" t="str">
        <f t="shared" ref="AU899:AU962" si="224">IF(AT899&gt;=AVERAGE(AT$2:AT$1461),"Above Average","Below Average")</f>
        <v>Below Average</v>
      </c>
      <c r="AV899" s="66">
        <v>142953</v>
      </c>
      <c r="AW899" s="66">
        <v>2240</v>
      </c>
      <c r="AX899" s="66" t="s">
        <v>311</v>
      </c>
    </row>
    <row r="900" spans="1:50" customFormat="1" x14ac:dyDescent="0.2">
      <c r="A900">
        <v>899</v>
      </c>
      <c r="B900" s="12" t="s">
        <v>90</v>
      </c>
      <c r="C900" s="12" t="s">
        <v>90</v>
      </c>
      <c r="D900" s="12" t="s">
        <v>91</v>
      </c>
      <c r="E900" s="22">
        <v>9</v>
      </c>
      <c r="F900" s="22" t="s">
        <v>411</v>
      </c>
      <c r="G900" s="22" t="s">
        <v>115</v>
      </c>
      <c r="H900" s="22" t="str">
        <f t="shared" si="211"/>
        <v>1Story</v>
      </c>
      <c r="I900" s="22">
        <f t="shared" si="210"/>
        <v>69.182127006168557</v>
      </c>
      <c r="J900" s="22" t="str">
        <f t="shared" si="212"/>
        <v>Below Average</v>
      </c>
      <c r="K900" s="22">
        <v>5</v>
      </c>
      <c r="L900" s="22" t="str">
        <f t="shared" si="213"/>
        <v>Low</v>
      </c>
      <c r="M900" s="22">
        <v>2009</v>
      </c>
      <c r="N900" s="22">
        <f t="shared" si="214"/>
        <v>0</v>
      </c>
      <c r="O900" s="22"/>
      <c r="P900" s="22">
        <v>2010</v>
      </c>
      <c r="Q900" s="22">
        <f t="shared" si="215"/>
        <v>0</v>
      </c>
      <c r="R900" s="23">
        <v>2330</v>
      </c>
      <c r="S900" s="23" t="s">
        <v>313</v>
      </c>
      <c r="T900" s="23" t="s">
        <v>369</v>
      </c>
      <c r="U900" s="24">
        <v>2364</v>
      </c>
      <c r="V900" s="24" t="str">
        <f t="shared" si="216"/>
        <v>yes</v>
      </c>
      <c r="W900" s="24">
        <v>0</v>
      </c>
      <c r="X900" s="24" t="str">
        <f t="shared" si="217"/>
        <v>no</v>
      </c>
      <c r="Y900" s="24" t="s">
        <v>413</v>
      </c>
      <c r="Z900" s="24">
        <f t="shared" si="218"/>
        <v>0</v>
      </c>
      <c r="AA900" s="24">
        <v>2364</v>
      </c>
      <c r="AB900" s="24" t="s">
        <v>311</v>
      </c>
      <c r="AC900" s="24" t="s">
        <v>369</v>
      </c>
      <c r="AD900" s="25">
        <v>1</v>
      </c>
      <c r="AE900" s="25">
        <v>0</v>
      </c>
      <c r="AF900" s="25">
        <v>2</v>
      </c>
      <c r="AG900" s="25">
        <v>1</v>
      </c>
      <c r="AH900" s="25">
        <v>4</v>
      </c>
      <c r="AI900" s="25" t="s">
        <v>414</v>
      </c>
      <c r="AJ900" s="57">
        <v>11</v>
      </c>
      <c r="AK900" s="57" t="str">
        <f t="shared" si="219"/>
        <v>More</v>
      </c>
      <c r="AL900" s="57" t="s">
        <v>104</v>
      </c>
      <c r="AM900" s="57" t="str">
        <f t="shared" si="220"/>
        <v>High</v>
      </c>
      <c r="AN900" s="62">
        <v>3</v>
      </c>
      <c r="AO900" s="62" t="str">
        <f t="shared" si="221"/>
        <v>More</v>
      </c>
      <c r="AP900" s="62">
        <v>820</v>
      </c>
      <c r="AQ900" s="62" t="str">
        <f t="shared" si="222"/>
        <v>no</v>
      </c>
      <c r="AR900" s="62" t="str">
        <f t="shared" si="223"/>
        <v>Above Average</v>
      </c>
      <c r="AS900" s="64">
        <v>2</v>
      </c>
      <c r="AT900" s="68">
        <v>130.30613549211759</v>
      </c>
      <c r="AU900" s="68" t="str">
        <f t="shared" si="224"/>
        <v>Above Average</v>
      </c>
      <c r="AV900" s="66">
        <v>611657</v>
      </c>
      <c r="AW900" s="66">
        <v>4694</v>
      </c>
      <c r="AX900" s="66" t="s">
        <v>313</v>
      </c>
    </row>
    <row r="901" spans="1:50" customFormat="1" x14ac:dyDescent="0.2">
      <c r="A901">
        <v>900</v>
      </c>
      <c r="B901" s="12" t="s">
        <v>114</v>
      </c>
      <c r="C901" s="12" t="s">
        <v>90</v>
      </c>
      <c r="D901" s="12" t="s">
        <v>91</v>
      </c>
      <c r="E901" s="22">
        <v>5</v>
      </c>
      <c r="F901" s="22" t="s">
        <v>195</v>
      </c>
      <c r="G901" s="22" t="s">
        <v>115</v>
      </c>
      <c r="H901" s="22" t="str">
        <f t="shared" si="211"/>
        <v>1Story</v>
      </c>
      <c r="I901" s="22">
        <f t="shared" si="210"/>
        <v>69.182127006168557</v>
      </c>
      <c r="J901" s="22" t="str">
        <f t="shared" si="212"/>
        <v>Below Average</v>
      </c>
      <c r="K901" s="22">
        <v>7</v>
      </c>
      <c r="L901" s="22" t="str">
        <f t="shared" si="213"/>
        <v>High</v>
      </c>
      <c r="M901" s="22">
        <v>1961</v>
      </c>
      <c r="N901" s="22">
        <f t="shared" si="214"/>
        <v>0</v>
      </c>
      <c r="O901" s="22"/>
      <c r="P901" s="22">
        <v>1994</v>
      </c>
      <c r="Q901" s="22">
        <f t="shared" si="215"/>
        <v>0</v>
      </c>
      <c r="R901" s="23">
        <v>912</v>
      </c>
      <c r="S901" s="23" t="s">
        <v>311</v>
      </c>
      <c r="T901" s="23" t="s">
        <v>370</v>
      </c>
      <c r="U901" s="24">
        <v>1236</v>
      </c>
      <c r="V901" s="24" t="str">
        <f t="shared" si="216"/>
        <v>no</v>
      </c>
      <c r="W901" s="24">
        <v>0</v>
      </c>
      <c r="X901" s="24" t="str">
        <f t="shared" si="217"/>
        <v>no</v>
      </c>
      <c r="Y901" s="24" t="s">
        <v>413</v>
      </c>
      <c r="Z901" s="24">
        <f t="shared" si="218"/>
        <v>1</v>
      </c>
      <c r="AA901" s="24">
        <v>1236</v>
      </c>
      <c r="AB901" s="24" t="s">
        <v>311</v>
      </c>
      <c r="AC901" s="24" t="s">
        <v>370</v>
      </c>
      <c r="AD901" s="25">
        <v>0</v>
      </c>
      <c r="AE901" s="25">
        <v>0</v>
      </c>
      <c r="AF901" s="25">
        <v>1</v>
      </c>
      <c r="AG901" s="25">
        <v>0</v>
      </c>
      <c r="AH901" s="25">
        <v>1</v>
      </c>
      <c r="AI901" s="25" t="s">
        <v>415</v>
      </c>
      <c r="AJ901" s="57">
        <v>6</v>
      </c>
      <c r="AK901" s="57" t="str">
        <f t="shared" si="219"/>
        <v>More</v>
      </c>
      <c r="AL901" s="57" t="s">
        <v>98</v>
      </c>
      <c r="AM901" s="57" t="str">
        <f t="shared" si="220"/>
        <v>Low</v>
      </c>
      <c r="AN901" s="62">
        <v>1</v>
      </c>
      <c r="AO901" s="62" t="str">
        <f t="shared" si="221"/>
        <v>Less</v>
      </c>
      <c r="AP901" s="62">
        <v>288</v>
      </c>
      <c r="AQ901" s="62" t="str">
        <f t="shared" si="222"/>
        <v>no</v>
      </c>
      <c r="AR901" s="62" t="str">
        <f t="shared" si="223"/>
        <v>Below Average</v>
      </c>
      <c r="AS901" s="64">
        <v>1</v>
      </c>
      <c r="AT901" s="68">
        <v>62.849162011173185</v>
      </c>
      <c r="AU901" s="68" t="str">
        <f t="shared" si="224"/>
        <v>Below Average</v>
      </c>
      <c r="AV901" s="66">
        <v>135000</v>
      </c>
      <c r="AW901" s="66">
        <v>2148</v>
      </c>
      <c r="AX901" s="66" t="s">
        <v>311</v>
      </c>
    </row>
    <row r="902" spans="1:50" customFormat="1" x14ac:dyDescent="0.2">
      <c r="A902">
        <v>901</v>
      </c>
      <c r="B902" s="12" t="s">
        <v>90</v>
      </c>
      <c r="C902" s="12" t="s">
        <v>90</v>
      </c>
      <c r="D902" s="12" t="s">
        <v>91</v>
      </c>
      <c r="E902" s="22">
        <v>4</v>
      </c>
      <c r="F902" s="22" t="s">
        <v>195</v>
      </c>
      <c r="G902" s="22" t="s">
        <v>115</v>
      </c>
      <c r="H902" s="22" t="str">
        <f t="shared" si="211"/>
        <v>1Story</v>
      </c>
      <c r="I902" s="22">
        <f t="shared" si="210"/>
        <v>69.182127006168557</v>
      </c>
      <c r="J902" s="22" t="str">
        <f t="shared" si="212"/>
        <v>Below Average</v>
      </c>
      <c r="K902" s="22">
        <v>6</v>
      </c>
      <c r="L902" s="22" t="str">
        <f t="shared" si="213"/>
        <v>High</v>
      </c>
      <c r="M902" s="22">
        <v>1971</v>
      </c>
      <c r="N902" s="22">
        <f t="shared" si="214"/>
        <v>0</v>
      </c>
      <c r="O902" s="22"/>
      <c r="P902" s="22">
        <v>1971</v>
      </c>
      <c r="Q902" s="22">
        <f t="shared" si="215"/>
        <v>0</v>
      </c>
      <c r="R902" s="23">
        <v>858</v>
      </c>
      <c r="S902" s="23" t="s">
        <v>311</v>
      </c>
      <c r="T902" s="23" t="s">
        <v>370</v>
      </c>
      <c r="U902" s="24">
        <v>858</v>
      </c>
      <c r="V902" s="24" t="str">
        <f t="shared" si="216"/>
        <v>no</v>
      </c>
      <c r="W902" s="24">
        <v>0</v>
      </c>
      <c r="X902" s="24" t="str">
        <f t="shared" si="217"/>
        <v>no</v>
      </c>
      <c r="Y902" s="24" t="s">
        <v>413</v>
      </c>
      <c r="Z902" s="24">
        <f t="shared" si="218"/>
        <v>0</v>
      </c>
      <c r="AA902" s="24">
        <v>858</v>
      </c>
      <c r="AB902" s="24" t="s">
        <v>311</v>
      </c>
      <c r="AC902" s="24" t="s">
        <v>370</v>
      </c>
      <c r="AD902" s="25">
        <v>0</v>
      </c>
      <c r="AE902" s="25">
        <v>0</v>
      </c>
      <c r="AF902" s="25">
        <v>1</v>
      </c>
      <c r="AG902" s="25">
        <v>0</v>
      </c>
      <c r="AH902" s="25">
        <v>1</v>
      </c>
      <c r="AI902" s="25" t="s">
        <v>415</v>
      </c>
      <c r="AJ902" s="57">
        <v>4</v>
      </c>
      <c r="AK902" s="57" t="str">
        <f t="shared" si="219"/>
        <v>Less</v>
      </c>
      <c r="AL902" s="57" t="s">
        <v>98</v>
      </c>
      <c r="AM902" s="57" t="str">
        <f t="shared" si="220"/>
        <v>Low</v>
      </c>
      <c r="AN902" s="62">
        <v>1</v>
      </c>
      <c r="AO902" s="62" t="str">
        <f t="shared" si="221"/>
        <v>Less</v>
      </c>
      <c r="AP902" s="62">
        <v>684</v>
      </c>
      <c r="AQ902" s="62" t="str">
        <f t="shared" si="222"/>
        <v>no</v>
      </c>
      <c r="AR902" s="62" t="str">
        <f t="shared" si="223"/>
        <v>Above Average</v>
      </c>
      <c r="AS902" s="64">
        <v>0</v>
      </c>
      <c r="AT902" s="68">
        <v>64.102564102564102</v>
      </c>
      <c r="AU902" s="68" t="str">
        <f t="shared" si="224"/>
        <v>Below Average</v>
      </c>
      <c r="AV902" s="66">
        <v>110000</v>
      </c>
      <c r="AW902" s="66">
        <v>1716</v>
      </c>
      <c r="AX902" s="66" t="s">
        <v>311</v>
      </c>
    </row>
    <row r="903" spans="1:50" customFormat="1" x14ac:dyDescent="0.2">
      <c r="A903">
        <v>902</v>
      </c>
      <c r="B903" s="12" t="s">
        <v>90</v>
      </c>
      <c r="C903" s="12" t="s">
        <v>90</v>
      </c>
      <c r="D903" s="12" t="s">
        <v>91</v>
      </c>
      <c r="E903" s="22">
        <v>5</v>
      </c>
      <c r="F903" s="22" t="s">
        <v>195</v>
      </c>
      <c r="G903" s="22" t="s">
        <v>115</v>
      </c>
      <c r="H903" s="22" t="str">
        <f t="shared" si="211"/>
        <v>1Story</v>
      </c>
      <c r="I903" s="22">
        <f t="shared" si="210"/>
        <v>69.182127006168557</v>
      </c>
      <c r="J903" s="22" t="str">
        <f t="shared" si="212"/>
        <v>Below Average</v>
      </c>
      <c r="K903" s="22">
        <v>7</v>
      </c>
      <c r="L903" s="22" t="str">
        <f t="shared" si="213"/>
        <v>High</v>
      </c>
      <c r="M903" s="22">
        <v>1957</v>
      </c>
      <c r="N903" s="22">
        <f t="shared" si="214"/>
        <v>0</v>
      </c>
      <c r="O903" s="22"/>
      <c r="P903" s="22">
        <v>2000</v>
      </c>
      <c r="Q903" s="22">
        <f t="shared" si="215"/>
        <v>0</v>
      </c>
      <c r="R903" s="23">
        <v>992</v>
      </c>
      <c r="S903" s="23" t="s">
        <v>311</v>
      </c>
      <c r="T903" s="23" t="s">
        <v>370</v>
      </c>
      <c r="U903" s="24">
        <v>1306</v>
      </c>
      <c r="V903" s="24" t="str">
        <f t="shared" si="216"/>
        <v>no</v>
      </c>
      <c r="W903" s="24">
        <v>0</v>
      </c>
      <c r="X903" s="24" t="str">
        <f t="shared" si="217"/>
        <v>no</v>
      </c>
      <c r="Y903" s="24" t="s">
        <v>413</v>
      </c>
      <c r="Z903" s="24">
        <f t="shared" si="218"/>
        <v>1</v>
      </c>
      <c r="AA903" s="24">
        <v>1306</v>
      </c>
      <c r="AB903" s="24" t="s">
        <v>311</v>
      </c>
      <c r="AC903" s="24" t="s">
        <v>370</v>
      </c>
      <c r="AD903" s="25">
        <v>1</v>
      </c>
      <c r="AE903" s="25">
        <v>0</v>
      </c>
      <c r="AF903" s="25">
        <v>1</v>
      </c>
      <c r="AG903" s="25">
        <v>0</v>
      </c>
      <c r="AH903" s="25">
        <v>2</v>
      </c>
      <c r="AI903" s="25" t="s">
        <v>415</v>
      </c>
      <c r="AJ903" s="57">
        <v>5</v>
      </c>
      <c r="AK903" s="57" t="str">
        <f t="shared" si="219"/>
        <v>Less</v>
      </c>
      <c r="AL903" s="57" t="s">
        <v>98</v>
      </c>
      <c r="AM903" s="57" t="str">
        <f t="shared" si="220"/>
        <v>Low</v>
      </c>
      <c r="AN903" s="62">
        <v>1</v>
      </c>
      <c r="AO903" s="62" t="str">
        <f t="shared" si="221"/>
        <v>Less</v>
      </c>
      <c r="AP903" s="62">
        <v>756</v>
      </c>
      <c r="AQ903" s="62" t="str">
        <f t="shared" si="222"/>
        <v>no</v>
      </c>
      <c r="AR903" s="62" t="str">
        <f t="shared" si="223"/>
        <v>Above Average</v>
      </c>
      <c r="AS903" s="64">
        <v>0</v>
      </c>
      <c r="AT903" s="68">
        <v>66.579634464751962</v>
      </c>
      <c r="AU903" s="68" t="str">
        <f t="shared" si="224"/>
        <v>Below Average</v>
      </c>
      <c r="AV903" s="66">
        <v>153000</v>
      </c>
      <c r="AW903" s="66">
        <v>2298</v>
      </c>
      <c r="AX903" s="66" t="s">
        <v>311</v>
      </c>
    </row>
    <row r="904" spans="1:50" customFormat="1" x14ac:dyDescent="0.2">
      <c r="A904">
        <v>903</v>
      </c>
      <c r="B904" s="12" t="s">
        <v>90</v>
      </c>
      <c r="C904" s="12" t="s">
        <v>90</v>
      </c>
      <c r="D904" s="12" t="s">
        <v>91</v>
      </c>
      <c r="E904" s="22">
        <v>7</v>
      </c>
      <c r="F904" s="22" t="s">
        <v>411</v>
      </c>
      <c r="G904" s="22" t="s">
        <v>92</v>
      </c>
      <c r="H904" s="22" t="str">
        <f t="shared" si="211"/>
        <v>2Story</v>
      </c>
      <c r="I904" s="22">
        <f t="shared" si="210"/>
        <v>75.988545402704759</v>
      </c>
      <c r="J904" s="22" t="str">
        <f t="shared" si="212"/>
        <v>Above Average</v>
      </c>
      <c r="K904" s="22">
        <v>5</v>
      </c>
      <c r="L904" s="22" t="str">
        <f t="shared" si="213"/>
        <v>Low</v>
      </c>
      <c r="M904" s="22">
        <v>2003</v>
      </c>
      <c r="N904" s="22">
        <f t="shared" si="214"/>
        <v>0</v>
      </c>
      <c r="O904" s="22"/>
      <c r="P904" s="22">
        <v>2003</v>
      </c>
      <c r="Q904" s="22">
        <f t="shared" si="215"/>
        <v>0</v>
      </c>
      <c r="R904" s="23">
        <v>783</v>
      </c>
      <c r="S904" s="23" t="s">
        <v>311</v>
      </c>
      <c r="T904" s="23" t="s">
        <v>370</v>
      </c>
      <c r="U904" s="24">
        <v>807</v>
      </c>
      <c r="V904" s="24" t="str">
        <f t="shared" si="216"/>
        <v>no</v>
      </c>
      <c r="W904" s="24">
        <v>702</v>
      </c>
      <c r="X904" s="24" t="str">
        <f t="shared" si="217"/>
        <v>no</v>
      </c>
      <c r="Y904" s="24" t="s">
        <v>412</v>
      </c>
      <c r="Z904" s="24">
        <f t="shared" si="218"/>
        <v>1</v>
      </c>
      <c r="AA904" s="24">
        <v>1509</v>
      </c>
      <c r="AB904" s="24" t="s">
        <v>311</v>
      </c>
      <c r="AC904" s="24" t="s">
        <v>370</v>
      </c>
      <c r="AD904" s="25">
        <v>0</v>
      </c>
      <c r="AE904" s="25">
        <v>0</v>
      </c>
      <c r="AF904" s="25">
        <v>2</v>
      </c>
      <c r="AG904" s="25">
        <v>1</v>
      </c>
      <c r="AH904" s="25">
        <v>3</v>
      </c>
      <c r="AI904" s="25" t="s">
        <v>414</v>
      </c>
      <c r="AJ904" s="57">
        <v>8</v>
      </c>
      <c r="AK904" s="57" t="str">
        <f t="shared" si="219"/>
        <v>More</v>
      </c>
      <c r="AL904" s="57" t="s">
        <v>97</v>
      </c>
      <c r="AM904" s="57" t="str">
        <f t="shared" si="220"/>
        <v>High</v>
      </c>
      <c r="AN904" s="62">
        <v>2</v>
      </c>
      <c r="AO904" s="62" t="str">
        <f t="shared" si="221"/>
        <v>More</v>
      </c>
      <c r="AP904" s="62">
        <v>393</v>
      </c>
      <c r="AQ904" s="62" t="str">
        <f t="shared" si="222"/>
        <v>no</v>
      </c>
      <c r="AR904" s="62" t="str">
        <f t="shared" si="223"/>
        <v>Below Average</v>
      </c>
      <c r="AS904" s="64">
        <v>1</v>
      </c>
      <c r="AT904" s="68">
        <v>78.534031413612567</v>
      </c>
      <c r="AU904" s="68" t="str">
        <f t="shared" si="224"/>
        <v>Above Average</v>
      </c>
      <c r="AV904" s="66">
        <v>180000</v>
      </c>
      <c r="AW904" s="66">
        <v>2292</v>
      </c>
      <c r="AX904" s="66" t="s">
        <v>311</v>
      </c>
    </row>
    <row r="905" spans="1:50" customFormat="1" x14ac:dyDescent="0.2">
      <c r="A905">
        <v>904</v>
      </c>
      <c r="B905" s="12" t="s">
        <v>90</v>
      </c>
      <c r="C905" s="12" t="s">
        <v>90</v>
      </c>
      <c r="D905" s="12" t="s">
        <v>91</v>
      </c>
      <c r="E905" s="22">
        <v>7</v>
      </c>
      <c r="F905" s="22" t="s">
        <v>411</v>
      </c>
      <c r="G905" s="22" t="s">
        <v>115</v>
      </c>
      <c r="H905" s="22" t="str">
        <f t="shared" si="211"/>
        <v>1Story</v>
      </c>
      <c r="I905" s="22">
        <f t="shared" si="210"/>
        <v>69.182127006168557</v>
      </c>
      <c r="J905" s="22" t="str">
        <f t="shared" si="212"/>
        <v>Below Average</v>
      </c>
      <c r="K905" s="22">
        <v>5</v>
      </c>
      <c r="L905" s="22" t="str">
        <f t="shared" si="213"/>
        <v>Low</v>
      </c>
      <c r="M905" s="22">
        <v>2006</v>
      </c>
      <c r="N905" s="22">
        <f t="shared" si="214"/>
        <v>0</v>
      </c>
      <c r="O905" s="22"/>
      <c r="P905" s="22">
        <v>2006</v>
      </c>
      <c r="Q905" s="22">
        <f t="shared" si="215"/>
        <v>0</v>
      </c>
      <c r="R905" s="23">
        <v>1670</v>
      </c>
      <c r="S905" s="23" t="s">
        <v>311</v>
      </c>
      <c r="T905" s="23" t="s">
        <v>369</v>
      </c>
      <c r="U905" s="24">
        <v>1670</v>
      </c>
      <c r="V905" s="24" t="str">
        <f t="shared" si="216"/>
        <v>no</v>
      </c>
      <c r="W905" s="24">
        <v>0</v>
      </c>
      <c r="X905" s="24" t="str">
        <f t="shared" si="217"/>
        <v>no</v>
      </c>
      <c r="Y905" s="24" t="s">
        <v>413</v>
      </c>
      <c r="Z905" s="24">
        <f t="shared" si="218"/>
        <v>0</v>
      </c>
      <c r="AA905" s="24">
        <v>1670</v>
      </c>
      <c r="AB905" s="24" t="s">
        <v>311</v>
      </c>
      <c r="AC905" s="24" t="s">
        <v>369</v>
      </c>
      <c r="AD905" s="25">
        <v>0</v>
      </c>
      <c r="AE905" s="25">
        <v>0</v>
      </c>
      <c r="AF905" s="25">
        <v>2</v>
      </c>
      <c r="AG905" s="25">
        <v>0</v>
      </c>
      <c r="AH905" s="25">
        <v>2</v>
      </c>
      <c r="AI905" s="25" t="s">
        <v>415</v>
      </c>
      <c r="AJ905" s="57">
        <v>7</v>
      </c>
      <c r="AK905" s="57" t="str">
        <f t="shared" si="219"/>
        <v>More</v>
      </c>
      <c r="AL905" s="57" t="s">
        <v>97</v>
      </c>
      <c r="AM905" s="57" t="str">
        <f t="shared" si="220"/>
        <v>High</v>
      </c>
      <c r="AN905" s="62">
        <v>3</v>
      </c>
      <c r="AO905" s="62" t="str">
        <f t="shared" si="221"/>
        <v>More</v>
      </c>
      <c r="AP905" s="62">
        <v>690</v>
      </c>
      <c r="AQ905" s="62" t="str">
        <f t="shared" si="222"/>
        <v>no</v>
      </c>
      <c r="AR905" s="62" t="str">
        <f t="shared" si="223"/>
        <v>Above Average</v>
      </c>
      <c r="AS905" s="64">
        <v>1</v>
      </c>
      <c r="AT905" s="68">
        <v>71.856287425149702</v>
      </c>
      <c r="AU905" s="68" t="str">
        <f t="shared" si="224"/>
        <v>Above Average</v>
      </c>
      <c r="AV905" s="66">
        <v>240000</v>
      </c>
      <c r="AW905" s="66">
        <v>3340</v>
      </c>
      <c r="AX905" s="66" t="s">
        <v>311</v>
      </c>
    </row>
    <row r="906" spans="1:50" customFormat="1" x14ac:dyDescent="0.2">
      <c r="A906">
        <v>905</v>
      </c>
      <c r="B906" s="12" t="s">
        <v>90</v>
      </c>
      <c r="C906" s="12" t="s">
        <v>90</v>
      </c>
      <c r="D906" s="12" t="s">
        <v>91</v>
      </c>
      <c r="E906" s="22">
        <v>5</v>
      </c>
      <c r="F906" s="22" t="s">
        <v>195</v>
      </c>
      <c r="G906" s="22" t="s">
        <v>115</v>
      </c>
      <c r="H906" s="22" t="str">
        <f t="shared" si="211"/>
        <v>1Story</v>
      </c>
      <c r="I906" s="22">
        <f t="shared" si="210"/>
        <v>69.182127006168557</v>
      </c>
      <c r="J906" s="22" t="str">
        <f t="shared" si="212"/>
        <v>Below Average</v>
      </c>
      <c r="K906" s="22">
        <v>6</v>
      </c>
      <c r="L906" s="22" t="str">
        <f t="shared" si="213"/>
        <v>High</v>
      </c>
      <c r="M906" s="22">
        <v>1967</v>
      </c>
      <c r="N906" s="22">
        <f t="shared" si="214"/>
        <v>0</v>
      </c>
      <c r="O906" s="22"/>
      <c r="P906" s="22">
        <v>1967</v>
      </c>
      <c r="Q906" s="22">
        <f t="shared" si="215"/>
        <v>0</v>
      </c>
      <c r="R906" s="23">
        <v>876</v>
      </c>
      <c r="S906" s="23" t="s">
        <v>311</v>
      </c>
      <c r="T906" s="23" t="s">
        <v>370</v>
      </c>
      <c r="U906" s="24">
        <v>902</v>
      </c>
      <c r="V906" s="24" t="str">
        <f t="shared" si="216"/>
        <v>no</v>
      </c>
      <c r="W906" s="24">
        <v>0</v>
      </c>
      <c r="X906" s="24" t="str">
        <f t="shared" si="217"/>
        <v>no</v>
      </c>
      <c r="Y906" s="24" t="s">
        <v>413</v>
      </c>
      <c r="Z906" s="24">
        <f t="shared" si="218"/>
        <v>0</v>
      </c>
      <c r="AA906" s="24">
        <v>902</v>
      </c>
      <c r="AB906" s="24" t="s">
        <v>311</v>
      </c>
      <c r="AC906" s="24" t="s">
        <v>370</v>
      </c>
      <c r="AD906" s="25">
        <v>0</v>
      </c>
      <c r="AE906" s="25">
        <v>0</v>
      </c>
      <c r="AF906" s="25">
        <v>1</v>
      </c>
      <c r="AG906" s="25">
        <v>0</v>
      </c>
      <c r="AH906" s="25">
        <v>1</v>
      </c>
      <c r="AI906" s="25" t="s">
        <v>415</v>
      </c>
      <c r="AJ906" s="57">
        <v>6</v>
      </c>
      <c r="AK906" s="57" t="str">
        <f t="shared" si="219"/>
        <v>More</v>
      </c>
      <c r="AL906" s="57" t="s">
        <v>98</v>
      </c>
      <c r="AM906" s="57" t="str">
        <f t="shared" si="220"/>
        <v>Low</v>
      </c>
      <c r="AN906" s="62">
        <v>1</v>
      </c>
      <c r="AO906" s="62" t="str">
        <f t="shared" si="221"/>
        <v>Less</v>
      </c>
      <c r="AP906" s="62">
        <v>288</v>
      </c>
      <c r="AQ906" s="62" t="str">
        <f t="shared" si="222"/>
        <v>no</v>
      </c>
      <c r="AR906" s="62" t="str">
        <f t="shared" si="223"/>
        <v>Below Average</v>
      </c>
      <c r="AS906" s="64">
        <v>0</v>
      </c>
      <c r="AT906" s="68">
        <v>70.584926884139477</v>
      </c>
      <c r="AU906" s="68" t="str">
        <f t="shared" si="224"/>
        <v>Above Average</v>
      </c>
      <c r="AV906" s="66">
        <v>125500</v>
      </c>
      <c r="AW906" s="66">
        <v>1778</v>
      </c>
      <c r="AX906" s="66" t="s">
        <v>311</v>
      </c>
    </row>
    <row r="907" spans="1:50" customFormat="1" x14ac:dyDescent="0.2">
      <c r="A907">
        <v>906</v>
      </c>
      <c r="B907" s="12" t="s">
        <v>90</v>
      </c>
      <c r="C907" s="12" t="s">
        <v>90</v>
      </c>
      <c r="D907" s="12" t="s">
        <v>91</v>
      </c>
      <c r="E907" s="22">
        <v>5</v>
      </c>
      <c r="F907" s="22" t="s">
        <v>195</v>
      </c>
      <c r="G907" s="22" t="s">
        <v>115</v>
      </c>
      <c r="H907" s="22" t="str">
        <f t="shared" si="211"/>
        <v>1Story</v>
      </c>
      <c r="I907" s="22">
        <f t="shared" si="210"/>
        <v>69.182127006168557</v>
      </c>
      <c r="J907" s="22" t="str">
        <f t="shared" si="212"/>
        <v>Below Average</v>
      </c>
      <c r="K907" s="22">
        <v>5</v>
      </c>
      <c r="L907" s="22" t="str">
        <f t="shared" si="213"/>
        <v>Low</v>
      </c>
      <c r="M907" s="22">
        <v>1954</v>
      </c>
      <c r="N907" s="22">
        <f t="shared" si="214"/>
        <v>1</v>
      </c>
      <c r="O907" s="22"/>
      <c r="P907" s="22">
        <v>1954</v>
      </c>
      <c r="Q907" s="22">
        <f t="shared" si="215"/>
        <v>1</v>
      </c>
      <c r="R907" s="23">
        <v>1056</v>
      </c>
      <c r="S907" s="23" t="s">
        <v>311</v>
      </c>
      <c r="T907" s="23" t="s">
        <v>370</v>
      </c>
      <c r="U907" s="24">
        <v>1063</v>
      </c>
      <c r="V907" s="24" t="str">
        <f t="shared" si="216"/>
        <v>no</v>
      </c>
      <c r="W907" s="24">
        <v>0</v>
      </c>
      <c r="X907" s="24" t="str">
        <f t="shared" si="217"/>
        <v>no</v>
      </c>
      <c r="Y907" s="24" t="s">
        <v>413</v>
      </c>
      <c r="Z907" s="24">
        <f t="shared" si="218"/>
        <v>1</v>
      </c>
      <c r="AA907" s="24">
        <v>1063</v>
      </c>
      <c r="AB907" s="24" t="s">
        <v>311</v>
      </c>
      <c r="AC907" s="24" t="s">
        <v>370</v>
      </c>
      <c r="AD907" s="25">
        <v>1</v>
      </c>
      <c r="AE907" s="25">
        <v>0</v>
      </c>
      <c r="AF907" s="25">
        <v>1</v>
      </c>
      <c r="AG907" s="25">
        <v>0</v>
      </c>
      <c r="AH907" s="25">
        <v>2</v>
      </c>
      <c r="AI907" s="25" t="s">
        <v>415</v>
      </c>
      <c r="AJ907" s="57">
        <v>6</v>
      </c>
      <c r="AK907" s="57" t="str">
        <f t="shared" si="219"/>
        <v>More</v>
      </c>
      <c r="AL907" s="57" t="s">
        <v>98</v>
      </c>
      <c r="AM907" s="57" t="str">
        <f t="shared" si="220"/>
        <v>Low</v>
      </c>
      <c r="AN907" s="62">
        <v>1</v>
      </c>
      <c r="AO907" s="62" t="str">
        <f t="shared" si="221"/>
        <v>Less</v>
      </c>
      <c r="AP907" s="62">
        <v>280</v>
      </c>
      <c r="AQ907" s="62" t="str">
        <f t="shared" si="222"/>
        <v>no</v>
      </c>
      <c r="AR907" s="62" t="str">
        <f t="shared" si="223"/>
        <v>Below Average</v>
      </c>
      <c r="AS907" s="64">
        <v>0</v>
      </c>
      <c r="AT907" s="68">
        <v>60.40585181689476</v>
      </c>
      <c r="AU907" s="68" t="str">
        <f t="shared" si="224"/>
        <v>Below Average</v>
      </c>
      <c r="AV907" s="66">
        <v>128000</v>
      </c>
      <c r="AW907" s="66">
        <v>2119</v>
      </c>
      <c r="AX907" s="66" t="s">
        <v>311</v>
      </c>
    </row>
    <row r="908" spans="1:50" customFormat="1" x14ac:dyDescent="0.2">
      <c r="A908">
        <v>907</v>
      </c>
      <c r="B908" s="12" t="s">
        <v>90</v>
      </c>
      <c r="C908" s="12" t="s">
        <v>90</v>
      </c>
      <c r="D908" s="12" t="s">
        <v>91</v>
      </c>
      <c r="E908" s="22">
        <v>8</v>
      </c>
      <c r="F908" s="22" t="s">
        <v>411</v>
      </c>
      <c r="G908" s="22" t="s">
        <v>115</v>
      </c>
      <c r="H908" s="22" t="str">
        <f t="shared" si="211"/>
        <v>1Story</v>
      </c>
      <c r="I908" s="22">
        <f t="shared" si="210"/>
        <v>69.182127006168557</v>
      </c>
      <c r="J908" s="22" t="str">
        <f t="shared" si="212"/>
        <v>Below Average</v>
      </c>
      <c r="K908" s="22">
        <v>5</v>
      </c>
      <c r="L908" s="22" t="str">
        <f t="shared" si="213"/>
        <v>Low</v>
      </c>
      <c r="M908" s="22">
        <v>2006</v>
      </c>
      <c r="N908" s="22">
        <f t="shared" si="214"/>
        <v>0</v>
      </c>
      <c r="O908" s="22"/>
      <c r="P908" s="22">
        <v>2006</v>
      </c>
      <c r="Q908" s="22">
        <f t="shared" si="215"/>
        <v>0</v>
      </c>
      <c r="R908" s="23">
        <v>1623</v>
      </c>
      <c r="S908" s="23" t="s">
        <v>311</v>
      </c>
      <c r="T908" s="23" t="s">
        <v>369</v>
      </c>
      <c r="U908" s="24">
        <v>1636</v>
      </c>
      <c r="V908" s="24" t="str">
        <f t="shared" si="216"/>
        <v>no</v>
      </c>
      <c r="W908" s="24">
        <v>0</v>
      </c>
      <c r="X908" s="24" t="str">
        <f t="shared" si="217"/>
        <v>no</v>
      </c>
      <c r="Y908" s="24" t="s">
        <v>413</v>
      </c>
      <c r="Z908" s="24">
        <f t="shared" si="218"/>
        <v>1</v>
      </c>
      <c r="AA908" s="24">
        <v>1636</v>
      </c>
      <c r="AB908" s="24" t="s">
        <v>311</v>
      </c>
      <c r="AC908" s="24" t="s">
        <v>369</v>
      </c>
      <c r="AD908" s="25">
        <v>1</v>
      </c>
      <c r="AE908" s="25">
        <v>0</v>
      </c>
      <c r="AF908" s="25">
        <v>2</v>
      </c>
      <c r="AG908" s="25">
        <v>0</v>
      </c>
      <c r="AH908" s="25">
        <v>3</v>
      </c>
      <c r="AI908" s="25" t="s">
        <v>414</v>
      </c>
      <c r="AJ908" s="57">
        <v>8</v>
      </c>
      <c r="AK908" s="57" t="str">
        <f t="shared" si="219"/>
        <v>More</v>
      </c>
      <c r="AL908" s="57" t="s">
        <v>97</v>
      </c>
      <c r="AM908" s="57" t="str">
        <f t="shared" si="220"/>
        <v>High</v>
      </c>
      <c r="AN908" s="62">
        <v>3</v>
      </c>
      <c r="AO908" s="62" t="str">
        <f t="shared" si="221"/>
        <v>More</v>
      </c>
      <c r="AP908" s="62">
        <v>865</v>
      </c>
      <c r="AQ908" s="62" t="str">
        <f t="shared" si="222"/>
        <v>no</v>
      </c>
      <c r="AR908" s="62" t="str">
        <f t="shared" si="223"/>
        <v>Above Average</v>
      </c>
      <c r="AS908" s="64">
        <v>1</v>
      </c>
      <c r="AT908" s="68">
        <v>78.244860386621667</v>
      </c>
      <c r="AU908" s="68" t="str">
        <f t="shared" si="224"/>
        <v>Above Average</v>
      </c>
      <c r="AV908" s="66">
        <v>255000</v>
      </c>
      <c r="AW908" s="66">
        <v>3259</v>
      </c>
      <c r="AX908" s="66" t="s">
        <v>311</v>
      </c>
    </row>
    <row r="909" spans="1:50" customFormat="1" x14ac:dyDescent="0.2">
      <c r="A909">
        <v>908</v>
      </c>
      <c r="B909" s="12" t="s">
        <v>90</v>
      </c>
      <c r="C909" s="12" t="s">
        <v>90</v>
      </c>
      <c r="D909" s="12" t="s">
        <v>91</v>
      </c>
      <c r="E909" s="22">
        <v>7</v>
      </c>
      <c r="F909" s="22" t="s">
        <v>411</v>
      </c>
      <c r="G909" s="22" t="s">
        <v>132</v>
      </c>
      <c r="H909" s="22" t="str">
        <f t="shared" si="211"/>
        <v>1Story</v>
      </c>
      <c r="I909" s="22">
        <f t="shared" si="210"/>
        <v>59.315963337771507</v>
      </c>
      <c r="J909" s="22" t="str">
        <f t="shared" si="212"/>
        <v>Below Average</v>
      </c>
      <c r="K909" s="22">
        <v>7</v>
      </c>
      <c r="L909" s="22" t="str">
        <f t="shared" si="213"/>
        <v>High</v>
      </c>
      <c r="M909" s="22">
        <v>1936</v>
      </c>
      <c r="N909" s="22">
        <f t="shared" si="214"/>
        <v>1</v>
      </c>
      <c r="O909" s="22"/>
      <c r="P909" s="22">
        <v>1987</v>
      </c>
      <c r="Q909" s="22">
        <f t="shared" si="215"/>
        <v>0</v>
      </c>
      <c r="R909" s="23">
        <v>1017</v>
      </c>
      <c r="S909" s="23" t="s">
        <v>311</v>
      </c>
      <c r="T909" s="23" t="s">
        <v>370</v>
      </c>
      <c r="U909" s="24">
        <v>1020</v>
      </c>
      <c r="V909" s="24" t="str">
        <f t="shared" si="216"/>
        <v>no</v>
      </c>
      <c r="W909" s="24">
        <v>1037</v>
      </c>
      <c r="X909" s="24" t="str">
        <f t="shared" si="217"/>
        <v>no</v>
      </c>
      <c r="Y909" s="24" t="s">
        <v>412</v>
      </c>
      <c r="Z909" s="24">
        <f t="shared" si="218"/>
        <v>1</v>
      </c>
      <c r="AA909" s="24">
        <v>2057</v>
      </c>
      <c r="AB909" s="24" t="s">
        <v>311</v>
      </c>
      <c r="AC909" s="24" t="s">
        <v>369</v>
      </c>
      <c r="AD909" s="25">
        <v>0</v>
      </c>
      <c r="AE909" s="25">
        <v>0</v>
      </c>
      <c r="AF909" s="25">
        <v>1</v>
      </c>
      <c r="AG909" s="25">
        <v>1</v>
      </c>
      <c r="AH909" s="25">
        <v>2</v>
      </c>
      <c r="AI909" s="25" t="s">
        <v>415</v>
      </c>
      <c r="AJ909" s="57">
        <v>6</v>
      </c>
      <c r="AK909" s="57" t="str">
        <f t="shared" si="219"/>
        <v>More</v>
      </c>
      <c r="AL909" s="57" t="s">
        <v>97</v>
      </c>
      <c r="AM909" s="57" t="str">
        <f t="shared" si="220"/>
        <v>High</v>
      </c>
      <c r="AN909" s="62">
        <v>1</v>
      </c>
      <c r="AO909" s="62" t="str">
        <f t="shared" si="221"/>
        <v>Less</v>
      </c>
      <c r="AP909" s="62">
        <v>180</v>
      </c>
      <c r="AQ909" s="62" t="str">
        <f t="shared" si="222"/>
        <v>no</v>
      </c>
      <c r="AR909" s="62" t="str">
        <f t="shared" si="223"/>
        <v>Below Average</v>
      </c>
      <c r="AS909" s="64">
        <v>1</v>
      </c>
      <c r="AT909" s="68">
        <v>81.327260897852966</v>
      </c>
      <c r="AU909" s="68" t="str">
        <f t="shared" si="224"/>
        <v>Above Average</v>
      </c>
      <c r="AV909" s="66">
        <v>250000</v>
      </c>
      <c r="AW909" s="66">
        <v>3074</v>
      </c>
      <c r="AX909" s="66" t="s">
        <v>311</v>
      </c>
    </row>
    <row r="910" spans="1:50" customFormat="1" x14ac:dyDescent="0.2">
      <c r="A910">
        <v>909</v>
      </c>
      <c r="B910" s="12" t="s">
        <v>90</v>
      </c>
      <c r="C910" s="12" t="s">
        <v>90</v>
      </c>
      <c r="D910" s="12" t="s">
        <v>91</v>
      </c>
      <c r="E910" s="22">
        <v>5</v>
      </c>
      <c r="F910" s="22" t="s">
        <v>195</v>
      </c>
      <c r="G910" s="22" t="s">
        <v>115</v>
      </c>
      <c r="H910" s="22" t="str">
        <f t="shared" si="211"/>
        <v>1Story</v>
      </c>
      <c r="I910" s="22">
        <f t="shared" si="210"/>
        <v>69.182127006168557</v>
      </c>
      <c r="J910" s="22" t="str">
        <f t="shared" si="212"/>
        <v>Below Average</v>
      </c>
      <c r="K910" s="22">
        <v>5</v>
      </c>
      <c r="L910" s="22" t="str">
        <f t="shared" si="213"/>
        <v>Low</v>
      </c>
      <c r="M910" s="22">
        <v>1983</v>
      </c>
      <c r="N910" s="22">
        <f t="shared" si="214"/>
        <v>0</v>
      </c>
      <c r="O910" s="22"/>
      <c r="P910" s="22">
        <v>1983</v>
      </c>
      <c r="Q910" s="22">
        <f t="shared" si="215"/>
        <v>0</v>
      </c>
      <c r="R910" s="23">
        <v>864</v>
      </c>
      <c r="S910" s="23" t="s">
        <v>311</v>
      </c>
      <c r="T910" s="23" t="s">
        <v>370</v>
      </c>
      <c r="U910" s="24">
        <v>902</v>
      </c>
      <c r="V910" s="24" t="str">
        <f t="shared" si="216"/>
        <v>no</v>
      </c>
      <c r="W910" s="24">
        <v>0</v>
      </c>
      <c r="X910" s="24" t="str">
        <f t="shared" si="217"/>
        <v>no</v>
      </c>
      <c r="Y910" s="24" t="s">
        <v>413</v>
      </c>
      <c r="Z910" s="24">
        <f t="shared" si="218"/>
        <v>0</v>
      </c>
      <c r="AA910" s="24">
        <v>902</v>
      </c>
      <c r="AB910" s="24" t="s">
        <v>311</v>
      </c>
      <c r="AC910" s="24" t="s">
        <v>370</v>
      </c>
      <c r="AD910" s="25">
        <v>1</v>
      </c>
      <c r="AE910" s="25">
        <v>0</v>
      </c>
      <c r="AF910" s="25">
        <v>1</v>
      </c>
      <c r="AG910" s="25">
        <v>0</v>
      </c>
      <c r="AH910" s="25">
        <v>2</v>
      </c>
      <c r="AI910" s="25" t="s">
        <v>415</v>
      </c>
      <c r="AJ910" s="57">
        <v>5</v>
      </c>
      <c r="AK910" s="57" t="str">
        <f t="shared" si="219"/>
        <v>Less</v>
      </c>
      <c r="AL910" s="57" t="s">
        <v>98</v>
      </c>
      <c r="AM910" s="57" t="str">
        <f t="shared" si="220"/>
        <v>Low</v>
      </c>
      <c r="AN910" s="62">
        <v>2</v>
      </c>
      <c r="AO910" s="62" t="str">
        <f t="shared" si="221"/>
        <v>More</v>
      </c>
      <c r="AP910" s="62">
        <v>484</v>
      </c>
      <c r="AQ910" s="62" t="str">
        <f t="shared" si="222"/>
        <v>no</v>
      </c>
      <c r="AR910" s="62" t="str">
        <f t="shared" si="223"/>
        <v>Above Average</v>
      </c>
      <c r="AS910" s="64">
        <v>0</v>
      </c>
      <c r="AT910" s="68">
        <v>74.178935447338617</v>
      </c>
      <c r="AU910" s="68" t="str">
        <f t="shared" si="224"/>
        <v>Above Average</v>
      </c>
      <c r="AV910" s="66">
        <v>131000</v>
      </c>
      <c r="AW910" s="66">
        <v>1766</v>
      </c>
      <c r="AX910" s="66" t="s">
        <v>311</v>
      </c>
    </row>
    <row r="911" spans="1:50" customFormat="1" x14ac:dyDescent="0.2">
      <c r="A911">
        <v>910</v>
      </c>
      <c r="B911" s="12" t="s">
        <v>90</v>
      </c>
      <c r="C911" s="12" t="s">
        <v>90</v>
      </c>
      <c r="D911" s="12" t="s">
        <v>91</v>
      </c>
      <c r="E911" s="22">
        <v>6</v>
      </c>
      <c r="F911" s="22" t="s">
        <v>195</v>
      </c>
      <c r="G911" s="22" t="s">
        <v>92</v>
      </c>
      <c r="H911" s="22" t="str">
        <f t="shared" si="211"/>
        <v>2Story</v>
      </c>
      <c r="I911" s="22">
        <f t="shared" si="210"/>
        <v>75.988545402704759</v>
      </c>
      <c r="J911" s="22" t="str">
        <f t="shared" si="212"/>
        <v>Above Average</v>
      </c>
      <c r="K911" s="22">
        <v>5</v>
      </c>
      <c r="L911" s="22" t="str">
        <f t="shared" si="213"/>
        <v>Low</v>
      </c>
      <c r="M911" s="22">
        <v>2005</v>
      </c>
      <c r="N911" s="22">
        <f t="shared" si="214"/>
        <v>0</v>
      </c>
      <c r="O911" s="22"/>
      <c r="P911" s="22">
        <v>2005</v>
      </c>
      <c r="Q911" s="22">
        <f t="shared" si="215"/>
        <v>0</v>
      </c>
      <c r="R911" s="23">
        <v>742</v>
      </c>
      <c r="S911" s="23" t="s">
        <v>311</v>
      </c>
      <c r="T911" s="23" t="s">
        <v>370</v>
      </c>
      <c r="U911" s="24">
        <v>742</v>
      </c>
      <c r="V911" s="24" t="str">
        <f t="shared" si="216"/>
        <v>no</v>
      </c>
      <c r="W911" s="24">
        <v>742</v>
      </c>
      <c r="X911" s="24" t="str">
        <f t="shared" si="217"/>
        <v>no</v>
      </c>
      <c r="Y911" s="24" t="s">
        <v>412</v>
      </c>
      <c r="Z911" s="24">
        <f t="shared" si="218"/>
        <v>0</v>
      </c>
      <c r="AA911" s="24">
        <v>1484</v>
      </c>
      <c r="AB911" s="24" t="s">
        <v>311</v>
      </c>
      <c r="AC911" s="24" t="s">
        <v>370</v>
      </c>
      <c r="AD911" s="25">
        <v>0</v>
      </c>
      <c r="AE911" s="25">
        <v>0</v>
      </c>
      <c r="AF911" s="25">
        <v>2</v>
      </c>
      <c r="AG911" s="25">
        <v>1</v>
      </c>
      <c r="AH911" s="25">
        <v>3</v>
      </c>
      <c r="AI911" s="25" t="s">
        <v>414</v>
      </c>
      <c r="AJ911" s="57">
        <v>8</v>
      </c>
      <c r="AK911" s="57" t="str">
        <f t="shared" si="219"/>
        <v>More</v>
      </c>
      <c r="AL911" s="57" t="s">
        <v>97</v>
      </c>
      <c r="AM911" s="57" t="str">
        <f t="shared" si="220"/>
        <v>High</v>
      </c>
      <c r="AN911" s="62">
        <v>2</v>
      </c>
      <c r="AO911" s="62" t="str">
        <f t="shared" si="221"/>
        <v>More</v>
      </c>
      <c r="AP911" s="62">
        <v>390</v>
      </c>
      <c r="AQ911" s="62" t="str">
        <f t="shared" si="222"/>
        <v>no</v>
      </c>
      <c r="AR911" s="62" t="str">
        <f t="shared" si="223"/>
        <v>Below Average</v>
      </c>
      <c r="AS911" s="64">
        <v>1</v>
      </c>
      <c r="AT911" s="68">
        <v>78.167115902964966</v>
      </c>
      <c r="AU911" s="68" t="str">
        <f t="shared" si="224"/>
        <v>Above Average</v>
      </c>
      <c r="AV911" s="66">
        <v>174000</v>
      </c>
      <c r="AW911" s="66">
        <v>2226</v>
      </c>
      <c r="AX911" s="66" t="s">
        <v>311</v>
      </c>
    </row>
    <row r="912" spans="1:50" customFormat="1" x14ac:dyDescent="0.2">
      <c r="A912">
        <v>911</v>
      </c>
      <c r="B912" s="12" t="s">
        <v>114</v>
      </c>
      <c r="C912" s="12" t="s">
        <v>90</v>
      </c>
      <c r="D912" s="12" t="s">
        <v>167</v>
      </c>
      <c r="E912" s="22">
        <v>5</v>
      </c>
      <c r="F912" s="22" t="s">
        <v>195</v>
      </c>
      <c r="G912" s="22" t="s">
        <v>92</v>
      </c>
      <c r="H912" s="22" t="str">
        <f t="shared" si="211"/>
        <v>2Story</v>
      </c>
      <c r="I912" s="22">
        <f t="shared" si="210"/>
        <v>75.988545402704759</v>
      </c>
      <c r="J912" s="22" t="str">
        <f t="shared" si="212"/>
        <v>Above Average</v>
      </c>
      <c r="K912" s="22">
        <v>5</v>
      </c>
      <c r="L912" s="22" t="str">
        <f t="shared" si="213"/>
        <v>Low</v>
      </c>
      <c r="M912" s="22">
        <v>1960</v>
      </c>
      <c r="N912" s="22">
        <f t="shared" si="214"/>
        <v>0</v>
      </c>
      <c r="O912" s="22"/>
      <c r="P912" s="22">
        <v>1960</v>
      </c>
      <c r="Q912" s="22">
        <f t="shared" si="215"/>
        <v>1</v>
      </c>
      <c r="R912" s="23">
        <v>1105</v>
      </c>
      <c r="S912" s="23" t="s">
        <v>311</v>
      </c>
      <c r="T912" s="23" t="s">
        <v>369</v>
      </c>
      <c r="U912" s="24">
        <v>1105</v>
      </c>
      <c r="V912" s="24" t="str">
        <f t="shared" si="216"/>
        <v>no</v>
      </c>
      <c r="W912" s="24">
        <v>1169</v>
      </c>
      <c r="X912" s="24" t="str">
        <f t="shared" si="217"/>
        <v>no</v>
      </c>
      <c r="Y912" s="24" t="s">
        <v>412</v>
      </c>
      <c r="Z912" s="24">
        <f t="shared" si="218"/>
        <v>1</v>
      </c>
      <c r="AA912" s="24">
        <v>2274</v>
      </c>
      <c r="AB912" s="24" t="s">
        <v>311</v>
      </c>
      <c r="AC912" s="24" t="s">
        <v>369</v>
      </c>
      <c r="AD912" s="25">
        <v>0</v>
      </c>
      <c r="AE912" s="25">
        <v>0</v>
      </c>
      <c r="AF912" s="25">
        <v>2</v>
      </c>
      <c r="AG912" s="25">
        <v>0</v>
      </c>
      <c r="AH912" s="25">
        <v>2</v>
      </c>
      <c r="AI912" s="25" t="s">
        <v>415</v>
      </c>
      <c r="AJ912" s="57">
        <v>12</v>
      </c>
      <c r="AK912" s="57" t="str">
        <f t="shared" si="219"/>
        <v>More</v>
      </c>
      <c r="AL912" s="57" t="s">
        <v>98</v>
      </c>
      <c r="AM912" s="57" t="str">
        <f t="shared" si="220"/>
        <v>Low</v>
      </c>
      <c r="AN912" s="62">
        <v>2</v>
      </c>
      <c r="AO912" s="62" t="str">
        <f t="shared" si="221"/>
        <v>More</v>
      </c>
      <c r="AP912" s="62">
        <v>480</v>
      </c>
      <c r="AQ912" s="62" t="str">
        <f t="shared" si="222"/>
        <v>no</v>
      </c>
      <c r="AR912" s="62" t="str">
        <f t="shared" si="223"/>
        <v>Above Average</v>
      </c>
      <c r="AS912" s="64">
        <v>0</v>
      </c>
      <c r="AT912" s="68">
        <v>45.664397750813848</v>
      </c>
      <c r="AU912" s="68" t="str">
        <f t="shared" si="224"/>
        <v>Below Average</v>
      </c>
      <c r="AV912" s="66">
        <v>154300</v>
      </c>
      <c r="AW912" s="66">
        <v>3379</v>
      </c>
      <c r="AX912" s="66" t="s">
        <v>311</v>
      </c>
    </row>
    <row r="913" spans="1:50" customFormat="1" x14ac:dyDescent="0.2">
      <c r="A913">
        <v>912</v>
      </c>
      <c r="B913" s="12" t="s">
        <v>90</v>
      </c>
      <c r="C913" s="12" t="s">
        <v>90</v>
      </c>
      <c r="D913" s="12" t="s">
        <v>91</v>
      </c>
      <c r="E913" s="22">
        <v>5</v>
      </c>
      <c r="F913" s="22" t="s">
        <v>195</v>
      </c>
      <c r="G913" s="22" t="s">
        <v>115</v>
      </c>
      <c r="H913" s="22" t="str">
        <f t="shared" si="211"/>
        <v>1Story</v>
      </c>
      <c r="I913" s="22">
        <f t="shared" si="210"/>
        <v>69.182127006168557</v>
      </c>
      <c r="J913" s="22" t="str">
        <f t="shared" si="212"/>
        <v>Below Average</v>
      </c>
      <c r="K913" s="22">
        <v>7</v>
      </c>
      <c r="L913" s="22" t="str">
        <f t="shared" si="213"/>
        <v>High</v>
      </c>
      <c r="M913" s="22">
        <v>1977</v>
      </c>
      <c r="N913" s="22">
        <f t="shared" si="214"/>
        <v>0</v>
      </c>
      <c r="O913" s="22"/>
      <c r="P913" s="22">
        <v>1989</v>
      </c>
      <c r="Q913" s="22">
        <f t="shared" si="215"/>
        <v>0</v>
      </c>
      <c r="R913" s="23">
        <v>1268</v>
      </c>
      <c r="S913" s="23" t="s">
        <v>311</v>
      </c>
      <c r="T913" s="23" t="s">
        <v>369</v>
      </c>
      <c r="U913" s="24">
        <v>1268</v>
      </c>
      <c r="V913" s="24" t="str">
        <f t="shared" si="216"/>
        <v>no</v>
      </c>
      <c r="W913" s="24">
        <v>0</v>
      </c>
      <c r="X913" s="24" t="str">
        <f t="shared" si="217"/>
        <v>no</v>
      </c>
      <c r="Y913" s="24" t="s">
        <v>413</v>
      </c>
      <c r="Z913" s="24">
        <f t="shared" si="218"/>
        <v>0</v>
      </c>
      <c r="AA913" s="24">
        <v>1268</v>
      </c>
      <c r="AB913" s="24" t="s">
        <v>311</v>
      </c>
      <c r="AC913" s="24" t="s">
        <v>370</v>
      </c>
      <c r="AD913" s="25">
        <v>0</v>
      </c>
      <c r="AE913" s="25">
        <v>0</v>
      </c>
      <c r="AF913" s="25">
        <v>1</v>
      </c>
      <c r="AG913" s="25">
        <v>1</v>
      </c>
      <c r="AH913" s="25">
        <v>2</v>
      </c>
      <c r="AI913" s="25" t="s">
        <v>415</v>
      </c>
      <c r="AJ913" s="57">
        <v>5</v>
      </c>
      <c r="AK913" s="57" t="str">
        <f t="shared" si="219"/>
        <v>Less</v>
      </c>
      <c r="AL913" s="57" t="s">
        <v>97</v>
      </c>
      <c r="AM913" s="57" t="str">
        <f t="shared" si="220"/>
        <v>High</v>
      </c>
      <c r="AN913" s="62">
        <v>1</v>
      </c>
      <c r="AO913" s="62" t="str">
        <f t="shared" si="221"/>
        <v>Less</v>
      </c>
      <c r="AP913" s="62">
        <v>252</v>
      </c>
      <c r="AQ913" s="62" t="str">
        <f t="shared" si="222"/>
        <v>no</v>
      </c>
      <c r="AR913" s="62" t="str">
        <f t="shared" si="223"/>
        <v>Below Average</v>
      </c>
      <c r="AS913" s="64">
        <v>0</v>
      </c>
      <c r="AT913" s="68">
        <v>56.585173501577287</v>
      </c>
      <c r="AU913" s="68" t="str">
        <f t="shared" si="224"/>
        <v>Below Average</v>
      </c>
      <c r="AV913" s="66">
        <v>143500</v>
      </c>
      <c r="AW913" s="66">
        <v>2536</v>
      </c>
      <c r="AX913" s="66" t="s">
        <v>311</v>
      </c>
    </row>
    <row r="914" spans="1:50" customFormat="1" x14ac:dyDescent="0.2">
      <c r="A914">
        <v>913</v>
      </c>
      <c r="B914" s="12" t="s">
        <v>90</v>
      </c>
      <c r="C914" s="12" t="s">
        <v>90</v>
      </c>
      <c r="D914" s="12" t="s">
        <v>91</v>
      </c>
      <c r="E914" s="22">
        <v>5</v>
      </c>
      <c r="F914" s="22" t="s">
        <v>195</v>
      </c>
      <c r="G914" s="22" t="s">
        <v>115</v>
      </c>
      <c r="H914" s="22" t="str">
        <f t="shared" si="211"/>
        <v>1Story</v>
      </c>
      <c r="I914" s="22">
        <f t="shared" si="210"/>
        <v>69.182127006168557</v>
      </c>
      <c r="J914" s="22" t="str">
        <f t="shared" si="212"/>
        <v>Below Average</v>
      </c>
      <c r="K914" s="22">
        <v>7</v>
      </c>
      <c r="L914" s="22" t="str">
        <f t="shared" si="213"/>
        <v>High</v>
      </c>
      <c r="M914" s="22">
        <v>1925</v>
      </c>
      <c r="N914" s="22">
        <f t="shared" si="214"/>
        <v>1</v>
      </c>
      <c r="O914" s="22"/>
      <c r="P914" s="22">
        <v>1950</v>
      </c>
      <c r="Q914" s="22">
        <f t="shared" si="215"/>
        <v>1</v>
      </c>
      <c r="R914" s="23">
        <v>768</v>
      </c>
      <c r="S914" s="23" t="s">
        <v>311</v>
      </c>
      <c r="T914" s="23" t="s">
        <v>370</v>
      </c>
      <c r="U914" s="24">
        <v>1015</v>
      </c>
      <c r="V914" s="24" t="str">
        <f t="shared" si="216"/>
        <v>no</v>
      </c>
      <c r="W914" s="24">
        <v>0</v>
      </c>
      <c r="X914" s="24" t="str">
        <f t="shared" si="217"/>
        <v>no</v>
      </c>
      <c r="Y914" s="24" t="s">
        <v>413</v>
      </c>
      <c r="Z914" s="24">
        <f t="shared" si="218"/>
        <v>1</v>
      </c>
      <c r="AA914" s="24">
        <v>1015</v>
      </c>
      <c r="AB914" s="24" t="s">
        <v>311</v>
      </c>
      <c r="AC914" s="24" t="s">
        <v>370</v>
      </c>
      <c r="AD914" s="25">
        <v>0</v>
      </c>
      <c r="AE914" s="25">
        <v>0</v>
      </c>
      <c r="AF914" s="25">
        <v>1</v>
      </c>
      <c r="AG914" s="25">
        <v>0</v>
      </c>
      <c r="AH914" s="25">
        <v>1</v>
      </c>
      <c r="AI914" s="25" t="s">
        <v>415</v>
      </c>
      <c r="AJ914" s="57">
        <v>6</v>
      </c>
      <c r="AK914" s="57" t="str">
        <f t="shared" si="219"/>
        <v>More</v>
      </c>
      <c r="AL914" s="57" t="s">
        <v>98</v>
      </c>
      <c r="AM914" s="57" t="str">
        <f t="shared" si="220"/>
        <v>Low</v>
      </c>
      <c r="AN914" s="62">
        <v>1</v>
      </c>
      <c r="AO914" s="62" t="str">
        <f t="shared" si="221"/>
        <v>Less</v>
      </c>
      <c r="AP914" s="62">
        <v>450</v>
      </c>
      <c r="AQ914" s="62" t="str">
        <f t="shared" si="222"/>
        <v>no</v>
      </c>
      <c r="AR914" s="62" t="str">
        <f t="shared" si="223"/>
        <v>Below Average</v>
      </c>
      <c r="AS914" s="64">
        <v>0</v>
      </c>
      <c r="AT914" s="68">
        <v>49.355019629837351</v>
      </c>
      <c r="AU914" s="68" t="str">
        <f t="shared" si="224"/>
        <v>Below Average</v>
      </c>
      <c r="AV914" s="66">
        <v>88000</v>
      </c>
      <c r="AW914" s="66">
        <v>1783</v>
      </c>
      <c r="AX914" s="66" t="s">
        <v>311</v>
      </c>
    </row>
    <row r="915" spans="1:50" customFormat="1" x14ac:dyDescent="0.2">
      <c r="A915">
        <v>914</v>
      </c>
      <c r="B915" s="12" t="s">
        <v>90</v>
      </c>
      <c r="C915" s="12" t="s">
        <v>90</v>
      </c>
      <c r="D915" s="12" t="s">
        <v>167</v>
      </c>
      <c r="E915" s="22">
        <v>5</v>
      </c>
      <c r="F915" s="22" t="s">
        <v>195</v>
      </c>
      <c r="G915" s="22" t="s">
        <v>92</v>
      </c>
      <c r="H915" s="22" t="str">
        <f t="shared" si="211"/>
        <v>2Story</v>
      </c>
      <c r="I915" s="22">
        <f t="shared" si="210"/>
        <v>75.988545402704759</v>
      </c>
      <c r="J915" s="22" t="str">
        <f t="shared" si="212"/>
        <v>Above Average</v>
      </c>
      <c r="K915" s="22">
        <v>6</v>
      </c>
      <c r="L915" s="22" t="str">
        <f t="shared" si="213"/>
        <v>High</v>
      </c>
      <c r="M915" s="22">
        <v>1949</v>
      </c>
      <c r="N915" s="22">
        <f t="shared" si="214"/>
        <v>1</v>
      </c>
      <c r="O915" s="22"/>
      <c r="P915" s="22">
        <v>1950</v>
      </c>
      <c r="Q915" s="22">
        <f t="shared" si="215"/>
        <v>1</v>
      </c>
      <c r="R915" s="23">
        <v>1001</v>
      </c>
      <c r="S915" s="23" t="s">
        <v>311</v>
      </c>
      <c r="T915" s="23" t="s">
        <v>370</v>
      </c>
      <c r="U915" s="24">
        <v>1001</v>
      </c>
      <c r="V915" s="24" t="str">
        <f t="shared" si="216"/>
        <v>no</v>
      </c>
      <c r="W915" s="24">
        <v>1001</v>
      </c>
      <c r="X915" s="24" t="str">
        <f t="shared" si="217"/>
        <v>no</v>
      </c>
      <c r="Y915" s="24" t="s">
        <v>412</v>
      </c>
      <c r="Z915" s="24">
        <f t="shared" si="218"/>
        <v>1</v>
      </c>
      <c r="AA915" s="24">
        <v>2002</v>
      </c>
      <c r="AB915" s="24" t="s">
        <v>311</v>
      </c>
      <c r="AC915" s="24" t="s">
        <v>369</v>
      </c>
      <c r="AD915" s="25">
        <v>0</v>
      </c>
      <c r="AE915" s="25">
        <v>0</v>
      </c>
      <c r="AF915" s="25">
        <v>2</v>
      </c>
      <c r="AG915" s="25">
        <v>0</v>
      </c>
      <c r="AH915" s="25">
        <v>2</v>
      </c>
      <c r="AI915" s="25" t="s">
        <v>415</v>
      </c>
      <c r="AJ915" s="57">
        <v>8</v>
      </c>
      <c r="AK915" s="57" t="str">
        <f t="shared" si="219"/>
        <v>More</v>
      </c>
      <c r="AL915" s="57" t="s">
        <v>98</v>
      </c>
      <c r="AM915" s="57" t="str">
        <f t="shared" si="220"/>
        <v>Low</v>
      </c>
      <c r="AN915" s="62">
        <v>3</v>
      </c>
      <c r="AO915" s="62" t="str">
        <f t="shared" si="221"/>
        <v>More</v>
      </c>
      <c r="AP915" s="62">
        <v>871</v>
      </c>
      <c r="AQ915" s="62" t="str">
        <f t="shared" si="222"/>
        <v>no</v>
      </c>
      <c r="AR915" s="62" t="str">
        <f t="shared" si="223"/>
        <v>Above Average</v>
      </c>
      <c r="AS915" s="64">
        <v>0</v>
      </c>
      <c r="AT915" s="68">
        <v>48.285048285048283</v>
      </c>
      <c r="AU915" s="68" t="str">
        <f t="shared" si="224"/>
        <v>Below Average</v>
      </c>
      <c r="AV915" s="66">
        <v>145000</v>
      </c>
      <c r="AW915" s="66">
        <v>3003</v>
      </c>
      <c r="AX915" s="66" t="s">
        <v>311</v>
      </c>
    </row>
    <row r="916" spans="1:50" customFormat="1" x14ac:dyDescent="0.2">
      <c r="A916">
        <v>915</v>
      </c>
      <c r="B916" s="12" t="s">
        <v>90</v>
      </c>
      <c r="C916" s="12" t="s">
        <v>90</v>
      </c>
      <c r="D916" s="12" t="s">
        <v>179</v>
      </c>
      <c r="E916" s="22">
        <v>6</v>
      </c>
      <c r="F916" s="22" t="s">
        <v>195</v>
      </c>
      <c r="G916" s="22" t="s">
        <v>92</v>
      </c>
      <c r="H916" s="22" t="str">
        <f t="shared" si="211"/>
        <v>2Story</v>
      </c>
      <c r="I916" s="22">
        <f t="shared" si="210"/>
        <v>75.988545402704759</v>
      </c>
      <c r="J916" s="22" t="str">
        <f t="shared" si="212"/>
        <v>Above Average</v>
      </c>
      <c r="K916" s="22">
        <v>5</v>
      </c>
      <c r="L916" s="22" t="str">
        <f t="shared" si="213"/>
        <v>Low</v>
      </c>
      <c r="M916" s="22">
        <v>2009</v>
      </c>
      <c r="N916" s="22">
        <f t="shared" si="214"/>
        <v>0</v>
      </c>
      <c r="O916" s="22"/>
      <c r="P916" s="22">
        <v>2009</v>
      </c>
      <c r="Q916" s="22">
        <f t="shared" si="215"/>
        <v>0</v>
      </c>
      <c r="R916" s="23">
        <v>612</v>
      </c>
      <c r="S916" s="23" t="s">
        <v>311</v>
      </c>
      <c r="T916" s="23" t="s">
        <v>370</v>
      </c>
      <c r="U916" s="24">
        <v>612</v>
      </c>
      <c r="V916" s="24" t="str">
        <f t="shared" si="216"/>
        <v>no</v>
      </c>
      <c r="W916" s="24">
        <v>612</v>
      </c>
      <c r="X916" s="24" t="str">
        <f t="shared" si="217"/>
        <v>no</v>
      </c>
      <c r="Y916" s="24" t="s">
        <v>412</v>
      </c>
      <c r="Z916" s="24">
        <f t="shared" si="218"/>
        <v>0</v>
      </c>
      <c r="AA916" s="24">
        <v>1224</v>
      </c>
      <c r="AB916" s="24" t="s">
        <v>311</v>
      </c>
      <c r="AC916" s="24" t="s">
        <v>370</v>
      </c>
      <c r="AD916" s="25">
        <v>0</v>
      </c>
      <c r="AE916" s="25">
        <v>0</v>
      </c>
      <c r="AF916" s="25">
        <v>2</v>
      </c>
      <c r="AG916" s="25">
        <v>1</v>
      </c>
      <c r="AH916" s="25">
        <v>3</v>
      </c>
      <c r="AI916" s="25" t="s">
        <v>414</v>
      </c>
      <c r="AJ916" s="57">
        <v>4</v>
      </c>
      <c r="AK916" s="57" t="str">
        <f t="shared" si="219"/>
        <v>Less</v>
      </c>
      <c r="AL916" s="57" t="s">
        <v>97</v>
      </c>
      <c r="AM916" s="57" t="str">
        <f t="shared" si="220"/>
        <v>High</v>
      </c>
      <c r="AN916" s="62">
        <v>2</v>
      </c>
      <c r="AO916" s="62" t="str">
        <f t="shared" si="221"/>
        <v>More</v>
      </c>
      <c r="AP916" s="62">
        <v>528</v>
      </c>
      <c r="AQ916" s="62" t="str">
        <f t="shared" si="222"/>
        <v>no</v>
      </c>
      <c r="AR916" s="62" t="str">
        <f t="shared" si="223"/>
        <v>Above Average</v>
      </c>
      <c r="AS916" s="64">
        <v>0</v>
      </c>
      <c r="AT916" s="68">
        <v>94.625816993464056</v>
      </c>
      <c r="AU916" s="68" t="str">
        <f t="shared" si="224"/>
        <v>Above Average</v>
      </c>
      <c r="AV916" s="66">
        <v>173733</v>
      </c>
      <c r="AW916" s="66">
        <v>1836</v>
      </c>
      <c r="AX916" s="66" t="s">
        <v>311</v>
      </c>
    </row>
    <row r="917" spans="1:50" customFormat="1" x14ac:dyDescent="0.2">
      <c r="A917">
        <v>916</v>
      </c>
      <c r="B917" s="12" t="s">
        <v>90</v>
      </c>
      <c r="C917" s="12" t="s">
        <v>90</v>
      </c>
      <c r="D917" s="12" t="s">
        <v>198</v>
      </c>
      <c r="E917" s="22">
        <v>4</v>
      </c>
      <c r="F917" s="22" t="s">
        <v>195</v>
      </c>
      <c r="G917" s="22" t="s">
        <v>92</v>
      </c>
      <c r="H917" s="22" t="str">
        <f t="shared" si="211"/>
        <v>2Story</v>
      </c>
      <c r="I917" s="22">
        <f t="shared" si="210"/>
        <v>75.988545402704759</v>
      </c>
      <c r="J917" s="22" t="str">
        <f t="shared" si="212"/>
        <v>Above Average</v>
      </c>
      <c r="K917" s="22">
        <v>5</v>
      </c>
      <c r="L917" s="22" t="str">
        <f t="shared" si="213"/>
        <v>Low</v>
      </c>
      <c r="M917" s="22">
        <v>1970</v>
      </c>
      <c r="N917" s="22">
        <f t="shared" si="214"/>
        <v>0</v>
      </c>
      <c r="O917" s="22"/>
      <c r="P917" s="22">
        <v>1970</v>
      </c>
      <c r="Q917" s="22">
        <f t="shared" si="215"/>
        <v>0</v>
      </c>
      <c r="R917" s="23">
        <v>546</v>
      </c>
      <c r="S917" s="23" t="s">
        <v>311</v>
      </c>
      <c r="T917" s="23" t="s">
        <v>370</v>
      </c>
      <c r="U917" s="24">
        <v>546</v>
      </c>
      <c r="V917" s="24" t="str">
        <f t="shared" si="216"/>
        <v>no</v>
      </c>
      <c r="W917" s="24">
        <v>546</v>
      </c>
      <c r="X917" s="24" t="str">
        <f t="shared" si="217"/>
        <v>no</v>
      </c>
      <c r="Y917" s="24" t="s">
        <v>412</v>
      </c>
      <c r="Z917" s="24">
        <f t="shared" si="218"/>
        <v>0</v>
      </c>
      <c r="AA917" s="24">
        <v>1092</v>
      </c>
      <c r="AB917" s="24" t="s">
        <v>311</v>
      </c>
      <c r="AC917" s="24" t="s">
        <v>370</v>
      </c>
      <c r="AD917" s="25">
        <v>0</v>
      </c>
      <c r="AE917" s="25">
        <v>0</v>
      </c>
      <c r="AF917" s="25">
        <v>1</v>
      </c>
      <c r="AG917" s="25">
        <v>1</v>
      </c>
      <c r="AH917" s="25">
        <v>2</v>
      </c>
      <c r="AI917" s="25" t="s">
        <v>415</v>
      </c>
      <c r="AJ917" s="57">
        <v>6</v>
      </c>
      <c r="AK917" s="57" t="str">
        <f t="shared" si="219"/>
        <v>More</v>
      </c>
      <c r="AL917" s="57" t="s">
        <v>98</v>
      </c>
      <c r="AM917" s="57" t="str">
        <f t="shared" si="220"/>
        <v>Low</v>
      </c>
      <c r="AN917" s="62">
        <v>1</v>
      </c>
      <c r="AO917" s="62" t="str">
        <f t="shared" si="221"/>
        <v>Less</v>
      </c>
      <c r="AP917" s="62">
        <v>286</v>
      </c>
      <c r="AQ917" s="62" t="str">
        <f t="shared" si="222"/>
        <v>no</v>
      </c>
      <c r="AR917" s="62" t="str">
        <f t="shared" si="223"/>
        <v>Below Average</v>
      </c>
      <c r="AS917" s="64">
        <v>0</v>
      </c>
      <c r="AT917" s="68">
        <v>45.787545787545788</v>
      </c>
      <c r="AU917" s="68" t="str">
        <f t="shared" si="224"/>
        <v>Below Average</v>
      </c>
      <c r="AV917" s="66">
        <v>75000</v>
      </c>
      <c r="AW917" s="66">
        <v>1638</v>
      </c>
      <c r="AX917" s="66" t="s">
        <v>311</v>
      </c>
    </row>
    <row r="918" spans="1:50" customFormat="1" x14ac:dyDescent="0.2">
      <c r="A918">
        <v>917</v>
      </c>
      <c r="B918" s="12" t="s">
        <v>90</v>
      </c>
      <c r="C918" s="12" t="s">
        <v>90</v>
      </c>
      <c r="D918" s="12" t="s">
        <v>91</v>
      </c>
      <c r="E918" s="22">
        <v>2</v>
      </c>
      <c r="F918" s="22" t="s">
        <v>195</v>
      </c>
      <c r="G918" s="22" t="s">
        <v>115</v>
      </c>
      <c r="H918" s="22" t="str">
        <f t="shared" si="211"/>
        <v>1Story</v>
      </c>
      <c r="I918" s="22">
        <f t="shared" si="210"/>
        <v>69.182127006168557</v>
      </c>
      <c r="J918" s="22" t="str">
        <f t="shared" si="212"/>
        <v>Below Average</v>
      </c>
      <c r="K918" s="22">
        <v>3</v>
      </c>
      <c r="L918" s="22" t="str">
        <f t="shared" si="213"/>
        <v>Low</v>
      </c>
      <c r="M918" s="22">
        <v>1949</v>
      </c>
      <c r="N918" s="22">
        <f t="shared" si="214"/>
        <v>1</v>
      </c>
      <c r="O918" s="22"/>
      <c r="P918" s="22">
        <v>1950</v>
      </c>
      <c r="Q918" s="22">
        <f t="shared" si="215"/>
        <v>1</v>
      </c>
      <c r="R918" s="23">
        <v>480</v>
      </c>
      <c r="S918" s="23" t="s">
        <v>311</v>
      </c>
      <c r="T918" s="23" t="s">
        <v>370</v>
      </c>
      <c r="U918" s="24">
        <v>480</v>
      </c>
      <c r="V918" s="24" t="str">
        <f t="shared" si="216"/>
        <v>no</v>
      </c>
      <c r="W918" s="24">
        <v>0</v>
      </c>
      <c r="X918" s="24" t="str">
        <f t="shared" si="217"/>
        <v>no</v>
      </c>
      <c r="Y918" s="24" t="s">
        <v>413</v>
      </c>
      <c r="Z918" s="24">
        <f t="shared" si="218"/>
        <v>0</v>
      </c>
      <c r="AA918" s="24">
        <v>480</v>
      </c>
      <c r="AB918" s="24" t="s">
        <v>311</v>
      </c>
      <c r="AC918" s="24" t="s">
        <v>370</v>
      </c>
      <c r="AD918" s="25">
        <v>1</v>
      </c>
      <c r="AE918" s="25">
        <v>0</v>
      </c>
      <c r="AF918" s="25">
        <v>0</v>
      </c>
      <c r="AG918" s="25">
        <v>0</v>
      </c>
      <c r="AH918" s="25">
        <v>1</v>
      </c>
      <c r="AI918" s="25" t="s">
        <v>415</v>
      </c>
      <c r="AJ918" s="57">
        <v>4</v>
      </c>
      <c r="AK918" s="57" t="str">
        <f t="shared" si="219"/>
        <v>Less</v>
      </c>
      <c r="AL918" s="57" t="s">
        <v>98</v>
      </c>
      <c r="AM918" s="57" t="str">
        <f t="shared" si="220"/>
        <v>Low</v>
      </c>
      <c r="AN918" s="62">
        <v>1</v>
      </c>
      <c r="AO918" s="62" t="str">
        <f t="shared" si="221"/>
        <v>Less</v>
      </c>
      <c r="AP918" s="62">
        <v>308</v>
      </c>
      <c r="AQ918" s="62" t="str">
        <f t="shared" si="222"/>
        <v>no</v>
      </c>
      <c r="AR918" s="62" t="str">
        <f t="shared" si="223"/>
        <v>Below Average</v>
      </c>
      <c r="AS918" s="64">
        <v>0</v>
      </c>
      <c r="AT918" s="68">
        <v>36.782291666666666</v>
      </c>
      <c r="AU918" s="68" t="str">
        <f t="shared" si="224"/>
        <v>Below Average</v>
      </c>
      <c r="AV918" s="66">
        <v>35311</v>
      </c>
      <c r="AW918" s="66">
        <v>960</v>
      </c>
      <c r="AX918" s="66" t="s">
        <v>311</v>
      </c>
    </row>
    <row r="919" spans="1:50" customFormat="1" x14ac:dyDescent="0.2">
      <c r="A919">
        <v>918</v>
      </c>
      <c r="B919" s="12" t="s">
        <v>90</v>
      </c>
      <c r="C919" s="12" t="s">
        <v>90</v>
      </c>
      <c r="D919" s="12" t="s">
        <v>91</v>
      </c>
      <c r="E919" s="22">
        <v>4</v>
      </c>
      <c r="F919" s="22" t="s">
        <v>195</v>
      </c>
      <c r="G919" s="22" t="s">
        <v>115</v>
      </c>
      <c r="H919" s="22" t="str">
        <f t="shared" si="211"/>
        <v>1Story</v>
      </c>
      <c r="I919" s="22">
        <f t="shared" si="210"/>
        <v>69.182127006168557</v>
      </c>
      <c r="J919" s="22" t="str">
        <f t="shared" si="212"/>
        <v>Below Average</v>
      </c>
      <c r="K919" s="22">
        <v>6</v>
      </c>
      <c r="L919" s="22" t="str">
        <f t="shared" si="213"/>
        <v>High</v>
      </c>
      <c r="M919" s="22">
        <v>1956</v>
      </c>
      <c r="N919" s="22">
        <f t="shared" si="214"/>
        <v>0</v>
      </c>
      <c r="O919" s="22"/>
      <c r="P919" s="22">
        <v>1956</v>
      </c>
      <c r="Q919" s="22">
        <f t="shared" si="215"/>
        <v>1</v>
      </c>
      <c r="R919" s="23">
        <v>1134</v>
      </c>
      <c r="S919" s="23" t="s">
        <v>311</v>
      </c>
      <c r="T919" s="23" t="s">
        <v>369</v>
      </c>
      <c r="U919" s="24">
        <v>1229</v>
      </c>
      <c r="V919" s="24" t="str">
        <f t="shared" si="216"/>
        <v>no</v>
      </c>
      <c r="W919" s="24">
        <v>0</v>
      </c>
      <c r="X919" s="24" t="str">
        <f t="shared" si="217"/>
        <v>no</v>
      </c>
      <c r="Y919" s="24" t="s">
        <v>413</v>
      </c>
      <c r="Z919" s="24">
        <f t="shared" si="218"/>
        <v>0</v>
      </c>
      <c r="AA919" s="24">
        <v>1229</v>
      </c>
      <c r="AB919" s="24" t="s">
        <v>311</v>
      </c>
      <c r="AC919" s="24" t="s">
        <v>370</v>
      </c>
      <c r="AD919" s="25">
        <v>0</v>
      </c>
      <c r="AE919" s="25">
        <v>0</v>
      </c>
      <c r="AF919" s="25">
        <v>1</v>
      </c>
      <c r="AG919" s="25">
        <v>0</v>
      </c>
      <c r="AH919" s="25">
        <v>1</v>
      </c>
      <c r="AI919" s="25" t="s">
        <v>415</v>
      </c>
      <c r="AJ919" s="57">
        <v>6</v>
      </c>
      <c r="AK919" s="57" t="str">
        <f t="shared" si="219"/>
        <v>More</v>
      </c>
      <c r="AL919" s="57" t="s">
        <v>98</v>
      </c>
      <c r="AM919" s="57" t="str">
        <f t="shared" si="220"/>
        <v>Low</v>
      </c>
      <c r="AN919" s="62">
        <v>1</v>
      </c>
      <c r="AO919" s="62" t="str">
        <f t="shared" si="221"/>
        <v>Less</v>
      </c>
      <c r="AP919" s="62">
        <v>284</v>
      </c>
      <c r="AQ919" s="62" t="str">
        <f t="shared" si="222"/>
        <v>no</v>
      </c>
      <c r="AR919" s="62" t="str">
        <f t="shared" si="223"/>
        <v>Below Average</v>
      </c>
      <c r="AS919" s="64">
        <v>0</v>
      </c>
      <c r="AT919" s="68">
        <v>57.130765975454928</v>
      </c>
      <c r="AU919" s="68" t="str">
        <f t="shared" si="224"/>
        <v>Below Average</v>
      </c>
      <c r="AV919" s="66">
        <v>135000</v>
      </c>
      <c r="AW919" s="66">
        <v>2363</v>
      </c>
      <c r="AX919" s="66" t="s">
        <v>311</v>
      </c>
    </row>
    <row r="920" spans="1:50" customFormat="1" x14ac:dyDescent="0.2">
      <c r="A920">
        <v>919</v>
      </c>
      <c r="B920" s="12" t="s">
        <v>90</v>
      </c>
      <c r="C920" s="12" t="s">
        <v>90</v>
      </c>
      <c r="D920" s="12" t="s">
        <v>91</v>
      </c>
      <c r="E920" s="22">
        <v>7</v>
      </c>
      <c r="F920" s="22" t="s">
        <v>411</v>
      </c>
      <c r="G920" s="22" t="s">
        <v>92</v>
      </c>
      <c r="H920" s="22" t="str">
        <f t="shared" si="211"/>
        <v>2Story</v>
      </c>
      <c r="I920" s="22">
        <f t="shared" si="210"/>
        <v>75.988545402704759</v>
      </c>
      <c r="J920" s="22" t="str">
        <f t="shared" si="212"/>
        <v>Above Average</v>
      </c>
      <c r="K920" s="22">
        <v>5</v>
      </c>
      <c r="L920" s="22" t="str">
        <f t="shared" si="213"/>
        <v>Low</v>
      </c>
      <c r="M920" s="22">
        <v>1991</v>
      </c>
      <c r="N920" s="22">
        <f t="shared" si="214"/>
        <v>0</v>
      </c>
      <c r="O920" s="22"/>
      <c r="P920" s="22">
        <v>1991</v>
      </c>
      <c r="Q920" s="22">
        <f t="shared" si="215"/>
        <v>0</v>
      </c>
      <c r="R920" s="23">
        <v>1104</v>
      </c>
      <c r="S920" s="23" t="s">
        <v>311</v>
      </c>
      <c r="T920" s="23" t="s">
        <v>369</v>
      </c>
      <c r="U920" s="24">
        <v>912</v>
      </c>
      <c r="V920" s="24" t="str">
        <f t="shared" si="216"/>
        <v>no</v>
      </c>
      <c r="W920" s="24">
        <v>1215</v>
      </c>
      <c r="X920" s="24" t="str">
        <f t="shared" si="217"/>
        <v>no</v>
      </c>
      <c r="Y920" s="24" t="s">
        <v>412</v>
      </c>
      <c r="Z920" s="24">
        <f t="shared" si="218"/>
        <v>1</v>
      </c>
      <c r="AA920" s="24">
        <v>2127</v>
      </c>
      <c r="AB920" s="24" t="s">
        <v>311</v>
      </c>
      <c r="AC920" s="24" t="s">
        <v>369</v>
      </c>
      <c r="AD920" s="25">
        <v>1</v>
      </c>
      <c r="AE920" s="25">
        <v>0</v>
      </c>
      <c r="AF920" s="25">
        <v>2</v>
      </c>
      <c r="AG920" s="25">
        <v>1</v>
      </c>
      <c r="AH920" s="25">
        <v>4</v>
      </c>
      <c r="AI920" s="25" t="s">
        <v>414</v>
      </c>
      <c r="AJ920" s="57">
        <v>8</v>
      </c>
      <c r="AK920" s="57" t="str">
        <f t="shared" si="219"/>
        <v>More</v>
      </c>
      <c r="AL920" s="57" t="s">
        <v>97</v>
      </c>
      <c r="AM920" s="57" t="str">
        <f t="shared" si="220"/>
        <v>High</v>
      </c>
      <c r="AN920" s="62">
        <v>3</v>
      </c>
      <c r="AO920" s="62" t="str">
        <f t="shared" si="221"/>
        <v>More</v>
      </c>
      <c r="AP920" s="62">
        <v>833</v>
      </c>
      <c r="AQ920" s="62" t="str">
        <f t="shared" si="222"/>
        <v>no</v>
      </c>
      <c r="AR920" s="62" t="str">
        <f t="shared" si="223"/>
        <v>Above Average</v>
      </c>
      <c r="AS920" s="64">
        <v>1</v>
      </c>
      <c r="AT920" s="68">
        <v>73.661405137728252</v>
      </c>
      <c r="AU920" s="68" t="str">
        <f t="shared" si="224"/>
        <v>Above Average</v>
      </c>
      <c r="AV920" s="66">
        <v>238000</v>
      </c>
      <c r="AW920" s="66">
        <v>3231</v>
      </c>
      <c r="AX920" s="66" t="s">
        <v>311</v>
      </c>
    </row>
    <row r="921" spans="1:50" customFormat="1" x14ac:dyDescent="0.2">
      <c r="A921">
        <v>920</v>
      </c>
      <c r="B921" s="12" t="s">
        <v>90</v>
      </c>
      <c r="C921" s="12" t="s">
        <v>90</v>
      </c>
      <c r="D921" s="12" t="s">
        <v>91</v>
      </c>
      <c r="E921" s="22">
        <v>6</v>
      </c>
      <c r="F921" s="22" t="s">
        <v>195</v>
      </c>
      <c r="G921" s="22" t="s">
        <v>115</v>
      </c>
      <c r="H921" s="22" t="str">
        <f t="shared" si="211"/>
        <v>1Story</v>
      </c>
      <c r="I921" s="22">
        <f t="shared" si="210"/>
        <v>69.182127006168557</v>
      </c>
      <c r="J921" s="22" t="str">
        <f t="shared" si="212"/>
        <v>Below Average</v>
      </c>
      <c r="K921" s="22">
        <v>8</v>
      </c>
      <c r="L921" s="22" t="str">
        <f t="shared" si="213"/>
        <v>High</v>
      </c>
      <c r="M921" s="22">
        <v>1958</v>
      </c>
      <c r="N921" s="22">
        <f t="shared" si="214"/>
        <v>0</v>
      </c>
      <c r="O921" s="22"/>
      <c r="P921" s="22">
        <v>2002</v>
      </c>
      <c r="Q921" s="22">
        <f t="shared" si="215"/>
        <v>0</v>
      </c>
      <c r="R921" s="23">
        <v>1184</v>
      </c>
      <c r="S921" s="23" t="s">
        <v>311</v>
      </c>
      <c r="T921" s="23" t="s">
        <v>369</v>
      </c>
      <c r="U921" s="24">
        <v>1414</v>
      </c>
      <c r="V921" s="24" t="str">
        <f t="shared" si="216"/>
        <v>no</v>
      </c>
      <c r="W921" s="24">
        <v>0</v>
      </c>
      <c r="X921" s="24" t="str">
        <f t="shared" si="217"/>
        <v>no</v>
      </c>
      <c r="Y921" s="24" t="s">
        <v>413</v>
      </c>
      <c r="Z921" s="24">
        <f t="shared" si="218"/>
        <v>1</v>
      </c>
      <c r="AA921" s="24">
        <v>1414</v>
      </c>
      <c r="AB921" s="24" t="s">
        <v>311</v>
      </c>
      <c r="AC921" s="24" t="s">
        <v>370</v>
      </c>
      <c r="AD921" s="25">
        <v>1</v>
      </c>
      <c r="AE921" s="25">
        <v>0</v>
      </c>
      <c r="AF921" s="25">
        <v>1</v>
      </c>
      <c r="AG921" s="25">
        <v>0</v>
      </c>
      <c r="AH921" s="25">
        <v>2</v>
      </c>
      <c r="AI921" s="25" t="s">
        <v>415</v>
      </c>
      <c r="AJ921" s="57">
        <v>6</v>
      </c>
      <c r="AK921" s="57" t="str">
        <f t="shared" si="219"/>
        <v>More</v>
      </c>
      <c r="AL921" s="57" t="s">
        <v>98</v>
      </c>
      <c r="AM921" s="57" t="str">
        <f t="shared" si="220"/>
        <v>Low</v>
      </c>
      <c r="AN921" s="62">
        <v>2</v>
      </c>
      <c r="AO921" s="62" t="str">
        <f t="shared" si="221"/>
        <v>More</v>
      </c>
      <c r="AP921" s="62">
        <v>601</v>
      </c>
      <c r="AQ921" s="62" t="str">
        <f t="shared" si="222"/>
        <v>no</v>
      </c>
      <c r="AR921" s="62" t="str">
        <f t="shared" si="223"/>
        <v>Above Average</v>
      </c>
      <c r="AS921" s="64">
        <v>1</v>
      </c>
      <c r="AT921" s="68">
        <v>67.936874518860662</v>
      </c>
      <c r="AU921" s="68" t="str">
        <f t="shared" si="224"/>
        <v>Below Average</v>
      </c>
      <c r="AV921" s="66">
        <v>176500</v>
      </c>
      <c r="AW921" s="66">
        <v>2598</v>
      </c>
      <c r="AX921" s="66" t="s">
        <v>311</v>
      </c>
    </row>
    <row r="922" spans="1:50" customFormat="1" x14ac:dyDescent="0.2">
      <c r="A922">
        <v>921</v>
      </c>
      <c r="B922" s="12" t="s">
        <v>90</v>
      </c>
      <c r="C922" s="12" t="s">
        <v>90</v>
      </c>
      <c r="D922" s="12" t="s">
        <v>91</v>
      </c>
      <c r="E922" s="22">
        <v>6</v>
      </c>
      <c r="F922" s="22" t="s">
        <v>195</v>
      </c>
      <c r="G922" s="22" t="s">
        <v>92</v>
      </c>
      <c r="H922" s="22" t="str">
        <f t="shared" si="211"/>
        <v>2Story</v>
      </c>
      <c r="I922" s="22">
        <f t="shared" si="210"/>
        <v>75.988545402704759</v>
      </c>
      <c r="J922" s="22" t="str">
        <f t="shared" si="212"/>
        <v>Above Average</v>
      </c>
      <c r="K922" s="22">
        <v>5</v>
      </c>
      <c r="L922" s="22" t="str">
        <f t="shared" si="213"/>
        <v>Low</v>
      </c>
      <c r="M922" s="22">
        <v>1994</v>
      </c>
      <c r="N922" s="22">
        <f t="shared" si="214"/>
        <v>0</v>
      </c>
      <c r="O922" s="22"/>
      <c r="P922" s="22">
        <v>1994</v>
      </c>
      <c r="Q922" s="22">
        <f t="shared" si="215"/>
        <v>0</v>
      </c>
      <c r="R922" s="23">
        <v>928</v>
      </c>
      <c r="S922" s="23" t="s">
        <v>311</v>
      </c>
      <c r="T922" s="23" t="s">
        <v>370</v>
      </c>
      <c r="U922" s="24">
        <v>936</v>
      </c>
      <c r="V922" s="24" t="str">
        <f t="shared" si="216"/>
        <v>no</v>
      </c>
      <c r="W922" s="24">
        <v>785</v>
      </c>
      <c r="X922" s="24" t="str">
        <f t="shared" si="217"/>
        <v>no</v>
      </c>
      <c r="Y922" s="24" t="s">
        <v>412</v>
      </c>
      <c r="Z922" s="24">
        <f t="shared" si="218"/>
        <v>0</v>
      </c>
      <c r="AA922" s="24">
        <v>1721</v>
      </c>
      <c r="AB922" s="24" t="s">
        <v>311</v>
      </c>
      <c r="AC922" s="24" t="s">
        <v>369</v>
      </c>
      <c r="AD922" s="25">
        <v>0</v>
      </c>
      <c r="AE922" s="25">
        <v>1</v>
      </c>
      <c r="AF922" s="25">
        <v>2</v>
      </c>
      <c r="AG922" s="25">
        <v>1</v>
      </c>
      <c r="AH922" s="25">
        <v>4</v>
      </c>
      <c r="AI922" s="25" t="s">
        <v>414</v>
      </c>
      <c r="AJ922" s="57">
        <v>7</v>
      </c>
      <c r="AK922" s="57" t="str">
        <f t="shared" si="219"/>
        <v>More</v>
      </c>
      <c r="AL922" s="57" t="s">
        <v>97</v>
      </c>
      <c r="AM922" s="57" t="str">
        <f t="shared" si="220"/>
        <v>High</v>
      </c>
      <c r="AN922" s="62">
        <v>2</v>
      </c>
      <c r="AO922" s="62" t="str">
        <f t="shared" si="221"/>
        <v>More</v>
      </c>
      <c r="AP922" s="62">
        <v>471</v>
      </c>
      <c r="AQ922" s="62" t="str">
        <f t="shared" si="222"/>
        <v>no</v>
      </c>
      <c r="AR922" s="62" t="str">
        <f t="shared" si="223"/>
        <v>Below Average</v>
      </c>
      <c r="AS922" s="64">
        <v>0</v>
      </c>
      <c r="AT922" s="68">
        <v>75.87768969422423</v>
      </c>
      <c r="AU922" s="68" t="str">
        <f t="shared" si="224"/>
        <v>Above Average</v>
      </c>
      <c r="AV922" s="66">
        <v>201000</v>
      </c>
      <c r="AW922" s="66">
        <v>2649</v>
      </c>
      <c r="AX922" s="66" t="s">
        <v>311</v>
      </c>
    </row>
    <row r="923" spans="1:50" customFormat="1" x14ac:dyDescent="0.2">
      <c r="A923">
        <v>922</v>
      </c>
      <c r="B923" s="12" t="s">
        <v>114</v>
      </c>
      <c r="C923" s="12" t="s">
        <v>90</v>
      </c>
      <c r="D923" s="12" t="s">
        <v>167</v>
      </c>
      <c r="E923" s="22">
        <v>5</v>
      </c>
      <c r="F923" s="22" t="s">
        <v>195</v>
      </c>
      <c r="G923" s="22" t="s">
        <v>132</v>
      </c>
      <c r="H923" s="22" t="str">
        <f t="shared" si="211"/>
        <v>1Story</v>
      </c>
      <c r="I923" s="22">
        <f t="shared" si="210"/>
        <v>59.315963337771507</v>
      </c>
      <c r="J923" s="22" t="str">
        <f t="shared" si="212"/>
        <v>Below Average</v>
      </c>
      <c r="K923" s="22">
        <v>7</v>
      </c>
      <c r="L923" s="22" t="str">
        <f t="shared" si="213"/>
        <v>High</v>
      </c>
      <c r="M923" s="22">
        <v>1900</v>
      </c>
      <c r="N923" s="22">
        <f t="shared" si="214"/>
        <v>1</v>
      </c>
      <c r="O923" s="22"/>
      <c r="P923" s="22">
        <v>2003</v>
      </c>
      <c r="Q923" s="22">
        <f t="shared" si="215"/>
        <v>0</v>
      </c>
      <c r="R923" s="23">
        <v>1272</v>
      </c>
      <c r="S923" s="23" t="s">
        <v>311</v>
      </c>
      <c r="T923" s="23" t="s">
        <v>369</v>
      </c>
      <c r="U923" s="24">
        <v>1272</v>
      </c>
      <c r="V923" s="24" t="str">
        <f t="shared" si="216"/>
        <v>no</v>
      </c>
      <c r="W923" s="24">
        <v>928</v>
      </c>
      <c r="X923" s="24" t="str">
        <f t="shared" si="217"/>
        <v>no</v>
      </c>
      <c r="Y923" s="24" t="s">
        <v>412</v>
      </c>
      <c r="Z923" s="24">
        <f t="shared" si="218"/>
        <v>1</v>
      </c>
      <c r="AA923" s="24">
        <v>2200</v>
      </c>
      <c r="AB923" s="24" t="s">
        <v>311</v>
      </c>
      <c r="AC923" s="24" t="s">
        <v>369</v>
      </c>
      <c r="AD923" s="25">
        <v>2</v>
      </c>
      <c r="AE923" s="25">
        <v>0</v>
      </c>
      <c r="AF923" s="25">
        <v>2</v>
      </c>
      <c r="AG923" s="25">
        <v>2</v>
      </c>
      <c r="AH923" s="25">
        <v>6</v>
      </c>
      <c r="AI923" s="25" t="s">
        <v>414</v>
      </c>
      <c r="AJ923" s="57">
        <v>9</v>
      </c>
      <c r="AK923" s="57" t="str">
        <f t="shared" si="219"/>
        <v>More</v>
      </c>
      <c r="AL923" s="57" t="s">
        <v>98</v>
      </c>
      <c r="AM923" s="57" t="str">
        <f t="shared" si="220"/>
        <v>Low</v>
      </c>
      <c r="AN923" s="62">
        <v>0</v>
      </c>
      <c r="AO923" s="62" t="str">
        <f t="shared" si="221"/>
        <v>Less</v>
      </c>
      <c r="AP923" s="62">
        <v>0</v>
      </c>
      <c r="AQ923" s="62" t="str">
        <f t="shared" si="222"/>
        <v>no</v>
      </c>
      <c r="AR923" s="62" t="str">
        <f t="shared" si="223"/>
        <v>Below Average</v>
      </c>
      <c r="AS923" s="64">
        <v>0</v>
      </c>
      <c r="AT923" s="68">
        <v>42.021889400921658</v>
      </c>
      <c r="AU923" s="68" t="str">
        <f t="shared" si="224"/>
        <v>Below Average</v>
      </c>
      <c r="AV923" s="66">
        <v>145900</v>
      </c>
      <c r="AW923" s="66">
        <v>3472</v>
      </c>
      <c r="AX923" s="66" t="s">
        <v>311</v>
      </c>
    </row>
    <row r="924" spans="1:50" customFormat="1" x14ac:dyDescent="0.2">
      <c r="A924">
        <v>923</v>
      </c>
      <c r="B924" s="12" t="s">
        <v>202</v>
      </c>
      <c r="C924" s="12" t="s">
        <v>90</v>
      </c>
      <c r="D924" s="12" t="s">
        <v>91</v>
      </c>
      <c r="E924" s="22">
        <v>6</v>
      </c>
      <c r="F924" s="22" t="s">
        <v>195</v>
      </c>
      <c r="G924" s="22" t="s">
        <v>115</v>
      </c>
      <c r="H924" s="22" t="str">
        <f t="shared" si="211"/>
        <v>1Story</v>
      </c>
      <c r="I924" s="22">
        <f t="shared" si="210"/>
        <v>69.182127006168557</v>
      </c>
      <c r="J924" s="22" t="str">
        <f t="shared" si="212"/>
        <v>Below Average</v>
      </c>
      <c r="K924" s="22">
        <v>5</v>
      </c>
      <c r="L924" s="22" t="str">
        <f t="shared" si="213"/>
        <v>Low</v>
      </c>
      <c r="M924" s="22">
        <v>2005</v>
      </c>
      <c r="N924" s="22">
        <f t="shared" si="214"/>
        <v>0</v>
      </c>
      <c r="O924" s="22"/>
      <c r="P924" s="22">
        <v>2006</v>
      </c>
      <c r="Q924" s="22">
        <f t="shared" si="215"/>
        <v>0</v>
      </c>
      <c r="R924" s="23">
        <v>1316</v>
      </c>
      <c r="S924" s="23" t="s">
        <v>311</v>
      </c>
      <c r="T924" s="23" t="s">
        <v>369</v>
      </c>
      <c r="U924" s="24">
        <v>1316</v>
      </c>
      <c r="V924" s="24" t="str">
        <f t="shared" si="216"/>
        <v>no</v>
      </c>
      <c r="W924" s="24">
        <v>0</v>
      </c>
      <c r="X924" s="24" t="str">
        <f t="shared" si="217"/>
        <v>no</v>
      </c>
      <c r="Y924" s="24" t="s">
        <v>413</v>
      </c>
      <c r="Z924" s="24">
        <f t="shared" si="218"/>
        <v>0</v>
      </c>
      <c r="AA924" s="24">
        <v>1316</v>
      </c>
      <c r="AB924" s="24" t="s">
        <v>311</v>
      </c>
      <c r="AC924" s="24" t="s">
        <v>370</v>
      </c>
      <c r="AD924" s="25">
        <v>0</v>
      </c>
      <c r="AE924" s="25">
        <v>0</v>
      </c>
      <c r="AF924" s="25">
        <v>2</v>
      </c>
      <c r="AG924" s="25">
        <v>0</v>
      </c>
      <c r="AH924" s="25">
        <v>2</v>
      </c>
      <c r="AI924" s="25" t="s">
        <v>415</v>
      </c>
      <c r="AJ924" s="57">
        <v>6</v>
      </c>
      <c r="AK924" s="57" t="str">
        <f t="shared" si="219"/>
        <v>More</v>
      </c>
      <c r="AL924" s="57" t="s">
        <v>97</v>
      </c>
      <c r="AM924" s="57" t="str">
        <f t="shared" si="220"/>
        <v>High</v>
      </c>
      <c r="AN924" s="62">
        <v>2</v>
      </c>
      <c r="AO924" s="62" t="str">
        <f t="shared" si="221"/>
        <v>More</v>
      </c>
      <c r="AP924" s="62">
        <v>397</v>
      </c>
      <c r="AQ924" s="62" t="str">
        <f t="shared" si="222"/>
        <v>no</v>
      </c>
      <c r="AR924" s="62" t="str">
        <f t="shared" si="223"/>
        <v>Below Average</v>
      </c>
      <c r="AS924" s="64">
        <v>1</v>
      </c>
      <c r="AT924" s="68">
        <v>64.585866261398181</v>
      </c>
      <c r="AU924" s="68" t="str">
        <f t="shared" si="224"/>
        <v>Below Average</v>
      </c>
      <c r="AV924" s="66">
        <v>169990</v>
      </c>
      <c r="AW924" s="66">
        <v>2632</v>
      </c>
      <c r="AX924" s="66" t="s">
        <v>311</v>
      </c>
    </row>
    <row r="925" spans="1:50" customFormat="1" x14ac:dyDescent="0.2">
      <c r="A925">
        <v>924</v>
      </c>
      <c r="B925" s="12" t="s">
        <v>90</v>
      </c>
      <c r="C925" s="12" t="s">
        <v>90</v>
      </c>
      <c r="D925" s="12" t="s">
        <v>179</v>
      </c>
      <c r="E925" s="22">
        <v>6</v>
      </c>
      <c r="F925" s="22" t="s">
        <v>195</v>
      </c>
      <c r="G925" s="22" t="s">
        <v>115</v>
      </c>
      <c r="H925" s="22" t="str">
        <f t="shared" si="211"/>
        <v>1Story</v>
      </c>
      <c r="I925" s="22">
        <f t="shared" si="210"/>
        <v>69.182127006168557</v>
      </c>
      <c r="J925" s="22" t="str">
        <f t="shared" si="212"/>
        <v>Below Average</v>
      </c>
      <c r="K925" s="22">
        <v>5</v>
      </c>
      <c r="L925" s="22" t="str">
        <f t="shared" si="213"/>
        <v>Low</v>
      </c>
      <c r="M925" s="22">
        <v>1993</v>
      </c>
      <c r="N925" s="22">
        <f t="shared" si="214"/>
        <v>0</v>
      </c>
      <c r="O925" s="22"/>
      <c r="P925" s="22">
        <v>1994</v>
      </c>
      <c r="Q925" s="22">
        <f t="shared" si="215"/>
        <v>0</v>
      </c>
      <c r="R925" s="23">
        <v>1604</v>
      </c>
      <c r="S925" s="23" t="s">
        <v>311</v>
      </c>
      <c r="T925" s="23" t="s">
        <v>369</v>
      </c>
      <c r="U925" s="24">
        <v>1617</v>
      </c>
      <c r="V925" s="24" t="str">
        <f t="shared" si="216"/>
        <v>no</v>
      </c>
      <c r="W925" s="24">
        <v>0</v>
      </c>
      <c r="X925" s="24" t="str">
        <f t="shared" si="217"/>
        <v>no</v>
      </c>
      <c r="Y925" s="24" t="s">
        <v>413</v>
      </c>
      <c r="Z925" s="24">
        <f t="shared" si="218"/>
        <v>0</v>
      </c>
      <c r="AA925" s="24">
        <v>1617</v>
      </c>
      <c r="AB925" s="24" t="s">
        <v>311</v>
      </c>
      <c r="AC925" s="24" t="s">
        <v>369</v>
      </c>
      <c r="AD925" s="25">
        <v>1</v>
      </c>
      <c r="AE925" s="25">
        <v>0</v>
      </c>
      <c r="AF925" s="25">
        <v>2</v>
      </c>
      <c r="AG925" s="25">
        <v>0</v>
      </c>
      <c r="AH925" s="25">
        <v>3</v>
      </c>
      <c r="AI925" s="25" t="s">
        <v>414</v>
      </c>
      <c r="AJ925" s="57">
        <v>5</v>
      </c>
      <c r="AK925" s="57" t="str">
        <f t="shared" si="219"/>
        <v>Less</v>
      </c>
      <c r="AL925" s="57" t="s">
        <v>97</v>
      </c>
      <c r="AM925" s="57" t="str">
        <f t="shared" si="220"/>
        <v>High</v>
      </c>
      <c r="AN925" s="62">
        <v>2</v>
      </c>
      <c r="AO925" s="62" t="str">
        <f t="shared" si="221"/>
        <v>More</v>
      </c>
      <c r="AP925" s="62">
        <v>533</v>
      </c>
      <c r="AQ925" s="62" t="str">
        <f t="shared" si="222"/>
        <v>no</v>
      </c>
      <c r="AR925" s="62" t="str">
        <f t="shared" si="223"/>
        <v>Above Average</v>
      </c>
      <c r="AS925" s="64">
        <v>1</v>
      </c>
      <c r="AT925" s="68">
        <v>59.919279726792922</v>
      </c>
      <c r="AU925" s="68" t="str">
        <f t="shared" si="224"/>
        <v>Below Average</v>
      </c>
      <c r="AV925" s="66">
        <v>193000</v>
      </c>
      <c r="AW925" s="66">
        <v>3221</v>
      </c>
      <c r="AX925" s="66" t="s">
        <v>311</v>
      </c>
    </row>
    <row r="926" spans="1:50" customFormat="1" x14ac:dyDescent="0.2">
      <c r="A926">
        <v>925</v>
      </c>
      <c r="B926" s="12" t="s">
        <v>90</v>
      </c>
      <c r="C926" s="12" t="s">
        <v>90</v>
      </c>
      <c r="D926" s="12" t="s">
        <v>91</v>
      </c>
      <c r="E926" s="22">
        <v>6</v>
      </c>
      <c r="F926" s="22" t="s">
        <v>195</v>
      </c>
      <c r="G926" s="22" t="s">
        <v>115</v>
      </c>
      <c r="H926" s="22" t="str">
        <f t="shared" si="211"/>
        <v>1Story</v>
      </c>
      <c r="I926" s="22">
        <f t="shared" si="210"/>
        <v>69.182127006168557</v>
      </c>
      <c r="J926" s="22" t="str">
        <f t="shared" si="212"/>
        <v>Below Average</v>
      </c>
      <c r="K926" s="22">
        <v>6</v>
      </c>
      <c r="L926" s="22" t="str">
        <f t="shared" si="213"/>
        <v>High</v>
      </c>
      <c r="M926" s="22">
        <v>1980</v>
      </c>
      <c r="N926" s="22">
        <f t="shared" si="214"/>
        <v>0</v>
      </c>
      <c r="O926" s="22"/>
      <c r="P926" s="22">
        <v>1980</v>
      </c>
      <c r="Q926" s="22">
        <f t="shared" si="215"/>
        <v>0</v>
      </c>
      <c r="R926" s="23">
        <v>1686</v>
      </c>
      <c r="S926" s="23" t="s">
        <v>311</v>
      </c>
      <c r="T926" s="23" t="s">
        <v>369</v>
      </c>
      <c r="U926" s="24">
        <v>1686</v>
      </c>
      <c r="V926" s="24" t="str">
        <f t="shared" si="216"/>
        <v>no</v>
      </c>
      <c r="W926" s="24">
        <v>0</v>
      </c>
      <c r="X926" s="24" t="str">
        <f t="shared" si="217"/>
        <v>no</v>
      </c>
      <c r="Y926" s="24" t="s">
        <v>413</v>
      </c>
      <c r="Z926" s="24">
        <f t="shared" si="218"/>
        <v>0</v>
      </c>
      <c r="AA926" s="24">
        <v>1686</v>
      </c>
      <c r="AB926" s="24" t="s">
        <v>311</v>
      </c>
      <c r="AC926" s="24" t="s">
        <v>369</v>
      </c>
      <c r="AD926" s="25">
        <v>1</v>
      </c>
      <c r="AE926" s="25">
        <v>0</v>
      </c>
      <c r="AF926" s="25">
        <v>2</v>
      </c>
      <c r="AG926" s="25">
        <v>0</v>
      </c>
      <c r="AH926" s="25">
        <v>3</v>
      </c>
      <c r="AI926" s="25" t="s">
        <v>414</v>
      </c>
      <c r="AJ926" s="57">
        <v>7</v>
      </c>
      <c r="AK926" s="57" t="str">
        <f t="shared" si="219"/>
        <v>More</v>
      </c>
      <c r="AL926" s="57" t="s">
        <v>98</v>
      </c>
      <c r="AM926" s="57" t="str">
        <f t="shared" si="220"/>
        <v>Low</v>
      </c>
      <c r="AN926" s="62">
        <v>2</v>
      </c>
      <c r="AO926" s="62" t="str">
        <f t="shared" si="221"/>
        <v>More</v>
      </c>
      <c r="AP926" s="62">
        <v>612</v>
      </c>
      <c r="AQ926" s="62" t="str">
        <f t="shared" si="222"/>
        <v>no</v>
      </c>
      <c r="AR926" s="62" t="str">
        <f t="shared" si="223"/>
        <v>Above Average</v>
      </c>
      <c r="AS926" s="64">
        <v>1</v>
      </c>
      <c r="AT926" s="68">
        <v>61.536180308422303</v>
      </c>
      <c r="AU926" s="68" t="str">
        <f t="shared" si="224"/>
        <v>Below Average</v>
      </c>
      <c r="AV926" s="66">
        <v>207500</v>
      </c>
      <c r="AW926" s="66">
        <v>3372</v>
      </c>
      <c r="AX926" s="66" t="s">
        <v>311</v>
      </c>
    </row>
    <row r="927" spans="1:50" customFormat="1" x14ac:dyDescent="0.2">
      <c r="A927">
        <v>926</v>
      </c>
      <c r="B927" s="12" t="s">
        <v>90</v>
      </c>
      <c r="C927" s="12" t="s">
        <v>90</v>
      </c>
      <c r="D927" s="12" t="s">
        <v>91</v>
      </c>
      <c r="E927" s="22">
        <v>5</v>
      </c>
      <c r="F927" s="22" t="s">
        <v>195</v>
      </c>
      <c r="G927" s="22" t="s">
        <v>115</v>
      </c>
      <c r="H927" s="22" t="str">
        <f t="shared" si="211"/>
        <v>1Story</v>
      </c>
      <c r="I927" s="22">
        <f t="shared" si="210"/>
        <v>69.182127006168557</v>
      </c>
      <c r="J927" s="22" t="str">
        <f t="shared" si="212"/>
        <v>Below Average</v>
      </c>
      <c r="K927" s="22">
        <v>6</v>
      </c>
      <c r="L927" s="22" t="str">
        <f t="shared" si="213"/>
        <v>High</v>
      </c>
      <c r="M927" s="22">
        <v>1977</v>
      </c>
      <c r="N927" s="22">
        <f t="shared" si="214"/>
        <v>0</v>
      </c>
      <c r="O927" s="22"/>
      <c r="P927" s="22">
        <v>1977</v>
      </c>
      <c r="Q927" s="22">
        <f t="shared" si="215"/>
        <v>0</v>
      </c>
      <c r="R927" s="23">
        <v>1126</v>
      </c>
      <c r="S927" s="23" t="s">
        <v>311</v>
      </c>
      <c r="T927" s="23" t="s">
        <v>369</v>
      </c>
      <c r="U927" s="24">
        <v>1126</v>
      </c>
      <c r="V927" s="24" t="str">
        <f t="shared" si="216"/>
        <v>no</v>
      </c>
      <c r="W927" s="24">
        <v>0</v>
      </c>
      <c r="X927" s="24" t="str">
        <f t="shared" si="217"/>
        <v>no</v>
      </c>
      <c r="Y927" s="24" t="s">
        <v>413</v>
      </c>
      <c r="Z927" s="24">
        <f t="shared" si="218"/>
        <v>0</v>
      </c>
      <c r="AA927" s="24">
        <v>1126</v>
      </c>
      <c r="AB927" s="24" t="s">
        <v>311</v>
      </c>
      <c r="AC927" s="24" t="s">
        <v>370</v>
      </c>
      <c r="AD927" s="25">
        <v>0</v>
      </c>
      <c r="AE927" s="25">
        <v>1</v>
      </c>
      <c r="AF927" s="25">
        <v>2</v>
      </c>
      <c r="AG927" s="25">
        <v>0</v>
      </c>
      <c r="AH927" s="25">
        <v>3</v>
      </c>
      <c r="AI927" s="25" t="s">
        <v>414</v>
      </c>
      <c r="AJ927" s="57">
        <v>6</v>
      </c>
      <c r="AK927" s="57" t="str">
        <f t="shared" si="219"/>
        <v>More</v>
      </c>
      <c r="AL927" s="57" t="s">
        <v>104</v>
      </c>
      <c r="AM927" s="57" t="str">
        <f t="shared" si="220"/>
        <v>High</v>
      </c>
      <c r="AN927" s="62">
        <v>2</v>
      </c>
      <c r="AO927" s="62" t="str">
        <f t="shared" si="221"/>
        <v>More</v>
      </c>
      <c r="AP927" s="62">
        <v>540</v>
      </c>
      <c r="AQ927" s="62" t="str">
        <f t="shared" si="222"/>
        <v>no</v>
      </c>
      <c r="AR927" s="62" t="str">
        <f t="shared" si="223"/>
        <v>Above Average</v>
      </c>
      <c r="AS927" s="64">
        <v>0</v>
      </c>
      <c r="AT927" s="68">
        <v>77.708703374777969</v>
      </c>
      <c r="AU927" s="68" t="str">
        <f t="shared" si="224"/>
        <v>Above Average</v>
      </c>
      <c r="AV927" s="66">
        <v>175000</v>
      </c>
      <c r="AW927" s="66">
        <v>2252</v>
      </c>
      <c r="AX927" s="66" t="s">
        <v>311</v>
      </c>
    </row>
    <row r="928" spans="1:50" customFormat="1" x14ac:dyDescent="0.2">
      <c r="A928">
        <v>927</v>
      </c>
      <c r="B928" s="12" t="s">
        <v>90</v>
      </c>
      <c r="C928" s="12" t="s">
        <v>90</v>
      </c>
      <c r="D928" s="12" t="s">
        <v>91</v>
      </c>
      <c r="E928" s="22">
        <v>8</v>
      </c>
      <c r="F928" s="22" t="s">
        <v>411</v>
      </c>
      <c r="G928" s="22" t="s">
        <v>92</v>
      </c>
      <c r="H928" s="22" t="str">
        <f t="shared" si="211"/>
        <v>2Story</v>
      </c>
      <c r="I928" s="22">
        <f t="shared" si="210"/>
        <v>75.988545402704759</v>
      </c>
      <c r="J928" s="22" t="str">
        <f t="shared" si="212"/>
        <v>Above Average</v>
      </c>
      <c r="K928" s="22">
        <v>5</v>
      </c>
      <c r="L928" s="22" t="str">
        <f t="shared" si="213"/>
        <v>Low</v>
      </c>
      <c r="M928" s="22">
        <v>2003</v>
      </c>
      <c r="N928" s="22">
        <f t="shared" si="214"/>
        <v>0</v>
      </c>
      <c r="O928" s="22"/>
      <c r="P928" s="22">
        <v>2004</v>
      </c>
      <c r="Q928" s="22">
        <f t="shared" si="215"/>
        <v>0</v>
      </c>
      <c r="R928" s="23">
        <v>1181</v>
      </c>
      <c r="S928" s="23" t="s">
        <v>311</v>
      </c>
      <c r="T928" s="23" t="s">
        <v>369</v>
      </c>
      <c r="U928" s="24">
        <v>1234</v>
      </c>
      <c r="V928" s="24" t="str">
        <f t="shared" si="216"/>
        <v>no</v>
      </c>
      <c r="W928" s="24">
        <v>1140</v>
      </c>
      <c r="X928" s="24" t="str">
        <f t="shared" si="217"/>
        <v>no</v>
      </c>
      <c r="Y928" s="24" t="s">
        <v>412</v>
      </c>
      <c r="Z928" s="24">
        <f t="shared" si="218"/>
        <v>0</v>
      </c>
      <c r="AA928" s="24">
        <v>2374</v>
      </c>
      <c r="AB928" s="24" t="s">
        <v>311</v>
      </c>
      <c r="AC928" s="24" t="s">
        <v>369</v>
      </c>
      <c r="AD928" s="25">
        <v>0</v>
      </c>
      <c r="AE928" s="25">
        <v>0</v>
      </c>
      <c r="AF928" s="25">
        <v>2</v>
      </c>
      <c r="AG928" s="25">
        <v>1</v>
      </c>
      <c r="AH928" s="25">
        <v>3</v>
      </c>
      <c r="AI928" s="25" t="s">
        <v>414</v>
      </c>
      <c r="AJ928" s="57">
        <v>10</v>
      </c>
      <c r="AK928" s="57" t="str">
        <f t="shared" si="219"/>
        <v>More</v>
      </c>
      <c r="AL928" s="57" t="s">
        <v>104</v>
      </c>
      <c r="AM928" s="57" t="str">
        <f t="shared" si="220"/>
        <v>High</v>
      </c>
      <c r="AN928" s="62">
        <v>3</v>
      </c>
      <c r="AO928" s="62" t="str">
        <f t="shared" si="221"/>
        <v>More</v>
      </c>
      <c r="AP928" s="62">
        <v>656</v>
      </c>
      <c r="AQ928" s="62" t="str">
        <f t="shared" si="222"/>
        <v>no</v>
      </c>
      <c r="AR928" s="62" t="str">
        <f t="shared" si="223"/>
        <v>Above Average</v>
      </c>
      <c r="AS928" s="64">
        <v>1</v>
      </c>
      <c r="AT928" s="68">
        <v>80.168776371308013</v>
      </c>
      <c r="AU928" s="68" t="str">
        <f t="shared" si="224"/>
        <v>Above Average</v>
      </c>
      <c r="AV928" s="66">
        <v>285000</v>
      </c>
      <c r="AW928" s="66">
        <v>3555</v>
      </c>
      <c r="AX928" s="66" t="s">
        <v>311</v>
      </c>
    </row>
    <row r="929" spans="1:50" customFormat="1" x14ac:dyDescent="0.2">
      <c r="A929">
        <v>928</v>
      </c>
      <c r="B929" s="12" t="s">
        <v>114</v>
      </c>
      <c r="C929" s="12" t="s">
        <v>90</v>
      </c>
      <c r="D929" s="12" t="s">
        <v>91</v>
      </c>
      <c r="E929" s="22">
        <v>7</v>
      </c>
      <c r="F929" s="22" t="s">
        <v>411</v>
      </c>
      <c r="G929" s="22" t="s">
        <v>92</v>
      </c>
      <c r="H929" s="22" t="str">
        <f t="shared" si="211"/>
        <v>2Story</v>
      </c>
      <c r="I929" s="22">
        <f t="shared" si="210"/>
        <v>75.988545402704759</v>
      </c>
      <c r="J929" s="22" t="str">
        <f t="shared" si="212"/>
        <v>Above Average</v>
      </c>
      <c r="K929" s="22">
        <v>5</v>
      </c>
      <c r="L929" s="22" t="str">
        <f t="shared" si="213"/>
        <v>Low</v>
      </c>
      <c r="M929" s="22">
        <v>1968</v>
      </c>
      <c r="N929" s="22">
        <f t="shared" si="214"/>
        <v>0</v>
      </c>
      <c r="O929" s="22"/>
      <c r="P929" s="22">
        <v>1968</v>
      </c>
      <c r="Q929" s="22">
        <f t="shared" si="215"/>
        <v>0</v>
      </c>
      <c r="R929" s="23">
        <v>832</v>
      </c>
      <c r="S929" s="23" t="s">
        <v>311</v>
      </c>
      <c r="T929" s="23" t="s">
        <v>370</v>
      </c>
      <c r="U929" s="24">
        <v>1098</v>
      </c>
      <c r="V929" s="24" t="str">
        <f t="shared" si="216"/>
        <v>no</v>
      </c>
      <c r="W929" s="24">
        <v>880</v>
      </c>
      <c r="X929" s="24" t="str">
        <f t="shared" si="217"/>
        <v>no</v>
      </c>
      <c r="Y929" s="24" t="s">
        <v>412</v>
      </c>
      <c r="Z929" s="24">
        <f t="shared" si="218"/>
        <v>0</v>
      </c>
      <c r="AA929" s="24">
        <v>1978</v>
      </c>
      <c r="AB929" s="24" t="s">
        <v>311</v>
      </c>
      <c r="AC929" s="24" t="s">
        <v>369</v>
      </c>
      <c r="AD929" s="25">
        <v>0</v>
      </c>
      <c r="AE929" s="25">
        <v>0</v>
      </c>
      <c r="AF929" s="25">
        <v>2</v>
      </c>
      <c r="AG929" s="25">
        <v>1</v>
      </c>
      <c r="AH929" s="25">
        <v>3</v>
      </c>
      <c r="AI929" s="25" t="s">
        <v>414</v>
      </c>
      <c r="AJ929" s="57">
        <v>9</v>
      </c>
      <c r="AK929" s="57" t="str">
        <f t="shared" si="219"/>
        <v>More</v>
      </c>
      <c r="AL929" s="57" t="s">
        <v>98</v>
      </c>
      <c r="AM929" s="57" t="str">
        <f t="shared" si="220"/>
        <v>Low</v>
      </c>
      <c r="AN929" s="62">
        <v>2</v>
      </c>
      <c r="AO929" s="62" t="str">
        <f t="shared" si="221"/>
        <v>More</v>
      </c>
      <c r="AP929" s="62">
        <v>486</v>
      </c>
      <c r="AQ929" s="62" t="str">
        <f t="shared" si="222"/>
        <v>no</v>
      </c>
      <c r="AR929" s="62" t="str">
        <f t="shared" si="223"/>
        <v>Above Average</v>
      </c>
      <c r="AS929" s="64">
        <v>1</v>
      </c>
      <c r="AT929" s="68">
        <v>62.633451957295371</v>
      </c>
      <c r="AU929" s="68" t="str">
        <f t="shared" si="224"/>
        <v>Below Average</v>
      </c>
      <c r="AV929" s="66">
        <v>176000</v>
      </c>
      <c r="AW929" s="66">
        <v>2810</v>
      </c>
      <c r="AX929" s="66" t="s">
        <v>311</v>
      </c>
    </row>
    <row r="930" spans="1:50" customFormat="1" x14ac:dyDescent="0.2">
      <c r="A930">
        <v>929</v>
      </c>
      <c r="B930" s="12" t="s">
        <v>90</v>
      </c>
      <c r="C930" s="12" t="s">
        <v>90</v>
      </c>
      <c r="D930" s="12" t="s">
        <v>91</v>
      </c>
      <c r="E930" s="22">
        <v>8</v>
      </c>
      <c r="F930" s="22" t="s">
        <v>411</v>
      </c>
      <c r="G930" s="22" t="s">
        <v>115</v>
      </c>
      <c r="H930" s="22" t="str">
        <f t="shared" si="211"/>
        <v>1Story</v>
      </c>
      <c r="I930" s="22">
        <f t="shared" si="210"/>
        <v>69.182127006168557</v>
      </c>
      <c r="J930" s="22" t="str">
        <f t="shared" si="212"/>
        <v>Below Average</v>
      </c>
      <c r="K930" s="22">
        <v>5</v>
      </c>
      <c r="L930" s="22" t="str">
        <f t="shared" si="213"/>
        <v>Low</v>
      </c>
      <c r="M930" s="22">
        <v>2001</v>
      </c>
      <c r="N930" s="22">
        <f t="shared" si="214"/>
        <v>0</v>
      </c>
      <c r="O930" s="22"/>
      <c r="P930" s="22">
        <v>2001</v>
      </c>
      <c r="Q930" s="22">
        <f t="shared" si="215"/>
        <v>0</v>
      </c>
      <c r="R930" s="23">
        <v>1753</v>
      </c>
      <c r="S930" s="23" t="s">
        <v>311</v>
      </c>
      <c r="T930" s="23" t="s">
        <v>369</v>
      </c>
      <c r="U930" s="24">
        <v>1788</v>
      </c>
      <c r="V930" s="24" t="str">
        <f t="shared" si="216"/>
        <v>no</v>
      </c>
      <c r="W930" s="24">
        <v>0</v>
      </c>
      <c r="X930" s="24" t="str">
        <f t="shared" si="217"/>
        <v>no</v>
      </c>
      <c r="Y930" s="24" t="s">
        <v>413</v>
      </c>
      <c r="Z930" s="24">
        <f t="shared" si="218"/>
        <v>0</v>
      </c>
      <c r="AA930" s="24">
        <v>1788</v>
      </c>
      <c r="AB930" s="24" t="s">
        <v>311</v>
      </c>
      <c r="AC930" s="24" t="s">
        <v>369</v>
      </c>
      <c r="AD930" s="25">
        <v>0</v>
      </c>
      <c r="AE930" s="25">
        <v>0</v>
      </c>
      <c r="AF930" s="25">
        <v>2</v>
      </c>
      <c r="AG930" s="25">
        <v>0</v>
      </c>
      <c r="AH930" s="25">
        <v>2</v>
      </c>
      <c r="AI930" s="25" t="s">
        <v>415</v>
      </c>
      <c r="AJ930" s="57">
        <v>7</v>
      </c>
      <c r="AK930" s="57" t="str">
        <f t="shared" si="219"/>
        <v>More</v>
      </c>
      <c r="AL930" s="57" t="s">
        <v>104</v>
      </c>
      <c r="AM930" s="57" t="str">
        <f t="shared" si="220"/>
        <v>High</v>
      </c>
      <c r="AN930" s="62">
        <v>2</v>
      </c>
      <c r="AO930" s="62" t="str">
        <f t="shared" si="221"/>
        <v>More</v>
      </c>
      <c r="AP930" s="62">
        <v>522</v>
      </c>
      <c r="AQ930" s="62" t="str">
        <f t="shared" si="222"/>
        <v>no</v>
      </c>
      <c r="AR930" s="62" t="str">
        <f t="shared" si="223"/>
        <v>Above Average</v>
      </c>
      <c r="AS930" s="64">
        <v>1</v>
      </c>
      <c r="AT930" s="68">
        <v>66.789042643321096</v>
      </c>
      <c r="AU930" s="68" t="str">
        <f t="shared" si="224"/>
        <v>Below Average</v>
      </c>
      <c r="AV930" s="66">
        <v>236500</v>
      </c>
      <c r="AW930" s="66">
        <v>3541</v>
      </c>
      <c r="AX930" s="66" t="s">
        <v>311</v>
      </c>
    </row>
    <row r="931" spans="1:50" customFormat="1" x14ac:dyDescent="0.2">
      <c r="A931">
        <v>930</v>
      </c>
      <c r="B931" s="12" t="s">
        <v>90</v>
      </c>
      <c r="C931" s="12" t="s">
        <v>90</v>
      </c>
      <c r="D931" s="12" t="s">
        <v>91</v>
      </c>
      <c r="E931" s="22">
        <v>7</v>
      </c>
      <c r="F931" s="22" t="s">
        <v>411</v>
      </c>
      <c r="G931" s="22" t="s">
        <v>92</v>
      </c>
      <c r="H931" s="22" t="str">
        <f t="shared" si="211"/>
        <v>2Story</v>
      </c>
      <c r="I931" s="22">
        <f t="shared" si="210"/>
        <v>75.988545402704759</v>
      </c>
      <c r="J931" s="22" t="str">
        <f t="shared" si="212"/>
        <v>Above Average</v>
      </c>
      <c r="K931" s="22">
        <v>5</v>
      </c>
      <c r="L931" s="22" t="str">
        <f t="shared" si="213"/>
        <v>Low</v>
      </c>
      <c r="M931" s="22">
        <v>1997</v>
      </c>
      <c r="N931" s="22">
        <f t="shared" si="214"/>
        <v>0</v>
      </c>
      <c r="O931" s="22"/>
      <c r="P931" s="22">
        <v>1997</v>
      </c>
      <c r="Q931" s="22">
        <f t="shared" si="215"/>
        <v>0</v>
      </c>
      <c r="R931" s="23">
        <v>964</v>
      </c>
      <c r="S931" s="23" t="s">
        <v>311</v>
      </c>
      <c r="T931" s="23" t="s">
        <v>370</v>
      </c>
      <c r="U931" s="24">
        <v>993</v>
      </c>
      <c r="V931" s="24" t="str">
        <f t="shared" si="216"/>
        <v>no</v>
      </c>
      <c r="W931" s="24">
        <v>1243</v>
      </c>
      <c r="X931" s="24" t="str">
        <f t="shared" si="217"/>
        <v>no</v>
      </c>
      <c r="Y931" s="24" t="s">
        <v>412</v>
      </c>
      <c r="Z931" s="24">
        <f t="shared" si="218"/>
        <v>1</v>
      </c>
      <c r="AA931" s="24">
        <v>2236</v>
      </c>
      <c r="AB931" s="24" t="s">
        <v>311</v>
      </c>
      <c r="AC931" s="24" t="s">
        <v>369</v>
      </c>
      <c r="AD931" s="25">
        <v>0</v>
      </c>
      <c r="AE931" s="25">
        <v>0</v>
      </c>
      <c r="AF931" s="25">
        <v>2</v>
      </c>
      <c r="AG931" s="25">
        <v>1</v>
      </c>
      <c r="AH931" s="25">
        <v>3</v>
      </c>
      <c r="AI931" s="25" t="s">
        <v>414</v>
      </c>
      <c r="AJ931" s="57">
        <v>8</v>
      </c>
      <c r="AK931" s="57" t="str">
        <f t="shared" si="219"/>
        <v>More</v>
      </c>
      <c r="AL931" s="57" t="s">
        <v>97</v>
      </c>
      <c r="AM931" s="57" t="str">
        <f t="shared" si="220"/>
        <v>High</v>
      </c>
      <c r="AN931" s="62">
        <v>2</v>
      </c>
      <c r="AO931" s="62" t="str">
        <f t="shared" si="221"/>
        <v>More</v>
      </c>
      <c r="AP931" s="62">
        <v>642</v>
      </c>
      <c r="AQ931" s="62" t="str">
        <f t="shared" si="222"/>
        <v>no</v>
      </c>
      <c r="AR931" s="62" t="str">
        <f t="shared" si="223"/>
        <v>Above Average</v>
      </c>
      <c r="AS931" s="64">
        <v>1</v>
      </c>
      <c r="AT931" s="68">
        <v>69.375</v>
      </c>
      <c r="AU931" s="68" t="str">
        <f t="shared" si="224"/>
        <v>Below Average</v>
      </c>
      <c r="AV931" s="66">
        <v>222000</v>
      </c>
      <c r="AW931" s="66">
        <v>3200</v>
      </c>
      <c r="AX931" s="66" t="s">
        <v>311</v>
      </c>
    </row>
    <row r="932" spans="1:50" customFormat="1" x14ac:dyDescent="0.2">
      <c r="A932">
        <v>931</v>
      </c>
      <c r="B932" s="12" t="s">
        <v>90</v>
      </c>
      <c r="C932" s="12" t="s">
        <v>90</v>
      </c>
      <c r="D932" s="12" t="s">
        <v>91</v>
      </c>
      <c r="E932" s="22">
        <v>8</v>
      </c>
      <c r="F932" s="22" t="s">
        <v>411</v>
      </c>
      <c r="G932" s="22" t="s">
        <v>115</v>
      </c>
      <c r="H932" s="22" t="str">
        <f t="shared" si="211"/>
        <v>1Story</v>
      </c>
      <c r="I932" s="22">
        <f t="shared" si="210"/>
        <v>69.182127006168557</v>
      </c>
      <c r="J932" s="22" t="str">
        <f t="shared" si="212"/>
        <v>Below Average</v>
      </c>
      <c r="K932" s="22">
        <v>5</v>
      </c>
      <c r="L932" s="22" t="str">
        <f t="shared" si="213"/>
        <v>Low</v>
      </c>
      <c r="M932" s="22">
        <v>2007</v>
      </c>
      <c r="N932" s="22">
        <f t="shared" si="214"/>
        <v>0</v>
      </c>
      <c r="O932" s="22"/>
      <c r="P932" s="22">
        <v>2007</v>
      </c>
      <c r="Q932" s="22">
        <f t="shared" si="215"/>
        <v>0</v>
      </c>
      <c r="R932" s="23">
        <v>1466</v>
      </c>
      <c r="S932" s="23" t="s">
        <v>311</v>
      </c>
      <c r="T932" s="23" t="s">
        <v>369</v>
      </c>
      <c r="U932" s="24">
        <v>1466</v>
      </c>
      <c r="V932" s="24" t="str">
        <f t="shared" si="216"/>
        <v>no</v>
      </c>
      <c r="W932" s="24">
        <v>0</v>
      </c>
      <c r="X932" s="24" t="str">
        <f t="shared" si="217"/>
        <v>no</v>
      </c>
      <c r="Y932" s="24" t="s">
        <v>413</v>
      </c>
      <c r="Z932" s="24">
        <f t="shared" si="218"/>
        <v>1</v>
      </c>
      <c r="AA932" s="24">
        <v>1466</v>
      </c>
      <c r="AB932" s="24" t="s">
        <v>311</v>
      </c>
      <c r="AC932" s="24" t="s">
        <v>370</v>
      </c>
      <c r="AD932" s="25">
        <v>0</v>
      </c>
      <c r="AE932" s="25">
        <v>0</v>
      </c>
      <c r="AF932" s="25">
        <v>2</v>
      </c>
      <c r="AG932" s="25">
        <v>0</v>
      </c>
      <c r="AH932" s="25">
        <v>2</v>
      </c>
      <c r="AI932" s="25" t="s">
        <v>415</v>
      </c>
      <c r="AJ932" s="57">
        <v>7</v>
      </c>
      <c r="AK932" s="57" t="str">
        <f t="shared" si="219"/>
        <v>More</v>
      </c>
      <c r="AL932" s="57" t="s">
        <v>97</v>
      </c>
      <c r="AM932" s="57" t="str">
        <f t="shared" si="220"/>
        <v>High</v>
      </c>
      <c r="AN932" s="62">
        <v>3</v>
      </c>
      <c r="AO932" s="62" t="str">
        <f t="shared" si="221"/>
        <v>More</v>
      </c>
      <c r="AP932" s="62">
        <v>610</v>
      </c>
      <c r="AQ932" s="62" t="str">
        <f t="shared" si="222"/>
        <v>no</v>
      </c>
      <c r="AR932" s="62" t="str">
        <f t="shared" si="223"/>
        <v>Above Average</v>
      </c>
      <c r="AS932" s="64">
        <v>0</v>
      </c>
      <c r="AT932" s="68">
        <v>68.553888130968616</v>
      </c>
      <c r="AU932" s="68" t="str">
        <f t="shared" si="224"/>
        <v>Below Average</v>
      </c>
      <c r="AV932" s="66">
        <v>201000</v>
      </c>
      <c r="AW932" s="66">
        <v>2932</v>
      </c>
      <c r="AX932" s="66" t="s">
        <v>311</v>
      </c>
    </row>
    <row r="933" spans="1:50" customFormat="1" x14ac:dyDescent="0.2">
      <c r="A933">
        <v>932</v>
      </c>
      <c r="B933" s="12" t="s">
        <v>90</v>
      </c>
      <c r="C933" s="12" t="s">
        <v>90</v>
      </c>
      <c r="D933" s="12" t="s">
        <v>91</v>
      </c>
      <c r="E933" s="22">
        <v>5</v>
      </c>
      <c r="F933" s="22" t="s">
        <v>195</v>
      </c>
      <c r="G933" s="22" t="s">
        <v>115</v>
      </c>
      <c r="H933" s="22" t="str">
        <f t="shared" si="211"/>
        <v>1Story</v>
      </c>
      <c r="I933" s="22">
        <f t="shared" si="210"/>
        <v>69.182127006168557</v>
      </c>
      <c r="J933" s="22" t="str">
        <f t="shared" si="212"/>
        <v>Below Average</v>
      </c>
      <c r="K933" s="22">
        <v>6</v>
      </c>
      <c r="L933" s="22" t="str">
        <f t="shared" si="213"/>
        <v>High</v>
      </c>
      <c r="M933" s="22">
        <v>1965</v>
      </c>
      <c r="N933" s="22">
        <f t="shared" si="214"/>
        <v>0</v>
      </c>
      <c r="O933" s="22"/>
      <c r="P933" s="22">
        <v>1965</v>
      </c>
      <c r="Q933" s="22">
        <f t="shared" si="215"/>
        <v>0</v>
      </c>
      <c r="R933" s="23">
        <v>925</v>
      </c>
      <c r="S933" s="23" t="s">
        <v>311</v>
      </c>
      <c r="T933" s="23" t="s">
        <v>370</v>
      </c>
      <c r="U933" s="24">
        <v>925</v>
      </c>
      <c r="V933" s="24" t="str">
        <f t="shared" si="216"/>
        <v>no</v>
      </c>
      <c r="W933" s="24">
        <v>0</v>
      </c>
      <c r="X933" s="24" t="str">
        <f t="shared" si="217"/>
        <v>no</v>
      </c>
      <c r="Y933" s="24" t="s">
        <v>413</v>
      </c>
      <c r="Z933" s="24">
        <f t="shared" si="218"/>
        <v>1</v>
      </c>
      <c r="AA933" s="24">
        <v>925</v>
      </c>
      <c r="AB933" s="24" t="s">
        <v>311</v>
      </c>
      <c r="AC933" s="24" t="s">
        <v>370</v>
      </c>
      <c r="AD933" s="25">
        <v>0</v>
      </c>
      <c r="AE933" s="25">
        <v>1</v>
      </c>
      <c r="AF933" s="25">
        <v>1</v>
      </c>
      <c r="AG933" s="25">
        <v>0</v>
      </c>
      <c r="AH933" s="25">
        <v>2</v>
      </c>
      <c r="AI933" s="25" t="s">
        <v>415</v>
      </c>
      <c r="AJ933" s="57">
        <v>5</v>
      </c>
      <c r="AK933" s="57" t="str">
        <f t="shared" si="219"/>
        <v>Less</v>
      </c>
      <c r="AL933" s="57" t="s">
        <v>98</v>
      </c>
      <c r="AM933" s="57" t="str">
        <f t="shared" si="220"/>
        <v>Low</v>
      </c>
      <c r="AN933" s="62">
        <v>1</v>
      </c>
      <c r="AO933" s="62" t="str">
        <f t="shared" si="221"/>
        <v>Less</v>
      </c>
      <c r="AP933" s="62">
        <v>429</v>
      </c>
      <c r="AQ933" s="62" t="str">
        <f t="shared" si="222"/>
        <v>no</v>
      </c>
      <c r="AR933" s="62" t="str">
        <f t="shared" si="223"/>
        <v>Below Average</v>
      </c>
      <c r="AS933" s="64">
        <v>0</v>
      </c>
      <c r="AT933" s="68">
        <v>63.513513513513516</v>
      </c>
      <c r="AU933" s="68" t="str">
        <f t="shared" si="224"/>
        <v>Below Average</v>
      </c>
      <c r="AV933" s="66">
        <v>117500</v>
      </c>
      <c r="AW933" s="66">
        <v>1850</v>
      </c>
      <c r="AX933" s="66" t="s">
        <v>311</v>
      </c>
    </row>
    <row r="934" spans="1:50" customFormat="1" x14ac:dyDescent="0.2">
      <c r="A934">
        <v>933</v>
      </c>
      <c r="B934" s="12" t="s">
        <v>182</v>
      </c>
      <c r="C934" s="12" t="s">
        <v>90</v>
      </c>
      <c r="D934" s="12" t="s">
        <v>91</v>
      </c>
      <c r="E934" s="22">
        <v>9</v>
      </c>
      <c r="F934" s="22" t="s">
        <v>411</v>
      </c>
      <c r="G934" s="22" t="s">
        <v>115</v>
      </c>
      <c r="H934" s="22" t="str">
        <f t="shared" si="211"/>
        <v>1Story</v>
      </c>
      <c r="I934" s="22">
        <f t="shared" si="210"/>
        <v>69.182127006168557</v>
      </c>
      <c r="J934" s="22" t="str">
        <f t="shared" si="212"/>
        <v>Below Average</v>
      </c>
      <c r="K934" s="22">
        <v>5</v>
      </c>
      <c r="L934" s="22" t="str">
        <f t="shared" si="213"/>
        <v>Low</v>
      </c>
      <c r="M934" s="22">
        <v>2006</v>
      </c>
      <c r="N934" s="22">
        <f t="shared" si="214"/>
        <v>0</v>
      </c>
      <c r="O934" s="22"/>
      <c r="P934" s="22">
        <v>2006</v>
      </c>
      <c r="Q934" s="22">
        <f t="shared" si="215"/>
        <v>0</v>
      </c>
      <c r="R934" s="23">
        <v>1905</v>
      </c>
      <c r="S934" s="23" t="s">
        <v>311</v>
      </c>
      <c r="T934" s="23" t="s">
        <v>369</v>
      </c>
      <c r="U934" s="24">
        <v>1905</v>
      </c>
      <c r="V934" s="24" t="str">
        <f t="shared" si="216"/>
        <v>no</v>
      </c>
      <c r="W934" s="24">
        <v>0</v>
      </c>
      <c r="X934" s="24" t="str">
        <f t="shared" si="217"/>
        <v>no</v>
      </c>
      <c r="Y934" s="24" t="s">
        <v>413</v>
      </c>
      <c r="Z934" s="24">
        <f t="shared" si="218"/>
        <v>0</v>
      </c>
      <c r="AA934" s="24">
        <v>1905</v>
      </c>
      <c r="AB934" s="24" t="s">
        <v>311</v>
      </c>
      <c r="AC934" s="24" t="s">
        <v>369</v>
      </c>
      <c r="AD934" s="25">
        <v>0</v>
      </c>
      <c r="AE934" s="25">
        <v>0</v>
      </c>
      <c r="AF934" s="25">
        <v>2</v>
      </c>
      <c r="AG934" s="25">
        <v>0</v>
      </c>
      <c r="AH934" s="25">
        <v>2</v>
      </c>
      <c r="AI934" s="25" t="s">
        <v>415</v>
      </c>
      <c r="AJ934" s="57">
        <v>8</v>
      </c>
      <c r="AK934" s="57" t="str">
        <f t="shared" si="219"/>
        <v>More</v>
      </c>
      <c r="AL934" s="57" t="s">
        <v>104</v>
      </c>
      <c r="AM934" s="57" t="str">
        <f t="shared" si="220"/>
        <v>High</v>
      </c>
      <c r="AN934" s="62">
        <v>3</v>
      </c>
      <c r="AO934" s="62" t="str">
        <f t="shared" si="221"/>
        <v>More</v>
      </c>
      <c r="AP934" s="62">
        <v>788</v>
      </c>
      <c r="AQ934" s="62" t="str">
        <f t="shared" si="222"/>
        <v>no</v>
      </c>
      <c r="AR934" s="62" t="str">
        <f t="shared" si="223"/>
        <v>Above Average</v>
      </c>
      <c r="AS934" s="64">
        <v>1</v>
      </c>
      <c r="AT934" s="68">
        <v>83.98950131233596</v>
      </c>
      <c r="AU934" s="68" t="str">
        <f t="shared" si="224"/>
        <v>Above Average</v>
      </c>
      <c r="AV934" s="66">
        <v>320000</v>
      </c>
      <c r="AW934" s="66">
        <v>3810</v>
      </c>
      <c r="AX934" s="66" t="s">
        <v>311</v>
      </c>
    </row>
    <row r="935" spans="1:50" customFormat="1" x14ac:dyDescent="0.2">
      <c r="A935">
        <v>934</v>
      </c>
      <c r="B935" s="12" t="s">
        <v>90</v>
      </c>
      <c r="C935" s="12" t="s">
        <v>90</v>
      </c>
      <c r="D935" s="12" t="s">
        <v>91</v>
      </c>
      <c r="E935" s="22">
        <v>7</v>
      </c>
      <c r="F935" s="22" t="s">
        <v>411</v>
      </c>
      <c r="G935" s="22" t="s">
        <v>115</v>
      </c>
      <c r="H935" s="22" t="str">
        <f t="shared" si="211"/>
        <v>1Story</v>
      </c>
      <c r="I935" s="22">
        <f t="shared" si="210"/>
        <v>69.182127006168557</v>
      </c>
      <c r="J935" s="22" t="str">
        <f t="shared" si="212"/>
        <v>Below Average</v>
      </c>
      <c r="K935" s="22">
        <v>5</v>
      </c>
      <c r="L935" s="22" t="str">
        <f t="shared" si="213"/>
        <v>Low</v>
      </c>
      <c r="M935" s="22">
        <v>2004</v>
      </c>
      <c r="N935" s="22">
        <f t="shared" si="214"/>
        <v>0</v>
      </c>
      <c r="O935" s="22"/>
      <c r="P935" s="22">
        <v>2004</v>
      </c>
      <c r="Q935" s="22">
        <f t="shared" si="215"/>
        <v>0</v>
      </c>
      <c r="R935" s="23">
        <v>1500</v>
      </c>
      <c r="S935" s="23" t="s">
        <v>311</v>
      </c>
      <c r="T935" s="23" t="s">
        <v>369</v>
      </c>
      <c r="U935" s="24">
        <v>1500</v>
      </c>
      <c r="V935" s="24" t="str">
        <f t="shared" si="216"/>
        <v>no</v>
      </c>
      <c r="W935" s="24">
        <v>0</v>
      </c>
      <c r="X935" s="24" t="str">
        <f t="shared" si="217"/>
        <v>no</v>
      </c>
      <c r="Y935" s="24" t="s">
        <v>413</v>
      </c>
      <c r="Z935" s="24">
        <f t="shared" si="218"/>
        <v>1</v>
      </c>
      <c r="AA935" s="24">
        <v>1500</v>
      </c>
      <c r="AB935" s="24" t="s">
        <v>311</v>
      </c>
      <c r="AC935" s="24" t="s">
        <v>370</v>
      </c>
      <c r="AD935" s="25">
        <v>0</v>
      </c>
      <c r="AE935" s="25">
        <v>0</v>
      </c>
      <c r="AF935" s="25">
        <v>2</v>
      </c>
      <c r="AG935" s="25">
        <v>0</v>
      </c>
      <c r="AH935" s="25">
        <v>2</v>
      </c>
      <c r="AI935" s="25" t="s">
        <v>415</v>
      </c>
      <c r="AJ935" s="57">
        <v>6</v>
      </c>
      <c r="AK935" s="57" t="str">
        <f t="shared" si="219"/>
        <v>More</v>
      </c>
      <c r="AL935" s="57" t="s">
        <v>97</v>
      </c>
      <c r="AM935" s="57" t="str">
        <f t="shared" si="220"/>
        <v>High</v>
      </c>
      <c r="AN935" s="62">
        <v>2</v>
      </c>
      <c r="AO935" s="62" t="str">
        <f t="shared" si="221"/>
        <v>More</v>
      </c>
      <c r="AP935" s="62">
        <v>570</v>
      </c>
      <c r="AQ935" s="62" t="str">
        <f t="shared" si="222"/>
        <v>no</v>
      </c>
      <c r="AR935" s="62" t="str">
        <f t="shared" si="223"/>
        <v>Above Average</v>
      </c>
      <c r="AS935" s="64">
        <v>0</v>
      </c>
      <c r="AT935" s="68">
        <v>63.333333333333336</v>
      </c>
      <c r="AU935" s="68" t="str">
        <f t="shared" si="224"/>
        <v>Below Average</v>
      </c>
      <c r="AV935" s="66">
        <v>190000</v>
      </c>
      <c r="AW935" s="66">
        <v>3000</v>
      </c>
      <c r="AX935" s="66" t="s">
        <v>311</v>
      </c>
    </row>
    <row r="936" spans="1:50" customFormat="1" x14ac:dyDescent="0.2">
      <c r="A936">
        <v>935</v>
      </c>
      <c r="B936" s="12" t="s">
        <v>204</v>
      </c>
      <c r="C936" s="12" t="s">
        <v>90</v>
      </c>
      <c r="D936" s="12" t="s">
        <v>91</v>
      </c>
      <c r="E936" s="22">
        <v>7</v>
      </c>
      <c r="F936" s="22" t="s">
        <v>411</v>
      </c>
      <c r="G936" s="22" t="s">
        <v>115</v>
      </c>
      <c r="H936" s="22" t="str">
        <f t="shared" si="211"/>
        <v>1Story</v>
      </c>
      <c r="I936" s="22">
        <f t="shared" si="210"/>
        <v>69.182127006168557</v>
      </c>
      <c r="J936" s="22" t="str">
        <f t="shared" si="212"/>
        <v>Below Average</v>
      </c>
      <c r="K936" s="22">
        <v>7</v>
      </c>
      <c r="L936" s="22" t="str">
        <f t="shared" si="213"/>
        <v>High</v>
      </c>
      <c r="M936" s="22">
        <v>1960</v>
      </c>
      <c r="N936" s="22">
        <f t="shared" si="214"/>
        <v>0</v>
      </c>
      <c r="O936" s="22"/>
      <c r="P936" s="22">
        <v>2007</v>
      </c>
      <c r="Q936" s="22">
        <f t="shared" si="215"/>
        <v>0</v>
      </c>
      <c r="R936" s="23">
        <v>585</v>
      </c>
      <c r="S936" s="23" t="s">
        <v>311</v>
      </c>
      <c r="T936" s="23" t="s">
        <v>370</v>
      </c>
      <c r="U936" s="24">
        <v>2069</v>
      </c>
      <c r="V936" s="24" t="str">
        <f t="shared" si="216"/>
        <v>no</v>
      </c>
      <c r="W936" s="24">
        <v>0</v>
      </c>
      <c r="X936" s="24" t="str">
        <f t="shared" si="217"/>
        <v>no</v>
      </c>
      <c r="Y936" s="24" t="s">
        <v>413</v>
      </c>
      <c r="Z936" s="24">
        <f t="shared" si="218"/>
        <v>0</v>
      </c>
      <c r="AA936" s="24">
        <v>2069</v>
      </c>
      <c r="AB936" s="24" t="s">
        <v>311</v>
      </c>
      <c r="AC936" s="24" t="s">
        <v>369</v>
      </c>
      <c r="AD936" s="25">
        <v>1</v>
      </c>
      <c r="AE936" s="25">
        <v>0</v>
      </c>
      <c r="AF936" s="25">
        <v>2</v>
      </c>
      <c r="AG936" s="25">
        <v>0</v>
      </c>
      <c r="AH936" s="25">
        <v>3</v>
      </c>
      <c r="AI936" s="25" t="s">
        <v>414</v>
      </c>
      <c r="AJ936" s="57">
        <v>9</v>
      </c>
      <c r="AK936" s="57" t="str">
        <f t="shared" si="219"/>
        <v>More</v>
      </c>
      <c r="AL936" s="57" t="s">
        <v>97</v>
      </c>
      <c r="AM936" s="57" t="str">
        <f t="shared" si="220"/>
        <v>High</v>
      </c>
      <c r="AN936" s="62">
        <v>2</v>
      </c>
      <c r="AO936" s="62" t="str">
        <f t="shared" si="221"/>
        <v>More</v>
      </c>
      <c r="AP936" s="62">
        <v>505</v>
      </c>
      <c r="AQ936" s="62" t="str">
        <f t="shared" si="222"/>
        <v>no</v>
      </c>
      <c r="AR936" s="62" t="str">
        <f t="shared" si="223"/>
        <v>Above Average</v>
      </c>
      <c r="AS936" s="64">
        <v>1</v>
      </c>
      <c r="AT936" s="68">
        <v>91.183119819140913</v>
      </c>
      <c r="AU936" s="68" t="str">
        <f t="shared" si="224"/>
        <v>Above Average</v>
      </c>
      <c r="AV936" s="66">
        <v>242000</v>
      </c>
      <c r="AW936" s="66">
        <v>2654</v>
      </c>
      <c r="AX936" s="66" t="s">
        <v>311</v>
      </c>
    </row>
    <row r="937" spans="1:50" customFormat="1" x14ac:dyDescent="0.2">
      <c r="A937">
        <v>936</v>
      </c>
      <c r="B937" s="12" t="s">
        <v>90</v>
      </c>
      <c r="C937" s="12" t="s">
        <v>90</v>
      </c>
      <c r="D937" s="12" t="s">
        <v>91</v>
      </c>
      <c r="E937" s="22">
        <v>4</v>
      </c>
      <c r="F937" s="22" t="s">
        <v>195</v>
      </c>
      <c r="G937" s="22" t="s">
        <v>115</v>
      </c>
      <c r="H937" s="22" t="str">
        <f t="shared" si="211"/>
        <v>1Story</v>
      </c>
      <c r="I937" s="22">
        <f t="shared" si="210"/>
        <v>69.182127006168557</v>
      </c>
      <c r="J937" s="22" t="str">
        <f t="shared" si="212"/>
        <v>Below Average</v>
      </c>
      <c r="K937" s="22">
        <v>5</v>
      </c>
      <c r="L937" s="22" t="str">
        <f t="shared" si="213"/>
        <v>Low</v>
      </c>
      <c r="M937" s="22">
        <v>1926</v>
      </c>
      <c r="N937" s="22">
        <f t="shared" si="214"/>
        <v>1</v>
      </c>
      <c r="O937" s="22"/>
      <c r="P937" s="22">
        <v>1953</v>
      </c>
      <c r="Q937" s="22">
        <f t="shared" si="215"/>
        <v>1</v>
      </c>
      <c r="R937" s="23">
        <v>600</v>
      </c>
      <c r="S937" s="23" t="s">
        <v>311</v>
      </c>
      <c r="T937" s="23" t="s">
        <v>370</v>
      </c>
      <c r="U937" s="24">
        <v>747</v>
      </c>
      <c r="V937" s="24" t="str">
        <f t="shared" si="216"/>
        <v>no</v>
      </c>
      <c r="W937" s="24">
        <v>0</v>
      </c>
      <c r="X937" s="24" t="str">
        <f t="shared" si="217"/>
        <v>no</v>
      </c>
      <c r="Y937" s="24" t="s">
        <v>413</v>
      </c>
      <c r="Z937" s="24">
        <f t="shared" si="218"/>
        <v>0</v>
      </c>
      <c r="AA937" s="24">
        <v>747</v>
      </c>
      <c r="AB937" s="24" t="s">
        <v>311</v>
      </c>
      <c r="AC937" s="24" t="s">
        <v>370</v>
      </c>
      <c r="AD937" s="25">
        <v>0</v>
      </c>
      <c r="AE937" s="25">
        <v>0</v>
      </c>
      <c r="AF937" s="25">
        <v>1</v>
      </c>
      <c r="AG937" s="25">
        <v>0</v>
      </c>
      <c r="AH937" s="25">
        <v>1</v>
      </c>
      <c r="AI937" s="25" t="s">
        <v>415</v>
      </c>
      <c r="AJ937" s="57">
        <v>5</v>
      </c>
      <c r="AK937" s="57" t="str">
        <f t="shared" si="219"/>
        <v>Less</v>
      </c>
      <c r="AL937" s="57" t="s">
        <v>98</v>
      </c>
      <c r="AM937" s="57" t="str">
        <f t="shared" si="220"/>
        <v>Low</v>
      </c>
      <c r="AN937" s="62">
        <v>2</v>
      </c>
      <c r="AO937" s="62" t="str">
        <f t="shared" si="221"/>
        <v>More</v>
      </c>
      <c r="AP937" s="62">
        <v>528</v>
      </c>
      <c r="AQ937" s="62" t="str">
        <f t="shared" si="222"/>
        <v>no</v>
      </c>
      <c r="AR937" s="62" t="str">
        <f t="shared" si="223"/>
        <v>Above Average</v>
      </c>
      <c r="AS937" s="64">
        <v>0</v>
      </c>
      <c r="AT937" s="68">
        <v>59.317000742390498</v>
      </c>
      <c r="AU937" s="68" t="str">
        <f t="shared" si="224"/>
        <v>Below Average</v>
      </c>
      <c r="AV937" s="66">
        <v>79900</v>
      </c>
      <c r="AW937" s="66">
        <v>1347</v>
      </c>
      <c r="AX937" s="66" t="s">
        <v>311</v>
      </c>
    </row>
    <row r="938" spans="1:50" customFormat="1" x14ac:dyDescent="0.2">
      <c r="A938">
        <v>937</v>
      </c>
      <c r="B938" s="12" t="s">
        <v>90</v>
      </c>
      <c r="C938" s="12" t="s">
        <v>90</v>
      </c>
      <c r="D938" s="12" t="s">
        <v>91</v>
      </c>
      <c r="E938" s="22">
        <v>7</v>
      </c>
      <c r="F938" s="22" t="s">
        <v>411</v>
      </c>
      <c r="G938" s="22" t="s">
        <v>115</v>
      </c>
      <c r="H938" s="22" t="str">
        <f t="shared" si="211"/>
        <v>1Story</v>
      </c>
      <c r="I938" s="22">
        <f t="shared" si="210"/>
        <v>69.182127006168557</v>
      </c>
      <c r="J938" s="22" t="str">
        <f t="shared" si="212"/>
        <v>Below Average</v>
      </c>
      <c r="K938" s="22">
        <v>5</v>
      </c>
      <c r="L938" s="22" t="str">
        <f t="shared" si="213"/>
        <v>Low</v>
      </c>
      <c r="M938" s="22">
        <v>2003</v>
      </c>
      <c r="N938" s="22">
        <f t="shared" si="214"/>
        <v>0</v>
      </c>
      <c r="O938" s="22"/>
      <c r="P938" s="22">
        <v>2003</v>
      </c>
      <c r="Q938" s="22">
        <f t="shared" si="215"/>
        <v>0</v>
      </c>
      <c r="R938" s="23">
        <v>1176</v>
      </c>
      <c r="S938" s="23" t="s">
        <v>311</v>
      </c>
      <c r="T938" s="23" t="s">
        <v>369</v>
      </c>
      <c r="U938" s="24">
        <v>1200</v>
      </c>
      <c r="V938" s="24" t="str">
        <f t="shared" si="216"/>
        <v>no</v>
      </c>
      <c r="W938" s="24">
        <v>0</v>
      </c>
      <c r="X938" s="24" t="str">
        <f t="shared" si="217"/>
        <v>no</v>
      </c>
      <c r="Y938" s="24" t="s">
        <v>413</v>
      </c>
      <c r="Z938" s="24">
        <f t="shared" si="218"/>
        <v>0</v>
      </c>
      <c r="AA938" s="24">
        <v>1200</v>
      </c>
      <c r="AB938" s="24" t="s">
        <v>311</v>
      </c>
      <c r="AC938" s="24" t="s">
        <v>370</v>
      </c>
      <c r="AD938" s="25">
        <v>1</v>
      </c>
      <c r="AE938" s="25">
        <v>0</v>
      </c>
      <c r="AF938" s="25">
        <v>2</v>
      </c>
      <c r="AG938" s="25">
        <v>0</v>
      </c>
      <c r="AH938" s="25">
        <v>3</v>
      </c>
      <c r="AI938" s="25" t="s">
        <v>414</v>
      </c>
      <c r="AJ938" s="57">
        <v>5</v>
      </c>
      <c r="AK938" s="57" t="str">
        <f t="shared" si="219"/>
        <v>Less</v>
      </c>
      <c r="AL938" s="57" t="s">
        <v>97</v>
      </c>
      <c r="AM938" s="57" t="str">
        <f t="shared" si="220"/>
        <v>High</v>
      </c>
      <c r="AN938" s="62">
        <v>2</v>
      </c>
      <c r="AO938" s="62" t="str">
        <f t="shared" si="221"/>
        <v>More</v>
      </c>
      <c r="AP938" s="62">
        <v>555</v>
      </c>
      <c r="AQ938" s="62" t="str">
        <f t="shared" si="222"/>
        <v>no</v>
      </c>
      <c r="AR938" s="62" t="str">
        <f t="shared" si="223"/>
        <v>Above Average</v>
      </c>
      <c r="AS938" s="64">
        <v>0</v>
      </c>
      <c r="AT938" s="68">
        <v>77.819865319865315</v>
      </c>
      <c r="AU938" s="68" t="str">
        <f t="shared" si="224"/>
        <v>Above Average</v>
      </c>
      <c r="AV938" s="66">
        <v>184900</v>
      </c>
      <c r="AW938" s="66">
        <v>2376</v>
      </c>
      <c r="AX938" s="66" t="s">
        <v>311</v>
      </c>
    </row>
    <row r="939" spans="1:50" customFormat="1" x14ac:dyDescent="0.2">
      <c r="A939">
        <v>938</v>
      </c>
      <c r="B939" s="12" t="s">
        <v>90</v>
      </c>
      <c r="C939" s="12" t="s">
        <v>90</v>
      </c>
      <c r="D939" s="12" t="s">
        <v>91</v>
      </c>
      <c r="E939" s="22">
        <v>7</v>
      </c>
      <c r="F939" s="22" t="s">
        <v>411</v>
      </c>
      <c r="G939" s="22" t="s">
        <v>92</v>
      </c>
      <c r="H939" s="22" t="str">
        <f t="shared" si="211"/>
        <v>2Story</v>
      </c>
      <c r="I939" s="22">
        <f t="shared" si="210"/>
        <v>75.988545402704759</v>
      </c>
      <c r="J939" s="22" t="str">
        <f t="shared" si="212"/>
        <v>Above Average</v>
      </c>
      <c r="K939" s="22">
        <v>5</v>
      </c>
      <c r="L939" s="22" t="str">
        <f t="shared" si="213"/>
        <v>Low</v>
      </c>
      <c r="M939" s="22">
        <v>2005</v>
      </c>
      <c r="N939" s="22">
        <f t="shared" si="214"/>
        <v>0</v>
      </c>
      <c r="O939" s="22"/>
      <c r="P939" s="22">
        <v>2005</v>
      </c>
      <c r="Q939" s="22">
        <f t="shared" si="215"/>
        <v>0</v>
      </c>
      <c r="R939" s="23">
        <v>1113</v>
      </c>
      <c r="S939" s="23" t="s">
        <v>311</v>
      </c>
      <c r="T939" s="23" t="s">
        <v>369</v>
      </c>
      <c r="U939" s="24">
        <v>1113</v>
      </c>
      <c r="V939" s="24" t="str">
        <f t="shared" si="216"/>
        <v>no</v>
      </c>
      <c r="W939" s="24">
        <v>858</v>
      </c>
      <c r="X939" s="24" t="str">
        <f t="shared" si="217"/>
        <v>no</v>
      </c>
      <c r="Y939" s="24" t="s">
        <v>412</v>
      </c>
      <c r="Z939" s="24">
        <f t="shared" si="218"/>
        <v>1</v>
      </c>
      <c r="AA939" s="24">
        <v>1971</v>
      </c>
      <c r="AB939" s="24" t="s">
        <v>311</v>
      </c>
      <c r="AC939" s="24" t="s">
        <v>369</v>
      </c>
      <c r="AD939" s="25">
        <v>0</v>
      </c>
      <c r="AE939" s="25">
        <v>0</v>
      </c>
      <c r="AF939" s="25">
        <v>2</v>
      </c>
      <c r="AG939" s="25">
        <v>1</v>
      </c>
      <c r="AH939" s="25">
        <v>3</v>
      </c>
      <c r="AI939" s="25" t="s">
        <v>414</v>
      </c>
      <c r="AJ939" s="57">
        <v>8</v>
      </c>
      <c r="AK939" s="57" t="str">
        <f t="shared" si="219"/>
        <v>More</v>
      </c>
      <c r="AL939" s="57" t="s">
        <v>97</v>
      </c>
      <c r="AM939" s="57" t="str">
        <f t="shared" si="220"/>
        <v>High</v>
      </c>
      <c r="AN939" s="62">
        <v>2</v>
      </c>
      <c r="AO939" s="62" t="str">
        <f t="shared" si="221"/>
        <v>More</v>
      </c>
      <c r="AP939" s="62">
        <v>689</v>
      </c>
      <c r="AQ939" s="62" t="str">
        <f t="shared" si="222"/>
        <v>no</v>
      </c>
      <c r="AR939" s="62" t="str">
        <f t="shared" si="223"/>
        <v>Above Average</v>
      </c>
      <c r="AS939" s="64">
        <v>1</v>
      </c>
      <c r="AT939" s="68">
        <v>82.036316472114137</v>
      </c>
      <c r="AU939" s="68" t="str">
        <f t="shared" si="224"/>
        <v>Above Average</v>
      </c>
      <c r="AV939" s="66">
        <v>253000</v>
      </c>
      <c r="AW939" s="66">
        <v>3084</v>
      </c>
      <c r="AX939" s="66" t="s">
        <v>311</v>
      </c>
    </row>
    <row r="940" spans="1:50" customFormat="1" x14ac:dyDescent="0.2">
      <c r="A940">
        <v>939</v>
      </c>
      <c r="B940" s="12" t="s">
        <v>90</v>
      </c>
      <c r="C940" s="12" t="s">
        <v>90</v>
      </c>
      <c r="D940" s="12" t="s">
        <v>91</v>
      </c>
      <c r="E940" s="22">
        <v>7</v>
      </c>
      <c r="F940" s="22" t="s">
        <v>411</v>
      </c>
      <c r="G940" s="22" t="s">
        <v>92</v>
      </c>
      <c r="H940" s="22" t="str">
        <f t="shared" si="211"/>
        <v>2Story</v>
      </c>
      <c r="I940" s="22">
        <f t="shared" si="210"/>
        <v>75.988545402704759</v>
      </c>
      <c r="J940" s="22" t="str">
        <f t="shared" si="212"/>
        <v>Above Average</v>
      </c>
      <c r="K940" s="22">
        <v>5</v>
      </c>
      <c r="L940" s="22" t="str">
        <f t="shared" si="213"/>
        <v>Low</v>
      </c>
      <c r="M940" s="22">
        <v>2006</v>
      </c>
      <c r="N940" s="22">
        <f t="shared" si="214"/>
        <v>0</v>
      </c>
      <c r="O940" s="22"/>
      <c r="P940" s="22">
        <v>2006</v>
      </c>
      <c r="Q940" s="22">
        <f t="shared" si="215"/>
        <v>0</v>
      </c>
      <c r="R940" s="23">
        <v>1391</v>
      </c>
      <c r="S940" s="23" t="s">
        <v>311</v>
      </c>
      <c r="T940" s="23" t="s">
        <v>369</v>
      </c>
      <c r="U940" s="24">
        <v>1391</v>
      </c>
      <c r="V940" s="24" t="str">
        <f t="shared" si="216"/>
        <v>no</v>
      </c>
      <c r="W940" s="24">
        <v>571</v>
      </c>
      <c r="X940" s="24" t="str">
        <f t="shared" si="217"/>
        <v>no</v>
      </c>
      <c r="Y940" s="24" t="s">
        <v>412</v>
      </c>
      <c r="Z940" s="24">
        <f t="shared" si="218"/>
        <v>0</v>
      </c>
      <c r="AA940" s="24">
        <v>1962</v>
      </c>
      <c r="AB940" s="24" t="s">
        <v>311</v>
      </c>
      <c r="AC940" s="24" t="s">
        <v>369</v>
      </c>
      <c r="AD940" s="25">
        <v>0</v>
      </c>
      <c r="AE940" s="25">
        <v>0</v>
      </c>
      <c r="AF940" s="25">
        <v>2</v>
      </c>
      <c r="AG940" s="25">
        <v>1</v>
      </c>
      <c r="AH940" s="25">
        <v>3</v>
      </c>
      <c r="AI940" s="25" t="s">
        <v>414</v>
      </c>
      <c r="AJ940" s="57">
        <v>7</v>
      </c>
      <c r="AK940" s="57" t="str">
        <f t="shared" si="219"/>
        <v>More</v>
      </c>
      <c r="AL940" s="57" t="s">
        <v>97</v>
      </c>
      <c r="AM940" s="57" t="str">
        <f t="shared" si="220"/>
        <v>High</v>
      </c>
      <c r="AN940" s="62">
        <v>3</v>
      </c>
      <c r="AO940" s="62" t="str">
        <f t="shared" si="221"/>
        <v>More</v>
      </c>
      <c r="AP940" s="62">
        <v>868</v>
      </c>
      <c r="AQ940" s="62" t="str">
        <f t="shared" si="222"/>
        <v>no</v>
      </c>
      <c r="AR940" s="62" t="str">
        <f t="shared" si="223"/>
        <v>Above Average</v>
      </c>
      <c r="AS940" s="64">
        <v>0</v>
      </c>
      <c r="AT940" s="68">
        <v>71.51774530271399</v>
      </c>
      <c r="AU940" s="68" t="str">
        <f t="shared" si="224"/>
        <v>Above Average</v>
      </c>
      <c r="AV940" s="66">
        <v>239799</v>
      </c>
      <c r="AW940" s="66">
        <v>3353</v>
      </c>
      <c r="AX940" s="66" t="s">
        <v>311</v>
      </c>
    </row>
    <row r="941" spans="1:50" customFormat="1" x14ac:dyDescent="0.2">
      <c r="A941">
        <v>940</v>
      </c>
      <c r="B941" s="12" t="s">
        <v>90</v>
      </c>
      <c r="C941" s="12" t="s">
        <v>90</v>
      </c>
      <c r="D941" s="12" t="s">
        <v>91</v>
      </c>
      <c r="E941" s="22">
        <v>7</v>
      </c>
      <c r="F941" s="22" t="s">
        <v>411</v>
      </c>
      <c r="G941" s="22" t="s">
        <v>92</v>
      </c>
      <c r="H941" s="22" t="str">
        <f t="shared" si="211"/>
        <v>2Story</v>
      </c>
      <c r="I941" s="22">
        <f t="shared" si="210"/>
        <v>75.988545402704759</v>
      </c>
      <c r="J941" s="22" t="str">
        <f t="shared" si="212"/>
        <v>Above Average</v>
      </c>
      <c r="K941" s="22">
        <v>7</v>
      </c>
      <c r="L941" s="22" t="str">
        <f t="shared" si="213"/>
        <v>High</v>
      </c>
      <c r="M941" s="22">
        <v>1940</v>
      </c>
      <c r="N941" s="22">
        <f t="shared" si="214"/>
        <v>1</v>
      </c>
      <c r="O941" s="22"/>
      <c r="P941" s="22">
        <v>1950</v>
      </c>
      <c r="Q941" s="22">
        <f t="shared" si="215"/>
        <v>1</v>
      </c>
      <c r="R941" s="23">
        <v>1032</v>
      </c>
      <c r="S941" s="23" t="s">
        <v>311</v>
      </c>
      <c r="T941" s="23" t="s">
        <v>370</v>
      </c>
      <c r="U941" s="24">
        <v>1207</v>
      </c>
      <c r="V941" s="24" t="str">
        <f t="shared" si="216"/>
        <v>no</v>
      </c>
      <c r="W941" s="24">
        <v>1196</v>
      </c>
      <c r="X941" s="24" t="str">
        <f t="shared" si="217"/>
        <v>no</v>
      </c>
      <c r="Y941" s="24" t="s">
        <v>412</v>
      </c>
      <c r="Z941" s="24">
        <f t="shared" si="218"/>
        <v>0</v>
      </c>
      <c r="AA941" s="24">
        <v>2403</v>
      </c>
      <c r="AB941" s="24" t="s">
        <v>311</v>
      </c>
      <c r="AC941" s="24" t="s">
        <v>369</v>
      </c>
      <c r="AD941" s="25">
        <v>0</v>
      </c>
      <c r="AE941" s="25">
        <v>0</v>
      </c>
      <c r="AF941" s="25">
        <v>2</v>
      </c>
      <c r="AG941" s="25">
        <v>0</v>
      </c>
      <c r="AH941" s="25">
        <v>2</v>
      </c>
      <c r="AI941" s="25" t="s">
        <v>415</v>
      </c>
      <c r="AJ941" s="57">
        <v>10</v>
      </c>
      <c r="AK941" s="57" t="str">
        <f t="shared" si="219"/>
        <v>More</v>
      </c>
      <c r="AL941" s="57" t="s">
        <v>98</v>
      </c>
      <c r="AM941" s="57" t="str">
        <f t="shared" si="220"/>
        <v>Low</v>
      </c>
      <c r="AN941" s="62">
        <v>1</v>
      </c>
      <c r="AO941" s="62" t="str">
        <f t="shared" si="221"/>
        <v>Less</v>
      </c>
      <c r="AP941" s="62">
        <v>349</v>
      </c>
      <c r="AQ941" s="62" t="str">
        <f t="shared" si="222"/>
        <v>no</v>
      </c>
      <c r="AR941" s="62" t="str">
        <f t="shared" si="223"/>
        <v>Below Average</v>
      </c>
      <c r="AS941" s="64">
        <v>2</v>
      </c>
      <c r="AT941" s="68">
        <v>71.149927219796211</v>
      </c>
      <c r="AU941" s="68" t="str">
        <f t="shared" si="224"/>
        <v>Above Average</v>
      </c>
      <c r="AV941" s="66">
        <v>244400</v>
      </c>
      <c r="AW941" s="66">
        <v>3435</v>
      </c>
      <c r="AX941" s="66" t="s">
        <v>311</v>
      </c>
    </row>
    <row r="942" spans="1:50" customFormat="1" x14ac:dyDescent="0.2">
      <c r="A942">
        <v>941</v>
      </c>
      <c r="B942" s="12" t="s">
        <v>90</v>
      </c>
      <c r="C942" s="12" t="s">
        <v>90</v>
      </c>
      <c r="D942" s="12" t="s">
        <v>167</v>
      </c>
      <c r="E942" s="22">
        <v>6</v>
      </c>
      <c r="F942" s="22" t="s">
        <v>195</v>
      </c>
      <c r="G942" s="22" t="s">
        <v>115</v>
      </c>
      <c r="H942" s="22" t="str">
        <f t="shared" si="211"/>
        <v>1Story</v>
      </c>
      <c r="I942" s="22">
        <f t="shared" si="210"/>
        <v>69.182127006168557</v>
      </c>
      <c r="J942" s="22" t="str">
        <f t="shared" si="212"/>
        <v>Below Average</v>
      </c>
      <c r="K942" s="22">
        <v>5</v>
      </c>
      <c r="L942" s="22" t="str">
        <f t="shared" si="213"/>
        <v>Low</v>
      </c>
      <c r="M942" s="22">
        <v>1976</v>
      </c>
      <c r="N942" s="22">
        <f t="shared" si="214"/>
        <v>0</v>
      </c>
      <c r="O942" s="22"/>
      <c r="P942" s="22">
        <v>1976</v>
      </c>
      <c r="Q942" s="22">
        <f t="shared" si="215"/>
        <v>0</v>
      </c>
      <c r="R942" s="23">
        <v>1728</v>
      </c>
      <c r="S942" s="23" t="s">
        <v>311</v>
      </c>
      <c r="T942" s="23" t="s">
        <v>369</v>
      </c>
      <c r="U942" s="24">
        <v>1728</v>
      </c>
      <c r="V942" s="24" t="str">
        <f t="shared" si="216"/>
        <v>no</v>
      </c>
      <c r="W942" s="24">
        <v>0</v>
      </c>
      <c r="X942" s="24" t="str">
        <f t="shared" si="217"/>
        <v>no</v>
      </c>
      <c r="Y942" s="24" t="s">
        <v>413</v>
      </c>
      <c r="Z942" s="24">
        <f t="shared" si="218"/>
        <v>1</v>
      </c>
      <c r="AA942" s="24">
        <v>1728</v>
      </c>
      <c r="AB942" s="24" t="s">
        <v>311</v>
      </c>
      <c r="AC942" s="24" t="s">
        <v>369</v>
      </c>
      <c r="AD942" s="25">
        <v>0</v>
      </c>
      <c r="AE942" s="25">
        <v>0</v>
      </c>
      <c r="AF942" s="25">
        <v>2</v>
      </c>
      <c r="AG942" s="25">
        <v>0</v>
      </c>
      <c r="AH942" s="25">
        <v>2</v>
      </c>
      <c r="AI942" s="25" t="s">
        <v>415</v>
      </c>
      <c r="AJ942" s="57">
        <v>8</v>
      </c>
      <c r="AK942" s="57" t="str">
        <f t="shared" si="219"/>
        <v>More</v>
      </c>
      <c r="AL942" s="57" t="s">
        <v>98</v>
      </c>
      <c r="AM942" s="57" t="str">
        <f t="shared" si="220"/>
        <v>Low</v>
      </c>
      <c r="AN942" s="62">
        <v>2</v>
      </c>
      <c r="AO942" s="62" t="str">
        <f t="shared" si="221"/>
        <v>More</v>
      </c>
      <c r="AP942" s="62">
        <v>574</v>
      </c>
      <c r="AQ942" s="62" t="str">
        <f t="shared" si="222"/>
        <v>no</v>
      </c>
      <c r="AR942" s="62" t="str">
        <f t="shared" si="223"/>
        <v>Above Average</v>
      </c>
      <c r="AS942" s="64">
        <v>0</v>
      </c>
      <c r="AT942" s="68">
        <v>43.663194444444443</v>
      </c>
      <c r="AU942" s="68" t="str">
        <f t="shared" si="224"/>
        <v>Below Average</v>
      </c>
      <c r="AV942" s="66">
        <v>150900</v>
      </c>
      <c r="AW942" s="66">
        <v>3456</v>
      </c>
      <c r="AX942" s="66" t="s">
        <v>311</v>
      </c>
    </row>
    <row r="943" spans="1:50" customFormat="1" x14ac:dyDescent="0.2">
      <c r="A943">
        <v>942</v>
      </c>
      <c r="B943" s="12" t="s">
        <v>182</v>
      </c>
      <c r="C943" s="12" t="s">
        <v>90</v>
      </c>
      <c r="D943" s="12" t="s">
        <v>91</v>
      </c>
      <c r="E943" s="22">
        <v>7</v>
      </c>
      <c r="F943" s="22" t="s">
        <v>411</v>
      </c>
      <c r="G943" s="22" t="s">
        <v>92</v>
      </c>
      <c r="H943" s="22" t="str">
        <f t="shared" si="211"/>
        <v>2Story</v>
      </c>
      <c r="I943" s="22">
        <f t="shared" si="210"/>
        <v>75.988545402704759</v>
      </c>
      <c r="J943" s="22" t="str">
        <f t="shared" si="212"/>
        <v>Above Average</v>
      </c>
      <c r="K943" s="22">
        <v>5</v>
      </c>
      <c r="L943" s="22" t="str">
        <f t="shared" si="213"/>
        <v>Low</v>
      </c>
      <c r="M943" s="22">
        <v>1999</v>
      </c>
      <c r="N943" s="22">
        <f t="shared" si="214"/>
        <v>0</v>
      </c>
      <c r="O943" s="22"/>
      <c r="P943" s="22">
        <v>1999</v>
      </c>
      <c r="Q943" s="22">
        <f t="shared" si="215"/>
        <v>0</v>
      </c>
      <c r="R943" s="23">
        <v>992</v>
      </c>
      <c r="S943" s="23" t="s">
        <v>311</v>
      </c>
      <c r="T943" s="23" t="s">
        <v>370</v>
      </c>
      <c r="U943" s="24">
        <v>1022</v>
      </c>
      <c r="V943" s="24" t="str">
        <f t="shared" si="216"/>
        <v>no</v>
      </c>
      <c r="W943" s="24">
        <v>1038</v>
      </c>
      <c r="X943" s="24" t="str">
        <f t="shared" si="217"/>
        <v>no</v>
      </c>
      <c r="Y943" s="24" t="s">
        <v>412</v>
      </c>
      <c r="Z943" s="24">
        <f t="shared" si="218"/>
        <v>0</v>
      </c>
      <c r="AA943" s="24">
        <v>2060</v>
      </c>
      <c r="AB943" s="24" t="s">
        <v>311</v>
      </c>
      <c r="AC943" s="24" t="s">
        <v>369</v>
      </c>
      <c r="AD943" s="25">
        <v>1</v>
      </c>
      <c r="AE943" s="25">
        <v>0</v>
      </c>
      <c r="AF943" s="25">
        <v>2</v>
      </c>
      <c r="AG943" s="25">
        <v>1</v>
      </c>
      <c r="AH943" s="25">
        <v>4</v>
      </c>
      <c r="AI943" s="25" t="s">
        <v>414</v>
      </c>
      <c r="AJ943" s="57">
        <v>8</v>
      </c>
      <c r="AK943" s="57" t="str">
        <f t="shared" si="219"/>
        <v>More</v>
      </c>
      <c r="AL943" s="57" t="s">
        <v>97</v>
      </c>
      <c r="AM943" s="57" t="str">
        <f t="shared" si="220"/>
        <v>High</v>
      </c>
      <c r="AN943" s="62">
        <v>2</v>
      </c>
      <c r="AO943" s="62" t="str">
        <f t="shared" si="221"/>
        <v>More</v>
      </c>
      <c r="AP943" s="62">
        <v>390</v>
      </c>
      <c r="AQ943" s="62" t="str">
        <f t="shared" si="222"/>
        <v>no</v>
      </c>
      <c r="AR943" s="62" t="str">
        <f t="shared" si="223"/>
        <v>Below Average</v>
      </c>
      <c r="AS943" s="64">
        <v>1</v>
      </c>
      <c r="AT943" s="68">
        <v>70.11795543905636</v>
      </c>
      <c r="AU943" s="68" t="str">
        <f t="shared" si="224"/>
        <v>Above Average</v>
      </c>
      <c r="AV943" s="66">
        <v>214000</v>
      </c>
      <c r="AW943" s="66">
        <v>3052</v>
      </c>
      <c r="AX943" s="66" t="s">
        <v>311</v>
      </c>
    </row>
    <row r="944" spans="1:50" customFormat="1" x14ac:dyDescent="0.2">
      <c r="A944">
        <v>943</v>
      </c>
      <c r="B944" s="12" t="s">
        <v>90</v>
      </c>
      <c r="C944" s="12" t="s">
        <v>90</v>
      </c>
      <c r="D944" s="12" t="s">
        <v>167</v>
      </c>
      <c r="E944" s="22">
        <v>4</v>
      </c>
      <c r="F944" s="22" t="s">
        <v>195</v>
      </c>
      <c r="G944" s="22" t="s">
        <v>115</v>
      </c>
      <c r="H944" s="22" t="str">
        <f t="shared" si="211"/>
        <v>1Story</v>
      </c>
      <c r="I944" s="22">
        <f t="shared" si="210"/>
        <v>69.182127006168557</v>
      </c>
      <c r="J944" s="22" t="str">
        <f t="shared" si="212"/>
        <v>Below Average</v>
      </c>
      <c r="K944" s="22">
        <v>3</v>
      </c>
      <c r="L944" s="22" t="str">
        <f t="shared" si="213"/>
        <v>Low</v>
      </c>
      <c r="M944" s="22">
        <v>1977</v>
      </c>
      <c r="N944" s="22">
        <f t="shared" si="214"/>
        <v>0</v>
      </c>
      <c r="O944" s="22"/>
      <c r="P944" s="22">
        <v>1977</v>
      </c>
      <c r="Q944" s="22">
        <f t="shared" si="215"/>
        <v>0</v>
      </c>
      <c r="R944" s="23">
        <v>1440</v>
      </c>
      <c r="S944" s="23" t="s">
        <v>311</v>
      </c>
      <c r="T944" s="23" t="s">
        <v>369</v>
      </c>
      <c r="U944" s="24">
        <v>1440</v>
      </c>
      <c r="V944" s="24" t="str">
        <f t="shared" si="216"/>
        <v>no</v>
      </c>
      <c r="W944" s="24">
        <v>0</v>
      </c>
      <c r="X944" s="24" t="str">
        <f t="shared" si="217"/>
        <v>no</v>
      </c>
      <c r="Y944" s="24" t="s">
        <v>413</v>
      </c>
      <c r="Z944" s="24">
        <f t="shared" si="218"/>
        <v>0</v>
      </c>
      <c r="AA944" s="24">
        <v>1440</v>
      </c>
      <c r="AB944" s="24" t="s">
        <v>311</v>
      </c>
      <c r="AC944" s="24" t="s">
        <v>370</v>
      </c>
      <c r="AD944" s="25">
        <v>2</v>
      </c>
      <c r="AE944" s="25">
        <v>0</v>
      </c>
      <c r="AF944" s="25">
        <v>2</v>
      </c>
      <c r="AG944" s="25">
        <v>0</v>
      </c>
      <c r="AH944" s="25">
        <v>4</v>
      </c>
      <c r="AI944" s="25" t="s">
        <v>414</v>
      </c>
      <c r="AJ944" s="57">
        <v>8</v>
      </c>
      <c r="AK944" s="57" t="str">
        <f t="shared" si="219"/>
        <v>More</v>
      </c>
      <c r="AL944" s="57" t="s">
        <v>98</v>
      </c>
      <c r="AM944" s="57" t="str">
        <f t="shared" si="220"/>
        <v>Low</v>
      </c>
      <c r="AN944" s="62">
        <v>0</v>
      </c>
      <c r="AO944" s="62" t="str">
        <f t="shared" si="221"/>
        <v>Less</v>
      </c>
      <c r="AP944" s="62">
        <v>0</v>
      </c>
      <c r="AQ944" s="62" t="str">
        <f t="shared" si="222"/>
        <v>no</v>
      </c>
      <c r="AR944" s="62" t="str">
        <f t="shared" si="223"/>
        <v>Below Average</v>
      </c>
      <c r="AS944" s="64">
        <v>0</v>
      </c>
      <c r="AT944" s="68">
        <v>52.083333333333336</v>
      </c>
      <c r="AU944" s="68" t="str">
        <f t="shared" si="224"/>
        <v>Below Average</v>
      </c>
      <c r="AV944" s="66">
        <v>150000</v>
      </c>
      <c r="AW944" s="66">
        <v>2880</v>
      </c>
      <c r="AX944" s="66" t="s">
        <v>311</v>
      </c>
    </row>
    <row r="945" spans="1:50" customFormat="1" x14ac:dyDescent="0.2">
      <c r="A945">
        <v>944</v>
      </c>
      <c r="B945" s="12" t="s">
        <v>90</v>
      </c>
      <c r="C945" s="12" t="s">
        <v>90</v>
      </c>
      <c r="D945" s="12" t="s">
        <v>167</v>
      </c>
      <c r="E945" s="22">
        <v>5</v>
      </c>
      <c r="F945" s="22" t="s">
        <v>195</v>
      </c>
      <c r="G945" s="22" t="s">
        <v>115</v>
      </c>
      <c r="H945" s="22" t="str">
        <f t="shared" si="211"/>
        <v>1Story</v>
      </c>
      <c r="I945" s="22">
        <f t="shared" si="210"/>
        <v>69.182127006168557</v>
      </c>
      <c r="J945" s="22" t="str">
        <f t="shared" si="212"/>
        <v>Below Average</v>
      </c>
      <c r="K945" s="22">
        <v>4</v>
      </c>
      <c r="L945" s="22" t="str">
        <f t="shared" si="213"/>
        <v>Low</v>
      </c>
      <c r="M945" s="22">
        <v>1967</v>
      </c>
      <c r="N945" s="22">
        <f t="shared" si="214"/>
        <v>0</v>
      </c>
      <c r="O945" s="22"/>
      <c r="P945" s="22">
        <v>1967</v>
      </c>
      <c r="Q945" s="22">
        <f t="shared" si="215"/>
        <v>0</v>
      </c>
      <c r="R945" s="23">
        <v>1632</v>
      </c>
      <c r="S945" s="23" t="s">
        <v>311</v>
      </c>
      <c r="T945" s="23" t="s">
        <v>369</v>
      </c>
      <c r="U945" s="24">
        <v>1632</v>
      </c>
      <c r="V945" s="24" t="str">
        <f t="shared" si="216"/>
        <v>no</v>
      </c>
      <c r="W945" s="24">
        <v>0</v>
      </c>
      <c r="X945" s="24" t="str">
        <f t="shared" si="217"/>
        <v>no</v>
      </c>
      <c r="Y945" s="24" t="s">
        <v>413</v>
      </c>
      <c r="Z945" s="24">
        <f t="shared" si="218"/>
        <v>0</v>
      </c>
      <c r="AA945" s="24">
        <v>1632</v>
      </c>
      <c r="AB945" s="24" t="s">
        <v>311</v>
      </c>
      <c r="AC945" s="24" t="s">
        <v>369</v>
      </c>
      <c r="AD945" s="25">
        <v>0</v>
      </c>
      <c r="AE945" s="25">
        <v>0</v>
      </c>
      <c r="AF945" s="25">
        <v>2</v>
      </c>
      <c r="AG945" s="25">
        <v>0</v>
      </c>
      <c r="AH945" s="25">
        <v>2</v>
      </c>
      <c r="AI945" s="25" t="s">
        <v>415</v>
      </c>
      <c r="AJ945" s="57">
        <v>8</v>
      </c>
      <c r="AK945" s="57" t="str">
        <f t="shared" si="219"/>
        <v>More</v>
      </c>
      <c r="AL945" s="57" t="s">
        <v>98</v>
      </c>
      <c r="AM945" s="57" t="str">
        <f t="shared" si="220"/>
        <v>Low</v>
      </c>
      <c r="AN945" s="62">
        <v>2</v>
      </c>
      <c r="AO945" s="62" t="str">
        <f t="shared" si="221"/>
        <v>More</v>
      </c>
      <c r="AP945" s="62">
        <v>576</v>
      </c>
      <c r="AQ945" s="62" t="str">
        <f t="shared" si="222"/>
        <v>no</v>
      </c>
      <c r="AR945" s="62" t="str">
        <f t="shared" si="223"/>
        <v>Above Average</v>
      </c>
      <c r="AS945" s="64">
        <v>0</v>
      </c>
      <c r="AT945" s="68">
        <v>43.811274509803923</v>
      </c>
      <c r="AU945" s="68" t="str">
        <f t="shared" si="224"/>
        <v>Below Average</v>
      </c>
      <c r="AV945" s="66">
        <v>143000</v>
      </c>
      <c r="AW945" s="66">
        <v>3264</v>
      </c>
      <c r="AX945" s="66" t="s">
        <v>311</v>
      </c>
    </row>
    <row r="946" spans="1:50" customFormat="1" x14ac:dyDescent="0.2">
      <c r="A946">
        <v>945</v>
      </c>
      <c r="B946" s="12" t="s">
        <v>90</v>
      </c>
      <c r="C946" s="12" t="s">
        <v>90</v>
      </c>
      <c r="D946" s="12" t="s">
        <v>91</v>
      </c>
      <c r="E946" s="22">
        <v>6</v>
      </c>
      <c r="F946" s="22" t="s">
        <v>195</v>
      </c>
      <c r="G946" s="22" t="s">
        <v>197</v>
      </c>
      <c r="H946" s="22" t="str">
        <f t="shared" si="211"/>
        <v xml:space="preserve"> </v>
      </c>
      <c r="I946" s="22">
        <f t="shared" si="210"/>
        <v>74.693515888638117</v>
      </c>
      <c r="J946" s="22" t="str">
        <f t="shared" si="212"/>
        <v>Above Average</v>
      </c>
      <c r="K946" s="22">
        <v>6</v>
      </c>
      <c r="L946" s="22" t="str">
        <f t="shared" si="213"/>
        <v>High</v>
      </c>
      <c r="M946" s="22">
        <v>1958</v>
      </c>
      <c r="N946" s="22">
        <f t="shared" si="214"/>
        <v>0</v>
      </c>
      <c r="O946" s="22"/>
      <c r="P946" s="22">
        <v>1958</v>
      </c>
      <c r="Q946" s="22">
        <f t="shared" si="215"/>
        <v>1</v>
      </c>
      <c r="R946" s="23">
        <v>819</v>
      </c>
      <c r="S946" s="23" t="s">
        <v>311</v>
      </c>
      <c r="T946" s="23" t="s">
        <v>370</v>
      </c>
      <c r="U946" s="24">
        <v>1344</v>
      </c>
      <c r="V946" s="24" t="str">
        <f t="shared" si="216"/>
        <v>no</v>
      </c>
      <c r="W946" s="24">
        <v>0</v>
      </c>
      <c r="X946" s="24" t="str">
        <f t="shared" si="217"/>
        <v>no</v>
      </c>
      <c r="Y946" s="24" t="s">
        <v>413</v>
      </c>
      <c r="Z946" s="24">
        <f t="shared" si="218"/>
        <v>0</v>
      </c>
      <c r="AA946" s="24">
        <v>1344</v>
      </c>
      <c r="AB946" s="24" t="s">
        <v>311</v>
      </c>
      <c r="AC946" s="24" t="s">
        <v>370</v>
      </c>
      <c r="AD946" s="25">
        <v>0</v>
      </c>
      <c r="AE946" s="25">
        <v>1</v>
      </c>
      <c r="AF946" s="25">
        <v>1</v>
      </c>
      <c r="AG946" s="25">
        <v>0</v>
      </c>
      <c r="AH946" s="25">
        <v>2</v>
      </c>
      <c r="AI946" s="25" t="s">
        <v>415</v>
      </c>
      <c r="AJ946" s="57">
        <v>7</v>
      </c>
      <c r="AK946" s="57" t="str">
        <f t="shared" si="219"/>
        <v>More</v>
      </c>
      <c r="AL946" s="57" t="s">
        <v>97</v>
      </c>
      <c r="AM946" s="57" t="str">
        <f t="shared" si="220"/>
        <v>High</v>
      </c>
      <c r="AN946" s="62">
        <v>2</v>
      </c>
      <c r="AO946" s="62" t="str">
        <f t="shared" si="221"/>
        <v>More</v>
      </c>
      <c r="AP946" s="62">
        <v>525</v>
      </c>
      <c r="AQ946" s="62" t="str">
        <f t="shared" si="222"/>
        <v>no</v>
      </c>
      <c r="AR946" s="62" t="str">
        <f t="shared" si="223"/>
        <v>Above Average</v>
      </c>
      <c r="AS946" s="64">
        <v>1</v>
      </c>
      <c r="AT946" s="68">
        <v>63.569116967175219</v>
      </c>
      <c r="AU946" s="68" t="str">
        <f t="shared" si="224"/>
        <v>Below Average</v>
      </c>
      <c r="AV946" s="66">
        <v>137500</v>
      </c>
      <c r="AW946" s="66">
        <v>2163</v>
      </c>
      <c r="AX946" s="66" t="s">
        <v>311</v>
      </c>
    </row>
    <row r="947" spans="1:50" customFormat="1" x14ac:dyDescent="0.2">
      <c r="A947">
        <v>946</v>
      </c>
      <c r="B947" s="12" t="s">
        <v>90</v>
      </c>
      <c r="C947" s="12" t="s">
        <v>90</v>
      </c>
      <c r="D947" s="12" t="s">
        <v>91</v>
      </c>
      <c r="E947" s="22">
        <v>5</v>
      </c>
      <c r="F947" s="22" t="s">
        <v>195</v>
      </c>
      <c r="G947" s="22" t="s">
        <v>132</v>
      </c>
      <c r="H947" s="22" t="str">
        <f t="shared" si="211"/>
        <v>1Story</v>
      </c>
      <c r="I947" s="22">
        <f t="shared" si="210"/>
        <v>59.315963337771507</v>
      </c>
      <c r="J947" s="22" t="str">
        <f t="shared" si="212"/>
        <v>Below Average</v>
      </c>
      <c r="K947" s="22">
        <v>6</v>
      </c>
      <c r="L947" s="22" t="str">
        <f t="shared" si="213"/>
        <v>High</v>
      </c>
      <c r="M947" s="22">
        <v>1890</v>
      </c>
      <c r="N947" s="22">
        <f t="shared" si="214"/>
        <v>1</v>
      </c>
      <c r="O947" s="22"/>
      <c r="P947" s="22">
        <v>1996</v>
      </c>
      <c r="Q947" s="22">
        <f t="shared" si="215"/>
        <v>0</v>
      </c>
      <c r="R947" s="23">
        <v>1088</v>
      </c>
      <c r="S947" s="23" t="s">
        <v>311</v>
      </c>
      <c r="T947" s="23" t="s">
        <v>369</v>
      </c>
      <c r="U947" s="24">
        <v>1188</v>
      </c>
      <c r="V947" s="24" t="str">
        <f t="shared" si="216"/>
        <v>no</v>
      </c>
      <c r="W947" s="24">
        <v>561</v>
      </c>
      <c r="X947" s="24" t="str">
        <f t="shared" si="217"/>
        <v>no</v>
      </c>
      <c r="Y947" s="24" t="s">
        <v>412</v>
      </c>
      <c r="Z947" s="24">
        <f t="shared" si="218"/>
        <v>1</v>
      </c>
      <c r="AA947" s="24">
        <v>1869</v>
      </c>
      <c r="AB947" s="24" t="s">
        <v>311</v>
      </c>
      <c r="AC947" s="24" t="s">
        <v>369</v>
      </c>
      <c r="AD947" s="25">
        <v>0</v>
      </c>
      <c r="AE947" s="25">
        <v>0</v>
      </c>
      <c r="AF947" s="25">
        <v>1</v>
      </c>
      <c r="AG947" s="25">
        <v>0</v>
      </c>
      <c r="AH947" s="25">
        <v>1</v>
      </c>
      <c r="AI947" s="25" t="s">
        <v>415</v>
      </c>
      <c r="AJ947" s="57">
        <v>7</v>
      </c>
      <c r="AK947" s="57" t="str">
        <f t="shared" si="219"/>
        <v>More</v>
      </c>
      <c r="AL947" s="57" t="s">
        <v>98</v>
      </c>
      <c r="AM947" s="57" t="str">
        <f t="shared" si="220"/>
        <v>Low</v>
      </c>
      <c r="AN947" s="62">
        <v>2</v>
      </c>
      <c r="AO947" s="62" t="str">
        <f t="shared" si="221"/>
        <v>More</v>
      </c>
      <c r="AP947" s="62">
        <v>456</v>
      </c>
      <c r="AQ947" s="62" t="str">
        <f t="shared" si="222"/>
        <v>no</v>
      </c>
      <c r="AR947" s="62" t="str">
        <f t="shared" si="223"/>
        <v>Below Average</v>
      </c>
      <c r="AS947" s="64">
        <v>0</v>
      </c>
      <c r="AT947" s="68">
        <v>42.23875549543456</v>
      </c>
      <c r="AU947" s="68" t="str">
        <f t="shared" si="224"/>
        <v>Below Average</v>
      </c>
      <c r="AV947" s="66">
        <v>124900</v>
      </c>
      <c r="AW947" s="66">
        <v>2957</v>
      </c>
      <c r="AX947" s="66" t="s">
        <v>311</v>
      </c>
    </row>
    <row r="948" spans="1:50" customFormat="1" x14ac:dyDescent="0.2">
      <c r="A948">
        <v>947</v>
      </c>
      <c r="B948" s="12" t="s">
        <v>90</v>
      </c>
      <c r="C948" s="12" t="s">
        <v>90</v>
      </c>
      <c r="D948" s="12" t="s">
        <v>91</v>
      </c>
      <c r="E948" s="22">
        <v>5</v>
      </c>
      <c r="F948" s="22" t="s">
        <v>195</v>
      </c>
      <c r="G948" s="22" t="s">
        <v>197</v>
      </c>
      <c r="H948" s="22" t="str">
        <f t="shared" si="211"/>
        <v xml:space="preserve"> </v>
      </c>
      <c r="I948" s="22">
        <f t="shared" si="210"/>
        <v>74.693515888638117</v>
      </c>
      <c r="J948" s="22" t="str">
        <f t="shared" si="212"/>
        <v>Above Average</v>
      </c>
      <c r="K948" s="22">
        <v>6</v>
      </c>
      <c r="L948" s="22" t="str">
        <f t="shared" si="213"/>
        <v>High</v>
      </c>
      <c r="M948" s="22">
        <v>1959</v>
      </c>
      <c r="N948" s="22">
        <f t="shared" si="214"/>
        <v>0</v>
      </c>
      <c r="O948" s="22"/>
      <c r="P948" s="22">
        <v>1959</v>
      </c>
      <c r="Q948" s="22">
        <f t="shared" si="215"/>
        <v>1</v>
      </c>
      <c r="R948" s="23">
        <v>1144</v>
      </c>
      <c r="S948" s="23" t="s">
        <v>311</v>
      </c>
      <c r="T948" s="23" t="s">
        <v>369</v>
      </c>
      <c r="U948" s="24">
        <v>1144</v>
      </c>
      <c r="V948" s="24" t="str">
        <f t="shared" si="216"/>
        <v>no</v>
      </c>
      <c r="W948" s="24">
        <v>0</v>
      </c>
      <c r="X948" s="24" t="str">
        <f t="shared" si="217"/>
        <v>no</v>
      </c>
      <c r="Y948" s="24" t="s">
        <v>413</v>
      </c>
      <c r="Z948" s="24">
        <f t="shared" si="218"/>
        <v>0</v>
      </c>
      <c r="AA948" s="24">
        <v>1144</v>
      </c>
      <c r="AB948" s="24" t="s">
        <v>311</v>
      </c>
      <c r="AC948" s="24" t="s">
        <v>370</v>
      </c>
      <c r="AD948" s="25">
        <v>1</v>
      </c>
      <c r="AE948" s="25">
        <v>0</v>
      </c>
      <c r="AF948" s="25">
        <v>1</v>
      </c>
      <c r="AG948" s="25">
        <v>0</v>
      </c>
      <c r="AH948" s="25">
        <v>2</v>
      </c>
      <c r="AI948" s="25" t="s">
        <v>415</v>
      </c>
      <c r="AJ948" s="57">
        <v>6</v>
      </c>
      <c r="AK948" s="57" t="str">
        <f t="shared" si="219"/>
        <v>More</v>
      </c>
      <c r="AL948" s="57" t="s">
        <v>98</v>
      </c>
      <c r="AM948" s="57" t="str">
        <f t="shared" si="220"/>
        <v>Low</v>
      </c>
      <c r="AN948" s="62">
        <v>1</v>
      </c>
      <c r="AO948" s="62" t="str">
        <f t="shared" si="221"/>
        <v>Less</v>
      </c>
      <c r="AP948" s="62">
        <v>796</v>
      </c>
      <c r="AQ948" s="62" t="str">
        <f t="shared" si="222"/>
        <v>no</v>
      </c>
      <c r="AR948" s="62" t="str">
        <f t="shared" si="223"/>
        <v>Above Average</v>
      </c>
      <c r="AS948" s="64">
        <v>1</v>
      </c>
      <c r="AT948" s="68">
        <v>62.5</v>
      </c>
      <c r="AU948" s="68" t="str">
        <f t="shared" si="224"/>
        <v>Below Average</v>
      </c>
      <c r="AV948" s="66">
        <v>143000</v>
      </c>
      <c r="AW948" s="66">
        <v>2288</v>
      </c>
      <c r="AX948" s="66" t="s">
        <v>311</v>
      </c>
    </row>
    <row r="949" spans="1:50" customFormat="1" x14ac:dyDescent="0.2">
      <c r="A949">
        <v>948</v>
      </c>
      <c r="B949" s="12" t="s">
        <v>90</v>
      </c>
      <c r="C949" s="12" t="s">
        <v>90</v>
      </c>
      <c r="D949" s="12" t="s">
        <v>91</v>
      </c>
      <c r="E949" s="22">
        <v>8</v>
      </c>
      <c r="F949" s="22" t="s">
        <v>411</v>
      </c>
      <c r="G949" s="22" t="s">
        <v>115</v>
      </c>
      <c r="H949" s="22" t="str">
        <f t="shared" si="211"/>
        <v>1Story</v>
      </c>
      <c r="I949" s="22">
        <f t="shared" si="210"/>
        <v>69.182127006168557</v>
      </c>
      <c r="J949" s="22" t="str">
        <f t="shared" si="212"/>
        <v>Below Average</v>
      </c>
      <c r="K949" s="22">
        <v>5</v>
      </c>
      <c r="L949" s="22" t="str">
        <f t="shared" si="213"/>
        <v>Low</v>
      </c>
      <c r="M949" s="22">
        <v>2002</v>
      </c>
      <c r="N949" s="22">
        <f t="shared" si="214"/>
        <v>0</v>
      </c>
      <c r="O949" s="22"/>
      <c r="P949" s="22">
        <v>2003</v>
      </c>
      <c r="Q949" s="22">
        <f t="shared" si="215"/>
        <v>0</v>
      </c>
      <c r="R949" s="23">
        <v>1616</v>
      </c>
      <c r="S949" s="23" t="s">
        <v>311</v>
      </c>
      <c r="T949" s="23" t="s">
        <v>369</v>
      </c>
      <c r="U949" s="24">
        <v>1629</v>
      </c>
      <c r="V949" s="24" t="str">
        <f t="shared" si="216"/>
        <v>no</v>
      </c>
      <c r="W949" s="24">
        <v>0</v>
      </c>
      <c r="X949" s="24" t="str">
        <f t="shared" si="217"/>
        <v>no</v>
      </c>
      <c r="Y949" s="24" t="s">
        <v>413</v>
      </c>
      <c r="Z949" s="24">
        <f t="shared" si="218"/>
        <v>1</v>
      </c>
      <c r="AA949" s="24">
        <v>1629</v>
      </c>
      <c r="AB949" s="24" t="s">
        <v>311</v>
      </c>
      <c r="AC949" s="24" t="s">
        <v>369</v>
      </c>
      <c r="AD949" s="25">
        <v>1</v>
      </c>
      <c r="AE949" s="25">
        <v>0</v>
      </c>
      <c r="AF949" s="25">
        <v>2</v>
      </c>
      <c r="AG949" s="25">
        <v>0</v>
      </c>
      <c r="AH949" s="25">
        <v>3</v>
      </c>
      <c r="AI949" s="25" t="s">
        <v>414</v>
      </c>
      <c r="AJ949" s="57">
        <v>9</v>
      </c>
      <c r="AK949" s="57" t="str">
        <f t="shared" si="219"/>
        <v>More</v>
      </c>
      <c r="AL949" s="57" t="s">
        <v>97</v>
      </c>
      <c r="AM949" s="57" t="str">
        <f t="shared" si="220"/>
        <v>High</v>
      </c>
      <c r="AN949" s="62">
        <v>3</v>
      </c>
      <c r="AO949" s="62" t="str">
        <f t="shared" si="221"/>
        <v>More</v>
      </c>
      <c r="AP949" s="62">
        <v>808</v>
      </c>
      <c r="AQ949" s="62" t="str">
        <f t="shared" si="222"/>
        <v>no</v>
      </c>
      <c r="AR949" s="62" t="str">
        <f t="shared" si="223"/>
        <v>Above Average</v>
      </c>
      <c r="AS949" s="64">
        <v>1</v>
      </c>
      <c r="AT949" s="68">
        <v>83.204930662557786</v>
      </c>
      <c r="AU949" s="68" t="str">
        <f t="shared" si="224"/>
        <v>Above Average</v>
      </c>
      <c r="AV949" s="66">
        <v>270000</v>
      </c>
      <c r="AW949" s="66">
        <v>3245</v>
      </c>
      <c r="AX949" s="66" t="s">
        <v>311</v>
      </c>
    </row>
    <row r="950" spans="1:50" customFormat="1" x14ac:dyDescent="0.2">
      <c r="A950">
        <v>949</v>
      </c>
      <c r="B950" s="12" t="s">
        <v>90</v>
      </c>
      <c r="C950" s="12" t="s">
        <v>90</v>
      </c>
      <c r="D950" s="12" t="s">
        <v>91</v>
      </c>
      <c r="E950" s="22">
        <v>7</v>
      </c>
      <c r="F950" s="22" t="s">
        <v>411</v>
      </c>
      <c r="G950" s="22" t="s">
        <v>92</v>
      </c>
      <c r="H950" s="22" t="str">
        <f t="shared" si="211"/>
        <v>2Story</v>
      </c>
      <c r="I950" s="22">
        <f t="shared" si="210"/>
        <v>75.988545402704759</v>
      </c>
      <c r="J950" s="22" t="str">
        <f t="shared" si="212"/>
        <v>Above Average</v>
      </c>
      <c r="K950" s="22">
        <v>5</v>
      </c>
      <c r="L950" s="22" t="str">
        <f t="shared" si="213"/>
        <v>Low</v>
      </c>
      <c r="M950" s="22">
        <v>2002</v>
      </c>
      <c r="N950" s="22">
        <f t="shared" si="214"/>
        <v>0</v>
      </c>
      <c r="O950" s="22"/>
      <c r="P950" s="22">
        <v>2002</v>
      </c>
      <c r="Q950" s="22">
        <f t="shared" si="215"/>
        <v>0</v>
      </c>
      <c r="R950" s="23">
        <v>936</v>
      </c>
      <c r="S950" s="23" t="s">
        <v>311</v>
      </c>
      <c r="T950" s="23" t="s">
        <v>370</v>
      </c>
      <c r="U950" s="24">
        <v>936</v>
      </c>
      <c r="V950" s="24" t="str">
        <f t="shared" si="216"/>
        <v>no</v>
      </c>
      <c r="W950" s="24">
        <v>840</v>
      </c>
      <c r="X950" s="24" t="str">
        <f t="shared" si="217"/>
        <v>no</v>
      </c>
      <c r="Y950" s="24" t="s">
        <v>412</v>
      </c>
      <c r="Z950" s="24">
        <f t="shared" si="218"/>
        <v>1</v>
      </c>
      <c r="AA950" s="24">
        <v>1776</v>
      </c>
      <c r="AB950" s="24" t="s">
        <v>311</v>
      </c>
      <c r="AC950" s="24" t="s">
        <v>369</v>
      </c>
      <c r="AD950" s="25">
        <v>0</v>
      </c>
      <c r="AE950" s="25">
        <v>0</v>
      </c>
      <c r="AF950" s="25">
        <v>2</v>
      </c>
      <c r="AG950" s="25">
        <v>1</v>
      </c>
      <c r="AH950" s="25">
        <v>3</v>
      </c>
      <c r="AI950" s="25" t="s">
        <v>414</v>
      </c>
      <c r="AJ950" s="57">
        <v>7</v>
      </c>
      <c r="AK950" s="57" t="str">
        <f t="shared" si="219"/>
        <v>More</v>
      </c>
      <c r="AL950" s="57" t="s">
        <v>97</v>
      </c>
      <c r="AM950" s="57" t="str">
        <f t="shared" si="220"/>
        <v>High</v>
      </c>
      <c r="AN950" s="62">
        <v>2</v>
      </c>
      <c r="AO950" s="62" t="str">
        <f t="shared" si="221"/>
        <v>More</v>
      </c>
      <c r="AP950" s="62">
        <v>474</v>
      </c>
      <c r="AQ950" s="62" t="str">
        <f t="shared" si="222"/>
        <v>no</v>
      </c>
      <c r="AR950" s="62" t="str">
        <f t="shared" si="223"/>
        <v>Above Average</v>
      </c>
      <c r="AS950" s="64">
        <v>1</v>
      </c>
      <c r="AT950" s="68">
        <v>70.98082595870207</v>
      </c>
      <c r="AU950" s="68" t="str">
        <f t="shared" si="224"/>
        <v>Above Average</v>
      </c>
      <c r="AV950" s="66">
        <v>192500</v>
      </c>
      <c r="AW950" s="66">
        <v>2712</v>
      </c>
      <c r="AX950" s="66" t="s">
        <v>311</v>
      </c>
    </row>
    <row r="951" spans="1:50" customFormat="1" x14ac:dyDescent="0.2">
      <c r="A951">
        <v>950</v>
      </c>
      <c r="B951" s="12" t="s">
        <v>90</v>
      </c>
      <c r="C951" s="12" t="s">
        <v>90</v>
      </c>
      <c r="D951" s="12" t="s">
        <v>91</v>
      </c>
      <c r="E951" s="22">
        <v>6</v>
      </c>
      <c r="F951" s="22" t="s">
        <v>195</v>
      </c>
      <c r="G951" s="22" t="s">
        <v>115</v>
      </c>
      <c r="H951" s="22" t="str">
        <f t="shared" si="211"/>
        <v>1Story</v>
      </c>
      <c r="I951" s="22">
        <f t="shared" si="210"/>
        <v>69.182127006168557</v>
      </c>
      <c r="J951" s="22" t="str">
        <f t="shared" si="212"/>
        <v>Below Average</v>
      </c>
      <c r="K951" s="22">
        <v>7</v>
      </c>
      <c r="L951" s="22" t="str">
        <f t="shared" si="213"/>
        <v>High</v>
      </c>
      <c r="M951" s="22">
        <v>1972</v>
      </c>
      <c r="N951" s="22">
        <f t="shared" si="214"/>
        <v>0</v>
      </c>
      <c r="O951" s="22"/>
      <c r="P951" s="22">
        <v>2006</v>
      </c>
      <c r="Q951" s="22">
        <f t="shared" si="215"/>
        <v>0</v>
      </c>
      <c r="R951" s="23">
        <v>1161</v>
      </c>
      <c r="S951" s="23" t="s">
        <v>311</v>
      </c>
      <c r="T951" s="23" t="s">
        <v>369</v>
      </c>
      <c r="U951" s="24">
        <v>1381</v>
      </c>
      <c r="V951" s="24" t="str">
        <f t="shared" si="216"/>
        <v>no</v>
      </c>
      <c r="W951" s="24">
        <v>0</v>
      </c>
      <c r="X951" s="24" t="str">
        <f t="shared" si="217"/>
        <v>no</v>
      </c>
      <c r="Y951" s="24" t="s">
        <v>413</v>
      </c>
      <c r="Z951" s="24">
        <f t="shared" si="218"/>
        <v>0</v>
      </c>
      <c r="AA951" s="24">
        <v>1381</v>
      </c>
      <c r="AB951" s="24" t="s">
        <v>311</v>
      </c>
      <c r="AC951" s="24" t="s">
        <v>370</v>
      </c>
      <c r="AD951" s="25">
        <v>1</v>
      </c>
      <c r="AE951" s="25">
        <v>0</v>
      </c>
      <c r="AF951" s="25">
        <v>1</v>
      </c>
      <c r="AG951" s="25">
        <v>1</v>
      </c>
      <c r="AH951" s="25">
        <v>3</v>
      </c>
      <c r="AI951" s="25" t="s">
        <v>414</v>
      </c>
      <c r="AJ951" s="57">
        <v>5</v>
      </c>
      <c r="AK951" s="57" t="str">
        <f t="shared" si="219"/>
        <v>Less</v>
      </c>
      <c r="AL951" s="57" t="s">
        <v>97</v>
      </c>
      <c r="AM951" s="57" t="str">
        <f t="shared" si="220"/>
        <v>High</v>
      </c>
      <c r="AN951" s="62">
        <v>2</v>
      </c>
      <c r="AO951" s="62" t="str">
        <f t="shared" si="221"/>
        <v>More</v>
      </c>
      <c r="AP951" s="62">
        <v>676</v>
      </c>
      <c r="AQ951" s="62" t="str">
        <f t="shared" si="222"/>
        <v>no</v>
      </c>
      <c r="AR951" s="62" t="str">
        <f t="shared" si="223"/>
        <v>Above Average</v>
      </c>
      <c r="AS951" s="64">
        <v>1</v>
      </c>
      <c r="AT951" s="68">
        <v>77.694728560188821</v>
      </c>
      <c r="AU951" s="68" t="str">
        <f t="shared" si="224"/>
        <v>Above Average</v>
      </c>
      <c r="AV951" s="66">
        <v>197500</v>
      </c>
      <c r="AW951" s="66">
        <v>2542</v>
      </c>
      <c r="AX951" s="66" t="s">
        <v>311</v>
      </c>
    </row>
    <row r="952" spans="1:50" customFormat="1" x14ac:dyDescent="0.2">
      <c r="A952">
        <v>951</v>
      </c>
      <c r="B952" s="12" t="s">
        <v>90</v>
      </c>
      <c r="C952" s="12" t="s">
        <v>90</v>
      </c>
      <c r="D952" s="12" t="s">
        <v>91</v>
      </c>
      <c r="E952" s="22">
        <v>5</v>
      </c>
      <c r="F952" s="22" t="s">
        <v>195</v>
      </c>
      <c r="G952" s="22" t="s">
        <v>115</v>
      </c>
      <c r="H952" s="22" t="str">
        <f t="shared" si="211"/>
        <v>1Story</v>
      </c>
      <c r="I952" s="22">
        <f t="shared" si="210"/>
        <v>69.182127006168557</v>
      </c>
      <c r="J952" s="22" t="str">
        <f t="shared" si="212"/>
        <v>Below Average</v>
      </c>
      <c r="K952" s="22">
        <v>8</v>
      </c>
      <c r="L952" s="22" t="str">
        <f t="shared" si="213"/>
        <v>High</v>
      </c>
      <c r="M952" s="22">
        <v>1950</v>
      </c>
      <c r="N952" s="22">
        <f t="shared" si="214"/>
        <v>1</v>
      </c>
      <c r="O952" s="22"/>
      <c r="P952" s="22">
        <v>2002</v>
      </c>
      <c r="Q952" s="22">
        <f t="shared" si="215"/>
        <v>0</v>
      </c>
      <c r="R952" s="23">
        <v>864</v>
      </c>
      <c r="S952" s="23" t="s">
        <v>311</v>
      </c>
      <c r="T952" s="23" t="s">
        <v>370</v>
      </c>
      <c r="U952" s="24">
        <v>864</v>
      </c>
      <c r="V952" s="24" t="str">
        <f t="shared" si="216"/>
        <v>no</v>
      </c>
      <c r="W952" s="24">
        <v>0</v>
      </c>
      <c r="X952" s="24" t="str">
        <f t="shared" si="217"/>
        <v>no</v>
      </c>
      <c r="Y952" s="24" t="s">
        <v>413</v>
      </c>
      <c r="Z952" s="24">
        <f t="shared" si="218"/>
        <v>0</v>
      </c>
      <c r="AA952" s="24">
        <v>864</v>
      </c>
      <c r="AB952" s="24" t="s">
        <v>311</v>
      </c>
      <c r="AC952" s="24" t="s">
        <v>370</v>
      </c>
      <c r="AD952" s="25">
        <v>1</v>
      </c>
      <c r="AE952" s="25">
        <v>0</v>
      </c>
      <c r="AF952" s="25">
        <v>1</v>
      </c>
      <c r="AG952" s="25">
        <v>0</v>
      </c>
      <c r="AH952" s="25">
        <v>2</v>
      </c>
      <c r="AI952" s="25" t="s">
        <v>415</v>
      </c>
      <c r="AJ952" s="57">
        <v>5</v>
      </c>
      <c r="AK952" s="57" t="str">
        <f t="shared" si="219"/>
        <v>Less</v>
      </c>
      <c r="AL952" s="57" t="s">
        <v>97</v>
      </c>
      <c r="AM952" s="57" t="str">
        <f t="shared" si="220"/>
        <v>High</v>
      </c>
      <c r="AN952" s="62">
        <v>2</v>
      </c>
      <c r="AO952" s="62" t="str">
        <f t="shared" si="221"/>
        <v>More</v>
      </c>
      <c r="AP952" s="62">
        <v>720</v>
      </c>
      <c r="AQ952" s="62" t="str">
        <f t="shared" si="222"/>
        <v>no</v>
      </c>
      <c r="AR952" s="62" t="str">
        <f t="shared" si="223"/>
        <v>Above Average</v>
      </c>
      <c r="AS952" s="64">
        <v>0</v>
      </c>
      <c r="AT952" s="68">
        <v>74.652777777777771</v>
      </c>
      <c r="AU952" s="68" t="str">
        <f t="shared" si="224"/>
        <v>Above Average</v>
      </c>
      <c r="AV952" s="66">
        <v>129000</v>
      </c>
      <c r="AW952" s="66">
        <v>1728</v>
      </c>
      <c r="AX952" s="66" t="s">
        <v>311</v>
      </c>
    </row>
    <row r="953" spans="1:50" customFormat="1" x14ac:dyDescent="0.2">
      <c r="A953">
        <v>952</v>
      </c>
      <c r="B953" s="12" t="s">
        <v>90</v>
      </c>
      <c r="C953" s="12" t="s">
        <v>90</v>
      </c>
      <c r="D953" s="12" t="s">
        <v>91</v>
      </c>
      <c r="E953" s="22">
        <v>5</v>
      </c>
      <c r="F953" s="22" t="s">
        <v>195</v>
      </c>
      <c r="G953" s="22" t="s">
        <v>115</v>
      </c>
      <c r="H953" s="22" t="str">
        <f t="shared" si="211"/>
        <v>1Story</v>
      </c>
      <c r="I953" s="22">
        <f t="shared" si="210"/>
        <v>69.182127006168557</v>
      </c>
      <c r="J953" s="22" t="str">
        <f t="shared" si="212"/>
        <v>Below Average</v>
      </c>
      <c r="K953" s="22">
        <v>5</v>
      </c>
      <c r="L953" s="22" t="str">
        <f t="shared" si="213"/>
        <v>Low</v>
      </c>
      <c r="M953" s="22">
        <v>1965</v>
      </c>
      <c r="N953" s="22">
        <f t="shared" si="214"/>
        <v>0</v>
      </c>
      <c r="O953" s="22"/>
      <c r="P953" s="22">
        <v>1965</v>
      </c>
      <c r="Q953" s="22">
        <f t="shared" si="215"/>
        <v>0</v>
      </c>
      <c r="R953" s="23">
        <v>828</v>
      </c>
      <c r="S953" s="23" t="s">
        <v>311</v>
      </c>
      <c r="T953" s="23" t="s">
        <v>370</v>
      </c>
      <c r="U953" s="24">
        <v>965</v>
      </c>
      <c r="V953" s="24" t="str">
        <f t="shared" si="216"/>
        <v>no</v>
      </c>
      <c r="W953" s="24">
        <v>0</v>
      </c>
      <c r="X953" s="24" t="str">
        <f t="shared" si="217"/>
        <v>no</v>
      </c>
      <c r="Y953" s="24" t="s">
        <v>413</v>
      </c>
      <c r="Z953" s="24">
        <f t="shared" si="218"/>
        <v>1</v>
      </c>
      <c r="AA953" s="24">
        <v>965</v>
      </c>
      <c r="AB953" s="24" t="s">
        <v>311</v>
      </c>
      <c r="AC953" s="24" t="s">
        <v>370</v>
      </c>
      <c r="AD953" s="25">
        <v>1</v>
      </c>
      <c r="AE953" s="25">
        <v>0</v>
      </c>
      <c r="AF953" s="25">
        <v>1</v>
      </c>
      <c r="AG953" s="25">
        <v>0</v>
      </c>
      <c r="AH953" s="25">
        <v>2</v>
      </c>
      <c r="AI953" s="25" t="s">
        <v>415</v>
      </c>
      <c r="AJ953" s="57">
        <v>6</v>
      </c>
      <c r="AK953" s="57" t="str">
        <f t="shared" si="219"/>
        <v>More</v>
      </c>
      <c r="AL953" s="57" t="s">
        <v>98</v>
      </c>
      <c r="AM953" s="57" t="str">
        <f t="shared" si="220"/>
        <v>Low</v>
      </c>
      <c r="AN953" s="62">
        <v>1</v>
      </c>
      <c r="AO953" s="62" t="str">
        <f t="shared" si="221"/>
        <v>Less</v>
      </c>
      <c r="AP953" s="62">
        <v>300</v>
      </c>
      <c r="AQ953" s="62" t="str">
        <f t="shared" si="222"/>
        <v>no</v>
      </c>
      <c r="AR953" s="62" t="str">
        <f t="shared" si="223"/>
        <v>Below Average</v>
      </c>
      <c r="AS953" s="64">
        <v>0</v>
      </c>
      <c r="AT953" s="68">
        <v>66.871165644171782</v>
      </c>
      <c r="AU953" s="68" t="str">
        <f t="shared" si="224"/>
        <v>Below Average</v>
      </c>
      <c r="AV953" s="66">
        <v>119900</v>
      </c>
      <c r="AW953" s="66">
        <v>1793</v>
      </c>
      <c r="AX953" s="66" t="s">
        <v>311</v>
      </c>
    </row>
    <row r="954" spans="1:50" customFormat="1" x14ac:dyDescent="0.2">
      <c r="A954">
        <v>953</v>
      </c>
      <c r="B954" s="12" t="s">
        <v>90</v>
      </c>
      <c r="C954" s="12" t="s">
        <v>90</v>
      </c>
      <c r="D954" s="12" t="s">
        <v>91</v>
      </c>
      <c r="E954" s="22">
        <v>5</v>
      </c>
      <c r="F954" s="22" t="s">
        <v>195</v>
      </c>
      <c r="G954" s="22" t="s">
        <v>191</v>
      </c>
      <c r="H954" s="22" t="str">
        <f t="shared" si="211"/>
        <v xml:space="preserve"> </v>
      </c>
      <c r="I954" s="22">
        <f t="shared" si="210"/>
        <v>77.818957638420983</v>
      </c>
      <c r="J954" s="22" t="str">
        <f t="shared" si="212"/>
        <v>Above Average</v>
      </c>
      <c r="K954" s="22">
        <v>8</v>
      </c>
      <c r="L954" s="22" t="str">
        <f t="shared" si="213"/>
        <v>High</v>
      </c>
      <c r="M954" s="22">
        <v>1972</v>
      </c>
      <c r="N954" s="22">
        <f t="shared" si="214"/>
        <v>0</v>
      </c>
      <c r="O954" s="22"/>
      <c r="P954" s="22">
        <v>2003</v>
      </c>
      <c r="Q954" s="22">
        <f t="shared" si="215"/>
        <v>0</v>
      </c>
      <c r="R954" s="23">
        <v>768</v>
      </c>
      <c r="S954" s="23" t="s">
        <v>311</v>
      </c>
      <c r="T954" s="23" t="s">
        <v>370</v>
      </c>
      <c r="U954" s="24">
        <v>768</v>
      </c>
      <c r="V954" s="24" t="str">
        <f t="shared" si="216"/>
        <v>no</v>
      </c>
      <c r="W954" s="24">
        <v>0</v>
      </c>
      <c r="X954" s="24" t="str">
        <f t="shared" si="217"/>
        <v>no</v>
      </c>
      <c r="Y954" s="24" t="s">
        <v>413</v>
      </c>
      <c r="Z954" s="24">
        <f t="shared" si="218"/>
        <v>0</v>
      </c>
      <c r="AA954" s="24">
        <v>768</v>
      </c>
      <c r="AB954" s="24" t="s">
        <v>311</v>
      </c>
      <c r="AC954" s="24" t="s">
        <v>370</v>
      </c>
      <c r="AD954" s="25">
        <v>0</v>
      </c>
      <c r="AE954" s="25">
        <v>1</v>
      </c>
      <c r="AF954" s="25">
        <v>1</v>
      </c>
      <c r="AG954" s="25">
        <v>0</v>
      </c>
      <c r="AH954" s="25">
        <v>2</v>
      </c>
      <c r="AI954" s="25" t="s">
        <v>415</v>
      </c>
      <c r="AJ954" s="57">
        <v>5</v>
      </c>
      <c r="AK954" s="57" t="str">
        <f t="shared" si="219"/>
        <v>Less</v>
      </c>
      <c r="AL954" s="57" t="s">
        <v>98</v>
      </c>
      <c r="AM954" s="57" t="str">
        <f t="shared" si="220"/>
        <v>Low</v>
      </c>
      <c r="AN954" s="62">
        <v>1</v>
      </c>
      <c r="AO954" s="62" t="str">
        <f t="shared" si="221"/>
        <v>Less</v>
      </c>
      <c r="AP954" s="62">
        <v>396</v>
      </c>
      <c r="AQ954" s="62" t="str">
        <f t="shared" si="222"/>
        <v>no</v>
      </c>
      <c r="AR954" s="62" t="str">
        <f t="shared" si="223"/>
        <v>Below Average</v>
      </c>
      <c r="AS954" s="64">
        <v>0</v>
      </c>
      <c r="AT954" s="68">
        <v>87.174479166666671</v>
      </c>
      <c r="AU954" s="68" t="str">
        <f t="shared" si="224"/>
        <v>Above Average</v>
      </c>
      <c r="AV954" s="66">
        <v>133900</v>
      </c>
      <c r="AW954" s="66">
        <v>1536</v>
      </c>
      <c r="AX954" s="66" t="s">
        <v>311</v>
      </c>
    </row>
    <row r="955" spans="1:50" customFormat="1" x14ac:dyDescent="0.2">
      <c r="A955">
        <v>954</v>
      </c>
      <c r="B955" s="12" t="s">
        <v>90</v>
      </c>
      <c r="C955" s="12" t="s">
        <v>90</v>
      </c>
      <c r="D955" s="12" t="s">
        <v>91</v>
      </c>
      <c r="E955" s="22">
        <v>5</v>
      </c>
      <c r="F955" s="22" t="s">
        <v>195</v>
      </c>
      <c r="G955" s="22" t="s">
        <v>92</v>
      </c>
      <c r="H955" s="22" t="str">
        <f t="shared" si="211"/>
        <v>2Story</v>
      </c>
      <c r="I955" s="22">
        <f t="shared" si="210"/>
        <v>75.988545402704759</v>
      </c>
      <c r="J955" s="22" t="str">
        <f t="shared" si="212"/>
        <v>Above Average</v>
      </c>
      <c r="K955" s="22">
        <v>4</v>
      </c>
      <c r="L955" s="22" t="str">
        <f t="shared" si="213"/>
        <v>Low</v>
      </c>
      <c r="M955" s="22">
        <v>1969</v>
      </c>
      <c r="N955" s="22">
        <f t="shared" si="214"/>
        <v>0</v>
      </c>
      <c r="O955" s="22"/>
      <c r="P955" s="22">
        <v>1969</v>
      </c>
      <c r="Q955" s="22">
        <f t="shared" si="215"/>
        <v>0</v>
      </c>
      <c r="R955" s="23">
        <v>784</v>
      </c>
      <c r="S955" s="23" t="s">
        <v>311</v>
      </c>
      <c r="T955" s="23" t="s">
        <v>370</v>
      </c>
      <c r="U955" s="24">
        <v>1168</v>
      </c>
      <c r="V955" s="24" t="str">
        <f t="shared" si="216"/>
        <v>no</v>
      </c>
      <c r="W955" s="24">
        <v>800</v>
      </c>
      <c r="X955" s="24" t="str">
        <f t="shared" si="217"/>
        <v>no</v>
      </c>
      <c r="Y955" s="24" t="s">
        <v>412</v>
      </c>
      <c r="Z955" s="24">
        <f t="shared" si="218"/>
        <v>1</v>
      </c>
      <c r="AA955" s="24">
        <v>1968</v>
      </c>
      <c r="AB955" s="24" t="s">
        <v>311</v>
      </c>
      <c r="AC955" s="24" t="s">
        <v>369</v>
      </c>
      <c r="AD955" s="25">
        <v>0</v>
      </c>
      <c r="AE955" s="25">
        <v>1</v>
      </c>
      <c r="AF955" s="25">
        <v>2</v>
      </c>
      <c r="AG955" s="25">
        <v>1</v>
      </c>
      <c r="AH955" s="25">
        <v>4</v>
      </c>
      <c r="AI955" s="25" t="s">
        <v>414</v>
      </c>
      <c r="AJ955" s="57">
        <v>7</v>
      </c>
      <c r="AK955" s="57" t="str">
        <f t="shared" si="219"/>
        <v>More</v>
      </c>
      <c r="AL955" s="57" t="s">
        <v>98</v>
      </c>
      <c r="AM955" s="57" t="str">
        <f t="shared" si="220"/>
        <v>Low</v>
      </c>
      <c r="AN955" s="62">
        <v>2</v>
      </c>
      <c r="AO955" s="62" t="str">
        <f t="shared" si="221"/>
        <v>More</v>
      </c>
      <c r="AP955" s="62">
        <v>530</v>
      </c>
      <c r="AQ955" s="62" t="str">
        <f t="shared" si="222"/>
        <v>no</v>
      </c>
      <c r="AR955" s="62" t="str">
        <f t="shared" si="223"/>
        <v>Above Average</v>
      </c>
      <c r="AS955" s="64">
        <v>1</v>
      </c>
      <c r="AT955" s="68">
        <v>62.5</v>
      </c>
      <c r="AU955" s="68" t="str">
        <f t="shared" si="224"/>
        <v>Below Average</v>
      </c>
      <c r="AV955" s="66">
        <v>172000</v>
      </c>
      <c r="AW955" s="66">
        <v>2752</v>
      </c>
      <c r="AX955" s="66" t="s">
        <v>311</v>
      </c>
    </row>
    <row r="956" spans="1:50" customFormat="1" x14ac:dyDescent="0.2">
      <c r="A956">
        <v>955</v>
      </c>
      <c r="B956" s="12" t="s">
        <v>90</v>
      </c>
      <c r="C956" s="12" t="s">
        <v>90</v>
      </c>
      <c r="D956" s="12" t="s">
        <v>167</v>
      </c>
      <c r="E956" s="22">
        <v>6</v>
      </c>
      <c r="F956" s="22" t="s">
        <v>195</v>
      </c>
      <c r="G956" s="22" t="s">
        <v>191</v>
      </c>
      <c r="H956" s="22" t="str">
        <f t="shared" si="211"/>
        <v xml:space="preserve"> </v>
      </c>
      <c r="I956" s="22">
        <f t="shared" si="210"/>
        <v>77.818957638420983</v>
      </c>
      <c r="J956" s="22" t="str">
        <f t="shared" si="212"/>
        <v>Above Average</v>
      </c>
      <c r="K956" s="22">
        <v>5</v>
      </c>
      <c r="L956" s="22" t="str">
        <f t="shared" si="213"/>
        <v>Low</v>
      </c>
      <c r="M956" s="22">
        <v>1975</v>
      </c>
      <c r="N956" s="22">
        <f t="shared" si="214"/>
        <v>0</v>
      </c>
      <c r="O956" s="22"/>
      <c r="P956" s="22">
        <v>1975</v>
      </c>
      <c r="Q956" s="22">
        <f t="shared" si="215"/>
        <v>0</v>
      </c>
      <c r="R956" s="23">
        <v>945</v>
      </c>
      <c r="S956" s="23" t="s">
        <v>311</v>
      </c>
      <c r="T956" s="23" t="s">
        <v>370</v>
      </c>
      <c r="U956" s="24">
        <v>980</v>
      </c>
      <c r="V956" s="24" t="str">
        <f t="shared" si="216"/>
        <v>no</v>
      </c>
      <c r="W956" s="24">
        <v>0</v>
      </c>
      <c r="X956" s="24" t="str">
        <f t="shared" si="217"/>
        <v>no</v>
      </c>
      <c r="Y956" s="24" t="s">
        <v>413</v>
      </c>
      <c r="Z956" s="24">
        <f t="shared" si="218"/>
        <v>1</v>
      </c>
      <c r="AA956" s="24">
        <v>980</v>
      </c>
      <c r="AB956" s="24" t="s">
        <v>311</v>
      </c>
      <c r="AC956" s="24" t="s">
        <v>370</v>
      </c>
      <c r="AD956" s="25">
        <v>0</v>
      </c>
      <c r="AE956" s="25">
        <v>2</v>
      </c>
      <c r="AF956" s="25">
        <v>2</v>
      </c>
      <c r="AG956" s="25">
        <v>0</v>
      </c>
      <c r="AH956" s="25">
        <v>4</v>
      </c>
      <c r="AI956" s="25" t="s">
        <v>414</v>
      </c>
      <c r="AJ956" s="57">
        <v>4</v>
      </c>
      <c r="AK956" s="57" t="str">
        <f t="shared" si="219"/>
        <v>Less</v>
      </c>
      <c r="AL956" s="57" t="s">
        <v>98</v>
      </c>
      <c r="AM956" s="57" t="str">
        <f t="shared" si="220"/>
        <v>Low</v>
      </c>
      <c r="AN956" s="62">
        <v>0</v>
      </c>
      <c r="AO956" s="62" t="str">
        <f t="shared" si="221"/>
        <v>Less</v>
      </c>
      <c r="AP956" s="62">
        <v>0</v>
      </c>
      <c r="AQ956" s="62" t="str">
        <f t="shared" si="222"/>
        <v>no</v>
      </c>
      <c r="AR956" s="62" t="str">
        <f t="shared" si="223"/>
        <v>Below Average</v>
      </c>
      <c r="AS956" s="64">
        <v>0</v>
      </c>
      <c r="AT956" s="68">
        <v>66.233766233766232</v>
      </c>
      <c r="AU956" s="68" t="str">
        <f t="shared" si="224"/>
        <v>Below Average</v>
      </c>
      <c r="AV956" s="66">
        <v>127500</v>
      </c>
      <c r="AW956" s="66">
        <v>1925</v>
      </c>
      <c r="AX956" s="66" t="s">
        <v>311</v>
      </c>
    </row>
    <row r="957" spans="1:50" customFormat="1" x14ac:dyDescent="0.2">
      <c r="A957">
        <v>956</v>
      </c>
      <c r="B957" s="12" t="s">
        <v>90</v>
      </c>
      <c r="C957" s="12" t="s">
        <v>90</v>
      </c>
      <c r="D957" s="12" t="s">
        <v>167</v>
      </c>
      <c r="E957" s="22">
        <v>6</v>
      </c>
      <c r="F957" s="22" t="s">
        <v>195</v>
      </c>
      <c r="G957" s="22" t="s">
        <v>92</v>
      </c>
      <c r="H957" s="22" t="str">
        <f t="shared" si="211"/>
        <v>2Story</v>
      </c>
      <c r="I957" s="22">
        <f t="shared" si="210"/>
        <v>75.988545402704759</v>
      </c>
      <c r="J957" s="22" t="str">
        <f t="shared" si="212"/>
        <v>Above Average</v>
      </c>
      <c r="K957" s="22">
        <v>6</v>
      </c>
      <c r="L957" s="22" t="str">
        <f t="shared" si="213"/>
        <v>High</v>
      </c>
      <c r="M957" s="22">
        <v>1946</v>
      </c>
      <c r="N957" s="22">
        <f t="shared" si="214"/>
        <v>1</v>
      </c>
      <c r="O957" s="22"/>
      <c r="P957" s="22">
        <v>1950</v>
      </c>
      <c r="Q957" s="22">
        <f t="shared" si="215"/>
        <v>1</v>
      </c>
      <c r="R957" s="23">
        <v>979</v>
      </c>
      <c r="S957" s="23" t="s">
        <v>311</v>
      </c>
      <c r="T957" s="23" t="s">
        <v>370</v>
      </c>
      <c r="U957" s="24">
        <v>979</v>
      </c>
      <c r="V957" s="24" t="str">
        <f t="shared" si="216"/>
        <v>no</v>
      </c>
      <c r="W957" s="24">
        <v>979</v>
      </c>
      <c r="X957" s="24" t="str">
        <f t="shared" si="217"/>
        <v>no</v>
      </c>
      <c r="Y957" s="24" t="s">
        <v>412</v>
      </c>
      <c r="Z957" s="24">
        <f t="shared" si="218"/>
        <v>0</v>
      </c>
      <c r="AA957" s="24">
        <v>1958</v>
      </c>
      <c r="AB957" s="24" t="s">
        <v>311</v>
      </c>
      <c r="AC957" s="24" t="s">
        <v>369</v>
      </c>
      <c r="AD957" s="25">
        <v>0</v>
      </c>
      <c r="AE957" s="25">
        <v>0</v>
      </c>
      <c r="AF957" s="25">
        <v>2</v>
      </c>
      <c r="AG957" s="25">
        <v>0</v>
      </c>
      <c r="AH957" s="25">
        <v>2</v>
      </c>
      <c r="AI957" s="25" t="s">
        <v>415</v>
      </c>
      <c r="AJ957" s="57">
        <v>8</v>
      </c>
      <c r="AK957" s="57" t="str">
        <f t="shared" si="219"/>
        <v>More</v>
      </c>
      <c r="AL957" s="57" t="s">
        <v>98</v>
      </c>
      <c r="AM957" s="57" t="str">
        <f t="shared" si="220"/>
        <v>Low</v>
      </c>
      <c r="AN957" s="62">
        <v>2</v>
      </c>
      <c r="AO957" s="62" t="str">
        <f t="shared" si="221"/>
        <v>More</v>
      </c>
      <c r="AP957" s="62">
        <v>492</v>
      </c>
      <c r="AQ957" s="62" t="str">
        <f t="shared" si="222"/>
        <v>no</v>
      </c>
      <c r="AR957" s="62" t="str">
        <f t="shared" si="223"/>
        <v>Above Average</v>
      </c>
      <c r="AS957" s="64">
        <v>0</v>
      </c>
      <c r="AT957" s="68">
        <v>49.370105549880833</v>
      </c>
      <c r="AU957" s="68" t="str">
        <f t="shared" si="224"/>
        <v>Below Average</v>
      </c>
      <c r="AV957" s="66">
        <v>145000</v>
      </c>
      <c r="AW957" s="66">
        <v>2937</v>
      </c>
      <c r="AX957" s="66" t="s">
        <v>311</v>
      </c>
    </row>
    <row r="958" spans="1:50" customFormat="1" x14ac:dyDescent="0.2">
      <c r="A958">
        <v>957</v>
      </c>
      <c r="B958" s="12" t="s">
        <v>90</v>
      </c>
      <c r="C958" s="12" t="s">
        <v>90</v>
      </c>
      <c r="D958" s="12" t="s">
        <v>179</v>
      </c>
      <c r="E958" s="22">
        <v>6</v>
      </c>
      <c r="F958" s="22" t="s">
        <v>195</v>
      </c>
      <c r="G958" s="22" t="s">
        <v>92</v>
      </c>
      <c r="H958" s="22" t="str">
        <f t="shared" si="211"/>
        <v>2Story</v>
      </c>
      <c r="I958" s="22">
        <f t="shared" si="210"/>
        <v>75.988545402704759</v>
      </c>
      <c r="J958" s="22" t="str">
        <f t="shared" si="212"/>
        <v>Above Average</v>
      </c>
      <c r="K958" s="22">
        <v>6</v>
      </c>
      <c r="L958" s="22" t="str">
        <f t="shared" si="213"/>
        <v>High</v>
      </c>
      <c r="M958" s="22">
        <v>1980</v>
      </c>
      <c r="N958" s="22">
        <f t="shared" si="214"/>
        <v>0</v>
      </c>
      <c r="O958" s="22"/>
      <c r="P958" s="22">
        <v>1980</v>
      </c>
      <c r="Q958" s="22">
        <f t="shared" si="215"/>
        <v>0</v>
      </c>
      <c r="R958" s="23">
        <v>561</v>
      </c>
      <c r="S958" s="23" t="s">
        <v>311</v>
      </c>
      <c r="T958" s="23" t="s">
        <v>370</v>
      </c>
      <c r="U958" s="24">
        <v>561</v>
      </c>
      <c r="V958" s="24" t="str">
        <f t="shared" si="216"/>
        <v>no</v>
      </c>
      <c r="W958" s="24">
        <v>668</v>
      </c>
      <c r="X958" s="24" t="str">
        <f t="shared" si="217"/>
        <v>no</v>
      </c>
      <c r="Y958" s="24" t="s">
        <v>412</v>
      </c>
      <c r="Z958" s="24">
        <f t="shared" si="218"/>
        <v>1</v>
      </c>
      <c r="AA958" s="24">
        <v>1229</v>
      </c>
      <c r="AB958" s="24" t="s">
        <v>311</v>
      </c>
      <c r="AC958" s="24" t="s">
        <v>370</v>
      </c>
      <c r="AD958" s="25">
        <v>0</v>
      </c>
      <c r="AE958" s="25">
        <v>0</v>
      </c>
      <c r="AF958" s="25">
        <v>1</v>
      </c>
      <c r="AG958" s="25">
        <v>1</v>
      </c>
      <c r="AH958" s="25">
        <v>2</v>
      </c>
      <c r="AI958" s="25" t="s">
        <v>415</v>
      </c>
      <c r="AJ958" s="57">
        <v>5</v>
      </c>
      <c r="AK958" s="57" t="str">
        <f t="shared" si="219"/>
        <v>Less</v>
      </c>
      <c r="AL958" s="57" t="s">
        <v>98</v>
      </c>
      <c r="AM958" s="57" t="str">
        <f t="shared" si="220"/>
        <v>Low</v>
      </c>
      <c r="AN958" s="62">
        <v>2</v>
      </c>
      <c r="AO958" s="62" t="str">
        <f t="shared" si="221"/>
        <v>More</v>
      </c>
      <c r="AP958" s="62">
        <v>462</v>
      </c>
      <c r="AQ958" s="62" t="str">
        <f t="shared" si="222"/>
        <v>no</v>
      </c>
      <c r="AR958" s="62" t="str">
        <f t="shared" si="223"/>
        <v>Below Average</v>
      </c>
      <c r="AS958" s="64">
        <v>1</v>
      </c>
      <c r="AT958" s="68">
        <v>69.273743016759781</v>
      </c>
      <c r="AU958" s="68" t="str">
        <f t="shared" si="224"/>
        <v>Below Average</v>
      </c>
      <c r="AV958" s="66">
        <v>124000</v>
      </c>
      <c r="AW958" s="66">
        <v>1790</v>
      </c>
      <c r="AX958" s="66" t="s">
        <v>311</v>
      </c>
    </row>
    <row r="959" spans="1:50" customFormat="1" x14ac:dyDescent="0.2">
      <c r="A959">
        <v>958</v>
      </c>
      <c r="B959" s="12" t="s">
        <v>90</v>
      </c>
      <c r="C959" s="12" t="s">
        <v>90</v>
      </c>
      <c r="D959" s="12" t="s">
        <v>91</v>
      </c>
      <c r="E959" s="22">
        <v>5</v>
      </c>
      <c r="F959" s="22" t="s">
        <v>195</v>
      </c>
      <c r="G959" s="22" t="s">
        <v>115</v>
      </c>
      <c r="H959" s="22" t="str">
        <f t="shared" si="211"/>
        <v>1Story</v>
      </c>
      <c r="I959" s="22">
        <f t="shared" si="210"/>
        <v>69.182127006168557</v>
      </c>
      <c r="J959" s="22" t="str">
        <f t="shared" si="212"/>
        <v>Below Average</v>
      </c>
      <c r="K959" s="22">
        <v>5</v>
      </c>
      <c r="L959" s="22" t="str">
        <f t="shared" si="213"/>
        <v>Low</v>
      </c>
      <c r="M959" s="22">
        <v>1962</v>
      </c>
      <c r="N959" s="22">
        <f t="shared" si="214"/>
        <v>0</v>
      </c>
      <c r="O959" s="22"/>
      <c r="P959" s="22">
        <v>1962</v>
      </c>
      <c r="Q959" s="22">
        <f t="shared" si="215"/>
        <v>0</v>
      </c>
      <c r="R959" s="23">
        <v>1057</v>
      </c>
      <c r="S959" s="23" t="s">
        <v>311</v>
      </c>
      <c r="T959" s="23" t="s">
        <v>370</v>
      </c>
      <c r="U959" s="24">
        <v>1057</v>
      </c>
      <c r="V959" s="24" t="str">
        <f t="shared" si="216"/>
        <v>no</v>
      </c>
      <c r="W959" s="24">
        <v>0</v>
      </c>
      <c r="X959" s="24" t="str">
        <f t="shared" si="217"/>
        <v>no</v>
      </c>
      <c r="Y959" s="24" t="s">
        <v>413</v>
      </c>
      <c r="Z959" s="24">
        <f t="shared" si="218"/>
        <v>1</v>
      </c>
      <c r="AA959" s="24">
        <v>1057</v>
      </c>
      <c r="AB959" s="24" t="s">
        <v>311</v>
      </c>
      <c r="AC959" s="24" t="s">
        <v>370</v>
      </c>
      <c r="AD959" s="25">
        <v>0</v>
      </c>
      <c r="AE959" s="25">
        <v>0</v>
      </c>
      <c r="AF959" s="25">
        <v>1</v>
      </c>
      <c r="AG959" s="25">
        <v>0</v>
      </c>
      <c r="AH959" s="25">
        <v>1</v>
      </c>
      <c r="AI959" s="25" t="s">
        <v>415</v>
      </c>
      <c r="AJ959" s="57">
        <v>6</v>
      </c>
      <c r="AK959" s="57" t="str">
        <f t="shared" si="219"/>
        <v>More</v>
      </c>
      <c r="AL959" s="57" t="s">
        <v>98</v>
      </c>
      <c r="AM959" s="57" t="str">
        <f t="shared" si="220"/>
        <v>Low</v>
      </c>
      <c r="AN959" s="62">
        <v>2</v>
      </c>
      <c r="AO959" s="62" t="str">
        <f t="shared" si="221"/>
        <v>More</v>
      </c>
      <c r="AP959" s="62">
        <v>576</v>
      </c>
      <c r="AQ959" s="62" t="str">
        <f t="shared" si="222"/>
        <v>no</v>
      </c>
      <c r="AR959" s="62" t="str">
        <f t="shared" si="223"/>
        <v>Above Average</v>
      </c>
      <c r="AS959" s="64">
        <v>0</v>
      </c>
      <c r="AT959" s="68">
        <v>62.440870387890257</v>
      </c>
      <c r="AU959" s="68" t="str">
        <f t="shared" si="224"/>
        <v>Below Average</v>
      </c>
      <c r="AV959" s="66">
        <v>132000</v>
      </c>
      <c r="AW959" s="66">
        <v>2114</v>
      </c>
      <c r="AX959" s="66" t="s">
        <v>311</v>
      </c>
    </row>
    <row r="960" spans="1:50" customFormat="1" x14ac:dyDescent="0.2">
      <c r="A960">
        <v>959</v>
      </c>
      <c r="B960" s="12" t="s">
        <v>90</v>
      </c>
      <c r="C960" s="12" t="s">
        <v>90</v>
      </c>
      <c r="D960" s="12" t="s">
        <v>91</v>
      </c>
      <c r="E960" s="22">
        <v>7</v>
      </c>
      <c r="F960" s="22" t="s">
        <v>411</v>
      </c>
      <c r="G960" s="22" t="s">
        <v>115</v>
      </c>
      <c r="H960" s="22" t="str">
        <f t="shared" si="211"/>
        <v>1Story</v>
      </c>
      <c r="I960" s="22">
        <f t="shared" si="210"/>
        <v>69.182127006168557</v>
      </c>
      <c r="J960" s="22" t="str">
        <f t="shared" si="212"/>
        <v>Below Average</v>
      </c>
      <c r="K960" s="22">
        <v>5</v>
      </c>
      <c r="L960" s="22" t="str">
        <f t="shared" si="213"/>
        <v>Low</v>
      </c>
      <c r="M960" s="22">
        <v>2003</v>
      </c>
      <c r="N960" s="22">
        <f t="shared" si="214"/>
        <v>0</v>
      </c>
      <c r="O960" s="22"/>
      <c r="P960" s="22">
        <v>2003</v>
      </c>
      <c r="Q960" s="22">
        <f t="shared" si="215"/>
        <v>0</v>
      </c>
      <c r="R960" s="23">
        <v>1337</v>
      </c>
      <c r="S960" s="23" t="s">
        <v>311</v>
      </c>
      <c r="T960" s="23" t="s">
        <v>369</v>
      </c>
      <c r="U960" s="24">
        <v>1337</v>
      </c>
      <c r="V960" s="24" t="str">
        <f t="shared" si="216"/>
        <v>no</v>
      </c>
      <c r="W960" s="24">
        <v>0</v>
      </c>
      <c r="X960" s="24" t="str">
        <f t="shared" si="217"/>
        <v>no</v>
      </c>
      <c r="Y960" s="24" t="s">
        <v>413</v>
      </c>
      <c r="Z960" s="24">
        <f t="shared" si="218"/>
        <v>1</v>
      </c>
      <c r="AA960" s="24">
        <v>1337</v>
      </c>
      <c r="AB960" s="24" t="s">
        <v>311</v>
      </c>
      <c r="AC960" s="24" t="s">
        <v>370</v>
      </c>
      <c r="AD960" s="25">
        <v>1</v>
      </c>
      <c r="AE960" s="25">
        <v>0</v>
      </c>
      <c r="AF960" s="25">
        <v>2</v>
      </c>
      <c r="AG960" s="25">
        <v>0</v>
      </c>
      <c r="AH960" s="25">
        <v>3</v>
      </c>
      <c r="AI960" s="25" t="s">
        <v>414</v>
      </c>
      <c r="AJ960" s="57">
        <v>6</v>
      </c>
      <c r="AK960" s="57" t="str">
        <f t="shared" si="219"/>
        <v>More</v>
      </c>
      <c r="AL960" s="57" t="s">
        <v>97</v>
      </c>
      <c r="AM960" s="57" t="str">
        <f t="shared" si="220"/>
        <v>High</v>
      </c>
      <c r="AN960" s="62">
        <v>2</v>
      </c>
      <c r="AO960" s="62" t="str">
        <f t="shared" si="221"/>
        <v>More</v>
      </c>
      <c r="AP960" s="62">
        <v>531</v>
      </c>
      <c r="AQ960" s="62" t="str">
        <f t="shared" si="222"/>
        <v>no</v>
      </c>
      <c r="AR960" s="62" t="str">
        <f t="shared" si="223"/>
        <v>Above Average</v>
      </c>
      <c r="AS960" s="64">
        <v>0</v>
      </c>
      <c r="AT960" s="68">
        <v>69.184741959611074</v>
      </c>
      <c r="AU960" s="68" t="str">
        <f t="shared" si="224"/>
        <v>Below Average</v>
      </c>
      <c r="AV960" s="66">
        <v>185000</v>
      </c>
      <c r="AW960" s="66">
        <v>2674</v>
      </c>
      <c r="AX960" s="66" t="s">
        <v>311</v>
      </c>
    </row>
    <row r="961" spans="1:50" customFormat="1" x14ac:dyDescent="0.2">
      <c r="A961">
        <v>960</v>
      </c>
      <c r="B961" s="12" t="s">
        <v>90</v>
      </c>
      <c r="C961" s="12" t="s">
        <v>90</v>
      </c>
      <c r="D961" s="12" t="s">
        <v>198</v>
      </c>
      <c r="E961" s="22">
        <v>7</v>
      </c>
      <c r="F961" s="22" t="s">
        <v>411</v>
      </c>
      <c r="G961" s="22" t="s">
        <v>92</v>
      </c>
      <c r="H961" s="22" t="str">
        <f t="shared" si="211"/>
        <v>2Story</v>
      </c>
      <c r="I961" s="22">
        <f t="shared" si="210"/>
        <v>75.988545402704759</v>
      </c>
      <c r="J961" s="22" t="str">
        <f t="shared" si="212"/>
        <v>Above Average</v>
      </c>
      <c r="K961" s="22">
        <v>5</v>
      </c>
      <c r="L961" s="22" t="str">
        <f t="shared" si="213"/>
        <v>Low</v>
      </c>
      <c r="M961" s="22">
        <v>1999</v>
      </c>
      <c r="N961" s="22">
        <f t="shared" si="214"/>
        <v>0</v>
      </c>
      <c r="O961" s="22"/>
      <c r="P961" s="22">
        <v>1999</v>
      </c>
      <c r="Q961" s="22">
        <f t="shared" si="215"/>
        <v>0</v>
      </c>
      <c r="R961" s="23">
        <v>696</v>
      </c>
      <c r="S961" s="23" t="s">
        <v>311</v>
      </c>
      <c r="T961" s="23" t="s">
        <v>370</v>
      </c>
      <c r="U961" s="24">
        <v>696</v>
      </c>
      <c r="V961" s="24" t="str">
        <f t="shared" si="216"/>
        <v>no</v>
      </c>
      <c r="W961" s="24">
        <v>720</v>
      </c>
      <c r="X961" s="24" t="str">
        <f t="shared" si="217"/>
        <v>no</v>
      </c>
      <c r="Y961" s="24" t="s">
        <v>412</v>
      </c>
      <c r="Z961" s="24">
        <f t="shared" si="218"/>
        <v>0</v>
      </c>
      <c r="AA961" s="24">
        <v>1416</v>
      </c>
      <c r="AB961" s="24" t="s">
        <v>311</v>
      </c>
      <c r="AC961" s="24" t="s">
        <v>370</v>
      </c>
      <c r="AD961" s="25">
        <v>1</v>
      </c>
      <c r="AE961" s="25">
        <v>0</v>
      </c>
      <c r="AF961" s="25">
        <v>2</v>
      </c>
      <c r="AG961" s="25">
        <v>1</v>
      </c>
      <c r="AH961" s="25">
        <v>4</v>
      </c>
      <c r="AI961" s="25" t="s">
        <v>414</v>
      </c>
      <c r="AJ961" s="57">
        <v>6</v>
      </c>
      <c r="AK961" s="57" t="str">
        <f t="shared" si="219"/>
        <v>More</v>
      </c>
      <c r="AL961" s="57" t="s">
        <v>97</v>
      </c>
      <c r="AM961" s="57" t="str">
        <f t="shared" si="220"/>
        <v>High</v>
      </c>
      <c r="AN961" s="62">
        <v>2</v>
      </c>
      <c r="AO961" s="62" t="str">
        <f t="shared" si="221"/>
        <v>More</v>
      </c>
      <c r="AP961" s="62">
        <v>484</v>
      </c>
      <c r="AQ961" s="62" t="str">
        <f t="shared" si="222"/>
        <v>no</v>
      </c>
      <c r="AR961" s="62" t="str">
        <f t="shared" si="223"/>
        <v>Above Average</v>
      </c>
      <c r="AS961" s="64">
        <v>0</v>
      </c>
      <c r="AT961" s="68">
        <v>73.390151515151516</v>
      </c>
      <c r="AU961" s="68" t="str">
        <f t="shared" si="224"/>
        <v>Above Average</v>
      </c>
      <c r="AV961" s="66">
        <v>155000</v>
      </c>
      <c r="AW961" s="66">
        <v>2112</v>
      </c>
      <c r="AX961" s="66" t="s">
        <v>311</v>
      </c>
    </row>
    <row r="962" spans="1:50" customFormat="1" x14ac:dyDescent="0.2">
      <c r="A962">
        <v>961</v>
      </c>
      <c r="B962" s="12" t="s">
        <v>90</v>
      </c>
      <c r="C962" s="12" t="s">
        <v>90</v>
      </c>
      <c r="D962" s="12" t="s">
        <v>91</v>
      </c>
      <c r="E962" s="22">
        <v>5</v>
      </c>
      <c r="F962" s="22" t="s">
        <v>195</v>
      </c>
      <c r="G962" s="22" t="s">
        <v>115</v>
      </c>
      <c r="H962" s="22" t="str">
        <f t="shared" si="211"/>
        <v>1Story</v>
      </c>
      <c r="I962" s="22">
        <f t="shared" ref="I962:I1025" si="225">IFERROR(AVERAGEIFS($AT$2:$AT$1461,$G$2:$G$1461,$G962,$D$2:$D$1461,"1Fam"),"")</f>
        <v>69.182127006168557</v>
      </c>
      <c r="J962" s="22" t="str">
        <f t="shared" si="212"/>
        <v>Below Average</v>
      </c>
      <c r="K962" s="22">
        <v>7</v>
      </c>
      <c r="L962" s="22" t="str">
        <f t="shared" si="213"/>
        <v>High</v>
      </c>
      <c r="M962" s="22">
        <v>1958</v>
      </c>
      <c r="N962" s="22">
        <f t="shared" si="214"/>
        <v>0</v>
      </c>
      <c r="O962" s="22"/>
      <c r="P962" s="22">
        <v>2008</v>
      </c>
      <c r="Q962" s="22">
        <f t="shared" si="215"/>
        <v>0</v>
      </c>
      <c r="R962" s="23">
        <v>858</v>
      </c>
      <c r="S962" s="23" t="s">
        <v>311</v>
      </c>
      <c r="T962" s="23" t="s">
        <v>370</v>
      </c>
      <c r="U962" s="24">
        <v>858</v>
      </c>
      <c r="V962" s="24" t="str">
        <f t="shared" si="216"/>
        <v>no</v>
      </c>
      <c r="W962" s="24">
        <v>0</v>
      </c>
      <c r="X962" s="24" t="str">
        <f t="shared" si="217"/>
        <v>no</v>
      </c>
      <c r="Y962" s="24" t="s">
        <v>413</v>
      </c>
      <c r="Z962" s="24">
        <f t="shared" si="218"/>
        <v>1</v>
      </c>
      <c r="AA962" s="24">
        <v>858</v>
      </c>
      <c r="AB962" s="24" t="s">
        <v>311</v>
      </c>
      <c r="AC962" s="24" t="s">
        <v>370</v>
      </c>
      <c r="AD962" s="25">
        <v>1</v>
      </c>
      <c r="AE962" s="25">
        <v>0</v>
      </c>
      <c r="AF962" s="25">
        <v>1</v>
      </c>
      <c r="AG962" s="25">
        <v>0</v>
      </c>
      <c r="AH962" s="25">
        <v>2</v>
      </c>
      <c r="AI962" s="25" t="s">
        <v>415</v>
      </c>
      <c r="AJ962" s="57">
        <v>4</v>
      </c>
      <c r="AK962" s="57" t="str">
        <f t="shared" si="219"/>
        <v>Less</v>
      </c>
      <c r="AL962" s="57" t="s">
        <v>98</v>
      </c>
      <c r="AM962" s="57" t="str">
        <f t="shared" si="220"/>
        <v>Low</v>
      </c>
      <c r="AN962" s="62">
        <v>0</v>
      </c>
      <c r="AO962" s="62" t="str">
        <f t="shared" si="221"/>
        <v>Less</v>
      </c>
      <c r="AP962" s="62">
        <v>0</v>
      </c>
      <c r="AQ962" s="62" t="str">
        <f t="shared" si="222"/>
        <v>no</v>
      </c>
      <c r="AR962" s="62" t="str">
        <f t="shared" si="223"/>
        <v>Below Average</v>
      </c>
      <c r="AS962" s="64">
        <v>0</v>
      </c>
      <c r="AT962" s="68">
        <v>67.890442890442884</v>
      </c>
      <c r="AU962" s="68" t="str">
        <f t="shared" si="224"/>
        <v>Below Average</v>
      </c>
      <c r="AV962" s="66">
        <v>116500</v>
      </c>
      <c r="AW962" s="66">
        <v>1716</v>
      </c>
      <c r="AX962" s="66" t="s">
        <v>311</v>
      </c>
    </row>
    <row r="963" spans="1:50" customFormat="1" x14ac:dyDescent="0.2">
      <c r="A963">
        <v>962</v>
      </c>
      <c r="B963" s="12" t="s">
        <v>139</v>
      </c>
      <c r="C963" s="12" t="s">
        <v>90</v>
      </c>
      <c r="D963" s="12" t="s">
        <v>91</v>
      </c>
      <c r="E963" s="22">
        <v>6</v>
      </c>
      <c r="F963" s="22" t="s">
        <v>195</v>
      </c>
      <c r="G963" s="22" t="s">
        <v>92</v>
      </c>
      <c r="H963" s="22" t="str">
        <f t="shared" ref="H963:H1026" si="226">IF(OR(G963 = "SFoyer", G963 = "SLvl"), " ", IF(OR(G963 = "1.5Fin", G963 = "1.5Unf"), "1Story", IF(OR(G963 = "2.5Fin", G963 = "2.5Unf"), "2Story", G963)))</f>
        <v>2Story</v>
      </c>
      <c r="I963" s="22">
        <f t="shared" si="225"/>
        <v>75.988545402704759</v>
      </c>
      <c r="J963" s="22" t="str">
        <f t="shared" ref="J963:J1026" si="227">IF(I963&gt;=AVERAGE(I$2:I$1461),"Above Average","Below Average")</f>
        <v>Above Average</v>
      </c>
      <c r="K963" s="22">
        <v>7</v>
      </c>
      <c r="L963" s="22" t="str">
        <f t="shared" ref="L963:L1026" si="228">IF(K963&gt;=6, "High", "Low")</f>
        <v>High</v>
      </c>
      <c r="M963" s="22">
        <v>1977</v>
      </c>
      <c r="N963" s="22">
        <f t="shared" ref="N963:N1026" si="229">IF(M963&lt;=1954,1,0)</f>
        <v>0</v>
      </c>
      <c r="O963" s="22"/>
      <c r="P963" s="22">
        <v>1995</v>
      </c>
      <c r="Q963" s="22">
        <f t="shared" ref="Q963:Q1026" si="230">IF(P963&lt;=1961, 1,0)</f>
        <v>0</v>
      </c>
      <c r="R963" s="23">
        <v>1330</v>
      </c>
      <c r="S963" s="23" t="s">
        <v>311</v>
      </c>
      <c r="T963" s="23" t="s">
        <v>369</v>
      </c>
      <c r="U963" s="24">
        <v>1542</v>
      </c>
      <c r="V963" s="24" t="str">
        <f t="shared" ref="V963:V1026" si="231">IF(OR(U963&lt;(QUARTILE(U$2:U$1461,1))-(((QUARTILE(U$2:U$1461,3))-(QUARTILE(U$2:U$1461,1)))*1.5),U963&gt;(QUARTILE(U$2:U$1461,3))+(((QUARTILE(U$2:U$1461,3))-(QUARTILE(U$2:U$1461,1)))*1.5)),"yes","no")</f>
        <v>no</v>
      </c>
      <c r="W963" s="24">
        <v>1330</v>
      </c>
      <c r="X963" s="24" t="str">
        <f t="shared" ref="X963:X1026" si="232">IF(OR(W963&lt;(QUARTILE(W$2:W$1461,1))-(((QUARTILE(W$2:W$1461,3))-(QUARTILE(W$2:W$1461,1)))*1.5),W963&gt;(QUARTILE(W$2:W$1461,3))+(((QUARTILE(W$2:W$1461,3))-(QUARTILE(W$2:W$1461,1)))*1.5)),"yes","no")</f>
        <v>no</v>
      </c>
      <c r="Y963" s="24" t="s">
        <v>412</v>
      </c>
      <c r="Z963" s="24">
        <f t="shared" ref="Z963:Z1026" si="233">IF($W971&gt;0,1,0)</f>
        <v>0</v>
      </c>
      <c r="AA963" s="24">
        <v>2872</v>
      </c>
      <c r="AB963" s="24" t="s">
        <v>313</v>
      </c>
      <c r="AC963" s="24" t="s">
        <v>369</v>
      </c>
      <c r="AD963" s="25">
        <v>1</v>
      </c>
      <c r="AE963" s="25">
        <v>0</v>
      </c>
      <c r="AF963" s="25">
        <v>2</v>
      </c>
      <c r="AG963" s="25">
        <v>1</v>
      </c>
      <c r="AH963" s="25">
        <v>4</v>
      </c>
      <c r="AI963" s="25" t="s">
        <v>414</v>
      </c>
      <c r="AJ963" s="57">
        <v>11</v>
      </c>
      <c r="AK963" s="57" t="str">
        <f t="shared" ref="AK963:AK1026" si="234">IF(AJ963&gt;=6, "More", "Less")</f>
        <v>More</v>
      </c>
      <c r="AL963" s="57" t="s">
        <v>98</v>
      </c>
      <c r="AM963" s="57" t="str">
        <f t="shared" ref="AM963:AM1026" si="235">IF(OR(AL963 = "Gd", AL963 = "Ex"), "High", "Low")</f>
        <v>Low</v>
      </c>
      <c r="AN963" s="62">
        <v>2</v>
      </c>
      <c r="AO963" s="62" t="str">
        <f t="shared" ref="AO963:AO1026" si="236">IF(AN963&gt;=2, "More", "Less")</f>
        <v>More</v>
      </c>
      <c r="AP963" s="62">
        <v>619</v>
      </c>
      <c r="AQ963" s="62" t="str">
        <f t="shared" ref="AQ963:AQ1026" si="237">IF(OR(AP963&lt;(QUARTILE(AP$2:AP$1461,1))-(((QUARTILE(AP$2:AP$1461,3))-(QUARTILE(AP$2:AP$1461,1)))*1.5),AP963&gt;(QUARTILE(AP$2:AP$1461,3))+(((QUARTILE(AP$2:AP$1461,3))-(QUARTILE(AP$2:AP$1461,1)))*1.5)),"yes","no")</f>
        <v>no</v>
      </c>
      <c r="AR963" s="62" t="str">
        <f t="shared" ref="AR963:AR1026" si="238">IF(AP963&gt;=AVERAGE(AP$2:AP$1461),"Above Average","Below Average")</f>
        <v>Above Average</v>
      </c>
      <c r="AS963" s="64">
        <v>1</v>
      </c>
      <c r="AT963" s="68">
        <v>64.731080437886718</v>
      </c>
      <c r="AU963" s="68" t="str">
        <f t="shared" ref="AU963:AU1026" si="239">IF(AT963&gt;=AVERAGE(AT$2:AT$1461),"Above Average","Below Average")</f>
        <v>Below Average</v>
      </c>
      <c r="AV963" s="66">
        <v>272000</v>
      </c>
      <c r="AW963" s="66">
        <v>4202</v>
      </c>
      <c r="AX963" s="66" t="s">
        <v>311</v>
      </c>
    </row>
    <row r="964" spans="1:50" customFormat="1" x14ac:dyDescent="0.2">
      <c r="A964">
        <v>963</v>
      </c>
      <c r="B964" s="12" t="s">
        <v>90</v>
      </c>
      <c r="C964" s="12" t="s">
        <v>90</v>
      </c>
      <c r="D964" s="12" t="s">
        <v>179</v>
      </c>
      <c r="E964" s="22">
        <v>6</v>
      </c>
      <c r="F964" s="22" t="s">
        <v>195</v>
      </c>
      <c r="G964" s="22" t="s">
        <v>92</v>
      </c>
      <c r="H964" s="22" t="str">
        <f t="shared" si="226"/>
        <v>2Story</v>
      </c>
      <c r="I964" s="22">
        <f t="shared" si="225"/>
        <v>75.988545402704759</v>
      </c>
      <c r="J964" s="22" t="str">
        <f t="shared" si="227"/>
        <v>Above Average</v>
      </c>
      <c r="K964" s="22">
        <v>6</v>
      </c>
      <c r="L964" s="22" t="str">
        <f t="shared" si="228"/>
        <v>High</v>
      </c>
      <c r="M964" s="22">
        <v>1976</v>
      </c>
      <c r="N964" s="22">
        <f t="shared" si="229"/>
        <v>0</v>
      </c>
      <c r="O964" s="22"/>
      <c r="P964" s="22">
        <v>1976</v>
      </c>
      <c r="Q964" s="22">
        <f t="shared" si="230"/>
        <v>0</v>
      </c>
      <c r="R964" s="23">
        <v>804</v>
      </c>
      <c r="S964" s="23" t="s">
        <v>311</v>
      </c>
      <c r="T964" s="23" t="s">
        <v>370</v>
      </c>
      <c r="U964" s="24">
        <v>804</v>
      </c>
      <c r="V964" s="24" t="str">
        <f t="shared" si="231"/>
        <v>no</v>
      </c>
      <c r="W964" s="24">
        <v>744</v>
      </c>
      <c r="X964" s="24" t="str">
        <f t="shared" si="232"/>
        <v>no</v>
      </c>
      <c r="Y964" s="24" t="s">
        <v>412</v>
      </c>
      <c r="Z964" s="24">
        <f t="shared" si="233"/>
        <v>1</v>
      </c>
      <c r="AA964" s="24">
        <v>1548</v>
      </c>
      <c r="AB964" s="24" t="s">
        <v>311</v>
      </c>
      <c r="AC964" s="24" t="s">
        <v>369</v>
      </c>
      <c r="AD964" s="25">
        <v>1</v>
      </c>
      <c r="AE964" s="25">
        <v>0</v>
      </c>
      <c r="AF964" s="25">
        <v>2</v>
      </c>
      <c r="AG964" s="25">
        <v>1</v>
      </c>
      <c r="AH964" s="25">
        <v>4</v>
      </c>
      <c r="AI964" s="25" t="s">
        <v>414</v>
      </c>
      <c r="AJ964" s="57">
        <v>7</v>
      </c>
      <c r="AK964" s="57" t="str">
        <f t="shared" si="234"/>
        <v>More</v>
      </c>
      <c r="AL964" s="57" t="s">
        <v>97</v>
      </c>
      <c r="AM964" s="57" t="str">
        <f t="shared" si="235"/>
        <v>High</v>
      </c>
      <c r="AN964" s="62">
        <v>2</v>
      </c>
      <c r="AO964" s="62" t="str">
        <f t="shared" si="236"/>
        <v>More</v>
      </c>
      <c r="AP964" s="62">
        <v>440</v>
      </c>
      <c r="AQ964" s="62" t="str">
        <f t="shared" si="237"/>
        <v>no</v>
      </c>
      <c r="AR964" s="62" t="str">
        <f t="shared" si="238"/>
        <v>Below Average</v>
      </c>
      <c r="AS964" s="64">
        <v>1</v>
      </c>
      <c r="AT964" s="68">
        <v>65.901360544217681</v>
      </c>
      <c r="AU964" s="68" t="str">
        <f t="shared" si="239"/>
        <v>Below Average</v>
      </c>
      <c r="AV964" s="66">
        <v>155000</v>
      </c>
      <c r="AW964" s="66">
        <v>2352</v>
      </c>
      <c r="AX964" s="66" t="s">
        <v>311</v>
      </c>
    </row>
    <row r="965" spans="1:50" customFormat="1" x14ac:dyDescent="0.2">
      <c r="A965">
        <v>964</v>
      </c>
      <c r="B965" s="12" t="s">
        <v>90</v>
      </c>
      <c r="C965" s="12" t="s">
        <v>90</v>
      </c>
      <c r="D965" s="12" t="s">
        <v>91</v>
      </c>
      <c r="E965" s="22">
        <v>9</v>
      </c>
      <c r="F965" s="22" t="s">
        <v>411</v>
      </c>
      <c r="G965" s="22" t="s">
        <v>115</v>
      </c>
      <c r="H965" s="22" t="str">
        <f t="shared" si="226"/>
        <v>1Story</v>
      </c>
      <c r="I965" s="22">
        <f t="shared" si="225"/>
        <v>69.182127006168557</v>
      </c>
      <c r="J965" s="22" t="str">
        <f t="shared" si="227"/>
        <v>Below Average</v>
      </c>
      <c r="K965" s="22">
        <v>5</v>
      </c>
      <c r="L965" s="22" t="str">
        <f t="shared" si="228"/>
        <v>Low</v>
      </c>
      <c r="M965" s="22">
        <v>2007</v>
      </c>
      <c r="N965" s="22">
        <f t="shared" si="229"/>
        <v>0</v>
      </c>
      <c r="O965" s="22"/>
      <c r="P965" s="22">
        <v>2007</v>
      </c>
      <c r="Q965" s="22">
        <f t="shared" si="230"/>
        <v>0</v>
      </c>
      <c r="R965" s="23">
        <v>1800</v>
      </c>
      <c r="S965" s="23" t="s">
        <v>311</v>
      </c>
      <c r="T965" s="23" t="s">
        <v>369</v>
      </c>
      <c r="U965" s="24">
        <v>1800</v>
      </c>
      <c r="V965" s="24" t="str">
        <f t="shared" si="231"/>
        <v>no</v>
      </c>
      <c r="W965" s="24">
        <v>0</v>
      </c>
      <c r="X965" s="24" t="str">
        <f t="shared" si="232"/>
        <v>no</v>
      </c>
      <c r="Y965" s="24" t="s">
        <v>413</v>
      </c>
      <c r="Z965" s="24">
        <f t="shared" si="233"/>
        <v>1</v>
      </c>
      <c r="AA965" s="24">
        <v>1800</v>
      </c>
      <c r="AB965" s="24" t="s">
        <v>311</v>
      </c>
      <c r="AC965" s="24" t="s">
        <v>369</v>
      </c>
      <c r="AD965" s="25">
        <v>0</v>
      </c>
      <c r="AE965" s="25">
        <v>0</v>
      </c>
      <c r="AF965" s="25">
        <v>2</v>
      </c>
      <c r="AG965" s="25">
        <v>0</v>
      </c>
      <c r="AH965" s="25">
        <v>2</v>
      </c>
      <c r="AI965" s="25" t="s">
        <v>415</v>
      </c>
      <c r="AJ965" s="57">
        <v>7</v>
      </c>
      <c r="AK965" s="57" t="str">
        <f t="shared" si="234"/>
        <v>More</v>
      </c>
      <c r="AL965" s="57" t="s">
        <v>104</v>
      </c>
      <c r="AM965" s="57" t="str">
        <f t="shared" si="235"/>
        <v>High</v>
      </c>
      <c r="AN965" s="62">
        <v>2</v>
      </c>
      <c r="AO965" s="62" t="str">
        <f t="shared" si="236"/>
        <v>More</v>
      </c>
      <c r="AP965" s="62">
        <v>702</v>
      </c>
      <c r="AQ965" s="62" t="str">
        <f t="shared" si="237"/>
        <v>no</v>
      </c>
      <c r="AR965" s="62" t="str">
        <f t="shared" si="238"/>
        <v>Above Average</v>
      </c>
      <c r="AS965" s="64">
        <v>0</v>
      </c>
      <c r="AT965" s="68">
        <v>66.388888888888886</v>
      </c>
      <c r="AU965" s="68" t="str">
        <f t="shared" si="239"/>
        <v>Below Average</v>
      </c>
      <c r="AV965" s="66">
        <v>239000</v>
      </c>
      <c r="AW965" s="66">
        <v>3600</v>
      </c>
      <c r="AX965" s="66" t="s">
        <v>311</v>
      </c>
    </row>
    <row r="966" spans="1:50" customFormat="1" x14ac:dyDescent="0.2">
      <c r="A966">
        <v>965</v>
      </c>
      <c r="B966" s="12" t="s">
        <v>90</v>
      </c>
      <c r="C966" s="12" t="s">
        <v>90</v>
      </c>
      <c r="D966" s="12" t="s">
        <v>91</v>
      </c>
      <c r="E966" s="22">
        <v>7</v>
      </c>
      <c r="F966" s="22" t="s">
        <v>411</v>
      </c>
      <c r="G966" s="22" t="s">
        <v>92</v>
      </c>
      <c r="H966" s="22" t="str">
        <f t="shared" si="226"/>
        <v>2Story</v>
      </c>
      <c r="I966" s="22">
        <f t="shared" si="225"/>
        <v>75.988545402704759</v>
      </c>
      <c r="J966" s="22" t="str">
        <f t="shared" si="227"/>
        <v>Above Average</v>
      </c>
      <c r="K966" s="22">
        <v>5</v>
      </c>
      <c r="L966" s="22" t="str">
        <f t="shared" si="228"/>
        <v>Low</v>
      </c>
      <c r="M966" s="22">
        <v>2002</v>
      </c>
      <c r="N966" s="22">
        <f t="shared" si="229"/>
        <v>0</v>
      </c>
      <c r="O966" s="22"/>
      <c r="P966" s="22">
        <v>2003</v>
      </c>
      <c r="Q966" s="22">
        <f t="shared" si="230"/>
        <v>0</v>
      </c>
      <c r="R966" s="23">
        <v>817</v>
      </c>
      <c r="S966" s="23" t="s">
        <v>311</v>
      </c>
      <c r="T966" s="23" t="s">
        <v>370</v>
      </c>
      <c r="U966" s="24">
        <v>824</v>
      </c>
      <c r="V966" s="24" t="str">
        <f t="shared" si="231"/>
        <v>no</v>
      </c>
      <c r="W966" s="24">
        <v>1070</v>
      </c>
      <c r="X966" s="24" t="str">
        <f t="shared" si="232"/>
        <v>no</v>
      </c>
      <c r="Y966" s="24" t="s">
        <v>412</v>
      </c>
      <c r="Z966" s="24">
        <f t="shared" si="233"/>
        <v>0</v>
      </c>
      <c r="AA966" s="24">
        <v>1894</v>
      </c>
      <c r="AB966" s="24" t="s">
        <v>311</v>
      </c>
      <c r="AC966" s="24" t="s">
        <v>369</v>
      </c>
      <c r="AD966" s="25">
        <v>1</v>
      </c>
      <c r="AE966" s="25">
        <v>0</v>
      </c>
      <c r="AF966" s="25">
        <v>2</v>
      </c>
      <c r="AG966" s="25">
        <v>1</v>
      </c>
      <c r="AH966" s="25">
        <v>4</v>
      </c>
      <c r="AI966" s="25" t="s">
        <v>414</v>
      </c>
      <c r="AJ966" s="57">
        <v>8</v>
      </c>
      <c r="AK966" s="57" t="str">
        <f t="shared" si="234"/>
        <v>More</v>
      </c>
      <c r="AL966" s="57" t="s">
        <v>97</v>
      </c>
      <c r="AM966" s="57" t="str">
        <f t="shared" si="235"/>
        <v>High</v>
      </c>
      <c r="AN966" s="62">
        <v>2</v>
      </c>
      <c r="AO966" s="62" t="str">
        <f t="shared" si="236"/>
        <v>More</v>
      </c>
      <c r="AP966" s="62">
        <v>510</v>
      </c>
      <c r="AQ966" s="62" t="str">
        <f t="shared" si="237"/>
        <v>no</v>
      </c>
      <c r="AR966" s="62" t="str">
        <f t="shared" si="238"/>
        <v>Above Average</v>
      </c>
      <c r="AS966" s="64">
        <v>1</v>
      </c>
      <c r="AT966" s="68">
        <v>79.269642198450754</v>
      </c>
      <c r="AU966" s="68" t="str">
        <f t="shared" si="239"/>
        <v>Above Average</v>
      </c>
      <c r="AV966" s="66">
        <v>214900</v>
      </c>
      <c r="AW966" s="66">
        <v>2711</v>
      </c>
      <c r="AX966" s="66" t="s">
        <v>311</v>
      </c>
    </row>
    <row r="967" spans="1:50" customFormat="1" x14ac:dyDescent="0.2">
      <c r="A967">
        <v>966</v>
      </c>
      <c r="B967" s="12" t="s">
        <v>202</v>
      </c>
      <c r="C967" s="12" t="s">
        <v>90</v>
      </c>
      <c r="D967" s="12" t="s">
        <v>91</v>
      </c>
      <c r="E967" s="22">
        <v>6</v>
      </c>
      <c r="F967" s="22" t="s">
        <v>195</v>
      </c>
      <c r="G967" s="22" t="s">
        <v>92</v>
      </c>
      <c r="H967" s="22" t="str">
        <f t="shared" si="226"/>
        <v>2Story</v>
      </c>
      <c r="I967" s="22">
        <f t="shared" si="225"/>
        <v>75.988545402704759</v>
      </c>
      <c r="J967" s="22" t="str">
        <f t="shared" si="227"/>
        <v>Above Average</v>
      </c>
      <c r="K967" s="22">
        <v>5</v>
      </c>
      <c r="L967" s="22" t="str">
        <f t="shared" si="228"/>
        <v>Low</v>
      </c>
      <c r="M967" s="22">
        <v>2005</v>
      </c>
      <c r="N967" s="22">
        <f t="shared" si="229"/>
        <v>0</v>
      </c>
      <c r="O967" s="22"/>
      <c r="P967" s="22">
        <v>2007</v>
      </c>
      <c r="Q967" s="22">
        <f t="shared" si="230"/>
        <v>0</v>
      </c>
      <c r="R967" s="23">
        <v>783</v>
      </c>
      <c r="S967" s="23" t="s">
        <v>311</v>
      </c>
      <c r="T967" s="23" t="s">
        <v>370</v>
      </c>
      <c r="U967" s="24">
        <v>783</v>
      </c>
      <c r="V967" s="24" t="str">
        <f t="shared" si="231"/>
        <v>no</v>
      </c>
      <c r="W967" s="24">
        <v>701</v>
      </c>
      <c r="X967" s="24" t="str">
        <f t="shared" si="232"/>
        <v>no</v>
      </c>
      <c r="Y967" s="24" t="s">
        <v>412</v>
      </c>
      <c r="Z967" s="24">
        <f t="shared" si="233"/>
        <v>0</v>
      </c>
      <c r="AA967" s="24">
        <v>1484</v>
      </c>
      <c r="AB967" s="24" t="s">
        <v>311</v>
      </c>
      <c r="AC967" s="24" t="s">
        <v>370</v>
      </c>
      <c r="AD967" s="25">
        <v>0</v>
      </c>
      <c r="AE967" s="25">
        <v>0</v>
      </c>
      <c r="AF967" s="25">
        <v>2</v>
      </c>
      <c r="AG967" s="25">
        <v>1</v>
      </c>
      <c r="AH967" s="25">
        <v>3</v>
      </c>
      <c r="AI967" s="25" t="s">
        <v>414</v>
      </c>
      <c r="AJ967" s="57">
        <v>8</v>
      </c>
      <c r="AK967" s="57" t="str">
        <f t="shared" si="234"/>
        <v>More</v>
      </c>
      <c r="AL967" s="57" t="s">
        <v>97</v>
      </c>
      <c r="AM967" s="57" t="str">
        <f t="shared" si="235"/>
        <v>High</v>
      </c>
      <c r="AN967" s="62">
        <v>2</v>
      </c>
      <c r="AO967" s="62" t="str">
        <f t="shared" si="236"/>
        <v>More</v>
      </c>
      <c r="AP967" s="62">
        <v>393</v>
      </c>
      <c r="AQ967" s="62" t="str">
        <f t="shared" si="237"/>
        <v>no</v>
      </c>
      <c r="AR967" s="62" t="str">
        <f t="shared" si="238"/>
        <v>Below Average</v>
      </c>
      <c r="AS967" s="64">
        <v>1</v>
      </c>
      <c r="AT967" s="68">
        <v>78.914865460961622</v>
      </c>
      <c r="AU967" s="68" t="str">
        <f t="shared" si="239"/>
        <v>Above Average</v>
      </c>
      <c r="AV967" s="66">
        <v>178900</v>
      </c>
      <c r="AW967" s="66">
        <v>2267</v>
      </c>
      <c r="AX967" s="66" t="s">
        <v>311</v>
      </c>
    </row>
    <row r="968" spans="1:50" customFormat="1" x14ac:dyDescent="0.2">
      <c r="A968">
        <v>967</v>
      </c>
      <c r="B968" s="12" t="s">
        <v>90</v>
      </c>
      <c r="C968" s="12" t="s">
        <v>90</v>
      </c>
      <c r="D968" s="12" t="s">
        <v>91</v>
      </c>
      <c r="E968" s="22">
        <v>5</v>
      </c>
      <c r="F968" s="22" t="s">
        <v>195</v>
      </c>
      <c r="G968" s="22" t="s">
        <v>132</v>
      </c>
      <c r="H968" s="22" t="str">
        <f t="shared" si="226"/>
        <v>1Story</v>
      </c>
      <c r="I968" s="22">
        <f t="shared" si="225"/>
        <v>59.315963337771507</v>
      </c>
      <c r="J968" s="22" t="str">
        <f t="shared" si="227"/>
        <v>Below Average</v>
      </c>
      <c r="K968" s="22">
        <v>7</v>
      </c>
      <c r="L968" s="22" t="str">
        <f t="shared" si="228"/>
        <v>High</v>
      </c>
      <c r="M968" s="22">
        <v>1940</v>
      </c>
      <c r="N968" s="22">
        <f t="shared" si="229"/>
        <v>1</v>
      </c>
      <c r="O968" s="22"/>
      <c r="P968" s="22">
        <v>1950</v>
      </c>
      <c r="Q968" s="22">
        <f t="shared" si="230"/>
        <v>1</v>
      </c>
      <c r="R968" s="23">
        <v>728</v>
      </c>
      <c r="S968" s="23" t="s">
        <v>311</v>
      </c>
      <c r="T968" s="23" t="s">
        <v>370</v>
      </c>
      <c r="U968" s="24">
        <v>976</v>
      </c>
      <c r="V968" s="24" t="str">
        <f t="shared" si="231"/>
        <v>no</v>
      </c>
      <c r="W968" s="24">
        <v>332</v>
      </c>
      <c r="X968" s="24" t="str">
        <f t="shared" si="232"/>
        <v>no</v>
      </c>
      <c r="Y968" s="24" t="s">
        <v>412</v>
      </c>
      <c r="Z968" s="24">
        <f t="shared" si="233"/>
        <v>1</v>
      </c>
      <c r="AA968" s="24">
        <v>1308</v>
      </c>
      <c r="AB968" s="24" t="s">
        <v>311</v>
      </c>
      <c r="AC968" s="24" t="s">
        <v>370</v>
      </c>
      <c r="AD968" s="25">
        <v>1</v>
      </c>
      <c r="AE968" s="25">
        <v>0</v>
      </c>
      <c r="AF968" s="25">
        <v>1</v>
      </c>
      <c r="AG968" s="25">
        <v>1</v>
      </c>
      <c r="AH968" s="25">
        <v>3</v>
      </c>
      <c r="AI968" s="25" t="s">
        <v>414</v>
      </c>
      <c r="AJ968" s="57">
        <v>7</v>
      </c>
      <c r="AK968" s="57" t="str">
        <f t="shared" si="234"/>
        <v>More</v>
      </c>
      <c r="AL968" s="57" t="s">
        <v>98</v>
      </c>
      <c r="AM968" s="57" t="str">
        <f t="shared" si="235"/>
        <v>Low</v>
      </c>
      <c r="AN968" s="62">
        <v>1</v>
      </c>
      <c r="AO968" s="62" t="str">
        <f t="shared" si="236"/>
        <v>Less</v>
      </c>
      <c r="AP968" s="62">
        <v>256</v>
      </c>
      <c r="AQ968" s="62" t="str">
        <f t="shared" si="237"/>
        <v>no</v>
      </c>
      <c r="AR968" s="62" t="str">
        <f t="shared" si="238"/>
        <v>Below Average</v>
      </c>
      <c r="AS968" s="64">
        <v>2</v>
      </c>
      <c r="AT968" s="68">
        <v>78.585461689587433</v>
      </c>
      <c r="AU968" s="68" t="str">
        <f t="shared" si="239"/>
        <v>Above Average</v>
      </c>
      <c r="AV968" s="66">
        <v>160000</v>
      </c>
      <c r="AW968" s="66">
        <v>2036</v>
      </c>
      <c r="AX968" s="66" t="s">
        <v>311</v>
      </c>
    </row>
    <row r="969" spans="1:50" customFormat="1" x14ac:dyDescent="0.2">
      <c r="A969">
        <v>968</v>
      </c>
      <c r="B969" s="12" t="s">
        <v>90</v>
      </c>
      <c r="C969" s="12" t="s">
        <v>90</v>
      </c>
      <c r="D969" s="12" t="s">
        <v>91</v>
      </c>
      <c r="E969" s="22">
        <v>5</v>
      </c>
      <c r="F969" s="22" t="s">
        <v>195</v>
      </c>
      <c r="G969" s="22" t="s">
        <v>115</v>
      </c>
      <c r="H969" s="22" t="str">
        <f t="shared" si="226"/>
        <v>1Story</v>
      </c>
      <c r="I969" s="22">
        <f t="shared" si="225"/>
        <v>69.182127006168557</v>
      </c>
      <c r="J969" s="22" t="str">
        <f t="shared" si="227"/>
        <v>Below Average</v>
      </c>
      <c r="K969" s="22">
        <v>7</v>
      </c>
      <c r="L969" s="22" t="str">
        <f t="shared" si="228"/>
        <v>High</v>
      </c>
      <c r="M969" s="22">
        <v>1955</v>
      </c>
      <c r="N969" s="22">
        <f t="shared" si="229"/>
        <v>0</v>
      </c>
      <c r="O969" s="22"/>
      <c r="P969" s="22">
        <v>1955</v>
      </c>
      <c r="Q969" s="22">
        <f t="shared" si="230"/>
        <v>1</v>
      </c>
      <c r="R969" s="23">
        <v>1098</v>
      </c>
      <c r="S969" s="23" t="s">
        <v>311</v>
      </c>
      <c r="T969" s="23" t="s">
        <v>369</v>
      </c>
      <c r="U969" s="24">
        <v>1098</v>
      </c>
      <c r="V969" s="24" t="str">
        <f t="shared" si="231"/>
        <v>no</v>
      </c>
      <c r="W969" s="24">
        <v>0</v>
      </c>
      <c r="X969" s="24" t="str">
        <f t="shared" si="232"/>
        <v>no</v>
      </c>
      <c r="Y969" s="24" t="s">
        <v>413</v>
      </c>
      <c r="Z969" s="24">
        <f t="shared" si="233"/>
        <v>1</v>
      </c>
      <c r="AA969" s="24">
        <v>1098</v>
      </c>
      <c r="AB969" s="24" t="s">
        <v>311</v>
      </c>
      <c r="AC969" s="24" t="s">
        <v>370</v>
      </c>
      <c r="AD969" s="25">
        <v>1</v>
      </c>
      <c r="AE969" s="25">
        <v>0</v>
      </c>
      <c r="AF969" s="25">
        <v>1</v>
      </c>
      <c r="AG969" s="25">
        <v>0</v>
      </c>
      <c r="AH969" s="25">
        <v>2</v>
      </c>
      <c r="AI969" s="25" t="s">
        <v>415</v>
      </c>
      <c r="AJ969" s="57">
        <v>6</v>
      </c>
      <c r="AK969" s="57" t="str">
        <f t="shared" si="234"/>
        <v>More</v>
      </c>
      <c r="AL969" s="57" t="s">
        <v>98</v>
      </c>
      <c r="AM969" s="57" t="str">
        <f t="shared" si="235"/>
        <v>Low</v>
      </c>
      <c r="AN969" s="62">
        <v>1</v>
      </c>
      <c r="AO969" s="62" t="str">
        <f t="shared" si="236"/>
        <v>Less</v>
      </c>
      <c r="AP969" s="62">
        <v>260</v>
      </c>
      <c r="AQ969" s="62" t="str">
        <f t="shared" si="237"/>
        <v>no</v>
      </c>
      <c r="AR969" s="62" t="str">
        <f t="shared" si="238"/>
        <v>Below Average</v>
      </c>
      <c r="AS969" s="64">
        <v>0</v>
      </c>
      <c r="AT969" s="68">
        <v>61.475409836065573</v>
      </c>
      <c r="AU969" s="68" t="str">
        <f t="shared" si="239"/>
        <v>Below Average</v>
      </c>
      <c r="AV969" s="66">
        <v>135000</v>
      </c>
      <c r="AW969" s="66">
        <v>2196</v>
      </c>
      <c r="AX969" s="66" t="s">
        <v>311</v>
      </c>
    </row>
    <row r="970" spans="1:50" customFormat="1" x14ac:dyDescent="0.2">
      <c r="A970">
        <v>969</v>
      </c>
      <c r="B970" s="12" t="s">
        <v>90</v>
      </c>
      <c r="C970" s="12" t="s">
        <v>90</v>
      </c>
      <c r="D970" s="12" t="s">
        <v>91</v>
      </c>
      <c r="E970" s="22">
        <v>3</v>
      </c>
      <c r="F970" s="22" t="s">
        <v>195</v>
      </c>
      <c r="G970" s="22" t="s">
        <v>132</v>
      </c>
      <c r="H970" s="22" t="str">
        <f t="shared" si="226"/>
        <v>1Story</v>
      </c>
      <c r="I970" s="22">
        <f t="shared" si="225"/>
        <v>59.315963337771507</v>
      </c>
      <c r="J970" s="22" t="str">
        <f t="shared" si="227"/>
        <v>Below Average</v>
      </c>
      <c r="K970" s="22">
        <v>6</v>
      </c>
      <c r="L970" s="22" t="str">
        <f t="shared" si="228"/>
        <v>High</v>
      </c>
      <c r="M970" s="22">
        <v>1910</v>
      </c>
      <c r="N970" s="22">
        <f t="shared" si="229"/>
        <v>1</v>
      </c>
      <c r="O970" s="22"/>
      <c r="P970" s="22">
        <v>1950</v>
      </c>
      <c r="Q970" s="22">
        <f t="shared" si="230"/>
        <v>1</v>
      </c>
      <c r="R970" s="23">
        <v>600</v>
      </c>
      <c r="S970" s="23" t="s">
        <v>311</v>
      </c>
      <c r="T970" s="23" t="s">
        <v>370</v>
      </c>
      <c r="U970" s="24">
        <v>600</v>
      </c>
      <c r="V970" s="24" t="str">
        <f t="shared" si="231"/>
        <v>no</v>
      </c>
      <c r="W970" s="24">
        <v>368</v>
      </c>
      <c r="X970" s="24" t="str">
        <f t="shared" si="232"/>
        <v>no</v>
      </c>
      <c r="Y970" s="24" t="s">
        <v>412</v>
      </c>
      <c r="Z970" s="24">
        <f t="shared" si="233"/>
        <v>0</v>
      </c>
      <c r="AA970" s="24">
        <v>968</v>
      </c>
      <c r="AB970" s="24" t="s">
        <v>311</v>
      </c>
      <c r="AC970" s="24" t="s">
        <v>370</v>
      </c>
      <c r="AD970" s="25">
        <v>0</v>
      </c>
      <c r="AE970" s="25">
        <v>0</v>
      </c>
      <c r="AF970" s="25">
        <v>1</v>
      </c>
      <c r="AG970" s="25">
        <v>0</v>
      </c>
      <c r="AH970" s="25">
        <v>1</v>
      </c>
      <c r="AI970" s="25" t="s">
        <v>415</v>
      </c>
      <c r="AJ970" s="57">
        <v>6</v>
      </c>
      <c r="AK970" s="57" t="str">
        <f t="shared" si="234"/>
        <v>More</v>
      </c>
      <c r="AL970" s="57" t="s">
        <v>98</v>
      </c>
      <c r="AM970" s="57" t="str">
        <f t="shared" si="235"/>
        <v>Low</v>
      </c>
      <c r="AN970" s="62">
        <v>0</v>
      </c>
      <c r="AO970" s="62" t="str">
        <f t="shared" si="236"/>
        <v>Less</v>
      </c>
      <c r="AP970" s="62">
        <v>0</v>
      </c>
      <c r="AQ970" s="62" t="str">
        <f t="shared" si="237"/>
        <v>no</v>
      </c>
      <c r="AR970" s="62" t="str">
        <f t="shared" si="238"/>
        <v>Below Average</v>
      </c>
      <c r="AS970" s="64">
        <v>0</v>
      </c>
      <c r="AT970" s="68">
        <v>24.170918367346939</v>
      </c>
      <c r="AU970" s="68" t="str">
        <f t="shared" si="239"/>
        <v>Below Average</v>
      </c>
      <c r="AV970" s="66">
        <v>37900</v>
      </c>
      <c r="AW970" s="66">
        <v>1568</v>
      </c>
      <c r="AX970" s="66" t="s">
        <v>311</v>
      </c>
    </row>
    <row r="971" spans="1:50" customFormat="1" x14ac:dyDescent="0.2">
      <c r="A971">
        <v>970</v>
      </c>
      <c r="B971" s="12" t="s">
        <v>90</v>
      </c>
      <c r="C971" s="12" t="s">
        <v>90</v>
      </c>
      <c r="D971" s="12" t="s">
        <v>149</v>
      </c>
      <c r="E971" s="22">
        <v>6</v>
      </c>
      <c r="F971" s="22" t="s">
        <v>195</v>
      </c>
      <c r="G971" s="22" t="s">
        <v>197</v>
      </c>
      <c r="H971" s="22" t="str">
        <f t="shared" si="226"/>
        <v xml:space="preserve"> </v>
      </c>
      <c r="I971" s="22">
        <f t="shared" si="225"/>
        <v>74.693515888638117</v>
      </c>
      <c r="J971" s="22" t="str">
        <f t="shared" si="227"/>
        <v>Above Average</v>
      </c>
      <c r="K971" s="22">
        <v>5</v>
      </c>
      <c r="L971" s="22" t="str">
        <f t="shared" si="228"/>
        <v>Low</v>
      </c>
      <c r="M971" s="22">
        <v>1958</v>
      </c>
      <c r="N971" s="22">
        <f t="shared" si="229"/>
        <v>0</v>
      </c>
      <c r="O971" s="22"/>
      <c r="P971" s="22">
        <v>1958</v>
      </c>
      <c r="Q971" s="22">
        <f t="shared" si="230"/>
        <v>1</v>
      </c>
      <c r="R971" s="23">
        <v>588</v>
      </c>
      <c r="S971" s="23" t="s">
        <v>311</v>
      </c>
      <c r="T971" s="23" t="s">
        <v>370</v>
      </c>
      <c r="U971" s="24">
        <v>1095</v>
      </c>
      <c r="V971" s="24" t="str">
        <f t="shared" si="231"/>
        <v>no</v>
      </c>
      <c r="W971" s="24">
        <v>0</v>
      </c>
      <c r="X971" s="24" t="str">
        <f t="shared" si="232"/>
        <v>no</v>
      </c>
      <c r="Y971" s="24" t="s">
        <v>413</v>
      </c>
      <c r="Z971" s="24">
        <f t="shared" si="233"/>
        <v>0</v>
      </c>
      <c r="AA971" s="24">
        <v>1095</v>
      </c>
      <c r="AB971" s="24" t="s">
        <v>311</v>
      </c>
      <c r="AC971" s="24" t="s">
        <v>370</v>
      </c>
      <c r="AD971" s="25">
        <v>1</v>
      </c>
      <c r="AE971" s="25">
        <v>0</v>
      </c>
      <c r="AF971" s="25">
        <v>1</v>
      </c>
      <c r="AG971" s="25">
        <v>0</v>
      </c>
      <c r="AH971" s="25">
        <v>2</v>
      </c>
      <c r="AI971" s="25" t="s">
        <v>415</v>
      </c>
      <c r="AJ971" s="57">
        <v>6</v>
      </c>
      <c r="AK971" s="57" t="str">
        <f t="shared" si="234"/>
        <v>More</v>
      </c>
      <c r="AL971" s="57" t="s">
        <v>98</v>
      </c>
      <c r="AM971" s="57" t="str">
        <f t="shared" si="235"/>
        <v>Low</v>
      </c>
      <c r="AN971" s="62">
        <v>1</v>
      </c>
      <c r="AO971" s="62" t="str">
        <f t="shared" si="236"/>
        <v>Less</v>
      </c>
      <c r="AP971" s="62">
        <v>264</v>
      </c>
      <c r="AQ971" s="62" t="str">
        <f t="shared" si="237"/>
        <v>no</v>
      </c>
      <c r="AR971" s="62" t="str">
        <f t="shared" si="238"/>
        <v>Below Average</v>
      </c>
      <c r="AS971" s="64">
        <v>0</v>
      </c>
      <c r="AT971" s="68">
        <v>83.184789067142006</v>
      </c>
      <c r="AU971" s="68" t="str">
        <f t="shared" si="239"/>
        <v>Above Average</v>
      </c>
      <c r="AV971" s="66">
        <v>140000</v>
      </c>
      <c r="AW971" s="66">
        <v>1683</v>
      </c>
      <c r="AX971" s="66" t="s">
        <v>311</v>
      </c>
    </row>
    <row r="972" spans="1:50" customFormat="1" x14ac:dyDescent="0.2">
      <c r="A972">
        <v>971</v>
      </c>
      <c r="B972" s="12" t="s">
        <v>90</v>
      </c>
      <c r="C972" s="12" t="s">
        <v>90</v>
      </c>
      <c r="D972" s="12" t="s">
        <v>91</v>
      </c>
      <c r="E972" s="22">
        <v>4</v>
      </c>
      <c r="F972" s="22" t="s">
        <v>195</v>
      </c>
      <c r="G972" s="22" t="s">
        <v>132</v>
      </c>
      <c r="H972" s="22" t="str">
        <f t="shared" si="226"/>
        <v>1Story</v>
      </c>
      <c r="I972" s="22">
        <f t="shared" si="225"/>
        <v>59.315963337771507</v>
      </c>
      <c r="J972" s="22" t="str">
        <f t="shared" si="227"/>
        <v>Below Average</v>
      </c>
      <c r="K972" s="22">
        <v>4</v>
      </c>
      <c r="L972" s="22" t="str">
        <f t="shared" si="228"/>
        <v>Low</v>
      </c>
      <c r="M972" s="22">
        <v>1949</v>
      </c>
      <c r="N972" s="22">
        <f t="shared" si="229"/>
        <v>1</v>
      </c>
      <c r="O972" s="22"/>
      <c r="P972" s="22">
        <v>1950</v>
      </c>
      <c r="Q972" s="22">
        <f t="shared" si="230"/>
        <v>1</v>
      </c>
      <c r="R972" s="23">
        <v>720</v>
      </c>
      <c r="S972" s="23" t="s">
        <v>311</v>
      </c>
      <c r="T972" s="23" t="s">
        <v>370</v>
      </c>
      <c r="U972" s="24">
        <v>720</v>
      </c>
      <c r="V972" s="24" t="str">
        <f t="shared" si="231"/>
        <v>no</v>
      </c>
      <c r="W972" s="24">
        <v>472</v>
      </c>
      <c r="X972" s="24" t="str">
        <f t="shared" si="232"/>
        <v>no</v>
      </c>
      <c r="Y972" s="24" t="s">
        <v>412</v>
      </c>
      <c r="Z972" s="24">
        <f t="shared" si="233"/>
        <v>0</v>
      </c>
      <c r="AA972" s="24">
        <v>1192</v>
      </c>
      <c r="AB972" s="24" t="s">
        <v>311</v>
      </c>
      <c r="AC972" s="24" t="s">
        <v>370</v>
      </c>
      <c r="AD972" s="25">
        <v>0</v>
      </c>
      <c r="AE972" s="25">
        <v>0</v>
      </c>
      <c r="AF972" s="25">
        <v>1</v>
      </c>
      <c r="AG972" s="25">
        <v>1</v>
      </c>
      <c r="AH972" s="25">
        <v>2</v>
      </c>
      <c r="AI972" s="25" t="s">
        <v>415</v>
      </c>
      <c r="AJ972" s="57">
        <v>6</v>
      </c>
      <c r="AK972" s="57" t="str">
        <f t="shared" si="234"/>
        <v>More</v>
      </c>
      <c r="AL972" s="57" t="s">
        <v>98</v>
      </c>
      <c r="AM972" s="57" t="str">
        <f t="shared" si="235"/>
        <v>Low</v>
      </c>
      <c r="AN972" s="62">
        <v>0</v>
      </c>
      <c r="AO972" s="62" t="str">
        <f t="shared" si="236"/>
        <v>Less</v>
      </c>
      <c r="AP972" s="62">
        <v>0</v>
      </c>
      <c r="AQ972" s="62" t="str">
        <f t="shared" si="237"/>
        <v>no</v>
      </c>
      <c r="AR972" s="62" t="str">
        <f t="shared" si="238"/>
        <v>Below Average</v>
      </c>
      <c r="AS972" s="64">
        <v>0</v>
      </c>
      <c r="AT972" s="68">
        <v>70.606694560669453</v>
      </c>
      <c r="AU972" s="68" t="str">
        <f t="shared" si="239"/>
        <v>Above Average</v>
      </c>
      <c r="AV972" s="66">
        <v>135000</v>
      </c>
      <c r="AW972" s="66">
        <v>1912</v>
      </c>
      <c r="AX972" s="66" t="s">
        <v>311</v>
      </c>
    </row>
    <row r="973" spans="1:50" customFormat="1" x14ac:dyDescent="0.2">
      <c r="A973">
        <v>972</v>
      </c>
      <c r="B973" s="12" t="s">
        <v>90</v>
      </c>
      <c r="C973" s="12" t="s">
        <v>90</v>
      </c>
      <c r="D973" s="12" t="s">
        <v>198</v>
      </c>
      <c r="E973" s="22">
        <v>7</v>
      </c>
      <c r="F973" s="22" t="s">
        <v>411</v>
      </c>
      <c r="G973" s="22" t="s">
        <v>92</v>
      </c>
      <c r="H973" s="22" t="str">
        <f t="shared" si="226"/>
        <v>2Story</v>
      </c>
      <c r="I973" s="22">
        <f t="shared" si="225"/>
        <v>75.988545402704759</v>
      </c>
      <c r="J973" s="22" t="str">
        <f t="shared" si="227"/>
        <v>Above Average</v>
      </c>
      <c r="K973" s="22">
        <v>5</v>
      </c>
      <c r="L973" s="22" t="str">
        <f t="shared" si="228"/>
        <v>Low</v>
      </c>
      <c r="M973" s="22">
        <v>2003</v>
      </c>
      <c r="N973" s="22">
        <f t="shared" si="229"/>
        <v>0</v>
      </c>
      <c r="O973" s="22"/>
      <c r="P973" s="22">
        <v>2004</v>
      </c>
      <c r="Q973" s="22">
        <f t="shared" si="230"/>
        <v>0</v>
      </c>
      <c r="R973" s="23">
        <v>764</v>
      </c>
      <c r="S973" s="23" t="s">
        <v>311</v>
      </c>
      <c r="T973" s="23" t="s">
        <v>370</v>
      </c>
      <c r="U973" s="24">
        <v>764</v>
      </c>
      <c r="V973" s="24" t="str">
        <f t="shared" si="231"/>
        <v>no</v>
      </c>
      <c r="W973" s="24">
        <v>862</v>
      </c>
      <c r="X973" s="24" t="str">
        <f t="shared" si="232"/>
        <v>no</v>
      </c>
      <c r="Y973" s="24" t="s">
        <v>412</v>
      </c>
      <c r="Z973" s="24">
        <f t="shared" si="233"/>
        <v>0</v>
      </c>
      <c r="AA973" s="24">
        <v>1626</v>
      </c>
      <c r="AB973" s="24" t="s">
        <v>311</v>
      </c>
      <c r="AC973" s="24" t="s">
        <v>369</v>
      </c>
      <c r="AD973" s="25">
        <v>0</v>
      </c>
      <c r="AE973" s="25">
        <v>0</v>
      </c>
      <c r="AF973" s="25">
        <v>2</v>
      </c>
      <c r="AG973" s="25">
        <v>0</v>
      </c>
      <c r="AH973" s="25">
        <v>2</v>
      </c>
      <c r="AI973" s="25" t="s">
        <v>415</v>
      </c>
      <c r="AJ973" s="57">
        <v>6</v>
      </c>
      <c r="AK973" s="57" t="str">
        <f t="shared" si="234"/>
        <v>More</v>
      </c>
      <c r="AL973" s="57" t="s">
        <v>97</v>
      </c>
      <c r="AM973" s="57" t="str">
        <f t="shared" si="235"/>
        <v>High</v>
      </c>
      <c r="AN973" s="62">
        <v>2</v>
      </c>
      <c r="AO973" s="62" t="str">
        <f t="shared" si="236"/>
        <v>More</v>
      </c>
      <c r="AP973" s="62">
        <v>474</v>
      </c>
      <c r="AQ973" s="62" t="str">
        <f t="shared" si="237"/>
        <v>no</v>
      </c>
      <c r="AR973" s="62" t="str">
        <f t="shared" si="238"/>
        <v>Above Average</v>
      </c>
      <c r="AS973" s="64">
        <v>0</v>
      </c>
      <c r="AT973" s="68">
        <v>72.38493723849372</v>
      </c>
      <c r="AU973" s="68" t="str">
        <f t="shared" si="239"/>
        <v>Above Average</v>
      </c>
      <c r="AV973" s="66">
        <v>173000</v>
      </c>
      <c r="AW973" s="66">
        <v>2390</v>
      </c>
      <c r="AX973" s="66" t="s">
        <v>311</v>
      </c>
    </row>
    <row r="974" spans="1:50" customFormat="1" x14ac:dyDescent="0.2">
      <c r="A974">
        <v>973</v>
      </c>
      <c r="B974" s="12" t="s">
        <v>90</v>
      </c>
      <c r="C974" s="12" t="s">
        <v>90</v>
      </c>
      <c r="D974" s="12" t="s">
        <v>179</v>
      </c>
      <c r="E974" s="22">
        <v>6</v>
      </c>
      <c r="F974" s="22" t="s">
        <v>195</v>
      </c>
      <c r="G974" s="22" t="s">
        <v>115</v>
      </c>
      <c r="H974" s="22" t="str">
        <f t="shared" si="226"/>
        <v>1Story</v>
      </c>
      <c r="I974" s="22">
        <f t="shared" si="225"/>
        <v>69.182127006168557</v>
      </c>
      <c r="J974" s="22" t="str">
        <f t="shared" si="227"/>
        <v>Below Average</v>
      </c>
      <c r="K974" s="22">
        <v>5</v>
      </c>
      <c r="L974" s="22" t="str">
        <f t="shared" si="228"/>
        <v>Low</v>
      </c>
      <c r="M974" s="22">
        <v>1979</v>
      </c>
      <c r="N974" s="22">
        <f t="shared" si="229"/>
        <v>0</v>
      </c>
      <c r="O974" s="22"/>
      <c r="P974" s="22">
        <v>1979</v>
      </c>
      <c r="Q974" s="22">
        <f t="shared" si="230"/>
        <v>0</v>
      </c>
      <c r="R974" s="23">
        <v>918</v>
      </c>
      <c r="S974" s="23" t="s">
        <v>311</v>
      </c>
      <c r="T974" s="23" t="s">
        <v>370</v>
      </c>
      <c r="U974" s="24">
        <v>918</v>
      </c>
      <c r="V974" s="24" t="str">
        <f t="shared" si="231"/>
        <v>no</v>
      </c>
      <c r="W974" s="24">
        <v>0</v>
      </c>
      <c r="X974" s="24" t="str">
        <f t="shared" si="232"/>
        <v>no</v>
      </c>
      <c r="Y974" s="24" t="s">
        <v>413</v>
      </c>
      <c r="Z974" s="24">
        <f t="shared" si="233"/>
        <v>0</v>
      </c>
      <c r="AA974" s="24">
        <v>918</v>
      </c>
      <c r="AB974" s="24" t="s">
        <v>311</v>
      </c>
      <c r="AC974" s="24" t="s">
        <v>370</v>
      </c>
      <c r="AD974" s="25">
        <v>0</v>
      </c>
      <c r="AE974" s="25">
        <v>0</v>
      </c>
      <c r="AF974" s="25">
        <v>2</v>
      </c>
      <c r="AG974" s="25">
        <v>0</v>
      </c>
      <c r="AH974" s="25">
        <v>2</v>
      </c>
      <c r="AI974" s="25" t="s">
        <v>415</v>
      </c>
      <c r="AJ974" s="57">
        <v>5</v>
      </c>
      <c r="AK974" s="57" t="str">
        <f t="shared" si="234"/>
        <v>Less</v>
      </c>
      <c r="AL974" s="57" t="s">
        <v>98</v>
      </c>
      <c r="AM974" s="57" t="str">
        <f t="shared" si="235"/>
        <v>Low</v>
      </c>
      <c r="AN974" s="62">
        <v>1</v>
      </c>
      <c r="AO974" s="62" t="str">
        <f t="shared" si="236"/>
        <v>Less</v>
      </c>
      <c r="AP974" s="62">
        <v>264</v>
      </c>
      <c r="AQ974" s="62" t="str">
        <f t="shared" si="237"/>
        <v>no</v>
      </c>
      <c r="AR974" s="62" t="str">
        <f t="shared" si="238"/>
        <v>Below Average</v>
      </c>
      <c r="AS974" s="64">
        <v>1</v>
      </c>
      <c r="AT974" s="68">
        <v>54.193899782135077</v>
      </c>
      <c r="AU974" s="68" t="str">
        <f t="shared" si="239"/>
        <v>Below Average</v>
      </c>
      <c r="AV974" s="66">
        <v>99500</v>
      </c>
      <c r="AW974" s="66">
        <v>1836</v>
      </c>
      <c r="AX974" s="66" t="s">
        <v>311</v>
      </c>
    </row>
    <row r="975" spans="1:50" customFormat="1" x14ac:dyDescent="0.2">
      <c r="A975">
        <v>974</v>
      </c>
      <c r="B975" s="12" t="s">
        <v>90</v>
      </c>
      <c r="C975" s="12" t="s">
        <v>90</v>
      </c>
      <c r="D975" s="12" t="s">
        <v>91</v>
      </c>
      <c r="E975" s="22">
        <v>7</v>
      </c>
      <c r="F975" s="22" t="s">
        <v>411</v>
      </c>
      <c r="G975" s="22" t="s">
        <v>115</v>
      </c>
      <c r="H975" s="22" t="str">
        <f t="shared" si="226"/>
        <v>1Story</v>
      </c>
      <c r="I975" s="22">
        <f t="shared" si="225"/>
        <v>69.182127006168557</v>
      </c>
      <c r="J975" s="22" t="str">
        <f t="shared" si="227"/>
        <v>Below Average</v>
      </c>
      <c r="K975" s="22">
        <v>5</v>
      </c>
      <c r="L975" s="22" t="str">
        <f t="shared" si="228"/>
        <v>Low</v>
      </c>
      <c r="M975" s="22">
        <v>2007</v>
      </c>
      <c r="N975" s="22">
        <f t="shared" si="229"/>
        <v>0</v>
      </c>
      <c r="O975" s="22"/>
      <c r="P975" s="22">
        <v>2008</v>
      </c>
      <c r="Q975" s="22">
        <f t="shared" si="230"/>
        <v>0</v>
      </c>
      <c r="R975" s="23">
        <v>1428</v>
      </c>
      <c r="S975" s="23" t="s">
        <v>311</v>
      </c>
      <c r="T975" s="23" t="s">
        <v>369</v>
      </c>
      <c r="U975" s="24">
        <v>1428</v>
      </c>
      <c r="V975" s="24" t="str">
        <f t="shared" si="231"/>
        <v>no</v>
      </c>
      <c r="W975" s="24">
        <v>0</v>
      </c>
      <c r="X975" s="24" t="str">
        <f t="shared" si="232"/>
        <v>no</v>
      </c>
      <c r="Y975" s="24" t="s">
        <v>413</v>
      </c>
      <c r="Z975" s="24">
        <f t="shared" si="233"/>
        <v>1</v>
      </c>
      <c r="AA975" s="24">
        <v>1428</v>
      </c>
      <c r="AB975" s="24" t="s">
        <v>311</v>
      </c>
      <c r="AC975" s="24" t="s">
        <v>370</v>
      </c>
      <c r="AD975" s="25">
        <v>0</v>
      </c>
      <c r="AE975" s="25">
        <v>0</v>
      </c>
      <c r="AF975" s="25">
        <v>2</v>
      </c>
      <c r="AG975" s="25">
        <v>0</v>
      </c>
      <c r="AH975" s="25">
        <v>2</v>
      </c>
      <c r="AI975" s="25" t="s">
        <v>415</v>
      </c>
      <c r="AJ975" s="57">
        <v>6</v>
      </c>
      <c r="AK975" s="57" t="str">
        <f t="shared" si="234"/>
        <v>More</v>
      </c>
      <c r="AL975" s="57" t="s">
        <v>97</v>
      </c>
      <c r="AM975" s="57" t="str">
        <f t="shared" si="235"/>
        <v>High</v>
      </c>
      <c r="AN975" s="62">
        <v>2</v>
      </c>
      <c r="AO975" s="62" t="str">
        <f t="shared" si="236"/>
        <v>More</v>
      </c>
      <c r="AP975" s="62">
        <v>480</v>
      </c>
      <c r="AQ975" s="62" t="str">
        <f t="shared" si="237"/>
        <v>no</v>
      </c>
      <c r="AR975" s="62" t="str">
        <f t="shared" si="238"/>
        <v>Above Average</v>
      </c>
      <c r="AS975" s="64">
        <v>0</v>
      </c>
      <c r="AT975" s="68">
        <v>63.725490196078432</v>
      </c>
      <c r="AU975" s="68" t="str">
        <f t="shared" si="239"/>
        <v>Below Average</v>
      </c>
      <c r="AV975" s="66">
        <v>182000</v>
      </c>
      <c r="AW975" s="66">
        <v>2856</v>
      </c>
      <c r="AX975" s="66" t="s">
        <v>311</v>
      </c>
    </row>
    <row r="976" spans="1:50" customFormat="1" x14ac:dyDescent="0.2">
      <c r="A976">
        <v>975</v>
      </c>
      <c r="B976" s="12" t="s">
        <v>202</v>
      </c>
      <c r="C976" s="12" t="s">
        <v>114</v>
      </c>
      <c r="D976" s="12" t="s">
        <v>91</v>
      </c>
      <c r="E976" s="22">
        <v>7</v>
      </c>
      <c r="F976" s="22" t="s">
        <v>411</v>
      </c>
      <c r="G976" s="22" t="s">
        <v>92</v>
      </c>
      <c r="H976" s="22" t="str">
        <f t="shared" si="226"/>
        <v>2Story</v>
      </c>
      <c r="I976" s="22">
        <f t="shared" si="225"/>
        <v>75.988545402704759</v>
      </c>
      <c r="J976" s="22" t="str">
        <f t="shared" si="227"/>
        <v>Above Average</v>
      </c>
      <c r="K976" s="22">
        <v>8</v>
      </c>
      <c r="L976" s="22" t="str">
        <f t="shared" si="228"/>
        <v>High</v>
      </c>
      <c r="M976" s="22">
        <v>1910</v>
      </c>
      <c r="N976" s="22">
        <f t="shared" si="229"/>
        <v>1</v>
      </c>
      <c r="O976" s="22"/>
      <c r="P976" s="22">
        <v>1993</v>
      </c>
      <c r="Q976" s="22">
        <f t="shared" si="230"/>
        <v>0</v>
      </c>
      <c r="R976" s="23">
        <v>728</v>
      </c>
      <c r="S976" s="23" t="s">
        <v>311</v>
      </c>
      <c r="T976" s="23" t="s">
        <v>370</v>
      </c>
      <c r="U976" s="24">
        <v>1136</v>
      </c>
      <c r="V976" s="24" t="str">
        <f t="shared" si="231"/>
        <v>no</v>
      </c>
      <c r="W976" s="24">
        <v>883</v>
      </c>
      <c r="X976" s="24" t="str">
        <f t="shared" si="232"/>
        <v>no</v>
      </c>
      <c r="Y976" s="24" t="s">
        <v>412</v>
      </c>
      <c r="Z976" s="24">
        <f t="shared" si="233"/>
        <v>0</v>
      </c>
      <c r="AA976" s="24">
        <v>2019</v>
      </c>
      <c r="AB976" s="24" t="s">
        <v>311</v>
      </c>
      <c r="AC976" s="24" t="s">
        <v>369</v>
      </c>
      <c r="AD976" s="25">
        <v>0</v>
      </c>
      <c r="AE976" s="25">
        <v>0</v>
      </c>
      <c r="AF976" s="25">
        <v>1</v>
      </c>
      <c r="AG976" s="25">
        <v>0</v>
      </c>
      <c r="AH976" s="25">
        <v>1</v>
      </c>
      <c r="AI976" s="25" t="s">
        <v>415</v>
      </c>
      <c r="AJ976" s="57">
        <v>8</v>
      </c>
      <c r="AK976" s="57" t="str">
        <f t="shared" si="234"/>
        <v>More</v>
      </c>
      <c r="AL976" s="57" t="s">
        <v>97</v>
      </c>
      <c r="AM976" s="57" t="str">
        <f t="shared" si="235"/>
        <v>High</v>
      </c>
      <c r="AN976" s="62">
        <v>2</v>
      </c>
      <c r="AO976" s="62" t="str">
        <f t="shared" si="236"/>
        <v>More</v>
      </c>
      <c r="AP976" s="62">
        <v>532</v>
      </c>
      <c r="AQ976" s="62" t="str">
        <f t="shared" si="237"/>
        <v>no</v>
      </c>
      <c r="AR976" s="62" t="str">
        <f t="shared" si="238"/>
        <v>Above Average</v>
      </c>
      <c r="AS976" s="64">
        <v>0</v>
      </c>
      <c r="AT976" s="68">
        <v>60.975609756097562</v>
      </c>
      <c r="AU976" s="68" t="str">
        <f t="shared" si="239"/>
        <v>Below Average</v>
      </c>
      <c r="AV976" s="66">
        <v>167500</v>
      </c>
      <c r="AW976" s="66">
        <v>2747</v>
      </c>
      <c r="AX976" s="66" t="s">
        <v>311</v>
      </c>
    </row>
    <row r="977" spans="1:50" customFormat="1" x14ac:dyDescent="0.2">
      <c r="A977">
        <v>976</v>
      </c>
      <c r="B977" s="12" t="s">
        <v>90</v>
      </c>
      <c r="C977" s="12" t="s">
        <v>90</v>
      </c>
      <c r="D977" s="12" t="s">
        <v>198</v>
      </c>
      <c r="E977" s="22">
        <v>7</v>
      </c>
      <c r="F977" s="22" t="s">
        <v>411</v>
      </c>
      <c r="G977" s="22" t="s">
        <v>92</v>
      </c>
      <c r="H977" s="22" t="str">
        <f t="shared" si="226"/>
        <v>2Story</v>
      </c>
      <c r="I977" s="22">
        <f t="shared" si="225"/>
        <v>75.988545402704759</v>
      </c>
      <c r="J977" s="22" t="str">
        <f t="shared" si="227"/>
        <v>Above Average</v>
      </c>
      <c r="K977" s="22">
        <v>5</v>
      </c>
      <c r="L977" s="22" t="str">
        <f t="shared" si="228"/>
        <v>Low</v>
      </c>
      <c r="M977" s="22">
        <v>2000</v>
      </c>
      <c r="N977" s="22">
        <f t="shared" si="229"/>
        <v>0</v>
      </c>
      <c r="O977" s="22"/>
      <c r="P977" s="22">
        <v>2000</v>
      </c>
      <c r="Q977" s="22">
        <f t="shared" si="230"/>
        <v>0</v>
      </c>
      <c r="R977" s="23">
        <v>673</v>
      </c>
      <c r="S977" s="23" t="s">
        <v>311</v>
      </c>
      <c r="T977" s="23" t="s">
        <v>370</v>
      </c>
      <c r="U977" s="24">
        <v>673</v>
      </c>
      <c r="V977" s="24" t="str">
        <f t="shared" si="231"/>
        <v>no</v>
      </c>
      <c r="W977" s="24">
        <v>709</v>
      </c>
      <c r="X977" s="24" t="str">
        <f t="shared" si="232"/>
        <v>no</v>
      </c>
      <c r="Y977" s="24" t="s">
        <v>412</v>
      </c>
      <c r="Z977" s="24">
        <f t="shared" si="233"/>
        <v>1</v>
      </c>
      <c r="AA977" s="24">
        <v>1382</v>
      </c>
      <c r="AB977" s="24" t="s">
        <v>311</v>
      </c>
      <c r="AC977" s="24" t="s">
        <v>370</v>
      </c>
      <c r="AD977" s="25">
        <v>1</v>
      </c>
      <c r="AE977" s="25">
        <v>0</v>
      </c>
      <c r="AF977" s="25">
        <v>2</v>
      </c>
      <c r="AG977" s="25">
        <v>1</v>
      </c>
      <c r="AH977" s="25">
        <v>4</v>
      </c>
      <c r="AI977" s="25" t="s">
        <v>414</v>
      </c>
      <c r="AJ977" s="57">
        <v>6</v>
      </c>
      <c r="AK977" s="57" t="str">
        <f t="shared" si="234"/>
        <v>More</v>
      </c>
      <c r="AL977" s="57" t="s">
        <v>97</v>
      </c>
      <c r="AM977" s="57" t="str">
        <f t="shared" si="235"/>
        <v>High</v>
      </c>
      <c r="AN977" s="62">
        <v>2</v>
      </c>
      <c r="AO977" s="62" t="str">
        <f t="shared" si="236"/>
        <v>More</v>
      </c>
      <c r="AP977" s="62">
        <v>490</v>
      </c>
      <c r="AQ977" s="62" t="str">
        <f t="shared" si="237"/>
        <v>no</v>
      </c>
      <c r="AR977" s="62" t="str">
        <f t="shared" si="238"/>
        <v>Above Average</v>
      </c>
      <c r="AS977" s="64">
        <v>0</v>
      </c>
      <c r="AT977" s="68">
        <v>80.291970802919707</v>
      </c>
      <c r="AU977" s="68" t="str">
        <f t="shared" si="239"/>
        <v>Above Average</v>
      </c>
      <c r="AV977" s="66">
        <v>165000</v>
      </c>
      <c r="AW977" s="66">
        <v>2055</v>
      </c>
      <c r="AX977" s="66" t="s">
        <v>311</v>
      </c>
    </row>
    <row r="978" spans="1:50" customFormat="1" x14ac:dyDescent="0.2">
      <c r="A978">
        <v>977</v>
      </c>
      <c r="B978" s="12" t="s">
        <v>90</v>
      </c>
      <c r="C978" s="12" t="s">
        <v>90</v>
      </c>
      <c r="D978" s="12" t="s">
        <v>91</v>
      </c>
      <c r="E978" s="22">
        <v>4</v>
      </c>
      <c r="F978" s="22" t="s">
        <v>195</v>
      </c>
      <c r="G978" s="22" t="s">
        <v>115</v>
      </c>
      <c r="H978" s="22" t="str">
        <f t="shared" si="226"/>
        <v>1Story</v>
      </c>
      <c r="I978" s="22">
        <f t="shared" si="225"/>
        <v>69.182127006168557</v>
      </c>
      <c r="J978" s="22" t="str">
        <f t="shared" si="227"/>
        <v>Below Average</v>
      </c>
      <c r="K978" s="22">
        <v>7</v>
      </c>
      <c r="L978" s="22" t="str">
        <f t="shared" si="228"/>
        <v>High</v>
      </c>
      <c r="M978" s="22">
        <v>1923</v>
      </c>
      <c r="N978" s="22">
        <f t="shared" si="229"/>
        <v>1</v>
      </c>
      <c r="O978" s="22"/>
      <c r="P978" s="22">
        <v>1958</v>
      </c>
      <c r="Q978" s="22">
        <f t="shared" si="230"/>
        <v>1</v>
      </c>
      <c r="R978" s="23">
        <v>440</v>
      </c>
      <c r="S978" s="23" t="s">
        <v>311</v>
      </c>
      <c r="T978" s="23" t="s">
        <v>370</v>
      </c>
      <c r="U978" s="24">
        <v>869</v>
      </c>
      <c r="V978" s="24" t="str">
        <f t="shared" si="231"/>
        <v>no</v>
      </c>
      <c r="W978" s="24">
        <v>0</v>
      </c>
      <c r="X978" s="24" t="str">
        <f t="shared" si="232"/>
        <v>no</v>
      </c>
      <c r="Y978" s="24" t="s">
        <v>413</v>
      </c>
      <c r="Z978" s="24">
        <f t="shared" si="233"/>
        <v>1</v>
      </c>
      <c r="AA978" s="24">
        <v>869</v>
      </c>
      <c r="AB978" s="24" t="s">
        <v>311</v>
      </c>
      <c r="AC978" s="24" t="s">
        <v>370</v>
      </c>
      <c r="AD978" s="25">
        <v>0</v>
      </c>
      <c r="AE978" s="25">
        <v>0</v>
      </c>
      <c r="AF978" s="25">
        <v>1</v>
      </c>
      <c r="AG978" s="25">
        <v>0</v>
      </c>
      <c r="AH978" s="25">
        <v>1</v>
      </c>
      <c r="AI978" s="25" t="s">
        <v>415</v>
      </c>
      <c r="AJ978" s="57">
        <v>4</v>
      </c>
      <c r="AK978" s="57" t="str">
        <f t="shared" si="234"/>
        <v>Less</v>
      </c>
      <c r="AL978" s="57" t="s">
        <v>147</v>
      </c>
      <c r="AM978" s="57" t="str">
        <f t="shared" si="235"/>
        <v>Low</v>
      </c>
      <c r="AN978" s="62">
        <v>0</v>
      </c>
      <c r="AO978" s="62" t="str">
        <f t="shared" si="236"/>
        <v>Less</v>
      </c>
      <c r="AP978" s="62">
        <v>0</v>
      </c>
      <c r="AQ978" s="62" t="str">
        <f t="shared" si="237"/>
        <v>no</v>
      </c>
      <c r="AR978" s="62" t="str">
        <f t="shared" si="238"/>
        <v>Below Average</v>
      </c>
      <c r="AS978" s="64">
        <v>0</v>
      </c>
      <c r="AT978" s="68">
        <v>65.317035905271197</v>
      </c>
      <c r="AU978" s="68" t="str">
        <f t="shared" si="239"/>
        <v>Below Average</v>
      </c>
      <c r="AV978" s="66">
        <v>85500</v>
      </c>
      <c r="AW978" s="66">
        <v>1309</v>
      </c>
      <c r="AX978" s="66" t="s">
        <v>311</v>
      </c>
    </row>
    <row r="979" spans="1:50" customFormat="1" x14ac:dyDescent="0.2">
      <c r="A979">
        <v>978</v>
      </c>
      <c r="B979" s="12" t="s">
        <v>90</v>
      </c>
      <c r="C979" s="12" t="s">
        <v>90</v>
      </c>
      <c r="D979" s="12" t="s">
        <v>179</v>
      </c>
      <c r="E979" s="22">
        <v>7</v>
      </c>
      <c r="F979" s="22" t="s">
        <v>411</v>
      </c>
      <c r="G979" s="22" t="s">
        <v>115</v>
      </c>
      <c r="H979" s="22" t="str">
        <f t="shared" si="226"/>
        <v>1Story</v>
      </c>
      <c r="I979" s="22">
        <f t="shared" si="225"/>
        <v>69.182127006168557</v>
      </c>
      <c r="J979" s="22" t="str">
        <f t="shared" si="227"/>
        <v>Below Average</v>
      </c>
      <c r="K979" s="22">
        <v>5</v>
      </c>
      <c r="L979" s="22" t="str">
        <f t="shared" si="228"/>
        <v>Low</v>
      </c>
      <c r="M979" s="22">
        <v>2006</v>
      </c>
      <c r="N979" s="22">
        <f t="shared" si="229"/>
        <v>0</v>
      </c>
      <c r="O979" s="22"/>
      <c r="P979" s="22">
        <v>2007</v>
      </c>
      <c r="Q979" s="22">
        <f t="shared" si="230"/>
        <v>0</v>
      </c>
      <c r="R979" s="23">
        <v>1241</v>
      </c>
      <c r="S979" s="23" t="s">
        <v>311</v>
      </c>
      <c r="T979" s="23" t="s">
        <v>369</v>
      </c>
      <c r="U979" s="24">
        <v>1241</v>
      </c>
      <c r="V979" s="24" t="str">
        <f t="shared" si="231"/>
        <v>no</v>
      </c>
      <c r="W979" s="24">
        <v>0</v>
      </c>
      <c r="X979" s="24" t="str">
        <f t="shared" si="232"/>
        <v>no</v>
      </c>
      <c r="Y979" s="24" t="s">
        <v>413</v>
      </c>
      <c r="Z979" s="24">
        <f t="shared" si="233"/>
        <v>0</v>
      </c>
      <c r="AA979" s="24">
        <v>1241</v>
      </c>
      <c r="AB979" s="24" t="s">
        <v>311</v>
      </c>
      <c r="AC979" s="24" t="s">
        <v>370</v>
      </c>
      <c r="AD979" s="25">
        <v>1</v>
      </c>
      <c r="AE979" s="25">
        <v>0</v>
      </c>
      <c r="AF979" s="25">
        <v>1</v>
      </c>
      <c r="AG979" s="25">
        <v>1</v>
      </c>
      <c r="AH979" s="25">
        <v>3</v>
      </c>
      <c r="AI979" s="25" t="s">
        <v>414</v>
      </c>
      <c r="AJ979" s="57">
        <v>4</v>
      </c>
      <c r="AK979" s="57" t="str">
        <f t="shared" si="234"/>
        <v>Less</v>
      </c>
      <c r="AL979" s="57" t="s">
        <v>97</v>
      </c>
      <c r="AM979" s="57" t="str">
        <f t="shared" si="235"/>
        <v>High</v>
      </c>
      <c r="AN979" s="62">
        <v>2</v>
      </c>
      <c r="AO979" s="62" t="str">
        <f t="shared" si="236"/>
        <v>More</v>
      </c>
      <c r="AP979" s="62">
        <v>569</v>
      </c>
      <c r="AQ979" s="62" t="str">
        <f t="shared" si="237"/>
        <v>no</v>
      </c>
      <c r="AR979" s="62" t="str">
        <f t="shared" si="238"/>
        <v>Above Average</v>
      </c>
      <c r="AS979" s="64">
        <v>0</v>
      </c>
      <c r="AT979" s="68">
        <v>80.539887187751816</v>
      </c>
      <c r="AU979" s="68" t="str">
        <f t="shared" si="239"/>
        <v>Above Average</v>
      </c>
      <c r="AV979" s="66">
        <v>199900</v>
      </c>
      <c r="AW979" s="66">
        <v>2482</v>
      </c>
      <c r="AX979" s="66" t="s">
        <v>311</v>
      </c>
    </row>
    <row r="980" spans="1:50" customFormat="1" x14ac:dyDescent="0.2">
      <c r="A980">
        <v>979</v>
      </c>
      <c r="B980" s="12" t="s">
        <v>90</v>
      </c>
      <c r="C980" s="12" t="s">
        <v>90</v>
      </c>
      <c r="D980" s="12" t="s">
        <v>91</v>
      </c>
      <c r="E980" s="22">
        <v>4</v>
      </c>
      <c r="F980" s="22" t="s">
        <v>195</v>
      </c>
      <c r="G980" s="22" t="s">
        <v>115</v>
      </c>
      <c r="H980" s="22" t="str">
        <f t="shared" si="226"/>
        <v>1Story</v>
      </c>
      <c r="I980" s="22">
        <f t="shared" si="225"/>
        <v>69.182127006168557</v>
      </c>
      <c r="J980" s="22" t="str">
        <f t="shared" si="227"/>
        <v>Below Average</v>
      </c>
      <c r="K980" s="22">
        <v>5</v>
      </c>
      <c r="L980" s="22" t="str">
        <f t="shared" si="228"/>
        <v>Low</v>
      </c>
      <c r="M980" s="22">
        <v>1954</v>
      </c>
      <c r="N980" s="22">
        <f t="shared" si="229"/>
        <v>1</v>
      </c>
      <c r="O980" s="22"/>
      <c r="P980" s="22">
        <v>1954</v>
      </c>
      <c r="Q980" s="22">
        <f t="shared" si="230"/>
        <v>1</v>
      </c>
      <c r="R980" s="23">
        <v>894</v>
      </c>
      <c r="S980" s="23" t="s">
        <v>311</v>
      </c>
      <c r="T980" s="23" t="s">
        <v>370</v>
      </c>
      <c r="U980" s="24">
        <v>894</v>
      </c>
      <c r="V980" s="24" t="str">
        <f t="shared" si="231"/>
        <v>no</v>
      </c>
      <c r="W980" s="24">
        <v>0</v>
      </c>
      <c r="X980" s="24" t="str">
        <f t="shared" si="232"/>
        <v>no</v>
      </c>
      <c r="Y980" s="24" t="s">
        <v>413</v>
      </c>
      <c r="Z980" s="24">
        <f t="shared" si="233"/>
        <v>1</v>
      </c>
      <c r="AA980" s="24">
        <v>894</v>
      </c>
      <c r="AB980" s="24" t="s">
        <v>311</v>
      </c>
      <c r="AC980" s="24" t="s">
        <v>370</v>
      </c>
      <c r="AD980" s="25">
        <v>0</v>
      </c>
      <c r="AE980" s="25">
        <v>0</v>
      </c>
      <c r="AF980" s="25">
        <v>1</v>
      </c>
      <c r="AG980" s="25">
        <v>0</v>
      </c>
      <c r="AH980" s="25">
        <v>1</v>
      </c>
      <c r="AI980" s="25" t="s">
        <v>415</v>
      </c>
      <c r="AJ980" s="57">
        <v>5</v>
      </c>
      <c r="AK980" s="57" t="str">
        <f t="shared" si="234"/>
        <v>Less</v>
      </c>
      <c r="AL980" s="57" t="s">
        <v>98</v>
      </c>
      <c r="AM980" s="57" t="str">
        <f t="shared" si="235"/>
        <v>Low</v>
      </c>
      <c r="AN980" s="62">
        <v>2</v>
      </c>
      <c r="AO980" s="62" t="str">
        <f t="shared" si="236"/>
        <v>More</v>
      </c>
      <c r="AP980" s="62">
        <v>400</v>
      </c>
      <c r="AQ980" s="62" t="str">
        <f t="shared" si="237"/>
        <v>no</v>
      </c>
      <c r="AR980" s="62" t="str">
        <f t="shared" si="238"/>
        <v>Below Average</v>
      </c>
      <c r="AS980" s="64">
        <v>0</v>
      </c>
      <c r="AT980" s="68">
        <v>61.521252796420583</v>
      </c>
      <c r="AU980" s="68" t="str">
        <f t="shared" si="239"/>
        <v>Below Average</v>
      </c>
      <c r="AV980" s="66">
        <v>110000</v>
      </c>
      <c r="AW980" s="66">
        <v>1788</v>
      </c>
      <c r="AX980" s="66" t="s">
        <v>311</v>
      </c>
    </row>
    <row r="981" spans="1:50" customFormat="1" x14ac:dyDescent="0.2">
      <c r="A981">
        <v>980</v>
      </c>
      <c r="B981" s="12" t="s">
        <v>114</v>
      </c>
      <c r="C981" s="12" t="s">
        <v>90</v>
      </c>
      <c r="D981" s="12" t="s">
        <v>91</v>
      </c>
      <c r="E981" s="22">
        <v>5</v>
      </c>
      <c r="F981" s="22" t="s">
        <v>195</v>
      </c>
      <c r="G981" s="22" t="s">
        <v>115</v>
      </c>
      <c r="H981" s="22" t="str">
        <f t="shared" si="226"/>
        <v>1Story</v>
      </c>
      <c r="I981" s="22">
        <f t="shared" si="225"/>
        <v>69.182127006168557</v>
      </c>
      <c r="J981" s="22" t="str">
        <f t="shared" si="227"/>
        <v>Below Average</v>
      </c>
      <c r="K981" s="22">
        <v>6</v>
      </c>
      <c r="L981" s="22" t="str">
        <f t="shared" si="228"/>
        <v>High</v>
      </c>
      <c r="M981" s="22">
        <v>1963</v>
      </c>
      <c r="N981" s="22">
        <f t="shared" si="229"/>
        <v>0</v>
      </c>
      <c r="O981" s="22"/>
      <c r="P981" s="22">
        <v>1963</v>
      </c>
      <c r="Q981" s="22">
        <f t="shared" si="230"/>
        <v>0</v>
      </c>
      <c r="R981" s="23">
        <v>1121</v>
      </c>
      <c r="S981" s="23" t="s">
        <v>311</v>
      </c>
      <c r="T981" s="23" t="s">
        <v>369</v>
      </c>
      <c r="U981" s="24">
        <v>1121</v>
      </c>
      <c r="V981" s="24" t="str">
        <f t="shared" si="231"/>
        <v>no</v>
      </c>
      <c r="W981" s="24">
        <v>0</v>
      </c>
      <c r="X981" s="24" t="str">
        <f t="shared" si="232"/>
        <v>no</v>
      </c>
      <c r="Y981" s="24" t="s">
        <v>413</v>
      </c>
      <c r="Z981" s="24">
        <f t="shared" si="233"/>
        <v>0</v>
      </c>
      <c r="AA981" s="24">
        <v>1121</v>
      </c>
      <c r="AB981" s="24" t="s">
        <v>311</v>
      </c>
      <c r="AC981" s="24" t="s">
        <v>370</v>
      </c>
      <c r="AD981" s="25">
        <v>1</v>
      </c>
      <c r="AE981" s="25">
        <v>0</v>
      </c>
      <c r="AF981" s="25">
        <v>1</v>
      </c>
      <c r="AG981" s="25">
        <v>0</v>
      </c>
      <c r="AH981" s="25">
        <v>2</v>
      </c>
      <c r="AI981" s="25" t="s">
        <v>415</v>
      </c>
      <c r="AJ981" s="57">
        <v>5</v>
      </c>
      <c r="AK981" s="57" t="str">
        <f t="shared" si="234"/>
        <v>Less</v>
      </c>
      <c r="AL981" s="57" t="s">
        <v>98</v>
      </c>
      <c r="AM981" s="57" t="str">
        <f t="shared" si="235"/>
        <v>Low</v>
      </c>
      <c r="AN981" s="62">
        <v>2</v>
      </c>
      <c r="AO981" s="62" t="str">
        <f t="shared" si="236"/>
        <v>More</v>
      </c>
      <c r="AP981" s="62">
        <v>480</v>
      </c>
      <c r="AQ981" s="62" t="str">
        <f t="shared" si="237"/>
        <v>no</v>
      </c>
      <c r="AR981" s="62" t="str">
        <f t="shared" si="238"/>
        <v>Above Average</v>
      </c>
      <c r="AS981" s="64">
        <v>0</v>
      </c>
      <c r="AT981" s="68">
        <v>61.998215878679751</v>
      </c>
      <c r="AU981" s="68" t="str">
        <f t="shared" si="239"/>
        <v>Below Average</v>
      </c>
      <c r="AV981" s="66">
        <v>139000</v>
      </c>
      <c r="AW981" s="66">
        <v>2242</v>
      </c>
      <c r="AX981" s="66" t="s">
        <v>311</v>
      </c>
    </row>
    <row r="982" spans="1:50" customFormat="1" x14ac:dyDescent="0.2">
      <c r="A982">
        <v>981</v>
      </c>
      <c r="B982" s="12" t="s">
        <v>90</v>
      </c>
      <c r="C982" s="12" t="s">
        <v>90</v>
      </c>
      <c r="D982" s="12" t="s">
        <v>91</v>
      </c>
      <c r="E982" s="22">
        <v>7</v>
      </c>
      <c r="F982" s="22" t="s">
        <v>411</v>
      </c>
      <c r="G982" s="22" t="s">
        <v>191</v>
      </c>
      <c r="H982" s="22" t="str">
        <f t="shared" si="226"/>
        <v xml:space="preserve"> </v>
      </c>
      <c r="I982" s="22">
        <f t="shared" si="225"/>
        <v>77.818957638420983</v>
      </c>
      <c r="J982" s="22" t="str">
        <f t="shared" si="227"/>
        <v>Above Average</v>
      </c>
      <c r="K982" s="22">
        <v>9</v>
      </c>
      <c r="L982" s="22" t="str">
        <f t="shared" si="228"/>
        <v>High</v>
      </c>
      <c r="M982" s="22">
        <v>1961</v>
      </c>
      <c r="N982" s="22">
        <f t="shared" si="229"/>
        <v>0</v>
      </c>
      <c r="O982" s="22"/>
      <c r="P982" s="22">
        <v>2007</v>
      </c>
      <c r="Q982" s="22">
        <f t="shared" si="230"/>
        <v>0</v>
      </c>
      <c r="R982" s="23">
        <v>944</v>
      </c>
      <c r="S982" s="23" t="s">
        <v>311</v>
      </c>
      <c r="T982" s="23" t="s">
        <v>370</v>
      </c>
      <c r="U982" s="24">
        <v>999</v>
      </c>
      <c r="V982" s="24" t="str">
        <f t="shared" si="231"/>
        <v>no</v>
      </c>
      <c r="W982" s="24">
        <v>0</v>
      </c>
      <c r="X982" s="24" t="str">
        <f t="shared" si="232"/>
        <v>no</v>
      </c>
      <c r="Y982" s="24" t="s">
        <v>413</v>
      </c>
      <c r="Z982" s="24">
        <f t="shared" si="233"/>
        <v>1</v>
      </c>
      <c r="AA982" s="24">
        <v>999</v>
      </c>
      <c r="AB982" s="24" t="s">
        <v>311</v>
      </c>
      <c r="AC982" s="24" t="s">
        <v>370</v>
      </c>
      <c r="AD982" s="25">
        <v>1</v>
      </c>
      <c r="AE982" s="25">
        <v>0</v>
      </c>
      <c r="AF982" s="25">
        <v>1</v>
      </c>
      <c r="AG982" s="25">
        <v>0</v>
      </c>
      <c r="AH982" s="25">
        <v>2</v>
      </c>
      <c r="AI982" s="25" t="s">
        <v>415</v>
      </c>
      <c r="AJ982" s="57">
        <v>6</v>
      </c>
      <c r="AK982" s="57" t="str">
        <f t="shared" si="234"/>
        <v>More</v>
      </c>
      <c r="AL982" s="57" t="s">
        <v>104</v>
      </c>
      <c r="AM982" s="57" t="str">
        <f t="shared" si="235"/>
        <v>High</v>
      </c>
      <c r="AN982" s="62">
        <v>2</v>
      </c>
      <c r="AO982" s="62" t="str">
        <f t="shared" si="236"/>
        <v>More</v>
      </c>
      <c r="AP982" s="62">
        <v>588</v>
      </c>
      <c r="AQ982" s="62" t="str">
        <f t="shared" si="237"/>
        <v>no</v>
      </c>
      <c r="AR982" s="62" t="str">
        <f t="shared" si="238"/>
        <v>Above Average</v>
      </c>
      <c r="AS982" s="64">
        <v>0</v>
      </c>
      <c r="AT982" s="68">
        <v>91.81677817807514</v>
      </c>
      <c r="AU982" s="68" t="str">
        <f t="shared" si="239"/>
        <v>Above Average</v>
      </c>
      <c r="AV982" s="66">
        <v>178400</v>
      </c>
      <c r="AW982" s="66">
        <v>1943</v>
      </c>
      <c r="AX982" s="66" t="s">
        <v>311</v>
      </c>
    </row>
    <row r="983" spans="1:50" customFormat="1" x14ac:dyDescent="0.2">
      <c r="A983">
        <v>982</v>
      </c>
      <c r="B983" s="12" t="s">
        <v>90</v>
      </c>
      <c r="C983" s="12" t="s">
        <v>90</v>
      </c>
      <c r="D983" s="12" t="s">
        <v>91</v>
      </c>
      <c r="E983" s="22">
        <v>8</v>
      </c>
      <c r="F983" s="22" t="s">
        <v>411</v>
      </c>
      <c r="G983" s="22" t="s">
        <v>92</v>
      </c>
      <c r="H983" s="22" t="str">
        <f t="shared" si="226"/>
        <v>2Story</v>
      </c>
      <c r="I983" s="22">
        <f t="shared" si="225"/>
        <v>75.988545402704759</v>
      </c>
      <c r="J983" s="22" t="str">
        <f t="shared" si="227"/>
        <v>Above Average</v>
      </c>
      <c r="K983" s="22">
        <v>5</v>
      </c>
      <c r="L983" s="22" t="str">
        <f t="shared" si="228"/>
        <v>Low</v>
      </c>
      <c r="M983" s="22">
        <v>1998</v>
      </c>
      <c r="N983" s="22">
        <f t="shared" si="229"/>
        <v>0</v>
      </c>
      <c r="O983" s="22"/>
      <c r="P983" s="22">
        <v>1999</v>
      </c>
      <c r="Q983" s="22">
        <f t="shared" si="230"/>
        <v>0</v>
      </c>
      <c r="R983" s="23">
        <v>1225</v>
      </c>
      <c r="S983" s="23" t="s">
        <v>311</v>
      </c>
      <c r="T983" s="23" t="s">
        <v>369</v>
      </c>
      <c r="U983" s="24">
        <v>1276</v>
      </c>
      <c r="V983" s="24" t="str">
        <f t="shared" si="231"/>
        <v>no</v>
      </c>
      <c r="W983" s="24">
        <v>1336</v>
      </c>
      <c r="X983" s="24" t="str">
        <f t="shared" si="232"/>
        <v>no</v>
      </c>
      <c r="Y983" s="24" t="s">
        <v>412</v>
      </c>
      <c r="Z983" s="24">
        <f t="shared" si="233"/>
        <v>1</v>
      </c>
      <c r="AA983" s="24">
        <v>2612</v>
      </c>
      <c r="AB983" s="24" t="s">
        <v>311</v>
      </c>
      <c r="AC983" s="24" t="s">
        <v>369</v>
      </c>
      <c r="AD983" s="25">
        <v>1</v>
      </c>
      <c r="AE983" s="25">
        <v>0</v>
      </c>
      <c r="AF983" s="25">
        <v>2</v>
      </c>
      <c r="AG983" s="25">
        <v>1</v>
      </c>
      <c r="AH983" s="25">
        <v>4</v>
      </c>
      <c r="AI983" s="25" t="s">
        <v>414</v>
      </c>
      <c r="AJ983" s="57">
        <v>8</v>
      </c>
      <c r="AK983" s="57" t="str">
        <f t="shared" si="234"/>
        <v>More</v>
      </c>
      <c r="AL983" s="57" t="s">
        <v>97</v>
      </c>
      <c r="AM983" s="57" t="str">
        <f t="shared" si="235"/>
        <v>High</v>
      </c>
      <c r="AN983" s="62">
        <v>3</v>
      </c>
      <c r="AO983" s="62" t="str">
        <f t="shared" si="236"/>
        <v>More</v>
      </c>
      <c r="AP983" s="62">
        <v>676</v>
      </c>
      <c r="AQ983" s="62" t="str">
        <f t="shared" si="237"/>
        <v>no</v>
      </c>
      <c r="AR983" s="62" t="str">
        <f t="shared" si="238"/>
        <v>Above Average</v>
      </c>
      <c r="AS983" s="64">
        <v>1</v>
      </c>
      <c r="AT983" s="68">
        <v>87.568412822517587</v>
      </c>
      <c r="AU983" s="68" t="str">
        <f t="shared" si="239"/>
        <v>Above Average</v>
      </c>
      <c r="AV983" s="66">
        <v>336000</v>
      </c>
      <c r="AW983" s="66">
        <v>3837</v>
      </c>
      <c r="AX983" s="66" t="s">
        <v>311</v>
      </c>
    </row>
    <row r="984" spans="1:50" customFormat="1" x14ac:dyDescent="0.2">
      <c r="A984">
        <v>983</v>
      </c>
      <c r="B984" s="12" t="s">
        <v>90</v>
      </c>
      <c r="C984" s="12" t="s">
        <v>90</v>
      </c>
      <c r="D984" s="12" t="s">
        <v>91</v>
      </c>
      <c r="E984" s="22">
        <v>7</v>
      </c>
      <c r="F984" s="22" t="s">
        <v>411</v>
      </c>
      <c r="G984" s="22" t="s">
        <v>115</v>
      </c>
      <c r="H984" s="22" t="str">
        <f t="shared" si="226"/>
        <v>1Story</v>
      </c>
      <c r="I984" s="22">
        <f t="shared" si="225"/>
        <v>69.182127006168557</v>
      </c>
      <c r="J984" s="22" t="str">
        <f t="shared" si="227"/>
        <v>Below Average</v>
      </c>
      <c r="K984" s="22">
        <v>5</v>
      </c>
      <c r="L984" s="22" t="str">
        <f t="shared" si="228"/>
        <v>Low</v>
      </c>
      <c r="M984" s="22">
        <v>2007</v>
      </c>
      <c r="N984" s="22">
        <f t="shared" si="229"/>
        <v>0</v>
      </c>
      <c r="O984" s="22"/>
      <c r="P984" s="22">
        <v>2007</v>
      </c>
      <c r="Q984" s="22">
        <f t="shared" si="230"/>
        <v>0</v>
      </c>
      <c r="R984" s="23">
        <v>1266</v>
      </c>
      <c r="S984" s="23" t="s">
        <v>311</v>
      </c>
      <c r="T984" s="23" t="s">
        <v>369</v>
      </c>
      <c r="U984" s="24">
        <v>1266</v>
      </c>
      <c r="V984" s="24" t="str">
        <f t="shared" si="231"/>
        <v>no</v>
      </c>
      <c r="W984" s="24">
        <v>0</v>
      </c>
      <c r="X984" s="24" t="str">
        <f t="shared" si="232"/>
        <v>no</v>
      </c>
      <c r="Y984" s="24" t="s">
        <v>413</v>
      </c>
      <c r="Z984" s="24">
        <f t="shared" si="233"/>
        <v>1</v>
      </c>
      <c r="AA984" s="24">
        <v>1266</v>
      </c>
      <c r="AB984" s="24" t="s">
        <v>311</v>
      </c>
      <c r="AC984" s="24" t="s">
        <v>370</v>
      </c>
      <c r="AD984" s="25">
        <v>0</v>
      </c>
      <c r="AE984" s="25">
        <v>0</v>
      </c>
      <c r="AF984" s="25">
        <v>2</v>
      </c>
      <c r="AG984" s="25">
        <v>0</v>
      </c>
      <c r="AH984" s="25">
        <v>2</v>
      </c>
      <c r="AI984" s="25" t="s">
        <v>415</v>
      </c>
      <c r="AJ984" s="57">
        <v>6</v>
      </c>
      <c r="AK984" s="57" t="str">
        <f t="shared" si="234"/>
        <v>More</v>
      </c>
      <c r="AL984" s="57" t="s">
        <v>97</v>
      </c>
      <c r="AM984" s="57" t="str">
        <f t="shared" si="235"/>
        <v>High</v>
      </c>
      <c r="AN984" s="62">
        <v>2</v>
      </c>
      <c r="AO984" s="62" t="str">
        <f t="shared" si="236"/>
        <v>More</v>
      </c>
      <c r="AP984" s="62">
        <v>388</v>
      </c>
      <c r="AQ984" s="62" t="str">
        <f t="shared" si="237"/>
        <v>no</v>
      </c>
      <c r="AR984" s="62" t="str">
        <f t="shared" si="238"/>
        <v>Below Average</v>
      </c>
      <c r="AS984" s="64">
        <v>1</v>
      </c>
      <c r="AT984" s="68">
        <v>63.149684044233808</v>
      </c>
      <c r="AU984" s="68" t="str">
        <f t="shared" si="239"/>
        <v>Below Average</v>
      </c>
      <c r="AV984" s="66">
        <v>159895</v>
      </c>
      <c r="AW984" s="66">
        <v>2532</v>
      </c>
      <c r="AX984" s="66" t="s">
        <v>311</v>
      </c>
    </row>
    <row r="985" spans="1:50" customFormat="1" x14ac:dyDescent="0.2">
      <c r="A985">
        <v>984</v>
      </c>
      <c r="B985" s="12" t="s">
        <v>90</v>
      </c>
      <c r="C985" s="12" t="s">
        <v>90</v>
      </c>
      <c r="D985" s="12" t="s">
        <v>91</v>
      </c>
      <c r="E985" s="22">
        <v>8</v>
      </c>
      <c r="F985" s="22" t="s">
        <v>411</v>
      </c>
      <c r="G985" s="22" t="s">
        <v>92</v>
      </c>
      <c r="H985" s="22" t="str">
        <f t="shared" si="226"/>
        <v>2Story</v>
      </c>
      <c r="I985" s="22">
        <f t="shared" si="225"/>
        <v>75.988545402704759</v>
      </c>
      <c r="J985" s="22" t="str">
        <f t="shared" si="227"/>
        <v>Above Average</v>
      </c>
      <c r="K985" s="22">
        <v>5</v>
      </c>
      <c r="L985" s="22" t="str">
        <f t="shared" si="228"/>
        <v>Low</v>
      </c>
      <c r="M985" s="22">
        <v>2002</v>
      </c>
      <c r="N985" s="22">
        <f t="shared" si="229"/>
        <v>0</v>
      </c>
      <c r="O985" s="22"/>
      <c r="P985" s="22">
        <v>2002</v>
      </c>
      <c r="Q985" s="22">
        <f t="shared" si="230"/>
        <v>0</v>
      </c>
      <c r="R985" s="23">
        <v>1128</v>
      </c>
      <c r="S985" s="23" t="s">
        <v>311</v>
      </c>
      <c r="T985" s="23" t="s">
        <v>369</v>
      </c>
      <c r="U985" s="24">
        <v>1149</v>
      </c>
      <c r="V985" s="24" t="str">
        <f t="shared" si="231"/>
        <v>no</v>
      </c>
      <c r="W985" s="24">
        <v>1141</v>
      </c>
      <c r="X985" s="24" t="str">
        <f t="shared" si="232"/>
        <v>no</v>
      </c>
      <c r="Y985" s="24" t="s">
        <v>412</v>
      </c>
      <c r="Z985" s="24">
        <f t="shared" si="233"/>
        <v>1</v>
      </c>
      <c r="AA985" s="24">
        <v>2290</v>
      </c>
      <c r="AB985" s="24" t="s">
        <v>311</v>
      </c>
      <c r="AC985" s="24" t="s">
        <v>369</v>
      </c>
      <c r="AD985" s="25">
        <v>0</v>
      </c>
      <c r="AE985" s="25">
        <v>0</v>
      </c>
      <c r="AF985" s="25">
        <v>2</v>
      </c>
      <c r="AG985" s="25">
        <v>1</v>
      </c>
      <c r="AH985" s="25">
        <v>3</v>
      </c>
      <c r="AI985" s="25" t="s">
        <v>414</v>
      </c>
      <c r="AJ985" s="57">
        <v>9</v>
      </c>
      <c r="AK985" s="57" t="str">
        <f t="shared" si="234"/>
        <v>More</v>
      </c>
      <c r="AL985" s="57" t="s">
        <v>97</v>
      </c>
      <c r="AM985" s="57" t="str">
        <f t="shared" si="235"/>
        <v>High</v>
      </c>
      <c r="AN985" s="62">
        <v>2</v>
      </c>
      <c r="AO985" s="62" t="str">
        <f t="shared" si="236"/>
        <v>More</v>
      </c>
      <c r="AP985" s="62">
        <v>779</v>
      </c>
      <c r="AQ985" s="62" t="str">
        <f t="shared" si="237"/>
        <v>no</v>
      </c>
      <c r="AR985" s="62" t="str">
        <f t="shared" si="238"/>
        <v>Above Average</v>
      </c>
      <c r="AS985" s="64">
        <v>1</v>
      </c>
      <c r="AT985" s="68">
        <v>74.868344060854298</v>
      </c>
      <c r="AU985" s="68" t="str">
        <f t="shared" si="239"/>
        <v>Above Average</v>
      </c>
      <c r="AV985" s="66">
        <v>255900</v>
      </c>
      <c r="AW985" s="66">
        <v>3418</v>
      </c>
      <c r="AX985" s="66" t="s">
        <v>311</v>
      </c>
    </row>
    <row r="986" spans="1:50" customFormat="1" x14ac:dyDescent="0.2">
      <c r="A986">
        <v>985</v>
      </c>
      <c r="B986" s="12" t="s">
        <v>90</v>
      </c>
      <c r="C986" s="12" t="s">
        <v>90</v>
      </c>
      <c r="D986" s="12" t="s">
        <v>167</v>
      </c>
      <c r="E986" s="22">
        <v>5</v>
      </c>
      <c r="F986" s="22" t="s">
        <v>195</v>
      </c>
      <c r="G986" s="22" t="s">
        <v>132</v>
      </c>
      <c r="H986" s="22" t="str">
        <f t="shared" si="226"/>
        <v>1Story</v>
      </c>
      <c r="I986" s="22">
        <f t="shared" si="225"/>
        <v>59.315963337771507</v>
      </c>
      <c r="J986" s="22" t="str">
        <f t="shared" si="227"/>
        <v>Below Average</v>
      </c>
      <c r="K986" s="22">
        <v>5</v>
      </c>
      <c r="L986" s="22" t="str">
        <f t="shared" si="228"/>
        <v>Low</v>
      </c>
      <c r="M986" s="22">
        <v>1977</v>
      </c>
      <c r="N986" s="22">
        <f t="shared" si="229"/>
        <v>0</v>
      </c>
      <c r="O986" s="22"/>
      <c r="P986" s="22">
        <v>1977</v>
      </c>
      <c r="Q986" s="22">
        <f t="shared" si="230"/>
        <v>0</v>
      </c>
      <c r="R986" s="23">
        <v>0</v>
      </c>
      <c r="S986" s="23" t="s">
        <v>313</v>
      </c>
      <c r="T986" s="23" t="s">
        <v>370</v>
      </c>
      <c r="U986" s="24">
        <v>1302</v>
      </c>
      <c r="V986" s="24" t="str">
        <f t="shared" si="231"/>
        <v>no</v>
      </c>
      <c r="W986" s="24">
        <v>432</v>
      </c>
      <c r="X986" s="24" t="str">
        <f t="shared" si="232"/>
        <v>no</v>
      </c>
      <c r="Y986" s="24" t="s">
        <v>412</v>
      </c>
      <c r="Z986" s="24">
        <f t="shared" si="233"/>
        <v>1</v>
      </c>
      <c r="AA986" s="24">
        <v>1734</v>
      </c>
      <c r="AB986" s="24" t="s">
        <v>311</v>
      </c>
      <c r="AC986" s="24" t="s">
        <v>369</v>
      </c>
      <c r="AD986" s="25">
        <v>0</v>
      </c>
      <c r="AE986" s="25">
        <v>0</v>
      </c>
      <c r="AF986" s="25">
        <v>2</v>
      </c>
      <c r="AG986" s="25">
        <v>0</v>
      </c>
      <c r="AH986" s="25">
        <v>2</v>
      </c>
      <c r="AI986" s="25" t="s">
        <v>415</v>
      </c>
      <c r="AJ986" s="57">
        <v>8</v>
      </c>
      <c r="AK986" s="57" t="str">
        <f t="shared" si="234"/>
        <v>More</v>
      </c>
      <c r="AL986" s="57" t="s">
        <v>97</v>
      </c>
      <c r="AM986" s="57" t="str">
        <f t="shared" si="235"/>
        <v>High</v>
      </c>
      <c r="AN986" s="62">
        <v>2</v>
      </c>
      <c r="AO986" s="62" t="str">
        <f t="shared" si="236"/>
        <v>More</v>
      </c>
      <c r="AP986" s="62">
        <v>539</v>
      </c>
      <c r="AQ986" s="62" t="str">
        <f t="shared" si="237"/>
        <v>no</v>
      </c>
      <c r="AR986" s="62" t="str">
        <f t="shared" si="238"/>
        <v>Above Average</v>
      </c>
      <c r="AS986" s="64">
        <v>0</v>
      </c>
      <c r="AT986" s="68">
        <v>72.664359861591691</v>
      </c>
      <c r="AU986" s="68" t="str">
        <f t="shared" si="239"/>
        <v>Above Average</v>
      </c>
      <c r="AV986" s="66">
        <v>126000</v>
      </c>
      <c r="AW986" s="66">
        <v>1734</v>
      </c>
      <c r="AX986" s="66" t="s">
        <v>311</v>
      </c>
    </row>
    <row r="987" spans="1:50" customFormat="1" x14ac:dyDescent="0.2">
      <c r="A987">
        <v>986</v>
      </c>
      <c r="B987" s="12" t="s">
        <v>90</v>
      </c>
      <c r="C987" s="12" t="s">
        <v>90</v>
      </c>
      <c r="D987" s="12" t="s">
        <v>149</v>
      </c>
      <c r="E987" s="22">
        <v>5</v>
      </c>
      <c r="F987" s="22" t="s">
        <v>195</v>
      </c>
      <c r="G987" s="22" t="s">
        <v>115</v>
      </c>
      <c r="H987" s="22" t="str">
        <f t="shared" si="226"/>
        <v>1Story</v>
      </c>
      <c r="I987" s="22">
        <f t="shared" si="225"/>
        <v>69.182127006168557</v>
      </c>
      <c r="J987" s="22" t="str">
        <f t="shared" si="227"/>
        <v>Below Average</v>
      </c>
      <c r="K987" s="22">
        <v>5</v>
      </c>
      <c r="L987" s="22" t="str">
        <f t="shared" si="228"/>
        <v>Low</v>
      </c>
      <c r="M987" s="22">
        <v>1950</v>
      </c>
      <c r="N987" s="22">
        <f t="shared" si="229"/>
        <v>1</v>
      </c>
      <c r="O987" s="22"/>
      <c r="P987" s="22">
        <v>1950</v>
      </c>
      <c r="Q987" s="22">
        <f t="shared" si="230"/>
        <v>1</v>
      </c>
      <c r="R987" s="23">
        <v>1164</v>
      </c>
      <c r="S987" s="23" t="s">
        <v>311</v>
      </c>
      <c r="T987" s="23" t="s">
        <v>369</v>
      </c>
      <c r="U987" s="24">
        <v>1164</v>
      </c>
      <c r="V987" s="24" t="str">
        <f t="shared" si="231"/>
        <v>no</v>
      </c>
      <c r="W987" s="24">
        <v>0</v>
      </c>
      <c r="X987" s="24" t="str">
        <f t="shared" si="232"/>
        <v>no</v>
      </c>
      <c r="Y987" s="24" t="s">
        <v>413</v>
      </c>
      <c r="Z987" s="24">
        <f t="shared" si="233"/>
        <v>1</v>
      </c>
      <c r="AA987" s="24">
        <v>1164</v>
      </c>
      <c r="AB987" s="24" t="s">
        <v>311</v>
      </c>
      <c r="AC987" s="24" t="s">
        <v>370</v>
      </c>
      <c r="AD987" s="25">
        <v>1</v>
      </c>
      <c r="AE987" s="25">
        <v>0</v>
      </c>
      <c r="AF987" s="25">
        <v>1</v>
      </c>
      <c r="AG987" s="25">
        <v>0</v>
      </c>
      <c r="AH987" s="25">
        <v>2</v>
      </c>
      <c r="AI987" s="25" t="s">
        <v>415</v>
      </c>
      <c r="AJ987" s="57">
        <v>5</v>
      </c>
      <c r="AK987" s="57" t="str">
        <f t="shared" si="234"/>
        <v>Less</v>
      </c>
      <c r="AL987" s="57" t="s">
        <v>98</v>
      </c>
      <c r="AM987" s="57" t="str">
        <f t="shared" si="235"/>
        <v>Low</v>
      </c>
      <c r="AN987" s="62">
        <v>1</v>
      </c>
      <c r="AO987" s="62" t="str">
        <f t="shared" si="236"/>
        <v>Less</v>
      </c>
      <c r="AP987" s="62">
        <v>240</v>
      </c>
      <c r="AQ987" s="62" t="str">
        <f t="shared" si="237"/>
        <v>no</v>
      </c>
      <c r="AR987" s="62" t="str">
        <f t="shared" si="238"/>
        <v>Below Average</v>
      </c>
      <c r="AS987" s="64">
        <v>0</v>
      </c>
      <c r="AT987" s="68">
        <v>53.694158075601372</v>
      </c>
      <c r="AU987" s="68" t="str">
        <f t="shared" si="239"/>
        <v>Below Average</v>
      </c>
      <c r="AV987" s="66">
        <v>125000</v>
      </c>
      <c r="AW987" s="66">
        <v>2328</v>
      </c>
      <c r="AX987" s="66" t="s">
        <v>311</v>
      </c>
    </row>
    <row r="988" spans="1:50" customFormat="1" x14ac:dyDescent="0.2">
      <c r="A988">
        <v>987</v>
      </c>
      <c r="B988" s="12" t="s">
        <v>114</v>
      </c>
      <c r="C988" s="12" t="s">
        <v>90</v>
      </c>
      <c r="D988" s="12" t="s">
        <v>91</v>
      </c>
      <c r="E988" s="22">
        <v>6</v>
      </c>
      <c r="F988" s="22" t="s">
        <v>195</v>
      </c>
      <c r="G988" s="22" t="s">
        <v>132</v>
      </c>
      <c r="H988" s="22" t="str">
        <f t="shared" si="226"/>
        <v>1Story</v>
      </c>
      <c r="I988" s="22">
        <f t="shared" si="225"/>
        <v>59.315963337771507</v>
      </c>
      <c r="J988" s="22" t="str">
        <f t="shared" si="227"/>
        <v>Below Average</v>
      </c>
      <c r="K988" s="22">
        <v>8</v>
      </c>
      <c r="L988" s="22" t="str">
        <f t="shared" si="228"/>
        <v>High</v>
      </c>
      <c r="M988" s="22">
        <v>1910</v>
      </c>
      <c r="N988" s="22">
        <f t="shared" si="229"/>
        <v>1</v>
      </c>
      <c r="O988" s="22"/>
      <c r="P988" s="22">
        <v>2003</v>
      </c>
      <c r="Q988" s="22">
        <f t="shared" si="230"/>
        <v>0</v>
      </c>
      <c r="R988" s="23">
        <v>485</v>
      </c>
      <c r="S988" s="23" t="s">
        <v>311</v>
      </c>
      <c r="T988" s="23" t="s">
        <v>370</v>
      </c>
      <c r="U988" s="24">
        <v>1001</v>
      </c>
      <c r="V988" s="24" t="str">
        <f t="shared" si="231"/>
        <v>no</v>
      </c>
      <c r="W988" s="24">
        <v>634</v>
      </c>
      <c r="X988" s="24" t="str">
        <f t="shared" si="232"/>
        <v>no</v>
      </c>
      <c r="Y988" s="24" t="s">
        <v>412</v>
      </c>
      <c r="Z988" s="24">
        <f t="shared" si="233"/>
        <v>0</v>
      </c>
      <c r="AA988" s="24">
        <v>1635</v>
      </c>
      <c r="AB988" s="24" t="s">
        <v>311</v>
      </c>
      <c r="AC988" s="24" t="s">
        <v>369</v>
      </c>
      <c r="AD988" s="25">
        <v>0</v>
      </c>
      <c r="AE988" s="25">
        <v>0</v>
      </c>
      <c r="AF988" s="25">
        <v>1</v>
      </c>
      <c r="AG988" s="25">
        <v>0</v>
      </c>
      <c r="AH988" s="25">
        <v>1</v>
      </c>
      <c r="AI988" s="25" t="s">
        <v>415</v>
      </c>
      <c r="AJ988" s="57">
        <v>5</v>
      </c>
      <c r="AK988" s="57" t="str">
        <f t="shared" si="234"/>
        <v>Less</v>
      </c>
      <c r="AL988" s="57" t="s">
        <v>97</v>
      </c>
      <c r="AM988" s="57" t="str">
        <f t="shared" si="235"/>
        <v>High</v>
      </c>
      <c r="AN988" s="62">
        <v>1</v>
      </c>
      <c r="AO988" s="62" t="str">
        <f t="shared" si="236"/>
        <v>Less</v>
      </c>
      <c r="AP988" s="62">
        <v>255</v>
      </c>
      <c r="AQ988" s="62" t="str">
        <f t="shared" si="237"/>
        <v>no</v>
      </c>
      <c r="AR988" s="62" t="str">
        <f t="shared" si="238"/>
        <v>Below Average</v>
      </c>
      <c r="AS988" s="64">
        <v>0</v>
      </c>
      <c r="AT988" s="68">
        <v>55.188679245283019</v>
      </c>
      <c r="AU988" s="68" t="str">
        <f t="shared" si="239"/>
        <v>Below Average</v>
      </c>
      <c r="AV988" s="66">
        <v>117000</v>
      </c>
      <c r="AW988" s="66">
        <v>2120</v>
      </c>
      <c r="AX988" s="66" t="s">
        <v>311</v>
      </c>
    </row>
    <row r="989" spans="1:50" customFormat="1" x14ac:dyDescent="0.2">
      <c r="A989">
        <v>988</v>
      </c>
      <c r="B989" s="12" t="s">
        <v>90</v>
      </c>
      <c r="C989" s="12" t="s">
        <v>90</v>
      </c>
      <c r="D989" s="12" t="s">
        <v>91</v>
      </c>
      <c r="E989" s="22">
        <v>9</v>
      </c>
      <c r="F989" s="22" t="s">
        <v>411</v>
      </c>
      <c r="G989" s="22" t="s">
        <v>115</v>
      </c>
      <c r="H989" s="22" t="str">
        <f t="shared" si="226"/>
        <v>1Story</v>
      </c>
      <c r="I989" s="22">
        <f t="shared" si="225"/>
        <v>69.182127006168557</v>
      </c>
      <c r="J989" s="22" t="str">
        <f t="shared" si="227"/>
        <v>Below Average</v>
      </c>
      <c r="K989" s="22">
        <v>5</v>
      </c>
      <c r="L989" s="22" t="str">
        <f t="shared" si="228"/>
        <v>Low</v>
      </c>
      <c r="M989" s="22">
        <v>2009</v>
      </c>
      <c r="N989" s="22">
        <f t="shared" si="229"/>
        <v>0</v>
      </c>
      <c r="O989" s="22"/>
      <c r="P989" s="22">
        <v>2010</v>
      </c>
      <c r="Q989" s="22">
        <f t="shared" si="230"/>
        <v>0</v>
      </c>
      <c r="R989" s="23">
        <v>1930</v>
      </c>
      <c r="S989" s="23" t="s">
        <v>311</v>
      </c>
      <c r="T989" s="23" t="s">
        <v>369</v>
      </c>
      <c r="U989" s="24">
        <v>1940</v>
      </c>
      <c r="V989" s="24" t="str">
        <f t="shared" si="231"/>
        <v>no</v>
      </c>
      <c r="W989" s="24">
        <v>0</v>
      </c>
      <c r="X989" s="24" t="str">
        <f t="shared" si="232"/>
        <v>no</v>
      </c>
      <c r="Y989" s="24" t="s">
        <v>413</v>
      </c>
      <c r="Z989" s="24">
        <f t="shared" si="233"/>
        <v>1</v>
      </c>
      <c r="AA989" s="24">
        <v>1940</v>
      </c>
      <c r="AB989" s="24" t="s">
        <v>311</v>
      </c>
      <c r="AC989" s="24" t="s">
        <v>369</v>
      </c>
      <c r="AD989" s="25">
        <v>1</v>
      </c>
      <c r="AE989" s="25">
        <v>0</v>
      </c>
      <c r="AF989" s="25">
        <v>2</v>
      </c>
      <c r="AG989" s="25">
        <v>1</v>
      </c>
      <c r="AH989" s="25">
        <v>4</v>
      </c>
      <c r="AI989" s="25" t="s">
        <v>414</v>
      </c>
      <c r="AJ989" s="57">
        <v>8</v>
      </c>
      <c r="AK989" s="57" t="str">
        <f t="shared" si="234"/>
        <v>More</v>
      </c>
      <c r="AL989" s="57" t="s">
        <v>104</v>
      </c>
      <c r="AM989" s="57" t="str">
        <f t="shared" si="235"/>
        <v>High</v>
      </c>
      <c r="AN989" s="62">
        <v>3</v>
      </c>
      <c r="AO989" s="62" t="str">
        <f t="shared" si="236"/>
        <v>More</v>
      </c>
      <c r="AP989" s="62">
        <v>606</v>
      </c>
      <c r="AQ989" s="62" t="str">
        <f t="shared" si="237"/>
        <v>no</v>
      </c>
      <c r="AR989" s="62" t="str">
        <f t="shared" si="238"/>
        <v>Above Average</v>
      </c>
      <c r="AS989" s="64">
        <v>1</v>
      </c>
      <c r="AT989" s="68">
        <v>102.11679586563308</v>
      </c>
      <c r="AU989" s="68" t="str">
        <f t="shared" si="239"/>
        <v>Above Average</v>
      </c>
      <c r="AV989" s="66">
        <v>395192</v>
      </c>
      <c r="AW989" s="66">
        <v>3870</v>
      </c>
      <c r="AX989" s="66" t="s">
        <v>311</v>
      </c>
    </row>
    <row r="990" spans="1:50" customFormat="1" x14ac:dyDescent="0.2">
      <c r="A990">
        <v>989</v>
      </c>
      <c r="B990" s="12" t="s">
        <v>90</v>
      </c>
      <c r="C990" s="12" t="s">
        <v>90</v>
      </c>
      <c r="D990" s="12" t="s">
        <v>91</v>
      </c>
      <c r="E990" s="22">
        <v>6</v>
      </c>
      <c r="F990" s="22" t="s">
        <v>195</v>
      </c>
      <c r="G990" s="22" t="s">
        <v>92</v>
      </c>
      <c r="H990" s="22" t="str">
        <f t="shared" si="226"/>
        <v>2Story</v>
      </c>
      <c r="I990" s="22">
        <f t="shared" si="225"/>
        <v>75.988545402704759</v>
      </c>
      <c r="J990" s="22" t="str">
        <f t="shared" si="227"/>
        <v>Above Average</v>
      </c>
      <c r="K990" s="22">
        <v>6</v>
      </c>
      <c r="L990" s="22" t="str">
        <f t="shared" si="228"/>
        <v>High</v>
      </c>
      <c r="M990" s="22">
        <v>1976</v>
      </c>
      <c r="N990" s="22">
        <f t="shared" si="229"/>
        <v>0</v>
      </c>
      <c r="O990" s="22"/>
      <c r="P990" s="22">
        <v>1976</v>
      </c>
      <c r="Q990" s="22">
        <f t="shared" si="230"/>
        <v>0</v>
      </c>
      <c r="R990" s="23">
        <v>848</v>
      </c>
      <c r="S990" s="23" t="s">
        <v>311</v>
      </c>
      <c r="T990" s="23" t="s">
        <v>370</v>
      </c>
      <c r="U990" s="24">
        <v>1118</v>
      </c>
      <c r="V990" s="24" t="str">
        <f t="shared" si="231"/>
        <v>no</v>
      </c>
      <c r="W990" s="24">
        <v>912</v>
      </c>
      <c r="X990" s="24" t="str">
        <f t="shared" si="232"/>
        <v>no</v>
      </c>
      <c r="Y990" s="24" t="s">
        <v>412</v>
      </c>
      <c r="Z990" s="24">
        <f t="shared" si="233"/>
        <v>0</v>
      </c>
      <c r="AA990" s="24">
        <v>2030</v>
      </c>
      <c r="AB990" s="24" t="s">
        <v>311</v>
      </c>
      <c r="AC990" s="24" t="s">
        <v>369</v>
      </c>
      <c r="AD990" s="25">
        <v>0</v>
      </c>
      <c r="AE990" s="25">
        <v>0</v>
      </c>
      <c r="AF990" s="25">
        <v>2</v>
      </c>
      <c r="AG990" s="25">
        <v>1</v>
      </c>
      <c r="AH990" s="25">
        <v>3</v>
      </c>
      <c r="AI990" s="25" t="s">
        <v>414</v>
      </c>
      <c r="AJ990" s="57">
        <v>8</v>
      </c>
      <c r="AK990" s="57" t="str">
        <f t="shared" si="234"/>
        <v>More</v>
      </c>
      <c r="AL990" s="57" t="s">
        <v>97</v>
      </c>
      <c r="AM990" s="57" t="str">
        <f t="shared" si="235"/>
        <v>High</v>
      </c>
      <c r="AN990" s="62">
        <v>2</v>
      </c>
      <c r="AO990" s="62" t="str">
        <f t="shared" si="236"/>
        <v>More</v>
      </c>
      <c r="AP990" s="62">
        <v>551</v>
      </c>
      <c r="AQ990" s="62" t="str">
        <f t="shared" si="237"/>
        <v>no</v>
      </c>
      <c r="AR990" s="62" t="str">
        <f t="shared" si="238"/>
        <v>Above Average</v>
      </c>
      <c r="AS990" s="64">
        <v>1</v>
      </c>
      <c r="AT990" s="68">
        <v>67.755385684503125</v>
      </c>
      <c r="AU990" s="68" t="str">
        <f t="shared" si="239"/>
        <v>Below Average</v>
      </c>
      <c r="AV990" s="66">
        <v>195000</v>
      </c>
      <c r="AW990" s="66">
        <v>2878</v>
      </c>
      <c r="AX990" s="66" t="s">
        <v>311</v>
      </c>
    </row>
    <row r="991" spans="1:50" customFormat="1" x14ac:dyDescent="0.2">
      <c r="A991">
        <v>990</v>
      </c>
      <c r="B991" s="12" t="s">
        <v>90</v>
      </c>
      <c r="C991" s="12" t="s">
        <v>90</v>
      </c>
      <c r="D991" s="12" t="s">
        <v>91</v>
      </c>
      <c r="E991" s="22">
        <v>7</v>
      </c>
      <c r="F991" s="22" t="s">
        <v>411</v>
      </c>
      <c r="G991" s="22" t="s">
        <v>92</v>
      </c>
      <c r="H991" s="22" t="str">
        <f t="shared" si="226"/>
        <v>2Story</v>
      </c>
      <c r="I991" s="22">
        <f t="shared" si="225"/>
        <v>75.988545402704759</v>
      </c>
      <c r="J991" s="22" t="str">
        <f t="shared" si="227"/>
        <v>Above Average</v>
      </c>
      <c r="K991" s="22">
        <v>5</v>
      </c>
      <c r="L991" s="22" t="str">
        <f t="shared" si="228"/>
        <v>Low</v>
      </c>
      <c r="M991" s="22">
        <v>2006</v>
      </c>
      <c r="N991" s="22">
        <f t="shared" si="229"/>
        <v>0</v>
      </c>
      <c r="O991" s="22"/>
      <c r="P991" s="22">
        <v>2006</v>
      </c>
      <c r="Q991" s="22">
        <f t="shared" si="230"/>
        <v>0</v>
      </c>
      <c r="R991" s="23">
        <v>770</v>
      </c>
      <c r="S991" s="23" t="s">
        <v>311</v>
      </c>
      <c r="T991" s="23" t="s">
        <v>370</v>
      </c>
      <c r="U991" s="24">
        <v>778</v>
      </c>
      <c r="V991" s="24" t="str">
        <f t="shared" si="231"/>
        <v>no</v>
      </c>
      <c r="W991" s="24">
        <v>798</v>
      </c>
      <c r="X991" s="24" t="str">
        <f t="shared" si="232"/>
        <v>no</v>
      </c>
      <c r="Y991" s="24" t="s">
        <v>412</v>
      </c>
      <c r="Z991" s="24">
        <f t="shared" si="233"/>
        <v>0</v>
      </c>
      <c r="AA991" s="24">
        <v>1576</v>
      </c>
      <c r="AB991" s="24" t="s">
        <v>311</v>
      </c>
      <c r="AC991" s="24" t="s">
        <v>369</v>
      </c>
      <c r="AD991" s="25">
        <v>0</v>
      </c>
      <c r="AE991" s="25">
        <v>0</v>
      </c>
      <c r="AF991" s="25">
        <v>2</v>
      </c>
      <c r="AG991" s="25">
        <v>1</v>
      </c>
      <c r="AH991" s="25">
        <v>3</v>
      </c>
      <c r="AI991" s="25" t="s">
        <v>414</v>
      </c>
      <c r="AJ991" s="57">
        <v>6</v>
      </c>
      <c r="AK991" s="57" t="str">
        <f t="shared" si="234"/>
        <v>More</v>
      </c>
      <c r="AL991" s="57" t="s">
        <v>97</v>
      </c>
      <c r="AM991" s="57" t="str">
        <f t="shared" si="235"/>
        <v>High</v>
      </c>
      <c r="AN991" s="62">
        <v>2</v>
      </c>
      <c r="AO991" s="62" t="str">
        <f t="shared" si="236"/>
        <v>More</v>
      </c>
      <c r="AP991" s="62">
        <v>614</v>
      </c>
      <c r="AQ991" s="62" t="str">
        <f t="shared" si="237"/>
        <v>no</v>
      </c>
      <c r="AR991" s="62" t="str">
        <f t="shared" si="238"/>
        <v>Above Average</v>
      </c>
      <c r="AS991" s="64">
        <v>0</v>
      </c>
      <c r="AT991" s="68">
        <v>83.972719522591646</v>
      </c>
      <c r="AU991" s="68" t="str">
        <f t="shared" si="239"/>
        <v>Above Average</v>
      </c>
      <c r="AV991" s="66">
        <v>197000</v>
      </c>
      <c r="AW991" s="66">
        <v>2346</v>
      </c>
      <c r="AX991" s="66" t="s">
        <v>311</v>
      </c>
    </row>
    <row r="992" spans="1:50" customFormat="1" x14ac:dyDescent="0.2">
      <c r="A992">
        <v>991</v>
      </c>
      <c r="B992" s="12" t="s">
        <v>90</v>
      </c>
      <c r="C992" s="12" t="s">
        <v>90</v>
      </c>
      <c r="D992" s="12" t="s">
        <v>91</v>
      </c>
      <c r="E992" s="22">
        <v>8</v>
      </c>
      <c r="F992" s="22" t="s">
        <v>411</v>
      </c>
      <c r="G992" s="22" t="s">
        <v>92</v>
      </c>
      <c r="H992" s="22" t="str">
        <f t="shared" si="226"/>
        <v>2Story</v>
      </c>
      <c r="I992" s="22">
        <f t="shared" si="225"/>
        <v>75.988545402704759</v>
      </c>
      <c r="J992" s="22" t="str">
        <f t="shared" si="227"/>
        <v>Above Average</v>
      </c>
      <c r="K992" s="22">
        <v>5</v>
      </c>
      <c r="L992" s="22" t="str">
        <f t="shared" si="228"/>
        <v>Low</v>
      </c>
      <c r="M992" s="22">
        <v>1997</v>
      </c>
      <c r="N992" s="22">
        <f t="shared" si="229"/>
        <v>0</v>
      </c>
      <c r="O992" s="22"/>
      <c r="P992" s="22">
        <v>1998</v>
      </c>
      <c r="Q992" s="22">
        <f t="shared" si="230"/>
        <v>0</v>
      </c>
      <c r="R992" s="23">
        <v>1396</v>
      </c>
      <c r="S992" s="23" t="s">
        <v>311</v>
      </c>
      <c r="T992" s="23" t="s">
        <v>369</v>
      </c>
      <c r="U992" s="24">
        <v>1407</v>
      </c>
      <c r="V992" s="24" t="str">
        <f t="shared" si="231"/>
        <v>no</v>
      </c>
      <c r="W992" s="24">
        <v>985</v>
      </c>
      <c r="X992" s="24" t="str">
        <f t="shared" si="232"/>
        <v>no</v>
      </c>
      <c r="Y992" s="24" t="s">
        <v>412</v>
      </c>
      <c r="Z992" s="24">
        <f t="shared" si="233"/>
        <v>0</v>
      </c>
      <c r="AA992" s="24">
        <v>2392</v>
      </c>
      <c r="AB992" s="24" t="s">
        <v>311</v>
      </c>
      <c r="AC992" s="24" t="s">
        <v>369</v>
      </c>
      <c r="AD992" s="25">
        <v>1</v>
      </c>
      <c r="AE992" s="25">
        <v>0</v>
      </c>
      <c r="AF992" s="25">
        <v>2</v>
      </c>
      <c r="AG992" s="25">
        <v>1</v>
      </c>
      <c r="AH992" s="25">
        <v>4</v>
      </c>
      <c r="AI992" s="25" t="s">
        <v>414</v>
      </c>
      <c r="AJ992" s="57">
        <v>7</v>
      </c>
      <c r="AK992" s="57" t="str">
        <f t="shared" si="234"/>
        <v>More</v>
      </c>
      <c r="AL992" s="57" t="s">
        <v>97</v>
      </c>
      <c r="AM992" s="57" t="str">
        <f t="shared" si="235"/>
        <v>High</v>
      </c>
      <c r="AN992" s="62">
        <v>3</v>
      </c>
      <c r="AO992" s="62" t="str">
        <f t="shared" si="236"/>
        <v>More</v>
      </c>
      <c r="AP992" s="62">
        <v>870</v>
      </c>
      <c r="AQ992" s="62" t="str">
        <f t="shared" si="237"/>
        <v>no</v>
      </c>
      <c r="AR992" s="62" t="str">
        <f t="shared" si="238"/>
        <v>Above Average</v>
      </c>
      <c r="AS992" s="64">
        <v>1</v>
      </c>
      <c r="AT992" s="68">
        <v>91.869060190073924</v>
      </c>
      <c r="AU992" s="68" t="str">
        <f t="shared" si="239"/>
        <v>Above Average</v>
      </c>
      <c r="AV992" s="66">
        <v>348000</v>
      </c>
      <c r="AW992" s="66">
        <v>3788</v>
      </c>
      <c r="AX992" s="66" t="s">
        <v>311</v>
      </c>
    </row>
    <row r="993" spans="1:50" customFormat="1" x14ac:dyDescent="0.2">
      <c r="A993">
        <v>992</v>
      </c>
      <c r="B993" s="12" t="s">
        <v>144</v>
      </c>
      <c r="C993" s="12" t="s">
        <v>90</v>
      </c>
      <c r="D993" s="12" t="s">
        <v>91</v>
      </c>
      <c r="E993" s="22">
        <v>8</v>
      </c>
      <c r="F993" s="22" t="s">
        <v>411</v>
      </c>
      <c r="G993" s="22" t="s">
        <v>92</v>
      </c>
      <c r="H993" s="22" t="str">
        <f t="shared" si="226"/>
        <v>2Story</v>
      </c>
      <c r="I993" s="22">
        <f t="shared" si="225"/>
        <v>75.988545402704759</v>
      </c>
      <c r="J993" s="22" t="str">
        <f t="shared" si="227"/>
        <v>Above Average</v>
      </c>
      <c r="K993" s="22">
        <v>9</v>
      </c>
      <c r="L993" s="22" t="str">
        <f t="shared" si="228"/>
        <v>High</v>
      </c>
      <c r="M993" s="22">
        <v>1882</v>
      </c>
      <c r="N993" s="22">
        <f t="shared" si="229"/>
        <v>1</v>
      </c>
      <c r="O993" s="22"/>
      <c r="P993" s="22">
        <v>1986</v>
      </c>
      <c r="Q993" s="22">
        <f t="shared" si="230"/>
        <v>0</v>
      </c>
      <c r="R993" s="23">
        <v>916</v>
      </c>
      <c r="S993" s="23" t="s">
        <v>311</v>
      </c>
      <c r="T993" s="23" t="s">
        <v>370</v>
      </c>
      <c r="U993" s="24">
        <v>916</v>
      </c>
      <c r="V993" s="24" t="str">
        <f t="shared" si="231"/>
        <v>no</v>
      </c>
      <c r="W993" s="24">
        <v>826</v>
      </c>
      <c r="X993" s="24" t="str">
        <f t="shared" si="232"/>
        <v>no</v>
      </c>
      <c r="Y993" s="24" t="s">
        <v>412</v>
      </c>
      <c r="Z993" s="24">
        <f t="shared" si="233"/>
        <v>0</v>
      </c>
      <c r="AA993" s="24">
        <v>1742</v>
      </c>
      <c r="AB993" s="24" t="s">
        <v>311</v>
      </c>
      <c r="AC993" s="24" t="s">
        <v>369</v>
      </c>
      <c r="AD993" s="25">
        <v>0</v>
      </c>
      <c r="AE993" s="25">
        <v>0</v>
      </c>
      <c r="AF993" s="25">
        <v>1</v>
      </c>
      <c r="AG993" s="25">
        <v>1</v>
      </c>
      <c r="AH993" s="25">
        <v>2</v>
      </c>
      <c r="AI993" s="25" t="s">
        <v>415</v>
      </c>
      <c r="AJ993" s="57">
        <v>8</v>
      </c>
      <c r="AK993" s="57" t="str">
        <f t="shared" si="234"/>
        <v>More</v>
      </c>
      <c r="AL993" s="57" t="s">
        <v>97</v>
      </c>
      <c r="AM993" s="57" t="str">
        <f t="shared" si="235"/>
        <v>High</v>
      </c>
      <c r="AN993" s="62">
        <v>2</v>
      </c>
      <c r="AO993" s="62" t="str">
        <f t="shared" si="236"/>
        <v>More</v>
      </c>
      <c r="AP993" s="62">
        <v>424</v>
      </c>
      <c r="AQ993" s="62" t="str">
        <f t="shared" si="237"/>
        <v>no</v>
      </c>
      <c r="AR993" s="62" t="str">
        <f t="shared" si="238"/>
        <v>Below Average</v>
      </c>
      <c r="AS993" s="64">
        <v>1</v>
      </c>
      <c r="AT993" s="68">
        <v>63.205417607223474</v>
      </c>
      <c r="AU993" s="68" t="str">
        <f t="shared" si="239"/>
        <v>Below Average</v>
      </c>
      <c r="AV993" s="66">
        <v>168000</v>
      </c>
      <c r="AW993" s="66">
        <v>2658</v>
      </c>
      <c r="AX993" s="66" t="s">
        <v>311</v>
      </c>
    </row>
    <row r="994" spans="1:50" customFormat="1" x14ac:dyDescent="0.2">
      <c r="A994">
        <v>993</v>
      </c>
      <c r="B994" s="12" t="s">
        <v>90</v>
      </c>
      <c r="C994" s="12" t="s">
        <v>90</v>
      </c>
      <c r="D994" s="12" t="s">
        <v>91</v>
      </c>
      <c r="E994" s="22">
        <v>6</v>
      </c>
      <c r="F994" s="22" t="s">
        <v>195</v>
      </c>
      <c r="G994" s="22" t="s">
        <v>92</v>
      </c>
      <c r="H994" s="22" t="str">
        <f t="shared" si="226"/>
        <v>2Story</v>
      </c>
      <c r="I994" s="22">
        <f t="shared" si="225"/>
        <v>75.988545402704759</v>
      </c>
      <c r="J994" s="22" t="str">
        <f t="shared" si="227"/>
        <v>Above Average</v>
      </c>
      <c r="K994" s="22">
        <v>8</v>
      </c>
      <c r="L994" s="22" t="str">
        <f t="shared" si="228"/>
        <v>High</v>
      </c>
      <c r="M994" s="22">
        <v>1964</v>
      </c>
      <c r="N994" s="22">
        <f t="shared" si="229"/>
        <v>0</v>
      </c>
      <c r="O994" s="22"/>
      <c r="P994" s="22">
        <v>1993</v>
      </c>
      <c r="Q994" s="22">
        <f t="shared" si="230"/>
        <v>0</v>
      </c>
      <c r="R994" s="23">
        <v>822</v>
      </c>
      <c r="S994" s="23" t="s">
        <v>311</v>
      </c>
      <c r="T994" s="23" t="s">
        <v>370</v>
      </c>
      <c r="U994" s="24">
        <v>1020</v>
      </c>
      <c r="V994" s="24" t="str">
        <f t="shared" si="231"/>
        <v>no</v>
      </c>
      <c r="W994" s="24">
        <v>831</v>
      </c>
      <c r="X994" s="24" t="str">
        <f t="shared" si="232"/>
        <v>no</v>
      </c>
      <c r="Y994" s="24" t="s">
        <v>412</v>
      </c>
      <c r="Z994" s="24">
        <f t="shared" si="233"/>
        <v>0</v>
      </c>
      <c r="AA994" s="24">
        <v>1851</v>
      </c>
      <c r="AB994" s="24" t="s">
        <v>311</v>
      </c>
      <c r="AC994" s="24" t="s">
        <v>369</v>
      </c>
      <c r="AD994" s="25">
        <v>0</v>
      </c>
      <c r="AE994" s="25">
        <v>0</v>
      </c>
      <c r="AF994" s="25">
        <v>2</v>
      </c>
      <c r="AG994" s="25">
        <v>1</v>
      </c>
      <c r="AH994" s="25">
        <v>3</v>
      </c>
      <c r="AI994" s="25" t="s">
        <v>414</v>
      </c>
      <c r="AJ994" s="57">
        <v>7</v>
      </c>
      <c r="AK994" s="57" t="str">
        <f t="shared" si="234"/>
        <v>More</v>
      </c>
      <c r="AL994" s="57" t="s">
        <v>97</v>
      </c>
      <c r="AM994" s="57" t="str">
        <f t="shared" si="235"/>
        <v>High</v>
      </c>
      <c r="AN994" s="62">
        <v>2</v>
      </c>
      <c r="AO994" s="62" t="str">
        <f t="shared" si="236"/>
        <v>More</v>
      </c>
      <c r="AP994" s="62">
        <v>440</v>
      </c>
      <c r="AQ994" s="62" t="str">
        <f t="shared" si="237"/>
        <v>no</v>
      </c>
      <c r="AR994" s="62" t="str">
        <f t="shared" si="238"/>
        <v>Below Average</v>
      </c>
      <c r="AS994" s="64">
        <v>1</v>
      </c>
      <c r="AT994" s="68">
        <v>69.958847736625515</v>
      </c>
      <c r="AU994" s="68" t="str">
        <f t="shared" si="239"/>
        <v>Above Average</v>
      </c>
      <c r="AV994" s="66">
        <v>187000</v>
      </c>
      <c r="AW994" s="66">
        <v>2673</v>
      </c>
      <c r="AX994" s="66" t="s">
        <v>311</v>
      </c>
    </row>
    <row r="995" spans="1:50" customFormat="1" x14ac:dyDescent="0.2">
      <c r="A995">
        <v>994</v>
      </c>
      <c r="B995" s="12" t="s">
        <v>90</v>
      </c>
      <c r="C995" s="12" t="s">
        <v>90</v>
      </c>
      <c r="D995" s="12" t="s">
        <v>91</v>
      </c>
      <c r="E995" s="22">
        <v>6</v>
      </c>
      <c r="F995" s="22" t="s">
        <v>195</v>
      </c>
      <c r="G995" s="22" t="s">
        <v>92</v>
      </c>
      <c r="H995" s="22" t="str">
        <f t="shared" si="226"/>
        <v>2Story</v>
      </c>
      <c r="I995" s="22">
        <f t="shared" si="225"/>
        <v>75.988545402704759</v>
      </c>
      <c r="J995" s="22" t="str">
        <f t="shared" si="227"/>
        <v>Above Average</v>
      </c>
      <c r="K995" s="22">
        <v>5</v>
      </c>
      <c r="L995" s="22" t="str">
        <f t="shared" si="228"/>
        <v>Low</v>
      </c>
      <c r="M995" s="22">
        <v>2005</v>
      </c>
      <c r="N995" s="22">
        <f t="shared" si="229"/>
        <v>0</v>
      </c>
      <c r="O995" s="22"/>
      <c r="P995" s="22">
        <v>2006</v>
      </c>
      <c r="Q995" s="22">
        <f t="shared" si="230"/>
        <v>0</v>
      </c>
      <c r="R995" s="23">
        <v>750</v>
      </c>
      <c r="S995" s="23" t="s">
        <v>311</v>
      </c>
      <c r="T995" s="23" t="s">
        <v>370</v>
      </c>
      <c r="U995" s="24">
        <v>750</v>
      </c>
      <c r="V995" s="24" t="str">
        <f t="shared" si="231"/>
        <v>no</v>
      </c>
      <c r="W995" s="24">
        <v>750</v>
      </c>
      <c r="X995" s="24" t="str">
        <f t="shared" si="232"/>
        <v>no</v>
      </c>
      <c r="Y995" s="24" t="s">
        <v>412</v>
      </c>
      <c r="Z995" s="24">
        <f t="shared" si="233"/>
        <v>0</v>
      </c>
      <c r="AA995" s="24">
        <v>1500</v>
      </c>
      <c r="AB995" s="24" t="s">
        <v>311</v>
      </c>
      <c r="AC995" s="24" t="s">
        <v>370</v>
      </c>
      <c r="AD995" s="25">
        <v>0</v>
      </c>
      <c r="AE995" s="25">
        <v>0</v>
      </c>
      <c r="AF995" s="25">
        <v>2</v>
      </c>
      <c r="AG995" s="25">
        <v>1</v>
      </c>
      <c r="AH995" s="25">
        <v>3</v>
      </c>
      <c r="AI995" s="25" t="s">
        <v>414</v>
      </c>
      <c r="AJ995" s="57">
        <v>6</v>
      </c>
      <c r="AK995" s="57" t="str">
        <f t="shared" si="234"/>
        <v>More</v>
      </c>
      <c r="AL995" s="57" t="s">
        <v>97</v>
      </c>
      <c r="AM995" s="57" t="str">
        <f t="shared" si="235"/>
        <v>High</v>
      </c>
      <c r="AN995" s="62">
        <v>2</v>
      </c>
      <c r="AO995" s="62" t="str">
        <f t="shared" si="236"/>
        <v>More</v>
      </c>
      <c r="AP995" s="62">
        <v>564</v>
      </c>
      <c r="AQ995" s="62" t="str">
        <f t="shared" si="237"/>
        <v>no</v>
      </c>
      <c r="AR995" s="62" t="str">
        <f t="shared" si="238"/>
        <v>Above Average</v>
      </c>
      <c r="AS995" s="64">
        <v>0</v>
      </c>
      <c r="AT995" s="68">
        <v>77.288888888888891</v>
      </c>
      <c r="AU995" s="68" t="str">
        <f t="shared" si="239"/>
        <v>Above Average</v>
      </c>
      <c r="AV995" s="66">
        <v>173900</v>
      </c>
      <c r="AW995" s="66">
        <v>2250</v>
      </c>
      <c r="AX995" s="66" t="s">
        <v>311</v>
      </c>
    </row>
    <row r="996" spans="1:50" customFormat="1" x14ac:dyDescent="0.2">
      <c r="A996">
        <v>995</v>
      </c>
      <c r="B996" s="12" t="s">
        <v>90</v>
      </c>
      <c r="C996" s="12" t="s">
        <v>90</v>
      </c>
      <c r="D996" s="12" t="s">
        <v>91</v>
      </c>
      <c r="E996" s="22">
        <v>10</v>
      </c>
      <c r="F996" s="22" t="s">
        <v>411</v>
      </c>
      <c r="G996" s="22" t="s">
        <v>115</v>
      </c>
      <c r="H996" s="22" t="str">
        <f t="shared" si="226"/>
        <v>1Story</v>
      </c>
      <c r="I996" s="22">
        <f t="shared" si="225"/>
        <v>69.182127006168557</v>
      </c>
      <c r="J996" s="22" t="str">
        <f t="shared" si="227"/>
        <v>Below Average</v>
      </c>
      <c r="K996" s="22">
        <v>5</v>
      </c>
      <c r="L996" s="22" t="str">
        <f t="shared" si="228"/>
        <v>Low</v>
      </c>
      <c r="M996" s="22">
        <v>2006</v>
      </c>
      <c r="N996" s="22">
        <f t="shared" si="229"/>
        <v>0</v>
      </c>
      <c r="O996" s="22"/>
      <c r="P996" s="22">
        <v>2007</v>
      </c>
      <c r="Q996" s="22">
        <f t="shared" si="230"/>
        <v>0</v>
      </c>
      <c r="R996" s="23">
        <v>1700</v>
      </c>
      <c r="S996" s="23" t="s">
        <v>311</v>
      </c>
      <c r="T996" s="23" t="s">
        <v>369</v>
      </c>
      <c r="U996" s="24">
        <v>1718</v>
      </c>
      <c r="V996" s="24" t="str">
        <f t="shared" si="231"/>
        <v>no</v>
      </c>
      <c r="W996" s="24">
        <v>0</v>
      </c>
      <c r="X996" s="24" t="str">
        <f t="shared" si="232"/>
        <v>no</v>
      </c>
      <c r="Y996" s="24" t="s">
        <v>413</v>
      </c>
      <c r="Z996" s="24">
        <f t="shared" si="233"/>
        <v>0</v>
      </c>
      <c r="AA996" s="24">
        <v>1718</v>
      </c>
      <c r="AB996" s="24" t="s">
        <v>311</v>
      </c>
      <c r="AC996" s="24" t="s">
        <v>369</v>
      </c>
      <c r="AD996" s="25">
        <v>1</v>
      </c>
      <c r="AE996" s="25">
        <v>0</v>
      </c>
      <c r="AF996" s="25">
        <v>2</v>
      </c>
      <c r="AG996" s="25">
        <v>0</v>
      </c>
      <c r="AH996" s="25">
        <v>3</v>
      </c>
      <c r="AI996" s="25" t="s">
        <v>414</v>
      </c>
      <c r="AJ996" s="57">
        <v>7</v>
      </c>
      <c r="AK996" s="57" t="str">
        <f t="shared" si="234"/>
        <v>More</v>
      </c>
      <c r="AL996" s="57" t="s">
        <v>104</v>
      </c>
      <c r="AM996" s="57" t="str">
        <f t="shared" si="235"/>
        <v>High</v>
      </c>
      <c r="AN996" s="62">
        <v>3</v>
      </c>
      <c r="AO996" s="62" t="str">
        <f t="shared" si="236"/>
        <v>More</v>
      </c>
      <c r="AP996" s="62">
        <v>786</v>
      </c>
      <c r="AQ996" s="62" t="str">
        <f t="shared" si="237"/>
        <v>no</v>
      </c>
      <c r="AR996" s="62" t="str">
        <f t="shared" si="238"/>
        <v>Above Average</v>
      </c>
      <c r="AS996" s="64">
        <v>1</v>
      </c>
      <c r="AT996" s="68">
        <v>98.74195435927443</v>
      </c>
      <c r="AU996" s="68" t="str">
        <f t="shared" si="239"/>
        <v>Above Average</v>
      </c>
      <c r="AV996" s="66">
        <v>337500</v>
      </c>
      <c r="AW996" s="66">
        <v>3418</v>
      </c>
      <c r="AX996" s="66" t="s">
        <v>311</v>
      </c>
    </row>
    <row r="997" spans="1:50" customFormat="1" x14ac:dyDescent="0.2">
      <c r="A997">
        <v>996</v>
      </c>
      <c r="B997" s="12" t="s">
        <v>114</v>
      </c>
      <c r="C997" s="12" t="s">
        <v>90</v>
      </c>
      <c r="D997" s="12" t="s">
        <v>91</v>
      </c>
      <c r="E997" s="22">
        <v>4</v>
      </c>
      <c r="F997" s="22" t="s">
        <v>195</v>
      </c>
      <c r="G997" s="22" t="s">
        <v>132</v>
      </c>
      <c r="H997" s="22" t="str">
        <f t="shared" si="226"/>
        <v>1Story</v>
      </c>
      <c r="I997" s="22">
        <f t="shared" si="225"/>
        <v>59.315963337771507</v>
      </c>
      <c r="J997" s="22" t="str">
        <f t="shared" si="227"/>
        <v>Below Average</v>
      </c>
      <c r="K997" s="22">
        <v>7</v>
      </c>
      <c r="L997" s="22" t="str">
        <f t="shared" si="228"/>
        <v>High</v>
      </c>
      <c r="M997" s="22">
        <v>1946</v>
      </c>
      <c r="N997" s="22">
        <f t="shared" si="229"/>
        <v>1</v>
      </c>
      <c r="O997" s="22"/>
      <c r="P997" s="22">
        <v>1950</v>
      </c>
      <c r="Q997" s="22">
        <f t="shared" si="230"/>
        <v>1</v>
      </c>
      <c r="R997" s="23">
        <v>747</v>
      </c>
      <c r="S997" s="23" t="s">
        <v>311</v>
      </c>
      <c r="T997" s="23" t="s">
        <v>370</v>
      </c>
      <c r="U997" s="24">
        <v>774</v>
      </c>
      <c r="V997" s="24" t="str">
        <f t="shared" si="231"/>
        <v>no</v>
      </c>
      <c r="W997" s="24">
        <v>456</v>
      </c>
      <c r="X997" s="24" t="str">
        <f t="shared" si="232"/>
        <v>no</v>
      </c>
      <c r="Y997" s="24" t="s">
        <v>412</v>
      </c>
      <c r="Z997" s="24">
        <f t="shared" si="233"/>
        <v>0</v>
      </c>
      <c r="AA997" s="24">
        <v>1230</v>
      </c>
      <c r="AB997" s="24" t="s">
        <v>311</v>
      </c>
      <c r="AC997" s="24" t="s">
        <v>370</v>
      </c>
      <c r="AD997" s="25">
        <v>1</v>
      </c>
      <c r="AE997" s="25">
        <v>0</v>
      </c>
      <c r="AF997" s="25">
        <v>1</v>
      </c>
      <c r="AG997" s="25">
        <v>1</v>
      </c>
      <c r="AH997" s="25">
        <v>3</v>
      </c>
      <c r="AI997" s="25" t="s">
        <v>414</v>
      </c>
      <c r="AJ997" s="57">
        <v>5</v>
      </c>
      <c r="AK997" s="57" t="str">
        <f t="shared" si="234"/>
        <v>Less</v>
      </c>
      <c r="AL997" s="57" t="s">
        <v>98</v>
      </c>
      <c r="AM997" s="57" t="str">
        <f t="shared" si="235"/>
        <v>Low</v>
      </c>
      <c r="AN997" s="62">
        <v>1</v>
      </c>
      <c r="AO997" s="62" t="str">
        <f t="shared" si="236"/>
        <v>Less</v>
      </c>
      <c r="AP997" s="62">
        <v>305</v>
      </c>
      <c r="AQ997" s="62" t="str">
        <f t="shared" si="237"/>
        <v>no</v>
      </c>
      <c r="AR997" s="62" t="str">
        <f t="shared" si="238"/>
        <v>Below Average</v>
      </c>
      <c r="AS997" s="64">
        <v>0</v>
      </c>
      <c r="AT997" s="68">
        <v>61.50733434496712</v>
      </c>
      <c r="AU997" s="68" t="str">
        <f t="shared" si="239"/>
        <v>Below Average</v>
      </c>
      <c r="AV997" s="66">
        <v>121600</v>
      </c>
      <c r="AW997" s="66">
        <v>1977</v>
      </c>
      <c r="AX997" s="66" t="s">
        <v>311</v>
      </c>
    </row>
    <row r="998" spans="1:50" customFormat="1" x14ac:dyDescent="0.2">
      <c r="A998">
        <v>997</v>
      </c>
      <c r="B998" s="12" t="s">
        <v>90</v>
      </c>
      <c r="C998" s="12" t="s">
        <v>90</v>
      </c>
      <c r="D998" s="12" t="s">
        <v>91</v>
      </c>
      <c r="E998" s="22">
        <v>5</v>
      </c>
      <c r="F998" s="22" t="s">
        <v>195</v>
      </c>
      <c r="G998" s="22" t="s">
        <v>115</v>
      </c>
      <c r="H998" s="22" t="str">
        <f t="shared" si="226"/>
        <v>1Story</v>
      </c>
      <c r="I998" s="22">
        <f t="shared" si="225"/>
        <v>69.182127006168557</v>
      </c>
      <c r="J998" s="22" t="str">
        <f t="shared" si="227"/>
        <v>Below Average</v>
      </c>
      <c r="K998" s="22">
        <v>6</v>
      </c>
      <c r="L998" s="22" t="str">
        <f t="shared" si="228"/>
        <v>High</v>
      </c>
      <c r="M998" s="22">
        <v>1961</v>
      </c>
      <c r="N998" s="22">
        <f t="shared" si="229"/>
        <v>0</v>
      </c>
      <c r="O998" s="22"/>
      <c r="P998" s="22">
        <v>1961</v>
      </c>
      <c r="Q998" s="22">
        <f t="shared" si="230"/>
        <v>1</v>
      </c>
      <c r="R998" s="23">
        <v>1050</v>
      </c>
      <c r="S998" s="23" t="s">
        <v>311</v>
      </c>
      <c r="T998" s="23" t="s">
        <v>370</v>
      </c>
      <c r="U998" s="24">
        <v>1050</v>
      </c>
      <c r="V998" s="24" t="str">
        <f t="shared" si="231"/>
        <v>no</v>
      </c>
      <c r="W998" s="24">
        <v>0</v>
      </c>
      <c r="X998" s="24" t="str">
        <f t="shared" si="232"/>
        <v>no</v>
      </c>
      <c r="Y998" s="24" t="s">
        <v>413</v>
      </c>
      <c r="Z998" s="24">
        <f t="shared" si="233"/>
        <v>0</v>
      </c>
      <c r="AA998" s="24">
        <v>1050</v>
      </c>
      <c r="AB998" s="24" t="s">
        <v>311</v>
      </c>
      <c r="AC998" s="24" t="s">
        <v>370</v>
      </c>
      <c r="AD998" s="25">
        <v>1</v>
      </c>
      <c r="AE998" s="25">
        <v>0</v>
      </c>
      <c r="AF998" s="25">
        <v>1</v>
      </c>
      <c r="AG998" s="25">
        <v>0</v>
      </c>
      <c r="AH998" s="25">
        <v>2</v>
      </c>
      <c r="AI998" s="25" t="s">
        <v>415</v>
      </c>
      <c r="AJ998" s="57">
        <v>6</v>
      </c>
      <c r="AK998" s="57" t="str">
        <f t="shared" si="234"/>
        <v>More</v>
      </c>
      <c r="AL998" s="57" t="s">
        <v>98</v>
      </c>
      <c r="AM998" s="57" t="str">
        <f t="shared" si="235"/>
        <v>Low</v>
      </c>
      <c r="AN998" s="62">
        <v>1</v>
      </c>
      <c r="AO998" s="62" t="str">
        <f t="shared" si="236"/>
        <v>Less</v>
      </c>
      <c r="AP998" s="62">
        <v>368</v>
      </c>
      <c r="AQ998" s="62" t="str">
        <f t="shared" si="237"/>
        <v>no</v>
      </c>
      <c r="AR998" s="62" t="str">
        <f t="shared" si="238"/>
        <v>Below Average</v>
      </c>
      <c r="AS998" s="64">
        <v>0</v>
      </c>
      <c r="AT998" s="68">
        <v>65</v>
      </c>
      <c r="AU998" s="68" t="str">
        <f t="shared" si="239"/>
        <v>Below Average</v>
      </c>
      <c r="AV998" s="66">
        <v>136500</v>
      </c>
      <c r="AW998" s="66">
        <v>2100</v>
      </c>
      <c r="AX998" s="66" t="s">
        <v>311</v>
      </c>
    </row>
    <row r="999" spans="1:50" customFormat="1" x14ac:dyDescent="0.2">
      <c r="A999">
        <v>998</v>
      </c>
      <c r="B999" s="12" t="s">
        <v>204</v>
      </c>
      <c r="C999" s="12" t="s">
        <v>90</v>
      </c>
      <c r="D999" s="12" t="s">
        <v>91</v>
      </c>
      <c r="E999" s="22">
        <v>6</v>
      </c>
      <c r="F999" s="22" t="s">
        <v>195</v>
      </c>
      <c r="G999" s="22" t="s">
        <v>115</v>
      </c>
      <c r="H999" s="22" t="str">
        <f t="shared" si="226"/>
        <v>1Story</v>
      </c>
      <c r="I999" s="22">
        <f t="shared" si="225"/>
        <v>69.182127006168557</v>
      </c>
      <c r="J999" s="22" t="str">
        <f t="shared" si="227"/>
        <v>Below Average</v>
      </c>
      <c r="K999" s="22">
        <v>6</v>
      </c>
      <c r="L999" s="22" t="str">
        <f t="shared" si="228"/>
        <v>High</v>
      </c>
      <c r="M999" s="22">
        <v>1970</v>
      </c>
      <c r="N999" s="22">
        <f t="shared" si="229"/>
        <v>0</v>
      </c>
      <c r="O999" s="22"/>
      <c r="P999" s="22">
        <v>1970</v>
      </c>
      <c r="Q999" s="22">
        <f t="shared" si="230"/>
        <v>0</v>
      </c>
      <c r="R999" s="23">
        <v>1442</v>
      </c>
      <c r="S999" s="23" t="s">
        <v>311</v>
      </c>
      <c r="T999" s="23" t="s">
        <v>369</v>
      </c>
      <c r="U999" s="24">
        <v>1442</v>
      </c>
      <c r="V999" s="24" t="str">
        <f t="shared" si="231"/>
        <v>no</v>
      </c>
      <c r="W999" s="24">
        <v>0</v>
      </c>
      <c r="X999" s="24" t="str">
        <f t="shared" si="232"/>
        <v>no</v>
      </c>
      <c r="Y999" s="24" t="s">
        <v>413</v>
      </c>
      <c r="Z999" s="24">
        <f t="shared" si="233"/>
        <v>0</v>
      </c>
      <c r="AA999" s="24">
        <v>1442</v>
      </c>
      <c r="AB999" s="24" t="s">
        <v>311</v>
      </c>
      <c r="AC999" s="24" t="s">
        <v>370</v>
      </c>
      <c r="AD999" s="25">
        <v>0</v>
      </c>
      <c r="AE999" s="25">
        <v>0</v>
      </c>
      <c r="AF999" s="25">
        <v>2</v>
      </c>
      <c r="AG999" s="25">
        <v>0</v>
      </c>
      <c r="AH999" s="25">
        <v>2</v>
      </c>
      <c r="AI999" s="25" t="s">
        <v>415</v>
      </c>
      <c r="AJ999" s="57">
        <v>6</v>
      </c>
      <c r="AK999" s="57" t="str">
        <f t="shared" si="234"/>
        <v>More</v>
      </c>
      <c r="AL999" s="57" t="s">
        <v>98</v>
      </c>
      <c r="AM999" s="57" t="str">
        <f t="shared" si="235"/>
        <v>Low</v>
      </c>
      <c r="AN999" s="62">
        <v>2</v>
      </c>
      <c r="AO999" s="62" t="str">
        <f t="shared" si="236"/>
        <v>More</v>
      </c>
      <c r="AP999" s="62">
        <v>615</v>
      </c>
      <c r="AQ999" s="62" t="str">
        <f t="shared" si="237"/>
        <v>no</v>
      </c>
      <c r="AR999" s="62" t="str">
        <f t="shared" si="238"/>
        <v>Above Average</v>
      </c>
      <c r="AS999" s="64">
        <v>1</v>
      </c>
      <c r="AT999" s="68">
        <v>64.147018030513181</v>
      </c>
      <c r="AU999" s="68" t="str">
        <f t="shared" si="239"/>
        <v>Below Average</v>
      </c>
      <c r="AV999" s="66">
        <v>185000</v>
      </c>
      <c r="AW999" s="66">
        <v>2884</v>
      </c>
      <c r="AX999" s="66" t="s">
        <v>311</v>
      </c>
    </row>
    <row r="1000" spans="1:50" customFormat="1" x14ac:dyDescent="0.2">
      <c r="A1000">
        <v>999</v>
      </c>
      <c r="B1000" s="12" t="s">
        <v>90</v>
      </c>
      <c r="C1000" s="12" t="s">
        <v>90</v>
      </c>
      <c r="D1000" s="12" t="s">
        <v>91</v>
      </c>
      <c r="E1000" s="22">
        <v>3</v>
      </c>
      <c r="F1000" s="22" t="s">
        <v>195</v>
      </c>
      <c r="G1000" s="22" t="s">
        <v>115</v>
      </c>
      <c r="H1000" s="22" t="str">
        <f t="shared" si="226"/>
        <v>1Story</v>
      </c>
      <c r="I1000" s="22">
        <f t="shared" si="225"/>
        <v>69.182127006168557</v>
      </c>
      <c r="J1000" s="22" t="str">
        <f t="shared" si="227"/>
        <v>Below Average</v>
      </c>
      <c r="K1000" s="22">
        <v>4</v>
      </c>
      <c r="L1000" s="22" t="str">
        <f t="shared" si="228"/>
        <v>Low</v>
      </c>
      <c r="M1000" s="22">
        <v>1922</v>
      </c>
      <c r="N1000" s="22">
        <f t="shared" si="229"/>
        <v>1</v>
      </c>
      <c r="O1000" s="22"/>
      <c r="P1000" s="22">
        <v>1950</v>
      </c>
      <c r="Q1000" s="22">
        <f t="shared" si="230"/>
        <v>1</v>
      </c>
      <c r="R1000" s="23">
        <v>1007</v>
      </c>
      <c r="S1000" s="23" t="s">
        <v>311</v>
      </c>
      <c r="T1000" s="23" t="s">
        <v>370</v>
      </c>
      <c r="U1000" s="24">
        <v>1077</v>
      </c>
      <c r="V1000" s="24" t="str">
        <f t="shared" si="231"/>
        <v>no</v>
      </c>
      <c r="W1000" s="24">
        <v>0</v>
      </c>
      <c r="X1000" s="24" t="str">
        <f t="shared" si="232"/>
        <v>no</v>
      </c>
      <c r="Y1000" s="24" t="s">
        <v>413</v>
      </c>
      <c r="Z1000" s="24">
        <f t="shared" si="233"/>
        <v>0</v>
      </c>
      <c r="AA1000" s="24">
        <v>1077</v>
      </c>
      <c r="AB1000" s="24" t="s">
        <v>311</v>
      </c>
      <c r="AC1000" s="24" t="s">
        <v>370</v>
      </c>
      <c r="AD1000" s="25">
        <v>0</v>
      </c>
      <c r="AE1000" s="25">
        <v>0</v>
      </c>
      <c r="AF1000" s="25">
        <v>1</v>
      </c>
      <c r="AG1000" s="25">
        <v>0</v>
      </c>
      <c r="AH1000" s="25">
        <v>1</v>
      </c>
      <c r="AI1000" s="25" t="s">
        <v>415</v>
      </c>
      <c r="AJ1000" s="57">
        <v>6</v>
      </c>
      <c r="AK1000" s="57" t="str">
        <f t="shared" si="234"/>
        <v>More</v>
      </c>
      <c r="AL1000" s="57" t="s">
        <v>98</v>
      </c>
      <c r="AM1000" s="57" t="str">
        <f t="shared" si="235"/>
        <v>Low</v>
      </c>
      <c r="AN1000" s="62">
        <v>1</v>
      </c>
      <c r="AO1000" s="62" t="str">
        <f t="shared" si="236"/>
        <v>Less</v>
      </c>
      <c r="AP1000" s="62">
        <v>210</v>
      </c>
      <c r="AQ1000" s="62" t="str">
        <f t="shared" si="237"/>
        <v>no</v>
      </c>
      <c r="AR1000" s="62" t="str">
        <f t="shared" si="238"/>
        <v>Below Average</v>
      </c>
      <c r="AS1000" s="64">
        <v>1</v>
      </c>
      <c r="AT1000" s="68">
        <v>43.666026871401151</v>
      </c>
      <c r="AU1000" s="68" t="str">
        <f t="shared" si="239"/>
        <v>Below Average</v>
      </c>
      <c r="AV1000" s="66">
        <v>91000</v>
      </c>
      <c r="AW1000" s="66">
        <v>2084</v>
      </c>
      <c r="AX1000" s="66" t="s">
        <v>311</v>
      </c>
    </row>
    <row r="1001" spans="1:50" customFormat="1" x14ac:dyDescent="0.2">
      <c r="A1001">
        <v>1000</v>
      </c>
      <c r="B1001" s="12" t="s">
        <v>90</v>
      </c>
      <c r="C1001" s="12" t="s">
        <v>90</v>
      </c>
      <c r="D1001" s="12" t="s">
        <v>91</v>
      </c>
      <c r="E1001" s="22">
        <v>7</v>
      </c>
      <c r="F1001" s="22" t="s">
        <v>411</v>
      </c>
      <c r="G1001" s="22" t="s">
        <v>115</v>
      </c>
      <c r="H1001" s="22" t="str">
        <f t="shared" si="226"/>
        <v>1Story</v>
      </c>
      <c r="I1001" s="22">
        <f t="shared" si="225"/>
        <v>69.182127006168557</v>
      </c>
      <c r="J1001" s="22" t="str">
        <f t="shared" si="227"/>
        <v>Below Average</v>
      </c>
      <c r="K1001" s="22">
        <v>5</v>
      </c>
      <c r="L1001" s="22" t="str">
        <f t="shared" si="228"/>
        <v>Low</v>
      </c>
      <c r="M1001" s="22">
        <v>2006</v>
      </c>
      <c r="N1001" s="22">
        <f t="shared" si="229"/>
        <v>0</v>
      </c>
      <c r="O1001" s="22"/>
      <c r="P1001" s="22">
        <v>2006</v>
      </c>
      <c r="Q1001" s="22">
        <f t="shared" si="230"/>
        <v>0</v>
      </c>
      <c r="R1001" s="23">
        <v>1187</v>
      </c>
      <c r="S1001" s="23" t="s">
        <v>311</v>
      </c>
      <c r="T1001" s="23" t="s">
        <v>369</v>
      </c>
      <c r="U1001" s="24">
        <v>1208</v>
      </c>
      <c r="V1001" s="24" t="str">
        <f t="shared" si="231"/>
        <v>no</v>
      </c>
      <c r="W1001" s="24">
        <v>0</v>
      </c>
      <c r="X1001" s="24" t="str">
        <f t="shared" si="232"/>
        <v>no</v>
      </c>
      <c r="Y1001" s="24" t="s">
        <v>413</v>
      </c>
      <c r="Z1001" s="24">
        <f t="shared" si="233"/>
        <v>1</v>
      </c>
      <c r="AA1001" s="24">
        <v>1208</v>
      </c>
      <c r="AB1001" s="24" t="s">
        <v>311</v>
      </c>
      <c r="AC1001" s="24" t="s">
        <v>370</v>
      </c>
      <c r="AD1001" s="25">
        <v>1</v>
      </c>
      <c r="AE1001" s="25">
        <v>0</v>
      </c>
      <c r="AF1001" s="25">
        <v>2</v>
      </c>
      <c r="AG1001" s="25">
        <v>0</v>
      </c>
      <c r="AH1001" s="25">
        <v>3</v>
      </c>
      <c r="AI1001" s="25" t="s">
        <v>414</v>
      </c>
      <c r="AJ1001" s="57">
        <v>6</v>
      </c>
      <c r="AK1001" s="57" t="str">
        <f t="shared" si="234"/>
        <v>More</v>
      </c>
      <c r="AL1001" s="57" t="s">
        <v>97</v>
      </c>
      <c r="AM1001" s="57" t="str">
        <f t="shared" si="235"/>
        <v>High</v>
      </c>
      <c r="AN1001" s="62">
        <v>2</v>
      </c>
      <c r="AO1001" s="62" t="str">
        <f t="shared" si="236"/>
        <v>More</v>
      </c>
      <c r="AP1001" s="62">
        <v>632</v>
      </c>
      <c r="AQ1001" s="62" t="str">
        <f t="shared" si="237"/>
        <v>no</v>
      </c>
      <c r="AR1001" s="62" t="str">
        <f t="shared" si="238"/>
        <v>Above Average</v>
      </c>
      <c r="AS1001" s="64">
        <v>0</v>
      </c>
      <c r="AT1001" s="68">
        <v>86.012526096033397</v>
      </c>
      <c r="AU1001" s="68" t="str">
        <f t="shared" si="239"/>
        <v>Above Average</v>
      </c>
      <c r="AV1001" s="66">
        <v>206000</v>
      </c>
      <c r="AW1001" s="66">
        <v>2395</v>
      </c>
      <c r="AX1001" s="66" t="s">
        <v>311</v>
      </c>
    </row>
    <row r="1002" spans="1:50" customFormat="1" x14ac:dyDescent="0.2">
      <c r="A1002">
        <v>1001</v>
      </c>
      <c r="B1002" s="12" t="s">
        <v>90</v>
      </c>
      <c r="C1002" s="12" t="s">
        <v>90</v>
      </c>
      <c r="D1002" s="12" t="s">
        <v>91</v>
      </c>
      <c r="E1002" s="22">
        <v>3</v>
      </c>
      <c r="F1002" s="22" t="s">
        <v>195</v>
      </c>
      <c r="G1002" s="22" t="s">
        <v>115</v>
      </c>
      <c r="H1002" s="22" t="str">
        <f t="shared" si="226"/>
        <v>1Story</v>
      </c>
      <c r="I1002" s="22">
        <f t="shared" si="225"/>
        <v>69.182127006168557</v>
      </c>
      <c r="J1002" s="22" t="str">
        <f t="shared" si="227"/>
        <v>Below Average</v>
      </c>
      <c r="K1002" s="22">
        <v>3</v>
      </c>
      <c r="L1002" s="22" t="str">
        <f t="shared" si="228"/>
        <v>Low</v>
      </c>
      <c r="M1002" s="22">
        <v>1952</v>
      </c>
      <c r="N1002" s="22">
        <f t="shared" si="229"/>
        <v>1</v>
      </c>
      <c r="O1002" s="22"/>
      <c r="P1002" s="22">
        <v>1952</v>
      </c>
      <c r="Q1002" s="22">
        <f t="shared" si="230"/>
        <v>1</v>
      </c>
      <c r="R1002" s="23">
        <v>0</v>
      </c>
      <c r="S1002" s="23" t="s">
        <v>313</v>
      </c>
      <c r="T1002" s="23" t="s">
        <v>370</v>
      </c>
      <c r="U1002" s="24">
        <v>944</v>
      </c>
      <c r="V1002" s="24" t="str">
        <f t="shared" si="231"/>
        <v>no</v>
      </c>
      <c r="W1002" s="24">
        <v>0</v>
      </c>
      <c r="X1002" s="24" t="str">
        <f t="shared" si="232"/>
        <v>no</v>
      </c>
      <c r="Y1002" s="24" t="s">
        <v>413</v>
      </c>
      <c r="Z1002" s="24">
        <f t="shared" si="233"/>
        <v>0</v>
      </c>
      <c r="AA1002" s="24">
        <v>944</v>
      </c>
      <c r="AB1002" s="24" t="s">
        <v>311</v>
      </c>
      <c r="AC1002" s="24" t="s">
        <v>370</v>
      </c>
      <c r="AD1002" s="25">
        <v>0</v>
      </c>
      <c r="AE1002" s="25">
        <v>0</v>
      </c>
      <c r="AF1002" s="25">
        <v>1</v>
      </c>
      <c r="AG1002" s="25">
        <v>0</v>
      </c>
      <c r="AH1002" s="25">
        <v>1</v>
      </c>
      <c r="AI1002" s="25" t="s">
        <v>415</v>
      </c>
      <c r="AJ1002" s="57">
        <v>4</v>
      </c>
      <c r="AK1002" s="57" t="str">
        <f t="shared" si="234"/>
        <v>Less</v>
      </c>
      <c r="AL1002" s="57" t="s">
        <v>147</v>
      </c>
      <c r="AM1002" s="57" t="str">
        <f t="shared" si="235"/>
        <v>Low</v>
      </c>
      <c r="AN1002" s="62">
        <v>2</v>
      </c>
      <c r="AO1002" s="62" t="str">
        <f t="shared" si="236"/>
        <v>More</v>
      </c>
      <c r="AP1002" s="62">
        <v>528</v>
      </c>
      <c r="AQ1002" s="62" t="str">
        <f t="shared" si="237"/>
        <v>no</v>
      </c>
      <c r="AR1002" s="62" t="str">
        <f t="shared" si="238"/>
        <v>Above Average</v>
      </c>
      <c r="AS1002" s="64">
        <v>0</v>
      </c>
      <c r="AT1002" s="68">
        <v>86.86440677966101</v>
      </c>
      <c r="AU1002" s="68" t="str">
        <f t="shared" si="239"/>
        <v>Above Average</v>
      </c>
      <c r="AV1002" s="66">
        <v>82000</v>
      </c>
      <c r="AW1002" s="66">
        <v>944</v>
      </c>
      <c r="AX1002" s="66" t="s">
        <v>311</v>
      </c>
    </row>
    <row r="1003" spans="1:50" customFormat="1" x14ac:dyDescent="0.2">
      <c r="A1003">
        <v>1002</v>
      </c>
      <c r="B1003" s="12" t="s">
        <v>90</v>
      </c>
      <c r="C1003" s="12" t="s">
        <v>90</v>
      </c>
      <c r="D1003" s="12" t="s">
        <v>91</v>
      </c>
      <c r="E1003" s="22">
        <v>5</v>
      </c>
      <c r="F1003" s="22" t="s">
        <v>195</v>
      </c>
      <c r="G1003" s="22" t="s">
        <v>115</v>
      </c>
      <c r="H1003" s="22" t="str">
        <f t="shared" si="226"/>
        <v>1Story</v>
      </c>
      <c r="I1003" s="22">
        <f t="shared" si="225"/>
        <v>69.182127006168557</v>
      </c>
      <c r="J1003" s="22" t="str">
        <f t="shared" si="227"/>
        <v>Below Average</v>
      </c>
      <c r="K1003" s="22">
        <v>6</v>
      </c>
      <c r="L1003" s="22" t="str">
        <f t="shared" si="228"/>
        <v>High</v>
      </c>
      <c r="M1003" s="22">
        <v>1920</v>
      </c>
      <c r="N1003" s="22">
        <f t="shared" si="229"/>
        <v>1</v>
      </c>
      <c r="O1003" s="22"/>
      <c r="P1003" s="22">
        <v>1950</v>
      </c>
      <c r="Q1003" s="22">
        <f t="shared" si="230"/>
        <v>1</v>
      </c>
      <c r="R1003" s="23">
        <v>691</v>
      </c>
      <c r="S1003" s="23" t="s">
        <v>311</v>
      </c>
      <c r="T1003" s="23" t="s">
        <v>370</v>
      </c>
      <c r="U1003" s="24">
        <v>691</v>
      </c>
      <c r="V1003" s="24" t="str">
        <f t="shared" si="231"/>
        <v>no</v>
      </c>
      <c r="W1003" s="24">
        <v>0</v>
      </c>
      <c r="X1003" s="24" t="str">
        <f t="shared" si="232"/>
        <v>no</v>
      </c>
      <c r="Y1003" s="24" t="s">
        <v>413</v>
      </c>
      <c r="Z1003" s="24">
        <f t="shared" si="233"/>
        <v>0</v>
      </c>
      <c r="AA1003" s="24">
        <v>691</v>
      </c>
      <c r="AB1003" s="24" t="s">
        <v>311</v>
      </c>
      <c r="AC1003" s="24" t="s">
        <v>370</v>
      </c>
      <c r="AD1003" s="25">
        <v>0</v>
      </c>
      <c r="AE1003" s="25">
        <v>0</v>
      </c>
      <c r="AF1003" s="25">
        <v>1</v>
      </c>
      <c r="AG1003" s="25">
        <v>0</v>
      </c>
      <c r="AH1003" s="25">
        <v>1</v>
      </c>
      <c r="AI1003" s="25" t="s">
        <v>415</v>
      </c>
      <c r="AJ1003" s="57">
        <v>4</v>
      </c>
      <c r="AK1003" s="57" t="str">
        <f t="shared" si="234"/>
        <v>Less</v>
      </c>
      <c r="AL1003" s="57" t="s">
        <v>104</v>
      </c>
      <c r="AM1003" s="57" t="str">
        <f t="shared" si="235"/>
        <v>High</v>
      </c>
      <c r="AN1003" s="62">
        <v>1</v>
      </c>
      <c r="AO1003" s="62" t="str">
        <f t="shared" si="236"/>
        <v>Less</v>
      </c>
      <c r="AP1003" s="62">
        <v>216</v>
      </c>
      <c r="AQ1003" s="62" t="str">
        <f t="shared" si="237"/>
        <v>no</v>
      </c>
      <c r="AR1003" s="62" t="str">
        <f t="shared" si="238"/>
        <v>Below Average</v>
      </c>
      <c r="AS1003" s="64">
        <v>0</v>
      </c>
      <c r="AT1003" s="68">
        <v>62.228654124457307</v>
      </c>
      <c r="AU1003" s="68" t="str">
        <f t="shared" si="239"/>
        <v>Below Average</v>
      </c>
      <c r="AV1003" s="66">
        <v>86000</v>
      </c>
      <c r="AW1003" s="66">
        <v>1382</v>
      </c>
      <c r="AX1003" s="66" t="s">
        <v>311</v>
      </c>
    </row>
    <row r="1004" spans="1:50" customFormat="1" x14ac:dyDescent="0.2">
      <c r="A1004">
        <v>1003</v>
      </c>
      <c r="B1004" s="12" t="s">
        <v>202</v>
      </c>
      <c r="C1004" s="12" t="s">
        <v>90</v>
      </c>
      <c r="D1004" s="12" t="s">
        <v>91</v>
      </c>
      <c r="E1004" s="22">
        <v>8</v>
      </c>
      <c r="F1004" s="22" t="s">
        <v>411</v>
      </c>
      <c r="G1004" s="22" t="s">
        <v>115</v>
      </c>
      <c r="H1004" s="22" t="str">
        <f t="shared" si="226"/>
        <v>1Story</v>
      </c>
      <c r="I1004" s="22">
        <f t="shared" si="225"/>
        <v>69.182127006168557</v>
      </c>
      <c r="J1004" s="22" t="str">
        <f t="shared" si="227"/>
        <v>Below Average</v>
      </c>
      <c r="K1004" s="22">
        <v>5</v>
      </c>
      <c r="L1004" s="22" t="str">
        <f t="shared" si="228"/>
        <v>Low</v>
      </c>
      <c r="M1004" s="22">
        <v>2006</v>
      </c>
      <c r="N1004" s="22">
        <f t="shared" si="229"/>
        <v>0</v>
      </c>
      <c r="O1004" s="22"/>
      <c r="P1004" s="22">
        <v>2006</v>
      </c>
      <c r="Q1004" s="22">
        <f t="shared" si="230"/>
        <v>0</v>
      </c>
      <c r="R1004" s="23">
        <v>1574</v>
      </c>
      <c r="S1004" s="23" t="s">
        <v>311</v>
      </c>
      <c r="T1004" s="23" t="s">
        <v>369</v>
      </c>
      <c r="U1004" s="24">
        <v>1574</v>
      </c>
      <c r="V1004" s="24" t="str">
        <f t="shared" si="231"/>
        <v>no</v>
      </c>
      <c r="W1004" s="24">
        <v>0</v>
      </c>
      <c r="X1004" s="24" t="str">
        <f t="shared" si="232"/>
        <v>no</v>
      </c>
      <c r="Y1004" s="24" t="s">
        <v>413</v>
      </c>
      <c r="Z1004" s="24">
        <f t="shared" si="233"/>
        <v>1</v>
      </c>
      <c r="AA1004" s="24">
        <v>1574</v>
      </c>
      <c r="AB1004" s="24" t="s">
        <v>311</v>
      </c>
      <c r="AC1004" s="24" t="s">
        <v>369</v>
      </c>
      <c r="AD1004" s="25">
        <v>0</v>
      </c>
      <c r="AE1004" s="25">
        <v>0</v>
      </c>
      <c r="AF1004" s="25">
        <v>2</v>
      </c>
      <c r="AG1004" s="25">
        <v>0</v>
      </c>
      <c r="AH1004" s="25">
        <v>2</v>
      </c>
      <c r="AI1004" s="25" t="s">
        <v>415</v>
      </c>
      <c r="AJ1004" s="57">
        <v>7</v>
      </c>
      <c r="AK1004" s="57" t="str">
        <f t="shared" si="234"/>
        <v>More</v>
      </c>
      <c r="AL1004" s="57" t="s">
        <v>97</v>
      </c>
      <c r="AM1004" s="57" t="str">
        <f t="shared" si="235"/>
        <v>High</v>
      </c>
      <c r="AN1004" s="62">
        <v>3</v>
      </c>
      <c r="AO1004" s="62" t="str">
        <f t="shared" si="236"/>
        <v>More</v>
      </c>
      <c r="AP1004" s="62">
        <v>824</v>
      </c>
      <c r="AQ1004" s="62" t="str">
        <f t="shared" si="237"/>
        <v>no</v>
      </c>
      <c r="AR1004" s="62" t="str">
        <f t="shared" si="238"/>
        <v>Above Average</v>
      </c>
      <c r="AS1004" s="64">
        <v>1</v>
      </c>
      <c r="AT1004" s="68">
        <v>73.697585768742059</v>
      </c>
      <c r="AU1004" s="68" t="str">
        <f t="shared" si="239"/>
        <v>Above Average</v>
      </c>
      <c r="AV1004" s="66">
        <v>232000</v>
      </c>
      <c r="AW1004" s="66">
        <v>3148</v>
      </c>
      <c r="AX1004" s="66" t="s">
        <v>311</v>
      </c>
    </row>
    <row r="1005" spans="1:50" customFormat="1" x14ac:dyDescent="0.2">
      <c r="A1005">
        <v>1004</v>
      </c>
      <c r="B1005" s="12" t="s">
        <v>114</v>
      </c>
      <c r="C1005" s="12" t="s">
        <v>202</v>
      </c>
      <c r="D1005" s="12" t="s">
        <v>167</v>
      </c>
      <c r="E1005" s="22">
        <v>5</v>
      </c>
      <c r="F1005" s="22" t="s">
        <v>195</v>
      </c>
      <c r="G1005" s="22" t="s">
        <v>115</v>
      </c>
      <c r="H1005" s="22" t="str">
        <f t="shared" si="226"/>
        <v>1Story</v>
      </c>
      <c r="I1005" s="22">
        <f t="shared" si="225"/>
        <v>69.182127006168557</v>
      </c>
      <c r="J1005" s="22" t="str">
        <f t="shared" si="227"/>
        <v>Below Average</v>
      </c>
      <c r="K1005" s="22">
        <v>6</v>
      </c>
      <c r="L1005" s="22" t="str">
        <f t="shared" si="228"/>
        <v>High</v>
      </c>
      <c r="M1005" s="22">
        <v>1976</v>
      </c>
      <c r="N1005" s="22">
        <f t="shared" si="229"/>
        <v>0</v>
      </c>
      <c r="O1005" s="22"/>
      <c r="P1005" s="22">
        <v>1976</v>
      </c>
      <c r="Q1005" s="22">
        <f t="shared" si="230"/>
        <v>0</v>
      </c>
      <c r="R1005" s="23">
        <v>1680</v>
      </c>
      <c r="S1005" s="23" t="s">
        <v>311</v>
      </c>
      <c r="T1005" s="23" t="s">
        <v>369</v>
      </c>
      <c r="U1005" s="24">
        <v>1680</v>
      </c>
      <c r="V1005" s="24" t="str">
        <f t="shared" si="231"/>
        <v>no</v>
      </c>
      <c r="W1005" s="24">
        <v>0</v>
      </c>
      <c r="X1005" s="24" t="str">
        <f t="shared" si="232"/>
        <v>no</v>
      </c>
      <c r="Y1005" s="24" t="s">
        <v>413</v>
      </c>
      <c r="Z1005" s="24">
        <f t="shared" si="233"/>
        <v>0</v>
      </c>
      <c r="AA1005" s="24">
        <v>1680</v>
      </c>
      <c r="AB1005" s="24" t="s">
        <v>311</v>
      </c>
      <c r="AC1005" s="24" t="s">
        <v>369</v>
      </c>
      <c r="AD1005" s="25">
        <v>0</v>
      </c>
      <c r="AE1005" s="25">
        <v>0</v>
      </c>
      <c r="AF1005" s="25">
        <v>2</v>
      </c>
      <c r="AG1005" s="25">
        <v>0</v>
      </c>
      <c r="AH1005" s="25">
        <v>2</v>
      </c>
      <c r="AI1005" s="25" t="s">
        <v>415</v>
      </c>
      <c r="AJ1005" s="57">
        <v>8</v>
      </c>
      <c r="AK1005" s="57" t="str">
        <f t="shared" si="234"/>
        <v>More</v>
      </c>
      <c r="AL1005" s="57" t="s">
        <v>98</v>
      </c>
      <c r="AM1005" s="57" t="str">
        <f t="shared" si="235"/>
        <v>Low</v>
      </c>
      <c r="AN1005" s="62">
        <v>2</v>
      </c>
      <c r="AO1005" s="62" t="str">
        <f t="shared" si="236"/>
        <v>More</v>
      </c>
      <c r="AP1005" s="62">
        <v>528</v>
      </c>
      <c r="AQ1005" s="62" t="str">
        <f t="shared" si="237"/>
        <v>no</v>
      </c>
      <c r="AR1005" s="62" t="str">
        <f t="shared" si="238"/>
        <v>Above Average</v>
      </c>
      <c r="AS1005" s="64">
        <v>0</v>
      </c>
      <c r="AT1005" s="68">
        <v>40.745535714285715</v>
      </c>
      <c r="AU1005" s="68" t="str">
        <f t="shared" si="239"/>
        <v>Below Average</v>
      </c>
      <c r="AV1005" s="66">
        <v>136905</v>
      </c>
      <c r="AW1005" s="66">
        <v>3360</v>
      </c>
      <c r="AX1005" s="66" t="s">
        <v>311</v>
      </c>
    </row>
    <row r="1006" spans="1:50" customFormat="1" x14ac:dyDescent="0.2">
      <c r="A1006">
        <v>1005</v>
      </c>
      <c r="B1006" s="12" t="s">
        <v>90</v>
      </c>
      <c r="C1006" s="12" t="s">
        <v>90</v>
      </c>
      <c r="D1006" s="12" t="s">
        <v>179</v>
      </c>
      <c r="E1006" s="22">
        <v>7</v>
      </c>
      <c r="F1006" s="22" t="s">
        <v>411</v>
      </c>
      <c r="G1006" s="22" t="s">
        <v>115</v>
      </c>
      <c r="H1006" s="22" t="str">
        <f t="shared" si="226"/>
        <v>1Story</v>
      </c>
      <c r="I1006" s="22">
        <f t="shared" si="225"/>
        <v>69.182127006168557</v>
      </c>
      <c r="J1006" s="22" t="str">
        <f t="shared" si="227"/>
        <v>Below Average</v>
      </c>
      <c r="K1006" s="22">
        <v>5</v>
      </c>
      <c r="L1006" s="22" t="str">
        <f t="shared" si="228"/>
        <v>Low</v>
      </c>
      <c r="M1006" s="22">
        <v>2005</v>
      </c>
      <c r="N1006" s="22">
        <f t="shared" si="229"/>
        <v>0</v>
      </c>
      <c r="O1006" s="22"/>
      <c r="P1006" s="22">
        <v>2006</v>
      </c>
      <c r="Q1006" s="22">
        <f t="shared" si="230"/>
        <v>0</v>
      </c>
      <c r="R1006" s="23">
        <v>1346</v>
      </c>
      <c r="S1006" s="23" t="s">
        <v>311</v>
      </c>
      <c r="T1006" s="23" t="s">
        <v>369</v>
      </c>
      <c r="U1006" s="24">
        <v>1504</v>
      </c>
      <c r="V1006" s="24" t="str">
        <f t="shared" si="231"/>
        <v>no</v>
      </c>
      <c r="W1006" s="24">
        <v>0</v>
      </c>
      <c r="X1006" s="24" t="str">
        <f t="shared" si="232"/>
        <v>no</v>
      </c>
      <c r="Y1006" s="24" t="s">
        <v>413</v>
      </c>
      <c r="Z1006" s="24">
        <f t="shared" si="233"/>
        <v>1</v>
      </c>
      <c r="AA1006" s="24">
        <v>1504</v>
      </c>
      <c r="AB1006" s="24" t="s">
        <v>311</v>
      </c>
      <c r="AC1006" s="24" t="s">
        <v>370</v>
      </c>
      <c r="AD1006" s="25">
        <v>0</v>
      </c>
      <c r="AE1006" s="25">
        <v>0</v>
      </c>
      <c r="AF1006" s="25">
        <v>2</v>
      </c>
      <c r="AG1006" s="25">
        <v>0</v>
      </c>
      <c r="AH1006" s="25">
        <v>2</v>
      </c>
      <c r="AI1006" s="25" t="s">
        <v>415</v>
      </c>
      <c r="AJ1006" s="57">
        <v>7</v>
      </c>
      <c r="AK1006" s="57" t="str">
        <f t="shared" si="234"/>
        <v>More</v>
      </c>
      <c r="AL1006" s="57" t="s">
        <v>97</v>
      </c>
      <c r="AM1006" s="57" t="str">
        <f t="shared" si="235"/>
        <v>High</v>
      </c>
      <c r="AN1006" s="62">
        <v>2</v>
      </c>
      <c r="AO1006" s="62" t="str">
        <f t="shared" si="236"/>
        <v>More</v>
      </c>
      <c r="AP1006" s="62">
        <v>457</v>
      </c>
      <c r="AQ1006" s="62" t="str">
        <f t="shared" si="237"/>
        <v>no</v>
      </c>
      <c r="AR1006" s="62" t="str">
        <f t="shared" si="238"/>
        <v>Below Average</v>
      </c>
      <c r="AS1006" s="64">
        <v>1</v>
      </c>
      <c r="AT1006" s="68">
        <v>63.508771929824562</v>
      </c>
      <c r="AU1006" s="68" t="str">
        <f t="shared" si="239"/>
        <v>Below Average</v>
      </c>
      <c r="AV1006" s="66">
        <v>181000</v>
      </c>
      <c r="AW1006" s="66">
        <v>2850</v>
      </c>
      <c r="AX1006" s="66" t="s">
        <v>311</v>
      </c>
    </row>
    <row r="1007" spans="1:50" customFormat="1" x14ac:dyDescent="0.2">
      <c r="A1007">
        <v>1006</v>
      </c>
      <c r="B1007" s="12" t="s">
        <v>90</v>
      </c>
      <c r="C1007" s="12" t="s">
        <v>90</v>
      </c>
      <c r="D1007" s="12" t="s">
        <v>91</v>
      </c>
      <c r="E1007" s="22">
        <v>5</v>
      </c>
      <c r="F1007" s="22" t="s">
        <v>195</v>
      </c>
      <c r="G1007" s="22" t="s">
        <v>197</v>
      </c>
      <c r="H1007" s="22" t="str">
        <f t="shared" si="226"/>
        <v xml:space="preserve"> </v>
      </c>
      <c r="I1007" s="22">
        <f t="shared" si="225"/>
        <v>74.693515888638117</v>
      </c>
      <c r="J1007" s="22" t="str">
        <f t="shared" si="227"/>
        <v>Above Average</v>
      </c>
      <c r="K1007" s="22">
        <v>8</v>
      </c>
      <c r="L1007" s="22" t="str">
        <f t="shared" si="228"/>
        <v>High</v>
      </c>
      <c r="M1007" s="22">
        <v>1977</v>
      </c>
      <c r="N1007" s="22">
        <f t="shared" si="229"/>
        <v>0</v>
      </c>
      <c r="O1007" s="22"/>
      <c r="P1007" s="22">
        <v>1977</v>
      </c>
      <c r="Q1007" s="22">
        <f t="shared" si="230"/>
        <v>0</v>
      </c>
      <c r="R1007" s="23">
        <v>985</v>
      </c>
      <c r="S1007" s="23" t="s">
        <v>311</v>
      </c>
      <c r="T1007" s="23" t="s">
        <v>370</v>
      </c>
      <c r="U1007" s="24">
        <v>985</v>
      </c>
      <c r="V1007" s="24" t="str">
        <f t="shared" si="231"/>
        <v>no</v>
      </c>
      <c r="W1007" s="24">
        <v>0</v>
      </c>
      <c r="X1007" s="24" t="str">
        <f t="shared" si="232"/>
        <v>no</v>
      </c>
      <c r="Y1007" s="24" t="s">
        <v>413</v>
      </c>
      <c r="Z1007" s="24">
        <f t="shared" si="233"/>
        <v>0</v>
      </c>
      <c r="AA1007" s="24">
        <v>985</v>
      </c>
      <c r="AB1007" s="24" t="s">
        <v>311</v>
      </c>
      <c r="AC1007" s="24" t="s">
        <v>370</v>
      </c>
      <c r="AD1007" s="25">
        <v>0</v>
      </c>
      <c r="AE1007" s="25">
        <v>0</v>
      </c>
      <c r="AF1007" s="25">
        <v>2</v>
      </c>
      <c r="AG1007" s="25">
        <v>0</v>
      </c>
      <c r="AH1007" s="25">
        <v>2</v>
      </c>
      <c r="AI1007" s="25" t="s">
        <v>415</v>
      </c>
      <c r="AJ1007" s="57">
        <v>6</v>
      </c>
      <c r="AK1007" s="57" t="str">
        <f t="shared" si="234"/>
        <v>More</v>
      </c>
      <c r="AL1007" s="57" t="s">
        <v>98</v>
      </c>
      <c r="AM1007" s="57" t="str">
        <f t="shared" si="235"/>
        <v>Low</v>
      </c>
      <c r="AN1007" s="62">
        <v>1</v>
      </c>
      <c r="AO1007" s="62" t="str">
        <f t="shared" si="236"/>
        <v>Less</v>
      </c>
      <c r="AP1007" s="62">
        <v>328</v>
      </c>
      <c r="AQ1007" s="62" t="str">
        <f t="shared" si="237"/>
        <v>no</v>
      </c>
      <c r="AR1007" s="62" t="str">
        <f t="shared" si="238"/>
        <v>Below Average</v>
      </c>
      <c r="AS1007" s="64">
        <v>0</v>
      </c>
      <c r="AT1007" s="68">
        <v>76.09137055837563</v>
      </c>
      <c r="AU1007" s="68" t="str">
        <f t="shared" si="239"/>
        <v>Above Average</v>
      </c>
      <c r="AV1007" s="66">
        <v>149900</v>
      </c>
      <c r="AW1007" s="66">
        <v>1970</v>
      </c>
      <c r="AX1007" s="66" t="s">
        <v>311</v>
      </c>
    </row>
    <row r="1008" spans="1:50" customFormat="1" x14ac:dyDescent="0.2">
      <c r="A1008">
        <v>1007</v>
      </c>
      <c r="B1008" s="12" t="s">
        <v>139</v>
      </c>
      <c r="C1008" s="12" t="s">
        <v>90</v>
      </c>
      <c r="D1008" s="12" t="s">
        <v>91</v>
      </c>
      <c r="E1008" s="22">
        <v>6</v>
      </c>
      <c r="F1008" s="22" t="s">
        <v>195</v>
      </c>
      <c r="G1008" s="22" t="s">
        <v>115</v>
      </c>
      <c r="H1008" s="22" t="str">
        <f t="shared" si="226"/>
        <v>1Story</v>
      </c>
      <c r="I1008" s="22">
        <f t="shared" si="225"/>
        <v>69.182127006168557</v>
      </c>
      <c r="J1008" s="22" t="str">
        <f t="shared" si="227"/>
        <v>Below Average</v>
      </c>
      <c r="K1008" s="22">
        <v>3</v>
      </c>
      <c r="L1008" s="22" t="str">
        <f t="shared" si="228"/>
        <v>Low</v>
      </c>
      <c r="M1008" s="22">
        <v>1970</v>
      </c>
      <c r="N1008" s="22">
        <f t="shared" si="229"/>
        <v>0</v>
      </c>
      <c r="O1008" s="22"/>
      <c r="P1008" s="22">
        <v>1970</v>
      </c>
      <c r="Q1008" s="22">
        <f t="shared" si="230"/>
        <v>0</v>
      </c>
      <c r="R1008" s="23">
        <v>1657</v>
      </c>
      <c r="S1008" s="23" t="s">
        <v>311</v>
      </c>
      <c r="T1008" s="23" t="s">
        <v>369</v>
      </c>
      <c r="U1008" s="24">
        <v>1657</v>
      </c>
      <c r="V1008" s="24" t="str">
        <f t="shared" si="231"/>
        <v>no</v>
      </c>
      <c r="W1008" s="24">
        <v>0</v>
      </c>
      <c r="X1008" s="24" t="str">
        <f t="shared" si="232"/>
        <v>no</v>
      </c>
      <c r="Y1008" s="24" t="s">
        <v>413</v>
      </c>
      <c r="Z1008" s="24">
        <f t="shared" si="233"/>
        <v>0</v>
      </c>
      <c r="AA1008" s="24">
        <v>1657</v>
      </c>
      <c r="AB1008" s="24" t="s">
        <v>311</v>
      </c>
      <c r="AC1008" s="24" t="s">
        <v>369</v>
      </c>
      <c r="AD1008" s="25">
        <v>0</v>
      </c>
      <c r="AE1008" s="25">
        <v>1</v>
      </c>
      <c r="AF1008" s="25">
        <v>2</v>
      </c>
      <c r="AG1008" s="25">
        <v>0</v>
      </c>
      <c r="AH1008" s="25">
        <v>3</v>
      </c>
      <c r="AI1008" s="25" t="s">
        <v>414</v>
      </c>
      <c r="AJ1008" s="57">
        <v>7</v>
      </c>
      <c r="AK1008" s="57" t="str">
        <f t="shared" si="234"/>
        <v>More</v>
      </c>
      <c r="AL1008" s="57" t="s">
        <v>98</v>
      </c>
      <c r="AM1008" s="57" t="str">
        <f t="shared" si="235"/>
        <v>Low</v>
      </c>
      <c r="AN1008" s="62">
        <v>2</v>
      </c>
      <c r="AO1008" s="62" t="str">
        <f t="shared" si="236"/>
        <v>More</v>
      </c>
      <c r="AP1008" s="62">
        <v>484</v>
      </c>
      <c r="AQ1008" s="62" t="str">
        <f t="shared" si="237"/>
        <v>no</v>
      </c>
      <c r="AR1008" s="62" t="str">
        <f t="shared" si="238"/>
        <v>Above Average</v>
      </c>
      <c r="AS1008" s="64">
        <v>1</v>
      </c>
      <c r="AT1008" s="68">
        <v>49.336149668074832</v>
      </c>
      <c r="AU1008" s="68" t="str">
        <f t="shared" si="239"/>
        <v>Below Average</v>
      </c>
      <c r="AV1008" s="66">
        <v>163500</v>
      </c>
      <c r="AW1008" s="66">
        <v>3314</v>
      </c>
      <c r="AX1008" s="66" t="s">
        <v>311</v>
      </c>
    </row>
    <row r="1009" spans="1:50" customFormat="1" x14ac:dyDescent="0.2">
      <c r="A1009">
        <v>1008</v>
      </c>
      <c r="B1009" s="12" t="s">
        <v>90</v>
      </c>
      <c r="C1009" s="12" t="s">
        <v>90</v>
      </c>
      <c r="D1009" s="12" t="s">
        <v>179</v>
      </c>
      <c r="E1009" s="22">
        <v>4</v>
      </c>
      <c r="F1009" s="22" t="s">
        <v>195</v>
      </c>
      <c r="G1009" s="22" t="s">
        <v>92</v>
      </c>
      <c r="H1009" s="22" t="str">
        <f t="shared" si="226"/>
        <v>2Story</v>
      </c>
      <c r="I1009" s="22">
        <f t="shared" si="225"/>
        <v>75.988545402704759</v>
      </c>
      <c r="J1009" s="22" t="str">
        <f t="shared" si="227"/>
        <v>Above Average</v>
      </c>
      <c r="K1009" s="22">
        <v>4</v>
      </c>
      <c r="L1009" s="22" t="str">
        <f t="shared" si="228"/>
        <v>Low</v>
      </c>
      <c r="M1009" s="22">
        <v>1970</v>
      </c>
      <c r="N1009" s="22">
        <f t="shared" si="229"/>
        <v>0</v>
      </c>
      <c r="O1009" s="22"/>
      <c r="P1009" s="22">
        <v>1970</v>
      </c>
      <c r="Q1009" s="22">
        <f t="shared" si="230"/>
        <v>0</v>
      </c>
      <c r="R1009" s="23">
        <v>546</v>
      </c>
      <c r="S1009" s="23" t="s">
        <v>311</v>
      </c>
      <c r="T1009" s="23" t="s">
        <v>370</v>
      </c>
      <c r="U1009" s="24">
        <v>546</v>
      </c>
      <c r="V1009" s="24" t="str">
        <f t="shared" si="231"/>
        <v>no</v>
      </c>
      <c r="W1009" s="24">
        <v>546</v>
      </c>
      <c r="X1009" s="24" t="str">
        <f t="shared" si="232"/>
        <v>no</v>
      </c>
      <c r="Y1009" s="24" t="s">
        <v>412</v>
      </c>
      <c r="Z1009" s="24">
        <f t="shared" si="233"/>
        <v>1</v>
      </c>
      <c r="AA1009" s="24">
        <v>1092</v>
      </c>
      <c r="AB1009" s="24" t="s">
        <v>311</v>
      </c>
      <c r="AC1009" s="24" t="s">
        <v>370</v>
      </c>
      <c r="AD1009" s="25">
        <v>0</v>
      </c>
      <c r="AE1009" s="25">
        <v>0</v>
      </c>
      <c r="AF1009" s="25">
        <v>1</v>
      </c>
      <c r="AG1009" s="25">
        <v>1</v>
      </c>
      <c r="AH1009" s="25">
        <v>2</v>
      </c>
      <c r="AI1009" s="25" t="s">
        <v>415</v>
      </c>
      <c r="AJ1009" s="57">
        <v>6</v>
      </c>
      <c r="AK1009" s="57" t="str">
        <f t="shared" si="234"/>
        <v>More</v>
      </c>
      <c r="AL1009" s="57" t="s">
        <v>98</v>
      </c>
      <c r="AM1009" s="57" t="str">
        <f t="shared" si="235"/>
        <v>Low</v>
      </c>
      <c r="AN1009" s="62">
        <v>1</v>
      </c>
      <c r="AO1009" s="62" t="str">
        <f t="shared" si="236"/>
        <v>Less</v>
      </c>
      <c r="AP1009" s="62">
        <v>286</v>
      </c>
      <c r="AQ1009" s="62" t="str">
        <f t="shared" si="237"/>
        <v>no</v>
      </c>
      <c r="AR1009" s="62" t="str">
        <f t="shared" si="238"/>
        <v>Below Average</v>
      </c>
      <c r="AS1009" s="64">
        <v>0</v>
      </c>
      <c r="AT1009" s="68">
        <v>53.724053724053725</v>
      </c>
      <c r="AU1009" s="68" t="str">
        <f t="shared" si="239"/>
        <v>Below Average</v>
      </c>
      <c r="AV1009" s="66">
        <v>88000</v>
      </c>
      <c r="AW1009" s="66">
        <v>1638</v>
      </c>
      <c r="AX1009" s="66" t="s">
        <v>311</v>
      </c>
    </row>
    <row r="1010" spans="1:50" customFormat="1" x14ac:dyDescent="0.2">
      <c r="A1010">
        <v>1009</v>
      </c>
      <c r="B1010" s="12" t="s">
        <v>90</v>
      </c>
      <c r="C1010" s="12" t="s">
        <v>90</v>
      </c>
      <c r="D1010" s="12" t="s">
        <v>91</v>
      </c>
      <c r="E1010" s="22">
        <v>7</v>
      </c>
      <c r="F1010" s="22" t="s">
        <v>411</v>
      </c>
      <c r="G1010" s="22" t="s">
        <v>115</v>
      </c>
      <c r="H1010" s="22" t="str">
        <f t="shared" si="226"/>
        <v>1Story</v>
      </c>
      <c r="I1010" s="22">
        <f t="shared" si="225"/>
        <v>69.182127006168557</v>
      </c>
      <c r="J1010" s="22" t="str">
        <f t="shared" si="227"/>
        <v>Below Average</v>
      </c>
      <c r="K1010" s="22">
        <v>5</v>
      </c>
      <c r="L1010" s="22" t="str">
        <f t="shared" si="228"/>
        <v>Low</v>
      </c>
      <c r="M1010" s="22">
        <v>2004</v>
      </c>
      <c r="N1010" s="22">
        <f t="shared" si="229"/>
        <v>0</v>
      </c>
      <c r="O1010" s="22"/>
      <c r="P1010" s="22">
        <v>2005</v>
      </c>
      <c r="Q1010" s="22">
        <f t="shared" si="230"/>
        <v>0</v>
      </c>
      <c r="R1010" s="23">
        <v>1710</v>
      </c>
      <c r="S1010" s="23" t="s">
        <v>311</v>
      </c>
      <c r="T1010" s="23" t="s">
        <v>369</v>
      </c>
      <c r="U1010" s="24">
        <v>1710</v>
      </c>
      <c r="V1010" s="24" t="str">
        <f t="shared" si="231"/>
        <v>no</v>
      </c>
      <c r="W1010" s="24">
        <v>0</v>
      </c>
      <c r="X1010" s="24" t="str">
        <f t="shared" si="232"/>
        <v>no</v>
      </c>
      <c r="Y1010" s="24" t="s">
        <v>413</v>
      </c>
      <c r="Z1010" s="24">
        <f t="shared" si="233"/>
        <v>0</v>
      </c>
      <c r="AA1010" s="24">
        <v>1710</v>
      </c>
      <c r="AB1010" s="24" t="s">
        <v>311</v>
      </c>
      <c r="AC1010" s="24" t="s">
        <v>369</v>
      </c>
      <c r="AD1010" s="25">
        <v>0</v>
      </c>
      <c r="AE1010" s="25">
        <v>0</v>
      </c>
      <c r="AF1010" s="25">
        <v>2</v>
      </c>
      <c r="AG1010" s="25">
        <v>0</v>
      </c>
      <c r="AH1010" s="25">
        <v>2</v>
      </c>
      <c r="AI1010" s="25" t="s">
        <v>415</v>
      </c>
      <c r="AJ1010" s="57">
        <v>7</v>
      </c>
      <c r="AK1010" s="57" t="str">
        <f t="shared" si="234"/>
        <v>More</v>
      </c>
      <c r="AL1010" s="57" t="s">
        <v>97</v>
      </c>
      <c r="AM1010" s="57" t="str">
        <f t="shared" si="235"/>
        <v>High</v>
      </c>
      <c r="AN1010" s="62">
        <v>2</v>
      </c>
      <c r="AO1010" s="62" t="str">
        <f t="shared" si="236"/>
        <v>More</v>
      </c>
      <c r="AP1010" s="62">
        <v>550</v>
      </c>
      <c r="AQ1010" s="62" t="str">
        <f t="shared" si="237"/>
        <v>no</v>
      </c>
      <c r="AR1010" s="62" t="str">
        <f t="shared" si="238"/>
        <v>Above Average</v>
      </c>
      <c r="AS1010" s="64">
        <v>1</v>
      </c>
      <c r="AT1010" s="68">
        <v>70.175438596491233</v>
      </c>
      <c r="AU1010" s="68" t="str">
        <f t="shared" si="239"/>
        <v>Above Average</v>
      </c>
      <c r="AV1010" s="66">
        <v>240000</v>
      </c>
      <c r="AW1010" s="66">
        <v>3420</v>
      </c>
      <c r="AX1010" s="66" t="s">
        <v>311</v>
      </c>
    </row>
    <row r="1011" spans="1:50" customFormat="1" x14ac:dyDescent="0.2">
      <c r="A1011">
        <v>1010</v>
      </c>
      <c r="B1011" s="12" t="s">
        <v>90</v>
      </c>
      <c r="C1011" s="12" t="s">
        <v>90</v>
      </c>
      <c r="D1011" s="12" t="s">
        <v>91</v>
      </c>
      <c r="E1011" s="22">
        <v>5</v>
      </c>
      <c r="F1011" s="22" t="s">
        <v>195</v>
      </c>
      <c r="G1011" s="22" t="s">
        <v>132</v>
      </c>
      <c r="H1011" s="22" t="str">
        <f t="shared" si="226"/>
        <v>1Story</v>
      </c>
      <c r="I1011" s="22">
        <f t="shared" si="225"/>
        <v>59.315963337771507</v>
      </c>
      <c r="J1011" s="22" t="str">
        <f t="shared" si="227"/>
        <v>Below Average</v>
      </c>
      <c r="K1011" s="22">
        <v>5</v>
      </c>
      <c r="L1011" s="22" t="str">
        <f t="shared" si="228"/>
        <v>Low</v>
      </c>
      <c r="M1011" s="22">
        <v>1926</v>
      </c>
      <c r="N1011" s="22">
        <f t="shared" si="229"/>
        <v>1</v>
      </c>
      <c r="O1011" s="22"/>
      <c r="P1011" s="22">
        <v>1950</v>
      </c>
      <c r="Q1011" s="22">
        <f t="shared" si="230"/>
        <v>1</v>
      </c>
      <c r="R1011" s="23">
        <v>1008</v>
      </c>
      <c r="S1011" s="23" t="s">
        <v>311</v>
      </c>
      <c r="T1011" s="23" t="s">
        <v>370</v>
      </c>
      <c r="U1011" s="24">
        <v>1008</v>
      </c>
      <c r="V1011" s="24" t="str">
        <f t="shared" si="231"/>
        <v>no</v>
      </c>
      <c r="W1011" s="24">
        <v>0</v>
      </c>
      <c r="X1011" s="24" t="str">
        <f t="shared" si="232"/>
        <v>no</v>
      </c>
      <c r="Y1011" s="24" t="s">
        <v>413</v>
      </c>
      <c r="Z1011" s="24">
        <f t="shared" si="233"/>
        <v>0</v>
      </c>
      <c r="AA1011" s="24">
        <v>1522</v>
      </c>
      <c r="AB1011" s="24" t="s">
        <v>311</v>
      </c>
      <c r="AC1011" s="24" t="s">
        <v>369</v>
      </c>
      <c r="AD1011" s="25">
        <v>0</v>
      </c>
      <c r="AE1011" s="25">
        <v>0</v>
      </c>
      <c r="AF1011" s="25">
        <v>2</v>
      </c>
      <c r="AG1011" s="25">
        <v>0</v>
      </c>
      <c r="AH1011" s="25">
        <v>2</v>
      </c>
      <c r="AI1011" s="25" t="s">
        <v>415</v>
      </c>
      <c r="AJ1011" s="57">
        <v>7</v>
      </c>
      <c r="AK1011" s="57" t="str">
        <f t="shared" si="234"/>
        <v>More</v>
      </c>
      <c r="AL1011" s="57" t="s">
        <v>98</v>
      </c>
      <c r="AM1011" s="57" t="str">
        <f t="shared" si="235"/>
        <v>Low</v>
      </c>
      <c r="AN1011" s="62">
        <v>0</v>
      </c>
      <c r="AO1011" s="62" t="str">
        <f t="shared" si="236"/>
        <v>Less</v>
      </c>
      <c r="AP1011" s="62">
        <v>0</v>
      </c>
      <c r="AQ1011" s="62" t="str">
        <f t="shared" si="237"/>
        <v>no</v>
      </c>
      <c r="AR1011" s="62" t="str">
        <f t="shared" si="238"/>
        <v>Below Average</v>
      </c>
      <c r="AS1011" s="64">
        <v>0</v>
      </c>
      <c r="AT1011" s="68">
        <v>40.316205533596836</v>
      </c>
      <c r="AU1011" s="68" t="str">
        <f t="shared" si="239"/>
        <v>Below Average</v>
      </c>
      <c r="AV1011" s="66">
        <v>102000</v>
      </c>
      <c r="AW1011" s="66">
        <v>2530</v>
      </c>
      <c r="AX1011" s="66" t="s">
        <v>311</v>
      </c>
    </row>
    <row r="1012" spans="1:50" customFormat="1" x14ac:dyDescent="0.2">
      <c r="A1012">
        <v>1011</v>
      </c>
      <c r="B1012" s="12" t="s">
        <v>90</v>
      </c>
      <c r="C1012" s="12" t="s">
        <v>90</v>
      </c>
      <c r="D1012" s="12" t="s">
        <v>91</v>
      </c>
      <c r="E1012" s="22">
        <v>5</v>
      </c>
      <c r="F1012" s="22" t="s">
        <v>195</v>
      </c>
      <c r="G1012" s="22" t="s">
        <v>132</v>
      </c>
      <c r="H1012" s="22" t="str">
        <f t="shared" si="226"/>
        <v>1Story</v>
      </c>
      <c r="I1012" s="22">
        <f t="shared" si="225"/>
        <v>59.315963337771507</v>
      </c>
      <c r="J1012" s="22" t="str">
        <f t="shared" si="227"/>
        <v>Below Average</v>
      </c>
      <c r="K1012" s="22">
        <v>5</v>
      </c>
      <c r="L1012" s="22" t="str">
        <f t="shared" si="228"/>
        <v>Low</v>
      </c>
      <c r="M1012" s="22">
        <v>1948</v>
      </c>
      <c r="N1012" s="22">
        <f t="shared" si="229"/>
        <v>1</v>
      </c>
      <c r="O1012" s="22"/>
      <c r="P1012" s="22">
        <v>1950</v>
      </c>
      <c r="Q1012" s="22">
        <f t="shared" si="230"/>
        <v>1</v>
      </c>
      <c r="R1012" s="23">
        <v>720</v>
      </c>
      <c r="S1012" s="23" t="s">
        <v>311</v>
      </c>
      <c r="T1012" s="23" t="s">
        <v>370</v>
      </c>
      <c r="U1012" s="24">
        <v>720</v>
      </c>
      <c r="V1012" s="24" t="str">
        <f t="shared" si="231"/>
        <v>no</v>
      </c>
      <c r="W1012" s="24">
        <v>551</v>
      </c>
      <c r="X1012" s="24" t="str">
        <f t="shared" si="232"/>
        <v>no</v>
      </c>
      <c r="Y1012" s="24" t="s">
        <v>412</v>
      </c>
      <c r="Z1012" s="24">
        <f t="shared" si="233"/>
        <v>1</v>
      </c>
      <c r="AA1012" s="24">
        <v>1271</v>
      </c>
      <c r="AB1012" s="24" t="s">
        <v>311</v>
      </c>
      <c r="AC1012" s="24" t="s">
        <v>370</v>
      </c>
      <c r="AD1012" s="25">
        <v>0</v>
      </c>
      <c r="AE1012" s="25">
        <v>0</v>
      </c>
      <c r="AF1012" s="25">
        <v>2</v>
      </c>
      <c r="AG1012" s="25">
        <v>0</v>
      </c>
      <c r="AH1012" s="25">
        <v>2</v>
      </c>
      <c r="AI1012" s="25" t="s">
        <v>415</v>
      </c>
      <c r="AJ1012" s="57">
        <v>7</v>
      </c>
      <c r="AK1012" s="57" t="str">
        <f t="shared" si="234"/>
        <v>More</v>
      </c>
      <c r="AL1012" s="57" t="s">
        <v>98</v>
      </c>
      <c r="AM1012" s="57" t="str">
        <f t="shared" si="235"/>
        <v>Low</v>
      </c>
      <c r="AN1012" s="62">
        <v>1</v>
      </c>
      <c r="AO1012" s="62" t="str">
        <f t="shared" si="236"/>
        <v>Less</v>
      </c>
      <c r="AP1012" s="62">
        <v>312</v>
      </c>
      <c r="AQ1012" s="62" t="str">
        <f t="shared" si="237"/>
        <v>no</v>
      </c>
      <c r="AR1012" s="62" t="str">
        <f t="shared" si="238"/>
        <v>Below Average</v>
      </c>
      <c r="AS1012" s="64">
        <v>1</v>
      </c>
      <c r="AT1012" s="68">
        <v>67.805123053741838</v>
      </c>
      <c r="AU1012" s="68" t="str">
        <f t="shared" si="239"/>
        <v>Below Average</v>
      </c>
      <c r="AV1012" s="66">
        <v>135000</v>
      </c>
      <c r="AW1012" s="66">
        <v>1991</v>
      </c>
      <c r="AX1012" s="66" t="s">
        <v>311</v>
      </c>
    </row>
    <row r="1013" spans="1:50" customFormat="1" x14ac:dyDescent="0.2">
      <c r="A1013">
        <v>1012</v>
      </c>
      <c r="B1013" s="12" t="s">
        <v>90</v>
      </c>
      <c r="C1013" s="12" t="s">
        <v>90</v>
      </c>
      <c r="D1013" s="12" t="s">
        <v>167</v>
      </c>
      <c r="E1013" s="22">
        <v>5</v>
      </c>
      <c r="F1013" s="22" t="s">
        <v>195</v>
      </c>
      <c r="G1013" s="22" t="s">
        <v>115</v>
      </c>
      <c r="H1013" s="22" t="str">
        <f t="shared" si="226"/>
        <v>1Story</v>
      </c>
      <c r="I1013" s="22">
        <f t="shared" si="225"/>
        <v>69.182127006168557</v>
      </c>
      <c r="J1013" s="22" t="str">
        <f t="shared" si="227"/>
        <v>Below Average</v>
      </c>
      <c r="K1013" s="22">
        <v>5</v>
      </c>
      <c r="L1013" s="22" t="str">
        <f t="shared" si="228"/>
        <v>Low</v>
      </c>
      <c r="M1013" s="22">
        <v>1965</v>
      </c>
      <c r="N1013" s="22">
        <f t="shared" si="229"/>
        <v>0</v>
      </c>
      <c r="O1013" s="22"/>
      <c r="P1013" s="22">
        <v>1965</v>
      </c>
      <c r="Q1013" s="22">
        <f t="shared" si="230"/>
        <v>0</v>
      </c>
      <c r="R1013" s="23">
        <v>0</v>
      </c>
      <c r="S1013" s="23" t="s">
        <v>313</v>
      </c>
      <c r="T1013" s="23" t="s">
        <v>370</v>
      </c>
      <c r="U1013" s="24">
        <v>1664</v>
      </c>
      <c r="V1013" s="24" t="str">
        <f t="shared" si="231"/>
        <v>no</v>
      </c>
      <c r="W1013" s="24">
        <v>0</v>
      </c>
      <c r="X1013" s="24" t="str">
        <f t="shared" si="232"/>
        <v>no</v>
      </c>
      <c r="Y1013" s="24" t="s">
        <v>413</v>
      </c>
      <c r="Z1013" s="24">
        <f t="shared" si="233"/>
        <v>0</v>
      </c>
      <c r="AA1013" s="24">
        <v>1664</v>
      </c>
      <c r="AB1013" s="24" t="s">
        <v>311</v>
      </c>
      <c r="AC1013" s="24" t="s">
        <v>369</v>
      </c>
      <c r="AD1013" s="25">
        <v>0</v>
      </c>
      <c r="AE1013" s="25">
        <v>0</v>
      </c>
      <c r="AF1013" s="25">
        <v>2</v>
      </c>
      <c r="AG1013" s="25">
        <v>0</v>
      </c>
      <c r="AH1013" s="25">
        <v>2</v>
      </c>
      <c r="AI1013" s="25" t="s">
        <v>415</v>
      </c>
      <c r="AJ1013" s="57">
        <v>8</v>
      </c>
      <c r="AK1013" s="57" t="str">
        <f t="shared" si="234"/>
        <v>More</v>
      </c>
      <c r="AL1013" s="57" t="s">
        <v>98</v>
      </c>
      <c r="AM1013" s="57" t="str">
        <f t="shared" si="235"/>
        <v>Low</v>
      </c>
      <c r="AN1013" s="62">
        <v>0</v>
      </c>
      <c r="AO1013" s="62" t="str">
        <f t="shared" si="236"/>
        <v>Less</v>
      </c>
      <c r="AP1013" s="62">
        <v>0</v>
      </c>
      <c r="AQ1013" s="62" t="str">
        <f t="shared" si="237"/>
        <v>no</v>
      </c>
      <c r="AR1013" s="62" t="str">
        <f t="shared" si="238"/>
        <v>Below Average</v>
      </c>
      <c r="AS1013" s="64">
        <v>0</v>
      </c>
      <c r="AT1013" s="68">
        <v>60.096153846153847</v>
      </c>
      <c r="AU1013" s="68" t="str">
        <f t="shared" si="239"/>
        <v>Below Average</v>
      </c>
      <c r="AV1013" s="66">
        <v>100000</v>
      </c>
      <c r="AW1013" s="66">
        <v>1664</v>
      </c>
      <c r="AX1013" s="66" t="s">
        <v>311</v>
      </c>
    </row>
    <row r="1014" spans="1:50" customFormat="1" x14ac:dyDescent="0.2">
      <c r="A1014">
        <v>1013</v>
      </c>
      <c r="B1014" s="12" t="s">
        <v>90</v>
      </c>
      <c r="C1014" s="12" t="s">
        <v>90</v>
      </c>
      <c r="D1014" s="12" t="s">
        <v>91</v>
      </c>
      <c r="E1014" s="22">
        <v>6</v>
      </c>
      <c r="F1014" s="22" t="s">
        <v>195</v>
      </c>
      <c r="G1014" s="22" t="s">
        <v>92</v>
      </c>
      <c r="H1014" s="22" t="str">
        <f t="shared" si="226"/>
        <v>2Story</v>
      </c>
      <c r="I1014" s="22">
        <f t="shared" si="225"/>
        <v>75.988545402704759</v>
      </c>
      <c r="J1014" s="22" t="str">
        <f t="shared" si="227"/>
        <v>Above Average</v>
      </c>
      <c r="K1014" s="22">
        <v>7</v>
      </c>
      <c r="L1014" s="22" t="str">
        <f t="shared" si="228"/>
        <v>High</v>
      </c>
      <c r="M1014" s="22">
        <v>1923</v>
      </c>
      <c r="N1014" s="22">
        <f t="shared" si="229"/>
        <v>1</v>
      </c>
      <c r="O1014" s="22"/>
      <c r="P1014" s="22">
        <v>1996</v>
      </c>
      <c r="Q1014" s="22">
        <f t="shared" si="230"/>
        <v>0</v>
      </c>
      <c r="R1014" s="23">
        <v>602</v>
      </c>
      <c r="S1014" s="23" t="s">
        <v>311</v>
      </c>
      <c r="T1014" s="23" t="s">
        <v>370</v>
      </c>
      <c r="U1014" s="24">
        <v>900</v>
      </c>
      <c r="V1014" s="24" t="str">
        <f t="shared" si="231"/>
        <v>no</v>
      </c>
      <c r="W1014" s="24">
        <v>602</v>
      </c>
      <c r="X1014" s="24" t="str">
        <f t="shared" si="232"/>
        <v>no</v>
      </c>
      <c r="Y1014" s="24" t="s">
        <v>412</v>
      </c>
      <c r="Z1014" s="24">
        <f t="shared" si="233"/>
        <v>0</v>
      </c>
      <c r="AA1014" s="24">
        <v>1502</v>
      </c>
      <c r="AB1014" s="24" t="s">
        <v>311</v>
      </c>
      <c r="AC1014" s="24" t="s">
        <v>370</v>
      </c>
      <c r="AD1014" s="25">
        <v>0</v>
      </c>
      <c r="AE1014" s="25">
        <v>0</v>
      </c>
      <c r="AF1014" s="25">
        <v>1</v>
      </c>
      <c r="AG1014" s="25">
        <v>1</v>
      </c>
      <c r="AH1014" s="25">
        <v>2</v>
      </c>
      <c r="AI1014" s="25" t="s">
        <v>415</v>
      </c>
      <c r="AJ1014" s="57">
        <v>7</v>
      </c>
      <c r="AK1014" s="57" t="str">
        <f t="shared" si="234"/>
        <v>More</v>
      </c>
      <c r="AL1014" s="57" t="s">
        <v>97</v>
      </c>
      <c r="AM1014" s="57" t="str">
        <f t="shared" si="235"/>
        <v>High</v>
      </c>
      <c r="AN1014" s="62">
        <v>1</v>
      </c>
      <c r="AO1014" s="62" t="str">
        <f t="shared" si="236"/>
        <v>Less</v>
      </c>
      <c r="AP1014" s="62">
        <v>180</v>
      </c>
      <c r="AQ1014" s="62" t="str">
        <f t="shared" si="237"/>
        <v>no</v>
      </c>
      <c r="AR1014" s="62" t="str">
        <f t="shared" si="238"/>
        <v>Below Average</v>
      </c>
      <c r="AS1014" s="64">
        <v>2</v>
      </c>
      <c r="AT1014" s="68">
        <v>78.422053231939159</v>
      </c>
      <c r="AU1014" s="68" t="str">
        <f t="shared" si="239"/>
        <v>Above Average</v>
      </c>
      <c r="AV1014" s="66">
        <v>165000</v>
      </c>
      <c r="AW1014" s="66">
        <v>2104</v>
      </c>
      <c r="AX1014" s="66" t="s">
        <v>311</v>
      </c>
    </row>
    <row r="1015" spans="1:50" customFormat="1" x14ac:dyDescent="0.2">
      <c r="A1015">
        <v>1014</v>
      </c>
      <c r="B1015" s="12" t="s">
        <v>90</v>
      </c>
      <c r="C1015" s="12" t="s">
        <v>90</v>
      </c>
      <c r="D1015" s="12" t="s">
        <v>91</v>
      </c>
      <c r="E1015" s="22">
        <v>5</v>
      </c>
      <c r="F1015" s="22" t="s">
        <v>195</v>
      </c>
      <c r="G1015" s="22" t="s">
        <v>115</v>
      </c>
      <c r="H1015" s="22" t="str">
        <f t="shared" si="226"/>
        <v>1Story</v>
      </c>
      <c r="I1015" s="22">
        <f t="shared" si="225"/>
        <v>69.182127006168557</v>
      </c>
      <c r="J1015" s="22" t="str">
        <f t="shared" si="227"/>
        <v>Below Average</v>
      </c>
      <c r="K1015" s="22">
        <v>4</v>
      </c>
      <c r="L1015" s="22" t="str">
        <f t="shared" si="228"/>
        <v>Low</v>
      </c>
      <c r="M1015" s="22">
        <v>1910</v>
      </c>
      <c r="N1015" s="22">
        <f t="shared" si="229"/>
        <v>1</v>
      </c>
      <c r="O1015" s="22"/>
      <c r="P1015" s="22">
        <v>2006</v>
      </c>
      <c r="Q1015" s="22">
        <f t="shared" si="230"/>
        <v>0</v>
      </c>
      <c r="R1015" s="23">
        <v>1022</v>
      </c>
      <c r="S1015" s="23" t="s">
        <v>311</v>
      </c>
      <c r="T1015" s="23" t="s">
        <v>370</v>
      </c>
      <c r="U1015" s="24">
        <v>1022</v>
      </c>
      <c r="V1015" s="24" t="str">
        <f t="shared" si="231"/>
        <v>no</v>
      </c>
      <c r="W1015" s="24">
        <v>0</v>
      </c>
      <c r="X1015" s="24" t="str">
        <f t="shared" si="232"/>
        <v>no</v>
      </c>
      <c r="Y1015" s="24" t="s">
        <v>413</v>
      </c>
      <c r="Z1015" s="24">
        <f t="shared" si="233"/>
        <v>0</v>
      </c>
      <c r="AA1015" s="24">
        <v>1022</v>
      </c>
      <c r="AB1015" s="24" t="s">
        <v>311</v>
      </c>
      <c r="AC1015" s="24" t="s">
        <v>370</v>
      </c>
      <c r="AD1015" s="25">
        <v>1</v>
      </c>
      <c r="AE1015" s="25">
        <v>0</v>
      </c>
      <c r="AF1015" s="25">
        <v>1</v>
      </c>
      <c r="AG1015" s="25">
        <v>0</v>
      </c>
      <c r="AH1015" s="25">
        <v>2</v>
      </c>
      <c r="AI1015" s="25" t="s">
        <v>415</v>
      </c>
      <c r="AJ1015" s="57">
        <v>4</v>
      </c>
      <c r="AK1015" s="57" t="str">
        <f t="shared" si="234"/>
        <v>Less</v>
      </c>
      <c r="AL1015" s="57" t="s">
        <v>98</v>
      </c>
      <c r="AM1015" s="57" t="str">
        <f t="shared" si="235"/>
        <v>Low</v>
      </c>
      <c r="AN1015" s="62">
        <v>1</v>
      </c>
      <c r="AO1015" s="62" t="str">
        <f t="shared" si="236"/>
        <v>Less</v>
      </c>
      <c r="AP1015" s="62">
        <v>280</v>
      </c>
      <c r="AQ1015" s="62" t="str">
        <f t="shared" si="237"/>
        <v>no</v>
      </c>
      <c r="AR1015" s="62" t="str">
        <f t="shared" si="238"/>
        <v>Below Average</v>
      </c>
      <c r="AS1015" s="64">
        <v>0</v>
      </c>
      <c r="AT1015" s="68">
        <v>41.585127201565555</v>
      </c>
      <c r="AU1015" s="68" t="str">
        <f t="shared" si="239"/>
        <v>Below Average</v>
      </c>
      <c r="AV1015" s="66">
        <v>85000</v>
      </c>
      <c r="AW1015" s="66">
        <v>2044</v>
      </c>
      <c r="AX1015" s="66" t="s">
        <v>311</v>
      </c>
    </row>
    <row r="1016" spans="1:50" customFormat="1" x14ac:dyDescent="0.2">
      <c r="A1016">
        <v>1015</v>
      </c>
      <c r="B1016" s="12" t="s">
        <v>144</v>
      </c>
      <c r="C1016" s="12" t="s">
        <v>90</v>
      </c>
      <c r="D1016" s="12" t="s">
        <v>91</v>
      </c>
      <c r="E1016" s="22">
        <v>6</v>
      </c>
      <c r="F1016" s="22" t="s">
        <v>195</v>
      </c>
      <c r="G1016" s="22" t="s">
        <v>115</v>
      </c>
      <c r="H1016" s="22" t="str">
        <f t="shared" si="226"/>
        <v>1Story</v>
      </c>
      <c r="I1016" s="22">
        <f t="shared" si="225"/>
        <v>69.182127006168557</v>
      </c>
      <c r="J1016" s="22" t="str">
        <f t="shared" si="227"/>
        <v>Below Average</v>
      </c>
      <c r="K1016" s="22">
        <v>5</v>
      </c>
      <c r="L1016" s="22" t="str">
        <f t="shared" si="228"/>
        <v>Low</v>
      </c>
      <c r="M1016" s="22">
        <v>1948</v>
      </c>
      <c r="N1016" s="22">
        <f t="shared" si="229"/>
        <v>1</v>
      </c>
      <c r="O1016" s="22"/>
      <c r="P1016" s="22">
        <v>1950</v>
      </c>
      <c r="Q1016" s="22">
        <f t="shared" si="230"/>
        <v>1</v>
      </c>
      <c r="R1016" s="23">
        <v>1082</v>
      </c>
      <c r="S1016" s="23" t="s">
        <v>311</v>
      </c>
      <c r="T1016" s="23" t="s">
        <v>369</v>
      </c>
      <c r="U1016" s="24">
        <v>1082</v>
      </c>
      <c r="V1016" s="24" t="str">
        <f t="shared" si="231"/>
        <v>no</v>
      </c>
      <c r="W1016" s="24">
        <v>0</v>
      </c>
      <c r="X1016" s="24" t="str">
        <f t="shared" si="232"/>
        <v>no</v>
      </c>
      <c r="Y1016" s="24" t="s">
        <v>413</v>
      </c>
      <c r="Z1016" s="24">
        <f t="shared" si="233"/>
        <v>1</v>
      </c>
      <c r="AA1016" s="24">
        <v>1082</v>
      </c>
      <c r="AB1016" s="24" t="s">
        <v>311</v>
      </c>
      <c r="AC1016" s="24" t="s">
        <v>370</v>
      </c>
      <c r="AD1016" s="25">
        <v>0</v>
      </c>
      <c r="AE1016" s="25">
        <v>0</v>
      </c>
      <c r="AF1016" s="25">
        <v>1</v>
      </c>
      <c r="AG1016" s="25">
        <v>0</v>
      </c>
      <c r="AH1016" s="25">
        <v>1</v>
      </c>
      <c r="AI1016" s="25" t="s">
        <v>415</v>
      </c>
      <c r="AJ1016" s="57">
        <v>5</v>
      </c>
      <c r="AK1016" s="57" t="str">
        <f t="shared" si="234"/>
        <v>Less</v>
      </c>
      <c r="AL1016" s="57" t="s">
        <v>98</v>
      </c>
      <c r="AM1016" s="57" t="str">
        <f t="shared" si="235"/>
        <v>Low</v>
      </c>
      <c r="AN1016" s="62">
        <v>1</v>
      </c>
      <c r="AO1016" s="62" t="str">
        <f t="shared" si="236"/>
        <v>Less</v>
      </c>
      <c r="AP1016" s="62">
        <v>240</v>
      </c>
      <c r="AQ1016" s="62" t="str">
        <f t="shared" si="237"/>
        <v>no</v>
      </c>
      <c r="AR1016" s="62" t="str">
        <f t="shared" si="238"/>
        <v>Below Average</v>
      </c>
      <c r="AS1016" s="64">
        <v>1</v>
      </c>
      <c r="AT1016" s="68">
        <v>55.083179297597042</v>
      </c>
      <c r="AU1016" s="68" t="str">
        <f t="shared" si="239"/>
        <v>Below Average</v>
      </c>
      <c r="AV1016" s="66">
        <v>119200</v>
      </c>
      <c r="AW1016" s="66">
        <v>2164</v>
      </c>
      <c r="AX1016" s="66" t="s">
        <v>311</v>
      </c>
    </row>
    <row r="1017" spans="1:50" customFormat="1" x14ac:dyDescent="0.2">
      <c r="A1017">
        <v>1016</v>
      </c>
      <c r="B1017" s="12" t="s">
        <v>90</v>
      </c>
      <c r="C1017" s="12" t="s">
        <v>90</v>
      </c>
      <c r="D1017" s="12" t="s">
        <v>91</v>
      </c>
      <c r="E1017" s="22">
        <v>8</v>
      </c>
      <c r="F1017" s="22" t="s">
        <v>411</v>
      </c>
      <c r="G1017" s="22" t="s">
        <v>92</v>
      </c>
      <c r="H1017" s="22" t="str">
        <f t="shared" si="226"/>
        <v>2Story</v>
      </c>
      <c r="I1017" s="22">
        <f t="shared" si="225"/>
        <v>75.988545402704759</v>
      </c>
      <c r="J1017" s="22" t="str">
        <f t="shared" si="227"/>
        <v>Above Average</v>
      </c>
      <c r="K1017" s="22">
        <v>6</v>
      </c>
      <c r="L1017" s="22" t="str">
        <f t="shared" si="228"/>
        <v>High</v>
      </c>
      <c r="M1017" s="22">
        <v>2001</v>
      </c>
      <c r="N1017" s="22">
        <f t="shared" si="229"/>
        <v>0</v>
      </c>
      <c r="O1017" s="22"/>
      <c r="P1017" s="22">
        <v>2001</v>
      </c>
      <c r="Q1017" s="22">
        <f t="shared" si="230"/>
        <v>0</v>
      </c>
      <c r="R1017" s="23">
        <v>810</v>
      </c>
      <c r="S1017" s="23" t="s">
        <v>311</v>
      </c>
      <c r="T1017" s="23" t="s">
        <v>370</v>
      </c>
      <c r="U1017" s="24">
        <v>810</v>
      </c>
      <c r="V1017" s="24" t="str">
        <f t="shared" si="231"/>
        <v>no</v>
      </c>
      <c r="W1017" s="24">
        <v>855</v>
      </c>
      <c r="X1017" s="24" t="str">
        <f t="shared" si="232"/>
        <v>no</v>
      </c>
      <c r="Y1017" s="24" t="s">
        <v>412</v>
      </c>
      <c r="Z1017" s="24">
        <f t="shared" si="233"/>
        <v>0</v>
      </c>
      <c r="AA1017" s="24">
        <v>1665</v>
      </c>
      <c r="AB1017" s="24" t="s">
        <v>311</v>
      </c>
      <c r="AC1017" s="24" t="s">
        <v>369</v>
      </c>
      <c r="AD1017" s="25">
        <v>1</v>
      </c>
      <c r="AE1017" s="25">
        <v>0</v>
      </c>
      <c r="AF1017" s="25">
        <v>2</v>
      </c>
      <c r="AG1017" s="25">
        <v>1</v>
      </c>
      <c r="AH1017" s="25">
        <v>4</v>
      </c>
      <c r="AI1017" s="25" t="s">
        <v>414</v>
      </c>
      <c r="AJ1017" s="57">
        <v>6</v>
      </c>
      <c r="AK1017" s="57" t="str">
        <f t="shared" si="234"/>
        <v>More</v>
      </c>
      <c r="AL1017" s="57" t="s">
        <v>97</v>
      </c>
      <c r="AM1017" s="57" t="str">
        <f t="shared" si="235"/>
        <v>High</v>
      </c>
      <c r="AN1017" s="62">
        <v>2</v>
      </c>
      <c r="AO1017" s="62" t="str">
        <f t="shared" si="236"/>
        <v>More</v>
      </c>
      <c r="AP1017" s="62">
        <v>528</v>
      </c>
      <c r="AQ1017" s="62" t="str">
        <f t="shared" si="237"/>
        <v>no</v>
      </c>
      <c r="AR1017" s="62" t="str">
        <f t="shared" si="238"/>
        <v>Above Average</v>
      </c>
      <c r="AS1017" s="64">
        <v>0</v>
      </c>
      <c r="AT1017" s="68">
        <v>91.717171717171723</v>
      </c>
      <c r="AU1017" s="68" t="str">
        <f t="shared" si="239"/>
        <v>Above Average</v>
      </c>
      <c r="AV1017" s="66">
        <v>227000</v>
      </c>
      <c r="AW1017" s="66">
        <v>2475</v>
      </c>
      <c r="AX1017" s="66" t="s">
        <v>311</v>
      </c>
    </row>
    <row r="1018" spans="1:50" customFormat="1" x14ac:dyDescent="0.2">
      <c r="A1018">
        <v>1017</v>
      </c>
      <c r="B1018" s="12" t="s">
        <v>90</v>
      </c>
      <c r="C1018" s="12" t="s">
        <v>90</v>
      </c>
      <c r="D1018" s="12" t="s">
        <v>91</v>
      </c>
      <c r="E1018" s="22">
        <v>7</v>
      </c>
      <c r="F1018" s="22" t="s">
        <v>411</v>
      </c>
      <c r="G1018" s="22" t="s">
        <v>115</v>
      </c>
      <c r="H1018" s="22" t="str">
        <f t="shared" si="226"/>
        <v>1Story</v>
      </c>
      <c r="I1018" s="22">
        <f t="shared" si="225"/>
        <v>69.182127006168557</v>
      </c>
      <c r="J1018" s="22" t="str">
        <f t="shared" si="227"/>
        <v>Below Average</v>
      </c>
      <c r="K1018" s="22">
        <v>5</v>
      </c>
      <c r="L1018" s="22" t="str">
        <f t="shared" si="228"/>
        <v>Low</v>
      </c>
      <c r="M1018" s="22">
        <v>1996</v>
      </c>
      <c r="N1018" s="22">
        <f t="shared" si="229"/>
        <v>0</v>
      </c>
      <c r="O1018" s="22"/>
      <c r="P1018" s="22">
        <v>1996</v>
      </c>
      <c r="Q1018" s="22">
        <f t="shared" si="230"/>
        <v>0</v>
      </c>
      <c r="R1018" s="23">
        <v>1504</v>
      </c>
      <c r="S1018" s="23" t="s">
        <v>311</v>
      </c>
      <c r="T1018" s="23" t="s">
        <v>369</v>
      </c>
      <c r="U1018" s="24">
        <v>1504</v>
      </c>
      <c r="V1018" s="24" t="str">
        <f t="shared" si="231"/>
        <v>no</v>
      </c>
      <c r="W1018" s="24">
        <v>0</v>
      </c>
      <c r="X1018" s="24" t="str">
        <f t="shared" si="232"/>
        <v>no</v>
      </c>
      <c r="Y1018" s="24" t="s">
        <v>413</v>
      </c>
      <c r="Z1018" s="24">
        <f t="shared" si="233"/>
        <v>0</v>
      </c>
      <c r="AA1018" s="24">
        <v>1504</v>
      </c>
      <c r="AB1018" s="24" t="s">
        <v>311</v>
      </c>
      <c r="AC1018" s="24" t="s">
        <v>370</v>
      </c>
      <c r="AD1018" s="25">
        <v>1</v>
      </c>
      <c r="AE1018" s="25">
        <v>0</v>
      </c>
      <c r="AF1018" s="25">
        <v>2</v>
      </c>
      <c r="AG1018" s="25">
        <v>0</v>
      </c>
      <c r="AH1018" s="25">
        <v>3</v>
      </c>
      <c r="AI1018" s="25" t="s">
        <v>414</v>
      </c>
      <c r="AJ1018" s="57">
        <v>6</v>
      </c>
      <c r="AK1018" s="57" t="str">
        <f t="shared" si="234"/>
        <v>More</v>
      </c>
      <c r="AL1018" s="57" t="s">
        <v>97</v>
      </c>
      <c r="AM1018" s="57" t="str">
        <f t="shared" si="235"/>
        <v>High</v>
      </c>
      <c r="AN1018" s="62">
        <v>2</v>
      </c>
      <c r="AO1018" s="62" t="str">
        <f t="shared" si="236"/>
        <v>More</v>
      </c>
      <c r="AP1018" s="62">
        <v>478</v>
      </c>
      <c r="AQ1018" s="62" t="str">
        <f t="shared" si="237"/>
        <v>no</v>
      </c>
      <c r="AR1018" s="62" t="str">
        <f t="shared" si="238"/>
        <v>Above Average</v>
      </c>
      <c r="AS1018" s="64">
        <v>1</v>
      </c>
      <c r="AT1018" s="68">
        <v>67.486702127659569</v>
      </c>
      <c r="AU1018" s="68" t="str">
        <f t="shared" si="239"/>
        <v>Below Average</v>
      </c>
      <c r="AV1018" s="66">
        <v>203000</v>
      </c>
      <c r="AW1018" s="66">
        <v>3008</v>
      </c>
      <c r="AX1018" s="66" t="s">
        <v>311</v>
      </c>
    </row>
    <row r="1019" spans="1:50" customFormat="1" x14ac:dyDescent="0.2">
      <c r="A1019">
        <v>1018</v>
      </c>
      <c r="B1019" s="12" t="s">
        <v>90</v>
      </c>
      <c r="C1019" s="12" t="s">
        <v>90</v>
      </c>
      <c r="D1019" s="12" t="s">
        <v>179</v>
      </c>
      <c r="E1019" s="22">
        <v>8</v>
      </c>
      <c r="F1019" s="22" t="s">
        <v>411</v>
      </c>
      <c r="G1019" s="22" t="s">
        <v>115</v>
      </c>
      <c r="H1019" s="22" t="str">
        <f t="shared" si="226"/>
        <v>1Story</v>
      </c>
      <c r="I1019" s="22">
        <f t="shared" si="225"/>
        <v>69.182127006168557</v>
      </c>
      <c r="J1019" s="22" t="str">
        <f t="shared" si="227"/>
        <v>Below Average</v>
      </c>
      <c r="K1019" s="22">
        <v>5</v>
      </c>
      <c r="L1019" s="22" t="str">
        <f t="shared" si="228"/>
        <v>Low</v>
      </c>
      <c r="M1019" s="22">
        <v>1984</v>
      </c>
      <c r="N1019" s="22">
        <f t="shared" si="229"/>
        <v>0</v>
      </c>
      <c r="O1019" s="22"/>
      <c r="P1019" s="22">
        <v>1984</v>
      </c>
      <c r="Q1019" s="22">
        <f t="shared" si="230"/>
        <v>0</v>
      </c>
      <c r="R1019" s="23">
        <v>1220</v>
      </c>
      <c r="S1019" s="23" t="s">
        <v>311</v>
      </c>
      <c r="T1019" s="23" t="s">
        <v>369</v>
      </c>
      <c r="U1019" s="24">
        <v>1360</v>
      </c>
      <c r="V1019" s="24" t="str">
        <f t="shared" si="231"/>
        <v>no</v>
      </c>
      <c r="W1019" s="24">
        <v>0</v>
      </c>
      <c r="X1019" s="24" t="str">
        <f t="shared" si="232"/>
        <v>no</v>
      </c>
      <c r="Y1019" s="24" t="s">
        <v>413</v>
      </c>
      <c r="Z1019" s="24">
        <f t="shared" si="233"/>
        <v>0</v>
      </c>
      <c r="AA1019" s="24">
        <v>1360</v>
      </c>
      <c r="AB1019" s="24" t="s">
        <v>311</v>
      </c>
      <c r="AC1019" s="24" t="s">
        <v>370</v>
      </c>
      <c r="AD1019" s="25">
        <v>1</v>
      </c>
      <c r="AE1019" s="25">
        <v>0</v>
      </c>
      <c r="AF1019" s="25">
        <v>1</v>
      </c>
      <c r="AG1019" s="25">
        <v>0</v>
      </c>
      <c r="AH1019" s="25">
        <v>2</v>
      </c>
      <c r="AI1019" s="25" t="s">
        <v>415</v>
      </c>
      <c r="AJ1019" s="57">
        <v>4</v>
      </c>
      <c r="AK1019" s="57" t="str">
        <f t="shared" si="234"/>
        <v>Less</v>
      </c>
      <c r="AL1019" s="57" t="s">
        <v>97</v>
      </c>
      <c r="AM1019" s="57" t="str">
        <f t="shared" si="235"/>
        <v>High</v>
      </c>
      <c r="AN1019" s="62">
        <v>2</v>
      </c>
      <c r="AO1019" s="62" t="str">
        <f t="shared" si="236"/>
        <v>More</v>
      </c>
      <c r="AP1019" s="62">
        <v>565</v>
      </c>
      <c r="AQ1019" s="62" t="str">
        <f t="shared" si="237"/>
        <v>no</v>
      </c>
      <c r="AR1019" s="62" t="str">
        <f t="shared" si="238"/>
        <v>Above Average</v>
      </c>
      <c r="AS1019" s="64">
        <v>1</v>
      </c>
      <c r="AT1019" s="68">
        <v>72.674418604651166</v>
      </c>
      <c r="AU1019" s="68" t="str">
        <f t="shared" si="239"/>
        <v>Above Average</v>
      </c>
      <c r="AV1019" s="66">
        <v>187500</v>
      </c>
      <c r="AW1019" s="66">
        <v>2580</v>
      </c>
      <c r="AX1019" s="66" t="s">
        <v>311</v>
      </c>
    </row>
    <row r="1020" spans="1:50" customFormat="1" x14ac:dyDescent="0.2">
      <c r="A1020">
        <v>1019</v>
      </c>
      <c r="B1020" s="12" t="s">
        <v>90</v>
      </c>
      <c r="C1020" s="12" t="s">
        <v>90</v>
      </c>
      <c r="D1020" s="12" t="s">
        <v>91</v>
      </c>
      <c r="E1020" s="22">
        <v>7</v>
      </c>
      <c r="F1020" s="22" t="s">
        <v>411</v>
      </c>
      <c r="G1020" s="22" t="s">
        <v>197</v>
      </c>
      <c r="H1020" s="22" t="str">
        <f t="shared" si="226"/>
        <v xml:space="preserve"> </v>
      </c>
      <c r="I1020" s="22">
        <f t="shared" si="225"/>
        <v>74.693515888638117</v>
      </c>
      <c r="J1020" s="22" t="str">
        <f t="shared" si="227"/>
        <v>Above Average</v>
      </c>
      <c r="K1020" s="22">
        <v>5</v>
      </c>
      <c r="L1020" s="22" t="str">
        <f t="shared" si="228"/>
        <v>Low</v>
      </c>
      <c r="M1020" s="22">
        <v>1991</v>
      </c>
      <c r="N1020" s="22">
        <f t="shared" si="229"/>
        <v>0</v>
      </c>
      <c r="O1020" s="22"/>
      <c r="P1020" s="22">
        <v>1992</v>
      </c>
      <c r="Q1020" s="22">
        <f t="shared" si="230"/>
        <v>0</v>
      </c>
      <c r="R1020" s="23">
        <v>384</v>
      </c>
      <c r="S1020" s="23" t="s">
        <v>311</v>
      </c>
      <c r="T1020" s="23" t="s">
        <v>370</v>
      </c>
      <c r="U1020" s="24">
        <v>802</v>
      </c>
      <c r="V1020" s="24" t="str">
        <f t="shared" si="231"/>
        <v>no</v>
      </c>
      <c r="W1020" s="24">
        <v>670</v>
      </c>
      <c r="X1020" s="24" t="str">
        <f t="shared" si="232"/>
        <v>no</v>
      </c>
      <c r="Y1020" s="24" t="s">
        <v>412</v>
      </c>
      <c r="Z1020" s="24">
        <f t="shared" si="233"/>
        <v>0</v>
      </c>
      <c r="AA1020" s="24">
        <v>1472</v>
      </c>
      <c r="AB1020" s="24" t="s">
        <v>311</v>
      </c>
      <c r="AC1020" s="24" t="s">
        <v>370</v>
      </c>
      <c r="AD1020" s="25">
        <v>0</v>
      </c>
      <c r="AE1020" s="25">
        <v>0</v>
      </c>
      <c r="AF1020" s="25">
        <v>2</v>
      </c>
      <c r="AG1020" s="25">
        <v>1</v>
      </c>
      <c r="AH1020" s="25">
        <v>3</v>
      </c>
      <c r="AI1020" s="25" t="s">
        <v>414</v>
      </c>
      <c r="AJ1020" s="57">
        <v>7</v>
      </c>
      <c r="AK1020" s="57" t="str">
        <f t="shared" si="234"/>
        <v>More</v>
      </c>
      <c r="AL1020" s="57" t="s">
        <v>97</v>
      </c>
      <c r="AM1020" s="57" t="str">
        <f t="shared" si="235"/>
        <v>High</v>
      </c>
      <c r="AN1020" s="62">
        <v>2</v>
      </c>
      <c r="AO1020" s="62" t="str">
        <f t="shared" si="236"/>
        <v>More</v>
      </c>
      <c r="AP1020" s="62">
        <v>402</v>
      </c>
      <c r="AQ1020" s="62" t="str">
        <f t="shared" si="237"/>
        <v>no</v>
      </c>
      <c r="AR1020" s="62" t="str">
        <f t="shared" si="238"/>
        <v>Below Average</v>
      </c>
      <c r="AS1020" s="64">
        <v>1</v>
      </c>
      <c r="AT1020" s="68">
        <v>86.206896551724142</v>
      </c>
      <c r="AU1020" s="68" t="str">
        <f t="shared" si="239"/>
        <v>Above Average</v>
      </c>
      <c r="AV1020" s="66">
        <v>160000</v>
      </c>
      <c r="AW1020" s="66">
        <v>1856</v>
      </c>
      <c r="AX1020" s="66" t="s">
        <v>311</v>
      </c>
    </row>
    <row r="1021" spans="1:50" customFormat="1" x14ac:dyDescent="0.2">
      <c r="A1021">
        <v>1020</v>
      </c>
      <c r="B1021" s="12" t="s">
        <v>90</v>
      </c>
      <c r="C1021" s="12" t="s">
        <v>90</v>
      </c>
      <c r="D1021" s="12" t="s">
        <v>179</v>
      </c>
      <c r="E1021" s="22">
        <v>7</v>
      </c>
      <c r="F1021" s="22" t="s">
        <v>411</v>
      </c>
      <c r="G1021" s="22" t="s">
        <v>115</v>
      </c>
      <c r="H1021" s="22" t="str">
        <f t="shared" si="226"/>
        <v>1Story</v>
      </c>
      <c r="I1021" s="22">
        <f t="shared" si="225"/>
        <v>69.182127006168557</v>
      </c>
      <c r="J1021" s="22" t="str">
        <f t="shared" si="227"/>
        <v>Below Average</v>
      </c>
      <c r="K1021" s="22">
        <v>5</v>
      </c>
      <c r="L1021" s="22" t="str">
        <f t="shared" si="228"/>
        <v>Low</v>
      </c>
      <c r="M1021" s="22">
        <v>2005</v>
      </c>
      <c r="N1021" s="22">
        <f t="shared" si="229"/>
        <v>0</v>
      </c>
      <c r="O1021" s="22"/>
      <c r="P1021" s="22">
        <v>2005</v>
      </c>
      <c r="Q1021" s="22">
        <f t="shared" si="230"/>
        <v>0</v>
      </c>
      <c r="R1021" s="23">
        <v>1362</v>
      </c>
      <c r="S1021" s="23" t="s">
        <v>311</v>
      </c>
      <c r="T1021" s="23" t="s">
        <v>369</v>
      </c>
      <c r="U1021" s="24">
        <v>1506</v>
      </c>
      <c r="V1021" s="24" t="str">
        <f t="shared" si="231"/>
        <v>no</v>
      </c>
      <c r="W1021" s="24">
        <v>0</v>
      </c>
      <c r="X1021" s="24" t="str">
        <f t="shared" si="232"/>
        <v>no</v>
      </c>
      <c r="Y1021" s="24" t="s">
        <v>413</v>
      </c>
      <c r="Z1021" s="24">
        <f t="shared" si="233"/>
        <v>0</v>
      </c>
      <c r="AA1021" s="24">
        <v>1506</v>
      </c>
      <c r="AB1021" s="24" t="s">
        <v>311</v>
      </c>
      <c r="AC1021" s="24" t="s">
        <v>370</v>
      </c>
      <c r="AD1021" s="25">
        <v>0</v>
      </c>
      <c r="AE1021" s="25">
        <v>0</v>
      </c>
      <c r="AF1021" s="25">
        <v>2</v>
      </c>
      <c r="AG1021" s="25">
        <v>0</v>
      </c>
      <c r="AH1021" s="25">
        <v>2</v>
      </c>
      <c r="AI1021" s="25" t="s">
        <v>415</v>
      </c>
      <c r="AJ1021" s="57">
        <v>6</v>
      </c>
      <c r="AK1021" s="57" t="str">
        <f t="shared" si="234"/>
        <v>More</v>
      </c>
      <c r="AL1021" s="57" t="s">
        <v>97</v>
      </c>
      <c r="AM1021" s="57" t="str">
        <f t="shared" si="235"/>
        <v>High</v>
      </c>
      <c r="AN1021" s="62">
        <v>2</v>
      </c>
      <c r="AO1021" s="62" t="str">
        <f t="shared" si="236"/>
        <v>More</v>
      </c>
      <c r="AP1021" s="62">
        <v>440</v>
      </c>
      <c r="AQ1021" s="62" t="str">
        <f t="shared" si="237"/>
        <v>no</v>
      </c>
      <c r="AR1021" s="62" t="str">
        <f t="shared" si="238"/>
        <v>Below Average</v>
      </c>
      <c r="AS1021" s="64">
        <v>1</v>
      </c>
      <c r="AT1021" s="68">
        <v>74.438633193863325</v>
      </c>
      <c r="AU1021" s="68" t="str">
        <f t="shared" si="239"/>
        <v>Above Average</v>
      </c>
      <c r="AV1021" s="66">
        <v>213490</v>
      </c>
      <c r="AW1021" s="66">
        <v>2868</v>
      </c>
      <c r="AX1021" s="66" t="s">
        <v>311</v>
      </c>
    </row>
    <row r="1022" spans="1:50" customFormat="1" x14ac:dyDescent="0.2">
      <c r="A1022">
        <v>1021</v>
      </c>
      <c r="B1022" s="12" t="s">
        <v>90</v>
      </c>
      <c r="C1022" s="12" t="s">
        <v>90</v>
      </c>
      <c r="D1022" s="12" t="s">
        <v>91</v>
      </c>
      <c r="E1022" s="22">
        <v>4</v>
      </c>
      <c r="F1022" s="22" t="s">
        <v>195</v>
      </c>
      <c r="G1022" s="22" t="s">
        <v>115</v>
      </c>
      <c r="H1022" s="22" t="str">
        <f t="shared" si="226"/>
        <v>1Story</v>
      </c>
      <c r="I1022" s="22">
        <f t="shared" si="225"/>
        <v>69.182127006168557</v>
      </c>
      <c r="J1022" s="22" t="str">
        <f t="shared" si="227"/>
        <v>Below Average</v>
      </c>
      <c r="K1022" s="22">
        <v>5</v>
      </c>
      <c r="L1022" s="22" t="str">
        <f t="shared" si="228"/>
        <v>Low</v>
      </c>
      <c r="M1022" s="22">
        <v>2005</v>
      </c>
      <c r="N1022" s="22">
        <f t="shared" si="229"/>
        <v>0</v>
      </c>
      <c r="O1022" s="22"/>
      <c r="P1022" s="22">
        <v>2005</v>
      </c>
      <c r="Q1022" s="22">
        <f t="shared" si="230"/>
        <v>0</v>
      </c>
      <c r="R1022" s="23">
        <v>1132</v>
      </c>
      <c r="S1022" s="23" t="s">
        <v>311</v>
      </c>
      <c r="T1022" s="23" t="s">
        <v>369</v>
      </c>
      <c r="U1022" s="24">
        <v>1132</v>
      </c>
      <c r="V1022" s="24" t="str">
        <f t="shared" si="231"/>
        <v>no</v>
      </c>
      <c r="W1022" s="24">
        <v>0</v>
      </c>
      <c r="X1022" s="24" t="str">
        <f t="shared" si="232"/>
        <v>no</v>
      </c>
      <c r="Y1022" s="24" t="s">
        <v>413</v>
      </c>
      <c r="Z1022" s="24">
        <f t="shared" si="233"/>
        <v>1</v>
      </c>
      <c r="AA1022" s="24">
        <v>1132</v>
      </c>
      <c r="AB1022" s="24" t="s">
        <v>311</v>
      </c>
      <c r="AC1022" s="24" t="s">
        <v>370</v>
      </c>
      <c r="AD1022" s="25">
        <v>1</v>
      </c>
      <c r="AE1022" s="25">
        <v>0</v>
      </c>
      <c r="AF1022" s="25">
        <v>1</v>
      </c>
      <c r="AG1022" s="25">
        <v>1</v>
      </c>
      <c r="AH1022" s="25">
        <v>3</v>
      </c>
      <c r="AI1022" s="25" t="s">
        <v>414</v>
      </c>
      <c r="AJ1022" s="57">
        <v>5</v>
      </c>
      <c r="AK1022" s="57" t="str">
        <f t="shared" si="234"/>
        <v>Less</v>
      </c>
      <c r="AL1022" s="57" t="s">
        <v>97</v>
      </c>
      <c r="AM1022" s="57" t="str">
        <f t="shared" si="235"/>
        <v>High</v>
      </c>
      <c r="AN1022" s="62">
        <v>2</v>
      </c>
      <c r="AO1022" s="62" t="str">
        <f t="shared" si="236"/>
        <v>More</v>
      </c>
      <c r="AP1022" s="62">
        <v>451</v>
      </c>
      <c r="AQ1022" s="62" t="str">
        <f t="shared" si="237"/>
        <v>no</v>
      </c>
      <c r="AR1022" s="62" t="str">
        <f t="shared" si="238"/>
        <v>Below Average</v>
      </c>
      <c r="AS1022" s="64">
        <v>0</v>
      </c>
      <c r="AT1022" s="68">
        <v>77.738515901060069</v>
      </c>
      <c r="AU1022" s="68" t="str">
        <f t="shared" si="239"/>
        <v>Above Average</v>
      </c>
      <c r="AV1022" s="66">
        <v>176000</v>
      </c>
      <c r="AW1022" s="66">
        <v>2264</v>
      </c>
      <c r="AX1022" s="66" t="s">
        <v>311</v>
      </c>
    </row>
    <row r="1023" spans="1:50" customFormat="1" x14ac:dyDescent="0.2">
      <c r="A1023">
        <v>1022</v>
      </c>
      <c r="B1023" s="12" t="s">
        <v>90</v>
      </c>
      <c r="C1023" s="12" t="s">
        <v>90</v>
      </c>
      <c r="D1023" s="12" t="s">
        <v>91</v>
      </c>
      <c r="E1023" s="22">
        <v>7</v>
      </c>
      <c r="F1023" s="22" t="s">
        <v>411</v>
      </c>
      <c r="G1023" s="22" t="s">
        <v>115</v>
      </c>
      <c r="H1023" s="22" t="str">
        <f t="shared" si="226"/>
        <v>1Story</v>
      </c>
      <c r="I1023" s="22">
        <f t="shared" si="225"/>
        <v>69.182127006168557</v>
      </c>
      <c r="J1023" s="22" t="str">
        <f t="shared" si="227"/>
        <v>Below Average</v>
      </c>
      <c r="K1023" s="22">
        <v>5</v>
      </c>
      <c r="L1023" s="22" t="str">
        <f t="shared" si="228"/>
        <v>Low</v>
      </c>
      <c r="M1023" s="22">
        <v>2006</v>
      </c>
      <c r="N1023" s="22">
        <f t="shared" si="229"/>
        <v>0</v>
      </c>
      <c r="O1023" s="22"/>
      <c r="P1023" s="22">
        <v>2006</v>
      </c>
      <c r="Q1023" s="22">
        <f t="shared" si="230"/>
        <v>0</v>
      </c>
      <c r="R1023" s="23">
        <v>1199</v>
      </c>
      <c r="S1023" s="23" t="s">
        <v>311</v>
      </c>
      <c r="T1023" s="23" t="s">
        <v>369</v>
      </c>
      <c r="U1023" s="24">
        <v>1220</v>
      </c>
      <c r="V1023" s="24" t="str">
        <f t="shared" si="231"/>
        <v>no</v>
      </c>
      <c r="W1023" s="24">
        <v>0</v>
      </c>
      <c r="X1023" s="24" t="str">
        <f t="shared" si="232"/>
        <v>no</v>
      </c>
      <c r="Y1023" s="24" t="s">
        <v>413</v>
      </c>
      <c r="Z1023" s="24">
        <f t="shared" si="233"/>
        <v>1</v>
      </c>
      <c r="AA1023" s="24">
        <v>1220</v>
      </c>
      <c r="AB1023" s="24" t="s">
        <v>311</v>
      </c>
      <c r="AC1023" s="24" t="s">
        <v>370</v>
      </c>
      <c r="AD1023" s="25">
        <v>1</v>
      </c>
      <c r="AE1023" s="25">
        <v>0</v>
      </c>
      <c r="AF1023" s="25">
        <v>2</v>
      </c>
      <c r="AG1023" s="25">
        <v>0</v>
      </c>
      <c r="AH1023" s="25">
        <v>3</v>
      </c>
      <c r="AI1023" s="25" t="s">
        <v>414</v>
      </c>
      <c r="AJ1023" s="57">
        <v>6</v>
      </c>
      <c r="AK1023" s="57" t="str">
        <f t="shared" si="234"/>
        <v>More</v>
      </c>
      <c r="AL1023" s="57" t="s">
        <v>97</v>
      </c>
      <c r="AM1023" s="57" t="str">
        <f t="shared" si="235"/>
        <v>High</v>
      </c>
      <c r="AN1023" s="62">
        <v>2</v>
      </c>
      <c r="AO1023" s="62" t="str">
        <f t="shared" si="236"/>
        <v>More</v>
      </c>
      <c r="AP1023" s="62">
        <v>632</v>
      </c>
      <c r="AQ1023" s="62" t="str">
        <f t="shared" si="237"/>
        <v>no</v>
      </c>
      <c r="AR1023" s="62" t="str">
        <f t="shared" si="238"/>
        <v>Above Average</v>
      </c>
      <c r="AS1023" s="64">
        <v>0</v>
      </c>
      <c r="AT1023" s="68">
        <v>80.198429102935094</v>
      </c>
      <c r="AU1023" s="68" t="str">
        <f t="shared" si="239"/>
        <v>Above Average</v>
      </c>
      <c r="AV1023" s="66">
        <v>194000</v>
      </c>
      <c r="AW1023" s="66">
        <v>2419</v>
      </c>
      <c r="AX1023" s="66" t="s">
        <v>311</v>
      </c>
    </row>
    <row r="1024" spans="1:50" customFormat="1" x14ac:dyDescent="0.2">
      <c r="A1024">
        <v>1023</v>
      </c>
      <c r="B1024" s="12" t="s">
        <v>90</v>
      </c>
      <c r="C1024" s="12" t="s">
        <v>90</v>
      </c>
      <c r="D1024" s="12" t="s">
        <v>91</v>
      </c>
      <c r="E1024" s="22">
        <v>5</v>
      </c>
      <c r="F1024" s="22" t="s">
        <v>195</v>
      </c>
      <c r="G1024" s="22" t="s">
        <v>132</v>
      </c>
      <c r="H1024" s="22" t="str">
        <f t="shared" si="226"/>
        <v>1Story</v>
      </c>
      <c r="I1024" s="22">
        <f t="shared" si="225"/>
        <v>59.315963337771507</v>
      </c>
      <c r="J1024" s="22" t="str">
        <f t="shared" si="227"/>
        <v>Below Average</v>
      </c>
      <c r="K1024" s="22">
        <v>5</v>
      </c>
      <c r="L1024" s="22" t="str">
        <f t="shared" si="228"/>
        <v>Low</v>
      </c>
      <c r="M1024" s="22">
        <v>1930</v>
      </c>
      <c r="N1024" s="22">
        <f t="shared" si="229"/>
        <v>1</v>
      </c>
      <c r="O1024" s="22"/>
      <c r="P1024" s="22">
        <v>1950</v>
      </c>
      <c r="Q1024" s="22">
        <f t="shared" si="230"/>
        <v>1</v>
      </c>
      <c r="R1024" s="23">
        <v>912</v>
      </c>
      <c r="S1024" s="23" t="s">
        <v>311</v>
      </c>
      <c r="T1024" s="23" t="s">
        <v>370</v>
      </c>
      <c r="U1024" s="24">
        <v>912</v>
      </c>
      <c r="V1024" s="24" t="str">
        <f t="shared" si="231"/>
        <v>no</v>
      </c>
      <c r="W1024" s="24">
        <v>336</v>
      </c>
      <c r="X1024" s="24" t="str">
        <f t="shared" si="232"/>
        <v>no</v>
      </c>
      <c r="Y1024" s="24" t="s">
        <v>412</v>
      </c>
      <c r="Z1024" s="24">
        <f t="shared" si="233"/>
        <v>1</v>
      </c>
      <c r="AA1024" s="24">
        <v>1248</v>
      </c>
      <c r="AB1024" s="24" t="s">
        <v>311</v>
      </c>
      <c r="AC1024" s="24" t="s">
        <v>370</v>
      </c>
      <c r="AD1024" s="25">
        <v>0</v>
      </c>
      <c r="AE1024" s="25">
        <v>0</v>
      </c>
      <c r="AF1024" s="25">
        <v>1</v>
      </c>
      <c r="AG1024" s="25">
        <v>0</v>
      </c>
      <c r="AH1024" s="25">
        <v>1</v>
      </c>
      <c r="AI1024" s="25" t="s">
        <v>415</v>
      </c>
      <c r="AJ1024" s="57">
        <v>6</v>
      </c>
      <c r="AK1024" s="57" t="str">
        <f t="shared" si="234"/>
        <v>More</v>
      </c>
      <c r="AL1024" s="57" t="s">
        <v>98</v>
      </c>
      <c r="AM1024" s="57" t="str">
        <f t="shared" si="235"/>
        <v>Low</v>
      </c>
      <c r="AN1024" s="62">
        <v>1</v>
      </c>
      <c r="AO1024" s="62" t="str">
        <f t="shared" si="236"/>
        <v>Less</v>
      </c>
      <c r="AP1024" s="62">
        <v>160</v>
      </c>
      <c r="AQ1024" s="62" t="str">
        <f t="shared" si="237"/>
        <v>no</v>
      </c>
      <c r="AR1024" s="62" t="str">
        <f t="shared" si="238"/>
        <v>Below Average</v>
      </c>
      <c r="AS1024" s="64">
        <v>0</v>
      </c>
      <c r="AT1024" s="68">
        <v>40.277777777777779</v>
      </c>
      <c r="AU1024" s="68" t="str">
        <f t="shared" si="239"/>
        <v>Below Average</v>
      </c>
      <c r="AV1024" s="66">
        <v>87000</v>
      </c>
      <c r="AW1024" s="66">
        <v>2160</v>
      </c>
      <c r="AX1024" s="66" t="s">
        <v>311</v>
      </c>
    </row>
    <row r="1025" spans="1:50" customFormat="1" x14ac:dyDescent="0.2">
      <c r="A1025">
        <v>1024</v>
      </c>
      <c r="B1025" s="12" t="s">
        <v>90</v>
      </c>
      <c r="C1025" s="12" t="s">
        <v>90</v>
      </c>
      <c r="D1025" s="12" t="s">
        <v>179</v>
      </c>
      <c r="E1025" s="22">
        <v>7</v>
      </c>
      <c r="F1025" s="22" t="s">
        <v>411</v>
      </c>
      <c r="G1025" s="22" t="s">
        <v>115</v>
      </c>
      <c r="H1025" s="22" t="str">
        <f t="shared" si="226"/>
        <v>1Story</v>
      </c>
      <c r="I1025" s="22">
        <f t="shared" si="225"/>
        <v>69.182127006168557</v>
      </c>
      <c r="J1025" s="22" t="str">
        <f t="shared" si="227"/>
        <v>Below Average</v>
      </c>
      <c r="K1025" s="22">
        <v>5</v>
      </c>
      <c r="L1025" s="22" t="str">
        <f t="shared" si="228"/>
        <v>Low</v>
      </c>
      <c r="M1025" s="22">
        <v>2005</v>
      </c>
      <c r="N1025" s="22">
        <f t="shared" si="229"/>
        <v>0</v>
      </c>
      <c r="O1025" s="22"/>
      <c r="P1025" s="22">
        <v>2006</v>
      </c>
      <c r="Q1025" s="22">
        <f t="shared" si="230"/>
        <v>0</v>
      </c>
      <c r="R1025" s="23">
        <v>1346</v>
      </c>
      <c r="S1025" s="23" t="s">
        <v>311</v>
      </c>
      <c r="T1025" s="23" t="s">
        <v>369</v>
      </c>
      <c r="U1025" s="24">
        <v>1504</v>
      </c>
      <c r="V1025" s="24" t="str">
        <f t="shared" si="231"/>
        <v>no</v>
      </c>
      <c r="W1025" s="24">
        <v>0</v>
      </c>
      <c r="X1025" s="24" t="str">
        <f t="shared" si="232"/>
        <v>no</v>
      </c>
      <c r="Y1025" s="24" t="s">
        <v>413</v>
      </c>
      <c r="Z1025" s="24">
        <f t="shared" si="233"/>
        <v>1</v>
      </c>
      <c r="AA1025" s="24">
        <v>1504</v>
      </c>
      <c r="AB1025" s="24" t="s">
        <v>311</v>
      </c>
      <c r="AC1025" s="24" t="s">
        <v>370</v>
      </c>
      <c r="AD1025" s="25">
        <v>0</v>
      </c>
      <c r="AE1025" s="25">
        <v>0</v>
      </c>
      <c r="AF1025" s="25">
        <v>2</v>
      </c>
      <c r="AG1025" s="25">
        <v>0</v>
      </c>
      <c r="AH1025" s="25">
        <v>2</v>
      </c>
      <c r="AI1025" s="25" t="s">
        <v>415</v>
      </c>
      <c r="AJ1025" s="57">
        <v>7</v>
      </c>
      <c r="AK1025" s="57" t="str">
        <f t="shared" si="234"/>
        <v>More</v>
      </c>
      <c r="AL1025" s="57" t="s">
        <v>97</v>
      </c>
      <c r="AM1025" s="57" t="str">
        <f t="shared" si="235"/>
        <v>High</v>
      </c>
      <c r="AN1025" s="62">
        <v>2</v>
      </c>
      <c r="AO1025" s="62" t="str">
        <f t="shared" si="236"/>
        <v>More</v>
      </c>
      <c r="AP1025" s="62">
        <v>437</v>
      </c>
      <c r="AQ1025" s="62" t="str">
        <f t="shared" si="237"/>
        <v>no</v>
      </c>
      <c r="AR1025" s="62" t="str">
        <f t="shared" si="238"/>
        <v>Below Average</v>
      </c>
      <c r="AS1025" s="64">
        <v>1</v>
      </c>
      <c r="AT1025" s="68">
        <v>67.017543859649123</v>
      </c>
      <c r="AU1025" s="68" t="str">
        <f t="shared" si="239"/>
        <v>Below Average</v>
      </c>
      <c r="AV1025" s="66">
        <v>191000</v>
      </c>
      <c r="AW1025" s="66">
        <v>2850</v>
      </c>
      <c r="AX1025" s="66" t="s">
        <v>311</v>
      </c>
    </row>
    <row r="1026" spans="1:50" customFormat="1" x14ac:dyDescent="0.2">
      <c r="A1026">
        <v>1025</v>
      </c>
      <c r="B1026" s="12" t="s">
        <v>90</v>
      </c>
      <c r="C1026" s="12" t="s">
        <v>90</v>
      </c>
      <c r="D1026" s="12" t="s">
        <v>91</v>
      </c>
      <c r="E1026" s="22">
        <v>8</v>
      </c>
      <c r="F1026" s="22" t="s">
        <v>411</v>
      </c>
      <c r="G1026" s="22" t="s">
        <v>115</v>
      </c>
      <c r="H1026" s="22" t="str">
        <f t="shared" si="226"/>
        <v>1Story</v>
      </c>
      <c r="I1026" s="22">
        <f t="shared" ref="I1026:I1089" si="240">IFERROR(AVERAGEIFS($AT$2:$AT$1461,$G$2:$G$1461,$G1026,$D$2:$D$1461,"1Fam"),"")</f>
        <v>69.182127006168557</v>
      </c>
      <c r="J1026" s="22" t="str">
        <f t="shared" si="227"/>
        <v>Below Average</v>
      </c>
      <c r="K1026" s="22">
        <v>6</v>
      </c>
      <c r="L1026" s="22" t="str">
        <f t="shared" si="228"/>
        <v>High</v>
      </c>
      <c r="M1026" s="22">
        <v>1976</v>
      </c>
      <c r="N1026" s="22">
        <f t="shared" si="229"/>
        <v>0</v>
      </c>
      <c r="O1026" s="22"/>
      <c r="P1026" s="22">
        <v>1976</v>
      </c>
      <c r="Q1026" s="22">
        <f t="shared" si="230"/>
        <v>0</v>
      </c>
      <c r="R1026" s="23">
        <v>1565</v>
      </c>
      <c r="S1026" s="23" t="s">
        <v>311</v>
      </c>
      <c r="T1026" s="23" t="s">
        <v>369</v>
      </c>
      <c r="U1026" s="24">
        <v>2898</v>
      </c>
      <c r="V1026" s="24" t="str">
        <f t="shared" si="231"/>
        <v>yes</v>
      </c>
      <c r="W1026" s="24">
        <v>0</v>
      </c>
      <c r="X1026" s="24" t="str">
        <f t="shared" si="232"/>
        <v>no</v>
      </c>
      <c r="Y1026" s="24" t="s">
        <v>413</v>
      </c>
      <c r="Z1026" s="24">
        <f t="shared" si="233"/>
        <v>1</v>
      </c>
      <c r="AA1026" s="24">
        <v>2898</v>
      </c>
      <c r="AB1026" s="24" t="s">
        <v>313</v>
      </c>
      <c r="AC1026" s="24" t="s">
        <v>369</v>
      </c>
      <c r="AD1026" s="25">
        <v>1</v>
      </c>
      <c r="AE1026" s="25">
        <v>0</v>
      </c>
      <c r="AF1026" s="25">
        <v>2</v>
      </c>
      <c r="AG1026" s="25">
        <v>0</v>
      </c>
      <c r="AH1026" s="25">
        <v>3</v>
      </c>
      <c r="AI1026" s="25" t="s">
        <v>414</v>
      </c>
      <c r="AJ1026" s="57">
        <v>10</v>
      </c>
      <c r="AK1026" s="57" t="str">
        <f t="shared" si="234"/>
        <v>More</v>
      </c>
      <c r="AL1026" s="57" t="s">
        <v>97</v>
      </c>
      <c r="AM1026" s="57" t="str">
        <f t="shared" si="235"/>
        <v>High</v>
      </c>
      <c r="AN1026" s="62">
        <v>2</v>
      </c>
      <c r="AO1026" s="62" t="str">
        <f t="shared" si="236"/>
        <v>More</v>
      </c>
      <c r="AP1026" s="62">
        <v>665</v>
      </c>
      <c r="AQ1026" s="62" t="str">
        <f t="shared" si="237"/>
        <v>no</v>
      </c>
      <c r="AR1026" s="62" t="str">
        <f t="shared" si="238"/>
        <v>Above Average</v>
      </c>
      <c r="AS1026" s="64">
        <v>1</v>
      </c>
      <c r="AT1026" s="68">
        <v>64.306520277840022</v>
      </c>
      <c r="AU1026" s="68" t="str">
        <f t="shared" si="239"/>
        <v>Below Average</v>
      </c>
      <c r="AV1026" s="66">
        <v>287000</v>
      </c>
      <c r="AW1026" s="66">
        <v>4463</v>
      </c>
      <c r="AX1026" s="66" t="s">
        <v>311</v>
      </c>
    </row>
    <row r="1027" spans="1:50" customFormat="1" x14ac:dyDescent="0.2">
      <c r="A1027">
        <v>1026</v>
      </c>
      <c r="B1027" s="12" t="s">
        <v>90</v>
      </c>
      <c r="C1027" s="12" t="s">
        <v>90</v>
      </c>
      <c r="D1027" s="12" t="s">
        <v>91</v>
      </c>
      <c r="E1027" s="22">
        <v>5</v>
      </c>
      <c r="F1027" s="22" t="s">
        <v>195</v>
      </c>
      <c r="G1027" s="22" t="s">
        <v>115</v>
      </c>
      <c r="H1027" s="22" t="str">
        <f t="shared" ref="H1027:H1090" si="241">IF(OR(G1027 = "SFoyer", G1027 = "SLvl"), " ", IF(OR(G1027 = "1.5Fin", G1027 = "1.5Unf"), "1Story", IF(OR(G1027 = "2.5Fin", G1027 = "2.5Unf"), "2Story", G1027)))</f>
        <v>1Story</v>
      </c>
      <c r="I1027" s="22">
        <f t="shared" si="240"/>
        <v>69.182127006168557</v>
      </c>
      <c r="J1027" s="22" t="str">
        <f t="shared" ref="J1027:J1090" si="242">IF(I1027&gt;=AVERAGE(I$2:I$1461),"Above Average","Below Average")</f>
        <v>Below Average</v>
      </c>
      <c r="K1027" s="22">
        <v>5</v>
      </c>
      <c r="L1027" s="22" t="str">
        <f t="shared" ref="L1027:L1090" si="243">IF(K1027&gt;=6, "High", "Low")</f>
        <v>Low</v>
      </c>
      <c r="M1027" s="22">
        <v>1972</v>
      </c>
      <c r="N1027" s="22">
        <f t="shared" ref="N1027:N1090" si="244">IF(M1027&lt;=1954,1,0)</f>
        <v>0</v>
      </c>
      <c r="O1027" s="22"/>
      <c r="P1027" s="22">
        <v>1972</v>
      </c>
      <c r="Q1027" s="22">
        <f t="shared" ref="Q1027:Q1090" si="245">IF(P1027&lt;=1961, 1,0)</f>
        <v>0</v>
      </c>
      <c r="R1027" s="23">
        <v>882</v>
      </c>
      <c r="S1027" s="23" t="s">
        <v>311</v>
      </c>
      <c r="T1027" s="23" t="s">
        <v>370</v>
      </c>
      <c r="U1027" s="24">
        <v>882</v>
      </c>
      <c r="V1027" s="24" t="str">
        <f t="shared" ref="V1027:V1090" si="246">IF(OR(U1027&lt;(QUARTILE(U$2:U$1461,1))-(((QUARTILE(U$2:U$1461,3))-(QUARTILE(U$2:U$1461,1)))*1.5),U1027&gt;(QUARTILE(U$2:U$1461,3))+(((QUARTILE(U$2:U$1461,3))-(QUARTILE(U$2:U$1461,1)))*1.5)),"yes","no")</f>
        <v>no</v>
      </c>
      <c r="W1027" s="24">
        <v>0</v>
      </c>
      <c r="X1027" s="24" t="str">
        <f t="shared" ref="X1027:X1090" si="247">IF(OR(W1027&lt;(QUARTILE(W$2:W$1461,1))-(((QUARTILE(W$2:W$1461,3))-(QUARTILE(W$2:W$1461,1)))*1.5),W1027&gt;(QUARTILE(W$2:W$1461,3))+(((QUARTILE(W$2:W$1461,3))-(QUARTILE(W$2:W$1461,1)))*1.5)),"yes","no")</f>
        <v>no</v>
      </c>
      <c r="Y1027" s="24" t="s">
        <v>413</v>
      </c>
      <c r="Z1027" s="24">
        <f t="shared" ref="Z1027:Z1090" si="248">IF($W1035&gt;0,1,0)</f>
        <v>0</v>
      </c>
      <c r="AA1027" s="24">
        <v>882</v>
      </c>
      <c r="AB1027" s="24" t="s">
        <v>311</v>
      </c>
      <c r="AC1027" s="24" t="s">
        <v>370</v>
      </c>
      <c r="AD1027" s="25">
        <v>1</v>
      </c>
      <c r="AE1027" s="25">
        <v>0</v>
      </c>
      <c r="AF1027" s="25">
        <v>1</v>
      </c>
      <c r="AG1027" s="25">
        <v>0</v>
      </c>
      <c r="AH1027" s="25">
        <v>2</v>
      </c>
      <c r="AI1027" s="25" t="s">
        <v>415</v>
      </c>
      <c r="AJ1027" s="57">
        <v>5</v>
      </c>
      <c r="AK1027" s="57" t="str">
        <f t="shared" ref="AK1027:AK1090" si="249">IF(AJ1027&gt;=6, "More", "Less")</f>
        <v>Less</v>
      </c>
      <c r="AL1027" s="57" t="s">
        <v>98</v>
      </c>
      <c r="AM1027" s="57" t="str">
        <f t="shared" ref="AM1027:AM1090" si="250">IF(OR(AL1027 = "Gd", AL1027 = "Ex"), "High", "Low")</f>
        <v>Low</v>
      </c>
      <c r="AN1027" s="62">
        <v>2</v>
      </c>
      <c r="AO1027" s="62" t="str">
        <f t="shared" ref="AO1027:AO1090" si="251">IF(AN1027&gt;=2, "More", "Less")</f>
        <v>More</v>
      </c>
      <c r="AP1027" s="62">
        <v>461</v>
      </c>
      <c r="AQ1027" s="62" t="str">
        <f t="shared" ref="AQ1027:AQ1090" si="252">IF(OR(AP1027&lt;(QUARTILE(AP$2:AP$1461,1))-(((QUARTILE(AP$2:AP$1461,3))-(QUARTILE(AP$2:AP$1461,1)))*1.5),AP1027&gt;(QUARTILE(AP$2:AP$1461,3))+(((QUARTILE(AP$2:AP$1461,3))-(QUARTILE(AP$2:AP$1461,1)))*1.5)),"yes","no")</f>
        <v>no</v>
      </c>
      <c r="AR1027" s="62" t="str">
        <f t="shared" ref="AR1027:AR1090" si="253">IF(AP1027&gt;=AVERAGE(AP$2:AP$1461),"Above Average","Below Average")</f>
        <v>Below Average</v>
      </c>
      <c r="AS1027" s="64">
        <v>0</v>
      </c>
      <c r="AT1027" s="68">
        <v>63.775510204081634</v>
      </c>
      <c r="AU1027" s="68" t="str">
        <f t="shared" ref="AU1027:AU1090" si="254">IF(AT1027&gt;=AVERAGE(AT$2:AT$1461),"Above Average","Below Average")</f>
        <v>Below Average</v>
      </c>
      <c r="AV1027" s="66">
        <v>112500</v>
      </c>
      <c r="AW1027" s="66">
        <v>1764</v>
      </c>
      <c r="AX1027" s="66" t="s">
        <v>311</v>
      </c>
    </row>
    <row r="1028" spans="1:50" customFormat="1" x14ac:dyDescent="0.2">
      <c r="A1028">
        <v>1027</v>
      </c>
      <c r="B1028" s="12" t="s">
        <v>114</v>
      </c>
      <c r="C1028" s="12" t="s">
        <v>90</v>
      </c>
      <c r="D1028" s="12" t="s">
        <v>91</v>
      </c>
      <c r="E1028" s="22">
        <v>5</v>
      </c>
      <c r="F1028" s="22" t="s">
        <v>195</v>
      </c>
      <c r="G1028" s="22" t="s">
        <v>115</v>
      </c>
      <c r="H1028" s="22" t="str">
        <f t="shared" si="241"/>
        <v>1Story</v>
      </c>
      <c r="I1028" s="22">
        <f t="shared" si="240"/>
        <v>69.182127006168557</v>
      </c>
      <c r="J1028" s="22" t="str">
        <f t="shared" si="242"/>
        <v>Below Average</v>
      </c>
      <c r="K1028" s="22">
        <v>5</v>
      </c>
      <c r="L1028" s="22" t="str">
        <f t="shared" si="243"/>
        <v>Low</v>
      </c>
      <c r="M1028" s="22">
        <v>1960</v>
      </c>
      <c r="N1028" s="22">
        <f t="shared" si="244"/>
        <v>0</v>
      </c>
      <c r="O1028" s="22"/>
      <c r="P1028" s="22">
        <v>1960</v>
      </c>
      <c r="Q1028" s="22">
        <f t="shared" si="245"/>
        <v>1</v>
      </c>
      <c r="R1028" s="23">
        <v>1268</v>
      </c>
      <c r="S1028" s="23" t="s">
        <v>311</v>
      </c>
      <c r="T1028" s="23" t="s">
        <v>369</v>
      </c>
      <c r="U1028" s="24">
        <v>1264</v>
      </c>
      <c r="V1028" s="24" t="str">
        <f t="shared" si="246"/>
        <v>no</v>
      </c>
      <c r="W1028" s="24">
        <v>0</v>
      </c>
      <c r="X1028" s="24" t="str">
        <f t="shared" si="247"/>
        <v>no</v>
      </c>
      <c r="Y1028" s="24" t="s">
        <v>413</v>
      </c>
      <c r="Z1028" s="24">
        <f t="shared" si="248"/>
        <v>0</v>
      </c>
      <c r="AA1028" s="24">
        <v>1264</v>
      </c>
      <c r="AB1028" s="24" t="s">
        <v>311</v>
      </c>
      <c r="AC1028" s="24" t="s">
        <v>370</v>
      </c>
      <c r="AD1028" s="25">
        <v>1</v>
      </c>
      <c r="AE1028" s="25">
        <v>0</v>
      </c>
      <c r="AF1028" s="25">
        <v>1</v>
      </c>
      <c r="AG1028" s="25">
        <v>0</v>
      </c>
      <c r="AH1028" s="25">
        <v>2</v>
      </c>
      <c r="AI1028" s="25" t="s">
        <v>415</v>
      </c>
      <c r="AJ1028" s="57">
        <v>6</v>
      </c>
      <c r="AK1028" s="57" t="str">
        <f t="shared" si="249"/>
        <v>More</v>
      </c>
      <c r="AL1028" s="57" t="s">
        <v>98</v>
      </c>
      <c r="AM1028" s="57" t="str">
        <f t="shared" si="250"/>
        <v>Low</v>
      </c>
      <c r="AN1028" s="62">
        <v>2</v>
      </c>
      <c r="AO1028" s="62" t="str">
        <f t="shared" si="251"/>
        <v>More</v>
      </c>
      <c r="AP1028" s="62">
        <v>461</v>
      </c>
      <c r="AQ1028" s="62" t="str">
        <f t="shared" si="252"/>
        <v>no</v>
      </c>
      <c r="AR1028" s="62" t="str">
        <f t="shared" si="253"/>
        <v>Below Average</v>
      </c>
      <c r="AS1028" s="64">
        <v>2</v>
      </c>
      <c r="AT1028" s="68">
        <v>66.153238546603475</v>
      </c>
      <c r="AU1028" s="68" t="str">
        <f t="shared" si="254"/>
        <v>Below Average</v>
      </c>
      <c r="AV1028" s="66">
        <v>167500</v>
      </c>
      <c r="AW1028" s="66">
        <v>2532</v>
      </c>
      <c r="AX1028" s="66" t="s">
        <v>311</v>
      </c>
    </row>
    <row r="1029" spans="1:50" customFormat="1" x14ac:dyDescent="0.2">
      <c r="A1029">
        <v>1028</v>
      </c>
      <c r="B1029" s="12" t="s">
        <v>90</v>
      </c>
      <c r="C1029" s="12" t="s">
        <v>90</v>
      </c>
      <c r="D1029" s="12" t="s">
        <v>91</v>
      </c>
      <c r="E1029" s="22">
        <v>8</v>
      </c>
      <c r="F1029" s="22" t="s">
        <v>411</v>
      </c>
      <c r="G1029" s="22" t="s">
        <v>115</v>
      </c>
      <c r="H1029" s="22" t="str">
        <f t="shared" si="241"/>
        <v>1Story</v>
      </c>
      <c r="I1029" s="22">
        <f t="shared" si="240"/>
        <v>69.182127006168557</v>
      </c>
      <c r="J1029" s="22" t="str">
        <f t="shared" si="242"/>
        <v>Below Average</v>
      </c>
      <c r="K1029" s="22">
        <v>5</v>
      </c>
      <c r="L1029" s="22" t="str">
        <f t="shared" si="243"/>
        <v>Low</v>
      </c>
      <c r="M1029" s="22">
        <v>2007</v>
      </c>
      <c r="N1029" s="22">
        <f t="shared" si="244"/>
        <v>0</v>
      </c>
      <c r="O1029" s="22"/>
      <c r="P1029" s="22">
        <v>2008</v>
      </c>
      <c r="Q1029" s="22">
        <f t="shared" si="245"/>
        <v>0</v>
      </c>
      <c r="R1029" s="23">
        <v>1638</v>
      </c>
      <c r="S1029" s="23" t="s">
        <v>311</v>
      </c>
      <c r="T1029" s="23" t="s">
        <v>369</v>
      </c>
      <c r="U1029" s="24">
        <v>1646</v>
      </c>
      <c r="V1029" s="24" t="str">
        <f t="shared" si="246"/>
        <v>no</v>
      </c>
      <c r="W1029" s="24">
        <v>0</v>
      </c>
      <c r="X1029" s="24" t="str">
        <f t="shared" si="247"/>
        <v>no</v>
      </c>
      <c r="Y1029" s="24" t="s">
        <v>413</v>
      </c>
      <c r="Z1029" s="24">
        <f t="shared" si="248"/>
        <v>0</v>
      </c>
      <c r="AA1029" s="24">
        <v>1646</v>
      </c>
      <c r="AB1029" s="24" t="s">
        <v>311</v>
      </c>
      <c r="AC1029" s="24" t="s">
        <v>369</v>
      </c>
      <c r="AD1029" s="25">
        <v>1</v>
      </c>
      <c r="AE1029" s="25">
        <v>0</v>
      </c>
      <c r="AF1029" s="25">
        <v>2</v>
      </c>
      <c r="AG1029" s="25">
        <v>0</v>
      </c>
      <c r="AH1029" s="25">
        <v>3</v>
      </c>
      <c r="AI1029" s="25" t="s">
        <v>414</v>
      </c>
      <c r="AJ1029" s="57">
        <v>7</v>
      </c>
      <c r="AK1029" s="57" t="str">
        <f t="shared" si="249"/>
        <v>More</v>
      </c>
      <c r="AL1029" s="57" t="s">
        <v>97</v>
      </c>
      <c r="AM1029" s="57" t="str">
        <f t="shared" si="250"/>
        <v>High</v>
      </c>
      <c r="AN1029" s="62">
        <v>3</v>
      </c>
      <c r="AO1029" s="62" t="str">
        <f t="shared" si="251"/>
        <v>More</v>
      </c>
      <c r="AP1029" s="62">
        <v>800</v>
      </c>
      <c r="AQ1029" s="62" t="str">
        <f t="shared" si="252"/>
        <v>no</v>
      </c>
      <c r="AR1029" s="62" t="str">
        <f t="shared" si="253"/>
        <v>Above Average</v>
      </c>
      <c r="AS1029" s="64">
        <v>1</v>
      </c>
      <c r="AT1029" s="68">
        <v>89.243909866017049</v>
      </c>
      <c r="AU1029" s="68" t="str">
        <f t="shared" si="254"/>
        <v>Above Average</v>
      </c>
      <c r="AV1029" s="66">
        <v>293077</v>
      </c>
      <c r="AW1029" s="66">
        <v>3284</v>
      </c>
      <c r="AX1029" s="66" t="s">
        <v>311</v>
      </c>
    </row>
    <row r="1030" spans="1:50" customFormat="1" x14ac:dyDescent="0.2">
      <c r="A1030">
        <v>1029</v>
      </c>
      <c r="B1030" s="12" t="s">
        <v>144</v>
      </c>
      <c r="C1030" s="12" t="s">
        <v>90</v>
      </c>
      <c r="D1030" s="12" t="s">
        <v>91</v>
      </c>
      <c r="E1030" s="22">
        <v>5</v>
      </c>
      <c r="F1030" s="22" t="s">
        <v>195</v>
      </c>
      <c r="G1030" s="22" t="s">
        <v>132</v>
      </c>
      <c r="H1030" s="22" t="str">
        <f t="shared" si="241"/>
        <v>1Story</v>
      </c>
      <c r="I1030" s="22">
        <f t="shared" si="240"/>
        <v>59.315963337771507</v>
      </c>
      <c r="J1030" s="22" t="str">
        <f t="shared" si="242"/>
        <v>Below Average</v>
      </c>
      <c r="K1030" s="22">
        <v>5</v>
      </c>
      <c r="L1030" s="22" t="str">
        <f t="shared" si="243"/>
        <v>Low</v>
      </c>
      <c r="M1030" s="22">
        <v>1941</v>
      </c>
      <c r="N1030" s="22">
        <f t="shared" si="244"/>
        <v>1</v>
      </c>
      <c r="O1030" s="22"/>
      <c r="P1030" s="22">
        <v>1950</v>
      </c>
      <c r="Q1030" s="22">
        <f t="shared" si="245"/>
        <v>1</v>
      </c>
      <c r="R1030" s="23">
        <v>768</v>
      </c>
      <c r="S1030" s="23" t="s">
        <v>311</v>
      </c>
      <c r="T1030" s="23" t="s">
        <v>370</v>
      </c>
      <c r="U1030" s="24">
        <v>968</v>
      </c>
      <c r="V1030" s="24" t="str">
        <f t="shared" si="246"/>
        <v>no</v>
      </c>
      <c r="W1030" s="24">
        <v>408</v>
      </c>
      <c r="X1030" s="24" t="str">
        <f t="shared" si="247"/>
        <v>no</v>
      </c>
      <c r="Y1030" s="24" t="s">
        <v>412</v>
      </c>
      <c r="Z1030" s="24">
        <f t="shared" si="248"/>
        <v>0</v>
      </c>
      <c r="AA1030" s="24">
        <v>1376</v>
      </c>
      <c r="AB1030" s="24" t="s">
        <v>311</v>
      </c>
      <c r="AC1030" s="24" t="s">
        <v>370</v>
      </c>
      <c r="AD1030" s="25">
        <v>1</v>
      </c>
      <c r="AE1030" s="25">
        <v>0</v>
      </c>
      <c r="AF1030" s="25">
        <v>1</v>
      </c>
      <c r="AG1030" s="25">
        <v>0</v>
      </c>
      <c r="AH1030" s="25">
        <v>2</v>
      </c>
      <c r="AI1030" s="25" t="s">
        <v>415</v>
      </c>
      <c r="AJ1030" s="57">
        <v>6</v>
      </c>
      <c r="AK1030" s="57" t="str">
        <f t="shared" si="249"/>
        <v>More</v>
      </c>
      <c r="AL1030" s="57" t="s">
        <v>98</v>
      </c>
      <c r="AM1030" s="57" t="str">
        <f t="shared" si="250"/>
        <v>Low</v>
      </c>
      <c r="AN1030" s="62">
        <v>1</v>
      </c>
      <c r="AO1030" s="62" t="str">
        <f t="shared" si="251"/>
        <v>Less</v>
      </c>
      <c r="AP1030" s="62">
        <v>240</v>
      </c>
      <c r="AQ1030" s="62" t="str">
        <f t="shared" si="252"/>
        <v>no</v>
      </c>
      <c r="AR1030" s="62" t="str">
        <f t="shared" si="253"/>
        <v>Below Average</v>
      </c>
      <c r="AS1030" s="64">
        <v>1</v>
      </c>
      <c r="AT1030" s="68">
        <v>48.973880597014926</v>
      </c>
      <c r="AU1030" s="68" t="str">
        <f t="shared" si="254"/>
        <v>Below Average</v>
      </c>
      <c r="AV1030" s="66">
        <v>105000</v>
      </c>
      <c r="AW1030" s="66">
        <v>2144</v>
      </c>
      <c r="AX1030" s="66" t="s">
        <v>311</v>
      </c>
    </row>
    <row r="1031" spans="1:50" customFormat="1" x14ac:dyDescent="0.2">
      <c r="A1031">
        <v>1030</v>
      </c>
      <c r="B1031" s="12" t="s">
        <v>90</v>
      </c>
      <c r="C1031" s="12" t="s">
        <v>90</v>
      </c>
      <c r="D1031" s="12" t="s">
        <v>198</v>
      </c>
      <c r="E1031" s="22">
        <v>6</v>
      </c>
      <c r="F1031" s="22" t="s">
        <v>195</v>
      </c>
      <c r="G1031" s="22" t="s">
        <v>92</v>
      </c>
      <c r="H1031" s="22" t="str">
        <f t="shared" si="241"/>
        <v>2Story</v>
      </c>
      <c r="I1031" s="22">
        <f t="shared" si="240"/>
        <v>75.988545402704759</v>
      </c>
      <c r="J1031" s="22" t="str">
        <f t="shared" si="242"/>
        <v>Above Average</v>
      </c>
      <c r="K1031" s="22">
        <v>7</v>
      </c>
      <c r="L1031" s="22" t="str">
        <f t="shared" si="243"/>
        <v>High</v>
      </c>
      <c r="M1031" s="22">
        <v>1972</v>
      </c>
      <c r="N1031" s="22">
        <f t="shared" si="244"/>
        <v>0</v>
      </c>
      <c r="O1031" s="22"/>
      <c r="P1031" s="22">
        <v>1972</v>
      </c>
      <c r="Q1031" s="22">
        <f t="shared" si="245"/>
        <v>0</v>
      </c>
      <c r="R1031" s="23">
        <v>672</v>
      </c>
      <c r="S1031" s="23" t="s">
        <v>311</v>
      </c>
      <c r="T1031" s="23" t="s">
        <v>370</v>
      </c>
      <c r="U1031" s="24">
        <v>672</v>
      </c>
      <c r="V1031" s="24" t="str">
        <f t="shared" si="246"/>
        <v>no</v>
      </c>
      <c r="W1031" s="24">
        <v>546</v>
      </c>
      <c r="X1031" s="24" t="str">
        <f t="shared" si="247"/>
        <v>no</v>
      </c>
      <c r="Y1031" s="24" t="s">
        <v>412</v>
      </c>
      <c r="Z1031" s="24">
        <f t="shared" si="248"/>
        <v>1</v>
      </c>
      <c r="AA1031" s="24">
        <v>1218</v>
      </c>
      <c r="AB1031" s="24" t="s">
        <v>311</v>
      </c>
      <c r="AC1031" s="24" t="s">
        <v>370</v>
      </c>
      <c r="AD1031" s="25">
        <v>0</v>
      </c>
      <c r="AE1031" s="25">
        <v>1</v>
      </c>
      <c r="AF1031" s="25">
        <v>1</v>
      </c>
      <c r="AG1031" s="25">
        <v>1</v>
      </c>
      <c r="AH1031" s="25">
        <v>3</v>
      </c>
      <c r="AI1031" s="25" t="s">
        <v>414</v>
      </c>
      <c r="AJ1031" s="57">
        <v>7</v>
      </c>
      <c r="AK1031" s="57" t="str">
        <f t="shared" si="249"/>
        <v>More</v>
      </c>
      <c r="AL1031" s="57" t="s">
        <v>98</v>
      </c>
      <c r="AM1031" s="57" t="str">
        <f t="shared" si="250"/>
        <v>Low</v>
      </c>
      <c r="AN1031" s="62">
        <v>1</v>
      </c>
      <c r="AO1031" s="62" t="str">
        <f t="shared" si="251"/>
        <v>Less</v>
      </c>
      <c r="AP1031" s="62">
        <v>264</v>
      </c>
      <c r="AQ1031" s="62" t="str">
        <f t="shared" si="252"/>
        <v>no</v>
      </c>
      <c r="AR1031" s="62" t="str">
        <f t="shared" si="253"/>
        <v>Below Average</v>
      </c>
      <c r="AS1031" s="64">
        <v>0</v>
      </c>
      <c r="AT1031" s="68">
        <v>62.433862433862437</v>
      </c>
      <c r="AU1031" s="68" t="str">
        <f t="shared" si="254"/>
        <v>Below Average</v>
      </c>
      <c r="AV1031" s="66">
        <v>118000</v>
      </c>
      <c r="AW1031" s="66">
        <v>1890</v>
      </c>
      <c r="AX1031" s="66" t="s">
        <v>311</v>
      </c>
    </row>
    <row r="1032" spans="1:50" customFormat="1" x14ac:dyDescent="0.2">
      <c r="A1032">
        <v>1031</v>
      </c>
      <c r="B1032" s="12" t="s">
        <v>90</v>
      </c>
      <c r="C1032" s="12" t="s">
        <v>90</v>
      </c>
      <c r="D1032" s="12" t="s">
        <v>149</v>
      </c>
      <c r="E1032" s="22">
        <v>5</v>
      </c>
      <c r="F1032" s="22" t="s">
        <v>195</v>
      </c>
      <c r="G1032" s="22" t="s">
        <v>92</v>
      </c>
      <c r="H1032" s="22" t="str">
        <f t="shared" si="241"/>
        <v>2Story</v>
      </c>
      <c r="I1032" s="22">
        <f t="shared" si="240"/>
        <v>75.988545402704759</v>
      </c>
      <c r="J1032" s="22" t="str">
        <f t="shared" si="242"/>
        <v>Above Average</v>
      </c>
      <c r="K1032" s="22">
        <v>8</v>
      </c>
      <c r="L1032" s="22" t="str">
        <f t="shared" si="243"/>
        <v>High</v>
      </c>
      <c r="M1032" s="22">
        <v>1916</v>
      </c>
      <c r="N1032" s="22">
        <f t="shared" si="244"/>
        <v>1</v>
      </c>
      <c r="O1032" s="22"/>
      <c r="P1032" s="22">
        <v>1995</v>
      </c>
      <c r="Q1032" s="22">
        <f t="shared" si="245"/>
        <v>0</v>
      </c>
      <c r="R1032" s="23">
        <v>686</v>
      </c>
      <c r="S1032" s="23" t="s">
        <v>311</v>
      </c>
      <c r="T1032" s="23" t="s">
        <v>370</v>
      </c>
      <c r="U1032" s="24">
        <v>948</v>
      </c>
      <c r="V1032" s="24" t="str">
        <f t="shared" si="246"/>
        <v>no</v>
      </c>
      <c r="W1032" s="24">
        <v>980</v>
      </c>
      <c r="X1032" s="24" t="str">
        <f t="shared" si="247"/>
        <v>no</v>
      </c>
      <c r="Y1032" s="24" t="s">
        <v>412</v>
      </c>
      <c r="Z1032" s="24">
        <f t="shared" si="248"/>
        <v>1</v>
      </c>
      <c r="AA1032" s="24">
        <v>1928</v>
      </c>
      <c r="AB1032" s="24" t="s">
        <v>311</v>
      </c>
      <c r="AC1032" s="24" t="s">
        <v>369</v>
      </c>
      <c r="AD1032" s="25">
        <v>0</v>
      </c>
      <c r="AE1032" s="25">
        <v>0</v>
      </c>
      <c r="AF1032" s="25">
        <v>2</v>
      </c>
      <c r="AG1032" s="25">
        <v>0</v>
      </c>
      <c r="AH1032" s="25">
        <v>2</v>
      </c>
      <c r="AI1032" s="25" t="s">
        <v>415</v>
      </c>
      <c r="AJ1032" s="57">
        <v>10</v>
      </c>
      <c r="AK1032" s="57" t="str">
        <f t="shared" si="249"/>
        <v>More</v>
      </c>
      <c r="AL1032" s="57" t="s">
        <v>98</v>
      </c>
      <c r="AM1032" s="57" t="str">
        <f t="shared" si="250"/>
        <v>Low</v>
      </c>
      <c r="AN1032" s="62">
        <v>0</v>
      </c>
      <c r="AO1032" s="62" t="str">
        <f t="shared" si="251"/>
        <v>Less</v>
      </c>
      <c r="AP1032" s="62">
        <v>0</v>
      </c>
      <c r="AQ1032" s="62" t="str">
        <f t="shared" si="252"/>
        <v>no</v>
      </c>
      <c r="AR1032" s="62" t="str">
        <f t="shared" si="253"/>
        <v>Below Average</v>
      </c>
      <c r="AS1032" s="64">
        <v>0</v>
      </c>
      <c r="AT1032" s="68">
        <v>61.208875286916602</v>
      </c>
      <c r="AU1032" s="68" t="str">
        <f t="shared" si="254"/>
        <v>Below Average</v>
      </c>
      <c r="AV1032" s="66">
        <v>160000</v>
      </c>
      <c r="AW1032" s="66">
        <v>2614</v>
      </c>
      <c r="AX1032" s="66" t="s">
        <v>311</v>
      </c>
    </row>
    <row r="1033" spans="1:50" customFormat="1" x14ac:dyDescent="0.2">
      <c r="A1033">
        <v>1032</v>
      </c>
      <c r="B1033" s="12" t="s">
        <v>90</v>
      </c>
      <c r="C1033" s="12" t="s">
        <v>90</v>
      </c>
      <c r="D1033" s="12" t="s">
        <v>91</v>
      </c>
      <c r="E1033" s="22">
        <v>7</v>
      </c>
      <c r="F1033" s="22" t="s">
        <v>411</v>
      </c>
      <c r="G1033" s="22" t="s">
        <v>225</v>
      </c>
      <c r="H1033" s="22" t="str">
        <f t="shared" si="241"/>
        <v>2Story</v>
      </c>
      <c r="I1033" s="22">
        <f t="shared" si="240"/>
        <v>58.150706243707859</v>
      </c>
      <c r="J1033" s="22" t="str">
        <f t="shared" si="242"/>
        <v>Below Average</v>
      </c>
      <c r="K1033" s="22">
        <v>3</v>
      </c>
      <c r="L1033" s="22" t="str">
        <f t="shared" si="243"/>
        <v>Low</v>
      </c>
      <c r="M1033" s="22">
        <v>1920</v>
      </c>
      <c r="N1033" s="22">
        <f t="shared" si="244"/>
        <v>1</v>
      </c>
      <c r="O1033" s="22"/>
      <c r="P1033" s="22">
        <v>1970</v>
      </c>
      <c r="Q1033" s="22">
        <f t="shared" si="245"/>
        <v>0</v>
      </c>
      <c r="R1033" s="23">
        <v>824</v>
      </c>
      <c r="S1033" s="23" t="s">
        <v>311</v>
      </c>
      <c r="T1033" s="23" t="s">
        <v>370</v>
      </c>
      <c r="U1033" s="24">
        <v>1687</v>
      </c>
      <c r="V1033" s="24" t="str">
        <f t="shared" si="246"/>
        <v>no</v>
      </c>
      <c r="W1033" s="24">
        <v>998</v>
      </c>
      <c r="X1033" s="24" t="str">
        <f t="shared" si="247"/>
        <v>no</v>
      </c>
      <c r="Y1033" s="24" t="s">
        <v>412</v>
      </c>
      <c r="Z1033" s="24">
        <f t="shared" si="248"/>
        <v>0</v>
      </c>
      <c r="AA1033" s="24">
        <v>3082</v>
      </c>
      <c r="AB1033" s="24" t="s">
        <v>313</v>
      </c>
      <c r="AC1033" s="24" t="s">
        <v>369</v>
      </c>
      <c r="AD1033" s="25">
        <v>1</v>
      </c>
      <c r="AE1033" s="25">
        <v>0</v>
      </c>
      <c r="AF1033" s="25">
        <v>2</v>
      </c>
      <c r="AG1033" s="25">
        <v>1</v>
      </c>
      <c r="AH1033" s="25">
        <v>4</v>
      </c>
      <c r="AI1033" s="25" t="s">
        <v>414</v>
      </c>
      <c r="AJ1033" s="57">
        <v>12</v>
      </c>
      <c r="AK1033" s="57" t="str">
        <f t="shared" si="249"/>
        <v>More</v>
      </c>
      <c r="AL1033" s="57" t="s">
        <v>98</v>
      </c>
      <c r="AM1033" s="57" t="str">
        <f t="shared" si="250"/>
        <v>Low</v>
      </c>
      <c r="AN1033" s="62">
        <v>2</v>
      </c>
      <c r="AO1033" s="62" t="str">
        <f t="shared" si="251"/>
        <v>More</v>
      </c>
      <c r="AP1033" s="62">
        <v>672</v>
      </c>
      <c r="AQ1033" s="62" t="str">
        <f t="shared" si="252"/>
        <v>no</v>
      </c>
      <c r="AR1033" s="62" t="str">
        <f t="shared" si="253"/>
        <v>Above Average</v>
      </c>
      <c r="AS1033" s="64">
        <v>2</v>
      </c>
      <c r="AT1033" s="68">
        <v>50.435227854582692</v>
      </c>
      <c r="AU1033" s="68" t="str">
        <f t="shared" si="254"/>
        <v>Below Average</v>
      </c>
      <c r="AV1033" s="66">
        <v>197000</v>
      </c>
      <c r="AW1033" s="66">
        <v>3906</v>
      </c>
      <c r="AX1033" s="66" t="s">
        <v>311</v>
      </c>
    </row>
    <row r="1034" spans="1:50" customFormat="1" x14ac:dyDescent="0.2">
      <c r="A1034">
        <v>1033</v>
      </c>
      <c r="B1034" s="12" t="s">
        <v>90</v>
      </c>
      <c r="C1034" s="12" t="s">
        <v>90</v>
      </c>
      <c r="D1034" s="12" t="s">
        <v>91</v>
      </c>
      <c r="E1034" s="22">
        <v>8</v>
      </c>
      <c r="F1034" s="22" t="s">
        <v>411</v>
      </c>
      <c r="G1034" s="22" t="s">
        <v>92</v>
      </c>
      <c r="H1034" s="22" t="str">
        <f t="shared" si="241"/>
        <v>2Story</v>
      </c>
      <c r="I1034" s="22">
        <f t="shared" si="240"/>
        <v>75.988545402704759</v>
      </c>
      <c r="J1034" s="22" t="str">
        <f t="shared" si="242"/>
        <v>Above Average</v>
      </c>
      <c r="K1034" s="22">
        <v>7</v>
      </c>
      <c r="L1034" s="22" t="str">
        <f t="shared" si="243"/>
        <v>High</v>
      </c>
      <c r="M1034" s="22">
        <v>1993</v>
      </c>
      <c r="N1034" s="22">
        <f t="shared" si="244"/>
        <v>0</v>
      </c>
      <c r="O1034" s="22"/>
      <c r="P1034" s="22">
        <v>1993</v>
      </c>
      <c r="Q1034" s="22">
        <f t="shared" si="245"/>
        <v>0</v>
      </c>
      <c r="R1034" s="23">
        <v>1338</v>
      </c>
      <c r="S1034" s="23" t="s">
        <v>311</v>
      </c>
      <c r="T1034" s="23" t="s">
        <v>369</v>
      </c>
      <c r="U1034" s="24">
        <v>1352</v>
      </c>
      <c r="V1034" s="24" t="str">
        <f t="shared" si="246"/>
        <v>no</v>
      </c>
      <c r="W1034" s="24">
        <v>1168</v>
      </c>
      <c r="X1034" s="24" t="str">
        <f t="shared" si="247"/>
        <v>no</v>
      </c>
      <c r="Y1034" s="24" t="s">
        <v>412</v>
      </c>
      <c r="Z1034" s="24">
        <f t="shared" si="248"/>
        <v>0</v>
      </c>
      <c r="AA1034" s="24">
        <v>2520</v>
      </c>
      <c r="AB1034" s="24" t="s">
        <v>311</v>
      </c>
      <c r="AC1034" s="24" t="s">
        <v>369</v>
      </c>
      <c r="AD1034" s="25">
        <v>1</v>
      </c>
      <c r="AE1034" s="25">
        <v>0</v>
      </c>
      <c r="AF1034" s="25">
        <v>2</v>
      </c>
      <c r="AG1034" s="25">
        <v>1</v>
      </c>
      <c r="AH1034" s="25">
        <v>4</v>
      </c>
      <c r="AI1034" s="25" t="s">
        <v>414</v>
      </c>
      <c r="AJ1034" s="57">
        <v>10</v>
      </c>
      <c r="AK1034" s="57" t="str">
        <f t="shared" si="249"/>
        <v>More</v>
      </c>
      <c r="AL1034" s="57" t="s">
        <v>97</v>
      </c>
      <c r="AM1034" s="57" t="str">
        <f t="shared" si="250"/>
        <v>High</v>
      </c>
      <c r="AN1034" s="62">
        <v>3</v>
      </c>
      <c r="AO1034" s="62" t="str">
        <f t="shared" si="251"/>
        <v>More</v>
      </c>
      <c r="AP1034" s="62">
        <v>796</v>
      </c>
      <c r="AQ1034" s="62" t="str">
        <f t="shared" si="252"/>
        <v>no</v>
      </c>
      <c r="AR1034" s="62" t="str">
        <f t="shared" si="253"/>
        <v>Above Average</v>
      </c>
      <c r="AS1034" s="64">
        <v>1</v>
      </c>
      <c r="AT1034" s="68">
        <v>80.35251425609124</v>
      </c>
      <c r="AU1034" s="68" t="str">
        <f t="shared" si="254"/>
        <v>Above Average</v>
      </c>
      <c r="AV1034" s="66">
        <v>310000</v>
      </c>
      <c r="AW1034" s="66">
        <v>3858</v>
      </c>
      <c r="AX1034" s="66" t="s">
        <v>311</v>
      </c>
    </row>
    <row r="1035" spans="1:50" customFormat="1" x14ac:dyDescent="0.2">
      <c r="A1035">
        <v>1034</v>
      </c>
      <c r="B1035" s="12" t="s">
        <v>90</v>
      </c>
      <c r="C1035" s="12" t="s">
        <v>90</v>
      </c>
      <c r="D1035" s="12" t="s">
        <v>91</v>
      </c>
      <c r="E1035" s="22">
        <v>7</v>
      </c>
      <c r="F1035" s="22" t="s">
        <v>411</v>
      </c>
      <c r="G1035" s="22" t="s">
        <v>115</v>
      </c>
      <c r="H1035" s="22" t="str">
        <f t="shared" si="241"/>
        <v>1Story</v>
      </c>
      <c r="I1035" s="22">
        <f t="shared" si="240"/>
        <v>69.182127006168557</v>
      </c>
      <c r="J1035" s="22" t="str">
        <f t="shared" si="242"/>
        <v>Below Average</v>
      </c>
      <c r="K1035" s="22">
        <v>5</v>
      </c>
      <c r="L1035" s="22" t="str">
        <f t="shared" si="243"/>
        <v>Low</v>
      </c>
      <c r="M1035" s="22">
        <v>2002</v>
      </c>
      <c r="N1035" s="22">
        <f t="shared" si="244"/>
        <v>0</v>
      </c>
      <c r="O1035" s="22"/>
      <c r="P1035" s="22">
        <v>2002</v>
      </c>
      <c r="Q1035" s="22">
        <f t="shared" si="245"/>
        <v>0</v>
      </c>
      <c r="R1035" s="23">
        <v>1654</v>
      </c>
      <c r="S1035" s="23" t="s">
        <v>311</v>
      </c>
      <c r="T1035" s="23" t="s">
        <v>369</v>
      </c>
      <c r="U1035" s="24">
        <v>1654</v>
      </c>
      <c r="V1035" s="24" t="str">
        <f t="shared" si="246"/>
        <v>no</v>
      </c>
      <c r="W1035" s="24">
        <v>0</v>
      </c>
      <c r="X1035" s="24" t="str">
        <f t="shared" si="247"/>
        <v>no</v>
      </c>
      <c r="Y1035" s="24" t="s">
        <v>413</v>
      </c>
      <c r="Z1035" s="24">
        <f t="shared" si="248"/>
        <v>1</v>
      </c>
      <c r="AA1035" s="24">
        <v>1654</v>
      </c>
      <c r="AB1035" s="24" t="s">
        <v>311</v>
      </c>
      <c r="AC1035" s="24" t="s">
        <v>369</v>
      </c>
      <c r="AD1035" s="25">
        <v>1</v>
      </c>
      <c r="AE1035" s="25">
        <v>0</v>
      </c>
      <c r="AF1035" s="25">
        <v>2</v>
      </c>
      <c r="AG1035" s="25">
        <v>0</v>
      </c>
      <c r="AH1035" s="25">
        <v>3</v>
      </c>
      <c r="AI1035" s="25" t="s">
        <v>414</v>
      </c>
      <c r="AJ1035" s="57">
        <v>6</v>
      </c>
      <c r="AK1035" s="57" t="str">
        <f t="shared" si="249"/>
        <v>More</v>
      </c>
      <c r="AL1035" s="57" t="s">
        <v>97</v>
      </c>
      <c r="AM1035" s="57" t="str">
        <f t="shared" si="250"/>
        <v>High</v>
      </c>
      <c r="AN1035" s="62">
        <v>3</v>
      </c>
      <c r="AO1035" s="62" t="str">
        <f t="shared" si="251"/>
        <v>More</v>
      </c>
      <c r="AP1035" s="62">
        <v>900</v>
      </c>
      <c r="AQ1035" s="62" t="str">
        <f t="shared" si="252"/>
        <v>no</v>
      </c>
      <c r="AR1035" s="62" t="str">
        <f t="shared" si="253"/>
        <v>Above Average</v>
      </c>
      <c r="AS1035" s="64">
        <v>0</v>
      </c>
      <c r="AT1035" s="68">
        <v>69.528415961305924</v>
      </c>
      <c r="AU1035" s="68" t="str">
        <f t="shared" si="254"/>
        <v>Below Average</v>
      </c>
      <c r="AV1035" s="66">
        <v>230000</v>
      </c>
      <c r="AW1035" s="66">
        <v>3308</v>
      </c>
      <c r="AX1035" s="66" t="s">
        <v>311</v>
      </c>
    </row>
    <row r="1036" spans="1:50" customFormat="1" x14ac:dyDescent="0.2">
      <c r="A1036">
        <v>1035</v>
      </c>
      <c r="B1036" s="12" t="s">
        <v>90</v>
      </c>
      <c r="C1036" s="12" t="s">
        <v>90</v>
      </c>
      <c r="D1036" s="12" t="s">
        <v>91</v>
      </c>
      <c r="E1036" s="22">
        <v>5</v>
      </c>
      <c r="F1036" s="22" t="s">
        <v>195</v>
      </c>
      <c r="G1036" s="22" t="s">
        <v>115</v>
      </c>
      <c r="H1036" s="22" t="str">
        <f t="shared" si="241"/>
        <v>1Story</v>
      </c>
      <c r="I1036" s="22">
        <f t="shared" si="240"/>
        <v>69.182127006168557</v>
      </c>
      <c r="J1036" s="22" t="str">
        <f t="shared" si="242"/>
        <v>Below Average</v>
      </c>
      <c r="K1036" s="22">
        <v>7</v>
      </c>
      <c r="L1036" s="22" t="str">
        <f t="shared" si="243"/>
        <v>High</v>
      </c>
      <c r="M1036" s="22">
        <v>1938</v>
      </c>
      <c r="N1036" s="22">
        <f t="shared" si="244"/>
        <v>1</v>
      </c>
      <c r="O1036" s="22"/>
      <c r="P1036" s="22">
        <v>1950</v>
      </c>
      <c r="Q1036" s="22">
        <f t="shared" si="245"/>
        <v>1</v>
      </c>
      <c r="R1036" s="23">
        <v>920</v>
      </c>
      <c r="S1036" s="23" t="s">
        <v>311</v>
      </c>
      <c r="T1036" s="23" t="s">
        <v>370</v>
      </c>
      <c r="U1036" s="24">
        <v>954</v>
      </c>
      <c r="V1036" s="24" t="str">
        <f t="shared" si="246"/>
        <v>no</v>
      </c>
      <c r="W1036" s="24">
        <v>0</v>
      </c>
      <c r="X1036" s="24" t="str">
        <f t="shared" si="247"/>
        <v>no</v>
      </c>
      <c r="Y1036" s="24" t="s">
        <v>413</v>
      </c>
      <c r="Z1036" s="24">
        <f t="shared" si="248"/>
        <v>0</v>
      </c>
      <c r="AA1036" s="24">
        <v>954</v>
      </c>
      <c r="AB1036" s="24" t="s">
        <v>311</v>
      </c>
      <c r="AC1036" s="24" t="s">
        <v>370</v>
      </c>
      <c r="AD1036" s="25">
        <v>0</v>
      </c>
      <c r="AE1036" s="25">
        <v>0</v>
      </c>
      <c r="AF1036" s="25">
        <v>1</v>
      </c>
      <c r="AG1036" s="25">
        <v>0</v>
      </c>
      <c r="AH1036" s="25">
        <v>1</v>
      </c>
      <c r="AI1036" s="25" t="s">
        <v>415</v>
      </c>
      <c r="AJ1036" s="57">
        <v>5</v>
      </c>
      <c r="AK1036" s="57" t="str">
        <f t="shared" si="249"/>
        <v>Less</v>
      </c>
      <c r="AL1036" s="57" t="s">
        <v>147</v>
      </c>
      <c r="AM1036" s="57" t="str">
        <f t="shared" si="250"/>
        <v>Low</v>
      </c>
      <c r="AN1036" s="62">
        <v>1</v>
      </c>
      <c r="AO1036" s="62" t="str">
        <f t="shared" si="251"/>
        <v>Less</v>
      </c>
      <c r="AP1036" s="62">
        <v>240</v>
      </c>
      <c r="AQ1036" s="62" t="str">
        <f t="shared" si="252"/>
        <v>no</v>
      </c>
      <c r="AR1036" s="62" t="str">
        <f t="shared" si="253"/>
        <v>Below Average</v>
      </c>
      <c r="AS1036" s="64">
        <v>1</v>
      </c>
      <c r="AT1036" s="68">
        <v>63.900747065101385</v>
      </c>
      <c r="AU1036" s="68" t="str">
        <f t="shared" si="254"/>
        <v>Below Average</v>
      </c>
      <c r="AV1036" s="66">
        <v>119750</v>
      </c>
      <c r="AW1036" s="66">
        <v>1874</v>
      </c>
      <c r="AX1036" s="66" t="s">
        <v>311</v>
      </c>
    </row>
    <row r="1037" spans="1:50" customFormat="1" x14ac:dyDescent="0.2">
      <c r="A1037">
        <v>1036</v>
      </c>
      <c r="B1037" s="12" t="s">
        <v>90</v>
      </c>
      <c r="C1037" s="12" t="s">
        <v>90</v>
      </c>
      <c r="D1037" s="12" t="s">
        <v>91</v>
      </c>
      <c r="E1037" s="22">
        <v>4</v>
      </c>
      <c r="F1037" s="22" t="s">
        <v>195</v>
      </c>
      <c r="G1037" s="22" t="s">
        <v>115</v>
      </c>
      <c r="H1037" s="22" t="str">
        <f t="shared" si="241"/>
        <v>1Story</v>
      </c>
      <c r="I1037" s="22">
        <f t="shared" si="240"/>
        <v>69.182127006168557</v>
      </c>
      <c r="J1037" s="22" t="str">
        <f t="shared" si="242"/>
        <v>Below Average</v>
      </c>
      <c r="K1037" s="22">
        <v>3</v>
      </c>
      <c r="L1037" s="22" t="str">
        <f t="shared" si="243"/>
        <v>Low</v>
      </c>
      <c r="M1037" s="22">
        <v>1957</v>
      </c>
      <c r="N1037" s="22">
        <f t="shared" si="244"/>
        <v>0</v>
      </c>
      <c r="O1037" s="22"/>
      <c r="P1037" s="22">
        <v>1957</v>
      </c>
      <c r="Q1037" s="22">
        <f t="shared" si="245"/>
        <v>1</v>
      </c>
      <c r="R1037" s="23">
        <v>0</v>
      </c>
      <c r="S1037" s="23" t="s">
        <v>313</v>
      </c>
      <c r="T1037" s="23" t="s">
        <v>370</v>
      </c>
      <c r="U1037" s="24">
        <v>845</v>
      </c>
      <c r="V1037" s="24" t="str">
        <f t="shared" si="246"/>
        <v>no</v>
      </c>
      <c r="W1037" s="24">
        <v>0</v>
      </c>
      <c r="X1037" s="24" t="str">
        <f t="shared" si="247"/>
        <v>no</v>
      </c>
      <c r="Y1037" s="24" t="s">
        <v>413</v>
      </c>
      <c r="Z1037" s="24">
        <f t="shared" si="248"/>
        <v>1</v>
      </c>
      <c r="AA1037" s="24">
        <v>845</v>
      </c>
      <c r="AB1037" s="24" t="s">
        <v>311</v>
      </c>
      <c r="AC1037" s="24" t="s">
        <v>370</v>
      </c>
      <c r="AD1037" s="25">
        <v>0</v>
      </c>
      <c r="AE1037" s="25">
        <v>0</v>
      </c>
      <c r="AF1037" s="25">
        <v>1</v>
      </c>
      <c r="AG1037" s="25">
        <v>0</v>
      </c>
      <c r="AH1037" s="25">
        <v>1</v>
      </c>
      <c r="AI1037" s="25" t="s">
        <v>415</v>
      </c>
      <c r="AJ1037" s="57">
        <v>5</v>
      </c>
      <c r="AK1037" s="57" t="str">
        <f t="shared" si="249"/>
        <v>Less</v>
      </c>
      <c r="AL1037" s="57" t="s">
        <v>98</v>
      </c>
      <c r="AM1037" s="57" t="str">
        <f t="shared" si="250"/>
        <v>Low</v>
      </c>
      <c r="AN1037" s="62">
        <v>1</v>
      </c>
      <c r="AO1037" s="62" t="str">
        <f t="shared" si="251"/>
        <v>Less</v>
      </c>
      <c r="AP1037" s="62">
        <v>290</v>
      </c>
      <c r="AQ1037" s="62" t="str">
        <f t="shared" si="252"/>
        <v>no</v>
      </c>
      <c r="AR1037" s="62" t="str">
        <f t="shared" si="253"/>
        <v>Below Average</v>
      </c>
      <c r="AS1037" s="64">
        <v>0</v>
      </c>
      <c r="AT1037" s="68">
        <v>99.408284023668642</v>
      </c>
      <c r="AU1037" s="68" t="str">
        <f t="shared" si="254"/>
        <v>Above Average</v>
      </c>
      <c r="AV1037" s="66">
        <v>84000</v>
      </c>
      <c r="AW1037" s="66">
        <v>845</v>
      </c>
      <c r="AX1037" s="66" t="s">
        <v>311</v>
      </c>
    </row>
    <row r="1038" spans="1:50" customFormat="1" x14ac:dyDescent="0.2">
      <c r="A1038">
        <v>1037</v>
      </c>
      <c r="B1038" s="12" t="s">
        <v>90</v>
      </c>
      <c r="C1038" s="12" t="s">
        <v>90</v>
      </c>
      <c r="D1038" s="12" t="s">
        <v>91</v>
      </c>
      <c r="E1038" s="22">
        <v>9</v>
      </c>
      <c r="F1038" s="22" t="s">
        <v>411</v>
      </c>
      <c r="G1038" s="22" t="s">
        <v>115</v>
      </c>
      <c r="H1038" s="22" t="str">
        <f t="shared" si="241"/>
        <v>1Story</v>
      </c>
      <c r="I1038" s="22">
        <f t="shared" si="240"/>
        <v>69.182127006168557</v>
      </c>
      <c r="J1038" s="22" t="str">
        <f t="shared" si="242"/>
        <v>Below Average</v>
      </c>
      <c r="K1038" s="22">
        <v>5</v>
      </c>
      <c r="L1038" s="22" t="str">
        <f t="shared" si="243"/>
        <v>Low</v>
      </c>
      <c r="M1038" s="22">
        <v>2007</v>
      </c>
      <c r="N1038" s="22">
        <f t="shared" si="244"/>
        <v>0</v>
      </c>
      <c r="O1038" s="22"/>
      <c r="P1038" s="22">
        <v>2008</v>
      </c>
      <c r="Q1038" s="22">
        <f t="shared" si="245"/>
        <v>0</v>
      </c>
      <c r="R1038" s="23">
        <v>1620</v>
      </c>
      <c r="S1038" s="23" t="s">
        <v>311</v>
      </c>
      <c r="T1038" s="23" t="s">
        <v>369</v>
      </c>
      <c r="U1038" s="24">
        <v>1620</v>
      </c>
      <c r="V1038" s="24" t="str">
        <f t="shared" si="246"/>
        <v>no</v>
      </c>
      <c r="W1038" s="24">
        <v>0</v>
      </c>
      <c r="X1038" s="24" t="str">
        <f t="shared" si="247"/>
        <v>no</v>
      </c>
      <c r="Y1038" s="24" t="s">
        <v>413</v>
      </c>
      <c r="Z1038" s="24">
        <f t="shared" si="248"/>
        <v>0</v>
      </c>
      <c r="AA1038" s="24">
        <v>1620</v>
      </c>
      <c r="AB1038" s="24" t="s">
        <v>311</v>
      </c>
      <c r="AC1038" s="24" t="s">
        <v>369</v>
      </c>
      <c r="AD1038" s="25">
        <v>1</v>
      </c>
      <c r="AE1038" s="25">
        <v>0</v>
      </c>
      <c r="AF1038" s="25">
        <v>2</v>
      </c>
      <c r="AG1038" s="25">
        <v>0</v>
      </c>
      <c r="AH1038" s="25">
        <v>3</v>
      </c>
      <c r="AI1038" s="25" t="s">
        <v>414</v>
      </c>
      <c r="AJ1038" s="57">
        <v>6</v>
      </c>
      <c r="AK1038" s="57" t="str">
        <f t="shared" si="249"/>
        <v>More</v>
      </c>
      <c r="AL1038" s="57" t="s">
        <v>104</v>
      </c>
      <c r="AM1038" s="57" t="str">
        <f t="shared" si="250"/>
        <v>High</v>
      </c>
      <c r="AN1038" s="62">
        <v>3</v>
      </c>
      <c r="AO1038" s="62" t="str">
        <f t="shared" si="251"/>
        <v>More</v>
      </c>
      <c r="AP1038" s="62">
        <v>912</v>
      </c>
      <c r="AQ1038" s="62" t="str">
        <f t="shared" si="252"/>
        <v>no</v>
      </c>
      <c r="AR1038" s="62" t="str">
        <f t="shared" si="253"/>
        <v>Above Average</v>
      </c>
      <c r="AS1038" s="64">
        <v>1</v>
      </c>
      <c r="AT1038" s="68">
        <v>97.376543209876544</v>
      </c>
      <c r="AU1038" s="68" t="str">
        <f t="shared" si="254"/>
        <v>Above Average</v>
      </c>
      <c r="AV1038" s="66">
        <v>315500</v>
      </c>
      <c r="AW1038" s="66">
        <v>3240</v>
      </c>
      <c r="AX1038" s="66" t="s">
        <v>311</v>
      </c>
    </row>
    <row r="1039" spans="1:50" customFormat="1" x14ac:dyDescent="0.2">
      <c r="A1039">
        <v>1038</v>
      </c>
      <c r="B1039" s="12" t="s">
        <v>90</v>
      </c>
      <c r="C1039" s="12" t="s">
        <v>90</v>
      </c>
      <c r="D1039" s="12" t="s">
        <v>91</v>
      </c>
      <c r="E1039" s="22">
        <v>8</v>
      </c>
      <c r="F1039" s="22" t="s">
        <v>411</v>
      </c>
      <c r="G1039" s="22" t="s">
        <v>92</v>
      </c>
      <c r="H1039" s="22" t="str">
        <f t="shared" si="241"/>
        <v>2Story</v>
      </c>
      <c r="I1039" s="22">
        <f t="shared" si="240"/>
        <v>75.988545402704759</v>
      </c>
      <c r="J1039" s="22" t="str">
        <f t="shared" si="242"/>
        <v>Above Average</v>
      </c>
      <c r="K1039" s="22">
        <v>5</v>
      </c>
      <c r="L1039" s="22" t="str">
        <f t="shared" si="243"/>
        <v>Low</v>
      </c>
      <c r="M1039" s="22">
        <v>2001</v>
      </c>
      <c r="N1039" s="22">
        <f t="shared" si="244"/>
        <v>0</v>
      </c>
      <c r="O1039" s="22"/>
      <c r="P1039" s="22">
        <v>2002</v>
      </c>
      <c r="Q1039" s="22">
        <f t="shared" si="245"/>
        <v>0</v>
      </c>
      <c r="R1039" s="23">
        <v>1055</v>
      </c>
      <c r="S1039" s="23" t="s">
        <v>311</v>
      </c>
      <c r="T1039" s="23" t="s">
        <v>370</v>
      </c>
      <c r="U1039" s="24">
        <v>1055</v>
      </c>
      <c r="V1039" s="24" t="str">
        <f t="shared" si="246"/>
        <v>no</v>
      </c>
      <c r="W1039" s="24">
        <v>1208</v>
      </c>
      <c r="X1039" s="24" t="str">
        <f t="shared" si="247"/>
        <v>no</v>
      </c>
      <c r="Y1039" s="24" t="s">
        <v>412</v>
      </c>
      <c r="Z1039" s="24">
        <f t="shared" si="248"/>
        <v>0</v>
      </c>
      <c r="AA1039" s="24">
        <v>2263</v>
      </c>
      <c r="AB1039" s="24" t="s">
        <v>311</v>
      </c>
      <c r="AC1039" s="24" t="s">
        <v>369</v>
      </c>
      <c r="AD1039" s="25">
        <v>0</v>
      </c>
      <c r="AE1039" s="25">
        <v>0</v>
      </c>
      <c r="AF1039" s="25">
        <v>2</v>
      </c>
      <c r="AG1039" s="25">
        <v>1</v>
      </c>
      <c r="AH1039" s="25">
        <v>3</v>
      </c>
      <c r="AI1039" s="25" t="s">
        <v>414</v>
      </c>
      <c r="AJ1039" s="57">
        <v>7</v>
      </c>
      <c r="AK1039" s="57" t="str">
        <f t="shared" si="249"/>
        <v>More</v>
      </c>
      <c r="AL1039" s="57" t="s">
        <v>97</v>
      </c>
      <c r="AM1039" s="57" t="str">
        <f t="shared" si="250"/>
        <v>High</v>
      </c>
      <c r="AN1039" s="62">
        <v>2</v>
      </c>
      <c r="AO1039" s="62" t="str">
        <f t="shared" si="251"/>
        <v>More</v>
      </c>
      <c r="AP1039" s="62">
        <v>905</v>
      </c>
      <c r="AQ1039" s="62" t="str">
        <f t="shared" si="252"/>
        <v>no</v>
      </c>
      <c r="AR1039" s="62" t="str">
        <f t="shared" si="253"/>
        <v>Above Average</v>
      </c>
      <c r="AS1039" s="64">
        <v>1</v>
      </c>
      <c r="AT1039" s="68">
        <v>86.497890295358644</v>
      </c>
      <c r="AU1039" s="68" t="str">
        <f t="shared" si="254"/>
        <v>Above Average</v>
      </c>
      <c r="AV1039" s="66">
        <v>287000</v>
      </c>
      <c r="AW1039" s="66">
        <v>3318</v>
      </c>
      <c r="AX1039" s="66" t="s">
        <v>311</v>
      </c>
    </row>
    <row r="1040" spans="1:50" customFormat="1" x14ac:dyDescent="0.2">
      <c r="A1040">
        <v>1039</v>
      </c>
      <c r="B1040" s="12" t="s">
        <v>90</v>
      </c>
      <c r="C1040" s="12" t="s">
        <v>90</v>
      </c>
      <c r="D1040" s="12" t="s">
        <v>198</v>
      </c>
      <c r="E1040" s="22">
        <v>4</v>
      </c>
      <c r="F1040" s="22" t="s">
        <v>195</v>
      </c>
      <c r="G1040" s="22" t="s">
        <v>92</v>
      </c>
      <c r="H1040" s="22" t="str">
        <f t="shared" si="241"/>
        <v>2Story</v>
      </c>
      <c r="I1040" s="22">
        <f t="shared" si="240"/>
        <v>75.988545402704759</v>
      </c>
      <c r="J1040" s="22" t="str">
        <f t="shared" si="242"/>
        <v>Above Average</v>
      </c>
      <c r="K1040" s="22">
        <v>6</v>
      </c>
      <c r="L1040" s="22" t="str">
        <f t="shared" si="243"/>
        <v>High</v>
      </c>
      <c r="M1040" s="22">
        <v>1970</v>
      </c>
      <c r="N1040" s="22">
        <f t="shared" si="244"/>
        <v>0</v>
      </c>
      <c r="O1040" s="22"/>
      <c r="P1040" s="22">
        <v>2008</v>
      </c>
      <c r="Q1040" s="22">
        <f t="shared" si="245"/>
        <v>0</v>
      </c>
      <c r="R1040" s="23">
        <v>546</v>
      </c>
      <c r="S1040" s="23" t="s">
        <v>311</v>
      </c>
      <c r="T1040" s="23" t="s">
        <v>370</v>
      </c>
      <c r="U1040" s="24">
        <v>798</v>
      </c>
      <c r="V1040" s="24" t="str">
        <f t="shared" si="246"/>
        <v>no</v>
      </c>
      <c r="W1040" s="24">
        <v>546</v>
      </c>
      <c r="X1040" s="24" t="str">
        <f t="shared" si="247"/>
        <v>no</v>
      </c>
      <c r="Y1040" s="24" t="s">
        <v>412</v>
      </c>
      <c r="Z1040" s="24">
        <f t="shared" si="248"/>
        <v>1</v>
      </c>
      <c r="AA1040" s="24">
        <v>1344</v>
      </c>
      <c r="AB1040" s="24" t="s">
        <v>311</v>
      </c>
      <c r="AC1040" s="24" t="s">
        <v>370</v>
      </c>
      <c r="AD1040" s="25">
        <v>0</v>
      </c>
      <c r="AE1040" s="25">
        <v>0</v>
      </c>
      <c r="AF1040" s="25">
        <v>1</v>
      </c>
      <c r="AG1040" s="25">
        <v>1</v>
      </c>
      <c r="AH1040" s="25">
        <v>2</v>
      </c>
      <c r="AI1040" s="25" t="s">
        <v>415</v>
      </c>
      <c r="AJ1040" s="57">
        <v>6</v>
      </c>
      <c r="AK1040" s="57" t="str">
        <f t="shared" si="249"/>
        <v>More</v>
      </c>
      <c r="AL1040" s="57" t="s">
        <v>98</v>
      </c>
      <c r="AM1040" s="57" t="str">
        <f t="shared" si="250"/>
        <v>Low</v>
      </c>
      <c r="AN1040" s="62">
        <v>0</v>
      </c>
      <c r="AO1040" s="62" t="str">
        <f t="shared" si="251"/>
        <v>Less</v>
      </c>
      <c r="AP1040" s="62">
        <v>0</v>
      </c>
      <c r="AQ1040" s="62" t="str">
        <f t="shared" si="252"/>
        <v>no</v>
      </c>
      <c r="AR1040" s="62" t="str">
        <f t="shared" si="253"/>
        <v>Below Average</v>
      </c>
      <c r="AS1040" s="64">
        <v>1</v>
      </c>
      <c r="AT1040" s="68">
        <v>51.322751322751323</v>
      </c>
      <c r="AU1040" s="68" t="str">
        <f t="shared" si="254"/>
        <v>Below Average</v>
      </c>
      <c r="AV1040" s="66">
        <v>97000</v>
      </c>
      <c r="AW1040" s="66">
        <v>1890</v>
      </c>
      <c r="AX1040" s="66" t="s">
        <v>311</v>
      </c>
    </row>
    <row r="1041" spans="1:50" customFormat="1" x14ac:dyDescent="0.2">
      <c r="A1041">
        <v>1040</v>
      </c>
      <c r="B1041" s="12" t="s">
        <v>90</v>
      </c>
      <c r="C1041" s="12" t="s">
        <v>90</v>
      </c>
      <c r="D1041" s="12" t="s">
        <v>179</v>
      </c>
      <c r="E1041" s="22">
        <v>4</v>
      </c>
      <c r="F1041" s="22" t="s">
        <v>195</v>
      </c>
      <c r="G1041" s="22" t="s">
        <v>191</v>
      </c>
      <c r="H1041" s="22" t="str">
        <f t="shared" si="241"/>
        <v xml:space="preserve"> </v>
      </c>
      <c r="I1041" s="22">
        <f t="shared" si="240"/>
        <v>77.818957638420983</v>
      </c>
      <c r="J1041" s="22" t="str">
        <f t="shared" si="242"/>
        <v>Above Average</v>
      </c>
      <c r="K1041" s="22">
        <v>4</v>
      </c>
      <c r="L1041" s="22" t="str">
        <f t="shared" si="243"/>
        <v>Low</v>
      </c>
      <c r="M1041" s="22">
        <v>1970</v>
      </c>
      <c r="N1041" s="22">
        <f t="shared" si="244"/>
        <v>0</v>
      </c>
      <c r="O1041" s="22"/>
      <c r="P1041" s="22">
        <v>1970</v>
      </c>
      <c r="Q1041" s="22">
        <f t="shared" si="245"/>
        <v>0</v>
      </c>
      <c r="R1041" s="23">
        <v>630</v>
      </c>
      <c r="S1041" s="23" t="s">
        <v>311</v>
      </c>
      <c r="T1041" s="23" t="s">
        <v>370</v>
      </c>
      <c r="U1041" s="24">
        <v>630</v>
      </c>
      <c r="V1041" s="24" t="str">
        <f t="shared" si="246"/>
        <v>no</v>
      </c>
      <c r="W1041" s="24">
        <v>0</v>
      </c>
      <c r="X1041" s="24" t="str">
        <f t="shared" si="247"/>
        <v>no</v>
      </c>
      <c r="Y1041" s="24" t="s">
        <v>413</v>
      </c>
      <c r="Z1041" s="24">
        <f t="shared" si="248"/>
        <v>0</v>
      </c>
      <c r="AA1041" s="24">
        <v>630</v>
      </c>
      <c r="AB1041" s="24" t="s">
        <v>311</v>
      </c>
      <c r="AC1041" s="24" t="s">
        <v>370</v>
      </c>
      <c r="AD1041" s="25">
        <v>1</v>
      </c>
      <c r="AE1041" s="25">
        <v>0</v>
      </c>
      <c r="AF1041" s="25">
        <v>1</v>
      </c>
      <c r="AG1041" s="25">
        <v>0</v>
      </c>
      <c r="AH1041" s="25">
        <v>2</v>
      </c>
      <c r="AI1041" s="25" t="s">
        <v>415</v>
      </c>
      <c r="AJ1041" s="57">
        <v>3</v>
      </c>
      <c r="AK1041" s="57" t="str">
        <f t="shared" si="249"/>
        <v>Less</v>
      </c>
      <c r="AL1041" s="57" t="s">
        <v>98</v>
      </c>
      <c r="AM1041" s="57" t="str">
        <f t="shared" si="250"/>
        <v>Low</v>
      </c>
      <c r="AN1041" s="62">
        <v>1</v>
      </c>
      <c r="AO1041" s="62" t="str">
        <f t="shared" si="251"/>
        <v>Less</v>
      </c>
      <c r="AP1041" s="62">
        <v>286</v>
      </c>
      <c r="AQ1041" s="62" t="str">
        <f t="shared" si="252"/>
        <v>no</v>
      </c>
      <c r="AR1041" s="62" t="str">
        <f t="shared" si="253"/>
        <v>Below Average</v>
      </c>
      <c r="AS1041" s="64">
        <v>0</v>
      </c>
      <c r="AT1041" s="68">
        <v>63.492063492063494</v>
      </c>
      <c r="AU1041" s="68" t="str">
        <f t="shared" si="254"/>
        <v>Below Average</v>
      </c>
      <c r="AV1041" s="66">
        <v>80000</v>
      </c>
      <c r="AW1041" s="66">
        <v>1260</v>
      </c>
      <c r="AX1041" s="66" t="s">
        <v>311</v>
      </c>
    </row>
    <row r="1042" spans="1:50" customFormat="1" x14ac:dyDescent="0.2">
      <c r="A1042">
        <v>1041</v>
      </c>
      <c r="B1042" s="12" t="s">
        <v>90</v>
      </c>
      <c r="C1042" s="12" t="s">
        <v>90</v>
      </c>
      <c r="D1042" s="12" t="s">
        <v>91</v>
      </c>
      <c r="E1042" s="22">
        <v>5</v>
      </c>
      <c r="F1042" s="22" t="s">
        <v>195</v>
      </c>
      <c r="G1042" s="22" t="s">
        <v>115</v>
      </c>
      <c r="H1042" s="22" t="str">
        <f t="shared" si="241"/>
        <v>1Story</v>
      </c>
      <c r="I1042" s="22">
        <f t="shared" si="240"/>
        <v>69.182127006168557</v>
      </c>
      <c r="J1042" s="22" t="str">
        <f t="shared" si="242"/>
        <v>Below Average</v>
      </c>
      <c r="K1042" s="22">
        <v>4</v>
      </c>
      <c r="L1042" s="22" t="str">
        <f t="shared" si="243"/>
        <v>Low</v>
      </c>
      <c r="M1042" s="22">
        <v>1957</v>
      </c>
      <c r="N1042" s="22">
        <f t="shared" si="244"/>
        <v>0</v>
      </c>
      <c r="O1042" s="22"/>
      <c r="P1042" s="22">
        <v>2000</v>
      </c>
      <c r="Q1042" s="22">
        <f t="shared" si="245"/>
        <v>0</v>
      </c>
      <c r="R1042" s="23">
        <v>1134</v>
      </c>
      <c r="S1042" s="23" t="s">
        <v>311</v>
      </c>
      <c r="T1042" s="23" t="s">
        <v>369</v>
      </c>
      <c r="U1042" s="24">
        <v>1803</v>
      </c>
      <c r="V1042" s="24" t="str">
        <f t="shared" si="246"/>
        <v>no</v>
      </c>
      <c r="W1042" s="24">
        <v>0</v>
      </c>
      <c r="X1042" s="24" t="str">
        <f t="shared" si="247"/>
        <v>no</v>
      </c>
      <c r="Y1042" s="24" t="s">
        <v>413</v>
      </c>
      <c r="Z1042" s="24">
        <f t="shared" si="248"/>
        <v>0</v>
      </c>
      <c r="AA1042" s="24">
        <v>1803</v>
      </c>
      <c r="AB1042" s="24" t="s">
        <v>311</v>
      </c>
      <c r="AC1042" s="24" t="s">
        <v>369</v>
      </c>
      <c r="AD1042" s="25">
        <v>1</v>
      </c>
      <c r="AE1042" s="25">
        <v>0</v>
      </c>
      <c r="AF1042" s="25">
        <v>2</v>
      </c>
      <c r="AG1042" s="25">
        <v>0</v>
      </c>
      <c r="AH1042" s="25">
        <v>3</v>
      </c>
      <c r="AI1042" s="25" t="s">
        <v>414</v>
      </c>
      <c r="AJ1042" s="57">
        <v>8</v>
      </c>
      <c r="AK1042" s="57" t="str">
        <f t="shared" si="249"/>
        <v>More</v>
      </c>
      <c r="AL1042" s="57" t="s">
        <v>98</v>
      </c>
      <c r="AM1042" s="57" t="str">
        <f t="shared" si="250"/>
        <v>Low</v>
      </c>
      <c r="AN1042" s="62">
        <v>2</v>
      </c>
      <c r="AO1042" s="62" t="str">
        <f t="shared" si="251"/>
        <v>More</v>
      </c>
      <c r="AP1042" s="62">
        <v>484</v>
      </c>
      <c r="AQ1042" s="62" t="str">
        <f t="shared" si="252"/>
        <v>no</v>
      </c>
      <c r="AR1042" s="62" t="str">
        <f t="shared" si="253"/>
        <v>Above Average</v>
      </c>
      <c r="AS1042" s="64">
        <v>1</v>
      </c>
      <c r="AT1042" s="68">
        <v>52.774940415389857</v>
      </c>
      <c r="AU1042" s="68" t="str">
        <f t="shared" si="254"/>
        <v>Below Average</v>
      </c>
      <c r="AV1042" s="66">
        <v>155000</v>
      </c>
      <c r="AW1042" s="66">
        <v>2937</v>
      </c>
      <c r="AX1042" s="66" t="s">
        <v>311</v>
      </c>
    </row>
    <row r="1043" spans="1:50" customFormat="1" x14ac:dyDescent="0.2">
      <c r="A1043">
        <v>1042</v>
      </c>
      <c r="B1043" s="12" t="s">
        <v>114</v>
      </c>
      <c r="C1043" s="12" t="s">
        <v>90</v>
      </c>
      <c r="D1043" s="12" t="s">
        <v>91</v>
      </c>
      <c r="E1043" s="22">
        <v>6</v>
      </c>
      <c r="F1043" s="22" t="s">
        <v>195</v>
      </c>
      <c r="G1043" s="22" t="s">
        <v>92</v>
      </c>
      <c r="H1043" s="22" t="str">
        <f t="shared" si="241"/>
        <v>2Story</v>
      </c>
      <c r="I1043" s="22">
        <f t="shared" si="240"/>
        <v>75.988545402704759</v>
      </c>
      <c r="J1043" s="22" t="str">
        <f t="shared" si="242"/>
        <v>Above Average</v>
      </c>
      <c r="K1043" s="22">
        <v>8</v>
      </c>
      <c r="L1043" s="22" t="str">
        <f t="shared" si="243"/>
        <v>High</v>
      </c>
      <c r="M1043" s="22">
        <v>1966</v>
      </c>
      <c r="N1043" s="22">
        <f t="shared" si="244"/>
        <v>0</v>
      </c>
      <c r="O1043" s="22"/>
      <c r="P1043" s="22">
        <v>2000</v>
      </c>
      <c r="Q1043" s="22">
        <f t="shared" si="245"/>
        <v>0</v>
      </c>
      <c r="R1043" s="23">
        <v>800</v>
      </c>
      <c r="S1043" s="23" t="s">
        <v>311</v>
      </c>
      <c r="T1043" s="23" t="s">
        <v>370</v>
      </c>
      <c r="U1043" s="24">
        <v>800</v>
      </c>
      <c r="V1043" s="24" t="str">
        <f t="shared" si="246"/>
        <v>no</v>
      </c>
      <c r="W1043" s="24">
        <v>832</v>
      </c>
      <c r="X1043" s="24" t="str">
        <f t="shared" si="247"/>
        <v>no</v>
      </c>
      <c r="Y1043" s="24" t="s">
        <v>412</v>
      </c>
      <c r="Z1043" s="24">
        <f t="shared" si="248"/>
        <v>0</v>
      </c>
      <c r="AA1043" s="24">
        <v>1632</v>
      </c>
      <c r="AB1043" s="24" t="s">
        <v>311</v>
      </c>
      <c r="AC1043" s="24" t="s">
        <v>369</v>
      </c>
      <c r="AD1043" s="25">
        <v>0</v>
      </c>
      <c r="AE1043" s="25">
        <v>1</v>
      </c>
      <c r="AF1043" s="25">
        <v>1</v>
      </c>
      <c r="AG1043" s="25">
        <v>1</v>
      </c>
      <c r="AH1043" s="25">
        <v>3</v>
      </c>
      <c r="AI1043" s="25" t="s">
        <v>414</v>
      </c>
      <c r="AJ1043" s="57">
        <v>7</v>
      </c>
      <c r="AK1043" s="57" t="str">
        <f t="shared" si="249"/>
        <v>More</v>
      </c>
      <c r="AL1043" s="57" t="s">
        <v>97</v>
      </c>
      <c r="AM1043" s="57" t="str">
        <f t="shared" si="250"/>
        <v>High</v>
      </c>
      <c r="AN1043" s="62">
        <v>2</v>
      </c>
      <c r="AO1043" s="62" t="str">
        <f t="shared" si="251"/>
        <v>More</v>
      </c>
      <c r="AP1043" s="62">
        <v>484</v>
      </c>
      <c r="AQ1043" s="62" t="str">
        <f t="shared" si="252"/>
        <v>no</v>
      </c>
      <c r="AR1043" s="62" t="str">
        <f t="shared" si="253"/>
        <v>Above Average</v>
      </c>
      <c r="AS1043" s="64">
        <v>0</v>
      </c>
      <c r="AT1043" s="68">
        <v>71.13486842105263</v>
      </c>
      <c r="AU1043" s="68" t="str">
        <f t="shared" si="254"/>
        <v>Above Average</v>
      </c>
      <c r="AV1043" s="66">
        <v>173000</v>
      </c>
      <c r="AW1043" s="66">
        <v>2432</v>
      </c>
      <c r="AX1043" s="66" t="s">
        <v>311</v>
      </c>
    </row>
    <row r="1044" spans="1:50" customFormat="1" x14ac:dyDescent="0.2">
      <c r="A1044">
        <v>1043</v>
      </c>
      <c r="B1044" s="12" t="s">
        <v>90</v>
      </c>
      <c r="C1044" s="12" t="s">
        <v>90</v>
      </c>
      <c r="D1044" s="12" t="s">
        <v>198</v>
      </c>
      <c r="E1044" s="22">
        <v>6</v>
      </c>
      <c r="F1044" s="22" t="s">
        <v>195</v>
      </c>
      <c r="G1044" s="22" t="s">
        <v>115</v>
      </c>
      <c r="H1044" s="22" t="str">
        <f t="shared" si="241"/>
        <v>1Story</v>
      </c>
      <c r="I1044" s="22">
        <f t="shared" si="240"/>
        <v>69.182127006168557</v>
      </c>
      <c r="J1044" s="22" t="str">
        <f t="shared" si="242"/>
        <v>Below Average</v>
      </c>
      <c r="K1044" s="22">
        <v>5</v>
      </c>
      <c r="L1044" s="22" t="str">
        <f t="shared" si="243"/>
        <v>Low</v>
      </c>
      <c r="M1044" s="22">
        <v>2005</v>
      </c>
      <c r="N1044" s="22">
        <f t="shared" si="244"/>
        <v>0</v>
      </c>
      <c r="O1044" s="22"/>
      <c r="P1044" s="22">
        <v>2005</v>
      </c>
      <c r="Q1044" s="22">
        <f t="shared" si="245"/>
        <v>0</v>
      </c>
      <c r="R1044" s="23">
        <v>1306</v>
      </c>
      <c r="S1044" s="23" t="s">
        <v>311</v>
      </c>
      <c r="T1044" s="23" t="s">
        <v>369</v>
      </c>
      <c r="U1044" s="24">
        <v>1306</v>
      </c>
      <c r="V1044" s="24" t="str">
        <f t="shared" si="246"/>
        <v>no</v>
      </c>
      <c r="W1044" s="24">
        <v>0</v>
      </c>
      <c r="X1044" s="24" t="str">
        <f t="shared" si="247"/>
        <v>no</v>
      </c>
      <c r="Y1044" s="24" t="s">
        <v>413</v>
      </c>
      <c r="Z1044" s="24">
        <f t="shared" si="248"/>
        <v>0</v>
      </c>
      <c r="AA1044" s="24">
        <v>1306</v>
      </c>
      <c r="AB1044" s="24" t="s">
        <v>311</v>
      </c>
      <c r="AC1044" s="24" t="s">
        <v>370</v>
      </c>
      <c r="AD1044" s="25">
        <v>1</v>
      </c>
      <c r="AE1044" s="25">
        <v>0</v>
      </c>
      <c r="AF1044" s="25">
        <v>2</v>
      </c>
      <c r="AG1044" s="25">
        <v>0</v>
      </c>
      <c r="AH1044" s="25">
        <v>3</v>
      </c>
      <c r="AI1044" s="25" t="s">
        <v>414</v>
      </c>
      <c r="AJ1044" s="57">
        <v>5</v>
      </c>
      <c r="AK1044" s="57" t="str">
        <f t="shared" si="249"/>
        <v>Less</v>
      </c>
      <c r="AL1044" s="57" t="s">
        <v>97</v>
      </c>
      <c r="AM1044" s="57" t="str">
        <f t="shared" si="250"/>
        <v>High</v>
      </c>
      <c r="AN1044" s="62">
        <v>2</v>
      </c>
      <c r="AO1044" s="62" t="str">
        <f t="shared" si="251"/>
        <v>More</v>
      </c>
      <c r="AP1044" s="62">
        <v>624</v>
      </c>
      <c r="AQ1044" s="62" t="str">
        <f t="shared" si="252"/>
        <v>no</v>
      </c>
      <c r="AR1044" s="62" t="str">
        <f t="shared" si="253"/>
        <v>Above Average</v>
      </c>
      <c r="AS1044" s="64">
        <v>1</v>
      </c>
      <c r="AT1044" s="68">
        <v>75.038284839203669</v>
      </c>
      <c r="AU1044" s="68" t="str">
        <f t="shared" si="254"/>
        <v>Above Average</v>
      </c>
      <c r="AV1044" s="66">
        <v>196000</v>
      </c>
      <c r="AW1044" s="66">
        <v>2612</v>
      </c>
      <c r="AX1044" s="66" t="s">
        <v>311</v>
      </c>
    </row>
    <row r="1045" spans="1:50" customFormat="1" x14ac:dyDescent="0.2">
      <c r="A1045">
        <v>1044</v>
      </c>
      <c r="B1045" s="12" t="s">
        <v>90</v>
      </c>
      <c r="C1045" s="12" t="s">
        <v>90</v>
      </c>
      <c r="D1045" s="12" t="s">
        <v>91</v>
      </c>
      <c r="E1045" s="22">
        <v>7</v>
      </c>
      <c r="F1045" s="22" t="s">
        <v>411</v>
      </c>
      <c r="G1045" s="22" t="s">
        <v>92</v>
      </c>
      <c r="H1045" s="22" t="str">
        <f t="shared" si="241"/>
        <v>2Story</v>
      </c>
      <c r="I1045" s="22">
        <f t="shared" si="240"/>
        <v>75.988545402704759</v>
      </c>
      <c r="J1045" s="22" t="str">
        <f t="shared" si="242"/>
        <v>Above Average</v>
      </c>
      <c r="K1045" s="22">
        <v>5</v>
      </c>
      <c r="L1045" s="22" t="str">
        <f t="shared" si="243"/>
        <v>Low</v>
      </c>
      <c r="M1045" s="22">
        <v>1990</v>
      </c>
      <c r="N1045" s="22">
        <f t="shared" si="244"/>
        <v>0</v>
      </c>
      <c r="O1045" s="22"/>
      <c r="P1045" s="22">
        <v>1990</v>
      </c>
      <c r="Q1045" s="22">
        <f t="shared" si="245"/>
        <v>0</v>
      </c>
      <c r="R1045" s="23">
        <v>1475</v>
      </c>
      <c r="S1045" s="23" t="s">
        <v>311</v>
      </c>
      <c r="T1045" s="23" t="s">
        <v>369</v>
      </c>
      <c r="U1045" s="24">
        <v>1532</v>
      </c>
      <c r="V1045" s="24" t="str">
        <f t="shared" si="246"/>
        <v>no</v>
      </c>
      <c r="W1045" s="24">
        <v>797</v>
      </c>
      <c r="X1045" s="24" t="str">
        <f t="shared" si="247"/>
        <v>no</v>
      </c>
      <c r="Y1045" s="24" t="s">
        <v>412</v>
      </c>
      <c r="Z1045" s="24">
        <f t="shared" si="248"/>
        <v>0</v>
      </c>
      <c r="AA1045" s="24">
        <v>2329</v>
      </c>
      <c r="AB1045" s="24" t="s">
        <v>311</v>
      </c>
      <c r="AC1045" s="24" t="s">
        <v>369</v>
      </c>
      <c r="AD1045" s="25">
        <v>1</v>
      </c>
      <c r="AE1045" s="25">
        <v>0</v>
      </c>
      <c r="AF1045" s="25">
        <v>2</v>
      </c>
      <c r="AG1045" s="25">
        <v>1</v>
      </c>
      <c r="AH1045" s="25">
        <v>4</v>
      </c>
      <c r="AI1045" s="25" t="s">
        <v>414</v>
      </c>
      <c r="AJ1045" s="57">
        <v>10</v>
      </c>
      <c r="AK1045" s="57" t="str">
        <f t="shared" si="249"/>
        <v>More</v>
      </c>
      <c r="AL1045" s="57" t="s">
        <v>97</v>
      </c>
      <c r="AM1045" s="57" t="str">
        <f t="shared" si="250"/>
        <v>High</v>
      </c>
      <c r="AN1045" s="62">
        <v>2</v>
      </c>
      <c r="AO1045" s="62" t="str">
        <f t="shared" si="251"/>
        <v>More</v>
      </c>
      <c r="AP1045" s="62">
        <v>514</v>
      </c>
      <c r="AQ1045" s="62" t="str">
        <f t="shared" si="252"/>
        <v>no</v>
      </c>
      <c r="AR1045" s="62" t="str">
        <f t="shared" si="253"/>
        <v>Above Average</v>
      </c>
      <c r="AS1045" s="64">
        <v>1</v>
      </c>
      <c r="AT1045" s="68">
        <v>68.948475289169295</v>
      </c>
      <c r="AU1045" s="68" t="str">
        <f t="shared" si="254"/>
        <v>Below Average</v>
      </c>
      <c r="AV1045" s="66">
        <v>262280</v>
      </c>
      <c r="AW1045" s="66">
        <v>3804</v>
      </c>
      <c r="AX1045" s="66" t="s">
        <v>311</v>
      </c>
    </row>
    <row r="1046" spans="1:50" customFormat="1" x14ac:dyDescent="0.2">
      <c r="A1046">
        <v>1045</v>
      </c>
      <c r="B1046" s="12" t="s">
        <v>139</v>
      </c>
      <c r="C1046" s="12" t="s">
        <v>90</v>
      </c>
      <c r="D1046" s="12" t="s">
        <v>91</v>
      </c>
      <c r="E1046" s="22">
        <v>8</v>
      </c>
      <c r="F1046" s="22" t="s">
        <v>411</v>
      </c>
      <c r="G1046" s="22" t="s">
        <v>115</v>
      </c>
      <c r="H1046" s="22" t="str">
        <f t="shared" si="241"/>
        <v>1Story</v>
      </c>
      <c r="I1046" s="22">
        <f t="shared" si="240"/>
        <v>69.182127006168557</v>
      </c>
      <c r="J1046" s="22" t="str">
        <f t="shared" si="242"/>
        <v>Below Average</v>
      </c>
      <c r="K1046" s="22">
        <v>5</v>
      </c>
      <c r="L1046" s="22" t="str">
        <f t="shared" si="243"/>
        <v>Low</v>
      </c>
      <c r="M1046" s="22">
        <v>1981</v>
      </c>
      <c r="N1046" s="22">
        <f t="shared" si="244"/>
        <v>0</v>
      </c>
      <c r="O1046" s="22"/>
      <c r="P1046" s="22">
        <v>1981</v>
      </c>
      <c r="Q1046" s="22">
        <f t="shared" si="245"/>
        <v>0</v>
      </c>
      <c r="R1046" s="23">
        <v>2524</v>
      </c>
      <c r="S1046" s="23" t="s">
        <v>313</v>
      </c>
      <c r="T1046" s="23" t="s">
        <v>369</v>
      </c>
      <c r="U1046" s="24">
        <v>2524</v>
      </c>
      <c r="V1046" s="24" t="str">
        <f t="shared" si="246"/>
        <v>yes</v>
      </c>
      <c r="W1046" s="24">
        <v>0</v>
      </c>
      <c r="X1046" s="24" t="str">
        <f t="shared" si="247"/>
        <v>no</v>
      </c>
      <c r="Y1046" s="24" t="s">
        <v>413</v>
      </c>
      <c r="Z1046" s="24">
        <f t="shared" si="248"/>
        <v>1</v>
      </c>
      <c r="AA1046" s="24">
        <v>2524</v>
      </c>
      <c r="AB1046" s="24" t="s">
        <v>311</v>
      </c>
      <c r="AC1046" s="24" t="s">
        <v>369</v>
      </c>
      <c r="AD1046" s="25">
        <v>1</v>
      </c>
      <c r="AE1046" s="25">
        <v>0</v>
      </c>
      <c r="AF1046" s="25">
        <v>2</v>
      </c>
      <c r="AG1046" s="25">
        <v>1</v>
      </c>
      <c r="AH1046" s="25">
        <v>4</v>
      </c>
      <c r="AI1046" s="25" t="s">
        <v>414</v>
      </c>
      <c r="AJ1046" s="57">
        <v>9</v>
      </c>
      <c r="AK1046" s="57" t="str">
        <f t="shared" si="249"/>
        <v>More</v>
      </c>
      <c r="AL1046" s="57" t="s">
        <v>97</v>
      </c>
      <c r="AM1046" s="57" t="str">
        <f t="shared" si="250"/>
        <v>High</v>
      </c>
      <c r="AN1046" s="62">
        <v>2</v>
      </c>
      <c r="AO1046" s="62" t="str">
        <f t="shared" si="251"/>
        <v>More</v>
      </c>
      <c r="AP1046" s="62">
        <v>542</v>
      </c>
      <c r="AQ1046" s="62" t="str">
        <f t="shared" si="252"/>
        <v>no</v>
      </c>
      <c r="AR1046" s="62" t="str">
        <f t="shared" si="253"/>
        <v>Above Average</v>
      </c>
      <c r="AS1046" s="64">
        <v>1</v>
      </c>
      <c r="AT1046" s="68">
        <v>55.071315372424721</v>
      </c>
      <c r="AU1046" s="68" t="str">
        <f t="shared" si="254"/>
        <v>Below Average</v>
      </c>
      <c r="AV1046" s="66">
        <v>278000</v>
      </c>
      <c r="AW1046" s="66">
        <v>5048</v>
      </c>
      <c r="AX1046" s="66" t="s">
        <v>313</v>
      </c>
    </row>
    <row r="1047" spans="1:50" customFormat="1" x14ac:dyDescent="0.2">
      <c r="A1047">
        <v>1046</v>
      </c>
      <c r="B1047" s="12" t="s">
        <v>90</v>
      </c>
      <c r="C1047" s="12" t="s">
        <v>90</v>
      </c>
      <c r="D1047" s="12" t="s">
        <v>91</v>
      </c>
      <c r="E1047" s="22">
        <v>3</v>
      </c>
      <c r="F1047" s="22" t="s">
        <v>195</v>
      </c>
      <c r="G1047" s="22" t="s">
        <v>115</v>
      </c>
      <c r="H1047" s="22" t="str">
        <f t="shared" si="241"/>
        <v>1Story</v>
      </c>
      <c r="I1047" s="22">
        <f t="shared" si="240"/>
        <v>69.182127006168557</v>
      </c>
      <c r="J1047" s="22" t="str">
        <f t="shared" si="242"/>
        <v>Below Average</v>
      </c>
      <c r="K1047" s="22">
        <v>5</v>
      </c>
      <c r="L1047" s="22" t="str">
        <f t="shared" si="243"/>
        <v>Low</v>
      </c>
      <c r="M1047" s="22">
        <v>1955</v>
      </c>
      <c r="N1047" s="22">
        <f t="shared" si="244"/>
        <v>0</v>
      </c>
      <c r="O1047" s="22"/>
      <c r="P1047" s="22">
        <v>1955</v>
      </c>
      <c r="Q1047" s="22">
        <f t="shared" si="245"/>
        <v>1</v>
      </c>
      <c r="R1047" s="23">
        <v>0</v>
      </c>
      <c r="S1047" s="23" t="s">
        <v>313</v>
      </c>
      <c r="T1047" s="23" t="s">
        <v>370</v>
      </c>
      <c r="U1047" s="24">
        <v>1733</v>
      </c>
      <c r="V1047" s="24" t="str">
        <f t="shared" si="246"/>
        <v>no</v>
      </c>
      <c r="W1047" s="24">
        <v>0</v>
      </c>
      <c r="X1047" s="24" t="str">
        <f t="shared" si="247"/>
        <v>no</v>
      </c>
      <c r="Y1047" s="24" t="s">
        <v>413</v>
      </c>
      <c r="Z1047" s="24">
        <f t="shared" si="248"/>
        <v>0</v>
      </c>
      <c r="AA1047" s="24">
        <v>1733</v>
      </c>
      <c r="AB1047" s="24" t="s">
        <v>311</v>
      </c>
      <c r="AC1047" s="24" t="s">
        <v>369</v>
      </c>
      <c r="AD1047" s="25">
        <v>0</v>
      </c>
      <c r="AE1047" s="25">
        <v>0</v>
      </c>
      <c r="AF1047" s="25">
        <v>2</v>
      </c>
      <c r="AG1047" s="25">
        <v>0</v>
      </c>
      <c r="AH1047" s="25">
        <v>2</v>
      </c>
      <c r="AI1047" s="25" t="s">
        <v>415</v>
      </c>
      <c r="AJ1047" s="57">
        <v>8</v>
      </c>
      <c r="AK1047" s="57" t="str">
        <f t="shared" si="249"/>
        <v>More</v>
      </c>
      <c r="AL1047" s="57" t="s">
        <v>98</v>
      </c>
      <c r="AM1047" s="57" t="str">
        <f t="shared" si="250"/>
        <v>Low</v>
      </c>
      <c r="AN1047" s="62">
        <v>2</v>
      </c>
      <c r="AO1047" s="62" t="str">
        <f t="shared" si="251"/>
        <v>More</v>
      </c>
      <c r="AP1047" s="62">
        <v>452</v>
      </c>
      <c r="AQ1047" s="62" t="str">
        <f t="shared" si="252"/>
        <v>no</v>
      </c>
      <c r="AR1047" s="62" t="str">
        <f t="shared" si="253"/>
        <v>Below Average</v>
      </c>
      <c r="AS1047" s="64">
        <v>1</v>
      </c>
      <c r="AT1047" s="68">
        <v>80.553952683208308</v>
      </c>
      <c r="AU1047" s="68" t="str">
        <f t="shared" si="254"/>
        <v>Above Average</v>
      </c>
      <c r="AV1047" s="66">
        <v>139600</v>
      </c>
      <c r="AW1047" s="66">
        <v>1733</v>
      </c>
      <c r="AX1047" s="66" t="s">
        <v>311</v>
      </c>
    </row>
    <row r="1048" spans="1:50" customFormat="1" x14ac:dyDescent="0.2">
      <c r="A1048">
        <v>1047</v>
      </c>
      <c r="B1048" s="12" t="s">
        <v>90</v>
      </c>
      <c r="C1048" s="12" t="s">
        <v>90</v>
      </c>
      <c r="D1048" s="12" t="s">
        <v>91</v>
      </c>
      <c r="E1048" s="22">
        <v>9</v>
      </c>
      <c r="F1048" s="22" t="s">
        <v>411</v>
      </c>
      <c r="G1048" s="22" t="s">
        <v>92</v>
      </c>
      <c r="H1048" s="22" t="str">
        <f t="shared" si="241"/>
        <v>2Story</v>
      </c>
      <c r="I1048" s="22">
        <f t="shared" si="240"/>
        <v>75.988545402704759</v>
      </c>
      <c r="J1048" s="22" t="str">
        <f t="shared" si="242"/>
        <v>Above Average</v>
      </c>
      <c r="K1048" s="22">
        <v>5</v>
      </c>
      <c r="L1048" s="22" t="str">
        <f t="shared" si="243"/>
        <v>Low</v>
      </c>
      <c r="M1048" s="22">
        <v>2005</v>
      </c>
      <c r="N1048" s="22">
        <f t="shared" si="244"/>
        <v>0</v>
      </c>
      <c r="O1048" s="22"/>
      <c r="P1048" s="22">
        <v>2006</v>
      </c>
      <c r="Q1048" s="22">
        <f t="shared" si="245"/>
        <v>0</v>
      </c>
      <c r="R1048" s="23">
        <v>1992</v>
      </c>
      <c r="S1048" s="23" t="s">
        <v>311</v>
      </c>
      <c r="T1048" s="23" t="s">
        <v>369</v>
      </c>
      <c r="U1048" s="24">
        <v>1992</v>
      </c>
      <c r="V1048" s="24" t="str">
        <f t="shared" si="246"/>
        <v>no</v>
      </c>
      <c r="W1048" s="24">
        <v>876</v>
      </c>
      <c r="X1048" s="24" t="str">
        <f t="shared" si="247"/>
        <v>no</v>
      </c>
      <c r="Y1048" s="24" t="s">
        <v>412</v>
      </c>
      <c r="Z1048" s="24">
        <f t="shared" si="248"/>
        <v>1</v>
      </c>
      <c r="AA1048" s="24">
        <v>2868</v>
      </c>
      <c r="AB1048" s="24" t="s">
        <v>313</v>
      </c>
      <c r="AC1048" s="24" t="s">
        <v>369</v>
      </c>
      <c r="AD1048" s="25">
        <v>0</v>
      </c>
      <c r="AE1048" s="25">
        <v>0</v>
      </c>
      <c r="AF1048" s="25">
        <v>3</v>
      </c>
      <c r="AG1048" s="25">
        <v>1</v>
      </c>
      <c r="AH1048" s="25">
        <v>4</v>
      </c>
      <c r="AI1048" s="25" t="s">
        <v>414</v>
      </c>
      <c r="AJ1048" s="57">
        <v>11</v>
      </c>
      <c r="AK1048" s="57" t="str">
        <f t="shared" si="249"/>
        <v>More</v>
      </c>
      <c r="AL1048" s="57" t="s">
        <v>104</v>
      </c>
      <c r="AM1048" s="57" t="str">
        <f t="shared" si="250"/>
        <v>High</v>
      </c>
      <c r="AN1048" s="62">
        <v>3</v>
      </c>
      <c r="AO1048" s="62" t="str">
        <f t="shared" si="251"/>
        <v>More</v>
      </c>
      <c r="AP1048" s="62">
        <v>716</v>
      </c>
      <c r="AQ1048" s="62" t="str">
        <f t="shared" si="252"/>
        <v>no</v>
      </c>
      <c r="AR1048" s="62" t="str">
        <f t="shared" si="253"/>
        <v>Above Average</v>
      </c>
      <c r="AS1048" s="64">
        <v>1</v>
      </c>
      <c r="AT1048" s="68">
        <v>114.52283950617284</v>
      </c>
      <c r="AU1048" s="68" t="str">
        <f t="shared" si="254"/>
        <v>Above Average</v>
      </c>
      <c r="AV1048" s="66">
        <v>556581</v>
      </c>
      <c r="AW1048" s="66">
        <v>4860</v>
      </c>
      <c r="AX1048" s="66" t="s">
        <v>313</v>
      </c>
    </row>
    <row r="1049" spans="1:50" customFormat="1" x14ac:dyDescent="0.2">
      <c r="A1049">
        <v>1048</v>
      </c>
      <c r="B1049" s="12" t="s">
        <v>90</v>
      </c>
      <c r="C1049" s="12" t="s">
        <v>90</v>
      </c>
      <c r="D1049" s="12" t="s">
        <v>91</v>
      </c>
      <c r="E1049" s="22">
        <v>5</v>
      </c>
      <c r="F1049" s="22" t="s">
        <v>195</v>
      </c>
      <c r="G1049" s="22" t="s">
        <v>115</v>
      </c>
      <c r="H1049" s="22" t="str">
        <f t="shared" si="241"/>
        <v>1Story</v>
      </c>
      <c r="I1049" s="22">
        <f t="shared" si="240"/>
        <v>69.182127006168557</v>
      </c>
      <c r="J1049" s="22" t="str">
        <f t="shared" si="242"/>
        <v>Below Average</v>
      </c>
      <c r="K1049" s="22">
        <v>5</v>
      </c>
      <c r="L1049" s="22" t="str">
        <f t="shared" si="243"/>
        <v>Low</v>
      </c>
      <c r="M1049" s="22">
        <v>1994</v>
      </c>
      <c r="N1049" s="22">
        <f t="shared" si="244"/>
        <v>0</v>
      </c>
      <c r="O1049" s="22"/>
      <c r="P1049" s="22">
        <v>1995</v>
      </c>
      <c r="Q1049" s="22">
        <f t="shared" si="245"/>
        <v>0</v>
      </c>
      <c r="R1049" s="23">
        <v>990</v>
      </c>
      <c r="S1049" s="23" t="s">
        <v>311</v>
      </c>
      <c r="T1049" s="23" t="s">
        <v>370</v>
      </c>
      <c r="U1049" s="24">
        <v>990</v>
      </c>
      <c r="V1049" s="24" t="str">
        <f t="shared" si="246"/>
        <v>no</v>
      </c>
      <c r="W1049" s="24">
        <v>0</v>
      </c>
      <c r="X1049" s="24" t="str">
        <f t="shared" si="247"/>
        <v>no</v>
      </c>
      <c r="Y1049" s="24" t="s">
        <v>413</v>
      </c>
      <c r="Z1049" s="24">
        <f t="shared" si="248"/>
        <v>0</v>
      </c>
      <c r="AA1049" s="24">
        <v>990</v>
      </c>
      <c r="AB1049" s="24" t="s">
        <v>311</v>
      </c>
      <c r="AC1049" s="24" t="s">
        <v>370</v>
      </c>
      <c r="AD1049" s="25">
        <v>0</v>
      </c>
      <c r="AE1049" s="25">
        <v>1</v>
      </c>
      <c r="AF1049" s="25">
        <v>1</v>
      </c>
      <c r="AG1049" s="25">
        <v>0</v>
      </c>
      <c r="AH1049" s="25">
        <v>2</v>
      </c>
      <c r="AI1049" s="25" t="s">
        <v>415</v>
      </c>
      <c r="AJ1049" s="57">
        <v>5</v>
      </c>
      <c r="AK1049" s="57" t="str">
        <f t="shared" si="249"/>
        <v>Less</v>
      </c>
      <c r="AL1049" s="57" t="s">
        <v>98</v>
      </c>
      <c r="AM1049" s="57" t="str">
        <f t="shared" si="250"/>
        <v>Low</v>
      </c>
      <c r="AN1049" s="62">
        <v>2</v>
      </c>
      <c r="AO1049" s="62" t="str">
        <f t="shared" si="251"/>
        <v>More</v>
      </c>
      <c r="AP1049" s="62">
        <v>672</v>
      </c>
      <c r="AQ1049" s="62" t="str">
        <f t="shared" si="252"/>
        <v>no</v>
      </c>
      <c r="AR1049" s="62" t="str">
        <f t="shared" si="253"/>
        <v>Above Average</v>
      </c>
      <c r="AS1049" s="64">
        <v>0</v>
      </c>
      <c r="AT1049" s="68">
        <v>73.232323232323239</v>
      </c>
      <c r="AU1049" s="68" t="str">
        <f t="shared" si="254"/>
        <v>Above Average</v>
      </c>
      <c r="AV1049" s="66">
        <v>145000</v>
      </c>
      <c r="AW1049" s="66">
        <v>1980</v>
      </c>
      <c r="AX1049" s="66" t="s">
        <v>311</v>
      </c>
    </row>
    <row r="1050" spans="1:50" customFormat="1" x14ac:dyDescent="0.2">
      <c r="A1050">
        <v>1049</v>
      </c>
      <c r="B1050" s="12" t="s">
        <v>90</v>
      </c>
      <c r="C1050" s="12" t="s">
        <v>90</v>
      </c>
      <c r="D1050" s="12" t="s">
        <v>91</v>
      </c>
      <c r="E1050" s="22">
        <v>5</v>
      </c>
      <c r="F1050" s="22" t="s">
        <v>195</v>
      </c>
      <c r="G1050" s="22" t="s">
        <v>115</v>
      </c>
      <c r="H1050" s="22" t="str">
        <f t="shared" si="241"/>
        <v>1Story</v>
      </c>
      <c r="I1050" s="22">
        <f t="shared" si="240"/>
        <v>69.182127006168557</v>
      </c>
      <c r="J1050" s="22" t="str">
        <f t="shared" si="242"/>
        <v>Below Average</v>
      </c>
      <c r="K1050" s="22">
        <v>4</v>
      </c>
      <c r="L1050" s="22" t="str">
        <f t="shared" si="243"/>
        <v>Low</v>
      </c>
      <c r="M1050" s="22">
        <v>1960</v>
      </c>
      <c r="N1050" s="22">
        <f t="shared" si="244"/>
        <v>0</v>
      </c>
      <c r="O1050" s="22"/>
      <c r="P1050" s="22">
        <v>2006</v>
      </c>
      <c r="Q1050" s="22">
        <f t="shared" si="245"/>
        <v>0</v>
      </c>
      <c r="R1050" s="23">
        <v>0</v>
      </c>
      <c r="S1050" s="23" t="s">
        <v>313</v>
      </c>
      <c r="T1050" s="23" t="s">
        <v>370</v>
      </c>
      <c r="U1050" s="24">
        <v>1771</v>
      </c>
      <c r="V1050" s="24" t="str">
        <f t="shared" si="246"/>
        <v>no</v>
      </c>
      <c r="W1050" s="24">
        <v>0</v>
      </c>
      <c r="X1050" s="24" t="str">
        <f t="shared" si="247"/>
        <v>no</v>
      </c>
      <c r="Y1050" s="24" t="s">
        <v>413</v>
      </c>
      <c r="Z1050" s="24">
        <f t="shared" si="248"/>
        <v>0</v>
      </c>
      <c r="AA1050" s="24">
        <v>1771</v>
      </c>
      <c r="AB1050" s="24" t="s">
        <v>311</v>
      </c>
      <c r="AC1050" s="24" t="s">
        <v>369</v>
      </c>
      <c r="AD1050" s="25">
        <v>0</v>
      </c>
      <c r="AE1050" s="25">
        <v>0</v>
      </c>
      <c r="AF1050" s="25">
        <v>1</v>
      </c>
      <c r="AG1050" s="25">
        <v>0</v>
      </c>
      <c r="AH1050" s="25">
        <v>1</v>
      </c>
      <c r="AI1050" s="25" t="s">
        <v>415</v>
      </c>
      <c r="AJ1050" s="57">
        <v>9</v>
      </c>
      <c r="AK1050" s="57" t="str">
        <f t="shared" si="249"/>
        <v>More</v>
      </c>
      <c r="AL1050" s="57" t="s">
        <v>98</v>
      </c>
      <c r="AM1050" s="57" t="str">
        <f t="shared" si="250"/>
        <v>Low</v>
      </c>
      <c r="AN1050" s="62">
        <v>2</v>
      </c>
      <c r="AO1050" s="62" t="str">
        <f t="shared" si="251"/>
        <v>More</v>
      </c>
      <c r="AP1050" s="62">
        <v>336</v>
      </c>
      <c r="AQ1050" s="62" t="str">
        <f t="shared" si="252"/>
        <v>no</v>
      </c>
      <c r="AR1050" s="62" t="str">
        <f t="shared" si="253"/>
        <v>Below Average</v>
      </c>
      <c r="AS1050" s="64">
        <v>1</v>
      </c>
      <c r="AT1050" s="68">
        <v>64.935064935064929</v>
      </c>
      <c r="AU1050" s="68" t="str">
        <f t="shared" si="254"/>
        <v>Below Average</v>
      </c>
      <c r="AV1050" s="66">
        <v>115000</v>
      </c>
      <c r="AW1050" s="66">
        <v>1771</v>
      </c>
      <c r="AX1050" s="66" t="s">
        <v>311</v>
      </c>
    </row>
    <row r="1051" spans="1:50" customFormat="1" x14ac:dyDescent="0.2">
      <c r="A1051">
        <v>1050</v>
      </c>
      <c r="B1051" s="12" t="s">
        <v>90</v>
      </c>
      <c r="C1051" s="12" t="s">
        <v>90</v>
      </c>
      <c r="D1051" s="12" t="s">
        <v>91</v>
      </c>
      <c r="E1051" s="22">
        <v>4</v>
      </c>
      <c r="F1051" s="22" t="s">
        <v>195</v>
      </c>
      <c r="G1051" s="22" t="s">
        <v>115</v>
      </c>
      <c r="H1051" s="22" t="str">
        <f t="shared" si="241"/>
        <v>1Story</v>
      </c>
      <c r="I1051" s="22">
        <f t="shared" si="240"/>
        <v>69.182127006168557</v>
      </c>
      <c r="J1051" s="22" t="str">
        <f t="shared" si="242"/>
        <v>Below Average</v>
      </c>
      <c r="K1051" s="22">
        <v>7</v>
      </c>
      <c r="L1051" s="22" t="str">
        <f t="shared" si="243"/>
        <v>High</v>
      </c>
      <c r="M1051" s="22">
        <v>1946</v>
      </c>
      <c r="N1051" s="22">
        <f t="shared" si="244"/>
        <v>1</v>
      </c>
      <c r="O1051" s="22"/>
      <c r="P1051" s="22">
        <v>2006</v>
      </c>
      <c r="Q1051" s="22">
        <f t="shared" si="245"/>
        <v>0</v>
      </c>
      <c r="R1051" s="23">
        <v>0</v>
      </c>
      <c r="S1051" s="23" t="s">
        <v>313</v>
      </c>
      <c r="T1051" s="23" t="s">
        <v>370</v>
      </c>
      <c r="U1051" s="24">
        <v>930</v>
      </c>
      <c r="V1051" s="24" t="str">
        <f t="shared" si="246"/>
        <v>no</v>
      </c>
      <c r="W1051" s="24">
        <v>0</v>
      </c>
      <c r="X1051" s="24" t="str">
        <f t="shared" si="247"/>
        <v>no</v>
      </c>
      <c r="Y1051" s="24" t="s">
        <v>413</v>
      </c>
      <c r="Z1051" s="24">
        <f t="shared" si="248"/>
        <v>1</v>
      </c>
      <c r="AA1051" s="24">
        <v>930</v>
      </c>
      <c r="AB1051" s="24" t="s">
        <v>311</v>
      </c>
      <c r="AC1051" s="24" t="s">
        <v>370</v>
      </c>
      <c r="AD1051" s="25">
        <v>0</v>
      </c>
      <c r="AE1051" s="25">
        <v>0</v>
      </c>
      <c r="AF1051" s="25">
        <v>1</v>
      </c>
      <c r="AG1051" s="25">
        <v>0</v>
      </c>
      <c r="AH1051" s="25">
        <v>1</v>
      </c>
      <c r="AI1051" s="25" t="s">
        <v>415</v>
      </c>
      <c r="AJ1051" s="57">
        <v>6</v>
      </c>
      <c r="AK1051" s="57" t="str">
        <f t="shared" si="249"/>
        <v>More</v>
      </c>
      <c r="AL1051" s="57" t="s">
        <v>97</v>
      </c>
      <c r="AM1051" s="57" t="str">
        <f t="shared" si="250"/>
        <v>High</v>
      </c>
      <c r="AN1051" s="62">
        <v>1</v>
      </c>
      <c r="AO1051" s="62" t="str">
        <f t="shared" si="251"/>
        <v>Less</v>
      </c>
      <c r="AP1051" s="62">
        <v>308</v>
      </c>
      <c r="AQ1051" s="62" t="str">
        <f t="shared" si="252"/>
        <v>no</v>
      </c>
      <c r="AR1051" s="62" t="str">
        <f t="shared" si="253"/>
        <v>Below Average</v>
      </c>
      <c r="AS1051" s="64">
        <v>0</v>
      </c>
      <c r="AT1051" s="68">
        <v>91.290322580645167</v>
      </c>
      <c r="AU1051" s="68" t="str">
        <f t="shared" si="254"/>
        <v>Above Average</v>
      </c>
      <c r="AV1051" s="66">
        <v>84900</v>
      </c>
      <c r="AW1051" s="66">
        <v>930</v>
      </c>
      <c r="AX1051" s="66" t="s">
        <v>311</v>
      </c>
    </row>
    <row r="1052" spans="1:50" customFormat="1" x14ac:dyDescent="0.2">
      <c r="A1052">
        <v>1051</v>
      </c>
      <c r="B1052" s="12" t="s">
        <v>90</v>
      </c>
      <c r="C1052" s="12" t="s">
        <v>90</v>
      </c>
      <c r="D1052" s="12" t="s">
        <v>91</v>
      </c>
      <c r="E1052" s="22">
        <v>7</v>
      </c>
      <c r="F1052" s="22" t="s">
        <v>411</v>
      </c>
      <c r="G1052" s="22" t="s">
        <v>115</v>
      </c>
      <c r="H1052" s="22" t="str">
        <f t="shared" si="241"/>
        <v>1Story</v>
      </c>
      <c r="I1052" s="22">
        <f t="shared" si="240"/>
        <v>69.182127006168557</v>
      </c>
      <c r="J1052" s="22" t="str">
        <f t="shared" si="242"/>
        <v>Below Average</v>
      </c>
      <c r="K1052" s="22">
        <v>5</v>
      </c>
      <c r="L1052" s="22" t="str">
        <f t="shared" si="243"/>
        <v>Low</v>
      </c>
      <c r="M1052" s="22">
        <v>2007</v>
      </c>
      <c r="N1052" s="22">
        <f t="shared" si="244"/>
        <v>0</v>
      </c>
      <c r="O1052" s="22"/>
      <c r="P1052" s="22">
        <v>2007</v>
      </c>
      <c r="Q1052" s="22">
        <f t="shared" si="245"/>
        <v>0</v>
      </c>
      <c r="R1052" s="23">
        <v>1302</v>
      </c>
      <c r="S1052" s="23" t="s">
        <v>311</v>
      </c>
      <c r="T1052" s="23" t="s">
        <v>369</v>
      </c>
      <c r="U1052" s="24">
        <v>1302</v>
      </c>
      <c r="V1052" s="24" t="str">
        <f t="shared" si="246"/>
        <v>no</v>
      </c>
      <c r="W1052" s="24">
        <v>0</v>
      </c>
      <c r="X1052" s="24" t="str">
        <f t="shared" si="247"/>
        <v>no</v>
      </c>
      <c r="Y1052" s="24" t="s">
        <v>413</v>
      </c>
      <c r="Z1052" s="24">
        <f t="shared" si="248"/>
        <v>1</v>
      </c>
      <c r="AA1052" s="24">
        <v>1302</v>
      </c>
      <c r="AB1052" s="24" t="s">
        <v>311</v>
      </c>
      <c r="AC1052" s="24" t="s">
        <v>370</v>
      </c>
      <c r="AD1052" s="25">
        <v>0</v>
      </c>
      <c r="AE1052" s="25">
        <v>0</v>
      </c>
      <c r="AF1052" s="25">
        <v>2</v>
      </c>
      <c r="AG1052" s="25">
        <v>0</v>
      </c>
      <c r="AH1052" s="25">
        <v>2</v>
      </c>
      <c r="AI1052" s="25" t="s">
        <v>415</v>
      </c>
      <c r="AJ1052" s="57">
        <v>6</v>
      </c>
      <c r="AK1052" s="57" t="str">
        <f t="shared" si="249"/>
        <v>More</v>
      </c>
      <c r="AL1052" s="57" t="s">
        <v>97</v>
      </c>
      <c r="AM1052" s="57" t="str">
        <f t="shared" si="250"/>
        <v>High</v>
      </c>
      <c r="AN1052" s="62">
        <v>2</v>
      </c>
      <c r="AO1052" s="62" t="str">
        <f t="shared" si="251"/>
        <v>More</v>
      </c>
      <c r="AP1052" s="62">
        <v>436</v>
      </c>
      <c r="AQ1052" s="62" t="str">
        <f t="shared" si="252"/>
        <v>no</v>
      </c>
      <c r="AR1052" s="62" t="str">
        <f t="shared" si="253"/>
        <v>Below Average</v>
      </c>
      <c r="AS1052" s="64">
        <v>0</v>
      </c>
      <c r="AT1052" s="68">
        <v>67.774577572964674</v>
      </c>
      <c r="AU1052" s="68" t="str">
        <f t="shared" si="254"/>
        <v>Below Average</v>
      </c>
      <c r="AV1052" s="66">
        <v>176485</v>
      </c>
      <c r="AW1052" s="66">
        <v>2604</v>
      </c>
      <c r="AX1052" s="66" t="s">
        <v>311</v>
      </c>
    </row>
    <row r="1053" spans="1:50" customFormat="1" x14ac:dyDescent="0.2">
      <c r="A1053">
        <v>1052</v>
      </c>
      <c r="B1053" s="12" t="s">
        <v>90</v>
      </c>
      <c r="C1053" s="12" t="s">
        <v>90</v>
      </c>
      <c r="D1053" s="12" t="s">
        <v>91</v>
      </c>
      <c r="E1053" s="22">
        <v>7</v>
      </c>
      <c r="F1053" s="22" t="s">
        <v>411</v>
      </c>
      <c r="G1053" s="22" t="s">
        <v>115</v>
      </c>
      <c r="H1053" s="22" t="str">
        <f t="shared" si="241"/>
        <v>1Story</v>
      </c>
      <c r="I1053" s="22">
        <f t="shared" si="240"/>
        <v>69.182127006168557</v>
      </c>
      <c r="J1053" s="22" t="str">
        <f t="shared" si="242"/>
        <v>Below Average</v>
      </c>
      <c r="K1053" s="22">
        <v>5</v>
      </c>
      <c r="L1053" s="22" t="str">
        <f t="shared" si="243"/>
        <v>Low</v>
      </c>
      <c r="M1053" s="22">
        <v>2007</v>
      </c>
      <c r="N1053" s="22">
        <f t="shared" si="244"/>
        <v>0</v>
      </c>
      <c r="O1053" s="22"/>
      <c r="P1053" s="22">
        <v>2007</v>
      </c>
      <c r="Q1053" s="22">
        <f t="shared" si="245"/>
        <v>0</v>
      </c>
      <c r="R1053" s="23">
        <v>1316</v>
      </c>
      <c r="S1053" s="23" t="s">
        <v>311</v>
      </c>
      <c r="T1053" s="23" t="s">
        <v>369</v>
      </c>
      <c r="U1053" s="24">
        <v>1316</v>
      </c>
      <c r="V1053" s="24" t="str">
        <f t="shared" si="246"/>
        <v>no</v>
      </c>
      <c r="W1053" s="24">
        <v>0</v>
      </c>
      <c r="X1053" s="24" t="str">
        <f t="shared" si="247"/>
        <v>no</v>
      </c>
      <c r="Y1053" s="24" t="s">
        <v>413</v>
      </c>
      <c r="Z1053" s="24">
        <f t="shared" si="248"/>
        <v>1</v>
      </c>
      <c r="AA1053" s="24">
        <v>1316</v>
      </c>
      <c r="AB1053" s="24" t="s">
        <v>311</v>
      </c>
      <c r="AC1053" s="24" t="s">
        <v>370</v>
      </c>
      <c r="AD1053" s="25">
        <v>0</v>
      </c>
      <c r="AE1053" s="25">
        <v>0</v>
      </c>
      <c r="AF1053" s="25">
        <v>2</v>
      </c>
      <c r="AG1053" s="25">
        <v>0</v>
      </c>
      <c r="AH1053" s="25">
        <v>2</v>
      </c>
      <c r="AI1053" s="25" t="s">
        <v>415</v>
      </c>
      <c r="AJ1053" s="57">
        <v>6</v>
      </c>
      <c r="AK1053" s="57" t="str">
        <f t="shared" si="249"/>
        <v>More</v>
      </c>
      <c r="AL1053" s="57" t="s">
        <v>97</v>
      </c>
      <c r="AM1053" s="57" t="str">
        <f t="shared" si="250"/>
        <v>High</v>
      </c>
      <c r="AN1053" s="62">
        <v>2</v>
      </c>
      <c r="AO1053" s="62" t="str">
        <f t="shared" si="251"/>
        <v>More</v>
      </c>
      <c r="AP1053" s="62">
        <v>440</v>
      </c>
      <c r="AQ1053" s="62" t="str">
        <f t="shared" si="252"/>
        <v>no</v>
      </c>
      <c r="AR1053" s="62" t="str">
        <f t="shared" si="253"/>
        <v>Below Average</v>
      </c>
      <c r="AS1053" s="64">
        <v>1</v>
      </c>
      <c r="AT1053" s="68">
        <v>76.041413373860181</v>
      </c>
      <c r="AU1053" s="68" t="str">
        <f t="shared" si="254"/>
        <v>Above Average</v>
      </c>
      <c r="AV1053" s="66">
        <v>200141</v>
      </c>
      <c r="AW1053" s="66">
        <v>2632</v>
      </c>
      <c r="AX1053" s="66" t="s">
        <v>311</v>
      </c>
    </row>
    <row r="1054" spans="1:50" customFormat="1" x14ac:dyDescent="0.2">
      <c r="A1054">
        <v>1053</v>
      </c>
      <c r="B1054" s="12" t="s">
        <v>144</v>
      </c>
      <c r="C1054" s="12" t="s">
        <v>90</v>
      </c>
      <c r="D1054" s="12" t="s">
        <v>91</v>
      </c>
      <c r="E1054" s="22">
        <v>6</v>
      </c>
      <c r="F1054" s="22" t="s">
        <v>195</v>
      </c>
      <c r="G1054" s="22" t="s">
        <v>92</v>
      </c>
      <c r="H1054" s="22" t="str">
        <f t="shared" si="241"/>
        <v>2Story</v>
      </c>
      <c r="I1054" s="22">
        <f t="shared" si="240"/>
        <v>75.988545402704759</v>
      </c>
      <c r="J1054" s="22" t="str">
        <f t="shared" si="242"/>
        <v>Above Average</v>
      </c>
      <c r="K1054" s="22">
        <v>6</v>
      </c>
      <c r="L1054" s="22" t="str">
        <f t="shared" si="243"/>
        <v>High</v>
      </c>
      <c r="M1054" s="22">
        <v>1964</v>
      </c>
      <c r="N1054" s="22">
        <f t="shared" si="244"/>
        <v>0</v>
      </c>
      <c r="O1054" s="22"/>
      <c r="P1054" s="22">
        <v>1978</v>
      </c>
      <c r="Q1054" s="22">
        <f t="shared" si="245"/>
        <v>0</v>
      </c>
      <c r="R1054" s="23">
        <v>816</v>
      </c>
      <c r="S1054" s="23" t="s">
        <v>311</v>
      </c>
      <c r="T1054" s="23" t="s">
        <v>370</v>
      </c>
      <c r="U1054" s="24">
        <v>1127</v>
      </c>
      <c r="V1054" s="24" t="str">
        <f t="shared" si="246"/>
        <v>no</v>
      </c>
      <c r="W1054" s="24">
        <v>850</v>
      </c>
      <c r="X1054" s="24" t="str">
        <f t="shared" si="247"/>
        <v>no</v>
      </c>
      <c r="Y1054" s="24" t="s">
        <v>412</v>
      </c>
      <c r="Z1054" s="24">
        <f t="shared" si="248"/>
        <v>0</v>
      </c>
      <c r="AA1054" s="24">
        <v>1977</v>
      </c>
      <c r="AB1054" s="24" t="s">
        <v>311</v>
      </c>
      <c r="AC1054" s="24" t="s">
        <v>369</v>
      </c>
      <c r="AD1054" s="25">
        <v>0</v>
      </c>
      <c r="AE1054" s="25">
        <v>1</v>
      </c>
      <c r="AF1054" s="25">
        <v>1</v>
      </c>
      <c r="AG1054" s="25">
        <v>1</v>
      </c>
      <c r="AH1054" s="25">
        <v>3</v>
      </c>
      <c r="AI1054" s="25" t="s">
        <v>414</v>
      </c>
      <c r="AJ1054" s="57">
        <v>9</v>
      </c>
      <c r="AK1054" s="57" t="str">
        <f t="shared" si="249"/>
        <v>More</v>
      </c>
      <c r="AL1054" s="57" t="s">
        <v>98</v>
      </c>
      <c r="AM1054" s="57" t="str">
        <f t="shared" si="250"/>
        <v>Low</v>
      </c>
      <c r="AN1054" s="62">
        <v>2</v>
      </c>
      <c r="AO1054" s="62" t="str">
        <f t="shared" si="251"/>
        <v>More</v>
      </c>
      <c r="AP1054" s="62">
        <v>540</v>
      </c>
      <c r="AQ1054" s="62" t="str">
        <f t="shared" si="252"/>
        <v>no</v>
      </c>
      <c r="AR1054" s="62" t="str">
        <f t="shared" si="253"/>
        <v>Above Average</v>
      </c>
      <c r="AS1054" s="64">
        <v>1</v>
      </c>
      <c r="AT1054" s="68">
        <v>59.076262083780883</v>
      </c>
      <c r="AU1054" s="68" t="str">
        <f t="shared" si="254"/>
        <v>Below Average</v>
      </c>
      <c r="AV1054" s="66">
        <v>165000</v>
      </c>
      <c r="AW1054" s="66">
        <v>2793</v>
      </c>
      <c r="AX1054" s="66" t="s">
        <v>311</v>
      </c>
    </row>
    <row r="1055" spans="1:50" customFormat="1" x14ac:dyDescent="0.2">
      <c r="A1055">
        <v>1054</v>
      </c>
      <c r="B1055" s="12" t="s">
        <v>90</v>
      </c>
      <c r="C1055" s="12" t="s">
        <v>90</v>
      </c>
      <c r="D1055" s="12" t="s">
        <v>91</v>
      </c>
      <c r="E1055" s="22">
        <v>5</v>
      </c>
      <c r="F1055" s="22" t="s">
        <v>195</v>
      </c>
      <c r="G1055" s="22" t="s">
        <v>115</v>
      </c>
      <c r="H1055" s="22" t="str">
        <f t="shared" si="241"/>
        <v>1Story</v>
      </c>
      <c r="I1055" s="22">
        <f t="shared" si="240"/>
        <v>69.182127006168557</v>
      </c>
      <c r="J1055" s="22" t="str">
        <f t="shared" si="242"/>
        <v>Below Average</v>
      </c>
      <c r="K1055" s="22">
        <v>6</v>
      </c>
      <c r="L1055" s="22" t="str">
        <f t="shared" si="243"/>
        <v>High</v>
      </c>
      <c r="M1055" s="22">
        <v>1957</v>
      </c>
      <c r="N1055" s="22">
        <f t="shared" si="244"/>
        <v>0</v>
      </c>
      <c r="O1055" s="22"/>
      <c r="P1055" s="22">
        <v>2002</v>
      </c>
      <c r="Q1055" s="22">
        <f t="shared" si="245"/>
        <v>0</v>
      </c>
      <c r="R1055" s="23">
        <v>1216</v>
      </c>
      <c r="S1055" s="23" t="s">
        <v>311</v>
      </c>
      <c r="T1055" s="23" t="s">
        <v>369</v>
      </c>
      <c r="U1055" s="24">
        <v>1526</v>
      </c>
      <c r="V1055" s="24" t="str">
        <f t="shared" si="246"/>
        <v>no</v>
      </c>
      <c r="W1055" s="24">
        <v>0</v>
      </c>
      <c r="X1055" s="24" t="str">
        <f t="shared" si="247"/>
        <v>no</v>
      </c>
      <c r="Y1055" s="24" t="s">
        <v>413</v>
      </c>
      <c r="Z1055" s="24">
        <f t="shared" si="248"/>
        <v>0</v>
      </c>
      <c r="AA1055" s="24">
        <v>1526</v>
      </c>
      <c r="AB1055" s="24" t="s">
        <v>311</v>
      </c>
      <c r="AC1055" s="24" t="s">
        <v>369</v>
      </c>
      <c r="AD1055" s="25">
        <v>0</v>
      </c>
      <c r="AE1055" s="25">
        <v>0</v>
      </c>
      <c r="AF1055" s="25">
        <v>1</v>
      </c>
      <c r="AG1055" s="25">
        <v>0</v>
      </c>
      <c r="AH1055" s="25">
        <v>1</v>
      </c>
      <c r="AI1055" s="25" t="s">
        <v>415</v>
      </c>
      <c r="AJ1055" s="57">
        <v>7</v>
      </c>
      <c r="AK1055" s="57" t="str">
        <f t="shared" si="249"/>
        <v>More</v>
      </c>
      <c r="AL1055" s="57" t="s">
        <v>98</v>
      </c>
      <c r="AM1055" s="57" t="str">
        <f t="shared" si="250"/>
        <v>Low</v>
      </c>
      <c r="AN1055" s="62">
        <v>1</v>
      </c>
      <c r="AO1055" s="62" t="str">
        <f t="shared" si="251"/>
        <v>Less</v>
      </c>
      <c r="AP1055" s="62">
        <v>364</v>
      </c>
      <c r="AQ1055" s="62" t="str">
        <f t="shared" si="252"/>
        <v>no</v>
      </c>
      <c r="AR1055" s="62" t="str">
        <f t="shared" si="253"/>
        <v>Below Average</v>
      </c>
      <c r="AS1055" s="64">
        <v>1</v>
      </c>
      <c r="AT1055" s="68">
        <v>52.698760029175787</v>
      </c>
      <c r="AU1055" s="68" t="str">
        <f t="shared" si="254"/>
        <v>Below Average</v>
      </c>
      <c r="AV1055" s="66">
        <v>144500</v>
      </c>
      <c r="AW1055" s="66">
        <v>2742</v>
      </c>
      <c r="AX1055" s="66" t="s">
        <v>311</v>
      </c>
    </row>
    <row r="1056" spans="1:50" customFormat="1" x14ac:dyDescent="0.2">
      <c r="A1056">
        <v>1055</v>
      </c>
      <c r="B1056" s="12" t="s">
        <v>90</v>
      </c>
      <c r="C1056" s="12" t="s">
        <v>90</v>
      </c>
      <c r="D1056" s="12" t="s">
        <v>91</v>
      </c>
      <c r="E1056" s="22">
        <v>8</v>
      </c>
      <c r="F1056" s="22" t="s">
        <v>411</v>
      </c>
      <c r="G1056" s="22" t="s">
        <v>92</v>
      </c>
      <c r="H1056" s="22" t="str">
        <f t="shared" si="241"/>
        <v>2Story</v>
      </c>
      <c r="I1056" s="22">
        <f t="shared" si="240"/>
        <v>75.988545402704759</v>
      </c>
      <c r="J1056" s="22" t="str">
        <f t="shared" si="242"/>
        <v>Above Average</v>
      </c>
      <c r="K1056" s="22">
        <v>5</v>
      </c>
      <c r="L1056" s="22" t="str">
        <f t="shared" si="243"/>
        <v>Low</v>
      </c>
      <c r="M1056" s="22">
        <v>2002</v>
      </c>
      <c r="N1056" s="22">
        <f t="shared" si="244"/>
        <v>0</v>
      </c>
      <c r="O1056" s="22"/>
      <c r="P1056" s="22">
        <v>2002</v>
      </c>
      <c r="Q1056" s="22">
        <f t="shared" si="245"/>
        <v>0</v>
      </c>
      <c r="R1056" s="23">
        <v>1065</v>
      </c>
      <c r="S1056" s="23" t="s">
        <v>311</v>
      </c>
      <c r="T1056" s="23" t="s">
        <v>369</v>
      </c>
      <c r="U1056" s="24">
        <v>1091</v>
      </c>
      <c r="V1056" s="24" t="str">
        <f t="shared" si="246"/>
        <v>no</v>
      </c>
      <c r="W1056" s="24">
        <v>898</v>
      </c>
      <c r="X1056" s="24" t="str">
        <f t="shared" si="247"/>
        <v>no</v>
      </c>
      <c r="Y1056" s="24" t="s">
        <v>412</v>
      </c>
      <c r="Z1056" s="24">
        <f t="shared" si="248"/>
        <v>1</v>
      </c>
      <c r="AA1056" s="24">
        <v>1989</v>
      </c>
      <c r="AB1056" s="24" t="s">
        <v>311</v>
      </c>
      <c r="AC1056" s="24" t="s">
        <v>369</v>
      </c>
      <c r="AD1056" s="25">
        <v>1</v>
      </c>
      <c r="AE1056" s="25">
        <v>0</v>
      </c>
      <c r="AF1056" s="25">
        <v>2</v>
      </c>
      <c r="AG1056" s="25">
        <v>1</v>
      </c>
      <c r="AH1056" s="25">
        <v>4</v>
      </c>
      <c r="AI1056" s="25" t="s">
        <v>414</v>
      </c>
      <c r="AJ1056" s="57">
        <v>7</v>
      </c>
      <c r="AK1056" s="57" t="str">
        <f t="shared" si="249"/>
        <v>More</v>
      </c>
      <c r="AL1056" s="57" t="s">
        <v>97</v>
      </c>
      <c r="AM1056" s="57" t="str">
        <f t="shared" si="250"/>
        <v>High</v>
      </c>
      <c r="AN1056" s="62">
        <v>2</v>
      </c>
      <c r="AO1056" s="62" t="str">
        <f t="shared" si="251"/>
        <v>More</v>
      </c>
      <c r="AP1056" s="62">
        <v>586</v>
      </c>
      <c r="AQ1056" s="62" t="str">
        <f t="shared" si="252"/>
        <v>no</v>
      </c>
      <c r="AR1056" s="62" t="str">
        <f t="shared" si="253"/>
        <v>Above Average</v>
      </c>
      <c r="AS1056" s="64">
        <v>1</v>
      </c>
      <c r="AT1056" s="68">
        <v>83.497053045186647</v>
      </c>
      <c r="AU1056" s="68" t="str">
        <f t="shared" si="254"/>
        <v>Above Average</v>
      </c>
      <c r="AV1056" s="66">
        <v>255000</v>
      </c>
      <c r="AW1056" s="66">
        <v>3054</v>
      </c>
      <c r="AX1056" s="66" t="s">
        <v>311</v>
      </c>
    </row>
    <row r="1057" spans="1:50" customFormat="1" x14ac:dyDescent="0.2">
      <c r="A1057">
        <v>1056</v>
      </c>
      <c r="B1057" s="12" t="s">
        <v>90</v>
      </c>
      <c r="C1057" s="12" t="s">
        <v>90</v>
      </c>
      <c r="D1057" s="12" t="s">
        <v>91</v>
      </c>
      <c r="E1057" s="22">
        <v>6</v>
      </c>
      <c r="F1057" s="22" t="s">
        <v>195</v>
      </c>
      <c r="G1057" s="22" t="s">
        <v>115</v>
      </c>
      <c r="H1057" s="22" t="str">
        <f t="shared" si="241"/>
        <v>1Story</v>
      </c>
      <c r="I1057" s="22">
        <f t="shared" si="240"/>
        <v>69.182127006168557</v>
      </c>
      <c r="J1057" s="22" t="str">
        <f t="shared" si="242"/>
        <v>Below Average</v>
      </c>
      <c r="K1057" s="22">
        <v>5</v>
      </c>
      <c r="L1057" s="22" t="str">
        <f t="shared" si="243"/>
        <v>Low</v>
      </c>
      <c r="M1057" s="22">
        <v>1976</v>
      </c>
      <c r="N1057" s="22">
        <f t="shared" si="244"/>
        <v>0</v>
      </c>
      <c r="O1057" s="22"/>
      <c r="P1057" s="22">
        <v>1976</v>
      </c>
      <c r="Q1057" s="22">
        <f t="shared" si="245"/>
        <v>0</v>
      </c>
      <c r="R1057" s="23">
        <v>1193</v>
      </c>
      <c r="S1057" s="23" t="s">
        <v>311</v>
      </c>
      <c r="T1057" s="23" t="s">
        <v>369</v>
      </c>
      <c r="U1057" s="24">
        <v>1523</v>
      </c>
      <c r="V1057" s="24" t="str">
        <f t="shared" si="246"/>
        <v>no</v>
      </c>
      <c r="W1057" s="24">
        <v>0</v>
      </c>
      <c r="X1057" s="24" t="str">
        <f t="shared" si="247"/>
        <v>no</v>
      </c>
      <c r="Y1057" s="24" t="s">
        <v>413</v>
      </c>
      <c r="Z1057" s="24">
        <f t="shared" si="248"/>
        <v>0</v>
      </c>
      <c r="AA1057" s="24">
        <v>1523</v>
      </c>
      <c r="AB1057" s="24" t="s">
        <v>311</v>
      </c>
      <c r="AC1057" s="24" t="s">
        <v>369</v>
      </c>
      <c r="AD1057" s="25">
        <v>0</v>
      </c>
      <c r="AE1057" s="25">
        <v>1</v>
      </c>
      <c r="AF1057" s="25">
        <v>2</v>
      </c>
      <c r="AG1057" s="25">
        <v>0</v>
      </c>
      <c r="AH1057" s="25">
        <v>3</v>
      </c>
      <c r="AI1057" s="25" t="s">
        <v>414</v>
      </c>
      <c r="AJ1057" s="57">
        <v>7</v>
      </c>
      <c r="AK1057" s="57" t="str">
        <f t="shared" si="249"/>
        <v>More</v>
      </c>
      <c r="AL1057" s="57" t="s">
        <v>98</v>
      </c>
      <c r="AM1057" s="57" t="str">
        <f t="shared" si="250"/>
        <v>Low</v>
      </c>
      <c r="AN1057" s="62">
        <v>2</v>
      </c>
      <c r="AO1057" s="62" t="str">
        <f t="shared" si="251"/>
        <v>More</v>
      </c>
      <c r="AP1057" s="62">
        <v>478</v>
      </c>
      <c r="AQ1057" s="62" t="str">
        <f t="shared" si="252"/>
        <v>no</v>
      </c>
      <c r="AR1057" s="62" t="str">
        <f t="shared" si="253"/>
        <v>Above Average</v>
      </c>
      <c r="AS1057" s="64">
        <v>1</v>
      </c>
      <c r="AT1057" s="68">
        <v>66.273932253313703</v>
      </c>
      <c r="AU1057" s="68" t="str">
        <f t="shared" si="254"/>
        <v>Below Average</v>
      </c>
      <c r="AV1057" s="66">
        <v>180000</v>
      </c>
      <c r="AW1057" s="66">
        <v>2716</v>
      </c>
      <c r="AX1057" s="66" t="s">
        <v>311</v>
      </c>
    </row>
    <row r="1058" spans="1:50" customFormat="1" x14ac:dyDescent="0.2">
      <c r="A1058">
        <v>1057</v>
      </c>
      <c r="B1058" s="12" t="s">
        <v>90</v>
      </c>
      <c r="C1058" s="12" t="s">
        <v>90</v>
      </c>
      <c r="D1058" s="12" t="s">
        <v>179</v>
      </c>
      <c r="E1058" s="22">
        <v>7</v>
      </c>
      <c r="F1058" s="22" t="s">
        <v>411</v>
      </c>
      <c r="G1058" s="22" t="s">
        <v>115</v>
      </c>
      <c r="H1058" s="22" t="str">
        <f t="shared" si="241"/>
        <v>1Story</v>
      </c>
      <c r="I1058" s="22">
        <f t="shared" si="240"/>
        <v>69.182127006168557</v>
      </c>
      <c r="J1058" s="22" t="str">
        <f t="shared" si="242"/>
        <v>Below Average</v>
      </c>
      <c r="K1058" s="22">
        <v>5</v>
      </c>
      <c r="L1058" s="22" t="str">
        <f t="shared" si="243"/>
        <v>Low</v>
      </c>
      <c r="M1058" s="22">
        <v>2005</v>
      </c>
      <c r="N1058" s="22">
        <f t="shared" si="244"/>
        <v>0</v>
      </c>
      <c r="O1058" s="22"/>
      <c r="P1058" s="22">
        <v>2005</v>
      </c>
      <c r="Q1058" s="22">
        <f t="shared" si="245"/>
        <v>0</v>
      </c>
      <c r="R1058" s="23">
        <v>1364</v>
      </c>
      <c r="S1058" s="23" t="s">
        <v>311</v>
      </c>
      <c r="T1058" s="23" t="s">
        <v>369</v>
      </c>
      <c r="U1058" s="24">
        <v>1364</v>
      </c>
      <c r="V1058" s="24" t="str">
        <f t="shared" si="246"/>
        <v>no</v>
      </c>
      <c r="W1058" s="24">
        <v>0</v>
      </c>
      <c r="X1058" s="24" t="str">
        <f t="shared" si="247"/>
        <v>no</v>
      </c>
      <c r="Y1058" s="24" t="s">
        <v>413</v>
      </c>
      <c r="Z1058" s="24">
        <f t="shared" si="248"/>
        <v>0</v>
      </c>
      <c r="AA1058" s="24">
        <v>1364</v>
      </c>
      <c r="AB1058" s="24" t="s">
        <v>311</v>
      </c>
      <c r="AC1058" s="24" t="s">
        <v>370</v>
      </c>
      <c r="AD1058" s="25">
        <v>1</v>
      </c>
      <c r="AE1058" s="25">
        <v>0</v>
      </c>
      <c r="AF1058" s="25">
        <v>2</v>
      </c>
      <c r="AG1058" s="25">
        <v>0</v>
      </c>
      <c r="AH1058" s="25">
        <v>3</v>
      </c>
      <c r="AI1058" s="25" t="s">
        <v>414</v>
      </c>
      <c r="AJ1058" s="57">
        <v>6</v>
      </c>
      <c r="AK1058" s="57" t="str">
        <f t="shared" si="249"/>
        <v>More</v>
      </c>
      <c r="AL1058" s="57" t="s">
        <v>97</v>
      </c>
      <c r="AM1058" s="57" t="str">
        <f t="shared" si="250"/>
        <v>High</v>
      </c>
      <c r="AN1058" s="62">
        <v>2</v>
      </c>
      <c r="AO1058" s="62" t="str">
        <f t="shared" si="251"/>
        <v>More</v>
      </c>
      <c r="AP1058" s="62">
        <v>484</v>
      </c>
      <c r="AQ1058" s="62" t="str">
        <f t="shared" si="252"/>
        <v>no</v>
      </c>
      <c r="AR1058" s="62" t="str">
        <f t="shared" si="253"/>
        <v>Above Average</v>
      </c>
      <c r="AS1058" s="64">
        <v>1</v>
      </c>
      <c r="AT1058" s="68">
        <v>68.126832844574778</v>
      </c>
      <c r="AU1058" s="68" t="str">
        <f t="shared" si="254"/>
        <v>Below Average</v>
      </c>
      <c r="AV1058" s="66">
        <v>185850</v>
      </c>
      <c r="AW1058" s="66">
        <v>2728</v>
      </c>
      <c r="AX1058" s="66" t="s">
        <v>311</v>
      </c>
    </row>
    <row r="1059" spans="1:50" customFormat="1" x14ac:dyDescent="0.2">
      <c r="A1059">
        <v>1058</v>
      </c>
      <c r="B1059" s="12" t="s">
        <v>90</v>
      </c>
      <c r="C1059" s="12" t="s">
        <v>90</v>
      </c>
      <c r="D1059" s="12" t="s">
        <v>91</v>
      </c>
      <c r="E1059" s="22">
        <v>7</v>
      </c>
      <c r="F1059" s="22" t="s">
        <v>411</v>
      </c>
      <c r="G1059" s="22" t="s">
        <v>92</v>
      </c>
      <c r="H1059" s="22" t="str">
        <f t="shared" si="241"/>
        <v>2Story</v>
      </c>
      <c r="I1059" s="22">
        <f t="shared" si="240"/>
        <v>75.988545402704759</v>
      </c>
      <c r="J1059" s="22" t="str">
        <f t="shared" si="242"/>
        <v>Above Average</v>
      </c>
      <c r="K1059" s="22">
        <v>6</v>
      </c>
      <c r="L1059" s="22" t="str">
        <f t="shared" si="243"/>
        <v>High</v>
      </c>
      <c r="M1059" s="22">
        <v>1994</v>
      </c>
      <c r="N1059" s="22">
        <f t="shared" si="244"/>
        <v>0</v>
      </c>
      <c r="O1059" s="22"/>
      <c r="P1059" s="22">
        <v>1994</v>
      </c>
      <c r="Q1059" s="22">
        <f t="shared" si="245"/>
        <v>0</v>
      </c>
      <c r="R1059" s="23">
        <v>973</v>
      </c>
      <c r="S1059" s="23" t="s">
        <v>311</v>
      </c>
      <c r="T1059" s="23" t="s">
        <v>370</v>
      </c>
      <c r="U1059" s="24">
        <v>979</v>
      </c>
      <c r="V1059" s="24" t="str">
        <f t="shared" si="246"/>
        <v>no</v>
      </c>
      <c r="W1059" s="24">
        <v>871</v>
      </c>
      <c r="X1059" s="24" t="str">
        <f t="shared" si="247"/>
        <v>no</v>
      </c>
      <c r="Y1059" s="24" t="s">
        <v>412</v>
      </c>
      <c r="Z1059" s="24">
        <f t="shared" si="248"/>
        <v>1</v>
      </c>
      <c r="AA1059" s="24">
        <v>1850</v>
      </c>
      <c r="AB1059" s="24" t="s">
        <v>311</v>
      </c>
      <c r="AC1059" s="24" t="s">
        <v>369</v>
      </c>
      <c r="AD1059" s="25">
        <v>0</v>
      </c>
      <c r="AE1059" s="25">
        <v>0</v>
      </c>
      <c r="AF1059" s="25">
        <v>2</v>
      </c>
      <c r="AG1059" s="25">
        <v>1</v>
      </c>
      <c r="AH1059" s="25">
        <v>3</v>
      </c>
      <c r="AI1059" s="25" t="s">
        <v>414</v>
      </c>
      <c r="AJ1059" s="57">
        <v>7</v>
      </c>
      <c r="AK1059" s="57" t="str">
        <f t="shared" si="249"/>
        <v>More</v>
      </c>
      <c r="AL1059" s="57" t="s">
        <v>97</v>
      </c>
      <c r="AM1059" s="57" t="str">
        <f t="shared" si="250"/>
        <v>High</v>
      </c>
      <c r="AN1059" s="62">
        <v>2</v>
      </c>
      <c r="AO1059" s="62" t="str">
        <f t="shared" si="251"/>
        <v>More</v>
      </c>
      <c r="AP1059" s="62">
        <v>467</v>
      </c>
      <c r="AQ1059" s="62" t="str">
        <f t="shared" si="252"/>
        <v>no</v>
      </c>
      <c r="AR1059" s="62" t="str">
        <f t="shared" si="253"/>
        <v>Below Average</v>
      </c>
      <c r="AS1059" s="64">
        <v>1</v>
      </c>
      <c r="AT1059" s="68">
        <v>87.849805171803041</v>
      </c>
      <c r="AU1059" s="68" t="str">
        <f t="shared" si="254"/>
        <v>Above Average</v>
      </c>
      <c r="AV1059" s="66">
        <v>248000</v>
      </c>
      <c r="AW1059" s="66">
        <v>2823</v>
      </c>
      <c r="AX1059" s="66" t="s">
        <v>311</v>
      </c>
    </row>
    <row r="1060" spans="1:50" customFormat="1" x14ac:dyDescent="0.2">
      <c r="A1060">
        <v>1059</v>
      </c>
      <c r="B1060" s="12" t="s">
        <v>90</v>
      </c>
      <c r="C1060" s="12" t="s">
        <v>90</v>
      </c>
      <c r="D1060" s="12" t="s">
        <v>91</v>
      </c>
      <c r="E1060" s="22">
        <v>9</v>
      </c>
      <c r="F1060" s="22" t="s">
        <v>411</v>
      </c>
      <c r="G1060" s="22" t="s">
        <v>92</v>
      </c>
      <c r="H1060" s="22" t="str">
        <f t="shared" si="241"/>
        <v>2Story</v>
      </c>
      <c r="I1060" s="22">
        <f t="shared" si="240"/>
        <v>75.988545402704759</v>
      </c>
      <c r="J1060" s="22" t="str">
        <f t="shared" si="242"/>
        <v>Above Average</v>
      </c>
      <c r="K1060" s="22">
        <v>5</v>
      </c>
      <c r="L1060" s="22" t="str">
        <f t="shared" si="243"/>
        <v>Low</v>
      </c>
      <c r="M1060" s="22">
        <v>2008</v>
      </c>
      <c r="N1060" s="22">
        <f t="shared" si="244"/>
        <v>0</v>
      </c>
      <c r="O1060" s="22"/>
      <c r="P1060" s="22">
        <v>2008</v>
      </c>
      <c r="Q1060" s="22">
        <f t="shared" si="245"/>
        <v>0</v>
      </c>
      <c r="R1060" s="23">
        <v>1104</v>
      </c>
      <c r="S1060" s="23" t="s">
        <v>311</v>
      </c>
      <c r="T1060" s="23" t="s">
        <v>369</v>
      </c>
      <c r="U1060" s="24">
        <v>1130</v>
      </c>
      <c r="V1060" s="24" t="str">
        <f t="shared" si="246"/>
        <v>no</v>
      </c>
      <c r="W1060" s="24">
        <v>1054</v>
      </c>
      <c r="X1060" s="24" t="str">
        <f t="shared" si="247"/>
        <v>no</v>
      </c>
      <c r="Y1060" s="24" t="s">
        <v>412</v>
      </c>
      <c r="Z1060" s="24">
        <f t="shared" si="248"/>
        <v>1</v>
      </c>
      <c r="AA1060" s="24">
        <v>2184</v>
      </c>
      <c r="AB1060" s="24" t="s">
        <v>311</v>
      </c>
      <c r="AC1060" s="24" t="s">
        <v>369</v>
      </c>
      <c r="AD1060" s="25">
        <v>1</v>
      </c>
      <c r="AE1060" s="25">
        <v>0</v>
      </c>
      <c r="AF1060" s="25">
        <v>2</v>
      </c>
      <c r="AG1060" s="25">
        <v>1</v>
      </c>
      <c r="AH1060" s="25">
        <v>4</v>
      </c>
      <c r="AI1060" s="25" t="s">
        <v>414</v>
      </c>
      <c r="AJ1060" s="57">
        <v>10</v>
      </c>
      <c r="AK1060" s="57" t="str">
        <f t="shared" si="249"/>
        <v>More</v>
      </c>
      <c r="AL1060" s="57" t="s">
        <v>104</v>
      </c>
      <c r="AM1060" s="57" t="str">
        <f t="shared" si="250"/>
        <v>High</v>
      </c>
      <c r="AN1060" s="62">
        <v>3</v>
      </c>
      <c r="AO1060" s="62" t="str">
        <f t="shared" si="251"/>
        <v>More</v>
      </c>
      <c r="AP1060" s="62">
        <v>836</v>
      </c>
      <c r="AQ1060" s="62" t="str">
        <f t="shared" si="252"/>
        <v>no</v>
      </c>
      <c r="AR1060" s="62" t="str">
        <f t="shared" si="253"/>
        <v>Above Average</v>
      </c>
      <c r="AS1060" s="64">
        <v>1</v>
      </c>
      <c r="AT1060" s="68">
        <v>101.88564476885645</v>
      </c>
      <c r="AU1060" s="68" t="str">
        <f t="shared" si="254"/>
        <v>Above Average</v>
      </c>
      <c r="AV1060" s="66">
        <v>335000</v>
      </c>
      <c r="AW1060" s="66">
        <v>3288</v>
      </c>
      <c r="AX1060" s="66" t="s">
        <v>311</v>
      </c>
    </row>
    <row r="1061" spans="1:50" customFormat="1" x14ac:dyDescent="0.2">
      <c r="A1061">
        <v>1060</v>
      </c>
      <c r="B1061" s="12" t="s">
        <v>90</v>
      </c>
      <c r="C1061" s="12" t="s">
        <v>90</v>
      </c>
      <c r="D1061" s="12" t="s">
        <v>91</v>
      </c>
      <c r="E1061" s="22">
        <v>6</v>
      </c>
      <c r="F1061" s="22" t="s">
        <v>195</v>
      </c>
      <c r="G1061" s="22" t="s">
        <v>132</v>
      </c>
      <c r="H1061" s="22" t="str">
        <f t="shared" si="241"/>
        <v>1Story</v>
      </c>
      <c r="I1061" s="22">
        <f t="shared" si="240"/>
        <v>59.315963337771507</v>
      </c>
      <c r="J1061" s="22" t="str">
        <f t="shared" si="242"/>
        <v>Below Average</v>
      </c>
      <c r="K1061" s="22">
        <v>7</v>
      </c>
      <c r="L1061" s="22" t="str">
        <f t="shared" si="243"/>
        <v>High</v>
      </c>
      <c r="M1061" s="22">
        <v>1932</v>
      </c>
      <c r="N1061" s="22">
        <f t="shared" si="244"/>
        <v>1</v>
      </c>
      <c r="O1061" s="22"/>
      <c r="P1061" s="22">
        <v>1950</v>
      </c>
      <c r="Q1061" s="22">
        <f t="shared" si="245"/>
        <v>1</v>
      </c>
      <c r="R1061" s="23">
        <v>854</v>
      </c>
      <c r="S1061" s="23" t="s">
        <v>311</v>
      </c>
      <c r="T1061" s="23" t="s">
        <v>370</v>
      </c>
      <c r="U1061" s="24">
        <v>1096</v>
      </c>
      <c r="V1061" s="24" t="str">
        <f t="shared" si="246"/>
        <v>no</v>
      </c>
      <c r="W1061" s="24">
        <v>895</v>
      </c>
      <c r="X1061" s="24" t="str">
        <f t="shared" si="247"/>
        <v>no</v>
      </c>
      <c r="Y1061" s="24" t="s">
        <v>412</v>
      </c>
      <c r="Z1061" s="24">
        <f t="shared" si="248"/>
        <v>1</v>
      </c>
      <c r="AA1061" s="24">
        <v>1991</v>
      </c>
      <c r="AB1061" s="24" t="s">
        <v>311</v>
      </c>
      <c r="AC1061" s="24" t="s">
        <v>369</v>
      </c>
      <c r="AD1061" s="25">
        <v>0</v>
      </c>
      <c r="AE1061" s="25">
        <v>0</v>
      </c>
      <c r="AF1061" s="25">
        <v>1</v>
      </c>
      <c r="AG1061" s="25">
        <v>1</v>
      </c>
      <c r="AH1061" s="25">
        <v>2</v>
      </c>
      <c r="AI1061" s="25" t="s">
        <v>415</v>
      </c>
      <c r="AJ1061" s="57">
        <v>7</v>
      </c>
      <c r="AK1061" s="57" t="str">
        <f t="shared" si="249"/>
        <v>More</v>
      </c>
      <c r="AL1061" s="57" t="s">
        <v>98</v>
      </c>
      <c r="AM1061" s="57" t="str">
        <f t="shared" si="250"/>
        <v>Low</v>
      </c>
      <c r="AN1061" s="62">
        <v>2</v>
      </c>
      <c r="AO1061" s="62" t="str">
        <f t="shared" si="251"/>
        <v>More</v>
      </c>
      <c r="AP1061" s="62">
        <v>432</v>
      </c>
      <c r="AQ1061" s="62" t="str">
        <f t="shared" si="252"/>
        <v>no</v>
      </c>
      <c r="AR1061" s="62" t="str">
        <f t="shared" si="253"/>
        <v>Below Average</v>
      </c>
      <c r="AS1061" s="64">
        <v>1</v>
      </c>
      <c r="AT1061" s="68">
        <v>77.328646748681905</v>
      </c>
      <c r="AU1061" s="68" t="str">
        <f t="shared" si="254"/>
        <v>Above Average</v>
      </c>
      <c r="AV1061" s="66">
        <v>220000</v>
      </c>
      <c r="AW1061" s="66">
        <v>2845</v>
      </c>
      <c r="AX1061" s="66" t="s">
        <v>311</v>
      </c>
    </row>
    <row r="1062" spans="1:50" customFormat="1" x14ac:dyDescent="0.2">
      <c r="A1062">
        <v>1061</v>
      </c>
      <c r="B1062" s="12" t="s">
        <v>90</v>
      </c>
      <c r="C1062" s="12" t="s">
        <v>90</v>
      </c>
      <c r="D1062" s="12" t="s">
        <v>179</v>
      </c>
      <c r="E1062" s="22">
        <v>8</v>
      </c>
      <c r="F1062" s="22" t="s">
        <v>411</v>
      </c>
      <c r="G1062" s="22" t="s">
        <v>115</v>
      </c>
      <c r="H1062" s="22" t="str">
        <f t="shared" si="241"/>
        <v>1Story</v>
      </c>
      <c r="I1062" s="22">
        <f t="shared" si="240"/>
        <v>69.182127006168557</v>
      </c>
      <c r="J1062" s="22" t="str">
        <f t="shared" si="242"/>
        <v>Below Average</v>
      </c>
      <c r="K1062" s="22">
        <v>5</v>
      </c>
      <c r="L1062" s="22" t="str">
        <f t="shared" si="243"/>
        <v>Low</v>
      </c>
      <c r="M1062" s="22">
        <v>2001</v>
      </c>
      <c r="N1062" s="22">
        <f t="shared" si="244"/>
        <v>0</v>
      </c>
      <c r="O1062" s="22"/>
      <c r="P1062" s="22">
        <v>2001</v>
      </c>
      <c r="Q1062" s="22">
        <f t="shared" si="245"/>
        <v>0</v>
      </c>
      <c r="R1062" s="23">
        <v>1338</v>
      </c>
      <c r="S1062" s="23" t="s">
        <v>311</v>
      </c>
      <c r="T1062" s="23" t="s">
        <v>369</v>
      </c>
      <c r="U1062" s="24">
        <v>1338</v>
      </c>
      <c r="V1062" s="24" t="str">
        <f t="shared" si="246"/>
        <v>no</v>
      </c>
      <c r="W1062" s="24">
        <v>0</v>
      </c>
      <c r="X1062" s="24" t="str">
        <f t="shared" si="247"/>
        <v>no</v>
      </c>
      <c r="Y1062" s="24" t="s">
        <v>413</v>
      </c>
      <c r="Z1062" s="24">
        <f t="shared" si="248"/>
        <v>1</v>
      </c>
      <c r="AA1062" s="24">
        <v>1338</v>
      </c>
      <c r="AB1062" s="24" t="s">
        <v>311</v>
      </c>
      <c r="AC1062" s="24" t="s">
        <v>370</v>
      </c>
      <c r="AD1062" s="25">
        <v>1</v>
      </c>
      <c r="AE1062" s="25">
        <v>0</v>
      </c>
      <c r="AF1062" s="25">
        <v>2</v>
      </c>
      <c r="AG1062" s="25">
        <v>0</v>
      </c>
      <c r="AH1062" s="25">
        <v>3</v>
      </c>
      <c r="AI1062" s="25" t="s">
        <v>414</v>
      </c>
      <c r="AJ1062" s="57">
        <v>6</v>
      </c>
      <c r="AK1062" s="57" t="str">
        <f t="shared" si="249"/>
        <v>More</v>
      </c>
      <c r="AL1062" s="57" t="s">
        <v>97</v>
      </c>
      <c r="AM1062" s="57" t="str">
        <f t="shared" si="250"/>
        <v>High</v>
      </c>
      <c r="AN1062" s="62">
        <v>2</v>
      </c>
      <c r="AO1062" s="62" t="str">
        <f t="shared" si="251"/>
        <v>More</v>
      </c>
      <c r="AP1062" s="62">
        <v>582</v>
      </c>
      <c r="AQ1062" s="62" t="str">
        <f t="shared" si="252"/>
        <v>no</v>
      </c>
      <c r="AR1062" s="62" t="str">
        <f t="shared" si="253"/>
        <v>Above Average</v>
      </c>
      <c r="AS1062" s="64">
        <v>0</v>
      </c>
      <c r="AT1062" s="68">
        <v>79.783258594917783</v>
      </c>
      <c r="AU1062" s="68" t="str">
        <f t="shared" si="254"/>
        <v>Above Average</v>
      </c>
      <c r="AV1062" s="66">
        <v>213500</v>
      </c>
      <c r="AW1062" s="66">
        <v>2676</v>
      </c>
      <c r="AX1062" s="66" t="s">
        <v>311</v>
      </c>
    </row>
    <row r="1063" spans="1:50" customFormat="1" x14ac:dyDescent="0.2">
      <c r="A1063">
        <v>1062</v>
      </c>
      <c r="B1063" s="12" t="s">
        <v>90</v>
      </c>
      <c r="C1063" s="12" t="s">
        <v>90</v>
      </c>
      <c r="D1063" s="12" t="s">
        <v>91</v>
      </c>
      <c r="E1063" s="22">
        <v>3</v>
      </c>
      <c r="F1063" s="22" t="s">
        <v>195</v>
      </c>
      <c r="G1063" s="22" t="s">
        <v>115</v>
      </c>
      <c r="H1063" s="22" t="str">
        <f t="shared" si="241"/>
        <v>1Story</v>
      </c>
      <c r="I1063" s="22">
        <f t="shared" si="240"/>
        <v>69.182127006168557</v>
      </c>
      <c r="J1063" s="22" t="str">
        <f t="shared" si="242"/>
        <v>Below Average</v>
      </c>
      <c r="K1063" s="22">
        <v>4</v>
      </c>
      <c r="L1063" s="22" t="str">
        <f t="shared" si="243"/>
        <v>Low</v>
      </c>
      <c r="M1063" s="22">
        <v>1935</v>
      </c>
      <c r="N1063" s="22">
        <f t="shared" si="244"/>
        <v>1</v>
      </c>
      <c r="O1063" s="22"/>
      <c r="P1063" s="22">
        <v>1950</v>
      </c>
      <c r="Q1063" s="22">
        <f t="shared" si="245"/>
        <v>1</v>
      </c>
      <c r="R1063" s="23">
        <v>894</v>
      </c>
      <c r="S1063" s="23" t="s">
        <v>311</v>
      </c>
      <c r="T1063" s="23" t="s">
        <v>370</v>
      </c>
      <c r="U1063" s="24">
        <v>894</v>
      </c>
      <c r="V1063" s="24" t="str">
        <f t="shared" si="246"/>
        <v>no</v>
      </c>
      <c r="W1063" s="24">
        <v>0</v>
      </c>
      <c r="X1063" s="24" t="str">
        <f t="shared" si="247"/>
        <v>no</v>
      </c>
      <c r="Y1063" s="24" t="s">
        <v>413</v>
      </c>
      <c r="Z1063" s="24">
        <f t="shared" si="248"/>
        <v>0</v>
      </c>
      <c r="AA1063" s="24">
        <v>894</v>
      </c>
      <c r="AB1063" s="24" t="s">
        <v>311</v>
      </c>
      <c r="AC1063" s="24" t="s">
        <v>370</v>
      </c>
      <c r="AD1063" s="25">
        <v>0</v>
      </c>
      <c r="AE1063" s="25">
        <v>0</v>
      </c>
      <c r="AF1063" s="25">
        <v>1</v>
      </c>
      <c r="AG1063" s="25">
        <v>0</v>
      </c>
      <c r="AH1063" s="25">
        <v>1</v>
      </c>
      <c r="AI1063" s="25" t="s">
        <v>415</v>
      </c>
      <c r="AJ1063" s="57">
        <v>6</v>
      </c>
      <c r="AK1063" s="57" t="str">
        <f t="shared" si="249"/>
        <v>More</v>
      </c>
      <c r="AL1063" s="57" t="s">
        <v>98</v>
      </c>
      <c r="AM1063" s="57" t="str">
        <f t="shared" si="250"/>
        <v>Low</v>
      </c>
      <c r="AN1063" s="62">
        <v>3</v>
      </c>
      <c r="AO1063" s="62" t="str">
        <f t="shared" si="251"/>
        <v>More</v>
      </c>
      <c r="AP1063" s="62">
        <v>1248</v>
      </c>
      <c r="AQ1063" s="62" t="str">
        <f t="shared" si="252"/>
        <v>yes</v>
      </c>
      <c r="AR1063" s="62" t="str">
        <f t="shared" si="253"/>
        <v>Above Average</v>
      </c>
      <c r="AS1063" s="64">
        <v>0</v>
      </c>
      <c r="AT1063" s="68">
        <v>45.302013422818789</v>
      </c>
      <c r="AU1063" s="68" t="str">
        <f t="shared" si="254"/>
        <v>Below Average</v>
      </c>
      <c r="AV1063" s="66">
        <v>81000</v>
      </c>
      <c r="AW1063" s="66">
        <v>1788</v>
      </c>
      <c r="AX1063" s="66" t="s">
        <v>311</v>
      </c>
    </row>
    <row r="1064" spans="1:50" customFormat="1" x14ac:dyDescent="0.2">
      <c r="A1064">
        <v>1063</v>
      </c>
      <c r="B1064" s="12" t="s">
        <v>90</v>
      </c>
      <c r="C1064" s="12" t="s">
        <v>90</v>
      </c>
      <c r="D1064" s="12" t="s">
        <v>149</v>
      </c>
      <c r="E1064" s="22">
        <v>5</v>
      </c>
      <c r="F1064" s="22" t="s">
        <v>195</v>
      </c>
      <c r="G1064" s="22" t="s">
        <v>92</v>
      </c>
      <c r="H1064" s="22" t="str">
        <f t="shared" si="241"/>
        <v>2Story</v>
      </c>
      <c r="I1064" s="22">
        <f t="shared" si="240"/>
        <v>75.988545402704759</v>
      </c>
      <c r="J1064" s="22" t="str">
        <f t="shared" si="242"/>
        <v>Above Average</v>
      </c>
      <c r="K1064" s="22">
        <v>5</v>
      </c>
      <c r="L1064" s="22" t="str">
        <f t="shared" si="243"/>
        <v>Low</v>
      </c>
      <c r="M1064" s="22">
        <v>1900</v>
      </c>
      <c r="N1064" s="22">
        <f t="shared" si="244"/>
        <v>1</v>
      </c>
      <c r="O1064" s="22"/>
      <c r="P1064" s="22">
        <v>1950</v>
      </c>
      <c r="Q1064" s="22">
        <f t="shared" si="245"/>
        <v>1</v>
      </c>
      <c r="R1064" s="23">
        <v>662</v>
      </c>
      <c r="S1064" s="23" t="s">
        <v>311</v>
      </c>
      <c r="T1064" s="23" t="s">
        <v>370</v>
      </c>
      <c r="U1064" s="24">
        <v>1422</v>
      </c>
      <c r="V1064" s="24" t="str">
        <f t="shared" si="246"/>
        <v>no</v>
      </c>
      <c r="W1064" s="24">
        <v>915</v>
      </c>
      <c r="X1064" s="24" t="str">
        <f t="shared" si="247"/>
        <v>no</v>
      </c>
      <c r="Y1064" s="24" t="s">
        <v>412</v>
      </c>
      <c r="Z1064" s="24">
        <f t="shared" si="248"/>
        <v>0</v>
      </c>
      <c r="AA1064" s="24">
        <v>2337</v>
      </c>
      <c r="AB1064" s="24" t="s">
        <v>311</v>
      </c>
      <c r="AC1064" s="24" t="s">
        <v>369</v>
      </c>
      <c r="AD1064" s="25">
        <v>0</v>
      </c>
      <c r="AE1064" s="25">
        <v>0</v>
      </c>
      <c r="AF1064" s="25">
        <v>2</v>
      </c>
      <c r="AG1064" s="25">
        <v>0</v>
      </c>
      <c r="AH1064" s="25">
        <v>2</v>
      </c>
      <c r="AI1064" s="25" t="s">
        <v>415</v>
      </c>
      <c r="AJ1064" s="57">
        <v>10</v>
      </c>
      <c r="AK1064" s="57" t="str">
        <f t="shared" si="249"/>
        <v>More</v>
      </c>
      <c r="AL1064" s="57" t="s">
        <v>98</v>
      </c>
      <c r="AM1064" s="57" t="str">
        <f t="shared" si="250"/>
        <v>Low</v>
      </c>
      <c r="AN1064" s="62">
        <v>2</v>
      </c>
      <c r="AO1064" s="62" t="str">
        <f t="shared" si="251"/>
        <v>More</v>
      </c>
      <c r="AP1064" s="62">
        <v>560</v>
      </c>
      <c r="AQ1064" s="62" t="str">
        <f t="shared" si="252"/>
        <v>no</v>
      </c>
      <c r="AR1064" s="62" t="str">
        <f t="shared" si="253"/>
        <v>Above Average</v>
      </c>
      <c r="AS1064" s="64">
        <v>0</v>
      </c>
      <c r="AT1064" s="68">
        <v>30.010003334444814</v>
      </c>
      <c r="AU1064" s="68" t="str">
        <f t="shared" si="254"/>
        <v>Below Average</v>
      </c>
      <c r="AV1064" s="66">
        <v>90000</v>
      </c>
      <c r="AW1064" s="66">
        <v>2999</v>
      </c>
      <c r="AX1064" s="66" t="s">
        <v>311</v>
      </c>
    </row>
    <row r="1065" spans="1:50" customFormat="1" x14ac:dyDescent="0.2">
      <c r="A1065">
        <v>1064</v>
      </c>
      <c r="B1065" s="12" t="s">
        <v>144</v>
      </c>
      <c r="C1065" s="12" t="s">
        <v>90</v>
      </c>
      <c r="D1065" s="12" t="s">
        <v>91</v>
      </c>
      <c r="E1065" s="22">
        <v>6</v>
      </c>
      <c r="F1065" s="22" t="s">
        <v>195</v>
      </c>
      <c r="G1065" s="22" t="s">
        <v>115</v>
      </c>
      <c r="H1065" s="22" t="str">
        <f t="shared" si="241"/>
        <v>1Story</v>
      </c>
      <c r="I1065" s="22">
        <f t="shared" si="240"/>
        <v>69.182127006168557</v>
      </c>
      <c r="J1065" s="22" t="str">
        <f t="shared" si="242"/>
        <v>Below Average</v>
      </c>
      <c r="K1065" s="22">
        <v>6</v>
      </c>
      <c r="L1065" s="22" t="str">
        <f t="shared" si="243"/>
        <v>High</v>
      </c>
      <c r="M1065" s="22">
        <v>1925</v>
      </c>
      <c r="N1065" s="22">
        <f t="shared" si="244"/>
        <v>1</v>
      </c>
      <c r="O1065" s="22"/>
      <c r="P1065" s="22">
        <v>1980</v>
      </c>
      <c r="Q1065" s="22">
        <f t="shared" si="245"/>
        <v>0</v>
      </c>
      <c r="R1065" s="23">
        <v>1103</v>
      </c>
      <c r="S1065" s="23" t="s">
        <v>311</v>
      </c>
      <c r="T1065" s="23" t="s">
        <v>369</v>
      </c>
      <c r="U1065" s="24">
        <v>1103</v>
      </c>
      <c r="V1065" s="24" t="str">
        <f t="shared" si="246"/>
        <v>no</v>
      </c>
      <c r="W1065" s="24">
        <v>0</v>
      </c>
      <c r="X1065" s="24" t="str">
        <f t="shared" si="247"/>
        <v>no</v>
      </c>
      <c r="Y1065" s="24" t="s">
        <v>413</v>
      </c>
      <c r="Z1065" s="24">
        <f t="shared" si="248"/>
        <v>1</v>
      </c>
      <c r="AA1065" s="24">
        <v>1103</v>
      </c>
      <c r="AB1065" s="24" t="s">
        <v>311</v>
      </c>
      <c r="AC1065" s="24" t="s">
        <v>370</v>
      </c>
      <c r="AD1065" s="25">
        <v>0</v>
      </c>
      <c r="AE1065" s="25">
        <v>0</v>
      </c>
      <c r="AF1065" s="25">
        <v>1</v>
      </c>
      <c r="AG1065" s="25">
        <v>0</v>
      </c>
      <c r="AH1065" s="25">
        <v>1</v>
      </c>
      <c r="AI1065" s="25" t="s">
        <v>415</v>
      </c>
      <c r="AJ1065" s="57">
        <v>5</v>
      </c>
      <c r="AK1065" s="57" t="str">
        <f t="shared" si="249"/>
        <v>Less</v>
      </c>
      <c r="AL1065" s="57" t="s">
        <v>97</v>
      </c>
      <c r="AM1065" s="57" t="str">
        <f t="shared" si="250"/>
        <v>High</v>
      </c>
      <c r="AN1065" s="62">
        <v>2</v>
      </c>
      <c r="AO1065" s="62" t="str">
        <f t="shared" si="251"/>
        <v>More</v>
      </c>
      <c r="AP1065" s="62">
        <v>440</v>
      </c>
      <c r="AQ1065" s="62" t="str">
        <f t="shared" si="252"/>
        <v>no</v>
      </c>
      <c r="AR1065" s="62" t="str">
        <f t="shared" si="253"/>
        <v>Below Average</v>
      </c>
      <c r="AS1065" s="64">
        <v>1</v>
      </c>
      <c r="AT1065" s="68">
        <v>50.09066183136899</v>
      </c>
      <c r="AU1065" s="68" t="str">
        <f t="shared" si="254"/>
        <v>Below Average</v>
      </c>
      <c r="AV1065" s="66">
        <v>110500</v>
      </c>
      <c r="AW1065" s="66">
        <v>2206</v>
      </c>
      <c r="AX1065" s="66" t="s">
        <v>311</v>
      </c>
    </row>
    <row r="1066" spans="1:50" customFormat="1" x14ac:dyDescent="0.2">
      <c r="A1066">
        <v>1065</v>
      </c>
      <c r="B1066" s="12" t="s">
        <v>90</v>
      </c>
      <c r="C1066" s="12" t="s">
        <v>90</v>
      </c>
      <c r="D1066" s="12" t="s">
        <v>91</v>
      </c>
      <c r="E1066" s="22">
        <v>5</v>
      </c>
      <c r="F1066" s="22" t="s">
        <v>195</v>
      </c>
      <c r="G1066" s="22" t="s">
        <v>115</v>
      </c>
      <c r="H1066" s="22" t="str">
        <f t="shared" si="241"/>
        <v>1Story</v>
      </c>
      <c r="I1066" s="22">
        <f t="shared" si="240"/>
        <v>69.182127006168557</v>
      </c>
      <c r="J1066" s="22" t="str">
        <f t="shared" si="242"/>
        <v>Below Average</v>
      </c>
      <c r="K1066" s="22">
        <v>6</v>
      </c>
      <c r="L1066" s="22" t="str">
        <f t="shared" si="243"/>
        <v>High</v>
      </c>
      <c r="M1066" s="22">
        <v>1966</v>
      </c>
      <c r="N1066" s="22">
        <f t="shared" si="244"/>
        <v>0</v>
      </c>
      <c r="O1066" s="22"/>
      <c r="P1066" s="22">
        <v>1966</v>
      </c>
      <c r="Q1066" s="22">
        <f t="shared" si="245"/>
        <v>0</v>
      </c>
      <c r="R1066" s="23">
        <v>1154</v>
      </c>
      <c r="S1066" s="23" t="s">
        <v>311</v>
      </c>
      <c r="T1066" s="23" t="s">
        <v>369</v>
      </c>
      <c r="U1066" s="24">
        <v>1154</v>
      </c>
      <c r="V1066" s="24" t="str">
        <f t="shared" si="246"/>
        <v>no</v>
      </c>
      <c r="W1066" s="24">
        <v>0</v>
      </c>
      <c r="X1066" s="24" t="str">
        <f t="shared" si="247"/>
        <v>no</v>
      </c>
      <c r="Y1066" s="24" t="s">
        <v>413</v>
      </c>
      <c r="Z1066" s="24">
        <f t="shared" si="248"/>
        <v>1</v>
      </c>
      <c r="AA1066" s="24">
        <v>1154</v>
      </c>
      <c r="AB1066" s="24" t="s">
        <v>311</v>
      </c>
      <c r="AC1066" s="24" t="s">
        <v>370</v>
      </c>
      <c r="AD1066" s="25">
        <v>0</v>
      </c>
      <c r="AE1066" s="25">
        <v>0</v>
      </c>
      <c r="AF1066" s="25">
        <v>1</v>
      </c>
      <c r="AG1066" s="25">
        <v>1</v>
      </c>
      <c r="AH1066" s="25">
        <v>2</v>
      </c>
      <c r="AI1066" s="25" t="s">
        <v>415</v>
      </c>
      <c r="AJ1066" s="57">
        <v>6</v>
      </c>
      <c r="AK1066" s="57" t="str">
        <f t="shared" si="249"/>
        <v>More</v>
      </c>
      <c r="AL1066" s="57" t="s">
        <v>98</v>
      </c>
      <c r="AM1066" s="57" t="str">
        <f t="shared" si="250"/>
        <v>Low</v>
      </c>
      <c r="AN1066" s="62">
        <v>2</v>
      </c>
      <c r="AO1066" s="62" t="str">
        <f t="shared" si="251"/>
        <v>More</v>
      </c>
      <c r="AP1066" s="62">
        <v>480</v>
      </c>
      <c r="AQ1066" s="62" t="str">
        <f t="shared" si="252"/>
        <v>no</v>
      </c>
      <c r="AR1066" s="62" t="str">
        <f t="shared" si="253"/>
        <v>Above Average</v>
      </c>
      <c r="AS1066" s="64">
        <v>1</v>
      </c>
      <c r="AT1066" s="68">
        <v>66.724436741767761</v>
      </c>
      <c r="AU1066" s="68" t="str">
        <f t="shared" si="254"/>
        <v>Below Average</v>
      </c>
      <c r="AV1066" s="66">
        <v>154000</v>
      </c>
      <c r="AW1066" s="66">
        <v>2308</v>
      </c>
      <c r="AX1066" s="66" t="s">
        <v>311</v>
      </c>
    </row>
    <row r="1067" spans="1:50" customFormat="1" x14ac:dyDescent="0.2">
      <c r="A1067">
        <v>1066</v>
      </c>
      <c r="B1067" s="12" t="s">
        <v>90</v>
      </c>
      <c r="C1067" s="12" t="s">
        <v>90</v>
      </c>
      <c r="D1067" s="12" t="s">
        <v>91</v>
      </c>
      <c r="E1067" s="22">
        <v>7</v>
      </c>
      <c r="F1067" s="22" t="s">
        <v>411</v>
      </c>
      <c r="G1067" s="22" t="s">
        <v>92</v>
      </c>
      <c r="H1067" s="22" t="str">
        <f t="shared" si="241"/>
        <v>2Story</v>
      </c>
      <c r="I1067" s="22">
        <f t="shared" si="240"/>
        <v>75.988545402704759</v>
      </c>
      <c r="J1067" s="22" t="str">
        <f t="shared" si="242"/>
        <v>Above Average</v>
      </c>
      <c r="K1067" s="22">
        <v>5</v>
      </c>
      <c r="L1067" s="22" t="str">
        <f t="shared" si="243"/>
        <v>Low</v>
      </c>
      <c r="M1067" s="22">
        <v>1996</v>
      </c>
      <c r="N1067" s="22">
        <f t="shared" si="244"/>
        <v>0</v>
      </c>
      <c r="O1067" s="22"/>
      <c r="P1067" s="22">
        <v>1997</v>
      </c>
      <c r="Q1067" s="22">
        <f t="shared" si="245"/>
        <v>0</v>
      </c>
      <c r="R1067" s="23">
        <v>1306</v>
      </c>
      <c r="S1067" s="23" t="s">
        <v>311</v>
      </c>
      <c r="T1067" s="23" t="s">
        <v>369</v>
      </c>
      <c r="U1067" s="24">
        <v>1306</v>
      </c>
      <c r="V1067" s="24" t="str">
        <f t="shared" si="246"/>
        <v>no</v>
      </c>
      <c r="W1067" s="24">
        <v>954</v>
      </c>
      <c r="X1067" s="24" t="str">
        <f t="shared" si="247"/>
        <v>no</v>
      </c>
      <c r="Y1067" s="24" t="s">
        <v>412</v>
      </c>
      <c r="Z1067" s="24">
        <f t="shared" si="248"/>
        <v>1</v>
      </c>
      <c r="AA1067" s="24">
        <v>2260</v>
      </c>
      <c r="AB1067" s="24" t="s">
        <v>311</v>
      </c>
      <c r="AC1067" s="24" t="s">
        <v>369</v>
      </c>
      <c r="AD1067" s="25">
        <v>1</v>
      </c>
      <c r="AE1067" s="25">
        <v>0</v>
      </c>
      <c r="AF1067" s="25">
        <v>2</v>
      </c>
      <c r="AG1067" s="25">
        <v>1</v>
      </c>
      <c r="AH1067" s="25">
        <v>4</v>
      </c>
      <c r="AI1067" s="25" t="s">
        <v>414</v>
      </c>
      <c r="AJ1067" s="57">
        <v>7</v>
      </c>
      <c r="AK1067" s="57" t="str">
        <f t="shared" si="249"/>
        <v>More</v>
      </c>
      <c r="AL1067" s="57" t="s">
        <v>97</v>
      </c>
      <c r="AM1067" s="57" t="str">
        <f t="shared" si="250"/>
        <v>High</v>
      </c>
      <c r="AN1067" s="62">
        <v>2</v>
      </c>
      <c r="AO1067" s="62" t="str">
        <f t="shared" si="251"/>
        <v>More</v>
      </c>
      <c r="AP1067" s="62">
        <v>533</v>
      </c>
      <c r="AQ1067" s="62" t="str">
        <f t="shared" si="252"/>
        <v>no</v>
      </c>
      <c r="AR1067" s="62" t="str">
        <f t="shared" si="253"/>
        <v>Above Average</v>
      </c>
      <c r="AS1067" s="64">
        <v>0</v>
      </c>
      <c r="AT1067" s="68">
        <v>91.979809310151424</v>
      </c>
      <c r="AU1067" s="68" t="str">
        <f t="shared" si="254"/>
        <v>Above Average</v>
      </c>
      <c r="AV1067" s="66">
        <v>328000</v>
      </c>
      <c r="AW1067" s="66">
        <v>3566</v>
      </c>
      <c r="AX1067" s="66" t="s">
        <v>311</v>
      </c>
    </row>
    <row r="1068" spans="1:50" customFormat="1" x14ac:dyDescent="0.2">
      <c r="A1068">
        <v>1067</v>
      </c>
      <c r="B1068" s="12" t="s">
        <v>90</v>
      </c>
      <c r="C1068" s="12" t="s">
        <v>90</v>
      </c>
      <c r="D1068" s="12" t="s">
        <v>91</v>
      </c>
      <c r="E1068" s="22">
        <v>6</v>
      </c>
      <c r="F1068" s="22" t="s">
        <v>195</v>
      </c>
      <c r="G1068" s="22" t="s">
        <v>92</v>
      </c>
      <c r="H1068" s="22" t="str">
        <f t="shared" si="241"/>
        <v>2Story</v>
      </c>
      <c r="I1068" s="22">
        <f t="shared" si="240"/>
        <v>75.988545402704759</v>
      </c>
      <c r="J1068" s="22" t="str">
        <f t="shared" si="242"/>
        <v>Above Average</v>
      </c>
      <c r="K1068" s="22">
        <v>7</v>
      </c>
      <c r="L1068" s="22" t="str">
        <f t="shared" si="243"/>
        <v>High</v>
      </c>
      <c r="M1068" s="22">
        <v>1993</v>
      </c>
      <c r="N1068" s="22">
        <f t="shared" si="244"/>
        <v>0</v>
      </c>
      <c r="O1068" s="22"/>
      <c r="P1068" s="22">
        <v>1994</v>
      </c>
      <c r="Q1068" s="22">
        <f t="shared" si="245"/>
        <v>0</v>
      </c>
      <c r="R1068" s="23">
        <v>799</v>
      </c>
      <c r="S1068" s="23" t="s">
        <v>311</v>
      </c>
      <c r="T1068" s="23" t="s">
        <v>370</v>
      </c>
      <c r="U1068" s="24">
        <v>799</v>
      </c>
      <c r="V1068" s="24" t="str">
        <f t="shared" si="246"/>
        <v>no</v>
      </c>
      <c r="W1068" s="24">
        <v>772</v>
      </c>
      <c r="X1068" s="24" t="str">
        <f t="shared" si="247"/>
        <v>no</v>
      </c>
      <c r="Y1068" s="24" t="s">
        <v>412</v>
      </c>
      <c r="Z1068" s="24">
        <f t="shared" si="248"/>
        <v>0</v>
      </c>
      <c r="AA1068" s="24">
        <v>1571</v>
      </c>
      <c r="AB1068" s="24" t="s">
        <v>311</v>
      </c>
      <c r="AC1068" s="24" t="s">
        <v>369</v>
      </c>
      <c r="AD1068" s="25">
        <v>0</v>
      </c>
      <c r="AE1068" s="25">
        <v>0</v>
      </c>
      <c r="AF1068" s="25">
        <v>2</v>
      </c>
      <c r="AG1068" s="25">
        <v>1</v>
      </c>
      <c r="AH1068" s="25">
        <v>3</v>
      </c>
      <c r="AI1068" s="25" t="s">
        <v>414</v>
      </c>
      <c r="AJ1068" s="57">
        <v>7</v>
      </c>
      <c r="AK1068" s="57" t="str">
        <f t="shared" si="249"/>
        <v>More</v>
      </c>
      <c r="AL1068" s="57" t="s">
        <v>98</v>
      </c>
      <c r="AM1068" s="57" t="str">
        <f t="shared" si="250"/>
        <v>Low</v>
      </c>
      <c r="AN1068" s="62">
        <v>2</v>
      </c>
      <c r="AO1068" s="62" t="str">
        <f t="shared" si="251"/>
        <v>More</v>
      </c>
      <c r="AP1068" s="62">
        <v>380</v>
      </c>
      <c r="AQ1068" s="62" t="str">
        <f t="shared" si="252"/>
        <v>no</v>
      </c>
      <c r="AR1068" s="62" t="str">
        <f t="shared" si="253"/>
        <v>Below Average</v>
      </c>
      <c r="AS1068" s="64">
        <v>1</v>
      </c>
      <c r="AT1068" s="68">
        <v>75.105485232067508</v>
      </c>
      <c r="AU1068" s="68" t="str">
        <f t="shared" si="254"/>
        <v>Above Average</v>
      </c>
      <c r="AV1068" s="66">
        <v>178000</v>
      </c>
      <c r="AW1068" s="66">
        <v>2370</v>
      </c>
      <c r="AX1068" s="66" t="s">
        <v>311</v>
      </c>
    </row>
    <row r="1069" spans="1:50" customFormat="1" x14ac:dyDescent="0.2">
      <c r="A1069">
        <v>1068</v>
      </c>
      <c r="B1069" s="12" t="s">
        <v>90</v>
      </c>
      <c r="C1069" s="12" t="s">
        <v>90</v>
      </c>
      <c r="D1069" s="12" t="s">
        <v>91</v>
      </c>
      <c r="E1069" s="22">
        <v>6</v>
      </c>
      <c r="F1069" s="22" t="s">
        <v>195</v>
      </c>
      <c r="G1069" s="22" t="s">
        <v>92</v>
      </c>
      <c r="H1069" s="22" t="str">
        <f t="shared" si="241"/>
        <v>2Story</v>
      </c>
      <c r="I1069" s="22">
        <f t="shared" si="240"/>
        <v>75.988545402704759</v>
      </c>
      <c r="J1069" s="22" t="str">
        <f t="shared" si="242"/>
        <v>Above Average</v>
      </c>
      <c r="K1069" s="22">
        <v>6</v>
      </c>
      <c r="L1069" s="22" t="str">
        <f t="shared" si="243"/>
        <v>High</v>
      </c>
      <c r="M1069" s="22">
        <v>1964</v>
      </c>
      <c r="N1069" s="22">
        <f t="shared" si="244"/>
        <v>0</v>
      </c>
      <c r="O1069" s="22"/>
      <c r="P1069" s="22">
        <v>1964</v>
      </c>
      <c r="Q1069" s="22">
        <f t="shared" si="245"/>
        <v>0</v>
      </c>
      <c r="R1069" s="23">
        <v>780</v>
      </c>
      <c r="S1069" s="23" t="s">
        <v>311</v>
      </c>
      <c r="T1069" s="23" t="s">
        <v>370</v>
      </c>
      <c r="U1069" s="24">
        <v>798</v>
      </c>
      <c r="V1069" s="24" t="str">
        <f t="shared" si="246"/>
        <v>no</v>
      </c>
      <c r="W1069" s="24">
        <v>813</v>
      </c>
      <c r="X1069" s="24" t="str">
        <f t="shared" si="247"/>
        <v>no</v>
      </c>
      <c r="Y1069" s="24" t="s">
        <v>412</v>
      </c>
      <c r="Z1069" s="24">
        <f t="shared" si="248"/>
        <v>1</v>
      </c>
      <c r="AA1069" s="24">
        <v>1611</v>
      </c>
      <c r="AB1069" s="24" t="s">
        <v>311</v>
      </c>
      <c r="AC1069" s="24" t="s">
        <v>369</v>
      </c>
      <c r="AD1069" s="25">
        <v>1</v>
      </c>
      <c r="AE1069" s="25">
        <v>0</v>
      </c>
      <c r="AF1069" s="25">
        <v>1</v>
      </c>
      <c r="AG1069" s="25">
        <v>1</v>
      </c>
      <c r="AH1069" s="25">
        <v>3</v>
      </c>
      <c r="AI1069" s="25" t="s">
        <v>414</v>
      </c>
      <c r="AJ1069" s="57">
        <v>7</v>
      </c>
      <c r="AK1069" s="57" t="str">
        <f t="shared" si="249"/>
        <v>More</v>
      </c>
      <c r="AL1069" s="57" t="s">
        <v>98</v>
      </c>
      <c r="AM1069" s="57" t="str">
        <f t="shared" si="250"/>
        <v>Low</v>
      </c>
      <c r="AN1069" s="62">
        <v>2</v>
      </c>
      <c r="AO1069" s="62" t="str">
        <f t="shared" si="251"/>
        <v>More</v>
      </c>
      <c r="AP1069" s="62">
        <v>442</v>
      </c>
      <c r="AQ1069" s="62" t="str">
        <f t="shared" si="252"/>
        <v>no</v>
      </c>
      <c r="AR1069" s="62" t="str">
        <f t="shared" si="253"/>
        <v>Below Average</v>
      </c>
      <c r="AS1069" s="64">
        <v>0</v>
      </c>
      <c r="AT1069" s="68">
        <v>70.221664575491431</v>
      </c>
      <c r="AU1069" s="68" t="str">
        <f t="shared" si="254"/>
        <v>Above Average</v>
      </c>
      <c r="AV1069" s="66">
        <v>167900</v>
      </c>
      <c r="AW1069" s="66">
        <v>2391</v>
      </c>
      <c r="AX1069" s="66" t="s">
        <v>311</v>
      </c>
    </row>
    <row r="1070" spans="1:50" customFormat="1" x14ac:dyDescent="0.2">
      <c r="A1070">
        <v>1069</v>
      </c>
      <c r="B1070" s="12" t="s">
        <v>90</v>
      </c>
      <c r="C1070" s="12" t="s">
        <v>90</v>
      </c>
      <c r="D1070" s="12" t="s">
        <v>179</v>
      </c>
      <c r="E1070" s="22">
        <v>6</v>
      </c>
      <c r="F1070" s="22" t="s">
        <v>195</v>
      </c>
      <c r="G1070" s="22" t="s">
        <v>92</v>
      </c>
      <c r="H1070" s="22" t="str">
        <f t="shared" si="241"/>
        <v>2Story</v>
      </c>
      <c r="I1070" s="22">
        <f t="shared" si="240"/>
        <v>75.988545402704759</v>
      </c>
      <c r="J1070" s="22" t="str">
        <f t="shared" si="242"/>
        <v>Above Average</v>
      </c>
      <c r="K1070" s="22">
        <v>4</v>
      </c>
      <c r="L1070" s="22" t="str">
        <f t="shared" si="243"/>
        <v>Low</v>
      </c>
      <c r="M1070" s="22">
        <v>1973</v>
      </c>
      <c r="N1070" s="22">
        <f t="shared" si="244"/>
        <v>0</v>
      </c>
      <c r="O1070" s="22"/>
      <c r="P1070" s="22">
        <v>1973</v>
      </c>
      <c r="Q1070" s="22">
        <f t="shared" si="245"/>
        <v>0</v>
      </c>
      <c r="R1070" s="23">
        <v>942</v>
      </c>
      <c r="S1070" s="23" t="s">
        <v>311</v>
      </c>
      <c r="T1070" s="23" t="s">
        <v>370</v>
      </c>
      <c r="U1070" s="24">
        <v>1291</v>
      </c>
      <c r="V1070" s="24" t="str">
        <f t="shared" si="246"/>
        <v>no</v>
      </c>
      <c r="W1070" s="24">
        <v>1230</v>
      </c>
      <c r="X1070" s="24" t="str">
        <f t="shared" si="247"/>
        <v>no</v>
      </c>
      <c r="Y1070" s="24" t="s">
        <v>412</v>
      </c>
      <c r="Z1070" s="24">
        <f t="shared" si="248"/>
        <v>1</v>
      </c>
      <c r="AA1070" s="24">
        <v>2521</v>
      </c>
      <c r="AB1070" s="24" t="s">
        <v>311</v>
      </c>
      <c r="AC1070" s="24" t="s">
        <v>369</v>
      </c>
      <c r="AD1070" s="25">
        <v>1</v>
      </c>
      <c r="AE1070" s="25">
        <v>0</v>
      </c>
      <c r="AF1070" s="25">
        <v>2</v>
      </c>
      <c r="AG1070" s="25">
        <v>1</v>
      </c>
      <c r="AH1070" s="25">
        <v>4</v>
      </c>
      <c r="AI1070" s="25" t="s">
        <v>414</v>
      </c>
      <c r="AJ1070" s="57">
        <v>10</v>
      </c>
      <c r="AK1070" s="57" t="str">
        <f t="shared" si="249"/>
        <v>More</v>
      </c>
      <c r="AL1070" s="57" t="s">
        <v>98</v>
      </c>
      <c r="AM1070" s="57" t="str">
        <f t="shared" si="250"/>
        <v>Low</v>
      </c>
      <c r="AN1070" s="62">
        <v>2</v>
      </c>
      <c r="AO1070" s="62" t="str">
        <f t="shared" si="251"/>
        <v>More</v>
      </c>
      <c r="AP1070" s="62">
        <v>576</v>
      </c>
      <c r="AQ1070" s="62" t="str">
        <f t="shared" si="252"/>
        <v>no</v>
      </c>
      <c r="AR1070" s="62" t="str">
        <f t="shared" si="253"/>
        <v>Above Average</v>
      </c>
      <c r="AS1070" s="64">
        <v>1</v>
      </c>
      <c r="AT1070" s="68">
        <v>43.719318509962463</v>
      </c>
      <c r="AU1070" s="68" t="str">
        <f t="shared" si="254"/>
        <v>Below Average</v>
      </c>
      <c r="AV1070" s="66">
        <v>151400</v>
      </c>
      <c r="AW1070" s="66">
        <v>3463</v>
      </c>
      <c r="AX1070" s="66" t="s">
        <v>311</v>
      </c>
    </row>
    <row r="1071" spans="1:50" customFormat="1" x14ac:dyDescent="0.2">
      <c r="A1071">
        <v>1070</v>
      </c>
      <c r="B1071" s="12" t="s">
        <v>90</v>
      </c>
      <c r="C1071" s="12" t="s">
        <v>90</v>
      </c>
      <c r="D1071" s="12" t="s">
        <v>91</v>
      </c>
      <c r="E1071" s="22">
        <v>5</v>
      </c>
      <c r="F1071" s="22" t="s">
        <v>195</v>
      </c>
      <c r="G1071" s="22" t="s">
        <v>150</v>
      </c>
      <c r="H1071" s="22" t="str">
        <f t="shared" si="241"/>
        <v>1Story</v>
      </c>
      <c r="I1071" s="22">
        <f t="shared" si="240"/>
        <v>64.474868918559224</v>
      </c>
      <c r="J1071" s="22" t="str">
        <f t="shared" si="242"/>
        <v>Below Average</v>
      </c>
      <c r="K1071" s="22">
        <v>7</v>
      </c>
      <c r="L1071" s="22" t="str">
        <f t="shared" si="243"/>
        <v>High</v>
      </c>
      <c r="M1071" s="22">
        <v>1949</v>
      </c>
      <c r="N1071" s="22">
        <f t="shared" si="244"/>
        <v>1</v>
      </c>
      <c r="O1071" s="22"/>
      <c r="P1071" s="22">
        <v>2003</v>
      </c>
      <c r="Q1071" s="22">
        <f t="shared" si="245"/>
        <v>0</v>
      </c>
      <c r="R1071" s="23">
        <v>845</v>
      </c>
      <c r="S1071" s="23" t="s">
        <v>311</v>
      </c>
      <c r="T1071" s="23" t="s">
        <v>370</v>
      </c>
      <c r="U1071" s="24">
        <v>893</v>
      </c>
      <c r="V1071" s="24" t="str">
        <f t="shared" si="246"/>
        <v>no</v>
      </c>
      <c r="W1071" s="24">
        <v>0</v>
      </c>
      <c r="X1071" s="24" t="str">
        <f t="shared" si="247"/>
        <v>no</v>
      </c>
      <c r="Y1071" s="24" t="s">
        <v>413</v>
      </c>
      <c r="Z1071" s="24">
        <f t="shared" si="248"/>
        <v>0</v>
      </c>
      <c r="AA1071" s="24">
        <v>893</v>
      </c>
      <c r="AB1071" s="24" t="s">
        <v>311</v>
      </c>
      <c r="AC1071" s="24" t="s">
        <v>370</v>
      </c>
      <c r="AD1071" s="25">
        <v>0</v>
      </c>
      <c r="AE1071" s="25">
        <v>1</v>
      </c>
      <c r="AF1071" s="25">
        <v>1</v>
      </c>
      <c r="AG1071" s="25">
        <v>0</v>
      </c>
      <c r="AH1071" s="25">
        <v>2</v>
      </c>
      <c r="AI1071" s="25" t="s">
        <v>415</v>
      </c>
      <c r="AJ1071" s="57">
        <v>4</v>
      </c>
      <c r="AK1071" s="57" t="str">
        <f t="shared" si="249"/>
        <v>Less</v>
      </c>
      <c r="AL1071" s="57" t="s">
        <v>97</v>
      </c>
      <c r="AM1071" s="57" t="str">
        <f t="shared" si="250"/>
        <v>High</v>
      </c>
      <c r="AN1071" s="62">
        <v>2</v>
      </c>
      <c r="AO1071" s="62" t="str">
        <f t="shared" si="251"/>
        <v>More</v>
      </c>
      <c r="AP1071" s="62">
        <v>576</v>
      </c>
      <c r="AQ1071" s="62" t="str">
        <f t="shared" si="252"/>
        <v>no</v>
      </c>
      <c r="AR1071" s="62" t="str">
        <f t="shared" si="253"/>
        <v>Above Average</v>
      </c>
      <c r="AS1071" s="64">
        <v>0</v>
      </c>
      <c r="AT1071" s="68">
        <v>77.675489067894134</v>
      </c>
      <c r="AU1071" s="68" t="str">
        <f t="shared" si="254"/>
        <v>Above Average</v>
      </c>
      <c r="AV1071" s="66">
        <v>135000</v>
      </c>
      <c r="AW1071" s="66">
        <v>1738</v>
      </c>
      <c r="AX1071" s="66" t="s">
        <v>311</v>
      </c>
    </row>
    <row r="1072" spans="1:50" customFormat="1" x14ac:dyDescent="0.2">
      <c r="A1072">
        <v>1071</v>
      </c>
      <c r="B1072" s="12" t="s">
        <v>90</v>
      </c>
      <c r="C1072" s="12" t="s">
        <v>90</v>
      </c>
      <c r="D1072" s="12" t="s">
        <v>91</v>
      </c>
      <c r="E1072" s="22">
        <v>5</v>
      </c>
      <c r="F1072" s="22" t="s">
        <v>195</v>
      </c>
      <c r="G1072" s="22" t="s">
        <v>115</v>
      </c>
      <c r="H1072" s="22" t="str">
        <f t="shared" si="241"/>
        <v>1Story</v>
      </c>
      <c r="I1072" s="22">
        <f t="shared" si="240"/>
        <v>69.182127006168557</v>
      </c>
      <c r="J1072" s="22" t="str">
        <f t="shared" si="242"/>
        <v>Below Average</v>
      </c>
      <c r="K1072" s="22">
        <v>5</v>
      </c>
      <c r="L1072" s="22" t="str">
        <f t="shared" si="243"/>
        <v>Low</v>
      </c>
      <c r="M1072" s="22">
        <v>1956</v>
      </c>
      <c r="N1072" s="22">
        <f t="shared" si="244"/>
        <v>0</v>
      </c>
      <c r="O1072" s="22"/>
      <c r="P1072" s="22">
        <v>1956</v>
      </c>
      <c r="Q1072" s="22">
        <f t="shared" si="245"/>
        <v>1</v>
      </c>
      <c r="R1072" s="23">
        <v>1048</v>
      </c>
      <c r="S1072" s="23" t="s">
        <v>311</v>
      </c>
      <c r="T1072" s="23" t="s">
        <v>370</v>
      </c>
      <c r="U1072" s="24">
        <v>1048</v>
      </c>
      <c r="V1072" s="24" t="str">
        <f t="shared" si="246"/>
        <v>no</v>
      </c>
      <c r="W1072" s="24">
        <v>0</v>
      </c>
      <c r="X1072" s="24" t="str">
        <f t="shared" si="247"/>
        <v>no</v>
      </c>
      <c r="Y1072" s="24" t="s">
        <v>413</v>
      </c>
      <c r="Z1072" s="24">
        <f t="shared" si="248"/>
        <v>0</v>
      </c>
      <c r="AA1072" s="24">
        <v>1048</v>
      </c>
      <c r="AB1072" s="24" t="s">
        <v>311</v>
      </c>
      <c r="AC1072" s="24" t="s">
        <v>370</v>
      </c>
      <c r="AD1072" s="25">
        <v>1</v>
      </c>
      <c r="AE1072" s="25">
        <v>0</v>
      </c>
      <c r="AF1072" s="25">
        <v>1</v>
      </c>
      <c r="AG1072" s="25">
        <v>0</v>
      </c>
      <c r="AH1072" s="25">
        <v>2</v>
      </c>
      <c r="AI1072" s="25" t="s">
        <v>415</v>
      </c>
      <c r="AJ1072" s="57">
        <v>6</v>
      </c>
      <c r="AK1072" s="57" t="str">
        <f t="shared" si="249"/>
        <v>More</v>
      </c>
      <c r="AL1072" s="57" t="s">
        <v>98</v>
      </c>
      <c r="AM1072" s="57" t="str">
        <f t="shared" si="250"/>
        <v>Low</v>
      </c>
      <c r="AN1072" s="62">
        <v>1</v>
      </c>
      <c r="AO1072" s="62" t="str">
        <f t="shared" si="251"/>
        <v>Less</v>
      </c>
      <c r="AP1072" s="62">
        <v>286</v>
      </c>
      <c r="AQ1072" s="62" t="str">
        <f t="shared" si="252"/>
        <v>no</v>
      </c>
      <c r="AR1072" s="62" t="str">
        <f t="shared" si="253"/>
        <v>Below Average</v>
      </c>
      <c r="AS1072" s="64">
        <v>0</v>
      </c>
      <c r="AT1072" s="68">
        <v>64.408396946564892</v>
      </c>
      <c r="AU1072" s="68" t="str">
        <f t="shared" si="254"/>
        <v>Below Average</v>
      </c>
      <c r="AV1072" s="66">
        <v>135000</v>
      </c>
      <c r="AW1072" s="66">
        <v>2096</v>
      </c>
      <c r="AX1072" s="66" t="s">
        <v>311</v>
      </c>
    </row>
    <row r="1073" spans="1:50" customFormat="1" x14ac:dyDescent="0.2">
      <c r="A1073">
        <v>1072</v>
      </c>
      <c r="B1073" s="12" t="s">
        <v>202</v>
      </c>
      <c r="C1073" s="12" t="s">
        <v>90</v>
      </c>
      <c r="D1073" s="12" t="s">
        <v>91</v>
      </c>
      <c r="E1073" s="22">
        <v>6</v>
      </c>
      <c r="F1073" s="22" t="s">
        <v>195</v>
      </c>
      <c r="G1073" s="22" t="s">
        <v>92</v>
      </c>
      <c r="H1073" s="22" t="str">
        <f t="shared" si="241"/>
        <v>2Story</v>
      </c>
      <c r="I1073" s="22">
        <f t="shared" si="240"/>
        <v>75.988545402704759</v>
      </c>
      <c r="J1073" s="22" t="str">
        <f t="shared" si="242"/>
        <v>Above Average</v>
      </c>
      <c r="K1073" s="22">
        <v>6</v>
      </c>
      <c r="L1073" s="22" t="str">
        <f t="shared" si="243"/>
        <v>High</v>
      </c>
      <c r="M1073" s="22">
        <v>1968</v>
      </c>
      <c r="N1073" s="22">
        <f t="shared" si="244"/>
        <v>0</v>
      </c>
      <c r="O1073" s="22"/>
      <c r="P1073" s="22">
        <v>1968</v>
      </c>
      <c r="Q1073" s="22">
        <f t="shared" si="245"/>
        <v>0</v>
      </c>
      <c r="R1073" s="23">
        <v>727</v>
      </c>
      <c r="S1073" s="23" t="s">
        <v>311</v>
      </c>
      <c r="T1073" s="23" t="s">
        <v>370</v>
      </c>
      <c r="U1073" s="24">
        <v>829</v>
      </c>
      <c r="V1073" s="24" t="str">
        <f t="shared" si="246"/>
        <v>no</v>
      </c>
      <c r="W1073" s="24">
        <v>727</v>
      </c>
      <c r="X1073" s="24" t="str">
        <f t="shared" si="247"/>
        <v>no</v>
      </c>
      <c r="Y1073" s="24" t="s">
        <v>412</v>
      </c>
      <c r="Z1073" s="24">
        <f t="shared" si="248"/>
        <v>0</v>
      </c>
      <c r="AA1073" s="24">
        <v>1556</v>
      </c>
      <c r="AB1073" s="24" t="s">
        <v>311</v>
      </c>
      <c r="AC1073" s="24" t="s">
        <v>369</v>
      </c>
      <c r="AD1073" s="25">
        <v>0</v>
      </c>
      <c r="AE1073" s="25">
        <v>0</v>
      </c>
      <c r="AF1073" s="25">
        <v>1</v>
      </c>
      <c r="AG1073" s="25">
        <v>1</v>
      </c>
      <c r="AH1073" s="25">
        <v>2</v>
      </c>
      <c r="AI1073" s="25" t="s">
        <v>415</v>
      </c>
      <c r="AJ1073" s="57">
        <v>8</v>
      </c>
      <c r="AK1073" s="57" t="str">
        <f t="shared" si="249"/>
        <v>More</v>
      </c>
      <c r="AL1073" s="57" t="s">
        <v>98</v>
      </c>
      <c r="AM1073" s="57" t="str">
        <f t="shared" si="250"/>
        <v>Low</v>
      </c>
      <c r="AN1073" s="62">
        <v>2</v>
      </c>
      <c r="AO1073" s="62" t="str">
        <f t="shared" si="251"/>
        <v>More</v>
      </c>
      <c r="AP1073" s="62">
        <v>441</v>
      </c>
      <c r="AQ1073" s="62" t="str">
        <f t="shared" si="252"/>
        <v>no</v>
      </c>
      <c r="AR1073" s="62" t="str">
        <f t="shared" si="253"/>
        <v>Below Average</v>
      </c>
      <c r="AS1073" s="64">
        <v>0</v>
      </c>
      <c r="AT1073" s="68">
        <v>67.455102934734995</v>
      </c>
      <c r="AU1073" s="68" t="str">
        <f t="shared" si="254"/>
        <v>Below Average</v>
      </c>
      <c r="AV1073" s="66">
        <v>154000</v>
      </c>
      <c r="AW1073" s="66">
        <v>2283</v>
      </c>
      <c r="AX1073" s="66" t="s">
        <v>311</v>
      </c>
    </row>
    <row r="1074" spans="1:50" customFormat="1" x14ac:dyDescent="0.2">
      <c r="A1074">
        <v>1073</v>
      </c>
      <c r="B1074" s="12" t="s">
        <v>144</v>
      </c>
      <c r="C1074" s="12" t="s">
        <v>90</v>
      </c>
      <c r="D1074" s="12" t="s">
        <v>91</v>
      </c>
      <c r="E1074" s="22">
        <v>5</v>
      </c>
      <c r="F1074" s="22" t="s">
        <v>195</v>
      </c>
      <c r="G1074" s="22" t="s">
        <v>132</v>
      </c>
      <c r="H1074" s="22" t="str">
        <f t="shared" si="241"/>
        <v>1Story</v>
      </c>
      <c r="I1074" s="22">
        <f t="shared" si="240"/>
        <v>59.315963337771507</v>
      </c>
      <c r="J1074" s="22" t="str">
        <f t="shared" si="242"/>
        <v>Below Average</v>
      </c>
      <c r="K1074" s="22">
        <v>3</v>
      </c>
      <c r="L1074" s="22" t="str">
        <f t="shared" si="243"/>
        <v>Low</v>
      </c>
      <c r="M1074" s="22">
        <v>1948</v>
      </c>
      <c r="N1074" s="22">
        <f t="shared" si="244"/>
        <v>1</v>
      </c>
      <c r="O1074" s="22"/>
      <c r="P1074" s="22">
        <v>1950</v>
      </c>
      <c r="Q1074" s="22">
        <f t="shared" si="245"/>
        <v>1</v>
      </c>
      <c r="R1074" s="23">
        <v>810</v>
      </c>
      <c r="S1074" s="23" t="s">
        <v>311</v>
      </c>
      <c r="T1074" s="23" t="s">
        <v>370</v>
      </c>
      <c r="U1074" s="24">
        <v>1002</v>
      </c>
      <c r="V1074" s="24" t="str">
        <f t="shared" si="246"/>
        <v>no</v>
      </c>
      <c r="W1074" s="24">
        <v>454</v>
      </c>
      <c r="X1074" s="24" t="str">
        <f t="shared" si="247"/>
        <v>no</v>
      </c>
      <c r="Y1074" s="24" t="s">
        <v>412</v>
      </c>
      <c r="Z1074" s="24">
        <f t="shared" si="248"/>
        <v>0</v>
      </c>
      <c r="AA1074" s="24">
        <v>1456</v>
      </c>
      <c r="AB1074" s="24" t="s">
        <v>311</v>
      </c>
      <c r="AC1074" s="24" t="s">
        <v>370</v>
      </c>
      <c r="AD1074" s="25">
        <v>1</v>
      </c>
      <c r="AE1074" s="25">
        <v>1</v>
      </c>
      <c r="AF1074" s="25">
        <v>1</v>
      </c>
      <c r="AG1074" s="25">
        <v>0</v>
      </c>
      <c r="AH1074" s="25">
        <v>3</v>
      </c>
      <c r="AI1074" s="25" t="s">
        <v>414</v>
      </c>
      <c r="AJ1074" s="57">
        <v>7</v>
      </c>
      <c r="AK1074" s="57" t="str">
        <f t="shared" si="249"/>
        <v>More</v>
      </c>
      <c r="AL1074" s="57" t="s">
        <v>98</v>
      </c>
      <c r="AM1074" s="57" t="str">
        <f t="shared" si="250"/>
        <v>Low</v>
      </c>
      <c r="AN1074" s="62">
        <v>1</v>
      </c>
      <c r="AO1074" s="62" t="str">
        <f t="shared" si="251"/>
        <v>Less</v>
      </c>
      <c r="AP1074" s="62">
        <v>280</v>
      </c>
      <c r="AQ1074" s="62" t="str">
        <f t="shared" si="252"/>
        <v>no</v>
      </c>
      <c r="AR1074" s="62" t="str">
        <f t="shared" si="253"/>
        <v>Below Average</v>
      </c>
      <c r="AS1074" s="64">
        <v>1</v>
      </c>
      <c r="AT1074" s="68">
        <v>40.379523389232126</v>
      </c>
      <c r="AU1074" s="68" t="str">
        <f t="shared" si="254"/>
        <v>Below Average</v>
      </c>
      <c r="AV1074" s="66">
        <v>91500</v>
      </c>
      <c r="AW1074" s="66">
        <v>2266</v>
      </c>
      <c r="AX1074" s="66" t="s">
        <v>311</v>
      </c>
    </row>
    <row r="1075" spans="1:50" customFormat="1" x14ac:dyDescent="0.2">
      <c r="A1075">
        <v>1074</v>
      </c>
      <c r="B1075" s="12" t="s">
        <v>90</v>
      </c>
      <c r="C1075" s="12" t="s">
        <v>90</v>
      </c>
      <c r="D1075" s="12" t="s">
        <v>91</v>
      </c>
      <c r="E1075" s="22">
        <v>6</v>
      </c>
      <c r="F1075" s="22" t="s">
        <v>195</v>
      </c>
      <c r="G1075" s="22" t="s">
        <v>92</v>
      </c>
      <c r="H1075" s="22" t="str">
        <f t="shared" si="241"/>
        <v>2Story</v>
      </c>
      <c r="I1075" s="22">
        <f t="shared" si="240"/>
        <v>75.988545402704759</v>
      </c>
      <c r="J1075" s="22" t="str">
        <f t="shared" si="242"/>
        <v>Above Average</v>
      </c>
      <c r="K1075" s="22">
        <v>6</v>
      </c>
      <c r="L1075" s="22" t="str">
        <f t="shared" si="243"/>
        <v>High</v>
      </c>
      <c r="M1075" s="22">
        <v>1977</v>
      </c>
      <c r="N1075" s="22">
        <f t="shared" si="244"/>
        <v>0</v>
      </c>
      <c r="O1075" s="22"/>
      <c r="P1075" s="22">
        <v>1977</v>
      </c>
      <c r="Q1075" s="22">
        <f t="shared" si="245"/>
        <v>0</v>
      </c>
      <c r="R1075" s="23">
        <v>690</v>
      </c>
      <c r="S1075" s="23" t="s">
        <v>311</v>
      </c>
      <c r="T1075" s="23" t="s">
        <v>370</v>
      </c>
      <c r="U1075" s="24">
        <v>698</v>
      </c>
      <c r="V1075" s="24" t="str">
        <f t="shared" si="246"/>
        <v>no</v>
      </c>
      <c r="W1075" s="24">
        <v>728</v>
      </c>
      <c r="X1075" s="24" t="str">
        <f t="shared" si="247"/>
        <v>no</v>
      </c>
      <c r="Y1075" s="24" t="s">
        <v>412</v>
      </c>
      <c r="Z1075" s="24">
        <f t="shared" si="248"/>
        <v>0</v>
      </c>
      <c r="AA1075" s="24">
        <v>1426</v>
      </c>
      <c r="AB1075" s="24" t="s">
        <v>311</v>
      </c>
      <c r="AC1075" s="24" t="s">
        <v>370</v>
      </c>
      <c r="AD1075" s="25">
        <v>0</v>
      </c>
      <c r="AE1075" s="25">
        <v>0</v>
      </c>
      <c r="AF1075" s="25">
        <v>1</v>
      </c>
      <c r="AG1075" s="25">
        <v>1</v>
      </c>
      <c r="AH1075" s="25">
        <v>2</v>
      </c>
      <c r="AI1075" s="25" t="s">
        <v>415</v>
      </c>
      <c r="AJ1075" s="57">
        <v>6</v>
      </c>
      <c r="AK1075" s="57" t="str">
        <f t="shared" si="249"/>
        <v>More</v>
      </c>
      <c r="AL1075" s="57" t="s">
        <v>98</v>
      </c>
      <c r="AM1075" s="57" t="str">
        <f t="shared" si="250"/>
        <v>Low</v>
      </c>
      <c r="AN1075" s="62">
        <v>2</v>
      </c>
      <c r="AO1075" s="62" t="str">
        <f t="shared" si="251"/>
        <v>More</v>
      </c>
      <c r="AP1075" s="62">
        <v>440</v>
      </c>
      <c r="AQ1075" s="62" t="str">
        <f t="shared" si="252"/>
        <v>no</v>
      </c>
      <c r="AR1075" s="62" t="str">
        <f t="shared" si="253"/>
        <v>Below Average</v>
      </c>
      <c r="AS1075" s="64">
        <v>0</v>
      </c>
      <c r="AT1075" s="68">
        <v>75.378071833648391</v>
      </c>
      <c r="AU1075" s="68" t="str">
        <f t="shared" si="254"/>
        <v>Above Average</v>
      </c>
      <c r="AV1075" s="66">
        <v>159500</v>
      </c>
      <c r="AW1075" s="66">
        <v>2116</v>
      </c>
      <c r="AX1075" s="66" t="s">
        <v>311</v>
      </c>
    </row>
    <row r="1076" spans="1:50" customFormat="1" x14ac:dyDescent="0.2">
      <c r="A1076">
        <v>1075</v>
      </c>
      <c r="B1076" s="12" t="s">
        <v>90</v>
      </c>
      <c r="C1076" s="12" t="s">
        <v>90</v>
      </c>
      <c r="D1076" s="12" t="s">
        <v>91</v>
      </c>
      <c r="E1076" s="22">
        <v>7</v>
      </c>
      <c r="F1076" s="22" t="s">
        <v>411</v>
      </c>
      <c r="G1076" s="22" t="s">
        <v>115</v>
      </c>
      <c r="H1076" s="22" t="str">
        <f t="shared" si="241"/>
        <v>1Story</v>
      </c>
      <c r="I1076" s="22">
        <f t="shared" si="240"/>
        <v>69.182127006168557</v>
      </c>
      <c r="J1076" s="22" t="str">
        <f t="shared" si="242"/>
        <v>Below Average</v>
      </c>
      <c r="K1076" s="22">
        <v>5</v>
      </c>
      <c r="L1076" s="22" t="str">
        <f t="shared" si="243"/>
        <v>Low</v>
      </c>
      <c r="M1076" s="22">
        <v>2006</v>
      </c>
      <c r="N1076" s="22">
        <f t="shared" si="244"/>
        <v>0</v>
      </c>
      <c r="O1076" s="22"/>
      <c r="P1076" s="22">
        <v>2006</v>
      </c>
      <c r="Q1076" s="22">
        <f t="shared" si="245"/>
        <v>0</v>
      </c>
      <c r="R1076" s="23">
        <v>1240</v>
      </c>
      <c r="S1076" s="23" t="s">
        <v>311</v>
      </c>
      <c r="T1076" s="23" t="s">
        <v>369</v>
      </c>
      <c r="U1076" s="24">
        <v>1240</v>
      </c>
      <c r="V1076" s="24" t="str">
        <f t="shared" si="246"/>
        <v>no</v>
      </c>
      <c r="W1076" s="24">
        <v>0</v>
      </c>
      <c r="X1076" s="24" t="str">
        <f t="shared" si="247"/>
        <v>no</v>
      </c>
      <c r="Y1076" s="24" t="s">
        <v>413</v>
      </c>
      <c r="Z1076" s="24">
        <f t="shared" si="248"/>
        <v>0</v>
      </c>
      <c r="AA1076" s="24">
        <v>1240</v>
      </c>
      <c r="AB1076" s="24" t="s">
        <v>311</v>
      </c>
      <c r="AC1076" s="24" t="s">
        <v>370</v>
      </c>
      <c r="AD1076" s="25">
        <v>0</v>
      </c>
      <c r="AE1076" s="25">
        <v>0</v>
      </c>
      <c r="AF1076" s="25">
        <v>2</v>
      </c>
      <c r="AG1076" s="25">
        <v>0</v>
      </c>
      <c r="AH1076" s="25">
        <v>2</v>
      </c>
      <c r="AI1076" s="25" t="s">
        <v>415</v>
      </c>
      <c r="AJ1076" s="57">
        <v>5</v>
      </c>
      <c r="AK1076" s="57" t="str">
        <f t="shared" si="249"/>
        <v>Less</v>
      </c>
      <c r="AL1076" s="57" t="s">
        <v>97</v>
      </c>
      <c r="AM1076" s="57" t="str">
        <f t="shared" si="250"/>
        <v>High</v>
      </c>
      <c r="AN1076" s="62">
        <v>3</v>
      </c>
      <c r="AO1076" s="62" t="str">
        <f t="shared" si="251"/>
        <v>More</v>
      </c>
      <c r="AP1076" s="62">
        <v>826</v>
      </c>
      <c r="AQ1076" s="62" t="str">
        <f t="shared" si="252"/>
        <v>no</v>
      </c>
      <c r="AR1076" s="62" t="str">
        <f t="shared" si="253"/>
        <v>Above Average</v>
      </c>
      <c r="AS1076" s="64">
        <v>0</v>
      </c>
      <c r="AT1076" s="68">
        <v>78.225806451612897</v>
      </c>
      <c r="AU1076" s="68" t="str">
        <f t="shared" si="254"/>
        <v>Above Average</v>
      </c>
      <c r="AV1076" s="66">
        <v>194000</v>
      </c>
      <c r="AW1076" s="66">
        <v>2480</v>
      </c>
      <c r="AX1076" s="66" t="s">
        <v>311</v>
      </c>
    </row>
    <row r="1077" spans="1:50" customFormat="1" x14ac:dyDescent="0.2">
      <c r="A1077">
        <v>1076</v>
      </c>
      <c r="B1077" s="12" t="s">
        <v>90</v>
      </c>
      <c r="C1077" s="12" t="s">
        <v>90</v>
      </c>
      <c r="D1077" s="12" t="s">
        <v>91</v>
      </c>
      <c r="E1077" s="22">
        <v>7</v>
      </c>
      <c r="F1077" s="22" t="s">
        <v>411</v>
      </c>
      <c r="G1077" s="22" t="s">
        <v>92</v>
      </c>
      <c r="H1077" s="22" t="str">
        <f t="shared" si="241"/>
        <v>2Story</v>
      </c>
      <c r="I1077" s="22">
        <f t="shared" si="240"/>
        <v>75.988545402704759</v>
      </c>
      <c r="J1077" s="22" t="str">
        <f t="shared" si="242"/>
        <v>Above Average</v>
      </c>
      <c r="K1077" s="22">
        <v>6</v>
      </c>
      <c r="L1077" s="22" t="str">
        <f t="shared" si="243"/>
        <v>High</v>
      </c>
      <c r="M1077" s="22">
        <v>1940</v>
      </c>
      <c r="N1077" s="22">
        <f t="shared" si="244"/>
        <v>1</v>
      </c>
      <c r="O1077" s="22"/>
      <c r="P1077" s="22">
        <v>1984</v>
      </c>
      <c r="Q1077" s="22">
        <f t="shared" si="245"/>
        <v>0</v>
      </c>
      <c r="R1077" s="23">
        <v>800</v>
      </c>
      <c r="S1077" s="23" t="s">
        <v>311</v>
      </c>
      <c r="T1077" s="23" t="s">
        <v>370</v>
      </c>
      <c r="U1077" s="24">
        <v>960</v>
      </c>
      <c r="V1077" s="24" t="str">
        <f t="shared" si="246"/>
        <v>no</v>
      </c>
      <c r="W1077" s="24">
        <v>780</v>
      </c>
      <c r="X1077" s="24" t="str">
        <f t="shared" si="247"/>
        <v>no</v>
      </c>
      <c r="Y1077" s="24" t="s">
        <v>412</v>
      </c>
      <c r="Z1077" s="24">
        <f t="shared" si="248"/>
        <v>0</v>
      </c>
      <c r="AA1077" s="24">
        <v>1740</v>
      </c>
      <c r="AB1077" s="24" t="s">
        <v>311</v>
      </c>
      <c r="AC1077" s="24" t="s">
        <v>369</v>
      </c>
      <c r="AD1077" s="25">
        <v>0</v>
      </c>
      <c r="AE1077" s="25">
        <v>0</v>
      </c>
      <c r="AF1077" s="25">
        <v>1</v>
      </c>
      <c r="AG1077" s="25">
        <v>1</v>
      </c>
      <c r="AH1077" s="25">
        <v>2</v>
      </c>
      <c r="AI1077" s="25" t="s">
        <v>415</v>
      </c>
      <c r="AJ1077" s="57">
        <v>6</v>
      </c>
      <c r="AK1077" s="57" t="str">
        <f t="shared" si="249"/>
        <v>More</v>
      </c>
      <c r="AL1077" s="57" t="s">
        <v>98</v>
      </c>
      <c r="AM1077" s="57" t="str">
        <f t="shared" si="250"/>
        <v>Low</v>
      </c>
      <c r="AN1077" s="62">
        <v>1</v>
      </c>
      <c r="AO1077" s="62" t="str">
        <f t="shared" si="251"/>
        <v>Less</v>
      </c>
      <c r="AP1077" s="62">
        <v>240</v>
      </c>
      <c r="AQ1077" s="62" t="str">
        <f t="shared" si="252"/>
        <v>no</v>
      </c>
      <c r="AR1077" s="62" t="str">
        <f t="shared" si="253"/>
        <v>Below Average</v>
      </c>
      <c r="AS1077" s="64">
        <v>2</v>
      </c>
      <c r="AT1077" s="68">
        <v>86.417322834645674</v>
      </c>
      <c r="AU1077" s="68" t="str">
        <f t="shared" si="254"/>
        <v>Above Average</v>
      </c>
      <c r="AV1077" s="66">
        <v>219500</v>
      </c>
      <c r="AW1077" s="66">
        <v>2540</v>
      </c>
      <c r="AX1077" s="66" t="s">
        <v>311</v>
      </c>
    </row>
    <row r="1078" spans="1:50" customFormat="1" x14ac:dyDescent="0.2">
      <c r="A1078">
        <v>1077</v>
      </c>
      <c r="B1078" s="12" t="s">
        <v>90</v>
      </c>
      <c r="C1078" s="12" t="s">
        <v>90</v>
      </c>
      <c r="D1078" s="12" t="s">
        <v>91</v>
      </c>
      <c r="E1078" s="22">
        <v>5</v>
      </c>
      <c r="F1078" s="22" t="s">
        <v>195</v>
      </c>
      <c r="G1078" s="22" t="s">
        <v>132</v>
      </c>
      <c r="H1078" s="22" t="str">
        <f t="shared" si="241"/>
        <v>1Story</v>
      </c>
      <c r="I1078" s="22">
        <f t="shared" si="240"/>
        <v>59.315963337771507</v>
      </c>
      <c r="J1078" s="22" t="str">
        <f t="shared" si="242"/>
        <v>Below Average</v>
      </c>
      <c r="K1078" s="22">
        <v>8</v>
      </c>
      <c r="L1078" s="22" t="str">
        <f t="shared" si="243"/>
        <v>High</v>
      </c>
      <c r="M1078" s="22">
        <v>1936</v>
      </c>
      <c r="N1078" s="22">
        <f t="shared" si="244"/>
        <v>1</v>
      </c>
      <c r="O1078" s="22"/>
      <c r="P1078" s="22">
        <v>1989</v>
      </c>
      <c r="Q1078" s="22">
        <f t="shared" si="245"/>
        <v>0</v>
      </c>
      <c r="R1078" s="23">
        <v>796</v>
      </c>
      <c r="S1078" s="23" t="s">
        <v>311</v>
      </c>
      <c r="T1078" s="23" t="s">
        <v>370</v>
      </c>
      <c r="U1078" s="24">
        <v>1096</v>
      </c>
      <c r="V1078" s="24" t="str">
        <f t="shared" si="246"/>
        <v>no</v>
      </c>
      <c r="W1078" s="24">
        <v>370</v>
      </c>
      <c r="X1078" s="24" t="str">
        <f t="shared" si="247"/>
        <v>no</v>
      </c>
      <c r="Y1078" s="24" t="s">
        <v>412</v>
      </c>
      <c r="Z1078" s="24">
        <f t="shared" si="248"/>
        <v>1</v>
      </c>
      <c r="AA1078" s="24">
        <v>1466</v>
      </c>
      <c r="AB1078" s="24" t="s">
        <v>311</v>
      </c>
      <c r="AC1078" s="24" t="s">
        <v>370</v>
      </c>
      <c r="AD1078" s="25">
        <v>0</v>
      </c>
      <c r="AE1078" s="25">
        <v>1</v>
      </c>
      <c r="AF1078" s="25">
        <v>2</v>
      </c>
      <c r="AG1078" s="25">
        <v>0</v>
      </c>
      <c r="AH1078" s="25">
        <v>3</v>
      </c>
      <c r="AI1078" s="25" t="s">
        <v>414</v>
      </c>
      <c r="AJ1078" s="57">
        <v>7</v>
      </c>
      <c r="AK1078" s="57" t="str">
        <f t="shared" si="249"/>
        <v>More</v>
      </c>
      <c r="AL1078" s="57" t="s">
        <v>97</v>
      </c>
      <c r="AM1078" s="57" t="str">
        <f t="shared" si="250"/>
        <v>High</v>
      </c>
      <c r="AN1078" s="62">
        <v>2</v>
      </c>
      <c r="AO1078" s="62" t="str">
        <f t="shared" si="251"/>
        <v>More</v>
      </c>
      <c r="AP1078" s="62">
        <v>566</v>
      </c>
      <c r="AQ1078" s="62" t="str">
        <f t="shared" si="252"/>
        <v>no</v>
      </c>
      <c r="AR1078" s="62" t="str">
        <f t="shared" si="253"/>
        <v>Above Average</v>
      </c>
      <c r="AS1078" s="64">
        <v>1</v>
      </c>
      <c r="AT1078" s="68">
        <v>75.154730327144122</v>
      </c>
      <c r="AU1078" s="68" t="str">
        <f t="shared" si="254"/>
        <v>Above Average</v>
      </c>
      <c r="AV1078" s="66">
        <v>170000</v>
      </c>
      <c r="AW1078" s="66">
        <v>2262</v>
      </c>
      <c r="AX1078" s="66" t="s">
        <v>311</v>
      </c>
    </row>
    <row r="1079" spans="1:50" customFormat="1" x14ac:dyDescent="0.2">
      <c r="A1079">
        <v>1078</v>
      </c>
      <c r="B1079" s="12" t="s">
        <v>90</v>
      </c>
      <c r="C1079" s="12" t="s">
        <v>90</v>
      </c>
      <c r="D1079" s="12" t="s">
        <v>91</v>
      </c>
      <c r="E1079" s="22">
        <v>5</v>
      </c>
      <c r="F1079" s="22" t="s">
        <v>195</v>
      </c>
      <c r="G1079" s="22" t="s">
        <v>115</v>
      </c>
      <c r="H1079" s="22" t="str">
        <f t="shared" si="241"/>
        <v>1Story</v>
      </c>
      <c r="I1079" s="22">
        <f t="shared" si="240"/>
        <v>69.182127006168557</v>
      </c>
      <c r="J1079" s="22" t="str">
        <f t="shared" si="242"/>
        <v>Below Average</v>
      </c>
      <c r="K1079" s="22">
        <v>5</v>
      </c>
      <c r="L1079" s="22" t="str">
        <f t="shared" si="243"/>
        <v>Low</v>
      </c>
      <c r="M1079" s="22">
        <v>1969</v>
      </c>
      <c r="N1079" s="22">
        <f t="shared" si="244"/>
        <v>0</v>
      </c>
      <c r="O1079" s="22"/>
      <c r="P1079" s="22">
        <v>1969</v>
      </c>
      <c r="Q1079" s="22">
        <f t="shared" si="245"/>
        <v>0</v>
      </c>
      <c r="R1079" s="23">
        <v>1096</v>
      </c>
      <c r="S1079" s="23" t="s">
        <v>311</v>
      </c>
      <c r="T1079" s="23" t="s">
        <v>369</v>
      </c>
      <c r="U1079" s="24">
        <v>1096</v>
      </c>
      <c r="V1079" s="24" t="str">
        <f t="shared" si="246"/>
        <v>no</v>
      </c>
      <c r="W1079" s="24">
        <v>0</v>
      </c>
      <c r="X1079" s="24" t="str">
        <f t="shared" si="247"/>
        <v>no</v>
      </c>
      <c r="Y1079" s="24" t="s">
        <v>413</v>
      </c>
      <c r="Z1079" s="24">
        <f t="shared" si="248"/>
        <v>0</v>
      </c>
      <c r="AA1079" s="24">
        <v>1096</v>
      </c>
      <c r="AB1079" s="24" t="s">
        <v>311</v>
      </c>
      <c r="AC1079" s="24" t="s">
        <v>370</v>
      </c>
      <c r="AD1079" s="25">
        <v>1</v>
      </c>
      <c r="AE1079" s="25">
        <v>0</v>
      </c>
      <c r="AF1079" s="25">
        <v>1</v>
      </c>
      <c r="AG1079" s="25">
        <v>0</v>
      </c>
      <c r="AH1079" s="25">
        <v>2</v>
      </c>
      <c r="AI1079" s="25" t="s">
        <v>415</v>
      </c>
      <c r="AJ1079" s="57">
        <v>6</v>
      </c>
      <c r="AK1079" s="57" t="str">
        <f t="shared" si="249"/>
        <v>More</v>
      </c>
      <c r="AL1079" s="57" t="s">
        <v>98</v>
      </c>
      <c r="AM1079" s="57" t="str">
        <f t="shared" si="250"/>
        <v>Low</v>
      </c>
      <c r="AN1079" s="62">
        <v>1</v>
      </c>
      <c r="AO1079" s="62" t="str">
        <f t="shared" si="251"/>
        <v>Less</v>
      </c>
      <c r="AP1079" s="62">
        <v>299</v>
      </c>
      <c r="AQ1079" s="62" t="str">
        <f t="shared" si="252"/>
        <v>no</v>
      </c>
      <c r="AR1079" s="62" t="str">
        <f t="shared" si="253"/>
        <v>Below Average</v>
      </c>
      <c r="AS1079" s="64">
        <v>0</v>
      </c>
      <c r="AT1079" s="68">
        <v>63.321167883211679</v>
      </c>
      <c r="AU1079" s="68" t="str">
        <f t="shared" si="254"/>
        <v>Below Average</v>
      </c>
      <c r="AV1079" s="66">
        <v>138800</v>
      </c>
      <c r="AW1079" s="66">
        <v>2192</v>
      </c>
      <c r="AX1079" s="66" t="s">
        <v>311</v>
      </c>
    </row>
    <row r="1080" spans="1:50" customFormat="1" x14ac:dyDescent="0.2">
      <c r="A1080">
        <v>1079</v>
      </c>
      <c r="B1080" s="12" t="s">
        <v>90</v>
      </c>
      <c r="C1080" s="12" t="s">
        <v>90</v>
      </c>
      <c r="D1080" s="12" t="s">
        <v>179</v>
      </c>
      <c r="E1080" s="22">
        <v>6</v>
      </c>
      <c r="F1080" s="22" t="s">
        <v>195</v>
      </c>
      <c r="G1080" s="22" t="s">
        <v>115</v>
      </c>
      <c r="H1080" s="22" t="str">
        <f t="shared" si="241"/>
        <v>1Story</v>
      </c>
      <c r="I1080" s="22">
        <f t="shared" si="240"/>
        <v>69.182127006168557</v>
      </c>
      <c r="J1080" s="22" t="str">
        <f t="shared" si="242"/>
        <v>Below Average</v>
      </c>
      <c r="K1080" s="22">
        <v>5</v>
      </c>
      <c r="L1080" s="22" t="str">
        <f t="shared" si="243"/>
        <v>Low</v>
      </c>
      <c r="M1080" s="22">
        <v>2004</v>
      </c>
      <c r="N1080" s="22">
        <f t="shared" si="244"/>
        <v>0</v>
      </c>
      <c r="O1080" s="22"/>
      <c r="P1080" s="22">
        <v>2004</v>
      </c>
      <c r="Q1080" s="22">
        <f t="shared" si="245"/>
        <v>0</v>
      </c>
      <c r="R1080" s="23">
        <v>848</v>
      </c>
      <c r="S1080" s="23" t="s">
        <v>311</v>
      </c>
      <c r="T1080" s="23" t="s">
        <v>370</v>
      </c>
      <c r="U1080" s="24">
        <v>848</v>
      </c>
      <c r="V1080" s="24" t="str">
        <f t="shared" si="246"/>
        <v>no</v>
      </c>
      <c r="W1080" s="24">
        <v>0</v>
      </c>
      <c r="X1080" s="24" t="str">
        <f t="shared" si="247"/>
        <v>no</v>
      </c>
      <c r="Y1080" s="24" t="s">
        <v>413</v>
      </c>
      <c r="Z1080" s="24">
        <f t="shared" si="248"/>
        <v>1</v>
      </c>
      <c r="AA1080" s="24">
        <v>848</v>
      </c>
      <c r="AB1080" s="24" t="s">
        <v>311</v>
      </c>
      <c r="AC1080" s="24" t="s">
        <v>370</v>
      </c>
      <c r="AD1080" s="25">
        <v>1</v>
      </c>
      <c r="AE1080" s="25">
        <v>0</v>
      </c>
      <c r="AF1080" s="25">
        <v>1</v>
      </c>
      <c r="AG1080" s="25">
        <v>0</v>
      </c>
      <c r="AH1080" s="25">
        <v>2</v>
      </c>
      <c r="AI1080" s="25" t="s">
        <v>415</v>
      </c>
      <c r="AJ1080" s="57">
        <v>3</v>
      </c>
      <c r="AK1080" s="57" t="str">
        <f t="shared" si="249"/>
        <v>Less</v>
      </c>
      <c r="AL1080" s="57" t="s">
        <v>97</v>
      </c>
      <c r="AM1080" s="57" t="str">
        <f t="shared" si="250"/>
        <v>High</v>
      </c>
      <c r="AN1080" s="62">
        <v>2</v>
      </c>
      <c r="AO1080" s="62" t="str">
        <f t="shared" si="251"/>
        <v>More</v>
      </c>
      <c r="AP1080" s="62">
        <v>420</v>
      </c>
      <c r="AQ1080" s="62" t="str">
        <f t="shared" si="252"/>
        <v>no</v>
      </c>
      <c r="AR1080" s="62" t="str">
        <f t="shared" si="253"/>
        <v>Below Average</v>
      </c>
      <c r="AS1080" s="64">
        <v>1</v>
      </c>
      <c r="AT1080" s="68">
        <v>91.922169811320757</v>
      </c>
      <c r="AU1080" s="68" t="str">
        <f t="shared" si="254"/>
        <v>Above Average</v>
      </c>
      <c r="AV1080" s="66">
        <v>155900</v>
      </c>
      <c r="AW1080" s="66">
        <v>1696</v>
      </c>
      <c r="AX1080" s="66" t="s">
        <v>311</v>
      </c>
    </row>
    <row r="1081" spans="1:50" customFormat="1" x14ac:dyDescent="0.2">
      <c r="A1081">
        <v>1080</v>
      </c>
      <c r="B1081" s="12" t="s">
        <v>90</v>
      </c>
      <c r="C1081" s="12" t="s">
        <v>90</v>
      </c>
      <c r="D1081" s="12" t="s">
        <v>91</v>
      </c>
      <c r="E1081" s="22">
        <v>5</v>
      </c>
      <c r="F1081" s="22" t="s">
        <v>195</v>
      </c>
      <c r="G1081" s="22" t="s">
        <v>115</v>
      </c>
      <c r="H1081" s="22" t="str">
        <f t="shared" si="241"/>
        <v>1Story</v>
      </c>
      <c r="I1081" s="22">
        <f t="shared" si="240"/>
        <v>69.182127006168557</v>
      </c>
      <c r="J1081" s="22" t="str">
        <f t="shared" si="242"/>
        <v>Below Average</v>
      </c>
      <c r="K1081" s="22">
        <v>5</v>
      </c>
      <c r="L1081" s="22" t="str">
        <f t="shared" si="243"/>
        <v>Low</v>
      </c>
      <c r="M1081" s="22">
        <v>1994</v>
      </c>
      <c r="N1081" s="22">
        <f t="shared" si="244"/>
        <v>0</v>
      </c>
      <c r="O1081" s="22"/>
      <c r="P1081" s="22">
        <v>1994</v>
      </c>
      <c r="Q1081" s="22">
        <f t="shared" si="245"/>
        <v>0</v>
      </c>
      <c r="R1081" s="23">
        <v>990</v>
      </c>
      <c r="S1081" s="23" t="s">
        <v>311</v>
      </c>
      <c r="T1081" s="23" t="s">
        <v>370</v>
      </c>
      <c r="U1081" s="24">
        <v>990</v>
      </c>
      <c r="V1081" s="24" t="str">
        <f t="shared" si="246"/>
        <v>no</v>
      </c>
      <c r="W1081" s="24">
        <v>0</v>
      </c>
      <c r="X1081" s="24" t="str">
        <f t="shared" si="247"/>
        <v>no</v>
      </c>
      <c r="Y1081" s="24" t="s">
        <v>413</v>
      </c>
      <c r="Z1081" s="24">
        <f t="shared" si="248"/>
        <v>1</v>
      </c>
      <c r="AA1081" s="24">
        <v>990</v>
      </c>
      <c r="AB1081" s="24" t="s">
        <v>311</v>
      </c>
      <c r="AC1081" s="24" t="s">
        <v>370</v>
      </c>
      <c r="AD1081" s="25">
        <v>0</v>
      </c>
      <c r="AE1081" s="25">
        <v>0</v>
      </c>
      <c r="AF1081" s="25">
        <v>1</v>
      </c>
      <c r="AG1081" s="25">
        <v>0</v>
      </c>
      <c r="AH1081" s="25">
        <v>1</v>
      </c>
      <c r="AI1081" s="25" t="s">
        <v>415</v>
      </c>
      <c r="AJ1081" s="57">
        <v>5</v>
      </c>
      <c r="AK1081" s="57" t="str">
        <f t="shared" si="249"/>
        <v>Less</v>
      </c>
      <c r="AL1081" s="57" t="s">
        <v>98</v>
      </c>
      <c r="AM1081" s="57" t="str">
        <f t="shared" si="250"/>
        <v>Low</v>
      </c>
      <c r="AN1081" s="62">
        <v>1</v>
      </c>
      <c r="AO1081" s="62" t="str">
        <f t="shared" si="251"/>
        <v>Less</v>
      </c>
      <c r="AP1081" s="62">
        <v>299</v>
      </c>
      <c r="AQ1081" s="62" t="str">
        <f t="shared" si="252"/>
        <v>no</v>
      </c>
      <c r="AR1081" s="62" t="str">
        <f t="shared" si="253"/>
        <v>Below Average</v>
      </c>
      <c r="AS1081" s="64">
        <v>0</v>
      </c>
      <c r="AT1081" s="68">
        <v>63.636363636363633</v>
      </c>
      <c r="AU1081" s="68" t="str">
        <f t="shared" si="254"/>
        <v>Below Average</v>
      </c>
      <c r="AV1081" s="66">
        <v>126000</v>
      </c>
      <c r="AW1081" s="66">
        <v>1980</v>
      </c>
      <c r="AX1081" s="66" t="s">
        <v>311</v>
      </c>
    </row>
    <row r="1082" spans="1:50" customFormat="1" x14ac:dyDescent="0.2">
      <c r="A1082">
        <v>1081</v>
      </c>
      <c r="B1082" s="12" t="s">
        <v>90</v>
      </c>
      <c r="C1082" s="12" t="s">
        <v>90</v>
      </c>
      <c r="D1082" s="12" t="s">
        <v>91</v>
      </c>
      <c r="E1082" s="22">
        <v>6</v>
      </c>
      <c r="F1082" s="22" t="s">
        <v>195</v>
      </c>
      <c r="G1082" s="22" t="s">
        <v>115</v>
      </c>
      <c r="H1082" s="22" t="str">
        <f t="shared" si="241"/>
        <v>1Story</v>
      </c>
      <c r="I1082" s="22">
        <f t="shared" si="240"/>
        <v>69.182127006168557</v>
      </c>
      <c r="J1082" s="22" t="str">
        <f t="shared" si="242"/>
        <v>Below Average</v>
      </c>
      <c r="K1082" s="22">
        <v>7</v>
      </c>
      <c r="L1082" s="22" t="str">
        <f t="shared" si="243"/>
        <v>High</v>
      </c>
      <c r="M1082" s="22">
        <v>1971</v>
      </c>
      <c r="N1082" s="22">
        <f t="shared" si="244"/>
        <v>0</v>
      </c>
      <c r="O1082" s="22"/>
      <c r="P1082" s="22">
        <v>2004</v>
      </c>
      <c r="Q1082" s="22">
        <f t="shared" si="245"/>
        <v>0</v>
      </c>
      <c r="R1082" s="23">
        <v>1258</v>
      </c>
      <c r="S1082" s="23" t="s">
        <v>311</v>
      </c>
      <c r="T1082" s="23" t="s">
        <v>369</v>
      </c>
      <c r="U1082" s="24">
        <v>1258</v>
      </c>
      <c r="V1082" s="24" t="str">
        <f t="shared" si="246"/>
        <v>no</v>
      </c>
      <c r="W1082" s="24">
        <v>0</v>
      </c>
      <c r="X1082" s="24" t="str">
        <f t="shared" si="247"/>
        <v>no</v>
      </c>
      <c r="Y1082" s="24" t="s">
        <v>413</v>
      </c>
      <c r="Z1082" s="24">
        <f t="shared" si="248"/>
        <v>1</v>
      </c>
      <c r="AA1082" s="24">
        <v>1258</v>
      </c>
      <c r="AB1082" s="24" t="s">
        <v>311</v>
      </c>
      <c r="AC1082" s="24" t="s">
        <v>370</v>
      </c>
      <c r="AD1082" s="25">
        <v>0</v>
      </c>
      <c r="AE1082" s="25">
        <v>1</v>
      </c>
      <c r="AF1082" s="25">
        <v>2</v>
      </c>
      <c r="AG1082" s="25">
        <v>0</v>
      </c>
      <c r="AH1082" s="25">
        <v>3</v>
      </c>
      <c r="AI1082" s="25" t="s">
        <v>414</v>
      </c>
      <c r="AJ1082" s="57">
        <v>5</v>
      </c>
      <c r="AK1082" s="57" t="str">
        <f t="shared" si="249"/>
        <v>Less</v>
      </c>
      <c r="AL1082" s="57" t="s">
        <v>97</v>
      </c>
      <c r="AM1082" s="57" t="str">
        <f t="shared" si="250"/>
        <v>High</v>
      </c>
      <c r="AN1082" s="62">
        <v>2</v>
      </c>
      <c r="AO1082" s="62" t="str">
        <f t="shared" si="251"/>
        <v>More</v>
      </c>
      <c r="AP1082" s="62">
        <v>528</v>
      </c>
      <c r="AQ1082" s="62" t="str">
        <f t="shared" si="252"/>
        <v>no</v>
      </c>
      <c r="AR1082" s="62" t="str">
        <f t="shared" si="253"/>
        <v>Above Average</v>
      </c>
      <c r="AS1082" s="64">
        <v>0</v>
      </c>
      <c r="AT1082" s="68">
        <v>57.631160572337045</v>
      </c>
      <c r="AU1082" s="68" t="str">
        <f t="shared" si="254"/>
        <v>Below Average</v>
      </c>
      <c r="AV1082" s="66">
        <v>145000</v>
      </c>
      <c r="AW1082" s="66">
        <v>2516</v>
      </c>
      <c r="AX1082" s="66" t="s">
        <v>311</v>
      </c>
    </row>
    <row r="1083" spans="1:50" customFormat="1" x14ac:dyDescent="0.2">
      <c r="A1083">
        <v>1082</v>
      </c>
      <c r="B1083" s="12" t="s">
        <v>114</v>
      </c>
      <c r="C1083" s="12" t="s">
        <v>90</v>
      </c>
      <c r="D1083" s="12" t="s">
        <v>91</v>
      </c>
      <c r="E1083" s="22">
        <v>5</v>
      </c>
      <c r="F1083" s="22" t="s">
        <v>195</v>
      </c>
      <c r="G1083" s="22" t="s">
        <v>115</v>
      </c>
      <c r="H1083" s="22" t="str">
        <f t="shared" si="241"/>
        <v>1Story</v>
      </c>
      <c r="I1083" s="22">
        <f t="shared" si="240"/>
        <v>69.182127006168557</v>
      </c>
      <c r="J1083" s="22" t="str">
        <f t="shared" si="242"/>
        <v>Below Average</v>
      </c>
      <c r="K1083" s="22">
        <v>5</v>
      </c>
      <c r="L1083" s="22" t="str">
        <f t="shared" si="243"/>
        <v>Low</v>
      </c>
      <c r="M1083" s="22">
        <v>1963</v>
      </c>
      <c r="N1083" s="22">
        <f t="shared" si="244"/>
        <v>0</v>
      </c>
      <c r="O1083" s="22"/>
      <c r="P1083" s="22">
        <v>1963</v>
      </c>
      <c r="Q1083" s="22">
        <f t="shared" si="245"/>
        <v>0</v>
      </c>
      <c r="R1083" s="23">
        <v>1040</v>
      </c>
      <c r="S1083" s="23" t="s">
        <v>311</v>
      </c>
      <c r="T1083" s="23" t="s">
        <v>370</v>
      </c>
      <c r="U1083" s="24">
        <v>1040</v>
      </c>
      <c r="V1083" s="24" t="str">
        <f t="shared" si="246"/>
        <v>no</v>
      </c>
      <c r="W1083" s="24">
        <v>0</v>
      </c>
      <c r="X1083" s="24" t="str">
        <f t="shared" si="247"/>
        <v>no</v>
      </c>
      <c r="Y1083" s="24" t="s">
        <v>413</v>
      </c>
      <c r="Z1083" s="24">
        <f t="shared" si="248"/>
        <v>0</v>
      </c>
      <c r="AA1083" s="24">
        <v>1040</v>
      </c>
      <c r="AB1083" s="24" t="s">
        <v>311</v>
      </c>
      <c r="AC1083" s="24" t="s">
        <v>370</v>
      </c>
      <c r="AD1083" s="25">
        <v>1</v>
      </c>
      <c r="AE1083" s="25">
        <v>0</v>
      </c>
      <c r="AF1083" s="25">
        <v>1</v>
      </c>
      <c r="AG1083" s="25">
        <v>1</v>
      </c>
      <c r="AH1083" s="25">
        <v>3</v>
      </c>
      <c r="AI1083" s="25" t="s">
        <v>414</v>
      </c>
      <c r="AJ1083" s="57">
        <v>5</v>
      </c>
      <c r="AK1083" s="57" t="str">
        <f t="shared" si="249"/>
        <v>Less</v>
      </c>
      <c r="AL1083" s="57" t="s">
        <v>98</v>
      </c>
      <c r="AM1083" s="57" t="str">
        <f t="shared" si="250"/>
        <v>Low</v>
      </c>
      <c r="AN1083" s="62">
        <v>1</v>
      </c>
      <c r="AO1083" s="62" t="str">
        <f t="shared" si="251"/>
        <v>Less</v>
      </c>
      <c r="AP1083" s="62">
        <v>308</v>
      </c>
      <c r="AQ1083" s="62" t="str">
        <f t="shared" si="252"/>
        <v>no</v>
      </c>
      <c r="AR1083" s="62" t="str">
        <f t="shared" si="253"/>
        <v>Below Average</v>
      </c>
      <c r="AS1083" s="64">
        <v>0</v>
      </c>
      <c r="AT1083" s="68">
        <v>63.942307692307693</v>
      </c>
      <c r="AU1083" s="68" t="str">
        <f t="shared" si="254"/>
        <v>Below Average</v>
      </c>
      <c r="AV1083" s="66">
        <v>133000</v>
      </c>
      <c r="AW1083" s="66">
        <v>2080</v>
      </c>
      <c r="AX1083" s="66" t="s">
        <v>311</v>
      </c>
    </row>
    <row r="1084" spans="1:50" customFormat="1" x14ac:dyDescent="0.2">
      <c r="A1084">
        <v>1083</v>
      </c>
      <c r="B1084" s="12" t="s">
        <v>90</v>
      </c>
      <c r="C1084" s="12" t="s">
        <v>90</v>
      </c>
      <c r="D1084" s="12" t="s">
        <v>91</v>
      </c>
      <c r="E1084" s="22">
        <v>7</v>
      </c>
      <c r="F1084" s="22" t="s">
        <v>411</v>
      </c>
      <c r="G1084" s="22" t="s">
        <v>115</v>
      </c>
      <c r="H1084" s="22" t="str">
        <f t="shared" si="241"/>
        <v>1Story</v>
      </c>
      <c r="I1084" s="22">
        <f t="shared" si="240"/>
        <v>69.182127006168557</v>
      </c>
      <c r="J1084" s="22" t="str">
        <f t="shared" si="242"/>
        <v>Below Average</v>
      </c>
      <c r="K1084" s="22">
        <v>5</v>
      </c>
      <c r="L1084" s="22" t="str">
        <f t="shared" si="243"/>
        <v>Low</v>
      </c>
      <c r="M1084" s="22">
        <v>2002</v>
      </c>
      <c r="N1084" s="22">
        <f t="shared" si="244"/>
        <v>0</v>
      </c>
      <c r="O1084" s="22"/>
      <c r="P1084" s="22">
        <v>2002</v>
      </c>
      <c r="Q1084" s="22">
        <f t="shared" si="245"/>
        <v>0</v>
      </c>
      <c r="R1084" s="23">
        <v>1459</v>
      </c>
      <c r="S1084" s="23" t="s">
        <v>311</v>
      </c>
      <c r="T1084" s="23" t="s">
        <v>369</v>
      </c>
      <c r="U1084" s="24">
        <v>1459</v>
      </c>
      <c r="V1084" s="24" t="str">
        <f t="shared" si="246"/>
        <v>no</v>
      </c>
      <c r="W1084" s="24">
        <v>0</v>
      </c>
      <c r="X1084" s="24" t="str">
        <f t="shared" si="247"/>
        <v>no</v>
      </c>
      <c r="Y1084" s="24" t="s">
        <v>413</v>
      </c>
      <c r="Z1084" s="24">
        <f t="shared" si="248"/>
        <v>0</v>
      </c>
      <c r="AA1084" s="24">
        <v>1459</v>
      </c>
      <c r="AB1084" s="24" t="s">
        <v>311</v>
      </c>
      <c r="AC1084" s="24" t="s">
        <v>370</v>
      </c>
      <c r="AD1084" s="25">
        <v>0</v>
      </c>
      <c r="AE1084" s="25">
        <v>0</v>
      </c>
      <c r="AF1084" s="25">
        <v>2</v>
      </c>
      <c r="AG1084" s="25">
        <v>0</v>
      </c>
      <c r="AH1084" s="25">
        <v>2</v>
      </c>
      <c r="AI1084" s="25" t="s">
        <v>415</v>
      </c>
      <c r="AJ1084" s="57">
        <v>6</v>
      </c>
      <c r="AK1084" s="57" t="str">
        <f t="shared" si="249"/>
        <v>More</v>
      </c>
      <c r="AL1084" s="57" t="s">
        <v>97</v>
      </c>
      <c r="AM1084" s="57" t="str">
        <f t="shared" si="250"/>
        <v>High</v>
      </c>
      <c r="AN1084" s="62">
        <v>2</v>
      </c>
      <c r="AO1084" s="62" t="str">
        <f t="shared" si="251"/>
        <v>More</v>
      </c>
      <c r="AP1084" s="62">
        <v>527</v>
      </c>
      <c r="AQ1084" s="62" t="str">
        <f t="shared" si="252"/>
        <v>no</v>
      </c>
      <c r="AR1084" s="62" t="str">
        <f t="shared" si="253"/>
        <v>Above Average</v>
      </c>
      <c r="AS1084" s="64">
        <v>1</v>
      </c>
      <c r="AT1084" s="68">
        <v>65.798492117888969</v>
      </c>
      <c r="AU1084" s="68" t="str">
        <f t="shared" si="254"/>
        <v>Below Average</v>
      </c>
      <c r="AV1084" s="66">
        <v>192000</v>
      </c>
      <c r="AW1084" s="66">
        <v>2918</v>
      </c>
      <c r="AX1084" s="66" t="s">
        <v>311</v>
      </c>
    </row>
    <row r="1085" spans="1:50" customFormat="1" x14ac:dyDescent="0.2">
      <c r="A1085">
        <v>1084</v>
      </c>
      <c r="B1085" s="12" t="s">
        <v>90</v>
      </c>
      <c r="C1085" s="12" t="s">
        <v>90</v>
      </c>
      <c r="D1085" s="12" t="s">
        <v>91</v>
      </c>
      <c r="E1085" s="22">
        <v>6</v>
      </c>
      <c r="F1085" s="22" t="s">
        <v>195</v>
      </c>
      <c r="G1085" s="22" t="s">
        <v>115</v>
      </c>
      <c r="H1085" s="22" t="str">
        <f t="shared" si="241"/>
        <v>1Story</v>
      </c>
      <c r="I1085" s="22">
        <f t="shared" si="240"/>
        <v>69.182127006168557</v>
      </c>
      <c r="J1085" s="22" t="str">
        <f t="shared" si="242"/>
        <v>Below Average</v>
      </c>
      <c r="K1085" s="22">
        <v>6</v>
      </c>
      <c r="L1085" s="22" t="str">
        <f t="shared" si="243"/>
        <v>High</v>
      </c>
      <c r="M1085" s="22">
        <v>1964</v>
      </c>
      <c r="N1085" s="22">
        <f t="shared" si="244"/>
        <v>0</v>
      </c>
      <c r="O1085" s="22"/>
      <c r="P1085" s="22">
        <v>1964</v>
      </c>
      <c r="Q1085" s="22">
        <f t="shared" si="245"/>
        <v>0</v>
      </c>
      <c r="R1085" s="23">
        <v>1251</v>
      </c>
      <c r="S1085" s="23" t="s">
        <v>311</v>
      </c>
      <c r="T1085" s="23" t="s">
        <v>369</v>
      </c>
      <c r="U1085" s="24">
        <v>1251</v>
      </c>
      <c r="V1085" s="24" t="str">
        <f t="shared" si="246"/>
        <v>no</v>
      </c>
      <c r="W1085" s="24">
        <v>0</v>
      </c>
      <c r="X1085" s="24" t="str">
        <f t="shared" si="247"/>
        <v>no</v>
      </c>
      <c r="Y1085" s="24" t="s">
        <v>413</v>
      </c>
      <c r="Z1085" s="24">
        <f t="shared" si="248"/>
        <v>1</v>
      </c>
      <c r="AA1085" s="24">
        <v>1251</v>
      </c>
      <c r="AB1085" s="24" t="s">
        <v>311</v>
      </c>
      <c r="AC1085" s="24" t="s">
        <v>370</v>
      </c>
      <c r="AD1085" s="25">
        <v>1</v>
      </c>
      <c r="AE1085" s="25">
        <v>0</v>
      </c>
      <c r="AF1085" s="25">
        <v>1</v>
      </c>
      <c r="AG1085" s="25">
        <v>0</v>
      </c>
      <c r="AH1085" s="25">
        <v>2</v>
      </c>
      <c r="AI1085" s="25" t="s">
        <v>415</v>
      </c>
      <c r="AJ1085" s="57">
        <v>6</v>
      </c>
      <c r="AK1085" s="57" t="str">
        <f t="shared" si="249"/>
        <v>More</v>
      </c>
      <c r="AL1085" s="57" t="s">
        <v>98</v>
      </c>
      <c r="AM1085" s="57" t="str">
        <f t="shared" si="250"/>
        <v>Low</v>
      </c>
      <c r="AN1085" s="62">
        <v>1</v>
      </c>
      <c r="AO1085" s="62" t="str">
        <f t="shared" si="251"/>
        <v>Less</v>
      </c>
      <c r="AP1085" s="62">
        <v>461</v>
      </c>
      <c r="AQ1085" s="62" t="str">
        <f t="shared" si="252"/>
        <v>no</v>
      </c>
      <c r="AR1085" s="62" t="str">
        <f t="shared" si="253"/>
        <v>Below Average</v>
      </c>
      <c r="AS1085" s="64">
        <v>2</v>
      </c>
      <c r="AT1085" s="68">
        <v>63.948840927258196</v>
      </c>
      <c r="AU1085" s="68" t="str">
        <f t="shared" si="254"/>
        <v>Below Average</v>
      </c>
      <c r="AV1085" s="66">
        <v>160000</v>
      </c>
      <c r="AW1085" s="66">
        <v>2502</v>
      </c>
      <c r="AX1085" s="66" t="s">
        <v>311</v>
      </c>
    </row>
    <row r="1086" spans="1:50" customFormat="1" x14ac:dyDescent="0.2">
      <c r="A1086">
        <v>1085</v>
      </c>
      <c r="B1086" s="12" t="s">
        <v>90</v>
      </c>
      <c r="C1086" s="12" t="s">
        <v>90</v>
      </c>
      <c r="D1086" s="12" t="s">
        <v>91</v>
      </c>
      <c r="E1086" s="22">
        <v>6</v>
      </c>
      <c r="F1086" s="22" t="s">
        <v>195</v>
      </c>
      <c r="G1086" s="22" t="s">
        <v>92</v>
      </c>
      <c r="H1086" s="22" t="str">
        <f t="shared" si="241"/>
        <v>2Story</v>
      </c>
      <c r="I1086" s="22">
        <f t="shared" si="240"/>
        <v>75.988545402704759</v>
      </c>
      <c r="J1086" s="22" t="str">
        <f t="shared" si="242"/>
        <v>Above Average</v>
      </c>
      <c r="K1086" s="22">
        <v>5</v>
      </c>
      <c r="L1086" s="22" t="str">
        <f t="shared" si="243"/>
        <v>Low</v>
      </c>
      <c r="M1086" s="22">
        <v>1995</v>
      </c>
      <c r="N1086" s="22">
        <f t="shared" si="244"/>
        <v>0</v>
      </c>
      <c r="O1086" s="22"/>
      <c r="P1086" s="22">
        <v>1996</v>
      </c>
      <c r="Q1086" s="22">
        <f t="shared" si="245"/>
        <v>0</v>
      </c>
      <c r="R1086" s="23">
        <v>691</v>
      </c>
      <c r="S1086" s="23" t="s">
        <v>311</v>
      </c>
      <c r="T1086" s="23" t="s">
        <v>370</v>
      </c>
      <c r="U1086" s="24">
        <v>691</v>
      </c>
      <c r="V1086" s="24" t="str">
        <f t="shared" si="246"/>
        <v>no</v>
      </c>
      <c r="W1086" s="24">
        <v>807</v>
      </c>
      <c r="X1086" s="24" t="str">
        <f t="shared" si="247"/>
        <v>no</v>
      </c>
      <c r="Y1086" s="24" t="s">
        <v>412</v>
      </c>
      <c r="Z1086" s="24">
        <f t="shared" si="248"/>
        <v>1</v>
      </c>
      <c r="AA1086" s="24">
        <v>1498</v>
      </c>
      <c r="AB1086" s="24" t="s">
        <v>311</v>
      </c>
      <c r="AC1086" s="24" t="s">
        <v>370</v>
      </c>
      <c r="AD1086" s="25">
        <v>0</v>
      </c>
      <c r="AE1086" s="25">
        <v>0</v>
      </c>
      <c r="AF1086" s="25">
        <v>2</v>
      </c>
      <c r="AG1086" s="25">
        <v>1</v>
      </c>
      <c r="AH1086" s="25">
        <v>3</v>
      </c>
      <c r="AI1086" s="25" t="s">
        <v>414</v>
      </c>
      <c r="AJ1086" s="57">
        <v>6</v>
      </c>
      <c r="AK1086" s="57" t="str">
        <f t="shared" si="249"/>
        <v>More</v>
      </c>
      <c r="AL1086" s="57" t="s">
        <v>98</v>
      </c>
      <c r="AM1086" s="57" t="str">
        <f t="shared" si="250"/>
        <v>Low</v>
      </c>
      <c r="AN1086" s="62">
        <v>2</v>
      </c>
      <c r="AO1086" s="62" t="str">
        <f t="shared" si="251"/>
        <v>More</v>
      </c>
      <c r="AP1086" s="62">
        <v>409</v>
      </c>
      <c r="AQ1086" s="62" t="str">
        <f t="shared" si="252"/>
        <v>no</v>
      </c>
      <c r="AR1086" s="62" t="str">
        <f t="shared" si="253"/>
        <v>Below Average</v>
      </c>
      <c r="AS1086" s="64">
        <v>1</v>
      </c>
      <c r="AT1086" s="68">
        <v>85.655550479671078</v>
      </c>
      <c r="AU1086" s="68" t="str">
        <f t="shared" si="254"/>
        <v>Above Average</v>
      </c>
      <c r="AV1086" s="66">
        <v>187500</v>
      </c>
      <c r="AW1086" s="66">
        <v>2189</v>
      </c>
      <c r="AX1086" s="66" t="s">
        <v>311</v>
      </c>
    </row>
    <row r="1087" spans="1:50" customFormat="1" x14ac:dyDescent="0.2">
      <c r="A1087">
        <v>1086</v>
      </c>
      <c r="B1087" s="12" t="s">
        <v>90</v>
      </c>
      <c r="C1087" s="12" t="s">
        <v>90</v>
      </c>
      <c r="D1087" s="12" t="s">
        <v>91</v>
      </c>
      <c r="E1087" s="22">
        <v>6</v>
      </c>
      <c r="F1087" s="22" t="s">
        <v>195</v>
      </c>
      <c r="G1087" s="22" t="s">
        <v>191</v>
      </c>
      <c r="H1087" s="22" t="str">
        <f t="shared" si="241"/>
        <v xml:space="preserve"> </v>
      </c>
      <c r="I1087" s="22">
        <f t="shared" si="240"/>
        <v>77.818957638420983</v>
      </c>
      <c r="J1087" s="22" t="str">
        <f t="shared" si="242"/>
        <v>Above Average</v>
      </c>
      <c r="K1087" s="22">
        <v>6</v>
      </c>
      <c r="L1087" s="22" t="str">
        <f t="shared" si="243"/>
        <v>High</v>
      </c>
      <c r="M1087" s="22">
        <v>1992</v>
      </c>
      <c r="N1087" s="22">
        <f t="shared" si="244"/>
        <v>0</v>
      </c>
      <c r="O1087" s="22"/>
      <c r="P1087" s="22">
        <v>1992</v>
      </c>
      <c r="Q1087" s="22">
        <f t="shared" si="245"/>
        <v>0</v>
      </c>
      <c r="R1087" s="23">
        <v>936</v>
      </c>
      <c r="S1087" s="23" t="s">
        <v>311</v>
      </c>
      <c r="T1087" s="23" t="s">
        <v>370</v>
      </c>
      <c r="U1087" s="24">
        <v>996</v>
      </c>
      <c r="V1087" s="24" t="str">
        <f t="shared" si="246"/>
        <v>no</v>
      </c>
      <c r="W1087" s="24">
        <v>0</v>
      </c>
      <c r="X1087" s="24" t="str">
        <f t="shared" si="247"/>
        <v>no</v>
      </c>
      <c r="Y1087" s="24" t="s">
        <v>413</v>
      </c>
      <c r="Z1087" s="24">
        <f t="shared" si="248"/>
        <v>0</v>
      </c>
      <c r="AA1087" s="24">
        <v>996</v>
      </c>
      <c r="AB1087" s="24" t="s">
        <v>311</v>
      </c>
      <c r="AC1087" s="24" t="s">
        <v>370</v>
      </c>
      <c r="AD1087" s="25">
        <v>1</v>
      </c>
      <c r="AE1087" s="25">
        <v>0</v>
      </c>
      <c r="AF1087" s="25">
        <v>1</v>
      </c>
      <c r="AG1087" s="25">
        <v>0</v>
      </c>
      <c r="AH1087" s="25">
        <v>2</v>
      </c>
      <c r="AI1087" s="25" t="s">
        <v>415</v>
      </c>
      <c r="AJ1087" s="57">
        <v>5</v>
      </c>
      <c r="AK1087" s="57" t="str">
        <f t="shared" si="249"/>
        <v>Less</v>
      </c>
      <c r="AL1087" s="57" t="s">
        <v>97</v>
      </c>
      <c r="AM1087" s="57" t="str">
        <f t="shared" si="250"/>
        <v>High</v>
      </c>
      <c r="AN1087" s="62">
        <v>2</v>
      </c>
      <c r="AO1087" s="62" t="str">
        <f t="shared" si="251"/>
        <v>More</v>
      </c>
      <c r="AP1087" s="62">
        <v>564</v>
      </c>
      <c r="AQ1087" s="62" t="str">
        <f t="shared" si="252"/>
        <v>no</v>
      </c>
      <c r="AR1087" s="62" t="str">
        <f t="shared" si="253"/>
        <v>Above Average</v>
      </c>
      <c r="AS1087" s="64">
        <v>0</v>
      </c>
      <c r="AT1087" s="68">
        <v>76.086956521739125</v>
      </c>
      <c r="AU1087" s="68" t="str">
        <f t="shared" si="254"/>
        <v>Above Average</v>
      </c>
      <c r="AV1087" s="66">
        <v>147000</v>
      </c>
      <c r="AW1087" s="66">
        <v>1932</v>
      </c>
      <c r="AX1087" s="66" t="s">
        <v>311</v>
      </c>
    </row>
    <row r="1088" spans="1:50" customFormat="1" x14ac:dyDescent="0.2">
      <c r="A1088">
        <v>1087</v>
      </c>
      <c r="B1088" s="12" t="s">
        <v>90</v>
      </c>
      <c r="C1088" s="12" t="s">
        <v>90</v>
      </c>
      <c r="D1088" s="12" t="s">
        <v>179</v>
      </c>
      <c r="E1088" s="22">
        <v>4</v>
      </c>
      <c r="F1088" s="22" t="s">
        <v>195</v>
      </c>
      <c r="G1088" s="22" t="s">
        <v>92</v>
      </c>
      <c r="H1088" s="22" t="str">
        <f t="shared" si="241"/>
        <v>2Story</v>
      </c>
      <c r="I1088" s="22">
        <f t="shared" si="240"/>
        <v>75.988545402704759</v>
      </c>
      <c r="J1088" s="22" t="str">
        <f t="shared" si="242"/>
        <v>Above Average</v>
      </c>
      <c r="K1088" s="22">
        <v>5</v>
      </c>
      <c r="L1088" s="22" t="str">
        <f t="shared" si="243"/>
        <v>Low</v>
      </c>
      <c r="M1088" s="22">
        <v>1973</v>
      </c>
      <c r="N1088" s="22">
        <f t="shared" si="244"/>
        <v>0</v>
      </c>
      <c r="O1088" s="22"/>
      <c r="P1088" s="22">
        <v>1973</v>
      </c>
      <c r="Q1088" s="22">
        <f t="shared" si="245"/>
        <v>0</v>
      </c>
      <c r="R1088" s="23">
        <v>546</v>
      </c>
      <c r="S1088" s="23" t="s">
        <v>311</v>
      </c>
      <c r="T1088" s="23" t="s">
        <v>370</v>
      </c>
      <c r="U1088" s="24">
        <v>546</v>
      </c>
      <c r="V1088" s="24" t="str">
        <f t="shared" si="246"/>
        <v>no</v>
      </c>
      <c r="W1088" s="24">
        <v>546</v>
      </c>
      <c r="X1088" s="24" t="str">
        <f t="shared" si="247"/>
        <v>no</v>
      </c>
      <c r="Y1088" s="24" t="s">
        <v>412</v>
      </c>
      <c r="Z1088" s="24">
        <f t="shared" si="248"/>
        <v>0</v>
      </c>
      <c r="AA1088" s="24">
        <v>1092</v>
      </c>
      <c r="AB1088" s="24" t="s">
        <v>311</v>
      </c>
      <c r="AC1088" s="24" t="s">
        <v>370</v>
      </c>
      <c r="AD1088" s="25">
        <v>0</v>
      </c>
      <c r="AE1088" s="25">
        <v>0</v>
      </c>
      <c r="AF1088" s="25">
        <v>1</v>
      </c>
      <c r="AG1088" s="25">
        <v>1</v>
      </c>
      <c r="AH1088" s="25">
        <v>2</v>
      </c>
      <c r="AI1088" s="25" t="s">
        <v>415</v>
      </c>
      <c r="AJ1088" s="57">
        <v>6</v>
      </c>
      <c r="AK1088" s="57" t="str">
        <f t="shared" si="249"/>
        <v>More</v>
      </c>
      <c r="AL1088" s="57" t="s">
        <v>98</v>
      </c>
      <c r="AM1088" s="57" t="str">
        <f t="shared" si="250"/>
        <v>Low</v>
      </c>
      <c r="AN1088" s="62">
        <v>1</v>
      </c>
      <c r="AO1088" s="62" t="str">
        <f t="shared" si="251"/>
        <v>Less</v>
      </c>
      <c r="AP1088" s="62">
        <v>286</v>
      </c>
      <c r="AQ1088" s="62" t="str">
        <f t="shared" si="252"/>
        <v>no</v>
      </c>
      <c r="AR1088" s="62" t="str">
        <f t="shared" si="253"/>
        <v>Below Average</v>
      </c>
      <c r="AS1088" s="64">
        <v>0</v>
      </c>
      <c r="AT1088" s="68">
        <v>50.976800976800973</v>
      </c>
      <c r="AU1088" s="68" t="str">
        <f t="shared" si="254"/>
        <v>Below Average</v>
      </c>
      <c r="AV1088" s="66">
        <v>83500</v>
      </c>
      <c r="AW1088" s="66">
        <v>1638</v>
      </c>
      <c r="AX1088" s="66" t="s">
        <v>311</v>
      </c>
    </row>
    <row r="1089" spans="1:50" customFormat="1" x14ac:dyDescent="0.2">
      <c r="A1089">
        <v>1088</v>
      </c>
      <c r="B1089" s="12" t="s">
        <v>90</v>
      </c>
      <c r="C1089" s="12" t="s">
        <v>90</v>
      </c>
      <c r="D1089" s="12" t="s">
        <v>91</v>
      </c>
      <c r="E1089" s="22">
        <v>8</v>
      </c>
      <c r="F1089" s="22" t="s">
        <v>411</v>
      </c>
      <c r="G1089" s="22" t="s">
        <v>92</v>
      </c>
      <c r="H1089" s="22" t="str">
        <f t="shared" si="241"/>
        <v>2Story</v>
      </c>
      <c r="I1089" s="22">
        <f t="shared" si="240"/>
        <v>75.988545402704759</v>
      </c>
      <c r="J1089" s="22" t="str">
        <f t="shared" si="242"/>
        <v>Above Average</v>
      </c>
      <c r="K1089" s="22">
        <v>5</v>
      </c>
      <c r="L1089" s="22" t="str">
        <f t="shared" si="243"/>
        <v>Low</v>
      </c>
      <c r="M1089" s="22">
        <v>2005</v>
      </c>
      <c r="N1089" s="22">
        <f t="shared" si="244"/>
        <v>0</v>
      </c>
      <c r="O1089" s="22"/>
      <c r="P1089" s="22">
        <v>2006</v>
      </c>
      <c r="Q1089" s="22">
        <f t="shared" si="245"/>
        <v>0</v>
      </c>
      <c r="R1089" s="23">
        <v>1082</v>
      </c>
      <c r="S1089" s="23" t="s">
        <v>311</v>
      </c>
      <c r="T1089" s="23" t="s">
        <v>369</v>
      </c>
      <c r="U1089" s="24">
        <v>1082</v>
      </c>
      <c r="V1089" s="24" t="str">
        <f t="shared" si="246"/>
        <v>no</v>
      </c>
      <c r="W1089" s="24">
        <v>871</v>
      </c>
      <c r="X1089" s="24" t="str">
        <f t="shared" si="247"/>
        <v>no</v>
      </c>
      <c r="Y1089" s="24" t="s">
        <v>412</v>
      </c>
      <c r="Z1089" s="24">
        <f t="shared" si="248"/>
        <v>0</v>
      </c>
      <c r="AA1089" s="24">
        <v>1953</v>
      </c>
      <c r="AB1089" s="24" t="s">
        <v>311</v>
      </c>
      <c r="AC1089" s="24" t="s">
        <v>369</v>
      </c>
      <c r="AD1089" s="25">
        <v>0</v>
      </c>
      <c r="AE1089" s="25">
        <v>0</v>
      </c>
      <c r="AF1089" s="25">
        <v>2</v>
      </c>
      <c r="AG1089" s="25">
        <v>1</v>
      </c>
      <c r="AH1089" s="25">
        <v>3</v>
      </c>
      <c r="AI1089" s="25" t="s">
        <v>414</v>
      </c>
      <c r="AJ1089" s="57">
        <v>9</v>
      </c>
      <c r="AK1089" s="57" t="str">
        <f t="shared" si="249"/>
        <v>More</v>
      </c>
      <c r="AL1089" s="57" t="s">
        <v>97</v>
      </c>
      <c r="AM1089" s="57" t="str">
        <f t="shared" si="250"/>
        <v>High</v>
      </c>
      <c r="AN1089" s="62">
        <v>3</v>
      </c>
      <c r="AO1089" s="62" t="str">
        <f t="shared" si="251"/>
        <v>More</v>
      </c>
      <c r="AP1089" s="62">
        <v>1043</v>
      </c>
      <c r="AQ1089" s="62" t="str">
        <f t="shared" si="252"/>
        <v>yes</v>
      </c>
      <c r="AR1089" s="62" t="str">
        <f t="shared" si="253"/>
        <v>Above Average</v>
      </c>
      <c r="AS1089" s="64">
        <v>1</v>
      </c>
      <c r="AT1089" s="68">
        <v>83.031301482701807</v>
      </c>
      <c r="AU1089" s="68" t="str">
        <f t="shared" si="254"/>
        <v>Above Average</v>
      </c>
      <c r="AV1089" s="66">
        <v>252000</v>
      </c>
      <c r="AW1089" s="66">
        <v>3035</v>
      </c>
      <c r="AX1089" s="66" t="s">
        <v>311</v>
      </c>
    </row>
    <row r="1090" spans="1:50" customFormat="1" x14ac:dyDescent="0.2">
      <c r="A1090">
        <v>1089</v>
      </c>
      <c r="B1090" s="12" t="s">
        <v>90</v>
      </c>
      <c r="C1090" s="12" t="s">
        <v>90</v>
      </c>
      <c r="D1090" s="12" t="s">
        <v>198</v>
      </c>
      <c r="E1090" s="22">
        <v>7</v>
      </c>
      <c r="F1090" s="22" t="s">
        <v>411</v>
      </c>
      <c r="G1090" s="22" t="s">
        <v>92</v>
      </c>
      <c r="H1090" s="22" t="str">
        <f t="shared" si="241"/>
        <v>2Story</v>
      </c>
      <c r="I1090" s="22">
        <f t="shared" ref="I1090:I1153" si="255">IFERROR(AVERAGEIFS($AT$2:$AT$1461,$G$2:$G$1461,$G1090,$D$2:$D$1461,"1Fam"),"")</f>
        <v>75.988545402704759</v>
      </c>
      <c r="J1090" s="22" t="str">
        <f t="shared" si="242"/>
        <v>Above Average</v>
      </c>
      <c r="K1090" s="22">
        <v>5</v>
      </c>
      <c r="L1090" s="22" t="str">
        <f t="shared" si="243"/>
        <v>Low</v>
      </c>
      <c r="M1090" s="22">
        <v>2004</v>
      </c>
      <c r="N1090" s="22">
        <f t="shared" si="244"/>
        <v>0</v>
      </c>
      <c r="O1090" s="22"/>
      <c r="P1090" s="22">
        <v>2004</v>
      </c>
      <c r="Q1090" s="22">
        <f t="shared" si="245"/>
        <v>0</v>
      </c>
      <c r="R1090" s="23">
        <v>970</v>
      </c>
      <c r="S1090" s="23" t="s">
        <v>311</v>
      </c>
      <c r="T1090" s="23" t="s">
        <v>370</v>
      </c>
      <c r="U1090" s="24">
        <v>970</v>
      </c>
      <c r="V1090" s="24" t="str">
        <f t="shared" si="246"/>
        <v>no</v>
      </c>
      <c r="W1090" s="24">
        <v>739</v>
      </c>
      <c r="X1090" s="24" t="str">
        <f t="shared" si="247"/>
        <v>no</v>
      </c>
      <c r="Y1090" s="24" t="s">
        <v>412</v>
      </c>
      <c r="Z1090" s="24">
        <f t="shared" si="248"/>
        <v>1</v>
      </c>
      <c r="AA1090" s="24">
        <v>1709</v>
      </c>
      <c r="AB1090" s="24" t="s">
        <v>311</v>
      </c>
      <c r="AC1090" s="24" t="s">
        <v>369</v>
      </c>
      <c r="AD1090" s="25">
        <v>0</v>
      </c>
      <c r="AE1090" s="25">
        <v>0</v>
      </c>
      <c r="AF1090" s="25">
        <v>2</v>
      </c>
      <c r="AG1090" s="25">
        <v>0</v>
      </c>
      <c r="AH1090" s="25">
        <v>2</v>
      </c>
      <c r="AI1090" s="25" t="s">
        <v>415</v>
      </c>
      <c r="AJ1090" s="57">
        <v>7</v>
      </c>
      <c r="AK1090" s="57" t="str">
        <f t="shared" si="249"/>
        <v>More</v>
      </c>
      <c r="AL1090" s="57" t="s">
        <v>97</v>
      </c>
      <c r="AM1090" s="57" t="str">
        <f t="shared" si="250"/>
        <v>High</v>
      </c>
      <c r="AN1090" s="62">
        <v>2</v>
      </c>
      <c r="AO1090" s="62" t="str">
        <f t="shared" si="251"/>
        <v>More</v>
      </c>
      <c r="AP1090" s="62">
        <v>380</v>
      </c>
      <c r="AQ1090" s="62" t="str">
        <f t="shared" si="252"/>
        <v>no</v>
      </c>
      <c r="AR1090" s="62" t="str">
        <f t="shared" si="253"/>
        <v>Below Average</v>
      </c>
      <c r="AS1090" s="64">
        <v>0</v>
      </c>
      <c r="AT1090" s="68">
        <v>51.325121313923106</v>
      </c>
      <c r="AU1090" s="68" t="str">
        <f t="shared" si="254"/>
        <v>Below Average</v>
      </c>
      <c r="AV1090" s="66">
        <v>137500</v>
      </c>
      <c r="AW1090" s="66">
        <v>2679</v>
      </c>
      <c r="AX1090" s="66" t="s">
        <v>311</v>
      </c>
    </row>
    <row r="1091" spans="1:50" customFormat="1" x14ac:dyDescent="0.2">
      <c r="A1091">
        <v>1090</v>
      </c>
      <c r="B1091" s="12" t="s">
        <v>90</v>
      </c>
      <c r="C1091" s="12" t="s">
        <v>90</v>
      </c>
      <c r="D1091" s="12" t="s">
        <v>179</v>
      </c>
      <c r="E1091" s="22">
        <v>8</v>
      </c>
      <c r="F1091" s="22" t="s">
        <v>411</v>
      </c>
      <c r="G1091" s="22" t="s">
        <v>115</v>
      </c>
      <c r="H1091" s="22" t="str">
        <f t="shared" ref="H1091:H1154" si="256">IF(OR(G1091 = "SFoyer", G1091 = "SLvl"), " ", IF(OR(G1091 = "1.5Fin", G1091 = "1.5Unf"), "1Story", IF(OR(G1091 = "2.5Fin", G1091 = "2.5Unf"), "2Story", G1091)))</f>
        <v>1Story</v>
      </c>
      <c r="I1091" s="22">
        <f t="shared" si="255"/>
        <v>69.182127006168557</v>
      </c>
      <c r="J1091" s="22" t="str">
        <f t="shared" ref="J1091:J1154" si="257">IF(I1091&gt;=AVERAGE(I$2:I$1461),"Above Average","Below Average")</f>
        <v>Below Average</v>
      </c>
      <c r="K1091" s="22">
        <v>5</v>
      </c>
      <c r="L1091" s="22" t="str">
        <f t="shared" ref="L1091:L1154" si="258">IF(K1091&gt;=6, "High", "Low")</f>
        <v>Low</v>
      </c>
      <c r="M1091" s="22">
        <v>2005</v>
      </c>
      <c r="N1091" s="22">
        <f t="shared" ref="N1091:N1154" si="259">IF(M1091&lt;=1954,1,0)</f>
        <v>0</v>
      </c>
      <c r="O1091" s="22"/>
      <c r="P1091" s="22">
        <v>2005</v>
      </c>
      <c r="Q1091" s="22">
        <f t="shared" ref="Q1091:Q1154" si="260">IF(P1091&lt;=1961, 1,0)</f>
        <v>0</v>
      </c>
      <c r="R1091" s="23">
        <v>1247</v>
      </c>
      <c r="S1091" s="23" t="s">
        <v>311</v>
      </c>
      <c r="T1091" s="23" t="s">
        <v>369</v>
      </c>
      <c r="U1091" s="24">
        <v>1247</v>
      </c>
      <c r="V1091" s="24" t="str">
        <f t="shared" ref="V1091:V1154" si="261">IF(OR(U1091&lt;(QUARTILE(U$2:U$1461,1))-(((QUARTILE(U$2:U$1461,3))-(QUARTILE(U$2:U$1461,1)))*1.5),U1091&gt;(QUARTILE(U$2:U$1461,3))+(((QUARTILE(U$2:U$1461,3))-(QUARTILE(U$2:U$1461,1)))*1.5)),"yes","no")</f>
        <v>no</v>
      </c>
      <c r="W1091" s="24">
        <v>0</v>
      </c>
      <c r="X1091" s="24" t="str">
        <f t="shared" ref="X1091:X1154" si="262">IF(OR(W1091&lt;(QUARTILE(W$2:W$1461,1))-(((QUARTILE(W$2:W$1461,3))-(QUARTILE(W$2:W$1461,1)))*1.5),W1091&gt;(QUARTILE(W$2:W$1461,3))+(((QUARTILE(W$2:W$1461,3))-(QUARTILE(W$2:W$1461,1)))*1.5)),"yes","no")</f>
        <v>no</v>
      </c>
      <c r="Y1091" s="24" t="s">
        <v>413</v>
      </c>
      <c r="Z1091" s="24">
        <f t="shared" ref="Z1091:Z1154" si="263">IF($W1099&gt;0,1,0)</f>
        <v>0</v>
      </c>
      <c r="AA1091" s="24">
        <v>1247</v>
      </c>
      <c r="AB1091" s="24" t="s">
        <v>311</v>
      </c>
      <c r="AC1091" s="24" t="s">
        <v>370</v>
      </c>
      <c r="AD1091" s="25">
        <v>1</v>
      </c>
      <c r="AE1091" s="25">
        <v>0</v>
      </c>
      <c r="AF1091" s="25">
        <v>1</v>
      </c>
      <c r="AG1091" s="25">
        <v>1</v>
      </c>
      <c r="AH1091" s="25">
        <v>3</v>
      </c>
      <c r="AI1091" s="25" t="s">
        <v>414</v>
      </c>
      <c r="AJ1091" s="57">
        <v>4</v>
      </c>
      <c r="AK1091" s="57" t="str">
        <f t="shared" ref="AK1091:AK1154" si="264">IF(AJ1091&gt;=6, "More", "Less")</f>
        <v>Less</v>
      </c>
      <c r="AL1091" s="57" t="s">
        <v>97</v>
      </c>
      <c r="AM1091" s="57" t="str">
        <f t="shared" ref="AM1091:AM1154" si="265">IF(OR(AL1091 = "Gd", AL1091 = "Ex"), "High", "Low")</f>
        <v>High</v>
      </c>
      <c r="AN1091" s="62">
        <v>2</v>
      </c>
      <c r="AO1091" s="62" t="str">
        <f t="shared" ref="AO1091:AO1154" si="266">IF(AN1091&gt;=2, "More", "Less")</f>
        <v>More</v>
      </c>
      <c r="AP1091" s="62">
        <v>550</v>
      </c>
      <c r="AQ1091" s="62" t="str">
        <f t="shared" ref="AQ1091:AQ1154" si="267">IF(OR(AP1091&lt;(QUARTILE(AP$2:AP$1461,1))-(((QUARTILE(AP$2:AP$1461,3))-(QUARTILE(AP$2:AP$1461,1)))*1.5),AP1091&gt;(QUARTILE(AP$2:AP$1461,3))+(((QUARTILE(AP$2:AP$1461,3))-(QUARTILE(AP$2:AP$1461,1)))*1.5)),"yes","no")</f>
        <v>no</v>
      </c>
      <c r="AR1091" s="62" t="str">
        <f t="shared" ref="AR1091:AR1154" si="268">IF(AP1091&gt;=AVERAGE(AP$2:AP$1461),"Above Average","Below Average")</f>
        <v>Above Average</v>
      </c>
      <c r="AS1091" s="64">
        <v>1</v>
      </c>
      <c r="AT1091" s="68">
        <v>78.989574979951882</v>
      </c>
      <c r="AU1091" s="68" t="str">
        <f t="shared" ref="AU1091:AU1154" si="269">IF(AT1091&gt;=AVERAGE(AT$2:AT$1461),"Above Average","Below Average")</f>
        <v>Above Average</v>
      </c>
      <c r="AV1091" s="66">
        <v>197000</v>
      </c>
      <c r="AW1091" s="66">
        <v>2494</v>
      </c>
      <c r="AX1091" s="66" t="s">
        <v>311</v>
      </c>
    </row>
    <row r="1092" spans="1:50" customFormat="1" x14ac:dyDescent="0.2">
      <c r="A1092">
        <v>1091</v>
      </c>
      <c r="B1092" s="12" t="s">
        <v>90</v>
      </c>
      <c r="C1092" s="12" t="s">
        <v>90</v>
      </c>
      <c r="D1092" s="12" t="s">
        <v>167</v>
      </c>
      <c r="E1092" s="22">
        <v>3</v>
      </c>
      <c r="F1092" s="22" t="s">
        <v>195</v>
      </c>
      <c r="G1092" s="22" t="s">
        <v>115</v>
      </c>
      <c r="H1092" s="22" t="str">
        <f t="shared" si="256"/>
        <v>1Story</v>
      </c>
      <c r="I1092" s="22">
        <f t="shared" si="255"/>
        <v>69.182127006168557</v>
      </c>
      <c r="J1092" s="22" t="str">
        <f t="shared" si="257"/>
        <v>Below Average</v>
      </c>
      <c r="K1092" s="22">
        <v>4</v>
      </c>
      <c r="L1092" s="22" t="str">
        <f t="shared" si="258"/>
        <v>Low</v>
      </c>
      <c r="M1092" s="22">
        <v>1950</v>
      </c>
      <c r="N1092" s="22">
        <f t="shared" si="259"/>
        <v>1</v>
      </c>
      <c r="O1092" s="22"/>
      <c r="P1092" s="22">
        <v>1950</v>
      </c>
      <c r="Q1092" s="22">
        <f t="shared" si="260"/>
        <v>1</v>
      </c>
      <c r="R1092" s="23">
        <v>0</v>
      </c>
      <c r="S1092" s="23" t="s">
        <v>313</v>
      </c>
      <c r="T1092" s="23" t="s">
        <v>370</v>
      </c>
      <c r="U1092" s="24">
        <v>1040</v>
      </c>
      <c r="V1092" s="24" t="str">
        <f t="shared" si="261"/>
        <v>no</v>
      </c>
      <c r="W1092" s="24">
        <v>0</v>
      </c>
      <c r="X1092" s="24" t="str">
        <f t="shared" si="262"/>
        <v>no</v>
      </c>
      <c r="Y1092" s="24" t="s">
        <v>413</v>
      </c>
      <c r="Z1092" s="24">
        <f t="shared" si="263"/>
        <v>1</v>
      </c>
      <c r="AA1092" s="24">
        <v>1040</v>
      </c>
      <c r="AB1092" s="24" t="s">
        <v>311</v>
      </c>
      <c r="AC1092" s="24" t="s">
        <v>370</v>
      </c>
      <c r="AD1092" s="25">
        <v>0</v>
      </c>
      <c r="AE1092" s="25">
        <v>0</v>
      </c>
      <c r="AF1092" s="25">
        <v>2</v>
      </c>
      <c r="AG1092" s="25">
        <v>0</v>
      </c>
      <c r="AH1092" s="25">
        <v>2</v>
      </c>
      <c r="AI1092" s="25" t="s">
        <v>415</v>
      </c>
      <c r="AJ1092" s="57">
        <v>6</v>
      </c>
      <c r="AK1092" s="57" t="str">
        <f t="shared" si="264"/>
        <v>More</v>
      </c>
      <c r="AL1092" s="57" t="s">
        <v>98</v>
      </c>
      <c r="AM1092" s="57" t="str">
        <f t="shared" si="265"/>
        <v>Low</v>
      </c>
      <c r="AN1092" s="62">
        <v>2</v>
      </c>
      <c r="AO1092" s="62" t="str">
        <f t="shared" si="266"/>
        <v>More</v>
      </c>
      <c r="AP1092" s="62">
        <v>400</v>
      </c>
      <c r="AQ1092" s="62" t="str">
        <f t="shared" si="267"/>
        <v>no</v>
      </c>
      <c r="AR1092" s="62" t="str">
        <f t="shared" si="268"/>
        <v>Below Average</v>
      </c>
      <c r="AS1092" s="64">
        <v>0</v>
      </c>
      <c r="AT1092" s="68">
        <v>89.32692307692308</v>
      </c>
      <c r="AU1092" s="68" t="str">
        <f t="shared" si="269"/>
        <v>Above Average</v>
      </c>
      <c r="AV1092" s="66">
        <v>92900</v>
      </c>
      <c r="AW1092" s="66">
        <v>1040</v>
      </c>
      <c r="AX1092" s="66" t="s">
        <v>311</v>
      </c>
    </row>
    <row r="1093" spans="1:50" customFormat="1" x14ac:dyDescent="0.2">
      <c r="A1093">
        <v>1092</v>
      </c>
      <c r="B1093" s="12" t="s">
        <v>90</v>
      </c>
      <c r="C1093" s="12" t="s">
        <v>90</v>
      </c>
      <c r="D1093" s="12" t="s">
        <v>198</v>
      </c>
      <c r="E1093" s="22">
        <v>7</v>
      </c>
      <c r="F1093" s="22" t="s">
        <v>411</v>
      </c>
      <c r="G1093" s="22" t="s">
        <v>92</v>
      </c>
      <c r="H1093" s="22" t="str">
        <f t="shared" si="256"/>
        <v>2Story</v>
      </c>
      <c r="I1093" s="22">
        <f t="shared" si="255"/>
        <v>75.988545402704759</v>
      </c>
      <c r="J1093" s="22" t="str">
        <f t="shared" si="257"/>
        <v>Above Average</v>
      </c>
      <c r="K1093" s="22">
        <v>5</v>
      </c>
      <c r="L1093" s="22" t="str">
        <f t="shared" si="258"/>
        <v>Low</v>
      </c>
      <c r="M1093" s="22">
        <v>1999</v>
      </c>
      <c r="N1093" s="22">
        <f t="shared" si="259"/>
        <v>0</v>
      </c>
      <c r="O1093" s="22"/>
      <c r="P1093" s="22">
        <v>2000</v>
      </c>
      <c r="Q1093" s="22">
        <f t="shared" si="260"/>
        <v>0</v>
      </c>
      <c r="R1093" s="23">
        <v>600</v>
      </c>
      <c r="S1093" s="23" t="s">
        <v>311</v>
      </c>
      <c r="T1093" s="23" t="s">
        <v>370</v>
      </c>
      <c r="U1093" s="24">
        <v>624</v>
      </c>
      <c r="V1093" s="24" t="str">
        <f t="shared" si="261"/>
        <v>no</v>
      </c>
      <c r="W1093" s="24">
        <v>628</v>
      </c>
      <c r="X1093" s="24" t="str">
        <f t="shared" si="262"/>
        <v>no</v>
      </c>
      <c r="Y1093" s="24" t="s">
        <v>412</v>
      </c>
      <c r="Z1093" s="24">
        <f t="shared" si="263"/>
        <v>0</v>
      </c>
      <c r="AA1093" s="24">
        <v>1252</v>
      </c>
      <c r="AB1093" s="24" t="s">
        <v>311</v>
      </c>
      <c r="AC1093" s="24" t="s">
        <v>370</v>
      </c>
      <c r="AD1093" s="25">
        <v>1</v>
      </c>
      <c r="AE1093" s="25">
        <v>0</v>
      </c>
      <c r="AF1093" s="25">
        <v>2</v>
      </c>
      <c r="AG1093" s="25">
        <v>1</v>
      </c>
      <c r="AH1093" s="25">
        <v>4</v>
      </c>
      <c r="AI1093" s="25" t="s">
        <v>414</v>
      </c>
      <c r="AJ1093" s="57">
        <v>4</v>
      </c>
      <c r="AK1093" s="57" t="str">
        <f t="shared" si="264"/>
        <v>Less</v>
      </c>
      <c r="AL1093" s="57" t="s">
        <v>97</v>
      </c>
      <c r="AM1093" s="57" t="str">
        <f t="shared" si="265"/>
        <v>High</v>
      </c>
      <c r="AN1093" s="62">
        <v>2</v>
      </c>
      <c r="AO1093" s="62" t="str">
        <f t="shared" si="266"/>
        <v>More</v>
      </c>
      <c r="AP1093" s="62">
        <v>462</v>
      </c>
      <c r="AQ1093" s="62" t="str">
        <f t="shared" si="267"/>
        <v>no</v>
      </c>
      <c r="AR1093" s="62" t="str">
        <f t="shared" si="268"/>
        <v>Below Average</v>
      </c>
      <c r="AS1093" s="64">
        <v>0</v>
      </c>
      <c r="AT1093" s="68">
        <v>86.393088552915771</v>
      </c>
      <c r="AU1093" s="68" t="str">
        <f t="shared" si="269"/>
        <v>Above Average</v>
      </c>
      <c r="AV1093" s="66">
        <v>160000</v>
      </c>
      <c r="AW1093" s="66">
        <v>1852</v>
      </c>
      <c r="AX1093" s="66" t="s">
        <v>311</v>
      </c>
    </row>
    <row r="1094" spans="1:50" customFormat="1" x14ac:dyDescent="0.2">
      <c r="A1094">
        <v>1093</v>
      </c>
      <c r="B1094" s="12" t="s">
        <v>90</v>
      </c>
      <c r="C1094" s="12" t="s">
        <v>90</v>
      </c>
      <c r="D1094" s="12" t="s">
        <v>91</v>
      </c>
      <c r="E1094" s="22">
        <v>6</v>
      </c>
      <c r="F1094" s="22" t="s">
        <v>195</v>
      </c>
      <c r="G1094" s="22" t="s">
        <v>132</v>
      </c>
      <c r="H1094" s="22" t="str">
        <f t="shared" si="256"/>
        <v>1Story</v>
      </c>
      <c r="I1094" s="22">
        <f t="shared" si="255"/>
        <v>59.315963337771507</v>
      </c>
      <c r="J1094" s="22" t="str">
        <f t="shared" si="257"/>
        <v>Below Average</v>
      </c>
      <c r="K1094" s="22">
        <v>5</v>
      </c>
      <c r="L1094" s="22" t="str">
        <f t="shared" si="258"/>
        <v>Low</v>
      </c>
      <c r="M1094" s="22">
        <v>1925</v>
      </c>
      <c r="N1094" s="22">
        <f t="shared" si="259"/>
        <v>1</v>
      </c>
      <c r="O1094" s="22"/>
      <c r="P1094" s="22">
        <v>1950</v>
      </c>
      <c r="Q1094" s="22">
        <f t="shared" si="260"/>
        <v>1</v>
      </c>
      <c r="R1094" s="23">
        <v>1181</v>
      </c>
      <c r="S1094" s="23" t="s">
        <v>311</v>
      </c>
      <c r="T1094" s="23" t="s">
        <v>369</v>
      </c>
      <c r="U1094" s="24">
        <v>1390</v>
      </c>
      <c r="V1094" s="24" t="str">
        <f t="shared" si="261"/>
        <v>no</v>
      </c>
      <c r="W1094" s="24">
        <v>304</v>
      </c>
      <c r="X1094" s="24" t="str">
        <f t="shared" si="262"/>
        <v>no</v>
      </c>
      <c r="Y1094" s="24" t="s">
        <v>412</v>
      </c>
      <c r="Z1094" s="24">
        <f t="shared" si="263"/>
        <v>0</v>
      </c>
      <c r="AA1094" s="24">
        <v>1694</v>
      </c>
      <c r="AB1094" s="24" t="s">
        <v>311</v>
      </c>
      <c r="AC1094" s="24" t="s">
        <v>369</v>
      </c>
      <c r="AD1094" s="25">
        <v>0</v>
      </c>
      <c r="AE1094" s="25">
        <v>0</v>
      </c>
      <c r="AF1094" s="25">
        <v>2</v>
      </c>
      <c r="AG1094" s="25">
        <v>0</v>
      </c>
      <c r="AH1094" s="25">
        <v>2</v>
      </c>
      <c r="AI1094" s="25" t="s">
        <v>415</v>
      </c>
      <c r="AJ1094" s="57">
        <v>7</v>
      </c>
      <c r="AK1094" s="57" t="str">
        <f t="shared" si="264"/>
        <v>More</v>
      </c>
      <c r="AL1094" s="57" t="s">
        <v>98</v>
      </c>
      <c r="AM1094" s="57" t="str">
        <f t="shared" si="265"/>
        <v>Low</v>
      </c>
      <c r="AN1094" s="62">
        <v>2</v>
      </c>
      <c r="AO1094" s="62" t="str">
        <f t="shared" si="266"/>
        <v>More</v>
      </c>
      <c r="AP1094" s="62">
        <v>576</v>
      </c>
      <c r="AQ1094" s="62" t="str">
        <f t="shared" si="267"/>
        <v>no</v>
      </c>
      <c r="AR1094" s="62" t="str">
        <f t="shared" si="268"/>
        <v>Above Average</v>
      </c>
      <c r="AS1094" s="64">
        <v>1</v>
      </c>
      <c r="AT1094" s="68">
        <v>47.478260869565219</v>
      </c>
      <c r="AU1094" s="68" t="str">
        <f t="shared" si="269"/>
        <v>Below Average</v>
      </c>
      <c r="AV1094" s="66">
        <v>136500</v>
      </c>
      <c r="AW1094" s="66">
        <v>2875</v>
      </c>
      <c r="AX1094" s="66" t="s">
        <v>311</v>
      </c>
    </row>
    <row r="1095" spans="1:50" customFormat="1" x14ac:dyDescent="0.2">
      <c r="A1095">
        <v>1094</v>
      </c>
      <c r="B1095" s="12" t="s">
        <v>114</v>
      </c>
      <c r="C1095" s="12" t="s">
        <v>90</v>
      </c>
      <c r="D1095" s="12" t="s">
        <v>91</v>
      </c>
      <c r="E1095" s="22">
        <v>5</v>
      </c>
      <c r="F1095" s="22" t="s">
        <v>195</v>
      </c>
      <c r="G1095" s="22" t="s">
        <v>115</v>
      </c>
      <c r="H1095" s="22" t="str">
        <f t="shared" si="256"/>
        <v>1Story</v>
      </c>
      <c r="I1095" s="22">
        <f t="shared" si="255"/>
        <v>69.182127006168557</v>
      </c>
      <c r="J1095" s="22" t="str">
        <f t="shared" si="257"/>
        <v>Below Average</v>
      </c>
      <c r="K1095" s="22">
        <v>8</v>
      </c>
      <c r="L1095" s="22" t="str">
        <f t="shared" si="258"/>
        <v>High</v>
      </c>
      <c r="M1095" s="22">
        <v>1965</v>
      </c>
      <c r="N1095" s="22">
        <f t="shared" si="259"/>
        <v>0</v>
      </c>
      <c r="O1095" s="22"/>
      <c r="P1095" s="22">
        <v>1998</v>
      </c>
      <c r="Q1095" s="22">
        <f t="shared" si="260"/>
        <v>0</v>
      </c>
      <c r="R1095" s="23">
        <v>864</v>
      </c>
      <c r="S1095" s="23" t="s">
        <v>311</v>
      </c>
      <c r="T1095" s="23" t="s">
        <v>370</v>
      </c>
      <c r="U1095" s="24">
        <v>1200</v>
      </c>
      <c r="V1095" s="24" t="str">
        <f t="shared" si="261"/>
        <v>no</v>
      </c>
      <c r="W1095" s="24">
        <v>0</v>
      </c>
      <c r="X1095" s="24" t="str">
        <f t="shared" si="262"/>
        <v>no</v>
      </c>
      <c r="Y1095" s="24" t="s">
        <v>413</v>
      </c>
      <c r="Z1095" s="24">
        <f t="shared" si="263"/>
        <v>0</v>
      </c>
      <c r="AA1095" s="24">
        <v>1200</v>
      </c>
      <c r="AB1095" s="24" t="s">
        <v>311</v>
      </c>
      <c r="AC1095" s="24" t="s">
        <v>370</v>
      </c>
      <c r="AD1095" s="25">
        <v>1</v>
      </c>
      <c r="AE1095" s="25">
        <v>0</v>
      </c>
      <c r="AF1095" s="25">
        <v>1</v>
      </c>
      <c r="AG1095" s="25">
        <v>1</v>
      </c>
      <c r="AH1095" s="25">
        <v>3</v>
      </c>
      <c r="AI1095" s="25" t="s">
        <v>414</v>
      </c>
      <c r="AJ1095" s="57">
        <v>6</v>
      </c>
      <c r="AK1095" s="57" t="str">
        <f t="shared" si="264"/>
        <v>More</v>
      </c>
      <c r="AL1095" s="57" t="s">
        <v>97</v>
      </c>
      <c r="AM1095" s="57" t="str">
        <f t="shared" si="265"/>
        <v>High</v>
      </c>
      <c r="AN1095" s="62">
        <v>2</v>
      </c>
      <c r="AO1095" s="62" t="str">
        <f t="shared" si="266"/>
        <v>More</v>
      </c>
      <c r="AP1095" s="62">
        <v>884</v>
      </c>
      <c r="AQ1095" s="62" t="str">
        <f t="shared" si="267"/>
        <v>no</v>
      </c>
      <c r="AR1095" s="62" t="str">
        <f t="shared" si="268"/>
        <v>Above Average</v>
      </c>
      <c r="AS1095" s="64">
        <v>0</v>
      </c>
      <c r="AT1095" s="68">
        <v>70.736434108527135</v>
      </c>
      <c r="AU1095" s="68" t="str">
        <f t="shared" si="269"/>
        <v>Above Average</v>
      </c>
      <c r="AV1095" s="66">
        <v>146000</v>
      </c>
      <c r="AW1095" s="66">
        <v>2064</v>
      </c>
      <c r="AX1095" s="66" t="s">
        <v>311</v>
      </c>
    </row>
    <row r="1096" spans="1:50" customFormat="1" x14ac:dyDescent="0.2">
      <c r="A1096">
        <v>1095</v>
      </c>
      <c r="B1096" s="12" t="s">
        <v>90</v>
      </c>
      <c r="C1096" s="12" t="s">
        <v>90</v>
      </c>
      <c r="D1096" s="12" t="s">
        <v>91</v>
      </c>
      <c r="E1096" s="22">
        <v>5</v>
      </c>
      <c r="F1096" s="22" t="s">
        <v>195</v>
      </c>
      <c r="G1096" s="22" t="s">
        <v>115</v>
      </c>
      <c r="H1096" s="22" t="str">
        <f t="shared" si="256"/>
        <v>1Story</v>
      </c>
      <c r="I1096" s="22">
        <f t="shared" si="255"/>
        <v>69.182127006168557</v>
      </c>
      <c r="J1096" s="22" t="str">
        <f t="shared" si="257"/>
        <v>Below Average</v>
      </c>
      <c r="K1096" s="22">
        <v>7</v>
      </c>
      <c r="L1096" s="22" t="str">
        <f t="shared" si="258"/>
        <v>High</v>
      </c>
      <c r="M1096" s="22">
        <v>1956</v>
      </c>
      <c r="N1096" s="22">
        <f t="shared" si="259"/>
        <v>0</v>
      </c>
      <c r="O1096" s="22"/>
      <c r="P1096" s="22">
        <v>2000</v>
      </c>
      <c r="Q1096" s="22">
        <f t="shared" si="260"/>
        <v>0</v>
      </c>
      <c r="R1096" s="23">
        <v>936</v>
      </c>
      <c r="S1096" s="23" t="s">
        <v>311</v>
      </c>
      <c r="T1096" s="23" t="s">
        <v>370</v>
      </c>
      <c r="U1096" s="24">
        <v>936</v>
      </c>
      <c r="V1096" s="24" t="str">
        <f t="shared" si="261"/>
        <v>no</v>
      </c>
      <c r="W1096" s="24">
        <v>0</v>
      </c>
      <c r="X1096" s="24" t="str">
        <f t="shared" si="262"/>
        <v>no</v>
      </c>
      <c r="Y1096" s="24" t="s">
        <v>413</v>
      </c>
      <c r="Z1096" s="24">
        <f t="shared" si="263"/>
        <v>0</v>
      </c>
      <c r="AA1096" s="24">
        <v>936</v>
      </c>
      <c r="AB1096" s="24" t="s">
        <v>311</v>
      </c>
      <c r="AC1096" s="24" t="s">
        <v>370</v>
      </c>
      <c r="AD1096" s="25">
        <v>1</v>
      </c>
      <c r="AE1096" s="25">
        <v>0</v>
      </c>
      <c r="AF1096" s="25">
        <v>1</v>
      </c>
      <c r="AG1096" s="25">
        <v>0</v>
      </c>
      <c r="AH1096" s="25">
        <v>2</v>
      </c>
      <c r="AI1096" s="25" t="s">
        <v>415</v>
      </c>
      <c r="AJ1096" s="57">
        <v>4</v>
      </c>
      <c r="AK1096" s="57" t="str">
        <f t="shared" si="264"/>
        <v>Less</v>
      </c>
      <c r="AL1096" s="57" t="s">
        <v>98</v>
      </c>
      <c r="AM1096" s="57" t="str">
        <f t="shared" si="265"/>
        <v>Low</v>
      </c>
      <c r="AN1096" s="62">
        <v>1</v>
      </c>
      <c r="AO1096" s="62" t="str">
        <f t="shared" si="266"/>
        <v>Less</v>
      </c>
      <c r="AP1096" s="62">
        <v>308</v>
      </c>
      <c r="AQ1096" s="62" t="str">
        <f t="shared" si="267"/>
        <v>no</v>
      </c>
      <c r="AR1096" s="62" t="str">
        <f t="shared" si="268"/>
        <v>Below Average</v>
      </c>
      <c r="AS1096" s="64">
        <v>0</v>
      </c>
      <c r="AT1096" s="68">
        <v>68.910256410256409</v>
      </c>
      <c r="AU1096" s="68" t="str">
        <f t="shared" si="269"/>
        <v>Below Average</v>
      </c>
      <c r="AV1096" s="66">
        <v>129000</v>
      </c>
      <c r="AW1096" s="66">
        <v>1872</v>
      </c>
      <c r="AX1096" s="66" t="s">
        <v>311</v>
      </c>
    </row>
    <row r="1097" spans="1:50" customFormat="1" x14ac:dyDescent="0.2">
      <c r="A1097">
        <v>1096</v>
      </c>
      <c r="B1097" s="12" t="s">
        <v>90</v>
      </c>
      <c r="C1097" s="12" t="s">
        <v>90</v>
      </c>
      <c r="D1097" s="12" t="s">
        <v>91</v>
      </c>
      <c r="E1097" s="22">
        <v>6</v>
      </c>
      <c r="F1097" s="22" t="s">
        <v>195</v>
      </c>
      <c r="G1097" s="22" t="s">
        <v>115</v>
      </c>
      <c r="H1097" s="22" t="str">
        <f t="shared" si="256"/>
        <v>1Story</v>
      </c>
      <c r="I1097" s="22">
        <f t="shared" si="255"/>
        <v>69.182127006168557</v>
      </c>
      <c r="J1097" s="22" t="str">
        <f t="shared" si="257"/>
        <v>Below Average</v>
      </c>
      <c r="K1097" s="22">
        <v>5</v>
      </c>
      <c r="L1097" s="22" t="str">
        <f t="shared" si="258"/>
        <v>Low</v>
      </c>
      <c r="M1097" s="22">
        <v>2006</v>
      </c>
      <c r="N1097" s="22">
        <f t="shared" si="259"/>
        <v>0</v>
      </c>
      <c r="O1097" s="22"/>
      <c r="P1097" s="22">
        <v>2006</v>
      </c>
      <c r="Q1097" s="22">
        <f t="shared" si="260"/>
        <v>0</v>
      </c>
      <c r="R1097" s="23">
        <v>1314</v>
      </c>
      <c r="S1097" s="23" t="s">
        <v>311</v>
      </c>
      <c r="T1097" s="23" t="s">
        <v>369</v>
      </c>
      <c r="U1097" s="24">
        <v>1314</v>
      </c>
      <c r="V1097" s="24" t="str">
        <f t="shared" si="261"/>
        <v>no</v>
      </c>
      <c r="W1097" s="24">
        <v>0</v>
      </c>
      <c r="X1097" s="24" t="str">
        <f t="shared" si="262"/>
        <v>no</v>
      </c>
      <c r="Y1097" s="24" t="s">
        <v>413</v>
      </c>
      <c r="Z1097" s="24">
        <f t="shared" si="263"/>
        <v>0</v>
      </c>
      <c r="AA1097" s="24">
        <v>1314</v>
      </c>
      <c r="AB1097" s="24" t="s">
        <v>311</v>
      </c>
      <c r="AC1097" s="24" t="s">
        <v>370</v>
      </c>
      <c r="AD1097" s="25">
        <v>0</v>
      </c>
      <c r="AE1097" s="25">
        <v>0</v>
      </c>
      <c r="AF1097" s="25">
        <v>2</v>
      </c>
      <c r="AG1097" s="25">
        <v>0</v>
      </c>
      <c r="AH1097" s="25">
        <v>2</v>
      </c>
      <c r="AI1097" s="25" t="s">
        <v>415</v>
      </c>
      <c r="AJ1097" s="57">
        <v>6</v>
      </c>
      <c r="AK1097" s="57" t="str">
        <f t="shared" si="264"/>
        <v>More</v>
      </c>
      <c r="AL1097" s="57" t="s">
        <v>97</v>
      </c>
      <c r="AM1097" s="57" t="str">
        <f t="shared" si="265"/>
        <v>High</v>
      </c>
      <c r="AN1097" s="62">
        <v>2</v>
      </c>
      <c r="AO1097" s="62" t="str">
        <f t="shared" si="266"/>
        <v>More</v>
      </c>
      <c r="AP1097" s="62">
        <v>440</v>
      </c>
      <c r="AQ1097" s="62" t="str">
        <f t="shared" si="267"/>
        <v>no</v>
      </c>
      <c r="AR1097" s="62" t="str">
        <f t="shared" si="268"/>
        <v>Below Average</v>
      </c>
      <c r="AS1097" s="64">
        <v>1</v>
      </c>
      <c r="AT1097" s="68">
        <v>67.135464231354646</v>
      </c>
      <c r="AU1097" s="68" t="str">
        <f t="shared" si="269"/>
        <v>Below Average</v>
      </c>
      <c r="AV1097" s="66">
        <v>176432</v>
      </c>
      <c r="AW1097" s="66">
        <v>2628</v>
      </c>
      <c r="AX1097" s="66" t="s">
        <v>311</v>
      </c>
    </row>
    <row r="1098" spans="1:50" customFormat="1" x14ac:dyDescent="0.2">
      <c r="A1098">
        <v>1097</v>
      </c>
      <c r="B1098" s="12" t="s">
        <v>90</v>
      </c>
      <c r="C1098" s="12" t="s">
        <v>90</v>
      </c>
      <c r="D1098" s="12" t="s">
        <v>91</v>
      </c>
      <c r="E1098" s="22">
        <v>6</v>
      </c>
      <c r="F1098" s="22" t="s">
        <v>195</v>
      </c>
      <c r="G1098" s="22" t="s">
        <v>92</v>
      </c>
      <c r="H1098" s="22" t="str">
        <f t="shared" si="256"/>
        <v>2Story</v>
      </c>
      <c r="I1098" s="22">
        <f t="shared" si="255"/>
        <v>75.988545402704759</v>
      </c>
      <c r="J1098" s="22" t="str">
        <f t="shared" si="257"/>
        <v>Above Average</v>
      </c>
      <c r="K1098" s="22">
        <v>7</v>
      </c>
      <c r="L1098" s="22" t="str">
        <f t="shared" si="258"/>
        <v>High</v>
      </c>
      <c r="M1098" s="22">
        <v>1914</v>
      </c>
      <c r="N1098" s="22">
        <f t="shared" si="259"/>
        <v>1</v>
      </c>
      <c r="O1098" s="22"/>
      <c r="P1098" s="22">
        <v>2006</v>
      </c>
      <c r="Q1098" s="22">
        <f t="shared" si="260"/>
        <v>0</v>
      </c>
      <c r="R1098" s="23">
        <v>684</v>
      </c>
      <c r="S1098" s="23" t="s">
        <v>311</v>
      </c>
      <c r="T1098" s="23" t="s">
        <v>370</v>
      </c>
      <c r="U1098" s="24">
        <v>773</v>
      </c>
      <c r="V1098" s="24" t="str">
        <f t="shared" si="261"/>
        <v>no</v>
      </c>
      <c r="W1098" s="24">
        <v>582</v>
      </c>
      <c r="X1098" s="24" t="str">
        <f t="shared" si="262"/>
        <v>no</v>
      </c>
      <c r="Y1098" s="24" t="s">
        <v>412</v>
      </c>
      <c r="Z1098" s="24">
        <f t="shared" si="263"/>
        <v>1</v>
      </c>
      <c r="AA1098" s="24">
        <v>1355</v>
      </c>
      <c r="AB1098" s="24" t="s">
        <v>311</v>
      </c>
      <c r="AC1098" s="24" t="s">
        <v>370</v>
      </c>
      <c r="AD1098" s="25">
        <v>0</v>
      </c>
      <c r="AE1098" s="25">
        <v>0</v>
      </c>
      <c r="AF1098" s="25">
        <v>1</v>
      </c>
      <c r="AG1098" s="25">
        <v>1</v>
      </c>
      <c r="AH1098" s="25">
        <v>2</v>
      </c>
      <c r="AI1098" s="25" t="s">
        <v>415</v>
      </c>
      <c r="AJ1098" s="57">
        <v>7</v>
      </c>
      <c r="AK1098" s="57" t="str">
        <f t="shared" si="264"/>
        <v>More</v>
      </c>
      <c r="AL1098" s="57" t="s">
        <v>97</v>
      </c>
      <c r="AM1098" s="57" t="str">
        <f t="shared" si="265"/>
        <v>High</v>
      </c>
      <c r="AN1098" s="62">
        <v>0</v>
      </c>
      <c r="AO1098" s="62" t="str">
        <f t="shared" si="266"/>
        <v>Less</v>
      </c>
      <c r="AP1098" s="62">
        <v>0</v>
      </c>
      <c r="AQ1098" s="62" t="str">
        <f t="shared" si="267"/>
        <v>no</v>
      </c>
      <c r="AR1098" s="62" t="str">
        <f t="shared" si="268"/>
        <v>Below Average</v>
      </c>
      <c r="AS1098" s="64">
        <v>0</v>
      </c>
      <c r="AT1098" s="68">
        <v>62.285434036292301</v>
      </c>
      <c r="AU1098" s="68" t="str">
        <f t="shared" si="269"/>
        <v>Below Average</v>
      </c>
      <c r="AV1098" s="66">
        <v>127000</v>
      </c>
      <c r="AW1098" s="66">
        <v>2039</v>
      </c>
      <c r="AX1098" s="66" t="s">
        <v>311</v>
      </c>
    </row>
    <row r="1099" spans="1:50" customFormat="1" x14ac:dyDescent="0.2">
      <c r="A1099">
        <v>1098</v>
      </c>
      <c r="B1099" s="12" t="s">
        <v>90</v>
      </c>
      <c r="C1099" s="12" t="s">
        <v>90</v>
      </c>
      <c r="D1099" s="12" t="s">
        <v>179</v>
      </c>
      <c r="E1099" s="22">
        <v>8</v>
      </c>
      <c r="F1099" s="22" t="s">
        <v>411</v>
      </c>
      <c r="G1099" s="22" t="s">
        <v>115</v>
      </c>
      <c r="H1099" s="22" t="str">
        <f t="shared" si="256"/>
        <v>1Story</v>
      </c>
      <c r="I1099" s="22">
        <f t="shared" si="255"/>
        <v>69.182127006168557</v>
      </c>
      <c r="J1099" s="22" t="str">
        <f t="shared" si="257"/>
        <v>Below Average</v>
      </c>
      <c r="K1099" s="22">
        <v>5</v>
      </c>
      <c r="L1099" s="22" t="str">
        <f t="shared" si="258"/>
        <v>Low</v>
      </c>
      <c r="M1099" s="22">
        <v>1986</v>
      </c>
      <c r="N1099" s="22">
        <f t="shared" si="259"/>
        <v>0</v>
      </c>
      <c r="O1099" s="22"/>
      <c r="P1099" s="22">
        <v>1986</v>
      </c>
      <c r="Q1099" s="22">
        <f t="shared" si="260"/>
        <v>0</v>
      </c>
      <c r="R1099" s="23">
        <v>1074</v>
      </c>
      <c r="S1099" s="23" t="s">
        <v>311</v>
      </c>
      <c r="T1099" s="23" t="s">
        <v>369</v>
      </c>
      <c r="U1099" s="24">
        <v>1088</v>
      </c>
      <c r="V1099" s="24" t="str">
        <f t="shared" si="261"/>
        <v>no</v>
      </c>
      <c r="W1099" s="24">
        <v>0</v>
      </c>
      <c r="X1099" s="24" t="str">
        <f t="shared" si="262"/>
        <v>no</v>
      </c>
      <c r="Y1099" s="24" t="s">
        <v>413</v>
      </c>
      <c r="Z1099" s="24">
        <f t="shared" si="263"/>
        <v>1</v>
      </c>
      <c r="AA1099" s="24">
        <v>1088</v>
      </c>
      <c r="AB1099" s="24" t="s">
        <v>311</v>
      </c>
      <c r="AC1099" s="24" t="s">
        <v>370</v>
      </c>
      <c r="AD1099" s="25">
        <v>0</v>
      </c>
      <c r="AE1099" s="25">
        <v>0</v>
      </c>
      <c r="AF1099" s="25">
        <v>1</v>
      </c>
      <c r="AG1099" s="25">
        <v>1</v>
      </c>
      <c r="AH1099" s="25">
        <v>2</v>
      </c>
      <c r="AI1099" s="25" t="s">
        <v>415</v>
      </c>
      <c r="AJ1099" s="57">
        <v>5</v>
      </c>
      <c r="AK1099" s="57" t="str">
        <f t="shared" si="264"/>
        <v>Less</v>
      </c>
      <c r="AL1099" s="57" t="s">
        <v>97</v>
      </c>
      <c r="AM1099" s="57" t="str">
        <f t="shared" si="265"/>
        <v>High</v>
      </c>
      <c r="AN1099" s="62">
        <v>2</v>
      </c>
      <c r="AO1099" s="62" t="str">
        <f t="shared" si="266"/>
        <v>More</v>
      </c>
      <c r="AP1099" s="62">
        <v>461</v>
      </c>
      <c r="AQ1099" s="62" t="str">
        <f t="shared" si="267"/>
        <v>no</v>
      </c>
      <c r="AR1099" s="62" t="str">
        <f t="shared" si="268"/>
        <v>Below Average</v>
      </c>
      <c r="AS1099" s="64">
        <v>0</v>
      </c>
      <c r="AT1099" s="68">
        <v>78.630897317298803</v>
      </c>
      <c r="AU1099" s="68" t="str">
        <f t="shared" si="269"/>
        <v>Above Average</v>
      </c>
      <c r="AV1099" s="66">
        <v>170000</v>
      </c>
      <c r="AW1099" s="66">
        <v>2162</v>
      </c>
      <c r="AX1099" s="66" t="s">
        <v>311</v>
      </c>
    </row>
    <row r="1100" spans="1:50" customFormat="1" x14ac:dyDescent="0.2">
      <c r="A1100">
        <v>1099</v>
      </c>
      <c r="B1100" s="12" t="s">
        <v>90</v>
      </c>
      <c r="C1100" s="12" t="s">
        <v>90</v>
      </c>
      <c r="D1100" s="12" t="s">
        <v>91</v>
      </c>
      <c r="E1100" s="22">
        <v>4</v>
      </c>
      <c r="F1100" s="22" t="s">
        <v>195</v>
      </c>
      <c r="G1100" s="22" t="s">
        <v>132</v>
      </c>
      <c r="H1100" s="22" t="str">
        <f t="shared" si="256"/>
        <v>1Story</v>
      </c>
      <c r="I1100" s="22">
        <f t="shared" si="255"/>
        <v>59.315963337771507</v>
      </c>
      <c r="J1100" s="22" t="str">
        <f t="shared" si="257"/>
        <v>Below Average</v>
      </c>
      <c r="K1100" s="22">
        <v>6</v>
      </c>
      <c r="L1100" s="22" t="str">
        <f t="shared" si="258"/>
        <v>High</v>
      </c>
      <c r="M1100" s="22">
        <v>1936</v>
      </c>
      <c r="N1100" s="22">
        <f t="shared" si="259"/>
        <v>1</v>
      </c>
      <c r="O1100" s="22"/>
      <c r="P1100" s="22">
        <v>1950</v>
      </c>
      <c r="Q1100" s="22">
        <f t="shared" si="260"/>
        <v>1</v>
      </c>
      <c r="R1100" s="23">
        <v>672</v>
      </c>
      <c r="S1100" s="23" t="s">
        <v>311</v>
      </c>
      <c r="T1100" s="23" t="s">
        <v>370</v>
      </c>
      <c r="U1100" s="24">
        <v>757</v>
      </c>
      <c r="V1100" s="24" t="str">
        <f t="shared" si="261"/>
        <v>no</v>
      </c>
      <c r="W1100" s="24">
        <v>567</v>
      </c>
      <c r="X1100" s="24" t="str">
        <f t="shared" si="262"/>
        <v>no</v>
      </c>
      <c r="Y1100" s="24" t="s">
        <v>412</v>
      </c>
      <c r="Z1100" s="24">
        <f t="shared" si="263"/>
        <v>0</v>
      </c>
      <c r="AA1100" s="24">
        <v>1324</v>
      </c>
      <c r="AB1100" s="24" t="s">
        <v>311</v>
      </c>
      <c r="AC1100" s="24" t="s">
        <v>370</v>
      </c>
      <c r="AD1100" s="25">
        <v>0</v>
      </c>
      <c r="AE1100" s="25">
        <v>0</v>
      </c>
      <c r="AF1100" s="25">
        <v>1</v>
      </c>
      <c r="AG1100" s="25">
        <v>0</v>
      </c>
      <c r="AH1100" s="25">
        <v>1</v>
      </c>
      <c r="AI1100" s="25" t="s">
        <v>415</v>
      </c>
      <c r="AJ1100" s="57">
        <v>6</v>
      </c>
      <c r="AK1100" s="57" t="str">
        <f t="shared" si="264"/>
        <v>More</v>
      </c>
      <c r="AL1100" s="57" t="s">
        <v>98</v>
      </c>
      <c r="AM1100" s="57" t="str">
        <f t="shared" si="265"/>
        <v>Low</v>
      </c>
      <c r="AN1100" s="62">
        <v>1</v>
      </c>
      <c r="AO1100" s="62" t="str">
        <f t="shared" si="266"/>
        <v>Less</v>
      </c>
      <c r="AP1100" s="62">
        <v>240</v>
      </c>
      <c r="AQ1100" s="62" t="str">
        <f t="shared" si="267"/>
        <v>no</v>
      </c>
      <c r="AR1100" s="62" t="str">
        <f t="shared" si="268"/>
        <v>Below Average</v>
      </c>
      <c r="AS1100" s="64">
        <v>0</v>
      </c>
      <c r="AT1100" s="68">
        <v>64.128256513026045</v>
      </c>
      <c r="AU1100" s="68" t="str">
        <f t="shared" si="269"/>
        <v>Below Average</v>
      </c>
      <c r="AV1100" s="66">
        <v>128000</v>
      </c>
      <c r="AW1100" s="66">
        <v>1996</v>
      </c>
      <c r="AX1100" s="66" t="s">
        <v>311</v>
      </c>
    </row>
    <row r="1101" spans="1:50" customFormat="1" x14ac:dyDescent="0.2">
      <c r="A1101">
        <v>1100</v>
      </c>
      <c r="B1101" s="12" t="s">
        <v>202</v>
      </c>
      <c r="C1101" s="12" t="s">
        <v>90</v>
      </c>
      <c r="D1101" s="12" t="s">
        <v>91</v>
      </c>
      <c r="E1101" s="22">
        <v>7</v>
      </c>
      <c r="F1101" s="22" t="s">
        <v>411</v>
      </c>
      <c r="G1101" s="22" t="s">
        <v>115</v>
      </c>
      <c r="H1101" s="22" t="str">
        <f t="shared" si="256"/>
        <v>1Story</v>
      </c>
      <c r="I1101" s="22">
        <f t="shared" si="255"/>
        <v>69.182127006168557</v>
      </c>
      <c r="J1101" s="22" t="str">
        <f t="shared" si="257"/>
        <v>Below Average</v>
      </c>
      <c r="K1101" s="22">
        <v>5</v>
      </c>
      <c r="L1101" s="22" t="str">
        <f t="shared" si="258"/>
        <v>Low</v>
      </c>
      <c r="M1101" s="22">
        <v>1978</v>
      </c>
      <c r="N1101" s="22">
        <f t="shared" si="259"/>
        <v>0</v>
      </c>
      <c r="O1101" s="22"/>
      <c r="P1101" s="22">
        <v>1978</v>
      </c>
      <c r="Q1101" s="22">
        <f t="shared" si="260"/>
        <v>0</v>
      </c>
      <c r="R1101" s="23">
        <v>1271</v>
      </c>
      <c r="S1101" s="23" t="s">
        <v>311</v>
      </c>
      <c r="T1101" s="23" t="s">
        <v>369</v>
      </c>
      <c r="U1101" s="24">
        <v>1601</v>
      </c>
      <c r="V1101" s="24" t="str">
        <f t="shared" si="261"/>
        <v>no</v>
      </c>
      <c r="W1101" s="24">
        <v>0</v>
      </c>
      <c r="X1101" s="24" t="str">
        <f t="shared" si="262"/>
        <v>no</v>
      </c>
      <c r="Y1101" s="24" t="s">
        <v>413</v>
      </c>
      <c r="Z1101" s="24">
        <f t="shared" si="263"/>
        <v>1</v>
      </c>
      <c r="AA1101" s="24">
        <v>1601</v>
      </c>
      <c r="AB1101" s="24" t="s">
        <v>311</v>
      </c>
      <c r="AC1101" s="24" t="s">
        <v>369</v>
      </c>
      <c r="AD1101" s="25">
        <v>0</v>
      </c>
      <c r="AE1101" s="25">
        <v>0</v>
      </c>
      <c r="AF1101" s="25">
        <v>2</v>
      </c>
      <c r="AG1101" s="25">
        <v>0</v>
      </c>
      <c r="AH1101" s="25">
        <v>2</v>
      </c>
      <c r="AI1101" s="25" t="s">
        <v>415</v>
      </c>
      <c r="AJ1101" s="57">
        <v>7</v>
      </c>
      <c r="AK1101" s="57" t="str">
        <f t="shared" si="264"/>
        <v>More</v>
      </c>
      <c r="AL1101" s="57" t="s">
        <v>98</v>
      </c>
      <c r="AM1101" s="57" t="str">
        <f t="shared" si="265"/>
        <v>Low</v>
      </c>
      <c r="AN1101" s="62">
        <v>2</v>
      </c>
      <c r="AO1101" s="62" t="str">
        <f t="shared" si="266"/>
        <v>More</v>
      </c>
      <c r="AP1101" s="62">
        <v>478</v>
      </c>
      <c r="AQ1101" s="62" t="str">
        <f t="shared" si="267"/>
        <v>no</v>
      </c>
      <c r="AR1101" s="62" t="str">
        <f t="shared" si="268"/>
        <v>Above Average</v>
      </c>
      <c r="AS1101" s="64">
        <v>1</v>
      </c>
      <c r="AT1101" s="68">
        <v>54.665738161559887</v>
      </c>
      <c r="AU1101" s="68" t="str">
        <f t="shared" si="269"/>
        <v>Below Average</v>
      </c>
      <c r="AV1101" s="66">
        <v>157000</v>
      </c>
      <c r="AW1101" s="66">
        <v>2872</v>
      </c>
      <c r="AX1101" s="66" t="s">
        <v>311</v>
      </c>
    </row>
    <row r="1102" spans="1:50" customFormat="1" x14ac:dyDescent="0.2">
      <c r="A1102">
        <v>1101</v>
      </c>
      <c r="B1102" s="12" t="s">
        <v>90</v>
      </c>
      <c r="C1102" s="12" t="s">
        <v>90</v>
      </c>
      <c r="D1102" s="12" t="s">
        <v>91</v>
      </c>
      <c r="E1102" s="22">
        <v>2</v>
      </c>
      <c r="F1102" s="22" t="s">
        <v>195</v>
      </c>
      <c r="G1102" s="22" t="s">
        <v>115</v>
      </c>
      <c r="H1102" s="22" t="str">
        <f t="shared" si="256"/>
        <v>1Story</v>
      </c>
      <c r="I1102" s="22">
        <f t="shared" si="255"/>
        <v>69.182127006168557</v>
      </c>
      <c r="J1102" s="22" t="str">
        <f t="shared" si="257"/>
        <v>Below Average</v>
      </c>
      <c r="K1102" s="22">
        <v>5</v>
      </c>
      <c r="L1102" s="22" t="str">
        <f t="shared" si="258"/>
        <v>Low</v>
      </c>
      <c r="M1102" s="22">
        <v>1920</v>
      </c>
      <c r="N1102" s="22">
        <f t="shared" si="259"/>
        <v>1</v>
      </c>
      <c r="O1102" s="22"/>
      <c r="P1102" s="22">
        <v>1950</v>
      </c>
      <c r="Q1102" s="22">
        <f t="shared" si="260"/>
        <v>1</v>
      </c>
      <c r="R1102" s="23">
        <v>290</v>
      </c>
      <c r="S1102" s="23" t="s">
        <v>311</v>
      </c>
      <c r="T1102" s="23" t="s">
        <v>370</v>
      </c>
      <c r="U1102" s="24">
        <v>438</v>
      </c>
      <c r="V1102" s="24" t="str">
        <f t="shared" si="261"/>
        <v>no</v>
      </c>
      <c r="W1102" s="24">
        <v>0</v>
      </c>
      <c r="X1102" s="24" t="str">
        <f t="shared" si="262"/>
        <v>no</v>
      </c>
      <c r="Y1102" s="24" t="s">
        <v>413</v>
      </c>
      <c r="Z1102" s="24">
        <f t="shared" si="263"/>
        <v>1</v>
      </c>
      <c r="AA1102" s="24">
        <v>438</v>
      </c>
      <c r="AB1102" s="24" t="s">
        <v>311</v>
      </c>
      <c r="AC1102" s="24" t="s">
        <v>370</v>
      </c>
      <c r="AD1102" s="25">
        <v>0</v>
      </c>
      <c r="AE1102" s="25">
        <v>0</v>
      </c>
      <c r="AF1102" s="25">
        <v>1</v>
      </c>
      <c r="AG1102" s="25">
        <v>0</v>
      </c>
      <c r="AH1102" s="25">
        <v>1</v>
      </c>
      <c r="AI1102" s="25" t="s">
        <v>415</v>
      </c>
      <c r="AJ1102" s="57">
        <v>3</v>
      </c>
      <c r="AK1102" s="57" t="str">
        <f t="shared" si="264"/>
        <v>Less</v>
      </c>
      <c r="AL1102" s="57" t="s">
        <v>147</v>
      </c>
      <c r="AM1102" s="57" t="str">
        <f t="shared" si="265"/>
        <v>Low</v>
      </c>
      <c r="AN1102" s="62">
        <v>1</v>
      </c>
      <c r="AO1102" s="62" t="str">
        <f t="shared" si="266"/>
        <v>Less</v>
      </c>
      <c r="AP1102" s="62">
        <v>246</v>
      </c>
      <c r="AQ1102" s="62" t="str">
        <f t="shared" si="267"/>
        <v>no</v>
      </c>
      <c r="AR1102" s="62" t="str">
        <f t="shared" si="268"/>
        <v>Below Average</v>
      </c>
      <c r="AS1102" s="64">
        <v>0</v>
      </c>
      <c r="AT1102" s="68">
        <v>82.417582417582423</v>
      </c>
      <c r="AU1102" s="68" t="str">
        <f t="shared" si="269"/>
        <v>Above Average</v>
      </c>
      <c r="AV1102" s="66">
        <v>60000</v>
      </c>
      <c r="AW1102" s="66">
        <v>728</v>
      </c>
      <c r="AX1102" s="66" t="s">
        <v>311</v>
      </c>
    </row>
    <row r="1103" spans="1:50" customFormat="1" x14ac:dyDescent="0.2">
      <c r="A1103">
        <v>1102</v>
      </c>
      <c r="B1103" s="12" t="s">
        <v>90</v>
      </c>
      <c r="C1103" s="12" t="s">
        <v>90</v>
      </c>
      <c r="D1103" s="12" t="s">
        <v>91</v>
      </c>
      <c r="E1103" s="22">
        <v>5</v>
      </c>
      <c r="F1103" s="22" t="s">
        <v>195</v>
      </c>
      <c r="G1103" s="22" t="s">
        <v>115</v>
      </c>
      <c r="H1103" s="22" t="str">
        <f t="shared" si="256"/>
        <v>1Story</v>
      </c>
      <c r="I1103" s="22">
        <f t="shared" si="255"/>
        <v>69.182127006168557</v>
      </c>
      <c r="J1103" s="22" t="str">
        <f t="shared" si="257"/>
        <v>Below Average</v>
      </c>
      <c r="K1103" s="22">
        <v>5</v>
      </c>
      <c r="L1103" s="22" t="str">
        <f t="shared" si="258"/>
        <v>Low</v>
      </c>
      <c r="M1103" s="22">
        <v>1971</v>
      </c>
      <c r="N1103" s="22">
        <f t="shared" si="259"/>
        <v>0</v>
      </c>
      <c r="O1103" s="22"/>
      <c r="P1103" s="22">
        <v>1971</v>
      </c>
      <c r="Q1103" s="22">
        <f t="shared" si="260"/>
        <v>0</v>
      </c>
      <c r="R1103" s="23">
        <v>950</v>
      </c>
      <c r="S1103" s="23" t="s">
        <v>311</v>
      </c>
      <c r="T1103" s="23" t="s">
        <v>370</v>
      </c>
      <c r="U1103" s="24">
        <v>950</v>
      </c>
      <c r="V1103" s="24" t="str">
        <f t="shared" si="261"/>
        <v>no</v>
      </c>
      <c r="W1103" s="24">
        <v>0</v>
      </c>
      <c r="X1103" s="24" t="str">
        <f t="shared" si="262"/>
        <v>no</v>
      </c>
      <c r="Y1103" s="24" t="s">
        <v>413</v>
      </c>
      <c r="Z1103" s="24">
        <f t="shared" si="263"/>
        <v>0</v>
      </c>
      <c r="AA1103" s="24">
        <v>950</v>
      </c>
      <c r="AB1103" s="24" t="s">
        <v>311</v>
      </c>
      <c r="AC1103" s="24" t="s">
        <v>370</v>
      </c>
      <c r="AD1103" s="25">
        <v>0</v>
      </c>
      <c r="AE1103" s="25">
        <v>0</v>
      </c>
      <c r="AF1103" s="25">
        <v>1</v>
      </c>
      <c r="AG1103" s="25">
        <v>0</v>
      </c>
      <c r="AH1103" s="25">
        <v>1</v>
      </c>
      <c r="AI1103" s="25" t="s">
        <v>415</v>
      </c>
      <c r="AJ1103" s="57">
        <v>5</v>
      </c>
      <c r="AK1103" s="57" t="str">
        <f t="shared" si="264"/>
        <v>Less</v>
      </c>
      <c r="AL1103" s="57" t="s">
        <v>98</v>
      </c>
      <c r="AM1103" s="57" t="str">
        <f t="shared" si="265"/>
        <v>Low</v>
      </c>
      <c r="AN1103" s="62">
        <v>1</v>
      </c>
      <c r="AO1103" s="62" t="str">
        <f t="shared" si="266"/>
        <v>Less</v>
      </c>
      <c r="AP1103" s="62">
        <v>280</v>
      </c>
      <c r="AQ1103" s="62" t="str">
        <f t="shared" si="267"/>
        <v>no</v>
      </c>
      <c r="AR1103" s="62" t="str">
        <f t="shared" si="268"/>
        <v>Below Average</v>
      </c>
      <c r="AS1103" s="64">
        <v>0</v>
      </c>
      <c r="AT1103" s="68">
        <v>62.89473684210526</v>
      </c>
      <c r="AU1103" s="68" t="str">
        <f t="shared" si="269"/>
        <v>Below Average</v>
      </c>
      <c r="AV1103" s="66">
        <v>119500</v>
      </c>
      <c r="AW1103" s="66">
        <v>1900</v>
      </c>
      <c r="AX1103" s="66" t="s">
        <v>311</v>
      </c>
    </row>
    <row r="1104" spans="1:50" customFormat="1" x14ac:dyDescent="0.2">
      <c r="A1104">
        <v>1103</v>
      </c>
      <c r="B1104" s="12" t="s">
        <v>90</v>
      </c>
      <c r="C1104" s="12" t="s">
        <v>90</v>
      </c>
      <c r="D1104" s="12" t="s">
        <v>91</v>
      </c>
      <c r="E1104" s="22">
        <v>5</v>
      </c>
      <c r="F1104" s="22" t="s">
        <v>195</v>
      </c>
      <c r="G1104" s="22" t="s">
        <v>115</v>
      </c>
      <c r="H1104" s="22" t="str">
        <f t="shared" si="256"/>
        <v>1Story</v>
      </c>
      <c r="I1104" s="22">
        <f t="shared" si="255"/>
        <v>69.182127006168557</v>
      </c>
      <c r="J1104" s="22" t="str">
        <f t="shared" si="257"/>
        <v>Below Average</v>
      </c>
      <c r="K1104" s="22">
        <v>7</v>
      </c>
      <c r="L1104" s="22" t="str">
        <f t="shared" si="258"/>
        <v>High</v>
      </c>
      <c r="M1104" s="22">
        <v>1960</v>
      </c>
      <c r="N1104" s="22">
        <f t="shared" si="259"/>
        <v>0</v>
      </c>
      <c r="O1104" s="22"/>
      <c r="P1104" s="22">
        <v>2002</v>
      </c>
      <c r="Q1104" s="22">
        <f t="shared" si="260"/>
        <v>0</v>
      </c>
      <c r="R1104" s="23">
        <v>1010</v>
      </c>
      <c r="S1104" s="23" t="s">
        <v>311</v>
      </c>
      <c r="T1104" s="23" t="s">
        <v>370</v>
      </c>
      <c r="U1104" s="24">
        <v>1134</v>
      </c>
      <c r="V1104" s="24" t="str">
        <f t="shared" si="261"/>
        <v>no</v>
      </c>
      <c r="W1104" s="24">
        <v>0</v>
      </c>
      <c r="X1104" s="24" t="str">
        <f t="shared" si="262"/>
        <v>no</v>
      </c>
      <c r="Y1104" s="24" t="s">
        <v>413</v>
      </c>
      <c r="Z1104" s="24">
        <f t="shared" si="263"/>
        <v>1</v>
      </c>
      <c r="AA1104" s="24">
        <v>1134</v>
      </c>
      <c r="AB1104" s="24" t="s">
        <v>311</v>
      </c>
      <c r="AC1104" s="24" t="s">
        <v>370</v>
      </c>
      <c r="AD1104" s="25">
        <v>0</v>
      </c>
      <c r="AE1104" s="25">
        <v>0</v>
      </c>
      <c r="AF1104" s="25">
        <v>1</v>
      </c>
      <c r="AG1104" s="25">
        <v>0</v>
      </c>
      <c r="AH1104" s="25">
        <v>1</v>
      </c>
      <c r="AI1104" s="25" t="s">
        <v>415</v>
      </c>
      <c r="AJ1104" s="57">
        <v>6</v>
      </c>
      <c r="AK1104" s="57" t="str">
        <f t="shared" si="264"/>
        <v>More</v>
      </c>
      <c r="AL1104" s="57" t="s">
        <v>98</v>
      </c>
      <c r="AM1104" s="57" t="str">
        <f t="shared" si="265"/>
        <v>Low</v>
      </c>
      <c r="AN1104" s="62">
        <v>1</v>
      </c>
      <c r="AO1104" s="62" t="str">
        <f t="shared" si="266"/>
        <v>Less</v>
      </c>
      <c r="AP1104" s="62">
        <v>254</v>
      </c>
      <c r="AQ1104" s="62" t="str">
        <f t="shared" si="267"/>
        <v>no</v>
      </c>
      <c r="AR1104" s="62" t="str">
        <f t="shared" si="268"/>
        <v>Below Average</v>
      </c>
      <c r="AS1104" s="64">
        <v>0</v>
      </c>
      <c r="AT1104" s="68">
        <v>62.96641791044776</v>
      </c>
      <c r="AU1104" s="68" t="str">
        <f t="shared" si="269"/>
        <v>Below Average</v>
      </c>
      <c r="AV1104" s="66">
        <v>135000</v>
      </c>
      <c r="AW1104" s="66">
        <v>2144</v>
      </c>
      <c r="AX1104" s="66" t="s">
        <v>311</v>
      </c>
    </row>
    <row r="1105" spans="1:50" customFormat="1" x14ac:dyDescent="0.2">
      <c r="A1105">
        <v>1104</v>
      </c>
      <c r="B1105" s="12" t="s">
        <v>90</v>
      </c>
      <c r="C1105" s="12" t="s">
        <v>90</v>
      </c>
      <c r="D1105" s="12" t="s">
        <v>91</v>
      </c>
      <c r="E1105" s="22">
        <v>6</v>
      </c>
      <c r="F1105" s="22" t="s">
        <v>195</v>
      </c>
      <c r="G1105" s="22" t="s">
        <v>115</v>
      </c>
      <c r="H1105" s="22" t="str">
        <f t="shared" si="256"/>
        <v>1Story</v>
      </c>
      <c r="I1105" s="22">
        <f t="shared" si="255"/>
        <v>69.182127006168557</v>
      </c>
      <c r="J1105" s="22" t="str">
        <f t="shared" si="257"/>
        <v>Below Average</v>
      </c>
      <c r="K1105" s="22">
        <v>6</v>
      </c>
      <c r="L1105" s="22" t="str">
        <f t="shared" si="258"/>
        <v>High</v>
      </c>
      <c r="M1105" s="22">
        <v>1959</v>
      </c>
      <c r="N1105" s="22">
        <f t="shared" si="259"/>
        <v>0</v>
      </c>
      <c r="O1105" s="22"/>
      <c r="P1105" s="22">
        <v>1959</v>
      </c>
      <c r="Q1105" s="22">
        <f t="shared" si="260"/>
        <v>1</v>
      </c>
      <c r="R1105" s="23">
        <v>655</v>
      </c>
      <c r="S1105" s="23" t="s">
        <v>311</v>
      </c>
      <c r="T1105" s="23" t="s">
        <v>370</v>
      </c>
      <c r="U1105" s="24">
        <v>1194</v>
      </c>
      <c r="V1105" s="24" t="str">
        <f t="shared" si="261"/>
        <v>no</v>
      </c>
      <c r="W1105" s="24">
        <v>0</v>
      </c>
      <c r="X1105" s="24" t="str">
        <f t="shared" si="262"/>
        <v>no</v>
      </c>
      <c r="Y1105" s="24" t="s">
        <v>413</v>
      </c>
      <c r="Z1105" s="24">
        <f t="shared" si="263"/>
        <v>1</v>
      </c>
      <c r="AA1105" s="24">
        <v>1194</v>
      </c>
      <c r="AB1105" s="24" t="s">
        <v>311</v>
      </c>
      <c r="AC1105" s="24" t="s">
        <v>370</v>
      </c>
      <c r="AD1105" s="25">
        <v>0</v>
      </c>
      <c r="AE1105" s="25">
        <v>1</v>
      </c>
      <c r="AF1105" s="25">
        <v>1</v>
      </c>
      <c r="AG1105" s="25">
        <v>0</v>
      </c>
      <c r="AH1105" s="25">
        <v>2</v>
      </c>
      <c r="AI1105" s="25" t="s">
        <v>415</v>
      </c>
      <c r="AJ1105" s="57">
        <v>6</v>
      </c>
      <c r="AK1105" s="57" t="str">
        <f t="shared" si="264"/>
        <v>More</v>
      </c>
      <c r="AL1105" s="57" t="s">
        <v>98</v>
      </c>
      <c r="AM1105" s="57" t="str">
        <f t="shared" si="265"/>
        <v>Low</v>
      </c>
      <c r="AN1105" s="62">
        <v>2</v>
      </c>
      <c r="AO1105" s="62" t="str">
        <f t="shared" si="266"/>
        <v>More</v>
      </c>
      <c r="AP1105" s="62">
        <v>539</v>
      </c>
      <c r="AQ1105" s="62" t="str">
        <f t="shared" si="267"/>
        <v>no</v>
      </c>
      <c r="AR1105" s="62" t="str">
        <f t="shared" si="268"/>
        <v>Above Average</v>
      </c>
      <c r="AS1105" s="64">
        <v>1</v>
      </c>
      <c r="AT1105" s="68">
        <v>86.262844780962681</v>
      </c>
      <c r="AU1105" s="68" t="str">
        <f t="shared" si="269"/>
        <v>Above Average</v>
      </c>
      <c r="AV1105" s="66">
        <v>159500</v>
      </c>
      <c r="AW1105" s="66">
        <v>1849</v>
      </c>
      <c r="AX1105" s="66" t="s">
        <v>311</v>
      </c>
    </row>
    <row r="1106" spans="1:50" customFormat="1" x14ac:dyDescent="0.2">
      <c r="A1106">
        <v>1105</v>
      </c>
      <c r="B1106" s="12" t="s">
        <v>90</v>
      </c>
      <c r="C1106" s="12" t="s">
        <v>90</v>
      </c>
      <c r="D1106" s="12" t="s">
        <v>179</v>
      </c>
      <c r="E1106" s="22">
        <v>5</v>
      </c>
      <c r="F1106" s="22" t="s">
        <v>195</v>
      </c>
      <c r="G1106" s="22" t="s">
        <v>92</v>
      </c>
      <c r="H1106" s="22" t="str">
        <f t="shared" si="256"/>
        <v>2Story</v>
      </c>
      <c r="I1106" s="22">
        <f t="shared" si="255"/>
        <v>75.988545402704759</v>
      </c>
      <c r="J1106" s="22" t="str">
        <f t="shared" si="257"/>
        <v>Above Average</v>
      </c>
      <c r="K1106" s="22">
        <v>5</v>
      </c>
      <c r="L1106" s="22" t="str">
        <f t="shared" si="258"/>
        <v>Low</v>
      </c>
      <c r="M1106" s="22">
        <v>1970</v>
      </c>
      <c r="N1106" s="22">
        <f t="shared" si="259"/>
        <v>0</v>
      </c>
      <c r="O1106" s="22"/>
      <c r="P1106" s="22">
        <v>1970</v>
      </c>
      <c r="Q1106" s="22">
        <f t="shared" si="260"/>
        <v>0</v>
      </c>
      <c r="R1106" s="23">
        <v>630</v>
      </c>
      <c r="S1106" s="23" t="s">
        <v>311</v>
      </c>
      <c r="T1106" s="23" t="s">
        <v>370</v>
      </c>
      <c r="U1106" s="24">
        <v>630</v>
      </c>
      <c r="V1106" s="24" t="str">
        <f t="shared" si="261"/>
        <v>no</v>
      </c>
      <c r="W1106" s="24">
        <v>672</v>
      </c>
      <c r="X1106" s="24" t="str">
        <f t="shared" si="262"/>
        <v>no</v>
      </c>
      <c r="Y1106" s="24" t="s">
        <v>412</v>
      </c>
      <c r="Z1106" s="24">
        <f t="shared" si="263"/>
        <v>0</v>
      </c>
      <c r="AA1106" s="24">
        <v>1302</v>
      </c>
      <c r="AB1106" s="24" t="s">
        <v>311</v>
      </c>
      <c r="AC1106" s="24" t="s">
        <v>370</v>
      </c>
      <c r="AD1106" s="25">
        <v>0</v>
      </c>
      <c r="AE1106" s="25">
        <v>0</v>
      </c>
      <c r="AF1106" s="25">
        <v>2</v>
      </c>
      <c r="AG1106" s="25">
        <v>1</v>
      </c>
      <c r="AH1106" s="25">
        <v>3</v>
      </c>
      <c r="AI1106" s="25" t="s">
        <v>414</v>
      </c>
      <c r="AJ1106" s="57">
        <v>6</v>
      </c>
      <c r="AK1106" s="57" t="str">
        <f t="shared" si="264"/>
        <v>More</v>
      </c>
      <c r="AL1106" s="57" t="s">
        <v>98</v>
      </c>
      <c r="AM1106" s="57" t="str">
        <f t="shared" si="265"/>
        <v>Low</v>
      </c>
      <c r="AN1106" s="62">
        <v>2</v>
      </c>
      <c r="AO1106" s="62" t="str">
        <f t="shared" si="266"/>
        <v>More</v>
      </c>
      <c r="AP1106" s="62">
        <v>440</v>
      </c>
      <c r="AQ1106" s="62" t="str">
        <f t="shared" si="267"/>
        <v>no</v>
      </c>
      <c r="AR1106" s="62" t="str">
        <f t="shared" si="268"/>
        <v>Below Average</v>
      </c>
      <c r="AS1106" s="64">
        <v>0</v>
      </c>
      <c r="AT1106" s="68">
        <v>54.865424430641824</v>
      </c>
      <c r="AU1106" s="68" t="str">
        <f t="shared" si="269"/>
        <v>Below Average</v>
      </c>
      <c r="AV1106" s="66">
        <v>106000</v>
      </c>
      <c r="AW1106" s="66">
        <v>1932</v>
      </c>
      <c r="AX1106" s="66" t="s">
        <v>311</v>
      </c>
    </row>
    <row r="1107" spans="1:50" customFormat="1" x14ac:dyDescent="0.2">
      <c r="A1107">
        <v>1106</v>
      </c>
      <c r="B1107" s="12" t="s">
        <v>90</v>
      </c>
      <c r="C1107" s="12" t="s">
        <v>90</v>
      </c>
      <c r="D1107" s="12" t="s">
        <v>91</v>
      </c>
      <c r="E1107" s="22">
        <v>8</v>
      </c>
      <c r="F1107" s="22" t="s">
        <v>411</v>
      </c>
      <c r="G1107" s="22" t="s">
        <v>92</v>
      </c>
      <c r="H1107" s="22" t="str">
        <f t="shared" si="256"/>
        <v>2Story</v>
      </c>
      <c r="I1107" s="22">
        <f t="shared" si="255"/>
        <v>75.988545402704759</v>
      </c>
      <c r="J1107" s="22" t="str">
        <f t="shared" si="257"/>
        <v>Above Average</v>
      </c>
      <c r="K1107" s="22">
        <v>5</v>
      </c>
      <c r="L1107" s="22" t="str">
        <f t="shared" si="258"/>
        <v>Low</v>
      </c>
      <c r="M1107" s="22">
        <v>1994</v>
      </c>
      <c r="N1107" s="22">
        <f t="shared" si="259"/>
        <v>0</v>
      </c>
      <c r="O1107" s="22"/>
      <c r="P1107" s="22">
        <v>1995</v>
      </c>
      <c r="Q1107" s="22">
        <f t="shared" si="260"/>
        <v>0</v>
      </c>
      <c r="R1107" s="23">
        <v>1463</v>
      </c>
      <c r="S1107" s="23" t="s">
        <v>311</v>
      </c>
      <c r="T1107" s="23" t="s">
        <v>369</v>
      </c>
      <c r="U1107" s="24">
        <v>1500</v>
      </c>
      <c r="V1107" s="24" t="str">
        <f t="shared" si="261"/>
        <v>no</v>
      </c>
      <c r="W1107" s="24">
        <v>1122</v>
      </c>
      <c r="X1107" s="24" t="str">
        <f t="shared" si="262"/>
        <v>no</v>
      </c>
      <c r="Y1107" s="24" t="s">
        <v>412</v>
      </c>
      <c r="Z1107" s="24">
        <f t="shared" si="263"/>
        <v>0</v>
      </c>
      <c r="AA1107" s="24">
        <v>2622</v>
      </c>
      <c r="AB1107" s="24" t="s">
        <v>311</v>
      </c>
      <c r="AC1107" s="24" t="s">
        <v>369</v>
      </c>
      <c r="AD1107" s="25">
        <v>1</v>
      </c>
      <c r="AE1107" s="25">
        <v>0</v>
      </c>
      <c r="AF1107" s="25">
        <v>2</v>
      </c>
      <c r="AG1107" s="25">
        <v>1</v>
      </c>
      <c r="AH1107" s="25">
        <v>4</v>
      </c>
      <c r="AI1107" s="25" t="s">
        <v>414</v>
      </c>
      <c r="AJ1107" s="57">
        <v>9</v>
      </c>
      <c r="AK1107" s="57" t="str">
        <f t="shared" si="264"/>
        <v>More</v>
      </c>
      <c r="AL1107" s="57" t="s">
        <v>97</v>
      </c>
      <c r="AM1107" s="57" t="str">
        <f t="shared" si="265"/>
        <v>High</v>
      </c>
      <c r="AN1107" s="62">
        <v>2</v>
      </c>
      <c r="AO1107" s="62" t="str">
        <f t="shared" si="266"/>
        <v>More</v>
      </c>
      <c r="AP1107" s="62">
        <v>712</v>
      </c>
      <c r="AQ1107" s="62" t="str">
        <f t="shared" si="267"/>
        <v>no</v>
      </c>
      <c r="AR1107" s="62" t="str">
        <f t="shared" si="268"/>
        <v>Above Average</v>
      </c>
      <c r="AS1107" s="64">
        <v>2</v>
      </c>
      <c r="AT1107" s="68">
        <v>79.559363525091797</v>
      </c>
      <c r="AU1107" s="68" t="str">
        <f t="shared" si="269"/>
        <v>Above Average</v>
      </c>
      <c r="AV1107" s="66">
        <v>325000</v>
      </c>
      <c r="AW1107" s="66">
        <v>4085</v>
      </c>
      <c r="AX1107" s="66" t="s">
        <v>311</v>
      </c>
    </row>
    <row r="1108" spans="1:50" customFormat="1" x14ac:dyDescent="0.2">
      <c r="A1108">
        <v>1107</v>
      </c>
      <c r="B1108" s="12" t="s">
        <v>114</v>
      </c>
      <c r="C1108" s="12" t="s">
        <v>90</v>
      </c>
      <c r="D1108" s="12" t="s">
        <v>91</v>
      </c>
      <c r="E1108" s="22">
        <v>7</v>
      </c>
      <c r="F1108" s="22" t="s">
        <v>411</v>
      </c>
      <c r="G1108" s="22" t="s">
        <v>115</v>
      </c>
      <c r="H1108" s="22" t="str">
        <f t="shared" si="256"/>
        <v>1Story</v>
      </c>
      <c r="I1108" s="22">
        <f t="shared" si="255"/>
        <v>69.182127006168557</v>
      </c>
      <c r="J1108" s="22" t="str">
        <f t="shared" si="257"/>
        <v>Below Average</v>
      </c>
      <c r="K1108" s="22">
        <v>5</v>
      </c>
      <c r="L1108" s="22" t="str">
        <f t="shared" si="258"/>
        <v>Low</v>
      </c>
      <c r="M1108" s="22">
        <v>1990</v>
      </c>
      <c r="N1108" s="22">
        <f t="shared" si="259"/>
        <v>0</v>
      </c>
      <c r="O1108" s="22"/>
      <c r="P1108" s="22">
        <v>1991</v>
      </c>
      <c r="Q1108" s="22">
        <f t="shared" si="260"/>
        <v>0</v>
      </c>
      <c r="R1108" s="23">
        <v>910</v>
      </c>
      <c r="S1108" s="23" t="s">
        <v>311</v>
      </c>
      <c r="T1108" s="23" t="s">
        <v>370</v>
      </c>
      <c r="U1108" s="24">
        <v>1442</v>
      </c>
      <c r="V1108" s="24" t="str">
        <f t="shared" si="261"/>
        <v>no</v>
      </c>
      <c r="W1108" s="24">
        <v>0</v>
      </c>
      <c r="X1108" s="24" t="str">
        <f t="shared" si="262"/>
        <v>no</v>
      </c>
      <c r="Y1108" s="24" t="s">
        <v>413</v>
      </c>
      <c r="Z1108" s="24">
        <f t="shared" si="263"/>
        <v>0</v>
      </c>
      <c r="AA1108" s="24">
        <v>1442</v>
      </c>
      <c r="AB1108" s="24" t="s">
        <v>311</v>
      </c>
      <c r="AC1108" s="24" t="s">
        <v>370</v>
      </c>
      <c r="AD1108" s="25">
        <v>1</v>
      </c>
      <c r="AE1108" s="25">
        <v>0</v>
      </c>
      <c r="AF1108" s="25">
        <v>2</v>
      </c>
      <c r="AG1108" s="25">
        <v>0</v>
      </c>
      <c r="AH1108" s="25">
        <v>3</v>
      </c>
      <c r="AI1108" s="25" t="s">
        <v>414</v>
      </c>
      <c r="AJ1108" s="57">
        <v>6</v>
      </c>
      <c r="AK1108" s="57" t="str">
        <f t="shared" si="264"/>
        <v>More</v>
      </c>
      <c r="AL1108" s="57" t="s">
        <v>97</v>
      </c>
      <c r="AM1108" s="57" t="str">
        <f t="shared" si="265"/>
        <v>High</v>
      </c>
      <c r="AN1108" s="62">
        <v>2</v>
      </c>
      <c r="AO1108" s="62" t="str">
        <f t="shared" si="266"/>
        <v>More</v>
      </c>
      <c r="AP1108" s="62">
        <v>719</v>
      </c>
      <c r="AQ1108" s="62" t="str">
        <f t="shared" si="267"/>
        <v>no</v>
      </c>
      <c r="AR1108" s="62" t="str">
        <f t="shared" si="268"/>
        <v>Above Average</v>
      </c>
      <c r="AS1108" s="64">
        <v>1</v>
      </c>
      <c r="AT1108" s="68">
        <v>76.488095238095241</v>
      </c>
      <c r="AU1108" s="68" t="str">
        <f t="shared" si="269"/>
        <v>Above Average</v>
      </c>
      <c r="AV1108" s="66">
        <v>179900</v>
      </c>
      <c r="AW1108" s="66">
        <v>2352</v>
      </c>
      <c r="AX1108" s="66" t="s">
        <v>311</v>
      </c>
    </row>
    <row r="1109" spans="1:50" customFormat="1" x14ac:dyDescent="0.2">
      <c r="A1109">
        <v>1108</v>
      </c>
      <c r="B1109" s="12" t="s">
        <v>90</v>
      </c>
      <c r="C1109" s="12" t="s">
        <v>90</v>
      </c>
      <c r="D1109" s="12" t="s">
        <v>91</v>
      </c>
      <c r="E1109" s="22">
        <v>7</v>
      </c>
      <c r="F1109" s="22" t="s">
        <v>411</v>
      </c>
      <c r="G1109" s="22" t="s">
        <v>92</v>
      </c>
      <c r="H1109" s="22" t="str">
        <f t="shared" si="256"/>
        <v>2Story</v>
      </c>
      <c r="I1109" s="22">
        <f t="shared" si="255"/>
        <v>75.988545402704759</v>
      </c>
      <c r="J1109" s="22" t="str">
        <f t="shared" si="257"/>
        <v>Above Average</v>
      </c>
      <c r="K1109" s="22">
        <v>5</v>
      </c>
      <c r="L1109" s="22" t="str">
        <f t="shared" si="258"/>
        <v>Low</v>
      </c>
      <c r="M1109" s="22">
        <v>2006</v>
      </c>
      <c r="N1109" s="22">
        <f t="shared" si="259"/>
        <v>0</v>
      </c>
      <c r="O1109" s="22"/>
      <c r="P1109" s="22">
        <v>2006</v>
      </c>
      <c r="Q1109" s="22">
        <f t="shared" si="260"/>
        <v>0</v>
      </c>
      <c r="R1109" s="23">
        <v>868</v>
      </c>
      <c r="S1109" s="23" t="s">
        <v>311</v>
      </c>
      <c r="T1109" s="23" t="s">
        <v>370</v>
      </c>
      <c r="U1109" s="24">
        <v>887</v>
      </c>
      <c r="V1109" s="24" t="str">
        <f t="shared" si="261"/>
        <v>no</v>
      </c>
      <c r="W1109" s="24">
        <v>1134</v>
      </c>
      <c r="X1109" s="24" t="str">
        <f t="shared" si="262"/>
        <v>no</v>
      </c>
      <c r="Y1109" s="24" t="s">
        <v>412</v>
      </c>
      <c r="Z1109" s="24">
        <f t="shared" si="263"/>
        <v>0</v>
      </c>
      <c r="AA1109" s="24">
        <v>2021</v>
      </c>
      <c r="AB1109" s="24" t="s">
        <v>311</v>
      </c>
      <c r="AC1109" s="24" t="s">
        <v>369</v>
      </c>
      <c r="AD1109" s="25">
        <v>0</v>
      </c>
      <c r="AE1109" s="25">
        <v>0</v>
      </c>
      <c r="AF1109" s="25">
        <v>2</v>
      </c>
      <c r="AG1109" s="25">
        <v>1</v>
      </c>
      <c r="AH1109" s="25">
        <v>3</v>
      </c>
      <c r="AI1109" s="25" t="s">
        <v>414</v>
      </c>
      <c r="AJ1109" s="57">
        <v>9</v>
      </c>
      <c r="AK1109" s="57" t="str">
        <f t="shared" si="264"/>
        <v>More</v>
      </c>
      <c r="AL1109" s="57" t="s">
        <v>97</v>
      </c>
      <c r="AM1109" s="57" t="str">
        <f t="shared" si="265"/>
        <v>High</v>
      </c>
      <c r="AN1109" s="62">
        <v>2</v>
      </c>
      <c r="AO1109" s="62" t="str">
        <f t="shared" si="266"/>
        <v>More</v>
      </c>
      <c r="AP1109" s="62">
        <v>422</v>
      </c>
      <c r="AQ1109" s="62" t="str">
        <f t="shared" si="267"/>
        <v>no</v>
      </c>
      <c r="AR1109" s="62" t="str">
        <f t="shared" si="268"/>
        <v>Below Average</v>
      </c>
      <c r="AS1109" s="64">
        <v>1</v>
      </c>
      <c r="AT1109" s="68">
        <v>95.09345794392523</v>
      </c>
      <c r="AU1109" s="68" t="str">
        <f t="shared" si="269"/>
        <v>Above Average</v>
      </c>
      <c r="AV1109" s="66">
        <v>274725</v>
      </c>
      <c r="AW1109" s="66">
        <v>2889</v>
      </c>
      <c r="AX1109" s="66" t="s">
        <v>311</v>
      </c>
    </row>
    <row r="1110" spans="1:50" customFormat="1" x14ac:dyDescent="0.2">
      <c r="A1110">
        <v>1109</v>
      </c>
      <c r="B1110" s="12" t="s">
        <v>90</v>
      </c>
      <c r="C1110" s="12" t="s">
        <v>90</v>
      </c>
      <c r="D1110" s="12" t="s">
        <v>91</v>
      </c>
      <c r="E1110" s="22">
        <v>6</v>
      </c>
      <c r="F1110" s="22" t="s">
        <v>195</v>
      </c>
      <c r="G1110" s="22" t="s">
        <v>92</v>
      </c>
      <c r="H1110" s="22" t="str">
        <f t="shared" si="256"/>
        <v>2Story</v>
      </c>
      <c r="I1110" s="22">
        <f t="shared" si="255"/>
        <v>75.988545402704759</v>
      </c>
      <c r="J1110" s="22" t="str">
        <f t="shared" si="257"/>
        <v>Above Average</v>
      </c>
      <c r="K1110" s="22">
        <v>5</v>
      </c>
      <c r="L1110" s="22" t="str">
        <f t="shared" si="258"/>
        <v>Low</v>
      </c>
      <c r="M1110" s="22">
        <v>2000</v>
      </c>
      <c r="N1110" s="22">
        <f t="shared" si="259"/>
        <v>0</v>
      </c>
      <c r="O1110" s="22"/>
      <c r="P1110" s="22">
        <v>2000</v>
      </c>
      <c r="Q1110" s="22">
        <f t="shared" si="260"/>
        <v>0</v>
      </c>
      <c r="R1110" s="23">
        <v>924</v>
      </c>
      <c r="S1110" s="23" t="s">
        <v>311</v>
      </c>
      <c r="T1110" s="23" t="s">
        <v>370</v>
      </c>
      <c r="U1110" s="24">
        <v>948</v>
      </c>
      <c r="V1110" s="24" t="str">
        <f t="shared" si="261"/>
        <v>no</v>
      </c>
      <c r="W1110" s="24">
        <v>742</v>
      </c>
      <c r="X1110" s="24" t="str">
        <f t="shared" si="262"/>
        <v>no</v>
      </c>
      <c r="Y1110" s="24" t="s">
        <v>412</v>
      </c>
      <c r="Z1110" s="24">
        <f t="shared" si="263"/>
        <v>1</v>
      </c>
      <c r="AA1110" s="24">
        <v>1690</v>
      </c>
      <c r="AB1110" s="24" t="s">
        <v>311</v>
      </c>
      <c r="AC1110" s="24" t="s">
        <v>369</v>
      </c>
      <c r="AD1110" s="25">
        <v>0</v>
      </c>
      <c r="AE1110" s="25">
        <v>0</v>
      </c>
      <c r="AF1110" s="25">
        <v>2</v>
      </c>
      <c r="AG1110" s="25">
        <v>1</v>
      </c>
      <c r="AH1110" s="25">
        <v>3</v>
      </c>
      <c r="AI1110" s="25" t="s">
        <v>414</v>
      </c>
      <c r="AJ1110" s="57">
        <v>7</v>
      </c>
      <c r="AK1110" s="57" t="str">
        <f t="shared" si="264"/>
        <v>More</v>
      </c>
      <c r="AL1110" s="57" t="s">
        <v>98</v>
      </c>
      <c r="AM1110" s="57" t="str">
        <f t="shared" si="265"/>
        <v>Low</v>
      </c>
      <c r="AN1110" s="62">
        <v>2</v>
      </c>
      <c r="AO1110" s="62" t="str">
        <f t="shared" si="266"/>
        <v>More</v>
      </c>
      <c r="AP1110" s="62">
        <v>463</v>
      </c>
      <c r="AQ1110" s="62" t="str">
        <f t="shared" si="267"/>
        <v>no</v>
      </c>
      <c r="AR1110" s="62" t="str">
        <f t="shared" si="268"/>
        <v>Below Average</v>
      </c>
      <c r="AS1110" s="64">
        <v>1</v>
      </c>
      <c r="AT1110" s="68">
        <v>69.24254016832441</v>
      </c>
      <c r="AU1110" s="68" t="str">
        <f t="shared" si="269"/>
        <v>Below Average</v>
      </c>
      <c r="AV1110" s="66">
        <v>181000</v>
      </c>
      <c r="AW1110" s="66">
        <v>2614</v>
      </c>
      <c r="AX1110" s="66" t="s">
        <v>311</v>
      </c>
    </row>
    <row r="1111" spans="1:50" customFormat="1" x14ac:dyDescent="0.2">
      <c r="A1111">
        <v>1110</v>
      </c>
      <c r="B1111" s="12" t="s">
        <v>90</v>
      </c>
      <c r="C1111" s="12" t="s">
        <v>90</v>
      </c>
      <c r="D1111" s="12" t="s">
        <v>91</v>
      </c>
      <c r="E1111" s="22">
        <v>8</v>
      </c>
      <c r="F1111" s="22" t="s">
        <v>411</v>
      </c>
      <c r="G1111" s="22" t="s">
        <v>115</v>
      </c>
      <c r="H1111" s="22" t="str">
        <f t="shared" si="256"/>
        <v>1Story</v>
      </c>
      <c r="I1111" s="22">
        <f t="shared" si="255"/>
        <v>69.182127006168557</v>
      </c>
      <c r="J1111" s="22" t="str">
        <f t="shared" si="257"/>
        <v>Below Average</v>
      </c>
      <c r="K1111" s="22">
        <v>5</v>
      </c>
      <c r="L1111" s="22" t="str">
        <f t="shared" si="258"/>
        <v>Low</v>
      </c>
      <c r="M1111" s="22">
        <v>2004</v>
      </c>
      <c r="N1111" s="22">
        <f t="shared" si="259"/>
        <v>0</v>
      </c>
      <c r="O1111" s="22"/>
      <c r="P1111" s="22">
        <v>2005</v>
      </c>
      <c r="Q1111" s="22">
        <f t="shared" si="260"/>
        <v>0</v>
      </c>
      <c r="R1111" s="23">
        <v>1836</v>
      </c>
      <c r="S1111" s="23" t="s">
        <v>311</v>
      </c>
      <c r="T1111" s="23" t="s">
        <v>369</v>
      </c>
      <c r="U1111" s="24">
        <v>1836</v>
      </c>
      <c r="V1111" s="24" t="str">
        <f t="shared" si="261"/>
        <v>no</v>
      </c>
      <c r="W1111" s="24">
        <v>0</v>
      </c>
      <c r="X1111" s="24" t="str">
        <f t="shared" si="262"/>
        <v>no</v>
      </c>
      <c r="Y1111" s="24" t="s">
        <v>413</v>
      </c>
      <c r="Z1111" s="24">
        <f t="shared" si="263"/>
        <v>0</v>
      </c>
      <c r="AA1111" s="24">
        <v>1836</v>
      </c>
      <c r="AB1111" s="24" t="s">
        <v>311</v>
      </c>
      <c r="AC1111" s="24" t="s">
        <v>369</v>
      </c>
      <c r="AD1111" s="25">
        <v>1</v>
      </c>
      <c r="AE1111" s="25">
        <v>0</v>
      </c>
      <c r="AF1111" s="25">
        <v>2</v>
      </c>
      <c r="AG1111" s="25">
        <v>0</v>
      </c>
      <c r="AH1111" s="25">
        <v>3</v>
      </c>
      <c r="AI1111" s="25" t="s">
        <v>414</v>
      </c>
      <c r="AJ1111" s="57">
        <v>7</v>
      </c>
      <c r="AK1111" s="57" t="str">
        <f t="shared" si="264"/>
        <v>More</v>
      </c>
      <c r="AL1111" s="57" t="s">
        <v>97</v>
      </c>
      <c r="AM1111" s="57" t="str">
        <f t="shared" si="265"/>
        <v>High</v>
      </c>
      <c r="AN1111" s="62">
        <v>3</v>
      </c>
      <c r="AO1111" s="62" t="str">
        <f t="shared" si="266"/>
        <v>More</v>
      </c>
      <c r="AP1111" s="62">
        <v>862</v>
      </c>
      <c r="AQ1111" s="62" t="str">
        <f t="shared" si="267"/>
        <v>no</v>
      </c>
      <c r="AR1111" s="62" t="str">
        <f t="shared" si="268"/>
        <v>Above Average</v>
      </c>
      <c r="AS1111" s="64">
        <v>1</v>
      </c>
      <c r="AT1111" s="68">
        <v>76.252723311546845</v>
      </c>
      <c r="AU1111" s="68" t="str">
        <f t="shared" si="269"/>
        <v>Above Average</v>
      </c>
      <c r="AV1111" s="66">
        <v>280000</v>
      </c>
      <c r="AW1111" s="66">
        <v>3672</v>
      </c>
      <c r="AX1111" s="66" t="s">
        <v>311</v>
      </c>
    </row>
    <row r="1112" spans="1:50" customFormat="1" x14ac:dyDescent="0.2">
      <c r="A1112">
        <v>1111</v>
      </c>
      <c r="B1112" s="12" t="s">
        <v>90</v>
      </c>
      <c r="C1112" s="12" t="s">
        <v>90</v>
      </c>
      <c r="D1112" s="12" t="s">
        <v>91</v>
      </c>
      <c r="E1112" s="22">
        <v>6</v>
      </c>
      <c r="F1112" s="22" t="s">
        <v>195</v>
      </c>
      <c r="G1112" s="22" t="s">
        <v>92</v>
      </c>
      <c r="H1112" s="22" t="str">
        <f t="shared" si="256"/>
        <v>2Story</v>
      </c>
      <c r="I1112" s="22">
        <f t="shared" si="255"/>
        <v>75.988545402704759</v>
      </c>
      <c r="J1112" s="22" t="str">
        <f t="shared" si="257"/>
        <v>Above Average</v>
      </c>
      <c r="K1112" s="22">
        <v>5</v>
      </c>
      <c r="L1112" s="22" t="str">
        <f t="shared" si="258"/>
        <v>Low</v>
      </c>
      <c r="M1112" s="22">
        <v>1995</v>
      </c>
      <c r="N1112" s="22">
        <f t="shared" si="259"/>
        <v>0</v>
      </c>
      <c r="O1112" s="22"/>
      <c r="P1112" s="22">
        <v>1996</v>
      </c>
      <c r="Q1112" s="22">
        <f t="shared" si="260"/>
        <v>0</v>
      </c>
      <c r="R1112" s="23">
        <v>773</v>
      </c>
      <c r="S1112" s="23" t="s">
        <v>311</v>
      </c>
      <c r="T1112" s="23" t="s">
        <v>370</v>
      </c>
      <c r="U1112" s="24">
        <v>773</v>
      </c>
      <c r="V1112" s="24" t="str">
        <f t="shared" si="261"/>
        <v>no</v>
      </c>
      <c r="W1112" s="24">
        <v>885</v>
      </c>
      <c r="X1112" s="24" t="str">
        <f t="shared" si="262"/>
        <v>no</v>
      </c>
      <c r="Y1112" s="24" t="s">
        <v>412</v>
      </c>
      <c r="Z1112" s="24">
        <f t="shared" si="263"/>
        <v>1</v>
      </c>
      <c r="AA1112" s="24">
        <v>1658</v>
      </c>
      <c r="AB1112" s="24" t="s">
        <v>311</v>
      </c>
      <c r="AC1112" s="24" t="s">
        <v>369</v>
      </c>
      <c r="AD1112" s="25">
        <v>1</v>
      </c>
      <c r="AE1112" s="25">
        <v>0</v>
      </c>
      <c r="AF1112" s="25">
        <v>2</v>
      </c>
      <c r="AG1112" s="25">
        <v>1</v>
      </c>
      <c r="AH1112" s="25">
        <v>4</v>
      </c>
      <c r="AI1112" s="25" t="s">
        <v>414</v>
      </c>
      <c r="AJ1112" s="57">
        <v>8</v>
      </c>
      <c r="AK1112" s="57" t="str">
        <f t="shared" si="264"/>
        <v>More</v>
      </c>
      <c r="AL1112" s="57" t="s">
        <v>98</v>
      </c>
      <c r="AM1112" s="57" t="str">
        <f t="shared" si="265"/>
        <v>Low</v>
      </c>
      <c r="AN1112" s="62">
        <v>2</v>
      </c>
      <c r="AO1112" s="62" t="str">
        <f t="shared" si="266"/>
        <v>More</v>
      </c>
      <c r="AP1112" s="62">
        <v>431</v>
      </c>
      <c r="AQ1112" s="62" t="str">
        <f t="shared" si="267"/>
        <v>no</v>
      </c>
      <c r="AR1112" s="62" t="str">
        <f t="shared" si="268"/>
        <v>Below Average</v>
      </c>
      <c r="AS1112" s="64">
        <v>1</v>
      </c>
      <c r="AT1112" s="68">
        <v>77.334430275606749</v>
      </c>
      <c r="AU1112" s="68" t="str">
        <f t="shared" si="269"/>
        <v>Above Average</v>
      </c>
      <c r="AV1112" s="66">
        <v>188000</v>
      </c>
      <c r="AW1112" s="66">
        <v>2431</v>
      </c>
      <c r="AX1112" s="66" t="s">
        <v>311</v>
      </c>
    </row>
    <row r="1113" spans="1:50" customFormat="1" x14ac:dyDescent="0.2">
      <c r="A1113">
        <v>1112</v>
      </c>
      <c r="B1113" s="12" t="s">
        <v>90</v>
      </c>
      <c r="C1113" s="12" t="s">
        <v>90</v>
      </c>
      <c r="D1113" s="12" t="s">
        <v>91</v>
      </c>
      <c r="E1113" s="22">
        <v>7</v>
      </c>
      <c r="F1113" s="22" t="s">
        <v>411</v>
      </c>
      <c r="G1113" s="22" t="s">
        <v>92</v>
      </c>
      <c r="H1113" s="22" t="str">
        <f t="shared" si="256"/>
        <v>2Story</v>
      </c>
      <c r="I1113" s="22">
        <f t="shared" si="255"/>
        <v>75.988545402704759</v>
      </c>
      <c r="J1113" s="22" t="str">
        <f t="shared" si="257"/>
        <v>Above Average</v>
      </c>
      <c r="K1113" s="22">
        <v>6</v>
      </c>
      <c r="L1113" s="22" t="str">
        <f t="shared" si="258"/>
        <v>High</v>
      </c>
      <c r="M1113" s="22">
        <v>1976</v>
      </c>
      <c r="N1113" s="22">
        <f t="shared" si="259"/>
        <v>0</v>
      </c>
      <c r="O1113" s="22"/>
      <c r="P1113" s="22">
        <v>1976</v>
      </c>
      <c r="Q1113" s="22">
        <f t="shared" si="260"/>
        <v>0</v>
      </c>
      <c r="R1113" s="23">
        <v>803</v>
      </c>
      <c r="S1113" s="23" t="s">
        <v>311</v>
      </c>
      <c r="T1113" s="23" t="s">
        <v>370</v>
      </c>
      <c r="U1113" s="24">
        <v>1098</v>
      </c>
      <c r="V1113" s="24" t="str">
        <f t="shared" si="261"/>
        <v>no</v>
      </c>
      <c r="W1113" s="24">
        <v>866</v>
      </c>
      <c r="X1113" s="24" t="str">
        <f t="shared" si="262"/>
        <v>no</v>
      </c>
      <c r="Y1113" s="24" t="s">
        <v>412</v>
      </c>
      <c r="Z1113" s="24">
        <f t="shared" si="263"/>
        <v>0</v>
      </c>
      <c r="AA1113" s="24">
        <v>1964</v>
      </c>
      <c r="AB1113" s="24" t="s">
        <v>311</v>
      </c>
      <c r="AC1113" s="24" t="s">
        <v>369</v>
      </c>
      <c r="AD1113" s="25">
        <v>0</v>
      </c>
      <c r="AE1113" s="25">
        <v>0</v>
      </c>
      <c r="AF1113" s="25">
        <v>2</v>
      </c>
      <c r="AG1113" s="25">
        <v>1</v>
      </c>
      <c r="AH1113" s="25">
        <v>3</v>
      </c>
      <c r="AI1113" s="25" t="s">
        <v>414</v>
      </c>
      <c r="AJ1113" s="57">
        <v>8</v>
      </c>
      <c r="AK1113" s="57" t="str">
        <f t="shared" si="264"/>
        <v>More</v>
      </c>
      <c r="AL1113" s="57" t="s">
        <v>98</v>
      </c>
      <c r="AM1113" s="57" t="str">
        <f t="shared" si="265"/>
        <v>Low</v>
      </c>
      <c r="AN1113" s="62">
        <v>2</v>
      </c>
      <c r="AO1113" s="62" t="str">
        <f t="shared" si="266"/>
        <v>More</v>
      </c>
      <c r="AP1113" s="62">
        <v>483</v>
      </c>
      <c r="AQ1113" s="62" t="str">
        <f t="shared" si="267"/>
        <v>no</v>
      </c>
      <c r="AR1113" s="62" t="str">
        <f t="shared" si="268"/>
        <v>Above Average</v>
      </c>
      <c r="AS1113" s="64">
        <v>1</v>
      </c>
      <c r="AT1113" s="68">
        <v>74.087459342247925</v>
      </c>
      <c r="AU1113" s="68" t="str">
        <f t="shared" si="269"/>
        <v>Above Average</v>
      </c>
      <c r="AV1113" s="66">
        <v>205000</v>
      </c>
      <c r="AW1113" s="66">
        <v>2767</v>
      </c>
      <c r="AX1113" s="66" t="s">
        <v>311</v>
      </c>
    </row>
    <row r="1114" spans="1:50" customFormat="1" x14ac:dyDescent="0.2">
      <c r="A1114">
        <v>1113</v>
      </c>
      <c r="B1114" s="12" t="s">
        <v>90</v>
      </c>
      <c r="C1114" s="12" t="s">
        <v>90</v>
      </c>
      <c r="D1114" s="12" t="s">
        <v>91</v>
      </c>
      <c r="E1114" s="22">
        <v>5</v>
      </c>
      <c r="F1114" s="22" t="s">
        <v>195</v>
      </c>
      <c r="G1114" s="22" t="s">
        <v>115</v>
      </c>
      <c r="H1114" s="22" t="str">
        <f t="shared" si="256"/>
        <v>1Story</v>
      </c>
      <c r="I1114" s="22">
        <f t="shared" si="255"/>
        <v>69.182127006168557</v>
      </c>
      <c r="J1114" s="22" t="str">
        <f t="shared" si="257"/>
        <v>Below Average</v>
      </c>
      <c r="K1114" s="22">
        <v>7</v>
      </c>
      <c r="L1114" s="22" t="str">
        <f t="shared" si="258"/>
        <v>High</v>
      </c>
      <c r="M1114" s="22">
        <v>1957</v>
      </c>
      <c r="N1114" s="22">
        <f t="shared" si="259"/>
        <v>0</v>
      </c>
      <c r="O1114" s="22"/>
      <c r="P1114" s="22">
        <v>1957</v>
      </c>
      <c r="Q1114" s="22">
        <f t="shared" si="260"/>
        <v>1</v>
      </c>
      <c r="R1114" s="23">
        <v>816</v>
      </c>
      <c r="S1114" s="23" t="s">
        <v>311</v>
      </c>
      <c r="T1114" s="23" t="s">
        <v>370</v>
      </c>
      <c r="U1114" s="24">
        <v>816</v>
      </c>
      <c r="V1114" s="24" t="str">
        <f t="shared" si="261"/>
        <v>no</v>
      </c>
      <c r="W1114" s="24">
        <v>0</v>
      </c>
      <c r="X1114" s="24" t="str">
        <f t="shared" si="262"/>
        <v>no</v>
      </c>
      <c r="Y1114" s="24" t="s">
        <v>413</v>
      </c>
      <c r="Z1114" s="24">
        <f t="shared" si="263"/>
        <v>0</v>
      </c>
      <c r="AA1114" s="24">
        <v>816</v>
      </c>
      <c r="AB1114" s="24" t="s">
        <v>311</v>
      </c>
      <c r="AC1114" s="24" t="s">
        <v>370</v>
      </c>
      <c r="AD1114" s="25">
        <v>1</v>
      </c>
      <c r="AE1114" s="25">
        <v>0</v>
      </c>
      <c r="AF1114" s="25">
        <v>1</v>
      </c>
      <c r="AG1114" s="25">
        <v>0</v>
      </c>
      <c r="AH1114" s="25">
        <v>2</v>
      </c>
      <c r="AI1114" s="25" t="s">
        <v>415</v>
      </c>
      <c r="AJ1114" s="57">
        <v>5</v>
      </c>
      <c r="AK1114" s="57" t="str">
        <f t="shared" si="264"/>
        <v>Less</v>
      </c>
      <c r="AL1114" s="57" t="s">
        <v>98</v>
      </c>
      <c r="AM1114" s="57" t="str">
        <f t="shared" si="265"/>
        <v>Low</v>
      </c>
      <c r="AN1114" s="62">
        <v>1</v>
      </c>
      <c r="AO1114" s="62" t="str">
        <f t="shared" si="266"/>
        <v>Less</v>
      </c>
      <c r="AP1114" s="62">
        <v>308</v>
      </c>
      <c r="AQ1114" s="62" t="str">
        <f t="shared" si="267"/>
        <v>no</v>
      </c>
      <c r="AR1114" s="62" t="str">
        <f t="shared" si="268"/>
        <v>Below Average</v>
      </c>
      <c r="AS1114" s="64">
        <v>0</v>
      </c>
      <c r="AT1114" s="68">
        <v>79.595588235294116</v>
      </c>
      <c r="AU1114" s="68" t="str">
        <f t="shared" si="269"/>
        <v>Above Average</v>
      </c>
      <c r="AV1114" s="66">
        <v>129900</v>
      </c>
      <c r="AW1114" s="66">
        <v>1632</v>
      </c>
      <c r="AX1114" s="66" t="s">
        <v>311</v>
      </c>
    </row>
    <row r="1115" spans="1:50" customFormat="1" x14ac:dyDescent="0.2">
      <c r="A1115">
        <v>1114</v>
      </c>
      <c r="B1115" s="12" t="s">
        <v>90</v>
      </c>
      <c r="C1115" s="12" t="s">
        <v>90</v>
      </c>
      <c r="D1115" s="12" t="s">
        <v>91</v>
      </c>
      <c r="E1115" s="22">
        <v>5</v>
      </c>
      <c r="F1115" s="22" t="s">
        <v>195</v>
      </c>
      <c r="G1115" s="22" t="s">
        <v>115</v>
      </c>
      <c r="H1115" s="22" t="str">
        <f t="shared" si="256"/>
        <v>1Story</v>
      </c>
      <c r="I1115" s="22">
        <f t="shared" si="255"/>
        <v>69.182127006168557</v>
      </c>
      <c r="J1115" s="22" t="str">
        <f t="shared" si="257"/>
        <v>Below Average</v>
      </c>
      <c r="K1115" s="22">
        <v>7</v>
      </c>
      <c r="L1115" s="22" t="str">
        <f t="shared" si="258"/>
        <v>High</v>
      </c>
      <c r="M1115" s="22">
        <v>1953</v>
      </c>
      <c r="N1115" s="22">
        <f t="shared" si="259"/>
        <v>1</v>
      </c>
      <c r="O1115" s="22"/>
      <c r="P1115" s="22">
        <v>2006</v>
      </c>
      <c r="Q1115" s="22">
        <f t="shared" si="260"/>
        <v>0</v>
      </c>
      <c r="R1115" s="23">
        <v>1008</v>
      </c>
      <c r="S1115" s="23" t="s">
        <v>311</v>
      </c>
      <c r="T1115" s="23" t="s">
        <v>370</v>
      </c>
      <c r="U1115" s="24">
        <v>1008</v>
      </c>
      <c r="V1115" s="24" t="str">
        <f t="shared" si="261"/>
        <v>no</v>
      </c>
      <c r="W1115" s="24">
        <v>0</v>
      </c>
      <c r="X1115" s="24" t="str">
        <f t="shared" si="262"/>
        <v>no</v>
      </c>
      <c r="Y1115" s="24" t="s">
        <v>413</v>
      </c>
      <c r="Z1115" s="24">
        <f t="shared" si="263"/>
        <v>0</v>
      </c>
      <c r="AA1115" s="24">
        <v>1008</v>
      </c>
      <c r="AB1115" s="24" t="s">
        <v>311</v>
      </c>
      <c r="AC1115" s="24" t="s">
        <v>370</v>
      </c>
      <c r="AD1115" s="25">
        <v>1</v>
      </c>
      <c r="AE1115" s="25">
        <v>0</v>
      </c>
      <c r="AF1115" s="25">
        <v>1</v>
      </c>
      <c r="AG1115" s="25">
        <v>0</v>
      </c>
      <c r="AH1115" s="25">
        <v>2</v>
      </c>
      <c r="AI1115" s="25" t="s">
        <v>415</v>
      </c>
      <c r="AJ1115" s="57">
        <v>6</v>
      </c>
      <c r="AK1115" s="57" t="str">
        <f t="shared" si="264"/>
        <v>More</v>
      </c>
      <c r="AL1115" s="57" t="s">
        <v>97</v>
      </c>
      <c r="AM1115" s="57" t="str">
        <f t="shared" si="265"/>
        <v>High</v>
      </c>
      <c r="AN1115" s="62">
        <v>1</v>
      </c>
      <c r="AO1115" s="62" t="str">
        <f t="shared" si="266"/>
        <v>Less</v>
      </c>
      <c r="AP1115" s="62">
        <v>240</v>
      </c>
      <c r="AQ1115" s="62" t="str">
        <f t="shared" si="267"/>
        <v>no</v>
      </c>
      <c r="AR1115" s="62" t="str">
        <f t="shared" si="268"/>
        <v>Below Average</v>
      </c>
      <c r="AS1115" s="64">
        <v>0</v>
      </c>
      <c r="AT1115" s="68">
        <v>66.716269841269835</v>
      </c>
      <c r="AU1115" s="68" t="str">
        <f t="shared" si="269"/>
        <v>Below Average</v>
      </c>
      <c r="AV1115" s="66">
        <v>134500</v>
      </c>
      <c r="AW1115" s="66">
        <v>2016</v>
      </c>
      <c r="AX1115" s="66" t="s">
        <v>311</v>
      </c>
    </row>
    <row r="1116" spans="1:50" customFormat="1" x14ac:dyDescent="0.2">
      <c r="A1116">
        <v>1115</v>
      </c>
      <c r="B1116" s="12" t="s">
        <v>90</v>
      </c>
      <c r="C1116" s="12" t="s">
        <v>90</v>
      </c>
      <c r="D1116" s="12" t="s">
        <v>91</v>
      </c>
      <c r="E1116" s="22">
        <v>5</v>
      </c>
      <c r="F1116" s="22" t="s">
        <v>195</v>
      </c>
      <c r="G1116" s="22" t="s">
        <v>115</v>
      </c>
      <c r="H1116" s="22" t="str">
        <f t="shared" si="256"/>
        <v>1Story</v>
      </c>
      <c r="I1116" s="22">
        <f t="shared" si="255"/>
        <v>69.182127006168557</v>
      </c>
      <c r="J1116" s="22" t="str">
        <f t="shared" si="257"/>
        <v>Below Average</v>
      </c>
      <c r="K1116" s="22">
        <v>7</v>
      </c>
      <c r="L1116" s="22" t="str">
        <f t="shared" si="258"/>
        <v>High</v>
      </c>
      <c r="M1116" s="22">
        <v>1954</v>
      </c>
      <c r="N1116" s="22">
        <f t="shared" si="259"/>
        <v>1</v>
      </c>
      <c r="O1116" s="22"/>
      <c r="P1116" s="22">
        <v>2000</v>
      </c>
      <c r="Q1116" s="22">
        <f t="shared" si="260"/>
        <v>0</v>
      </c>
      <c r="R1116" s="23">
        <v>833</v>
      </c>
      <c r="S1116" s="23" t="s">
        <v>311</v>
      </c>
      <c r="T1116" s="23" t="s">
        <v>370</v>
      </c>
      <c r="U1116" s="24">
        <v>833</v>
      </c>
      <c r="V1116" s="24" t="str">
        <f t="shared" si="261"/>
        <v>no</v>
      </c>
      <c r="W1116" s="24">
        <v>0</v>
      </c>
      <c r="X1116" s="24" t="str">
        <f t="shared" si="262"/>
        <v>no</v>
      </c>
      <c r="Y1116" s="24" t="s">
        <v>413</v>
      </c>
      <c r="Z1116" s="24">
        <f t="shared" si="263"/>
        <v>0</v>
      </c>
      <c r="AA1116" s="24">
        <v>833</v>
      </c>
      <c r="AB1116" s="24" t="s">
        <v>311</v>
      </c>
      <c r="AC1116" s="24" t="s">
        <v>370</v>
      </c>
      <c r="AD1116" s="25">
        <v>0</v>
      </c>
      <c r="AE1116" s="25">
        <v>0</v>
      </c>
      <c r="AF1116" s="25">
        <v>1</v>
      </c>
      <c r="AG1116" s="25">
        <v>0</v>
      </c>
      <c r="AH1116" s="25">
        <v>1</v>
      </c>
      <c r="AI1116" s="25" t="s">
        <v>415</v>
      </c>
      <c r="AJ1116" s="57">
        <v>4</v>
      </c>
      <c r="AK1116" s="57" t="str">
        <f t="shared" si="264"/>
        <v>Less</v>
      </c>
      <c r="AL1116" s="57" t="s">
        <v>97</v>
      </c>
      <c r="AM1116" s="57" t="str">
        <f t="shared" si="265"/>
        <v>High</v>
      </c>
      <c r="AN1116" s="62">
        <v>1</v>
      </c>
      <c r="AO1116" s="62" t="str">
        <f t="shared" si="266"/>
        <v>Less</v>
      </c>
      <c r="AP1116" s="62">
        <v>326</v>
      </c>
      <c r="AQ1116" s="62" t="str">
        <f t="shared" si="267"/>
        <v>no</v>
      </c>
      <c r="AR1116" s="62" t="str">
        <f t="shared" si="268"/>
        <v>Below Average</v>
      </c>
      <c r="AS1116" s="64">
        <v>0</v>
      </c>
      <c r="AT1116" s="68">
        <v>70.228091236494592</v>
      </c>
      <c r="AU1116" s="68" t="str">
        <f t="shared" si="269"/>
        <v>Above Average</v>
      </c>
      <c r="AV1116" s="66">
        <v>117000</v>
      </c>
      <c r="AW1116" s="66">
        <v>1666</v>
      </c>
      <c r="AX1116" s="66" t="s">
        <v>311</v>
      </c>
    </row>
    <row r="1117" spans="1:50" customFormat="1" x14ac:dyDescent="0.2">
      <c r="A1117">
        <v>1116</v>
      </c>
      <c r="B1117" s="12" t="s">
        <v>90</v>
      </c>
      <c r="C1117" s="12" t="s">
        <v>90</v>
      </c>
      <c r="D1117" s="12" t="s">
        <v>91</v>
      </c>
      <c r="E1117" s="22">
        <v>8</v>
      </c>
      <c r="F1117" s="22" t="s">
        <v>411</v>
      </c>
      <c r="G1117" s="22" t="s">
        <v>115</v>
      </c>
      <c r="H1117" s="22" t="str">
        <f t="shared" si="256"/>
        <v>1Story</v>
      </c>
      <c r="I1117" s="22">
        <f t="shared" si="255"/>
        <v>69.182127006168557</v>
      </c>
      <c r="J1117" s="22" t="str">
        <f t="shared" si="257"/>
        <v>Below Average</v>
      </c>
      <c r="K1117" s="22">
        <v>5</v>
      </c>
      <c r="L1117" s="22" t="str">
        <f t="shared" si="258"/>
        <v>Low</v>
      </c>
      <c r="M1117" s="22">
        <v>2007</v>
      </c>
      <c r="N1117" s="22">
        <f t="shared" si="259"/>
        <v>0</v>
      </c>
      <c r="O1117" s="22"/>
      <c r="P1117" s="22">
        <v>2007</v>
      </c>
      <c r="Q1117" s="22">
        <f t="shared" si="260"/>
        <v>0</v>
      </c>
      <c r="R1117" s="23">
        <v>1734</v>
      </c>
      <c r="S1117" s="23" t="s">
        <v>311</v>
      </c>
      <c r="T1117" s="23" t="s">
        <v>369</v>
      </c>
      <c r="U1117" s="24">
        <v>1734</v>
      </c>
      <c r="V1117" s="24" t="str">
        <f t="shared" si="261"/>
        <v>no</v>
      </c>
      <c r="W1117" s="24">
        <v>0</v>
      </c>
      <c r="X1117" s="24" t="str">
        <f t="shared" si="262"/>
        <v>no</v>
      </c>
      <c r="Y1117" s="24" t="s">
        <v>413</v>
      </c>
      <c r="Z1117" s="24">
        <f t="shared" si="263"/>
        <v>0</v>
      </c>
      <c r="AA1117" s="24">
        <v>1734</v>
      </c>
      <c r="AB1117" s="24" t="s">
        <v>311</v>
      </c>
      <c r="AC1117" s="24" t="s">
        <v>369</v>
      </c>
      <c r="AD1117" s="25">
        <v>1</v>
      </c>
      <c r="AE1117" s="25">
        <v>0</v>
      </c>
      <c r="AF1117" s="25">
        <v>2</v>
      </c>
      <c r="AG1117" s="25">
        <v>0</v>
      </c>
      <c r="AH1117" s="25">
        <v>3</v>
      </c>
      <c r="AI1117" s="25" t="s">
        <v>414</v>
      </c>
      <c r="AJ1117" s="57">
        <v>7</v>
      </c>
      <c r="AK1117" s="57" t="str">
        <f t="shared" si="264"/>
        <v>More</v>
      </c>
      <c r="AL1117" s="57" t="s">
        <v>104</v>
      </c>
      <c r="AM1117" s="57" t="str">
        <f t="shared" si="265"/>
        <v>High</v>
      </c>
      <c r="AN1117" s="62">
        <v>3</v>
      </c>
      <c r="AO1117" s="62" t="str">
        <f t="shared" si="266"/>
        <v>More</v>
      </c>
      <c r="AP1117" s="62">
        <v>928</v>
      </c>
      <c r="AQ1117" s="62" t="str">
        <f t="shared" si="267"/>
        <v>no</v>
      </c>
      <c r="AR1117" s="62" t="str">
        <f t="shared" si="268"/>
        <v>Above Average</v>
      </c>
      <c r="AS1117" s="64">
        <v>1</v>
      </c>
      <c r="AT1117" s="68">
        <v>91.6955017301038</v>
      </c>
      <c r="AU1117" s="68" t="str">
        <f t="shared" si="269"/>
        <v>Above Average</v>
      </c>
      <c r="AV1117" s="66">
        <v>318000</v>
      </c>
      <c r="AW1117" s="66">
        <v>3468</v>
      </c>
      <c r="AX1117" s="66" t="s">
        <v>311</v>
      </c>
    </row>
    <row r="1118" spans="1:50" customFormat="1" x14ac:dyDescent="0.2">
      <c r="A1118">
        <v>1117</v>
      </c>
      <c r="B1118" s="12" t="s">
        <v>90</v>
      </c>
      <c r="C1118" s="12" t="s">
        <v>90</v>
      </c>
      <c r="D1118" s="12" t="s">
        <v>91</v>
      </c>
      <c r="E1118" s="22">
        <v>8</v>
      </c>
      <c r="F1118" s="22" t="s">
        <v>411</v>
      </c>
      <c r="G1118" s="22" t="s">
        <v>197</v>
      </c>
      <c r="H1118" s="22" t="str">
        <f t="shared" si="256"/>
        <v xml:space="preserve"> </v>
      </c>
      <c r="I1118" s="22">
        <f t="shared" si="255"/>
        <v>74.693515888638117</v>
      </c>
      <c r="J1118" s="22" t="str">
        <f t="shared" si="257"/>
        <v>Above Average</v>
      </c>
      <c r="K1118" s="22">
        <v>5</v>
      </c>
      <c r="L1118" s="22" t="str">
        <f t="shared" si="258"/>
        <v>Low</v>
      </c>
      <c r="M1118" s="22">
        <v>2002</v>
      </c>
      <c r="N1118" s="22">
        <f t="shared" si="259"/>
        <v>0</v>
      </c>
      <c r="O1118" s="22"/>
      <c r="P1118" s="22">
        <v>2002</v>
      </c>
      <c r="Q1118" s="22">
        <f t="shared" si="260"/>
        <v>0</v>
      </c>
      <c r="R1118" s="23">
        <v>408</v>
      </c>
      <c r="S1118" s="23" t="s">
        <v>311</v>
      </c>
      <c r="T1118" s="23" t="s">
        <v>370</v>
      </c>
      <c r="U1118" s="24">
        <v>779</v>
      </c>
      <c r="V1118" s="24" t="str">
        <f t="shared" si="261"/>
        <v>no</v>
      </c>
      <c r="W1118" s="24">
        <v>640</v>
      </c>
      <c r="X1118" s="24" t="str">
        <f t="shared" si="262"/>
        <v>no</v>
      </c>
      <c r="Y1118" s="24" t="s">
        <v>412</v>
      </c>
      <c r="Z1118" s="24">
        <f t="shared" si="263"/>
        <v>1</v>
      </c>
      <c r="AA1118" s="24">
        <v>1419</v>
      </c>
      <c r="AB1118" s="24" t="s">
        <v>311</v>
      </c>
      <c r="AC1118" s="24" t="s">
        <v>370</v>
      </c>
      <c r="AD1118" s="25">
        <v>1</v>
      </c>
      <c r="AE1118" s="25">
        <v>0</v>
      </c>
      <c r="AF1118" s="25">
        <v>2</v>
      </c>
      <c r="AG1118" s="25">
        <v>1</v>
      </c>
      <c r="AH1118" s="25">
        <v>4</v>
      </c>
      <c r="AI1118" s="25" t="s">
        <v>414</v>
      </c>
      <c r="AJ1118" s="57">
        <v>7</v>
      </c>
      <c r="AK1118" s="57" t="str">
        <f t="shared" si="264"/>
        <v>More</v>
      </c>
      <c r="AL1118" s="57" t="s">
        <v>97</v>
      </c>
      <c r="AM1118" s="57" t="str">
        <f t="shared" si="265"/>
        <v>High</v>
      </c>
      <c r="AN1118" s="62">
        <v>2</v>
      </c>
      <c r="AO1118" s="62" t="str">
        <f t="shared" si="266"/>
        <v>More</v>
      </c>
      <c r="AP1118" s="62">
        <v>527</v>
      </c>
      <c r="AQ1118" s="62" t="str">
        <f t="shared" si="267"/>
        <v>no</v>
      </c>
      <c r="AR1118" s="62" t="str">
        <f t="shared" si="268"/>
        <v>Above Average</v>
      </c>
      <c r="AS1118" s="64">
        <v>1</v>
      </c>
      <c r="AT1118" s="68">
        <v>100.76628352490421</v>
      </c>
      <c r="AU1118" s="68" t="str">
        <f t="shared" si="269"/>
        <v>Above Average</v>
      </c>
      <c r="AV1118" s="66">
        <v>184100</v>
      </c>
      <c r="AW1118" s="66">
        <v>1827</v>
      </c>
      <c r="AX1118" s="66" t="s">
        <v>311</v>
      </c>
    </row>
    <row r="1119" spans="1:50" customFormat="1" x14ac:dyDescent="0.2">
      <c r="A1119">
        <v>1118</v>
      </c>
      <c r="B1119" s="12" t="s">
        <v>114</v>
      </c>
      <c r="C1119" s="12" t="s">
        <v>90</v>
      </c>
      <c r="D1119" s="12" t="s">
        <v>91</v>
      </c>
      <c r="E1119" s="22">
        <v>5</v>
      </c>
      <c r="F1119" s="22" t="s">
        <v>195</v>
      </c>
      <c r="G1119" s="22" t="s">
        <v>115</v>
      </c>
      <c r="H1119" s="22" t="str">
        <f t="shared" si="256"/>
        <v>1Story</v>
      </c>
      <c r="I1119" s="22">
        <f t="shared" si="255"/>
        <v>69.182127006168557</v>
      </c>
      <c r="J1119" s="22" t="str">
        <f t="shared" si="257"/>
        <v>Below Average</v>
      </c>
      <c r="K1119" s="22">
        <v>7</v>
      </c>
      <c r="L1119" s="22" t="str">
        <f t="shared" si="258"/>
        <v>High</v>
      </c>
      <c r="M1119" s="22">
        <v>1967</v>
      </c>
      <c r="N1119" s="22">
        <f t="shared" si="259"/>
        <v>0</v>
      </c>
      <c r="O1119" s="22"/>
      <c r="P1119" s="22">
        <v>2003</v>
      </c>
      <c r="Q1119" s="22">
        <f t="shared" si="260"/>
        <v>0</v>
      </c>
      <c r="R1119" s="23">
        <v>894</v>
      </c>
      <c r="S1119" s="23" t="s">
        <v>311</v>
      </c>
      <c r="T1119" s="23" t="s">
        <v>370</v>
      </c>
      <c r="U1119" s="24">
        <v>894</v>
      </c>
      <c r="V1119" s="24" t="str">
        <f t="shared" si="261"/>
        <v>no</v>
      </c>
      <c r="W1119" s="24">
        <v>0</v>
      </c>
      <c r="X1119" s="24" t="str">
        <f t="shared" si="262"/>
        <v>no</v>
      </c>
      <c r="Y1119" s="24" t="s">
        <v>413</v>
      </c>
      <c r="Z1119" s="24">
        <f t="shared" si="263"/>
        <v>0</v>
      </c>
      <c r="AA1119" s="24">
        <v>894</v>
      </c>
      <c r="AB1119" s="24" t="s">
        <v>311</v>
      </c>
      <c r="AC1119" s="24" t="s">
        <v>370</v>
      </c>
      <c r="AD1119" s="25">
        <v>1</v>
      </c>
      <c r="AE1119" s="25">
        <v>0</v>
      </c>
      <c r="AF1119" s="25">
        <v>1</v>
      </c>
      <c r="AG1119" s="25">
        <v>0</v>
      </c>
      <c r="AH1119" s="25">
        <v>2</v>
      </c>
      <c r="AI1119" s="25" t="s">
        <v>415</v>
      </c>
      <c r="AJ1119" s="57">
        <v>5</v>
      </c>
      <c r="AK1119" s="57" t="str">
        <f t="shared" si="264"/>
        <v>Less</v>
      </c>
      <c r="AL1119" s="57" t="s">
        <v>97</v>
      </c>
      <c r="AM1119" s="57" t="str">
        <f t="shared" si="265"/>
        <v>High</v>
      </c>
      <c r="AN1119" s="62">
        <v>2</v>
      </c>
      <c r="AO1119" s="62" t="str">
        <f t="shared" si="266"/>
        <v>More</v>
      </c>
      <c r="AP1119" s="62">
        <v>450</v>
      </c>
      <c r="AQ1119" s="62" t="str">
        <f t="shared" si="267"/>
        <v>no</v>
      </c>
      <c r="AR1119" s="62" t="str">
        <f t="shared" si="268"/>
        <v>Below Average</v>
      </c>
      <c r="AS1119" s="64">
        <v>0</v>
      </c>
      <c r="AT1119" s="68">
        <v>72.706935123042499</v>
      </c>
      <c r="AU1119" s="68" t="str">
        <f t="shared" si="269"/>
        <v>Above Average</v>
      </c>
      <c r="AV1119" s="66">
        <v>130000</v>
      </c>
      <c r="AW1119" s="66">
        <v>1788</v>
      </c>
      <c r="AX1119" s="66" t="s">
        <v>311</v>
      </c>
    </row>
    <row r="1120" spans="1:50" customFormat="1" x14ac:dyDescent="0.2">
      <c r="A1120">
        <v>1119</v>
      </c>
      <c r="B1120" s="12" t="s">
        <v>90</v>
      </c>
      <c r="C1120" s="12" t="s">
        <v>90</v>
      </c>
      <c r="D1120" s="12" t="s">
        <v>91</v>
      </c>
      <c r="E1120" s="22">
        <v>5</v>
      </c>
      <c r="F1120" s="22" t="s">
        <v>195</v>
      </c>
      <c r="G1120" s="22" t="s">
        <v>197</v>
      </c>
      <c r="H1120" s="22" t="str">
        <f t="shared" si="256"/>
        <v xml:space="preserve"> </v>
      </c>
      <c r="I1120" s="22">
        <f t="shared" si="255"/>
        <v>74.693515888638117</v>
      </c>
      <c r="J1120" s="22" t="str">
        <f t="shared" si="257"/>
        <v>Above Average</v>
      </c>
      <c r="K1120" s="22">
        <v>6</v>
      </c>
      <c r="L1120" s="22" t="str">
        <f t="shared" si="258"/>
        <v>High</v>
      </c>
      <c r="M1120" s="22">
        <v>1958</v>
      </c>
      <c r="N1120" s="22">
        <f t="shared" si="259"/>
        <v>0</v>
      </c>
      <c r="O1120" s="22"/>
      <c r="P1120" s="22">
        <v>1987</v>
      </c>
      <c r="Q1120" s="22">
        <f t="shared" si="260"/>
        <v>0</v>
      </c>
      <c r="R1120" s="23">
        <v>533</v>
      </c>
      <c r="S1120" s="23" t="s">
        <v>311</v>
      </c>
      <c r="T1120" s="23" t="s">
        <v>370</v>
      </c>
      <c r="U1120" s="24">
        <v>1021</v>
      </c>
      <c r="V1120" s="24" t="str">
        <f t="shared" si="261"/>
        <v>no</v>
      </c>
      <c r="W1120" s="24">
        <v>580</v>
      </c>
      <c r="X1120" s="24" t="str">
        <f t="shared" si="262"/>
        <v>no</v>
      </c>
      <c r="Y1120" s="24" t="s">
        <v>412</v>
      </c>
      <c r="Z1120" s="24">
        <f t="shared" si="263"/>
        <v>0</v>
      </c>
      <c r="AA1120" s="24">
        <v>1601</v>
      </c>
      <c r="AB1120" s="24" t="s">
        <v>311</v>
      </c>
      <c r="AC1120" s="24" t="s">
        <v>369</v>
      </c>
      <c r="AD1120" s="25">
        <v>0</v>
      </c>
      <c r="AE1120" s="25">
        <v>1</v>
      </c>
      <c r="AF1120" s="25">
        <v>1</v>
      </c>
      <c r="AG1120" s="25">
        <v>0</v>
      </c>
      <c r="AH1120" s="25">
        <v>2</v>
      </c>
      <c r="AI1120" s="25" t="s">
        <v>415</v>
      </c>
      <c r="AJ1120" s="57">
        <v>6</v>
      </c>
      <c r="AK1120" s="57" t="str">
        <f t="shared" si="264"/>
        <v>More</v>
      </c>
      <c r="AL1120" s="57" t="s">
        <v>98</v>
      </c>
      <c r="AM1120" s="57" t="str">
        <f t="shared" si="265"/>
        <v>Low</v>
      </c>
      <c r="AN1120" s="62">
        <v>1</v>
      </c>
      <c r="AO1120" s="62" t="str">
        <f t="shared" si="266"/>
        <v>Less</v>
      </c>
      <c r="AP1120" s="62">
        <v>300</v>
      </c>
      <c r="AQ1120" s="62" t="str">
        <f t="shared" si="267"/>
        <v>no</v>
      </c>
      <c r="AR1120" s="62" t="str">
        <f t="shared" si="268"/>
        <v>Below Average</v>
      </c>
      <c r="AS1120" s="64">
        <v>0</v>
      </c>
      <c r="AT1120" s="68">
        <v>65.604498594189309</v>
      </c>
      <c r="AU1120" s="68" t="str">
        <f t="shared" si="269"/>
        <v>Below Average</v>
      </c>
      <c r="AV1120" s="66">
        <v>140000</v>
      </c>
      <c r="AW1120" s="66">
        <v>2134</v>
      </c>
      <c r="AX1120" s="66" t="s">
        <v>311</v>
      </c>
    </row>
    <row r="1121" spans="1:50" customFormat="1" x14ac:dyDescent="0.2">
      <c r="A1121">
        <v>1120</v>
      </c>
      <c r="B1121" s="12" t="s">
        <v>90</v>
      </c>
      <c r="C1121" s="12" t="s">
        <v>90</v>
      </c>
      <c r="D1121" s="12" t="s">
        <v>91</v>
      </c>
      <c r="E1121" s="22">
        <v>5</v>
      </c>
      <c r="F1121" s="22" t="s">
        <v>195</v>
      </c>
      <c r="G1121" s="22" t="s">
        <v>115</v>
      </c>
      <c r="H1121" s="22" t="str">
        <f t="shared" si="256"/>
        <v>1Story</v>
      </c>
      <c r="I1121" s="22">
        <f t="shared" si="255"/>
        <v>69.182127006168557</v>
      </c>
      <c r="J1121" s="22" t="str">
        <f t="shared" si="257"/>
        <v>Below Average</v>
      </c>
      <c r="K1121" s="22">
        <v>5</v>
      </c>
      <c r="L1121" s="22" t="str">
        <f t="shared" si="258"/>
        <v>Low</v>
      </c>
      <c r="M1121" s="22">
        <v>1959</v>
      </c>
      <c r="N1121" s="22">
        <f t="shared" si="259"/>
        <v>0</v>
      </c>
      <c r="O1121" s="22"/>
      <c r="P1121" s="22">
        <v>1959</v>
      </c>
      <c r="Q1121" s="22">
        <f t="shared" si="260"/>
        <v>1</v>
      </c>
      <c r="R1121" s="23">
        <v>1040</v>
      </c>
      <c r="S1121" s="23" t="s">
        <v>311</v>
      </c>
      <c r="T1121" s="23" t="s">
        <v>370</v>
      </c>
      <c r="U1121" s="24">
        <v>1040</v>
      </c>
      <c r="V1121" s="24" t="str">
        <f t="shared" si="261"/>
        <v>no</v>
      </c>
      <c r="W1121" s="24">
        <v>0</v>
      </c>
      <c r="X1121" s="24" t="str">
        <f t="shared" si="262"/>
        <v>no</v>
      </c>
      <c r="Y1121" s="24" t="s">
        <v>413</v>
      </c>
      <c r="Z1121" s="24">
        <f t="shared" si="263"/>
        <v>0</v>
      </c>
      <c r="AA1121" s="24">
        <v>1040</v>
      </c>
      <c r="AB1121" s="24" t="s">
        <v>311</v>
      </c>
      <c r="AC1121" s="24" t="s">
        <v>370</v>
      </c>
      <c r="AD1121" s="25">
        <v>0</v>
      </c>
      <c r="AE1121" s="25">
        <v>0</v>
      </c>
      <c r="AF1121" s="25">
        <v>1</v>
      </c>
      <c r="AG1121" s="25">
        <v>0</v>
      </c>
      <c r="AH1121" s="25">
        <v>1</v>
      </c>
      <c r="AI1121" s="25" t="s">
        <v>415</v>
      </c>
      <c r="AJ1121" s="57">
        <v>6</v>
      </c>
      <c r="AK1121" s="57" t="str">
        <f t="shared" si="264"/>
        <v>More</v>
      </c>
      <c r="AL1121" s="57" t="s">
        <v>98</v>
      </c>
      <c r="AM1121" s="57" t="str">
        <f t="shared" si="265"/>
        <v>Low</v>
      </c>
      <c r="AN1121" s="62">
        <v>1</v>
      </c>
      <c r="AO1121" s="62" t="str">
        <f t="shared" si="266"/>
        <v>Less</v>
      </c>
      <c r="AP1121" s="62">
        <v>286</v>
      </c>
      <c r="AQ1121" s="62" t="str">
        <f t="shared" si="267"/>
        <v>no</v>
      </c>
      <c r="AR1121" s="62" t="str">
        <f t="shared" si="268"/>
        <v>Below Average</v>
      </c>
      <c r="AS1121" s="64">
        <v>0</v>
      </c>
      <c r="AT1121" s="68">
        <v>64.27884615384616</v>
      </c>
      <c r="AU1121" s="68" t="str">
        <f t="shared" si="269"/>
        <v>Below Average</v>
      </c>
      <c r="AV1121" s="66">
        <v>133700</v>
      </c>
      <c r="AW1121" s="66">
        <v>2080</v>
      </c>
      <c r="AX1121" s="66" t="s">
        <v>311</v>
      </c>
    </row>
    <row r="1122" spans="1:50" customFormat="1" x14ac:dyDescent="0.2">
      <c r="A1122">
        <v>1121</v>
      </c>
      <c r="B1122" s="12" t="s">
        <v>90</v>
      </c>
      <c r="C1122" s="12" t="s">
        <v>90</v>
      </c>
      <c r="D1122" s="12" t="s">
        <v>91</v>
      </c>
      <c r="E1122" s="22">
        <v>6</v>
      </c>
      <c r="F1122" s="22" t="s">
        <v>195</v>
      </c>
      <c r="G1122" s="22" t="s">
        <v>115</v>
      </c>
      <c r="H1122" s="22" t="str">
        <f t="shared" si="256"/>
        <v>1Story</v>
      </c>
      <c r="I1122" s="22">
        <f t="shared" si="255"/>
        <v>69.182127006168557</v>
      </c>
      <c r="J1122" s="22" t="str">
        <f t="shared" si="257"/>
        <v>Below Average</v>
      </c>
      <c r="K1122" s="22">
        <v>5</v>
      </c>
      <c r="L1122" s="22" t="str">
        <f t="shared" si="258"/>
        <v>Low</v>
      </c>
      <c r="M1122" s="22">
        <v>1920</v>
      </c>
      <c r="N1122" s="22">
        <f t="shared" si="259"/>
        <v>1</v>
      </c>
      <c r="O1122" s="22"/>
      <c r="P1122" s="22">
        <v>1950</v>
      </c>
      <c r="Q1122" s="22">
        <f t="shared" si="260"/>
        <v>1</v>
      </c>
      <c r="R1122" s="23">
        <v>1012</v>
      </c>
      <c r="S1122" s="23" t="s">
        <v>311</v>
      </c>
      <c r="T1122" s="23" t="s">
        <v>370</v>
      </c>
      <c r="U1122" s="24">
        <v>1012</v>
      </c>
      <c r="V1122" s="24" t="str">
        <f t="shared" si="261"/>
        <v>no</v>
      </c>
      <c r="W1122" s="24">
        <v>0</v>
      </c>
      <c r="X1122" s="24" t="str">
        <f t="shared" si="262"/>
        <v>no</v>
      </c>
      <c r="Y1122" s="24" t="s">
        <v>413</v>
      </c>
      <c r="Z1122" s="24">
        <f t="shared" si="263"/>
        <v>1</v>
      </c>
      <c r="AA1122" s="24">
        <v>1012</v>
      </c>
      <c r="AB1122" s="24" t="s">
        <v>311</v>
      </c>
      <c r="AC1122" s="24" t="s">
        <v>370</v>
      </c>
      <c r="AD1122" s="25">
        <v>0</v>
      </c>
      <c r="AE1122" s="25">
        <v>0</v>
      </c>
      <c r="AF1122" s="25">
        <v>1</v>
      </c>
      <c r="AG1122" s="25">
        <v>0</v>
      </c>
      <c r="AH1122" s="25">
        <v>1</v>
      </c>
      <c r="AI1122" s="25" t="s">
        <v>415</v>
      </c>
      <c r="AJ1122" s="57">
        <v>6</v>
      </c>
      <c r="AK1122" s="57" t="str">
        <f t="shared" si="264"/>
        <v>More</v>
      </c>
      <c r="AL1122" s="57" t="s">
        <v>98</v>
      </c>
      <c r="AM1122" s="57" t="str">
        <f t="shared" si="265"/>
        <v>Low</v>
      </c>
      <c r="AN1122" s="62">
        <v>1</v>
      </c>
      <c r="AO1122" s="62" t="str">
        <f t="shared" si="266"/>
        <v>Less</v>
      </c>
      <c r="AP1122" s="62">
        <v>308</v>
      </c>
      <c r="AQ1122" s="62" t="str">
        <f t="shared" si="267"/>
        <v>no</v>
      </c>
      <c r="AR1122" s="62" t="str">
        <f t="shared" si="268"/>
        <v>Below Average</v>
      </c>
      <c r="AS1122" s="64">
        <v>1</v>
      </c>
      <c r="AT1122" s="68">
        <v>58.498023715415023</v>
      </c>
      <c r="AU1122" s="68" t="str">
        <f t="shared" si="269"/>
        <v>Below Average</v>
      </c>
      <c r="AV1122" s="66">
        <v>118400</v>
      </c>
      <c r="AW1122" s="66">
        <v>2024</v>
      </c>
      <c r="AX1122" s="66" t="s">
        <v>311</v>
      </c>
    </row>
    <row r="1123" spans="1:50" customFormat="1" x14ac:dyDescent="0.2">
      <c r="A1123">
        <v>1122</v>
      </c>
      <c r="B1123" s="12" t="s">
        <v>90</v>
      </c>
      <c r="C1123" s="12" t="s">
        <v>90</v>
      </c>
      <c r="D1123" s="12" t="s">
        <v>91</v>
      </c>
      <c r="E1123" s="22">
        <v>7</v>
      </c>
      <c r="F1123" s="22" t="s">
        <v>411</v>
      </c>
      <c r="G1123" s="22" t="s">
        <v>115</v>
      </c>
      <c r="H1123" s="22" t="str">
        <f t="shared" si="256"/>
        <v>1Story</v>
      </c>
      <c r="I1123" s="22">
        <f t="shared" si="255"/>
        <v>69.182127006168557</v>
      </c>
      <c r="J1123" s="22" t="str">
        <f t="shared" si="257"/>
        <v>Below Average</v>
      </c>
      <c r="K1123" s="22">
        <v>5</v>
      </c>
      <c r="L1123" s="22" t="str">
        <f t="shared" si="258"/>
        <v>Low</v>
      </c>
      <c r="M1123" s="22">
        <v>2005</v>
      </c>
      <c r="N1123" s="22">
        <f t="shared" si="259"/>
        <v>0</v>
      </c>
      <c r="O1123" s="22"/>
      <c r="P1123" s="22">
        <v>2006</v>
      </c>
      <c r="Q1123" s="22">
        <f t="shared" si="260"/>
        <v>0</v>
      </c>
      <c r="R1123" s="23">
        <v>1552</v>
      </c>
      <c r="S1123" s="23" t="s">
        <v>311</v>
      </c>
      <c r="T1123" s="23" t="s">
        <v>369</v>
      </c>
      <c r="U1123" s="24">
        <v>1552</v>
      </c>
      <c r="V1123" s="24" t="str">
        <f t="shared" si="261"/>
        <v>no</v>
      </c>
      <c r="W1123" s="24">
        <v>0</v>
      </c>
      <c r="X1123" s="24" t="str">
        <f t="shared" si="262"/>
        <v>no</v>
      </c>
      <c r="Y1123" s="24" t="s">
        <v>413</v>
      </c>
      <c r="Z1123" s="24">
        <f t="shared" si="263"/>
        <v>0</v>
      </c>
      <c r="AA1123" s="24">
        <v>1552</v>
      </c>
      <c r="AB1123" s="24" t="s">
        <v>311</v>
      </c>
      <c r="AC1123" s="24" t="s">
        <v>369</v>
      </c>
      <c r="AD1123" s="25">
        <v>0</v>
      </c>
      <c r="AE1123" s="25">
        <v>0</v>
      </c>
      <c r="AF1123" s="25">
        <v>2</v>
      </c>
      <c r="AG1123" s="25">
        <v>0</v>
      </c>
      <c r="AH1123" s="25">
        <v>2</v>
      </c>
      <c r="AI1123" s="25" t="s">
        <v>415</v>
      </c>
      <c r="AJ1123" s="57">
        <v>7</v>
      </c>
      <c r="AK1123" s="57" t="str">
        <f t="shared" si="264"/>
        <v>More</v>
      </c>
      <c r="AL1123" s="57" t="s">
        <v>97</v>
      </c>
      <c r="AM1123" s="57" t="str">
        <f t="shared" si="265"/>
        <v>High</v>
      </c>
      <c r="AN1123" s="62">
        <v>3</v>
      </c>
      <c r="AO1123" s="62" t="str">
        <f t="shared" si="266"/>
        <v>More</v>
      </c>
      <c r="AP1123" s="62">
        <v>782</v>
      </c>
      <c r="AQ1123" s="62" t="str">
        <f t="shared" si="267"/>
        <v>no</v>
      </c>
      <c r="AR1123" s="62" t="str">
        <f t="shared" si="268"/>
        <v>Above Average</v>
      </c>
      <c r="AS1123" s="64">
        <v>0</v>
      </c>
      <c r="AT1123" s="68">
        <v>68.588917525773198</v>
      </c>
      <c r="AU1123" s="68" t="str">
        <f t="shared" si="269"/>
        <v>Below Average</v>
      </c>
      <c r="AV1123" s="66">
        <v>212900</v>
      </c>
      <c r="AW1123" s="66">
        <v>3104</v>
      </c>
      <c r="AX1123" s="66" t="s">
        <v>311</v>
      </c>
    </row>
    <row r="1124" spans="1:50" customFormat="1" x14ac:dyDescent="0.2">
      <c r="A1124">
        <v>1123</v>
      </c>
      <c r="B1124" s="12" t="s">
        <v>90</v>
      </c>
      <c r="C1124" s="12" t="s">
        <v>90</v>
      </c>
      <c r="D1124" s="12" t="s">
        <v>91</v>
      </c>
      <c r="E1124" s="22">
        <v>4</v>
      </c>
      <c r="F1124" s="22" t="s">
        <v>195</v>
      </c>
      <c r="G1124" s="22" t="s">
        <v>115</v>
      </c>
      <c r="H1124" s="22" t="str">
        <f t="shared" si="256"/>
        <v>1Story</v>
      </c>
      <c r="I1124" s="22">
        <f t="shared" si="255"/>
        <v>69.182127006168557</v>
      </c>
      <c r="J1124" s="22" t="str">
        <f t="shared" si="257"/>
        <v>Below Average</v>
      </c>
      <c r="K1124" s="22">
        <v>3</v>
      </c>
      <c r="L1124" s="22" t="str">
        <f t="shared" si="258"/>
        <v>Low</v>
      </c>
      <c r="M1124" s="22">
        <v>1956</v>
      </c>
      <c r="N1124" s="22">
        <f t="shared" si="259"/>
        <v>0</v>
      </c>
      <c r="O1124" s="22"/>
      <c r="P1124" s="22">
        <v>1956</v>
      </c>
      <c r="Q1124" s="22">
        <f t="shared" si="260"/>
        <v>1</v>
      </c>
      <c r="R1124" s="23">
        <v>672</v>
      </c>
      <c r="S1124" s="23" t="s">
        <v>311</v>
      </c>
      <c r="T1124" s="23" t="s">
        <v>370</v>
      </c>
      <c r="U1124" s="24">
        <v>960</v>
      </c>
      <c r="V1124" s="24" t="str">
        <f t="shared" si="261"/>
        <v>no</v>
      </c>
      <c r="W1124" s="24">
        <v>0</v>
      </c>
      <c r="X1124" s="24" t="str">
        <f t="shared" si="262"/>
        <v>no</v>
      </c>
      <c r="Y1124" s="24" t="s">
        <v>413</v>
      </c>
      <c r="Z1124" s="24">
        <f t="shared" si="263"/>
        <v>1</v>
      </c>
      <c r="AA1124" s="24">
        <v>960</v>
      </c>
      <c r="AB1124" s="24" t="s">
        <v>311</v>
      </c>
      <c r="AC1124" s="24" t="s">
        <v>370</v>
      </c>
      <c r="AD1124" s="25">
        <v>0</v>
      </c>
      <c r="AE1124" s="25">
        <v>0</v>
      </c>
      <c r="AF1124" s="25">
        <v>1</v>
      </c>
      <c r="AG1124" s="25">
        <v>0</v>
      </c>
      <c r="AH1124" s="25">
        <v>1</v>
      </c>
      <c r="AI1124" s="25" t="s">
        <v>415</v>
      </c>
      <c r="AJ1124" s="57">
        <v>5</v>
      </c>
      <c r="AK1124" s="57" t="str">
        <f t="shared" si="264"/>
        <v>Less</v>
      </c>
      <c r="AL1124" s="57" t="s">
        <v>98</v>
      </c>
      <c r="AM1124" s="57" t="str">
        <f t="shared" si="265"/>
        <v>Low</v>
      </c>
      <c r="AN1124" s="62">
        <v>1</v>
      </c>
      <c r="AO1124" s="62" t="str">
        <f t="shared" si="266"/>
        <v>Less</v>
      </c>
      <c r="AP1124" s="62">
        <v>288</v>
      </c>
      <c r="AQ1124" s="62" t="str">
        <f t="shared" si="267"/>
        <v>no</v>
      </c>
      <c r="AR1124" s="62" t="str">
        <f t="shared" si="268"/>
        <v>Below Average</v>
      </c>
      <c r="AS1124" s="64">
        <v>0</v>
      </c>
      <c r="AT1124" s="68">
        <v>68.627450980392155</v>
      </c>
      <c r="AU1124" s="68" t="str">
        <f t="shared" si="269"/>
        <v>Below Average</v>
      </c>
      <c r="AV1124" s="66">
        <v>112000</v>
      </c>
      <c r="AW1124" s="66">
        <v>1632</v>
      </c>
      <c r="AX1124" s="66" t="s">
        <v>311</v>
      </c>
    </row>
    <row r="1125" spans="1:50" customFormat="1" x14ac:dyDescent="0.2">
      <c r="A1125">
        <v>1124</v>
      </c>
      <c r="B1125" s="12" t="s">
        <v>90</v>
      </c>
      <c r="C1125" s="12" t="s">
        <v>90</v>
      </c>
      <c r="D1125" s="12" t="s">
        <v>91</v>
      </c>
      <c r="E1125" s="22">
        <v>5</v>
      </c>
      <c r="F1125" s="22" t="s">
        <v>195</v>
      </c>
      <c r="G1125" s="22" t="s">
        <v>115</v>
      </c>
      <c r="H1125" s="22" t="str">
        <f t="shared" si="256"/>
        <v>1Story</v>
      </c>
      <c r="I1125" s="22">
        <f t="shared" si="255"/>
        <v>69.182127006168557</v>
      </c>
      <c r="J1125" s="22" t="str">
        <f t="shared" si="257"/>
        <v>Below Average</v>
      </c>
      <c r="K1125" s="22">
        <v>9</v>
      </c>
      <c r="L1125" s="22" t="str">
        <f t="shared" si="258"/>
        <v>High</v>
      </c>
      <c r="M1125" s="22">
        <v>1947</v>
      </c>
      <c r="N1125" s="22">
        <f t="shared" si="259"/>
        <v>1</v>
      </c>
      <c r="O1125" s="22"/>
      <c r="P1125" s="22">
        <v>2008</v>
      </c>
      <c r="Q1125" s="22">
        <f t="shared" si="260"/>
        <v>0</v>
      </c>
      <c r="R1125" s="23">
        <v>698</v>
      </c>
      <c r="S1125" s="23" t="s">
        <v>311</v>
      </c>
      <c r="T1125" s="23" t="s">
        <v>370</v>
      </c>
      <c r="U1125" s="24">
        <v>698</v>
      </c>
      <c r="V1125" s="24" t="str">
        <f t="shared" si="261"/>
        <v>no</v>
      </c>
      <c r="W1125" s="24">
        <v>0</v>
      </c>
      <c r="X1125" s="24" t="str">
        <f t="shared" si="262"/>
        <v>no</v>
      </c>
      <c r="Y1125" s="24" t="s">
        <v>413</v>
      </c>
      <c r="Z1125" s="24">
        <f t="shared" si="263"/>
        <v>0</v>
      </c>
      <c r="AA1125" s="24">
        <v>698</v>
      </c>
      <c r="AB1125" s="24" t="s">
        <v>311</v>
      </c>
      <c r="AC1125" s="24" t="s">
        <v>370</v>
      </c>
      <c r="AD1125" s="25">
        <v>0</v>
      </c>
      <c r="AE1125" s="25">
        <v>1</v>
      </c>
      <c r="AF1125" s="25">
        <v>1</v>
      </c>
      <c r="AG1125" s="25">
        <v>0</v>
      </c>
      <c r="AH1125" s="25">
        <v>2</v>
      </c>
      <c r="AI1125" s="25" t="s">
        <v>415</v>
      </c>
      <c r="AJ1125" s="57">
        <v>4</v>
      </c>
      <c r="AK1125" s="57" t="str">
        <f t="shared" si="264"/>
        <v>Less</v>
      </c>
      <c r="AL1125" s="57" t="s">
        <v>98</v>
      </c>
      <c r="AM1125" s="57" t="str">
        <f t="shared" si="265"/>
        <v>Low</v>
      </c>
      <c r="AN1125" s="62">
        <v>0</v>
      </c>
      <c r="AO1125" s="62" t="str">
        <f t="shared" si="266"/>
        <v>Less</v>
      </c>
      <c r="AP1125" s="62">
        <v>0</v>
      </c>
      <c r="AQ1125" s="62" t="str">
        <f t="shared" si="267"/>
        <v>no</v>
      </c>
      <c r="AR1125" s="62" t="str">
        <f t="shared" si="268"/>
        <v>Below Average</v>
      </c>
      <c r="AS1125" s="64">
        <v>0</v>
      </c>
      <c r="AT1125" s="68">
        <v>84.527220630372497</v>
      </c>
      <c r="AU1125" s="68" t="str">
        <f t="shared" si="269"/>
        <v>Above Average</v>
      </c>
      <c r="AV1125" s="66">
        <v>118000</v>
      </c>
      <c r="AW1125" s="66">
        <v>1396</v>
      </c>
      <c r="AX1125" s="66" t="s">
        <v>311</v>
      </c>
    </row>
    <row r="1126" spans="1:50" customFormat="1" x14ac:dyDescent="0.2">
      <c r="A1126">
        <v>1125</v>
      </c>
      <c r="B1126" s="12" t="s">
        <v>90</v>
      </c>
      <c r="C1126" s="12" t="s">
        <v>90</v>
      </c>
      <c r="D1126" s="12" t="s">
        <v>91</v>
      </c>
      <c r="E1126" s="22">
        <v>7</v>
      </c>
      <c r="F1126" s="22" t="s">
        <v>411</v>
      </c>
      <c r="G1126" s="22" t="s">
        <v>197</v>
      </c>
      <c r="H1126" s="22" t="str">
        <f t="shared" si="256"/>
        <v xml:space="preserve"> </v>
      </c>
      <c r="I1126" s="22">
        <f t="shared" si="255"/>
        <v>74.693515888638117</v>
      </c>
      <c r="J1126" s="22" t="str">
        <f t="shared" si="257"/>
        <v>Above Average</v>
      </c>
      <c r="K1126" s="22">
        <v>5</v>
      </c>
      <c r="L1126" s="22" t="str">
        <f t="shared" si="258"/>
        <v>Low</v>
      </c>
      <c r="M1126" s="22">
        <v>1992</v>
      </c>
      <c r="N1126" s="22">
        <f t="shared" si="259"/>
        <v>0</v>
      </c>
      <c r="O1126" s="22"/>
      <c r="P1126" s="22">
        <v>1992</v>
      </c>
      <c r="Q1126" s="22">
        <f t="shared" si="260"/>
        <v>0</v>
      </c>
      <c r="R1126" s="23">
        <v>384</v>
      </c>
      <c r="S1126" s="23" t="s">
        <v>311</v>
      </c>
      <c r="T1126" s="23" t="s">
        <v>370</v>
      </c>
      <c r="U1126" s="24">
        <v>812</v>
      </c>
      <c r="V1126" s="24" t="str">
        <f t="shared" si="261"/>
        <v>no</v>
      </c>
      <c r="W1126" s="24">
        <v>670</v>
      </c>
      <c r="X1126" s="24" t="str">
        <f t="shared" si="262"/>
        <v>no</v>
      </c>
      <c r="Y1126" s="24" t="s">
        <v>412</v>
      </c>
      <c r="Z1126" s="24">
        <f t="shared" si="263"/>
        <v>1</v>
      </c>
      <c r="AA1126" s="24">
        <v>1482</v>
      </c>
      <c r="AB1126" s="24" t="s">
        <v>311</v>
      </c>
      <c r="AC1126" s="24" t="s">
        <v>370</v>
      </c>
      <c r="AD1126" s="25">
        <v>0</v>
      </c>
      <c r="AE1126" s="25">
        <v>0</v>
      </c>
      <c r="AF1126" s="25">
        <v>2</v>
      </c>
      <c r="AG1126" s="25">
        <v>1</v>
      </c>
      <c r="AH1126" s="25">
        <v>3</v>
      </c>
      <c r="AI1126" s="25" t="s">
        <v>414</v>
      </c>
      <c r="AJ1126" s="57">
        <v>7</v>
      </c>
      <c r="AK1126" s="57" t="str">
        <f t="shared" si="264"/>
        <v>More</v>
      </c>
      <c r="AL1126" s="57" t="s">
        <v>97</v>
      </c>
      <c r="AM1126" s="57" t="str">
        <f t="shared" si="265"/>
        <v>High</v>
      </c>
      <c r="AN1126" s="62">
        <v>2</v>
      </c>
      <c r="AO1126" s="62" t="str">
        <f t="shared" si="266"/>
        <v>More</v>
      </c>
      <c r="AP1126" s="62">
        <v>392</v>
      </c>
      <c r="AQ1126" s="62" t="str">
        <f t="shared" si="267"/>
        <v>no</v>
      </c>
      <c r="AR1126" s="62" t="str">
        <f t="shared" si="268"/>
        <v>Below Average</v>
      </c>
      <c r="AS1126" s="64">
        <v>1</v>
      </c>
      <c r="AT1126" s="68">
        <v>87.834941050375136</v>
      </c>
      <c r="AU1126" s="68" t="str">
        <f t="shared" si="269"/>
        <v>Above Average</v>
      </c>
      <c r="AV1126" s="66">
        <v>163900</v>
      </c>
      <c r="AW1126" s="66">
        <v>1866</v>
      </c>
      <c r="AX1126" s="66" t="s">
        <v>311</v>
      </c>
    </row>
    <row r="1127" spans="1:50" customFormat="1" x14ac:dyDescent="0.2">
      <c r="A1127">
        <v>1126</v>
      </c>
      <c r="B1127" s="12" t="s">
        <v>90</v>
      </c>
      <c r="C1127" s="12" t="s">
        <v>90</v>
      </c>
      <c r="D1127" s="12" t="s">
        <v>91</v>
      </c>
      <c r="E1127" s="22">
        <v>4</v>
      </c>
      <c r="F1127" s="22" t="s">
        <v>195</v>
      </c>
      <c r="G1127" s="22" t="s">
        <v>115</v>
      </c>
      <c r="H1127" s="22" t="str">
        <f t="shared" si="256"/>
        <v>1Story</v>
      </c>
      <c r="I1127" s="22">
        <f t="shared" si="255"/>
        <v>69.182127006168557</v>
      </c>
      <c r="J1127" s="22" t="str">
        <f t="shared" si="257"/>
        <v>Below Average</v>
      </c>
      <c r="K1127" s="22">
        <v>5</v>
      </c>
      <c r="L1127" s="22" t="str">
        <f t="shared" si="258"/>
        <v>Low</v>
      </c>
      <c r="M1127" s="22">
        <v>1955</v>
      </c>
      <c r="N1127" s="22">
        <f t="shared" si="259"/>
        <v>0</v>
      </c>
      <c r="O1127" s="22"/>
      <c r="P1127" s="22">
        <v>1955</v>
      </c>
      <c r="Q1127" s="22">
        <f t="shared" si="260"/>
        <v>1</v>
      </c>
      <c r="R1127" s="23">
        <v>1005</v>
      </c>
      <c r="S1127" s="23" t="s">
        <v>311</v>
      </c>
      <c r="T1127" s="23" t="s">
        <v>370</v>
      </c>
      <c r="U1127" s="24">
        <v>1005</v>
      </c>
      <c r="V1127" s="24" t="str">
        <f t="shared" si="261"/>
        <v>no</v>
      </c>
      <c r="W1127" s="24">
        <v>0</v>
      </c>
      <c r="X1127" s="24" t="str">
        <f t="shared" si="262"/>
        <v>no</v>
      </c>
      <c r="Y1127" s="24" t="s">
        <v>413</v>
      </c>
      <c r="Z1127" s="24">
        <f t="shared" si="263"/>
        <v>1</v>
      </c>
      <c r="AA1127" s="24">
        <v>1005</v>
      </c>
      <c r="AB1127" s="24" t="s">
        <v>311</v>
      </c>
      <c r="AC1127" s="24" t="s">
        <v>370</v>
      </c>
      <c r="AD1127" s="25">
        <v>0</v>
      </c>
      <c r="AE1127" s="25">
        <v>0</v>
      </c>
      <c r="AF1127" s="25">
        <v>1</v>
      </c>
      <c r="AG1127" s="25">
        <v>0</v>
      </c>
      <c r="AH1127" s="25">
        <v>1</v>
      </c>
      <c r="AI1127" s="25" t="s">
        <v>415</v>
      </c>
      <c r="AJ1127" s="57">
        <v>5</v>
      </c>
      <c r="AK1127" s="57" t="str">
        <f t="shared" si="264"/>
        <v>Less</v>
      </c>
      <c r="AL1127" s="57" t="s">
        <v>147</v>
      </c>
      <c r="AM1127" s="57" t="str">
        <f t="shared" si="265"/>
        <v>Low</v>
      </c>
      <c r="AN1127" s="62">
        <v>2</v>
      </c>
      <c r="AO1127" s="62" t="str">
        <f t="shared" si="266"/>
        <v>More</v>
      </c>
      <c r="AP1127" s="62">
        <v>672</v>
      </c>
      <c r="AQ1127" s="62" t="str">
        <f t="shared" si="267"/>
        <v>no</v>
      </c>
      <c r="AR1127" s="62" t="str">
        <f t="shared" si="268"/>
        <v>Above Average</v>
      </c>
      <c r="AS1127" s="64">
        <v>1</v>
      </c>
      <c r="AT1127" s="68">
        <v>57.213930348258707</v>
      </c>
      <c r="AU1127" s="68" t="str">
        <f t="shared" si="269"/>
        <v>Below Average</v>
      </c>
      <c r="AV1127" s="66">
        <v>115000</v>
      </c>
      <c r="AW1127" s="66">
        <v>2010</v>
      </c>
      <c r="AX1127" s="66" t="s">
        <v>311</v>
      </c>
    </row>
    <row r="1128" spans="1:50" customFormat="1" x14ac:dyDescent="0.2">
      <c r="A1128">
        <v>1127</v>
      </c>
      <c r="B1128" s="12" t="s">
        <v>90</v>
      </c>
      <c r="C1128" s="12" t="s">
        <v>90</v>
      </c>
      <c r="D1128" s="12" t="s">
        <v>179</v>
      </c>
      <c r="E1128" s="22">
        <v>7</v>
      </c>
      <c r="F1128" s="22" t="s">
        <v>411</v>
      </c>
      <c r="G1128" s="22" t="s">
        <v>115</v>
      </c>
      <c r="H1128" s="22" t="str">
        <f t="shared" si="256"/>
        <v>1Story</v>
      </c>
      <c r="I1128" s="22">
        <f t="shared" si="255"/>
        <v>69.182127006168557</v>
      </c>
      <c r="J1128" s="22" t="str">
        <f t="shared" si="257"/>
        <v>Below Average</v>
      </c>
      <c r="K1128" s="22">
        <v>5</v>
      </c>
      <c r="L1128" s="22" t="str">
        <f t="shared" si="258"/>
        <v>Low</v>
      </c>
      <c r="M1128" s="22">
        <v>2007</v>
      </c>
      <c r="N1128" s="22">
        <f t="shared" si="259"/>
        <v>0</v>
      </c>
      <c r="O1128" s="22"/>
      <c r="P1128" s="22">
        <v>2007</v>
      </c>
      <c r="Q1128" s="22">
        <f t="shared" si="260"/>
        <v>0</v>
      </c>
      <c r="R1128" s="23">
        <v>1373</v>
      </c>
      <c r="S1128" s="23" t="s">
        <v>311</v>
      </c>
      <c r="T1128" s="23" t="s">
        <v>369</v>
      </c>
      <c r="U1128" s="24">
        <v>1555</v>
      </c>
      <c r="V1128" s="24" t="str">
        <f t="shared" si="261"/>
        <v>no</v>
      </c>
      <c r="W1128" s="24">
        <v>0</v>
      </c>
      <c r="X1128" s="24" t="str">
        <f t="shared" si="262"/>
        <v>no</v>
      </c>
      <c r="Y1128" s="24" t="s">
        <v>413</v>
      </c>
      <c r="Z1128" s="24">
        <f t="shared" si="263"/>
        <v>1</v>
      </c>
      <c r="AA1128" s="24">
        <v>1555</v>
      </c>
      <c r="AB1128" s="24" t="s">
        <v>311</v>
      </c>
      <c r="AC1128" s="24" t="s">
        <v>369</v>
      </c>
      <c r="AD1128" s="25">
        <v>0</v>
      </c>
      <c r="AE1128" s="25">
        <v>0</v>
      </c>
      <c r="AF1128" s="25">
        <v>2</v>
      </c>
      <c r="AG1128" s="25">
        <v>0</v>
      </c>
      <c r="AH1128" s="25">
        <v>2</v>
      </c>
      <c r="AI1128" s="25" t="s">
        <v>415</v>
      </c>
      <c r="AJ1128" s="57">
        <v>7</v>
      </c>
      <c r="AK1128" s="57" t="str">
        <f t="shared" si="264"/>
        <v>More</v>
      </c>
      <c r="AL1128" s="57" t="s">
        <v>97</v>
      </c>
      <c r="AM1128" s="57" t="str">
        <f t="shared" si="265"/>
        <v>High</v>
      </c>
      <c r="AN1128" s="62">
        <v>3</v>
      </c>
      <c r="AO1128" s="62" t="str">
        <f t="shared" si="266"/>
        <v>More</v>
      </c>
      <c r="AP1128" s="62">
        <v>660</v>
      </c>
      <c r="AQ1128" s="62" t="str">
        <f t="shared" si="267"/>
        <v>no</v>
      </c>
      <c r="AR1128" s="62" t="str">
        <f t="shared" si="268"/>
        <v>Above Average</v>
      </c>
      <c r="AS1128" s="64">
        <v>1</v>
      </c>
      <c r="AT1128" s="68">
        <v>59.42622950819672</v>
      </c>
      <c r="AU1128" s="68" t="str">
        <f t="shared" si="269"/>
        <v>Below Average</v>
      </c>
      <c r="AV1128" s="66">
        <v>174000</v>
      </c>
      <c r="AW1128" s="66">
        <v>2928</v>
      </c>
      <c r="AX1128" s="66" t="s">
        <v>311</v>
      </c>
    </row>
    <row r="1129" spans="1:50" customFormat="1" x14ac:dyDescent="0.2">
      <c r="A1129">
        <v>1128</v>
      </c>
      <c r="B1129" s="12" t="s">
        <v>90</v>
      </c>
      <c r="C1129" s="12" t="s">
        <v>90</v>
      </c>
      <c r="D1129" s="12" t="s">
        <v>91</v>
      </c>
      <c r="E1129" s="22">
        <v>7</v>
      </c>
      <c r="F1129" s="22" t="s">
        <v>411</v>
      </c>
      <c r="G1129" s="22" t="s">
        <v>115</v>
      </c>
      <c r="H1129" s="22" t="str">
        <f t="shared" si="256"/>
        <v>1Story</v>
      </c>
      <c r="I1129" s="22">
        <f t="shared" si="255"/>
        <v>69.182127006168557</v>
      </c>
      <c r="J1129" s="22" t="str">
        <f t="shared" si="257"/>
        <v>Below Average</v>
      </c>
      <c r="K1129" s="22">
        <v>5</v>
      </c>
      <c r="L1129" s="22" t="str">
        <f t="shared" si="258"/>
        <v>Low</v>
      </c>
      <c r="M1129" s="22">
        <v>2004</v>
      </c>
      <c r="N1129" s="22">
        <f t="shared" si="259"/>
        <v>0</v>
      </c>
      <c r="O1129" s="22"/>
      <c r="P1129" s="22">
        <v>2004</v>
      </c>
      <c r="Q1129" s="22">
        <f t="shared" si="260"/>
        <v>0</v>
      </c>
      <c r="R1129" s="23">
        <v>1530</v>
      </c>
      <c r="S1129" s="23" t="s">
        <v>311</v>
      </c>
      <c r="T1129" s="23" t="s">
        <v>369</v>
      </c>
      <c r="U1129" s="24">
        <v>1530</v>
      </c>
      <c r="V1129" s="24" t="str">
        <f t="shared" si="261"/>
        <v>no</v>
      </c>
      <c r="W1129" s="24">
        <v>0</v>
      </c>
      <c r="X1129" s="24" t="str">
        <f t="shared" si="262"/>
        <v>no</v>
      </c>
      <c r="Y1129" s="24" t="s">
        <v>413</v>
      </c>
      <c r="Z1129" s="24">
        <f t="shared" si="263"/>
        <v>0</v>
      </c>
      <c r="AA1129" s="24">
        <v>1530</v>
      </c>
      <c r="AB1129" s="24" t="s">
        <v>311</v>
      </c>
      <c r="AC1129" s="24" t="s">
        <v>369</v>
      </c>
      <c r="AD1129" s="25">
        <v>1</v>
      </c>
      <c r="AE1129" s="25">
        <v>0</v>
      </c>
      <c r="AF1129" s="25">
        <v>2</v>
      </c>
      <c r="AG1129" s="25">
        <v>0</v>
      </c>
      <c r="AH1129" s="25">
        <v>3</v>
      </c>
      <c r="AI1129" s="25" t="s">
        <v>414</v>
      </c>
      <c r="AJ1129" s="57">
        <v>7</v>
      </c>
      <c r="AK1129" s="57" t="str">
        <f t="shared" si="264"/>
        <v>More</v>
      </c>
      <c r="AL1129" s="57" t="s">
        <v>97</v>
      </c>
      <c r="AM1129" s="57" t="str">
        <f t="shared" si="265"/>
        <v>High</v>
      </c>
      <c r="AN1129" s="62">
        <v>3</v>
      </c>
      <c r="AO1129" s="62" t="str">
        <f t="shared" si="266"/>
        <v>More</v>
      </c>
      <c r="AP1129" s="62">
        <v>630</v>
      </c>
      <c r="AQ1129" s="62" t="str">
        <f t="shared" si="267"/>
        <v>no</v>
      </c>
      <c r="AR1129" s="62" t="str">
        <f t="shared" si="268"/>
        <v>Above Average</v>
      </c>
      <c r="AS1129" s="64">
        <v>1</v>
      </c>
      <c r="AT1129" s="68">
        <v>84.640522875816998</v>
      </c>
      <c r="AU1129" s="68" t="str">
        <f t="shared" si="269"/>
        <v>Above Average</v>
      </c>
      <c r="AV1129" s="66">
        <v>259000</v>
      </c>
      <c r="AW1129" s="66">
        <v>3060</v>
      </c>
      <c r="AX1129" s="66" t="s">
        <v>311</v>
      </c>
    </row>
    <row r="1130" spans="1:50" customFormat="1" x14ac:dyDescent="0.2">
      <c r="A1130">
        <v>1129</v>
      </c>
      <c r="B1130" s="12" t="s">
        <v>90</v>
      </c>
      <c r="C1130" s="12" t="s">
        <v>90</v>
      </c>
      <c r="D1130" s="12" t="s">
        <v>91</v>
      </c>
      <c r="E1130" s="22">
        <v>7</v>
      </c>
      <c r="F1130" s="22" t="s">
        <v>411</v>
      </c>
      <c r="G1130" s="22" t="s">
        <v>92</v>
      </c>
      <c r="H1130" s="22" t="str">
        <f t="shared" si="256"/>
        <v>2Story</v>
      </c>
      <c r="I1130" s="22">
        <f t="shared" si="255"/>
        <v>75.988545402704759</v>
      </c>
      <c r="J1130" s="22" t="str">
        <f t="shared" si="257"/>
        <v>Above Average</v>
      </c>
      <c r="K1130" s="22">
        <v>5</v>
      </c>
      <c r="L1130" s="22" t="str">
        <f t="shared" si="258"/>
        <v>Low</v>
      </c>
      <c r="M1130" s="22">
        <v>2004</v>
      </c>
      <c r="N1130" s="22">
        <f t="shared" si="259"/>
        <v>0</v>
      </c>
      <c r="O1130" s="22"/>
      <c r="P1130" s="22">
        <v>2005</v>
      </c>
      <c r="Q1130" s="22">
        <f t="shared" si="260"/>
        <v>0</v>
      </c>
      <c r="R1130" s="23">
        <v>847</v>
      </c>
      <c r="S1130" s="23" t="s">
        <v>311</v>
      </c>
      <c r="T1130" s="23" t="s">
        <v>370</v>
      </c>
      <c r="U1130" s="24">
        <v>847</v>
      </c>
      <c r="V1130" s="24" t="str">
        <f t="shared" si="261"/>
        <v>no</v>
      </c>
      <c r="W1130" s="24">
        <v>1112</v>
      </c>
      <c r="X1130" s="24" t="str">
        <f t="shared" si="262"/>
        <v>no</v>
      </c>
      <c r="Y1130" s="24" t="s">
        <v>412</v>
      </c>
      <c r="Z1130" s="24">
        <f t="shared" si="263"/>
        <v>1</v>
      </c>
      <c r="AA1130" s="24">
        <v>1959</v>
      </c>
      <c r="AB1130" s="24" t="s">
        <v>311</v>
      </c>
      <c r="AC1130" s="24" t="s">
        <v>369</v>
      </c>
      <c r="AD1130" s="25">
        <v>0</v>
      </c>
      <c r="AE1130" s="25">
        <v>0</v>
      </c>
      <c r="AF1130" s="25">
        <v>2</v>
      </c>
      <c r="AG1130" s="25">
        <v>1</v>
      </c>
      <c r="AH1130" s="25">
        <v>3</v>
      </c>
      <c r="AI1130" s="25" t="s">
        <v>414</v>
      </c>
      <c r="AJ1130" s="57">
        <v>8</v>
      </c>
      <c r="AK1130" s="57" t="str">
        <f t="shared" si="264"/>
        <v>More</v>
      </c>
      <c r="AL1130" s="57" t="s">
        <v>97</v>
      </c>
      <c r="AM1130" s="57" t="str">
        <f t="shared" si="265"/>
        <v>High</v>
      </c>
      <c r="AN1130" s="62">
        <v>2</v>
      </c>
      <c r="AO1130" s="62" t="str">
        <f t="shared" si="266"/>
        <v>More</v>
      </c>
      <c r="AP1130" s="62">
        <v>434</v>
      </c>
      <c r="AQ1130" s="62" t="str">
        <f t="shared" si="267"/>
        <v>no</v>
      </c>
      <c r="AR1130" s="62" t="str">
        <f t="shared" si="268"/>
        <v>Below Average</v>
      </c>
      <c r="AS1130" s="64">
        <v>1</v>
      </c>
      <c r="AT1130" s="68">
        <v>76.621525302922308</v>
      </c>
      <c r="AU1130" s="68" t="str">
        <f t="shared" si="269"/>
        <v>Above Average</v>
      </c>
      <c r="AV1130" s="66">
        <v>215000</v>
      </c>
      <c r="AW1130" s="66">
        <v>2806</v>
      </c>
      <c r="AX1130" s="66" t="s">
        <v>311</v>
      </c>
    </row>
    <row r="1131" spans="1:50" customFormat="1" x14ac:dyDescent="0.2">
      <c r="A1131">
        <v>1130</v>
      </c>
      <c r="B1131" s="12" t="s">
        <v>90</v>
      </c>
      <c r="C1131" s="12" t="s">
        <v>90</v>
      </c>
      <c r="D1131" s="12" t="s">
        <v>167</v>
      </c>
      <c r="E1131" s="22">
        <v>5</v>
      </c>
      <c r="F1131" s="22" t="s">
        <v>195</v>
      </c>
      <c r="G1131" s="22" t="s">
        <v>191</v>
      </c>
      <c r="H1131" s="22" t="str">
        <f t="shared" si="256"/>
        <v xml:space="preserve"> </v>
      </c>
      <c r="I1131" s="22">
        <f t="shared" si="255"/>
        <v>77.818957638420983</v>
      </c>
      <c r="J1131" s="22" t="str">
        <f t="shared" si="257"/>
        <v>Above Average</v>
      </c>
      <c r="K1131" s="22">
        <v>5</v>
      </c>
      <c r="L1131" s="22" t="str">
        <f t="shared" si="258"/>
        <v>Low</v>
      </c>
      <c r="M1131" s="22">
        <v>1980</v>
      </c>
      <c r="N1131" s="22">
        <f t="shared" si="259"/>
        <v>0</v>
      </c>
      <c r="O1131" s="22"/>
      <c r="P1131" s="22">
        <v>1980</v>
      </c>
      <c r="Q1131" s="22">
        <f t="shared" si="260"/>
        <v>0</v>
      </c>
      <c r="R1131" s="23">
        <v>936</v>
      </c>
      <c r="S1131" s="23" t="s">
        <v>311</v>
      </c>
      <c r="T1131" s="23" t="s">
        <v>370</v>
      </c>
      <c r="U1131" s="24">
        <v>936</v>
      </c>
      <c r="V1131" s="24" t="str">
        <f t="shared" si="261"/>
        <v>no</v>
      </c>
      <c r="W1131" s="24">
        <v>0</v>
      </c>
      <c r="X1131" s="24" t="str">
        <f t="shared" si="262"/>
        <v>no</v>
      </c>
      <c r="Y1131" s="24" t="s">
        <v>413</v>
      </c>
      <c r="Z1131" s="24">
        <f t="shared" si="263"/>
        <v>1</v>
      </c>
      <c r="AA1131" s="24">
        <v>936</v>
      </c>
      <c r="AB1131" s="24" t="s">
        <v>311</v>
      </c>
      <c r="AC1131" s="24" t="s">
        <v>370</v>
      </c>
      <c r="AD1131" s="25">
        <v>1</v>
      </c>
      <c r="AE1131" s="25">
        <v>0</v>
      </c>
      <c r="AF1131" s="25">
        <v>1</v>
      </c>
      <c r="AG1131" s="25">
        <v>0</v>
      </c>
      <c r="AH1131" s="25">
        <v>2</v>
      </c>
      <c r="AI1131" s="25" t="s">
        <v>415</v>
      </c>
      <c r="AJ1131" s="57">
        <v>4</v>
      </c>
      <c r="AK1131" s="57" t="str">
        <f t="shared" si="264"/>
        <v>Less</v>
      </c>
      <c r="AL1131" s="57" t="s">
        <v>98</v>
      </c>
      <c r="AM1131" s="57" t="str">
        <f t="shared" si="265"/>
        <v>Low</v>
      </c>
      <c r="AN1131" s="62">
        <v>2</v>
      </c>
      <c r="AO1131" s="62" t="str">
        <f t="shared" si="266"/>
        <v>More</v>
      </c>
      <c r="AP1131" s="62">
        <v>672</v>
      </c>
      <c r="AQ1131" s="62" t="str">
        <f t="shared" si="267"/>
        <v>no</v>
      </c>
      <c r="AR1131" s="62" t="str">
        <f t="shared" si="268"/>
        <v>Above Average</v>
      </c>
      <c r="AS1131" s="64">
        <v>0</v>
      </c>
      <c r="AT1131" s="68">
        <v>74.786324786324784</v>
      </c>
      <c r="AU1131" s="68" t="str">
        <f t="shared" si="269"/>
        <v>Above Average</v>
      </c>
      <c r="AV1131" s="66">
        <v>140000</v>
      </c>
      <c r="AW1131" s="66">
        <v>1872</v>
      </c>
      <c r="AX1131" s="66" t="s">
        <v>311</v>
      </c>
    </row>
    <row r="1132" spans="1:50" customFormat="1" x14ac:dyDescent="0.2">
      <c r="A1132">
        <v>1131</v>
      </c>
      <c r="B1132" s="12" t="s">
        <v>90</v>
      </c>
      <c r="C1132" s="12" t="s">
        <v>90</v>
      </c>
      <c r="D1132" s="12" t="s">
        <v>91</v>
      </c>
      <c r="E1132" s="22">
        <v>4</v>
      </c>
      <c r="F1132" s="22" t="s">
        <v>195</v>
      </c>
      <c r="G1132" s="22" t="s">
        <v>132</v>
      </c>
      <c r="H1132" s="22" t="str">
        <f t="shared" si="256"/>
        <v>1Story</v>
      </c>
      <c r="I1132" s="22">
        <f t="shared" si="255"/>
        <v>59.315963337771507</v>
      </c>
      <c r="J1132" s="22" t="str">
        <f t="shared" si="257"/>
        <v>Below Average</v>
      </c>
      <c r="K1132" s="22">
        <v>3</v>
      </c>
      <c r="L1132" s="22" t="str">
        <f t="shared" si="258"/>
        <v>Low</v>
      </c>
      <c r="M1132" s="22">
        <v>1928</v>
      </c>
      <c r="N1132" s="22">
        <f t="shared" si="259"/>
        <v>1</v>
      </c>
      <c r="O1132" s="22"/>
      <c r="P1132" s="22">
        <v>1950</v>
      </c>
      <c r="Q1132" s="22">
        <f t="shared" si="260"/>
        <v>1</v>
      </c>
      <c r="R1132" s="23">
        <v>1122</v>
      </c>
      <c r="S1132" s="23" t="s">
        <v>311</v>
      </c>
      <c r="T1132" s="23" t="s">
        <v>369</v>
      </c>
      <c r="U1132" s="24">
        <v>1328</v>
      </c>
      <c r="V1132" s="24" t="str">
        <f t="shared" si="261"/>
        <v>no</v>
      </c>
      <c r="W1132" s="24">
        <v>653</v>
      </c>
      <c r="X1132" s="24" t="str">
        <f t="shared" si="262"/>
        <v>no</v>
      </c>
      <c r="Y1132" s="24" t="s">
        <v>412</v>
      </c>
      <c r="Z1132" s="24">
        <f t="shared" si="263"/>
        <v>0</v>
      </c>
      <c r="AA1132" s="24">
        <v>1981</v>
      </c>
      <c r="AB1132" s="24" t="s">
        <v>311</v>
      </c>
      <c r="AC1132" s="24" t="s">
        <v>369</v>
      </c>
      <c r="AD1132" s="25">
        <v>1</v>
      </c>
      <c r="AE1132" s="25">
        <v>0</v>
      </c>
      <c r="AF1132" s="25">
        <v>2</v>
      </c>
      <c r="AG1132" s="25">
        <v>0</v>
      </c>
      <c r="AH1132" s="25">
        <v>3</v>
      </c>
      <c r="AI1132" s="25" t="s">
        <v>414</v>
      </c>
      <c r="AJ1132" s="57">
        <v>7</v>
      </c>
      <c r="AK1132" s="57" t="str">
        <f t="shared" si="264"/>
        <v>More</v>
      </c>
      <c r="AL1132" s="57" t="s">
        <v>97</v>
      </c>
      <c r="AM1132" s="57" t="str">
        <f t="shared" si="265"/>
        <v>High</v>
      </c>
      <c r="AN1132" s="62">
        <v>2</v>
      </c>
      <c r="AO1132" s="62" t="str">
        <f t="shared" si="266"/>
        <v>More</v>
      </c>
      <c r="AP1132" s="62">
        <v>576</v>
      </c>
      <c r="AQ1132" s="62" t="str">
        <f t="shared" si="267"/>
        <v>no</v>
      </c>
      <c r="AR1132" s="62" t="str">
        <f t="shared" si="268"/>
        <v>Above Average</v>
      </c>
      <c r="AS1132" s="64">
        <v>2</v>
      </c>
      <c r="AT1132" s="68">
        <v>43.506284241057038</v>
      </c>
      <c r="AU1132" s="68" t="str">
        <f t="shared" si="269"/>
        <v>Below Average</v>
      </c>
      <c r="AV1132" s="66">
        <v>135000</v>
      </c>
      <c r="AW1132" s="66">
        <v>3103</v>
      </c>
      <c r="AX1132" s="66" t="s">
        <v>311</v>
      </c>
    </row>
    <row r="1133" spans="1:50" customFormat="1" x14ac:dyDescent="0.2">
      <c r="A1133">
        <v>1132</v>
      </c>
      <c r="B1133" s="12" t="s">
        <v>90</v>
      </c>
      <c r="C1133" s="12" t="s">
        <v>90</v>
      </c>
      <c r="D1133" s="12" t="s">
        <v>91</v>
      </c>
      <c r="E1133" s="22">
        <v>5</v>
      </c>
      <c r="F1133" s="22" t="s">
        <v>195</v>
      </c>
      <c r="G1133" s="22" t="s">
        <v>115</v>
      </c>
      <c r="H1133" s="22" t="str">
        <f t="shared" si="256"/>
        <v>1Story</v>
      </c>
      <c r="I1133" s="22">
        <f t="shared" si="255"/>
        <v>69.182127006168557</v>
      </c>
      <c r="J1133" s="22" t="str">
        <f t="shared" si="257"/>
        <v>Below Average</v>
      </c>
      <c r="K1133" s="22">
        <v>5</v>
      </c>
      <c r="L1133" s="22" t="str">
        <f t="shared" si="258"/>
        <v>Low</v>
      </c>
      <c r="M1133" s="22">
        <v>1991</v>
      </c>
      <c r="N1133" s="22">
        <f t="shared" si="259"/>
        <v>0</v>
      </c>
      <c r="O1133" s="22"/>
      <c r="P1133" s="22">
        <v>1992</v>
      </c>
      <c r="Q1133" s="22">
        <f t="shared" si="260"/>
        <v>0</v>
      </c>
      <c r="R1133" s="23">
        <v>974</v>
      </c>
      <c r="S1133" s="23" t="s">
        <v>311</v>
      </c>
      <c r="T1133" s="23" t="s">
        <v>370</v>
      </c>
      <c r="U1133" s="24">
        <v>974</v>
      </c>
      <c r="V1133" s="24" t="str">
        <f t="shared" si="261"/>
        <v>no</v>
      </c>
      <c r="W1133" s="24">
        <v>0</v>
      </c>
      <c r="X1133" s="24" t="str">
        <f t="shared" si="262"/>
        <v>no</v>
      </c>
      <c r="Y1133" s="24" t="s">
        <v>413</v>
      </c>
      <c r="Z1133" s="24">
        <f t="shared" si="263"/>
        <v>0</v>
      </c>
      <c r="AA1133" s="24">
        <v>974</v>
      </c>
      <c r="AB1133" s="24" t="s">
        <v>311</v>
      </c>
      <c r="AC1133" s="24" t="s">
        <v>370</v>
      </c>
      <c r="AD1133" s="25">
        <v>0</v>
      </c>
      <c r="AE1133" s="25">
        <v>0</v>
      </c>
      <c r="AF1133" s="25">
        <v>1</v>
      </c>
      <c r="AG1133" s="25">
        <v>0</v>
      </c>
      <c r="AH1133" s="25">
        <v>1</v>
      </c>
      <c r="AI1133" s="25" t="s">
        <v>415</v>
      </c>
      <c r="AJ1133" s="57">
        <v>5</v>
      </c>
      <c r="AK1133" s="57" t="str">
        <f t="shared" si="264"/>
        <v>Less</v>
      </c>
      <c r="AL1133" s="57" t="s">
        <v>98</v>
      </c>
      <c r="AM1133" s="57" t="str">
        <f t="shared" si="265"/>
        <v>Low</v>
      </c>
      <c r="AN1133" s="62">
        <v>0</v>
      </c>
      <c r="AO1133" s="62" t="str">
        <f t="shared" si="266"/>
        <v>Less</v>
      </c>
      <c r="AP1133" s="62">
        <v>0</v>
      </c>
      <c r="AQ1133" s="62" t="str">
        <f t="shared" si="267"/>
        <v>no</v>
      </c>
      <c r="AR1133" s="62" t="str">
        <f t="shared" si="268"/>
        <v>Below Average</v>
      </c>
      <c r="AS1133" s="64">
        <v>0</v>
      </c>
      <c r="AT1133" s="68">
        <v>47.997946611909654</v>
      </c>
      <c r="AU1133" s="68" t="str">
        <f t="shared" si="269"/>
        <v>Below Average</v>
      </c>
      <c r="AV1133" s="66">
        <v>93500</v>
      </c>
      <c r="AW1133" s="66">
        <v>1948</v>
      </c>
      <c r="AX1133" s="66" t="s">
        <v>311</v>
      </c>
    </row>
    <row r="1134" spans="1:50" customFormat="1" x14ac:dyDescent="0.2">
      <c r="A1134">
        <v>1133</v>
      </c>
      <c r="B1134" s="12" t="s">
        <v>90</v>
      </c>
      <c r="C1134" s="12" t="s">
        <v>90</v>
      </c>
      <c r="D1134" s="12" t="s">
        <v>91</v>
      </c>
      <c r="E1134" s="22">
        <v>6</v>
      </c>
      <c r="F1134" s="22" t="s">
        <v>195</v>
      </c>
      <c r="G1134" s="22" t="s">
        <v>92</v>
      </c>
      <c r="H1134" s="22" t="str">
        <f t="shared" si="256"/>
        <v>2Story</v>
      </c>
      <c r="I1134" s="22">
        <f t="shared" si="255"/>
        <v>75.988545402704759</v>
      </c>
      <c r="J1134" s="22" t="str">
        <f t="shared" si="257"/>
        <v>Above Average</v>
      </c>
      <c r="K1134" s="22">
        <v>4</v>
      </c>
      <c r="L1134" s="22" t="str">
        <f t="shared" si="258"/>
        <v>Low</v>
      </c>
      <c r="M1134" s="22">
        <v>1880</v>
      </c>
      <c r="N1134" s="22">
        <f t="shared" si="259"/>
        <v>1</v>
      </c>
      <c r="O1134" s="22"/>
      <c r="P1134" s="22">
        <v>1950</v>
      </c>
      <c r="Q1134" s="22">
        <f t="shared" si="260"/>
        <v>1</v>
      </c>
      <c r="R1134" s="23">
        <v>1008</v>
      </c>
      <c r="S1134" s="23" t="s">
        <v>311</v>
      </c>
      <c r="T1134" s="23" t="s">
        <v>370</v>
      </c>
      <c r="U1134" s="24">
        <v>1178</v>
      </c>
      <c r="V1134" s="24" t="str">
        <f t="shared" si="261"/>
        <v>no</v>
      </c>
      <c r="W1134" s="24">
        <v>1032</v>
      </c>
      <c r="X1134" s="24" t="str">
        <f t="shared" si="262"/>
        <v>no</v>
      </c>
      <c r="Y1134" s="24" t="s">
        <v>412</v>
      </c>
      <c r="Z1134" s="24">
        <f t="shared" si="263"/>
        <v>0</v>
      </c>
      <c r="AA1134" s="24">
        <v>2210</v>
      </c>
      <c r="AB1134" s="24" t="s">
        <v>311</v>
      </c>
      <c r="AC1134" s="24" t="s">
        <v>369</v>
      </c>
      <c r="AD1134" s="25">
        <v>0</v>
      </c>
      <c r="AE1134" s="25">
        <v>0</v>
      </c>
      <c r="AF1134" s="25">
        <v>2</v>
      </c>
      <c r="AG1134" s="25">
        <v>0</v>
      </c>
      <c r="AH1134" s="25">
        <v>2</v>
      </c>
      <c r="AI1134" s="25" t="s">
        <v>415</v>
      </c>
      <c r="AJ1134" s="57">
        <v>8</v>
      </c>
      <c r="AK1134" s="57" t="str">
        <f t="shared" si="264"/>
        <v>More</v>
      </c>
      <c r="AL1134" s="57" t="s">
        <v>147</v>
      </c>
      <c r="AM1134" s="57" t="str">
        <f t="shared" si="265"/>
        <v>Low</v>
      </c>
      <c r="AN1134" s="62">
        <v>1</v>
      </c>
      <c r="AO1134" s="62" t="str">
        <f t="shared" si="266"/>
        <v>Less</v>
      </c>
      <c r="AP1134" s="62">
        <v>205</v>
      </c>
      <c r="AQ1134" s="62" t="str">
        <f t="shared" si="267"/>
        <v>no</v>
      </c>
      <c r="AR1134" s="62" t="str">
        <f t="shared" si="268"/>
        <v>Below Average</v>
      </c>
      <c r="AS1134" s="64">
        <v>0</v>
      </c>
      <c r="AT1134" s="68">
        <v>36.513362336855188</v>
      </c>
      <c r="AU1134" s="68" t="str">
        <f t="shared" si="269"/>
        <v>Below Average</v>
      </c>
      <c r="AV1134" s="66">
        <v>117500</v>
      </c>
      <c r="AW1134" s="66">
        <v>3218</v>
      </c>
      <c r="AX1134" s="66" t="s">
        <v>311</v>
      </c>
    </row>
    <row r="1135" spans="1:50" customFormat="1" x14ac:dyDescent="0.2">
      <c r="A1135">
        <v>1134</v>
      </c>
      <c r="B1135" s="12" t="s">
        <v>90</v>
      </c>
      <c r="C1135" s="12" t="s">
        <v>90</v>
      </c>
      <c r="D1135" s="12" t="s">
        <v>91</v>
      </c>
      <c r="E1135" s="22">
        <v>8</v>
      </c>
      <c r="F1135" s="22" t="s">
        <v>411</v>
      </c>
      <c r="G1135" s="22" t="s">
        <v>92</v>
      </c>
      <c r="H1135" s="22" t="str">
        <f t="shared" si="256"/>
        <v>2Story</v>
      </c>
      <c r="I1135" s="22">
        <f t="shared" si="255"/>
        <v>75.988545402704759</v>
      </c>
      <c r="J1135" s="22" t="str">
        <f t="shared" si="257"/>
        <v>Above Average</v>
      </c>
      <c r="K1135" s="22">
        <v>5</v>
      </c>
      <c r="L1135" s="22" t="str">
        <f t="shared" si="258"/>
        <v>Low</v>
      </c>
      <c r="M1135" s="22">
        <v>1995</v>
      </c>
      <c r="N1135" s="22">
        <f t="shared" si="259"/>
        <v>0</v>
      </c>
      <c r="O1135" s="22"/>
      <c r="P1135" s="22">
        <v>1995</v>
      </c>
      <c r="Q1135" s="22">
        <f t="shared" si="260"/>
        <v>0</v>
      </c>
      <c r="R1135" s="23">
        <v>1128</v>
      </c>
      <c r="S1135" s="23" t="s">
        <v>311</v>
      </c>
      <c r="T1135" s="23" t="s">
        <v>369</v>
      </c>
      <c r="U1135" s="24">
        <v>1142</v>
      </c>
      <c r="V1135" s="24" t="str">
        <f t="shared" si="261"/>
        <v>no</v>
      </c>
      <c r="W1135" s="24">
        <v>878</v>
      </c>
      <c r="X1135" s="24" t="str">
        <f t="shared" si="262"/>
        <v>no</v>
      </c>
      <c r="Y1135" s="24" t="s">
        <v>412</v>
      </c>
      <c r="Z1135" s="24">
        <f t="shared" si="263"/>
        <v>1</v>
      </c>
      <c r="AA1135" s="24">
        <v>2020</v>
      </c>
      <c r="AB1135" s="24" t="s">
        <v>311</v>
      </c>
      <c r="AC1135" s="24" t="s">
        <v>369</v>
      </c>
      <c r="AD1135" s="25">
        <v>0</v>
      </c>
      <c r="AE1135" s="25">
        <v>0</v>
      </c>
      <c r="AF1135" s="25">
        <v>2</v>
      </c>
      <c r="AG1135" s="25">
        <v>1</v>
      </c>
      <c r="AH1135" s="25">
        <v>3</v>
      </c>
      <c r="AI1135" s="25" t="s">
        <v>414</v>
      </c>
      <c r="AJ1135" s="57">
        <v>8</v>
      </c>
      <c r="AK1135" s="57" t="str">
        <f t="shared" si="264"/>
        <v>More</v>
      </c>
      <c r="AL1135" s="57" t="s">
        <v>97</v>
      </c>
      <c r="AM1135" s="57" t="str">
        <f t="shared" si="265"/>
        <v>High</v>
      </c>
      <c r="AN1135" s="62">
        <v>2</v>
      </c>
      <c r="AO1135" s="62" t="str">
        <f t="shared" si="266"/>
        <v>More</v>
      </c>
      <c r="AP1135" s="62">
        <v>466</v>
      </c>
      <c r="AQ1135" s="62" t="str">
        <f t="shared" si="267"/>
        <v>no</v>
      </c>
      <c r="AR1135" s="62" t="str">
        <f t="shared" si="268"/>
        <v>Below Average</v>
      </c>
      <c r="AS1135" s="64">
        <v>1</v>
      </c>
      <c r="AT1135" s="68">
        <v>76.080050825921219</v>
      </c>
      <c r="AU1135" s="68" t="str">
        <f t="shared" si="269"/>
        <v>Above Average</v>
      </c>
      <c r="AV1135" s="66">
        <v>239500</v>
      </c>
      <c r="AW1135" s="66">
        <v>3148</v>
      </c>
      <c r="AX1135" s="66" t="s">
        <v>311</v>
      </c>
    </row>
    <row r="1136" spans="1:50" customFormat="1" x14ac:dyDescent="0.2">
      <c r="A1136">
        <v>1135</v>
      </c>
      <c r="B1136" s="12" t="s">
        <v>90</v>
      </c>
      <c r="C1136" s="12" t="s">
        <v>90</v>
      </c>
      <c r="D1136" s="12" t="s">
        <v>91</v>
      </c>
      <c r="E1136" s="22">
        <v>6</v>
      </c>
      <c r="F1136" s="22" t="s">
        <v>195</v>
      </c>
      <c r="G1136" s="22" t="s">
        <v>92</v>
      </c>
      <c r="H1136" s="22" t="str">
        <f t="shared" si="256"/>
        <v>2Story</v>
      </c>
      <c r="I1136" s="22">
        <f t="shared" si="255"/>
        <v>75.988545402704759</v>
      </c>
      <c r="J1136" s="22" t="str">
        <f t="shared" si="257"/>
        <v>Above Average</v>
      </c>
      <c r="K1136" s="22">
        <v>5</v>
      </c>
      <c r="L1136" s="22" t="str">
        <f t="shared" si="258"/>
        <v>Low</v>
      </c>
      <c r="M1136" s="22">
        <v>1997</v>
      </c>
      <c r="N1136" s="22">
        <f t="shared" si="259"/>
        <v>0</v>
      </c>
      <c r="O1136" s="22"/>
      <c r="P1136" s="22">
        <v>1997</v>
      </c>
      <c r="Q1136" s="22">
        <f t="shared" si="260"/>
        <v>0</v>
      </c>
      <c r="R1136" s="23">
        <v>916</v>
      </c>
      <c r="S1136" s="23" t="s">
        <v>311</v>
      </c>
      <c r="T1136" s="23" t="s">
        <v>370</v>
      </c>
      <c r="U1136" s="24">
        <v>916</v>
      </c>
      <c r="V1136" s="24" t="str">
        <f t="shared" si="261"/>
        <v>no</v>
      </c>
      <c r="W1136" s="24">
        <v>684</v>
      </c>
      <c r="X1136" s="24" t="str">
        <f t="shared" si="262"/>
        <v>no</v>
      </c>
      <c r="Y1136" s="24" t="s">
        <v>412</v>
      </c>
      <c r="Z1136" s="24">
        <f t="shared" si="263"/>
        <v>1</v>
      </c>
      <c r="AA1136" s="24">
        <v>1600</v>
      </c>
      <c r="AB1136" s="24" t="s">
        <v>311</v>
      </c>
      <c r="AC1136" s="24" t="s">
        <v>369</v>
      </c>
      <c r="AD1136" s="25">
        <v>0</v>
      </c>
      <c r="AE1136" s="25">
        <v>0</v>
      </c>
      <c r="AF1136" s="25">
        <v>2</v>
      </c>
      <c r="AG1136" s="25">
        <v>1</v>
      </c>
      <c r="AH1136" s="25">
        <v>3</v>
      </c>
      <c r="AI1136" s="25" t="s">
        <v>414</v>
      </c>
      <c r="AJ1136" s="57">
        <v>7</v>
      </c>
      <c r="AK1136" s="57" t="str">
        <f t="shared" si="264"/>
        <v>More</v>
      </c>
      <c r="AL1136" s="57" t="s">
        <v>98</v>
      </c>
      <c r="AM1136" s="57" t="str">
        <f t="shared" si="265"/>
        <v>Low</v>
      </c>
      <c r="AN1136" s="62">
        <v>2</v>
      </c>
      <c r="AO1136" s="62" t="str">
        <f t="shared" si="266"/>
        <v>More</v>
      </c>
      <c r="AP1136" s="62">
        <v>460</v>
      </c>
      <c r="AQ1136" s="62" t="str">
        <f t="shared" si="267"/>
        <v>no</v>
      </c>
      <c r="AR1136" s="62" t="str">
        <f t="shared" si="268"/>
        <v>Below Average</v>
      </c>
      <c r="AS1136" s="64">
        <v>1</v>
      </c>
      <c r="AT1136" s="68">
        <v>67.170111287758345</v>
      </c>
      <c r="AU1136" s="68" t="str">
        <f t="shared" si="269"/>
        <v>Below Average</v>
      </c>
      <c r="AV1136" s="66">
        <v>169000</v>
      </c>
      <c r="AW1136" s="66">
        <v>2516</v>
      </c>
      <c r="AX1136" s="66" t="s">
        <v>311</v>
      </c>
    </row>
    <row r="1137" spans="1:50" customFormat="1" x14ac:dyDescent="0.2">
      <c r="A1137">
        <v>1136</v>
      </c>
      <c r="B1137" s="12" t="s">
        <v>90</v>
      </c>
      <c r="C1137" s="12" t="s">
        <v>90</v>
      </c>
      <c r="D1137" s="12" t="s">
        <v>91</v>
      </c>
      <c r="E1137" s="22">
        <v>6</v>
      </c>
      <c r="F1137" s="22" t="s">
        <v>195</v>
      </c>
      <c r="G1137" s="22" t="s">
        <v>115</v>
      </c>
      <c r="H1137" s="22" t="str">
        <f t="shared" si="256"/>
        <v>1Story</v>
      </c>
      <c r="I1137" s="22">
        <f t="shared" si="255"/>
        <v>69.182127006168557</v>
      </c>
      <c r="J1137" s="22" t="str">
        <f t="shared" si="257"/>
        <v>Below Average</v>
      </c>
      <c r="K1137" s="22">
        <v>5</v>
      </c>
      <c r="L1137" s="22" t="str">
        <f t="shared" si="258"/>
        <v>Low</v>
      </c>
      <c r="M1137" s="22">
        <v>1926</v>
      </c>
      <c r="N1137" s="22">
        <f t="shared" si="259"/>
        <v>1</v>
      </c>
      <c r="O1137" s="22"/>
      <c r="P1137" s="22">
        <v>1950</v>
      </c>
      <c r="Q1137" s="22">
        <f t="shared" si="260"/>
        <v>1</v>
      </c>
      <c r="R1137" s="23">
        <v>960</v>
      </c>
      <c r="S1137" s="23" t="s">
        <v>311</v>
      </c>
      <c r="T1137" s="23" t="s">
        <v>370</v>
      </c>
      <c r="U1137" s="24">
        <v>986</v>
      </c>
      <c r="V1137" s="24" t="str">
        <f t="shared" si="261"/>
        <v>no</v>
      </c>
      <c r="W1137" s="24">
        <v>0</v>
      </c>
      <c r="X1137" s="24" t="str">
        <f t="shared" si="262"/>
        <v>no</v>
      </c>
      <c r="Y1137" s="24" t="s">
        <v>413</v>
      </c>
      <c r="Z1137" s="24">
        <f t="shared" si="263"/>
        <v>0</v>
      </c>
      <c r="AA1137" s="24">
        <v>986</v>
      </c>
      <c r="AB1137" s="24" t="s">
        <v>311</v>
      </c>
      <c r="AC1137" s="24" t="s">
        <v>370</v>
      </c>
      <c r="AD1137" s="25">
        <v>0</v>
      </c>
      <c r="AE1137" s="25">
        <v>0</v>
      </c>
      <c r="AF1137" s="25">
        <v>1</v>
      </c>
      <c r="AG1137" s="25">
        <v>0</v>
      </c>
      <c r="AH1137" s="25">
        <v>1</v>
      </c>
      <c r="AI1137" s="25" t="s">
        <v>415</v>
      </c>
      <c r="AJ1137" s="57">
        <v>5</v>
      </c>
      <c r="AK1137" s="57" t="str">
        <f t="shared" si="264"/>
        <v>Less</v>
      </c>
      <c r="AL1137" s="57" t="s">
        <v>98</v>
      </c>
      <c r="AM1137" s="57" t="str">
        <f t="shared" si="265"/>
        <v>Low</v>
      </c>
      <c r="AN1137" s="62">
        <v>1</v>
      </c>
      <c r="AO1137" s="62" t="str">
        <f t="shared" si="266"/>
        <v>Less</v>
      </c>
      <c r="AP1137" s="62">
        <v>180</v>
      </c>
      <c r="AQ1137" s="62" t="str">
        <f t="shared" si="267"/>
        <v>no</v>
      </c>
      <c r="AR1137" s="62" t="str">
        <f t="shared" si="268"/>
        <v>Below Average</v>
      </c>
      <c r="AS1137" s="64">
        <v>1</v>
      </c>
      <c r="AT1137" s="68">
        <v>52.415210688591984</v>
      </c>
      <c r="AU1137" s="68" t="str">
        <f t="shared" si="269"/>
        <v>Below Average</v>
      </c>
      <c r="AV1137" s="66">
        <v>102000</v>
      </c>
      <c r="AW1137" s="66">
        <v>1946</v>
      </c>
      <c r="AX1137" s="66" t="s">
        <v>311</v>
      </c>
    </row>
    <row r="1138" spans="1:50" customFormat="1" x14ac:dyDescent="0.2">
      <c r="A1138">
        <v>1137</v>
      </c>
      <c r="B1138" s="12" t="s">
        <v>90</v>
      </c>
      <c r="C1138" s="12" t="s">
        <v>90</v>
      </c>
      <c r="D1138" s="12" t="s">
        <v>91</v>
      </c>
      <c r="E1138" s="22">
        <v>6</v>
      </c>
      <c r="F1138" s="22" t="s">
        <v>195</v>
      </c>
      <c r="G1138" s="22" t="s">
        <v>132</v>
      </c>
      <c r="H1138" s="22" t="str">
        <f t="shared" si="256"/>
        <v>1Story</v>
      </c>
      <c r="I1138" s="22">
        <f t="shared" si="255"/>
        <v>59.315963337771507</v>
      </c>
      <c r="J1138" s="22" t="str">
        <f t="shared" si="257"/>
        <v>Below Average</v>
      </c>
      <c r="K1138" s="22">
        <v>5</v>
      </c>
      <c r="L1138" s="22" t="str">
        <f t="shared" si="258"/>
        <v>Low</v>
      </c>
      <c r="M1138" s="22">
        <v>1950</v>
      </c>
      <c r="N1138" s="22">
        <f t="shared" si="259"/>
        <v>1</v>
      </c>
      <c r="O1138" s="22"/>
      <c r="P1138" s="22">
        <v>1950</v>
      </c>
      <c r="Q1138" s="22">
        <f t="shared" si="260"/>
        <v>1</v>
      </c>
      <c r="R1138" s="23">
        <v>1032</v>
      </c>
      <c r="S1138" s="23" t="s">
        <v>311</v>
      </c>
      <c r="T1138" s="23" t="s">
        <v>370</v>
      </c>
      <c r="U1138" s="24">
        <v>1032</v>
      </c>
      <c r="V1138" s="24" t="str">
        <f t="shared" si="261"/>
        <v>no</v>
      </c>
      <c r="W1138" s="24">
        <v>220</v>
      </c>
      <c r="X1138" s="24" t="str">
        <f t="shared" si="262"/>
        <v>no</v>
      </c>
      <c r="Y1138" s="24" t="s">
        <v>412</v>
      </c>
      <c r="Z1138" s="24">
        <f t="shared" si="263"/>
        <v>1</v>
      </c>
      <c r="AA1138" s="24">
        <v>1252</v>
      </c>
      <c r="AB1138" s="24" t="s">
        <v>311</v>
      </c>
      <c r="AC1138" s="24" t="s">
        <v>370</v>
      </c>
      <c r="AD1138" s="25">
        <v>0</v>
      </c>
      <c r="AE1138" s="25">
        <v>0</v>
      </c>
      <c r="AF1138" s="25">
        <v>1</v>
      </c>
      <c r="AG1138" s="25">
        <v>0</v>
      </c>
      <c r="AH1138" s="25">
        <v>1</v>
      </c>
      <c r="AI1138" s="25" t="s">
        <v>415</v>
      </c>
      <c r="AJ1138" s="57">
        <v>6</v>
      </c>
      <c r="AK1138" s="57" t="str">
        <f t="shared" si="264"/>
        <v>More</v>
      </c>
      <c r="AL1138" s="57" t="s">
        <v>98</v>
      </c>
      <c r="AM1138" s="57" t="str">
        <f t="shared" si="265"/>
        <v>Low</v>
      </c>
      <c r="AN1138" s="62">
        <v>1</v>
      </c>
      <c r="AO1138" s="62" t="str">
        <f t="shared" si="266"/>
        <v>Less</v>
      </c>
      <c r="AP1138" s="62">
        <v>288</v>
      </c>
      <c r="AQ1138" s="62" t="str">
        <f t="shared" si="267"/>
        <v>no</v>
      </c>
      <c r="AR1138" s="62" t="str">
        <f t="shared" si="268"/>
        <v>Below Average</v>
      </c>
      <c r="AS1138" s="64">
        <v>0</v>
      </c>
      <c r="AT1138" s="68">
        <v>52.101576182136604</v>
      </c>
      <c r="AU1138" s="68" t="str">
        <f t="shared" si="269"/>
        <v>Below Average</v>
      </c>
      <c r="AV1138" s="66">
        <v>119000</v>
      </c>
      <c r="AW1138" s="66">
        <v>2284</v>
      </c>
      <c r="AX1138" s="66" t="s">
        <v>311</v>
      </c>
    </row>
    <row r="1139" spans="1:50" customFormat="1" x14ac:dyDescent="0.2">
      <c r="A1139">
        <v>1138</v>
      </c>
      <c r="B1139" s="12" t="s">
        <v>114</v>
      </c>
      <c r="C1139" s="12" t="s">
        <v>90</v>
      </c>
      <c r="D1139" s="12" t="s">
        <v>91</v>
      </c>
      <c r="E1139" s="22">
        <v>5</v>
      </c>
      <c r="F1139" s="22" t="s">
        <v>195</v>
      </c>
      <c r="G1139" s="22" t="s">
        <v>132</v>
      </c>
      <c r="H1139" s="22" t="str">
        <f t="shared" si="256"/>
        <v>1Story</v>
      </c>
      <c r="I1139" s="22">
        <f t="shared" si="255"/>
        <v>59.315963337771507</v>
      </c>
      <c r="J1139" s="22" t="str">
        <f t="shared" si="257"/>
        <v>Below Average</v>
      </c>
      <c r="K1139" s="22">
        <v>8</v>
      </c>
      <c r="L1139" s="22" t="str">
        <f t="shared" si="258"/>
        <v>High</v>
      </c>
      <c r="M1139" s="22">
        <v>1875</v>
      </c>
      <c r="N1139" s="22">
        <f t="shared" si="259"/>
        <v>1</v>
      </c>
      <c r="O1139" s="22"/>
      <c r="P1139" s="22">
        <v>1996</v>
      </c>
      <c r="Q1139" s="22">
        <f t="shared" si="260"/>
        <v>0</v>
      </c>
      <c r="R1139" s="23">
        <v>780</v>
      </c>
      <c r="S1139" s="23" t="s">
        <v>311</v>
      </c>
      <c r="T1139" s="23" t="s">
        <v>370</v>
      </c>
      <c r="U1139" s="24">
        <v>780</v>
      </c>
      <c r="V1139" s="24" t="str">
        <f t="shared" si="261"/>
        <v>no</v>
      </c>
      <c r="W1139" s="24">
        <v>240</v>
      </c>
      <c r="X1139" s="24" t="str">
        <f t="shared" si="262"/>
        <v>no</v>
      </c>
      <c r="Y1139" s="24" t="s">
        <v>412</v>
      </c>
      <c r="Z1139" s="24">
        <f t="shared" si="263"/>
        <v>1</v>
      </c>
      <c r="AA1139" s="24">
        <v>1020</v>
      </c>
      <c r="AB1139" s="24" t="s">
        <v>311</v>
      </c>
      <c r="AC1139" s="24" t="s">
        <v>370</v>
      </c>
      <c r="AD1139" s="25">
        <v>0</v>
      </c>
      <c r="AE1139" s="25">
        <v>0</v>
      </c>
      <c r="AF1139" s="25">
        <v>1</v>
      </c>
      <c r="AG1139" s="25">
        <v>0</v>
      </c>
      <c r="AH1139" s="25">
        <v>1</v>
      </c>
      <c r="AI1139" s="25" t="s">
        <v>415</v>
      </c>
      <c r="AJ1139" s="57">
        <v>6</v>
      </c>
      <c r="AK1139" s="57" t="str">
        <f t="shared" si="264"/>
        <v>More</v>
      </c>
      <c r="AL1139" s="57" t="s">
        <v>98</v>
      </c>
      <c r="AM1139" s="57" t="str">
        <f t="shared" si="265"/>
        <v>Low</v>
      </c>
      <c r="AN1139" s="62">
        <v>0</v>
      </c>
      <c r="AO1139" s="62" t="str">
        <f t="shared" si="266"/>
        <v>Less</v>
      </c>
      <c r="AP1139" s="62">
        <v>0</v>
      </c>
      <c r="AQ1139" s="62" t="str">
        <f t="shared" si="267"/>
        <v>no</v>
      </c>
      <c r="AR1139" s="62" t="str">
        <f t="shared" si="268"/>
        <v>Below Average</v>
      </c>
      <c r="AS1139" s="64">
        <v>0</v>
      </c>
      <c r="AT1139" s="68">
        <v>52.222222222222221</v>
      </c>
      <c r="AU1139" s="68" t="str">
        <f t="shared" si="269"/>
        <v>Below Average</v>
      </c>
      <c r="AV1139" s="66">
        <v>94000</v>
      </c>
      <c r="AW1139" s="66">
        <v>1800</v>
      </c>
      <c r="AX1139" s="66" t="s">
        <v>311</v>
      </c>
    </row>
    <row r="1140" spans="1:50" customFormat="1" x14ac:dyDescent="0.2">
      <c r="A1140">
        <v>1139</v>
      </c>
      <c r="B1140" s="12" t="s">
        <v>90</v>
      </c>
      <c r="C1140" s="12" t="s">
        <v>90</v>
      </c>
      <c r="D1140" s="12" t="s">
        <v>91</v>
      </c>
      <c r="E1140" s="22">
        <v>6</v>
      </c>
      <c r="F1140" s="22" t="s">
        <v>195</v>
      </c>
      <c r="G1140" s="22" t="s">
        <v>115</v>
      </c>
      <c r="H1140" s="22" t="str">
        <f t="shared" si="256"/>
        <v>1Story</v>
      </c>
      <c r="I1140" s="22">
        <f t="shared" si="255"/>
        <v>69.182127006168557</v>
      </c>
      <c r="J1140" s="22" t="str">
        <f t="shared" si="257"/>
        <v>Below Average</v>
      </c>
      <c r="K1140" s="22">
        <v>5</v>
      </c>
      <c r="L1140" s="22" t="str">
        <f t="shared" si="258"/>
        <v>Low</v>
      </c>
      <c r="M1140" s="22">
        <v>1977</v>
      </c>
      <c r="N1140" s="22">
        <f t="shared" si="259"/>
        <v>0</v>
      </c>
      <c r="O1140" s="22"/>
      <c r="P1140" s="22">
        <v>1977</v>
      </c>
      <c r="Q1140" s="22">
        <f t="shared" si="260"/>
        <v>0</v>
      </c>
      <c r="R1140" s="23">
        <v>1567</v>
      </c>
      <c r="S1140" s="23" t="s">
        <v>311</v>
      </c>
      <c r="T1140" s="23" t="s">
        <v>369</v>
      </c>
      <c r="U1140" s="24">
        <v>1567</v>
      </c>
      <c r="V1140" s="24" t="str">
        <f t="shared" si="261"/>
        <v>no</v>
      </c>
      <c r="W1140" s="24">
        <v>0</v>
      </c>
      <c r="X1140" s="24" t="str">
        <f t="shared" si="262"/>
        <v>no</v>
      </c>
      <c r="Y1140" s="24" t="s">
        <v>413</v>
      </c>
      <c r="Z1140" s="24">
        <f t="shared" si="263"/>
        <v>0</v>
      </c>
      <c r="AA1140" s="24">
        <v>1567</v>
      </c>
      <c r="AB1140" s="24" t="s">
        <v>311</v>
      </c>
      <c r="AC1140" s="24" t="s">
        <v>369</v>
      </c>
      <c r="AD1140" s="25">
        <v>1</v>
      </c>
      <c r="AE1140" s="25">
        <v>0</v>
      </c>
      <c r="AF1140" s="25">
        <v>2</v>
      </c>
      <c r="AG1140" s="25">
        <v>0</v>
      </c>
      <c r="AH1140" s="25">
        <v>3</v>
      </c>
      <c r="AI1140" s="25" t="s">
        <v>414</v>
      </c>
      <c r="AJ1140" s="57">
        <v>5</v>
      </c>
      <c r="AK1140" s="57" t="str">
        <f t="shared" si="264"/>
        <v>Less</v>
      </c>
      <c r="AL1140" s="57" t="s">
        <v>97</v>
      </c>
      <c r="AM1140" s="57" t="str">
        <f t="shared" si="265"/>
        <v>High</v>
      </c>
      <c r="AN1140" s="62">
        <v>2</v>
      </c>
      <c r="AO1140" s="62" t="str">
        <f t="shared" si="266"/>
        <v>More</v>
      </c>
      <c r="AP1140" s="62">
        <v>714</v>
      </c>
      <c r="AQ1140" s="62" t="str">
        <f t="shared" si="267"/>
        <v>no</v>
      </c>
      <c r="AR1140" s="62" t="str">
        <f t="shared" si="268"/>
        <v>Above Average</v>
      </c>
      <c r="AS1140" s="64">
        <v>2</v>
      </c>
      <c r="AT1140" s="68">
        <v>62.53988513082323</v>
      </c>
      <c r="AU1140" s="68" t="str">
        <f t="shared" si="269"/>
        <v>Below Average</v>
      </c>
      <c r="AV1140" s="66">
        <v>196000</v>
      </c>
      <c r="AW1140" s="66">
        <v>3134</v>
      </c>
      <c r="AX1140" s="66" t="s">
        <v>311</v>
      </c>
    </row>
    <row r="1141" spans="1:50" customFormat="1" x14ac:dyDescent="0.2">
      <c r="A1141">
        <v>1140</v>
      </c>
      <c r="B1141" s="12" t="s">
        <v>90</v>
      </c>
      <c r="C1141" s="12" t="s">
        <v>90</v>
      </c>
      <c r="D1141" s="12" t="s">
        <v>91</v>
      </c>
      <c r="E1141" s="22">
        <v>5</v>
      </c>
      <c r="F1141" s="22" t="s">
        <v>195</v>
      </c>
      <c r="G1141" s="22" t="s">
        <v>115</v>
      </c>
      <c r="H1141" s="22" t="str">
        <f t="shared" si="256"/>
        <v>1Story</v>
      </c>
      <c r="I1141" s="22">
        <f t="shared" si="255"/>
        <v>69.182127006168557</v>
      </c>
      <c r="J1141" s="22" t="str">
        <f t="shared" si="257"/>
        <v>Below Average</v>
      </c>
      <c r="K1141" s="22">
        <v>5</v>
      </c>
      <c r="L1141" s="22" t="str">
        <f t="shared" si="258"/>
        <v>Low</v>
      </c>
      <c r="M1141" s="22">
        <v>1920</v>
      </c>
      <c r="N1141" s="22">
        <f t="shared" si="259"/>
        <v>1</v>
      </c>
      <c r="O1141" s="22"/>
      <c r="P1141" s="22">
        <v>1950</v>
      </c>
      <c r="Q1141" s="22">
        <f t="shared" si="260"/>
        <v>1</v>
      </c>
      <c r="R1141" s="23">
        <v>915</v>
      </c>
      <c r="S1141" s="23" t="s">
        <v>311</v>
      </c>
      <c r="T1141" s="23" t="s">
        <v>370</v>
      </c>
      <c r="U1141" s="24">
        <v>1167</v>
      </c>
      <c r="V1141" s="24" t="str">
        <f t="shared" si="261"/>
        <v>no</v>
      </c>
      <c r="W1141" s="24">
        <v>0</v>
      </c>
      <c r="X1141" s="24" t="str">
        <f t="shared" si="262"/>
        <v>no</v>
      </c>
      <c r="Y1141" s="24" t="s">
        <v>413</v>
      </c>
      <c r="Z1141" s="24">
        <f t="shared" si="263"/>
        <v>1</v>
      </c>
      <c r="AA1141" s="24">
        <v>1167</v>
      </c>
      <c r="AB1141" s="24" t="s">
        <v>311</v>
      </c>
      <c r="AC1141" s="24" t="s">
        <v>370</v>
      </c>
      <c r="AD1141" s="25">
        <v>0</v>
      </c>
      <c r="AE1141" s="25">
        <v>0</v>
      </c>
      <c r="AF1141" s="25">
        <v>1</v>
      </c>
      <c r="AG1141" s="25">
        <v>0</v>
      </c>
      <c r="AH1141" s="25">
        <v>1</v>
      </c>
      <c r="AI1141" s="25" t="s">
        <v>415</v>
      </c>
      <c r="AJ1141" s="57">
        <v>6</v>
      </c>
      <c r="AK1141" s="57" t="str">
        <f t="shared" si="264"/>
        <v>More</v>
      </c>
      <c r="AL1141" s="57" t="s">
        <v>98</v>
      </c>
      <c r="AM1141" s="57" t="str">
        <f t="shared" si="265"/>
        <v>Low</v>
      </c>
      <c r="AN1141" s="62">
        <v>2</v>
      </c>
      <c r="AO1141" s="62" t="str">
        <f t="shared" si="266"/>
        <v>More</v>
      </c>
      <c r="AP1141" s="62">
        <v>495</v>
      </c>
      <c r="AQ1141" s="62" t="str">
        <f t="shared" si="267"/>
        <v>no</v>
      </c>
      <c r="AR1141" s="62" t="str">
        <f t="shared" si="268"/>
        <v>Above Average</v>
      </c>
      <c r="AS1141" s="64">
        <v>1</v>
      </c>
      <c r="AT1141" s="68">
        <v>69.164265129683002</v>
      </c>
      <c r="AU1141" s="68" t="str">
        <f t="shared" si="269"/>
        <v>Below Average</v>
      </c>
      <c r="AV1141" s="66">
        <v>144000</v>
      </c>
      <c r="AW1141" s="66">
        <v>2082</v>
      </c>
      <c r="AX1141" s="66" t="s">
        <v>311</v>
      </c>
    </row>
    <row r="1142" spans="1:50" customFormat="1" x14ac:dyDescent="0.2">
      <c r="A1142">
        <v>1141</v>
      </c>
      <c r="B1142" s="12" t="s">
        <v>90</v>
      </c>
      <c r="C1142" s="12" t="s">
        <v>90</v>
      </c>
      <c r="D1142" s="12" t="s">
        <v>91</v>
      </c>
      <c r="E1142" s="22">
        <v>5</v>
      </c>
      <c r="F1142" s="22" t="s">
        <v>195</v>
      </c>
      <c r="G1142" s="22" t="s">
        <v>115</v>
      </c>
      <c r="H1142" s="22" t="str">
        <f t="shared" si="256"/>
        <v>1Story</v>
      </c>
      <c r="I1142" s="22">
        <f t="shared" si="255"/>
        <v>69.182127006168557</v>
      </c>
      <c r="J1142" s="22" t="str">
        <f t="shared" si="257"/>
        <v>Below Average</v>
      </c>
      <c r="K1142" s="22">
        <v>7</v>
      </c>
      <c r="L1142" s="22" t="str">
        <f t="shared" si="258"/>
        <v>High</v>
      </c>
      <c r="M1142" s="22">
        <v>1951</v>
      </c>
      <c r="N1142" s="22">
        <f t="shared" si="259"/>
        <v>1</v>
      </c>
      <c r="O1142" s="22"/>
      <c r="P1142" s="22">
        <v>1951</v>
      </c>
      <c r="Q1142" s="22">
        <f t="shared" si="260"/>
        <v>1</v>
      </c>
      <c r="R1142" s="23">
        <v>952</v>
      </c>
      <c r="S1142" s="23" t="s">
        <v>311</v>
      </c>
      <c r="T1142" s="23" t="s">
        <v>370</v>
      </c>
      <c r="U1142" s="24">
        <v>952</v>
      </c>
      <c r="V1142" s="24" t="str">
        <f t="shared" si="261"/>
        <v>no</v>
      </c>
      <c r="W1142" s="24">
        <v>0</v>
      </c>
      <c r="X1142" s="24" t="str">
        <f t="shared" si="262"/>
        <v>no</v>
      </c>
      <c r="Y1142" s="24" t="s">
        <v>413</v>
      </c>
      <c r="Z1142" s="24">
        <f t="shared" si="263"/>
        <v>1</v>
      </c>
      <c r="AA1142" s="24">
        <v>952</v>
      </c>
      <c r="AB1142" s="24" t="s">
        <v>311</v>
      </c>
      <c r="AC1142" s="24" t="s">
        <v>370</v>
      </c>
      <c r="AD1142" s="25">
        <v>1</v>
      </c>
      <c r="AE1142" s="25">
        <v>0</v>
      </c>
      <c r="AF1142" s="25">
        <v>1</v>
      </c>
      <c r="AG1142" s="25">
        <v>0</v>
      </c>
      <c r="AH1142" s="25">
        <v>2</v>
      </c>
      <c r="AI1142" s="25" t="s">
        <v>415</v>
      </c>
      <c r="AJ1142" s="57">
        <v>4</v>
      </c>
      <c r="AK1142" s="57" t="str">
        <f t="shared" si="264"/>
        <v>Less</v>
      </c>
      <c r="AL1142" s="57" t="s">
        <v>98</v>
      </c>
      <c r="AM1142" s="57" t="str">
        <f t="shared" si="265"/>
        <v>Low</v>
      </c>
      <c r="AN1142" s="62">
        <v>2</v>
      </c>
      <c r="AO1142" s="62" t="str">
        <f t="shared" si="266"/>
        <v>More</v>
      </c>
      <c r="AP1142" s="62">
        <v>840</v>
      </c>
      <c r="AQ1142" s="62" t="str">
        <f t="shared" si="267"/>
        <v>no</v>
      </c>
      <c r="AR1142" s="62" t="str">
        <f t="shared" si="268"/>
        <v>Above Average</v>
      </c>
      <c r="AS1142" s="64">
        <v>0</v>
      </c>
      <c r="AT1142" s="68">
        <v>73.004201680672267</v>
      </c>
      <c r="AU1142" s="68" t="str">
        <f t="shared" si="269"/>
        <v>Above Average</v>
      </c>
      <c r="AV1142" s="66">
        <v>139000</v>
      </c>
      <c r="AW1142" s="66">
        <v>1904</v>
      </c>
      <c r="AX1142" s="66" t="s">
        <v>311</v>
      </c>
    </row>
    <row r="1143" spans="1:50" customFormat="1" x14ac:dyDescent="0.2">
      <c r="A1143">
        <v>1142</v>
      </c>
      <c r="B1143" s="12" t="s">
        <v>139</v>
      </c>
      <c r="C1143" s="12" t="s">
        <v>90</v>
      </c>
      <c r="D1143" s="12" t="s">
        <v>91</v>
      </c>
      <c r="E1143" s="22">
        <v>5</v>
      </c>
      <c r="F1143" s="22" t="s">
        <v>195</v>
      </c>
      <c r="G1143" s="22" t="s">
        <v>92</v>
      </c>
      <c r="H1143" s="22" t="str">
        <f t="shared" si="256"/>
        <v>2Story</v>
      </c>
      <c r="I1143" s="22">
        <f t="shared" si="255"/>
        <v>75.988545402704759</v>
      </c>
      <c r="J1143" s="22" t="str">
        <f t="shared" si="257"/>
        <v>Above Average</v>
      </c>
      <c r="K1143" s="22">
        <v>7</v>
      </c>
      <c r="L1143" s="22" t="str">
        <f t="shared" si="258"/>
        <v>High</v>
      </c>
      <c r="M1143" s="22">
        <v>1976</v>
      </c>
      <c r="N1143" s="22">
        <f t="shared" si="259"/>
        <v>0</v>
      </c>
      <c r="O1143" s="22"/>
      <c r="P1143" s="22">
        <v>1976</v>
      </c>
      <c r="Q1143" s="22">
        <f t="shared" si="260"/>
        <v>0</v>
      </c>
      <c r="R1143" s="23">
        <v>780</v>
      </c>
      <c r="S1143" s="23" t="s">
        <v>311</v>
      </c>
      <c r="T1143" s="23" t="s">
        <v>370</v>
      </c>
      <c r="U1143" s="24">
        <v>1088</v>
      </c>
      <c r="V1143" s="24" t="str">
        <f t="shared" si="261"/>
        <v>no</v>
      </c>
      <c r="W1143" s="24">
        <v>780</v>
      </c>
      <c r="X1143" s="24" t="str">
        <f t="shared" si="262"/>
        <v>no</v>
      </c>
      <c r="Y1143" s="24" t="s">
        <v>412</v>
      </c>
      <c r="Z1143" s="24">
        <f t="shared" si="263"/>
        <v>1</v>
      </c>
      <c r="AA1143" s="24">
        <v>1868</v>
      </c>
      <c r="AB1143" s="24" t="s">
        <v>311</v>
      </c>
      <c r="AC1143" s="24" t="s">
        <v>369</v>
      </c>
      <c r="AD1143" s="25">
        <v>1</v>
      </c>
      <c r="AE1143" s="25">
        <v>0</v>
      </c>
      <c r="AF1143" s="25">
        <v>2</v>
      </c>
      <c r="AG1143" s="25">
        <v>1</v>
      </c>
      <c r="AH1143" s="25">
        <v>4</v>
      </c>
      <c r="AI1143" s="25" t="s">
        <v>414</v>
      </c>
      <c r="AJ1143" s="57">
        <v>9</v>
      </c>
      <c r="AK1143" s="57" t="str">
        <f t="shared" si="264"/>
        <v>More</v>
      </c>
      <c r="AL1143" s="57" t="s">
        <v>97</v>
      </c>
      <c r="AM1143" s="57" t="str">
        <f t="shared" si="265"/>
        <v>High</v>
      </c>
      <c r="AN1143" s="62">
        <v>2</v>
      </c>
      <c r="AO1143" s="62" t="str">
        <f t="shared" si="266"/>
        <v>More</v>
      </c>
      <c r="AP1143" s="62">
        <v>484</v>
      </c>
      <c r="AQ1143" s="62" t="str">
        <f t="shared" si="267"/>
        <v>no</v>
      </c>
      <c r="AR1143" s="62" t="str">
        <f t="shared" si="268"/>
        <v>Above Average</v>
      </c>
      <c r="AS1143" s="64">
        <v>1</v>
      </c>
      <c r="AT1143" s="68">
        <v>74.584592145015108</v>
      </c>
      <c r="AU1143" s="68" t="str">
        <f t="shared" si="269"/>
        <v>Above Average</v>
      </c>
      <c r="AV1143" s="66">
        <v>197500</v>
      </c>
      <c r="AW1143" s="66">
        <v>2648</v>
      </c>
      <c r="AX1143" s="66" t="s">
        <v>311</v>
      </c>
    </row>
    <row r="1144" spans="1:50" customFormat="1" x14ac:dyDescent="0.2">
      <c r="A1144">
        <v>1143</v>
      </c>
      <c r="B1144" s="12" t="s">
        <v>90</v>
      </c>
      <c r="C1144" s="12" t="s">
        <v>90</v>
      </c>
      <c r="D1144" s="12" t="s">
        <v>91</v>
      </c>
      <c r="E1144" s="22">
        <v>8</v>
      </c>
      <c r="F1144" s="22" t="s">
        <v>411</v>
      </c>
      <c r="G1144" s="22" t="s">
        <v>92</v>
      </c>
      <c r="H1144" s="22" t="str">
        <f t="shared" si="256"/>
        <v>2Story</v>
      </c>
      <c r="I1144" s="22">
        <f t="shared" si="255"/>
        <v>75.988545402704759</v>
      </c>
      <c r="J1144" s="22" t="str">
        <f t="shared" si="257"/>
        <v>Above Average</v>
      </c>
      <c r="K1144" s="22">
        <v>5</v>
      </c>
      <c r="L1144" s="22" t="str">
        <f t="shared" si="258"/>
        <v>Low</v>
      </c>
      <c r="M1144" s="22">
        <v>2006</v>
      </c>
      <c r="N1144" s="22">
        <f t="shared" si="259"/>
        <v>0</v>
      </c>
      <c r="O1144" s="22"/>
      <c r="P1144" s="22">
        <v>2007</v>
      </c>
      <c r="Q1144" s="22">
        <f t="shared" si="260"/>
        <v>0</v>
      </c>
      <c r="R1144" s="23">
        <v>1466</v>
      </c>
      <c r="S1144" s="23" t="s">
        <v>311</v>
      </c>
      <c r="T1144" s="23" t="s">
        <v>369</v>
      </c>
      <c r="U1144" s="24">
        <v>1466</v>
      </c>
      <c r="V1144" s="24" t="str">
        <f t="shared" si="261"/>
        <v>no</v>
      </c>
      <c r="W1144" s="24">
        <v>1362</v>
      </c>
      <c r="X1144" s="24" t="str">
        <f t="shared" si="262"/>
        <v>no</v>
      </c>
      <c r="Y1144" s="24" t="s">
        <v>412</v>
      </c>
      <c r="Z1144" s="24">
        <f t="shared" si="263"/>
        <v>0</v>
      </c>
      <c r="AA1144" s="24">
        <v>2828</v>
      </c>
      <c r="AB1144" s="24" t="s">
        <v>313</v>
      </c>
      <c r="AC1144" s="24" t="s">
        <v>369</v>
      </c>
      <c r="AD1144" s="25">
        <v>1</v>
      </c>
      <c r="AE1144" s="25">
        <v>0</v>
      </c>
      <c r="AF1144" s="25">
        <v>3</v>
      </c>
      <c r="AG1144" s="25">
        <v>0</v>
      </c>
      <c r="AH1144" s="25">
        <v>4</v>
      </c>
      <c r="AI1144" s="25" t="s">
        <v>414</v>
      </c>
      <c r="AJ1144" s="57">
        <v>11</v>
      </c>
      <c r="AK1144" s="57" t="str">
        <f t="shared" si="264"/>
        <v>More</v>
      </c>
      <c r="AL1144" s="57" t="s">
        <v>97</v>
      </c>
      <c r="AM1144" s="57" t="str">
        <f t="shared" si="265"/>
        <v>High</v>
      </c>
      <c r="AN1144" s="62">
        <v>3</v>
      </c>
      <c r="AO1144" s="62" t="str">
        <f t="shared" si="266"/>
        <v>More</v>
      </c>
      <c r="AP1144" s="62">
        <v>1052</v>
      </c>
      <c r="AQ1144" s="62" t="str">
        <f t="shared" si="267"/>
        <v>yes</v>
      </c>
      <c r="AR1144" s="62" t="str">
        <f t="shared" si="268"/>
        <v>Above Average</v>
      </c>
      <c r="AS1144" s="64">
        <v>1</v>
      </c>
      <c r="AT1144" s="68">
        <v>98.945039590125759</v>
      </c>
      <c r="AU1144" s="68" t="str">
        <f t="shared" si="269"/>
        <v>Above Average</v>
      </c>
      <c r="AV1144" s="66">
        <v>424870</v>
      </c>
      <c r="AW1144" s="66">
        <v>4294</v>
      </c>
      <c r="AX1144" s="66" t="s">
        <v>311</v>
      </c>
    </row>
    <row r="1145" spans="1:50" customFormat="1" x14ac:dyDescent="0.2">
      <c r="A1145">
        <v>1144</v>
      </c>
      <c r="B1145" s="12" t="s">
        <v>90</v>
      </c>
      <c r="C1145" s="12" t="s">
        <v>90</v>
      </c>
      <c r="D1145" s="12" t="s">
        <v>91</v>
      </c>
      <c r="E1145" s="22">
        <v>5</v>
      </c>
      <c r="F1145" s="22" t="s">
        <v>195</v>
      </c>
      <c r="G1145" s="22" t="s">
        <v>115</v>
      </c>
      <c r="H1145" s="22" t="str">
        <f t="shared" si="256"/>
        <v>1Story</v>
      </c>
      <c r="I1145" s="22">
        <f t="shared" si="255"/>
        <v>69.182127006168557</v>
      </c>
      <c r="J1145" s="22" t="str">
        <f t="shared" si="257"/>
        <v>Below Average</v>
      </c>
      <c r="K1145" s="22">
        <v>3</v>
      </c>
      <c r="L1145" s="22" t="str">
        <f t="shared" si="258"/>
        <v>Low</v>
      </c>
      <c r="M1145" s="22">
        <v>1959</v>
      </c>
      <c r="N1145" s="22">
        <f t="shared" si="259"/>
        <v>0</v>
      </c>
      <c r="O1145" s="22"/>
      <c r="P1145" s="22">
        <v>1959</v>
      </c>
      <c r="Q1145" s="22">
        <f t="shared" si="260"/>
        <v>1</v>
      </c>
      <c r="R1145" s="23">
        <v>1006</v>
      </c>
      <c r="S1145" s="23" t="s">
        <v>311</v>
      </c>
      <c r="T1145" s="23" t="s">
        <v>370</v>
      </c>
      <c r="U1145" s="24">
        <v>1006</v>
      </c>
      <c r="V1145" s="24" t="str">
        <f t="shared" si="261"/>
        <v>no</v>
      </c>
      <c r="W1145" s="24">
        <v>0</v>
      </c>
      <c r="X1145" s="24" t="str">
        <f t="shared" si="262"/>
        <v>no</v>
      </c>
      <c r="Y1145" s="24" t="s">
        <v>413</v>
      </c>
      <c r="Z1145" s="24">
        <f t="shared" si="263"/>
        <v>0</v>
      </c>
      <c r="AA1145" s="24">
        <v>1006</v>
      </c>
      <c r="AB1145" s="24" t="s">
        <v>311</v>
      </c>
      <c r="AC1145" s="24" t="s">
        <v>370</v>
      </c>
      <c r="AD1145" s="25">
        <v>0</v>
      </c>
      <c r="AE1145" s="25">
        <v>0</v>
      </c>
      <c r="AF1145" s="25">
        <v>1</v>
      </c>
      <c r="AG1145" s="25">
        <v>0</v>
      </c>
      <c r="AH1145" s="25">
        <v>1</v>
      </c>
      <c r="AI1145" s="25" t="s">
        <v>415</v>
      </c>
      <c r="AJ1145" s="57">
        <v>5</v>
      </c>
      <c r="AK1145" s="57" t="str">
        <f t="shared" si="264"/>
        <v>Less</v>
      </c>
      <c r="AL1145" s="57" t="s">
        <v>98</v>
      </c>
      <c r="AM1145" s="57" t="str">
        <f t="shared" si="265"/>
        <v>Low</v>
      </c>
      <c r="AN1145" s="62">
        <v>0</v>
      </c>
      <c r="AO1145" s="62" t="str">
        <f t="shared" si="266"/>
        <v>Less</v>
      </c>
      <c r="AP1145" s="62">
        <v>0</v>
      </c>
      <c r="AQ1145" s="62" t="str">
        <f t="shared" si="267"/>
        <v>no</v>
      </c>
      <c r="AR1145" s="62" t="str">
        <f t="shared" si="268"/>
        <v>Below Average</v>
      </c>
      <c r="AS1145" s="64">
        <v>0</v>
      </c>
      <c r="AT1145" s="68">
        <v>39.761431411530815</v>
      </c>
      <c r="AU1145" s="68" t="str">
        <f t="shared" si="269"/>
        <v>Below Average</v>
      </c>
      <c r="AV1145" s="66">
        <v>80000</v>
      </c>
      <c r="AW1145" s="66">
        <v>2012</v>
      </c>
      <c r="AX1145" s="66" t="s">
        <v>311</v>
      </c>
    </row>
    <row r="1146" spans="1:50" customFormat="1" x14ac:dyDescent="0.2">
      <c r="A1146">
        <v>1145</v>
      </c>
      <c r="B1146" s="12" t="s">
        <v>90</v>
      </c>
      <c r="C1146" s="12" t="s">
        <v>90</v>
      </c>
      <c r="D1146" s="12" t="s">
        <v>149</v>
      </c>
      <c r="E1146" s="22">
        <v>4</v>
      </c>
      <c r="F1146" s="22" t="s">
        <v>195</v>
      </c>
      <c r="G1146" s="22" t="s">
        <v>132</v>
      </c>
      <c r="H1146" s="22" t="str">
        <f t="shared" si="256"/>
        <v>1Story</v>
      </c>
      <c r="I1146" s="22">
        <f t="shared" si="255"/>
        <v>59.315963337771507</v>
      </c>
      <c r="J1146" s="22" t="str">
        <f t="shared" si="257"/>
        <v>Below Average</v>
      </c>
      <c r="K1146" s="22">
        <v>4</v>
      </c>
      <c r="L1146" s="22" t="str">
        <f t="shared" si="258"/>
        <v>Low</v>
      </c>
      <c r="M1146" s="22">
        <v>1941</v>
      </c>
      <c r="N1146" s="22">
        <f t="shared" si="259"/>
        <v>1</v>
      </c>
      <c r="O1146" s="22"/>
      <c r="P1146" s="22">
        <v>1950</v>
      </c>
      <c r="Q1146" s="22">
        <f t="shared" si="260"/>
        <v>1</v>
      </c>
      <c r="R1146" s="23">
        <v>672</v>
      </c>
      <c r="S1146" s="23" t="s">
        <v>311</v>
      </c>
      <c r="T1146" s="23" t="s">
        <v>370</v>
      </c>
      <c r="U1146" s="24">
        <v>672</v>
      </c>
      <c r="V1146" s="24" t="str">
        <f t="shared" si="261"/>
        <v>no</v>
      </c>
      <c r="W1146" s="24">
        <v>252</v>
      </c>
      <c r="X1146" s="24" t="str">
        <f t="shared" si="262"/>
        <v>no</v>
      </c>
      <c r="Y1146" s="24" t="s">
        <v>412</v>
      </c>
      <c r="Z1146" s="24">
        <f t="shared" si="263"/>
        <v>0</v>
      </c>
      <c r="AA1146" s="24">
        <v>924</v>
      </c>
      <c r="AB1146" s="24" t="s">
        <v>311</v>
      </c>
      <c r="AC1146" s="24" t="s">
        <v>370</v>
      </c>
      <c r="AD1146" s="25">
        <v>1</v>
      </c>
      <c r="AE1146" s="25">
        <v>0</v>
      </c>
      <c r="AF1146" s="25">
        <v>1</v>
      </c>
      <c r="AG1146" s="25">
        <v>0</v>
      </c>
      <c r="AH1146" s="25">
        <v>2</v>
      </c>
      <c r="AI1146" s="25" t="s">
        <v>415</v>
      </c>
      <c r="AJ1146" s="57">
        <v>5</v>
      </c>
      <c r="AK1146" s="57" t="str">
        <f t="shared" si="264"/>
        <v>Less</v>
      </c>
      <c r="AL1146" s="57" t="s">
        <v>147</v>
      </c>
      <c r="AM1146" s="57" t="str">
        <f t="shared" si="265"/>
        <v>Low</v>
      </c>
      <c r="AN1146" s="62">
        <v>1</v>
      </c>
      <c r="AO1146" s="62" t="str">
        <f t="shared" si="266"/>
        <v>Less</v>
      </c>
      <c r="AP1146" s="62">
        <v>280</v>
      </c>
      <c r="AQ1146" s="62" t="str">
        <f t="shared" si="267"/>
        <v>no</v>
      </c>
      <c r="AR1146" s="62" t="str">
        <f t="shared" si="268"/>
        <v>Below Average</v>
      </c>
      <c r="AS1146" s="64">
        <v>0</v>
      </c>
      <c r="AT1146" s="68">
        <v>50.125313283208023</v>
      </c>
      <c r="AU1146" s="68" t="str">
        <f t="shared" si="269"/>
        <v>Below Average</v>
      </c>
      <c r="AV1146" s="66">
        <v>80000</v>
      </c>
      <c r="AW1146" s="66">
        <v>1596</v>
      </c>
      <c r="AX1146" s="66" t="s">
        <v>311</v>
      </c>
    </row>
    <row r="1147" spans="1:50" customFormat="1" x14ac:dyDescent="0.2">
      <c r="A1147">
        <v>1146</v>
      </c>
      <c r="B1147" s="12" t="s">
        <v>90</v>
      </c>
      <c r="C1147" s="12" t="s">
        <v>90</v>
      </c>
      <c r="D1147" s="12" t="s">
        <v>91</v>
      </c>
      <c r="E1147" s="22">
        <v>5</v>
      </c>
      <c r="F1147" s="22" t="s">
        <v>195</v>
      </c>
      <c r="G1147" s="22" t="s">
        <v>132</v>
      </c>
      <c r="H1147" s="22" t="str">
        <f t="shared" si="256"/>
        <v>1Story</v>
      </c>
      <c r="I1147" s="22">
        <f t="shared" si="255"/>
        <v>59.315963337771507</v>
      </c>
      <c r="J1147" s="22" t="str">
        <f t="shared" si="257"/>
        <v>Below Average</v>
      </c>
      <c r="K1147" s="22">
        <v>6</v>
      </c>
      <c r="L1147" s="22" t="str">
        <f t="shared" si="258"/>
        <v>High</v>
      </c>
      <c r="M1147" s="22">
        <v>1928</v>
      </c>
      <c r="N1147" s="22">
        <f t="shared" si="259"/>
        <v>1</v>
      </c>
      <c r="O1147" s="22"/>
      <c r="P1147" s="22">
        <v>1950</v>
      </c>
      <c r="Q1147" s="22">
        <f t="shared" si="260"/>
        <v>1</v>
      </c>
      <c r="R1147" s="23">
        <v>1042</v>
      </c>
      <c r="S1147" s="23" t="s">
        <v>311</v>
      </c>
      <c r="T1147" s="23" t="s">
        <v>370</v>
      </c>
      <c r="U1147" s="24">
        <v>1042</v>
      </c>
      <c r="V1147" s="24" t="str">
        <f t="shared" si="261"/>
        <v>no</v>
      </c>
      <c r="W1147" s="24">
        <v>534</v>
      </c>
      <c r="X1147" s="24" t="str">
        <f t="shared" si="262"/>
        <v>no</v>
      </c>
      <c r="Y1147" s="24" t="s">
        <v>412</v>
      </c>
      <c r="Z1147" s="24">
        <f t="shared" si="263"/>
        <v>0</v>
      </c>
      <c r="AA1147" s="24">
        <v>1576</v>
      </c>
      <c r="AB1147" s="24" t="s">
        <v>311</v>
      </c>
      <c r="AC1147" s="24" t="s">
        <v>369</v>
      </c>
      <c r="AD1147" s="25">
        <v>0</v>
      </c>
      <c r="AE1147" s="25">
        <v>0</v>
      </c>
      <c r="AF1147" s="25">
        <v>1</v>
      </c>
      <c r="AG1147" s="25">
        <v>0</v>
      </c>
      <c r="AH1147" s="25">
        <v>1</v>
      </c>
      <c r="AI1147" s="25" t="s">
        <v>415</v>
      </c>
      <c r="AJ1147" s="57">
        <v>8</v>
      </c>
      <c r="AK1147" s="57" t="str">
        <f t="shared" si="264"/>
        <v>More</v>
      </c>
      <c r="AL1147" s="57" t="s">
        <v>98</v>
      </c>
      <c r="AM1147" s="57" t="str">
        <f t="shared" si="265"/>
        <v>Low</v>
      </c>
      <c r="AN1147" s="62">
        <v>1</v>
      </c>
      <c r="AO1147" s="62" t="str">
        <f t="shared" si="266"/>
        <v>Less</v>
      </c>
      <c r="AP1147" s="62">
        <v>225</v>
      </c>
      <c r="AQ1147" s="62" t="str">
        <f t="shared" si="267"/>
        <v>no</v>
      </c>
      <c r="AR1147" s="62" t="str">
        <f t="shared" si="268"/>
        <v>Below Average</v>
      </c>
      <c r="AS1147" s="64">
        <v>1</v>
      </c>
      <c r="AT1147" s="68">
        <v>56.913674560733384</v>
      </c>
      <c r="AU1147" s="68" t="str">
        <f t="shared" si="269"/>
        <v>Below Average</v>
      </c>
      <c r="AV1147" s="66">
        <v>149000</v>
      </c>
      <c r="AW1147" s="66">
        <v>2618</v>
      </c>
      <c r="AX1147" s="66" t="s">
        <v>311</v>
      </c>
    </row>
    <row r="1148" spans="1:50" customFormat="1" x14ac:dyDescent="0.2">
      <c r="A1148">
        <v>1147</v>
      </c>
      <c r="B1148" s="12" t="s">
        <v>90</v>
      </c>
      <c r="C1148" s="12" t="s">
        <v>90</v>
      </c>
      <c r="D1148" s="12" t="s">
        <v>91</v>
      </c>
      <c r="E1148" s="22">
        <v>6</v>
      </c>
      <c r="F1148" s="22" t="s">
        <v>195</v>
      </c>
      <c r="G1148" s="22" t="s">
        <v>115</v>
      </c>
      <c r="H1148" s="22" t="str">
        <f t="shared" si="256"/>
        <v>1Story</v>
      </c>
      <c r="I1148" s="22">
        <f t="shared" si="255"/>
        <v>69.182127006168557</v>
      </c>
      <c r="J1148" s="22" t="str">
        <f t="shared" si="257"/>
        <v>Below Average</v>
      </c>
      <c r="K1148" s="22">
        <v>5</v>
      </c>
      <c r="L1148" s="22" t="str">
        <f t="shared" si="258"/>
        <v>Low</v>
      </c>
      <c r="M1148" s="22">
        <v>1985</v>
      </c>
      <c r="N1148" s="22">
        <f t="shared" si="259"/>
        <v>0</v>
      </c>
      <c r="O1148" s="22"/>
      <c r="P1148" s="22">
        <v>1985</v>
      </c>
      <c r="Q1148" s="22">
        <f t="shared" si="260"/>
        <v>0</v>
      </c>
      <c r="R1148" s="23">
        <v>1298</v>
      </c>
      <c r="S1148" s="23" t="s">
        <v>311</v>
      </c>
      <c r="T1148" s="23" t="s">
        <v>369</v>
      </c>
      <c r="U1148" s="24">
        <v>1298</v>
      </c>
      <c r="V1148" s="24" t="str">
        <f t="shared" si="261"/>
        <v>no</v>
      </c>
      <c r="W1148" s="24">
        <v>0</v>
      </c>
      <c r="X1148" s="24" t="str">
        <f t="shared" si="262"/>
        <v>no</v>
      </c>
      <c r="Y1148" s="24" t="s">
        <v>413</v>
      </c>
      <c r="Z1148" s="24">
        <f t="shared" si="263"/>
        <v>1</v>
      </c>
      <c r="AA1148" s="24">
        <v>1298</v>
      </c>
      <c r="AB1148" s="24" t="s">
        <v>311</v>
      </c>
      <c r="AC1148" s="24" t="s">
        <v>370</v>
      </c>
      <c r="AD1148" s="25">
        <v>1</v>
      </c>
      <c r="AE1148" s="25">
        <v>0</v>
      </c>
      <c r="AF1148" s="25">
        <v>2</v>
      </c>
      <c r="AG1148" s="25">
        <v>0</v>
      </c>
      <c r="AH1148" s="25">
        <v>3</v>
      </c>
      <c r="AI1148" s="25" t="s">
        <v>414</v>
      </c>
      <c r="AJ1148" s="57">
        <v>5</v>
      </c>
      <c r="AK1148" s="57" t="str">
        <f t="shared" si="264"/>
        <v>Less</v>
      </c>
      <c r="AL1148" s="57" t="s">
        <v>97</v>
      </c>
      <c r="AM1148" s="57" t="str">
        <f t="shared" si="265"/>
        <v>High</v>
      </c>
      <c r="AN1148" s="62">
        <v>2</v>
      </c>
      <c r="AO1148" s="62" t="str">
        <f t="shared" si="266"/>
        <v>More</v>
      </c>
      <c r="AP1148" s="62">
        <v>403</v>
      </c>
      <c r="AQ1148" s="62" t="str">
        <f t="shared" si="267"/>
        <v>no</v>
      </c>
      <c r="AR1148" s="62" t="str">
        <f t="shared" si="268"/>
        <v>Below Average</v>
      </c>
      <c r="AS1148" s="64">
        <v>1</v>
      </c>
      <c r="AT1148" s="68">
        <v>69.337442218798145</v>
      </c>
      <c r="AU1148" s="68" t="str">
        <f t="shared" si="269"/>
        <v>Below Average</v>
      </c>
      <c r="AV1148" s="66">
        <v>180000</v>
      </c>
      <c r="AW1148" s="66">
        <v>2596</v>
      </c>
      <c r="AX1148" s="66" t="s">
        <v>311</v>
      </c>
    </row>
    <row r="1149" spans="1:50" customFormat="1" x14ac:dyDescent="0.2">
      <c r="A1149">
        <v>1148</v>
      </c>
      <c r="B1149" s="12" t="s">
        <v>90</v>
      </c>
      <c r="C1149" s="12" t="s">
        <v>90</v>
      </c>
      <c r="D1149" s="12" t="s">
        <v>91</v>
      </c>
      <c r="E1149" s="22">
        <v>7</v>
      </c>
      <c r="F1149" s="22" t="s">
        <v>411</v>
      </c>
      <c r="G1149" s="22" t="s">
        <v>92</v>
      </c>
      <c r="H1149" s="22" t="str">
        <f t="shared" si="256"/>
        <v>2Story</v>
      </c>
      <c r="I1149" s="22">
        <f t="shared" si="255"/>
        <v>75.988545402704759</v>
      </c>
      <c r="J1149" s="22" t="str">
        <f t="shared" si="257"/>
        <v>Above Average</v>
      </c>
      <c r="K1149" s="22">
        <v>7</v>
      </c>
      <c r="L1149" s="22" t="str">
        <f t="shared" si="258"/>
        <v>High</v>
      </c>
      <c r="M1149" s="22">
        <v>1941</v>
      </c>
      <c r="N1149" s="22">
        <f t="shared" si="259"/>
        <v>1</v>
      </c>
      <c r="O1149" s="22"/>
      <c r="P1149" s="22">
        <v>1950</v>
      </c>
      <c r="Q1149" s="22">
        <f t="shared" si="260"/>
        <v>1</v>
      </c>
      <c r="R1149" s="23">
        <v>704</v>
      </c>
      <c r="S1149" s="23" t="s">
        <v>311</v>
      </c>
      <c r="T1149" s="23" t="s">
        <v>370</v>
      </c>
      <c r="U1149" s="24">
        <v>860</v>
      </c>
      <c r="V1149" s="24" t="str">
        <f t="shared" si="261"/>
        <v>no</v>
      </c>
      <c r="W1149" s="24">
        <v>704</v>
      </c>
      <c r="X1149" s="24" t="str">
        <f t="shared" si="262"/>
        <v>no</v>
      </c>
      <c r="Y1149" s="24" t="s">
        <v>412</v>
      </c>
      <c r="Z1149" s="24">
        <f t="shared" si="263"/>
        <v>0</v>
      </c>
      <c r="AA1149" s="24">
        <v>1564</v>
      </c>
      <c r="AB1149" s="24" t="s">
        <v>311</v>
      </c>
      <c r="AC1149" s="24" t="s">
        <v>369</v>
      </c>
      <c r="AD1149" s="25">
        <v>0</v>
      </c>
      <c r="AE1149" s="25">
        <v>0</v>
      </c>
      <c r="AF1149" s="25">
        <v>1</v>
      </c>
      <c r="AG1149" s="25">
        <v>1</v>
      </c>
      <c r="AH1149" s="25">
        <v>2</v>
      </c>
      <c r="AI1149" s="25" t="s">
        <v>415</v>
      </c>
      <c r="AJ1149" s="57">
        <v>7</v>
      </c>
      <c r="AK1149" s="57" t="str">
        <f t="shared" si="264"/>
        <v>More</v>
      </c>
      <c r="AL1149" s="57" t="s">
        <v>147</v>
      </c>
      <c r="AM1149" s="57" t="str">
        <f t="shared" si="265"/>
        <v>Low</v>
      </c>
      <c r="AN1149" s="62">
        <v>1</v>
      </c>
      <c r="AO1149" s="62" t="str">
        <f t="shared" si="266"/>
        <v>Less</v>
      </c>
      <c r="AP1149" s="62">
        <v>234</v>
      </c>
      <c r="AQ1149" s="62" t="str">
        <f t="shared" si="267"/>
        <v>no</v>
      </c>
      <c r="AR1149" s="62" t="str">
        <f t="shared" si="268"/>
        <v>Below Average</v>
      </c>
      <c r="AS1149" s="64">
        <v>1</v>
      </c>
      <c r="AT1149" s="68">
        <v>76.940035273368608</v>
      </c>
      <c r="AU1149" s="68" t="str">
        <f t="shared" si="269"/>
        <v>Above Average</v>
      </c>
      <c r="AV1149" s="66">
        <v>174500</v>
      </c>
      <c r="AW1149" s="66">
        <v>2268</v>
      </c>
      <c r="AX1149" s="66" t="s">
        <v>311</v>
      </c>
    </row>
    <row r="1150" spans="1:50" customFormat="1" x14ac:dyDescent="0.2">
      <c r="A1150">
        <v>1149</v>
      </c>
      <c r="B1150" s="12" t="s">
        <v>90</v>
      </c>
      <c r="C1150" s="12" t="s">
        <v>90</v>
      </c>
      <c r="D1150" s="12" t="s">
        <v>91</v>
      </c>
      <c r="E1150" s="22">
        <v>7</v>
      </c>
      <c r="F1150" s="22" t="s">
        <v>411</v>
      </c>
      <c r="G1150" s="22" t="s">
        <v>132</v>
      </c>
      <c r="H1150" s="22" t="str">
        <f t="shared" si="256"/>
        <v>1Story</v>
      </c>
      <c r="I1150" s="22">
        <f t="shared" si="255"/>
        <v>59.315963337771507</v>
      </c>
      <c r="J1150" s="22" t="str">
        <f t="shared" si="257"/>
        <v>Below Average</v>
      </c>
      <c r="K1150" s="22">
        <v>7</v>
      </c>
      <c r="L1150" s="22" t="str">
        <f t="shared" si="258"/>
        <v>High</v>
      </c>
      <c r="M1150" s="22">
        <v>1926</v>
      </c>
      <c r="N1150" s="22">
        <f t="shared" si="259"/>
        <v>1</v>
      </c>
      <c r="O1150" s="22"/>
      <c r="P1150" s="22">
        <v>1950</v>
      </c>
      <c r="Q1150" s="22">
        <f t="shared" si="260"/>
        <v>1</v>
      </c>
      <c r="R1150" s="23">
        <v>572</v>
      </c>
      <c r="S1150" s="23" t="s">
        <v>311</v>
      </c>
      <c r="T1150" s="23" t="s">
        <v>370</v>
      </c>
      <c r="U1150" s="24">
        <v>572</v>
      </c>
      <c r="V1150" s="24" t="str">
        <f t="shared" si="261"/>
        <v>no</v>
      </c>
      <c r="W1150" s="24">
        <v>539</v>
      </c>
      <c r="X1150" s="24" t="str">
        <f t="shared" si="262"/>
        <v>no</v>
      </c>
      <c r="Y1150" s="24" t="s">
        <v>412</v>
      </c>
      <c r="Z1150" s="24">
        <f t="shared" si="263"/>
        <v>0</v>
      </c>
      <c r="AA1150" s="24">
        <v>1111</v>
      </c>
      <c r="AB1150" s="24" t="s">
        <v>311</v>
      </c>
      <c r="AC1150" s="24" t="s">
        <v>370</v>
      </c>
      <c r="AD1150" s="25">
        <v>0</v>
      </c>
      <c r="AE1150" s="25">
        <v>0</v>
      </c>
      <c r="AF1150" s="25">
        <v>1</v>
      </c>
      <c r="AG1150" s="25">
        <v>0</v>
      </c>
      <c r="AH1150" s="25">
        <v>1</v>
      </c>
      <c r="AI1150" s="25" t="s">
        <v>415</v>
      </c>
      <c r="AJ1150" s="57">
        <v>5</v>
      </c>
      <c r="AK1150" s="57" t="str">
        <f t="shared" si="264"/>
        <v>Less</v>
      </c>
      <c r="AL1150" s="57" t="s">
        <v>98</v>
      </c>
      <c r="AM1150" s="57" t="str">
        <f t="shared" si="265"/>
        <v>Low</v>
      </c>
      <c r="AN1150" s="62">
        <v>1</v>
      </c>
      <c r="AO1150" s="62" t="str">
        <f t="shared" si="266"/>
        <v>Less</v>
      </c>
      <c r="AP1150" s="62">
        <v>288</v>
      </c>
      <c r="AQ1150" s="62" t="str">
        <f t="shared" si="267"/>
        <v>no</v>
      </c>
      <c r="AR1150" s="62" t="str">
        <f t="shared" si="268"/>
        <v>Below Average</v>
      </c>
      <c r="AS1150" s="64">
        <v>1</v>
      </c>
      <c r="AT1150" s="68">
        <v>69.459298871063581</v>
      </c>
      <c r="AU1150" s="68" t="str">
        <f t="shared" si="269"/>
        <v>Below Average</v>
      </c>
      <c r="AV1150" s="66">
        <v>116900</v>
      </c>
      <c r="AW1150" s="66">
        <v>1683</v>
      </c>
      <c r="AX1150" s="66" t="s">
        <v>311</v>
      </c>
    </row>
    <row r="1151" spans="1:50" customFormat="1" x14ac:dyDescent="0.2">
      <c r="A1151">
        <v>1150</v>
      </c>
      <c r="B1151" s="12" t="s">
        <v>144</v>
      </c>
      <c r="C1151" s="12" t="s">
        <v>90</v>
      </c>
      <c r="D1151" s="12" t="s">
        <v>91</v>
      </c>
      <c r="E1151" s="22">
        <v>7</v>
      </c>
      <c r="F1151" s="22" t="s">
        <v>411</v>
      </c>
      <c r="G1151" s="22" t="s">
        <v>92</v>
      </c>
      <c r="H1151" s="22" t="str">
        <f t="shared" si="256"/>
        <v>2Story</v>
      </c>
      <c r="I1151" s="22">
        <f t="shared" si="255"/>
        <v>75.988545402704759</v>
      </c>
      <c r="J1151" s="22" t="str">
        <f t="shared" si="257"/>
        <v>Above Average</v>
      </c>
      <c r="K1151" s="22">
        <v>9</v>
      </c>
      <c r="L1151" s="22" t="str">
        <f t="shared" si="258"/>
        <v>High</v>
      </c>
      <c r="M1151" s="22">
        <v>1920</v>
      </c>
      <c r="N1151" s="22">
        <f t="shared" si="259"/>
        <v>1</v>
      </c>
      <c r="O1151" s="22"/>
      <c r="P1151" s="22">
        <v>1988</v>
      </c>
      <c r="Q1151" s="22">
        <f t="shared" si="260"/>
        <v>0</v>
      </c>
      <c r="R1151" s="23">
        <v>650</v>
      </c>
      <c r="S1151" s="23" t="s">
        <v>311</v>
      </c>
      <c r="T1151" s="23" t="s">
        <v>370</v>
      </c>
      <c r="U1151" s="24">
        <v>832</v>
      </c>
      <c r="V1151" s="24" t="str">
        <f t="shared" si="261"/>
        <v>no</v>
      </c>
      <c r="W1151" s="24">
        <v>650</v>
      </c>
      <c r="X1151" s="24" t="str">
        <f t="shared" si="262"/>
        <v>no</v>
      </c>
      <c r="Y1151" s="24" t="s">
        <v>412</v>
      </c>
      <c r="Z1151" s="24">
        <f t="shared" si="263"/>
        <v>0</v>
      </c>
      <c r="AA1151" s="24">
        <v>1482</v>
      </c>
      <c r="AB1151" s="24" t="s">
        <v>311</v>
      </c>
      <c r="AC1151" s="24" t="s">
        <v>370</v>
      </c>
      <c r="AD1151" s="25">
        <v>0</v>
      </c>
      <c r="AE1151" s="25">
        <v>1</v>
      </c>
      <c r="AF1151" s="25">
        <v>1</v>
      </c>
      <c r="AG1151" s="25">
        <v>0</v>
      </c>
      <c r="AH1151" s="25">
        <v>2</v>
      </c>
      <c r="AI1151" s="25" t="s">
        <v>415</v>
      </c>
      <c r="AJ1151" s="57">
        <v>7</v>
      </c>
      <c r="AK1151" s="57" t="str">
        <f t="shared" si="264"/>
        <v>More</v>
      </c>
      <c r="AL1151" s="57" t="s">
        <v>98</v>
      </c>
      <c r="AM1151" s="57" t="str">
        <f t="shared" si="265"/>
        <v>Low</v>
      </c>
      <c r="AN1151" s="62">
        <v>2</v>
      </c>
      <c r="AO1151" s="62" t="str">
        <f t="shared" si="266"/>
        <v>More</v>
      </c>
      <c r="AP1151" s="62">
        <v>324</v>
      </c>
      <c r="AQ1151" s="62" t="str">
        <f t="shared" si="267"/>
        <v>no</v>
      </c>
      <c r="AR1151" s="62" t="str">
        <f t="shared" si="268"/>
        <v>Below Average</v>
      </c>
      <c r="AS1151" s="64">
        <v>0</v>
      </c>
      <c r="AT1151" s="68">
        <v>67.073170731707322</v>
      </c>
      <c r="AU1151" s="68" t="str">
        <f t="shared" si="269"/>
        <v>Below Average</v>
      </c>
      <c r="AV1151" s="66">
        <v>143000</v>
      </c>
      <c r="AW1151" s="66">
        <v>2132</v>
      </c>
      <c r="AX1151" s="66" t="s">
        <v>311</v>
      </c>
    </row>
    <row r="1152" spans="1:50" customFormat="1" x14ac:dyDescent="0.2">
      <c r="A1152">
        <v>1151</v>
      </c>
      <c r="B1152" s="12" t="s">
        <v>90</v>
      </c>
      <c r="C1152" s="12" t="s">
        <v>90</v>
      </c>
      <c r="D1152" s="12" t="s">
        <v>91</v>
      </c>
      <c r="E1152" s="22">
        <v>6</v>
      </c>
      <c r="F1152" s="22" t="s">
        <v>195</v>
      </c>
      <c r="G1152" s="22" t="s">
        <v>115</v>
      </c>
      <c r="H1152" s="22" t="str">
        <f t="shared" si="256"/>
        <v>1Story</v>
      </c>
      <c r="I1152" s="22">
        <f t="shared" si="255"/>
        <v>69.182127006168557</v>
      </c>
      <c r="J1152" s="22" t="str">
        <f t="shared" si="257"/>
        <v>Below Average</v>
      </c>
      <c r="K1152" s="22">
        <v>5</v>
      </c>
      <c r="L1152" s="22" t="str">
        <f t="shared" si="258"/>
        <v>Low</v>
      </c>
      <c r="M1152" s="22">
        <v>1950</v>
      </c>
      <c r="N1152" s="22">
        <f t="shared" si="259"/>
        <v>1</v>
      </c>
      <c r="O1152" s="22"/>
      <c r="P1152" s="22">
        <v>1950</v>
      </c>
      <c r="Q1152" s="22">
        <f t="shared" si="260"/>
        <v>1</v>
      </c>
      <c r="R1152" s="23">
        <v>932</v>
      </c>
      <c r="S1152" s="23" t="s">
        <v>311</v>
      </c>
      <c r="T1152" s="23" t="s">
        <v>370</v>
      </c>
      <c r="U1152" s="24">
        <v>932</v>
      </c>
      <c r="V1152" s="24" t="str">
        <f t="shared" si="261"/>
        <v>no</v>
      </c>
      <c r="W1152" s="24">
        <v>0</v>
      </c>
      <c r="X1152" s="24" t="str">
        <f t="shared" si="262"/>
        <v>no</v>
      </c>
      <c r="Y1152" s="24" t="s">
        <v>413</v>
      </c>
      <c r="Z1152" s="24">
        <f t="shared" si="263"/>
        <v>0</v>
      </c>
      <c r="AA1152" s="24">
        <v>932</v>
      </c>
      <c r="AB1152" s="24" t="s">
        <v>311</v>
      </c>
      <c r="AC1152" s="24" t="s">
        <v>370</v>
      </c>
      <c r="AD1152" s="25">
        <v>0</v>
      </c>
      <c r="AE1152" s="25">
        <v>0</v>
      </c>
      <c r="AF1152" s="25">
        <v>1</v>
      </c>
      <c r="AG1152" s="25">
        <v>0</v>
      </c>
      <c r="AH1152" s="25">
        <v>1</v>
      </c>
      <c r="AI1152" s="25" t="s">
        <v>415</v>
      </c>
      <c r="AJ1152" s="57">
        <v>4</v>
      </c>
      <c r="AK1152" s="57" t="str">
        <f t="shared" si="264"/>
        <v>Less</v>
      </c>
      <c r="AL1152" s="57" t="s">
        <v>97</v>
      </c>
      <c r="AM1152" s="57" t="str">
        <f t="shared" si="265"/>
        <v>High</v>
      </c>
      <c r="AN1152" s="62">
        <v>1</v>
      </c>
      <c r="AO1152" s="62" t="str">
        <f t="shared" si="266"/>
        <v>Less</v>
      </c>
      <c r="AP1152" s="62">
        <v>306</v>
      </c>
      <c r="AQ1152" s="62" t="str">
        <f t="shared" si="267"/>
        <v>no</v>
      </c>
      <c r="AR1152" s="62" t="str">
        <f t="shared" si="268"/>
        <v>Below Average</v>
      </c>
      <c r="AS1152" s="64">
        <v>1</v>
      </c>
      <c r="AT1152" s="68">
        <v>66.523605150214593</v>
      </c>
      <c r="AU1152" s="68" t="str">
        <f t="shared" si="269"/>
        <v>Below Average</v>
      </c>
      <c r="AV1152" s="66">
        <v>124000</v>
      </c>
      <c r="AW1152" s="66">
        <v>1864</v>
      </c>
      <c r="AX1152" s="66" t="s">
        <v>311</v>
      </c>
    </row>
    <row r="1153" spans="1:50" customFormat="1" x14ac:dyDescent="0.2">
      <c r="A1153">
        <v>1152</v>
      </c>
      <c r="B1153" s="12" t="s">
        <v>90</v>
      </c>
      <c r="C1153" s="12" t="s">
        <v>90</v>
      </c>
      <c r="D1153" s="12" t="s">
        <v>91</v>
      </c>
      <c r="E1153" s="22">
        <v>5</v>
      </c>
      <c r="F1153" s="22" t="s">
        <v>195</v>
      </c>
      <c r="G1153" s="22" t="s">
        <v>115</v>
      </c>
      <c r="H1153" s="22" t="str">
        <f t="shared" si="256"/>
        <v>1Story</v>
      </c>
      <c r="I1153" s="22">
        <f t="shared" si="255"/>
        <v>69.182127006168557</v>
      </c>
      <c r="J1153" s="22" t="str">
        <f t="shared" si="257"/>
        <v>Below Average</v>
      </c>
      <c r="K1153" s="22">
        <v>4</v>
      </c>
      <c r="L1153" s="22" t="str">
        <f t="shared" si="258"/>
        <v>Low</v>
      </c>
      <c r="M1153" s="22">
        <v>1959</v>
      </c>
      <c r="N1153" s="22">
        <f t="shared" si="259"/>
        <v>0</v>
      </c>
      <c r="O1153" s="22"/>
      <c r="P1153" s="22">
        <v>1959</v>
      </c>
      <c r="Q1153" s="22">
        <f t="shared" si="260"/>
        <v>1</v>
      </c>
      <c r="R1153" s="23">
        <v>1466</v>
      </c>
      <c r="S1153" s="23" t="s">
        <v>311</v>
      </c>
      <c r="T1153" s="23" t="s">
        <v>369</v>
      </c>
      <c r="U1153" s="24">
        <v>1466</v>
      </c>
      <c r="V1153" s="24" t="str">
        <f t="shared" si="261"/>
        <v>no</v>
      </c>
      <c r="W1153" s="24">
        <v>0</v>
      </c>
      <c r="X1153" s="24" t="str">
        <f t="shared" si="262"/>
        <v>no</v>
      </c>
      <c r="Y1153" s="24" t="s">
        <v>413</v>
      </c>
      <c r="Z1153" s="24">
        <f t="shared" si="263"/>
        <v>1</v>
      </c>
      <c r="AA1153" s="24">
        <v>1466</v>
      </c>
      <c r="AB1153" s="24" t="s">
        <v>311</v>
      </c>
      <c r="AC1153" s="24" t="s">
        <v>370</v>
      </c>
      <c r="AD1153" s="25">
        <v>0</v>
      </c>
      <c r="AE1153" s="25">
        <v>0</v>
      </c>
      <c r="AF1153" s="25">
        <v>1</v>
      </c>
      <c r="AG1153" s="25">
        <v>1</v>
      </c>
      <c r="AH1153" s="25">
        <v>2</v>
      </c>
      <c r="AI1153" s="25" t="s">
        <v>415</v>
      </c>
      <c r="AJ1153" s="57">
        <v>6</v>
      </c>
      <c r="AK1153" s="57" t="str">
        <f t="shared" si="264"/>
        <v>More</v>
      </c>
      <c r="AL1153" s="57" t="s">
        <v>147</v>
      </c>
      <c r="AM1153" s="57" t="str">
        <f t="shared" si="265"/>
        <v>Low</v>
      </c>
      <c r="AN1153" s="62">
        <v>2</v>
      </c>
      <c r="AO1153" s="62" t="str">
        <f t="shared" si="266"/>
        <v>More</v>
      </c>
      <c r="AP1153" s="62">
        <v>528</v>
      </c>
      <c r="AQ1153" s="62" t="str">
        <f t="shared" si="267"/>
        <v>no</v>
      </c>
      <c r="AR1153" s="62" t="str">
        <f t="shared" si="268"/>
        <v>Above Average</v>
      </c>
      <c r="AS1153" s="64">
        <v>2</v>
      </c>
      <c r="AT1153" s="68">
        <v>51.125511596180083</v>
      </c>
      <c r="AU1153" s="68" t="str">
        <f t="shared" si="269"/>
        <v>Below Average</v>
      </c>
      <c r="AV1153" s="66">
        <v>149900</v>
      </c>
      <c r="AW1153" s="66">
        <v>2932</v>
      </c>
      <c r="AX1153" s="66" t="s">
        <v>311</v>
      </c>
    </row>
    <row r="1154" spans="1:50" customFormat="1" x14ac:dyDescent="0.2">
      <c r="A1154">
        <v>1153</v>
      </c>
      <c r="B1154" s="12" t="s">
        <v>90</v>
      </c>
      <c r="C1154" s="12" t="s">
        <v>90</v>
      </c>
      <c r="D1154" s="12" t="s">
        <v>91</v>
      </c>
      <c r="E1154" s="22">
        <v>6</v>
      </c>
      <c r="F1154" s="22" t="s">
        <v>195</v>
      </c>
      <c r="G1154" s="22" t="s">
        <v>115</v>
      </c>
      <c r="H1154" s="22" t="str">
        <f t="shared" si="256"/>
        <v>1Story</v>
      </c>
      <c r="I1154" s="22">
        <f t="shared" ref="I1154:I1217" si="270">IFERROR(AVERAGEIFS($AT$2:$AT$1461,$G$2:$G$1461,$G1154,$D$2:$D$1461,"1Fam"),"")</f>
        <v>69.182127006168557</v>
      </c>
      <c r="J1154" s="22" t="str">
        <f t="shared" si="257"/>
        <v>Below Average</v>
      </c>
      <c r="K1154" s="22">
        <v>7</v>
      </c>
      <c r="L1154" s="22" t="str">
        <f t="shared" si="258"/>
        <v>High</v>
      </c>
      <c r="M1154" s="22">
        <v>1956</v>
      </c>
      <c r="N1154" s="22">
        <f t="shared" si="259"/>
        <v>0</v>
      </c>
      <c r="O1154" s="22"/>
      <c r="P1154" s="22">
        <v>2004</v>
      </c>
      <c r="Q1154" s="22">
        <f t="shared" si="260"/>
        <v>0</v>
      </c>
      <c r="R1154" s="23">
        <v>1073</v>
      </c>
      <c r="S1154" s="23" t="s">
        <v>311</v>
      </c>
      <c r="T1154" s="23" t="s">
        <v>369</v>
      </c>
      <c r="U1154" s="24">
        <v>1811</v>
      </c>
      <c r="V1154" s="24" t="str">
        <f t="shared" si="261"/>
        <v>no</v>
      </c>
      <c r="W1154" s="24">
        <v>0</v>
      </c>
      <c r="X1154" s="24" t="str">
        <f t="shared" si="262"/>
        <v>no</v>
      </c>
      <c r="Y1154" s="24" t="s">
        <v>413</v>
      </c>
      <c r="Z1154" s="24">
        <f t="shared" si="263"/>
        <v>1</v>
      </c>
      <c r="AA1154" s="24">
        <v>1811</v>
      </c>
      <c r="AB1154" s="24" t="s">
        <v>311</v>
      </c>
      <c r="AC1154" s="24" t="s">
        <v>369</v>
      </c>
      <c r="AD1154" s="25">
        <v>0</v>
      </c>
      <c r="AE1154" s="25">
        <v>0</v>
      </c>
      <c r="AF1154" s="25">
        <v>1</v>
      </c>
      <c r="AG1154" s="25">
        <v>0</v>
      </c>
      <c r="AH1154" s="25">
        <v>1</v>
      </c>
      <c r="AI1154" s="25" t="s">
        <v>415</v>
      </c>
      <c r="AJ1154" s="57">
        <v>6</v>
      </c>
      <c r="AK1154" s="57" t="str">
        <f t="shared" si="264"/>
        <v>More</v>
      </c>
      <c r="AL1154" s="57" t="s">
        <v>104</v>
      </c>
      <c r="AM1154" s="57" t="str">
        <f t="shared" si="265"/>
        <v>High</v>
      </c>
      <c r="AN1154" s="62">
        <v>2</v>
      </c>
      <c r="AO1154" s="62" t="str">
        <f t="shared" si="266"/>
        <v>More</v>
      </c>
      <c r="AP1154" s="62">
        <v>470</v>
      </c>
      <c r="AQ1154" s="62" t="str">
        <f t="shared" si="267"/>
        <v>no</v>
      </c>
      <c r="AR1154" s="62" t="str">
        <f t="shared" si="268"/>
        <v>Below Average</v>
      </c>
      <c r="AS1154" s="64">
        <v>1</v>
      </c>
      <c r="AT1154" s="68">
        <v>79.750346740638008</v>
      </c>
      <c r="AU1154" s="68" t="str">
        <f t="shared" si="269"/>
        <v>Above Average</v>
      </c>
      <c r="AV1154" s="66">
        <v>230000</v>
      </c>
      <c r="AW1154" s="66">
        <v>2884</v>
      </c>
      <c r="AX1154" s="66" t="s">
        <v>311</v>
      </c>
    </row>
    <row r="1155" spans="1:50" customFormat="1" x14ac:dyDescent="0.2">
      <c r="A1155">
        <v>1154</v>
      </c>
      <c r="B1155" s="12" t="s">
        <v>90</v>
      </c>
      <c r="C1155" s="12" t="s">
        <v>90</v>
      </c>
      <c r="D1155" s="12" t="s">
        <v>91</v>
      </c>
      <c r="E1155" s="22">
        <v>6</v>
      </c>
      <c r="F1155" s="22" t="s">
        <v>195</v>
      </c>
      <c r="G1155" s="22" t="s">
        <v>115</v>
      </c>
      <c r="H1155" s="22" t="str">
        <f t="shared" ref="H1155:H1218" si="271">IF(OR(G1155 = "SFoyer", G1155 = "SLvl"), " ", IF(OR(G1155 = "1.5Fin", G1155 = "1.5Unf"), "1Story", IF(OR(G1155 = "2.5Fin", G1155 = "2.5Unf"), "2Story", G1155)))</f>
        <v>1Story</v>
      </c>
      <c r="I1155" s="22">
        <f t="shared" si="270"/>
        <v>69.182127006168557</v>
      </c>
      <c r="J1155" s="22" t="str">
        <f t="shared" ref="J1155:J1218" si="272">IF(I1155&gt;=AVERAGE(I$2:I$1461),"Above Average","Below Average")</f>
        <v>Below Average</v>
      </c>
      <c r="K1155" s="22">
        <v>8</v>
      </c>
      <c r="L1155" s="22" t="str">
        <f t="shared" ref="L1155:L1218" si="273">IF(K1155&gt;=6, "High", "Low")</f>
        <v>High</v>
      </c>
      <c r="M1155" s="22">
        <v>1930</v>
      </c>
      <c r="N1155" s="22">
        <f t="shared" ref="N1155:N1218" si="274">IF(M1155&lt;=1954,1,0)</f>
        <v>1</v>
      </c>
      <c r="O1155" s="22"/>
      <c r="P1155" s="22">
        <v>2007</v>
      </c>
      <c r="Q1155" s="22">
        <f t="shared" ref="Q1155:Q1218" si="275">IF(P1155&lt;=1961, 1,0)</f>
        <v>0</v>
      </c>
      <c r="R1155" s="23">
        <v>816</v>
      </c>
      <c r="S1155" s="23" t="s">
        <v>311</v>
      </c>
      <c r="T1155" s="23" t="s">
        <v>370</v>
      </c>
      <c r="U1155" s="24">
        <v>816</v>
      </c>
      <c r="V1155" s="24" t="str">
        <f t="shared" ref="V1155:V1218" si="276">IF(OR(U1155&lt;(QUARTILE(U$2:U$1461,1))-(((QUARTILE(U$2:U$1461,3))-(QUARTILE(U$2:U$1461,1)))*1.5),U1155&gt;(QUARTILE(U$2:U$1461,3))+(((QUARTILE(U$2:U$1461,3))-(QUARTILE(U$2:U$1461,1)))*1.5)),"yes","no")</f>
        <v>no</v>
      </c>
      <c r="W1155" s="24">
        <v>0</v>
      </c>
      <c r="X1155" s="24" t="str">
        <f t="shared" ref="X1155:X1218" si="277">IF(OR(W1155&lt;(QUARTILE(W$2:W$1461,1))-(((QUARTILE(W$2:W$1461,3))-(QUARTILE(W$2:W$1461,1)))*1.5),W1155&gt;(QUARTILE(W$2:W$1461,3))+(((QUARTILE(W$2:W$1461,3))-(QUARTILE(W$2:W$1461,1)))*1.5)),"yes","no")</f>
        <v>no</v>
      </c>
      <c r="Y1155" s="24" t="s">
        <v>413</v>
      </c>
      <c r="Z1155" s="24">
        <f t="shared" ref="Z1155:Z1218" si="278">IF($W1163&gt;0,1,0)</f>
        <v>0</v>
      </c>
      <c r="AA1155" s="24">
        <v>816</v>
      </c>
      <c r="AB1155" s="24" t="s">
        <v>311</v>
      </c>
      <c r="AC1155" s="24" t="s">
        <v>370</v>
      </c>
      <c r="AD1155" s="25">
        <v>0</v>
      </c>
      <c r="AE1155" s="25">
        <v>0</v>
      </c>
      <c r="AF1155" s="25">
        <v>1</v>
      </c>
      <c r="AG1155" s="25">
        <v>0</v>
      </c>
      <c r="AH1155" s="25">
        <v>1</v>
      </c>
      <c r="AI1155" s="25" t="s">
        <v>415</v>
      </c>
      <c r="AJ1155" s="57">
        <v>5</v>
      </c>
      <c r="AK1155" s="57" t="str">
        <f t="shared" ref="AK1155:AK1218" si="279">IF(AJ1155&gt;=6, "More", "Less")</f>
        <v>Less</v>
      </c>
      <c r="AL1155" s="57" t="s">
        <v>98</v>
      </c>
      <c r="AM1155" s="57" t="str">
        <f t="shared" ref="AM1155:AM1218" si="280">IF(OR(AL1155 = "Gd", AL1155 = "Ex"), "High", "Low")</f>
        <v>Low</v>
      </c>
      <c r="AN1155" s="62">
        <v>1</v>
      </c>
      <c r="AO1155" s="62" t="str">
        <f t="shared" ref="AO1155:AO1218" si="281">IF(AN1155&gt;=2, "More", "Less")</f>
        <v>Less</v>
      </c>
      <c r="AP1155" s="62">
        <v>432</v>
      </c>
      <c r="AQ1155" s="62" t="str">
        <f t="shared" ref="AQ1155:AQ1218" si="282">IF(OR(AP1155&lt;(QUARTILE(AP$2:AP$1461,1))-(((QUARTILE(AP$2:AP$1461,3))-(QUARTILE(AP$2:AP$1461,1)))*1.5),AP1155&gt;(QUARTILE(AP$2:AP$1461,3))+(((QUARTILE(AP$2:AP$1461,3))-(QUARTILE(AP$2:AP$1461,1)))*1.5)),"yes","no")</f>
        <v>no</v>
      </c>
      <c r="AR1155" s="62" t="str">
        <f t="shared" ref="AR1155:AR1218" si="283">IF(AP1155&gt;=AVERAGE(AP$2:AP$1461),"Above Average","Below Average")</f>
        <v>Below Average</v>
      </c>
      <c r="AS1155" s="64">
        <v>0</v>
      </c>
      <c r="AT1155" s="68">
        <v>73.835784313725483</v>
      </c>
      <c r="AU1155" s="68" t="str">
        <f t="shared" ref="AU1155:AU1218" si="284">IF(AT1155&gt;=AVERAGE(AT$2:AT$1461),"Above Average","Below Average")</f>
        <v>Above Average</v>
      </c>
      <c r="AV1155" s="66">
        <v>120500</v>
      </c>
      <c r="AW1155" s="66">
        <v>1632</v>
      </c>
      <c r="AX1155" s="66" t="s">
        <v>311</v>
      </c>
    </row>
    <row r="1156" spans="1:50" customFormat="1" x14ac:dyDescent="0.2">
      <c r="A1156">
        <v>1155</v>
      </c>
      <c r="B1156" s="12" t="s">
        <v>90</v>
      </c>
      <c r="C1156" s="12" t="s">
        <v>90</v>
      </c>
      <c r="D1156" s="12" t="s">
        <v>91</v>
      </c>
      <c r="E1156" s="22">
        <v>7</v>
      </c>
      <c r="F1156" s="22" t="s">
        <v>411</v>
      </c>
      <c r="G1156" s="22" t="s">
        <v>92</v>
      </c>
      <c r="H1156" s="22" t="str">
        <f t="shared" si="271"/>
        <v>2Story</v>
      </c>
      <c r="I1156" s="22">
        <f t="shared" si="270"/>
        <v>75.988545402704759</v>
      </c>
      <c r="J1156" s="22" t="str">
        <f t="shared" si="272"/>
        <v>Above Average</v>
      </c>
      <c r="K1156" s="22">
        <v>6</v>
      </c>
      <c r="L1156" s="22" t="str">
        <f t="shared" si="273"/>
        <v>High</v>
      </c>
      <c r="M1156" s="22">
        <v>1965</v>
      </c>
      <c r="N1156" s="22">
        <f t="shared" si="274"/>
        <v>0</v>
      </c>
      <c r="O1156" s="22"/>
      <c r="P1156" s="22">
        <v>1988</v>
      </c>
      <c r="Q1156" s="22">
        <f t="shared" si="275"/>
        <v>0</v>
      </c>
      <c r="R1156" s="23">
        <v>864</v>
      </c>
      <c r="S1156" s="23" t="s">
        <v>311</v>
      </c>
      <c r="T1156" s="23" t="s">
        <v>370</v>
      </c>
      <c r="U1156" s="24">
        <v>902</v>
      </c>
      <c r="V1156" s="24" t="str">
        <f t="shared" si="276"/>
        <v>no</v>
      </c>
      <c r="W1156" s="24">
        <v>918</v>
      </c>
      <c r="X1156" s="24" t="str">
        <f t="shared" si="277"/>
        <v>no</v>
      </c>
      <c r="Y1156" s="24" t="s">
        <v>412</v>
      </c>
      <c r="Z1156" s="24">
        <f t="shared" si="278"/>
        <v>0</v>
      </c>
      <c r="AA1156" s="24">
        <v>1820</v>
      </c>
      <c r="AB1156" s="24" t="s">
        <v>311</v>
      </c>
      <c r="AC1156" s="24" t="s">
        <v>369</v>
      </c>
      <c r="AD1156" s="25">
        <v>0</v>
      </c>
      <c r="AE1156" s="25">
        <v>0</v>
      </c>
      <c r="AF1156" s="25">
        <v>1</v>
      </c>
      <c r="AG1156" s="25">
        <v>2</v>
      </c>
      <c r="AH1156" s="25">
        <v>3</v>
      </c>
      <c r="AI1156" s="25" t="s">
        <v>414</v>
      </c>
      <c r="AJ1156" s="57">
        <v>8</v>
      </c>
      <c r="AK1156" s="57" t="str">
        <f t="shared" si="279"/>
        <v>More</v>
      </c>
      <c r="AL1156" s="57" t="s">
        <v>97</v>
      </c>
      <c r="AM1156" s="57" t="str">
        <f t="shared" si="280"/>
        <v>High</v>
      </c>
      <c r="AN1156" s="62">
        <v>2</v>
      </c>
      <c r="AO1156" s="62" t="str">
        <f t="shared" si="281"/>
        <v>More</v>
      </c>
      <c r="AP1156" s="62">
        <v>492</v>
      </c>
      <c r="AQ1156" s="62" t="str">
        <f t="shared" si="282"/>
        <v>no</v>
      </c>
      <c r="AR1156" s="62" t="str">
        <f t="shared" si="283"/>
        <v>Above Average</v>
      </c>
      <c r="AS1156" s="64">
        <v>2</v>
      </c>
      <c r="AT1156" s="68">
        <v>75.186289120715344</v>
      </c>
      <c r="AU1156" s="68" t="str">
        <f t="shared" si="284"/>
        <v>Above Average</v>
      </c>
      <c r="AV1156" s="66">
        <v>201800</v>
      </c>
      <c r="AW1156" s="66">
        <v>2684</v>
      </c>
      <c r="AX1156" s="66" t="s">
        <v>311</v>
      </c>
    </row>
    <row r="1157" spans="1:50" customFormat="1" x14ac:dyDescent="0.2">
      <c r="A1157">
        <v>1156</v>
      </c>
      <c r="B1157" s="12" t="s">
        <v>90</v>
      </c>
      <c r="C1157" s="12" t="s">
        <v>90</v>
      </c>
      <c r="D1157" s="12" t="s">
        <v>91</v>
      </c>
      <c r="E1157" s="22">
        <v>5</v>
      </c>
      <c r="F1157" s="22" t="s">
        <v>195</v>
      </c>
      <c r="G1157" s="22" t="s">
        <v>115</v>
      </c>
      <c r="H1157" s="22" t="str">
        <f t="shared" si="271"/>
        <v>1Story</v>
      </c>
      <c r="I1157" s="22">
        <f t="shared" si="270"/>
        <v>69.182127006168557</v>
      </c>
      <c r="J1157" s="22" t="str">
        <f t="shared" si="272"/>
        <v>Below Average</v>
      </c>
      <c r="K1157" s="22">
        <v>8</v>
      </c>
      <c r="L1157" s="22" t="str">
        <f t="shared" si="273"/>
        <v>High</v>
      </c>
      <c r="M1157" s="22">
        <v>1976</v>
      </c>
      <c r="N1157" s="22">
        <f t="shared" si="274"/>
        <v>0</v>
      </c>
      <c r="O1157" s="22"/>
      <c r="P1157" s="22">
        <v>2004</v>
      </c>
      <c r="Q1157" s="22">
        <f t="shared" si="275"/>
        <v>0</v>
      </c>
      <c r="R1157" s="23">
        <v>1437</v>
      </c>
      <c r="S1157" s="23" t="s">
        <v>311</v>
      </c>
      <c r="T1157" s="23" t="s">
        <v>369</v>
      </c>
      <c r="U1157" s="24">
        <v>1437</v>
      </c>
      <c r="V1157" s="24" t="str">
        <f t="shared" si="276"/>
        <v>no</v>
      </c>
      <c r="W1157" s="24">
        <v>0</v>
      </c>
      <c r="X1157" s="24" t="str">
        <f t="shared" si="277"/>
        <v>no</v>
      </c>
      <c r="Y1157" s="24" t="s">
        <v>413</v>
      </c>
      <c r="Z1157" s="24">
        <f t="shared" si="278"/>
        <v>0</v>
      </c>
      <c r="AA1157" s="24">
        <v>1437</v>
      </c>
      <c r="AB1157" s="24" t="s">
        <v>311</v>
      </c>
      <c r="AC1157" s="24" t="s">
        <v>370</v>
      </c>
      <c r="AD1157" s="25">
        <v>1</v>
      </c>
      <c r="AE1157" s="25">
        <v>0</v>
      </c>
      <c r="AF1157" s="25">
        <v>2</v>
      </c>
      <c r="AG1157" s="25">
        <v>0</v>
      </c>
      <c r="AH1157" s="25">
        <v>3</v>
      </c>
      <c r="AI1157" s="25" t="s">
        <v>414</v>
      </c>
      <c r="AJ1157" s="57">
        <v>6</v>
      </c>
      <c r="AK1157" s="57" t="str">
        <f t="shared" si="279"/>
        <v>More</v>
      </c>
      <c r="AL1157" s="57" t="s">
        <v>97</v>
      </c>
      <c r="AM1157" s="57" t="str">
        <f t="shared" si="280"/>
        <v>High</v>
      </c>
      <c r="AN1157" s="62">
        <v>2</v>
      </c>
      <c r="AO1157" s="62" t="str">
        <f t="shared" si="281"/>
        <v>More</v>
      </c>
      <c r="AP1157" s="62">
        <v>528</v>
      </c>
      <c r="AQ1157" s="62" t="str">
        <f t="shared" si="282"/>
        <v>no</v>
      </c>
      <c r="AR1157" s="62" t="str">
        <f t="shared" si="283"/>
        <v>Above Average</v>
      </c>
      <c r="AS1157" s="64">
        <v>1</v>
      </c>
      <c r="AT1157" s="68">
        <v>75.852470424495479</v>
      </c>
      <c r="AU1157" s="68" t="str">
        <f t="shared" si="284"/>
        <v>Above Average</v>
      </c>
      <c r="AV1157" s="66">
        <v>218000</v>
      </c>
      <c r="AW1157" s="66">
        <v>2874</v>
      </c>
      <c r="AX1157" s="66" t="s">
        <v>311</v>
      </c>
    </row>
    <row r="1158" spans="1:50" customFormat="1" x14ac:dyDescent="0.2">
      <c r="A1158">
        <v>1157</v>
      </c>
      <c r="B1158" s="12" t="s">
        <v>90</v>
      </c>
      <c r="C1158" s="12" t="s">
        <v>90</v>
      </c>
      <c r="D1158" s="12" t="s">
        <v>91</v>
      </c>
      <c r="E1158" s="22">
        <v>5</v>
      </c>
      <c r="F1158" s="22" t="s">
        <v>195</v>
      </c>
      <c r="G1158" s="22" t="s">
        <v>197</v>
      </c>
      <c r="H1158" s="22" t="str">
        <f t="shared" si="271"/>
        <v xml:space="preserve"> </v>
      </c>
      <c r="I1158" s="22">
        <f t="shared" si="270"/>
        <v>74.693515888638117</v>
      </c>
      <c r="J1158" s="22" t="str">
        <f t="shared" si="272"/>
        <v>Above Average</v>
      </c>
      <c r="K1158" s="22">
        <v>8</v>
      </c>
      <c r="L1158" s="22" t="str">
        <f t="shared" si="273"/>
        <v>High</v>
      </c>
      <c r="M1158" s="22">
        <v>1965</v>
      </c>
      <c r="N1158" s="22">
        <f t="shared" si="274"/>
        <v>0</v>
      </c>
      <c r="O1158" s="22"/>
      <c r="P1158" s="22">
        <v>1999</v>
      </c>
      <c r="Q1158" s="22">
        <f t="shared" si="275"/>
        <v>0</v>
      </c>
      <c r="R1158" s="23">
        <v>1219</v>
      </c>
      <c r="S1158" s="23" t="s">
        <v>311</v>
      </c>
      <c r="T1158" s="23" t="s">
        <v>369</v>
      </c>
      <c r="U1158" s="24">
        <v>1265</v>
      </c>
      <c r="V1158" s="24" t="str">
        <f t="shared" si="276"/>
        <v>no</v>
      </c>
      <c r="W1158" s="24">
        <v>0</v>
      </c>
      <c r="X1158" s="24" t="str">
        <f t="shared" si="277"/>
        <v>no</v>
      </c>
      <c r="Y1158" s="24" t="s">
        <v>413</v>
      </c>
      <c r="Z1158" s="24">
        <f t="shared" si="278"/>
        <v>0</v>
      </c>
      <c r="AA1158" s="24">
        <v>1265</v>
      </c>
      <c r="AB1158" s="24" t="s">
        <v>311</v>
      </c>
      <c r="AC1158" s="24" t="s">
        <v>370</v>
      </c>
      <c r="AD1158" s="25">
        <v>0</v>
      </c>
      <c r="AE1158" s="25">
        <v>1</v>
      </c>
      <c r="AF1158" s="25">
        <v>2</v>
      </c>
      <c r="AG1158" s="25">
        <v>0</v>
      </c>
      <c r="AH1158" s="25">
        <v>3</v>
      </c>
      <c r="AI1158" s="25" t="s">
        <v>414</v>
      </c>
      <c r="AJ1158" s="57">
        <v>6</v>
      </c>
      <c r="AK1158" s="57" t="str">
        <f t="shared" si="279"/>
        <v>More</v>
      </c>
      <c r="AL1158" s="57" t="s">
        <v>97</v>
      </c>
      <c r="AM1158" s="57" t="str">
        <f t="shared" si="280"/>
        <v>High</v>
      </c>
      <c r="AN1158" s="62">
        <v>2</v>
      </c>
      <c r="AO1158" s="62" t="str">
        <f t="shared" si="281"/>
        <v>More</v>
      </c>
      <c r="AP1158" s="62">
        <v>502</v>
      </c>
      <c r="AQ1158" s="62" t="str">
        <f t="shared" si="282"/>
        <v>no</v>
      </c>
      <c r="AR1158" s="62" t="str">
        <f t="shared" si="283"/>
        <v>Above Average</v>
      </c>
      <c r="AS1158" s="64">
        <v>1</v>
      </c>
      <c r="AT1158" s="68">
        <v>72.423510466988731</v>
      </c>
      <c r="AU1158" s="68" t="str">
        <f t="shared" si="284"/>
        <v>Above Average</v>
      </c>
      <c r="AV1158" s="66">
        <v>179900</v>
      </c>
      <c r="AW1158" s="66">
        <v>2484</v>
      </c>
      <c r="AX1158" s="66" t="s">
        <v>311</v>
      </c>
    </row>
    <row r="1159" spans="1:50" customFormat="1" x14ac:dyDescent="0.2">
      <c r="A1159">
        <v>1158</v>
      </c>
      <c r="B1159" s="12" t="s">
        <v>90</v>
      </c>
      <c r="C1159" s="12" t="s">
        <v>90</v>
      </c>
      <c r="D1159" s="12" t="s">
        <v>198</v>
      </c>
      <c r="E1159" s="22">
        <v>7</v>
      </c>
      <c r="F1159" s="22" t="s">
        <v>411</v>
      </c>
      <c r="G1159" s="22" t="s">
        <v>115</v>
      </c>
      <c r="H1159" s="22" t="str">
        <f t="shared" si="271"/>
        <v>1Story</v>
      </c>
      <c r="I1159" s="22">
        <f t="shared" si="270"/>
        <v>69.182127006168557</v>
      </c>
      <c r="J1159" s="22" t="str">
        <f t="shared" si="272"/>
        <v>Below Average</v>
      </c>
      <c r="K1159" s="22">
        <v>5</v>
      </c>
      <c r="L1159" s="22" t="str">
        <f t="shared" si="273"/>
        <v>Low</v>
      </c>
      <c r="M1159" s="22">
        <v>2007</v>
      </c>
      <c r="N1159" s="22">
        <f t="shared" si="274"/>
        <v>0</v>
      </c>
      <c r="O1159" s="22"/>
      <c r="P1159" s="22">
        <v>2008</v>
      </c>
      <c r="Q1159" s="22">
        <f t="shared" si="275"/>
        <v>0</v>
      </c>
      <c r="R1159" s="23">
        <v>1314</v>
      </c>
      <c r="S1159" s="23" t="s">
        <v>311</v>
      </c>
      <c r="T1159" s="23" t="s">
        <v>369</v>
      </c>
      <c r="U1159" s="24">
        <v>1314</v>
      </c>
      <c r="V1159" s="24" t="str">
        <f t="shared" si="276"/>
        <v>no</v>
      </c>
      <c r="W1159" s="24">
        <v>0</v>
      </c>
      <c r="X1159" s="24" t="str">
        <f t="shared" si="277"/>
        <v>no</v>
      </c>
      <c r="Y1159" s="24" t="s">
        <v>413</v>
      </c>
      <c r="Z1159" s="24">
        <f t="shared" si="278"/>
        <v>0</v>
      </c>
      <c r="AA1159" s="24">
        <v>1314</v>
      </c>
      <c r="AB1159" s="24" t="s">
        <v>311</v>
      </c>
      <c r="AC1159" s="24" t="s">
        <v>370</v>
      </c>
      <c r="AD1159" s="25">
        <v>1</v>
      </c>
      <c r="AE1159" s="25">
        <v>0</v>
      </c>
      <c r="AF1159" s="25">
        <v>2</v>
      </c>
      <c r="AG1159" s="25">
        <v>0</v>
      </c>
      <c r="AH1159" s="25">
        <v>3</v>
      </c>
      <c r="AI1159" s="25" t="s">
        <v>414</v>
      </c>
      <c r="AJ1159" s="57">
        <v>6</v>
      </c>
      <c r="AK1159" s="57" t="str">
        <f t="shared" si="279"/>
        <v>More</v>
      </c>
      <c r="AL1159" s="57" t="s">
        <v>97</v>
      </c>
      <c r="AM1159" s="57" t="str">
        <f t="shared" si="280"/>
        <v>High</v>
      </c>
      <c r="AN1159" s="62">
        <v>2</v>
      </c>
      <c r="AO1159" s="62" t="str">
        <f t="shared" si="281"/>
        <v>More</v>
      </c>
      <c r="AP1159" s="62">
        <v>626</v>
      </c>
      <c r="AQ1159" s="62" t="str">
        <f t="shared" si="282"/>
        <v>no</v>
      </c>
      <c r="AR1159" s="62" t="str">
        <f t="shared" si="283"/>
        <v>Above Average</v>
      </c>
      <c r="AS1159" s="64">
        <v>1</v>
      </c>
      <c r="AT1159" s="68">
        <v>87.519025875190252</v>
      </c>
      <c r="AU1159" s="68" t="str">
        <f t="shared" si="284"/>
        <v>Above Average</v>
      </c>
      <c r="AV1159" s="66">
        <v>230000</v>
      </c>
      <c r="AW1159" s="66">
        <v>2628</v>
      </c>
      <c r="AX1159" s="66" t="s">
        <v>311</v>
      </c>
    </row>
    <row r="1160" spans="1:50" customFormat="1" x14ac:dyDescent="0.2">
      <c r="A1160">
        <v>1159</v>
      </c>
      <c r="B1160" s="12" t="s">
        <v>114</v>
      </c>
      <c r="C1160" s="12" t="s">
        <v>90</v>
      </c>
      <c r="D1160" s="12" t="s">
        <v>91</v>
      </c>
      <c r="E1160" s="22">
        <v>8</v>
      </c>
      <c r="F1160" s="22" t="s">
        <v>411</v>
      </c>
      <c r="G1160" s="22" t="s">
        <v>115</v>
      </c>
      <c r="H1160" s="22" t="str">
        <f t="shared" si="271"/>
        <v>1Story</v>
      </c>
      <c r="I1160" s="22">
        <f t="shared" si="270"/>
        <v>69.182127006168557</v>
      </c>
      <c r="J1160" s="22" t="str">
        <f t="shared" si="272"/>
        <v>Below Average</v>
      </c>
      <c r="K1160" s="22">
        <v>5</v>
      </c>
      <c r="L1160" s="22" t="str">
        <f t="shared" si="273"/>
        <v>Low</v>
      </c>
      <c r="M1160" s="22">
        <v>2007</v>
      </c>
      <c r="N1160" s="22">
        <f t="shared" si="274"/>
        <v>0</v>
      </c>
      <c r="O1160" s="22"/>
      <c r="P1160" s="22">
        <v>2008</v>
      </c>
      <c r="Q1160" s="22">
        <f t="shared" si="275"/>
        <v>0</v>
      </c>
      <c r="R1160" s="23">
        <v>1580</v>
      </c>
      <c r="S1160" s="23" t="s">
        <v>311</v>
      </c>
      <c r="T1160" s="23" t="s">
        <v>369</v>
      </c>
      <c r="U1160" s="24">
        <v>1580</v>
      </c>
      <c r="V1160" s="24" t="str">
        <f t="shared" si="276"/>
        <v>no</v>
      </c>
      <c r="W1160" s="24">
        <v>0</v>
      </c>
      <c r="X1160" s="24" t="str">
        <f t="shared" si="277"/>
        <v>no</v>
      </c>
      <c r="Y1160" s="24" t="s">
        <v>413</v>
      </c>
      <c r="Z1160" s="24">
        <f t="shared" si="278"/>
        <v>0</v>
      </c>
      <c r="AA1160" s="24">
        <v>1580</v>
      </c>
      <c r="AB1160" s="24" t="s">
        <v>311</v>
      </c>
      <c r="AC1160" s="24" t="s">
        <v>369</v>
      </c>
      <c r="AD1160" s="25">
        <v>0</v>
      </c>
      <c r="AE1160" s="25">
        <v>0</v>
      </c>
      <c r="AF1160" s="25">
        <v>2</v>
      </c>
      <c r="AG1160" s="25">
        <v>0</v>
      </c>
      <c r="AH1160" s="25">
        <v>2</v>
      </c>
      <c r="AI1160" s="25" t="s">
        <v>415</v>
      </c>
      <c r="AJ1160" s="57">
        <v>7</v>
      </c>
      <c r="AK1160" s="57" t="str">
        <f t="shared" si="279"/>
        <v>More</v>
      </c>
      <c r="AL1160" s="57" t="s">
        <v>97</v>
      </c>
      <c r="AM1160" s="57" t="str">
        <f t="shared" si="280"/>
        <v>High</v>
      </c>
      <c r="AN1160" s="62">
        <v>3</v>
      </c>
      <c r="AO1160" s="62" t="str">
        <f t="shared" si="281"/>
        <v>More</v>
      </c>
      <c r="AP1160" s="62">
        <v>830</v>
      </c>
      <c r="AQ1160" s="62" t="str">
        <f t="shared" si="282"/>
        <v>no</v>
      </c>
      <c r="AR1160" s="62" t="str">
        <f t="shared" si="283"/>
        <v>Above Average</v>
      </c>
      <c r="AS1160" s="64">
        <v>0</v>
      </c>
      <c r="AT1160" s="68">
        <v>74.407594936708861</v>
      </c>
      <c r="AU1160" s="68" t="str">
        <f t="shared" si="284"/>
        <v>Above Average</v>
      </c>
      <c r="AV1160" s="66">
        <v>235128</v>
      </c>
      <c r="AW1160" s="66">
        <v>3160</v>
      </c>
      <c r="AX1160" s="66" t="s">
        <v>311</v>
      </c>
    </row>
    <row r="1161" spans="1:50" customFormat="1" x14ac:dyDescent="0.2">
      <c r="A1161">
        <v>1160</v>
      </c>
      <c r="B1161" s="12" t="s">
        <v>90</v>
      </c>
      <c r="C1161" s="12" t="s">
        <v>90</v>
      </c>
      <c r="D1161" s="12" t="s">
        <v>91</v>
      </c>
      <c r="E1161" s="22">
        <v>6</v>
      </c>
      <c r="F1161" s="22" t="s">
        <v>195</v>
      </c>
      <c r="G1161" s="22" t="s">
        <v>92</v>
      </c>
      <c r="H1161" s="22" t="str">
        <f t="shared" si="271"/>
        <v>2Story</v>
      </c>
      <c r="I1161" s="22">
        <f t="shared" si="270"/>
        <v>75.988545402704759</v>
      </c>
      <c r="J1161" s="22" t="str">
        <f t="shared" si="272"/>
        <v>Above Average</v>
      </c>
      <c r="K1161" s="22">
        <v>6</v>
      </c>
      <c r="L1161" s="22" t="str">
        <f t="shared" si="273"/>
        <v>High</v>
      </c>
      <c r="M1161" s="22">
        <v>1974</v>
      </c>
      <c r="N1161" s="22">
        <f t="shared" si="274"/>
        <v>0</v>
      </c>
      <c r="O1161" s="22"/>
      <c r="P1161" s="22">
        <v>1974</v>
      </c>
      <c r="Q1161" s="22">
        <f t="shared" si="275"/>
        <v>0</v>
      </c>
      <c r="R1161" s="23">
        <v>901</v>
      </c>
      <c r="S1161" s="23" t="s">
        <v>311</v>
      </c>
      <c r="T1161" s="23" t="s">
        <v>370</v>
      </c>
      <c r="U1161" s="24">
        <v>943</v>
      </c>
      <c r="V1161" s="24" t="str">
        <f t="shared" si="276"/>
        <v>no</v>
      </c>
      <c r="W1161" s="24">
        <v>933</v>
      </c>
      <c r="X1161" s="24" t="str">
        <f t="shared" si="277"/>
        <v>no</v>
      </c>
      <c r="Y1161" s="24" t="s">
        <v>412</v>
      </c>
      <c r="Z1161" s="24">
        <f t="shared" si="278"/>
        <v>1</v>
      </c>
      <c r="AA1161" s="24">
        <v>1876</v>
      </c>
      <c r="AB1161" s="24" t="s">
        <v>311</v>
      </c>
      <c r="AC1161" s="24" t="s">
        <v>369</v>
      </c>
      <c r="AD1161" s="25">
        <v>0</v>
      </c>
      <c r="AE1161" s="25">
        <v>0</v>
      </c>
      <c r="AF1161" s="25">
        <v>2</v>
      </c>
      <c r="AG1161" s="25">
        <v>1</v>
      </c>
      <c r="AH1161" s="25">
        <v>3</v>
      </c>
      <c r="AI1161" s="25" t="s">
        <v>414</v>
      </c>
      <c r="AJ1161" s="57">
        <v>8</v>
      </c>
      <c r="AK1161" s="57" t="str">
        <f t="shared" si="279"/>
        <v>More</v>
      </c>
      <c r="AL1161" s="57" t="s">
        <v>97</v>
      </c>
      <c r="AM1161" s="57" t="str">
        <f t="shared" si="280"/>
        <v>High</v>
      </c>
      <c r="AN1161" s="62">
        <v>2</v>
      </c>
      <c r="AO1161" s="62" t="str">
        <f t="shared" si="281"/>
        <v>More</v>
      </c>
      <c r="AP1161" s="62">
        <v>540</v>
      </c>
      <c r="AQ1161" s="62" t="str">
        <f t="shared" si="282"/>
        <v>no</v>
      </c>
      <c r="AR1161" s="62" t="str">
        <f t="shared" si="283"/>
        <v>Above Average</v>
      </c>
      <c r="AS1161" s="64">
        <v>1</v>
      </c>
      <c r="AT1161" s="68">
        <v>66.61865322290241</v>
      </c>
      <c r="AU1161" s="68" t="str">
        <f t="shared" si="284"/>
        <v>Below Average</v>
      </c>
      <c r="AV1161" s="66">
        <v>185000</v>
      </c>
      <c r="AW1161" s="66">
        <v>2777</v>
      </c>
      <c r="AX1161" s="66" t="s">
        <v>311</v>
      </c>
    </row>
    <row r="1162" spans="1:50" customFormat="1" x14ac:dyDescent="0.2">
      <c r="A1162">
        <v>1161</v>
      </c>
      <c r="B1162" s="12" t="s">
        <v>90</v>
      </c>
      <c r="C1162" s="12" t="s">
        <v>90</v>
      </c>
      <c r="D1162" s="12" t="s">
        <v>198</v>
      </c>
      <c r="E1162" s="22">
        <v>6</v>
      </c>
      <c r="F1162" s="22" t="s">
        <v>195</v>
      </c>
      <c r="G1162" s="22" t="s">
        <v>92</v>
      </c>
      <c r="H1162" s="22" t="str">
        <f t="shared" si="271"/>
        <v>2Story</v>
      </c>
      <c r="I1162" s="22">
        <f t="shared" si="270"/>
        <v>75.988545402704759</v>
      </c>
      <c r="J1162" s="22" t="str">
        <f t="shared" si="272"/>
        <v>Above Average</v>
      </c>
      <c r="K1162" s="22">
        <v>5</v>
      </c>
      <c r="L1162" s="22" t="str">
        <f t="shared" si="273"/>
        <v>Low</v>
      </c>
      <c r="M1162" s="22">
        <v>1978</v>
      </c>
      <c r="N1162" s="22">
        <f t="shared" si="274"/>
        <v>0</v>
      </c>
      <c r="O1162" s="22"/>
      <c r="P1162" s="22">
        <v>1978</v>
      </c>
      <c r="Q1162" s="22">
        <f t="shared" si="275"/>
        <v>0</v>
      </c>
      <c r="R1162" s="23">
        <v>855</v>
      </c>
      <c r="S1162" s="23" t="s">
        <v>311</v>
      </c>
      <c r="T1162" s="23" t="s">
        <v>370</v>
      </c>
      <c r="U1162" s="24">
        <v>855</v>
      </c>
      <c r="V1162" s="24" t="str">
        <f t="shared" si="276"/>
        <v>no</v>
      </c>
      <c r="W1162" s="24">
        <v>601</v>
      </c>
      <c r="X1162" s="24" t="str">
        <f t="shared" si="277"/>
        <v>no</v>
      </c>
      <c r="Y1162" s="24" t="s">
        <v>412</v>
      </c>
      <c r="Z1162" s="24">
        <f t="shared" si="278"/>
        <v>1</v>
      </c>
      <c r="AA1162" s="24">
        <v>1456</v>
      </c>
      <c r="AB1162" s="24" t="s">
        <v>311</v>
      </c>
      <c r="AC1162" s="24" t="s">
        <v>370</v>
      </c>
      <c r="AD1162" s="25">
        <v>0</v>
      </c>
      <c r="AE1162" s="25">
        <v>0</v>
      </c>
      <c r="AF1162" s="25">
        <v>2</v>
      </c>
      <c r="AG1162" s="25">
        <v>1</v>
      </c>
      <c r="AH1162" s="25">
        <v>3</v>
      </c>
      <c r="AI1162" s="25" t="s">
        <v>414</v>
      </c>
      <c r="AJ1162" s="57">
        <v>7</v>
      </c>
      <c r="AK1162" s="57" t="str">
        <f t="shared" si="279"/>
        <v>More</v>
      </c>
      <c r="AL1162" s="57" t="s">
        <v>98</v>
      </c>
      <c r="AM1162" s="57" t="str">
        <f t="shared" si="280"/>
        <v>Low</v>
      </c>
      <c r="AN1162" s="62">
        <v>2</v>
      </c>
      <c r="AO1162" s="62" t="str">
        <f t="shared" si="281"/>
        <v>More</v>
      </c>
      <c r="AP1162" s="62">
        <v>440</v>
      </c>
      <c r="AQ1162" s="62" t="str">
        <f t="shared" si="282"/>
        <v>no</v>
      </c>
      <c r="AR1162" s="62" t="str">
        <f t="shared" si="283"/>
        <v>Below Average</v>
      </c>
      <c r="AS1162" s="64">
        <v>1</v>
      </c>
      <c r="AT1162" s="68">
        <v>63.176114236261355</v>
      </c>
      <c r="AU1162" s="68" t="str">
        <f t="shared" si="284"/>
        <v>Below Average</v>
      </c>
      <c r="AV1162" s="66">
        <v>146000</v>
      </c>
      <c r="AW1162" s="66">
        <v>2311</v>
      </c>
      <c r="AX1162" s="66" t="s">
        <v>311</v>
      </c>
    </row>
    <row r="1163" spans="1:50" customFormat="1" x14ac:dyDescent="0.2">
      <c r="A1163">
        <v>1162</v>
      </c>
      <c r="B1163" s="12" t="s">
        <v>139</v>
      </c>
      <c r="C1163" s="12" t="s">
        <v>90</v>
      </c>
      <c r="D1163" s="12" t="s">
        <v>91</v>
      </c>
      <c r="E1163" s="22">
        <v>6</v>
      </c>
      <c r="F1163" s="22" t="s">
        <v>195</v>
      </c>
      <c r="G1163" s="22" t="s">
        <v>115</v>
      </c>
      <c r="H1163" s="22" t="str">
        <f t="shared" si="271"/>
        <v>1Story</v>
      </c>
      <c r="I1163" s="22">
        <f t="shared" si="270"/>
        <v>69.182127006168557</v>
      </c>
      <c r="J1163" s="22" t="str">
        <f t="shared" si="272"/>
        <v>Below Average</v>
      </c>
      <c r="K1163" s="22">
        <v>7</v>
      </c>
      <c r="L1163" s="22" t="str">
        <f t="shared" si="273"/>
        <v>High</v>
      </c>
      <c r="M1163" s="22">
        <v>1954</v>
      </c>
      <c r="N1163" s="22">
        <f t="shared" si="274"/>
        <v>1</v>
      </c>
      <c r="O1163" s="22"/>
      <c r="P1163" s="22">
        <v>2006</v>
      </c>
      <c r="Q1163" s="22">
        <f t="shared" si="275"/>
        <v>0</v>
      </c>
      <c r="R1163" s="23">
        <v>1296</v>
      </c>
      <c r="S1163" s="23" t="s">
        <v>311</v>
      </c>
      <c r="T1163" s="23" t="s">
        <v>369</v>
      </c>
      <c r="U1163" s="24">
        <v>1640</v>
      </c>
      <c r="V1163" s="24" t="str">
        <f t="shared" si="276"/>
        <v>no</v>
      </c>
      <c r="W1163" s="24">
        <v>0</v>
      </c>
      <c r="X1163" s="24" t="str">
        <f t="shared" si="277"/>
        <v>no</v>
      </c>
      <c r="Y1163" s="24" t="s">
        <v>413</v>
      </c>
      <c r="Z1163" s="24">
        <f t="shared" si="278"/>
        <v>1</v>
      </c>
      <c r="AA1163" s="24">
        <v>1640</v>
      </c>
      <c r="AB1163" s="24" t="s">
        <v>311</v>
      </c>
      <c r="AC1163" s="24" t="s">
        <v>369</v>
      </c>
      <c r="AD1163" s="25">
        <v>1</v>
      </c>
      <c r="AE1163" s="25">
        <v>0</v>
      </c>
      <c r="AF1163" s="25">
        <v>1</v>
      </c>
      <c r="AG1163" s="25">
        <v>0</v>
      </c>
      <c r="AH1163" s="25">
        <v>2</v>
      </c>
      <c r="AI1163" s="25" t="s">
        <v>415</v>
      </c>
      <c r="AJ1163" s="57">
        <v>7</v>
      </c>
      <c r="AK1163" s="57" t="str">
        <f t="shared" si="279"/>
        <v>More</v>
      </c>
      <c r="AL1163" s="57" t="s">
        <v>97</v>
      </c>
      <c r="AM1163" s="57" t="str">
        <f t="shared" si="280"/>
        <v>High</v>
      </c>
      <c r="AN1163" s="62">
        <v>2</v>
      </c>
      <c r="AO1163" s="62" t="str">
        <f t="shared" si="281"/>
        <v>More</v>
      </c>
      <c r="AP1163" s="62">
        <v>924</v>
      </c>
      <c r="AQ1163" s="62" t="str">
        <f t="shared" si="282"/>
        <v>no</v>
      </c>
      <c r="AR1163" s="62" t="str">
        <f t="shared" si="283"/>
        <v>Above Average</v>
      </c>
      <c r="AS1163" s="64">
        <v>1</v>
      </c>
      <c r="AT1163" s="68">
        <v>76.294277929155314</v>
      </c>
      <c r="AU1163" s="68" t="str">
        <f t="shared" si="284"/>
        <v>Above Average</v>
      </c>
      <c r="AV1163" s="66">
        <v>224000</v>
      </c>
      <c r="AW1163" s="66">
        <v>2936</v>
      </c>
      <c r="AX1163" s="66" t="s">
        <v>311</v>
      </c>
    </row>
    <row r="1164" spans="1:50" customFormat="1" x14ac:dyDescent="0.2">
      <c r="A1164">
        <v>1163</v>
      </c>
      <c r="B1164" s="12" t="s">
        <v>90</v>
      </c>
      <c r="C1164" s="12" t="s">
        <v>90</v>
      </c>
      <c r="D1164" s="12" t="s">
        <v>91</v>
      </c>
      <c r="E1164" s="22">
        <v>5</v>
      </c>
      <c r="F1164" s="22" t="s">
        <v>195</v>
      </c>
      <c r="G1164" s="22" t="s">
        <v>115</v>
      </c>
      <c r="H1164" s="22" t="str">
        <f t="shared" si="271"/>
        <v>1Story</v>
      </c>
      <c r="I1164" s="22">
        <f t="shared" si="270"/>
        <v>69.182127006168557</v>
      </c>
      <c r="J1164" s="22" t="str">
        <f t="shared" si="272"/>
        <v>Below Average</v>
      </c>
      <c r="K1164" s="22">
        <v>5</v>
      </c>
      <c r="L1164" s="22" t="str">
        <f t="shared" si="273"/>
        <v>Low</v>
      </c>
      <c r="M1164" s="22">
        <v>1968</v>
      </c>
      <c r="N1164" s="22">
        <f t="shared" si="274"/>
        <v>0</v>
      </c>
      <c r="O1164" s="22"/>
      <c r="P1164" s="22">
        <v>1968</v>
      </c>
      <c r="Q1164" s="22">
        <f t="shared" si="275"/>
        <v>0</v>
      </c>
      <c r="R1164" s="23">
        <v>894</v>
      </c>
      <c r="S1164" s="23" t="s">
        <v>311</v>
      </c>
      <c r="T1164" s="23" t="s">
        <v>370</v>
      </c>
      <c r="U1164" s="24">
        <v>894</v>
      </c>
      <c r="V1164" s="24" t="str">
        <f t="shared" si="276"/>
        <v>no</v>
      </c>
      <c r="W1164" s="24">
        <v>0</v>
      </c>
      <c r="X1164" s="24" t="str">
        <f t="shared" si="277"/>
        <v>no</v>
      </c>
      <c r="Y1164" s="24" t="s">
        <v>413</v>
      </c>
      <c r="Z1164" s="24">
        <f t="shared" si="278"/>
        <v>0</v>
      </c>
      <c r="AA1164" s="24">
        <v>894</v>
      </c>
      <c r="AB1164" s="24" t="s">
        <v>311</v>
      </c>
      <c r="AC1164" s="24" t="s">
        <v>370</v>
      </c>
      <c r="AD1164" s="25">
        <v>0</v>
      </c>
      <c r="AE1164" s="25">
        <v>0</v>
      </c>
      <c r="AF1164" s="25">
        <v>1</v>
      </c>
      <c r="AG1164" s="25">
        <v>0</v>
      </c>
      <c r="AH1164" s="25">
        <v>1</v>
      </c>
      <c r="AI1164" s="25" t="s">
        <v>415</v>
      </c>
      <c r="AJ1164" s="57">
        <v>5</v>
      </c>
      <c r="AK1164" s="57" t="str">
        <f t="shared" si="279"/>
        <v>Less</v>
      </c>
      <c r="AL1164" s="57" t="s">
        <v>98</v>
      </c>
      <c r="AM1164" s="57" t="str">
        <f t="shared" si="280"/>
        <v>Low</v>
      </c>
      <c r="AN1164" s="62">
        <v>2</v>
      </c>
      <c r="AO1164" s="62" t="str">
        <f t="shared" si="281"/>
        <v>More</v>
      </c>
      <c r="AP1164" s="62">
        <v>450</v>
      </c>
      <c r="AQ1164" s="62" t="str">
        <f t="shared" si="282"/>
        <v>no</v>
      </c>
      <c r="AR1164" s="62" t="str">
        <f t="shared" si="283"/>
        <v>Below Average</v>
      </c>
      <c r="AS1164" s="64">
        <v>1</v>
      </c>
      <c r="AT1164" s="68">
        <v>72.147651006711413</v>
      </c>
      <c r="AU1164" s="68" t="str">
        <f t="shared" si="284"/>
        <v>Above Average</v>
      </c>
      <c r="AV1164" s="66">
        <v>129000</v>
      </c>
      <c r="AW1164" s="66">
        <v>1788</v>
      </c>
      <c r="AX1164" s="66" t="s">
        <v>311</v>
      </c>
    </row>
    <row r="1165" spans="1:50" customFormat="1" x14ac:dyDescent="0.2">
      <c r="A1165">
        <v>1164</v>
      </c>
      <c r="B1165" s="12" t="s">
        <v>114</v>
      </c>
      <c r="C1165" s="12" t="s">
        <v>90</v>
      </c>
      <c r="D1165" s="12" t="s">
        <v>167</v>
      </c>
      <c r="E1165" s="22">
        <v>4</v>
      </c>
      <c r="F1165" s="22" t="s">
        <v>195</v>
      </c>
      <c r="G1165" s="22" t="s">
        <v>191</v>
      </c>
      <c r="H1165" s="22" t="str">
        <f t="shared" si="271"/>
        <v xml:space="preserve"> </v>
      </c>
      <c r="I1165" s="22">
        <f t="shared" si="270"/>
        <v>77.818957638420983</v>
      </c>
      <c r="J1165" s="22" t="str">
        <f t="shared" si="272"/>
        <v>Above Average</v>
      </c>
      <c r="K1165" s="22">
        <v>4</v>
      </c>
      <c r="L1165" s="22" t="str">
        <f t="shared" si="273"/>
        <v>Low</v>
      </c>
      <c r="M1165" s="22">
        <v>1969</v>
      </c>
      <c r="N1165" s="22">
        <f t="shared" si="274"/>
        <v>0</v>
      </c>
      <c r="O1165" s="22"/>
      <c r="P1165" s="22">
        <v>1969</v>
      </c>
      <c r="Q1165" s="22">
        <f t="shared" si="275"/>
        <v>0</v>
      </c>
      <c r="R1165" s="23">
        <v>1198</v>
      </c>
      <c r="S1165" s="23" t="s">
        <v>311</v>
      </c>
      <c r="T1165" s="23" t="s">
        <v>369</v>
      </c>
      <c r="U1165" s="24">
        <v>1258</v>
      </c>
      <c r="V1165" s="24" t="str">
        <f t="shared" si="276"/>
        <v>no</v>
      </c>
      <c r="W1165" s="24">
        <v>0</v>
      </c>
      <c r="X1165" s="24" t="str">
        <f t="shared" si="277"/>
        <v>no</v>
      </c>
      <c r="Y1165" s="24" t="s">
        <v>413</v>
      </c>
      <c r="Z1165" s="24">
        <f t="shared" si="278"/>
        <v>0</v>
      </c>
      <c r="AA1165" s="24">
        <v>1258</v>
      </c>
      <c r="AB1165" s="24" t="s">
        <v>311</v>
      </c>
      <c r="AC1165" s="24" t="s">
        <v>370</v>
      </c>
      <c r="AD1165" s="25">
        <v>2</v>
      </c>
      <c r="AE1165" s="25">
        <v>0</v>
      </c>
      <c r="AF1165" s="25">
        <v>0</v>
      </c>
      <c r="AG1165" s="25">
        <v>2</v>
      </c>
      <c r="AH1165" s="25">
        <v>4</v>
      </c>
      <c r="AI1165" s="25" t="s">
        <v>414</v>
      </c>
      <c r="AJ1165" s="57">
        <v>6</v>
      </c>
      <c r="AK1165" s="57" t="str">
        <f t="shared" si="279"/>
        <v>More</v>
      </c>
      <c r="AL1165" s="57" t="s">
        <v>98</v>
      </c>
      <c r="AM1165" s="57" t="str">
        <f t="shared" si="280"/>
        <v>Low</v>
      </c>
      <c r="AN1165" s="62">
        <v>2</v>
      </c>
      <c r="AO1165" s="62" t="str">
        <f t="shared" si="281"/>
        <v>More</v>
      </c>
      <c r="AP1165" s="62">
        <v>400</v>
      </c>
      <c r="AQ1165" s="62" t="str">
        <f t="shared" si="282"/>
        <v>no</v>
      </c>
      <c r="AR1165" s="62" t="str">
        <f t="shared" si="283"/>
        <v>Below Average</v>
      </c>
      <c r="AS1165" s="64">
        <v>0</v>
      </c>
      <c r="AT1165" s="68">
        <v>44.364413680781759</v>
      </c>
      <c r="AU1165" s="68" t="str">
        <f t="shared" si="284"/>
        <v>Below Average</v>
      </c>
      <c r="AV1165" s="66">
        <v>108959</v>
      </c>
      <c r="AW1165" s="66">
        <v>2456</v>
      </c>
      <c r="AX1165" s="66" t="s">
        <v>311</v>
      </c>
    </row>
    <row r="1166" spans="1:50" customFormat="1" x14ac:dyDescent="0.2">
      <c r="A1166">
        <v>1165</v>
      </c>
      <c r="B1166" s="12" t="s">
        <v>114</v>
      </c>
      <c r="C1166" s="12" t="s">
        <v>90</v>
      </c>
      <c r="D1166" s="12" t="s">
        <v>91</v>
      </c>
      <c r="E1166" s="22">
        <v>5</v>
      </c>
      <c r="F1166" s="22" t="s">
        <v>195</v>
      </c>
      <c r="G1166" s="22" t="s">
        <v>197</v>
      </c>
      <c r="H1166" s="22" t="str">
        <f t="shared" si="271"/>
        <v xml:space="preserve"> </v>
      </c>
      <c r="I1166" s="22">
        <f t="shared" si="270"/>
        <v>74.693515888638117</v>
      </c>
      <c r="J1166" s="22" t="str">
        <f t="shared" si="272"/>
        <v>Above Average</v>
      </c>
      <c r="K1166" s="22">
        <v>7</v>
      </c>
      <c r="L1166" s="22" t="str">
        <f t="shared" si="273"/>
        <v>High</v>
      </c>
      <c r="M1166" s="22">
        <v>1978</v>
      </c>
      <c r="N1166" s="22">
        <f t="shared" si="274"/>
        <v>0</v>
      </c>
      <c r="O1166" s="22"/>
      <c r="P1166" s="22">
        <v>1978</v>
      </c>
      <c r="Q1166" s="22">
        <f t="shared" si="275"/>
        <v>0</v>
      </c>
      <c r="R1166" s="23">
        <v>1360</v>
      </c>
      <c r="S1166" s="23" t="s">
        <v>311</v>
      </c>
      <c r="T1166" s="23" t="s">
        <v>369</v>
      </c>
      <c r="U1166" s="24">
        <v>1432</v>
      </c>
      <c r="V1166" s="24" t="str">
        <f t="shared" si="276"/>
        <v>no</v>
      </c>
      <c r="W1166" s="24">
        <v>0</v>
      </c>
      <c r="X1166" s="24" t="str">
        <f t="shared" si="277"/>
        <v>no</v>
      </c>
      <c r="Y1166" s="24" t="s">
        <v>413</v>
      </c>
      <c r="Z1166" s="24">
        <f t="shared" si="278"/>
        <v>1</v>
      </c>
      <c r="AA1166" s="24">
        <v>1432</v>
      </c>
      <c r="AB1166" s="24" t="s">
        <v>311</v>
      </c>
      <c r="AC1166" s="24" t="s">
        <v>370</v>
      </c>
      <c r="AD1166" s="25">
        <v>1</v>
      </c>
      <c r="AE1166" s="25">
        <v>0</v>
      </c>
      <c r="AF1166" s="25">
        <v>1</v>
      </c>
      <c r="AG1166" s="25">
        <v>1</v>
      </c>
      <c r="AH1166" s="25">
        <v>3</v>
      </c>
      <c r="AI1166" s="25" t="s">
        <v>414</v>
      </c>
      <c r="AJ1166" s="57">
        <v>5</v>
      </c>
      <c r="AK1166" s="57" t="str">
        <f t="shared" si="279"/>
        <v>Less</v>
      </c>
      <c r="AL1166" s="57" t="s">
        <v>97</v>
      </c>
      <c r="AM1166" s="57" t="str">
        <f t="shared" si="280"/>
        <v>High</v>
      </c>
      <c r="AN1166" s="62">
        <v>2</v>
      </c>
      <c r="AO1166" s="62" t="str">
        <f t="shared" si="281"/>
        <v>More</v>
      </c>
      <c r="AP1166" s="62">
        <v>588</v>
      </c>
      <c r="AQ1166" s="62" t="str">
        <f t="shared" si="282"/>
        <v>no</v>
      </c>
      <c r="AR1166" s="62" t="str">
        <f t="shared" si="283"/>
        <v>Above Average</v>
      </c>
      <c r="AS1166" s="64">
        <v>1</v>
      </c>
      <c r="AT1166" s="68">
        <v>69.484240687679076</v>
      </c>
      <c r="AU1166" s="68" t="str">
        <f t="shared" si="284"/>
        <v>Below Average</v>
      </c>
      <c r="AV1166" s="66">
        <v>194000</v>
      </c>
      <c r="AW1166" s="66">
        <v>2792</v>
      </c>
      <c r="AX1166" s="66" t="s">
        <v>311</v>
      </c>
    </row>
    <row r="1167" spans="1:50" customFormat="1" x14ac:dyDescent="0.2">
      <c r="A1167">
        <v>1166</v>
      </c>
      <c r="B1167" s="12" t="s">
        <v>90</v>
      </c>
      <c r="C1167" s="12" t="s">
        <v>90</v>
      </c>
      <c r="D1167" s="12" t="s">
        <v>91</v>
      </c>
      <c r="E1167" s="22">
        <v>7</v>
      </c>
      <c r="F1167" s="22" t="s">
        <v>411</v>
      </c>
      <c r="G1167" s="22" t="s">
        <v>115</v>
      </c>
      <c r="H1167" s="22" t="str">
        <f t="shared" si="271"/>
        <v>1Story</v>
      </c>
      <c r="I1167" s="22">
        <f t="shared" si="270"/>
        <v>69.182127006168557</v>
      </c>
      <c r="J1167" s="22" t="str">
        <f t="shared" si="272"/>
        <v>Below Average</v>
      </c>
      <c r="K1167" s="22">
        <v>5</v>
      </c>
      <c r="L1167" s="22" t="str">
        <f t="shared" si="273"/>
        <v>Low</v>
      </c>
      <c r="M1167" s="22">
        <v>2009</v>
      </c>
      <c r="N1167" s="22">
        <f t="shared" si="274"/>
        <v>0</v>
      </c>
      <c r="O1167" s="22"/>
      <c r="P1167" s="22">
        <v>2009</v>
      </c>
      <c r="Q1167" s="22">
        <f t="shared" si="275"/>
        <v>0</v>
      </c>
      <c r="R1167" s="23">
        <v>1502</v>
      </c>
      <c r="S1167" s="23" t="s">
        <v>311</v>
      </c>
      <c r="T1167" s="23" t="s">
        <v>369</v>
      </c>
      <c r="U1167" s="24">
        <v>1502</v>
      </c>
      <c r="V1167" s="24" t="str">
        <f t="shared" si="276"/>
        <v>no</v>
      </c>
      <c r="W1167" s="24">
        <v>0</v>
      </c>
      <c r="X1167" s="24" t="str">
        <f t="shared" si="277"/>
        <v>no</v>
      </c>
      <c r="Y1167" s="24" t="s">
        <v>413</v>
      </c>
      <c r="Z1167" s="24">
        <f t="shared" si="278"/>
        <v>1</v>
      </c>
      <c r="AA1167" s="24">
        <v>1502</v>
      </c>
      <c r="AB1167" s="24" t="s">
        <v>311</v>
      </c>
      <c r="AC1167" s="24" t="s">
        <v>370</v>
      </c>
      <c r="AD1167" s="25">
        <v>0</v>
      </c>
      <c r="AE1167" s="25">
        <v>0</v>
      </c>
      <c r="AF1167" s="25">
        <v>2</v>
      </c>
      <c r="AG1167" s="25">
        <v>0</v>
      </c>
      <c r="AH1167" s="25">
        <v>2</v>
      </c>
      <c r="AI1167" s="25" t="s">
        <v>415</v>
      </c>
      <c r="AJ1167" s="57">
        <v>7</v>
      </c>
      <c r="AK1167" s="57" t="str">
        <f t="shared" si="279"/>
        <v>More</v>
      </c>
      <c r="AL1167" s="57" t="s">
        <v>97</v>
      </c>
      <c r="AM1167" s="57" t="str">
        <f t="shared" si="280"/>
        <v>High</v>
      </c>
      <c r="AN1167" s="62">
        <v>2</v>
      </c>
      <c r="AO1167" s="62" t="str">
        <f t="shared" si="281"/>
        <v>More</v>
      </c>
      <c r="AP1167" s="62">
        <v>644</v>
      </c>
      <c r="AQ1167" s="62" t="str">
        <f t="shared" si="282"/>
        <v>no</v>
      </c>
      <c r="AR1167" s="62" t="str">
        <f t="shared" si="283"/>
        <v>Above Average</v>
      </c>
      <c r="AS1167" s="64">
        <v>0</v>
      </c>
      <c r="AT1167" s="68">
        <v>77.619840213049272</v>
      </c>
      <c r="AU1167" s="68" t="str">
        <f t="shared" si="284"/>
        <v>Above Average</v>
      </c>
      <c r="AV1167" s="66">
        <v>233170</v>
      </c>
      <c r="AW1167" s="66">
        <v>3004</v>
      </c>
      <c r="AX1167" s="66" t="s">
        <v>311</v>
      </c>
    </row>
    <row r="1168" spans="1:50" customFormat="1" x14ac:dyDescent="0.2">
      <c r="A1168">
        <v>1167</v>
      </c>
      <c r="B1168" s="12" t="s">
        <v>90</v>
      </c>
      <c r="C1168" s="12" t="s">
        <v>90</v>
      </c>
      <c r="D1168" s="12" t="s">
        <v>91</v>
      </c>
      <c r="E1168" s="22">
        <v>8</v>
      </c>
      <c r="F1168" s="22" t="s">
        <v>411</v>
      </c>
      <c r="G1168" s="22" t="s">
        <v>115</v>
      </c>
      <c r="H1168" s="22" t="str">
        <f t="shared" si="271"/>
        <v>1Story</v>
      </c>
      <c r="I1168" s="22">
        <f t="shared" si="270"/>
        <v>69.182127006168557</v>
      </c>
      <c r="J1168" s="22" t="str">
        <f t="shared" si="272"/>
        <v>Below Average</v>
      </c>
      <c r="K1168" s="22">
        <v>5</v>
      </c>
      <c r="L1168" s="22" t="str">
        <f t="shared" si="273"/>
        <v>Low</v>
      </c>
      <c r="M1168" s="22">
        <v>2008</v>
      </c>
      <c r="N1168" s="22">
        <f t="shared" si="274"/>
        <v>0</v>
      </c>
      <c r="O1168" s="22"/>
      <c r="P1168" s="22">
        <v>2008</v>
      </c>
      <c r="Q1168" s="22">
        <f t="shared" si="275"/>
        <v>0</v>
      </c>
      <c r="R1168" s="23">
        <v>1694</v>
      </c>
      <c r="S1168" s="23" t="s">
        <v>311</v>
      </c>
      <c r="T1168" s="23" t="s">
        <v>369</v>
      </c>
      <c r="U1168" s="24">
        <v>1694</v>
      </c>
      <c r="V1168" s="24" t="str">
        <f t="shared" si="276"/>
        <v>no</v>
      </c>
      <c r="W1168" s="24">
        <v>0</v>
      </c>
      <c r="X1168" s="24" t="str">
        <f t="shared" si="277"/>
        <v>no</v>
      </c>
      <c r="Y1168" s="24" t="s">
        <v>413</v>
      </c>
      <c r="Z1168" s="24">
        <f t="shared" si="278"/>
        <v>1</v>
      </c>
      <c r="AA1168" s="24">
        <v>1694</v>
      </c>
      <c r="AB1168" s="24" t="s">
        <v>311</v>
      </c>
      <c r="AC1168" s="24" t="s">
        <v>369</v>
      </c>
      <c r="AD1168" s="25">
        <v>0</v>
      </c>
      <c r="AE1168" s="25">
        <v>0</v>
      </c>
      <c r="AF1168" s="25">
        <v>2</v>
      </c>
      <c r="AG1168" s="25">
        <v>0</v>
      </c>
      <c r="AH1168" s="25">
        <v>2</v>
      </c>
      <c r="AI1168" s="25" t="s">
        <v>415</v>
      </c>
      <c r="AJ1168" s="57">
        <v>7</v>
      </c>
      <c r="AK1168" s="57" t="str">
        <f t="shared" si="279"/>
        <v>More</v>
      </c>
      <c r="AL1168" s="57" t="s">
        <v>97</v>
      </c>
      <c r="AM1168" s="57" t="str">
        <f t="shared" si="280"/>
        <v>High</v>
      </c>
      <c r="AN1168" s="62">
        <v>3</v>
      </c>
      <c r="AO1168" s="62" t="str">
        <f t="shared" si="281"/>
        <v>More</v>
      </c>
      <c r="AP1168" s="62">
        <v>776</v>
      </c>
      <c r="AQ1168" s="62" t="str">
        <f t="shared" si="282"/>
        <v>no</v>
      </c>
      <c r="AR1168" s="62" t="str">
        <f t="shared" si="283"/>
        <v>Above Average</v>
      </c>
      <c r="AS1168" s="64">
        <v>0</v>
      </c>
      <c r="AT1168" s="68">
        <v>72.417355371900825</v>
      </c>
      <c r="AU1168" s="68" t="str">
        <f t="shared" si="284"/>
        <v>Above Average</v>
      </c>
      <c r="AV1168" s="66">
        <v>245350</v>
      </c>
      <c r="AW1168" s="66">
        <v>3388</v>
      </c>
      <c r="AX1168" s="66" t="s">
        <v>311</v>
      </c>
    </row>
    <row r="1169" spans="1:50" customFormat="1" x14ac:dyDescent="0.2">
      <c r="A1169">
        <v>1168</v>
      </c>
      <c r="B1169" s="12" t="s">
        <v>202</v>
      </c>
      <c r="C1169" s="12" t="s">
        <v>90</v>
      </c>
      <c r="D1169" s="12" t="s">
        <v>91</v>
      </c>
      <c r="E1169" s="22">
        <v>6</v>
      </c>
      <c r="F1169" s="22" t="s">
        <v>195</v>
      </c>
      <c r="G1169" s="22" t="s">
        <v>92</v>
      </c>
      <c r="H1169" s="22" t="str">
        <f t="shared" si="271"/>
        <v>2Story</v>
      </c>
      <c r="I1169" s="22">
        <f t="shared" si="270"/>
        <v>75.988545402704759</v>
      </c>
      <c r="J1169" s="22" t="str">
        <f t="shared" si="272"/>
        <v>Above Average</v>
      </c>
      <c r="K1169" s="22">
        <v>5</v>
      </c>
      <c r="L1169" s="22" t="str">
        <f t="shared" si="273"/>
        <v>Low</v>
      </c>
      <c r="M1169" s="22">
        <v>2000</v>
      </c>
      <c r="N1169" s="22">
        <f t="shared" si="274"/>
        <v>0</v>
      </c>
      <c r="O1169" s="22"/>
      <c r="P1169" s="22">
        <v>2000</v>
      </c>
      <c r="Q1169" s="22">
        <f t="shared" si="275"/>
        <v>0</v>
      </c>
      <c r="R1169" s="23">
        <v>959</v>
      </c>
      <c r="S1169" s="23" t="s">
        <v>311</v>
      </c>
      <c r="T1169" s="23" t="s">
        <v>370</v>
      </c>
      <c r="U1169" s="24">
        <v>959</v>
      </c>
      <c r="V1169" s="24" t="str">
        <f t="shared" si="276"/>
        <v>no</v>
      </c>
      <c r="W1169" s="24">
        <v>712</v>
      </c>
      <c r="X1169" s="24" t="str">
        <f t="shared" si="277"/>
        <v>no</v>
      </c>
      <c r="Y1169" s="24" t="s">
        <v>412</v>
      </c>
      <c r="Z1169" s="24">
        <f t="shared" si="278"/>
        <v>1</v>
      </c>
      <c r="AA1169" s="24">
        <v>1671</v>
      </c>
      <c r="AB1169" s="24" t="s">
        <v>311</v>
      </c>
      <c r="AC1169" s="24" t="s">
        <v>369</v>
      </c>
      <c r="AD1169" s="25">
        <v>1</v>
      </c>
      <c r="AE1169" s="25">
        <v>0</v>
      </c>
      <c r="AF1169" s="25">
        <v>2</v>
      </c>
      <c r="AG1169" s="25">
        <v>1</v>
      </c>
      <c r="AH1169" s="25">
        <v>4</v>
      </c>
      <c r="AI1169" s="25" t="s">
        <v>414</v>
      </c>
      <c r="AJ1169" s="57">
        <v>7</v>
      </c>
      <c r="AK1169" s="57" t="str">
        <f t="shared" si="279"/>
        <v>More</v>
      </c>
      <c r="AL1169" s="57" t="s">
        <v>98</v>
      </c>
      <c r="AM1169" s="57" t="str">
        <f t="shared" si="280"/>
        <v>Low</v>
      </c>
      <c r="AN1169" s="62">
        <v>2</v>
      </c>
      <c r="AO1169" s="62" t="str">
        <f t="shared" si="281"/>
        <v>More</v>
      </c>
      <c r="AP1169" s="62">
        <v>472</v>
      </c>
      <c r="AQ1169" s="62" t="str">
        <f t="shared" si="282"/>
        <v>no</v>
      </c>
      <c r="AR1169" s="62" t="str">
        <f t="shared" si="283"/>
        <v>Below Average</v>
      </c>
      <c r="AS1169" s="64">
        <v>1</v>
      </c>
      <c r="AT1169" s="68">
        <v>65.779467680608363</v>
      </c>
      <c r="AU1169" s="68" t="str">
        <f t="shared" si="284"/>
        <v>Below Average</v>
      </c>
      <c r="AV1169" s="66">
        <v>173000</v>
      </c>
      <c r="AW1169" s="66">
        <v>2630</v>
      </c>
      <c r="AX1169" s="66" t="s">
        <v>311</v>
      </c>
    </row>
    <row r="1170" spans="1:50" customFormat="1" x14ac:dyDescent="0.2">
      <c r="A1170">
        <v>1169</v>
      </c>
      <c r="B1170" s="12" t="s">
        <v>90</v>
      </c>
      <c r="C1170" s="12" t="s">
        <v>90</v>
      </c>
      <c r="D1170" s="12" t="s">
        <v>91</v>
      </c>
      <c r="E1170" s="22">
        <v>6</v>
      </c>
      <c r="F1170" s="22" t="s">
        <v>195</v>
      </c>
      <c r="G1170" s="22" t="s">
        <v>92</v>
      </c>
      <c r="H1170" s="22" t="str">
        <f t="shared" si="271"/>
        <v>2Story</v>
      </c>
      <c r="I1170" s="22">
        <f t="shared" si="270"/>
        <v>75.988545402704759</v>
      </c>
      <c r="J1170" s="22" t="str">
        <f t="shared" si="272"/>
        <v>Above Average</v>
      </c>
      <c r="K1170" s="22">
        <v>7</v>
      </c>
      <c r="L1170" s="22" t="str">
        <f t="shared" si="273"/>
        <v>High</v>
      </c>
      <c r="M1170" s="22">
        <v>1935</v>
      </c>
      <c r="N1170" s="22">
        <f t="shared" si="274"/>
        <v>1</v>
      </c>
      <c r="O1170" s="22"/>
      <c r="P1170" s="22">
        <v>1986</v>
      </c>
      <c r="Q1170" s="22">
        <f t="shared" si="275"/>
        <v>0</v>
      </c>
      <c r="R1170" s="23">
        <v>1127</v>
      </c>
      <c r="S1170" s="23" t="s">
        <v>311</v>
      </c>
      <c r="T1170" s="23" t="s">
        <v>369</v>
      </c>
      <c r="U1170" s="24">
        <v>1236</v>
      </c>
      <c r="V1170" s="24" t="str">
        <f t="shared" si="276"/>
        <v>no</v>
      </c>
      <c r="W1170" s="24">
        <v>872</v>
      </c>
      <c r="X1170" s="24" t="str">
        <f t="shared" si="277"/>
        <v>no</v>
      </c>
      <c r="Y1170" s="24" t="s">
        <v>412</v>
      </c>
      <c r="Z1170" s="24">
        <f t="shared" si="278"/>
        <v>0</v>
      </c>
      <c r="AA1170" s="24">
        <v>2108</v>
      </c>
      <c r="AB1170" s="24" t="s">
        <v>311</v>
      </c>
      <c r="AC1170" s="24" t="s">
        <v>369</v>
      </c>
      <c r="AD1170" s="25">
        <v>0</v>
      </c>
      <c r="AE1170" s="25">
        <v>0</v>
      </c>
      <c r="AF1170" s="25">
        <v>2</v>
      </c>
      <c r="AG1170" s="25">
        <v>0</v>
      </c>
      <c r="AH1170" s="25">
        <v>2</v>
      </c>
      <c r="AI1170" s="25" t="s">
        <v>415</v>
      </c>
      <c r="AJ1170" s="57">
        <v>7</v>
      </c>
      <c r="AK1170" s="57" t="str">
        <f t="shared" si="279"/>
        <v>More</v>
      </c>
      <c r="AL1170" s="57" t="s">
        <v>97</v>
      </c>
      <c r="AM1170" s="57" t="str">
        <f t="shared" si="280"/>
        <v>High</v>
      </c>
      <c r="AN1170" s="62">
        <v>2</v>
      </c>
      <c r="AO1170" s="62" t="str">
        <f t="shared" si="281"/>
        <v>More</v>
      </c>
      <c r="AP1170" s="62">
        <v>540</v>
      </c>
      <c r="AQ1170" s="62" t="str">
        <f t="shared" si="282"/>
        <v>no</v>
      </c>
      <c r="AR1170" s="62" t="str">
        <f t="shared" si="283"/>
        <v>Above Average</v>
      </c>
      <c r="AS1170" s="64">
        <v>2</v>
      </c>
      <c r="AT1170" s="68">
        <v>72.642967542503868</v>
      </c>
      <c r="AU1170" s="68" t="str">
        <f t="shared" si="284"/>
        <v>Above Average</v>
      </c>
      <c r="AV1170" s="66">
        <v>235000</v>
      </c>
      <c r="AW1170" s="66">
        <v>3235</v>
      </c>
      <c r="AX1170" s="66" t="s">
        <v>311</v>
      </c>
    </row>
    <row r="1171" spans="1:50" customFormat="1" x14ac:dyDescent="0.2">
      <c r="A1171">
        <v>1170</v>
      </c>
      <c r="B1171" s="12" t="s">
        <v>90</v>
      </c>
      <c r="C1171" s="12" t="s">
        <v>90</v>
      </c>
      <c r="D1171" s="12" t="s">
        <v>91</v>
      </c>
      <c r="E1171" s="22">
        <v>10</v>
      </c>
      <c r="F1171" s="22" t="s">
        <v>411</v>
      </c>
      <c r="G1171" s="22" t="s">
        <v>92</v>
      </c>
      <c r="H1171" s="22" t="str">
        <f t="shared" si="271"/>
        <v>2Story</v>
      </c>
      <c r="I1171" s="22">
        <f t="shared" si="270"/>
        <v>75.988545402704759</v>
      </c>
      <c r="J1171" s="22" t="str">
        <f t="shared" si="272"/>
        <v>Above Average</v>
      </c>
      <c r="K1171" s="22">
        <v>5</v>
      </c>
      <c r="L1171" s="22" t="str">
        <f t="shared" si="273"/>
        <v>Low</v>
      </c>
      <c r="M1171" s="22">
        <v>1995</v>
      </c>
      <c r="N1171" s="22">
        <f t="shared" si="274"/>
        <v>0</v>
      </c>
      <c r="O1171" s="22"/>
      <c r="P1171" s="22">
        <v>1996</v>
      </c>
      <c r="Q1171" s="22">
        <f t="shared" si="275"/>
        <v>0</v>
      </c>
      <c r="R1171" s="23">
        <v>1930</v>
      </c>
      <c r="S1171" s="23" t="s">
        <v>311</v>
      </c>
      <c r="T1171" s="23" t="s">
        <v>369</v>
      </c>
      <c r="U1171" s="24">
        <v>1831</v>
      </c>
      <c r="V1171" s="24" t="str">
        <f t="shared" si="276"/>
        <v>no</v>
      </c>
      <c r="W1171" s="24">
        <v>1796</v>
      </c>
      <c r="X1171" s="24" t="str">
        <f t="shared" si="277"/>
        <v>no</v>
      </c>
      <c r="Y1171" s="24" t="s">
        <v>412</v>
      </c>
      <c r="Z1171" s="24">
        <f t="shared" si="278"/>
        <v>1</v>
      </c>
      <c r="AA1171" s="24">
        <v>3627</v>
      </c>
      <c r="AB1171" s="24" t="s">
        <v>313</v>
      </c>
      <c r="AC1171" s="24" t="s">
        <v>369</v>
      </c>
      <c r="AD1171" s="25">
        <v>1</v>
      </c>
      <c r="AE1171" s="25">
        <v>0</v>
      </c>
      <c r="AF1171" s="25">
        <v>3</v>
      </c>
      <c r="AG1171" s="25">
        <v>1</v>
      </c>
      <c r="AH1171" s="25">
        <v>5</v>
      </c>
      <c r="AI1171" s="25" t="s">
        <v>414</v>
      </c>
      <c r="AJ1171" s="57">
        <v>10</v>
      </c>
      <c r="AK1171" s="57" t="str">
        <f t="shared" si="279"/>
        <v>More</v>
      </c>
      <c r="AL1171" s="57" t="s">
        <v>97</v>
      </c>
      <c r="AM1171" s="57" t="str">
        <f t="shared" si="280"/>
        <v>High</v>
      </c>
      <c r="AN1171" s="62">
        <v>3</v>
      </c>
      <c r="AO1171" s="62" t="str">
        <f t="shared" si="281"/>
        <v>More</v>
      </c>
      <c r="AP1171" s="62">
        <v>807</v>
      </c>
      <c r="AQ1171" s="62" t="str">
        <f t="shared" si="282"/>
        <v>no</v>
      </c>
      <c r="AR1171" s="62" t="str">
        <f t="shared" si="283"/>
        <v>Above Average</v>
      </c>
      <c r="AS1171" s="64">
        <v>1</v>
      </c>
      <c r="AT1171" s="68">
        <v>112.47075760302322</v>
      </c>
      <c r="AU1171" s="68" t="str">
        <f t="shared" si="284"/>
        <v>Above Average</v>
      </c>
      <c r="AV1171" s="66">
        <v>625000</v>
      </c>
      <c r="AW1171" s="66">
        <v>5557</v>
      </c>
      <c r="AX1171" s="66" t="s">
        <v>313</v>
      </c>
    </row>
    <row r="1172" spans="1:50" customFormat="1" x14ac:dyDescent="0.2">
      <c r="A1172">
        <v>1171</v>
      </c>
      <c r="B1172" s="12" t="s">
        <v>90</v>
      </c>
      <c r="C1172" s="12" t="s">
        <v>90</v>
      </c>
      <c r="D1172" s="12" t="s">
        <v>91</v>
      </c>
      <c r="E1172" s="22">
        <v>6</v>
      </c>
      <c r="F1172" s="22" t="s">
        <v>195</v>
      </c>
      <c r="G1172" s="22" t="s">
        <v>197</v>
      </c>
      <c r="H1172" s="22" t="str">
        <f t="shared" si="271"/>
        <v xml:space="preserve"> </v>
      </c>
      <c r="I1172" s="22">
        <f t="shared" si="270"/>
        <v>74.693515888638117</v>
      </c>
      <c r="J1172" s="22" t="str">
        <f t="shared" si="272"/>
        <v>Above Average</v>
      </c>
      <c r="K1172" s="22">
        <v>6</v>
      </c>
      <c r="L1172" s="22" t="str">
        <f t="shared" si="273"/>
        <v>High</v>
      </c>
      <c r="M1172" s="22">
        <v>1977</v>
      </c>
      <c r="N1172" s="22">
        <f t="shared" si="274"/>
        <v>0</v>
      </c>
      <c r="O1172" s="22"/>
      <c r="P1172" s="22">
        <v>1977</v>
      </c>
      <c r="Q1172" s="22">
        <f t="shared" si="275"/>
        <v>0</v>
      </c>
      <c r="R1172" s="23">
        <v>1096</v>
      </c>
      <c r="S1172" s="23" t="s">
        <v>311</v>
      </c>
      <c r="T1172" s="23" t="s">
        <v>369</v>
      </c>
      <c r="U1172" s="24">
        <v>1118</v>
      </c>
      <c r="V1172" s="24" t="str">
        <f t="shared" si="276"/>
        <v>no</v>
      </c>
      <c r="W1172" s="24">
        <v>0</v>
      </c>
      <c r="X1172" s="24" t="str">
        <f t="shared" si="277"/>
        <v>no</v>
      </c>
      <c r="Y1172" s="24" t="s">
        <v>413</v>
      </c>
      <c r="Z1172" s="24">
        <f t="shared" si="278"/>
        <v>1</v>
      </c>
      <c r="AA1172" s="24">
        <v>1118</v>
      </c>
      <c r="AB1172" s="24" t="s">
        <v>311</v>
      </c>
      <c r="AC1172" s="24" t="s">
        <v>370</v>
      </c>
      <c r="AD1172" s="25">
        <v>1</v>
      </c>
      <c r="AE1172" s="25">
        <v>0</v>
      </c>
      <c r="AF1172" s="25">
        <v>1</v>
      </c>
      <c r="AG1172" s="25">
        <v>0</v>
      </c>
      <c r="AH1172" s="25">
        <v>2</v>
      </c>
      <c r="AI1172" s="25" t="s">
        <v>415</v>
      </c>
      <c r="AJ1172" s="57">
        <v>6</v>
      </c>
      <c r="AK1172" s="57" t="str">
        <f t="shared" si="279"/>
        <v>More</v>
      </c>
      <c r="AL1172" s="57" t="s">
        <v>98</v>
      </c>
      <c r="AM1172" s="57" t="str">
        <f t="shared" si="280"/>
        <v>Low</v>
      </c>
      <c r="AN1172" s="62">
        <v>1</v>
      </c>
      <c r="AO1172" s="62" t="str">
        <f t="shared" si="281"/>
        <v>Less</v>
      </c>
      <c r="AP1172" s="62">
        <v>358</v>
      </c>
      <c r="AQ1172" s="62" t="str">
        <f t="shared" si="282"/>
        <v>no</v>
      </c>
      <c r="AR1172" s="62" t="str">
        <f t="shared" si="283"/>
        <v>Below Average</v>
      </c>
      <c r="AS1172" s="64">
        <v>1</v>
      </c>
      <c r="AT1172" s="68">
        <v>77.235772357723576</v>
      </c>
      <c r="AU1172" s="68" t="str">
        <f t="shared" si="284"/>
        <v>Above Average</v>
      </c>
      <c r="AV1172" s="66">
        <v>171000</v>
      </c>
      <c r="AW1172" s="66">
        <v>2214</v>
      </c>
      <c r="AX1172" s="66" t="s">
        <v>311</v>
      </c>
    </row>
    <row r="1173" spans="1:50" customFormat="1" x14ac:dyDescent="0.2">
      <c r="A1173">
        <v>1172</v>
      </c>
      <c r="B1173" s="12" t="s">
        <v>90</v>
      </c>
      <c r="C1173" s="12" t="s">
        <v>90</v>
      </c>
      <c r="D1173" s="12" t="s">
        <v>91</v>
      </c>
      <c r="E1173" s="22">
        <v>6</v>
      </c>
      <c r="F1173" s="22" t="s">
        <v>195</v>
      </c>
      <c r="G1173" s="22" t="s">
        <v>115</v>
      </c>
      <c r="H1173" s="22" t="str">
        <f t="shared" si="271"/>
        <v>1Story</v>
      </c>
      <c r="I1173" s="22">
        <f t="shared" si="270"/>
        <v>69.182127006168557</v>
      </c>
      <c r="J1173" s="22" t="str">
        <f t="shared" si="272"/>
        <v>Below Average</v>
      </c>
      <c r="K1173" s="22">
        <v>6</v>
      </c>
      <c r="L1173" s="22" t="str">
        <f t="shared" si="273"/>
        <v>High</v>
      </c>
      <c r="M1173" s="22">
        <v>1958</v>
      </c>
      <c r="N1173" s="22">
        <f t="shared" si="274"/>
        <v>0</v>
      </c>
      <c r="O1173" s="22"/>
      <c r="P1173" s="22">
        <v>1958</v>
      </c>
      <c r="Q1173" s="22">
        <f t="shared" si="275"/>
        <v>1</v>
      </c>
      <c r="R1173" s="23">
        <v>1261</v>
      </c>
      <c r="S1173" s="23" t="s">
        <v>311</v>
      </c>
      <c r="T1173" s="23" t="s">
        <v>369</v>
      </c>
      <c r="U1173" s="24">
        <v>1261</v>
      </c>
      <c r="V1173" s="24" t="str">
        <f t="shared" si="276"/>
        <v>no</v>
      </c>
      <c r="W1173" s="24">
        <v>0</v>
      </c>
      <c r="X1173" s="24" t="str">
        <f t="shared" si="277"/>
        <v>no</v>
      </c>
      <c r="Y1173" s="24" t="s">
        <v>413</v>
      </c>
      <c r="Z1173" s="24">
        <f t="shared" si="278"/>
        <v>0</v>
      </c>
      <c r="AA1173" s="24">
        <v>1261</v>
      </c>
      <c r="AB1173" s="24" t="s">
        <v>311</v>
      </c>
      <c r="AC1173" s="24" t="s">
        <v>370</v>
      </c>
      <c r="AD1173" s="25">
        <v>1</v>
      </c>
      <c r="AE1173" s="25">
        <v>0</v>
      </c>
      <c r="AF1173" s="25">
        <v>1</v>
      </c>
      <c r="AG1173" s="25">
        <v>0</v>
      </c>
      <c r="AH1173" s="25">
        <v>2</v>
      </c>
      <c r="AI1173" s="25" t="s">
        <v>415</v>
      </c>
      <c r="AJ1173" s="57">
        <v>6</v>
      </c>
      <c r="AK1173" s="57" t="str">
        <f t="shared" si="279"/>
        <v>More</v>
      </c>
      <c r="AL1173" s="57" t="s">
        <v>98</v>
      </c>
      <c r="AM1173" s="57" t="str">
        <f t="shared" si="280"/>
        <v>Low</v>
      </c>
      <c r="AN1173" s="62">
        <v>2</v>
      </c>
      <c r="AO1173" s="62" t="str">
        <f t="shared" si="281"/>
        <v>More</v>
      </c>
      <c r="AP1173" s="62">
        <v>433</v>
      </c>
      <c r="AQ1173" s="62" t="str">
        <f t="shared" si="282"/>
        <v>no</v>
      </c>
      <c r="AR1173" s="62" t="str">
        <f t="shared" si="283"/>
        <v>Below Average</v>
      </c>
      <c r="AS1173" s="64">
        <v>1</v>
      </c>
      <c r="AT1173" s="68">
        <v>64.631245043616175</v>
      </c>
      <c r="AU1173" s="68" t="str">
        <f t="shared" si="284"/>
        <v>Below Average</v>
      </c>
      <c r="AV1173" s="66">
        <v>163000</v>
      </c>
      <c r="AW1173" s="66">
        <v>2522</v>
      </c>
      <c r="AX1173" s="66" t="s">
        <v>311</v>
      </c>
    </row>
    <row r="1174" spans="1:50" customFormat="1" x14ac:dyDescent="0.2">
      <c r="A1174">
        <v>1173</v>
      </c>
      <c r="B1174" s="12" t="s">
        <v>90</v>
      </c>
      <c r="C1174" s="12" t="s">
        <v>90</v>
      </c>
      <c r="D1174" s="12" t="s">
        <v>179</v>
      </c>
      <c r="E1174" s="22">
        <v>7</v>
      </c>
      <c r="F1174" s="22" t="s">
        <v>411</v>
      </c>
      <c r="G1174" s="22" t="s">
        <v>92</v>
      </c>
      <c r="H1174" s="22" t="str">
        <f t="shared" si="271"/>
        <v>2Story</v>
      </c>
      <c r="I1174" s="22">
        <f t="shared" si="270"/>
        <v>75.988545402704759</v>
      </c>
      <c r="J1174" s="22" t="str">
        <f t="shared" si="272"/>
        <v>Above Average</v>
      </c>
      <c r="K1174" s="22">
        <v>5</v>
      </c>
      <c r="L1174" s="22" t="str">
        <f t="shared" si="273"/>
        <v>Low</v>
      </c>
      <c r="M1174" s="22">
        <v>2006</v>
      </c>
      <c r="N1174" s="22">
        <f t="shared" si="274"/>
        <v>0</v>
      </c>
      <c r="O1174" s="22"/>
      <c r="P1174" s="22">
        <v>2007</v>
      </c>
      <c r="Q1174" s="22">
        <f t="shared" si="275"/>
        <v>0</v>
      </c>
      <c r="R1174" s="23">
        <v>625</v>
      </c>
      <c r="S1174" s="23" t="s">
        <v>311</v>
      </c>
      <c r="T1174" s="23" t="s">
        <v>370</v>
      </c>
      <c r="U1174" s="24">
        <v>625</v>
      </c>
      <c r="V1174" s="24" t="str">
        <f t="shared" si="276"/>
        <v>no</v>
      </c>
      <c r="W1174" s="24">
        <v>625</v>
      </c>
      <c r="X1174" s="24" t="str">
        <f t="shared" si="277"/>
        <v>no</v>
      </c>
      <c r="Y1174" s="24" t="s">
        <v>412</v>
      </c>
      <c r="Z1174" s="24">
        <f t="shared" si="278"/>
        <v>1</v>
      </c>
      <c r="AA1174" s="24">
        <v>1250</v>
      </c>
      <c r="AB1174" s="24" t="s">
        <v>311</v>
      </c>
      <c r="AC1174" s="24" t="s">
        <v>370</v>
      </c>
      <c r="AD1174" s="25">
        <v>0</v>
      </c>
      <c r="AE1174" s="25">
        <v>0</v>
      </c>
      <c r="AF1174" s="25">
        <v>2</v>
      </c>
      <c r="AG1174" s="25">
        <v>1</v>
      </c>
      <c r="AH1174" s="25">
        <v>3</v>
      </c>
      <c r="AI1174" s="25" t="s">
        <v>414</v>
      </c>
      <c r="AJ1174" s="57">
        <v>5</v>
      </c>
      <c r="AK1174" s="57" t="str">
        <f t="shared" si="279"/>
        <v>Less</v>
      </c>
      <c r="AL1174" s="57" t="s">
        <v>97</v>
      </c>
      <c r="AM1174" s="57" t="str">
        <f t="shared" si="280"/>
        <v>High</v>
      </c>
      <c r="AN1174" s="62">
        <v>2</v>
      </c>
      <c r="AO1174" s="62" t="str">
        <f t="shared" si="281"/>
        <v>More</v>
      </c>
      <c r="AP1174" s="62">
        <v>625</v>
      </c>
      <c r="AQ1174" s="62" t="str">
        <f t="shared" si="282"/>
        <v>no</v>
      </c>
      <c r="AR1174" s="62" t="str">
        <f t="shared" si="283"/>
        <v>Above Average</v>
      </c>
      <c r="AS1174" s="64">
        <v>0</v>
      </c>
      <c r="AT1174" s="68">
        <v>91.68</v>
      </c>
      <c r="AU1174" s="68" t="str">
        <f t="shared" si="284"/>
        <v>Above Average</v>
      </c>
      <c r="AV1174" s="66">
        <v>171900</v>
      </c>
      <c r="AW1174" s="66">
        <v>1875</v>
      </c>
      <c r="AX1174" s="66" t="s">
        <v>311</v>
      </c>
    </row>
    <row r="1175" spans="1:50" customFormat="1" x14ac:dyDescent="0.2">
      <c r="A1175">
        <v>1174</v>
      </c>
      <c r="B1175" s="12" t="s">
        <v>90</v>
      </c>
      <c r="C1175" s="12" t="s">
        <v>90</v>
      </c>
      <c r="D1175" s="12" t="s">
        <v>91</v>
      </c>
      <c r="E1175" s="22">
        <v>5</v>
      </c>
      <c r="F1175" s="22" t="s">
        <v>195</v>
      </c>
      <c r="G1175" s="22" t="s">
        <v>132</v>
      </c>
      <c r="H1175" s="22" t="str">
        <f t="shared" si="271"/>
        <v>1Story</v>
      </c>
      <c r="I1175" s="22">
        <f t="shared" si="270"/>
        <v>59.315963337771507</v>
      </c>
      <c r="J1175" s="22" t="str">
        <f t="shared" si="272"/>
        <v>Below Average</v>
      </c>
      <c r="K1175" s="22">
        <v>6</v>
      </c>
      <c r="L1175" s="22" t="str">
        <f t="shared" si="273"/>
        <v>High</v>
      </c>
      <c r="M1175" s="22">
        <v>1946</v>
      </c>
      <c r="N1175" s="22">
        <f t="shared" si="274"/>
        <v>1</v>
      </c>
      <c r="O1175" s="22"/>
      <c r="P1175" s="22">
        <v>1994</v>
      </c>
      <c r="Q1175" s="22">
        <f t="shared" si="275"/>
        <v>0</v>
      </c>
      <c r="R1175" s="23">
        <v>1598</v>
      </c>
      <c r="S1175" s="23" t="s">
        <v>311</v>
      </c>
      <c r="T1175" s="23" t="s">
        <v>369</v>
      </c>
      <c r="U1175" s="24">
        <v>1636</v>
      </c>
      <c r="V1175" s="24" t="str">
        <f t="shared" si="276"/>
        <v>no</v>
      </c>
      <c r="W1175" s="24">
        <v>971</v>
      </c>
      <c r="X1175" s="24" t="str">
        <f t="shared" si="277"/>
        <v>no</v>
      </c>
      <c r="Y1175" s="24" t="s">
        <v>412</v>
      </c>
      <c r="Z1175" s="24">
        <f t="shared" si="278"/>
        <v>0</v>
      </c>
      <c r="AA1175" s="24">
        <v>3086</v>
      </c>
      <c r="AB1175" s="24" t="s">
        <v>313</v>
      </c>
      <c r="AC1175" s="24" t="s">
        <v>369</v>
      </c>
      <c r="AD1175" s="25">
        <v>0</v>
      </c>
      <c r="AE1175" s="25">
        <v>0</v>
      </c>
      <c r="AF1175" s="25">
        <v>3</v>
      </c>
      <c r="AG1175" s="25">
        <v>0</v>
      </c>
      <c r="AH1175" s="25">
        <v>3</v>
      </c>
      <c r="AI1175" s="25" t="s">
        <v>414</v>
      </c>
      <c r="AJ1175" s="57">
        <v>12</v>
      </c>
      <c r="AK1175" s="57" t="str">
        <f t="shared" si="279"/>
        <v>More</v>
      </c>
      <c r="AL1175" s="57" t="s">
        <v>104</v>
      </c>
      <c r="AM1175" s="57" t="str">
        <f t="shared" si="280"/>
        <v>High</v>
      </c>
      <c r="AN1175" s="62">
        <v>0</v>
      </c>
      <c r="AO1175" s="62" t="str">
        <f t="shared" si="281"/>
        <v>Less</v>
      </c>
      <c r="AP1175" s="62">
        <v>0</v>
      </c>
      <c r="AQ1175" s="62" t="str">
        <f t="shared" si="282"/>
        <v>no</v>
      </c>
      <c r="AR1175" s="62" t="str">
        <f t="shared" si="283"/>
        <v>Below Average</v>
      </c>
      <c r="AS1175" s="64">
        <v>1</v>
      </c>
      <c r="AT1175" s="68">
        <v>42.805294619982924</v>
      </c>
      <c r="AU1175" s="68" t="str">
        <f t="shared" si="284"/>
        <v>Below Average</v>
      </c>
      <c r="AV1175" s="66">
        <v>200500</v>
      </c>
      <c r="AW1175" s="66">
        <v>4684</v>
      </c>
      <c r="AX1175" s="66" t="s">
        <v>313</v>
      </c>
    </row>
    <row r="1176" spans="1:50" customFormat="1" x14ac:dyDescent="0.2">
      <c r="A1176">
        <v>1175</v>
      </c>
      <c r="B1176" s="12" t="s">
        <v>90</v>
      </c>
      <c r="C1176" s="12" t="s">
        <v>90</v>
      </c>
      <c r="D1176" s="12" t="s">
        <v>91</v>
      </c>
      <c r="E1176" s="22">
        <v>6</v>
      </c>
      <c r="F1176" s="22" t="s">
        <v>195</v>
      </c>
      <c r="G1176" s="22" t="s">
        <v>92</v>
      </c>
      <c r="H1176" s="22" t="str">
        <f t="shared" si="271"/>
        <v>2Story</v>
      </c>
      <c r="I1176" s="22">
        <f t="shared" si="270"/>
        <v>75.988545402704759</v>
      </c>
      <c r="J1176" s="22" t="str">
        <f t="shared" si="272"/>
        <v>Above Average</v>
      </c>
      <c r="K1176" s="22">
        <v>8</v>
      </c>
      <c r="L1176" s="22" t="str">
        <f t="shared" si="273"/>
        <v>High</v>
      </c>
      <c r="M1176" s="22">
        <v>1932</v>
      </c>
      <c r="N1176" s="22">
        <f t="shared" si="274"/>
        <v>1</v>
      </c>
      <c r="O1176" s="22"/>
      <c r="P1176" s="22">
        <v>1950</v>
      </c>
      <c r="Q1176" s="22">
        <f t="shared" si="275"/>
        <v>1</v>
      </c>
      <c r="R1176" s="23">
        <v>952</v>
      </c>
      <c r="S1176" s="23" t="s">
        <v>311</v>
      </c>
      <c r="T1176" s="23" t="s">
        <v>370</v>
      </c>
      <c r="U1176" s="24">
        <v>1170</v>
      </c>
      <c r="V1176" s="24" t="str">
        <f t="shared" si="276"/>
        <v>no</v>
      </c>
      <c r="W1176" s="24">
        <v>1175</v>
      </c>
      <c r="X1176" s="24" t="str">
        <f t="shared" si="277"/>
        <v>no</v>
      </c>
      <c r="Y1176" s="24" t="s">
        <v>412</v>
      </c>
      <c r="Z1176" s="24">
        <f t="shared" si="278"/>
        <v>1</v>
      </c>
      <c r="AA1176" s="24">
        <v>2345</v>
      </c>
      <c r="AB1176" s="24" t="s">
        <v>311</v>
      </c>
      <c r="AC1176" s="24" t="s">
        <v>369</v>
      </c>
      <c r="AD1176" s="25">
        <v>0</v>
      </c>
      <c r="AE1176" s="25">
        <v>0</v>
      </c>
      <c r="AF1176" s="25">
        <v>2</v>
      </c>
      <c r="AG1176" s="25">
        <v>1</v>
      </c>
      <c r="AH1176" s="25">
        <v>3</v>
      </c>
      <c r="AI1176" s="25" t="s">
        <v>414</v>
      </c>
      <c r="AJ1176" s="57">
        <v>9</v>
      </c>
      <c r="AK1176" s="57" t="str">
        <f t="shared" si="279"/>
        <v>More</v>
      </c>
      <c r="AL1176" s="57" t="s">
        <v>98</v>
      </c>
      <c r="AM1176" s="57" t="str">
        <f t="shared" si="280"/>
        <v>Low</v>
      </c>
      <c r="AN1176" s="62">
        <v>2</v>
      </c>
      <c r="AO1176" s="62" t="str">
        <f t="shared" si="281"/>
        <v>More</v>
      </c>
      <c r="AP1176" s="62">
        <v>360</v>
      </c>
      <c r="AQ1176" s="62" t="str">
        <f t="shared" si="282"/>
        <v>no</v>
      </c>
      <c r="AR1176" s="62" t="str">
        <f t="shared" si="283"/>
        <v>Below Average</v>
      </c>
      <c r="AS1176" s="64">
        <v>1</v>
      </c>
      <c r="AT1176" s="68">
        <v>72.490142553836819</v>
      </c>
      <c r="AU1176" s="68" t="str">
        <f t="shared" si="284"/>
        <v>Above Average</v>
      </c>
      <c r="AV1176" s="66">
        <v>239000</v>
      </c>
      <c r="AW1176" s="66">
        <v>3297</v>
      </c>
      <c r="AX1176" s="66" t="s">
        <v>311</v>
      </c>
    </row>
    <row r="1177" spans="1:50" customFormat="1" x14ac:dyDescent="0.2">
      <c r="A1177">
        <v>1176</v>
      </c>
      <c r="B1177" s="12" t="s">
        <v>90</v>
      </c>
      <c r="C1177" s="12" t="s">
        <v>90</v>
      </c>
      <c r="D1177" s="12" t="s">
        <v>91</v>
      </c>
      <c r="E1177" s="22">
        <v>8</v>
      </c>
      <c r="F1177" s="22" t="s">
        <v>411</v>
      </c>
      <c r="G1177" s="22" t="s">
        <v>132</v>
      </c>
      <c r="H1177" s="22" t="str">
        <f t="shared" si="271"/>
        <v>1Story</v>
      </c>
      <c r="I1177" s="22">
        <f t="shared" si="270"/>
        <v>59.315963337771507</v>
      </c>
      <c r="J1177" s="22" t="str">
        <f t="shared" si="272"/>
        <v>Below Average</v>
      </c>
      <c r="K1177" s="22">
        <v>5</v>
      </c>
      <c r="L1177" s="22" t="str">
        <f t="shared" si="273"/>
        <v>Low</v>
      </c>
      <c r="M1177" s="22">
        <v>1992</v>
      </c>
      <c r="N1177" s="22">
        <f t="shared" si="274"/>
        <v>0</v>
      </c>
      <c r="O1177" s="22"/>
      <c r="P1177" s="22">
        <v>2000</v>
      </c>
      <c r="Q1177" s="22">
        <f t="shared" si="275"/>
        <v>0</v>
      </c>
      <c r="R1177" s="23">
        <v>1683</v>
      </c>
      <c r="S1177" s="23" t="s">
        <v>311</v>
      </c>
      <c r="T1177" s="23" t="s">
        <v>369</v>
      </c>
      <c r="U1177" s="24">
        <v>2129</v>
      </c>
      <c r="V1177" s="24" t="str">
        <f t="shared" si="276"/>
        <v>no</v>
      </c>
      <c r="W1177" s="24">
        <v>743</v>
      </c>
      <c r="X1177" s="24" t="str">
        <f t="shared" si="277"/>
        <v>no</v>
      </c>
      <c r="Y1177" s="24" t="s">
        <v>412</v>
      </c>
      <c r="Z1177" s="24">
        <f t="shared" si="278"/>
        <v>0</v>
      </c>
      <c r="AA1177" s="24">
        <v>2872</v>
      </c>
      <c r="AB1177" s="24" t="s">
        <v>313</v>
      </c>
      <c r="AC1177" s="24" t="s">
        <v>369</v>
      </c>
      <c r="AD1177" s="25">
        <v>0</v>
      </c>
      <c r="AE1177" s="25">
        <v>0</v>
      </c>
      <c r="AF1177" s="25">
        <v>2</v>
      </c>
      <c r="AG1177" s="25">
        <v>1</v>
      </c>
      <c r="AH1177" s="25">
        <v>3</v>
      </c>
      <c r="AI1177" s="25" t="s">
        <v>414</v>
      </c>
      <c r="AJ1177" s="57">
        <v>9</v>
      </c>
      <c r="AK1177" s="57" t="str">
        <f t="shared" si="279"/>
        <v>More</v>
      </c>
      <c r="AL1177" s="57" t="s">
        <v>97</v>
      </c>
      <c r="AM1177" s="57" t="str">
        <f t="shared" si="280"/>
        <v>High</v>
      </c>
      <c r="AN1177" s="62">
        <v>2</v>
      </c>
      <c r="AO1177" s="62" t="str">
        <f t="shared" si="281"/>
        <v>More</v>
      </c>
      <c r="AP1177" s="62">
        <v>541</v>
      </c>
      <c r="AQ1177" s="62" t="str">
        <f t="shared" si="282"/>
        <v>no</v>
      </c>
      <c r="AR1177" s="62" t="str">
        <f t="shared" si="283"/>
        <v>Above Average</v>
      </c>
      <c r="AS1177" s="64">
        <v>1</v>
      </c>
      <c r="AT1177" s="68">
        <v>62.568605927552142</v>
      </c>
      <c r="AU1177" s="68" t="str">
        <f t="shared" si="284"/>
        <v>Below Average</v>
      </c>
      <c r="AV1177" s="66">
        <v>285000</v>
      </c>
      <c r="AW1177" s="66">
        <v>4555</v>
      </c>
      <c r="AX1177" s="66" t="s">
        <v>313</v>
      </c>
    </row>
    <row r="1178" spans="1:50" customFormat="1" x14ac:dyDescent="0.2">
      <c r="A1178">
        <v>1177</v>
      </c>
      <c r="B1178" s="12" t="s">
        <v>90</v>
      </c>
      <c r="C1178" s="12" t="s">
        <v>90</v>
      </c>
      <c r="D1178" s="12" t="s">
        <v>91</v>
      </c>
      <c r="E1178" s="22">
        <v>5</v>
      </c>
      <c r="F1178" s="22" t="s">
        <v>195</v>
      </c>
      <c r="G1178" s="22" t="s">
        <v>115</v>
      </c>
      <c r="H1178" s="22" t="str">
        <f t="shared" si="271"/>
        <v>1Story</v>
      </c>
      <c r="I1178" s="22">
        <f t="shared" si="270"/>
        <v>69.182127006168557</v>
      </c>
      <c r="J1178" s="22" t="str">
        <f t="shared" si="272"/>
        <v>Below Average</v>
      </c>
      <c r="K1178" s="22">
        <v>5</v>
      </c>
      <c r="L1178" s="22" t="str">
        <f t="shared" si="273"/>
        <v>Low</v>
      </c>
      <c r="M1178" s="22">
        <v>1984</v>
      </c>
      <c r="N1178" s="22">
        <f t="shared" si="274"/>
        <v>0</v>
      </c>
      <c r="O1178" s="22"/>
      <c r="P1178" s="22">
        <v>1985</v>
      </c>
      <c r="Q1178" s="22">
        <f t="shared" si="275"/>
        <v>0</v>
      </c>
      <c r="R1178" s="23">
        <v>876</v>
      </c>
      <c r="S1178" s="23" t="s">
        <v>311</v>
      </c>
      <c r="T1178" s="23" t="s">
        <v>370</v>
      </c>
      <c r="U1178" s="24">
        <v>923</v>
      </c>
      <c r="V1178" s="24" t="str">
        <f t="shared" si="276"/>
        <v>no</v>
      </c>
      <c r="W1178" s="24">
        <v>0</v>
      </c>
      <c r="X1178" s="24" t="str">
        <f t="shared" si="277"/>
        <v>no</v>
      </c>
      <c r="Y1178" s="24" t="s">
        <v>413</v>
      </c>
      <c r="Z1178" s="24">
        <f t="shared" si="278"/>
        <v>0</v>
      </c>
      <c r="AA1178" s="24">
        <v>923</v>
      </c>
      <c r="AB1178" s="24" t="s">
        <v>311</v>
      </c>
      <c r="AC1178" s="24" t="s">
        <v>370</v>
      </c>
      <c r="AD1178" s="25">
        <v>1</v>
      </c>
      <c r="AE1178" s="25">
        <v>0</v>
      </c>
      <c r="AF1178" s="25">
        <v>1</v>
      </c>
      <c r="AG1178" s="25">
        <v>0</v>
      </c>
      <c r="AH1178" s="25">
        <v>2</v>
      </c>
      <c r="AI1178" s="25" t="s">
        <v>415</v>
      </c>
      <c r="AJ1178" s="57">
        <v>5</v>
      </c>
      <c r="AK1178" s="57" t="str">
        <f t="shared" si="279"/>
        <v>Less</v>
      </c>
      <c r="AL1178" s="57" t="s">
        <v>98</v>
      </c>
      <c r="AM1178" s="57" t="str">
        <f t="shared" si="280"/>
        <v>Low</v>
      </c>
      <c r="AN1178" s="62">
        <v>1</v>
      </c>
      <c r="AO1178" s="62" t="str">
        <f t="shared" si="281"/>
        <v>Less</v>
      </c>
      <c r="AP1178" s="62">
        <v>264</v>
      </c>
      <c r="AQ1178" s="62" t="str">
        <f t="shared" si="282"/>
        <v>no</v>
      </c>
      <c r="AR1178" s="62" t="str">
        <f t="shared" si="283"/>
        <v>Below Average</v>
      </c>
      <c r="AS1178" s="64">
        <v>0</v>
      </c>
      <c r="AT1178" s="68">
        <v>66.425792106725964</v>
      </c>
      <c r="AU1178" s="68" t="str">
        <f t="shared" si="284"/>
        <v>Below Average</v>
      </c>
      <c r="AV1178" s="66">
        <v>119500</v>
      </c>
      <c r="AW1178" s="66">
        <v>1799</v>
      </c>
      <c r="AX1178" s="66" t="s">
        <v>311</v>
      </c>
    </row>
    <row r="1179" spans="1:50" customFormat="1" x14ac:dyDescent="0.2">
      <c r="A1179">
        <v>1178</v>
      </c>
      <c r="B1179" s="12" t="s">
        <v>144</v>
      </c>
      <c r="C1179" s="12" t="s">
        <v>90</v>
      </c>
      <c r="D1179" s="12" t="s">
        <v>91</v>
      </c>
      <c r="E1179" s="22">
        <v>6</v>
      </c>
      <c r="F1179" s="22" t="s">
        <v>195</v>
      </c>
      <c r="G1179" s="22" t="s">
        <v>132</v>
      </c>
      <c r="H1179" s="22" t="str">
        <f t="shared" si="271"/>
        <v>1Story</v>
      </c>
      <c r="I1179" s="22">
        <f t="shared" si="270"/>
        <v>59.315963337771507</v>
      </c>
      <c r="J1179" s="22" t="str">
        <f t="shared" si="272"/>
        <v>Below Average</v>
      </c>
      <c r="K1179" s="22">
        <v>8</v>
      </c>
      <c r="L1179" s="22" t="str">
        <f t="shared" si="273"/>
        <v>High</v>
      </c>
      <c r="M1179" s="22">
        <v>1926</v>
      </c>
      <c r="N1179" s="22">
        <f t="shared" si="274"/>
        <v>1</v>
      </c>
      <c r="O1179" s="22"/>
      <c r="P1179" s="22">
        <v>2004</v>
      </c>
      <c r="Q1179" s="22">
        <f t="shared" si="275"/>
        <v>0</v>
      </c>
      <c r="R1179" s="23">
        <v>818</v>
      </c>
      <c r="S1179" s="23" t="s">
        <v>311</v>
      </c>
      <c r="T1179" s="23" t="s">
        <v>370</v>
      </c>
      <c r="U1179" s="24">
        <v>818</v>
      </c>
      <c r="V1179" s="24" t="str">
        <f t="shared" si="276"/>
        <v>no</v>
      </c>
      <c r="W1179" s="24">
        <v>406</v>
      </c>
      <c r="X1179" s="24" t="str">
        <f t="shared" si="277"/>
        <v>no</v>
      </c>
      <c r="Y1179" s="24" t="s">
        <v>412</v>
      </c>
      <c r="Z1179" s="24">
        <f t="shared" si="278"/>
        <v>1</v>
      </c>
      <c r="AA1179" s="24">
        <v>1224</v>
      </c>
      <c r="AB1179" s="24" t="s">
        <v>311</v>
      </c>
      <c r="AC1179" s="24" t="s">
        <v>370</v>
      </c>
      <c r="AD1179" s="25">
        <v>0</v>
      </c>
      <c r="AE1179" s="25">
        <v>0</v>
      </c>
      <c r="AF1179" s="25">
        <v>1</v>
      </c>
      <c r="AG1179" s="25">
        <v>0</v>
      </c>
      <c r="AH1179" s="25">
        <v>1</v>
      </c>
      <c r="AI1179" s="25" t="s">
        <v>415</v>
      </c>
      <c r="AJ1179" s="57">
        <v>5</v>
      </c>
      <c r="AK1179" s="57" t="str">
        <f t="shared" si="279"/>
        <v>Less</v>
      </c>
      <c r="AL1179" s="57" t="s">
        <v>98</v>
      </c>
      <c r="AM1179" s="57" t="str">
        <f t="shared" si="280"/>
        <v>Low</v>
      </c>
      <c r="AN1179" s="62">
        <v>1</v>
      </c>
      <c r="AO1179" s="62" t="str">
        <f t="shared" si="281"/>
        <v>Less</v>
      </c>
      <c r="AP1179" s="62">
        <v>210</v>
      </c>
      <c r="AQ1179" s="62" t="str">
        <f t="shared" si="282"/>
        <v>no</v>
      </c>
      <c r="AR1179" s="62" t="str">
        <f t="shared" si="283"/>
        <v>Below Average</v>
      </c>
      <c r="AS1179" s="64">
        <v>0</v>
      </c>
      <c r="AT1179" s="68">
        <v>56.317335945151811</v>
      </c>
      <c r="AU1179" s="68" t="str">
        <f t="shared" si="284"/>
        <v>Below Average</v>
      </c>
      <c r="AV1179" s="66">
        <v>115000</v>
      </c>
      <c r="AW1179" s="66">
        <v>2042</v>
      </c>
      <c r="AX1179" s="66" t="s">
        <v>311</v>
      </c>
    </row>
    <row r="1180" spans="1:50" customFormat="1" x14ac:dyDescent="0.2">
      <c r="A1180">
        <v>1179</v>
      </c>
      <c r="B1180" s="12" t="s">
        <v>90</v>
      </c>
      <c r="C1180" s="12" t="s">
        <v>90</v>
      </c>
      <c r="D1180" s="12" t="s">
        <v>91</v>
      </c>
      <c r="E1180" s="22">
        <v>5</v>
      </c>
      <c r="F1180" s="22" t="s">
        <v>195</v>
      </c>
      <c r="G1180" s="22" t="s">
        <v>132</v>
      </c>
      <c r="H1180" s="22" t="str">
        <f t="shared" si="271"/>
        <v>1Story</v>
      </c>
      <c r="I1180" s="22">
        <f t="shared" si="270"/>
        <v>59.315963337771507</v>
      </c>
      <c r="J1180" s="22" t="str">
        <f t="shared" si="272"/>
        <v>Below Average</v>
      </c>
      <c r="K1180" s="22">
        <v>6</v>
      </c>
      <c r="L1180" s="22" t="str">
        <f t="shared" si="273"/>
        <v>High</v>
      </c>
      <c r="M1180" s="22">
        <v>1921</v>
      </c>
      <c r="N1180" s="22">
        <f t="shared" si="274"/>
        <v>1</v>
      </c>
      <c r="O1180" s="22"/>
      <c r="P1180" s="22">
        <v>1950</v>
      </c>
      <c r="Q1180" s="22">
        <f t="shared" si="275"/>
        <v>1</v>
      </c>
      <c r="R1180" s="23">
        <v>731</v>
      </c>
      <c r="S1180" s="23" t="s">
        <v>311</v>
      </c>
      <c r="T1180" s="23" t="s">
        <v>370</v>
      </c>
      <c r="U1180" s="24">
        <v>820</v>
      </c>
      <c r="V1180" s="24" t="str">
        <f t="shared" si="276"/>
        <v>no</v>
      </c>
      <c r="W1180" s="24">
        <v>523</v>
      </c>
      <c r="X1180" s="24" t="str">
        <f t="shared" si="277"/>
        <v>no</v>
      </c>
      <c r="Y1180" s="24" t="s">
        <v>412</v>
      </c>
      <c r="Z1180" s="24">
        <f t="shared" si="278"/>
        <v>1</v>
      </c>
      <c r="AA1180" s="24">
        <v>1343</v>
      </c>
      <c r="AB1180" s="24" t="s">
        <v>311</v>
      </c>
      <c r="AC1180" s="24" t="s">
        <v>370</v>
      </c>
      <c r="AD1180" s="25">
        <v>0</v>
      </c>
      <c r="AE1180" s="25">
        <v>0</v>
      </c>
      <c r="AF1180" s="25">
        <v>1</v>
      </c>
      <c r="AG1180" s="25">
        <v>1</v>
      </c>
      <c r="AH1180" s="25">
        <v>2</v>
      </c>
      <c r="AI1180" s="25" t="s">
        <v>415</v>
      </c>
      <c r="AJ1180" s="57">
        <v>7</v>
      </c>
      <c r="AK1180" s="57" t="str">
        <f t="shared" si="279"/>
        <v>More</v>
      </c>
      <c r="AL1180" s="57" t="s">
        <v>98</v>
      </c>
      <c r="AM1180" s="57" t="str">
        <f t="shared" si="280"/>
        <v>Low</v>
      </c>
      <c r="AN1180" s="62">
        <v>1</v>
      </c>
      <c r="AO1180" s="62" t="str">
        <f t="shared" si="281"/>
        <v>Less</v>
      </c>
      <c r="AP1180" s="62">
        <v>186</v>
      </c>
      <c r="AQ1180" s="62" t="str">
        <f t="shared" si="282"/>
        <v>no</v>
      </c>
      <c r="AR1180" s="62" t="str">
        <f t="shared" si="283"/>
        <v>Below Average</v>
      </c>
      <c r="AS1180" s="64">
        <v>1</v>
      </c>
      <c r="AT1180" s="68">
        <v>74.686595949855345</v>
      </c>
      <c r="AU1180" s="68" t="str">
        <f t="shared" si="284"/>
        <v>Above Average</v>
      </c>
      <c r="AV1180" s="66">
        <v>154900</v>
      </c>
      <c r="AW1180" s="66">
        <v>2074</v>
      </c>
      <c r="AX1180" s="66" t="s">
        <v>311</v>
      </c>
    </row>
    <row r="1181" spans="1:50" customFormat="1" x14ac:dyDescent="0.2">
      <c r="A1181">
        <v>1180</v>
      </c>
      <c r="B1181" s="12" t="s">
        <v>90</v>
      </c>
      <c r="C1181" s="12" t="s">
        <v>90</v>
      </c>
      <c r="D1181" s="12" t="s">
        <v>91</v>
      </c>
      <c r="E1181" s="22">
        <v>5</v>
      </c>
      <c r="F1181" s="22" t="s">
        <v>195</v>
      </c>
      <c r="G1181" s="22" t="s">
        <v>115</v>
      </c>
      <c r="H1181" s="22" t="str">
        <f t="shared" si="271"/>
        <v>1Story</v>
      </c>
      <c r="I1181" s="22">
        <f t="shared" si="270"/>
        <v>69.182127006168557</v>
      </c>
      <c r="J1181" s="22" t="str">
        <f t="shared" si="272"/>
        <v>Below Average</v>
      </c>
      <c r="K1181" s="22">
        <v>5</v>
      </c>
      <c r="L1181" s="22" t="str">
        <f t="shared" si="273"/>
        <v>Low</v>
      </c>
      <c r="M1181" s="22">
        <v>1954</v>
      </c>
      <c r="N1181" s="22">
        <f t="shared" si="274"/>
        <v>1</v>
      </c>
      <c r="O1181" s="22"/>
      <c r="P1181" s="22">
        <v>1954</v>
      </c>
      <c r="Q1181" s="22">
        <f t="shared" si="275"/>
        <v>1</v>
      </c>
      <c r="R1181" s="23">
        <v>0</v>
      </c>
      <c r="S1181" s="23" t="s">
        <v>313</v>
      </c>
      <c r="T1181" s="23" t="s">
        <v>370</v>
      </c>
      <c r="U1181" s="24">
        <v>1124</v>
      </c>
      <c r="V1181" s="24" t="str">
        <f t="shared" si="276"/>
        <v>no</v>
      </c>
      <c r="W1181" s="24">
        <v>0</v>
      </c>
      <c r="X1181" s="24" t="str">
        <f t="shared" si="277"/>
        <v>no</v>
      </c>
      <c r="Y1181" s="24" t="s">
        <v>413</v>
      </c>
      <c r="Z1181" s="24">
        <f t="shared" si="278"/>
        <v>0</v>
      </c>
      <c r="AA1181" s="24">
        <v>1124</v>
      </c>
      <c r="AB1181" s="24" t="s">
        <v>311</v>
      </c>
      <c r="AC1181" s="24" t="s">
        <v>370</v>
      </c>
      <c r="AD1181" s="25">
        <v>0</v>
      </c>
      <c r="AE1181" s="25">
        <v>0</v>
      </c>
      <c r="AF1181" s="25">
        <v>1</v>
      </c>
      <c r="AG1181" s="25">
        <v>0</v>
      </c>
      <c r="AH1181" s="25">
        <v>1</v>
      </c>
      <c r="AI1181" s="25" t="s">
        <v>415</v>
      </c>
      <c r="AJ1181" s="57">
        <v>5</v>
      </c>
      <c r="AK1181" s="57" t="str">
        <f t="shared" si="279"/>
        <v>Less</v>
      </c>
      <c r="AL1181" s="57" t="s">
        <v>98</v>
      </c>
      <c r="AM1181" s="57" t="str">
        <f t="shared" si="280"/>
        <v>Low</v>
      </c>
      <c r="AN1181" s="62">
        <v>0</v>
      </c>
      <c r="AO1181" s="62" t="str">
        <f t="shared" si="281"/>
        <v>Less</v>
      </c>
      <c r="AP1181" s="62">
        <v>0</v>
      </c>
      <c r="AQ1181" s="62" t="str">
        <f t="shared" si="282"/>
        <v>no</v>
      </c>
      <c r="AR1181" s="62" t="str">
        <f t="shared" si="283"/>
        <v>Below Average</v>
      </c>
      <c r="AS1181" s="64">
        <v>1</v>
      </c>
      <c r="AT1181" s="68">
        <v>82.740213523131672</v>
      </c>
      <c r="AU1181" s="68" t="str">
        <f t="shared" si="284"/>
        <v>Above Average</v>
      </c>
      <c r="AV1181" s="66">
        <v>93000</v>
      </c>
      <c r="AW1181" s="66">
        <v>1124</v>
      </c>
      <c r="AX1181" s="66" t="s">
        <v>311</v>
      </c>
    </row>
    <row r="1182" spans="1:50" customFormat="1" x14ac:dyDescent="0.2">
      <c r="A1182">
        <v>1181</v>
      </c>
      <c r="B1182" s="12" t="s">
        <v>90</v>
      </c>
      <c r="C1182" s="12" t="s">
        <v>90</v>
      </c>
      <c r="D1182" s="12" t="s">
        <v>91</v>
      </c>
      <c r="E1182" s="22">
        <v>7</v>
      </c>
      <c r="F1182" s="22" t="s">
        <v>411</v>
      </c>
      <c r="G1182" s="22" t="s">
        <v>92</v>
      </c>
      <c r="H1182" s="22" t="str">
        <f t="shared" si="271"/>
        <v>2Story</v>
      </c>
      <c r="I1182" s="22">
        <f t="shared" si="270"/>
        <v>75.988545402704759</v>
      </c>
      <c r="J1182" s="22" t="str">
        <f t="shared" si="272"/>
        <v>Above Average</v>
      </c>
      <c r="K1182" s="22">
        <v>5</v>
      </c>
      <c r="L1182" s="22" t="str">
        <f t="shared" si="273"/>
        <v>Low</v>
      </c>
      <c r="M1182" s="22">
        <v>1990</v>
      </c>
      <c r="N1182" s="22">
        <f t="shared" si="274"/>
        <v>0</v>
      </c>
      <c r="O1182" s="22"/>
      <c r="P1182" s="22">
        <v>1991</v>
      </c>
      <c r="Q1182" s="22">
        <f t="shared" si="275"/>
        <v>0</v>
      </c>
      <c r="R1182" s="23">
        <v>1216</v>
      </c>
      <c r="S1182" s="23" t="s">
        <v>311</v>
      </c>
      <c r="T1182" s="23" t="s">
        <v>369</v>
      </c>
      <c r="U1182" s="24">
        <v>1298</v>
      </c>
      <c r="V1182" s="24" t="str">
        <f t="shared" si="276"/>
        <v>no</v>
      </c>
      <c r="W1182" s="24">
        <v>1216</v>
      </c>
      <c r="X1182" s="24" t="str">
        <f t="shared" si="277"/>
        <v>no</v>
      </c>
      <c r="Y1182" s="24" t="s">
        <v>412</v>
      </c>
      <c r="Z1182" s="24">
        <f t="shared" si="278"/>
        <v>1</v>
      </c>
      <c r="AA1182" s="24">
        <v>2514</v>
      </c>
      <c r="AB1182" s="24" t="s">
        <v>311</v>
      </c>
      <c r="AC1182" s="24" t="s">
        <v>369</v>
      </c>
      <c r="AD1182" s="25">
        <v>0</v>
      </c>
      <c r="AE1182" s="25">
        <v>0</v>
      </c>
      <c r="AF1182" s="25">
        <v>2</v>
      </c>
      <c r="AG1182" s="25">
        <v>1</v>
      </c>
      <c r="AH1182" s="25">
        <v>3</v>
      </c>
      <c r="AI1182" s="25" t="s">
        <v>414</v>
      </c>
      <c r="AJ1182" s="57">
        <v>8</v>
      </c>
      <c r="AK1182" s="57" t="str">
        <f t="shared" si="279"/>
        <v>More</v>
      </c>
      <c r="AL1182" s="57" t="s">
        <v>98</v>
      </c>
      <c r="AM1182" s="57" t="str">
        <f t="shared" si="280"/>
        <v>Low</v>
      </c>
      <c r="AN1182" s="62">
        <v>2</v>
      </c>
      <c r="AO1182" s="62" t="str">
        <f t="shared" si="281"/>
        <v>More</v>
      </c>
      <c r="AP1182" s="62">
        <v>693</v>
      </c>
      <c r="AQ1182" s="62" t="str">
        <f t="shared" si="282"/>
        <v>no</v>
      </c>
      <c r="AR1182" s="62" t="str">
        <f t="shared" si="283"/>
        <v>Above Average</v>
      </c>
      <c r="AS1182" s="64">
        <v>0</v>
      </c>
      <c r="AT1182" s="68">
        <v>67.024128686327074</v>
      </c>
      <c r="AU1182" s="68" t="str">
        <f t="shared" si="284"/>
        <v>Below Average</v>
      </c>
      <c r="AV1182" s="66">
        <v>250000</v>
      </c>
      <c r="AW1182" s="66">
        <v>3730</v>
      </c>
      <c r="AX1182" s="66" t="s">
        <v>311</v>
      </c>
    </row>
    <row r="1183" spans="1:50" customFormat="1" x14ac:dyDescent="0.2">
      <c r="A1183">
        <v>1182</v>
      </c>
      <c r="B1183" s="12" t="s">
        <v>90</v>
      </c>
      <c r="C1183" s="12" t="s">
        <v>90</v>
      </c>
      <c r="D1183" s="12" t="s">
        <v>179</v>
      </c>
      <c r="E1183" s="22">
        <v>8</v>
      </c>
      <c r="F1183" s="22" t="s">
        <v>411</v>
      </c>
      <c r="G1183" s="22" t="s">
        <v>115</v>
      </c>
      <c r="H1183" s="22" t="str">
        <f t="shared" si="271"/>
        <v>1Story</v>
      </c>
      <c r="I1183" s="22">
        <f t="shared" si="270"/>
        <v>69.182127006168557</v>
      </c>
      <c r="J1183" s="22" t="str">
        <f t="shared" si="272"/>
        <v>Below Average</v>
      </c>
      <c r="K1183" s="22">
        <v>5</v>
      </c>
      <c r="L1183" s="22" t="str">
        <f t="shared" si="273"/>
        <v>Low</v>
      </c>
      <c r="M1183" s="22">
        <v>2008</v>
      </c>
      <c r="N1183" s="22">
        <f t="shared" si="274"/>
        <v>0</v>
      </c>
      <c r="O1183" s="22"/>
      <c r="P1183" s="22">
        <v>2008</v>
      </c>
      <c r="Q1183" s="22">
        <f t="shared" si="275"/>
        <v>0</v>
      </c>
      <c r="R1183" s="23">
        <v>1600</v>
      </c>
      <c r="S1183" s="23" t="s">
        <v>311</v>
      </c>
      <c r="T1183" s="23" t="s">
        <v>369</v>
      </c>
      <c r="U1183" s="24">
        <v>1652</v>
      </c>
      <c r="V1183" s="24" t="str">
        <f t="shared" si="276"/>
        <v>no</v>
      </c>
      <c r="W1183" s="24">
        <v>0</v>
      </c>
      <c r="X1183" s="24" t="str">
        <f t="shared" si="277"/>
        <v>no</v>
      </c>
      <c r="Y1183" s="24" t="s">
        <v>413</v>
      </c>
      <c r="Z1183" s="24">
        <f t="shared" si="278"/>
        <v>1</v>
      </c>
      <c r="AA1183" s="24">
        <v>1652</v>
      </c>
      <c r="AB1183" s="24" t="s">
        <v>311</v>
      </c>
      <c r="AC1183" s="24" t="s">
        <v>369</v>
      </c>
      <c r="AD1183" s="25">
        <v>1</v>
      </c>
      <c r="AE1183" s="25">
        <v>1</v>
      </c>
      <c r="AF1183" s="25">
        <v>2</v>
      </c>
      <c r="AG1183" s="25">
        <v>0</v>
      </c>
      <c r="AH1183" s="25">
        <v>4</v>
      </c>
      <c r="AI1183" s="25" t="s">
        <v>414</v>
      </c>
      <c r="AJ1183" s="57">
        <v>5</v>
      </c>
      <c r="AK1183" s="57" t="str">
        <f t="shared" si="279"/>
        <v>Less</v>
      </c>
      <c r="AL1183" s="57" t="s">
        <v>97</v>
      </c>
      <c r="AM1183" s="57" t="str">
        <f t="shared" si="280"/>
        <v>High</v>
      </c>
      <c r="AN1183" s="62">
        <v>2</v>
      </c>
      <c r="AO1183" s="62" t="str">
        <f t="shared" si="281"/>
        <v>More</v>
      </c>
      <c r="AP1183" s="62">
        <v>482</v>
      </c>
      <c r="AQ1183" s="62" t="str">
        <f t="shared" si="282"/>
        <v>no</v>
      </c>
      <c r="AR1183" s="62" t="str">
        <f t="shared" si="283"/>
        <v>Above Average</v>
      </c>
      <c r="AS1183" s="64">
        <v>1</v>
      </c>
      <c r="AT1183" s="68">
        <v>120.6949569495695</v>
      </c>
      <c r="AU1183" s="68" t="str">
        <f t="shared" si="284"/>
        <v>Above Average</v>
      </c>
      <c r="AV1183" s="66">
        <v>392500</v>
      </c>
      <c r="AW1183" s="66">
        <v>3252</v>
      </c>
      <c r="AX1183" s="66" t="s">
        <v>311</v>
      </c>
    </row>
    <row r="1184" spans="1:50" customFormat="1" x14ac:dyDescent="0.2">
      <c r="A1184">
        <v>1183</v>
      </c>
      <c r="B1184" s="12" t="s">
        <v>90</v>
      </c>
      <c r="C1184" s="12" t="s">
        <v>90</v>
      </c>
      <c r="D1184" s="12" t="s">
        <v>91</v>
      </c>
      <c r="E1184" s="22">
        <v>10</v>
      </c>
      <c r="F1184" s="22" t="s">
        <v>411</v>
      </c>
      <c r="G1184" s="22" t="s">
        <v>92</v>
      </c>
      <c r="H1184" s="22" t="str">
        <f t="shared" si="271"/>
        <v>2Story</v>
      </c>
      <c r="I1184" s="22">
        <f t="shared" si="270"/>
        <v>75.988545402704759</v>
      </c>
      <c r="J1184" s="22" t="str">
        <f t="shared" si="272"/>
        <v>Above Average</v>
      </c>
      <c r="K1184" s="22">
        <v>5</v>
      </c>
      <c r="L1184" s="22" t="str">
        <f t="shared" si="273"/>
        <v>Low</v>
      </c>
      <c r="M1184" s="22">
        <v>1996</v>
      </c>
      <c r="N1184" s="22">
        <f t="shared" si="274"/>
        <v>0</v>
      </c>
      <c r="O1184" s="22"/>
      <c r="P1184" s="22">
        <v>1996</v>
      </c>
      <c r="Q1184" s="22">
        <f t="shared" si="275"/>
        <v>0</v>
      </c>
      <c r="R1184" s="23">
        <v>2396</v>
      </c>
      <c r="S1184" s="23" t="s">
        <v>313</v>
      </c>
      <c r="T1184" s="23" t="s">
        <v>369</v>
      </c>
      <c r="U1184" s="24">
        <v>2411</v>
      </c>
      <c r="V1184" s="24" t="str">
        <f t="shared" si="276"/>
        <v>yes</v>
      </c>
      <c r="W1184" s="24">
        <v>2065</v>
      </c>
      <c r="X1184" s="24" t="str">
        <f t="shared" si="277"/>
        <v>yes</v>
      </c>
      <c r="Y1184" s="24" t="s">
        <v>412</v>
      </c>
      <c r="Z1184" s="24">
        <f t="shared" si="278"/>
        <v>0</v>
      </c>
      <c r="AA1184" s="24">
        <v>4476</v>
      </c>
      <c r="AB1184" s="24" t="s">
        <v>313</v>
      </c>
      <c r="AC1184" s="24" t="s">
        <v>369</v>
      </c>
      <c r="AD1184" s="25">
        <v>1</v>
      </c>
      <c r="AE1184" s="25">
        <v>0</v>
      </c>
      <c r="AF1184" s="25">
        <v>3</v>
      </c>
      <c r="AG1184" s="25">
        <v>1</v>
      </c>
      <c r="AH1184" s="25">
        <v>5</v>
      </c>
      <c r="AI1184" s="25" t="s">
        <v>414</v>
      </c>
      <c r="AJ1184" s="57">
        <v>10</v>
      </c>
      <c r="AK1184" s="57" t="str">
        <f t="shared" si="279"/>
        <v>More</v>
      </c>
      <c r="AL1184" s="57" t="s">
        <v>104</v>
      </c>
      <c r="AM1184" s="57" t="str">
        <f t="shared" si="280"/>
        <v>High</v>
      </c>
      <c r="AN1184" s="62">
        <v>3</v>
      </c>
      <c r="AO1184" s="62" t="str">
        <f t="shared" si="281"/>
        <v>More</v>
      </c>
      <c r="AP1184" s="62">
        <v>813</v>
      </c>
      <c r="AQ1184" s="62" t="str">
        <f t="shared" si="282"/>
        <v>no</v>
      </c>
      <c r="AR1184" s="62" t="str">
        <f t="shared" si="283"/>
        <v>Above Average</v>
      </c>
      <c r="AS1184" s="64">
        <v>2</v>
      </c>
      <c r="AT1184" s="68">
        <v>108.41094295692666</v>
      </c>
      <c r="AU1184" s="68" t="str">
        <f t="shared" si="284"/>
        <v>Above Average</v>
      </c>
      <c r="AV1184" s="66">
        <v>745000</v>
      </c>
      <c r="AW1184" s="66">
        <v>6872</v>
      </c>
      <c r="AX1184" s="66" t="s">
        <v>313</v>
      </c>
    </row>
    <row r="1185" spans="1:50" customFormat="1" x14ac:dyDescent="0.2">
      <c r="A1185">
        <v>1184</v>
      </c>
      <c r="B1185" s="12" t="s">
        <v>90</v>
      </c>
      <c r="C1185" s="12" t="s">
        <v>90</v>
      </c>
      <c r="D1185" s="12" t="s">
        <v>91</v>
      </c>
      <c r="E1185" s="22">
        <v>5</v>
      </c>
      <c r="F1185" s="22" t="s">
        <v>195</v>
      </c>
      <c r="G1185" s="22" t="s">
        <v>115</v>
      </c>
      <c r="H1185" s="22" t="str">
        <f t="shared" si="271"/>
        <v>1Story</v>
      </c>
      <c r="I1185" s="22">
        <f t="shared" si="270"/>
        <v>69.182127006168557</v>
      </c>
      <c r="J1185" s="22" t="str">
        <f t="shared" si="272"/>
        <v>Below Average</v>
      </c>
      <c r="K1185" s="22">
        <v>6</v>
      </c>
      <c r="L1185" s="22" t="str">
        <f t="shared" si="273"/>
        <v>High</v>
      </c>
      <c r="M1185" s="22">
        <v>1920</v>
      </c>
      <c r="N1185" s="22">
        <f t="shared" si="274"/>
        <v>1</v>
      </c>
      <c r="O1185" s="22"/>
      <c r="P1185" s="22">
        <v>1950</v>
      </c>
      <c r="Q1185" s="22">
        <f t="shared" si="275"/>
        <v>1</v>
      </c>
      <c r="R1185" s="23">
        <v>1120</v>
      </c>
      <c r="S1185" s="23" t="s">
        <v>311</v>
      </c>
      <c r="T1185" s="23" t="s">
        <v>369</v>
      </c>
      <c r="U1185" s="24">
        <v>1130</v>
      </c>
      <c r="V1185" s="24" t="str">
        <f t="shared" si="276"/>
        <v>no</v>
      </c>
      <c r="W1185" s="24">
        <v>0</v>
      </c>
      <c r="X1185" s="24" t="str">
        <f t="shared" si="277"/>
        <v>no</v>
      </c>
      <c r="Y1185" s="24" t="s">
        <v>413</v>
      </c>
      <c r="Z1185" s="24">
        <f t="shared" si="278"/>
        <v>1</v>
      </c>
      <c r="AA1185" s="24">
        <v>1130</v>
      </c>
      <c r="AB1185" s="24" t="s">
        <v>311</v>
      </c>
      <c r="AC1185" s="24" t="s">
        <v>370</v>
      </c>
      <c r="AD1185" s="25">
        <v>1</v>
      </c>
      <c r="AE1185" s="25">
        <v>0</v>
      </c>
      <c r="AF1185" s="25">
        <v>1</v>
      </c>
      <c r="AG1185" s="25">
        <v>0</v>
      </c>
      <c r="AH1185" s="25">
        <v>2</v>
      </c>
      <c r="AI1185" s="25" t="s">
        <v>415</v>
      </c>
      <c r="AJ1185" s="57">
        <v>5</v>
      </c>
      <c r="AK1185" s="57" t="str">
        <f t="shared" si="279"/>
        <v>Less</v>
      </c>
      <c r="AL1185" s="57" t="s">
        <v>98</v>
      </c>
      <c r="AM1185" s="57" t="str">
        <f t="shared" si="280"/>
        <v>Low</v>
      </c>
      <c r="AN1185" s="62">
        <v>2</v>
      </c>
      <c r="AO1185" s="62" t="str">
        <f t="shared" si="281"/>
        <v>More</v>
      </c>
      <c r="AP1185" s="62">
        <v>720</v>
      </c>
      <c r="AQ1185" s="62" t="str">
        <f t="shared" si="282"/>
        <v>no</v>
      </c>
      <c r="AR1185" s="62" t="str">
        <f t="shared" si="283"/>
        <v>Above Average</v>
      </c>
      <c r="AS1185" s="64">
        <v>1</v>
      </c>
      <c r="AT1185" s="68">
        <v>53.333333333333336</v>
      </c>
      <c r="AU1185" s="68" t="str">
        <f t="shared" si="284"/>
        <v>Below Average</v>
      </c>
      <c r="AV1185" s="66">
        <v>120000</v>
      </c>
      <c r="AW1185" s="66">
        <v>2250</v>
      </c>
      <c r="AX1185" s="66" t="s">
        <v>311</v>
      </c>
    </row>
    <row r="1186" spans="1:50" customFormat="1" x14ac:dyDescent="0.2">
      <c r="A1186">
        <v>1185</v>
      </c>
      <c r="B1186" s="12" t="s">
        <v>90</v>
      </c>
      <c r="C1186" s="12" t="s">
        <v>90</v>
      </c>
      <c r="D1186" s="12" t="s">
        <v>91</v>
      </c>
      <c r="E1186" s="22">
        <v>5</v>
      </c>
      <c r="F1186" s="22" t="s">
        <v>195</v>
      </c>
      <c r="G1186" s="22" t="s">
        <v>115</v>
      </c>
      <c r="H1186" s="22" t="str">
        <f t="shared" si="271"/>
        <v>1Story</v>
      </c>
      <c r="I1186" s="22">
        <f t="shared" si="270"/>
        <v>69.182127006168557</v>
      </c>
      <c r="J1186" s="22" t="str">
        <f t="shared" si="272"/>
        <v>Below Average</v>
      </c>
      <c r="K1186" s="22">
        <v>4</v>
      </c>
      <c r="L1186" s="22" t="str">
        <f t="shared" si="273"/>
        <v>Low</v>
      </c>
      <c r="M1186" s="22">
        <v>1963</v>
      </c>
      <c r="N1186" s="22">
        <f t="shared" si="274"/>
        <v>0</v>
      </c>
      <c r="O1186" s="22"/>
      <c r="P1186" s="22">
        <v>1963</v>
      </c>
      <c r="Q1186" s="22">
        <f t="shared" si="275"/>
        <v>0</v>
      </c>
      <c r="R1186" s="23">
        <v>1572</v>
      </c>
      <c r="S1186" s="23" t="s">
        <v>311</v>
      </c>
      <c r="T1186" s="23" t="s">
        <v>369</v>
      </c>
      <c r="U1186" s="24">
        <v>1572</v>
      </c>
      <c r="V1186" s="24" t="str">
        <f t="shared" si="276"/>
        <v>no</v>
      </c>
      <c r="W1186" s="24">
        <v>0</v>
      </c>
      <c r="X1186" s="24" t="str">
        <f t="shared" si="277"/>
        <v>no</v>
      </c>
      <c r="Y1186" s="24" t="s">
        <v>413</v>
      </c>
      <c r="Z1186" s="24">
        <f t="shared" si="278"/>
        <v>1</v>
      </c>
      <c r="AA1186" s="24">
        <v>1572</v>
      </c>
      <c r="AB1186" s="24" t="s">
        <v>311</v>
      </c>
      <c r="AC1186" s="24" t="s">
        <v>369</v>
      </c>
      <c r="AD1186" s="25">
        <v>1</v>
      </c>
      <c r="AE1186" s="25">
        <v>0</v>
      </c>
      <c r="AF1186" s="25">
        <v>1</v>
      </c>
      <c r="AG1186" s="25">
        <v>1</v>
      </c>
      <c r="AH1186" s="25">
        <v>3</v>
      </c>
      <c r="AI1186" s="25" t="s">
        <v>414</v>
      </c>
      <c r="AJ1186" s="57">
        <v>5</v>
      </c>
      <c r="AK1186" s="57" t="str">
        <f t="shared" si="279"/>
        <v>Less</v>
      </c>
      <c r="AL1186" s="57" t="s">
        <v>98</v>
      </c>
      <c r="AM1186" s="57" t="str">
        <f t="shared" si="280"/>
        <v>Low</v>
      </c>
      <c r="AN1186" s="62">
        <v>3</v>
      </c>
      <c r="AO1186" s="62" t="str">
        <f t="shared" si="281"/>
        <v>More</v>
      </c>
      <c r="AP1186" s="62">
        <v>995</v>
      </c>
      <c r="AQ1186" s="62" t="str">
        <f t="shared" si="282"/>
        <v>yes</v>
      </c>
      <c r="AR1186" s="62" t="str">
        <f t="shared" si="283"/>
        <v>Above Average</v>
      </c>
      <c r="AS1186" s="64">
        <v>2</v>
      </c>
      <c r="AT1186" s="68">
        <v>59.382951653944019</v>
      </c>
      <c r="AU1186" s="68" t="str">
        <f t="shared" si="284"/>
        <v>Below Average</v>
      </c>
      <c r="AV1186" s="66">
        <v>186700</v>
      </c>
      <c r="AW1186" s="66">
        <v>3144</v>
      </c>
      <c r="AX1186" s="66" t="s">
        <v>311</v>
      </c>
    </row>
    <row r="1187" spans="1:50" customFormat="1" x14ac:dyDescent="0.2">
      <c r="A1187">
        <v>1186</v>
      </c>
      <c r="B1187" s="12" t="s">
        <v>90</v>
      </c>
      <c r="C1187" s="12" t="s">
        <v>90</v>
      </c>
      <c r="D1187" s="12" t="s">
        <v>91</v>
      </c>
      <c r="E1187" s="22">
        <v>5</v>
      </c>
      <c r="F1187" s="22" t="s">
        <v>195</v>
      </c>
      <c r="G1187" s="22" t="s">
        <v>132</v>
      </c>
      <c r="H1187" s="22" t="str">
        <f t="shared" si="271"/>
        <v>1Story</v>
      </c>
      <c r="I1187" s="22">
        <f t="shared" si="270"/>
        <v>59.315963337771507</v>
      </c>
      <c r="J1187" s="22" t="str">
        <f t="shared" si="272"/>
        <v>Below Average</v>
      </c>
      <c r="K1187" s="22">
        <v>7</v>
      </c>
      <c r="L1187" s="22" t="str">
        <f t="shared" si="273"/>
        <v>High</v>
      </c>
      <c r="M1187" s="22">
        <v>1924</v>
      </c>
      <c r="N1187" s="22">
        <f t="shared" si="274"/>
        <v>1</v>
      </c>
      <c r="O1187" s="22"/>
      <c r="P1187" s="22">
        <v>1950</v>
      </c>
      <c r="Q1187" s="22">
        <f t="shared" si="275"/>
        <v>1</v>
      </c>
      <c r="R1187" s="23">
        <v>784</v>
      </c>
      <c r="S1187" s="23" t="s">
        <v>311</v>
      </c>
      <c r="T1187" s="23" t="s">
        <v>370</v>
      </c>
      <c r="U1187" s="24">
        <v>949</v>
      </c>
      <c r="V1187" s="24" t="str">
        <f t="shared" si="276"/>
        <v>no</v>
      </c>
      <c r="W1187" s="24">
        <v>272</v>
      </c>
      <c r="X1187" s="24" t="str">
        <f t="shared" si="277"/>
        <v>no</v>
      </c>
      <c r="Y1187" s="24" t="s">
        <v>412</v>
      </c>
      <c r="Z1187" s="24">
        <f t="shared" si="278"/>
        <v>0</v>
      </c>
      <c r="AA1187" s="24">
        <v>1221</v>
      </c>
      <c r="AB1187" s="24" t="s">
        <v>311</v>
      </c>
      <c r="AC1187" s="24" t="s">
        <v>370</v>
      </c>
      <c r="AD1187" s="25">
        <v>1</v>
      </c>
      <c r="AE1187" s="25">
        <v>0</v>
      </c>
      <c r="AF1187" s="25">
        <v>1</v>
      </c>
      <c r="AG1187" s="25">
        <v>0</v>
      </c>
      <c r="AH1187" s="25">
        <v>2</v>
      </c>
      <c r="AI1187" s="25" t="s">
        <v>415</v>
      </c>
      <c r="AJ1187" s="57">
        <v>7</v>
      </c>
      <c r="AK1187" s="57" t="str">
        <f t="shared" si="279"/>
        <v>More</v>
      </c>
      <c r="AL1187" s="57" t="s">
        <v>98</v>
      </c>
      <c r="AM1187" s="57" t="str">
        <f t="shared" si="280"/>
        <v>Low</v>
      </c>
      <c r="AN1187" s="62">
        <v>1</v>
      </c>
      <c r="AO1187" s="62" t="str">
        <f t="shared" si="281"/>
        <v>Less</v>
      </c>
      <c r="AP1187" s="62">
        <v>392</v>
      </c>
      <c r="AQ1187" s="62" t="str">
        <f t="shared" si="282"/>
        <v>no</v>
      </c>
      <c r="AR1187" s="62" t="str">
        <f t="shared" si="283"/>
        <v>Below Average</v>
      </c>
      <c r="AS1187" s="64">
        <v>0</v>
      </c>
      <c r="AT1187" s="68">
        <v>52.31920199501247</v>
      </c>
      <c r="AU1187" s="68" t="str">
        <f t="shared" si="284"/>
        <v>Below Average</v>
      </c>
      <c r="AV1187" s="66">
        <v>104900</v>
      </c>
      <c r="AW1187" s="66">
        <v>2005</v>
      </c>
      <c r="AX1187" s="66" t="s">
        <v>311</v>
      </c>
    </row>
    <row r="1188" spans="1:50" customFormat="1" x14ac:dyDescent="0.2">
      <c r="A1188">
        <v>1187</v>
      </c>
      <c r="B1188" s="12" t="s">
        <v>144</v>
      </c>
      <c r="C1188" s="12" t="s">
        <v>144</v>
      </c>
      <c r="D1188" s="12" t="s">
        <v>149</v>
      </c>
      <c r="E1188" s="22">
        <v>3</v>
      </c>
      <c r="F1188" s="22" t="s">
        <v>195</v>
      </c>
      <c r="G1188" s="22" t="s">
        <v>92</v>
      </c>
      <c r="H1188" s="22" t="str">
        <f t="shared" si="271"/>
        <v>2Story</v>
      </c>
      <c r="I1188" s="22">
        <f t="shared" si="270"/>
        <v>75.988545402704759</v>
      </c>
      <c r="J1188" s="22" t="str">
        <f t="shared" si="272"/>
        <v>Above Average</v>
      </c>
      <c r="K1188" s="22">
        <v>5</v>
      </c>
      <c r="L1188" s="22" t="str">
        <f t="shared" si="273"/>
        <v>Low</v>
      </c>
      <c r="M1188" s="22">
        <v>1900</v>
      </c>
      <c r="N1188" s="22">
        <f t="shared" si="274"/>
        <v>1</v>
      </c>
      <c r="O1188" s="22"/>
      <c r="P1188" s="22">
        <v>1970</v>
      </c>
      <c r="Q1188" s="22">
        <f t="shared" si="275"/>
        <v>0</v>
      </c>
      <c r="R1188" s="23">
        <v>978</v>
      </c>
      <c r="S1188" s="23" t="s">
        <v>311</v>
      </c>
      <c r="T1188" s="23" t="s">
        <v>370</v>
      </c>
      <c r="U1188" s="24">
        <v>1014</v>
      </c>
      <c r="V1188" s="24" t="str">
        <f t="shared" si="276"/>
        <v>no</v>
      </c>
      <c r="W1188" s="24">
        <v>685</v>
      </c>
      <c r="X1188" s="24" t="str">
        <f t="shared" si="277"/>
        <v>no</v>
      </c>
      <c r="Y1188" s="24" t="s">
        <v>412</v>
      </c>
      <c r="Z1188" s="24">
        <f t="shared" si="278"/>
        <v>1</v>
      </c>
      <c r="AA1188" s="24">
        <v>1699</v>
      </c>
      <c r="AB1188" s="24" t="s">
        <v>311</v>
      </c>
      <c r="AC1188" s="24" t="s">
        <v>369</v>
      </c>
      <c r="AD1188" s="25">
        <v>1</v>
      </c>
      <c r="AE1188" s="25">
        <v>0</v>
      </c>
      <c r="AF1188" s="25">
        <v>2</v>
      </c>
      <c r="AG1188" s="25">
        <v>0</v>
      </c>
      <c r="AH1188" s="25">
        <v>3</v>
      </c>
      <c r="AI1188" s="25" t="s">
        <v>414</v>
      </c>
      <c r="AJ1188" s="57">
        <v>7</v>
      </c>
      <c r="AK1188" s="57" t="str">
        <f t="shared" si="279"/>
        <v>More</v>
      </c>
      <c r="AL1188" s="57" t="s">
        <v>98</v>
      </c>
      <c r="AM1188" s="57" t="str">
        <f t="shared" si="280"/>
        <v>Low</v>
      </c>
      <c r="AN1188" s="62">
        <v>2</v>
      </c>
      <c r="AO1188" s="62" t="str">
        <f t="shared" si="281"/>
        <v>More</v>
      </c>
      <c r="AP1188" s="62">
        <v>420</v>
      </c>
      <c r="AQ1188" s="62" t="str">
        <f t="shared" si="282"/>
        <v>no</v>
      </c>
      <c r="AR1188" s="62" t="str">
        <f t="shared" si="283"/>
        <v>Below Average</v>
      </c>
      <c r="AS1188" s="64">
        <v>0</v>
      </c>
      <c r="AT1188" s="68">
        <v>35.487485991781845</v>
      </c>
      <c r="AU1188" s="68" t="str">
        <f t="shared" si="284"/>
        <v>Below Average</v>
      </c>
      <c r="AV1188" s="66">
        <v>95000</v>
      </c>
      <c r="AW1188" s="66">
        <v>2677</v>
      </c>
      <c r="AX1188" s="66" t="s">
        <v>311</v>
      </c>
    </row>
    <row r="1189" spans="1:50" customFormat="1" x14ac:dyDescent="0.2">
      <c r="A1189">
        <v>1188</v>
      </c>
      <c r="B1189" s="12" t="s">
        <v>90</v>
      </c>
      <c r="C1189" s="12" t="s">
        <v>90</v>
      </c>
      <c r="D1189" s="12" t="s">
        <v>91</v>
      </c>
      <c r="E1189" s="22">
        <v>8</v>
      </c>
      <c r="F1189" s="22" t="s">
        <v>411</v>
      </c>
      <c r="G1189" s="22" t="s">
        <v>115</v>
      </c>
      <c r="H1189" s="22" t="str">
        <f t="shared" si="271"/>
        <v>1Story</v>
      </c>
      <c r="I1189" s="22">
        <f t="shared" si="270"/>
        <v>69.182127006168557</v>
      </c>
      <c r="J1189" s="22" t="str">
        <f t="shared" si="272"/>
        <v>Below Average</v>
      </c>
      <c r="K1189" s="22">
        <v>5</v>
      </c>
      <c r="L1189" s="22" t="str">
        <f t="shared" si="273"/>
        <v>Low</v>
      </c>
      <c r="M1189" s="22">
        <v>1994</v>
      </c>
      <c r="N1189" s="22">
        <f t="shared" si="274"/>
        <v>0</v>
      </c>
      <c r="O1189" s="22"/>
      <c r="P1189" s="22">
        <v>1995</v>
      </c>
      <c r="Q1189" s="22">
        <f t="shared" si="275"/>
        <v>0</v>
      </c>
      <c r="R1189" s="23">
        <v>1624</v>
      </c>
      <c r="S1189" s="23" t="s">
        <v>311</v>
      </c>
      <c r="T1189" s="23" t="s">
        <v>369</v>
      </c>
      <c r="U1189" s="24">
        <v>1624</v>
      </c>
      <c r="V1189" s="24" t="str">
        <f t="shared" si="276"/>
        <v>no</v>
      </c>
      <c r="W1189" s="24">
        <v>0</v>
      </c>
      <c r="X1189" s="24" t="str">
        <f t="shared" si="277"/>
        <v>no</v>
      </c>
      <c r="Y1189" s="24" t="s">
        <v>413</v>
      </c>
      <c r="Z1189" s="24">
        <f t="shared" si="278"/>
        <v>1</v>
      </c>
      <c r="AA1189" s="24">
        <v>1624</v>
      </c>
      <c r="AB1189" s="24" t="s">
        <v>311</v>
      </c>
      <c r="AC1189" s="24" t="s">
        <v>369</v>
      </c>
      <c r="AD1189" s="25">
        <v>1</v>
      </c>
      <c r="AE1189" s="25">
        <v>0</v>
      </c>
      <c r="AF1189" s="25">
        <v>2</v>
      </c>
      <c r="AG1189" s="25">
        <v>0</v>
      </c>
      <c r="AH1189" s="25">
        <v>3</v>
      </c>
      <c r="AI1189" s="25" t="s">
        <v>414</v>
      </c>
      <c r="AJ1189" s="57">
        <v>5</v>
      </c>
      <c r="AK1189" s="57" t="str">
        <f t="shared" si="279"/>
        <v>Less</v>
      </c>
      <c r="AL1189" s="57" t="s">
        <v>97</v>
      </c>
      <c r="AM1189" s="57" t="str">
        <f t="shared" si="280"/>
        <v>High</v>
      </c>
      <c r="AN1189" s="62">
        <v>3</v>
      </c>
      <c r="AO1189" s="62" t="str">
        <f t="shared" si="281"/>
        <v>More</v>
      </c>
      <c r="AP1189" s="62">
        <v>757</v>
      </c>
      <c r="AQ1189" s="62" t="str">
        <f t="shared" si="282"/>
        <v>no</v>
      </c>
      <c r="AR1189" s="62" t="str">
        <f t="shared" si="283"/>
        <v>Above Average</v>
      </c>
      <c r="AS1189" s="64">
        <v>1</v>
      </c>
      <c r="AT1189" s="68">
        <v>80.665024630541879</v>
      </c>
      <c r="AU1189" s="68" t="str">
        <f t="shared" si="284"/>
        <v>Above Average</v>
      </c>
      <c r="AV1189" s="66">
        <v>262000</v>
      </c>
      <c r="AW1189" s="66">
        <v>3248</v>
      </c>
      <c r="AX1189" s="66" t="s">
        <v>311</v>
      </c>
    </row>
    <row r="1190" spans="1:50" customFormat="1" x14ac:dyDescent="0.2">
      <c r="A1190">
        <v>1189</v>
      </c>
      <c r="B1190" s="12" t="s">
        <v>90</v>
      </c>
      <c r="C1190" s="12" t="s">
        <v>90</v>
      </c>
      <c r="D1190" s="12" t="s">
        <v>91</v>
      </c>
      <c r="E1190" s="22">
        <v>7</v>
      </c>
      <c r="F1190" s="22" t="s">
        <v>411</v>
      </c>
      <c r="G1190" s="22" t="s">
        <v>92</v>
      </c>
      <c r="H1190" s="22" t="str">
        <f t="shared" si="271"/>
        <v>2Story</v>
      </c>
      <c r="I1190" s="22">
        <f t="shared" si="270"/>
        <v>75.988545402704759</v>
      </c>
      <c r="J1190" s="22" t="str">
        <f t="shared" si="272"/>
        <v>Above Average</v>
      </c>
      <c r="K1190" s="22">
        <v>5</v>
      </c>
      <c r="L1190" s="22" t="str">
        <f t="shared" si="273"/>
        <v>Low</v>
      </c>
      <c r="M1190" s="22">
        <v>2002</v>
      </c>
      <c r="N1190" s="22">
        <f t="shared" si="274"/>
        <v>0</v>
      </c>
      <c r="O1190" s="22"/>
      <c r="P1190" s="22">
        <v>2002</v>
      </c>
      <c r="Q1190" s="22">
        <f t="shared" si="275"/>
        <v>0</v>
      </c>
      <c r="R1190" s="23">
        <v>831</v>
      </c>
      <c r="S1190" s="23" t="s">
        <v>311</v>
      </c>
      <c r="T1190" s="23" t="s">
        <v>370</v>
      </c>
      <c r="U1190" s="24">
        <v>831</v>
      </c>
      <c r="V1190" s="24" t="str">
        <f t="shared" si="276"/>
        <v>no</v>
      </c>
      <c r="W1190" s="24">
        <v>829</v>
      </c>
      <c r="X1190" s="24" t="str">
        <f t="shared" si="277"/>
        <v>no</v>
      </c>
      <c r="Y1190" s="24" t="s">
        <v>412</v>
      </c>
      <c r="Z1190" s="24">
        <f t="shared" si="278"/>
        <v>1</v>
      </c>
      <c r="AA1190" s="24">
        <v>1660</v>
      </c>
      <c r="AB1190" s="24" t="s">
        <v>311</v>
      </c>
      <c r="AC1190" s="24" t="s">
        <v>369</v>
      </c>
      <c r="AD1190" s="25">
        <v>0</v>
      </c>
      <c r="AE1190" s="25">
        <v>0</v>
      </c>
      <c r="AF1190" s="25">
        <v>2</v>
      </c>
      <c r="AG1190" s="25">
        <v>1</v>
      </c>
      <c r="AH1190" s="25">
        <v>3</v>
      </c>
      <c r="AI1190" s="25" t="s">
        <v>414</v>
      </c>
      <c r="AJ1190" s="57">
        <v>7</v>
      </c>
      <c r="AK1190" s="57" t="str">
        <f t="shared" si="279"/>
        <v>More</v>
      </c>
      <c r="AL1190" s="57" t="s">
        <v>97</v>
      </c>
      <c r="AM1190" s="57" t="str">
        <f t="shared" si="280"/>
        <v>High</v>
      </c>
      <c r="AN1190" s="62">
        <v>2</v>
      </c>
      <c r="AO1190" s="62" t="str">
        <f t="shared" si="281"/>
        <v>More</v>
      </c>
      <c r="AP1190" s="62">
        <v>493</v>
      </c>
      <c r="AQ1190" s="62" t="str">
        <f t="shared" si="282"/>
        <v>no</v>
      </c>
      <c r="AR1190" s="62" t="str">
        <f t="shared" si="283"/>
        <v>Above Average</v>
      </c>
      <c r="AS1190" s="64">
        <v>0</v>
      </c>
      <c r="AT1190" s="68">
        <v>78.281814532316332</v>
      </c>
      <c r="AU1190" s="68" t="str">
        <f t="shared" si="284"/>
        <v>Above Average</v>
      </c>
      <c r="AV1190" s="66">
        <v>195000</v>
      </c>
      <c r="AW1190" s="66">
        <v>2491</v>
      </c>
      <c r="AX1190" s="66" t="s">
        <v>311</v>
      </c>
    </row>
    <row r="1191" spans="1:50" customFormat="1" x14ac:dyDescent="0.2">
      <c r="A1191">
        <v>1190</v>
      </c>
      <c r="B1191" s="12" t="s">
        <v>90</v>
      </c>
      <c r="C1191" s="12" t="s">
        <v>90</v>
      </c>
      <c r="D1191" s="12" t="s">
        <v>91</v>
      </c>
      <c r="E1191" s="22">
        <v>7</v>
      </c>
      <c r="F1191" s="22" t="s">
        <v>411</v>
      </c>
      <c r="G1191" s="22" t="s">
        <v>92</v>
      </c>
      <c r="H1191" s="22" t="str">
        <f t="shared" si="271"/>
        <v>2Story</v>
      </c>
      <c r="I1191" s="22">
        <f t="shared" si="270"/>
        <v>75.988545402704759</v>
      </c>
      <c r="J1191" s="22" t="str">
        <f t="shared" si="272"/>
        <v>Above Average</v>
      </c>
      <c r="K1191" s="22">
        <v>5</v>
      </c>
      <c r="L1191" s="22" t="str">
        <f t="shared" si="273"/>
        <v>Low</v>
      </c>
      <c r="M1191" s="22">
        <v>1999</v>
      </c>
      <c r="N1191" s="22">
        <f t="shared" si="274"/>
        <v>0</v>
      </c>
      <c r="O1191" s="22"/>
      <c r="P1191" s="22">
        <v>1999</v>
      </c>
      <c r="Q1191" s="22">
        <f t="shared" si="275"/>
        <v>0</v>
      </c>
      <c r="R1191" s="23">
        <v>994</v>
      </c>
      <c r="S1191" s="23" t="s">
        <v>311</v>
      </c>
      <c r="T1191" s="23" t="s">
        <v>370</v>
      </c>
      <c r="U1191" s="24">
        <v>1028</v>
      </c>
      <c r="V1191" s="24" t="str">
        <f t="shared" si="276"/>
        <v>no</v>
      </c>
      <c r="W1191" s="24">
        <v>776</v>
      </c>
      <c r="X1191" s="24" t="str">
        <f t="shared" si="277"/>
        <v>no</v>
      </c>
      <c r="Y1191" s="24" t="s">
        <v>412</v>
      </c>
      <c r="Z1191" s="24">
        <f t="shared" si="278"/>
        <v>1</v>
      </c>
      <c r="AA1191" s="24">
        <v>1804</v>
      </c>
      <c r="AB1191" s="24" t="s">
        <v>311</v>
      </c>
      <c r="AC1191" s="24" t="s">
        <v>369</v>
      </c>
      <c r="AD1191" s="25">
        <v>0</v>
      </c>
      <c r="AE1191" s="25">
        <v>0</v>
      </c>
      <c r="AF1191" s="25">
        <v>2</v>
      </c>
      <c r="AG1191" s="25">
        <v>1</v>
      </c>
      <c r="AH1191" s="25">
        <v>3</v>
      </c>
      <c r="AI1191" s="25" t="s">
        <v>414</v>
      </c>
      <c r="AJ1191" s="57">
        <v>7</v>
      </c>
      <c r="AK1191" s="57" t="str">
        <f t="shared" si="279"/>
        <v>More</v>
      </c>
      <c r="AL1191" s="57" t="s">
        <v>97</v>
      </c>
      <c r="AM1191" s="57" t="str">
        <f t="shared" si="280"/>
        <v>High</v>
      </c>
      <c r="AN1191" s="62">
        <v>2</v>
      </c>
      <c r="AO1191" s="62" t="str">
        <f t="shared" si="281"/>
        <v>More</v>
      </c>
      <c r="AP1191" s="62">
        <v>442</v>
      </c>
      <c r="AQ1191" s="62" t="str">
        <f t="shared" si="282"/>
        <v>no</v>
      </c>
      <c r="AR1191" s="62" t="str">
        <f t="shared" si="283"/>
        <v>Below Average</v>
      </c>
      <c r="AS1191" s="64">
        <v>1</v>
      </c>
      <c r="AT1191" s="68">
        <v>67.548248749106506</v>
      </c>
      <c r="AU1191" s="68" t="str">
        <f t="shared" si="284"/>
        <v>Below Average</v>
      </c>
      <c r="AV1191" s="66">
        <v>189000</v>
      </c>
      <c r="AW1191" s="66">
        <v>2798</v>
      </c>
      <c r="AX1191" s="66" t="s">
        <v>311</v>
      </c>
    </row>
    <row r="1192" spans="1:50" customFormat="1" x14ac:dyDescent="0.2">
      <c r="A1192">
        <v>1191</v>
      </c>
      <c r="B1192" s="12" t="s">
        <v>90</v>
      </c>
      <c r="C1192" s="12" t="s">
        <v>90</v>
      </c>
      <c r="D1192" s="12" t="s">
        <v>149</v>
      </c>
      <c r="E1192" s="22">
        <v>4</v>
      </c>
      <c r="F1192" s="22" t="s">
        <v>195</v>
      </c>
      <c r="G1192" s="22" t="s">
        <v>115</v>
      </c>
      <c r="H1192" s="22" t="str">
        <f t="shared" si="271"/>
        <v>1Story</v>
      </c>
      <c r="I1192" s="22">
        <f t="shared" si="270"/>
        <v>69.182127006168557</v>
      </c>
      <c r="J1192" s="22" t="str">
        <f t="shared" si="272"/>
        <v>Below Average</v>
      </c>
      <c r="K1192" s="22">
        <v>4</v>
      </c>
      <c r="L1192" s="22" t="str">
        <f t="shared" si="273"/>
        <v>Low</v>
      </c>
      <c r="M1192" s="22">
        <v>1961</v>
      </c>
      <c r="N1192" s="22">
        <f t="shared" si="274"/>
        <v>0</v>
      </c>
      <c r="O1192" s="22"/>
      <c r="P1192" s="22">
        <v>1975</v>
      </c>
      <c r="Q1192" s="22">
        <f t="shared" si="275"/>
        <v>0</v>
      </c>
      <c r="R1192" s="23">
        <v>1249</v>
      </c>
      <c r="S1192" s="23" t="s">
        <v>311</v>
      </c>
      <c r="T1192" s="23" t="s">
        <v>369</v>
      </c>
      <c r="U1192" s="24">
        <v>1622</v>
      </c>
      <c r="V1192" s="24" t="str">
        <f t="shared" si="276"/>
        <v>no</v>
      </c>
      <c r="W1192" s="24">
        <v>0</v>
      </c>
      <c r="X1192" s="24" t="str">
        <f t="shared" si="277"/>
        <v>no</v>
      </c>
      <c r="Y1192" s="24" t="s">
        <v>413</v>
      </c>
      <c r="Z1192" s="24">
        <f t="shared" si="278"/>
        <v>0</v>
      </c>
      <c r="AA1192" s="24">
        <v>1622</v>
      </c>
      <c r="AB1192" s="24" t="s">
        <v>311</v>
      </c>
      <c r="AC1192" s="24" t="s">
        <v>369</v>
      </c>
      <c r="AD1192" s="25">
        <v>1</v>
      </c>
      <c r="AE1192" s="25">
        <v>0</v>
      </c>
      <c r="AF1192" s="25">
        <v>1</v>
      </c>
      <c r="AG1192" s="25">
        <v>0</v>
      </c>
      <c r="AH1192" s="25">
        <v>2</v>
      </c>
      <c r="AI1192" s="25" t="s">
        <v>415</v>
      </c>
      <c r="AJ1192" s="57">
        <v>7</v>
      </c>
      <c r="AK1192" s="57" t="str">
        <f t="shared" si="279"/>
        <v>More</v>
      </c>
      <c r="AL1192" s="57" t="s">
        <v>98</v>
      </c>
      <c r="AM1192" s="57" t="str">
        <f t="shared" si="280"/>
        <v>Low</v>
      </c>
      <c r="AN1192" s="62">
        <v>4</v>
      </c>
      <c r="AO1192" s="62" t="str">
        <f t="shared" si="281"/>
        <v>More</v>
      </c>
      <c r="AP1192" s="62">
        <v>1356</v>
      </c>
      <c r="AQ1192" s="62" t="str">
        <f t="shared" si="282"/>
        <v>yes</v>
      </c>
      <c r="AR1192" s="62" t="str">
        <f t="shared" si="283"/>
        <v>Above Average</v>
      </c>
      <c r="AS1192" s="64">
        <v>1</v>
      </c>
      <c r="AT1192" s="68">
        <v>58.516196447230932</v>
      </c>
      <c r="AU1192" s="68" t="str">
        <f t="shared" si="284"/>
        <v>Below Average</v>
      </c>
      <c r="AV1192" s="66">
        <v>168000</v>
      </c>
      <c r="AW1192" s="66">
        <v>2871</v>
      </c>
      <c r="AX1192" s="66" t="s">
        <v>311</v>
      </c>
    </row>
    <row r="1193" spans="1:50" customFormat="1" x14ac:dyDescent="0.2">
      <c r="A1193">
        <v>1192</v>
      </c>
      <c r="B1193" s="12" t="s">
        <v>90</v>
      </c>
      <c r="C1193" s="12" t="s">
        <v>90</v>
      </c>
      <c r="D1193" s="12" t="s">
        <v>198</v>
      </c>
      <c r="E1193" s="22">
        <v>8</v>
      </c>
      <c r="F1193" s="22" t="s">
        <v>411</v>
      </c>
      <c r="G1193" s="22" t="s">
        <v>92</v>
      </c>
      <c r="H1193" s="22" t="str">
        <f t="shared" si="271"/>
        <v>2Story</v>
      </c>
      <c r="I1193" s="22">
        <f t="shared" si="270"/>
        <v>75.988545402704759</v>
      </c>
      <c r="J1193" s="22" t="str">
        <f t="shared" si="272"/>
        <v>Above Average</v>
      </c>
      <c r="K1193" s="22">
        <v>5</v>
      </c>
      <c r="L1193" s="22" t="str">
        <f t="shared" si="273"/>
        <v>Low</v>
      </c>
      <c r="M1193" s="22">
        <v>1999</v>
      </c>
      <c r="N1193" s="22">
        <f t="shared" si="274"/>
        <v>0</v>
      </c>
      <c r="O1193" s="22"/>
      <c r="P1193" s="22">
        <v>2000</v>
      </c>
      <c r="Q1193" s="22">
        <f t="shared" si="275"/>
        <v>0</v>
      </c>
      <c r="R1193" s="23">
        <v>776</v>
      </c>
      <c r="S1193" s="23" t="s">
        <v>311</v>
      </c>
      <c r="T1193" s="23" t="s">
        <v>370</v>
      </c>
      <c r="U1193" s="24">
        <v>764</v>
      </c>
      <c r="V1193" s="24" t="str">
        <f t="shared" si="276"/>
        <v>no</v>
      </c>
      <c r="W1193" s="24">
        <v>677</v>
      </c>
      <c r="X1193" s="24" t="str">
        <f t="shared" si="277"/>
        <v>no</v>
      </c>
      <c r="Y1193" s="24" t="s">
        <v>412</v>
      </c>
      <c r="Z1193" s="24">
        <f t="shared" si="278"/>
        <v>0</v>
      </c>
      <c r="AA1193" s="24">
        <v>1441</v>
      </c>
      <c r="AB1193" s="24" t="s">
        <v>311</v>
      </c>
      <c r="AC1193" s="24" t="s">
        <v>370</v>
      </c>
      <c r="AD1193" s="25">
        <v>0</v>
      </c>
      <c r="AE1193" s="25">
        <v>0</v>
      </c>
      <c r="AF1193" s="25">
        <v>2</v>
      </c>
      <c r="AG1193" s="25">
        <v>1</v>
      </c>
      <c r="AH1193" s="25">
        <v>3</v>
      </c>
      <c r="AI1193" s="25" t="s">
        <v>414</v>
      </c>
      <c r="AJ1193" s="57">
        <v>5</v>
      </c>
      <c r="AK1193" s="57" t="str">
        <f t="shared" si="279"/>
        <v>Less</v>
      </c>
      <c r="AL1193" s="57" t="s">
        <v>97</v>
      </c>
      <c r="AM1193" s="57" t="str">
        <f t="shared" si="280"/>
        <v>High</v>
      </c>
      <c r="AN1193" s="62">
        <v>2</v>
      </c>
      <c r="AO1193" s="62" t="str">
        <f t="shared" si="281"/>
        <v>More</v>
      </c>
      <c r="AP1193" s="62">
        <v>492</v>
      </c>
      <c r="AQ1193" s="62" t="str">
        <f t="shared" si="282"/>
        <v>no</v>
      </c>
      <c r="AR1193" s="62" t="str">
        <f t="shared" si="283"/>
        <v>Above Average</v>
      </c>
      <c r="AS1193" s="64">
        <v>0</v>
      </c>
      <c r="AT1193" s="68">
        <v>78.484438430311229</v>
      </c>
      <c r="AU1193" s="68" t="str">
        <f t="shared" si="284"/>
        <v>Above Average</v>
      </c>
      <c r="AV1193" s="66">
        <v>174000</v>
      </c>
      <c r="AW1193" s="66">
        <v>2217</v>
      </c>
      <c r="AX1193" s="66" t="s">
        <v>311</v>
      </c>
    </row>
    <row r="1194" spans="1:50" customFormat="1" x14ac:dyDescent="0.2">
      <c r="A1194">
        <v>1193</v>
      </c>
      <c r="B1194" s="12" t="s">
        <v>90</v>
      </c>
      <c r="C1194" s="12" t="s">
        <v>90</v>
      </c>
      <c r="D1194" s="12" t="s">
        <v>91</v>
      </c>
      <c r="E1194" s="22">
        <v>5</v>
      </c>
      <c r="F1194" s="22" t="s">
        <v>195</v>
      </c>
      <c r="G1194" s="22" t="s">
        <v>132</v>
      </c>
      <c r="H1194" s="22" t="str">
        <f t="shared" si="271"/>
        <v>1Story</v>
      </c>
      <c r="I1194" s="22">
        <f t="shared" si="270"/>
        <v>59.315963337771507</v>
      </c>
      <c r="J1194" s="22" t="str">
        <f t="shared" si="272"/>
        <v>Below Average</v>
      </c>
      <c r="K1194" s="22">
        <v>8</v>
      </c>
      <c r="L1194" s="22" t="str">
        <f t="shared" si="273"/>
        <v>High</v>
      </c>
      <c r="M1194" s="22">
        <v>1925</v>
      </c>
      <c r="N1194" s="22">
        <f t="shared" si="274"/>
        <v>1</v>
      </c>
      <c r="O1194" s="22"/>
      <c r="P1194" s="22">
        <v>1994</v>
      </c>
      <c r="Q1194" s="22">
        <f t="shared" si="275"/>
        <v>0</v>
      </c>
      <c r="R1194" s="23">
        <v>702</v>
      </c>
      <c r="S1194" s="23" t="s">
        <v>311</v>
      </c>
      <c r="T1194" s="23" t="s">
        <v>370</v>
      </c>
      <c r="U1194" s="24">
        <v>842</v>
      </c>
      <c r="V1194" s="24" t="str">
        <f t="shared" si="276"/>
        <v>no</v>
      </c>
      <c r="W1194" s="24">
        <v>630</v>
      </c>
      <c r="X1194" s="24" t="str">
        <f t="shared" si="277"/>
        <v>no</v>
      </c>
      <c r="Y1194" s="24" t="s">
        <v>412</v>
      </c>
      <c r="Z1194" s="24">
        <f t="shared" si="278"/>
        <v>0</v>
      </c>
      <c r="AA1194" s="24">
        <v>1472</v>
      </c>
      <c r="AB1194" s="24" t="s">
        <v>311</v>
      </c>
      <c r="AC1194" s="24" t="s">
        <v>370</v>
      </c>
      <c r="AD1194" s="25">
        <v>0</v>
      </c>
      <c r="AE1194" s="25">
        <v>0</v>
      </c>
      <c r="AF1194" s="25">
        <v>1</v>
      </c>
      <c r="AG1194" s="25">
        <v>0</v>
      </c>
      <c r="AH1194" s="25">
        <v>1</v>
      </c>
      <c r="AI1194" s="25" t="s">
        <v>415</v>
      </c>
      <c r="AJ1194" s="57">
        <v>6</v>
      </c>
      <c r="AK1194" s="57" t="str">
        <f t="shared" si="279"/>
        <v>More</v>
      </c>
      <c r="AL1194" s="57" t="s">
        <v>97</v>
      </c>
      <c r="AM1194" s="57" t="str">
        <f t="shared" si="280"/>
        <v>High</v>
      </c>
      <c r="AN1194" s="62">
        <v>1</v>
      </c>
      <c r="AO1194" s="62" t="str">
        <f t="shared" si="281"/>
        <v>Less</v>
      </c>
      <c r="AP1194" s="62">
        <v>250</v>
      </c>
      <c r="AQ1194" s="62" t="str">
        <f t="shared" si="282"/>
        <v>no</v>
      </c>
      <c r="AR1194" s="62" t="str">
        <f t="shared" si="283"/>
        <v>Below Average</v>
      </c>
      <c r="AS1194" s="64">
        <v>0</v>
      </c>
      <c r="AT1194" s="68">
        <v>57.497700091996322</v>
      </c>
      <c r="AU1194" s="68" t="str">
        <f t="shared" si="284"/>
        <v>Below Average</v>
      </c>
      <c r="AV1194" s="66">
        <v>125000</v>
      </c>
      <c r="AW1194" s="66">
        <v>2174</v>
      </c>
      <c r="AX1194" s="66" t="s">
        <v>311</v>
      </c>
    </row>
    <row r="1195" spans="1:50" customFormat="1" x14ac:dyDescent="0.2">
      <c r="A1195">
        <v>1194</v>
      </c>
      <c r="B1195" s="12" t="s">
        <v>90</v>
      </c>
      <c r="C1195" s="12" t="s">
        <v>90</v>
      </c>
      <c r="D1195" s="12" t="s">
        <v>179</v>
      </c>
      <c r="E1195" s="22">
        <v>6</v>
      </c>
      <c r="F1195" s="22" t="s">
        <v>195</v>
      </c>
      <c r="G1195" s="22" t="s">
        <v>115</v>
      </c>
      <c r="H1195" s="22" t="str">
        <f t="shared" si="271"/>
        <v>1Story</v>
      </c>
      <c r="I1195" s="22">
        <f t="shared" si="270"/>
        <v>69.182127006168557</v>
      </c>
      <c r="J1195" s="22" t="str">
        <f t="shared" si="272"/>
        <v>Below Average</v>
      </c>
      <c r="K1195" s="22">
        <v>5</v>
      </c>
      <c r="L1195" s="22" t="str">
        <f t="shared" si="273"/>
        <v>Low</v>
      </c>
      <c r="M1195" s="22">
        <v>1999</v>
      </c>
      <c r="N1195" s="22">
        <f t="shared" si="274"/>
        <v>0</v>
      </c>
      <c r="O1195" s="22"/>
      <c r="P1195" s="22">
        <v>1999</v>
      </c>
      <c r="Q1195" s="22">
        <f t="shared" si="275"/>
        <v>0</v>
      </c>
      <c r="R1195" s="23">
        <v>1224</v>
      </c>
      <c r="S1195" s="23" t="s">
        <v>311</v>
      </c>
      <c r="T1195" s="23" t="s">
        <v>369</v>
      </c>
      <c r="U1195" s="24">
        <v>1224</v>
      </c>
      <c r="V1195" s="24" t="str">
        <f t="shared" si="276"/>
        <v>no</v>
      </c>
      <c r="W1195" s="24">
        <v>0</v>
      </c>
      <c r="X1195" s="24" t="str">
        <f t="shared" si="277"/>
        <v>no</v>
      </c>
      <c r="Y1195" s="24" t="s">
        <v>413</v>
      </c>
      <c r="Z1195" s="24">
        <f t="shared" si="278"/>
        <v>1</v>
      </c>
      <c r="AA1195" s="24">
        <v>1224</v>
      </c>
      <c r="AB1195" s="24" t="s">
        <v>311</v>
      </c>
      <c r="AC1195" s="24" t="s">
        <v>370</v>
      </c>
      <c r="AD1195" s="25">
        <v>1</v>
      </c>
      <c r="AE1195" s="25">
        <v>0</v>
      </c>
      <c r="AF1195" s="25">
        <v>2</v>
      </c>
      <c r="AG1195" s="25">
        <v>0</v>
      </c>
      <c r="AH1195" s="25">
        <v>3</v>
      </c>
      <c r="AI1195" s="25" t="s">
        <v>414</v>
      </c>
      <c r="AJ1195" s="57">
        <v>5</v>
      </c>
      <c r="AK1195" s="57" t="str">
        <f t="shared" si="279"/>
        <v>Less</v>
      </c>
      <c r="AL1195" s="57" t="s">
        <v>98</v>
      </c>
      <c r="AM1195" s="57" t="str">
        <f t="shared" si="280"/>
        <v>Low</v>
      </c>
      <c r="AN1195" s="62">
        <v>2</v>
      </c>
      <c r="AO1195" s="62" t="str">
        <f t="shared" si="281"/>
        <v>More</v>
      </c>
      <c r="AP1195" s="62">
        <v>402</v>
      </c>
      <c r="AQ1195" s="62" t="str">
        <f t="shared" si="282"/>
        <v>no</v>
      </c>
      <c r="AR1195" s="62" t="str">
        <f t="shared" si="283"/>
        <v>Below Average</v>
      </c>
      <c r="AS1195" s="64">
        <v>0</v>
      </c>
      <c r="AT1195" s="68">
        <v>67.401960784313729</v>
      </c>
      <c r="AU1195" s="68" t="str">
        <f t="shared" si="284"/>
        <v>Below Average</v>
      </c>
      <c r="AV1195" s="66">
        <v>165000</v>
      </c>
      <c r="AW1195" s="66">
        <v>2448</v>
      </c>
      <c r="AX1195" s="66" t="s">
        <v>311</v>
      </c>
    </row>
    <row r="1196" spans="1:50" customFormat="1" x14ac:dyDescent="0.2">
      <c r="A1196">
        <v>1195</v>
      </c>
      <c r="B1196" s="12" t="s">
        <v>90</v>
      </c>
      <c r="C1196" s="12" t="s">
        <v>90</v>
      </c>
      <c r="D1196" s="12" t="s">
        <v>91</v>
      </c>
      <c r="E1196" s="22">
        <v>6</v>
      </c>
      <c r="F1196" s="22" t="s">
        <v>195</v>
      </c>
      <c r="G1196" s="22" t="s">
        <v>92</v>
      </c>
      <c r="H1196" s="22" t="str">
        <f t="shared" si="271"/>
        <v>2Story</v>
      </c>
      <c r="I1196" s="22">
        <f t="shared" si="270"/>
        <v>75.988545402704759</v>
      </c>
      <c r="J1196" s="22" t="str">
        <f t="shared" si="272"/>
        <v>Above Average</v>
      </c>
      <c r="K1196" s="22">
        <v>7</v>
      </c>
      <c r="L1196" s="22" t="str">
        <f t="shared" si="273"/>
        <v>High</v>
      </c>
      <c r="M1196" s="22">
        <v>1969</v>
      </c>
      <c r="N1196" s="22">
        <f t="shared" si="274"/>
        <v>0</v>
      </c>
      <c r="O1196" s="22"/>
      <c r="P1196" s="22">
        <v>1969</v>
      </c>
      <c r="Q1196" s="22">
        <f t="shared" si="275"/>
        <v>0</v>
      </c>
      <c r="R1196" s="23">
        <v>663</v>
      </c>
      <c r="S1196" s="23" t="s">
        <v>311</v>
      </c>
      <c r="T1196" s="23" t="s">
        <v>370</v>
      </c>
      <c r="U1196" s="24">
        <v>663</v>
      </c>
      <c r="V1196" s="24" t="str">
        <f t="shared" si="276"/>
        <v>no</v>
      </c>
      <c r="W1196" s="24">
        <v>689</v>
      </c>
      <c r="X1196" s="24" t="str">
        <f t="shared" si="277"/>
        <v>no</v>
      </c>
      <c r="Y1196" s="24" t="s">
        <v>412</v>
      </c>
      <c r="Z1196" s="24">
        <f t="shared" si="278"/>
        <v>1</v>
      </c>
      <c r="AA1196" s="24">
        <v>1352</v>
      </c>
      <c r="AB1196" s="24" t="s">
        <v>311</v>
      </c>
      <c r="AC1196" s="24" t="s">
        <v>370</v>
      </c>
      <c r="AD1196" s="25">
        <v>0</v>
      </c>
      <c r="AE1196" s="25">
        <v>0</v>
      </c>
      <c r="AF1196" s="25">
        <v>1</v>
      </c>
      <c r="AG1196" s="25">
        <v>1</v>
      </c>
      <c r="AH1196" s="25">
        <v>2</v>
      </c>
      <c r="AI1196" s="25" t="s">
        <v>415</v>
      </c>
      <c r="AJ1196" s="57">
        <v>7</v>
      </c>
      <c r="AK1196" s="57" t="str">
        <f t="shared" si="279"/>
        <v>More</v>
      </c>
      <c r="AL1196" s="57" t="s">
        <v>98</v>
      </c>
      <c r="AM1196" s="57" t="str">
        <f t="shared" si="280"/>
        <v>Low</v>
      </c>
      <c r="AN1196" s="62">
        <v>1</v>
      </c>
      <c r="AO1196" s="62" t="str">
        <f t="shared" si="281"/>
        <v>Less</v>
      </c>
      <c r="AP1196" s="62">
        <v>299</v>
      </c>
      <c r="AQ1196" s="62" t="str">
        <f t="shared" si="282"/>
        <v>no</v>
      </c>
      <c r="AR1196" s="62" t="str">
        <f t="shared" si="283"/>
        <v>Below Average</v>
      </c>
      <c r="AS1196" s="64">
        <v>0</v>
      </c>
      <c r="AT1196" s="68">
        <v>78.411910669975185</v>
      </c>
      <c r="AU1196" s="68" t="str">
        <f t="shared" si="284"/>
        <v>Above Average</v>
      </c>
      <c r="AV1196" s="66">
        <v>158000</v>
      </c>
      <c r="AW1196" s="66">
        <v>2015</v>
      </c>
      <c r="AX1196" s="66" t="s">
        <v>311</v>
      </c>
    </row>
    <row r="1197" spans="1:50" customFormat="1" x14ac:dyDescent="0.2">
      <c r="A1197">
        <v>1196</v>
      </c>
      <c r="B1197" s="12" t="s">
        <v>90</v>
      </c>
      <c r="C1197" s="12" t="s">
        <v>90</v>
      </c>
      <c r="D1197" s="12" t="s">
        <v>91</v>
      </c>
      <c r="E1197" s="22">
        <v>6</v>
      </c>
      <c r="F1197" s="22" t="s">
        <v>195</v>
      </c>
      <c r="G1197" s="22" t="s">
        <v>92</v>
      </c>
      <c r="H1197" s="22" t="str">
        <f t="shared" si="271"/>
        <v>2Story</v>
      </c>
      <c r="I1197" s="22">
        <f t="shared" si="270"/>
        <v>75.988545402704759</v>
      </c>
      <c r="J1197" s="22" t="str">
        <f t="shared" si="272"/>
        <v>Above Average</v>
      </c>
      <c r="K1197" s="22">
        <v>5</v>
      </c>
      <c r="L1197" s="22" t="str">
        <f t="shared" si="273"/>
        <v>Low</v>
      </c>
      <c r="M1197" s="22">
        <v>2005</v>
      </c>
      <c r="N1197" s="22">
        <f t="shared" si="274"/>
        <v>0</v>
      </c>
      <c r="O1197" s="22"/>
      <c r="P1197" s="22">
        <v>2005</v>
      </c>
      <c r="Q1197" s="22">
        <f t="shared" si="275"/>
        <v>0</v>
      </c>
      <c r="R1197" s="23">
        <v>728</v>
      </c>
      <c r="S1197" s="23" t="s">
        <v>311</v>
      </c>
      <c r="T1197" s="23" t="s">
        <v>370</v>
      </c>
      <c r="U1197" s="24">
        <v>728</v>
      </c>
      <c r="V1197" s="24" t="str">
        <f t="shared" si="276"/>
        <v>no</v>
      </c>
      <c r="W1197" s="24">
        <v>728</v>
      </c>
      <c r="X1197" s="24" t="str">
        <f t="shared" si="277"/>
        <v>no</v>
      </c>
      <c r="Y1197" s="24" t="s">
        <v>412</v>
      </c>
      <c r="Z1197" s="24">
        <f t="shared" si="278"/>
        <v>0</v>
      </c>
      <c r="AA1197" s="24">
        <v>1456</v>
      </c>
      <c r="AB1197" s="24" t="s">
        <v>311</v>
      </c>
      <c r="AC1197" s="24" t="s">
        <v>370</v>
      </c>
      <c r="AD1197" s="25">
        <v>0</v>
      </c>
      <c r="AE1197" s="25">
        <v>0</v>
      </c>
      <c r="AF1197" s="25">
        <v>2</v>
      </c>
      <c r="AG1197" s="25">
        <v>1</v>
      </c>
      <c r="AH1197" s="25">
        <v>3</v>
      </c>
      <c r="AI1197" s="25" t="s">
        <v>414</v>
      </c>
      <c r="AJ1197" s="57">
        <v>8</v>
      </c>
      <c r="AK1197" s="57" t="str">
        <f t="shared" si="279"/>
        <v>More</v>
      </c>
      <c r="AL1197" s="57" t="s">
        <v>97</v>
      </c>
      <c r="AM1197" s="57" t="str">
        <f t="shared" si="280"/>
        <v>High</v>
      </c>
      <c r="AN1197" s="62">
        <v>2</v>
      </c>
      <c r="AO1197" s="62" t="str">
        <f t="shared" si="281"/>
        <v>More</v>
      </c>
      <c r="AP1197" s="62">
        <v>400</v>
      </c>
      <c r="AQ1197" s="62" t="str">
        <f t="shared" si="282"/>
        <v>no</v>
      </c>
      <c r="AR1197" s="62" t="str">
        <f t="shared" si="283"/>
        <v>Below Average</v>
      </c>
      <c r="AS1197" s="64">
        <v>0</v>
      </c>
      <c r="AT1197" s="68">
        <v>80.586080586080584</v>
      </c>
      <c r="AU1197" s="68" t="str">
        <f t="shared" si="284"/>
        <v>Above Average</v>
      </c>
      <c r="AV1197" s="66">
        <v>176000</v>
      </c>
      <c r="AW1197" s="66">
        <v>2184</v>
      </c>
      <c r="AX1197" s="66" t="s">
        <v>311</v>
      </c>
    </row>
    <row r="1198" spans="1:50" customFormat="1" x14ac:dyDescent="0.2">
      <c r="A1198">
        <v>1197</v>
      </c>
      <c r="B1198" s="12" t="s">
        <v>90</v>
      </c>
      <c r="C1198" s="12" t="s">
        <v>90</v>
      </c>
      <c r="D1198" s="12" t="s">
        <v>91</v>
      </c>
      <c r="E1198" s="22">
        <v>7</v>
      </c>
      <c r="F1198" s="22" t="s">
        <v>411</v>
      </c>
      <c r="G1198" s="22" t="s">
        <v>92</v>
      </c>
      <c r="H1198" s="22" t="str">
        <f t="shared" si="271"/>
        <v>2Story</v>
      </c>
      <c r="I1198" s="22">
        <f t="shared" si="270"/>
        <v>75.988545402704759</v>
      </c>
      <c r="J1198" s="22" t="str">
        <f t="shared" si="272"/>
        <v>Above Average</v>
      </c>
      <c r="K1198" s="22">
        <v>5</v>
      </c>
      <c r="L1198" s="22" t="str">
        <f t="shared" si="273"/>
        <v>Low</v>
      </c>
      <c r="M1198" s="22">
        <v>2006</v>
      </c>
      <c r="N1198" s="22">
        <f t="shared" si="274"/>
        <v>0</v>
      </c>
      <c r="O1198" s="22"/>
      <c r="P1198" s="22">
        <v>2006</v>
      </c>
      <c r="Q1198" s="22">
        <f t="shared" si="275"/>
        <v>0</v>
      </c>
      <c r="R1198" s="23">
        <v>879</v>
      </c>
      <c r="S1198" s="23" t="s">
        <v>311</v>
      </c>
      <c r="T1198" s="23" t="s">
        <v>370</v>
      </c>
      <c r="U1198" s="24">
        <v>879</v>
      </c>
      <c r="V1198" s="24" t="str">
        <f t="shared" si="276"/>
        <v>no</v>
      </c>
      <c r="W1198" s="24">
        <v>984</v>
      </c>
      <c r="X1198" s="24" t="str">
        <f t="shared" si="277"/>
        <v>no</v>
      </c>
      <c r="Y1198" s="24" t="s">
        <v>412</v>
      </c>
      <c r="Z1198" s="24">
        <f t="shared" si="278"/>
        <v>0</v>
      </c>
      <c r="AA1198" s="24">
        <v>1863</v>
      </c>
      <c r="AB1198" s="24" t="s">
        <v>311</v>
      </c>
      <c r="AC1198" s="24" t="s">
        <v>369</v>
      </c>
      <c r="AD1198" s="25">
        <v>0</v>
      </c>
      <c r="AE1198" s="25">
        <v>0</v>
      </c>
      <c r="AF1198" s="25">
        <v>2</v>
      </c>
      <c r="AG1198" s="25">
        <v>1</v>
      </c>
      <c r="AH1198" s="25">
        <v>3</v>
      </c>
      <c r="AI1198" s="25" t="s">
        <v>414</v>
      </c>
      <c r="AJ1198" s="57">
        <v>9</v>
      </c>
      <c r="AK1198" s="57" t="str">
        <f t="shared" si="279"/>
        <v>More</v>
      </c>
      <c r="AL1198" s="57" t="s">
        <v>97</v>
      </c>
      <c r="AM1198" s="57" t="str">
        <f t="shared" si="280"/>
        <v>High</v>
      </c>
      <c r="AN1198" s="62">
        <v>3</v>
      </c>
      <c r="AO1198" s="62" t="str">
        <f t="shared" si="281"/>
        <v>More</v>
      </c>
      <c r="AP1198" s="62">
        <v>660</v>
      </c>
      <c r="AQ1198" s="62" t="str">
        <f t="shared" si="282"/>
        <v>no</v>
      </c>
      <c r="AR1198" s="62" t="str">
        <f t="shared" si="283"/>
        <v>Above Average</v>
      </c>
      <c r="AS1198" s="64">
        <v>1</v>
      </c>
      <c r="AT1198" s="68">
        <v>79.945295404814004</v>
      </c>
      <c r="AU1198" s="68" t="str">
        <f t="shared" si="284"/>
        <v>Above Average</v>
      </c>
      <c r="AV1198" s="66">
        <v>219210</v>
      </c>
      <c r="AW1198" s="66">
        <v>2742</v>
      </c>
      <c r="AX1198" s="66" t="s">
        <v>311</v>
      </c>
    </row>
    <row r="1199" spans="1:50" customFormat="1" x14ac:dyDescent="0.2">
      <c r="A1199">
        <v>1198</v>
      </c>
      <c r="B1199" s="12" t="s">
        <v>90</v>
      </c>
      <c r="C1199" s="12" t="s">
        <v>90</v>
      </c>
      <c r="D1199" s="12" t="s">
        <v>91</v>
      </c>
      <c r="E1199" s="22">
        <v>7</v>
      </c>
      <c r="F1199" s="22" t="s">
        <v>411</v>
      </c>
      <c r="G1199" s="22" t="s">
        <v>201</v>
      </c>
      <c r="H1199" s="22" t="str">
        <f t="shared" si="271"/>
        <v>2Story</v>
      </c>
      <c r="I1199" s="22">
        <f t="shared" si="270"/>
        <v>59.660197117901056</v>
      </c>
      <c r="J1199" s="22" t="str">
        <f t="shared" si="272"/>
        <v>Below Average</v>
      </c>
      <c r="K1199" s="22">
        <v>6</v>
      </c>
      <c r="L1199" s="22" t="str">
        <f t="shared" si="273"/>
        <v>High</v>
      </c>
      <c r="M1199" s="22">
        <v>1916</v>
      </c>
      <c r="N1199" s="22">
        <f t="shared" si="274"/>
        <v>1</v>
      </c>
      <c r="O1199" s="22"/>
      <c r="P1199" s="22">
        <v>1950</v>
      </c>
      <c r="Q1199" s="22">
        <f t="shared" si="275"/>
        <v>1</v>
      </c>
      <c r="R1199" s="23">
        <v>815</v>
      </c>
      <c r="S1199" s="23" t="s">
        <v>311</v>
      </c>
      <c r="T1199" s="23" t="s">
        <v>370</v>
      </c>
      <c r="U1199" s="24">
        <v>815</v>
      </c>
      <c r="V1199" s="24" t="str">
        <f t="shared" si="276"/>
        <v>no</v>
      </c>
      <c r="W1199" s="24">
        <v>875</v>
      </c>
      <c r="X1199" s="24" t="str">
        <f t="shared" si="277"/>
        <v>no</v>
      </c>
      <c r="Y1199" s="24" t="s">
        <v>412</v>
      </c>
      <c r="Z1199" s="24">
        <f t="shared" si="278"/>
        <v>0</v>
      </c>
      <c r="AA1199" s="24">
        <v>1690</v>
      </c>
      <c r="AB1199" s="24" t="s">
        <v>311</v>
      </c>
      <c r="AC1199" s="24" t="s">
        <v>369</v>
      </c>
      <c r="AD1199" s="25">
        <v>0</v>
      </c>
      <c r="AE1199" s="25">
        <v>0</v>
      </c>
      <c r="AF1199" s="25">
        <v>1</v>
      </c>
      <c r="AG1199" s="25">
        <v>0</v>
      </c>
      <c r="AH1199" s="25">
        <v>1</v>
      </c>
      <c r="AI1199" s="25" t="s">
        <v>415</v>
      </c>
      <c r="AJ1199" s="57">
        <v>7</v>
      </c>
      <c r="AK1199" s="57" t="str">
        <f t="shared" si="279"/>
        <v>More</v>
      </c>
      <c r="AL1199" s="57" t="s">
        <v>98</v>
      </c>
      <c r="AM1199" s="57" t="str">
        <f t="shared" si="280"/>
        <v>Low</v>
      </c>
      <c r="AN1199" s="62">
        <v>1</v>
      </c>
      <c r="AO1199" s="62" t="str">
        <f t="shared" si="281"/>
        <v>Less</v>
      </c>
      <c r="AP1199" s="62">
        <v>225</v>
      </c>
      <c r="AQ1199" s="62" t="str">
        <f t="shared" si="282"/>
        <v>no</v>
      </c>
      <c r="AR1199" s="62" t="str">
        <f t="shared" si="283"/>
        <v>Below Average</v>
      </c>
      <c r="AS1199" s="64">
        <v>1</v>
      </c>
      <c r="AT1199" s="68">
        <v>57.485029940119759</v>
      </c>
      <c r="AU1199" s="68" t="str">
        <f t="shared" si="284"/>
        <v>Below Average</v>
      </c>
      <c r="AV1199" s="66">
        <v>144000</v>
      </c>
      <c r="AW1199" s="66">
        <v>2505</v>
      </c>
      <c r="AX1199" s="66" t="s">
        <v>311</v>
      </c>
    </row>
    <row r="1200" spans="1:50" customFormat="1" x14ac:dyDescent="0.2">
      <c r="A1200">
        <v>1199</v>
      </c>
      <c r="B1200" s="12" t="s">
        <v>90</v>
      </c>
      <c r="C1200" s="12" t="s">
        <v>90</v>
      </c>
      <c r="D1200" s="12" t="s">
        <v>91</v>
      </c>
      <c r="E1200" s="22">
        <v>7</v>
      </c>
      <c r="F1200" s="22" t="s">
        <v>411</v>
      </c>
      <c r="G1200" s="22" t="s">
        <v>115</v>
      </c>
      <c r="H1200" s="22" t="str">
        <f t="shared" si="271"/>
        <v>1Story</v>
      </c>
      <c r="I1200" s="22">
        <f t="shared" si="270"/>
        <v>69.182127006168557</v>
      </c>
      <c r="J1200" s="22" t="str">
        <f t="shared" si="272"/>
        <v>Below Average</v>
      </c>
      <c r="K1200" s="22">
        <v>5</v>
      </c>
      <c r="L1200" s="22" t="str">
        <f t="shared" si="273"/>
        <v>Low</v>
      </c>
      <c r="M1200" s="22">
        <v>2001</v>
      </c>
      <c r="N1200" s="22">
        <f t="shared" si="274"/>
        <v>0</v>
      </c>
      <c r="O1200" s="22"/>
      <c r="P1200" s="22">
        <v>2001</v>
      </c>
      <c r="Q1200" s="22">
        <f t="shared" si="275"/>
        <v>0</v>
      </c>
      <c r="R1200" s="23">
        <v>1212</v>
      </c>
      <c r="S1200" s="23" t="s">
        <v>311</v>
      </c>
      <c r="T1200" s="23" t="s">
        <v>369</v>
      </c>
      <c r="U1200" s="24">
        <v>1212</v>
      </c>
      <c r="V1200" s="24" t="str">
        <f t="shared" si="276"/>
        <v>no</v>
      </c>
      <c r="W1200" s="24">
        <v>0</v>
      </c>
      <c r="X1200" s="24" t="str">
        <f t="shared" si="277"/>
        <v>no</v>
      </c>
      <c r="Y1200" s="24" t="s">
        <v>413</v>
      </c>
      <c r="Z1200" s="24">
        <f t="shared" si="278"/>
        <v>0</v>
      </c>
      <c r="AA1200" s="24">
        <v>1212</v>
      </c>
      <c r="AB1200" s="24" t="s">
        <v>311</v>
      </c>
      <c r="AC1200" s="24" t="s">
        <v>370</v>
      </c>
      <c r="AD1200" s="25">
        <v>0</v>
      </c>
      <c r="AE1200" s="25">
        <v>0</v>
      </c>
      <c r="AF1200" s="25">
        <v>2</v>
      </c>
      <c r="AG1200" s="25">
        <v>0</v>
      </c>
      <c r="AH1200" s="25">
        <v>2</v>
      </c>
      <c r="AI1200" s="25" t="s">
        <v>415</v>
      </c>
      <c r="AJ1200" s="57">
        <v>6</v>
      </c>
      <c r="AK1200" s="57" t="str">
        <f t="shared" si="279"/>
        <v>More</v>
      </c>
      <c r="AL1200" s="57" t="s">
        <v>97</v>
      </c>
      <c r="AM1200" s="57" t="str">
        <f t="shared" si="280"/>
        <v>High</v>
      </c>
      <c r="AN1200" s="62">
        <v>2</v>
      </c>
      <c r="AO1200" s="62" t="str">
        <f t="shared" si="281"/>
        <v>More</v>
      </c>
      <c r="AP1200" s="62">
        <v>573</v>
      </c>
      <c r="AQ1200" s="62" t="str">
        <f t="shared" si="282"/>
        <v>no</v>
      </c>
      <c r="AR1200" s="62" t="str">
        <f t="shared" si="283"/>
        <v>Above Average</v>
      </c>
      <c r="AS1200" s="64">
        <v>0</v>
      </c>
      <c r="AT1200" s="68">
        <v>73.432343234323426</v>
      </c>
      <c r="AU1200" s="68" t="str">
        <f t="shared" si="284"/>
        <v>Above Average</v>
      </c>
      <c r="AV1200" s="66">
        <v>178000</v>
      </c>
      <c r="AW1200" s="66">
        <v>2424</v>
      </c>
      <c r="AX1200" s="66" t="s">
        <v>311</v>
      </c>
    </row>
    <row r="1201" spans="1:50" customFormat="1" x14ac:dyDescent="0.2">
      <c r="A1201">
        <v>1200</v>
      </c>
      <c r="B1201" s="12" t="s">
        <v>90</v>
      </c>
      <c r="C1201" s="12" t="s">
        <v>90</v>
      </c>
      <c r="D1201" s="12" t="s">
        <v>91</v>
      </c>
      <c r="E1201" s="22">
        <v>4</v>
      </c>
      <c r="F1201" s="22" t="s">
        <v>195</v>
      </c>
      <c r="G1201" s="22" t="s">
        <v>115</v>
      </c>
      <c r="H1201" s="22" t="str">
        <f t="shared" si="271"/>
        <v>1Story</v>
      </c>
      <c r="I1201" s="22">
        <f t="shared" si="270"/>
        <v>69.182127006168557</v>
      </c>
      <c r="J1201" s="22" t="str">
        <f t="shared" si="272"/>
        <v>Below Average</v>
      </c>
      <c r="K1201" s="22">
        <v>5</v>
      </c>
      <c r="L1201" s="22" t="str">
        <f t="shared" si="273"/>
        <v>Low</v>
      </c>
      <c r="M1201" s="22">
        <v>1963</v>
      </c>
      <c r="N1201" s="22">
        <f t="shared" si="274"/>
        <v>0</v>
      </c>
      <c r="O1201" s="22"/>
      <c r="P1201" s="22">
        <v>1979</v>
      </c>
      <c r="Q1201" s="22">
        <f t="shared" si="275"/>
        <v>0</v>
      </c>
      <c r="R1201" s="23">
        <v>1051</v>
      </c>
      <c r="S1201" s="23" t="s">
        <v>311</v>
      </c>
      <c r="T1201" s="23" t="s">
        <v>370</v>
      </c>
      <c r="U1201" s="24">
        <v>1382</v>
      </c>
      <c r="V1201" s="24" t="str">
        <f t="shared" si="276"/>
        <v>no</v>
      </c>
      <c r="W1201" s="24">
        <v>0</v>
      </c>
      <c r="X1201" s="24" t="str">
        <f t="shared" si="277"/>
        <v>no</v>
      </c>
      <c r="Y1201" s="24" t="s">
        <v>413</v>
      </c>
      <c r="Z1201" s="24">
        <f t="shared" si="278"/>
        <v>0</v>
      </c>
      <c r="AA1201" s="24">
        <v>1382</v>
      </c>
      <c r="AB1201" s="24" t="s">
        <v>311</v>
      </c>
      <c r="AC1201" s="24" t="s">
        <v>370</v>
      </c>
      <c r="AD1201" s="25">
        <v>0</v>
      </c>
      <c r="AE1201" s="25">
        <v>0</v>
      </c>
      <c r="AF1201" s="25">
        <v>1</v>
      </c>
      <c r="AG1201" s="25">
        <v>1</v>
      </c>
      <c r="AH1201" s="25">
        <v>2</v>
      </c>
      <c r="AI1201" s="25" t="s">
        <v>415</v>
      </c>
      <c r="AJ1201" s="57">
        <v>6</v>
      </c>
      <c r="AK1201" s="57" t="str">
        <f t="shared" si="279"/>
        <v>More</v>
      </c>
      <c r="AL1201" s="57" t="s">
        <v>98</v>
      </c>
      <c r="AM1201" s="57" t="str">
        <f t="shared" si="280"/>
        <v>Low</v>
      </c>
      <c r="AN1201" s="62">
        <v>2</v>
      </c>
      <c r="AO1201" s="62" t="str">
        <f t="shared" si="281"/>
        <v>More</v>
      </c>
      <c r="AP1201" s="62">
        <v>459</v>
      </c>
      <c r="AQ1201" s="62" t="str">
        <f t="shared" si="282"/>
        <v>no</v>
      </c>
      <c r="AR1201" s="62" t="str">
        <f t="shared" si="283"/>
        <v>Below Average</v>
      </c>
      <c r="AS1201" s="64">
        <v>1</v>
      </c>
      <c r="AT1201" s="68">
        <v>60.830250719276613</v>
      </c>
      <c r="AU1201" s="68" t="str">
        <f t="shared" si="284"/>
        <v>Below Average</v>
      </c>
      <c r="AV1201" s="66">
        <v>148000</v>
      </c>
      <c r="AW1201" s="66">
        <v>2433</v>
      </c>
      <c r="AX1201" s="66" t="s">
        <v>311</v>
      </c>
    </row>
    <row r="1202" spans="1:50" customFormat="1" x14ac:dyDescent="0.2">
      <c r="A1202">
        <v>1201</v>
      </c>
      <c r="B1202" s="12" t="s">
        <v>90</v>
      </c>
      <c r="C1202" s="12" t="s">
        <v>90</v>
      </c>
      <c r="D1202" s="12" t="s">
        <v>91</v>
      </c>
      <c r="E1202" s="22">
        <v>4</v>
      </c>
      <c r="F1202" s="22" t="s">
        <v>195</v>
      </c>
      <c r="G1202" s="22" t="s">
        <v>115</v>
      </c>
      <c r="H1202" s="22" t="str">
        <f t="shared" si="271"/>
        <v>1Story</v>
      </c>
      <c r="I1202" s="22">
        <f t="shared" si="270"/>
        <v>69.182127006168557</v>
      </c>
      <c r="J1202" s="22" t="str">
        <f t="shared" si="272"/>
        <v>Below Average</v>
      </c>
      <c r="K1202" s="22">
        <v>5</v>
      </c>
      <c r="L1202" s="22" t="str">
        <f t="shared" si="273"/>
        <v>Low</v>
      </c>
      <c r="M1202" s="22">
        <v>1970</v>
      </c>
      <c r="N1202" s="22">
        <f t="shared" si="274"/>
        <v>0</v>
      </c>
      <c r="O1202" s="22"/>
      <c r="P1202" s="22">
        <v>1970</v>
      </c>
      <c r="Q1202" s="22">
        <f t="shared" si="275"/>
        <v>0</v>
      </c>
      <c r="R1202" s="23">
        <v>864</v>
      </c>
      <c r="S1202" s="23" t="s">
        <v>311</v>
      </c>
      <c r="T1202" s="23" t="s">
        <v>370</v>
      </c>
      <c r="U1202" s="24">
        <v>864</v>
      </c>
      <c r="V1202" s="24" t="str">
        <f t="shared" si="276"/>
        <v>no</v>
      </c>
      <c r="W1202" s="24">
        <v>0</v>
      </c>
      <c r="X1202" s="24" t="str">
        <f t="shared" si="277"/>
        <v>no</v>
      </c>
      <c r="Y1202" s="24" t="s">
        <v>413</v>
      </c>
      <c r="Z1202" s="24">
        <f t="shared" si="278"/>
        <v>0</v>
      </c>
      <c r="AA1202" s="24">
        <v>864</v>
      </c>
      <c r="AB1202" s="24" t="s">
        <v>311</v>
      </c>
      <c r="AC1202" s="24" t="s">
        <v>370</v>
      </c>
      <c r="AD1202" s="25">
        <v>0</v>
      </c>
      <c r="AE1202" s="25">
        <v>0</v>
      </c>
      <c r="AF1202" s="25">
        <v>1</v>
      </c>
      <c r="AG1202" s="25">
        <v>0</v>
      </c>
      <c r="AH1202" s="25">
        <v>1</v>
      </c>
      <c r="AI1202" s="25" t="s">
        <v>415</v>
      </c>
      <c r="AJ1202" s="57">
        <v>5</v>
      </c>
      <c r="AK1202" s="57" t="str">
        <f t="shared" si="279"/>
        <v>Less</v>
      </c>
      <c r="AL1202" s="57" t="s">
        <v>98</v>
      </c>
      <c r="AM1202" s="57" t="str">
        <f t="shared" si="280"/>
        <v>Low</v>
      </c>
      <c r="AN1202" s="62">
        <v>1</v>
      </c>
      <c r="AO1202" s="62" t="str">
        <f t="shared" si="281"/>
        <v>Less</v>
      </c>
      <c r="AP1202" s="62">
        <v>280</v>
      </c>
      <c r="AQ1202" s="62" t="str">
        <f t="shared" si="282"/>
        <v>no</v>
      </c>
      <c r="AR1202" s="62" t="str">
        <f t="shared" si="283"/>
        <v>Below Average</v>
      </c>
      <c r="AS1202" s="64">
        <v>0</v>
      </c>
      <c r="AT1202" s="68">
        <v>67.15856481481481</v>
      </c>
      <c r="AU1202" s="68" t="str">
        <f t="shared" si="284"/>
        <v>Below Average</v>
      </c>
      <c r="AV1202" s="66">
        <v>116050</v>
      </c>
      <c r="AW1202" s="66">
        <v>1728</v>
      </c>
      <c r="AX1202" s="66" t="s">
        <v>311</v>
      </c>
    </row>
    <row r="1203" spans="1:50" customFormat="1" x14ac:dyDescent="0.2">
      <c r="A1203">
        <v>1202</v>
      </c>
      <c r="B1203" s="12" t="s">
        <v>90</v>
      </c>
      <c r="C1203" s="12" t="s">
        <v>90</v>
      </c>
      <c r="D1203" s="12" t="s">
        <v>91</v>
      </c>
      <c r="E1203" s="22">
        <v>7</v>
      </c>
      <c r="F1203" s="22" t="s">
        <v>411</v>
      </c>
      <c r="G1203" s="22" t="s">
        <v>92</v>
      </c>
      <c r="H1203" s="22" t="str">
        <f t="shared" si="271"/>
        <v>2Story</v>
      </c>
      <c r="I1203" s="22">
        <f t="shared" si="270"/>
        <v>75.988545402704759</v>
      </c>
      <c r="J1203" s="22" t="str">
        <f t="shared" si="272"/>
        <v>Above Average</v>
      </c>
      <c r="K1203" s="22">
        <v>5</v>
      </c>
      <c r="L1203" s="22" t="str">
        <f t="shared" si="273"/>
        <v>Low</v>
      </c>
      <c r="M1203" s="22">
        <v>1998</v>
      </c>
      <c r="N1203" s="22">
        <f t="shared" si="274"/>
        <v>0</v>
      </c>
      <c r="O1203" s="22"/>
      <c r="P1203" s="22">
        <v>1998</v>
      </c>
      <c r="Q1203" s="22">
        <f t="shared" si="275"/>
        <v>0</v>
      </c>
      <c r="R1203" s="23">
        <v>866</v>
      </c>
      <c r="S1203" s="23" t="s">
        <v>311</v>
      </c>
      <c r="T1203" s="23" t="s">
        <v>370</v>
      </c>
      <c r="U1203" s="24">
        <v>866</v>
      </c>
      <c r="V1203" s="24" t="str">
        <f t="shared" si="276"/>
        <v>no</v>
      </c>
      <c r="W1203" s="24">
        <v>913</v>
      </c>
      <c r="X1203" s="24" t="str">
        <f t="shared" si="277"/>
        <v>no</v>
      </c>
      <c r="Y1203" s="24" t="s">
        <v>412</v>
      </c>
      <c r="Z1203" s="24">
        <f t="shared" si="278"/>
        <v>0</v>
      </c>
      <c r="AA1203" s="24">
        <v>1779</v>
      </c>
      <c r="AB1203" s="24" t="s">
        <v>311</v>
      </c>
      <c r="AC1203" s="24" t="s">
        <v>369</v>
      </c>
      <c r="AD1203" s="25">
        <v>0</v>
      </c>
      <c r="AE1203" s="25">
        <v>0</v>
      </c>
      <c r="AF1203" s="25">
        <v>2</v>
      </c>
      <c r="AG1203" s="25">
        <v>1</v>
      </c>
      <c r="AH1203" s="25">
        <v>3</v>
      </c>
      <c r="AI1203" s="25" t="s">
        <v>414</v>
      </c>
      <c r="AJ1203" s="57">
        <v>6</v>
      </c>
      <c r="AK1203" s="57" t="str">
        <f t="shared" si="279"/>
        <v>More</v>
      </c>
      <c r="AL1203" s="57" t="s">
        <v>97</v>
      </c>
      <c r="AM1203" s="57" t="str">
        <f t="shared" si="280"/>
        <v>High</v>
      </c>
      <c r="AN1203" s="62">
        <v>2</v>
      </c>
      <c r="AO1203" s="62" t="str">
        <f t="shared" si="281"/>
        <v>More</v>
      </c>
      <c r="AP1203" s="62">
        <v>546</v>
      </c>
      <c r="AQ1203" s="62" t="str">
        <f t="shared" si="282"/>
        <v>no</v>
      </c>
      <c r="AR1203" s="62" t="str">
        <f t="shared" si="283"/>
        <v>Above Average</v>
      </c>
      <c r="AS1203" s="64">
        <v>0</v>
      </c>
      <c r="AT1203" s="68">
        <v>74.82041587901702</v>
      </c>
      <c r="AU1203" s="68" t="str">
        <f t="shared" si="284"/>
        <v>Above Average</v>
      </c>
      <c r="AV1203" s="66">
        <v>197900</v>
      </c>
      <c r="AW1203" s="66">
        <v>2645</v>
      </c>
      <c r="AX1203" s="66" t="s">
        <v>311</v>
      </c>
    </row>
    <row r="1204" spans="1:50" customFormat="1" x14ac:dyDescent="0.2">
      <c r="A1204">
        <v>1203</v>
      </c>
      <c r="B1204" s="12" t="s">
        <v>90</v>
      </c>
      <c r="C1204" s="12" t="s">
        <v>90</v>
      </c>
      <c r="D1204" s="12" t="s">
        <v>91</v>
      </c>
      <c r="E1204" s="22">
        <v>5</v>
      </c>
      <c r="F1204" s="22" t="s">
        <v>195</v>
      </c>
      <c r="G1204" s="22" t="s">
        <v>132</v>
      </c>
      <c r="H1204" s="22" t="str">
        <f t="shared" si="271"/>
        <v>1Story</v>
      </c>
      <c r="I1204" s="22">
        <f t="shared" si="270"/>
        <v>59.315963337771507</v>
      </c>
      <c r="J1204" s="22" t="str">
        <f t="shared" si="272"/>
        <v>Below Average</v>
      </c>
      <c r="K1204" s="22">
        <v>8</v>
      </c>
      <c r="L1204" s="22" t="str">
        <f t="shared" si="273"/>
        <v>High</v>
      </c>
      <c r="M1204" s="22">
        <v>1925</v>
      </c>
      <c r="N1204" s="22">
        <f t="shared" si="274"/>
        <v>1</v>
      </c>
      <c r="O1204" s="22"/>
      <c r="P1204" s="22">
        <v>1997</v>
      </c>
      <c r="Q1204" s="22">
        <f t="shared" si="275"/>
        <v>0</v>
      </c>
      <c r="R1204" s="23">
        <v>884</v>
      </c>
      <c r="S1204" s="23" t="s">
        <v>311</v>
      </c>
      <c r="T1204" s="23" t="s">
        <v>370</v>
      </c>
      <c r="U1204" s="24">
        <v>884</v>
      </c>
      <c r="V1204" s="24" t="str">
        <f t="shared" si="276"/>
        <v>no</v>
      </c>
      <c r="W1204" s="24">
        <v>464</v>
      </c>
      <c r="X1204" s="24" t="str">
        <f t="shared" si="277"/>
        <v>no</v>
      </c>
      <c r="Y1204" s="24" t="s">
        <v>412</v>
      </c>
      <c r="Z1204" s="24">
        <f t="shared" si="278"/>
        <v>1</v>
      </c>
      <c r="AA1204" s="24">
        <v>1348</v>
      </c>
      <c r="AB1204" s="24" t="s">
        <v>311</v>
      </c>
      <c r="AC1204" s="24" t="s">
        <v>370</v>
      </c>
      <c r="AD1204" s="25">
        <v>1</v>
      </c>
      <c r="AE1204" s="25">
        <v>0</v>
      </c>
      <c r="AF1204" s="25">
        <v>1</v>
      </c>
      <c r="AG1204" s="25">
        <v>0</v>
      </c>
      <c r="AH1204" s="25">
        <v>2</v>
      </c>
      <c r="AI1204" s="25" t="s">
        <v>415</v>
      </c>
      <c r="AJ1204" s="57">
        <v>5</v>
      </c>
      <c r="AK1204" s="57" t="str">
        <f t="shared" si="279"/>
        <v>Less</v>
      </c>
      <c r="AL1204" s="57" t="s">
        <v>98</v>
      </c>
      <c r="AM1204" s="57" t="str">
        <f t="shared" si="280"/>
        <v>Low</v>
      </c>
      <c r="AN1204" s="62">
        <v>1</v>
      </c>
      <c r="AO1204" s="62" t="str">
        <f t="shared" si="281"/>
        <v>Less</v>
      </c>
      <c r="AP1204" s="62">
        <v>216</v>
      </c>
      <c r="AQ1204" s="62" t="str">
        <f t="shared" si="282"/>
        <v>no</v>
      </c>
      <c r="AR1204" s="62" t="str">
        <f t="shared" si="283"/>
        <v>Below Average</v>
      </c>
      <c r="AS1204" s="64">
        <v>1</v>
      </c>
      <c r="AT1204" s="68">
        <v>52.41935483870968</v>
      </c>
      <c r="AU1204" s="68" t="str">
        <f t="shared" si="284"/>
        <v>Below Average</v>
      </c>
      <c r="AV1204" s="66">
        <v>117000</v>
      </c>
      <c r="AW1204" s="66">
        <v>2232</v>
      </c>
      <c r="AX1204" s="66" t="s">
        <v>311</v>
      </c>
    </row>
    <row r="1205" spans="1:50" customFormat="1" x14ac:dyDescent="0.2">
      <c r="A1205">
        <v>1204</v>
      </c>
      <c r="B1205" s="12" t="s">
        <v>90</v>
      </c>
      <c r="C1205" s="12" t="s">
        <v>90</v>
      </c>
      <c r="D1205" s="12" t="s">
        <v>91</v>
      </c>
      <c r="E1205" s="22">
        <v>7</v>
      </c>
      <c r="F1205" s="22" t="s">
        <v>411</v>
      </c>
      <c r="G1205" s="22" t="s">
        <v>115</v>
      </c>
      <c r="H1205" s="22" t="str">
        <f t="shared" si="271"/>
        <v>1Story</v>
      </c>
      <c r="I1205" s="22">
        <f t="shared" si="270"/>
        <v>69.182127006168557</v>
      </c>
      <c r="J1205" s="22" t="str">
        <f t="shared" si="272"/>
        <v>Below Average</v>
      </c>
      <c r="K1205" s="22">
        <v>5</v>
      </c>
      <c r="L1205" s="22" t="str">
        <f t="shared" si="273"/>
        <v>Low</v>
      </c>
      <c r="M1205" s="22">
        <v>2000</v>
      </c>
      <c r="N1205" s="22">
        <f t="shared" si="274"/>
        <v>0</v>
      </c>
      <c r="O1205" s="22"/>
      <c r="P1205" s="22">
        <v>2001</v>
      </c>
      <c r="Q1205" s="22">
        <f t="shared" si="275"/>
        <v>0</v>
      </c>
      <c r="R1205" s="23">
        <v>1630</v>
      </c>
      <c r="S1205" s="23" t="s">
        <v>311</v>
      </c>
      <c r="T1205" s="23" t="s">
        <v>369</v>
      </c>
      <c r="U1205" s="24">
        <v>1630</v>
      </c>
      <c r="V1205" s="24" t="str">
        <f t="shared" si="276"/>
        <v>no</v>
      </c>
      <c r="W1205" s="24">
        <v>0</v>
      </c>
      <c r="X1205" s="24" t="str">
        <f t="shared" si="277"/>
        <v>no</v>
      </c>
      <c r="Y1205" s="24" t="s">
        <v>413</v>
      </c>
      <c r="Z1205" s="24">
        <f t="shared" si="278"/>
        <v>1</v>
      </c>
      <c r="AA1205" s="24">
        <v>1630</v>
      </c>
      <c r="AB1205" s="24" t="s">
        <v>311</v>
      </c>
      <c r="AC1205" s="24" t="s">
        <v>369</v>
      </c>
      <c r="AD1205" s="25">
        <v>0</v>
      </c>
      <c r="AE1205" s="25">
        <v>0</v>
      </c>
      <c r="AF1205" s="25">
        <v>2</v>
      </c>
      <c r="AG1205" s="25">
        <v>0</v>
      </c>
      <c r="AH1205" s="25">
        <v>2</v>
      </c>
      <c r="AI1205" s="25" t="s">
        <v>415</v>
      </c>
      <c r="AJ1205" s="57">
        <v>6</v>
      </c>
      <c r="AK1205" s="57" t="str">
        <f t="shared" si="279"/>
        <v>More</v>
      </c>
      <c r="AL1205" s="57" t="s">
        <v>97</v>
      </c>
      <c r="AM1205" s="57" t="str">
        <f t="shared" si="280"/>
        <v>High</v>
      </c>
      <c r="AN1205" s="62">
        <v>2</v>
      </c>
      <c r="AO1205" s="62" t="str">
        <f t="shared" si="281"/>
        <v>More</v>
      </c>
      <c r="AP1205" s="62">
        <v>451</v>
      </c>
      <c r="AQ1205" s="62" t="str">
        <f t="shared" si="282"/>
        <v>no</v>
      </c>
      <c r="AR1205" s="62" t="str">
        <f t="shared" si="283"/>
        <v>Below Average</v>
      </c>
      <c r="AS1205" s="64">
        <v>1</v>
      </c>
      <c r="AT1205" s="68">
        <v>65.337423312883431</v>
      </c>
      <c r="AU1205" s="68" t="str">
        <f t="shared" si="284"/>
        <v>Below Average</v>
      </c>
      <c r="AV1205" s="66">
        <v>213000</v>
      </c>
      <c r="AW1205" s="66">
        <v>3260</v>
      </c>
      <c r="AX1205" s="66" t="s">
        <v>311</v>
      </c>
    </row>
    <row r="1206" spans="1:50" customFormat="1" x14ac:dyDescent="0.2">
      <c r="A1206">
        <v>1205</v>
      </c>
      <c r="B1206" s="12" t="s">
        <v>90</v>
      </c>
      <c r="C1206" s="12" t="s">
        <v>90</v>
      </c>
      <c r="D1206" s="12" t="s">
        <v>91</v>
      </c>
      <c r="E1206" s="22">
        <v>5</v>
      </c>
      <c r="F1206" s="22" t="s">
        <v>195</v>
      </c>
      <c r="G1206" s="22" t="s">
        <v>115</v>
      </c>
      <c r="H1206" s="22" t="str">
        <f t="shared" si="271"/>
        <v>1Story</v>
      </c>
      <c r="I1206" s="22">
        <f t="shared" si="270"/>
        <v>69.182127006168557</v>
      </c>
      <c r="J1206" s="22" t="str">
        <f t="shared" si="272"/>
        <v>Below Average</v>
      </c>
      <c r="K1206" s="22">
        <v>6</v>
      </c>
      <c r="L1206" s="22" t="str">
        <f t="shared" si="273"/>
        <v>High</v>
      </c>
      <c r="M1206" s="22">
        <v>1975</v>
      </c>
      <c r="N1206" s="22">
        <f t="shared" si="274"/>
        <v>0</v>
      </c>
      <c r="O1206" s="22"/>
      <c r="P1206" s="22">
        <v>1975</v>
      </c>
      <c r="Q1206" s="22">
        <f t="shared" si="275"/>
        <v>0</v>
      </c>
      <c r="R1206" s="23">
        <v>1056</v>
      </c>
      <c r="S1206" s="23" t="s">
        <v>311</v>
      </c>
      <c r="T1206" s="23" t="s">
        <v>370</v>
      </c>
      <c r="U1206" s="24">
        <v>1074</v>
      </c>
      <c r="V1206" s="24" t="str">
        <f t="shared" si="276"/>
        <v>no</v>
      </c>
      <c r="W1206" s="24">
        <v>0</v>
      </c>
      <c r="X1206" s="24" t="str">
        <f t="shared" si="277"/>
        <v>no</v>
      </c>
      <c r="Y1206" s="24" t="s">
        <v>413</v>
      </c>
      <c r="Z1206" s="24">
        <f t="shared" si="278"/>
        <v>0</v>
      </c>
      <c r="AA1206" s="24">
        <v>1074</v>
      </c>
      <c r="AB1206" s="24" t="s">
        <v>311</v>
      </c>
      <c r="AC1206" s="24" t="s">
        <v>370</v>
      </c>
      <c r="AD1206" s="25">
        <v>1</v>
      </c>
      <c r="AE1206" s="25">
        <v>0</v>
      </c>
      <c r="AF1206" s="25">
        <v>1</v>
      </c>
      <c r="AG1206" s="25">
        <v>1</v>
      </c>
      <c r="AH1206" s="25">
        <v>3</v>
      </c>
      <c r="AI1206" s="25" t="s">
        <v>414</v>
      </c>
      <c r="AJ1206" s="57">
        <v>6</v>
      </c>
      <c r="AK1206" s="57" t="str">
        <f t="shared" si="279"/>
        <v>More</v>
      </c>
      <c r="AL1206" s="57" t="s">
        <v>98</v>
      </c>
      <c r="AM1206" s="57" t="str">
        <f t="shared" si="280"/>
        <v>Low</v>
      </c>
      <c r="AN1206" s="62">
        <v>2</v>
      </c>
      <c r="AO1206" s="62" t="str">
        <f t="shared" si="281"/>
        <v>More</v>
      </c>
      <c r="AP1206" s="62">
        <v>495</v>
      </c>
      <c r="AQ1206" s="62" t="str">
        <f t="shared" si="282"/>
        <v>no</v>
      </c>
      <c r="AR1206" s="62" t="str">
        <f t="shared" si="283"/>
        <v>Above Average</v>
      </c>
      <c r="AS1206" s="64">
        <v>0</v>
      </c>
      <c r="AT1206" s="68">
        <v>72.065727699530512</v>
      </c>
      <c r="AU1206" s="68" t="str">
        <f t="shared" si="284"/>
        <v>Above Average</v>
      </c>
      <c r="AV1206" s="66">
        <v>153500</v>
      </c>
      <c r="AW1206" s="66">
        <v>2130</v>
      </c>
      <c r="AX1206" s="66" t="s">
        <v>311</v>
      </c>
    </row>
    <row r="1207" spans="1:50" customFormat="1" x14ac:dyDescent="0.2">
      <c r="A1207">
        <v>1206</v>
      </c>
      <c r="B1207" s="12" t="s">
        <v>90</v>
      </c>
      <c r="C1207" s="12" t="s">
        <v>90</v>
      </c>
      <c r="D1207" s="12" t="s">
        <v>91</v>
      </c>
      <c r="E1207" s="22">
        <v>7</v>
      </c>
      <c r="F1207" s="22" t="s">
        <v>411</v>
      </c>
      <c r="G1207" s="22" t="s">
        <v>115</v>
      </c>
      <c r="H1207" s="22" t="str">
        <f t="shared" si="271"/>
        <v>1Story</v>
      </c>
      <c r="I1207" s="22">
        <f t="shared" si="270"/>
        <v>69.182127006168557</v>
      </c>
      <c r="J1207" s="22" t="str">
        <f t="shared" si="272"/>
        <v>Below Average</v>
      </c>
      <c r="K1207" s="22">
        <v>7</v>
      </c>
      <c r="L1207" s="22" t="str">
        <f t="shared" si="273"/>
        <v>High</v>
      </c>
      <c r="M1207" s="22">
        <v>1990</v>
      </c>
      <c r="N1207" s="22">
        <f t="shared" si="274"/>
        <v>0</v>
      </c>
      <c r="O1207" s="22"/>
      <c r="P1207" s="22">
        <v>1991</v>
      </c>
      <c r="Q1207" s="22">
        <f t="shared" si="275"/>
        <v>0</v>
      </c>
      <c r="R1207" s="23">
        <v>2158</v>
      </c>
      <c r="S1207" s="23" t="s">
        <v>313</v>
      </c>
      <c r="T1207" s="23" t="s">
        <v>369</v>
      </c>
      <c r="U1207" s="24">
        <v>2196</v>
      </c>
      <c r="V1207" s="24" t="str">
        <f t="shared" si="276"/>
        <v>yes</v>
      </c>
      <c r="W1207" s="24">
        <v>0</v>
      </c>
      <c r="X1207" s="24" t="str">
        <f t="shared" si="277"/>
        <v>no</v>
      </c>
      <c r="Y1207" s="24" t="s">
        <v>413</v>
      </c>
      <c r="Z1207" s="24">
        <f t="shared" si="278"/>
        <v>0</v>
      </c>
      <c r="AA1207" s="24">
        <v>2196</v>
      </c>
      <c r="AB1207" s="24" t="s">
        <v>311</v>
      </c>
      <c r="AC1207" s="24" t="s">
        <v>369</v>
      </c>
      <c r="AD1207" s="25">
        <v>0</v>
      </c>
      <c r="AE1207" s="25">
        <v>0</v>
      </c>
      <c r="AF1207" s="25">
        <v>2</v>
      </c>
      <c r="AG1207" s="25">
        <v>0</v>
      </c>
      <c r="AH1207" s="25">
        <v>2</v>
      </c>
      <c r="AI1207" s="25" t="s">
        <v>415</v>
      </c>
      <c r="AJ1207" s="57">
        <v>7</v>
      </c>
      <c r="AK1207" s="57" t="str">
        <f t="shared" si="279"/>
        <v>More</v>
      </c>
      <c r="AL1207" s="57" t="s">
        <v>97</v>
      </c>
      <c r="AM1207" s="57" t="str">
        <f t="shared" si="280"/>
        <v>High</v>
      </c>
      <c r="AN1207" s="62">
        <v>3</v>
      </c>
      <c r="AO1207" s="62" t="str">
        <f t="shared" si="281"/>
        <v>More</v>
      </c>
      <c r="AP1207" s="62">
        <v>701</v>
      </c>
      <c r="AQ1207" s="62" t="str">
        <f t="shared" si="282"/>
        <v>no</v>
      </c>
      <c r="AR1207" s="62" t="str">
        <f t="shared" si="283"/>
        <v>Above Average</v>
      </c>
      <c r="AS1207" s="64">
        <v>1</v>
      </c>
      <c r="AT1207" s="68">
        <v>62.448323380799266</v>
      </c>
      <c r="AU1207" s="68" t="str">
        <f t="shared" si="284"/>
        <v>Below Average</v>
      </c>
      <c r="AV1207" s="66">
        <v>271900</v>
      </c>
      <c r="AW1207" s="66">
        <v>4354</v>
      </c>
      <c r="AX1207" s="66" t="s">
        <v>311</v>
      </c>
    </row>
    <row r="1208" spans="1:50" customFormat="1" x14ac:dyDescent="0.2">
      <c r="A1208">
        <v>1207</v>
      </c>
      <c r="B1208" s="12" t="s">
        <v>90</v>
      </c>
      <c r="C1208" s="12" t="s">
        <v>90</v>
      </c>
      <c r="D1208" s="12" t="s">
        <v>91</v>
      </c>
      <c r="E1208" s="22">
        <v>4</v>
      </c>
      <c r="F1208" s="22" t="s">
        <v>195</v>
      </c>
      <c r="G1208" s="22" t="s">
        <v>115</v>
      </c>
      <c r="H1208" s="22" t="str">
        <f t="shared" si="271"/>
        <v>1Story</v>
      </c>
      <c r="I1208" s="22">
        <f t="shared" si="270"/>
        <v>69.182127006168557</v>
      </c>
      <c r="J1208" s="22" t="str">
        <f t="shared" si="272"/>
        <v>Below Average</v>
      </c>
      <c r="K1208" s="22">
        <v>4</v>
      </c>
      <c r="L1208" s="22" t="str">
        <f t="shared" si="273"/>
        <v>Low</v>
      </c>
      <c r="M1208" s="22">
        <v>1966</v>
      </c>
      <c r="N1208" s="22">
        <f t="shared" si="274"/>
        <v>0</v>
      </c>
      <c r="O1208" s="22"/>
      <c r="P1208" s="22">
        <v>1966</v>
      </c>
      <c r="Q1208" s="22">
        <f t="shared" si="275"/>
        <v>0</v>
      </c>
      <c r="R1208" s="23">
        <v>1056</v>
      </c>
      <c r="S1208" s="23" t="s">
        <v>311</v>
      </c>
      <c r="T1208" s="23" t="s">
        <v>370</v>
      </c>
      <c r="U1208" s="24">
        <v>1056</v>
      </c>
      <c r="V1208" s="24" t="str">
        <f t="shared" si="276"/>
        <v>no</v>
      </c>
      <c r="W1208" s="24">
        <v>0</v>
      </c>
      <c r="X1208" s="24" t="str">
        <f t="shared" si="277"/>
        <v>no</v>
      </c>
      <c r="Y1208" s="24" t="s">
        <v>413</v>
      </c>
      <c r="Z1208" s="24">
        <f t="shared" si="278"/>
        <v>0</v>
      </c>
      <c r="AA1208" s="24">
        <v>1056</v>
      </c>
      <c r="AB1208" s="24" t="s">
        <v>311</v>
      </c>
      <c r="AC1208" s="24" t="s">
        <v>370</v>
      </c>
      <c r="AD1208" s="25">
        <v>1</v>
      </c>
      <c r="AE1208" s="25">
        <v>0</v>
      </c>
      <c r="AF1208" s="25">
        <v>1</v>
      </c>
      <c r="AG1208" s="25">
        <v>0</v>
      </c>
      <c r="AH1208" s="25">
        <v>2</v>
      </c>
      <c r="AI1208" s="25" t="s">
        <v>415</v>
      </c>
      <c r="AJ1208" s="57">
        <v>5</v>
      </c>
      <c r="AK1208" s="57" t="str">
        <f t="shared" si="279"/>
        <v>Less</v>
      </c>
      <c r="AL1208" s="57" t="s">
        <v>98</v>
      </c>
      <c r="AM1208" s="57" t="str">
        <f t="shared" si="280"/>
        <v>Low</v>
      </c>
      <c r="AN1208" s="62">
        <v>1</v>
      </c>
      <c r="AO1208" s="62" t="str">
        <f t="shared" si="281"/>
        <v>Less</v>
      </c>
      <c r="AP1208" s="62">
        <v>384</v>
      </c>
      <c r="AQ1208" s="62" t="str">
        <f t="shared" si="282"/>
        <v>no</v>
      </c>
      <c r="AR1208" s="62" t="str">
        <f t="shared" si="283"/>
        <v>Below Average</v>
      </c>
      <c r="AS1208" s="64">
        <v>0</v>
      </c>
      <c r="AT1208" s="68">
        <v>50.662878787878789</v>
      </c>
      <c r="AU1208" s="68" t="str">
        <f t="shared" si="284"/>
        <v>Below Average</v>
      </c>
      <c r="AV1208" s="66">
        <v>107000</v>
      </c>
      <c r="AW1208" s="66">
        <v>2112</v>
      </c>
      <c r="AX1208" s="66" t="s">
        <v>311</v>
      </c>
    </row>
    <row r="1209" spans="1:50" customFormat="1" x14ac:dyDescent="0.2">
      <c r="A1209">
        <v>1208</v>
      </c>
      <c r="B1209" s="12" t="s">
        <v>90</v>
      </c>
      <c r="C1209" s="12" t="s">
        <v>90</v>
      </c>
      <c r="D1209" s="12" t="s">
        <v>91</v>
      </c>
      <c r="E1209" s="22">
        <v>6</v>
      </c>
      <c r="F1209" s="22" t="s">
        <v>195</v>
      </c>
      <c r="G1209" s="22" t="s">
        <v>115</v>
      </c>
      <c r="H1209" s="22" t="str">
        <f t="shared" si="271"/>
        <v>1Story</v>
      </c>
      <c r="I1209" s="22">
        <f t="shared" si="270"/>
        <v>69.182127006168557</v>
      </c>
      <c r="J1209" s="22" t="str">
        <f t="shared" si="272"/>
        <v>Below Average</v>
      </c>
      <c r="K1209" s="22">
        <v>5</v>
      </c>
      <c r="L1209" s="22" t="str">
        <f t="shared" si="273"/>
        <v>Low</v>
      </c>
      <c r="M1209" s="22">
        <v>2003</v>
      </c>
      <c r="N1209" s="22">
        <f t="shared" si="274"/>
        <v>0</v>
      </c>
      <c r="O1209" s="22"/>
      <c r="P1209" s="22">
        <v>2003</v>
      </c>
      <c r="Q1209" s="22">
        <f t="shared" si="275"/>
        <v>0</v>
      </c>
      <c r="R1209" s="23">
        <v>1682</v>
      </c>
      <c r="S1209" s="23" t="s">
        <v>311</v>
      </c>
      <c r="T1209" s="23" t="s">
        <v>369</v>
      </c>
      <c r="U1209" s="24">
        <v>1700</v>
      </c>
      <c r="V1209" s="24" t="str">
        <f t="shared" si="276"/>
        <v>no</v>
      </c>
      <c r="W1209" s="24">
        <v>0</v>
      </c>
      <c r="X1209" s="24" t="str">
        <f t="shared" si="277"/>
        <v>no</v>
      </c>
      <c r="Y1209" s="24" t="s">
        <v>413</v>
      </c>
      <c r="Z1209" s="24">
        <f t="shared" si="278"/>
        <v>0</v>
      </c>
      <c r="AA1209" s="24">
        <v>1700</v>
      </c>
      <c r="AB1209" s="24" t="s">
        <v>311</v>
      </c>
      <c r="AC1209" s="24" t="s">
        <v>369</v>
      </c>
      <c r="AD1209" s="25">
        <v>1</v>
      </c>
      <c r="AE1209" s="25">
        <v>0</v>
      </c>
      <c r="AF1209" s="25">
        <v>2</v>
      </c>
      <c r="AG1209" s="25">
        <v>0</v>
      </c>
      <c r="AH1209" s="25">
        <v>3</v>
      </c>
      <c r="AI1209" s="25" t="s">
        <v>414</v>
      </c>
      <c r="AJ1209" s="57">
        <v>7</v>
      </c>
      <c r="AK1209" s="57" t="str">
        <f t="shared" si="279"/>
        <v>More</v>
      </c>
      <c r="AL1209" s="57" t="s">
        <v>97</v>
      </c>
      <c r="AM1209" s="57" t="str">
        <f t="shared" si="280"/>
        <v>High</v>
      </c>
      <c r="AN1209" s="62">
        <v>2</v>
      </c>
      <c r="AO1209" s="62" t="str">
        <f t="shared" si="281"/>
        <v>More</v>
      </c>
      <c r="AP1209" s="62">
        <v>544</v>
      </c>
      <c r="AQ1209" s="62" t="str">
        <f t="shared" si="282"/>
        <v>no</v>
      </c>
      <c r="AR1209" s="62" t="str">
        <f t="shared" si="283"/>
        <v>Above Average</v>
      </c>
      <c r="AS1209" s="64">
        <v>0</v>
      </c>
      <c r="AT1209" s="68">
        <v>59.13660555884092</v>
      </c>
      <c r="AU1209" s="68" t="str">
        <f t="shared" si="284"/>
        <v>Below Average</v>
      </c>
      <c r="AV1209" s="66">
        <v>200000</v>
      </c>
      <c r="AW1209" s="66">
        <v>3382</v>
      </c>
      <c r="AX1209" s="66" t="s">
        <v>311</v>
      </c>
    </row>
    <row r="1210" spans="1:50" customFormat="1" x14ac:dyDescent="0.2">
      <c r="A1210">
        <v>1209</v>
      </c>
      <c r="B1210" s="12" t="s">
        <v>90</v>
      </c>
      <c r="C1210" s="12" t="s">
        <v>90</v>
      </c>
      <c r="D1210" s="12" t="s">
        <v>91</v>
      </c>
      <c r="E1210" s="22">
        <v>5</v>
      </c>
      <c r="F1210" s="22" t="s">
        <v>195</v>
      </c>
      <c r="G1210" s="22" t="s">
        <v>115</v>
      </c>
      <c r="H1210" s="22" t="str">
        <f t="shared" si="271"/>
        <v>1Story</v>
      </c>
      <c r="I1210" s="22">
        <f t="shared" si="270"/>
        <v>69.182127006168557</v>
      </c>
      <c r="J1210" s="22" t="str">
        <f t="shared" si="272"/>
        <v>Below Average</v>
      </c>
      <c r="K1210" s="22">
        <v>7</v>
      </c>
      <c r="L1210" s="22" t="str">
        <f t="shared" si="273"/>
        <v>High</v>
      </c>
      <c r="M1210" s="22">
        <v>1962</v>
      </c>
      <c r="N1210" s="22">
        <f t="shared" si="274"/>
        <v>0</v>
      </c>
      <c r="O1210" s="22"/>
      <c r="P1210" s="22">
        <v>1980</v>
      </c>
      <c r="Q1210" s="22">
        <f t="shared" si="275"/>
        <v>0</v>
      </c>
      <c r="R1210" s="23">
        <v>931</v>
      </c>
      <c r="S1210" s="23" t="s">
        <v>311</v>
      </c>
      <c r="T1210" s="23" t="s">
        <v>370</v>
      </c>
      <c r="U1210" s="24">
        <v>1283</v>
      </c>
      <c r="V1210" s="24" t="str">
        <f t="shared" si="276"/>
        <v>no</v>
      </c>
      <c r="W1210" s="24">
        <v>0</v>
      </c>
      <c r="X1210" s="24" t="str">
        <f t="shared" si="277"/>
        <v>no</v>
      </c>
      <c r="Y1210" s="24" t="s">
        <v>413</v>
      </c>
      <c r="Z1210" s="24">
        <f t="shared" si="278"/>
        <v>1</v>
      </c>
      <c r="AA1210" s="24">
        <v>1283</v>
      </c>
      <c r="AB1210" s="24" t="s">
        <v>311</v>
      </c>
      <c r="AC1210" s="24" t="s">
        <v>370</v>
      </c>
      <c r="AD1210" s="25">
        <v>1</v>
      </c>
      <c r="AE1210" s="25">
        <v>0</v>
      </c>
      <c r="AF1210" s="25">
        <v>1</v>
      </c>
      <c r="AG1210" s="25">
        <v>0</v>
      </c>
      <c r="AH1210" s="25">
        <v>2</v>
      </c>
      <c r="AI1210" s="25" t="s">
        <v>415</v>
      </c>
      <c r="AJ1210" s="57">
        <v>6</v>
      </c>
      <c r="AK1210" s="57" t="str">
        <f t="shared" si="279"/>
        <v>More</v>
      </c>
      <c r="AL1210" s="57" t="s">
        <v>98</v>
      </c>
      <c r="AM1210" s="57" t="str">
        <f t="shared" si="280"/>
        <v>Low</v>
      </c>
      <c r="AN1210" s="62">
        <v>2</v>
      </c>
      <c r="AO1210" s="62" t="str">
        <f t="shared" si="281"/>
        <v>More</v>
      </c>
      <c r="AP1210" s="62">
        <v>506</v>
      </c>
      <c r="AQ1210" s="62" t="str">
        <f t="shared" si="282"/>
        <v>no</v>
      </c>
      <c r="AR1210" s="62" t="str">
        <f t="shared" si="283"/>
        <v>Above Average</v>
      </c>
      <c r="AS1210" s="64">
        <v>0</v>
      </c>
      <c r="AT1210" s="68">
        <v>63.233965672990067</v>
      </c>
      <c r="AU1210" s="68" t="str">
        <f t="shared" si="284"/>
        <v>Below Average</v>
      </c>
      <c r="AV1210" s="66">
        <v>140000</v>
      </c>
      <c r="AW1210" s="66">
        <v>2214</v>
      </c>
      <c r="AX1210" s="66" t="s">
        <v>311</v>
      </c>
    </row>
    <row r="1211" spans="1:50" customFormat="1" x14ac:dyDescent="0.2">
      <c r="A1211">
        <v>1210</v>
      </c>
      <c r="B1211" s="12" t="s">
        <v>182</v>
      </c>
      <c r="C1211" s="12" t="s">
        <v>90</v>
      </c>
      <c r="D1211" s="12" t="s">
        <v>91</v>
      </c>
      <c r="E1211" s="22">
        <v>8</v>
      </c>
      <c r="F1211" s="22" t="s">
        <v>411</v>
      </c>
      <c r="G1211" s="22" t="s">
        <v>115</v>
      </c>
      <c r="H1211" s="22" t="str">
        <f t="shared" si="271"/>
        <v>1Story</v>
      </c>
      <c r="I1211" s="22">
        <f t="shared" si="270"/>
        <v>69.182127006168557</v>
      </c>
      <c r="J1211" s="22" t="str">
        <f t="shared" si="272"/>
        <v>Below Average</v>
      </c>
      <c r="K1211" s="22">
        <v>5</v>
      </c>
      <c r="L1211" s="22" t="str">
        <f t="shared" si="273"/>
        <v>Low</v>
      </c>
      <c r="M1211" s="22">
        <v>2006</v>
      </c>
      <c r="N1211" s="22">
        <f t="shared" si="274"/>
        <v>0</v>
      </c>
      <c r="O1211" s="22"/>
      <c r="P1211" s="22">
        <v>2006</v>
      </c>
      <c r="Q1211" s="22">
        <f t="shared" si="275"/>
        <v>0</v>
      </c>
      <c r="R1211" s="23">
        <v>1660</v>
      </c>
      <c r="S1211" s="23" t="s">
        <v>311</v>
      </c>
      <c r="T1211" s="23" t="s">
        <v>369</v>
      </c>
      <c r="U1211" s="24">
        <v>1660</v>
      </c>
      <c r="V1211" s="24" t="str">
        <f t="shared" si="276"/>
        <v>no</v>
      </c>
      <c r="W1211" s="24">
        <v>0</v>
      </c>
      <c r="X1211" s="24" t="str">
        <f t="shared" si="277"/>
        <v>no</v>
      </c>
      <c r="Y1211" s="24" t="s">
        <v>413</v>
      </c>
      <c r="Z1211" s="24">
        <f t="shared" si="278"/>
        <v>0</v>
      </c>
      <c r="AA1211" s="24">
        <v>1660</v>
      </c>
      <c r="AB1211" s="24" t="s">
        <v>311</v>
      </c>
      <c r="AC1211" s="24" t="s">
        <v>369</v>
      </c>
      <c r="AD1211" s="25">
        <v>1</v>
      </c>
      <c r="AE1211" s="25">
        <v>0</v>
      </c>
      <c r="AF1211" s="25">
        <v>2</v>
      </c>
      <c r="AG1211" s="25">
        <v>0</v>
      </c>
      <c r="AH1211" s="25">
        <v>3</v>
      </c>
      <c r="AI1211" s="25" t="s">
        <v>414</v>
      </c>
      <c r="AJ1211" s="57">
        <v>8</v>
      </c>
      <c r="AK1211" s="57" t="str">
        <f t="shared" si="279"/>
        <v>More</v>
      </c>
      <c r="AL1211" s="57" t="s">
        <v>97</v>
      </c>
      <c r="AM1211" s="57" t="str">
        <f t="shared" si="280"/>
        <v>High</v>
      </c>
      <c r="AN1211" s="62">
        <v>2</v>
      </c>
      <c r="AO1211" s="62" t="str">
        <f t="shared" si="281"/>
        <v>More</v>
      </c>
      <c r="AP1211" s="62">
        <v>500</v>
      </c>
      <c r="AQ1211" s="62" t="str">
        <f t="shared" si="282"/>
        <v>no</v>
      </c>
      <c r="AR1211" s="62" t="str">
        <f t="shared" si="283"/>
        <v>Above Average</v>
      </c>
      <c r="AS1211" s="64">
        <v>1</v>
      </c>
      <c r="AT1211" s="68">
        <v>87.349397590361448</v>
      </c>
      <c r="AU1211" s="68" t="str">
        <f t="shared" si="284"/>
        <v>Above Average</v>
      </c>
      <c r="AV1211" s="66">
        <v>290000</v>
      </c>
      <c r="AW1211" s="66">
        <v>3320</v>
      </c>
      <c r="AX1211" s="66" t="s">
        <v>311</v>
      </c>
    </row>
    <row r="1212" spans="1:50" customFormat="1" x14ac:dyDescent="0.2">
      <c r="A1212">
        <v>1211</v>
      </c>
      <c r="B1212" s="12" t="s">
        <v>90</v>
      </c>
      <c r="C1212" s="12" t="s">
        <v>90</v>
      </c>
      <c r="D1212" s="12" t="s">
        <v>91</v>
      </c>
      <c r="E1212" s="22">
        <v>6</v>
      </c>
      <c r="F1212" s="22" t="s">
        <v>195</v>
      </c>
      <c r="G1212" s="22" t="s">
        <v>92</v>
      </c>
      <c r="H1212" s="22" t="str">
        <f t="shared" si="271"/>
        <v>2Story</v>
      </c>
      <c r="I1212" s="22">
        <f t="shared" si="270"/>
        <v>75.988545402704759</v>
      </c>
      <c r="J1212" s="22" t="str">
        <f t="shared" si="272"/>
        <v>Above Average</v>
      </c>
      <c r="K1212" s="22">
        <v>5</v>
      </c>
      <c r="L1212" s="22" t="str">
        <f t="shared" si="273"/>
        <v>Low</v>
      </c>
      <c r="M1212" s="22">
        <v>1992</v>
      </c>
      <c r="N1212" s="22">
        <f t="shared" si="274"/>
        <v>0</v>
      </c>
      <c r="O1212" s="22"/>
      <c r="P1212" s="22">
        <v>1992</v>
      </c>
      <c r="Q1212" s="22">
        <f t="shared" si="275"/>
        <v>0</v>
      </c>
      <c r="R1212" s="23">
        <v>1055</v>
      </c>
      <c r="S1212" s="23" t="s">
        <v>311</v>
      </c>
      <c r="T1212" s="23" t="s">
        <v>370</v>
      </c>
      <c r="U1212" s="24">
        <v>1055</v>
      </c>
      <c r="V1212" s="24" t="str">
        <f t="shared" si="276"/>
        <v>no</v>
      </c>
      <c r="W1212" s="24">
        <v>790</v>
      </c>
      <c r="X1212" s="24" t="str">
        <f t="shared" si="277"/>
        <v>no</v>
      </c>
      <c r="Y1212" s="24" t="s">
        <v>412</v>
      </c>
      <c r="Z1212" s="24">
        <f t="shared" si="278"/>
        <v>1</v>
      </c>
      <c r="AA1212" s="24">
        <v>1845</v>
      </c>
      <c r="AB1212" s="24" t="s">
        <v>311</v>
      </c>
      <c r="AC1212" s="24" t="s">
        <v>369</v>
      </c>
      <c r="AD1212" s="25">
        <v>0</v>
      </c>
      <c r="AE1212" s="25">
        <v>0</v>
      </c>
      <c r="AF1212" s="25">
        <v>2</v>
      </c>
      <c r="AG1212" s="25">
        <v>1</v>
      </c>
      <c r="AH1212" s="25">
        <v>3</v>
      </c>
      <c r="AI1212" s="25" t="s">
        <v>414</v>
      </c>
      <c r="AJ1212" s="57">
        <v>8</v>
      </c>
      <c r="AK1212" s="57" t="str">
        <f t="shared" si="279"/>
        <v>More</v>
      </c>
      <c r="AL1212" s="57" t="s">
        <v>97</v>
      </c>
      <c r="AM1212" s="57" t="str">
        <f t="shared" si="280"/>
        <v>High</v>
      </c>
      <c r="AN1212" s="62">
        <v>2</v>
      </c>
      <c r="AO1212" s="62" t="str">
        <f t="shared" si="281"/>
        <v>More</v>
      </c>
      <c r="AP1212" s="62">
        <v>462</v>
      </c>
      <c r="AQ1212" s="62" t="str">
        <f t="shared" si="282"/>
        <v>no</v>
      </c>
      <c r="AR1212" s="62" t="str">
        <f t="shared" si="283"/>
        <v>Below Average</v>
      </c>
      <c r="AS1212" s="64">
        <v>1</v>
      </c>
      <c r="AT1212" s="68">
        <v>65.172413793103445</v>
      </c>
      <c r="AU1212" s="68" t="str">
        <f t="shared" si="284"/>
        <v>Below Average</v>
      </c>
      <c r="AV1212" s="66">
        <v>189000</v>
      </c>
      <c r="AW1212" s="66">
        <v>2900</v>
      </c>
      <c r="AX1212" s="66" t="s">
        <v>311</v>
      </c>
    </row>
    <row r="1213" spans="1:50" customFormat="1" x14ac:dyDescent="0.2">
      <c r="A1213">
        <v>1212</v>
      </c>
      <c r="B1213" s="12" t="s">
        <v>90</v>
      </c>
      <c r="C1213" s="12" t="s">
        <v>90</v>
      </c>
      <c r="D1213" s="12" t="s">
        <v>91</v>
      </c>
      <c r="E1213" s="22">
        <v>8</v>
      </c>
      <c r="F1213" s="22" t="s">
        <v>411</v>
      </c>
      <c r="G1213" s="22" t="s">
        <v>132</v>
      </c>
      <c r="H1213" s="22" t="str">
        <f t="shared" si="271"/>
        <v>1Story</v>
      </c>
      <c r="I1213" s="22">
        <f t="shared" si="270"/>
        <v>59.315963337771507</v>
      </c>
      <c r="J1213" s="22" t="str">
        <f t="shared" si="272"/>
        <v>Below Average</v>
      </c>
      <c r="K1213" s="22">
        <v>7</v>
      </c>
      <c r="L1213" s="22" t="str">
        <f t="shared" si="273"/>
        <v>High</v>
      </c>
      <c r="M1213" s="22">
        <v>1988</v>
      </c>
      <c r="N1213" s="22">
        <f t="shared" si="274"/>
        <v>0</v>
      </c>
      <c r="O1213" s="22"/>
      <c r="P1213" s="22">
        <v>2005</v>
      </c>
      <c r="Q1213" s="22">
        <f t="shared" si="275"/>
        <v>0</v>
      </c>
      <c r="R1213" s="23">
        <v>559</v>
      </c>
      <c r="S1213" s="23" t="s">
        <v>311</v>
      </c>
      <c r="T1213" s="23" t="s">
        <v>370</v>
      </c>
      <c r="U1213" s="24">
        <v>1080</v>
      </c>
      <c r="V1213" s="24" t="str">
        <f t="shared" si="276"/>
        <v>no</v>
      </c>
      <c r="W1213" s="24">
        <v>672</v>
      </c>
      <c r="X1213" s="24" t="str">
        <f t="shared" si="277"/>
        <v>no</v>
      </c>
      <c r="Y1213" s="24" t="s">
        <v>412</v>
      </c>
      <c r="Z1213" s="24">
        <f t="shared" si="278"/>
        <v>1</v>
      </c>
      <c r="AA1213" s="24">
        <v>1752</v>
      </c>
      <c r="AB1213" s="24" t="s">
        <v>311</v>
      </c>
      <c r="AC1213" s="24" t="s">
        <v>369</v>
      </c>
      <c r="AD1213" s="25">
        <v>0</v>
      </c>
      <c r="AE1213" s="25">
        <v>0</v>
      </c>
      <c r="AF1213" s="25">
        <v>2</v>
      </c>
      <c r="AG1213" s="25">
        <v>0</v>
      </c>
      <c r="AH1213" s="25">
        <v>2</v>
      </c>
      <c r="AI1213" s="25" t="s">
        <v>415</v>
      </c>
      <c r="AJ1213" s="57">
        <v>8</v>
      </c>
      <c r="AK1213" s="57" t="str">
        <f t="shared" si="279"/>
        <v>More</v>
      </c>
      <c r="AL1213" s="57" t="s">
        <v>98</v>
      </c>
      <c r="AM1213" s="57" t="str">
        <f t="shared" si="280"/>
        <v>Low</v>
      </c>
      <c r="AN1213" s="62">
        <v>2</v>
      </c>
      <c r="AO1213" s="62" t="str">
        <f t="shared" si="281"/>
        <v>More</v>
      </c>
      <c r="AP1213" s="62">
        <v>492</v>
      </c>
      <c r="AQ1213" s="62" t="str">
        <f t="shared" si="282"/>
        <v>no</v>
      </c>
      <c r="AR1213" s="62" t="str">
        <f t="shared" si="283"/>
        <v>Above Average</v>
      </c>
      <c r="AS1213" s="64">
        <v>0</v>
      </c>
      <c r="AT1213" s="68">
        <v>70.964950237992213</v>
      </c>
      <c r="AU1213" s="68" t="str">
        <f t="shared" si="284"/>
        <v>Above Average</v>
      </c>
      <c r="AV1213" s="66">
        <v>164000</v>
      </c>
      <c r="AW1213" s="66">
        <v>2311</v>
      </c>
      <c r="AX1213" s="66" t="s">
        <v>311</v>
      </c>
    </row>
    <row r="1214" spans="1:50" customFormat="1" x14ac:dyDescent="0.2">
      <c r="A1214">
        <v>1213</v>
      </c>
      <c r="B1214" s="12" t="s">
        <v>90</v>
      </c>
      <c r="C1214" s="12" t="s">
        <v>90</v>
      </c>
      <c r="D1214" s="12" t="s">
        <v>91</v>
      </c>
      <c r="E1214" s="22">
        <v>4</v>
      </c>
      <c r="F1214" s="22" t="s">
        <v>195</v>
      </c>
      <c r="G1214" s="22" t="s">
        <v>115</v>
      </c>
      <c r="H1214" s="22" t="str">
        <f t="shared" si="271"/>
        <v>1Story</v>
      </c>
      <c r="I1214" s="22">
        <f t="shared" si="270"/>
        <v>69.182127006168557</v>
      </c>
      <c r="J1214" s="22" t="str">
        <f t="shared" si="272"/>
        <v>Below Average</v>
      </c>
      <c r="K1214" s="22">
        <v>6</v>
      </c>
      <c r="L1214" s="22" t="str">
        <f t="shared" si="273"/>
        <v>High</v>
      </c>
      <c r="M1214" s="22">
        <v>1941</v>
      </c>
      <c r="N1214" s="22">
        <f t="shared" si="274"/>
        <v>1</v>
      </c>
      <c r="O1214" s="22"/>
      <c r="P1214" s="22">
        <v>1950</v>
      </c>
      <c r="Q1214" s="22">
        <f t="shared" si="275"/>
        <v>1</v>
      </c>
      <c r="R1214" s="23">
        <v>672</v>
      </c>
      <c r="S1214" s="23" t="s">
        <v>311</v>
      </c>
      <c r="T1214" s="23" t="s">
        <v>370</v>
      </c>
      <c r="U1214" s="24">
        <v>672</v>
      </c>
      <c r="V1214" s="24" t="str">
        <f t="shared" si="276"/>
        <v>no</v>
      </c>
      <c r="W1214" s="24">
        <v>0</v>
      </c>
      <c r="X1214" s="24" t="str">
        <f t="shared" si="277"/>
        <v>no</v>
      </c>
      <c r="Y1214" s="24" t="s">
        <v>413</v>
      </c>
      <c r="Z1214" s="24">
        <f t="shared" si="278"/>
        <v>0</v>
      </c>
      <c r="AA1214" s="24">
        <v>672</v>
      </c>
      <c r="AB1214" s="24" t="s">
        <v>311</v>
      </c>
      <c r="AC1214" s="24" t="s">
        <v>370</v>
      </c>
      <c r="AD1214" s="25">
        <v>1</v>
      </c>
      <c r="AE1214" s="25">
        <v>0</v>
      </c>
      <c r="AF1214" s="25">
        <v>1</v>
      </c>
      <c r="AG1214" s="25">
        <v>0</v>
      </c>
      <c r="AH1214" s="25">
        <v>2</v>
      </c>
      <c r="AI1214" s="25" t="s">
        <v>415</v>
      </c>
      <c r="AJ1214" s="57">
        <v>4</v>
      </c>
      <c r="AK1214" s="57" t="str">
        <f t="shared" si="279"/>
        <v>Less</v>
      </c>
      <c r="AL1214" s="57" t="s">
        <v>98</v>
      </c>
      <c r="AM1214" s="57" t="str">
        <f t="shared" si="280"/>
        <v>Low</v>
      </c>
      <c r="AN1214" s="62">
        <v>1</v>
      </c>
      <c r="AO1214" s="62" t="str">
        <f t="shared" si="281"/>
        <v>Less</v>
      </c>
      <c r="AP1214" s="62">
        <v>234</v>
      </c>
      <c r="AQ1214" s="62" t="str">
        <f t="shared" si="282"/>
        <v>no</v>
      </c>
      <c r="AR1214" s="62" t="str">
        <f t="shared" si="283"/>
        <v>Below Average</v>
      </c>
      <c r="AS1214" s="64">
        <v>0</v>
      </c>
      <c r="AT1214" s="68">
        <v>84.077380952380949</v>
      </c>
      <c r="AU1214" s="68" t="str">
        <f t="shared" si="284"/>
        <v>Above Average</v>
      </c>
      <c r="AV1214" s="66">
        <v>113000</v>
      </c>
      <c r="AW1214" s="66">
        <v>1344</v>
      </c>
      <c r="AX1214" s="66" t="s">
        <v>311</v>
      </c>
    </row>
    <row r="1215" spans="1:50" customFormat="1" x14ac:dyDescent="0.2">
      <c r="A1215">
        <v>1214</v>
      </c>
      <c r="B1215" s="12" t="s">
        <v>90</v>
      </c>
      <c r="C1215" s="12" t="s">
        <v>90</v>
      </c>
      <c r="D1215" s="12" t="s">
        <v>91</v>
      </c>
      <c r="E1215" s="22">
        <v>4</v>
      </c>
      <c r="F1215" s="22" t="s">
        <v>195</v>
      </c>
      <c r="G1215" s="22" t="s">
        <v>197</v>
      </c>
      <c r="H1215" s="22" t="str">
        <f t="shared" si="271"/>
        <v xml:space="preserve"> </v>
      </c>
      <c r="I1215" s="22">
        <f t="shared" si="270"/>
        <v>74.693515888638117</v>
      </c>
      <c r="J1215" s="22" t="str">
        <f t="shared" si="272"/>
        <v>Above Average</v>
      </c>
      <c r="K1215" s="22">
        <v>9</v>
      </c>
      <c r="L1215" s="22" t="str">
        <f t="shared" si="273"/>
        <v>High</v>
      </c>
      <c r="M1215" s="22">
        <v>1965</v>
      </c>
      <c r="N1215" s="22">
        <f t="shared" si="274"/>
        <v>0</v>
      </c>
      <c r="O1215" s="22"/>
      <c r="P1215" s="22">
        <v>2001</v>
      </c>
      <c r="Q1215" s="22">
        <f t="shared" si="275"/>
        <v>0</v>
      </c>
      <c r="R1215" s="23">
        <v>648</v>
      </c>
      <c r="S1215" s="23" t="s">
        <v>311</v>
      </c>
      <c r="T1215" s="23" t="s">
        <v>370</v>
      </c>
      <c r="U1215" s="24">
        <v>960</v>
      </c>
      <c r="V1215" s="24" t="str">
        <f t="shared" si="276"/>
        <v>no</v>
      </c>
      <c r="W1215" s="24">
        <v>0</v>
      </c>
      <c r="X1215" s="24" t="str">
        <f t="shared" si="277"/>
        <v>no</v>
      </c>
      <c r="Y1215" s="24" t="s">
        <v>413</v>
      </c>
      <c r="Z1215" s="24">
        <f t="shared" si="278"/>
        <v>0</v>
      </c>
      <c r="AA1215" s="24">
        <v>960</v>
      </c>
      <c r="AB1215" s="24" t="s">
        <v>311</v>
      </c>
      <c r="AC1215" s="24" t="s">
        <v>370</v>
      </c>
      <c r="AD1215" s="25">
        <v>1</v>
      </c>
      <c r="AE1215" s="25">
        <v>1</v>
      </c>
      <c r="AF1215" s="25">
        <v>0</v>
      </c>
      <c r="AG1215" s="25">
        <v>0</v>
      </c>
      <c r="AH1215" s="25">
        <v>2</v>
      </c>
      <c r="AI1215" s="25" t="s">
        <v>415</v>
      </c>
      <c r="AJ1215" s="57">
        <v>3</v>
      </c>
      <c r="AK1215" s="57" t="str">
        <f t="shared" si="279"/>
        <v>Less</v>
      </c>
      <c r="AL1215" s="57" t="s">
        <v>98</v>
      </c>
      <c r="AM1215" s="57" t="str">
        <f t="shared" si="280"/>
        <v>Low</v>
      </c>
      <c r="AN1215" s="62">
        <v>1</v>
      </c>
      <c r="AO1215" s="62" t="str">
        <f t="shared" si="281"/>
        <v>Less</v>
      </c>
      <c r="AP1215" s="62">
        <v>364</v>
      </c>
      <c r="AQ1215" s="62" t="str">
        <f t="shared" si="282"/>
        <v>no</v>
      </c>
      <c r="AR1215" s="62" t="str">
        <f t="shared" si="283"/>
        <v>Below Average</v>
      </c>
      <c r="AS1215" s="64">
        <v>0</v>
      </c>
      <c r="AT1215" s="68">
        <v>90.174129353233837</v>
      </c>
      <c r="AU1215" s="68" t="str">
        <f t="shared" si="284"/>
        <v>Above Average</v>
      </c>
      <c r="AV1215" s="66">
        <v>145000</v>
      </c>
      <c r="AW1215" s="66">
        <v>1608</v>
      </c>
      <c r="AX1215" s="66" t="s">
        <v>311</v>
      </c>
    </row>
    <row r="1216" spans="1:50" customFormat="1" x14ac:dyDescent="0.2">
      <c r="A1216">
        <v>1215</v>
      </c>
      <c r="B1216" s="12" t="s">
        <v>90</v>
      </c>
      <c r="C1216" s="12" t="s">
        <v>90</v>
      </c>
      <c r="D1216" s="12" t="s">
        <v>91</v>
      </c>
      <c r="E1216" s="22">
        <v>5</v>
      </c>
      <c r="F1216" s="22" t="s">
        <v>195</v>
      </c>
      <c r="G1216" s="22" t="s">
        <v>191</v>
      </c>
      <c r="H1216" s="22" t="str">
        <f t="shared" si="271"/>
        <v xml:space="preserve"> </v>
      </c>
      <c r="I1216" s="22">
        <f t="shared" si="270"/>
        <v>77.818957638420983</v>
      </c>
      <c r="J1216" s="22" t="str">
        <f t="shared" si="272"/>
        <v>Above Average</v>
      </c>
      <c r="K1216" s="22">
        <v>5</v>
      </c>
      <c r="L1216" s="22" t="str">
        <f t="shared" si="273"/>
        <v>Low</v>
      </c>
      <c r="M1216" s="22">
        <v>1962</v>
      </c>
      <c r="N1216" s="22">
        <f t="shared" si="274"/>
        <v>0</v>
      </c>
      <c r="O1216" s="22"/>
      <c r="P1216" s="22">
        <v>1962</v>
      </c>
      <c r="Q1216" s="22">
        <f t="shared" si="275"/>
        <v>0</v>
      </c>
      <c r="R1216" s="23">
        <v>925</v>
      </c>
      <c r="S1216" s="23" t="s">
        <v>311</v>
      </c>
      <c r="T1216" s="23" t="s">
        <v>370</v>
      </c>
      <c r="U1216" s="24">
        <v>999</v>
      </c>
      <c r="V1216" s="24" t="str">
        <f t="shared" si="276"/>
        <v>no</v>
      </c>
      <c r="W1216" s="24">
        <v>0</v>
      </c>
      <c r="X1216" s="24" t="str">
        <f t="shared" si="277"/>
        <v>no</v>
      </c>
      <c r="Y1216" s="24" t="s">
        <v>413</v>
      </c>
      <c r="Z1216" s="24">
        <f t="shared" si="278"/>
        <v>1</v>
      </c>
      <c r="AA1216" s="24">
        <v>999</v>
      </c>
      <c r="AB1216" s="24" t="s">
        <v>311</v>
      </c>
      <c r="AC1216" s="24" t="s">
        <v>370</v>
      </c>
      <c r="AD1216" s="25">
        <v>1</v>
      </c>
      <c r="AE1216" s="25">
        <v>0</v>
      </c>
      <c r="AF1216" s="25">
        <v>1</v>
      </c>
      <c r="AG1216" s="25">
        <v>0</v>
      </c>
      <c r="AH1216" s="25">
        <v>2</v>
      </c>
      <c r="AI1216" s="25" t="s">
        <v>415</v>
      </c>
      <c r="AJ1216" s="57">
        <v>6</v>
      </c>
      <c r="AK1216" s="57" t="str">
        <f t="shared" si="279"/>
        <v>More</v>
      </c>
      <c r="AL1216" s="57" t="s">
        <v>98</v>
      </c>
      <c r="AM1216" s="57" t="str">
        <f t="shared" si="280"/>
        <v>Low</v>
      </c>
      <c r="AN1216" s="62">
        <v>1</v>
      </c>
      <c r="AO1216" s="62" t="str">
        <f t="shared" si="281"/>
        <v>Less</v>
      </c>
      <c r="AP1216" s="62">
        <v>300</v>
      </c>
      <c r="AQ1216" s="62" t="str">
        <f t="shared" si="282"/>
        <v>no</v>
      </c>
      <c r="AR1216" s="62" t="str">
        <f t="shared" si="283"/>
        <v>Below Average</v>
      </c>
      <c r="AS1216" s="64">
        <v>0</v>
      </c>
      <c r="AT1216" s="68">
        <v>69.906444906444904</v>
      </c>
      <c r="AU1216" s="68" t="str">
        <f t="shared" si="284"/>
        <v>Above Average</v>
      </c>
      <c r="AV1216" s="66">
        <v>134500</v>
      </c>
      <c r="AW1216" s="66">
        <v>1924</v>
      </c>
      <c r="AX1216" s="66" t="s">
        <v>311</v>
      </c>
    </row>
    <row r="1217" spans="1:50" customFormat="1" x14ac:dyDescent="0.2">
      <c r="A1217">
        <v>1216</v>
      </c>
      <c r="B1217" s="12" t="s">
        <v>90</v>
      </c>
      <c r="C1217" s="12" t="s">
        <v>90</v>
      </c>
      <c r="D1217" s="12" t="s">
        <v>91</v>
      </c>
      <c r="E1217" s="22">
        <v>5</v>
      </c>
      <c r="F1217" s="22" t="s">
        <v>195</v>
      </c>
      <c r="G1217" s="22" t="s">
        <v>115</v>
      </c>
      <c r="H1217" s="22" t="str">
        <f t="shared" si="271"/>
        <v>1Story</v>
      </c>
      <c r="I1217" s="22">
        <f t="shared" si="270"/>
        <v>69.182127006168557</v>
      </c>
      <c r="J1217" s="22" t="str">
        <f t="shared" si="272"/>
        <v>Below Average</v>
      </c>
      <c r="K1217" s="22">
        <v>5</v>
      </c>
      <c r="L1217" s="22" t="str">
        <f t="shared" si="273"/>
        <v>Low</v>
      </c>
      <c r="M1217" s="22">
        <v>1966</v>
      </c>
      <c r="N1217" s="22">
        <f t="shared" si="274"/>
        <v>0</v>
      </c>
      <c r="O1217" s="22"/>
      <c r="P1217" s="22">
        <v>1966</v>
      </c>
      <c r="Q1217" s="22">
        <f t="shared" si="275"/>
        <v>0</v>
      </c>
      <c r="R1217" s="23">
        <v>894</v>
      </c>
      <c r="S1217" s="23" t="s">
        <v>311</v>
      </c>
      <c r="T1217" s="23" t="s">
        <v>370</v>
      </c>
      <c r="U1217" s="24">
        <v>894</v>
      </c>
      <c r="V1217" s="24" t="str">
        <f t="shared" si="276"/>
        <v>no</v>
      </c>
      <c r="W1217" s="24">
        <v>0</v>
      </c>
      <c r="X1217" s="24" t="str">
        <f t="shared" si="277"/>
        <v>no</v>
      </c>
      <c r="Y1217" s="24" t="s">
        <v>413</v>
      </c>
      <c r="Z1217" s="24">
        <f t="shared" si="278"/>
        <v>0</v>
      </c>
      <c r="AA1217" s="24">
        <v>894</v>
      </c>
      <c r="AB1217" s="24" t="s">
        <v>311</v>
      </c>
      <c r="AC1217" s="24" t="s">
        <v>370</v>
      </c>
      <c r="AD1217" s="25">
        <v>0</v>
      </c>
      <c r="AE1217" s="25">
        <v>0</v>
      </c>
      <c r="AF1217" s="25">
        <v>1</v>
      </c>
      <c r="AG1217" s="25">
        <v>0</v>
      </c>
      <c r="AH1217" s="25">
        <v>1</v>
      </c>
      <c r="AI1217" s="25" t="s">
        <v>415</v>
      </c>
      <c r="AJ1217" s="57">
        <v>5</v>
      </c>
      <c r="AK1217" s="57" t="str">
        <f t="shared" si="279"/>
        <v>Less</v>
      </c>
      <c r="AL1217" s="57" t="s">
        <v>98</v>
      </c>
      <c r="AM1217" s="57" t="str">
        <f t="shared" si="280"/>
        <v>Low</v>
      </c>
      <c r="AN1217" s="62">
        <v>1</v>
      </c>
      <c r="AO1217" s="62" t="str">
        <f t="shared" si="281"/>
        <v>Less</v>
      </c>
      <c r="AP1217" s="62">
        <v>384</v>
      </c>
      <c r="AQ1217" s="62" t="str">
        <f t="shared" si="282"/>
        <v>no</v>
      </c>
      <c r="AR1217" s="62" t="str">
        <f t="shared" si="283"/>
        <v>Below Average</v>
      </c>
      <c r="AS1217" s="64">
        <v>0</v>
      </c>
      <c r="AT1217" s="68">
        <v>69.91051454138703</v>
      </c>
      <c r="AU1217" s="68" t="str">
        <f t="shared" si="284"/>
        <v>Above Average</v>
      </c>
      <c r="AV1217" s="66">
        <v>125000</v>
      </c>
      <c r="AW1217" s="66">
        <v>1788</v>
      </c>
      <c r="AX1217" s="66" t="s">
        <v>311</v>
      </c>
    </row>
    <row r="1218" spans="1:50" customFormat="1" x14ac:dyDescent="0.2">
      <c r="A1218">
        <v>1217</v>
      </c>
      <c r="B1218" s="12" t="s">
        <v>171</v>
      </c>
      <c r="C1218" s="12" t="s">
        <v>90</v>
      </c>
      <c r="D1218" s="12" t="s">
        <v>167</v>
      </c>
      <c r="E1218" s="22">
        <v>6</v>
      </c>
      <c r="F1218" s="22" t="s">
        <v>195</v>
      </c>
      <c r="G1218" s="22" t="s">
        <v>132</v>
      </c>
      <c r="H1218" s="22" t="str">
        <f t="shared" si="271"/>
        <v>1Story</v>
      </c>
      <c r="I1218" s="22">
        <f t="shared" ref="I1218:I1281" si="285">IFERROR(AVERAGEIFS($AT$2:$AT$1461,$G$2:$G$1461,$G1218,$D$2:$D$1461,"1Fam"),"")</f>
        <v>59.315963337771507</v>
      </c>
      <c r="J1218" s="22" t="str">
        <f t="shared" si="272"/>
        <v>Below Average</v>
      </c>
      <c r="K1218" s="22">
        <v>5</v>
      </c>
      <c r="L1218" s="22" t="str">
        <f t="shared" si="273"/>
        <v>Low</v>
      </c>
      <c r="M1218" s="22">
        <v>1978</v>
      </c>
      <c r="N1218" s="22">
        <f t="shared" si="274"/>
        <v>0</v>
      </c>
      <c r="O1218" s="22"/>
      <c r="P1218" s="22">
        <v>1978</v>
      </c>
      <c r="Q1218" s="22">
        <f t="shared" si="275"/>
        <v>0</v>
      </c>
      <c r="R1218" s="23">
        <v>0</v>
      </c>
      <c r="S1218" s="23" t="s">
        <v>313</v>
      </c>
      <c r="T1218" s="23" t="s">
        <v>370</v>
      </c>
      <c r="U1218" s="24">
        <v>1318</v>
      </c>
      <c r="V1218" s="24" t="str">
        <f t="shared" si="276"/>
        <v>no</v>
      </c>
      <c r="W1218" s="24">
        <v>584</v>
      </c>
      <c r="X1218" s="24" t="str">
        <f t="shared" si="277"/>
        <v>no</v>
      </c>
      <c r="Y1218" s="24" t="s">
        <v>412</v>
      </c>
      <c r="Z1218" s="24">
        <f t="shared" si="278"/>
        <v>1</v>
      </c>
      <c r="AA1218" s="24">
        <v>1902</v>
      </c>
      <c r="AB1218" s="24" t="s">
        <v>311</v>
      </c>
      <c r="AC1218" s="24" t="s">
        <v>369</v>
      </c>
      <c r="AD1218" s="25">
        <v>0</v>
      </c>
      <c r="AE1218" s="25">
        <v>0</v>
      </c>
      <c r="AF1218" s="25">
        <v>2</v>
      </c>
      <c r="AG1218" s="25">
        <v>0</v>
      </c>
      <c r="AH1218" s="25">
        <v>2</v>
      </c>
      <c r="AI1218" s="25" t="s">
        <v>415</v>
      </c>
      <c r="AJ1218" s="57">
        <v>8</v>
      </c>
      <c r="AK1218" s="57" t="str">
        <f t="shared" si="279"/>
        <v>More</v>
      </c>
      <c r="AL1218" s="57" t="s">
        <v>98</v>
      </c>
      <c r="AM1218" s="57" t="str">
        <f t="shared" si="280"/>
        <v>Low</v>
      </c>
      <c r="AN1218" s="62">
        <v>2</v>
      </c>
      <c r="AO1218" s="62" t="str">
        <f t="shared" si="281"/>
        <v>More</v>
      </c>
      <c r="AP1218" s="62">
        <v>539</v>
      </c>
      <c r="AQ1218" s="62" t="str">
        <f t="shared" si="282"/>
        <v>no</v>
      </c>
      <c r="AR1218" s="62" t="str">
        <f t="shared" si="283"/>
        <v>Above Average</v>
      </c>
      <c r="AS1218" s="64">
        <v>0</v>
      </c>
      <c r="AT1218" s="68">
        <v>58.885383806519457</v>
      </c>
      <c r="AU1218" s="68" t="str">
        <f t="shared" si="284"/>
        <v>Below Average</v>
      </c>
      <c r="AV1218" s="66">
        <v>112000</v>
      </c>
      <c r="AW1218" s="66">
        <v>1902</v>
      </c>
      <c r="AX1218" s="66" t="s">
        <v>311</v>
      </c>
    </row>
    <row r="1219" spans="1:50" customFormat="1" x14ac:dyDescent="0.2">
      <c r="A1219">
        <v>1218</v>
      </c>
      <c r="B1219" s="12" t="s">
        <v>90</v>
      </c>
      <c r="C1219" s="12" t="s">
        <v>90</v>
      </c>
      <c r="D1219" s="12" t="s">
        <v>91</v>
      </c>
      <c r="E1219" s="22">
        <v>8</v>
      </c>
      <c r="F1219" s="22" t="s">
        <v>411</v>
      </c>
      <c r="G1219" s="22" t="s">
        <v>115</v>
      </c>
      <c r="H1219" s="22" t="str">
        <f t="shared" ref="H1219:H1282" si="286">IF(OR(G1219 = "SFoyer", G1219 = "SLvl"), " ", IF(OR(G1219 = "1.5Fin", G1219 = "1.5Unf"), "1Story", IF(OR(G1219 = "2.5Fin", G1219 = "2.5Unf"), "2Story", G1219)))</f>
        <v>1Story</v>
      </c>
      <c r="I1219" s="22">
        <f t="shared" si="285"/>
        <v>69.182127006168557</v>
      </c>
      <c r="J1219" s="22" t="str">
        <f t="shared" ref="J1219:J1282" si="287">IF(I1219&gt;=AVERAGE(I$2:I$1461),"Above Average","Below Average")</f>
        <v>Below Average</v>
      </c>
      <c r="K1219" s="22">
        <v>5</v>
      </c>
      <c r="L1219" s="22" t="str">
        <f t="shared" ref="L1219:L1282" si="288">IF(K1219&gt;=6, "High", "Low")</f>
        <v>Low</v>
      </c>
      <c r="M1219" s="22">
        <v>2009</v>
      </c>
      <c r="N1219" s="22">
        <f t="shared" ref="N1219:N1282" si="289">IF(M1219&lt;=1954,1,0)</f>
        <v>0</v>
      </c>
      <c r="O1219" s="22"/>
      <c r="P1219" s="22">
        <v>2009</v>
      </c>
      <c r="Q1219" s="22">
        <f t="shared" ref="Q1219:Q1282" si="290">IF(P1219&lt;=1961, 1,0)</f>
        <v>0</v>
      </c>
      <c r="R1219" s="23">
        <v>1300</v>
      </c>
      <c r="S1219" s="23" t="s">
        <v>311</v>
      </c>
      <c r="T1219" s="23" t="s">
        <v>369</v>
      </c>
      <c r="U1219" s="24">
        <v>1314</v>
      </c>
      <c r="V1219" s="24" t="str">
        <f t="shared" ref="V1219:V1282" si="291">IF(OR(U1219&lt;(QUARTILE(U$2:U$1461,1))-(((QUARTILE(U$2:U$1461,3))-(QUARTILE(U$2:U$1461,1)))*1.5),U1219&gt;(QUARTILE(U$2:U$1461,3))+(((QUARTILE(U$2:U$1461,3))-(QUARTILE(U$2:U$1461,1)))*1.5)),"yes","no")</f>
        <v>no</v>
      </c>
      <c r="W1219" s="24">
        <v>0</v>
      </c>
      <c r="X1219" s="24" t="str">
        <f t="shared" ref="X1219:X1282" si="292">IF(OR(W1219&lt;(QUARTILE(W$2:W$1461,1))-(((QUARTILE(W$2:W$1461,3))-(QUARTILE(W$2:W$1461,1)))*1.5),W1219&gt;(QUARTILE(W$2:W$1461,3))+(((QUARTILE(W$2:W$1461,3))-(QUARTILE(W$2:W$1461,1)))*1.5)),"yes","no")</f>
        <v>no</v>
      </c>
      <c r="Y1219" s="24" t="s">
        <v>413</v>
      </c>
      <c r="Z1219" s="24">
        <f t="shared" ref="Z1219:Z1282" si="293">IF($W1227&gt;0,1,0)</f>
        <v>0</v>
      </c>
      <c r="AA1219" s="24">
        <v>1314</v>
      </c>
      <c r="AB1219" s="24" t="s">
        <v>311</v>
      </c>
      <c r="AC1219" s="24" t="s">
        <v>370</v>
      </c>
      <c r="AD1219" s="25">
        <v>1</v>
      </c>
      <c r="AE1219" s="25">
        <v>0</v>
      </c>
      <c r="AF1219" s="25">
        <v>2</v>
      </c>
      <c r="AG1219" s="25">
        <v>0</v>
      </c>
      <c r="AH1219" s="25">
        <v>3</v>
      </c>
      <c r="AI1219" s="25" t="s">
        <v>414</v>
      </c>
      <c r="AJ1219" s="57">
        <v>6</v>
      </c>
      <c r="AK1219" s="57" t="str">
        <f t="shared" ref="AK1219:AK1282" si="294">IF(AJ1219&gt;=6, "More", "Less")</f>
        <v>More</v>
      </c>
      <c r="AL1219" s="57" t="s">
        <v>97</v>
      </c>
      <c r="AM1219" s="57" t="str">
        <f t="shared" ref="AM1219:AM1282" si="295">IF(OR(AL1219 = "Gd", AL1219 = "Ex"), "High", "Low")</f>
        <v>High</v>
      </c>
      <c r="AN1219" s="62">
        <v>2</v>
      </c>
      <c r="AO1219" s="62" t="str">
        <f t="shared" ref="AO1219:AO1282" si="296">IF(AN1219&gt;=2, "More", "Less")</f>
        <v>More</v>
      </c>
      <c r="AP1219" s="62">
        <v>552</v>
      </c>
      <c r="AQ1219" s="62" t="str">
        <f t="shared" ref="AQ1219:AQ1282" si="297">IF(OR(AP1219&lt;(QUARTILE(AP$2:AP$1461,1))-(((QUARTILE(AP$2:AP$1461,3))-(QUARTILE(AP$2:AP$1461,1)))*1.5),AP1219&gt;(QUARTILE(AP$2:AP$1461,3))+(((QUARTILE(AP$2:AP$1461,3))-(QUARTILE(AP$2:AP$1461,1)))*1.5)),"yes","no")</f>
        <v>no</v>
      </c>
      <c r="AR1219" s="62" t="str">
        <f t="shared" ref="AR1219:AR1282" si="298">IF(AP1219&gt;=AVERAGE(AP$2:AP$1461),"Above Average","Below Average")</f>
        <v>Above Average</v>
      </c>
      <c r="AS1219" s="64">
        <v>0</v>
      </c>
      <c r="AT1219" s="68">
        <v>87.779648048967104</v>
      </c>
      <c r="AU1219" s="68" t="str">
        <f t="shared" ref="AU1219:AU1282" si="299">IF(AT1219&gt;=AVERAGE(AT$2:AT$1461),"Above Average","Below Average")</f>
        <v>Above Average</v>
      </c>
      <c r="AV1219" s="66">
        <v>229456</v>
      </c>
      <c r="AW1219" s="66">
        <v>2614</v>
      </c>
      <c r="AX1219" s="66" t="s">
        <v>311</v>
      </c>
    </row>
    <row r="1220" spans="1:50" customFormat="1" x14ac:dyDescent="0.2">
      <c r="A1220">
        <v>1219</v>
      </c>
      <c r="B1220" s="12" t="s">
        <v>90</v>
      </c>
      <c r="C1220" s="12" t="s">
        <v>90</v>
      </c>
      <c r="D1220" s="12" t="s">
        <v>91</v>
      </c>
      <c r="E1220" s="22">
        <v>4</v>
      </c>
      <c r="F1220" s="22" t="s">
        <v>195</v>
      </c>
      <c r="G1220" s="22" t="s">
        <v>132</v>
      </c>
      <c r="H1220" s="22" t="str">
        <f t="shared" si="286"/>
        <v>1Story</v>
      </c>
      <c r="I1220" s="22">
        <f t="shared" si="285"/>
        <v>59.315963337771507</v>
      </c>
      <c r="J1220" s="22" t="str">
        <f t="shared" si="287"/>
        <v>Below Average</v>
      </c>
      <c r="K1220" s="22">
        <v>5</v>
      </c>
      <c r="L1220" s="22" t="str">
        <f t="shared" si="288"/>
        <v>Low</v>
      </c>
      <c r="M1220" s="22">
        <v>1947</v>
      </c>
      <c r="N1220" s="22">
        <f t="shared" si="289"/>
        <v>1</v>
      </c>
      <c r="O1220" s="22"/>
      <c r="P1220" s="22">
        <v>1950</v>
      </c>
      <c r="Q1220" s="22">
        <f t="shared" si="290"/>
        <v>1</v>
      </c>
      <c r="R1220" s="23">
        <v>0</v>
      </c>
      <c r="S1220" s="23" t="s">
        <v>313</v>
      </c>
      <c r="T1220" s="23" t="s">
        <v>370</v>
      </c>
      <c r="U1220" s="24">
        <v>672</v>
      </c>
      <c r="V1220" s="24" t="str">
        <f t="shared" si="291"/>
        <v>no</v>
      </c>
      <c r="W1220" s="24">
        <v>240</v>
      </c>
      <c r="X1220" s="24" t="str">
        <f t="shared" si="292"/>
        <v>no</v>
      </c>
      <c r="Y1220" s="24" t="s">
        <v>412</v>
      </c>
      <c r="Z1220" s="24">
        <f t="shared" si="293"/>
        <v>1</v>
      </c>
      <c r="AA1220" s="24">
        <v>912</v>
      </c>
      <c r="AB1220" s="24" t="s">
        <v>311</v>
      </c>
      <c r="AC1220" s="24" t="s">
        <v>370</v>
      </c>
      <c r="AD1220" s="25">
        <v>0</v>
      </c>
      <c r="AE1220" s="25">
        <v>0</v>
      </c>
      <c r="AF1220" s="25">
        <v>1</v>
      </c>
      <c r="AG1220" s="25">
        <v>0</v>
      </c>
      <c r="AH1220" s="25">
        <v>1</v>
      </c>
      <c r="AI1220" s="25" t="s">
        <v>415</v>
      </c>
      <c r="AJ1220" s="57">
        <v>3</v>
      </c>
      <c r="AK1220" s="57" t="str">
        <f t="shared" si="294"/>
        <v>Less</v>
      </c>
      <c r="AL1220" s="57" t="s">
        <v>98</v>
      </c>
      <c r="AM1220" s="57" t="str">
        <f t="shared" si="295"/>
        <v>Low</v>
      </c>
      <c r="AN1220" s="62">
        <v>0</v>
      </c>
      <c r="AO1220" s="62" t="str">
        <f t="shared" si="296"/>
        <v>Less</v>
      </c>
      <c r="AP1220" s="62">
        <v>0</v>
      </c>
      <c r="AQ1220" s="62" t="str">
        <f t="shared" si="297"/>
        <v>no</v>
      </c>
      <c r="AR1220" s="62" t="str">
        <f t="shared" si="298"/>
        <v>Below Average</v>
      </c>
      <c r="AS1220" s="64">
        <v>0</v>
      </c>
      <c r="AT1220" s="68">
        <v>88.267543859649123</v>
      </c>
      <c r="AU1220" s="68" t="str">
        <f t="shared" si="299"/>
        <v>Above Average</v>
      </c>
      <c r="AV1220" s="66">
        <v>80500</v>
      </c>
      <c r="AW1220" s="66">
        <v>912</v>
      </c>
      <c r="AX1220" s="66" t="s">
        <v>311</v>
      </c>
    </row>
    <row r="1221" spans="1:50" customFormat="1" x14ac:dyDescent="0.2">
      <c r="A1221">
        <v>1220</v>
      </c>
      <c r="B1221" s="12" t="s">
        <v>90</v>
      </c>
      <c r="C1221" s="12" t="s">
        <v>90</v>
      </c>
      <c r="D1221" s="12" t="s">
        <v>198</v>
      </c>
      <c r="E1221" s="22">
        <v>6</v>
      </c>
      <c r="F1221" s="22" t="s">
        <v>195</v>
      </c>
      <c r="G1221" s="22" t="s">
        <v>92</v>
      </c>
      <c r="H1221" s="22" t="str">
        <f t="shared" si="286"/>
        <v>2Story</v>
      </c>
      <c r="I1221" s="22">
        <f t="shared" si="285"/>
        <v>75.988545402704759</v>
      </c>
      <c r="J1221" s="22" t="str">
        <f t="shared" si="287"/>
        <v>Above Average</v>
      </c>
      <c r="K1221" s="22">
        <v>5</v>
      </c>
      <c r="L1221" s="22" t="str">
        <f t="shared" si="288"/>
        <v>Low</v>
      </c>
      <c r="M1221" s="22">
        <v>1971</v>
      </c>
      <c r="N1221" s="22">
        <f t="shared" si="289"/>
        <v>0</v>
      </c>
      <c r="O1221" s="22"/>
      <c r="P1221" s="22">
        <v>1971</v>
      </c>
      <c r="Q1221" s="22">
        <f t="shared" si="290"/>
        <v>0</v>
      </c>
      <c r="R1221" s="23">
        <v>672</v>
      </c>
      <c r="S1221" s="23" t="s">
        <v>311</v>
      </c>
      <c r="T1221" s="23" t="s">
        <v>370</v>
      </c>
      <c r="U1221" s="24">
        <v>672</v>
      </c>
      <c r="V1221" s="24" t="str">
        <f t="shared" si="291"/>
        <v>no</v>
      </c>
      <c r="W1221" s="24">
        <v>546</v>
      </c>
      <c r="X1221" s="24" t="str">
        <f t="shared" si="292"/>
        <v>no</v>
      </c>
      <c r="Y1221" s="24" t="s">
        <v>412</v>
      </c>
      <c r="Z1221" s="24">
        <f t="shared" si="293"/>
        <v>0</v>
      </c>
      <c r="AA1221" s="24">
        <v>1218</v>
      </c>
      <c r="AB1221" s="24" t="s">
        <v>311</v>
      </c>
      <c r="AC1221" s="24" t="s">
        <v>370</v>
      </c>
      <c r="AD1221" s="25">
        <v>0</v>
      </c>
      <c r="AE1221" s="25">
        <v>0</v>
      </c>
      <c r="AF1221" s="25">
        <v>1</v>
      </c>
      <c r="AG1221" s="25">
        <v>1</v>
      </c>
      <c r="AH1221" s="25">
        <v>2</v>
      </c>
      <c r="AI1221" s="25" t="s">
        <v>415</v>
      </c>
      <c r="AJ1221" s="57">
        <v>7</v>
      </c>
      <c r="AK1221" s="57" t="str">
        <f t="shared" si="294"/>
        <v>More</v>
      </c>
      <c r="AL1221" s="57" t="s">
        <v>98</v>
      </c>
      <c r="AM1221" s="57" t="str">
        <f t="shared" si="295"/>
        <v>Low</v>
      </c>
      <c r="AN1221" s="62">
        <v>0</v>
      </c>
      <c r="AO1221" s="62" t="str">
        <f t="shared" si="296"/>
        <v>Less</v>
      </c>
      <c r="AP1221" s="62">
        <v>0</v>
      </c>
      <c r="AQ1221" s="62" t="str">
        <f t="shared" si="297"/>
        <v>no</v>
      </c>
      <c r="AR1221" s="62" t="str">
        <f t="shared" si="298"/>
        <v>Below Average</v>
      </c>
      <c r="AS1221" s="64">
        <v>0</v>
      </c>
      <c r="AT1221" s="68">
        <v>48.412698412698411</v>
      </c>
      <c r="AU1221" s="68" t="str">
        <f t="shared" si="299"/>
        <v>Below Average</v>
      </c>
      <c r="AV1221" s="66">
        <v>91500</v>
      </c>
      <c r="AW1221" s="66">
        <v>1890</v>
      </c>
      <c r="AX1221" s="66" t="s">
        <v>311</v>
      </c>
    </row>
    <row r="1222" spans="1:50" customFormat="1" x14ac:dyDescent="0.2">
      <c r="A1222">
        <v>1221</v>
      </c>
      <c r="B1222" s="12" t="s">
        <v>90</v>
      </c>
      <c r="C1222" s="12" t="s">
        <v>90</v>
      </c>
      <c r="D1222" s="12" t="s">
        <v>91</v>
      </c>
      <c r="E1222" s="22">
        <v>5</v>
      </c>
      <c r="F1222" s="22" t="s">
        <v>195</v>
      </c>
      <c r="G1222" s="22" t="s">
        <v>115</v>
      </c>
      <c r="H1222" s="22" t="str">
        <f t="shared" si="286"/>
        <v>1Story</v>
      </c>
      <c r="I1222" s="22">
        <f t="shared" si="285"/>
        <v>69.182127006168557</v>
      </c>
      <c r="J1222" s="22" t="str">
        <f t="shared" si="287"/>
        <v>Below Average</v>
      </c>
      <c r="K1222" s="22">
        <v>5</v>
      </c>
      <c r="L1222" s="22" t="str">
        <f t="shared" si="288"/>
        <v>Low</v>
      </c>
      <c r="M1222" s="22">
        <v>1964</v>
      </c>
      <c r="N1222" s="22">
        <f t="shared" si="289"/>
        <v>0</v>
      </c>
      <c r="O1222" s="22"/>
      <c r="P1222" s="22">
        <v>1964</v>
      </c>
      <c r="Q1222" s="22">
        <f t="shared" si="290"/>
        <v>0</v>
      </c>
      <c r="R1222" s="23">
        <v>912</v>
      </c>
      <c r="S1222" s="23" t="s">
        <v>311</v>
      </c>
      <c r="T1222" s="23" t="s">
        <v>370</v>
      </c>
      <c r="U1222" s="24">
        <v>912</v>
      </c>
      <c r="V1222" s="24" t="str">
        <f t="shared" si="291"/>
        <v>no</v>
      </c>
      <c r="W1222" s="24">
        <v>0</v>
      </c>
      <c r="X1222" s="24" t="str">
        <f t="shared" si="292"/>
        <v>no</v>
      </c>
      <c r="Y1222" s="24" t="s">
        <v>413</v>
      </c>
      <c r="Z1222" s="24">
        <f t="shared" si="293"/>
        <v>0</v>
      </c>
      <c r="AA1222" s="24">
        <v>912</v>
      </c>
      <c r="AB1222" s="24" t="s">
        <v>311</v>
      </c>
      <c r="AC1222" s="24" t="s">
        <v>370</v>
      </c>
      <c r="AD1222" s="25">
        <v>0</v>
      </c>
      <c r="AE1222" s="25">
        <v>0</v>
      </c>
      <c r="AF1222" s="25">
        <v>1</v>
      </c>
      <c r="AG1222" s="25">
        <v>0</v>
      </c>
      <c r="AH1222" s="25">
        <v>1</v>
      </c>
      <c r="AI1222" s="25" t="s">
        <v>415</v>
      </c>
      <c r="AJ1222" s="57">
        <v>5</v>
      </c>
      <c r="AK1222" s="57" t="str">
        <f t="shared" si="294"/>
        <v>Less</v>
      </c>
      <c r="AL1222" s="57" t="s">
        <v>98</v>
      </c>
      <c r="AM1222" s="57" t="str">
        <f t="shared" si="295"/>
        <v>Low</v>
      </c>
      <c r="AN1222" s="62">
        <v>1</v>
      </c>
      <c r="AO1222" s="62" t="str">
        <f t="shared" si="296"/>
        <v>Less</v>
      </c>
      <c r="AP1222" s="62">
        <v>288</v>
      </c>
      <c r="AQ1222" s="62" t="str">
        <f t="shared" si="297"/>
        <v>no</v>
      </c>
      <c r="AR1222" s="62" t="str">
        <f t="shared" si="298"/>
        <v>Below Average</v>
      </c>
      <c r="AS1222" s="64">
        <v>0</v>
      </c>
      <c r="AT1222" s="68">
        <v>63.048245614035089</v>
      </c>
      <c r="AU1222" s="68" t="str">
        <f t="shared" si="299"/>
        <v>Below Average</v>
      </c>
      <c r="AV1222" s="66">
        <v>115000</v>
      </c>
      <c r="AW1222" s="66">
        <v>1824</v>
      </c>
      <c r="AX1222" s="66" t="s">
        <v>311</v>
      </c>
    </row>
    <row r="1223" spans="1:50" customFormat="1" x14ac:dyDescent="0.2">
      <c r="A1223">
        <v>1222</v>
      </c>
      <c r="B1223" s="12" t="s">
        <v>114</v>
      </c>
      <c r="C1223" s="12" t="s">
        <v>90</v>
      </c>
      <c r="D1223" s="12" t="s">
        <v>91</v>
      </c>
      <c r="E1223" s="22">
        <v>5</v>
      </c>
      <c r="F1223" s="22" t="s">
        <v>195</v>
      </c>
      <c r="G1223" s="22" t="s">
        <v>115</v>
      </c>
      <c r="H1223" s="22" t="str">
        <f t="shared" si="286"/>
        <v>1Story</v>
      </c>
      <c r="I1223" s="22">
        <f t="shared" si="285"/>
        <v>69.182127006168557</v>
      </c>
      <c r="J1223" s="22" t="str">
        <f t="shared" si="287"/>
        <v>Below Average</v>
      </c>
      <c r="K1223" s="22">
        <v>5</v>
      </c>
      <c r="L1223" s="22" t="str">
        <f t="shared" si="288"/>
        <v>Low</v>
      </c>
      <c r="M1223" s="22">
        <v>1968</v>
      </c>
      <c r="N1223" s="22">
        <f t="shared" si="289"/>
        <v>0</v>
      </c>
      <c r="O1223" s="22"/>
      <c r="P1223" s="22">
        <v>1968</v>
      </c>
      <c r="Q1223" s="22">
        <f t="shared" si="290"/>
        <v>0</v>
      </c>
      <c r="R1223" s="23">
        <v>952</v>
      </c>
      <c r="S1223" s="23" t="s">
        <v>311</v>
      </c>
      <c r="T1223" s="23" t="s">
        <v>370</v>
      </c>
      <c r="U1223" s="24">
        <v>1211</v>
      </c>
      <c r="V1223" s="24" t="str">
        <f t="shared" si="291"/>
        <v>no</v>
      </c>
      <c r="W1223" s="24">
        <v>0</v>
      </c>
      <c r="X1223" s="24" t="str">
        <f t="shared" si="292"/>
        <v>no</v>
      </c>
      <c r="Y1223" s="24" t="s">
        <v>413</v>
      </c>
      <c r="Z1223" s="24">
        <f t="shared" si="293"/>
        <v>0</v>
      </c>
      <c r="AA1223" s="24">
        <v>1211</v>
      </c>
      <c r="AB1223" s="24" t="s">
        <v>311</v>
      </c>
      <c r="AC1223" s="24" t="s">
        <v>370</v>
      </c>
      <c r="AD1223" s="25">
        <v>0</v>
      </c>
      <c r="AE1223" s="25">
        <v>0</v>
      </c>
      <c r="AF1223" s="25">
        <v>1</v>
      </c>
      <c r="AG1223" s="25">
        <v>0</v>
      </c>
      <c r="AH1223" s="25">
        <v>1</v>
      </c>
      <c r="AI1223" s="25" t="s">
        <v>415</v>
      </c>
      <c r="AJ1223" s="57">
        <v>5</v>
      </c>
      <c r="AK1223" s="57" t="str">
        <f t="shared" si="294"/>
        <v>Less</v>
      </c>
      <c r="AL1223" s="57" t="s">
        <v>98</v>
      </c>
      <c r="AM1223" s="57" t="str">
        <f t="shared" si="295"/>
        <v>Low</v>
      </c>
      <c r="AN1223" s="62">
        <v>1</v>
      </c>
      <c r="AO1223" s="62" t="str">
        <f t="shared" si="296"/>
        <v>Less</v>
      </c>
      <c r="AP1223" s="62">
        <v>322</v>
      </c>
      <c r="AQ1223" s="62" t="str">
        <f t="shared" si="297"/>
        <v>no</v>
      </c>
      <c r="AR1223" s="62" t="str">
        <f t="shared" si="298"/>
        <v>Below Average</v>
      </c>
      <c r="AS1223" s="64">
        <v>1</v>
      </c>
      <c r="AT1223" s="68">
        <v>61.950993989828945</v>
      </c>
      <c r="AU1223" s="68" t="str">
        <f t="shared" si="299"/>
        <v>Below Average</v>
      </c>
      <c r="AV1223" s="66">
        <v>134000</v>
      </c>
      <c r="AW1223" s="66">
        <v>2163</v>
      </c>
      <c r="AX1223" s="66" t="s">
        <v>311</v>
      </c>
    </row>
    <row r="1224" spans="1:50" customFormat="1" x14ac:dyDescent="0.2">
      <c r="A1224">
        <v>1223</v>
      </c>
      <c r="B1224" s="12" t="s">
        <v>144</v>
      </c>
      <c r="C1224" s="12" t="s">
        <v>90</v>
      </c>
      <c r="D1224" s="12" t="s">
        <v>91</v>
      </c>
      <c r="E1224" s="22">
        <v>6</v>
      </c>
      <c r="F1224" s="22" t="s">
        <v>195</v>
      </c>
      <c r="G1224" s="22" t="s">
        <v>132</v>
      </c>
      <c r="H1224" s="22" t="str">
        <f t="shared" si="286"/>
        <v>1Story</v>
      </c>
      <c r="I1224" s="22">
        <f t="shared" si="285"/>
        <v>59.315963337771507</v>
      </c>
      <c r="J1224" s="22" t="str">
        <f t="shared" si="287"/>
        <v>Below Average</v>
      </c>
      <c r="K1224" s="22">
        <v>6</v>
      </c>
      <c r="L1224" s="22" t="str">
        <f t="shared" si="288"/>
        <v>High</v>
      </c>
      <c r="M1224" s="22">
        <v>1949</v>
      </c>
      <c r="N1224" s="22">
        <f t="shared" si="289"/>
        <v>1</v>
      </c>
      <c r="O1224" s="22"/>
      <c r="P1224" s="22">
        <v>1950</v>
      </c>
      <c r="Q1224" s="22">
        <f t="shared" si="290"/>
        <v>1</v>
      </c>
      <c r="R1224" s="23">
        <v>1040</v>
      </c>
      <c r="S1224" s="23" t="s">
        <v>311</v>
      </c>
      <c r="T1224" s="23" t="s">
        <v>370</v>
      </c>
      <c r="U1224" s="24">
        <v>1168</v>
      </c>
      <c r="V1224" s="24" t="str">
        <f t="shared" si="291"/>
        <v>no</v>
      </c>
      <c r="W1224" s="24">
        <v>678</v>
      </c>
      <c r="X1224" s="24" t="str">
        <f t="shared" si="292"/>
        <v>no</v>
      </c>
      <c r="Y1224" s="24" t="s">
        <v>412</v>
      </c>
      <c r="Z1224" s="24">
        <f t="shared" si="293"/>
        <v>1</v>
      </c>
      <c r="AA1224" s="24">
        <v>1846</v>
      </c>
      <c r="AB1224" s="24" t="s">
        <v>311</v>
      </c>
      <c r="AC1224" s="24" t="s">
        <v>369</v>
      </c>
      <c r="AD1224" s="25">
        <v>0</v>
      </c>
      <c r="AE1224" s="25">
        <v>0</v>
      </c>
      <c r="AF1224" s="25">
        <v>2</v>
      </c>
      <c r="AG1224" s="25">
        <v>0</v>
      </c>
      <c r="AH1224" s="25">
        <v>2</v>
      </c>
      <c r="AI1224" s="25" t="s">
        <v>415</v>
      </c>
      <c r="AJ1224" s="57">
        <v>7</v>
      </c>
      <c r="AK1224" s="57" t="str">
        <f t="shared" si="294"/>
        <v>More</v>
      </c>
      <c r="AL1224" s="57" t="s">
        <v>98</v>
      </c>
      <c r="AM1224" s="57" t="str">
        <f t="shared" si="295"/>
        <v>Low</v>
      </c>
      <c r="AN1224" s="62">
        <v>1</v>
      </c>
      <c r="AO1224" s="62" t="str">
        <f t="shared" si="296"/>
        <v>Less</v>
      </c>
      <c r="AP1224" s="62">
        <v>315</v>
      </c>
      <c r="AQ1224" s="62" t="str">
        <f t="shared" si="297"/>
        <v>no</v>
      </c>
      <c r="AR1224" s="62" t="str">
        <f t="shared" si="298"/>
        <v>Below Average</v>
      </c>
      <c r="AS1224" s="64">
        <v>1</v>
      </c>
      <c r="AT1224" s="68">
        <v>49.549549549549546</v>
      </c>
      <c r="AU1224" s="68" t="str">
        <f t="shared" si="299"/>
        <v>Below Average</v>
      </c>
      <c r="AV1224" s="66">
        <v>143000</v>
      </c>
      <c r="AW1224" s="66">
        <v>2886</v>
      </c>
      <c r="AX1224" s="66" t="s">
        <v>311</v>
      </c>
    </row>
    <row r="1225" spans="1:50" customFormat="1" x14ac:dyDescent="0.2">
      <c r="A1225">
        <v>1224</v>
      </c>
      <c r="B1225" s="12" t="s">
        <v>90</v>
      </c>
      <c r="C1225" s="12" t="s">
        <v>90</v>
      </c>
      <c r="D1225" s="12" t="s">
        <v>91</v>
      </c>
      <c r="E1225" s="22">
        <v>5</v>
      </c>
      <c r="F1225" s="22" t="s">
        <v>195</v>
      </c>
      <c r="G1225" s="22" t="s">
        <v>115</v>
      </c>
      <c r="H1225" s="22" t="str">
        <f t="shared" si="286"/>
        <v>1Story</v>
      </c>
      <c r="I1225" s="22">
        <f t="shared" si="285"/>
        <v>69.182127006168557</v>
      </c>
      <c r="J1225" s="22" t="str">
        <f t="shared" si="287"/>
        <v>Below Average</v>
      </c>
      <c r="K1225" s="22">
        <v>3</v>
      </c>
      <c r="L1225" s="22" t="str">
        <f t="shared" si="288"/>
        <v>Low</v>
      </c>
      <c r="M1225" s="22">
        <v>1951</v>
      </c>
      <c r="N1225" s="22">
        <f t="shared" si="289"/>
        <v>1</v>
      </c>
      <c r="O1225" s="22"/>
      <c r="P1225" s="22">
        <v>1951</v>
      </c>
      <c r="Q1225" s="22">
        <f t="shared" si="290"/>
        <v>1</v>
      </c>
      <c r="R1225" s="23">
        <v>2136</v>
      </c>
      <c r="S1225" s="23" t="s">
        <v>313</v>
      </c>
      <c r="T1225" s="23" t="s">
        <v>369</v>
      </c>
      <c r="U1225" s="24">
        <v>2136</v>
      </c>
      <c r="V1225" s="24" t="str">
        <f t="shared" si="291"/>
        <v>no</v>
      </c>
      <c r="W1225" s="24">
        <v>0</v>
      </c>
      <c r="X1225" s="24" t="str">
        <f t="shared" si="292"/>
        <v>no</v>
      </c>
      <c r="Y1225" s="24" t="s">
        <v>413</v>
      </c>
      <c r="Z1225" s="24">
        <f t="shared" si="293"/>
        <v>0</v>
      </c>
      <c r="AA1225" s="24">
        <v>2136</v>
      </c>
      <c r="AB1225" s="24" t="s">
        <v>311</v>
      </c>
      <c r="AC1225" s="24" t="s">
        <v>369</v>
      </c>
      <c r="AD1225" s="25">
        <v>0</v>
      </c>
      <c r="AE1225" s="25">
        <v>0</v>
      </c>
      <c r="AF1225" s="25">
        <v>2</v>
      </c>
      <c r="AG1225" s="25">
        <v>0</v>
      </c>
      <c r="AH1225" s="25">
        <v>2</v>
      </c>
      <c r="AI1225" s="25" t="s">
        <v>415</v>
      </c>
      <c r="AJ1225" s="57">
        <v>7</v>
      </c>
      <c r="AK1225" s="57" t="str">
        <f t="shared" si="294"/>
        <v>More</v>
      </c>
      <c r="AL1225" s="57" t="s">
        <v>98</v>
      </c>
      <c r="AM1225" s="57" t="str">
        <f t="shared" si="295"/>
        <v>Low</v>
      </c>
      <c r="AN1225" s="62">
        <v>2</v>
      </c>
      <c r="AO1225" s="62" t="str">
        <f t="shared" si="296"/>
        <v>More</v>
      </c>
      <c r="AP1225" s="62">
        <v>528</v>
      </c>
      <c r="AQ1225" s="62" t="str">
        <f t="shared" si="297"/>
        <v>no</v>
      </c>
      <c r="AR1225" s="62" t="str">
        <f t="shared" si="298"/>
        <v>Above Average</v>
      </c>
      <c r="AS1225" s="64">
        <v>0</v>
      </c>
      <c r="AT1225" s="68">
        <v>32.279962546816478</v>
      </c>
      <c r="AU1225" s="68" t="str">
        <f t="shared" si="299"/>
        <v>Below Average</v>
      </c>
      <c r="AV1225" s="66">
        <v>137900</v>
      </c>
      <c r="AW1225" s="66">
        <v>4272</v>
      </c>
      <c r="AX1225" s="66" t="s">
        <v>311</v>
      </c>
    </row>
    <row r="1226" spans="1:50" customFormat="1" x14ac:dyDescent="0.2">
      <c r="A1226">
        <v>1225</v>
      </c>
      <c r="B1226" s="12" t="s">
        <v>202</v>
      </c>
      <c r="C1226" s="12" t="s">
        <v>90</v>
      </c>
      <c r="D1226" s="12" t="s">
        <v>91</v>
      </c>
      <c r="E1226" s="22">
        <v>7</v>
      </c>
      <c r="F1226" s="22" t="s">
        <v>411</v>
      </c>
      <c r="G1226" s="22" t="s">
        <v>92</v>
      </c>
      <c r="H1226" s="22" t="str">
        <f t="shared" si="286"/>
        <v>2Story</v>
      </c>
      <c r="I1226" s="22">
        <f t="shared" si="285"/>
        <v>75.988545402704759</v>
      </c>
      <c r="J1226" s="22" t="str">
        <f t="shared" si="287"/>
        <v>Above Average</v>
      </c>
      <c r="K1226" s="22">
        <v>5</v>
      </c>
      <c r="L1226" s="22" t="str">
        <f t="shared" si="288"/>
        <v>Low</v>
      </c>
      <c r="M1226" s="22">
        <v>2004</v>
      </c>
      <c r="N1226" s="22">
        <f t="shared" si="289"/>
        <v>0</v>
      </c>
      <c r="O1226" s="22"/>
      <c r="P1226" s="22">
        <v>2005</v>
      </c>
      <c r="Q1226" s="22">
        <f t="shared" si="290"/>
        <v>0</v>
      </c>
      <c r="R1226" s="23">
        <v>788</v>
      </c>
      <c r="S1226" s="23" t="s">
        <v>311</v>
      </c>
      <c r="T1226" s="23" t="s">
        <v>370</v>
      </c>
      <c r="U1226" s="24">
        <v>788</v>
      </c>
      <c r="V1226" s="24" t="str">
        <f t="shared" si="291"/>
        <v>no</v>
      </c>
      <c r="W1226" s="24">
        <v>702</v>
      </c>
      <c r="X1226" s="24" t="str">
        <f t="shared" si="292"/>
        <v>no</v>
      </c>
      <c r="Y1226" s="24" t="s">
        <v>412</v>
      </c>
      <c r="Z1226" s="24">
        <f t="shared" si="293"/>
        <v>0</v>
      </c>
      <c r="AA1226" s="24">
        <v>1490</v>
      </c>
      <c r="AB1226" s="24" t="s">
        <v>311</v>
      </c>
      <c r="AC1226" s="24" t="s">
        <v>370</v>
      </c>
      <c r="AD1226" s="25">
        <v>1</v>
      </c>
      <c r="AE1226" s="25">
        <v>0</v>
      </c>
      <c r="AF1226" s="25">
        <v>2</v>
      </c>
      <c r="AG1226" s="25">
        <v>1</v>
      </c>
      <c r="AH1226" s="25">
        <v>4</v>
      </c>
      <c r="AI1226" s="25" t="s">
        <v>414</v>
      </c>
      <c r="AJ1226" s="57">
        <v>8</v>
      </c>
      <c r="AK1226" s="57" t="str">
        <f t="shared" si="294"/>
        <v>More</v>
      </c>
      <c r="AL1226" s="57" t="s">
        <v>97</v>
      </c>
      <c r="AM1226" s="57" t="str">
        <f t="shared" si="295"/>
        <v>High</v>
      </c>
      <c r="AN1226" s="62">
        <v>2</v>
      </c>
      <c r="AO1226" s="62" t="str">
        <f t="shared" si="296"/>
        <v>More</v>
      </c>
      <c r="AP1226" s="62">
        <v>388</v>
      </c>
      <c r="AQ1226" s="62" t="str">
        <f t="shared" si="297"/>
        <v>no</v>
      </c>
      <c r="AR1226" s="62" t="str">
        <f t="shared" si="298"/>
        <v>Below Average</v>
      </c>
      <c r="AS1226" s="64">
        <v>1</v>
      </c>
      <c r="AT1226" s="68">
        <v>80.772607550482874</v>
      </c>
      <c r="AU1226" s="68" t="str">
        <f t="shared" si="299"/>
        <v>Above Average</v>
      </c>
      <c r="AV1226" s="66">
        <v>184000</v>
      </c>
      <c r="AW1226" s="66">
        <v>2278</v>
      </c>
      <c r="AX1226" s="66" t="s">
        <v>311</v>
      </c>
    </row>
    <row r="1227" spans="1:50" customFormat="1" x14ac:dyDescent="0.2">
      <c r="A1227">
        <v>1226</v>
      </c>
      <c r="B1227" s="12" t="s">
        <v>90</v>
      </c>
      <c r="C1227" s="12" t="s">
        <v>90</v>
      </c>
      <c r="D1227" s="12" t="s">
        <v>91</v>
      </c>
      <c r="E1227" s="22">
        <v>6</v>
      </c>
      <c r="F1227" s="22" t="s">
        <v>195</v>
      </c>
      <c r="G1227" s="22" t="s">
        <v>197</v>
      </c>
      <c r="H1227" s="22" t="str">
        <f t="shared" si="286"/>
        <v xml:space="preserve"> </v>
      </c>
      <c r="I1227" s="22">
        <f t="shared" si="285"/>
        <v>74.693515888638117</v>
      </c>
      <c r="J1227" s="22" t="str">
        <f t="shared" si="287"/>
        <v>Above Average</v>
      </c>
      <c r="K1227" s="22">
        <v>8</v>
      </c>
      <c r="L1227" s="22" t="str">
        <f t="shared" si="288"/>
        <v>High</v>
      </c>
      <c r="M1227" s="22">
        <v>1958</v>
      </c>
      <c r="N1227" s="22">
        <f t="shared" si="289"/>
        <v>0</v>
      </c>
      <c r="O1227" s="22"/>
      <c r="P1227" s="22">
        <v>1958</v>
      </c>
      <c r="Q1227" s="22">
        <f t="shared" si="290"/>
        <v>1</v>
      </c>
      <c r="R1227" s="23">
        <v>588</v>
      </c>
      <c r="S1227" s="23" t="s">
        <v>311</v>
      </c>
      <c r="T1227" s="23" t="s">
        <v>370</v>
      </c>
      <c r="U1227" s="24">
        <v>1138</v>
      </c>
      <c r="V1227" s="24" t="str">
        <f t="shared" si="291"/>
        <v>no</v>
      </c>
      <c r="W1227" s="24">
        <v>0</v>
      </c>
      <c r="X1227" s="24" t="str">
        <f t="shared" si="292"/>
        <v>no</v>
      </c>
      <c r="Y1227" s="24" t="s">
        <v>413</v>
      </c>
      <c r="Z1227" s="24">
        <f t="shared" si="293"/>
        <v>0</v>
      </c>
      <c r="AA1227" s="24">
        <v>1138</v>
      </c>
      <c r="AB1227" s="24" t="s">
        <v>311</v>
      </c>
      <c r="AC1227" s="24" t="s">
        <v>370</v>
      </c>
      <c r="AD1227" s="25">
        <v>0</v>
      </c>
      <c r="AE1227" s="25">
        <v>1</v>
      </c>
      <c r="AF1227" s="25">
        <v>1</v>
      </c>
      <c r="AG1227" s="25">
        <v>0</v>
      </c>
      <c r="AH1227" s="25">
        <v>2</v>
      </c>
      <c r="AI1227" s="25" t="s">
        <v>415</v>
      </c>
      <c r="AJ1227" s="57">
        <v>6</v>
      </c>
      <c r="AK1227" s="57" t="str">
        <f t="shared" si="294"/>
        <v>More</v>
      </c>
      <c r="AL1227" s="57" t="s">
        <v>98</v>
      </c>
      <c r="AM1227" s="57" t="str">
        <f t="shared" si="295"/>
        <v>Low</v>
      </c>
      <c r="AN1227" s="62">
        <v>1</v>
      </c>
      <c r="AO1227" s="62" t="str">
        <f t="shared" si="296"/>
        <v>Less</v>
      </c>
      <c r="AP1227" s="62">
        <v>264</v>
      </c>
      <c r="AQ1227" s="62" t="str">
        <f t="shared" si="297"/>
        <v>no</v>
      </c>
      <c r="AR1227" s="62" t="str">
        <f t="shared" si="298"/>
        <v>Below Average</v>
      </c>
      <c r="AS1227" s="64">
        <v>0</v>
      </c>
      <c r="AT1227" s="68">
        <v>84.009269988412512</v>
      </c>
      <c r="AU1227" s="68" t="str">
        <f t="shared" si="299"/>
        <v>Above Average</v>
      </c>
      <c r="AV1227" s="66">
        <v>145000</v>
      </c>
      <c r="AW1227" s="66">
        <v>1726</v>
      </c>
      <c r="AX1227" s="66" t="s">
        <v>311</v>
      </c>
    </row>
    <row r="1228" spans="1:50" customFormat="1" x14ac:dyDescent="0.2">
      <c r="A1228">
        <v>1227</v>
      </c>
      <c r="B1228" s="12" t="s">
        <v>114</v>
      </c>
      <c r="C1228" s="12" t="s">
        <v>90</v>
      </c>
      <c r="D1228" s="12" t="s">
        <v>91</v>
      </c>
      <c r="E1228" s="22">
        <v>6</v>
      </c>
      <c r="F1228" s="22" t="s">
        <v>195</v>
      </c>
      <c r="G1228" s="22" t="s">
        <v>92</v>
      </c>
      <c r="H1228" s="22" t="str">
        <f t="shared" si="286"/>
        <v>2Story</v>
      </c>
      <c r="I1228" s="22">
        <f t="shared" si="285"/>
        <v>75.988545402704759</v>
      </c>
      <c r="J1228" s="22" t="str">
        <f t="shared" si="287"/>
        <v>Above Average</v>
      </c>
      <c r="K1228" s="22">
        <v>5</v>
      </c>
      <c r="L1228" s="22" t="str">
        <f t="shared" si="288"/>
        <v>Low</v>
      </c>
      <c r="M1228" s="22">
        <v>2007</v>
      </c>
      <c r="N1228" s="22">
        <f t="shared" si="289"/>
        <v>0</v>
      </c>
      <c r="O1228" s="22"/>
      <c r="P1228" s="22">
        <v>2007</v>
      </c>
      <c r="Q1228" s="22">
        <f t="shared" si="290"/>
        <v>0</v>
      </c>
      <c r="R1228" s="23">
        <v>894</v>
      </c>
      <c r="S1228" s="23" t="s">
        <v>311</v>
      </c>
      <c r="T1228" s="23" t="s">
        <v>370</v>
      </c>
      <c r="U1228" s="24">
        <v>894</v>
      </c>
      <c r="V1228" s="24" t="str">
        <f t="shared" si="291"/>
        <v>no</v>
      </c>
      <c r="W1228" s="24">
        <v>1039</v>
      </c>
      <c r="X1228" s="24" t="str">
        <f t="shared" si="292"/>
        <v>no</v>
      </c>
      <c r="Y1228" s="24" t="s">
        <v>412</v>
      </c>
      <c r="Z1228" s="24">
        <f t="shared" si="293"/>
        <v>1</v>
      </c>
      <c r="AA1228" s="24">
        <v>1933</v>
      </c>
      <c r="AB1228" s="24" t="s">
        <v>311</v>
      </c>
      <c r="AC1228" s="24" t="s">
        <v>369</v>
      </c>
      <c r="AD1228" s="25">
        <v>0</v>
      </c>
      <c r="AE1228" s="25">
        <v>0</v>
      </c>
      <c r="AF1228" s="25">
        <v>2</v>
      </c>
      <c r="AG1228" s="25">
        <v>1</v>
      </c>
      <c r="AH1228" s="25">
        <v>3</v>
      </c>
      <c r="AI1228" s="25" t="s">
        <v>414</v>
      </c>
      <c r="AJ1228" s="57">
        <v>9</v>
      </c>
      <c r="AK1228" s="57" t="str">
        <f t="shared" si="294"/>
        <v>More</v>
      </c>
      <c r="AL1228" s="57" t="s">
        <v>97</v>
      </c>
      <c r="AM1228" s="57" t="str">
        <f t="shared" si="295"/>
        <v>High</v>
      </c>
      <c r="AN1228" s="62">
        <v>3</v>
      </c>
      <c r="AO1228" s="62" t="str">
        <f t="shared" si="296"/>
        <v>More</v>
      </c>
      <c r="AP1228" s="62">
        <v>668</v>
      </c>
      <c r="AQ1228" s="62" t="str">
        <f t="shared" si="297"/>
        <v>no</v>
      </c>
      <c r="AR1228" s="62" t="str">
        <f t="shared" si="298"/>
        <v>Above Average</v>
      </c>
      <c r="AS1228" s="64">
        <v>1</v>
      </c>
      <c r="AT1228" s="68">
        <v>75.698620445702161</v>
      </c>
      <c r="AU1228" s="68" t="str">
        <f t="shared" si="299"/>
        <v>Above Average</v>
      </c>
      <c r="AV1228" s="66">
        <v>214000</v>
      </c>
      <c r="AW1228" s="66">
        <v>2827</v>
      </c>
      <c r="AX1228" s="66" t="s">
        <v>311</v>
      </c>
    </row>
    <row r="1229" spans="1:50" customFormat="1" x14ac:dyDescent="0.2">
      <c r="A1229">
        <v>1228</v>
      </c>
      <c r="B1229" s="12" t="s">
        <v>90</v>
      </c>
      <c r="C1229" s="12" t="s">
        <v>90</v>
      </c>
      <c r="D1229" s="12" t="s">
        <v>91</v>
      </c>
      <c r="E1229" s="22">
        <v>5</v>
      </c>
      <c r="F1229" s="22" t="s">
        <v>195</v>
      </c>
      <c r="G1229" s="22" t="s">
        <v>115</v>
      </c>
      <c r="H1229" s="22" t="str">
        <f t="shared" si="286"/>
        <v>1Story</v>
      </c>
      <c r="I1229" s="22">
        <f t="shared" si="285"/>
        <v>69.182127006168557</v>
      </c>
      <c r="J1229" s="22" t="str">
        <f t="shared" si="287"/>
        <v>Below Average</v>
      </c>
      <c r="K1229" s="22">
        <v>8</v>
      </c>
      <c r="L1229" s="22" t="str">
        <f t="shared" si="288"/>
        <v>High</v>
      </c>
      <c r="M1229" s="22">
        <v>1965</v>
      </c>
      <c r="N1229" s="22">
        <f t="shared" si="289"/>
        <v>0</v>
      </c>
      <c r="O1229" s="22"/>
      <c r="P1229" s="22">
        <v>2008</v>
      </c>
      <c r="Q1229" s="22">
        <f t="shared" si="290"/>
        <v>0</v>
      </c>
      <c r="R1229" s="23">
        <v>912</v>
      </c>
      <c r="S1229" s="23" t="s">
        <v>311</v>
      </c>
      <c r="T1229" s="23" t="s">
        <v>370</v>
      </c>
      <c r="U1229" s="24">
        <v>912</v>
      </c>
      <c r="V1229" s="24" t="str">
        <f t="shared" si="291"/>
        <v>no</v>
      </c>
      <c r="W1229" s="24">
        <v>0</v>
      </c>
      <c r="X1229" s="24" t="str">
        <f t="shared" si="292"/>
        <v>no</v>
      </c>
      <c r="Y1229" s="24" t="s">
        <v>413</v>
      </c>
      <c r="Z1229" s="24">
        <f t="shared" si="293"/>
        <v>1</v>
      </c>
      <c r="AA1229" s="24">
        <v>912</v>
      </c>
      <c r="AB1229" s="24" t="s">
        <v>311</v>
      </c>
      <c r="AC1229" s="24" t="s">
        <v>370</v>
      </c>
      <c r="AD1229" s="25">
        <v>1</v>
      </c>
      <c r="AE1229" s="25">
        <v>0</v>
      </c>
      <c r="AF1229" s="25">
        <v>1</v>
      </c>
      <c r="AG1229" s="25">
        <v>0</v>
      </c>
      <c r="AH1229" s="25">
        <v>2</v>
      </c>
      <c r="AI1229" s="25" t="s">
        <v>415</v>
      </c>
      <c r="AJ1229" s="57">
        <v>5</v>
      </c>
      <c r="AK1229" s="57" t="str">
        <f t="shared" si="294"/>
        <v>Less</v>
      </c>
      <c r="AL1229" s="57" t="s">
        <v>97</v>
      </c>
      <c r="AM1229" s="57" t="str">
        <f t="shared" si="295"/>
        <v>High</v>
      </c>
      <c r="AN1229" s="62">
        <v>2</v>
      </c>
      <c r="AO1229" s="62" t="str">
        <f t="shared" si="296"/>
        <v>More</v>
      </c>
      <c r="AP1229" s="62">
        <v>576</v>
      </c>
      <c r="AQ1229" s="62" t="str">
        <f t="shared" si="297"/>
        <v>no</v>
      </c>
      <c r="AR1229" s="62" t="str">
        <f t="shared" si="298"/>
        <v>Above Average</v>
      </c>
      <c r="AS1229" s="64">
        <v>0</v>
      </c>
      <c r="AT1229" s="68">
        <v>80.59210526315789</v>
      </c>
      <c r="AU1229" s="68" t="str">
        <f t="shared" si="299"/>
        <v>Above Average</v>
      </c>
      <c r="AV1229" s="66">
        <v>147000</v>
      </c>
      <c r="AW1229" s="66">
        <v>1824</v>
      </c>
      <c r="AX1229" s="66" t="s">
        <v>311</v>
      </c>
    </row>
    <row r="1230" spans="1:50" customFormat="1" x14ac:dyDescent="0.2">
      <c r="A1230">
        <v>1229</v>
      </c>
      <c r="B1230" s="12" t="s">
        <v>90</v>
      </c>
      <c r="C1230" s="12" t="s">
        <v>90</v>
      </c>
      <c r="D1230" s="12" t="s">
        <v>179</v>
      </c>
      <c r="E1230" s="22">
        <v>9</v>
      </c>
      <c r="F1230" s="22" t="s">
        <v>411</v>
      </c>
      <c r="G1230" s="22" t="s">
        <v>115</v>
      </c>
      <c r="H1230" s="22" t="str">
        <f t="shared" si="286"/>
        <v>1Story</v>
      </c>
      <c r="I1230" s="22">
        <f t="shared" si="285"/>
        <v>69.182127006168557</v>
      </c>
      <c r="J1230" s="22" t="str">
        <f t="shared" si="287"/>
        <v>Below Average</v>
      </c>
      <c r="K1230" s="22">
        <v>5</v>
      </c>
      <c r="L1230" s="22" t="str">
        <f t="shared" si="288"/>
        <v>Low</v>
      </c>
      <c r="M1230" s="22">
        <v>2008</v>
      </c>
      <c r="N1230" s="22">
        <f t="shared" si="289"/>
        <v>0</v>
      </c>
      <c r="O1230" s="22"/>
      <c r="P1230" s="22">
        <v>2008</v>
      </c>
      <c r="Q1230" s="22">
        <f t="shared" si="290"/>
        <v>0</v>
      </c>
      <c r="R1230" s="23">
        <v>1702</v>
      </c>
      <c r="S1230" s="23" t="s">
        <v>311</v>
      </c>
      <c r="T1230" s="23" t="s">
        <v>369</v>
      </c>
      <c r="U1230" s="24">
        <v>1702</v>
      </c>
      <c r="V1230" s="24" t="str">
        <f t="shared" si="291"/>
        <v>no</v>
      </c>
      <c r="W1230" s="24">
        <v>0</v>
      </c>
      <c r="X1230" s="24" t="str">
        <f t="shared" si="292"/>
        <v>no</v>
      </c>
      <c r="Y1230" s="24" t="s">
        <v>413</v>
      </c>
      <c r="Z1230" s="24">
        <f t="shared" si="293"/>
        <v>1</v>
      </c>
      <c r="AA1230" s="24">
        <v>1702</v>
      </c>
      <c r="AB1230" s="24" t="s">
        <v>311</v>
      </c>
      <c r="AC1230" s="24" t="s">
        <v>369</v>
      </c>
      <c r="AD1230" s="25">
        <v>1</v>
      </c>
      <c r="AE1230" s="25">
        <v>0</v>
      </c>
      <c r="AF1230" s="25">
        <v>1</v>
      </c>
      <c r="AG1230" s="25">
        <v>1</v>
      </c>
      <c r="AH1230" s="25">
        <v>3</v>
      </c>
      <c r="AI1230" s="25" t="s">
        <v>414</v>
      </c>
      <c r="AJ1230" s="57">
        <v>7</v>
      </c>
      <c r="AK1230" s="57" t="str">
        <f t="shared" si="294"/>
        <v>More</v>
      </c>
      <c r="AL1230" s="57" t="s">
        <v>104</v>
      </c>
      <c r="AM1230" s="57" t="str">
        <f t="shared" si="295"/>
        <v>High</v>
      </c>
      <c r="AN1230" s="62">
        <v>3</v>
      </c>
      <c r="AO1230" s="62" t="str">
        <f t="shared" si="296"/>
        <v>More</v>
      </c>
      <c r="AP1230" s="62">
        <v>1052</v>
      </c>
      <c r="AQ1230" s="62" t="str">
        <f t="shared" si="297"/>
        <v>yes</v>
      </c>
      <c r="AR1230" s="62" t="str">
        <f t="shared" si="298"/>
        <v>Above Average</v>
      </c>
      <c r="AS1230" s="64">
        <v>1</v>
      </c>
      <c r="AT1230" s="68">
        <v>107.90070505287896</v>
      </c>
      <c r="AU1230" s="68" t="str">
        <f t="shared" si="299"/>
        <v>Above Average</v>
      </c>
      <c r="AV1230" s="66">
        <v>367294</v>
      </c>
      <c r="AW1230" s="66">
        <v>3404</v>
      </c>
      <c r="AX1230" s="66" t="s">
        <v>311</v>
      </c>
    </row>
    <row r="1231" spans="1:50" customFormat="1" x14ac:dyDescent="0.2">
      <c r="A1231">
        <v>1230</v>
      </c>
      <c r="B1231" s="12" t="s">
        <v>90</v>
      </c>
      <c r="C1231" s="12" t="s">
        <v>90</v>
      </c>
      <c r="D1231" s="12" t="s">
        <v>91</v>
      </c>
      <c r="E1231" s="22">
        <v>5</v>
      </c>
      <c r="F1231" s="22" t="s">
        <v>195</v>
      </c>
      <c r="G1231" s="22" t="s">
        <v>197</v>
      </c>
      <c r="H1231" s="22" t="str">
        <f t="shared" si="286"/>
        <v xml:space="preserve"> </v>
      </c>
      <c r="I1231" s="22">
        <f t="shared" si="285"/>
        <v>74.693515888638117</v>
      </c>
      <c r="J1231" s="22" t="str">
        <f t="shared" si="287"/>
        <v>Above Average</v>
      </c>
      <c r="K1231" s="22">
        <v>5</v>
      </c>
      <c r="L1231" s="22" t="str">
        <f t="shared" si="288"/>
        <v>Low</v>
      </c>
      <c r="M1231" s="22">
        <v>1960</v>
      </c>
      <c r="N1231" s="22">
        <f t="shared" si="289"/>
        <v>0</v>
      </c>
      <c r="O1231" s="22"/>
      <c r="P1231" s="22">
        <v>1960</v>
      </c>
      <c r="Q1231" s="22">
        <f t="shared" si="290"/>
        <v>1</v>
      </c>
      <c r="R1231" s="23">
        <v>1075</v>
      </c>
      <c r="S1231" s="23" t="s">
        <v>311</v>
      </c>
      <c r="T1231" s="23" t="s">
        <v>369</v>
      </c>
      <c r="U1231" s="24">
        <v>1507</v>
      </c>
      <c r="V1231" s="24" t="str">
        <f t="shared" si="291"/>
        <v>no</v>
      </c>
      <c r="W1231" s="24">
        <v>0</v>
      </c>
      <c r="X1231" s="24" t="str">
        <f t="shared" si="292"/>
        <v>no</v>
      </c>
      <c r="Y1231" s="24" t="s">
        <v>413</v>
      </c>
      <c r="Z1231" s="24">
        <f t="shared" si="293"/>
        <v>1</v>
      </c>
      <c r="AA1231" s="24">
        <v>1507</v>
      </c>
      <c r="AB1231" s="24" t="s">
        <v>311</v>
      </c>
      <c r="AC1231" s="24" t="s">
        <v>370</v>
      </c>
      <c r="AD1231" s="25">
        <v>0</v>
      </c>
      <c r="AE1231" s="25">
        <v>0</v>
      </c>
      <c r="AF1231" s="25">
        <v>2</v>
      </c>
      <c r="AG1231" s="25">
        <v>0</v>
      </c>
      <c r="AH1231" s="25">
        <v>2</v>
      </c>
      <c r="AI1231" s="25" t="s">
        <v>415</v>
      </c>
      <c r="AJ1231" s="57">
        <v>7</v>
      </c>
      <c r="AK1231" s="57" t="str">
        <f t="shared" si="294"/>
        <v>More</v>
      </c>
      <c r="AL1231" s="57" t="s">
        <v>98</v>
      </c>
      <c r="AM1231" s="57" t="str">
        <f t="shared" si="295"/>
        <v>Low</v>
      </c>
      <c r="AN1231" s="62">
        <v>1</v>
      </c>
      <c r="AO1231" s="62" t="str">
        <f t="shared" si="296"/>
        <v>Less</v>
      </c>
      <c r="AP1231" s="62">
        <v>404</v>
      </c>
      <c r="AQ1231" s="62" t="str">
        <f t="shared" si="297"/>
        <v>no</v>
      </c>
      <c r="AR1231" s="62" t="str">
        <f t="shared" si="298"/>
        <v>Below Average</v>
      </c>
      <c r="AS1231" s="64">
        <v>0</v>
      </c>
      <c r="AT1231" s="68">
        <v>49.186676994577844</v>
      </c>
      <c r="AU1231" s="68" t="str">
        <f t="shared" si="299"/>
        <v>Below Average</v>
      </c>
      <c r="AV1231" s="66">
        <v>127000</v>
      </c>
      <c r="AW1231" s="66">
        <v>2582</v>
      </c>
      <c r="AX1231" s="66" t="s">
        <v>311</v>
      </c>
    </row>
    <row r="1232" spans="1:50" customFormat="1" x14ac:dyDescent="0.2">
      <c r="A1232">
        <v>1231</v>
      </c>
      <c r="B1232" s="12" t="s">
        <v>114</v>
      </c>
      <c r="C1232" s="12" t="s">
        <v>171</v>
      </c>
      <c r="D1232" s="12" t="s">
        <v>167</v>
      </c>
      <c r="E1232" s="22">
        <v>5</v>
      </c>
      <c r="F1232" s="22" t="s">
        <v>195</v>
      </c>
      <c r="G1232" s="22" t="s">
        <v>132</v>
      </c>
      <c r="H1232" s="22" t="str">
        <f t="shared" si="286"/>
        <v>1Story</v>
      </c>
      <c r="I1232" s="22">
        <f t="shared" si="285"/>
        <v>59.315963337771507</v>
      </c>
      <c r="J1232" s="22" t="str">
        <f t="shared" si="287"/>
        <v>Below Average</v>
      </c>
      <c r="K1232" s="22">
        <v>5</v>
      </c>
      <c r="L1232" s="22" t="str">
        <f t="shared" si="288"/>
        <v>Low</v>
      </c>
      <c r="M1232" s="22">
        <v>1977</v>
      </c>
      <c r="N1232" s="22">
        <f t="shared" si="289"/>
        <v>0</v>
      </c>
      <c r="O1232" s="22"/>
      <c r="P1232" s="22">
        <v>1977</v>
      </c>
      <c r="Q1232" s="22">
        <f t="shared" si="290"/>
        <v>0</v>
      </c>
      <c r="R1232" s="23">
        <v>1361</v>
      </c>
      <c r="S1232" s="23" t="s">
        <v>311</v>
      </c>
      <c r="T1232" s="23" t="s">
        <v>369</v>
      </c>
      <c r="U1232" s="24">
        <v>1361</v>
      </c>
      <c r="V1232" s="24" t="str">
        <f t="shared" si="291"/>
        <v>no</v>
      </c>
      <c r="W1232" s="24">
        <v>1259</v>
      </c>
      <c r="X1232" s="24" t="str">
        <f t="shared" si="292"/>
        <v>no</v>
      </c>
      <c r="Y1232" s="24" t="s">
        <v>412</v>
      </c>
      <c r="Z1232" s="24">
        <f t="shared" si="293"/>
        <v>0</v>
      </c>
      <c r="AA1232" s="24">
        <v>2620</v>
      </c>
      <c r="AB1232" s="24" t="s">
        <v>311</v>
      </c>
      <c r="AC1232" s="24" t="s">
        <v>369</v>
      </c>
      <c r="AD1232" s="25">
        <v>0</v>
      </c>
      <c r="AE1232" s="25">
        <v>0</v>
      </c>
      <c r="AF1232" s="25">
        <v>2</v>
      </c>
      <c r="AG1232" s="25">
        <v>2</v>
      </c>
      <c r="AH1232" s="25">
        <v>4</v>
      </c>
      <c r="AI1232" s="25" t="s">
        <v>414</v>
      </c>
      <c r="AJ1232" s="57">
        <v>12</v>
      </c>
      <c r="AK1232" s="57" t="str">
        <f t="shared" si="294"/>
        <v>More</v>
      </c>
      <c r="AL1232" s="57" t="s">
        <v>98</v>
      </c>
      <c r="AM1232" s="57" t="str">
        <f t="shared" si="295"/>
        <v>Low</v>
      </c>
      <c r="AN1232" s="62">
        <v>2</v>
      </c>
      <c r="AO1232" s="62" t="str">
        <f t="shared" si="296"/>
        <v>More</v>
      </c>
      <c r="AP1232" s="62">
        <v>600</v>
      </c>
      <c r="AQ1232" s="62" t="str">
        <f t="shared" si="297"/>
        <v>no</v>
      </c>
      <c r="AR1232" s="62" t="str">
        <f t="shared" si="298"/>
        <v>Above Average</v>
      </c>
      <c r="AS1232" s="64">
        <v>1</v>
      </c>
      <c r="AT1232" s="68">
        <v>47.726701833710123</v>
      </c>
      <c r="AU1232" s="68" t="str">
        <f t="shared" si="299"/>
        <v>Below Average</v>
      </c>
      <c r="AV1232" s="66">
        <v>190000</v>
      </c>
      <c r="AW1232" s="66">
        <v>3981</v>
      </c>
      <c r="AX1232" s="66" t="s">
        <v>311</v>
      </c>
    </row>
    <row r="1233" spans="1:50" customFormat="1" x14ac:dyDescent="0.2">
      <c r="A1233">
        <v>1232</v>
      </c>
      <c r="B1233" s="12" t="s">
        <v>90</v>
      </c>
      <c r="C1233" s="12" t="s">
        <v>90</v>
      </c>
      <c r="D1233" s="12" t="s">
        <v>167</v>
      </c>
      <c r="E1233" s="22">
        <v>5</v>
      </c>
      <c r="F1233" s="22" t="s">
        <v>195</v>
      </c>
      <c r="G1233" s="22" t="s">
        <v>197</v>
      </c>
      <c r="H1233" s="22" t="str">
        <f t="shared" si="286"/>
        <v xml:space="preserve"> </v>
      </c>
      <c r="I1233" s="22">
        <f t="shared" si="285"/>
        <v>74.693515888638117</v>
      </c>
      <c r="J1233" s="22" t="str">
        <f t="shared" si="287"/>
        <v>Above Average</v>
      </c>
      <c r="K1233" s="22">
        <v>6</v>
      </c>
      <c r="L1233" s="22" t="str">
        <f t="shared" si="288"/>
        <v>High</v>
      </c>
      <c r="M1233" s="22">
        <v>1962</v>
      </c>
      <c r="N1233" s="22">
        <f t="shared" si="289"/>
        <v>0</v>
      </c>
      <c r="O1233" s="22"/>
      <c r="P1233" s="22">
        <v>1962</v>
      </c>
      <c r="Q1233" s="22">
        <f t="shared" si="290"/>
        <v>0</v>
      </c>
      <c r="R1233" s="23">
        <v>1106</v>
      </c>
      <c r="S1233" s="23" t="s">
        <v>311</v>
      </c>
      <c r="T1233" s="23" t="s">
        <v>369</v>
      </c>
      <c r="U1233" s="24">
        <v>1190</v>
      </c>
      <c r="V1233" s="24" t="str">
        <f t="shared" si="291"/>
        <v>no</v>
      </c>
      <c r="W1233" s="24">
        <v>0</v>
      </c>
      <c r="X1233" s="24" t="str">
        <f t="shared" si="292"/>
        <v>no</v>
      </c>
      <c r="Y1233" s="24" t="s">
        <v>413</v>
      </c>
      <c r="Z1233" s="24">
        <f t="shared" si="293"/>
        <v>0</v>
      </c>
      <c r="AA1233" s="24">
        <v>1190</v>
      </c>
      <c r="AB1233" s="24" t="s">
        <v>311</v>
      </c>
      <c r="AC1233" s="24" t="s">
        <v>370</v>
      </c>
      <c r="AD1233" s="25">
        <v>1</v>
      </c>
      <c r="AE1233" s="25">
        <v>0</v>
      </c>
      <c r="AF1233" s="25">
        <v>1</v>
      </c>
      <c r="AG1233" s="25">
        <v>0</v>
      </c>
      <c r="AH1233" s="25">
        <v>2</v>
      </c>
      <c r="AI1233" s="25" t="s">
        <v>415</v>
      </c>
      <c r="AJ1233" s="57">
        <v>6</v>
      </c>
      <c r="AK1233" s="57" t="str">
        <f t="shared" si="294"/>
        <v>More</v>
      </c>
      <c r="AL1233" s="57" t="s">
        <v>98</v>
      </c>
      <c r="AM1233" s="57" t="str">
        <f t="shared" si="295"/>
        <v>Low</v>
      </c>
      <c r="AN1233" s="62">
        <v>2</v>
      </c>
      <c r="AO1233" s="62" t="str">
        <f t="shared" si="296"/>
        <v>More</v>
      </c>
      <c r="AP1233" s="62">
        <v>540</v>
      </c>
      <c r="AQ1233" s="62" t="str">
        <f t="shared" si="297"/>
        <v>no</v>
      </c>
      <c r="AR1233" s="62" t="str">
        <f t="shared" si="298"/>
        <v>Above Average</v>
      </c>
      <c r="AS1233" s="64">
        <v>0</v>
      </c>
      <c r="AT1233" s="68">
        <v>57.70905923344948</v>
      </c>
      <c r="AU1233" s="68" t="str">
        <f t="shared" si="299"/>
        <v>Below Average</v>
      </c>
      <c r="AV1233" s="66">
        <v>132500</v>
      </c>
      <c r="AW1233" s="66">
        <v>2296</v>
      </c>
      <c r="AX1233" s="66" t="s">
        <v>311</v>
      </c>
    </row>
    <row r="1234" spans="1:50" customFormat="1" x14ac:dyDescent="0.2">
      <c r="A1234">
        <v>1233</v>
      </c>
      <c r="B1234" s="12" t="s">
        <v>90</v>
      </c>
      <c r="C1234" s="12" t="s">
        <v>90</v>
      </c>
      <c r="D1234" s="12" t="s">
        <v>167</v>
      </c>
      <c r="E1234" s="22">
        <v>4</v>
      </c>
      <c r="F1234" s="22" t="s">
        <v>195</v>
      </c>
      <c r="G1234" s="22" t="s">
        <v>115</v>
      </c>
      <c r="H1234" s="22" t="str">
        <f t="shared" si="286"/>
        <v>1Story</v>
      </c>
      <c r="I1234" s="22">
        <f t="shared" si="285"/>
        <v>69.182127006168557</v>
      </c>
      <c r="J1234" s="22" t="str">
        <f t="shared" si="287"/>
        <v>Below Average</v>
      </c>
      <c r="K1234" s="22">
        <v>5</v>
      </c>
      <c r="L1234" s="22" t="str">
        <f t="shared" si="288"/>
        <v>Low</v>
      </c>
      <c r="M1234" s="22">
        <v>1962</v>
      </c>
      <c r="N1234" s="22">
        <f t="shared" si="289"/>
        <v>0</v>
      </c>
      <c r="O1234" s="22"/>
      <c r="P1234" s="22">
        <v>1962</v>
      </c>
      <c r="Q1234" s="22">
        <f t="shared" si="290"/>
        <v>0</v>
      </c>
      <c r="R1234" s="23">
        <v>0</v>
      </c>
      <c r="S1234" s="23" t="s">
        <v>313</v>
      </c>
      <c r="T1234" s="23" t="s">
        <v>370</v>
      </c>
      <c r="U1234" s="24">
        <v>1224</v>
      </c>
      <c r="V1234" s="24" t="str">
        <f t="shared" si="291"/>
        <v>no</v>
      </c>
      <c r="W1234" s="24">
        <v>0</v>
      </c>
      <c r="X1234" s="24" t="str">
        <f t="shared" si="292"/>
        <v>no</v>
      </c>
      <c r="Y1234" s="24" t="s">
        <v>413</v>
      </c>
      <c r="Z1234" s="24">
        <f t="shared" si="293"/>
        <v>1</v>
      </c>
      <c r="AA1234" s="24">
        <v>1224</v>
      </c>
      <c r="AB1234" s="24" t="s">
        <v>311</v>
      </c>
      <c r="AC1234" s="24" t="s">
        <v>370</v>
      </c>
      <c r="AD1234" s="25">
        <v>0</v>
      </c>
      <c r="AE1234" s="25">
        <v>0</v>
      </c>
      <c r="AF1234" s="25">
        <v>2</v>
      </c>
      <c r="AG1234" s="25">
        <v>0</v>
      </c>
      <c r="AH1234" s="25">
        <v>2</v>
      </c>
      <c r="AI1234" s="25" t="s">
        <v>415</v>
      </c>
      <c r="AJ1234" s="57">
        <v>6</v>
      </c>
      <c r="AK1234" s="57" t="str">
        <f t="shared" si="294"/>
        <v>More</v>
      </c>
      <c r="AL1234" s="57" t="s">
        <v>98</v>
      </c>
      <c r="AM1234" s="57" t="str">
        <f t="shared" si="295"/>
        <v>Low</v>
      </c>
      <c r="AN1234" s="62">
        <v>2</v>
      </c>
      <c r="AO1234" s="62" t="str">
        <f t="shared" si="296"/>
        <v>More</v>
      </c>
      <c r="AP1234" s="62">
        <v>462</v>
      </c>
      <c r="AQ1234" s="62" t="str">
        <f t="shared" si="297"/>
        <v>no</v>
      </c>
      <c r="AR1234" s="62" t="str">
        <f t="shared" si="298"/>
        <v>Below Average</v>
      </c>
      <c r="AS1234" s="64">
        <v>0</v>
      </c>
      <c r="AT1234" s="68">
        <v>83.169934640522882</v>
      </c>
      <c r="AU1234" s="68" t="str">
        <f t="shared" si="299"/>
        <v>Above Average</v>
      </c>
      <c r="AV1234" s="66">
        <v>101800</v>
      </c>
      <c r="AW1234" s="66">
        <v>1224</v>
      </c>
      <c r="AX1234" s="66" t="s">
        <v>311</v>
      </c>
    </row>
    <row r="1235" spans="1:50" customFormat="1" x14ac:dyDescent="0.2">
      <c r="A1235">
        <v>1234</v>
      </c>
      <c r="B1235" s="12" t="s">
        <v>90</v>
      </c>
      <c r="C1235" s="12" t="s">
        <v>90</v>
      </c>
      <c r="D1235" s="12" t="s">
        <v>91</v>
      </c>
      <c r="E1235" s="22">
        <v>5</v>
      </c>
      <c r="F1235" s="22" t="s">
        <v>195</v>
      </c>
      <c r="G1235" s="22" t="s">
        <v>115</v>
      </c>
      <c r="H1235" s="22" t="str">
        <f t="shared" si="286"/>
        <v>1Story</v>
      </c>
      <c r="I1235" s="22">
        <f t="shared" si="285"/>
        <v>69.182127006168557</v>
      </c>
      <c r="J1235" s="22" t="str">
        <f t="shared" si="287"/>
        <v>Below Average</v>
      </c>
      <c r="K1235" s="22">
        <v>5</v>
      </c>
      <c r="L1235" s="22" t="str">
        <f t="shared" si="288"/>
        <v>Low</v>
      </c>
      <c r="M1235" s="22">
        <v>1959</v>
      </c>
      <c r="N1235" s="22">
        <f t="shared" si="289"/>
        <v>0</v>
      </c>
      <c r="O1235" s="22"/>
      <c r="P1235" s="22">
        <v>1959</v>
      </c>
      <c r="Q1235" s="22">
        <f t="shared" si="290"/>
        <v>1</v>
      </c>
      <c r="R1235" s="23">
        <v>1188</v>
      </c>
      <c r="S1235" s="23" t="s">
        <v>311</v>
      </c>
      <c r="T1235" s="23" t="s">
        <v>369</v>
      </c>
      <c r="U1235" s="24">
        <v>1188</v>
      </c>
      <c r="V1235" s="24" t="str">
        <f t="shared" si="291"/>
        <v>no</v>
      </c>
      <c r="W1235" s="24">
        <v>0</v>
      </c>
      <c r="X1235" s="24" t="str">
        <f t="shared" si="292"/>
        <v>no</v>
      </c>
      <c r="Y1235" s="24" t="s">
        <v>413</v>
      </c>
      <c r="Z1235" s="24">
        <f t="shared" si="293"/>
        <v>0</v>
      </c>
      <c r="AA1235" s="24">
        <v>1188</v>
      </c>
      <c r="AB1235" s="24" t="s">
        <v>311</v>
      </c>
      <c r="AC1235" s="24" t="s">
        <v>370</v>
      </c>
      <c r="AD1235" s="25">
        <v>1</v>
      </c>
      <c r="AE1235" s="25">
        <v>0</v>
      </c>
      <c r="AF1235" s="25">
        <v>1</v>
      </c>
      <c r="AG1235" s="25">
        <v>0</v>
      </c>
      <c r="AH1235" s="25">
        <v>2</v>
      </c>
      <c r="AI1235" s="25" t="s">
        <v>415</v>
      </c>
      <c r="AJ1235" s="57">
        <v>6</v>
      </c>
      <c r="AK1235" s="57" t="str">
        <f t="shared" si="294"/>
        <v>More</v>
      </c>
      <c r="AL1235" s="57" t="s">
        <v>98</v>
      </c>
      <c r="AM1235" s="57" t="str">
        <f t="shared" si="295"/>
        <v>Low</v>
      </c>
      <c r="AN1235" s="62">
        <v>2</v>
      </c>
      <c r="AO1235" s="62" t="str">
        <f t="shared" si="296"/>
        <v>More</v>
      </c>
      <c r="AP1235" s="62">
        <v>531</v>
      </c>
      <c r="AQ1235" s="62" t="str">
        <f t="shared" si="297"/>
        <v>no</v>
      </c>
      <c r="AR1235" s="62" t="str">
        <f t="shared" si="298"/>
        <v>Above Average</v>
      </c>
      <c r="AS1235" s="64">
        <v>0</v>
      </c>
      <c r="AT1235" s="68">
        <v>59.764309764309765</v>
      </c>
      <c r="AU1235" s="68" t="str">
        <f t="shared" si="299"/>
        <v>Below Average</v>
      </c>
      <c r="AV1235" s="66">
        <v>142000</v>
      </c>
      <c r="AW1235" s="66">
        <v>2376</v>
      </c>
      <c r="AX1235" s="66" t="s">
        <v>311</v>
      </c>
    </row>
    <row r="1236" spans="1:50" customFormat="1" x14ac:dyDescent="0.2">
      <c r="A1236">
        <v>1235</v>
      </c>
      <c r="B1236" s="12" t="s">
        <v>90</v>
      </c>
      <c r="C1236" s="12" t="s">
        <v>90</v>
      </c>
      <c r="D1236" s="12" t="s">
        <v>91</v>
      </c>
      <c r="E1236" s="22">
        <v>5</v>
      </c>
      <c r="F1236" s="22" t="s">
        <v>195</v>
      </c>
      <c r="G1236" s="22" t="s">
        <v>92</v>
      </c>
      <c r="H1236" s="22" t="str">
        <f t="shared" si="286"/>
        <v>2Story</v>
      </c>
      <c r="I1236" s="22">
        <f t="shared" si="285"/>
        <v>75.988545402704759</v>
      </c>
      <c r="J1236" s="22" t="str">
        <f t="shared" si="287"/>
        <v>Above Average</v>
      </c>
      <c r="K1236" s="22">
        <v>6</v>
      </c>
      <c r="L1236" s="22" t="str">
        <f t="shared" si="288"/>
        <v>High</v>
      </c>
      <c r="M1236" s="22">
        <v>1911</v>
      </c>
      <c r="N1236" s="22">
        <f t="shared" si="289"/>
        <v>1</v>
      </c>
      <c r="O1236" s="22"/>
      <c r="P1236" s="22">
        <v>1950</v>
      </c>
      <c r="Q1236" s="22">
        <f t="shared" si="290"/>
        <v>1</v>
      </c>
      <c r="R1236" s="23">
        <v>940</v>
      </c>
      <c r="S1236" s="23" t="s">
        <v>311</v>
      </c>
      <c r="T1236" s="23" t="s">
        <v>370</v>
      </c>
      <c r="U1236" s="24">
        <v>1024</v>
      </c>
      <c r="V1236" s="24" t="str">
        <f t="shared" si="291"/>
        <v>no</v>
      </c>
      <c r="W1236" s="24">
        <v>940</v>
      </c>
      <c r="X1236" s="24" t="str">
        <f t="shared" si="292"/>
        <v>no</v>
      </c>
      <c r="Y1236" s="24" t="s">
        <v>412</v>
      </c>
      <c r="Z1236" s="24">
        <f t="shared" si="293"/>
        <v>0</v>
      </c>
      <c r="AA1236" s="24">
        <v>1964</v>
      </c>
      <c r="AB1236" s="24" t="s">
        <v>311</v>
      </c>
      <c r="AC1236" s="24" t="s">
        <v>369</v>
      </c>
      <c r="AD1236" s="25">
        <v>0</v>
      </c>
      <c r="AE1236" s="25">
        <v>0</v>
      </c>
      <c r="AF1236" s="25">
        <v>1</v>
      </c>
      <c r="AG1236" s="25">
        <v>1</v>
      </c>
      <c r="AH1236" s="25">
        <v>2</v>
      </c>
      <c r="AI1236" s="25" t="s">
        <v>415</v>
      </c>
      <c r="AJ1236" s="57">
        <v>7</v>
      </c>
      <c r="AK1236" s="57" t="str">
        <f t="shared" si="294"/>
        <v>More</v>
      </c>
      <c r="AL1236" s="57" t="s">
        <v>98</v>
      </c>
      <c r="AM1236" s="57" t="str">
        <f t="shared" si="295"/>
        <v>Low</v>
      </c>
      <c r="AN1236" s="62">
        <v>0</v>
      </c>
      <c r="AO1236" s="62" t="str">
        <f t="shared" si="296"/>
        <v>Less</v>
      </c>
      <c r="AP1236" s="62">
        <v>0</v>
      </c>
      <c r="AQ1236" s="62" t="str">
        <f t="shared" si="297"/>
        <v>no</v>
      </c>
      <c r="AR1236" s="62" t="str">
        <f t="shared" si="298"/>
        <v>Below Average</v>
      </c>
      <c r="AS1236" s="64">
        <v>0</v>
      </c>
      <c r="AT1236" s="68">
        <v>44.765840220385677</v>
      </c>
      <c r="AU1236" s="68" t="str">
        <f t="shared" si="299"/>
        <v>Below Average</v>
      </c>
      <c r="AV1236" s="66">
        <v>130000</v>
      </c>
      <c r="AW1236" s="66">
        <v>2904</v>
      </c>
      <c r="AX1236" s="66" t="s">
        <v>311</v>
      </c>
    </row>
    <row r="1237" spans="1:50" customFormat="1" x14ac:dyDescent="0.2">
      <c r="A1237">
        <v>1236</v>
      </c>
      <c r="B1237" s="12" t="s">
        <v>90</v>
      </c>
      <c r="C1237" s="12" t="s">
        <v>90</v>
      </c>
      <c r="D1237" s="12" t="s">
        <v>91</v>
      </c>
      <c r="E1237" s="22">
        <v>5</v>
      </c>
      <c r="F1237" s="22" t="s">
        <v>195</v>
      </c>
      <c r="G1237" s="22" t="s">
        <v>92</v>
      </c>
      <c r="H1237" s="22" t="str">
        <f t="shared" si="286"/>
        <v>2Story</v>
      </c>
      <c r="I1237" s="22">
        <f t="shared" si="285"/>
        <v>75.988545402704759</v>
      </c>
      <c r="J1237" s="22" t="str">
        <f t="shared" si="287"/>
        <v>Above Average</v>
      </c>
      <c r="K1237" s="22">
        <v>5</v>
      </c>
      <c r="L1237" s="22" t="str">
        <f t="shared" si="288"/>
        <v>Low</v>
      </c>
      <c r="M1237" s="22">
        <v>1914</v>
      </c>
      <c r="N1237" s="22">
        <f t="shared" si="289"/>
        <v>1</v>
      </c>
      <c r="O1237" s="22"/>
      <c r="P1237" s="22">
        <v>1950</v>
      </c>
      <c r="Q1237" s="22">
        <f t="shared" si="290"/>
        <v>1</v>
      </c>
      <c r="R1237" s="23">
        <v>747</v>
      </c>
      <c r="S1237" s="23" t="s">
        <v>311</v>
      </c>
      <c r="T1237" s="23" t="s">
        <v>370</v>
      </c>
      <c r="U1237" s="24">
        <v>892</v>
      </c>
      <c r="V1237" s="24" t="str">
        <f t="shared" si="291"/>
        <v>no</v>
      </c>
      <c r="W1237" s="24">
        <v>892</v>
      </c>
      <c r="X1237" s="24" t="str">
        <f t="shared" si="292"/>
        <v>no</v>
      </c>
      <c r="Y1237" s="24" t="s">
        <v>412</v>
      </c>
      <c r="Z1237" s="24">
        <f t="shared" si="293"/>
        <v>0</v>
      </c>
      <c r="AA1237" s="24">
        <v>1784</v>
      </c>
      <c r="AB1237" s="24" t="s">
        <v>311</v>
      </c>
      <c r="AC1237" s="24" t="s">
        <v>369</v>
      </c>
      <c r="AD1237" s="25">
        <v>0</v>
      </c>
      <c r="AE1237" s="25">
        <v>0</v>
      </c>
      <c r="AF1237" s="25">
        <v>1</v>
      </c>
      <c r="AG1237" s="25">
        <v>1</v>
      </c>
      <c r="AH1237" s="25">
        <v>2</v>
      </c>
      <c r="AI1237" s="25" t="s">
        <v>415</v>
      </c>
      <c r="AJ1237" s="57">
        <v>9</v>
      </c>
      <c r="AK1237" s="57" t="str">
        <f t="shared" si="294"/>
        <v>More</v>
      </c>
      <c r="AL1237" s="57" t="s">
        <v>98</v>
      </c>
      <c r="AM1237" s="57" t="str">
        <f t="shared" si="295"/>
        <v>Low</v>
      </c>
      <c r="AN1237" s="62">
        <v>1</v>
      </c>
      <c r="AO1237" s="62" t="str">
        <f t="shared" si="296"/>
        <v>Less</v>
      </c>
      <c r="AP1237" s="62">
        <v>180</v>
      </c>
      <c r="AQ1237" s="62" t="str">
        <f t="shared" si="297"/>
        <v>no</v>
      </c>
      <c r="AR1237" s="62" t="str">
        <f t="shared" si="298"/>
        <v>Below Average</v>
      </c>
      <c r="AS1237" s="64">
        <v>0</v>
      </c>
      <c r="AT1237" s="68">
        <v>54.874357961280126</v>
      </c>
      <c r="AU1237" s="68" t="str">
        <f t="shared" si="299"/>
        <v>Below Average</v>
      </c>
      <c r="AV1237" s="66">
        <v>138887</v>
      </c>
      <c r="AW1237" s="66">
        <v>2531</v>
      </c>
      <c r="AX1237" s="66" t="s">
        <v>311</v>
      </c>
    </row>
    <row r="1238" spans="1:50" customFormat="1" x14ac:dyDescent="0.2">
      <c r="A1238">
        <v>1237</v>
      </c>
      <c r="B1238" s="12" t="s">
        <v>90</v>
      </c>
      <c r="C1238" s="12" t="s">
        <v>90</v>
      </c>
      <c r="D1238" s="12" t="s">
        <v>198</v>
      </c>
      <c r="E1238" s="22">
        <v>7</v>
      </c>
      <c r="F1238" s="22" t="s">
        <v>411</v>
      </c>
      <c r="G1238" s="22" t="s">
        <v>92</v>
      </c>
      <c r="H1238" s="22" t="str">
        <f t="shared" si="286"/>
        <v>2Story</v>
      </c>
      <c r="I1238" s="22">
        <f t="shared" si="285"/>
        <v>75.988545402704759</v>
      </c>
      <c r="J1238" s="22" t="str">
        <f t="shared" si="287"/>
        <v>Above Average</v>
      </c>
      <c r="K1238" s="22">
        <v>5</v>
      </c>
      <c r="L1238" s="22" t="str">
        <f t="shared" si="288"/>
        <v>Low</v>
      </c>
      <c r="M1238" s="22">
        <v>2003</v>
      </c>
      <c r="N1238" s="22">
        <f t="shared" si="289"/>
        <v>0</v>
      </c>
      <c r="O1238" s="22"/>
      <c r="P1238" s="22">
        <v>2003</v>
      </c>
      <c r="Q1238" s="22">
        <f t="shared" si="290"/>
        <v>0</v>
      </c>
      <c r="R1238" s="23">
        <v>764</v>
      </c>
      <c r="S1238" s="23" t="s">
        <v>311</v>
      </c>
      <c r="T1238" s="23" t="s">
        <v>370</v>
      </c>
      <c r="U1238" s="24">
        <v>764</v>
      </c>
      <c r="V1238" s="24" t="str">
        <f t="shared" si="291"/>
        <v>no</v>
      </c>
      <c r="W1238" s="24">
        <v>862</v>
      </c>
      <c r="X1238" s="24" t="str">
        <f t="shared" si="292"/>
        <v>no</v>
      </c>
      <c r="Y1238" s="24" t="s">
        <v>412</v>
      </c>
      <c r="Z1238" s="24">
        <f t="shared" si="293"/>
        <v>1</v>
      </c>
      <c r="AA1238" s="24">
        <v>1626</v>
      </c>
      <c r="AB1238" s="24" t="s">
        <v>311</v>
      </c>
      <c r="AC1238" s="24" t="s">
        <v>369</v>
      </c>
      <c r="AD1238" s="25">
        <v>0</v>
      </c>
      <c r="AE1238" s="25">
        <v>0</v>
      </c>
      <c r="AF1238" s="25">
        <v>2</v>
      </c>
      <c r="AG1238" s="25">
        <v>1</v>
      </c>
      <c r="AH1238" s="25">
        <v>3</v>
      </c>
      <c r="AI1238" s="25" t="s">
        <v>414</v>
      </c>
      <c r="AJ1238" s="57">
        <v>6</v>
      </c>
      <c r="AK1238" s="57" t="str">
        <f t="shared" si="294"/>
        <v>More</v>
      </c>
      <c r="AL1238" s="57" t="s">
        <v>97</v>
      </c>
      <c r="AM1238" s="57" t="str">
        <f t="shared" si="295"/>
        <v>High</v>
      </c>
      <c r="AN1238" s="62">
        <v>2</v>
      </c>
      <c r="AO1238" s="62" t="str">
        <f t="shared" si="296"/>
        <v>More</v>
      </c>
      <c r="AP1238" s="62">
        <v>474</v>
      </c>
      <c r="AQ1238" s="62" t="str">
        <f t="shared" si="297"/>
        <v>no</v>
      </c>
      <c r="AR1238" s="62" t="str">
        <f t="shared" si="298"/>
        <v>Above Average</v>
      </c>
      <c r="AS1238" s="64">
        <v>0</v>
      </c>
      <c r="AT1238" s="68">
        <v>73.43096234309624</v>
      </c>
      <c r="AU1238" s="68" t="str">
        <f t="shared" si="299"/>
        <v>Above Average</v>
      </c>
      <c r="AV1238" s="66">
        <v>175500</v>
      </c>
      <c r="AW1238" s="66">
        <v>2390</v>
      </c>
      <c r="AX1238" s="66" t="s">
        <v>311</v>
      </c>
    </row>
    <row r="1239" spans="1:50" customFormat="1" x14ac:dyDescent="0.2">
      <c r="A1239">
        <v>1238</v>
      </c>
      <c r="B1239" s="12" t="s">
        <v>90</v>
      </c>
      <c r="C1239" s="12" t="s">
        <v>90</v>
      </c>
      <c r="D1239" s="12" t="s">
        <v>91</v>
      </c>
      <c r="E1239" s="22">
        <v>7</v>
      </c>
      <c r="F1239" s="22" t="s">
        <v>411</v>
      </c>
      <c r="G1239" s="22" t="s">
        <v>92</v>
      </c>
      <c r="H1239" s="22" t="str">
        <f t="shared" si="286"/>
        <v>2Story</v>
      </c>
      <c r="I1239" s="22">
        <f t="shared" si="285"/>
        <v>75.988545402704759</v>
      </c>
      <c r="J1239" s="22" t="str">
        <f t="shared" si="287"/>
        <v>Above Average</v>
      </c>
      <c r="K1239" s="22">
        <v>5</v>
      </c>
      <c r="L1239" s="22" t="str">
        <f t="shared" si="288"/>
        <v>Low</v>
      </c>
      <c r="M1239" s="22">
        <v>2004</v>
      </c>
      <c r="N1239" s="22">
        <f t="shared" si="289"/>
        <v>0</v>
      </c>
      <c r="O1239" s="22"/>
      <c r="P1239" s="22">
        <v>2005</v>
      </c>
      <c r="Q1239" s="22">
        <f t="shared" si="290"/>
        <v>0</v>
      </c>
      <c r="R1239" s="23">
        <v>847</v>
      </c>
      <c r="S1239" s="23" t="s">
        <v>311</v>
      </c>
      <c r="T1239" s="23" t="s">
        <v>370</v>
      </c>
      <c r="U1239" s="24">
        <v>847</v>
      </c>
      <c r="V1239" s="24" t="str">
        <f t="shared" si="291"/>
        <v>no</v>
      </c>
      <c r="W1239" s="24">
        <v>1101</v>
      </c>
      <c r="X1239" s="24" t="str">
        <f t="shared" si="292"/>
        <v>no</v>
      </c>
      <c r="Y1239" s="24" t="s">
        <v>412</v>
      </c>
      <c r="Z1239" s="24">
        <f t="shared" si="293"/>
        <v>1</v>
      </c>
      <c r="AA1239" s="24">
        <v>1948</v>
      </c>
      <c r="AB1239" s="24" t="s">
        <v>311</v>
      </c>
      <c r="AC1239" s="24" t="s">
        <v>369</v>
      </c>
      <c r="AD1239" s="25">
        <v>0</v>
      </c>
      <c r="AE1239" s="25">
        <v>0</v>
      </c>
      <c r="AF1239" s="25">
        <v>2</v>
      </c>
      <c r="AG1239" s="25">
        <v>1</v>
      </c>
      <c r="AH1239" s="25">
        <v>3</v>
      </c>
      <c r="AI1239" s="25" t="s">
        <v>414</v>
      </c>
      <c r="AJ1239" s="57">
        <v>8</v>
      </c>
      <c r="AK1239" s="57" t="str">
        <f t="shared" si="294"/>
        <v>More</v>
      </c>
      <c r="AL1239" s="57" t="s">
        <v>97</v>
      </c>
      <c r="AM1239" s="57" t="str">
        <f t="shared" si="295"/>
        <v>High</v>
      </c>
      <c r="AN1239" s="62">
        <v>2</v>
      </c>
      <c r="AO1239" s="62" t="str">
        <f t="shared" si="296"/>
        <v>More</v>
      </c>
      <c r="AP1239" s="62">
        <v>434</v>
      </c>
      <c r="AQ1239" s="62" t="str">
        <f t="shared" si="297"/>
        <v>no</v>
      </c>
      <c r="AR1239" s="62" t="str">
        <f t="shared" si="298"/>
        <v>Below Average</v>
      </c>
      <c r="AS1239" s="64">
        <v>1</v>
      </c>
      <c r="AT1239" s="68">
        <v>69.767441860465112</v>
      </c>
      <c r="AU1239" s="68" t="str">
        <f t="shared" si="299"/>
        <v>Below Average</v>
      </c>
      <c r="AV1239" s="66">
        <v>195000</v>
      </c>
      <c r="AW1239" s="66">
        <v>2795</v>
      </c>
      <c r="AX1239" s="66" t="s">
        <v>311</v>
      </c>
    </row>
    <row r="1240" spans="1:50" customFormat="1" x14ac:dyDescent="0.2">
      <c r="A1240">
        <v>1239</v>
      </c>
      <c r="B1240" s="12" t="s">
        <v>171</v>
      </c>
      <c r="C1240" s="12" t="s">
        <v>90</v>
      </c>
      <c r="D1240" s="12" t="s">
        <v>91</v>
      </c>
      <c r="E1240" s="22">
        <v>6</v>
      </c>
      <c r="F1240" s="22" t="s">
        <v>195</v>
      </c>
      <c r="G1240" s="22" t="s">
        <v>115</v>
      </c>
      <c r="H1240" s="22" t="str">
        <f t="shared" si="286"/>
        <v>1Story</v>
      </c>
      <c r="I1240" s="22">
        <f t="shared" si="285"/>
        <v>69.182127006168557</v>
      </c>
      <c r="J1240" s="22" t="str">
        <f t="shared" si="287"/>
        <v>Below Average</v>
      </c>
      <c r="K1240" s="22">
        <v>5</v>
      </c>
      <c r="L1240" s="22" t="str">
        <f t="shared" si="288"/>
        <v>Low</v>
      </c>
      <c r="M1240" s="22">
        <v>2005</v>
      </c>
      <c r="N1240" s="22">
        <f t="shared" si="289"/>
        <v>0</v>
      </c>
      <c r="O1240" s="22"/>
      <c r="P1240" s="22">
        <v>2005</v>
      </c>
      <c r="Q1240" s="22">
        <f t="shared" si="290"/>
        <v>0</v>
      </c>
      <c r="R1240" s="23">
        <v>1141</v>
      </c>
      <c r="S1240" s="23" t="s">
        <v>311</v>
      </c>
      <c r="T1240" s="23" t="s">
        <v>369</v>
      </c>
      <c r="U1240" s="24">
        <v>1141</v>
      </c>
      <c r="V1240" s="24" t="str">
        <f t="shared" si="291"/>
        <v>no</v>
      </c>
      <c r="W1240" s="24">
        <v>0</v>
      </c>
      <c r="X1240" s="24" t="str">
        <f t="shared" si="292"/>
        <v>no</v>
      </c>
      <c r="Y1240" s="24" t="s">
        <v>413</v>
      </c>
      <c r="Z1240" s="24">
        <f t="shared" si="293"/>
        <v>1</v>
      </c>
      <c r="AA1240" s="24">
        <v>1141</v>
      </c>
      <c r="AB1240" s="24" t="s">
        <v>311</v>
      </c>
      <c r="AC1240" s="24" t="s">
        <v>370</v>
      </c>
      <c r="AD1240" s="25">
        <v>0</v>
      </c>
      <c r="AE1240" s="25">
        <v>0</v>
      </c>
      <c r="AF1240" s="25">
        <v>1</v>
      </c>
      <c r="AG1240" s="25">
        <v>1</v>
      </c>
      <c r="AH1240" s="25">
        <v>2</v>
      </c>
      <c r="AI1240" s="25" t="s">
        <v>415</v>
      </c>
      <c r="AJ1240" s="57">
        <v>6</v>
      </c>
      <c r="AK1240" s="57" t="str">
        <f t="shared" si="294"/>
        <v>More</v>
      </c>
      <c r="AL1240" s="57" t="s">
        <v>98</v>
      </c>
      <c r="AM1240" s="57" t="str">
        <f t="shared" si="295"/>
        <v>Low</v>
      </c>
      <c r="AN1240" s="62">
        <v>2</v>
      </c>
      <c r="AO1240" s="62" t="str">
        <f t="shared" si="296"/>
        <v>More</v>
      </c>
      <c r="AP1240" s="62">
        <v>484</v>
      </c>
      <c r="AQ1240" s="62" t="str">
        <f t="shared" si="297"/>
        <v>no</v>
      </c>
      <c r="AR1240" s="62" t="str">
        <f t="shared" si="298"/>
        <v>Above Average</v>
      </c>
      <c r="AS1240" s="64">
        <v>0</v>
      </c>
      <c r="AT1240" s="68">
        <v>62.445223488168274</v>
      </c>
      <c r="AU1240" s="68" t="str">
        <f t="shared" si="299"/>
        <v>Below Average</v>
      </c>
      <c r="AV1240" s="66">
        <v>142500</v>
      </c>
      <c r="AW1240" s="66">
        <v>2282</v>
      </c>
      <c r="AX1240" s="66" t="s">
        <v>311</v>
      </c>
    </row>
    <row r="1241" spans="1:50" customFormat="1" x14ac:dyDescent="0.2">
      <c r="A1241">
        <v>1240</v>
      </c>
      <c r="B1241" s="12" t="s">
        <v>90</v>
      </c>
      <c r="C1241" s="12" t="s">
        <v>90</v>
      </c>
      <c r="D1241" s="12" t="s">
        <v>91</v>
      </c>
      <c r="E1241" s="22">
        <v>8</v>
      </c>
      <c r="F1241" s="22" t="s">
        <v>411</v>
      </c>
      <c r="G1241" s="22" t="s">
        <v>115</v>
      </c>
      <c r="H1241" s="22" t="str">
        <f t="shared" si="286"/>
        <v>1Story</v>
      </c>
      <c r="I1241" s="22">
        <f t="shared" si="285"/>
        <v>69.182127006168557</v>
      </c>
      <c r="J1241" s="22" t="str">
        <f t="shared" si="287"/>
        <v>Below Average</v>
      </c>
      <c r="K1241" s="22">
        <v>5</v>
      </c>
      <c r="L1241" s="22" t="str">
        <f t="shared" si="288"/>
        <v>Low</v>
      </c>
      <c r="M1241" s="22">
        <v>2006</v>
      </c>
      <c r="N1241" s="22">
        <f t="shared" si="289"/>
        <v>0</v>
      </c>
      <c r="O1241" s="22"/>
      <c r="P1241" s="22">
        <v>2006</v>
      </c>
      <c r="Q1241" s="22">
        <f t="shared" si="290"/>
        <v>0</v>
      </c>
      <c r="R1241" s="23">
        <v>1476</v>
      </c>
      <c r="S1241" s="23" t="s">
        <v>311</v>
      </c>
      <c r="T1241" s="23" t="s">
        <v>369</v>
      </c>
      <c r="U1241" s="24">
        <v>1484</v>
      </c>
      <c r="V1241" s="24" t="str">
        <f t="shared" si="291"/>
        <v>no</v>
      </c>
      <c r="W1241" s="24">
        <v>0</v>
      </c>
      <c r="X1241" s="24" t="str">
        <f t="shared" si="292"/>
        <v>no</v>
      </c>
      <c r="Y1241" s="24" t="s">
        <v>413</v>
      </c>
      <c r="Z1241" s="24">
        <f t="shared" si="293"/>
        <v>0</v>
      </c>
      <c r="AA1241" s="24">
        <v>1484</v>
      </c>
      <c r="AB1241" s="24" t="s">
        <v>311</v>
      </c>
      <c r="AC1241" s="24" t="s">
        <v>370</v>
      </c>
      <c r="AD1241" s="25">
        <v>0</v>
      </c>
      <c r="AE1241" s="25">
        <v>0</v>
      </c>
      <c r="AF1241" s="25">
        <v>2</v>
      </c>
      <c r="AG1241" s="25">
        <v>0</v>
      </c>
      <c r="AH1241" s="25">
        <v>2</v>
      </c>
      <c r="AI1241" s="25" t="s">
        <v>415</v>
      </c>
      <c r="AJ1241" s="57">
        <v>6</v>
      </c>
      <c r="AK1241" s="57" t="str">
        <f t="shared" si="294"/>
        <v>More</v>
      </c>
      <c r="AL1241" s="57" t="s">
        <v>104</v>
      </c>
      <c r="AM1241" s="57" t="str">
        <f t="shared" si="295"/>
        <v>High</v>
      </c>
      <c r="AN1241" s="62">
        <v>2</v>
      </c>
      <c r="AO1241" s="62" t="str">
        <f t="shared" si="296"/>
        <v>More</v>
      </c>
      <c r="AP1241" s="62">
        <v>472</v>
      </c>
      <c r="AQ1241" s="62" t="str">
        <f t="shared" si="297"/>
        <v>no</v>
      </c>
      <c r="AR1241" s="62" t="str">
        <f t="shared" si="298"/>
        <v>Below Average</v>
      </c>
      <c r="AS1241" s="64">
        <v>1</v>
      </c>
      <c r="AT1241" s="68">
        <v>89.831081081081081</v>
      </c>
      <c r="AU1241" s="68" t="str">
        <f t="shared" si="299"/>
        <v>Above Average</v>
      </c>
      <c r="AV1241" s="66">
        <v>265900</v>
      </c>
      <c r="AW1241" s="66">
        <v>2960</v>
      </c>
      <c r="AX1241" s="66" t="s">
        <v>311</v>
      </c>
    </row>
    <row r="1242" spans="1:50" customFormat="1" x14ac:dyDescent="0.2">
      <c r="A1242">
        <v>1241</v>
      </c>
      <c r="B1242" s="12" t="s">
        <v>90</v>
      </c>
      <c r="C1242" s="12" t="s">
        <v>90</v>
      </c>
      <c r="D1242" s="12" t="s">
        <v>91</v>
      </c>
      <c r="E1242" s="22">
        <v>7</v>
      </c>
      <c r="F1242" s="22" t="s">
        <v>411</v>
      </c>
      <c r="G1242" s="22" t="s">
        <v>92</v>
      </c>
      <c r="H1242" s="22" t="str">
        <f t="shared" si="286"/>
        <v>2Story</v>
      </c>
      <c r="I1242" s="22">
        <f t="shared" si="285"/>
        <v>75.988545402704759</v>
      </c>
      <c r="J1242" s="22" t="str">
        <f t="shared" si="287"/>
        <v>Above Average</v>
      </c>
      <c r="K1242" s="22">
        <v>5</v>
      </c>
      <c r="L1242" s="22" t="str">
        <f t="shared" si="288"/>
        <v>Low</v>
      </c>
      <c r="M1242" s="22">
        <v>2003</v>
      </c>
      <c r="N1242" s="22">
        <f t="shared" si="289"/>
        <v>0</v>
      </c>
      <c r="O1242" s="22"/>
      <c r="P1242" s="22">
        <v>2003</v>
      </c>
      <c r="Q1242" s="22">
        <f t="shared" si="290"/>
        <v>0</v>
      </c>
      <c r="R1242" s="23">
        <v>884</v>
      </c>
      <c r="S1242" s="23" t="s">
        <v>311</v>
      </c>
      <c r="T1242" s="23" t="s">
        <v>370</v>
      </c>
      <c r="U1242" s="24">
        <v>884</v>
      </c>
      <c r="V1242" s="24" t="str">
        <f t="shared" si="291"/>
        <v>no</v>
      </c>
      <c r="W1242" s="24">
        <v>884</v>
      </c>
      <c r="X1242" s="24" t="str">
        <f t="shared" si="292"/>
        <v>no</v>
      </c>
      <c r="Y1242" s="24" t="s">
        <v>412</v>
      </c>
      <c r="Z1242" s="24">
        <f t="shared" si="293"/>
        <v>1</v>
      </c>
      <c r="AA1242" s="24">
        <v>1768</v>
      </c>
      <c r="AB1242" s="24" t="s">
        <v>311</v>
      </c>
      <c r="AC1242" s="24" t="s">
        <v>369</v>
      </c>
      <c r="AD1242" s="25">
        <v>1</v>
      </c>
      <c r="AE1242" s="25">
        <v>0</v>
      </c>
      <c r="AF1242" s="25">
        <v>2</v>
      </c>
      <c r="AG1242" s="25">
        <v>1</v>
      </c>
      <c r="AH1242" s="25">
        <v>4</v>
      </c>
      <c r="AI1242" s="25" t="s">
        <v>414</v>
      </c>
      <c r="AJ1242" s="57">
        <v>8</v>
      </c>
      <c r="AK1242" s="57" t="str">
        <f t="shared" si="294"/>
        <v>More</v>
      </c>
      <c r="AL1242" s="57" t="s">
        <v>97</v>
      </c>
      <c r="AM1242" s="57" t="str">
        <f t="shared" si="295"/>
        <v>High</v>
      </c>
      <c r="AN1242" s="62">
        <v>2</v>
      </c>
      <c r="AO1242" s="62" t="str">
        <f t="shared" si="296"/>
        <v>More</v>
      </c>
      <c r="AP1242" s="62">
        <v>543</v>
      </c>
      <c r="AQ1242" s="62" t="str">
        <f t="shared" si="297"/>
        <v>no</v>
      </c>
      <c r="AR1242" s="62" t="str">
        <f t="shared" si="298"/>
        <v>Above Average</v>
      </c>
      <c r="AS1242" s="64">
        <v>0</v>
      </c>
      <c r="AT1242" s="68">
        <v>84.803921568627445</v>
      </c>
      <c r="AU1242" s="68" t="str">
        <f t="shared" si="299"/>
        <v>Above Average</v>
      </c>
      <c r="AV1242" s="66">
        <v>224900</v>
      </c>
      <c r="AW1242" s="66">
        <v>2652</v>
      </c>
      <c r="AX1242" s="66" t="s">
        <v>311</v>
      </c>
    </row>
    <row r="1243" spans="1:50" customFormat="1" x14ac:dyDescent="0.2">
      <c r="A1243">
        <v>1242</v>
      </c>
      <c r="B1243" s="12" t="s">
        <v>90</v>
      </c>
      <c r="C1243" s="12" t="s">
        <v>90</v>
      </c>
      <c r="D1243" s="12" t="s">
        <v>91</v>
      </c>
      <c r="E1243" s="22">
        <v>7</v>
      </c>
      <c r="F1243" s="22" t="s">
        <v>411</v>
      </c>
      <c r="G1243" s="22" t="s">
        <v>115</v>
      </c>
      <c r="H1243" s="22" t="str">
        <f t="shared" si="286"/>
        <v>1Story</v>
      </c>
      <c r="I1243" s="22">
        <f t="shared" si="285"/>
        <v>69.182127006168557</v>
      </c>
      <c r="J1243" s="22" t="str">
        <f t="shared" si="287"/>
        <v>Below Average</v>
      </c>
      <c r="K1243" s="22">
        <v>6</v>
      </c>
      <c r="L1243" s="22" t="str">
        <f t="shared" si="288"/>
        <v>High</v>
      </c>
      <c r="M1243" s="22">
        <v>2007</v>
      </c>
      <c r="N1243" s="22">
        <f t="shared" si="289"/>
        <v>0</v>
      </c>
      <c r="O1243" s="22"/>
      <c r="P1243" s="22">
        <v>2007</v>
      </c>
      <c r="Q1243" s="22">
        <f t="shared" si="290"/>
        <v>0</v>
      </c>
      <c r="R1243" s="23">
        <v>1689</v>
      </c>
      <c r="S1243" s="23" t="s">
        <v>311</v>
      </c>
      <c r="T1243" s="23" t="s">
        <v>369</v>
      </c>
      <c r="U1243" s="24">
        <v>1689</v>
      </c>
      <c r="V1243" s="24" t="str">
        <f t="shared" si="291"/>
        <v>no</v>
      </c>
      <c r="W1243" s="24">
        <v>0</v>
      </c>
      <c r="X1243" s="24" t="str">
        <f t="shared" si="292"/>
        <v>no</v>
      </c>
      <c r="Y1243" s="24" t="s">
        <v>413</v>
      </c>
      <c r="Z1243" s="24">
        <f t="shared" si="293"/>
        <v>0</v>
      </c>
      <c r="AA1243" s="24">
        <v>1689</v>
      </c>
      <c r="AB1243" s="24" t="s">
        <v>311</v>
      </c>
      <c r="AC1243" s="24" t="s">
        <v>369</v>
      </c>
      <c r="AD1243" s="25">
        <v>0</v>
      </c>
      <c r="AE1243" s="25">
        <v>0</v>
      </c>
      <c r="AF1243" s="25">
        <v>2</v>
      </c>
      <c r="AG1243" s="25">
        <v>0</v>
      </c>
      <c r="AH1243" s="25">
        <v>2</v>
      </c>
      <c r="AI1243" s="25" t="s">
        <v>415</v>
      </c>
      <c r="AJ1243" s="57">
        <v>7</v>
      </c>
      <c r="AK1243" s="57" t="str">
        <f t="shared" si="294"/>
        <v>More</v>
      </c>
      <c r="AL1243" s="57" t="s">
        <v>97</v>
      </c>
      <c r="AM1243" s="57" t="str">
        <f t="shared" si="295"/>
        <v>High</v>
      </c>
      <c r="AN1243" s="62">
        <v>3</v>
      </c>
      <c r="AO1243" s="62" t="str">
        <f t="shared" si="296"/>
        <v>More</v>
      </c>
      <c r="AP1243" s="62">
        <v>954</v>
      </c>
      <c r="AQ1243" s="62" t="str">
        <f t="shared" si="297"/>
        <v>yes</v>
      </c>
      <c r="AR1243" s="62" t="str">
        <f t="shared" si="298"/>
        <v>Above Average</v>
      </c>
      <c r="AS1243" s="64">
        <v>0</v>
      </c>
      <c r="AT1243" s="68">
        <v>73.513321492007108</v>
      </c>
      <c r="AU1243" s="68" t="str">
        <f t="shared" si="299"/>
        <v>Above Average</v>
      </c>
      <c r="AV1243" s="66">
        <v>248328</v>
      </c>
      <c r="AW1243" s="66">
        <v>3378</v>
      </c>
      <c r="AX1243" s="66" t="s">
        <v>311</v>
      </c>
    </row>
    <row r="1244" spans="1:50" customFormat="1" x14ac:dyDescent="0.2">
      <c r="A1244">
        <v>1243</v>
      </c>
      <c r="B1244" s="12" t="s">
        <v>90</v>
      </c>
      <c r="C1244" s="12" t="s">
        <v>90</v>
      </c>
      <c r="D1244" s="12" t="s">
        <v>91</v>
      </c>
      <c r="E1244" s="22">
        <v>7</v>
      </c>
      <c r="F1244" s="22" t="s">
        <v>411</v>
      </c>
      <c r="G1244" s="22" t="s">
        <v>191</v>
      </c>
      <c r="H1244" s="22" t="str">
        <f t="shared" si="286"/>
        <v xml:space="preserve"> </v>
      </c>
      <c r="I1244" s="22">
        <f t="shared" si="285"/>
        <v>77.818957638420983</v>
      </c>
      <c r="J1244" s="22" t="str">
        <f t="shared" si="287"/>
        <v>Above Average</v>
      </c>
      <c r="K1244" s="22">
        <v>6</v>
      </c>
      <c r="L1244" s="22" t="str">
        <f t="shared" si="288"/>
        <v>High</v>
      </c>
      <c r="M1244" s="22">
        <v>1974</v>
      </c>
      <c r="N1244" s="22">
        <f t="shared" si="289"/>
        <v>0</v>
      </c>
      <c r="O1244" s="22"/>
      <c r="P1244" s="22">
        <v>1974</v>
      </c>
      <c r="Q1244" s="22">
        <f t="shared" si="290"/>
        <v>0</v>
      </c>
      <c r="R1244" s="23">
        <v>1053</v>
      </c>
      <c r="S1244" s="23" t="s">
        <v>311</v>
      </c>
      <c r="T1244" s="23" t="s">
        <v>370</v>
      </c>
      <c r="U1244" s="24">
        <v>1173</v>
      </c>
      <c r="V1244" s="24" t="str">
        <f t="shared" si="291"/>
        <v>no</v>
      </c>
      <c r="W1244" s="24">
        <v>0</v>
      </c>
      <c r="X1244" s="24" t="str">
        <f t="shared" si="292"/>
        <v>no</v>
      </c>
      <c r="Y1244" s="24" t="s">
        <v>413</v>
      </c>
      <c r="Z1244" s="24">
        <f t="shared" si="293"/>
        <v>0</v>
      </c>
      <c r="AA1244" s="24">
        <v>1173</v>
      </c>
      <c r="AB1244" s="24" t="s">
        <v>311</v>
      </c>
      <c r="AC1244" s="24" t="s">
        <v>370</v>
      </c>
      <c r="AD1244" s="25">
        <v>1</v>
      </c>
      <c r="AE1244" s="25">
        <v>0</v>
      </c>
      <c r="AF1244" s="25">
        <v>2</v>
      </c>
      <c r="AG1244" s="25">
        <v>0</v>
      </c>
      <c r="AH1244" s="25">
        <v>3</v>
      </c>
      <c r="AI1244" s="25" t="s">
        <v>414</v>
      </c>
      <c r="AJ1244" s="57">
        <v>6</v>
      </c>
      <c r="AK1244" s="57" t="str">
        <f t="shared" si="294"/>
        <v>More</v>
      </c>
      <c r="AL1244" s="57" t="s">
        <v>97</v>
      </c>
      <c r="AM1244" s="57" t="str">
        <f t="shared" si="295"/>
        <v>High</v>
      </c>
      <c r="AN1244" s="62">
        <v>2</v>
      </c>
      <c r="AO1244" s="62" t="str">
        <f t="shared" si="296"/>
        <v>More</v>
      </c>
      <c r="AP1244" s="62">
        <v>528</v>
      </c>
      <c r="AQ1244" s="62" t="str">
        <f t="shared" si="297"/>
        <v>no</v>
      </c>
      <c r="AR1244" s="62" t="str">
        <f t="shared" si="298"/>
        <v>Above Average</v>
      </c>
      <c r="AS1244" s="64">
        <v>2</v>
      </c>
      <c r="AT1244" s="68">
        <v>76.370170709793356</v>
      </c>
      <c r="AU1244" s="68" t="str">
        <f t="shared" si="299"/>
        <v>Above Average</v>
      </c>
      <c r="AV1244" s="66">
        <v>170000</v>
      </c>
      <c r="AW1244" s="66">
        <v>2226</v>
      </c>
      <c r="AX1244" s="66" t="s">
        <v>311</v>
      </c>
    </row>
    <row r="1245" spans="1:50" customFormat="1" x14ac:dyDescent="0.2">
      <c r="A1245">
        <v>1244</v>
      </c>
      <c r="B1245" s="12" t="s">
        <v>90</v>
      </c>
      <c r="C1245" s="12" t="s">
        <v>90</v>
      </c>
      <c r="D1245" s="12" t="s">
        <v>91</v>
      </c>
      <c r="E1245" s="22">
        <v>10</v>
      </c>
      <c r="F1245" s="22" t="s">
        <v>411</v>
      </c>
      <c r="G1245" s="22" t="s">
        <v>115</v>
      </c>
      <c r="H1245" s="22" t="str">
        <f t="shared" si="286"/>
        <v>1Story</v>
      </c>
      <c r="I1245" s="22">
        <f t="shared" si="285"/>
        <v>69.182127006168557</v>
      </c>
      <c r="J1245" s="22" t="str">
        <f t="shared" si="287"/>
        <v>Below Average</v>
      </c>
      <c r="K1245" s="22">
        <v>5</v>
      </c>
      <c r="L1245" s="22" t="str">
        <f t="shared" si="288"/>
        <v>Low</v>
      </c>
      <c r="M1245" s="22">
        <v>2006</v>
      </c>
      <c r="N1245" s="22">
        <f t="shared" si="289"/>
        <v>0</v>
      </c>
      <c r="O1245" s="22"/>
      <c r="P1245" s="22">
        <v>2006</v>
      </c>
      <c r="Q1245" s="22">
        <f t="shared" si="290"/>
        <v>0</v>
      </c>
      <c r="R1245" s="23">
        <v>2076</v>
      </c>
      <c r="S1245" s="23" t="s">
        <v>313</v>
      </c>
      <c r="T1245" s="23" t="s">
        <v>369</v>
      </c>
      <c r="U1245" s="24">
        <v>2076</v>
      </c>
      <c r="V1245" s="24" t="str">
        <f t="shared" si="291"/>
        <v>no</v>
      </c>
      <c r="W1245" s="24">
        <v>0</v>
      </c>
      <c r="X1245" s="24" t="str">
        <f t="shared" si="292"/>
        <v>no</v>
      </c>
      <c r="Y1245" s="24" t="s">
        <v>413</v>
      </c>
      <c r="Z1245" s="24">
        <f t="shared" si="293"/>
        <v>0</v>
      </c>
      <c r="AA1245" s="24">
        <v>2076</v>
      </c>
      <c r="AB1245" s="24" t="s">
        <v>311</v>
      </c>
      <c r="AC1245" s="24" t="s">
        <v>369</v>
      </c>
      <c r="AD1245" s="25">
        <v>1</v>
      </c>
      <c r="AE1245" s="25">
        <v>0</v>
      </c>
      <c r="AF1245" s="25">
        <v>2</v>
      </c>
      <c r="AG1245" s="25">
        <v>1</v>
      </c>
      <c r="AH1245" s="25">
        <v>4</v>
      </c>
      <c r="AI1245" s="25" t="s">
        <v>414</v>
      </c>
      <c r="AJ1245" s="57">
        <v>7</v>
      </c>
      <c r="AK1245" s="57" t="str">
        <f t="shared" si="294"/>
        <v>More</v>
      </c>
      <c r="AL1245" s="57" t="s">
        <v>104</v>
      </c>
      <c r="AM1245" s="57" t="str">
        <f t="shared" si="295"/>
        <v>High</v>
      </c>
      <c r="AN1245" s="62">
        <v>3</v>
      </c>
      <c r="AO1245" s="62" t="str">
        <f t="shared" si="296"/>
        <v>More</v>
      </c>
      <c r="AP1245" s="62">
        <v>850</v>
      </c>
      <c r="AQ1245" s="62" t="str">
        <f t="shared" si="297"/>
        <v>no</v>
      </c>
      <c r="AR1245" s="62" t="str">
        <f t="shared" si="298"/>
        <v>Above Average</v>
      </c>
      <c r="AS1245" s="64">
        <v>1</v>
      </c>
      <c r="AT1245" s="68">
        <v>111.99421965317919</v>
      </c>
      <c r="AU1245" s="68" t="str">
        <f t="shared" si="299"/>
        <v>Above Average</v>
      </c>
      <c r="AV1245" s="66">
        <v>465000</v>
      </c>
      <c r="AW1245" s="66">
        <v>4152</v>
      </c>
      <c r="AX1245" s="66" t="s">
        <v>311</v>
      </c>
    </row>
    <row r="1246" spans="1:50" customFormat="1" x14ac:dyDescent="0.2">
      <c r="A1246">
        <v>1245</v>
      </c>
      <c r="B1246" s="12" t="s">
        <v>90</v>
      </c>
      <c r="C1246" s="12" t="s">
        <v>90</v>
      </c>
      <c r="D1246" s="12" t="s">
        <v>91</v>
      </c>
      <c r="E1246" s="22">
        <v>8</v>
      </c>
      <c r="F1246" s="22" t="s">
        <v>411</v>
      </c>
      <c r="G1246" s="22" t="s">
        <v>92</v>
      </c>
      <c r="H1246" s="22" t="str">
        <f t="shared" si="286"/>
        <v>2Story</v>
      </c>
      <c r="I1246" s="22">
        <f t="shared" si="285"/>
        <v>75.988545402704759</v>
      </c>
      <c r="J1246" s="22" t="str">
        <f t="shared" si="287"/>
        <v>Above Average</v>
      </c>
      <c r="K1246" s="22">
        <v>7</v>
      </c>
      <c r="L1246" s="22" t="str">
        <f t="shared" si="288"/>
        <v>High</v>
      </c>
      <c r="M1246" s="22">
        <v>1929</v>
      </c>
      <c r="N1246" s="22">
        <f t="shared" si="289"/>
        <v>1</v>
      </c>
      <c r="O1246" s="22"/>
      <c r="P1246" s="22">
        <v>1950</v>
      </c>
      <c r="Q1246" s="22">
        <f t="shared" si="290"/>
        <v>1</v>
      </c>
      <c r="R1246" s="23">
        <v>792</v>
      </c>
      <c r="S1246" s="23" t="s">
        <v>311</v>
      </c>
      <c r="T1246" s="23" t="s">
        <v>370</v>
      </c>
      <c r="U1246" s="24">
        <v>792</v>
      </c>
      <c r="V1246" s="24" t="str">
        <f t="shared" si="291"/>
        <v>no</v>
      </c>
      <c r="W1246" s="24">
        <v>725</v>
      </c>
      <c r="X1246" s="24" t="str">
        <f t="shared" si="292"/>
        <v>no</v>
      </c>
      <c r="Y1246" s="24" t="s">
        <v>412</v>
      </c>
      <c r="Z1246" s="24">
        <f t="shared" si="293"/>
        <v>0</v>
      </c>
      <c r="AA1246" s="24">
        <v>1517</v>
      </c>
      <c r="AB1246" s="24" t="s">
        <v>311</v>
      </c>
      <c r="AC1246" s="24" t="s">
        <v>369</v>
      </c>
      <c r="AD1246" s="25">
        <v>0</v>
      </c>
      <c r="AE1246" s="25">
        <v>0</v>
      </c>
      <c r="AF1246" s="25">
        <v>1</v>
      </c>
      <c r="AG1246" s="25">
        <v>0</v>
      </c>
      <c r="AH1246" s="25">
        <v>1</v>
      </c>
      <c r="AI1246" s="25" t="s">
        <v>415</v>
      </c>
      <c r="AJ1246" s="57">
        <v>7</v>
      </c>
      <c r="AK1246" s="57" t="str">
        <f t="shared" si="294"/>
        <v>More</v>
      </c>
      <c r="AL1246" s="57" t="s">
        <v>97</v>
      </c>
      <c r="AM1246" s="57" t="str">
        <f t="shared" si="295"/>
        <v>High</v>
      </c>
      <c r="AN1246" s="62">
        <v>2</v>
      </c>
      <c r="AO1246" s="62" t="str">
        <f t="shared" si="296"/>
        <v>More</v>
      </c>
      <c r="AP1246" s="62">
        <v>400</v>
      </c>
      <c r="AQ1246" s="62" t="str">
        <f t="shared" si="297"/>
        <v>no</v>
      </c>
      <c r="AR1246" s="62" t="str">
        <f t="shared" si="298"/>
        <v>Below Average</v>
      </c>
      <c r="AS1246" s="64">
        <v>2</v>
      </c>
      <c r="AT1246" s="68">
        <v>99.610220874837594</v>
      </c>
      <c r="AU1246" s="68" t="str">
        <f t="shared" si="299"/>
        <v>Above Average</v>
      </c>
      <c r="AV1246" s="66">
        <v>230000</v>
      </c>
      <c r="AW1246" s="66">
        <v>2309</v>
      </c>
      <c r="AX1246" s="66" t="s">
        <v>311</v>
      </c>
    </row>
    <row r="1247" spans="1:50" customFormat="1" x14ac:dyDescent="0.2">
      <c r="A1247">
        <v>1246</v>
      </c>
      <c r="B1247" s="12" t="s">
        <v>90</v>
      </c>
      <c r="C1247" s="12" t="s">
        <v>90</v>
      </c>
      <c r="D1247" s="12" t="s">
        <v>91</v>
      </c>
      <c r="E1247" s="22">
        <v>6</v>
      </c>
      <c r="F1247" s="22" t="s">
        <v>195</v>
      </c>
      <c r="G1247" s="22" t="s">
        <v>197</v>
      </c>
      <c r="H1247" s="22" t="str">
        <f t="shared" si="286"/>
        <v xml:space="preserve"> </v>
      </c>
      <c r="I1247" s="22">
        <f t="shared" si="285"/>
        <v>74.693515888638117</v>
      </c>
      <c r="J1247" s="22" t="str">
        <f t="shared" si="287"/>
        <v>Above Average</v>
      </c>
      <c r="K1247" s="22">
        <v>7</v>
      </c>
      <c r="L1247" s="22" t="str">
        <f t="shared" si="288"/>
        <v>High</v>
      </c>
      <c r="M1247" s="22">
        <v>1984</v>
      </c>
      <c r="N1247" s="22">
        <f t="shared" si="289"/>
        <v>0</v>
      </c>
      <c r="O1247" s="22"/>
      <c r="P1247" s="22">
        <v>2003</v>
      </c>
      <c r="Q1247" s="22">
        <f t="shared" si="290"/>
        <v>0</v>
      </c>
      <c r="R1247" s="23">
        <v>585</v>
      </c>
      <c r="S1247" s="23" t="s">
        <v>311</v>
      </c>
      <c r="T1247" s="23" t="s">
        <v>370</v>
      </c>
      <c r="U1247" s="24">
        <v>1140</v>
      </c>
      <c r="V1247" s="24" t="str">
        <f t="shared" si="291"/>
        <v>no</v>
      </c>
      <c r="W1247" s="24">
        <v>728</v>
      </c>
      <c r="X1247" s="24" t="str">
        <f t="shared" si="292"/>
        <v>no</v>
      </c>
      <c r="Y1247" s="24" t="s">
        <v>412</v>
      </c>
      <c r="Z1247" s="24">
        <f t="shared" si="293"/>
        <v>1</v>
      </c>
      <c r="AA1247" s="24">
        <v>1868</v>
      </c>
      <c r="AB1247" s="24" t="s">
        <v>311</v>
      </c>
      <c r="AC1247" s="24" t="s">
        <v>369</v>
      </c>
      <c r="AD1247" s="25">
        <v>0</v>
      </c>
      <c r="AE1247" s="25">
        <v>0</v>
      </c>
      <c r="AF1247" s="25">
        <v>3</v>
      </c>
      <c r="AG1247" s="25">
        <v>1</v>
      </c>
      <c r="AH1247" s="25">
        <v>4</v>
      </c>
      <c r="AI1247" s="25" t="s">
        <v>414</v>
      </c>
      <c r="AJ1247" s="57">
        <v>7</v>
      </c>
      <c r="AK1247" s="57" t="str">
        <f t="shared" si="294"/>
        <v>More</v>
      </c>
      <c r="AL1247" s="57" t="s">
        <v>98</v>
      </c>
      <c r="AM1247" s="57" t="str">
        <f t="shared" si="295"/>
        <v>Low</v>
      </c>
      <c r="AN1247" s="62">
        <v>2</v>
      </c>
      <c r="AO1247" s="62" t="str">
        <f t="shared" si="296"/>
        <v>More</v>
      </c>
      <c r="AP1247" s="62">
        <v>477</v>
      </c>
      <c r="AQ1247" s="62" t="str">
        <f t="shared" si="297"/>
        <v>no</v>
      </c>
      <c r="AR1247" s="62" t="str">
        <f t="shared" si="298"/>
        <v>Above Average</v>
      </c>
      <c r="AS1247" s="64">
        <v>1</v>
      </c>
      <c r="AT1247" s="68">
        <v>72.56420709335508</v>
      </c>
      <c r="AU1247" s="68" t="str">
        <f t="shared" si="299"/>
        <v>Above Average</v>
      </c>
      <c r="AV1247" s="66">
        <v>178000</v>
      </c>
      <c r="AW1247" s="66">
        <v>2453</v>
      </c>
      <c r="AX1247" s="66" t="s">
        <v>311</v>
      </c>
    </row>
    <row r="1248" spans="1:50" customFormat="1" x14ac:dyDescent="0.2">
      <c r="A1248">
        <v>1247</v>
      </c>
      <c r="B1248" s="12" t="s">
        <v>90</v>
      </c>
      <c r="C1248" s="12" t="s">
        <v>90</v>
      </c>
      <c r="D1248" s="12" t="s">
        <v>91</v>
      </c>
      <c r="E1248" s="22">
        <v>7</v>
      </c>
      <c r="F1248" s="22" t="s">
        <v>411</v>
      </c>
      <c r="G1248" s="22" t="s">
        <v>92</v>
      </c>
      <c r="H1248" s="22" t="str">
        <f t="shared" si="286"/>
        <v>2Story</v>
      </c>
      <c r="I1248" s="22">
        <f t="shared" si="285"/>
        <v>75.988545402704759</v>
      </c>
      <c r="J1248" s="22" t="str">
        <f t="shared" si="287"/>
        <v>Above Average</v>
      </c>
      <c r="K1248" s="22">
        <v>5</v>
      </c>
      <c r="L1248" s="22" t="str">
        <f t="shared" si="288"/>
        <v>Low</v>
      </c>
      <c r="M1248" s="22">
        <v>2005</v>
      </c>
      <c r="N1248" s="22">
        <f t="shared" si="289"/>
        <v>0</v>
      </c>
      <c r="O1248" s="22"/>
      <c r="P1248" s="22">
        <v>2006</v>
      </c>
      <c r="Q1248" s="22">
        <f t="shared" si="290"/>
        <v>0</v>
      </c>
      <c r="R1248" s="23">
        <v>756</v>
      </c>
      <c r="S1248" s="23" t="s">
        <v>311</v>
      </c>
      <c r="T1248" s="23" t="s">
        <v>370</v>
      </c>
      <c r="U1248" s="24">
        <v>756</v>
      </c>
      <c r="V1248" s="24" t="str">
        <f t="shared" si="291"/>
        <v>no</v>
      </c>
      <c r="W1248" s="24">
        <v>797</v>
      </c>
      <c r="X1248" s="24" t="str">
        <f t="shared" si="292"/>
        <v>no</v>
      </c>
      <c r="Y1248" s="24" t="s">
        <v>412</v>
      </c>
      <c r="Z1248" s="24">
        <f t="shared" si="293"/>
        <v>1</v>
      </c>
      <c r="AA1248" s="24">
        <v>1553</v>
      </c>
      <c r="AB1248" s="24" t="s">
        <v>311</v>
      </c>
      <c r="AC1248" s="24" t="s">
        <v>369</v>
      </c>
      <c r="AD1248" s="25">
        <v>0</v>
      </c>
      <c r="AE1248" s="25">
        <v>0</v>
      </c>
      <c r="AF1248" s="25">
        <v>2</v>
      </c>
      <c r="AG1248" s="25">
        <v>1</v>
      </c>
      <c r="AH1248" s="25">
        <v>3</v>
      </c>
      <c r="AI1248" s="25" t="s">
        <v>414</v>
      </c>
      <c r="AJ1248" s="57">
        <v>6</v>
      </c>
      <c r="AK1248" s="57" t="str">
        <f t="shared" si="294"/>
        <v>More</v>
      </c>
      <c r="AL1248" s="57" t="s">
        <v>97</v>
      </c>
      <c r="AM1248" s="57" t="str">
        <f t="shared" si="295"/>
        <v>High</v>
      </c>
      <c r="AN1248" s="62">
        <v>2</v>
      </c>
      <c r="AO1248" s="62" t="str">
        <f t="shared" si="296"/>
        <v>More</v>
      </c>
      <c r="AP1248" s="62">
        <v>615</v>
      </c>
      <c r="AQ1248" s="62" t="str">
        <f t="shared" si="297"/>
        <v>no</v>
      </c>
      <c r="AR1248" s="62" t="str">
        <f t="shared" si="298"/>
        <v>Above Average</v>
      </c>
      <c r="AS1248" s="64">
        <v>0</v>
      </c>
      <c r="AT1248" s="68">
        <v>80.77089649198787</v>
      </c>
      <c r="AU1248" s="68" t="str">
        <f t="shared" si="299"/>
        <v>Above Average</v>
      </c>
      <c r="AV1248" s="66">
        <v>186500</v>
      </c>
      <c r="AW1248" s="66">
        <v>2309</v>
      </c>
      <c r="AX1248" s="66" t="s">
        <v>311</v>
      </c>
    </row>
    <row r="1249" spans="1:50" customFormat="1" x14ac:dyDescent="0.2">
      <c r="A1249">
        <v>1248</v>
      </c>
      <c r="B1249" s="12" t="s">
        <v>90</v>
      </c>
      <c r="C1249" s="12" t="s">
        <v>90</v>
      </c>
      <c r="D1249" s="12" t="s">
        <v>91</v>
      </c>
      <c r="E1249" s="22">
        <v>6</v>
      </c>
      <c r="F1249" s="22" t="s">
        <v>195</v>
      </c>
      <c r="G1249" s="22" t="s">
        <v>197</v>
      </c>
      <c r="H1249" s="22" t="str">
        <f t="shared" si="286"/>
        <v xml:space="preserve"> </v>
      </c>
      <c r="I1249" s="22">
        <f t="shared" si="285"/>
        <v>74.693515888638117</v>
      </c>
      <c r="J1249" s="22" t="str">
        <f t="shared" si="287"/>
        <v>Above Average</v>
      </c>
      <c r="K1249" s="22">
        <v>5</v>
      </c>
      <c r="L1249" s="22" t="str">
        <f t="shared" si="288"/>
        <v>Low</v>
      </c>
      <c r="M1249" s="22">
        <v>1976</v>
      </c>
      <c r="N1249" s="22">
        <f t="shared" si="289"/>
        <v>0</v>
      </c>
      <c r="O1249" s="22"/>
      <c r="P1249" s="22">
        <v>1976</v>
      </c>
      <c r="Q1249" s="22">
        <f t="shared" si="290"/>
        <v>0</v>
      </c>
      <c r="R1249" s="23">
        <v>1012</v>
      </c>
      <c r="S1249" s="23" t="s">
        <v>311</v>
      </c>
      <c r="T1249" s="23" t="s">
        <v>370</v>
      </c>
      <c r="U1249" s="24">
        <v>1034</v>
      </c>
      <c r="V1249" s="24" t="str">
        <f t="shared" si="291"/>
        <v>no</v>
      </c>
      <c r="W1249" s="24">
        <v>0</v>
      </c>
      <c r="X1249" s="24" t="str">
        <f t="shared" si="292"/>
        <v>no</v>
      </c>
      <c r="Y1249" s="24" t="s">
        <v>413</v>
      </c>
      <c r="Z1249" s="24">
        <f t="shared" si="293"/>
        <v>1</v>
      </c>
      <c r="AA1249" s="24">
        <v>1034</v>
      </c>
      <c r="AB1249" s="24" t="s">
        <v>311</v>
      </c>
      <c r="AC1249" s="24" t="s">
        <v>370</v>
      </c>
      <c r="AD1249" s="25">
        <v>1</v>
      </c>
      <c r="AE1249" s="25">
        <v>0</v>
      </c>
      <c r="AF1249" s="25">
        <v>1</v>
      </c>
      <c r="AG1249" s="25">
        <v>0</v>
      </c>
      <c r="AH1249" s="25">
        <v>2</v>
      </c>
      <c r="AI1249" s="25" t="s">
        <v>415</v>
      </c>
      <c r="AJ1249" s="57">
        <v>6</v>
      </c>
      <c r="AK1249" s="57" t="str">
        <f t="shared" si="294"/>
        <v>More</v>
      </c>
      <c r="AL1249" s="57" t="s">
        <v>98</v>
      </c>
      <c r="AM1249" s="57" t="str">
        <f t="shared" si="295"/>
        <v>Low</v>
      </c>
      <c r="AN1249" s="62">
        <v>3</v>
      </c>
      <c r="AO1249" s="62" t="str">
        <f t="shared" si="296"/>
        <v>More</v>
      </c>
      <c r="AP1249" s="62">
        <v>888</v>
      </c>
      <c r="AQ1249" s="62" t="str">
        <f t="shared" si="297"/>
        <v>no</v>
      </c>
      <c r="AR1249" s="62" t="str">
        <f t="shared" si="298"/>
        <v>Above Average</v>
      </c>
      <c r="AS1249" s="64">
        <v>0</v>
      </c>
      <c r="AT1249" s="68">
        <v>83.04007820136853</v>
      </c>
      <c r="AU1249" s="68" t="str">
        <f t="shared" si="299"/>
        <v>Above Average</v>
      </c>
      <c r="AV1249" s="66">
        <v>169900</v>
      </c>
      <c r="AW1249" s="66">
        <v>2046</v>
      </c>
      <c r="AX1249" s="66" t="s">
        <v>311</v>
      </c>
    </row>
    <row r="1250" spans="1:50" customFormat="1" x14ac:dyDescent="0.2">
      <c r="A1250">
        <v>1249</v>
      </c>
      <c r="B1250" s="12" t="s">
        <v>90</v>
      </c>
      <c r="C1250" s="12" t="s">
        <v>90</v>
      </c>
      <c r="D1250" s="12" t="s">
        <v>91</v>
      </c>
      <c r="E1250" s="22">
        <v>6</v>
      </c>
      <c r="F1250" s="22" t="s">
        <v>195</v>
      </c>
      <c r="G1250" s="22" t="s">
        <v>201</v>
      </c>
      <c r="H1250" s="22" t="str">
        <f t="shared" si="286"/>
        <v>2Story</v>
      </c>
      <c r="I1250" s="22">
        <f t="shared" si="285"/>
        <v>59.660197117901056</v>
      </c>
      <c r="J1250" s="22" t="str">
        <f t="shared" si="287"/>
        <v>Below Average</v>
      </c>
      <c r="K1250" s="22">
        <v>5</v>
      </c>
      <c r="L1250" s="22" t="str">
        <f t="shared" si="288"/>
        <v>Low</v>
      </c>
      <c r="M1250" s="22">
        <v>1917</v>
      </c>
      <c r="N1250" s="22">
        <f t="shared" si="289"/>
        <v>1</v>
      </c>
      <c r="O1250" s="22"/>
      <c r="P1250" s="22">
        <v>1950</v>
      </c>
      <c r="Q1250" s="22">
        <f t="shared" si="290"/>
        <v>1</v>
      </c>
      <c r="R1250" s="23">
        <v>735</v>
      </c>
      <c r="S1250" s="23" t="s">
        <v>311</v>
      </c>
      <c r="T1250" s="23" t="s">
        <v>370</v>
      </c>
      <c r="U1250" s="24">
        <v>1134</v>
      </c>
      <c r="V1250" s="24" t="str">
        <f t="shared" si="291"/>
        <v>no</v>
      </c>
      <c r="W1250" s="24">
        <v>924</v>
      </c>
      <c r="X1250" s="24" t="str">
        <f t="shared" si="292"/>
        <v>no</v>
      </c>
      <c r="Y1250" s="24" t="s">
        <v>412</v>
      </c>
      <c r="Z1250" s="24">
        <f t="shared" si="293"/>
        <v>0</v>
      </c>
      <c r="AA1250" s="24">
        <v>2058</v>
      </c>
      <c r="AB1250" s="24" t="s">
        <v>311</v>
      </c>
      <c r="AC1250" s="24" t="s">
        <v>369</v>
      </c>
      <c r="AD1250" s="25">
        <v>0</v>
      </c>
      <c r="AE1250" s="25">
        <v>0</v>
      </c>
      <c r="AF1250" s="25">
        <v>1</v>
      </c>
      <c r="AG1250" s="25">
        <v>1</v>
      </c>
      <c r="AH1250" s="25">
        <v>2</v>
      </c>
      <c r="AI1250" s="25" t="s">
        <v>415</v>
      </c>
      <c r="AJ1250" s="57">
        <v>8</v>
      </c>
      <c r="AK1250" s="57" t="str">
        <f t="shared" si="294"/>
        <v>More</v>
      </c>
      <c r="AL1250" s="57" t="s">
        <v>98</v>
      </c>
      <c r="AM1250" s="57" t="str">
        <f t="shared" si="295"/>
        <v>Low</v>
      </c>
      <c r="AN1250" s="62">
        <v>2</v>
      </c>
      <c r="AO1250" s="62" t="str">
        <f t="shared" si="296"/>
        <v>More</v>
      </c>
      <c r="AP1250" s="62">
        <v>396</v>
      </c>
      <c r="AQ1250" s="62" t="str">
        <f t="shared" si="297"/>
        <v>no</v>
      </c>
      <c r="AR1250" s="62" t="str">
        <f t="shared" si="298"/>
        <v>Below Average</v>
      </c>
      <c r="AS1250" s="64">
        <v>1</v>
      </c>
      <c r="AT1250" s="68">
        <v>46.365914786967416</v>
      </c>
      <c r="AU1250" s="68" t="str">
        <f t="shared" si="299"/>
        <v>Below Average</v>
      </c>
      <c r="AV1250" s="66">
        <v>129500</v>
      </c>
      <c r="AW1250" s="66">
        <v>2793</v>
      </c>
      <c r="AX1250" s="66" t="s">
        <v>311</v>
      </c>
    </row>
    <row r="1251" spans="1:50" customFormat="1" x14ac:dyDescent="0.2">
      <c r="A1251">
        <v>1250</v>
      </c>
      <c r="B1251" s="12" t="s">
        <v>90</v>
      </c>
      <c r="C1251" s="12" t="s">
        <v>90</v>
      </c>
      <c r="D1251" s="12" t="s">
        <v>91</v>
      </c>
      <c r="E1251" s="22">
        <v>5</v>
      </c>
      <c r="F1251" s="22" t="s">
        <v>195</v>
      </c>
      <c r="G1251" s="22" t="s">
        <v>115</v>
      </c>
      <c r="H1251" s="22" t="str">
        <f t="shared" si="286"/>
        <v>1Story</v>
      </c>
      <c r="I1251" s="22">
        <f t="shared" si="285"/>
        <v>69.182127006168557</v>
      </c>
      <c r="J1251" s="22" t="str">
        <f t="shared" si="287"/>
        <v>Below Average</v>
      </c>
      <c r="K1251" s="22">
        <v>7</v>
      </c>
      <c r="L1251" s="22" t="str">
        <f t="shared" si="288"/>
        <v>High</v>
      </c>
      <c r="M1251" s="22">
        <v>1950</v>
      </c>
      <c r="N1251" s="22">
        <f t="shared" si="289"/>
        <v>1</v>
      </c>
      <c r="O1251" s="22"/>
      <c r="P1251" s="22">
        <v>1950</v>
      </c>
      <c r="Q1251" s="22">
        <f t="shared" si="290"/>
        <v>1</v>
      </c>
      <c r="R1251" s="23">
        <v>876</v>
      </c>
      <c r="S1251" s="23" t="s">
        <v>311</v>
      </c>
      <c r="T1251" s="23" t="s">
        <v>370</v>
      </c>
      <c r="U1251" s="24">
        <v>988</v>
      </c>
      <c r="V1251" s="24" t="str">
        <f t="shared" si="291"/>
        <v>no</v>
      </c>
      <c r="W1251" s="24">
        <v>0</v>
      </c>
      <c r="X1251" s="24" t="str">
        <f t="shared" si="292"/>
        <v>no</v>
      </c>
      <c r="Y1251" s="24" t="s">
        <v>413</v>
      </c>
      <c r="Z1251" s="24">
        <f t="shared" si="293"/>
        <v>0</v>
      </c>
      <c r="AA1251" s="24">
        <v>988</v>
      </c>
      <c r="AB1251" s="24" t="s">
        <v>311</v>
      </c>
      <c r="AC1251" s="24" t="s">
        <v>370</v>
      </c>
      <c r="AD1251" s="25">
        <v>0</v>
      </c>
      <c r="AE1251" s="25">
        <v>0</v>
      </c>
      <c r="AF1251" s="25">
        <v>1</v>
      </c>
      <c r="AG1251" s="25">
        <v>0</v>
      </c>
      <c r="AH1251" s="25">
        <v>1</v>
      </c>
      <c r="AI1251" s="25" t="s">
        <v>415</v>
      </c>
      <c r="AJ1251" s="57">
        <v>6</v>
      </c>
      <c r="AK1251" s="57" t="str">
        <f t="shared" si="294"/>
        <v>More</v>
      </c>
      <c r="AL1251" s="57" t="s">
        <v>98</v>
      </c>
      <c r="AM1251" s="57" t="str">
        <f t="shared" si="295"/>
        <v>Low</v>
      </c>
      <c r="AN1251" s="62">
        <v>1</v>
      </c>
      <c r="AO1251" s="62" t="str">
        <f t="shared" si="296"/>
        <v>Less</v>
      </c>
      <c r="AP1251" s="62">
        <v>276</v>
      </c>
      <c r="AQ1251" s="62" t="str">
        <f t="shared" si="297"/>
        <v>no</v>
      </c>
      <c r="AR1251" s="62" t="str">
        <f t="shared" si="298"/>
        <v>Below Average</v>
      </c>
      <c r="AS1251" s="64">
        <v>0</v>
      </c>
      <c r="AT1251" s="68">
        <v>63.841201716738198</v>
      </c>
      <c r="AU1251" s="68" t="str">
        <f t="shared" si="299"/>
        <v>Below Average</v>
      </c>
      <c r="AV1251" s="66">
        <v>119000</v>
      </c>
      <c r="AW1251" s="66">
        <v>1864</v>
      </c>
      <c r="AX1251" s="66" t="s">
        <v>311</v>
      </c>
    </row>
    <row r="1252" spans="1:50" customFormat="1" x14ac:dyDescent="0.2">
      <c r="A1252">
        <v>1251</v>
      </c>
      <c r="B1252" s="12" t="s">
        <v>90</v>
      </c>
      <c r="C1252" s="12" t="s">
        <v>90</v>
      </c>
      <c r="D1252" s="12" t="s">
        <v>91</v>
      </c>
      <c r="E1252" s="22">
        <v>7</v>
      </c>
      <c r="F1252" s="22" t="s">
        <v>411</v>
      </c>
      <c r="G1252" s="22" t="s">
        <v>115</v>
      </c>
      <c r="H1252" s="22" t="str">
        <f t="shared" si="286"/>
        <v>1Story</v>
      </c>
      <c r="I1252" s="22">
        <f t="shared" si="285"/>
        <v>69.182127006168557</v>
      </c>
      <c r="J1252" s="22" t="str">
        <f t="shared" si="287"/>
        <v>Below Average</v>
      </c>
      <c r="K1252" s="22">
        <v>5</v>
      </c>
      <c r="L1252" s="22" t="str">
        <f t="shared" si="288"/>
        <v>Low</v>
      </c>
      <c r="M1252" s="22">
        <v>1968</v>
      </c>
      <c r="N1252" s="22">
        <f t="shared" si="289"/>
        <v>0</v>
      </c>
      <c r="O1252" s="22"/>
      <c r="P1252" s="22">
        <v>1968</v>
      </c>
      <c r="Q1252" s="22">
        <f t="shared" si="290"/>
        <v>0</v>
      </c>
      <c r="R1252" s="23">
        <v>2110</v>
      </c>
      <c r="S1252" s="23" t="s">
        <v>313</v>
      </c>
      <c r="T1252" s="23" t="s">
        <v>369</v>
      </c>
      <c r="U1252" s="24">
        <v>2110</v>
      </c>
      <c r="V1252" s="24" t="str">
        <f t="shared" si="291"/>
        <v>no</v>
      </c>
      <c r="W1252" s="24">
        <v>0</v>
      </c>
      <c r="X1252" s="24" t="str">
        <f t="shared" si="292"/>
        <v>no</v>
      </c>
      <c r="Y1252" s="24" t="s">
        <v>413</v>
      </c>
      <c r="Z1252" s="24">
        <f t="shared" si="293"/>
        <v>0</v>
      </c>
      <c r="AA1252" s="24">
        <v>2110</v>
      </c>
      <c r="AB1252" s="24" t="s">
        <v>311</v>
      </c>
      <c r="AC1252" s="24" t="s">
        <v>369</v>
      </c>
      <c r="AD1252" s="25">
        <v>1</v>
      </c>
      <c r="AE1252" s="25">
        <v>0</v>
      </c>
      <c r="AF1252" s="25">
        <v>2</v>
      </c>
      <c r="AG1252" s="25">
        <v>1</v>
      </c>
      <c r="AH1252" s="25">
        <v>4</v>
      </c>
      <c r="AI1252" s="25" t="s">
        <v>414</v>
      </c>
      <c r="AJ1252" s="57">
        <v>8</v>
      </c>
      <c r="AK1252" s="57" t="str">
        <f t="shared" si="294"/>
        <v>More</v>
      </c>
      <c r="AL1252" s="57" t="s">
        <v>104</v>
      </c>
      <c r="AM1252" s="57" t="str">
        <f t="shared" si="295"/>
        <v>High</v>
      </c>
      <c r="AN1252" s="62">
        <v>2</v>
      </c>
      <c r="AO1252" s="62" t="str">
        <f t="shared" si="296"/>
        <v>More</v>
      </c>
      <c r="AP1252" s="62">
        <v>522</v>
      </c>
      <c r="AQ1252" s="62" t="str">
        <f t="shared" si="297"/>
        <v>no</v>
      </c>
      <c r="AR1252" s="62" t="str">
        <f t="shared" si="298"/>
        <v>Above Average</v>
      </c>
      <c r="AS1252" s="64">
        <v>2</v>
      </c>
      <c r="AT1252" s="68">
        <v>57.81990521327014</v>
      </c>
      <c r="AU1252" s="68" t="str">
        <f t="shared" si="299"/>
        <v>Below Average</v>
      </c>
      <c r="AV1252" s="66">
        <v>244000</v>
      </c>
      <c r="AW1252" s="66">
        <v>4220</v>
      </c>
      <c r="AX1252" s="66" t="s">
        <v>311</v>
      </c>
    </row>
    <row r="1253" spans="1:50" customFormat="1" x14ac:dyDescent="0.2">
      <c r="A1253">
        <v>1252</v>
      </c>
      <c r="B1253" s="12" t="s">
        <v>90</v>
      </c>
      <c r="C1253" s="12" t="s">
        <v>90</v>
      </c>
      <c r="D1253" s="12" t="s">
        <v>179</v>
      </c>
      <c r="E1253" s="22">
        <v>7</v>
      </c>
      <c r="F1253" s="22" t="s">
        <v>411</v>
      </c>
      <c r="G1253" s="22" t="s">
        <v>115</v>
      </c>
      <c r="H1253" s="22" t="str">
        <f t="shared" si="286"/>
        <v>1Story</v>
      </c>
      <c r="I1253" s="22">
        <f t="shared" si="285"/>
        <v>69.182127006168557</v>
      </c>
      <c r="J1253" s="22" t="str">
        <f t="shared" si="287"/>
        <v>Below Average</v>
      </c>
      <c r="K1253" s="22">
        <v>5</v>
      </c>
      <c r="L1253" s="22" t="str">
        <f t="shared" si="288"/>
        <v>Low</v>
      </c>
      <c r="M1253" s="22">
        <v>2003</v>
      </c>
      <c r="N1253" s="22">
        <f t="shared" si="289"/>
        <v>0</v>
      </c>
      <c r="O1253" s="22"/>
      <c r="P1253" s="22">
        <v>2003</v>
      </c>
      <c r="Q1253" s="22">
        <f t="shared" si="290"/>
        <v>0</v>
      </c>
      <c r="R1253" s="23">
        <v>1405</v>
      </c>
      <c r="S1253" s="23" t="s">
        <v>311</v>
      </c>
      <c r="T1253" s="23" t="s">
        <v>369</v>
      </c>
      <c r="U1253" s="24">
        <v>1405</v>
      </c>
      <c r="V1253" s="24" t="str">
        <f t="shared" si="291"/>
        <v>no</v>
      </c>
      <c r="W1253" s="24">
        <v>0</v>
      </c>
      <c r="X1253" s="24" t="str">
        <f t="shared" si="292"/>
        <v>no</v>
      </c>
      <c r="Y1253" s="24" t="s">
        <v>413</v>
      </c>
      <c r="Z1253" s="24">
        <f t="shared" si="293"/>
        <v>0</v>
      </c>
      <c r="AA1253" s="24">
        <v>1405</v>
      </c>
      <c r="AB1253" s="24" t="s">
        <v>311</v>
      </c>
      <c r="AC1253" s="24" t="s">
        <v>370</v>
      </c>
      <c r="AD1253" s="25">
        <v>0</v>
      </c>
      <c r="AE1253" s="25">
        <v>0</v>
      </c>
      <c r="AF1253" s="25">
        <v>2</v>
      </c>
      <c r="AG1253" s="25">
        <v>0</v>
      </c>
      <c r="AH1253" s="25">
        <v>2</v>
      </c>
      <c r="AI1253" s="25" t="s">
        <v>415</v>
      </c>
      <c r="AJ1253" s="57">
        <v>6</v>
      </c>
      <c r="AK1253" s="57" t="str">
        <f t="shared" si="294"/>
        <v>More</v>
      </c>
      <c r="AL1253" s="57" t="s">
        <v>97</v>
      </c>
      <c r="AM1253" s="57" t="str">
        <f t="shared" si="295"/>
        <v>High</v>
      </c>
      <c r="AN1253" s="62">
        <v>2</v>
      </c>
      <c r="AO1253" s="62" t="str">
        <f t="shared" si="296"/>
        <v>More</v>
      </c>
      <c r="AP1253" s="62">
        <v>478</v>
      </c>
      <c r="AQ1253" s="62" t="str">
        <f t="shared" si="297"/>
        <v>no</v>
      </c>
      <c r="AR1253" s="62" t="str">
        <f t="shared" si="298"/>
        <v>Above Average</v>
      </c>
      <c r="AS1253" s="64">
        <v>1</v>
      </c>
      <c r="AT1253" s="68">
        <v>61.120996441281136</v>
      </c>
      <c r="AU1253" s="68" t="str">
        <f t="shared" si="299"/>
        <v>Below Average</v>
      </c>
      <c r="AV1253" s="66">
        <v>171750</v>
      </c>
      <c r="AW1253" s="66">
        <v>2810</v>
      </c>
      <c r="AX1253" s="66" t="s">
        <v>311</v>
      </c>
    </row>
    <row r="1254" spans="1:50" customFormat="1" x14ac:dyDescent="0.2">
      <c r="A1254">
        <v>1253</v>
      </c>
      <c r="B1254" s="12" t="s">
        <v>90</v>
      </c>
      <c r="C1254" s="12" t="s">
        <v>90</v>
      </c>
      <c r="D1254" s="12" t="s">
        <v>91</v>
      </c>
      <c r="E1254" s="22">
        <v>5</v>
      </c>
      <c r="F1254" s="22" t="s">
        <v>195</v>
      </c>
      <c r="G1254" s="22" t="s">
        <v>115</v>
      </c>
      <c r="H1254" s="22" t="str">
        <f t="shared" si="286"/>
        <v>1Story</v>
      </c>
      <c r="I1254" s="22">
        <f t="shared" si="285"/>
        <v>69.182127006168557</v>
      </c>
      <c r="J1254" s="22" t="str">
        <f t="shared" si="287"/>
        <v>Below Average</v>
      </c>
      <c r="K1254" s="22">
        <v>6</v>
      </c>
      <c r="L1254" s="22" t="str">
        <f t="shared" si="288"/>
        <v>High</v>
      </c>
      <c r="M1254" s="22">
        <v>1968</v>
      </c>
      <c r="N1254" s="22">
        <f t="shared" si="289"/>
        <v>0</v>
      </c>
      <c r="O1254" s="22"/>
      <c r="P1254" s="22">
        <v>1968</v>
      </c>
      <c r="Q1254" s="22">
        <f t="shared" si="290"/>
        <v>0</v>
      </c>
      <c r="R1254" s="23">
        <v>864</v>
      </c>
      <c r="S1254" s="23" t="s">
        <v>311</v>
      </c>
      <c r="T1254" s="23" t="s">
        <v>370</v>
      </c>
      <c r="U1254" s="24">
        <v>874</v>
      </c>
      <c r="V1254" s="24" t="str">
        <f t="shared" si="291"/>
        <v>no</v>
      </c>
      <c r="W1254" s="24">
        <v>0</v>
      </c>
      <c r="X1254" s="24" t="str">
        <f t="shared" si="292"/>
        <v>no</v>
      </c>
      <c r="Y1254" s="24" t="s">
        <v>413</v>
      </c>
      <c r="Z1254" s="24">
        <f t="shared" si="293"/>
        <v>1</v>
      </c>
      <c r="AA1254" s="24">
        <v>874</v>
      </c>
      <c r="AB1254" s="24" t="s">
        <v>311</v>
      </c>
      <c r="AC1254" s="24" t="s">
        <v>370</v>
      </c>
      <c r="AD1254" s="25">
        <v>1</v>
      </c>
      <c r="AE1254" s="25">
        <v>0</v>
      </c>
      <c r="AF1254" s="25">
        <v>1</v>
      </c>
      <c r="AG1254" s="25">
        <v>0</v>
      </c>
      <c r="AH1254" s="25">
        <v>2</v>
      </c>
      <c r="AI1254" s="25" t="s">
        <v>415</v>
      </c>
      <c r="AJ1254" s="57">
        <v>5</v>
      </c>
      <c r="AK1254" s="57" t="str">
        <f t="shared" si="294"/>
        <v>Less</v>
      </c>
      <c r="AL1254" s="57" t="s">
        <v>98</v>
      </c>
      <c r="AM1254" s="57" t="str">
        <f t="shared" si="295"/>
        <v>Low</v>
      </c>
      <c r="AN1254" s="62">
        <v>1</v>
      </c>
      <c r="AO1254" s="62" t="str">
        <f t="shared" si="296"/>
        <v>Less</v>
      </c>
      <c r="AP1254" s="62">
        <v>288</v>
      </c>
      <c r="AQ1254" s="62" t="str">
        <f t="shared" si="297"/>
        <v>no</v>
      </c>
      <c r="AR1254" s="62" t="str">
        <f t="shared" si="298"/>
        <v>Below Average</v>
      </c>
      <c r="AS1254" s="64">
        <v>0</v>
      </c>
      <c r="AT1254" s="68">
        <v>74.798619102416566</v>
      </c>
      <c r="AU1254" s="68" t="str">
        <f t="shared" si="299"/>
        <v>Above Average</v>
      </c>
      <c r="AV1254" s="66">
        <v>130000</v>
      </c>
      <c r="AW1254" s="66">
        <v>1738</v>
      </c>
      <c r="AX1254" s="66" t="s">
        <v>311</v>
      </c>
    </row>
    <row r="1255" spans="1:50" customFormat="1" x14ac:dyDescent="0.2">
      <c r="A1255">
        <v>1254</v>
      </c>
      <c r="B1255" s="12" t="s">
        <v>90</v>
      </c>
      <c r="C1255" s="12" t="s">
        <v>90</v>
      </c>
      <c r="D1255" s="12" t="s">
        <v>91</v>
      </c>
      <c r="E1255" s="22">
        <v>7</v>
      </c>
      <c r="F1255" s="22" t="s">
        <v>411</v>
      </c>
      <c r="G1255" s="22" t="s">
        <v>92</v>
      </c>
      <c r="H1255" s="22" t="str">
        <f t="shared" si="286"/>
        <v>2Story</v>
      </c>
      <c r="I1255" s="22">
        <f t="shared" si="285"/>
        <v>75.988545402704759</v>
      </c>
      <c r="J1255" s="22" t="str">
        <f t="shared" si="287"/>
        <v>Above Average</v>
      </c>
      <c r="K1255" s="22">
        <v>7</v>
      </c>
      <c r="L1255" s="22" t="str">
        <f t="shared" si="288"/>
        <v>High</v>
      </c>
      <c r="M1255" s="22">
        <v>1974</v>
      </c>
      <c r="N1255" s="22">
        <f t="shared" si="289"/>
        <v>0</v>
      </c>
      <c r="O1255" s="22"/>
      <c r="P1255" s="22">
        <v>2003</v>
      </c>
      <c r="Q1255" s="22">
        <f t="shared" si="290"/>
        <v>0</v>
      </c>
      <c r="R1255" s="23">
        <v>1192</v>
      </c>
      <c r="S1255" s="23" t="s">
        <v>311</v>
      </c>
      <c r="T1255" s="23" t="s">
        <v>369</v>
      </c>
      <c r="U1255" s="24">
        <v>1516</v>
      </c>
      <c r="V1255" s="24" t="str">
        <f t="shared" si="291"/>
        <v>no</v>
      </c>
      <c r="W1255" s="24">
        <v>651</v>
      </c>
      <c r="X1255" s="24" t="str">
        <f t="shared" si="292"/>
        <v>no</v>
      </c>
      <c r="Y1255" s="24" t="s">
        <v>412</v>
      </c>
      <c r="Z1255" s="24">
        <f t="shared" si="293"/>
        <v>0</v>
      </c>
      <c r="AA1255" s="24">
        <v>2167</v>
      </c>
      <c r="AB1255" s="24" t="s">
        <v>311</v>
      </c>
      <c r="AC1255" s="24" t="s">
        <v>369</v>
      </c>
      <c r="AD1255" s="25">
        <v>1</v>
      </c>
      <c r="AE1255" s="25">
        <v>0</v>
      </c>
      <c r="AF1255" s="25">
        <v>2</v>
      </c>
      <c r="AG1255" s="25">
        <v>1</v>
      </c>
      <c r="AH1255" s="25">
        <v>4</v>
      </c>
      <c r="AI1255" s="25" t="s">
        <v>414</v>
      </c>
      <c r="AJ1255" s="57">
        <v>9</v>
      </c>
      <c r="AK1255" s="57" t="str">
        <f t="shared" si="294"/>
        <v>More</v>
      </c>
      <c r="AL1255" s="57" t="s">
        <v>97</v>
      </c>
      <c r="AM1255" s="57" t="str">
        <f t="shared" si="295"/>
        <v>High</v>
      </c>
      <c r="AN1255" s="62">
        <v>2</v>
      </c>
      <c r="AO1255" s="62" t="str">
        <f t="shared" si="296"/>
        <v>More</v>
      </c>
      <c r="AP1255" s="62">
        <v>518</v>
      </c>
      <c r="AQ1255" s="62" t="str">
        <f t="shared" si="297"/>
        <v>no</v>
      </c>
      <c r="AR1255" s="62" t="str">
        <f t="shared" si="298"/>
        <v>Above Average</v>
      </c>
      <c r="AS1255" s="64">
        <v>2</v>
      </c>
      <c r="AT1255" s="68">
        <v>87.526049419470084</v>
      </c>
      <c r="AU1255" s="68" t="str">
        <f t="shared" si="299"/>
        <v>Above Average</v>
      </c>
      <c r="AV1255" s="66">
        <v>294000</v>
      </c>
      <c r="AW1255" s="66">
        <v>3359</v>
      </c>
      <c r="AX1255" s="66" t="s">
        <v>311</v>
      </c>
    </row>
    <row r="1256" spans="1:50" customFormat="1" x14ac:dyDescent="0.2">
      <c r="A1256">
        <v>1255</v>
      </c>
      <c r="B1256" s="12" t="s">
        <v>90</v>
      </c>
      <c r="C1256" s="12" t="s">
        <v>90</v>
      </c>
      <c r="D1256" s="12" t="s">
        <v>91</v>
      </c>
      <c r="E1256" s="22">
        <v>7</v>
      </c>
      <c r="F1256" s="22" t="s">
        <v>411</v>
      </c>
      <c r="G1256" s="22" t="s">
        <v>92</v>
      </c>
      <c r="H1256" s="22" t="str">
        <f t="shared" si="286"/>
        <v>2Story</v>
      </c>
      <c r="I1256" s="22">
        <f t="shared" si="285"/>
        <v>75.988545402704759</v>
      </c>
      <c r="J1256" s="22" t="str">
        <f t="shared" si="287"/>
        <v>Above Average</v>
      </c>
      <c r="K1256" s="22">
        <v>5</v>
      </c>
      <c r="L1256" s="22" t="str">
        <f t="shared" si="288"/>
        <v>Low</v>
      </c>
      <c r="M1256" s="22">
        <v>2003</v>
      </c>
      <c r="N1256" s="22">
        <f t="shared" si="289"/>
        <v>0</v>
      </c>
      <c r="O1256" s="22"/>
      <c r="P1256" s="22">
        <v>2004</v>
      </c>
      <c r="Q1256" s="22">
        <f t="shared" si="290"/>
        <v>0</v>
      </c>
      <c r="R1256" s="23">
        <v>746</v>
      </c>
      <c r="S1256" s="23" t="s">
        <v>311</v>
      </c>
      <c r="T1256" s="23" t="s">
        <v>370</v>
      </c>
      <c r="U1256" s="24">
        <v>760</v>
      </c>
      <c r="V1256" s="24" t="str">
        <f t="shared" si="291"/>
        <v>no</v>
      </c>
      <c r="W1256" s="24">
        <v>896</v>
      </c>
      <c r="X1256" s="24" t="str">
        <f t="shared" si="292"/>
        <v>no</v>
      </c>
      <c r="Y1256" s="24" t="s">
        <v>412</v>
      </c>
      <c r="Z1256" s="24">
        <f t="shared" si="293"/>
        <v>1</v>
      </c>
      <c r="AA1256" s="24">
        <v>1656</v>
      </c>
      <c r="AB1256" s="24" t="s">
        <v>311</v>
      </c>
      <c r="AC1256" s="24" t="s">
        <v>369</v>
      </c>
      <c r="AD1256" s="25">
        <v>0</v>
      </c>
      <c r="AE1256" s="25">
        <v>0</v>
      </c>
      <c r="AF1256" s="25">
        <v>2</v>
      </c>
      <c r="AG1256" s="25">
        <v>1</v>
      </c>
      <c r="AH1256" s="25">
        <v>3</v>
      </c>
      <c r="AI1256" s="25" t="s">
        <v>414</v>
      </c>
      <c r="AJ1256" s="57">
        <v>7</v>
      </c>
      <c r="AK1256" s="57" t="str">
        <f t="shared" si="294"/>
        <v>More</v>
      </c>
      <c r="AL1256" s="57" t="s">
        <v>97</v>
      </c>
      <c r="AM1256" s="57" t="str">
        <f t="shared" si="295"/>
        <v>High</v>
      </c>
      <c r="AN1256" s="62">
        <v>2</v>
      </c>
      <c r="AO1256" s="62" t="str">
        <f t="shared" si="296"/>
        <v>More</v>
      </c>
      <c r="AP1256" s="62">
        <v>397</v>
      </c>
      <c r="AQ1256" s="62" t="str">
        <f t="shared" si="297"/>
        <v>no</v>
      </c>
      <c r="AR1256" s="62" t="str">
        <f t="shared" si="298"/>
        <v>Below Average</v>
      </c>
      <c r="AS1256" s="64">
        <v>1</v>
      </c>
      <c r="AT1256" s="68">
        <v>68.859283930058282</v>
      </c>
      <c r="AU1256" s="68" t="str">
        <f t="shared" si="299"/>
        <v>Below Average</v>
      </c>
      <c r="AV1256" s="66">
        <v>165400</v>
      </c>
      <c r="AW1256" s="66">
        <v>2402</v>
      </c>
      <c r="AX1256" s="66" t="s">
        <v>311</v>
      </c>
    </row>
    <row r="1257" spans="1:50" customFormat="1" x14ac:dyDescent="0.2">
      <c r="A1257">
        <v>1256</v>
      </c>
      <c r="B1257" s="12" t="s">
        <v>90</v>
      </c>
      <c r="C1257" s="12" t="s">
        <v>90</v>
      </c>
      <c r="D1257" s="12" t="s">
        <v>91</v>
      </c>
      <c r="E1257" s="22">
        <v>6</v>
      </c>
      <c r="F1257" s="22" t="s">
        <v>195</v>
      </c>
      <c r="G1257" s="22" t="s">
        <v>132</v>
      </c>
      <c r="H1257" s="22" t="str">
        <f t="shared" si="286"/>
        <v>1Story</v>
      </c>
      <c r="I1257" s="22">
        <f t="shared" si="285"/>
        <v>59.315963337771507</v>
      </c>
      <c r="J1257" s="22" t="str">
        <f t="shared" si="287"/>
        <v>Below Average</v>
      </c>
      <c r="K1257" s="22">
        <v>6</v>
      </c>
      <c r="L1257" s="22" t="str">
        <f t="shared" si="288"/>
        <v>High</v>
      </c>
      <c r="M1257" s="22">
        <v>1931</v>
      </c>
      <c r="N1257" s="22">
        <f t="shared" si="289"/>
        <v>1</v>
      </c>
      <c r="O1257" s="22"/>
      <c r="P1257" s="22">
        <v>1950</v>
      </c>
      <c r="Q1257" s="22">
        <f t="shared" si="290"/>
        <v>1</v>
      </c>
      <c r="R1257" s="23">
        <v>884</v>
      </c>
      <c r="S1257" s="23" t="s">
        <v>311</v>
      </c>
      <c r="T1257" s="23" t="s">
        <v>370</v>
      </c>
      <c r="U1257" s="24">
        <v>959</v>
      </c>
      <c r="V1257" s="24" t="str">
        <f t="shared" si="291"/>
        <v>no</v>
      </c>
      <c r="W1257" s="24">
        <v>408</v>
      </c>
      <c r="X1257" s="24" t="str">
        <f t="shared" si="292"/>
        <v>no</v>
      </c>
      <c r="Y1257" s="24" t="s">
        <v>412</v>
      </c>
      <c r="Z1257" s="24">
        <f t="shared" si="293"/>
        <v>1</v>
      </c>
      <c r="AA1257" s="24">
        <v>1367</v>
      </c>
      <c r="AB1257" s="24" t="s">
        <v>311</v>
      </c>
      <c r="AC1257" s="24" t="s">
        <v>370</v>
      </c>
      <c r="AD1257" s="25">
        <v>0</v>
      </c>
      <c r="AE1257" s="25">
        <v>0</v>
      </c>
      <c r="AF1257" s="25">
        <v>1</v>
      </c>
      <c r="AG1257" s="25">
        <v>0</v>
      </c>
      <c r="AH1257" s="25">
        <v>1</v>
      </c>
      <c r="AI1257" s="25" t="s">
        <v>415</v>
      </c>
      <c r="AJ1257" s="57">
        <v>6</v>
      </c>
      <c r="AK1257" s="57" t="str">
        <f t="shared" si="294"/>
        <v>More</v>
      </c>
      <c r="AL1257" s="57" t="s">
        <v>98</v>
      </c>
      <c r="AM1257" s="57" t="str">
        <f t="shared" si="295"/>
        <v>Low</v>
      </c>
      <c r="AN1257" s="62">
        <v>1</v>
      </c>
      <c r="AO1257" s="62" t="str">
        <f t="shared" si="296"/>
        <v>Less</v>
      </c>
      <c r="AP1257" s="62">
        <v>560</v>
      </c>
      <c r="AQ1257" s="62" t="str">
        <f t="shared" si="297"/>
        <v>no</v>
      </c>
      <c r="AR1257" s="62" t="str">
        <f t="shared" si="298"/>
        <v>Above Average</v>
      </c>
      <c r="AS1257" s="64">
        <v>1</v>
      </c>
      <c r="AT1257" s="68">
        <v>56.641492669924475</v>
      </c>
      <c r="AU1257" s="68" t="str">
        <f t="shared" si="299"/>
        <v>Below Average</v>
      </c>
      <c r="AV1257" s="66">
        <v>127500</v>
      </c>
      <c r="AW1257" s="66">
        <v>2251</v>
      </c>
      <c r="AX1257" s="66" t="s">
        <v>311</v>
      </c>
    </row>
    <row r="1258" spans="1:50" customFormat="1" x14ac:dyDescent="0.2">
      <c r="A1258">
        <v>1257</v>
      </c>
      <c r="B1258" s="12" t="s">
        <v>90</v>
      </c>
      <c r="C1258" s="12" t="s">
        <v>90</v>
      </c>
      <c r="D1258" s="12" t="s">
        <v>91</v>
      </c>
      <c r="E1258" s="22">
        <v>8</v>
      </c>
      <c r="F1258" s="22" t="s">
        <v>411</v>
      </c>
      <c r="G1258" s="22" t="s">
        <v>115</v>
      </c>
      <c r="H1258" s="22" t="str">
        <f t="shared" si="286"/>
        <v>1Story</v>
      </c>
      <c r="I1258" s="22">
        <f t="shared" si="285"/>
        <v>69.182127006168557</v>
      </c>
      <c r="J1258" s="22" t="str">
        <f t="shared" si="287"/>
        <v>Below Average</v>
      </c>
      <c r="K1258" s="22">
        <v>5</v>
      </c>
      <c r="L1258" s="22" t="str">
        <f t="shared" si="288"/>
        <v>Low</v>
      </c>
      <c r="M1258" s="22">
        <v>1994</v>
      </c>
      <c r="N1258" s="22">
        <f t="shared" si="289"/>
        <v>0</v>
      </c>
      <c r="O1258" s="22"/>
      <c r="P1258" s="22">
        <v>1994</v>
      </c>
      <c r="Q1258" s="22">
        <f t="shared" si="290"/>
        <v>0</v>
      </c>
      <c r="R1258" s="23">
        <v>1986</v>
      </c>
      <c r="S1258" s="23" t="s">
        <v>311</v>
      </c>
      <c r="T1258" s="23" t="s">
        <v>369</v>
      </c>
      <c r="U1258" s="24">
        <v>1987</v>
      </c>
      <c r="V1258" s="24" t="str">
        <f t="shared" si="291"/>
        <v>no</v>
      </c>
      <c r="W1258" s="24">
        <v>0</v>
      </c>
      <c r="X1258" s="24" t="str">
        <f t="shared" si="292"/>
        <v>no</v>
      </c>
      <c r="Y1258" s="24" t="s">
        <v>413</v>
      </c>
      <c r="Z1258" s="24">
        <f t="shared" si="293"/>
        <v>0</v>
      </c>
      <c r="AA1258" s="24">
        <v>1987</v>
      </c>
      <c r="AB1258" s="24" t="s">
        <v>311</v>
      </c>
      <c r="AC1258" s="24" t="s">
        <v>369</v>
      </c>
      <c r="AD1258" s="25">
        <v>1</v>
      </c>
      <c r="AE1258" s="25">
        <v>0</v>
      </c>
      <c r="AF1258" s="25">
        <v>2</v>
      </c>
      <c r="AG1258" s="25">
        <v>0</v>
      </c>
      <c r="AH1258" s="25">
        <v>3</v>
      </c>
      <c r="AI1258" s="25" t="s">
        <v>414</v>
      </c>
      <c r="AJ1258" s="57">
        <v>7</v>
      </c>
      <c r="AK1258" s="57" t="str">
        <f t="shared" si="294"/>
        <v>More</v>
      </c>
      <c r="AL1258" s="57" t="s">
        <v>97</v>
      </c>
      <c r="AM1258" s="57" t="str">
        <f t="shared" si="295"/>
        <v>High</v>
      </c>
      <c r="AN1258" s="62">
        <v>2</v>
      </c>
      <c r="AO1258" s="62" t="str">
        <f t="shared" si="296"/>
        <v>More</v>
      </c>
      <c r="AP1258" s="62">
        <v>691</v>
      </c>
      <c r="AQ1258" s="62" t="str">
        <f t="shared" si="297"/>
        <v>no</v>
      </c>
      <c r="AR1258" s="62" t="str">
        <f t="shared" si="298"/>
        <v>Above Average</v>
      </c>
      <c r="AS1258" s="64">
        <v>1</v>
      </c>
      <c r="AT1258" s="68">
        <v>75.887238862320658</v>
      </c>
      <c r="AU1258" s="68" t="str">
        <f t="shared" si="299"/>
        <v>Above Average</v>
      </c>
      <c r="AV1258" s="66">
        <v>301500</v>
      </c>
      <c r="AW1258" s="66">
        <v>3973</v>
      </c>
      <c r="AX1258" s="66" t="s">
        <v>311</v>
      </c>
    </row>
    <row r="1259" spans="1:50" customFormat="1" x14ac:dyDescent="0.2">
      <c r="A1259">
        <v>1258</v>
      </c>
      <c r="B1259" s="12" t="s">
        <v>114</v>
      </c>
      <c r="C1259" s="12" t="s">
        <v>90</v>
      </c>
      <c r="D1259" s="12" t="s">
        <v>91</v>
      </c>
      <c r="E1259" s="22">
        <v>5</v>
      </c>
      <c r="F1259" s="22" t="s">
        <v>195</v>
      </c>
      <c r="G1259" s="22" t="s">
        <v>115</v>
      </c>
      <c r="H1259" s="22" t="str">
        <f t="shared" si="286"/>
        <v>1Story</v>
      </c>
      <c r="I1259" s="22">
        <f t="shared" si="285"/>
        <v>69.182127006168557</v>
      </c>
      <c r="J1259" s="22" t="str">
        <f t="shared" si="287"/>
        <v>Below Average</v>
      </c>
      <c r="K1259" s="22">
        <v>8</v>
      </c>
      <c r="L1259" s="22" t="str">
        <f t="shared" si="288"/>
        <v>High</v>
      </c>
      <c r="M1259" s="22">
        <v>1922</v>
      </c>
      <c r="N1259" s="22">
        <f t="shared" si="289"/>
        <v>1</v>
      </c>
      <c r="O1259" s="22"/>
      <c r="P1259" s="22">
        <v>1950</v>
      </c>
      <c r="Q1259" s="22">
        <f t="shared" si="290"/>
        <v>1</v>
      </c>
      <c r="R1259" s="23">
        <v>864</v>
      </c>
      <c r="S1259" s="23" t="s">
        <v>311</v>
      </c>
      <c r="T1259" s="23" t="s">
        <v>370</v>
      </c>
      <c r="U1259" s="24">
        <v>864</v>
      </c>
      <c r="V1259" s="24" t="str">
        <f t="shared" si="291"/>
        <v>no</v>
      </c>
      <c r="W1259" s="24">
        <v>0</v>
      </c>
      <c r="X1259" s="24" t="str">
        <f t="shared" si="292"/>
        <v>no</v>
      </c>
      <c r="Y1259" s="24" t="s">
        <v>413</v>
      </c>
      <c r="Z1259" s="24">
        <f t="shared" si="293"/>
        <v>1</v>
      </c>
      <c r="AA1259" s="24">
        <v>864</v>
      </c>
      <c r="AB1259" s="24" t="s">
        <v>311</v>
      </c>
      <c r="AC1259" s="24" t="s">
        <v>370</v>
      </c>
      <c r="AD1259" s="25">
        <v>0</v>
      </c>
      <c r="AE1259" s="25">
        <v>0</v>
      </c>
      <c r="AF1259" s="25">
        <v>1</v>
      </c>
      <c r="AG1259" s="25">
        <v>0</v>
      </c>
      <c r="AH1259" s="25">
        <v>1</v>
      </c>
      <c r="AI1259" s="25" t="s">
        <v>415</v>
      </c>
      <c r="AJ1259" s="57">
        <v>4</v>
      </c>
      <c r="AK1259" s="57" t="str">
        <f t="shared" si="294"/>
        <v>Less</v>
      </c>
      <c r="AL1259" s="57" t="s">
        <v>98</v>
      </c>
      <c r="AM1259" s="57" t="str">
        <f t="shared" si="295"/>
        <v>Low</v>
      </c>
      <c r="AN1259" s="62">
        <v>0</v>
      </c>
      <c r="AO1259" s="62" t="str">
        <f t="shared" si="296"/>
        <v>Less</v>
      </c>
      <c r="AP1259" s="62">
        <v>0</v>
      </c>
      <c r="AQ1259" s="62" t="str">
        <f t="shared" si="297"/>
        <v>no</v>
      </c>
      <c r="AR1259" s="62" t="str">
        <f t="shared" si="298"/>
        <v>Below Average</v>
      </c>
      <c r="AS1259" s="64">
        <v>0</v>
      </c>
      <c r="AT1259" s="68">
        <v>57.8125</v>
      </c>
      <c r="AU1259" s="68" t="str">
        <f t="shared" si="299"/>
        <v>Below Average</v>
      </c>
      <c r="AV1259" s="66">
        <v>99900</v>
      </c>
      <c r="AW1259" s="66">
        <v>1728</v>
      </c>
      <c r="AX1259" s="66" t="s">
        <v>311</v>
      </c>
    </row>
    <row r="1260" spans="1:50" customFormat="1" x14ac:dyDescent="0.2">
      <c r="A1260">
        <v>1259</v>
      </c>
      <c r="B1260" s="12" t="s">
        <v>90</v>
      </c>
      <c r="C1260" s="12" t="s">
        <v>90</v>
      </c>
      <c r="D1260" s="12" t="s">
        <v>91</v>
      </c>
      <c r="E1260" s="22">
        <v>7</v>
      </c>
      <c r="F1260" s="22" t="s">
        <v>411</v>
      </c>
      <c r="G1260" s="22" t="s">
        <v>197</v>
      </c>
      <c r="H1260" s="22" t="str">
        <f t="shared" si="286"/>
        <v xml:space="preserve"> </v>
      </c>
      <c r="I1260" s="22">
        <f t="shared" si="285"/>
        <v>74.693515888638117</v>
      </c>
      <c r="J1260" s="22" t="str">
        <f t="shared" si="287"/>
        <v>Above Average</v>
      </c>
      <c r="K1260" s="22">
        <v>5</v>
      </c>
      <c r="L1260" s="22" t="str">
        <f t="shared" si="288"/>
        <v>Low</v>
      </c>
      <c r="M1260" s="22">
        <v>2005</v>
      </c>
      <c r="N1260" s="22">
        <f t="shared" si="289"/>
        <v>0</v>
      </c>
      <c r="O1260" s="22"/>
      <c r="P1260" s="22">
        <v>2005</v>
      </c>
      <c r="Q1260" s="22">
        <f t="shared" si="290"/>
        <v>0</v>
      </c>
      <c r="R1260" s="23">
        <v>856</v>
      </c>
      <c r="S1260" s="23" t="s">
        <v>311</v>
      </c>
      <c r="T1260" s="23" t="s">
        <v>370</v>
      </c>
      <c r="U1260" s="24">
        <v>1166</v>
      </c>
      <c r="V1260" s="24" t="str">
        <f t="shared" si="291"/>
        <v>no</v>
      </c>
      <c r="W1260" s="24">
        <v>0</v>
      </c>
      <c r="X1260" s="24" t="str">
        <f t="shared" si="292"/>
        <v>no</v>
      </c>
      <c r="Y1260" s="24" t="s">
        <v>413</v>
      </c>
      <c r="Z1260" s="24">
        <f t="shared" si="293"/>
        <v>1</v>
      </c>
      <c r="AA1260" s="24">
        <v>1166</v>
      </c>
      <c r="AB1260" s="24" t="s">
        <v>311</v>
      </c>
      <c r="AC1260" s="24" t="s">
        <v>370</v>
      </c>
      <c r="AD1260" s="25">
        <v>1</v>
      </c>
      <c r="AE1260" s="25">
        <v>0</v>
      </c>
      <c r="AF1260" s="25">
        <v>2</v>
      </c>
      <c r="AG1260" s="25">
        <v>0</v>
      </c>
      <c r="AH1260" s="25">
        <v>3</v>
      </c>
      <c r="AI1260" s="25" t="s">
        <v>414</v>
      </c>
      <c r="AJ1260" s="57">
        <v>5</v>
      </c>
      <c r="AK1260" s="57" t="str">
        <f t="shared" si="294"/>
        <v>Less</v>
      </c>
      <c r="AL1260" s="57" t="s">
        <v>97</v>
      </c>
      <c r="AM1260" s="57" t="str">
        <f t="shared" si="295"/>
        <v>High</v>
      </c>
      <c r="AN1260" s="62">
        <v>2</v>
      </c>
      <c r="AO1260" s="62" t="str">
        <f t="shared" si="296"/>
        <v>More</v>
      </c>
      <c r="AP1260" s="62">
        <v>400</v>
      </c>
      <c r="AQ1260" s="62" t="str">
        <f t="shared" si="297"/>
        <v>no</v>
      </c>
      <c r="AR1260" s="62" t="str">
        <f t="shared" si="298"/>
        <v>Below Average</v>
      </c>
      <c r="AS1260" s="64">
        <v>0</v>
      </c>
      <c r="AT1260" s="68">
        <v>93.966369930761616</v>
      </c>
      <c r="AU1260" s="68" t="str">
        <f t="shared" si="299"/>
        <v>Above Average</v>
      </c>
      <c r="AV1260" s="66">
        <v>190000</v>
      </c>
      <c r="AW1260" s="66">
        <v>2022</v>
      </c>
      <c r="AX1260" s="66" t="s">
        <v>311</v>
      </c>
    </row>
    <row r="1261" spans="1:50" customFormat="1" x14ac:dyDescent="0.2">
      <c r="A1261">
        <v>1260</v>
      </c>
      <c r="B1261" s="12" t="s">
        <v>90</v>
      </c>
      <c r="C1261" s="12" t="s">
        <v>90</v>
      </c>
      <c r="D1261" s="12" t="s">
        <v>91</v>
      </c>
      <c r="E1261" s="22">
        <v>6</v>
      </c>
      <c r="F1261" s="22" t="s">
        <v>195</v>
      </c>
      <c r="G1261" s="22" t="s">
        <v>115</v>
      </c>
      <c r="H1261" s="22" t="str">
        <f t="shared" si="286"/>
        <v>1Story</v>
      </c>
      <c r="I1261" s="22">
        <f t="shared" si="285"/>
        <v>69.182127006168557</v>
      </c>
      <c r="J1261" s="22" t="str">
        <f t="shared" si="287"/>
        <v>Below Average</v>
      </c>
      <c r="K1261" s="22">
        <v>8</v>
      </c>
      <c r="L1261" s="22" t="str">
        <f t="shared" si="288"/>
        <v>High</v>
      </c>
      <c r="M1261" s="22">
        <v>1969</v>
      </c>
      <c r="N1261" s="22">
        <f t="shared" si="289"/>
        <v>0</v>
      </c>
      <c r="O1261" s="22"/>
      <c r="P1261" s="22">
        <v>1969</v>
      </c>
      <c r="Q1261" s="22">
        <f t="shared" si="290"/>
        <v>0</v>
      </c>
      <c r="R1261" s="23">
        <v>1054</v>
      </c>
      <c r="S1261" s="23" t="s">
        <v>311</v>
      </c>
      <c r="T1261" s="23" t="s">
        <v>370</v>
      </c>
      <c r="U1261" s="24">
        <v>1054</v>
      </c>
      <c r="V1261" s="24" t="str">
        <f t="shared" si="291"/>
        <v>no</v>
      </c>
      <c r="W1261" s="24">
        <v>0</v>
      </c>
      <c r="X1261" s="24" t="str">
        <f t="shared" si="292"/>
        <v>no</v>
      </c>
      <c r="Y1261" s="24" t="s">
        <v>413</v>
      </c>
      <c r="Z1261" s="24">
        <f t="shared" si="293"/>
        <v>0</v>
      </c>
      <c r="AA1261" s="24">
        <v>1054</v>
      </c>
      <c r="AB1261" s="24" t="s">
        <v>311</v>
      </c>
      <c r="AC1261" s="24" t="s">
        <v>370</v>
      </c>
      <c r="AD1261" s="25">
        <v>1</v>
      </c>
      <c r="AE1261" s="25">
        <v>0</v>
      </c>
      <c r="AF1261" s="25">
        <v>1</v>
      </c>
      <c r="AG1261" s="25">
        <v>1</v>
      </c>
      <c r="AH1261" s="25">
        <v>3</v>
      </c>
      <c r="AI1261" s="25" t="s">
        <v>414</v>
      </c>
      <c r="AJ1261" s="57">
        <v>6</v>
      </c>
      <c r="AK1261" s="57" t="str">
        <f t="shared" si="294"/>
        <v>More</v>
      </c>
      <c r="AL1261" s="57" t="s">
        <v>98</v>
      </c>
      <c r="AM1261" s="57" t="str">
        <f t="shared" si="295"/>
        <v>Low</v>
      </c>
      <c r="AN1261" s="62">
        <v>2</v>
      </c>
      <c r="AO1261" s="62" t="str">
        <f t="shared" si="296"/>
        <v>More</v>
      </c>
      <c r="AP1261" s="62">
        <v>460</v>
      </c>
      <c r="AQ1261" s="62" t="str">
        <f t="shared" si="297"/>
        <v>no</v>
      </c>
      <c r="AR1261" s="62" t="str">
        <f t="shared" si="298"/>
        <v>Below Average</v>
      </c>
      <c r="AS1261" s="64">
        <v>0</v>
      </c>
      <c r="AT1261" s="68">
        <v>71.631878557874757</v>
      </c>
      <c r="AU1261" s="68" t="str">
        <f t="shared" si="299"/>
        <v>Above Average</v>
      </c>
      <c r="AV1261" s="66">
        <v>151000</v>
      </c>
      <c r="AW1261" s="66">
        <v>2108</v>
      </c>
      <c r="AX1261" s="66" t="s">
        <v>311</v>
      </c>
    </row>
    <row r="1262" spans="1:50" customFormat="1" x14ac:dyDescent="0.2">
      <c r="A1262">
        <v>1261</v>
      </c>
      <c r="B1262" s="12" t="s">
        <v>202</v>
      </c>
      <c r="C1262" s="12" t="s">
        <v>90</v>
      </c>
      <c r="D1262" s="12" t="s">
        <v>91</v>
      </c>
      <c r="E1262" s="22">
        <v>6</v>
      </c>
      <c r="F1262" s="22" t="s">
        <v>195</v>
      </c>
      <c r="G1262" s="22" t="s">
        <v>92</v>
      </c>
      <c r="H1262" s="22" t="str">
        <f t="shared" si="286"/>
        <v>2Story</v>
      </c>
      <c r="I1262" s="22">
        <f t="shared" si="285"/>
        <v>75.988545402704759</v>
      </c>
      <c r="J1262" s="22" t="str">
        <f t="shared" si="287"/>
        <v>Above Average</v>
      </c>
      <c r="K1262" s="22">
        <v>5</v>
      </c>
      <c r="L1262" s="22" t="str">
        <f t="shared" si="288"/>
        <v>Low</v>
      </c>
      <c r="M1262" s="22">
        <v>1999</v>
      </c>
      <c r="N1262" s="22">
        <f t="shared" si="289"/>
        <v>0</v>
      </c>
      <c r="O1262" s="22"/>
      <c r="P1262" s="22">
        <v>1999</v>
      </c>
      <c r="Q1262" s="22">
        <f t="shared" si="290"/>
        <v>0</v>
      </c>
      <c r="R1262" s="23">
        <v>841</v>
      </c>
      <c r="S1262" s="23" t="s">
        <v>311</v>
      </c>
      <c r="T1262" s="23" t="s">
        <v>370</v>
      </c>
      <c r="U1262" s="24">
        <v>892</v>
      </c>
      <c r="V1262" s="24" t="str">
        <f t="shared" si="291"/>
        <v>no</v>
      </c>
      <c r="W1262" s="24">
        <v>783</v>
      </c>
      <c r="X1262" s="24" t="str">
        <f t="shared" si="292"/>
        <v>no</v>
      </c>
      <c r="Y1262" s="24" t="s">
        <v>412</v>
      </c>
      <c r="Z1262" s="24">
        <f t="shared" si="293"/>
        <v>1</v>
      </c>
      <c r="AA1262" s="24">
        <v>1675</v>
      </c>
      <c r="AB1262" s="24" t="s">
        <v>311</v>
      </c>
      <c r="AC1262" s="24" t="s">
        <v>369</v>
      </c>
      <c r="AD1262" s="25">
        <v>0</v>
      </c>
      <c r="AE1262" s="25">
        <v>0</v>
      </c>
      <c r="AF1262" s="25">
        <v>2</v>
      </c>
      <c r="AG1262" s="25">
        <v>1</v>
      </c>
      <c r="AH1262" s="25">
        <v>3</v>
      </c>
      <c r="AI1262" s="25" t="s">
        <v>414</v>
      </c>
      <c r="AJ1262" s="57">
        <v>7</v>
      </c>
      <c r="AK1262" s="57" t="str">
        <f t="shared" si="294"/>
        <v>More</v>
      </c>
      <c r="AL1262" s="57" t="s">
        <v>98</v>
      </c>
      <c r="AM1262" s="57" t="str">
        <f t="shared" si="295"/>
        <v>Low</v>
      </c>
      <c r="AN1262" s="62">
        <v>2</v>
      </c>
      <c r="AO1262" s="62" t="str">
        <f t="shared" si="296"/>
        <v>More</v>
      </c>
      <c r="AP1262" s="62">
        <v>502</v>
      </c>
      <c r="AQ1262" s="62" t="str">
        <f t="shared" si="297"/>
        <v>no</v>
      </c>
      <c r="AR1262" s="62" t="str">
        <f t="shared" si="298"/>
        <v>Above Average</v>
      </c>
      <c r="AS1262" s="64">
        <v>1</v>
      </c>
      <c r="AT1262" s="68">
        <v>71.939586645468992</v>
      </c>
      <c r="AU1262" s="68" t="str">
        <f t="shared" si="299"/>
        <v>Above Average</v>
      </c>
      <c r="AV1262" s="66">
        <v>181000</v>
      </c>
      <c r="AW1262" s="66">
        <v>2516</v>
      </c>
      <c r="AX1262" s="66" t="s">
        <v>311</v>
      </c>
    </row>
    <row r="1263" spans="1:50" customFormat="1" x14ac:dyDescent="0.2">
      <c r="A1263">
        <v>1262</v>
      </c>
      <c r="B1263" s="12" t="s">
        <v>90</v>
      </c>
      <c r="C1263" s="12" t="s">
        <v>90</v>
      </c>
      <c r="D1263" s="12" t="s">
        <v>91</v>
      </c>
      <c r="E1263" s="22">
        <v>5</v>
      </c>
      <c r="F1263" s="22" t="s">
        <v>195</v>
      </c>
      <c r="G1263" s="22" t="s">
        <v>115</v>
      </c>
      <c r="H1263" s="22" t="str">
        <f t="shared" si="286"/>
        <v>1Story</v>
      </c>
      <c r="I1263" s="22">
        <f t="shared" si="285"/>
        <v>69.182127006168557</v>
      </c>
      <c r="J1263" s="22" t="str">
        <f t="shared" si="287"/>
        <v>Below Average</v>
      </c>
      <c r="K1263" s="22">
        <v>6</v>
      </c>
      <c r="L1263" s="22" t="str">
        <f t="shared" si="288"/>
        <v>High</v>
      </c>
      <c r="M1263" s="22">
        <v>1956</v>
      </c>
      <c r="N1263" s="22">
        <f t="shared" si="289"/>
        <v>0</v>
      </c>
      <c r="O1263" s="22"/>
      <c r="P1263" s="22">
        <v>1956</v>
      </c>
      <c r="Q1263" s="22">
        <f t="shared" si="290"/>
        <v>1</v>
      </c>
      <c r="R1263" s="23">
        <v>1050</v>
      </c>
      <c r="S1263" s="23" t="s">
        <v>311</v>
      </c>
      <c r="T1263" s="23" t="s">
        <v>370</v>
      </c>
      <c r="U1263" s="24">
        <v>1050</v>
      </c>
      <c r="V1263" s="24" t="str">
        <f t="shared" si="291"/>
        <v>no</v>
      </c>
      <c r="W1263" s="24">
        <v>0</v>
      </c>
      <c r="X1263" s="24" t="str">
        <f t="shared" si="292"/>
        <v>no</v>
      </c>
      <c r="Y1263" s="24" t="s">
        <v>413</v>
      </c>
      <c r="Z1263" s="24">
        <f t="shared" si="293"/>
        <v>1</v>
      </c>
      <c r="AA1263" s="24">
        <v>1050</v>
      </c>
      <c r="AB1263" s="24" t="s">
        <v>311</v>
      </c>
      <c r="AC1263" s="24" t="s">
        <v>370</v>
      </c>
      <c r="AD1263" s="25">
        <v>0</v>
      </c>
      <c r="AE1263" s="25">
        <v>0</v>
      </c>
      <c r="AF1263" s="25">
        <v>1</v>
      </c>
      <c r="AG1263" s="25">
        <v>0</v>
      </c>
      <c r="AH1263" s="25">
        <v>1</v>
      </c>
      <c r="AI1263" s="25" t="s">
        <v>415</v>
      </c>
      <c r="AJ1263" s="57">
        <v>5</v>
      </c>
      <c r="AK1263" s="57" t="str">
        <f t="shared" si="294"/>
        <v>Less</v>
      </c>
      <c r="AL1263" s="57" t="s">
        <v>98</v>
      </c>
      <c r="AM1263" s="57" t="str">
        <f t="shared" si="295"/>
        <v>Low</v>
      </c>
      <c r="AN1263" s="62">
        <v>1</v>
      </c>
      <c r="AO1263" s="62" t="str">
        <f t="shared" si="296"/>
        <v>Less</v>
      </c>
      <c r="AP1263" s="62">
        <v>338</v>
      </c>
      <c r="AQ1263" s="62" t="str">
        <f t="shared" si="297"/>
        <v>no</v>
      </c>
      <c r="AR1263" s="62" t="str">
        <f t="shared" si="298"/>
        <v>Below Average</v>
      </c>
      <c r="AS1263" s="64">
        <v>0</v>
      </c>
      <c r="AT1263" s="68">
        <v>61.38095238095238</v>
      </c>
      <c r="AU1263" s="68" t="str">
        <f t="shared" si="299"/>
        <v>Below Average</v>
      </c>
      <c r="AV1263" s="66">
        <v>128900</v>
      </c>
      <c r="AW1263" s="66">
        <v>2100</v>
      </c>
      <c r="AX1263" s="66" t="s">
        <v>311</v>
      </c>
    </row>
    <row r="1264" spans="1:50" customFormat="1" x14ac:dyDescent="0.2">
      <c r="A1264">
        <v>1263</v>
      </c>
      <c r="B1264" s="12" t="s">
        <v>90</v>
      </c>
      <c r="C1264" s="12" t="s">
        <v>90</v>
      </c>
      <c r="D1264" s="12" t="s">
        <v>91</v>
      </c>
      <c r="E1264" s="22">
        <v>4</v>
      </c>
      <c r="F1264" s="22" t="s">
        <v>195</v>
      </c>
      <c r="G1264" s="22" t="s">
        <v>132</v>
      </c>
      <c r="H1264" s="22" t="str">
        <f t="shared" si="286"/>
        <v>1Story</v>
      </c>
      <c r="I1264" s="22">
        <f t="shared" si="285"/>
        <v>59.315963337771507</v>
      </c>
      <c r="J1264" s="22" t="str">
        <f t="shared" si="287"/>
        <v>Below Average</v>
      </c>
      <c r="K1264" s="22">
        <v>5</v>
      </c>
      <c r="L1264" s="22" t="str">
        <f t="shared" si="288"/>
        <v>Low</v>
      </c>
      <c r="M1264" s="22">
        <v>1957</v>
      </c>
      <c r="N1264" s="22">
        <f t="shared" si="289"/>
        <v>0</v>
      </c>
      <c r="O1264" s="22"/>
      <c r="P1264" s="22">
        <v>1989</v>
      </c>
      <c r="Q1264" s="22">
        <f t="shared" si="290"/>
        <v>0</v>
      </c>
      <c r="R1264" s="23">
        <v>1104</v>
      </c>
      <c r="S1264" s="23" t="s">
        <v>311</v>
      </c>
      <c r="T1264" s="23" t="s">
        <v>369</v>
      </c>
      <c r="U1264" s="24">
        <v>1104</v>
      </c>
      <c r="V1264" s="24" t="str">
        <f t="shared" si="291"/>
        <v>no</v>
      </c>
      <c r="W1264" s="24">
        <v>684</v>
      </c>
      <c r="X1264" s="24" t="str">
        <f t="shared" si="292"/>
        <v>no</v>
      </c>
      <c r="Y1264" s="24" t="s">
        <v>412</v>
      </c>
      <c r="Z1264" s="24">
        <f t="shared" si="293"/>
        <v>1</v>
      </c>
      <c r="AA1264" s="24">
        <v>1788</v>
      </c>
      <c r="AB1264" s="24" t="s">
        <v>311</v>
      </c>
      <c r="AC1264" s="24" t="s">
        <v>369</v>
      </c>
      <c r="AD1264" s="25">
        <v>1</v>
      </c>
      <c r="AE1264" s="25">
        <v>0</v>
      </c>
      <c r="AF1264" s="25">
        <v>1</v>
      </c>
      <c r="AG1264" s="25">
        <v>0</v>
      </c>
      <c r="AH1264" s="25">
        <v>2</v>
      </c>
      <c r="AI1264" s="25" t="s">
        <v>415</v>
      </c>
      <c r="AJ1264" s="57">
        <v>8</v>
      </c>
      <c r="AK1264" s="57" t="str">
        <f t="shared" si="294"/>
        <v>More</v>
      </c>
      <c r="AL1264" s="57" t="s">
        <v>98</v>
      </c>
      <c r="AM1264" s="57" t="str">
        <f t="shared" si="295"/>
        <v>Low</v>
      </c>
      <c r="AN1264" s="62">
        <v>1</v>
      </c>
      <c r="AO1264" s="62" t="str">
        <f t="shared" si="296"/>
        <v>Less</v>
      </c>
      <c r="AP1264" s="62">
        <v>304</v>
      </c>
      <c r="AQ1264" s="62" t="str">
        <f t="shared" si="297"/>
        <v>no</v>
      </c>
      <c r="AR1264" s="62" t="str">
        <f t="shared" si="298"/>
        <v>Below Average</v>
      </c>
      <c r="AS1264" s="64">
        <v>2</v>
      </c>
      <c r="AT1264" s="68">
        <v>55.843706777316733</v>
      </c>
      <c r="AU1264" s="68" t="str">
        <f t="shared" si="299"/>
        <v>Below Average</v>
      </c>
      <c r="AV1264" s="66">
        <v>161500</v>
      </c>
      <c r="AW1264" s="66">
        <v>2892</v>
      </c>
      <c r="AX1264" s="66" t="s">
        <v>311</v>
      </c>
    </row>
    <row r="1265" spans="1:50" customFormat="1" x14ac:dyDescent="0.2">
      <c r="A1265">
        <v>1264</v>
      </c>
      <c r="B1265" s="12" t="s">
        <v>90</v>
      </c>
      <c r="C1265" s="12" t="s">
        <v>90</v>
      </c>
      <c r="D1265" s="12" t="s">
        <v>91</v>
      </c>
      <c r="E1265" s="22">
        <v>6</v>
      </c>
      <c r="F1265" s="22" t="s">
        <v>195</v>
      </c>
      <c r="G1265" s="22" t="s">
        <v>92</v>
      </c>
      <c r="H1265" s="22" t="str">
        <f t="shared" si="286"/>
        <v>2Story</v>
      </c>
      <c r="I1265" s="22">
        <f t="shared" si="285"/>
        <v>75.988545402704759</v>
      </c>
      <c r="J1265" s="22" t="str">
        <f t="shared" si="287"/>
        <v>Above Average</v>
      </c>
      <c r="K1265" s="22">
        <v>6</v>
      </c>
      <c r="L1265" s="22" t="str">
        <f t="shared" si="288"/>
        <v>High</v>
      </c>
      <c r="M1265" s="22">
        <v>1919</v>
      </c>
      <c r="N1265" s="22">
        <f t="shared" si="289"/>
        <v>1</v>
      </c>
      <c r="O1265" s="22"/>
      <c r="P1265" s="22">
        <v>1950</v>
      </c>
      <c r="Q1265" s="22">
        <f t="shared" si="290"/>
        <v>1</v>
      </c>
      <c r="R1265" s="23">
        <v>764</v>
      </c>
      <c r="S1265" s="23" t="s">
        <v>311</v>
      </c>
      <c r="T1265" s="23" t="s">
        <v>370</v>
      </c>
      <c r="U1265" s="24">
        <v>1060</v>
      </c>
      <c r="V1265" s="24" t="str">
        <f t="shared" si="291"/>
        <v>no</v>
      </c>
      <c r="W1265" s="24">
        <v>764</v>
      </c>
      <c r="X1265" s="24" t="str">
        <f t="shared" si="292"/>
        <v>no</v>
      </c>
      <c r="Y1265" s="24" t="s">
        <v>412</v>
      </c>
      <c r="Z1265" s="24">
        <f t="shared" si="293"/>
        <v>0</v>
      </c>
      <c r="AA1265" s="24">
        <v>1824</v>
      </c>
      <c r="AB1265" s="24" t="s">
        <v>311</v>
      </c>
      <c r="AC1265" s="24" t="s">
        <v>369</v>
      </c>
      <c r="AD1265" s="25">
        <v>0</v>
      </c>
      <c r="AE1265" s="25">
        <v>0</v>
      </c>
      <c r="AF1265" s="25">
        <v>1</v>
      </c>
      <c r="AG1265" s="25">
        <v>0</v>
      </c>
      <c r="AH1265" s="25">
        <v>1</v>
      </c>
      <c r="AI1265" s="25" t="s">
        <v>415</v>
      </c>
      <c r="AJ1265" s="57">
        <v>8</v>
      </c>
      <c r="AK1265" s="57" t="str">
        <f t="shared" si="294"/>
        <v>More</v>
      </c>
      <c r="AL1265" s="57" t="s">
        <v>98</v>
      </c>
      <c r="AM1265" s="57" t="str">
        <f t="shared" si="295"/>
        <v>Low</v>
      </c>
      <c r="AN1265" s="62">
        <v>2</v>
      </c>
      <c r="AO1265" s="62" t="str">
        <f t="shared" si="296"/>
        <v>More</v>
      </c>
      <c r="AP1265" s="62">
        <v>520</v>
      </c>
      <c r="AQ1265" s="62" t="str">
        <f t="shared" si="297"/>
        <v>no</v>
      </c>
      <c r="AR1265" s="62" t="str">
        <f t="shared" si="298"/>
        <v>Above Average</v>
      </c>
      <c r="AS1265" s="64">
        <v>1</v>
      </c>
      <c r="AT1265" s="68">
        <v>69.744976816074185</v>
      </c>
      <c r="AU1265" s="68" t="str">
        <f t="shared" si="299"/>
        <v>Below Average</v>
      </c>
      <c r="AV1265" s="66">
        <v>180500</v>
      </c>
      <c r="AW1265" s="66">
        <v>2588</v>
      </c>
      <c r="AX1265" s="66" t="s">
        <v>311</v>
      </c>
    </row>
    <row r="1266" spans="1:50" customFormat="1" x14ac:dyDescent="0.2">
      <c r="A1266">
        <v>1265</v>
      </c>
      <c r="B1266" s="12" t="s">
        <v>90</v>
      </c>
      <c r="C1266" s="12" t="s">
        <v>90</v>
      </c>
      <c r="D1266" s="12" t="s">
        <v>179</v>
      </c>
      <c r="E1266" s="22">
        <v>6</v>
      </c>
      <c r="F1266" s="22" t="s">
        <v>195</v>
      </c>
      <c r="G1266" s="22" t="s">
        <v>115</v>
      </c>
      <c r="H1266" s="22" t="str">
        <f t="shared" si="286"/>
        <v>1Story</v>
      </c>
      <c r="I1266" s="22">
        <f t="shared" si="285"/>
        <v>69.182127006168557</v>
      </c>
      <c r="J1266" s="22" t="str">
        <f t="shared" si="287"/>
        <v>Below Average</v>
      </c>
      <c r="K1266" s="22">
        <v>5</v>
      </c>
      <c r="L1266" s="22" t="str">
        <f t="shared" si="288"/>
        <v>Low</v>
      </c>
      <c r="M1266" s="22">
        <v>1998</v>
      </c>
      <c r="N1266" s="22">
        <f t="shared" si="289"/>
        <v>0</v>
      </c>
      <c r="O1266" s="22"/>
      <c r="P1266" s="22">
        <v>1999</v>
      </c>
      <c r="Q1266" s="22">
        <f t="shared" si="290"/>
        <v>0</v>
      </c>
      <c r="R1266" s="23">
        <v>1405</v>
      </c>
      <c r="S1266" s="23" t="s">
        <v>311</v>
      </c>
      <c r="T1266" s="23" t="s">
        <v>369</v>
      </c>
      <c r="U1266" s="24">
        <v>1337</v>
      </c>
      <c r="V1266" s="24" t="str">
        <f t="shared" si="291"/>
        <v>no</v>
      </c>
      <c r="W1266" s="24">
        <v>0</v>
      </c>
      <c r="X1266" s="24" t="str">
        <f t="shared" si="292"/>
        <v>no</v>
      </c>
      <c r="Y1266" s="24" t="s">
        <v>413</v>
      </c>
      <c r="Z1266" s="24">
        <f t="shared" si="293"/>
        <v>0</v>
      </c>
      <c r="AA1266" s="24">
        <v>1337</v>
      </c>
      <c r="AB1266" s="24" t="s">
        <v>311</v>
      </c>
      <c r="AC1266" s="24" t="s">
        <v>370</v>
      </c>
      <c r="AD1266" s="25">
        <v>1</v>
      </c>
      <c r="AE1266" s="25">
        <v>0</v>
      </c>
      <c r="AF1266" s="25">
        <v>2</v>
      </c>
      <c r="AG1266" s="25">
        <v>0</v>
      </c>
      <c r="AH1266" s="25">
        <v>3</v>
      </c>
      <c r="AI1266" s="25" t="s">
        <v>414</v>
      </c>
      <c r="AJ1266" s="57">
        <v>5</v>
      </c>
      <c r="AK1266" s="57" t="str">
        <f t="shared" si="294"/>
        <v>Less</v>
      </c>
      <c r="AL1266" s="57" t="s">
        <v>97</v>
      </c>
      <c r="AM1266" s="57" t="str">
        <f t="shared" si="295"/>
        <v>High</v>
      </c>
      <c r="AN1266" s="62">
        <v>2</v>
      </c>
      <c r="AO1266" s="62" t="str">
        <f t="shared" si="296"/>
        <v>More</v>
      </c>
      <c r="AP1266" s="62">
        <v>511</v>
      </c>
      <c r="AQ1266" s="62" t="str">
        <f t="shared" si="297"/>
        <v>no</v>
      </c>
      <c r="AR1266" s="62" t="str">
        <f t="shared" si="298"/>
        <v>Above Average</v>
      </c>
      <c r="AS1266" s="64">
        <v>0</v>
      </c>
      <c r="AT1266" s="68">
        <v>66.010211524434723</v>
      </c>
      <c r="AU1266" s="68" t="str">
        <f t="shared" si="299"/>
        <v>Below Average</v>
      </c>
      <c r="AV1266" s="66">
        <v>181000</v>
      </c>
      <c r="AW1266" s="66">
        <v>2742</v>
      </c>
      <c r="AX1266" s="66" t="s">
        <v>311</v>
      </c>
    </row>
    <row r="1267" spans="1:50" customFormat="1" x14ac:dyDescent="0.2">
      <c r="A1267">
        <v>1266</v>
      </c>
      <c r="B1267" s="12" t="s">
        <v>90</v>
      </c>
      <c r="C1267" s="12" t="s">
        <v>90</v>
      </c>
      <c r="D1267" s="12" t="s">
        <v>179</v>
      </c>
      <c r="E1267" s="22">
        <v>7</v>
      </c>
      <c r="F1267" s="22" t="s">
        <v>411</v>
      </c>
      <c r="G1267" s="22" t="s">
        <v>92</v>
      </c>
      <c r="H1267" s="22" t="str">
        <f t="shared" si="286"/>
        <v>2Story</v>
      </c>
      <c r="I1267" s="22">
        <f t="shared" si="285"/>
        <v>75.988545402704759</v>
      </c>
      <c r="J1267" s="22" t="str">
        <f t="shared" si="287"/>
        <v>Above Average</v>
      </c>
      <c r="K1267" s="22">
        <v>5</v>
      </c>
      <c r="L1267" s="22" t="str">
        <f t="shared" si="288"/>
        <v>Low</v>
      </c>
      <c r="M1267" s="22">
        <v>1999</v>
      </c>
      <c r="N1267" s="22">
        <f t="shared" si="289"/>
        <v>0</v>
      </c>
      <c r="O1267" s="22"/>
      <c r="P1267" s="22">
        <v>1999</v>
      </c>
      <c r="Q1267" s="22">
        <f t="shared" si="290"/>
        <v>0</v>
      </c>
      <c r="R1267" s="23">
        <v>691</v>
      </c>
      <c r="S1267" s="23" t="s">
        <v>311</v>
      </c>
      <c r="T1267" s="23" t="s">
        <v>370</v>
      </c>
      <c r="U1267" s="24">
        <v>713</v>
      </c>
      <c r="V1267" s="24" t="str">
        <f t="shared" si="291"/>
        <v>no</v>
      </c>
      <c r="W1267" s="24">
        <v>739</v>
      </c>
      <c r="X1267" s="24" t="str">
        <f t="shared" si="292"/>
        <v>no</v>
      </c>
      <c r="Y1267" s="24" t="s">
        <v>412</v>
      </c>
      <c r="Z1267" s="24">
        <f t="shared" si="293"/>
        <v>0</v>
      </c>
      <c r="AA1267" s="24">
        <v>1452</v>
      </c>
      <c r="AB1267" s="24" t="s">
        <v>311</v>
      </c>
      <c r="AC1267" s="24" t="s">
        <v>370</v>
      </c>
      <c r="AD1267" s="25">
        <v>1</v>
      </c>
      <c r="AE1267" s="25">
        <v>0</v>
      </c>
      <c r="AF1267" s="25">
        <v>2</v>
      </c>
      <c r="AG1267" s="25">
        <v>1</v>
      </c>
      <c r="AH1267" s="25">
        <v>4</v>
      </c>
      <c r="AI1267" s="25" t="s">
        <v>414</v>
      </c>
      <c r="AJ1267" s="57">
        <v>6</v>
      </c>
      <c r="AK1267" s="57" t="str">
        <f t="shared" si="294"/>
        <v>More</v>
      </c>
      <c r="AL1267" s="57" t="s">
        <v>97</v>
      </c>
      <c r="AM1267" s="57" t="str">
        <f t="shared" si="295"/>
        <v>High</v>
      </c>
      <c r="AN1267" s="62">
        <v>2</v>
      </c>
      <c r="AO1267" s="62" t="str">
        <f t="shared" si="296"/>
        <v>More</v>
      </c>
      <c r="AP1267" s="62">
        <v>506</v>
      </c>
      <c r="AQ1267" s="62" t="str">
        <f t="shared" si="297"/>
        <v>no</v>
      </c>
      <c r="AR1267" s="62" t="str">
        <f t="shared" si="298"/>
        <v>Above Average</v>
      </c>
      <c r="AS1267" s="64">
        <v>0</v>
      </c>
      <c r="AT1267" s="68">
        <v>85.814279048063469</v>
      </c>
      <c r="AU1267" s="68" t="str">
        <f t="shared" si="299"/>
        <v>Above Average</v>
      </c>
      <c r="AV1267" s="66">
        <v>183900</v>
      </c>
      <c r="AW1267" s="66">
        <v>2143</v>
      </c>
      <c r="AX1267" s="66" t="s">
        <v>311</v>
      </c>
    </row>
    <row r="1268" spans="1:50" customFormat="1" x14ac:dyDescent="0.2">
      <c r="A1268">
        <v>1267</v>
      </c>
      <c r="B1268" s="12" t="s">
        <v>114</v>
      </c>
      <c r="C1268" s="12" t="s">
        <v>90</v>
      </c>
      <c r="D1268" s="12" t="s">
        <v>149</v>
      </c>
      <c r="E1268" s="22">
        <v>7</v>
      </c>
      <c r="F1268" s="22" t="s">
        <v>411</v>
      </c>
      <c r="G1268" s="22" t="s">
        <v>201</v>
      </c>
      <c r="H1268" s="22" t="str">
        <f t="shared" si="286"/>
        <v>2Story</v>
      </c>
      <c r="I1268" s="22">
        <f t="shared" si="285"/>
        <v>59.660197117901056</v>
      </c>
      <c r="J1268" s="22" t="str">
        <f t="shared" si="287"/>
        <v>Below Average</v>
      </c>
      <c r="K1268" s="22">
        <v>4</v>
      </c>
      <c r="L1268" s="22" t="str">
        <f t="shared" si="288"/>
        <v>Low</v>
      </c>
      <c r="M1268" s="22">
        <v>1910</v>
      </c>
      <c r="N1268" s="22">
        <f t="shared" si="289"/>
        <v>1</v>
      </c>
      <c r="O1268" s="22"/>
      <c r="P1268" s="22">
        <v>1950</v>
      </c>
      <c r="Q1268" s="22">
        <f t="shared" si="290"/>
        <v>1</v>
      </c>
      <c r="R1268" s="23">
        <v>925</v>
      </c>
      <c r="S1268" s="23" t="s">
        <v>311</v>
      </c>
      <c r="T1268" s="23" t="s">
        <v>370</v>
      </c>
      <c r="U1268" s="24">
        <v>964</v>
      </c>
      <c r="V1268" s="24" t="str">
        <f t="shared" si="291"/>
        <v>no</v>
      </c>
      <c r="W1268" s="24">
        <v>925</v>
      </c>
      <c r="X1268" s="24" t="str">
        <f t="shared" si="292"/>
        <v>no</v>
      </c>
      <c r="Y1268" s="24" t="s">
        <v>412</v>
      </c>
      <c r="Z1268" s="24">
        <f t="shared" si="293"/>
        <v>1</v>
      </c>
      <c r="AA1268" s="24">
        <v>1889</v>
      </c>
      <c r="AB1268" s="24" t="s">
        <v>311</v>
      </c>
      <c r="AC1268" s="24" t="s">
        <v>369</v>
      </c>
      <c r="AD1268" s="25">
        <v>0</v>
      </c>
      <c r="AE1268" s="25">
        <v>0</v>
      </c>
      <c r="AF1268" s="25">
        <v>1</v>
      </c>
      <c r="AG1268" s="25">
        <v>1</v>
      </c>
      <c r="AH1268" s="25">
        <v>2</v>
      </c>
      <c r="AI1268" s="25" t="s">
        <v>415</v>
      </c>
      <c r="AJ1268" s="57">
        <v>9</v>
      </c>
      <c r="AK1268" s="57" t="str">
        <f t="shared" si="294"/>
        <v>More</v>
      </c>
      <c r="AL1268" s="57" t="s">
        <v>98</v>
      </c>
      <c r="AM1268" s="57" t="str">
        <f t="shared" si="295"/>
        <v>Low</v>
      </c>
      <c r="AN1268" s="62">
        <v>1</v>
      </c>
      <c r="AO1268" s="62" t="str">
        <f t="shared" si="296"/>
        <v>Less</v>
      </c>
      <c r="AP1268" s="62">
        <v>308</v>
      </c>
      <c r="AQ1268" s="62" t="str">
        <f t="shared" si="297"/>
        <v>no</v>
      </c>
      <c r="AR1268" s="62" t="str">
        <f t="shared" si="298"/>
        <v>Below Average</v>
      </c>
      <c r="AS1268" s="64">
        <v>1</v>
      </c>
      <c r="AT1268" s="68">
        <v>43.354655294953801</v>
      </c>
      <c r="AU1268" s="68" t="str">
        <f t="shared" si="299"/>
        <v>Below Average</v>
      </c>
      <c r="AV1268" s="66">
        <v>122000</v>
      </c>
      <c r="AW1268" s="66">
        <v>2814</v>
      </c>
      <c r="AX1268" s="66" t="s">
        <v>311</v>
      </c>
    </row>
    <row r="1269" spans="1:50" customFormat="1" x14ac:dyDescent="0.2">
      <c r="A1269">
        <v>1268</v>
      </c>
      <c r="B1269" s="12" t="s">
        <v>90</v>
      </c>
      <c r="C1269" s="12" t="s">
        <v>90</v>
      </c>
      <c r="D1269" s="12" t="s">
        <v>91</v>
      </c>
      <c r="E1269" s="22">
        <v>9</v>
      </c>
      <c r="F1269" s="22" t="s">
        <v>411</v>
      </c>
      <c r="G1269" s="22" t="s">
        <v>115</v>
      </c>
      <c r="H1269" s="22" t="str">
        <f t="shared" si="286"/>
        <v>1Story</v>
      </c>
      <c r="I1269" s="22">
        <f t="shared" si="285"/>
        <v>69.182127006168557</v>
      </c>
      <c r="J1269" s="22" t="str">
        <f t="shared" si="287"/>
        <v>Below Average</v>
      </c>
      <c r="K1269" s="22">
        <v>5</v>
      </c>
      <c r="L1269" s="22" t="str">
        <f t="shared" si="288"/>
        <v>Low</v>
      </c>
      <c r="M1269" s="22">
        <v>2008</v>
      </c>
      <c r="N1269" s="22">
        <f t="shared" si="289"/>
        <v>0</v>
      </c>
      <c r="O1269" s="22"/>
      <c r="P1269" s="22">
        <v>2009</v>
      </c>
      <c r="Q1269" s="22">
        <f t="shared" si="290"/>
        <v>0</v>
      </c>
      <c r="R1269" s="23">
        <v>2002</v>
      </c>
      <c r="S1269" s="23" t="s">
        <v>311</v>
      </c>
      <c r="T1269" s="23" t="s">
        <v>369</v>
      </c>
      <c r="U1269" s="24">
        <v>2018</v>
      </c>
      <c r="V1269" s="24" t="str">
        <f t="shared" si="291"/>
        <v>no</v>
      </c>
      <c r="W1269" s="24">
        <v>0</v>
      </c>
      <c r="X1269" s="24" t="str">
        <f t="shared" si="292"/>
        <v>no</v>
      </c>
      <c r="Y1269" s="24" t="s">
        <v>413</v>
      </c>
      <c r="Z1269" s="24">
        <f t="shared" si="293"/>
        <v>1</v>
      </c>
      <c r="AA1269" s="24">
        <v>2018</v>
      </c>
      <c r="AB1269" s="24" t="s">
        <v>311</v>
      </c>
      <c r="AC1269" s="24" t="s">
        <v>369</v>
      </c>
      <c r="AD1269" s="25">
        <v>0</v>
      </c>
      <c r="AE1269" s="25">
        <v>0</v>
      </c>
      <c r="AF1269" s="25">
        <v>2</v>
      </c>
      <c r="AG1269" s="25">
        <v>0</v>
      </c>
      <c r="AH1269" s="25">
        <v>2</v>
      </c>
      <c r="AI1269" s="25" t="s">
        <v>415</v>
      </c>
      <c r="AJ1269" s="57">
        <v>10</v>
      </c>
      <c r="AK1269" s="57" t="str">
        <f t="shared" si="294"/>
        <v>More</v>
      </c>
      <c r="AL1269" s="57" t="s">
        <v>104</v>
      </c>
      <c r="AM1269" s="57" t="str">
        <f t="shared" si="295"/>
        <v>High</v>
      </c>
      <c r="AN1269" s="62">
        <v>3</v>
      </c>
      <c r="AO1269" s="62" t="str">
        <f t="shared" si="296"/>
        <v>More</v>
      </c>
      <c r="AP1269" s="62">
        <v>746</v>
      </c>
      <c r="AQ1269" s="62" t="str">
        <f t="shared" si="297"/>
        <v>no</v>
      </c>
      <c r="AR1269" s="62" t="str">
        <f t="shared" si="298"/>
        <v>Above Average</v>
      </c>
      <c r="AS1269" s="64">
        <v>1</v>
      </c>
      <c r="AT1269" s="68">
        <v>94.154228855721399</v>
      </c>
      <c r="AU1269" s="68" t="str">
        <f t="shared" si="299"/>
        <v>Above Average</v>
      </c>
      <c r="AV1269" s="66">
        <v>378500</v>
      </c>
      <c r="AW1269" s="66">
        <v>4020</v>
      </c>
      <c r="AX1269" s="66" t="s">
        <v>311</v>
      </c>
    </row>
    <row r="1270" spans="1:50" customFormat="1" x14ac:dyDescent="0.2">
      <c r="A1270">
        <v>1269</v>
      </c>
      <c r="B1270" s="12" t="s">
        <v>90</v>
      </c>
      <c r="C1270" s="12" t="s">
        <v>90</v>
      </c>
      <c r="D1270" s="12" t="s">
        <v>91</v>
      </c>
      <c r="E1270" s="22">
        <v>8</v>
      </c>
      <c r="F1270" s="22" t="s">
        <v>411</v>
      </c>
      <c r="G1270" s="22" t="s">
        <v>132</v>
      </c>
      <c r="H1270" s="22" t="str">
        <f t="shared" si="286"/>
        <v>1Story</v>
      </c>
      <c r="I1270" s="22">
        <f t="shared" si="285"/>
        <v>59.315963337771507</v>
      </c>
      <c r="J1270" s="22" t="str">
        <f t="shared" si="287"/>
        <v>Below Average</v>
      </c>
      <c r="K1270" s="22">
        <v>9</v>
      </c>
      <c r="L1270" s="22" t="str">
        <f t="shared" si="288"/>
        <v>High</v>
      </c>
      <c r="M1270" s="22">
        <v>1935</v>
      </c>
      <c r="N1270" s="22">
        <f t="shared" si="289"/>
        <v>1</v>
      </c>
      <c r="O1270" s="22"/>
      <c r="P1270" s="22">
        <v>1997</v>
      </c>
      <c r="Q1270" s="22">
        <f t="shared" si="290"/>
        <v>0</v>
      </c>
      <c r="R1270" s="23">
        <v>728</v>
      </c>
      <c r="S1270" s="23" t="s">
        <v>311</v>
      </c>
      <c r="T1270" s="23" t="s">
        <v>370</v>
      </c>
      <c r="U1270" s="24">
        <v>1968</v>
      </c>
      <c r="V1270" s="24" t="str">
        <f t="shared" si="291"/>
        <v>no</v>
      </c>
      <c r="W1270" s="24">
        <v>1479</v>
      </c>
      <c r="X1270" s="24" t="str">
        <f t="shared" si="292"/>
        <v>no</v>
      </c>
      <c r="Y1270" s="24" t="s">
        <v>412</v>
      </c>
      <c r="Z1270" s="24">
        <f t="shared" si="293"/>
        <v>1</v>
      </c>
      <c r="AA1270" s="24">
        <v>3447</v>
      </c>
      <c r="AB1270" s="24" t="s">
        <v>313</v>
      </c>
      <c r="AC1270" s="24" t="s">
        <v>369</v>
      </c>
      <c r="AD1270" s="25">
        <v>0</v>
      </c>
      <c r="AE1270" s="25">
        <v>0</v>
      </c>
      <c r="AF1270" s="25">
        <v>3</v>
      </c>
      <c r="AG1270" s="25">
        <v>1</v>
      </c>
      <c r="AH1270" s="25">
        <v>4</v>
      </c>
      <c r="AI1270" s="25" t="s">
        <v>414</v>
      </c>
      <c r="AJ1270" s="57">
        <v>11</v>
      </c>
      <c r="AK1270" s="57" t="str">
        <f t="shared" si="294"/>
        <v>More</v>
      </c>
      <c r="AL1270" s="57" t="s">
        <v>97</v>
      </c>
      <c r="AM1270" s="57" t="str">
        <f t="shared" si="295"/>
        <v>High</v>
      </c>
      <c r="AN1270" s="62">
        <v>3</v>
      </c>
      <c r="AO1270" s="62" t="str">
        <f t="shared" si="296"/>
        <v>More</v>
      </c>
      <c r="AP1270" s="62">
        <v>1014</v>
      </c>
      <c r="AQ1270" s="62" t="str">
        <f t="shared" si="297"/>
        <v>yes</v>
      </c>
      <c r="AR1270" s="62" t="str">
        <f t="shared" si="298"/>
        <v>Above Average</v>
      </c>
      <c r="AS1270" s="64">
        <v>2</v>
      </c>
      <c r="AT1270" s="68">
        <v>91.257485029940113</v>
      </c>
      <c r="AU1270" s="68" t="str">
        <f t="shared" si="299"/>
        <v>Above Average</v>
      </c>
      <c r="AV1270" s="66">
        <v>381000</v>
      </c>
      <c r="AW1270" s="66">
        <v>4175</v>
      </c>
      <c r="AX1270" s="66" t="s">
        <v>311</v>
      </c>
    </row>
    <row r="1271" spans="1:50" customFormat="1" x14ac:dyDescent="0.2">
      <c r="A1271">
        <v>1270</v>
      </c>
      <c r="B1271" s="12" t="s">
        <v>114</v>
      </c>
      <c r="C1271" s="12" t="s">
        <v>90</v>
      </c>
      <c r="D1271" s="12" t="s">
        <v>91</v>
      </c>
      <c r="E1271" s="22">
        <v>5</v>
      </c>
      <c r="F1271" s="22" t="s">
        <v>195</v>
      </c>
      <c r="G1271" s="22" t="s">
        <v>132</v>
      </c>
      <c r="H1271" s="22" t="str">
        <f t="shared" si="286"/>
        <v>1Story</v>
      </c>
      <c r="I1271" s="22">
        <f t="shared" si="285"/>
        <v>59.315963337771507</v>
      </c>
      <c r="J1271" s="22" t="str">
        <f t="shared" si="287"/>
        <v>Below Average</v>
      </c>
      <c r="K1271" s="22">
        <v>5</v>
      </c>
      <c r="L1271" s="22" t="str">
        <f t="shared" si="288"/>
        <v>Low</v>
      </c>
      <c r="M1271" s="22">
        <v>1958</v>
      </c>
      <c r="N1271" s="22">
        <f t="shared" si="289"/>
        <v>0</v>
      </c>
      <c r="O1271" s="22"/>
      <c r="P1271" s="22">
        <v>1958</v>
      </c>
      <c r="Q1271" s="22">
        <f t="shared" si="290"/>
        <v>1</v>
      </c>
      <c r="R1271" s="23">
        <v>874</v>
      </c>
      <c r="S1271" s="23" t="s">
        <v>311</v>
      </c>
      <c r="T1271" s="23" t="s">
        <v>370</v>
      </c>
      <c r="U1271" s="24">
        <v>874</v>
      </c>
      <c r="V1271" s="24" t="str">
        <f t="shared" si="291"/>
        <v>no</v>
      </c>
      <c r="W1271" s="24">
        <v>650</v>
      </c>
      <c r="X1271" s="24" t="str">
        <f t="shared" si="292"/>
        <v>no</v>
      </c>
      <c r="Y1271" s="24" t="s">
        <v>412</v>
      </c>
      <c r="Z1271" s="24">
        <f t="shared" si="293"/>
        <v>0</v>
      </c>
      <c r="AA1271" s="24">
        <v>1524</v>
      </c>
      <c r="AB1271" s="24" t="s">
        <v>311</v>
      </c>
      <c r="AC1271" s="24" t="s">
        <v>369</v>
      </c>
      <c r="AD1271" s="25">
        <v>0</v>
      </c>
      <c r="AE1271" s="25">
        <v>0</v>
      </c>
      <c r="AF1271" s="25">
        <v>1</v>
      </c>
      <c r="AG1271" s="25">
        <v>1</v>
      </c>
      <c r="AH1271" s="25">
        <v>2</v>
      </c>
      <c r="AI1271" s="25" t="s">
        <v>415</v>
      </c>
      <c r="AJ1271" s="57">
        <v>7</v>
      </c>
      <c r="AK1271" s="57" t="str">
        <f t="shared" si="294"/>
        <v>More</v>
      </c>
      <c r="AL1271" s="57" t="s">
        <v>98</v>
      </c>
      <c r="AM1271" s="57" t="str">
        <f t="shared" si="295"/>
        <v>Low</v>
      </c>
      <c r="AN1271" s="62">
        <v>1</v>
      </c>
      <c r="AO1271" s="62" t="str">
        <f t="shared" si="296"/>
        <v>Less</v>
      </c>
      <c r="AP1271" s="62">
        <v>315</v>
      </c>
      <c r="AQ1271" s="62" t="str">
        <f t="shared" si="297"/>
        <v>no</v>
      </c>
      <c r="AR1271" s="62" t="str">
        <f t="shared" si="298"/>
        <v>Below Average</v>
      </c>
      <c r="AS1271" s="64">
        <v>0</v>
      </c>
      <c r="AT1271" s="68">
        <v>60.050041701417847</v>
      </c>
      <c r="AU1271" s="68" t="str">
        <f t="shared" si="299"/>
        <v>Below Average</v>
      </c>
      <c r="AV1271" s="66">
        <v>144000</v>
      </c>
      <c r="AW1271" s="66">
        <v>2398</v>
      </c>
      <c r="AX1271" s="66" t="s">
        <v>311</v>
      </c>
    </row>
    <row r="1272" spans="1:50" customFormat="1" x14ac:dyDescent="0.2">
      <c r="A1272">
        <v>1271</v>
      </c>
      <c r="B1272" s="12" t="s">
        <v>90</v>
      </c>
      <c r="C1272" s="12" t="s">
        <v>90</v>
      </c>
      <c r="D1272" s="12" t="s">
        <v>91</v>
      </c>
      <c r="E1272" s="22">
        <v>7</v>
      </c>
      <c r="F1272" s="22" t="s">
        <v>411</v>
      </c>
      <c r="G1272" s="22" t="s">
        <v>115</v>
      </c>
      <c r="H1272" s="22" t="str">
        <f t="shared" si="286"/>
        <v>1Story</v>
      </c>
      <c r="I1272" s="22">
        <f t="shared" si="285"/>
        <v>69.182127006168557</v>
      </c>
      <c r="J1272" s="22" t="str">
        <f t="shared" si="287"/>
        <v>Below Average</v>
      </c>
      <c r="K1272" s="22">
        <v>6</v>
      </c>
      <c r="L1272" s="22" t="str">
        <f t="shared" si="288"/>
        <v>High</v>
      </c>
      <c r="M1272" s="22">
        <v>1979</v>
      </c>
      <c r="N1272" s="22">
        <f t="shared" si="289"/>
        <v>0</v>
      </c>
      <c r="O1272" s="22"/>
      <c r="P1272" s="22">
        <v>1979</v>
      </c>
      <c r="Q1272" s="22">
        <f t="shared" si="290"/>
        <v>0</v>
      </c>
      <c r="R1272" s="23">
        <v>1332</v>
      </c>
      <c r="S1272" s="23" t="s">
        <v>311</v>
      </c>
      <c r="T1272" s="23" t="s">
        <v>369</v>
      </c>
      <c r="U1272" s="24">
        <v>1332</v>
      </c>
      <c r="V1272" s="24" t="str">
        <f t="shared" si="291"/>
        <v>no</v>
      </c>
      <c r="W1272" s="24">
        <v>192</v>
      </c>
      <c r="X1272" s="24" t="str">
        <f t="shared" si="292"/>
        <v>no</v>
      </c>
      <c r="Y1272" s="24" t="s">
        <v>412</v>
      </c>
      <c r="Z1272" s="24">
        <f t="shared" si="293"/>
        <v>1</v>
      </c>
      <c r="AA1272" s="24">
        <v>1524</v>
      </c>
      <c r="AB1272" s="24" t="s">
        <v>311</v>
      </c>
      <c r="AC1272" s="24" t="s">
        <v>369</v>
      </c>
      <c r="AD1272" s="25">
        <v>2</v>
      </c>
      <c r="AE1272" s="25">
        <v>0</v>
      </c>
      <c r="AF1272" s="25">
        <v>0</v>
      </c>
      <c r="AG1272" s="25">
        <v>1</v>
      </c>
      <c r="AH1272" s="25">
        <v>3</v>
      </c>
      <c r="AI1272" s="25" t="s">
        <v>414</v>
      </c>
      <c r="AJ1272" s="57">
        <v>4</v>
      </c>
      <c r="AK1272" s="57" t="str">
        <f t="shared" si="294"/>
        <v>Less</v>
      </c>
      <c r="AL1272" s="57" t="s">
        <v>97</v>
      </c>
      <c r="AM1272" s="57" t="str">
        <f t="shared" si="295"/>
        <v>High</v>
      </c>
      <c r="AN1272" s="62">
        <v>2</v>
      </c>
      <c r="AO1272" s="62" t="str">
        <f t="shared" si="296"/>
        <v>More</v>
      </c>
      <c r="AP1272" s="62">
        <v>586</v>
      </c>
      <c r="AQ1272" s="62" t="str">
        <f t="shared" si="297"/>
        <v>no</v>
      </c>
      <c r="AR1272" s="62" t="str">
        <f t="shared" si="298"/>
        <v>Above Average</v>
      </c>
      <c r="AS1272" s="64">
        <v>1</v>
      </c>
      <c r="AT1272" s="68">
        <v>91.036414565826334</v>
      </c>
      <c r="AU1272" s="68" t="str">
        <f t="shared" si="299"/>
        <v>Above Average</v>
      </c>
      <c r="AV1272" s="66">
        <v>260000</v>
      </c>
      <c r="AW1272" s="66">
        <v>2856</v>
      </c>
      <c r="AX1272" s="66" t="s">
        <v>311</v>
      </c>
    </row>
    <row r="1273" spans="1:50" customFormat="1" x14ac:dyDescent="0.2">
      <c r="A1273">
        <v>1272</v>
      </c>
      <c r="B1273" s="12" t="s">
        <v>139</v>
      </c>
      <c r="C1273" s="12" t="s">
        <v>90</v>
      </c>
      <c r="D1273" s="12" t="s">
        <v>91</v>
      </c>
      <c r="E1273" s="22">
        <v>6</v>
      </c>
      <c r="F1273" s="22" t="s">
        <v>195</v>
      </c>
      <c r="G1273" s="22" t="s">
        <v>115</v>
      </c>
      <c r="H1273" s="22" t="str">
        <f t="shared" si="286"/>
        <v>1Story</v>
      </c>
      <c r="I1273" s="22">
        <f t="shared" si="285"/>
        <v>69.182127006168557</v>
      </c>
      <c r="J1273" s="22" t="str">
        <f t="shared" si="287"/>
        <v>Below Average</v>
      </c>
      <c r="K1273" s="22">
        <v>7</v>
      </c>
      <c r="L1273" s="22" t="str">
        <f t="shared" si="288"/>
        <v>High</v>
      </c>
      <c r="M1273" s="22">
        <v>1968</v>
      </c>
      <c r="N1273" s="22">
        <f t="shared" si="289"/>
        <v>0</v>
      </c>
      <c r="O1273" s="22"/>
      <c r="P1273" s="22">
        <v>1968</v>
      </c>
      <c r="Q1273" s="22">
        <f t="shared" si="290"/>
        <v>0</v>
      </c>
      <c r="R1273" s="23">
        <v>1489</v>
      </c>
      <c r="S1273" s="23" t="s">
        <v>311</v>
      </c>
      <c r="T1273" s="23" t="s">
        <v>369</v>
      </c>
      <c r="U1273" s="24">
        <v>1489</v>
      </c>
      <c r="V1273" s="24" t="str">
        <f t="shared" si="291"/>
        <v>no</v>
      </c>
      <c r="W1273" s="24">
        <v>0</v>
      </c>
      <c r="X1273" s="24" t="str">
        <f t="shared" si="292"/>
        <v>no</v>
      </c>
      <c r="Y1273" s="24" t="s">
        <v>413</v>
      </c>
      <c r="Z1273" s="24">
        <f t="shared" si="293"/>
        <v>1</v>
      </c>
      <c r="AA1273" s="24">
        <v>1489</v>
      </c>
      <c r="AB1273" s="24" t="s">
        <v>311</v>
      </c>
      <c r="AC1273" s="24" t="s">
        <v>370</v>
      </c>
      <c r="AD1273" s="25">
        <v>0</v>
      </c>
      <c r="AE1273" s="25">
        <v>0</v>
      </c>
      <c r="AF1273" s="25">
        <v>2</v>
      </c>
      <c r="AG1273" s="25">
        <v>0</v>
      </c>
      <c r="AH1273" s="25">
        <v>2</v>
      </c>
      <c r="AI1273" s="25" t="s">
        <v>415</v>
      </c>
      <c r="AJ1273" s="57">
        <v>7</v>
      </c>
      <c r="AK1273" s="57" t="str">
        <f t="shared" si="294"/>
        <v>More</v>
      </c>
      <c r="AL1273" s="57" t="s">
        <v>97</v>
      </c>
      <c r="AM1273" s="57" t="str">
        <f t="shared" si="295"/>
        <v>High</v>
      </c>
      <c r="AN1273" s="62">
        <v>2</v>
      </c>
      <c r="AO1273" s="62" t="str">
        <f t="shared" si="296"/>
        <v>More</v>
      </c>
      <c r="AP1273" s="62">
        <v>462</v>
      </c>
      <c r="AQ1273" s="62" t="str">
        <f t="shared" si="297"/>
        <v>no</v>
      </c>
      <c r="AR1273" s="62" t="str">
        <f t="shared" si="298"/>
        <v>Below Average</v>
      </c>
      <c r="AS1273" s="64">
        <v>1</v>
      </c>
      <c r="AT1273" s="68">
        <v>62.374076561450636</v>
      </c>
      <c r="AU1273" s="68" t="str">
        <f t="shared" si="299"/>
        <v>Below Average</v>
      </c>
      <c r="AV1273" s="66">
        <v>185750</v>
      </c>
      <c r="AW1273" s="66">
        <v>2978</v>
      </c>
      <c r="AX1273" s="66" t="s">
        <v>311</v>
      </c>
    </row>
    <row r="1274" spans="1:50" customFormat="1" x14ac:dyDescent="0.2">
      <c r="A1274">
        <v>1273</v>
      </c>
      <c r="B1274" s="12" t="s">
        <v>90</v>
      </c>
      <c r="C1274" s="12" t="s">
        <v>90</v>
      </c>
      <c r="D1274" s="12" t="s">
        <v>91</v>
      </c>
      <c r="E1274" s="22">
        <v>5</v>
      </c>
      <c r="F1274" s="22" t="s">
        <v>195</v>
      </c>
      <c r="G1274" s="22" t="s">
        <v>115</v>
      </c>
      <c r="H1274" s="22" t="str">
        <f t="shared" si="286"/>
        <v>1Story</v>
      </c>
      <c r="I1274" s="22">
        <f t="shared" si="285"/>
        <v>69.182127006168557</v>
      </c>
      <c r="J1274" s="22" t="str">
        <f t="shared" si="287"/>
        <v>Below Average</v>
      </c>
      <c r="K1274" s="22">
        <v>6</v>
      </c>
      <c r="L1274" s="22" t="str">
        <f t="shared" si="288"/>
        <v>High</v>
      </c>
      <c r="M1274" s="22">
        <v>1965</v>
      </c>
      <c r="N1274" s="22">
        <f t="shared" si="289"/>
        <v>0</v>
      </c>
      <c r="O1274" s="22"/>
      <c r="P1274" s="22">
        <v>1965</v>
      </c>
      <c r="Q1274" s="22">
        <f t="shared" si="290"/>
        <v>0</v>
      </c>
      <c r="R1274" s="23">
        <v>935</v>
      </c>
      <c r="S1274" s="23" t="s">
        <v>311</v>
      </c>
      <c r="T1274" s="23" t="s">
        <v>370</v>
      </c>
      <c r="U1274" s="24">
        <v>935</v>
      </c>
      <c r="V1274" s="24" t="str">
        <f t="shared" si="291"/>
        <v>no</v>
      </c>
      <c r="W1274" s="24">
        <v>0</v>
      </c>
      <c r="X1274" s="24" t="str">
        <f t="shared" si="292"/>
        <v>no</v>
      </c>
      <c r="Y1274" s="24" t="s">
        <v>413</v>
      </c>
      <c r="Z1274" s="24">
        <f t="shared" si="293"/>
        <v>0</v>
      </c>
      <c r="AA1274" s="24">
        <v>935</v>
      </c>
      <c r="AB1274" s="24" t="s">
        <v>311</v>
      </c>
      <c r="AC1274" s="24" t="s">
        <v>370</v>
      </c>
      <c r="AD1274" s="25">
        <v>1</v>
      </c>
      <c r="AE1274" s="25">
        <v>0</v>
      </c>
      <c r="AF1274" s="25">
        <v>1</v>
      </c>
      <c r="AG1274" s="25">
        <v>0</v>
      </c>
      <c r="AH1274" s="25">
        <v>2</v>
      </c>
      <c r="AI1274" s="25" t="s">
        <v>415</v>
      </c>
      <c r="AJ1274" s="57">
        <v>5</v>
      </c>
      <c r="AK1274" s="57" t="str">
        <f t="shared" si="294"/>
        <v>Less</v>
      </c>
      <c r="AL1274" s="57" t="s">
        <v>98</v>
      </c>
      <c r="AM1274" s="57" t="str">
        <f t="shared" si="295"/>
        <v>Low</v>
      </c>
      <c r="AN1274" s="62">
        <v>1</v>
      </c>
      <c r="AO1274" s="62" t="str">
        <f t="shared" si="296"/>
        <v>Less</v>
      </c>
      <c r="AP1274" s="62">
        <v>288</v>
      </c>
      <c r="AQ1274" s="62" t="str">
        <f t="shared" si="297"/>
        <v>no</v>
      </c>
      <c r="AR1274" s="62" t="str">
        <f t="shared" si="298"/>
        <v>Below Average</v>
      </c>
      <c r="AS1274" s="64">
        <v>0</v>
      </c>
      <c r="AT1274" s="68">
        <v>73.262032085561501</v>
      </c>
      <c r="AU1274" s="68" t="str">
        <f t="shared" si="299"/>
        <v>Above Average</v>
      </c>
      <c r="AV1274" s="66">
        <v>137000</v>
      </c>
      <c r="AW1274" s="66">
        <v>1870</v>
      </c>
      <c r="AX1274" s="66" t="s">
        <v>311</v>
      </c>
    </row>
    <row r="1275" spans="1:50" customFormat="1" x14ac:dyDescent="0.2">
      <c r="A1275">
        <v>1274</v>
      </c>
      <c r="B1275" s="12" t="s">
        <v>90</v>
      </c>
      <c r="C1275" s="12" t="s">
        <v>90</v>
      </c>
      <c r="D1275" s="12" t="s">
        <v>91</v>
      </c>
      <c r="E1275" s="22">
        <v>6</v>
      </c>
      <c r="F1275" s="22" t="s">
        <v>195</v>
      </c>
      <c r="G1275" s="22" t="s">
        <v>197</v>
      </c>
      <c r="H1275" s="22" t="str">
        <f t="shared" si="286"/>
        <v xml:space="preserve"> </v>
      </c>
      <c r="I1275" s="22">
        <f t="shared" si="285"/>
        <v>74.693515888638117</v>
      </c>
      <c r="J1275" s="22" t="str">
        <f t="shared" si="287"/>
        <v>Above Average</v>
      </c>
      <c r="K1275" s="22">
        <v>7</v>
      </c>
      <c r="L1275" s="22" t="str">
        <f t="shared" si="288"/>
        <v>High</v>
      </c>
      <c r="M1275" s="22">
        <v>1959</v>
      </c>
      <c r="N1275" s="22">
        <f t="shared" si="289"/>
        <v>0</v>
      </c>
      <c r="O1275" s="22"/>
      <c r="P1275" s="22">
        <v>2006</v>
      </c>
      <c r="Q1275" s="22">
        <f t="shared" si="290"/>
        <v>0</v>
      </c>
      <c r="R1275" s="23">
        <v>1019</v>
      </c>
      <c r="S1275" s="23" t="s">
        <v>311</v>
      </c>
      <c r="T1275" s="23" t="s">
        <v>370</v>
      </c>
      <c r="U1275" s="24">
        <v>1357</v>
      </c>
      <c r="V1275" s="24" t="str">
        <f t="shared" si="291"/>
        <v>no</v>
      </c>
      <c r="W1275" s="24">
        <v>0</v>
      </c>
      <c r="X1275" s="24" t="str">
        <f t="shared" si="292"/>
        <v>no</v>
      </c>
      <c r="Y1275" s="24" t="s">
        <v>413</v>
      </c>
      <c r="Z1275" s="24">
        <f t="shared" si="293"/>
        <v>0</v>
      </c>
      <c r="AA1275" s="24">
        <v>1357</v>
      </c>
      <c r="AB1275" s="24" t="s">
        <v>311</v>
      </c>
      <c r="AC1275" s="24" t="s">
        <v>370</v>
      </c>
      <c r="AD1275" s="25">
        <v>1</v>
      </c>
      <c r="AE1275" s="25">
        <v>0</v>
      </c>
      <c r="AF1275" s="25">
        <v>1</v>
      </c>
      <c r="AG1275" s="25">
        <v>0</v>
      </c>
      <c r="AH1275" s="25">
        <v>2</v>
      </c>
      <c r="AI1275" s="25" t="s">
        <v>415</v>
      </c>
      <c r="AJ1275" s="57">
        <v>5</v>
      </c>
      <c r="AK1275" s="57" t="str">
        <f t="shared" si="294"/>
        <v>Less</v>
      </c>
      <c r="AL1275" s="57" t="s">
        <v>104</v>
      </c>
      <c r="AM1275" s="57" t="str">
        <f t="shared" si="295"/>
        <v>High</v>
      </c>
      <c r="AN1275" s="62">
        <v>1</v>
      </c>
      <c r="AO1275" s="62" t="str">
        <f t="shared" si="296"/>
        <v>Less</v>
      </c>
      <c r="AP1275" s="62">
        <v>312</v>
      </c>
      <c r="AQ1275" s="62" t="str">
        <f t="shared" si="297"/>
        <v>no</v>
      </c>
      <c r="AR1275" s="62" t="str">
        <f t="shared" si="298"/>
        <v>Below Average</v>
      </c>
      <c r="AS1275" s="64">
        <v>1</v>
      </c>
      <c r="AT1275" s="68">
        <v>74.494949494949495</v>
      </c>
      <c r="AU1275" s="68" t="str">
        <f t="shared" si="299"/>
        <v>Above Average</v>
      </c>
      <c r="AV1275" s="66">
        <v>177000</v>
      </c>
      <c r="AW1275" s="66">
        <v>2376</v>
      </c>
      <c r="AX1275" s="66" t="s">
        <v>311</v>
      </c>
    </row>
    <row r="1276" spans="1:50" customFormat="1" x14ac:dyDescent="0.2">
      <c r="A1276">
        <v>1275</v>
      </c>
      <c r="B1276" s="12" t="s">
        <v>90</v>
      </c>
      <c r="C1276" s="12" t="s">
        <v>90</v>
      </c>
      <c r="D1276" s="12" t="s">
        <v>91</v>
      </c>
      <c r="E1276" s="22">
        <v>5</v>
      </c>
      <c r="F1276" s="22" t="s">
        <v>195</v>
      </c>
      <c r="G1276" s="22" t="s">
        <v>132</v>
      </c>
      <c r="H1276" s="22" t="str">
        <f t="shared" si="286"/>
        <v>1Story</v>
      </c>
      <c r="I1276" s="22">
        <f t="shared" si="285"/>
        <v>59.315963337771507</v>
      </c>
      <c r="J1276" s="22" t="str">
        <f t="shared" si="287"/>
        <v>Below Average</v>
      </c>
      <c r="K1276" s="22">
        <v>6</v>
      </c>
      <c r="L1276" s="22" t="str">
        <f t="shared" si="288"/>
        <v>High</v>
      </c>
      <c r="M1276" s="22">
        <v>1910</v>
      </c>
      <c r="N1276" s="22">
        <f t="shared" si="289"/>
        <v>1</v>
      </c>
      <c r="O1276" s="22"/>
      <c r="P1276" s="22">
        <v>2003</v>
      </c>
      <c r="Q1276" s="22">
        <f t="shared" si="290"/>
        <v>0</v>
      </c>
      <c r="R1276" s="23">
        <v>661</v>
      </c>
      <c r="S1276" s="23" t="s">
        <v>311</v>
      </c>
      <c r="T1276" s="23" t="s">
        <v>370</v>
      </c>
      <c r="U1276" s="24">
        <v>661</v>
      </c>
      <c r="V1276" s="24" t="str">
        <f t="shared" si="291"/>
        <v>no</v>
      </c>
      <c r="W1276" s="24">
        <v>589</v>
      </c>
      <c r="X1276" s="24" t="str">
        <f t="shared" si="292"/>
        <v>no</v>
      </c>
      <c r="Y1276" s="24" t="s">
        <v>412</v>
      </c>
      <c r="Z1276" s="24">
        <f t="shared" si="293"/>
        <v>0</v>
      </c>
      <c r="AA1276" s="24">
        <v>1250</v>
      </c>
      <c r="AB1276" s="24" t="s">
        <v>311</v>
      </c>
      <c r="AC1276" s="24" t="s">
        <v>370</v>
      </c>
      <c r="AD1276" s="25">
        <v>0</v>
      </c>
      <c r="AE1276" s="25">
        <v>0</v>
      </c>
      <c r="AF1276" s="25">
        <v>2</v>
      </c>
      <c r="AG1276" s="25">
        <v>0</v>
      </c>
      <c r="AH1276" s="25">
        <v>2</v>
      </c>
      <c r="AI1276" s="25" t="s">
        <v>415</v>
      </c>
      <c r="AJ1276" s="57">
        <v>8</v>
      </c>
      <c r="AK1276" s="57" t="str">
        <f t="shared" si="294"/>
        <v>More</v>
      </c>
      <c r="AL1276" s="57" t="s">
        <v>98</v>
      </c>
      <c r="AM1276" s="57" t="str">
        <f t="shared" si="295"/>
        <v>Low</v>
      </c>
      <c r="AN1276" s="62">
        <v>2</v>
      </c>
      <c r="AO1276" s="62" t="str">
        <f t="shared" si="296"/>
        <v>More</v>
      </c>
      <c r="AP1276" s="62">
        <v>552</v>
      </c>
      <c r="AQ1276" s="62" t="str">
        <f t="shared" si="297"/>
        <v>no</v>
      </c>
      <c r="AR1276" s="62" t="str">
        <f t="shared" si="298"/>
        <v>Above Average</v>
      </c>
      <c r="AS1276" s="64">
        <v>1</v>
      </c>
      <c r="AT1276" s="68">
        <v>72.736787022501304</v>
      </c>
      <c r="AU1276" s="68" t="str">
        <f t="shared" si="299"/>
        <v>Above Average</v>
      </c>
      <c r="AV1276" s="66">
        <v>139000</v>
      </c>
      <c r="AW1276" s="66">
        <v>1911</v>
      </c>
      <c r="AX1276" s="66" t="s">
        <v>311</v>
      </c>
    </row>
    <row r="1277" spans="1:50" customFormat="1" x14ac:dyDescent="0.2">
      <c r="A1277">
        <v>1276</v>
      </c>
      <c r="B1277" s="12" t="s">
        <v>114</v>
      </c>
      <c r="C1277" s="12" t="s">
        <v>90</v>
      </c>
      <c r="D1277" s="12" t="s">
        <v>167</v>
      </c>
      <c r="E1277" s="22">
        <v>5</v>
      </c>
      <c r="F1277" s="22" t="s">
        <v>195</v>
      </c>
      <c r="G1277" s="22" t="s">
        <v>92</v>
      </c>
      <c r="H1277" s="22" t="str">
        <f t="shared" si="286"/>
        <v>2Story</v>
      </c>
      <c r="I1277" s="22">
        <f t="shared" si="285"/>
        <v>75.988545402704759</v>
      </c>
      <c r="J1277" s="22" t="str">
        <f t="shared" si="287"/>
        <v>Above Average</v>
      </c>
      <c r="K1277" s="22">
        <v>5</v>
      </c>
      <c r="L1277" s="22" t="str">
        <f t="shared" si="288"/>
        <v>Low</v>
      </c>
      <c r="M1277" s="22">
        <v>1948</v>
      </c>
      <c r="N1277" s="22">
        <f t="shared" si="289"/>
        <v>1</v>
      </c>
      <c r="O1277" s="22"/>
      <c r="P1277" s="22">
        <v>1950</v>
      </c>
      <c r="Q1277" s="22">
        <f t="shared" si="290"/>
        <v>1</v>
      </c>
      <c r="R1277" s="23">
        <v>928</v>
      </c>
      <c r="S1277" s="23" t="s">
        <v>311</v>
      </c>
      <c r="T1277" s="23" t="s">
        <v>370</v>
      </c>
      <c r="U1277" s="24">
        <v>928</v>
      </c>
      <c r="V1277" s="24" t="str">
        <f t="shared" si="291"/>
        <v>no</v>
      </c>
      <c r="W1277" s="24">
        <v>992</v>
      </c>
      <c r="X1277" s="24" t="str">
        <f t="shared" si="292"/>
        <v>no</v>
      </c>
      <c r="Y1277" s="24" t="s">
        <v>412</v>
      </c>
      <c r="Z1277" s="24">
        <f t="shared" si="293"/>
        <v>1</v>
      </c>
      <c r="AA1277" s="24">
        <v>1920</v>
      </c>
      <c r="AB1277" s="24" t="s">
        <v>311</v>
      </c>
      <c r="AC1277" s="24" t="s">
        <v>369</v>
      </c>
      <c r="AD1277" s="25">
        <v>0</v>
      </c>
      <c r="AE1277" s="25">
        <v>0</v>
      </c>
      <c r="AF1277" s="25">
        <v>2</v>
      </c>
      <c r="AG1277" s="25">
        <v>0</v>
      </c>
      <c r="AH1277" s="25">
        <v>2</v>
      </c>
      <c r="AI1277" s="25" t="s">
        <v>415</v>
      </c>
      <c r="AJ1277" s="57">
        <v>10</v>
      </c>
      <c r="AK1277" s="57" t="str">
        <f t="shared" si="294"/>
        <v>More</v>
      </c>
      <c r="AL1277" s="57" t="s">
        <v>98</v>
      </c>
      <c r="AM1277" s="57" t="str">
        <f t="shared" si="295"/>
        <v>Low</v>
      </c>
      <c r="AN1277" s="62">
        <v>2</v>
      </c>
      <c r="AO1277" s="62" t="str">
        <f t="shared" si="296"/>
        <v>More</v>
      </c>
      <c r="AP1277" s="62">
        <v>400</v>
      </c>
      <c r="AQ1277" s="62" t="str">
        <f t="shared" si="297"/>
        <v>no</v>
      </c>
      <c r="AR1277" s="62" t="str">
        <f t="shared" si="298"/>
        <v>Below Average</v>
      </c>
      <c r="AS1277" s="64">
        <v>0</v>
      </c>
      <c r="AT1277" s="68">
        <v>48.103932584269664</v>
      </c>
      <c r="AU1277" s="68" t="str">
        <f t="shared" si="299"/>
        <v>Below Average</v>
      </c>
      <c r="AV1277" s="66">
        <v>137000</v>
      </c>
      <c r="AW1277" s="66">
        <v>2848</v>
      </c>
      <c r="AX1277" s="66" t="s">
        <v>311</v>
      </c>
    </row>
    <row r="1278" spans="1:50" customFormat="1" x14ac:dyDescent="0.2">
      <c r="A1278">
        <v>1277</v>
      </c>
      <c r="B1278" s="12" t="s">
        <v>90</v>
      </c>
      <c r="C1278" s="12" t="s">
        <v>90</v>
      </c>
      <c r="D1278" s="12" t="s">
        <v>91</v>
      </c>
      <c r="E1278" s="22">
        <v>6</v>
      </c>
      <c r="F1278" s="22" t="s">
        <v>195</v>
      </c>
      <c r="G1278" s="22" t="s">
        <v>92</v>
      </c>
      <c r="H1278" s="22" t="str">
        <f t="shared" si="286"/>
        <v>2Story</v>
      </c>
      <c r="I1278" s="22">
        <f t="shared" si="285"/>
        <v>75.988545402704759</v>
      </c>
      <c r="J1278" s="22" t="str">
        <f t="shared" si="287"/>
        <v>Above Average</v>
      </c>
      <c r="K1278" s="22">
        <v>6</v>
      </c>
      <c r="L1278" s="22" t="str">
        <f t="shared" si="288"/>
        <v>High</v>
      </c>
      <c r="M1278" s="22">
        <v>1972</v>
      </c>
      <c r="N1278" s="22">
        <f t="shared" si="289"/>
        <v>0</v>
      </c>
      <c r="O1278" s="22"/>
      <c r="P1278" s="22">
        <v>1972</v>
      </c>
      <c r="Q1278" s="22">
        <f t="shared" si="290"/>
        <v>0</v>
      </c>
      <c r="R1278" s="23">
        <v>723</v>
      </c>
      <c r="S1278" s="23" t="s">
        <v>311</v>
      </c>
      <c r="T1278" s="23" t="s">
        <v>370</v>
      </c>
      <c r="U1278" s="24">
        <v>735</v>
      </c>
      <c r="V1278" s="24" t="str">
        <f t="shared" si="291"/>
        <v>no</v>
      </c>
      <c r="W1278" s="24">
        <v>660</v>
      </c>
      <c r="X1278" s="24" t="str">
        <f t="shared" si="292"/>
        <v>no</v>
      </c>
      <c r="Y1278" s="24" t="s">
        <v>412</v>
      </c>
      <c r="Z1278" s="24">
        <f t="shared" si="293"/>
        <v>1</v>
      </c>
      <c r="AA1278" s="24">
        <v>1395</v>
      </c>
      <c r="AB1278" s="24" t="s">
        <v>311</v>
      </c>
      <c r="AC1278" s="24" t="s">
        <v>370</v>
      </c>
      <c r="AD1278" s="25">
        <v>0</v>
      </c>
      <c r="AE1278" s="25">
        <v>1</v>
      </c>
      <c r="AF1278" s="25">
        <v>1</v>
      </c>
      <c r="AG1278" s="25">
        <v>1</v>
      </c>
      <c r="AH1278" s="25">
        <v>3</v>
      </c>
      <c r="AI1278" s="25" t="s">
        <v>414</v>
      </c>
      <c r="AJ1278" s="57">
        <v>6</v>
      </c>
      <c r="AK1278" s="57" t="str">
        <f t="shared" si="294"/>
        <v>More</v>
      </c>
      <c r="AL1278" s="57" t="s">
        <v>98</v>
      </c>
      <c r="AM1278" s="57" t="str">
        <f t="shared" si="295"/>
        <v>Low</v>
      </c>
      <c r="AN1278" s="62">
        <v>2</v>
      </c>
      <c r="AO1278" s="62" t="str">
        <f t="shared" si="296"/>
        <v>More</v>
      </c>
      <c r="AP1278" s="62">
        <v>497</v>
      </c>
      <c r="AQ1278" s="62" t="str">
        <f t="shared" si="297"/>
        <v>no</v>
      </c>
      <c r="AR1278" s="62" t="str">
        <f t="shared" si="298"/>
        <v>Above Average</v>
      </c>
      <c r="AS1278" s="64">
        <v>1</v>
      </c>
      <c r="AT1278" s="68">
        <v>76.487252124645892</v>
      </c>
      <c r="AU1278" s="68" t="str">
        <f t="shared" si="299"/>
        <v>Above Average</v>
      </c>
      <c r="AV1278" s="66">
        <v>162000</v>
      </c>
      <c r="AW1278" s="66">
        <v>2118</v>
      </c>
      <c r="AX1278" s="66" t="s">
        <v>311</v>
      </c>
    </row>
    <row r="1279" spans="1:50" customFormat="1" x14ac:dyDescent="0.2">
      <c r="A1279">
        <v>1278</v>
      </c>
      <c r="B1279" s="12" t="s">
        <v>90</v>
      </c>
      <c r="C1279" s="12" t="s">
        <v>90</v>
      </c>
      <c r="D1279" s="12" t="s">
        <v>91</v>
      </c>
      <c r="E1279" s="22">
        <v>6</v>
      </c>
      <c r="F1279" s="22" t="s">
        <v>195</v>
      </c>
      <c r="G1279" s="22" t="s">
        <v>197</v>
      </c>
      <c r="H1279" s="22" t="str">
        <f t="shared" si="286"/>
        <v xml:space="preserve"> </v>
      </c>
      <c r="I1279" s="22">
        <f t="shared" si="285"/>
        <v>74.693515888638117</v>
      </c>
      <c r="J1279" s="22" t="str">
        <f t="shared" si="287"/>
        <v>Above Average</v>
      </c>
      <c r="K1279" s="22">
        <v>5</v>
      </c>
      <c r="L1279" s="22" t="str">
        <f t="shared" si="288"/>
        <v>Low</v>
      </c>
      <c r="M1279" s="22">
        <v>1967</v>
      </c>
      <c r="N1279" s="22">
        <f t="shared" si="289"/>
        <v>0</v>
      </c>
      <c r="O1279" s="22"/>
      <c r="P1279" s="22">
        <v>1976</v>
      </c>
      <c r="Q1279" s="22">
        <f t="shared" si="290"/>
        <v>0</v>
      </c>
      <c r="R1279" s="23">
        <v>1680</v>
      </c>
      <c r="S1279" s="23" t="s">
        <v>311</v>
      </c>
      <c r="T1279" s="23" t="s">
        <v>369</v>
      </c>
      <c r="U1279" s="24">
        <v>1724</v>
      </c>
      <c r="V1279" s="24" t="str">
        <f t="shared" si="291"/>
        <v>no</v>
      </c>
      <c r="W1279" s="24">
        <v>0</v>
      </c>
      <c r="X1279" s="24" t="str">
        <f t="shared" si="292"/>
        <v>no</v>
      </c>
      <c r="Y1279" s="24" t="s">
        <v>413</v>
      </c>
      <c r="Z1279" s="24">
        <f t="shared" si="293"/>
        <v>1</v>
      </c>
      <c r="AA1279" s="24">
        <v>1724</v>
      </c>
      <c r="AB1279" s="24" t="s">
        <v>311</v>
      </c>
      <c r="AC1279" s="24" t="s">
        <v>369</v>
      </c>
      <c r="AD1279" s="25">
        <v>1</v>
      </c>
      <c r="AE1279" s="25">
        <v>0</v>
      </c>
      <c r="AF1279" s="25">
        <v>1</v>
      </c>
      <c r="AG1279" s="25">
        <v>1</v>
      </c>
      <c r="AH1279" s="25">
        <v>3</v>
      </c>
      <c r="AI1279" s="25" t="s">
        <v>414</v>
      </c>
      <c r="AJ1279" s="57">
        <v>7</v>
      </c>
      <c r="AK1279" s="57" t="str">
        <f t="shared" si="294"/>
        <v>More</v>
      </c>
      <c r="AL1279" s="57" t="s">
        <v>98</v>
      </c>
      <c r="AM1279" s="57" t="str">
        <f t="shared" si="295"/>
        <v>Low</v>
      </c>
      <c r="AN1279" s="62">
        <v>2</v>
      </c>
      <c r="AO1279" s="62" t="str">
        <f t="shared" si="296"/>
        <v>More</v>
      </c>
      <c r="AP1279" s="62">
        <v>480</v>
      </c>
      <c r="AQ1279" s="62" t="str">
        <f t="shared" si="297"/>
        <v>no</v>
      </c>
      <c r="AR1279" s="62" t="str">
        <f t="shared" si="298"/>
        <v>Above Average</v>
      </c>
      <c r="AS1279" s="64">
        <v>1</v>
      </c>
      <c r="AT1279" s="68">
        <v>58.137485311398358</v>
      </c>
      <c r="AU1279" s="68" t="str">
        <f t="shared" si="299"/>
        <v>Below Average</v>
      </c>
      <c r="AV1279" s="66">
        <v>197900</v>
      </c>
      <c r="AW1279" s="66">
        <v>3404</v>
      </c>
      <c r="AX1279" s="66" t="s">
        <v>311</v>
      </c>
    </row>
    <row r="1280" spans="1:50" customFormat="1" x14ac:dyDescent="0.2">
      <c r="A1280">
        <v>1279</v>
      </c>
      <c r="B1280" s="12" t="s">
        <v>90</v>
      </c>
      <c r="C1280" s="12" t="s">
        <v>90</v>
      </c>
      <c r="D1280" s="12" t="s">
        <v>91</v>
      </c>
      <c r="E1280" s="22">
        <v>8</v>
      </c>
      <c r="F1280" s="22" t="s">
        <v>411</v>
      </c>
      <c r="G1280" s="22" t="s">
        <v>92</v>
      </c>
      <c r="H1280" s="22" t="str">
        <f t="shared" si="286"/>
        <v>2Story</v>
      </c>
      <c r="I1280" s="22">
        <f t="shared" si="285"/>
        <v>75.988545402704759</v>
      </c>
      <c r="J1280" s="22" t="str">
        <f t="shared" si="287"/>
        <v>Above Average</v>
      </c>
      <c r="K1280" s="22">
        <v>5</v>
      </c>
      <c r="L1280" s="22" t="str">
        <f t="shared" si="288"/>
        <v>Low</v>
      </c>
      <c r="M1280" s="22">
        <v>2002</v>
      </c>
      <c r="N1280" s="22">
        <f t="shared" si="289"/>
        <v>0</v>
      </c>
      <c r="O1280" s="22"/>
      <c r="P1280" s="22">
        <v>2002</v>
      </c>
      <c r="Q1280" s="22">
        <f t="shared" si="290"/>
        <v>0</v>
      </c>
      <c r="R1280" s="23">
        <v>1128</v>
      </c>
      <c r="S1280" s="23" t="s">
        <v>311</v>
      </c>
      <c r="T1280" s="23" t="s">
        <v>369</v>
      </c>
      <c r="U1280" s="24">
        <v>1128</v>
      </c>
      <c r="V1280" s="24" t="str">
        <f t="shared" si="291"/>
        <v>no</v>
      </c>
      <c r="W1280" s="24">
        <v>903</v>
      </c>
      <c r="X1280" s="24" t="str">
        <f t="shared" si="292"/>
        <v>no</v>
      </c>
      <c r="Y1280" s="24" t="s">
        <v>412</v>
      </c>
      <c r="Z1280" s="24">
        <f t="shared" si="293"/>
        <v>0</v>
      </c>
      <c r="AA1280" s="24">
        <v>2031</v>
      </c>
      <c r="AB1280" s="24" t="s">
        <v>311</v>
      </c>
      <c r="AC1280" s="24" t="s">
        <v>369</v>
      </c>
      <c r="AD1280" s="25">
        <v>1</v>
      </c>
      <c r="AE1280" s="25">
        <v>0</v>
      </c>
      <c r="AF1280" s="25">
        <v>2</v>
      </c>
      <c r="AG1280" s="25">
        <v>1</v>
      </c>
      <c r="AH1280" s="25">
        <v>4</v>
      </c>
      <c r="AI1280" s="25" t="s">
        <v>414</v>
      </c>
      <c r="AJ1280" s="57">
        <v>7</v>
      </c>
      <c r="AK1280" s="57" t="str">
        <f t="shared" si="294"/>
        <v>More</v>
      </c>
      <c r="AL1280" s="57" t="s">
        <v>97</v>
      </c>
      <c r="AM1280" s="57" t="str">
        <f t="shared" si="295"/>
        <v>High</v>
      </c>
      <c r="AN1280" s="62">
        <v>2</v>
      </c>
      <c r="AO1280" s="62" t="str">
        <f t="shared" si="296"/>
        <v>More</v>
      </c>
      <c r="AP1280" s="62">
        <v>577</v>
      </c>
      <c r="AQ1280" s="62" t="str">
        <f t="shared" si="297"/>
        <v>no</v>
      </c>
      <c r="AR1280" s="62" t="str">
        <f t="shared" si="298"/>
        <v>Above Average</v>
      </c>
      <c r="AS1280" s="64">
        <v>1</v>
      </c>
      <c r="AT1280" s="68">
        <v>75.023741690408357</v>
      </c>
      <c r="AU1280" s="68" t="str">
        <f t="shared" si="299"/>
        <v>Above Average</v>
      </c>
      <c r="AV1280" s="66">
        <v>237000</v>
      </c>
      <c r="AW1280" s="66">
        <v>3159</v>
      </c>
      <c r="AX1280" s="66" t="s">
        <v>311</v>
      </c>
    </row>
    <row r="1281" spans="1:50" customFormat="1" x14ac:dyDescent="0.2">
      <c r="A1281">
        <v>1280</v>
      </c>
      <c r="B1281" s="12" t="s">
        <v>90</v>
      </c>
      <c r="C1281" s="12" t="s">
        <v>90</v>
      </c>
      <c r="D1281" s="12" t="s">
        <v>91</v>
      </c>
      <c r="E1281" s="22">
        <v>4</v>
      </c>
      <c r="F1281" s="22" t="s">
        <v>195</v>
      </c>
      <c r="G1281" s="22" t="s">
        <v>132</v>
      </c>
      <c r="H1281" s="22" t="str">
        <f t="shared" si="286"/>
        <v>1Story</v>
      </c>
      <c r="I1281" s="22">
        <f t="shared" si="285"/>
        <v>59.315963337771507</v>
      </c>
      <c r="J1281" s="22" t="str">
        <f t="shared" si="287"/>
        <v>Below Average</v>
      </c>
      <c r="K1281" s="22">
        <v>4</v>
      </c>
      <c r="L1281" s="22" t="str">
        <f t="shared" si="288"/>
        <v>Low</v>
      </c>
      <c r="M1281" s="22">
        <v>1920</v>
      </c>
      <c r="N1281" s="22">
        <f t="shared" si="289"/>
        <v>1</v>
      </c>
      <c r="O1281" s="22"/>
      <c r="P1281" s="22">
        <v>1950</v>
      </c>
      <c r="Q1281" s="22">
        <f t="shared" si="290"/>
        <v>1</v>
      </c>
      <c r="R1281" s="23">
        <v>698</v>
      </c>
      <c r="S1281" s="23" t="s">
        <v>311</v>
      </c>
      <c r="T1281" s="23" t="s">
        <v>370</v>
      </c>
      <c r="U1281" s="24">
        <v>698</v>
      </c>
      <c r="V1281" s="24" t="str">
        <f t="shared" si="291"/>
        <v>no</v>
      </c>
      <c r="W1281" s="24">
        <v>430</v>
      </c>
      <c r="X1281" s="24" t="str">
        <f t="shared" si="292"/>
        <v>no</v>
      </c>
      <c r="Y1281" s="24" t="s">
        <v>412</v>
      </c>
      <c r="Z1281" s="24">
        <f t="shared" si="293"/>
        <v>0</v>
      </c>
      <c r="AA1281" s="24">
        <v>1128</v>
      </c>
      <c r="AB1281" s="24" t="s">
        <v>311</v>
      </c>
      <c r="AC1281" s="24" t="s">
        <v>370</v>
      </c>
      <c r="AD1281" s="25">
        <v>0</v>
      </c>
      <c r="AE1281" s="25">
        <v>0</v>
      </c>
      <c r="AF1281" s="25">
        <v>1</v>
      </c>
      <c r="AG1281" s="25">
        <v>0</v>
      </c>
      <c r="AH1281" s="25">
        <v>1</v>
      </c>
      <c r="AI1281" s="25" t="s">
        <v>415</v>
      </c>
      <c r="AJ1281" s="57">
        <v>6</v>
      </c>
      <c r="AK1281" s="57" t="str">
        <f t="shared" si="294"/>
        <v>More</v>
      </c>
      <c r="AL1281" s="57" t="s">
        <v>98</v>
      </c>
      <c r="AM1281" s="57" t="str">
        <f t="shared" si="295"/>
        <v>Low</v>
      </c>
      <c r="AN1281" s="62">
        <v>2</v>
      </c>
      <c r="AO1281" s="62" t="str">
        <f t="shared" si="296"/>
        <v>More</v>
      </c>
      <c r="AP1281" s="62">
        <v>528</v>
      </c>
      <c r="AQ1281" s="62" t="str">
        <f t="shared" si="297"/>
        <v>no</v>
      </c>
      <c r="AR1281" s="62" t="str">
        <f t="shared" si="298"/>
        <v>Above Average</v>
      </c>
      <c r="AS1281" s="64">
        <v>0</v>
      </c>
      <c r="AT1281" s="68">
        <v>37.458926615553125</v>
      </c>
      <c r="AU1281" s="68" t="str">
        <f t="shared" si="299"/>
        <v>Below Average</v>
      </c>
      <c r="AV1281" s="66">
        <v>68400</v>
      </c>
      <c r="AW1281" s="66">
        <v>1826</v>
      </c>
      <c r="AX1281" s="66" t="s">
        <v>311</v>
      </c>
    </row>
    <row r="1282" spans="1:50" customFormat="1" x14ac:dyDescent="0.2">
      <c r="A1282">
        <v>1281</v>
      </c>
      <c r="B1282" s="12" t="s">
        <v>90</v>
      </c>
      <c r="C1282" s="12" t="s">
        <v>90</v>
      </c>
      <c r="D1282" s="12" t="s">
        <v>91</v>
      </c>
      <c r="E1282" s="22">
        <v>7</v>
      </c>
      <c r="F1282" s="22" t="s">
        <v>411</v>
      </c>
      <c r="G1282" s="22" t="s">
        <v>115</v>
      </c>
      <c r="H1282" s="22" t="str">
        <f t="shared" si="286"/>
        <v>1Story</v>
      </c>
      <c r="I1282" s="22">
        <f t="shared" ref="I1282:I1345" si="300">IFERROR(AVERAGEIFS($AT$2:$AT$1461,$G$2:$G$1461,$G1282,$D$2:$D$1461,"1Fam"),"")</f>
        <v>69.182127006168557</v>
      </c>
      <c r="J1282" s="22" t="str">
        <f t="shared" si="287"/>
        <v>Below Average</v>
      </c>
      <c r="K1282" s="22">
        <v>5</v>
      </c>
      <c r="L1282" s="22" t="str">
        <f t="shared" si="288"/>
        <v>Low</v>
      </c>
      <c r="M1282" s="22">
        <v>2002</v>
      </c>
      <c r="N1282" s="22">
        <f t="shared" si="289"/>
        <v>0</v>
      </c>
      <c r="O1282" s="22"/>
      <c r="P1282" s="22">
        <v>2002</v>
      </c>
      <c r="Q1282" s="22">
        <f t="shared" si="290"/>
        <v>0</v>
      </c>
      <c r="R1282" s="23">
        <v>1573</v>
      </c>
      <c r="S1282" s="23" t="s">
        <v>311</v>
      </c>
      <c r="T1282" s="23" t="s">
        <v>369</v>
      </c>
      <c r="U1282" s="24">
        <v>1573</v>
      </c>
      <c r="V1282" s="24" t="str">
        <f t="shared" si="291"/>
        <v>no</v>
      </c>
      <c r="W1282" s="24">
        <v>0</v>
      </c>
      <c r="X1282" s="24" t="str">
        <f t="shared" si="292"/>
        <v>no</v>
      </c>
      <c r="Y1282" s="24" t="s">
        <v>413</v>
      </c>
      <c r="Z1282" s="24">
        <f t="shared" si="293"/>
        <v>0</v>
      </c>
      <c r="AA1282" s="24">
        <v>1573</v>
      </c>
      <c r="AB1282" s="24" t="s">
        <v>311</v>
      </c>
      <c r="AC1282" s="24" t="s">
        <v>369</v>
      </c>
      <c r="AD1282" s="25">
        <v>1</v>
      </c>
      <c r="AE1282" s="25">
        <v>0</v>
      </c>
      <c r="AF1282" s="25">
        <v>2</v>
      </c>
      <c r="AG1282" s="25">
        <v>0</v>
      </c>
      <c r="AH1282" s="25">
        <v>3</v>
      </c>
      <c r="AI1282" s="25" t="s">
        <v>414</v>
      </c>
      <c r="AJ1282" s="57">
        <v>6</v>
      </c>
      <c r="AK1282" s="57" t="str">
        <f t="shared" si="294"/>
        <v>More</v>
      </c>
      <c r="AL1282" s="57" t="s">
        <v>97</v>
      </c>
      <c r="AM1282" s="57" t="str">
        <f t="shared" si="295"/>
        <v>High</v>
      </c>
      <c r="AN1282" s="62">
        <v>2</v>
      </c>
      <c r="AO1282" s="62" t="str">
        <f t="shared" si="296"/>
        <v>More</v>
      </c>
      <c r="AP1282" s="62">
        <v>544</v>
      </c>
      <c r="AQ1282" s="62" t="str">
        <f t="shared" si="297"/>
        <v>no</v>
      </c>
      <c r="AR1282" s="62" t="str">
        <f t="shared" si="298"/>
        <v>Above Average</v>
      </c>
      <c r="AS1282" s="64">
        <v>0</v>
      </c>
      <c r="AT1282" s="68">
        <v>72.155117609663066</v>
      </c>
      <c r="AU1282" s="68" t="str">
        <f t="shared" si="299"/>
        <v>Above Average</v>
      </c>
      <c r="AV1282" s="66">
        <v>227000</v>
      </c>
      <c r="AW1282" s="66">
        <v>3146</v>
      </c>
      <c r="AX1282" s="66" t="s">
        <v>311</v>
      </c>
    </row>
    <row r="1283" spans="1:50" customFormat="1" x14ac:dyDescent="0.2">
      <c r="A1283">
        <v>1282</v>
      </c>
      <c r="B1283" s="12" t="s">
        <v>90</v>
      </c>
      <c r="C1283" s="12" t="s">
        <v>90</v>
      </c>
      <c r="D1283" s="12" t="s">
        <v>91</v>
      </c>
      <c r="E1283" s="22">
        <v>7</v>
      </c>
      <c r="F1283" s="22" t="s">
        <v>411</v>
      </c>
      <c r="G1283" s="22" t="s">
        <v>115</v>
      </c>
      <c r="H1283" s="22" t="str">
        <f t="shared" ref="H1283:H1346" si="301">IF(OR(G1283 = "SFoyer", G1283 = "SLvl"), " ", IF(OR(G1283 = "1.5Fin", G1283 = "1.5Unf"), "1Story", IF(OR(G1283 = "2.5Fin", G1283 = "2.5Unf"), "2Story", G1283)))</f>
        <v>1Story</v>
      </c>
      <c r="I1283" s="22">
        <f t="shared" si="300"/>
        <v>69.182127006168557</v>
      </c>
      <c r="J1283" s="22" t="str">
        <f t="shared" ref="J1283:J1346" si="302">IF(I1283&gt;=AVERAGE(I$2:I$1461),"Above Average","Below Average")</f>
        <v>Below Average</v>
      </c>
      <c r="K1283" s="22">
        <v>5</v>
      </c>
      <c r="L1283" s="22" t="str">
        <f t="shared" ref="L1283:L1346" si="303">IF(K1283&gt;=6, "High", "Low")</f>
        <v>Low</v>
      </c>
      <c r="M1283" s="22">
        <v>1990</v>
      </c>
      <c r="N1283" s="22">
        <f t="shared" ref="N1283:N1346" si="304">IF(M1283&lt;=1954,1,0)</f>
        <v>0</v>
      </c>
      <c r="O1283" s="22"/>
      <c r="P1283" s="22">
        <v>1990</v>
      </c>
      <c r="Q1283" s="22">
        <f t="shared" ref="Q1283:Q1346" si="305">IF(P1283&lt;=1961, 1,0)</f>
        <v>0</v>
      </c>
      <c r="R1283" s="23">
        <v>1309</v>
      </c>
      <c r="S1283" s="23" t="s">
        <v>311</v>
      </c>
      <c r="T1283" s="23" t="s">
        <v>369</v>
      </c>
      <c r="U1283" s="24">
        <v>1339</v>
      </c>
      <c r="V1283" s="24" t="str">
        <f t="shared" ref="V1283:V1346" si="306">IF(OR(U1283&lt;(QUARTILE(U$2:U$1461,1))-(((QUARTILE(U$2:U$1461,3))-(QUARTILE(U$2:U$1461,1)))*1.5),U1283&gt;(QUARTILE(U$2:U$1461,3))+(((QUARTILE(U$2:U$1461,3))-(QUARTILE(U$2:U$1461,1)))*1.5)),"yes","no")</f>
        <v>no</v>
      </c>
      <c r="W1283" s="24">
        <v>0</v>
      </c>
      <c r="X1283" s="24" t="str">
        <f t="shared" ref="X1283:X1346" si="307">IF(OR(W1283&lt;(QUARTILE(W$2:W$1461,1))-(((QUARTILE(W$2:W$1461,3))-(QUARTILE(W$2:W$1461,1)))*1.5),W1283&gt;(QUARTILE(W$2:W$1461,3))+(((QUARTILE(W$2:W$1461,3))-(QUARTILE(W$2:W$1461,1)))*1.5)),"yes","no")</f>
        <v>no</v>
      </c>
      <c r="Y1283" s="24" t="s">
        <v>413</v>
      </c>
      <c r="Z1283" s="24">
        <f t="shared" ref="Z1283:Z1346" si="308">IF($W1291&gt;0,1,0)</f>
        <v>1</v>
      </c>
      <c r="AA1283" s="24">
        <v>1339</v>
      </c>
      <c r="AB1283" s="24" t="s">
        <v>311</v>
      </c>
      <c r="AC1283" s="24" t="s">
        <v>370</v>
      </c>
      <c r="AD1283" s="25">
        <v>1</v>
      </c>
      <c r="AE1283" s="25">
        <v>0</v>
      </c>
      <c r="AF1283" s="25">
        <v>2</v>
      </c>
      <c r="AG1283" s="25">
        <v>0</v>
      </c>
      <c r="AH1283" s="25">
        <v>3</v>
      </c>
      <c r="AI1283" s="25" t="s">
        <v>414</v>
      </c>
      <c r="AJ1283" s="57">
        <v>6</v>
      </c>
      <c r="AK1283" s="57" t="str">
        <f t="shared" ref="AK1283:AK1346" si="309">IF(AJ1283&gt;=6, "More", "Less")</f>
        <v>More</v>
      </c>
      <c r="AL1283" s="57" t="s">
        <v>98</v>
      </c>
      <c r="AM1283" s="57" t="str">
        <f t="shared" ref="AM1283:AM1346" si="310">IF(OR(AL1283 = "Gd", AL1283 = "Ex"), "High", "Low")</f>
        <v>Low</v>
      </c>
      <c r="AN1283" s="62">
        <v>2</v>
      </c>
      <c r="AO1283" s="62" t="str">
        <f t="shared" ref="AO1283:AO1346" si="311">IF(AN1283&gt;=2, "More", "Less")</f>
        <v>More</v>
      </c>
      <c r="AP1283" s="62">
        <v>484</v>
      </c>
      <c r="AQ1283" s="62" t="str">
        <f t="shared" ref="AQ1283:AQ1346" si="312">IF(OR(AP1283&lt;(QUARTILE(AP$2:AP$1461,1))-(((QUARTILE(AP$2:AP$1461,3))-(QUARTILE(AP$2:AP$1461,1)))*1.5),AP1283&gt;(QUARTILE(AP$2:AP$1461,3))+(((QUARTILE(AP$2:AP$1461,3))-(QUARTILE(AP$2:AP$1461,1)))*1.5)),"yes","no")</f>
        <v>no</v>
      </c>
      <c r="AR1283" s="62" t="str">
        <f t="shared" ref="AR1283:AR1346" si="313">IF(AP1283&gt;=AVERAGE(AP$2:AP$1461),"Above Average","Below Average")</f>
        <v>Above Average</v>
      </c>
      <c r="AS1283" s="64">
        <v>1</v>
      </c>
      <c r="AT1283" s="68">
        <v>67.975830815709969</v>
      </c>
      <c r="AU1283" s="68" t="str">
        <f t="shared" ref="AU1283:AU1346" si="314">IF(AT1283&gt;=AVERAGE(AT$2:AT$1461),"Above Average","Below Average")</f>
        <v>Below Average</v>
      </c>
      <c r="AV1283" s="66">
        <v>180000</v>
      </c>
      <c r="AW1283" s="66">
        <v>2648</v>
      </c>
      <c r="AX1283" s="66" t="s">
        <v>311</v>
      </c>
    </row>
    <row r="1284" spans="1:50" customFormat="1" x14ac:dyDescent="0.2">
      <c r="A1284">
        <v>1283</v>
      </c>
      <c r="B1284" s="12" t="s">
        <v>90</v>
      </c>
      <c r="C1284" s="12" t="s">
        <v>90</v>
      </c>
      <c r="D1284" s="12" t="s">
        <v>91</v>
      </c>
      <c r="E1284" s="22">
        <v>5</v>
      </c>
      <c r="F1284" s="22" t="s">
        <v>195</v>
      </c>
      <c r="G1284" s="22" t="s">
        <v>115</v>
      </c>
      <c r="H1284" s="22" t="str">
        <f t="shared" si="301"/>
        <v>1Story</v>
      </c>
      <c r="I1284" s="22">
        <f t="shared" si="300"/>
        <v>69.182127006168557</v>
      </c>
      <c r="J1284" s="22" t="str">
        <f t="shared" si="302"/>
        <v>Below Average</v>
      </c>
      <c r="K1284" s="22">
        <v>7</v>
      </c>
      <c r="L1284" s="22" t="str">
        <f t="shared" si="303"/>
        <v>High</v>
      </c>
      <c r="M1284" s="22">
        <v>1977</v>
      </c>
      <c r="N1284" s="22">
        <f t="shared" si="304"/>
        <v>0</v>
      </c>
      <c r="O1284" s="22"/>
      <c r="P1284" s="22">
        <v>2008</v>
      </c>
      <c r="Q1284" s="22">
        <f t="shared" si="305"/>
        <v>0</v>
      </c>
      <c r="R1284" s="23">
        <v>1040</v>
      </c>
      <c r="S1284" s="23" t="s">
        <v>311</v>
      </c>
      <c r="T1284" s="23" t="s">
        <v>370</v>
      </c>
      <c r="U1284" s="24">
        <v>1040</v>
      </c>
      <c r="V1284" s="24" t="str">
        <f t="shared" si="306"/>
        <v>no</v>
      </c>
      <c r="W1284" s="24">
        <v>0</v>
      </c>
      <c r="X1284" s="24" t="str">
        <f t="shared" si="307"/>
        <v>no</v>
      </c>
      <c r="Y1284" s="24" t="s">
        <v>413</v>
      </c>
      <c r="Z1284" s="24">
        <f t="shared" si="308"/>
        <v>0</v>
      </c>
      <c r="AA1284" s="24">
        <v>1040</v>
      </c>
      <c r="AB1284" s="24" t="s">
        <v>311</v>
      </c>
      <c r="AC1284" s="24" t="s">
        <v>370</v>
      </c>
      <c r="AD1284" s="25">
        <v>0</v>
      </c>
      <c r="AE1284" s="25">
        <v>0</v>
      </c>
      <c r="AF1284" s="25">
        <v>2</v>
      </c>
      <c r="AG1284" s="25">
        <v>0</v>
      </c>
      <c r="AH1284" s="25">
        <v>2</v>
      </c>
      <c r="AI1284" s="25" t="s">
        <v>415</v>
      </c>
      <c r="AJ1284" s="57">
        <v>5</v>
      </c>
      <c r="AK1284" s="57" t="str">
        <f t="shared" si="309"/>
        <v>Less</v>
      </c>
      <c r="AL1284" s="57" t="s">
        <v>97</v>
      </c>
      <c r="AM1284" s="57" t="str">
        <f t="shared" si="310"/>
        <v>High</v>
      </c>
      <c r="AN1284" s="62">
        <v>2</v>
      </c>
      <c r="AO1284" s="62" t="str">
        <f t="shared" si="311"/>
        <v>More</v>
      </c>
      <c r="AP1284" s="62">
        <v>484</v>
      </c>
      <c r="AQ1284" s="62" t="str">
        <f t="shared" si="312"/>
        <v>no</v>
      </c>
      <c r="AR1284" s="62" t="str">
        <f t="shared" si="313"/>
        <v>Above Average</v>
      </c>
      <c r="AS1284" s="64">
        <v>0</v>
      </c>
      <c r="AT1284" s="68">
        <v>72.355769230769226</v>
      </c>
      <c r="AU1284" s="68" t="str">
        <f t="shared" si="314"/>
        <v>Above Average</v>
      </c>
      <c r="AV1284" s="66">
        <v>150500</v>
      </c>
      <c r="AW1284" s="66">
        <v>2080</v>
      </c>
      <c r="AX1284" s="66" t="s">
        <v>311</v>
      </c>
    </row>
    <row r="1285" spans="1:50" customFormat="1" x14ac:dyDescent="0.2">
      <c r="A1285">
        <v>1284</v>
      </c>
      <c r="B1285" s="12" t="s">
        <v>90</v>
      </c>
      <c r="C1285" s="12" t="s">
        <v>90</v>
      </c>
      <c r="D1285" s="12" t="s">
        <v>167</v>
      </c>
      <c r="E1285" s="22">
        <v>6</v>
      </c>
      <c r="F1285" s="22" t="s">
        <v>195</v>
      </c>
      <c r="G1285" s="22" t="s">
        <v>92</v>
      </c>
      <c r="H1285" s="22" t="str">
        <f t="shared" si="301"/>
        <v>2Story</v>
      </c>
      <c r="I1285" s="22">
        <f t="shared" si="300"/>
        <v>75.988545402704759</v>
      </c>
      <c r="J1285" s="22" t="str">
        <f t="shared" si="302"/>
        <v>Above Average</v>
      </c>
      <c r="K1285" s="22">
        <v>5</v>
      </c>
      <c r="L1285" s="22" t="str">
        <f t="shared" si="303"/>
        <v>Low</v>
      </c>
      <c r="M1285" s="22">
        <v>1971</v>
      </c>
      <c r="N1285" s="22">
        <f t="shared" si="304"/>
        <v>0</v>
      </c>
      <c r="O1285" s="22"/>
      <c r="P1285" s="22">
        <v>1971</v>
      </c>
      <c r="Q1285" s="22">
        <f t="shared" si="305"/>
        <v>0</v>
      </c>
      <c r="R1285" s="23">
        <v>912</v>
      </c>
      <c r="S1285" s="23" t="s">
        <v>311</v>
      </c>
      <c r="T1285" s="23" t="s">
        <v>370</v>
      </c>
      <c r="U1285" s="24">
        <v>912</v>
      </c>
      <c r="V1285" s="24" t="str">
        <f t="shared" si="306"/>
        <v>no</v>
      </c>
      <c r="W1285" s="24">
        <v>912</v>
      </c>
      <c r="X1285" s="24" t="str">
        <f t="shared" si="307"/>
        <v>no</v>
      </c>
      <c r="Y1285" s="24" t="s">
        <v>412</v>
      </c>
      <c r="Z1285" s="24">
        <f t="shared" si="308"/>
        <v>1</v>
      </c>
      <c r="AA1285" s="24">
        <v>1824</v>
      </c>
      <c r="AB1285" s="24" t="s">
        <v>311</v>
      </c>
      <c r="AC1285" s="24" t="s">
        <v>369</v>
      </c>
      <c r="AD1285" s="25">
        <v>0</v>
      </c>
      <c r="AE1285" s="25">
        <v>0</v>
      </c>
      <c r="AF1285" s="25">
        <v>2</v>
      </c>
      <c r="AG1285" s="25">
        <v>2</v>
      </c>
      <c r="AH1285" s="25">
        <v>4</v>
      </c>
      <c r="AI1285" s="25" t="s">
        <v>414</v>
      </c>
      <c r="AJ1285" s="57">
        <v>8</v>
      </c>
      <c r="AK1285" s="57" t="str">
        <f t="shared" si="309"/>
        <v>More</v>
      </c>
      <c r="AL1285" s="57" t="s">
        <v>98</v>
      </c>
      <c r="AM1285" s="57" t="str">
        <f t="shared" si="310"/>
        <v>Low</v>
      </c>
      <c r="AN1285" s="62">
        <v>0</v>
      </c>
      <c r="AO1285" s="62" t="str">
        <f t="shared" si="311"/>
        <v>Less</v>
      </c>
      <c r="AP1285" s="62">
        <v>0</v>
      </c>
      <c r="AQ1285" s="62" t="str">
        <f t="shared" si="312"/>
        <v>no</v>
      </c>
      <c r="AR1285" s="62" t="str">
        <f t="shared" si="313"/>
        <v>Below Average</v>
      </c>
      <c r="AS1285" s="64">
        <v>0</v>
      </c>
      <c r="AT1285" s="68">
        <v>50.804093567251464</v>
      </c>
      <c r="AU1285" s="68" t="str">
        <f t="shared" si="314"/>
        <v>Below Average</v>
      </c>
      <c r="AV1285" s="66">
        <v>139000</v>
      </c>
      <c r="AW1285" s="66">
        <v>2736</v>
      </c>
      <c r="AX1285" s="66" t="s">
        <v>311</v>
      </c>
    </row>
    <row r="1286" spans="1:50" customFormat="1" x14ac:dyDescent="0.2">
      <c r="A1286">
        <v>1285</v>
      </c>
      <c r="B1286" s="12" t="s">
        <v>114</v>
      </c>
      <c r="C1286" s="12" t="s">
        <v>90</v>
      </c>
      <c r="D1286" s="12" t="s">
        <v>91</v>
      </c>
      <c r="E1286" s="22">
        <v>6</v>
      </c>
      <c r="F1286" s="22" t="s">
        <v>195</v>
      </c>
      <c r="G1286" s="22" t="s">
        <v>132</v>
      </c>
      <c r="H1286" s="22" t="str">
        <f t="shared" si="301"/>
        <v>1Story</v>
      </c>
      <c r="I1286" s="22">
        <f t="shared" si="300"/>
        <v>59.315963337771507</v>
      </c>
      <c r="J1286" s="22" t="str">
        <f t="shared" si="302"/>
        <v>Below Average</v>
      </c>
      <c r="K1286" s="22">
        <v>7</v>
      </c>
      <c r="L1286" s="22" t="str">
        <f t="shared" si="303"/>
        <v>High</v>
      </c>
      <c r="M1286" s="22">
        <v>1919</v>
      </c>
      <c r="N1286" s="22">
        <f t="shared" si="304"/>
        <v>1</v>
      </c>
      <c r="O1286" s="22"/>
      <c r="P1286" s="22">
        <v>1990</v>
      </c>
      <c r="Q1286" s="22">
        <f t="shared" si="305"/>
        <v>0</v>
      </c>
      <c r="R1286" s="23">
        <v>804</v>
      </c>
      <c r="S1286" s="23" t="s">
        <v>311</v>
      </c>
      <c r="T1286" s="23" t="s">
        <v>370</v>
      </c>
      <c r="U1286" s="24">
        <v>1699</v>
      </c>
      <c r="V1286" s="24" t="str">
        <f t="shared" si="306"/>
        <v>no</v>
      </c>
      <c r="W1286" s="24">
        <v>748</v>
      </c>
      <c r="X1286" s="24" t="str">
        <f t="shared" si="307"/>
        <v>no</v>
      </c>
      <c r="Y1286" s="24" t="s">
        <v>412</v>
      </c>
      <c r="Z1286" s="24">
        <f t="shared" si="308"/>
        <v>1</v>
      </c>
      <c r="AA1286" s="24">
        <v>2447</v>
      </c>
      <c r="AB1286" s="24" t="s">
        <v>311</v>
      </c>
      <c r="AC1286" s="24" t="s">
        <v>369</v>
      </c>
      <c r="AD1286" s="25">
        <v>0</v>
      </c>
      <c r="AE1286" s="25">
        <v>0</v>
      </c>
      <c r="AF1286" s="25">
        <v>2</v>
      </c>
      <c r="AG1286" s="25">
        <v>0</v>
      </c>
      <c r="AH1286" s="25">
        <v>2</v>
      </c>
      <c r="AI1286" s="25" t="s">
        <v>415</v>
      </c>
      <c r="AJ1286" s="57">
        <v>10</v>
      </c>
      <c r="AK1286" s="57" t="str">
        <f t="shared" si="309"/>
        <v>More</v>
      </c>
      <c r="AL1286" s="57" t="s">
        <v>97</v>
      </c>
      <c r="AM1286" s="57" t="str">
        <f t="shared" si="310"/>
        <v>High</v>
      </c>
      <c r="AN1286" s="62">
        <v>1</v>
      </c>
      <c r="AO1286" s="62" t="str">
        <f t="shared" si="311"/>
        <v>Less</v>
      </c>
      <c r="AP1286" s="62">
        <v>336</v>
      </c>
      <c r="AQ1286" s="62" t="str">
        <f t="shared" si="312"/>
        <v>no</v>
      </c>
      <c r="AR1286" s="62" t="str">
        <f t="shared" si="313"/>
        <v>Below Average</v>
      </c>
      <c r="AS1286" s="64">
        <v>1</v>
      </c>
      <c r="AT1286" s="68">
        <v>51.984004921562594</v>
      </c>
      <c r="AU1286" s="68" t="str">
        <f t="shared" si="314"/>
        <v>Below Average</v>
      </c>
      <c r="AV1286" s="66">
        <v>169000</v>
      </c>
      <c r="AW1286" s="66">
        <v>3251</v>
      </c>
      <c r="AX1286" s="66" t="s">
        <v>311</v>
      </c>
    </row>
    <row r="1287" spans="1:50" customFormat="1" x14ac:dyDescent="0.2">
      <c r="A1287">
        <v>1286</v>
      </c>
      <c r="B1287" s="12" t="s">
        <v>90</v>
      </c>
      <c r="C1287" s="12" t="s">
        <v>90</v>
      </c>
      <c r="D1287" s="12" t="s">
        <v>91</v>
      </c>
      <c r="E1287" s="22">
        <v>6</v>
      </c>
      <c r="F1287" s="22" t="s">
        <v>195</v>
      </c>
      <c r="G1287" s="22" t="s">
        <v>132</v>
      </c>
      <c r="H1287" s="22" t="str">
        <f t="shared" si="301"/>
        <v>1Story</v>
      </c>
      <c r="I1287" s="22">
        <f t="shared" si="300"/>
        <v>59.315963337771507</v>
      </c>
      <c r="J1287" s="22" t="str">
        <f t="shared" si="302"/>
        <v>Below Average</v>
      </c>
      <c r="K1287" s="22">
        <v>6</v>
      </c>
      <c r="L1287" s="22" t="str">
        <f t="shared" si="303"/>
        <v>High</v>
      </c>
      <c r="M1287" s="22">
        <v>1939</v>
      </c>
      <c r="N1287" s="22">
        <f t="shared" si="304"/>
        <v>1</v>
      </c>
      <c r="O1287" s="22"/>
      <c r="P1287" s="22">
        <v>1950</v>
      </c>
      <c r="Q1287" s="22">
        <f t="shared" si="305"/>
        <v>1</v>
      </c>
      <c r="R1287" s="23">
        <v>780</v>
      </c>
      <c r="S1287" s="23" t="s">
        <v>311</v>
      </c>
      <c r="T1287" s="23" t="s">
        <v>370</v>
      </c>
      <c r="U1287" s="24">
        <v>825</v>
      </c>
      <c r="V1287" s="24" t="str">
        <f t="shared" si="306"/>
        <v>no</v>
      </c>
      <c r="W1287" s="24">
        <v>587</v>
      </c>
      <c r="X1287" s="24" t="str">
        <f t="shared" si="307"/>
        <v>no</v>
      </c>
      <c r="Y1287" s="24" t="s">
        <v>412</v>
      </c>
      <c r="Z1287" s="24">
        <f t="shared" si="308"/>
        <v>1</v>
      </c>
      <c r="AA1287" s="24">
        <v>1412</v>
      </c>
      <c r="AB1287" s="24" t="s">
        <v>311</v>
      </c>
      <c r="AC1287" s="24" t="s">
        <v>370</v>
      </c>
      <c r="AD1287" s="25">
        <v>0</v>
      </c>
      <c r="AE1287" s="25">
        <v>0</v>
      </c>
      <c r="AF1287" s="25">
        <v>1</v>
      </c>
      <c r="AG1287" s="25">
        <v>0</v>
      </c>
      <c r="AH1287" s="25">
        <v>1</v>
      </c>
      <c r="AI1287" s="25" t="s">
        <v>415</v>
      </c>
      <c r="AJ1287" s="57">
        <v>6</v>
      </c>
      <c r="AK1287" s="57" t="str">
        <f t="shared" si="309"/>
        <v>More</v>
      </c>
      <c r="AL1287" s="57" t="s">
        <v>98</v>
      </c>
      <c r="AM1287" s="57" t="str">
        <f t="shared" si="310"/>
        <v>Low</v>
      </c>
      <c r="AN1287" s="62">
        <v>1</v>
      </c>
      <c r="AO1287" s="62" t="str">
        <f t="shared" si="311"/>
        <v>Less</v>
      </c>
      <c r="AP1287" s="62">
        <v>280</v>
      </c>
      <c r="AQ1287" s="62" t="str">
        <f t="shared" si="312"/>
        <v>no</v>
      </c>
      <c r="AR1287" s="62" t="str">
        <f t="shared" si="313"/>
        <v>Below Average</v>
      </c>
      <c r="AS1287" s="64">
        <v>1</v>
      </c>
      <c r="AT1287" s="68">
        <v>60.447080291970806</v>
      </c>
      <c r="AU1287" s="68" t="str">
        <f t="shared" si="314"/>
        <v>Below Average</v>
      </c>
      <c r="AV1287" s="66">
        <v>132500</v>
      </c>
      <c r="AW1287" s="66">
        <v>2192</v>
      </c>
      <c r="AX1287" s="66" t="s">
        <v>311</v>
      </c>
    </row>
    <row r="1288" spans="1:50" customFormat="1" x14ac:dyDescent="0.2">
      <c r="A1288">
        <v>1287</v>
      </c>
      <c r="B1288" s="12" t="s">
        <v>114</v>
      </c>
      <c r="C1288" s="12" t="s">
        <v>90</v>
      </c>
      <c r="D1288" s="12" t="s">
        <v>91</v>
      </c>
      <c r="E1288" s="22">
        <v>6</v>
      </c>
      <c r="F1288" s="22" t="s">
        <v>195</v>
      </c>
      <c r="G1288" s="22" t="s">
        <v>115</v>
      </c>
      <c r="H1288" s="22" t="str">
        <f t="shared" si="301"/>
        <v>1Story</v>
      </c>
      <c r="I1288" s="22">
        <f t="shared" si="300"/>
        <v>69.182127006168557</v>
      </c>
      <c r="J1288" s="22" t="str">
        <f t="shared" si="302"/>
        <v>Below Average</v>
      </c>
      <c r="K1288" s="22">
        <v>5</v>
      </c>
      <c r="L1288" s="22" t="str">
        <f t="shared" si="303"/>
        <v>Low</v>
      </c>
      <c r="M1288" s="22">
        <v>1963</v>
      </c>
      <c r="N1288" s="22">
        <f t="shared" si="304"/>
        <v>0</v>
      </c>
      <c r="O1288" s="22"/>
      <c r="P1288" s="22">
        <v>1963</v>
      </c>
      <c r="Q1288" s="22">
        <f t="shared" si="305"/>
        <v>0</v>
      </c>
      <c r="R1288" s="23">
        <v>1328</v>
      </c>
      <c r="S1288" s="23" t="s">
        <v>311</v>
      </c>
      <c r="T1288" s="23" t="s">
        <v>369</v>
      </c>
      <c r="U1288" s="24">
        <v>1328</v>
      </c>
      <c r="V1288" s="24" t="str">
        <f t="shared" si="306"/>
        <v>no</v>
      </c>
      <c r="W1288" s="24">
        <v>0</v>
      </c>
      <c r="X1288" s="24" t="str">
        <f t="shared" si="307"/>
        <v>no</v>
      </c>
      <c r="Y1288" s="24" t="s">
        <v>413</v>
      </c>
      <c r="Z1288" s="24">
        <f t="shared" si="308"/>
        <v>0</v>
      </c>
      <c r="AA1288" s="24">
        <v>1328</v>
      </c>
      <c r="AB1288" s="24" t="s">
        <v>311</v>
      </c>
      <c r="AC1288" s="24" t="s">
        <v>370</v>
      </c>
      <c r="AD1288" s="25">
        <v>1</v>
      </c>
      <c r="AE1288" s="25">
        <v>0</v>
      </c>
      <c r="AF1288" s="25">
        <v>1</v>
      </c>
      <c r="AG1288" s="25">
        <v>1</v>
      </c>
      <c r="AH1288" s="25">
        <v>3</v>
      </c>
      <c r="AI1288" s="25" t="s">
        <v>414</v>
      </c>
      <c r="AJ1288" s="57">
        <v>6</v>
      </c>
      <c r="AK1288" s="57" t="str">
        <f t="shared" si="309"/>
        <v>More</v>
      </c>
      <c r="AL1288" s="57" t="s">
        <v>98</v>
      </c>
      <c r="AM1288" s="57" t="str">
        <f t="shared" si="310"/>
        <v>Low</v>
      </c>
      <c r="AN1288" s="62">
        <v>2</v>
      </c>
      <c r="AO1288" s="62" t="str">
        <f t="shared" si="311"/>
        <v>More</v>
      </c>
      <c r="AP1288" s="62">
        <v>528</v>
      </c>
      <c r="AQ1288" s="62" t="str">
        <f t="shared" si="312"/>
        <v>no</v>
      </c>
      <c r="AR1288" s="62" t="str">
        <f t="shared" si="313"/>
        <v>Above Average</v>
      </c>
      <c r="AS1288" s="64">
        <v>2</v>
      </c>
      <c r="AT1288" s="68">
        <v>53.840361445783131</v>
      </c>
      <c r="AU1288" s="68" t="str">
        <f t="shared" si="314"/>
        <v>Below Average</v>
      </c>
      <c r="AV1288" s="66">
        <v>143000</v>
      </c>
      <c r="AW1288" s="66">
        <v>2656</v>
      </c>
      <c r="AX1288" s="66" t="s">
        <v>311</v>
      </c>
    </row>
    <row r="1289" spans="1:50" customFormat="1" x14ac:dyDescent="0.2">
      <c r="A1289">
        <v>1288</v>
      </c>
      <c r="B1289" s="12" t="s">
        <v>90</v>
      </c>
      <c r="C1289" s="12" t="s">
        <v>90</v>
      </c>
      <c r="D1289" s="12" t="s">
        <v>91</v>
      </c>
      <c r="E1289" s="22">
        <v>5</v>
      </c>
      <c r="F1289" s="22" t="s">
        <v>195</v>
      </c>
      <c r="G1289" s="22" t="s">
        <v>115</v>
      </c>
      <c r="H1289" s="22" t="str">
        <f t="shared" si="301"/>
        <v>1Story</v>
      </c>
      <c r="I1289" s="22">
        <f t="shared" si="300"/>
        <v>69.182127006168557</v>
      </c>
      <c r="J1289" s="22" t="str">
        <f t="shared" si="302"/>
        <v>Below Average</v>
      </c>
      <c r="K1289" s="22">
        <v>5</v>
      </c>
      <c r="L1289" s="22" t="str">
        <f t="shared" si="303"/>
        <v>Low</v>
      </c>
      <c r="M1289" s="22">
        <v>1964</v>
      </c>
      <c r="N1289" s="22">
        <f t="shared" si="304"/>
        <v>0</v>
      </c>
      <c r="O1289" s="22"/>
      <c r="P1289" s="22">
        <v>1964</v>
      </c>
      <c r="Q1289" s="22">
        <f t="shared" si="305"/>
        <v>0</v>
      </c>
      <c r="R1289" s="23">
        <v>1624</v>
      </c>
      <c r="S1289" s="23" t="s">
        <v>311</v>
      </c>
      <c r="T1289" s="23" t="s">
        <v>369</v>
      </c>
      <c r="U1289" s="24">
        <v>1582</v>
      </c>
      <c r="V1289" s="24" t="str">
        <f t="shared" si="306"/>
        <v>no</v>
      </c>
      <c r="W1289" s="24">
        <v>0</v>
      </c>
      <c r="X1289" s="24" t="str">
        <f t="shared" si="307"/>
        <v>no</v>
      </c>
      <c r="Y1289" s="24" t="s">
        <v>413</v>
      </c>
      <c r="Z1289" s="24">
        <f t="shared" si="308"/>
        <v>0</v>
      </c>
      <c r="AA1289" s="24">
        <v>1582</v>
      </c>
      <c r="AB1289" s="24" t="s">
        <v>311</v>
      </c>
      <c r="AC1289" s="24" t="s">
        <v>369</v>
      </c>
      <c r="AD1289" s="25">
        <v>0</v>
      </c>
      <c r="AE1289" s="25">
        <v>1</v>
      </c>
      <c r="AF1289" s="25">
        <v>2</v>
      </c>
      <c r="AG1289" s="25">
        <v>0</v>
      </c>
      <c r="AH1289" s="25">
        <v>3</v>
      </c>
      <c r="AI1289" s="25" t="s">
        <v>414</v>
      </c>
      <c r="AJ1289" s="57">
        <v>7</v>
      </c>
      <c r="AK1289" s="57" t="str">
        <f t="shared" si="309"/>
        <v>More</v>
      </c>
      <c r="AL1289" s="57" t="s">
        <v>98</v>
      </c>
      <c r="AM1289" s="57" t="str">
        <f t="shared" si="310"/>
        <v>Low</v>
      </c>
      <c r="AN1289" s="62">
        <v>2</v>
      </c>
      <c r="AO1289" s="62" t="str">
        <f t="shared" si="311"/>
        <v>More</v>
      </c>
      <c r="AP1289" s="62">
        <v>390</v>
      </c>
      <c r="AQ1289" s="62" t="str">
        <f t="shared" si="312"/>
        <v>no</v>
      </c>
      <c r="AR1289" s="62" t="str">
        <f t="shared" si="313"/>
        <v>Below Average</v>
      </c>
      <c r="AS1289" s="64">
        <v>0</v>
      </c>
      <c r="AT1289" s="68">
        <v>59.263880224578912</v>
      </c>
      <c r="AU1289" s="68" t="str">
        <f t="shared" si="314"/>
        <v>Below Average</v>
      </c>
      <c r="AV1289" s="66">
        <v>190000</v>
      </c>
      <c r="AW1289" s="66">
        <v>3206</v>
      </c>
      <c r="AX1289" s="66" t="s">
        <v>311</v>
      </c>
    </row>
    <row r="1290" spans="1:50" customFormat="1" x14ac:dyDescent="0.2">
      <c r="A1290">
        <v>1289</v>
      </c>
      <c r="B1290" s="12" t="s">
        <v>90</v>
      </c>
      <c r="C1290" s="12" t="s">
        <v>90</v>
      </c>
      <c r="D1290" s="12" t="s">
        <v>179</v>
      </c>
      <c r="E1290" s="22">
        <v>8</v>
      </c>
      <c r="F1290" s="22" t="s">
        <v>411</v>
      </c>
      <c r="G1290" s="22" t="s">
        <v>115</v>
      </c>
      <c r="H1290" s="22" t="str">
        <f t="shared" si="301"/>
        <v>1Story</v>
      </c>
      <c r="I1290" s="22">
        <f t="shared" si="300"/>
        <v>69.182127006168557</v>
      </c>
      <c r="J1290" s="22" t="str">
        <f t="shared" si="302"/>
        <v>Below Average</v>
      </c>
      <c r="K1290" s="22">
        <v>5</v>
      </c>
      <c r="L1290" s="22" t="str">
        <f t="shared" si="303"/>
        <v>Low</v>
      </c>
      <c r="M1290" s="22">
        <v>2000</v>
      </c>
      <c r="N1290" s="22">
        <f t="shared" si="304"/>
        <v>0</v>
      </c>
      <c r="O1290" s="22"/>
      <c r="P1290" s="22">
        <v>2000</v>
      </c>
      <c r="Q1290" s="22">
        <f t="shared" si="305"/>
        <v>0</v>
      </c>
      <c r="R1290" s="23">
        <v>1501</v>
      </c>
      <c r="S1290" s="23" t="s">
        <v>311</v>
      </c>
      <c r="T1290" s="23" t="s">
        <v>369</v>
      </c>
      <c r="U1290" s="24">
        <v>1659</v>
      </c>
      <c r="V1290" s="24" t="str">
        <f t="shared" si="306"/>
        <v>no</v>
      </c>
      <c r="W1290" s="24">
        <v>0</v>
      </c>
      <c r="X1290" s="24" t="str">
        <f t="shared" si="307"/>
        <v>no</v>
      </c>
      <c r="Y1290" s="24" t="s">
        <v>413</v>
      </c>
      <c r="Z1290" s="24">
        <f t="shared" si="308"/>
        <v>0</v>
      </c>
      <c r="AA1290" s="24">
        <v>1659</v>
      </c>
      <c r="AB1290" s="24" t="s">
        <v>311</v>
      </c>
      <c r="AC1290" s="24" t="s">
        <v>369</v>
      </c>
      <c r="AD1290" s="25">
        <v>1</v>
      </c>
      <c r="AE1290" s="25">
        <v>0</v>
      </c>
      <c r="AF1290" s="25">
        <v>2</v>
      </c>
      <c r="AG1290" s="25">
        <v>0</v>
      </c>
      <c r="AH1290" s="25">
        <v>3</v>
      </c>
      <c r="AI1290" s="25" t="s">
        <v>414</v>
      </c>
      <c r="AJ1290" s="57">
        <v>5</v>
      </c>
      <c r="AK1290" s="57" t="str">
        <f t="shared" si="309"/>
        <v>Less</v>
      </c>
      <c r="AL1290" s="57" t="s">
        <v>104</v>
      </c>
      <c r="AM1290" s="57" t="str">
        <f t="shared" si="310"/>
        <v>High</v>
      </c>
      <c r="AN1290" s="62">
        <v>2</v>
      </c>
      <c r="AO1290" s="62" t="str">
        <f t="shared" si="311"/>
        <v>More</v>
      </c>
      <c r="AP1290" s="62">
        <v>499</v>
      </c>
      <c r="AQ1290" s="62" t="str">
        <f t="shared" si="312"/>
        <v>no</v>
      </c>
      <c r="AR1290" s="62" t="str">
        <f t="shared" si="313"/>
        <v>Above Average</v>
      </c>
      <c r="AS1290" s="64">
        <v>1</v>
      </c>
      <c r="AT1290" s="68">
        <v>87.974683544303801</v>
      </c>
      <c r="AU1290" s="68" t="str">
        <f t="shared" si="314"/>
        <v>Above Average</v>
      </c>
      <c r="AV1290" s="66">
        <v>278000</v>
      </c>
      <c r="AW1290" s="66">
        <v>3160</v>
      </c>
      <c r="AX1290" s="66" t="s">
        <v>311</v>
      </c>
    </row>
    <row r="1291" spans="1:50" customFormat="1" x14ac:dyDescent="0.2">
      <c r="A1291">
        <v>1290</v>
      </c>
      <c r="B1291" s="12" t="s">
        <v>90</v>
      </c>
      <c r="C1291" s="12" t="s">
        <v>90</v>
      </c>
      <c r="D1291" s="12" t="s">
        <v>91</v>
      </c>
      <c r="E1291" s="22">
        <v>8</v>
      </c>
      <c r="F1291" s="22" t="s">
        <v>411</v>
      </c>
      <c r="G1291" s="22" t="s">
        <v>92</v>
      </c>
      <c r="H1291" s="22" t="str">
        <f t="shared" si="301"/>
        <v>2Story</v>
      </c>
      <c r="I1291" s="22">
        <f t="shared" si="300"/>
        <v>75.988545402704759</v>
      </c>
      <c r="J1291" s="22" t="str">
        <f t="shared" si="302"/>
        <v>Above Average</v>
      </c>
      <c r="K1291" s="22">
        <v>5</v>
      </c>
      <c r="L1291" s="22" t="str">
        <f t="shared" si="303"/>
        <v>Low</v>
      </c>
      <c r="M1291" s="22">
        <v>2006</v>
      </c>
      <c r="N1291" s="22">
        <f t="shared" si="304"/>
        <v>0</v>
      </c>
      <c r="O1291" s="22"/>
      <c r="P1291" s="22">
        <v>2006</v>
      </c>
      <c r="Q1291" s="22">
        <f t="shared" si="305"/>
        <v>0</v>
      </c>
      <c r="R1291" s="23">
        <v>1085</v>
      </c>
      <c r="S1291" s="23" t="s">
        <v>311</v>
      </c>
      <c r="T1291" s="23" t="s">
        <v>369</v>
      </c>
      <c r="U1291" s="24">
        <v>1120</v>
      </c>
      <c r="V1291" s="24" t="str">
        <f t="shared" si="306"/>
        <v>no</v>
      </c>
      <c r="W1291" s="24">
        <v>850</v>
      </c>
      <c r="X1291" s="24" t="str">
        <f t="shared" si="307"/>
        <v>no</v>
      </c>
      <c r="Y1291" s="24" t="s">
        <v>412</v>
      </c>
      <c r="Z1291" s="24">
        <f t="shared" si="308"/>
        <v>0</v>
      </c>
      <c r="AA1291" s="24">
        <v>1970</v>
      </c>
      <c r="AB1291" s="24" t="s">
        <v>311</v>
      </c>
      <c r="AC1291" s="24" t="s">
        <v>369</v>
      </c>
      <c r="AD1291" s="25">
        <v>0</v>
      </c>
      <c r="AE1291" s="25">
        <v>0</v>
      </c>
      <c r="AF1291" s="25">
        <v>2</v>
      </c>
      <c r="AG1291" s="25">
        <v>1</v>
      </c>
      <c r="AH1291" s="25">
        <v>3</v>
      </c>
      <c r="AI1291" s="25" t="s">
        <v>414</v>
      </c>
      <c r="AJ1291" s="57">
        <v>8</v>
      </c>
      <c r="AK1291" s="57" t="str">
        <f t="shared" si="309"/>
        <v>More</v>
      </c>
      <c r="AL1291" s="57" t="s">
        <v>104</v>
      </c>
      <c r="AM1291" s="57" t="str">
        <f t="shared" si="310"/>
        <v>High</v>
      </c>
      <c r="AN1291" s="62">
        <v>3</v>
      </c>
      <c r="AO1291" s="62" t="str">
        <f t="shared" si="311"/>
        <v>More</v>
      </c>
      <c r="AP1291" s="62">
        <v>753</v>
      </c>
      <c r="AQ1291" s="62" t="str">
        <f t="shared" si="312"/>
        <v>no</v>
      </c>
      <c r="AR1291" s="62" t="str">
        <f t="shared" si="313"/>
        <v>Above Average</v>
      </c>
      <c r="AS1291" s="64">
        <v>1</v>
      </c>
      <c r="AT1291" s="68">
        <v>91.980360065466442</v>
      </c>
      <c r="AU1291" s="68" t="str">
        <f t="shared" si="314"/>
        <v>Above Average</v>
      </c>
      <c r="AV1291" s="66">
        <v>281000</v>
      </c>
      <c r="AW1291" s="66">
        <v>3055</v>
      </c>
      <c r="AX1291" s="66" t="s">
        <v>311</v>
      </c>
    </row>
    <row r="1292" spans="1:50" customFormat="1" x14ac:dyDescent="0.2">
      <c r="A1292">
        <v>1291</v>
      </c>
      <c r="B1292" s="12" t="s">
        <v>90</v>
      </c>
      <c r="C1292" s="12" t="s">
        <v>90</v>
      </c>
      <c r="D1292" s="12" t="s">
        <v>91</v>
      </c>
      <c r="E1292" s="22">
        <v>5</v>
      </c>
      <c r="F1292" s="22" t="s">
        <v>195</v>
      </c>
      <c r="G1292" s="22" t="s">
        <v>197</v>
      </c>
      <c r="H1292" s="22" t="str">
        <f t="shared" si="301"/>
        <v xml:space="preserve"> </v>
      </c>
      <c r="I1292" s="22">
        <f t="shared" si="300"/>
        <v>74.693515888638117</v>
      </c>
      <c r="J1292" s="22" t="str">
        <f t="shared" si="302"/>
        <v>Above Average</v>
      </c>
      <c r="K1292" s="22">
        <v>7</v>
      </c>
      <c r="L1292" s="22" t="str">
        <f t="shared" si="303"/>
        <v>High</v>
      </c>
      <c r="M1292" s="22">
        <v>1964</v>
      </c>
      <c r="N1292" s="22">
        <f t="shared" si="304"/>
        <v>0</v>
      </c>
      <c r="O1292" s="22"/>
      <c r="P1292" s="22">
        <v>1964</v>
      </c>
      <c r="Q1292" s="22">
        <f t="shared" si="305"/>
        <v>0</v>
      </c>
      <c r="R1292" s="23">
        <v>1152</v>
      </c>
      <c r="S1292" s="23" t="s">
        <v>311</v>
      </c>
      <c r="T1292" s="23" t="s">
        <v>369</v>
      </c>
      <c r="U1292" s="24">
        <v>1152</v>
      </c>
      <c r="V1292" s="24" t="str">
        <f t="shared" si="306"/>
        <v>no</v>
      </c>
      <c r="W1292" s="24">
        <v>0</v>
      </c>
      <c r="X1292" s="24" t="str">
        <f t="shared" si="307"/>
        <v>no</v>
      </c>
      <c r="Y1292" s="24" t="s">
        <v>413</v>
      </c>
      <c r="Z1292" s="24">
        <f t="shared" si="308"/>
        <v>1</v>
      </c>
      <c r="AA1292" s="24">
        <v>1152</v>
      </c>
      <c r="AB1292" s="24" t="s">
        <v>311</v>
      </c>
      <c r="AC1292" s="24" t="s">
        <v>370</v>
      </c>
      <c r="AD1292" s="25">
        <v>1</v>
      </c>
      <c r="AE1292" s="25">
        <v>0</v>
      </c>
      <c r="AF1292" s="25">
        <v>1</v>
      </c>
      <c r="AG1292" s="25">
        <v>0</v>
      </c>
      <c r="AH1292" s="25">
        <v>2</v>
      </c>
      <c r="AI1292" s="25" t="s">
        <v>415</v>
      </c>
      <c r="AJ1292" s="57">
        <v>6</v>
      </c>
      <c r="AK1292" s="57" t="str">
        <f t="shared" si="309"/>
        <v>More</v>
      </c>
      <c r="AL1292" s="57" t="s">
        <v>98</v>
      </c>
      <c r="AM1292" s="57" t="str">
        <f t="shared" si="310"/>
        <v>Low</v>
      </c>
      <c r="AN1292" s="62">
        <v>2</v>
      </c>
      <c r="AO1292" s="62" t="str">
        <f t="shared" si="311"/>
        <v>More</v>
      </c>
      <c r="AP1292" s="62">
        <v>484</v>
      </c>
      <c r="AQ1292" s="62" t="str">
        <f t="shared" si="312"/>
        <v>no</v>
      </c>
      <c r="AR1292" s="62" t="str">
        <f t="shared" si="313"/>
        <v>Above Average</v>
      </c>
      <c r="AS1292" s="64">
        <v>1</v>
      </c>
      <c r="AT1292" s="68">
        <v>78.342013888888886</v>
      </c>
      <c r="AU1292" s="68" t="str">
        <f t="shared" si="314"/>
        <v>Above Average</v>
      </c>
      <c r="AV1292" s="66">
        <v>180500</v>
      </c>
      <c r="AW1292" s="66">
        <v>2304</v>
      </c>
      <c r="AX1292" s="66" t="s">
        <v>311</v>
      </c>
    </row>
    <row r="1293" spans="1:50" customFormat="1" x14ac:dyDescent="0.2">
      <c r="A1293">
        <v>1292</v>
      </c>
      <c r="B1293" s="12" t="s">
        <v>90</v>
      </c>
      <c r="C1293" s="12" t="s">
        <v>90</v>
      </c>
      <c r="D1293" s="12" t="s">
        <v>198</v>
      </c>
      <c r="E1293" s="22">
        <v>5</v>
      </c>
      <c r="F1293" s="22" t="s">
        <v>195</v>
      </c>
      <c r="G1293" s="22" t="s">
        <v>92</v>
      </c>
      <c r="H1293" s="22" t="str">
        <f t="shared" si="301"/>
        <v>2Story</v>
      </c>
      <c r="I1293" s="22">
        <f t="shared" si="300"/>
        <v>75.988545402704759</v>
      </c>
      <c r="J1293" s="22" t="str">
        <f t="shared" si="302"/>
        <v>Above Average</v>
      </c>
      <c r="K1293" s="22">
        <v>7</v>
      </c>
      <c r="L1293" s="22" t="str">
        <f t="shared" si="303"/>
        <v>High</v>
      </c>
      <c r="M1293" s="22">
        <v>1972</v>
      </c>
      <c r="N1293" s="22">
        <f t="shared" si="304"/>
        <v>0</v>
      </c>
      <c r="O1293" s="22"/>
      <c r="P1293" s="22">
        <v>1972</v>
      </c>
      <c r="Q1293" s="22">
        <f t="shared" si="305"/>
        <v>0</v>
      </c>
      <c r="R1293" s="23">
        <v>630</v>
      </c>
      <c r="S1293" s="23" t="s">
        <v>311</v>
      </c>
      <c r="T1293" s="23" t="s">
        <v>370</v>
      </c>
      <c r="U1293" s="24">
        <v>630</v>
      </c>
      <c r="V1293" s="24" t="str">
        <f t="shared" si="306"/>
        <v>no</v>
      </c>
      <c r="W1293" s="24">
        <v>672</v>
      </c>
      <c r="X1293" s="24" t="str">
        <f t="shared" si="307"/>
        <v>no</v>
      </c>
      <c r="Y1293" s="24" t="s">
        <v>412</v>
      </c>
      <c r="Z1293" s="24">
        <f t="shared" si="308"/>
        <v>0</v>
      </c>
      <c r="AA1293" s="24">
        <v>1302</v>
      </c>
      <c r="AB1293" s="24" t="s">
        <v>311</v>
      </c>
      <c r="AC1293" s="24" t="s">
        <v>370</v>
      </c>
      <c r="AD1293" s="25">
        <v>0</v>
      </c>
      <c r="AE1293" s="25">
        <v>0</v>
      </c>
      <c r="AF1293" s="25">
        <v>2</v>
      </c>
      <c r="AG1293" s="25">
        <v>1</v>
      </c>
      <c r="AH1293" s="25">
        <v>3</v>
      </c>
      <c r="AI1293" s="25" t="s">
        <v>414</v>
      </c>
      <c r="AJ1293" s="57">
        <v>6</v>
      </c>
      <c r="AK1293" s="57" t="str">
        <f t="shared" si="309"/>
        <v>More</v>
      </c>
      <c r="AL1293" s="57" t="s">
        <v>98</v>
      </c>
      <c r="AM1293" s="57" t="str">
        <f t="shared" si="310"/>
        <v>Low</v>
      </c>
      <c r="AN1293" s="62">
        <v>1</v>
      </c>
      <c r="AO1293" s="62" t="str">
        <f t="shared" si="311"/>
        <v>Less</v>
      </c>
      <c r="AP1293" s="62">
        <v>264</v>
      </c>
      <c r="AQ1293" s="62" t="str">
        <f t="shared" si="312"/>
        <v>no</v>
      </c>
      <c r="AR1293" s="62" t="str">
        <f t="shared" si="313"/>
        <v>Below Average</v>
      </c>
      <c r="AS1293" s="64">
        <v>0</v>
      </c>
      <c r="AT1293" s="68">
        <v>61.853002070393373</v>
      </c>
      <c r="AU1293" s="68" t="str">
        <f t="shared" si="314"/>
        <v>Below Average</v>
      </c>
      <c r="AV1293" s="66">
        <v>119500</v>
      </c>
      <c r="AW1293" s="66">
        <v>1932</v>
      </c>
      <c r="AX1293" s="66" t="s">
        <v>311</v>
      </c>
    </row>
    <row r="1294" spans="1:50" customFormat="1" x14ac:dyDescent="0.2">
      <c r="A1294">
        <v>1293</v>
      </c>
      <c r="B1294" s="12" t="s">
        <v>90</v>
      </c>
      <c r="C1294" s="12" t="s">
        <v>90</v>
      </c>
      <c r="D1294" s="12" t="s">
        <v>91</v>
      </c>
      <c r="E1294" s="22">
        <v>5</v>
      </c>
      <c r="F1294" s="22" t="s">
        <v>195</v>
      </c>
      <c r="G1294" s="22" t="s">
        <v>92</v>
      </c>
      <c r="H1294" s="22" t="str">
        <f t="shared" si="301"/>
        <v>2Story</v>
      </c>
      <c r="I1294" s="22">
        <f t="shared" si="300"/>
        <v>75.988545402704759</v>
      </c>
      <c r="J1294" s="22" t="str">
        <f t="shared" si="302"/>
        <v>Above Average</v>
      </c>
      <c r="K1294" s="22">
        <v>4</v>
      </c>
      <c r="L1294" s="22" t="str">
        <f t="shared" si="303"/>
        <v>Low</v>
      </c>
      <c r="M1294" s="22">
        <v>1892</v>
      </c>
      <c r="N1294" s="22">
        <f t="shared" si="304"/>
        <v>1</v>
      </c>
      <c r="O1294" s="22"/>
      <c r="P1294" s="22">
        <v>1965</v>
      </c>
      <c r="Q1294" s="22">
        <f t="shared" si="305"/>
        <v>0</v>
      </c>
      <c r="R1294" s="23">
        <v>994</v>
      </c>
      <c r="S1294" s="23" t="s">
        <v>311</v>
      </c>
      <c r="T1294" s="23" t="s">
        <v>370</v>
      </c>
      <c r="U1294" s="24">
        <v>1378</v>
      </c>
      <c r="V1294" s="24" t="str">
        <f t="shared" si="306"/>
        <v>no</v>
      </c>
      <c r="W1294" s="24">
        <v>994</v>
      </c>
      <c r="X1294" s="24" t="str">
        <f t="shared" si="307"/>
        <v>no</v>
      </c>
      <c r="Y1294" s="24" t="s">
        <v>412</v>
      </c>
      <c r="Z1294" s="24">
        <f t="shared" si="308"/>
        <v>1</v>
      </c>
      <c r="AA1294" s="24">
        <v>2372</v>
      </c>
      <c r="AB1294" s="24" t="s">
        <v>311</v>
      </c>
      <c r="AC1294" s="24" t="s">
        <v>369</v>
      </c>
      <c r="AD1294" s="25">
        <v>0</v>
      </c>
      <c r="AE1294" s="25">
        <v>0</v>
      </c>
      <c r="AF1294" s="25">
        <v>2</v>
      </c>
      <c r="AG1294" s="25">
        <v>0</v>
      </c>
      <c r="AH1294" s="25">
        <v>2</v>
      </c>
      <c r="AI1294" s="25" t="s">
        <v>415</v>
      </c>
      <c r="AJ1294" s="57">
        <v>11</v>
      </c>
      <c r="AK1294" s="57" t="str">
        <f t="shared" si="309"/>
        <v>More</v>
      </c>
      <c r="AL1294" s="57" t="s">
        <v>98</v>
      </c>
      <c r="AM1294" s="57" t="str">
        <f t="shared" si="310"/>
        <v>Low</v>
      </c>
      <c r="AN1294" s="62">
        <v>1</v>
      </c>
      <c r="AO1294" s="62" t="str">
        <f t="shared" si="311"/>
        <v>Less</v>
      </c>
      <c r="AP1294" s="62">
        <v>432</v>
      </c>
      <c r="AQ1294" s="62" t="str">
        <f t="shared" si="312"/>
        <v>no</v>
      </c>
      <c r="AR1294" s="62" t="str">
        <f t="shared" si="313"/>
        <v>Below Average</v>
      </c>
      <c r="AS1294" s="64">
        <v>0</v>
      </c>
      <c r="AT1294" s="68">
        <v>31.937017231134877</v>
      </c>
      <c r="AU1294" s="68" t="str">
        <f t="shared" si="314"/>
        <v>Below Average</v>
      </c>
      <c r="AV1294" s="66">
        <v>107500</v>
      </c>
      <c r="AW1294" s="66">
        <v>3366</v>
      </c>
      <c r="AX1294" s="66" t="s">
        <v>311</v>
      </c>
    </row>
    <row r="1295" spans="1:50" customFormat="1" x14ac:dyDescent="0.2">
      <c r="A1295">
        <v>1294</v>
      </c>
      <c r="B1295" s="12" t="s">
        <v>90</v>
      </c>
      <c r="C1295" s="12" t="s">
        <v>90</v>
      </c>
      <c r="D1295" s="12" t="s">
        <v>91</v>
      </c>
      <c r="E1295" s="22">
        <v>7</v>
      </c>
      <c r="F1295" s="22" t="s">
        <v>411</v>
      </c>
      <c r="G1295" s="22" t="s">
        <v>92</v>
      </c>
      <c r="H1295" s="22" t="str">
        <f t="shared" si="301"/>
        <v>2Story</v>
      </c>
      <c r="I1295" s="22">
        <f t="shared" si="300"/>
        <v>75.988545402704759</v>
      </c>
      <c r="J1295" s="22" t="str">
        <f t="shared" si="302"/>
        <v>Above Average</v>
      </c>
      <c r="K1295" s="22">
        <v>5</v>
      </c>
      <c r="L1295" s="22" t="str">
        <f t="shared" si="303"/>
        <v>Low</v>
      </c>
      <c r="M1295" s="22">
        <v>1976</v>
      </c>
      <c r="N1295" s="22">
        <f t="shared" si="304"/>
        <v>0</v>
      </c>
      <c r="O1295" s="22"/>
      <c r="P1295" s="22">
        <v>1976</v>
      </c>
      <c r="Q1295" s="22">
        <f t="shared" si="305"/>
        <v>0</v>
      </c>
      <c r="R1295" s="23">
        <v>832</v>
      </c>
      <c r="S1295" s="23" t="s">
        <v>311</v>
      </c>
      <c r="T1295" s="23" t="s">
        <v>370</v>
      </c>
      <c r="U1295" s="24">
        <v>832</v>
      </c>
      <c r="V1295" s="24" t="str">
        <f t="shared" si="306"/>
        <v>no</v>
      </c>
      <c r="W1295" s="24">
        <v>832</v>
      </c>
      <c r="X1295" s="24" t="str">
        <f t="shared" si="307"/>
        <v>no</v>
      </c>
      <c r="Y1295" s="24" t="s">
        <v>412</v>
      </c>
      <c r="Z1295" s="24">
        <f t="shared" si="308"/>
        <v>1</v>
      </c>
      <c r="AA1295" s="24">
        <v>1664</v>
      </c>
      <c r="AB1295" s="24" t="s">
        <v>311</v>
      </c>
      <c r="AC1295" s="24" t="s">
        <v>369</v>
      </c>
      <c r="AD1295" s="25">
        <v>0</v>
      </c>
      <c r="AE1295" s="25">
        <v>0</v>
      </c>
      <c r="AF1295" s="25">
        <v>2</v>
      </c>
      <c r="AG1295" s="25">
        <v>1</v>
      </c>
      <c r="AH1295" s="25">
        <v>3</v>
      </c>
      <c r="AI1295" s="25" t="s">
        <v>414</v>
      </c>
      <c r="AJ1295" s="57">
        <v>8</v>
      </c>
      <c r="AK1295" s="57" t="str">
        <f t="shared" si="309"/>
        <v>More</v>
      </c>
      <c r="AL1295" s="57" t="s">
        <v>98</v>
      </c>
      <c r="AM1295" s="57" t="str">
        <f t="shared" si="310"/>
        <v>Low</v>
      </c>
      <c r="AN1295" s="62">
        <v>2</v>
      </c>
      <c r="AO1295" s="62" t="str">
        <f t="shared" si="311"/>
        <v>More</v>
      </c>
      <c r="AP1295" s="62">
        <v>528</v>
      </c>
      <c r="AQ1295" s="62" t="str">
        <f t="shared" si="312"/>
        <v>no</v>
      </c>
      <c r="AR1295" s="62" t="str">
        <f t="shared" si="313"/>
        <v>Above Average</v>
      </c>
      <c r="AS1295" s="64">
        <v>1</v>
      </c>
      <c r="AT1295" s="68">
        <v>65.26442307692308</v>
      </c>
      <c r="AU1295" s="68" t="str">
        <f t="shared" si="314"/>
        <v>Below Average</v>
      </c>
      <c r="AV1295" s="66">
        <v>162900</v>
      </c>
      <c r="AW1295" s="66">
        <v>2496</v>
      </c>
      <c r="AX1295" s="66" t="s">
        <v>311</v>
      </c>
    </row>
    <row r="1296" spans="1:50" customFormat="1" x14ac:dyDescent="0.2">
      <c r="A1296">
        <v>1295</v>
      </c>
      <c r="B1296" s="12" t="s">
        <v>90</v>
      </c>
      <c r="C1296" s="12" t="s">
        <v>90</v>
      </c>
      <c r="D1296" s="12" t="s">
        <v>91</v>
      </c>
      <c r="E1296" s="22">
        <v>5</v>
      </c>
      <c r="F1296" s="22" t="s">
        <v>195</v>
      </c>
      <c r="G1296" s="22" t="s">
        <v>115</v>
      </c>
      <c r="H1296" s="22" t="str">
        <f t="shared" si="301"/>
        <v>1Story</v>
      </c>
      <c r="I1296" s="22">
        <f t="shared" si="300"/>
        <v>69.182127006168557</v>
      </c>
      <c r="J1296" s="22" t="str">
        <f t="shared" si="302"/>
        <v>Below Average</v>
      </c>
      <c r="K1296" s="22">
        <v>7</v>
      </c>
      <c r="L1296" s="22" t="str">
        <f t="shared" si="303"/>
        <v>High</v>
      </c>
      <c r="M1296" s="22">
        <v>1955</v>
      </c>
      <c r="N1296" s="22">
        <f t="shared" si="304"/>
        <v>0</v>
      </c>
      <c r="O1296" s="22"/>
      <c r="P1296" s="22">
        <v>1990</v>
      </c>
      <c r="Q1296" s="22">
        <f t="shared" si="305"/>
        <v>0</v>
      </c>
      <c r="R1296" s="23">
        <v>864</v>
      </c>
      <c r="S1296" s="23" t="s">
        <v>311</v>
      </c>
      <c r="T1296" s="23" t="s">
        <v>370</v>
      </c>
      <c r="U1296" s="24">
        <v>864</v>
      </c>
      <c r="V1296" s="24" t="str">
        <f t="shared" si="306"/>
        <v>no</v>
      </c>
      <c r="W1296" s="24">
        <v>0</v>
      </c>
      <c r="X1296" s="24" t="str">
        <f t="shared" si="307"/>
        <v>no</v>
      </c>
      <c r="Y1296" s="24" t="s">
        <v>413</v>
      </c>
      <c r="Z1296" s="24">
        <f t="shared" si="308"/>
        <v>1</v>
      </c>
      <c r="AA1296" s="24">
        <v>864</v>
      </c>
      <c r="AB1296" s="24" t="s">
        <v>311</v>
      </c>
      <c r="AC1296" s="24" t="s">
        <v>370</v>
      </c>
      <c r="AD1296" s="25">
        <v>1</v>
      </c>
      <c r="AE1296" s="25">
        <v>0</v>
      </c>
      <c r="AF1296" s="25">
        <v>1</v>
      </c>
      <c r="AG1296" s="25">
        <v>0</v>
      </c>
      <c r="AH1296" s="25">
        <v>2</v>
      </c>
      <c r="AI1296" s="25" t="s">
        <v>415</v>
      </c>
      <c r="AJ1296" s="57">
        <v>5</v>
      </c>
      <c r="AK1296" s="57" t="str">
        <f t="shared" si="309"/>
        <v>Less</v>
      </c>
      <c r="AL1296" s="57" t="s">
        <v>98</v>
      </c>
      <c r="AM1296" s="57" t="str">
        <f t="shared" si="310"/>
        <v>Low</v>
      </c>
      <c r="AN1296" s="62">
        <v>2</v>
      </c>
      <c r="AO1296" s="62" t="str">
        <f t="shared" si="311"/>
        <v>More</v>
      </c>
      <c r="AP1296" s="62">
        <v>572</v>
      </c>
      <c r="AQ1296" s="62" t="str">
        <f t="shared" si="312"/>
        <v>no</v>
      </c>
      <c r="AR1296" s="62" t="str">
        <f t="shared" si="313"/>
        <v>Above Average</v>
      </c>
      <c r="AS1296" s="64">
        <v>0</v>
      </c>
      <c r="AT1296" s="68">
        <v>66.550925925925924</v>
      </c>
      <c r="AU1296" s="68" t="str">
        <f t="shared" si="314"/>
        <v>Below Average</v>
      </c>
      <c r="AV1296" s="66">
        <v>115000</v>
      </c>
      <c r="AW1296" s="66">
        <v>1728</v>
      </c>
      <c r="AX1296" s="66" t="s">
        <v>311</v>
      </c>
    </row>
    <row r="1297" spans="1:50" customFormat="1" x14ac:dyDescent="0.2">
      <c r="A1297">
        <v>1296</v>
      </c>
      <c r="B1297" s="12" t="s">
        <v>114</v>
      </c>
      <c r="C1297" s="12" t="s">
        <v>90</v>
      </c>
      <c r="D1297" s="12" t="s">
        <v>91</v>
      </c>
      <c r="E1297" s="22">
        <v>5</v>
      </c>
      <c r="F1297" s="22" t="s">
        <v>195</v>
      </c>
      <c r="G1297" s="22" t="s">
        <v>115</v>
      </c>
      <c r="H1297" s="22" t="str">
        <f t="shared" si="301"/>
        <v>1Story</v>
      </c>
      <c r="I1297" s="22">
        <f t="shared" si="300"/>
        <v>69.182127006168557</v>
      </c>
      <c r="J1297" s="22" t="str">
        <f t="shared" si="302"/>
        <v>Below Average</v>
      </c>
      <c r="K1297" s="22">
        <v>5</v>
      </c>
      <c r="L1297" s="22" t="str">
        <f t="shared" si="303"/>
        <v>Low</v>
      </c>
      <c r="M1297" s="22">
        <v>1968</v>
      </c>
      <c r="N1297" s="22">
        <f t="shared" si="304"/>
        <v>0</v>
      </c>
      <c r="O1297" s="22"/>
      <c r="P1297" s="22">
        <v>1968</v>
      </c>
      <c r="Q1297" s="22">
        <f t="shared" si="305"/>
        <v>0</v>
      </c>
      <c r="R1297" s="23">
        <v>1052</v>
      </c>
      <c r="S1297" s="23" t="s">
        <v>311</v>
      </c>
      <c r="T1297" s="23" t="s">
        <v>370</v>
      </c>
      <c r="U1297" s="24">
        <v>1052</v>
      </c>
      <c r="V1297" s="24" t="str">
        <f t="shared" si="306"/>
        <v>no</v>
      </c>
      <c r="W1297" s="24">
        <v>0</v>
      </c>
      <c r="X1297" s="24" t="str">
        <f t="shared" si="307"/>
        <v>no</v>
      </c>
      <c r="Y1297" s="24" t="s">
        <v>413</v>
      </c>
      <c r="Z1297" s="24">
        <f t="shared" si="308"/>
        <v>0</v>
      </c>
      <c r="AA1297" s="24">
        <v>1052</v>
      </c>
      <c r="AB1297" s="24" t="s">
        <v>311</v>
      </c>
      <c r="AC1297" s="24" t="s">
        <v>370</v>
      </c>
      <c r="AD1297" s="25">
        <v>1</v>
      </c>
      <c r="AE1297" s="25">
        <v>0</v>
      </c>
      <c r="AF1297" s="25">
        <v>1</v>
      </c>
      <c r="AG1297" s="25">
        <v>1</v>
      </c>
      <c r="AH1297" s="25">
        <v>3</v>
      </c>
      <c r="AI1297" s="25" t="s">
        <v>414</v>
      </c>
      <c r="AJ1297" s="57">
        <v>5</v>
      </c>
      <c r="AK1297" s="57" t="str">
        <f t="shared" si="309"/>
        <v>Less</v>
      </c>
      <c r="AL1297" s="57" t="s">
        <v>98</v>
      </c>
      <c r="AM1297" s="57" t="str">
        <f t="shared" si="310"/>
        <v>Low</v>
      </c>
      <c r="AN1297" s="62">
        <v>1</v>
      </c>
      <c r="AO1297" s="62" t="str">
        <f t="shared" si="311"/>
        <v>Less</v>
      </c>
      <c r="AP1297" s="62">
        <v>288</v>
      </c>
      <c r="AQ1297" s="62" t="str">
        <f t="shared" si="312"/>
        <v>no</v>
      </c>
      <c r="AR1297" s="62" t="str">
        <f t="shared" si="313"/>
        <v>Below Average</v>
      </c>
      <c r="AS1297" s="64">
        <v>0</v>
      </c>
      <c r="AT1297" s="68">
        <v>65.826996197718628</v>
      </c>
      <c r="AU1297" s="68" t="str">
        <f t="shared" si="314"/>
        <v>Below Average</v>
      </c>
      <c r="AV1297" s="66">
        <v>138500</v>
      </c>
      <c r="AW1297" s="66">
        <v>2104</v>
      </c>
      <c r="AX1297" s="66" t="s">
        <v>311</v>
      </c>
    </row>
    <row r="1298" spans="1:50" customFormat="1" x14ac:dyDescent="0.2">
      <c r="A1298">
        <v>1297</v>
      </c>
      <c r="B1298" s="12" t="s">
        <v>90</v>
      </c>
      <c r="C1298" s="12" t="s">
        <v>90</v>
      </c>
      <c r="D1298" s="12" t="s">
        <v>91</v>
      </c>
      <c r="E1298" s="22">
        <v>5</v>
      </c>
      <c r="F1298" s="22" t="s">
        <v>195</v>
      </c>
      <c r="G1298" s="22" t="s">
        <v>115</v>
      </c>
      <c r="H1298" s="22" t="str">
        <f t="shared" si="301"/>
        <v>1Story</v>
      </c>
      <c r="I1298" s="22">
        <f t="shared" si="300"/>
        <v>69.182127006168557</v>
      </c>
      <c r="J1298" s="22" t="str">
        <f t="shared" si="302"/>
        <v>Below Average</v>
      </c>
      <c r="K1298" s="22">
        <v>6</v>
      </c>
      <c r="L1298" s="22" t="str">
        <f t="shared" si="303"/>
        <v>High</v>
      </c>
      <c r="M1298" s="22">
        <v>1963</v>
      </c>
      <c r="N1298" s="22">
        <f t="shared" si="304"/>
        <v>0</v>
      </c>
      <c r="O1298" s="22"/>
      <c r="P1298" s="22">
        <v>1963</v>
      </c>
      <c r="Q1298" s="22">
        <f t="shared" si="305"/>
        <v>0</v>
      </c>
      <c r="R1298" s="23">
        <v>1120</v>
      </c>
      <c r="S1298" s="23" t="s">
        <v>311</v>
      </c>
      <c r="T1298" s="23" t="s">
        <v>369</v>
      </c>
      <c r="U1298" s="24">
        <v>1128</v>
      </c>
      <c r="V1298" s="24" t="str">
        <f t="shared" si="306"/>
        <v>no</v>
      </c>
      <c r="W1298" s="24">
        <v>0</v>
      </c>
      <c r="X1298" s="24" t="str">
        <f t="shared" si="307"/>
        <v>no</v>
      </c>
      <c r="Y1298" s="24" t="s">
        <v>413</v>
      </c>
      <c r="Z1298" s="24">
        <f t="shared" si="308"/>
        <v>1</v>
      </c>
      <c r="AA1298" s="24">
        <v>1128</v>
      </c>
      <c r="AB1298" s="24" t="s">
        <v>311</v>
      </c>
      <c r="AC1298" s="24" t="s">
        <v>370</v>
      </c>
      <c r="AD1298" s="25">
        <v>1</v>
      </c>
      <c r="AE1298" s="25">
        <v>0</v>
      </c>
      <c r="AF1298" s="25">
        <v>2</v>
      </c>
      <c r="AG1298" s="25">
        <v>0</v>
      </c>
      <c r="AH1298" s="25">
        <v>3</v>
      </c>
      <c r="AI1298" s="25" t="s">
        <v>414</v>
      </c>
      <c r="AJ1298" s="57">
        <v>6</v>
      </c>
      <c r="AK1298" s="57" t="str">
        <f t="shared" si="309"/>
        <v>More</v>
      </c>
      <c r="AL1298" s="57" t="s">
        <v>98</v>
      </c>
      <c r="AM1298" s="57" t="str">
        <f t="shared" si="310"/>
        <v>Low</v>
      </c>
      <c r="AN1298" s="62">
        <v>2</v>
      </c>
      <c r="AO1298" s="62" t="str">
        <f t="shared" si="311"/>
        <v>More</v>
      </c>
      <c r="AP1298" s="62">
        <v>525</v>
      </c>
      <c r="AQ1298" s="62" t="str">
        <f t="shared" si="312"/>
        <v>no</v>
      </c>
      <c r="AR1298" s="62" t="str">
        <f t="shared" si="313"/>
        <v>Above Average</v>
      </c>
      <c r="AS1298" s="64">
        <v>0</v>
      </c>
      <c r="AT1298" s="68">
        <v>68.95017793594306</v>
      </c>
      <c r="AU1298" s="68" t="str">
        <f t="shared" si="314"/>
        <v>Below Average</v>
      </c>
      <c r="AV1298" s="66">
        <v>155000</v>
      </c>
      <c r="AW1298" s="66">
        <v>2248</v>
      </c>
      <c r="AX1298" s="66" t="s">
        <v>311</v>
      </c>
    </row>
    <row r="1299" spans="1:50" customFormat="1" x14ac:dyDescent="0.2">
      <c r="A1299">
        <v>1298</v>
      </c>
      <c r="B1299" s="12" t="s">
        <v>90</v>
      </c>
      <c r="C1299" s="12" t="s">
        <v>90</v>
      </c>
      <c r="D1299" s="12" t="s">
        <v>179</v>
      </c>
      <c r="E1299" s="22">
        <v>6</v>
      </c>
      <c r="F1299" s="22" t="s">
        <v>195</v>
      </c>
      <c r="G1299" s="22" t="s">
        <v>191</v>
      </c>
      <c r="H1299" s="22" t="str">
        <f t="shared" si="301"/>
        <v xml:space="preserve"> </v>
      </c>
      <c r="I1299" s="22">
        <f t="shared" si="300"/>
        <v>77.818957638420983</v>
      </c>
      <c r="J1299" s="22" t="str">
        <f t="shared" si="302"/>
        <v>Above Average</v>
      </c>
      <c r="K1299" s="22">
        <v>5</v>
      </c>
      <c r="L1299" s="22" t="str">
        <f t="shared" si="303"/>
        <v>Low</v>
      </c>
      <c r="M1299" s="22">
        <v>2005</v>
      </c>
      <c r="N1299" s="22">
        <f t="shared" si="304"/>
        <v>0</v>
      </c>
      <c r="O1299" s="22"/>
      <c r="P1299" s="22">
        <v>2006</v>
      </c>
      <c r="Q1299" s="22">
        <f t="shared" si="305"/>
        <v>0</v>
      </c>
      <c r="R1299" s="23">
        <v>547</v>
      </c>
      <c r="S1299" s="23" t="s">
        <v>311</v>
      </c>
      <c r="T1299" s="23" t="s">
        <v>370</v>
      </c>
      <c r="U1299" s="24">
        <v>1072</v>
      </c>
      <c r="V1299" s="24" t="str">
        <f t="shared" si="306"/>
        <v>no</v>
      </c>
      <c r="W1299" s="24">
        <v>0</v>
      </c>
      <c r="X1299" s="24" t="str">
        <f t="shared" si="307"/>
        <v>no</v>
      </c>
      <c r="Y1299" s="24" t="s">
        <v>413</v>
      </c>
      <c r="Z1299" s="24">
        <f t="shared" si="308"/>
        <v>0</v>
      </c>
      <c r="AA1299" s="24">
        <v>1072</v>
      </c>
      <c r="AB1299" s="24" t="s">
        <v>311</v>
      </c>
      <c r="AC1299" s="24" t="s">
        <v>370</v>
      </c>
      <c r="AD1299" s="25">
        <v>1</v>
      </c>
      <c r="AE1299" s="25">
        <v>0</v>
      </c>
      <c r="AF1299" s="25">
        <v>2</v>
      </c>
      <c r="AG1299" s="25">
        <v>0</v>
      </c>
      <c r="AH1299" s="25">
        <v>3</v>
      </c>
      <c r="AI1299" s="25" t="s">
        <v>414</v>
      </c>
      <c r="AJ1299" s="57">
        <v>5</v>
      </c>
      <c r="AK1299" s="57" t="str">
        <f t="shared" si="309"/>
        <v>Less</v>
      </c>
      <c r="AL1299" s="57" t="s">
        <v>98</v>
      </c>
      <c r="AM1299" s="57" t="str">
        <f t="shared" si="310"/>
        <v>Low</v>
      </c>
      <c r="AN1299" s="62">
        <v>2</v>
      </c>
      <c r="AO1299" s="62" t="str">
        <f t="shared" si="311"/>
        <v>More</v>
      </c>
      <c r="AP1299" s="62">
        <v>525</v>
      </c>
      <c r="AQ1299" s="62" t="str">
        <f t="shared" si="312"/>
        <v>no</v>
      </c>
      <c r="AR1299" s="62" t="str">
        <f t="shared" si="313"/>
        <v>Above Average</v>
      </c>
      <c r="AS1299" s="64">
        <v>0</v>
      </c>
      <c r="AT1299" s="68">
        <v>86.473131562693027</v>
      </c>
      <c r="AU1299" s="68" t="str">
        <f t="shared" si="314"/>
        <v>Above Average</v>
      </c>
      <c r="AV1299" s="66">
        <v>140000</v>
      </c>
      <c r="AW1299" s="66">
        <v>1619</v>
      </c>
      <c r="AX1299" s="66" t="s">
        <v>311</v>
      </c>
    </row>
    <row r="1300" spans="1:50" customFormat="1" x14ac:dyDescent="0.2">
      <c r="A1300">
        <v>1299</v>
      </c>
      <c r="B1300" s="12" t="s">
        <v>114</v>
      </c>
      <c r="C1300" s="12" t="s">
        <v>90</v>
      </c>
      <c r="D1300" s="12" t="s">
        <v>91</v>
      </c>
      <c r="E1300" s="22">
        <v>10</v>
      </c>
      <c r="F1300" s="22" t="s">
        <v>411</v>
      </c>
      <c r="G1300" s="22" t="s">
        <v>92</v>
      </c>
      <c r="H1300" s="22" t="str">
        <f t="shared" si="301"/>
        <v>2Story</v>
      </c>
      <c r="I1300" s="22">
        <f t="shared" si="300"/>
        <v>75.988545402704759</v>
      </c>
      <c r="J1300" s="22" t="str">
        <f t="shared" si="302"/>
        <v>Above Average</v>
      </c>
      <c r="K1300" s="22">
        <v>5</v>
      </c>
      <c r="L1300" s="22" t="str">
        <f t="shared" si="303"/>
        <v>Low</v>
      </c>
      <c r="M1300" s="22">
        <v>2008</v>
      </c>
      <c r="N1300" s="22">
        <f t="shared" si="304"/>
        <v>0</v>
      </c>
      <c r="O1300" s="22"/>
      <c r="P1300" s="22">
        <v>2008</v>
      </c>
      <c r="Q1300" s="22">
        <f t="shared" si="305"/>
        <v>0</v>
      </c>
      <c r="R1300" s="23">
        <v>6110</v>
      </c>
      <c r="S1300" s="23" t="s">
        <v>313</v>
      </c>
      <c r="T1300" s="23" t="s">
        <v>369</v>
      </c>
      <c r="U1300" s="24">
        <v>4692</v>
      </c>
      <c r="V1300" s="24" t="str">
        <f t="shared" si="306"/>
        <v>yes</v>
      </c>
      <c r="W1300" s="24">
        <v>950</v>
      </c>
      <c r="X1300" s="24" t="str">
        <f t="shared" si="307"/>
        <v>no</v>
      </c>
      <c r="Y1300" s="24" t="s">
        <v>412</v>
      </c>
      <c r="Z1300" s="24">
        <f t="shared" si="308"/>
        <v>0</v>
      </c>
      <c r="AA1300" s="24">
        <v>5642</v>
      </c>
      <c r="AB1300" s="24" t="s">
        <v>313</v>
      </c>
      <c r="AC1300" s="24" t="s">
        <v>369</v>
      </c>
      <c r="AD1300" s="25">
        <v>2</v>
      </c>
      <c r="AE1300" s="25">
        <v>0</v>
      </c>
      <c r="AF1300" s="25">
        <v>2</v>
      </c>
      <c r="AG1300" s="25">
        <v>1</v>
      </c>
      <c r="AH1300" s="25">
        <v>5</v>
      </c>
      <c r="AI1300" s="25" t="s">
        <v>414</v>
      </c>
      <c r="AJ1300" s="57">
        <v>12</v>
      </c>
      <c r="AK1300" s="57" t="str">
        <f t="shared" si="309"/>
        <v>More</v>
      </c>
      <c r="AL1300" s="57" t="s">
        <v>104</v>
      </c>
      <c r="AM1300" s="57" t="str">
        <f t="shared" si="310"/>
        <v>High</v>
      </c>
      <c r="AN1300" s="62">
        <v>2</v>
      </c>
      <c r="AO1300" s="62" t="str">
        <f t="shared" si="311"/>
        <v>More</v>
      </c>
      <c r="AP1300" s="62">
        <v>1418</v>
      </c>
      <c r="AQ1300" s="62" t="str">
        <f t="shared" si="312"/>
        <v>yes</v>
      </c>
      <c r="AR1300" s="62" t="str">
        <f t="shared" si="313"/>
        <v>Above Average</v>
      </c>
      <c r="AS1300" s="64">
        <v>3</v>
      </c>
      <c r="AT1300" s="68">
        <v>13.614703880190605</v>
      </c>
      <c r="AU1300" s="68" t="str">
        <f t="shared" si="314"/>
        <v>Below Average</v>
      </c>
      <c r="AV1300" s="66">
        <v>160000</v>
      </c>
      <c r="AW1300" s="66">
        <v>11752</v>
      </c>
      <c r="AX1300" s="66" t="s">
        <v>313</v>
      </c>
    </row>
    <row r="1301" spans="1:50" customFormat="1" x14ac:dyDescent="0.2">
      <c r="A1301">
        <v>1300</v>
      </c>
      <c r="B1301" s="12" t="s">
        <v>90</v>
      </c>
      <c r="C1301" s="12" t="s">
        <v>90</v>
      </c>
      <c r="D1301" s="12" t="s">
        <v>91</v>
      </c>
      <c r="E1301" s="22">
        <v>5</v>
      </c>
      <c r="F1301" s="22" t="s">
        <v>195</v>
      </c>
      <c r="G1301" s="22" t="s">
        <v>115</v>
      </c>
      <c r="H1301" s="22" t="str">
        <f t="shared" si="301"/>
        <v>1Story</v>
      </c>
      <c r="I1301" s="22">
        <f t="shared" si="300"/>
        <v>69.182127006168557</v>
      </c>
      <c r="J1301" s="22" t="str">
        <f t="shared" si="302"/>
        <v>Below Average</v>
      </c>
      <c r="K1301" s="22">
        <v>7</v>
      </c>
      <c r="L1301" s="22" t="str">
        <f t="shared" si="303"/>
        <v>High</v>
      </c>
      <c r="M1301" s="22">
        <v>1959</v>
      </c>
      <c r="N1301" s="22">
        <f t="shared" si="304"/>
        <v>0</v>
      </c>
      <c r="O1301" s="22"/>
      <c r="P1301" s="22">
        <v>1994</v>
      </c>
      <c r="Q1301" s="22">
        <f t="shared" si="305"/>
        <v>0</v>
      </c>
      <c r="R1301" s="23">
        <v>1246</v>
      </c>
      <c r="S1301" s="23" t="s">
        <v>311</v>
      </c>
      <c r="T1301" s="23" t="s">
        <v>369</v>
      </c>
      <c r="U1301" s="24">
        <v>1246</v>
      </c>
      <c r="V1301" s="24" t="str">
        <f t="shared" si="306"/>
        <v>no</v>
      </c>
      <c r="W1301" s="24">
        <v>0</v>
      </c>
      <c r="X1301" s="24" t="str">
        <f t="shared" si="307"/>
        <v>no</v>
      </c>
      <c r="Y1301" s="24" t="s">
        <v>413</v>
      </c>
      <c r="Z1301" s="24">
        <f t="shared" si="308"/>
        <v>0</v>
      </c>
      <c r="AA1301" s="24">
        <v>1246</v>
      </c>
      <c r="AB1301" s="24" t="s">
        <v>311</v>
      </c>
      <c r="AC1301" s="24" t="s">
        <v>370</v>
      </c>
      <c r="AD1301" s="25">
        <v>1</v>
      </c>
      <c r="AE1301" s="25">
        <v>0</v>
      </c>
      <c r="AF1301" s="25">
        <v>1</v>
      </c>
      <c r="AG1301" s="25">
        <v>1</v>
      </c>
      <c r="AH1301" s="25">
        <v>3</v>
      </c>
      <c r="AI1301" s="25" t="s">
        <v>414</v>
      </c>
      <c r="AJ1301" s="57">
        <v>6</v>
      </c>
      <c r="AK1301" s="57" t="str">
        <f t="shared" si="309"/>
        <v>More</v>
      </c>
      <c r="AL1301" s="57" t="s">
        <v>97</v>
      </c>
      <c r="AM1301" s="57" t="str">
        <f t="shared" si="310"/>
        <v>High</v>
      </c>
      <c r="AN1301" s="62">
        <v>1</v>
      </c>
      <c r="AO1301" s="62" t="str">
        <f t="shared" si="311"/>
        <v>Less</v>
      </c>
      <c r="AP1301" s="62">
        <v>305</v>
      </c>
      <c r="AQ1301" s="62" t="str">
        <f t="shared" si="312"/>
        <v>no</v>
      </c>
      <c r="AR1301" s="62" t="str">
        <f t="shared" si="313"/>
        <v>Below Average</v>
      </c>
      <c r="AS1301" s="64">
        <v>0</v>
      </c>
      <c r="AT1301" s="68">
        <v>61.797752808988761</v>
      </c>
      <c r="AU1301" s="68" t="str">
        <f t="shared" si="314"/>
        <v>Below Average</v>
      </c>
      <c r="AV1301" s="66">
        <v>154000</v>
      </c>
      <c r="AW1301" s="66">
        <v>2492</v>
      </c>
      <c r="AX1301" s="66" t="s">
        <v>311</v>
      </c>
    </row>
    <row r="1302" spans="1:50" customFormat="1" x14ac:dyDescent="0.2">
      <c r="A1302">
        <v>1301</v>
      </c>
      <c r="B1302" s="12" t="s">
        <v>90</v>
      </c>
      <c r="C1302" s="12" t="s">
        <v>90</v>
      </c>
      <c r="D1302" s="12" t="s">
        <v>91</v>
      </c>
      <c r="E1302" s="22">
        <v>7</v>
      </c>
      <c r="F1302" s="22" t="s">
        <v>411</v>
      </c>
      <c r="G1302" s="22" t="s">
        <v>92</v>
      </c>
      <c r="H1302" s="22" t="str">
        <f t="shared" si="301"/>
        <v>2Story</v>
      </c>
      <c r="I1302" s="22">
        <f t="shared" si="300"/>
        <v>75.988545402704759</v>
      </c>
      <c r="J1302" s="22" t="str">
        <f t="shared" si="302"/>
        <v>Above Average</v>
      </c>
      <c r="K1302" s="22">
        <v>5</v>
      </c>
      <c r="L1302" s="22" t="str">
        <f t="shared" si="303"/>
        <v>Low</v>
      </c>
      <c r="M1302" s="22">
        <v>1999</v>
      </c>
      <c r="N1302" s="22">
        <f t="shared" si="304"/>
        <v>0</v>
      </c>
      <c r="O1302" s="22"/>
      <c r="P1302" s="22">
        <v>1999</v>
      </c>
      <c r="Q1302" s="22">
        <f t="shared" si="305"/>
        <v>0</v>
      </c>
      <c r="R1302" s="23">
        <v>978</v>
      </c>
      <c r="S1302" s="23" t="s">
        <v>311</v>
      </c>
      <c r="T1302" s="23" t="s">
        <v>370</v>
      </c>
      <c r="U1302" s="24">
        <v>1005</v>
      </c>
      <c r="V1302" s="24" t="str">
        <f t="shared" si="306"/>
        <v>no</v>
      </c>
      <c r="W1302" s="24">
        <v>978</v>
      </c>
      <c r="X1302" s="24" t="str">
        <f t="shared" si="307"/>
        <v>no</v>
      </c>
      <c r="Y1302" s="24" t="s">
        <v>412</v>
      </c>
      <c r="Z1302" s="24">
        <f t="shared" si="308"/>
        <v>0</v>
      </c>
      <c r="AA1302" s="24">
        <v>1983</v>
      </c>
      <c r="AB1302" s="24" t="s">
        <v>311</v>
      </c>
      <c r="AC1302" s="24" t="s">
        <v>369</v>
      </c>
      <c r="AD1302" s="25">
        <v>0</v>
      </c>
      <c r="AE1302" s="25">
        <v>0</v>
      </c>
      <c r="AF1302" s="25">
        <v>2</v>
      </c>
      <c r="AG1302" s="25">
        <v>1</v>
      </c>
      <c r="AH1302" s="25">
        <v>3</v>
      </c>
      <c r="AI1302" s="25" t="s">
        <v>414</v>
      </c>
      <c r="AJ1302" s="57">
        <v>9</v>
      </c>
      <c r="AK1302" s="57" t="str">
        <f t="shared" si="309"/>
        <v>More</v>
      </c>
      <c r="AL1302" s="57" t="s">
        <v>97</v>
      </c>
      <c r="AM1302" s="57" t="str">
        <f t="shared" si="310"/>
        <v>High</v>
      </c>
      <c r="AN1302" s="62">
        <v>2</v>
      </c>
      <c r="AO1302" s="62" t="str">
        <f t="shared" si="311"/>
        <v>More</v>
      </c>
      <c r="AP1302" s="62">
        <v>490</v>
      </c>
      <c r="AQ1302" s="62" t="str">
        <f t="shared" si="312"/>
        <v>no</v>
      </c>
      <c r="AR1302" s="62" t="str">
        <f t="shared" si="313"/>
        <v>Above Average</v>
      </c>
      <c r="AS1302" s="64">
        <v>1</v>
      </c>
      <c r="AT1302" s="68">
        <v>75.98784194528875</v>
      </c>
      <c r="AU1302" s="68" t="str">
        <f t="shared" si="314"/>
        <v>Above Average</v>
      </c>
      <c r="AV1302" s="66">
        <v>225000</v>
      </c>
      <c r="AW1302" s="66">
        <v>2961</v>
      </c>
      <c r="AX1302" s="66" t="s">
        <v>311</v>
      </c>
    </row>
    <row r="1303" spans="1:50" customFormat="1" x14ac:dyDescent="0.2">
      <c r="A1303">
        <v>1302</v>
      </c>
      <c r="B1303" s="12" t="s">
        <v>90</v>
      </c>
      <c r="C1303" s="12" t="s">
        <v>90</v>
      </c>
      <c r="D1303" s="12" t="s">
        <v>91</v>
      </c>
      <c r="E1303" s="22">
        <v>6</v>
      </c>
      <c r="F1303" s="22" t="s">
        <v>195</v>
      </c>
      <c r="G1303" s="22" t="s">
        <v>92</v>
      </c>
      <c r="H1303" s="22" t="str">
        <f t="shared" si="301"/>
        <v>2Story</v>
      </c>
      <c r="I1303" s="22">
        <f t="shared" si="300"/>
        <v>75.988545402704759</v>
      </c>
      <c r="J1303" s="22" t="str">
        <f t="shared" si="302"/>
        <v>Above Average</v>
      </c>
      <c r="K1303" s="22">
        <v>7</v>
      </c>
      <c r="L1303" s="22" t="str">
        <f t="shared" si="303"/>
        <v>High</v>
      </c>
      <c r="M1303" s="22">
        <v>1942</v>
      </c>
      <c r="N1303" s="22">
        <f t="shared" si="304"/>
        <v>1</v>
      </c>
      <c r="O1303" s="22"/>
      <c r="P1303" s="22">
        <v>1950</v>
      </c>
      <c r="Q1303" s="22">
        <f t="shared" si="305"/>
        <v>1</v>
      </c>
      <c r="R1303" s="23">
        <v>771</v>
      </c>
      <c r="S1303" s="23" t="s">
        <v>311</v>
      </c>
      <c r="T1303" s="23" t="s">
        <v>370</v>
      </c>
      <c r="U1303" s="24">
        <v>753</v>
      </c>
      <c r="V1303" s="24" t="str">
        <f t="shared" si="306"/>
        <v>no</v>
      </c>
      <c r="W1303" s="24">
        <v>741</v>
      </c>
      <c r="X1303" s="24" t="str">
        <f t="shared" si="307"/>
        <v>no</v>
      </c>
      <c r="Y1303" s="24" t="s">
        <v>412</v>
      </c>
      <c r="Z1303" s="24">
        <f t="shared" si="308"/>
        <v>0</v>
      </c>
      <c r="AA1303" s="24">
        <v>1494</v>
      </c>
      <c r="AB1303" s="24" t="s">
        <v>311</v>
      </c>
      <c r="AC1303" s="24" t="s">
        <v>370</v>
      </c>
      <c r="AD1303" s="25">
        <v>0</v>
      </c>
      <c r="AE1303" s="25">
        <v>0</v>
      </c>
      <c r="AF1303" s="25">
        <v>1</v>
      </c>
      <c r="AG1303" s="25">
        <v>0</v>
      </c>
      <c r="AH1303" s="25">
        <v>1</v>
      </c>
      <c r="AI1303" s="25" t="s">
        <v>415</v>
      </c>
      <c r="AJ1303" s="57">
        <v>7</v>
      </c>
      <c r="AK1303" s="57" t="str">
        <f t="shared" si="309"/>
        <v>More</v>
      </c>
      <c r="AL1303" s="57" t="s">
        <v>97</v>
      </c>
      <c r="AM1303" s="57" t="str">
        <f t="shared" si="310"/>
        <v>High</v>
      </c>
      <c r="AN1303" s="62">
        <v>1</v>
      </c>
      <c r="AO1303" s="62" t="str">
        <f t="shared" si="311"/>
        <v>Less</v>
      </c>
      <c r="AP1303" s="62">
        <v>213</v>
      </c>
      <c r="AQ1303" s="62" t="str">
        <f t="shared" si="312"/>
        <v>no</v>
      </c>
      <c r="AR1303" s="62" t="str">
        <f t="shared" si="313"/>
        <v>Below Average</v>
      </c>
      <c r="AS1303" s="64">
        <v>2</v>
      </c>
      <c r="AT1303" s="68">
        <v>78.366445916114785</v>
      </c>
      <c r="AU1303" s="68" t="str">
        <f t="shared" si="314"/>
        <v>Above Average</v>
      </c>
      <c r="AV1303" s="66">
        <v>177500</v>
      </c>
      <c r="AW1303" s="66">
        <v>2265</v>
      </c>
      <c r="AX1303" s="66" t="s">
        <v>311</v>
      </c>
    </row>
    <row r="1304" spans="1:50" customFormat="1" x14ac:dyDescent="0.2">
      <c r="A1304">
        <v>1303</v>
      </c>
      <c r="B1304" s="12" t="s">
        <v>90</v>
      </c>
      <c r="C1304" s="12" t="s">
        <v>90</v>
      </c>
      <c r="D1304" s="12" t="s">
        <v>91</v>
      </c>
      <c r="E1304" s="22">
        <v>8</v>
      </c>
      <c r="F1304" s="22" t="s">
        <v>411</v>
      </c>
      <c r="G1304" s="22" t="s">
        <v>92</v>
      </c>
      <c r="H1304" s="22" t="str">
        <f t="shared" si="301"/>
        <v>2Story</v>
      </c>
      <c r="I1304" s="22">
        <f t="shared" si="300"/>
        <v>75.988545402704759</v>
      </c>
      <c r="J1304" s="22" t="str">
        <f t="shared" si="302"/>
        <v>Above Average</v>
      </c>
      <c r="K1304" s="22">
        <v>5</v>
      </c>
      <c r="L1304" s="22" t="str">
        <f t="shared" si="303"/>
        <v>Low</v>
      </c>
      <c r="M1304" s="22">
        <v>1994</v>
      </c>
      <c r="N1304" s="22">
        <f t="shared" si="304"/>
        <v>0</v>
      </c>
      <c r="O1304" s="22"/>
      <c r="P1304" s="22">
        <v>1994</v>
      </c>
      <c r="Q1304" s="22">
        <f t="shared" si="305"/>
        <v>0</v>
      </c>
      <c r="R1304" s="23">
        <v>1165</v>
      </c>
      <c r="S1304" s="23" t="s">
        <v>311</v>
      </c>
      <c r="T1304" s="23" t="s">
        <v>369</v>
      </c>
      <c r="U1304" s="24">
        <v>1203</v>
      </c>
      <c r="V1304" s="24" t="str">
        <f t="shared" si="306"/>
        <v>no</v>
      </c>
      <c r="W1304" s="24">
        <v>1323</v>
      </c>
      <c r="X1304" s="24" t="str">
        <f t="shared" si="307"/>
        <v>no</v>
      </c>
      <c r="Y1304" s="24" t="s">
        <v>412</v>
      </c>
      <c r="Z1304" s="24">
        <f t="shared" si="308"/>
        <v>0</v>
      </c>
      <c r="AA1304" s="24">
        <v>2526</v>
      </c>
      <c r="AB1304" s="24" t="s">
        <v>311</v>
      </c>
      <c r="AC1304" s="24" t="s">
        <v>369</v>
      </c>
      <c r="AD1304" s="25">
        <v>1</v>
      </c>
      <c r="AE1304" s="25">
        <v>0</v>
      </c>
      <c r="AF1304" s="25">
        <v>2</v>
      </c>
      <c r="AG1304" s="25">
        <v>1</v>
      </c>
      <c r="AH1304" s="25">
        <v>4</v>
      </c>
      <c r="AI1304" s="25" t="s">
        <v>414</v>
      </c>
      <c r="AJ1304" s="57">
        <v>8</v>
      </c>
      <c r="AK1304" s="57" t="str">
        <f t="shared" si="309"/>
        <v>More</v>
      </c>
      <c r="AL1304" s="57" t="s">
        <v>97</v>
      </c>
      <c r="AM1304" s="57" t="str">
        <f t="shared" si="310"/>
        <v>High</v>
      </c>
      <c r="AN1304" s="62">
        <v>3</v>
      </c>
      <c r="AO1304" s="62" t="str">
        <f t="shared" si="311"/>
        <v>More</v>
      </c>
      <c r="AP1304" s="62">
        <v>844</v>
      </c>
      <c r="AQ1304" s="62" t="str">
        <f t="shared" si="312"/>
        <v>no</v>
      </c>
      <c r="AR1304" s="62" t="str">
        <f t="shared" si="313"/>
        <v>Above Average</v>
      </c>
      <c r="AS1304" s="64">
        <v>1</v>
      </c>
      <c r="AT1304" s="68">
        <v>78.569493362232464</v>
      </c>
      <c r="AU1304" s="68" t="str">
        <f t="shared" si="314"/>
        <v>Above Average</v>
      </c>
      <c r="AV1304" s="66">
        <v>290000</v>
      </c>
      <c r="AW1304" s="66">
        <v>3691</v>
      </c>
      <c r="AX1304" s="66" t="s">
        <v>311</v>
      </c>
    </row>
    <row r="1305" spans="1:50" customFormat="1" x14ac:dyDescent="0.2">
      <c r="A1305">
        <v>1304</v>
      </c>
      <c r="B1305" s="12" t="s">
        <v>90</v>
      </c>
      <c r="C1305" s="12" t="s">
        <v>90</v>
      </c>
      <c r="D1305" s="12" t="s">
        <v>91</v>
      </c>
      <c r="E1305" s="22">
        <v>7</v>
      </c>
      <c r="F1305" s="22" t="s">
        <v>411</v>
      </c>
      <c r="G1305" s="22" t="s">
        <v>115</v>
      </c>
      <c r="H1305" s="22" t="str">
        <f t="shared" si="301"/>
        <v>1Story</v>
      </c>
      <c r="I1305" s="22">
        <f t="shared" si="300"/>
        <v>69.182127006168557</v>
      </c>
      <c r="J1305" s="22" t="str">
        <f t="shared" si="302"/>
        <v>Below Average</v>
      </c>
      <c r="K1305" s="22">
        <v>5</v>
      </c>
      <c r="L1305" s="22" t="str">
        <f t="shared" si="303"/>
        <v>Low</v>
      </c>
      <c r="M1305" s="22">
        <v>2005</v>
      </c>
      <c r="N1305" s="22">
        <f t="shared" si="304"/>
        <v>0</v>
      </c>
      <c r="O1305" s="22"/>
      <c r="P1305" s="22">
        <v>2005</v>
      </c>
      <c r="Q1305" s="22">
        <f t="shared" si="305"/>
        <v>0</v>
      </c>
      <c r="R1305" s="23">
        <v>1616</v>
      </c>
      <c r="S1305" s="23" t="s">
        <v>311</v>
      </c>
      <c r="T1305" s="23" t="s">
        <v>369</v>
      </c>
      <c r="U1305" s="24">
        <v>1616</v>
      </c>
      <c r="V1305" s="24" t="str">
        <f t="shared" si="306"/>
        <v>no</v>
      </c>
      <c r="W1305" s="24">
        <v>0</v>
      </c>
      <c r="X1305" s="24" t="str">
        <f t="shared" si="307"/>
        <v>no</v>
      </c>
      <c r="Y1305" s="24" t="s">
        <v>413</v>
      </c>
      <c r="Z1305" s="24">
        <f t="shared" si="308"/>
        <v>0</v>
      </c>
      <c r="AA1305" s="24">
        <v>1616</v>
      </c>
      <c r="AB1305" s="24" t="s">
        <v>311</v>
      </c>
      <c r="AC1305" s="24" t="s">
        <v>369</v>
      </c>
      <c r="AD1305" s="25">
        <v>0</v>
      </c>
      <c r="AE1305" s="25">
        <v>0</v>
      </c>
      <c r="AF1305" s="25">
        <v>2</v>
      </c>
      <c r="AG1305" s="25">
        <v>0</v>
      </c>
      <c r="AH1305" s="25">
        <v>2</v>
      </c>
      <c r="AI1305" s="25" t="s">
        <v>415</v>
      </c>
      <c r="AJ1305" s="57">
        <v>7</v>
      </c>
      <c r="AK1305" s="57" t="str">
        <f t="shared" si="309"/>
        <v>More</v>
      </c>
      <c r="AL1305" s="57" t="s">
        <v>97</v>
      </c>
      <c r="AM1305" s="57" t="str">
        <f t="shared" si="310"/>
        <v>High</v>
      </c>
      <c r="AN1305" s="62">
        <v>3</v>
      </c>
      <c r="AO1305" s="62" t="str">
        <f t="shared" si="311"/>
        <v>More</v>
      </c>
      <c r="AP1305" s="62">
        <v>834</v>
      </c>
      <c r="AQ1305" s="62" t="str">
        <f t="shared" si="312"/>
        <v>no</v>
      </c>
      <c r="AR1305" s="62" t="str">
        <f t="shared" si="313"/>
        <v>Above Average</v>
      </c>
      <c r="AS1305" s="64">
        <v>0</v>
      </c>
      <c r="AT1305" s="68">
        <v>71.78217821782178</v>
      </c>
      <c r="AU1305" s="68" t="str">
        <f t="shared" si="314"/>
        <v>Above Average</v>
      </c>
      <c r="AV1305" s="66">
        <v>232000</v>
      </c>
      <c r="AW1305" s="66">
        <v>3232</v>
      </c>
      <c r="AX1305" s="66" t="s">
        <v>311</v>
      </c>
    </row>
    <row r="1306" spans="1:50" customFormat="1" x14ac:dyDescent="0.2">
      <c r="A1306">
        <v>1305</v>
      </c>
      <c r="B1306" s="12" t="s">
        <v>90</v>
      </c>
      <c r="C1306" s="12" t="s">
        <v>90</v>
      </c>
      <c r="D1306" s="12" t="s">
        <v>179</v>
      </c>
      <c r="E1306" s="22">
        <v>7</v>
      </c>
      <c r="F1306" s="22" t="s">
        <v>411</v>
      </c>
      <c r="G1306" s="22" t="s">
        <v>92</v>
      </c>
      <c r="H1306" s="22" t="str">
        <f t="shared" si="301"/>
        <v>2Story</v>
      </c>
      <c r="I1306" s="22">
        <f t="shared" si="300"/>
        <v>75.988545402704759</v>
      </c>
      <c r="J1306" s="22" t="str">
        <f t="shared" si="302"/>
        <v>Above Average</v>
      </c>
      <c r="K1306" s="22">
        <v>5</v>
      </c>
      <c r="L1306" s="22" t="str">
        <f t="shared" si="303"/>
        <v>Low</v>
      </c>
      <c r="M1306" s="22">
        <v>2004</v>
      </c>
      <c r="N1306" s="22">
        <f t="shared" si="304"/>
        <v>0</v>
      </c>
      <c r="O1306" s="22"/>
      <c r="P1306" s="22">
        <v>2004</v>
      </c>
      <c r="Q1306" s="22">
        <f t="shared" si="305"/>
        <v>0</v>
      </c>
      <c r="R1306" s="23">
        <v>976</v>
      </c>
      <c r="S1306" s="23" t="s">
        <v>311</v>
      </c>
      <c r="T1306" s="23" t="s">
        <v>370</v>
      </c>
      <c r="U1306" s="24">
        <v>976</v>
      </c>
      <c r="V1306" s="24" t="str">
        <f t="shared" si="306"/>
        <v>no</v>
      </c>
      <c r="W1306" s="24">
        <v>732</v>
      </c>
      <c r="X1306" s="24" t="str">
        <f t="shared" si="307"/>
        <v>no</v>
      </c>
      <c r="Y1306" s="24" t="s">
        <v>412</v>
      </c>
      <c r="Z1306" s="24">
        <f t="shared" si="308"/>
        <v>1</v>
      </c>
      <c r="AA1306" s="24">
        <v>1708</v>
      </c>
      <c r="AB1306" s="24" t="s">
        <v>311</v>
      </c>
      <c r="AC1306" s="24" t="s">
        <v>369</v>
      </c>
      <c r="AD1306" s="25">
        <v>0</v>
      </c>
      <c r="AE1306" s="25">
        <v>0</v>
      </c>
      <c r="AF1306" s="25">
        <v>2</v>
      </c>
      <c r="AG1306" s="25">
        <v>0</v>
      </c>
      <c r="AH1306" s="25">
        <v>2</v>
      </c>
      <c r="AI1306" s="25" t="s">
        <v>415</v>
      </c>
      <c r="AJ1306" s="57">
        <v>7</v>
      </c>
      <c r="AK1306" s="57" t="str">
        <f t="shared" si="309"/>
        <v>More</v>
      </c>
      <c r="AL1306" s="57" t="s">
        <v>97</v>
      </c>
      <c r="AM1306" s="57" t="str">
        <f t="shared" si="310"/>
        <v>High</v>
      </c>
      <c r="AN1306" s="62">
        <v>2</v>
      </c>
      <c r="AO1306" s="62" t="str">
        <f t="shared" si="311"/>
        <v>More</v>
      </c>
      <c r="AP1306" s="62">
        <v>380</v>
      </c>
      <c r="AQ1306" s="62" t="str">
        <f t="shared" si="312"/>
        <v>no</v>
      </c>
      <c r="AR1306" s="62" t="str">
        <f t="shared" si="313"/>
        <v>Below Average</v>
      </c>
      <c r="AS1306" s="64">
        <v>0</v>
      </c>
      <c r="AT1306" s="68">
        <v>48.435171385991055</v>
      </c>
      <c r="AU1306" s="68" t="str">
        <f t="shared" si="314"/>
        <v>Below Average</v>
      </c>
      <c r="AV1306" s="66">
        <v>130000</v>
      </c>
      <c r="AW1306" s="66">
        <v>2684</v>
      </c>
      <c r="AX1306" s="66" t="s">
        <v>311</v>
      </c>
    </row>
    <row r="1307" spans="1:50" customFormat="1" x14ac:dyDescent="0.2">
      <c r="A1307">
        <v>1306</v>
      </c>
      <c r="B1307" s="12" t="s">
        <v>90</v>
      </c>
      <c r="C1307" s="12" t="s">
        <v>90</v>
      </c>
      <c r="D1307" s="12" t="s">
        <v>91</v>
      </c>
      <c r="E1307" s="22">
        <v>9</v>
      </c>
      <c r="F1307" s="22" t="s">
        <v>411</v>
      </c>
      <c r="G1307" s="22" t="s">
        <v>115</v>
      </c>
      <c r="H1307" s="22" t="str">
        <f t="shared" si="301"/>
        <v>1Story</v>
      </c>
      <c r="I1307" s="22">
        <f t="shared" si="300"/>
        <v>69.182127006168557</v>
      </c>
      <c r="J1307" s="22" t="str">
        <f t="shared" si="302"/>
        <v>Below Average</v>
      </c>
      <c r="K1307" s="22">
        <v>5</v>
      </c>
      <c r="L1307" s="22" t="str">
        <f t="shared" si="303"/>
        <v>Low</v>
      </c>
      <c r="M1307" s="22">
        <v>2006</v>
      </c>
      <c r="N1307" s="22">
        <f t="shared" si="304"/>
        <v>0</v>
      </c>
      <c r="O1307" s="22"/>
      <c r="P1307" s="22">
        <v>2007</v>
      </c>
      <c r="Q1307" s="22">
        <f t="shared" si="305"/>
        <v>0</v>
      </c>
      <c r="R1307" s="23">
        <v>1652</v>
      </c>
      <c r="S1307" s="23" t="s">
        <v>311</v>
      </c>
      <c r="T1307" s="23" t="s">
        <v>369</v>
      </c>
      <c r="U1307" s="24">
        <v>1652</v>
      </c>
      <c r="V1307" s="24" t="str">
        <f t="shared" si="306"/>
        <v>no</v>
      </c>
      <c r="W1307" s="24">
        <v>0</v>
      </c>
      <c r="X1307" s="24" t="str">
        <f t="shared" si="307"/>
        <v>no</v>
      </c>
      <c r="Y1307" s="24" t="s">
        <v>413</v>
      </c>
      <c r="Z1307" s="24">
        <f t="shared" si="308"/>
        <v>1</v>
      </c>
      <c r="AA1307" s="24">
        <v>1652</v>
      </c>
      <c r="AB1307" s="24" t="s">
        <v>311</v>
      </c>
      <c r="AC1307" s="24" t="s">
        <v>369</v>
      </c>
      <c r="AD1307" s="25">
        <v>1</v>
      </c>
      <c r="AE1307" s="25">
        <v>0</v>
      </c>
      <c r="AF1307" s="25">
        <v>2</v>
      </c>
      <c r="AG1307" s="25">
        <v>0</v>
      </c>
      <c r="AH1307" s="25">
        <v>3</v>
      </c>
      <c r="AI1307" s="25" t="s">
        <v>414</v>
      </c>
      <c r="AJ1307" s="57">
        <v>6</v>
      </c>
      <c r="AK1307" s="57" t="str">
        <f t="shared" si="309"/>
        <v>More</v>
      </c>
      <c r="AL1307" s="57" t="s">
        <v>104</v>
      </c>
      <c r="AM1307" s="57" t="str">
        <f t="shared" si="310"/>
        <v>High</v>
      </c>
      <c r="AN1307" s="62">
        <v>2</v>
      </c>
      <c r="AO1307" s="62" t="str">
        <f t="shared" si="311"/>
        <v>More</v>
      </c>
      <c r="AP1307" s="62">
        <v>840</v>
      </c>
      <c r="AQ1307" s="62" t="str">
        <f t="shared" si="312"/>
        <v>no</v>
      </c>
      <c r="AR1307" s="62" t="str">
        <f t="shared" si="313"/>
        <v>Above Average</v>
      </c>
      <c r="AS1307" s="64">
        <v>2</v>
      </c>
      <c r="AT1307" s="68">
        <v>98.365617433414045</v>
      </c>
      <c r="AU1307" s="68" t="str">
        <f t="shared" si="314"/>
        <v>Above Average</v>
      </c>
      <c r="AV1307" s="66">
        <v>325000</v>
      </c>
      <c r="AW1307" s="66">
        <v>3304</v>
      </c>
      <c r="AX1307" s="66" t="s">
        <v>311</v>
      </c>
    </row>
    <row r="1308" spans="1:50" customFormat="1" x14ac:dyDescent="0.2">
      <c r="A1308">
        <v>1307</v>
      </c>
      <c r="B1308" s="12" t="s">
        <v>90</v>
      </c>
      <c r="C1308" s="12" t="s">
        <v>90</v>
      </c>
      <c r="D1308" s="12" t="s">
        <v>179</v>
      </c>
      <c r="E1308" s="22">
        <v>7</v>
      </c>
      <c r="F1308" s="22" t="s">
        <v>411</v>
      </c>
      <c r="G1308" s="22" t="s">
        <v>115</v>
      </c>
      <c r="H1308" s="22" t="str">
        <f t="shared" si="301"/>
        <v>1Story</v>
      </c>
      <c r="I1308" s="22">
        <f t="shared" si="300"/>
        <v>69.182127006168557</v>
      </c>
      <c r="J1308" s="22" t="str">
        <f t="shared" si="302"/>
        <v>Below Average</v>
      </c>
      <c r="K1308" s="22">
        <v>5</v>
      </c>
      <c r="L1308" s="22" t="str">
        <f t="shared" si="303"/>
        <v>Low</v>
      </c>
      <c r="M1308" s="22">
        <v>2005</v>
      </c>
      <c r="N1308" s="22">
        <f t="shared" si="304"/>
        <v>0</v>
      </c>
      <c r="O1308" s="22"/>
      <c r="P1308" s="22">
        <v>2006</v>
      </c>
      <c r="Q1308" s="22">
        <f t="shared" si="305"/>
        <v>0</v>
      </c>
      <c r="R1308" s="23">
        <v>1368</v>
      </c>
      <c r="S1308" s="23" t="s">
        <v>311</v>
      </c>
      <c r="T1308" s="23" t="s">
        <v>369</v>
      </c>
      <c r="U1308" s="24">
        <v>1368</v>
      </c>
      <c r="V1308" s="24" t="str">
        <f t="shared" si="306"/>
        <v>no</v>
      </c>
      <c r="W1308" s="24">
        <v>0</v>
      </c>
      <c r="X1308" s="24" t="str">
        <f t="shared" si="307"/>
        <v>no</v>
      </c>
      <c r="Y1308" s="24" t="s">
        <v>413</v>
      </c>
      <c r="Z1308" s="24">
        <f t="shared" si="308"/>
        <v>0</v>
      </c>
      <c r="AA1308" s="24">
        <v>1368</v>
      </c>
      <c r="AB1308" s="24" t="s">
        <v>311</v>
      </c>
      <c r="AC1308" s="24" t="s">
        <v>370</v>
      </c>
      <c r="AD1308" s="25">
        <v>0</v>
      </c>
      <c r="AE1308" s="25">
        <v>0</v>
      </c>
      <c r="AF1308" s="25">
        <v>2</v>
      </c>
      <c r="AG1308" s="25">
        <v>0</v>
      </c>
      <c r="AH1308" s="25">
        <v>2</v>
      </c>
      <c r="AI1308" s="25" t="s">
        <v>415</v>
      </c>
      <c r="AJ1308" s="57">
        <v>6</v>
      </c>
      <c r="AK1308" s="57" t="str">
        <f t="shared" si="309"/>
        <v>More</v>
      </c>
      <c r="AL1308" s="57" t="s">
        <v>97</v>
      </c>
      <c r="AM1308" s="57" t="str">
        <f t="shared" si="310"/>
        <v>High</v>
      </c>
      <c r="AN1308" s="62">
        <v>2</v>
      </c>
      <c r="AO1308" s="62" t="str">
        <f t="shared" si="311"/>
        <v>More</v>
      </c>
      <c r="AP1308" s="62">
        <v>474</v>
      </c>
      <c r="AQ1308" s="62" t="str">
        <f t="shared" si="312"/>
        <v>no</v>
      </c>
      <c r="AR1308" s="62" t="str">
        <f t="shared" si="313"/>
        <v>Above Average</v>
      </c>
      <c r="AS1308" s="64">
        <v>1</v>
      </c>
      <c r="AT1308" s="68">
        <v>74.013157894736835</v>
      </c>
      <c r="AU1308" s="68" t="str">
        <f t="shared" si="314"/>
        <v>Above Average</v>
      </c>
      <c r="AV1308" s="66">
        <v>202500</v>
      </c>
      <c r="AW1308" s="66">
        <v>2736</v>
      </c>
      <c r="AX1308" s="66" t="s">
        <v>311</v>
      </c>
    </row>
    <row r="1309" spans="1:50" customFormat="1" x14ac:dyDescent="0.2">
      <c r="A1309">
        <v>1308</v>
      </c>
      <c r="B1309" s="12" t="s">
        <v>90</v>
      </c>
      <c r="C1309" s="12" t="s">
        <v>90</v>
      </c>
      <c r="D1309" s="12" t="s">
        <v>91</v>
      </c>
      <c r="E1309" s="22">
        <v>5</v>
      </c>
      <c r="F1309" s="22" t="s">
        <v>195</v>
      </c>
      <c r="G1309" s="22" t="s">
        <v>115</v>
      </c>
      <c r="H1309" s="22" t="str">
        <f t="shared" si="301"/>
        <v>1Story</v>
      </c>
      <c r="I1309" s="22">
        <f t="shared" si="300"/>
        <v>69.182127006168557</v>
      </c>
      <c r="J1309" s="22" t="str">
        <f t="shared" si="302"/>
        <v>Below Average</v>
      </c>
      <c r="K1309" s="22">
        <v>5</v>
      </c>
      <c r="L1309" s="22" t="str">
        <f t="shared" si="303"/>
        <v>Low</v>
      </c>
      <c r="M1309" s="22">
        <v>1994</v>
      </c>
      <c r="N1309" s="22">
        <f t="shared" si="304"/>
        <v>0</v>
      </c>
      <c r="O1309" s="22"/>
      <c r="P1309" s="22">
        <v>1995</v>
      </c>
      <c r="Q1309" s="22">
        <f t="shared" si="305"/>
        <v>0</v>
      </c>
      <c r="R1309" s="23">
        <v>990</v>
      </c>
      <c r="S1309" s="23" t="s">
        <v>311</v>
      </c>
      <c r="T1309" s="23" t="s">
        <v>370</v>
      </c>
      <c r="U1309" s="24">
        <v>990</v>
      </c>
      <c r="V1309" s="24" t="str">
        <f t="shared" si="306"/>
        <v>no</v>
      </c>
      <c r="W1309" s="24">
        <v>0</v>
      </c>
      <c r="X1309" s="24" t="str">
        <f t="shared" si="307"/>
        <v>no</v>
      </c>
      <c r="Y1309" s="24" t="s">
        <v>413</v>
      </c>
      <c r="Z1309" s="24">
        <f t="shared" si="308"/>
        <v>1</v>
      </c>
      <c r="AA1309" s="24">
        <v>990</v>
      </c>
      <c r="AB1309" s="24" t="s">
        <v>311</v>
      </c>
      <c r="AC1309" s="24" t="s">
        <v>370</v>
      </c>
      <c r="AD1309" s="25">
        <v>1</v>
      </c>
      <c r="AE1309" s="25">
        <v>0</v>
      </c>
      <c r="AF1309" s="25">
        <v>1</v>
      </c>
      <c r="AG1309" s="25">
        <v>0</v>
      </c>
      <c r="AH1309" s="25">
        <v>2</v>
      </c>
      <c r="AI1309" s="25" t="s">
        <v>415</v>
      </c>
      <c r="AJ1309" s="57">
        <v>5</v>
      </c>
      <c r="AK1309" s="57" t="str">
        <f t="shared" si="309"/>
        <v>Less</v>
      </c>
      <c r="AL1309" s="57" t="s">
        <v>98</v>
      </c>
      <c r="AM1309" s="57" t="str">
        <f t="shared" si="310"/>
        <v>Low</v>
      </c>
      <c r="AN1309" s="62">
        <v>2</v>
      </c>
      <c r="AO1309" s="62" t="str">
        <f t="shared" si="311"/>
        <v>More</v>
      </c>
      <c r="AP1309" s="62">
        <v>480</v>
      </c>
      <c r="AQ1309" s="62" t="str">
        <f t="shared" si="312"/>
        <v>no</v>
      </c>
      <c r="AR1309" s="62" t="str">
        <f t="shared" si="313"/>
        <v>Above Average</v>
      </c>
      <c r="AS1309" s="64">
        <v>0</v>
      </c>
      <c r="AT1309" s="68">
        <v>69.696969696969703</v>
      </c>
      <c r="AU1309" s="68" t="str">
        <f t="shared" si="314"/>
        <v>Below Average</v>
      </c>
      <c r="AV1309" s="66">
        <v>138000</v>
      </c>
      <c r="AW1309" s="66">
        <v>1980</v>
      </c>
      <c r="AX1309" s="66" t="s">
        <v>311</v>
      </c>
    </row>
    <row r="1310" spans="1:50" customFormat="1" x14ac:dyDescent="0.2">
      <c r="A1310">
        <v>1309</v>
      </c>
      <c r="B1310" s="12" t="s">
        <v>90</v>
      </c>
      <c r="C1310" s="12" t="s">
        <v>90</v>
      </c>
      <c r="D1310" s="12" t="s">
        <v>91</v>
      </c>
      <c r="E1310" s="22">
        <v>5</v>
      </c>
      <c r="F1310" s="22" t="s">
        <v>195</v>
      </c>
      <c r="G1310" s="22" t="s">
        <v>115</v>
      </c>
      <c r="H1310" s="22" t="str">
        <f t="shared" si="301"/>
        <v>1Story</v>
      </c>
      <c r="I1310" s="22">
        <f t="shared" si="300"/>
        <v>69.182127006168557</v>
      </c>
      <c r="J1310" s="22" t="str">
        <f t="shared" si="302"/>
        <v>Below Average</v>
      </c>
      <c r="K1310" s="22">
        <v>7</v>
      </c>
      <c r="L1310" s="22" t="str">
        <f t="shared" si="303"/>
        <v>High</v>
      </c>
      <c r="M1310" s="22">
        <v>1948</v>
      </c>
      <c r="N1310" s="22">
        <f t="shared" si="304"/>
        <v>1</v>
      </c>
      <c r="O1310" s="22"/>
      <c r="P1310" s="22">
        <v>2005</v>
      </c>
      <c r="Q1310" s="22">
        <f t="shared" si="305"/>
        <v>0</v>
      </c>
      <c r="R1310" s="23">
        <v>924</v>
      </c>
      <c r="S1310" s="23" t="s">
        <v>311</v>
      </c>
      <c r="T1310" s="23" t="s">
        <v>370</v>
      </c>
      <c r="U1310" s="24">
        <v>1122</v>
      </c>
      <c r="V1310" s="24" t="str">
        <f t="shared" si="306"/>
        <v>no</v>
      </c>
      <c r="W1310" s="24">
        <v>0</v>
      </c>
      <c r="X1310" s="24" t="str">
        <f t="shared" si="307"/>
        <v>no</v>
      </c>
      <c r="Y1310" s="24" t="s">
        <v>413</v>
      </c>
      <c r="Z1310" s="24">
        <f t="shared" si="308"/>
        <v>0</v>
      </c>
      <c r="AA1310" s="24">
        <v>1122</v>
      </c>
      <c r="AB1310" s="24" t="s">
        <v>311</v>
      </c>
      <c r="AC1310" s="24" t="s">
        <v>370</v>
      </c>
      <c r="AD1310" s="25">
        <v>1</v>
      </c>
      <c r="AE1310" s="25">
        <v>0</v>
      </c>
      <c r="AF1310" s="25">
        <v>1</v>
      </c>
      <c r="AG1310" s="25">
        <v>0</v>
      </c>
      <c r="AH1310" s="25">
        <v>2</v>
      </c>
      <c r="AI1310" s="25" t="s">
        <v>415</v>
      </c>
      <c r="AJ1310" s="57">
        <v>6</v>
      </c>
      <c r="AK1310" s="57" t="str">
        <f t="shared" si="309"/>
        <v>More</v>
      </c>
      <c r="AL1310" s="57" t="s">
        <v>97</v>
      </c>
      <c r="AM1310" s="57" t="str">
        <f t="shared" si="310"/>
        <v>High</v>
      </c>
      <c r="AN1310" s="62">
        <v>2</v>
      </c>
      <c r="AO1310" s="62" t="str">
        <f t="shared" si="311"/>
        <v>More</v>
      </c>
      <c r="AP1310" s="62">
        <v>528</v>
      </c>
      <c r="AQ1310" s="62" t="str">
        <f t="shared" si="312"/>
        <v>no</v>
      </c>
      <c r="AR1310" s="62" t="str">
        <f t="shared" si="313"/>
        <v>Above Average</v>
      </c>
      <c r="AS1310" s="64">
        <v>0</v>
      </c>
      <c r="AT1310" s="68">
        <v>71.847507331378296</v>
      </c>
      <c r="AU1310" s="68" t="str">
        <f t="shared" si="314"/>
        <v>Above Average</v>
      </c>
      <c r="AV1310" s="66">
        <v>147000</v>
      </c>
      <c r="AW1310" s="66">
        <v>2046</v>
      </c>
      <c r="AX1310" s="66" t="s">
        <v>311</v>
      </c>
    </row>
    <row r="1311" spans="1:50" customFormat="1" x14ac:dyDescent="0.2">
      <c r="A1311">
        <v>1310</v>
      </c>
      <c r="B1311" s="12" t="s">
        <v>90</v>
      </c>
      <c r="C1311" s="12" t="s">
        <v>90</v>
      </c>
      <c r="D1311" s="12" t="s">
        <v>91</v>
      </c>
      <c r="E1311" s="22">
        <v>6</v>
      </c>
      <c r="F1311" s="22" t="s">
        <v>195</v>
      </c>
      <c r="G1311" s="22" t="s">
        <v>115</v>
      </c>
      <c r="H1311" s="22" t="str">
        <f t="shared" si="301"/>
        <v>1Story</v>
      </c>
      <c r="I1311" s="22">
        <f t="shared" si="300"/>
        <v>69.182127006168557</v>
      </c>
      <c r="J1311" s="22" t="str">
        <f t="shared" si="302"/>
        <v>Below Average</v>
      </c>
      <c r="K1311" s="22">
        <v>5</v>
      </c>
      <c r="L1311" s="22" t="str">
        <f t="shared" si="303"/>
        <v>Low</v>
      </c>
      <c r="M1311" s="22">
        <v>1991</v>
      </c>
      <c r="N1311" s="22">
        <f t="shared" si="304"/>
        <v>0</v>
      </c>
      <c r="O1311" s="22"/>
      <c r="P1311" s="22">
        <v>1991</v>
      </c>
      <c r="Q1311" s="22">
        <f t="shared" si="305"/>
        <v>0</v>
      </c>
      <c r="R1311" s="23">
        <v>1278</v>
      </c>
      <c r="S1311" s="23" t="s">
        <v>311</v>
      </c>
      <c r="T1311" s="23" t="s">
        <v>369</v>
      </c>
      <c r="U1311" s="24">
        <v>1294</v>
      </c>
      <c r="V1311" s="24" t="str">
        <f t="shared" si="306"/>
        <v>no</v>
      </c>
      <c r="W1311" s="24">
        <v>0</v>
      </c>
      <c r="X1311" s="24" t="str">
        <f t="shared" si="307"/>
        <v>no</v>
      </c>
      <c r="Y1311" s="24" t="s">
        <v>413</v>
      </c>
      <c r="Z1311" s="24">
        <f t="shared" si="308"/>
        <v>0</v>
      </c>
      <c r="AA1311" s="24">
        <v>1294</v>
      </c>
      <c r="AB1311" s="24" t="s">
        <v>311</v>
      </c>
      <c r="AC1311" s="24" t="s">
        <v>370</v>
      </c>
      <c r="AD1311" s="25">
        <v>1</v>
      </c>
      <c r="AE1311" s="25">
        <v>0</v>
      </c>
      <c r="AF1311" s="25">
        <v>2</v>
      </c>
      <c r="AG1311" s="25">
        <v>0</v>
      </c>
      <c r="AH1311" s="25">
        <v>3</v>
      </c>
      <c r="AI1311" s="25" t="s">
        <v>414</v>
      </c>
      <c r="AJ1311" s="57">
        <v>6</v>
      </c>
      <c r="AK1311" s="57" t="str">
        <f t="shared" si="309"/>
        <v>More</v>
      </c>
      <c r="AL1311" s="57" t="s">
        <v>97</v>
      </c>
      <c r="AM1311" s="57" t="str">
        <f t="shared" si="310"/>
        <v>High</v>
      </c>
      <c r="AN1311" s="62">
        <v>2</v>
      </c>
      <c r="AO1311" s="62" t="str">
        <f t="shared" si="311"/>
        <v>More</v>
      </c>
      <c r="AP1311" s="62">
        <v>496</v>
      </c>
      <c r="AQ1311" s="62" t="str">
        <f t="shared" si="312"/>
        <v>no</v>
      </c>
      <c r="AR1311" s="62" t="str">
        <f t="shared" si="313"/>
        <v>Above Average</v>
      </c>
      <c r="AS1311" s="64">
        <v>0</v>
      </c>
      <c r="AT1311" s="68">
        <v>69.673405909797822</v>
      </c>
      <c r="AU1311" s="68" t="str">
        <f t="shared" si="314"/>
        <v>Below Average</v>
      </c>
      <c r="AV1311" s="66">
        <v>179200</v>
      </c>
      <c r="AW1311" s="66">
        <v>2572</v>
      </c>
      <c r="AX1311" s="66" t="s">
        <v>311</v>
      </c>
    </row>
    <row r="1312" spans="1:50" customFormat="1" x14ac:dyDescent="0.2">
      <c r="A1312">
        <v>1311</v>
      </c>
      <c r="B1312" s="12" t="s">
        <v>204</v>
      </c>
      <c r="C1312" s="12" t="s">
        <v>90</v>
      </c>
      <c r="D1312" s="12" t="s">
        <v>91</v>
      </c>
      <c r="E1312" s="22">
        <v>7</v>
      </c>
      <c r="F1312" s="22" t="s">
        <v>411</v>
      </c>
      <c r="G1312" s="22" t="s">
        <v>115</v>
      </c>
      <c r="H1312" s="22" t="str">
        <f t="shared" si="301"/>
        <v>1Story</v>
      </c>
      <c r="I1312" s="22">
        <f t="shared" si="300"/>
        <v>69.182127006168557</v>
      </c>
      <c r="J1312" s="22" t="str">
        <f t="shared" si="302"/>
        <v>Below Average</v>
      </c>
      <c r="K1312" s="22">
        <v>8</v>
      </c>
      <c r="L1312" s="22" t="str">
        <f t="shared" si="303"/>
        <v>High</v>
      </c>
      <c r="M1312" s="22">
        <v>1959</v>
      </c>
      <c r="N1312" s="22">
        <f t="shared" si="304"/>
        <v>0</v>
      </c>
      <c r="O1312" s="22"/>
      <c r="P1312" s="22">
        <v>2002</v>
      </c>
      <c r="Q1312" s="22">
        <f t="shared" si="305"/>
        <v>0</v>
      </c>
      <c r="R1312" s="23">
        <v>1902</v>
      </c>
      <c r="S1312" s="23" t="s">
        <v>311</v>
      </c>
      <c r="T1312" s="23" t="s">
        <v>369</v>
      </c>
      <c r="U1312" s="24">
        <v>1902</v>
      </c>
      <c r="V1312" s="24" t="str">
        <f t="shared" si="306"/>
        <v>no</v>
      </c>
      <c r="W1312" s="24">
        <v>0</v>
      </c>
      <c r="X1312" s="24" t="str">
        <f t="shared" si="307"/>
        <v>no</v>
      </c>
      <c r="Y1312" s="24" t="s">
        <v>413</v>
      </c>
      <c r="Z1312" s="24">
        <f t="shared" si="308"/>
        <v>0</v>
      </c>
      <c r="AA1312" s="24">
        <v>1902</v>
      </c>
      <c r="AB1312" s="24" t="s">
        <v>311</v>
      </c>
      <c r="AC1312" s="24" t="s">
        <v>369</v>
      </c>
      <c r="AD1312" s="25">
        <v>1</v>
      </c>
      <c r="AE1312" s="25">
        <v>0</v>
      </c>
      <c r="AF1312" s="25">
        <v>2</v>
      </c>
      <c r="AG1312" s="25">
        <v>0</v>
      </c>
      <c r="AH1312" s="25">
        <v>3</v>
      </c>
      <c r="AI1312" s="25" t="s">
        <v>414</v>
      </c>
      <c r="AJ1312" s="57">
        <v>7</v>
      </c>
      <c r="AK1312" s="57" t="str">
        <f t="shared" si="309"/>
        <v>More</v>
      </c>
      <c r="AL1312" s="57" t="s">
        <v>104</v>
      </c>
      <c r="AM1312" s="57" t="str">
        <f t="shared" si="310"/>
        <v>High</v>
      </c>
      <c r="AN1312" s="62">
        <v>2</v>
      </c>
      <c r="AO1312" s="62" t="str">
        <f t="shared" si="311"/>
        <v>More</v>
      </c>
      <c r="AP1312" s="62">
        <v>567</v>
      </c>
      <c r="AQ1312" s="62" t="str">
        <f t="shared" si="312"/>
        <v>no</v>
      </c>
      <c r="AR1312" s="62" t="str">
        <f t="shared" si="313"/>
        <v>Above Average</v>
      </c>
      <c r="AS1312" s="64">
        <v>2</v>
      </c>
      <c r="AT1312" s="68">
        <v>88.065194532071501</v>
      </c>
      <c r="AU1312" s="68" t="str">
        <f t="shared" si="314"/>
        <v>Above Average</v>
      </c>
      <c r="AV1312" s="66">
        <v>335000</v>
      </c>
      <c r="AW1312" s="66">
        <v>3804</v>
      </c>
      <c r="AX1312" s="66" t="s">
        <v>311</v>
      </c>
    </row>
    <row r="1313" spans="1:50" customFormat="1" x14ac:dyDescent="0.2">
      <c r="A1313">
        <v>1312</v>
      </c>
      <c r="B1313" s="12" t="s">
        <v>90</v>
      </c>
      <c r="C1313" s="12" t="s">
        <v>90</v>
      </c>
      <c r="D1313" s="12" t="s">
        <v>91</v>
      </c>
      <c r="E1313" s="22">
        <v>7</v>
      </c>
      <c r="F1313" s="22" t="s">
        <v>411</v>
      </c>
      <c r="G1313" s="22" t="s">
        <v>115</v>
      </c>
      <c r="H1313" s="22" t="str">
        <f t="shared" si="301"/>
        <v>1Story</v>
      </c>
      <c r="I1313" s="22">
        <f t="shared" si="300"/>
        <v>69.182127006168557</v>
      </c>
      <c r="J1313" s="22" t="str">
        <f t="shared" si="302"/>
        <v>Below Average</v>
      </c>
      <c r="K1313" s="22">
        <v>5</v>
      </c>
      <c r="L1313" s="22" t="str">
        <f t="shared" si="303"/>
        <v>Low</v>
      </c>
      <c r="M1313" s="22">
        <v>2005</v>
      </c>
      <c r="N1313" s="22">
        <f t="shared" si="304"/>
        <v>0</v>
      </c>
      <c r="O1313" s="22"/>
      <c r="P1313" s="22">
        <v>2007</v>
      </c>
      <c r="Q1313" s="22">
        <f t="shared" si="305"/>
        <v>0</v>
      </c>
      <c r="R1313" s="23">
        <v>1274</v>
      </c>
      <c r="S1313" s="23" t="s">
        <v>311</v>
      </c>
      <c r="T1313" s="23" t="s">
        <v>369</v>
      </c>
      <c r="U1313" s="24">
        <v>1274</v>
      </c>
      <c r="V1313" s="24" t="str">
        <f t="shared" si="306"/>
        <v>no</v>
      </c>
      <c r="W1313" s="24">
        <v>0</v>
      </c>
      <c r="X1313" s="24" t="str">
        <f t="shared" si="307"/>
        <v>no</v>
      </c>
      <c r="Y1313" s="24" t="s">
        <v>413</v>
      </c>
      <c r="Z1313" s="24">
        <f t="shared" si="308"/>
        <v>0</v>
      </c>
      <c r="AA1313" s="24">
        <v>1274</v>
      </c>
      <c r="AB1313" s="24" t="s">
        <v>311</v>
      </c>
      <c r="AC1313" s="24" t="s">
        <v>370</v>
      </c>
      <c r="AD1313" s="25">
        <v>1</v>
      </c>
      <c r="AE1313" s="25">
        <v>0</v>
      </c>
      <c r="AF1313" s="25">
        <v>2</v>
      </c>
      <c r="AG1313" s="25">
        <v>0</v>
      </c>
      <c r="AH1313" s="25">
        <v>3</v>
      </c>
      <c r="AI1313" s="25" t="s">
        <v>414</v>
      </c>
      <c r="AJ1313" s="57">
        <v>6</v>
      </c>
      <c r="AK1313" s="57" t="str">
        <f t="shared" si="309"/>
        <v>More</v>
      </c>
      <c r="AL1313" s="57" t="s">
        <v>97</v>
      </c>
      <c r="AM1313" s="57" t="str">
        <f t="shared" si="310"/>
        <v>High</v>
      </c>
      <c r="AN1313" s="62">
        <v>2</v>
      </c>
      <c r="AO1313" s="62" t="str">
        <f t="shared" si="311"/>
        <v>More</v>
      </c>
      <c r="AP1313" s="62">
        <v>508</v>
      </c>
      <c r="AQ1313" s="62" t="str">
        <f t="shared" si="312"/>
        <v>no</v>
      </c>
      <c r="AR1313" s="62" t="str">
        <f t="shared" si="313"/>
        <v>Above Average</v>
      </c>
      <c r="AS1313" s="64">
        <v>0</v>
      </c>
      <c r="AT1313" s="68">
        <v>79.670329670329664</v>
      </c>
      <c r="AU1313" s="68" t="str">
        <f t="shared" si="314"/>
        <v>Above Average</v>
      </c>
      <c r="AV1313" s="66">
        <v>203000</v>
      </c>
      <c r="AW1313" s="66">
        <v>2548</v>
      </c>
      <c r="AX1313" s="66" t="s">
        <v>311</v>
      </c>
    </row>
    <row r="1314" spans="1:50" customFormat="1" x14ac:dyDescent="0.2">
      <c r="A1314">
        <v>1313</v>
      </c>
      <c r="B1314" s="12" t="s">
        <v>90</v>
      </c>
      <c r="C1314" s="12" t="s">
        <v>90</v>
      </c>
      <c r="D1314" s="12" t="s">
        <v>91</v>
      </c>
      <c r="E1314" s="22">
        <v>8</v>
      </c>
      <c r="F1314" s="22" t="s">
        <v>411</v>
      </c>
      <c r="G1314" s="22" t="s">
        <v>92</v>
      </c>
      <c r="H1314" s="22" t="str">
        <f t="shared" si="301"/>
        <v>2Story</v>
      </c>
      <c r="I1314" s="22">
        <f t="shared" si="300"/>
        <v>75.988545402704759</v>
      </c>
      <c r="J1314" s="22" t="str">
        <f t="shared" si="302"/>
        <v>Above Average</v>
      </c>
      <c r="K1314" s="22">
        <v>5</v>
      </c>
      <c r="L1314" s="22" t="str">
        <f t="shared" si="303"/>
        <v>Low</v>
      </c>
      <c r="M1314" s="22">
        <v>1990</v>
      </c>
      <c r="N1314" s="22">
        <f t="shared" si="304"/>
        <v>0</v>
      </c>
      <c r="O1314" s="22"/>
      <c r="P1314" s="22">
        <v>1990</v>
      </c>
      <c r="Q1314" s="22">
        <f t="shared" si="305"/>
        <v>0</v>
      </c>
      <c r="R1314" s="23">
        <v>1453</v>
      </c>
      <c r="S1314" s="23" t="s">
        <v>311</v>
      </c>
      <c r="T1314" s="23" t="s">
        <v>369</v>
      </c>
      <c r="U1314" s="24">
        <v>1453</v>
      </c>
      <c r="V1314" s="24" t="str">
        <f t="shared" si="306"/>
        <v>no</v>
      </c>
      <c r="W1314" s="24">
        <v>1357</v>
      </c>
      <c r="X1314" s="24" t="str">
        <f t="shared" si="307"/>
        <v>no</v>
      </c>
      <c r="Y1314" s="24" t="s">
        <v>412</v>
      </c>
      <c r="Z1314" s="24">
        <f t="shared" si="308"/>
        <v>0</v>
      </c>
      <c r="AA1314" s="24">
        <v>2810</v>
      </c>
      <c r="AB1314" s="24" t="s">
        <v>313</v>
      </c>
      <c r="AC1314" s="24" t="s">
        <v>369</v>
      </c>
      <c r="AD1314" s="25">
        <v>0</v>
      </c>
      <c r="AE1314" s="25">
        <v>0</v>
      </c>
      <c r="AF1314" s="25">
        <v>2</v>
      </c>
      <c r="AG1314" s="25">
        <v>1</v>
      </c>
      <c r="AH1314" s="25">
        <v>3</v>
      </c>
      <c r="AI1314" s="25" t="s">
        <v>414</v>
      </c>
      <c r="AJ1314" s="57">
        <v>9</v>
      </c>
      <c r="AK1314" s="57" t="str">
        <f t="shared" si="309"/>
        <v>More</v>
      </c>
      <c r="AL1314" s="57" t="s">
        <v>97</v>
      </c>
      <c r="AM1314" s="57" t="str">
        <f t="shared" si="310"/>
        <v>High</v>
      </c>
      <c r="AN1314" s="62">
        <v>2</v>
      </c>
      <c r="AO1314" s="62" t="str">
        <f t="shared" si="311"/>
        <v>More</v>
      </c>
      <c r="AP1314" s="62">
        <v>750</v>
      </c>
      <c r="AQ1314" s="62" t="str">
        <f t="shared" si="312"/>
        <v>no</v>
      </c>
      <c r="AR1314" s="62" t="str">
        <f t="shared" si="313"/>
        <v>Above Average</v>
      </c>
      <c r="AS1314" s="64">
        <v>1</v>
      </c>
      <c r="AT1314" s="68">
        <v>70.842129955430451</v>
      </c>
      <c r="AU1314" s="68" t="str">
        <f t="shared" si="314"/>
        <v>Above Average</v>
      </c>
      <c r="AV1314" s="66">
        <v>302000</v>
      </c>
      <c r="AW1314" s="66">
        <v>4263</v>
      </c>
      <c r="AX1314" s="66" t="s">
        <v>311</v>
      </c>
    </row>
    <row r="1315" spans="1:50" customFormat="1" x14ac:dyDescent="0.2">
      <c r="A1315">
        <v>1314</v>
      </c>
      <c r="B1315" s="12" t="s">
        <v>90</v>
      </c>
      <c r="C1315" s="12" t="s">
        <v>90</v>
      </c>
      <c r="D1315" s="12" t="s">
        <v>91</v>
      </c>
      <c r="E1315" s="22">
        <v>9</v>
      </c>
      <c r="F1315" s="22" t="s">
        <v>411</v>
      </c>
      <c r="G1315" s="22" t="s">
        <v>92</v>
      </c>
      <c r="H1315" s="22" t="str">
        <f t="shared" si="301"/>
        <v>2Story</v>
      </c>
      <c r="I1315" s="22">
        <f t="shared" si="300"/>
        <v>75.988545402704759</v>
      </c>
      <c r="J1315" s="22" t="str">
        <f t="shared" si="302"/>
        <v>Above Average</v>
      </c>
      <c r="K1315" s="22">
        <v>5</v>
      </c>
      <c r="L1315" s="22" t="str">
        <f t="shared" si="303"/>
        <v>Low</v>
      </c>
      <c r="M1315" s="22">
        <v>1999</v>
      </c>
      <c r="N1315" s="22">
        <f t="shared" si="304"/>
        <v>0</v>
      </c>
      <c r="O1315" s="22"/>
      <c r="P1315" s="22">
        <v>1999</v>
      </c>
      <c r="Q1315" s="22">
        <f t="shared" si="305"/>
        <v>0</v>
      </c>
      <c r="R1315" s="23">
        <v>1393</v>
      </c>
      <c r="S1315" s="23" t="s">
        <v>311</v>
      </c>
      <c r="T1315" s="23" t="s">
        <v>369</v>
      </c>
      <c r="U1315" s="24">
        <v>1422</v>
      </c>
      <c r="V1315" s="24" t="str">
        <f t="shared" si="306"/>
        <v>no</v>
      </c>
      <c r="W1315" s="24">
        <v>1177</v>
      </c>
      <c r="X1315" s="24" t="str">
        <f t="shared" si="307"/>
        <v>no</v>
      </c>
      <c r="Y1315" s="24" t="s">
        <v>412</v>
      </c>
      <c r="Z1315" s="24">
        <f t="shared" si="308"/>
        <v>0</v>
      </c>
      <c r="AA1315" s="24">
        <v>2599</v>
      </c>
      <c r="AB1315" s="24" t="s">
        <v>311</v>
      </c>
      <c r="AC1315" s="24" t="s">
        <v>369</v>
      </c>
      <c r="AD1315" s="25">
        <v>0</v>
      </c>
      <c r="AE1315" s="25">
        <v>0</v>
      </c>
      <c r="AF1315" s="25">
        <v>2</v>
      </c>
      <c r="AG1315" s="25">
        <v>1</v>
      </c>
      <c r="AH1315" s="25">
        <v>3</v>
      </c>
      <c r="AI1315" s="25" t="s">
        <v>414</v>
      </c>
      <c r="AJ1315" s="57">
        <v>10</v>
      </c>
      <c r="AK1315" s="57" t="str">
        <f t="shared" si="309"/>
        <v>More</v>
      </c>
      <c r="AL1315" s="57" t="s">
        <v>97</v>
      </c>
      <c r="AM1315" s="57" t="str">
        <f t="shared" si="310"/>
        <v>High</v>
      </c>
      <c r="AN1315" s="62">
        <v>3</v>
      </c>
      <c r="AO1315" s="62" t="str">
        <f t="shared" si="311"/>
        <v>More</v>
      </c>
      <c r="AP1315" s="62">
        <v>779</v>
      </c>
      <c r="AQ1315" s="62" t="str">
        <f t="shared" si="312"/>
        <v>no</v>
      </c>
      <c r="AR1315" s="62" t="str">
        <f t="shared" si="313"/>
        <v>Above Average</v>
      </c>
      <c r="AS1315" s="64">
        <v>1</v>
      </c>
      <c r="AT1315" s="68">
        <v>83.458917835671343</v>
      </c>
      <c r="AU1315" s="68" t="str">
        <f t="shared" si="314"/>
        <v>Above Average</v>
      </c>
      <c r="AV1315" s="66">
        <v>333168</v>
      </c>
      <c r="AW1315" s="66">
        <v>3992</v>
      </c>
      <c r="AX1315" s="66" t="s">
        <v>311</v>
      </c>
    </row>
    <row r="1316" spans="1:50" customFormat="1" x14ac:dyDescent="0.2">
      <c r="A1316">
        <v>1315</v>
      </c>
      <c r="B1316" s="12" t="s">
        <v>90</v>
      </c>
      <c r="C1316" s="12" t="s">
        <v>90</v>
      </c>
      <c r="D1316" s="12" t="s">
        <v>91</v>
      </c>
      <c r="E1316" s="22">
        <v>4</v>
      </c>
      <c r="F1316" s="22" t="s">
        <v>195</v>
      </c>
      <c r="G1316" s="22" t="s">
        <v>115</v>
      </c>
      <c r="H1316" s="22" t="str">
        <f t="shared" si="301"/>
        <v>1Story</v>
      </c>
      <c r="I1316" s="22">
        <f t="shared" si="300"/>
        <v>69.182127006168557</v>
      </c>
      <c r="J1316" s="22" t="str">
        <f t="shared" si="302"/>
        <v>Below Average</v>
      </c>
      <c r="K1316" s="22">
        <v>6</v>
      </c>
      <c r="L1316" s="22" t="str">
        <f t="shared" si="303"/>
        <v>High</v>
      </c>
      <c r="M1316" s="22">
        <v>1954</v>
      </c>
      <c r="N1316" s="22">
        <f t="shared" si="304"/>
        <v>1</v>
      </c>
      <c r="O1316" s="22"/>
      <c r="P1316" s="22">
        <v>1954</v>
      </c>
      <c r="Q1316" s="22">
        <f t="shared" si="305"/>
        <v>1</v>
      </c>
      <c r="R1316" s="23">
        <v>948</v>
      </c>
      <c r="S1316" s="23" t="s">
        <v>311</v>
      </c>
      <c r="T1316" s="23" t="s">
        <v>370</v>
      </c>
      <c r="U1316" s="24">
        <v>948</v>
      </c>
      <c r="V1316" s="24" t="str">
        <f t="shared" si="306"/>
        <v>no</v>
      </c>
      <c r="W1316" s="24">
        <v>0</v>
      </c>
      <c r="X1316" s="24" t="str">
        <f t="shared" si="307"/>
        <v>no</v>
      </c>
      <c r="Y1316" s="24" t="s">
        <v>413</v>
      </c>
      <c r="Z1316" s="24">
        <f t="shared" si="308"/>
        <v>1</v>
      </c>
      <c r="AA1316" s="24">
        <v>948</v>
      </c>
      <c r="AB1316" s="24" t="s">
        <v>311</v>
      </c>
      <c r="AC1316" s="24" t="s">
        <v>370</v>
      </c>
      <c r="AD1316" s="25">
        <v>1</v>
      </c>
      <c r="AE1316" s="25">
        <v>0</v>
      </c>
      <c r="AF1316" s="25">
        <v>1</v>
      </c>
      <c r="AG1316" s="25">
        <v>0</v>
      </c>
      <c r="AH1316" s="25">
        <v>2</v>
      </c>
      <c r="AI1316" s="25" t="s">
        <v>415</v>
      </c>
      <c r="AJ1316" s="57">
        <v>5</v>
      </c>
      <c r="AK1316" s="57" t="str">
        <f t="shared" si="309"/>
        <v>Less</v>
      </c>
      <c r="AL1316" s="57" t="s">
        <v>98</v>
      </c>
      <c r="AM1316" s="57" t="str">
        <f t="shared" si="310"/>
        <v>Low</v>
      </c>
      <c r="AN1316" s="62">
        <v>1</v>
      </c>
      <c r="AO1316" s="62" t="str">
        <f t="shared" si="311"/>
        <v>Less</v>
      </c>
      <c r="AP1316" s="62">
        <v>280</v>
      </c>
      <c r="AQ1316" s="62" t="str">
        <f t="shared" si="312"/>
        <v>no</v>
      </c>
      <c r="AR1316" s="62" t="str">
        <f t="shared" si="313"/>
        <v>Below Average</v>
      </c>
      <c r="AS1316" s="64">
        <v>1</v>
      </c>
      <c r="AT1316" s="68">
        <v>62.763713080168777</v>
      </c>
      <c r="AU1316" s="68" t="str">
        <f t="shared" si="314"/>
        <v>Below Average</v>
      </c>
      <c r="AV1316" s="66">
        <v>119000</v>
      </c>
      <c r="AW1316" s="66">
        <v>1896</v>
      </c>
      <c r="AX1316" s="66" t="s">
        <v>311</v>
      </c>
    </row>
    <row r="1317" spans="1:50" customFormat="1" x14ac:dyDescent="0.2">
      <c r="A1317">
        <v>1316</v>
      </c>
      <c r="B1317" s="12" t="s">
        <v>90</v>
      </c>
      <c r="C1317" s="12" t="s">
        <v>90</v>
      </c>
      <c r="D1317" s="12" t="s">
        <v>91</v>
      </c>
      <c r="E1317" s="22">
        <v>6</v>
      </c>
      <c r="F1317" s="22" t="s">
        <v>195</v>
      </c>
      <c r="G1317" s="22" t="s">
        <v>92</v>
      </c>
      <c r="H1317" s="22" t="str">
        <f t="shared" si="301"/>
        <v>2Story</v>
      </c>
      <c r="I1317" s="22">
        <f t="shared" si="300"/>
        <v>75.988545402704759</v>
      </c>
      <c r="J1317" s="22" t="str">
        <f t="shared" si="302"/>
        <v>Above Average</v>
      </c>
      <c r="K1317" s="22">
        <v>5</v>
      </c>
      <c r="L1317" s="22" t="str">
        <f t="shared" si="303"/>
        <v>Low</v>
      </c>
      <c r="M1317" s="22">
        <v>1969</v>
      </c>
      <c r="N1317" s="22">
        <f t="shared" si="304"/>
        <v>0</v>
      </c>
      <c r="O1317" s="22"/>
      <c r="P1317" s="22">
        <v>1969</v>
      </c>
      <c r="Q1317" s="22">
        <f t="shared" si="305"/>
        <v>0</v>
      </c>
      <c r="R1317" s="23">
        <v>952</v>
      </c>
      <c r="S1317" s="23" t="s">
        <v>311</v>
      </c>
      <c r="T1317" s="23" t="s">
        <v>370</v>
      </c>
      <c r="U1317" s="24">
        <v>1092</v>
      </c>
      <c r="V1317" s="24" t="str">
        <f t="shared" si="306"/>
        <v>no</v>
      </c>
      <c r="W1317" s="24">
        <v>1020</v>
      </c>
      <c r="X1317" s="24" t="str">
        <f t="shared" si="307"/>
        <v>no</v>
      </c>
      <c r="Y1317" s="24" t="s">
        <v>412</v>
      </c>
      <c r="Z1317" s="24">
        <f t="shared" si="308"/>
        <v>0</v>
      </c>
      <c r="AA1317" s="24">
        <v>2112</v>
      </c>
      <c r="AB1317" s="24" t="s">
        <v>311</v>
      </c>
      <c r="AC1317" s="24" t="s">
        <v>369</v>
      </c>
      <c r="AD1317" s="25">
        <v>0</v>
      </c>
      <c r="AE1317" s="25">
        <v>0</v>
      </c>
      <c r="AF1317" s="25">
        <v>2</v>
      </c>
      <c r="AG1317" s="25">
        <v>1</v>
      </c>
      <c r="AH1317" s="25">
        <v>3</v>
      </c>
      <c r="AI1317" s="25" t="s">
        <v>414</v>
      </c>
      <c r="AJ1317" s="57">
        <v>9</v>
      </c>
      <c r="AK1317" s="57" t="str">
        <f t="shared" si="309"/>
        <v>More</v>
      </c>
      <c r="AL1317" s="57" t="s">
        <v>98</v>
      </c>
      <c r="AM1317" s="57" t="str">
        <f t="shared" si="310"/>
        <v>Low</v>
      </c>
      <c r="AN1317" s="62">
        <v>2</v>
      </c>
      <c r="AO1317" s="62" t="str">
        <f t="shared" si="311"/>
        <v>More</v>
      </c>
      <c r="AP1317" s="62">
        <v>576</v>
      </c>
      <c r="AQ1317" s="62" t="str">
        <f t="shared" si="312"/>
        <v>no</v>
      </c>
      <c r="AR1317" s="62" t="str">
        <f t="shared" si="313"/>
        <v>Above Average</v>
      </c>
      <c r="AS1317" s="64">
        <v>2</v>
      </c>
      <c r="AT1317" s="68">
        <v>67.526109660574406</v>
      </c>
      <c r="AU1317" s="68" t="str">
        <f t="shared" si="314"/>
        <v>Below Average</v>
      </c>
      <c r="AV1317" s="66">
        <v>206900</v>
      </c>
      <c r="AW1317" s="66">
        <v>3064</v>
      </c>
      <c r="AX1317" s="66" t="s">
        <v>311</v>
      </c>
    </row>
    <row r="1318" spans="1:50" customFormat="1" x14ac:dyDescent="0.2">
      <c r="A1318">
        <v>1317</v>
      </c>
      <c r="B1318" s="12" t="s">
        <v>90</v>
      </c>
      <c r="C1318" s="12" t="s">
        <v>90</v>
      </c>
      <c r="D1318" s="12" t="s">
        <v>91</v>
      </c>
      <c r="E1318" s="22">
        <v>8</v>
      </c>
      <c r="F1318" s="22" t="s">
        <v>411</v>
      </c>
      <c r="G1318" s="22" t="s">
        <v>115</v>
      </c>
      <c r="H1318" s="22" t="str">
        <f t="shared" si="301"/>
        <v>1Story</v>
      </c>
      <c r="I1318" s="22">
        <f t="shared" si="300"/>
        <v>69.182127006168557</v>
      </c>
      <c r="J1318" s="22" t="str">
        <f t="shared" si="302"/>
        <v>Below Average</v>
      </c>
      <c r="K1318" s="22">
        <v>5</v>
      </c>
      <c r="L1318" s="22" t="str">
        <f t="shared" si="303"/>
        <v>Low</v>
      </c>
      <c r="M1318" s="22">
        <v>2008</v>
      </c>
      <c r="N1318" s="22">
        <f t="shared" si="304"/>
        <v>0</v>
      </c>
      <c r="O1318" s="22"/>
      <c r="P1318" s="22">
        <v>2008</v>
      </c>
      <c r="Q1318" s="22">
        <f t="shared" si="305"/>
        <v>0</v>
      </c>
      <c r="R1318" s="23">
        <v>1622</v>
      </c>
      <c r="S1318" s="23" t="s">
        <v>311</v>
      </c>
      <c r="T1318" s="23" t="s">
        <v>369</v>
      </c>
      <c r="U1318" s="24">
        <v>1630</v>
      </c>
      <c r="V1318" s="24" t="str">
        <f t="shared" si="306"/>
        <v>no</v>
      </c>
      <c r="W1318" s="24">
        <v>0</v>
      </c>
      <c r="X1318" s="24" t="str">
        <f t="shared" si="307"/>
        <v>no</v>
      </c>
      <c r="Y1318" s="24" t="s">
        <v>413</v>
      </c>
      <c r="Z1318" s="24">
        <f t="shared" si="308"/>
        <v>0</v>
      </c>
      <c r="AA1318" s="24">
        <v>1630</v>
      </c>
      <c r="AB1318" s="24" t="s">
        <v>311</v>
      </c>
      <c r="AC1318" s="24" t="s">
        <v>369</v>
      </c>
      <c r="AD1318" s="25">
        <v>1</v>
      </c>
      <c r="AE1318" s="25">
        <v>0</v>
      </c>
      <c r="AF1318" s="25">
        <v>2</v>
      </c>
      <c r="AG1318" s="25">
        <v>0</v>
      </c>
      <c r="AH1318" s="25">
        <v>3</v>
      </c>
      <c r="AI1318" s="25" t="s">
        <v>414</v>
      </c>
      <c r="AJ1318" s="57">
        <v>8</v>
      </c>
      <c r="AK1318" s="57" t="str">
        <f t="shared" si="309"/>
        <v>More</v>
      </c>
      <c r="AL1318" s="57" t="s">
        <v>104</v>
      </c>
      <c r="AM1318" s="57" t="str">
        <f t="shared" si="310"/>
        <v>High</v>
      </c>
      <c r="AN1318" s="62">
        <v>3</v>
      </c>
      <c r="AO1318" s="62" t="str">
        <f t="shared" si="311"/>
        <v>More</v>
      </c>
      <c r="AP1318" s="62">
        <v>860</v>
      </c>
      <c r="AQ1318" s="62" t="str">
        <f t="shared" si="312"/>
        <v>no</v>
      </c>
      <c r="AR1318" s="62" t="str">
        <f t="shared" si="313"/>
        <v>Above Average</v>
      </c>
      <c r="AS1318" s="64">
        <v>1</v>
      </c>
      <c r="AT1318" s="68">
        <v>90.865006150061504</v>
      </c>
      <c r="AU1318" s="68" t="str">
        <f t="shared" si="314"/>
        <v>Above Average</v>
      </c>
      <c r="AV1318" s="66">
        <v>295493</v>
      </c>
      <c r="AW1318" s="66">
        <v>3252</v>
      </c>
      <c r="AX1318" s="66" t="s">
        <v>311</v>
      </c>
    </row>
    <row r="1319" spans="1:50" customFormat="1" x14ac:dyDescent="0.2">
      <c r="A1319">
        <v>1318</v>
      </c>
      <c r="B1319" s="12" t="s">
        <v>90</v>
      </c>
      <c r="C1319" s="12" t="s">
        <v>90</v>
      </c>
      <c r="D1319" s="12" t="s">
        <v>179</v>
      </c>
      <c r="E1319" s="22">
        <v>7</v>
      </c>
      <c r="F1319" s="22" t="s">
        <v>411</v>
      </c>
      <c r="G1319" s="22" t="s">
        <v>115</v>
      </c>
      <c r="H1319" s="22" t="str">
        <f t="shared" si="301"/>
        <v>1Story</v>
      </c>
      <c r="I1319" s="22">
        <f t="shared" si="300"/>
        <v>69.182127006168557</v>
      </c>
      <c r="J1319" s="22" t="str">
        <f t="shared" si="302"/>
        <v>Below Average</v>
      </c>
      <c r="K1319" s="22">
        <v>5</v>
      </c>
      <c r="L1319" s="22" t="str">
        <f t="shared" si="303"/>
        <v>Low</v>
      </c>
      <c r="M1319" s="22">
        <v>2006</v>
      </c>
      <c r="N1319" s="22">
        <f t="shared" si="304"/>
        <v>0</v>
      </c>
      <c r="O1319" s="22"/>
      <c r="P1319" s="22">
        <v>2007</v>
      </c>
      <c r="Q1319" s="22">
        <f t="shared" si="305"/>
        <v>0</v>
      </c>
      <c r="R1319" s="23">
        <v>1352</v>
      </c>
      <c r="S1319" s="23" t="s">
        <v>311</v>
      </c>
      <c r="T1319" s="23" t="s">
        <v>369</v>
      </c>
      <c r="U1319" s="24">
        <v>1352</v>
      </c>
      <c r="V1319" s="24" t="str">
        <f t="shared" si="306"/>
        <v>no</v>
      </c>
      <c r="W1319" s="24">
        <v>0</v>
      </c>
      <c r="X1319" s="24" t="str">
        <f t="shared" si="307"/>
        <v>no</v>
      </c>
      <c r="Y1319" s="24" t="s">
        <v>413</v>
      </c>
      <c r="Z1319" s="24">
        <f t="shared" si="308"/>
        <v>0</v>
      </c>
      <c r="AA1319" s="24">
        <v>1352</v>
      </c>
      <c r="AB1319" s="24" t="s">
        <v>311</v>
      </c>
      <c r="AC1319" s="24" t="s">
        <v>370</v>
      </c>
      <c r="AD1319" s="25">
        <v>0</v>
      </c>
      <c r="AE1319" s="25">
        <v>0</v>
      </c>
      <c r="AF1319" s="25">
        <v>2</v>
      </c>
      <c r="AG1319" s="25">
        <v>0</v>
      </c>
      <c r="AH1319" s="25">
        <v>2</v>
      </c>
      <c r="AI1319" s="25" t="s">
        <v>415</v>
      </c>
      <c r="AJ1319" s="57">
        <v>5</v>
      </c>
      <c r="AK1319" s="57" t="str">
        <f t="shared" si="309"/>
        <v>Less</v>
      </c>
      <c r="AL1319" s="57" t="s">
        <v>97</v>
      </c>
      <c r="AM1319" s="57" t="str">
        <f t="shared" si="310"/>
        <v>High</v>
      </c>
      <c r="AN1319" s="62">
        <v>2</v>
      </c>
      <c r="AO1319" s="62" t="str">
        <f t="shared" si="311"/>
        <v>More</v>
      </c>
      <c r="AP1319" s="62">
        <v>466</v>
      </c>
      <c r="AQ1319" s="62" t="str">
        <f t="shared" si="312"/>
        <v>no</v>
      </c>
      <c r="AR1319" s="62" t="str">
        <f t="shared" si="313"/>
        <v>Below Average</v>
      </c>
      <c r="AS1319" s="64">
        <v>1</v>
      </c>
      <c r="AT1319" s="68">
        <v>77.255917159763314</v>
      </c>
      <c r="AU1319" s="68" t="str">
        <f t="shared" si="314"/>
        <v>Above Average</v>
      </c>
      <c r="AV1319" s="66">
        <v>208900</v>
      </c>
      <c r="AW1319" s="66">
        <v>2704</v>
      </c>
      <c r="AX1319" s="66" t="s">
        <v>311</v>
      </c>
    </row>
    <row r="1320" spans="1:50" customFormat="1" x14ac:dyDescent="0.2">
      <c r="A1320">
        <v>1319</v>
      </c>
      <c r="B1320" s="12" t="s">
        <v>90</v>
      </c>
      <c r="C1320" s="12" t="s">
        <v>90</v>
      </c>
      <c r="D1320" s="12" t="s">
        <v>91</v>
      </c>
      <c r="E1320" s="22">
        <v>8</v>
      </c>
      <c r="F1320" s="22" t="s">
        <v>411</v>
      </c>
      <c r="G1320" s="22" t="s">
        <v>115</v>
      </c>
      <c r="H1320" s="22" t="str">
        <f t="shared" si="301"/>
        <v>1Story</v>
      </c>
      <c r="I1320" s="22">
        <f t="shared" si="300"/>
        <v>69.182127006168557</v>
      </c>
      <c r="J1320" s="22" t="str">
        <f t="shared" si="302"/>
        <v>Below Average</v>
      </c>
      <c r="K1320" s="22">
        <v>5</v>
      </c>
      <c r="L1320" s="22" t="str">
        <f t="shared" si="303"/>
        <v>Low</v>
      </c>
      <c r="M1320" s="22">
        <v>2001</v>
      </c>
      <c r="N1320" s="22">
        <f t="shared" si="304"/>
        <v>0</v>
      </c>
      <c r="O1320" s="22"/>
      <c r="P1320" s="22">
        <v>2002</v>
      </c>
      <c r="Q1320" s="22">
        <f t="shared" si="305"/>
        <v>0</v>
      </c>
      <c r="R1320" s="23">
        <v>1753</v>
      </c>
      <c r="S1320" s="23" t="s">
        <v>311</v>
      </c>
      <c r="T1320" s="23" t="s">
        <v>369</v>
      </c>
      <c r="U1320" s="24">
        <v>1787</v>
      </c>
      <c r="V1320" s="24" t="str">
        <f t="shared" si="306"/>
        <v>no</v>
      </c>
      <c r="W1320" s="24">
        <v>0</v>
      </c>
      <c r="X1320" s="24" t="str">
        <f t="shared" si="307"/>
        <v>no</v>
      </c>
      <c r="Y1320" s="24" t="s">
        <v>413</v>
      </c>
      <c r="Z1320" s="24">
        <f t="shared" si="308"/>
        <v>0</v>
      </c>
      <c r="AA1320" s="24">
        <v>1787</v>
      </c>
      <c r="AB1320" s="24" t="s">
        <v>311</v>
      </c>
      <c r="AC1320" s="24" t="s">
        <v>369</v>
      </c>
      <c r="AD1320" s="25">
        <v>0</v>
      </c>
      <c r="AE1320" s="25">
        <v>0</v>
      </c>
      <c r="AF1320" s="25">
        <v>2</v>
      </c>
      <c r="AG1320" s="25">
        <v>0</v>
      </c>
      <c r="AH1320" s="25">
        <v>2</v>
      </c>
      <c r="AI1320" s="25" t="s">
        <v>415</v>
      </c>
      <c r="AJ1320" s="57">
        <v>7</v>
      </c>
      <c r="AK1320" s="57" t="str">
        <f t="shared" si="309"/>
        <v>More</v>
      </c>
      <c r="AL1320" s="57" t="s">
        <v>97</v>
      </c>
      <c r="AM1320" s="57" t="str">
        <f t="shared" si="310"/>
        <v>High</v>
      </c>
      <c r="AN1320" s="62">
        <v>3</v>
      </c>
      <c r="AO1320" s="62" t="str">
        <f t="shared" si="311"/>
        <v>More</v>
      </c>
      <c r="AP1320" s="62">
        <v>748</v>
      </c>
      <c r="AQ1320" s="62" t="str">
        <f t="shared" si="312"/>
        <v>no</v>
      </c>
      <c r="AR1320" s="62" t="str">
        <f t="shared" si="313"/>
        <v>Above Average</v>
      </c>
      <c r="AS1320" s="64">
        <v>1</v>
      </c>
      <c r="AT1320" s="68">
        <v>77.683615819209038</v>
      </c>
      <c r="AU1320" s="68" t="str">
        <f t="shared" si="314"/>
        <v>Above Average</v>
      </c>
      <c r="AV1320" s="66">
        <v>275000</v>
      </c>
      <c r="AW1320" s="66">
        <v>3540</v>
      </c>
      <c r="AX1320" s="66" t="s">
        <v>311</v>
      </c>
    </row>
    <row r="1321" spans="1:50" customFormat="1" x14ac:dyDescent="0.2">
      <c r="A1321">
        <v>1320</v>
      </c>
      <c r="B1321" s="12" t="s">
        <v>90</v>
      </c>
      <c r="C1321" s="12" t="s">
        <v>90</v>
      </c>
      <c r="D1321" s="12" t="s">
        <v>91</v>
      </c>
      <c r="E1321" s="22">
        <v>4</v>
      </c>
      <c r="F1321" s="22" t="s">
        <v>195</v>
      </c>
      <c r="G1321" s="22" t="s">
        <v>115</v>
      </c>
      <c r="H1321" s="22" t="str">
        <f t="shared" si="301"/>
        <v>1Story</v>
      </c>
      <c r="I1321" s="22">
        <f t="shared" si="300"/>
        <v>69.182127006168557</v>
      </c>
      <c r="J1321" s="22" t="str">
        <f t="shared" si="302"/>
        <v>Below Average</v>
      </c>
      <c r="K1321" s="22">
        <v>5</v>
      </c>
      <c r="L1321" s="22" t="str">
        <f t="shared" si="303"/>
        <v>Low</v>
      </c>
      <c r="M1321" s="22">
        <v>1954</v>
      </c>
      <c r="N1321" s="22">
        <f t="shared" si="304"/>
        <v>1</v>
      </c>
      <c r="O1321" s="22"/>
      <c r="P1321" s="22">
        <v>1954</v>
      </c>
      <c r="Q1321" s="22">
        <f t="shared" si="305"/>
        <v>1</v>
      </c>
      <c r="R1321" s="23">
        <v>864</v>
      </c>
      <c r="S1321" s="23" t="s">
        <v>311</v>
      </c>
      <c r="T1321" s="23" t="s">
        <v>370</v>
      </c>
      <c r="U1321" s="24">
        <v>948</v>
      </c>
      <c r="V1321" s="24" t="str">
        <f t="shared" si="306"/>
        <v>no</v>
      </c>
      <c r="W1321" s="24">
        <v>0</v>
      </c>
      <c r="X1321" s="24" t="str">
        <f t="shared" si="307"/>
        <v>no</v>
      </c>
      <c r="Y1321" s="24" t="s">
        <v>413</v>
      </c>
      <c r="Z1321" s="24">
        <f t="shared" si="308"/>
        <v>0</v>
      </c>
      <c r="AA1321" s="24">
        <v>948</v>
      </c>
      <c r="AB1321" s="24" t="s">
        <v>311</v>
      </c>
      <c r="AC1321" s="24" t="s">
        <v>370</v>
      </c>
      <c r="AD1321" s="25">
        <v>0</v>
      </c>
      <c r="AE1321" s="25">
        <v>0</v>
      </c>
      <c r="AF1321" s="25">
        <v>1</v>
      </c>
      <c r="AG1321" s="25">
        <v>0</v>
      </c>
      <c r="AH1321" s="25">
        <v>1</v>
      </c>
      <c r="AI1321" s="25" t="s">
        <v>415</v>
      </c>
      <c r="AJ1321" s="57">
        <v>5</v>
      </c>
      <c r="AK1321" s="57" t="str">
        <f t="shared" si="309"/>
        <v>Less</v>
      </c>
      <c r="AL1321" s="57" t="s">
        <v>98</v>
      </c>
      <c r="AM1321" s="57" t="str">
        <f t="shared" si="310"/>
        <v>Low</v>
      </c>
      <c r="AN1321" s="62">
        <v>1</v>
      </c>
      <c r="AO1321" s="62" t="str">
        <f t="shared" si="311"/>
        <v>Less</v>
      </c>
      <c r="AP1321" s="62">
        <v>248</v>
      </c>
      <c r="AQ1321" s="62" t="str">
        <f t="shared" si="312"/>
        <v>no</v>
      </c>
      <c r="AR1321" s="62" t="str">
        <f t="shared" si="313"/>
        <v>Below Average</v>
      </c>
      <c r="AS1321" s="64">
        <v>0</v>
      </c>
      <c r="AT1321" s="68">
        <v>61.258278145695364</v>
      </c>
      <c r="AU1321" s="68" t="str">
        <f t="shared" si="314"/>
        <v>Below Average</v>
      </c>
      <c r="AV1321" s="66">
        <v>111000</v>
      </c>
      <c r="AW1321" s="66">
        <v>1812</v>
      </c>
      <c r="AX1321" s="66" t="s">
        <v>311</v>
      </c>
    </row>
    <row r="1322" spans="1:50" customFormat="1" x14ac:dyDescent="0.2">
      <c r="A1322">
        <v>1321</v>
      </c>
      <c r="B1322" s="12" t="s">
        <v>90</v>
      </c>
      <c r="C1322" s="12" t="s">
        <v>90</v>
      </c>
      <c r="D1322" s="12" t="s">
        <v>91</v>
      </c>
      <c r="E1322" s="22">
        <v>6</v>
      </c>
      <c r="F1322" s="22" t="s">
        <v>195</v>
      </c>
      <c r="G1322" s="22" t="s">
        <v>115</v>
      </c>
      <c r="H1322" s="22" t="str">
        <f t="shared" si="301"/>
        <v>1Story</v>
      </c>
      <c r="I1322" s="22">
        <f t="shared" si="300"/>
        <v>69.182127006168557</v>
      </c>
      <c r="J1322" s="22" t="str">
        <f t="shared" si="302"/>
        <v>Below Average</v>
      </c>
      <c r="K1322" s="22">
        <v>3</v>
      </c>
      <c r="L1322" s="22" t="str">
        <f t="shared" si="303"/>
        <v>Low</v>
      </c>
      <c r="M1322" s="22">
        <v>1957</v>
      </c>
      <c r="N1322" s="22">
        <f t="shared" si="304"/>
        <v>0</v>
      </c>
      <c r="O1322" s="22"/>
      <c r="P1322" s="22">
        <v>1957</v>
      </c>
      <c r="Q1322" s="22">
        <f t="shared" si="305"/>
        <v>1</v>
      </c>
      <c r="R1322" s="23">
        <v>1478</v>
      </c>
      <c r="S1322" s="23" t="s">
        <v>311</v>
      </c>
      <c r="T1322" s="23" t="s">
        <v>369</v>
      </c>
      <c r="U1322" s="24">
        <v>1478</v>
      </c>
      <c r="V1322" s="24" t="str">
        <f t="shared" si="306"/>
        <v>no</v>
      </c>
      <c r="W1322" s="24">
        <v>0</v>
      </c>
      <c r="X1322" s="24" t="str">
        <f t="shared" si="307"/>
        <v>no</v>
      </c>
      <c r="Y1322" s="24" t="s">
        <v>413</v>
      </c>
      <c r="Z1322" s="24">
        <f t="shared" si="308"/>
        <v>1</v>
      </c>
      <c r="AA1322" s="24">
        <v>1478</v>
      </c>
      <c r="AB1322" s="24" t="s">
        <v>311</v>
      </c>
      <c r="AC1322" s="24" t="s">
        <v>370</v>
      </c>
      <c r="AD1322" s="25">
        <v>1</v>
      </c>
      <c r="AE1322" s="25">
        <v>0</v>
      </c>
      <c r="AF1322" s="25">
        <v>1</v>
      </c>
      <c r="AG1322" s="25">
        <v>1</v>
      </c>
      <c r="AH1322" s="25">
        <v>3</v>
      </c>
      <c r="AI1322" s="25" t="s">
        <v>414</v>
      </c>
      <c r="AJ1322" s="57">
        <v>6</v>
      </c>
      <c r="AK1322" s="57" t="str">
        <f t="shared" si="309"/>
        <v>More</v>
      </c>
      <c r="AL1322" s="57" t="s">
        <v>98</v>
      </c>
      <c r="AM1322" s="57" t="str">
        <f t="shared" si="310"/>
        <v>Low</v>
      </c>
      <c r="AN1322" s="62">
        <v>2</v>
      </c>
      <c r="AO1322" s="62" t="str">
        <f t="shared" si="311"/>
        <v>More</v>
      </c>
      <c r="AP1322" s="62">
        <v>442</v>
      </c>
      <c r="AQ1322" s="62" t="str">
        <f t="shared" si="312"/>
        <v>no</v>
      </c>
      <c r="AR1322" s="62" t="str">
        <f t="shared" si="313"/>
        <v>Below Average</v>
      </c>
      <c r="AS1322" s="64">
        <v>2</v>
      </c>
      <c r="AT1322" s="68">
        <v>52.943166441136668</v>
      </c>
      <c r="AU1322" s="68" t="str">
        <f t="shared" si="314"/>
        <v>Below Average</v>
      </c>
      <c r="AV1322" s="66">
        <v>156500</v>
      </c>
      <c r="AW1322" s="66">
        <v>2956</v>
      </c>
      <c r="AX1322" s="66" t="s">
        <v>311</v>
      </c>
    </row>
    <row r="1323" spans="1:50" customFormat="1" x14ac:dyDescent="0.2">
      <c r="A1323">
        <v>1322</v>
      </c>
      <c r="B1323" s="12" t="s">
        <v>114</v>
      </c>
      <c r="C1323" s="12" t="s">
        <v>90</v>
      </c>
      <c r="D1323" s="12" t="s">
        <v>91</v>
      </c>
      <c r="E1323" s="22">
        <v>3</v>
      </c>
      <c r="F1323" s="22" t="s">
        <v>195</v>
      </c>
      <c r="G1323" s="22" t="s">
        <v>115</v>
      </c>
      <c r="H1323" s="22" t="str">
        <f t="shared" si="301"/>
        <v>1Story</v>
      </c>
      <c r="I1323" s="22">
        <f t="shared" si="300"/>
        <v>69.182127006168557</v>
      </c>
      <c r="J1323" s="22" t="str">
        <f t="shared" si="302"/>
        <v>Below Average</v>
      </c>
      <c r="K1323" s="22">
        <v>6</v>
      </c>
      <c r="L1323" s="22" t="str">
        <f t="shared" si="303"/>
        <v>High</v>
      </c>
      <c r="M1323" s="22">
        <v>1949</v>
      </c>
      <c r="N1323" s="22">
        <f t="shared" si="304"/>
        <v>1</v>
      </c>
      <c r="O1323" s="22"/>
      <c r="P1323" s="22">
        <v>1950</v>
      </c>
      <c r="Q1323" s="22">
        <f t="shared" si="305"/>
        <v>1</v>
      </c>
      <c r="R1323" s="23">
        <v>0</v>
      </c>
      <c r="S1323" s="23" t="s">
        <v>313</v>
      </c>
      <c r="T1323" s="23" t="s">
        <v>370</v>
      </c>
      <c r="U1323" s="24">
        <v>720</v>
      </c>
      <c r="V1323" s="24" t="str">
        <f t="shared" si="306"/>
        <v>no</v>
      </c>
      <c r="W1323" s="24">
        <v>0</v>
      </c>
      <c r="X1323" s="24" t="str">
        <f t="shared" si="307"/>
        <v>no</v>
      </c>
      <c r="Y1323" s="24" t="s">
        <v>413</v>
      </c>
      <c r="Z1323" s="24">
        <f t="shared" si="308"/>
        <v>1</v>
      </c>
      <c r="AA1323" s="24">
        <v>720</v>
      </c>
      <c r="AB1323" s="24" t="s">
        <v>311</v>
      </c>
      <c r="AC1323" s="24" t="s">
        <v>370</v>
      </c>
      <c r="AD1323" s="25">
        <v>0</v>
      </c>
      <c r="AE1323" s="25">
        <v>0</v>
      </c>
      <c r="AF1323" s="25">
        <v>1</v>
      </c>
      <c r="AG1323" s="25">
        <v>0</v>
      </c>
      <c r="AH1323" s="25">
        <v>1</v>
      </c>
      <c r="AI1323" s="25" t="s">
        <v>415</v>
      </c>
      <c r="AJ1323" s="57">
        <v>4</v>
      </c>
      <c r="AK1323" s="57" t="str">
        <f t="shared" si="309"/>
        <v>Less</v>
      </c>
      <c r="AL1323" s="57" t="s">
        <v>98</v>
      </c>
      <c r="AM1323" s="57" t="str">
        <f t="shared" si="310"/>
        <v>Low</v>
      </c>
      <c r="AN1323" s="62">
        <v>1</v>
      </c>
      <c r="AO1323" s="62" t="str">
        <f t="shared" si="311"/>
        <v>Less</v>
      </c>
      <c r="AP1323" s="62">
        <v>287</v>
      </c>
      <c r="AQ1323" s="62" t="str">
        <f t="shared" si="312"/>
        <v>no</v>
      </c>
      <c r="AR1323" s="62" t="str">
        <f t="shared" si="313"/>
        <v>Below Average</v>
      </c>
      <c r="AS1323" s="64">
        <v>0</v>
      </c>
      <c r="AT1323" s="68">
        <v>100.69444444444444</v>
      </c>
      <c r="AU1323" s="68" t="str">
        <f t="shared" si="314"/>
        <v>Above Average</v>
      </c>
      <c r="AV1323" s="66">
        <v>72500</v>
      </c>
      <c r="AW1323" s="66">
        <v>720</v>
      </c>
      <c r="AX1323" s="66" t="s">
        <v>311</v>
      </c>
    </row>
    <row r="1324" spans="1:50" customFormat="1" x14ac:dyDescent="0.2">
      <c r="A1324">
        <v>1323</v>
      </c>
      <c r="B1324" s="12" t="s">
        <v>90</v>
      </c>
      <c r="C1324" s="12" t="s">
        <v>90</v>
      </c>
      <c r="D1324" s="12" t="s">
        <v>91</v>
      </c>
      <c r="E1324" s="22">
        <v>7</v>
      </c>
      <c r="F1324" s="22" t="s">
        <v>411</v>
      </c>
      <c r="G1324" s="22" t="s">
        <v>92</v>
      </c>
      <c r="H1324" s="22" t="str">
        <f t="shared" si="301"/>
        <v>2Story</v>
      </c>
      <c r="I1324" s="22">
        <f t="shared" si="300"/>
        <v>75.988545402704759</v>
      </c>
      <c r="J1324" s="22" t="str">
        <f t="shared" si="302"/>
        <v>Above Average</v>
      </c>
      <c r="K1324" s="22">
        <v>5</v>
      </c>
      <c r="L1324" s="22" t="str">
        <f t="shared" si="303"/>
        <v>Low</v>
      </c>
      <c r="M1324" s="22">
        <v>1992</v>
      </c>
      <c r="N1324" s="22">
        <f t="shared" si="304"/>
        <v>0</v>
      </c>
      <c r="O1324" s="22"/>
      <c r="P1324" s="22">
        <v>1992</v>
      </c>
      <c r="Q1324" s="22">
        <f t="shared" si="305"/>
        <v>0</v>
      </c>
      <c r="R1324" s="23">
        <v>750</v>
      </c>
      <c r="S1324" s="23" t="s">
        <v>311</v>
      </c>
      <c r="T1324" s="23" t="s">
        <v>370</v>
      </c>
      <c r="U1324" s="24">
        <v>1061</v>
      </c>
      <c r="V1324" s="24" t="str">
        <f t="shared" si="306"/>
        <v>no</v>
      </c>
      <c r="W1324" s="24">
        <v>862</v>
      </c>
      <c r="X1324" s="24" t="str">
        <f t="shared" si="307"/>
        <v>no</v>
      </c>
      <c r="Y1324" s="24" t="s">
        <v>412</v>
      </c>
      <c r="Z1324" s="24">
        <f t="shared" si="308"/>
        <v>0</v>
      </c>
      <c r="AA1324" s="24">
        <v>1923</v>
      </c>
      <c r="AB1324" s="24" t="s">
        <v>311</v>
      </c>
      <c r="AC1324" s="24" t="s">
        <v>369</v>
      </c>
      <c r="AD1324" s="25">
        <v>1</v>
      </c>
      <c r="AE1324" s="25">
        <v>0</v>
      </c>
      <c r="AF1324" s="25">
        <v>2</v>
      </c>
      <c r="AG1324" s="25">
        <v>1</v>
      </c>
      <c r="AH1324" s="25">
        <v>4</v>
      </c>
      <c r="AI1324" s="25" t="s">
        <v>414</v>
      </c>
      <c r="AJ1324" s="57">
        <v>8</v>
      </c>
      <c r="AK1324" s="57" t="str">
        <f t="shared" si="309"/>
        <v>More</v>
      </c>
      <c r="AL1324" s="57" t="s">
        <v>97</v>
      </c>
      <c r="AM1324" s="57" t="str">
        <f t="shared" si="310"/>
        <v>High</v>
      </c>
      <c r="AN1324" s="62">
        <v>2</v>
      </c>
      <c r="AO1324" s="62" t="str">
        <f t="shared" si="311"/>
        <v>More</v>
      </c>
      <c r="AP1324" s="62">
        <v>564</v>
      </c>
      <c r="AQ1324" s="62" t="str">
        <f t="shared" si="312"/>
        <v>no</v>
      </c>
      <c r="AR1324" s="62" t="str">
        <f t="shared" si="313"/>
        <v>Above Average</v>
      </c>
      <c r="AS1324" s="64">
        <v>1</v>
      </c>
      <c r="AT1324" s="68">
        <v>71.081182192293298</v>
      </c>
      <c r="AU1324" s="68" t="str">
        <f t="shared" si="314"/>
        <v>Above Average</v>
      </c>
      <c r="AV1324" s="66">
        <v>190000</v>
      </c>
      <c r="AW1324" s="66">
        <v>2673</v>
      </c>
      <c r="AX1324" s="66" t="s">
        <v>311</v>
      </c>
    </row>
    <row r="1325" spans="1:50" customFormat="1" x14ac:dyDescent="0.2">
      <c r="A1325">
        <v>1324</v>
      </c>
      <c r="B1325" s="12" t="s">
        <v>90</v>
      </c>
      <c r="C1325" s="12" t="s">
        <v>90</v>
      </c>
      <c r="D1325" s="12" t="s">
        <v>91</v>
      </c>
      <c r="E1325" s="22">
        <v>4</v>
      </c>
      <c r="F1325" s="22" t="s">
        <v>195</v>
      </c>
      <c r="G1325" s="22" t="s">
        <v>115</v>
      </c>
      <c r="H1325" s="22" t="str">
        <f t="shared" si="301"/>
        <v>1Story</v>
      </c>
      <c r="I1325" s="22">
        <f t="shared" si="300"/>
        <v>69.182127006168557</v>
      </c>
      <c r="J1325" s="22" t="str">
        <f t="shared" si="302"/>
        <v>Below Average</v>
      </c>
      <c r="K1325" s="22">
        <v>7</v>
      </c>
      <c r="L1325" s="22" t="str">
        <f t="shared" si="303"/>
        <v>High</v>
      </c>
      <c r="M1325" s="22">
        <v>1940</v>
      </c>
      <c r="N1325" s="22">
        <f t="shared" si="304"/>
        <v>1</v>
      </c>
      <c r="O1325" s="22"/>
      <c r="P1325" s="22">
        <v>1950</v>
      </c>
      <c r="Q1325" s="22">
        <f t="shared" si="305"/>
        <v>1</v>
      </c>
      <c r="R1325" s="23">
        <v>420</v>
      </c>
      <c r="S1325" s="23" t="s">
        <v>311</v>
      </c>
      <c r="T1325" s="23" t="s">
        <v>370</v>
      </c>
      <c r="U1325" s="24">
        <v>708</v>
      </c>
      <c r="V1325" s="24" t="str">
        <f t="shared" si="306"/>
        <v>no</v>
      </c>
      <c r="W1325" s="24">
        <v>0</v>
      </c>
      <c r="X1325" s="24" t="str">
        <f t="shared" si="307"/>
        <v>no</v>
      </c>
      <c r="Y1325" s="24" t="s">
        <v>413</v>
      </c>
      <c r="Z1325" s="24">
        <f t="shared" si="308"/>
        <v>0</v>
      </c>
      <c r="AA1325" s="24">
        <v>708</v>
      </c>
      <c r="AB1325" s="24" t="s">
        <v>311</v>
      </c>
      <c r="AC1325" s="24" t="s">
        <v>370</v>
      </c>
      <c r="AD1325" s="25">
        <v>0</v>
      </c>
      <c r="AE1325" s="25">
        <v>0</v>
      </c>
      <c r="AF1325" s="25">
        <v>1</v>
      </c>
      <c r="AG1325" s="25">
        <v>0</v>
      </c>
      <c r="AH1325" s="25">
        <v>1</v>
      </c>
      <c r="AI1325" s="25" t="s">
        <v>415</v>
      </c>
      <c r="AJ1325" s="57">
        <v>5</v>
      </c>
      <c r="AK1325" s="57" t="str">
        <f t="shared" si="309"/>
        <v>Less</v>
      </c>
      <c r="AL1325" s="57" t="s">
        <v>147</v>
      </c>
      <c r="AM1325" s="57" t="str">
        <f t="shared" si="310"/>
        <v>Low</v>
      </c>
      <c r="AN1325" s="62">
        <v>0</v>
      </c>
      <c r="AO1325" s="62" t="str">
        <f t="shared" si="311"/>
        <v>Less</v>
      </c>
      <c r="AP1325" s="62">
        <v>0</v>
      </c>
      <c r="AQ1325" s="62" t="str">
        <f t="shared" si="312"/>
        <v>no</v>
      </c>
      <c r="AR1325" s="62" t="str">
        <f t="shared" si="313"/>
        <v>Below Average</v>
      </c>
      <c r="AS1325" s="64">
        <v>0</v>
      </c>
      <c r="AT1325" s="68">
        <v>73.138297872340431</v>
      </c>
      <c r="AU1325" s="68" t="str">
        <f t="shared" si="314"/>
        <v>Above Average</v>
      </c>
      <c r="AV1325" s="66">
        <v>82500</v>
      </c>
      <c r="AW1325" s="66">
        <v>1128</v>
      </c>
      <c r="AX1325" s="66" t="s">
        <v>311</v>
      </c>
    </row>
    <row r="1326" spans="1:50" customFormat="1" x14ac:dyDescent="0.2">
      <c r="A1326">
        <v>1325</v>
      </c>
      <c r="B1326" s="12" t="s">
        <v>90</v>
      </c>
      <c r="C1326" s="12" t="s">
        <v>90</v>
      </c>
      <c r="D1326" s="12" t="s">
        <v>91</v>
      </c>
      <c r="E1326" s="22">
        <v>8</v>
      </c>
      <c r="F1326" s="22" t="s">
        <v>411</v>
      </c>
      <c r="G1326" s="22" t="s">
        <v>115</v>
      </c>
      <c r="H1326" s="22" t="str">
        <f t="shared" si="301"/>
        <v>1Story</v>
      </c>
      <c r="I1326" s="22">
        <f t="shared" si="300"/>
        <v>69.182127006168557</v>
      </c>
      <c r="J1326" s="22" t="str">
        <f t="shared" si="302"/>
        <v>Below Average</v>
      </c>
      <c r="K1326" s="22">
        <v>5</v>
      </c>
      <c r="L1326" s="22" t="str">
        <f t="shared" si="303"/>
        <v>Low</v>
      </c>
      <c r="M1326" s="22">
        <v>2006</v>
      </c>
      <c r="N1326" s="22">
        <f t="shared" si="304"/>
        <v>0</v>
      </c>
      <c r="O1326" s="22"/>
      <c r="P1326" s="22">
        <v>2007</v>
      </c>
      <c r="Q1326" s="22">
        <f t="shared" si="305"/>
        <v>0</v>
      </c>
      <c r="R1326" s="23">
        <v>1795</v>
      </c>
      <c r="S1326" s="23" t="s">
        <v>311</v>
      </c>
      <c r="T1326" s="23" t="s">
        <v>369</v>
      </c>
      <c r="U1326" s="24">
        <v>1795</v>
      </c>
      <c r="V1326" s="24" t="str">
        <f t="shared" si="306"/>
        <v>no</v>
      </c>
      <c r="W1326" s="24">
        <v>0</v>
      </c>
      <c r="X1326" s="24" t="str">
        <f t="shared" si="307"/>
        <v>no</v>
      </c>
      <c r="Y1326" s="24" t="s">
        <v>413</v>
      </c>
      <c r="Z1326" s="24">
        <f t="shared" si="308"/>
        <v>0</v>
      </c>
      <c r="AA1326" s="24">
        <v>1795</v>
      </c>
      <c r="AB1326" s="24" t="s">
        <v>311</v>
      </c>
      <c r="AC1326" s="24" t="s">
        <v>369</v>
      </c>
      <c r="AD1326" s="25">
        <v>0</v>
      </c>
      <c r="AE1326" s="25">
        <v>0</v>
      </c>
      <c r="AF1326" s="25">
        <v>2</v>
      </c>
      <c r="AG1326" s="25">
        <v>0</v>
      </c>
      <c r="AH1326" s="25">
        <v>2</v>
      </c>
      <c r="AI1326" s="25" t="s">
        <v>415</v>
      </c>
      <c r="AJ1326" s="57">
        <v>7</v>
      </c>
      <c r="AK1326" s="57" t="str">
        <f t="shared" si="309"/>
        <v>More</v>
      </c>
      <c r="AL1326" s="57" t="s">
        <v>97</v>
      </c>
      <c r="AM1326" s="57" t="str">
        <f t="shared" si="310"/>
        <v>High</v>
      </c>
      <c r="AN1326" s="62">
        <v>3</v>
      </c>
      <c r="AO1326" s="62" t="str">
        <f t="shared" si="311"/>
        <v>More</v>
      </c>
      <c r="AP1326" s="62">
        <v>895</v>
      </c>
      <c r="AQ1326" s="62" t="str">
        <f t="shared" si="312"/>
        <v>no</v>
      </c>
      <c r="AR1326" s="62" t="str">
        <f t="shared" si="313"/>
        <v>Above Average</v>
      </c>
      <c r="AS1326" s="64">
        <v>1</v>
      </c>
      <c r="AT1326" s="68">
        <v>40.947075208913652</v>
      </c>
      <c r="AU1326" s="68" t="str">
        <f t="shared" si="314"/>
        <v>Below Average</v>
      </c>
      <c r="AV1326" s="66">
        <v>147000</v>
      </c>
      <c r="AW1326" s="66">
        <v>3590</v>
      </c>
      <c r="AX1326" s="66" t="s">
        <v>311</v>
      </c>
    </row>
    <row r="1327" spans="1:50" customFormat="1" x14ac:dyDescent="0.2">
      <c r="A1327">
        <v>1326</v>
      </c>
      <c r="B1327" s="12" t="s">
        <v>90</v>
      </c>
      <c r="C1327" s="12" t="s">
        <v>90</v>
      </c>
      <c r="D1327" s="12" t="s">
        <v>91</v>
      </c>
      <c r="E1327" s="22">
        <v>4</v>
      </c>
      <c r="F1327" s="22" t="s">
        <v>195</v>
      </c>
      <c r="G1327" s="22" t="s">
        <v>115</v>
      </c>
      <c r="H1327" s="22" t="str">
        <f t="shared" si="301"/>
        <v>1Story</v>
      </c>
      <c r="I1327" s="22">
        <f t="shared" si="300"/>
        <v>69.182127006168557</v>
      </c>
      <c r="J1327" s="22" t="str">
        <f t="shared" si="302"/>
        <v>Below Average</v>
      </c>
      <c r="K1327" s="22">
        <v>4</v>
      </c>
      <c r="L1327" s="22" t="str">
        <f t="shared" si="303"/>
        <v>Low</v>
      </c>
      <c r="M1327" s="22">
        <v>1922</v>
      </c>
      <c r="N1327" s="22">
        <f t="shared" si="304"/>
        <v>1</v>
      </c>
      <c r="O1327" s="22"/>
      <c r="P1327" s="22">
        <v>1950</v>
      </c>
      <c r="Q1327" s="22">
        <f t="shared" si="305"/>
        <v>1</v>
      </c>
      <c r="R1327" s="23">
        <v>796</v>
      </c>
      <c r="S1327" s="23" t="s">
        <v>311</v>
      </c>
      <c r="T1327" s="23" t="s">
        <v>370</v>
      </c>
      <c r="U1327" s="24">
        <v>796</v>
      </c>
      <c r="V1327" s="24" t="str">
        <f t="shared" si="306"/>
        <v>no</v>
      </c>
      <c r="W1327" s="24">
        <v>0</v>
      </c>
      <c r="X1327" s="24" t="str">
        <f t="shared" si="307"/>
        <v>no</v>
      </c>
      <c r="Y1327" s="24" t="s">
        <v>413</v>
      </c>
      <c r="Z1327" s="24">
        <f t="shared" si="308"/>
        <v>1</v>
      </c>
      <c r="AA1327" s="24">
        <v>796</v>
      </c>
      <c r="AB1327" s="24" t="s">
        <v>311</v>
      </c>
      <c r="AC1327" s="24" t="s">
        <v>370</v>
      </c>
      <c r="AD1327" s="25">
        <v>0</v>
      </c>
      <c r="AE1327" s="25">
        <v>0</v>
      </c>
      <c r="AF1327" s="25">
        <v>1</v>
      </c>
      <c r="AG1327" s="25">
        <v>0</v>
      </c>
      <c r="AH1327" s="25">
        <v>1</v>
      </c>
      <c r="AI1327" s="25" t="s">
        <v>415</v>
      </c>
      <c r="AJ1327" s="57">
        <v>5</v>
      </c>
      <c r="AK1327" s="57" t="str">
        <f t="shared" si="309"/>
        <v>Less</v>
      </c>
      <c r="AL1327" s="57" t="s">
        <v>98</v>
      </c>
      <c r="AM1327" s="57" t="str">
        <f t="shared" si="310"/>
        <v>Low</v>
      </c>
      <c r="AN1327" s="62">
        <v>0</v>
      </c>
      <c r="AO1327" s="62" t="str">
        <f t="shared" si="311"/>
        <v>Less</v>
      </c>
      <c r="AP1327" s="62">
        <v>0</v>
      </c>
      <c r="AQ1327" s="62" t="str">
        <f t="shared" si="312"/>
        <v>no</v>
      </c>
      <c r="AR1327" s="62" t="str">
        <f t="shared" si="313"/>
        <v>Below Average</v>
      </c>
      <c r="AS1327" s="64">
        <v>0</v>
      </c>
      <c r="AT1327" s="68">
        <v>34.547738693467338</v>
      </c>
      <c r="AU1327" s="68" t="str">
        <f t="shared" si="314"/>
        <v>Below Average</v>
      </c>
      <c r="AV1327" s="66">
        <v>55000</v>
      </c>
      <c r="AW1327" s="66">
        <v>1592</v>
      </c>
      <c r="AX1327" s="66" t="s">
        <v>311</v>
      </c>
    </row>
    <row r="1328" spans="1:50" customFormat="1" x14ac:dyDescent="0.2">
      <c r="A1328">
        <v>1327</v>
      </c>
      <c r="B1328" s="12" t="s">
        <v>90</v>
      </c>
      <c r="C1328" s="12" t="s">
        <v>90</v>
      </c>
      <c r="D1328" s="12" t="s">
        <v>91</v>
      </c>
      <c r="E1328" s="22">
        <v>3</v>
      </c>
      <c r="F1328" s="22" t="s">
        <v>195</v>
      </c>
      <c r="G1328" s="22" t="s">
        <v>115</v>
      </c>
      <c r="H1328" s="22" t="str">
        <f t="shared" si="301"/>
        <v>1Story</v>
      </c>
      <c r="I1328" s="22">
        <f t="shared" si="300"/>
        <v>69.182127006168557</v>
      </c>
      <c r="J1328" s="22" t="str">
        <f t="shared" si="302"/>
        <v>Below Average</v>
      </c>
      <c r="K1328" s="22">
        <v>6</v>
      </c>
      <c r="L1328" s="22" t="str">
        <f t="shared" si="303"/>
        <v>High</v>
      </c>
      <c r="M1328" s="22">
        <v>1931</v>
      </c>
      <c r="N1328" s="22">
        <f t="shared" si="304"/>
        <v>1</v>
      </c>
      <c r="O1328" s="22"/>
      <c r="P1328" s="22">
        <v>2006</v>
      </c>
      <c r="Q1328" s="22">
        <f t="shared" si="305"/>
        <v>0</v>
      </c>
      <c r="R1328" s="23">
        <v>544</v>
      </c>
      <c r="S1328" s="23" t="s">
        <v>311</v>
      </c>
      <c r="T1328" s="23" t="s">
        <v>370</v>
      </c>
      <c r="U1328" s="24">
        <v>774</v>
      </c>
      <c r="V1328" s="24" t="str">
        <f t="shared" si="306"/>
        <v>no</v>
      </c>
      <c r="W1328" s="24">
        <v>0</v>
      </c>
      <c r="X1328" s="24" t="str">
        <f t="shared" si="307"/>
        <v>no</v>
      </c>
      <c r="Y1328" s="24" t="s">
        <v>413</v>
      </c>
      <c r="Z1328" s="24">
        <f t="shared" si="308"/>
        <v>1</v>
      </c>
      <c r="AA1328" s="24">
        <v>774</v>
      </c>
      <c r="AB1328" s="24" t="s">
        <v>311</v>
      </c>
      <c r="AC1328" s="24" t="s">
        <v>370</v>
      </c>
      <c r="AD1328" s="25">
        <v>0</v>
      </c>
      <c r="AE1328" s="25">
        <v>0</v>
      </c>
      <c r="AF1328" s="25">
        <v>1</v>
      </c>
      <c r="AG1328" s="25">
        <v>0</v>
      </c>
      <c r="AH1328" s="25">
        <v>1</v>
      </c>
      <c r="AI1328" s="25" t="s">
        <v>415</v>
      </c>
      <c r="AJ1328" s="57">
        <v>6</v>
      </c>
      <c r="AK1328" s="57" t="str">
        <f t="shared" si="309"/>
        <v>More</v>
      </c>
      <c r="AL1328" s="57" t="s">
        <v>97</v>
      </c>
      <c r="AM1328" s="57" t="str">
        <f t="shared" si="310"/>
        <v>High</v>
      </c>
      <c r="AN1328" s="62">
        <v>0</v>
      </c>
      <c r="AO1328" s="62" t="str">
        <f t="shared" si="311"/>
        <v>Less</v>
      </c>
      <c r="AP1328" s="62">
        <v>0</v>
      </c>
      <c r="AQ1328" s="62" t="str">
        <f t="shared" si="312"/>
        <v>no</v>
      </c>
      <c r="AR1328" s="62" t="str">
        <f t="shared" si="313"/>
        <v>Below Average</v>
      </c>
      <c r="AS1328" s="64">
        <v>0</v>
      </c>
      <c r="AT1328" s="68">
        <v>59.93930197268589</v>
      </c>
      <c r="AU1328" s="68" t="str">
        <f t="shared" si="314"/>
        <v>Below Average</v>
      </c>
      <c r="AV1328" s="66">
        <v>79000</v>
      </c>
      <c r="AW1328" s="66">
        <v>1318</v>
      </c>
      <c r="AX1328" s="66" t="s">
        <v>311</v>
      </c>
    </row>
    <row r="1329" spans="1:50" customFormat="1" x14ac:dyDescent="0.2">
      <c r="A1329">
        <v>1328</v>
      </c>
      <c r="B1329" s="12" t="s">
        <v>90</v>
      </c>
      <c r="C1329" s="12" t="s">
        <v>90</v>
      </c>
      <c r="D1329" s="12" t="s">
        <v>91</v>
      </c>
      <c r="E1329" s="22">
        <v>5</v>
      </c>
      <c r="F1329" s="22" t="s">
        <v>195</v>
      </c>
      <c r="G1329" s="22" t="s">
        <v>115</v>
      </c>
      <c r="H1329" s="22" t="str">
        <f t="shared" si="301"/>
        <v>1Story</v>
      </c>
      <c r="I1329" s="22">
        <f t="shared" si="300"/>
        <v>69.182127006168557</v>
      </c>
      <c r="J1329" s="22" t="str">
        <f t="shared" si="302"/>
        <v>Below Average</v>
      </c>
      <c r="K1329" s="22">
        <v>9</v>
      </c>
      <c r="L1329" s="22" t="str">
        <f t="shared" si="303"/>
        <v>High</v>
      </c>
      <c r="M1329" s="22">
        <v>1982</v>
      </c>
      <c r="N1329" s="22">
        <f t="shared" si="304"/>
        <v>0</v>
      </c>
      <c r="O1329" s="22"/>
      <c r="P1329" s="22">
        <v>2008</v>
      </c>
      <c r="Q1329" s="22">
        <f t="shared" si="305"/>
        <v>0</v>
      </c>
      <c r="R1329" s="23">
        <v>816</v>
      </c>
      <c r="S1329" s="23" t="s">
        <v>311</v>
      </c>
      <c r="T1329" s="23" t="s">
        <v>370</v>
      </c>
      <c r="U1329" s="24">
        <v>816</v>
      </c>
      <c r="V1329" s="24" t="str">
        <f t="shared" si="306"/>
        <v>no</v>
      </c>
      <c r="W1329" s="24">
        <v>0</v>
      </c>
      <c r="X1329" s="24" t="str">
        <f t="shared" si="307"/>
        <v>no</v>
      </c>
      <c r="Y1329" s="24" t="s">
        <v>413</v>
      </c>
      <c r="Z1329" s="24">
        <f t="shared" si="308"/>
        <v>0</v>
      </c>
      <c r="AA1329" s="24">
        <v>816</v>
      </c>
      <c r="AB1329" s="24" t="s">
        <v>311</v>
      </c>
      <c r="AC1329" s="24" t="s">
        <v>370</v>
      </c>
      <c r="AD1329" s="25">
        <v>0</v>
      </c>
      <c r="AE1329" s="25">
        <v>1</v>
      </c>
      <c r="AF1329" s="25">
        <v>1</v>
      </c>
      <c r="AG1329" s="25">
        <v>0</v>
      </c>
      <c r="AH1329" s="25">
        <v>2</v>
      </c>
      <c r="AI1329" s="25" t="s">
        <v>415</v>
      </c>
      <c r="AJ1329" s="57">
        <v>5</v>
      </c>
      <c r="AK1329" s="57" t="str">
        <f t="shared" si="309"/>
        <v>Less</v>
      </c>
      <c r="AL1329" s="57" t="s">
        <v>97</v>
      </c>
      <c r="AM1329" s="57" t="str">
        <f t="shared" si="310"/>
        <v>High</v>
      </c>
      <c r="AN1329" s="62">
        <v>1</v>
      </c>
      <c r="AO1329" s="62" t="str">
        <f t="shared" si="311"/>
        <v>Less</v>
      </c>
      <c r="AP1329" s="62">
        <v>264</v>
      </c>
      <c r="AQ1329" s="62" t="str">
        <f t="shared" si="312"/>
        <v>no</v>
      </c>
      <c r="AR1329" s="62" t="str">
        <f t="shared" si="313"/>
        <v>Below Average</v>
      </c>
      <c r="AS1329" s="64">
        <v>1</v>
      </c>
      <c r="AT1329" s="68">
        <v>79.963235294117652</v>
      </c>
      <c r="AU1329" s="68" t="str">
        <f t="shared" si="314"/>
        <v>Above Average</v>
      </c>
      <c r="AV1329" s="66">
        <v>130500</v>
      </c>
      <c r="AW1329" s="66">
        <v>1632</v>
      </c>
      <c r="AX1329" s="66" t="s">
        <v>311</v>
      </c>
    </row>
    <row r="1330" spans="1:50" customFormat="1" x14ac:dyDescent="0.2">
      <c r="A1330">
        <v>1329</v>
      </c>
      <c r="B1330" s="12" t="s">
        <v>90</v>
      </c>
      <c r="C1330" s="12" t="s">
        <v>90</v>
      </c>
      <c r="D1330" s="12" t="s">
        <v>91</v>
      </c>
      <c r="E1330" s="22">
        <v>6</v>
      </c>
      <c r="F1330" s="22" t="s">
        <v>195</v>
      </c>
      <c r="G1330" s="22" t="s">
        <v>132</v>
      </c>
      <c r="H1330" s="22" t="str">
        <f t="shared" si="301"/>
        <v>1Story</v>
      </c>
      <c r="I1330" s="22">
        <f t="shared" si="300"/>
        <v>59.315963337771507</v>
      </c>
      <c r="J1330" s="22" t="str">
        <f t="shared" si="302"/>
        <v>Below Average</v>
      </c>
      <c r="K1330" s="22">
        <v>7</v>
      </c>
      <c r="L1330" s="22" t="str">
        <f t="shared" si="303"/>
        <v>High</v>
      </c>
      <c r="M1330" s="22">
        <v>1920</v>
      </c>
      <c r="N1330" s="22">
        <f t="shared" si="304"/>
        <v>1</v>
      </c>
      <c r="O1330" s="22"/>
      <c r="P1330" s="22">
        <v>1950</v>
      </c>
      <c r="Q1330" s="22">
        <f t="shared" si="305"/>
        <v>1</v>
      </c>
      <c r="R1330" s="23">
        <v>1510</v>
      </c>
      <c r="S1330" s="23" t="s">
        <v>311</v>
      </c>
      <c r="T1330" s="23" t="s">
        <v>369</v>
      </c>
      <c r="U1330" s="24">
        <v>1584</v>
      </c>
      <c r="V1330" s="24" t="str">
        <f t="shared" si="306"/>
        <v>no</v>
      </c>
      <c r="W1330" s="24">
        <v>1208</v>
      </c>
      <c r="X1330" s="24" t="str">
        <f t="shared" si="307"/>
        <v>no</v>
      </c>
      <c r="Y1330" s="24" t="s">
        <v>412</v>
      </c>
      <c r="Z1330" s="24">
        <f t="shared" si="308"/>
        <v>0</v>
      </c>
      <c r="AA1330" s="24">
        <v>2792</v>
      </c>
      <c r="AB1330" s="24" t="s">
        <v>313</v>
      </c>
      <c r="AC1330" s="24" t="s">
        <v>369</v>
      </c>
      <c r="AD1330" s="25">
        <v>0</v>
      </c>
      <c r="AE1330" s="25">
        <v>0</v>
      </c>
      <c r="AF1330" s="25">
        <v>2</v>
      </c>
      <c r="AG1330" s="25">
        <v>0</v>
      </c>
      <c r="AH1330" s="25">
        <v>2</v>
      </c>
      <c r="AI1330" s="25" t="s">
        <v>415</v>
      </c>
      <c r="AJ1330" s="57">
        <v>8</v>
      </c>
      <c r="AK1330" s="57" t="str">
        <f t="shared" si="309"/>
        <v>More</v>
      </c>
      <c r="AL1330" s="57" t="s">
        <v>98</v>
      </c>
      <c r="AM1330" s="57" t="str">
        <f t="shared" si="310"/>
        <v>Low</v>
      </c>
      <c r="AN1330" s="62">
        <v>2</v>
      </c>
      <c r="AO1330" s="62" t="str">
        <f t="shared" si="311"/>
        <v>More</v>
      </c>
      <c r="AP1330" s="62">
        <v>520</v>
      </c>
      <c r="AQ1330" s="62" t="str">
        <f t="shared" si="312"/>
        <v>no</v>
      </c>
      <c r="AR1330" s="62" t="str">
        <f t="shared" si="313"/>
        <v>Above Average</v>
      </c>
      <c r="AS1330" s="64">
        <v>2</v>
      </c>
      <c r="AT1330" s="68">
        <v>59.507205950720596</v>
      </c>
      <c r="AU1330" s="68" t="str">
        <f t="shared" si="314"/>
        <v>Below Average</v>
      </c>
      <c r="AV1330" s="66">
        <v>256000</v>
      </c>
      <c r="AW1330" s="66">
        <v>4302</v>
      </c>
      <c r="AX1330" s="66" t="s">
        <v>311</v>
      </c>
    </row>
    <row r="1331" spans="1:50" customFormat="1" x14ac:dyDescent="0.2">
      <c r="A1331">
        <v>1330</v>
      </c>
      <c r="B1331" s="12" t="s">
        <v>90</v>
      </c>
      <c r="C1331" s="12" t="s">
        <v>90</v>
      </c>
      <c r="D1331" s="12" t="s">
        <v>91</v>
      </c>
      <c r="E1331" s="22">
        <v>7</v>
      </c>
      <c r="F1331" s="22" t="s">
        <v>411</v>
      </c>
      <c r="G1331" s="22" t="s">
        <v>92</v>
      </c>
      <c r="H1331" s="22" t="str">
        <f t="shared" si="301"/>
        <v>2Story</v>
      </c>
      <c r="I1331" s="22">
        <f t="shared" si="300"/>
        <v>75.988545402704759</v>
      </c>
      <c r="J1331" s="22" t="str">
        <f t="shared" si="302"/>
        <v>Above Average</v>
      </c>
      <c r="K1331" s="22">
        <v>5</v>
      </c>
      <c r="L1331" s="22" t="str">
        <f t="shared" si="303"/>
        <v>Low</v>
      </c>
      <c r="M1331" s="22">
        <v>1998</v>
      </c>
      <c r="N1331" s="22">
        <f t="shared" si="304"/>
        <v>0</v>
      </c>
      <c r="O1331" s="22"/>
      <c r="P1331" s="22">
        <v>1998</v>
      </c>
      <c r="Q1331" s="22">
        <f t="shared" si="305"/>
        <v>0</v>
      </c>
      <c r="R1331" s="23">
        <v>935</v>
      </c>
      <c r="S1331" s="23" t="s">
        <v>311</v>
      </c>
      <c r="T1331" s="23" t="s">
        <v>370</v>
      </c>
      <c r="U1331" s="24">
        <v>955</v>
      </c>
      <c r="V1331" s="24" t="str">
        <f t="shared" si="306"/>
        <v>no</v>
      </c>
      <c r="W1331" s="24">
        <v>677</v>
      </c>
      <c r="X1331" s="24" t="str">
        <f t="shared" si="307"/>
        <v>no</v>
      </c>
      <c r="Y1331" s="24" t="s">
        <v>412</v>
      </c>
      <c r="Z1331" s="24">
        <f t="shared" si="308"/>
        <v>0</v>
      </c>
      <c r="AA1331" s="24">
        <v>1632</v>
      </c>
      <c r="AB1331" s="24" t="s">
        <v>311</v>
      </c>
      <c r="AC1331" s="24" t="s">
        <v>369</v>
      </c>
      <c r="AD1331" s="25">
        <v>0</v>
      </c>
      <c r="AE1331" s="25">
        <v>0</v>
      </c>
      <c r="AF1331" s="25">
        <v>2</v>
      </c>
      <c r="AG1331" s="25">
        <v>1</v>
      </c>
      <c r="AH1331" s="25">
        <v>3</v>
      </c>
      <c r="AI1331" s="25" t="s">
        <v>414</v>
      </c>
      <c r="AJ1331" s="57">
        <v>8</v>
      </c>
      <c r="AK1331" s="57" t="str">
        <f t="shared" si="309"/>
        <v>More</v>
      </c>
      <c r="AL1331" s="57" t="s">
        <v>98</v>
      </c>
      <c r="AM1331" s="57" t="str">
        <f t="shared" si="310"/>
        <v>Low</v>
      </c>
      <c r="AN1331" s="62">
        <v>2</v>
      </c>
      <c r="AO1331" s="62" t="str">
        <f t="shared" si="311"/>
        <v>More</v>
      </c>
      <c r="AP1331" s="62">
        <v>462</v>
      </c>
      <c r="AQ1331" s="62" t="str">
        <f t="shared" si="312"/>
        <v>no</v>
      </c>
      <c r="AR1331" s="62" t="str">
        <f t="shared" si="313"/>
        <v>Below Average</v>
      </c>
      <c r="AS1331" s="64">
        <v>1</v>
      </c>
      <c r="AT1331" s="68">
        <v>68.757304246201798</v>
      </c>
      <c r="AU1331" s="68" t="str">
        <f t="shared" si="314"/>
        <v>Below Average</v>
      </c>
      <c r="AV1331" s="66">
        <v>176500</v>
      </c>
      <c r="AW1331" s="66">
        <v>2567</v>
      </c>
      <c r="AX1331" s="66" t="s">
        <v>311</v>
      </c>
    </row>
    <row r="1332" spans="1:50" customFormat="1" x14ac:dyDescent="0.2">
      <c r="A1332">
        <v>1331</v>
      </c>
      <c r="B1332" s="12" t="s">
        <v>90</v>
      </c>
      <c r="C1332" s="12" t="s">
        <v>90</v>
      </c>
      <c r="D1332" s="12" t="s">
        <v>91</v>
      </c>
      <c r="E1332" s="22">
        <v>8</v>
      </c>
      <c r="F1332" s="22" t="s">
        <v>411</v>
      </c>
      <c r="G1332" s="22" t="s">
        <v>115</v>
      </c>
      <c r="H1332" s="22" t="str">
        <f t="shared" si="301"/>
        <v>1Story</v>
      </c>
      <c r="I1332" s="22">
        <f t="shared" si="300"/>
        <v>69.182127006168557</v>
      </c>
      <c r="J1332" s="22" t="str">
        <f t="shared" si="302"/>
        <v>Below Average</v>
      </c>
      <c r="K1332" s="22">
        <v>5</v>
      </c>
      <c r="L1332" s="22" t="str">
        <f t="shared" si="303"/>
        <v>Low</v>
      </c>
      <c r="M1332" s="22">
        <v>2006</v>
      </c>
      <c r="N1332" s="22">
        <f t="shared" si="304"/>
        <v>0</v>
      </c>
      <c r="O1332" s="22"/>
      <c r="P1332" s="22">
        <v>2006</v>
      </c>
      <c r="Q1332" s="22">
        <f t="shared" si="305"/>
        <v>0</v>
      </c>
      <c r="R1332" s="23">
        <v>1588</v>
      </c>
      <c r="S1332" s="23" t="s">
        <v>311</v>
      </c>
      <c r="T1332" s="23" t="s">
        <v>369</v>
      </c>
      <c r="U1332" s="24">
        <v>1588</v>
      </c>
      <c r="V1332" s="24" t="str">
        <f t="shared" si="306"/>
        <v>no</v>
      </c>
      <c r="W1332" s="24">
        <v>0</v>
      </c>
      <c r="X1332" s="24" t="str">
        <f t="shared" si="307"/>
        <v>no</v>
      </c>
      <c r="Y1332" s="24" t="s">
        <v>413</v>
      </c>
      <c r="Z1332" s="24">
        <f t="shared" si="308"/>
        <v>1</v>
      </c>
      <c r="AA1332" s="24">
        <v>1588</v>
      </c>
      <c r="AB1332" s="24" t="s">
        <v>311</v>
      </c>
      <c r="AC1332" s="24" t="s">
        <v>369</v>
      </c>
      <c r="AD1332" s="25">
        <v>0</v>
      </c>
      <c r="AE1332" s="25">
        <v>0</v>
      </c>
      <c r="AF1332" s="25">
        <v>2</v>
      </c>
      <c r="AG1332" s="25">
        <v>0</v>
      </c>
      <c r="AH1332" s="25">
        <v>2</v>
      </c>
      <c r="AI1332" s="25" t="s">
        <v>415</v>
      </c>
      <c r="AJ1332" s="57">
        <v>7</v>
      </c>
      <c r="AK1332" s="57" t="str">
        <f t="shared" si="309"/>
        <v>More</v>
      </c>
      <c r="AL1332" s="57" t="s">
        <v>97</v>
      </c>
      <c r="AM1332" s="57" t="str">
        <f t="shared" si="310"/>
        <v>High</v>
      </c>
      <c r="AN1332" s="62">
        <v>3</v>
      </c>
      <c r="AO1332" s="62" t="str">
        <f t="shared" si="311"/>
        <v>More</v>
      </c>
      <c r="AP1332" s="62">
        <v>825</v>
      </c>
      <c r="AQ1332" s="62" t="str">
        <f t="shared" si="312"/>
        <v>no</v>
      </c>
      <c r="AR1332" s="62" t="str">
        <f t="shared" si="313"/>
        <v>Above Average</v>
      </c>
      <c r="AS1332" s="64">
        <v>1</v>
      </c>
      <c r="AT1332" s="68">
        <v>71.473551637279598</v>
      </c>
      <c r="AU1332" s="68" t="str">
        <f t="shared" si="314"/>
        <v>Above Average</v>
      </c>
      <c r="AV1332" s="66">
        <v>227000</v>
      </c>
      <c r="AW1332" s="66">
        <v>3176</v>
      </c>
      <c r="AX1332" s="66" t="s">
        <v>311</v>
      </c>
    </row>
    <row r="1333" spans="1:50" customFormat="1" x14ac:dyDescent="0.2">
      <c r="A1333">
        <v>1332</v>
      </c>
      <c r="B1333" s="12" t="s">
        <v>90</v>
      </c>
      <c r="C1333" s="12" t="s">
        <v>90</v>
      </c>
      <c r="D1333" s="12" t="s">
        <v>91</v>
      </c>
      <c r="E1333" s="22">
        <v>5</v>
      </c>
      <c r="F1333" s="22" t="s">
        <v>195</v>
      </c>
      <c r="G1333" s="22" t="s">
        <v>197</v>
      </c>
      <c r="H1333" s="22" t="str">
        <f t="shared" si="301"/>
        <v xml:space="preserve"> </v>
      </c>
      <c r="I1333" s="22">
        <f t="shared" si="300"/>
        <v>74.693515888638117</v>
      </c>
      <c r="J1333" s="22" t="str">
        <f t="shared" si="302"/>
        <v>Above Average</v>
      </c>
      <c r="K1333" s="22">
        <v>5</v>
      </c>
      <c r="L1333" s="22" t="str">
        <f t="shared" si="303"/>
        <v>Low</v>
      </c>
      <c r="M1333" s="22">
        <v>1976</v>
      </c>
      <c r="N1333" s="22">
        <f t="shared" si="304"/>
        <v>0</v>
      </c>
      <c r="O1333" s="22"/>
      <c r="P1333" s="22">
        <v>1976</v>
      </c>
      <c r="Q1333" s="22">
        <f t="shared" si="305"/>
        <v>0</v>
      </c>
      <c r="R1333" s="23">
        <v>911</v>
      </c>
      <c r="S1333" s="23" t="s">
        <v>311</v>
      </c>
      <c r="T1333" s="23" t="s">
        <v>370</v>
      </c>
      <c r="U1333" s="24">
        <v>954</v>
      </c>
      <c r="V1333" s="24" t="str">
        <f t="shared" si="306"/>
        <v>no</v>
      </c>
      <c r="W1333" s="24">
        <v>0</v>
      </c>
      <c r="X1333" s="24" t="str">
        <f t="shared" si="307"/>
        <v>no</v>
      </c>
      <c r="Y1333" s="24" t="s">
        <v>413</v>
      </c>
      <c r="Z1333" s="24">
        <f t="shared" si="308"/>
        <v>0</v>
      </c>
      <c r="AA1333" s="24">
        <v>954</v>
      </c>
      <c r="AB1333" s="24" t="s">
        <v>311</v>
      </c>
      <c r="AC1333" s="24" t="s">
        <v>370</v>
      </c>
      <c r="AD1333" s="25">
        <v>0</v>
      </c>
      <c r="AE1333" s="25">
        <v>0</v>
      </c>
      <c r="AF1333" s="25">
        <v>1</v>
      </c>
      <c r="AG1333" s="25">
        <v>0</v>
      </c>
      <c r="AH1333" s="25">
        <v>1</v>
      </c>
      <c r="AI1333" s="25" t="s">
        <v>415</v>
      </c>
      <c r="AJ1333" s="57">
        <v>6</v>
      </c>
      <c r="AK1333" s="57" t="str">
        <f t="shared" si="309"/>
        <v>More</v>
      </c>
      <c r="AL1333" s="57" t="s">
        <v>98</v>
      </c>
      <c r="AM1333" s="57" t="str">
        <f t="shared" si="310"/>
        <v>Low</v>
      </c>
      <c r="AN1333" s="62">
        <v>2</v>
      </c>
      <c r="AO1333" s="62" t="str">
        <f t="shared" si="311"/>
        <v>More</v>
      </c>
      <c r="AP1333" s="62">
        <v>576</v>
      </c>
      <c r="AQ1333" s="62" t="str">
        <f t="shared" si="312"/>
        <v>no</v>
      </c>
      <c r="AR1333" s="62" t="str">
        <f t="shared" si="313"/>
        <v>Above Average</v>
      </c>
      <c r="AS1333" s="64">
        <v>0</v>
      </c>
      <c r="AT1333" s="68">
        <v>71.045576407506701</v>
      </c>
      <c r="AU1333" s="68" t="str">
        <f t="shared" si="314"/>
        <v>Above Average</v>
      </c>
      <c r="AV1333" s="66">
        <v>132500</v>
      </c>
      <c r="AW1333" s="66">
        <v>1865</v>
      </c>
      <c r="AX1333" s="66" t="s">
        <v>311</v>
      </c>
    </row>
    <row r="1334" spans="1:50" customFormat="1" x14ac:dyDescent="0.2">
      <c r="A1334">
        <v>1333</v>
      </c>
      <c r="B1334" s="12" t="s">
        <v>90</v>
      </c>
      <c r="C1334" s="12" t="s">
        <v>90</v>
      </c>
      <c r="D1334" s="12" t="s">
        <v>91</v>
      </c>
      <c r="E1334" s="22">
        <v>4</v>
      </c>
      <c r="F1334" s="22" t="s">
        <v>195</v>
      </c>
      <c r="G1334" s="22" t="s">
        <v>115</v>
      </c>
      <c r="H1334" s="22" t="str">
        <f t="shared" si="301"/>
        <v>1Story</v>
      </c>
      <c r="I1334" s="22">
        <f t="shared" si="300"/>
        <v>69.182127006168557</v>
      </c>
      <c r="J1334" s="22" t="str">
        <f t="shared" si="302"/>
        <v>Below Average</v>
      </c>
      <c r="K1334" s="22">
        <v>6</v>
      </c>
      <c r="L1334" s="22" t="str">
        <f t="shared" si="303"/>
        <v>High</v>
      </c>
      <c r="M1334" s="22">
        <v>1938</v>
      </c>
      <c r="N1334" s="22">
        <f t="shared" si="304"/>
        <v>1</v>
      </c>
      <c r="O1334" s="22"/>
      <c r="P1334" s="22">
        <v>1958</v>
      </c>
      <c r="Q1334" s="22">
        <f t="shared" si="305"/>
        <v>1</v>
      </c>
      <c r="R1334" s="23">
        <v>816</v>
      </c>
      <c r="S1334" s="23" t="s">
        <v>311</v>
      </c>
      <c r="T1334" s="23" t="s">
        <v>370</v>
      </c>
      <c r="U1334" s="24">
        <v>816</v>
      </c>
      <c r="V1334" s="24" t="str">
        <f t="shared" si="306"/>
        <v>no</v>
      </c>
      <c r="W1334" s="24">
        <v>0</v>
      </c>
      <c r="X1334" s="24" t="str">
        <f t="shared" si="307"/>
        <v>no</v>
      </c>
      <c r="Y1334" s="24" t="s">
        <v>413</v>
      </c>
      <c r="Z1334" s="24">
        <f t="shared" si="308"/>
        <v>0</v>
      </c>
      <c r="AA1334" s="24">
        <v>816</v>
      </c>
      <c r="AB1334" s="24" t="s">
        <v>311</v>
      </c>
      <c r="AC1334" s="24" t="s">
        <v>370</v>
      </c>
      <c r="AD1334" s="25">
        <v>1</v>
      </c>
      <c r="AE1334" s="25">
        <v>0</v>
      </c>
      <c r="AF1334" s="25">
        <v>1</v>
      </c>
      <c r="AG1334" s="25">
        <v>0</v>
      </c>
      <c r="AH1334" s="25">
        <v>2</v>
      </c>
      <c r="AI1334" s="25" t="s">
        <v>415</v>
      </c>
      <c r="AJ1334" s="57">
        <v>3</v>
      </c>
      <c r="AK1334" s="57" t="str">
        <f t="shared" si="309"/>
        <v>Less</v>
      </c>
      <c r="AL1334" s="57" t="s">
        <v>98</v>
      </c>
      <c r="AM1334" s="57" t="str">
        <f t="shared" si="310"/>
        <v>Low</v>
      </c>
      <c r="AN1334" s="62">
        <v>1</v>
      </c>
      <c r="AO1334" s="62" t="str">
        <f t="shared" si="311"/>
        <v>Less</v>
      </c>
      <c r="AP1334" s="62">
        <v>288</v>
      </c>
      <c r="AQ1334" s="62" t="str">
        <f t="shared" si="312"/>
        <v>no</v>
      </c>
      <c r="AR1334" s="62" t="str">
        <f t="shared" si="313"/>
        <v>Below Average</v>
      </c>
      <c r="AS1334" s="64">
        <v>1</v>
      </c>
      <c r="AT1334" s="68">
        <v>61.274509803921568</v>
      </c>
      <c r="AU1334" s="68" t="str">
        <f t="shared" si="314"/>
        <v>Below Average</v>
      </c>
      <c r="AV1334" s="66">
        <v>100000</v>
      </c>
      <c r="AW1334" s="66">
        <v>1632</v>
      </c>
      <c r="AX1334" s="66" t="s">
        <v>311</v>
      </c>
    </row>
    <row r="1335" spans="1:50" customFormat="1" x14ac:dyDescent="0.2">
      <c r="A1335">
        <v>1334</v>
      </c>
      <c r="B1335" s="12" t="s">
        <v>90</v>
      </c>
      <c r="C1335" s="12" t="s">
        <v>90</v>
      </c>
      <c r="D1335" s="12" t="s">
        <v>91</v>
      </c>
      <c r="E1335" s="22">
        <v>5</v>
      </c>
      <c r="F1335" s="22" t="s">
        <v>195</v>
      </c>
      <c r="G1335" s="22" t="s">
        <v>132</v>
      </c>
      <c r="H1335" s="22" t="str">
        <f t="shared" si="301"/>
        <v>1Story</v>
      </c>
      <c r="I1335" s="22">
        <f t="shared" si="300"/>
        <v>59.315963337771507</v>
      </c>
      <c r="J1335" s="22" t="str">
        <f t="shared" si="302"/>
        <v>Below Average</v>
      </c>
      <c r="K1335" s="22">
        <v>6</v>
      </c>
      <c r="L1335" s="22" t="str">
        <f t="shared" si="303"/>
        <v>High</v>
      </c>
      <c r="M1335" s="22">
        <v>1938</v>
      </c>
      <c r="N1335" s="22">
        <f t="shared" si="304"/>
        <v>1</v>
      </c>
      <c r="O1335" s="22"/>
      <c r="P1335" s="22">
        <v>1995</v>
      </c>
      <c r="Q1335" s="22">
        <f t="shared" si="305"/>
        <v>0</v>
      </c>
      <c r="R1335" s="23">
        <v>803</v>
      </c>
      <c r="S1335" s="23" t="s">
        <v>311</v>
      </c>
      <c r="T1335" s="23" t="s">
        <v>370</v>
      </c>
      <c r="U1335" s="24">
        <v>803</v>
      </c>
      <c r="V1335" s="24" t="str">
        <f t="shared" si="306"/>
        <v>no</v>
      </c>
      <c r="W1335" s="24">
        <v>557</v>
      </c>
      <c r="X1335" s="24" t="str">
        <f t="shared" si="307"/>
        <v>no</v>
      </c>
      <c r="Y1335" s="24" t="s">
        <v>412</v>
      </c>
      <c r="Z1335" s="24">
        <f t="shared" si="308"/>
        <v>0</v>
      </c>
      <c r="AA1335" s="24">
        <v>1360</v>
      </c>
      <c r="AB1335" s="24" t="s">
        <v>311</v>
      </c>
      <c r="AC1335" s="24" t="s">
        <v>370</v>
      </c>
      <c r="AD1335" s="25">
        <v>0</v>
      </c>
      <c r="AE1335" s="25">
        <v>0</v>
      </c>
      <c r="AF1335" s="25">
        <v>1</v>
      </c>
      <c r="AG1335" s="25">
        <v>1</v>
      </c>
      <c r="AH1335" s="25">
        <v>2</v>
      </c>
      <c r="AI1335" s="25" t="s">
        <v>415</v>
      </c>
      <c r="AJ1335" s="57">
        <v>6</v>
      </c>
      <c r="AK1335" s="57" t="str">
        <f t="shared" si="309"/>
        <v>More</v>
      </c>
      <c r="AL1335" s="57" t="s">
        <v>97</v>
      </c>
      <c r="AM1335" s="57" t="str">
        <f t="shared" si="310"/>
        <v>High</v>
      </c>
      <c r="AN1335" s="62">
        <v>1</v>
      </c>
      <c r="AO1335" s="62" t="str">
        <f t="shared" si="311"/>
        <v>Less</v>
      </c>
      <c r="AP1335" s="62">
        <v>297</v>
      </c>
      <c r="AQ1335" s="62" t="str">
        <f t="shared" si="312"/>
        <v>no</v>
      </c>
      <c r="AR1335" s="62" t="str">
        <f t="shared" si="313"/>
        <v>Below Average</v>
      </c>
      <c r="AS1335" s="64">
        <v>0</v>
      </c>
      <c r="AT1335" s="68">
        <v>58.021266759130839</v>
      </c>
      <c r="AU1335" s="68" t="str">
        <f t="shared" si="314"/>
        <v>Below Average</v>
      </c>
      <c r="AV1335" s="66">
        <v>125500</v>
      </c>
      <c r="AW1335" s="66">
        <v>2163</v>
      </c>
      <c r="AX1335" s="66" t="s">
        <v>311</v>
      </c>
    </row>
    <row r="1336" spans="1:50" customFormat="1" x14ac:dyDescent="0.2">
      <c r="A1336">
        <v>1335</v>
      </c>
      <c r="B1336" s="12" t="s">
        <v>90</v>
      </c>
      <c r="C1336" s="12" t="s">
        <v>90</v>
      </c>
      <c r="D1336" s="12" t="s">
        <v>179</v>
      </c>
      <c r="E1336" s="22">
        <v>5</v>
      </c>
      <c r="F1336" s="22" t="s">
        <v>195</v>
      </c>
      <c r="G1336" s="22" t="s">
        <v>92</v>
      </c>
      <c r="H1336" s="22" t="str">
        <f t="shared" si="301"/>
        <v>2Story</v>
      </c>
      <c r="I1336" s="22">
        <f t="shared" si="300"/>
        <v>75.988545402704759</v>
      </c>
      <c r="J1336" s="22" t="str">
        <f t="shared" si="302"/>
        <v>Above Average</v>
      </c>
      <c r="K1336" s="22">
        <v>6</v>
      </c>
      <c r="L1336" s="22" t="str">
        <f t="shared" si="303"/>
        <v>High</v>
      </c>
      <c r="M1336" s="22">
        <v>1970</v>
      </c>
      <c r="N1336" s="22">
        <f t="shared" si="304"/>
        <v>0</v>
      </c>
      <c r="O1336" s="22"/>
      <c r="P1336" s="22">
        <v>1970</v>
      </c>
      <c r="Q1336" s="22">
        <f t="shared" si="305"/>
        <v>0</v>
      </c>
      <c r="R1336" s="23">
        <v>765</v>
      </c>
      <c r="S1336" s="23" t="s">
        <v>311</v>
      </c>
      <c r="T1336" s="23" t="s">
        <v>370</v>
      </c>
      <c r="U1336" s="24">
        <v>765</v>
      </c>
      <c r="V1336" s="24" t="str">
        <f t="shared" si="306"/>
        <v>no</v>
      </c>
      <c r="W1336" s="24">
        <v>600</v>
      </c>
      <c r="X1336" s="24" t="str">
        <f t="shared" si="307"/>
        <v>no</v>
      </c>
      <c r="Y1336" s="24" t="s">
        <v>412</v>
      </c>
      <c r="Z1336" s="24">
        <f t="shared" si="308"/>
        <v>1</v>
      </c>
      <c r="AA1336" s="24">
        <v>1365</v>
      </c>
      <c r="AB1336" s="24" t="s">
        <v>311</v>
      </c>
      <c r="AC1336" s="24" t="s">
        <v>370</v>
      </c>
      <c r="AD1336" s="25">
        <v>0</v>
      </c>
      <c r="AE1336" s="25">
        <v>0</v>
      </c>
      <c r="AF1336" s="25">
        <v>1</v>
      </c>
      <c r="AG1336" s="25">
        <v>1</v>
      </c>
      <c r="AH1336" s="25">
        <v>2</v>
      </c>
      <c r="AI1336" s="25" t="s">
        <v>415</v>
      </c>
      <c r="AJ1336" s="57">
        <v>7</v>
      </c>
      <c r="AK1336" s="57" t="str">
        <f t="shared" si="309"/>
        <v>More</v>
      </c>
      <c r="AL1336" s="57" t="s">
        <v>98</v>
      </c>
      <c r="AM1336" s="57" t="str">
        <f t="shared" si="310"/>
        <v>Low</v>
      </c>
      <c r="AN1336" s="62">
        <v>2</v>
      </c>
      <c r="AO1336" s="62" t="str">
        <f t="shared" si="311"/>
        <v>More</v>
      </c>
      <c r="AP1336" s="62">
        <v>440</v>
      </c>
      <c r="AQ1336" s="62" t="str">
        <f t="shared" si="312"/>
        <v>no</v>
      </c>
      <c r="AR1336" s="62" t="str">
        <f t="shared" si="313"/>
        <v>Below Average</v>
      </c>
      <c r="AS1336" s="64">
        <v>0</v>
      </c>
      <c r="AT1336" s="68">
        <v>58.685446009389672</v>
      </c>
      <c r="AU1336" s="68" t="str">
        <f t="shared" si="314"/>
        <v>Below Average</v>
      </c>
      <c r="AV1336" s="66">
        <v>125000</v>
      </c>
      <c r="AW1336" s="66">
        <v>2130</v>
      </c>
      <c r="AX1336" s="66" t="s">
        <v>311</v>
      </c>
    </row>
    <row r="1337" spans="1:50" customFormat="1" x14ac:dyDescent="0.2">
      <c r="A1337">
        <v>1336</v>
      </c>
      <c r="B1337" s="12" t="s">
        <v>90</v>
      </c>
      <c r="C1337" s="12" t="s">
        <v>90</v>
      </c>
      <c r="D1337" s="12" t="s">
        <v>91</v>
      </c>
      <c r="E1337" s="22">
        <v>6</v>
      </c>
      <c r="F1337" s="22" t="s">
        <v>195</v>
      </c>
      <c r="G1337" s="22" t="s">
        <v>115</v>
      </c>
      <c r="H1337" s="22" t="str">
        <f t="shared" si="301"/>
        <v>1Story</v>
      </c>
      <c r="I1337" s="22">
        <f t="shared" si="300"/>
        <v>69.182127006168557</v>
      </c>
      <c r="J1337" s="22" t="str">
        <f t="shared" si="302"/>
        <v>Below Average</v>
      </c>
      <c r="K1337" s="22">
        <v>5</v>
      </c>
      <c r="L1337" s="22" t="str">
        <f t="shared" si="303"/>
        <v>Low</v>
      </c>
      <c r="M1337" s="22">
        <v>1977</v>
      </c>
      <c r="N1337" s="22">
        <f t="shared" si="304"/>
        <v>0</v>
      </c>
      <c r="O1337" s="22"/>
      <c r="P1337" s="22">
        <v>1977</v>
      </c>
      <c r="Q1337" s="22">
        <f t="shared" si="305"/>
        <v>0</v>
      </c>
      <c r="R1337" s="23">
        <v>1350</v>
      </c>
      <c r="S1337" s="23" t="s">
        <v>311</v>
      </c>
      <c r="T1337" s="23" t="s">
        <v>369</v>
      </c>
      <c r="U1337" s="24">
        <v>1334</v>
      </c>
      <c r="V1337" s="24" t="str">
        <f t="shared" si="306"/>
        <v>no</v>
      </c>
      <c r="W1337" s="24">
        <v>0</v>
      </c>
      <c r="X1337" s="24" t="str">
        <f t="shared" si="307"/>
        <v>no</v>
      </c>
      <c r="Y1337" s="24" t="s">
        <v>413</v>
      </c>
      <c r="Z1337" s="24">
        <f t="shared" si="308"/>
        <v>1</v>
      </c>
      <c r="AA1337" s="24">
        <v>1334</v>
      </c>
      <c r="AB1337" s="24" t="s">
        <v>311</v>
      </c>
      <c r="AC1337" s="24" t="s">
        <v>370</v>
      </c>
      <c r="AD1337" s="25">
        <v>0</v>
      </c>
      <c r="AE1337" s="25">
        <v>1</v>
      </c>
      <c r="AF1337" s="25">
        <v>2</v>
      </c>
      <c r="AG1337" s="25">
        <v>0</v>
      </c>
      <c r="AH1337" s="25">
        <v>3</v>
      </c>
      <c r="AI1337" s="25" t="s">
        <v>414</v>
      </c>
      <c r="AJ1337" s="57">
        <v>6</v>
      </c>
      <c r="AK1337" s="57" t="str">
        <f t="shared" si="309"/>
        <v>More</v>
      </c>
      <c r="AL1337" s="57" t="s">
        <v>98</v>
      </c>
      <c r="AM1337" s="57" t="str">
        <f t="shared" si="310"/>
        <v>Low</v>
      </c>
      <c r="AN1337" s="62">
        <v>2</v>
      </c>
      <c r="AO1337" s="62" t="str">
        <f t="shared" si="311"/>
        <v>More</v>
      </c>
      <c r="AP1337" s="62">
        <v>630</v>
      </c>
      <c r="AQ1337" s="62" t="str">
        <f t="shared" si="312"/>
        <v>no</v>
      </c>
      <c r="AR1337" s="62" t="str">
        <f t="shared" si="313"/>
        <v>Above Average</v>
      </c>
      <c r="AS1337" s="64">
        <v>1</v>
      </c>
      <c r="AT1337" s="68">
        <v>62.555886736214603</v>
      </c>
      <c r="AU1337" s="68" t="str">
        <f t="shared" si="314"/>
        <v>Below Average</v>
      </c>
      <c r="AV1337" s="66">
        <v>167900</v>
      </c>
      <c r="AW1337" s="66">
        <v>2684</v>
      </c>
      <c r="AX1337" s="66" t="s">
        <v>311</v>
      </c>
    </row>
    <row r="1338" spans="1:50" customFormat="1" x14ac:dyDescent="0.2">
      <c r="A1338">
        <v>1337</v>
      </c>
      <c r="B1338" s="12" t="s">
        <v>114</v>
      </c>
      <c r="C1338" s="12" t="s">
        <v>90</v>
      </c>
      <c r="D1338" s="12" t="s">
        <v>167</v>
      </c>
      <c r="E1338" s="22">
        <v>5</v>
      </c>
      <c r="F1338" s="22" t="s">
        <v>195</v>
      </c>
      <c r="G1338" s="22" t="s">
        <v>115</v>
      </c>
      <c r="H1338" s="22" t="str">
        <f t="shared" si="301"/>
        <v>1Story</v>
      </c>
      <c r="I1338" s="22">
        <f t="shared" si="300"/>
        <v>69.182127006168557</v>
      </c>
      <c r="J1338" s="22" t="str">
        <f t="shared" si="302"/>
        <v>Below Average</v>
      </c>
      <c r="K1338" s="22">
        <v>5</v>
      </c>
      <c r="L1338" s="22" t="str">
        <f t="shared" si="303"/>
        <v>Low</v>
      </c>
      <c r="M1338" s="22">
        <v>1973</v>
      </c>
      <c r="N1338" s="22">
        <f t="shared" si="304"/>
        <v>0</v>
      </c>
      <c r="O1338" s="22"/>
      <c r="P1338" s="22">
        <v>1973</v>
      </c>
      <c r="Q1338" s="22">
        <f t="shared" si="305"/>
        <v>0</v>
      </c>
      <c r="R1338" s="23">
        <v>1656</v>
      </c>
      <c r="S1338" s="23" t="s">
        <v>311</v>
      </c>
      <c r="T1338" s="23" t="s">
        <v>369</v>
      </c>
      <c r="U1338" s="24">
        <v>1656</v>
      </c>
      <c r="V1338" s="24" t="str">
        <f t="shared" si="306"/>
        <v>no</v>
      </c>
      <c r="W1338" s="24">
        <v>0</v>
      </c>
      <c r="X1338" s="24" t="str">
        <f t="shared" si="307"/>
        <v>no</v>
      </c>
      <c r="Y1338" s="24" t="s">
        <v>413</v>
      </c>
      <c r="Z1338" s="24">
        <f t="shared" si="308"/>
        <v>1</v>
      </c>
      <c r="AA1338" s="24">
        <v>1656</v>
      </c>
      <c r="AB1338" s="24" t="s">
        <v>311</v>
      </c>
      <c r="AC1338" s="24" t="s">
        <v>369</v>
      </c>
      <c r="AD1338" s="25">
        <v>0</v>
      </c>
      <c r="AE1338" s="25">
        <v>0</v>
      </c>
      <c r="AF1338" s="25">
        <v>2</v>
      </c>
      <c r="AG1338" s="25">
        <v>0</v>
      </c>
      <c r="AH1338" s="25">
        <v>2</v>
      </c>
      <c r="AI1338" s="25" t="s">
        <v>415</v>
      </c>
      <c r="AJ1338" s="57">
        <v>8</v>
      </c>
      <c r="AK1338" s="57" t="str">
        <f t="shared" si="309"/>
        <v>More</v>
      </c>
      <c r="AL1338" s="57" t="s">
        <v>98</v>
      </c>
      <c r="AM1338" s="57" t="str">
        <f t="shared" si="310"/>
        <v>Low</v>
      </c>
      <c r="AN1338" s="62">
        <v>2</v>
      </c>
      <c r="AO1338" s="62" t="str">
        <f t="shared" si="311"/>
        <v>More</v>
      </c>
      <c r="AP1338" s="62">
        <v>506</v>
      </c>
      <c r="AQ1338" s="62" t="str">
        <f t="shared" si="312"/>
        <v>no</v>
      </c>
      <c r="AR1338" s="62" t="str">
        <f t="shared" si="313"/>
        <v>Above Average</v>
      </c>
      <c r="AS1338" s="64">
        <v>0</v>
      </c>
      <c r="AT1338" s="68">
        <v>40.760869565217391</v>
      </c>
      <c r="AU1338" s="68" t="str">
        <f t="shared" si="314"/>
        <v>Below Average</v>
      </c>
      <c r="AV1338" s="66">
        <v>135000</v>
      </c>
      <c r="AW1338" s="66">
        <v>3312</v>
      </c>
      <c r="AX1338" s="66" t="s">
        <v>311</v>
      </c>
    </row>
    <row r="1339" spans="1:50" customFormat="1" x14ac:dyDescent="0.2">
      <c r="A1339">
        <v>1338</v>
      </c>
      <c r="B1339" s="12" t="s">
        <v>114</v>
      </c>
      <c r="C1339" s="12" t="s">
        <v>90</v>
      </c>
      <c r="D1339" s="12" t="s">
        <v>91</v>
      </c>
      <c r="E1339" s="22">
        <v>4</v>
      </c>
      <c r="F1339" s="22" t="s">
        <v>195</v>
      </c>
      <c r="G1339" s="22" t="s">
        <v>115</v>
      </c>
      <c r="H1339" s="22" t="str">
        <f t="shared" si="301"/>
        <v>1Story</v>
      </c>
      <c r="I1339" s="22">
        <f t="shared" si="300"/>
        <v>69.182127006168557</v>
      </c>
      <c r="J1339" s="22" t="str">
        <f t="shared" si="302"/>
        <v>Below Average</v>
      </c>
      <c r="K1339" s="22">
        <v>4</v>
      </c>
      <c r="L1339" s="22" t="str">
        <f t="shared" si="303"/>
        <v>Low</v>
      </c>
      <c r="M1339" s="22">
        <v>1941</v>
      </c>
      <c r="N1339" s="22">
        <f t="shared" si="304"/>
        <v>1</v>
      </c>
      <c r="O1339" s="22"/>
      <c r="P1339" s="22">
        <v>1950</v>
      </c>
      <c r="Q1339" s="22">
        <f t="shared" si="305"/>
        <v>1</v>
      </c>
      <c r="R1339" s="23">
        <v>693</v>
      </c>
      <c r="S1339" s="23" t="s">
        <v>311</v>
      </c>
      <c r="T1339" s="23" t="s">
        <v>370</v>
      </c>
      <c r="U1339" s="24">
        <v>693</v>
      </c>
      <c r="V1339" s="24" t="str">
        <f t="shared" si="306"/>
        <v>no</v>
      </c>
      <c r="W1339" s="24">
        <v>0</v>
      </c>
      <c r="X1339" s="24" t="str">
        <f t="shared" si="307"/>
        <v>no</v>
      </c>
      <c r="Y1339" s="24" t="s">
        <v>413</v>
      </c>
      <c r="Z1339" s="24">
        <f t="shared" si="308"/>
        <v>0</v>
      </c>
      <c r="AA1339" s="24">
        <v>693</v>
      </c>
      <c r="AB1339" s="24" t="s">
        <v>311</v>
      </c>
      <c r="AC1339" s="24" t="s">
        <v>370</v>
      </c>
      <c r="AD1339" s="25">
        <v>0</v>
      </c>
      <c r="AE1339" s="25">
        <v>0</v>
      </c>
      <c r="AF1339" s="25">
        <v>1</v>
      </c>
      <c r="AG1339" s="25">
        <v>0</v>
      </c>
      <c r="AH1339" s="25">
        <v>1</v>
      </c>
      <c r="AI1339" s="25" t="s">
        <v>415</v>
      </c>
      <c r="AJ1339" s="57">
        <v>4</v>
      </c>
      <c r="AK1339" s="57" t="str">
        <f t="shared" si="309"/>
        <v>Less</v>
      </c>
      <c r="AL1339" s="57" t="s">
        <v>147</v>
      </c>
      <c r="AM1339" s="57" t="str">
        <f t="shared" si="310"/>
        <v>Low</v>
      </c>
      <c r="AN1339" s="62">
        <v>0</v>
      </c>
      <c r="AO1339" s="62" t="str">
        <f t="shared" si="311"/>
        <v>Less</v>
      </c>
      <c r="AP1339" s="62">
        <v>0</v>
      </c>
      <c r="AQ1339" s="62" t="str">
        <f t="shared" si="312"/>
        <v>no</v>
      </c>
      <c r="AR1339" s="62" t="str">
        <f t="shared" si="313"/>
        <v>Below Average</v>
      </c>
      <c r="AS1339" s="64">
        <v>0</v>
      </c>
      <c r="AT1339" s="68">
        <v>37.878787878787875</v>
      </c>
      <c r="AU1339" s="68" t="str">
        <f t="shared" si="314"/>
        <v>Below Average</v>
      </c>
      <c r="AV1339" s="66">
        <v>52500</v>
      </c>
      <c r="AW1339" s="66">
        <v>1386</v>
      </c>
      <c r="AX1339" s="66" t="s">
        <v>311</v>
      </c>
    </row>
    <row r="1340" spans="1:50" customFormat="1" x14ac:dyDescent="0.2">
      <c r="A1340">
        <v>1339</v>
      </c>
      <c r="B1340" s="12" t="s">
        <v>90</v>
      </c>
      <c r="C1340" s="12" t="s">
        <v>90</v>
      </c>
      <c r="D1340" s="12" t="s">
        <v>91</v>
      </c>
      <c r="E1340" s="22">
        <v>7</v>
      </c>
      <c r="F1340" s="22" t="s">
        <v>411</v>
      </c>
      <c r="G1340" s="22" t="s">
        <v>92</v>
      </c>
      <c r="H1340" s="22" t="str">
        <f t="shared" si="301"/>
        <v>2Story</v>
      </c>
      <c r="I1340" s="22">
        <f t="shared" si="300"/>
        <v>75.988545402704759</v>
      </c>
      <c r="J1340" s="22" t="str">
        <f t="shared" si="302"/>
        <v>Above Average</v>
      </c>
      <c r="K1340" s="22">
        <v>5</v>
      </c>
      <c r="L1340" s="22" t="str">
        <f t="shared" si="303"/>
        <v>Low</v>
      </c>
      <c r="M1340" s="22">
        <v>2002</v>
      </c>
      <c r="N1340" s="22">
        <f t="shared" si="304"/>
        <v>0</v>
      </c>
      <c r="O1340" s="22"/>
      <c r="P1340" s="22">
        <v>2002</v>
      </c>
      <c r="Q1340" s="22">
        <f t="shared" si="305"/>
        <v>0</v>
      </c>
      <c r="R1340" s="23">
        <v>916</v>
      </c>
      <c r="S1340" s="23" t="s">
        <v>311</v>
      </c>
      <c r="T1340" s="23" t="s">
        <v>370</v>
      </c>
      <c r="U1340" s="24">
        <v>920</v>
      </c>
      <c r="V1340" s="24" t="str">
        <f t="shared" si="306"/>
        <v>no</v>
      </c>
      <c r="W1340" s="24">
        <v>941</v>
      </c>
      <c r="X1340" s="24" t="str">
        <f t="shared" si="307"/>
        <v>no</v>
      </c>
      <c r="Y1340" s="24" t="s">
        <v>412</v>
      </c>
      <c r="Z1340" s="24">
        <f t="shared" si="308"/>
        <v>0</v>
      </c>
      <c r="AA1340" s="24">
        <v>1861</v>
      </c>
      <c r="AB1340" s="24" t="s">
        <v>311</v>
      </c>
      <c r="AC1340" s="24" t="s">
        <v>369</v>
      </c>
      <c r="AD1340" s="25">
        <v>1</v>
      </c>
      <c r="AE1340" s="25">
        <v>0</v>
      </c>
      <c r="AF1340" s="25">
        <v>2</v>
      </c>
      <c r="AG1340" s="25">
        <v>1</v>
      </c>
      <c r="AH1340" s="25">
        <v>4</v>
      </c>
      <c r="AI1340" s="25" t="s">
        <v>414</v>
      </c>
      <c r="AJ1340" s="57">
        <v>8</v>
      </c>
      <c r="AK1340" s="57" t="str">
        <f t="shared" si="309"/>
        <v>More</v>
      </c>
      <c r="AL1340" s="57" t="s">
        <v>97</v>
      </c>
      <c r="AM1340" s="57" t="str">
        <f t="shared" si="310"/>
        <v>High</v>
      </c>
      <c r="AN1340" s="62">
        <v>2</v>
      </c>
      <c r="AO1340" s="62" t="str">
        <f t="shared" si="311"/>
        <v>More</v>
      </c>
      <c r="AP1340" s="62">
        <v>492</v>
      </c>
      <c r="AQ1340" s="62" t="str">
        <f t="shared" si="312"/>
        <v>no</v>
      </c>
      <c r="AR1340" s="62" t="str">
        <f t="shared" si="313"/>
        <v>Above Average</v>
      </c>
      <c r="AS1340" s="64">
        <v>0</v>
      </c>
      <c r="AT1340" s="68">
        <v>72.020165646380988</v>
      </c>
      <c r="AU1340" s="68" t="str">
        <f t="shared" si="314"/>
        <v>Above Average</v>
      </c>
      <c r="AV1340" s="66">
        <v>200000</v>
      </c>
      <c r="AW1340" s="66">
        <v>2777</v>
      </c>
      <c r="AX1340" s="66" t="s">
        <v>311</v>
      </c>
    </row>
    <row r="1341" spans="1:50" customFormat="1" x14ac:dyDescent="0.2">
      <c r="A1341">
        <v>1340</v>
      </c>
      <c r="B1341" s="12" t="s">
        <v>90</v>
      </c>
      <c r="C1341" s="12" t="s">
        <v>90</v>
      </c>
      <c r="D1341" s="12" t="s">
        <v>91</v>
      </c>
      <c r="E1341" s="22">
        <v>5</v>
      </c>
      <c r="F1341" s="22" t="s">
        <v>195</v>
      </c>
      <c r="G1341" s="22" t="s">
        <v>115</v>
      </c>
      <c r="H1341" s="22" t="str">
        <f t="shared" si="301"/>
        <v>1Story</v>
      </c>
      <c r="I1341" s="22">
        <f t="shared" si="300"/>
        <v>69.182127006168557</v>
      </c>
      <c r="J1341" s="22" t="str">
        <f t="shared" si="302"/>
        <v>Below Average</v>
      </c>
      <c r="K1341" s="22">
        <v>7</v>
      </c>
      <c r="L1341" s="22" t="str">
        <f t="shared" si="303"/>
        <v>High</v>
      </c>
      <c r="M1341" s="22">
        <v>1972</v>
      </c>
      <c r="N1341" s="22">
        <f t="shared" si="304"/>
        <v>0</v>
      </c>
      <c r="O1341" s="22"/>
      <c r="P1341" s="22">
        <v>1972</v>
      </c>
      <c r="Q1341" s="22">
        <f t="shared" si="305"/>
        <v>0</v>
      </c>
      <c r="R1341" s="23">
        <v>864</v>
      </c>
      <c r="S1341" s="23" t="s">
        <v>311</v>
      </c>
      <c r="T1341" s="23" t="s">
        <v>370</v>
      </c>
      <c r="U1341" s="24">
        <v>864</v>
      </c>
      <c r="V1341" s="24" t="str">
        <f t="shared" si="306"/>
        <v>no</v>
      </c>
      <c r="W1341" s="24">
        <v>0</v>
      </c>
      <c r="X1341" s="24" t="str">
        <f t="shared" si="307"/>
        <v>no</v>
      </c>
      <c r="Y1341" s="24" t="s">
        <v>413</v>
      </c>
      <c r="Z1341" s="24">
        <f t="shared" si="308"/>
        <v>0</v>
      </c>
      <c r="AA1341" s="24">
        <v>864</v>
      </c>
      <c r="AB1341" s="24" t="s">
        <v>311</v>
      </c>
      <c r="AC1341" s="24" t="s">
        <v>370</v>
      </c>
      <c r="AD1341" s="25">
        <v>0</v>
      </c>
      <c r="AE1341" s="25">
        <v>0</v>
      </c>
      <c r="AF1341" s="25">
        <v>1</v>
      </c>
      <c r="AG1341" s="25">
        <v>0</v>
      </c>
      <c r="AH1341" s="25">
        <v>1</v>
      </c>
      <c r="AI1341" s="25" t="s">
        <v>415</v>
      </c>
      <c r="AJ1341" s="57">
        <v>5</v>
      </c>
      <c r="AK1341" s="57" t="str">
        <f t="shared" si="309"/>
        <v>Less</v>
      </c>
      <c r="AL1341" s="57" t="s">
        <v>98</v>
      </c>
      <c r="AM1341" s="57" t="str">
        <f t="shared" si="310"/>
        <v>Low</v>
      </c>
      <c r="AN1341" s="62">
        <v>1</v>
      </c>
      <c r="AO1341" s="62" t="str">
        <f t="shared" si="311"/>
        <v>Less</v>
      </c>
      <c r="AP1341" s="62">
        <v>288</v>
      </c>
      <c r="AQ1341" s="62" t="str">
        <f t="shared" si="312"/>
        <v>no</v>
      </c>
      <c r="AR1341" s="62" t="str">
        <f t="shared" si="313"/>
        <v>Below Average</v>
      </c>
      <c r="AS1341" s="64">
        <v>0</v>
      </c>
      <c r="AT1341" s="68">
        <v>74.363425925925924</v>
      </c>
      <c r="AU1341" s="68" t="str">
        <f t="shared" si="314"/>
        <v>Above Average</v>
      </c>
      <c r="AV1341" s="66">
        <v>128500</v>
      </c>
      <c r="AW1341" s="66">
        <v>1728</v>
      </c>
      <c r="AX1341" s="66" t="s">
        <v>311</v>
      </c>
    </row>
    <row r="1342" spans="1:50" customFormat="1" x14ac:dyDescent="0.2">
      <c r="A1342">
        <v>1341</v>
      </c>
      <c r="B1342" s="12" t="s">
        <v>90</v>
      </c>
      <c r="C1342" s="12" t="s">
        <v>90</v>
      </c>
      <c r="D1342" s="12" t="s">
        <v>91</v>
      </c>
      <c r="E1342" s="22">
        <v>4</v>
      </c>
      <c r="F1342" s="22" t="s">
        <v>195</v>
      </c>
      <c r="G1342" s="22" t="s">
        <v>115</v>
      </c>
      <c r="H1342" s="22" t="str">
        <f t="shared" si="301"/>
        <v>1Story</v>
      </c>
      <c r="I1342" s="22">
        <f t="shared" si="300"/>
        <v>69.182127006168557</v>
      </c>
      <c r="J1342" s="22" t="str">
        <f t="shared" si="302"/>
        <v>Below Average</v>
      </c>
      <c r="K1342" s="22">
        <v>5</v>
      </c>
      <c r="L1342" s="22" t="str">
        <f t="shared" si="303"/>
        <v>Low</v>
      </c>
      <c r="M1342" s="22">
        <v>1971</v>
      </c>
      <c r="N1342" s="22">
        <f t="shared" si="304"/>
        <v>0</v>
      </c>
      <c r="O1342" s="22"/>
      <c r="P1342" s="22">
        <v>1971</v>
      </c>
      <c r="Q1342" s="22">
        <f t="shared" si="305"/>
        <v>0</v>
      </c>
      <c r="R1342" s="23">
        <v>858</v>
      </c>
      <c r="S1342" s="23" t="s">
        <v>311</v>
      </c>
      <c r="T1342" s="23" t="s">
        <v>370</v>
      </c>
      <c r="U1342" s="24">
        <v>872</v>
      </c>
      <c r="V1342" s="24" t="str">
        <f t="shared" si="306"/>
        <v>no</v>
      </c>
      <c r="W1342" s="24">
        <v>0</v>
      </c>
      <c r="X1342" s="24" t="str">
        <f t="shared" si="307"/>
        <v>no</v>
      </c>
      <c r="Y1342" s="24" t="s">
        <v>413</v>
      </c>
      <c r="Z1342" s="24">
        <f t="shared" si="308"/>
        <v>0</v>
      </c>
      <c r="AA1342" s="24">
        <v>872</v>
      </c>
      <c r="AB1342" s="24" t="s">
        <v>311</v>
      </c>
      <c r="AC1342" s="24" t="s">
        <v>370</v>
      </c>
      <c r="AD1342" s="25">
        <v>0</v>
      </c>
      <c r="AE1342" s="25">
        <v>0</v>
      </c>
      <c r="AF1342" s="25">
        <v>1</v>
      </c>
      <c r="AG1342" s="25">
        <v>0</v>
      </c>
      <c r="AH1342" s="25">
        <v>1</v>
      </c>
      <c r="AI1342" s="25" t="s">
        <v>415</v>
      </c>
      <c r="AJ1342" s="57">
        <v>5</v>
      </c>
      <c r="AK1342" s="57" t="str">
        <f t="shared" si="309"/>
        <v>Less</v>
      </c>
      <c r="AL1342" s="57" t="s">
        <v>98</v>
      </c>
      <c r="AM1342" s="57" t="str">
        <f t="shared" si="310"/>
        <v>Low</v>
      </c>
      <c r="AN1342" s="62">
        <v>4</v>
      </c>
      <c r="AO1342" s="62" t="str">
        <f t="shared" si="311"/>
        <v>More</v>
      </c>
      <c r="AP1342" s="62">
        <v>480</v>
      </c>
      <c r="AQ1342" s="62" t="str">
        <f t="shared" si="312"/>
        <v>no</v>
      </c>
      <c r="AR1342" s="62" t="str">
        <f t="shared" si="313"/>
        <v>Above Average</v>
      </c>
      <c r="AS1342" s="64">
        <v>0</v>
      </c>
      <c r="AT1342" s="68">
        <v>71.098265895953759</v>
      </c>
      <c r="AU1342" s="68" t="str">
        <f t="shared" si="314"/>
        <v>Above Average</v>
      </c>
      <c r="AV1342" s="66">
        <v>123000</v>
      </c>
      <c r="AW1342" s="66">
        <v>1730</v>
      </c>
      <c r="AX1342" s="66" t="s">
        <v>311</v>
      </c>
    </row>
    <row r="1343" spans="1:50" customFormat="1" x14ac:dyDescent="0.2">
      <c r="A1343">
        <v>1342</v>
      </c>
      <c r="B1343" s="12" t="s">
        <v>171</v>
      </c>
      <c r="C1343" s="12" t="s">
        <v>90</v>
      </c>
      <c r="D1343" s="12" t="s">
        <v>91</v>
      </c>
      <c r="E1343" s="22">
        <v>6</v>
      </c>
      <c r="F1343" s="22" t="s">
        <v>195</v>
      </c>
      <c r="G1343" s="22" t="s">
        <v>115</v>
      </c>
      <c r="H1343" s="22" t="str">
        <f t="shared" si="301"/>
        <v>1Story</v>
      </c>
      <c r="I1343" s="22">
        <f t="shared" si="300"/>
        <v>69.182127006168557</v>
      </c>
      <c r="J1343" s="22" t="str">
        <f t="shared" si="302"/>
        <v>Below Average</v>
      </c>
      <c r="K1343" s="22">
        <v>5</v>
      </c>
      <c r="L1343" s="22" t="str">
        <f t="shared" si="303"/>
        <v>Low</v>
      </c>
      <c r="M1343" s="22">
        <v>2003</v>
      </c>
      <c r="N1343" s="22">
        <f t="shared" si="304"/>
        <v>0</v>
      </c>
      <c r="O1343" s="22"/>
      <c r="P1343" s="22">
        <v>2004</v>
      </c>
      <c r="Q1343" s="22">
        <f t="shared" si="305"/>
        <v>0</v>
      </c>
      <c r="R1343" s="23">
        <v>1114</v>
      </c>
      <c r="S1343" s="23" t="s">
        <v>311</v>
      </c>
      <c r="T1343" s="23" t="s">
        <v>369</v>
      </c>
      <c r="U1343" s="24">
        <v>1114</v>
      </c>
      <c r="V1343" s="24" t="str">
        <f t="shared" si="306"/>
        <v>no</v>
      </c>
      <c r="W1343" s="24">
        <v>0</v>
      </c>
      <c r="X1343" s="24" t="str">
        <f t="shared" si="307"/>
        <v>no</v>
      </c>
      <c r="Y1343" s="24" t="s">
        <v>413</v>
      </c>
      <c r="Z1343" s="24">
        <f t="shared" si="308"/>
        <v>1</v>
      </c>
      <c r="AA1343" s="24">
        <v>1114</v>
      </c>
      <c r="AB1343" s="24" t="s">
        <v>311</v>
      </c>
      <c r="AC1343" s="24" t="s">
        <v>370</v>
      </c>
      <c r="AD1343" s="25">
        <v>1</v>
      </c>
      <c r="AE1343" s="25">
        <v>0</v>
      </c>
      <c r="AF1343" s="25">
        <v>1</v>
      </c>
      <c r="AG1343" s="25">
        <v>0</v>
      </c>
      <c r="AH1343" s="25">
        <v>2</v>
      </c>
      <c r="AI1343" s="25" t="s">
        <v>415</v>
      </c>
      <c r="AJ1343" s="57">
        <v>6</v>
      </c>
      <c r="AK1343" s="57" t="str">
        <f t="shared" si="309"/>
        <v>More</v>
      </c>
      <c r="AL1343" s="57" t="s">
        <v>97</v>
      </c>
      <c r="AM1343" s="57" t="str">
        <f t="shared" si="310"/>
        <v>High</v>
      </c>
      <c r="AN1343" s="62">
        <v>2</v>
      </c>
      <c r="AO1343" s="62" t="str">
        <f t="shared" si="311"/>
        <v>More</v>
      </c>
      <c r="AP1343" s="62">
        <v>576</v>
      </c>
      <c r="AQ1343" s="62" t="str">
        <f t="shared" si="312"/>
        <v>no</v>
      </c>
      <c r="AR1343" s="62" t="str">
        <f t="shared" si="313"/>
        <v>Above Average</v>
      </c>
      <c r="AS1343" s="64">
        <v>0</v>
      </c>
      <c r="AT1343" s="68">
        <v>69.569120287253142</v>
      </c>
      <c r="AU1343" s="68" t="str">
        <f t="shared" si="314"/>
        <v>Below Average</v>
      </c>
      <c r="AV1343" s="66">
        <v>155000</v>
      </c>
      <c r="AW1343" s="66">
        <v>2228</v>
      </c>
      <c r="AX1343" s="66" t="s">
        <v>311</v>
      </c>
    </row>
    <row r="1344" spans="1:50" customFormat="1" x14ac:dyDescent="0.2">
      <c r="A1344">
        <v>1343</v>
      </c>
      <c r="B1344" s="12" t="s">
        <v>90</v>
      </c>
      <c r="C1344" s="12" t="s">
        <v>90</v>
      </c>
      <c r="D1344" s="12" t="s">
        <v>91</v>
      </c>
      <c r="E1344" s="22">
        <v>8</v>
      </c>
      <c r="F1344" s="22" t="s">
        <v>411</v>
      </c>
      <c r="G1344" s="22" t="s">
        <v>92</v>
      </c>
      <c r="H1344" s="22" t="str">
        <f t="shared" si="301"/>
        <v>2Story</v>
      </c>
      <c r="I1344" s="22">
        <f t="shared" si="300"/>
        <v>75.988545402704759</v>
      </c>
      <c r="J1344" s="22" t="str">
        <f t="shared" si="302"/>
        <v>Above Average</v>
      </c>
      <c r="K1344" s="22">
        <v>5</v>
      </c>
      <c r="L1344" s="22" t="str">
        <f t="shared" si="303"/>
        <v>Low</v>
      </c>
      <c r="M1344" s="22">
        <v>2002</v>
      </c>
      <c r="N1344" s="22">
        <f t="shared" si="304"/>
        <v>0</v>
      </c>
      <c r="O1344" s="22"/>
      <c r="P1344" s="22">
        <v>2002</v>
      </c>
      <c r="Q1344" s="22">
        <f t="shared" si="305"/>
        <v>0</v>
      </c>
      <c r="R1344" s="23">
        <v>1284</v>
      </c>
      <c r="S1344" s="23" t="s">
        <v>311</v>
      </c>
      <c r="T1344" s="23" t="s">
        <v>369</v>
      </c>
      <c r="U1344" s="24">
        <v>1284</v>
      </c>
      <c r="V1344" s="24" t="str">
        <f t="shared" si="306"/>
        <v>no</v>
      </c>
      <c r="W1344" s="24">
        <v>885</v>
      </c>
      <c r="X1344" s="24" t="str">
        <f t="shared" si="307"/>
        <v>no</v>
      </c>
      <c r="Y1344" s="24" t="s">
        <v>412</v>
      </c>
      <c r="Z1344" s="24">
        <f t="shared" si="308"/>
        <v>1</v>
      </c>
      <c r="AA1344" s="24">
        <v>2169</v>
      </c>
      <c r="AB1344" s="24" t="s">
        <v>311</v>
      </c>
      <c r="AC1344" s="24" t="s">
        <v>369</v>
      </c>
      <c r="AD1344" s="25">
        <v>0</v>
      </c>
      <c r="AE1344" s="25">
        <v>0</v>
      </c>
      <c r="AF1344" s="25">
        <v>2</v>
      </c>
      <c r="AG1344" s="25">
        <v>1</v>
      </c>
      <c r="AH1344" s="25">
        <v>3</v>
      </c>
      <c r="AI1344" s="25" t="s">
        <v>414</v>
      </c>
      <c r="AJ1344" s="57">
        <v>7</v>
      </c>
      <c r="AK1344" s="57" t="str">
        <f t="shared" si="309"/>
        <v>More</v>
      </c>
      <c r="AL1344" s="57" t="s">
        <v>97</v>
      </c>
      <c r="AM1344" s="57" t="str">
        <f t="shared" si="310"/>
        <v>High</v>
      </c>
      <c r="AN1344" s="62">
        <v>2</v>
      </c>
      <c r="AO1344" s="62" t="str">
        <f t="shared" si="311"/>
        <v>More</v>
      </c>
      <c r="AP1344" s="62">
        <v>647</v>
      </c>
      <c r="AQ1344" s="62" t="str">
        <f t="shared" si="312"/>
        <v>no</v>
      </c>
      <c r="AR1344" s="62" t="str">
        <f t="shared" si="313"/>
        <v>Above Average</v>
      </c>
      <c r="AS1344" s="64">
        <v>1</v>
      </c>
      <c r="AT1344" s="68">
        <v>66.174341152620912</v>
      </c>
      <c r="AU1344" s="68" t="str">
        <f t="shared" si="314"/>
        <v>Below Average</v>
      </c>
      <c r="AV1344" s="66">
        <v>228500</v>
      </c>
      <c r="AW1344" s="66">
        <v>3453</v>
      </c>
      <c r="AX1344" s="66" t="s">
        <v>311</v>
      </c>
    </row>
    <row r="1345" spans="1:50" customFormat="1" x14ac:dyDescent="0.2">
      <c r="A1345">
        <v>1344</v>
      </c>
      <c r="B1345" s="12" t="s">
        <v>90</v>
      </c>
      <c r="C1345" s="12" t="s">
        <v>90</v>
      </c>
      <c r="D1345" s="12" t="s">
        <v>91</v>
      </c>
      <c r="E1345" s="22">
        <v>6</v>
      </c>
      <c r="F1345" s="22" t="s">
        <v>195</v>
      </c>
      <c r="G1345" s="22" t="s">
        <v>132</v>
      </c>
      <c r="H1345" s="22" t="str">
        <f t="shared" si="301"/>
        <v>1Story</v>
      </c>
      <c r="I1345" s="22">
        <f t="shared" si="300"/>
        <v>59.315963337771507</v>
      </c>
      <c r="J1345" s="22" t="str">
        <f t="shared" si="302"/>
        <v>Below Average</v>
      </c>
      <c r="K1345" s="22">
        <v>6</v>
      </c>
      <c r="L1345" s="22" t="str">
        <f t="shared" si="303"/>
        <v>High</v>
      </c>
      <c r="M1345" s="22">
        <v>1928</v>
      </c>
      <c r="N1345" s="22">
        <f t="shared" si="304"/>
        <v>1</v>
      </c>
      <c r="O1345" s="22"/>
      <c r="P1345" s="22">
        <v>1950</v>
      </c>
      <c r="Q1345" s="22">
        <f t="shared" si="305"/>
        <v>1</v>
      </c>
      <c r="R1345" s="23">
        <v>896</v>
      </c>
      <c r="S1345" s="23" t="s">
        <v>311</v>
      </c>
      <c r="T1345" s="23" t="s">
        <v>370</v>
      </c>
      <c r="U1345" s="24">
        <v>1172</v>
      </c>
      <c r="V1345" s="24" t="str">
        <f t="shared" si="306"/>
        <v>no</v>
      </c>
      <c r="W1345" s="24">
        <v>741</v>
      </c>
      <c r="X1345" s="24" t="str">
        <f t="shared" si="307"/>
        <v>no</v>
      </c>
      <c r="Y1345" s="24" t="s">
        <v>412</v>
      </c>
      <c r="Z1345" s="24">
        <f t="shared" si="308"/>
        <v>1</v>
      </c>
      <c r="AA1345" s="24">
        <v>1913</v>
      </c>
      <c r="AB1345" s="24" t="s">
        <v>311</v>
      </c>
      <c r="AC1345" s="24" t="s">
        <v>369</v>
      </c>
      <c r="AD1345" s="25">
        <v>0</v>
      </c>
      <c r="AE1345" s="25">
        <v>0</v>
      </c>
      <c r="AF1345" s="25">
        <v>1</v>
      </c>
      <c r="AG1345" s="25">
        <v>1</v>
      </c>
      <c r="AH1345" s="25">
        <v>2</v>
      </c>
      <c r="AI1345" s="25" t="s">
        <v>415</v>
      </c>
      <c r="AJ1345" s="57">
        <v>9</v>
      </c>
      <c r="AK1345" s="57" t="str">
        <f t="shared" si="309"/>
        <v>More</v>
      </c>
      <c r="AL1345" s="57" t="s">
        <v>98</v>
      </c>
      <c r="AM1345" s="57" t="str">
        <f t="shared" si="310"/>
        <v>Low</v>
      </c>
      <c r="AN1345" s="62">
        <v>2</v>
      </c>
      <c r="AO1345" s="62" t="str">
        <f t="shared" si="311"/>
        <v>More</v>
      </c>
      <c r="AP1345" s="62">
        <v>342</v>
      </c>
      <c r="AQ1345" s="62" t="str">
        <f t="shared" si="312"/>
        <v>no</v>
      </c>
      <c r="AR1345" s="62" t="str">
        <f t="shared" si="313"/>
        <v>Below Average</v>
      </c>
      <c r="AS1345" s="64">
        <v>1</v>
      </c>
      <c r="AT1345" s="68">
        <v>63.011747953008189</v>
      </c>
      <c r="AU1345" s="68" t="str">
        <f t="shared" si="314"/>
        <v>Below Average</v>
      </c>
      <c r="AV1345" s="66">
        <v>177000</v>
      </c>
      <c r="AW1345" s="66">
        <v>2809</v>
      </c>
      <c r="AX1345" s="66" t="s">
        <v>311</v>
      </c>
    </row>
    <row r="1346" spans="1:50" customFormat="1" x14ac:dyDescent="0.2">
      <c r="A1346">
        <v>1345</v>
      </c>
      <c r="B1346" s="12" t="s">
        <v>90</v>
      </c>
      <c r="C1346" s="12" t="s">
        <v>90</v>
      </c>
      <c r="D1346" s="12" t="s">
        <v>91</v>
      </c>
      <c r="E1346" s="22">
        <v>7</v>
      </c>
      <c r="F1346" s="22" t="s">
        <v>411</v>
      </c>
      <c r="G1346" s="22" t="s">
        <v>92</v>
      </c>
      <c r="H1346" s="22" t="str">
        <f t="shared" si="301"/>
        <v>2Story</v>
      </c>
      <c r="I1346" s="22">
        <f t="shared" ref="I1346:I1409" si="315">IFERROR(AVERAGEIFS($AT$2:$AT$1461,$G$2:$G$1461,$G1346,$D$2:$D$1461,"1Fam"),"")</f>
        <v>75.988545402704759</v>
      </c>
      <c r="J1346" s="22" t="str">
        <f t="shared" si="302"/>
        <v>Above Average</v>
      </c>
      <c r="K1346" s="22">
        <v>5</v>
      </c>
      <c r="L1346" s="22" t="str">
        <f t="shared" si="303"/>
        <v>Low</v>
      </c>
      <c r="M1346" s="22">
        <v>2006</v>
      </c>
      <c r="N1346" s="22">
        <f t="shared" si="304"/>
        <v>0</v>
      </c>
      <c r="O1346" s="22"/>
      <c r="P1346" s="22">
        <v>2006</v>
      </c>
      <c r="Q1346" s="22">
        <f t="shared" si="305"/>
        <v>0</v>
      </c>
      <c r="R1346" s="23">
        <v>728</v>
      </c>
      <c r="S1346" s="23" t="s">
        <v>311</v>
      </c>
      <c r="T1346" s="23" t="s">
        <v>370</v>
      </c>
      <c r="U1346" s="24">
        <v>728</v>
      </c>
      <c r="V1346" s="24" t="str">
        <f t="shared" si="306"/>
        <v>no</v>
      </c>
      <c r="W1346" s="24">
        <v>728</v>
      </c>
      <c r="X1346" s="24" t="str">
        <f t="shared" si="307"/>
        <v>no</v>
      </c>
      <c r="Y1346" s="24" t="s">
        <v>412</v>
      </c>
      <c r="Z1346" s="24">
        <f t="shared" si="308"/>
        <v>1</v>
      </c>
      <c r="AA1346" s="24">
        <v>1456</v>
      </c>
      <c r="AB1346" s="24" t="s">
        <v>311</v>
      </c>
      <c r="AC1346" s="24" t="s">
        <v>370</v>
      </c>
      <c r="AD1346" s="25">
        <v>0</v>
      </c>
      <c r="AE1346" s="25">
        <v>0</v>
      </c>
      <c r="AF1346" s="25">
        <v>2</v>
      </c>
      <c r="AG1346" s="25">
        <v>1</v>
      </c>
      <c r="AH1346" s="25">
        <v>3</v>
      </c>
      <c r="AI1346" s="25" t="s">
        <v>414</v>
      </c>
      <c r="AJ1346" s="57">
        <v>8</v>
      </c>
      <c r="AK1346" s="57" t="str">
        <f t="shared" si="309"/>
        <v>More</v>
      </c>
      <c r="AL1346" s="57" t="s">
        <v>97</v>
      </c>
      <c r="AM1346" s="57" t="str">
        <f t="shared" si="310"/>
        <v>High</v>
      </c>
      <c r="AN1346" s="62">
        <v>2</v>
      </c>
      <c r="AO1346" s="62" t="str">
        <f t="shared" si="311"/>
        <v>More</v>
      </c>
      <c r="AP1346" s="62">
        <v>440</v>
      </c>
      <c r="AQ1346" s="62" t="str">
        <f t="shared" si="312"/>
        <v>no</v>
      </c>
      <c r="AR1346" s="62" t="str">
        <f t="shared" si="313"/>
        <v>Below Average</v>
      </c>
      <c r="AS1346" s="64">
        <v>1</v>
      </c>
      <c r="AT1346" s="68">
        <v>71.353021978021971</v>
      </c>
      <c r="AU1346" s="68" t="str">
        <f t="shared" si="314"/>
        <v>Above Average</v>
      </c>
      <c r="AV1346" s="66">
        <v>155835</v>
      </c>
      <c r="AW1346" s="66">
        <v>2184</v>
      </c>
      <c r="AX1346" s="66" t="s">
        <v>311</v>
      </c>
    </row>
    <row r="1347" spans="1:50" customFormat="1" x14ac:dyDescent="0.2">
      <c r="A1347">
        <v>1346</v>
      </c>
      <c r="B1347" s="12" t="s">
        <v>90</v>
      </c>
      <c r="C1347" s="12" t="s">
        <v>90</v>
      </c>
      <c r="D1347" s="12" t="s">
        <v>91</v>
      </c>
      <c r="E1347" s="22">
        <v>4</v>
      </c>
      <c r="F1347" s="22" t="s">
        <v>195</v>
      </c>
      <c r="G1347" s="22" t="s">
        <v>115</v>
      </c>
      <c r="H1347" s="22" t="str">
        <f t="shared" ref="H1347:H1410" si="316">IF(OR(G1347 = "SFoyer", G1347 = "SLvl"), " ", IF(OR(G1347 = "1.5Fin", G1347 = "1.5Unf"), "1Story", IF(OR(G1347 = "2.5Fin", G1347 = "2.5Unf"), "2Story", G1347)))</f>
        <v>1Story</v>
      </c>
      <c r="I1347" s="22">
        <f t="shared" si="315"/>
        <v>69.182127006168557</v>
      </c>
      <c r="J1347" s="22" t="str">
        <f t="shared" ref="J1347:J1410" si="317">IF(I1347&gt;=AVERAGE(I$2:I$1461),"Above Average","Below Average")</f>
        <v>Below Average</v>
      </c>
      <c r="K1347" s="22">
        <v>4</v>
      </c>
      <c r="L1347" s="22" t="str">
        <f t="shared" ref="L1347:L1410" si="318">IF(K1347&gt;=6, "High", "Low")</f>
        <v>Low</v>
      </c>
      <c r="M1347" s="22">
        <v>1920</v>
      </c>
      <c r="N1347" s="22">
        <f t="shared" ref="N1347:N1410" si="319">IF(M1347&lt;=1954,1,0)</f>
        <v>1</v>
      </c>
      <c r="O1347" s="22"/>
      <c r="P1347" s="22">
        <v>1950</v>
      </c>
      <c r="Q1347" s="22">
        <f t="shared" ref="Q1347:Q1410" si="320">IF(P1347&lt;=1961, 1,0)</f>
        <v>1</v>
      </c>
      <c r="R1347" s="23">
        <v>960</v>
      </c>
      <c r="S1347" s="23" t="s">
        <v>311</v>
      </c>
      <c r="T1347" s="23" t="s">
        <v>370</v>
      </c>
      <c r="U1347" s="24">
        <v>960</v>
      </c>
      <c r="V1347" s="24" t="str">
        <f t="shared" ref="V1347:V1410" si="321">IF(OR(U1347&lt;(QUARTILE(U$2:U$1461,1))-(((QUARTILE(U$2:U$1461,3))-(QUARTILE(U$2:U$1461,1)))*1.5),U1347&gt;(QUARTILE(U$2:U$1461,3))+(((QUARTILE(U$2:U$1461,3))-(QUARTILE(U$2:U$1461,1)))*1.5)),"yes","no")</f>
        <v>no</v>
      </c>
      <c r="W1347" s="24">
        <v>0</v>
      </c>
      <c r="X1347" s="24" t="str">
        <f t="shared" ref="X1347:X1410" si="322">IF(OR(W1347&lt;(QUARTILE(W$2:W$1461,1))-(((QUARTILE(W$2:W$1461,3))-(QUARTILE(W$2:W$1461,1)))*1.5),W1347&gt;(QUARTILE(W$2:W$1461,3))+(((QUARTILE(W$2:W$1461,3))-(QUARTILE(W$2:W$1461,1)))*1.5)),"yes","no")</f>
        <v>no</v>
      </c>
      <c r="Y1347" s="24" t="s">
        <v>413</v>
      </c>
      <c r="Z1347" s="24">
        <f t="shared" ref="Z1347:Z1410" si="323">IF($W1355&gt;0,1,0)</f>
        <v>1</v>
      </c>
      <c r="AA1347" s="24">
        <v>960</v>
      </c>
      <c r="AB1347" s="24" t="s">
        <v>311</v>
      </c>
      <c r="AC1347" s="24" t="s">
        <v>370</v>
      </c>
      <c r="AD1347" s="25">
        <v>0</v>
      </c>
      <c r="AE1347" s="25">
        <v>0</v>
      </c>
      <c r="AF1347" s="25">
        <v>1</v>
      </c>
      <c r="AG1347" s="25">
        <v>0</v>
      </c>
      <c r="AH1347" s="25">
        <v>1</v>
      </c>
      <c r="AI1347" s="25" t="s">
        <v>415</v>
      </c>
      <c r="AJ1347" s="57">
        <v>5</v>
      </c>
      <c r="AK1347" s="57" t="str">
        <f t="shared" ref="AK1347:AK1410" si="324">IF(AJ1347&gt;=6, "More", "Less")</f>
        <v>Less</v>
      </c>
      <c r="AL1347" s="57" t="s">
        <v>147</v>
      </c>
      <c r="AM1347" s="57" t="str">
        <f t="shared" ref="AM1347:AM1410" si="325">IF(OR(AL1347 = "Gd", AL1347 = "Ex"), "High", "Low")</f>
        <v>Low</v>
      </c>
      <c r="AN1347" s="62">
        <v>1</v>
      </c>
      <c r="AO1347" s="62" t="str">
        <f t="shared" ref="AO1347:AO1410" si="326">IF(AN1347&gt;=2, "More", "Less")</f>
        <v>Less</v>
      </c>
      <c r="AP1347" s="62">
        <v>308</v>
      </c>
      <c r="AQ1347" s="62" t="str">
        <f t="shared" ref="AQ1347:AQ1410" si="327">IF(OR(AP1347&lt;(QUARTILE(AP$2:AP$1461,1))-(((QUARTILE(AP$2:AP$1461,3))-(QUARTILE(AP$2:AP$1461,1)))*1.5),AP1347&gt;(QUARTILE(AP$2:AP$1461,3))+(((QUARTILE(AP$2:AP$1461,3))-(QUARTILE(AP$2:AP$1461,1)))*1.5)),"yes","no")</f>
        <v>no</v>
      </c>
      <c r="AR1347" s="62" t="str">
        <f t="shared" ref="AR1347:AR1410" si="328">IF(AP1347&gt;=AVERAGE(AP$2:AP$1461),"Above Average","Below Average")</f>
        <v>Below Average</v>
      </c>
      <c r="AS1347" s="64">
        <v>0</v>
      </c>
      <c r="AT1347" s="68">
        <v>56.510416666666664</v>
      </c>
      <c r="AU1347" s="68" t="str">
        <f t="shared" ref="AU1347:AU1410" si="329">IF(AT1347&gt;=AVERAGE(AT$2:AT$1461),"Above Average","Below Average")</f>
        <v>Below Average</v>
      </c>
      <c r="AV1347" s="66">
        <v>108500</v>
      </c>
      <c r="AW1347" s="66">
        <v>1920</v>
      </c>
      <c r="AX1347" s="66" t="s">
        <v>311</v>
      </c>
    </row>
    <row r="1348" spans="1:50" customFormat="1" x14ac:dyDescent="0.2">
      <c r="A1348">
        <v>1347</v>
      </c>
      <c r="B1348" s="12" t="s">
        <v>139</v>
      </c>
      <c r="C1348" s="12" t="s">
        <v>90</v>
      </c>
      <c r="D1348" s="12" t="s">
        <v>91</v>
      </c>
      <c r="E1348" s="22">
        <v>7</v>
      </c>
      <c r="F1348" s="22" t="s">
        <v>411</v>
      </c>
      <c r="G1348" s="22" t="s">
        <v>115</v>
      </c>
      <c r="H1348" s="22" t="str">
        <f t="shared" si="316"/>
        <v>1Story</v>
      </c>
      <c r="I1348" s="22">
        <f t="shared" si="315"/>
        <v>69.182127006168557</v>
      </c>
      <c r="J1348" s="22" t="str">
        <f t="shared" si="317"/>
        <v>Below Average</v>
      </c>
      <c r="K1348" s="22">
        <v>7</v>
      </c>
      <c r="L1348" s="22" t="str">
        <f t="shared" si="318"/>
        <v>High</v>
      </c>
      <c r="M1348" s="22">
        <v>1968</v>
      </c>
      <c r="N1348" s="22">
        <f t="shared" si="319"/>
        <v>0</v>
      </c>
      <c r="O1348" s="22"/>
      <c r="P1348" s="22">
        <v>2003</v>
      </c>
      <c r="Q1348" s="22">
        <f t="shared" si="320"/>
        <v>0</v>
      </c>
      <c r="R1348" s="23">
        <v>1568</v>
      </c>
      <c r="S1348" s="23" t="s">
        <v>311</v>
      </c>
      <c r="T1348" s="23" t="s">
        <v>369</v>
      </c>
      <c r="U1348" s="24">
        <v>2156</v>
      </c>
      <c r="V1348" s="24" t="str">
        <f t="shared" si="321"/>
        <v>yes</v>
      </c>
      <c r="W1348" s="24">
        <v>0</v>
      </c>
      <c r="X1348" s="24" t="str">
        <f t="shared" si="322"/>
        <v>no</v>
      </c>
      <c r="Y1348" s="24" t="s">
        <v>413</v>
      </c>
      <c r="Z1348" s="24">
        <f t="shared" si="323"/>
        <v>1</v>
      </c>
      <c r="AA1348" s="24">
        <v>2156</v>
      </c>
      <c r="AB1348" s="24" t="s">
        <v>311</v>
      </c>
      <c r="AC1348" s="24" t="s">
        <v>369</v>
      </c>
      <c r="AD1348" s="25">
        <v>0</v>
      </c>
      <c r="AE1348" s="25">
        <v>0</v>
      </c>
      <c r="AF1348" s="25">
        <v>2</v>
      </c>
      <c r="AG1348" s="25">
        <v>0</v>
      </c>
      <c r="AH1348" s="25">
        <v>2</v>
      </c>
      <c r="AI1348" s="25" t="s">
        <v>415</v>
      </c>
      <c r="AJ1348" s="57">
        <v>9</v>
      </c>
      <c r="AK1348" s="57" t="str">
        <f t="shared" si="324"/>
        <v>More</v>
      </c>
      <c r="AL1348" s="57" t="s">
        <v>98</v>
      </c>
      <c r="AM1348" s="57" t="str">
        <f t="shared" si="325"/>
        <v>Low</v>
      </c>
      <c r="AN1348" s="62">
        <v>2</v>
      </c>
      <c r="AO1348" s="62" t="str">
        <f t="shared" si="326"/>
        <v>More</v>
      </c>
      <c r="AP1348" s="62">
        <v>508</v>
      </c>
      <c r="AQ1348" s="62" t="str">
        <f t="shared" si="327"/>
        <v>no</v>
      </c>
      <c r="AR1348" s="62" t="str">
        <f t="shared" si="328"/>
        <v>Above Average</v>
      </c>
      <c r="AS1348" s="64">
        <v>1</v>
      </c>
      <c r="AT1348" s="68">
        <v>70.488721804511272</v>
      </c>
      <c r="AU1348" s="68" t="str">
        <f t="shared" si="329"/>
        <v>Above Average</v>
      </c>
      <c r="AV1348" s="66">
        <v>262500</v>
      </c>
      <c r="AW1348" s="66">
        <v>3724</v>
      </c>
      <c r="AX1348" s="66" t="s">
        <v>311</v>
      </c>
    </row>
    <row r="1349" spans="1:50" customFormat="1" x14ac:dyDescent="0.2">
      <c r="A1349">
        <v>1348</v>
      </c>
      <c r="B1349" s="12" t="s">
        <v>90</v>
      </c>
      <c r="C1349" s="12" t="s">
        <v>90</v>
      </c>
      <c r="D1349" s="12" t="s">
        <v>91</v>
      </c>
      <c r="E1349" s="22">
        <v>8</v>
      </c>
      <c r="F1349" s="22" t="s">
        <v>411</v>
      </c>
      <c r="G1349" s="22" t="s">
        <v>115</v>
      </c>
      <c r="H1349" s="22" t="str">
        <f t="shared" si="316"/>
        <v>1Story</v>
      </c>
      <c r="I1349" s="22">
        <f t="shared" si="315"/>
        <v>69.182127006168557</v>
      </c>
      <c r="J1349" s="22" t="str">
        <f t="shared" si="317"/>
        <v>Below Average</v>
      </c>
      <c r="K1349" s="22">
        <v>5</v>
      </c>
      <c r="L1349" s="22" t="str">
        <f t="shared" si="318"/>
        <v>Low</v>
      </c>
      <c r="M1349" s="22">
        <v>2006</v>
      </c>
      <c r="N1349" s="22">
        <f t="shared" si="319"/>
        <v>0</v>
      </c>
      <c r="O1349" s="22"/>
      <c r="P1349" s="22">
        <v>2007</v>
      </c>
      <c r="Q1349" s="22">
        <f t="shared" si="320"/>
        <v>0</v>
      </c>
      <c r="R1349" s="23">
        <v>1732</v>
      </c>
      <c r="S1349" s="23" t="s">
        <v>311</v>
      </c>
      <c r="T1349" s="23" t="s">
        <v>369</v>
      </c>
      <c r="U1349" s="24">
        <v>1776</v>
      </c>
      <c r="V1349" s="24" t="str">
        <f t="shared" si="321"/>
        <v>no</v>
      </c>
      <c r="W1349" s="24">
        <v>0</v>
      </c>
      <c r="X1349" s="24" t="str">
        <f t="shared" si="322"/>
        <v>no</v>
      </c>
      <c r="Y1349" s="24" t="s">
        <v>413</v>
      </c>
      <c r="Z1349" s="24">
        <f t="shared" si="323"/>
        <v>1</v>
      </c>
      <c r="AA1349" s="24">
        <v>1776</v>
      </c>
      <c r="AB1349" s="24" t="s">
        <v>311</v>
      </c>
      <c r="AC1349" s="24" t="s">
        <v>369</v>
      </c>
      <c r="AD1349" s="25">
        <v>1</v>
      </c>
      <c r="AE1349" s="25">
        <v>0</v>
      </c>
      <c r="AF1349" s="25">
        <v>2</v>
      </c>
      <c r="AG1349" s="25">
        <v>0</v>
      </c>
      <c r="AH1349" s="25">
        <v>3</v>
      </c>
      <c r="AI1349" s="25" t="s">
        <v>414</v>
      </c>
      <c r="AJ1349" s="57">
        <v>7</v>
      </c>
      <c r="AK1349" s="57" t="str">
        <f t="shared" si="324"/>
        <v>More</v>
      </c>
      <c r="AL1349" s="57" t="s">
        <v>97</v>
      </c>
      <c r="AM1349" s="57" t="str">
        <f t="shared" si="325"/>
        <v>High</v>
      </c>
      <c r="AN1349" s="62">
        <v>3</v>
      </c>
      <c r="AO1349" s="62" t="str">
        <f t="shared" si="326"/>
        <v>More</v>
      </c>
      <c r="AP1349" s="62">
        <v>712</v>
      </c>
      <c r="AQ1349" s="62" t="str">
        <f t="shared" si="327"/>
        <v>no</v>
      </c>
      <c r="AR1349" s="62" t="str">
        <f t="shared" si="328"/>
        <v>Above Average</v>
      </c>
      <c r="AS1349" s="64">
        <v>1</v>
      </c>
      <c r="AT1349" s="68">
        <v>80.804732041049036</v>
      </c>
      <c r="AU1349" s="68" t="str">
        <f t="shared" si="329"/>
        <v>Above Average</v>
      </c>
      <c r="AV1349" s="66">
        <v>283463</v>
      </c>
      <c r="AW1349" s="66">
        <v>3508</v>
      </c>
      <c r="AX1349" s="66" t="s">
        <v>311</v>
      </c>
    </row>
    <row r="1350" spans="1:50" customFormat="1" x14ac:dyDescent="0.2">
      <c r="A1350">
        <v>1349</v>
      </c>
      <c r="B1350" s="12" t="s">
        <v>90</v>
      </c>
      <c r="C1350" s="12" t="s">
        <v>90</v>
      </c>
      <c r="D1350" s="12" t="s">
        <v>91</v>
      </c>
      <c r="E1350" s="22">
        <v>7</v>
      </c>
      <c r="F1350" s="22" t="s">
        <v>411</v>
      </c>
      <c r="G1350" s="22" t="s">
        <v>115</v>
      </c>
      <c r="H1350" s="22" t="str">
        <f t="shared" si="316"/>
        <v>1Story</v>
      </c>
      <c r="I1350" s="22">
        <f t="shared" si="315"/>
        <v>69.182127006168557</v>
      </c>
      <c r="J1350" s="22" t="str">
        <f t="shared" si="317"/>
        <v>Below Average</v>
      </c>
      <c r="K1350" s="22">
        <v>5</v>
      </c>
      <c r="L1350" s="22" t="str">
        <f t="shared" si="318"/>
        <v>Low</v>
      </c>
      <c r="M1350" s="22">
        <v>1998</v>
      </c>
      <c r="N1350" s="22">
        <f t="shared" si="319"/>
        <v>0</v>
      </c>
      <c r="O1350" s="22"/>
      <c r="P1350" s="22">
        <v>1998</v>
      </c>
      <c r="Q1350" s="22">
        <f t="shared" si="320"/>
        <v>0</v>
      </c>
      <c r="R1350" s="23">
        <v>1482</v>
      </c>
      <c r="S1350" s="23" t="s">
        <v>311</v>
      </c>
      <c r="T1350" s="23" t="s">
        <v>369</v>
      </c>
      <c r="U1350" s="24">
        <v>1494</v>
      </c>
      <c r="V1350" s="24" t="str">
        <f t="shared" si="321"/>
        <v>no</v>
      </c>
      <c r="W1350" s="24">
        <v>0</v>
      </c>
      <c r="X1350" s="24" t="str">
        <f t="shared" si="322"/>
        <v>no</v>
      </c>
      <c r="Y1350" s="24" t="s">
        <v>413</v>
      </c>
      <c r="Z1350" s="24">
        <f t="shared" si="323"/>
        <v>0</v>
      </c>
      <c r="AA1350" s="24">
        <v>1494</v>
      </c>
      <c r="AB1350" s="24" t="s">
        <v>311</v>
      </c>
      <c r="AC1350" s="24" t="s">
        <v>370</v>
      </c>
      <c r="AD1350" s="25">
        <v>1</v>
      </c>
      <c r="AE1350" s="25">
        <v>0</v>
      </c>
      <c r="AF1350" s="25">
        <v>2</v>
      </c>
      <c r="AG1350" s="25">
        <v>0</v>
      </c>
      <c r="AH1350" s="25">
        <v>3</v>
      </c>
      <c r="AI1350" s="25" t="s">
        <v>414</v>
      </c>
      <c r="AJ1350" s="57">
        <v>5</v>
      </c>
      <c r="AK1350" s="57" t="str">
        <f t="shared" si="324"/>
        <v>Less</v>
      </c>
      <c r="AL1350" s="57" t="s">
        <v>97</v>
      </c>
      <c r="AM1350" s="57" t="str">
        <f t="shared" si="325"/>
        <v>High</v>
      </c>
      <c r="AN1350" s="62">
        <v>2</v>
      </c>
      <c r="AO1350" s="62" t="str">
        <f t="shared" si="326"/>
        <v>More</v>
      </c>
      <c r="AP1350" s="62">
        <v>514</v>
      </c>
      <c r="AQ1350" s="62" t="str">
        <f t="shared" si="327"/>
        <v>no</v>
      </c>
      <c r="AR1350" s="62" t="str">
        <f t="shared" si="328"/>
        <v>Above Average</v>
      </c>
      <c r="AS1350" s="64">
        <v>1</v>
      </c>
      <c r="AT1350" s="68">
        <v>72.244623655913983</v>
      </c>
      <c r="AU1350" s="68" t="str">
        <f t="shared" si="329"/>
        <v>Above Average</v>
      </c>
      <c r="AV1350" s="66">
        <v>215000</v>
      </c>
      <c r="AW1350" s="66">
        <v>2976</v>
      </c>
      <c r="AX1350" s="66" t="s">
        <v>311</v>
      </c>
    </row>
    <row r="1351" spans="1:50" customFormat="1" x14ac:dyDescent="0.2">
      <c r="A1351">
        <v>1350</v>
      </c>
      <c r="B1351" s="12" t="s">
        <v>90</v>
      </c>
      <c r="C1351" s="12" t="s">
        <v>90</v>
      </c>
      <c r="D1351" s="12" t="s">
        <v>91</v>
      </c>
      <c r="E1351" s="22">
        <v>8</v>
      </c>
      <c r="F1351" s="22" t="s">
        <v>411</v>
      </c>
      <c r="G1351" s="22" t="s">
        <v>92</v>
      </c>
      <c r="H1351" s="22" t="str">
        <f t="shared" si="316"/>
        <v>2Story</v>
      </c>
      <c r="I1351" s="22">
        <f t="shared" si="315"/>
        <v>75.988545402704759</v>
      </c>
      <c r="J1351" s="22" t="str">
        <f t="shared" si="317"/>
        <v>Above Average</v>
      </c>
      <c r="K1351" s="22">
        <v>5</v>
      </c>
      <c r="L1351" s="22" t="str">
        <f t="shared" si="318"/>
        <v>Low</v>
      </c>
      <c r="M1351" s="22">
        <v>1872</v>
      </c>
      <c r="N1351" s="22">
        <f t="shared" si="319"/>
        <v>1</v>
      </c>
      <c r="O1351" s="22"/>
      <c r="P1351" s="22">
        <v>1987</v>
      </c>
      <c r="Q1351" s="22">
        <f t="shared" si="320"/>
        <v>0</v>
      </c>
      <c r="R1351" s="23">
        <v>684</v>
      </c>
      <c r="S1351" s="23" t="s">
        <v>311</v>
      </c>
      <c r="T1351" s="23" t="s">
        <v>370</v>
      </c>
      <c r="U1351" s="24">
        <v>938</v>
      </c>
      <c r="V1351" s="24" t="str">
        <f t="shared" si="321"/>
        <v>no</v>
      </c>
      <c r="W1351" s="24">
        <v>1215</v>
      </c>
      <c r="X1351" s="24" t="str">
        <f t="shared" si="322"/>
        <v>no</v>
      </c>
      <c r="Y1351" s="24" t="s">
        <v>412</v>
      </c>
      <c r="Z1351" s="24">
        <f t="shared" si="323"/>
        <v>0</v>
      </c>
      <c r="AA1351" s="24">
        <v>2358</v>
      </c>
      <c r="AB1351" s="24" t="s">
        <v>311</v>
      </c>
      <c r="AC1351" s="24" t="s">
        <v>369</v>
      </c>
      <c r="AD1351" s="25">
        <v>0</v>
      </c>
      <c r="AE1351" s="25">
        <v>0</v>
      </c>
      <c r="AF1351" s="25">
        <v>2</v>
      </c>
      <c r="AG1351" s="25">
        <v>0</v>
      </c>
      <c r="AH1351" s="25">
        <v>2</v>
      </c>
      <c r="AI1351" s="25" t="s">
        <v>415</v>
      </c>
      <c r="AJ1351" s="57">
        <v>8</v>
      </c>
      <c r="AK1351" s="57" t="str">
        <f t="shared" si="324"/>
        <v>More</v>
      </c>
      <c r="AL1351" s="57" t="s">
        <v>98</v>
      </c>
      <c r="AM1351" s="57" t="str">
        <f t="shared" si="325"/>
        <v>Low</v>
      </c>
      <c r="AN1351" s="62">
        <v>0</v>
      </c>
      <c r="AO1351" s="62" t="str">
        <f t="shared" si="326"/>
        <v>Less</v>
      </c>
      <c r="AP1351" s="62">
        <v>0</v>
      </c>
      <c r="AQ1351" s="62" t="str">
        <f t="shared" si="327"/>
        <v>no</v>
      </c>
      <c r="AR1351" s="62" t="str">
        <f t="shared" si="328"/>
        <v>Below Average</v>
      </c>
      <c r="AS1351" s="64">
        <v>0</v>
      </c>
      <c r="AT1351" s="68">
        <v>40.1051939513478</v>
      </c>
      <c r="AU1351" s="68" t="str">
        <f t="shared" si="329"/>
        <v>Below Average</v>
      </c>
      <c r="AV1351" s="66">
        <v>122000</v>
      </c>
      <c r="AW1351" s="66">
        <v>3042</v>
      </c>
      <c r="AX1351" s="66" t="s">
        <v>311</v>
      </c>
    </row>
    <row r="1352" spans="1:50" customFormat="1" x14ac:dyDescent="0.2">
      <c r="A1352">
        <v>1351</v>
      </c>
      <c r="B1352" s="12" t="s">
        <v>144</v>
      </c>
      <c r="C1352" s="12" t="s">
        <v>90</v>
      </c>
      <c r="D1352" s="12" t="s">
        <v>167</v>
      </c>
      <c r="E1352" s="22">
        <v>5</v>
      </c>
      <c r="F1352" s="22" t="s">
        <v>195</v>
      </c>
      <c r="G1352" s="22" t="s">
        <v>92</v>
      </c>
      <c r="H1352" s="22" t="str">
        <f t="shared" si="316"/>
        <v>2Story</v>
      </c>
      <c r="I1352" s="22">
        <f t="shared" si="315"/>
        <v>75.988545402704759</v>
      </c>
      <c r="J1352" s="22" t="str">
        <f t="shared" si="317"/>
        <v>Above Average</v>
      </c>
      <c r="K1352" s="22">
        <v>5</v>
      </c>
      <c r="L1352" s="22" t="str">
        <f t="shared" si="318"/>
        <v>Low</v>
      </c>
      <c r="M1352" s="22">
        <v>1969</v>
      </c>
      <c r="N1352" s="22">
        <f t="shared" si="319"/>
        <v>0</v>
      </c>
      <c r="O1352" s="22"/>
      <c r="P1352" s="22">
        <v>1969</v>
      </c>
      <c r="Q1352" s="22">
        <f t="shared" si="320"/>
        <v>0</v>
      </c>
      <c r="R1352" s="23">
        <v>1248</v>
      </c>
      <c r="S1352" s="23" t="s">
        <v>311</v>
      </c>
      <c r="T1352" s="23" t="s">
        <v>369</v>
      </c>
      <c r="U1352" s="24">
        <v>1338</v>
      </c>
      <c r="V1352" s="24" t="str">
        <f t="shared" si="321"/>
        <v>no</v>
      </c>
      <c r="W1352" s="24">
        <v>1296</v>
      </c>
      <c r="X1352" s="24" t="str">
        <f t="shared" si="322"/>
        <v>no</v>
      </c>
      <c r="Y1352" s="24" t="s">
        <v>412</v>
      </c>
      <c r="Z1352" s="24">
        <f t="shared" si="323"/>
        <v>1</v>
      </c>
      <c r="AA1352" s="24">
        <v>2634</v>
      </c>
      <c r="AB1352" s="24" t="s">
        <v>311</v>
      </c>
      <c r="AC1352" s="24" t="s">
        <v>369</v>
      </c>
      <c r="AD1352" s="25">
        <v>1</v>
      </c>
      <c r="AE1352" s="25">
        <v>1</v>
      </c>
      <c r="AF1352" s="25">
        <v>2</v>
      </c>
      <c r="AG1352" s="25">
        <v>2</v>
      </c>
      <c r="AH1352" s="25">
        <v>6</v>
      </c>
      <c r="AI1352" s="25" t="s">
        <v>414</v>
      </c>
      <c r="AJ1352" s="57">
        <v>12</v>
      </c>
      <c r="AK1352" s="57" t="str">
        <f t="shared" si="324"/>
        <v>More</v>
      </c>
      <c r="AL1352" s="57" t="s">
        <v>98</v>
      </c>
      <c r="AM1352" s="57" t="str">
        <f t="shared" si="325"/>
        <v>Low</v>
      </c>
      <c r="AN1352" s="62">
        <v>4</v>
      </c>
      <c r="AO1352" s="62" t="str">
        <f t="shared" si="326"/>
        <v>More</v>
      </c>
      <c r="AP1352" s="62">
        <v>968</v>
      </c>
      <c r="AQ1352" s="62" t="str">
        <f t="shared" si="327"/>
        <v>yes</v>
      </c>
      <c r="AR1352" s="62" t="str">
        <f t="shared" si="328"/>
        <v>Above Average</v>
      </c>
      <c r="AS1352" s="64">
        <v>0</v>
      </c>
      <c r="AT1352" s="68">
        <v>51.519835136527561</v>
      </c>
      <c r="AU1352" s="68" t="str">
        <f t="shared" si="329"/>
        <v>Below Average</v>
      </c>
      <c r="AV1352" s="66">
        <v>200000</v>
      </c>
      <c r="AW1352" s="66">
        <v>3882</v>
      </c>
      <c r="AX1352" s="66" t="s">
        <v>311</v>
      </c>
    </row>
    <row r="1353" spans="1:50" customFormat="1" x14ac:dyDescent="0.2">
      <c r="A1353">
        <v>1352</v>
      </c>
      <c r="B1353" s="12" t="s">
        <v>90</v>
      </c>
      <c r="C1353" s="12" t="s">
        <v>90</v>
      </c>
      <c r="D1353" s="12" t="s">
        <v>91</v>
      </c>
      <c r="E1353" s="22">
        <v>6</v>
      </c>
      <c r="F1353" s="22" t="s">
        <v>195</v>
      </c>
      <c r="G1353" s="22" t="s">
        <v>92</v>
      </c>
      <c r="H1353" s="22" t="str">
        <f t="shared" si="316"/>
        <v>2Story</v>
      </c>
      <c r="I1353" s="22">
        <f t="shared" si="315"/>
        <v>75.988545402704759</v>
      </c>
      <c r="J1353" s="22" t="str">
        <f t="shared" si="317"/>
        <v>Above Average</v>
      </c>
      <c r="K1353" s="22">
        <v>6</v>
      </c>
      <c r="L1353" s="22" t="str">
        <f t="shared" si="318"/>
        <v>High</v>
      </c>
      <c r="M1353" s="22">
        <v>1962</v>
      </c>
      <c r="N1353" s="22">
        <f t="shared" si="319"/>
        <v>0</v>
      </c>
      <c r="O1353" s="22"/>
      <c r="P1353" s="22">
        <v>1962</v>
      </c>
      <c r="Q1353" s="22">
        <f t="shared" si="320"/>
        <v>0</v>
      </c>
      <c r="R1353" s="23">
        <v>858</v>
      </c>
      <c r="S1353" s="23" t="s">
        <v>311</v>
      </c>
      <c r="T1353" s="23" t="s">
        <v>370</v>
      </c>
      <c r="U1353" s="24">
        <v>858</v>
      </c>
      <c r="V1353" s="24" t="str">
        <f t="shared" si="321"/>
        <v>no</v>
      </c>
      <c r="W1353" s="24">
        <v>858</v>
      </c>
      <c r="X1353" s="24" t="str">
        <f t="shared" si="322"/>
        <v>no</v>
      </c>
      <c r="Y1353" s="24" t="s">
        <v>412</v>
      </c>
      <c r="Z1353" s="24">
        <f t="shared" si="323"/>
        <v>0</v>
      </c>
      <c r="AA1353" s="24">
        <v>1716</v>
      </c>
      <c r="AB1353" s="24" t="s">
        <v>311</v>
      </c>
      <c r="AC1353" s="24" t="s">
        <v>369</v>
      </c>
      <c r="AD1353" s="25">
        <v>0</v>
      </c>
      <c r="AE1353" s="25">
        <v>0</v>
      </c>
      <c r="AF1353" s="25">
        <v>1</v>
      </c>
      <c r="AG1353" s="25">
        <v>1</v>
      </c>
      <c r="AH1353" s="25">
        <v>2</v>
      </c>
      <c r="AI1353" s="25" t="s">
        <v>415</v>
      </c>
      <c r="AJ1353" s="57">
        <v>8</v>
      </c>
      <c r="AK1353" s="57" t="str">
        <f t="shared" si="324"/>
        <v>More</v>
      </c>
      <c r="AL1353" s="57" t="s">
        <v>98</v>
      </c>
      <c r="AM1353" s="57" t="str">
        <f t="shared" si="325"/>
        <v>Low</v>
      </c>
      <c r="AN1353" s="62">
        <v>2</v>
      </c>
      <c r="AO1353" s="62" t="str">
        <f t="shared" si="326"/>
        <v>More</v>
      </c>
      <c r="AP1353" s="62">
        <v>490</v>
      </c>
      <c r="AQ1353" s="62" t="str">
        <f t="shared" si="327"/>
        <v>no</v>
      </c>
      <c r="AR1353" s="62" t="str">
        <f t="shared" si="328"/>
        <v>Above Average</v>
      </c>
      <c r="AS1353" s="64">
        <v>1</v>
      </c>
      <c r="AT1353" s="68">
        <v>66.43356643356644</v>
      </c>
      <c r="AU1353" s="68" t="str">
        <f t="shared" si="329"/>
        <v>Below Average</v>
      </c>
      <c r="AV1353" s="66">
        <v>171000</v>
      </c>
      <c r="AW1353" s="66">
        <v>2574</v>
      </c>
      <c r="AX1353" s="66" t="s">
        <v>311</v>
      </c>
    </row>
    <row r="1354" spans="1:50" customFormat="1" x14ac:dyDescent="0.2">
      <c r="A1354">
        <v>1353</v>
      </c>
      <c r="B1354" s="12" t="s">
        <v>90</v>
      </c>
      <c r="C1354" s="12" t="s">
        <v>90</v>
      </c>
      <c r="D1354" s="12" t="s">
        <v>91</v>
      </c>
      <c r="E1354" s="22">
        <v>6</v>
      </c>
      <c r="F1354" s="22" t="s">
        <v>195</v>
      </c>
      <c r="G1354" s="22" t="s">
        <v>132</v>
      </c>
      <c r="H1354" s="22" t="str">
        <f t="shared" si="316"/>
        <v>1Story</v>
      </c>
      <c r="I1354" s="22">
        <f t="shared" si="315"/>
        <v>59.315963337771507</v>
      </c>
      <c r="J1354" s="22" t="str">
        <f t="shared" si="317"/>
        <v>Below Average</v>
      </c>
      <c r="K1354" s="22">
        <v>9</v>
      </c>
      <c r="L1354" s="22" t="str">
        <f t="shared" si="318"/>
        <v>High</v>
      </c>
      <c r="M1354" s="22">
        <v>1937</v>
      </c>
      <c r="N1354" s="22">
        <f t="shared" si="319"/>
        <v>1</v>
      </c>
      <c r="O1354" s="22"/>
      <c r="P1354" s="22">
        <v>2000</v>
      </c>
      <c r="Q1354" s="22">
        <f t="shared" si="320"/>
        <v>0</v>
      </c>
      <c r="R1354" s="23">
        <v>698</v>
      </c>
      <c r="S1354" s="23" t="s">
        <v>311</v>
      </c>
      <c r="T1354" s="23" t="s">
        <v>370</v>
      </c>
      <c r="U1354" s="24">
        <v>786</v>
      </c>
      <c r="V1354" s="24" t="str">
        <f t="shared" si="321"/>
        <v>no</v>
      </c>
      <c r="W1354" s="24">
        <v>390</v>
      </c>
      <c r="X1354" s="24" t="str">
        <f t="shared" si="322"/>
        <v>no</v>
      </c>
      <c r="Y1354" s="24" t="s">
        <v>412</v>
      </c>
      <c r="Z1354" s="24">
        <f t="shared" si="323"/>
        <v>1</v>
      </c>
      <c r="AA1354" s="24">
        <v>1176</v>
      </c>
      <c r="AB1354" s="24" t="s">
        <v>311</v>
      </c>
      <c r="AC1354" s="24" t="s">
        <v>370</v>
      </c>
      <c r="AD1354" s="25">
        <v>0</v>
      </c>
      <c r="AE1354" s="25">
        <v>0</v>
      </c>
      <c r="AF1354" s="25">
        <v>1</v>
      </c>
      <c r="AG1354" s="25">
        <v>0</v>
      </c>
      <c r="AH1354" s="25">
        <v>1</v>
      </c>
      <c r="AI1354" s="25" t="s">
        <v>415</v>
      </c>
      <c r="AJ1354" s="57">
        <v>4</v>
      </c>
      <c r="AK1354" s="57" t="str">
        <f t="shared" si="324"/>
        <v>Less</v>
      </c>
      <c r="AL1354" s="57" t="s">
        <v>98</v>
      </c>
      <c r="AM1354" s="57" t="str">
        <f t="shared" si="325"/>
        <v>Low</v>
      </c>
      <c r="AN1354" s="62">
        <v>2</v>
      </c>
      <c r="AO1354" s="62" t="str">
        <f t="shared" si="326"/>
        <v>More</v>
      </c>
      <c r="AP1354" s="62">
        <v>624</v>
      </c>
      <c r="AQ1354" s="62" t="str">
        <f t="shared" si="327"/>
        <v>no</v>
      </c>
      <c r="AR1354" s="62" t="str">
        <f t="shared" si="328"/>
        <v>Above Average</v>
      </c>
      <c r="AS1354" s="64">
        <v>0</v>
      </c>
      <c r="AT1354" s="68">
        <v>71.985058697972249</v>
      </c>
      <c r="AU1354" s="68" t="str">
        <f t="shared" si="329"/>
        <v>Above Average</v>
      </c>
      <c r="AV1354" s="66">
        <v>134900</v>
      </c>
      <c r="AW1354" s="66">
        <v>1874</v>
      </c>
      <c r="AX1354" s="66" t="s">
        <v>311</v>
      </c>
    </row>
    <row r="1355" spans="1:50" customFormat="1" x14ac:dyDescent="0.2">
      <c r="A1355">
        <v>1354</v>
      </c>
      <c r="B1355" s="12" t="s">
        <v>90</v>
      </c>
      <c r="C1355" s="12" t="s">
        <v>90</v>
      </c>
      <c r="D1355" s="12" t="s">
        <v>91</v>
      </c>
      <c r="E1355" s="22">
        <v>8</v>
      </c>
      <c r="F1355" s="22" t="s">
        <v>411</v>
      </c>
      <c r="G1355" s="22" t="s">
        <v>132</v>
      </c>
      <c r="H1355" s="22" t="str">
        <f t="shared" si="316"/>
        <v>1Story</v>
      </c>
      <c r="I1355" s="22">
        <f t="shared" si="315"/>
        <v>59.315963337771507</v>
      </c>
      <c r="J1355" s="22" t="str">
        <f t="shared" si="317"/>
        <v>Below Average</v>
      </c>
      <c r="K1355" s="22">
        <v>5</v>
      </c>
      <c r="L1355" s="22" t="str">
        <f t="shared" si="318"/>
        <v>Low</v>
      </c>
      <c r="M1355" s="22">
        <v>1995</v>
      </c>
      <c r="N1355" s="22">
        <f t="shared" si="319"/>
        <v>0</v>
      </c>
      <c r="O1355" s="22"/>
      <c r="P1355" s="22">
        <v>1996</v>
      </c>
      <c r="Q1355" s="22">
        <f t="shared" si="320"/>
        <v>0</v>
      </c>
      <c r="R1355" s="23">
        <v>2033</v>
      </c>
      <c r="S1355" s="23" t="s">
        <v>311</v>
      </c>
      <c r="T1355" s="23" t="s">
        <v>369</v>
      </c>
      <c r="U1355" s="24">
        <v>2053</v>
      </c>
      <c r="V1355" s="24" t="str">
        <f t="shared" si="321"/>
        <v>no</v>
      </c>
      <c r="W1355" s="24">
        <v>1185</v>
      </c>
      <c r="X1355" s="24" t="str">
        <f t="shared" si="322"/>
        <v>no</v>
      </c>
      <c r="Y1355" s="24" t="s">
        <v>412</v>
      </c>
      <c r="Z1355" s="24">
        <f t="shared" si="323"/>
        <v>0</v>
      </c>
      <c r="AA1355" s="24">
        <v>3238</v>
      </c>
      <c r="AB1355" s="24" t="s">
        <v>313</v>
      </c>
      <c r="AC1355" s="24" t="s">
        <v>369</v>
      </c>
      <c r="AD1355" s="25">
        <v>1</v>
      </c>
      <c r="AE1355" s="25">
        <v>0</v>
      </c>
      <c r="AF1355" s="25">
        <v>2</v>
      </c>
      <c r="AG1355" s="25">
        <v>1</v>
      </c>
      <c r="AH1355" s="25">
        <v>4</v>
      </c>
      <c r="AI1355" s="25" t="s">
        <v>414</v>
      </c>
      <c r="AJ1355" s="57">
        <v>9</v>
      </c>
      <c r="AK1355" s="57" t="str">
        <f t="shared" si="324"/>
        <v>More</v>
      </c>
      <c r="AL1355" s="57" t="s">
        <v>97</v>
      </c>
      <c r="AM1355" s="57" t="str">
        <f t="shared" si="325"/>
        <v>High</v>
      </c>
      <c r="AN1355" s="62">
        <v>3</v>
      </c>
      <c r="AO1355" s="62" t="str">
        <f t="shared" si="326"/>
        <v>More</v>
      </c>
      <c r="AP1355" s="62">
        <v>666</v>
      </c>
      <c r="AQ1355" s="62" t="str">
        <f t="shared" si="327"/>
        <v>no</v>
      </c>
      <c r="AR1355" s="62" t="str">
        <f t="shared" si="328"/>
        <v>Above Average</v>
      </c>
      <c r="AS1355" s="64">
        <v>1</v>
      </c>
      <c r="AT1355" s="68">
        <v>77.784101688484157</v>
      </c>
      <c r="AU1355" s="68" t="str">
        <f t="shared" si="329"/>
        <v>Above Average</v>
      </c>
      <c r="AV1355" s="66">
        <v>410000</v>
      </c>
      <c r="AW1355" s="66">
        <v>5271</v>
      </c>
      <c r="AX1355" s="66" t="s">
        <v>313</v>
      </c>
    </row>
    <row r="1356" spans="1:50" customFormat="1" x14ac:dyDescent="0.2">
      <c r="A1356">
        <v>1355</v>
      </c>
      <c r="B1356" s="12" t="s">
        <v>90</v>
      </c>
      <c r="C1356" s="12" t="s">
        <v>90</v>
      </c>
      <c r="D1356" s="12" t="s">
        <v>91</v>
      </c>
      <c r="E1356" s="22">
        <v>7</v>
      </c>
      <c r="F1356" s="22" t="s">
        <v>411</v>
      </c>
      <c r="G1356" s="22" t="s">
        <v>92</v>
      </c>
      <c r="H1356" s="22" t="str">
        <f t="shared" si="316"/>
        <v>2Story</v>
      </c>
      <c r="I1356" s="22">
        <f t="shared" si="315"/>
        <v>75.988545402704759</v>
      </c>
      <c r="J1356" s="22" t="str">
        <f t="shared" si="317"/>
        <v>Above Average</v>
      </c>
      <c r="K1356" s="22">
        <v>5</v>
      </c>
      <c r="L1356" s="22" t="str">
        <f t="shared" si="318"/>
        <v>Low</v>
      </c>
      <c r="M1356" s="22">
        <v>2000</v>
      </c>
      <c r="N1356" s="22">
        <f t="shared" si="319"/>
        <v>0</v>
      </c>
      <c r="O1356" s="22"/>
      <c r="P1356" s="22">
        <v>2000</v>
      </c>
      <c r="Q1356" s="22">
        <f t="shared" si="320"/>
        <v>0</v>
      </c>
      <c r="R1356" s="23">
        <v>992</v>
      </c>
      <c r="S1356" s="23" t="s">
        <v>311</v>
      </c>
      <c r="T1356" s="23" t="s">
        <v>370</v>
      </c>
      <c r="U1356" s="24">
        <v>992</v>
      </c>
      <c r="V1356" s="24" t="str">
        <f t="shared" si="321"/>
        <v>no</v>
      </c>
      <c r="W1356" s="24">
        <v>873</v>
      </c>
      <c r="X1356" s="24" t="str">
        <f t="shared" si="322"/>
        <v>no</v>
      </c>
      <c r="Y1356" s="24" t="s">
        <v>412</v>
      </c>
      <c r="Z1356" s="24">
        <f t="shared" si="323"/>
        <v>1</v>
      </c>
      <c r="AA1356" s="24">
        <v>1865</v>
      </c>
      <c r="AB1356" s="24" t="s">
        <v>311</v>
      </c>
      <c r="AC1356" s="24" t="s">
        <v>369</v>
      </c>
      <c r="AD1356" s="25">
        <v>1</v>
      </c>
      <c r="AE1356" s="25">
        <v>0</v>
      </c>
      <c r="AF1356" s="25">
        <v>2</v>
      </c>
      <c r="AG1356" s="25">
        <v>1</v>
      </c>
      <c r="AH1356" s="25">
        <v>4</v>
      </c>
      <c r="AI1356" s="25" t="s">
        <v>414</v>
      </c>
      <c r="AJ1356" s="57">
        <v>7</v>
      </c>
      <c r="AK1356" s="57" t="str">
        <f t="shared" si="324"/>
        <v>More</v>
      </c>
      <c r="AL1356" s="57" t="s">
        <v>97</v>
      </c>
      <c r="AM1356" s="57" t="str">
        <f t="shared" si="325"/>
        <v>High</v>
      </c>
      <c r="AN1356" s="62">
        <v>3</v>
      </c>
      <c r="AO1356" s="62" t="str">
        <f t="shared" si="326"/>
        <v>More</v>
      </c>
      <c r="AP1356" s="62">
        <v>839</v>
      </c>
      <c r="AQ1356" s="62" t="str">
        <f t="shared" si="327"/>
        <v>no</v>
      </c>
      <c r="AR1356" s="62" t="str">
        <f t="shared" si="328"/>
        <v>Above Average</v>
      </c>
      <c r="AS1356" s="64">
        <v>1</v>
      </c>
      <c r="AT1356" s="68">
        <v>82.254112705635279</v>
      </c>
      <c r="AU1356" s="68" t="str">
        <f t="shared" si="329"/>
        <v>Above Average</v>
      </c>
      <c r="AV1356" s="66">
        <v>235000</v>
      </c>
      <c r="AW1356" s="66">
        <v>2857</v>
      </c>
      <c r="AX1356" s="66" t="s">
        <v>311</v>
      </c>
    </row>
    <row r="1357" spans="1:50" customFormat="1" x14ac:dyDescent="0.2">
      <c r="A1357">
        <v>1356</v>
      </c>
      <c r="B1357" s="12" t="s">
        <v>90</v>
      </c>
      <c r="C1357" s="12" t="s">
        <v>90</v>
      </c>
      <c r="D1357" s="12" t="s">
        <v>91</v>
      </c>
      <c r="E1357" s="22">
        <v>7</v>
      </c>
      <c r="F1357" s="22" t="s">
        <v>411</v>
      </c>
      <c r="G1357" s="22" t="s">
        <v>197</v>
      </c>
      <c r="H1357" s="22" t="str">
        <f t="shared" si="316"/>
        <v xml:space="preserve"> </v>
      </c>
      <c r="I1357" s="22">
        <f t="shared" si="315"/>
        <v>74.693515888638117</v>
      </c>
      <c r="J1357" s="22" t="str">
        <f t="shared" si="317"/>
        <v>Above Average</v>
      </c>
      <c r="K1357" s="22">
        <v>6</v>
      </c>
      <c r="L1357" s="22" t="str">
        <f t="shared" si="318"/>
        <v>High</v>
      </c>
      <c r="M1357" s="22">
        <v>1968</v>
      </c>
      <c r="N1357" s="22">
        <f t="shared" si="319"/>
        <v>0</v>
      </c>
      <c r="O1357" s="22"/>
      <c r="P1357" s="22">
        <v>1992</v>
      </c>
      <c r="Q1357" s="22">
        <f t="shared" si="320"/>
        <v>0</v>
      </c>
      <c r="R1357" s="23">
        <v>570</v>
      </c>
      <c r="S1357" s="23" t="s">
        <v>311</v>
      </c>
      <c r="T1357" s="23" t="s">
        <v>370</v>
      </c>
      <c r="U1357" s="24">
        <v>1222</v>
      </c>
      <c r="V1357" s="24" t="str">
        <f t="shared" si="321"/>
        <v>no</v>
      </c>
      <c r="W1357" s="24">
        <v>698</v>
      </c>
      <c r="X1357" s="24" t="str">
        <f t="shared" si="322"/>
        <v>no</v>
      </c>
      <c r="Y1357" s="24" t="s">
        <v>412</v>
      </c>
      <c r="Z1357" s="24">
        <f t="shared" si="323"/>
        <v>1</v>
      </c>
      <c r="AA1357" s="24">
        <v>1920</v>
      </c>
      <c r="AB1357" s="24" t="s">
        <v>311</v>
      </c>
      <c r="AC1357" s="24" t="s">
        <v>369</v>
      </c>
      <c r="AD1357" s="25">
        <v>0</v>
      </c>
      <c r="AE1357" s="25">
        <v>0</v>
      </c>
      <c r="AF1357" s="25">
        <v>3</v>
      </c>
      <c r="AG1357" s="25">
        <v>0</v>
      </c>
      <c r="AH1357" s="25">
        <v>3</v>
      </c>
      <c r="AI1357" s="25" t="s">
        <v>414</v>
      </c>
      <c r="AJ1357" s="57">
        <v>8</v>
      </c>
      <c r="AK1357" s="57" t="str">
        <f t="shared" si="324"/>
        <v>More</v>
      </c>
      <c r="AL1357" s="57" t="s">
        <v>97</v>
      </c>
      <c r="AM1357" s="57" t="str">
        <f t="shared" si="325"/>
        <v>High</v>
      </c>
      <c r="AN1357" s="62">
        <v>2</v>
      </c>
      <c r="AO1357" s="62" t="str">
        <f t="shared" si="326"/>
        <v>More</v>
      </c>
      <c r="AP1357" s="62">
        <v>487</v>
      </c>
      <c r="AQ1357" s="62" t="str">
        <f t="shared" si="327"/>
        <v>no</v>
      </c>
      <c r="AR1357" s="62" t="str">
        <f t="shared" si="328"/>
        <v>Above Average</v>
      </c>
      <c r="AS1357" s="64">
        <v>1</v>
      </c>
      <c r="AT1357" s="68">
        <v>68.273092369477908</v>
      </c>
      <c r="AU1357" s="68" t="str">
        <f t="shared" si="329"/>
        <v>Below Average</v>
      </c>
      <c r="AV1357" s="66">
        <v>170000</v>
      </c>
      <c r="AW1357" s="66">
        <v>2490</v>
      </c>
      <c r="AX1357" s="66" t="s">
        <v>311</v>
      </c>
    </row>
    <row r="1358" spans="1:50" customFormat="1" x14ac:dyDescent="0.2">
      <c r="A1358">
        <v>1357</v>
      </c>
      <c r="B1358" s="12" t="s">
        <v>90</v>
      </c>
      <c r="C1358" s="12" t="s">
        <v>90</v>
      </c>
      <c r="D1358" s="12" t="s">
        <v>91</v>
      </c>
      <c r="E1358" s="22">
        <v>5</v>
      </c>
      <c r="F1358" s="22" t="s">
        <v>195</v>
      </c>
      <c r="G1358" s="22" t="s">
        <v>115</v>
      </c>
      <c r="H1358" s="22" t="str">
        <f t="shared" si="316"/>
        <v>1Story</v>
      </c>
      <c r="I1358" s="22">
        <f t="shared" si="315"/>
        <v>69.182127006168557</v>
      </c>
      <c r="J1358" s="22" t="str">
        <f t="shared" si="317"/>
        <v>Below Average</v>
      </c>
      <c r="K1358" s="22">
        <v>5</v>
      </c>
      <c r="L1358" s="22" t="str">
        <f t="shared" si="318"/>
        <v>Low</v>
      </c>
      <c r="M1358" s="22">
        <v>1966</v>
      </c>
      <c r="N1358" s="22">
        <f t="shared" si="319"/>
        <v>0</v>
      </c>
      <c r="O1358" s="22"/>
      <c r="P1358" s="22">
        <v>1966</v>
      </c>
      <c r="Q1358" s="22">
        <f t="shared" si="320"/>
        <v>0</v>
      </c>
      <c r="R1358" s="23">
        <v>864</v>
      </c>
      <c r="S1358" s="23" t="s">
        <v>311</v>
      </c>
      <c r="T1358" s="23" t="s">
        <v>370</v>
      </c>
      <c r="U1358" s="24">
        <v>892</v>
      </c>
      <c r="V1358" s="24" t="str">
        <f t="shared" si="321"/>
        <v>no</v>
      </c>
      <c r="W1358" s="24">
        <v>0</v>
      </c>
      <c r="X1358" s="24" t="str">
        <f t="shared" si="322"/>
        <v>no</v>
      </c>
      <c r="Y1358" s="24" t="s">
        <v>413</v>
      </c>
      <c r="Z1358" s="24">
        <f t="shared" si="323"/>
        <v>1</v>
      </c>
      <c r="AA1358" s="24">
        <v>892</v>
      </c>
      <c r="AB1358" s="24" t="s">
        <v>311</v>
      </c>
      <c r="AC1358" s="24" t="s">
        <v>370</v>
      </c>
      <c r="AD1358" s="25">
        <v>0</v>
      </c>
      <c r="AE1358" s="25">
        <v>0</v>
      </c>
      <c r="AF1358" s="25">
        <v>1</v>
      </c>
      <c r="AG1358" s="25">
        <v>0</v>
      </c>
      <c r="AH1358" s="25">
        <v>1</v>
      </c>
      <c r="AI1358" s="25" t="s">
        <v>415</v>
      </c>
      <c r="AJ1358" s="57">
        <v>5</v>
      </c>
      <c r="AK1358" s="57" t="str">
        <f t="shared" si="324"/>
        <v>Less</v>
      </c>
      <c r="AL1358" s="57" t="s">
        <v>98</v>
      </c>
      <c r="AM1358" s="57" t="str">
        <f t="shared" si="325"/>
        <v>Low</v>
      </c>
      <c r="AN1358" s="62">
        <v>1</v>
      </c>
      <c r="AO1358" s="62" t="str">
        <f t="shared" si="326"/>
        <v>Less</v>
      </c>
      <c r="AP1358" s="62">
        <v>264</v>
      </c>
      <c r="AQ1358" s="62" t="str">
        <f t="shared" si="327"/>
        <v>no</v>
      </c>
      <c r="AR1358" s="62" t="str">
        <f t="shared" si="328"/>
        <v>Below Average</v>
      </c>
      <c r="AS1358" s="64">
        <v>0</v>
      </c>
      <c r="AT1358" s="68">
        <v>62.642369020501135</v>
      </c>
      <c r="AU1358" s="68" t="str">
        <f t="shared" si="329"/>
        <v>Below Average</v>
      </c>
      <c r="AV1358" s="66">
        <v>110000</v>
      </c>
      <c r="AW1358" s="66">
        <v>1756</v>
      </c>
      <c r="AX1358" s="66" t="s">
        <v>311</v>
      </c>
    </row>
    <row r="1359" spans="1:50" customFormat="1" x14ac:dyDescent="0.2">
      <c r="A1359">
        <v>1358</v>
      </c>
      <c r="B1359" s="12" t="s">
        <v>90</v>
      </c>
      <c r="C1359" s="12" t="s">
        <v>90</v>
      </c>
      <c r="D1359" s="12" t="s">
        <v>91</v>
      </c>
      <c r="E1359" s="22">
        <v>5</v>
      </c>
      <c r="F1359" s="22" t="s">
        <v>195</v>
      </c>
      <c r="G1359" s="22" t="s">
        <v>115</v>
      </c>
      <c r="H1359" s="22" t="str">
        <f t="shared" si="316"/>
        <v>1Story</v>
      </c>
      <c r="I1359" s="22">
        <f t="shared" si="315"/>
        <v>69.182127006168557</v>
      </c>
      <c r="J1359" s="22" t="str">
        <f t="shared" si="317"/>
        <v>Below Average</v>
      </c>
      <c r="K1359" s="22">
        <v>6</v>
      </c>
      <c r="L1359" s="22" t="str">
        <f t="shared" si="318"/>
        <v>High</v>
      </c>
      <c r="M1359" s="22">
        <v>1971</v>
      </c>
      <c r="N1359" s="22">
        <f t="shared" si="319"/>
        <v>0</v>
      </c>
      <c r="O1359" s="22"/>
      <c r="P1359" s="22">
        <v>2008</v>
      </c>
      <c r="Q1359" s="22">
        <f t="shared" si="320"/>
        <v>0</v>
      </c>
      <c r="R1359" s="23">
        <v>1078</v>
      </c>
      <c r="S1359" s="23" t="s">
        <v>311</v>
      </c>
      <c r="T1359" s="23" t="s">
        <v>369</v>
      </c>
      <c r="U1359" s="24">
        <v>1078</v>
      </c>
      <c r="V1359" s="24" t="str">
        <f t="shared" si="321"/>
        <v>no</v>
      </c>
      <c r="W1359" s="24">
        <v>0</v>
      </c>
      <c r="X1359" s="24" t="str">
        <f t="shared" si="322"/>
        <v>no</v>
      </c>
      <c r="Y1359" s="24" t="s">
        <v>413</v>
      </c>
      <c r="Z1359" s="24">
        <f t="shared" si="323"/>
        <v>1</v>
      </c>
      <c r="AA1359" s="24">
        <v>1078</v>
      </c>
      <c r="AB1359" s="24" t="s">
        <v>311</v>
      </c>
      <c r="AC1359" s="24" t="s">
        <v>370</v>
      </c>
      <c r="AD1359" s="25">
        <v>1</v>
      </c>
      <c r="AE1359" s="25">
        <v>0</v>
      </c>
      <c r="AF1359" s="25">
        <v>1</v>
      </c>
      <c r="AG1359" s="25">
        <v>1</v>
      </c>
      <c r="AH1359" s="25">
        <v>3</v>
      </c>
      <c r="AI1359" s="25" t="s">
        <v>414</v>
      </c>
      <c r="AJ1359" s="57">
        <v>6</v>
      </c>
      <c r="AK1359" s="57" t="str">
        <f t="shared" si="324"/>
        <v>More</v>
      </c>
      <c r="AL1359" s="57" t="s">
        <v>98</v>
      </c>
      <c r="AM1359" s="57" t="str">
        <f t="shared" si="325"/>
        <v>Low</v>
      </c>
      <c r="AN1359" s="62">
        <v>2</v>
      </c>
      <c r="AO1359" s="62" t="str">
        <f t="shared" si="326"/>
        <v>More</v>
      </c>
      <c r="AP1359" s="62">
        <v>500</v>
      </c>
      <c r="AQ1359" s="62" t="str">
        <f t="shared" si="327"/>
        <v>no</v>
      </c>
      <c r="AR1359" s="62" t="str">
        <f t="shared" si="328"/>
        <v>Above Average</v>
      </c>
      <c r="AS1359" s="64">
        <v>1</v>
      </c>
      <c r="AT1359" s="68">
        <v>69.526901669758814</v>
      </c>
      <c r="AU1359" s="68" t="str">
        <f t="shared" si="329"/>
        <v>Below Average</v>
      </c>
      <c r="AV1359" s="66">
        <v>149900</v>
      </c>
      <c r="AW1359" s="66">
        <v>2156</v>
      </c>
      <c r="AX1359" s="66" t="s">
        <v>311</v>
      </c>
    </row>
    <row r="1360" spans="1:50" customFormat="1" x14ac:dyDescent="0.2">
      <c r="A1360">
        <v>1359</v>
      </c>
      <c r="B1360" s="12" t="s">
        <v>90</v>
      </c>
      <c r="C1360" s="12" t="s">
        <v>90</v>
      </c>
      <c r="D1360" s="12" t="s">
        <v>198</v>
      </c>
      <c r="E1360" s="22">
        <v>6</v>
      </c>
      <c r="F1360" s="22" t="s">
        <v>195</v>
      </c>
      <c r="G1360" s="22" t="s">
        <v>92</v>
      </c>
      <c r="H1360" s="22" t="str">
        <f t="shared" si="316"/>
        <v>2Story</v>
      </c>
      <c r="I1360" s="22">
        <f t="shared" si="315"/>
        <v>75.988545402704759</v>
      </c>
      <c r="J1360" s="22" t="str">
        <f t="shared" si="317"/>
        <v>Above Average</v>
      </c>
      <c r="K1360" s="22">
        <v>5</v>
      </c>
      <c r="L1360" s="22" t="str">
        <f t="shared" si="318"/>
        <v>Low</v>
      </c>
      <c r="M1360" s="22">
        <v>2000</v>
      </c>
      <c r="N1360" s="22">
        <f t="shared" si="319"/>
        <v>0</v>
      </c>
      <c r="O1360" s="22"/>
      <c r="P1360" s="22">
        <v>2000</v>
      </c>
      <c r="Q1360" s="22">
        <f t="shared" si="320"/>
        <v>0</v>
      </c>
      <c r="R1360" s="23">
        <v>756</v>
      </c>
      <c r="S1360" s="23" t="s">
        <v>311</v>
      </c>
      <c r="T1360" s="23" t="s">
        <v>370</v>
      </c>
      <c r="U1360" s="24">
        <v>769</v>
      </c>
      <c r="V1360" s="24" t="str">
        <f t="shared" si="321"/>
        <v>no</v>
      </c>
      <c r="W1360" s="24">
        <v>804</v>
      </c>
      <c r="X1360" s="24" t="str">
        <f t="shared" si="322"/>
        <v>no</v>
      </c>
      <c r="Y1360" s="24" t="s">
        <v>412</v>
      </c>
      <c r="Z1360" s="24">
        <f t="shared" si="323"/>
        <v>1</v>
      </c>
      <c r="AA1360" s="24">
        <v>1573</v>
      </c>
      <c r="AB1360" s="24" t="s">
        <v>311</v>
      </c>
      <c r="AC1360" s="24" t="s">
        <v>369</v>
      </c>
      <c r="AD1360" s="25">
        <v>0</v>
      </c>
      <c r="AE1360" s="25">
        <v>0</v>
      </c>
      <c r="AF1360" s="25">
        <v>2</v>
      </c>
      <c r="AG1360" s="25">
        <v>1</v>
      </c>
      <c r="AH1360" s="25">
        <v>3</v>
      </c>
      <c r="AI1360" s="25" t="s">
        <v>414</v>
      </c>
      <c r="AJ1360" s="57">
        <v>5</v>
      </c>
      <c r="AK1360" s="57" t="str">
        <f t="shared" si="324"/>
        <v>Less</v>
      </c>
      <c r="AL1360" s="57" t="s">
        <v>97</v>
      </c>
      <c r="AM1360" s="57" t="str">
        <f t="shared" si="325"/>
        <v>High</v>
      </c>
      <c r="AN1360" s="62">
        <v>2</v>
      </c>
      <c r="AO1360" s="62" t="str">
        <f t="shared" si="326"/>
        <v>More</v>
      </c>
      <c r="AP1360" s="62">
        <v>440</v>
      </c>
      <c r="AQ1360" s="62" t="str">
        <f t="shared" si="327"/>
        <v>no</v>
      </c>
      <c r="AR1360" s="62" t="str">
        <f t="shared" si="328"/>
        <v>Below Average</v>
      </c>
      <c r="AS1360" s="64">
        <v>0</v>
      </c>
      <c r="AT1360" s="68">
        <v>76.21296693860026</v>
      </c>
      <c r="AU1360" s="68" t="str">
        <f t="shared" si="329"/>
        <v>Above Average</v>
      </c>
      <c r="AV1360" s="66">
        <v>177500</v>
      </c>
      <c r="AW1360" s="66">
        <v>2329</v>
      </c>
      <c r="AX1360" s="66" t="s">
        <v>311</v>
      </c>
    </row>
    <row r="1361" spans="1:50" customFormat="1" x14ac:dyDescent="0.2">
      <c r="A1361">
        <v>1360</v>
      </c>
      <c r="B1361" s="12" t="s">
        <v>90</v>
      </c>
      <c r="C1361" s="12" t="s">
        <v>90</v>
      </c>
      <c r="D1361" s="12" t="s">
        <v>91</v>
      </c>
      <c r="E1361" s="22">
        <v>9</v>
      </c>
      <c r="F1361" s="22" t="s">
        <v>411</v>
      </c>
      <c r="G1361" s="22" t="s">
        <v>115</v>
      </c>
      <c r="H1361" s="22" t="str">
        <f t="shared" si="316"/>
        <v>1Story</v>
      </c>
      <c r="I1361" s="22">
        <f t="shared" si="315"/>
        <v>69.182127006168557</v>
      </c>
      <c r="J1361" s="22" t="str">
        <f t="shared" si="317"/>
        <v>Below Average</v>
      </c>
      <c r="K1361" s="22">
        <v>5</v>
      </c>
      <c r="L1361" s="22" t="str">
        <f t="shared" si="318"/>
        <v>Low</v>
      </c>
      <c r="M1361" s="22">
        <v>2004</v>
      </c>
      <c r="N1361" s="22">
        <f t="shared" si="319"/>
        <v>0</v>
      </c>
      <c r="O1361" s="22"/>
      <c r="P1361" s="22">
        <v>2005</v>
      </c>
      <c r="Q1361" s="22">
        <f t="shared" si="320"/>
        <v>0</v>
      </c>
      <c r="R1361" s="23">
        <v>1980</v>
      </c>
      <c r="S1361" s="23" t="s">
        <v>311</v>
      </c>
      <c r="T1361" s="23" t="s">
        <v>369</v>
      </c>
      <c r="U1361" s="24">
        <v>1980</v>
      </c>
      <c r="V1361" s="24" t="str">
        <f t="shared" si="321"/>
        <v>no</v>
      </c>
      <c r="W1361" s="24">
        <v>0</v>
      </c>
      <c r="X1361" s="24" t="str">
        <f t="shared" si="322"/>
        <v>no</v>
      </c>
      <c r="Y1361" s="24" t="s">
        <v>413</v>
      </c>
      <c r="Z1361" s="24">
        <f t="shared" si="323"/>
        <v>1</v>
      </c>
      <c r="AA1361" s="24">
        <v>1980</v>
      </c>
      <c r="AB1361" s="24" t="s">
        <v>311</v>
      </c>
      <c r="AC1361" s="24" t="s">
        <v>369</v>
      </c>
      <c r="AD1361" s="25">
        <v>1</v>
      </c>
      <c r="AE1361" s="25">
        <v>0</v>
      </c>
      <c r="AF1361" s="25">
        <v>2</v>
      </c>
      <c r="AG1361" s="25">
        <v>0</v>
      </c>
      <c r="AH1361" s="25">
        <v>3</v>
      </c>
      <c r="AI1361" s="25" t="s">
        <v>414</v>
      </c>
      <c r="AJ1361" s="57">
        <v>8</v>
      </c>
      <c r="AK1361" s="57" t="str">
        <f t="shared" si="324"/>
        <v>More</v>
      </c>
      <c r="AL1361" s="57" t="s">
        <v>104</v>
      </c>
      <c r="AM1361" s="57" t="str">
        <f t="shared" si="325"/>
        <v>High</v>
      </c>
      <c r="AN1361" s="62">
        <v>3</v>
      </c>
      <c r="AO1361" s="62" t="str">
        <f t="shared" si="326"/>
        <v>More</v>
      </c>
      <c r="AP1361" s="62">
        <v>770</v>
      </c>
      <c r="AQ1361" s="62" t="str">
        <f t="shared" si="327"/>
        <v>no</v>
      </c>
      <c r="AR1361" s="62" t="str">
        <f t="shared" si="328"/>
        <v>Above Average</v>
      </c>
      <c r="AS1361" s="64">
        <v>1</v>
      </c>
      <c r="AT1361" s="68">
        <v>79.545454545454547</v>
      </c>
      <c r="AU1361" s="68" t="str">
        <f t="shared" si="329"/>
        <v>Above Average</v>
      </c>
      <c r="AV1361" s="66">
        <v>315000</v>
      </c>
      <c r="AW1361" s="66">
        <v>3960</v>
      </c>
      <c r="AX1361" s="66" t="s">
        <v>311</v>
      </c>
    </row>
    <row r="1362" spans="1:50" customFormat="1" x14ac:dyDescent="0.2">
      <c r="A1362">
        <v>1361</v>
      </c>
      <c r="B1362" s="12" t="s">
        <v>114</v>
      </c>
      <c r="C1362" s="12" t="s">
        <v>90</v>
      </c>
      <c r="D1362" s="12" t="s">
        <v>91</v>
      </c>
      <c r="E1362" s="22">
        <v>5</v>
      </c>
      <c r="F1362" s="22" t="s">
        <v>195</v>
      </c>
      <c r="G1362" s="22" t="s">
        <v>92</v>
      </c>
      <c r="H1362" s="22" t="str">
        <f t="shared" si="316"/>
        <v>2Story</v>
      </c>
      <c r="I1362" s="22">
        <f t="shared" si="315"/>
        <v>75.988545402704759</v>
      </c>
      <c r="J1362" s="22" t="str">
        <f t="shared" si="317"/>
        <v>Above Average</v>
      </c>
      <c r="K1362" s="22">
        <v>6</v>
      </c>
      <c r="L1362" s="22" t="str">
        <f t="shared" si="318"/>
        <v>High</v>
      </c>
      <c r="M1362" s="22">
        <v>1921</v>
      </c>
      <c r="N1362" s="22">
        <f t="shared" si="319"/>
        <v>1</v>
      </c>
      <c r="O1362" s="22"/>
      <c r="P1362" s="22">
        <v>1998</v>
      </c>
      <c r="Q1362" s="22">
        <f t="shared" si="320"/>
        <v>0</v>
      </c>
      <c r="R1362" s="23">
        <v>612</v>
      </c>
      <c r="S1362" s="23" t="s">
        <v>311</v>
      </c>
      <c r="T1362" s="23" t="s">
        <v>370</v>
      </c>
      <c r="U1362" s="24">
        <v>990</v>
      </c>
      <c r="V1362" s="24" t="str">
        <f t="shared" si="321"/>
        <v>no</v>
      </c>
      <c r="W1362" s="24">
        <v>1611</v>
      </c>
      <c r="X1362" s="24" t="str">
        <f t="shared" si="322"/>
        <v>no</v>
      </c>
      <c r="Y1362" s="24" t="s">
        <v>412</v>
      </c>
      <c r="Z1362" s="24">
        <f t="shared" si="323"/>
        <v>0</v>
      </c>
      <c r="AA1362" s="24">
        <v>2601</v>
      </c>
      <c r="AB1362" s="24" t="s">
        <v>311</v>
      </c>
      <c r="AC1362" s="24" t="s">
        <v>369</v>
      </c>
      <c r="AD1362" s="25">
        <v>0</v>
      </c>
      <c r="AE1362" s="25">
        <v>0</v>
      </c>
      <c r="AF1362" s="25">
        <v>3</v>
      </c>
      <c r="AG1362" s="25">
        <v>1</v>
      </c>
      <c r="AH1362" s="25">
        <v>4</v>
      </c>
      <c r="AI1362" s="25" t="s">
        <v>414</v>
      </c>
      <c r="AJ1362" s="57">
        <v>8</v>
      </c>
      <c r="AK1362" s="57" t="str">
        <f t="shared" si="324"/>
        <v>More</v>
      </c>
      <c r="AL1362" s="57" t="s">
        <v>98</v>
      </c>
      <c r="AM1362" s="57" t="str">
        <f t="shared" si="325"/>
        <v>Low</v>
      </c>
      <c r="AN1362" s="62">
        <v>2</v>
      </c>
      <c r="AO1362" s="62" t="str">
        <f t="shared" si="326"/>
        <v>More</v>
      </c>
      <c r="AP1362" s="62">
        <v>621</v>
      </c>
      <c r="AQ1362" s="62" t="str">
        <f t="shared" si="327"/>
        <v>no</v>
      </c>
      <c r="AR1362" s="62" t="str">
        <f t="shared" si="328"/>
        <v>Above Average</v>
      </c>
      <c r="AS1362" s="64">
        <v>0</v>
      </c>
      <c r="AT1362" s="68">
        <v>58.823529411764703</v>
      </c>
      <c r="AU1362" s="68" t="str">
        <f t="shared" si="329"/>
        <v>Below Average</v>
      </c>
      <c r="AV1362" s="66">
        <v>189000</v>
      </c>
      <c r="AW1362" s="66">
        <v>3213</v>
      </c>
      <c r="AX1362" s="66" t="s">
        <v>311</v>
      </c>
    </row>
    <row r="1363" spans="1:50" customFormat="1" x14ac:dyDescent="0.2">
      <c r="A1363">
        <v>1362</v>
      </c>
      <c r="B1363" s="12" t="s">
        <v>90</v>
      </c>
      <c r="C1363" s="12" t="s">
        <v>90</v>
      </c>
      <c r="D1363" s="12" t="s">
        <v>91</v>
      </c>
      <c r="E1363" s="22">
        <v>7</v>
      </c>
      <c r="F1363" s="22" t="s">
        <v>411</v>
      </c>
      <c r="G1363" s="22" t="s">
        <v>115</v>
      </c>
      <c r="H1363" s="22" t="str">
        <f t="shared" si="316"/>
        <v>1Story</v>
      </c>
      <c r="I1363" s="22">
        <f t="shared" si="315"/>
        <v>69.182127006168557</v>
      </c>
      <c r="J1363" s="22" t="str">
        <f t="shared" si="317"/>
        <v>Below Average</v>
      </c>
      <c r="K1363" s="22">
        <v>5</v>
      </c>
      <c r="L1363" s="22" t="str">
        <f t="shared" si="318"/>
        <v>Low</v>
      </c>
      <c r="M1363" s="22">
        <v>2005</v>
      </c>
      <c r="N1363" s="22">
        <f t="shared" si="319"/>
        <v>0</v>
      </c>
      <c r="O1363" s="22"/>
      <c r="P1363" s="22">
        <v>2005</v>
      </c>
      <c r="Q1363" s="22">
        <f t="shared" si="320"/>
        <v>0</v>
      </c>
      <c r="R1363" s="23">
        <v>1530</v>
      </c>
      <c r="S1363" s="23" t="s">
        <v>311</v>
      </c>
      <c r="T1363" s="23" t="s">
        <v>369</v>
      </c>
      <c r="U1363" s="24">
        <v>1530</v>
      </c>
      <c r="V1363" s="24" t="str">
        <f t="shared" si="321"/>
        <v>no</v>
      </c>
      <c r="W1363" s="24">
        <v>0</v>
      </c>
      <c r="X1363" s="24" t="str">
        <f t="shared" si="322"/>
        <v>no</v>
      </c>
      <c r="Y1363" s="24" t="s">
        <v>413</v>
      </c>
      <c r="Z1363" s="24">
        <f t="shared" si="323"/>
        <v>0</v>
      </c>
      <c r="AA1363" s="24">
        <v>1530</v>
      </c>
      <c r="AB1363" s="24" t="s">
        <v>311</v>
      </c>
      <c r="AC1363" s="24" t="s">
        <v>369</v>
      </c>
      <c r="AD1363" s="25">
        <v>1</v>
      </c>
      <c r="AE1363" s="25">
        <v>0</v>
      </c>
      <c r="AF1363" s="25">
        <v>2</v>
      </c>
      <c r="AG1363" s="25">
        <v>0</v>
      </c>
      <c r="AH1363" s="25">
        <v>3</v>
      </c>
      <c r="AI1363" s="25" t="s">
        <v>414</v>
      </c>
      <c r="AJ1363" s="57">
        <v>7</v>
      </c>
      <c r="AK1363" s="57" t="str">
        <f t="shared" si="324"/>
        <v>More</v>
      </c>
      <c r="AL1363" s="57" t="s">
        <v>97</v>
      </c>
      <c r="AM1363" s="57" t="str">
        <f t="shared" si="325"/>
        <v>High</v>
      </c>
      <c r="AN1363" s="62">
        <v>2</v>
      </c>
      <c r="AO1363" s="62" t="str">
        <f t="shared" si="326"/>
        <v>More</v>
      </c>
      <c r="AP1363" s="62">
        <v>430</v>
      </c>
      <c r="AQ1363" s="62" t="str">
        <f t="shared" si="327"/>
        <v>no</v>
      </c>
      <c r="AR1363" s="62" t="str">
        <f t="shared" si="328"/>
        <v>Below Average</v>
      </c>
      <c r="AS1363" s="64">
        <v>1</v>
      </c>
      <c r="AT1363" s="68">
        <v>84.967320261437905</v>
      </c>
      <c r="AU1363" s="68" t="str">
        <f t="shared" si="329"/>
        <v>Above Average</v>
      </c>
      <c r="AV1363" s="66">
        <v>260000</v>
      </c>
      <c r="AW1363" s="66">
        <v>3060</v>
      </c>
      <c r="AX1363" s="66" t="s">
        <v>311</v>
      </c>
    </row>
    <row r="1364" spans="1:50" customFormat="1" x14ac:dyDescent="0.2">
      <c r="A1364">
        <v>1363</v>
      </c>
      <c r="B1364" s="12" t="s">
        <v>114</v>
      </c>
      <c r="C1364" s="12" t="s">
        <v>90</v>
      </c>
      <c r="D1364" s="12" t="s">
        <v>91</v>
      </c>
      <c r="E1364" s="22">
        <v>4</v>
      </c>
      <c r="F1364" s="22" t="s">
        <v>195</v>
      </c>
      <c r="G1364" s="22" t="s">
        <v>132</v>
      </c>
      <c r="H1364" s="22" t="str">
        <f t="shared" si="316"/>
        <v>1Story</v>
      </c>
      <c r="I1364" s="22">
        <f t="shared" si="315"/>
        <v>59.315963337771507</v>
      </c>
      <c r="J1364" s="22" t="str">
        <f t="shared" si="317"/>
        <v>Below Average</v>
      </c>
      <c r="K1364" s="22">
        <v>4</v>
      </c>
      <c r="L1364" s="22" t="str">
        <f t="shared" si="318"/>
        <v>Low</v>
      </c>
      <c r="M1364" s="22">
        <v>1920</v>
      </c>
      <c r="N1364" s="22">
        <f t="shared" si="319"/>
        <v>1</v>
      </c>
      <c r="O1364" s="22"/>
      <c r="P1364" s="22">
        <v>2007</v>
      </c>
      <c r="Q1364" s="22">
        <f t="shared" si="320"/>
        <v>0</v>
      </c>
      <c r="R1364" s="23">
        <v>715</v>
      </c>
      <c r="S1364" s="23" t="s">
        <v>311</v>
      </c>
      <c r="T1364" s="23" t="s">
        <v>370</v>
      </c>
      <c r="U1364" s="24">
        <v>1281</v>
      </c>
      <c r="V1364" s="24" t="str">
        <f t="shared" si="321"/>
        <v>no</v>
      </c>
      <c r="W1364" s="24">
        <v>457</v>
      </c>
      <c r="X1364" s="24" t="str">
        <f t="shared" si="322"/>
        <v>no</v>
      </c>
      <c r="Y1364" s="24" t="s">
        <v>412</v>
      </c>
      <c r="Z1364" s="24">
        <f t="shared" si="323"/>
        <v>1</v>
      </c>
      <c r="AA1364" s="24">
        <v>1738</v>
      </c>
      <c r="AB1364" s="24" t="s">
        <v>311</v>
      </c>
      <c r="AC1364" s="24" t="s">
        <v>369</v>
      </c>
      <c r="AD1364" s="25">
        <v>0</v>
      </c>
      <c r="AE1364" s="25">
        <v>0</v>
      </c>
      <c r="AF1364" s="25">
        <v>2</v>
      </c>
      <c r="AG1364" s="25">
        <v>0</v>
      </c>
      <c r="AH1364" s="25">
        <v>2</v>
      </c>
      <c r="AI1364" s="25" t="s">
        <v>415</v>
      </c>
      <c r="AJ1364" s="57">
        <v>7</v>
      </c>
      <c r="AK1364" s="57" t="str">
        <f t="shared" si="324"/>
        <v>More</v>
      </c>
      <c r="AL1364" s="57" t="s">
        <v>98</v>
      </c>
      <c r="AM1364" s="57" t="str">
        <f t="shared" si="325"/>
        <v>Low</v>
      </c>
      <c r="AN1364" s="62">
        <v>1</v>
      </c>
      <c r="AO1364" s="62" t="str">
        <f t="shared" si="326"/>
        <v>Less</v>
      </c>
      <c r="AP1364" s="62">
        <v>368</v>
      </c>
      <c r="AQ1364" s="62" t="str">
        <f t="shared" si="327"/>
        <v>no</v>
      </c>
      <c r="AR1364" s="62" t="str">
        <f t="shared" si="328"/>
        <v>Below Average</v>
      </c>
      <c r="AS1364" s="64">
        <v>1</v>
      </c>
      <c r="AT1364" s="68">
        <v>42.763962494904199</v>
      </c>
      <c r="AU1364" s="68" t="str">
        <f t="shared" si="329"/>
        <v>Below Average</v>
      </c>
      <c r="AV1364" s="66">
        <v>104900</v>
      </c>
      <c r="AW1364" s="66">
        <v>2453</v>
      </c>
      <c r="AX1364" s="66" t="s">
        <v>311</v>
      </c>
    </row>
    <row r="1365" spans="1:50" customFormat="1" x14ac:dyDescent="0.2">
      <c r="A1365">
        <v>1364</v>
      </c>
      <c r="B1365" s="12" t="s">
        <v>90</v>
      </c>
      <c r="C1365" s="12" t="s">
        <v>90</v>
      </c>
      <c r="D1365" s="12" t="s">
        <v>91</v>
      </c>
      <c r="E1365" s="22">
        <v>6</v>
      </c>
      <c r="F1365" s="22" t="s">
        <v>195</v>
      </c>
      <c r="G1365" s="22" t="s">
        <v>92</v>
      </c>
      <c r="H1365" s="22" t="str">
        <f t="shared" si="316"/>
        <v>2Story</v>
      </c>
      <c r="I1365" s="22">
        <f t="shared" si="315"/>
        <v>75.988545402704759</v>
      </c>
      <c r="J1365" s="22" t="str">
        <f t="shared" si="317"/>
        <v>Above Average</v>
      </c>
      <c r="K1365" s="22">
        <v>5</v>
      </c>
      <c r="L1365" s="22" t="str">
        <f t="shared" si="318"/>
        <v>Low</v>
      </c>
      <c r="M1365" s="22">
        <v>2006</v>
      </c>
      <c r="N1365" s="22">
        <f t="shared" si="319"/>
        <v>0</v>
      </c>
      <c r="O1365" s="22"/>
      <c r="P1365" s="22">
        <v>2007</v>
      </c>
      <c r="Q1365" s="22">
        <f t="shared" si="320"/>
        <v>0</v>
      </c>
      <c r="R1365" s="23">
        <v>616</v>
      </c>
      <c r="S1365" s="23" t="s">
        <v>311</v>
      </c>
      <c r="T1365" s="23" t="s">
        <v>370</v>
      </c>
      <c r="U1365" s="24">
        <v>616</v>
      </c>
      <c r="V1365" s="24" t="str">
        <f t="shared" si="321"/>
        <v>no</v>
      </c>
      <c r="W1365" s="24">
        <v>796</v>
      </c>
      <c r="X1365" s="24" t="str">
        <f t="shared" si="322"/>
        <v>no</v>
      </c>
      <c r="Y1365" s="24" t="s">
        <v>412</v>
      </c>
      <c r="Z1365" s="24">
        <f t="shared" si="323"/>
        <v>0</v>
      </c>
      <c r="AA1365" s="24">
        <v>1412</v>
      </c>
      <c r="AB1365" s="24" t="s">
        <v>311</v>
      </c>
      <c r="AC1365" s="24" t="s">
        <v>370</v>
      </c>
      <c r="AD1365" s="25">
        <v>0</v>
      </c>
      <c r="AE1365" s="25">
        <v>0</v>
      </c>
      <c r="AF1365" s="25">
        <v>2</v>
      </c>
      <c r="AG1365" s="25">
        <v>1</v>
      </c>
      <c r="AH1365" s="25">
        <v>3</v>
      </c>
      <c r="AI1365" s="25" t="s">
        <v>414</v>
      </c>
      <c r="AJ1365" s="57">
        <v>6</v>
      </c>
      <c r="AK1365" s="57" t="str">
        <f t="shared" si="324"/>
        <v>More</v>
      </c>
      <c r="AL1365" s="57" t="s">
        <v>97</v>
      </c>
      <c r="AM1365" s="57" t="str">
        <f t="shared" si="325"/>
        <v>High</v>
      </c>
      <c r="AN1365" s="62">
        <v>2</v>
      </c>
      <c r="AO1365" s="62" t="str">
        <f t="shared" si="326"/>
        <v>More</v>
      </c>
      <c r="AP1365" s="62">
        <v>432</v>
      </c>
      <c r="AQ1365" s="62" t="str">
        <f t="shared" si="327"/>
        <v>no</v>
      </c>
      <c r="AR1365" s="62" t="str">
        <f t="shared" si="328"/>
        <v>Below Average</v>
      </c>
      <c r="AS1365" s="64">
        <v>1</v>
      </c>
      <c r="AT1365" s="68">
        <v>77.38264299802762</v>
      </c>
      <c r="AU1365" s="68" t="str">
        <f t="shared" si="329"/>
        <v>Above Average</v>
      </c>
      <c r="AV1365" s="66">
        <v>156932</v>
      </c>
      <c r="AW1365" s="66">
        <v>2028</v>
      </c>
      <c r="AX1365" s="66" t="s">
        <v>311</v>
      </c>
    </row>
    <row r="1366" spans="1:50" customFormat="1" x14ac:dyDescent="0.2">
      <c r="A1366">
        <v>1365</v>
      </c>
      <c r="B1366" s="12" t="s">
        <v>90</v>
      </c>
      <c r="C1366" s="12" t="s">
        <v>90</v>
      </c>
      <c r="D1366" s="12" t="s">
        <v>179</v>
      </c>
      <c r="E1366" s="22">
        <v>7</v>
      </c>
      <c r="F1366" s="22" t="s">
        <v>411</v>
      </c>
      <c r="G1366" s="22" t="s">
        <v>92</v>
      </c>
      <c r="H1366" s="22" t="str">
        <f t="shared" si="316"/>
        <v>2Story</v>
      </c>
      <c r="I1366" s="22">
        <f t="shared" si="315"/>
        <v>75.988545402704759</v>
      </c>
      <c r="J1366" s="22" t="str">
        <f t="shared" si="317"/>
        <v>Above Average</v>
      </c>
      <c r="K1366" s="22">
        <v>5</v>
      </c>
      <c r="L1366" s="22" t="str">
        <f t="shared" si="318"/>
        <v>Low</v>
      </c>
      <c r="M1366" s="22">
        <v>2005</v>
      </c>
      <c r="N1366" s="22">
        <f t="shared" si="319"/>
        <v>0</v>
      </c>
      <c r="O1366" s="22"/>
      <c r="P1366" s="22">
        <v>2005</v>
      </c>
      <c r="Q1366" s="22">
        <f t="shared" si="320"/>
        <v>0</v>
      </c>
      <c r="R1366" s="23">
        <v>600</v>
      </c>
      <c r="S1366" s="23" t="s">
        <v>311</v>
      </c>
      <c r="T1366" s="23" t="s">
        <v>370</v>
      </c>
      <c r="U1366" s="24">
        <v>520</v>
      </c>
      <c r="V1366" s="24" t="str">
        <f t="shared" si="321"/>
        <v>no</v>
      </c>
      <c r="W1366" s="24">
        <v>600</v>
      </c>
      <c r="X1366" s="24" t="str">
        <f t="shared" si="322"/>
        <v>no</v>
      </c>
      <c r="Y1366" s="24" t="s">
        <v>412</v>
      </c>
      <c r="Z1366" s="24">
        <f t="shared" si="323"/>
        <v>1</v>
      </c>
      <c r="AA1366" s="24">
        <v>1200</v>
      </c>
      <c r="AB1366" s="24" t="s">
        <v>311</v>
      </c>
      <c r="AC1366" s="24" t="s">
        <v>370</v>
      </c>
      <c r="AD1366" s="25">
        <v>0</v>
      </c>
      <c r="AE1366" s="25">
        <v>0</v>
      </c>
      <c r="AF1366" s="25">
        <v>2</v>
      </c>
      <c r="AG1366" s="25">
        <v>1</v>
      </c>
      <c r="AH1366" s="25">
        <v>3</v>
      </c>
      <c r="AI1366" s="25" t="s">
        <v>414</v>
      </c>
      <c r="AJ1366" s="57">
        <v>4</v>
      </c>
      <c r="AK1366" s="57" t="str">
        <f t="shared" si="324"/>
        <v>Less</v>
      </c>
      <c r="AL1366" s="57" t="s">
        <v>97</v>
      </c>
      <c r="AM1366" s="57" t="str">
        <f t="shared" si="325"/>
        <v>High</v>
      </c>
      <c r="AN1366" s="62">
        <v>2</v>
      </c>
      <c r="AO1366" s="62" t="str">
        <f t="shared" si="326"/>
        <v>More</v>
      </c>
      <c r="AP1366" s="62">
        <v>480</v>
      </c>
      <c r="AQ1366" s="62" t="str">
        <f t="shared" si="327"/>
        <v>no</v>
      </c>
      <c r="AR1366" s="62" t="str">
        <f t="shared" si="328"/>
        <v>Above Average</v>
      </c>
      <c r="AS1366" s="64">
        <v>0</v>
      </c>
      <c r="AT1366" s="68">
        <v>80.084444444444443</v>
      </c>
      <c r="AU1366" s="68" t="str">
        <f t="shared" si="329"/>
        <v>Above Average</v>
      </c>
      <c r="AV1366" s="66">
        <v>144152</v>
      </c>
      <c r="AW1366" s="66">
        <v>1800</v>
      </c>
      <c r="AX1366" s="66" t="s">
        <v>311</v>
      </c>
    </row>
    <row r="1367" spans="1:50" customFormat="1" x14ac:dyDescent="0.2">
      <c r="A1367">
        <v>1366</v>
      </c>
      <c r="B1367" s="12" t="s">
        <v>90</v>
      </c>
      <c r="C1367" s="12" t="s">
        <v>90</v>
      </c>
      <c r="D1367" s="12" t="s">
        <v>91</v>
      </c>
      <c r="E1367" s="22">
        <v>7</v>
      </c>
      <c r="F1367" s="22" t="s">
        <v>411</v>
      </c>
      <c r="G1367" s="22" t="s">
        <v>92</v>
      </c>
      <c r="H1367" s="22" t="str">
        <f t="shared" si="316"/>
        <v>2Story</v>
      </c>
      <c r="I1367" s="22">
        <f t="shared" si="315"/>
        <v>75.988545402704759</v>
      </c>
      <c r="J1367" s="22" t="str">
        <f t="shared" si="317"/>
        <v>Above Average</v>
      </c>
      <c r="K1367" s="22">
        <v>5</v>
      </c>
      <c r="L1367" s="22" t="str">
        <f t="shared" si="318"/>
        <v>Low</v>
      </c>
      <c r="M1367" s="22">
        <v>2000</v>
      </c>
      <c r="N1367" s="22">
        <f t="shared" si="319"/>
        <v>0</v>
      </c>
      <c r="O1367" s="22"/>
      <c r="P1367" s="22">
        <v>2000</v>
      </c>
      <c r="Q1367" s="22">
        <f t="shared" si="320"/>
        <v>0</v>
      </c>
      <c r="R1367" s="23">
        <v>814</v>
      </c>
      <c r="S1367" s="23" t="s">
        <v>311</v>
      </c>
      <c r="T1367" s="23" t="s">
        <v>370</v>
      </c>
      <c r="U1367" s="24">
        <v>814</v>
      </c>
      <c r="V1367" s="24" t="str">
        <f t="shared" si="321"/>
        <v>no</v>
      </c>
      <c r="W1367" s="24">
        <v>860</v>
      </c>
      <c r="X1367" s="24" t="str">
        <f t="shared" si="322"/>
        <v>no</v>
      </c>
      <c r="Y1367" s="24" t="s">
        <v>412</v>
      </c>
      <c r="Z1367" s="24">
        <f t="shared" si="323"/>
        <v>0</v>
      </c>
      <c r="AA1367" s="24">
        <v>1674</v>
      </c>
      <c r="AB1367" s="24" t="s">
        <v>311</v>
      </c>
      <c r="AC1367" s="24" t="s">
        <v>369</v>
      </c>
      <c r="AD1367" s="25">
        <v>1</v>
      </c>
      <c r="AE1367" s="25">
        <v>0</v>
      </c>
      <c r="AF1367" s="25">
        <v>2</v>
      </c>
      <c r="AG1367" s="25">
        <v>1</v>
      </c>
      <c r="AH1367" s="25">
        <v>4</v>
      </c>
      <c r="AI1367" s="25" t="s">
        <v>414</v>
      </c>
      <c r="AJ1367" s="57">
        <v>7</v>
      </c>
      <c r="AK1367" s="57" t="str">
        <f t="shared" si="324"/>
        <v>More</v>
      </c>
      <c r="AL1367" s="57" t="s">
        <v>97</v>
      </c>
      <c r="AM1367" s="57" t="str">
        <f t="shared" si="325"/>
        <v>High</v>
      </c>
      <c r="AN1367" s="62">
        <v>2</v>
      </c>
      <c r="AO1367" s="62" t="str">
        <f t="shared" si="326"/>
        <v>More</v>
      </c>
      <c r="AP1367" s="62">
        <v>663</v>
      </c>
      <c r="AQ1367" s="62" t="str">
        <f t="shared" si="327"/>
        <v>no</v>
      </c>
      <c r="AR1367" s="62" t="str">
        <f t="shared" si="328"/>
        <v>Above Average</v>
      </c>
      <c r="AS1367" s="64">
        <v>0</v>
      </c>
      <c r="AT1367" s="68">
        <v>86.816720257234721</v>
      </c>
      <c r="AU1367" s="68" t="str">
        <f t="shared" si="329"/>
        <v>Above Average</v>
      </c>
      <c r="AV1367" s="66">
        <v>216000</v>
      </c>
      <c r="AW1367" s="66">
        <v>2488</v>
      </c>
      <c r="AX1367" s="66" t="s">
        <v>311</v>
      </c>
    </row>
    <row r="1368" spans="1:50" customFormat="1" x14ac:dyDescent="0.2">
      <c r="A1368">
        <v>1367</v>
      </c>
      <c r="B1368" s="12" t="s">
        <v>90</v>
      </c>
      <c r="C1368" s="12" t="s">
        <v>90</v>
      </c>
      <c r="D1368" s="12" t="s">
        <v>91</v>
      </c>
      <c r="E1368" s="22">
        <v>7</v>
      </c>
      <c r="F1368" s="22" t="s">
        <v>411</v>
      </c>
      <c r="G1368" s="22" t="s">
        <v>92</v>
      </c>
      <c r="H1368" s="22" t="str">
        <f t="shared" si="316"/>
        <v>2Story</v>
      </c>
      <c r="I1368" s="22">
        <f t="shared" si="315"/>
        <v>75.988545402704759</v>
      </c>
      <c r="J1368" s="22" t="str">
        <f t="shared" si="317"/>
        <v>Above Average</v>
      </c>
      <c r="K1368" s="22">
        <v>5</v>
      </c>
      <c r="L1368" s="22" t="str">
        <f t="shared" si="318"/>
        <v>Low</v>
      </c>
      <c r="M1368" s="22">
        <v>1999</v>
      </c>
      <c r="N1368" s="22">
        <f t="shared" si="319"/>
        <v>0</v>
      </c>
      <c r="O1368" s="22"/>
      <c r="P1368" s="22">
        <v>1999</v>
      </c>
      <c r="Q1368" s="22">
        <f t="shared" si="320"/>
        <v>0</v>
      </c>
      <c r="R1368" s="23">
        <v>873</v>
      </c>
      <c r="S1368" s="23" t="s">
        <v>311</v>
      </c>
      <c r="T1368" s="23" t="s">
        <v>370</v>
      </c>
      <c r="U1368" s="24">
        <v>882</v>
      </c>
      <c r="V1368" s="24" t="str">
        <f t="shared" si="321"/>
        <v>no</v>
      </c>
      <c r="W1368" s="24">
        <v>908</v>
      </c>
      <c r="X1368" s="24" t="str">
        <f t="shared" si="322"/>
        <v>no</v>
      </c>
      <c r="Y1368" s="24" t="s">
        <v>412</v>
      </c>
      <c r="Z1368" s="24">
        <f t="shared" si="323"/>
        <v>1</v>
      </c>
      <c r="AA1368" s="24">
        <v>1790</v>
      </c>
      <c r="AB1368" s="24" t="s">
        <v>311</v>
      </c>
      <c r="AC1368" s="24" t="s">
        <v>369</v>
      </c>
      <c r="AD1368" s="25">
        <v>1</v>
      </c>
      <c r="AE1368" s="25">
        <v>0</v>
      </c>
      <c r="AF1368" s="25">
        <v>2</v>
      </c>
      <c r="AG1368" s="25">
        <v>1</v>
      </c>
      <c r="AH1368" s="25">
        <v>4</v>
      </c>
      <c r="AI1368" s="25" t="s">
        <v>414</v>
      </c>
      <c r="AJ1368" s="57">
        <v>7</v>
      </c>
      <c r="AK1368" s="57" t="str">
        <f t="shared" si="324"/>
        <v>More</v>
      </c>
      <c r="AL1368" s="57" t="s">
        <v>97</v>
      </c>
      <c r="AM1368" s="57" t="str">
        <f t="shared" si="325"/>
        <v>High</v>
      </c>
      <c r="AN1368" s="62">
        <v>2</v>
      </c>
      <c r="AO1368" s="62" t="str">
        <f t="shared" si="326"/>
        <v>More</v>
      </c>
      <c r="AP1368" s="62">
        <v>588</v>
      </c>
      <c r="AQ1368" s="62" t="str">
        <f t="shared" si="327"/>
        <v>no</v>
      </c>
      <c r="AR1368" s="62" t="str">
        <f t="shared" si="328"/>
        <v>Above Average</v>
      </c>
      <c r="AS1368" s="64">
        <v>0</v>
      </c>
      <c r="AT1368" s="68">
        <v>72.474652647390158</v>
      </c>
      <c r="AU1368" s="68" t="str">
        <f t="shared" si="329"/>
        <v>Above Average</v>
      </c>
      <c r="AV1368" s="66">
        <v>193000</v>
      </c>
      <c r="AW1368" s="66">
        <v>2663</v>
      </c>
      <c r="AX1368" s="66" t="s">
        <v>311</v>
      </c>
    </row>
    <row r="1369" spans="1:50" customFormat="1" x14ac:dyDescent="0.2">
      <c r="A1369">
        <v>1368</v>
      </c>
      <c r="B1369" s="12" t="s">
        <v>90</v>
      </c>
      <c r="C1369" s="12" t="s">
        <v>90</v>
      </c>
      <c r="D1369" s="12" t="s">
        <v>179</v>
      </c>
      <c r="E1369" s="22">
        <v>5</v>
      </c>
      <c r="F1369" s="22" t="s">
        <v>195</v>
      </c>
      <c r="G1369" s="22" t="s">
        <v>92</v>
      </c>
      <c r="H1369" s="22" t="str">
        <f t="shared" si="316"/>
        <v>2Story</v>
      </c>
      <c r="I1369" s="22">
        <f t="shared" si="315"/>
        <v>75.988545402704759</v>
      </c>
      <c r="J1369" s="22" t="str">
        <f t="shared" si="317"/>
        <v>Above Average</v>
      </c>
      <c r="K1369" s="22">
        <v>6</v>
      </c>
      <c r="L1369" s="22" t="str">
        <f t="shared" si="318"/>
        <v>High</v>
      </c>
      <c r="M1369" s="22">
        <v>1977</v>
      </c>
      <c r="N1369" s="22">
        <f t="shared" si="319"/>
        <v>0</v>
      </c>
      <c r="O1369" s="22"/>
      <c r="P1369" s="22">
        <v>1977</v>
      </c>
      <c r="Q1369" s="22">
        <f t="shared" si="320"/>
        <v>0</v>
      </c>
      <c r="R1369" s="23">
        <v>757</v>
      </c>
      <c r="S1369" s="23" t="s">
        <v>311</v>
      </c>
      <c r="T1369" s="23" t="s">
        <v>370</v>
      </c>
      <c r="U1369" s="24">
        <v>925</v>
      </c>
      <c r="V1369" s="24" t="str">
        <f t="shared" si="321"/>
        <v>no</v>
      </c>
      <c r="W1369" s="24">
        <v>550</v>
      </c>
      <c r="X1369" s="24" t="str">
        <f t="shared" si="322"/>
        <v>no</v>
      </c>
      <c r="Y1369" s="24" t="s">
        <v>412</v>
      </c>
      <c r="Z1369" s="24">
        <f t="shared" si="323"/>
        <v>0</v>
      </c>
      <c r="AA1369" s="24">
        <v>1475</v>
      </c>
      <c r="AB1369" s="24" t="s">
        <v>311</v>
      </c>
      <c r="AC1369" s="24" t="s">
        <v>370</v>
      </c>
      <c r="AD1369" s="25">
        <v>0</v>
      </c>
      <c r="AE1369" s="25">
        <v>0</v>
      </c>
      <c r="AF1369" s="25">
        <v>2</v>
      </c>
      <c r="AG1369" s="25">
        <v>0</v>
      </c>
      <c r="AH1369" s="25">
        <v>2</v>
      </c>
      <c r="AI1369" s="25" t="s">
        <v>415</v>
      </c>
      <c r="AJ1369" s="57">
        <v>6</v>
      </c>
      <c r="AK1369" s="57" t="str">
        <f t="shared" si="324"/>
        <v>More</v>
      </c>
      <c r="AL1369" s="57" t="s">
        <v>98</v>
      </c>
      <c r="AM1369" s="57" t="str">
        <f t="shared" si="325"/>
        <v>Low</v>
      </c>
      <c r="AN1369" s="62">
        <v>1</v>
      </c>
      <c r="AO1369" s="62" t="str">
        <f t="shared" si="326"/>
        <v>Less</v>
      </c>
      <c r="AP1369" s="62">
        <v>336</v>
      </c>
      <c r="AQ1369" s="62" t="str">
        <f t="shared" si="327"/>
        <v>no</v>
      </c>
      <c r="AR1369" s="62" t="str">
        <f t="shared" si="328"/>
        <v>Below Average</v>
      </c>
      <c r="AS1369" s="64">
        <v>1</v>
      </c>
      <c r="AT1369" s="68">
        <v>56.899641577060933</v>
      </c>
      <c r="AU1369" s="68" t="str">
        <f t="shared" si="329"/>
        <v>Below Average</v>
      </c>
      <c r="AV1369" s="66">
        <v>127000</v>
      </c>
      <c r="AW1369" s="66">
        <v>2232</v>
      </c>
      <c r="AX1369" s="66" t="s">
        <v>311</v>
      </c>
    </row>
    <row r="1370" spans="1:50" customFormat="1" x14ac:dyDescent="0.2">
      <c r="A1370">
        <v>1369</v>
      </c>
      <c r="B1370" s="12" t="s">
        <v>90</v>
      </c>
      <c r="C1370" s="12" t="s">
        <v>90</v>
      </c>
      <c r="D1370" s="12" t="s">
        <v>179</v>
      </c>
      <c r="E1370" s="22">
        <v>6</v>
      </c>
      <c r="F1370" s="22" t="s">
        <v>195</v>
      </c>
      <c r="G1370" s="22" t="s">
        <v>115</v>
      </c>
      <c r="H1370" s="22" t="str">
        <f t="shared" si="316"/>
        <v>1Story</v>
      </c>
      <c r="I1370" s="22">
        <f t="shared" si="315"/>
        <v>69.182127006168557</v>
      </c>
      <c r="J1370" s="22" t="str">
        <f t="shared" si="317"/>
        <v>Below Average</v>
      </c>
      <c r="K1370" s="22">
        <v>5</v>
      </c>
      <c r="L1370" s="22" t="str">
        <f t="shared" si="318"/>
        <v>Low</v>
      </c>
      <c r="M1370" s="22">
        <v>2003</v>
      </c>
      <c r="N1370" s="22">
        <f t="shared" si="319"/>
        <v>0</v>
      </c>
      <c r="O1370" s="22"/>
      <c r="P1370" s="22">
        <v>2004</v>
      </c>
      <c r="Q1370" s="22">
        <f t="shared" si="320"/>
        <v>0</v>
      </c>
      <c r="R1370" s="23">
        <v>848</v>
      </c>
      <c r="S1370" s="23" t="s">
        <v>311</v>
      </c>
      <c r="T1370" s="23" t="s">
        <v>370</v>
      </c>
      <c r="U1370" s="24">
        <v>848</v>
      </c>
      <c r="V1370" s="24" t="str">
        <f t="shared" si="321"/>
        <v>no</v>
      </c>
      <c r="W1370" s="24">
        <v>0</v>
      </c>
      <c r="X1370" s="24" t="str">
        <f t="shared" si="322"/>
        <v>no</v>
      </c>
      <c r="Y1370" s="24" t="s">
        <v>413</v>
      </c>
      <c r="Z1370" s="24">
        <f t="shared" si="323"/>
        <v>0</v>
      </c>
      <c r="AA1370" s="24">
        <v>848</v>
      </c>
      <c r="AB1370" s="24" t="s">
        <v>311</v>
      </c>
      <c r="AC1370" s="24" t="s">
        <v>370</v>
      </c>
      <c r="AD1370" s="25">
        <v>1</v>
      </c>
      <c r="AE1370" s="25">
        <v>0</v>
      </c>
      <c r="AF1370" s="25">
        <v>1</v>
      </c>
      <c r="AG1370" s="25">
        <v>0</v>
      </c>
      <c r="AH1370" s="25">
        <v>2</v>
      </c>
      <c r="AI1370" s="25" t="s">
        <v>415</v>
      </c>
      <c r="AJ1370" s="57">
        <v>4</v>
      </c>
      <c r="AK1370" s="57" t="str">
        <f t="shared" si="324"/>
        <v>Less</v>
      </c>
      <c r="AL1370" s="57" t="s">
        <v>97</v>
      </c>
      <c r="AM1370" s="57" t="str">
        <f t="shared" si="325"/>
        <v>High</v>
      </c>
      <c r="AN1370" s="62">
        <v>2</v>
      </c>
      <c r="AO1370" s="62" t="str">
        <f t="shared" si="326"/>
        <v>More</v>
      </c>
      <c r="AP1370" s="62">
        <v>420</v>
      </c>
      <c r="AQ1370" s="62" t="str">
        <f t="shared" si="327"/>
        <v>no</v>
      </c>
      <c r="AR1370" s="62" t="str">
        <f t="shared" si="328"/>
        <v>Below Average</v>
      </c>
      <c r="AS1370" s="64">
        <v>0</v>
      </c>
      <c r="AT1370" s="68">
        <v>84.905660377358487</v>
      </c>
      <c r="AU1370" s="68" t="str">
        <f t="shared" si="329"/>
        <v>Above Average</v>
      </c>
      <c r="AV1370" s="66">
        <v>144000</v>
      </c>
      <c r="AW1370" s="66">
        <v>1696</v>
      </c>
      <c r="AX1370" s="66" t="s">
        <v>311</v>
      </c>
    </row>
    <row r="1371" spans="1:50" customFormat="1" x14ac:dyDescent="0.2">
      <c r="A1371">
        <v>1370</v>
      </c>
      <c r="B1371" s="12" t="s">
        <v>90</v>
      </c>
      <c r="C1371" s="12" t="s">
        <v>90</v>
      </c>
      <c r="D1371" s="12" t="s">
        <v>91</v>
      </c>
      <c r="E1371" s="22">
        <v>8</v>
      </c>
      <c r="F1371" s="22" t="s">
        <v>411</v>
      </c>
      <c r="G1371" s="22" t="s">
        <v>115</v>
      </c>
      <c r="H1371" s="22" t="str">
        <f t="shared" si="316"/>
        <v>1Story</v>
      </c>
      <c r="I1371" s="22">
        <f t="shared" si="315"/>
        <v>69.182127006168557</v>
      </c>
      <c r="J1371" s="22" t="str">
        <f t="shared" si="317"/>
        <v>Below Average</v>
      </c>
      <c r="K1371" s="22">
        <v>5</v>
      </c>
      <c r="L1371" s="22" t="str">
        <f t="shared" si="318"/>
        <v>Low</v>
      </c>
      <c r="M1371" s="22">
        <v>2003</v>
      </c>
      <c r="N1371" s="22">
        <f t="shared" si="319"/>
        <v>0</v>
      </c>
      <c r="O1371" s="22"/>
      <c r="P1371" s="22">
        <v>2003</v>
      </c>
      <c r="Q1371" s="22">
        <f t="shared" si="320"/>
        <v>0</v>
      </c>
      <c r="R1371" s="23">
        <v>1657</v>
      </c>
      <c r="S1371" s="23" t="s">
        <v>311</v>
      </c>
      <c r="T1371" s="23" t="s">
        <v>369</v>
      </c>
      <c r="U1371" s="24">
        <v>1668</v>
      </c>
      <c r="V1371" s="24" t="str">
        <f t="shared" si="321"/>
        <v>no</v>
      </c>
      <c r="W1371" s="24">
        <v>0</v>
      </c>
      <c r="X1371" s="24" t="str">
        <f t="shared" si="322"/>
        <v>no</v>
      </c>
      <c r="Y1371" s="24" t="s">
        <v>413</v>
      </c>
      <c r="Z1371" s="24">
        <f t="shared" si="323"/>
        <v>1</v>
      </c>
      <c r="AA1371" s="24">
        <v>1668</v>
      </c>
      <c r="AB1371" s="24" t="s">
        <v>311</v>
      </c>
      <c r="AC1371" s="24" t="s">
        <v>369</v>
      </c>
      <c r="AD1371" s="25">
        <v>1</v>
      </c>
      <c r="AE1371" s="25">
        <v>0</v>
      </c>
      <c r="AF1371" s="25">
        <v>2</v>
      </c>
      <c r="AG1371" s="25">
        <v>0</v>
      </c>
      <c r="AH1371" s="25">
        <v>3</v>
      </c>
      <c r="AI1371" s="25" t="s">
        <v>414</v>
      </c>
      <c r="AJ1371" s="57">
        <v>8</v>
      </c>
      <c r="AK1371" s="57" t="str">
        <f t="shared" si="324"/>
        <v>More</v>
      </c>
      <c r="AL1371" s="57" t="s">
        <v>97</v>
      </c>
      <c r="AM1371" s="57" t="str">
        <f t="shared" si="325"/>
        <v>High</v>
      </c>
      <c r="AN1371" s="62">
        <v>2</v>
      </c>
      <c r="AO1371" s="62" t="str">
        <f t="shared" si="326"/>
        <v>More</v>
      </c>
      <c r="AP1371" s="62">
        <v>502</v>
      </c>
      <c r="AQ1371" s="62" t="str">
        <f t="shared" si="327"/>
        <v>no</v>
      </c>
      <c r="AR1371" s="62" t="str">
        <f t="shared" si="328"/>
        <v>Above Average</v>
      </c>
      <c r="AS1371" s="64">
        <v>1</v>
      </c>
      <c r="AT1371" s="68">
        <v>69.774436090225564</v>
      </c>
      <c r="AU1371" s="68" t="str">
        <f t="shared" si="329"/>
        <v>Below Average</v>
      </c>
      <c r="AV1371" s="66">
        <v>232000</v>
      </c>
      <c r="AW1371" s="66">
        <v>3325</v>
      </c>
      <c r="AX1371" s="66" t="s">
        <v>311</v>
      </c>
    </row>
    <row r="1372" spans="1:50" customFormat="1" x14ac:dyDescent="0.2">
      <c r="A1372">
        <v>1371</v>
      </c>
      <c r="B1372" s="12" t="s">
        <v>144</v>
      </c>
      <c r="C1372" s="12" t="s">
        <v>90</v>
      </c>
      <c r="D1372" s="12" t="s">
        <v>91</v>
      </c>
      <c r="E1372" s="22">
        <v>4</v>
      </c>
      <c r="F1372" s="22" t="s">
        <v>195</v>
      </c>
      <c r="G1372" s="22" t="s">
        <v>132</v>
      </c>
      <c r="H1372" s="22" t="str">
        <f t="shared" si="316"/>
        <v>1Story</v>
      </c>
      <c r="I1372" s="22">
        <f t="shared" si="315"/>
        <v>59.315963337771507</v>
      </c>
      <c r="J1372" s="22" t="str">
        <f t="shared" si="317"/>
        <v>Below Average</v>
      </c>
      <c r="K1372" s="22">
        <v>6</v>
      </c>
      <c r="L1372" s="22" t="str">
        <f t="shared" si="318"/>
        <v>High</v>
      </c>
      <c r="M1372" s="22">
        <v>1920</v>
      </c>
      <c r="N1372" s="22">
        <f t="shared" si="319"/>
        <v>1</v>
      </c>
      <c r="O1372" s="22"/>
      <c r="P1372" s="22">
        <v>1950</v>
      </c>
      <c r="Q1372" s="22">
        <f t="shared" si="320"/>
        <v>1</v>
      </c>
      <c r="R1372" s="23">
        <v>840</v>
      </c>
      <c r="S1372" s="23" t="s">
        <v>311</v>
      </c>
      <c r="T1372" s="23" t="s">
        <v>370</v>
      </c>
      <c r="U1372" s="24">
        <v>840</v>
      </c>
      <c r="V1372" s="24" t="str">
        <f t="shared" si="321"/>
        <v>no</v>
      </c>
      <c r="W1372" s="24">
        <v>534</v>
      </c>
      <c r="X1372" s="24" t="str">
        <f t="shared" si="322"/>
        <v>no</v>
      </c>
      <c r="Y1372" s="24" t="s">
        <v>412</v>
      </c>
      <c r="Z1372" s="24">
        <f t="shared" si="323"/>
        <v>1</v>
      </c>
      <c r="AA1372" s="24">
        <v>1374</v>
      </c>
      <c r="AB1372" s="24" t="s">
        <v>311</v>
      </c>
      <c r="AC1372" s="24" t="s">
        <v>370</v>
      </c>
      <c r="AD1372" s="25">
        <v>0</v>
      </c>
      <c r="AE1372" s="25">
        <v>0</v>
      </c>
      <c r="AF1372" s="25">
        <v>1</v>
      </c>
      <c r="AG1372" s="25">
        <v>0</v>
      </c>
      <c r="AH1372" s="25">
        <v>1</v>
      </c>
      <c r="AI1372" s="25" t="s">
        <v>415</v>
      </c>
      <c r="AJ1372" s="57">
        <v>6</v>
      </c>
      <c r="AK1372" s="57" t="str">
        <f t="shared" si="324"/>
        <v>More</v>
      </c>
      <c r="AL1372" s="57" t="s">
        <v>98</v>
      </c>
      <c r="AM1372" s="57" t="str">
        <f t="shared" si="325"/>
        <v>Low</v>
      </c>
      <c r="AN1372" s="62">
        <v>1</v>
      </c>
      <c r="AO1372" s="62" t="str">
        <f t="shared" si="326"/>
        <v>Less</v>
      </c>
      <c r="AP1372" s="62">
        <v>338</v>
      </c>
      <c r="AQ1372" s="62" t="str">
        <f t="shared" si="327"/>
        <v>no</v>
      </c>
      <c r="AR1372" s="62" t="str">
        <f t="shared" si="328"/>
        <v>Below Average</v>
      </c>
      <c r="AS1372" s="64">
        <v>0</v>
      </c>
      <c r="AT1372" s="68">
        <v>47.425474254742547</v>
      </c>
      <c r="AU1372" s="68" t="str">
        <f t="shared" si="329"/>
        <v>Below Average</v>
      </c>
      <c r="AV1372" s="66">
        <v>105000</v>
      </c>
      <c r="AW1372" s="66">
        <v>2214</v>
      </c>
      <c r="AX1372" s="66" t="s">
        <v>311</v>
      </c>
    </row>
    <row r="1373" spans="1:50" customFormat="1" x14ac:dyDescent="0.2">
      <c r="A1373">
        <v>1372</v>
      </c>
      <c r="B1373" s="12" t="s">
        <v>90</v>
      </c>
      <c r="C1373" s="12" t="s">
        <v>90</v>
      </c>
      <c r="D1373" s="12" t="s">
        <v>91</v>
      </c>
      <c r="E1373" s="22">
        <v>6</v>
      </c>
      <c r="F1373" s="22" t="s">
        <v>195</v>
      </c>
      <c r="G1373" s="22" t="s">
        <v>197</v>
      </c>
      <c r="H1373" s="22" t="str">
        <f t="shared" si="316"/>
        <v xml:space="preserve"> </v>
      </c>
      <c r="I1373" s="22">
        <f t="shared" si="315"/>
        <v>74.693515888638117</v>
      </c>
      <c r="J1373" s="22" t="str">
        <f t="shared" si="317"/>
        <v>Above Average</v>
      </c>
      <c r="K1373" s="22">
        <v>6</v>
      </c>
      <c r="L1373" s="22" t="str">
        <f t="shared" si="318"/>
        <v>High</v>
      </c>
      <c r="M1373" s="22">
        <v>1955</v>
      </c>
      <c r="N1373" s="22">
        <f t="shared" si="319"/>
        <v>0</v>
      </c>
      <c r="O1373" s="22"/>
      <c r="P1373" s="22">
        <v>1996</v>
      </c>
      <c r="Q1373" s="22">
        <f t="shared" si="320"/>
        <v>0</v>
      </c>
      <c r="R1373" s="23">
        <v>992</v>
      </c>
      <c r="S1373" s="23" t="s">
        <v>311</v>
      </c>
      <c r="T1373" s="23" t="s">
        <v>370</v>
      </c>
      <c r="U1373" s="24">
        <v>1661</v>
      </c>
      <c r="V1373" s="24" t="str">
        <f t="shared" si="321"/>
        <v>no</v>
      </c>
      <c r="W1373" s="24">
        <v>0</v>
      </c>
      <c r="X1373" s="24" t="str">
        <f t="shared" si="322"/>
        <v>no</v>
      </c>
      <c r="Y1373" s="24" t="s">
        <v>413</v>
      </c>
      <c r="Z1373" s="24">
        <f t="shared" si="323"/>
        <v>1</v>
      </c>
      <c r="AA1373" s="24">
        <v>1661</v>
      </c>
      <c r="AB1373" s="24" t="s">
        <v>311</v>
      </c>
      <c r="AC1373" s="24" t="s">
        <v>369</v>
      </c>
      <c r="AD1373" s="25">
        <v>1</v>
      </c>
      <c r="AE1373" s="25">
        <v>0</v>
      </c>
      <c r="AF1373" s="25">
        <v>1</v>
      </c>
      <c r="AG1373" s="25">
        <v>0</v>
      </c>
      <c r="AH1373" s="25">
        <v>2</v>
      </c>
      <c r="AI1373" s="25" t="s">
        <v>415</v>
      </c>
      <c r="AJ1373" s="57">
        <v>8</v>
      </c>
      <c r="AK1373" s="57" t="str">
        <f t="shared" si="324"/>
        <v>More</v>
      </c>
      <c r="AL1373" s="57" t="s">
        <v>97</v>
      </c>
      <c r="AM1373" s="57" t="str">
        <f t="shared" si="325"/>
        <v>High</v>
      </c>
      <c r="AN1373" s="62">
        <v>1</v>
      </c>
      <c r="AO1373" s="62" t="str">
        <f t="shared" si="326"/>
        <v>Less</v>
      </c>
      <c r="AP1373" s="62">
        <v>377</v>
      </c>
      <c r="AQ1373" s="62" t="str">
        <f t="shared" si="327"/>
        <v>no</v>
      </c>
      <c r="AR1373" s="62" t="str">
        <f t="shared" si="328"/>
        <v>Below Average</v>
      </c>
      <c r="AS1373" s="64">
        <v>1</v>
      </c>
      <c r="AT1373" s="68">
        <v>62.382208820203545</v>
      </c>
      <c r="AU1373" s="68" t="str">
        <f t="shared" si="329"/>
        <v>Below Average</v>
      </c>
      <c r="AV1373" s="66">
        <v>165500</v>
      </c>
      <c r="AW1373" s="66">
        <v>2653</v>
      </c>
      <c r="AX1373" s="66" t="s">
        <v>311</v>
      </c>
    </row>
    <row r="1374" spans="1:50" customFormat="1" x14ac:dyDescent="0.2">
      <c r="A1374">
        <v>1373</v>
      </c>
      <c r="B1374" s="12" t="s">
        <v>90</v>
      </c>
      <c r="C1374" s="12" t="s">
        <v>90</v>
      </c>
      <c r="D1374" s="12" t="s">
        <v>91</v>
      </c>
      <c r="E1374" s="22">
        <v>7</v>
      </c>
      <c r="F1374" s="22" t="s">
        <v>411</v>
      </c>
      <c r="G1374" s="22" t="s">
        <v>92</v>
      </c>
      <c r="H1374" s="22" t="str">
        <f t="shared" si="316"/>
        <v>2Story</v>
      </c>
      <c r="I1374" s="22">
        <f t="shared" si="315"/>
        <v>75.988545402704759</v>
      </c>
      <c r="J1374" s="22" t="str">
        <f t="shared" si="317"/>
        <v>Above Average</v>
      </c>
      <c r="K1374" s="22">
        <v>6</v>
      </c>
      <c r="L1374" s="22" t="str">
        <f t="shared" si="318"/>
        <v>High</v>
      </c>
      <c r="M1374" s="22">
        <v>1998</v>
      </c>
      <c r="N1374" s="22">
        <f t="shared" si="319"/>
        <v>0</v>
      </c>
      <c r="O1374" s="22"/>
      <c r="P1374" s="22">
        <v>1998</v>
      </c>
      <c r="Q1374" s="22">
        <f t="shared" si="320"/>
        <v>0</v>
      </c>
      <c r="R1374" s="23">
        <v>1108</v>
      </c>
      <c r="S1374" s="23" t="s">
        <v>311</v>
      </c>
      <c r="T1374" s="23" t="s">
        <v>369</v>
      </c>
      <c r="U1374" s="24">
        <v>1108</v>
      </c>
      <c r="V1374" s="24" t="str">
        <f t="shared" si="321"/>
        <v>no</v>
      </c>
      <c r="W1374" s="24">
        <v>989</v>
      </c>
      <c r="X1374" s="24" t="str">
        <f t="shared" si="322"/>
        <v>no</v>
      </c>
      <c r="Y1374" s="24" t="s">
        <v>412</v>
      </c>
      <c r="Z1374" s="24">
        <f t="shared" si="323"/>
        <v>0</v>
      </c>
      <c r="AA1374" s="24">
        <v>2097</v>
      </c>
      <c r="AB1374" s="24" t="s">
        <v>311</v>
      </c>
      <c r="AC1374" s="24" t="s">
        <v>369</v>
      </c>
      <c r="AD1374" s="25">
        <v>1</v>
      </c>
      <c r="AE1374" s="25">
        <v>0</v>
      </c>
      <c r="AF1374" s="25">
        <v>2</v>
      </c>
      <c r="AG1374" s="25">
        <v>1</v>
      </c>
      <c r="AH1374" s="25">
        <v>4</v>
      </c>
      <c r="AI1374" s="25" t="s">
        <v>414</v>
      </c>
      <c r="AJ1374" s="57">
        <v>8</v>
      </c>
      <c r="AK1374" s="57" t="str">
        <f t="shared" si="324"/>
        <v>More</v>
      </c>
      <c r="AL1374" s="57" t="s">
        <v>97</v>
      </c>
      <c r="AM1374" s="57" t="str">
        <f t="shared" si="325"/>
        <v>High</v>
      </c>
      <c r="AN1374" s="62">
        <v>2</v>
      </c>
      <c r="AO1374" s="62" t="str">
        <f t="shared" si="326"/>
        <v>More</v>
      </c>
      <c r="AP1374" s="62">
        <v>583</v>
      </c>
      <c r="AQ1374" s="62" t="str">
        <f t="shared" si="327"/>
        <v>no</v>
      </c>
      <c r="AR1374" s="62" t="str">
        <f t="shared" si="328"/>
        <v>Above Average</v>
      </c>
      <c r="AS1374" s="64">
        <v>1</v>
      </c>
      <c r="AT1374" s="68">
        <v>85.585023400936038</v>
      </c>
      <c r="AU1374" s="68" t="str">
        <f t="shared" si="329"/>
        <v>Above Average</v>
      </c>
      <c r="AV1374" s="66">
        <v>274300</v>
      </c>
      <c r="AW1374" s="66">
        <v>3205</v>
      </c>
      <c r="AX1374" s="66" t="s">
        <v>311</v>
      </c>
    </row>
    <row r="1375" spans="1:50" customFormat="1" x14ac:dyDescent="0.2">
      <c r="A1375">
        <v>1374</v>
      </c>
      <c r="B1375" s="12" t="s">
        <v>90</v>
      </c>
      <c r="C1375" s="12" t="s">
        <v>90</v>
      </c>
      <c r="D1375" s="12" t="s">
        <v>91</v>
      </c>
      <c r="E1375" s="22">
        <v>10</v>
      </c>
      <c r="F1375" s="22" t="s">
        <v>411</v>
      </c>
      <c r="G1375" s="22" t="s">
        <v>115</v>
      </c>
      <c r="H1375" s="22" t="str">
        <f t="shared" si="316"/>
        <v>1Story</v>
      </c>
      <c r="I1375" s="22">
        <f t="shared" si="315"/>
        <v>69.182127006168557</v>
      </c>
      <c r="J1375" s="22" t="str">
        <f t="shared" si="317"/>
        <v>Below Average</v>
      </c>
      <c r="K1375" s="22">
        <v>5</v>
      </c>
      <c r="L1375" s="22" t="str">
        <f t="shared" si="318"/>
        <v>Low</v>
      </c>
      <c r="M1375" s="22">
        <v>2001</v>
      </c>
      <c r="N1375" s="22">
        <f t="shared" si="319"/>
        <v>0</v>
      </c>
      <c r="O1375" s="22"/>
      <c r="P1375" s="22">
        <v>2002</v>
      </c>
      <c r="Q1375" s="22">
        <f t="shared" si="320"/>
        <v>0</v>
      </c>
      <c r="R1375" s="23">
        <v>2633</v>
      </c>
      <c r="S1375" s="23" t="s">
        <v>313</v>
      </c>
      <c r="T1375" s="23" t="s">
        <v>369</v>
      </c>
      <c r="U1375" s="24">
        <v>2633</v>
      </c>
      <c r="V1375" s="24" t="str">
        <f t="shared" si="321"/>
        <v>yes</v>
      </c>
      <c r="W1375" s="24">
        <v>0</v>
      </c>
      <c r="X1375" s="24" t="str">
        <f t="shared" si="322"/>
        <v>no</v>
      </c>
      <c r="Y1375" s="24" t="s">
        <v>413</v>
      </c>
      <c r="Z1375" s="24">
        <f t="shared" si="323"/>
        <v>0</v>
      </c>
      <c r="AA1375" s="24">
        <v>2633</v>
      </c>
      <c r="AB1375" s="24" t="s">
        <v>311</v>
      </c>
      <c r="AC1375" s="24" t="s">
        <v>369</v>
      </c>
      <c r="AD1375" s="25">
        <v>1</v>
      </c>
      <c r="AE1375" s="25">
        <v>0</v>
      </c>
      <c r="AF1375" s="25">
        <v>2</v>
      </c>
      <c r="AG1375" s="25">
        <v>1</v>
      </c>
      <c r="AH1375" s="25">
        <v>4</v>
      </c>
      <c r="AI1375" s="25" t="s">
        <v>414</v>
      </c>
      <c r="AJ1375" s="57">
        <v>8</v>
      </c>
      <c r="AK1375" s="57" t="str">
        <f t="shared" si="324"/>
        <v>More</v>
      </c>
      <c r="AL1375" s="57" t="s">
        <v>104</v>
      </c>
      <c r="AM1375" s="57" t="str">
        <f t="shared" si="325"/>
        <v>High</v>
      </c>
      <c r="AN1375" s="62">
        <v>3</v>
      </c>
      <c r="AO1375" s="62" t="str">
        <f t="shared" si="326"/>
        <v>More</v>
      </c>
      <c r="AP1375" s="62">
        <v>804</v>
      </c>
      <c r="AQ1375" s="62" t="str">
        <f t="shared" si="327"/>
        <v>no</v>
      </c>
      <c r="AR1375" s="62" t="str">
        <f t="shared" si="328"/>
        <v>Above Average</v>
      </c>
      <c r="AS1375" s="64">
        <v>2</v>
      </c>
      <c r="AT1375" s="68">
        <v>88.58716293201671</v>
      </c>
      <c r="AU1375" s="68" t="str">
        <f t="shared" si="329"/>
        <v>Above Average</v>
      </c>
      <c r="AV1375" s="66">
        <v>466500</v>
      </c>
      <c r="AW1375" s="66">
        <v>5266</v>
      </c>
      <c r="AX1375" s="66" t="s">
        <v>313</v>
      </c>
    </row>
    <row r="1376" spans="1:50" customFormat="1" x14ac:dyDescent="0.2">
      <c r="A1376">
        <v>1375</v>
      </c>
      <c r="B1376" s="12" t="s">
        <v>90</v>
      </c>
      <c r="C1376" s="12" t="s">
        <v>90</v>
      </c>
      <c r="D1376" s="12" t="s">
        <v>91</v>
      </c>
      <c r="E1376" s="22">
        <v>7</v>
      </c>
      <c r="F1376" s="22" t="s">
        <v>411</v>
      </c>
      <c r="G1376" s="22" t="s">
        <v>92</v>
      </c>
      <c r="H1376" s="22" t="str">
        <f t="shared" si="316"/>
        <v>2Story</v>
      </c>
      <c r="I1376" s="22">
        <f t="shared" si="315"/>
        <v>75.988545402704759</v>
      </c>
      <c r="J1376" s="22" t="str">
        <f t="shared" si="317"/>
        <v>Above Average</v>
      </c>
      <c r="K1376" s="22">
        <v>5</v>
      </c>
      <c r="L1376" s="22" t="str">
        <f t="shared" si="318"/>
        <v>Low</v>
      </c>
      <c r="M1376" s="22">
        <v>2005</v>
      </c>
      <c r="N1376" s="22">
        <f t="shared" si="319"/>
        <v>0</v>
      </c>
      <c r="O1376" s="22"/>
      <c r="P1376" s="22">
        <v>2005</v>
      </c>
      <c r="Q1376" s="22">
        <f t="shared" si="320"/>
        <v>0</v>
      </c>
      <c r="R1376" s="23">
        <v>1026</v>
      </c>
      <c r="S1376" s="23" t="s">
        <v>311</v>
      </c>
      <c r="T1376" s="23" t="s">
        <v>370</v>
      </c>
      <c r="U1376" s="24">
        <v>1026</v>
      </c>
      <c r="V1376" s="24" t="str">
        <f t="shared" si="321"/>
        <v>no</v>
      </c>
      <c r="W1376" s="24">
        <v>932</v>
      </c>
      <c r="X1376" s="24" t="str">
        <f t="shared" si="322"/>
        <v>no</v>
      </c>
      <c r="Y1376" s="24" t="s">
        <v>412</v>
      </c>
      <c r="Z1376" s="24">
        <f t="shared" si="323"/>
        <v>1</v>
      </c>
      <c r="AA1376" s="24">
        <v>1958</v>
      </c>
      <c r="AB1376" s="24" t="s">
        <v>311</v>
      </c>
      <c r="AC1376" s="24" t="s">
        <v>369</v>
      </c>
      <c r="AD1376" s="25">
        <v>0</v>
      </c>
      <c r="AE1376" s="25">
        <v>0</v>
      </c>
      <c r="AF1376" s="25">
        <v>2</v>
      </c>
      <c r="AG1376" s="25">
        <v>1</v>
      </c>
      <c r="AH1376" s="25">
        <v>3</v>
      </c>
      <c r="AI1376" s="25" t="s">
        <v>414</v>
      </c>
      <c r="AJ1376" s="57">
        <v>9</v>
      </c>
      <c r="AK1376" s="57" t="str">
        <f t="shared" si="324"/>
        <v>More</v>
      </c>
      <c r="AL1376" s="57" t="s">
        <v>97</v>
      </c>
      <c r="AM1376" s="57" t="str">
        <f t="shared" si="325"/>
        <v>High</v>
      </c>
      <c r="AN1376" s="62">
        <v>3</v>
      </c>
      <c r="AO1376" s="62" t="str">
        <f t="shared" si="326"/>
        <v>More</v>
      </c>
      <c r="AP1376" s="62">
        <v>936</v>
      </c>
      <c r="AQ1376" s="62" t="str">
        <f t="shared" si="327"/>
        <v>no</v>
      </c>
      <c r="AR1376" s="62" t="str">
        <f t="shared" si="328"/>
        <v>Above Average</v>
      </c>
      <c r="AS1376" s="64">
        <v>1</v>
      </c>
      <c r="AT1376" s="68">
        <v>83.780160857908854</v>
      </c>
      <c r="AU1376" s="68" t="str">
        <f t="shared" si="329"/>
        <v>Above Average</v>
      </c>
      <c r="AV1376" s="66">
        <v>250000</v>
      </c>
      <c r="AW1376" s="66">
        <v>2984</v>
      </c>
      <c r="AX1376" s="66" t="s">
        <v>311</v>
      </c>
    </row>
    <row r="1377" spans="1:50" customFormat="1" x14ac:dyDescent="0.2">
      <c r="A1377">
        <v>1376</v>
      </c>
      <c r="B1377" s="12" t="s">
        <v>90</v>
      </c>
      <c r="C1377" s="12" t="s">
        <v>90</v>
      </c>
      <c r="D1377" s="12" t="s">
        <v>91</v>
      </c>
      <c r="E1377" s="22">
        <v>8</v>
      </c>
      <c r="F1377" s="22" t="s">
        <v>411</v>
      </c>
      <c r="G1377" s="22" t="s">
        <v>115</v>
      </c>
      <c r="H1377" s="22" t="str">
        <f t="shared" si="316"/>
        <v>1Story</v>
      </c>
      <c r="I1377" s="22">
        <f t="shared" si="315"/>
        <v>69.182127006168557</v>
      </c>
      <c r="J1377" s="22" t="str">
        <f t="shared" si="317"/>
        <v>Below Average</v>
      </c>
      <c r="K1377" s="22">
        <v>5</v>
      </c>
      <c r="L1377" s="22" t="str">
        <f t="shared" si="318"/>
        <v>Low</v>
      </c>
      <c r="M1377" s="22">
        <v>2007</v>
      </c>
      <c r="N1377" s="22">
        <f t="shared" si="319"/>
        <v>0</v>
      </c>
      <c r="O1377" s="22"/>
      <c r="P1377" s="22">
        <v>2007</v>
      </c>
      <c r="Q1377" s="22">
        <f t="shared" si="320"/>
        <v>0</v>
      </c>
      <c r="R1377" s="23">
        <v>1571</v>
      </c>
      <c r="S1377" s="23" t="s">
        <v>311</v>
      </c>
      <c r="T1377" s="23" t="s">
        <v>369</v>
      </c>
      <c r="U1377" s="24">
        <v>1571</v>
      </c>
      <c r="V1377" s="24" t="str">
        <f t="shared" si="321"/>
        <v>no</v>
      </c>
      <c r="W1377" s="24">
        <v>0</v>
      </c>
      <c r="X1377" s="24" t="str">
        <f t="shared" si="322"/>
        <v>no</v>
      </c>
      <c r="Y1377" s="24" t="s">
        <v>413</v>
      </c>
      <c r="Z1377" s="24">
        <f t="shared" si="323"/>
        <v>0</v>
      </c>
      <c r="AA1377" s="24">
        <v>1571</v>
      </c>
      <c r="AB1377" s="24" t="s">
        <v>311</v>
      </c>
      <c r="AC1377" s="24" t="s">
        <v>369</v>
      </c>
      <c r="AD1377" s="25">
        <v>0</v>
      </c>
      <c r="AE1377" s="25">
        <v>0</v>
      </c>
      <c r="AF1377" s="25">
        <v>2</v>
      </c>
      <c r="AG1377" s="25">
        <v>0</v>
      </c>
      <c r="AH1377" s="25">
        <v>2</v>
      </c>
      <c r="AI1377" s="25" t="s">
        <v>415</v>
      </c>
      <c r="AJ1377" s="57">
        <v>7</v>
      </c>
      <c r="AK1377" s="57" t="str">
        <f t="shared" si="324"/>
        <v>More</v>
      </c>
      <c r="AL1377" s="57" t="s">
        <v>97</v>
      </c>
      <c r="AM1377" s="57" t="str">
        <f t="shared" si="325"/>
        <v>High</v>
      </c>
      <c r="AN1377" s="62">
        <v>3</v>
      </c>
      <c r="AO1377" s="62" t="str">
        <f t="shared" si="326"/>
        <v>More</v>
      </c>
      <c r="AP1377" s="62">
        <v>722</v>
      </c>
      <c r="AQ1377" s="62" t="str">
        <f t="shared" si="327"/>
        <v>no</v>
      </c>
      <c r="AR1377" s="62" t="str">
        <f t="shared" si="328"/>
        <v>Above Average</v>
      </c>
      <c r="AS1377" s="64">
        <v>1</v>
      </c>
      <c r="AT1377" s="68">
        <v>76.06619987269255</v>
      </c>
      <c r="AU1377" s="68" t="str">
        <f t="shared" si="329"/>
        <v>Above Average</v>
      </c>
      <c r="AV1377" s="66">
        <v>239000</v>
      </c>
      <c r="AW1377" s="66">
        <v>3142</v>
      </c>
      <c r="AX1377" s="66" t="s">
        <v>311</v>
      </c>
    </row>
    <row r="1378" spans="1:50" customFormat="1" x14ac:dyDescent="0.2">
      <c r="A1378">
        <v>1377</v>
      </c>
      <c r="B1378" s="12" t="s">
        <v>90</v>
      </c>
      <c r="C1378" s="12" t="s">
        <v>90</v>
      </c>
      <c r="D1378" s="12" t="s">
        <v>91</v>
      </c>
      <c r="E1378" s="22">
        <v>6</v>
      </c>
      <c r="F1378" s="22" t="s">
        <v>195</v>
      </c>
      <c r="G1378" s="22" t="s">
        <v>115</v>
      </c>
      <c r="H1378" s="22" t="str">
        <f t="shared" si="316"/>
        <v>1Story</v>
      </c>
      <c r="I1378" s="22">
        <f t="shared" si="315"/>
        <v>69.182127006168557</v>
      </c>
      <c r="J1378" s="22" t="str">
        <f t="shared" si="317"/>
        <v>Below Average</v>
      </c>
      <c r="K1378" s="22">
        <v>5</v>
      </c>
      <c r="L1378" s="22" t="str">
        <f t="shared" si="318"/>
        <v>Low</v>
      </c>
      <c r="M1378" s="22">
        <v>1930</v>
      </c>
      <c r="N1378" s="22">
        <f t="shared" si="319"/>
        <v>1</v>
      </c>
      <c r="O1378" s="22"/>
      <c r="P1378" s="22">
        <v>1950</v>
      </c>
      <c r="Q1378" s="22">
        <f t="shared" si="320"/>
        <v>1</v>
      </c>
      <c r="R1378" s="23">
        <v>768</v>
      </c>
      <c r="S1378" s="23" t="s">
        <v>311</v>
      </c>
      <c r="T1378" s="23" t="s">
        <v>370</v>
      </c>
      <c r="U1378" s="24">
        <v>790</v>
      </c>
      <c r="V1378" s="24" t="str">
        <f t="shared" si="321"/>
        <v>no</v>
      </c>
      <c r="W1378" s="24">
        <v>0</v>
      </c>
      <c r="X1378" s="24" t="str">
        <f t="shared" si="322"/>
        <v>no</v>
      </c>
      <c r="Y1378" s="24" t="s">
        <v>413</v>
      </c>
      <c r="Z1378" s="24">
        <f t="shared" si="323"/>
        <v>1</v>
      </c>
      <c r="AA1378" s="24">
        <v>790</v>
      </c>
      <c r="AB1378" s="24" t="s">
        <v>311</v>
      </c>
      <c r="AC1378" s="24" t="s">
        <v>370</v>
      </c>
      <c r="AD1378" s="25">
        <v>0</v>
      </c>
      <c r="AE1378" s="25">
        <v>0</v>
      </c>
      <c r="AF1378" s="25">
        <v>1</v>
      </c>
      <c r="AG1378" s="25">
        <v>0</v>
      </c>
      <c r="AH1378" s="25">
        <v>1</v>
      </c>
      <c r="AI1378" s="25" t="s">
        <v>415</v>
      </c>
      <c r="AJ1378" s="57">
        <v>4</v>
      </c>
      <c r="AK1378" s="57" t="str">
        <f t="shared" si="324"/>
        <v>Less</v>
      </c>
      <c r="AL1378" s="57" t="s">
        <v>98</v>
      </c>
      <c r="AM1378" s="57" t="str">
        <f t="shared" si="325"/>
        <v>Low</v>
      </c>
      <c r="AN1378" s="62">
        <v>1</v>
      </c>
      <c r="AO1378" s="62" t="str">
        <f t="shared" si="326"/>
        <v>Less</v>
      </c>
      <c r="AP1378" s="62">
        <v>160</v>
      </c>
      <c r="AQ1378" s="62" t="str">
        <f t="shared" si="327"/>
        <v>no</v>
      </c>
      <c r="AR1378" s="62" t="str">
        <f t="shared" si="328"/>
        <v>Below Average</v>
      </c>
      <c r="AS1378" s="64">
        <v>0</v>
      </c>
      <c r="AT1378" s="68">
        <v>58.408215661103981</v>
      </c>
      <c r="AU1378" s="68" t="str">
        <f t="shared" si="329"/>
        <v>Below Average</v>
      </c>
      <c r="AV1378" s="66">
        <v>91000</v>
      </c>
      <c r="AW1378" s="66">
        <v>1558</v>
      </c>
      <c r="AX1378" s="66" t="s">
        <v>311</v>
      </c>
    </row>
    <row r="1379" spans="1:50" customFormat="1" x14ac:dyDescent="0.2">
      <c r="A1379">
        <v>1378</v>
      </c>
      <c r="B1379" s="12" t="s">
        <v>90</v>
      </c>
      <c r="C1379" s="12" t="s">
        <v>90</v>
      </c>
      <c r="D1379" s="12" t="s">
        <v>91</v>
      </c>
      <c r="E1379" s="22">
        <v>5</v>
      </c>
      <c r="F1379" s="22" t="s">
        <v>195</v>
      </c>
      <c r="G1379" s="22" t="s">
        <v>132</v>
      </c>
      <c r="H1379" s="22" t="str">
        <f t="shared" si="316"/>
        <v>1Story</v>
      </c>
      <c r="I1379" s="22">
        <f t="shared" si="315"/>
        <v>59.315963337771507</v>
      </c>
      <c r="J1379" s="22" t="str">
        <f t="shared" si="317"/>
        <v>Below Average</v>
      </c>
      <c r="K1379" s="22">
        <v>5</v>
      </c>
      <c r="L1379" s="22" t="str">
        <f t="shared" si="318"/>
        <v>Low</v>
      </c>
      <c r="M1379" s="22">
        <v>1941</v>
      </c>
      <c r="N1379" s="22">
        <f t="shared" si="319"/>
        <v>1</v>
      </c>
      <c r="O1379" s="22"/>
      <c r="P1379" s="22">
        <v>1960</v>
      </c>
      <c r="Q1379" s="22">
        <f t="shared" si="320"/>
        <v>1</v>
      </c>
      <c r="R1379" s="23">
        <v>984</v>
      </c>
      <c r="S1379" s="23" t="s">
        <v>311</v>
      </c>
      <c r="T1379" s="23" t="s">
        <v>370</v>
      </c>
      <c r="U1379" s="24">
        <v>984</v>
      </c>
      <c r="V1379" s="24" t="str">
        <f t="shared" si="321"/>
        <v>no</v>
      </c>
      <c r="W1379" s="24">
        <v>620</v>
      </c>
      <c r="X1379" s="24" t="str">
        <f t="shared" si="322"/>
        <v>no</v>
      </c>
      <c r="Y1379" s="24" t="s">
        <v>412</v>
      </c>
      <c r="Z1379" s="24">
        <f t="shared" si="323"/>
        <v>1</v>
      </c>
      <c r="AA1379" s="24">
        <v>1604</v>
      </c>
      <c r="AB1379" s="24" t="s">
        <v>311</v>
      </c>
      <c r="AC1379" s="24" t="s">
        <v>369</v>
      </c>
      <c r="AD1379" s="25">
        <v>0</v>
      </c>
      <c r="AE1379" s="25">
        <v>0</v>
      </c>
      <c r="AF1379" s="25">
        <v>2</v>
      </c>
      <c r="AG1379" s="25">
        <v>0</v>
      </c>
      <c r="AH1379" s="25">
        <v>2</v>
      </c>
      <c r="AI1379" s="25" t="s">
        <v>415</v>
      </c>
      <c r="AJ1379" s="57">
        <v>6</v>
      </c>
      <c r="AK1379" s="57" t="str">
        <f t="shared" si="324"/>
        <v>More</v>
      </c>
      <c r="AL1379" s="57" t="s">
        <v>98</v>
      </c>
      <c r="AM1379" s="57" t="str">
        <f t="shared" si="325"/>
        <v>Low</v>
      </c>
      <c r="AN1379" s="62">
        <v>2</v>
      </c>
      <c r="AO1379" s="62" t="str">
        <f t="shared" si="326"/>
        <v>More</v>
      </c>
      <c r="AP1379" s="62">
        <v>660</v>
      </c>
      <c r="AQ1379" s="62" t="str">
        <f t="shared" si="327"/>
        <v>no</v>
      </c>
      <c r="AR1379" s="62" t="str">
        <f t="shared" si="328"/>
        <v>Above Average</v>
      </c>
      <c r="AS1379" s="64">
        <v>0</v>
      </c>
      <c r="AT1379" s="68">
        <v>45.208655332302939</v>
      </c>
      <c r="AU1379" s="68" t="str">
        <f t="shared" si="329"/>
        <v>Below Average</v>
      </c>
      <c r="AV1379" s="66">
        <v>117000</v>
      </c>
      <c r="AW1379" s="66">
        <v>2588</v>
      </c>
      <c r="AX1379" s="66" t="s">
        <v>311</v>
      </c>
    </row>
    <row r="1380" spans="1:50" customFormat="1" x14ac:dyDescent="0.2">
      <c r="A1380">
        <v>1379</v>
      </c>
      <c r="B1380" s="12" t="s">
        <v>90</v>
      </c>
      <c r="C1380" s="12" t="s">
        <v>90</v>
      </c>
      <c r="D1380" s="12" t="s">
        <v>198</v>
      </c>
      <c r="E1380" s="22">
        <v>6</v>
      </c>
      <c r="F1380" s="22" t="s">
        <v>195</v>
      </c>
      <c r="G1380" s="22" t="s">
        <v>92</v>
      </c>
      <c r="H1380" s="22" t="str">
        <f t="shared" si="316"/>
        <v>2Story</v>
      </c>
      <c r="I1380" s="22">
        <f t="shared" si="315"/>
        <v>75.988545402704759</v>
      </c>
      <c r="J1380" s="22" t="str">
        <f t="shared" si="317"/>
        <v>Above Average</v>
      </c>
      <c r="K1380" s="22">
        <v>5</v>
      </c>
      <c r="L1380" s="22" t="str">
        <f t="shared" si="318"/>
        <v>Low</v>
      </c>
      <c r="M1380" s="22">
        <v>1973</v>
      </c>
      <c r="N1380" s="22">
        <f t="shared" si="319"/>
        <v>0</v>
      </c>
      <c r="O1380" s="22"/>
      <c r="P1380" s="22">
        <v>1973</v>
      </c>
      <c r="Q1380" s="22">
        <f t="shared" si="320"/>
        <v>0</v>
      </c>
      <c r="R1380" s="23">
        <v>483</v>
      </c>
      <c r="S1380" s="23" t="s">
        <v>311</v>
      </c>
      <c r="T1380" s="23" t="s">
        <v>370</v>
      </c>
      <c r="U1380" s="24">
        <v>483</v>
      </c>
      <c r="V1380" s="24" t="str">
        <f t="shared" si="321"/>
        <v>no</v>
      </c>
      <c r="W1380" s="24">
        <v>504</v>
      </c>
      <c r="X1380" s="24" t="str">
        <f t="shared" si="322"/>
        <v>no</v>
      </c>
      <c r="Y1380" s="24" t="s">
        <v>412</v>
      </c>
      <c r="Z1380" s="24">
        <f t="shared" si="323"/>
        <v>1</v>
      </c>
      <c r="AA1380" s="24">
        <v>987</v>
      </c>
      <c r="AB1380" s="24" t="s">
        <v>311</v>
      </c>
      <c r="AC1380" s="24" t="s">
        <v>370</v>
      </c>
      <c r="AD1380" s="25">
        <v>0</v>
      </c>
      <c r="AE1380" s="25">
        <v>0</v>
      </c>
      <c r="AF1380" s="25">
        <v>1</v>
      </c>
      <c r="AG1380" s="25">
        <v>1</v>
      </c>
      <c r="AH1380" s="25">
        <v>2</v>
      </c>
      <c r="AI1380" s="25" t="s">
        <v>415</v>
      </c>
      <c r="AJ1380" s="57">
        <v>5</v>
      </c>
      <c r="AK1380" s="57" t="str">
        <f t="shared" si="324"/>
        <v>Less</v>
      </c>
      <c r="AL1380" s="57" t="s">
        <v>98</v>
      </c>
      <c r="AM1380" s="57" t="str">
        <f t="shared" si="325"/>
        <v>Low</v>
      </c>
      <c r="AN1380" s="62">
        <v>1</v>
      </c>
      <c r="AO1380" s="62" t="str">
        <f t="shared" si="326"/>
        <v>Less</v>
      </c>
      <c r="AP1380" s="62">
        <v>264</v>
      </c>
      <c r="AQ1380" s="62" t="str">
        <f t="shared" si="327"/>
        <v>no</v>
      </c>
      <c r="AR1380" s="62" t="str">
        <f t="shared" si="328"/>
        <v>Below Average</v>
      </c>
      <c r="AS1380" s="64">
        <v>0</v>
      </c>
      <c r="AT1380" s="68">
        <v>56.462585034013607</v>
      </c>
      <c r="AU1380" s="68" t="str">
        <f t="shared" si="329"/>
        <v>Below Average</v>
      </c>
      <c r="AV1380" s="66">
        <v>83000</v>
      </c>
      <c r="AW1380" s="66">
        <v>1470</v>
      </c>
      <c r="AX1380" s="66" t="s">
        <v>311</v>
      </c>
    </row>
    <row r="1381" spans="1:50" customFormat="1" x14ac:dyDescent="0.2">
      <c r="A1381">
        <v>1380</v>
      </c>
      <c r="B1381" s="12" t="s">
        <v>90</v>
      </c>
      <c r="C1381" s="12" t="s">
        <v>90</v>
      </c>
      <c r="D1381" s="12" t="s">
        <v>91</v>
      </c>
      <c r="E1381" s="22">
        <v>5</v>
      </c>
      <c r="F1381" s="22" t="s">
        <v>195</v>
      </c>
      <c r="G1381" s="22" t="s">
        <v>197</v>
      </c>
      <c r="H1381" s="22" t="str">
        <f t="shared" si="316"/>
        <v xml:space="preserve"> </v>
      </c>
      <c r="I1381" s="22">
        <f t="shared" si="315"/>
        <v>74.693515888638117</v>
      </c>
      <c r="J1381" s="22" t="str">
        <f t="shared" si="317"/>
        <v>Above Average</v>
      </c>
      <c r="K1381" s="22">
        <v>5</v>
      </c>
      <c r="L1381" s="22" t="str">
        <f t="shared" si="318"/>
        <v>Low</v>
      </c>
      <c r="M1381" s="22">
        <v>2006</v>
      </c>
      <c r="N1381" s="22">
        <f t="shared" si="319"/>
        <v>0</v>
      </c>
      <c r="O1381" s="22"/>
      <c r="P1381" s="22">
        <v>2007</v>
      </c>
      <c r="Q1381" s="22">
        <f t="shared" si="320"/>
        <v>0</v>
      </c>
      <c r="R1381" s="23">
        <v>384</v>
      </c>
      <c r="S1381" s="23" t="s">
        <v>311</v>
      </c>
      <c r="T1381" s="23" t="s">
        <v>370</v>
      </c>
      <c r="U1381" s="24">
        <v>754</v>
      </c>
      <c r="V1381" s="24" t="str">
        <f t="shared" si="321"/>
        <v>no</v>
      </c>
      <c r="W1381" s="24">
        <v>640</v>
      </c>
      <c r="X1381" s="24" t="str">
        <f t="shared" si="322"/>
        <v>no</v>
      </c>
      <c r="Y1381" s="24" t="s">
        <v>412</v>
      </c>
      <c r="Z1381" s="24">
        <f t="shared" si="323"/>
        <v>1</v>
      </c>
      <c r="AA1381" s="24">
        <v>1394</v>
      </c>
      <c r="AB1381" s="24" t="s">
        <v>311</v>
      </c>
      <c r="AC1381" s="24" t="s">
        <v>370</v>
      </c>
      <c r="AD1381" s="25">
        <v>0</v>
      </c>
      <c r="AE1381" s="25">
        <v>0</v>
      </c>
      <c r="AF1381" s="25">
        <v>2</v>
      </c>
      <c r="AG1381" s="25">
        <v>1</v>
      </c>
      <c r="AH1381" s="25">
        <v>3</v>
      </c>
      <c r="AI1381" s="25" t="s">
        <v>414</v>
      </c>
      <c r="AJ1381" s="57">
        <v>7</v>
      </c>
      <c r="AK1381" s="57" t="str">
        <f t="shared" si="324"/>
        <v>More</v>
      </c>
      <c r="AL1381" s="57" t="s">
        <v>97</v>
      </c>
      <c r="AM1381" s="57" t="str">
        <f t="shared" si="325"/>
        <v>High</v>
      </c>
      <c r="AN1381" s="62">
        <v>2</v>
      </c>
      <c r="AO1381" s="62" t="str">
        <f t="shared" si="326"/>
        <v>More</v>
      </c>
      <c r="AP1381" s="62">
        <v>400</v>
      </c>
      <c r="AQ1381" s="62" t="str">
        <f t="shared" si="327"/>
        <v>no</v>
      </c>
      <c r="AR1381" s="62" t="str">
        <f t="shared" si="328"/>
        <v>Below Average</v>
      </c>
      <c r="AS1381" s="64">
        <v>0</v>
      </c>
      <c r="AT1381" s="68">
        <v>94.206974128233966</v>
      </c>
      <c r="AU1381" s="68" t="str">
        <f t="shared" si="329"/>
        <v>Above Average</v>
      </c>
      <c r="AV1381" s="66">
        <v>167500</v>
      </c>
      <c r="AW1381" s="66">
        <v>1778</v>
      </c>
      <c r="AX1381" s="66" t="s">
        <v>311</v>
      </c>
    </row>
    <row r="1382" spans="1:50" customFormat="1" x14ac:dyDescent="0.2">
      <c r="A1382">
        <v>1381</v>
      </c>
      <c r="B1382" s="12" t="s">
        <v>90</v>
      </c>
      <c r="C1382" s="12" t="s">
        <v>90</v>
      </c>
      <c r="D1382" s="12" t="s">
        <v>91</v>
      </c>
      <c r="E1382" s="22">
        <v>3</v>
      </c>
      <c r="F1382" s="22" t="s">
        <v>195</v>
      </c>
      <c r="G1382" s="22" t="s">
        <v>115</v>
      </c>
      <c r="H1382" s="22" t="str">
        <f t="shared" si="316"/>
        <v>1Story</v>
      </c>
      <c r="I1382" s="22">
        <f t="shared" si="315"/>
        <v>69.182127006168557</v>
      </c>
      <c r="J1382" s="22" t="str">
        <f t="shared" si="317"/>
        <v>Below Average</v>
      </c>
      <c r="K1382" s="22">
        <v>3</v>
      </c>
      <c r="L1382" s="22" t="str">
        <f t="shared" si="318"/>
        <v>Low</v>
      </c>
      <c r="M1382" s="22">
        <v>1914</v>
      </c>
      <c r="N1382" s="22">
        <f t="shared" si="319"/>
        <v>1</v>
      </c>
      <c r="O1382" s="22"/>
      <c r="P1382" s="22">
        <v>1950</v>
      </c>
      <c r="Q1382" s="22">
        <f t="shared" si="320"/>
        <v>1</v>
      </c>
      <c r="R1382" s="23">
        <v>864</v>
      </c>
      <c r="S1382" s="23" t="s">
        <v>311</v>
      </c>
      <c r="T1382" s="23" t="s">
        <v>370</v>
      </c>
      <c r="U1382" s="24">
        <v>864</v>
      </c>
      <c r="V1382" s="24" t="str">
        <f t="shared" si="321"/>
        <v>no</v>
      </c>
      <c r="W1382" s="24">
        <v>0</v>
      </c>
      <c r="X1382" s="24" t="str">
        <f t="shared" si="322"/>
        <v>no</v>
      </c>
      <c r="Y1382" s="24" t="s">
        <v>413</v>
      </c>
      <c r="Z1382" s="24">
        <f t="shared" si="323"/>
        <v>0</v>
      </c>
      <c r="AA1382" s="24">
        <v>864</v>
      </c>
      <c r="AB1382" s="24" t="s">
        <v>311</v>
      </c>
      <c r="AC1382" s="24" t="s">
        <v>370</v>
      </c>
      <c r="AD1382" s="25">
        <v>1</v>
      </c>
      <c r="AE1382" s="25">
        <v>0</v>
      </c>
      <c r="AF1382" s="25">
        <v>1</v>
      </c>
      <c r="AG1382" s="25">
        <v>0</v>
      </c>
      <c r="AH1382" s="25">
        <v>2</v>
      </c>
      <c r="AI1382" s="25" t="s">
        <v>415</v>
      </c>
      <c r="AJ1382" s="57">
        <v>5</v>
      </c>
      <c r="AK1382" s="57" t="str">
        <f t="shared" si="324"/>
        <v>Less</v>
      </c>
      <c r="AL1382" s="57" t="s">
        <v>98</v>
      </c>
      <c r="AM1382" s="57" t="str">
        <f t="shared" si="325"/>
        <v>Low</v>
      </c>
      <c r="AN1382" s="62">
        <v>1</v>
      </c>
      <c r="AO1382" s="62" t="str">
        <f t="shared" si="326"/>
        <v>Less</v>
      </c>
      <c r="AP1382" s="62">
        <v>200</v>
      </c>
      <c r="AQ1382" s="62" t="str">
        <f t="shared" si="327"/>
        <v>no</v>
      </c>
      <c r="AR1382" s="62" t="str">
        <f t="shared" si="328"/>
        <v>Below Average</v>
      </c>
      <c r="AS1382" s="64">
        <v>0</v>
      </c>
      <c r="AT1382" s="68">
        <v>33.854166666666664</v>
      </c>
      <c r="AU1382" s="68" t="str">
        <f t="shared" si="329"/>
        <v>Below Average</v>
      </c>
      <c r="AV1382" s="66">
        <v>58500</v>
      </c>
      <c r="AW1382" s="66">
        <v>1728</v>
      </c>
      <c r="AX1382" s="66" t="s">
        <v>311</v>
      </c>
    </row>
    <row r="1383" spans="1:50" customFormat="1" x14ac:dyDescent="0.2">
      <c r="A1383">
        <v>1382</v>
      </c>
      <c r="B1383" s="12" t="s">
        <v>90</v>
      </c>
      <c r="C1383" s="12" t="s">
        <v>90</v>
      </c>
      <c r="D1383" s="12" t="s">
        <v>91</v>
      </c>
      <c r="E1383" s="22">
        <v>6</v>
      </c>
      <c r="F1383" s="22" t="s">
        <v>195</v>
      </c>
      <c r="G1383" s="22" t="s">
        <v>115</v>
      </c>
      <c r="H1383" s="22" t="str">
        <f t="shared" si="316"/>
        <v>1Story</v>
      </c>
      <c r="I1383" s="22">
        <f t="shared" si="315"/>
        <v>69.182127006168557</v>
      </c>
      <c r="J1383" s="22" t="str">
        <f t="shared" si="317"/>
        <v>Below Average</v>
      </c>
      <c r="K1383" s="22">
        <v>7</v>
      </c>
      <c r="L1383" s="22" t="str">
        <f t="shared" si="318"/>
        <v>High</v>
      </c>
      <c r="M1383" s="22">
        <v>1970</v>
      </c>
      <c r="N1383" s="22">
        <f t="shared" si="319"/>
        <v>0</v>
      </c>
      <c r="O1383" s="22"/>
      <c r="P1383" s="22">
        <v>1970</v>
      </c>
      <c r="Q1383" s="22">
        <f t="shared" si="320"/>
        <v>0</v>
      </c>
      <c r="R1383" s="23">
        <v>1205</v>
      </c>
      <c r="S1383" s="23" t="s">
        <v>311</v>
      </c>
      <c r="T1383" s="23" t="s">
        <v>369</v>
      </c>
      <c r="U1383" s="24">
        <v>2117</v>
      </c>
      <c r="V1383" s="24" t="str">
        <f t="shared" si="321"/>
        <v>no</v>
      </c>
      <c r="W1383" s="24">
        <v>0</v>
      </c>
      <c r="X1383" s="24" t="str">
        <f t="shared" si="322"/>
        <v>no</v>
      </c>
      <c r="Y1383" s="24" t="s">
        <v>413</v>
      </c>
      <c r="Z1383" s="24">
        <f t="shared" si="323"/>
        <v>1</v>
      </c>
      <c r="AA1383" s="24">
        <v>2117</v>
      </c>
      <c r="AB1383" s="24" t="s">
        <v>311</v>
      </c>
      <c r="AC1383" s="24" t="s">
        <v>369</v>
      </c>
      <c r="AD1383" s="25">
        <v>0</v>
      </c>
      <c r="AE1383" s="25">
        <v>0</v>
      </c>
      <c r="AF1383" s="25">
        <v>2</v>
      </c>
      <c r="AG1383" s="25">
        <v>1</v>
      </c>
      <c r="AH1383" s="25">
        <v>3</v>
      </c>
      <c r="AI1383" s="25" t="s">
        <v>414</v>
      </c>
      <c r="AJ1383" s="57">
        <v>7</v>
      </c>
      <c r="AK1383" s="57" t="str">
        <f t="shared" si="324"/>
        <v>More</v>
      </c>
      <c r="AL1383" s="57" t="s">
        <v>98</v>
      </c>
      <c r="AM1383" s="57" t="str">
        <f t="shared" si="325"/>
        <v>Low</v>
      </c>
      <c r="AN1383" s="62">
        <v>2</v>
      </c>
      <c r="AO1383" s="62" t="str">
        <f t="shared" si="326"/>
        <v>More</v>
      </c>
      <c r="AP1383" s="62">
        <v>550</v>
      </c>
      <c r="AQ1383" s="62" t="str">
        <f t="shared" si="327"/>
        <v>no</v>
      </c>
      <c r="AR1383" s="62" t="str">
        <f t="shared" si="328"/>
        <v>Above Average</v>
      </c>
      <c r="AS1383" s="64">
        <v>2</v>
      </c>
      <c r="AT1383" s="68">
        <v>71.493076459963874</v>
      </c>
      <c r="AU1383" s="68" t="str">
        <f t="shared" si="329"/>
        <v>Above Average</v>
      </c>
      <c r="AV1383" s="66">
        <v>237500</v>
      </c>
      <c r="AW1383" s="66">
        <v>3322</v>
      </c>
      <c r="AX1383" s="66" t="s">
        <v>311</v>
      </c>
    </row>
    <row r="1384" spans="1:50" customFormat="1" x14ac:dyDescent="0.2">
      <c r="A1384">
        <v>1383</v>
      </c>
      <c r="B1384" s="12" t="s">
        <v>90</v>
      </c>
      <c r="C1384" s="12" t="s">
        <v>90</v>
      </c>
      <c r="D1384" s="12" t="s">
        <v>91</v>
      </c>
      <c r="E1384" s="22">
        <v>7</v>
      </c>
      <c r="F1384" s="22" t="s">
        <v>411</v>
      </c>
      <c r="G1384" s="22" t="s">
        <v>92</v>
      </c>
      <c r="H1384" s="22" t="str">
        <f t="shared" si="316"/>
        <v>2Story</v>
      </c>
      <c r="I1384" s="22">
        <f t="shared" si="315"/>
        <v>75.988545402704759</v>
      </c>
      <c r="J1384" s="22" t="str">
        <f t="shared" si="317"/>
        <v>Above Average</v>
      </c>
      <c r="K1384" s="22">
        <v>7</v>
      </c>
      <c r="L1384" s="22" t="str">
        <f t="shared" si="318"/>
        <v>High</v>
      </c>
      <c r="M1384" s="22">
        <v>1920</v>
      </c>
      <c r="N1384" s="22">
        <f t="shared" si="319"/>
        <v>1</v>
      </c>
      <c r="O1384" s="22"/>
      <c r="P1384" s="22">
        <v>1950</v>
      </c>
      <c r="Q1384" s="22">
        <f t="shared" si="320"/>
        <v>1</v>
      </c>
      <c r="R1384" s="23">
        <v>596</v>
      </c>
      <c r="S1384" s="23" t="s">
        <v>311</v>
      </c>
      <c r="T1384" s="23" t="s">
        <v>370</v>
      </c>
      <c r="U1384" s="24">
        <v>998</v>
      </c>
      <c r="V1384" s="24" t="str">
        <f t="shared" si="321"/>
        <v>no</v>
      </c>
      <c r="W1384" s="24">
        <v>764</v>
      </c>
      <c r="X1384" s="24" t="str">
        <f t="shared" si="322"/>
        <v>no</v>
      </c>
      <c r="Y1384" s="24" t="s">
        <v>412</v>
      </c>
      <c r="Z1384" s="24">
        <f t="shared" si="323"/>
        <v>0</v>
      </c>
      <c r="AA1384" s="24">
        <v>1762</v>
      </c>
      <c r="AB1384" s="24" t="s">
        <v>311</v>
      </c>
      <c r="AC1384" s="24" t="s">
        <v>369</v>
      </c>
      <c r="AD1384" s="25">
        <v>1</v>
      </c>
      <c r="AE1384" s="25">
        <v>0</v>
      </c>
      <c r="AF1384" s="25">
        <v>1</v>
      </c>
      <c r="AG1384" s="25">
        <v>1</v>
      </c>
      <c r="AH1384" s="25">
        <v>3</v>
      </c>
      <c r="AI1384" s="25" t="s">
        <v>414</v>
      </c>
      <c r="AJ1384" s="57">
        <v>8</v>
      </c>
      <c r="AK1384" s="57" t="str">
        <f t="shared" si="324"/>
        <v>More</v>
      </c>
      <c r="AL1384" s="57" t="s">
        <v>97</v>
      </c>
      <c r="AM1384" s="57" t="str">
        <f t="shared" si="325"/>
        <v>High</v>
      </c>
      <c r="AN1384" s="62">
        <v>2</v>
      </c>
      <c r="AO1384" s="62" t="str">
        <f t="shared" si="326"/>
        <v>More</v>
      </c>
      <c r="AP1384" s="62">
        <v>576</v>
      </c>
      <c r="AQ1384" s="62" t="str">
        <f t="shared" si="327"/>
        <v>no</v>
      </c>
      <c r="AR1384" s="62" t="str">
        <f t="shared" si="328"/>
        <v>Above Average</v>
      </c>
      <c r="AS1384" s="64">
        <v>0</v>
      </c>
      <c r="AT1384" s="68">
        <v>66.581849024597119</v>
      </c>
      <c r="AU1384" s="68" t="str">
        <f t="shared" si="329"/>
        <v>Below Average</v>
      </c>
      <c r="AV1384" s="66">
        <v>157000</v>
      </c>
      <c r="AW1384" s="66">
        <v>2358</v>
      </c>
      <c r="AX1384" s="66" t="s">
        <v>311</v>
      </c>
    </row>
    <row r="1385" spans="1:50" customFormat="1" x14ac:dyDescent="0.2">
      <c r="A1385">
        <v>1384</v>
      </c>
      <c r="B1385" s="12" t="s">
        <v>90</v>
      </c>
      <c r="C1385" s="12" t="s">
        <v>90</v>
      </c>
      <c r="D1385" s="12" t="s">
        <v>91</v>
      </c>
      <c r="E1385" s="22">
        <v>5</v>
      </c>
      <c r="F1385" s="22" t="s">
        <v>195</v>
      </c>
      <c r="G1385" s="22" t="s">
        <v>115</v>
      </c>
      <c r="H1385" s="22" t="str">
        <f t="shared" si="316"/>
        <v>1Story</v>
      </c>
      <c r="I1385" s="22">
        <f t="shared" si="315"/>
        <v>69.182127006168557</v>
      </c>
      <c r="J1385" s="22" t="str">
        <f t="shared" si="317"/>
        <v>Below Average</v>
      </c>
      <c r="K1385" s="22">
        <v>7</v>
      </c>
      <c r="L1385" s="22" t="str">
        <f t="shared" si="318"/>
        <v>High</v>
      </c>
      <c r="M1385" s="22">
        <v>1918</v>
      </c>
      <c r="N1385" s="22">
        <f t="shared" si="319"/>
        <v>1</v>
      </c>
      <c r="O1385" s="22"/>
      <c r="P1385" s="22">
        <v>2007</v>
      </c>
      <c r="Q1385" s="22">
        <f t="shared" si="320"/>
        <v>0</v>
      </c>
      <c r="R1385" s="23">
        <v>816</v>
      </c>
      <c r="S1385" s="23" t="s">
        <v>311</v>
      </c>
      <c r="T1385" s="23" t="s">
        <v>370</v>
      </c>
      <c r="U1385" s="24">
        <v>1416</v>
      </c>
      <c r="V1385" s="24" t="str">
        <f t="shared" si="321"/>
        <v>no</v>
      </c>
      <c r="W1385" s="24">
        <v>0</v>
      </c>
      <c r="X1385" s="24" t="str">
        <f t="shared" si="322"/>
        <v>no</v>
      </c>
      <c r="Y1385" s="24" t="s">
        <v>413</v>
      </c>
      <c r="Z1385" s="24">
        <f t="shared" si="323"/>
        <v>0</v>
      </c>
      <c r="AA1385" s="24">
        <v>1416</v>
      </c>
      <c r="AB1385" s="24" t="s">
        <v>311</v>
      </c>
      <c r="AC1385" s="24" t="s">
        <v>370</v>
      </c>
      <c r="AD1385" s="25">
        <v>0</v>
      </c>
      <c r="AE1385" s="25">
        <v>0</v>
      </c>
      <c r="AF1385" s="25">
        <v>2</v>
      </c>
      <c r="AG1385" s="25">
        <v>0</v>
      </c>
      <c r="AH1385" s="25">
        <v>2</v>
      </c>
      <c r="AI1385" s="25" t="s">
        <v>415</v>
      </c>
      <c r="AJ1385" s="57">
        <v>7</v>
      </c>
      <c r="AK1385" s="57" t="str">
        <f t="shared" si="324"/>
        <v>More</v>
      </c>
      <c r="AL1385" s="57" t="s">
        <v>97</v>
      </c>
      <c r="AM1385" s="57" t="str">
        <f t="shared" si="325"/>
        <v>High</v>
      </c>
      <c r="AN1385" s="62">
        <v>2</v>
      </c>
      <c r="AO1385" s="62" t="str">
        <f t="shared" si="326"/>
        <v>More</v>
      </c>
      <c r="AP1385" s="62">
        <v>576</v>
      </c>
      <c r="AQ1385" s="62" t="str">
        <f t="shared" si="327"/>
        <v>no</v>
      </c>
      <c r="AR1385" s="62" t="str">
        <f t="shared" si="328"/>
        <v>Above Average</v>
      </c>
      <c r="AS1385" s="64">
        <v>0</v>
      </c>
      <c r="AT1385" s="68">
        <v>50.179211469534053</v>
      </c>
      <c r="AU1385" s="68" t="str">
        <f t="shared" si="329"/>
        <v>Below Average</v>
      </c>
      <c r="AV1385" s="66">
        <v>112000</v>
      </c>
      <c r="AW1385" s="66">
        <v>2232</v>
      </c>
      <c r="AX1385" s="66" t="s">
        <v>311</v>
      </c>
    </row>
    <row r="1386" spans="1:50" customFormat="1" x14ac:dyDescent="0.2">
      <c r="A1386">
        <v>1385</v>
      </c>
      <c r="B1386" s="12" t="s">
        <v>90</v>
      </c>
      <c r="C1386" s="12" t="s">
        <v>90</v>
      </c>
      <c r="D1386" s="12" t="s">
        <v>91</v>
      </c>
      <c r="E1386" s="22">
        <v>6</v>
      </c>
      <c r="F1386" s="22" t="s">
        <v>195</v>
      </c>
      <c r="G1386" s="22" t="s">
        <v>132</v>
      </c>
      <c r="H1386" s="22" t="str">
        <f t="shared" si="316"/>
        <v>1Story</v>
      </c>
      <c r="I1386" s="22">
        <f t="shared" si="315"/>
        <v>59.315963337771507</v>
      </c>
      <c r="J1386" s="22" t="str">
        <f t="shared" si="317"/>
        <v>Below Average</v>
      </c>
      <c r="K1386" s="22">
        <v>5</v>
      </c>
      <c r="L1386" s="22" t="str">
        <f t="shared" si="318"/>
        <v>Low</v>
      </c>
      <c r="M1386" s="22">
        <v>1939</v>
      </c>
      <c r="N1386" s="22">
        <f t="shared" si="319"/>
        <v>1</v>
      </c>
      <c r="O1386" s="22"/>
      <c r="P1386" s="22">
        <v>1950</v>
      </c>
      <c r="Q1386" s="22">
        <f t="shared" si="320"/>
        <v>1</v>
      </c>
      <c r="R1386" s="23">
        <v>560</v>
      </c>
      <c r="S1386" s="23" t="s">
        <v>311</v>
      </c>
      <c r="T1386" s="23" t="s">
        <v>370</v>
      </c>
      <c r="U1386" s="24">
        <v>698</v>
      </c>
      <c r="V1386" s="24" t="str">
        <f t="shared" si="321"/>
        <v>no</v>
      </c>
      <c r="W1386" s="24">
        <v>560</v>
      </c>
      <c r="X1386" s="24" t="str">
        <f t="shared" si="322"/>
        <v>no</v>
      </c>
      <c r="Y1386" s="24" t="s">
        <v>412</v>
      </c>
      <c r="Z1386" s="24">
        <f t="shared" si="323"/>
        <v>0</v>
      </c>
      <c r="AA1386" s="24">
        <v>1258</v>
      </c>
      <c r="AB1386" s="24" t="s">
        <v>311</v>
      </c>
      <c r="AC1386" s="24" t="s">
        <v>370</v>
      </c>
      <c r="AD1386" s="25">
        <v>0</v>
      </c>
      <c r="AE1386" s="25">
        <v>0</v>
      </c>
      <c r="AF1386" s="25">
        <v>1</v>
      </c>
      <c r="AG1386" s="25">
        <v>0</v>
      </c>
      <c r="AH1386" s="25">
        <v>1</v>
      </c>
      <c r="AI1386" s="25" t="s">
        <v>415</v>
      </c>
      <c r="AJ1386" s="57">
        <v>6</v>
      </c>
      <c r="AK1386" s="57" t="str">
        <f t="shared" si="324"/>
        <v>More</v>
      </c>
      <c r="AL1386" s="57" t="s">
        <v>98</v>
      </c>
      <c r="AM1386" s="57" t="str">
        <f t="shared" si="325"/>
        <v>Low</v>
      </c>
      <c r="AN1386" s="62">
        <v>1</v>
      </c>
      <c r="AO1386" s="62" t="str">
        <f t="shared" si="326"/>
        <v>Less</v>
      </c>
      <c r="AP1386" s="62">
        <v>280</v>
      </c>
      <c r="AQ1386" s="62" t="str">
        <f t="shared" si="327"/>
        <v>no</v>
      </c>
      <c r="AR1386" s="62" t="str">
        <f t="shared" si="328"/>
        <v>Below Average</v>
      </c>
      <c r="AS1386" s="64">
        <v>0</v>
      </c>
      <c r="AT1386" s="68">
        <v>57.755775577557756</v>
      </c>
      <c r="AU1386" s="68" t="str">
        <f t="shared" si="329"/>
        <v>Below Average</v>
      </c>
      <c r="AV1386" s="66">
        <v>105000</v>
      </c>
      <c r="AW1386" s="66">
        <v>1818</v>
      </c>
      <c r="AX1386" s="66" t="s">
        <v>311</v>
      </c>
    </row>
    <row r="1387" spans="1:50" customFormat="1" x14ac:dyDescent="0.2">
      <c r="A1387">
        <v>1386</v>
      </c>
      <c r="B1387" s="12" t="s">
        <v>90</v>
      </c>
      <c r="C1387" s="12" t="s">
        <v>90</v>
      </c>
      <c r="D1387" s="12" t="s">
        <v>91</v>
      </c>
      <c r="E1387" s="22">
        <v>4</v>
      </c>
      <c r="F1387" s="22" t="s">
        <v>195</v>
      </c>
      <c r="G1387" s="22" t="s">
        <v>132</v>
      </c>
      <c r="H1387" s="22" t="str">
        <f t="shared" si="316"/>
        <v>1Story</v>
      </c>
      <c r="I1387" s="22">
        <f t="shared" si="315"/>
        <v>59.315963337771507</v>
      </c>
      <c r="J1387" s="22" t="str">
        <f t="shared" si="317"/>
        <v>Below Average</v>
      </c>
      <c r="K1387" s="22">
        <v>8</v>
      </c>
      <c r="L1387" s="22" t="str">
        <f t="shared" si="318"/>
        <v>High</v>
      </c>
      <c r="M1387" s="22">
        <v>1922</v>
      </c>
      <c r="N1387" s="22">
        <f t="shared" si="319"/>
        <v>1</v>
      </c>
      <c r="O1387" s="22"/>
      <c r="P1387" s="22">
        <v>2007</v>
      </c>
      <c r="Q1387" s="22">
        <f t="shared" si="320"/>
        <v>0</v>
      </c>
      <c r="R1387" s="23">
        <v>796</v>
      </c>
      <c r="S1387" s="23" t="s">
        <v>311</v>
      </c>
      <c r="T1387" s="23" t="s">
        <v>370</v>
      </c>
      <c r="U1387" s="24">
        <v>796</v>
      </c>
      <c r="V1387" s="24" t="str">
        <f t="shared" si="321"/>
        <v>no</v>
      </c>
      <c r="W1387" s="24">
        <v>358</v>
      </c>
      <c r="X1387" s="24" t="str">
        <f t="shared" si="322"/>
        <v>no</v>
      </c>
      <c r="Y1387" s="24" t="s">
        <v>412</v>
      </c>
      <c r="Z1387" s="24">
        <f t="shared" si="323"/>
        <v>1</v>
      </c>
      <c r="AA1387" s="24">
        <v>1154</v>
      </c>
      <c r="AB1387" s="24" t="s">
        <v>311</v>
      </c>
      <c r="AC1387" s="24" t="s">
        <v>370</v>
      </c>
      <c r="AD1387" s="25">
        <v>1</v>
      </c>
      <c r="AE1387" s="25">
        <v>0</v>
      </c>
      <c r="AF1387" s="25">
        <v>1</v>
      </c>
      <c r="AG1387" s="25">
        <v>0</v>
      </c>
      <c r="AH1387" s="25">
        <v>2</v>
      </c>
      <c r="AI1387" s="25" t="s">
        <v>415</v>
      </c>
      <c r="AJ1387" s="57">
        <v>7</v>
      </c>
      <c r="AK1387" s="57" t="str">
        <f t="shared" si="324"/>
        <v>More</v>
      </c>
      <c r="AL1387" s="57" t="s">
        <v>97</v>
      </c>
      <c r="AM1387" s="57" t="str">
        <f t="shared" si="325"/>
        <v>High</v>
      </c>
      <c r="AN1387" s="62">
        <v>1</v>
      </c>
      <c r="AO1387" s="62" t="str">
        <f t="shared" si="326"/>
        <v>Less</v>
      </c>
      <c r="AP1387" s="62">
        <v>240</v>
      </c>
      <c r="AQ1387" s="62" t="str">
        <f t="shared" si="327"/>
        <v>no</v>
      </c>
      <c r="AR1387" s="62" t="str">
        <f t="shared" si="328"/>
        <v>Below Average</v>
      </c>
      <c r="AS1387" s="64">
        <v>0</v>
      </c>
      <c r="AT1387" s="68">
        <v>64.358974358974365</v>
      </c>
      <c r="AU1387" s="68" t="str">
        <f t="shared" si="329"/>
        <v>Below Average</v>
      </c>
      <c r="AV1387" s="66">
        <v>125500</v>
      </c>
      <c r="AW1387" s="66">
        <v>1950</v>
      </c>
      <c r="AX1387" s="66" t="s">
        <v>311</v>
      </c>
    </row>
    <row r="1388" spans="1:50" customFormat="1" x14ac:dyDescent="0.2">
      <c r="A1388">
        <v>1387</v>
      </c>
      <c r="B1388" s="12" t="s">
        <v>202</v>
      </c>
      <c r="C1388" s="12" t="s">
        <v>90</v>
      </c>
      <c r="D1388" s="12" t="s">
        <v>91</v>
      </c>
      <c r="E1388" s="22">
        <v>7</v>
      </c>
      <c r="F1388" s="22" t="s">
        <v>411</v>
      </c>
      <c r="G1388" s="22" t="s">
        <v>92</v>
      </c>
      <c r="H1388" s="22" t="str">
        <f t="shared" si="316"/>
        <v>2Story</v>
      </c>
      <c r="I1388" s="22">
        <f t="shared" si="315"/>
        <v>75.988545402704759</v>
      </c>
      <c r="J1388" s="22" t="str">
        <f t="shared" si="317"/>
        <v>Above Average</v>
      </c>
      <c r="K1388" s="22">
        <v>5</v>
      </c>
      <c r="L1388" s="22" t="str">
        <f t="shared" si="318"/>
        <v>Low</v>
      </c>
      <c r="M1388" s="22">
        <v>1978</v>
      </c>
      <c r="N1388" s="22">
        <f t="shared" si="319"/>
        <v>0</v>
      </c>
      <c r="O1388" s="22"/>
      <c r="P1388" s="22">
        <v>1978</v>
      </c>
      <c r="Q1388" s="22">
        <f t="shared" si="320"/>
        <v>0</v>
      </c>
      <c r="R1388" s="23">
        <v>1392</v>
      </c>
      <c r="S1388" s="23" t="s">
        <v>311</v>
      </c>
      <c r="T1388" s="23" t="s">
        <v>369</v>
      </c>
      <c r="U1388" s="24">
        <v>1392</v>
      </c>
      <c r="V1388" s="24" t="str">
        <f t="shared" si="321"/>
        <v>no</v>
      </c>
      <c r="W1388" s="24">
        <v>1392</v>
      </c>
      <c r="X1388" s="24" t="str">
        <f t="shared" si="322"/>
        <v>no</v>
      </c>
      <c r="Y1388" s="24" t="s">
        <v>412</v>
      </c>
      <c r="Z1388" s="24">
        <f t="shared" si="323"/>
        <v>0</v>
      </c>
      <c r="AA1388" s="24">
        <v>2784</v>
      </c>
      <c r="AB1388" s="24" t="s">
        <v>313</v>
      </c>
      <c r="AC1388" s="24" t="s">
        <v>369</v>
      </c>
      <c r="AD1388" s="25">
        <v>1</v>
      </c>
      <c r="AE1388" s="25">
        <v>0</v>
      </c>
      <c r="AF1388" s="25">
        <v>3</v>
      </c>
      <c r="AG1388" s="25">
        <v>1</v>
      </c>
      <c r="AH1388" s="25">
        <v>5</v>
      </c>
      <c r="AI1388" s="25" t="s">
        <v>414</v>
      </c>
      <c r="AJ1388" s="57">
        <v>12</v>
      </c>
      <c r="AK1388" s="57" t="str">
        <f t="shared" si="324"/>
        <v>More</v>
      </c>
      <c r="AL1388" s="57" t="s">
        <v>97</v>
      </c>
      <c r="AM1388" s="57" t="str">
        <f t="shared" si="325"/>
        <v>High</v>
      </c>
      <c r="AN1388" s="62">
        <v>2</v>
      </c>
      <c r="AO1388" s="62" t="str">
        <f t="shared" si="326"/>
        <v>More</v>
      </c>
      <c r="AP1388" s="62">
        <v>564</v>
      </c>
      <c r="AQ1388" s="62" t="str">
        <f t="shared" si="327"/>
        <v>no</v>
      </c>
      <c r="AR1388" s="62" t="str">
        <f t="shared" si="328"/>
        <v>Above Average</v>
      </c>
      <c r="AS1388" s="64">
        <v>2</v>
      </c>
      <c r="AT1388" s="68">
        <v>59.865900383141764</v>
      </c>
      <c r="AU1388" s="68" t="str">
        <f t="shared" si="329"/>
        <v>Below Average</v>
      </c>
      <c r="AV1388" s="66">
        <v>250000</v>
      </c>
      <c r="AW1388" s="66">
        <v>4176</v>
      </c>
      <c r="AX1388" s="66" t="s">
        <v>311</v>
      </c>
    </row>
    <row r="1389" spans="1:50" customFormat="1" x14ac:dyDescent="0.2">
      <c r="A1389">
        <v>1388</v>
      </c>
      <c r="B1389" s="12" t="s">
        <v>144</v>
      </c>
      <c r="C1389" s="12" t="s">
        <v>90</v>
      </c>
      <c r="D1389" s="12" t="s">
        <v>91</v>
      </c>
      <c r="E1389" s="22">
        <v>6</v>
      </c>
      <c r="F1389" s="22" t="s">
        <v>195</v>
      </c>
      <c r="G1389" s="22" t="s">
        <v>132</v>
      </c>
      <c r="H1389" s="22" t="str">
        <f t="shared" si="316"/>
        <v>1Story</v>
      </c>
      <c r="I1389" s="22">
        <f t="shared" si="315"/>
        <v>59.315963337771507</v>
      </c>
      <c r="J1389" s="22" t="str">
        <f t="shared" si="317"/>
        <v>Below Average</v>
      </c>
      <c r="K1389" s="22">
        <v>7</v>
      </c>
      <c r="L1389" s="22" t="str">
        <f t="shared" si="318"/>
        <v>High</v>
      </c>
      <c r="M1389" s="22">
        <v>1916</v>
      </c>
      <c r="N1389" s="22">
        <f t="shared" si="319"/>
        <v>1</v>
      </c>
      <c r="O1389" s="22"/>
      <c r="P1389" s="22">
        <v>1950</v>
      </c>
      <c r="Q1389" s="22">
        <f t="shared" si="320"/>
        <v>1</v>
      </c>
      <c r="R1389" s="23">
        <v>714</v>
      </c>
      <c r="S1389" s="23" t="s">
        <v>311</v>
      </c>
      <c r="T1389" s="23" t="s">
        <v>370</v>
      </c>
      <c r="U1389" s="24">
        <v>1664</v>
      </c>
      <c r="V1389" s="24" t="str">
        <f t="shared" si="321"/>
        <v>no</v>
      </c>
      <c r="W1389" s="24">
        <v>862</v>
      </c>
      <c r="X1389" s="24" t="str">
        <f t="shared" si="322"/>
        <v>no</v>
      </c>
      <c r="Y1389" s="24" t="s">
        <v>412</v>
      </c>
      <c r="Z1389" s="24">
        <f t="shared" si="323"/>
        <v>1</v>
      </c>
      <c r="AA1389" s="24">
        <v>2526</v>
      </c>
      <c r="AB1389" s="24" t="s">
        <v>311</v>
      </c>
      <c r="AC1389" s="24" t="s">
        <v>369</v>
      </c>
      <c r="AD1389" s="25">
        <v>0</v>
      </c>
      <c r="AE1389" s="25">
        <v>0</v>
      </c>
      <c r="AF1389" s="25">
        <v>2</v>
      </c>
      <c r="AG1389" s="25">
        <v>0</v>
      </c>
      <c r="AH1389" s="25">
        <v>2</v>
      </c>
      <c r="AI1389" s="25" t="s">
        <v>415</v>
      </c>
      <c r="AJ1389" s="57">
        <v>10</v>
      </c>
      <c r="AK1389" s="57" t="str">
        <f t="shared" si="324"/>
        <v>More</v>
      </c>
      <c r="AL1389" s="57" t="s">
        <v>97</v>
      </c>
      <c r="AM1389" s="57" t="str">
        <f t="shared" si="325"/>
        <v>High</v>
      </c>
      <c r="AN1389" s="62">
        <v>1</v>
      </c>
      <c r="AO1389" s="62" t="str">
        <f t="shared" si="326"/>
        <v>Less</v>
      </c>
      <c r="AP1389" s="62">
        <v>216</v>
      </c>
      <c r="AQ1389" s="62" t="str">
        <f t="shared" si="327"/>
        <v>no</v>
      </c>
      <c r="AR1389" s="62" t="str">
        <f t="shared" si="328"/>
        <v>Below Average</v>
      </c>
      <c r="AS1389" s="64">
        <v>1</v>
      </c>
      <c r="AT1389" s="68">
        <v>41.97530864197531</v>
      </c>
      <c r="AU1389" s="68" t="str">
        <f t="shared" si="329"/>
        <v>Below Average</v>
      </c>
      <c r="AV1389" s="66">
        <v>136000</v>
      </c>
      <c r="AW1389" s="66">
        <v>3240</v>
      </c>
      <c r="AX1389" s="66" t="s">
        <v>311</v>
      </c>
    </row>
    <row r="1390" spans="1:50" customFormat="1" x14ac:dyDescent="0.2">
      <c r="A1390">
        <v>1389</v>
      </c>
      <c r="B1390" s="12" t="s">
        <v>90</v>
      </c>
      <c r="C1390" s="12" t="s">
        <v>90</v>
      </c>
      <c r="D1390" s="12" t="s">
        <v>91</v>
      </c>
      <c r="E1390" s="22">
        <v>9</v>
      </c>
      <c r="F1390" s="22" t="s">
        <v>411</v>
      </c>
      <c r="G1390" s="22" t="s">
        <v>115</v>
      </c>
      <c r="H1390" s="22" t="str">
        <f t="shared" si="316"/>
        <v>1Story</v>
      </c>
      <c r="I1390" s="22">
        <f t="shared" si="315"/>
        <v>69.182127006168557</v>
      </c>
      <c r="J1390" s="22" t="str">
        <f t="shared" si="317"/>
        <v>Below Average</v>
      </c>
      <c r="K1390" s="22">
        <v>5</v>
      </c>
      <c r="L1390" s="22" t="str">
        <f t="shared" si="318"/>
        <v>Low</v>
      </c>
      <c r="M1390" s="22">
        <v>2006</v>
      </c>
      <c r="N1390" s="22">
        <f t="shared" si="319"/>
        <v>0</v>
      </c>
      <c r="O1390" s="22"/>
      <c r="P1390" s="22">
        <v>2007</v>
      </c>
      <c r="Q1390" s="22">
        <f t="shared" si="320"/>
        <v>0</v>
      </c>
      <c r="R1390" s="23">
        <v>1746</v>
      </c>
      <c r="S1390" s="23" t="s">
        <v>311</v>
      </c>
      <c r="T1390" s="23" t="s">
        <v>369</v>
      </c>
      <c r="U1390" s="24">
        <v>1746</v>
      </c>
      <c r="V1390" s="24" t="str">
        <f t="shared" si="321"/>
        <v>no</v>
      </c>
      <c r="W1390" s="24">
        <v>0</v>
      </c>
      <c r="X1390" s="24" t="str">
        <f t="shared" si="322"/>
        <v>no</v>
      </c>
      <c r="Y1390" s="24" t="s">
        <v>413</v>
      </c>
      <c r="Z1390" s="24">
        <f t="shared" si="323"/>
        <v>0</v>
      </c>
      <c r="AA1390" s="24">
        <v>1746</v>
      </c>
      <c r="AB1390" s="24" t="s">
        <v>311</v>
      </c>
      <c r="AC1390" s="24" t="s">
        <v>369</v>
      </c>
      <c r="AD1390" s="25">
        <v>1</v>
      </c>
      <c r="AE1390" s="25">
        <v>0</v>
      </c>
      <c r="AF1390" s="25">
        <v>2</v>
      </c>
      <c r="AG1390" s="25">
        <v>0</v>
      </c>
      <c r="AH1390" s="25">
        <v>3</v>
      </c>
      <c r="AI1390" s="25" t="s">
        <v>414</v>
      </c>
      <c r="AJ1390" s="57">
        <v>7</v>
      </c>
      <c r="AK1390" s="57" t="str">
        <f t="shared" si="324"/>
        <v>More</v>
      </c>
      <c r="AL1390" s="57" t="s">
        <v>104</v>
      </c>
      <c r="AM1390" s="57" t="str">
        <f t="shared" si="325"/>
        <v>High</v>
      </c>
      <c r="AN1390" s="62">
        <v>3</v>
      </c>
      <c r="AO1390" s="62" t="str">
        <f t="shared" si="326"/>
        <v>More</v>
      </c>
      <c r="AP1390" s="62">
        <v>758</v>
      </c>
      <c r="AQ1390" s="62" t="str">
        <f t="shared" si="327"/>
        <v>no</v>
      </c>
      <c r="AR1390" s="62" t="str">
        <f t="shared" si="328"/>
        <v>Above Average</v>
      </c>
      <c r="AS1390" s="64">
        <v>2</v>
      </c>
      <c r="AT1390" s="68">
        <v>108.10423825887743</v>
      </c>
      <c r="AU1390" s="68" t="str">
        <f t="shared" si="329"/>
        <v>Above Average</v>
      </c>
      <c r="AV1390" s="66">
        <v>377500</v>
      </c>
      <c r="AW1390" s="66">
        <v>3492</v>
      </c>
      <c r="AX1390" s="66" t="s">
        <v>311</v>
      </c>
    </row>
    <row r="1391" spans="1:50" customFormat="1" x14ac:dyDescent="0.2">
      <c r="A1391">
        <v>1390</v>
      </c>
      <c r="B1391" s="12" t="s">
        <v>90</v>
      </c>
      <c r="C1391" s="12" t="s">
        <v>90</v>
      </c>
      <c r="D1391" s="12" t="s">
        <v>91</v>
      </c>
      <c r="E1391" s="22">
        <v>6</v>
      </c>
      <c r="F1391" s="22" t="s">
        <v>195</v>
      </c>
      <c r="G1391" s="22" t="s">
        <v>132</v>
      </c>
      <c r="H1391" s="22" t="str">
        <f t="shared" si="316"/>
        <v>1Story</v>
      </c>
      <c r="I1391" s="22">
        <f t="shared" si="315"/>
        <v>59.315963337771507</v>
      </c>
      <c r="J1391" s="22" t="str">
        <f t="shared" si="317"/>
        <v>Below Average</v>
      </c>
      <c r="K1391" s="22">
        <v>6</v>
      </c>
      <c r="L1391" s="22" t="str">
        <f t="shared" si="318"/>
        <v>High</v>
      </c>
      <c r="M1391" s="22">
        <v>1941</v>
      </c>
      <c r="N1391" s="22">
        <f t="shared" si="319"/>
        <v>1</v>
      </c>
      <c r="O1391" s="22"/>
      <c r="P1391" s="22">
        <v>1950</v>
      </c>
      <c r="Q1391" s="22">
        <f t="shared" si="320"/>
        <v>1</v>
      </c>
      <c r="R1391" s="23">
        <v>735</v>
      </c>
      <c r="S1391" s="23" t="s">
        <v>311</v>
      </c>
      <c r="T1391" s="23" t="s">
        <v>370</v>
      </c>
      <c r="U1391" s="24">
        <v>869</v>
      </c>
      <c r="V1391" s="24" t="str">
        <f t="shared" si="321"/>
        <v>no</v>
      </c>
      <c r="W1391" s="24">
        <v>349</v>
      </c>
      <c r="X1391" s="24" t="str">
        <f t="shared" si="322"/>
        <v>no</v>
      </c>
      <c r="Y1391" s="24" t="s">
        <v>412</v>
      </c>
      <c r="Z1391" s="24">
        <f t="shared" si="323"/>
        <v>1</v>
      </c>
      <c r="AA1391" s="24">
        <v>1218</v>
      </c>
      <c r="AB1391" s="24" t="s">
        <v>311</v>
      </c>
      <c r="AC1391" s="24" t="s">
        <v>370</v>
      </c>
      <c r="AD1391" s="25">
        <v>0</v>
      </c>
      <c r="AE1391" s="25">
        <v>1</v>
      </c>
      <c r="AF1391" s="25">
        <v>1</v>
      </c>
      <c r="AG1391" s="25">
        <v>0</v>
      </c>
      <c r="AH1391" s="25">
        <v>2</v>
      </c>
      <c r="AI1391" s="25" t="s">
        <v>415</v>
      </c>
      <c r="AJ1391" s="57">
        <v>6</v>
      </c>
      <c r="AK1391" s="57" t="str">
        <f t="shared" si="324"/>
        <v>More</v>
      </c>
      <c r="AL1391" s="57" t="s">
        <v>98</v>
      </c>
      <c r="AM1391" s="57" t="str">
        <f t="shared" si="325"/>
        <v>Low</v>
      </c>
      <c r="AN1391" s="62">
        <v>2</v>
      </c>
      <c r="AO1391" s="62" t="str">
        <f t="shared" si="326"/>
        <v>More</v>
      </c>
      <c r="AP1391" s="62">
        <v>440</v>
      </c>
      <c r="AQ1391" s="62" t="str">
        <f t="shared" si="327"/>
        <v>no</v>
      </c>
      <c r="AR1391" s="62" t="str">
        <f t="shared" si="328"/>
        <v>Below Average</v>
      </c>
      <c r="AS1391" s="64">
        <v>1</v>
      </c>
      <c r="AT1391" s="68">
        <v>67.076292882744497</v>
      </c>
      <c r="AU1391" s="68" t="str">
        <f t="shared" si="329"/>
        <v>Below Average</v>
      </c>
      <c r="AV1391" s="66">
        <v>131000</v>
      </c>
      <c r="AW1391" s="66">
        <v>1953</v>
      </c>
      <c r="AX1391" s="66" t="s">
        <v>311</v>
      </c>
    </row>
    <row r="1392" spans="1:50" customFormat="1" x14ac:dyDescent="0.2">
      <c r="A1392">
        <v>1391</v>
      </c>
      <c r="B1392" s="12" t="s">
        <v>90</v>
      </c>
      <c r="C1392" s="12" t="s">
        <v>90</v>
      </c>
      <c r="D1392" s="12" t="s">
        <v>91</v>
      </c>
      <c r="E1392" s="22">
        <v>7</v>
      </c>
      <c r="F1392" s="22" t="s">
        <v>411</v>
      </c>
      <c r="G1392" s="22" t="s">
        <v>115</v>
      </c>
      <c r="H1392" s="22" t="str">
        <f t="shared" si="316"/>
        <v>1Story</v>
      </c>
      <c r="I1392" s="22">
        <f t="shared" si="315"/>
        <v>69.182127006168557</v>
      </c>
      <c r="J1392" s="22" t="str">
        <f t="shared" si="317"/>
        <v>Below Average</v>
      </c>
      <c r="K1392" s="22">
        <v>5</v>
      </c>
      <c r="L1392" s="22" t="str">
        <f t="shared" si="318"/>
        <v>Low</v>
      </c>
      <c r="M1392" s="22">
        <v>2000</v>
      </c>
      <c r="N1392" s="22">
        <f t="shared" si="319"/>
        <v>0</v>
      </c>
      <c r="O1392" s="22"/>
      <c r="P1392" s="22">
        <v>2000</v>
      </c>
      <c r="Q1392" s="22">
        <f t="shared" si="320"/>
        <v>0</v>
      </c>
      <c r="R1392" s="23">
        <v>1525</v>
      </c>
      <c r="S1392" s="23" t="s">
        <v>311</v>
      </c>
      <c r="T1392" s="23" t="s">
        <v>369</v>
      </c>
      <c r="U1392" s="24">
        <v>1525</v>
      </c>
      <c r="V1392" s="24" t="str">
        <f t="shared" si="321"/>
        <v>no</v>
      </c>
      <c r="W1392" s="24">
        <v>0</v>
      </c>
      <c r="X1392" s="24" t="str">
        <f t="shared" si="322"/>
        <v>no</v>
      </c>
      <c r="Y1392" s="24" t="s">
        <v>413</v>
      </c>
      <c r="Z1392" s="24">
        <f t="shared" si="323"/>
        <v>1</v>
      </c>
      <c r="AA1392" s="24">
        <v>1525</v>
      </c>
      <c r="AB1392" s="24" t="s">
        <v>311</v>
      </c>
      <c r="AC1392" s="24" t="s">
        <v>369</v>
      </c>
      <c r="AD1392" s="25">
        <v>1</v>
      </c>
      <c r="AE1392" s="25">
        <v>0</v>
      </c>
      <c r="AF1392" s="25">
        <v>2</v>
      </c>
      <c r="AG1392" s="25">
        <v>0</v>
      </c>
      <c r="AH1392" s="25">
        <v>3</v>
      </c>
      <c r="AI1392" s="25" t="s">
        <v>414</v>
      </c>
      <c r="AJ1392" s="57">
        <v>6</v>
      </c>
      <c r="AK1392" s="57" t="str">
        <f t="shared" si="324"/>
        <v>More</v>
      </c>
      <c r="AL1392" s="57" t="s">
        <v>97</v>
      </c>
      <c r="AM1392" s="57" t="str">
        <f t="shared" si="325"/>
        <v>High</v>
      </c>
      <c r="AN1392" s="62">
        <v>2</v>
      </c>
      <c r="AO1392" s="62" t="str">
        <f t="shared" si="326"/>
        <v>More</v>
      </c>
      <c r="AP1392" s="62">
        <v>541</v>
      </c>
      <c r="AQ1392" s="62" t="str">
        <f t="shared" si="327"/>
        <v>no</v>
      </c>
      <c r="AR1392" s="62" t="str">
        <f t="shared" si="328"/>
        <v>Above Average</v>
      </c>
      <c r="AS1392" s="64">
        <v>0</v>
      </c>
      <c r="AT1392" s="68">
        <v>77.049180327868854</v>
      </c>
      <c r="AU1392" s="68" t="str">
        <f t="shared" si="329"/>
        <v>Above Average</v>
      </c>
      <c r="AV1392" s="66">
        <v>235000</v>
      </c>
      <c r="AW1392" s="66">
        <v>3050</v>
      </c>
      <c r="AX1392" s="66" t="s">
        <v>311</v>
      </c>
    </row>
    <row r="1393" spans="1:50" customFormat="1" x14ac:dyDescent="0.2">
      <c r="A1393">
        <v>1392</v>
      </c>
      <c r="B1393" s="12" t="s">
        <v>90</v>
      </c>
      <c r="C1393" s="12" t="s">
        <v>90</v>
      </c>
      <c r="D1393" s="12" t="s">
        <v>167</v>
      </c>
      <c r="E1393" s="22">
        <v>5</v>
      </c>
      <c r="F1393" s="22" t="s">
        <v>195</v>
      </c>
      <c r="G1393" s="22" t="s">
        <v>115</v>
      </c>
      <c r="H1393" s="22" t="str">
        <f t="shared" si="316"/>
        <v>1Story</v>
      </c>
      <c r="I1393" s="22">
        <f t="shared" si="315"/>
        <v>69.182127006168557</v>
      </c>
      <c r="J1393" s="22" t="str">
        <f t="shared" si="317"/>
        <v>Below Average</v>
      </c>
      <c r="K1393" s="22">
        <v>5</v>
      </c>
      <c r="L1393" s="22" t="str">
        <f t="shared" si="318"/>
        <v>Low</v>
      </c>
      <c r="M1393" s="22">
        <v>1967</v>
      </c>
      <c r="N1393" s="22">
        <f t="shared" si="319"/>
        <v>0</v>
      </c>
      <c r="O1393" s="22"/>
      <c r="P1393" s="22">
        <v>1967</v>
      </c>
      <c r="Q1393" s="22">
        <f t="shared" si="320"/>
        <v>0</v>
      </c>
      <c r="R1393" s="23">
        <v>1584</v>
      </c>
      <c r="S1393" s="23" t="s">
        <v>311</v>
      </c>
      <c r="T1393" s="23" t="s">
        <v>369</v>
      </c>
      <c r="U1393" s="24">
        <v>1584</v>
      </c>
      <c r="V1393" s="24" t="str">
        <f t="shared" si="321"/>
        <v>no</v>
      </c>
      <c r="W1393" s="24">
        <v>0</v>
      </c>
      <c r="X1393" s="24" t="str">
        <f t="shared" si="322"/>
        <v>no</v>
      </c>
      <c r="Y1393" s="24" t="s">
        <v>413</v>
      </c>
      <c r="Z1393" s="24">
        <f t="shared" si="323"/>
        <v>1</v>
      </c>
      <c r="AA1393" s="24">
        <v>1584</v>
      </c>
      <c r="AB1393" s="24" t="s">
        <v>311</v>
      </c>
      <c r="AC1393" s="24" t="s">
        <v>369</v>
      </c>
      <c r="AD1393" s="25">
        <v>0</v>
      </c>
      <c r="AE1393" s="25">
        <v>0</v>
      </c>
      <c r="AF1393" s="25">
        <v>2</v>
      </c>
      <c r="AG1393" s="25">
        <v>0</v>
      </c>
      <c r="AH1393" s="25">
        <v>2</v>
      </c>
      <c r="AI1393" s="25" t="s">
        <v>415</v>
      </c>
      <c r="AJ1393" s="57">
        <v>8</v>
      </c>
      <c r="AK1393" s="57" t="str">
        <f t="shared" si="324"/>
        <v>More</v>
      </c>
      <c r="AL1393" s="57" t="s">
        <v>98</v>
      </c>
      <c r="AM1393" s="57" t="str">
        <f t="shared" si="325"/>
        <v>Low</v>
      </c>
      <c r="AN1393" s="62">
        <v>3</v>
      </c>
      <c r="AO1393" s="62" t="str">
        <f t="shared" si="326"/>
        <v>More</v>
      </c>
      <c r="AP1393" s="62">
        <v>792</v>
      </c>
      <c r="AQ1393" s="62" t="str">
        <f t="shared" si="327"/>
        <v>no</v>
      </c>
      <c r="AR1393" s="62" t="str">
        <f t="shared" si="328"/>
        <v>Above Average</v>
      </c>
      <c r="AS1393" s="64">
        <v>0</v>
      </c>
      <c r="AT1393" s="68">
        <v>39.141414141414138</v>
      </c>
      <c r="AU1393" s="68" t="str">
        <f t="shared" si="329"/>
        <v>Below Average</v>
      </c>
      <c r="AV1393" s="66">
        <v>124000</v>
      </c>
      <c r="AW1393" s="66">
        <v>3168</v>
      </c>
      <c r="AX1393" s="66" t="s">
        <v>311</v>
      </c>
    </row>
    <row r="1394" spans="1:50" customFormat="1" x14ac:dyDescent="0.2">
      <c r="A1394">
        <v>1393</v>
      </c>
      <c r="B1394" s="12" t="s">
        <v>90</v>
      </c>
      <c r="C1394" s="12" t="s">
        <v>90</v>
      </c>
      <c r="D1394" s="12" t="s">
        <v>91</v>
      </c>
      <c r="E1394" s="22">
        <v>5</v>
      </c>
      <c r="F1394" s="22" t="s">
        <v>195</v>
      </c>
      <c r="G1394" s="22" t="s">
        <v>191</v>
      </c>
      <c r="H1394" s="22" t="str">
        <f t="shared" si="316"/>
        <v xml:space="preserve"> </v>
      </c>
      <c r="I1394" s="22">
        <f t="shared" si="315"/>
        <v>77.818957638420983</v>
      </c>
      <c r="J1394" s="22" t="str">
        <f t="shared" si="317"/>
        <v>Above Average</v>
      </c>
      <c r="K1394" s="22">
        <v>5</v>
      </c>
      <c r="L1394" s="22" t="str">
        <f t="shared" si="318"/>
        <v>Low</v>
      </c>
      <c r="M1394" s="22">
        <v>1967</v>
      </c>
      <c r="N1394" s="22">
        <f t="shared" si="319"/>
        <v>0</v>
      </c>
      <c r="O1394" s="22"/>
      <c r="P1394" s="22">
        <v>1967</v>
      </c>
      <c r="Q1394" s="22">
        <f t="shared" si="320"/>
        <v>0</v>
      </c>
      <c r="R1394" s="23">
        <v>864</v>
      </c>
      <c r="S1394" s="23" t="s">
        <v>311</v>
      </c>
      <c r="T1394" s="23" t="s">
        <v>370</v>
      </c>
      <c r="U1394" s="24">
        <v>900</v>
      </c>
      <c r="V1394" s="24" t="str">
        <f t="shared" si="321"/>
        <v>no</v>
      </c>
      <c r="W1394" s="24">
        <v>0</v>
      </c>
      <c r="X1394" s="24" t="str">
        <f t="shared" si="322"/>
        <v>no</v>
      </c>
      <c r="Y1394" s="24" t="s">
        <v>413</v>
      </c>
      <c r="Z1394" s="24">
        <f t="shared" si="323"/>
        <v>1</v>
      </c>
      <c r="AA1394" s="24">
        <v>900</v>
      </c>
      <c r="AB1394" s="24" t="s">
        <v>311</v>
      </c>
      <c r="AC1394" s="24" t="s">
        <v>370</v>
      </c>
      <c r="AD1394" s="25">
        <v>1</v>
      </c>
      <c r="AE1394" s="25">
        <v>0</v>
      </c>
      <c r="AF1394" s="25">
        <v>1</v>
      </c>
      <c r="AG1394" s="25">
        <v>0</v>
      </c>
      <c r="AH1394" s="25">
        <v>2</v>
      </c>
      <c r="AI1394" s="25" t="s">
        <v>415</v>
      </c>
      <c r="AJ1394" s="57">
        <v>6</v>
      </c>
      <c r="AK1394" s="57" t="str">
        <f t="shared" si="324"/>
        <v>More</v>
      </c>
      <c r="AL1394" s="57" t="s">
        <v>98</v>
      </c>
      <c r="AM1394" s="57" t="str">
        <f t="shared" si="325"/>
        <v>Low</v>
      </c>
      <c r="AN1394" s="62">
        <v>1</v>
      </c>
      <c r="AO1394" s="62" t="str">
        <f t="shared" si="326"/>
        <v>Less</v>
      </c>
      <c r="AP1394" s="62">
        <v>288</v>
      </c>
      <c r="AQ1394" s="62" t="str">
        <f t="shared" si="327"/>
        <v>no</v>
      </c>
      <c r="AR1394" s="62" t="str">
        <f t="shared" si="328"/>
        <v>Below Average</v>
      </c>
      <c r="AS1394" s="64">
        <v>1</v>
      </c>
      <c r="AT1394" s="68">
        <v>69.72789115646259</v>
      </c>
      <c r="AU1394" s="68" t="str">
        <f t="shared" si="329"/>
        <v>Below Average</v>
      </c>
      <c r="AV1394" s="66">
        <v>123000</v>
      </c>
      <c r="AW1394" s="66">
        <v>1764</v>
      </c>
      <c r="AX1394" s="66" t="s">
        <v>311</v>
      </c>
    </row>
    <row r="1395" spans="1:50" customFormat="1" x14ac:dyDescent="0.2">
      <c r="A1395">
        <v>1394</v>
      </c>
      <c r="B1395" s="12" t="s">
        <v>90</v>
      </c>
      <c r="C1395" s="12" t="s">
        <v>90</v>
      </c>
      <c r="D1395" s="12" t="s">
        <v>149</v>
      </c>
      <c r="E1395" s="22">
        <v>6</v>
      </c>
      <c r="F1395" s="22" t="s">
        <v>195</v>
      </c>
      <c r="G1395" s="22" t="s">
        <v>132</v>
      </c>
      <c r="H1395" s="22" t="str">
        <f t="shared" si="316"/>
        <v>1Story</v>
      </c>
      <c r="I1395" s="22">
        <f t="shared" si="315"/>
        <v>59.315963337771507</v>
      </c>
      <c r="J1395" s="22" t="str">
        <f t="shared" si="317"/>
        <v>Below Average</v>
      </c>
      <c r="K1395" s="22">
        <v>7</v>
      </c>
      <c r="L1395" s="22" t="str">
        <f t="shared" si="318"/>
        <v>High</v>
      </c>
      <c r="M1395" s="22">
        <v>1905</v>
      </c>
      <c r="N1395" s="22">
        <f t="shared" si="319"/>
        <v>1</v>
      </c>
      <c r="O1395" s="22"/>
      <c r="P1395" s="22">
        <v>2000</v>
      </c>
      <c r="Q1395" s="22">
        <f t="shared" si="320"/>
        <v>0</v>
      </c>
      <c r="R1395" s="23">
        <v>482</v>
      </c>
      <c r="S1395" s="23" t="s">
        <v>311</v>
      </c>
      <c r="T1395" s="23" t="s">
        <v>370</v>
      </c>
      <c r="U1395" s="24">
        <v>1221</v>
      </c>
      <c r="V1395" s="24" t="str">
        <f t="shared" si="321"/>
        <v>no</v>
      </c>
      <c r="W1395" s="24">
        <v>691</v>
      </c>
      <c r="X1395" s="24" t="str">
        <f t="shared" si="322"/>
        <v>no</v>
      </c>
      <c r="Y1395" s="24" t="s">
        <v>412</v>
      </c>
      <c r="Z1395" s="24">
        <f t="shared" si="323"/>
        <v>1</v>
      </c>
      <c r="AA1395" s="24">
        <v>1912</v>
      </c>
      <c r="AB1395" s="24" t="s">
        <v>311</v>
      </c>
      <c r="AC1395" s="24" t="s">
        <v>369</v>
      </c>
      <c r="AD1395" s="25">
        <v>0</v>
      </c>
      <c r="AE1395" s="25">
        <v>0</v>
      </c>
      <c r="AF1395" s="25">
        <v>2</v>
      </c>
      <c r="AG1395" s="25">
        <v>0</v>
      </c>
      <c r="AH1395" s="25">
        <v>2</v>
      </c>
      <c r="AI1395" s="25" t="s">
        <v>415</v>
      </c>
      <c r="AJ1395" s="57">
        <v>7</v>
      </c>
      <c r="AK1395" s="57" t="str">
        <f t="shared" si="324"/>
        <v>More</v>
      </c>
      <c r="AL1395" s="57" t="s">
        <v>98</v>
      </c>
      <c r="AM1395" s="57" t="str">
        <f t="shared" si="325"/>
        <v>Low</v>
      </c>
      <c r="AN1395" s="62">
        <v>2</v>
      </c>
      <c r="AO1395" s="62" t="str">
        <f t="shared" si="326"/>
        <v>More</v>
      </c>
      <c r="AP1395" s="62">
        <v>672</v>
      </c>
      <c r="AQ1395" s="62" t="str">
        <f t="shared" si="327"/>
        <v>no</v>
      </c>
      <c r="AR1395" s="62" t="str">
        <f t="shared" si="328"/>
        <v>Above Average</v>
      </c>
      <c r="AS1395" s="64">
        <v>1</v>
      </c>
      <c r="AT1395" s="68">
        <v>68.086883876357561</v>
      </c>
      <c r="AU1395" s="68" t="str">
        <f t="shared" si="329"/>
        <v>Below Average</v>
      </c>
      <c r="AV1395" s="66">
        <v>163000</v>
      </c>
      <c r="AW1395" s="66">
        <v>2394</v>
      </c>
      <c r="AX1395" s="66" t="s">
        <v>311</v>
      </c>
    </row>
    <row r="1396" spans="1:50" customFormat="1" x14ac:dyDescent="0.2">
      <c r="A1396">
        <v>1395</v>
      </c>
      <c r="B1396" s="12" t="s">
        <v>90</v>
      </c>
      <c r="C1396" s="12" t="s">
        <v>90</v>
      </c>
      <c r="D1396" s="12" t="s">
        <v>179</v>
      </c>
      <c r="E1396" s="22">
        <v>7</v>
      </c>
      <c r="F1396" s="22" t="s">
        <v>411</v>
      </c>
      <c r="G1396" s="22" t="s">
        <v>115</v>
      </c>
      <c r="H1396" s="22" t="str">
        <f t="shared" si="316"/>
        <v>1Story</v>
      </c>
      <c r="I1396" s="22">
        <f t="shared" si="315"/>
        <v>69.182127006168557</v>
      </c>
      <c r="J1396" s="22" t="str">
        <f t="shared" si="317"/>
        <v>Below Average</v>
      </c>
      <c r="K1396" s="22">
        <v>5</v>
      </c>
      <c r="L1396" s="22" t="str">
        <f t="shared" si="318"/>
        <v>Low</v>
      </c>
      <c r="M1396" s="22">
        <v>2006</v>
      </c>
      <c r="N1396" s="22">
        <f t="shared" si="319"/>
        <v>0</v>
      </c>
      <c r="O1396" s="22"/>
      <c r="P1396" s="22">
        <v>2006</v>
      </c>
      <c r="Q1396" s="22">
        <f t="shared" si="320"/>
        <v>0</v>
      </c>
      <c r="R1396" s="23">
        <v>1356</v>
      </c>
      <c r="S1396" s="23" t="s">
        <v>311</v>
      </c>
      <c r="T1396" s="23" t="s">
        <v>369</v>
      </c>
      <c r="U1396" s="24">
        <v>1500</v>
      </c>
      <c r="V1396" s="24" t="str">
        <f t="shared" si="321"/>
        <v>no</v>
      </c>
      <c r="W1396" s="24">
        <v>0</v>
      </c>
      <c r="X1396" s="24" t="str">
        <f t="shared" si="322"/>
        <v>no</v>
      </c>
      <c r="Y1396" s="24" t="s">
        <v>413</v>
      </c>
      <c r="Z1396" s="24">
        <f t="shared" si="323"/>
        <v>0</v>
      </c>
      <c r="AA1396" s="24">
        <v>1500</v>
      </c>
      <c r="AB1396" s="24" t="s">
        <v>311</v>
      </c>
      <c r="AC1396" s="24" t="s">
        <v>370</v>
      </c>
      <c r="AD1396" s="25">
        <v>1</v>
      </c>
      <c r="AE1396" s="25">
        <v>0</v>
      </c>
      <c r="AF1396" s="25">
        <v>2</v>
      </c>
      <c r="AG1396" s="25">
        <v>0</v>
      </c>
      <c r="AH1396" s="25">
        <v>3</v>
      </c>
      <c r="AI1396" s="25" t="s">
        <v>414</v>
      </c>
      <c r="AJ1396" s="57">
        <v>6</v>
      </c>
      <c r="AK1396" s="57" t="str">
        <f t="shared" si="324"/>
        <v>More</v>
      </c>
      <c r="AL1396" s="57" t="s">
        <v>97</v>
      </c>
      <c r="AM1396" s="57" t="str">
        <f t="shared" si="325"/>
        <v>High</v>
      </c>
      <c r="AN1396" s="62">
        <v>3</v>
      </c>
      <c r="AO1396" s="62" t="str">
        <f t="shared" si="326"/>
        <v>More</v>
      </c>
      <c r="AP1396" s="62">
        <v>648</v>
      </c>
      <c r="AQ1396" s="62" t="str">
        <f t="shared" si="327"/>
        <v>no</v>
      </c>
      <c r="AR1396" s="62" t="str">
        <f t="shared" si="328"/>
        <v>Above Average</v>
      </c>
      <c r="AS1396" s="64">
        <v>1</v>
      </c>
      <c r="AT1396" s="68">
        <v>86.336834733893554</v>
      </c>
      <c r="AU1396" s="68" t="str">
        <f t="shared" si="329"/>
        <v>Above Average</v>
      </c>
      <c r="AV1396" s="66">
        <v>246578</v>
      </c>
      <c r="AW1396" s="66">
        <v>2856</v>
      </c>
      <c r="AX1396" s="66" t="s">
        <v>311</v>
      </c>
    </row>
    <row r="1397" spans="1:50" customFormat="1" x14ac:dyDescent="0.2">
      <c r="A1397">
        <v>1396</v>
      </c>
      <c r="B1397" s="12" t="s">
        <v>90</v>
      </c>
      <c r="C1397" s="12" t="s">
        <v>90</v>
      </c>
      <c r="D1397" s="12" t="s">
        <v>91</v>
      </c>
      <c r="E1397" s="22">
        <v>8</v>
      </c>
      <c r="F1397" s="22" t="s">
        <v>411</v>
      </c>
      <c r="G1397" s="22" t="s">
        <v>92</v>
      </c>
      <c r="H1397" s="22" t="str">
        <f t="shared" si="316"/>
        <v>2Story</v>
      </c>
      <c r="I1397" s="22">
        <f t="shared" si="315"/>
        <v>75.988545402704759</v>
      </c>
      <c r="J1397" s="22" t="str">
        <f t="shared" si="317"/>
        <v>Above Average</v>
      </c>
      <c r="K1397" s="22">
        <v>5</v>
      </c>
      <c r="L1397" s="22" t="str">
        <f t="shared" si="318"/>
        <v>Low</v>
      </c>
      <c r="M1397" s="22">
        <v>2005</v>
      </c>
      <c r="N1397" s="22">
        <f t="shared" si="319"/>
        <v>0</v>
      </c>
      <c r="O1397" s="22"/>
      <c r="P1397" s="22">
        <v>2006</v>
      </c>
      <c r="Q1397" s="22">
        <f t="shared" si="320"/>
        <v>0</v>
      </c>
      <c r="R1397" s="23">
        <v>1094</v>
      </c>
      <c r="S1397" s="23" t="s">
        <v>311</v>
      </c>
      <c r="T1397" s="23" t="s">
        <v>369</v>
      </c>
      <c r="U1397" s="24">
        <v>1133</v>
      </c>
      <c r="V1397" s="24" t="str">
        <f t="shared" si="321"/>
        <v>no</v>
      </c>
      <c r="W1397" s="24">
        <v>1349</v>
      </c>
      <c r="X1397" s="24" t="str">
        <f t="shared" si="322"/>
        <v>no</v>
      </c>
      <c r="Y1397" s="24" t="s">
        <v>412</v>
      </c>
      <c r="Z1397" s="24">
        <f t="shared" si="323"/>
        <v>0</v>
      </c>
      <c r="AA1397" s="24">
        <v>2482</v>
      </c>
      <c r="AB1397" s="24" t="s">
        <v>311</v>
      </c>
      <c r="AC1397" s="24" t="s">
        <v>369</v>
      </c>
      <c r="AD1397" s="25">
        <v>0</v>
      </c>
      <c r="AE1397" s="25">
        <v>0</v>
      </c>
      <c r="AF1397" s="25">
        <v>2</v>
      </c>
      <c r="AG1397" s="25">
        <v>1</v>
      </c>
      <c r="AH1397" s="25">
        <v>3</v>
      </c>
      <c r="AI1397" s="25" t="s">
        <v>414</v>
      </c>
      <c r="AJ1397" s="57">
        <v>9</v>
      </c>
      <c r="AK1397" s="57" t="str">
        <f t="shared" si="324"/>
        <v>More</v>
      </c>
      <c r="AL1397" s="57" t="s">
        <v>97</v>
      </c>
      <c r="AM1397" s="57" t="str">
        <f t="shared" si="325"/>
        <v>High</v>
      </c>
      <c r="AN1397" s="62">
        <v>3</v>
      </c>
      <c r="AO1397" s="62" t="str">
        <f t="shared" si="326"/>
        <v>More</v>
      </c>
      <c r="AP1397" s="62">
        <v>642</v>
      </c>
      <c r="AQ1397" s="62" t="str">
        <f t="shared" si="327"/>
        <v>no</v>
      </c>
      <c r="AR1397" s="62" t="str">
        <f t="shared" si="328"/>
        <v>Above Average</v>
      </c>
      <c r="AS1397" s="64">
        <v>1</v>
      </c>
      <c r="AT1397" s="68">
        <v>78.638982102908273</v>
      </c>
      <c r="AU1397" s="68" t="str">
        <f t="shared" si="329"/>
        <v>Above Average</v>
      </c>
      <c r="AV1397" s="66">
        <v>281213</v>
      </c>
      <c r="AW1397" s="66">
        <v>3576</v>
      </c>
      <c r="AX1397" s="66" t="s">
        <v>311</v>
      </c>
    </row>
    <row r="1398" spans="1:50" customFormat="1" x14ac:dyDescent="0.2">
      <c r="A1398">
        <v>1397</v>
      </c>
      <c r="B1398" s="12" t="s">
        <v>90</v>
      </c>
      <c r="C1398" s="12" t="s">
        <v>90</v>
      </c>
      <c r="D1398" s="12" t="s">
        <v>91</v>
      </c>
      <c r="E1398" s="22">
        <v>5</v>
      </c>
      <c r="F1398" s="22" t="s">
        <v>195</v>
      </c>
      <c r="G1398" s="22" t="s">
        <v>115</v>
      </c>
      <c r="H1398" s="22" t="str">
        <f t="shared" si="316"/>
        <v>1Story</v>
      </c>
      <c r="I1398" s="22">
        <f t="shared" si="315"/>
        <v>69.182127006168557</v>
      </c>
      <c r="J1398" s="22" t="str">
        <f t="shared" si="317"/>
        <v>Below Average</v>
      </c>
      <c r="K1398" s="22">
        <v>5</v>
      </c>
      <c r="L1398" s="22" t="str">
        <f t="shared" si="318"/>
        <v>Low</v>
      </c>
      <c r="M1398" s="22">
        <v>1948</v>
      </c>
      <c r="N1398" s="22">
        <f t="shared" si="319"/>
        <v>1</v>
      </c>
      <c r="O1398" s="22"/>
      <c r="P1398" s="22">
        <v>1950</v>
      </c>
      <c r="Q1398" s="22">
        <f t="shared" si="320"/>
        <v>1</v>
      </c>
      <c r="R1398" s="23">
        <v>747</v>
      </c>
      <c r="S1398" s="23" t="s">
        <v>311</v>
      </c>
      <c r="T1398" s="23" t="s">
        <v>370</v>
      </c>
      <c r="U1398" s="24">
        <v>1687</v>
      </c>
      <c r="V1398" s="24" t="str">
        <f t="shared" si="321"/>
        <v>no</v>
      </c>
      <c r="W1398" s="24">
        <v>0</v>
      </c>
      <c r="X1398" s="24" t="str">
        <f t="shared" si="322"/>
        <v>no</v>
      </c>
      <c r="Y1398" s="24" t="s">
        <v>413</v>
      </c>
      <c r="Z1398" s="24">
        <f t="shared" si="323"/>
        <v>1</v>
      </c>
      <c r="AA1398" s="24">
        <v>1687</v>
      </c>
      <c r="AB1398" s="24" t="s">
        <v>311</v>
      </c>
      <c r="AC1398" s="24" t="s">
        <v>369</v>
      </c>
      <c r="AD1398" s="25">
        <v>1</v>
      </c>
      <c r="AE1398" s="25">
        <v>0</v>
      </c>
      <c r="AF1398" s="25">
        <v>1</v>
      </c>
      <c r="AG1398" s="25">
        <v>0</v>
      </c>
      <c r="AH1398" s="25">
        <v>2</v>
      </c>
      <c r="AI1398" s="25" t="s">
        <v>415</v>
      </c>
      <c r="AJ1398" s="57">
        <v>7</v>
      </c>
      <c r="AK1398" s="57" t="str">
        <f t="shared" si="324"/>
        <v>More</v>
      </c>
      <c r="AL1398" s="57" t="s">
        <v>98</v>
      </c>
      <c r="AM1398" s="57" t="str">
        <f t="shared" si="325"/>
        <v>Low</v>
      </c>
      <c r="AN1398" s="62">
        <v>2</v>
      </c>
      <c r="AO1398" s="62" t="str">
        <f t="shared" si="326"/>
        <v>More</v>
      </c>
      <c r="AP1398" s="62">
        <v>572</v>
      </c>
      <c r="AQ1398" s="62" t="str">
        <f t="shared" si="327"/>
        <v>no</v>
      </c>
      <c r="AR1398" s="62" t="str">
        <f t="shared" si="328"/>
        <v>Above Average</v>
      </c>
      <c r="AS1398" s="64">
        <v>2</v>
      </c>
      <c r="AT1398" s="68">
        <v>65.735414954806899</v>
      </c>
      <c r="AU1398" s="68" t="str">
        <f t="shared" si="329"/>
        <v>Below Average</v>
      </c>
      <c r="AV1398" s="66">
        <v>160000</v>
      </c>
      <c r="AW1398" s="66">
        <v>2434</v>
      </c>
      <c r="AX1398" s="66" t="s">
        <v>311</v>
      </c>
    </row>
    <row r="1399" spans="1:50" customFormat="1" x14ac:dyDescent="0.2">
      <c r="A1399">
        <v>1398</v>
      </c>
      <c r="B1399" s="12" t="s">
        <v>90</v>
      </c>
      <c r="C1399" s="12" t="s">
        <v>90</v>
      </c>
      <c r="D1399" s="12" t="s">
        <v>91</v>
      </c>
      <c r="E1399" s="22">
        <v>5</v>
      </c>
      <c r="F1399" s="22" t="s">
        <v>195</v>
      </c>
      <c r="G1399" s="22" t="s">
        <v>92</v>
      </c>
      <c r="H1399" s="22" t="str">
        <f t="shared" si="316"/>
        <v>2Story</v>
      </c>
      <c r="I1399" s="22">
        <f t="shared" si="315"/>
        <v>75.988545402704759</v>
      </c>
      <c r="J1399" s="22" t="str">
        <f t="shared" si="317"/>
        <v>Above Average</v>
      </c>
      <c r="K1399" s="22">
        <v>8</v>
      </c>
      <c r="L1399" s="22" t="str">
        <f t="shared" si="318"/>
        <v>High</v>
      </c>
      <c r="M1399" s="22">
        <v>1920</v>
      </c>
      <c r="N1399" s="22">
        <f t="shared" si="319"/>
        <v>1</v>
      </c>
      <c r="O1399" s="22"/>
      <c r="P1399" s="22">
        <v>2004</v>
      </c>
      <c r="Q1399" s="22">
        <f t="shared" si="320"/>
        <v>0</v>
      </c>
      <c r="R1399" s="23">
        <v>939</v>
      </c>
      <c r="S1399" s="23" t="s">
        <v>311</v>
      </c>
      <c r="T1399" s="23" t="s">
        <v>370</v>
      </c>
      <c r="U1399" s="24">
        <v>939</v>
      </c>
      <c r="V1399" s="24" t="str">
        <f t="shared" si="321"/>
        <v>no</v>
      </c>
      <c r="W1399" s="24">
        <v>574</v>
      </c>
      <c r="X1399" s="24" t="str">
        <f t="shared" si="322"/>
        <v>no</v>
      </c>
      <c r="Y1399" s="24" t="s">
        <v>412</v>
      </c>
      <c r="Z1399" s="24">
        <f t="shared" si="323"/>
        <v>0</v>
      </c>
      <c r="AA1399" s="24">
        <v>1513</v>
      </c>
      <c r="AB1399" s="24" t="s">
        <v>311</v>
      </c>
      <c r="AC1399" s="24" t="s">
        <v>370</v>
      </c>
      <c r="AD1399" s="25">
        <v>0</v>
      </c>
      <c r="AE1399" s="25">
        <v>0</v>
      </c>
      <c r="AF1399" s="25">
        <v>1</v>
      </c>
      <c r="AG1399" s="25">
        <v>1</v>
      </c>
      <c r="AH1399" s="25">
        <v>2</v>
      </c>
      <c r="AI1399" s="25" t="s">
        <v>415</v>
      </c>
      <c r="AJ1399" s="57">
        <v>8</v>
      </c>
      <c r="AK1399" s="57" t="str">
        <f t="shared" si="324"/>
        <v>More</v>
      </c>
      <c r="AL1399" s="57" t="s">
        <v>98</v>
      </c>
      <c r="AM1399" s="57" t="str">
        <f t="shared" si="325"/>
        <v>Low</v>
      </c>
      <c r="AN1399" s="62">
        <v>1</v>
      </c>
      <c r="AO1399" s="62" t="str">
        <f t="shared" si="326"/>
        <v>Less</v>
      </c>
      <c r="AP1399" s="62">
        <v>180</v>
      </c>
      <c r="AQ1399" s="62" t="str">
        <f t="shared" si="327"/>
        <v>no</v>
      </c>
      <c r="AR1399" s="62" t="str">
        <f t="shared" si="328"/>
        <v>Below Average</v>
      </c>
      <c r="AS1399" s="64">
        <v>0</v>
      </c>
      <c r="AT1399" s="68">
        <v>56.076672104404565</v>
      </c>
      <c r="AU1399" s="68" t="str">
        <f t="shared" si="329"/>
        <v>Below Average</v>
      </c>
      <c r="AV1399" s="66">
        <v>137500</v>
      </c>
      <c r="AW1399" s="66">
        <v>2452</v>
      </c>
      <c r="AX1399" s="66" t="s">
        <v>311</v>
      </c>
    </row>
    <row r="1400" spans="1:50" customFormat="1" x14ac:dyDescent="0.2">
      <c r="A1400">
        <v>1399</v>
      </c>
      <c r="B1400" s="12" t="s">
        <v>90</v>
      </c>
      <c r="C1400" s="12" t="s">
        <v>90</v>
      </c>
      <c r="D1400" s="12" t="s">
        <v>91</v>
      </c>
      <c r="E1400" s="22">
        <v>5</v>
      </c>
      <c r="F1400" s="22" t="s">
        <v>195</v>
      </c>
      <c r="G1400" s="22" t="s">
        <v>132</v>
      </c>
      <c r="H1400" s="22" t="str">
        <f t="shared" si="316"/>
        <v>1Story</v>
      </c>
      <c r="I1400" s="22">
        <f t="shared" si="315"/>
        <v>59.315963337771507</v>
      </c>
      <c r="J1400" s="22" t="str">
        <f t="shared" si="317"/>
        <v>Below Average</v>
      </c>
      <c r="K1400" s="22">
        <v>4</v>
      </c>
      <c r="L1400" s="22" t="str">
        <f t="shared" si="318"/>
        <v>Low</v>
      </c>
      <c r="M1400" s="22">
        <v>1950</v>
      </c>
      <c r="N1400" s="22">
        <f t="shared" si="319"/>
        <v>1</v>
      </c>
      <c r="O1400" s="22"/>
      <c r="P1400" s="22">
        <v>1982</v>
      </c>
      <c r="Q1400" s="22">
        <f t="shared" si="320"/>
        <v>0</v>
      </c>
      <c r="R1400" s="23">
        <v>1208</v>
      </c>
      <c r="S1400" s="23" t="s">
        <v>311</v>
      </c>
      <c r="T1400" s="23" t="s">
        <v>369</v>
      </c>
      <c r="U1400" s="24">
        <v>1136</v>
      </c>
      <c r="V1400" s="24" t="str">
        <f t="shared" si="321"/>
        <v>no</v>
      </c>
      <c r="W1400" s="24">
        <v>768</v>
      </c>
      <c r="X1400" s="24" t="str">
        <f t="shared" si="322"/>
        <v>no</v>
      </c>
      <c r="Y1400" s="24" t="s">
        <v>412</v>
      </c>
      <c r="Z1400" s="24">
        <f t="shared" si="323"/>
        <v>0</v>
      </c>
      <c r="AA1400" s="24">
        <v>1904</v>
      </c>
      <c r="AB1400" s="24" t="s">
        <v>311</v>
      </c>
      <c r="AC1400" s="24" t="s">
        <v>369</v>
      </c>
      <c r="AD1400" s="25">
        <v>1</v>
      </c>
      <c r="AE1400" s="25">
        <v>0</v>
      </c>
      <c r="AF1400" s="25">
        <v>1</v>
      </c>
      <c r="AG1400" s="25">
        <v>1</v>
      </c>
      <c r="AH1400" s="25">
        <v>3</v>
      </c>
      <c r="AI1400" s="25" t="s">
        <v>414</v>
      </c>
      <c r="AJ1400" s="57">
        <v>7</v>
      </c>
      <c r="AK1400" s="57" t="str">
        <f t="shared" si="324"/>
        <v>More</v>
      </c>
      <c r="AL1400" s="57" t="s">
        <v>98</v>
      </c>
      <c r="AM1400" s="57" t="str">
        <f t="shared" si="325"/>
        <v>Low</v>
      </c>
      <c r="AN1400" s="62">
        <v>1</v>
      </c>
      <c r="AO1400" s="62" t="str">
        <f t="shared" si="326"/>
        <v>Less</v>
      </c>
      <c r="AP1400" s="62">
        <v>240</v>
      </c>
      <c r="AQ1400" s="62" t="str">
        <f t="shared" si="327"/>
        <v>no</v>
      </c>
      <c r="AR1400" s="62" t="str">
        <f t="shared" si="328"/>
        <v>Below Average</v>
      </c>
      <c r="AS1400" s="64">
        <v>0</v>
      </c>
      <c r="AT1400" s="68">
        <v>44.344473007712082</v>
      </c>
      <c r="AU1400" s="68" t="str">
        <f t="shared" si="329"/>
        <v>Below Average</v>
      </c>
      <c r="AV1400" s="66">
        <v>138000</v>
      </c>
      <c r="AW1400" s="66">
        <v>3112</v>
      </c>
      <c r="AX1400" s="66" t="s">
        <v>311</v>
      </c>
    </row>
    <row r="1401" spans="1:50" customFormat="1" x14ac:dyDescent="0.2">
      <c r="A1401">
        <v>1400</v>
      </c>
      <c r="B1401" s="12" t="s">
        <v>90</v>
      </c>
      <c r="C1401" s="12" t="s">
        <v>90</v>
      </c>
      <c r="D1401" s="12" t="s">
        <v>91</v>
      </c>
      <c r="E1401" s="22">
        <v>6</v>
      </c>
      <c r="F1401" s="22" t="s">
        <v>195</v>
      </c>
      <c r="G1401" s="22" t="s">
        <v>132</v>
      </c>
      <c r="H1401" s="22" t="str">
        <f t="shared" si="316"/>
        <v>1Story</v>
      </c>
      <c r="I1401" s="22">
        <f t="shared" si="315"/>
        <v>59.315963337771507</v>
      </c>
      <c r="J1401" s="22" t="str">
        <f t="shared" si="317"/>
        <v>Below Average</v>
      </c>
      <c r="K1401" s="22">
        <v>6</v>
      </c>
      <c r="L1401" s="22" t="str">
        <f t="shared" si="318"/>
        <v>High</v>
      </c>
      <c r="M1401" s="22">
        <v>1925</v>
      </c>
      <c r="N1401" s="22">
        <f t="shared" si="319"/>
        <v>1</v>
      </c>
      <c r="O1401" s="22"/>
      <c r="P1401" s="22">
        <v>1990</v>
      </c>
      <c r="Q1401" s="22">
        <f t="shared" si="320"/>
        <v>0</v>
      </c>
      <c r="R1401" s="23">
        <v>976</v>
      </c>
      <c r="S1401" s="23" t="s">
        <v>311</v>
      </c>
      <c r="T1401" s="23" t="s">
        <v>370</v>
      </c>
      <c r="U1401" s="24">
        <v>1160</v>
      </c>
      <c r="V1401" s="24" t="str">
        <f t="shared" si="321"/>
        <v>no</v>
      </c>
      <c r="W1401" s="24">
        <v>448</v>
      </c>
      <c r="X1401" s="24" t="str">
        <f t="shared" si="322"/>
        <v>no</v>
      </c>
      <c r="Y1401" s="24" t="s">
        <v>412</v>
      </c>
      <c r="Z1401" s="24">
        <f t="shared" si="323"/>
        <v>0</v>
      </c>
      <c r="AA1401" s="24">
        <v>1608</v>
      </c>
      <c r="AB1401" s="24" t="s">
        <v>311</v>
      </c>
      <c r="AC1401" s="24" t="s">
        <v>369</v>
      </c>
      <c r="AD1401" s="25">
        <v>0</v>
      </c>
      <c r="AE1401" s="25">
        <v>0</v>
      </c>
      <c r="AF1401" s="25">
        <v>2</v>
      </c>
      <c r="AG1401" s="25">
        <v>1</v>
      </c>
      <c r="AH1401" s="25">
        <v>3</v>
      </c>
      <c r="AI1401" s="25" t="s">
        <v>414</v>
      </c>
      <c r="AJ1401" s="57">
        <v>7</v>
      </c>
      <c r="AK1401" s="57" t="str">
        <f t="shared" si="324"/>
        <v>More</v>
      </c>
      <c r="AL1401" s="57" t="s">
        <v>97</v>
      </c>
      <c r="AM1401" s="57" t="str">
        <f t="shared" si="325"/>
        <v>High</v>
      </c>
      <c r="AN1401" s="62">
        <v>1</v>
      </c>
      <c r="AO1401" s="62" t="str">
        <f t="shared" si="326"/>
        <v>Less</v>
      </c>
      <c r="AP1401" s="62">
        <v>216</v>
      </c>
      <c r="AQ1401" s="62" t="str">
        <f t="shared" si="327"/>
        <v>no</v>
      </c>
      <c r="AR1401" s="62" t="str">
        <f t="shared" si="328"/>
        <v>Below Average</v>
      </c>
      <c r="AS1401" s="64">
        <v>1</v>
      </c>
      <c r="AT1401" s="68">
        <v>53.192724458204331</v>
      </c>
      <c r="AU1401" s="68" t="str">
        <f t="shared" si="329"/>
        <v>Below Average</v>
      </c>
      <c r="AV1401" s="66">
        <v>137450</v>
      </c>
      <c r="AW1401" s="66">
        <v>2584</v>
      </c>
      <c r="AX1401" s="66" t="s">
        <v>311</v>
      </c>
    </row>
    <row r="1402" spans="1:50" customFormat="1" x14ac:dyDescent="0.2">
      <c r="A1402">
        <v>1401</v>
      </c>
      <c r="B1402" s="12" t="s">
        <v>90</v>
      </c>
      <c r="C1402" s="12" t="s">
        <v>90</v>
      </c>
      <c r="D1402" s="12" t="s">
        <v>91</v>
      </c>
      <c r="E1402" s="22">
        <v>6</v>
      </c>
      <c r="F1402" s="22" t="s">
        <v>195</v>
      </c>
      <c r="G1402" s="22" t="s">
        <v>132</v>
      </c>
      <c r="H1402" s="22" t="str">
        <f t="shared" si="316"/>
        <v>1Story</v>
      </c>
      <c r="I1402" s="22">
        <f t="shared" si="315"/>
        <v>59.315963337771507</v>
      </c>
      <c r="J1402" s="22" t="str">
        <f t="shared" si="317"/>
        <v>Below Average</v>
      </c>
      <c r="K1402" s="22">
        <v>7</v>
      </c>
      <c r="L1402" s="22" t="str">
        <f t="shared" si="318"/>
        <v>High</v>
      </c>
      <c r="M1402" s="22">
        <v>1929</v>
      </c>
      <c r="N1402" s="22">
        <f t="shared" si="319"/>
        <v>1</v>
      </c>
      <c r="O1402" s="22"/>
      <c r="P1402" s="22">
        <v>1950</v>
      </c>
      <c r="Q1402" s="22">
        <f t="shared" si="320"/>
        <v>1</v>
      </c>
      <c r="R1402" s="23">
        <v>862</v>
      </c>
      <c r="S1402" s="23" t="s">
        <v>311</v>
      </c>
      <c r="T1402" s="23" t="s">
        <v>370</v>
      </c>
      <c r="U1402" s="24">
        <v>950</v>
      </c>
      <c r="V1402" s="24" t="str">
        <f t="shared" si="321"/>
        <v>no</v>
      </c>
      <c r="W1402" s="24">
        <v>208</v>
      </c>
      <c r="X1402" s="24" t="str">
        <f t="shared" si="322"/>
        <v>no</v>
      </c>
      <c r="Y1402" s="24" t="s">
        <v>412</v>
      </c>
      <c r="Z1402" s="24">
        <f t="shared" si="323"/>
        <v>1</v>
      </c>
      <c r="AA1402" s="24">
        <v>1158</v>
      </c>
      <c r="AB1402" s="24" t="s">
        <v>311</v>
      </c>
      <c r="AC1402" s="24" t="s">
        <v>370</v>
      </c>
      <c r="AD1402" s="25">
        <v>0</v>
      </c>
      <c r="AE1402" s="25">
        <v>0</v>
      </c>
      <c r="AF1402" s="25">
        <v>1</v>
      </c>
      <c r="AG1402" s="25">
        <v>0</v>
      </c>
      <c r="AH1402" s="25">
        <v>1</v>
      </c>
      <c r="AI1402" s="25" t="s">
        <v>415</v>
      </c>
      <c r="AJ1402" s="57">
        <v>5</v>
      </c>
      <c r="AK1402" s="57" t="str">
        <f t="shared" si="324"/>
        <v>Less</v>
      </c>
      <c r="AL1402" s="57" t="s">
        <v>98</v>
      </c>
      <c r="AM1402" s="57" t="str">
        <f t="shared" si="325"/>
        <v>Low</v>
      </c>
      <c r="AN1402" s="62">
        <v>1</v>
      </c>
      <c r="AO1402" s="62" t="str">
        <f t="shared" si="326"/>
        <v>Less</v>
      </c>
      <c r="AP1402" s="62">
        <v>208</v>
      </c>
      <c r="AQ1402" s="62" t="str">
        <f t="shared" si="327"/>
        <v>no</v>
      </c>
      <c r="AR1402" s="62" t="str">
        <f t="shared" si="328"/>
        <v>Below Average</v>
      </c>
      <c r="AS1402" s="64">
        <v>1</v>
      </c>
      <c r="AT1402" s="68">
        <v>59.405940594059409</v>
      </c>
      <c r="AU1402" s="68" t="str">
        <f t="shared" si="329"/>
        <v>Below Average</v>
      </c>
      <c r="AV1402" s="66">
        <v>120000</v>
      </c>
      <c r="AW1402" s="66">
        <v>2020</v>
      </c>
      <c r="AX1402" s="66" t="s">
        <v>311</v>
      </c>
    </row>
    <row r="1403" spans="1:50" customFormat="1" x14ac:dyDescent="0.2">
      <c r="A1403">
        <v>1402</v>
      </c>
      <c r="B1403" s="12" t="s">
        <v>90</v>
      </c>
      <c r="C1403" s="12" t="s">
        <v>90</v>
      </c>
      <c r="D1403" s="12" t="s">
        <v>91</v>
      </c>
      <c r="E1403" s="22">
        <v>6</v>
      </c>
      <c r="F1403" s="22" t="s">
        <v>195</v>
      </c>
      <c r="G1403" s="22" t="s">
        <v>92</v>
      </c>
      <c r="H1403" s="22" t="str">
        <f t="shared" si="316"/>
        <v>2Story</v>
      </c>
      <c r="I1403" s="22">
        <f t="shared" si="315"/>
        <v>75.988545402704759</v>
      </c>
      <c r="J1403" s="22" t="str">
        <f t="shared" si="317"/>
        <v>Above Average</v>
      </c>
      <c r="K1403" s="22">
        <v>5</v>
      </c>
      <c r="L1403" s="22" t="str">
        <f t="shared" si="318"/>
        <v>Low</v>
      </c>
      <c r="M1403" s="22">
        <v>2004</v>
      </c>
      <c r="N1403" s="22">
        <f t="shared" si="319"/>
        <v>0</v>
      </c>
      <c r="O1403" s="22"/>
      <c r="P1403" s="22">
        <v>2004</v>
      </c>
      <c r="Q1403" s="22">
        <f t="shared" si="320"/>
        <v>0</v>
      </c>
      <c r="R1403" s="23">
        <v>839</v>
      </c>
      <c r="S1403" s="23" t="s">
        <v>311</v>
      </c>
      <c r="T1403" s="23" t="s">
        <v>370</v>
      </c>
      <c r="U1403" s="24">
        <v>864</v>
      </c>
      <c r="V1403" s="24" t="str">
        <f t="shared" si="321"/>
        <v>no</v>
      </c>
      <c r="W1403" s="24">
        <v>729</v>
      </c>
      <c r="X1403" s="24" t="str">
        <f t="shared" si="322"/>
        <v>no</v>
      </c>
      <c r="Y1403" s="24" t="s">
        <v>412</v>
      </c>
      <c r="Z1403" s="24">
        <f t="shared" si="323"/>
        <v>1</v>
      </c>
      <c r="AA1403" s="24">
        <v>1593</v>
      </c>
      <c r="AB1403" s="24" t="s">
        <v>311</v>
      </c>
      <c r="AC1403" s="24" t="s">
        <v>369</v>
      </c>
      <c r="AD1403" s="25">
        <v>1</v>
      </c>
      <c r="AE1403" s="25">
        <v>0</v>
      </c>
      <c r="AF1403" s="25">
        <v>2</v>
      </c>
      <c r="AG1403" s="25">
        <v>1</v>
      </c>
      <c r="AH1403" s="25">
        <v>4</v>
      </c>
      <c r="AI1403" s="25" t="s">
        <v>414</v>
      </c>
      <c r="AJ1403" s="57">
        <v>8</v>
      </c>
      <c r="AK1403" s="57" t="str">
        <f t="shared" si="324"/>
        <v>More</v>
      </c>
      <c r="AL1403" s="57" t="s">
        <v>98</v>
      </c>
      <c r="AM1403" s="57" t="str">
        <f t="shared" si="325"/>
        <v>Low</v>
      </c>
      <c r="AN1403" s="62">
        <v>2</v>
      </c>
      <c r="AO1403" s="62" t="str">
        <f t="shared" si="326"/>
        <v>More</v>
      </c>
      <c r="AP1403" s="62">
        <v>398</v>
      </c>
      <c r="AQ1403" s="62" t="str">
        <f t="shared" si="327"/>
        <v>no</v>
      </c>
      <c r="AR1403" s="62" t="str">
        <f t="shared" si="328"/>
        <v>Below Average</v>
      </c>
      <c r="AS1403" s="64">
        <v>1</v>
      </c>
      <c r="AT1403" s="68">
        <v>79.358552631578945</v>
      </c>
      <c r="AU1403" s="68" t="str">
        <f t="shared" si="329"/>
        <v>Above Average</v>
      </c>
      <c r="AV1403" s="66">
        <v>193000</v>
      </c>
      <c r="AW1403" s="66">
        <v>2432</v>
      </c>
      <c r="AX1403" s="66" t="s">
        <v>311</v>
      </c>
    </row>
    <row r="1404" spans="1:50" customFormat="1" x14ac:dyDescent="0.2">
      <c r="A1404">
        <v>1403</v>
      </c>
      <c r="B1404" s="12" t="s">
        <v>90</v>
      </c>
      <c r="C1404" s="12" t="s">
        <v>90</v>
      </c>
      <c r="D1404" s="12" t="s">
        <v>91</v>
      </c>
      <c r="E1404" s="22">
        <v>7</v>
      </c>
      <c r="F1404" s="22" t="s">
        <v>411</v>
      </c>
      <c r="G1404" s="22" t="s">
        <v>115</v>
      </c>
      <c r="H1404" s="22" t="str">
        <f t="shared" si="316"/>
        <v>1Story</v>
      </c>
      <c r="I1404" s="22">
        <f t="shared" si="315"/>
        <v>69.182127006168557</v>
      </c>
      <c r="J1404" s="22" t="str">
        <f t="shared" si="317"/>
        <v>Below Average</v>
      </c>
      <c r="K1404" s="22">
        <v>5</v>
      </c>
      <c r="L1404" s="22" t="str">
        <f t="shared" si="318"/>
        <v>Low</v>
      </c>
      <c r="M1404" s="22">
        <v>2006</v>
      </c>
      <c r="N1404" s="22">
        <f t="shared" si="319"/>
        <v>0</v>
      </c>
      <c r="O1404" s="22"/>
      <c r="P1404" s="22">
        <v>2006</v>
      </c>
      <c r="Q1404" s="22">
        <f t="shared" si="320"/>
        <v>0</v>
      </c>
      <c r="R1404" s="23">
        <v>1286</v>
      </c>
      <c r="S1404" s="23" t="s">
        <v>311</v>
      </c>
      <c r="T1404" s="23" t="s">
        <v>369</v>
      </c>
      <c r="U1404" s="24">
        <v>1294</v>
      </c>
      <c r="V1404" s="24" t="str">
        <f t="shared" si="321"/>
        <v>no</v>
      </c>
      <c r="W1404" s="24">
        <v>0</v>
      </c>
      <c r="X1404" s="24" t="str">
        <f t="shared" si="322"/>
        <v>no</v>
      </c>
      <c r="Y1404" s="24" t="s">
        <v>413</v>
      </c>
      <c r="Z1404" s="24">
        <f t="shared" si="323"/>
        <v>1</v>
      </c>
      <c r="AA1404" s="24">
        <v>1294</v>
      </c>
      <c r="AB1404" s="24" t="s">
        <v>311</v>
      </c>
      <c r="AC1404" s="24" t="s">
        <v>370</v>
      </c>
      <c r="AD1404" s="25">
        <v>0</v>
      </c>
      <c r="AE1404" s="25">
        <v>0</v>
      </c>
      <c r="AF1404" s="25">
        <v>2</v>
      </c>
      <c r="AG1404" s="25">
        <v>0</v>
      </c>
      <c r="AH1404" s="25">
        <v>2</v>
      </c>
      <c r="AI1404" s="25" t="s">
        <v>415</v>
      </c>
      <c r="AJ1404" s="57">
        <v>6</v>
      </c>
      <c r="AK1404" s="57" t="str">
        <f t="shared" si="324"/>
        <v>More</v>
      </c>
      <c r="AL1404" s="57" t="s">
        <v>97</v>
      </c>
      <c r="AM1404" s="57" t="str">
        <f t="shared" si="325"/>
        <v>High</v>
      </c>
      <c r="AN1404" s="62">
        <v>2</v>
      </c>
      <c r="AO1404" s="62" t="str">
        <f t="shared" si="326"/>
        <v>More</v>
      </c>
      <c r="AP1404" s="62">
        <v>662</v>
      </c>
      <c r="AQ1404" s="62" t="str">
        <f t="shared" si="327"/>
        <v>no</v>
      </c>
      <c r="AR1404" s="62" t="str">
        <f t="shared" si="328"/>
        <v>Above Average</v>
      </c>
      <c r="AS1404" s="64">
        <v>1</v>
      </c>
      <c r="AT1404" s="68">
        <v>75.146899224806205</v>
      </c>
      <c r="AU1404" s="68" t="str">
        <f t="shared" si="329"/>
        <v>Above Average</v>
      </c>
      <c r="AV1404" s="66">
        <v>193879</v>
      </c>
      <c r="AW1404" s="66">
        <v>2580</v>
      </c>
      <c r="AX1404" s="66" t="s">
        <v>311</v>
      </c>
    </row>
    <row r="1405" spans="1:50" customFormat="1" x14ac:dyDescent="0.2">
      <c r="A1405">
        <v>1404</v>
      </c>
      <c r="B1405" s="12" t="s">
        <v>202</v>
      </c>
      <c r="C1405" s="12" t="s">
        <v>90</v>
      </c>
      <c r="D1405" s="12" t="s">
        <v>91</v>
      </c>
      <c r="E1405" s="22">
        <v>8</v>
      </c>
      <c r="F1405" s="22" t="s">
        <v>411</v>
      </c>
      <c r="G1405" s="22" t="s">
        <v>115</v>
      </c>
      <c r="H1405" s="22" t="str">
        <f t="shared" si="316"/>
        <v>1Story</v>
      </c>
      <c r="I1405" s="22">
        <f t="shared" si="315"/>
        <v>69.182127006168557</v>
      </c>
      <c r="J1405" s="22" t="str">
        <f t="shared" si="317"/>
        <v>Below Average</v>
      </c>
      <c r="K1405" s="22">
        <v>5</v>
      </c>
      <c r="L1405" s="22" t="str">
        <f t="shared" si="318"/>
        <v>Low</v>
      </c>
      <c r="M1405" s="22">
        <v>2007</v>
      </c>
      <c r="N1405" s="22">
        <f t="shared" si="319"/>
        <v>0</v>
      </c>
      <c r="O1405" s="22"/>
      <c r="P1405" s="22">
        <v>2007</v>
      </c>
      <c r="Q1405" s="22">
        <f t="shared" si="320"/>
        <v>0</v>
      </c>
      <c r="R1405" s="23">
        <v>1485</v>
      </c>
      <c r="S1405" s="23" t="s">
        <v>311</v>
      </c>
      <c r="T1405" s="23" t="s">
        <v>369</v>
      </c>
      <c r="U1405" s="24">
        <v>1464</v>
      </c>
      <c r="V1405" s="24" t="str">
        <f t="shared" si="321"/>
        <v>no</v>
      </c>
      <c r="W1405" s="24">
        <v>0</v>
      </c>
      <c r="X1405" s="24" t="str">
        <f t="shared" si="322"/>
        <v>no</v>
      </c>
      <c r="Y1405" s="24" t="s">
        <v>413</v>
      </c>
      <c r="Z1405" s="24">
        <f t="shared" si="323"/>
        <v>1</v>
      </c>
      <c r="AA1405" s="24">
        <v>1464</v>
      </c>
      <c r="AB1405" s="24" t="s">
        <v>311</v>
      </c>
      <c r="AC1405" s="24" t="s">
        <v>370</v>
      </c>
      <c r="AD1405" s="25">
        <v>1</v>
      </c>
      <c r="AE1405" s="25">
        <v>0</v>
      </c>
      <c r="AF1405" s="25">
        <v>2</v>
      </c>
      <c r="AG1405" s="25">
        <v>0</v>
      </c>
      <c r="AH1405" s="25">
        <v>3</v>
      </c>
      <c r="AI1405" s="25" t="s">
        <v>414</v>
      </c>
      <c r="AJ1405" s="57">
        <v>6</v>
      </c>
      <c r="AK1405" s="57" t="str">
        <f t="shared" si="324"/>
        <v>More</v>
      </c>
      <c r="AL1405" s="57" t="s">
        <v>97</v>
      </c>
      <c r="AM1405" s="57" t="str">
        <f t="shared" si="325"/>
        <v>High</v>
      </c>
      <c r="AN1405" s="62">
        <v>3</v>
      </c>
      <c r="AO1405" s="62" t="str">
        <f t="shared" si="326"/>
        <v>More</v>
      </c>
      <c r="AP1405" s="62">
        <v>754</v>
      </c>
      <c r="AQ1405" s="62" t="str">
        <f t="shared" si="327"/>
        <v>no</v>
      </c>
      <c r="AR1405" s="62" t="str">
        <f t="shared" si="328"/>
        <v>Above Average</v>
      </c>
      <c r="AS1405" s="64">
        <v>0</v>
      </c>
      <c r="AT1405" s="68">
        <v>95.938284164123431</v>
      </c>
      <c r="AU1405" s="68" t="str">
        <f t="shared" si="329"/>
        <v>Above Average</v>
      </c>
      <c r="AV1405" s="66">
        <v>282922</v>
      </c>
      <c r="AW1405" s="66">
        <v>2949</v>
      </c>
      <c r="AX1405" s="66" t="s">
        <v>311</v>
      </c>
    </row>
    <row r="1406" spans="1:50" customFormat="1" x14ac:dyDescent="0.2">
      <c r="A1406">
        <v>1405</v>
      </c>
      <c r="B1406" s="12" t="s">
        <v>144</v>
      </c>
      <c r="C1406" s="12" t="s">
        <v>90</v>
      </c>
      <c r="D1406" s="12" t="s">
        <v>91</v>
      </c>
      <c r="E1406" s="22">
        <v>3</v>
      </c>
      <c r="F1406" s="22" t="s">
        <v>195</v>
      </c>
      <c r="G1406" s="22" t="s">
        <v>132</v>
      </c>
      <c r="H1406" s="22" t="str">
        <f t="shared" si="316"/>
        <v>1Story</v>
      </c>
      <c r="I1406" s="22">
        <f t="shared" si="315"/>
        <v>59.315963337771507</v>
      </c>
      <c r="J1406" s="22" t="str">
        <f t="shared" si="317"/>
        <v>Below Average</v>
      </c>
      <c r="K1406" s="22">
        <v>4</v>
      </c>
      <c r="L1406" s="22" t="str">
        <f t="shared" si="318"/>
        <v>Low</v>
      </c>
      <c r="M1406" s="22">
        <v>1915</v>
      </c>
      <c r="N1406" s="22">
        <f t="shared" si="319"/>
        <v>1</v>
      </c>
      <c r="O1406" s="22"/>
      <c r="P1406" s="22">
        <v>1950</v>
      </c>
      <c r="Q1406" s="22">
        <f t="shared" si="320"/>
        <v>1</v>
      </c>
      <c r="R1406" s="23">
        <v>672</v>
      </c>
      <c r="S1406" s="23" t="s">
        <v>311</v>
      </c>
      <c r="T1406" s="23" t="s">
        <v>370</v>
      </c>
      <c r="U1406" s="24">
        <v>694</v>
      </c>
      <c r="V1406" s="24" t="str">
        <f t="shared" si="321"/>
        <v>no</v>
      </c>
      <c r="W1406" s="24">
        <v>520</v>
      </c>
      <c r="X1406" s="24" t="str">
        <f t="shared" si="322"/>
        <v>no</v>
      </c>
      <c r="Y1406" s="24" t="s">
        <v>412</v>
      </c>
      <c r="Z1406" s="24">
        <f t="shared" si="323"/>
        <v>0</v>
      </c>
      <c r="AA1406" s="24">
        <v>1214</v>
      </c>
      <c r="AB1406" s="24" t="s">
        <v>311</v>
      </c>
      <c r="AC1406" s="24" t="s">
        <v>370</v>
      </c>
      <c r="AD1406" s="25">
        <v>0</v>
      </c>
      <c r="AE1406" s="25">
        <v>0</v>
      </c>
      <c r="AF1406" s="25">
        <v>1</v>
      </c>
      <c r="AG1406" s="25">
        <v>0</v>
      </c>
      <c r="AH1406" s="25">
        <v>1</v>
      </c>
      <c r="AI1406" s="25" t="s">
        <v>415</v>
      </c>
      <c r="AJ1406" s="57">
        <v>6</v>
      </c>
      <c r="AK1406" s="57" t="str">
        <f t="shared" si="324"/>
        <v>More</v>
      </c>
      <c r="AL1406" s="57" t="s">
        <v>98</v>
      </c>
      <c r="AM1406" s="57" t="str">
        <f t="shared" si="325"/>
        <v>Low</v>
      </c>
      <c r="AN1406" s="62">
        <v>3</v>
      </c>
      <c r="AO1406" s="62" t="str">
        <f t="shared" si="326"/>
        <v>More</v>
      </c>
      <c r="AP1406" s="62">
        <v>936</v>
      </c>
      <c r="AQ1406" s="62" t="str">
        <f t="shared" si="327"/>
        <v>no</v>
      </c>
      <c r="AR1406" s="62" t="str">
        <f t="shared" si="328"/>
        <v>Above Average</v>
      </c>
      <c r="AS1406" s="64">
        <v>0</v>
      </c>
      <c r="AT1406" s="68">
        <v>55.673382820784731</v>
      </c>
      <c r="AU1406" s="68" t="str">
        <f t="shared" si="329"/>
        <v>Below Average</v>
      </c>
      <c r="AV1406" s="66">
        <v>105000</v>
      </c>
      <c r="AW1406" s="66">
        <v>1886</v>
      </c>
      <c r="AX1406" s="66" t="s">
        <v>311</v>
      </c>
    </row>
    <row r="1407" spans="1:50" customFormat="1" x14ac:dyDescent="0.2">
      <c r="A1407">
        <v>1406</v>
      </c>
      <c r="B1407" s="12" t="s">
        <v>90</v>
      </c>
      <c r="C1407" s="12" t="s">
        <v>90</v>
      </c>
      <c r="D1407" s="12" t="s">
        <v>179</v>
      </c>
      <c r="E1407" s="22">
        <v>8</v>
      </c>
      <c r="F1407" s="22" t="s">
        <v>411</v>
      </c>
      <c r="G1407" s="22" t="s">
        <v>115</v>
      </c>
      <c r="H1407" s="22" t="str">
        <f t="shared" si="316"/>
        <v>1Story</v>
      </c>
      <c r="I1407" s="22">
        <f t="shared" si="315"/>
        <v>69.182127006168557</v>
      </c>
      <c r="J1407" s="22" t="str">
        <f t="shared" si="317"/>
        <v>Below Average</v>
      </c>
      <c r="K1407" s="22">
        <v>5</v>
      </c>
      <c r="L1407" s="22" t="str">
        <f t="shared" si="318"/>
        <v>Low</v>
      </c>
      <c r="M1407" s="22">
        <v>2004</v>
      </c>
      <c r="N1407" s="22">
        <f t="shared" si="319"/>
        <v>0</v>
      </c>
      <c r="O1407" s="22"/>
      <c r="P1407" s="22">
        <v>2005</v>
      </c>
      <c r="Q1407" s="22">
        <f t="shared" si="320"/>
        <v>0</v>
      </c>
      <c r="R1407" s="23">
        <v>1594</v>
      </c>
      <c r="S1407" s="23" t="s">
        <v>311</v>
      </c>
      <c r="T1407" s="23" t="s">
        <v>369</v>
      </c>
      <c r="U1407" s="24">
        <v>1646</v>
      </c>
      <c r="V1407" s="24" t="str">
        <f t="shared" si="321"/>
        <v>no</v>
      </c>
      <c r="W1407" s="24">
        <v>0</v>
      </c>
      <c r="X1407" s="24" t="str">
        <f t="shared" si="322"/>
        <v>no</v>
      </c>
      <c r="Y1407" s="24" t="s">
        <v>413</v>
      </c>
      <c r="Z1407" s="24">
        <f t="shared" si="323"/>
        <v>0</v>
      </c>
      <c r="AA1407" s="24">
        <v>1646</v>
      </c>
      <c r="AB1407" s="24" t="s">
        <v>311</v>
      </c>
      <c r="AC1407" s="24" t="s">
        <v>369</v>
      </c>
      <c r="AD1407" s="25">
        <v>1</v>
      </c>
      <c r="AE1407" s="25">
        <v>1</v>
      </c>
      <c r="AF1407" s="25">
        <v>2</v>
      </c>
      <c r="AG1407" s="25">
        <v>0</v>
      </c>
      <c r="AH1407" s="25">
        <v>4</v>
      </c>
      <c r="AI1407" s="25" t="s">
        <v>414</v>
      </c>
      <c r="AJ1407" s="57">
        <v>5</v>
      </c>
      <c r="AK1407" s="57" t="str">
        <f t="shared" si="324"/>
        <v>Less</v>
      </c>
      <c r="AL1407" s="57" t="s">
        <v>97</v>
      </c>
      <c r="AM1407" s="57" t="str">
        <f t="shared" si="325"/>
        <v>High</v>
      </c>
      <c r="AN1407" s="62">
        <v>2</v>
      </c>
      <c r="AO1407" s="62" t="str">
        <f t="shared" si="326"/>
        <v>More</v>
      </c>
      <c r="AP1407" s="62">
        <v>482</v>
      </c>
      <c r="AQ1407" s="62" t="str">
        <f t="shared" si="327"/>
        <v>no</v>
      </c>
      <c r="AR1407" s="62" t="str">
        <f t="shared" si="328"/>
        <v>Above Average</v>
      </c>
      <c r="AS1407" s="64">
        <v>1</v>
      </c>
      <c r="AT1407" s="68">
        <v>84.876543209876544</v>
      </c>
      <c r="AU1407" s="68" t="str">
        <f t="shared" si="329"/>
        <v>Above Average</v>
      </c>
      <c r="AV1407" s="66">
        <v>275000</v>
      </c>
      <c r="AW1407" s="66">
        <v>3240</v>
      </c>
      <c r="AX1407" s="66" t="s">
        <v>311</v>
      </c>
    </row>
    <row r="1408" spans="1:50" customFormat="1" x14ac:dyDescent="0.2">
      <c r="A1408">
        <v>1407</v>
      </c>
      <c r="B1408" s="12" t="s">
        <v>90</v>
      </c>
      <c r="C1408" s="12" t="s">
        <v>90</v>
      </c>
      <c r="D1408" s="12" t="s">
        <v>91</v>
      </c>
      <c r="E1408" s="22">
        <v>5</v>
      </c>
      <c r="F1408" s="22" t="s">
        <v>195</v>
      </c>
      <c r="G1408" s="22" t="s">
        <v>191</v>
      </c>
      <c r="H1408" s="22" t="str">
        <f t="shared" si="316"/>
        <v xml:space="preserve"> </v>
      </c>
      <c r="I1408" s="22">
        <f t="shared" si="315"/>
        <v>77.818957638420983</v>
      </c>
      <c r="J1408" s="22" t="str">
        <f t="shared" si="317"/>
        <v>Above Average</v>
      </c>
      <c r="K1408" s="22">
        <v>7</v>
      </c>
      <c r="L1408" s="22" t="str">
        <f t="shared" si="318"/>
        <v>High</v>
      </c>
      <c r="M1408" s="22">
        <v>1972</v>
      </c>
      <c r="N1408" s="22">
        <f t="shared" si="319"/>
        <v>0</v>
      </c>
      <c r="O1408" s="22"/>
      <c r="P1408" s="22">
        <v>2007</v>
      </c>
      <c r="Q1408" s="22">
        <f t="shared" si="320"/>
        <v>0</v>
      </c>
      <c r="R1408" s="23">
        <v>768</v>
      </c>
      <c r="S1408" s="23" t="s">
        <v>311</v>
      </c>
      <c r="T1408" s="23" t="s">
        <v>370</v>
      </c>
      <c r="U1408" s="24">
        <v>768</v>
      </c>
      <c r="V1408" s="24" t="str">
        <f t="shared" si="321"/>
        <v>no</v>
      </c>
      <c r="W1408" s="24">
        <v>0</v>
      </c>
      <c r="X1408" s="24" t="str">
        <f t="shared" si="322"/>
        <v>no</v>
      </c>
      <c r="Y1408" s="24" t="s">
        <v>413</v>
      </c>
      <c r="Z1408" s="24">
        <f t="shared" si="323"/>
        <v>1</v>
      </c>
      <c r="AA1408" s="24">
        <v>768</v>
      </c>
      <c r="AB1408" s="24" t="s">
        <v>311</v>
      </c>
      <c r="AC1408" s="24" t="s">
        <v>370</v>
      </c>
      <c r="AD1408" s="25">
        <v>1</v>
      </c>
      <c r="AE1408" s="25">
        <v>0</v>
      </c>
      <c r="AF1408" s="25">
        <v>1</v>
      </c>
      <c r="AG1408" s="25">
        <v>0</v>
      </c>
      <c r="AH1408" s="25">
        <v>2</v>
      </c>
      <c r="AI1408" s="25" t="s">
        <v>415</v>
      </c>
      <c r="AJ1408" s="57">
        <v>5</v>
      </c>
      <c r="AK1408" s="57" t="str">
        <f t="shared" si="324"/>
        <v>Less</v>
      </c>
      <c r="AL1408" s="57" t="s">
        <v>98</v>
      </c>
      <c r="AM1408" s="57" t="str">
        <f t="shared" si="325"/>
        <v>Low</v>
      </c>
      <c r="AN1408" s="62">
        <v>2</v>
      </c>
      <c r="AO1408" s="62" t="str">
        <f t="shared" si="326"/>
        <v>More</v>
      </c>
      <c r="AP1408" s="62">
        <v>396</v>
      </c>
      <c r="AQ1408" s="62" t="str">
        <f t="shared" si="327"/>
        <v>no</v>
      </c>
      <c r="AR1408" s="62" t="str">
        <f t="shared" si="328"/>
        <v>Below Average</v>
      </c>
      <c r="AS1408" s="64">
        <v>0</v>
      </c>
      <c r="AT1408" s="68">
        <v>86.588541666666671</v>
      </c>
      <c r="AU1408" s="68" t="str">
        <f t="shared" si="329"/>
        <v>Above Average</v>
      </c>
      <c r="AV1408" s="66">
        <v>133000</v>
      </c>
      <c r="AW1408" s="66">
        <v>1536</v>
      </c>
      <c r="AX1408" s="66" t="s">
        <v>311</v>
      </c>
    </row>
    <row r="1409" spans="1:50" customFormat="1" x14ac:dyDescent="0.2">
      <c r="A1409">
        <v>1408</v>
      </c>
      <c r="B1409" s="12" t="s">
        <v>90</v>
      </c>
      <c r="C1409" s="12" t="s">
        <v>90</v>
      </c>
      <c r="D1409" s="12" t="s">
        <v>91</v>
      </c>
      <c r="E1409" s="22">
        <v>5</v>
      </c>
      <c r="F1409" s="22" t="s">
        <v>195</v>
      </c>
      <c r="G1409" s="22" t="s">
        <v>115</v>
      </c>
      <c r="H1409" s="22" t="str">
        <f t="shared" si="316"/>
        <v>1Story</v>
      </c>
      <c r="I1409" s="22">
        <f t="shared" si="315"/>
        <v>69.182127006168557</v>
      </c>
      <c r="J1409" s="22" t="str">
        <f t="shared" si="317"/>
        <v>Below Average</v>
      </c>
      <c r="K1409" s="22">
        <v>5</v>
      </c>
      <c r="L1409" s="22" t="str">
        <f t="shared" si="318"/>
        <v>Low</v>
      </c>
      <c r="M1409" s="22">
        <v>1985</v>
      </c>
      <c r="N1409" s="22">
        <f t="shared" si="319"/>
        <v>0</v>
      </c>
      <c r="O1409" s="22"/>
      <c r="P1409" s="22">
        <v>1985</v>
      </c>
      <c r="Q1409" s="22">
        <f t="shared" si="320"/>
        <v>0</v>
      </c>
      <c r="R1409" s="23">
        <v>833</v>
      </c>
      <c r="S1409" s="23" t="s">
        <v>311</v>
      </c>
      <c r="T1409" s="23" t="s">
        <v>370</v>
      </c>
      <c r="U1409" s="24">
        <v>833</v>
      </c>
      <c r="V1409" s="24" t="str">
        <f t="shared" si="321"/>
        <v>no</v>
      </c>
      <c r="W1409" s="24">
        <v>0</v>
      </c>
      <c r="X1409" s="24" t="str">
        <f t="shared" si="322"/>
        <v>no</v>
      </c>
      <c r="Y1409" s="24" t="s">
        <v>413</v>
      </c>
      <c r="Z1409" s="24">
        <f t="shared" si="323"/>
        <v>0</v>
      </c>
      <c r="AA1409" s="24">
        <v>833</v>
      </c>
      <c r="AB1409" s="24" t="s">
        <v>311</v>
      </c>
      <c r="AC1409" s="24" t="s">
        <v>370</v>
      </c>
      <c r="AD1409" s="25">
        <v>1</v>
      </c>
      <c r="AE1409" s="25">
        <v>0</v>
      </c>
      <c r="AF1409" s="25">
        <v>1</v>
      </c>
      <c r="AG1409" s="25">
        <v>0</v>
      </c>
      <c r="AH1409" s="25">
        <v>2</v>
      </c>
      <c r="AI1409" s="25" t="s">
        <v>415</v>
      </c>
      <c r="AJ1409" s="57">
        <v>5</v>
      </c>
      <c r="AK1409" s="57" t="str">
        <f t="shared" si="324"/>
        <v>Less</v>
      </c>
      <c r="AL1409" s="57" t="s">
        <v>98</v>
      </c>
      <c r="AM1409" s="57" t="str">
        <f t="shared" si="325"/>
        <v>Low</v>
      </c>
      <c r="AN1409" s="62">
        <v>0</v>
      </c>
      <c r="AO1409" s="62" t="str">
        <f t="shared" si="326"/>
        <v>Less</v>
      </c>
      <c r="AP1409" s="62">
        <v>0</v>
      </c>
      <c r="AQ1409" s="62" t="str">
        <f t="shared" si="327"/>
        <v>no</v>
      </c>
      <c r="AR1409" s="62" t="str">
        <f t="shared" si="328"/>
        <v>Below Average</v>
      </c>
      <c r="AS1409" s="64">
        <v>0</v>
      </c>
      <c r="AT1409" s="68">
        <v>67.226890756302524</v>
      </c>
      <c r="AU1409" s="68" t="str">
        <f t="shared" si="329"/>
        <v>Below Average</v>
      </c>
      <c r="AV1409" s="66">
        <v>112000</v>
      </c>
      <c r="AW1409" s="66">
        <v>1666</v>
      </c>
      <c r="AX1409" s="66" t="s">
        <v>311</v>
      </c>
    </row>
    <row r="1410" spans="1:50" customFormat="1" x14ac:dyDescent="0.2">
      <c r="A1410">
        <v>1409</v>
      </c>
      <c r="B1410" s="12" t="s">
        <v>90</v>
      </c>
      <c r="C1410" s="12" t="s">
        <v>90</v>
      </c>
      <c r="D1410" s="12" t="s">
        <v>91</v>
      </c>
      <c r="E1410" s="22">
        <v>4</v>
      </c>
      <c r="F1410" s="22" t="s">
        <v>195</v>
      </c>
      <c r="G1410" s="22" t="s">
        <v>92</v>
      </c>
      <c r="H1410" s="22" t="str">
        <f t="shared" si="316"/>
        <v>2Story</v>
      </c>
      <c r="I1410" s="22">
        <f t="shared" ref="I1410:I1461" si="330">IFERROR(AVERAGEIFS($AT$2:$AT$1461,$G$2:$G$1461,$G1410,$D$2:$D$1461,"1Fam"),"")</f>
        <v>75.988545402704759</v>
      </c>
      <c r="J1410" s="22" t="str">
        <f t="shared" si="317"/>
        <v>Above Average</v>
      </c>
      <c r="K1410" s="22">
        <v>7</v>
      </c>
      <c r="L1410" s="22" t="str">
        <f t="shared" si="318"/>
        <v>High</v>
      </c>
      <c r="M1410" s="22">
        <v>1910</v>
      </c>
      <c r="N1410" s="22">
        <f t="shared" si="319"/>
        <v>1</v>
      </c>
      <c r="O1410" s="22"/>
      <c r="P1410" s="22">
        <v>1950</v>
      </c>
      <c r="Q1410" s="22">
        <f t="shared" si="320"/>
        <v>1</v>
      </c>
      <c r="R1410" s="23">
        <v>622</v>
      </c>
      <c r="S1410" s="23" t="s">
        <v>311</v>
      </c>
      <c r="T1410" s="23" t="s">
        <v>370</v>
      </c>
      <c r="U1410" s="24">
        <v>741</v>
      </c>
      <c r="V1410" s="24" t="str">
        <f t="shared" si="321"/>
        <v>no</v>
      </c>
      <c r="W1410" s="24">
        <v>622</v>
      </c>
      <c r="X1410" s="24" t="str">
        <f t="shared" si="322"/>
        <v>no</v>
      </c>
      <c r="Y1410" s="24" t="s">
        <v>412</v>
      </c>
      <c r="Z1410" s="24">
        <f t="shared" si="323"/>
        <v>1</v>
      </c>
      <c r="AA1410" s="24">
        <v>1363</v>
      </c>
      <c r="AB1410" s="24" t="s">
        <v>311</v>
      </c>
      <c r="AC1410" s="24" t="s">
        <v>370</v>
      </c>
      <c r="AD1410" s="25">
        <v>0</v>
      </c>
      <c r="AE1410" s="25">
        <v>0</v>
      </c>
      <c r="AF1410" s="25">
        <v>1</v>
      </c>
      <c r="AG1410" s="25">
        <v>0</v>
      </c>
      <c r="AH1410" s="25">
        <v>1</v>
      </c>
      <c r="AI1410" s="25" t="s">
        <v>415</v>
      </c>
      <c r="AJ1410" s="57">
        <v>6</v>
      </c>
      <c r="AK1410" s="57" t="str">
        <f t="shared" si="324"/>
        <v>More</v>
      </c>
      <c r="AL1410" s="57" t="s">
        <v>98</v>
      </c>
      <c r="AM1410" s="57" t="str">
        <f t="shared" si="325"/>
        <v>Low</v>
      </c>
      <c r="AN1410" s="62">
        <v>2</v>
      </c>
      <c r="AO1410" s="62" t="str">
        <f t="shared" si="326"/>
        <v>More</v>
      </c>
      <c r="AP1410" s="62">
        <v>528</v>
      </c>
      <c r="AQ1410" s="62" t="str">
        <f t="shared" si="327"/>
        <v>no</v>
      </c>
      <c r="AR1410" s="62" t="str">
        <f t="shared" si="328"/>
        <v>Above Average</v>
      </c>
      <c r="AS1410" s="64">
        <v>0</v>
      </c>
      <c r="AT1410" s="68">
        <v>63.224181360201513</v>
      </c>
      <c r="AU1410" s="68" t="str">
        <f t="shared" si="329"/>
        <v>Below Average</v>
      </c>
      <c r="AV1410" s="66">
        <v>125500</v>
      </c>
      <c r="AW1410" s="66">
        <v>1985</v>
      </c>
      <c r="AX1410" s="66" t="s">
        <v>311</v>
      </c>
    </row>
    <row r="1411" spans="1:50" customFormat="1" x14ac:dyDescent="0.2">
      <c r="A1411">
        <v>1410</v>
      </c>
      <c r="B1411" s="12" t="s">
        <v>90</v>
      </c>
      <c r="C1411" s="12" t="s">
        <v>90</v>
      </c>
      <c r="D1411" s="12" t="s">
        <v>91</v>
      </c>
      <c r="E1411" s="22">
        <v>7</v>
      </c>
      <c r="F1411" s="22" t="s">
        <v>411</v>
      </c>
      <c r="G1411" s="22" t="s">
        <v>92</v>
      </c>
      <c r="H1411" s="22" t="str">
        <f t="shared" ref="H1411:H1461" si="331">IF(OR(G1411 = "SFoyer", G1411 = "SLvl"), " ", IF(OR(G1411 = "1.5Fin", G1411 = "1.5Unf"), "1Story", IF(OR(G1411 = "2.5Fin", G1411 = "2.5Unf"), "2Story", G1411)))</f>
        <v>2Story</v>
      </c>
      <c r="I1411" s="22">
        <f t="shared" si="330"/>
        <v>75.988545402704759</v>
      </c>
      <c r="J1411" s="22" t="str">
        <f t="shared" ref="J1411:J1461" si="332">IF(I1411&gt;=AVERAGE(I$2:I$1461),"Above Average","Below Average")</f>
        <v>Above Average</v>
      </c>
      <c r="K1411" s="22">
        <v>6</v>
      </c>
      <c r="L1411" s="22" t="str">
        <f t="shared" ref="L1411:L1461" si="333">IF(K1411&gt;=6, "High", "Low")</f>
        <v>High</v>
      </c>
      <c r="M1411" s="22">
        <v>1986</v>
      </c>
      <c r="N1411" s="22">
        <f t="shared" ref="N1411:N1461" si="334">IF(M1411&lt;=1954,1,0)</f>
        <v>0</v>
      </c>
      <c r="O1411" s="22"/>
      <c r="P1411" s="22">
        <v>1991</v>
      </c>
      <c r="Q1411" s="22">
        <f t="shared" ref="Q1411:Q1461" si="335">IF(P1411&lt;=1961, 1,0)</f>
        <v>0</v>
      </c>
      <c r="R1411" s="23">
        <v>791</v>
      </c>
      <c r="S1411" s="23" t="s">
        <v>311</v>
      </c>
      <c r="T1411" s="23" t="s">
        <v>370</v>
      </c>
      <c r="U1411" s="24">
        <v>1236</v>
      </c>
      <c r="V1411" s="24" t="str">
        <f t="shared" ref="V1411:V1461" si="336">IF(OR(U1411&lt;(QUARTILE(U$2:U$1461,1))-(((QUARTILE(U$2:U$1461,3))-(QUARTILE(U$2:U$1461,1)))*1.5),U1411&gt;(QUARTILE(U$2:U$1461,3))+(((QUARTILE(U$2:U$1461,3))-(QUARTILE(U$2:U$1461,1)))*1.5)),"yes","no")</f>
        <v>no</v>
      </c>
      <c r="W1411" s="24">
        <v>857</v>
      </c>
      <c r="X1411" s="24" t="str">
        <f t="shared" ref="X1411:X1461" si="337">IF(OR(W1411&lt;(QUARTILE(W$2:W$1461,1))-(((QUARTILE(W$2:W$1461,3))-(QUARTILE(W$2:W$1461,1)))*1.5),W1411&gt;(QUARTILE(W$2:W$1461,3))+(((QUARTILE(W$2:W$1461,3))-(QUARTILE(W$2:W$1461,1)))*1.5)),"yes","no")</f>
        <v>no</v>
      </c>
      <c r="Y1411" s="24" t="s">
        <v>412</v>
      </c>
      <c r="Z1411" s="24">
        <f t="shared" ref="Z1411:Z1461" si="338">IF($W1419&gt;0,1,0)</f>
        <v>1</v>
      </c>
      <c r="AA1411" s="24">
        <v>2093</v>
      </c>
      <c r="AB1411" s="24" t="s">
        <v>311</v>
      </c>
      <c r="AC1411" s="24" t="s">
        <v>369</v>
      </c>
      <c r="AD1411" s="25">
        <v>0</v>
      </c>
      <c r="AE1411" s="25">
        <v>0</v>
      </c>
      <c r="AF1411" s="25">
        <v>2</v>
      </c>
      <c r="AG1411" s="25">
        <v>1</v>
      </c>
      <c r="AH1411" s="25">
        <v>3</v>
      </c>
      <c r="AI1411" s="25" t="s">
        <v>414</v>
      </c>
      <c r="AJ1411" s="57">
        <v>7</v>
      </c>
      <c r="AK1411" s="57" t="str">
        <f t="shared" ref="AK1411:AK1461" si="339">IF(AJ1411&gt;=6, "More", "Less")</f>
        <v>More</v>
      </c>
      <c r="AL1411" s="57" t="s">
        <v>98</v>
      </c>
      <c r="AM1411" s="57" t="str">
        <f t="shared" ref="AM1411:AM1461" si="340">IF(OR(AL1411 = "Gd", AL1411 = "Ex"), "High", "Low")</f>
        <v>Low</v>
      </c>
      <c r="AN1411" s="62">
        <v>2</v>
      </c>
      <c r="AO1411" s="62" t="str">
        <f t="shared" ref="AO1411:AO1461" si="341">IF(AN1411&gt;=2, "More", "Less")</f>
        <v>More</v>
      </c>
      <c r="AP1411" s="62">
        <v>542</v>
      </c>
      <c r="AQ1411" s="62" t="str">
        <f t="shared" ref="AQ1411:AQ1461" si="342">IF(OR(AP1411&lt;(QUARTILE(AP$2:AP$1461,1))-(((QUARTILE(AP$2:AP$1461,3))-(QUARTILE(AP$2:AP$1461,1)))*1.5),AP1411&gt;(QUARTILE(AP$2:AP$1461,3))+(((QUARTILE(AP$2:AP$1461,3))-(QUARTILE(AP$2:AP$1461,1)))*1.5)),"yes","no")</f>
        <v>no</v>
      </c>
      <c r="AR1411" s="62" t="str">
        <f t="shared" ref="AR1411:AR1461" si="343">IF(AP1411&gt;=AVERAGE(AP$2:AP$1461),"Above Average","Below Average")</f>
        <v>Above Average</v>
      </c>
      <c r="AS1411" s="64">
        <v>1</v>
      </c>
      <c r="AT1411" s="68">
        <v>74.549237170596399</v>
      </c>
      <c r="AU1411" s="68" t="str">
        <f t="shared" ref="AU1411:AU1461" si="344">IF(AT1411&gt;=AVERAGE(AT$2:AT$1461),"Above Average","Below Average")</f>
        <v>Above Average</v>
      </c>
      <c r="AV1411" s="66">
        <v>215000</v>
      </c>
      <c r="AW1411" s="66">
        <v>2884</v>
      </c>
      <c r="AX1411" s="66" t="s">
        <v>311</v>
      </c>
    </row>
    <row r="1412" spans="1:50" customFormat="1" x14ac:dyDescent="0.2">
      <c r="A1412">
        <v>1411</v>
      </c>
      <c r="B1412" s="12" t="s">
        <v>90</v>
      </c>
      <c r="C1412" s="12" t="s">
        <v>90</v>
      </c>
      <c r="D1412" s="12" t="s">
        <v>91</v>
      </c>
      <c r="E1412" s="22">
        <v>7</v>
      </c>
      <c r="F1412" s="22" t="s">
        <v>411</v>
      </c>
      <c r="G1412" s="22" t="s">
        <v>92</v>
      </c>
      <c r="H1412" s="22" t="str">
        <f t="shared" si="331"/>
        <v>2Story</v>
      </c>
      <c r="I1412" s="22">
        <f t="shared" si="330"/>
        <v>75.988545402704759</v>
      </c>
      <c r="J1412" s="22" t="str">
        <f t="shared" si="332"/>
        <v>Above Average</v>
      </c>
      <c r="K1412" s="22">
        <v>5</v>
      </c>
      <c r="L1412" s="22" t="str">
        <f t="shared" si="333"/>
        <v>Low</v>
      </c>
      <c r="M1412" s="22">
        <v>2001</v>
      </c>
      <c r="N1412" s="22">
        <f t="shared" si="334"/>
        <v>0</v>
      </c>
      <c r="O1412" s="22"/>
      <c r="P1412" s="22">
        <v>2001</v>
      </c>
      <c r="Q1412" s="22">
        <f t="shared" si="335"/>
        <v>0</v>
      </c>
      <c r="R1412" s="23">
        <v>944</v>
      </c>
      <c r="S1412" s="23" t="s">
        <v>311</v>
      </c>
      <c r="T1412" s="23" t="s">
        <v>370</v>
      </c>
      <c r="U1412" s="24">
        <v>944</v>
      </c>
      <c r="V1412" s="24" t="str">
        <f t="shared" si="336"/>
        <v>no</v>
      </c>
      <c r="W1412" s="24">
        <v>896</v>
      </c>
      <c r="X1412" s="24" t="str">
        <f t="shared" si="337"/>
        <v>no</v>
      </c>
      <c r="Y1412" s="24" t="s">
        <v>412</v>
      </c>
      <c r="Z1412" s="24">
        <f t="shared" si="338"/>
        <v>0</v>
      </c>
      <c r="AA1412" s="24">
        <v>1840</v>
      </c>
      <c r="AB1412" s="24" t="s">
        <v>311</v>
      </c>
      <c r="AC1412" s="24" t="s">
        <v>369</v>
      </c>
      <c r="AD1412" s="25">
        <v>1</v>
      </c>
      <c r="AE1412" s="25">
        <v>0</v>
      </c>
      <c r="AF1412" s="25">
        <v>2</v>
      </c>
      <c r="AG1412" s="25">
        <v>1</v>
      </c>
      <c r="AH1412" s="25">
        <v>4</v>
      </c>
      <c r="AI1412" s="25" t="s">
        <v>414</v>
      </c>
      <c r="AJ1412" s="57">
        <v>6</v>
      </c>
      <c r="AK1412" s="57" t="str">
        <f t="shared" si="339"/>
        <v>More</v>
      </c>
      <c r="AL1412" s="57" t="s">
        <v>97</v>
      </c>
      <c r="AM1412" s="57" t="str">
        <f t="shared" si="340"/>
        <v>High</v>
      </c>
      <c r="AN1412" s="62">
        <v>2</v>
      </c>
      <c r="AO1412" s="62" t="str">
        <f t="shared" si="341"/>
        <v>More</v>
      </c>
      <c r="AP1412" s="62">
        <v>622</v>
      </c>
      <c r="AQ1412" s="62" t="str">
        <f t="shared" si="342"/>
        <v>no</v>
      </c>
      <c r="AR1412" s="62" t="str">
        <f t="shared" si="343"/>
        <v>Above Average</v>
      </c>
      <c r="AS1412" s="64">
        <v>0</v>
      </c>
      <c r="AT1412" s="68">
        <v>82.614942528735625</v>
      </c>
      <c r="AU1412" s="68" t="str">
        <f t="shared" si="344"/>
        <v>Above Average</v>
      </c>
      <c r="AV1412" s="66">
        <v>230000</v>
      </c>
      <c r="AW1412" s="66">
        <v>2784</v>
      </c>
      <c r="AX1412" s="66" t="s">
        <v>311</v>
      </c>
    </row>
    <row r="1413" spans="1:50" customFormat="1" x14ac:dyDescent="0.2">
      <c r="A1413">
        <v>1412</v>
      </c>
      <c r="B1413" s="12" t="s">
        <v>90</v>
      </c>
      <c r="C1413" s="12" t="s">
        <v>90</v>
      </c>
      <c r="D1413" s="12" t="s">
        <v>91</v>
      </c>
      <c r="E1413" s="22">
        <v>6</v>
      </c>
      <c r="F1413" s="22" t="s">
        <v>195</v>
      </c>
      <c r="G1413" s="22" t="s">
        <v>132</v>
      </c>
      <c r="H1413" s="22" t="str">
        <f t="shared" si="331"/>
        <v>1Story</v>
      </c>
      <c r="I1413" s="22">
        <f t="shared" si="330"/>
        <v>59.315963337771507</v>
      </c>
      <c r="J1413" s="22" t="str">
        <f t="shared" si="332"/>
        <v>Below Average</v>
      </c>
      <c r="K1413" s="22">
        <v>8</v>
      </c>
      <c r="L1413" s="22" t="str">
        <f t="shared" si="333"/>
        <v>High</v>
      </c>
      <c r="M1413" s="22">
        <v>1950</v>
      </c>
      <c r="N1413" s="22">
        <f t="shared" si="334"/>
        <v>1</v>
      </c>
      <c r="O1413" s="22"/>
      <c r="P1413" s="22">
        <v>2005</v>
      </c>
      <c r="Q1413" s="22">
        <f t="shared" si="335"/>
        <v>0</v>
      </c>
      <c r="R1413" s="23">
        <v>856</v>
      </c>
      <c r="S1413" s="23" t="s">
        <v>311</v>
      </c>
      <c r="T1413" s="23" t="s">
        <v>370</v>
      </c>
      <c r="U1413" s="24">
        <v>1112</v>
      </c>
      <c r="V1413" s="24" t="str">
        <f t="shared" si="336"/>
        <v>no</v>
      </c>
      <c r="W1413" s="24">
        <v>556</v>
      </c>
      <c r="X1413" s="24" t="str">
        <f t="shared" si="337"/>
        <v>no</v>
      </c>
      <c r="Y1413" s="24" t="s">
        <v>412</v>
      </c>
      <c r="Z1413" s="24">
        <f t="shared" si="338"/>
        <v>0</v>
      </c>
      <c r="AA1413" s="24">
        <v>1668</v>
      </c>
      <c r="AB1413" s="24" t="s">
        <v>311</v>
      </c>
      <c r="AC1413" s="24" t="s">
        <v>369</v>
      </c>
      <c r="AD1413" s="25">
        <v>0</v>
      </c>
      <c r="AE1413" s="25">
        <v>0</v>
      </c>
      <c r="AF1413" s="25">
        <v>1</v>
      </c>
      <c r="AG1413" s="25">
        <v>1</v>
      </c>
      <c r="AH1413" s="25">
        <v>2</v>
      </c>
      <c r="AI1413" s="25" t="s">
        <v>415</v>
      </c>
      <c r="AJ1413" s="57">
        <v>6</v>
      </c>
      <c r="AK1413" s="57" t="str">
        <f t="shared" si="339"/>
        <v>More</v>
      </c>
      <c r="AL1413" s="57" t="s">
        <v>98</v>
      </c>
      <c r="AM1413" s="57" t="str">
        <f t="shared" si="340"/>
        <v>Low</v>
      </c>
      <c r="AN1413" s="62">
        <v>1</v>
      </c>
      <c r="AO1413" s="62" t="str">
        <f t="shared" si="341"/>
        <v>Less</v>
      </c>
      <c r="AP1413" s="62">
        <v>271</v>
      </c>
      <c r="AQ1413" s="62" t="str">
        <f t="shared" si="342"/>
        <v>no</v>
      </c>
      <c r="AR1413" s="62" t="str">
        <f t="shared" si="343"/>
        <v>Below Average</v>
      </c>
      <c r="AS1413" s="64">
        <v>0</v>
      </c>
      <c r="AT1413" s="68">
        <v>55.467511885895405</v>
      </c>
      <c r="AU1413" s="68" t="str">
        <f t="shared" si="344"/>
        <v>Below Average</v>
      </c>
      <c r="AV1413" s="66">
        <v>140000</v>
      </c>
      <c r="AW1413" s="66">
        <v>2524</v>
      </c>
      <c r="AX1413" s="66" t="s">
        <v>311</v>
      </c>
    </row>
    <row r="1414" spans="1:50" customFormat="1" x14ac:dyDescent="0.2">
      <c r="A1414">
        <v>1413</v>
      </c>
      <c r="B1414" s="12" t="s">
        <v>90</v>
      </c>
      <c r="C1414" s="12" t="s">
        <v>90</v>
      </c>
      <c r="D1414" s="12" t="s">
        <v>167</v>
      </c>
      <c r="E1414" s="22">
        <v>4</v>
      </c>
      <c r="F1414" s="22" t="s">
        <v>195</v>
      </c>
      <c r="G1414" s="22" t="s">
        <v>115</v>
      </c>
      <c r="H1414" s="22" t="str">
        <f t="shared" si="331"/>
        <v>1Story</v>
      </c>
      <c r="I1414" s="22">
        <f t="shared" si="330"/>
        <v>69.182127006168557</v>
      </c>
      <c r="J1414" s="22" t="str">
        <f t="shared" si="332"/>
        <v>Below Average</v>
      </c>
      <c r="K1414" s="22">
        <v>5</v>
      </c>
      <c r="L1414" s="22" t="str">
        <f t="shared" si="333"/>
        <v>Low</v>
      </c>
      <c r="M1414" s="22">
        <v>1949</v>
      </c>
      <c r="N1414" s="22">
        <f t="shared" si="334"/>
        <v>1</v>
      </c>
      <c r="O1414" s="22"/>
      <c r="P1414" s="22">
        <v>1950</v>
      </c>
      <c r="Q1414" s="22">
        <f t="shared" si="335"/>
        <v>1</v>
      </c>
      <c r="R1414" s="23">
        <v>0</v>
      </c>
      <c r="S1414" s="23" t="s">
        <v>313</v>
      </c>
      <c r="T1414" s="23" t="s">
        <v>370</v>
      </c>
      <c r="U1414" s="24">
        <v>1040</v>
      </c>
      <c r="V1414" s="24" t="str">
        <f t="shared" si="336"/>
        <v>no</v>
      </c>
      <c r="W1414" s="24">
        <v>0</v>
      </c>
      <c r="X1414" s="24" t="str">
        <f t="shared" si="337"/>
        <v>no</v>
      </c>
      <c r="Y1414" s="24" t="s">
        <v>413</v>
      </c>
      <c r="Z1414" s="24">
        <f t="shared" si="338"/>
        <v>1</v>
      </c>
      <c r="AA1414" s="24">
        <v>1040</v>
      </c>
      <c r="AB1414" s="24" t="s">
        <v>311</v>
      </c>
      <c r="AC1414" s="24" t="s">
        <v>370</v>
      </c>
      <c r="AD1414" s="25">
        <v>0</v>
      </c>
      <c r="AE1414" s="25">
        <v>0</v>
      </c>
      <c r="AF1414" s="25">
        <v>2</v>
      </c>
      <c r="AG1414" s="25">
        <v>0</v>
      </c>
      <c r="AH1414" s="25">
        <v>2</v>
      </c>
      <c r="AI1414" s="25" t="s">
        <v>415</v>
      </c>
      <c r="AJ1414" s="57">
        <v>6</v>
      </c>
      <c r="AK1414" s="57" t="str">
        <f t="shared" si="339"/>
        <v>More</v>
      </c>
      <c r="AL1414" s="57" t="s">
        <v>98</v>
      </c>
      <c r="AM1414" s="57" t="str">
        <f t="shared" si="340"/>
        <v>Low</v>
      </c>
      <c r="AN1414" s="62">
        <v>2</v>
      </c>
      <c r="AO1414" s="62" t="str">
        <f t="shared" si="341"/>
        <v>More</v>
      </c>
      <c r="AP1414" s="62">
        <v>420</v>
      </c>
      <c r="AQ1414" s="62" t="str">
        <f t="shared" si="342"/>
        <v>no</v>
      </c>
      <c r="AR1414" s="62" t="str">
        <f t="shared" si="343"/>
        <v>Below Average</v>
      </c>
      <c r="AS1414" s="64">
        <v>0</v>
      </c>
      <c r="AT1414" s="68">
        <v>86.538461538461533</v>
      </c>
      <c r="AU1414" s="68" t="str">
        <f t="shared" si="344"/>
        <v>Above Average</v>
      </c>
      <c r="AV1414" s="66">
        <v>90000</v>
      </c>
      <c r="AW1414" s="66">
        <v>1040</v>
      </c>
      <c r="AX1414" s="66" t="s">
        <v>311</v>
      </c>
    </row>
    <row r="1415" spans="1:50" customFormat="1" x14ac:dyDescent="0.2">
      <c r="A1415">
        <v>1414</v>
      </c>
      <c r="B1415" s="12" t="s">
        <v>90</v>
      </c>
      <c r="C1415" s="12" t="s">
        <v>90</v>
      </c>
      <c r="D1415" s="12" t="s">
        <v>91</v>
      </c>
      <c r="E1415" s="22">
        <v>8</v>
      </c>
      <c r="F1415" s="22" t="s">
        <v>411</v>
      </c>
      <c r="G1415" s="22" t="s">
        <v>115</v>
      </c>
      <c r="H1415" s="22" t="str">
        <f t="shared" si="331"/>
        <v>1Story</v>
      </c>
      <c r="I1415" s="22">
        <f t="shared" si="330"/>
        <v>69.182127006168557</v>
      </c>
      <c r="J1415" s="22" t="str">
        <f t="shared" si="332"/>
        <v>Below Average</v>
      </c>
      <c r="K1415" s="22">
        <v>5</v>
      </c>
      <c r="L1415" s="22" t="str">
        <f t="shared" si="333"/>
        <v>Low</v>
      </c>
      <c r="M1415" s="22">
        <v>2005</v>
      </c>
      <c r="N1415" s="22">
        <f t="shared" si="334"/>
        <v>0</v>
      </c>
      <c r="O1415" s="22"/>
      <c r="P1415" s="22">
        <v>2006</v>
      </c>
      <c r="Q1415" s="22">
        <f t="shared" si="335"/>
        <v>0</v>
      </c>
      <c r="R1415" s="23">
        <v>1844</v>
      </c>
      <c r="S1415" s="23" t="s">
        <v>311</v>
      </c>
      <c r="T1415" s="23" t="s">
        <v>369</v>
      </c>
      <c r="U1415" s="24">
        <v>1844</v>
      </c>
      <c r="V1415" s="24" t="str">
        <f t="shared" si="336"/>
        <v>no</v>
      </c>
      <c r="W1415" s="24">
        <v>0</v>
      </c>
      <c r="X1415" s="24" t="str">
        <f t="shared" si="337"/>
        <v>no</v>
      </c>
      <c r="Y1415" s="24" t="s">
        <v>413</v>
      </c>
      <c r="Z1415" s="24">
        <f t="shared" si="338"/>
        <v>0</v>
      </c>
      <c r="AA1415" s="24">
        <v>1844</v>
      </c>
      <c r="AB1415" s="24" t="s">
        <v>311</v>
      </c>
      <c r="AC1415" s="24" t="s">
        <v>369</v>
      </c>
      <c r="AD1415" s="25">
        <v>1</v>
      </c>
      <c r="AE1415" s="25">
        <v>0</v>
      </c>
      <c r="AF1415" s="25">
        <v>2</v>
      </c>
      <c r="AG1415" s="25">
        <v>0</v>
      </c>
      <c r="AH1415" s="25">
        <v>3</v>
      </c>
      <c r="AI1415" s="25" t="s">
        <v>414</v>
      </c>
      <c r="AJ1415" s="57">
        <v>7</v>
      </c>
      <c r="AK1415" s="57" t="str">
        <f t="shared" si="339"/>
        <v>More</v>
      </c>
      <c r="AL1415" s="57" t="s">
        <v>97</v>
      </c>
      <c r="AM1415" s="57" t="str">
        <f t="shared" si="340"/>
        <v>High</v>
      </c>
      <c r="AN1415" s="62">
        <v>2</v>
      </c>
      <c r="AO1415" s="62" t="str">
        <f t="shared" si="341"/>
        <v>More</v>
      </c>
      <c r="AP1415" s="62">
        <v>620</v>
      </c>
      <c r="AQ1415" s="62" t="str">
        <f t="shared" si="342"/>
        <v>no</v>
      </c>
      <c r="AR1415" s="62" t="str">
        <f t="shared" si="343"/>
        <v>Above Average</v>
      </c>
      <c r="AS1415" s="64">
        <v>1</v>
      </c>
      <c r="AT1415" s="68">
        <v>69.685466377440349</v>
      </c>
      <c r="AU1415" s="68" t="str">
        <f t="shared" si="344"/>
        <v>Below Average</v>
      </c>
      <c r="AV1415" s="66">
        <v>257000</v>
      </c>
      <c r="AW1415" s="66">
        <v>3688</v>
      </c>
      <c r="AX1415" s="66" t="s">
        <v>311</v>
      </c>
    </row>
    <row r="1416" spans="1:50" customFormat="1" x14ac:dyDescent="0.2">
      <c r="A1416">
        <v>1415</v>
      </c>
      <c r="B1416" s="12" t="s">
        <v>90</v>
      </c>
      <c r="C1416" s="12" t="s">
        <v>90</v>
      </c>
      <c r="D1416" s="12" t="s">
        <v>91</v>
      </c>
      <c r="E1416" s="22">
        <v>6</v>
      </c>
      <c r="F1416" s="22" t="s">
        <v>195</v>
      </c>
      <c r="G1416" s="22" t="s">
        <v>132</v>
      </c>
      <c r="H1416" s="22" t="str">
        <f t="shared" si="331"/>
        <v>1Story</v>
      </c>
      <c r="I1416" s="22">
        <f t="shared" si="330"/>
        <v>59.315963337771507</v>
      </c>
      <c r="J1416" s="22" t="str">
        <f t="shared" si="332"/>
        <v>Below Average</v>
      </c>
      <c r="K1416" s="22">
        <v>7</v>
      </c>
      <c r="L1416" s="22" t="str">
        <f t="shared" si="333"/>
        <v>High</v>
      </c>
      <c r="M1416" s="22">
        <v>1923</v>
      </c>
      <c r="N1416" s="22">
        <f t="shared" si="334"/>
        <v>1</v>
      </c>
      <c r="O1416" s="22"/>
      <c r="P1416" s="22">
        <v>2000</v>
      </c>
      <c r="Q1416" s="22">
        <f t="shared" si="335"/>
        <v>0</v>
      </c>
      <c r="R1416" s="23">
        <v>833</v>
      </c>
      <c r="S1416" s="23" t="s">
        <v>311</v>
      </c>
      <c r="T1416" s="23" t="s">
        <v>370</v>
      </c>
      <c r="U1416" s="24">
        <v>1053</v>
      </c>
      <c r="V1416" s="24" t="str">
        <f t="shared" si="336"/>
        <v>no</v>
      </c>
      <c r="W1416" s="24">
        <v>795</v>
      </c>
      <c r="X1416" s="24" t="str">
        <f t="shared" si="337"/>
        <v>no</v>
      </c>
      <c r="Y1416" s="24" t="s">
        <v>412</v>
      </c>
      <c r="Z1416" s="24">
        <f t="shared" si="338"/>
        <v>0</v>
      </c>
      <c r="AA1416" s="24">
        <v>1848</v>
      </c>
      <c r="AB1416" s="24" t="s">
        <v>311</v>
      </c>
      <c r="AC1416" s="24" t="s">
        <v>369</v>
      </c>
      <c r="AD1416" s="25">
        <v>0</v>
      </c>
      <c r="AE1416" s="25">
        <v>0</v>
      </c>
      <c r="AF1416" s="25">
        <v>1</v>
      </c>
      <c r="AG1416" s="25">
        <v>1</v>
      </c>
      <c r="AH1416" s="25">
        <v>2</v>
      </c>
      <c r="AI1416" s="25" t="s">
        <v>415</v>
      </c>
      <c r="AJ1416" s="57">
        <v>8</v>
      </c>
      <c r="AK1416" s="57" t="str">
        <f t="shared" si="339"/>
        <v>More</v>
      </c>
      <c r="AL1416" s="57" t="s">
        <v>97</v>
      </c>
      <c r="AM1416" s="57" t="str">
        <f t="shared" si="340"/>
        <v>High</v>
      </c>
      <c r="AN1416" s="62">
        <v>2</v>
      </c>
      <c r="AO1416" s="62" t="str">
        <f t="shared" si="341"/>
        <v>More</v>
      </c>
      <c r="AP1416" s="62">
        <v>370</v>
      </c>
      <c r="AQ1416" s="62" t="str">
        <f t="shared" si="342"/>
        <v>no</v>
      </c>
      <c r="AR1416" s="62" t="str">
        <f t="shared" si="343"/>
        <v>Below Average</v>
      </c>
      <c r="AS1416" s="64">
        <v>1</v>
      </c>
      <c r="AT1416" s="68">
        <v>77.209996270048492</v>
      </c>
      <c r="AU1416" s="68" t="str">
        <f t="shared" si="344"/>
        <v>Above Average</v>
      </c>
      <c r="AV1416" s="66">
        <v>207000</v>
      </c>
      <c r="AW1416" s="66">
        <v>2681</v>
      </c>
      <c r="AX1416" s="66" t="s">
        <v>311</v>
      </c>
    </row>
    <row r="1417" spans="1:50" customFormat="1" x14ac:dyDescent="0.2">
      <c r="A1417">
        <v>1416</v>
      </c>
      <c r="B1417" s="12" t="s">
        <v>90</v>
      </c>
      <c r="C1417" s="12" t="s">
        <v>90</v>
      </c>
      <c r="D1417" s="12" t="s">
        <v>179</v>
      </c>
      <c r="E1417" s="22">
        <v>7</v>
      </c>
      <c r="F1417" s="22" t="s">
        <v>411</v>
      </c>
      <c r="G1417" s="22" t="s">
        <v>115</v>
      </c>
      <c r="H1417" s="22" t="str">
        <f t="shared" si="331"/>
        <v>1Story</v>
      </c>
      <c r="I1417" s="22">
        <f t="shared" si="330"/>
        <v>69.182127006168557</v>
      </c>
      <c r="J1417" s="22" t="str">
        <f t="shared" si="332"/>
        <v>Below Average</v>
      </c>
      <c r="K1417" s="22">
        <v>5</v>
      </c>
      <c r="L1417" s="22" t="str">
        <f t="shared" si="333"/>
        <v>Low</v>
      </c>
      <c r="M1417" s="22">
        <v>2007</v>
      </c>
      <c r="N1417" s="22">
        <f t="shared" si="334"/>
        <v>0</v>
      </c>
      <c r="O1417" s="22"/>
      <c r="P1417" s="22">
        <v>2007</v>
      </c>
      <c r="Q1417" s="22">
        <f t="shared" si="335"/>
        <v>0</v>
      </c>
      <c r="R1417" s="23">
        <v>1386</v>
      </c>
      <c r="S1417" s="23" t="s">
        <v>311</v>
      </c>
      <c r="T1417" s="23" t="s">
        <v>369</v>
      </c>
      <c r="U1417" s="24">
        <v>1569</v>
      </c>
      <c r="V1417" s="24" t="str">
        <f t="shared" si="336"/>
        <v>no</v>
      </c>
      <c r="W1417" s="24">
        <v>0</v>
      </c>
      <c r="X1417" s="24" t="str">
        <f t="shared" si="337"/>
        <v>no</v>
      </c>
      <c r="Y1417" s="24" t="s">
        <v>413</v>
      </c>
      <c r="Z1417" s="24">
        <f t="shared" si="338"/>
        <v>1</v>
      </c>
      <c r="AA1417" s="24">
        <v>1569</v>
      </c>
      <c r="AB1417" s="24" t="s">
        <v>311</v>
      </c>
      <c r="AC1417" s="24" t="s">
        <v>369</v>
      </c>
      <c r="AD1417" s="25">
        <v>0</v>
      </c>
      <c r="AE1417" s="25">
        <v>1</v>
      </c>
      <c r="AF1417" s="25">
        <v>2</v>
      </c>
      <c r="AG1417" s="25">
        <v>0</v>
      </c>
      <c r="AH1417" s="25">
        <v>3</v>
      </c>
      <c r="AI1417" s="25" t="s">
        <v>414</v>
      </c>
      <c r="AJ1417" s="57">
        <v>7</v>
      </c>
      <c r="AK1417" s="57" t="str">
        <f t="shared" si="339"/>
        <v>More</v>
      </c>
      <c r="AL1417" s="57" t="s">
        <v>97</v>
      </c>
      <c r="AM1417" s="57" t="str">
        <f t="shared" si="340"/>
        <v>High</v>
      </c>
      <c r="AN1417" s="62">
        <v>3</v>
      </c>
      <c r="AO1417" s="62" t="str">
        <f t="shared" si="341"/>
        <v>More</v>
      </c>
      <c r="AP1417" s="62">
        <v>660</v>
      </c>
      <c r="AQ1417" s="62" t="str">
        <f t="shared" si="342"/>
        <v>no</v>
      </c>
      <c r="AR1417" s="62" t="str">
        <f t="shared" si="343"/>
        <v>Above Average</v>
      </c>
      <c r="AS1417" s="64">
        <v>1</v>
      </c>
      <c r="AT1417" s="68">
        <v>59.526226734348562</v>
      </c>
      <c r="AU1417" s="68" t="str">
        <f t="shared" si="344"/>
        <v>Below Average</v>
      </c>
      <c r="AV1417" s="66">
        <v>175900</v>
      </c>
      <c r="AW1417" s="66">
        <v>2955</v>
      </c>
      <c r="AX1417" s="66" t="s">
        <v>311</v>
      </c>
    </row>
    <row r="1418" spans="1:50" customFormat="1" x14ac:dyDescent="0.2">
      <c r="A1418">
        <v>1417</v>
      </c>
      <c r="B1418" s="12" t="s">
        <v>90</v>
      </c>
      <c r="C1418" s="12" t="s">
        <v>90</v>
      </c>
      <c r="D1418" s="12" t="s">
        <v>149</v>
      </c>
      <c r="E1418" s="22">
        <v>4</v>
      </c>
      <c r="F1418" s="22" t="s">
        <v>195</v>
      </c>
      <c r="G1418" s="22" t="s">
        <v>92</v>
      </c>
      <c r="H1418" s="22" t="str">
        <f t="shared" si="331"/>
        <v>2Story</v>
      </c>
      <c r="I1418" s="22">
        <f t="shared" si="330"/>
        <v>75.988545402704759</v>
      </c>
      <c r="J1418" s="22" t="str">
        <f t="shared" si="332"/>
        <v>Above Average</v>
      </c>
      <c r="K1418" s="22">
        <v>6</v>
      </c>
      <c r="L1418" s="22" t="str">
        <f t="shared" si="333"/>
        <v>High</v>
      </c>
      <c r="M1418" s="22">
        <v>1885</v>
      </c>
      <c r="N1418" s="22">
        <f t="shared" si="334"/>
        <v>1</v>
      </c>
      <c r="O1418" s="22"/>
      <c r="P1418" s="22">
        <v>1950</v>
      </c>
      <c r="Q1418" s="22">
        <f t="shared" si="335"/>
        <v>1</v>
      </c>
      <c r="R1418" s="23">
        <v>777</v>
      </c>
      <c r="S1418" s="23" t="s">
        <v>311</v>
      </c>
      <c r="T1418" s="23" t="s">
        <v>370</v>
      </c>
      <c r="U1418" s="24">
        <v>1246</v>
      </c>
      <c r="V1418" s="24" t="str">
        <f t="shared" si="336"/>
        <v>no</v>
      </c>
      <c r="W1418" s="24">
        <v>1044</v>
      </c>
      <c r="X1418" s="24" t="str">
        <f t="shared" si="337"/>
        <v>no</v>
      </c>
      <c r="Y1418" s="24" t="s">
        <v>412</v>
      </c>
      <c r="Z1418" s="24">
        <f t="shared" si="338"/>
        <v>0</v>
      </c>
      <c r="AA1418" s="24">
        <v>2290</v>
      </c>
      <c r="AB1418" s="24" t="s">
        <v>311</v>
      </c>
      <c r="AC1418" s="24" t="s">
        <v>369</v>
      </c>
      <c r="AD1418" s="25">
        <v>0</v>
      </c>
      <c r="AE1418" s="25">
        <v>0</v>
      </c>
      <c r="AF1418" s="25">
        <v>2</v>
      </c>
      <c r="AG1418" s="25">
        <v>0</v>
      </c>
      <c r="AH1418" s="25">
        <v>2</v>
      </c>
      <c r="AI1418" s="25" t="s">
        <v>415</v>
      </c>
      <c r="AJ1418" s="57">
        <v>11</v>
      </c>
      <c r="AK1418" s="57" t="str">
        <f t="shared" si="339"/>
        <v>More</v>
      </c>
      <c r="AL1418" s="57" t="s">
        <v>98</v>
      </c>
      <c r="AM1418" s="57" t="str">
        <f t="shared" si="340"/>
        <v>Low</v>
      </c>
      <c r="AN1418" s="62">
        <v>2</v>
      </c>
      <c r="AO1418" s="62" t="str">
        <f t="shared" si="341"/>
        <v>More</v>
      </c>
      <c r="AP1418" s="62">
        <v>560</v>
      </c>
      <c r="AQ1418" s="62" t="str">
        <f t="shared" si="342"/>
        <v>no</v>
      </c>
      <c r="AR1418" s="62" t="str">
        <f t="shared" si="343"/>
        <v>Above Average</v>
      </c>
      <c r="AS1418" s="64">
        <v>0</v>
      </c>
      <c r="AT1418" s="68">
        <v>39.94131072709488</v>
      </c>
      <c r="AU1418" s="68" t="str">
        <f t="shared" si="344"/>
        <v>Below Average</v>
      </c>
      <c r="AV1418" s="66">
        <v>122500</v>
      </c>
      <c r="AW1418" s="66">
        <v>3067</v>
      </c>
      <c r="AX1418" s="66" t="s">
        <v>311</v>
      </c>
    </row>
    <row r="1419" spans="1:50" customFormat="1" x14ac:dyDescent="0.2">
      <c r="A1419">
        <v>1418</v>
      </c>
      <c r="B1419" s="12" t="s">
        <v>90</v>
      </c>
      <c r="C1419" s="12" t="s">
        <v>90</v>
      </c>
      <c r="D1419" s="12" t="s">
        <v>91</v>
      </c>
      <c r="E1419" s="22">
        <v>8</v>
      </c>
      <c r="F1419" s="22" t="s">
        <v>411</v>
      </c>
      <c r="G1419" s="22" t="s">
        <v>92</v>
      </c>
      <c r="H1419" s="22" t="str">
        <f t="shared" si="331"/>
        <v>2Story</v>
      </c>
      <c r="I1419" s="22">
        <f t="shared" si="330"/>
        <v>75.988545402704759</v>
      </c>
      <c r="J1419" s="22" t="str">
        <f t="shared" si="332"/>
        <v>Above Average</v>
      </c>
      <c r="K1419" s="22">
        <v>5</v>
      </c>
      <c r="L1419" s="22" t="str">
        <f t="shared" si="333"/>
        <v>Low</v>
      </c>
      <c r="M1419" s="22">
        <v>1998</v>
      </c>
      <c r="N1419" s="22">
        <f t="shared" si="334"/>
        <v>0</v>
      </c>
      <c r="O1419" s="22"/>
      <c r="P1419" s="22">
        <v>1998</v>
      </c>
      <c r="Q1419" s="22">
        <f t="shared" si="335"/>
        <v>0</v>
      </c>
      <c r="R1419" s="23">
        <v>1284</v>
      </c>
      <c r="S1419" s="23" t="s">
        <v>311</v>
      </c>
      <c r="T1419" s="23" t="s">
        <v>369</v>
      </c>
      <c r="U1419" s="24">
        <v>1310</v>
      </c>
      <c r="V1419" s="24" t="str">
        <f t="shared" si="336"/>
        <v>no</v>
      </c>
      <c r="W1419" s="24">
        <v>1140</v>
      </c>
      <c r="X1419" s="24" t="str">
        <f t="shared" si="337"/>
        <v>no</v>
      </c>
      <c r="Y1419" s="24" t="s">
        <v>412</v>
      </c>
      <c r="Z1419" s="24">
        <f t="shared" si="338"/>
        <v>0</v>
      </c>
      <c r="AA1419" s="24">
        <v>2450</v>
      </c>
      <c r="AB1419" s="24" t="s">
        <v>311</v>
      </c>
      <c r="AC1419" s="24" t="s">
        <v>369</v>
      </c>
      <c r="AD1419" s="25">
        <v>1</v>
      </c>
      <c r="AE1419" s="25">
        <v>0</v>
      </c>
      <c r="AF1419" s="25">
        <v>2</v>
      </c>
      <c r="AG1419" s="25">
        <v>1</v>
      </c>
      <c r="AH1419" s="25">
        <v>4</v>
      </c>
      <c r="AI1419" s="25" t="s">
        <v>414</v>
      </c>
      <c r="AJ1419" s="57">
        <v>7</v>
      </c>
      <c r="AK1419" s="57" t="str">
        <f t="shared" si="339"/>
        <v>More</v>
      </c>
      <c r="AL1419" s="57" t="s">
        <v>97</v>
      </c>
      <c r="AM1419" s="57" t="str">
        <f t="shared" si="340"/>
        <v>High</v>
      </c>
      <c r="AN1419" s="62">
        <v>3</v>
      </c>
      <c r="AO1419" s="62" t="str">
        <f t="shared" si="341"/>
        <v>More</v>
      </c>
      <c r="AP1419" s="62">
        <v>1069</v>
      </c>
      <c r="AQ1419" s="62" t="str">
        <f t="shared" si="342"/>
        <v>yes</v>
      </c>
      <c r="AR1419" s="62" t="str">
        <f t="shared" si="343"/>
        <v>Above Average</v>
      </c>
      <c r="AS1419" s="64">
        <v>1</v>
      </c>
      <c r="AT1419" s="68">
        <v>91.055168719871446</v>
      </c>
      <c r="AU1419" s="68" t="str">
        <f t="shared" si="344"/>
        <v>Above Average</v>
      </c>
      <c r="AV1419" s="66">
        <v>340000</v>
      </c>
      <c r="AW1419" s="66">
        <v>3734</v>
      </c>
      <c r="AX1419" s="66" t="s">
        <v>311</v>
      </c>
    </row>
    <row r="1420" spans="1:50" customFormat="1" x14ac:dyDescent="0.2">
      <c r="A1420">
        <v>1419</v>
      </c>
      <c r="B1420" s="12" t="s">
        <v>90</v>
      </c>
      <c r="C1420" s="12" t="s">
        <v>90</v>
      </c>
      <c r="D1420" s="12" t="s">
        <v>91</v>
      </c>
      <c r="E1420" s="22">
        <v>5</v>
      </c>
      <c r="F1420" s="22" t="s">
        <v>195</v>
      </c>
      <c r="G1420" s="22" t="s">
        <v>115</v>
      </c>
      <c r="H1420" s="22" t="str">
        <f t="shared" si="331"/>
        <v>1Story</v>
      </c>
      <c r="I1420" s="22">
        <f t="shared" si="330"/>
        <v>69.182127006168557</v>
      </c>
      <c r="J1420" s="22" t="str">
        <f t="shared" si="332"/>
        <v>Below Average</v>
      </c>
      <c r="K1420" s="22">
        <v>5</v>
      </c>
      <c r="L1420" s="22" t="str">
        <f t="shared" si="333"/>
        <v>Low</v>
      </c>
      <c r="M1420" s="22">
        <v>1963</v>
      </c>
      <c r="N1420" s="22">
        <f t="shared" si="334"/>
        <v>0</v>
      </c>
      <c r="O1420" s="22"/>
      <c r="P1420" s="22">
        <v>1963</v>
      </c>
      <c r="Q1420" s="22">
        <f t="shared" si="335"/>
        <v>0</v>
      </c>
      <c r="R1420" s="23">
        <v>1144</v>
      </c>
      <c r="S1420" s="23" t="s">
        <v>311</v>
      </c>
      <c r="T1420" s="23" t="s">
        <v>369</v>
      </c>
      <c r="U1420" s="24">
        <v>1144</v>
      </c>
      <c r="V1420" s="24" t="str">
        <f t="shared" si="336"/>
        <v>no</v>
      </c>
      <c r="W1420" s="24">
        <v>0</v>
      </c>
      <c r="X1420" s="24" t="str">
        <f t="shared" si="337"/>
        <v>no</v>
      </c>
      <c r="Y1420" s="24" t="s">
        <v>413</v>
      </c>
      <c r="Z1420" s="24">
        <f t="shared" si="338"/>
        <v>1</v>
      </c>
      <c r="AA1420" s="24">
        <v>1144</v>
      </c>
      <c r="AB1420" s="24" t="s">
        <v>311</v>
      </c>
      <c r="AC1420" s="24" t="s">
        <v>370</v>
      </c>
      <c r="AD1420" s="25">
        <v>1</v>
      </c>
      <c r="AE1420" s="25">
        <v>0</v>
      </c>
      <c r="AF1420" s="25">
        <v>1</v>
      </c>
      <c r="AG1420" s="25">
        <v>1</v>
      </c>
      <c r="AH1420" s="25">
        <v>3</v>
      </c>
      <c r="AI1420" s="25" t="s">
        <v>414</v>
      </c>
      <c r="AJ1420" s="57">
        <v>6</v>
      </c>
      <c r="AK1420" s="57" t="str">
        <f t="shared" si="339"/>
        <v>More</v>
      </c>
      <c r="AL1420" s="57" t="s">
        <v>98</v>
      </c>
      <c r="AM1420" s="57" t="str">
        <f t="shared" si="340"/>
        <v>Low</v>
      </c>
      <c r="AN1420" s="62">
        <v>1</v>
      </c>
      <c r="AO1420" s="62" t="str">
        <f t="shared" si="341"/>
        <v>Less</v>
      </c>
      <c r="AP1420" s="62">
        <v>336</v>
      </c>
      <c r="AQ1420" s="62" t="str">
        <f t="shared" si="342"/>
        <v>no</v>
      </c>
      <c r="AR1420" s="62" t="str">
        <f t="shared" si="343"/>
        <v>Below Average</v>
      </c>
      <c r="AS1420" s="64">
        <v>0</v>
      </c>
      <c r="AT1420" s="68">
        <v>54.195804195804193</v>
      </c>
      <c r="AU1420" s="68" t="str">
        <f t="shared" si="344"/>
        <v>Below Average</v>
      </c>
      <c r="AV1420" s="66">
        <v>124000</v>
      </c>
      <c r="AW1420" s="66">
        <v>2288</v>
      </c>
      <c r="AX1420" s="66" t="s">
        <v>311</v>
      </c>
    </row>
    <row r="1421" spans="1:50" customFormat="1" x14ac:dyDescent="0.2">
      <c r="A1421">
        <v>1420</v>
      </c>
      <c r="B1421" s="12" t="s">
        <v>90</v>
      </c>
      <c r="C1421" s="12" t="s">
        <v>90</v>
      </c>
      <c r="D1421" s="12" t="s">
        <v>91</v>
      </c>
      <c r="E1421" s="22">
        <v>6</v>
      </c>
      <c r="F1421" s="22" t="s">
        <v>195</v>
      </c>
      <c r="G1421" s="22" t="s">
        <v>115</v>
      </c>
      <c r="H1421" s="22" t="str">
        <f t="shared" si="331"/>
        <v>1Story</v>
      </c>
      <c r="I1421" s="22">
        <f t="shared" si="330"/>
        <v>69.182127006168557</v>
      </c>
      <c r="J1421" s="22" t="str">
        <f t="shared" si="332"/>
        <v>Below Average</v>
      </c>
      <c r="K1421" s="22">
        <v>5</v>
      </c>
      <c r="L1421" s="22" t="str">
        <f t="shared" si="333"/>
        <v>Low</v>
      </c>
      <c r="M1421" s="22">
        <v>1969</v>
      </c>
      <c r="N1421" s="22">
        <f t="shared" si="334"/>
        <v>0</v>
      </c>
      <c r="O1421" s="22"/>
      <c r="P1421" s="22">
        <v>1969</v>
      </c>
      <c r="Q1421" s="22">
        <f t="shared" si="335"/>
        <v>0</v>
      </c>
      <c r="R1421" s="23">
        <v>1844</v>
      </c>
      <c r="S1421" s="23" t="s">
        <v>311</v>
      </c>
      <c r="T1421" s="23" t="s">
        <v>369</v>
      </c>
      <c r="U1421" s="24">
        <v>1844</v>
      </c>
      <c r="V1421" s="24" t="str">
        <f t="shared" si="336"/>
        <v>no</v>
      </c>
      <c r="W1421" s="24">
        <v>0</v>
      </c>
      <c r="X1421" s="24" t="str">
        <f t="shared" si="337"/>
        <v>no</v>
      </c>
      <c r="Y1421" s="24" t="s">
        <v>413</v>
      </c>
      <c r="Z1421" s="24">
        <f t="shared" si="338"/>
        <v>1</v>
      </c>
      <c r="AA1421" s="24">
        <v>1844</v>
      </c>
      <c r="AB1421" s="24" t="s">
        <v>311</v>
      </c>
      <c r="AC1421" s="24" t="s">
        <v>369</v>
      </c>
      <c r="AD1421" s="25">
        <v>1</v>
      </c>
      <c r="AE1421" s="25">
        <v>0</v>
      </c>
      <c r="AF1421" s="25">
        <v>2</v>
      </c>
      <c r="AG1421" s="25">
        <v>0</v>
      </c>
      <c r="AH1421" s="25">
        <v>3</v>
      </c>
      <c r="AI1421" s="25" t="s">
        <v>414</v>
      </c>
      <c r="AJ1421" s="57">
        <v>7</v>
      </c>
      <c r="AK1421" s="57" t="str">
        <f t="shared" si="339"/>
        <v>More</v>
      </c>
      <c r="AL1421" s="57" t="s">
        <v>97</v>
      </c>
      <c r="AM1421" s="57" t="str">
        <f t="shared" si="340"/>
        <v>High</v>
      </c>
      <c r="AN1421" s="62">
        <v>2</v>
      </c>
      <c r="AO1421" s="62" t="str">
        <f t="shared" si="341"/>
        <v>More</v>
      </c>
      <c r="AP1421" s="62">
        <v>540</v>
      </c>
      <c r="AQ1421" s="62" t="str">
        <f t="shared" si="342"/>
        <v>no</v>
      </c>
      <c r="AR1421" s="62" t="str">
        <f t="shared" si="343"/>
        <v>Above Average</v>
      </c>
      <c r="AS1421" s="64">
        <v>1</v>
      </c>
      <c r="AT1421" s="68">
        <v>60.466377440347074</v>
      </c>
      <c r="AU1421" s="68" t="str">
        <f t="shared" si="344"/>
        <v>Below Average</v>
      </c>
      <c r="AV1421" s="66">
        <v>223000</v>
      </c>
      <c r="AW1421" s="66">
        <v>3688</v>
      </c>
      <c r="AX1421" s="66" t="s">
        <v>311</v>
      </c>
    </row>
    <row r="1422" spans="1:50" customFormat="1" x14ac:dyDescent="0.2">
      <c r="A1422">
        <v>1421</v>
      </c>
      <c r="B1422" s="12" t="s">
        <v>90</v>
      </c>
      <c r="C1422" s="12" t="s">
        <v>90</v>
      </c>
      <c r="D1422" s="12" t="s">
        <v>91</v>
      </c>
      <c r="E1422" s="22">
        <v>6</v>
      </c>
      <c r="F1422" s="22" t="s">
        <v>195</v>
      </c>
      <c r="G1422" s="22" t="s">
        <v>92</v>
      </c>
      <c r="H1422" s="22" t="str">
        <f t="shared" si="331"/>
        <v>2Story</v>
      </c>
      <c r="I1422" s="22">
        <f t="shared" si="330"/>
        <v>75.988545402704759</v>
      </c>
      <c r="J1422" s="22" t="str">
        <f t="shared" si="332"/>
        <v>Above Average</v>
      </c>
      <c r="K1422" s="22">
        <v>6</v>
      </c>
      <c r="L1422" s="22" t="str">
        <f t="shared" si="333"/>
        <v>High</v>
      </c>
      <c r="M1422" s="22">
        <v>1968</v>
      </c>
      <c r="N1422" s="22">
        <f t="shared" si="334"/>
        <v>0</v>
      </c>
      <c r="O1422" s="22"/>
      <c r="P1422" s="22">
        <v>1968</v>
      </c>
      <c r="Q1422" s="22">
        <f t="shared" si="335"/>
        <v>0</v>
      </c>
      <c r="R1422" s="23">
        <v>708</v>
      </c>
      <c r="S1422" s="23" t="s">
        <v>311</v>
      </c>
      <c r="T1422" s="23" t="s">
        <v>370</v>
      </c>
      <c r="U1422" s="24">
        <v>708</v>
      </c>
      <c r="V1422" s="24" t="str">
        <f t="shared" si="336"/>
        <v>no</v>
      </c>
      <c r="W1422" s="24">
        <v>708</v>
      </c>
      <c r="X1422" s="24" t="str">
        <f t="shared" si="337"/>
        <v>no</v>
      </c>
      <c r="Y1422" s="24" t="s">
        <v>412</v>
      </c>
      <c r="Z1422" s="24">
        <f t="shared" si="338"/>
        <v>0</v>
      </c>
      <c r="AA1422" s="24">
        <v>1416</v>
      </c>
      <c r="AB1422" s="24" t="s">
        <v>311</v>
      </c>
      <c r="AC1422" s="24" t="s">
        <v>370</v>
      </c>
      <c r="AD1422" s="25">
        <v>0</v>
      </c>
      <c r="AE1422" s="25">
        <v>0</v>
      </c>
      <c r="AF1422" s="25">
        <v>2</v>
      </c>
      <c r="AG1422" s="25">
        <v>1</v>
      </c>
      <c r="AH1422" s="25">
        <v>3</v>
      </c>
      <c r="AI1422" s="25" t="s">
        <v>414</v>
      </c>
      <c r="AJ1422" s="57">
        <v>7</v>
      </c>
      <c r="AK1422" s="57" t="str">
        <f t="shared" si="339"/>
        <v>More</v>
      </c>
      <c r="AL1422" s="57" t="s">
        <v>98</v>
      </c>
      <c r="AM1422" s="57" t="str">
        <f t="shared" si="340"/>
        <v>Low</v>
      </c>
      <c r="AN1422" s="62">
        <v>2</v>
      </c>
      <c r="AO1422" s="62" t="str">
        <f t="shared" si="341"/>
        <v>More</v>
      </c>
      <c r="AP1422" s="62">
        <v>776</v>
      </c>
      <c r="AQ1422" s="62" t="str">
        <f t="shared" si="342"/>
        <v>no</v>
      </c>
      <c r="AR1422" s="62" t="str">
        <f t="shared" si="343"/>
        <v>Above Average</v>
      </c>
      <c r="AS1422" s="64">
        <v>1</v>
      </c>
      <c r="AT1422" s="68">
        <v>84.698681732580042</v>
      </c>
      <c r="AU1422" s="68" t="str">
        <f t="shared" si="344"/>
        <v>Above Average</v>
      </c>
      <c r="AV1422" s="66">
        <v>179900</v>
      </c>
      <c r="AW1422" s="66">
        <v>2124</v>
      </c>
      <c r="AX1422" s="66" t="s">
        <v>311</v>
      </c>
    </row>
    <row r="1423" spans="1:50" customFormat="1" x14ac:dyDescent="0.2">
      <c r="A1423">
        <v>1422</v>
      </c>
      <c r="B1423" s="12" t="s">
        <v>90</v>
      </c>
      <c r="C1423" s="12" t="s">
        <v>90</v>
      </c>
      <c r="D1423" s="12" t="s">
        <v>179</v>
      </c>
      <c r="E1423" s="22">
        <v>6</v>
      </c>
      <c r="F1423" s="22" t="s">
        <v>195</v>
      </c>
      <c r="G1423" s="22" t="s">
        <v>115</v>
      </c>
      <c r="H1423" s="22" t="str">
        <f t="shared" si="331"/>
        <v>1Story</v>
      </c>
      <c r="I1423" s="22">
        <f t="shared" si="330"/>
        <v>69.182127006168557</v>
      </c>
      <c r="J1423" s="22" t="str">
        <f t="shared" si="332"/>
        <v>Below Average</v>
      </c>
      <c r="K1423" s="22">
        <v>5</v>
      </c>
      <c r="L1423" s="22" t="str">
        <f t="shared" si="333"/>
        <v>Low</v>
      </c>
      <c r="M1423" s="22">
        <v>1977</v>
      </c>
      <c r="N1423" s="22">
        <f t="shared" si="334"/>
        <v>0</v>
      </c>
      <c r="O1423" s="22"/>
      <c r="P1423" s="22">
        <v>1977</v>
      </c>
      <c r="Q1423" s="22">
        <f t="shared" si="335"/>
        <v>0</v>
      </c>
      <c r="R1423" s="23">
        <v>1069</v>
      </c>
      <c r="S1423" s="23" t="s">
        <v>311</v>
      </c>
      <c r="T1423" s="23" t="s">
        <v>369</v>
      </c>
      <c r="U1423" s="24">
        <v>1069</v>
      </c>
      <c r="V1423" s="24" t="str">
        <f t="shared" si="336"/>
        <v>no</v>
      </c>
      <c r="W1423" s="24">
        <v>0</v>
      </c>
      <c r="X1423" s="24" t="str">
        <f t="shared" si="337"/>
        <v>no</v>
      </c>
      <c r="Y1423" s="24" t="s">
        <v>413</v>
      </c>
      <c r="Z1423" s="24">
        <f t="shared" si="338"/>
        <v>0</v>
      </c>
      <c r="AA1423" s="24">
        <v>1069</v>
      </c>
      <c r="AB1423" s="24" t="s">
        <v>311</v>
      </c>
      <c r="AC1423" s="24" t="s">
        <v>370</v>
      </c>
      <c r="AD1423" s="25">
        <v>0</v>
      </c>
      <c r="AE1423" s="25">
        <v>0</v>
      </c>
      <c r="AF1423" s="25">
        <v>2</v>
      </c>
      <c r="AG1423" s="25">
        <v>0</v>
      </c>
      <c r="AH1423" s="25">
        <v>2</v>
      </c>
      <c r="AI1423" s="25" t="s">
        <v>415</v>
      </c>
      <c r="AJ1423" s="57">
        <v>4</v>
      </c>
      <c r="AK1423" s="57" t="str">
        <f t="shared" si="339"/>
        <v>Less</v>
      </c>
      <c r="AL1423" s="57" t="s">
        <v>98</v>
      </c>
      <c r="AM1423" s="57" t="str">
        <f t="shared" si="340"/>
        <v>Low</v>
      </c>
      <c r="AN1423" s="62">
        <v>2</v>
      </c>
      <c r="AO1423" s="62" t="str">
        <f t="shared" si="341"/>
        <v>More</v>
      </c>
      <c r="AP1423" s="62">
        <v>440</v>
      </c>
      <c r="AQ1423" s="62" t="str">
        <f t="shared" si="342"/>
        <v>no</v>
      </c>
      <c r="AR1423" s="62" t="str">
        <f t="shared" si="343"/>
        <v>Below Average</v>
      </c>
      <c r="AS1423" s="64">
        <v>1</v>
      </c>
      <c r="AT1423" s="68">
        <v>59.635173058933582</v>
      </c>
      <c r="AU1423" s="68" t="str">
        <f t="shared" si="344"/>
        <v>Below Average</v>
      </c>
      <c r="AV1423" s="66">
        <v>127500</v>
      </c>
      <c r="AW1423" s="66">
        <v>2138</v>
      </c>
      <c r="AX1423" s="66" t="s">
        <v>311</v>
      </c>
    </row>
    <row r="1424" spans="1:50" customFormat="1" x14ac:dyDescent="0.2">
      <c r="A1424">
        <v>1423</v>
      </c>
      <c r="B1424" s="12" t="s">
        <v>90</v>
      </c>
      <c r="C1424" s="12" t="s">
        <v>90</v>
      </c>
      <c r="D1424" s="12" t="s">
        <v>179</v>
      </c>
      <c r="E1424" s="22">
        <v>6</v>
      </c>
      <c r="F1424" s="22" t="s">
        <v>195</v>
      </c>
      <c r="G1424" s="22" t="s">
        <v>115</v>
      </c>
      <c r="H1424" s="22" t="str">
        <f t="shared" si="331"/>
        <v>1Story</v>
      </c>
      <c r="I1424" s="22">
        <f t="shared" si="330"/>
        <v>69.182127006168557</v>
      </c>
      <c r="J1424" s="22" t="str">
        <f t="shared" si="332"/>
        <v>Below Average</v>
      </c>
      <c r="K1424" s="22">
        <v>5</v>
      </c>
      <c r="L1424" s="22" t="str">
        <f t="shared" si="333"/>
        <v>Low</v>
      </c>
      <c r="M1424" s="22">
        <v>2003</v>
      </c>
      <c r="N1424" s="22">
        <f t="shared" si="334"/>
        <v>0</v>
      </c>
      <c r="O1424" s="22"/>
      <c r="P1424" s="22">
        <v>2003</v>
      </c>
      <c r="Q1424" s="22">
        <f t="shared" si="335"/>
        <v>0</v>
      </c>
      <c r="R1424" s="23">
        <v>848</v>
      </c>
      <c r="S1424" s="23" t="s">
        <v>311</v>
      </c>
      <c r="T1424" s="23" t="s">
        <v>370</v>
      </c>
      <c r="U1424" s="24">
        <v>848</v>
      </c>
      <c r="V1424" s="24" t="str">
        <f t="shared" si="336"/>
        <v>no</v>
      </c>
      <c r="W1424" s="24">
        <v>0</v>
      </c>
      <c r="X1424" s="24" t="str">
        <f t="shared" si="337"/>
        <v>no</v>
      </c>
      <c r="Y1424" s="24" t="s">
        <v>413</v>
      </c>
      <c r="Z1424" s="24">
        <f t="shared" si="338"/>
        <v>1</v>
      </c>
      <c r="AA1424" s="24">
        <v>848</v>
      </c>
      <c r="AB1424" s="24" t="s">
        <v>311</v>
      </c>
      <c r="AC1424" s="24" t="s">
        <v>370</v>
      </c>
      <c r="AD1424" s="25">
        <v>1</v>
      </c>
      <c r="AE1424" s="25">
        <v>0</v>
      </c>
      <c r="AF1424" s="25">
        <v>1</v>
      </c>
      <c r="AG1424" s="25">
        <v>0</v>
      </c>
      <c r="AH1424" s="25">
        <v>2</v>
      </c>
      <c r="AI1424" s="25" t="s">
        <v>415</v>
      </c>
      <c r="AJ1424" s="57">
        <v>3</v>
      </c>
      <c r="AK1424" s="57" t="str">
        <f t="shared" si="339"/>
        <v>Less</v>
      </c>
      <c r="AL1424" s="57" t="s">
        <v>97</v>
      </c>
      <c r="AM1424" s="57" t="str">
        <f t="shared" si="340"/>
        <v>High</v>
      </c>
      <c r="AN1424" s="62">
        <v>2</v>
      </c>
      <c r="AO1424" s="62" t="str">
        <f t="shared" si="341"/>
        <v>More</v>
      </c>
      <c r="AP1424" s="62">
        <v>420</v>
      </c>
      <c r="AQ1424" s="62" t="str">
        <f t="shared" si="342"/>
        <v>no</v>
      </c>
      <c r="AR1424" s="62" t="str">
        <f t="shared" si="343"/>
        <v>Below Average</v>
      </c>
      <c r="AS1424" s="64">
        <v>0</v>
      </c>
      <c r="AT1424" s="68">
        <v>80.48349056603773</v>
      </c>
      <c r="AU1424" s="68" t="str">
        <f t="shared" si="344"/>
        <v>Above Average</v>
      </c>
      <c r="AV1424" s="66">
        <v>136500</v>
      </c>
      <c r="AW1424" s="66">
        <v>1696</v>
      </c>
      <c r="AX1424" s="66" t="s">
        <v>311</v>
      </c>
    </row>
    <row r="1425" spans="1:50" customFormat="1" x14ac:dyDescent="0.2">
      <c r="A1425">
        <v>1424</v>
      </c>
      <c r="B1425" s="12" t="s">
        <v>90</v>
      </c>
      <c r="C1425" s="12" t="s">
        <v>90</v>
      </c>
      <c r="D1425" s="12" t="s">
        <v>91</v>
      </c>
      <c r="E1425" s="22">
        <v>6</v>
      </c>
      <c r="F1425" s="22" t="s">
        <v>195</v>
      </c>
      <c r="G1425" s="22" t="s">
        <v>197</v>
      </c>
      <c r="H1425" s="22" t="str">
        <f t="shared" si="331"/>
        <v xml:space="preserve"> </v>
      </c>
      <c r="I1425" s="22">
        <f t="shared" si="330"/>
        <v>74.693515888638117</v>
      </c>
      <c r="J1425" s="22" t="str">
        <f t="shared" si="332"/>
        <v>Above Average</v>
      </c>
      <c r="K1425" s="22">
        <v>7</v>
      </c>
      <c r="L1425" s="22" t="str">
        <f t="shared" si="333"/>
        <v>High</v>
      </c>
      <c r="M1425" s="22">
        <v>1966</v>
      </c>
      <c r="N1425" s="22">
        <f t="shared" si="334"/>
        <v>0</v>
      </c>
      <c r="O1425" s="22"/>
      <c r="P1425" s="22">
        <v>1966</v>
      </c>
      <c r="Q1425" s="22">
        <f t="shared" si="335"/>
        <v>0</v>
      </c>
      <c r="R1425" s="23">
        <v>697</v>
      </c>
      <c r="S1425" s="23" t="s">
        <v>311</v>
      </c>
      <c r="T1425" s="23" t="s">
        <v>370</v>
      </c>
      <c r="U1425" s="24">
        <v>1575</v>
      </c>
      <c r="V1425" s="24" t="str">
        <f t="shared" si="336"/>
        <v>no</v>
      </c>
      <c r="W1425" s="24">
        <v>626</v>
      </c>
      <c r="X1425" s="24" t="str">
        <f t="shared" si="337"/>
        <v>no</v>
      </c>
      <c r="Y1425" s="24" t="s">
        <v>412</v>
      </c>
      <c r="Z1425" s="24">
        <f t="shared" si="338"/>
        <v>0</v>
      </c>
      <c r="AA1425" s="24">
        <v>2201</v>
      </c>
      <c r="AB1425" s="24" t="s">
        <v>311</v>
      </c>
      <c r="AC1425" s="24" t="s">
        <v>369</v>
      </c>
      <c r="AD1425" s="25">
        <v>0</v>
      </c>
      <c r="AE1425" s="25">
        <v>0</v>
      </c>
      <c r="AF1425" s="25">
        <v>2</v>
      </c>
      <c r="AG1425" s="25">
        <v>0</v>
      </c>
      <c r="AH1425" s="25">
        <v>2</v>
      </c>
      <c r="AI1425" s="25" t="s">
        <v>415</v>
      </c>
      <c r="AJ1425" s="57">
        <v>8</v>
      </c>
      <c r="AK1425" s="57" t="str">
        <f t="shared" si="339"/>
        <v>More</v>
      </c>
      <c r="AL1425" s="57" t="s">
        <v>97</v>
      </c>
      <c r="AM1425" s="57" t="str">
        <f t="shared" si="340"/>
        <v>High</v>
      </c>
      <c r="AN1425" s="62">
        <v>2</v>
      </c>
      <c r="AO1425" s="62" t="str">
        <f t="shared" si="341"/>
        <v>More</v>
      </c>
      <c r="AP1425" s="62">
        <v>432</v>
      </c>
      <c r="AQ1425" s="62" t="str">
        <f t="shared" si="342"/>
        <v>no</v>
      </c>
      <c r="AR1425" s="62" t="str">
        <f t="shared" si="343"/>
        <v>Below Average</v>
      </c>
      <c r="AS1425" s="64">
        <v>1</v>
      </c>
      <c r="AT1425" s="68">
        <v>94.88267770876466</v>
      </c>
      <c r="AU1425" s="68" t="str">
        <f t="shared" si="344"/>
        <v>Above Average</v>
      </c>
      <c r="AV1425" s="66">
        <v>274970</v>
      </c>
      <c r="AW1425" s="66">
        <v>2898</v>
      </c>
      <c r="AX1425" s="66" t="s">
        <v>311</v>
      </c>
    </row>
    <row r="1426" spans="1:50" customFormat="1" x14ac:dyDescent="0.2">
      <c r="A1426">
        <v>1425</v>
      </c>
      <c r="B1426" s="12" t="s">
        <v>90</v>
      </c>
      <c r="C1426" s="12" t="s">
        <v>90</v>
      </c>
      <c r="D1426" s="12" t="s">
        <v>91</v>
      </c>
      <c r="E1426" s="22">
        <v>5</v>
      </c>
      <c r="F1426" s="22" t="s">
        <v>195</v>
      </c>
      <c r="G1426" s="22" t="s">
        <v>115</v>
      </c>
      <c r="H1426" s="22" t="str">
        <f t="shared" si="331"/>
        <v>1Story</v>
      </c>
      <c r="I1426" s="22">
        <f t="shared" si="330"/>
        <v>69.182127006168557</v>
      </c>
      <c r="J1426" s="22" t="str">
        <f t="shared" si="332"/>
        <v>Below Average</v>
      </c>
      <c r="K1426" s="22">
        <v>5</v>
      </c>
      <c r="L1426" s="22" t="str">
        <f t="shared" si="333"/>
        <v>Low</v>
      </c>
      <c r="M1426" s="22">
        <v>1958</v>
      </c>
      <c r="N1426" s="22">
        <f t="shared" si="334"/>
        <v>0</v>
      </c>
      <c r="O1426" s="22"/>
      <c r="P1426" s="22">
        <v>1983</v>
      </c>
      <c r="Q1426" s="22">
        <f t="shared" si="335"/>
        <v>0</v>
      </c>
      <c r="R1426" s="23">
        <v>1024</v>
      </c>
      <c r="S1426" s="23" t="s">
        <v>311</v>
      </c>
      <c r="T1426" s="23" t="s">
        <v>370</v>
      </c>
      <c r="U1426" s="24">
        <v>1344</v>
      </c>
      <c r="V1426" s="24" t="str">
        <f t="shared" si="336"/>
        <v>no</v>
      </c>
      <c r="W1426" s="24">
        <v>0</v>
      </c>
      <c r="X1426" s="24" t="str">
        <f t="shared" si="337"/>
        <v>no</v>
      </c>
      <c r="Y1426" s="24" t="s">
        <v>413</v>
      </c>
      <c r="Z1426" s="24">
        <f t="shared" si="338"/>
        <v>0</v>
      </c>
      <c r="AA1426" s="24">
        <v>1344</v>
      </c>
      <c r="AB1426" s="24" t="s">
        <v>311</v>
      </c>
      <c r="AC1426" s="24" t="s">
        <v>370</v>
      </c>
      <c r="AD1426" s="25">
        <v>1</v>
      </c>
      <c r="AE1426" s="25">
        <v>0</v>
      </c>
      <c r="AF1426" s="25">
        <v>1</v>
      </c>
      <c r="AG1426" s="25">
        <v>0</v>
      </c>
      <c r="AH1426" s="25">
        <v>2</v>
      </c>
      <c r="AI1426" s="25" t="s">
        <v>415</v>
      </c>
      <c r="AJ1426" s="57">
        <v>6</v>
      </c>
      <c r="AK1426" s="57" t="str">
        <f t="shared" si="339"/>
        <v>More</v>
      </c>
      <c r="AL1426" s="57" t="s">
        <v>98</v>
      </c>
      <c r="AM1426" s="57" t="str">
        <f t="shared" si="340"/>
        <v>Low</v>
      </c>
      <c r="AN1426" s="62">
        <v>1</v>
      </c>
      <c r="AO1426" s="62" t="str">
        <f t="shared" si="341"/>
        <v>Less</v>
      </c>
      <c r="AP1426" s="62">
        <v>484</v>
      </c>
      <c r="AQ1426" s="62" t="str">
        <f t="shared" si="342"/>
        <v>no</v>
      </c>
      <c r="AR1426" s="62" t="str">
        <f t="shared" si="343"/>
        <v>Above Average</v>
      </c>
      <c r="AS1426" s="64">
        <v>1</v>
      </c>
      <c r="AT1426" s="68">
        <v>60.810810810810814</v>
      </c>
      <c r="AU1426" s="68" t="str">
        <f t="shared" si="344"/>
        <v>Below Average</v>
      </c>
      <c r="AV1426" s="66">
        <v>144000</v>
      </c>
      <c r="AW1426" s="66">
        <v>2368</v>
      </c>
      <c r="AX1426" s="66" t="s">
        <v>311</v>
      </c>
    </row>
    <row r="1427" spans="1:50" customFormat="1" x14ac:dyDescent="0.2">
      <c r="A1427">
        <v>1426</v>
      </c>
      <c r="B1427" s="12" t="s">
        <v>90</v>
      </c>
      <c r="C1427" s="12" t="s">
        <v>90</v>
      </c>
      <c r="D1427" s="12" t="s">
        <v>91</v>
      </c>
      <c r="E1427" s="22">
        <v>6</v>
      </c>
      <c r="F1427" s="22" t="s">
        <v>195</v>
      </c>
      <c r="G1427" s="22" t="s">
        <v>115</v>
      </c>
      <c r="H1427" s="22" t="str">
        <f t="shared" si="331"/>
        <v>1Story</v>
      </c>
      <c r="I1427" s="22">
        <f t="shared" si="330"/>
        <v>69.182127006168557</v>
      </c>
      <c r="J1427" s="22" t="str">
        <f t="shared" si="332"/>
        <v>Below Average</v>
      </c>
      <c r="K1427" s="22">
        <v>6</v>
      </c>
      <c r="L1427" s="22" t="str">
        <f t="shared" si="333"/>
        <v>High</v>
      </c>
      <c r="M1427" s="22">
        <v>1959</v>
      </c>
      <c r="N1427" s="22">
        <f t="shared" si="334"/>
        <v>0</v>
      </c>
      <c r="O1427" s="22"/>
      <c r="P1427" s="22">
        <v>1959</v>
      </c>
      <c r="Q1427" s="22">
        <f t="shared" si="335"/>
        <v>1</v>
      </c>
      <c r="R1427" s="23">
        <v>1252</v>
      </c>
      <c r="S1427" s="23" t="s">
        <v>311</v>
      </c>
      <c r="T1427" s="23" t="s">
        <v>369</v>
      </c>
      <c r="U1427" s="24">
        <v>1252</v>
      </c>
      <c r="V1427" s="24" t="str">
        <f t="shared" si="336"/>
        <v>no</v>
      </c>
      <c r="W1427" s="24">
        <v>0</v>
      </c>
      <c r="X1427" s="24" t="str">
        <f t="shared" si="337"/>
        <v>no</v>
      </c>
      <c r="Y1427" s="24" t="s">
        <v>413</v>
      </c>
      <c r="Z1427" s="24">
        <f t="shared" si="338"/>
        <v>1</v>
      </c>
      <c r="AA1427" s="24">
        <v>1252</v>
      </c>
      <c r="AB1427" s="24" t="s">
        <v>311</v>
      </c>
      <c r="AC1427" s="24" t="s">
        <v>370</v>
      </c>
      <c r="AD1427" s="25">
        <v>0</v>
      </c>
      <c r="AE1427" s="25">
        <v>0</v>
      </c>
      <c r="AF1427" s="25">
        <v>1</v>
      </c>
      <c r="AG1427" s="25">
        <v>0</v>
      </c>
      <c r="AH1427" s="25">
        <v>1</v>
      </c>
      <c r="AI1427" s="25" t="s">
        <v>415</v>
      </c>
      <c r="AJ1427" s="57">
        <v>7</v>
      </c>
      <c r="AK1427" s="57" t="str">
        <f t="shared" si="339"/>
        <v>More</v>
      </c>
      <c r="AL1427" s="57" t="s">
        <v>97</v>
      </c>
      <c r="AM1427" s="57" t="str">
        <f t="shared" si="340"/>
        <v>High</v>
      </c>
      <c r="AN1427" s="62">
        <v>2</v>
      </c>
      <c r="AO1427" s="62" t="str">
        <f t="shared" si="341"/>
        <v>More</v>
      </c>
      <c r="AP1427" s="62">
        <v>528</v>
      </c>
      <c r="AQ1427" s="62" t="str">
        <f t="shared" si="342"/>
        <v>no</v>
      </c>
      <c r="AR1427" s="62" t="str">
        <f t="shared" si="343"/>
        <v>Above Average</v>
      </c>
      <c r="AS1427" s="64">
        <v>0</v>
      </c>
      <c r="AT1427" s="68">
        <v>56.709265175718848</v>
      </c>
      <c r="AU1427" s="68" t="str">
        <f t="shared" si="344"/>
        <v>Below Average</v>
      </c>
      <c r="AV1427" s="66">
        <v>142000</v>
      </c>
      <c r="AW1427" s="66">
        <v>2504</v>
      </c>
      <c r="AX1427" s="66" t="s">
        <v>311</v>
      </c>
    </row>
    <row r="1428" spans="1:50" customFormat="1" x14ac:dyDescent="0.2">
      <c r="A1428">
        <v>1427</v>
      </c>
      <c r="B1428" s="12" t="s">
        <v>90</v>
      </c>
      <c r="C1428" s="12" t="s">
        <v>90</v>
      </c>
      <c r="D1428" s="12" t="s">
        <v>91</v>
      </c>
      <c r="E1428" s="22">
        <v>7</v>
      </c>
      <c r="F1428" s="22" t="s">
        <v>411</v>
      </c>
      <c r="G1428" s="22" t="s">
        <v>92</v>
      </c>
      <c r="H1428" s="22" t="str">
        <f t="shared" si="331"/>
        <v>2Story</v>
      </c>
      <c r="I1428" s="22">
        <f t="shared" si="330"/>
        <v>75.988545402704759</v>
      </c>
      <c r="J1428" s="22" t="str">
        <f t="shared" si="332"/>
        <v>Above Average</v>
      </c>
      <c r="K1428" s="22">
        <v>5</v>
      </c>
      <c r="L1428" s="22" t="str">
        <f t="shared" si="333"/>
        <v>Low</v>
      </c>
      <c r="M1428" s="22">
        <v>1994</v>
      </c>
      <c r="N1428" s="22">
        <f t="shared" si="334"/>
        <v>0</v>
      </c>
      <c r="O1428" s="22"/>
      <c r="P1428" s="22">
        <v>1994</v>
      </c>
      <c r="Q1428" s="22">
        <f t="shared" si="335"/>
        <v>0</v>
      </c>
      <c r="R1428" s="23">
        <v>1223</v>
      </c>
      <c r="S1428" s="23" t="s">
        <v>311</v>
      </c>
      <c r="T1428" s="23" t="s">
        <v>369</v>
      </c>
      <c r="U1428" s="24">
        <v>1223</v>
      </c>
      <c r="V1428" s="24" t="str">
        <f t="shared" si="336"/>
        <v>no</v>
      </c>
      <c r="W1428" s="24">
        <v>904</v>
      </c>
      <c r="X1428" s="24" t="str">
        <f t="shared" si="337"/>
        <v>no</v>
      </c>
      <c r="Y1428" s="24" t="s">
        <v>412</v>
      </c>
      <c r="Z1428" s="24">
        <f t="shared" si="338"/>
        <v>0</v>
      </c>
      <c r="AA1428" s="24">
        <v>2127</v>
      </c>
      <c r="AB1428" s="24" t="s">
        <v>311</v>
      </c>
      <c r="AC1428" s="24" t="s">
        <v>369</v>
      </c>
      <c r="AD1428" s="25">
        <v>1</v>
      </c>
      <c r="AE1428" s="25">
        <v>0</v>
      </c>
      <c r="AF1428" s="25">
        <v>2</v>
      </c>
      <c r="AG1428" s="25">
        <v>1</v>
      </c>
      <c r="AH1428" s="25">
        <v>4</v>
      </c>
      <c r="AI1428" s="25" t="s">
        <v>414</v>
      </c>
      <c r="AJ1428" s="57">
        <v>5</v>
      </c>
      <c r="AK1428" s="57" t="str">
        <f t="shared" si="339"/>
        <v>Less</v>
      </c>
      <c r="AL1428" s="57" t="s">
        <v>97</v>
      </c>
      <c r="AM1428" s="57" t="str">
        <f t="shared" si="340"/>
        <v>High</v>
      </c>
      <c r="AN1428" s="62">
        <v>2</v>
      </c>
      <c r="AO1428" s="62" t="str">
        <f t="shared" si="341"/>
        <v>More</v>
      </c>
      <c r="AP1428" s="62">
        <v>525</v>
      </c>
      <c r="AQ1428" s="62" t="str">
        <f t="shared" si="342"/>
        <v>no</v>
      </c>
      <c r="AR1428" s="62" t="str">
        <f t="shared" si="343"/>
        <v>Above Average</v>
      </c>
      <c r="AS1428" s="64">
        <v>2</v>
      </c>
      <c r="AT1428" s="68">
        <v>80.895522388059703</v>
      </c>
      <c r="AU1428" s="68" t="str">
        <f t="shared" si="344"/>
        <v>Above Average</v>
      </c>
      <c r="AV1428" s="66">
        <v>271000</v>
      </c>
      <c r="AW1428" s="66">
        <v>3350</v>
      </c>
      <c r="AX1428" s="66" t="s">
        <v>311</v>
      </c>
    </row>
    <row r="1429" spans="1:50" customFormat="1" x14ac:dyDescent="0.2">
      <c r="A1429">
        <v>1428</v>
      </c>
      <c r="B1429" s="12" t="s">
        <v>144</v>
      </c>
      <c r="C1429" s="12" t="s">
        <v>90</v>
      </c>
      <c r="D1429" s="12" t="s">
        <v>91</v>
      </c>
      <c r="E1429" s="22">
        <v>5</v>
      </c>
      <c r="F1429" s="22" t="s">
        <v>195</v>
      </c>
      <c r="G1429" s="22" t="s">
        <v>132</v>
      </c>
      <c r="H1429" s="22" t="str">
        <f t="shared" si="331"/>
        <v>1Story</v>
      </c>
      <c r="I1429" s="22">
        <f t="shared" si="330"/>
        <v>59.315963337771507</v>
      </c>
      <c r="J1429" s="22" t="str">
        <f t="shared" si="332"/>
        <v>Below Average</v>
      </c>
      <c r="K1429" s="22">
        <v>6</v>
      </c>
      <c r="L1429" s="22" t="str">
        <f t="shared" si="333"/>
        <v>High</v>
      </c>
      <c r="M1429" s="22">
        <v>1945</v>
      </c>
      <c r="N1429" s="22">
        <f t="shared" si="334"/>
        <v>1</v>
      </c>
      <c r="O1429" s="22"/>
      <c r="P1429" s="22">
        <v>1950</v>
      </c>
      <c r="Q1429" s="22">
        <f t="shared" si="335"/>
        <v>1</v>
      </c>
      <c r="R1429" s="23">
        <v>913</v>
      </c>
      <c r="S1429" s="23" t="s">
        <v>311</v>
      </c>
      <c r="T1429" s="23" t="s">
        <v>370</v>
      </c>
      <c r="U1429" s="24">
        <v>1048</v>
      </c>
      <c r="V1429" s="24" t="str">
        <f t="shared" si="336"/>
        <v>no</v>
      </c>
      <c r="W1429" s="24">
        <v>510</v>
      </c>
      <c r="X1429" s="24" t="str">
        <f t="shared" si="337"/>
        <v>no</v>
      </c>
      <c r="Y1429" s="24" t="s">
        <v>412</v>
      </c>
      <c r="Z1429" s="24">
        <f t="shared" si="338"/>
        <v>0</v>
      </c>
      <c r="AA1429" s="24">
        <v>1558</v>
      </c>
      <c r="AB1429" s="24" t="s">
        <v>311</v>
      </c>
      <c r="AC1429" s="24" t="s">
        <v>369</v>
      </c>
      <c r="AD1429" s="25">
        <v>1</v>
      </c>
      <c r="AE1429" s="25">
        <v>0</v>
      </c>
      <c r="AF1429" s="25">
        <v>1</v>
      </c>
      <c r="AG1429" s="25">
        <v>1</v>
      </c>
      <c r="AH1429" s="25">
        <v>3</v>
      </c>
      <c r="AI1429" s="25" t="s">
        <v>414</v>
      </c>
      <c r="AJ1429" s="57">
        <v>6</v>
      </c>
      <c r="AK1429" s="57" t="str">
        <f t="shared" si="339"/>
        <v>More</v>
      </c>
      <c r="AL1429" s="57" t="s">
        <v>98</v>
      </c>
      <c r="AM1429" s="57" t="str">
        <f t="shared" si="340"/>
        <v>Low</v>
      </c>
      <c r="AN1429" s="62">
        <v>1</v>
      </c>
      <c r="AO1429" s="62" t="str">
        <f t="shared" si="341"/>
        <v>Less</v>
      </c>
      <c r="AP1429" s="62">
        <v>288</v>
      </c>
      <c r="AQ1429" s="62" t="str">
        <f t="shared" si="342"/>
        <v>no</v>
      </c>
      <c r="AR1429" s="62" t="str">
        <f t="shared" si="343"/>
        <v>Below Average</v>
      </c>
      <c r="AS1429" s="64">
        <v>1</v>
      </c>
      <c r="AT1429" s="68">
        <v>56.657223796033996</v>
      </c>
      <c r="AU1429" s="68" t="str">
        <f t="shared" si="344"/>
        <v>Below Average</v>
      </c>
      <c r="AV1429" s="66">
        <v>140000</v>
      </c>
      <c r="AW1429" s="66">
        <v>2471</v>
      </c>
      <c r="AX1429" s="66" t="s">
        <v>311</v>
      </c>
    </row>
    <row r="1430" spans="1:50" customFormat="1" x14ac:dyDescent="0.2">
      <c r="A1430">
        <v>1429</v>
      </c>
      <c r="B1430" s="12" t="s">
        <v>90</v>
      </c>
      <c r="C1430" s="12" t="s">
        <v>90</v>
      </c>
      <c r="D1430" s="12" t="s">
        <v>91</v>
      </c>
      <c r="E1430" s="22">
        <v>5</v>
      </c>
      <c r="F1430" s="22" t="s">
        <v>195</v>
      </c>
      <c r="G1430" s="22" t="s">
        <v>115</v>
      </c>
      <c r="H1430" s="22" t="str">
        <f t="shared" si="331"/>
        <v>1Story</v>
      </c>
      <c r="I1430" s="22">
        <f t="shared" si="330"/>
        <v>69.182127006168557</v>
      </c>
      <c r="J1430" s="22" t="str">
        <f t="shared" si="332"/>
        <v>Below Average</v>
      </c>
      <c r="K1430" s="22">
        <v>7</v>
      </c>
      <c r="L1430" s="22" t="str">
        <f t="shared" si="333"/>
        <v>High</v>
      </c>
      <c r="M1430" s="22">
        <v>1940</v>
      </c>
      <c r="N1430" s="22">
        <f t="shared" si="334"/>
        <v>1</v>
      </c>
      <c r="O1430" s="22"/>
      <c r="P1430" s="22">
        <v>1992</v>
      </c>
      <c r="Q1430" s="22">
        <f t="shared" si="335"/>
        <v>0</v>
      </c>
      <c r="R1430" s="23">
        <v>788</v>
      </c>
      <c r="S1430" s="23" t="s">
        <v>311</v>
      </c>
      <c r="T1430" s="23" t="s">
        <v>370</v>
      </c>
      <c r="U1430" s="24">
        <v>804</v>
      </c>
      <c r="V1430" s="24" t="str">
        <f t="shared" si="336"/>
        <v>no</v>
      </c>
      <c r="W1430" s="24">
        <v>0</v>
      </c>
      <c r="X1430" s="24" t="str">
        <f t="shared" si="337"/>
        <v>no</v>
      </c>
      <c r="Y1430" s="24" t="s">
        <v>413</v>
      </c>
      <c r="Z1430" s="24">
        <f t="shared" si="338"/>
        <v>0</v>
      </c>
      <c r="AA1430" s="24">
        <v>804</v>
      </c>
      <c r="AB1430" s="24" t="s">
        <v>311</v>
      </c>
      <c r="AC1430" s="24" t="s">
        <v>370</v>
      </c>
      <c r="AD1430" s="25">
        <v>1</v>
      </c>
      <c r="AE1430" s="25">
        <v>0</v>
      </c>
      <c r="AF1430" s="25">
        <v>1</v>
      </c>
      <c r="AG1430" s="25">
        <v>0</v>
      </c>
      <c r="AH1430" s="25">
        <v>2</v>
      </c>
      <c r="AI1430" s="25" t="s">
        <v>415</v>
      </c>
      <c r="AJ1430" s="57">
        <v>4</v>
      </c>
      <c r="AK1430" s="57" t="str">
        <f t="shared" si="339"/>
        <v>Less</v>
      </c>
      <c r="AL1430" s="57" t="s">
        <v>97</v>
      </c>
      <c r="AM1430" s="57" t="str">
        <f t="shared" si="340"/>
        <v>High</v>
      </c>
      <c r="AN1430" s="62">
        <v>1</v>
      </c>
      <c r="AO1430" s="62" t="str">
        <f t="shared" si="341"/>
        <v>Less</v>
      </c>
      <c r="AP1430" s="62">
        <v>240</v>
      </c>
      <c r="AQ1430" s="62" t="str">
        <f t="shared" si="342"/>
        <v>no</v>
      </c>
      <c r="AR1430" s="62" t="str">
        <f t="shared" si="343"/>
        <v>Below Average</v>
      </c>
      <c r="AS1430" s="64">
        <v>2</v>
      </c>
      <c r="AT1430" s="68">
        <v>74.748743718592962</v>
      </c>
      <c r="AU1430" s="68" t="str">
        <f t="shared" si="344"/>
        <v>Above Average</v>
      </c>
      <c r="AV1430" s="66">
        <v>119000</v>
      </c>
      <c r="AW1430" s="66">
        <v>1592</v>
      </c>
      <c r="AX1430" s="66" t="s">
        <v>311</v>
      </c>
    </row>
    <row r="1431" spans="1:50" customFormat="1" x14ac:dyDescent="0.2">
      <c r="A1431">
        <v>1430</v>
      </c>
      <c r="B1431" s="12" t="s">
        <v>90</v>
      </c>
      <c r="C1431" s="12" t="s">
        <v>90</v>
      </c>
      <c r="D1431" s="12" t="s">
        <v>91</v>
      </c>
      <c r="E1431" s="22">
        <v>6</v>
      </c>
      <c r="F1431" s="22" t="s">
        <v>195</v>
      </c>
      <c r="G1431" s="22" t="s">
        <v>115</v>
      </c>
      <c r="H1431" s="22" t="str">
        <f t="shared" si="331"/>
        <v>1Story</v>
      </c>
      <c r="I1431" s="22">
        <f t="shared" si="330"/>
        <v>69.182127006168557</v>
      </c>
      <c r="J1431" s="22" t="str">
        <f t="shared" si="332"/>
        <v>Below Average</v>
      </c>
      <c r="K1431" s="22">
        <v>7</v>
      </c>
      <c r="L1431" s="22" t="str">
        <f t="shared" si="333"/>
        <v>High</v>
      </c>
      <c r="M1431" s="22">
        <v>1981</v>
      </c>
      <c r="N1431" s="22">
        <f t="shared" si="334"/>
        <v>0</v>
      </c>
      <c r="O1431" s="22"/>
      <c r="P1431" s="22">
        <v>1981</v>
      </c>
      <c r="Q1431" s="22">
        <f t="shared" si="335"/>
        <v>0</v>
      </c>
      <c r="R1431" s="23">
        <v>1440</v>
      </c>
      <c r="S1431" s="23" t="s">
        <v>311</v>
      </c>
      <c r="T1431" s="23" t="s">
        <v>369</v>
      </c>
      <c r="U1431" s="24">
        <v>1440</v>
      </c>
      <c r="V1431" s="24" t="str">
        <f t="shared" si="336"/>
        <v>no</v>
      </c>
      <c r="W1431" s="24">
        <v>0</v>
      </c>
      <c r="X1431" s="24" t="str">
        <f t="shared" si="337"/>
        <v>no</v>
      </c>
      <c r="Y1431" s="24" t="s">
        <v>413</v>
      </c>
      <c r="Z1431" s="24">
        <f t="shared" si="338"/>
        <v>0</v>
      </c>
      <c r="AA1431" s="24">
        <v>1440</v>
      </c>
      <c r="AB1431" s="24" t="s">
        <v>311</v>
      </c>
      <c r="AC1431" s="24" t="s">
        <v>370</v>
      </c>
      <c r="AD1431" s="25">
        <v>0</v>
      </c>
      <c r="AE1431" s="25">
        <v>0</v>
      </c>
      <c r="AF1431" s="25">
        <v>2</v>
      </c>
      <c r="AG1431" s="25">
        <v>0</v>
      </c>
      <c r="AH1431" s="25">
        <v>2</v>
      </c>
      <c r="AI1431" s="25" t="s">
        <v>415</v>
      </c>
      <c r="AJ1431" s="57">
        <v>7</v>
      </c>
      <c r="AK1431" s="57" t="str">
        <f t="shared" si="339"/>
        <v>More</v>
      </c>
      <c r="AL1431" s="57" t="s">
        <v>97</v>
      </c>
      <c r="AM1431" s="57" t="str">
        <f t="shared" si="340"/>
        <v>High</v>
      </c>
      <c r="AN1431" s="62">
        <v>2</v>
      </c>
      <c r="AO1431" s="62" t="str">
        <f t="shared" si="341"/>
        <v>More</v>
      </c>
      <c r="AP1431" s="62">
        <v>467</v>
      </c>
      <c r="AQ1431" s="62" t="str">
        <f t="shared" si="342"/>
        <v>no</v>
      </c>
      <c r="AR1431" s="62" t="str">
        <f t="shared" si="343"/>
        <v>Below Average</v>
      </c>
      <c r="AS1431" s="64">
        <v>1</v>
      </c>
      <c r="AT1431" s="68">
        <v>63.506944444444443</v>
      </c>
      <c r="AU1431" s="68" t="str">
        <f t="shared" si="344"/>
        <v>Below Average</v>
      </c>
      <c r="AV1431" s="66">
        <v>182900</v>
      </c>
      <c r="AW1431" s="66">
        <v>2880</v>
      </c>
      <c r="AX1431" s="66" t="s">
        <v>311</v>
      </c>
    </row>
    <row r="1432" spans="1:50" customFormat="1" x14ac:dyDescent="0.2">
      <c r="A1432">
        <v>1431</v>
      </c>
      <c r="B1432" s="12" t="s">
        <v>202</v>
      </c>
      <c r="C1432" s="12" t="s">
        <v>90</v>
      </c>
      <c r="D1432" s="12" t="s">
        <v>91</v>
      </c>
      <c r="E1432" s="22">
        <v>5</v>
      </c>
      <c r="F1432" s="22" t="s">
        <v>195</v>
      </c>
      <c r="G1432" s="22" t="s">
        <v>92</v>
      </c>
      <c r="H1432" s="22" t="str">
        <f t="shared" si="331"/>
        <v>2Story</v>
      </c>
      <c r="I1432" s="22">
        <f t="shared" si="330"/>
        <v>75.988545402704759</v>
      </c>
      <c r="J1432" s="22" t="str">
        <f t="shared" si="332"/>
        <v>Above Average</v>
      </c>
      <c r="K1432" s="22">
        <v>5</v>
      </c>
      <c r="L1432" s="22" t="str">
        <f t="shared" si="333"/>
        <v>Low</v>
      </c>
      <c r="M1432" s="22">
        <v>2005</v>
      </c>
      <c r="N1432" s="22">
        <f t="shared" si="334"/>
        <v>0</v>
      </c>
      <c r="O1432" s="22"/>
      <c r="P1432" s="22">
        <v>2005</v>
      </c>
      <c r="Q1432" s="22">
        <f t="shared" si="335"/>
        <v>0</v>
      </c>
      <c r="R1432" s="23">
        <v>732</v>
      </c>
      <c r="S1432" s="23" t="s">
        <v>311</v>
      </c>
      <c r="T1432" s="23" t="s">
        <v>370</v>
      </c>
      <c r="U1432" s="24">
        <v>734</v>
      </c>
      <c r="V1432" s="24" t="str">
        <f t="shared" si="336"/>
        <v>no</v>
      </c>
      <c r="W1432" s="24">
        <v>1104</v>
      </c>
      <c r="X1432" s="24" t="str">
        <f t="shared" si="337"/>
        <v>no</v>
      </c>
      <c r="Y1432" s="24" t="s">
        <v>412</v>
      </c>
      <c r="Z1432" s="24">
        <f t="shared" si="338"/>
        <v>0</v>
      </c>
      <c r="AA1432" s="24">
        <v>1838</v>
      </c>
      <c r="AB1432" s="24" t="s">
        <v>311</v>
      </c>
      <c r="AC1432" s="24" t="s">
        <v>369</v>
      </c>
      <c r="AD1432" s="25">
        <v>0</v>
      </c>
      <c r="AE1432" s="25">
        <v>0</v>
      </c>
      <c r="AF1432" s="25">
        <v>2</v>
      </c>
      <c r="AG1432" s="25">
        <v>1</v>
      </c>
      <c r="AH1432" s="25">
        <v>3</v>
      </c>
      <c r="AI1432" s="25" t="s">
        <v>414</v>
      </c>
      <c r="AJ1432" s="57">
        <v>7</v>
      </c>
      <c r="AK1432" s="57" t="str">
        <f t="shared" si="339"/>
        <v>More</v>
      </c>
      <c r="AL1432" s="57" t="s">
        <v>98</v>
      </c>
      <c r="AM1432" s="57" t="str">
        <f t="shared" si="340"/>
        <v>Low</v>
      </c>
      <c r="AN1432" s="62">
        <v>2</v>
      </c>
      <c r="AO1432" s="62" t="str">
        <f t="shared" si="341"/>
        <v>More</v>
      </c>
      <c r="AP1432" s="62">
        <v>372</v>
      </c>
      <c r="AQ1432" s="62" t="str">
        <f t="shared" si="342"/>
        <v>no</v>
      </c>
      <c r="AR1432" s="62" t="str">
        <f t="shared" si="343"/>
        <v>Below Average</v>
      </c>
      <c r="AS1432" s="64">
        <v>1</v>
      </c>
      <c r="AT1432" s="68">
        <v>74.762645914396884</v>
      </c>
      <c r="AU1432" s="68" t="str">
        <f t="shared" si="344"/>
        <v>Above Average</v>
      </c>
      <c r="AV1432" s="66">
        <v>192140</v>
      </c>
      <c r="AW1432" s="66">
        <v>2570</v>
      </c>
      <c r="AX1432" s="66" t="s">
        <v>311</v>
      </c>
    </row>
    <row r="1433" spans="1:50" customFormat="1" x14ac:dyDescent="0.2">
      <c r="A1433">
        <v>1432</v>
      </c>
      <c r="B1433" s="12" t="s">
        <v>90</v>
      </c>
      <c r="C1433" s="12" t="s">
        <v>90</v>
      </c>
      <c r="D1433" s="12" t="s">
        <v>179</v>
      </c>
      <c r="E1433" s="22">
        <v>6</v>
      </c>
      <c r="F1433" s="22" t="s">
        <v>195</v>
      </c>
      <c r="G1433" s="22" t="s">
        <v>115</v>
      </c>
      <c r="H1433" s="22" t="str">
        <f t="shared" si="331"/>
        <v>1Story</v>
      </c>
      <c r="I1433" s="22">
        <f t="shared" si="330"/>
        <v>69.182127006168557</v>
      </c>
      <c r="J1433" s="22" t="str">
        <f t="shared" si="332"/>
        <v>Below Average</v>
      </c>
      <c r="K1433" s="22">
        <v>6</v>
      </c>
      <c r="L1433" s="22" t="str">
        <f t="shared" si="333"/>
        <v>High</v>
      </c>
      <c r="M1433" s="22">
        <v>1976</v>
      </c>
      <c r="N1433" s="22">
        <f t="shared" si="334"/>
        <v>0</v>
      </c>
      <c r="O1433" s="22"/>
      <c r="P1433" s="22">
        <v>1976</v>
      </c>
      <c r="Q1433" s="22">
        <f t="shared" si="335"/>
        <v>0</v>
      </c>
      <c r="R1433" s="23">
        <v>958</v>
      </c>
      <c r="S1433" s="23" t="s">
        <v>311</v>
      </c>
      <c r="T1433" s="23" t="s">
        <v>370</v>
      </c>
      <c r="U1433" s="24">
        <v>958</v>
      </c>
      <c r="V1433" s="24" t="str">
        <f t="shared" si="336"/>
        <v>no</v>
      </c>
      <c r="W1433" s="24">
        <v>0</v>
      </c>
      <c r="X1433" s="24" t="str">
        <f t="shared" si="337"/>
        <v>no</v>
      </c>
      <c r="Y1433" s="24" t="s">
        <v>413</v>
      </c>
      <c r="Z1433" s="24">
        <f t="shared" si="338"/>
        <v>1</v>
      </c>
      <c r="AA1433" s="24">
        <v>958</v>
      </c>
      <c r="AB1433" s="24" t="s">
        <v>311</v>
      </c>
      <c r="AC1433" s="24" t="s">
        <v>370</v>
      </c>
      <c r="AD1433" s="25">
        <v>0</v>
      </c>
      <c r="AE1433" s="25">
        <v>0</v>
      </c>
      <c r="AF1433" s="25">
        <v>2</v>
      </c>
      <c r="AG1433" s="25">
        <v>0</v>
      </c>
      <c r="AH1433" s="25">
        <v>2</v>
      </c>
      <c r="AI1433" s="25" t="s">
        <v>415</v>
      </c>
      <c r="AJ1433" s="57">
        <v>5</v>
      </c>
      <c r="AK1433" s="57" t="str">
        <f t="shared" si="339"/>
        <v>Less</v>
      </c>
      <c r="AL1433" s="57" t="s">
        <v>98</v>
      </c>
      <c r="AM1433" s="57" t="str">
        <f t="shared" si="340"/>
        <v>Low</v>
      </c>
      <c r="AN1433" s="62">
        <v>2</v>
      </c>
      <c r="AO1433" s="62" t="str">
        <f t="shared" si="341"/>
        <v>More</v>
      </c>
      <c r="AP1433" s="62">
        <v>440</v>
      </c>
      <c r="AQ1433" s="62" t="str">
        <f t="shared" si="342"/>
        <v>no</v>
      </c>
      <c r="AR1433" s="62" t="str">
        <f t="shared" si="343"/>
        <v>Below Average</v>
      </c>
      <c r="AS1433" s="64">
        <v>0</v>
      </c>
      <c r="AT1433" s="68">
        <v>75.026096033402922</v>
      </c>
      <c r="AU1433" s="68" t="str">
        <f t="shared" si="344"/>
        <v>Above Average</v>
      </c>
      <c r="AV1433" s="66">
        <v>143750</v>
      </c>
      <c r="AW1433" s="66">
        <v>1916</v>
      </c>
      <c r="AX1433" s="66" t="s">
        <v>311</v>
      </c>
    </row>
    <row r="1434" spans="1:50" customFormat="1" x14ac:dyDescent="0.2">
      <c r="A1434">
        <v>1433</v>
      </c>
      <c r="B1434" s="12" t="s">
        <v>90</v>
      </c>
      <c r="C1434" s="12" t="s">
        <v>90</v>
      </c>
      <c r="D1434" s="12" t="s">
        <v>91</v>
      </c>
      <c r="E1434" s="22">
        <v>4</v>
      </c>
      <c r="F1434" s="22" t="s">
        <v>195</v>
      </c>
      <c r="G1434" s="22" t="s">
        <v>115</v>
      </c>
      <c r="H1434" s="22" t="str">
        <f t="shared" si="331"/>
        <v>1Story</v>
      </c>
      <c r="I1434" s="22">
        <f t="shared" si="330"/>
        <v>69.182127006168557</v>
      </c>
      <c r="J1434" s="22" t="str">
        <f t="shared" si="332"/>
        <v>Below Average</v>
      </c>
      <c r="K1434" s="22">
        <v>6</v>
      </c>
      <c r="L1434" s="22" t="str">
        <f t="shared" si="333"/>
        <v>High</v>
      </c>
      <c r="M1434" s="22">
        <v>1927</v>
      </c>
      <c r="N1434" s="22">
        <f t="shared" si="334"/>
        <v>1</v>
      </c>
      <c r="O1434" s="22"/>
      <c r="P1434" s="22">
        <v>2007</v>
      </c>
      <c r="Q1434" s="22">
        <f t="shared" si="335"/>
        <v>0</v>
      </c>
      <c r="R1434" s="23">
        <v>656</v>
      </c>
      <c r="S1434" s="23" t="s">
        <v>311</v>
      </c>
      <c r="T1434" s="23" t="s">
        <v>370</v>
      </c>
      <c r="U1434" s="24">
        <v>968</v>
      </c>
      <c r="V1434" s="24" t="str">
        <f t="shared" si="336"/>
        <v>no</v>
      </c>
      <c r="W1434" s="24">
        <v>0</v>
      </c>
      <c r="X1434" s="24" t="str">
        <f t="shared" si="337"/>
        <v>no</v>
      </c>
      <c r="Y1434" s="24" t="s">
        <v>413</v>
      </c>
      <c r="Z1434" s="24">
        <f t="shared" si="338"/>
        <v>1</v>
      </c>
      <c r="AA1434" s="24">
        <v>968</v>
      </c>
      <c r="AB1434" s="24" t="s">
        <v>311</v>
      </c>
      <c r="AC1434" s="24" t="s">
        <v>370</v>
      </c>
      <c r="AD1434" s="25">
        <v>0</v>
      </c>
      <c r="AE1434" s="25">
        <v>0</v>
      </c>
      <c r="AF1434" s="25">
        <v>2</v>
      </c>
      <c r="AG1434" s="25">
        <v>0</v>
      </c>
      <c r="AH1434" s="25">
        <v>2</v>
      </c>
      <c r="AI1434" s="25" t="s">
        <v>415</v>
      </c>
      <c r="AJ1434" s="57">
        <v>5</v>
      </c>
      <c r="AK1434" s="57" t="str">
        <f t="shared" si="339"/>
        <v>Less</v>
      </c>
      <c r="AL1434" s="57" t="s">
        <v>98</v>
      </c>
      <c r="AM1434" s="57" t="str">
        <f t="shared" si="340"/>
        <v>Low</v>
      </c>
      <c r="AN1434" s="62">
        <v>1</v>
      </c>
      <c r="AO1434" s="62" t="str">
        <f t="shared" si="341"/>
        <v>Less</v>
      </c>
      <c r="AP1434" s="62">
        <v>216</v>
      </c>
      <c r="AQ1434" s="62" t="str">
        <f t="shared" si="342"/>
        <v>no</v>
      </c>
      <c r="AR1434" s="62" t="str">
        <f t="shared" si="343"/>
        <v>Below Average</v>
      </c>
      <c r="AS1434" s="64">
        <v>0</v>
      </c>
      <c r="AT1434" s="68">
        <v>39.716748768472904</v>
      </c>
      <c r="AU1434" s="68" t="str">
        <f t="shared" si="344"/>
        <v>Below Average</v>
      </c>
      <c r="AV1434" s="66">
        <v>64500</v>
      </c>
      <c r="AW1434" s="66">
        <v>1624</v>
      </c>
      <c r="AX1434" s="66" t="s">
        <v>311</v>
      </c>
    </row>
    <row r="1435" spans="1:50" customFormat="1" x14ac:dyDescent="0.2">
      <c r="A1435">
        <v>1434</v>
      </c>
      <c r="B1435" s="12" t="s">
        <v>90</v>
      </c>
      <c r="C1435" s="12" t="s">
        <v>90</v>
      </c>
      <c r="D1435" s="12" t="s">
        <v>91</v>
      </c>
      <c r="E1435" s="22">
        <v>6</v>
      </c>
      <c r="F1435" s="22" t="s">
        <v>195</v>
      </c>
      <c r="G1435" s="22" t="s">
        <v>92</v>
      </c>
      <c r="H1435" s="22" t="str">
        <f t="shared" si="331"/>
        <v>2Story</v>
      </c>
      <c r="I1435" s="22">
        <f t="shared" si="330"/>
        <v>75.988545402704759</v>
      </c>
      <c r="J1435" s="22" t="str">
        <f t="shared" si="332"/>
        <v>Above Average</v>
      </c>
      <c r="K1435" s="22">
        <v>5</v>
      </c>
      <c r="L1435" s="22" t="str">
        <f t="shared" si="333"/>
        <v>Low</v>
      </c>
      <c r="M1435" s="22">
        <v>2000</v>
      </c>
      <c r="N1435" s="22">
        <f t="shared" si="334"/>
        <v>0</v>
      </c>
      <c r="O1435" s="22"/>
      <c r="P1435" s="22">
        <v>2000</v>
      </c>
      <c r="Q1435" s="22">
        <f t="shared" si="335"/>
        <v>0</v>
      </c>
      <c r="R1435" s="23">
        <v>936</v>
      </c>
      <c r="S1435" s="23" t="s">
        <v>311</v>
      </c>
      <c r="T1435" s="23" t="s">
        <v>370</v>
      </c>
      <c r="U1435" s="24">
        <v>962</v>
      </c>
      <c r="V1435" s="24" t="str">
        <f t="shared" si="336"/>
        <v>no</v>
      </c>
      <c r="W1435" s="24">
        <v>830</v>
      </c>
      <c r="X1435" s="24" t="str">
        <f t="shared" si="337"/>
        <v>no</v>
      </c>
      <c r="Y1435" s="24" t="s">
        <v>412</v>
      </c>
      <c r="Z1435" s="24">
        <f t="shared" si="338"/>
        <v>0</v>
      </c>
      <c r="AA1435" s="24">
        <v>1792</v>
      </c>
      <c r="AB1435" s="24" t="s">
        <v>311</v>
      </c>
      <c r="AC1435" s="24" t="s">
        <v>369</v>
      </c>
      <c r="AD1435" s="25">
        <v>1</v>
      </c>
      <c r="AE1435" s="25">
        <v>0</v>
      </c>
      <c r="AF1435" s="25">
        <v>2</v>
      </c>
      <c r="AG1435" s="25">
        <v>1</v>
      </c>
      <c r="AH1435" s="25">
        <v>4</v>
      </c>
      <c r="AI1435" s="25" t="s">
        <v>414</v>
      </c>
      <c r="AJ1435" s="57">
        <v>8</v>
      </c>
      <c r="AK1435" s="57" t="str">
        <f t="shared" si="339"/>
        <v>More</v>
      </c>
      <c r="AL1435" s="57" t="s">
        <v>98</v>
      </c>
      <c r="AM1435" s="57" t="str">
        <f t="shared" si="340"/>
        <v>Low</v>
      </c>
      <c r="AN1435" s="62">
        <v>2</v>
      </c>
      <c r="AO1435" s="62" t="str">
        <f t="shared" si="341"/>
        <v>More</v>
      </c>
      <c r="AP1435" s="62">
        <v>451</v>
      </c>
      <c r="AQ1435" s="62" t="str">
        <f t="shared" si="342"/>
        <v>no</v>
      </c>
      <c r="AR1435" s="62" t="str">
        <f t="shared" si="343"/>
        <v>Below Average</v>
      </c>
      <c r="AS1435" s="64">
        <v>1</v>
      </c>
      <c r="AT1435" s="68">
        <v>68.365102639296182</v>
      </c>
      <c r="AU1435" s="68" t="str">
        <f t="shared" si="344"/>
        <v>Below Average</v>
      </c>
      <c r="AV1435" s="66">
        <v>186500</v>
      </c>
      <c r="AW1435" s="66">
        <v>2728</v>
      </c>
      <c r="AX1435" s="66" t="s">
        <v>311</v>
      </c>
    </row>
    <row r="1436" spans="1:50" customFormat="1" x14ac:dyDescent="0.2">
      <c r="A1436">
        <v>1435</v>
      </c>
      <c r="B1436" s="12" t="s">
        <v>90</v>
      </c>
      <c r="C1436" s="12" t="s">
        <v>90</v>
      </c>
      <c r="D1436" s="12" t="s">
        <v>91</v>
      </c>
      <c r="E1436" s="22">
        <v>5</v>
      </c>
      <c r="F1436" s="22" t="s">
        <v>195</v>
      </c>
      <c r="G1436" s="22" t="s">
        <v>115</v>
      </c>
      <c r="H1436" s="22" t="str">
        <f t="shared" si="331"/>
        <v>1Story</v>
      </c>
      <c r="I1436" s="22">
        <f t="shared" si="330"/>
        <v>69.182127006168557</v>
      </c>
      <c r="J1436" s="22" t="str">
        <f t="shared" si="332"/>
        <v>Below Average</v>
      </c>
      <c r="K1436" s="22">
        <v>5</v>
      </c>
      <c r="L1436" s="22" t="str">
        <f t="shared" si="333"/>
        <v>Low</v>
      </c>
      <c r="M1436" s="22">
        <v>1977</v>
      </c>
      <c r="N1436" s="22">
        <f t="shared" si="334"/>
        <v>0</v>
      </c>
      <c r="O1436" s="22"/>
      <c r="P1436" s="22">
        <v>1977</v>
      </c>
      <c r="Q1436" s="22">
        <f t="shared" si="335"/>
        <v>0</v>
      </c>
      <c r="R1436" s="23">
        <v>1126</v>
      </c>
      <c r="S1436" s="23" t="s">
        <v>311</v>
      </c>
      <c r="T1436" s="23" t="s">
        <v>369</v>
      </c>
      <c r="U1436" s="24">
        <v>1126</v>
      </c>
      <c r="V1436" s="24" t="str">
        <f t="shared" si="336"/>
        <v>no</v>
      </c>
      <c r="W1436" s="24">
        <v>0</v>
      </c>
      <c r="X1436" s="24" t="str">
        <f t="shared" si="337"/>
        <v>no</v>
      </c>
      <c r="Y1436" s="24" t="s">
        <v>413</v>
      </c>
      <c r="Z1436" s="24">
        <f t="shared" si="338"/>
        <v>1</v>
      </c>
      <c r="AA1436" s="24">
        <v>1126</v>
      </c>
      <c r="AB1436" s="24" t="s">
        <v>311</v>
      </c>
      <c r="AC1436" s="24" t="s">
        <v>370</v>
      </c>
      <c r="AD1436" s="25">
        <v>1</v>
      </c>
      <c r="AE1436" s="25">
        <v>0</v>
      </c>
      <c r="AF1436" s="25">
        <v>2</v>
      </c>
      <c r="AG1436" s="25">
        <v>0</v>
      </c>
      <c r="AH1436" s="25">
        <v>3</v>
      </c>
      <c r="AI1436" s="25" t="s">
        <v>414</v>
      </c>
      <c r="AJ1436" s="57">
        <v>5</v>
      </c>
      <c r="AK1436" s="57" t="str">
        <f t="shared" si="339"/>
        <v>Less</v>
      </c>
      <c r="AL1436" s="57" t="s">
        <v>98</v>
      </c>
      <c r="AM1436" s="57" t="str">
        <f t="shared" si="340"/>
        <v>Low</v>
      </c>
      <c r="AN1436" s="62">
        <v>2</v>
      </c>
      <c r="AO1436" s="62" t="str">
        <f t="shared" si="341"/>
        <v>More</v>
      </c>
      <c r="AP1436" s="62">
        <v>484</v>
      </c>
      <c r="AQ1436" s="62" t="str">
        <f t="shared" si="342"/>
        <v>no</v>
      </c>
      <c r="AR1436" s="62" t="str">
        <f t="shared" si="343"/>
        <v>Above Average</v>
      </c>
      <c r="AS1436" s="64">
        <v>1</v>
      </c>
      <c r="AT1436" s="68">
        <v>71.047957371225579</v>
      </c>
      <c r="AU1436" s="68" t="str">
        <f t="shared" si="344"/>
        <v>Above Average</v>
      </c>
      <c r="AV1436" s="66">
        <v>160000</v>
      </c>
      <c r="AW1436" s="66">
        <v>2252</v>
      </c>
      <c r="AX1436" s="66" t="s">
        <v>311</v>
      </c>
    </row>
    <row r="1437" spans="1:50" customFormat="1" x14ac:dyDescent="0.2">
      <c r="A1437">
        <v>1436</v>
      </c>
      <c r="B1437" s="12" t="s">
        <v>90</v>
      </c>
      <c r="C1437" s="12" t="s">
        <v>90</v>
      </c>
      <c r="D1437" s="12" t="s">
        <v>91</v>
      </c>
      <c r="E1437" s="22">
        <v>6</v>
      </c>
      <c r="F1437" s="22" t="s">
        <v>195</v>
      </c>
      <c r="G1437" s="22" t="s">
        <v>115</v>
      </c>
      <c r="H1437" s="22" t="str">
        <f t="shared" si="331"/>
        <v>1Story</v>
      </c>
      <c r="I1437" s="22">
        <f t="shared" si="330"/>
        <v>69.182127006168557</v>
      </c>
      <c r="J1437" s="22" t="str">
        <f t="shared" si="332"/>
        <v>Below Average</v>
      </c>
      <c r="K1437" s="22">
        <v>9</v>
      </c>
      <c r="L1437" s="22" t="str">
        <f t="shared" si="333"/>
        <v>High</v>
      </c>
      <c r="M1437" s="22">
        <v>1962</v>
      </c>
      <c r="N1437" s="22">
        <f t="shared" si="334"/>
        <v>0</v>
      </c>
      <c r="O1437" s="22"/>
      <c r="P1437" s="22">
        <v>2005</v>
      </c>
      <c r="Q1437" s="22">
        <f t="shared" si="335"/>
        <v>0</v>
      </c>
      <c r="R1437" s="23">
        <v>1319</v>
      </c>
      <c r="S1437" s="23" t="s">
        <v>311</v>
      </c>
      <c r="T1437" s="23" t="s">
        <v>369</v>
      </c>
      <c r="U1437" s="24">
        <v>1537</v>
      </c>
      <c r="V1437" s="24" t="str">
        <f t="shared" si="336"/>
        <v>no</v>
      </c>
      <c r="W1437" s="24">
        <v>0</v>
      </c>
      <c r="X1437" s="24" t="str">
        <f t="shared" si="337"/>
        <v>no</v>
      </c>
      <c r="Y1437" s="24" t="s">
        <v>413</v>
      </c>
      <c r="Z1437" s="24">
        <f t="shared" si="338"/>
        <v>0</v>
      </c>
      <c r="AA1437" s="24">
        <v>1537</v>
      </c>
      <c r="AB1437" s="24" t="s">
        <v>311</v>
      </c>
      <c r="AC1437" s="24" t="s">
        <v>369</v>
      </c>
      <c r="AD1437" s="25">
        <v>1</v>
      </c>
      <c r="AE1437" s="25">
        <v>0</v>
      </c>
      <c r="AF1437" s="25">
        <v>1</v>
      </c>
      <c r="AG1437" s="25">
        <v>1</v>
      </c>
      <c r="AH1437" s="25">
        <v>3</v>
      </c>
      <c r="AI1437" s="25" t="s">
        <v>414</v>
      </c>
      <c r="AJ1437" s="57">
        <v>7</v>
      </c>
      <c r="AK1437" s="57" t="str">
        <f t="shared" si="339"/>
        <v>More</v>
      </c>
      <c r="AL1437" s="57" t="s">
        <v>97</v>
      </c>
      <c r="AM1437" s="57" t="str">
        <f t="shared" si="340"/>
        <v>High</v>
      </c>
      <c r="AN1437" s="62">
        <v>2</v>
      </c>
      <c r="AO1437" s="62" t="str">
        <f t="shared" si="341"/>
        <v>More</v>
      </c>
      <c r="AP1437" s="62">
        <v>462</v>
      </c>
      <c r="AQ1437" s="62" t="str">
        <f t="shared" si="342"/>
        <v>no</v>
      </c>
      <c r="AR1437" s="62" t="str">
        <f t="shared" si="343"/>
        <v>Below Average</v>
      </c>
      <c r="AS1437" s="64">
        <v>1</v>
      </c>
      <c r="AT1437" s="68">
        <v>60.924369747899156</v>
      </c>
      <c r="AU1437" s="68" t="str">
        <f t="shared" si="344"/>
        <v>Below Average</v>
      </c>
      <c r="AV1437" s="66">
        <v>174000</v>
      </c>
      <c r="AW1437" s="66">
        <v>2856</v>
      </c>
      <c r="AX1437" s="66" t="s">
        <v>311</v>
      </c>
    </row>
    <row r="1438" spans="1:50" customFormat="1" x14ac:dyDescent="0.2">
      <c r="A1438">
        <v>1437</v>
      </c>
      <c r="B1438" s="12" t="s">
        <v>90</v>
      </c>
      <c r="C1438" s="12" t="s">
        <v>90</v>
      </c>
      <c r="D1438" s="12" t="s">
        <v>91</v>
      </c>
      <c r="E1438" s="22">
        <v>4</v>
      </c>
      <c r="F1438" s="22" t="s">
        <v>195</v>
      </c>
      <c r="G1438" s="22" t="s">
        <v>115</v>
      </c>
      <c r="H1438" s="22" t="str">
        <f t="shared" si="331"/>
        <v>1Story</v>
      </c>
      <c r="I1438" s="22">
        <f t="shared" si="330"/>
        <v>69.182127006168557</v>
      </c>
      <c r="J1438" s="22" t="str">
        <f t="shared" si="332"/>
        <v>Below Average</v>
      </c>
      <c r="K1438" s="22">
        <v>6</v>
      </c>
      <c r="L1438" s="22" t="str">
        <f t="shared" si="333"/>
        <v>High</v>
      </c>
      <c r="M1438" s="22">
        <v>1971</v>
      </c>
      <c r="N1438" s="22">
        <f t="shared" si="334"/>
        <v>0</v>
      </c>
      <c r="O1438" s="22"/>
      <c r="P1438" s="22">
        <v>1971</v>
      </c>
      <c r="Q1438" s="22">
        <f t="shared" si="335"/>
        <v>0</v>
      </c>
      <c r="R1438" s="23">
        <v>864</v>
      </c>
      <c r="S1438" s="23" t="s">
        <v>311</v>
      </c>
      <c r="T1438" s="23" t="s">
        <v>370</v>
      </c>
      <c r="U1438" s="24">
        <v>864</v>
      </c>
      <c r="V1438" s="24" t="str">
        <f t="shared" si="336"/>
        <v>no</v>
      </c>
      <c r="W1438" s="24">
        <v>0</v>
      </c>
      <c r="X1438" s="24" t="str">
        <f t="shared" si="337"/>
        <v>no</v>
      </c>
      <c r="Y1438" s="24" t="s">
        <v>413</v>
      </c>
      <c r="Z1438" s="24">
        <f t="shared" si="338"/>
        <v>0</v>
      </c>
      <c r="AA1438" s="24">
        <v>864</v>
      </c>
      <c r="AB1438" s="24" t="s">
        <v>311</v>
      </c>
      <c r="AC1438" s="24" t="s">
        <v>370</v>
      </c>
      <c r="AD1438" s="25">
        <v>0</v>
      </c>
      <c r="AE1438" s="25">
        <v>0</v>
      </c>
      <c r="AF1438" s="25">
        <v>1</v>
      </c>
      <c r="AG1438" s="25">
        <v>0</v>
      </c>
      <c r="AH1438" s="25">
        <v>1</v>
      </c>
      <c r="AI1438" s="25" t="s">
        <v>415</v>
      </c>
      <c r="AJ1438" s="57">
        <v>5</v>
      </c>
      <c r="AK1438" s="57" t="str">
        <f t="shared" si="339"/>
        <v>Less</v>
      </c>
      <c r="AL1438" s="57" t="s">
        <v>98</v>
      </c>
      <c r="AM1438" s="57" t="str">
        <f t="shared" si="340"/>
        <v>Low</v>
      </c>
      <c r="AN1438" s="62">
        <v>2</v>
      </c>
      <c r="AO1438" s="62" t="str">
        <f t="shared" si="341"/>
        <v>More</v>
      </c>
      <c r="AP1438" s="62">
        <v>528</v>
      </c>
      <c r="AQ1438" s="62" t="str">
        <f t="shared" si="342"/>
        <v>no</v>
      </c>
      <c r="AR1438" s="62" t="str">
        <f t="shared" si="343"/>
        <v>Above Average</v>
      </c>
      <c r="AS1438" s="64">
        <v>0</v>
      </c>
      <c r="AT1438" s="68">
        <v>69.733796296296291</v>
      </c>
      <c r="AU1438" s="68" t="str">
        <f t="shared" si="344"/>
        <v>Below Average</v>
      </c>
      <c r="AV1438" s="66">
        <v>120500</v>
      </c>
      <c r="AW1438" s="66">
        <v>1728</v>
      </c>
      <c r="AX1438" s="66" t="s">
        <v>311</v>
      </c>
    </row>
    <row r="1439" spans="1:50" customFormat="1" x14ac:dyDescent="0.2">
      <c r="A1439">
        <v>1438</v>
      </c>
      <c r="B1439" s="12" t="s">
        <v>90</v>
      </c>
      <c r="C1439" s="12" t="s">
        <v>90</v>
      </c>
      <c r="D1439" s="12" t="s">
        <v>91</v>
      </c>
      <c r="E1439" s="22">
        <v>8</v>
      </c>
      <c r="F1439" s="22" t="s">
        <v>411</v>
      </c>
      <c r="G1439" s="22" t="s">
        <v>115</v>
      </c>
      <c r="H1439" s="22" t="str">
        <f t="shared" si="331"/>
        <v>1Story</v>
      </c>
      <c r="I1439" s="22">
        <f t="shared" si="330"/>
        <v>69.182127006168557</v>
      </c>
      <c r="J1439" s="22" t="str">
        <f t="shared" si="332"/>
        <v>Below Average</v>
      </c>
      <c r="K1439" s="22">
        <v>5</v>
      </c>
      <c r="L1439" s="22" t="str">
        <f t="shared" si="333"/>
        <v>Low</v>
      </c>
      <c r="M1439" s="22">
        <v>2008</v>
      </c>
      <c r="N1439" s="22">
        <f t="shared" si="334"/>
        <v>0</v>
      </c>
      <c r="O1439" s="22"/>
      <c r="P1439" s="22">
        <v>2008</v>
      </c>
      <c r="Q1439" s="22">
        <f t="shared" si="335"/>
        <v>0</v>
      </c>
      <c r="R1439" s="23">
        <v>1932</v>
      </c>
      <c r="S1439" s="23" t="s">
        <v>311</v>
      </c>
      <c r="T1439" s="23" t="s">
        <v>369</v>
      </c>
      <c r="U1439" s="24">
        <v>1932</v>
      </c>
      <c r="V1439" s="24" t="str">
        <f t="shared" si="336"/>
        <v>no</v>
      </c>
      <c r="W1439" s="24">
        <v>0</v>
      </c>
      <c r="X1439" s="24" t="str">
        <f t="shared" si="337"/>
        <v>no</v>
      </c>
      <c r="Y1439" s="24" t="s">
        <v>413</v>
      </c>
      <c r="Z1439" s="24">
        <f t="shared" si="338"/>
        <v>0</v>
      </c>
      <c r="AA1439" s="24">
        <v>1932</v>
      </c>
      <c r="AB1439" s="24" t="s">
        <v>311</v>
      </c>
      <c r="AC1439" s="24" t="s">
        <v>369</v>
      </c>
      <c r="AD1439" s="25">
        <v>1</v>
      </c>
      <c r="AE1439" s="25">
        <v>0</v>
      </c>
      <c r="AF1439" s="25">
        <v>2</v>
      </c>
      <c r="AG1439" s="25">
        <v>0</v>
      </c>
      <c r="AH1439" s="25">
        <v>3</v>
      </c>
      <c r="AI1439" s="25" t="s">
        <v>414</v>
      </c>
      <c r="AJ1439" s="57">
        <v>7</v>
      </c>
      <c r="AK1439" s="57" t="str">
        <f t="shared" si="339"/>
        <v>More</v>
      </c>
      <c r="AL1439" s="57" t="s">
        <v>104</v>
      </c>
      <c r="AM1439" s="57" t="str">
        <f t="shared" si="340"/>
        <v>High</v>
      </c>
      <c r="AN1439" s="62">
        <v>3</v>
      </c>
      <c r="AO1439" s="62" t="str">
        <f t="shared" si="341"/>
        <v>More</v>
      </c>
      <c r="AP1439" s="62">
        <v>774</v>
      </c>
      <c r="AQ1439" s="62" t="str">
        <f t="shared" si="342"/>
        <v>no</v>
      </c>
      <c r="AR1439" s="62" t="str">
        <f t="shared" si="343"/>
        <v>Above Average</v>
      </c>
      <c r="AS1439" s="64">
        <v>1</v>
      </c>
      <c r="AT1439" s="68">
        <v>102.12655279503106</v>
      </c>
      <c r="AU1439" s="68" t="str">
        <f t="shared" si="344"/>
        <v>Above Average</v>
      </c>
      <c r="AV1439" s="66">
        <v>394617</v>
      </c>
      <c r="AW1439" s="66">
        <v>3864</v>
      </c>
      <c r="AX1439" s="66" t="s">
        <v>311</v>
      </c>
    </row>
    <row r="1440" spans="1:50" customFormat="1" x14ac:dyDescent="0.2">
      <c r="A1440">
        <v>1439</v>
      </c>
      <c r="B1440" s="12" t="s">
        <v>144</v>
      </c>
      <c r="C1440" s="12" t="s">
        <v>90</v>
      </c>
      <c r="D1440" s="12" t="s">
        <v>91</v>
      </c>
      <c r="E1440" s="22">
        <v>6</v>
      </c>
      <c r="F1440" s="22" t="s">
        <v>195</v>
      </c>
      <c r="G1440" s="22" t="s">
        <v>115</v>
      </c>
      <c r="H1440" s="22" t="str">
        <f t="shared" si="331"/>
        <v>1Story</v>
      </c>
      <c r="I1440" s="22">
        <f t="shared" si="330"/>
        <v>69.182127006168557</v>
      </c>
      <c r="J1440" s="22" t="str">
        <f t="shared" si="332"/>
        <v>Below Average</v>
      </c>
      <c r="K1440" s="22">
        <v>7</v>
      </c>
      <c r="L1440" s="22" t="str">
        <f t="shared" si="333"/>
        <v>High</v>
      </c>
      <c r="M1440" s="22">
        <v>1957</v>
      </c>
      <c r="N1440" s="22">
        <f t="shared" si="334"/>
        <v>0</v>
      </c>
      <c r="O1440" s="22"/>
      <c r="P1440" s="22">
        <v>1996</v>
      </c>
      <c r="Q1440" s="22">
        <f t="shared" si="335"/>
        <v>0</v>
      </c>
      <c r="R1440" s="23">
        <v>912</v>
      </c>
      <c r="S1440" s="23" t="s">
        <v>311</v>
      </c>
      <c r="T1440" s="23" t="s">
        <v>370</v>
      </c>
      <c r="U1440" s="24">
        <v>1236</v>
      </c>
      <c r="V1440" s="24" t="str">
        <f t="shared" si="336"/>
        <v>no</v>
      </c>
      <c r="W1440" s="24">
        <v>0</v>
      </c>
      <c r="X1440" s="24" t="str">
        <f t="shared" si="337"/>
        <v>no</v>
      </c>
      <c r="Y1440" s="24" t="s">
        <v>413</v>
      </c>
      <c r="Z1440" s="24">
        <f t="shared" si="338"/>
        <v>0</v>
      </c>
      <c r="AA1440" s="24">
        <v>1236</v>
      </c>
      <c r="AB1440" s="24" t="s">
        <v>311</v>
      </c>
      <c r="AC1440" s="24" t="s">
        <v>370</v>
      </c>
      <c r="AD1440" s="25">
        <v>1</v>
      </c>
      <c r="AE1440" s="25">
        <v>0</v>
      </c>
      <c r="AF1440" s="25">
        <v>1</v>
      </c>
      <c r="AG1440" s="25">
        <v>0</v>
      </c>
      <c r="AH1440" s="25">
        <v>2</v>
      </c>
      <c r="AI1440" s="25" t="s">
        <v>415</v>
      </c>
      <c r="AJ1440" s="57">
        <v>6</v>
      </c>
      <c r="AK1440" s="57" t="str">
        <f t="shared" si="339"/>
        <v>More</v>
      </c>
      <c r="AL1440" s="57" t="s">
        <v>98</v>
      </c>
      <c r="AM1440" s="57" t="str">
        <f t="shared" si="340"/>
        <v>Low</v>
      </c>
      <c r="AN1440" s="62">
        <v>2</v>
      </c>
      <c r="AO1440" s="62" t="str">
        <f t="shared" si="341"/>
        <v>More</v>
      </c>
      <c r="AP1440" s="62">
        <v>923</v>
      </c>
      <c r="AQ1440" s="62" t="str">
        <f t="shared" si="342"/>
        <v>no</v>
      </c>
      <c r="AR1440" s="62" t="str">
        <f t="shared" si="343"/>
        <v>Above Average</v>
      </c>
      <c r="AS1440" s="64">
        <v>0</v>
      </c>
      <c r="AT1440" s="68">
        <v>69.692737430167597</v>
      </c>
      <c r="AU1440" s="68" t="str">
        <f t="shared" si="344"/>
        <v>Below Average</v>
      </c>
      <c r="AV1440" s="66">
        <v>149700</v>
      </c>
      <c r="AW1440" s="66">
        <v>2148</v>
      </c>
      <c r="AX1440" s="66" t="s">
        <v>311</v>
      </c>
    </row>
    <row r="1441" spans="1:50" customFormat="1" x14ac:dyDescent="0.2">
      <c r="A1441">
        <v>1440</v>
      </c>
      <c r="B1441" s="12" t="s">
        <v>90</v>
      </c>
      <c r="C1441" s="12" t="s">
        <v>90</v>
      </c>
      <c r="D1441" s="12" t="s">
        <v>91</v>
      </c>
      <c r="E1441" s="22">
        <v>7</v>
      </c>
      <c r="F1441" s="22" t="s">
        <v>411</v>
      </c>
      <c r="G1441" s="22" t="s">
        <v>197</v>
      </c>
      <c r="H1441" s="22" t="str">
        <f t="shared" si="331"/>
        <v xml:space="preserve"> </v>
      </c>
      <c r="I1441" s="22">
        <f t="shared" si="330"/>
        <v>74.693515888638117</v>
      </c>
      <c r="J1441" s="22" t="str">
        <f t="shared" si="332"/>
        <v>Above Average</v>
      </c>
      <c r="K1441" s="22">
        <v>6</v>
      </c>
      <c r="L1441" s="22" t="str">
        <f t="shared" si="333"/>
        <v>High</v>
      </c>
      <c r="M1441" s="22">
        <v>1979</v>
      </c>
      <c r="N1441" s="22">
        <f t="shared" si="334"/>
        <v>0</v>
      </c>
      <c r="O1441" s="22"/>
      <c r="P1441" s="22">
        <v>1979</v>
      </c>
      <c r="Q1441" s="22">
        <f t="shared" si="335"/>
        <v>0</v>
      </c>
      <c r="R1441" s="23">
        <v>539</v>
      </c>
      <c r="S1441" s="23" t="s">
        <v>311</v>
      </c>
      <c r="T1441" s="23" t="s">
        <v>370</v>
      </c>
      <c r="U1441" s="24">
        <v>1040</v>
      </c>
      <c r="V1441" s="24" t="str">
        <f t="shared" si="336"/>
        <v>no</v>
      </c>
      <c r="W1441" s="24">
        <v>685</v>
      </c>
      <c r="X1441" s="24" t="str">
        <f t="shared" si="337"/>
        <v>no</v>
      </c>
      <c r="Y1441" s="24" t="s">
        <v>412</v>
      </c>
      <c r="Z1441" s="24">
        <f t="shared" si="338"/>
        <v>1</v>
      </c>
      <c r="AA1441" s="24">
        <v>1725</v>
      </c>
      <c r="AB1441" s="24" t="s">
        <v>311</v>
      </c>
      <c r="AC1441" s="24" t="s">
        <v>369</v>
      </c>
      <c r="AD1441" s="25">
        <v>0</v>
      </c>
      <c r="AE1441" s="25">
        <v>0</v>
      </c>
      <c r="AF1441" s="25">
        <v>2</v>
      </c>
      <c r="AG1441" s="25">
        <v>1</v>
      </c>
      <c r="AH1441" s="25">
        <v>3</v>
      </c>
      <c r="AI1441" s="25" t="s">
        <v>414</v>
      </c>
      <c r="AJ1441" s="57">
        <v>6</v>
      </c>
      <c r="AK1441" s="57" t="str">
        <f t="shared" si="339"/>
        <v>More</v>
      </c>
      <c r="AL1441" s="57" t="s">
        <v>98</v>
      </c>
      <c r="AM1441" s="57" t="str">
        <f t="shared" si="340"/>
        <v>Low</v>
      </c>
      <c r="AN1441" s="62">
        <v>2</v>
      </c>
      <c r="AO1441" s="62" t="str">
        <f t="shared" si="341"/>
        <v>More</v>
      </c>
      <c r="AP1441" s="62">
        <v>550</v>
      </c>
      <c r="AQ1441" s="62" t="str">
        <f t="shared" si="342"/>
        <v>no</v>
      </c>
      <c r="AR1441" s="62" t="str">
        <f t="shared" si="343"/>
        <v>Above Average</v>
      </c>
      <c r="AS1441" s="64">
        <v>1</v>
      </c>
      <c r="AT1441" s="68">
        <v>87.014134275618375</v>
      </c>
      <c r="AU1441" s="68" t="str">
        <f t="shared" si="344"/>
        <v>Above Average</v>
      </c>
      <c r="AV1441" s="66">
        <v>197000</v>
      </c>
      <c r="AW1441" s="66">
        <v>2264</v>
      </c>
      <c r="AX1441" s="66" t="s">
        <v>311</v>
      </c>
    </row>
    <row r="1442" spans="1:50" customFormat="1" x14ac:dyDescent="0.2">
      <c r="A1442">
        <v>1441</v>
      </c>
      <c r="B1442" s="12" t="s">
        <v>90</v>
      </c>
      <c r="C1442" s="12" t="s">
        <v>90</v>
      </c>
      <c r="D1442" s="12" t="s">
        <v>91</v>
      </c>
      <c r="E1442" s="22">
        <v>6</v>
      </c>
      <c r="F1442" s="22" t="s">
        <v>195</v>
      </c>
      <c r="G1442" s="22" t="s">
        <v>225</v>
      </c>
      <c r="H1442" s="22" t="str">
        <f t="shared" si="331"/>
        <v>2Story</v>
      </c>
      <c r="I1442" s="22">
        <f t="shared" si="330"/>
        <v>58.150706243707859</v>
      </c>
      <c r="J1442" s="22" t="str">
        <f t="shared" si="332"/>
        <v>Below Average</v>
      </c>
      <c r="K1442" s="22">
        <v>7</v>
      </c>
      <c r="L1442" s="22" t="str">
        <f t="shared" si="333"/>
        <v>High</v>
      </c>
      <c r="M1442" s="22">
        <v>1922</v>
      </c>
      <c r="N1442" s="22">
        <f t="shared" si="334"/>
        <v>1</v>
      </c>
      <c r="O1442" s="22"/>
      <c r="P1442" s="22">
        <v>1994</v>
      </c>
      <c r="Q1442" s="22">
        <f t="shared" si="335"/>
        <v>0</v>
      </c>
      <c r="R1442" s="23">
        <v>588</v>
      </c>
      <c r="S1442" s="23" t="s">
        <v>311</v>
      </c>
      <c r="T1442" s="23" t="s">
        <v>370</v>
      </c>
      <c r="U1442" s="24">
        <v>1423</v>
      </c>
      <c r="V1442" s="24" t="str">
        <f t="shared" si="336"/>
        <v>no</v>
      </c>
      <c r="W1442" s="24">
        <v>748</v>
      </c>
      <c r="X1442" s="24" t="str">
        <f t="shared" si="337"/>
        <v>no</v>
      </c>
      <c r="Y1442" s="24" t="s">
        <v>412</v>
      </c>
      <c r="Z1442" s="24">
        <f t="shared" si="338"/>
        <v>1</v>
      </c>
      <c r="AA1442" s="24">
        <v>2555</v>
      </c>
      <c r="AB1442" s="24" t="s">
        <v>311</v>
      </c>
      <c r="AC1442" s="24" t="s">
        <v>369</v>
      </c>
      <c r="AD1442" s="25">
        <v>0</v>
      </c>
      <c r="AE1442" s="25">
        <v>0</v>
      </c>
      <c r="AF1442" s="25">
        <v>2</v>
      </c>
      <c r="AG1442" s="25">
        <v>0</v>
      </c>
      <c r="AH1442" s="25">
        <v>2</v>
      </c>
      <c r="AI1442" s="25" t="s">
        <v>415</v>
      </c>
      <c r="AJ1442" s="57">
        <v>11</v>
      </c>
      <c r="AK1442" s="57" t="str">
        <f t="shared" si="339"/>
        <v>More</v>
      </c>
      <c r="AL1442" s="57" t="s">
        <v>98</v>
      </c>
      <c r="AM1442" s="57" t="str">
        <f t="shared" si="340"/>
        <v>Low</v>
      </c>
      <c r="AN1442" s="62">
        <v>2</v>
      </c>
      <c r="AO1442" s="62" t="str">
        <f t="shared" si="341"/>
        <v>More</v>
      </c>
      <c r="AP1442" s="62">
        <v>672</v>
      </c>
      <c r="AQ1442" s="62" t="str">
        <f t="shared" si="342"/>
        <v>no</v>
      </c>
      <c r="AR1442" s="62" t="str">
        <f t="shared" si="343"/>
        <v>Above Average</v>
      </c>
      <c r="AS1442" s="64">
        <v>1</v>
      </c>
      <c r="AT1442" s="68">
        <v>60.769965001590833</v>
      </c>
      <c r="AU1442" s="68" t="str">
        <f t="shared" si="344"/>
        <v>Below Average</v>
      </c>
      <c r="AV1442" s="66">
        <v>191000</v>
      </c>
      <c r="AW1442" s="66">
        <v>3143</v>
      </c>
      <c r="AX1442" s="66" t="s">
        <v>311</v>
      </c>
    </row>
    <row r="1443" spans="1:50" customFormat="1" x14ac:dyDescent="0.2">
      <c r="A1443">
        <v>1442</v>
      </c>
      <c r="B1443" s="12" t="s">
        <v>90</v>
      </c>
      <c r="C1443" s="12" t="s">
        <v>90</v>
      </c>
      <c r="D1443" s="12" t="s">
        <v>179</v>
      </c>
      <c r="E1443" s="22">
        <v>6</v>
      </c>
      <c r="F1443" s="22" t="s">
        <v>195</v>
      </c>
      <c r="G1443" s="22" t="s">
        <v>115</v>
      </c>
      <c r="H1443" s="22" t="str">
        <f t="shared" si="331"/>
        <v>1Story</v>
      </c>
      <c r="I1443" s="22">
        <f t="shared" si="330"/>
        <v>69.182127006168557</v>
      </c>
      <c r="J1443" s="22" t="str">
        <f t="shared" si="332"/>
        <v>Below Average</v>
      </c>
      <c r="K1443" s="22">
        <v>5</v>
      </c>
      <c r="L1443" s="22" t="str">
        <f t="shared" si="333"/>
        <v>Low</v>
      </c>
      <c r="M1443" s="22">
        <v>2004</v>
      </c>
      <c r="N1443" s="22">
        <f t="shared" si="334"/>
        <v>0</v>
      </c>
      <c r="O1443" s="22"/>
      <c r="P1443" s="22">
        <v>2004</v>
      </c>
      <c r="Q1443" s="22">
        <f t="shared" si="335"/>
        <v>0</v>
      </c>
      <c r="R1443" s="23">
        <v>848</v>
      </c>
      <c r="S1443" s="23" t="s">
        <v>311</v>
      </c>
      <c r="T1443" s="23" t="s">
        <v>370</v>
      </c>
      <c r="U1443" s="24">
        <v>848</v>
      </c>
      <c r="V1443" s="24" t="str">
        <f t="shared" si="336"/>
        <v>no</v>
      </c>
      <c r="W1443" s="24">
        <v>0</v>
      </c>
      <c r="X1443" s="24" t="str">
        <f t="shared" si="337"/>
        <v>no</v>
      </c>
      <c r="Y1443" s="24" t="s">
        <v>413</v>
      </c>
      <c r="Z1443" s="24">
        <f t="shared" si="338"/>
        <v>0</v>
      </c>
      <c r="AA1443" s="24">
        <v>848</v>
      </c>
      <c r="AB1443" s="24" t="s">
        <v>311</v>
      </c>
      <c r="AC1443" s="24" t="s">
        <v>370</v>
      </c>
      <c r="AD1443" s="25">
        <v>1</v>
      </c>
      <c r="AE1443" s="25">
        <v>0</v>
      </c>
      <c r="AF1443" s="25">
        <v>1</v>
      </c>
      <c r="AG1443" s="25">
        <v>0</v>
      </c>
      <c r="AH1443" s="25">
        <v>2</v>
      </c>
      <c r="AI1443" s="25" t="s">
        <v>415</v>
      </c>
      <c r="AJ1443" s="57">
        <v>3</v>
      </c>
      <c r="AK1443" s="57" t="str">
        <f t="shared" si="339"/>
        <v>Less</v>
      </c>
      <c r="AL1443" s="57" t="s">
        <v>97</v>
      </c>
      <c r="AM1443" s="57" t="str">
        <f t="shared" si="340"/>
        <v>High</v>
      </c>
      <c r="AN1443" s="62">
        <v>2</v>
      </c>
      <c r="AO1443" s="62" t="str">
        <f t="shared" si="341"/>
        <v>More</v>
      </c>
      <c r="AP1443" s="62">
        <v>420</v>
      </c>
      <c r="AQ1443" s="62" t="str">
        <f t="shared" si="342"/>
        <v>no</v>
      </c>
      <c r="AR1443" s="62" t="str">
        <f t="shared" si="343"/>
        <v>Below Average</v>
      </c>
      <c r="AS1443" s="64">
        <v>1</v>
      </c>
      <c r="AT1443" s="68">
        <v>88.030660377358487</v>
      </c>
      <c r="AU1443" s="68" t="str">
        <f t="shared" si="344"/>
        <v>Above Average</v>
      </c>
      <c r="AV1443" s="66">
        <v>149300</v>
      </c>
      <c r="AW1443" s="66">
        <v>1696</v>
      </c>
      <c r="AX1443" s="66" t="s">
        <v>311</v>
      </c>
    </row>
    <row r="1444" spans="1:50" customFormat="1" x14ac:dyDescent="0.2">
      <c r="A1444">
        <v>1443</v>
      </c>
      <c r="B1444" s="12" t="s">
        <v>90</v>
      </c>
      <c r="C1444" s="12" t="s">
        <v>90</v>
      </c>
      <c r="D1444" s="12" t="s">
        <v>91</v>
      </c>
      <c r="E1444" s="22">
        <v>10</v>
      </c>
      <c r="F1444" s="22" t="s">
        <v>411</v>
      </c>
      <c r="G1444" s="22" t="s">
        <v>92</v>
      </c>
      <c r="H1444" s="22" t="str">
        <f t="shared" si="331"/>
        <v>2Story</v>
      </c>
      <c r="I1444" s="22">
        <f t="shared" si="330"/>
        <v>75.988545402704759</v>
      </c>
      <c r="J1444" s="22" t="str">
        <f t="shared" si="332"/>
        <v>Above Average</v>
      </c>
      <c r="K1444" s="22">
        <v>5</v>
      </c>
      <c r="L1444" s="22" t="str">
        <f t="shared" si="333"/>
        <v>Low</v>
      </c>
      <c r="M1444" s="22">
        <v>2008</v>
      </c>
      <c r="N1444" s="22">
        <f t="shared" si="334"/>
        <v>0</v>
      </c>
      <c r="O1444" s="22"/>
      <c r="P1444" s="22">
        <v>2008</v>
      </c>
      <c r="Q1444" s="22">
        <f t="shared" si="335"/>
        <v>0</v>
      </c>
      <c r="R1444" s="23">
        <v>1017</v>
      </c>
      <c r="S1444" s="23" t="s">
        <v>311</v>
      </c>
      <c r="T1444" s="23" t="s">
        <v>370</v>
      </c>
      <c r="U1444" s="24">
        <v>1026</v>
      </c>
      <c r="V1444" s="24" t="str">
        <f t="shared" si="336"/>
        <v>no</v>
      </c>
      <c r="W1444" s="24">
        <v>981</v>
      </c>
      <c r="X1444" s="24" t="str">
        <f t="shared" si="337"/>
        <v>no</v>
      </c>
      <c r="Y1444" s="24" t="s">
        <v>412</v>
      </c>
      <c r="Z1444" s="24">
        <f t="shared" si="338"/>
        <v>1</v>
      </c>
      <c r="AA1444" s="24">
        <v>2007</v>
      </c>
      <c r="AB1444" s="24" t="s">
        <v>311</v>
      </c>
      <c r="AC1444" s="24" t="s">
        <v>369</v>
      </c>
      <c r="AD1444" s="25">
        <v>1</v>
      </c>
      <c r="AE1444" s="25">
        <v>0</v>
      </c>
      <c r="AF1444" s="25">
        <v>2</v>
      </c>
      <c r="AG1444" s="25">
        <v>1</v>
      </c>
      <c r="AH1444" s="25">
        <v>4</v>
      </c>
      <c r="AI1444" s="25" t="s">
        <v>414</v>
      </c>
      <c r="AJ1444" s="57">
        <v>10</v>
      </c>
      <c r="AK1444" s="57" t="str">
        <f t="shared" si="339"/>
        <v>More</v>
      </c>
      <c r="AL1444" s="57" t="s">
        <v>104</v>
      </c>
      <c r="AM1444" s="57" t="str">
        <f t="shared" si="340"/>
        <v>High</v>
      </c>
      <c r="AN1444" s="62">
        <v>3</v>
      </c>
      <c r="AO1444" s="62" t="str">
        <f t="shared" si="341"/>
        <v>More</v>
      </c>
      <c r="AP1444" s="62">
        <v>812</v>
      </c>
      <c r="AQ1444" s="62" t="str">
        <f t="shared" si="342"/>
        <v>no</v>
      </c>
      <c r="AR1444" s="62" t="str">
        <f t="shared" si="343"/>
        <v>Above Average</v>
      </c>
      <c r="AS1444" s="64">
        <v>1</v>
      </c>
      <c r="AT1444" s="68">
        <v>102.51322751322752</v>
      </c>
      <c r="AU1444" s="68" t="str">
        <f t="shared" si="344"/>
        <v>Above Average</v>
      </c>
      <c r="AV1444" s="66">
        <v>310000</v>
      </c>
      <c r="AW1444" s="66">
        <v>3024</v>
      </c>
      <c r="AX1444" s="66" t="s">
        <v>311</v>
      </c>
    </row>
    <row r="1445" spans="1:50" customFormat="1" x14ac:dyDescent="0.2">
      <c r="A1445">
        <v>1444</v>
      </c>
      <c r="B1445" s="12" t="s">
        <v>90</v>
      </c>
      <c r="C1445" s="12" t="s">
        <v>90</v>
      </c>
      <c r="D1445" s="12" t="s">
        <v>91</v>
      </c>
      <c r="E1445" s="22">
        <v>6</v>
      </c>
      <c r="F1445" s="22" t="s">
        <v>195</v>
      </c>
      <c r="G1445" s="22" t="s">
        <v>150</v>
      </c>
      <c r="H1445" s="22" t="str">
        <f t="shared" si="331"/>
        <v>1Story</v>
      </c>
      <c r="I1445" s="22">
        <f t="shared" si="330"/>
        <v>64.474868918559224</v>
      </c>
      <c r="J1445" s="22" t="str">
        <f t="shared" si="332"/>
        <v>Below Average</v>
      </c>
      <c r="K1445" s="22">
        <v>6</v>
      </c>
      <c r="L1445" s="22" t="str">
        <f t="shared" si="333"/>
        <v>High</v>
      </c>
      <c r="M1445" s="22">
        <v>1916</v>
      </c>
      <c r="N1445" s="22">
        <f t="shared" si="334"/>
        <v>1</v>
      </c>
      <c r="O1445" s="22"/>
      <c r="P1445" s="22">
        <v>1950</v>
      </c>
      <c r="Q1445" s="22">
        <f t="shared" si="335"/>
        <v>1</v>
      </c>
      <c r="R1445" s="23">
        <v>952</v>
      </c>
      <c r="S1445" s="23" t="s">
        <v>311</v>
      </c>
      <c r="T1445" s="23" t="s">
        <v>370</v>
      </c>
      <c r="U1445" s="24">
        <v>952</v>
      </c>
      <c r="V1445" s="24" t="str">
        <f t="shared" si="336"/>
        <v>no</v>
      </c>
      <c r="W1445" s="24">
        <v>0</v>
      </c>
      <c r="X1445" s="24" t="str">
        <f t="shared" si="337"/>
        <v>no</v>
      </c>
      <c r="Y1445" s="24" t="s">
        <v>413</v>
      </c>
      <c r="Z1445" s="24">
        <f t="shared" si="338"/>
        <v>0</v>
      </c>
      <c r="AA1445" s="24">
        <v>952</v>
      </c>
      <c r="AB1445" s="24" t="s">
        <v>311</v>
      </c>
      <c r="AC1445" s="24" t="s">
        <v>370</v>
      </c>
      <c r="AD1445" s="25">
        <v>0</v>
      </c>
      <c r="AE1445" s="25">
        <v>0</v>
      </c>
      <c r="AF1445" s="25">
        <v>1</v>
      </c>
      <c r="AG1445" s="25">
        <v>0</v>
      </c>
      <c r="AH1445" s="25">
        <v>1</v>
      </c>
      <c r="AI1445" s="25" t="s">
        <v>415</v>
      </c>
      <c r="AJ1445" s="57">
        <v>4</v>
      </c>
      <c r="AK1445" s="57" t="str">
        <f t="shared" si="339"/>
        <v>Less</v>
      </c>
      <c r="AL1445" s="57" t="s">
        <v>147</v>
      </c>
      <c r="AM1445" s="57" t="str">
        <f t="shared" si="340"/>
        <v>Low</v>
      </c>
      <c r="AN1445" s="62">
        <v>1</v>
      </c>
      <c r="AO1445" s="62" t="str">
        <f t="shared" si="341"/>
        <v>Less</v>
      </c>
      <c r="AP1445" s="62">
        <v>192</v>
      </c>
      <c r="AQ1445" s="62" t="str">
        <f t="shared" si="342"/>
        <v>no</v>
      </c>
      <c r="AR1445" s="62" t="str">
        <f t="shared" si="343"/>
        <v>Below Average</v>
      </c>
      <c r="AS1445" s="64">
        <v>1</v>
      </c>
      <c r="AT1445" s="68">
        <v>63.550420168067227</v>
      </c>
      <c r="AU1445" s="68" t="str">
        <f t="shared" si="344"/>
        <v>Below Average</v>
      </c>
      <c r="AV1445" s="66">
        <v>121000</v>
      </c>
      <c r="AW1445" s="66">
        <v>1904</v>
      </c>
      <c r="AX1445" s="66" t="s">
        <v>311</v>
      </c>
    </row>
    <row r="1446" spans="1:50" customFormat="1" x14ac:dyDescent="0.2">
      <c r="A1446">
        <v>1445</v>
      </c>
      <c r="B1446" s="12" t="s">
        <v>90</v>
      </c>
      <c r="C1446" s="12" t="s">
        <v>90</v>
      </c>
      <c r="D1446" s="12" t="s">
        <v>91</v>
      </c>
      <c r="E1446" s="22">
        <v>7</v>
      </c>
      <c r="F1446" s="22" t="s">
        <v>411</v>
      </c>
      <c r="G1446" s="22" t="s">
        <v>115</v>
      </c>
      <c r="H1446" s="22" t="str">
        <f t="shared" si="331"/>
        <v>1Story</v>
      </c>
      <c r="I1446" s="22">
        <f t="shared" si="330"/>
        <v>69.182127006168557</v>
      </c>
      <c r="J1446" s="22" t="str">
        <f t="shared" si="332"/>
        <v>Below Average</v>
      </c>
      <c r="K1446" s="22">
        <v>5</v>
      </c>
      <c r="L1446" s="22" t="str">
        <f t="shared" si="333"/>
        <v>Low</v>
      </c>
      <c r="M1446" s="22">
        <v>2004</v>
      </c>
      <c r="N1446" s="22">
        <f t="shared" si="334"/>
        <v>0</v>
      </c>
      <c r="O1446" s="22"/>
      <c r="P1446" s="22">
        <v>2004</v>
      </c>
      <c r="Q1446" s="22">
        <f t="shared" si="335"/>
        <v>0</v>
      </c>
      <c r="R1446" s="23">
        <v>1422</v>
      </c>
      <c r="S1446" s="23" t="s">
        <v>311</v>
      </c>
      <c r="T1446" s="23" t="s">
        <v>369</v>
      </c>
      <c r="U1446" s="24">
        <v>1422</v>
      </c>
      <c r="V1446" s="24" t="str">
        <f t="shared" si="336"/>
        <v>no</v>
      </c>
      <c r="W1446" s="24">
        <v>0</v>
      </c>
      <c r="X1446" s="24" t="str">
        <f t="shared" si="337"/>
        <v>no</v>
      </c>
      <c r="Y1446" s="24" t="s">
        <v>413</v>
      </c>
      <c r="Z1446" s="24">
        <f t="shared" si="338"/>
        <v>0</v>
      </c>
      <c r="AA1446" s="24">
        <v>1422</v>
      </c>
      <c r="AB1446" s="24" t="s">
        <v>311</v>
      </c>
      <c r="AC1446" s="24" t="s">
        <v>370</v>
      </c>
      <c r="AD1446" s="25">
        <v>0</v>
      </c>
      <c r="AE1446" s="25">
        <v>0</v>
      </c>
      <c r="AF1446" s="25">
        <v>2</v>
      </c>
      <c r="AG1446" s="25">
        <v>0</v>
      </c>
      <c r="AH1446" s="25">
        <v>2</v>
      </c>
      <c r="AI1446" s="25" t="s">
        <v>415</v>
      </c>
      <c r="AJ1446" s="57">
        <v>7</v>
      </c>
      <c r="AK1446" s="57" t="str">
        <f t="shared" si="339"/>
        <v>More</v>
      </c>
      <c r="AL1446" s="57" t="s">
        <v>97</v>
      </c>
      <c r="AM1446" s="57" t="str">
        <f t="shared" si="340"/>
        <v>High</v>
      </c>
      <c r="AN1446" s="62">
        <v>2</v>
      </c>
      <c r="AO1446" s="62" t="str">
        <f t="shared" si="341"/>
        <v>More</v>
      </c>
      <c r="AP1446" s="62">
        <v>626</v>
      </c>
      <c r="AQ1446" s="62" t="str">
        <f t="shared" si="342"/>
        <v>no</v>
      </c>
      <c r="AR1446" s="62" t="str">
        <f t="shared" si="343"/>
        <v>Above Average</v>
      </c>
      <c r="AS1446" s="64">
        <v>0</v>
      </c>
      <c r="AT1446" s="68">
        <v>63.150492264416314</v>
      </c>
      <c r="AU1446" s="68" t="str">
        <f t="shared" si="344"/>
        <v>Below Average</v>
      </c>
      <c r="AV1446" s="66">
        <v>179600</v>
      </c>
      <c r="AW1446" s="66">
        <v>2844</v>
      </c>
      <c r="AX1446" s="66" t="s">
        <v>311</v>
      </c>
    </row>
    <row r="1447" spans="1:50" customFormat="1" x14ac:dyDescent="0.2">
      <c r="A1447">
        <v>1446</v>
      </c>
      <c r="B1447" s="12" t="s">
        <v>90</v>
      </c>
      <c r="C1447" s="12" t="s">
        <v>90</v>
      </c>
      <c r="D1447" s="12" t="s">
        <v>91</v>
      </c>
      <c r="E1447" s="22">
        <v>6</v>
      </c>
      <c r="F1447" s="22" t="s">
        <v>195</v>
      </c>
      <c r="G1447" s="22" t="s">
        <v>191</v>
      </c>
      <c r="H1447" s="22" t="str">
        <f t="shared" si="331"/>
        <v xml:space="preserve"> </v>
      </c>
      <c r="I1447" s="22">
        <f t="shared" si="330"/>
        <v>77.818957638420983</v>
      </c>
      <c r="J1447" s="22" t="str">
        <f t="shared" si="332"/>
        <v>Above Average</v>
      </c>
      <c r="K1447" s="22">
        <v>5</v>
      </c>
      <c r="L1447" s="22" t="str">
        <f t="shared" si="333"/>
        <v>Low</v>
      </c>
      <c r="M1447" s="22">
        <v>1966</v>
      </c>
      <c r="N1447" s="22">
        <f t="shared" si="334"/>
        <v>0</v>
      </c>
      <c r="O1447" s="22"/>
      <c r="P1447" s="22">
        <v>1966</v>
      </c>
      <c r="Q1447" s="22">
        <f t="shared" si="335"/>
        <v>0</v>
      </c>
      <c r="R1447" s="23">
        <v>814</v>
      </c>
      <c r="S1447" s="23" t="s">
        <v>311</v>
      </c>
      <c r="T1447" s="23" t="s">
        <v>370</v>
      </c>
      <c r="U1447" s="24">
        <v>913</v>
      </c>
      <c r="V1447" s="24" t="str">
        <f t="shared" si="336"/>
        <v>no</v>
      </c>
      <c r="W1447" s="24">
        <v>0</v>
      </c>
      <c r="X1447" s="24" t="str">
        <f t="shared" si="337"/>
        <v>no</v>
      </c>
      <c r="Y1447" s="24" t="s">
        <v>413</v>
      </c>
      <c r="Z1447" s="24">
        <f t="shared" si="338"/>
        <v>0</v>
      </c>
      <c r="AA1447" s="24">
        <v>913</v>
      </c>
      <c r="AB1447" s="24" t="s">
        <v>311</v>
      </c>
      <c r="AC1447" s="24" t="s">
        <v>370</v>
      </c>
      <c r="AD1447" s="25">
        <v>1</v>
      </c>
      <c r="AE1447" s="25">
        <v>0</v>
      </c>
      <c r="AF1447" s="25">
        <v>1</v>
      </c>
      <c r="AG1447" s="25">
        <v>0</v>
      </c>
      <c r="AH1447" s="25">
        <v>2</v>
      </c>
      <c r="AI1447" s="25" t="s">
        <v>415</v>
      </c>
      <c r="AJ1447" s="57">
        <v>6</v>
      </c>
      <c r="AK1447" s="57" t="str">
        <f t="shared" si="339"/>
        <v>More</v>
      </c>
      <c r="AL1447" s="57" t="s">
        <v>98</v>
      </c>
      <c r="AM1447" s="57" t="str">
        <f t="shared" si="340"/>
        <v>Low</v>
      </c>
      <c r="AN1447" s="62">
        <v>1</v>
      </c>
      <c r="AO1447" s="62" t="str">
        <f t="shared" si="341"/>
        <v>Less</v>
      </c>
      <c r="AP1447" s="62">
        <v>240</v>
      </c>
      <c r="AQ1447" s="62" t="str">
        <f t="shared" si="342"/>
        <v>no</v>
      </c>
      <c r="AR1447" s="62" t="str">
        <f t="shared" si="343"/>
        <v>Below Average</v>
      </c>
      <c r="AS1447" s="64">
        <v>0</v>
      </c>
      <c r="AT1447" s="68">
        <v>74.696004632310363</v>
      </c>
      <c r="AU1447" s="68" t="str">
        <f t="shared" si="344"/>
        <v>Above Average</v>
      </c>
      <c r="AV1447" s="66">
        <v>129000</v>
      </c>
      <c r="AW1447" s="66">
        <v>1727</v>
      </c>
      <c r="AX1447" s="66" t="s">
        <v>311</v>
      </c>
    </row>
    <row r="1448" spans="1:50" customFormat="1" x14ac:dyDescent="0.2">
      <c r="A1448">
        <v>1447</v>
      </c>
      <c r="B1448" s="12" t="s">
        <v>90</v>
      </c>
      <c r="C1448" s="12" t="s">
        <v>90</v>
      </c>
      <c r="D1448" s="12" t="s">
        <v>91</v>
      </c>
      <c r="E1448" s="22">
        <v>5</v>
      </c>
      <c r="F1448" s="22" t="s">
        <v>195</v>
      </c>
      <c r="G1448" s="22" t="s">
        <v>115</v>
      </c>
      <c r="H1448" s="22" t="str">
        <f t="shared" si="331"/>
        <v>1Story</v>
      </c>
      <c r="I1448" s="22">
        <f t="shared" si="330"/>
        <v>69.182127006168557</v>
      </c>
      <c r="J1448" s="22" t="str">
        <f t="shared" si="332"/>
        <v>Below Average</v>
      </c>
      <c r="K1448" s="22">
        <v>7</v>
      </c>
      <c r="L1448" s="22" t="str">
        <f t="shared" si="333"/>
        <v>High</v>
      </c>
      <c r="M1448" s="22">
        <v>1962</v>
      </c>
      <c r="N1448" s="22">
        <f t="shared" si="334"/>
        <v>0</v>
      </c>
      <c r="O1448" s="22"/>
      <c r="P1448" s="22">
        <v>1962</v>
      </c>
      <c r="Q1448" s="22">
        <f t="shared" si="335"/>
        <v>0</v>
      </c>
      <c r="R1448" s="23">
        <v>1188</v>
      </c>
      <c r="S1448" s="23" t="s">
        <v>311</v>
      </c>
      <c r="T1448" s="23" t="s">
        <v>369</v>
      </c>
      <c r="U1448" s="24">
        <v>1188</v>
      </c>
      <c r="V1448" s="24" t="str">
        <f t="shared" si="336"/>
        <v>no</v>
      </c>
      <c r="W1448" s="24">
        <v>0</v>
      </c>
      <c r="X1448" s="24" t="str">
        <f t="shared" si="337"/>
        <v>no</v>
      </c>
      <c r="Y1448" s="24" t="s">
        <v>413</v>
      </c>
      <c r="Z1448" s="24">
        <f t="shared" si="338"/>
        <v>0</v>
      </c>
      <c r="AA1448" s="24">
        <v>1188</v>
      </c>
      <c r="AB1448" s="24" t="s">
        <v>311</v>
      </c>
      <c r="AC1448" s="24" t="s">
        <v>370</v>
      </c>
      <c r="AD1448" s="25">
        <v>0</v>
      </c>
      <c r="AE1448" s="25">
        <v>0</v>
      </c>
      <c r="AF1448" s="25">
        <v>1</v>
      </c>
      <c r="AG1448" s="25">
        <v>0</v>
      </c>
      <c r="AH1448" s="25">
        <v>1</v>
      </c>
      <c r="AI1448" s="25" t="s">
        <v>415</v>
      </c>
      <c r="AJ1448" s="57">
        <v>6</v>
      </c>
      <c r="AK1448" s="57" t="str">
        <f t="shared" si="339"/>
        <v>More</v>
      </c>
      <c r="AL1448" s="57" t="s">
        <v>98</v>
      </c>
      <c r="AM1448" s="57" t="str">
        <f t="shared" si="340"/>
        <v>Low</v>
      </c>
      <c r="AN1448" s="62">
        <v>1</v>
      </c>
      <c r="AO1448" s="62" t="str">
        <f t="shared" si="341"/>
        <v>Less</v>
      </c>
      <c r="AP1448" s="62">
        <v>312</v>
      </c>
      <c r="AQ1448" s="62" t="str">
        <f t="shared" si="342"/>
        <v>no</v>
      </c>
      <c r="AR1448" s="62" t="str">
        <f t="shared" si="343"/>
        <v>Below Average</v>
      </c>
      <c r="AS1448" s="64">
        <v>0</v>
      </c>
      <c r="AT1448" s="68">
        <v>66.456228956228955</v>
      </c>
      <c r="AU1448" s="68" t="str">
        <f t="shared" si="344"/>
        <v>Below Average</v>
      </c>
      <c r="AV1448" s="66">
        <v>157900</v>
      </c>
      <c r="AW1448" s="66">
        <v>2376</v>
      </c>
      <c r="AX1448" s="66" t="s">
        <v>311</v>
      </c>
    </row>
    <row r="1449" spans="1:50" customFormat="1" x14ac:dyDescent="0.2">
      <c r="A1449">
        <v>1448</v>
      </c>
      <c r="B1449" s="12" t="s">
        <v>90</v>
      </c>
      <c r="C1449" s="12" t="s">
        <v>90</v>
      </c>
      <c r="D1449" s="12" t="s">
        <v>91</v>
      </c>
      <c r="E1449" s="22">
        <v>8</v>
      </c>
      <c r="F1449" s="22" t="s">
        <v>411</v>
      </c>
      <c r="G1449" s="22" t="s">
        <v>92</v>
      </c>
      <c r="H1449" s="22" t="str">
        <f t="shared" si="331"/>
        <v>2Story</v>
      </c>
      <c r="I1449" s="22">
        <f t="shared" si="330"/>
        <v>75.988545402704759</v>
      </c>
      <c r="J1449" s="22" t="str">
        <f t="shared" si="332"/>
        <v>Above Average</v>
      </c>
      <c r="K1449" s="22">
        <v>5</v>
      </c>
      <c r="L1449" s="22" t="str">
        <f t="shared" si="333"/>
        <v>Low</v>
      </c>
      <c r="M1449" s="22">
        <v>1995</v>
      </c>
      <c r="N1449" s="22">
        <f t="shared" si="334"/>
        <v>0</v>
      </c>
      <c r="O1449" s="22"/>
      <c r="P1449" s="22">
        <v>1996</v>
      </c>
      <c r="Q1449" s="22">
        <f t="shared" si="335"/>
        <v>0</v>
      </c>
      <c r="R1449" s="23">
        <v>1220</v>
      </c>
      <c r="S1449" s="23" t="s">
        <v>311</v>
      </c>
      <c r="T1449" s="23" t="s">
        <v>369</v>
      </c>
      <c r="U1449" s="24">
        <v>1220</v>
      </c>
      <c r="V1449" s="24" t="str">
        <f t="shared" si="336"/>
        <v>no</v>
      </c>
      <c r="W1449" s="24">
        <v>870</v>
      </c>
      <c r="X1449" s="24" t="str">
        <f t="shared" si="337"/>
        <v>no</v>
      </c>
      <c r="Y1449" s="24" t="s">
        <v>412</v>
      </c>
      <c r="Z1449" s="24">
        <f t="shared" si="338"/>
        <v>1</v>
      </c>
      <c r="AA1449" s="24">
        <v>2090</v>
      </c>
      <c r="AB1449" s="24" t="s">
        <v>311</v>
      </c>
      <c r="AC1449" s="24" t="s">
        <v>369</v>
      </c>
      <c r="AD1449" s="25">
        <v>1</v>
      </c>
      <c r="AE1449" s="25">
        <v>0</v>
      </c>
      <c r="AF1449" s="25">
        <v>2</v>
      </c>
      <c r="AG1449" s="25">
        <v>1</v>
      </c>
      <c r="AH1449" s="25">
        <v>4</v>
      </c>
      <c r="AI1449" s="25" t="s">
        <v>414</v>
      </c>
      <c r="AJ1449" s="57">
        <v>8</v>
      </c>
      <c r="AK1449" s="57" t="str">
        <f t="shared" si="339"/>
        <v>More</v>
      </c>
      <c r="AL1449" s="57" t="s">
        <v>97</v>
      </c>
      <c r="AM1449" s="57" t="str">
        <f t="shared" si="340"/>
        <v>High</v>
      </c>
      <c r="AN1449" s="62">
        <v>2</v>
      </c>
      <c r="AO1449" s="62" t="str">
        <f t="shared" si="341"/>
        <v>More</v>
      </c>
      <c r="AP1449" s="62">
        <v>556</v>
      </c>
      <c r="AQ1449" s="62" t="str">
        <f t="shared" si="342"/>
        <v>no</v>
      </c>
      <c r="AR1449" s="62" t="str">
        <f t="shared" si="343"/>
        <v>Above Average</v>
      </c>
      <c r="AS1449" s="64">
        <v>1</v>
      </c>
      <c r="AT1449" s="68">
        <v>72.507552870090635</v>
      </c>
      <c r="AU1449" s="68" t="str">
        <f t="shared" si="344"/>
        <v>Above Average</v>
      </c>
      <c r="AV1449" s="66">
        <v>240000</v>
      </c>
      <c r="AW1449" s="66">
        <v>3310</v>
      </c>
      <c r="AX1449" s="66" t="s">
        <v>311</v>
      </c>
    </row>
    <row r="1450" spans="1:50" customFormat="1" x14ac:dyDescent="0.2">
      <c r="A1450">
        <v>1449</v>
      </c>
      <c r="B1450" s="12" t="s">
        <v>90</v>
      </c>
      <c r="C1450" s="12" t="s">
        <v>90</v>
      </c>
      <c r="D1450" s="12" t="s">
        <v>91</v>
      </c>
      <c r="E1450" s="22">
        <v>4</v>
      </c>
      <c r="F1450" s="22" t="s">
        <v>195</v>
      </c>
      <c r="G1450" s="22" t="s">
        <v>92</v>
      </c>
      <c r="H1450" s="22" t="str">
        <f t="shared" si="331"/>
        <v>2Story</v>
      </c>
      <c r="I1450" s="22">
        <f t="shared" si="330"/>
        <v>75.988545402704759</v>
      </c>
      <c r="J1450" s="22" t="str">
        <f t="shared" si="332"/>
        <v>Above Average</v>
      </c>
      <c r="K1450" s="22">
        <v>7</v>
      </c>
      <c r="L1450" s="22" t="str">
        <f t="shared" si="333"/>
        <v>High</v>
      </c>
      <c r="M1450" s="22">
        <v>1910</v>
      </c>
      <c r="N1450" s="22">
        <f t="shared" si="334"/>
        <v>1</v>
      </c>
      <c r="O1450" s="22"/>
      <c r="P1450" s="22">
        <v>2000</v>
      </c>
      <c r="Q1450" s="22">
        <f t="shared" si="335"/>
        <v>0</v>
      </c>
      <c r="R1450" s="23">
        <v>560</v>
      </c>
      <c r="S1450" s="23" t="s">
        <v>311</v>
      </c>
      <c r="T1450" s="23" t="s">
        <v>370</v>
      </c>
      <c r="U1450" s="24">
        <v>796</v>
      </c>
      <c r="V1450" s="24" t="str">
        <f t="shared" si="336"/>
        <v>no</v>
      </c>
      <c r="W1450" s="24">
        <v>550</v>
      </c>
      <c r="X1450" s="24" t="str">
        <f t="shared" si="337"/>
        <v>no</v>
      </c>
      <c r="Y1450" s="24" t="s">
        <v>412</v>
      </c>
      <c r="Z1450" s="24">
        <f t="shared" si="338"/>
        <v>0</v>
      </c>
      <c r="AA1450" s="24">
        <v>1346</v>
      </c>
      <c r="AB1450" s="24" t="s">
        <v>311</v>
      </c>
      <c r="AC1450" s="24" t="s">
        <v>370</v>
      </c>
      <c r="AD1450" s="25">
        <v>0</v>
      </c>
      <c r="AE1450" s="25">
        <v>0</v>
      </c>
      <c r="AF1450" s="25">
        <v>1</v>
      </c>
      <c r="AG1450" s="25">
        <v>1</v>
      </c>
      <c r="AH1450" s="25">
        <v>2</v>
      </c>
      <c r="AI1450" s="25" t="s">
        <v>415</v>
      </c>
      <c r="AJ1450" s="57">
        <v>6</v>
      </c>
      <c r="AK1450" s="57" t="str">
        <f t="shared" si="339"/>
        <v>More</v>
      </c>
      <c r="AL1450" s="57" t="s">
        <v>98</v>
      </c>
      <c r="AM1450" s="57" t="str">
        <f t="shared" si="340"/>
        <v>Low</v>
      </c>
      <c r="AN1450" s="62">
        <v>1</v>
      </c>
      <c r="AO1450" s="62" t="str">
        <f t="shared" si="341"/>
        <v>Less</v>
      </c>
      <c r="AP1450" s="62">
        <v>384</v>
      </c>
      <c r="AQ1450" s="62" t="str">
        <f t="shared" si="342"/>
        <v>no</v>
      </c>
      <c r="AR1450" s="62" t="str">
        <f t="shared" si="343"/>
        <v>Below Average</v>
      </c>
      <c r="AS1450" s="64">
        <v>0</v>
      </c>
      <c r="AT1450" s="68">
        <v>58.761804826862537</v>
      </c>
      <c r="AU1450" s="68" t="str">
        <f t="shared" si="344"/>
        <v>Below Average</v>
      </c>
      <c r="AV1450" s="66">
        <v>112000</v>
      </c>
      <c r="AW1450" s="66">
        <v>1906</v>
      </c>
      <c r="AX1450" s="66" t="s">
        <v>311</v>
      </c>
    </row>
    <row r="1451" spans="1:50" customFormat="1" x14ac:dyDescent="0.2">
      <c r="A1451">
        <v>1450</v>
      </c>
      <c r="B1451" s="12" t="s">
        <v>90</v>
      </c>
      <c r="C1451" s="12" t="s">
        <v>90</v>
      </c>
      <c r="D1451" s="12" t="s">
        <v>198</v>
      </c>
      <c r="E1451" s="22">
        <v>5</v>
      </c>
      <c r="F1451" s="22" t="s">
        <v>195</v>
      </c>
      <c r="G1451" s="22" t="s">
        <v>191</v>
      </c>
      <c r="H1451" s="22" t="str">
        <f t="shared" si="331"/>
        <v xml:space="preserve"> </v>
      </c>
      <c r="I1451" s="22">
        <f t="shared" si="330"/>
        <v>77.818957638420983</v>
      </c>
      <c r="J1451" s="22" t="str">
        <f t="shared" si="332"/>
        <v>Above Average</v>
      </c>
      <c r="K1451" s="22">
        <v>7</v>
      </c>
      <c r="L1451" s="22" t="str">
        <f t="shared" si="333"/>
        <v>High</v>
      </c>
      <c r="M1451" s="22">
        <v>1970</v>
      </c>
      <c r="N1451" s="22">
        <f t="shared" si="334"/>
        <v>0</v>
      </c>
      <c r="O1451" s="22"/>
      <c r="P1451" s="22">
        <v>1970</v>
      </c>
      <c r="Q1451" s="22">
        <f t="shared" si="335"/>
        <v>0</v>
      </c>
      <c r="R1451" s="23">
        <v>630</v>
      </c>
      <c r="S1451" s="23" t="s">
        <v>311</v>
      </c>
      <c r="T1451" s="23" t="s">
        <v>370</v>
      </c>
      <c r="U1451" s="24">
        <v>630</v>
      </c>
      <c r="V1451" s="24" t="str">
        <f t="shared" si="336"/>
        <v>no</v>
      </c>
      <c r="W1451" s="24">
        <v>0</v>
      </c>
      <c r="X1451" s="24" t="str">
        <f t="shared" si="337"/>
        <v>no</v>
      </c>
      <c r="Y1451" s="24" t="s">
        <v>413</v>
      </c>
      <c r="Z1451" s="24">
        <f t="shared" si="338"/>
        <v>1</v>
      </c>
      <c r="AA1451" s="24">
        <v>630</v>
      </c>
      <c r="AB1451" s="24" t="s">
        <v>311</v>
      </c>
      <c r="AC1451" s="24" t="s">
        <v>370</v>
      </c>
      <c r="AD1451" s="25">
        <v>1</v>
      </c>
      <c r="AE1451" s="25">
        <v>0</v>
      </c>
      <c r="AF1451" s="25">
        <v>1</v>
      </c>
      <c r="AG1451" s="25">
        <v>0</v>
      </c>
      <c r="AH1451" s="25">
        <v>2</v>
      </c>
      <c r="AI1451" s="25" t="s">
        <v>415</v>
      </c>
      <c r="AJ1451" s="57">
        <v>3</v>
      </c>
      <c r="AK1451" s="57" t="str">
        <f t="shared" si="339"/>
        <v>Less</v>
      </c>
      <c r="AL1451" s="57" t="s">
        <v>104</v>
      </c>
      <c r="AM1451" s="57" t="str">
        <f t="shared" si="340"/>
        <v>High</v>
      </c>
      <c r="AN1451" s="62">
        <v>0</v>
      </c>
      <c r="AO1451" s="62" t="str">
        <f t="shared" si="341"/>
        <v>Less</v>
      </c>
      <c r="AP1451" s="62">
        <v>0</v>
      </c>
      <c r="AQ1451" s="62" t="str">
        <f t="shared" si="342"/>
        <v>no</v>
      </c>
      <c r="AR1451" s="62" t="str">
        <f t="shared" si="343"/>
        <v>Below Average</v>
      </c>
      <c r="AS1451" s="64">
        <v>0</v>
      </c>
      <c r="AT1451" s="68">
        <v>73.015873015873012</v>
      </c>
      <c r="AU1451" s="68" t="str">
        <f t="shared" si="344"/>
        <v>Above Average</v>
      </c>
      <c r="AV1451" s="66">
        <v>92000</v>
      </c>
      <c r="AW1451" s="66">
        <v>1260</v>
      </c>
      <c r="AX1451" s="66" t="s">
        <v>311</v>
      </c>
    </row>
    <row r="1452" spans="1:50" customFormat="1" x14ac:dyDescent="0.2">
      <c r="A1452">
        <v>1451</v>
      </c>
      <c r="B1452" s="12" t="s">
        <v>90</v>
      </c>
      <c r="C1452" s="12" t="s">
        <v>90</v>
      </c>
      <c r="D1452" s="12" t="s">
        <v>167</v>
      </c>
      <c r="E1452" s="22">
        <v>5</v>
      </c>
      <c r="F1452" s="22" t="s">
        <v>195</v>
      </c>
      <c r="G1452" s="22" t="s">
        <v>92</v>
      </c>
      <c r="H1452" s="22" t="str">
        <f t="shared" si="331"/>
        <v>2Story</v>
      </c>
      <c r="I1452" s="22">
        <f t="shared" si="330"/>
        <v>75.988545402704759</v>
      </c>
      <c r="J1452" s="22" t="str">
        <f t="shared" si="332"/>
        <v>Above Average</v>
      </c>
      <c r="K1452" s="22">
        <v>5</v>
      </c>
      <c r="L1452" s="22" t="str">
        <f t="shared" si="333"/>
        <v>Low</v>
      </c>
      <c r="M1452" s="22">
        <v>1974</v>
      </c>
      <c r="N1452" s="22">
        <f t="shared" si="334"/>
        <v>0</v>
      </c>
      <c r="O1452" s="22"/>
      <c r="P1452" s="22">
        <v>1974</v>
      </c>
      <c r="Q1452" s="22">
        <f t="shared" si="335"/>
        <v>0</v>
      </c>
      <c r="R1452" s="23">
        <v>896</v>
      </c>
      <c r="S1452" s="23" t="s">
        <v>311</v>
      </c>
      <c r="T1452" s="23" t="s">
        <v>370</v>
      </c>
      <c r="U1452" s="24">
        <v>896</v>
      </c>
      <c r="V1452" s="24" t="str">
        <f t="shared" si="336"/>
        <v>no</v>
      </c>
      <c r="W1452" s="24">
        <v>896</v>
      </c>
      <c r="X1452" s="24" t="str">
        <f t="shared" si="337"/>
        <v>no</v>
      </c>
      <c r="Y1452" s="24" t="s">
        <v>412</v>
      </c>
      <c r="Z1452" s="24">
        <f t="shared" si="338"/>
        <v>0</v>
      </c>
      <c r="AA1452" s="24">
        <v>1792</v>
      </c>
      <c r="AB1452" s="24" t="s">
        <v>311</v>
      </c>
      <c r="AC1452" s="24" t="s">
        <v>369</v>
      </c>
      <c r="AD1452" s="25">
        <v>0</v>
      </c>
      <c r="AE1452" s="25">
        <v>0</v>
      </c>
      <c r="AF1452" s="25">
        <v>2</v>
      </c>
      <c r="AG1452" s="25">
        <v>2</v>
      </c>
      <c r="AH1452" s="25">
        <v>4</v>
      </c>
      <c r="AI1452" s="25" t="s">
        <v>414</v>
      </c>
      <c r="AJ1452" s="57">
        <v>8</v>
      </c>
      <c r="AK1452" s="57" t="str">
        <f t="shared" si="339"/>
        <v>More</v>
      </c>
      <c r="AL1452" s="57" t="s">
        <v>98</v>
      </c>
      <c r="AM1452" s="57" t="str">
        <f t="shared" si="340"/>
        <v>Low</v>
      </c>
      <c r="AN1452" s="62">
        <v>0</v>
      </c>
      <c r="AO1452" s="62" t="str">
        <f t="shared" si="341"/>
        <v>Less</v>
      </c>
      <c r="AP1452" s="62">
        <v>0</v>
      </c>
      <c r="AQ1452" s="62" t="str">
        <f t="shared" si="342"/>
        <v>no</v>
      </c>
      <c r="AR1452" s="62" t="str">
        <f t="shared" si="343"/>
        <v>Below Average</v>
      </c>
      <c r="AS1452" s="64">
        <v>0</v>
      </c>
      <c r="AT1452" s="68">
        <v>50.595238095238095</v>
      </c>
      <c r="AU1452" s="68" t="str">
        <f t="shared" si="344"/>
        <v>Below Average</v>
      </c>
      <c r="AV1452" s="66">
        <v>136000</v>
      </c>
      <c r="AW1452" s="66">
        <v>2688</v>
      </c>
      <c r="AX1452" s="66" t="s">
        <v>311</v>
      </c>
    </row>
    <row r="1453" spans="1:50" customFormat="1" x14ac:dyDescent="0.2">
      <c r="A1453">
        <v>1452</v>
      </c>
      <c r="B1453" s="12" t="s">
        <v>90</v>
      </c>
      <c r="C1453" s="12" t="s">
        <v>90</v>
      </c>
      <c r="D1453" s="12" t="s">
        <v>91</v>
      </c>
      <c r="E1453" s="22">
        <v>8</v>
      </c>
      <c r="F1453" s="22" t="s">
        <v>411</v>
      </c>
      <c r="G1453" s="22" t="s">
        <v>115</v>
      </c>
      <c r="H1453" s="22" t="str">
        <f t="shared" si="331"/>
        <v>1Story</v>
      </c>
      <c r="I1453" s="22">
        <f t="shared" si="330"/>
        <v>69.182127006168557</v>
      </c>
      <c r="J1453" s="22" t="str">
        <f t="shared" si="332"/>
        <v>Below Average</v>
      </c>
      <c r="K1453" s="22">
        <v>5</v>
      </c>
      <c r="L1453" s="22" t="str">
        <f t="shared" si="333"/>
        <v>Low</v>
      </c>
      <c r="M1453" s="22">
        <v>2008</v>
      </c>
      <c r="N1453" s="22">
        <f t="shared" si="334"/>
        <v>0</v>
      </c>
      <c r="O1453" s="22"/>
      <c r="P1453" s="22">
        <v>2009</v>
      </c>
      <c r="Q1453" s="22">
        <f t="shared" si="335"/>
        <v>0</v>
      </c>
      <c r="R1453" s="23">
        <v>1573</v>
      </c>
      <c r="S1453" s="23" t="s">
        <v>311</v>
      </c>
      <c r="T1453" s="23" t="s">
        <v>369</v>
      </c>
      <c r="U1453" s="24">
        <v>1578</v>
      </c>
      <c r="V1453" s="24" t="str">
        <f t="shared" si="336"/>
        <v>no</v>
      </c>
      <c r="W1453" s="24">
        <v>0</v>
      </c>
      <c r="X1453" s="24" t="str">
        <f t="shared" si="337"/>
        <v>no</v>
      </c>
      <c r="Y1453" s="24" t="s">
        <v>413</v>
      </c>
      <c r="Z1453" s="24">
        <f t="shared" si="338"/>
        <v>0</v>
      </c>
      <c r="AA1453" s="24">
        <v>1578</v>
      </c>
      <c r="AB1453" s="24" t="s">
        <v>311</v>
      </c>
      <c r="AC1453" s="24" t="s">
        <v>369</v>
      </c>
      <c r="AD1453" s="25">
        <v>0</v>
      </c>
      <c r="AE1453" s="25">
        <v>0</v>
      </c>
      <c r="AF1453" s="25">
        <v>2</v>
      </c>
      <c r="AG1453" s="25">
        <v>0</v>
      </c>
      <c r="AH1453" s="25">
        <v>2</v>
      </c>
      <c r="AI1453" s="25" t="s">
        <v>415</v>
      </c>
      <c r="AJ1453" s="57">
        <v>7</v>
      </c>
      <c r="AK1453" s="57" t="str">
        <f t="shared" si="339"/>
        <v>More</v>
      </c>
      <c r="AL1453" s="57" t="s">
        <v>104</v>
      </c>
      <c r="AM1453" s="57" t="str">
        <f t="shared" si="340"/>
        <v>High</v>
      </c>
      <c r="AN1453" s="62">
        <v>3</v>
      </c>
      <c r="AO1453" s="62" t="str">
        <f t="shared" si="341"/>
        <v>More</v>
      </c>
      <c r="AP1453" s="62">
        <v>840</v>
      </c>
      <c r="AQ1453" s="62" t="str">
        <f t="shared" si="342"/>
        <v>no</v>
      </c>
      <c r="AR1453" s="62" t="str">
        <f t="shared" si="343"/>
        <v>Above Average</v>
      </c>
      <c r="AS1453" s="64">
        <v>1</v>
      </c>
      <c r="AT1453" s="68">
        <v>91.11075848936845</v>
      </c>
      <c r="AU1453" s="68" t="str">
        <f t="shared" si="344"/>
        <v>Above Average</v>
      </c>
      <c r="AV1453" s="66">
        <v>287090</v>
      </c>
      <c r="AW1453" s="66">
        <v>3151</v>
      </c>
      <c r="AX1453" s="66" t="s">
        <v>311</v>
      </c>
    </row>
    <row r="1454" spans="1:50" customFormat="1" x14ac:dyDescent="0.2">
      <c r="A1454">
        <v>1453</v>
      </c>
      <c r="B1454" s="12" t="s">
        <v>90</v>
      </c>
      <c r="C1454" s="12" t="s">
        <v>90</v>
      </c>
      <c r="D1454" s="12" t="s">
        <v>179</v>
      </c>
      <c r="E1454" s="22">
        <v>5</v>
      </c>
      <c r="F1454" s="22" t="s">
        <v>195</v>
      </c>
      <c r="G1454" s="22" t="s">
        <v>197</v>
      </c>
      <c r="H1454" s="22" t="str">
        <f t="shared" si="331"/>
        <v xml:space="preserve"> </v>
      </c>
      <c r="I1454" s="22">
        <f t="shared" si="330"/>
        <v>74.693515888638117</v>
      </c>
      <c r="J1454" s="22" t="str">
        <f t="shared" si="332"/>
        <v>Above Average</v>
      </c>
      <c r="K1454" s="22">
        <v>5</v>
      </c>
      <c r="L1454" s="22" t="str">
        <f t="shared" si="333"/>
        <v>Low</v>
      </c>
      <c r="M1454" s="22">
        <v>2005</v>
      </c>
      <c r="N1454" s="22">
        <f t="shared" si="334"/>
        <v>0</v>
      </c>
      <c r="O1454" s="22"/>
      <c r="P1454" s="22">
        <v>2005</v>
      </c>
      <c r="Q1454" s="22">
        <f t="shared" si="335"/>
        <v>0</v>
      </c>
      <c r="R1454" s="23">
        <v>547</v>
      </c>
      <c r="S1454" s="23" t="s">
        <v>311</v>
      </c>
      <c r="T1454" s="23" t="s">
        <v>370</v>
      </c>
      <c r="U1454" s="24">
        <v>1072</v>
      </c>
      <c r="V1454" s="24" t="str">
        <f t="shared" si="336"/>
        <v>no</v>
      </c>
      <c r="W1454" s="24">
        <v>0</v>
      </c>
      <c r="X1454" s="24" t="str">
        <f t="shared" si="337"/>
        <v>no</v>
      </c>
      <c r="Y1454" s="24" t="s">
        <v>413</v>
      </c>
      <c r="Z1454" s="24">
        <f t="shared" si="338"/>
        <v>0</v>
      </c>
      <c r="AA1454" s="24">
        <v>1072</v>
      </c>
      <c r="AB1454" s="24" t="s">
        <v>311</v>
      </c>
      <c r="AC1454" s="24" t="s">
        <v>370</v>
      </c>
      <c r="AD1454" s="25">
        <v>1</v>
      </c>
      <c r="AE1454" s="25">
        <v>0</v>
      </c>
      <c r="AF1454" s="25">
        <v>1</v>
      </c>
      <c r="AG1454" s="25">
        <v>0</v>
      </c>
      <c r="AH1454" s="25">
        <v>2</v>
      </c>
      <c r="AI1454" s="25" t="s">
        <v>415</v>
      </c>
      <c r="AJ1454" s="57">
        <v>5</v>
      </c>
      <c r="AK1454" s="57" t="str">
        <f t="shared" si="339"/>
        <v>Less</v>
      </c>
      <c r="AL1454" s="57" t="s">
        <v>98</v>
      </c>
      <c r="AM1454" s="57" t="str">
        <f t="shared" si="340"/>
        <v>Low</v>
      </c>
      <c r="AN1454" s="62">
        <v>2</v>
      </c>
      <c r="AO1454" s="62" t="str">
        <f t="shared" si="341"/>
        <v>More</v>
      </c>
      <c r="AP1454" s="62">
        <v>525</v>
      </c>
      <c r="AQ1454" s="62" t="str">
        <f t="shared" si="342"/>
        <v>no</v>
      </c>
      <c r="AR1454" s="62" t="str">
        <f t="shared" si="343"/>
        <v>Above Average</v>
      </c>
      <c r="AS1454" s="64">
        <v>0</v>
      </c>
      <c r="AT1454" s="68">
        <v>89.561457689932055</v>
      </c>
      <c r="AU1454" s="68" t="str">
        <f t="shared" si="344"/>
        <v>Above Average</v>
      </c>
      <c r="AV1454" s="66">
        <v>145000</v>
      </c>
      <c r="AW1454" s="66">
        <v>1619</v>
      </c>
      <c r="AX1454" s="66" t="s">
        <v>311</v>
      </c>
    </row>
    <row r="1455" spans="1:50" customFormat="1" x14ac:dyDescent="0.2">
      <c r="A1455">
        <v>1454</v>
      </c>
      <c r="B1455" s="12" t="s">
        <v>90</v>
      </c>
      <c r="C1455" s="12" t="s">
        <v>90</v>
      </c>
      <c r="D1455" s="12" t="s">
        <v>91</v>
      </c>
      <c r="E1455" s="22">
        <v>5</v>
      </c>
      <c r="F1455" s="22" t="s">
        <v>195</v>
      </c>
      <c r="G1455" s="22" t="s">
        <v>115</v>
      </c>
      <c r="H1455" s="22" t="str">
        <f t="shared" si="331"/>
        <v>1Story</v>
      </c>
      <c r="I1455" s="22">
        <f t="shared" si="330"/>
        <v>69.182127006168557</v>
      </c>
      <c r="J1455" s="22" t="str">
        <f t="shared" si="332"/>
        <v>Below Average</v>
      </c>
      <c r="K1455" s="22">
        <v>5</v>
      </c>
      <c r="L1455" s="22" t="str">
        <f t="shared" si="333"/>
        <v>Low</v>
      </c>
      <c r="M1455" s="22">
        <v>2006</v>
      </c>
      <c r="N1455" s="22">
        <f t="shared" si="334"/>
        <v>0</v>
      </c>
      <c r="O1455" s="22"/>
      <c r="P1455" s="22">
        <v>2006</v>
      </c>
      <c r="Q1455" s="22">
        <f t="shared" si="335"/>
        <v>0</v>
      </c>
      <c r="R1455" s="23">
        <v>1140</v>
      </c>
      <c r="S1455" s="23" t="s">
        <v>311</v>
      </c>
      <c r="T1455" s="23" t="s">
        <v>369</v>
      </c>
      <c r="U1455" s="24">
        <v>1140</v>
      </c>
      <c r="V1455" s="24" t="str">
        <f t="shared" si="336"/>
        <v>no</v>
      </c>
      <c r="W1455" s="24">
        <v>0</v>
      </c>
      <c r="X1455" s="24" t="str">
        <f t="shared" si="337"/>
        <v>no</v>
      </c>
      <c r="Y1455" s="24" t="s">
        <v>413</v>
      </c>
      <c r="Z1455" s="24">
        <f t="shared" si="338"/>
        <v>0</v>
      </c>
      <c r="AA1455" s="24">
        <v>1140</v>
      </c>
      <c r="AB1455" s="24" t="s">
        <v>311</v>
      </c>
      <c r="AC1455" s="24" t="s">
        <v>370</v>
      </c>
      <c r="AD1455" s="25">
        <v>0</v>
      </c>
      <c r="AE1455" s="25">
        <v>0</v>
      </c>
      <c r="AF1455" s="25">
        <v>1</v>
      </c>
      <c r="AG1455" s="25">
        <v>0</v>
      </c>
      <c r="AH1455" s="25">
        <v>1</v>
      </c>
      <c r="AI1455" s="25" t="s">
        <v>415</v>
      </c>
      <c r="AJ1455" s="57">
        <v>6</v>
      </c>
      <c r="AK1455" s="57" t="str">
        <f t="shared" si="339"/>
        <v>More</v>
      </c>
      <c r="AL1455" s="57" t="s">
        <v>98</v>
      </c>
      <c r="AM1455" s="57" t="str">
        <f t="shared" si="340"/>
        <v>Low</v>
      </c>
      <c r="AN1455" s="62">
        <v>0</v>
      </c>
      <c r="AO1455" s="62" t="str">
        <f t="shared" si="341"/>
        <v>Less</v>
      </c>
      <c r="AP1455" s="62">
        <v>0</v>
      </c>
      <c r="AQ1455" s="62" t="str">
        <f t="shared" si="342"/>
        <v>no</v>
      </c>
      <c r="AR1455" s="62" t="str">
        <f t="shared" si="343"/>
        <v>Below Average</v>
      </c>
      <c r="AS1455" s="64">
        <v>0</v>
      </c>
      <c r="AT1455" s="68">
        <v>37.061403508771932</v>
      </c>
      <c r="AU1455" s="68" t="str">
        <f t="shared" si="344"/>
        <v>Below Average</v>
      </c>
      <c r="AV1455" s="66">
        <v>84500</v>
      </c>
      <c r="AW1455" s="66">
        <v>2280</v>
      </c>
      <c r="AX1455" s="66" t="s">
        <v>311</v>
      </c>
    </row>
    <row r="1456" spans="1:50" customFormat="1" x14ac:dyDescent="0.2">
      <c r="A1456">
        <v>1455</v>
      </c>
      <c r="B1456" s="12" t="s">
        <v>90</v>
      </c>
      <c r="C1456" s="12" t="s">
        <v>90</v>
      </c>
      <c r="D1456" s="12" t="s">
        <v>91</v>
      </c>
      <c r="E1456" s="22">
        <v>7</v>
      </c>
      <c r="F1456" s="22" t="s">
        <v>411</v>
      </c>
      <c r="G1456" s="22" t="s">
        <v>115</v>
      </c>
      <c r="H1456" s="22" t="str">
        <f t="shared" si="331"/>
        <v>1Story</v>
      </c>
      <c r="I1456" s="22">
        <f t="shared" si="330"/>
        <v>69.182127006168557</v>
      </c>
      <c r="J1456" s="22" t="str">
        <f t="shared" si="332"/>
        <v>Below Average</v>
      </c>
      <c r="K1456" s="22">
        <v>5</v>
      </c>
      <c r="L1456" s="22" t="str">
        <f t="shared" si="333"/>
        <v>Low</v>
      </c>
      <c r="M1456" s="22">
        <v>2004</v>
      </c>
      <c r="N1456" s="22">
        <f t="shared" si="334"/>
        <v>0</v>
      </c>
      <c r="O1456" s="22"/>
      <c r="P1456" s="22">
        <v>2005</v>
      </c>
      <c r="Q1456" s="22">
        <f t="shared" si="335"/>
        <v>0</v>
      </c>
      <c r="R1456" s="23">
        <v>1221</v>
      </c>
      <c r="S1456" s="23" t="s">
        <v>311</v>
      </c>
      <c r="T1456" s="23" t="s">
        <v>369</v>
      </c>
      <c r="U1456" s="24">
        <v>1221</v>
      </c>
      <c r="V1456" s="24" t="str">
        <f t="shared" si="336"/>
        <v>no</v>
      </c>
      <c r="W1456" s="24">
        <v>0</v>
      </c>
      <c r="X1456" s="24" t="str">
        <f t="shared" si="337"/>
        <v>no</v>
      </c>
      <c r="Y1456" s="24" t="s">
        <v>413</v>
      </c>
      <c r="Z1456" s="24">
        <f t="shared" si="338"/>
        <v>0</v>
      </c>
      <c r="AA1456" s="24">
        <v>1221</v>
      </c>
      <c r="AB1456" s="24" t="s">
        <v>311</v>
      </c>
      <c r="AC1456" s="24" t="s">
        <v>370</v>
      </c>
      <c r="AD1456" s="25">
        <v>1</v>
      </c>
      <c r="AE1456" s="25">
        <v>0</v>
      </c>
      <c r="AF1456" s="25">
        <v>2</v>
      </c>
      <c r="AG1456" s="25">
        <v>0</v>
      </c>
      <c r="AH1456" s="25">
        <v>3</v>
      </c>
      <c r="AI1456" s="25" t="s">
        <v>414</v>
      </c>
      <c r="AJ1456" s="57">
        <v>6</v>
      </c>
      <c r="AK1456" s="57" t="str">
        <f t="shared" si="339"/>
        <v>More</v>
      </c>
      <c r="AL1456" s="57" t="s">
        <v>97</v>
      </c>
      <c r="AM1456" s="57" t="str">
        <f t="shared" si="340"/>
        <v>High</v>
      </c>
      <c r="AN1456" s="62">
        <v>2</v>
      </c>
      <c r="AO1456" s="62" t="str">
        <f t="shared" si="341"/>
        <v>More</v>
      </c>
      <c r="AP1456" s="62">
        <v>400</v>
      </c>
      <c r="AQ1456" s="62" t="str">
        <f t="shared" si="342"/>
        <v>no</v>
      </c>
      <c r="AR1456" s="62" t="str">
        <f t="shared" si="343"/>
        <v>Below Average</v>
      </c>
      <c r="AS1456" s="64">
        <v>0</v>
      </c>
      <c r="AT1456" s="68">
        <v>75.757575757575751</v>
      </c>
      <c r="AU1456" s="68" t="str">
        <f t="shared" si="344"/>
        <v>Above Average</v>
      </c>
      <c r="AV1456" s="66">
        <v>185000</v>
      </c>
      <c r="AW1456" s="66">
        <v>2442</v>
      </c>
      <c r="AX1456" s="66" t="s">
        <v>311</v>
      </c>
    </row>
    <row r="1457" spans="1:50" customFormat="1" x14ac:dyDescent="0.2">
      <c r="A1457">
        <v>1456</v>
      </c>
      <c r="B1457" s="12" t="s">
        <v>90</v>
      </c>
      <c r="C1457" s="12" t="s">
        <v>90</v>
      </c>
      <c r="D1457" s="12" t="s">
        <v>91</v>
      </c>
      <c r="E1457" s="22">
        <v>6</v>
      </c>
      <c r="F1457" s="22" t="s">
        <v>195</v>
      </c>
      <c r="G1457" s="22" t="s">
        <v>92</v>
      </c>
      <c r="H1457" s="22" t="str">
        <f t="shared" si="331"/>
        <v>2Story</v>
      </c>
      <c r="I1457" s="22">
        <f t="shared" si="330"/>
        <v>75.988545402704759</v>
      </c>
      <c r="J1457" s="22" t="str">
        <f t="shared" si="332"/>
        <v>Above Average</v>
      </c>
      <c r="K1457" s="22">
        <v>5</v>
      </c>
      <c r="L1457" s="22" t="str">
        <f t="shared" si="333"/>
        <v>Low</v>
      </c>
      <c r="M1457" s="22">
        <v>1999</v>
      </c>
      <c r="N1457" s="22">
        <f t="shared" si="334"/>
        <v>0</v>
      </c>
      <c r="O1457" s="22"/>
      <c r="P1457" s="22">
        <v>2000</v>
      </c>
      <c r="Q1457" s="22">
        <f t="shared" si="335"/>
        <v>0</v>
      </c>
      <c r="R1457" s="23">
        <v>953</v>
      </c>
      <c r="S1457" s="23" t="s">
        <v>311</v>
      </c>
      <c r="T1457" s="23" t="s">
        <v>370</v>
      </c>
      <c r="U1457" s="24">
        <v>953</v>
      </c>
      <c r="V1457" s="24" t="str">
        <f t="shared" si="336"/>
        <v>no</v>
      </c>
      <c r="W1457" s="24">
        <v>694</v>
      </c>
      <c r="X1457" s="24" t="str">
        <f t="shared" si="337"/>
        <v>no</v>
      </c>
      <c r="Y1457" s="24" t="s">
        <v>412</v>
      </c>
      <c r="Z1457" s="24">
        <f t="shared" si="338"/>
        <v>0</v>
      </c>
      <c r="AA1457" s="24">
        <v>1647</v>
      </c>
      <c r="AB1457" s="24" t="s">
        <v>311</v>
      </c>
      <c r="AC1457" s="24" t="s">
        <v>369</v>
      </c>
      <c r="AD1457" s="25">
        <v>0</v>
      </c>
      <c r="AE1457" s="25">
        <v>0</v>
      </c>
      <c r="AF1457" s="25">
        <v>2</v>
      </c>
      <c r="AG1457" s="25">
        <v>1</v>
      </c>
      <c r="AH1457" s="25">
        <v>3</v>
      </c>
      <c r="AI1457" s="25" t="s">
        <v>414</v>
      </c>
      <c r="AJ1457" s="57">
        <v>7</v>
      </c>
      <c r="AK1457" s="57" t="str">
        <f t="shared" si="339"/>
        <v>More</v>
      </c>
      <c r="AL1457" s="57" t="s">
        <v>98</v>
      </c>
      <c r="AM1457" s="57" t="str">
        <f t="shared" si="340"/>
        <v>Low</v>
      </c>
      <c r="AN1457" s="62">
        <v>2</v>
      </c>
      <c r="AO1457" s="62" t="str">
        <f t="shared" si="341"/>
        <v>More</v>
      </c>
      <c r="AP1457" s="62">
        <v>460</v>
      </c>
      <c r="AQ1457" s="62" t="str">
        <f t="shared" si="342"/>
        <v>no</v>
      </c>
      <c r="AR1457" s="62" t="str">
        <f t="shared" si="343"/>
        <v>Below Average</v>
      </c>
      <c r="AS1457" s="64">
        <v>1</v>
      </c>
      <c r="AT1457" s="68">
        <v>67.307692307692307</v>
      </c>
      <c r="AU1457" s="68" t="str">
        <f t="shared" si="344"/>
        <v>Below Average</v>
      </c>
      <c r="AV1457" s="66">
        <v>175000</v>
      </c>
      <c r="AW1457" s="66">
        <v>2600</v>
      </c>
      <c r="AX1457" s="66" t="s">
        <v>311</v>
      </c>
    </row>
    <row r="1458" spans="1:50" customFormat="1" x14ac:dyDescent="0.2">
      <c r="A1458">
        <v>1457</v>
      </c>
      <c r="B1458" s="12" t="s">
        <v>90</v>
      </c>
      <c r="C1458" s="12" t="s">
        <v>90</v>
      </c>
      <c r="D1458" s="12" t="s">
        <v>91</v>
      </c>
      <c r="E1458" s="22">
        <v>6</v>
      </c>
      <c r="F1458" s="22" t="s">
        <v>195</v>
      </c>
      <c r="G1458" s="22" t="s">
        <v>115</v>
      </c>
      <c r="H1458" s="22" t="str">
        <f t="shared" si="331"/>
        <v>1Story</v>
      </c>
      <c r="I1458" s="22">
        <f t="shared" si="330"/>
        <v>69.182127006168557</v>
      </c>
      <c r="J1458" s="22" t="str">
        <f t="shared" si="332"/>
        <v>Below Average</v>
      </c>
      <c r="K1458" s="22">
        <v>6</v>
      </c>
      <c r="L1458" s="22" t="str">
        <f t="shared" si="333"/>
        <v>High</v>
      </c>
      <c r="M1458" s="22">
        <v>1978</v>
      </c>
      <c r="N1458" s="22">
        <f t="shared" si="334"/>
        <v>0</v>
      </c>
      <c r="O1458" s="22"/>
      <c r="P1458" s="22">
        <v>1988</v>
      </c>
      <c r="Q1458" s="22">
        <f t="shared" si="335"/>
        <v>0</v>
      </c>
      <c r="R1458" s="23">
        <v>1542</v>
      </c>
      <c r="S1458" s="23" t="s">
        <v>311</v>
      </c>
      <c r="T1458" s="23" t="s">
        <v>369</v>
      </c>
      <c r="U1458" s="24">
        <v>2073</v>
      </c>
      <c r="V1458" s="24" t="str">
        <f t="shared" si="336"/>
        <v>no</v>
      </c>
      <c r="W1458" s="24">
        <v>0</v>
      </c>
      <c r="X1458" s="24" t="str">
        <f t="shared" si="337"/>
        <v>no</v>
      </c>
      <c r="Y1458" s="24" t="s">
        <v>413</v>
      </c>
      <c r="Z1458" s="24">
        <f t="shared" si="338"/>
        <v>0</v>
      </c>
      <c r="AA1458" s="24">
        <v>2073</v>
      </c>
      <c r="AB1458" s="24" t="s">
        <v>311</v>
      </c>
      <c r="AC1458" s="24" t="s">
        <v>369</v>
      </c>
      <c r="AD1458" s="25">
        <v>1</v>
      </c>
      <c r="AE1458" s="25">
        <v>0</v>
      </c>
      <c r="AF1458" s="25">
        <v>2</v>
      </c>
      <c r="AG1458" s="25">
        <v>0</v>
      </c>
      <c r="AH1458" s="25">
        <v>3</v>
      </c>
      <c r="AI1458" s="25" t="s">
        <v>414</v>
      </c>
      <c r="AJ1458" s="57">
        <v>7</v>
      </c>
      <c r="AK1458" s="57" t="str">
        <f t="shared" si="339"/>
        <v>More</v>
      </c>
      <c r="AL1458" s="57" t="s">
        <v>98</v>
      </c>
      <c r="AM1458" s="57" t="str">
        <f t="shared" si="340"/>
        <v>Low</v>
      </c>
      <c r="AN1458" s="62">
        <v>2</v>
      </c>
      <c r="AO1458" s="62" t="str">
        <f t="shared" si="341"/>
        <v>More</v>
      </c>
      <c r="AP1458" s="62">
        <v>500</v>
      </c>
      <c r="AQ1458" s="62" t="str">
        <f t="shared" si="342"/>
        <v>no</v>
      </c>
      <c r="AR1458" s="62" t="str">
        <f t="shared" si="343"/>
        <v>Above Average</v>
      </c>
      <c r="AS1458" s="64">
        <v>2</v>
      </c>
      <c r="AT1458" s="68">
        <v>58.091286307053942</v>
      </c>
      <c r="AU1458" s="68" t="str">
        <f t="shared" si="344"/>
        <v>Below Average</v>
      </c>
      <c r="AV1458" s="66">
        <v>210000</v>
      </c>
      <c r="AW1458" s="66">
        <v>3615</v>
      </c>
      <c r="AX1458" s="66" t="s">
        <v>311</v>
      </c>
    </row>
    <row r="1459" spans="1:50" customFormat="1" x14ac:dyDescent="0.2">
      <c r="A1459">
        <v>1458</v>
      </c>
      <c r="B1459" s="12" t="s">
        <v>90</v>
      </c>
      <c r="C1459" s="12" t="s">
        <v>90</v>
      </c>
      <c r="D1459" s="12" t="s">
        <v>91</v>
      </c>
      <c r="E1459" s="22">
        <v>7</v>
      </c>
      <c r="F1459" s="22" t="s">
        <v>411</v>
      </c>
      <c r="G1459" s="22" t="s">
        <v>92</v>
      </c>
      <c r="H1459" s="22" t="str">
        <f t="shared" si="331"/>
        <v>2Story</v>
      </c>
      <c r="I1459" s="22">
        <f t="shared" si="330"/>
        <v>75.988545402704759</v>
      </c>
      <c r="J1459" s="22" t="str">
        <f t="shared" si="332"/>
        <v>Above Average</v>
      </c>
      <c r="K1459" s="22">
        <v>9</v>
      </c>
      <c r="L1459" s="22" t="str">
        <f t="shared" si="333"/>
        <v>High</v>
      </c>
      <c r="M1459" s="22">
        <v>1941</v>
      </c>
      <c r="N1459" s="22">
        <f t="shared" si="334"/>
        <v>1</v>
      </c>
      <c r="O1459" s="22"/>
      <c r="P1459" s="22">
        <v>2006</v>
      </c>
      <c r="Q1459" s="22">
        <f t="shared" si="335"/>
        <v>0</v>
      </c>
      <c r="R1459" s="23">
        <v>1152</v>
      </c>
      <c r="S1459" s="23" t="s">
        <v>311</v>
      </c>
      <c r="T1459" s="23" t="s">
        <v>369</v>
      </c>
      <c r="U1459" s="24">
        <v>1188</v>
      </c>
      <c r="V1459" s="24" t="str">
        <f t="shared" si="336"/>
        <v>no</v>
      </c>
      <c r="W1459" s="24">
        <v>1152</v>
      </c>
      <c r="X1459" s="24" t="str">
        <f t="shared" si="337"/>
        <v>no</v>
      </c>
      <c r="Y1459" s="24" t="s">
        <v>412</v>
      </c>
      <c r="Z1459" s="24">
        <f t="shared" si="338"/>
        <v>0</v>
      </c>
      <c r="AA1459" s="24">
        <v>2340</v>
      </c>
      <c r="AB1459" s="24" t="s">
        <v>311</v>
      </c>
      <c r="AC1459" s="24" t="s">
        <v>369</v>
      </c>
      <c r="AD1459" s="25">
        <v>0</v>
      </c>
      <c r="AE1459" s="25">
        <v>0</v>
      </c>
      <c r="AF1459" s="25">
        <v>2</v>
      </c>
      <c r="AG1459" s="25">
        <v>0</v>
      </c>
      <c r="AH1459" s="25">
        <v>2</v>
      </c>
      <c r="AI1459" s="25" t="s">
        <v>415</v>
      </c>
      <c r="AJ1459" s="57">
        <v>9</v>
      </c>
      <c r="AK1459" s="57" t="str">
        <f t="shared" si="339"/>
        <v>More</v>
      </c>
      <c r="AL1459" s="57" t="s">
        <v>97</v>
      </c>
      <c r="AM1459" s="57" t="str">
        <f t="shared" si="340"/>
        <v>High</v>
      </c>
      <c r="AN1459" s="62">
        <v>1</v>
      </c>
      <c r="AO1459" s="62" t="str">
        <f t="shared" si="341"/>
        <v>Less</v>
      </c>
      <c r="AP1459" s="62">
        <v>252</v>
      </c>
      <c r="AQ1459" s="62" t="str">
        <f t="shared" si="342"/>
        <v>no</v>
      </c>
      <c r="AR1459" s="62" t="str">
        <f t="shared" si="343"/>
        <v>Below Average</v>
      </c>
      <c r="AS1459" s="64">
        <v>2</v>
      </c>
      <c r="AT1459" s="68">
        <v>76.317296678121423</v>
      </c>
      <c r="AU1459" s="68" t="str">
        <f t="shared" si="344"/>
        <v>Above Average</v>
      </c>
      <c r="AV1459" s="66">
        <v>266500</v>
      </c>
      <c r="AW1459" s="66">
        <v>3492</v>
      </c>
      <c r="AX1459" s="66" t="s">
        <v>311</v>
      </c>
    </row>
    <row r="1460" spans="1:50" customFormat="1" x14ac:dyDescent="0.2">
      <c r="A1460">
        <v>1459</v>
      </c>
      <c r="B1460" s="12" t="s">
        <v>90</v>
      </c>
      <c r="C1460" s="12" t="s">
        <v>90</v>
      </c>
      <c r="D1460" s="12" t="s">
        <v>91</v>
      </c>
      <c r="E1460" s="22">
        <v>5</v>
      </c>
      <c r="F1460" s="22" t="s">
        <v>195</v>
      </c>
      <c r="G1460" s="22" t="s">
        <v>115</v>
      </c>
      <c r="H1460" s="22" t="str">
        <f t="shared" si="331"/>
        <v>1Story</v>
      </c>
      <c r="I1460" s="22">
        <f t="shared" si="330"/>
        <v>69.182127006168557</v>
      </c>
      <c r="J1460" s="22" t="str">
        <f t="shared" si="332"/>
        <v>Below Average</v>
      </c>
      <c r="K1460" s="22">
        <v>6</v>
      </c>
      <c r="L1460" s="22" t="str">
        <f t="shared" si="333"/>
        <v>High</v>
      </c>
      <c r="M1460" s="22">
        <v>1950</v>
      </c>
      <c r="N1460" s="22">
        <f t="shared" si="334"/>
        <v>1</v>
      </c>
      <c r="O1460" s="22"/>
      <c r="P1460" s="22">
        <v>1996</v>
      </c>
      <c r="Q1460" s="22">
        <f t="shared" si="335"/>
        <v>0</v>
      </c>
      <c r="R1460" s="23">
        <v>1078</v>
      </c>
      <c r="S1460" s="23" t="s">
        <v>311</v>
      </c>
      <c r="T1460" s="23" t="s">
        <v>369</v>
      </c>
      <c r="U1460" s="24">
        <v>1078</v>
      </c>
      <c r="V1460" s="24" t="str">
        <f t="shared" si="336"/>
        <v>no</v>
      </c>
      <c r="W1460" s="24">
        <v>0</v>
      </c>
      <c r="X1460" s="24" t="str">
        <f t="shared" si="337"/>
        <v>no</v>
      </c>
      <c r="Y1460" s="24" t="s">
        <v>413</v>
      </c>
      <c r="Z1460" s="24">
        <f t="shared" si="338"/>
        <v>0</v>
      </c>
      <c r="AA1460" s="24">
        <v>1078</v>
      </c>
      <c r="AB1460" s="24" t="s">
        <v>311</v>
      </c>
      <c r="AC1460" s="24" t="s">
        <v>370</v>
      </c>
      <c r="AD1460" s="25">
        <v>1</v>
      </c>
      <c r="AE1460" s="25">
        <v>0</v>
      </c>
      <c r="AF1460" s="25">
        <v>1</v>
      </c>
      <c r="AG1460" s="25">
        <v>0</v>
      </c>
      <c r="AH1460" s="25">
        <v>2</v>
      </c>
      <c r="AI1460" s="25" t="s">
        <v>415</v>
      </c>
      <c r="AJ1460" s="57">
        <v>5</v>
      </c>
      <c r="AK1460" s="57" t="str">
        <f t="shared" si="339"/>
        <v>Less</v>
      </c>
      <c r="AL1460" s="57" t="s">
        <v>97</v>
      </c>
      <c r="AM1460" s="57" t="str">
        <f t="shared" si="340"/>
        <v>High</v>
      </c>
      <c r="AN1460" s="62">
        <v>1</v>
      </c>
      <c r="AO1460" s="62" t="str">
        <f t="shared" si="341"/>
        <v>Less</v>
      </c>
      <c r="AP1460" s="62">
        <v>240</v>
      </c>
      <c r="AQ1460" s="62" t="str">
        <f t="shared" si="342"/>
        <v>no</v>
      </c>
      <c r="AR1460" s="62" t="str">
        <f t="shared" si="343"/>
        <v>Below Average</v>
      </c>
      <c r="AS1460" s="64">
        <v>0</v>
      </c>
      <c r="AT1460" s="68">
        <v>65.920686456400745</v>
      </c>
      <c r="AU1460" s="68" t="str">
        <f t="shared" si="344"/>
        <v>Below Average</v>
      </c>
      <c r="AV1460" s="66">
        <v>142125</v>
      </c>
      <c r="AW1460" s="66">
        <v>2156</v>
      </c>
      <c r="AX1460" s="66" t="s">
        <v>311</v>
      </c>
    </row>
    <row r="1461" spans="1:50" customFormat="1" x14ac:dyDescent="0.2">
      <c r="A1461">
        <v>1460</v>
      </c>
      <c r="B1461" s="12" t="s">
        <v>90</v>
      </c>
      <c r="C1461" s="12" t="s">
        <v>90</v>
      </c>
      <c r="D1461" s="12" t="s">
        <v>91</v>
      </c>
      <c r="E1461" s="22">
        <v>5</v>
      </c>
      <c r="F1461" s="22" t="s">
        <v>195</v>
      </c>
      <c r="G1461" s="22" t="s">
        <v>115</v>
      </c>
      <c r="H1461" s="22" t="str">
        <f t="shared" si="331"/>
        <v>1Story</v>
      </c>
      <c r="I1461" s="22">
        <f t="shared" si="330"/>
        <v>69.182127006168557</v>
      </c>
      <c r="J1461" s="22" t="str">
        <f t="shared" si="332"/>
        <v>Below Average</v>
      </c>
      <c r="K1461" s="22">
        <v>6</v>
      </c>
      <c r="L1461" s="22" t="str">
        <f t="shared" si="333"/>
        <v>High</v>
      </c>
      <c r="M1461" s="22">
        <v>1965</v>
      </c>
      <c r="N1461" s="22">
        <f t="shared" si="334"/>
        <v>0</v>
      </c>
      <c r="O1461" s="22"/>
      <c r="P1461" s="22">
        <v>1965</v>
      </c>
      <c r="Q1461" s="22">
        <f t="shared" si="335"/>
        <v>0</v>
      </c>
      <c r="R1461" s="23">
        <v>1256</v>
      </c>
      <c r="S1461" s="23" t="s">
        <v>311</v>
      </c>
      <c r="T1461" s="23" t="s">
        <v>369</v>
      </c>
      <c r="U1461" s="24">
        <v>1256</v>
      </c>
      <c r="V1461" s="24" t="str">
        <f t="shared" si="336"/>
        <v>no</v>
      </c>
      <c r="W1461" s="24">
        <v>0</v>
      </c>
      <c r="X1461" s="24" t="str">
        <f t="shared" si="337"/>
        <v>no</v>
      </c>
      <c r="Y1461" s="24" t="s">
        <v>413</v>
      </c>
      <c r="Z1461" s="24">
        <f t="shared" si="338"/>
        <v>0</v>
      </c>
      <c r="AA1461" s="24">
        <v>1256</v>
      </c>
      <c r="AB1461" s="24" t="s">
        <v>311</v>
      </c>
      <c r="AC1461" s="24" t="s">
        <v>370</v>
      </c>
      <c r="AD1461" s="25">
        <v>1</v>
      </c>
      <c r="AE1461" s="25">
        <v>0</v>
      </c>
      <c r="AF1461" s="25">
        <v>1</v>
      </c>
      <c r="AG1461" s="25">
        <v>1</v>
      </c>
      <c r="AH1461" s="25">
        <v>3</v>
      </c>
      <c r="AI1461" s="25" t="s">
        <v>414</v>
      </c>
      <c r="AJ1461" s="57">
        <v>6</v>
      </c>
      <c r="AK1461" s="57" t="str">
        <f t="shared" si="339"/>
        <v>More</v>
      </c>
      <c r="AL1461" s="57" t="s">
        <v>98</v>
      </c>
      <c r="AM1461" s="57" t="str">
        <f t="shared" si="340"/>
        <v>Low</v>
      </c>
      <c r="AN1461" s="62">
        <v>1</v>
      </c>
      <c r="AO1461" s="62" t="str">
        <f t="shared" si="341"/>
        <v>Less</v>
      </c>
      <c r="AP1461" s="62">
        <v>276</v>
      </c>
      <c r="AQ1461" s="62" t="str">
        <f t="shared" si="342"/>
        <v>no</v>
      </c>
      <c r="AR1461" s="62" t="str">
        <f t="shared" si="343"/>
        <v>Below Average</v>
      </c>
      <c r="AS1461" s="64">
        <v>0</v>
      </c>
      <c r="AT1461" s="68">
        <v>58.718152866242036</v>
      </c>
      <c r="AU1461" s="68" t="str">
        <f t="shared" si="344"/>
        <v>Below Average</v>
      </c>
      <c r="AV1461" s="66">
        <v>147500</v>
      </c>
      <c r="AW1461" s="66">
        <v>2512</v>
      </c>
      <c r="AX1461" s="66" t="s">
        <v>311</v>
      </c>
    </row>
  </sheetData>
  <sheetProtection sheet="1" objects="1" scenarios="1" selectLockedCells="1" selectUnlockedCells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theme="5" tint="0.39997558519241921"/>
  </sheetPr>
  <dimension ref="A1:N101"/>
  <sheetViews>
    <sheetView zoomScaleNormal="100" workbookViewId="0">
      <selection activeCell="G48" sqref="G48"/>
    </sheetView>
  </sheetViews>
  <sheetFormatPr baseColWidth="10" defaultColWidth="11" defaultRowHeight="16" x14ac:dyDescent="0.2"/>
  <cols>
    <col min="2" max="2" width="13.83203125" bestFit="1" customWidth="1"/>
    <col min="3" max="3" width="12.33203125" bestFit="1" customWidth="1"/>
    <col min="4" max="4" width="10.6640625" bestFit="1" customWidth="1"/>
    <col min="5" max="5" width="9.5" bestFit="1" customWidth="1"/>
    <col min="6" max="6" width="47.33203125" bestFit="1" customWidth="1"/>
    <col min="7" max="7" width="34.6640625" bestFit="1" customWidth="1"/>
    <col min="8" max="8" width="53.5" bestFit="1" customWidth="1"/>
  </cols>
  <sheetData>
    <row r="1" spans="1:8" x14ac:dyDescent="0.2">
      <c r="A1" s="105" t="s">
        <v>398</v>
      </c>
      <c r="B1" s="106"/>
    </row>
    <row r="2" spans="1:8" x14ac:dyDescent="0.2">
      <c r="A2" s="106"/>
      <c r="B2" s="106"/>
    </row>
    <row r="3" spans="1:8" x14ac:dyDescent="0.2">
      <c r="A3" t="s">
        <v>259</v>
      </c>
      <c r="B3" t="s">
        <v>342</v>
      </c>
      <c r="C3" t="s">
        <v>341</v>
      </c>
      <c r="D3" t="s">
        <v>344</v>
      </c>
      <c r="E3" t="s">
        <v>355</v>
      </c>
      <c r="F3" t="s">
        <v>339</v>
      </c>
      <c r="G3" t="s">
        <v>357</v>
      </c>
      <c r="H3" t="s">
        <v>356</v>
      </c>
    </row>
    <row r="4" spans="1:8" x14ac:dyDescent="0.2">
      <c r="A4">
        <v>1</v>
      </c>
      <c r="B4" s="35" t="s">
        <v>3</v>
      </c>
      <c r="C4" s="35" t="s">
        <v>265</v>
      </c>
      <c r="D4" s="35" t="s">
        <v>262</v>
      </c>
      <c r="E4" s="35" t="s">
        <v>278</v>
      </c>
      <c r="F4" s="36" t="s">
        <v>340</v>
      </c>
      <c r="G4" s="36" t="s">
        <v>363</v>
      </c>
      <c r="H4" s="36" t="s">
        <v>364</v>
      </c>
    </row>
    <row r="5" spans="1:8" x14ac:dyDescent="0.2">
      <c r="A5">
        <v>2</v>
      </c>
      <c r="B5" s="35" t="s">
        <v>4</v>
      </c>
      <c r="C5" s="35" t="s">
        <v>265</v>
      </c>
      <c r="D5" s="35" t="s">
        <v>267</v>
      </c>
      <c r="E5" s="35" t="s">
        <v>278</v>
      </c>
      <c r="F5" s="36" t="s">
        <v>340</v>
      </c>
      <c r="G5" s="36" t="s">
        <v>366</v>
      </c>
      <c r="H5" s="36" t="s">
        <v>365</v>
      </c>
    </row>
    <row r="6" spans="1:8" x14ac:dyDescent="0.2">
      <c r="A6">
        <v>3</v>
      </c>
      <c r="B6" s="35" t="s">
        <v>12</v>
      </c>
      <c r="C6" s="35" t="s">
        <v>258</v>
      </c>
      <c r="D6" s="35" t="s">
        <v>266</v>
      </c>
      <c r="E6" s="35" t="s">
        <v>278</v>
      </c>
      <c r="F6" s="36" t="s">
        <v>368</v>
      </c>
      <c r="G6" s="36" t="s">
        <v>463</v>
      </c>
      <c r="H6" s="36" t="s">
        <v>462</v>
      </c>
    </row>
    <row r="7" spans="1:8" x14ac:dyDescent="0.2">
      <c r="A7">
        <v>4</v>
      </c>
      <c r="B7" s="2" t="s">
        <v>16</v>
      </c>
      <c r="C7" s="2" t="s">
        <v>258</v>
      </c>
      <c r="D7" s="2" t="s">
        <v>266</v>
      </c>
      <c r="E7" s="2" t="s">
        <v>279</v>
      </c>
      <c r="F7" s="36" t="s">
        <v>368</v>
      </c>
      <c r="G7" s="36" t="s">
        <v>474</v>
      </c>
      <c r="H7" s="36" t="s">
        <v>475</v>
      </c>
    </row>
    <row r="8" spans="1:8" x14ac:dyDescent="0.2">
      <c r="A8">
        <v>5</v>
      </c>
      <c r="B8" s="2" t="s">
        <v>17</v>
      </c>
      <c r="C8" s="2" t="s">
        <v>265</v>
      </c>
      <c r="D8" s="2" t="s">
        <v>257</v>
      </c>
      <c r="E8" s="2" t="s">
        <v>279</v>
      </c>
      <c r="F8" s="36" t="s">
        <v>340</v>
      </c>
      <c r="G8" s="36" t="s">
        <v>445</v>
      </c>
      <c r="H8" s="36" t="s">
        <v>446</v>
      </c>
    </row>
    <row r="9" spans="1:8" x14ac:dyDescent="0.2">
      <c r="A9">
        <v>6</v>
      </c>
      <c r="B9" s="2" t="s">
        <v>18</v>
      </c>
      <c r="C9" s="2" t="s">
        <v>265</v>
      </c>
      <c r="D9" s="2" t="s">
        <v>257</v>
      </c>
      <c r="E9" s="2" t="s">
        <v>279</v>
      </c>
      <c r="F9" s="36" t="s">
        <v>340</v>
      </c>
      <c r="G9" s="36" t="s">
        <v>452</v>
      </c>
      <c r="H9" s="36" t="s">
        <v>453</v>
      </c>
    </row>
    <row r="10" spans="1:8" x14ac:dyDescent="0.2">
      <c r="A10">
        <v>7</v>
      </c>
      <c r="B10" s="2" t="s">
        <v>19</v>
      </c>
      <c r="C10" s="2" t="s">
        <v>265</v>
      </c>
      <c r="D10" s="2" t="s">
        <v>257</v>
      </c>
      <c r="E10" s="2" t="s">
        <v>279</v>
      </c>
      <c r="F10" s="36" t="s">
        <v>368</v>
      </c>
      <c r="G10" s="36" t="s">
        <v>494</v>
      </c>
      <c r="H10" s="36" t="s">
        <v>494</v>
      </c>
    </row>
    <row r="11" spans="1:8" x14ac:dyDescent="0.2">
      <c r="A11">
        <v>9</v>
      </c>
      <c r="B11" s="2" t="s">
        <v>38</v>
      </c>
      <c r="C11" s="2" t="s">
        <v>265</v>
      </c>
      <c r="D11" s="2" t="s">
        <v>262</v>
      </c>
      <c r="E11" s="2" t="s">
        <v>281</v>
      </c>
      <c r="F11" s="36" t="s">
        <v>340</v>
      </c>
      <c r="G11" s="36" t="s">
        <v>438</v>
      </c>
      <c r="H11" s="36" t="s">
        <v>441</v>
      </c>
    </row>
    <row r="12" spans="1:8" x14ac:dyDescent="0.2">
      <c r="A12">
        <v>13</v>
      </c>
      <c r="B12" s="2" t="s">
        <v>46</v>
      </c>
      <c r="C12" s="2" t="s">
        <v>265</v>
      </c>
      <c r="D12" s="2" t="s">
        <v>262</v>
      </c>
      <c r="E12" s="2" t="s">
        <v>325</v>
      </c>
      <c r="F12" s="36" t="s">
        <v>368</v>
      </c>
      <c r="G12" s="36" t="s">
        <v>439</v>
      </c>
      <c r="H12" s="36" t="s">
        <v>442</v>
      </c>
    </row>
    <row r="13" spans="1:8" x14ac:dyDescent="0.2">
      <c r="A13">
        <v>14</v>
      </c>
      <c r="B13" s="35" t="s">
        <v>416</v>
      </c>
      <c r="C13" s="35" t="s">
        <v>265</v>
      </c>
      <c r="D13" s="35" t="s">
        <v>257</v>
      </c>
      <c r="E13" s="35" t="s">
        <v>282</v>
      </c>
      <c r="F13" s="36" t="s">
        <v>340</v>
      </c>
      <c r="G13" s="36" t="s">
        <v>465</v>
      </c>
      <c r="H13" s="36" t="s">
        <v>464</v>
      </c>
    </row>
    <row r="14" spans="1:8" x14ac:dyDescent="0.2">
      <c r="A14">
        <v>15</v>
      </c>
      <c r="B14" s="2" t="s">
        <v>53</v>
      </c>
      <c r="C14" s="2" t="s">
        <v>258</v>
      </c>
      <c r="D14" s="2" t="s">
        <v>268</v>
      </c>
      <c r="E14" s="2" t="s">
        <v>261</v>
      </c>
      <c r="F14" s="36" t="s">
        <v>340</v>
      </c>
      <c r="G14" s="36" t="s">
        <v>466</v>
      </c>
      <c r="H14" s="36" t="s">
        <v>467</v>
      </c>
    </row>
    <row r="15" spans="1:8" x14ac:dyDescent="0.2">
      <c r="A15">
        <v>16</v>
      </c>
      <c r="B15" s="2" t="s">
        <v>54</v>
      </c>
      <c r="C15" s="2" t="s">
        <v>258</v>
      </c>
      <c r="D15" s="2" t="s">
        <v>257</v>
      </c>
      <c r="E15" s="2" t="s">
        <v>261</v>
      </c>
      <c r="F15" s="36" t="s">
        <v>340</v>
      </c>
      <c r="G15" s="36" t="s">
        <v>457</v>
      </c>
      <c r="H15" s="36" t="s">
        <v>456</v>
      </c>
    </row>
    <row r="16" spans="1:8" x14ac:dyDescent="0.2">
      <c r="A16">
        <v>18</v>
      </c>
      <c r="B16" s="2" t="s">
        <v>62</v>
      </c>
      <c r="C16" s="2" t="s">
        <v>265</v>
      </c>
      <c r="D16" s="2" t="s">
        <v>262</v>
      </c>
      <c r="E16" s="2" t="s">
        <v>284</v>
      </c>
      <c r="F16" s="36" t="s">
        <v>340</v>
      </c>
      <c r="G16" s="36" t="s">
        <v>440</v>
      </c>
      <c r="H16" s="36" t="s">
        <v>443</v>
      </c>
    </row>
    <row r="17" spans="1:14" x14ac:dyDescent="0.2">
      <c r="B17" s="36"/>
      <c r="C17" s="36"/>
      <c r="D17" s="36"/>
      <c r="E17" s="36"/>
      <c r="F17" s="36"/>
      <c r="G17" s="36"/>
      <c r="H17" s="36"/>
    </row>
    <row r="18" spans="1:14" x14ac:dyDescent="0.2">
      <c r="A18" s="107" t="s">
        <v>397</v>
      </c>
      <c r="B18" s="107"/>
      <c r="C18" s="36"/>
      <c r="D18" s="36"/>
      <c r="E18" s="36"/>
      <c r="F18" s="36"/>
      <c r="G18" s="36"/>
      <c r="H18" s="36"/>
    </row>
    <row r="19" spans="1:14" x14ac:dyDescent="0.2">
      <c r="A19" s="107"/>
      <c r="B19" s="107"/>
    </row>
    <row r="20" spans="1:14" x14ac:dyDescent="0.2">
      <c r="A20" t="s">
        <v>259</v>
      </c>
      <c r="B20" t="s">
        <v>260</v>
      </c>
      <c r="C20" t="s">
        <v>263</v>
      </c>
      <c r="D20" t="s">
        <v>264</v>
      </c>
      <c r="E20" t="s">
        <v>275</v>
      </c>
      <c r="F20" t="s">
        <v>330</v>
      </c>
      <c r="G20" t="s">
        <v>301</v>
      </c>
      <c r="H20" t="s">
        <v>334</v>
      </c>
    </row>
    <row r="21" spans="1:14" x14ac:dyDescent="0.2">
      <c r="A21">
        <v>1</v>
      </c>
      <c r="B21" t="s">
        <v>0</v>
      </c>
      <c r="C21" t="s">
        <v>265</v>
      </c>
      <c r="D21" t="s">
        <v>257</v>
      </c>
      <c r="E21" t="s">
        <v>276</v>
      </c>
    </row>
    <row r="22" spans="1:14" x14ac:dyDescent="0.2">
      <c r="A22">
        <v>2</v>
      </c>
      <c r="B22" t="s">
        <v>1</v>
      </c>
      <c r="C22" t="s">
        <v>258</v>
      </c>
      <c r="D22" t="s">
        <v>266</v>
      </c>
      <c r="E22" t="s">
        <v>277</v>
      </c>
    </row>
    <row r="23" spans="1:14" x14ac:dyDescent="0.2">
      <c r="A23">
        <v>3</v>
      </c>
      <c r="B23" t="s">
        <v>2</v>
      </c>
      <c r="C23" t="s">
        <v>258</v>
      </c>
      <c r="D23" t="s">
        <v>266</v>
      </c>
      <c r="E23" t="s">
        <v>277</v>
      </c>
    </row>
    <row r="24" spans="1:14" x14ac:dyDescent="0.2">
      <c r="A24" s="12">
        <v>4</v>
      </c>
      <c r="B24" s="12" t="s">
        <v>3</v>
      </c>
      <c r="C24" s="12" t="s">
        <v>265</v>
      </c>
      <c r="D24" s="12" t="s">
        <v>262</v>
      </c>
      <c r="E24" s="12" t="s">
        <v>278</v>
      </c>
      <c r="F24" t="s">
        <v>407</v>
      </c>
      <c r="G24" t="s">
        <v>332</v>
      </c>
      <c r="H24" t="s">
        <v>447</v>
      </c>
    </row>
    <row r="25" spans="1:14" x14ac:dyDescent="0.2">
      <c r="A25" s="12">
        <v>5</v>
      </c>
      <c r="B25" s="12" t="s">
        <v>4</v>
      </c>
      <c r="C25" s="12" t="s">
        <v>265</v>
      </c>
      <c r="D25" s="12" t="s">
        <v>267</v>
      </c>
      <c r="E25" s="12" t="s">
        <v>278</v>
      </c>
      <c r="F25" t="s">
        <v>407</v>
      </c>
      <c r="G25" t="s">
        <v>332</v>
      </c>
      <c r="H25" t="s">
        <v>447</v>
      </c>
    </row>
    <row r="26" spans="1:14" x14ac:dyDescent="0.2">
      <c r="A26">
        <v>6</v>
      </c>
      <c r="B26" t="s">
        <v>5</v>
      </c>
      <c r="C26" t="s">
        <v>258</v>
      </c>
      <c r="D26" t="s">
        <v>266</v>
      </c>
      <c r="E26" t="s">
        <v>278</v>
      </c>
      <c r="F26" t="s">
        <v>405</v>
      </c>
    </row>
    <row r="27" spans="1:14" x14ac:dyDescent="0.2">
      <c r="A27">
        <v>7</v>
      </c>
      <c r="B27" t="s">
        <v>6</v>
      </c>
      <c r="C27" t="s">
        <v>258</v>
      </c>
      <c r="D27" t="s">
        <v>266</v>
      </c>
      <c r="E27" t="s">
        <v>278</v>
      </c>
      <c r="F27" t="s">
        <v>405</v>
      </c>
      <c r="N27" s="74"/>
    </row>
    <row r="28" spans="1:14" x14ac:dyDescent="0.2">
      <c r="A28">
        <v>8</v>
      </c>
      <c r="B28" t="s">
        <v>7</v>
      </c>
      <c r="C28" t="s">
        <v>258</v>
      </c>
      <c r="D28" t="s">
        <v>266</v>
      </c>
      <c r="E28" t="s">
        <v>278</v>
      </c>
      <c r="F28" t="s">
        <v>405</v>
      </c>
    </row>
    <row r="29" spans="1:14" x14ac:dyDescent="0.2">
      <c r="A29">
        <v>9</v>
      </c>
      <c r="B29" t="s">
        <v>8</v>
      </c>
      <c r="C29" t="s">
        <v>258</v>
      </c>
      <c r="D29" t="s">
        <v>266</v>
      </c>
      <c r="E29" t="s">
        <v>278</v>
      </c>
      <c r="F29" t="s">
        <v>405</v>
      </c>
    </row>
    <row r="30" spans="1:14" x14ac:dyDescent="0.2">
      <c r="A30">
        <v>10</v>
      </c>
      <c r="B30" t="s">
        <v>9</v>
      </c>
      <c r="C30" t="s">
        <v>258</v>
      </c>
      <c r="D30" t="s">
        <v>266</v>
      </c>
      <c r="E30" t="s">
        <v>278</v>
      </c>
      <c r="F30" t="s">
        <v>405</v>
      </c>
    </row>
    <row r="31" spans="1:14" x14ac:dyDescent="0.2">
      <c r="A31">
        <v>11</v>
      </c>
      <c r="B31" t="s">
        <v>10</v>
      </c>
      <c r="C31" t="s">
        <v>258</v>
      </c>
      <c r="D31" t="s">
        <v>266</v>
      </c>
      <c r="E31" t="s">
        <v>278</v>
      </c>
      <c r="F31" t="s">
        <v>405</v>
      </c>
    </row>
    <row r="32" spans="1:14" x14ac:dyDescent="0.2">
      <c r="A32">
        <v>12</v>
      </c>
      <c r="B32" t="s">
        <v>11</v>
      </c>
      <c r="C32" t="s">
        <v>258</v>
      </c>
      <c r="D32" t="s">
        <v>266</v>
      </c>
      <c r="E32" t="s">
        <v>278</v>
      </c>
      <c r="F32" t="s">
        <v>405</v>
      </c>
    </row>
    <row r="33" spans="1:8" x14ac:dyDescent="0.2">
      <c r="A33" s="12">
        <v>13</v>
      </c>
      <c r="B33" s="12" t="s">
        <v>12</v>
      </c>
      <c r="C33" s="12" t="s">
        <v>258</v>
      </c>
      <c r="D33" s="12" t="s">
        <v>266</v>
      </c>
      <c r="E33" s="12" t="s">
        <v>278</v>
      </c>
      <c r="F33" t="s">
        <v>331</v>
      </c>
      <c r="G33" t="s">
        <v>333</v>
      </c>
      <c r="H33" t="s">
        <v>449</v>
      </c>
    </row>
    <row r="34" spans="1:8" x14ac:dyDescent="0.2">
      <c r="A34" s="12">
        <v>14</v>
      </c>
      <c r="B34" s="12" t="s">
        <v>13</v>
      </c>
      <c r="C34" s="12" t="s">
        <v>258</v>
      </c>
      <c r="D34" s="12" t="s">
        <v>266</v>
      </c>
      <c r="E34" s="12" t="s">
        <v>278</v>
      </c>
      <c r="F34" t="s">
        <v>408</v>
      </c>
    </row>
    <row r="35" spans="1:8" x14ac:dyDescent="0.2">
      <c r="A35" s="12">
        <v>15</v>
      </c>
      <c r="B35" s="12" t="s">
        <v>14</v>
      </c>
      <c r="C35" s="12" t="s">
        <v>258</v>
      </c>
      <c r="D35" s="12" t="s">
        <v>266</v>
      </c>
      <c r="E35" s="12" t="s">
        <v>278</v>
      </c>
      <c r="F35" t="s">
        <v>406</v>
      </c>
    </row>
    <row r="36" spans="1:8" x14ac:dyDescent="0.2">
      <c r="A36" s="22">
        <v>16</v>
      </c>
      <c r="B36" s="22" t="s">
        <v>15</v>
      </c>
      <c r="C36" s="22" t="s">
        <v>258</v>
      </c>
      <c r="D36" s="22" t="s">
        <v>266</v>
      </c>
      <c r="E36" s="22" t="s">
        <v>279</v>
      </c>
      <c r="F36" t="s">
        <v>406</v>
      </c>
      <c r="G36" t="s">
        <v>333</v>
      </c>
    </row>
    <row r="37" spans="1:8" x14ac:dyDescent="0.2">
      <c r="A37" s="22">
        <v>17</v>
      </c>
      <c r="B37" s="22" t="s">
        <v>16</v>
      </c>
      <c r="C37" s="22" t="s">
        <v>258</v>
      </c>
      <c r="D37" s="22" t="s">
        <v>266</v>
      </c>
      <c r="E37" s="22" t="s">
        <v>279</v>
      </c>
      <c r="F37" t="s">
        <v>407</v>
      </c>
      <c r="G37" t="s">
        <v>469</v>
      </c>
      <c r="H37" t="s">
        <v>472</v>
      </c>
    </row>
    <row r="38" spans="1:8" x14ac:dyDescent="0.2">
      <c r="A38" s="22">
        <v>18</v>
      </c>
      <c r="B38" s="22" t="s">
        <v>17</v>
      </c>
      <c r="C38" s="22" t="s">
        <v>265</v>
      </c>
      <c r="D38" s="22" t="s">
        <v>257</v>
      </c>
      <c r="E38" s="22" t="s">
        <v>279</v>
      </c>
      <c r="F38" t="s">
        <v>407</v>
      </c>
      <c r="H38" t="s">
        <v>335</v>
      </c>
    </row>
    <row r="39" spans="1:8" x14ac:dyDescent="0.2">
      <c r="A39" s="22">
        <v>19</v>
      </c>
      <c r="B39" s="22" t="s">
        <v>18</v>
      </c>
      <c r="C39" s="22" t="s">
        <v>265</v>
      </c>
      <c r="D39" s="22" t="s">
        <v>257</v>
      </c>
      <c r="E39" s="22" t="s">
        <v>279</v>
      </c>
      <c r="F39" t="s">
        <v>407</v>
      </c>
      <c r="H39" t="s">
        <v>335</v>
      </c>
    </row>
    <row r="40" spans="1:8" x14ac:dyDescent="0.2">
      <c r="A40" s="22">
        <v>20</v>
      </c>
      <c r="B40" s="22" t="s">
        <v>19</v>
      </c>
      <c r="C40" s="22" t="s">
        <v>265</v>
      </c>
      <c r="D40" s="22" t="s">
        <v>257</v>
      </c>
      <c r="E40" s="22" t="s">
        <v>279</v>
      </c>
      <c r="F40" t="s">
        <v>434</v>
      </c>
      <c r="G40" t="s">
        <v>332</v>
      </c>
      <c r="H40" t="s">
        <v>495</v>
      </c>
    </row>
    <row r="41" spans="1:8" x14ac:dyDescent="0.2">
      <c r="A41" s="22">
        <v>21</v>
      </c>
      <c r="B41" s="22" t="s">
        <v>20</v>
      </c>
      <c r="C41" s="22" t="s">
        <v>265</v>
      </c>
      <c r="D41" s="22" t="s">
        <v>257</v>
      </c>
      <c r="E41" s="22" t="s">
        <v>279</v>
      </c>
      <c r="F41" t="s">
        <v>408</v>
      </c>
      <c r="G41" t="s">
        <v>332</v>
      </c>
      <c r="H41" t="s">
        <v>496</v>
      </c>
    </row>
    <row r="42" spans="1:8" x14ac:dyDescent="0.2">
      <c r="A42">
        <v>22</v>
      </c>
      <c r="B42" t="s">
        <v>21</v>
      </c>
      <c r="C42" t="s">
        <v>258</v>
      </c>
      <c r="D42" t="s">
        <v>266</v>
      </c>
      <c r="E42" t="s">
        <v>280</v>
      </c>
    </row>
    <row r="43" spans="1:8" x14ac:dyDescent="0.2">
      <c r="A43">
        <v>23</v>
      </c>
      <c r="B43" t="s">
        <v>22</v>
      </c>
      <c r="C43" t="s">
        <v>258</v>
      </c>
      <c r="D43" t="s">
        <v>266</v>
      </c>
      <c r="E43" t="s">
        <v>280</v>
      </c>
    </row>
    <row r="44" spans="1:8" x14ac:dyDescent="0.2">
      <c r="A44">
        <v>24</v>
      </c>
      <c r="B44" t="s">
        <v>23</v>
      </c>
      <c r="C44" t="s">
        <v>258</v>
      </c>
      <c r="D44" t="s">
        <v>266</v>
      </c>
      <c r="E44" t="s">
        <v>280</v>
      </c>
    </row>
    <row r="45" spans="1:8" x14ac:dyDescent="0.2">
      <c r="A45">
        <v>25</v>
      </c>
      <c r="B45" t="s">
        <v>24</v>
      </c>
      <c r="C45" t="s">
        <v>258</v>
      </c>
      <c r="D45" t="s">
        <v>266</v>
      </c>
      <c r="E45" t="s">
        <v>280</v>
      </c>
    </row>
    <row r="46" spans="1:8" x14ac:dyDescent="0.2">
      <c r="A46">
        <v>26</v>
      </c>
      <c r="B46" t="s">
        <v>25</v>
      </c>
      <c r="C46" t="s">
        <v>258</v>
      </c>
      <c r="D46" t="s">
        <v>266</v>
      </c>
      <c r="E46" t="s">
        <v>280</v>
      </c>
    </row>
    <row r="47" spans="1:8" x14ac:dyDescent="0.2">
      <c r="A47">
        <v>27</v>
      </c>
      <c r="B47" t="s">
        <v>26</v>
      </c>
      <c r="C47" t="s">
        <v>265</v>
      </c>
      <c r="D47" t="s">
        <v>262</v>
      </c>
      <c r="E47" t="s">
        <v>280</v>
      </c>
    </row>
    <row r="48" spans="1:8" x14ac:dyDescent="0.2">
      <c r="A48">
        <v>28</v>
      </c>
      <c r="B48" t="s">
        <v>27</v>
      </c>
      <c r="C48" t="s">
        <v>258</v>
      </c>
      <c r="D48" t="s">
        <v>268</v>
      </c>
      <c r="E48" t="s">
        <v>280</v>
      </c>
    </row>
    <row r="49" spans="1:8" x14ac:dyDescent="0.2">
      <c r="A49">
        <v>29</v>
      </c>
      <c r="B49" t="s">
        <v>28</v>
      </c>
      <c r="C49" t="s">
        <v>258</v>
      </c>
      <c r="D49" t="s">
        <v>268</v>
      </c>
      <c r="E49" t="s">
        <v>280</v>
      </c>
    </row>
    <row r="50" spans="1:8" x14ac:dyDescent="0.2">
      <c r="A50">
        <v>30</v>
      </c>
      <c r="B50" t="s">
        <v>29</v>
      </c>
      <c r="C50" t="s">
        <v>258</v>
      </c>
      <c r="D50" t="s">
        <v>266</v>
      </c>
      <c r="E50" t="s">
        <v>280</v>
      </c>
    </row>
    <row r="51" spans="1:8" x14ac:dyDescent="0.2">
      <c r="A51">
        <v>31</v>
      </c>
      <c r="B51" t="s">
        <v>30</v>
      </c>
      <c r="C51" t="s">
        <v>258</v>
      </c>
      <c r="D51" t="s">
        <v>268</v>
      </c>
      <c r="E51" t="s">
        <v>281</v>
      </c>
    </row>
    <row r="52" spans="1:8" x14ac:dyDescent="0.2">
      <c r="A52">
        <v>32</v>
      </c>
      <c r="B52" t="s">
        <v>31</v>
      </c>
      <c r="C52" t="s">
        <v>258</v>
      </c>
      <c r="D52" t="s">
        <v>268</v>
      </c>
      <c r="E52" t="s">
        <v>281</v>
      </c>
    </row>
    <row r="53" spans="1:8" x14ac:dyDescent="0.2">
      <c r="A53">
        <v>33</v>
      </c>
      <c r="B53" t="s">
        <v>32</v>
      </c>
      <c r="C53" t="s">
        <v>258</v>
      </c>
      <c r="D53" t="s">
        <v>266</v>
      </c>
      <c r="E53" t="s">
        <v>281</v>
      </c>
    </row>
    <row r="54" spans="1:8" x14ac:dyDescent="0.2">
      <c r="A54">
        <v>34</v>
      </c>
      <c r="B54" t="s">
        <v>33</v>
      </c>
      <c r="C54" t="s">
        <v>258</v>
      </c>
      <c r="D54" t="s">
        <v>266</v>
      </c>
      <c r="E54" t="s">
        <v>281</v>
      </c>
    </row>
    <row r="55" spans="1:8" x14ac:dyDescent="0.2">
      <c r="A55">
        <v>35</v>
      </c>
      <c r="B55" t="s">
        <v>34</v>
      </c>
      <c r="C55" t="s">
        <v>265</v>
      </c>
      <c r="D55" t="s">
        <v>262</v>
      </c>
      <c r="E55" t="s">
        <v>281</v>
      </c>
    </row>
    <row r="56" spans="1:8" x14ac:dyDescent="0.2">
      <c r="A56">
        <v>36</v>
      </c>
      <c r="B56" t="s">
        <v>35</v>
      </c>
      <c r="C56" t="s">
        <v>258</v>
      </c>
      <c r="D56" t="s">
        <v>266</v>
      </c>
      <c r="E56" t="s">
        <v>281</v>
      </c>
    </row>
    <row r="57" spans="1:8" x14ac:dyDescent="0.2">
      <c r="A57">
        <v>37</v>
      </c>
      <c r="B57" t="s">
        <v>36</v>
      </c>
      <c r="C57" t="s">
        <v>265</v>
      </c>
      <c r="D57" t="s">
        <v>262</v>
      </c>
      <c r="E57" t="s">
        <v>281</v>
      </c>
    </row>
    <row r="58" spans="1:8" x14ac:dyDescent="0.2">
      <c r="A58">
        <v>38</v>
      </c>
      <c r="B58" t="s">
        <v>37</v>
      </c>
      <c r="C58" t="s">
        <v>265</v>
      </c>
      <c r="D58" t="s">
        <v>262</v>
      </c>
      <c r="E58" t="s">
        <v>281</v>
      </c>
    </row>
    <row r="59" spans="1:8" x14ac:dyDescent="0.2">
      <c r="A59" s="23">
        <v>39</v>
      </c>
      <c r="B59" s="23" t="s">
        <v>38</v>
      </c>
      <c r="C59" s="23" t="s">
        <v>265</v>
      </c>
      <c r="D59" s="23" t="s">
        <v>262</v>
      </c>
      <c r="E59" s="23" t="s">
        <v>281</v>
      </c>
      <c r="F59" t="s">
        <v>407</v>
      </c>
      <c r="G59" t="s">
        <v>332</v>
      </c>
      <c r="H59" t="s">
        <v>447</v>
      </c>
    </row>
    <row r="60" spans="1:8" x14ac:dyDescent="0.2">
      <c r="A60">
        <v>40</v>
      </c>
      <c r="B60" t="s">
        <v>39</v>
      </c>
      <c r="C60" t="s">
        <v>258</v>
      </c>
      <c r="D60" t="s">
        <v>266</v>
      </c>
      <c r="E60" t="s">
        <v>9</v>
      </c>
    </row>
    <row r="61" spans="1:8" x14ac:dyDescent="0.2">
      <c r="A61">
        <v>41</v>
      </c>
      <c r="B61" t="s">
        <v>40</v>
      </c>
      <c r="C61" t="s">
        <v>258</v>
      </c>
      <c r="D61" t="s">
        <v>268</v>
      </c>
      <c r="E61" t="s">
        <v>9</v>
      </c>
    </row>
    <row r="62" spans="1:8" x14ac:dyDescent="0.2">
      <c r="A62">
        <v>42</v>
      </c>
      <c r="B62" t="s">
        <v>41</v>
      </c>
      <c r="C62" t="s">
        <v>258</v>
      </c>
      <c r="D62" t="s">
        <v>269</v>
      </c>
      <c r="E62" t="s">
        <v>9</v>
      </c>
    </row>
    <row r="63" spans="1:8" x14ac:dyDescent="0.2">
      <c r="A63">
        <v>43</v>
      </c>
      <c r="B63" t="s">
        <v>42</v>
      </c>
      <c r="C63" t="s">
        <v>258</v>
      </c>
      <c r="D63" t="s">
        <v>266</v>
      </c>
      <c r="E63" t="s">
        <v>9</v>
      </c>
    </row>
    <row r="64" spans="1:8" x14ac:dyDescent="0.2">
      <c r="A64" s="24">
        <v>44</v>
      </c>
      <c r="B64" s="24" t="s">
        <v>43</v>
      </c>
      <c r="C64" s="24" t="s">
        <v>265</v>
      </c>
      <c r="D64" s="24" t="s">
        <v>262</v>
      </c>
      <c r="E64" s="24" t="s">
        <v>325</v>
      </c>
      <c r="F64" t="s">
        <v>406</v>
      </c>
      <c r="G64" t="s">
        <v>332</v>
      </c>
      <c r="H64" t="s">
        <v>336</v>
      </c>
    </row>
    <row r="65" spans="1:8" x14ac:dyDescent="0.2">
      <c r="A65" s="24">
        <v>45</v>
      </c>
      <c r="B65" s="24" t="s">
        <v>44</v>
      </c>
      <c r="C65" s="24" t="s">
        <v>265</v>
      </c>
      <c r="D65" s="24" t="s">
        <v>262</v>
      </c>
      <c r="E65" s="24" t="s">
        <v>325</v>
      </c>
      <c r="F65" t="s">
        <v>408</v>
      </c>
      <c r="G65" t="s">
        <v>332</v>
      </c>
      <c r="H65" t="s">
        <v>337</v>
      </c>
    </row>
    <row r="66" spans="1:8" x14ac:dyDescent="0.2">
      <c r="A66">
        <v>46</v>
      </c>
      <c r="B66" t="s">
        <v>45</v>
      </c>
      <c r="C66" t="s">
        <v>265</v>
      </c>
      <c r="D66" t="s">
        <v>262</v>
      </c>
      <c r="E66" t="s">
        <v>325</v>
      </c>
    </row>
    <row r="67" spans="1:8" x14ac:dyDescent="0.2">
      <c r="A67" s="24">
        <v>47</v>
      </c>
      <c r="B67" s="24" t="s">
        <v>46</v>
      </c>
      <c r="C67" s="24" t="s">
        <v>265</v>
      </c>
      <c r="D67" s="24" t="s">
        <v>262</v>
      </c>
      <c r="E67" s="24" t="s">
        <v>325</v>
      </c>
      <c r="F67" t="s">
        <v>407</v>
      </c>
      <c r="G67" t="s">
        <v>332</v>
      </c>
      <c r="H67" t="s">
        <v>460</v>
      </c>
    </row>
    <row r="68" spans="1:8" x14ac:dyDescent="0.2">
      <c r="A68" s="25">
        <v>48</v>
      </c>
      <c r="B68" s="25" t="s">
        <v>47</v>
      </c>
      <c r="C68" s="25" t="s">
        <v>265</v>
      </c>
      <c r="D68" s="25" t="s">
        <v>257</v>
      </c>
      <c r="E68" s="25" t="s">
        <v>282</v>
      </c>
      <c r="F68" t="s">
        <v>407</v>
      </c>
      <c r="G68" t="s">
        <v>332</v>
      </c>
      <c r="H68" t="s">
        <v>338</v>
      </c>
    </row>
    <row r="69" spans="1:8" x14ac:dyDescent="0.2">
      <c r="A69" s="25">
        <v>49</v>
      </c>
      <c r="B69" s="25" t="s">
        <v>48</v>
      </c>
      <c r="C69" s="25" t="s">
        <v>265</v>
      </c>
      <c r="D69" s="25" t="s">
        <v>257</v>
      </c>
      <c r="E69" s="25" t="s">
        <v>282</v>
      </c>
      <c r="F69" t="s">
        <v>407</v>
      </c>
      <c r="G69" t="s">
        <v>332</v>
      </c>
      <c r="H69" t="s">
        <v>338</v>
      </c>
    </row>
    <row r="70" spans="1:8" x14ac:dyDescent="0.2">
      <c r="A70" s="25">
        <v>50</v>
      </c>
      <c r="B70" s="25" t="s">
        <v>49</v>
      </c>
      <c r="C70" s="25" t="s">
        <v>265</v>
      </c>
      <c r="D70" s="25" t="s">
        <v>257</v>
      </c>
      <c r="E70" s="25" t="s">
        <v>282</v>
      </c>
      <c r="F70" t="s">
        <v>407</v>
      </c>
      <c r="G70" t="s">
        <v>332</v>
      </c>
      <c r="H70" t="s">
        <v>338</v>
      </c>
    </row>
    <row r="71" spans="1:8" x14ac:dyDescent="0.2">
      <c r="A71" s="25">
        <v>51</v>
      </c>
      <c r="B71" s="25" t="s">
        <v>50</v>
      </c>
      <c r="C71" s="25" t="s">
        <v>265</v>
      </c>
      <c r="D71" s="25" t="s">
        <v>257</v>
      </c>
      <c r="E71" s="25" t="s">
        <v>282</v>
      </c>
      <c r="F71" t="s">
        <v>407</v>
      </c>
      <c r="G71" t="s">
        <v>332</v>
      </c>
      <c r="H71" t="s">
        <v>338</v>
      </c>
    </row>
    <row r="72" spans="1:8" x14ac:dyDescent="0.2">
      <c r="A72">
        <v>52</v>
      </c>
      <c r="B72" t="s">
        <v>51</v>
      </c>
      <c r="C72" t="s">
        <v>265</v>
      </c>
      <c r="D72" t="s">
        <v>257</v>
      </c>
      <c r="E72" t="s">
        <v>261</v>
      </c>
    </row>
    <row r="73" spans="1:8" x14ac:dyDescent="0.2">
      <c r="A73">
        <v>53</v>
      </c>
      <c r="B73" t="s">
        <v>52</v>
      </c>
      <c r="C73" t="s">
        <v>265</v>
      </c>
      <c r="D73" t="s">
        <v>257</v>
      </c>
      <c r="E73" t="s">
        <v>261</v>
      </c>
    </row>
    <row r="74" spans="1:8" x14ac:dyDescent="0.2">
      <c r="A74" s="57">
        <v>54</v>
      </c>
      <c r="B74" s="57" t="s">
        <v>53</v>
      </c>
      <c r="C74" s="57" t="s">
        <v>258</v>
      </c>
      <c r="D74" s="57" t="s">
        <v>268</v>
      </c>
      <c r="E74" s="57" t="s">
        <v>261</v>
      </c>
      <c r="F74" t="s">
        <v>407</v>
      </c>
      <c r="H74" t="s">
        <v>461</v>
      </c>
    </row>
    <row r="75" spans="1:8" x14ac:dyDescent="0.2">
      <c r="A75" s="57">
        <v>55</v>
      </c>
      <c r="B75" s="57" t="s">
        <v>54</v>
      </c>
      <c r="C75" s="57" t="s">
        <v>258</v>
      </c>
      <c r="D75" s="57" t="s">
        <v>257</v>
      </c>
      <c r="E75" s="57" t="s">
        <v>261</v>
      </c>
      <c r="F75" t="s">
        <v>407</v>
      </c>
      <c r="H75" t="s">
        <v>458</v>
      </c>
    </row>
    <row r="76" spans="1:8" x14ac:dyDescent="0.2">
      <c r="A76">
        <v>56</v>
      </c>
      <c r="B76" t="s">
        <v>55</v>
      </c>
      <c r="C76" t="s">
        <v>258</v>
      </c>
      <c r="D76" t="s">
        <v>266</v>
      </c>
      <c r="E76" t="s">
        <v>261</v>
      </c>
    </row>
    <row r="77" spans="1:8" x14ac:dyDescent="0.2">
      <c r="A77" s="2">
        <v>57</v>
      </c>
      <c r="B77" s="2" t="s">
        <v>56</v>
      </c>
      <c r="C77" s="2" t="s">
        <v>265</v>
      </c>
      <c r="D77" s="2" t="s">
        <v>257</v>
      </c>
      <c r="E77" s="2" t="s">
        <v>283</v>
      </c>
    </row>
    <row r="78" spans="1:8" x14ac:dyDescent="0.2">
      <c r="A78">
        <v>58</v>
      </c>
      <c r="B78" t="s">
        <v>57</v>
      </c>
      <c r="C78" t="s">
        <v>258</v>
      </c>
      <c r="D78" t="s">
        <v>268</v>
      </c>
      <c r="E78" t="s">
        <v>283</v>
      </c>
    </row>
    <row r="79" spans="1:8" x14ac:dyDescent="0.2">
      <c r="A79">
        <v>59</v>
      </c>
      <c r="B79" t="s">
        <v>58</v>
      </c>
      <c r="C79" t="s">
        <v>258</v>
      </c>
      <c r="D79" t="s">
        <v>266</v>
      </c>
      <c r="E79" t="s">
        <v>284</v>
      </c>
    </row>
    <row r="80" spans="1:8" x14ac:dyDescent="0.2">
      <c r="A80">
        <v>60</v>
      </c>
      <c r="B80" t="s">
        <v>59</v>
      </c>
      <c r="C80" t="s">
        <v>265</v>
      </c>
      <c r="D80" t="s">
        <v>262</v>
      </c>
      <c r="E80" t="s">
        <v>284</v>
      </c>
    </row>
    <row r="81" spans="1:8" x14ac:dyDescent="0.2">
      <c r="A81">
        <v>61</v>
      </c>
      <c r="B81" t="s">
        <v>60</v>
      </c>
      <c r="C81" t="s">
        <v>258</v>
      </c>
      <c r="D81" t="s">
        <v>266</v>
      </c>
      <c r="E81" t="s">
        <v>284</v>
      </c>
    </row>
    <row r="82" spans="1:8" x14ac:dyDescent="0.2">
      <c r="A82" s="62">
        <v>62</v>
      </c>
      <c r="B82" s="62" t="s">
        <v>61</v>
      </c>
      <c r="C82" s="62" t="s">
        <v>265</v>
      </c>
      <c r="D82" s="62" t="s">
        <v>257</v>
      </c>
      <c r="E82" s="62" t="s">
        <v>284</v>
      </c>
      <c r="F82" t="s">
        <v>406</v>
      </c>
      <c r="H82" t="s">
        <v>448</v>
      </c>
    </row>
    <row r="83" spans="1:8" x14ac:dyDescent="0.2">
      <c r="A83" s="62">
        <v>63</v>
      </c>
      <c r="B83" s="62" t="s">
        <v>62</v>
      </c>
      <c r="C83" s="62" t="s">
        <v>265</v>
      </c>
      <c r="D83" s="62" t="s">
        <v>262</v>
      </c>
      <c r="E83" s="62" t="s">
        <v>284</v>
      </c>
      <c r="F83" t="s">
        <v>407</v>
      </c>
      <c r="G83" t="s">
        <v>332</v>
      </c>
      <c r="H83" t="s">
        <v>447</v>
      </c>
    </row>
    <row r="84" spans="1:8" x14ac:dyDescent="0.2">
      <c r="A84">
        <v>64</v>
      </c>
      <c r="B84" t="s">
        <v>63</v>
      </c>
      <c r="C84" t="s">
        <v>258</v>
      </c>
      <c r="D84" t="s">
        <v>268</v>
      </c>
      <c r="E84" t="s">
        <v>284</v>
      </c>
    </row>
    <row r="85" spans="1:8" x14ac:dyDescent="0.2">
      <c r="A85">
        <v>65</v>
      </c>
      <c r="B85" t="s">
        <v>64</v>
      </c>
      <c r="C85" t="s">
        <v>258</v>
      </c>
      <c r="D85" t="s">
        <v>268</v>
      </c>
      <c r="E85" t="s">
        <v>284</v>
      </c>
    </row>
    <row r="86" spans="1:8" x14ac:dyDescent="0.2">
      <c r="A86">
        <v>66</v>
      </c>
      <c r="B86" t="s">
        <v>65</v>
      </c>
      <c r="C86" t="s">
        <v>258</v>
      </c>
      <c r="D86" t="s">
        <v>269</v>
      </c>
      <c r="E86" t="s">
        <v>284</v>
      </c>
    </row>
    <row r="87" spans="1:8" x14ac:dyDescent="0.2">
      <c r="A87">
        <v>67</v>
      </c>
      <c r="B87" t="s">
        <v>66</v>
      </c>
      <c r="C87" t="s">
        <v>265</v>
      </c>
      <c r="D87" t="s">
        <v>262</v>
      </c>
      <c r="E87" t="s">
        <v>283</v>
      </c>
    </row>
    <row r="88" spans="1:8" x14ac:dyDescent="0.2">
      <c r="A88">
        <v>68</v>
      </c>
      <c r="B88" t="s">
        <v>67</v>
      </c>
      <c r="C88" t="s">
        <v>265</v>
      </c>
      <c r="D88" t="s">
        <v>262</v>
      </c>
      <c r="E88" t="s">
        <v>283</v>
      </c>
    </row>
    <row r="89" spans="1:8" x14ac:dyDescent="0.2">
      <c r="A89">
        <v>69</v>
      </c>
      <c r="B89" t="s">
        <v>68</v>
      </c>
      <c r="C89" t="s">
        <v>265</v>
      </c>
      <c r="D89" t="s">
        <v>262</v>
      </c>
      <c r="E89" t="s">
        <v>283</v>
      </c>
    </row>
    <row r="90" spans="1:8" x14ac:dyDescent="0.2">
      <c r="A90">
        <v>70</v>
      </c>
      <c r="B90" t="s">
        <v>69</v>
      </c>
      <c r="C90" t="s">
        <v>265</v>
      </c>
      <c r="D90" t="s">
        <v>262</v>
      </c>
      <c r="E90" t="s">
        <v>283</v>
      </c>
    </row>
    <row r="91" spans="1:8" x14ac:dyDescent="0.2">
      <c r="A91">
        <v>71</v>
      </c>
      <c r="B91" t="s">
        <v>70</v>
      </c>
      <c r="C91" t="s">
        <v>265</v>
      </c>
      <c r="D91" t="s">
        <v>262</v>
      </c>
      <c r="E91" t="s">
        <v>283</v>
      </c>
    </row>
    <row r="92" spans="1:8" x14ac:dyDescent="0.2">
      <c r="A92">
        <v>72</v>
      </c>
      <c r="B92" t="s">
        <v>71</v>
      </c>
      <c r="C92" t="s">
        <v>265</v>
      </c>
      <c r="D92" t="s">
        <v>262</v>
      </c>
      <c r="E92" t="s">
        <v>283</v>
      </c>
    </row>
    <row r="93" spans="1:8" x14ac:dyDescent="0.2">
      <c r="A93">
        <v>73</v>
      </c>
      <c r="B93" t="s">
        <v>72</v>
      </c>
      <c r="C93" t="s">
        <v>258</v>
      </c>
      <c r="D93" t="s">
        <v>268</v>
      </c>
      <c r="E93" t="s">
        <v>283</v>
      </c>
    </row>
    <row r="94" spans="1:8" x14ac:dyDescent="0.2">
      <c r="A94">
        <v>74</v>
      </c>
      <c r="B94" t="s">
        <v>73</v>
      </c>
      <c r="C94" t="s">
        <v>258</v>
      </c>
      <c r="D94" t="s">
        <v>266</v>
      </c>
      <c r="E94" t="s">
        <v>283</v>
      </c>
    </row>
    <row r="95" spans="1:8" x14ac:dyDescent="0.2">
      <c r="A95">
        <v>75</v>
      </c>
      <c r="B95" t="s">
        <v>74</v>
      </c>
      <c r="C95" t="s">
        <v>258</v>
      </c>
      <c r="D95" t="s">
        <v>266</v>
      </c>
      <c r="E95" t="s">
        <v>283</v>
      </c>
    </row>
    <row r="96" spans="1:8" x14ac:dyDescent="0.2">
      <c r="A96">
        <v>76</v>
      </c>
      <c r="B96" t="s">
        <v>75</v>
      </c>
      <c r="C96" t="s">
        <v>265</v>
      </c>
      <c r="D96" t="s">
        <v>262</v>
      </c>
      <c r="E96" t="s">
        <v>283</v>
      </c>
    </row>
    <row r="97" spans="1:5" x14ac:dyDescent="0.2">
      <c r="A97">
        <v>77</v>
      </c>
      <c r="B97" t="s">
        <v>76</v>
      </c>
      <c r="C97" t="s">
        <v>265</v>
      </c>
      <c r="D97" t="s">
        <v>257</v>
      </c>
      <c r="E97" t="s">
        <v>285</v>
      </c>
    </row>
    <row r="98" spans="1:5" x14ac:dyDescent="0.2">
      <c r="A98">
        <v>78</v>
      </c>
      <c r="B98" t="s">
        <v>77</v>
      </c>
      <c r="C98" t="s">
        <v>265</v>
      </c>
      <c r="D98" t="s">
        <v>257</v>
      </c>
      <c r="E98" t="s">
        <v>285</v>
      </c>
    </row>
    <row r="99" spans="1:5" x14ac:dyDescent="0.2">
      <c r="A99">
        <v>79</v>
      </c>
      <c r="B99" t="s">
        <v>78</v>
      </c>
      <c r="C99" t="s">
        <v>258</v>
      </c>
      <c r="D99" t="s">
        <v>266</v>
      </c>
      <c r="E99" t="s">
        <v>285</v>
      </c>
    </row>
    <row r="100" spans="1:5" x14ac:dyDescent="0.2">
      <c r="A100">
        <v>80</v>
      </c>
      <c r="B100" t="s">
        <v>79</v>
      </c>
      <c r="C100" t="s">
        <v>258</v>
      </c>
      <c r="D100" t="s">
        <v>266</v>
      </c>
      <c r="E100" t="s">
        <v>285</v>
      </c>
    </row>
    <row r="101" spans="1:5" x14ac:dyDescent="0.2">
      <c r="A101" s="2">
        <v>81</v>
      </c>
      <c r="B101" s="2" t="s">
        <v>80</v>
      </c>
      <c r="C101" s="2" t="s">
        <v>265</v>
      </c>
      <c r="D101" s="2" t="s">
        <v>262</v>
      </c>
      <c r="E101" s="2" t="s">
        <v>276</v>
      </c>
    </row>
  </sheetData>
  <sheetProtection sheet="1" scenarios="1" selectLockedCells="1" selectUnlockedCells="1"/>
  <mergeCells count="2">
    <mergeCell ref="A1:B2"/>
    <mergeCell ref="A18:B19"/>
  </mergeCells>
  <phoneticPr fontId="19" type="noConversion"/>
  <pageMargins left="0.7" right="0.7" top="0.75" bottom="0.75" header="0.3" footer="0.3"/>
  <pageSetup orientation="portrait" horizontalDpi="0" verticalDpi="0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E34E5-76DE-4EFE-B157-6225745F6B15}">
  <sheetPr codeName="Sheet5">
    <tabColor rgb="FFEEE6AC"/>
  </sheetPr>
  <dimension ref="A1:Q768"/>
  <sheetViews>
    <sheetView topLeftCell="F1" zoomScale="95" zoomScaleNormal="95" workbookViewId="0">
      <selection activeCell="G48" sqref="G48"/>
    </sheetView>
  </sheetViews>
  <sheetFormatPr baseColWidth="10" defaultColWidth="11" defaultRowHeight="16" x14ac:dyDescent="0.2"/>
  <cols>
    <col min="1" max="1" width="13.33203125" bestFit="1" customWidth="1"/>
    <col min="2" max="2" width="10.33203125" bestFit="1" customWidth="1"/>
    <col min="3" max="3" width="17.6640625" bestFit="1" customWidth="1"/>
    <col min="4" max="4" width="19.33203125" customWidth="1"/>
    <col min="5" max="5" width="12.6640625" customWidth="1"/>
    <col min="6" max="6" width="16.33203125" bestFit="1" customWidth="1"/>
    <col min="7" max="7" width="17.6640625" bestFit="1" customWidth="1"/>
    <col min="9" max="9" width="29.33203125" customWidth="1"/>
    <col min="10" max="11" width="18.83203125" bestFit="1" customWidth="1"/>
    <col min="13" max="13" width="24.5" bestFit="1" customWidth="1"/>
    <col min="14" max="14" width="14" bestFit="1" customWidth="1"/>
    <col min="15" max="15" width="24.33203125" bestFit="1" customWidth="1"/>
    <col min="16" max="16" width="18.1640625" bestFit="1" customWidth="1"/>
    <col min="17" max="17" width="18" bestFit="1" customWidth="1"/>
  </cols>
  <sheetData>
    <row r="1" spans="1:17" ht="15.75" customHeight="1" thickBot="1" x14ac:dyDescent="0.25">
      <c r="A1" s="108" t="s">
        <v>500</v>
      </c>
      <c r="B1" s="108"/>
      <c r="C1" s="108"/>
      <c r="D1" s="108"/>
    </row>
    <row r="2" spans="1:17" ht="16.5" customHeight="1" x14ac:dyDescent="0.2">
      <c r="A2" s="108"/>
      <c r="B2" s="108"/>
      <c r="C2" s="108"/>
      <c r="D2" s="108"/>
      <c r="F2" s="37" t="s">
        <v>370</v>
      </c>
      <c r="G2" s="37"/>
    </row>
    <row r="3" spans="1:17" ht="17" customHeight="1" thickBot="1" x14ac:dyDescent="0.25">
      <c r="A3" s="109" t="s">
        <v>516</v>
      </c>
      <c r="B3" s="109"/>
      <c r="C3" s="109"/>
      <c r="D3" s="109"/>
      <c r="F3" s="8"/>
      <c r="G3" s="8"/>
      <c r="I3" s="19" t="s">
        <v>304</v>
      </c>
      <c r="J3" s="19" t="s">
        <v>502</v>
      </c>
      <c r="K3" s="19" t="s">
        <v>503</v>
      </c>
      <c r="L3" s="13" t="s">
        <v>504</v>
      </c>
      <c r="M3" s="13" t="s">
        <v>505</v>
      </c>
      <c r="P3" s="43" t="s">
        <v>514</v>
      </c>
      <c r="Q3" s="43" t="s">
        <v>515</v>
      </c>
    </row>
    <row r="4" spans="1:17" x14ac:dyDescent="0.2">
      <c r="A4" s="109"/>
      <c r="B4" s="109"/>
      <c r="C4" s="109"/>
      <c r="D4" s="109"/>
      <c r="F4" s="8" t="s">
        <v>288</v>
      </c>
      <c r="G4" s="8">
        <v>0.38101604278074869</v>
      </c>
      <c r="I4" s="5" t="s">
        <v>370</v>
      </c>
      <c r="J4" s="4">
        <v>748</v>
      </c>
      <c r="K4" s="4">
        <v>285</v>
      </c>
      <c r="L4">
        <f>K4/J4</f>
        <v>0.38101604278074869</v>
      </c>
      <c r="M4">
        <f>SQRT((L4*(1-L4))/J4)</f>
        <v>1.7756629323318427E-2</v>
      </c>
      <c r="O4" t="s">
        <v>510</v>
      </c>
      <c r="P4">
        <f>L4</f>
        <v>0.38101604278074869</v>
      </c>
      <c r="Q4">
        <f>L5</f>
        <v>0.1404494382022472</v>
      </c>
    </row>
    <row r="5" spans="1:17" ht="17" thickBot="1" x14ac:dyDescent="0.25">
      <c r="A5" s="109"/>
      <c r="B5" s="109"/>
      <c r="C5" s="109"/>
      <c r="D5" s="109"/>
      <c r="F5" s="8" t="s">
        <v>289</v>
      </c>
      <c r="G5" s="8">
        <v>1.7768510642361689E-2</v>
      </c>
      <c r="I5" s="78" t="s">
        <v>369</v>
      </c>
      <c r="J5" s="79">
        <v>712</v>
      </c>
      <c r="K5" s="79">
        <v>100</v>
      </c>
      <c r="L5">
        <f>K5/J5</f>
        <v>0.1404494382022472</v>
      </c>
      <c r="M5">
        <f>SQRT((L5*(1-L5))/J5)</f>
        <v>1.3021341250607625E-2</v>
      </c>
      <c r="O5" t="s">
        <v>292</v>
      </c>
      <c r="P5">
        <f>M4</f>
        <v>1.7756629323318427E-2</v>
      </c>
      <c r="Q5">
        <f>M5</f>
        <v>1.3021341250607625E-2</v>
      </c>
    </row>
    <row r="6" spans="1:17" ht="17" thickTop="1" x14ac:dyDescent="0.2">
      <c r="A6" s="109"/>
      <c r="B6" s="109"/>
      <c r="C6" s="109"/>
      <c r="D6" s="109"/>
      <c r="F6" s="8" t="s">
        <v>290</v>
      </c>
      <c r="G6" s="8">
        <v>0</v>
      </c>
      <c r="I6" t="s">
        <v>307</v>
      </c>
      <c r="J6">
        <v>1460</v>
      </c>
      <c r="K6">
        <v>385</v>
      </c>
      <c r="O6" t="s">
        <v>375</v>
      </c>
      <c r="P6">
        <f>J4</f>
        <v>748</v>
      </c>
      <c r="Q6">
        <f>J5</f>
        <v>712</v>
      </c>
    </row>
    <row r="7" spans="1:17" x14ac:dyDescent="0.2">
      <c r="A7" s="109"/>
      <c r="B7" s="109"/>
      <c r="C7" s="109"/>
      <c r="D7" s="109"/>
      <c r="F7" s="8" t="s">
        <v>291</v>
      </c>
      <c r="G7" s="8">
        <v>0</v>
      </c>
      <c r="O7" t="s">
        <v>511</v>
      </c>
      <c r="P7">
        <f>SQRT((P4*(1-P4))/P6)</f>
        <v>1.7756629323318427E-2</v>
      </c>
      <c r="Q7">
        <f>SQRT((Q4*(1-Q4))/Q6)</f>
        <v>1.3021341250607625E-2</v>
      </c>
    </row>
    <row r="8" spans="1:17" x14ac:dyDescent="0.2">
      <c r="A8" s="109"/>
      <c r="B8" s="109"/>
      <c r="C8" s="109"/>
      <c r="D8" s="109"/>
      <c r="F8" s="8" t="s">
        <v>292</v>
      </c>
      <c r="G8" s="8">
        <v>0.48596145721126388</v>
      </c>
      <c r="I8" s="5" t="s">
        <v>506</v>
      </c>
      <c r="J8">
        <f>L4-L5</f>
        <v>0.24056660457850149</v>
      </c>
      <c r="O8" t="s">
        <v>512</v>
      </c>
      <c r="P8">
        <f>P7*1.96</f>
        <v>3.4802993473704115E-2</v>
      </c>
      <c r="Q8">
        <f>Q7*1.96</f>
        <v>2.5521828851190944E-2</v>
      </c>
    </row>
    <row r="9" spans="1:17" x14ac:dyDescent="0.2">
      <c r="A9" s="109"/>
      <c r="B9" s="109"/>
      <c r="C9" s="109"/>
      <c r="D9" s="109"/>
      <c r="F9" s="8" t="s">
        <v>293</v>
      </c>
      <c r="G9" s="8">
        <v>0.23615853789489508</v>
      </c>
      <c r="I9" s="5" t="s">
        <v>507</v>
      </c>
      <c r="J9">
        <f>SUMPRODUCT(J4:J5,L4:L5)/SUM(J4:J5)</f>
        <v>0.2636986301369863</v>
      </c>
      <c r="O9" t="s">
        <v>513</v>
      </c>
      <c r="P9">
        <f>P7*1.96</f>
        <v>3.4802993473704115E-2</v>
      </c>
      <c r="Q9">
        <f>Q7*1.96</f>
        <v>2.5521828851190944E-2</v>
      </c>
    </row>
    <row r="10" spans="1:17" x14ac:dyDescent="0.2">
      <c r="A10" s="109"/>
      <c r="B10" s="109"/>
      <c r="C10" s="109"/>
      <c r="D10" s="109"/>
      <c r="F10" s="8" t="s">
        <v>294</v>
      </c>
      <c r="G10" s="8">
        <v>-1.7636441809601189</v>
      </c>
      <c r="I10" s="5" t="s">
        <v>385</v>
      </c>
      <c r="J10">
        <f>SQRT(((L4*(1-L4))/J4)+((L5*(1-L5))/J5))</f>
        <v>2.2019382663701258E-2</v>
      </c>
    </row>
    <row r="11" spans="1:17" ht="17" thickBot="1" x14ac:dyDescent="0.25">
      <c r="A11" s="109"/>
      <c r="B11" s="109"/>
      <c r="C11" s="109"/>
      <c r="D11" s="109"/>
      <c r="F11" s="8" t="s">
        <v>295</v>
      </c>
      <c r="G11" s="8">
        <v>0.49099757724117971</v>
      </c>
      <c r="I11" s="5" t="s">
        <v>508</v>
      </c>
      <c r="J11">
        <f>J8/J10</f>
        <v>10.925220214055921</v>
      </c>
      <c r="P11" s="43" t="str">
        <f>P3</f>
        <v>Above Avg Sale Price</v>
      </c>
      <c r="Q11" s="43" t="str">
        <f>Q3</f>
        <v>Below Avg Sale Price</v>
      </c>
    </row>
    <row r="12" spans="1:17" x14ac:dyDescent="0.2">
      <c r="A12" s="109"/>
      <c r="B12" s="109"/>
      <c r="C12" s="109"/>
      <c r="D12" s="109"/>
      <c r="F12" s="8" t="s">
        <v>296</v>
      </c>
      <c r="G12" s="8">
        <v>1</v>
      </c>
      <c r="O12" t="s">
        <v>512</v>
      </c>
      <c r="P12" s="80">
        <f>P4+P8</f>
        <v>0.41581903625445282</v>
      </c>
      <c r="Q12" s="80">
        <f>Q4+Q8</f>
        <v>0.16597126705343815</v>
      </c>
    </row>
    <row r="13" spans="1:17" x14ac:dyDescent="0.2">
      <c r="A13" s="109"/>
      <c r="B13" s="109"/>
      <c r="C13" s="109"/>
      <c r="D13" s="109"/>
      <c r="F13" s="8" t="s">
        <v>297</v>
      </c>
      <c r="G13" s="8">
        <v>0</v>
      </c>
      <c r="I13" s="5" t="s">
        <v>509</v>
      </c>
      <c r="J13">
        <f>TDIST(ABS(J11),J6-1,2)</f>
        <v>9.201800119769325E-27</v>
      </c>
      <c r="O13" t="s">
        <v>513</v>
      </c>
      <c r="P13" s="80">
        <f>P4-P9</f>
        <v>0.34621304930704455</v>
      </c>
      <c r="Q13" s="80">
        <f>Q4-Q9</f>
        <v>0.11492760935105625</v>
      </c>
    </row>
    <row r="14" spans="1:17" x14ac:dyDescent="0.2">
      <c r="F14" s="8" t="s">
        <v>298</v>
      </c>
      <c r="G14" s="8">
        <v>1</v>
      </c>
    </row>
    <row r="15" spans="1:17" x14ac:dyDescent="0.2">
      <c r="F15" s="8" t="s">
        <v>299</v>
      </c>
      <c r="G15" s="8">
        <v>285</v>
      </c>
      <c r="I15" s="5" t="s">
        <v>386</v>
      </c>
      <c r="J15">
        <f>J10*1.96</f>
        <v>4.3157990020854464E-2</v>
      </c>
    </row>
    <row r="16" spans="1:17" ht="17" thickBot="1" x14ac:dyDescent="0.25">
      <c r="A16" s="3" t="s">
        <v>286</v>
      </c>
      <c r="B16" t="s">
        <v>318</v>
      </c>
      <c r="C16" t="s">
        <v>501</v>
      </c>
      <c r="E16" t="s">
        <v>329</v>
      </c>
      <c r="F16" s="9" t="s">
        <v>300</v>
      </c>
      <c r="G16" s="9">
        <v>748</v>
      </c>
      <c r="I16" t="s">
        <v>396</v>
      </c>
      <c r="J16" s="81">
        <f>J8-J15</f>
        <v>0.19740861455764702</v>
      </c>
    </row>
    <row r="17" spans="1:10" x14ac:dyDescent="0.2">
      <c r="A17" s="5" t="s">
        <v>369</v>
      </c>
      <c r="B17" s="4">
        <v>712</v>
      </c>
      <c r="C17" s="4">
        <v>100</v>
      </c>
      <c r="G17">
        <v>0</v>
      </c>
      <c r="I17" s="5" t="s">
        <v>395</v>
      </c>
      <c r="J17" s="81">
        <f>J8+J15</f>
        <v>0.28372459459935595</v>
      </c>
    </row>
    <row r="18" spans="1:10" x14ac:dyDescent="0.2">
      <c r="A18" s="5" t="s">
        <v>370</v>
      </c>
      <c r="B18" s="4">
        <v>748</v>
      </c>
      <c r="C18" s="4">
        <v>285</v>
      </c>
      <c r="F18" s="3" t="s">
        <v>499</v>
      </c>
      <c r="G18" t="s">
        <v>370</v>
      </c>
    </row>
    <row r="19" spans="1:10" x14ac:dyDescent="0.2">
      <c r="A19" s="5" t="s">
        <v>307</v>
      </c>
      <c r="B19" s="4">
        <v>1460</v>
      </c>
      <c r="C19" s="4">
        <v>385</v>
      </c>
    </row>
    <row r="20" spans="1:10" x14ac:dyDescent="0.2">
      <c r="F20" s="3" t="s">
        <v>286</v>
      </c>
      <c r="G20" t="s">
        <v>501</v>
      </c>
    </row>
    <row r="21" spans="1:10" x14ac:dyDescent="0.2">
      <c r="F21" s="5">
        <v>4</v>
      </c>
      <c r="G21" s="4">
        <v>1</v>
      </c>
    </row>
    <row r="22" spans="1:10" x14ac:dyDescent="0.2">
      <c r="F22" s="5">
        <v>6</v>
      </c>
      <c r="G22" s="4">
        <v>0</v>
      </c>
    </row>
    <row r="23" spans="1:10" x14ac:dyDescent="0.2">
      <c r="F23" s="5">
        <v>8</v>
      </c>
      <c r="G23" s="4">
        <v>0</v>
      </c>
    </row>
    <row r="24" spans="1:10" x14ac:dyDescent="0.2">
      <c r="F24" s="5">
        <v>9</v>
      </c>
      <c r="G24" s="4">
        <v>1</v>
      </c>
    </row>
    <row r="25" spans="1:10" x14ac:dyDescent="0.2">
      <c r="F25" s="5">
        <v>10</v>
      </c>
      <c r="G25" s="4">
        <v>1</v>
      </c>
    </row>
    <row r="26" spans="1:10" x14ac:dyDescent="0.2">
      <c r="F26" s="5">
        <v>11</v>
      </c>
      <c r="G26" s="4">
        <v>0</v>
      </c>
    </row>
    <row r="27" spans="1:10" x14ac:dyDescent="0.2">
      <c r="D27" s="83"/>
      <c r="F27" s="5">
        <v>15</v>
      </c>
      <c r="G27" s="4">
        <v>0</v>
      </c>
    </row>
    <row r="28" spans="1:10" x14ac:dyDescent="0.2">
      <c r="F28" s="5">
        <v>18</v>
      </c>
      <c r="G28" s="4">
        <v>0</v>
      </c>
    </row>
    <row r="29" spans="1:10" x14ac:dyDescent="0.2">
      <c r="F29" s="5">
        <v>20</v>
      </c>
      <c r="G29" s="4">
        <v>0</v>
      </c>
    </row>
    <row r="30" spans="1:10" x14ac:dyDescent="0.2">
      <c r="F30" s="5">
        <v>23</v>
      </c>
      <c r="G30" s="4">
        <v>0</v>
      </c>
    </row>
    <row r="31" spans="1:10" x14ac:dyDescent="0.2">
      <c r="F31" s="5">
        <v>24</v>
      </c>
      <c r="G31" s="4">
        <v>0</v>
      </c>
    </row>
    <row r="32" spans="1:10" x14ac:dyDescent="0.2">
      <c r="F32" s="5">
        <v>29</v>
      </c>
      <c r="G32" s="4">
        <v>0</v>
      </c>
    </row>
    <row r="33" spans="6:7" x14ac:dyDescent="0.2">
      <c r="F33" s="5">
        <v>30</v>
      </c>
      <c r="G33" s="4">
        <v>1</v>
      </c>
    </row>
    <row r="34" spans="6:7" x14ac:dyDescent="0.2">
      <c r="F34" s="5">
        <v>31</v>
      </c>
      <c r="G34" s="4">
        <v>1</v>
      </c>
    </row>
    <row r="35" spans="6:7" x14ac:dyDescent="0.2">
      <c r="F35" s="5">
        <v>32</v>
      </c>
      <c r="G35" s="4">
        <v>0</v>
      </c>
    </row>
    <row r="36" spans="6:7" x14ac:dyDescent="0.2">
      <c r="F36" s="5">
        <v>34</v>
      </c>
      <c r="G36" s="4">
        <v>0</v>
      </c>
    </row>
    <row r="37" spans="6:7" x14ac:dyDescent="0.2">
      <c r="F37" s="5">
        <v>37</v>
      </c>
      <c r="G37" s="4">
        <v>0</v>
      </c>
    </row>
    <row r="38" spans="6:7" x14ac:dyDescent="0.2">
      <c r="F38" s="5">
        <v>38</v>
      </c>
      <c r="G38" s="4">
        <v>1</v>
      </c>
    </row>
    <row r="39" spans="6:7" x14ac:dyDescent="0.2">
      <c r="F39" s="5">
        <v>39</v>
      </c>
      <c r="G39" s="4">
        <v>1</v>
      </c>
    </row>
    <row r="40" spans="6:7" x14ac:dyDescent="0.2">
      <c r="F40" s="5">
        <v>41</v>
      </c>
      <c r="G40" s="4">
        <v>0</v>
      </c>
    </row>
    <row r="41" spans="6:7" x14ac:dyDescent="0.2">
      <c r="F41" s="5">
        <v>42</v>
      </c>
      <c r="G41" s="4">
        <v>0</v>
      </c>
    </row>
    <row r="42" spans="6:7" x14ac:dyDescent="0.2">
      <c r="F42" s="5">
        <v>44</v>
      </c>
      <c r="G42" s="4">
        <v>0</v>
      </c>
    </row>
    <row r="43" spans="6:7" x14ac:dyDescent="0.2">
      <c r="F43" s="5">
        <v>45</v>
      </c>
      <c r="G43" s="4">
        <v>0</v>
      </c>
    </row>
    <row r="44" spans="6:7" x14ac:dyDescent="0.2">
      <c r="F44" s="5">
        <v>47</v>
      </c>
      <c r="G44" s="4">
        <v>0</v>
      </c>
    </row>
    <row r="45" spans="6:7" x14ac:dyDescent="0.2">
      <c r="F45" s="5">
        <v>49</v>
      </c>
      <c r="G45" s="4">
        <v>1</v>
      </c>
    </row>
    <row r="46" spans="6:7" x14ac:dyDescent="0.2">
      <c r="F46" s="5">
        <v>50</v>
      </c>
      <c r="G46" s="4">
        <v>0</v>
      </c>
    </row>
    <row r="47" spans="6:7" x14ac:dyDescent="0.2">
      <c r="F47" s="5">
        <v>52</v>
      </c>
      <c r="G47" s="4">
        <v>1</v>
      </c>
    </row>
    <row r="48" spans="6:7" x14ac:dyDescent="0.2">
      <c r="F48" s="5">
        <v>53</v>
      </c>
      <c r="G48" s="4">
        <v>0</v>
      </c>
    </row>
    <row r="49" spans="6:7" x14ac:dyDescent="0.2">
      <c r="F49" s="5">
        <v>56</v>
      </c>
      <c r="G49" s="4">
        <v>0</v>
      </c>
    </row>
    <row r="50" spans="6:7" x14ac:dyDescent="0.2">
      <c r="F50" s="5">
        <v>57</v>
      </c>
      <c r="G50" s="4">
        <v>0</v>
      </c>
    </row>
    <row r="51" spans="6:7" x14ac:dyDescent="0.2">
      <c r="F51" s="5">
        <v>61</v>
      </c>
      <c r="G51" s="4">
        <v>0</v>
      </c>
    </row>
    <row r="52" spans="6:7" x14ac:dyDescent="0.2">
      <c r="F52" s="5">
        <v>62</v>
      </c>
      <c r="G52" s="4">
        <v>1</v>
      </c>
    </row>
    <row r="53" spans="6:7" x14ac:dyDescent="0.2">
      <c r="F53" s="5">
        <v>64</v>
      </c>
      <c r="G53" s="4">
        <v>1</v>
      </c>
    </row>
    <row r="54" spans="6:7" x14ac:dyDescent="0.2">
      <c r="F54" s="5">
        <v>67</v>
      </c>
      <c r="G54" s="4">
        <v>0</v>
      </c>
    </row>
    <row r="55" spans="6:7" x14ac:dyDescent="0.2">
      <c r="F55" s="5">
        <v>69</v>
      </c>
      <c r="G55" s="4">
        <v>1</v>
      </c>
    </row>
    <row r="56" spans="6:7" x14ac:dyDescent="0.2">
      <c r="F56" s="5">
        <v>70</v>
      </c>
      <c r="G56" s="4">
        <v>1</v>
      </c>
    </row>
    <row r="57" spans="6:7" x14ac:dyDescent="0.2">
      <c r="F57" s="5">
        <v>71</v>
      </c>
      <c r="G57" s="4">
        <v>0</v>
      </c>
    </row>
    <row r="58" spans="6:7" x14ac:dyDescent="0.2">
      <c r="F58" s="5">
        <v>74</v>
      </c>
      <c r="G58" s="4">
        <v>1</v>
      </c>
    </row>
    <row r="59" spans="6:7" x14ac:dyDescent="0.2">
      <c r="F59" s="5">
        <v>75</v>
      </c>
      <c r="G59" s="4">
        <v>1</v>
      </c>
    </row>
    <row r="60" spans="6:7" x14ac:dyDescent="0.2">
      <c r="F60" s="5">
        <v>76</v>
      </c>
      <c r="G60" s="4">
        <v>0</v>
      </c>
    </row>
    <row r="61" spans="6:7" x14ac:dyDescent="0.2">
      <c r="F61" s="5">
        <v>78</v>
      </c>
      <c r="G61" s="4">
        <v>1</v>
      </c>
    </row>
    <row r="62" spans="6:7" x14ac:dyDescent="0.2">
      <c r="F62" s="5">
        <v>79</v>
      </c>
      <c r="G62" s="4">
        <v>0</v>
      </c>
    </row>
    <row r="63" spans="6:7" x14ac:dyDescent="0.2">
      <c r="F63" s="5">
        <v>80</v>
      </c>
      <c r="G63" s="4">
        <v>1</v>
      </c>
    </row>
    <row r="64" spans="6:7" x14ac:dyDescent="0.2">
      <c r="F64" s="5">
        <v>81</v>
      </c>
      <c r="G64" s="4">
        <v>0</v>
      </c>
    </row>
    <row r="65" spans="6:7" x14ac:dyDescent="0.2">
      <c r="F65" s="5">
        <v>82</v>
      </c>
      <c r="G65" s="4">
        <v>0</v>
      </c>
    </row>
    <row r="66" spans="6:7" x14ac:dyDescent="0.2">
      <c r="F66" s="5">
        <v>84</v>
      </c>
      <c r="G66" s="4">
        <v>0</v>
      </c>
    </row>
    <row r="67" spans="6:7" x14ac:dyDescent="0.2">
      <c r="F67" s="5">
        <v>89</v>
      </c>
      <c r="G67" s="4">
        <v>1</v>
      </c>
    </row>
    <row r="68" spans="6:7" x14ac:dyDescent="0.2">
      <c r="F68" s="5">
        <v>90</v>
      </c>
      <c r="G68" s="4">
        <v>0</v>
      </c>
    </row>
    <row r="69" spans="6:7" x14ac:dyDescent="0.2">
      <c r="F69" s="5">
        <v>92</v>
      </c>
      <c r="G69" s="4">
        <v>0</v>
      </c>
    </row>
    <row r="70" spans="6:7" x14ac:dyDescent="0.2">
      <c r="F70" s="5">
        <v>94</v>
      </c>
      <c r="G70" s="4">
        <v>1</v>
      </c>
    </row>
    <row r="71" spans="6:7" x14ac:dyDescent="0.2">
      <c r="F71" s="5">
        <v>97</v>
      </c>
      <c r="G71" s="4">
        <v>0</v>
      </c>
    </row>
    <row r="72" spans="6:7" x14ac:dyDescent="0.2">
      <c r="F72" s="5">
        <v>98</v>
      </c>
      <c r="G72" s="4">
        <v>0</v>
      </c>
    </row>
    <row r="73" spans="6:7" x14ac:dyDescent="0.2">
      <c r="F73" s="5">
        <v>99</v>
      </c>
      <c r="G73" s="4">
        <v>1</v>
      </c>
    </row>
    <row r="74" spans="6:7" x14ac:dyDescent="0.2">
      <c r="F74" s="5">
        <v>100</v>
      </c>
      <c r="G74" s="4">
        <v>0</v>
      </c>
    </row>
    <row r="75" spans="6:7" x14ac:dyDescent="0.2">
      <c r="F75" s="5">
        <v>101</v>
      </c>
      <c r="G75" s="4">
        <v>0</v>
      </c>
    </row>
    <row r="76" spans="6:7" x14ac:dyDescent="0.2">
      <c r="F76" s="5">
        <v>105</v>
      </c>
      <c r="G76" s="4">
        <v>1</v>
      </c>
    </row>
    <row r="77" spans="6:7" x14ac:dyDescent="0.2">
      <c r="F77" s="5">
        <v>107</v>
      </c>
      <c r="G77" s="4">
        <v>1</v>
      </c>
    </row>
    <row r="78" spans="6:7" x14ac:dyDescent="0.2">
      <c r="F78" s="5">
        <v>109</v>
      </c>
      <c r="G78" s="4">
        <v>1</v>
      </c>
    </row>
    <row r="79" spans="6:7" x14ac:dyDescent="0.2">
      <c r="F79" s="5">
        <v>110</v>
      </c>
      <c r="G79" s="4">
        <v>0</v>
      </c>
    </row>
    <row r="80" spans="6:7" x14ac:dyDescent="0.2">
      <c r="F80" s="5">
        <v>111</v>
      </c>
      <c r="G80" s="4">
        <v>1</v>
      </c>
    </row>
    <row r="81" spans="6:7" x14ac:dyDescent="0.2">
      <c r="F81" s="5">
        <v>114</v>
      </c>
      <c r="G81" s="4">
        <v>1</v>
      </c>
    </row>
    <row r="82" spans="6:7" x14ac:dyDescent="0.2">
      <c r="F82" s="5">
        <v>117</v>
      </c>
      <c r="G82" s="4">
        <v>0</v>
      </c>
    </row>
    <row r="83" spans="6:7" x14ac:dyDescent="0.2">
      <c r="F83" s="5">
        <v>118</v>
      </c>
      <c r="G83" s="4">
        <v>0</v>
      </c>
    </row>
    <row r="84" spans="6:7" x14ac:dyDescent="0.2">
      <c r="F84" s="5">
        <v>119</v>
      </c>
      <c r="G84" s="4">
        <v>0</v>
      </c>
    </row>
    <row r="85" spans="6:7" x14ac:dyDescent="0.2">
      <c r="F85" s="5">
        <v>122</v>
      </c>
      <c r="G85" s="4">
        <v>1</v>
      </c>
    </row>
    <row r="86" spans="6:7" x14ac:dyDescent="0.2">
      <c r="F86" s="5">
        <v>123</v>
      </c>
      <c r="G86" s="4">
        <v>0</v>
      </c>
    </row>
    <row r="87" spans="6:7" x14ac:dyDescent="0.2">
      <c r="F87" s="5">
        <v>124</v>
      </c>
      <c r="G87" s="4">
        <v>0</v>
      </c>
    </row>
    <row r="88" spans="6:7" x14ac:dyDescent="0.2">
      <c r="F88" s="5">
        <v>125</v>
      </c>
      <c r="G88" s="4">
        <v>0</v>
      </c>
    </row>
    <row r="89" spans="6:7" x14ac:dyDescent="0.2">
      <c r="F89" s="5">
        <v>126</v>
      </c>
      <c r="G89" s="4">
        <v>1</v>
      </c>
    </row>
    <row r="90" spans="6:7" x14ac:dyDescent="0.2">
      <c r="F90" s="5">
        <v>127</v>
      </c>
      <c r="G90" s="4">
        <v>0</v>
      </c>
    </row>
    <row r="91" spans="6:7" x14ac:dyDescent="0.2">
      <c r="F91" s="5">
        <v>128</v>
      </c>
      <c r="G91" s="4">
        <v>1</v>
      </c>
    </row>
    <row r="92" spans="6:7" x14ac:dyDescent="0.2">
      <c r="F92" s="5">
        <v>133</v>
      </c>
      <c r="G92" s="4">
        <v>0</v>
      </c>
    </row>
    <row r="93" spans="6:7" x14ac:dyDescent="0.2">
      <c r="F93" s="5">
        <v>135</v>
      </c>
      <c r="G93" s="4">
        <v>0</v>
      </c>
    </row>
    <row r="94" spans="6:7" x14ac:dyDescent="0.2">
      <c r="F94" s="5">
        <v>136</v>
      </c>
      <c r="G94" s="4">
        <v>0</v>
      </c>
    </row>
    <row r="95" spans="6:7" x14ac:dyDescent="0.2">
      <c r="F95" s="5">
        <v>137</v>
      </c>
      <c r="G95" s="4">
        <v>0</v>
      </c>
    </row>
    <row r="96" spans="6:7" x14ac:dyDescent="0.2">
      <c r="F96" s="5">
        <v>138</v>
      </c>
      <c r="G96" s="4">
        <v>0</v>
      </c>
    </row>
    <row r="97" spans="6:7" x14ac:dyDescent="0.2">
      <c r="F97" s="5">
        <v>141</v>
      </c>
      <c r="G97" s="4">
        <v>0</v>
      </c>
    </row>
    <row r="98" spans="6:7" x14ac:dyDescent="0.2">
      <c r="F98" s="5">
        <v>144</v>
      </c>
      <c r="G98" s="4">
        <v>0</v>
      </c>
    </row>
    <row r="99" spans="6:7" x14ac:dyDescent="0.2">
      <c r="F99" s="5">
        <v>145</v>
      </c>
      <c r="G99" s="4">
        <v>0</v>
      </c>
    </row>
    <row r="100" spans="6:7" x14ac:dyDescent="0.2">
      <c r="F100" s="5">
        <v>146</v>
      </c>
      <c r="G100" s="4">
        <v>0</v>
      </c>
    </row>
    <row r="101" spans="6:7" x14ac:dyDescent="0.2">
      <c r="F101" s="5">
        <v>147</v>
      </c>
      <c r="G101" s="4">
        <v>1</v>
      </c>
    </row>
    <row r="102" spans="6:7" x14ac:dyDescent="0.2">
      <c r="F102" s="5">
        <v>149</v>
      </c>
      <c r="G102" s="4">
        <v>0</v>
      </c>
    </row>
    <row r="103" spans="6:7" x14ac:dyDescent="0.2">
      <c r="F103" s="5">
        <v>150</v>
      </c>
      <c r="G103" s="4">
        <v>1</v>
      </c>
    </row>
    <row r="104" spans="6:7" x14ac:dyDescent="0.2">
      <c r="F104" s="5">
        <v>151</v>
      </c>
      <c r="G104" s="4">
        <v>0</v>
      </c>
    </row>
    <row r="105" spans="6:7" x14ac:dyDescent="0.2">
      <c r="F105" s="5">
        <v>153</v>
      </c>
      <c r="G105" s="4">
        <v>0</v>
      </c>
    </row>
    <row r="106" spans="6:7" x14ac:dyDescent="0.2">
      <c r="F106" s="5">
        <v>155</v>
      </c>
      <c r="G106" s="4">
        <v>1</v>
      </c>
    </row>
    <row r="107" spans="6:7" x14ac:dyDescent="0.2">
      <c r="F107" s="5">
        <v>156</v>
      </c>
      <c r="G107" s="4">
        <v>1</v>
      </c>
    </row>
    <row r="108" spans="6:7" x14ac:dyDescent="0.2">
      <c r="F108" s="5">
        <v>161</v>
      </c>
      <c r="G108" s="4">
        <v>0</v>
      </c>
    </row>
    <row r="109" spans="6:7" x14ac:dyDescent="0.2">
      <c r="F109" s="5">
        <v>164</v>
      </c>
      <c r="G109" s="4">
        <v>0</v>
      </c>
    </row>
    <row r="110" spans="6:7" x14ac:dyDescent="0.2">
      <c r="F110" s="5">
        <v>165</v>
      </c>
      <c r="G110" s="4">
        <v>1</v>
      </c>
    </row>
    <row r="111" spans="6:7" x14ac:dyDescent="0.2">
      <c r="F111" s="5">
        <v>166</v>
      </c>
      <c r="G111" s="4">
        <v>1</v>
      </c>
    </row>
    <row r="112" spans="6:7" x14ac:dyDescent="0.2">
      <c r="F112" s="5">
        <v>167</v>
      </c>
      <c r="G112" s="4">
        <v>0</v>
      </c>
    </row>
    <row r="113" spans="6:7" x14ac:dyDescent="0.2">
      <c r="F113" s="5">
        <v>170</v>
      </c>
      <c r="G113" s="4">
        <v>0</v>
      </c>
    </row>
    <row r="114" spans="6:7" x14ac:dyDescent="0.2">
      <c r="F114" s="5">
        <v>171</v>
      </c>
      <c r="G114" s="4">
        <v>1</v>
      </c>
    </row>
    <row r="115" spans="6:7" x14ac:dyDescent="0.2">
      <c r="F115" s="5">
        <v>174</v>
      </c>
      <c r="G115" s="4">
        <v>0</v>
      </c>
    </row>
    <row r="116" spans="6:7" x14ac:dyDescent="0.2">
      <c r="F116" s="5">
        <v>175</v>
      </c>
      <c r="G116" s="4">
        <v>0</v>
      </c>
    </row>
    <row r="117" spans="6:7" x14ac:dyDescent="0.2">
      <c r="F117" s="5">
        <v>177</v>
      </c>
      <c r="G117" s="4">
        <v>0</v>
      </c>
    </row>
    <row r="118" spans="6:7" x14ac:dyDescent="0.2">
      <c r="F118" s="5">
        <v>178</v>
      </c>
      <c r="G118" s="4">
        <v>0</v>
      </c>
    </row>
    <row r="119" spans="6:7" x14ac:dyDescent="0.2">
      <c r="F119" s="5">
        <v>180</v>
      </c>
      <c r="G119" s="4">
        <v>1</v>
      </c>
    </row>
    <row r="120" spans="6:7" x14ac:dyDescent="0.2">
      <c r="F120" s="5">
        <v>184</v>
      </c>
      <c r="G120" s="4">
        <v>0</v>
      </c>
    </row>
    <row r="121" spans="6:7" x14ac:dyDescent="0.2">
      <c r="F121" s="5">
        <v>188</v>
      </c>
      <c r="G121" s="4">
        <v>1</v>
      </c>
    </row>
    <row r="122" spans="6:7" x14ac:dyDescent="0.2">
      <c r="F122" s="5">
        <v>189</v>
      </c>
      <c r="G122" s="4">
        <v>0</v>
      </c>
    </row>
    <row r="123" spans="6:7" x14ac:dyDescent="0.2">
      <c r="F123" s="5">
        <v>193</v>
      </c>
      <c r="G123" s="4">
        <v>0</v>
      </c>
    </row>
    <row r="124" spans="6:7" x14ac:dyDescent="0.2">
      <c r="F124" s="5">
        <v>194</v>
      </c>
      <c r="G124" s="4">
        <v>0</v>
      </c>
    </row>
    <row r="125" spans="6:7" x14ac:dyDescent="0.2">
      <c r="F125" s="5">
        <v>196</v>
      </c>
      <c r="G125" s="4">
        <v>0</v>
      </c>
    </row>
    <row r="126" spans="6:7" x14ac:dyDescent="0.2">
      <c r="F126" s="5">
        <v>198</v>
      </c>
      <c r="G126" s="4">
        <v>1</v>
      </c>
    </row>
    <row r="127" spans="6:7" x14ac:dyDescent="0.2">
      <c r="F127" s="5">
        <v>199</v>
      </c>
      <c r="G127" s="4">
        <v>1</v>
      </c>
    </row>
    <row r="128" spans="6:7" x14ac:dyDescent="0.2">
      <c r="F128" s="5">
        <v>201</v>
      </c>
      <c r="G128" s="4">
        <v>0</v>
      </c>
    </row>
    <row r="129" spans="6:7" x14ac:dyDescent="0.2">
      <c r="F129" s="5">
        <v>202</v>
      </c>
      <c r="G129" s="4">
        <v>0</v>
      </c>
    </row>
    <row r="130" spans="6:7" x14ac:dyDescent="0.2">
      <c r="F130" s="5">
        <v>203</v>
      </c>
      <c r="G130" s="4">
        <v>1</v>
      </c>
    </row>
    <row r="131" spans="6:7" x14ac:dyDescent="0.2">
      <c r="F131" s="5">
        <v>205</v>
      </c>
      <c r="G131" s="4">
        <v>1</v>
      </c>
    </row>
    <row r="132" spans="6:7" x14ac:dyDescent="0.2">
      <c r="F132" s="5">
        <v>206</v>
      </c>
      <c r="G132" s="4">
        <v>0</v>
      </c>
    </row>
    <row r="133" spans="6:7" x14ac:dyDescent="0.2">
      <c r="F133" s="5">
        <v>207</v>
      </c>
      <c r="G133" s="4">
        <v>0</v>
      </c>
    </row>
    <row r="134" spans="6:7" x14ac:dyDescent="0.2">
      <c r="F134" s="5">
        <v>208</v>
      </c>
      <c r="G134" s="4">
        <v>0</v>
      </c>
    </row>
    <row r="135" spans="6:7" x14ac:dyDescent="0.2">
      <c r="F135" s="5">
        <v>210</v>
      </c>
      <c r="G135" s="4">
        <v>0</v>
      </c>
    </row>
    <row r="136" spans="6:7" x14ac:dyDescent="0.2">
      <c r="F136" s="5">
        <v>211</v>
      </c>
      <c r="G136" s="4">
        <v>1</v>
      </c>
    </row>
    <row r="137" spans="6:7" x14ac:dyDescent="0.2">
      <c r="F137" s="5">
        <v>216</v>
      </c>
      <c r="G137" s="4">
        <v>0</v>
      </c>
    </row>
    <row r="138" spans="6:7" x14ac:dyDescent="0.2">
      <c r="F138" s="5">
        <v>218</v>
      </c>
      <c r="G138" s="4">
        <v>1</v>
      </c>
    </row>
    <row r="139" spans="6:7" x14ac:dyDescent="0.2">
      <c r="F139" s="5">
        <v>220</v>
      </c>
      <c r="G139" s="4">
        <v>0</v>
      </c>
    </row>
    <row r="140" spans="6:7" x14ac:dyDescent="0.2">
      <c r="F140" s="5">
        <v>221</v>
      </c>
      <c r="G140" s="4">
        <v>0</v>
      </c>
    </row>
    <row r="141" spans="6:7" x14ac:dyDescent="0.2">
      <c r="F141" s="5">
        <v>222</v>
      </c>
      <c r="G141" s="4">
        <v>0</v>
      </c>
    </row>
    <row r="142" spans="6:7" x14ac:dyDescent="0.2">
      <c r="F142" s="5">
        <v>224</v>
      </c>
      <c r="G142" s="4">
        <v>0</v>
      </c>
    </row>
    <row r="143" spans="6:7" x14ac:dyDescent="0.2">
      <c r="F143" s="5">
        <v>226</v>
      </c>
      <c r="G143" s="4">
        <v>0</v>
      </c>
    </row>
    <row r="144" spans="6:7" x14ac:dyDescent="0.2">
      <c r="F144" s="5">
        <v>229</v>
      </c>
      <c r="G144" s="4">
        <v>0</v>
      </c>
    </row>
    <row r="145" spans="6:7" x14ac:dyDescent="0.2">
      <c r="F145" s="5">
        <v>230</v>
      </c>
      <c r="G145" s="4">
        <v>0</v>
      </c>
    </row>
    <row r="146" spans="6:7" x14ac:dyDescent="0.2">
      <c r="F146" s="5">
        <v>231</v>
      </c>
      <c r="G146" s="4">
        <v>0</v>
      </c>
    </row>
    <row r="147" spans="6:7" x14ac:dyDescent="0.2">
      <c r="F147" s="5">
        <v>233</v>
      </c>
      <c r="G147" s="4">
        <v>0</v>
      </c>
    </row>
    <row r="148" spans="6:7" x14ac:dyDescent="0.2">
      <c r="F148" s="5">
        <v>236</v>
      </c>
      <c r="G148" s="4">
        <v>0</v>
      </c>
    </row>
    <row r="149" spans="6:7" x14ac:dyDescent="0.2">
      <c r="F149" s="5">
        <v>237</v>
      </c>
      <c r="G149" s="4">
        <v>0</v>
      </c>
    </row>
    <row r="150" spans="6:7" x14ac:dyDescent="0.2">
      <c r="F150" s="5">
        <v>240</v>
      </c>
      <c r="G150" s="4">
        <v>1</v>
      </c>
    </row>
    <row r="151" spans="6:7" x14ac:dyDescent="0.2">
      <c r="F151" s="5">
        <v>243</v>
      </c>
      <c r="G151" s="4">
        <v>1</v>
      </c>
    </row>
    <row r="152" spans="6:7" x14ac:dyDescent="0.2">
      <c r="F152" s="5">
        <v>244</v>
      </c>
      <c r="G152" s="4">
        <v>0</v>
      </c>
    </row>
    <row r="153" spans="6:7" x14ac:dyDescent="0.2">
      <c r="F153" s="5">
        <v>245</v>
      </c>
      <c r="G153" s="4">
        <v>0</v>
      </c>
    </row>
    <row r="154" spans="6:7" x14ac:dyDescent="0.2">
      <c r="F154" s="5">
        <v>246</v>
      </c>
      <c r="G154" s="4">
        <v>0</v>
      </c>
    </row>
    <row r="155" spans="6:7" x14ac:dyDescent="0.2">
      <c r="F155" s="5">
        <v>247</v>
      </c>
      <c r="G155" s="4">
        <v>1</v>
      </c>
    </row>
    <row r="156" spans="6:7" x14ac:dyDescent="0.2">
      <c r="F156" s="5">
        <v>248</v>
      </c>
      <c r="G156" s="4">
        <v>1</v>
      </c>
    </row>
    <row r="157" spans="6:7" x14ac:dyDescent="0.2">
      <c r="F157" s="5">
        <v>251</v>
      </c>
      <c r="G157" s="4">
        <v>1</v>
      </c>
    </row>
    <row r="158" spans="6:7" x14ac:dyDescent="0.2">
      <c r="F158" s="5">
        <v>254</v>
      </c>
      <c r="G158" s="4">
        <v>0</v>
      </c>
    </row>
    <row r="159" spans="6:7" x14ac:dyDescent="0.2">
      <c r="F159" s="5">
        <v>255</v>
      </c>
      <c r="G159" s="4">
        <v>0</v>
      </c>
    </row>
    <row r="160" spans="6:7" x14ac:dyDescent="0.2">
      <c r="F160" s="5">
        <v>258</v>
      </c>
      <c r="G160" s="4">
        <v>0</v>
      </c>
    </row>
    <row r="161" spans="6:7" x14ac:dyDescent="0.2">
      <c r="F161" s="5">
        <v>261</v>
      </c>
      <c r="G161" s="4">
        <v>0</v>
      </c>
    </row>
    <row r="162" spans="6:7" x14ac:dyDescent="0.2">
      <c r="F162" s="5">
        <v>262</v>
      </c>
      <c r="G162" s="4">
        <v>0</v>
      </c>
    </row>
    <row r="163" spans="6:7" x14ac:dyDescent="0.2">
      <c r="F163" s="5">
        <v>264</v>
      </c>
      <c r="G163" s="4">
        <v>1</v>
      </c>
    </row>
    <row r="164" spans="6:7" x14ac:dyDescent="0.2">
      <c r="F164" s="5">
        <v>265</v>
      </c>
      <c r="G164" s="4">
        <v>1</v>
      </c>
    </row>
    <row r="165" spans="6:7" x14ac:dyDescent="0.2">
      <c r="F165" s="5">
        <v>266</v>
      </c>
      <c r="G165" s="4">
        <v>0</v>
      </c>
    </row>
    <row r="166" spans="6:7" x14ac:dyDescent="0.2">
      <c r="F166" s="5">
        <v>268</v>
      </c>
      <c r="G166" s="4">
        <v>1</v>
      </c>
    </row>
    <row r="167" spans="6:7" x14ac:dyDescent="0.2">
      <c r="F167" s="5">
        <v>270</v>
      </c>
      <c r="G167" s="4">
        <v>0</v>
      </c>
    </row>
    <row r="168" spans="6:7" x14ac:dyDescent="0.2">
      <c r="F168" s="5">
        <v>274</v>
      </c>
      <c r="G168" s="4">
        <v>0</v>
      </c>
    </row>
    <row r="169" spans="6:7" x14ac:dyDescent="0.2">
      <c r="F169" s="5">
        <v>277</v>
      </c>
      <c r="G169" s="4">
        <v>0</v>
      </c>
    </row>
    <row r="170" spans="6:7" x14ac:dyDescent="0.2">
      <c r="F170" s="5">
        <v>280</v>
      </c>
      <c r="G170" s="4">
        <v>0</v>
      </c>
    </row>
    <row r="171" spans="6:7" x14ac:dyDescent="0.2">
      <c r="F171" s="5">
        <v>285</v>
      </c>
      <c r="G171" s="4">
        <v>0</v>
      </c>
    </row>
    <row r="172" spans="6:7" x14ac:dyDescent="0.2">
      <c r="F172" s="5">
        <v>287</v>
      </c>
      <c r="G172" s="4">
        <v>0</v>
      </c>
    </row>
    <row r="173" spans="6:7" x14ac:dyDescent="0.2">
      <c r="F173" s="5">
        <v>288</v>
      </c>
      <c r="G173" s="4">
        <v>0</v>
      </c>
    </row>
    <row r="174" spans="6:7" x14ac:dyDescent="0.2">
      <c r="F174" s="5">
        <v>289</v>
      </c>
      <c r="G174" s="4">
        <v>0</v>
      </c>
    </row>
    <row r="175" spans="6:7" x14ac:dyDescent="0.2">
      <c r="F175" s="5">
        <v>292</v>
      </c>
      <c r="G175" s="4">
        <v>1</v>
      </c>
    </row>
    <row r="176" spans="6:7" x14ac:dyDescent="0.2">
      <c r="F176" s="5">
        <v>293</v>
      </c>
      <c r="G176" s="4">
        <v>1</v>
      </c>
    </row>
    <row r="177" spans="6:7" x14ac:dyDescent="0.2">
      <c r="F177" s="5">
        <v>295</v>
      </c>
      <c r="G177" s="4">
        <v>1</v>
      </c>
    </row>
    <row r="178" spans="6:7" x14ac:dyDescent="0.2">
      <c r="F178" s="5">
        <v>297</v>
      </c>
      <c r="G178" s="4">
        <v>1</v>
      </c>
    </row>
    <row r="179" spans="6:7" x14ac:dyDescent="0.2">
      <c r="F179" s="5">
        <v>301</v>
      </c>
      <c r="G179" s="4">
        <v>1</v>
      </c>
    </row>
    <row r="180" spans="6:7" x14ac:dyDescent="0.2">
      <c r="F180" s="5">
        <v>303</v>
      </c>
      <c r="G180" s="4">
        <v>0</v>
      </c>
    </row>
    <row r="181" spans="6:7" x14ac:dyDescent="0.2">
      <c r="F181" s="5">
        <v>305</v>
      </c>
      <c r="G181" s="4">
        <v>1</v>
      </c>
    </row>
    <row r="182" spans="6:7" x14ac:dyDescent="0.2">
      <c r="F182" s="5">
        <v>308</v>
      </c>
      <c r="G182" s="4">
        <v>1</v>
      </c>
    </row>
    <row r="183" spans="6:7" x14ac:dyDescent="0.2">
      <c r="F183" s="5">
        <v>309</v>
      </c>
      <c r="G183" s="4">
        <v>1</v>
      </c>
    </row>
    <row r="184" spans="6:7" x14ac:dyDescent="0.2">
      <c r="F184" s="5">
        <v>312</v>
      </c>
      <c r="G184" s="4">
        <v>1</v>
      </c>
    </row>
    <row r="185" spans="6:7" x14ac:dyDescent="0.2">
      <c r="F185" s="5">
        <v>313</v>
      </c>
      <c r="G185" s="4">
        <v>1</v>
      </c>
    </row>
    <row r="186" spans="6:7" x14ac:dyDescent="0.2">
      <c r="F186" s="5">
        <v>319</v>
      </c>
      <c r="G186" s="4">
        <v>0</v>
      </c>
    </row>
    <row r="187" spans="6:7" x14ac:dyDescent="0.2">
      <c r="F187" s="5">
        <v>320</v>
      </c>
      <c r="G187" s="4">
        <v>0</v>
      </c>
    </row>
    <row r="188" spans="6:7" x14ac:dyDescent="0.2">
      <c r="F188" s="5">
        <v>324</v>
      </c>
      <c r="G188" s="4">
        <v>0</v>
      </c>
    </row>
    <row r="189" spans="6:7" x14ac:dyDescent="0.2">
      <c r="F189" s="5">
        <v>325</v>
      </c>
      <c r="G189" s="4">
        <v>0</v>
      </c>
    </row>
    <row r="190" spans="6:7" x14ac:dyDescent="0.2">
      <c r="F190" s="5">
        <v>326</v>
      </c>
      <c r="G190" s="4">
        <v>1</v>
      </c>
    </row>
    <row r="191" spans="6:7" x14ac:dyDescent="0.2">
      <c r="F191" s="5">
        <v>328</v>
      </c>
      <c r="G191" s="4">
        <v>0</v>
      </c>
    </row>
    <row r="192" spans="6:7" x14ac:dyDescent="0.2">
      <c r="F192" s="5">
        <v>330</v>
      </c>
      <c r="G192" s="4">
        <v>1</v>
      </c>
    </row>
    <row r="193" spans="6:7" x14ac:dyDescent="0.2">
      <c r="F193" s="5">
        <v>331</v>
      </c>
      <c r="G193" s="4">
        <v>0</v>
      </c>
    </row>
    <row r="194" spans="6:7" x14ac:dyDescent="0.2">
      <c r="F194" s="5">
        <v>332</v>
      </c>
      <c r="G194" s="4">
        <v>0</v>
      </c>
    </row>
    <row r="195" spans="6:7" x14ac:dyDescent="0.2">
      <c r="F195" s="5">
        <v>333</v>
      </c>
      <c r="G195" s="4">
        <v>0</v>
      </c>
    </row>
    <row r="196" spans="6:7" x14ac:dyDescent="0.2">
      <c r="F196" s="5">
        <v>336</v>
      </c>
      <c r="G196" s="4">
        <v>0</v>
      </c>
    </row>
    <row r="197" spans="6:7" x14ac:dyDescent="0.2">
      <c r="F197" s="5">
        <v>338</v>
      </c>
      <c r="G197" s="4">
        <v>0</v>
      </c>
    </row>
    <row r="198" spans="6:7" x14ac:dyDescent="0.2">
      <c r="F198" s="5">
        <v>340</v>
      </c>
      <c r="G198" s="4">
        <v>0</v>
      </c>
    </row>
    <row r="199" spans="6:7" x14ac:dyDescent="0.2">
      <c r="F199" s="5">
        <v>342</v>
      </c>
      <c r="G199" s="4">
        <v>1</v>
      </c>
    </row>
    <row r="200" spans="6:7" x14ac:dyDescent="0.2">
      <c r="F200" s="5">
        <v>345</v>
      </c>
      <c r="G200" s="4">
        <v>0</v>
      </c>
    </row>
    <row r="201" spans="6:7" x14ac:dyDescent="0.2">
      <c r="F201" s="5">
        <v>346</v>
      </c>
      <c r="G201" s="4">
        <v>1</v>
      </c>
    </row>
    <row r="202" spans="6:7" x14ac:dyDescent="0.2">
      <c r="F202" s="5">
        <v>348</v>
      </c>
      <c r="G202" s="4">
        <v>0</v>
      </c>
    </row>
    <row r="203" spans="6:7" x14ac:dyDescent="0.2">
      <c r="F203" s="5">
        <v>349</v>
      </c>
      <c r="G203" s="4">
        <v>0</v>
      </c>
    </row>
    <row r="204" spans="6:7" x14ac:dyDescent="0.2">
      <c r="F204" s="5">
        <v>352</v>
      </c>
      <c r="G204" s="4">
        <v>0</v>
      </c>
    </row>
    <row r="205" spans="6:7" x14ac:dyDescent="0.2">
      <c r="F205" s="5">
        <v>353</v>
      </c>
      <c r="G205" s="4">
        <v>1</v>
      </c>
    </row>
    <row r="206" spans="6:7" x14ac:dyDescent="0.2">
      <c r="F206" s="5">
        <v>355</v>
      </c>
      <c r="G206" s="4">
        <v>1</v>
      </c>
    </row>
    <row r="207" spans="6:7" x14ac:dyDescent="0.2">
      <c r="F207" s="5">
        <v>358</v>
      </c>
      <c r="G207" s="4">
        <v>0</v>
      </c>
    </row>
    <row r="208" spans="6:7" x14ac:dyDescent="0.2">
      <c r="F208" s="5">
        <v>359</v>
      </c>
      <c r="G208" s="4">
        <v>0</v>
      </c>
    </row>
    <row r="209" spans="6:7" x14ac:dyDescent="0.2">
      <c r="F209" s="5">
        <v>362</v>
      </c>
      <c r="G209" s="4">
        <v>1</v>
      </c>
    </row>
    <row r="210" spans="6:7" x14ac:dyDescent="0.2">
      <c r="F210" s="5">
        <v>367</v>
      </c>
      <c r="G210" s="4">
        <v>0</v>
      </c>
    </row>
    <row r="211" spans="6:7" x14ac:dyDescent="0.2">
      <c r="F211" s="5">
        <v>368</v>
      </c>
      <c r="G211" s="4">
        <v>0</v>
      </c>
    </row>
    <row r="212" spans="6:7" x14ac:dyDescent="0.2">
      <c r="F212" s="5">
        <v>369</v>
      </c>
      <c r="G212" s="4">
        <v>1</v>
      </c>
    </row>
    <row r="213" spans="6:7" x14ac:dyDescent="0.2">
      <c r="F213" s="5">
        <v>370</v>
      </c>
      <c r="G213" s="4">
        <v>0</v>
      </c>
    </row>
    <row r="214" spans="6:7" x14ac:dyDescent="0.2">
      <c r="F214" s="5">
        <v>371</v>
      </c>
      <c r="G214" s="4">
        <v>0</v>
      </c>
    </row>
    <row r="215" spans="6:7" x14ac:dyDescent="0.2">
      <c r="F215" s="5">
        <v>374</v>
      </c>
      <c r="G215" s="4">
        <v>1</v>
      </c>
    </row>
    <row r="216" spans="6:7" x14ac:dyDescent="0.2">
      <c r="F216" s="5">
        <v>376</v>
      </c>
      <c r="G216" s="4">
        <v>1</v>
      </c>
    </row>
    <row r="217" spans="6:7" x14ac:dyDescent="0.2">
      <c r="F217" s="5">
        <v>380</v>
      </c>
      <c r="G217" s="4">
        <v>0</v>
      </c>
    </row>
    <row r="218" spans="6:7" x14ac:dyDescent="0.2">
      <c r="F218" s="5">
        <v>381</v>
      </c>
      <c r="G218" s="4">
        <v>1</v>
      </c>
    </row>
    <row r="219" spans="6:7" x14ac:dyDescent="0.2">
      <c r="F219" s="5">
        <v>384</v>
      </c>
      <c r="G219" s="4">
        <v>1</v>
      </c>
    </row>
    <row r="220" spans="6:7" x14ac:dyDescent="0.2">
      <c r="F220" s="5">
        <v>385</v>
      </c>
      <c r="G220" s="4">
        <v>0</v>
      </c>
    </row>
    <row r="221" spans="6:7" x14ac:dyDescent="0.2">
      <c r="F221" s="5">
        <v>387</v>
      </c>
      <c r="G221" s="4">
        <v>1</v>
      </c>
    </row>
    <row r="222" spans="6:7" x14ac:dyDescent="0.2">
      <c r="F222" s="5">
        <v>388</v>
      </c>
      <c r="G222" s="4">
        <v>0</v>
      </c>
    </row>
    <row r="223" spans="6:7" x14ac:dyDescent="0.2">
      <c r="F223" s="5">
        <v>389</v>
      </c>
      <c r="G223" s="4">
        <v>0</v>
      </c>
    </row>
    <row r="224" spans="6:7" x14ac:dyDescent="0.2">
      <c r="F224" s="5">
        <v>391</v>
      </c>
      <c r="G224" s="4">
        <v>1</v>
      </c>
    </row>
    <row r="225" spans="6:7" x14ac:dyDescent="0.2">
      <c r="F225" s="5">
        <v>394</v>
      </c>
      <c r="G225" s="4">
        <v>1</v>
      </c>
    </row>
    <row r="226" spans="6:7" x14ac:dyDescent="0.2">
      <c r="F226" s="5">
        <v>395</v>
      </c>
      <c r="G226" s="4">
        <v>1</v>
      </c>
    </row>
    <row r="227" spans="6:7" x14ac:dyDescent="0.2">
      <c r="F227" s="5">
        <v>396</v>
      </c>
      <c r="G227" s="4">
        <v>0</v>
      </c>
    </row>
    <row r="228" spans="6:7" x14ac:dyDescent="0.2">
      <c r="F228" s="5">
        <v>397</v>
      </c>
      <c r="G228" s="4">
        <v>0</v>
      </c>
    </row>
    <row r="229" spans="6:7" x14ac:dyDescent="0.2">
      <c r="F229" s="5">
        <v>398</v>
      </c>
      <c r="G229" s="4">
        <v>0</v>
      </c>
    </row>
    <row r="230" spans="6:7" x14ac:dyDescent="0.2">
      <c r="F230" s="5">
        <v>399</v>
      </c>
      <c r="G230" s="4">
        <v>1</v>
      </c>
    </row>
    <row r="231" spans="6:7" x14ac:dyDescent="0.2">
      <c r="F231" s="5">
        <v>402</v>
      </c>
      <c r="G231" s="4">
        <v>0</v>
      </c>
    </row>
    <row r="232" spans="6:7" x14ac:dyDescent="0.2">
      <c r="F232" s="5">
        <v>406</v>
      </c>
      <c r="G232" s="4">
        <v>0</v>
      </c>
    </row>
    <row r="233" spans="6:7" x14ac:dyDescent="0.2">
      <c r="F233" s="5">
        <v>407</v>
      </c>
      <c r="G233" s="4">
        <v>1</v>
      </c>
    </row>
    <row r="234" spans="6:7" x14ac:dyDescent="0.2">
      <c r="F234" s="5">
        <v>411</v>
      </c>
      <c r="G234" s="4">
        <v>0</v>
      </c>
    </row>
    <row r="235" spans="6:7" x14ac:dyDescent="0.2">
      <c r="F235" s="5">
        <v>412</v>
      </c>
      <c r="G235" s="4">
        <v>0</v>
      </c>
    </row>
    <row r="236" spans="6:7" x14ac:dyDescent="0.2">
      <c r="F236" s="5">
        <v>414</v>
      </c>
      <c r="G236" s="4">
        <v>1</v>
      </c>
    </row>
    <row r="237" spans="6:7" x14ac:dyDescent="0.2">
      <c r="F237" s="5">
        <v>416</v>
      </c>
      <c r="G237" s="4">
        <v>0</v>
      </c>
    </row>
    <row r="238" spans="6:7" x14ac:dyDescent="0.2">
      <c r="F238" s="5">
        <v>418</v>
      </c>
      <c r="G238" s="4">
        <v>1</v>
      </c>
    </row>
    <row r="239" spans="6:7" x14ac:dyDescent="0.2">
      <c r="F239" s="5">
        <v>419</v>
      </c>
      <c r="G239" s="4">
        <v>1</v>
      </c>
    </row>
    <row r="240" spans="6:7" x14ac:dyDescent="0.2">
      <c r="F240" s="5">
        <v>420</v>
      </c>
      <c r="G240" s="4">
        <v>0</v>
      </c>
    </row>
    <row r="241" spans="6:7" x14ac:dyDescent="0.2">
      <c r="F241" s="5">
        <v>422</v>
      </c>
      <c r="G241" s="4">
        <v>0</v>
      </c>
    </row>
    <row r="242" spans="6:7" x14ac:dyDescent="0.2">
      <c r="F242" s="5">
        <v>423</v>
      </c>
      <c r="G242" s="4">
        <v>1</v>
      </c>
    </row>
    <row r="243" spans="6:7" x14ac:dyDescent="0.2">
      <c r="F243" s="5">
        <v>425</v>
      </c>
      <c r="G243" s="4">
        <v>0</v>
      </c>
    </row>
    <row r="244" spans="6:7" x14ac:dyDescent="0.2">
      <c r="F244" s="5">
        <v>426</v>
      </c>
      <c r="G244" s="4">
        <v>1</v>
      </c>
    </row>
    <row r="245" spans="6:7" x14ac:dyDescent="0.2">
      <c r="F245" s="5">
        <v>428</v>
      </c>
      <c r="G245" s="4">
        <v>0</v>
      </c>
    </row>
    <row r="246" spans="6:7" x14ac:dyDescent="0.2">
      <c r="F246" s="5">
        <v>430</v>
      </c>
      <c r="G246" s="4">
        <v>0</v>
      </c>
    </row>
    <row r="247" spans="6:7" x14ac:dyDescent="0.2">
      <c r="F247" s="5">
        <v>431</v>
      </c>
      <c r="G247" s="4">
        <v>0</v>
      </c>
    </row>
    <row r="248" spans="6:7" x14ac:dyDescent="0.2">
      <c r="F248" s="5">
        <v>432</v>
      </c>
      <c r="G248" s="4">
        <v>1</v>
      </c>
    </row>
    <row r="249" spans="6:7" x14ac:dyDescent="0.2">
      <c r="F249" s="5">
        <v>433</v>
      </c>
      <c r="G249" s="4">
        <v>0</v>
      </c>
    </row>
    <row r="250" spans="6:7" x14ac:dyDescent="0.2">
      <c r="F250" s="5">
        <v>435</v>
      </c>
      <c r="G250" s="4">
        <v>0</v>
      </c>
    </row>
    <row r="251" spans="6:7" x14ac:dyDescent="0.2">
      <c r="F251" s="5">
        <v>437</v>
      </c>
      <c r="G251" s="4">
        <v>1</v>
      </c>
    </row>
    <row r="252" spans="6:7" x14ac:dyDescent="0.2">
      <c r="F252" s="5">
        <v>438</v>
      </c>
      <c r="G252" s="4">
        <v>1</v>
      </c>
    </row>
    <row r="253" spans="6:7" x14ac:dyDescent="0.2">
      <c r="F253" s="5">
        <v>440</v>
      </c>
      <c r="G253" s="4">
        <v>1</v>
      </c>
    </row>
    <row r="254" spans="6:7" x14ac:dyDescent="0.2">
      <c r="F254" s="5">
        <v>442</v>
      </c>
      <c r="G254" s="4">
        <v>0</v>
      </c>
    </row>
    <row r="255" spans="6:7" x14ac:dyDescent="0.2">
      <c r="F255" s="5">
        <v>443</v>
      </c>
      <c r="G255" s="4">
        <v>1</v>
      </c>
    </row>
    <row r="256" spans="6:7" x14ac:dyDescent="0.2">
      <c r="F256" s="5">
        <v>444</v>
      </c>
      <c r="G256" s="4">
        <v>0</v>
      </c>
    </row>
    <row r="257" spans="6:7" x14ac:dyDescent="0.2">
      <c r="F257" s="5">
        <v>446</v>
      </c>
      <c r="G257" s="4">
        <v>0</v>
      </c>
    </row>
    <row r="258" spans="6:7" x14ac:dyDescent="0.2">
      <c r="F258" s="5">
        <v>447</v>
      </c>
      <c r="G258" s="4">
        <v>0</v>
      </c>
    </row>
    <row r="259" spans="6:7" x14ac:dyDescent="0.2">
      <c r="F259" s="5">
        <v>449</v>
      </c>
      <c r="G259" s="4">
        <v>1</v>
      </c>
    </row>
    <row r="260" spans="6:7" x14ac:dyDescent="0.2">
      <c r="F260" s="5">
        <v>450</v>
      </c>
      <c r="G260" s="4">
        <v>1</v>
      </c>
    </row>
    <row r="261" spans="6:7" x14ac:dyDescent="0.2">
      <c r="F261" s="5">
        <v>451</v>
      </c>
      <c r="G261" s="4">
        <v>1</v>
      </c>
    </row>
    <row r="262" spans="6:7" x14ac:dyDescent="0.2">
      <c r="F262" s="5">
        <v>455</v>
      </c>
      <c r="G262" s="4">
        <v>0</v>
      </c>
    </row>
    <row r="263" spans="6:7" x14ac:dyDescent="0.2">
      <c r="F263" s="5">
        <v>457</v>
      </c>
      <c r="G263" s="4">
        <v>1</v>
      </c>
    </row>
    <row r="264" spans="6:7" x14ac:dyDescent="0.2">
      <c r="F264" s="5">
        <v>460</v>
      </c>
      <c r="G264" s="4">
        <v>1</v>
      </c>
    </row>
    <row r="265" spans="6:7" x14ac:dyDescent="0.2">
      <c r="F265" s="5">
        <v>463</v>
      </c>
      <c r="G265" s="4">
        <v>0</v>
      </c>
    </row>
    <row r="266" spans="6:7" x14ac:dyDescent="0.2">
      <c r="F266" s="5">
        <v>465</v>
      </c>
      <c r="G266" s="4">
        <v>0</v>
      </c>
    </row>
    <row r="267" spans="6:7" x14ac:dyDescent="0.2">
      <c r="F267" s="5">
        <v>466</v>
      </c>
      <c r="G267" s="4">
        <v>0</v>
      </c>
    </row>
    <row r="268" spans="6:7" x14ac:dyDescent="0.2">
      <c r="F268" s="5">
        <v>467</v>
      </c>
      <c r="G268" s="4">
        <v>0</v>
      </c>
    </row>
    <row r="269" spans="6:7" x14ac:dyDescent="0.2">
      <c r="F269" s="5">
        <v>468</v>
      </c>
      <c r="G269" s="4">
        <v>1</v>
      </c>
    </row>
    <row r="270" spans="6:7" x14ac:dyDescent="0.2">
      <c r="F270" s="5">
        <v>472</v>
      </c>
      <c r="G270" s="4">
        <v>0</v>
      </c>
    </row>
    <row r="271" spans="6:7" x14ac:dyDescent="0.2">
      <c r="F271" s="5">
        <v>476</v>
      </c>
      <c r="G271" s="4">
        <v>0</v>
      </c>
    </row>
    <row r="272" spans="6:7" x14ac:dyDescent="0.2">
      <c r="F272" s="5">
        <v>480</v>
      </c>
      <c r="G272" s="4">
        <v>1</v>
      </c>
    </row>
    <row r="273" spans="6:7" x14ac:dyDescent="0.2">
      <c r="F273" s="5">
        <v>483</v>
      </c>
      <c r="G273" s="4">
        <v>1</v>
      </c>
    </row>
    <row r="274" spans="6:7" x14ac:dyDescent="0.2">
      <c r="F274" s="5">
        <v>484</v>
      </c>
      <c r="G274" s="4">
        <v>0</v>
      </c>
    </row>
    <row r="275" spans="6:7" x14ac:dyDescent="0.2">
      <c r="F275" s="5">
        <v>485</v>
      </c>
      <c r="G275" s="4">
        <v>0</v>
      </c>
    </row>
    <row r="276" spans="6:7" x14ac:dyDescent="0.2">
      <c r="F276" s="5">
        <v>486</v>
      </c>
      <c r="G276" s="4">
        <v>1</v>
      </c>
    </row>
    <row r="277" spans="6:7" x14ac:dyDescent="0.2">
      <c r="F277" s="5">
        <v>488</v>
      </c>
      <c r="G277" s="4">
        <v>0</v>
      </c>
    </row>
    <row r="278" spans="6:7" x14ac:dyDescent="0.2">
      <c r="F278" s="5">
        <v>489</v>
      </c>
      <c r="G278" s="4">
        <v>1</v>
      </c>
    </row>
    <row r="279" spans="6:7" x14ac:dyDescent="0.2">
      <c r="F279" s="5">
        <v>490</v>
      </c>
      <c r="G279" s="4">
        <v>0</v>
      </c>
    </row>
    <row r="280" spans="6:7" x14ac:dyDescent="0.2">
      <c r="F280" s="5">
        <v>492</v>
      </c>
      <c r="G280" s="4">
        <v>1</v>
      </c>
    </row>
    <row r="281" spans="6:7" x14ac:dyDescent="0.2">
      <c r="F281" s="5">
        <v>494</v>
      </c>
      <c r="G281" s="4">
        <v>0</v>
      </c>
    </row>
    <row r="282" spans="6:7" x14ac:dyDescent="0.2">
      <c r="F282" s="5">
        <v>496</v>
      </c>
      <c r="G282" s="4">
        <v>1</v>
      </c>
    </row>
    <row r="283" spans="6:7" x14ac:dyDescent="0.2">
      <c r="F283" s="5">
        <v>497</v>
      </c>
      <c r="G283" s="4">
        <v>0</v>
      </c>
    </row>
    <row r="284" spans="6:7" x14ac:dyDescent="0.2">
      <c r="F284" s="5">
        <v>498</v>
      </c>
      <c r="G284" s="4">
        <v>1</v>
      </c>
    </row>
    <row r="285" spans="6:7" x14ac:dyDescent="0.2">
      <c r="F285" s="5">
        <v>500</v>
      </c>
      <c r="G285" s="4">
        <v>0</v>
      </c>
    </row>
    <row r="286" spans="6:7" x14ac:dyDescent="0.2">
      <c r="F286" s="5">
        <v>501</v>
      </c>
      <c r="G286" s="4">
        <v>0</v>
      </c>
    </row>
    <row r="287" spans="6:7" x14ac:dyDescent="0.2">
      <c r="F287" s="5">
        <v>503</v>
      </c>
      <c r="G287" s="4">
        <v>0</v>
      </c>
    </row>
    <row r="288" spans="6:7" x14ac:dyDescent="0.2">
      <c r="F288" s="5">
        <v>505</v>
      </c>
      <c r="G288" s="4">
        <v>0</v>
      </c>
    </row>
    <row r="289" spans="6:7" x14ac:dyDescent="0.2">
      <c r="F289" s="5">
        <v>506</v>
      </c>
      <c r="G289" s="4">
        <v>1</v>
      </c>
    </row>
    <row r="290" spans="6:7" x14ac:dyDescent="0.2">
      <c r="F290" s="5">
        <v>510</v>
      </c>
      <c r="G290" s="4">
        <v>0</v>
      </c>
    </row>
    <row r="291" spans="6:7" x14ac:dyDescent="0.2">
      <c r="F291" s="5">
        <v>511</v>
      </c>
      <c r="G291" s="4">
        <v>1</v>
      </c>
    </row>
    <row r="292" spans="6:7" x14ac:dyDescent="0.2">
      <c r="F292" s="5">
        <v>514</v>
      </c>
      <c r="G292" s="4">
        <v>0</v>
      </c>
    </row>
    <row r="293" spans="6:7" x14ac:dyDescent="0.2">
      <c r="F293" s="5">
        <v>515</v>
      </c>
      <c r="G293" s="4">
        <v>1</v>
      </c>
    </row>
    <row r="294" spans="6:7" x14ac:dyDescent="0.2">
      <c r="F294" s="5">
        <v>517</v>
      </c>
      <c r="G294" s="4">
        <v>0</v>
      </c>
    </row>
    <row r="295" spans="6:7" x14ac:dyDescent="0.2">
      <c r="F295" s="5">
        <v>520</v>
      </c>
      <c r="G295" s="4">
        <v>1</v>
      </c>
    </row>
    <row r="296" spans="6:7" x14ac:dyDescent="0.2">
      <c r="F296" s="5">
        <v>522</v>
      </c>
      <c r="G296" s="4">
        <v>0</v>
      </c>
    </row>
    <row r="297" spans="6:7" x14ac:dyDescent="0.2">
      <c r="F297" s="5">
        <v>523</v>
      </c>
      <c r="G297" s="4">
        <v>1</v>
      </c>
    </row>
    <row r="298" spans="6:7" x14ac:dyDescent="0.2">
      <c r="F298" s="5">
        <v>524</v>
      </c>
      <c r="G298" s="4">
        <v>0</v>
      </c>
    </row>
    <row r="299" spans="6:7" x14ac:dyDescent="0.2">
      <c r="F299" s="5">
        <v>526</v>
      </c>
      <c r="G299" s="4">
        <v>0</v>
      </c>
    </row>
    <row r="300" spans="6:7" x14ac:dyDescent="0.2">
      <c r="F300" s="5">
        <v>530</v>
      </c>
      <c r="G300" s="4">
        <v>0</v>
      </c>
    </row>
    <row r="301" spans="6:7" x14ac:dyDescent="0.2">
      <c r="F301" s="5">
        <v>531</v>
      </c>
      <c r="G301" s="4">
        <v>0</v>
      </c>
    </row>
    <row r="302" spans="6:7" x14ac:dyDescent="0.2">
      <c r="F302" s="5">
        <v>532</v>
      </c>
      <c r="G302" s="4">
        <v>1</v>
      </c>
    </row>
    <row r="303" spans="6:7" x14ac:dyDescent="0.2">
      <c r="F303" s="5">
        <v>536</v>
      </c>
      <c r="G303" s="4">
        <v>1</v>
      </c>
    </row>
    <row r="304" spans="6:7" x14ac:dyDescent="0.2">
      <c r="F304" s="5">
        <v>538</v>
      </c>
      <c r="G304" s="4">
        <v>0</v>
      </c>
    </row>
    <row r="305" spans="6:7" x14ac:dyDescent="0.2">
      <c r="F305" s="5">
        <v>543</v>
      </c>
      <c r="G305" s="4">
        <v>0</v>
      </c>
    </row>
    <row r="306" spans="6:7" x14ac:dyDescent="0.2">
      <c r="F306" s="5">
        <v>546</v>
      </c>
      <c r="G306" s="4">
        <v>0</v>
      </c>
    </row>
    <row r="307" spans="6:7" x14ac:dyDescent="0.2">
      <c r="F307" s="5">
        <v>551</v>
      </c>
      <c r="G307" s="4">
        <v>0</v>
      </c>
    </row>
    <row r="308" spans="6:7" x14ac:dyDescent="0.2">
      <c r="F308" s="5">
        <v>552</v>
      </c>
      <c r="G308" s="4">
        <v>0</v>
      </c>
    </row>
    <row r="309" spans="6:7" x14ac:dyDescent="0.2">
      <c r="F309" s="5">
        <v>556</v>
      </c>
      <c r="G309" s="4">
        <v>1</v>
      </c>
    </row>
    <row r="310" spans="6:7" x14ac:dyDescent="0.2">
      <c r="F310" s="5">
        <v>557</v>
      </c>
      <c r="G310" s="4">
        <v>0</v>
      </c>
    </row>
    <row r="311" spans="6:7" x14ac:dyDescent="0.2">
      <c r="F311" s="5">
        <v>558</v>
      </c>
      <c r="G311" s="4">
        <v>1</v>
      </c>
    </row>
    <row r="312" spans="6:7" x14ac:dyDescent="0.2">
      <c r="F312" s="5">
        <v>561</v>
      </c>
      <c r="G312" s="4">
        <v>0</v>
      </c>
    </row>
    <row r="313" spans="6:7" x14ac:dyDescent="0.2">
      <c r="F313" s="5">
        <v>562</v>
      </c>
      <c r="G313" s="4">
        <v>0</v>
      </c>
    </row>
    <row r="314" spans="6:7" x14ac:dyDescent="0.2">
      <c r="F314" s="5">
        <v>563</v>
      </c>
      <c r="G314" s="4">
        <v>1</v>
      </c>
    </row>
    <row r="315" spans="6:7" x14ac:dyDescent="0.2">
      <c r="F315" s="5">
        <v>564</v>
      </c>
      <c r="G315" s="4">
        <v>1</v>
      </c>
    </row>
    <row r="316" spans="6:7" x14ac:dyDescent="0.2">
      <c r="F316" s="5">
        <v>566</v>
      </c>
      <c r="G316" s="4">
        <v>1</v>
      </c>
    </row>
    <row r="317" spans="6:7" x14ac:dyDescent="0.2">
      <c r="F317" s="5">
        <v>571</v>
      </c>
      <c r="G317" s="4">
        <v>0</v>
      </c>
    </row>
    <row r="318" spans="6:7" x14ac:dyDescent="0.2">
      <c r="F318" s="5">
        <v>572</v>
      </c>
      <c r="G318" s="4">
        <v>0</v>
      </c>
    </row>
    <row r="319" spans="6:7" x14ac:dyDescent="0.2">
      <c r="F319" s="5">
        <v>576</v>
      </c>
      <c r="G319" s="4">
        <v>1</v>
      </c>
    </row>
    <row r="320" spans="6:7" x14ac:dyDescent="0.2">
      <c r="F320" s="5">
        <v>577</v>
      </c>
      <c r="G320" s="4">
        <v>1</v>
      </c>
    </row>
    <row r="321" spans="6:7" x14ac:dyDescent="0.2">
      <c r="F321" s="5">
        <v>578</v>
      </c>
      <c r="G321" s="4">
        <v>0</v>
      </c>
    </row>
    <row r="322" spans="6:7" x14ac:dyDescent="0.2">
      <c r="F322" s="5">
        <v>580</v>
      </c>
      <c r="G322" s="4">
        <v>1</v>
      </c>
    </row>
    <row r="323" spans="6:7" x14ac:dyDescent="0.2">
      <c r="F323" s="5">
        <v>582</v>
      </c>
      <c r="G323" s="4">
        <v>0</v>
      </c>
    </row>
    <row r="324" spans="6:7" x14ac:dyDescent="0.2">
      <c r="F324" s="5">
        <v>585</v>
      </c>
      <c r="G324" s="4">
        <v>1</v>
      </c>
    </row>
    <row r="325" spans="6:7" x14ac:dyDescent="0.2">
      <c r="F325" s="5">
        <v>589</v>
      </c>
      <c r="G325" s="4">
        <v>0</v>
      </c>
    </row>
    <row r="326" spans="6:7" x14ac:dyDescent="0.2">
      <c r="F326" s="5">
        <v>590</v>
      </c>
      <c r="G326" s="4">
        <v>1</v>
      </c>
    </row>
    <row r="327" spans="6:7" x14ac:dyDescent="0.2">
      <c r="F327" s="5">
        <v>595</v>
      </c>
      <c r="G327" s="4">
        <v>0</v>
      </c>
    </row>
    <row r="328" spans="6:7" x14ac:dyDescent="0.2">
      <c r="F328" s="5">
        <v>597</v>
      </c>
      <c r="G328" s="4">
        <v>1</v>
      </c>
    </row>
    <row r="329" spans="6:7" x14ac:dyDescent="0.2">
      <c r="F329" s="5">
        <v>600</v>
      </c>
      <c r="G329" s="4">
        <v>0</v>
      </c>
    </row>
    <row r="330" spans="6:7" x14ac:dyDescent="0.2">
      <c r="F330" s="5">
        <v>602</v>
      </c>
      <c r="G330" s="4">
        <v>1</v>
      </c>
    </row>
    <row r="331" spans="6:7" x14ac:dyDescent="0.2">
      <c r="F331" s="5">
        <v>610</v>
      </c>
      <c r="G331" s="4">
        <v>0</v>
      </c>
    </row>
    <row r="332" spans="6:7" x14ac:dyDescent="0.2">
      <c r="F332" s="5">
        <v>614</v>
      </c>
      <c r="G332" s="4">
        <v>0</v>
      </c>
    </row>
    <row r="333" spans="6:7" x14ac:dyDescent="0.2">
      <c r="F333" s="5">
        <v>615</v>
      </c>
      <c r="G333" s="4">
        <v>0</v>
      </c>
    </row>
    <row r="334" spans="6:7" x14ac:dyDescent="0.2">
      <c r="F334" s="5">
        <v>616</v>
      </c>
      <c r="G334" s="4">
        <v>0</v>
      </c>
    </row>
    <row r="335" spans="6:7" x14ac:dyDescent="0.2">
      <c r="F335" s="5">
        <v>618</v>
      </c>
      <c r="G335" s="4">
        <v>1</v>
      </c>
    </row>
    <row r="336" spans="6:7" x14ac:dyDescent="0.2">
      <c r="F336" s="5">
        <v>621</v>
      </c>
      <c r="G336" s="4">
        <v>1</v>
      </c>
    </row>
    <row r="337" spans="6:7" x14ac:dyDescent="0.2">
      <c r="F337" s="5">
        <v>622</v>
      </c>
      <c r="G337" s="4">
        <v>0</v>
      </c>
    </row>
    <row r="338" spans="6:7" x14ac:dyDescent="0.2">
      <c r="F338" s="5">
        <v>623</v>
      </c>
      <c r="G338" s="4">
        <v>0</v>
      </c>
    </row>
    <row r="339" spans="6:7" x14ac:dyDescent="0.2">
      <c r="F339" s="5">
        <v>625</v>
      </c>
      <c r="G339" s="4">
        <v>0</v>
      </c>
    </row>
    <row r="340" spans="6:7" x14ac:dyDescent="0.2">
      <c r="F340" s="5">
        <v>627</v>
      </c>
      <c r="G340" s="4">
        <v>0</v>
      </c>
    </row>
    <row r="341" spans="6:7" x14ac:dyDescent="0.2">
      <c r="F341" s="5">
        <v>628</v>
      </c>
      <c r="G341" s="4">
        <v>0</v>
      </c>
    </row>
    <row r="342" spans="6:7" x14ac:dyDescent="0.2">
      <c r="F342" s="5">
        <v>629</v>
      </c>
      <c r="G342" s="4">
        <v>0</v>
      </c>
    </row>
    <row r="343" spans="6:7" x14ac:dyDescent="0.2">
      <c r="F343" s="5">
        <v>630</v>
      </c>
      <c r="G343" s="4">
        <v>0</v>
      </c>
    </row>
    <row r="344" spans="6:7" x14ac:dyDescent="0.2">
      <c r="F344" s="5">
        <v>631</v>
      </c>
      <c r="G344" s="4">
        <v>1</v>
      </c>
    </row>
    <row r="345" spans="6:7" x14ac:dyDescent="0.2">
      <c r="F345" s="5">
        <v>632</v>
      </c>
      <c r="G345" s="4">
        <v>0</v>
      </c>
    </row>
    <row r="346" spans="6:7" x14ac:dyDescent="0.2">
      <c r="F346" s="5">
        <v>633</v>
      </c>
      <c r="G346" s="4">
        <v>0</v>
      </c>
    </row>
    <row r="347" spans="6:7" x14ac:dyDescent="0.2">
      <c r="F347" s="5">
        <v>634</v>
      </c>
      <c r="G347" s="4">
        <v>1</v>
      </c>
    </row>
    <row r="348" spans="6:7" x14ac:dyDescent="0.2">
      <c r="F348" s="5">
        <v>635</v>
      </c>
      <c r="G348" s="4">
        <v>0</v>
      </c>
    </row>
    <row r="349" spans="6:7" x14ac:dyDescent="0.2">
      <c r="F349" s="5">
        <v>636</v>
      </c>
      <c r="G349" s="4">
        <v>1</v>
      </c>
    </row>
    <row r="350" spans="6:7" x14ac:dyDescent="0.2">
      <c r="F350" s="5">
        <v>637</v>
      </c>
      <c r="G350" s="4">
        <v>1</v>
      </c>
    </row>
    <row r="351" spans="6:7" x14ac:dyDescent="0.2">
      <c r="F351" s="5">
        <v>638</v>
      </c>
      <c r="G351" s="4">
        <v>1</v>
      </c>
    </row>
    <row r="352" spans="6:7" x14ac:dyDescent="0.2">
      <c r="F352" s="5">
        <v>639</v>
      </c>
      <c r="G352" s="4">
        <v>1</v>
      </c>
    </row>
    <row r="353" spans="6:7" x14ac:dyDescent="0.2">
      <c r="F353" s="5">
        <v>644</v>
      </c>
      <c r="G353" s="4">
        <v>0</v>
      </c>
    </row>
    <row r="354" spans="6:7" x14ac:dyDescent="0.2">
      <c r="F354" s="5">
        <v>649</v>
      </c>
      <c r="G354" s="4">
        <v>0</v>
      </c>
    </row>
    <row r="355" spans="6:7" x14ac:dyDescent="0.2">
      <c r="F355" s="5">
        <v>650</v>
      </c>
      <c r="G355" s="4">
        <v>0</v>
      </c>
    </row>
    <row r="356" spans="6:7" x14ac:dyDescent="0.2">
      <c r="F356" s="5">
        <v>652</v>
      </c>
      <c r="G356" s="4">
        <v>1</v>
      </c>
    </row>
    <row r="357" spans="6:7" x14ac:dyDescent="0.2">
      <c r="F357" s="5">
        <v>654</v>
      </c>
      <c r="G357" s="4">
        <v>1</v>
      </c>
    </row>
    <row r="358" spans="6:7" x14ac:dyDescent="0.2">
      <c r="F358" s="5">
        <v>656</v>
      </c>
      <c r="G358" s="4">
        <v>0</v>
      </c>
    </row>
    <row r="359" spans="6:7" x14ac:dyDescent="0.2">
      <c r="F359" s="5">
        <v>657</v>
      </c>
      <c r="G359" s="4">
        <v>0</v>
      </c>
    </row>
    <row r="360" spans="6:7" x14ac:dyDescent="0.2">
      <c r="F360" s="5">
        <v>658</v>
      </c>
      <c r="G360" s="4">
        <v>1</v>
      </c>
    </row>
    <row r="361" spans="6:7" x14ac:dyDescent="0.2">
      <c r="F361" s="5">
        <v>659</v>
      </c>
      <c r="G361" s="4">
        <v>1</v>
      </c>
    </row>
    <row r="362" spans="6:7" x14ac:dyDescent="0.2">
      <c r="F362" s="5">
        <v>660</v>
      </c>
      <c r="G362" s="4">
        <v>0</v>
      </c>
    </row>
    <row r="363" spans="6:7" x14ac:dyDescent="0.2">
      <c r="F363" s="5">
        <v>663</v>
      </c>
      <c r="G363" s="4">
        <v>0</v>
      </c>
    </row>
    <row r="364" spans="6:7" x14ac:dyDescent="0.2">
      <c r="F364" s="5">
        <v>664</v>
      </c>
      <c r="G364" s="4">
        <v>0</v>
      </c>
    </row>
    <row r="365" spans="6:7" x14ac:dyDescent="0.2">
      <c r="F365" s="5">
        <v>666</v>
      </c>
      <c r="G365" s="4">
        <v>0</v>
      </c>
    </row>
    <row r="366" spans="6:7" x14ac:dyDescent="0.2">
      <c r="F366" s="5">
        <v>667</v>
      </c>
      <c r="G366" s="4">
        <v>0</v>
      </c>
    </row>
    <row r="367" spans="6:7" x14ac:dyDescent="0.2">
      <c r="F367" s="5">
        <v>668</v>
      </c>
      <c r="G367" s="4">
        <v>0</v>
      </c>
    </row>
    <row r="368" spans="6:7" x14ac:dyDescent="0.2">
      <c r="F368" s="5">
        <v>669</v>
      </c>
      <c r="G368" s="4">
        <v>0</v>
      </c>
    </row>
    <row r="369" spans="6:7" x14ac:dyDescent="0.2">
      <c r="F369" s="5">
        <v>672</v>
      </c>
      <c r="G369" s="4">
        <v>1</v>
      </c>
    </row>
    <row r="370" spans="6:7" x14ac:dyDescent="0.2">
      <c r="F370" s="5">
        <v>673</v>
      </c>
      <c r="G370" s="4">
        <v>0</v>
      </c>
    </row>
    <row r="371" spans="6:7" x14ac:dyDescent="0.2">
      <c r="F371" s="5">
        <v>675</v>
      </c>
      <c r="G371" s="4">
        <v>0</v>
      </c>
    </row>
    <row r="372" spans="6:7" x14ac:dyDescent="0.2">
      <c r="F372" s="5">
        <v>676</v>
      </c>
      <c r="G372" s="4">
        <v>0</v>
      </c>
    </row>
    <row r="373" spans="6:7" x14ac:dyDescent="0.2">
      <c r="F373" s="5">
        <v>677</v>
      </c>
      <c r="G373" s="4">
        <v>1</v>
      </c>
    </row>
    <row r="374" spans="6:7" x14ac:dyDescent="0.2">
      <c r="F374" s="5">
        <v>680</v>
      </c>
      <c r="G374" s="4">
        <v>0</v>
      </c>
    </row>
    <row r="375" spans="6:7" x14ac:dyDescent="0.2">
      <c r="F375" s="5">
        <v>682</v>
      </c>
      <c r="G375" s="4">
        <v>1</v>
      </c>
    </row>
    <row r="376" spans="6:7" x14ac:dyDescent="0.2">
      <c r="F376" s="5">
        <v>683</v>
      </c>
      <c r="G376" s="4">
        <v>0</v>
      </c>
    </row>
    <row r="377" spans="6:7" x14ac:dyDescent="0.2">
      <c r="F377" s="5">
        <v>686</v>
      </c>
      <c r="G377" s="4">
        <v>0</v>
      </c>
    </row>
    <row r="378" spans="6:7" x14ac:dyDescent="0.2">
      <c r="F378" s="5">
        <v>694</v>
      </c>
      <c r="G378" s="4">
        <v>1</v>
      </c>
    </row>
    <row r="379" spans="6:7" x14ac:dyDescent="0.2">
      <c r="F379" s="5">
        <v>695</v>
      </c>
      <c r="G379" s="4">
        <v>1</v>
      </c>
    </row>
    <row r="380" spans="6:7" x14ac:dyDescent="0.2">
      <c r="F380" s="5">
        <v>698</v>
      </c>
      <c r="G380" s="4">
        <v>1</v>
      </c>
    </row>
    <row r="381" spans="6:7" x14ac:dyDescent="0.2">
      <c r="F381" s="5">
        <v>702</v>
      </c>
      <c r="G381" s="4">
        <v>0</v>
      </c>
    </row>
    <row r="382" spans="6:7" x14ac:dyDescent="0.2">
      <c r="F382" s="5">
        <v>704</v>
      </c>
      <c r="G382" s="4">
        <v>1</v>
      </c>
    </row>
    <row r="383" spans="6:7" x14ac:dyDescent="0.2">
      <c r="F383" s="5">
        <v>706</v>
      </c>
      <c r="G383" s="4">
        <v>1</v>
      </c>
    </row>
    <row r="384" spans="6:7" x14ac:dyDescent="0.2">
      <c r="F384" s="5">
        <v>710</v>
      </c>
      <c r="G384" s="4">
        <v>0</v>
      </c>
    </row>
    <row r="385" spans="6:7" x14ac:dyDescent="0.2">
      <c r="F385" s="5">
        <v>711</v>
      </c>
      <c r="G385" s="4">
        <v>1</v>
      </c>
    </row>
    <row r="386" spans="6:7" x14ac:dyDescent="0.2">
      <c r="F386" s="5">
        <v>712</v>
      </c>
      <c r="G386" s="4">
        <v>1</v>
      </c>
    </row>
    <row r="387" spans="6:7" x14ac:dyDescent="0.2">
      <c r="F387" s="5">
        <v>714</v>
      </c>
      <c r="G387" s="4">
        <v>0</v>
      </c>
    </row>
    <row r="388" spans="6:7" x14ac:dyDescent="0.2">
      <c r="F388" s="5">
        <v>715</v>
      </c>
      <c r="G388" s="4">
        <v>0</v>
      </c>
    </row>
    <row r="389" spans="6:7" x14ac:dyDescent="0.2">
      <c r="F389" s="5">
        <v>716</v>
      </c>
      <c r="G389" s="4">
        <v>0</v>
      </c>
    </row>
    <row r="390" spans="6:7" x14ac:dyDescent="0.2">
      <c r="F390" s="5">
        <v>717</v>
      </c>
      <c r="G390" s="4">
        <v>1</v>
      </c>
    </row>
    <row r="391" spans="6:7" x14ac:dyDescent="0.2">
      <c r="F391" s="5">
        <v>718</v>
      </c>
      <c r="G391" s="4">
        <v>0</v>
      </c>
    </row>
    <row r="392" spans="6:7" x14ac:dyDescent="0.2">
      <c r="F392" s="5">
        <v>720</v>
      </c>
      <c r="G392" s="4">
        <v>0</v>
      </c>
    </row>
    <row r="393" spans="6:7" x14ac:dyDescent="0.2">
      <c r="F393" s="5">
        <v>724</v>
      </c>
      <c r="G393" s="4">
        <v>1</v>
      </c>
    </row>
    <row r="394" spans="6:7" x14ac:dyDescent="0.2">
      <c r="F394" s="5">
        <v>726</v>
      </c>
      <c r="G394" s="4">
        <v>0</v>
      </c>
    </row>
    <row r="395" spans="6:7" x14ac:dyDescent="0.2">
      <c r="F395" s="5">
        <v>729</v>
      </c>
      <c r="G395" s="4">
        <v>0</v>
      </c>
    </row>
    <row r="396" spans="6:7" x14ac:dyDescent="0.2">
      <c r="F396" s="5">
        <v>730</v>
      </c>
      <c r="G396" s="4">
        <v>1</v>
      </c>
    </row>
    <row r="397" spans="6:7" x14ac:dyDescent="0.2">
      <c r="F397" s="5">
        <v>734</v>
      </c>
      <c r="G397" s="4">
        <v>0</v>
      </c>
    </row>
    <row r="398" spans="6:7" x14ac:dyDescent="0.2">
      <c r="F398" s="5">
        <v>735</v>
      </c>
      <c r="G398" s="4">
        <v>0</v>
      </c>
    </row>
    <row r="399" spans="6:7" x14ac:dyDescent="0.2">
      <c r="F399" s="5">
        <v>736</v>
      </c>
      <c r="G399" s="4">
        <v>1</v>
      </c>
    </row>
    <row r="400" spans="6:7" x14ac:dyDescent="0.2">
      <c r="F400" s="5">
        <v>743</v>
      </c>
      <c r="G400" s="4">
        <v>0</v>
      </c>
    </row>
    <row r="401" spans="6:7" x14ac:dyDescent="0.2">
      <c r="F401" s="5">
        <v>745</v>
      </c>
      <c r="G401" s="4">
        <v>0</v>
      </c>
    </row>
    <row r="402" spans="6:7" x14ac:dyDescent="0.2">
      <c r="F402" s="5">
        <v>748</v>
      </c>
      <c r="G402" s="4">
        <v>1</v>
      </c>
    </row>
    <row r="403" spans="6:7" x14ac:dyDescent="0.2">
      <c r="F403" s="5">
        <v>750</v>
      </c>
      <c r="G403" s="4">
        <v>1</v>
      </c>
    </row>
    <row r="404" spans="6:7" x14ac:dyDescent="0.2">
      <c r="F404" s="5">
        <v>751</v>
      </c>
      <c r="G404" s="4">
        <v>1</v>
      </c>
    </row>
    <row r="405" spans="6:7" x14ac:dyDescent="0.2">
      <c r="F405" s="5">
        <v>762</v>
      </c>
      <c r="G405" s="4">
        <v>1</v>
      </c>
    </row>
    <row r="406" spans="6:7" x14ac:dyDescent="0.2">
      <c r="F406" s="5">
        <v>768</v>
      </c>
      <c r="G406" s="4">
        <v>1</v>
      </c>
    </row>
    <row r="407" spans="6:7" x14ac:dyDescent="0.2">
      <c r="F407" s="5">
        <v>769</v>
      </c>
      <c r="G407" s="4">
        <v>0</v>
      </c>
    </row>
    <row r="408" spans="6:7" x14ac:dyDescent="0.2">
      <c r="F408" s="5">
        <v>772</v>
      </c>
      <c r="G408" s="4">
        <v>1</v>
      </c>
    </row>
    <row r="409" spans="6:7" x14ac:dyDescent="0.2">
      <c r="F409" s="5">
        <v>773</v>
      </c>
      <c r="G409" s="4">
        <v>0</v>
      </c>
    </row>
    <row r="410" spans="6:7" x14ac:dyDescent="0.2">
      <c r="F410" s="5">
        <v>774</v>
      </c>
      <c r="G410" s="4">
        <v>0</v>
      </c>
    </row>
    <row r="411" spans="6:7" x14ac:dyDescent="0.2">
      <c r="F411" s="5">
        <v>776</v>
      </c>
      <c r="G411" s="4">
        <v>0</v>
      </c>
    </row>
    <row r="412" spans="6:7" x14ac:dyDescent="0.2">
      <c r="F412" s="5">
        <v>777</v>
      </c>
      <c r="G412" s="4">
        <v>0</v>
      </c>
    </row>
    <row r="413" spans="6:7" x14ac:dyDescent="0.2">
      <c r="F413" s="5">
        <v>780</v>
      </c>
      <c r="G413" s="4">
        <v>0</v>
      </c>
    </row>
    <row r="414" spans="6:7" x14ac:dyDescent="0.2">
      <c r="F414" s="5">
        <v>783</v>
      </c>
      <c r="G414" s="4">
        <v>0</v>
      </c>
    </row>
    <row r="415" spans="6:7" x14ac:dyDescent="0.2">
      <c r="F415" s="5">
        <v>785</v>
      </c>
      <c r="G415" s="4">
        <v>1</v>
      </c>
    </row>
    <row r="416" spans="6:7" x14ac:dyDescent="0.2">
      <c r="F416" s="5">
        <v>786</v>
      </c>
      <c r="G416" s="4">
        <v>0</v>
      </c>
    </row>
    <row r="417" spans="6:7" x14ac:dyDescent="0.2">
      <c r="F417" s="5">
        <v>787</v>
      </c>
      <c r="G417" s="4">
        <v>1</v>
      </c>
    </row>
    <row r="418" spans="6:7" x14ac:dyDescent="0.2">
      <c r="F418" s="5">
        <v>789</v>
      </c>
      <c r="G418" s="4">
        <v>1</v>
      </c>
    </row>
    <row r="419" spans="6:7" x14ac:dyDescent="0.2">
      <c r="F419" s="5">
        <v>790</v>
      </c>
      <c r="G419" s="4">
        <v>0</v>
      </c>
    </row>
    <row r="420" spans="6:7" x14ac:dyDescent="0.2">
      <c r="F420" s="5">
        <v>802</v>
      </c>
      <c r="G420" s="4">
        <v>1</v>
      </c>
    </row>
    <row r="421" spans="6:7" x14ac:dyDescent="0.2">
      <c r="F421" s="5">
        <v>805</v>
      </c>
      <c r="G421" s="4">
        <v>1</v>
      </c>
    </row>
    <row r="422" spans="6:7" x14ac:dyDescent="0.2">
      <c r="F422" s="5">
        <v>807</v>
      </c>
      <c r="G422" s="4">
        <v>0</v>
      </c>
    </row>
    <row r="423" spans="6:7" x14ac:dyDescent="0.2">
      <c r="F423" s="5">
        <v>810</v>
      </c>
      <c r="G423" s="4">
        <v>1</v>
      </c>
    </row>
    <row r="424" spans="6:7" x14ac:dyDescent="0.2">
      <c r="F424" s="5">
        <v>813</v>
      </c>
      <c r="G424" s="4">
        <v>1</v>
      </c>
    </row>
    <row r="425" spans="6:7" x14ac:dyDescent="0.2">
      <c r="F425" s="5">
        <v>814</v>
      </c>
      <c r="G425" s="4">
        <v>0</v>
      </c>
    </row>
    <row r="426" spans="6:7" x14ac:dyDescent="0.2">
      <c r="F426" s="5">
        <v>815</v>
      </c>
      <c r="G426" s="4">
        <v>1</v>
      </c>
    </row>
    <row r="427" spans="6:7" x14ac:dyDescent="0.2">
      <c r="F427" s="5">
        <v>816</v>
      </c>
      <c r="G427" s="4">
        <v>0</v>
      </c>
    </row>
    <row r="428" spans="6:7" x14ac:dyDescent="0.2">
      <c r="F428" s="5">
        <v>817</v>
      </c>
      <c r="G428" s="4">
        <v>1</v>
      </c>
    </row>
    <row r="429" spans="6:7" x14ac:dyDescent="0.2">
      <c r="F429" s="5">
        <v>822</v>
      </c>
      <c r="G429" s="4">
        <v>1</v>
      </c>
    </row>
    <row r="430" spans="6:7" x14ac:dyDescent="0.2">
      <c r="F430" s="5">
        <v>824</v>
      </c>
      <c r="G430" s="4">
        <v>1</v>
      </c>
    </row>
    <row r="431" spans="6:7" x14ac:dyDescent="0.2">
      <c r="F431" s="5">
        <v>828</v>
      </c>
      <c r="G431" s="4">
        <v>0</v>
      </c>
    </row>
    <row r="432" spans="6:7" x14ac:dyDescent="0.2">
      <c r="F432" s="5">
        <v>829</v>
      </c>
      <c r="G432" s="4">
        <v>0</v>
      </c>
    </row>
    <row r="433" spans="6:7" x14ac:dyDescent="0.2">
      <c r="F433" s="5">
        <v>831</v>
      </c>
      <c r="G433" s="4">
        <v>0</v>
      </c>
    </row>
    <row r="434" spans="6:7" x14ac:dyDescent="0.2">
      <c r="F434" s="5">
        <v>834</v>
      </c>
      <c r="G434" s="4">
        <v>0</v>
      </c>
    </row>
    <row r="435" spans="6:7" x14ac:dyDescent="0.2">
      <c r="F435" s="5">
        <v>835</v>
      </c>
      <c r="G435" s="4">
        <v>0</v>
      </c>
    </row>
    <row r="436" spans="6:7" x14ac:dyDescent="0.2">
      <c r="F436" s="5">
        <v>836</v>
      </c>
      <c r="G436" s="4">
        <v>1</v>
      </c>
    </row>
    <row r="437" spans="6:7" x14ac:dyDescent="0.2">
      <c r="F437" s="5">
        <v>837</v>
      </c>
      <c r="G437" s="4">
        <v>1</v>
      </c>
    </row>
    <row r="438" spans="6:7" x14ac:dyDescent="0.2">
      <c r="F438" s="5">
        <v>838</v>
      </c>
      <c r="G438" s="4">
        <v>0</v>
      </c>
    </row>
    <row r="439" spans="6:7" x14ac:dyDescent="0.2">
      <c r="F439" s="5">
        <v>839</v>
      </c>
      <c r="G439" s="4">
        <v>0</v>
      </c>
    </row>
    <row r="440" spans="6:7" x14ac:dyDescent="0.2">
      <c r="F440" s="5">
        <v>840</v>
      </c>
      <c r="G440" s="4">
        <v>1</v>
      </c>
    </row>
    <row r="441" spans="6:7" x14ac:dyDescent="0.2">
      <c r="F441" s="5">
        <v>841</v>
      </c>
      <c r="G441" s="4">
        <v>1</v>
      </c>
    </row>
    <row r="442" spans="6:7" x14ac:dyDescent="0.2">
      <c r="F442" s="5">
        <v>844</v>
      </c>
      <c r="G442" s="4">
        <v>0</v>
      </c>
    </row>
    <row r="443" spans="6:7" x14ac:dyDescent="0.2">
      <c r="F443" s="5">
        <v>845</v>
      </c>
      <c r="G443" s="4">
        <v>1</v>
      </c>
    </row>
    <row r="444" spans="6:7" x14ac:dyDescent="0.2">
      <c r="F444" s="5">
        <v>846</v>
      </c>
      <c r="G444" s="4">
        <v>0</v>
      </c>
    </row>
    <row r="445" spans="6:7" x14ac:dyDescent="0.2">
      <c r="F445" s="5">
        <v>853</v>
      </c>
      <c r="G445" s="4">
        <v>1</v>
      </c>
    </row>
    <row r="446" spans="6:7" x14ac:dyDescent="0.2">
      <c r="F446" s="5">
        <v>854</v>
      </c>
      <c r="G446" s="4">
        <v>0</v>
      </c>
    </row>
    <row r="447" spans="6:7" x14ac:dyDescent="0.2">
      <c r="F447" s="5">
        <v>855</v>
      </c>
      <c r="G447" s="4">
        <v>0</v>
      </c>
    </row>
    <row r="448" spans="6:7" x14ac:dyDescent="0.2">
      <c r="F448" s="5">
        <v>856</v>
      </c>
      <c r="G448" s="4">
        <v>0</v>
      </c>
    </row>
    <row r="449" spans="6:7" x14ac:dyDescent="0.2">
      <c r="F449" s="5">
        <v>859</v>
      </c>
      <c r="G449" s="4">
        <v>0</v>
      </c>
    </row>
    <row r="450" spans="6:7" x14ac:dyDescent="0.2">
      <c r="F450" s="5">
        <v>860</v>
      </c>
      <c r="G450" s="4">
        <v>0</v>
      </c>
    </row>
    <row r="451" spans="6:7" x14ac:dyDescent="0.2">
      <c r="F451" s="5">
        <v>862</v>
      </c>
      <c r="G451" s="4">
        <v>0</v>
      </c>
    </row>
    <row r="452" spans="6:7" x14ac:dyDescent="0.2">
      <c r="F452" s="5">
        <v>864</v>
      </c>
      <c r="G452" s="4">
        <v>0</v>
      </c>
    </row>
    <row r="453" spans="6:7" x14ac:dyDescent="0.2">
      <c r="F453" s="5">
        <v>868</v>
      </c>
      <c r="G453" s="4">
        <v>0</v>
      </c>
    </row>
    <row r="454" spans="6:7" x14ac:dyDescent="0.2">
      <c r="F454" s="5">
        <v>871</v>
      </c>
      <c r="G454" s="4">
        <v>0</v>
      </c>
    </row>
    <row r="455" spans="6:7" x14ac:dyDescent="0.2">
      <c r="F455" s="5">
        <v>874</v>
      </c>
      <c r="G455" s="4">
        <v>1</v>
      </c>
    </row>
    <row r="456" spans="6:7" x14ac:dyDescent="0.2">
      <c r="F456" s="5">
        <v>875</v>
      </c>
      <c r="G456" s="4">
        <v>1</v>
      </c>
    </row>
    <row r="457" spans="6:7" x14ac:dyDescent="0.2">
      <c r="F457" s="5">
        <v>877</v>
      </c>
      <c r="G457" s="4">
        <v>0</v>
      </c>
    </row>
    <row r="458" spans="6:7" x14ac:dyDescent="0.2">
      <c r="F458" s="5">
        <v>879</v>
      </c>
      <c r="G458" s="4">
        <v>0</v>
      </c>
    </row>
    <row r="459" spans="6:7" x14ac:dyDescent="0.2">
      <c r="F459" s="5">
        <v>882</v>
      </c>
      <c r="G459" s="4">
        <v>0</v>
      </c>
    </row>
    <row r="460" spans="6:7" x14ac:dyDescent="0.2">
      <c r="F460" s="5">
        <v>884</v>
      </c>
      <c r="G460" s="4">
        <v>1</v>
      </c>
    </row>
    <row r="461" spans="6:7" x14ac:dyDescent="0.2">
      <c r="F461" s="5">
        <v>885</v>
      </c>
      <c r="G461" s="4">
        <v>0</v>
      </c>
    </row>
    <row r="462" spans="6:7" x14ac:dyDescent="0.2">
      <c r="F462" s="5">
        <v>887</v>
      </c>
      <c r="G462" s="4">
        <v>0</v>
      </c>
    </row>
    <row r="463" spans="6:7" x14ac:dyDescent="0.2">
      <c r="F463" s="5">
        <v>888</v>
      </c>
      <c r="G463" s="4">
        <v>0</v>
      </c>
    </row>
    <row r="464" spans="6:7" x14ac:dyDescent="0.2">
      <c r="F464" s="5">
        <v>889</v>
      </c>
      <c r="G464" s="4">
        <v>0</v>
      </c>
    </row>
    <row r="465" spans="6:7" x14ac:dyDescent="0.2">
      <c r="F465" s="5">
        <v>890</v>
      </c>
      <c r="G465" s="4">
        <v>1</v>
      </c>
    </row>
    <row r="466" spans="6:7" x14ac:dyDescent="0.2">
      <c r="F466" s="5">
        <v>892</v>
      </c>
      <c r="G466" s="4">
        <v>0</v>
      </c>
    </row>
    <row r="467" spans="6:7" x14ac:dyDescent="0.2">
      <c r="F467" s="5">
        <v>894</v>
      </c>
      <c r="G467" s="4">
        <v>1</v>
      </c>
    </row>
    <row r="468" spans="6:7" x14ac:dyDescent="0.2">
      <c r="F468" s="5">
        <v>896</v>
      </c>
      <c r="G468" s="4">
        <v>0</v>
      </c>
    </row>
    <row r="469" spans="6:7" x14ac:dyDescent="0.2">
      <c r="F469" s="5">
        <v>897</v>
      </c>
      <c r="G469" s="4">
        <v>1</v>
      </c>
    </row>
    <row r="470" spans="6:7" x14ac:dyDescent="0.2">
      <c r="F470" s="5">
        <v>898</v>
      </c>
      <c r="G470" s="4">
        <v>0</v>
      </c>
    </row>
    <row r="471" spans="6:7" x14ac:dyDescent="0.2">
      <c r="F471" s="5">
        <v>900</v>
      </c>
      <c r="G471" s="4">
        <v>0</v>
      </c>
    </row>
    <row r="472" spans="6:7" x14ac:dyDescent="0.2">
      <c r="F472" s="5">
        <v>901</v>
      </c>
      <c r="G472" s="4">
        <v>0</v>
      </c>
    </row>
    <row r="473" spans="6:7" x14ac:dyDescent="0.2">
      <c r="F473" s="5">
        <v>902</v>
      </c>
      <c r="G473" s="4">
        <v>0</v>
      </c>
    </row>
    <row r="474" spans="6:7" x14ac:dyDescent="0.2">
      <c r="F474" s="5">
        <v>906</v>
      </c>
      <c r="G474" s="4">
        <v>1</v>
      </c>
    </row>
    <row r="475" spans="6:7" x14ac:dyDescent="0.2">
      <c r="F475" s="5">
        <v>911</v>
      </c>
      <c r="G475" s="4">
        <v>0</v>
      </c>
    </row>
    <row r="476" spans="6:7" x14ac:dyDescent="0.2">
      <c r="F476" s="5">
        <v>912</v>
      </c>
      <c r="G476" s="4">
        <v>0</v>
      </c>
    </row>
    <row r="477" spans="6:7" x14ac:dyDescent="0.2">
      <c r="F477" s="5">
        <v>913</v>
      </c>
      <c r="G477" s="4">
        <v>1</v>
      </c>
    </row>
    <row r="478" spans="6:7" x14ac:dyDescent="0.2">
      <c r="F478" s="5">
        <v>914</v>
      </c>
      <c r="G478" s="4">
        <v>1</v>
      </c>
    </row>
    <row r="479" spans="6:7" x14ac:dyDescent="0.2">
      <c r="F479" s="5">
        <v>916</v>
      </c>
      <c r="G479" s="4">
        <v>0</v>
      </c>
    </row>
    <row r="480" spans="6:7" x14ac:dyDescent="0.2">
      <c r="F480" s="5">
        <v>917</v>
      </c>
      <c r="G480" s="4">
        <v>1</v>
      </c>
    </row>
    <row r="481" spans="6:7" x14ac:dyDescent="0.2">
      <c r="F481" s="5">
        <v>918</v>
      </c>
      <c r="G481" s="4">
        <v>0</v>
      </c>
    </row>
    <row r="482" spans="6:7" x14ac:dyDescent="0.2">
      <c r="F482" s="5">
        <v>920</v>
      </c>
      <c r="G482" s="4">
        <v>0</v>
      </c>
    </row>
    <row r="483" spans="6:7" x14ac:dyDescent="0.2">
      <c r="F483" s="5">
        <v>922</v>
      </c>
      <c r="G483" s="4">
        <v>1</v>
      </c>
    </row>
    <row r="484" spans="6:7" x14ac:dyDescent="0.2">
      <c r="F484" s="5">
        <v>923</v>
      </c>
      <c r="G484" s="4">
        <v>0</v>
      </c>
    </row>
    <row r="485" spans="6:7" x14ac:dyDescent="0.2">
      <c r="F485" s="5">
        <v>924</v>
      </c>
      <c r="G485" s="4">
        <v>0</v>
      </c>
    </row>
    <row r="486" spans="6:7" x14ac:dyDescent="0.2">
      <c r="F486" s="5">
        <v>925</v>
      </c>
      <c r="G486" s="4">
        <v>0</v>
      </c>
    </row>
    <row r="487" spans="6:7" x14ac:dyDescent="0.2">
      <c r="F487" s="5">
        <v>928</v>
      </c>
      <c r="G487" s="4">
        <v>0</v>
      </c>
    </row>
    <row r="488" spans="6:7" x14ac:dyDescent="0.2">
      <c r="F488" s="5">
        <v>929</v>
      </c>
      <c r="G488" s="4">
        <v>0</v>
      </c>
    </row>
    <row r="489" spans="6:7" x14ac:dyDescent="0.2">
      <c r="F489" s="5">
        <v>930</v>
      </c>
      <c r="G489" s="4">
        <v>0</v>
      </c>
    </row>
    <row r="490" spans="6:7" x14ac:dyDescent="0.2">
      <c r="F490" s="5">
        <v>931</v>
      </c>
      <c r="G490" s="4">
        <v>0</v>
      </c>
    </row>
    <row r="491" spans="6:7" x14ac:dyDescent="0.2">
      <c r="F491" s="5">
        <v>932</v>
      </c>
      <c r="G491" s="4">
        <v>0</v>
      </c>
    </row>
    <row r="492" spans="6:7" x14ac:dyDescent="0.2">
      <c r="F492" s="5">
        <v>934</v>
      </c>
      <c r="G492" s="4">
        <v>0</v>
      </c>
    </row>
    <row r="493" spans="6:7" x14ac:dyDescent="0.2">
      <c r="F493" s="5">
        <v>936</v>
      </c>
      <c r="G493" s="4">
        <v>1</v>
      </c>
    </row>
    <row r="494" spans="6:7" x14ac:dyDescent="0.2">
      <c r="F494" s="5">
        <v>941</v>
      </c>
      <c r="G494" s="4">
        <v>0</v>
      </c>
    </row>
    <row r="495" spans="6:7" x14ac:dyDescent="0.2">
      <c r="F495" s="5">
        <v>943</v>
      </c>
      <c r="G495" s="4">
        <v>0</v>
      </c>
    </row>
    <row r="496" spans="6:7" x14ac:dyDescent="0.2">
      <c r="F496" s="5">
        <v>944</v>
      </c>
      <c r="G496" s="4">
        <v>0</v>
      </c>
    </row>
    <row r="497" spans="6:7" x14ac:dyDescent="0.2">
      <c r="F497" s="5">
        <v>945</v>
      </c>
      <c r="G497" s="4">
        <v>0</v>
      </c>
    </row>
    <row r="498" spans="6:7" x14ac:dyDescent="0.2">
      <c r="F498" s="5">
        <v>946</v>
      </c>
      <c r="G498" s="4">
        <v>1</v>
      </c>
    </row>
    <row r="499" spans="6:7" x14ac:dyDescent="0.2">
      <c r="F499" s="5">
        <v>947</v>
      </c>
      <c r="G499" s="4">
        <v>0</v>
      </c>
    </row>
    <row r="500" spans="6:7" x14ac:dyDescent="0.2">
      <c r="F500" s="5">
        <v>952</v>
      </c>
      <c r="G500" s="4">
        <v>0</v>
      </c>
    </row>
    <row r="501" spans="6:7" x14ac:dyDescent="0.2">
      <c r="F501" s="5">
        <v>954</v>
      </c>
      <c r="G501" s="4">
        <v>0</v>
      </c>
    </row>
    <row r="502" spans="6:7" x14ac:dyDescent="0.2">
      <c r="F502" s="5">
        <v>955</v>
      </c>
      <c r="G502" s="4">
        <v>0</v>
      </c>
    </row>
    <row r="503" spans="6:7" x14ac:dyDescent="0.2">
      <c r="F503" s="5">
        <v>956</v>
      </c>
      <c r="G503" s="4">
        <v>1</v>
      </c>
    </row>
    <row r="504" spans="6:7" x14ac:dyDescent="0.2">
      <c r="F504" s="5">
        <v>957</v>
      </c>
      <c r="G504" s="4">
        <v>0</v>
      </c>
    </row>
    <row r="505" spans="6:7" x14ac:dyDescent="0.2">
      <c r="F505" s="5">
        <v>958</v>
      </c>
      <c r="G505" s="4">
        <v>0</v>
      </c>
    </row>
    <row r="506" spans="6:7" x14ac:dyDescent="0.2">
      <c r="F506" s="5">
        <v>959</v>
      </c>
      <c r="G506" s="4">
        <v>0</v>
      </c>
    </row>
    <row r="507" spans="6:7" x14ac:dyDescent="0.2">
      <c r="F507" s="5">
        <v>961</v>
      </c>
      <c r="G507" s="4">
        <v>0</v>
      </c>
    </row>
    <row r="508" spans="6:7" x14ac:dyDescent="0.2">
      <c r="F508" s="5">
        <v>962</v>
      </c>
      <c r="G508" s="4">
        <v>0</v>
      </c>
    </row>
    <row r="509" spans="6:7" x14ac:dyDescent="0.2">
      <c r="F509" s="5">
        <v>963</v>
      </c>
      <c r="G509" s="4">
        <v>0</v>
      </c>
    </row>
    <row r="510" spans="6:7" x14ac:dyDescent="0.2">
      <c r="F510" s="5">
        <v>964</v>
      </c>
      <c r="G510" s="4">
        <v>0</v>
      </c>
    </row>
    <row r="511" spans="6:7" x14ac:dyDescent="0.2">
      <c r="F511" s="5">
        <v>968</v>
      </c>
      <c r="G511" s="4">
        <v>0</v>
      </c>
    </row>
    <row r="512" spans="6:7" x14ac:dyDescent="0.2">
      <c r="F512" s="5">
        <v>969</v>
      </c>
      <c r="G512" s="4">
        <v>1</v>
      </c>
    </row>
    <row r="513" spans="6:7" x14ac:dyDescent="0.2">
      <c r="F513" s="5">
        <v>973</v>
      </c>
      <c r="G513" s="4">
        <v>0</v>
      </c>
    </row>
    <row r="514" spans="6:7" x14ac:dyDescent="0.2">
      <c r="F514" s="5">
        <v>974</v>
      </c>
      <c r="G514" s="4">
        <v>0</v>
      </c>
    </row>
    <row r="515" spans="6:7" x14ac:dyDescent="0.2">
      <c r="F515" s="5">
        <v>975</v>
      </c>
      <c r="G515" s="4">
        <v>1</v>
      </c>
    </row>
    <row r="516" spans="6:7" x14ac:dyDescent="0.2">
      <c r="F516" s="5">
        <v>977</v>
      </c>
      <c r="G516" s="4">
        <v>1</v>
      </c>
    </row>
    <row r="517" spans="6:7" x14ac:dyDescent="0.2">
      <c r="F517" s="5">
        <v>979</v>
      </c>
      <c r="G517" s="4">
        <v>1</v>
      </c>
    </row>
    <row r="518" spans="6:7" x14ac:dyDescent="0.2">
      <c r="F518" s="5">
        <v>980</v>
      </c>
      <c r="G518" s="4">
        <v>0</v>
      </c>
    </row>
    <row r="519" spans="6:7" x14ac:dyDescent="0.2">
      <c r="F519" s="5">
        <v>983</v>
      </c>
      <c r="G519" s="4">
        <v>0</v>
      </c>
    </row>
    <row r="520" spans="6:7" x14ac:dyDescent="0.2">
      <c r="F520" s="5">
        <v>986</v>
      </c>
      <c r="G520" s="4">
        <v>1</v>
      </c>
    </row>
    <row r="521" spans="6:7" x14ac:dyDescent="0.2">
      <c r="F521" s="5">
        <v>987</v>
      </c>
      <c r="G521" s="4">
        <v>1</v>
      </c>
    </row>
    <row r="522" spans="6:7" x14ac:dyDescent="0.2">
      <c r="F522" s="5">
        <v>989</v>
      </c>
      <c r="G522" s="4">
        <v>0</v>
      </c>
    </row>
    <row r="523" spans="6:7" x14ac:dyDescent="0.2">
      <c r="F523" s="5">
        <v>992</v>
      </c>
      <c r="G523" s="4">
        <v>1</v>
      </c>
    </row>
    <row r="524" spans="6:7" x14ac:dyDescent="0.2">
      <c r="F524" s="5">
        <v>996</v>
      </c>
      <c r="G524" s="4">
        <v>1</v>
      </c>
    </row>
    <row r="525" spans="6:7" x14ac:dyDescent="0.2">
      <c r="F525" s="5">
        <v>997</v>
      </c>
      <c r="G525" s="4">
        <v>0</v>
      </c>
    </row>
    <row r="526" spans="6:7" x14ac:dyDescent="0.2">
      <c r="F526" s="5">
        <v>998</v>
      </c>
      <c r="G526" s="4">
        <v>0</v>
      </c>
    </row>
    <row r="527" spans="6:7" x14ac:dyDescent="0.2">
      <c r="F527" s="5">
        <v>999</v>
      </c>
      <c r="G527" s="4">
        <v>1</v>
      </c>
    </row>
    <row r="528" spans="6:7" x14ac:dyDescent="0.2">
      <c r="F528" s="5">
        <v>1002</v>
      </c>
      <c r="G528" s="4">
        <v>1</v>
      </c>
    </row>
    <row r="529" spans="6:7" x14ac:dyDescent="0.2">
      <c r="F529" s="5">
        <v>1004</v>
      </c>
      <c r="G529" s="4">
        <v>0</v>
      </c>
    </row>
    <row r="530" spans="6:7" x14ac:dyDescent="0.2">
      <c r="F530" s="5">
        <v>1005</v>
      </c>
      <c r="G530" s="4">
        <v>0</v>
      </c>
    </row>
    <row r="531" spans="6:7" x14ac:dyDescent="0.2">
      <c r="F531" s="5">
        <v>1007</v>
      </c>
      <c r="G531" s="4">
        <v>0</v>
      </c>
    </row>
    <row r="532" spans="6:7" x14ac:dyDescent="0.2">
      <c r="F532" s="5">
        <v>1008</v>
      </c>
      <c r="G532" s="4">
        <v>0</v>
      </c>
    </row>
    <row r="533" spans="6:7" x14ac:dyDescent="0.2">
      <c r="F533" s="5">
        <v>1010</v>
      </c>
      <c r="G533" s="4">
        <v>1</v>
      </c>
    </row>
    <row r="534" spans="6:7" x14ac:dyDescent="0.2">
      <c r="F534" s="5">
        <v>1011</v>
      </c>
      <c r="G534" s="4">
        <v>1</v>
      </c>
    </row>
    <row r="535" spans="6:7" x14ac:dyDescent="0.2">
      <c r="F535" s="5">
        <v>1012</v>
      </c>
      <c r="G535" s="4">
        <v>0</v>
      </c>
    </row>
    <row r="536" spans="6:7" x14ac:dyDescent="0.2">
      <c r="F536" s="5">
        <v>1014</v>
      </c>
      <c r="G536" s="4">
        <v>1</v>
      </c>
    </row>
    <row r="537" spans="6:7" x14ac:dyDescent="0.2">
      <c r="F537" s="5">
        <v>1015</v>
      </c>
      <c r="G537" s="4">
        <v>1</v>
      </c>
    </row>
    <row r="538" spans="6:7" x14ac:dyDescent="0.2">
      <c r="F538" s="5">
        <v>1017</v>
      </c>
      <c r="G538" s="4">
        <v>0</v>
      </c>
    </row>
    <row r="539" spans="6:7" x14ac:dyDescent="0.2">
      <c r="F539" s="5">
        <v>1023</v>
      </c>
      <c r="G539" s="4">
        <v>1</v>
      </c>
    </row>
    <row r="540" spans="6:7" x14ac:dyDescent="0.2">
      <c r="F540" s="5">
        <v>1024</v>
      </c>
      <c r="G540" s="4">
        <v>0</v>
      </c>
    </row>
    <row r="541" spans="6:7" x14ac:dyDescent="0.2">
      <c r="F541" s="5">
        <v>1025</v>
      </c>
      <c r="G541" s="4">
        <v>0</v>
      </c>
    </row>
    <row r="542" spans="6:7" x14ac:dyDescent="0.2">
      <c r="F542" s="5">
        <v>1026</v>
      </c>
      <c r="G542" s="4">
        <v>0</v>
      </c>
    </row>
    <row r="543" spans="6:7" x14ac:dyDescent="0.2">
      <c r="F543" s="5">
        <v>1027</v>
      </c>
      <c r="G543" s="4">
        <v>0</v>
      </c>
    </row>
    <row r="544" spans="6:7" x14ac:dyDescent="0.2">
      <c r="F544" s="5">
        <v>1029</v>
      </c>
      <c r="G544" s="4">
        <v>1</v>
      </c>
    </row>
    <row r="545" spans="6:7" x14ac:dyDescent="0.2">
      <c r="F545" s="5">
        <v>1030</v>
      </c>
      <c r="G545" s="4">
        <v>0</v>
      </c>
    </row>
    <row r="546" spans="6:7" x14ac:dyDescent="0.2">
      <c r="F546" s="5">
        <v>1031</v>
      </c>
      <c r="G546" s="4">
        <v>1</v>
      </c>
    </row>
    <row r="547" spans="6:7" x14ac:dyDescent="0.2">
      <c r="F547" s="5">
        <v>1032</v>
      </c>
      <c r="G547" s="4">
        <v>1</v>
      </c>
    </row>
    <row r="548" spans="6:7" x14ac:dyDescent="0.2">
      <c r="F548" s="5">
        <v>1034</v>
      </c>
      <c r="G548" s="4">
        <v>0</v>
      </c>
    </row>
    <row r="549" spans="6:7" x14ac:dyDescent="0.2">
      <c r="F549" s="5">
        <v>1035</v>
      </c>
      <c r="G549" s="4">
        <v>1</v>
      </c>
    </row>
    <row r="550" spans="6:7" x14ac:dyDescent="0.2">
      <c r="F550" s="5">
        <v>1039</v>
      </c>
      <c r="G550" s="4">
        <v>0</v>
      </c>
    </row>
    <row r="551" spans="6:7" x14ac:dyDescent="0.2">
      <c r="F551" s="5">
        <v>1040</v>
      </c>
      <c r="G551" s="4">
        <v>0</v>
      </c>
    </row>
    <row r="552" spans="6:7" x14ac:dyDescent="0.2">
      <c r="F552" s="5">
        <v>1041</v>
      </c>
      <c r="G552" s="4">
        <v>0</v>
      </c>
    </row>
    <row r="553" spans="6:7" x14ac:dyDescent="0.2">
      <c r="F553" s="5">
        <v>1044</v>
      </c>
      <c r="G553" s="4">
        <v>0</v>
      </c>
    </row>
    <row r="554" spans="6:7" x14ac:dyDescent="0.2">
      <c r="F554" s="5">
        <v>1045</v>
      </c>
      <c r="G554" s="4">
        <v>0</v>
      </c>
    </row>
    <row r="555" spans="6:7" x14ac:dyDescent="0.2">
      <c r="F555" s="5">
        <v>1049</v>
      </c>
      <c r="G555" s="4">
        <v>0</v>
      </c>
    </row>
    <row r="556" spans="6:7" x14ac:dyDescent="0.2">
      <c r="F556" s="5">
        <v>1051</v>
      </c>
      <c r="G556" s="4">
        <v>0</v>
      </c>
    </row>
    <row r="557" spans="6:7" x14ac:dyDescent="0.2">
      <c r="F557" s="5">
        <v>1053</v>
      </c>
      <c r="G557" s="4">
        <v>0</v>
      </c>
    </row>
    <row r="558" spans="6:7" x14ac:dyDescent="0.2">
      <c r="F558" s="5">
        <v>1054</v>
      </c>
      <c r="G558" s="4">
        <v>0</v>
      </c>
    </row>
    <row r="559" spans="6:7" x14ac:dyDescent="0.2">
      <c r="F559" s="5">
        <v>1056</v>
      </c>
      <c r="G559" s="4">
        <v>0</v>
      </c>
    </row>
    <row r="560" spans="6:7" x14ac:dyDescent="0.2">
      <c r="F560" s="5">
        <v>1057</v>
      </c>
      <c r="G560" s="4">
        <v>0</v>
      </c>
    </row>
    <row r="561" spans="6:7" x14ac:dyDescent="0.2">
      <c r="F561" s="5">
        <v>1062</v>
      </c>
      <c r="G561" s="4">
        <v>1</v>
      </c>
    </row>
    <row r="562" spans="6:7" x14ac:dyDescent="0.2">
      <c r="F562" s="5">
        <v>1063</v>
      </c>
      <c r="G562" s="4">
        <v>1</v>
      </c>
    </row>
    <row r="563" spans="6:7" x14ac:dyDescent="0.2">
      <c r="F563" s="5">
        <v>1064</v>
      </c>
      <c r="G563" s="4">
        <v>1</v>
      </c>
    </row>
    <row r="564" spans="6:7" x14ac:dyDescent="0.2">
      <c r="F564" s="5">
        <v>1065</v>
      </c>
      <c r="G564" s="4">
        <v>0</v>
      </c>
    </row>
    <row r="565" spans="6:7" x14ac:dyDescent="0.2">
      <c r="F565" s="5">
        <v>1069</v>
      </c>
      <c r="G565" s="4">
        <v>0</v>
      </c>
    </row>
    <row r="566" spans="6:7" x14ac:dyDescent="0.2">
      <c r="F566" s="5">
        <v>1071</v>
      </c>
      <c r="G566" s="4">
        <v>0</v>
      </c>
    </row>
    <row r="567" spans="6:7" x14ac:dyDescent="0.2">
      <c r="F567" s="5">
        <v>1072</v>
      </c>
      <c r="G567" s="4">
        <v>0</v>
      </c>
    </row>
    <row r="568" spans="6:7" x14ac:dyDescent="0.2">
      <c r="F568" s="5">
        <v>1073</v>
      </c>
      <c r="G568" s="4">
        <v>1</v>
      </c>
    </row>
    <row r="569" spans="6:7" x14ac:dyDescent="0.2">
      <c r="F569" s="5">
        <v>1078</v>
      </c>
      <c r="G569" s="4">
        <v>0</v>
      </c>
    </row>
    <row r="570" spans="6:7" x14ac:dyDescent="0.2">
      <c r="F570" s="5">
        <v>1080</v>
      </c>
      <c r="G570" s="4">
        <v>0</v>
      </c>
    </row>
    <row r="571" spans="6:7" x14ac:dyDescent="0.2">
      <c r="F571" s="5">
        <v>1081</v>
      </c>
      <c r="G571" s="4">
        <v>0</v>
      </c>
    </row>
    <row r="572" spans="6:7" x14ac:dyDescent="0.2">
      <c r="F572" s="5">
        <v>1082</v>
      </c>
      <c r="G572" s="4">
        <v>0</v>
      </c>
    </row>
    <row r="573" spans="6:7" x14ac:dyDescent="0.2">
      <c r="F573" s="5">
        <v>1083</v>
      </c>
      <c r="G573" s="4">
        <v>0</v>
      </c>
    </row>
    <row r="574" spans="6:7" x14ac:dyDescent="0.2">
      <c r="F574" s="5">
        <v>1084</v>
      </c>
      <c r="G574" s="4">
        <v>0</v>
      </c>
    </row>
    <row r="575" spans="6:7" x14ac:dyDescent="0.2">
      <c r="F575" s="5">
        <v>1087</v>
      </c>
      <c r="G575" s="4">
        <v>0</v>
      </c>
    </row>
    <row r="576" spans="6:7" x14ac:dyDescent="0.2">
      <c r="F576" s="5">
        <v>1089</v>
      </c>
      <c r="G576" s="4">
        <v>0</v>
      </c>
    </row>
    <row r="577" spans="6:7" x14ac:dyDescent="0.2">
      <c r="F577" s="5">
        <v>1093</v>
      </c>
      <c r="G577" s="4">
        <v>1</v>
      </c>
    </row>
    <row r="578" spans="6:7" x14ac:dyDescent="0.2">
      <c r="F578" s="5">
        <v>1095</v>
      </c>
      <c r="G578" s="4">
        <v>0</v>
      </c>
    </row>
    <row r="579" spans="6:7" x14ac:dyDescent="0.2">
      <c r="F579" s="5">
        <v>1096</v>
      </c>
      <c r="G579" s="4">
        <v>0</v>
      </c>
    </row>
    <row r="580" spans="6:7" x14ac:dyDescent="0.2">
      <c r="F580" s="5">
        <v>1097</v>
      </c>
      <c r="G580" s="4">
        <v>1</v>
      </c>
    </row>
    <row r="581" spans="6:7" x14ac:dyDescent="0.2">
      <c r="F581" s="5">
        <v>1099</v>
      </c>
      <c r="G581" s="4">
        <v>1</v>
      </c>
    </row>
    <row r="582" spans="6:7" x14ac:dyDescent="0.2">
      <c r="F582" s="5">
        <v>1100</v>
      </c>
      <c r="G582" s="4">
        <v>0</v>
      </c>
    </row>
    <row r="583" spans="6:7" x14ac:dyDescent="0.2">
      <c r="F583" s="5">
        <v>1102</v>
      </c>
      <c r="G583" s="4">
        <v>0</v>
      </c>
    </row>
    <row r="584" spans="6:7" x14ac:dyDescent="0.2">
      <c r="F584" s="5">
        <v>1103</v>
      </c>
      <c r="G584" s="4">
        <v>0</v>
      </c>
    </row>
    <row r="585" spans="6:7" x14ac:dyDescent="0.2">
      <c r="F585" s="5">
        <v>1105</v>
      </c>
      <c r="G585" s="4">
        <v>0</v>
      </c>
    </row>
    <row r="586" spans="6:7" x14ac:dyDescent="0.2">
      <c r="F586" s="5">
        <v>1109</v>
      </c>
      <c r="G586" s="4">
        <v>0</v>
      </c>
    </row>
    <row r="587" spans="6:7" x14ac:dyDescent="0.2">
      <c r="F587" s="5">
        <v>1114</v>
      </c>
      <c r="G587" s="4">
        <v>1</v>
      </c>
    </row>
    <row r="588" spans="6:7" x14ac:dyDescent="0.2">
      <c r="F588" s="5">
        <v>1119</v>
      </c>
      <c r="G588" s="4">
        <v>0</v>
      </c>
    </row>
    <row r="589" spans="6:7" x14ac:dyDescent="0.2">
      <c r="F589" s="5">
        <v>1120</v>
      </c>
      <c r="G589" s="4">
        <v>0</v>
      </c>
    </row>
    <row r="590" spans="6:7" x14ac:dyDescent="0.2">
      <c r="F590" s="5">
        <v>1121</v>
      </c>
      <c r="G590" s="4">
        <v>1</v>
      </c>
    </row>
    <row r="591" spans="6:7" x14ac:dyDescent="0.2">
      <c r="F591" s="5">
        <v>1122</v>
      </c>
      <c r="G591" s="4">
        <v>0</v>
      </c>
    </row>
    <row r="592" spans="6:7" x14ac:dyDescent="0.2">
      <c r="F592" s="5">
        <v>1123</v>
      </c>
      <c r="G592" s="4">
        <v>0</v>
      </c>
    </row>
    <row r="593" spans="6:7" x14ac:dyDescent="0.2">
      <c r="F593" s="5">
        <v>1126</v>
      </c>
      <c r="G593" s="4">
        <v>0</v>
      </c>
    </row>
    <row r="594" spans="6:7" x14ac:dyDescent="0.2">
      <c r="F594" s="5">
        <v>1127</v>
      </c>
      <c r="G594" s="4">
        <v>0</v>
      </c>
    </row>
    <row r="595" spans="6:7" x14ac:dyDescent="0.2">
      <c r="F595" s="5">
        <v>1131</v>
      </c>
      <c r="G595" s="4">
        <v>1</v>
      </c>
    </row>
    <row r="596" spans="6:7" x14ac:dyDescent="0.2">
      <c r="F596" s="5">
        <v>1132</v>
      </c>
      <c r="G596" s="4">
        <v>0</v>
      </c>
    </row>
    <row r="597" spans="6:7" x14ac:dyDescent="0.2">
      <c r="F597" s="5">
        <v>1133</v>
      </c>
      <c r="G597" s="4">
        <v>1</v>
      </c>
    </row>
    <row r="598" spans="6:7" x14ac:dyDescent="0.2">
      <c r="F598" s="5">
        <v>1135</v>
      </c>
      <c r="G598" s="4">
        <v>0</v>
      </c>
    </row>
    <row r="599" spans="6:7" x14ac:dyDescent="0.2">
      <c r="F599" s="5">
        <v>1136</v>
      </c>
      <c r="G599" s="4">
        <v>1</v>
      </c>
    </row>
    <row r="600" spans="6:7" x14ac:dyDescent="0.2">
      <c r="F600" s="5">
        <v>1137</v>
      </c>
      <c r="G600" s="4">
        <v>1</v>
      </c>
    </row>
    <row r="601" spans="6:7" x14ac:dyDescent="0.2">
      <c r="F601" s="5">
        <v>1138</v>
      </c>
      <c r="G601" s="4">
        <v>1</v>
      </c>
    </row>
    <row r="602" spans="6:7" x14ac:dyDescent="0.2">
      <c r="F602" s="5">
        <v>1139</v>
      </c>
      <c r="G602" s="4">
        <v>0</v>
      </c>
    </row>
    <row r="603" spans="6:7" x14ac:dyDescent="0.2">
      <c r="F603" s="5">
        <v>1140</v>
      </c>
      <c r="G603" s="4">
        <v>1</v>
      </c>
    </row>
    <row r="604" spans="6:7" x14ac:dyDescent="0.2">
      <c r="F604" s="5">
        <v>1144</v>
      </c>
      <c r="G604" s="4">
        <v>0</v>
      </c>
    </row>
    <row r="605" spans="6:7" x14ac:dyDescent="0.2">
      <c r="F605" s="5">
        <v>1145</v>
      </c>
      <c r="G605" s="4">
        <v>1</v>
      </c>
    </row>
    <row r="606" spans="6:7" x14ac:dyDescent="0.2">
      <c r="F606" s="5">
        <v>1146</v>
      </c>
      <c r="G606" s="4">
        <v>1</v>
      </c>
    </row>
    <row r="607" spans="6:7" x14ac:dyDescent="0.2">
      <c r="F607" s="5">
        <v>1147</v>
      </c>
      <c r="G607" s="4">
        <v>0</v>
      </c>
    </row>
    <row r="608" spans="6:7" x14ac:dyDescent="0.2">
      <c r="F608" s="5">
        <v>1149</v>
      </c>
      <c r="G608" s="4">
        <v>1</v>
      </c>
    </row>
    <row r="609" spans="6:7" x14ac:dyDescent="0.2">
      <c r="F609" s="5">
        <v>1150</v>
      </c>
      <c r="G609" s="4">
        <v>1</v>
      </c>
    </row>
    <row r="610" spans="6:7" x14ac:dyDescent="0.2">
      <c r="F610" s="5">
        <v>1151</v>
      </c>
      <c r="G610" s="4">
        <v>1</v>
      </c>
    </row>
    <row r="611" spans="6:7" x14ac:dyDescent="0.2">
      <c r="F611" s="5">
        <v>1152</v>
      </c>
      <c r="G611" s="4">
        <v>0</v>
      </c>
    </row>
    <row r="612" spans="6:7" x14ac:dyDescent="0.2">
      <c r="F612" s="5">
        <v>1160</v>
      </c>
      <c r="G612" s="4">
        <v>0</v>
      </c>
    </row>
    <row r="613" spans="6:7" x14ac:dyDescent="0.2">
      <c r="F613" s="5">
        <v>1161</v>
      </c>
      <c r="G613" s="4">
        <v>0</v>
      </c>
    </row>
    <row r="614" spans="6:7" x14ac:dyDescent="0.2">
      <c r="F614" s="5">
        <v>1164</v>
      </c>
      <c r="G614" s="4">
        <v>0</v>
      </c>
    </row>
    <row r="615" spans="6:7" x14ac:dyDescent="0.2">
      <c r="F615" s="5">
        <v>1165</v>
      </c>
      <c r="G615" s="4">
        <v>0</v>
      </c>
    </row>
    <row r="616" spans="6:7" x14ac:dyDescent="0.2">
      <c r="F616" s="5">
        <v>1168</v>
      </c>
      <c r="G616" s="4">
        <v>0</v>
      </c>
    </row>
    <row r="617" spans="6:7" x14ac:dyDescent="0.2">
      <c r="F617" s="5">
        <v>1172</v>
      </c>
      <c r="G617" s="4">
        <v>0</v>
      </c>
    </row>
    <row r="618" spans="6:7" x14ac:dyDescent="0.2">
      <c r="F618" s="5">
        <v>1174</v>
      </c>
      <c r="G618" s="4">
        <v>1</v>
      </c>
    </row>
    <row r="619" spans="6:7" x14ac:dyDescent="0.2">
      <c r="F619" s="5">
        <v>1176</v>
      </c>
      <c r="G619" s="4">
        <v>0</v>
      </c>
    </row>
    <row r="620" spans="6:7" x14ac:dyDescent="0.2">
      <c r="F620" s="5">
        <v>1177</v>
      </c>
      <c r="G620" s="4">
        <v>0</v>
      </c>
    </row>
    <row r="621" spans="6:7" x14ac:dyDescent="0.2">
      <c r="F621" s="5">
        <v>1178</v>
      </c>
      <c r="G621" s="4">
        <v>1</v>
      </c>
    </row>
    <row r="622" spans="6:7" x14ac:dyDescent="0.2">
      <c r="F622" s="5">
        <v>1181</v>
      </c>
      <c r="G622" s="4">
        <v>0</v>
      </c>
    </row>
    <row r="623" spans="6:7" x14ac:dyDescent="0.2">
      <c r="F623" s="5">
        <v>1184</v>
      </c>
      <c r="G623" s="4">
        <v>1</v>
      </c>
    </row>
    <row r="624" spans="6:7" x14ac:dyDescent="0.2">
      <c r="F624" s="5">
        <v>1185</v>
      </c>
      <c r="G624" s="4">
        <v>0</v>
      </c>
    </row>
    <row r="625" spans="6:7" x14ac:dyDescent="0.2">
      <c r="F625" s="5">
        <v>1186</v>
      </c>
      <c r="G625" s="4">
        <v>1</v>
      </c>
    </row>
    <row r="626" spans="6:7" x14ac:dyDescent="0.2">
      <c r="F626" s="5">
        <v>1187</v>
      </c>
      <c r="G626" s="4">
        <v>1</v>
      </c>
    </row>
    <row r="627" spans="6:7" x14ac:dyDescent="0.2">
      <c r="F627" s="5">
        <v>1190</v>
      </c>
      <c r="G627" s="4">
        <v>0</v>
      </c>
    </row>
    <row r="628" spans="6:7" x14ac:dyDescent="0.2">
      <c r="F628" s="5">
        <v>1191</v>
      </c>
      <c r="G628" s="4">
        <v>0</v>
      </c>
    </row>
    <row r="629" spans="6:7" x14ac:dyDescent="0.2">
      <c r="F629" s="5">
        <v>1193</v>
      </c>
      <c r="G629" s="4">
        <v>1</v>
      </c>
    </row>
    <row r="630" spans="6:7" x14ac:dyDescent="0.2">
      <c r="F630" s="5">
        <v>1194</v>
      </c>
      <c r="G630" s="4">
        <v>0</v>
      </c>
    </row>
    <row r="631" spans="6:7" x14ac:dyDescent="0.2">
      <c r="F631" s="5">
        <v>1198</v>
      </c>
      <c r="G631" s="4">
        <v>1</v>
      </c>
    </row>
    <row r="632" spans="6:7" x14ac:dyDescent="0.2">
      <c r="F632" s="5">
        <v>1200</v>
      </c>
      <c r="G632" s="4">
        <v>0</v>
      </c>
    </row>
    <row r="633" spans="6:7" x14ac:dyDescent="0.2">
      <c r="F633" s="5">
        <v>1201</v>
      </c>
      <c r="G633" s="4">
        <v>0</v>
      </c>
    </row>
    <row r="634" spans="6:7" x14ac:dyDescent="0.2">
      <c r="F634" s="5">
        <v>1203</v>
      </c>
      <c r="G634" s="4">
        <v>1</v>
      </c>
    </row>
    <row r="635" spans="6:7" x14ac:dyDescent="0.2">
      <c r="F635" s="5">
        <v>1204</v>
      </c>
      <c r="G635" s="4">
        <v>0</v>
      </c>
    </row>
    <row r="636" spans="6:7" x14ac:dyDescent="0.2">
      <c r="F636" s="5">
        <v>1206</v>
      </c>
      <c r="G636" s="4">
        <v>0</v>
      </c>
    </row>
    <row r="637" spans="6:7" x14ac:dyDescent="0.2">
      <c r="F637" s="5">
        <v>1207</v>
      </c>
      <c r="G637" s="4">
        <v>0</v>
      </c>
    </row>
    <row r="638" spans="6:7" x14ac:dyDescent="0.2">
      <c r="F638" s="5">
        <v>1208</v>
      </c>
      <c r="G638" s="4">
        <v>0</v>
      </c>
    </row>
    <row r="639" spans="6:7" x14ac:dyDescent="0.2">
      <c r="F639" s="5">
        <v>1209</v>
      </c>
      <c r="G639" s="4">
        <v>0</v>
      </c>
    </row>
    <row r="640" spans="6:7" x14ac:dyDescent="0.2">
      <c r="F640" s="5">
        <v>1211</v>
      </c>
      <c r="G640" s="4">
        <v>0</v>
      </c>
    </row>
    <row r="641" spans="6:7" x14ac:dyDescent="0.2">
      <c r="F641" s="5">
        <v>1217</v>
      </c>
      <c r="G641" s="4">
        <v>0</v>
      </c>
    </row>
    <row r="642" spans="6:7" x14ac:dyDescent="0.2">
      <c r="F642" s="5">
        <v>1220</v>
      </c>
      <c r="G642" s="4">
        <v>0</v>
      </c>
    </row>
    <row r="643" spans="6:7" x14ac:dyDescent="0.2">
      <c r="F643" s="5">
        <v>1221</v>
      </c>
      <c r="G643" s="4">
        <v>0</v>
      </c>
    </row>
    <row r="644" spans="6:7" x14ac:dyDescent="0.2">
      <c r="F644" s="5">
        <v>1222</v>
      </c>
      <c r="G644" s="4">
        <v>0</v>
      </c>
    </row>
    <row r="645" spans="6:7" x14ac:dyDescent="0.2">
      <c r="F645" s="5">
        <v>1223</v>
      </c>
      <c r="G645" s="4">
        <v>1</v>
      </c>
    </row>
    <row r="646" spans="6:7" x14ac:dyDescent="0.2">
      <c r="F646" s="5">
        <v>1224</v>
      </c>
      <c r="G646" s="4">
        <v>1</v>
      </c>
    </row>
    <row r="647" spans="6:7" x14ac:dyDescent="0.2">
      <c r="F647" s="5">
        <v>1230</v>
      </c>
      <c r="G647" s="4">
        <v>0</v>
      </c>
    </row>
    <row r="648" spans="6:7" x14ac:dyDescent="0.2">
      <c r="F648" s="5">
        <v>1231</v>
      </c>
      <c r="G648" s="4">
        <v>0</v>
      </c>
    </row>
    <row r="649" spans="6:7" x14ac:dyDescent="0.2">
      <c r="F649" s="5">
        <v>1232</v>
      </c>
      <c r="G649" s="4">
        <v>0</v>
      </c>
    </row>
    <row r="650" spans="6:7" x14ac:dyDescent="0.2">
      <c r="F650" s="5">
        <v>1234</v>
      </c>
      <c r="G650" s="4">
        <v>0</v>
      </c>
    </row>
    <row r="651" spans="6:7" x14ac:dyDescent="0.2">
      <c r="F651" s="5">
        <v>1235</v>
      </c>
      <c r="G651" s="4">
        <v>1</v>
      </c>
    </row>
    <row r="652" spans="6:7" x14ac:dyDescent="0.2">
      <c r="F652" s="5">
        <v>1236</v>
      </c>
      <c r="G652" s="4">
        <v>1</v>
      </c>
    </row>
    <row r="653" spans="6:7" x14ac:dyDescent="0.2">
      <c r="F653" s="5">
        <v>1238</v>
      </c>
      <c r="G653" s="4">
        <v>0</v>
      </c>
    </row>
    <row r="654" spans="6:7" x14ac:dyDescent="0.2">
      <c r="F654" s="5">
        <v>1239</v>
      </c>
      <c r="G654" s="4">
        <v>0</v>
      </c>
    </row>
    <row r="655" spans="6:7" x14ac:dyDescent="0.2">
      <c r="F655" s="5">
        <v>1249</v>
      </c>
      <c r="G655" s="4">
        <v>1</v>
      </c>
    </row>
    <row r="656" spans="6:7" x14ac:dyDescent="0.2">
      <c r="F656" s="5">
        <v>1250</v>
      </c>
      <c r="G656" s="4">
        <v>1</v>
      </c>
    </row>
    <row r="657" spans="6:7" x14ac:dyDescent="0.2">
      <c r="F657" s="5">
        <v>1251</v>
      </c>
      <c r="G657" s="4">
        <v>0</v>
      </c>
    </row>
    <row r="658" spans="6:7" x14ac:dyDescent="0.2">
      <c r="F658" s="5">
        <v>1252</v>
      </c>
      <c r="G658" s="4">
        <v>0</v>
      </c>
    </row>
    <row r="659" spans="6:7" x14ac:dyDescent="0.2">
      <c r="F659" s="5">
        <v>1255</v>
      </c>
      <c r="G659" s="4">
        <v>0</v>
      </c>
    </row>
    <row r="660" spans="6:7" x14ac:dyDescent="0.2">
      <c r="F660" s="5">
        <v>1256</v>
      </c>
      <c r="G660" s="4">
        <v>1</v>
      </c>
    </row>
    <row r="661" spans="6:7" x14ac:dyDescent="0.2">
      <c r="F661" s="5">
        <v>1258</v>
      </c>
      <c r="G661" s="4">
        <v>1</v>
      </c>
    </row>
    <row r="662" spans="6:7" x14ac:dyDescent="0.2">
      <c r="F662" s="5">
        <v>1262</v>
      </c>
      <c r="G662" s="4">
        <v>0</v>
      </c>
    </row>
    <row r="663" spans="6:7" x14ac:dyDescent="0.2">
      <c r="F663" s="5">
        <v>1263</v>
      </c>
      <c r="G663" s="4">
        <v>0</v>
      </c>
    </row>
    <row r="664" spans="6:7" x14ac:dyDescent="0.2">
      <c r="F664" s="5">
        <v>1264</v>
      </c>
      <c r="G664" s="4">
        <v>1</v>
      </c>
    </row>
    <row r="665" spans="6:7" x14ac:dyDescent="0.2">
      <c r="F665" s="5">
        <v>1265</v>
      </c>
      <c r="G665" s="4">
        <v>0</v>
      </c>
    </row>
    <row r="666" spans="6:7" x14ac:dyDescent="0.2">
      <c r="F666" s="5">
        <v>1267</v>
      </c>
      <c r="G666" s="4">
        <v>1</v>
      </c>
    </row>
    <row r="667" spans="6:7" x14ac:dyDescent="0.2">
      <c r="F667" s="5">
        <v>1270</v>
      </c>
      <c r="G667" s="4">
        <v>0</v>
      </c>
    </row>
    <row r="668" spans="6:7" x14ac:dyDescent="0.2">
      <c r="F668" s="5">
        <v>1272</v>
      </c>
      <c r="G668" s="4">
        <v>0</v>
      </c>
    </row>
    <row r="669" spans="6:7" x14ac:dyDescent="0.2">
      <c r="F669" s="5">
        <v>1276</v>
      </c>
      <c r="G669" s="4">
        <v>1</v>
      </c>
    </row>
    <row r="670" spans="6:7" x14ac:dyDescent="0.2">
      <c r="F670" s="5">
        <v>1278</v>
      </c>
      <c r="G670" s="4">
        <v>0</v>
      </c>
    </row>
    <row r="671" spans="6:7" x14ac:dyDescent="0.2">
      <c r="F671" s="5">
        <v>1280</v>
      </c>
      <c r="G671" s="4">
        <v>1</v>
      </c>
    </row>
    <row r="672" spans="6:7" x14ac:dyDescent="0.2">
      <c r="F672" s="5">
        <v>1282</v>
      </c>
      <c r="G672" s="4">
        <v>0</v>
      </c>
    </row>
    <row r="673" spans="6:7" x14ac:dyDescent="0.2">
      <c r="F673" s="5">
        <v>1284</v>
      </c>
      <c r="G673" s="4">
        <v>0</v>
      </c>
    </row>
    <row r="674" spans="6:7" x14ac:dyDescent="0.2">
      <c r="F674" s="5">
        <v>1285</v>
      </c>
      <c r="G674" s="4">
        <v>1</v>
      </c>
    </row>
    <row r="675" spans="6:7" x14ac:dyDescent="0.2">
      <c r="F675" s="5">
        <v>1286</v>
      </c>
      <c r="G675" s="4">
        <v>1</v>
      </c>
    </row>
    <row r="676" spans="6:7" x14ac:dyDescent="0.2">
      <c r="F676" s="5">
        <v>1287</v>
      </c>
      <c r="G676" s="4">
        <v>0</v>
      </c>
    </row>
    <row r="677" spans="6:7" x14ac:dyDescent="0.2">
      <c r="F677" s="5">
        <v>1288</v>
      </c>
      <c r="G677" s="4">
        <v>0</v>
      </c>
    </row>
    <row r="678" spans="6:7" x14ac:dyDescent="0.2">
      <c r="F678" s="5">
        <v>1292</v>
      </c>
      <c r="G678" s="4">
        <v>0</v>
      </c>
    </row>
    <row r="679" spans="6:7" x14ac:dyDescent="0.2">
      <c r="F679" s="5">
        <v>1293</v>
      </c>
      <c r="G679" s="4">
        <v>1</v>
      </c>
    </row>
    <row r="680" spans="6:7" x14ac:dyDescent="0.2">
      <c r="F680" s="5">
        <v>1294</v>
      </c>
      <c r="G680" s="4">
        <v>0</v>
      </c>
    </row>
    <row r="681" spans="6:7" x14ac:dyDescent="0.2">
      <c r="F681" s="5">
        <v>1295</v>
      </c>
      <c r="G681" s="4">
        <v>0</v>
      </c>
    </row>
    <row r="682" spans="6:7" x14ac:dyDescent="0.2">
      <c r="F682" s="5">
        <v>1296</v>
      </c>
      <c r="G682" s="4">
        <v>0</v>
      </c>
    </row>
    <row r="683" spans="6:7" x14ac:dyDescent="0.2">
      <c r="F683" s="5">
        <v>1297</v>
      </c>
      <c r="G683" s="4">
        <v>0</v>
      </c>
    </row>
    <row r="684" spans="6:7" x14ac:dyDescent="0.2">
      <c r="F684" s="5">
        <v>1299</v>
      </c>
      <c r="G684" s="4">
        <v>0</v>
      </c>
    </row>
    <row r="685" spans="6:7" x14ac:dyDescent="0.2">
      <c r="F685" s="5">
        <v>1300</v>
      </c>
      <c r="G685" s="4">
        <v>0</v>
      </c>
    </row>
    <row r="686" spans="6:7" x14ac:dyDescent="0.2">
      <c r="F686" s="5">
        <v>1305</v>
      </c>
      <c r="G686" s="4">
        <v>0</v>
      </c>
    </row>
    <row r="687" spans="6:7" x14ac:dyDescent="0.2">
      <c r="F687" s="5">
        <v>1308</v>
      </c>
      <c r="G687" s="4">
        <v>0</v>
      </c>
    </row>
    <row r="688" spans="6:7" x14ac:dyDescent="0.2">
      <c r="F688" s="5">
        <v>1310</v>
      </c>
      <c r="G688" s="4">
        <v>0</v>
      </c>
    </row>
    <row r="689" spans="6:7" x14ac:dyDescent="0.2">
      <c r="F689" s="5">
        <v>1315</v>
      </c>
      <c r="G689" s="4">
        <v>1</v>
      </c>
    </row>
    <row r="690" spans="6:7" x14ac:dyDescent="0.2">
      <c r="F690" s="5">
        <v>1316</v>
      </c>
      <c r="G690" s="4">
        <v>0</v>
      </c>
    </row>
    <row r="691" spans="6:7" x14ac:dyDescent="0.2">
      <c r="F691" s="5">
        <v>1320</v>
      </c>
      <c r="G691" s="4">
        <v>1</v>
      </c>
    </row>
    <row r="692" spans="6:7" x14ac:dyDescent="0.2">
      <c r="F692" s="5">
        <v>1321</v>
      </c>
      <c r="G692" s="4">
        <v>0</v>
      </c>
    </row>
    <row r="693" spans="6:7" x14ac:dyDescent="0.2">
      <c r="F693" s="5">
        <v>1325</v>
      </c>
      <c r="G693" s="4">
        <v>0</v>
      </c>
    </row>
    <row r="694" spans="6:7" x14ac:dyDescent="0.2">
      <c r="F694" s="5">
        <v>1326</v>
      </c>
      <c r="G694" s="4">
        <v>1</v>
      </c>
    </row>
    <row r="695" spans="6:7" x14ac:dyDescent="0.2">
      <c r="F695" s="5">
        <v>1327</v>
      </c>
      <c r="G695" s="4">
        <v>1</v>
      </c>
    </row>
    <row r="696" spans="6:7" x14ac:dyDescent="0.2">
      <c r="F696" s="5">
        <v>1329</v>
      </c>
      <c r="G696" s="4">
        <v>1</v>
      </c>
    </row>
    <row r="697" spans="6:7" x14ac:dyDescent="0.2">
      <c r="F697" s="5">
        <v>1330</v>
      </c>
      <c r="G697" s="4">
        <v>0</v>
      </c>
    </row>
    <row r="698" spans="6:7" x14ac:dyDescent="0.2">
      <c r="F698" s="5">
        <v>1333</v>
      </c>
      <c r="G698" s="4">
        <v>1</v>
      </c>
    </row>
    <row r="699" spans="6:7" x14ac:dyDescent="0.2">
      <c r="F699" s="5">
        <v>1334</v>
      </c>
      <c r="G699" s="4">
        <v>1</v>
      </c>
    </row>
    <row r="700" spans="6:7" x14ac:dyDescent="0.2">
      <c r="F700" s="5">
        <v>1335</v>
      </c>
      <c r="G700" s="4">
        <v>0</v>
      </c>
    </row>
    <row r="701" spans="6:7" x14ac:dyDescent="0.2">
      <c r="F701" s="5">
        <v>1336</v>
      </c>
      <c r="G701" s="4">
        <v>0</v>
      </c>
    </row>
    <row r="702" spans="6:7" x14ac:dyDescent="0.2">
      <c r="F702" s="5">
        <v>1337</v>
      </c>
      <c r="G702" s="4">
        <v>0</v>
      </c>
    </row>
    <row r="703" spans="6:7" x14ac:dyDescent="0.2">
      <c r="F703" s="5">
        <v>1338</v>
      </c>
      <c r="G703" s="4">
        <v>1</v>
      </c>
    </row>
    <row r="704" spans="6:7" x14ac:dyDescent="0.2">
      <c r="F704" s="5">
        <v>1342</v>
      </c>
      <c r="G704" s="4">
        <v>0</v>
      </c>
    </row>
    <row r="705" spans="6:7" x14ac:dyDescent="0.2">
      <c r="F705" s="5">
        <v>1343</v>
      </c>
      <c r="G705" s="4">
        <v>0</v>
      </c>
    </row>
    <row r="706" spans="6:7" x14ac:dyDescent="0.2">
      <c r="F706" s="5">
        <v>1344</v>
      </c>
      <c r="G706" s="4">
        <v>1</v>
      </c>
    </row>
    <row r="707" spans="6:7" x14ac:dyDescent="0.2">
      <c r="F707" s="5">
        <v>1346</v>
      </c>
      <c r="G707" s="4">
        <v>1</v>
      </c>
    </row>
    <row r="708" spans="6:7" x14ac:dyDescent="0.2">
      <c r="F708" s="5">
        <v>1350</v>
      </c>
      <c r="G708" s="4">
        <v>1</v>
      </c>
    </row>
    <row r="709" spans="6:7" x14ac:dyDescent="0.2">
      <c r="F709" s="5">
        <v>1351</v>
      </c>
      <c r="G709" s="4">
        <v>0</v>
      </c>
    </row>
    <row r="710" spans="6:7" x14ac:dyDescent="0.2">
      <c r="F710" s="5">
        <v>1352</v>
      </c>
      <c r="G710" s="4">
        <v>0</v>
      </c>
    </row>
    <row r="711" spans="6:7" x14ac:dyDescent="0.2">
      <c r="F711" s="5">
        <v>1356</v>
      </c>
      <c r="G711" s="4">
        <v>0</v>
      </c>
    </row>
    <row r="712" spans="6:7" x14ac:dyDescent="0.2">
      <c r="F712" s="5">
        <v>1357</v>
      </c>
      <c r="G712" s="4">
        <v>0</v>
      </c>
    </row>
    <row r="713" spans="6:7" x14ac:dyDescent="0.2">
      <c r="F713" s="5">
        <v>1358</v>
      </c>
      <c r="G713" s="4">
        <v>0</v>
      </c>
    </row>
    <row r="714" spans="6:7" x14ac:dyDescent="0.2">
      <c r="F714" s="5">
        <v>1361</v>
      </c>
      <c r="G714" s="4">
        <v>1</v>
      </c>
    </row>
    <row r="715" spans="6:7" x14ac:dyDescent="0.2">
      <c r="F715" s="5">
        <v>1363</v>
      </c>
      <c r="G715" s="4">
        <v>1</v>
      </c>
    </row>
    <row r="716" spans="6:7" x14ac:dyDescent="0.2">
      <c r="F716" s="5">
        <v>1368</v>
      </c>
      <c r="G716" s="4">
        <v>0</v>
      </c>
    </row>
    <row r="717" spans="6:7" x14ac:dyDescent="0.2">
      <c r="F717" s="5">
        <v>1370</v>
      </c>
      <c r="G717" s="4">
        <v>0</v>
      </c>
    </row>
    <row r="718" spans="6:7" x14ac:dyDescent="0.2">
      <c r="F718" s="5">
        <v>1371</v>
      </c>
      <c r="G718" s="4">
        <v>1</v>
      </c>
    </row>
    <row r="719" spans="6:7" x14ac:dyDescent="0.2">
      <c r="F719" s="5">
        <v>1372</v>
      </c>
      <c r="G719" s="4">
        <v>0</v>
      </c>
    </row>
    <row r="720" spans="6:7" x14ac:dyDescent="0.2">
      <c r="F720" s="5">
        <v>1377</v>
      </c>
      <c r="G720" s="4">
        <v>1</v>
      </c>
    </row>
    <row r="721" spans="6:7" x14ac:dyDescent="0.2">
      <c r="F721" s="5">
        <v>1378</v>
      </c>
      <c r="G721" s="4">
        <v>1</v>
      </c>
    </row>
    <row r="722" spans="6:7" x14ac:dyDescent="0.2">
      <c r="F722" s="5">
        <v>1379</v>
      </c>
      <c r="G722" s="4">
        <v>0</v>
      </c>
    </row>
    <row r="723" spans="6:7" x14ac:dyDescent="0.2">
      <c r="F723" s="5">
        <v>1381</v>
      </c>
      <c r="G723" s="4">
        <v>1</v>
      </c>
    </row>
    <row r="724" spans="6:7" x14ac:dyDescent="0.2">
      <c r="F724" s="5">
        <v>1383</v>
      </c>
      <c r="G724" s="4">
        <v>1</v>
      </c>
    </row>
    <row r="725" spans="6:7" x14ac:dyDescent="0.2">
      <c r="F725" s="5">
        <v>1384</v>
      </c>
      <c r="G725" s="4">
        <v>1</v>
      </c>
    </row>
    <row r="726" spans="6:7" x14ac:dyDescent="0.2">
      <c r="F726" s="5">
        <v>1385</v>
      </c>
      <c r="G726" s="4">
        <v>1</v>
      </c>
    </row>
    <row r="727" spans="6:7" x14ac:dyDescent="0.2">
      <c r="F727" s="5">
        <v>1386</v>
      </c>
      <c r="G727" s="4">
        <v>1</v>
      </c>
    </row>
    <row r="728" spans="6:7" x14ac:dyDescent="0.2">
      <c r="F728" s="5">
        <v>1387</v>
      </c>
      <c r="G728" s="4">
        <v>0</v>
      </c>
    </row>
    <row r="729" spans="6:7" x14ac:dyDescent="0.2">
      <c r="F729" s="5">
        <v>1388</v>
      </c>
      <c r="G729" s="4">
        <v>1</v>
      </c>
    </row>
    <row r="730" spans="6:7" x14ac:dyDescent="0.2">
      <c r="F730" s="5">
        <v>1390</v>
      </c>
      <c r="G730" s="4">
        <v>1</v>
      </c>
    </row>
    <row r="731" spans="6:7" x14ac:dyDescent="0.2">
      <c r="F731" s="5">
        <v>1392</v>
      </c>
      <c r="G731" s="4">
        <v>0</v>
      </c>
    </row>
    <row r="732" spans="6:7" x14ac:dyDescent="0.2">
      <c r="F732" s="5">
        <v>1393</v>
      </c>
      <c r="G732" s="4">
        <v>0</v>
      </c>
    </row>
    <row r="733" spans="6:7" x14ac:dyDescent="0.2">
      <c r="F733" s="5">
        <v>1394</v>
      </c>
      <c r="G733" s="4">
        <v>1</v>
      </c>
    </row>
    <row r="734" spans="6:7" x14ac:dyDescent="0.2">
      <c r="F734" s="5">
        <v>1397</v>
      </c>
      <c r="G734" s="4">
        <v>1</v>
      </c>
    </row>
    <row r="735" spans="6:7" x14ac:dyDescent="0.2">
      <c r="F735" s="5">
        <v>1398</v>
      </c>
      <c r="G735" s="4">
        <v>1</v>
      </c>
    </row>
    <row r="736" spans="6:7" x14ac:dyDescent="0.2">
      <c r="F736" s="5">
        <v>1399</v>
      </c>
      <c r="G736" s="4">
        <v>1</v>
      </c>
    </row>
    <row r="737" spans="6:7" x14ac:dyDescent="0.2">
      <c r="F737" s="5">
        <v>1400</v>
      </c>
      <c r="G737" s="4">
        <v>1</v>
      </c>
    </row>
    <row r="738" spans="6:7" x14ac:dyDescent="0.2">
      <c r="F738" s="5">
        <v>1401</v>
      </c>
      <c r="G738" s="4">
        <v>1</v>
      </c>
    </row>
    <row r="739" spans="6:7" x14ac:dyDescent="0.2">
      <c r="F739" s="5">
        <v>1405</v>
      </c>
      <c r="G739" s="4">
        <v>1</v>
      </c>
    </row>
    <row r="740" spans="6:7" x14ac:dyDescent="0.2">
      <c r="F740" s="5">
        <v>1408</v>
      </c>
      <c r="G740" s="4">
        <v>0</v>
      </c>
    </row>
    <row r="741" spans="6:7" x14ac:dyDescent="0.2">
      <c r="F741" s="5">
        <v>1409</v>
      </c>
      <c r="G741" s="4">
        <v>1</v>
      </c>
    </row>
    <row r="742" spans="6:7" x14ac:dyDescent="0.2">
      <c r="F742" s="5">
        <v>1412</v>
      </c>
      <c r="G742" s="4">
        <v>1</v>
      </c>
    </row>
    <row r="743" spans="6:7" x14ac:dyDescent="0.2">
      <c r="F743" s="5">
        <v>1414</v>
      </c>
      <c r="G743" s="4">
        <v>0</v>
      </c>
    </row>
    <row r="744" spans="6:7" x14ac:dyDescent="0.2">
      <c r="F744" s="5">
        <v>1416</v>
      </c>
      <c r="G744" s="4">
        <v>0</v>
      </c>
    </row>
    <row r="745" spans="6:7" x14ac:dyDescent="0.2">
      <c r="F745" s="5">
        <v>1417</v>
      </c>
      <c r="G745" s="4">
        <v>1</v>
      </c>
    </row>
    <row r="746" spans="6:7" x14ac:dyDescent="0.2">
      <c r="F746" s="5">
        <v>1419</v>
      </c>
      <c r="G746" s="4">
        <v>0</v>
      </c>
    </row>
    <row r="747" spans="6:7" x14ac:dyDescent="0.2">
      <c r="F747" s="5">
        <v>1420</v>
      </c>
      <c r="G747" s="4">
        <v>0</v>
      </c>
    </row>
    <row r="748" spans="6:7" x14ac:dyDescent="0.2">
      <c r="F748" s="5">
        <v>1422</v>
      </c>
      <c r="G748" s="4">
        <v>0</v>
      </c>
    </row>
    <row r="749" spans="6:7" x14ac:dyDescent="0.2">
      <c r="F749" s="5">
        <v>1425</v>
      </c>
      <c r="G749" s="4">
        <v>0</v>
      </c>
    </row>
    <row r="750" spans="6:7" x14ac:dyDescent="0.2">
      <c r="F750" s="5">
        <v>1426</v>
      </c>
      <c r="G750" s="4">
        <v>0</v>
      </c>
    </row>
    <row r="751" spans="6:7" x14ac:dyDescent="0.2">
      <c r="F751" s="5">
        <v>1428</v>
      </c>
      <c r="G751" s="4">
        <v>1</v>
      </c>
    </row>
    <row r="752" spans="6:7" x14ac:dyDescent="0.2">
      <c r="F752" s="5">
        <v>1430</v>
      </c>
      <c r="G752" s="4">
        <v>0</v>
      </c>
    </row>
    <row r="753" spans="6:7" x14ac:dyDescent="0.2">
      <c r="F753" s="5">
        <v>1433</v>
      </c>
      <c r="G753" s="4">
        <v>1</v>
      </c>
    </row>
    <row r="754" spans="6:7" x14ac:dyDescent="0.2">
      <c r="F754" s="5">
        <v>1434</v>
      </c>
      <c r="G754" s="4">
        <v>0</v>
      </c>
    </row>
    <row r="755" spans="6:7" x14ac:dyDescent="0.2">
      <c r="F755" s="5">
        <v>1436</v>
      </c>
      <c r="G755" s="4">
        <v>0</v>
      </c>
    </row>
    <row r="756" spans="6:7" x14ac:dyDescent="0.2">
      <c r="F756" s="5">
        <v>1437</v>
      </c>
      <c r="G756" s="4">
        <v>0</v>
      </c>
    </row>
    <row r="757" spans="6:7" x14ac:dyDescent="0.2">
      <c r="F757" s="5">
        <v>1439</v>
      </c>
      <c r="G757" s="4">
        <v>0</v>
      </c>
    </row>
    <row r="758" spans="6:7" x14ac:dyDescent="0.2">
      <c r="F758" s="5">
        <v>1441</v>
      </c>
      <c r="G758" s="4">
        <v>1</v>
      </c>
    </row>
    <row r="759" spans="6:7" x14ac:dyDescent="0.2">
      <c r="F759" s="5">
        <v>1444</v>
      </c>
      <c r="G759" s="4">
        <v>1</v>
      </c>
    </row>
    <row r="760" spans="6:7" x14ac:dyDescent="0.2">
      <c r="F760" s="5">
        <v>1445</v>
      </c>
      <c r="G760" s="4">
        <v>0</v>
      </c>
    </row>
    <row r="761" spans="6:7" x14ac:dyDescent="0.2">
      <c r="F761" s="5">
        <v>1447</v>
      </c>
      <c r="G761" s="4">
        <v>0</v>
      </c>
    </row>
    <row r="762" spans="6:7" x14ac:dyDescent="0.2">
      <c r="F762" s="5">
        <v>1449</v>
      </c>
      <c r="G762" s="4">
        <v>1</v>
      </c>
    </row>
    <row r="763" spans="6:7" x14ac:dyDescent="0.2">
      <c r="F763" s="5">
        <v>1451</v>
      </c>
      <c r="G763" s="4">
        <v>0</v>
      </c>
    </row>
    <row r="764" spans="6:7" x14ac:dyDescent="0.2">
      <c r="F764" s="5">
        <v>1454</v>
      </c>
      <c r="G764" s="4">
        <v>0</v>
      </c>
    </row>
    <row r="765" spans="6:7" x14ac:dyDescent="0.2">
      <c r="F765" s="5">
        <v>1456</v>
      </c>
      <c r="G765" s="4">
        <v>0</v>
      </c>
    </row>
    <row r="766" spans="6:7" x14ac:dyDescent="0.2">
      <c r="F766" s="5">
        <v>1457</v>
      </c>
      <c r="G766" s="4">
        <v>0</v>
      </c>
    </row>
    <row r="767" spans="6:7" x14ac:dyDescent="0.2">
      <c r="F767" s="5">
        <v>1459</v>
      </c>
      <c r="G767" s="4">
        <v>1</v>
      </c>
    </row>
    <row r="768" spans="6:7" x14ac:dyDescent="0.2">
      <c r="F768" s="5">
        <v>1460</v>
      </c>
      <c r="G768" s="4">
        <v>0</v>
      </c>
    </row>
  </sheetData>
  <sheetProtection sheet="1" scenarios="1" selectLockedCells="1" selectUnlockedCells="1"/>
  <mergeCells count="2">
    <mergeCell ref="A1:D2"/>
    <mergeCell ref="A3:D13"/>
  </mergeCells>
  <pageMargins left="0.7" right="0.7" top="0.75" bottom="0.75" header="0.3" footer="0.3"/>
  <pageSetup orientation="portrait" horizontalDpi="300" verticalDpi="300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0404B-4416-49AC-AC6D-7F75DC0670B2}">
  <sheetPr codeName="Sheet6">
    <tabColor rgb="FFEEE6AC"/>
  </sheetPr>
  <dimension ref="A1:R752"/>
  <sheetViews>
    <sheetView topLeftCell="H1" zoomScale="95" zoomScaleNormal="95" workbookViewId="0">
      <selection activeCell="G48" sqref="G48"/>
    </sheetView>
  </sheetViews>
  <sheetFormatPr baseColWidth="10" defaultColWidth="11" defaultRowHeight="16" x14ac:dyDescent="0.2"/>
  <cols>
    <col min="1" max="1" width="17.33203125" bestFit="1" customWidth="1"/>
    <col min="2" max="2" width="10.33203125" bestFit="1" customWidth="1"/>
    <col min="3" max="3" width="18.6640625" bestFit="1" customWidth="1"/>
    <col min="4" max="4" width="19.33203125" customWidth="1"/>
    <col min="5" max="5" width="18.33203125" bestFit="1" customWidth="1"/>
    <col min="6" max="7" width="18.6640625" bestFit="1" customWidth="1"/>
    <col min="9" max="10" width="18.6640625" bestFit="1" customWidth="1"/>
    <col min="11" max="11" width="10" customWidth="1"/>
    <col min="12" max="12" width="29.33203125" customWidth="1"/>
    <col min="13" max="14" width="18.83203125" bestFit="1" customWidth="1"/>
    <col min="16" max="16" width="24.5" bestFit="1" customWidth="1"/>
    <col min="17" max="17" width="14" bestFit="1" customWidth="1"/>
    <col min="18" max="18" width="14.1640625" bestFit="1" customWidth="1"/>
  </cols>
  <sheetData>
    <row r="1" spans="1:18" ht="15.75" customHeight="1" x14ac:dyDescent="0.2">
      <c r="A1" s="108" t="s">
        <v>437</v>
      </c>
      <c r="B1" s="108"/>
      <c r="C1" s="108"/>
      <c r="D1" s="108"/>
    </row>
    <row r="2" spans="1:18" ht="16.5" customHeight="1" thickBot="1" x14ac:dyDescent="0.25">
      <c r="A2" s="108"/>
      <c r="B2" s="108"/>
      <c r="C2" s="108"/>
      <c r="D2" s="108"/>
      <c r="L2" t="s">
        <v>373</v>
      </c>
    </row>
    <row r="3" spans="1:18" ht="17" customHeight="1" thickBot="1" x14ac:dyDescent="0.25">
      <c r="A3" s="109" t="str">
        <f>"Reject the null at "&amp; " 1.91E -80 "&amp;" that homes with an Above Average "&amp;A1&amp;" have the same Average Sale Price as homes with a Below Average "&amp;A1&amp;"."&amp;CHAR(10)&amp;CHAR(10)&amp;"With 95% confidence the Average Sale Price of homes with an Above Average "&amp;A1&amp;" will be $"&amp;ROUND(M21,0)&amp;" to $"&amp;ROUND(M22,0)&amp;" greater than those with a Below Average "&amp;A1&amp;"."&amp;CHAR(10)&amp;CHAR(10)&amp;"The Average Sale Price will fall between $"&amp;ROUND(Q12,0)&amp;" and $"&amp;ROUND(Q11,0)&amp;", while those with a Below Average "&amp;A1&amp;" will fall between $"&amp;ROUND(R12,0)&amp;" and $"&amp;ROUND(R11,0)</f>
        <v>Reject the null at  1.91E -80  that homes with an Above Average Garage Area have the same Average Sale Price as homes with a Below Average Garage Area.
With 95% confidence the Average Sale Price of homes with an Above Average Garage Area will be $66450 to $80376 greater than those with a Below Average Garage Area.
The Average Sale Price will fall between $209027 and $221406, while those with a Below Average Garage Area will fall between $138614 and $144993</v>
      </c>
      <c r="B3" s="109"/>
      <c r="C3" s="109"/>
      <c r="D3" s="109"/>
      <c r="F3" s="37" t="s">
        <v>369</v>
      </c>
      <c r="G3" s="37"/>
      <c r="I3" s="37" t="s">
        <v>370</v>
      </c>
      <c r="J3" s="37"/>
      <c r="P3" s="10"/>
      <c r="Q3" s="10" t="s">
        <v>369</v>
      </c>
      <c r="R3" s="10" t="s">
        <v>370</v>
      </c>
    </row>
    <row r="4" spans="1:18" x14ac:dyDescent="0.2">
      <c r="A4" s="109"/>
      <c r="B4" s="109"/>
      <c r="C4" s="109"/>
      <c r="D4" s="109"/>
      <c r="F4" s="8"/>
      <c r="G4" s="8"/>
      <c r="I4" s="8"/>
      <c r="J4" s="8"/>
      <c r="L4" s="10"/>
      <c r="M4" s="10" t="s">
        <v>369</v>
      </c>
      <c r="N4" s="10" t="s">
        <v>370</v>
      </c>
      <c r="P4" s="8" t="s">
        <v>288</v>
      </c>
      <c r="Q4" s="8">
        <f t="shared" ref="Q4:R6" si="0">M5</f>
        <v>215216.22328767122</v>
      </c>
      <c r="R4" s="8">
        <f t="shared" si="0"/>
        <v>141803.38222849084</v>
      </c>
    </row>
    <row r="5" spans="1:18" x14ac:dyDescent="0.2">
      <c r="A5" s="109"/>
      <c r="B5" s="109"/>
      <c r="C5" s="109"/>
      <c r="D5" s="109"/>
      <c r="F5" s="8" t="s">
        <v>288</v>
      </c>
      <c r="G5" s="8">
        <v>215216.22328767122</v>
      </c>
      <c r="I5" s="8" t="s">
        <v>288</v>
      </c>
      <c r="J5" s="8">
        <v>141803.38222849084</v>
      </c>
      <c r="L5" s="8" t="s">
        <v>288</v>
      </c>
      <c r="M5" s="8">
        <v>215216.22328767122</v>
      </c>
      <c r="N5" s="8">
        <v>141803.38222849084</v>
      </c>
      <c r="P5" s="8" t="s">
        <v>374</v>
      </c>
      <c r="Q5" s="8">
        <f t="shared" si="0"/>
        <v>7263821447.9240131</v>
      </c>
      <c r="R5" s="8">
        <f t="shared" si="0"/>
        <v>1872956792.6997402</v>
      </c>
    </row>
    <row r="6" spans="1:18" x14ac:dyDescent="0.2">
      <c r="A6" s="109"/>
      <c r="B6" s="109"/>
      <c r="C6" s="109"/>
      <c r="D6" s="109"/>
      <c r="F6" s="8" t="s">
        <v>289</v>
      </c>
      <c r="G6" s="8">
        <v>3154.4318568677209</v>
      </c>
      <c r="I6" s="8" t="s">
        <v>289</v>
      </c>
      <c r="J6" s="8">
        <v>1625.3270443166011</v>
      </c>
      <c r="L6" s="8" t="s">
        <v>374</v>
      </c>
      <c r="M6" s="8">
        <v>7263821447.9240131</v>
      </c>
      <c r="N6" s="8">
        <v>1872956792.6997402</v>
      </c>
      <c r="P6" s="8" t="s">
        <v>375</v>
      </c>
      <c r="Q6" s="8">
        <f t="shared" si="0"/>
        <v>730</v>
      </c>
      <c r="R6" s="8">
        <f t="shared" si="0"/>
        <v>709</v>
      </c>
    </row>
    <row r="7" spans="1:18" x14ac:dyDescent="0.2">
      <c r="A7" s="109"/>
      <c r="B7" s="109"/>
      <c r="C7" s="109"/>
      <c r="D7" s="109"/>
      <c r="F7" s="8" t="s">
        <v>290</v>
      </c>
      <c r="G7" s="8">
        <v>197000</v>
      </c>
      <c r="I7" s="8" t="s">
        <v>290</v>
      </c>
      <c r="J7" s="8">
        <v>136500</v>
      </c>
      <c r="L7" s="8" t="s">
        <v>375</v>
      </c>
      <c r="M7" s="8">
        <v>730</v>
      </c>
      <c r="N7" s="8">
        <v>709</v>
      </c>
      <c r="P7" t="s">
        <v>385</v>
      </c>
      <c r="Q7">
        <f>SQRT(M6)/SQRT(M7)</f>
        <v>3154.4318568677209</v>
      </c>
      <c r="R7">
        <f>SQRT(N6)/SQRT(N7)</f>
        <v>1625.3270443166011</v>
      </c>
    </row>
    <row r="8" spans="1:18" x14ac:dyDescent="0.2">
      <c r="A8" s="109"/>
      <c r="B8" s="109"/>
      <c r="C8" s="109"/>
      <c r="D8" s="109"/>
      <c r="F8" s="8" t="s">
        <v>291</v>
      </c>
      <c r="G8" s="8">
        <v>145000</v>
      </c>
      <c r="I8" s="8" t="s">
        <v>291</v>
      </c>
      <c r="J8" s="8">
        <v>140000</v>
      </c>
      <c r="L8" s="8" t="s">
        <v>376</v>
      </c>
      <c r="M8" s="8">
        <v>0</v>
      </c>
      <c r="N8" s="8"/>
      <c r="P8" t="s">
        <v>388</v>
      </c>
      <c r="Q8">
        <f>Q7*M14</f>
        <v>6189.4582704938575</v>
      </c>
      <c r="R8">
        <f>R7*M14</f>
        <v>3189.1302057455027</v>
      </c>
    </row>
    <row r="9" spans="1:18" x14ac:dyDescent="0.2">
      <c r="A9" s="109"/>
      <c r="B9" s="109"/>
      <c r="C9" s="109"/>
      <c r="D9" s="109"/>
      <c r="F9" s="8" t="s">
        <v>292</v>
      </c>
      <c r="G9" s="8">
        <v>85228.055521195682</v>
      </c>
      <c r="I9" s="8" t="s">
        <v>292</v>
      </c>
      <c r="J9" s="8">
        <v>43277.670832656186</v>
      </c>
      <c r="L9" s="8" t="s">
        <v>377</v>
      </c>
      <c r="M9" s="8">
        <v>1088</v>
      </c>
      <c r="N9" s="8"/>
      <c r="P9" t="s">
        <v>387</v>
      </c>
      <c r="Q9">
        <f>Q8</f>
        <v>6189.4582704938575</v>
      </c>
      <c r="R9">
        <f>R8</f>
        <v>3189.1302057455027</v>
      </c>
    </row>
    <row r="10" spans="1:18" x14ac:dyDescent="0.2">
      <c r="A10" s="109"/>
      <c r="B10" s="109"/>
      <c r="C10" s="109"/>
      <c r="D10" s="109"/>
      <c r="F10" s="8" t="s">
        <v>293</v>
      </c>
      <c r="G10" s="8">
        <v>7263821447.9240131</v>
      </c>
      <c r="I10" s="8" t="s">
        <v>293</v>
      </c>
      <c r="J10" s="8">
        <v>1872956792.6997402</v>
      </c>
      <c r="L10" s="8" t="s">
        <v>378</v>
      </c>
      <c r="M10" s="8">
        <v>20.688188316925469</v>
      </c>
      <c r="N10" s="8"/>
    </row>
    <row r="11" spans="1:18" x14ac:dyDescent="0.2">
      <c r="A11" s="109"/>
      <c r="B11" s="109"/>
      <c r="C11" s="109"/>
      <c r="D11" s="109"/>
      <c r="F11" s="8" t="s">
        <v>294</v>
      </c>
      <c r="G11" s="8">
        <v>5.79810996291737</v>
      </c>
      <c r="I11" s="8" t="s">
        <v>294</v>
      </c>
      <c r="J11" s="8">
        <v>1.6804644312407655</v>
      </c>
      <c r="L11" s="8" t="s">
        <v>379</v>
      </c>
      <c r="M11" s="8">
        <v>9.58721956554803E-81</v>
      </c>
      <c r="N11" s="8"/>
      <c r="P11" t="s">
        <v>389</v>
      </c>
      <c r="Q11">
        <f>Q4+Q8</f>
        <v>221405.68155816509</v>
      </c>
      <c r="R11">
        <f>R4+R8</f>
        <v>144992.51243423633</v>
      </c>
    </row>
    <row r="12" spans="1:18" x14ac:dyDescent="0.2">
      <c r="A12" s="109"/>
      <c r="B12" s="109"/>
      <c r="C12" s="109"/>
      <c r="D12" s="109"/>
      <c r="F12" s="8" t="s">
        <v>295</v>
      </c>
      <c r="G12" s="8">
        <v>1.7448259235737331</v>
      </c>
      <c r="I12" s="8" t="s">
        <v>295</v>
      </c>
      <c r="J12" s="8">
        <v>0.78821646384945365</v>
      </c>
      <c r="L12" s="8" t="s">
        <v>380</v>
      </c>
      <c r="M12" s="8">
        <v>1.6462553505836925</v>
      </c>
      <c r="N12" s="8"/>
      <c r="P12" t="s">
        <v>390</v>
      </c>
      <c r="Q12">
        <f>Q4-Q8</f>
        <v>209026.76501717736</v>
      </c>
      <c r="R12">
        <f>R4-R8</f>
        <v>138614.25202274535</v>
      </c>
    </row>
    <row r="13" spans="1:18" x14ac:dyDescent="0.2">
      <c r="A13" s="109"/>
      <c r="B13" s="109"/>
      <c r="C13" s="109"/>
      <c r="D13" s="109"/>
      <c r="F13" s="8" t="s">
        <v>296</v>
      </c>
      <c r="G13" s="8">
        <v>699007</v>
      </c>
      <c r="I13" s="8" t="s">
        <v>296</v>
      </c>
      <c r="J13" s="8">
        <v>324200</v>
      </c>
      <c r="L13" s="8" t="s">
        <v>381</v>
      </c>
      <c r="M13" s="8">
        <v>1.917443913109606E-80</v>
      </c>
      <c r="N13" s="8"/>
    </row>
    <row r="14" spans="1:18" ht="17" thickBot="1" x14ac:dyDescent="0.25">
      <c r="A14" s="82"/>
      <c r="B14" s="82"/>
      <c r="C14" s="82"/>
      <c r="D14" s="82"/>
      <c r="F14" s="8" t="s">
        <v>297</v>
      </c>
      <c r="G14" s="8">
        <v>55993</v>
      </c>
      <c r="I14" s="8" t="s">
        <v>297</v>
      </c>
      <c r="J14" s="8">
        <v>34900</v>
      </c>
      <c r="L14" s="9" t="s">
        <v>382</v>
      </c>
      <c r="M14" s="9">
        <v>1.9621467672596513</v>
      </c>
      <c r="N14" s="9"/>
    </row>
    <row r="15" spans="1:18" x14ac:dyDescent="0.2">
      <c r="F15" s="8" t="s">
        <v>298</v>
      </c>
      <c r="G15" s="8">
        <v>755000</v>
      </c>
      <c r="I15" s="8" t="s">
        <v>298</v>
      </c>
      <c r="J15" s="8">
        <v>359100</v>
      </c>
    </row>
    <row r="16" spans="1:18" x14ac:dyDescent="0.2">
      <c r="A16" s="3" t="s">
        <v>436</v>
      </c>
      <c r="B16" t="s">
        <v>311</v>
      </c>
      <c r="E16" t="s">
        <v>329</v>
      </c>
      <c r="F16" s="8" t="s">
        <v>299</v>
      </c>
      <c r="G16" s="8">
        <v>157107843</v>
      </c>
      <c r="I16" s="8" t="s">
        <v>299</v>
      </c>
      <c r="J16" s="8">
        <v>100538598</v>
      </c>
      <c r="L16" t="s">
        <v>383</v>
      </c>
      <c r="M16">
        <f>SUM(M7:N7)</f>
        <v>1439</v>
      </c>
    </row>
    <row r="17" spans="1:13" ht="17" thickBot="1" x14ac:dyDescent="0.25">
      <c r="F17" s="9" t="s">
        <v>300</v>
      </c>
      <c r="G17" s="9">
        <v>730</v>
      </c>
      <c r="I17" s="9" t="s">
        <v>300</v>
      </c>
      <c r="J17" s="9">
        <v>709</v>
      </c>
      <c r="L17" t="s">
        <v>384</v>
      </c>
      <c r="M17">
        <f>M5-N5</f>
        <v>73412.841059180384</v>
      </c>
    </row>
    <row r="18" spans="1:13" x14ac:dyDescent="0.2">
      <c r="A18" s="3" t="s">
        <v>286</v>
      </c>
      <c r="B18" t="s">
        <v>318</v>
      </c>
      <c r="C18" t="s">
        <v>312</v>
      </c>
      <c r="J18">
        <v>0</v>
      </c>
      <c r="L18" t="s">
        <v>385</v>
      </c>
      <c r="M18">
        <f>SQRT((M6/M7)+(N6/N7))</f>
        <v>3548.5389022256577</v>
      </c>
    </row>
    <row r="19" spans="1:13" x14ac:dyDescent="0.2">
      <c r="A19" s="5" t="s">
        <v>369</v>
      </c>
      <c r="B19" s="4">
        <v>730</v>
      </c>
      <c r="C19" s="7">
        <v>215216.22328767122</v>
      </c>
      <c r="F19" s="3" t="s">
        <v>436</v>
      </c>
      <c r="G19" t="s">
        <v>311</v>
      </c>
      <c r="I19" s="3" t="s">
        <v>436</v>
      </c>
      <c r="J19" t="s">
        <v>311</v>
      </c>
    </row>
    <row r="20" spans="1:13" x14ac:dyDescent="0.2">
      <c r="A20" s="5" t="s">
        <v>370</v>
      </c>
      <c r="B20" s="4">
        <v>709</v>
      </c>
      <c r="C20" s="7">
        <v>141803.38222849084</v>
      </c>
      <c r="F20" s="3" t="s">
        <v>459</v>
      </c>
      <c r="G20" t="s">
        <v>369</v>
      </c>
      <c r="I20" s="3" t="s">
        <v>459</v>
      </c>
      <c r="J20" t="s">
        <v>370</v>
      </c>
      <c r="L20" t="s">
        <v>386</v>
      </c>
      <c r="M20">
        <f>M18*M14</f>
        <v>6962.7541354971863</v>
      </c>
    </row>
    <row r="21" spans="1:13" x14ac:dyDescent="0.2">
      <c r="A21" s="5" t="s">
        <v>307</v>
      </c>
      <c r="B21" s="4">
        <v>1439</v>
      </c>
      <c r="C21" s="7">
        <v>179045.47671994442</v>
      </c>
      <c r="L21" t="s">
        <v>387</v>
      </c>
      <c r="M21">
        <f>M17-M20</f>
        <v>66450.086923683193</v>
      </c>
    </row>
    <row r="22" spans="1:13" x14ac:dyDescent="0.2">
      <c r="F22" s="3" t="s">
        <v>286</v>
      </c>
      <c r="G22" t="s">
        <v>312</v>
      </c>
      <c r="I22" s="3" t="s">
        <v>286</v>
      </c>
      <c r="J22" t="s">
        <v>312</v>
      </c>
      <c r="L22" t="s">
        <v>388</v>
      </c>
      <c r="M22">
        <f>M17+M20</f>
        <v>80375.595194677575</v>
      </c>
    </row>
    <row r="23" spans="1:13" x14ac:dyDescent="0.2">
      <c r="F23" s="5">
        <v>1</v>
      </c>
      <c r="G23" s="7">
        <v>208500</v>
      </c>
      <c r="I23" s="5">
        <v>2</v>
      </c>
      <c r="J23" s="7">
        <v>181500</v>
      </c>
    </row>
    <row r="24" spans="1:13" x14ac:dyDescent="0.2">
      <c r="F24" s="5">
        <v>3</v>
      </c>
      <c r="G24" s="7">
        <v>223500</v>
      </c>
      <c r="I24" s="5">
        <v>9</v>
      </c>
      <c r="J24" s="7">
        <v>129900</v>
      </c>
    </row>
    <row r="25" spans="1:13" x14ac:dyDescent="0.2">
      <c r="F25" s="5">
        <v>4</v>
      </c>
      <c r="G25" s="7">
        <v>140000</v>
      </c>
      <c r="I25" s="5">
        <v>10</v>
      </c>
      <c r="J25" s="7">
        <v>118000</v>
      </c>
    </row>
    <row r="26" spans="1:13" x14ac:dyDescent="0.2">
      <c r="F26" s="5">
        <v>5</v>
      </c>
      <c r="G26" s="7">
        <v>250000</v>
      </c>
      <c r="I26" s="5">
        <v>11</v>
      </c>
      <c r="J26" s="7">
        <v>129500</v>
      </c>
    </row>
    <row r="27" spans="1:13" x14ac:dyDescent="0.2">
      <c r="F27" s="5">
        <v>6</v>
      </c>
      <c r="G27" s="7">
        <v>143000</v>
      </c>
      <c r="I27" s="5">
        <v>13</v>
      </c>
      <c r="J27" s="7">
        <v>144000</v>
      </c>
    </row>
    <row r="28" spans="1:13" x14ac:dyDescent="0.2">
      <c r="F28" s="5">
        <v>7</v>
      </c>
      <c r="G28" s="7">
        <v>307000</v>
      </c>
      <c r="I28" s="5">
        <v>15</v>
      </c>
      <c r="J28" s="7">
        <v>157000</v>
      </c>
    </row>
    <row r="29" spans="1:13" x14ac:dyDescent="0.2">
      <c r="F29" s="5">
        <v>8</v>
      </c>
      <c r="G29" s="7">
        <v>200000</v>
      </c>
      <c r="I29" s="5">
        <v>20</v>
      </c>
      <c r="J29" s="7">
        <v>139000</v>
      </c>
    </row>
    <row r="30" spans="1:13" x14ac:dyDescent="0.2">
      <c r="F30" s="5">
        <v>12</v>
      </c>
      <c r="G30" s="7">
        <v>345000</v>
      </c>
      <c r="I30" s="5">
        <v>22</v>
      </c>
      <c r="J30" s="7">
        <v>139400</v>
      </c>
    </row>
    <row r="31" spans="1:13" x14ac:dyDescent="0.2">
      <c r="F31" s="5">
        <v>14</v>
      </c>
      <c r="G31" s="7">
        <v>279500</v>
      </c>
      <c r="I31" s="5">
        <v>25</v>
      </c>
      <c r="J31" s="7">
        <v>154000</v>
      </c>
    </row>
    <row r="32" spans="1:13" x14ac:dyDescent="0.2">
      <c r="F32" s="5">
        <v>16</v>
      </c>
      <c r="G32" s="7">
        <v>132000</v>
      </c>
      <c r="I32" s="5">
        <v>29</v>
      </c>
      <c r="J32" s="7">
        <v>207500</v>
      </c>
    </row>
    <row r="33" spans="6:10" x14ac:dyDescent="0.2">
      <c r="F33" s="5">
        <v>17</v>
      </c>
      <c r="G33" s="7">
        <v>149000</v>
      </c>
      <c r="I33" s="5">
        <v>30</v>
      </c>
      <c r="J33" s="7">
        <v>68500</v>
      </c>
    </row>
    <row r="34" spans="6:10" x14ac:dyDescent="0.2">
      <c r="F34" s="5">
        <v>18</v>
      </c>
      <c r="G34" s="7">
        <v>90000</v>
      </c>
      <c r="I34" s="5">
        <v>31</v>
      </c>
      <c r="J34" s="7">
        <v>40000</v>
      </c>
    </row>
    <row r="35" spans="6:10" x14ac:dyDescent="0.2">
      <c r="F35" s="5">
        <v>19</v>
      </c>
      <c r="G35" s="7">
        <v>159000</v>
      </c>
      <c r="I35" s="5">
        <v>32</v>
      </c>
      <c r="J35" s="7">
        <v>149350</v>
      </c>
    </row>
    <row r="36" spans="6:10" x14ac:dyDescent="0.2">
      <c r="F36" s="5">
        <v>21</v>
      </c>
      <c r="G36" s="7">
        <v>325300</v>
      </c>
      <c r="I36" s="5">
        <v>34</v>
      </c>
      <c r="J36" s="7">
        <v>165500</v>
      </c>
    </row>
    <row r="37" spans="6:10" x14ac:dyDescent="0.2">
      <c r="F37" s="5">
        <v>23</v>
      </c>
      <c r="G37" s="7">
        <v>230000</v>
      </c>
      <c r="I37" s="5">
        <v>39</v>
      </c>
      <c r="J37" s="7">
        <v>109000</v>
      </c>
    </row>
    <row r="38" spans="6:10" x14ac:dyDescent="0.2">
      <c r="F38" s="5">
        <v>24</v>
      </c>
      <c r="G38" s="7">
        <v>129900</v>
      </c>
      <c r="I38" s="5">
        <v>40</v>
      </c>
      <c r="J38" s="7">
        <v>82000</v>
      </c>
    </row>
    <row r="39" spans="6:10" x14ac:dyDescent="0.2">
      <c r="F39" s="5">
        <v>26</v>
      </c>
      <c r="G39" s="7">
        <v>256300</v>
      </c>
      <c r="I39" s="5">
        <v>41</v>
      </c>
      <c r="J39" s="7">
        <v>160000</v>
      </c>
    </row>
    <row r="40" spans="6:10" x14ac:dyDescent="0.2">
      <c r="F40" s="5">
        <v>27</v>
      </c>
      <c r="G40" s="7">
        <v>134800</v>
      </c>
      <c r="I40" s="5">
        <v>42</v>
      </c>
      <c r="J40" s="7">
        <v>170000</v>
      </c>
    </row>
    <row r="41" spans="6:10" x14ac:dyDescent="0.2">
      <c r="F41" s="5">
        <v>28</v>
      </c>
      <c r="G41" s="7">
        <v>306000</v>
      </c>
      <c r="I41" s="5">
        <v>44</v>
      </c>
      <c r="J41" s="7">
        <v>130250</v>
      </c>
    </row>
    <row r="42" spans="6:10" x14ac:dyDescent="0.2">
      <c r="F42" s="5">
        <v>33</v>
      </c>
      <c r="G42" s="7">
        <v>179900</v>
      </c>
      <c r="I42" s="5">
        <v>45</v>
      </c>
      <c r="J42" s="7">
        <v>141000</v>
      </c>
    </row>
    <row r="43" spans="6:10" x14ac:dyDescent="0.2">
      <c r="F43" s="5">
        <v>35</v>
      </c>
      <c r="G43" s="7">
        <v>277500</v>
      </c>
      <c r="I43" s="5">
        <v>49</v>
      </c>
      <c r="J43" s="7">
        <v>113000</v>
      </c>
    </row>
    <row r="44" spans="6:10" x14ac:dyDescent="0.2">
      <c r="F44" s="5">
        <v>36</v>
      </c>
      <c r="G44" s="7">
        <v>309000</v>
      </c>
      <c r="I44" s="5">
        <v>50</v>
      </c>
      <c r="J44" s="7">
        <v>127000</v>
      </c>
    </row>
    <row r="45" spans="6:10" x14ac:dyDescent="0.2">
      <c r="F45" s="5">
        <v>37</v>
      </c>
      <c r="G45" s="7">
        <v>145000</v>
      </c>
      <c r="I45" s="5">
        <v>51</v>
      </c>
      <c r="J45" s="7">
        <v>177000</v>
      </c>
    </row>
    <row r="46" spans="6:10" x14ac:dyDescent="0.2">
      <c r="F46" s="5">
        <v>38</v>
      </c>
      <c r="G46" s="7">
        <v>153000</v>
      </c>
      <c r="I46" s="5">
        <v>60</v>
      </c>
      <c r="J46" s="7">
        <v>124900</v>
      </c>
    </row>
    <row r="47" spans="6:10" x14ac:dyDescent="0.2">
      <c r="F47" s="5">
        <v>43</v>
      </c>
      <c r="G47" s="7">
        <v>144000</v>
      </c>
      <c r="I47" s="5">
        <v>62</v>
      </c>
      <c r="J47" s="7">
        <v>101000</v>
      </c>
    </row>
    <row r="48" spans="6:10" x14ac:dyDescent="0.2">
      <c r="F48" s="5">
        <v>46</v>
      </c>
      <c r="G48" s="7">
        <v>319900</v>
      </c>
      <c r="I48" s="5">
        <v>69</v>
      </c>
      <c r="J48" s="7">
        <v>80000</v>
      </c>
    </row>
    <row r="49" spans="6:10" x14ac:dyDescent="0.2">
      <c r="F49" s="5">
        <v>47</v>
      </c>
      <c r="G49" s="7">
        <v>239686</v>
      </c>
      <c r="I49" s="5">
        <v>72</v>
      </c>
      <c r="J49" s="7">
        <v>129500</v>
      </c>
    </row>
    <row r="50" spans="6:10" x14ac:dyDescent="0.2">
      <c r="F50" s="5">
        <v>48</v>
      </c>
      <c r="G50" s="7">
        <v>249700</v>
      </c>
      <c r="I50" s="5">
        <v>73</v>
      </c>
      <c r="J50" s="7">
        <v>185000</v>
      </c>
    </row>
    <row r="51" spans="6:10" x14ac:dyDescent="0.2">
      <c r="F51" s="5">
        <v>52</v>
      </c>
      <c r="G51" s="7">
        <v>114500</v>
      </c>
      <c r="I51" s="5">
        <v>75</v>
      </c>
      <c r="J51" s="7">
        <v>107400</v>
      </c>
    </row>
    <row r="52" spans="6:10" x14ac:dyDescent="0.2">
      <c r="F52" s="5">
        <v>53</v>
      </c>
      <c r="G52" s="7">
        <v>110000</v>
      </c>
      <c r="I52" s="5">
        <v>76</v>
      </c>
      <c r="J52" s="7">
        <v>91000</v>
      </c>
    </row>
    <row r="53" spans="6:10" x14ac:dyDescent="0.2">
      <c r="F53" s="5">
        <v>54</v>
      </c>
      <c r="G53" s="7">
        <v>385000</v>
      </c>
      <c r="I53" s="5">
        <v>77</v>
      </c>
      <c r="J53" s="7">
        <v>135750</v>
      </c>
    </row>
    <row r="54" spans="6:10" x14ac:dyDescent="0.2">
      <c r="F54" s="5">
        <v>55</v>
      </c>
      <c r="G54" s="7">
        <v>130000</v>
      </c>
      <c r="I54" s="5">
        <v>78</v>
      </c>
      <c r="J54" s="7">
        <v>127000</v>
      </c>
    </row>
    <row r="55" spans="6:10" x14ac:dyDescent="0.2">
      <c r="F55" s="5">
        <v>56</v>
      </c>
      <c r="G55" s="7">
        <v>180500</v>
      </c>
      <c r="I55" s="5">
        <v>79</v>
      </c>
      <c r="J55" s="7">
        <v>136500</v>
      </c>
    </row>
    <row r="56" spans="6:10" x14ac:dyDescent="0.2">
      <c r="F56" s="5">
        <v>57</v>
      </c>
      <c r="G56" s="7">
        <v>172500</v>
      </c>
      <c r="I56" s="5">
        <v>80</v>
      </c>
      <c r="J56" s="7">
        <v>110000</v>
      </c>
    </row>
    <row r="57" spans="6:10" x14ac:dyDescent="0.2">
      <c r="F57" s="5">
        <v>58</v>
      </c>
      <c r="G57" s="7">
        <v>196500</v>
      </c>
      <c r="I57" s="5">
        <v>82</v>
      </c>
      <c r="J57" s="7">
        <v>153500</v>
      </c>
    </row>
    <row r="58" spans="6:10" x14ac:dyDescent="0.2">
      <c r="F58" s="5">
        <v>59</v>
      </c>
      <c r="G58" s="7">
        <v>438780</v>
      </c>
      <c r="I58" s="5">
        <v>84</v>
      </c>
      <c r="J58" s="7">
        <v>126500</v>
      </c>
    </row>
    <row r="59" spans="6:10" x14ac:dyDescent="0.2">
      <c r="F59" s="5">
        <v>61</v>
      </c>
      <c r="G59" s="7">
        <v>158000</v>
      </c>
      <c r="I59" s="5">
        <v>85</v>
      </c>
      <c r="J59" s="7">
        <v>168500</v>
      </c>
    </row>
    <row r="60" spans="6:10" x14ac:dyDescent="0.2">
      <c r="F60" s="5">
        <v>63</v>
      </c>
      <c r="G60" s="7">
        <v>202500</v>
      </c>
      <c r="I60" s="5">
        <v>86</v>
      </c>
      <c r="J60" s="7">
        <v>260000</v>
      </c>
    </row>
    <row r="61" spans="6:10" x14ac:dyDescent="0.2">
      <c r="F61" s="5">
        <v>64</v>
      </c>
      <c r="G61" s="7">
        <v>140000</v>
      </c>
      <c r="I61" s="5">
        <v>87</v>
      </c>
      <c r="J61" s="7">
        <v>174000</v>
      </c>
    </row>
    <row r="62" spans="6:10" x14ac:dyDescent="0.2">
      <c r="F62" s="5">
        <v>65</v>
      </c>
      <c r="G62" s="7">
        <v>219500</v>
      </c>
      <c r="I62" s="5">
        <v>89</v>
      </c>
      <c r="J62" s="7">
        <v>85000</v>
      </c>
    </row>
    <row r="63" spans="6:10" x14ac:dyDescent="0.2">
      <c r="F63" s="5">
        <v>66</v>
      </c>
      <c r="G63" s="7">
        <v>317000</v>
      </c>
      <c r="I63" s="5">
        <v>90</v>
      </c>
      <c r="J63" s="7">
        <v>123600</v>
      </c>
    </row>
    <row r="64" spans="6:10" x14ac:dyDescent="0.2">
      <c r="F64" s="5">
        <v>67</v>
      </c>
      <c r="G64" s="7">
        <v>180000</v>
      </c>
      <c r="I64" s="5">
        <v>91</v>
      </c>
      <c r="J64" s="7">
        <v>109900</v>
      </c>
    </row>
    <row r="65" spans="6:10" x14ac:dyDescent="0.2">
      <c r="F65" s="5">
        <v>68</v>
      </c>
      <c r="G65" s="7">
        <v>226000</v>
      </c>
      <c r="I65" s="5">
        <v>93</v>
      </c>
      <c r="J65" s="7">
        <v>163500</v>
      </c>
    </row>
    <row r="66" spans="6:10" x14ac:dyDescent="0.2">
      <c r="F66" s="5">
        <v>70</v>
      </c>
      <c r="G66" s="7">
        <v>225000</v>
      </c>
      <c r="I66" s="5">
        <v>96</v>
      </c>
      <c r="J66" s="7">
        <v>185000</v>
      </c>
    </row>
    <row r="67" spans="6:10" x14ac:dyDescent="0.2">
      <c r="F67" s="5">
        <v>71</v>
      </c>
      <c r="G67" s="7">
        <v>244000</v>
      </c>
      <c r="I67" s="5">
        <v>97</v>
      </c>
      <c r="J67" s="7">
        <v>214000</v>
      </c>
    </row>
    <row r="68" spans="6:10" x14ac:dyDescent="0.2">
      <c r="F68" s="5">
        <v>74</v>
      </c>
      <c r="G68" s="7">
        <v>144900</v>
      </c>
      <c r="I68" s="5">
        <v>98</v>
      </c>
      <c r="J68" s="7">
        <v>94750</v>
      </c>
    </row>
    <row r="69" spans="6:10" x14ac:dyDescent="0.2">
      <c r="F69" s="5">
        <v>81</v>
      </c>
      <c r="G69" s="7">
        <v>193500</v>
      </c>
      <c r="I69" s="5">
        <v>99</v>
      </c>
      <c r="J69" s="7">
        <v>83000</v>
      </c>
    </row>
    <row r="70" spans="6:10" x14ac:dyDescent="0.2">
      <c r="F70" s="5">
        <v>83</v>
      </c>
      <c r="G70" s="7">
        <v>245000</v>
      </c>
      <c r="I70" s="5">
        <v>100</v>
      </c>
      <c r="J70" s="7">
        <v>128950</v>
      </c>
    </row>
    <row r="71" spans="6:10" x14ac:dyDescent="0.2">
      <c r="F71" s="5">
        <v>88</v>
      </c>
      <c r="G71" s="7">
        <v>164500</v>
      </c>
      <c r="I71" s="5">
        <v>103</v>
      </c>
      <c r="J71" s="7">
        <v>118964</v>
      </c>
    </row>
    <row r="72" spans="6:10" x14ac:dyDescent="0.2">
      <c r="F72" s="5">
        <v>92</v>
      </c>
      <c r="G72" s="7">
        <v>98600</v>
      </c>
      <c r="I72" s="5">
        <v>105</v>
      </c>
      <c r="J72" s="7">
        <v>169500</v>
      </c>
    </row>
    <row r="73" spans="6:10" x14ac:dyDescent="0.2">
      <c r="F73" s="5">
        <v>94</v>
      </c>
      <c r="G73" s="7">
        <v>133900</v>
      </c>
      <c r="I73" s="5">
        <v>107</v>
      </c>
      <c r="J73" s="7">
        <v>100000</v>
      </c>
    </row>
    <row r="74" spans="6:10" x14ac:dyDescent="0.2">
      <c r="F74" s="5">
        <v>95</v>
      </c>
      <c r="G74" s="7">
        <v>204750</v>
      </c>
      <c r="I74" s="5">
        <v>108</v>
      </c>
      <c r="J74" s="7">
        <v>115000</v>
      </c>
    </row>
    <row r="75" spans="6:10" x14ac:dyDescent="0.2">
      <c r="F75" s="5">
        <v>101</v>
      </c>
      <c r="G75" s="7">
        <v>205000</v>
      </c>
      <c r="I75" s="5">
        <v>109</v>
      </c>
      <c r="J75" s="7">
        <v>115000</v>
      </c>
    </row>
    <row r="76" spans="6:10" x14ac:dyDescent="0.2">
      <c r="F76" s="5">
        <v>102</v>
      </c>
      <c r="G76" s="7">
        <v>178000</v>
      </c>
      <c r="I76" s="5">
        <v>111</v>
      </c>
      <c r="J76" s="7">
        <v>136900</v>
      </c>
    </row>
    <row r="77" spans="6:10" x14ac:dyDescent="0.2">
      <c r="F77" s="5">
        <v>104</v>
      </c>
      <c r="G77" s="7">
        <v>198900</v>
      </c>
      <c r="I77" s="5">
        <v>112</v>
      </c>
      <c r="J77" s="7">
        <v>180000</v>
      </c>
    </row>
    <row r="78" spans="6:10" x14ac:dyDescent="0.2">
      <c r="F78" s="5">
        <v>106</v>
      </c>
      <c r="G78" s="7">
        <v>250000</v>
      </c>
      <c r="I78" s="5">
        <v>114</v>
      </c>
      <c r="J78" s="7">
        <v>217000</v>
      </c>
    </row>
    <row r="79" spans="6:10" x14ac:dyDescent="0.2">
      <c r="F79" s="5">
        <v>110</v>
      </c>
      <c r="G79" s="7">
        <v>190000</v>
      </c>
      <c r="I79" s="5">
        <v>115</v>
      </c>
      <c r="J79" s="7">
        <v>259500</v>
      </c>
    </row>
    <row r="80" spans="6:10" x14ac:dyDescent="0.2">
      <c r="F80" s="5">
        <v>113</v>
      </c>
      <c r="G80" s="7">
        <v>383970</v>
      </c>
      <c r="I80" s="5">
        <v>116</v>
      </c>
      <c r="J80" s="7">
        <v>176000</v>
      </c>
    </row>
    <row r="81" spans="6:10" x14ac:dyDescent="0.2">
      <c r="F81" s="5">
        <v>119</v>
      </c>
      <c r="G81" s="7">
        <v>320000</v>
      </c>
      <c r="I81" s="5">
        <v>117</v>
      </c>
      <c r="J81" s="7">
        <v>139000</v>
      </c>
    </row>
    <row r="82" spans="6:10" x14ac:dyDescent="0.2">
      <c r="F82" s="5">
        <v>121</v>
      </c>
      <c r="G82" s="7">
        <v>180000</v>
      </c>
      <c r="I82" s="5">
        <v>118</v>
      </c>
      <c r="J82" s="7">
        <v>155000</v>
      </c>
    </row>
    <row r="83" spans="6:10" x14ac:dyDescent="0.2">
      <c r="F83" s="5">
        <v>124</v>
      </c>
      <c r="G83" s="7">
        <v>153900</v>
      </c>
      <c r="I83" s="5">
        <v>120</v>
      </c>
      <c r="J83" s="7">
        <v>163990</v>
      </c>
    </row>
    <row r="84" spans="6:10" x14ac:dyDescent="0.2">
      <c r="F84" s="5">
        <v>130</v>
      </c>
      <c r="G84" s="7">
        <v>150000</v>
      </c>
      <c r="I84" s="5">
        <v>122</v>
      </c>
      <c r="J84" s="7">
        <v>100000</v>
      </c>
    </row>
    <row r="85" spans="6:10" x14ac:dyDescent="0.2">
      <c r="F85" s="5">
        <v>131</v>
      </c>
      <c r="G85" s="7">
        <v>226000</v>
      </c>
      <c r="I85" s="5">
        <v>123</v>
      </c>
      <c r="J85" s="7">
        <v>136000</v>
      </c>
    </row>
    <row r="86" spans="6:10" x14ac:dyDescent="0.2">
      <c r="F86" s="5">
        <v>133</v>
      </c>
      <c r="G86" s="7">
        <v>150750</v>
      </c>
      <c r="I86" s="5">
        <v>125</v>
      </c>
      <c r="J86" s="7">
        <v>181000</v>
      </c>
    </row>
    <row r="87" spans="6:10" x14ac:dyDescent="0.2">
      <c r="F87" s="5">
        <v>136</v>
      </c>
      <c r="G87" s="7">
        <v>174000</v>
      </c>
      <c r="I87" s="5">
        <v>126</v>
      </c>
      <c r="J87" s="7">
        <v>84500</v>
      </c>
    </row>
    <row r="88" spans="6:10" x14ac:dyDescent="0.2">
      <c r="F88" s="5">
        <v>138</v>
      </c>
      <c r="G88" s="7">
        <v>171000</v>
      </c>
      <c r="I88" s="5">
        <v>127</v>
      </c>
      <c r="J88" s="7">
        <v>128000</v>
      </c>
    </row>
    <row r="89" spans="6:10" x14ac:dyDescent="0.2">
      <c r="F89" s="5">
        <v>139</v>
      </c>
      <c r="G89" s="7">
        <v>230000</v>
      </c>
      <c r="I89" s="5">
        <v>128</v>
      </c>
      <c r="J89" s="7">
        <v>87000</v>
      </c>
    </row>
    <row r="90" spans="6:10" x14ac:dyDescent="0.2">
      <c r="F90" s="5">
        <v>142</v>
      </c>
      <c r="G90" s="7">
        <v>260000</v>
      </c>
      <c r="I90" s="5">
        <v>129</v>
      </c>
      <c r="J90" s="7">
        <v>155000</v>
      </c>
    </row>
    <row r="91" spans="6:10" x14ac:dyDescent="0.2">
      <c r="F91" s="5">
        <v>143</v>
      </c>
      <c r="G91" s="7">
        <v>166000</v>
      </c>
      <c r="I91" s="5">
        <v>132</v>
      </c>
      <c r="J91" s="7">
        <v>244000</v>
      </c>
    </row>
    <row r="92" spans="6:10" x14ac:dyDescent="0.2">
      <c r="F92" s="5">
        <v>144</v>
      </c>
      <c r="G92" s="7">
        <v>204000</v>
      </c>
      <c r="I92" s="5">
        <v>134</v>
      </c>
      <c r="J92" s="7">
        <v>220000</v>
      </c>
    </row>
    <row r="93" spans="6:10" x14ac:dyDescent="0.2">
      <c r="F93" s="5">
        <v>145</v>
      </c>
      <c r="G93" s="7">
        <v>125000</v>
      </c>
      <c r="I93" s="5">
        <v>135</v>
      </c>
      <c r="J93" s="7">
        <v>180000</v>
      </c>
    </row>
    <row r="94" spans="6:10" x14ac:dyDescent="0.2">
      <c r="F94" s="5">
        <v>152</v>
      </c>
      <c r="G94" s="7">
        <v>372402</v>
      </c>
      <c r="I94" s="5">
        <v>137</v>
      </c>
      <c r="J94" s="7">
        <v>143000</v>
      </c>
    </row>
    <row r="95" spans="6:10" x14ac:dyDescent="0.2">
      <c r="F95" s="5">
        <v>153</v>
      </c>
      <c r="G95" s="7">
        <v>190000</v>
      </c>
      <c r="I95" s="5">
        <v>140</v>
      </c>
      <c r="J95" s="7">
        <v>231500</v>
      </c>
    </row>
    <row r="96" spans="6:10" x14ac:dyDescent="0.2">
      <c r="F96" s="5">
        <v>154</v>
      </c>
      <c r="G96" s="7">
        <v>235000</v>
      </c>
      <c r="I96" s="5">
        <v>141</v>
      </c>
      <c r="J96" s="7">
        <v>115000</v>
      </c>
    </row>
    <row r="97" spans="6:10" x14ac:dyDescent="0.2">
      <c r="F97" s="5">
        <v>157</v>
      </c>
      <c r="G97" s="7">
        <v>109500</v>
      </c>
      <c r="I97" s="5">
        <v>146</v>
      </c>
      <c r="J97" s="7">
        <v>130000</v>
      </c>
    </row>
    <row r="98" spans="6:10" x14ac:dyDescent="0.2">
      <c r="F98" s="5">
        <v>158</v>
      </c>
      <c r="G98" s="7">
        <v>269500</v>
      </c>
      <c r="I98" s="5">
        <v>147</v>
      </c>
      <c r="J98" s="7">
        <v>105000</v>
      </c>
    </row>
    <row r="99" spans="6:10" x14ac:dyDescent="0.2">
      <c r="F99" s="5">
        <v>159</v>
      </c>
      <c r="G99" s="7">
        <v>254900</v>
      </c>
      <c r="I99" s="5">
        <v>148</v>
      </c>
      <c r="J99" s="7">
        <v>222500</v>
      </c>
    </row>
    <row r="100" spans="6:10" x14ac:dyDescent="0.2">
      <c r="F100" s="5">
        <v>160</v>
      </c>
      <c r="G100" s="7">
        <v>320000</v>
      </c>
      <c r="I100" s="5">
        <v>149</v>
      </c>
      <c r="J100" s="7">
        <v>141000</v>
      </c>
    </row>
    <row r="101" spans="6:10" x14ac:dyDescent="0.2">
      <c r="F101" s="5">
        <v>161</v>
      </c>
      <c r="G101" s="7">
        <v>162500</v>
      </c>
      <c r="I101" s="5">
        <v>150</v>
      </c>
      <c r="J101" s="7">
        <v>115000</v>
      </c>
    </row>
    <row r="102" spans="6:10" x14ac:dyDescent="0.2">
      <c r="F102" s="5">
        <v>162</v>
      </c>
      <c r="G102" s="7">
        <v>412500</v>
      </c>
      <c r="I102" s="5">
        <v>151</v>
      </c>
      <c r="J102" s="7">
        <v>122000</v>
      </c>
    </row>
    <row r="103" spans="6:10" x14ac:dyDescent="0.2">
      <c r="F103" s="5">
        <v>163</v>
      </c>
      <c r="G103" s="7">
        <v>220000</v>
      </c>
      <c r="I103" s="5">
        <v>155</v>
      </c>
      <c r="J103" s="7">
        <v>125000</v>
      </c>
    </row>
    <row r="104" spans="6:10" x14ac:dyDescent="0.2">
      <c r="F104" s="5">
        <v>168</v>
      </c>
      <c r="G104" s="7">
        <v>325624</v>
      </c>
      <c r="I104" s="5">
        <v>156</v>
      </c>
      <c r="J104" s="7">
        <v>79000</v>
      </c>
    </row>
    <row r="105" spans="6:10" x14ac:dyDescent="0.2">
      <c r="F105" s="5">
        <v>170</v>
      </c>
      <c r="G105" s="7">
        <v>228000</v>
      </c>
      <c r="I105" s="5">
        <v>164</v>
      </c>
      <c r="J105" s="7">
        <v>103200</v>
      </c>
    </row>
    <row r="106" spans="6:10" x14ac:dyDescent="0.2">
      <c r="F106" s="5">
        <v>171</v>
      </c>
      <c r="G106" s="7">
        <v>128500</v>
      </c>
      <c r="I106" s="5">
        <v>165</v>
      </c>
      <c r="J106" s="7">
        <v>152000</v>
      </c>
    </row>
    <row r="107" spans="6:10" x14ac:dyDescent="0.2">
      <c r="F107" s="5">
        <v>172</v>
      </c>
      <c r="G107" s="7">
        <v>215000</v>
      </c>
      <c r="I107" s="5">
        <v>166</v>
      </c>
      <c r="J107" s="7">
        <v>127500</v>
      </c>
    </row>
    <row r="108" spans="6:10" x14ac:dyDescent="0.2">
      <c r="F108" s="5">
        <v>173</v>
      </c>
      <c r="G108" s="7">
        <v>239000</v>
      </c>
      <c r="I108" s="5">
        <v>167</v>
      </c>
      <c r="J108" s="7">
        <v>190000</v>
      </c>
    </row>
    <row r="109" spans="6:10" x14ac:dyDescent="0.2">
      <c r="F109" s="5">
        <v>174</v>
      </c>
      <c r="G109" s="7">
        <v>163000</v>
      </c>
      <c r="I109" s="5">
        <v>169</v>
      </c>
      <c r="J109" s="7">
        <v>183500</v>
      </c>
    </row>
    <row r="110" spans="6:10" x14ac:dyDescent="0.2">
      <c r="F110" s="5">
        <v>175</v>
      </c>
      <c r="G110" s="7">
        <v>184000</v>
      </c>
      <c r="I110" s="5">
        <v>178</v>
      </c>
      <c r="J110" s="7">
        <v>172500</v>
      </c>
    </row>
    <row r="111" spans="6:10" x14ac:dyDescent="0.2">
      <c r="F111" s="5">
        <v>176</v>
      </c>
      <c r="G111" s="7">
        <v>243000</v>
      </c>
      <c r="I111" s="5">
        <v>181</v>
      </c>
      <c r="J111" s="7">
        <v>177000</v>
      </c>
    </row>
    <row r="112" spans="6:10" x14ac:dyDescent="0.2">
      <c r="F112" s="5">
        <v>177</v>
      </c>
      <c r="G112" s="7">
        <v>211000</v>
      </c>
      <c r="I112" s="5">
        <v>182</v>
      </c>
      <c r="J112" s="7">
        <v>200100</v>
      </c>
    </row>
    <row r="113" spans="6:10" x14ac:dyDescent="0.2">
      <c r="F113" s="5">
        <v>180</v>
      </c>
      <c r="G113" s="7">
        <v>100000</v>
      </c>
      <c r="I113" s="5">
        <v>183</v>
      </c>
      <c r="J113" s="7">
        <v>120000</v>
      </c>
    </row>
    <row r="114" spans="6:10" x14ac:dyDescent="0.2">
      <c r="F114" s="5">
        <v>184</v>
      </c>
      <c r="G114" s="7">
        <v>200000</v>
      </c>
      <c r="I114" s="5">
        <v>188</v>
      </c>
      <c r="J114" s="7">
        <v>135000</v>
      </c>
    </row>
    <row r="115" spans="6:10" x14ac:dyDescent="0.2">
      <c r="F115" s="5">
        <v>185</v>
      </c>
      <c r="G115" s="7">
        <v>127000</v>
      </c>
      <c r="I115" s="5">
        <v>191</v>
      </c>
      <c r="J115" s="7">
        <v>315000</v>
      </c>
    </row>
    <row r="116" spans="6:10" x14ac:dyDescent="0.2">
      <c r="F116" s="5">
        <v>186</v>
      </c>
      <c r="G116" s="7">
        <v>475000</v>
      </c>
      <c r="I116" s="5">
        <v>194</v>
      </c>
      <c r="J116" s="7">
        <v>130000</v>
      </c>
    </row>
    <row r="117" spans="6:10" x14ac:dyDescent="0.2">
      <c r="F117" s="5">
        <v>187</v>
      </c>
      <c r="G117" s="7">
        <v>173000</v>
      </c>
      <c r="I117" s="5">
        <v>195</v>
      </c>
      <c r="J117" s="7">
        <v>127000</v>
      </c>
    </row>
    <row r="118" spans="6:10" x14ac:dyDescent="0.2">
      <c r="F118" s="5">
        <v>189</v>
      </c>
      <c r="G118" s="7">
        <v>153337</v>
      </c>
      <c r="I118" s="5">
        <v>196</v>
      </c>
      <c r="J118" s="7">
        <v>148500</v>
      </c>
    </row>
    <row r="119" spans="6:10" x14ac:dyDescent="0.2">
      <c r="F119" s="5">
        <v>190</v>
      </c>
      <c r="G119" s="7">
        <v>286000</v>
      </c>
      <c r="I119" s="5">
        <v>199</v>
      </c>
      <c r="J119" s="7">
        <v>104000</v>
      </c>
    </row>
    <row r="120" spans="6:10" x14ac:dyDescent="0.2">
      <c r="F120" s="5">
        <v>192</v>
      </c>
      <c r="G120" s="7">
        <v>184000</v>
      </c>
      <c r="I120" s="5">
        <v>201</v>
      </c>
      <c r="J120" s="7">
        <v>140000</v>
      </c>
    </row>
    <row r="121" spans="6:10" x14ac:dyDescent="0.2">
      <c r="F121" s="5">
        <v>193</v>
      </c>
      <c r="G121" s="7">
        <v>192000</v>
      </c>
      <c r="I121" s="5">
        <v>203</v>
      </c>
      <c r="J121" s="7">
        <v>112000</v>
      </c>
    </row>
    <row r="122" spans="6:10" x14ac:dyDescent="0.2">
      <c r="F122" s="5">
        <v>197</v>
      </c>
      <c r="G122" s="7">
        <v>311872</v>
      </c>
      <c r="I122" s="5">
        <v>204</v>
      </c>
      <c r="J122" s="7">
        <v>149000</v>
      </c>
    </row>
    <row r="123" spans="6:10" x14ac:dyDescent="0.2">
      <c r="F123" s="5">
        <v>198</v>
      </c>
      <c r="G123" s="7">
        <v>235000</v>
      </c>
      <c r="I123" s="5">
        <v>205</v>
      </c>
      <c r="J123" s="7">
        <v>110000</v>
      </c>
    </row>
    <row r="124" spans="6:10" x14ac:dyDescent="0.2">
      <c r="F124" s="5">
        <v>200</v>
      </c>
      <c r="G124" s="7">
        <v>274900</v>
      </c>
      <c r="I124" s="5">
        <v>207</v>
      </c>
      <c r="J124" s="7">
        <v>143900</v>
      </c>
    </row>
    <row r="125" spans="6:10" x14ac:dyDescent="0.2">
      <c r="F125" s="5">
        <v>202</v>
      </c>
      <c r="G125" s="7">
        <v>171500</v>
      </c>
      <c r="I125" s="5">
        <v>208</v>
      </c>
      <c r="J125" s="7">
        <v>141000</v>
      </c>
    </row>
    <row r="126" spans="6:10" x14ac:dyDescent="0.2">
      <c r="F126" s="5">
        <v>206</v>
      </c>
      <c r="G126" s="7">
        <v>180500</v>
      </c>
      <c r="I126" s="5">
        <v>209</v>
      </c>
      <c r="J126" s="7">
        <v>277000</v>
      </c>
    </row>
    <row r="127" spans="6:10" x14ac:dyDescent="0.2">
      <c r="F127" s="5">
        <v>210</v>
      </c>
      <c r="G127" s="7">
        <v>145000</v>
      </c>
      <c r="I127" s="5">
        <v>211</v>
      </c>
      <c r="J127" s="7">
        <v>98000</v>
      </c>
    </row>
    <row r="128" spans="6:10" x14ac:dyDescent="0.2">
      <c r="F128" s="5">
        <v>213</v>
      </c>
      <c r="G128" s="7">
        <v>252678</v>
      </c>
      <c r="I128" s="5">
        <v>212</v>
      </c>
      <c r="J128" s="7">
        <v>186000</v>
      </c>
    </row>
    <row r="129" spans="6:10" x14ac:dyDescent="0.2">
      <c r="F129" s="5">
        <v>214</v>
      </c>
      <c r="G129" s="7">
        <v>156000</v>
      </c>
      <c r="I129" s="5">
        <v>215</v>
      </c>
      <c r="J129" s="7">
        <v>161750</v>
      </c>
    </row>
    <row r="130" spans="6:10" x14ac:dyDescent="0.2">
      <c r="F130" s="5">
        <v>217</v>
      </c>
      <c r="G130" s="7">
        <v>210000</v>
      </c>
      <c r="I130" s="5">
        <v>216</v>
      </c>
      <c r="J130" s="7">
        <v>134450</v>
      </c>
    </row>
    <row r="131" spans="6:10" x14ac:dyDescent="0.2">
      <c r="F131" s="5">
        <v>221</v>
      </c>
      <c r="G131" s="7">
        <v>204900</v>
      </c>
      <c r="I131" s="5">
        <v>218</v>
      </c>
      <c r="J131" s="7">
        <v>107000</v>
      </c>
    </row>
    <row r="132" spans="6:10" x14ac:dyDescent="0.2">
      <c r="F132" s="5">
        <v>224</v>
      </c>
      <c r="G132" s="7">
        <v>97000</v>
      </c>
      <c r="I132" s="5">
        <v>219</v>
      </c>
      <c r="J132" s="7">
        <v>311500</v>
      </c>
    </row>
    <row r="133" spans="6:10" x14ac:dyDescent="0.2">
      <c r="F133" s="5">
        <v>227</v>
      </c>
      <c r="G133" s="7">
        <v>290000</v>
      </c>
      <c r="I133" s="5">
        <v>220</v>
      </c>
      <c r="J133" s="7">
        <v>167240</v>
      </c>
    </row>
    <row r="134" spans="6:10" x14ac:dyDescent="0.2">
      <c r="F134" s="5">
        <v>232</v>
      </c>
      <c r="G134" s="7">
        <v>403000</v>
      </c>
      <c r="I134" s="5">
        <v>222</v>
      </c>
      <c r="J134" s="7">
        <v>200000</v>
      </c>
    </row>
    <row r="135" spans="6:10" x14ac:dyDescent="0.2">
      <c r="F135" s="5">
        <v>237</v>
      </c>
      <c r="G135" s="7">
        <v>185500</v>
      </c>
      <c r="I135" s="5">
        <v>223</v>
      </c>
      <c r="J135" s="7">
        <v>179900</v>
      </c>
    </row>
    <row r="136" spans="6:10" x14ac:dyDescent="0.2">
      <c r="F136" s="5">
        <v>239</v>
      </c>
      <c r="G136" s="7">
        <v>318000</v>
      </c>
      <c r="I136" s="5">
        <v>226</v>
      </c>
      <c r="J136" s="7">
        <v>112000</v>
      </c>
    </row>
    <row r="137" spans="6:10" x14ac:dyDescent="0.2">
      <c r="F137" s="5">
        <v>241</v>
      </c>
      <c r="G137" s="7">
        <v>262500</v>
      </c>
      <c r="I137" s="5">
        <v>228</v>
      </c>
      <c r="J137" s="7">
        <v>106000</v>
      </c>
    </row>
    <row r="138" spans="6:10" x14ac:dyDescent="0.2">
      <c r="F138" s="5">
        <v>246</v>
      </c>
      <c r="G138" s="7">
        <v>241500</v>
      </c>
      <c r="I138" s="5">
        <v>229</v>
      </c>
      <c r="J138" s="7">
        <v>125000</v>
      </c>
    </row>
    <row r="139" spans="6:10" x14ac:dyDescent="0.2">
      <c r="F139" s="5">
        <v>249</v>
      </c>
      <c r="G139" s="7">
        <v>180000</v>
      </c>
      <c r="I139" s="5">
        <v>230</v>
      </c>
      <c r="J139" s="7">
        <v>192500</v>
      </c>
    </row>
    <row r="140" spans="6:10" x14ac:dyDescent="0.2">
      <c r="F140" s="5">
        <v>252</v>
      </c>
      <c r="G140" s="7">
        <v>235000</v>
      </c>
      <c r="I140" s="5">
        <v>231</v>
      </c>
      <c r="J140" s="7">
        <v>148000</v>
      </c>
    </row>
    <row r="141" spans="6:10" x14ac:dyDescent="0.2">
      <c r="F141" s="5">
        <v>253</v>
      </c>
      <c r="G141" s="7">
        <v>173000</v>
      </c>
      <c r="I141" s="5">
        <v>233</v>
      </c>
      <c r="J141" s="7">
        <v>94500</v>
      </c>
    </row>
    <row r="142" spans="6:10" x14ac:dyDescent="0.2">
      <c r="F142" s="5">
        <v>257</v>
      </c>
      <c r="G142" s="7">
        <v>207500</v>
      </c>
      <c r="I142" s="5">
        <v>234</v>
      </c>
      <c r="J142" s="7">
        <v>128200</v>
      </c>
    </row>
    <row r="143" spans="6:10" x14ac:dyDescent="0.2">
      <c r="F143" s="5">
        <v>258</v>
      </c>
      <c r="G143" s="7">
        <v>220000</v>
      </c>
      <c r="I143" s="5">
        <v>235</v>
      </c>
      <c r="J143" s="7">
        <v>216500</v>
      </c>
    </row>
    <row r="144" spans="6:10" x14ac:dyDescent="0.2">
      <c r="F144" s="5">
        <v>259</v>
      </c>
      <c r="G144" s="7">
        <v>231500</v>
      </c>
      <c r="I144" s="5">
        <v>236</v>
      </c>
      <c r="J144" s="7">
        <v>89500</v>
      </c>
    </row>
    <row r="145" spans="6:10" x14ac:dyDescent="0.2">
      <c r="F145" s="5">
        <v>261</v>
      </c>
      <c r="G145" s="7">
        <v>176000</v>
      </c>
      <c r="I145" s="5">
        <v>238</v>
      </c>
      <c r="J145" s="7">
        <v>194500</v>
      </c>
    </row>
    <row r="146" spans="6:10" x14ac:dyDescent="0.2">
      <c r="F146" s="5">
        <v>262</v>
      </c>
      <c r="G146" s="7">
        <v>276000</v>
      </c>
      <c r="I146" s="5">
        <v>240</v>
      </c>
      <c r="J146" s="7">
        <v>113000</v>
      </c>
    </row>
    <row r="147" spans="6:10" x14ac:dyDescent="0.2">
      <c r="F147" s="5">
        <v>263</v>
      </c>
      <c r="G147" s="7">
        <v>151000</v>
      </c>
      <c r="I147" s="5">
        <v>242</v>
      </c>
      <c r="J147" s="7">
        <v>110500</v>
      </c>
    </row>
    <row r="148" spans="6:10" x14ac:dyDescent="0.2">
      <c r="F148" s="5">
        <v>264</v>
      </c>
      <c r="G148" s="7">
        <v>130000</v>
      </c>
      <c r="I148" s="5">
        <v>243</v>
      </c>
      <c r="J148" s="7">
        <v>79000</v>
      </c>
    </row>
    <row r="149" spans="6:10" x14ac:dyDescent="0.2">
      <c r="F149" s="5">
        <v>265</v>
      </c>
      <c r="G149" s="7">
        <v>73000</v>
      </c>
      <c r="I149" s="5">
        <v>244</v>
      </c>
      <c r="J149" s="7">
        <v>120000</v>
      </c>
    </row>
    <row r="150" spans="6:10" x14ac:dyDescent="0.2">
      <c r="F150" s="5">
        <v>266</v>
      </c>
      <c r="G150" s="7">
        <v>175500</v>
      </c>
      <c r="I150" s="5">
        <v>245</v>
      </c>
      <c r="J150" s="7">
        <v>205000</v>
      </c>
    </row>
    <row r="151" spans="6:10" x14ac:dyDescent="0.2">
      <c r="F151" s="5">
        <v>269</v>
      </c>
      <c r="G151" s="7">
        <v>120500</v>
      </c>
      <c r="I151" s="5">
        <v>247</v>
      </c>
      <c r="J151" s="7">
        <v>137000</v>
      </c>
    </row>
    <row r="152" spans="6:10" x14ac:dyDescent="0.2">
      <c r="F152" s="5">
        <v>270</v>
      </c>
      <c r="G152" s="7">
        <v>148000</v>
      </c>
      <c r="I152" s="5">
        <v>248</v>
      </c>
      <c r="J152" s="7">
        <v>140000</v>
      </c>
    </row>
    <row r="153" spans="6:10" x14ac:dyDescent="0.2">
      <c r="F153" s="5">
        <v>273</v>
      </c>
      <c r="G153" s="7">
        <v>290000</v>
      </c>
      <c r="I153" s="5">
        <v>250</v>
      </c>
      <c r="J153" s="7">
        <v>277000</v>
      </c>
    </row>
    <row r="154" spans="6:10" x14ac:dyDescent="0.2">
      <c r="F154" s="5">
        <v>276</v>
      </c>
      <c r="G154" s="7">
        <v>205000</v>
      </c>
      <c r="I154" s="5">
        <v>251</v>
      </c>
      <c r="J154" s="7">
        <v>76500</v>
      </c>
    </row>
    <row r="155" spans="6:10" x14ac:dyDescent="0.2">
      <c r="F155" s="5">
        <v>277</v>
      </c>
      <c r="G155" s="7">
        <v>201000</v>
      </c>
      <c r="I155" s="5">
        <v>254</v>
      </c>
      <c r="J155" s="7">
        <v>158000</v>
      </c>
    </row>
    <row r="156" spans="6:10" x14ac:dyDescent="0.2">
      <c r="F156" s="5">
        <v>279</v>
      </c>
      <c r="G156" s="7">
        <v>415298</v>
      </c>
      <c r="I156" s="5">
        <v>255</v>
      </c>
      <c r="J156" s="7">
        <v>145000</v>
      </c>
    </row>
    <row r="157" spans="6:10" x14ac:dyDescent="0.2">
      <c r="F157" s="5">
        <v>280</v>
      </c>
      <c r="G157" s="7">
        <v>192000</v>
      </c>
      <c r="I157" s="5">
        <v>256</v>
      </c>
      <c r="J157" s="7">
        <v>230000</v>
      </c>
    </row>
    <row r="158" spans="6:10" x14ac:dyDescent="0.2">
      <c r="F158" s="5">
        <v>281</v>
      </c>
      <c r="G158" s="7">
        <v>228500</v>
      </c>
      <c r="I158" s="5">
        <v>260</v>
      </c>
      <c r="J158" s="7">
        <v>97000</v>
      </c>
    </row>
    <row r="159" spans="6:10" x14ac:dyDescent="0.2">
      <c r="F159" s="5">
        <v>282</v>
      </c>
      <c r="G159" s="7">
        <v>185000</v>
      </c>
      <c r="I159" s="5">
        <v>267</v>
      </c>
      <c r="J159" s="7">
        <v>185000</v>
      </c>
    </row>
    <row r="160" spans="6:10" x14ac:dyDescent="0.2">
      <c r="F160" s="5">
        <v>283</v>
      </c>
      <c r="G160" s="7">
        <v>207500</v>
      </c>
      <c r="I160" s="5">
        <v>268</v>
      </c>
      <c r="J160" s="7">
        <v>179500</v>
      </c>
    </row>
    <row r="161" spans="6:10" x14ac:dyDescent="0.2">
      <c r="F161" s="5">
        <v>284</v>
      </c>
      <c r="G161" s="7">
        <v>244600</v>
      </c>
      <c r="I161" s="5">
        <v>272</v>
      </c>
      <c r="J161" s="7">
        <v>241500</v>
      </c>
    </row>
    <row r="162" spans="6:10" x14ac:dyDescent="0.2">
      <c r="F162" s="5">
        <v>285</v>
      </c>
      <c r="G162" s="7">
        <v>179200</v>
      </c>
      <c r="I162" s="5">
        <v>274</v>
      </c>
      <c r="J162" s="7">
        <v>139000</v>
      </c>
    </row>
    <row r="163" spans="6:10" x14ac:dyDescent="0.2">
      <c r="F163" s="5">
        <v>286</v>
      </c>
      <c r="G163" s="7">
        <v>164700</v>
      </c>
      <c r="I163" s="5">
        <v>275</v>
      </c>
      <c r="J163" s="7">
        <v>124500</v>
      </c>
    </row>
    <row r="164" spans="6:10" x14ac:dyDescent="0.2">
      <c r="F164" s="5">
        <v>291</v>
      </c>
      <c r="G164" s="7">
        <v>233230</v>
      </c>
      <c r="I164" s="5">
        <v>278</v>
      </c>
      <c r="J164" s="7">
        <v>141000</v>
      </c>
    </row>
    <row r="165" spans="6:10" x14ac:dyDescent="0.2">
      <c r="F165" s="5">
        <v>294</v>
      </c>
      <c r="G165" s="7">
        <v>235000</v>
      </c>
      <c r="I165" s="5">
        <v>287</v>
      </c>
      <c r="J165" s="7">
        <v>159000</v>
      </c>
    </row>
    <row r="166" spans="6:10" x14ac:dyDescent="0.2">
      <c r="F166" s="5">
        <v>296</v>
      </c>
      <c r="G166" s="7">
        <v>142500</v>
      </c>
      <c r="I166" s="5">
        <v>288</v>
      </c>
      <c r="J166" s="7">
        <v>88000</v>
      </c>
    </row>
    <row r="167" spans="6:10" x14ac:dyDescent="0.2">
      <c r="F167" s="5">
        <v>298</v>
      </c>
      <c r="G167" s="7">
        <v>239000</v>
      </c>
      <c r="I167" s="5">
        <v>289</v>
      </c>
      <c r="J167" s="7">
        <v>122000</v>
      </c>
    </row>
    <row r="168" spans="6:10" x14ac:dyDescent="0.2">
      <c r="F168" s="5">
        <v>299</v>
      </c>
      <c r="G168" s="7">
        <v>175000</v>
      </c>
      <c r="I168" s="5">
        <v>290</v>
      </c>
      <c r="J168" s="7">
        <v>153575</v>
      </c>
    </row>
    <row r="169" spans="6:10" x14ac:dyDescent="0.2">
      <c r="F169" s="5">
        <v>302</v>
      </c>
      <c r="G169" s="7">
        <v>267000</v>
      </c>
      <c r="I169" s="5">
        <v>292</v>
      </c>
      <c r="J169" s="7">
        <v>135900</v>
      </c>
    </row>
    <row r="170" spans="6:10" x14ac:dyDescent="0.2">
      <c r="F170" s="5">
        <v>303</v>
      </c>
      <c r="G170" s="7">
        <v>205000</v>
      </c>
      <c r="I170" s="5">
        <v>293</v>
      </c>
      <c r="J170" s="7">
        <v>131000</v>
      </c>
    </row>
    <row r="171" spans="6:10" x14ac:dyDescent="0.2">
      <c r="F171" s="5">
        <v>304</v>
      </c>
      <c r="G171" s="7">
        <v>149900</v>
      </c>
      <c r="I171" s="5">
        <v>295</v>
      </c>
      <c r="J171" s="7">
        <v>167000</v>
      </c>
    </row>
    <row r="172" spans="6:10" x14ac:dyDescent="0.2">
      <c r="F172" s="5">
        <v>305</v>
      </c>
      <c r="G172" s="7">
        <v>295000</v>
      </c>
      <c r="I172" s="5">
        <v>297</v>
      </c>
      <c r="J172" s="7">
        <v>152000</v>
      </c>
    </row>
    <row r="173" spans="6:10" x14ac:dyDescent="0.2">
      <c r="F173" s="5">
        <v>306</v>
      </c>
      <c r="G173" s="7">
        <v>305900</v>
      </c>
      <c r="I173" s="5">
        <v>300</v>
      </c>
      <c r="J173" s="7">
        <v>158500</v>
      </c>
    </row>
    <row r="174" spans="6:10" x14ac:dyDescent="0.2">
      <c r="F174" s="5">
        <v>307</v>
      </c>
      <c r="G174" s="7">
        <v>225000</v>
      </c>
      <c r="I174" s="5">
        <v>301</v>
      </c>
      <c r="J174" s="7">
        <v>157000</v>
      </c>
    </row>
    <row r="175" spans="6:10" x14ac:dyDescent="0.2">
      <c r="F175" s="5">
        <v>309</v>
      </c>
      <c r="G175" s="7">
        <v>82500</v>
      </c>
      <c r="I175" s="5">
        <v>308</v>
      </c>
      <c r="J175" s="7">
        <v>89500</v>
      </c>
    </row>
    <row r="176" spans="6:10" x14ac:dyDescent="0.2">
      <c r="F176" s="5">
        <v>310</v>
      </c>
      <c r="G176" s="7">
        <v>360000</v>
      </c>
      <c r="I176" s="5">
        <v>311</v>
      </c>
      <c r="J176" s="7">
        <v>165600</v>
      </c>
    </row>
    <row r="177" spans="6:10" x14ac:dyDescent="0.2">
      <c r="F177" s="5">
        <v>314</v>
      </c>
      <c r="G177" s="7">
        <v>375000</v>
      </c>
      <c r="I177" s="5">
        <v>312</v>
      </c>
      <c r="J177" s="7">
        <v>132000</v>
      </c>
    </row>
    <row r="178" spans="6:10" x14ac:dyDescent="0.2">
      <c r="F178" s="5">
        <v>315</v>
      </c>
      <c r="G178" s="7">
        <v>178000</v>
      </c>
      <c r="I178" s="5">
        <v>313</v>
      </c>
      <c r="J178" s="7">
        <v>119900</v>
      </c>
    </row>
    <row r="179" spans="6:10" x14ac:dyDescent="0.2">
      <c r="F179" s="5">
        <v>317</v>
      </c>
      <c r="G179" s="7">
        <v>260000</v>
      </c>
      <c r="I179" s="5">
        <v>316</v>
      </c>
      <c r="J179" s="7">
        <v>188500</v>
      </c>
    </row>
    <row r="180" spans="6:10" x14ac:dyDescent="0.2">
      <c r="F180" s="5">
        <v>319</v>
      </c>
      <c r="G180" s="7">
        <v>260000</v>
      </c>
      <c r="I180" s="5">
        <v>324</v>
      </c>
      <c r="J180" s="7">
        <v>126175</v>
      </c>
    </row>
    <row r="181" spans="6:10" x14ac:dyDescent="0.2">
      <c r="F181" s="5">
        <v>320</v>
      </c>
      <c r="G181" s="7">
        <v>187500</v>
      </c>
      <c r="I181" s="5">
        <v>326</v>
      </c>
      <c r="J181" s="7">
        <v>87000</v>
      </c>
    </row>
    <row r="182" spans="6:10" x14ac:dyDescent="0.2">
      <c r="F182" s="5">
        <v>321</v>
      </c>
      <c r="G182" s="7">
        <v>342643</v>
      </c>
      <c r="I182" s="5">
        <v>328</v>
      </c>
      <c r="J182" s="7">
        <v>145250</v>
      </c>
    </row>
    <row r="183" spans="6:10" x14ac:dyDescent="0.2">
      <c r="F183" s="5">
        <v>322</v>
      </c>
      <c r="G183" s="7">
        <v>354000</v>
      </c>
      <c r="I183" s="5">
        <v>329</v>
      </c>
      <c r="J183" s="7">
        <v>214500</v>
      </c>
    </row>
    <row r="184" spans="6:10" x14ac:dyDescent="0.2">
      <c r="F184" s="5">
        <v>323</v>
      </c>
      <c r="G184" s="7">
        <v>301000</v>
      </c>
      <c r="I184" s="5">
        <v>330</v>
      </c>
      <c r="J184" s="7">
        <v>78000</v>
      </c>
    </row>
    <row r="185" spans="6:10" x14ac:dyDescent="0.2">
      <c r="F185" s="5">
        <v>325</v>
      </c>
      <c r="G185" s="7">
        <v>242000</v>
      </c>
      <c r="I185" s="5">
        <v>331</v>
      </c>
      <c r="J185" s="7">
        <v>119000</v>
      </c>
    </row>
    <row r="186" spans="6:10" x14ac:dyDescent="0.2">
      <c r="F186" s="5">
        <v>327</v>
      </c>
      <c r="G186" s="7">
        <v>324000</v>
      </c>
      <c r="I186" s="5">
        <v>332</v>
      </c>
      <c r="J186" s="7">
        <v>139000</v>
      </c>
    </row>
    <row r="187" spans="6:10" x14ac:dyDescent="0.2">
      <c r="F187" s="5">
        <v>333</v>
      </c>
      <c r="G187" s="7">
        <v>284000</v>
      </c>
      <c r="I187" s="5">
        <v>335</v>
      </c>
      <c r="J187" s="7">
        <v>192000</v>
      </c>
    </row>
    <row r="188" spans="6:10" x14ac:dyDescent="0.2">
      <c r="F188" s="5">
        <v>334</v>
      </c>
      <c r="G188" s="7">
        <v>207000</v>
      </c>
      <c r="I188" s="5">
        <v>339</v>
      </c>
      <c r="J188" s="7">
        <v>202500</v>
      </c>
    </row>
    <row r="189" spans="6:10" x14ac:dyDescent="0.2">
      <c r="F189" s="5">
        <v>336</v>
      </c>
      <c r="G189" s="7">
        <v>228950</v>
      </c>
      <c r="I189" s="5">
        <v>340</v>
      </c>
      <c r="J189" s="7">
        <v>155000</v>
      </c>
    </row>
    <row r="190" spans="6:10" x14ac:dyDescent="0.2">
      <c r="F190" s="5">
        <v>337</v>
      </c>
      <c r="G190" s="7">
        <v>377426</v>
      </c>
      <c r="I190" s="5">
        <v>341</v>
      </c>
      <c r="J190" s="7">
        <v>202900</v>
      </c>
    </row>
    <row r="191" spans="6:10" x14ac:dyDescent="0.2">
      <c r="F191" s="5">
        <v>338</v>
      </c>
      <c r="G191" s="7">
        <v>214000</v>
      </c>
      <c r="I191" s="5">
        <v>342</v>
      </c>
      <c r="J191" s="7">
        <v>82000</v>
      </c>
    </row>
    <row r="192" spans="6:10" x14ac:dyDescent="0.2">
      <c r="F192" s="5">
        <v>344</v>
      </c>
      <c r="G192" s="7">
        <v>266000</v>
      </c>
      <c r="I192" s="5">
        <v>343</v>
      </c>
      <c r="J192" s="7">
        <v>87500</v>
      </c>
    </row>
    <row r="193" spans="6:10" x14ac:dyDescent="0.2">
      <c r="F193" s="5">
        <v>348</v>
      </c>
      <c r="G193" s="7">
        <v>157500</v>
      </c>
      <c r="I193" s="5">
        <v>345</v>
      </c>
      <c r="J193" s="7">
        <v>85000</v>
      </c>
    </row>
    <row r="194" spans="6:10" x14ac:dyDescent="0.2">
      <c r="F194" s="5">
        <v>349</v>
      </c>
      <c r="G194" s="7">
        <v>154000</v>
      </c>
      <c r="I194" s="5">
        <v>346</v>
      </c>
      <c r="J194" s="7">
        <v>140200</v>
      </c>
    </row>
    <row r="195" spans="6:10" x14ac:dyDescent="0.2">
      <c r="F195" s="5">
        <v>350</v>
      </c>
      <c r="G195" s="7">
        <v>437154</v>
      </c>
      <c r="I195" s="5">
        <v>347</v>
      </c>
      <c r="J195" s="7">
        <v>151500</v>
      </c>
    </row>
    <row r="196" spans="6:10" x14ac:dyDescent="0.2">
      <c r="F196" s="5">
        <v>351</v>
      </c>
      <c r="G196" s="7">
        <v>318061</v>
      </c>
      <c r="I196" s="5">
        <v>352</v>
      </c>
      <c r="J196" s="7">
        <v>190000</v>
      </c>
    </row>
    <row r="197" spans="6:10" x14ac:dyDescent="0.2">
      <c r="F197" s="5">
        <v>354</v>
      </c>
      <c r="G197" s="7">
        <v>105900</v>
      </c>
      <c r="I197" s="5">
        <v>353</v>
      </c>
      <c r="J197" s="7">
        <v>95000</v>
      </c>
    </row>
    <row r="198" spans="6:10" x14ac:dyDescent="0.2">
      <c r="F198" s="5">
        <v>356</v>
      </c>
      <c r="G198" s="7">
        <v>177500</v>
      </c>
      <c r="I198" s="5">
        <v>355</v>
      </c>
      <c r="J198" s="7">
        <v>140000</v>
      </c>
    </row>
    <row r="199" spans="6:10" x14ac:dyDescent="0.2">
      <c r="F199" s="5">
        <v>358</v>
      </c>
      <c r="G199" s="7">
        <v>134000</v>
      </c>
      <c r="I199" s="5">
        <v>357</v>
      </c>
      <c r="J199" s="7">
        <v>173000</v>
      </c>
    </row>
    <row r="200" spans="6:10" x14ac:dyDescent="0.2">
      <c r="F200" s="5">
        <v>360</v>
      </c>
      <c r="G200" s="7">
        <v>280000</v>
      </c>
      <c r="I200" s="5">
        <v>359</v>
      </c>
      <c r="J200" s="7">
        <v>130000</v>
      </c>
    </row>
    <row r="201" spans="6:10" x14ac:dyDescent="0.2">
      <c r="F201" s="5">
        <v>363</v>
      </c>
      <c r="G201" s="7">
        <v>198500</v>
      </c>
      <c r="I201" s="5">
        <v>361</v>
      </c>
      <c r="J201" s="7">
        <v>156000</v>
      </c>
    </row>
    <row r="202" spans="6:10" x14ac:dyDescent="0.2">
      <c r="F202" s="5">
        <v>365</v>
      </c>
      <c r="G202" s="7">
        <v>190000</v>
      </c>
      <c r="I202" s="5">
        <v>362</v>
      </c>
      <c r="J202" s="7">
        <v>145000</v>
      </c>
    </row>
    <row r="203" spans="6:10" x14ac:dyDescent="0.2">
      <c r="F203" s="5">
        <v>367</v>
      </c>
      <c r="G203" s="7">
        <v>159000</v>
      </c>
      <c r="I203" s="5">
        <v>364</v>
      </c>
      <c r="J203" s="7">
        <v>118000</v>
      </c>
    </row>
    <row r="204" spans="6:10" x14ac:dyDescent="0.2">
      <c r="F204" s="5">
        <v>370</v>
      </c>
      <c r="G204" s="7">
        <v>162000</v>
      </c>
      <c r="I204" s="5">
        <v>366</v>
      </c>
      <c r="J204" s="7">
        <v>147000</v>
      </c>
    </row>
    <row r="205" spans="6:10" x14ac:dyDescent="0.2">
      <c r="F205" s="5">
        <v>372</v>
      </c>
      <c r="G205" s="7">
        <v>134432</v>
      </c>
      <c r="I205" s="5">
        <v>368</v>
      </c>
      <c r="J205" s="7">
        <v>165000</v>
      </c>
    </row>
    <row r="206" spans="6:10" x14ac:dyDescent="0.2">
      <c r="F206" s="5">
        <v>377</v>
      </c>
      <c r="G206" s="7">
        <v>148000</v>
      </c>
      <c r="I206" s="5">
        <v>369</v>
      </c>
      <c r="J206" s="7">
        <v>132000</v>
      </c>
    </row>
    <row r="207" spans="6:10" x14ac:dyDescent="0.2">
      <c r="F207" s="5">
        <v>378</v>
      </c>
      <c r="G207" s="7">
        <v>340000</v>
      </c>
      <c r="I207" s="5">
        <v>371</v>
      </c>
      <c r="J207" s="7">
        <v>172400</v>
      </c>
    </row>
    <row r="208" spans="6:10" x14ac:dyDescent="0.2">
      <c r="F208" s="5">
        <v>379</v>
      </c>
      <c r="G208" s="7">
        <v>394432</v>
      </c>
      <c r="I208" s="5">
        <v>373</v>
      </c>
      <c r="J208" s="7">
        <v>125000</v>
      </c>
    </row>
    <row r="209" spans="6:10" x14ac:dyDescent="0.2">
      <c r="F209" s="5">
        <v>382</v>
      </c>
      <c r="G209" s="7">
        <v>187750</v>
      </c>
      <c r="I209" s="5">
        <v>374</v>
      </c>
      <c r="J209" s="7">
        <v>123000</v>
      </c>
    </row>
    <row r="210" spans="6:10" x14ac:dyDescent="0.2">
      <c r="F210" s="5">
        <v>383</v>
      </c>
      <c r="G210" s="7">
        <v>213500</v>
      </c>
      <c r="I210" s="5">
        <v>375</v>
      </c>
      <c r="J210" s="7">
        <v>219500</v>
      </c>
    </row>
    <row r="211" spans="6:10" x14ac:dyDescent="0.2">
      <c r="F211" s="5">
        <v>385</v>
      </c>
      <c r="G211" s="7">
        <v>240000</v>
      </c>
      <c r="I211" s="5">
        <v>376</v>
      </c>
      <c r="J211" s="7">
        <v>61000</v>
      </c>
    </row>
    <row r="212" spans="6:10" x14ac:dyDescent="0.2">
      <c r="F212" s="5">
        <v>389</v>
      </c>
      <c r="G212" s="7">
        <v>191000</v>
      </c>
      <c r="I212" s="5">
        <v>380</v>
      </c>
      <c r="J212" s="7">
        <v>179000</v>
      </c>
    </row>
    <row r="213" spans="6:10" x14ac:dyDescent="0.2">
      <c r="F213" s="5">
        <v>390</v>
      </c>
      <c r="G213" s="7">
        <v>426000</v>
      </c>
      <c r="I213" s="5">
        <v>381</v>
      </c>
      <c r="J213" s="7">
        <v>127000</v>
      </c>
    </row>
    <row r="214" spans="6:10" x14ac:dyDescent="0.2">
      <c r="F214" s="5">
        <v>392</v>
      </c>
      <c r="G214" s="7">
        <v>215000</v>
      </c>
      <c r="I214" s="5">
        <v>384</v>
      </c>
      <c r="J214" s="7">
        <v>76000</v>
      </c>
    </row>
    <row r="215" spans="6:10" x14ac:dyDescent="0.2">
      <c r="F215" s="5">
        <v>396</v>
      </c>
      <c r="G215" s="7">
        <v>129000</v>
      </c>
      <c r="I215" s="5">
        <v>386</v>
      </c>
      <c r="J215" s="7">
        <v>192000</v>
      </c>
    </row>
    <row r="216" spans="6:10" x14ac:dyDescent="0.2">
      <c r="F216" s="5">
        <v>397</v>
      </c>
      <c r="G216" s="7">
        <v>123000</v>
      </c>
      <c r="I216" s="5">
        <v>387</v>
      </c>
      <c r="J216" s="7">
        <v>81000</v>
      </c>
    </row>
    <row r="217" spans="6:10" x14ac:dyDescent="0.2">
      <c r="F217" s="5">
        <v>401</v>
      </c>
      <c r="G217" s="7">
        <v>245500</v>
      </c>
      <c r="I217" s="5">
        <v>388</v>
      </c>
      <c r="J217" s="7">
        <v>125000</v>
      </c>
    </row>
    <row r="218" spans="6:10" x14ac:dyDescent="0.2">
      <c r="F218" s="5">
        <v>406</v>
      </c>
      <c r="G218" s="7">
        <v>150000</v>
      </c>
      <c r="I218" s="5">
        <v>391</v>
      </c>
      <c r="J218" s="7">
        <v>119000</v>
      </c>
    </row>
    <row r="219" spans="6:10" x14ac:dyDescent="0.2">
      <c r="F219" s="5">
        <v>410</v>
      </c>
      <c r="G219" s="7">
        <v>339750</v>
      </c>
      <c r="I219" s="5">
        <v>393</v>
      </c>
      <c r="J219" s="7">
        <v>106500</v>
      </c>
    </row>
    <row r="220" spans="6:10" x14ac:dyDescent="0.2">
      <c r="F220" s="5">
        <v>412</v>
      </c>
      <c r="G220" s="7">
        <v>145000</v>
      </c>
      <c r="I220" s="5">
        <v>394</v>
      </c>
      <c r="J220" s="7">
        <v>100000</v>
      </c>
    </row>
    <row r="221" spans="6:10" x14ac:dyDescent="0.2">
      <c r="F221" s="5">
        <v>413</v>
      </c>
      <c r="G221" s="7">
        <v>222000</v>
      </c>
      <c r="I221" s="5">
        <v>395</v>
      </c>
      <c r="J221" s="7">
        <v>109000</v>
      </c>
    </row>
    <row r="222" spans="6:10" x14ac:dyDescent="0.2">
      <c r="F222" s="5">
        <v>415</v>
      </c>
      <c r="G222" s="7">
        <v>228000</v>
      </c>
      <c r="I222" s="5">
        <v>398</v>
      </c>
      <c r="J222" s="7">
        <v>169500</v>
      </c>
    </row>
    <row r="223" spans="6:10" x14ac:dyDescent="0.2">
      <c r="F223" s="5">
        <v>418</v>
      </c>
      <c r="G223" s="7">
        <v>239000</v>
      </c>
      <c r="I223" s="5">
        <v>399</v>
      </c>
      <c r="J223" s="7">
        <v>67000</v>
      </c>
    </row>
    <row r="224" spans="6:10" x14ac:dyDescent="0.2">
      <c r="F224" s="5">
        <v>421</v>
      </c>
      <c r="G224" s="7">
        <v>206300</v>
      </c>
      <c r="I224" s="5">
        <v>400</v>
      </c>
      <c r="J224" s="7">
        <v>241000</v>
      </c>
    </row>
    <row r="225" spans="6:10" x14ac:dyDescent="0.2">
      <c r="F225" s="5">
        <v>422</v>
      </c>
      <c r="G225" s="7">
        <v>215000</v>
      </c>
      <c r="I225" s="5">
        <v>402</v>
      </c>
      <c r="J225" s="7">
        <v>164990</v>
      </c>
    </row>
    <row r="226" spans="6:10" x14ac:dyDescent="0.2">
      <c r="F226" s="5">
        <v>423</v>
      </c>
      <c r="G226" s="7">
        <v>113000</v>
      </c>
      <c r="I226" s="5">
        <v>403</v>
      </c>
      <c r="J226" s="7">
        <v>108000</v>
      </c>
    </row>
    <row r="227" spans="6:10" x14ac:dyDescent="0.2">
      <c r="F227" s="5">
        <v>424</v>
      </c>
      <c r="G227" s="7">
        <v>315000</v>
      </c>
      <c r="I227" s="5">
        <v>404</v>
      </c>
      <c r="J227" s="7">
        <v>258000</v>
      </c>
    </row>
    <row r="228" spans="6:10" x14ac:dyDescent="0.2">
      <c r="F228" s="5">
        <v>427</v>
      </c>
      <c r="G228" s="7">
        <v>275000</v>
      </c>
      <c r="I228" s="5">
        <v>405</v>
      </c>
      <c r="J228" s="7">
        <v>168000</v>
      </c>
    </row>
    <row r="229" spans="6:10" x14ac:dyDescent="0.2">
      <c r="F229" s="5">
        <v>429</v>
      </c>
      <c r="G229" s="7">
        <v>195400</v>
      </c>
      <c r="I229" s="5">
        <v>407</v>
      </c>
      <c r="J229" s="7">
        <v>115000</v>
      </c>
    </row>
    <row r="230" spans="6:10" x14ac:dyDescent="0.2">
      <c r="F230" s="5">
        <v>430</v>
      </c>
      <c r="G230" s="7">
        <v>175000</v>
      </c>
      <c r="I230" s="5">
        <v>408</v>
      </c>
      <c r="J230" s="7">
        <v>177000</v>
      </c>
    </row>
    <row r="231" spans="6:10" x14ac:dyDescent="0.2">
      <c r="F231" s="5">
        <v>436</v>
      </c>
      <c r="G231" s="7">
        <v>212000</v>
      </c>
      <c r="I231" s="5">
        <v>411</v>
      </c>
      <c r="J231" s="7">
        <v>60000</v>
      </c>
    </row>
    <row r="232" spans="6:10" x14ac:dyDescent="0.2">
      <c r="F232" s="5">
        <v>440</v>
      </c>
      <c r="G232" s="7">
        <v>110000</v>
      </c>
      <c r="I232" s="5">
        <v>414</v>
      </c>
      <c r="J232" s="7">
        <v>115000</v>
      </c>
    </row>
    <row r="233" spans="6:10" x14ac:dyDescent="0.2">
      <c r="F233" s="5">
        <v>441</v>
      </c>
      <c r="G233" s="7">
        <v>555000</v>
      </c>
      <c r="I233" s="5">
        <v>416</v>
      </c>
      <c r="J233" s="7">
        <v>181134</v>
      </c>
    </row>
    <row r="234" spans="6:10" x14ac:dyDescent="0.2">
      <c r="F234" s="5">
        <v>444</v>
      </c>
      <c r="G234" s="7">
        <v>172500</v>
      </c>
      <c r="I234" s="5">
        <v>417</v>
      </c>
      <c r="J234" s="7">
        <v>149500</v>
      </c>
    </row>
    <row r="235" spans="6:10" x14ac:dyDescent="0.2">
      <c r="F235" s="5">
        <v>445</v>
      </c>
      <c r="G235" s="7">
        <v>210000</v>
      </c>
      <c r="I235" s="5">
        <v>419</v>
      </c>
      <c r="J235" s="7">
        <v>126000</v>
      </c>
    </row>
    <row r="236" spans="6:10" x14ac:dyDescent="0.2">
      <c r="F236" s="5">
        <v>446</v>
      </c>
      <c r="G236" s="7">
        <v>127500</v>
      </c>
      <c r="I236" s="5">
        <v>420</v>
      </c>
      <c r="J236" s="7">
        <v>142000</v>
      </c>
    </row>
    <row r="237" spans="6:10" x14ac:dyDescent="0.2">
      <c r="F237" s="5">
        <v>447</v>
      </c>
      <c r="G237" s="7">
        <v>190000</v>
      </c>
      <c r="I237" s="5">
        <v>425</v>
      </c>
      <c r="J237" s="7">
        <v>139000</v>
      </c>
    </row>
    <row r="238" spans="6:10" x14ac:dyDescent="0.2">
      <c r="F238" s="5">
        <v>452</v>
      </c>
      <c r="G238" s="7">
        <v>280000</v>
      </c>
      <c r="I238" s="5">
        <v>426</v>
      </c>
      <c r="J238" s="7">
        <v>135000</v>
      </c>
    </row>
    <row r="239" spans="6:10" x14ac:dyDescent="0.2">
      <c r="F239" s="5">
        <v>454</v>
      </c>
      <c r="G239" s="7">
        <v>210000</v>
      </c>
      <c r="I239" s="5">
        <v>428</v>
      </c>
      <c r="J239" s="7">
        <v>109008</v>
      </c>
    </row>
    <row r="240" spans="6:10" x14ac:dyDescent="0.2">
      <c r="F240" s="5">
        <v>455</v>
      </c>
      <c r="G240" s="7">
        <v>188000</v>
      </c>
      <c r="I240" s="5">
        <v>431</v>
      </c>
      <c r="J240" s="7">
        <v>85400</v>
      </c>
    </row>
    <row r="241" spans="6:10" x14ac:dyDescent="0.2">
      <c r="F241" s="5">
        <v>456</v>
      </c>
      <c r="G241" s="7">
        <v>175500</v>
      </c>
      <c r="I241" s="5">
        <v>432</v>
      </c>
      <c r="J241" s="7">
        <v>79900</v>
      </c>
    </row>
    <row r="242" spans="6:10" x14ac:dyDescent="0.2">
      <c r="F242" s="5">
        <v>457</v>
      </c>
      <c r="G242" s="7">
        <v>98000</v>
      </c>
      <c r="I242" s="5">
        <v>433</v>
      </c>
      <c r="J242" s="7">
        <v>122500</v>
      </c>
    </row>
    <row r="243" spans="6:10" x14ac:dyDescent="0.2">
      <c r="F243" s="5">
        <v>458</v>
      </c>
      <c r="G243" s="7">
        <v>256000</v>
      </c>
      <c r="I243" s="5">
        <v>434</v>
      </c>
      <c r="J243" s="7">
        <v>181000</v>
      </c>
    </row>
    <row r="244" spans="6:10" x14ac:dyDescent="0.2">
      <c r="F244" s="5">
        <v>461</v>
      </c>
      <c r="G244" s="7">
        <v>263435</v>
      </c>
      <c r="I244" s="5">
        <v>435</v>
      </c>
      <c r="J244" s="7">
        <v>81000</v>
      </c>
    </row>
    <row r="245" spans="6:10" x14ac:dyDescent="0.2">
      <c r="F245" s="5">
        <v>462</v>
      </c>
      <c r="G245" s="7">
        <v>155000</v>
      </c>
      <c r="I245" s="5">
        <v>437</v>
      </c>
      <c r="J245" s="7">
        <v>116000</v>
      </c>
    </row>
    <row r="246" spans="6:10" x14ac:dyDescent="0.2">
      <c r="F246" s="5">
        <v>467</v>
      </c>
      <c r="G246" s="7">
        <v>167000</v>
      </c>
      <c r="I246" s="5">
        <v>438</v>
      </c>
      <c r="J246" s="7">
        <v>119000</v>
      </c>
    </row>
    <row r="247" spans="6:10" x14ac:dyDescent="0.2">
      <c r="F247" s="5">
        <v>469</v>
      </c>
      <c r="G247" s="7">
        <v>250000</v>
      </c>
      <c r="I247" s="5">
        <v>439</v>
      </c>
      <c r="J247" s="7">
        <v>90350</v>
      </c>
    </row>
    <row r="248" spans="6:10" x14ac:dyDescent="0.2">
      <c r="F248" s="5">
        <v>470</v>
      </c>
      <c r="G248" s="7">
        <v>187000</v>
      </c>
      <c r="I248" s="5">
        <v>442</v>
      </c>
      <c r="J248" s="7">
        <v>118000</v>
      </c>
    </row>
    <row r="249" spans="6:10" x14ac:dyDescent="0.2">
      <c r="F249" s="5">
        <v>471</v>
      </c>
      <c r="G249" s="7">
        <v>212000</v>
      </c>
      <c r="I249" s="5">
        <v>443</v>
      </c>
      <c r="J249" s="7">
        <v>162900</v>
      </c>
    </row>
    <row r="250" spans="6:10" x14ac:dyDescent="0.2">
      <c r="F250" s="5">
        <v>472</v>
      </c>
      <c r="G250" s="7">
        <v>190000</v>
      </c>
      <c r="I250" s="5">
        <v>448</v>
      </c>
      <c r="J250" s="7">
        <v>199900</v>
      </c>
    </row>
    <row r="251" spans="6:10" x14ac:dyDescent="0.2">
      <c r="F251" s="5">
        <v>473</v>
      </c>
      <c r="G251" s="7">
        <v>148000</v>
      </c>
      <c r="I251" s="5">
        <v>449</v>
      </c>
      <c r="J251" s="7">
        <v>119500</v>
      </c>
    </row>
    <row r="252" spans="6:10" x14ac:dyDescent="0.2">
      <c r="F252" s="5">
        <v>474</v>
      </c>
      <c r="G252" s="7">
        <v>440000</v>
      </c>
      <c r="I252" s="5">
        <v>450</v>
      </c>
      <c r="J252" s="7">
        <v>120000</v>
      </c>
    </row>
    <row r="253" spans="6:10" x14ac:dyDescent="0.2">
      <c r="F253" s="5">
        <v>475</v>
      </c>
      <c r="G253" s="7">
        <v>251000</v>
      </c>
      <c r="I253" s="5">
        <v>451</v>
      </c>
      <c r="J253" s="7">
        <v>110000</v>
      </c>
    </row>
    <row r="254" spans="6:10" x14ac:dyDescent="0.2">
      <c r="F254" s="5">
        <v>476</v>
      </c>
      <c r="G254" s="7">
        <v>132500</v>
      </c>
      <c r="I254" s="5">
        <v>453</v>
      </c>
      <c r="J254" s="7">
        <v>204000</v>
      </c>
    </row>
    <row r="255" spans="6:10" x14ac:dyDescent="0.2">
      <c r="F255" s="5">
        <v>477</v>
      </c>
      <c r="G255" s="7">
        <v>208900</v>
      </c>
      <c r="I255" s="5">
        <v>459</v>
      </c>
      <c r="J255" s="7">
        <v>161000</v>
      </c>
    </row>
    <row r="256" spans="6:10" x14ac:dyDescent="0.2">
      <c r="F256" s="5">
        <v>478</v>
      </c>
      <c r="G256" s="7">
        <v>380000</v>
      </c>
      <c r="I256" s="5">
        <v>460</v>
      </c>
      <c r="J256" s="7">
        <v>110000</v>
      </c>
    </row>
    <row r="257" spans="6:10" x14ac:dyDescent="0.2">
      <c r="F257" s="5">
        <v>479</v>
      </c>
      <c r="G257" s="7">
        <v>297000</v>
      </c>
      <c r="I257" s="5">
        <v>463</v>
      </c>
      <c r="J257" s="7">
        <v>62383</v>
      </c>
    </row>
    <row r="258" spans="6:10" x14ac:dyDescent="0.2">
      <c r="F258" s="5">
        <v>480</v>
      </c>
      <c r="G258" s="7">
        <v>89471</v>
      </c>
      <c r="I258" s="5">
        <v>464</v>
      </c>
      <c r="J258" s="7">
        <v>188700</v>
      </c>
    </row>
    <row r="259" spans="6:10" x14ac:dyDescent="0.2">
      <c r="F259" s="5">
        <v>481</v>
      </c>
      <c r="G259" s="7">
        <v>326000</v>
      </c>
      <c r="I259" s="5">
        <v>465</v>
      </c>
      <c r="J259" s="7">
        <v>124000</v>
      </c>
    </row>
    <row r="260" spans="6:10" x14ac:dyDescent="0.2">
      <c r="F260" s="5">
        <v>482</v>
      </c>
      <c r="G260" s="7">
        <v>374000</v>
      </c>
      <c r="I260" s="5">
        <v>466</v>
      </c>
      <c r="J260" s="7">
        <v>178740</v>
      </c>
    </row>
    <row r="261" spans="6:10" x14ac:dyDescent="0.2">
      <c r="F261" s="5">
        <v>487</v>
      </c>
      <c r="G261" s="7">
        <v>156000</v>
      </c>
      <c r="I261" s="5">
        <v>468</v>
      </c>
      <c r="J261" s="7">
        <v>146500</v>
      </c>
    </row>
    <row r="262" spans="6:10" x14ac:dyDescent="0.2">
      <c r="F262" s="5">
        <v>488</v>
      </c>
      <c r="G262" s="7">
        <v>175000</v>
      </c>
      <c r="I262" s="5">
        <v>483</v>
      </c>
      <c r="J262" s="7">
        <v>155000</v>
      </c>
    </row>
    <row r="263" spans="6:10" x14ac:dyDescent="0.2">
      <c r="F263" s="5">
        <v>489</v>
      </c>
      <c r="G263" s="7">
        <v>160000</v>
      </c>
      <c r="I263" s="5">
        <v>484</v>
      </c>
      <c r="J263" s="7">
        <v>164000</v>
      </c>
    </row>
    <row r="264" spans="6:10" x14ac:dyDescent="0.2">
      <c r="F264" s="5">
        <v>497</v>
      </c>
      <c r="G264" s="7">
        <v>430000</v>
      </c>
      <c r="I264" s="5">
        <v>485</v>
      </c>
      <c r="J264" s="7">
        <v>132500</v>
      </c>
    </row>
    <row r="265" spans="6:10" x14ac:dyDescent="0.2">
      <c r="F265" s="5">
        <v>502</v>
      </c>
      <c r="G265" s="7">
        <v>226700</v>
      </c>
      <c r="I265" s="5">
        <v>486</v>
      </c>
      <c r="J265" s="7">
        <v>147000</v>
      </c>
    </row>
    <row r="266" spans="6:10" x14ac:dyDescent="0.2">
      <c r="F266" s="5">
        <v>504</v>
      </c>
      <c r="G266" s="7">
        <v>289000</v>
      </c>
      <c r="I266" s="5">
        <v>490</v>
      </c>
      <c r="J266" s="7">
        <v>86000</v>
      </c>
    </row>
    <row r="267" spans="6:10" x14ac:dyDescent="0.2">
      <c r="F267" s="5">
        <v>508</v>
      </c>
      <c r="G267" s="7">
        <v>208300</v>
      </c>
      <c r="I267" s="5">
        <v>491</v>
      </c>
      <c r="J267" s="7">
        <v>115000</v>
      </c>
    </row>
    <row r="268" spans="6:10" x14ac:dyDescent="0.2">
      <c r="F268" s="5">
        <v>512</v>
      </c>
      <c r="G268" s="7">
        <v>202665</v>
      </c>
      <c r="I268" s="5">
        <v>492</v>
      </c>
      <c r="J268" s="7">
        <v>133000</v>
      </c>
    </row>
    <row r="269" spans="6:10" x14ac:dyDescent="0.2">
      <c r="F269" s="5">
        <v>513</v>
      </c>
      <c r="G269" s="7">
        <v>129900</v>
      </c>
      <c r="I269" s="5">
        <v>493</v>
      </c>
      <c r="J269" s="7">
        <v>172785</v>
      </c>
    </row>
    <row r="270" spans="6:10" x14ac:dyDescent="0.2">
      <c r="F270" s="5">
        <v>514</v>
      </c>
      <c r="G270" s="7">
        <v>134000</v>
      </c>
      <c r="I270" s="5">
        <v>494</v>
      </c>
      <c r="J270" s="7">
        <v>155000</v>
      </c>
    </row>
    <row r="271" spans="6:10" x14ac:dyDescent="0.2">
      <c r="F271" s="5">
        <v>516</v>
      </c>
      <c r="G271" s="7">
        <v>402861</v>
      </c>
      <c r="I271" s="5">
        <v>495</v>
      </c>
      <c r="J271" s="7">
        <v>91300</v>
      </c>
    </row>
    <row r="272" spans="6:10" x14ac:dyDescent="0.2">
      <c r="F272" s="5">
        <v>517</v>
      </c>
      <c r="G272" s="7">
        <v>158000</v>
      </c>
      <c r="I272" s="5">
        <v>496</v>
      </c>
      <c r="J272" s="7">
        <v>34900</v>
      </c>
    </row>
    <row r="273" spans="6:10" x14ac:dyDescent="0.2">
      <c r="F273" s="5">
        <v>518</v>
      </c>
      <c r="G273" s="7">
        <v>265000</v>
      </c>
      <c r="I273" s="5">
        <v>498</v>
      </c>
      <c r="J273" s="7">
        <v>184000</v>
      </c>
    </row>
    <row r="274" spans="6:10" x14ac:dyDescent="0.2">
      <c r="F274" s="5">
        <v>519</v>
      </c>
      <c r="G274" s="7">
        <v>211000</v>
      </c>
      <c r="I274" s="5">
        <v>499</v>
      </c>
      <c r="J274" s="7">
        <v>130000</v>
      </c>
    </row>
    <row r="275" spans="6:10" x14ac:dyDescent="0.2">
      <c r="F275" s="5">
        <v>524</v>
      </c>
      <c r="G275" s="7">
        <v>184750</v>
      </c>
      <c r="I275" s="5">
        <v>500</v>
      </c>
      <c r="J275" s="7">
        <v>120000</v>
      </c>
    </row>
    <row r="276" spans="6:10" x14ac:dyDescent="0.2">
      <c r="F276" s="5">
        <v>525</v>
      </c>
      <c r="G276" s="7">
        <v>315750</v>
      </c>
      <c r="I276" s="5">
        <v>501</v>
      </c>
      <c r="J276" s="7">
        <v>113000</v>
      </c>
    </row>
    <row r="277" spans="6:10" x14ac:dyDescent="0.2">
      <c r="F277" s="5">
        <v>528</v>
      </c>
      <c r="G277" s="7">
        <v>446261</v>
      </c>
      <c r="I277" s="5">
        <v>503</v>
      </c>
      <c r="J277" s="7">
        <v>140000</v>
      </c>
    </row>
    <row r="278" spans="6:10" x14ac:dyDescent="0.2">
      <c r="F278" s="5">
        <v>530</v>
      </c>
      <c r="G278" s="7">
        <v>200624</v>
      </c>
      <c r="I278" s="5">
        <v>505</v>
      </c>
      <c r="J278" s="7">
        <v>147000</v>
      </c>
    </row>
    <row r="279" spans="6:10" x14ac:dyDescent="0.2">
      <c r="F279" s="5">
        <v>531</v>
      </c>
      <c r="G279" s="7">
        <v>175000</v>
      </c>
      <c r="I279" s="5">
        <v>506</v>
      </c>
      <c r="J279" s="7">
        <v>124500</v>
      </c>
    </row>
    <row r="280" spans="6:10" x14ac:dyDescent="0.2">
      <c r="F280" s="5">
        <v>532</v>
      </c>
      <c r="G280" s="7">
        <v>128000</v>
      </c>
      <c r="I280" s="5">
        <v>507</v>
      </c>
      <c r="J280" s="7">
        <v>215000</v>
      </c>
    </row>
    <row r="281" spans="6:10" x14ac:dyDescent="0.2">
      <c r="F281" s="5">
        <v>537</v>
      </c>
      <c r="G281" s="7">
        <v>188000</v>
      </c>
      <c r="I281" s="5">
        <v>509</v>
      </c>
      <c r="J281" s="7">
        <v>161000</v>
      </c>
    </row>
    <row r="282" spans="6:10" x14ac:dyDescent="0.2">
      <c r="F282" s="5">
        <v>538</v>
      </c>
      <c r="G282" s="7">
        <v>111250</v>
      </c>
      <c r="I282" s="5">
        <v>510</v>
      </c>
      <c r="J282" s="7">
        <v>124500</v>
      </c>
    </row>
    <row r="283" spans="6:10" x14ac:dyDescent="0.2">
      <c r="F283" s="5">
        <v>540</v>
      </c>
      <c r="G283" s="7">
        <v>272000</v>
      </c>
      <c r="I283" s="5">
        <v>511</v>
      </c>
      <c r="J283" s="7">
        <v>164900</v>
      </c>
    </row>
    <row r="284" spans="6:10" x14ac:dyDescent="0.2">
      <c r="F284" s="5">
        <v>541</v>
      </c>
      <c r="G284" s="7">
        <v>315000</v>
      </c>
      <c r="I284" s="5">
        <v>515</v>
      </c>
      <c r="J284" s="7">
        <v>96500</v>
      </c>
    </row>
    <row r="285" spans="6:10" x14ac:dyDescent="0.2">
      <c r="F285" s="5">
        <v>542</v>
      </c>
      <c r="G285" s="7">
        <v>248000</v>
      </c>
      <c r="I285" s="5">
        <v>520</v>
      </c>
      <c r="J285" s="7">
        <v>234000</v>
      </c>
    </row>
    <row r="286" spans="6:10" x14ac:dyDescent="0.2">
      <c r="F286" s="5">
        <v>543</v>
      </c>
      <c r="G286" s="7">
        <v>213250</v>
      </c>
      <c r="I286" s="5">
        <v>521</v>
      </c>
      <c r="J286" s="7">
        <v>106250</v>
      </c>
    </row>
    <row r="287" spans="6:10" x14ac:dyDescent="0.2">
      <c r="F287" s="5">
        <v>546</v>
      </c>
      <c r="G287" s="7">
        <v>229000</v>
      </c>
      <c r="I287" s="5">
        <v>522</v>
      </c>
      <c r="J287" s="7">
        <v>150000</v>
      </c>
    </row>
    <row r="288" spans="6:10" x14ac:dyDescent="0.2">
      <c r="F288" s="5">
        <v>548</v>
      </c>
      <c r="G288" s="7">
        <v>129500</v>
      </c>
      <c r="I288" s="5">
        <v>523</v>
      </c>
      <c r="J288" s="7">
        <v>159000</v>
      </c>
    </row>
    <row r="289" spans="6:10" x14ac:dyDescent="0.2">
      <c r="F289" s="5">
        <v>549</v>
      </c>
      <c r="G289" s="7">
        <v>125000</v>
      </c>
      <c r="I289" s="5">
        <v>526</v>
      </c>
      <c r="J289" s="7">
        <v>176000</v>
      </c>
    </row>
    <row r="290" spans="6:10" x14ac:dyDescent="0.2">
      <c r="F290" s="5">
        <v>550</v>
      </c>
      <c r="G290" s="7">
        <v>263000</v>
      </c>
      <c r="I290" s="5">
        <v>527</v>
      </c>
      <c r="J290" s="7">
        <v>132000</v>
      </c>
    </row>
    <row r="291" spans="6:10" x14ac:dyDescent="0.2">
      <c r="F291" s="5">
        <v>553</v>
      </c>
      <c r="G291" s="7">
        <v>255500</v>
      </c>
      <c r="I291" s="5">
        <v>529</v>
      </c>
      <c r="J291" s="7">
        <v>86000</v>
      </c>
    </row>
    <row r="292" spans="6:10" x14ac:dyDescent="0.2">
      <c r="F292" s="5">
        <v>554</v>
      </c>
      <c r="G292" s="7">
        <v>108000</v>
      </c>
      <c r="I292" s="5">
        <v>533</v>
      </c>
      <c r="J292" s="7">
        <v>107500</v>
      </c>
    </row>
    <row r="293" spans="6:10" x14ac:dyDescent="0.2">
      <c r="F293" s="5">
        <v>555</v>
      </c>
      <c r="G293" s="7">
        <v>284000</v>
      </c>
      <c r="I293" s="5">
        <v>534</v>
      </c>
      <c r="J293" s="7">
        <v>39300</v>
      </c>
    </row>
    <row r="294" spans="6:10" x14ac:dyDescent="0.2">
      <c r="F294" s="5">
        <v>558</v>
      </c>
      <c r="G294" s="7">
        <v>108000</v>
      </c>
      <c r="I294" s="5">
        <v>535</v>
      </c>
      <c r="J294" s="7">
        <v>178000</v>
      </c>
    </row>
    <row r="295" spans="6:10" x14ac:dyDescent="0.2">
      <c r="F295" s="5">
        <v>561</v>
      </c>
      <c r="G295" s="7">
        <v>121500</v>
      </c>
      <c r="I295" s="5">
        <v>536</v>
      </c>
      <c r="J295" s="7">
        <v>107500</v>
      </c>
    </row>
    <row r="296" spans="6:10" x14ac:dyDescent="0.2">
      <c r="F296" s="5">
        <v>565</v>
      </c>
      <c r="G296" s="7">
        <v>268000</v>
      </c>
      <c r="I296" s="5">
        <v>539</v>
      </c>
      <c r="J296" s="7">
        <v>158000</v>
      </c>
    </row>
    <row r="297" spans="6:10" x14ac:dyDescent="0.2">
      <c r="F297" s="5">
        <v>567</v>
      </c>
      <c r="G297" s="7">
        <v>325000</v>
      </c>
      <c r="I297" s="5">
        <v>544</v>
      </c>
      <c r="J297" s="7">
        <v>133000</v>
      </c>
    </row>
    <row r="298" spans="6:10" x14ac:dyDescent="0.2">
      <c r="F298" s="5">
        <v>568</v>
      </c>
      <c r="G298" s="7">
        <v>214000</v>
      </c>
      <c r="I298" s="5">
        <v>545</v>
      </c>
      <c r="J298" s="7">
        <v>179665</v>
      </c>
    </row>
    <row r="299" spans="6:10" x14ac:dyDescent="0.2">
      <c r="F299" s="5">
        <v>569</v>
      </c>
      <c r="G299" s="7">
        <v>316600</v>
      </c>
      <c r="I299" s="5">
        <v>547</v>
      </c>
      <c r="J299" s="7">
        <v>210000</v>
      </c>
    </row>
    <row r="300" spans="6:10" x14ac:dyDescent="0.2">
      <c r="F300" s="5">
        <v>570</v>
      </c>
      <c r="G300" s="7">
        <v>135960</v>
      </c>
      <c r="I300" s="5">
        <v>551</v>
      </c>
      <c r="J300" s="7">
        <v>140000</v>
      </c>
    </row>
    <row r="301" spans="6:10" x14ac:dyDescent="0.2">
      <c r="F301" s="5">
        <v>571</v>
      </c>
      <c r="G301" s="7">
        <v>142600</v>
      </c>
      <c r="I301" s="5">
        <v>552</v>
      </c>
      <c r="J301" s="7">
        <v>112500</v>
      </c>
    </row>
    <row r="302" spans="6:10" x14ac:dyDescent="0.2">
      <c r="F302" s="5">
        <v>573</v>
      </c>
      <c r="G302" s="7">
        <v>224500</v>
      </c>
      <c r="I302" s="5">
        <v>556</v>
      </c>
      <c r="J302" s="7">
        <v>113000</v>
      </c>
    </row>
    <row r="303" spans="6:10" x14ac:dyDescent="0.2">
      <c r="F303" s="5">
        <v>578</v>
      </c>
      <c r="G303" s="7">
        <v>164500</v>
      </c>
      <c r="I303" s="5">
        <v>557</v>
      </c>
      <c r="J303" s="7">
        <v>141000</v>
      </c>
    </row>
    <row r="304" spans="6:10" x14ac:dyDescent="0.2">
      <c r="F304" s="5">
        <v>579</v>
      </c>
      <c r="G304" s="7">
        <v>146000</v>
      </c>
      <c r="I304" s="5">
        <v>559</v>
      </c>
      <c r="J304" s="7">
        <v>175000</v>
      </c>
    </row>
    <row r="305" spans="6:10" x14ac:dyDescent="0.2">
      <c r="F305" s="5">
        <v>581</v>
      </c>
      <c r="G305" s="7">
        <v>181900</v>
      </c>
      <c r="I305" s="5">
        <v>560</v>
      </c>
      <c r="J305" s="7">
        <v>234000</v>
      </c>
    </row>
    <row r="306" spans="6:10" x14ac:dyDescent="0.2">
      <c r="F306" s="5">
        <v>584</v>
      </c>
      <c r="G306" s="7">
        <v>325000</v>
      </c>
      <c r="I306" s="5">
        <v>562</v>
      </c>
      <c r="J306" s="7">
        <v>170000</v>
      </c>
    </row>
    <row r="307" spans="6:10" x14ac:dyDescent="0.2">
      <c r="F307" s="5">
        <v>586</v>
      </c>
      <c r="G307" s="7">
        <v>369900</v>
      </c>
      <c r="I307" s="5">
        <v>563</v>
      </c>
      <c r="J307" s="7">
        <v>108000</v>
      </c>
    </row>
    <row r="308" spans="6:10" x14ac:dyDescent="0.2">
      <c r="F308" s="5">
        <v>588</v>
      </c>
      <c r="G308" s="7">
        <v>137000</v>
      </c>
      <c r="I308" s="5">
        <v>564</v>
      </c>
      <c r="J308" s="7">
        <v>185000</v>
      </c>
    </row>
    <row r="309" spans="6:10" x14ac:dyDescent="0.2">
      <c r="F309" s="5">
        <v>591</v>
      </c>
      <c r="G309" s="7">
        <v>185900</v>
      </c>
      <c r="I309" s="5">
        <v>566</v>
      </c>
      <c r="J309" s="7">
        <v>128000</v>
      </c>
    </row>
    <row r="310" spans="6:10" x14ac:dyDescent="0.2">
      <c r="F310" s="5">
        <v>592</v>
      </c>
      <c r="G310" s="7">
        <v>451950</v>
      </c>
      <c r="I310" s="5">
        <v>572</v>
      </c>
      <c r="J310" s="7">
        <v>120000</v>
      </c>
    </row>
    <row r="311" spans="6:10" x14ac:dyDescent="0.2">
      <c r="F311" s="5">
        <v>593</v>
      </c>
      <c r="G311" s="7">
        <v>138000</v>
      </c>
      <c r="I311" s="5">
        <v>574</v>
      </c>
      <c r="J311" s="7">
        <v>170000</v>
      </c>
    </row>
    <row r="312" spans="6:10" x14ac:dyDescent="0.2">
      <c r="F312" s="5">
        <v>596</v>
      </c>
      <c r="G312" s="7">
        <v>319000</v>
      </c>
      <c r="I312" s="5">
        <v>575</v>
      </c>
      <c r="J312" s="7">
        <v>139000</v>
      </c>
    </row>
    <row r="313" spans="6:10" x14ac:dyDescent="0.2">
      <c r="F313" s="5">
        <v>598</v>
      </c>
      <c r="G313" s="7">
        <v>194201</v>
      </c>
      <c r="I313" s="5">
        <v>576</v>
      </c>
      <c r="J313" s="7">
        <v>118500</v>
      </c>
    </row>
    <row r="314" spans="6:10" x14ac:dyDescent="0.2">
      <c r="F314" s="5">
        <v>599</v>
      </c>
      <c r="G314" s="7">
        <v>217500</v>
      </c>
      <c r="I314" s="5">
        <v>577</v>
      </c>
      <c r="J314" s="7">
        <v>145000</v>
      </c>
    </row>
    <row r="315" spans="6:10" x14ac:dyDescent="0.2">
      <c r="F315" s="5">
        <v>601</v>
      </c>
      <c r="G315" s="7">
        <v>275000</v>
      </c>
      <c r="I315" s="5">
        <v>580</v>
      </c>
      <c r="J315" s="7">
        <v>131500</v>
      </c>
    </row>
    <row r="316" spans="6:10" x14ac:dyDescent="0.2">
      <c r="F316" s="5">
        <v>602</v>
      </c>
      <c r="G316" s="7">
        <v>141000</v>
      </c>
      <c r="I316" s="5">
        <v>583</v>
      </c>
      <c r="J316" s="7">
        <v>118500</v>
      </c>
    </row>
    <row r="317" spans="6:10" x14ac:dyDescent="0.2">
      <c r="F317" s="5">
        <v>603</v>
      </c>
      <c r="G317" s="7">
        <v>220000</v>
      </c>
      <c r="I317" s="5">
        <v>585</v>
      </c>
      <c r="J317" s="7">
        <v>133000</v>
      </c>
    </row>
    <row r="318" spans="6:10" x14ac:dyDescent="0.2">
      <c r="F318" s="5">
        <v>604</v>
      </c>
      <c r="G318" s="7">
        <v>151000</v>
      </c>
      <c r="I318" s="5">
        <v>587</v>
      </c>
      <c r="J318" s="7">
        <v>130000</v>
      </c>
    </row>
    <row r="319" spans="6:10" x14ac:dyDescent="0.2">
      <c r="F319" s="5">
        <v>605</v>
      </c>
      <c r="G319" s="7">
        <v>221000</v>
      </c>
      <c r="I319" s="5">
        <v>589</v>
      </c>
      <c r="J319" s="7">
        <v>143000</v>
      </c>
    </row>
    <row r="320" spans="6:10" x14ac:dyDescent="0.2">
      <c r="F320" s="5">
        <v>606</v>
      </c>
      <c r="G320" s="7">
        <v>205000</v>
      </c>
      <c r="I320" s="5">
        <v>590</v>
      </c>
      <c r="J320" s="7">
        <v>79500</v>
      </c>
    </row>
    <row r="321" spans="6:10" x14ac:dyDescent="0.2">
      <c r="F321" s="5">
        <v>607</v>
      </c>
      <c r="G321" s="7">
        <v>152000</v>
      </c>
      <c r="I321" s="5">
        <v>594</v>
      </c>
      <c r="J321" s="7">
        <v>140000</v>
      </c>
    </row>
    <row r="322" spans="6:10" x14ac:dyDescent="0.2">
      <c r="F322" s="5">
        <v>611</v>
      </c>
      <c r="G322" s="7">
        <v>313000</v>
      </c>
      <c r="I322" s="5">
        <v>595</v>
      </c>
      <c r="J322" s="7">
        <v>110000</v>
      </c>
    </row>
    <row r="323" spans="6:10" x14ac:dyDescent="0.2">
      <c r="F323" s="5">
        <v>612</v>
      </c>
      <c r="G323" s="7">
        <v>148000</v>
      </c>
      <c r="I323" s="5">
        <v>597</v>
      </c>
      <c r="J323" s="7">
        <v>114504</v>
      </c>
    </row>
    <row r="324" spans="6:10" x14ac:dyDescent="0.2">
      <c r="F324" s="5">
        <v>613</v>
      </c>
      <c r="G324" s="7">
        <v>261500</v>
      </c>
      <c r="I324" s="5">
        <v>600</v>
      </c>
      <c r="J324" s="7">
        <v>151000</v>
      </c>
    </row>
    <row r="325" spans="6:10" x14ac:dyDescent="0.2">
      <c r="F325" s="5">
        <v>616</v>
      </c>
      <c r="G325" s="7">
        <v>137500</v>
      </c>
      <c r="I325" s="5">
        <v>608</v>
      </c>
      <c r="J325" s="7">
        <v>225000</v>
      </c>
    </row>
    <row r="326" spans="6:10" x14ac:dyDescent="0.2">
      <c r="F326" s="5">
        <v>618</v>
      </c>
      <c r="G326" s="7">
        <v>105500</v>
      </c>
      <c r="I326" s="5">
        <v>609</v>
      </c>
      <c r="J326" s="7">
        <v>359100</v>
      </c>
    </row>
    <row r="327" spans="6:10" x14ac:dyDescent="0.2">
      <c r="F327" s="5">
        <v>619</v>
      </c>
      <c r="G327" s="7">
        <v>314813</v>
      </c>
      <c r="I327" s="5">
        <v>610</v>
      </c>
      <c r="J327" s="7">
        <v>118500</v>
      </c>
    </row>
    <row r="328" spans="6:10" x14ac:dyDescent="0.2">
      <c r="F328" s="5">
        <v>620</v>
      </c>
      <c r="G328" s="7">
        <v>305000</v>
      </c>
      <c r="I328" s="5">
        <v>614</v>
      </c>
      <c r="J328" s="7">
        <v>147000</v>
      </c>
    </row>
    <row r="329" spans="6:10" x14ac:dyDescent="0.2">
      <c r="F329" s="5">
        <v>622</v>
      </c>
      <c r="G329" s="7">
        <v>240000</v>
      </c>
      <c r="I329" s="5">
        <v>615</v>
      </c>
      <c r="J329" s="7">
        <v>75500</v>
      </c>
    </row>
    <row r="330" spans="6:10" x14ac:dyDescent="0.2">
      <c r="F330" s="5">
        <v>623</v>
      </c>
      <c r="G330" s="7">
        <v>135000</v>
      </c>
      <c r="I330" s="5">
        <v>617</v>
      </c>
      <c r="J330" s="7">
        <v>183200</v>
      </c>
    </row>
    <row r="331" spans="6:10" x14ac:dyDescent="0.2">
      <c r="F331" s="5">
        <v>625</v>
      </c>
      <c r="G331" s="7">
        <v>165150</v>
      </c>
      <c r="I331" s="5">
        <v>621</v>
      </c>
      <c r="J331" s="7">
        <v>67000</v>
      </c>
    </row>
    <row r="332" spans="6:10" x14ac:dyDescent="0.2">
      <c r="F332" s="5">
        <v>629</v>
      </c>
      <c r="G332" s="7">
        <v>135000</v>
      </c>
      <c r="I332" s="5">
        <v>624</v>
      </c>
      <c r="J332" s="7">
        <v>168500</v>
      </c>
    </row>
    <row r="333" spans="6:10" x14ac:dyDescent="0.2">
      <c r="F333" s="5">
        <v>630</v>
      </c>
      <c r="G333" s="7">
        <v>168500</v>
      </c>
      <c r="I333" s="5">
        <v>626</v>
      </c>
      <c r="J333" s="7">
        <v>160000</v>
      </c>
    </row>
    <row r="334" spans="6:10" x14ac:dyDescent="0.2">
      <c r="F334" s="5">
        <v>632</v>
      </c>
      <c r="G334" s="7">
        <v>209500</v>
      </c>
      <c r="I334" s="5">
        <v>627</v>
      </c>
      <c r="J334" s="7">
        <v>139900</v>
      </c>
    </row>
    <row r="335" spans="6:10" x14ac:dyDescent="0.2">
      <c r="F335" s="5">
        <v>633</v>
      </c>
      <c r="G335" s="7">
        <v>82500</v>
      </c>
      <c r="I335" s="5">
        <v>628</v>
      </c>
      <c r="J335" s="7">
        <v>153000</v>
      </c>
    </row>
    <row r="336" spans="6:10" x14ac:dyDescent="0.2">
      <c r="F336" s="5">
        <v>635</v>
      </c>
      <c r="G336" s="7">
        <v>144000</v>
      </c>
      <c r="I336" s="5">
        <v>631</v>
      </c>
      <c r="J336" s="7">
        <v>124000</v>
      </c>
    </row>
    <row r="337" spans="6:10" x14ac:dyDescent="0.2">
      <c r="F337" s="5">
        <v>640</v>
      </c>
      <c r="G337" s="7">
        <v>264561</v>
      </c>
      <c r="I337" s="5">
        <v>634</v>
      </c>
      <c r="J337" s="7">
        <v>139400</v>
      </c>
    </row>
    <row r="338" spans="6:10" x14ac:dyDescent="0.2">
      <c r="F338" s="5">
        <v>641</v>
      </c>
      <c r="G338" s="7">
        <v>274000</v>
      </c>
      <c r="I338" s="5">
        <v>636</v>
      </c>
      <c r="J338" s="7">
        <v>200000</v>
      </c>
    </row>
    <row r="339" spans="6:10" x14ac:dyDescent="0.2">
      <c r="F339" s="5">
        <v>642</v>
      </c>
      <c r="G339" s="7">
        <v>226000</v>
      </c>
      <c r="I339" s="5">
        <v>637</v>
      </c>
      <c r="J339" s="7">
        <v>60000</v>
      </c>
    </row>
    <row r="340" spans="6:10" x14ac:dyDescent="0.2">
      <c r="F340" s="5">
        <v>643</v>
      </c>
      <c r="G340" s="7">
        <v>345000</v>
      </c>
      <c r="I340" s="5">
        <v>638</v>
      </c>
      <c r="J340" s="7">
        <v>93000</v>
      </c>
    </row>
    <row r="341" spans="6:10" x14ac:dyDescent="0.2">
      <c r="F341" s="5">
        <v>645</v>
      </c>
      <c r="G341" s="7">
        <v>370878</v>
      </c>
      <c r="I341" s="5">
        <v>639</v>
      </c>
      <c r="J341" s="7">
        <v>85000</v>
      </c>
    </row>
    <row r="342" spans="6:10" x14ac:dyDescent="0.2">
      <c r="F342" s="5">
        <v>646</v>
      </c>
      <c r="G342" s="7">
        <v>143250</v>
      </c>
      <c r="I342" s="5">
        <v>644</v>
      </c>
      <c r="J342" s="7">
        <v>152000</v>
      </c>
    </row>
    <row r="343" spans="6:10" x14ac:dyDescent="0.2">
      <c r="F343" s="5">
        <v>648</v>
      </c>
      <c r="G343" s="7">
        <v>155000</v>
      </c>
      <c r="I343" s="5">
        <v>647</v>
      </c>
      <c r="J343" s="7">
        <v>98300</v>
      </c>
    </row>
    <row r="344" spans="6:10" x14ac:dyDescent="0.2">
      <c r="F344" s="5">
        <v>651</v>
      </c>
      <c r="G344" s="7">
        <v>205950</v>
      </c>
      <c r="I344" s="5">
        <v>649</v>
      </c>
      <c r="J344" s="7">
        <v>155000</v>
      </c>
    </row>
    <row r="345" spans="6:10" x14ac:dyDescent="0.2">
      <c r="F345" s="5">
        <v>653</v>
      </c>
      <c r="G345" s="7">
        <v>191000</v>
      </c>
      <c r="I345" s="5">
        <v>650</v>
      </c>
      <c r="J345" s="7">
        <v>84500</v>
      </c>
    </row>
    <row r="346" spans="6:10" x14ac:dyDescent="0.2">
      <c r="F346" s="5">
        <v>655</v>
      </c>
      <c r="G346" s="7">
        <v>350000</v>
      </c>
      <c r="I346" s="5">
        <v>652</v>
      </c>
      <c r="J346" s="7">
        <v>108000</v>
      </c>
    </row>
    <row r="347" spans="6:10" x14ac:dyDescent="0.2">
      <c r="F347" s="5">
        <v>660</v>
      </c>
      <c r="G347" s="7">
        <v>167000</v>
      </c>
      <c r="I347" s="5">
        <v>654</v>
      </c>
      <c r="J347" s="7">
        <v>135000</v>
      </c>
    </row>
    <row r="348" spans="6:10" x14ac:dyDescent="0.2">
      <c r="F348" s="5">
        <v>661</v>
      </c>
      <c r="G348" s="7">
        <v>197900</v>
      </c>
      <c r="I348" s="5">
        <v>656</v>
      </c>
      <c r="J348" s="7">
        <v>88000</v>
      </c>
    </row>
    <row r="349" spans="6:10" x14ac:dyDescent="0.2">
      <c r="F349" s="5">
        <v>662</v>
      </c>
      <c r="G349" s="7">
        <v>402000</v>
      </c>
      <c r="I349" s="5">
        <v>657</v>
      </c>
      <c r="J349" s="7">
        <v>145500</v>
      </c>
    </row>
    <row r="350" spans="6:10" x14ac:dyDescent="0.2">
      <c r="F350" s="5">
        <v>663</v>
      </c>
      <c r="G350" s="7">
        <v>110000</v>
      </c>
      <c r="I350" s="5">
        <v>658</v>
      </c>
      <c r="J350" s="7">
        <v>149000</v>
      </c>
    </row>
    <row r="351" spans="6:10" x14ac:dyDescent="0.2">
      <c r="F351" s="5">
        <v>664</v>
      </c>
      <c r="G351" s="7">
        <v>137500</v>
      </c>
      <c r="I351" s="5">
        <v>659</v>
      </c>
      <c r="J351" s="7">
        <v>97500</v>
      </c>
    </row>
    <row r="352" spans="6:10" x14ac:dyDescent="0.2">
      <c r="F352" s="5">
        <v>666</v>
      </c>
      <c r="G352" s="7">
        <v>230500</v>
      </c>
      <c r="I352" s="5">
        <v>670</v>
      </c>
      <c r="J352" s="7">
        <v>137500</v>
      </c>
    </row>
    <row r="353" spans="6:10" x14ac:dyDescent="0.2">
      <c r="F353" s="5">
        <v>667</v>
      </c>
      <c r="G353" s="7">
        <v>129000</v>
      </c>
      <c r="I353" s="5">
        <v>672</v>
      </c>
      <c r="J353" s="7">
        <v>103600</v>
      </c>
    </row>
    <row r="354" spans="6:10" x14ac:dyDescent="0.2">
      <c r="F354" s="5">
        <v>668</v>
      </c>
      <c r="G354" s="7">
        <v>193500</v>
      </c>
      <c r="I354" s="5">
        <v>674</v>
      </c>
      <c r="J354" s="7">
        <v>257500</v>
      </c>
    </row>
    <row r="355" spans="6:10" x14ac:dyDescent="0.2">
      <c r="F355" s="5">
        <v>669</v>
      </c>
      <c r="G355" s="7">
        <v>168000</v>
      </c>
      <c r="I355" s="5">
        <v>675</v>
      </c>
      <c r="J355" s="7">
        <v>140000</v>
      </c>
    </row>
    <row r="356" spans="6:10" x14ac:dyDescent="0.2">
      <c r="F356" s="5">
        <v>671</v>
      </c>
      <c r="G356" s="7">
        <v>173500</v>
      </c>
      <c r="I356" s="5">
        <v>676</v>
      </c>
      <c r="J356" s="7">
        <v>148500</v>
      </c>
    </row>
    <row r="357" spans="6:10" x14ac:dyDescent="0.2">
      <c r="F357" s="5">
        <v>673</v>
      </c>
      <c r="G357" s="7">
        <v>165000</v>
      </c>
      <c r="I357" s="5">
        <v>678</v>
      </c>
      <c r="J357" s="7">
        <v>109500</v>
      </c>
    </row>
    <row r="358" spans="6:10" x14ac:dyDescent="0.2">
      <c r="F358" s="5">
        <v>677</v>
      </c>
      <c r="G358" s="7">
        <v>87000</v>
      </c>
      <c r="I358" s="5">
        <v>681</v>
      </c>
      <c r="J358" s="7">
        <v>143000</v>
      </c>
    </row>
    <row r="359" spans="6:10" x14ac:dyDescent="0.2">
      <c r="F359" s="5">
        <v>679</v>
      </c>
      <c r="G359" s="7">
        <v>372500</v>
      </c>
      <c r="I359" s="5">
        <v>682</v>
      </c>
      <c r="J359" s="7">
        <v>159434</v>
      </c>
    </row>
    <row r="360" spans="6:10" x14ac:dyDescent="0.2">
      <c r="F360" s="5">
        <v>680</v>
      </c>
      <c r="G360" s="7">
        <v>128500</v>
      </c>
      <c r="I360" s="5">
        <v>683</v>
      </c>
      <c r="J360" s="7">
        <v>173000</v>
      </c>
    </row>
    <row r="361" spans="6:10" x14ac:dyDescent="0.2">
      <c r="F361" s="5">
        <v>684</v>
      </c>
      <c r="G361" s="7">
        <v>285000</v>
      </c>
      <c r="I361" s="5">
        <v>690</v>
      </c>
      <c r="J361" s="7">
        <v>194700</v>
      </c>
    </row>
    <row r="362" spans="6:10" x14ac:dyDescent="0.2">
      <c r="F362" s="5">
        <v>685</v>
      </c>
      <c r="G362" s="7">
        <v>221000</v>
      </c>
      <c r="I362" s="5">
        <v>691</v>
      </c>
      <c r="J362" s="7">
        <v>141000</v>
      </c>
    </row>
    <row r="363" spans="6:10" x14ac:dyDescent="0.2">
      <c r="F363" s="5">
        <v>686</v>
      </c>
      <c r="G363" s="7">
        <v>207500</v>
      </c>
      <c r="I363" s="5">
        <v>694</v>
      </c>
      <c r="J363" s="7">
        <v>108480</v>
      </c>
    </row>
    <row r="364" spans="6:10" x14ac:dyDescent="0.2">
      <c r="F364" s="5">
        <v>687</v>
      </c>
      <c r="G364" s="7">
        <v>227875</v>
      </c>
      <c r="I364" s="5">
        <v>697</v>
      </c>
      <c r="J364" s="7">
        <v>89000</v>
      </c>
    </row>
    <row r="365" spans="6:10" x14ac:dyDescent="0.2">
      <c r="F365" s="5">
        <v>688</v>
      </c>
      <c r="G365" s="7">
        <v>148800</v>
      </c>
      <c r="I365" s="5">
        <v>698</v>
      </c>
      <c r="J365" s="7">
        <v>123500</v>
      </c>
    </row>
    <row r="366" spans="6:10" x14ac:dyDescent="0.2">
      <c r="F366" s="5">
        <v>689</v>
      </c>
      <c r="G366" s="7">
        <v>392000</v>
      </c>
      <c r="I366" s="5">
        <v>699</v>
      </c>
      <c r="J366" s="7">
        <v>138500</v>
      </c>
    </row>
    <row r="367" spans="6:10" x14ac:dyDescent="0.2">
      <c r="F367" s="5">
        <v>692</v>
      </c>
      <c r="G367" s="7">
        <v>755000</v>
      </c>
      <c r="I367" s="5">
        <v>706</v>
      </c>
      <c r="J367" s="7">
        <v>55000</v>
      </c>
    </row>
    <row r="368" spans="6:10" x14ac:dyDescent="0.2">
      <c r="F368" s="5">
        <v>693</v>
      </c>
      <c r="G368" s="7">
        <v>335000</v>
      </c>
      <c r="I368" s="5">
        <v>709</v>
      </c>
      <c r="J368" s="7">
        <v>179540</v>
      </c>
    </row>
    <row r="369" spans="6:10" x14ac:dyDescent="0.2">
      <c r="F369" s="5">
        <v>695</v>
      </c>
      <c r="G369" s="7">
        <v>141500</v>
      </c>
      <c r="I369" s="5">
        <v>710</v>
      </c>
      <c r="J369" s="7">
        <v>109900</v>
      </c>
    </row>
    <row r="370" spans="6:10" x14ac:dyDescent="0.2">
      <c r="F370" s="5">
        <v>696</v>
      </c>
      <c r="G370" s="7">
        <v>176000</v>
      </c>
      <c r="I370" s="5">
        <v>711</v>
      </c>
      <c r="J370" s="7">
        <v>52000</v>
      </c>
    </row>
    <row r="371" spans="6:10" x14ac:dyDescent="0.2">
      <c r="F371" s="5">
        <v>700</v>
      </c>
      <c r="G371" s="7">
        <v>196000</v>
      </c>
      <c r="I371" s="5">
        <v>712</v>
      </c>
      <c r="J371" s="7">
        <v>102776</v>
      </c>
    </row>
    <row r="372" spans="6:10" x14ac:dyDescent="0.2">
      <c r="F372" s="5">
        <v>701</v>
      </c>
      <c r="G372" s="7">
        <v>312500</v>
      </c>
      <c r="I372" s="5">
        <v>713</v>
      </c>
      <c r="J372" s="7">
        <v>189000</v>
      </c>
    </row>
    <row r="373" spans="6:10" x14ac:dyDescent="0.2">
      <c r="F373" s="5">
        <v>702</v>
      </c>
      <c r="G373" s="7">
        <v>140000</v>
      </c>
      <c r="I373" s="5">
        <v>718</v>
      </c>
      <c r="J373" s="7">
        <v>157000</v>
      </c>
    </row>
    <row r="374" spans="6:10" x14ac:dyDescent="0.2">
      <c r="F374" s="5">
        <v>703</v>
      </c>
      <c r="G374" s="7">
        <v>361919</v>
      </c>
      <c r="I374" s="5">
        <v>720</v>
      </c>
      <c r="J374" s="7">
        <v>128500</v>
      </c>
    </row>
    <row r="375" spans="6:10" x14ac:dyDescent="0.2">
      <c r="F375" s="5">
        <v>704</v>
      </c>
      <c r="G375" s="7">
        <v>140000</v>
      </c>
      <c r="I375" s="5">
        <v>722</v>
      </c>
      <c r="J375" s="7">
        <v>143000</v>
      </c>
    </row>
    <row r="376" spans="6:10" x14ac:dyDescent="0.2">
      <c r="F376" s="5">
        <v>705</v>
      </c>
      <c r="G376" s="7">
        <v>213000</v>
      </c>
      <c r="I376" s="5">
        <v>723</v>
      </c>
      <c r="J376" s="7">
        <v>124500</v>
      </c>
    </row>
    <row r="377" spans="6:10" x14ac:dyDescent="0.2">
      <c r="F377" s="5">
        <v>707</v>
      </c>
      <c r="G377" s="7">
        <v>302000</v>
      </c>
      <c r="I377" s="5">
        <v>732</v>
      </c>
      <c r="J377" s="7">
        <v>187500</v>
      </c>
    </row>
    <row r="378" spans="6:10" x14ac:dyDescent="0.2">
      <c r="F378" s="5">
        <v>708</v>
      </c>
      <c r="G378" s="7">
        <v>254000</v>
      </c>
      <c r="I378" s="5">
        <v>734</v>
      </c>
      <c r="J378" s="7">
        <v>131400</v>
      </c>
    </row>
    <row r="379" spans="6:10" x14ac:dyDescent="0.2">
      <c r="F379" s="5">
        <v>714</v>
      </c>
      <c r="G379" s="7">
        <v>129000</v>
      </c>
      <c r="I379" s="5">
        <v>735</v>
      </c>
      <c r="J379" s="7">
        <v>108000</v>
      </c>
    </row>
    <row r="380" spans="6:10" x14ac:dyDescent="0.2">
      <c r="F380" s="5">
        <v>715</v>
      </c>
      <c r="G380" s="7">
        <v>130500</v>
      </c>
      <c r="I380" s="5">
        <v>736</v>
      </c>
      <c r="J380" s="7">
        <v>163000</v>
      </c>
    </row>
    <row r="381" spans="6:10" x14ac:dyDescent="0.2">
      <c r="F381" s="5">
        <v>716</v>
      </c>
      <c r="G381" s="7">
        <v>165000</v>
      </c>
      <c r="I381" s="5">
        <v>737</v>
      </c>
      <c r="J381" s="7">
        <v>93500</v>
      </c>
    </row>
    <row r="382" spans="6:10" x14ac:dyDescent="0.2">
      <c r="F382" s="5">
        <v>717</v>
      </c>
      <c r="G382" s="7">
        <v>159500</v>
      </c>
      <c r="I382" s="5">
        <v>739</v>
      </c>
      <c r="J382" s="7">
        <v>179000</v>
      </c>
    </row>
    <row r="383" spans="6:10" x14ac:dyDescent="0.2">
      <c r="F383" s="5">
        <v>721</v>
      </c>
      <c r="G383" s="7">
        <v>275000</v>
      </c>
      <c r="I383" s="5">
        <v>741</v>
      </c>
      <c r="J383" s="7">
        <v>132000</v>
      </c>
    </row>
    <row r="384" spans="6:10" x14ac:dyDescent="0.2">
      <c r="F384" s="5">
        <v>724</v>
      </c>
      <c r="G384" s="7">
        <v>135000</v>
      </c>
      <c r="I384" s="5">
        <v>742</v>
      </c>
      <c r="J384" s="7">
        <v>142000</v>
      </c>
    </row>
    <row r="385" spans="6:10" x14ac:dyDescent="0.2">
      <c r="F385" s="5">
        <v>725</v>
      </c>
      <c r="G385" s="7">
        <v>320000</v>
      </c>
      <c r="I385" s="5">
        <v>745</v>
      </c>
      <c r="J385" s="7">
        <v>180000</v>
      </c>
    </row>
    <row r="386" spans="6:10" x14ac:dyDescent="0.2">
      <c r="F386" s="5">
        <v>726</v>
      </c>
      <c r="G386" s="7">
        <v>120500</v>
      </c>
      <c r="I386" s="5">
        <v>750</v>
      </c>
      <c r="J386" s="7">
        <v>98000</v>
      </c>
    </row>
    <row r="387" spans="6:10" x14ac:dyDescent="0.2">
      <c r="F387" s="5">
        <v>727</v>
      </c>
      <c r="G387" s="7">
        <v>222000</v>
      </c>
      <c r="I387" s="5">
        <v>751</v>
      </c>
      <c r="J387" s="7">
        <v>96500</v>
      </c>
    </row>
    <row r="388" spans="6:10" x14ac:dyDescent="0.2">
      <c r="F388" s="5">
        <v>728</v>
      </c>
      <c r="G388" s="7">
        <v>194500</v>
      </c>
      <c r="I388" s="5">
        <v>752</v>
      </c>
      <c r="J388" s="7">
        <v>162000</v>
      </c>
    </row>
    <row r="389" spans="6:10" x14ac:dyDescent="0.2">
      <c r="F389" s="5">
        <v>729</v>
      </c>
      <c r="G389" s="7">
        <v>110000</v>
      </c>
      <c r="I389" s="5">
        <v>755</v>
      </c>
      <c r="J389" s="7">
        <v>156000</v>
      </c>
    </row>
    <row r="390" spans="6:10" x14ac:dyDescent="0.2">
      <c r="F390" s="5">
        <v>730</v>
      </c>
      <c r="G390" s="7">
        <v>103000</v>
      </c>
      <c r="I390" s="5">
        <v>756</v>
      </c>
      <c r="J390" s="7">
        <v>172500</v>
      </c>
    </row>
    <row r="391" spans="6:10" x14ac:dyDescent="0.2">
      <c r="F391" s="5">
        <v>731</v>
      </c>
      <c r="G391" s="7">
        <v>236500</v>
      </c>
      <c r="I391" s="5">
        <v>758</v>
      </c>
      <c r="J391" s="7">
        <v>158900</v>
      </c>
    </row>
    <row r="392" spans="6:10" x14ac:dyDescent="0.2">
      <c r="F392" s="5">
        <v>733</v>
      </c>
      <c r="G392" s="7">
        <v>222500</v>
      </c>
      <c r="I392" s="5">
        <v>759</v>
      </c>
      <c r="J392" s="7">
        <v>179400</v>
      </c>
    </row>
    <row r="393" spans="6:10" x14ac:dyDescent="0.2">
      <c r="F393" s="5">
        <v>738</v>
      </c>
      <c r="G393" s="7">
        <v>239900</v>
      </c>
      <c r="I393" s="5">
        <v>761</v>
      </c>
      <c r="J393" s="7">
        <v>127500</v>
      </c>
    </row>
    <row r="394" spans="6:10" x14ac:dyDescent="0.2">
      <c r="F394" s="5">
        <v>740</v>
      </c>
      <c r="G394" s="7">
        <v>190000</v>
      </c>
      <c r="I394" s="5">
        <v>762</v>
      </c>
      <c r="J394" s="7">
        <v>100000</v>
      </c>
    </row>
    <row r="395" spans="6:10" x14ac:dyDescent="0.2">
      <c r="F395" s="5">
        <v>743</v>
      </c>
      <c r="G395" s="7">
        <v>179000</v>
      </c>
      <c r="I395" s="5">
        <v>768</v>
      </c>
      <c r="J395" s="7">
        <v>160000</v>
      </c>
    </row>
    <row r="396" spans="6:10" x14ac:dyDescent="0.2">
      <c r="F396" s="5">
        <v>744</v>
      </c>
      <c r="G396" s="7">
        <v>175000</v>
      </c>
      <c r="I396" s="5">
        <v>772</v>
      </c>
      <c r="J396" s="7">
        <v>102000</v>
      </c>
    </row>
    <row r="397" spans="6:10" x14ac:dyDescent="0.2">
      <c r="F397" s="5">
        <v>746</v>
      </c>
      <c r="G397" s="7">
        <v>299800</v>
      </c>
      <c r="I397" s="5">
        <v>774</v>
      </c>
      <c r="J397" s="7">
        <v>114500</v>
      </c>
    </row>
    <row r="398" spans="6:10" x14ac:dyDescent="0.2">
      <c r="F398" s="5">
        <v>747</v>
      </c>
      <c r="G398" s="7">
        <v>236000</v>
      </c>
      <c r="I398" s="5">
        <v>776</v>
      </c>
      <c r="J398" s="7">
        <v>162000</v>
      </c>
    </row>
    <row r="399" spans="6:10" x14ac:dyDescent="0.2">
      <c r="F399" s="5">
        <v>748</v>
      </c>
      <c r="G399" s="7">
        <v>265979</v>
      </c>
      <c r="I399" s="5">
        <v>778</v>
      </c>
      <c r="J399" s="7">
        <v>142500</v>
      </c>
    </row>
    <row r="400" spans="6:10" x14ac:dyDescent="0.2">
      <c r="F400" s="5">
        <v>749</v>
      </c>
      <c r="G400" s="7">
        <v>260400</v>
      </c>
      <c r="I400" s="5">
        <v>781</v>
      </c>
      <c r="J400" s="7">
        <v>176000</v>
      </c>
    </row>
    <row r="401" spans="6:10" x14ac:dyDescent="0.2">
      <c r="F401" s="5">
        <v>753</v>
      </c>
      <c r="G401" s="7">
        <v>217000</v>
      </c>
      <c r="I401" s="5">
        <v>785</v>
      </c>
      <c r="J401" s="7">
        <v>128000</v>
      </c>
    </row>
    <row r="402" spans="6:10" x14ac:dyDescent="0.2">
      <c r="F402" s="5">
        <v>754</v>
      </c>
      <c r="G402" s="7">
        <v>275500</v>
      </c>
      <c r="I402" s="5">
        <v>786</v>
      </c>
      <c r="J402" s="7">
        <v>161500</v>
      </c>
    </row>
    <row r="403" spans="6:10" x14ac:dyDescent="0.2">
      <c r="F403" s="5">
        <v>757</v>
      </c>
      <c r="G403" s="7">
        <v>212000</v>
      </c>
      <c r="I403" s="5">
        <v>787</v>
      </c>
      <c r="J403" s="7">
        <v>139000</v>
      </c>
    </row>
    <row r="404" spans="6:10" x14ac:dyDescent="0.2">
      <c r="F404" s="5">
        <v>760</v>
      </c>
      <c r="G404" s="7">
        <v>290000</v>
      </c>
      <c r="I404" s="5">
        <v>789</v>
      </c>
      <c r="J404" s="7">
        <v>107900</v>
      </c>
    </row>
    <row r="405" spans="6:10" x14ac:dyDescent="0.2">
      <c r="F405" s="5">
        <v>763</v>
      </c>
      <c r="G405" s="7">
        <v>215200</v>
      </c>
      <c r="I405" s="5">
        <v>790</v>
      </c>
      <c r="J405" s="7">
        <v>187500</v>
      </c>
    </row>
    <row r="406" spans="6:10" x14ac:dyDescent="0.2">
      <c r="F406" s="5">
        <v>764</v>
      </c>
      <c r="G406" s="7">
        <v>337000</v>
      </c>
      <c r="I406" s="5">
        <v>791</v>
      </c>
      <c r="J406" s="7">
        <v>160200</v>
      </c>
    </row>
    <row r="407" spans="6:10" x14ac:dyDescent="0.2">
      <c r="F407" s="5">
        <v>765</v>
      </c>
      <c r="G407" s="7">
        <v>270000</v>
      </c>
      <c r="I407" s="5">
        <v>793</v>
      </c>
      <c r="J407" s="7">
        <v>269790</v>
      </c>
    </row>
    <row r="408" spans="6:10" x14ac:dyDescent="0.2">
      <c r="F408" s="5">
        <v>766</v>
      </c>
      <c r="G408" s="7">
        <v>264132</v>
      </c>
      <c r="I408" s="5">
        <v>795</v>
      </c>
      <c r="J408" s="7">
        <v>194500</v>
      </c>
    </row>
    <row r="409" spans="6:10" x14ac:dyDescent="0.2">
      <c r="F409" s="5">
        <v>767</v>
      </c>
      <c r="G409" s="7">
        <v>196500</v>
      </c>
      <c r="I409" s="5">
        <v>798</v>
      </c>
      <c r="J409" s="7">
        <v>110000</v>
      </c>
    </row>
    <row r="410" spans="6:10" x14ac:dyDescent="0.2">
      <c r="F410" s="5">
        <v>769</v>
      </c>
      <c r="G410" s="7">
        <v>216837</v>
      </c>
      <c r="I410" s="5">
        <v>800</v>
      </c>
      <c r="J410" s="7">
        <v>175000</v>
      </c>
    </row>
    <row r="411" spans="6:10" x14ac:dyDescent="0.2">
      <c r="F411" s="5">
        <v>770</v>
      </c>
      <c r="G411" s="7">
        <v>538000</v>
      </c>
      <c r="I411" s="5">
        <v>802</v>
      </c>
      <c r="J411" s="7">
        <v>109900</v>
      </c>
    </row>
    <row r="412" spans="6:10" x14ac:dyDescent="0.2">
      <c r="F412" s="5">
        <v>771</v>
      </c>
      <c r="G412" s="7">
        <v>134900</v>
      </c>
      <c r="I412" s="5">
        <v>803</v>
      </c>
      <c r="J412" s="7">
        <v>189000</v>
      </c>
    </row>
    <row r="413" spans="6:10" x14ac:dyDescent="0.2">
      <c r="F413" s="5">
        <v>773</v>
      </c>
      <c r="G413" s="7">
        <v>107000</v>
      </c>
      <c r="I413" s="5">
        <v>805</v>
      </c>
      <c r="J413" s="7">
        <v>118000</v>
      </c>
    </row>
    <row r="414" spans="6:10" x14ac:dyDescent="0.2">
      <c r="F414" s="5">
        <v>775</v>
      </c>
      <c r="G414" s="7">
        <v>395000</v>
      </c>
      <c r="I414" s="5">
        <v>807</v>
      </c>
      <c r="J414" s="7">
        <v>135500</v>
      </c>
    </row>
    <row r="415" spans="6:10" x14ac:dyDescent="0.2">
      <c r="F415" s="5">
        <v>777</v>
      </c>
      <c r="G415" s="7">
        <v>221500</v>
      </c>
      <c r="I415" s="5">
        <v>810</v>
      </c>
      <c r="J415" s="7">
        <v>106000</v>
      </c>
    </row>
    <row r="416" spans="6:10" x14ac:dyDescent="0.2">
      <c r="F416" s="5">
        <v>779</v>
      </c>
      <c r="G416" s="7">
        <v>144000</v>
      </c>
      <c r="I416" s="5">
        <v>812</v>
      </c>
      <c r="J416" s="7">
        <v>144500</v>
      </c>
    </row>
    <row r="417" spans="6:10" x14ac:dyDescent="0.2">
      <c r="F417" s="5">
        <v>780</v>
      </c>
      <c r="G417" s="7">
        <v>135000</v>
      </c>
      <c r="I417" s="5">
        <v>814</v>
      </c>
      <c r="J417" s="7">
        <v>157900</v>
      </c>
    </row>
    <row r="418" spans="6:10" x14ac:dyDescent="0.2">
      <c r="F418" s="5">
        <v>782</v>
      </c>
      <c r="G418" s="7">
        <v>175900</v>
      </c>
      <c r="I418" s="5">
        <v>815</v>
      </c>
      <c r="J418" s="7">
        <v>116000</v>
      </c>
    </row>
    <row r="419" spans="6:10" x14ac:dyDescent="0.2">
      <c r="F419" s="5">
        <v>783</v>
      </c>
      <c r="G419" s="7">
        <v>187100</v>
      </c>
      <c r="I419" s="5">
        <v>817</v>
      </c>
      <c r="J419" s="7">
        <v>137000</v>
      </c>
    </row>
    <row r="420" spans="6:10" x14ac:dyDescent="0.2">
      <c r="F420" s="5">
        <v>784</v>
      </c>
      <c r="G420" s="7">
        <v>165500</v>
      </c>
      <c r="I420" s="5">
        <v>819</v>
      </c>
      <c r="J420" s="7">
        <v>155000</v>
      </c>
    </row>
    <row r="421" spans="6:10" x14ac:dyDescent="0.2">
      <c r="F421" s="5">
        <v>788</v>
      </c>
      <c r="G421" s="7">
        <v>233000</v>
      </c>
      <c r="I421" s="5">
        <v>823</v>
      </c>
      <c r="J421" s="7">
        <v>225000</v>
      </c>
    </row>
    <row r="422" spans="6:10" x14ac:dyDescent="0.2">
      <c r="F422" s="5">
        <v>792</v>
      </c>
      <c r="G422" s="7">
        <v>146800</v>
      </c>
      <c r="I422" s="5">
        <v>824</v>
      </c>
      <c r="J422" s="7">
        <v>139500</v>
      </c>
    </row>
    <row r="423" spans="6:10" x14ac:dyDescent="0.2">
      <c r="F423" s="5">
        <v>794</v>
      </c>
      <c r="G423" s="7">
        <v>225000</v>
      </c>
      <c r="I423" s="5">
        <v>827</v>
      </c>
      <c r="J423" s="7">
        <v>109500</v>
      </c>
    </row>
    <row r="424" spans="6:10" x14ac:dyDescent="0.2">
      <c r="F424" s="5">
        <v>796</v>
      </c>
      <c r="G424" s="7">
        <v>171000</v>
      </c>
      <c r="I424" s="5">
        <v>831</v>
      </c>
      <c r="J424" s="7">
        <v>166000</v>
      </c>
    </row>
    <row r="425" spans="6:10" x14ac:dyDescent="0.2">
      <c r="F425" s="5">
        <v>797</v>
      </c>
      <c r="G425" s="7">
        <v>143500</v>
      </c>
      <c r="I425" s="5">
        <v>834</v>
      </c>
      <c r="J425" s="7">
        <v>167000</v>
      </c>
    </row>
    <row r="426" spans="6:10" x14ac:dyDescent="0.2">
      <c r="F426" s="5">
        <v>799</v>
      </c>
      <c r="G426" s="7">
        <v>485000</v>
      </c>
      <c r="I426" s="5">
        <v>835</v>
      </c>
      <c r="J426" s="7">
        <v>139950</v>
      </c>
    </row>
    <row r="427" spans="6:10" x14ac:dyDescent="0.2">
      <c r="F427" s="5">
        <v>801</v>
      </c>
      <c r="G427" s="7">
        <v>200000</v>
      </c>
      <c r="I427" s="5">
        <v>836</v>
      </c>
      <c r="J427" s="7">
        <v>128000</v>
      </c>
    </row>
    <row r="428" spans="6:10" x14ac:dyDescent="0.2">
      <c r="F428" s="5">
        <v>806</v>
      </c>
      <c r="G428" s="7">
        <v>227680</v>
      </c>
      <c r="I428" s="5">
        <v>838</v>
      </c>
      <c r="J428" s="7">
        <v>100000</v>
      </c>
    </row>
    <row r="429" spans="6:10" x14ac:dyDescent="0.2">
      <c r="F429" s="5">
        <v>808</v>
      </c>
      <c r="G429" s="7">
        <v>223500</v>
      </c>
      <c r="I429" s="5">
        <v>839</v>
      </c>
      <c r="J429" s="7">
        <v>144000</v>
      </c>
    </row>
    <row r="430" spans="6:10" x14ac:dyDescent="0.2">
      <c r="F430" s="5">
        <v>809</v>
      </c>
      <c r="G430" s="7">
        <v>159950</v>
      </c>
      <c r="I430" s="5">
        <v>840</v>
      </c>
      <c r="J430" s="7">
        <v>130500</v>
      </c>
    </row>
    <row r="431" spans="6:10" x14ac:dyDescent="0.2">
      <c r="F431" s="5">
        <v>811</v>
      </c>
      <c r="G431" s="7">
        <v>181000</v>
      </c>
      <c r="I431" s="5">
        <v>841</v>
      </c>
      <c r="J431" s="7">
        <v>140000</v>
      </c>
    </row>
    <row r="432" spans="6:10" x14ac:dyDescent="0.2">
      <c r="F432" s="5">
        <v>813</v>
      </c>
      <c r="G432" s="7">
        <v>55993</v>
      </c>
      <c r="I432" s="5">
        <v>844</v>
      </c>
      <c r="J432" s="7">
        <v>141000</v>
      </c>
    </row>
    <row r="433" spans="6:10" x14ac:dyDescent="0.2">
      <c r="F433" s="5">
        <v>816</v>
      </c>
      <c r="G433" s="7">
        <v>224900</v>
      </c>
      <c r="I433" s="5">
        <v>847</v>
      </c>
      <c r="J433" s="7">
        <v>213000</v>
      </c>
    </row>
    <row r="434" spans="6:10" x14ac:dyDescent="0.2">
      <c r="F434" s="5">
        <v>818</v>
      </c>
      <c r="G434" s="7">
        <v>271000</v>
      </c>
      <c r="I434" s="5">
        <v>848</v>
      </c>
      <c r="J434" s="7">
        <v>133500</v>
      </c>
    </row>
    <row r="435" spans="6:10" x14ac:dyDescent="0.2">
      <c r="F435" s="5">
        <v>820</v>
      </c>
      <c r="G435" s="7">
        <v>224000</v>
      </c>
      <c r="I435" s="5">
        <v>849</v>
      </c>
      <c r="J435" s="7">
        <v>240000</v>
      </c>
    </row>
    <row r="436" spans="6:10" x14ac:dyDescent="0.2">
      <c r="F436" s="5">
        <v>821</v>
      </c>
      <c r="G436" s="7">
        <v>183000</v>
      </c>
      <c r="I436" s="5">
        <v>851</v>
      </c>
      <c r="J436" s="7">
        <v>131500</v>
      </c>
    </row>
    <row r="437" spans="6:10" x14ac:dyDescent="0.2">
      <c r="F437" s="5">
        <v>822</v>
      </c>
      <c r="G437" s="7">
        <v>93000</v>
      </c>
      <c r="I437" s="5">
        <v>852</v>
      </c>
      <c r="J437" s="7">
        <v>215000</v>
      </c>
    </row>
    <row r="438" spans="6:10" x14ac:dyDescent="0.2">
      <c r="F438" s="5">
        <v>825</v>
      </c>
      <c r="G438" s="7">
        <v>232600</v>
      </c>
      <c r="I438" s="5">
        <v>853</v>
      </c>
      <c r="J438" s="7">
        <v>164000</v>
      </c>
    </row>
    <row r="439" spans="6:10" x14ac:dyDescent="0.2">
      <c r="F439" s="5">
        <v>828</v>
      </c>
      <c r="G439" s="7">
        <v>189000</v>
      </c>
      <c r="I439" s="5">
        <v>855</v>
      </c>
      <c r="J439" s="7">
        <v>170000</v>
      </c>
    </row>
    <row r="440" spans="6:10" x14ac:dyDescent="0.2">
      <c r="F440" s="5">
        <v>829</v>
      </c>
      <c r="G440" s="7">
        <v>185000</v>
      </c>
      <c r="I440" s="5">
        <v>856</v>
      </c>
      <c r="J440" s="7">
        <v>127000</v>
      </c>
    </row>
    <row r="441" spans="6:10" x14ac:dyDescent="0.2">
      <c r="F441" s="5">
        <v>830</v>
      </c>
      <c r="G441" s="7">
        <v>147400</v>
      </c>
      <c r="I441" s="5">
        <v>858</v>
      </c>
      <c r="J441" s="7">
        <v>174000</v>
      </c>
    </row>
    <row r="442" spans="6:10" x14ac:dyDescent="0.2">
      <c r="F442" s="5">
        <v>832</v>
      </c>
      <c r="G442" s="7">
        <v>151000</v>
      </c>
      <c r="I442" s="5">
        <v>861</v>
      </c>
      <c r="J442" s="7">
        <v>189950</v>
      </c>
    </row>
    <row r="443" spans="6:10" x14ac:dyDescent="0.2">
      <c r="F443" s="5">
        <v>833</v>
      </c>
      <c r="G443" s="7">
        <v>237000</v>
      </c>
      <c r="I443" s="5">
        <v>871</v>
      </c>
      <c r="J443" s="7">
        <v>109500</v>
      </c>
    </row>
    <row r="444" spans="6:10" x14ac:dyDescent="0.2">
      <c r="F444" s="5">
        <v>837</v>
      </c>
      <c r="G444" s="7">
        <v>153500</v>
      </c>
      <c r="I444" s="5">
        <v>873</v>
      </c>
      <c r="J444" s="7">
        <v>116000</v>
      </c>
    </row>
    <row r="445" spans="6:10" x14ac:dyDescent="0.2">
      <c r="F445" s="5">
        <v>842</v>
      </c>
      <c r="G445" s="7">
        <v>157500</v>
      </c>
      <c r="I445" s="5">
        <v>874</v>
      </c>
      <c r="J445" s="7">
        <v>133000</v>
      </c>
    </row>
    <row r="446" spans="6:10" x14ac:dyDescent="0.2">
      <c r="F446" s="5">
        <v>843</v>
      </c>
      <c r="G446" s="7">
        <v>174900</v>
      </c>
      <c r="I446" s="5">
        <v>875</v>
      </c>
      <c r="J446" s="7">
        <v>66500</v>
      </c>
    </row>
    <row r="447" spans="6:10" x14ac:dyDescent="0.2">
      <c r="F447" s="5">
        <v>845</v>
      </c>
      <c r="G447" s="7">
        <v>153900</v>
      </c>
      <c r="I447" s="5">
        <v>880</v>
      </c>
      <c r="J447" s="7">
        <v>136500</v>
      </c>
    </row>
    <row r="448" spans="6:10" x14ac:dyDescent="0.2">
      <c r="F448" s="5">
        <v>846</v>
      </c>
      <c r="G448" s="7">
        <v>171000</v>
      </c>
      <c r="I448" s="5">
        <v>881</v>
      </c>
      <c r="J448" s="7">
        <v>157000</v>
      </c>
    </row>
    <row r="449" spans="6:10" x14ac:dyDescent="0.2">
      <c r="F449" s="5">
        <v>850</v>
      </c>
      <c r="G449" s="7">
        <v>187000</v>
      </c>
      <c r="I449" s="5">
        <v>882</v>
      </c>
      <c r="J449" s="7">
        <v>187500</v>
      </c>
    </row>
    <row r="450" spans="6:10" x14ac:dyDescent="0.2">
      <c r="F450" s="5">
        <v>854</v>
      </c>
      <c r="G450" s="7">
        <v>158000</v>
      </c>
      <c r="I450" s="5">
        <v>883</v>
      </c>
      <c r="J450" s="7">
        <v>178000</v>
      </c>
    </row>
    <row r="451" spans="6:10" x14ac:dyDescent="0.2">
      <c r="F451" s="5">
        <v>857</v>
      </c>
      <c r="G451" s="7">
        <v>147000</v>
      </c>
      <c r="I451" s="5">
        <v>884</v>
      </c>
      <c r="J451" s="7">
        <v>118500</v>
      </c>
    </row>
    <row r="452" spans="6:10" x14ac:dyDescent="0.2">
      <c r="F452" s="5">
        <v>859</v>
      </c>
      <c r="G452" s="7">
        <v>152000</v>
      </c>
      <c r="I452" s="5">
        <v>885</v>
      </c>
      <c r="J452" s="7">
        <v>100000</v>
      </c>
    </row>
    <row r="453" spans="6:10" x14ac:dyDescent="0.2">
      <c r="F453" s="5">
        <v>860</v>
      </c>
      <c r="G453" s="7">
        <v>250000</v>
      </c>
      <c r="I453" s="5">
        <v>888</v>
      </c>
      <c r="J453" s="7">
        <v>135500</v>
      </c>
    </row>
    <row r="454" spans="6:10" x14ac:dyDescent="0.2">
      <c r="F454" s="5">
        <v>862</v>
      </c>
      <c r="G454" s="7">
        <v>131500</v>
      </c>
      <c r="I454" s="5">
        <v>892</v>
      </c>
      <c r="J454" s="7">
        <v>172500</v>
      </c>
    </row>
    <row r="455" spans="6:10" x14ac:dyDescent="0.2">
      <c r="F455" s="5">
        <v>863</v>
      </c>
      <c r="G455" s="7">
        <v>152000</v>
      </c>
      <c r="I455" s="5">
        <v>893</v>
      </c>
      <c r="J455" s="7">
        <v>154500</v>
      </c>
    </row>
    <row r="456" spans="6:10" x14ac:dyDescent="0.2">
      <c r="F456" s="5">
        <v>864</v>
      </c>
      <c r="G456" s="7">
        <v>132500</v>
      </c>
      <c r="I456" s="5">
        <v>894</v>
      </c>
      <c r="J456" s="7">
        <v>165000</v>
      </c>
    </row>
    <row r="457" spans="6:10" x14ac:dyDescent="0.2">
      <c r="F457" s="5">
        <v>865</v>
      </c>
      <c r="G457" s="7">
        <v>250580</v>
      </c>
      <c r="I457" s="5">
        <v>895</v>
      </c>
      <c r="J457" s="7">
        <v>118858</v>
      </c>
    </row>
    <row r="458" spans="6:10" x14ac:dyDescent="0.2">
      <c r="F458" s="5">
        <v>866</v>
      </c>
      <c r="G458" s="7">
        <v>148500</v>
      </c>
      <c r="I458" s="5">
        <v>897</v>
      </c>
      <c r="J458" s="7">
        <v>106500</v>
      </c>
    </row>
    <row r="459" spans="6:10" x14ac:dyDescent="0.2">
      <c r="F459" s="5">
        <v>867</v>
      </c>
      <c r="G459" s="7">
        <v>248900</v>
      </c>
      <c r="I459" s="5">
        <v>900</v>
      </c>
      <c r="J459" s="7">
        <v>135000</v>
      </c>
    </row>
    <row r="460" spans="6:10" x14ac:dyDescent="0.2">
      <c r="F460" s="5">
        <v>868</v>
      </c>
      <c r="G460" s="7">
        <v>129000</v>
      </c>
      <c r="I460" s="5">
        <v>903</v>
      </c>
      <c r="J460" s="7">
        <v>180000</v>
      </c>
    </row>
    <row r="461" spans="6:10" x14ac:dyDescent="0.2">
      <c r="F461" s="5">
        <v>869</v>
      </c>
      <c r="G461" s="7">
        <v>169000</v>
      </c>
      <c r="I461" s="5">
        <v>905</v>
      </c>
      <c r="J461" s="7">
        <v>125500</v>
      </c>
    </row>
    <row r="462" spans="6:10" x14ac:dyDescent="0.2">
      <c r="F462" s="5">
        <v>870</v>
      </c>
      <c r="G462" s="7">
        <v>236000</v>
      </c>
      <c r="I462" s="5">
        <v>906</v>
      </c>
      <c r="J462" s="7">
        <v>128000</v>
      </c>
    </row>
    <row r="463" spans="6:10" x14ac:dyDescent="0.2">
      <c r="F463" s="5">
        <v>872</v>
      </c>
      <c r="G463" s="7">
        <v>200500</v>
      </c>
      <c r="I463" s="5">
        <v>908</v>
      </c>
      <c r="J463" s="7">
        <v>250000</v>
      </c>
    </row>
    <row r="464" spans="6:10" x14ac:dyDescent="0.2">
      <c r="F464" s="5">
        <v>876</v>
      </c>
      <c r="G464" s="7">
        <v>303477</v>
      </c>
      <c r="I464" s="5">
        <v>910</v>
      </c>
      <c r="J464" s="7">
        <v>174000</v>
      </c>
    </row>
    <row r="465" spans="6:10" x14ac:dyDescent="0.2">
      <c r="F465" s="5">
        <v>877</v>
      </c>
      <c r="G465" s="7">
        <v>132250</v>
      </c>
      <c r="I465" s="5">
        <v>912</v>
      </c>
      <c r="J465" s="7">
        <v>143500</v>
      </c>
    </row>
    <row r="466" spans="6:10" x14ac:dyDescent="0.2">
      <c r="F466" s="5">
        <v>878</v>
      </c>
      <c r="G466" s="7">
        <v>350000</v>
      </c>
      <c r="I466" s="5">
        <v>913</v>
      </c>
      <c r="J466" s="7">
        <v>88000</v>
      </c>
    </row>
    <row r="467" spans="6:10" x14ac:dyDescent="0.2">
      <c r="F467" s="5">
        <v>879</v>
      </c>
      <c r="G467" s="7">
        <v>148000</v>
      </c>
      <c r="I467" s="5">
        <v>916</v>
      </c>
      <c r="J467" s="7">
        <v>75000</v>
      </c>
    </row>
    <row r="468" spans="6:10" x14ac:dyDescent="0.2">
      <c r="F468" s="5">
        <v>886</v>
      </c>
      <c r="G468" s="7">
        <v>328900</v>
      </c>
      <c r="I468" s="5">
        <v>917</v>
      </c>
      <c r="J468" s="7">
        <v>35311</v>
      </c>
    </row>
    <row r="469" spans="6:10" x14ac:dyDescent="0.2">
      <c r="F469" s="5">
        <v>887</v>
      </c>
      <c r="G469" s="7">
        <v>145000</v>
      </c>
      <c r="I469" s="5">
        <v>918</v>
      </c>
      <c r="J469" s="7">
        <v>135000</v>
      </c>
    </row>
    <row r="470" spans="6:10" x14ac:dyDescent="0.2">
      <c r="F470" s="5">
        <v>889</v>
      </c>
      <c r="G470" s="7">
        <v>268000</v>
      </c>
      <c r="I470" s="5">
        <v>921</v>
      </c>
      <c r="J470" s="7">
        <v>201000</v>
      </c>
    </row>
    <row r="471" spans="6:10" x14ac:dyDescent="0.2">
      <c r="F471" s="5">
        <v>890</v>
      </c>
      <c r="G471" s="7">
        <v>149500</v>
      </c>
      <c r="I471" s="5">
        <v>922</v>
      </c>
      <c r="J471" s="7">
        <v>145900</v>
      </c>
    </row>
    <row r="472" spans="6:10" x14ac:dyDescent="0.2">
      <c r="F472" s="5">
        <v>891</v>
      </c>
      <c r="G472" s="7">
        <v>122900</v>
      </c>
      <c r="I472" s="5">
        <v>923</v>
      </c>
      <c r="J472" s="7">
        <v>169990</v>
      </c>
    </row>
    <row r="473" spans="6:10" x14ac:dyDescent="0.2">
      <c r="F473" s="5">
        <v>896</v>
      </c>
      <c r="G473" s="7">
        <v>140000</v>
      </c>
      <c r="I473" s="5">
        <v>932</v>
      </c>
      <c r="J473" s="7">
        <v>117500</v>
      </c>
    </row>
    <row r="474" spans="6:10" x14ac:dyDescent="0.2">
      <c r="F474" s="5">
        <v>898</v>
      </c>
      <c r="G474" s="7">
        <v>142953</v>
      </c>
      <c r="I474" s="5">
        <v>940</v>
      </c>
      <c r="J474" s="7">
        <v>244400</v>
      </c>
    </row>
    <row r="475" spans="6:10" x14ac:dyDescent="0.2">
      <c r="F475" s="5">
        <v>899</v>
      </c>
      <c r="G475" s="7">
        <v>611657</v>
      </c>
      <c r="I475" s="5">
        <v>942</v>
      </c>
      <c r="J475" s="7">
        <v>214000</v>
      </c>
    </row>
    <row r="476" spans="6:10" x14ac:dyDescent="0.2">
      <c r="F476" s="5">
        <v>901</v>
      </c>
      <c r="G476" s="7">
        <v>110000</v>
      </c>
      <c r="I476" s="5">
        <v>943</v>
      </c>
      <c r="J476" s="7">
        <v>150000</v>
      </c>
    </row>
    <row r="477" spans="6:10" x14ac:dyDescent="0.2">
      <c r="F477" s="5">
        <v>902</v>
      </c>
      <c r="G477" s="7">
        <v>153000</v>
      </c>
      <c r="I477" s="5">
        <v>946</v>
      </c>
      <c r="J477" s="7">
        <v>124900</v>
      </c>
    </row>
    <row r="478" spans="6:10" x14ac:dyDescent="0.2">
      <c r="F478" s="5">
        <v>904</v>
      </c>
      <c r="G478" s="7">
        <v>240000</v>
      </c>
      <c r="I478" s="5">
        <v>952</v>
      </c>
      <c r="J478" s="7">
        <v>119900</v>
      </c>
    </row>
    <row r="479" spans="6:10" x14ac:dyDescent="0.2">
      <c r="F479" s="5">
        <v>907</v>
      </c>
      <c r="G479" s="7">
        <v>255000</v>
      </c>
      <c r="I479" s="5">
        <v>953</v>
      </c>
      <c r="J479" s="7">
        <v>133900</v>
      </c>
    </row>
    <row r="480" spans="6:10" x14ac:dyDescent="0.2">
      <c r="F480" s="5">
        <v>909</v>
      </c>
      <c r="G480" s="7">
        <v>131000</v>
      </c>
      <c r="I480" s="5">
        <v>955</v>
      </c>
      <c r="J480" s="7">
        <v>127500</v>
      </c>
    </row>
    <row r="481" spans="6:10" x14ac:dyDescent="0.2">
      <c r="F481" s="5">
        <v>911</v>
      </c>
      <c r="G481" s="7">
        <v>154300</v>
      </c>
      <c r="I481" s="5">
        <v>957</v>
      </c>
      <c r="J481" s="7">
        <v>124000</v>
      </c>
    </row>
    <row r="482" spans="6:10" x14ac:dyDescent="0.2">
      <c r="F482" s="5">
        <v>914</v>
      </c>
      <c r="G482" s="7">
        <v>145000</v>
      </c>
      <c r="I482" s="5">
        <v>961</v>
      </c>
      <c r="J482" s="7">
        <v>116500</v>
      </c>
    </row>
    <row r="483" spans="6:10" x14ac:dyDescent="0.2">
      <c r="F483" s="5">
        <v>915</v>
      </c>
      <c r="G483" s="7">
        <v>173733</v>
      </c>
      <c r="I483" s="5">
        <v>963</v>
      </c>
      <c r="J483" s="7">
        <v>155000</v>
      </c>
    </row>
    <row r="484" spans="6:10" x14ac:dyDescent="0.2">
      <c r="F484" s="5">
        <v>919</v>
      </c>
      <c r="G484" s="7">
        <v>238000</v>
      </c>
      <c r="I484" s="5">
        <v>966</v>
      </c>
      <c r="J484" s="7">
        <v>178900</v>
      </c>
    </row>
    <row r="485" spans="6:10" x14ac:dyDescent="0.2">
      <c r="F485" s="5">
        <v>920</v>
      </c>
      <c r="G485" s="7">
        <v>176500</v>
      </c>
      <c r="I485" s="5">
        <v>967</v>
      </c>
      <c r="J485" s="7">
        <v>160000</v>
      </c>
    </row>
    <row r="486" spans="6:10" x14ac:dyDescent="0.2">
      <c r="F486" s="5">
        <v>924</v>
      </c>
      <c r="G486" s="7">
        <v>193000</v>
      </c>
      <c r="I486" s="5">
        <v>968</v>
      </c>
      <c r="J486" s="7">
        <v>135000</v>
      </c>
    </row>
    <row r="487" spans="6:10" x14ac:dyDescent="0.2">
      <c r="F487" s="5">
        <v>925</v>
      </c>
      <c r="G487" s="7">
        <v>207500</v>
      </c>
      <c r="I487" s="5">
        <v>969</v>
      </c>
      <c r="J487" s="7">
        <v>37900</v>
      </c>
    </row>
    <row r="488" spans="6:10" x14ac:dyDescent="0.2">
      <c r="F488" s="5">
        <v>926</v>
      </c>
      <c r="G488" s="7">
        <v>175000</v>
      </c>
      <c r="I488" s="5">
        <v>970</v>
      </c>
      <c r="J488" s="7">
        <v>140000</v>
      </c>
    </row>
    <row r="489" spans="6:10" x14ac:dyDescent="0.2">
      <c r="F489" s="5">
        <v>927</v>
      </c>
      <c r="G489" s="7">
        <v>285000</v>
      </c>
      <c r="I489" s="5">
        <v>971</v>
      </c>
      <c r="J489" s="7">
        <v>135000</v>
      </c>
    </row>
    <row r="490" spans="6:10" x14ac:dyDescent="0.2">
      <c r="F490" s="5">
        <v>928</v>
      </c>
      <c r="G490" s="7">
        <v>176000</v>
      </c>
      <c r="I490" s="5">
        <v>973</v>
      </c>
      <c r="J490" s="7">
        <v>99500</v>
      </c>
    </row>
    <row r="491" spans="6:10" x14ac:dyDescent="0.2">
      <c r="F491" s="5">
        <v>929</v>
      </c>
      <c r="G491" s="7">
        <v>236500</v>
      </c>
      <c r="I491" s="5">
        <v>977</v>
      </c>
      <c r="J491" s="7">
        <v>85500</v>
      </c>
    </row>
    <row r="492" spans="6:10" x14ac:dyDescent="0.2">
      <c r="F492" s="5">
        <v>930</v>
      </c>
      <c r="G492" s="7">
        <v>222000</v>
      </c>
      <c r="I492" s="5">
        <v>979</v>
      </c>
      <c r="J492" s="7">
        <v>110000</v>
      </c>
    </row>
    <row r="493" spans="6:10" x14ac:dyDescent="0.2">
      <c r="F493" s="5">
        <v>931</v>
      </c>
      <c r="G493" s="7">
        <v>201000</v>
      </c>
      <c r="I493" s="5">
        <v>983</v>
      </c>
      <c r="J493" s="7">
        <v>159895</v>
      </c>
    </row>
    <row r="494" spans="6:10" x14ac:dyDescent="0.2">
      <c r="F494" s="5">
        <v>933</v>
      </c>
      <c r="G494" s="7">
        <v>320000</v>
      </c>
      <c r="I494" s="5">
        <v>986</v>
      </c>
      <c r="J494" s="7">
        <v>125000</v>
      </c>
    </row>
    <row r="495" spans="6:10" x14ac:dyDescent="0.2">
      <c r="F495" s="5">
        <v>934</v>
      </c>
      <c r="G495" s="7">
        <v>190000</v>
      </c>
      <c r="I495" s="5">
        <v>987</v>
      </c>
      <c r="J495" s="7">
        <v>117000</v>
      </c>
    </row>
    <row r="496" spans="6:10" x14ac:dyDescent="0.2">
      <c r="F496" s="5">
        <v>935</v>
      </c>
      <c r="G496" s="7">
        <v>242000</v>
      </c>
      <c r="I496" s="5">
        <v>992</v>
      </c>
      <c r="J496" s="7">
        <v>168000</v>
      </c>
    </row>
    <row r="497" spans="6:10" x14ac:dyDescent="0.2">
      <c r="F497" s="5">
        <v>936</v>
      </c>
      <c r="G497" s="7">
        <v>79900</v>
      </c>
      <c r="I497" s="5">
        <v>993</v>
      </c>
      <c r="J497" s="7">
        <v>187000</v>
      </c>
    </row>
    <row r="498" spans="6:10" x14ac:dyDescent="0.2">
      <c r="F498" s="5">
        <v>937</v>
      </c>
      <c r="G498" s="7">
        <v>184900</v>
      </c>
      <c r="I498" s="5">
        <v>996</v>
      </c>
      <c r="J498" s="7">
        <v>121600</v>
      </c>
    </row>
    <row r="499" spans="6:10" x14ac:dyDescent="0.2">
      <c r="F499" s="5">
        <v>938</v>
      </c>
      <c r="G499" s="7">
        <v>253000</v>
      </c>
      <c r="I499" s="5">
        <v>997</v>
      </c>
      <c r="J499" s="7">
        <v>136500</v>
      </c>
    </row>
    <row r="500" spans="6:10" x14ac:dyDescent="0.2">
      <c r="F500" s="5">
        <v>939</v>
      </c>
      <c r="G500" s="7">
        <v>239799</v>
      </c>
      <c r="I500" s="5">
        <v>999</v>
      </c>
      <c r="J500" s="7">
        <v>91000</v>
      </c>
    </row>
    <row r="501" spans="6:10" x14ac:dyDescent="0.2">
      <c r="F501" s="5">
        <v>941</v>
      </c>
      <c r="G501" s="7">
        <v>150900</v>
      </c>
      <c r="I501" s="5">
        <v>1002</v>
      </c>
      <c r="J501" s="7">
        <v>86000</v>
      </c>
    </row>
    <row r="502" spans="6:10" x14ac:dyDescent="0.2">
      <c r="F502" s="5">
        <v>944</v>
      </c>
      <c r="G502" s="7">
        <v>143000</v>
      </c>
      <c r="I502" s="5">
        <v>1005</v>
      </c>
      <c r="J502" s="7">
        <v>181000</v>
      </c>
    </row>
    <row r="503" spans="6:10" x14ac:dyDescent="0.2">
      <c r="F503" s="5">
        <v>945</v>
      </c>
      <c r="G503" s="7">
        <v>137500</v>
      </c>
      <c r="I503" s="5">
        <v>1006</v>
      </c>
      <c r="J503" s="7">
        <v>149900</v>
      </c>
    </row>
    <row r="504" spans="6:10" x14ac:dyDescent="0.2">
      <c r="F504" s="5">
        <v>947</v>
      </c>
      <c r="G504" s="7">
        <v>143000</v>
      </c>
      <c r="I504" s="5">
        <v>1008</v>
      </c>
      <c r="J504" s="7">
        <v>88000</v>
      </c>
    </row>
    <row r="505" spans="6:10" x14ac:dyDescent="0.2">
      <c r="F505" s="5">
        <v>948</v>
      </c>
      <c r="G505" s="7">
        <v>270000</v>
      </c>
      <c r="I505" s="5">
        <v>1010</v>
      </c>
      <c r="J505" s="7">
        <v>102000</v>
      </c>
    </row>
    <row r="506" spans="6:10" x14ac:dyDescent="0.2">
      <c r="F506" s="5">
        <v>949</v>
      </c>
      <c r="G506" s="7">
        <v>192500</v>
      </c>
      <c r="I506" s="5">
        <v>1011</v>
      </c>
      <c r="J506" s="7">
        <v>135000</v>
      </c>
    </row>
    <row r="507" spans="6:10" x14ac:dyDescent="0.2">
      <c r="F507" s="5">
        <v>950</v>
      </c>
      <c r="G507" s="7">
        <v>197500</v>
      </c>
      <c r="I507" s="5">
        <v>1012</v>
      </c>
      <c r="J507" s="7">
        <v>100000</v>
      </c>
    </row>
    <row r="508" spans="6:10" x14ac:dyDescent="0.2">
      <c r="F508" s="5">
        <v>951</v>
      </c>
      <c r="G508" s="7">
        <v>129000</v>
      </c>
      <c r="I508" s="5">
        <v>1013</v>
      </c>
      <c r="J508" s="7">
        <v>165000</v>
      </c>
    </row>
    <row r="509" spans="6:10" x14ac:dyDescent="0.2">
      <c r="F509" s="5">
        <v>954</v>
      </c>
      <c r="G509" s="7">
        <v>172000</v>
      </c>
      <c r="I509" s="5">
        <v>1014</v>
      </c>
      <c r="J509" s="7">
        <v>85000</v>
      </c>
    </row>
    <row r="510" spans="6:10" x14ac:dyDescent="0.2">
      <c r="F510" s="5">
        <v>956</v>
      </c>
      <c r="G510" s="7">
        <v>145000</v>
      </c>
      <c r="I510" s="5">
        <v>1015</v>
      </c>
      <c r="J510" s="7">
        <v>119200</v>
      </c>
    </row>
    <row r="511" spans="6:10" x14ac:dyDescent="0.2">
      <c r="F511" s="5">
        <v>958</v>
      </c>
      <c r="G511" s="7">
        <v>132000</v>
      </c>
      <c r="I511" s="5">
        <v>1019</v>
      </c>
      <c r="J511" s="7">
        <v>160000</v>
      </c>
    </row>
    <row r="512" spans="6:10" x14ac:dyDescent="0.2">
      <c r="F512" s="5">
        <v>959</v>
      </c>
      <c r="G512" s="7">
        <v>185000</v>
      </c>
      <c r="I512" s="5">
        <v>1020</v>
      </c>
      <c r="J512" s="7">
        <v>213490</v>
      </c>
    </row>
    <row r="513" spans="6:10" x14ac:dyDescent="0.2">
      <c r="F513" s="5">
        <v>960</v>
      </c>
      <c r="G513" s="7">
        <v>155000</v>
      </c>
      <c r="I513" s="5">
        <v>1021</v>
      </c>
      <c r="J513" s="7">
        <v>176000</v>
      </c>
    </row>
    <row r="514" spans="6:10" x14ac:dyDescent="0.2">
      <c r="F514" s="5">
        <v>962</v>
      </c>
      <c r="G514" s="7">
        <v>272000</v>
      </c>
      <c r="I514" s="5">
        <v>1023</v>
      </c>
      <c r="J514" s="7">
        <v>87000</v>
      </c>
    </row>
    <row r="515" spans="6:10" x14ac:dyDescent="0.2">
      <c r="F515" s="5">
        <v>964</v>
      </c>
      <c r="G515" s="7">
        <v>239000</v>
      </c>
      <c r="I515" s="5">
        <v>1024</v>
      </c>
      <c r="J515" s="7">
        <v>191000</v>
      </c>
    </row>
    <row r="516" spans="6:10" x14ac:dyDescent="0.2">
      <c r="F516" s="5">
        <v>965</v>
      </c>
      <c r="G516" s="7">
        <v>214900</v>
      </c>
      <c r="I516" s="5">
        <v>1026</v>
      </c>
      <c r="J516" s="7">
        <v>112500</v>
      </c>
    </row>
    <row r="517" spans="6:10" x14ac:dyDescent="0.2">
      <c r="F517" s="5">
        <v>972</v>
      </c>
      <c r="G517" s="7">
        <v>173000</v>
      </c>
      <c r="I517" s="5">
        <v>1027</v>
      </c>
      <c r="J517" s="7">
        <v>167500</v>
      </c>
    </row>
    <row r="518" spans="6:10" x14ac:dyDescent="0.2">
      <c r="F518" s="5">
        <v>974</v>
      </c>
      <c r="G518" s="7">
        <v>182000</v>
      </c>
      <c r="I518" s="5">
        <v>1029</v>
      </c>
      <c r="J518" s="7">
        <v>105000</v>
      </c>
    </row>
    <row r="519" spans="6:10" x14ac:dyDescent="0.2">
      <c r="F519" s="5">
        <v>975</v>
      </c>
      <c r="G519" s="7">
        <v>167500</v>
      </c>
      <c r="I519" s="5">
        <v>1030</v>
      </c>
      <c r="J519" s="7">
        <v>118000</v>
      </c>
    </row>
    <row r="520" spans="6:10" x14ac:dyDescent="0.2">
      <c r="F520" s="5">
        <v>976</v>
      </c>
      <c r="G520" s="7">
        <v>165000</v>
      </c>
      <c r="I520" s="5">
        <v>1031</v>
      </c>
      <c r="J520" s="7">
        <v>160000</v>
      </c>
    </row>
    <row r="521" spans="6:10" x14ac:dyDescent="0.2">
      <c r="F521" s="5">
        <v>978</v>
      </c>
      <c r="G521" s="7">
        <v>199900</v>
      </c>
      <c r="I521" s="5">
        <v>1035</v>
      </c>
      <c r="J521" s="7">
        <v>119750</v>
      </c>
    </row>
    <row r="522" spans="6:10" x14ac:dyDescent="0.2">
      <c r="F522" s="5">
        <v>980</v>
      </c>
      <c r="G522" s="7">
        <v>139000</v>
      </c>
      <c r="I522" s="5">
        <v>1036</v>
      </c>
      <c r="J522" s="7">
        <v>84000</v>
      </c>
    </row>
    <row r="523" spans="6:10" x14ac:dyDescent="0.2">
      <c r="F523" s="5">
        <v>981</v>
      </c>
      <c r="G523" s="7">
        <v>178400</v>
      </c>
      <c r="I523" s="5">
        <v>1039</v>
      </c>
      <c r="J523" s="7">
        <v>97000</v>
      </c>
    </row>
    <row r="524" spans="6:10" x14ac:dyDescent="0.2">
      <c r="F524" s="5">
        <v>982</v>
      </c>
      <c r="G524" s="7">
        <v>336000</v>
      </c>
      <c r="I524" s="5">
        <v>1040</v>
      </c>
      <c r="J524" s="7">
        <v>80000</v>
      </c>
    </row>
    <row r="525" spans="6:10" x14ac:dyDescent="0.2">
      <c r="F525" s="5">
        <v>984</v>
      </c>
      <c r="G525" s="7">
        <v>255900</v>
      </c>
      <c r="I525" s="5">
        <v>1046</v>
      </c>
      <c r="J525" s="7">
        <v>139600</v>
      </c>
    </row>
    <row r="526" spans="6:10" x14ac:dyDescent="0.2">
      <c r="F526" s="5">
        <v>985</v>
      </c>
      <c r="G526" s="7">
        <v>126000</v>
      </c>
      <c r="I526" s="5">
        <v>1049</v>
      </c>
      <c r="J526" s="7">
        <v>115000</v>
      </c>
    </row>
    <row r="527" spans="6:10" x14ac:dyDescent="0.2">
      <c r="F527" s="5">
        <v>988</v>
      </c>
      <c r="G527" s="7">
        <v>395192</v>
      </c>
      <c r="I527" s="5">
        <v>1050</v>
      </c>
      <c r="J527" s="7">
        <v>84900</v>
      </c>
    </row>
    <row r="528" spans="6:10" x14ac:dyDescent="0.2">
      <c r="F528" s="5">
        <v>989</v>
      </c>
      <c r="G528" s="7">
        <v>195000</v>
      </c>
      <c r="I528" s="5">
        <v>1051</v>
      </c>
      <c r="J528" s="7">
        <v>176485</v>
      </c>
    </row>
    <row r="529" spans="6:10" x14ac:dyDescent="0.2">
      <c r="F529" s="5">
        <v>990</v>
      </c>
      <c r="G529" s="7">
        <v>197000</v>
      </c>
      <c r="I529" s="5">
        <v>1052</v>
      </c>
      <c r="J529" s="7">
        <v>200141</v>
      </c>
    </row>
    <row r="530" spans="6:10" x14ac:dyDescent="0.2">
      <c r="F530" s="5">
        <v>991</v>
      </c>
      <c r="G530" s="7">
        <v>348000</v>
      </c>
      <c r="I530" s="5">
        <v>1054</v>
      </c>
      <c r="J530" s="7">
        <v>144500</v>
      </c>
    </row>
    <row r="531" spans="6:10" x14ac:dyDescent="0.2">
      <c r="F531" s="5">
        <v>994</v>
      </c>
      <c r="G531" s="7">
        <v>173900</v>
      </c>
      <c r="I531" s="5">
        <v>1058</v>
      </c>
      <c r="J531" s="7">
        <v>248000</v>
      </c>
    </row>
    <row r="532" spans="6:10" x14ac:dyDescent="0.2">
      <c r="F532" s="5">
        <v>995</v>
      </c>
      <c r="G532" s="7">
        <v>337500</v>
      </c>
      <c r="I532" s="5">
        <v>1060</v>
      </c>
      <c r="J532" s="7">
        <v>220000</v>
      </c>
    </row>
    <row r="533" spans="6:10" x14ac:dyDescent="0.2">
      <c r="F533" s="5">
        <v>998</v>
      </c>
      <c r="G533" s="7">
        <v>185000</v>
      </c>
      <c r="I533" s="5">
        <v>1064</v>
      </c>
      <c r="J533" s="7">
        <v>110500</v>
      </c>
    </row>
    <row r="534" spans="6:10" x14ac:dyDescent="0.2">
      <c r="F534" s="5">
        <v>1000</v>
      </c>
      <c r="G534" s="7">
        <v>206000</v>
      </c>
      <c r="I534" s="5">
        <v>1067</v>
      </c>
      <c r="J534" s="7">
        <v>178000</v>
      </c>
    </row>
    <row r="535" spans="6:10" x14ac:dyDescent="0.2">
      <c r="F535" s="5">
        <v>1001</v>
      </c>
      <c r="G535" s="7">
        <v>82000</v>
      </c>
      <c r="I535" s="5">
        <v>1068</v>
      </c>
      <c r="J535" s="7">
        <v>167900</v>
      </c>
    </row>
    <row r="536" spans="6:10" x14ac:dyDescent="0.2">
      <c r="F536" s="5">
        <v>1003</v>
      </c>
      <c r="G536" s="7">
        <v>232000</v>
      </c>
      <c r="I536" s="5">
        <v>1071</v>
      </c>
      <c r="J536" s="7">
        <v>135000</v>
      </c>
    </row>
    <row r="537" spans="6:10" x14ac:dyDescent="0.2">
      <c r="F537" s="5">
        <v>1004</v>
      </c>
      <c r="G537" s="7">
        <v>136905</v>
      </c>
      <c r="I537" s="5">
        <v>1072</v>
      </c>
      <c r="J537" s="7">
        <v>154000</v>
      </c>
    </row>
    <row r="538" spans="6:10" x14ac:dyDescent="0.2">
      <c r="F538" s="5">
        <v>1007</v>
      </c>
      <c r="G538" s="7">
        <v>163500</v>
      </c>
      <c r="I538" s="5">
        <v>1073</v>
      </c>
      <c r="J538" s="7">
        <v>91500</v>
      </c>
    </row>
    <row r="539" spans="6:10" x14ac:dyDescent="0.2">
      <c r="F539" s="5">
        <v>1009</v>
      </c>
      <c r="G539" s="7">
        <v>240000</v>
      </c>
      <c r="I539" s="5">
        <v>1074</v>
      </c>
      <c r="J539" s="7">
        <v>159500</v>
      </c>
    </row>
    <row r="540" spans="6:10" x14ac:dyDescent="0.2">
      <c r="F540" s="5">
        <v>1016</v>
      </c>
      <c r="G540" s="7">
        <v>227000</v>
      </c>
      <c r="I540" s="5">
        <v>1076</v>
      </c>
      <c r="J540" s="7">
        <v>219500</v>
      </c>
    </row>
    <row r="541" spans="6:10" x14ac:dyDescent="0.2">
      <c r="F541" s="5">
        <v>1017</v>
      </c>
      <c r="G541" s="7">
        <v>203000</v>
      </c>
      <c r="I541" s="5">
        <v>1078</v>
      </c>
      <c r="J541" s="7">
        <v>138800</v>
      </c>
    </row>
    <row r="542" spans="6:10" x14ac:dyDescent="0.2">
      <c r="F542" s="5">
        <v>1018</v>
      </c>
      <c r="G542" s="7">
        <v>187500</v>
      </c>
      <c r="I542" s="5">
        <v>1079</v>
      </c>
      <c r="J542" s="7">
        <v>155900</v>
      </c>
    </row>
    <row r="543" spans="6:10" x14ac:dyDescent="0.2">
      <c r="F543" s="5">
        <v>1022</v>
      </c>
      <c r="G543" s="7">
        <v>194000</v>
      </c>
      <c r="I543" s="5">
        <v>1080</v>
      </c>
      <c r="J543" s="7">
        <v>126000</v>
      </c>
    </row>
    <row r="544" spans="6:10" x14ac:dyDescent="0.2">
      <c r="F544" s="5">
        <v>1025</v>
      </c>
      <c r="G544" s="7">
        <v>287000</v>
      </c>
      <c r="I544" s="5">
        <v>1082</v>
      </c>
      <c r="J544" s="7">
        <v>133000</v>
      </c>
    </row>
    <row r="545" spans="6:10" x14ac:dyDescent="0.2">
      <c r="F545" s="5">
        <v>1028</v>
      </c>
      <c r="G545" s="7">
        <v>293077</v>
      </c>
      <c r="I545" s="5">
        <v>1084</v>
      </c>
      <c r="J545" s="7">
        <v>160000</v>
      </c>
    </row>
    <row r="546" spans="6:10" x14ac:dyDescent="0.2">
      <c r="F546" s="5">
        <v>1032</v>
      </c>
      <c r="G546" s="7">
        <v>197000</v>
      </c>
      <c r="I546" s="5">
        <v>1085</v>
      </c>
      <c r="J546" s="7">
        <v>187500</v>
      </c>
    </row>
    <row r="547" spans="6:10" x14ac:dyDescent="0.2">
      <c r="F547" s="5">
        <v>1033</v>
      </c>
      <c r="G547" s="7">
        <v>310000</v>
      </c>
      <c r="I547" s="5">
        <v>1087</v>
      </c>
      <c r="J547" s="7">
        <v>83500</v>
      </c>
    </row>
    <row r="548" spans="6:10" x14ac:dyDescent="0.2">
      <c r="F548" s="5">
        <v>1034</v>
      </c>
      <c r="G548" s="7">
        <v>230000</v>
      </c>
      <c r="I548" s="5">
        <v>1089</v>
      </c>
      <c r="J548" s="7">
        <v>137500</v>
      </c>
    </row>
    <row r="549" spans="6:10" x14ac:dyDescent="0.2">
      <c r="F549" s="5">
        <v>1037</v>
      </c>
      <c r="G549" s="7">
        <v>315500</v>
      </c>
      <c r="I549" s="5">
        <v>1091</v>
      </c>
      <c r="J549" s="7">
        <v>92900</v>
      </c>
    </row>
    <row r="550" spans="6:10" x14ac:dyDescent="0.2">
      <c r="F550" s="5">
        <v>1038</v>
      </c>
      <c r="G550" s="7">
        <v>287000</v>
      </c>
      <c r="I550" s="5">
        <v>1092</v>
      </c>
      <c r="J550" s="7">
        <v>160000</v>
      </c>
    </row>
    <row r="551" spans="6:10" x14ac:dyDescent="0.2">
      <c r="F551" s="5">
        <v>1041</v>
      </c>
      <c r="G551" s="7">
        <v>155000</v>
      </c>
      <c r="I551" s="5">
        <v>1095</v>
      </c>
      <c r="J551" s="7">
        <v>129000</v>
      </c>
    </row>
    <row r="552" spans="6:10" x14ac:dyDescent="0.2">
      <c r="F552" s="5">
        <v>1042</v>
      </c>
      <c r="G552" s="7">
        <v>173000</v>
      </c>
      <c r="I552" s="5">
        <v>1096</v>
      </c>
      <c r="J552" s="7">
        <v>176432</v>
      </c>
    </row>
    <row r="553" spans="6:10" x14ac:dyDescent="0.2">
      <c r="F553" s="5">
        <v>1043</v>
      </c>
      <c r="G553" s="7">
        <v>196000</v>
      </c>
      <c r="I553" s="5">
        <v>1097</v>
      </c>
      <c r="J553" s="7">
        <v>127000</v>
      </c>
    </row>
    <row r="554" spans="6:10" x14ac:dyDescent="0.2">
      <c r="F554" s="5">
        <v>1044</v>
      </c>
      <c r="G554" s="7">
        <v>262280</v>
      </c>
      <c r="I554" s="5">
        <v>1098</v>
      </c>
      <c r="J554" s="7">
        <v>170000</v>
      </c>
    </row>
    <row r="555" spans="6:10" x14ac:dyDescent="0.2">
      <c r="F555" s="5">
        <v>1045</v>
      </c>
      <c r="G555" s="7">
        <v>278000</v>
      </c>
      <c r="I555" s="5">
        <v>1099</v>
      </c>
      <c r="J555" s="7">
        <v>128000</v>
      </c>
    </row>
    <row r="556" spans="6:10" x14ac:dyDescent="0.2">
      <c r="F556" s="5">
        <v>1047</v>
      </c>
      <c r="G556" s="7">
        <v>556581</v>
      </c>
      <c r="I556" s="5">
        <v>1101</v>
      </c>
      <c r="J556" s="7">
        <v>60000</v>
      </c>
    </row>
    <row r="557" spans="6:10" x14ac:dyDescent="0.2">
      <c r="F557" s="5">
        <v>1048</v>
      </c>
      <c r="G557" s="7">
        <v>145000</v>
      </c>
      <c r="I557" s="5">
        <v>1102</v>
      </c>
      <c r="J557" s="7">
        <v>119500</v>
      </c>
    </row>
    <row r="558" spans="6:10" x14ac:dyDescent="0.2">
      <c r="F558" s="5">
        <v>1053</v>
      </c>
      <c r="G558" s="7">
        <v>165000</v>
      </c>
      <c r="I558" s="5">
        <v>1103</v>
      </c>
      <c r="J558" s="7">
        <v>135000</v>
      </c>
    </row>
    <row r="559" spans="6:10" x14ac:dyDescent="0.2">
      <c r="F559" s="5">
        <v>1055</v>
      </c>
      <c r="G559" s="7">
        <v>255000</v>
      </c>
      <c r="I559" s="5">
        <v>1105</v>
      </c>
      <c r="J559" s="7">
        <v>106000</v>
      </c>
    </row>
    <row r="560" spans="6:10" x14ac:dyDescent="0.2">
      <c r="F560" s="5">
        <v>1056</v>
      </c>
      <c r="G560" s="7">
        <v>180000</v>
      </c>
      <c r="I560" s="5">
        <v>1108</v>
      </c>
      <c r="J560" s="7">
        <v>274725</v>
      </c>
    </row>
    <row r="561" spans="6:10" x14ac:dyDescent="0.2">
      <c r="F561" s="5">
        <v>1057</v>
      </c>
      <c r="G561" s="7">
        <v>185850</v>
      </c>
      <c r="I561" s="5">
        <v>1109</v>
      </c>
      <c r="J561" s="7">
        <v>181000</v>
      </c>
    </row>
    <row r="562" spans="6:10" x14ac:dyDescent="0.2">
      <c r="F562" s="5">
        <v>1059</v>
      </c>
      <c r="G562" s="7">
        <v>335000</v>
      </c>
      <c r="I562" s="5">
        <v>1111</v>
      </c>
      <c r="J562" s="7">
        <v>188000</v>
      </c>
    </row>
    <row r="563" spans="6:10" x14ac:dyDescent="0.2">
      <c r="F563" s="5">
        <v>1061</v>
      </c>
      <c r="G563" s="7">
        <v>213500</v>
      </c>
      <c r="I563" s="5">
        <v>1113</v>
      </c>
      <c r="J563" s="7">
        <v>129900</v>
      </c>
    </row>
    <row r="564" spans="6:10" x14ac:dyDescent="0.2">
      <c r="F564" s="5">
        <v>1063</v>
      </c>
      <c r="G564" s="7">
        <v>90000</v>
      </c>
      <c r="I564" s="5">
        <v>1114</v>
      </c>
      <c r="J564" s="7">
        <v>134500</v>
      </c>
    </row>
    <row r="565" spans="6:10" x14ac:dyDescent="0.2">
      <c r="F565" s="5">
        <v>1065</v>
      </c>
      <c r="G565" s="7">
        <v>154000</v>
      </c>
      <c r="I565" s="5">
        <v>1115</v>
      </c>
      <c r="J565" s="7">
        <v>117000</v>
      </c>
    </row>
    <row r="566" spans="6:10" x14ac:dyDescent="0.2">
      <c r="F566" s="5">
        <v>1066</v>
      </c>
      <c r="G566" s="7">
        <v>328000</v>
      </c>
      <c r="I566" s="5">
        <v>1118</v>
      </c>
      <c r="J566" s="7">
        <v>130000</v>
      </c>
    </row>
    <row r="567" spans="6:10" x14ac:dyDescent="0.2">
      <c r="F567" s="5">
        <v>1069</v>
      </c>
      <c r="G567" s="7">
        <v>151400</v>
      </c>
      <c r="I567" s="5">
        <v>1119</v>
      </c>
      <c r="J567" s="7">
        <v>140000</v>
      </c>
    </row>
    <row r="568" spans="6:10" x14ac:dyDescent="0.2">
      <c r="F568" s="5">
        <v>1070</v>
      </c>
      <c r="G568" s="7">
        <v>135000</v>
      </c>
      <c r="I568" s="5">
        <v>1120</v>
      </c>
      <c r="J568" s="7">
        <v>133700</v>
      </c>
    </row>
    <row r="569" spans="6:10" x14ac:dyDescent="0.2">
      <c r="F569" s="5">
        <v>1075</v>
      </c>
      <c r="G569" s="7">
        <v>194000</v>
      </c>
      <c r="I569" s="5">
        <v>1121</v>
      </c>
      <c r="J569" s="7">
        <v>118400</v>
      </c>
    </row>
    <row r="570" spans="6:10" x14ac:dyDescent="0.2">
      <c r="F570" s="5">
        <v>1077</v>
      </c>
      <c r="G570" s="7">
        <v>170000</v>
      </c>
      <c r="I570" s="5">
        <v>1123</v>
      </c>
      <c r="J570" s="7">
        <v>112000</v>
      </c>
    </row>
    <row r="571" spans="6:10" x14ac:dyDescent="0.2">
      <c r="F571" s="5">
        <v>1081</v>
      </c>
      <c r="G571" s="7">
        <v>145000</v>
      </c>
      <c r="I571" s="5">
        <v>1124</v>
      </c>
      <c r="J571" s="7">
        <v>118000</v>
      </c>
    </row>
    <row r="572" spans="6:10" x14ac:dyDescent="0.2">
      <c r="F572" s="5">
        <v>1083</v>
      </c>
      <c r="G572" s="7">
        <v>192000</v>
      </c>
      <c r="I572" s="5">
        <v>1125</v>
      </c>
      <c r="J572" s="7">
        <v>163900</v>
      </c>
    </row>
    <row r="573" spans="6:10" x14ac:dyDescent="0.2">
      <c r="F573" s="5">
        <v>1086</v>
      </c>
      <c r="G573" s="7">
        <v>147000</v>
      </c>
      <c r="I573" s="5">
        <v>1129</v>
      </c>
      <c r="J573" s="7">
        <v>215000</v>
      </c>
    </row>
    <row r="574" spans="6:10" x14ac:dyDescent="0.2">
      <c r="F574" s="5">
        <v>1090</v>
      </c>
      <c r="G574" s="7">
        <v>197000</v>
      </c>
      <c r="I574" s="5">
        <v>1132</v>
      </c>
      <c r="J574" s="7">
        <v>93500</v>
      </c>
    </row>
    <row r="575" spans="6:10" x14ac:dyDescent="0.2">
      <c r="F575" s="5">
        <v>1093</v>
      </c>
      <c r="G575" s="7">
        <v>136500</v>
      </c>
      <c r="I575" s="5">
        <v>1133</v>
      </c>
      <c r="J575" s="7">
        <v>117500</v>
      </c>
    </row>
    <row r="576" spans="6:10" x14ac:dyDescent="0.2">
      <c r="F576" s="5">
        <v>1094</v>
      </c>
      <c r="G576" s="7">
        <v>146000</v>
      </c>
      <c r="I576" s="5">
        <v>1134</v>
      </c>
      <c r="J576" s="7">
        <v>239500</v>
      </c>
    </row>
    <row r="577" spans="6:10" x14ac:dyDescent="0.2">
      <c r="F577" s="5">
        <v>1100</v>
      </c>
      <c r="G577" s="7">
        <v>157000</v>
      </c>
      <c r="I577" s="5">
        <v>1135</v>
      </c>
      <c r="J577" s="7">
        <v>169000</v>
      </c>
    </row>
    <row r="578" spans="6:10" x14ac:dyDescent="0.2">
      <c r="F578" s="5">
        <v>1104</v>
      </c>
      <c r="G578" s="7">
        <v>159500</v>
      </c>
      <c r="I578" s="5">
        <v>1136</v>
      </c>
      <c r="J578" s="7">
        <v>102000</v>
      </c>
    </row>
    <row r="579" spans="6:10" x14ac:dyDescent="0.2">
      <c r="F579" s="5">
        <v>1106</v>
      </c>
      <c r="G579" s="7">
        <v>325000</v>
      </c>
      <c r="I579" s="5">
        <v>1137</v>
      </c>
      <c r="J579" s="7">
        <v>119000</v>
      </c>
    </row>
    <row r="580" spans="6:10" x14ac:dyDescent="0.2">
      <c r="F580" s="5">
        <v>1107</v>
      </c>
      <c r="G580" s="7">
        <v>179900</v>
      </c>
      <c r="I580" s="5">
        <v>1138</v>
      </c>
      <c r="J580" s="7">
        <v>94000</v>
      </c>
    </row>
    <row r="581" spans="6:10" x14ac:dyDescent="0.2">
      <c r="F581" s="5">
        <v>1110</v>
      </c>
      <c r="G581" s="7">
        <v>280000</v>
      </c>
      <c r="I581" s="5">
        <v>1144</v>
      </c>
      <c r="J581" s="7">
        <v>80000</v>
      </c>
    </row>
    <row r="582" spans="6:10" x14ac:dyDescent="0.2">
      <c r="F582" s="5">
        <v>1112</v>
      </c>
      <c r="G582" s="7">
        <v>205000</v>
      </c>
      <c r="I582" s="5">
        <v>1145</v>
      </c>
      <c r="J582" s="7">
        <v>80000</v>
      </c>
    </row>
    <row r="583" spans="6:10" x14ac:dyDescent="0.2">
      <c r="F583" s="5">
        <v>1116</v>
      </c>
      <c r="G583" s="7">
        <v>318000</v>
      </c>
      <c r="I583" s="5">
        <v>1146</v>
      </c>
      <c r="J583" s="7">
        <v>149000</v>
      </c>
    </row>
    <row r="584" spans="6:10" x14ac:dyDescent="0.2">
      <c r="F584" s="5">
        <v>1117</v>
      </c>
      <c r="G584" s="7">
        <v>184100</v>
      </c>
      <c r="I584" s="5">
        <v>1147</v>
      </c>
      <c r="J584" s="7">
        <v>180000</v>
      </c>
    </row>
    <row r="585" spans="6:10" x14ac:dyDescent="0.2">
      <c r="F585" s="5">
        <v>1122</v>
      </c>
      <c r="G585" s="7">
        <v>212900</v>
      </c>
      <c r="I585" s="5">
        <v>1148</v>
      </c>
      <c r="J585" s="7">
        <v>174500</v>
      </c>
    </row>
    <row r="586" spans="6:10" x14ac:dyDescent="0.2">
      <c r="F586" s="5">
        <v>1126</v>
      </c>
      <c r="G586" s="7">
        <v>115000</v>
      </c>
      <c r="I586" s="5">
        <v>1149</v>
      </c>
      <c r="J586" s="7">
        <v>116900</v>
      </c>
    </row>
    <row r="587" spans="6:10" x14ac:dyDescent="0.2">
      <c r="F587" s="5">
        <v>1127</v>
      </c>
      <c r="G587" s="7">
        <v>174000</v>
      </c>
      <c r="I587" s="5">
        <v>1150</v>
      </c>
      <c r="J587" s="7">
        <v>143000</v>
      </c>
    </row>
    <row r="588" spans="6:10" x14ac:dyDescent="0.2">
      <c r="F588" s="5">
        <v>1128</v>
      </c>
      <c r="G588" s="7">
        <v>259000</v>
      </c>
      <c r="I588" s="5">
        <v>1151</v>
      </c>
      <c r="J588" s="7">
        <v>124000</v>
      </c>
    </row>
    <row r="589" spans="6:10" x14ac:dyDescent="0.2">
      <c r="F589" s="5">
        <v>1130</v>
      </c>
      <c r="G589" s="7">
        <v>140000</v>
      </c>
      <c r="I589" s="5">
        <v>1153</v>
      </c>
      <c r="J589" s="7">
        <v>230000</v>
      </c>
    </row>
    <row r="590" spans="6:10" x14ac:dyDescent="0.2">
      <c r="F590" s="5">
        <v>1131</v>
      </c>
      <c r="G590" s="7">
        <v>135000</v>
      </c>
      <c r="I590" s="5">
        <v>1154</v>
      </c>
      <c r="J590" s="7">
        <v>120500</v>
      </c>
    </row>
    <row r="591" spans="6:10" x14ac:dyDescent="0.2">
      <c r="F591" s="5">
        <v>1139</v>
      </c>
      <c r="G591" s="7">
        <v>196000</v>
      </c>
      <c r="I591" s="5">
        <v>1161</v>
      </c>
      <c r="J591" s="7">
        <v>146000</v>
      </c>
    </row>
    <row r="592" spans="6:10" x14ac:dyDescent="0.2">
      <c r="F592" s="5">
        <v>1140</v>
      </c>
      <c r="G592" s="7">
        <v>144000</v>
      </c>
      <c r="I592" s="5">
        <v>1163</v>
      </c>
      <c r="J592" s="7">
        <v>129000</v>
      </c>
    </row>
    <row r="593" spans="6:10" x14ac:dyDescent="0.2">
      <c r="F593" s="5">
        <v>1141</v>
      </c>
      <c r="G593" s="7">
        <v>139000</v>
      </c>
      <c r="I593" s="5">
        <v>1164</v>
      </c>
      <c r="J593" s="7">
        <v>108959</v>
      </c>
    </row>
    <row r="594" spans="6:10" x14ac:dyDescent="0.2">
      <c r="F594" s="5">
        <v>1142</v>
      </c>
      <c r="G594" s="7">
        <v>197500</v>
      </c>
      <c r="I594" s="5">
        <v>1168</v>
      </c>
      <c r="J594" s="7">
        <v>173000</v>
      </c>
    </row>
    <row r="595" spans="6:10" x14ac:dyDescent="0.2">
      <c r="F595" s="5">
        <v>1152</v>
      </c>
      <c r="G595" s="7">
        <v>149900</v>
      </c>
      <c r="I595" s="5">
        <v>1171</v>
      </c>
      <c r="J595" s="7">
        <v>171000</v>
      </c>
    </row>
    <row r="596" spans="6:10" x14ac:dyDescent="0.2">
      <c r="F596" s="5">
        <v>1155</v>
      </c>
      <c r="G596" s="7">
        <v>201800</v>
      </c>
      <c r="I596" s="5">
        <v>1172</v>
      </c>
      <c r="J596" s="7">
        <v>163000</v>
      </c>
    </row>
    <row r="597" spans="6:10" x14ac:dyDescent="0.2">
      <c r="F597" s="5">
        <v>1156</v>
      </c>
      <c r="G597" s="7">
        <v>218000</v>
      </c>
      <c r="I597" s="5">
        <v>1174</v>
      </c>
      <c r="J597" s="7">
        <v>200500</v>
      </c>
    </row>
    <row r="598" spans="6:10" x14ac:dyDescent="0.2">
      <c r="F598" s="5">
        <v>1157</v>
      </c>
      <c r="G598" s="7">
        <v>179900</v>
      </c>
      <c r="I598" s="5">
        <v>1175</v>
      </c>
      <c r="J598" s="7">
        <v>239000</v>
      </c>
    </row>
    <row r="599" spans="6:10" x14ac:dyDescent="0.2">
      <c r="F599" s="5">
        <v>1158</v>
      </c>
      <c r="G599" s="7">
        <v>230000</v>
      </c>
      <c r="I599" s="5">
        <v>1177</v>
      </c>
      <c r="J599" s="7">
        <v>119500</v>
      </c>
    </row>
    <row r="600" spans="6:10" x14ac:dyDescent="0.2">
      <c r="F600" s="5">
        <v>1159</v>
      </c>
      <c r="G600" s="7">
        <v>235128</v>
      </c>
      <c r="I600" s="5">
        <v>1178</v>
      </c>
      <c r="J600" s="7">
        <v>115000</v>
      </c>
    </row>
    <row r="601" spans="6:10" x14ac:dyDescent="0.2">
      <c r="F601" s="5">
        <v>1160</v>
      </c>
      <c r="G601" s="7">
        <v>185000</v>
      </c>
      <c r="I601" s="5">
        <v>1179</v>
      </c>
      <c r="J601" s="7">
        <v>154900</v>
      </c>
    </row>
    <row r="602" spans="6:10" x14ac:dyDescent="0.2">
      <c r="F602" s="5">
        <v>1162</v>
      </c>
      <c r="G602" s="7">
        <v>224000</v>
      </c>
      <c r="I602" s="5">
        <v>1180</v>
      </c>
      <c r="J602" s="7">
        <v>93000</v>
      </c>
    </row>
    <row r="603" spans="6:10" x14ac:dyDescent="0.2">
      <c r="F603" s="5">
        <v>1165</v>
      </c>
      <c r="G603" s="7">
        <v>194000</v>
      </c>
      <c r="I603" s="5">
        <v>1186</v>
      </c>
      <c r="J603" s="7">
        <v>104900</v>
      </c>
    </row>
    <row r="604" spans="6:10" x14ac:dyDescent="0.2">
      <c r="F604" s="5">
        <v>1166</v>
      </c>
      <c r="G604" s="7">
        <v>233170</v>
      </c>
      <c r="I604" s="5">
        <v>1187</v>
      </c>
      <c r="J604" s="7">
        <v>95000</v>
      </c>
    </row>
    <row r="605" spans="6:10" x14ac:dyDescent="0.2">
      <c r="F605" s="5">
        <v>1167</v>
      </c>
      <c r="G605" s="7">
        <v>245350</v>
      </c>
      <c r="I605" s="5">
        <v>1190</v>
      </c>
      <c r="J605" s="7">
        <v>189000</v>
      </c>
    </row>
    <row r="606" spans="6:10" x14ac:dyDescent="0.2">
      <c r="F606" s="5">
        <v>1169</v>
      </c>
      <c r="G606" s="7">
        <v>235000</v>
      </c>
      <c r="I606" s="5">
        <v>1193</v>
      </c>
      <c r="J606" s="7">
        <v>125000</v>
      </c>
    </row>
    <row r="607" spans="6:10" x14ac:dyDescent="0.2">
      <c r="F607" s="5">
        <v>1170</v>
      </c>
      <c r="G607" s="7">
        <v>625000</v>
      </c>
      <c r="I607" s="5">
        <v>1194</v>
      </c>
      <c r="J607" s="7">
        <v>165000</v>
      </c>
    </row>
    <row r="608" spans="6:10" x14ac:dyDescent="0.2">
      <c r="F608" s="5">
        <v>1173</v>
      </c>
      <c r="G608" s="7">
        <v>171900</v>
      </c>
      <c r="I608" s="5">
        <v>1195</v>
      </c>
      <c r="J608" s="7">
        <v>158000</v>
      </c>
    </row>
    <row r="609" spans="6:10" x14ac:dyDescent="0.2">
      <c r="F609" s="5">
        <v>1176</v>
      </c>
      <c r="G609" s="7">
        <v>285000</v>
      </c>
      <c r="I609" s="5">
        <v>1196</v>
      </c>
      <c r="J609" s="7">
        <v>176000</v>
      </c>
    </row>
    <row r="610" spans="6:10" x14ac:dyDescent="0.2">
      <c r="F610" s="5">
        <v>1181</v>
      </c>
      <c r="G610" s="7">
        <v>250000</v>
      </c>
      <c r="I610" s="5">
        <v>1198</v>
      </c>
      <c r="J610" s="7">
        <v>144000</v>
      </c>
    </row>
    <row r="611" spans="6:10" x14ac:dyDescent="0.2">
      <c r="F611" s="5">
        <v>1182</v>
      </c>
      <c r="G611" s="7">
        <v>392500</v>
      </c>
      <c r="I611" s="5">
        <v>1200</v>
      </c>
      <c r="J611" s="7">
        <v>148000</v>
      </c>
    </row>
    <row r="612" spans="6:10" x14ac:dyDescent="0.2">
      <c r="F612" s="5">
        <v>1183</v>
      </c>
      <c r="G612" s="7">
        <v>745000</v>
      </c>
      <c r="I612" s="5">
        <v>1201</v>
      </c>
      <c r="J612" s="7">
        <v>116050</v>
      </c>
    </row>
    <row r="613" spans="6:10" x14ac:dyDescent="0.2">
      <c r="F613" s="5">
        <v>1184</v>
      </c>
      <c r="G613" s="7">
        <v>120000</v>
      </c>
      <c r="I613" s="5">
        <v>1203</v>
      </c>
      <c r="J613" s="7">
        <v>117000</v>
      </c>
    </row>
    <row r="614" spans="6:10" x14ac:dyDescent="0.2">
      <c r="F614" s="5">
        <v>1188</v>
      </c>
      <c r="G614" s="7">
        <v>262000</v>
      </c>
      <c r="I614" s="5">
        <v>1204</v>
      </c>
      <c r="J614" s="7">
        <v>213000</v>
      </c>
    </row>
    <row r="615" spans="6:10" x14ac:dyDescent="0.2">
      <c r="F615" s="5">
        <v>1189</v>
      </c>
      <c r="G615" s="7">
        <v>195000</v>
      </c>
      <c r="I615" s="5">
        <v>1207</v>
      </c>
      <c r="J615" s="7">
        <v>107000</v>
      </c>
    </row>
    <row r="616" spans="6:10" x14ac:dyDescent="0.2">
      <c r="F616" s="5">
        <v>1192</v>
      </c>
      <c r="G616" s="7">
        <v>174000</v>
      </c>
      <c r="I616" s="5">
        <v>1211</v>
      </c>
      <c r="J616" s="7">
        <v>189000</v>
      </c>
    </row>
    <row r="617" spans="6:10" x14ac:dyDescent="0.2">
      <c r="F617" s="5">
        <v>1197</v>
      </c>
      <c r="G617" s="7">
        <v>219210</v>
      </c>
      <c r="I617" s="5">
        <v>1213</v>
      </c>
      <c r="J617" s="7">
        <v>113000</v>
      </c>
    </row>
    <row r="618" spans="6:10" x14ac:dyDescent="0.2">
      <c r="F618" s="5">
        <v>1199</v>
      </c>
      <c r="G618" s="7">
        <v>178000</v>
      </c>
      <c r="I618" s="5">
        <v>1214</v>
      </c>
      <c r="J618" s="7">
        <v>145000</v>
      </c>
    </row>
    <row r="619" spans="6:10" x14ac:dyDescent="0.2">
      <c r="F619" s="5">
        <v>1202</v>
      </c>
      <c r="G619" s="7">
        <v>197900</v>
      </c>
      <c r="I619" s="5">
        <v>1215</v>
      </c>
      <c r="J619" s="7">
        <v>134500</v>
      </c>
    </row>
    <row r="620" spans="6:10" x14ac:dyDescent="0.2">
      <c r="F620" s="5">
        <v>1205</v>
      </c>
      <c r="G620" s="7">
        <v>153500</v>
      </c>
      <c r="I620" s="5">
        <v>1216</v>
      </c>
      <c r="J620" s="7">
        <v>125000</v>
      </c>
    </row>
    <row r="621" spans="6:10" x14ac:dyDescent="0.2">
      <c r="F621" s="5">
        <v>1206</v>
      </c>
      <c r="G621" s="7">
        <v>271900</v>
      </c>
      <c r="I621" s="5">
        <v>1219</v>
      </c>
      <c r="J621" s="7">
        <v>80500</v>
      </c>
    </row>
    <row r="622" spans="6:10" x14ac:dyDescent="0.2">
      <c r="F622" s="5">
        <v>1208</v>
      </c>
      <c r="G622" s="7">
        <v>200000</v>
      </c>
      <c r="I622" s="5">
        <v>1220</v>
      </c>
      <c r="J622" s="7">
        <v>91500</v>
      </c>
    </row>
    <row r="623" spans="6:10" x14ac:dyDescent="0.2">
      <c r="F623" s="5">
        <v>1209</v>
      </c>
      <c r="G623" s="7">
        <v>140000</v>
      </c>
      <c r="I623" s="5">
        <v>1221</v>
      </c>
      <c r="J623" s="7">
        <v>115000</v>
      </c>
    </row>
    <row r="624" spans="6:10" x14ac:dyDescent="0.2">
      <c r="F624" s="5">
        <v>1210</v>
      </c>
      <c r="G624" s="7">
        <v>290000</v>
      </c>
      <c r="I624" s="5">
        <v>1222</v>
      </c>
      <c r="J624" s="7">
        <v>134000</v>
      </c>
    </row>
    <row r="625" spans="6:10" x14ac:dyDescent="0.2">
      <c r="F625" s="5">
        <v>1212</v>
      </c>
      <c r="G625" s="7">
        <v>164000</v>
      </c>
      <c r="I625" s="5">
        <v>1223</v>
      </c>
      <c r="J625" s="7">
        <v>143000</v>
      </c>
    </row>
    <row r="626" spans="6:10" x14ac:dyDescent="0.2">
      <c r="F626" s="5">
        <v>1217</v>
      </c>
      <c r="G626" s="7">
        <v>112000</v>
      </c>
      <c r="I626" s="5">
        <v>1225</v>
      </c>
      <c r="J626" s="7">
        <v>184000</v>
      </c>
    </row>
    <row r="627" spans="6:10" x14ac:dyDescent="0.2">
      <c r="F627" s="5">
        <v>1218</v>
      </c>
      <c r="G627" s="7">
        <v>229456</v>
      </c>
      <c r="I627" s="5">
        <v>1226</v>
      </c>
      <c r="J627" s="7">
        <v>145000</v>
      </c>
    </row>
    <row r="628" spans="6:10" x14ac:dyDescent="0.2">
      <c r="F628" s="5">
        <v>1224</v>
      </c>
      <c r="G628" s="7">
        <v>137900</v>
      </c>
      <c r="I628" s="5">
        <v>1230</v>
      </c>
      <c r="J628" s="7">
        <v>127000</v>
      </c>
    </row>
    <row r="629" spans="6:10" x14ac:dyDescent="0.2">
      <c r="F629" s="5">
        <v>1227</v>
      </c>
      <c r="G629" s="7">
        <v>214000</v>
      </c>
      <c r="I629" s="5">
        <v>1233</v>
      </c>
      <c r="J629" s="7">
        <v>101800</v>
      </c>
    </row>
    <row r="630" spans="6:10" x14ac:dyDescent="0.2">
      <c r="F630" s="5">
        <v>1228</v>
      </c>
      <c r="G630" s="7">
        <v>147000</v>
      </c>
      <c r="I630" s="5">
        <v>1235</v>
      </c>
      <c r="J630" s="7">
        <v>130000</v>
      </c>
    </row>
    <row r="631" spans="6:10" x14ac:dyDescent="0.2">
      <c r="F631" s="5">
        <v>1231</v>
      </c>
      <c r="G631" s="7">
        <v>190000</v>
      </c>
      <c r="I631" s="5">
        <v>1236</v>
      </c>
      <c r="J631" s="7">
        <v>138887</v>
      </c>
    </row>
    <row r="632" spans="6:10" x14ac:dyDescent="0.2">
      <c r="F632" s="5">
        <v>1232</v>
      </c>
      <c r="G632" s="7">
        <v>132500</v>
      </c>
      <c r="I632" s="5">
        <v>1238</v>
      </c>
      <c r="J632" s="7">
        <v>195000</v>
      </c>
    </row>
    <row r="633" spans="6:10" x14ac:dyDescent="0.2">
      <c r="F633" s="5">
        <v>1234</v>
      </c>
      <c r="G633" s="7">
        <v>142000</v>
      </c>
      <c r="I633" s="5">
        <v>1240</v>
      </c>
      <c r="J633" s="7">
        <v>265900</v>
      </c>
    </row>
    <row r="634" spans="6:10" x14ac:dyDescent="0.2">
      <c r="F634" s="5">
        <v>1237</v>
      </c>
      <c r="G634" s="7">
        <v>175500</v>
      </c>
      <c r="I634" s="5">
        <v>1245</v>
      </c>
      <c r="J634" s="7">
        <v>230000</v>
      </c>
    </row>
    <row r="635" spans="6:10" x14ac:dyDescent="0.2">
      <c r="F635" s="5">
        <v>1239</v>
      </c>
      <c r="G635" s="7">
        <v>142500</v>
      </c>
      <c r="I635" s="5">
        <v>1249</v>
      </c>
      <c r="J635" s="7">
        <v>129500</v>
      </c>
    </row>
    <row r="636" spans="6:10" x14ac:dyDescent="0.2">
      <c r="F636" s="5">
        <v>1241</v>
      </c>
      <c r="G636" s="7">
        <v>224900</v>
      </c>
      <c r="I636" s="5">
        <v>1250</v>
      </c>
      <c r="J636" s="7">
        <v>119000</v>
      </c>
    </row>
    <row r="637" spans="6:10" x14ac:dyDescent="0.2">
      <c r="F637" s="5">
        <v>1243</v>
      </c>
      <c r="G637" s="7">
        <v>170000</v>
      </c>
      <c r="I637" s="5">
        <v>1253</v>
      </c>
      <c r="J637" s="7">
        <v>130000</v>
      </c>
    </row>
    <row r="638" spans="6:10" x14ac:dyDescent="0.2">
      <c r="F638" s="5">
        <v>1244</v>
      </c>
      <c r="G638" s="7">
        <v>465000</v>
      </c>
      <c r="I638" s="5">
        <v>1255</v>
      </c>
      <c r="J638" s="7">
        <v>165400</v>
      </c>
    </row>
    <row r="639" spans="6:10" x14ac:dyDescent="0.2">
      <c r="F639" s="5">
        <v>1246</v>
      </c>
      <c r="G639" s="7">
        <v>178000</v>
      </c>
      <c r="I639" s="5">
        <v>1258</v>
      </c>
      <c r="J639" s="7">
        <v>99900</v>
      </c>
    </row>
    <row r="640" spans="6:10" x14ac:dyDescent="0.2">
      <c r="F640" s="5">
        <v>1247</v>
      </c>
      <c r="G640" s="7">
        <v>186500</v>
      </c>
      <c r="I640" s="5">
        <v>1259</v>
      </c>
      <c r="J640" s="7">
        <v>190000</v>
      </c>
    </row>
    <row r="641" spans="6:10" x14ac:dyDescent="0.2">
      <c r="F641" s="5">
        <v>1248</v>
      </c>
      <c r="G641" s="7">
        <v>169900</v>
      </c>
      <c r="I641" s="5">
        <v>1260</v>
      </c>
      <c r="J641" s="7">
        <v>151000</v>
      </c>
    </row>
    <row r="642" spans="6:10" x14ac:dyDescent="0.2">
      <c r="F642" s="5">
        <v>1251</v>
      </c>
      <c r="G642" s="7">
        <v>244000</v>
      </c>
      <c r="I642" s="5">
        <v>1262</v>
      </c>
      <c r="J642" s="7">
        <v>128900</v>
      </c>
    </row>
    <row r="643" spans="6:10" x14ac:dyDescent="0.2">
      <c r="F643" s="5">
        <v>1252</v>
      </c>
      <c r="G643" s="7">
        <v>171750</v>
      </c>
      <c r="I643" s="5">
        <v>1263</v>
      </c>
      <c r="J643" s="7">
        <v>161500</v>
      </c>
    </row>
    <row r="644" spans="6:10" x14ac:dyDescent="0.2">
      <c r="F644" s="5">
        <v>1254</v>
      </c>
      <c r="G644" s="7">
        <v>294000</v>
      </c>
      <c r="I644" s="5">
        <v>1267</v>
      </c>
      <c r="J644" s="7">
        <v>122000</v>
      </c>
    </row>
    <row r="645" spans="6:10" x14ac:dyDescent="0.2">
      <c r="F645" s="5">
        <v>1256</v>
      </c>
      <c r="G645" s="7">
        <v>127500</v>
      </c>
      <c r="I645" s="5">
        <v>1270</v>
      </c>
      <c r="J645" s="7">
        <v>144000</v>
      </c>
    </row>
    <row r="646" spans="6:10" x14ac:dyDescent="0.2">
      <c r="F646" s="5">
        <v>1257</v>
      </c>
      <c r="G646" s="7">
        <v>301500</v>
      </c>
      <c r="I646" s="5">
        <v>1272</v>
      </c>
      <c r="J646" s="7">
        <v>185750</v>
      </c>
    </row>
    <row r="647" spans="6:10" x14ac:dyDescent="0.2">
      <c r="F647" s="5">
        <v>1261</v>
      </c>
      <c r="G647" s="7">
        <v>181000</v>
      </c>
      <c r="I647" s="5">
        <v>1273</v>
      </c>
      <c r="J647" s="7">
        <v>137000</v>
      </c>
    </row>
    <row r="648" spans="6:10" x14ac:dyDescent="0.2">
      <c r="F648" s="5">
        <v>1264</v>
      </c>
      <c r="G648" s="7">
        <v>180500</v>
      </c>
      <c r="I648" s="5">
        <v>1274</v>
      </c>
      <c r="J648" s="7">
        <v>177000</v>
      </c>
    </row>
    <row r="649" spans="6:10" x14ac:dyDescent="0.2">
      <c r="F649" s="5">
        <v>1265</v>
      </c>
      <c r="G649" s="7">
        <v>181000</v>
      </c>
      <c r="I649" s="5">
        <v>1276</v>
      </c>
      <c r="J649" s="7">
        <v>137000</v>
      </c>
    </row>
    <row r="650" spans="6:10" x14ac:dyDescent="0.2">
      <c r="F650" s="5">
        <v>1266</v>
      </c>
      <c r="G650" s="7">
        <v>183900</v>
      </c>
      <c r="I650" s="5">
        <v>1284</v>
      </c>
      <c r="J650" s="7">
        <v>139000</v>
      </c>
    </row>
    <row r="651" spans="6:10" x14ac:dyDescent="0.2">
      <c r="F651" s="5">
        <v>1268</v>
      </c>
      <c r="G651" s="7">
        <v>378500</v>
      </c>
      <c r="I651" s="5">
        <v>1285</v>
      </c>
      <c r="J651" s="7">
        <v>169000</v>
      </c>
    </row>
    <row r="652" spans="6:10" x14ac:dyDescent="0.2">
      <c r="F652" s="5">
        <v>1271</v>
      </c>
      <c r="G652" s="7">
        <v>260000</v>
      </c>
      <c r="I652" s="5">
        <v>1286</v>
      </c>
      <c r="J652" s="7">
        <v>132500</v>
      </c>
    </row>
    <row r="653" spans="6:10" x14ac:dyDescent="0.2">
      <c r="F653" s="5">
        <v>1275</v>
      </c>
      <c r="G653" s="7">
        <v>139000</v>
      </c>
      <c r="I653" s="5">
        <v>1288</v>
      </c>
      <c r="J653" s="7">
        <v>190000</v>
      </c>
    </row>
    <row r="654" spans="6:10" x14ac:dyDescent="0.2">
      <c r="F654" s="5">
        <v>1277</v>
      </c>
      <c r="G654" s="7">
        <v>162000</v>
      </c>
      <c r="I654" s="5">
        <v>1292</v>
      </c>
      <c r="J654" s="7">
        <v>119500</v>
      </c>
    </row>
    <row r="655" spans="6:10" x14ac:dyDescent="0.2">
      <c r="F655" s="5">
        <v>1278</v>
      </c>
      <c r="G655" s="7">
        <v>197900</v>
      </c>
      <c r="I655" s="5">
        <v>1293</v>
      </c>
      <c r="J655" s="7">
        <v>107500</v>
      </c>
    </row>
    <row r="656" spans="6:10" x14ac:dyDescent="0.2">
      <c r="F656" s="5">
        <v>1279</v>
      </c>
      <c r="G656" s="7">
        <v>237000</v>
      </c>
      <c r="I656" s="5">
        <v>1296</v>
      </c>
      <c r="J656" s="7">
        <v>138500</v>
      </c>
    </row>
    <row r="657" spans="6:10" x14ac:dyDescent="0.2">
      <c r="F657" s="5">
        <v>1280</v>
      </c>
      <c r="G657" s="7">
        <v>68400</v>
      </c>
      <c r="I657" s="5">
        <v>1300</v>
      </c>
      <c r="J657" s="7">
        <v>154000</v>
      </c>
    </row>
    <row r="658" spans="6:10" x14ac:dyDescent="0.2">
      <c r="F658" s="5">
        <v>1281</v>
      </c>
      <c r="G658" s="7">
        <v>227000</v>
      </c>
      <c r="I658" s="5">
        <v>1302</v>
      </c>
      <c r="J658" s="7">
        <v>177500</v>
      </c>
    </row>
    <row r="659" spans="6:10" x14ac:dyDescent="0.2">
      <c r="F659" s="5">
        <v>1282</v>
      </c>
      <c r="G659" s="7">
        <v>180000</v>
      </c>
      <c r="I659" s="5">
        <v>1305</v>
      </c>
      <c r="J659" s="7">
        <v>130000</v>
      </c>
    </row>
    <row r="660" spans="6:10" x14ac:dyDescent="0.2">
      <c r="F660" s="5">
        <v>1283</v>
      </c>
      <c r="G660" s="7">
        <v>150500</v>
      </c>
      <c r="I660" s="5">
        <v>1315</v>
      </c>
      <c r="J660" s="7">
        <v>119000</v>
      </c>
    </row>
    <row r="661" spans="6:10" x14ac:dyDescent="0.2">
      <c r="F661" s="5">
        <v>1287</v>
      </c>
      <c r="G661" s="7">
        <v>143000</v>
      </c>
      <c r="I661" s="5">
        <v>1318</v>
      </c>
      <c r="J661" s="7">
        <v>208900</v>
      </c>
    </row>
    <row r="662" spans="6:10" x14ac:dyDescent="0.2">
      <c r="F662" s="5">
        <v>1289</v>
      </c>
      <c r="G662" s="7">
        <v>278000</v>
      </c>
      <c r="I662" s="5">
        <v>1320</v>
      </c>
      <c r="J662" s="7">
        <v>111000</v>
      </c>
    </row>
    <row r="663" spans="6:10" x14ac:dyDescent="0.2">
      <c r="F663" s="5">
        <v>1290</v>
      </c>
      <c r="G663" s="7">
        <v>281000</v>
      </c>
      <c r="I663" s="5">
        <v>1321</v>
      </c>
      <c r="J663" s="7">
        <v>156500</v>
      </c>
    </row>
    <row r="664" spans="6:10" x14ac:dyDescent="0.2">
      <c r="F664" s="5">
        <v>1291</v>
      </c>
      <c r="G664" s="7">
        <v>180500</v>
      </c>
      <c r="I664" s="5">
        <v>1322</v>
      </c>
      <c r="J664" s="7">
        <v>72500</v>
      </c>
    </row>
    <row r="665" spans="6:10" x14ac:dyDescent="0.2">
      <c r="F665" s="5">
        <v>1294</v>
      </c>
      <c r="G665" s="7">
        <v>162900</v>
      </c>
      <c r="I665" s="5">
        <v>1324</v>
      </c>
      <c r="J665" s="7">
        <v>82500</v>
      </c>
    </row>
    <row r="666" spans="6:10" x14ac:dyDescent="0.2">
      <c r="F666" s="5">
        <v>1295</v>
      </c>
      <c r="G666" s="7">
        <v>115000</v>
      </c>
      <c r="I666" s="5">
        <v>1326</v>
      </c>
      <c r="J666" s="7">
        <v>55000</v>
      </c>
    </row>
    <row r="667" spans="6:10" x14ac:dyDescent="0.2">
      <c r="F667" s="5">
        <v>1297</v>
      </c>
      <c r="G667" s="7">
        <v>155000</v>
      </c>
      <c r="I667" s="5">
        <v>1327</v>
      </c>
      <c r="J667" s="7">
        <v>79000</v>
      </c>
    </row>
    <row r="668" spans="6:10" x14ac:dyDescent="0.2">
      <c r="F668" s="5">
        <v>1298</v>
      </c>
      <c r="G668" s="7">
        <v>140000</v>
      </c>
      <c r="I668" s="5">
        <v>1328</v>
      </c>
      <c r="J668" s="7">
        <v>130500</v>
      </c>
    </row>
    <row r="669" spans="6:10" x14ac:dyDescent="0.2">
      <c r="F669" s="5">
        <v>1301</v>
      </c>
      <c r="G669" s="7">
        <v>225000</v>
      </c>
      <c r="I669" s="5">
        <v>1330</v>
      </c>
      <c r="J669" s="7">
        <v>176500</v>
      </c>
    </row>
    <row r="670" spans="6:10" x14ac:dyDescent="0.2">
      <c r="F670" s="5">
        <v>1303</v>
      </c>
      <c r="G670" s="7">
        <v>290000</v>
      </c>
      <c r="I670" s="5">
        <v>1333</v>
      </c>
      <c r="J670" s="7">
        <v>100000</v>
      </c>
    </row>
    <row r="671" spans="6:10" x14ac:dyDescent="0.2">
      <c r="F671" s="5">
        <v>1304</v>
      </c>
      <c r="G671" s="7">
        <v>232000</v>
      </c>
      <c r="I671" s="5">
        <v>1334</v>
      </c>
      <c r="J671" s="7">
        <v>125500</v>
      </c>
    </row>
    <row r="672" spans="6:10" x14ac:dyDescent="0.2">
      <c r="F672" s="5">
        <v>1306</v>
      </c>
      <c r="G672" s="7">
        <v>325000</v>
      </c>
      <c r="I672" s="5">
        <v>1335</v>
      </c>
      <c r="J672" s="7">
        <v>125000</v>
      </c>
    </row>
    <row r="673" spans="6:10" x14ac:dyDescent="0.2">
      <c r="F673" s="5">
        <v>1307</v>
      </c>
      <c r="G673" s="7">
        <v>202500</v>
      </c>
      <c r="I673" s="5">
        <v>1338</v>
      </c>
      <c r="J673" s="7">
        <v>52500</v>
      </c>
    </row>
    <row r="674" spans="6:10" x14ac:dyDescent="0.2">
      <c r="F674" s="5">
        <v>1308</v>
      </c>
      <c r="G674" s="7">
        <v>138000</v>
      </c>
      <c r="I674" s="5">
        <v>1340</v>
      </c>
      <c r="J674" s="7">
        <v>128500</v>
      </c>
    </row>
    <row r="675" spans="6:10" x14ac:dyDescent="0.2">
      <c r="F675" s="5">
        <v>1309</v>
      </c>
      <c r="G675" s="7">
        <v>147000</v>
      </c>
      <c r="I675" s="5">
        <v>1344</v>
      </c>
      <c r="J675" s="7">
        <v>177000</v>
      </c>
    </row>
    <row r="676" spans="6:10" x14ac:dyDescent="0.2">
      <c r="F676" s="5">
        <v>1310</v>
      </c>
      <c r="G676" s="7">
        <v>179200</v>
      </c>
      <c r="I676" s="5">
        <v>1345</v>
      </c>
      <c r="J676" s="7">
        <v>155835</v>
      </c>
    </row>
    <row r="677" spans="6:10" x14ac:dyDescent="0.2">
      <c r="F677" s="5">
        <v>1311</v>
      </c>
      <c r="G677" s="7">
        <v>335000</v>
      </c>
      <c r="I677" s="5">
        <v>1346</v>
      </c>
      <c r="J677" s="7">
        <v>108500</v>
      </c>
    </row>
    <row r="678" spans="6:10" x14ac:dyDescent="0.2">
      <c r="F678" s="5">
        <v>1312</v>
      </c>
      <c r="G678" s="7">
        <v>203000</v>
      </c>
      <c r="I678" s="5">
        <v>1350</v>
      </c>
      <c r="J678" s="7">
        <v>122000</v>
      </c>
    </row>
    <row r="679" spans="6:10" x14ac:dyDescent="0.2">
      <c r="F679" s="5">
        <v>1313</v>
      </c>
      <c r="G679" s="7">
        <v>302000</v>
      </c>
      <c r="I679" s="5">
        <v>1357</v>
      </c>
      <c r="J679" s="7">
        <v>110000</v>
      </c>
    </row>
    <row r="680" spans="6:10" x14ac:dyDescent="0.2">
      <c r="F680" s="5">
        <v>1314</v>
      </c>
      <c r="G680" s="7">
        <v>333168</v>
      </c>
      <c r="I680" s="5">
        <v>1359</v>
      </c>
      <c r="J680" s="7">
        <v>177500</v>
      </c>
    </row>
    <row r="681" spans="6:10" x14ac:dyDescent="0.2">
      <c r="F681" s="5">
        <v>1316</v>
      </c>
      <c r="G681" s="7">
        <v>206900</v>
      </c>
      <c r="I681" s="5">
        <v>1362</v>
      </c>
      <c r="J681" s="7">
        <v>260000</v>
      </c>
    </row>
    <row r="682" spans="6:10" x14ac:dyDescent="0.2">
      <c r="F682" s="5">
        <v>1317</v>
      </c>
      <c r="G682" s="7">
        <v>295493</v>
      </c>
      <c r="I682" s="5">
        <v>1363</v>
      </c>
      <c r="J682" s="7">
        <v>104900</v>
      </c>
    </row>
    <row r="683" spans="6:10" x14ac:dyDescent="0.2">
      <c r="F683" s="5">
        <v>1319</v>
      </c>
      <c r="G683" s="7">
        <v>275000</v>
      </c>
      <c r="I683" s="5">
        <v>1364</v>
      </c>
      <c r="J683" s="7">
        <v>156932</v>
      </c>
    </row>
    <row r="684" spans="6:10" x14ac:dyDescent="0.2">
      <c r="F684" s="5">
        <v>1323</v>
      </c>
      <c r="G684" s="7">
        <v>190000</v>
      </c>
      <c r="I684" s="5">
        <v>1368</v>
      </c>
      <c r="J684" s="7">
        <v>127000</v>
      </c>
    </row>
    <row r="685" spans="6:10" x14ac:dyDescent="0.2">
      <c r="F685" s="5">
        <v>1325</v>
      </c>
      <c r="G685" s="7">
        <v>147000</v>
      </c>
      <c r="I685" s="5">
        <v>1369</v>
      </c>
      <c r="J685" s="7">
        <v>144000</v>
      </c>
    </row>
    <row r="686" spans="6:10" x14ac:dyDescent="0.2">
      <c r="F686" s="5">
        <v>1329</v>
      </c>
      <c r="G686" s="7">
        <v>256000</v>
      </c>
      <c r="I686" s="5">
        <v>1371</v>
      </c>
      <c r="J686" s="7">
        <v>105000</v>
      </c>
    </row>
    <row r="687" spans="6:10" x14ac:dyDescent="0.2">
      <c r="F687" s="5">
        <v>1331</v>
      </c>
      <c r="G687" s="7">
        <v>227000</v>
      </c>
      <c r="I687" s="5">
        <v>1372</v>
      </c>
      <c r="J687" s="7">
        <v>165500</v>
      </c>
    </row>
    <row r="688" spans="6:10" x14ac:dyDescent="0.2">
      <c r="F688" s="5">
        <v>1332</v>
      </c>
      <c r="G688" s="7">
        <v>132500</v>
      </c>
      <c r="I688" s="5">
        <v>1377</v>
      </c>
      <c r="J688" s="7">
        <v>91000</v>
      </c>
    </row>
    <row r="689" spans="6:10" x14ac:dyDescent="0.2">
      <c r="F689" s="5">
        <v>1336</v>
      </c>
      <c r="G689" s="7">
        <v>167900</v>
      </c>
      <c r="I689" s="5">
        <v>1379</v>
      </c>
      <c r="J689" s="7">
        <v>83000</v>
      </c>
    </row>
    <row r="690" spans="6:10" x14ac:dyDescent="0.2">
      <c r="F690" s="5">
        <v>1337</v>
      </c>
      <c r="G690" s="7">
        <v>135000</v>
      </c>
      <c r="I690" s="5">
        <v>1380</v>
      </c>
      <c r="J690" s="7">
        <v>167500</v>
      </c>
    </row>
    <row r="691" spans="6:10" x14ac:dyDescent="0.2">
      <c r="F691" s="5">
        <v>1339</v>
      </c>
      <c r="G691" s="7">
        <v>200000</v>
      </c>
      <c r="I691" s="5">
        <v>1381</v>
      </c>
      <c r="J691" s="7">
        <v>58500</v>
      </c>
    </row>
    <row r="692" spans="6:10" x14ac:dyDescent="0.2">
      <c r="F692" s="5">
        <v>1341</v>
      </c>
      <c r="G692" s="7">
        <v>123000</v>
      </c>
      <c r="I692" s="5">
        <v>1385</v>
      </c>
      <c r="J692" s="7">
        <v>105000</v>
      </c>
    </row>
    <row r="693" spans="6:10" x14ac:dyDescent="0.2">
      <c r="F693" s="5">
        <v>1342</v>
      </c>
      <c r="G693" s="7">
        <v>155000</v>
      </c>
      <c r="I693" s="5">
        <v>1386</v>
      </c>
      <c r="J693" s="7">
        <v>125500</v>
      </c>
    </row>
    <row r="694" spans="6:10" x14ac:dyDescent="0.2">
      <c r="F694" s="5">
        <v>1343</v>
      </c>
      <c r="G694" s="7">
        <v>228500</v>
      </c>
      <c r="I694" s="5">
        <v>1388</v>
      </c>
      <c r="J694" s="7">
        <v>136000</v>
      </c>
    </row>
    <row r="695" spans="6:10" x14ac:dyDescent="0.2">
      <c r="F695" s="5">
        <v>1347</v>
      </c>
      <c r="G695" s="7">
        <v>262500</v>
      </c>
      <c r="I695" s="5">
        <v>1390</v>
      </c>
      <c r="J695" s="7">
        <v>131000</v>
      </c>
    </row>
    <row r="696" spans="6:10" x14ac:dyDescent="0.2">
      <c r="F696" s="5">
        <v>1348</v>
      </c>
      <c r="G696" s="7">
        <v>283463</v>
      </c>
      <c r="I696" s="5">
        <v>1393</v>
      </c>
      <c r="J696" s="7">
        <v>123000</v>
      </c>
    </row>
    <row r="697" spans="6:10" x14ac:dyDescent="0.2">
      <c r="F697" s="5">
        <v>1349</v>
      </c>
      <c r="G697" s="7">
        <v>215000</v>
      </c>
      <c r="I697" s="5">
        <v>1398</v>
      </c>
      <c r="J697" s="7">
        <v>137500</v>
      </c>
    </row>
    <row r="698" spans="6:10" x14ac:dyDescent="0.2">
      <c r="F698" s="5">
        <v>1352</v>
      </c>
      <c r="G698" s="7">
        <v>171000</v>
      </c>
      <c r="I698" s="5">
        <v>1399</v>
      </c>
      <c r="J698" s="7">
        <v>138000</v>
      </c>
    </row>
    <row r="699" spans="6:10" x14ac:dyDescent="0.2">
      <c r="F699" s="5">
        <v>1353</v>
      </c>
      <c r="G699" s="7">
        <v>134900</v>
      </c>
      <c r="I699" s="5">
        <v>1400</v>
      </c>
      <c r="J699" s="7">
        <v>137450</v>
      </c>
    </row>
    <row r="700" spans="6:10" x14ac:dyDescent="0.2">
      <c r="F700" s="5">
        <v>1354</v>
      </c>
      <c r="G700" s="7">
        <v>410000</v>
      </c>
      <c r="I700" s="5">
        <v>1401</v>
      </c>
      <c r="J700" s="7">
        <v>120000</v>
      </c>
    </row>
    <row r="701" spans="6:10" x14ac:dyDescent="0.2">
      <c r="F701" s="5">
        <v>1355</v>
      </c>
      <c r="G701" s="7">
        <v>235000</v>
      </c>
      <c r="I701" s="5">
        <v>1402</v>
      </c>
      <c r="J701" s="7">
        <v>193000</v>
      </c>
    </row>
    <row r="702" spans="6:10" x14ac:dyDescent="0.2">
      <c r="F702" s="5">
        <v>1356</v>
      </c>
      <c r="G702" s="7">
        <v>170000</v>
      </c>
      <c r="I702" s="5">
        <v>1407</v>
      </c>
      <c r="J702" s="7">
        <v>133000</v>
      </c>
    </row>
    <row r="703" spans="6:10" x14ac:dyDescent="0.2">
      <c r="F703" s="5">
        <v>1358</v>
      </c>
      <c r="G703" s="7">
        <v>149900</v>
      </c>
      <c r="I703" s="5">
        <v>1408</v>
      </c>
      <c r="J703" s="7">
        <v>112000</v>
      </c>
    </row>
    <row r="704" spans="6:10" x14ac:dyDescent="0.2">
      <c r="F704" s="5">
        <v>1360</v>
      </c>
      <c r="G704" s="7">
        <v>315000</v>
      </c>
      <c r="I704" s="5">
        <v>1412</v>
      </c>
      <c r="J704" s="7">
        <v>140000</v>
      </c>
    </row>
    <row r="705" spans="6:10" x14ac:dyDescent="0.2">
      <c r="F705" s="5">
        <v>1361</v>
      </c>
      <c r="G705" s="7">
        <v>189000</v>
      </c>
      <c r="I705" s="5">
        <v>1413</v>
      </c>
      <c r="J705" s="7">
        <v>90000</v>
      </c>
    </row>
    <row r="706" spans="6:10" x14ac:dyDescent="0.2">
      <c r="F706" s="5">
        <v>1365</v>
      </c>
      <c r="G706" s="7">
        <v>144152</v>
      </c>
      <c r="I706" s="5">
        <v>1415</v>
      </c>
      <c r="J706" s="7">
        <v>207000</v>
      </c>
    </row>
    <row r="707" spans="6:10" x14ac:dyDescent="0.2">
      <c r="F707" s="5">
        <v>1366</v>
      </c>
      <c r="G707" s="7">
        <v>216000</v>
      </c>
      <c r="I707" s="5">
        <v>1419</v>
      </c>
      <c r="J707" s="7">
        <v>124000</v>
      </c>
    </row>
    <row r="708" spans="6:10" x14ac:dyDescent="0.2">
      <c r="F708" s="5">
        <v>1367</v>
      </c>
      <c r="G708" s="7">
        <v>193000</v>
      </c>
      <c r="I708" s="5">
        <v>1422</v>
      </c>
      <c r="J708" s="7">
        <v>127500</v>
      </c>
    </row>
    <row r="709" spans="6:10" x14ac:dyDescent="0.2">
      <c r="F709" s="5">
        <v>1370</v>
      </c>
      <c r="G709" s="7">
        <v>232000</v>
      </c>
      <c r="I709" s="5">
        <v>1423</v>
      </c>
      <c r="J709" s="7">
        <v>136500</v>
      </c>
    </row>
    <row r="710" spans="6:10" x14ac:dyDescent="0.2">
      <c r="F710" s="5">
        <v>1373</v>
      </c>
      <c r="G710" s="7">
        <v>274300</v>
      </c>
      <c r="I710" s="5">
        <v>1424</v>
      </c>
      <c r="J710" s="7">
        <v>274970</v>
      </c>
    </row>
    <row r="711" spans="6:10" x14ac:dyDescent="0.2">
      <c r="F711" s="5">
        <v>1374</v>
      </c>
      <c r="G711" s="7">
        <v>466500</v>
      </c>
      <c r="I711" s="5">
        <v>1428</v>
      </c>
      <c r="J711" s="7">
        <v>140000</v>
      </c>
    </row>
    <row r="712" spans="6:10" x14ac:dyDescent="0.2">
      <c r="F712" s="5">
        <v>1375</v>
      </c>
      <c r="G712" s="7">
        <v>250000</v>
      </c>
      <c r="I712" s="5">
        <v>1429</v>
      </c>
      <c r="J712" s="7">
        <v>119000</v>
      </c>
    </row>
    <row r="713" spans="6:10" x14ac:dyDescent="0.2">
      <c r="F713" s="5">
        <v>1376</v>
      </c>
      <c r="G713" s="7">
        <v>239000</v>
      </c>
      <c r="I713" s="5">
        <v>1430</v>
      </c>
      <c r="J713" s="7">
        <v>182900</v>
      </c>
    </row>
    <row r="714" spans="6:10" x14ac:dyDescent="0.2">
      <c r="F714" s="5">
        <v>1378</v>
      </c>
      <c r="G714" s="7">
        <v>117000</v>
      </c>
      <c r="I714" s="5">
        <v>1431</v>
      </c>
      <c r="J714" s="7">
        <v>192140</v>
      </c>
    </row>
    <row r="715" spans="6:10" x14ac:dyDescent="0.2">
      <c r="F715" s="5">
        <v>1382</v>
      </c>
      <c r="G715" s="7">
        <v>237500</v>
      </c>
      <c r="I715" s="5">
        <v>1432</v>
      </c>
      <c r="J715" s="7">
        <v>143750</v>
      </c>
    </row>
    <row r="716" spans="6:10" x14ac:dyDescent="0.2">
      <c r="F716" s="5">
        <v>1383</v>
      </c>
      <c r="G716" s="7">
        <v>157000</v>
      </c>
      <c r="I716" s="5">
        <v>1433</v>
      </c>
      <c r="J716" s="7">
        <v>64500</v>
      </c>
    </row>
    <row r="717" spans="6:10" x14ac:dyDescent="0.2">
      <c r="F717" s="5">
        <v>1384</v>
      </c>
      <c r="G717" s="7">
        <v>112000</v>
      </c>
      <c r="I717" s="5">
        <v>1434</v>
      </c>
      <c r="J717" s="7">
        <v>186500</v>
      </c>
    </row>
    <row r="718" spans="6:10" x14ac:dyDescent="0.2">
      <c r="F718" s="5">
        <v>1387</v>
      </c>
      <c r="G718" s="7">
        <v>250000</v>
      </c>
      <c r="I718" s="5">
        <v>1436</v>
      </c>
      <c r="J718" s="7">
        <v>174000</v>
      </c>
    </row>
    <row r="719" spans="6:10" x14ac:dyDescent="0.2">
      <c r="F719" s="5">
        <v>1389</v>
      </c>
      <c r="G719" s="7">
        <v>377500</v>
      </c>
      <c r="I719" s="5">
        <v>1442</v>
      </c>
      <c r="J719" s="7">
        <v>149300</v>
      </c>
    </row>
    <row r="720" spans="6:10" x14ac:dyDescent="0.2">
      <c r="F720" s="5">
        <v>1391</v>
      </c>
      <c r="G720" s="7">
        <v>235000</v>
      </c>
      <c r="I720" s="5">
        <v>1444</v>
      </c>
      <c r="J720" s="7">
        <v>121000</v>
      </c>
    </row>
    <row r="721" spans="6:10" x14ac:dyDescent="0.2">
      <c r="F721" s="5">
        <v>1392</v>
      </c>
      <c r="G721" s="7">
        <v>124000</v>
      </c>
      <c r="I721" s="5">
        <v>1446</v>
      </c>
      <c r="J721" s="7">
        <v>129000</v>
      </c>
    </row>
    <row r="722" spans="6:10" x14ac:dyDescent="0.2">
      <c r="F722" s="5">
        <v>1394</v>
      </c>
      <c r="G722" s="7">
        <v>163000</v>
      </c>
      <c r="I722" s="5">
        <v>1447</v>
      </c>
      <c r="J722" s="7">
        <v>157900</v>
      </c>
    </row>
    <row r="723" spans="6:10" x14ac:dyDescent="0.2">
      <c r="F723" s="5">
        <v>1395</v>
      </c>
      <c r="G723" s="7">
        <v>246578</v>
      </c>
      <c r="I723" s="5">
        <v>1449</v>
      </c>
      <c r="J723" s="7">
        <v>112000</v>
      </c>
    </row>
    <row r="724" spans="6:10" x14ac:dyDescent="0.2">
      <c r="F724" s="5">
        <v>1396</v>
      </c>
      <c r="G724" s="7">
        <v>281213</v>
      </c>
      <c r="I724" s="5">
        <v>1450</v>
      </c>
      <c r="J724" s="7">
        <v>92000</v>
      </c>
    </row>
    <row r="725" spans="6:10" x14ac:dyDescent="0.2">
      <c r="F725" s="5">
        <v>1397</v>
      </c>
      <c r="G725" s="7">
        <v>160000</v>
      </c>
      <c r="I725" s="5">
        <v>1451</v>
      </c>
      <c r="J725" s="7">
        <v>136000</v>
      </c>
    </row>
    <row r="726" spans="6:10" x14ac:dyDescent="0.2">
      <c r="F726" s="5">
        <v>1403</v>
      </c>
      <c r="G726" s="7">
        <v>193879</v>
      </c>
      <c r="I726" s="5">
        <v>1454</v>
      </c>
      <c r="J726" s="7">
        <v>84500</v>
      </c>
    </row>
    <row r="727" spans="6:10" x14ac:dyDescent="0.2">
      <c r="F727" s="5">
        <v>1404</v>
      </c>
      <c r="G727" s="7">
        <v>282922</v>
      </c>
      <c r="I727" s="5">
        <v>1455</v>
      </c>
      <c r="J727" s="7">
        <v>185000</v>
      </c>
    </row>
    <row r="728" spans="6:10" x14ac:dyDescent="0.2">
      <c r="F728" s="5">
        <v>1405</v>
      </c>
      <c r="G728" s="7">
        <v>105000</v>
      </c>
      <c r="I728" s="5">
        <v>1456</v>
      </c>
      <c r="J728" s="7">
        <v>175000</v>
      </c>
    </row>
    <row r="729" spans="6:10" x14ac:dyDescent="0.2">
      <c r="F729" s="5">
        <v>1406</v>
      </c>
      <c r="G729" s="7">
        <v>275000</v>
      </c>
      <c r="I729" s="5">
        <v>1458</v>
      </c>
      <c r="J729" s="7">
        <v>266500</v>
      </c>
    </row>
    <row r="730" spans="6:10" x14ac:dyDescent="0.2">
      <c r="F730" s="5">
        <v>1409</v>
      </c>
      <c r="G730" s="7">
        <v>125500</v>
      </c>
      <c r="I730" s="5">
        <v>1459</v>
      </c>
      <c r="J730" s="7">
        <v>142125</v>
      </c>
    </row>
    <row r="731" spans="6:10" x14ac:dyDescent="0.2">
      <c r="F731" s="5">
        <v>1410</v>
      </c>
      <c r="G731" s="7">
        <v>215000</v>
      </c>
      <c r="I731" s="5">
        <v>1460</v>
      </c>
      <c r="J731" s="7">
        <v>147500</v>
      </c>
    </row>
    <row r="732" spans="6:10" x14ac:dyDescent="0.2">
      <c r="F732" s="5">
        <v>1411</v>
      </c>
      <c r="G732" s="7">
        <v>230000</v>
      </c>
    </row>
    <row r="733" spans="6:10" x14ac:dyDescent="0.2">
      <c r="F733" s="5">
        <v>1414</v>
      </c>
      <c r="G733" s="7">
        <v>257000</v>
      </c>
    </row>
    <row r="734" spans="6:10" x14ac:dyDescent="0.2">
      <c r="F734" s="5">
        <v>1416</v>
      </c>
      <c r="G734" s="7">
        <v>175900</v>
      </c>
    </row>
    <row r="735" spans="6:10" x14ac:dyDescent="0.2">
      <c r="F735" s="5">
        <v>1417</v>
      </c>
      <c r="G735" s="7">
        <v>122500</v>
      </c>
    </row>
    <row r="736" spans="6:10" x14ac:dyDescent="0.2">
      <c r="F736" s="5">
        <v>1420</v>
      </c>
      <c r="G736" s="7">
        <v>223000</v>
      </c>
    </row>
    <row r="737" spans="6:7" x14ac:dyDescent="0.2">
      <c r="F737" s="5">
        <v>1421</v>
      </c>
      <c r="G737" s="7">
        <v>179900</v>
      </c>
    </row>
    <row r="738" spans="6:7" x14ac:dyDescent="0.2">
      <c r="F738" s="5">
        <v>1425</v>
      </c>
      <c r="G738" s="7">
        <v>144000</v>
      </c>
    </row>
    <row r="739" spans="6:7" x14ac:dyDescent="0.2">
      <c r="F739" s="5">
        <v>1426</v>
      </c>
      <c r="G739" s="7">
        <v>142000</v>
      </c>
    </row>
    <row r="740" spans="6:7" x14ac:dyDescent="0.2">
      <c r="F740" s="5">
        <v>1427</v>
      </c>
      <c r="G740" s="7">
        <v>271000</v>
      </c>
    </row>
    <row r="741" spans="6:7" x14ac:dyDescent="0.2">
      <c r="F741" s="5">
        <v>1435</v>
      </c>
      <c r="G741" s="7">
        <v>160000</v>
      </c>
    </row>
    <row r="742" spans="6:7" x14ac:dyDescent="0.2">
      <c r="F742" s="5">
        <v>1437</v>
      </c>
      <c r="G742" s="7">
        <v>120500</v>
      </c>
    </row>
    <row r="743" spans="6:7" x14ac:dyDescent="0.2">
      <c r="F743" s="5">
        <v>1438</v>
      </c>
      <c r="G743" s="7">
        <v>394617</v>
      </c>
    </row>
    <row r="744" spans="6:7" x14ac:dyDescent="0.2">
      <c r="F744" s="5">
        <v>1439</v>
      </c>
      <c r="G744" s="7">
        <v>149700</v>
      </c>
    </row>
    <row r="745" spans="6:7" x14ac:dyDescent="0.2">
      <c r="F745" s="5">
        <v>1440</v>
      </c>
      <c r="G745" s="7">
        <v>197000</v>
      </c>
    </row>
    <row r="746" spans="6:7" x14ac:dyDescent="0.2">
      <c r="F746" s="5">
        <v>1441</v>
      </c>
      <c r="G746" s="7">
        <v>191000</v>
      </c>
    </row>
    <row r="747" spans="6:7" x14ac:dyDescent="0.2">
      <c r="F747" s="5">
        <v>1443</v>
      </c>
      <c r="G747" s="7">
        <v>310000</v>
      </c>
    </row>
    <row r="748" spans="6:7" x14ac:dyDescent="0.2">
      <c r="F748" s="5">
        <v>1445</v>
      </c>
      <c r="G748" s="7">
        <v>179600</v>
      </c>
    </row>
    <row r="749" spans="6:7" x14ac:dyDescent="0.2">
      <c r="F749" s="5">
        <v>1448</v>
      </c>
      <c r="G749" s="7">
        <v>240000</v>
      </c>
    </row>
    <row r="750" spans="6:7" x14ac:dyDescent="0.2">
      <c r="F750" s="5">
        <v>1452</v>
      </c>
      <c r="G750" s="7">
        <v>287090</v>
      </c>
    </row>
    <row r="751" spans="6:7" x14ac:dyDescent="0.2">
      <c r="F751" s="5">
        <v>1453</v>
      </c>
      <c r="G751" s="7">
        <v>145000</v>
      </c>
    </row>
    <row r="752" spans="6:7" x14ac:dyDescent="0.2">
      <c r="F752" s="5">
        <v>1457</v>
      </c>
      <c r="G752" s="7">
        <v>210000</v>
      </c>
    </row>
  </sheetData>
  <sheetProtection sheet="1" scenarios="1" selectLockedCells="1" selectUnlockedCells="1"/>
  <mergeCells count="2">
    <mergeCell ref="A1:D2"/>
    <mergeCell ref="A3:D13"/>
  </mergeCells>
  <pageMargins left="0.7" right="0.7" top="0.75" bottom="0.75" header="0.3" footer="0.3"/>
  <pageSetup orientation="portrait" horizontalDpi="300" verticalDpi="300" r:id="rId4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F0792-484B-47B1-82ED-6F51D24C123E}">
  <sheetPr codeName="Sheet7">
    <tabColor rgb="FFEEE6AC"/>
  </sheetPr>
  <dimension ref="A1:R1092"/>
  <sheetViews>
    <sheetView topLeftCell="F1" zoomScale="95" zoomScaleNormal="95" workbookViewId="0">
      <selection activeCell="G48" sqref="G48"/>
    </sheetView>
  </sheetViews>
  <sheetFormatPr baseColWidth="10" defaultColWidth="11" defaultRowHeight="16" x14ac:dyDescent="0.2"/>
  <cols>
    <col min="1" max="1" width="13" bestFit="1" customWidth="1"/>
    <col min="2" max="2" width="10" bestFit="1" customWidth="1"/>
    <col min="3" max="3" width="18.33203125" bestFit="1" customWidth="1"/>
    <col min="4" max="4" width="19.33203125" customWidth="1"/>
    <col min="5" max="5" width="18.33203125" bestFit="1" customWidth="1"/>
    <col min="6" max="6" width="12.33203125" bestFit="1" customWidth="1"/>
    <col min="7" max="7" width="18.6640625" bestFit="1" customWidth="1"/>
    <col min="9" max="9" width="12.33203125" bestFit="1" customWidth="1"/>
    <col min="10" max="10" width="18.6640625" bestFit="1" customWidth="1"/>
    <col min="11" max="11" width="10" customWidth="1"/>
    <col min="12" max="12" width="29.33203125" customWidth="1"/>
    <col min="13" max="14" width="18.83203125" bestFit="1" customWidth="1"/>
    <col min="16" max="16" width="24.5" bestFit="1" customWidth="1"/>
    <col min="17" max="17" width="14" bestFit="1" customWidth="1"/>
    <col min="18" max="18" width="14.1640625" bestFit="1" customWidth="1"/>
  </cols>
  <sheetData>
    <row r="1" spans="1:18" ht="15.75" customHeight="1" x14ac:dyDescent="0.2">
      <c r="A1" s="110" t="s">
        <v>492</v>
      </c>
      <c r="B1" s="110"/>
      <c r="C1" s="110"/>
      <c r="D1" s="110"/>
    </row>
    <row r="2" spans="1:18" ht="16.5" customHeight="1" thickBot="1" x14ac:dyDescent="0.25">
      <c r="A2" s="110"/>
      <c r="B2" s="110"/>
      <c r="C2" s="110"/>
      <c r="D2" s="110"/>
      <c r="L2" t="s">
        <v>373</v>
      </c>
    </row>
    <row r="3" spans="1:18" ht="17" customHeight="1" thickBot="1" x14ac:dyDescent="0.25">
      <c r="A3" s="109" t="str">
        <f>"Reject the null at "&amp;" 9.18E -63 "&amp;" that homes with More than 6 "&amp;A1&amp;" have the same Average Sale Price as homes with Less than 6 "&amp;A1&amp;"."&amp;CHAR(10)&amp;CHAR(10)&amp;"With 95% confidence the Average Sale Price of homes with More than 6 "&amp;A1&amp;" will be $"&amp;ROUND(M21,0)&amp;" to $"&amp;ROUND(M22,0)&amp;" greater than those with Less than 6 "&amp;A1&amp;"."&amp;CHAR(10)&amp;CHAR(10)&amp;"The Average Sale Price will fall between $"&amp;ROUND(Q12,0)&amp;" and $"&amp;ROUND(Q11,0)&amp;", while those with Less than 6 "&amp;A1&amp;" will fall between $"&amp;ROUND(R12,0)&amp;" and $"&amp;ROUND(R11,0)</f>
        <v>Reject the null at  9.18E -63  that homes with More than 6 Total Rooms have the same Average Sale Price as homes with Less than 6 Total Rooms.
With 95% confidence the Average Sale Price of homes with More than 6 Total Rooms will be $55362 to $69099 greater than those with Less than 6 Total Rooms.
The Average Sale Price will fall between $192623 and $202466, while those with Less than 6 Total Rooms will fall between $130523 and $140105</v>
      </c>
      <c r="B3" s="109"/>
      <c r="C3" s="109"/>
      <c r="D3" s="109"/>
      <c r="F3" s="37" t="s">
        <v>455</v>
      </c>
      <c r="G3" s="37"/>
      <c r="I3" s="37" t="s">
        <v>493</v>
      </c>
      <c r="J3" s="37"/>
      <c r="P3" s="10"/>
      <c r="Q3" s="10" t="s">
        <v>414</v>
      </c>
      <c r="R3" s="10" t="s">
        <v>415</v>
      </c>
    </row>
    <row r="4" spans="1:18" x14ac:dyDescent="0.2">
      <c r="A4" s="109"/>
      <c r="B4" s="109"/>
      <c r="C4" s="109"/>
      <c r="D4" s="109"/>
      <c r="F4" s="8"/>
      <c r="G4" s="8"/>
      <c r="I4" s="8"/>
      <c r="J4" s="8"/>
      <c r="L4" s="10"/>
      <c r="M4" s="10" t="s">
        <v>455</v>
      </c>
      <c r="N4" s="10" t="s">
        <v>517</v>
      </c>
      <c r="P4" s="8" t="s">
        <v>288</v>
      </c>
      <c r="Q4" s="8">
        <f t="shared" ref="Q4:R6" si="0">M5</f>
        <v>197544.44953271028</v>
      </c>
      <c r="R4" s="8">
        <f t="shared" si="0"/>
        <v>135313.80769230769</v>
      </c>
    </row>
    <row r="5" spans="1:18" x14ac:dyDescent="0.2">
      <c r="A5" s="109"/>
      <c r="B5" s="109"/>
      <c r="C5" s="109"/>
      <c r="D5" s="109"/>
      <c r="F5" s="8" t="s">
        <v>288</v>
      </c>
      <c r="G5" s="8">
        <v>197544.44953271028</v>
      </c>
      <c r="I5" s="8" t="s">
        <v>288</v>
      </c>
      <c r="J5" s="8">
        <v>135313.80769230769</v>
      </c>
      <c r="L5" s="8" t="s">
        <v>288</v>
      </c>
      <c r="M5" s="8">
        <v>197544.44953271028</v>
      </c>
      <c r="N5" s="8">
        <v>135313.80769230769</v>
      </c>
      <c r="P5" s="8" t="s">
        <v>374</v>
      </c>
      <c r="Q5" s="8">
        <f t="shared" si="0"/>
        <v>6731858254.5676088</v>
      </c>
      <c r="R5" s="8">
        <f t="shared" si="0"/>
        <v>2325619061.1480131</v>
      </c>
    </row>
    <row r="6" spans="1:18" x14ac:dyDescent="0.2">
      <c r="A6" s="109"/>
      <c r="B6" s="109"/>
      <c r="C6" s="109"/>
      <c r="D6" s="109"/>
      <c r="F6" s="8" t="s">
        <v>289</v>
      </c>
      <c r="G6" s="8">
        <v>2508.2775589396019</v>
      </c>
      <c r="I6" s="8" t="s">
        <v>289</v>
      </c>
      <c r="J6" s="8">
        <v>2441.9512275668853</v>
      </c>
      <c r="L6" s="8" t="s">
        <v>374</v>
      </c>
      <c r="M6" s="8">
        <v>6731858254.5676088</v>
      </c>
      <c r="N6" s="8">
        <v>2325619061.1480131</v>
      </c>
      <c r="P6" s="8" t="s">
        <v>375</v>
      </c>
      <c r="Q6" s="8">
        <f t="shared" si="0"/>
        <v>1070</v>
      </c>
      <c r="R6" s="8">
        <f t="shared" si="0"/>
        <v>390</v>
      </c>
    </row>
    <row r="7" spans="1:18" x14ac:dyDescent="0.2">
      <c r="A7" s="109"/>
      <c r="B7" s="109"/>
      <c r="C7" s="109"/>
      <c r="D7" s="109"/>
      <c r="F7" s="8" t="s">
        <v>290</v>
      </c>
      <c r="G7" s="8">
        <v>179300</v>
      </c>
      <c r="I7" s="8" t="s">
        <v>290</v>
      </c>
      <c r="J7" s="8">
        <v>129000</v>
      </c>
      <c r="L7" s="8" t="s">
        <v>375</v>
      </c>
      <c r="M7" s="8">
        <v>1070</v>
      </c>
      <c r="N7" s="8">
        <v>390</v>
      </c>
      <c r="P7" t="s">
        <v>385</v>
      </c>
      <c r="Q7">
        <f>SQRT(M6)/SQRT(M7)</f>
        <v>2508.2775589396019</v>
      </c>
      <c r="R7">
        <f>SQRT(N6)/SQRT(N7)</f>
        <v>2441.9512275668853</v>
      </c>
    </row>
    <row r="8" spans="1:18" x14ac:dyDescent="0.2">
      <c r="A8" s="109"/>
      <c r="B8" s="109"/>
      <c r="C8" s="109"/>
      <c r="D8" s="109"/>
      <c r="F8" s="8" t="s">
        <v>291</v>
      </c>
      <c r="G8" s="8">
        <v>135000</v>
      </c>
      <c r="I8" s="8" t="s">
        <v>291</v>
      </c>
      <c r="J8" s="8">
        <v>110000</v>
      </c>
      <c r="L8" s="8" t="s">
        <v>376</v>
      </c>
      <c r="M8" s="8">
        <v>0</v>
      </c>
      <c r="N8" s="8"/>
      <c r="P8" t="s">
        <v>388</v>
      </c>
      <c r="Q8">
        <f>Q7*M14</f>
        <v>4921.2289529254958</v>
      </c>
      <c r="R8">
        <f>R7*M14</f>
        <v>4791.0969979791953</v>
      </c>
    </row>
    <row r="9" spans="1:18" x14ac:dyDescent="0.2">
      <c r="A9" s="109"/>
      <c r="B9" s="109"/>
      <c r="C9" s="109"/>
      <c r="D9" s="109"/>
      <c r="F9" s="8" t="s">
        <v>292</v>
      </c>
      <c r="G9" s="8">
        <v>82047.902194800859</v>
      </c>
      <c r="I9" s="8" t="s">
        <v>292</v>
      </c>
      <c r="J9" s="8">
        <v>48224.672742777766</v>
      </c>
      <c r="L9" s="8" t="s">
        <v>377</v>
      </c>
      <c r="M9" s="8">
        <v>1169</v>
      </c>
      <c r="N9" s="8"/>
      <c r="P9" t="s">
        <v>387</v>
      </c>
      <c r="Q9">
        <f>Q8</f>
        <v>4921.2289529254958</v>
      </c>
      <c r="R9">
        <f>R8</f>
        <v>4791.0969979791953</v>
      </c>
    </row>
    <row r="10" spans="1:18" x14ac:dyDescent="0.2">
      <c r="A10" s="109"/>
      <c r="B10" s="109"/>
      <c r="C10" s="109"/>
      <c r="D10" s="109"/>
      <c r="F10" s="8" t="s">
        <v>293</v>
      </c>
      <c r="G10" s="8">
        <v>6731858254.5676088</v>
      </c>
      <c r="I10" s="8" t="s">
        <v>293</v>
      </c>
      <c r="J10" s="8">
        <v>2325619061.1480131</v>
      </c>
      <c r="L10" s="8" t="s">
        <v>378</v>
      </c>
      <c r="M10" s="8">
        <v>17.776858978220456</v>
      </c>
      <c r="N10" s="8"/>
    </row>
    <row r="11" spans="1:18" x14ac:dyDescent="0.2">
      <c r="A11" s="109"/>
      <c r="B11" s="109"/>
      <c r="C11" s="109"/>
      <c r="D11" s="109"/>
      <c r="F11" s="8" t="s">
        <v>294</v>
      </c>
      <c r="G11" s="8">
        <v>6.3368123895412509</v>
      </c>
      <c r="I11" s="8" t="s">
        <v>294</v>
      </c>
      <c r="J11" s="8">
        <v>5.2559607727890585</v>
      </c>
      <c r="L11" s="8" t="s">
        <v>379</v>
      </c>
      <c r="M11" s="8">
        <v>4.59379540854882E-63</v>
      </c>
      <c r="N11" s="8"/>
      <c r="P11" t="s">
        <v>389</v>
      </c>
      <c r="Q11">
        <f>Q4+Q8</f>
        <v>202465.67848563578</v>
      </c>
      <c r="R11">
        <f>R4+R8</f>
        <v>140104.90469028687</v>
      </c>
    </row>
    <row r="12" spans="1:18" x14ac:dyDescent="0.2">
      <c r="A12" s="109"/>
      <c r="B12" s="109"/>
      <c r="C12" s="109"/>
      <c r="D12" s="109"/>
      <c r="F12" s="8" t="s">
        <v>295</v>
      </c>
      <c r="G12" s="8">
        <v>1.8663999510716875</v>
      </c>
      <c r="I12" s="8" t="s">
        <v>295</v>
      </c>
      <c r="J12" s="8">
        <v>1.6696237672965064</v>
      </c>
      <c r="L12" s="8" t="s">
        <v>380</v>
      </c>
      <c r="M12" s="8">
        <v>1.6461581476992295</v>
      </c>
      <c r="N12" s="8"/>
      <c r="P12" t="s">
        <v>390</v>
      </c>
      <c r="Q12">
        <f>Q4-Q8</f>
        <v>192623.22057978477</v>
      </c>
      <c r="R12">
        <f>R4-R8</f>
        <v>130522.71069432849</v>
      </c>
    </row>
    <row r="13" spans="1:18" x14ac:dyDescent="0.2">
      <c r="A13" s="109"/>
      <c r="B13" s="109"/>
      <c r="C13" s="109"/>
      <c r="D13" s="109"/>
      <c r="F13" s="8" t="s">
        <v>296</v>
      </c>
      <c r="G13" s="8">
        <v>717100</v>
      </c>
      <c r="I13" s="8" t="s">
        <v>296</v>
      </c>
      <c r="J13" s="8">
        <v>357600</v>
      </c>
      <c r="L13" s="8" t="s">
        <v>381</v>
      </c>
      <c r="M13" s="8">
        <v>9.18759081709764E-63</v>
      </c>
      <c r="N13" s="8"/>
    </row>
    <row r="14" spans="1:18" ht="17" thickBot="1" x14ac:dyDescent="0.25">
      <c r="A14" s="77"/>
      <c r="B14" s="77"/>
      <c r="C14" s="77"/>
      <c r="D14" s="77"/>
      <c r="F14" s="8" t="s">
        <v>297</v>
      </c>
      <c r="G14" s="8">
        <v>37900</v>
      </c>
      <c r="I14" s="8" t="s">
        <v>297</v>
      </c>
      <c r="J14" s="8">
        <v>34900</v>
      </c>
      <c r="L14" s="9" t="s">
        <v>382</v>
      </c>
      <c r="M14" s="9">
        <v>1.9619953682502314</v>
      </c>
      <c r="N14" s="9"/>
    </row>
    <row r="15" spans="1:18" x14ac:dyDescent="0.2">
      <c r="F15" s="8" t="s">
        <v>298</v>
      </c>
      <c r="G15" s="8">
        <v>755000</v>
      </c>
      <c r="I15" s="8" t="s">
        <v>298</v>
      </c>
      <c r="J15" s="8">
        <v>392500</v>
      </c>
    </row>
    <row r="16" spans="1:18" x14ac:dyDescent="0.2">
      <c r="E16" t="s">
        <v>329</v>
      </c>
      <c r="F16" s="8" t="s">
        <v>299</v>
      </c>
      <c r="G16" s="8">
        <v>211372561</v>
      </c>
      <c r="I16" s="8" t="s">
        <v>299</v>
      </c>
      <c r="J16" s="8">
        <v>52772385</v>
      </c>
      <c r="L16" t="s">
        <v>383</v>
      </c>
      <c r="M16">
        <f>SUM(M7:N7)</f>
        <v>1460</v>
      </c>
    </row>
    <row r="17" spans="1:13" ht="17" thickBot="1" x14ac:dyDescent="0.25">
      <c r="A17" s="3" t="s">
        <v>286</v>
      </c>
      <c r="B17" t="s">
        <v>318</v>
      </c>
      <c r="C17" t="s">
        <v>312</v>
      </c>
      <c r="F17" s="9" t="s">
        <v>300</v>
      </c>
      <c r="G17" s="9">
        <v>1070</v>
      </c>
      <c r="I17" s="9" t="s">
        <v>300</v>
      </c>
      <c r="J17" s="9">
        <v>390</v>
      </c>
      <c r="L17" t="s">
        <v>384</v>
      </c>
      <c r="M17">
        <f>M5-N5</f>
        <v>62230.64184040259</v>
      </c>
    </row>
    <row r="18" spans="1:13" x14ac:dyDescent="0.2">
      <c r="A18" s="5" t="s">
        <v>414</v>
      </c>
      <c r="B18" s="4">
        <v>1070</v>
      </c>
      <c r="C18" s="7">
        <v>197544.44953271028</v>
      </c>
      <c r="G18">
        <v>0</v>
      </c>
      <c r="J18">
        <v>0</v>
      </c>
      <c r="L18" t="s">
        <v>385</v>
      </c>
      <c r="M18">
        <f>SQRT((M6/M7)+(N6/N7))</f>
        <v>3500.6545260130179</v>
      </c>
    </row>
    <row r="19" spans="1:13" x14ac:dyDescent="0.2">
      <c r="A19" s="5" t="s">
        <v>415</v>
      </c>
      <c r="B19" s="4">
        <v>390</v>
      </c>
      <c r="C19" s="7">
        <v>135313.80769230769</v>
      </c>
    </row>
    <row r="20" spans="1:13" x14ac:dyDescent="0.2">
      <c r="A20" s="5" t="s">
        <v>307</v>
      </c>
      <c r="B20" s="4">
        <v>1460</v>
      </c>
      <c r="C20" s="7">
        <v>180921.19589041095</v>
      </c>
      <c r="F20" s="3" t="s">
        <v>455</v>
      </c>
      <c r="G20" t="s">
        <v>414</v>
      </c>
      <c r="I20" s="3" t="s">
        <v>455</v>
      </c>
      <c r="J20" t="s">
        <v>415</v>
      </c>
      <c r="L20" t="s">
        <v>386</v>
      </c>
      <c r="M20">
        <f>M18*M14</f>
        <v>6868.2679658817497</v>
      </c>
    </row>
    <row r="21" spans="1:13" x14ac:dyDescent="0.2">
      <c r="L21" t="s">
        <v>387</v>
      </c>
      <c r="M21">
        <f>M17-M20</f>
        <v>55362.373874520839</v>
      </c>
    </row>
    <row r="22" spans="1:13" x14ac:dyDescent="0.2">
      <c r="F22" s="3" t="s">
        <v>286</v>
      </c>
      <c r="G22" t="s">
        <v>312</v>
      </c>
      <c r="I22" s="3" t="s">
        <v>286</v>
      </c>
      <c r="J22" t="s">
        <v>312</v>
      </c>
      <c r="L22" t="s">
        <v>388</v>
      </c>
      <c r="M22">
        <f>M17+M20</f>
        <v>69098.90980628434</v>
      </c>
    </row>
    <row r="23" spans="1:13" x14ac:dyDescent="0.2">
      <c r="F23" s="5">
        <v>1</v>
      </c>
      <c r="G23" s="7">
        <v>208500</v>
      </c>
      <c r="I23" s="5">
        <v>6</v>
      </c>
      <c r="J23" s="7">
        <v>143000</v>
      </c>
    </row>
    <row r="24" spans="1:13" x14ac:dyDescent="0.2">
      <c r="F24" s="5">
        <v>2</v>
      </c>
      <c r="G24" s="7">
        <v>181500</v>
      </c>
      <c r="I24" s="5">
        <v>10</v>
      </c>
      <c r="J24" s="7">
        <v>118000</v>
      </c>
    </row>
    <row r="25" spans="1:13" x14ac:dyDescent="0.2">
      <c r="F25" s="5">
        <v>3</v>
      </c>
      <c r="G25" s="7">
        <v>223500</v>
      </c>
      <c r="I25" s="5">
        <v>11</v>
      </c>
      <c r="J25" s="7">
        <v>129500</v>
      </c>
    </row>
    <row r="26" spans="1:13" x14ac:dyDescent="0.2">
      <c r="F26" s="5">
        <v>4</v>
      </c>
      <c r="G26" s="7">
        <v>140000</v>
      </c>
      <c r="I26" s="5">
        <v>13</v>
      </c>
      <c r="J26" s="7">
        <v>144000</v>
      </c>
    </row>
    <row r="27" spans="1:13" x14ac:dyDescent="0.2">
      <c r="F27" s="5">
        <v>5</v>
      </c>
      <c r="G27" s="7">
        <v>250000</v>
      </c>
      <c r="I27" s="5">
        <v>15</v>
      </c>
      <c r="J27" s="7">
        <v>157000</v>
      </c>
    </row>
    <row r="28" spans="1:13" x14ac:dyDescent="0.2">
      <c r="F28" s="5">
        <v>7</v>
      </c>
      <c r="G28" s="7">
        <v>307000</v>
      </c>
      <c r="I28" s="5">
        <v>16</v>
      </c>
      <c r="J28" s="7">
        <v>132000</v>
      </c>
    </row>
    <row r="29" spans="1:13" x14ac:dyDescent="0.2">
      <c r="F29" s="5">
        <v>8</v>
      </c>
      <c r="G29" s="7">
        <v>200000</v>
      </c>
      <c r="I29" s="5">
        <v>17</v>
      </c>
      <c r="J29" s="7">
        <v>149000</v>
      </c>
    </row>
    <row r="30" spans="1:13" x14ac:dyDescent="0.2">
      <c r="F30" s="5">
        <v>9</v>
      </c>
      <c r="G30" s="7">
        <v>129900</v>
      </c>
      <c r="I30" s="5">
        <v>27</v>
      </c>
      <c r="J30" s="7">
        <v>134800</v>
      </c>
    </row>
    <row r="31" spans="1:13" x14ac:dyDescent="0.2">
      <c r="F31" s="5">
        <v>12</v>
      </c>
      <c r="G31" s="7">
        <v>345000</v>
      </c>
      <c r="I31" s="5">
        <v>30</v>
      </c>
      <c r="J31" s="7">
        <v>68500</v>
      </c>
    </row>
    <row r="32" spans="1:13" x14ac:dyDescent="0.2">
      <c r="F32" s="5">
        <v>14</v>
      </c>
      <c r="G32" s="7">
        <v>279500</v>
      </c>
      <c r="I32" s="5">
        <v>38</v>
      </c>
      <c r="J32" s="7">
        <v>153000</v>
      </c>
    </row>
    <row r="33" spans="6:10" x14ac:dyDescent="0.2">
      <c r="F33" s="5">
        <v>18</v>
      </c>
      <c r="G33" s="7">
        <v>90000</v>
      </c>
      <c r="I33" s="5">
        <v>39</v>
      </c>
      <c r="J33" s="7">
        <v>109000</v>
      </c>
    </row>
    <row r="34" spans="6:10" x14ac:dyDescent="0.2">
      <c r="F34" s="5">
        <v>19</v>
      </c>
      <c r="G34" s="7">
        <v>159000</v>
      </c>
      <c r="I34" s="5">
        <v>42</v>
      </c>
      <c r="J34" s="7">
        <v>170000</v>
      </c>
    </row>
    <row r="35" spans="6:10" x14ac:dyDescent="0.2">
      <c r="F35" s="5">
        <v>20</v>
      </c>
      <c r="G35" s="7">
        <v>139000</v>
      </c>
      <c r="I35" s="5">
        <v>43</v>
      </c>
      <c r="J35" s="7">
        <v>144000</v>
      </c>
    </row>
    <row r="36" spans="6:10" x14ac:dyDescent="0.2">
      <c r="F36" s="5">
        <v>21</v>
      </c>
      <c r="G36" s="7">
        <v>325300</v>
      </c>
      <c r="I36" s="5">
        <v>44</v>
      </c>
      <c r="J36" s="7">
        <v>130250</v>
      </c>
    </row>
    <row r="37" spans="6:10" x14ac:dyDescent="0.2">
      <c r="F37" s="5">
        <v>22</v>
      </c>
      <c r="G37" s="7">
        <v>139400</v>
      </c>
      <c r="I37" s="5">
        <v>53</v>
      </c>
      <c r="J37" s="7">
        <v>110000</v>
      </c>
    </row>
    <row r="38" spans="6:10" x14ac:dyDescent="0.2">
      <c r="F38" s="5">
        <v>23</v>
      </c>
      <c r="G38" s="7">
        <v>230000</v>
      </c>
      <c r="I38" s="5">
        <v>54</v>
      </c>
      <c r="J38" s="7">
        <v>385000</v>
      </c>
    </row>
    <row r="39" spans="6:10" x14ac:dyDescent="0.2">
      <c r="F39" s="5">
        <v>24</v>
      </c>
      <c r="G39" s="7">
        <v>129900</v>
      </c>
      <c r="I39" s="5">
        <v>60</v>
      </c>
      <c r="J39" s="7">
        <v>124900</v>
      </c>
    </row>
    <row r="40" spans="6:10" x14ac:dyDescent="0.2">
      <c r="F40" s="5">
        <v>25</v>
      </c>
      <c r="G40" s="7">
        <v>154000</v>
      </c>
      <c r="I40" s="5">
        <v>61</v>
      </c>
      <c r="J40" s="7">
        <v>158000</v>
      </c>
    </row>
    <row r="41" spans="6:10" x14ac:dyDescent="0.2">
      <c r="F41" s="5">
        <v>26</v>
      </c>
      <c r="G41" s="7">
        <v>256300</v>
      </c>
      <c r="I41" s="5">
        <v>69</v>
      </c>
      <c r="J41" s="7">
        <v>80000</v>
      </c>
    </row>
    <row r="42" spans="6:10" x14ac:dyDescent="0.2">
      <c r="F42" s="5">
        <v>28</v>
      </c>
      <c r="G42" s="7">
        <v>306000</v>
      </c>
      <c r="I42" s="5">
        <v>72</v>
      </c>
      <c r="J42" s="7">
        <v>129500</v>
      </c>
    </row>
    <row r="43" spans="6:10" x14ac:dyDescent="0.2">
      <c r="F43" s="5">
        <v>29</v>
      </c>
      <c r="G43" s="7">
        <v>207500</v>
      </c>
      <c r="I43" s="5">
        <v>76</v>
      </c>
      <c r="J43" s="7">
        <v>91000</v>
      </c>
    </row>
    <row r="44" spans="6:10" x14ac:dyDescent="0.2">
      <c r="F44" s="5">
        <v>31</v>
      </c>
      <c r="G44" s="7">
        <v>40000</v>
      </c>
      <c r="I44" s="5">
        <v>77</v>
      </c>
      <c r="J44" s="7">
        <v>135750</v>
      </c>
    </row>
    <row r="45" spans="6:10" x14ac:dyDescent="0.2">
      <c r="F45" s="5">
        <v>32</v>
      </c>
      <c r="G45" s="7">
        <v>149350</v>
      </c>
      <c r="I45" s="5">
        <v>80</v>
      </c>
      <c r="J45" s="7">
        <v>110000</v>
      </c>
    </row>
    <row r="46" spans="6:10" x14ac:dyDescent="0.2">
      <c r="F46" s="5">
        <v>33</v>
      </c>
      <c r="G46" s="7">
        <v>179900</v>
      </c>
      <c r="I46" s="5">
        <v>82</v>
      </c>
      <c r="J46" s="7">
        <v>153500</v>
      </c>
    </row>
    <row r="47" spans="6:10" x14ac:dyDescent="0.2">
      <c r="F47" s="5">
        <v>34</v>
      </c>
      <c r="G47" s="7">
        <v>165500</v>
      </c>
      <c r="I47" s="5">
        <v>88</v>
      </c>
      <c r="J47" s="7">
        <v>164500</v>
      </c>
    </row>
    <row r="48" spans="6:10" x14ac:dyDescent="0.2">
      <c r="F48" s="5">
        <v>35</v>
      </c>
      <c r="G48" s="7">
        <v>277500</v>
      </c>
      <c r="I48" s="5">
        <v>90</v>
      </c>
      <c r="J48" s="7">
        <v>123600</v>
      </c>
    </row>
    <row r="49" spans="6:10" x14ac:dyDescent="0.2">
      <c r="F49" s="5">
        <v>36</v>
      </c>
      <c r="G49" s="7">
        <v>309000</v>
      </c>
      <c r="I49" s="5">
        <v>91</v>
      </c>
      <c r="J49" s="7">
        <v>109900</v>
      </c>
    </row>
    <row r="50" spans="6:10" x14ac:dyDescent="0.2">
      <c r="F50" s="5">
        <v>37</v>
      </c>
      <c r="G50" s="7">
        <v>145000</v>
      </c>
      <c r="I50" s="5">
        <v>93</v>
      </c>
      <c r="J50" s="7">
        <v>163500</v>
      </c>
    </row>
    <row r="51" spans="6:10" x14ac:dyDescent="0.2">
      <c r="F51" s="5">
        <v>40</v>
      </c>
      <c r="G51" s="7">
        <v>82000</v>
      </c>
      <c r="I51" s="5">
        <v>99</v>
      </c>
      <c r="J51" s="7">
        <v>83000</v>
      </c>
    </row>
    <row r="52" spans="6:10" x14ac:dyDescent="0.2">
      <c r="F52" s="5">
        <v>41</v>
      </c>
      <c r="G52" s="7">
        <v>160000</v>
      </c>
      <c r="I52" s="5">
        <v>108</v>
      </c>
      <c r="J52" s="7">
        <v>115000</v>
      </c>
    </row>
    <row r="53" spans="6:10" x14ac:dyDescent="0.2">
      <c r="F53" s="5">
        <v>45</v>
      </c>
      <c r="G53" s="7">
        <v>141000</v>
      </c>
      <c r="I53" s="5">
        <v>116</v>
      </c>
      <c r="J53" s="7">
        <v>176000</v>
      </c>
    </row>
    <row r="54" spans="6:10" x14ac:dyDescent="0.2">
      <c r="F54" s="5">
        <v>46</v>
      </c>
      <c r="G54" s="7">
        <v>319900</v>
      </c>
      <c r="I54" s="5">
        <v>118</v>
      </c>
      <c r="J54" s="7">
        <v>155000</v>
      </c>
    </row>
    <row r="55" spans="6:10" x14ac:dyDescent="0.2">
      <c r="F55" s="5">
        <v>47</v>
      </c>
      <c r="G55" s="7">
        <v>239686</v>
      </c>
      <c r="I55" s="5">
        <v>121</v>
      </c>
      <c r="J55" s="7">
        <v>180000</v>
      </c>
    </row>
    <row r="56" spans="6:10" x14ac:dyDescent="0.2">
      <c r="F56" s="5">
        <v>48</v>
      </c>
      <c r="G56" s="7">
        <v>249700</v>
      </c>
      <c r="I56" s="5">
        <v>122</v>
      </c>
      <c r="J56" s="7">
        <v>100000</v>
      </c>
    </row>
    <row r="57" spans="6:10" x14ac:dyDescent="0.2">
      <c r="F57" s="5">
        <v>49</v>
      </c>
      <c r="G57" s="7">
        <v>113000</v>
      </c>
      <c r="I57" s="5">
        <v>123</v>
      </c>
      <c r="J57" s="7">
        <v>136000</v>
      </c>
    </row>
    <row r="58" spans="6:10" x14ac:dyDescent="0.2">
      <c r="F58" s="5">
        <v>50</v>
      </c>
      <c r="G58" s="7">
        <v>127000</v>
      </c>
      <c r="I58" s="5">
        <v>124</v>
      </c>
      <c r="J58" s="7">
        <v>153900</v>
      </c>
    </row>
    <row r="59" spans="6:10" x14ac:dyDescent="0.2">
      <c r="F59" s="5">
        <v>51</v>
      </c>
      <c r="G59" s="7">
        <v>177000</v>
      </c>
      <c r="I59" s="5">
        <v>126</v>
      </c>
      <c r="J59" s="7">
        <v>84500</v>
      </c>
    </row>
    <row r="60" spans="6:10" x14ac:dyDescent="0.2">
      <c r="F60" s="5">
        <v>52</v>
      </c>
      <c r="G60" s="7">
        <v>114500</v>
      </c>
      <c r="I60" s="5">
        <v>127</v>
      </c>
      <c r="J60" s="7">
        <v>128000</v>
      </c>
    </row>
    <row r="61" spans="6:10" x14ac:dyDescent="0.2">
      <c r="F61" s="5">
        <v>55</v>
      </c>
      <c r="G61" s="7">
        <v>130000</v>
      </c>
      <c r="I61" s="5">
        <v>128</v>
      </c>
      <c r="J61" s="7">
        <v>87000</v>
      </c>
    </row>
    <row r="62" spans="6:10" x14ac:dyDescent="0.2">
      <c r="F62" s="5">
        <v>56</v>
      </c>
      <c r="G62" s="7">
        <v>180500</v>
      </c>
      <c r="I62" s="5">
        <v>137</v>
      </c>
      <c r="J62" s="7">
        <v>143000</v>
      </c>
    </row>
    <row r="63" spans="6:10" x14ac:dyDescent="0.2">
      <c r="F63" s="5">
        <v>57</v>
      </c>
      <c r="G63" s="7">
        <v>172500</v>
      </c>
      <c r="I63" s="5">
        <v>141</v>
      </c>
      <c r="J63" s="7">
        <v>115000</v>
      </c>
    </row>
    <row r="64" spans="6:10" x14ac:dyDescent="0.2">
      <c r="F64" s="5">
        <v>58</v>
      </c>
      <c r="G64" s="7">
        <v>196500</v>
      </c>
      <c r="I64" s="5">
        <v>147</v>
      </c>
      <c r="J64" s="7">
        <v>105000</v>
      </c>
    </row>
    <row r="65" spans="6:10" x14ac:dyDescent="0.2">
      <c r="F65" s="5">
        <v>59</v>
      </c>
      <c r="G65" s="7">
        <v>438780</v>
      </c>
      <c r="I65" s="5">
        <v>151</v>
      </c>
      <c r="J65" s="7">
        <v>122000</v>
      </c>
    </row>
    <row r="66" spans="6:10" x14ac:dyDescent="0.2">
      <c r="F66" s="5">
        <v>62</v>
      </c>
      <c r="G66" s="7">
        <v>101000</v>
      </c>
      <c r="I66" s="5">
        <v>154</v>
      </c>
      <c r="J66" s="7">
        <v>235000</v>
      </c>
    </row>
    <row r="67" spans="6:10" x14ac:dyDescent="0.2">
      <c r="F67" s="5">
        <v>63</v>
      </c>
      <c r="G67" s="7">
        <v>202500</v>
      </c>
      <c r="I67" s="5">
        <v>156</v>
      </c>
      <c r="J67" s="7">
        <v>79000</v>
      </c>
    </row>
    <row r="68" spans="6:10" x14ac:dyDescent="0.2">
      <c r="F68" s="5">
        <v>64</v>
      </c>
      <c r="G68" s="7">
        <v>140000</v>
      </c>
      <c r="I68" s="5">
        <v>157</v>
      </c>
      <c r="J68" s="7">
        <v>109500</v>
      </c>
    </row>
    <row r="69" spans="6:10" x14ac:dyDescent="0.2">
      <c r="F69" s="5">
        <v>65</v>
      </c>
      <c r="G69" s="7">
        <v>219500</v>
      </c>
      <c r="I69" s="5">
        <v>164</v>
      </c>
      <c r="J69" s="7">
        <v>103200</v>
      </c>
    </row>
    <row r="70" spans="6:10" x14ac:dyDescent="0.2">
      <c r="F70" s="5">
        <v>66</v>
      </c>
      <c r="G70" s="7">
        <v>317000</v>
      </c>
      <c r="I70" s="5">
        <v>165</v>
      </c>
      <c r="J70" s="7">
        <v>152000</v>
      </c>
    </row>
    <row r="71" spans="6:10" x14ac:dyDescent="0.2">
      <c r="F71" s="5">
        <v>67</v>
      </c>
      <c r="G71" s="7">
        <v>180000</v>
      </c>
      <c r="I71" s="5">
        <v>173</v>
      </c>
      <c r="J71" s="7">
        <v>239000</v>
      </c>
    </row>
    <row r="72" spans="6:10" x14ac:dyDescent="0.2">
      <c r="F72" s="5">
        <v>68</v>
      </c>
      <c r="G72" s="7">
        <v>226000</v>
      </c>
      <c r="I72" s="5">
        <v>180</v>
      </c>
      <c r="J72" s="7">
        <v>100000</v>
      </c>
    </row>
    <row r="73" spans="6:10" x14ac:dyDescent="0.2">
      <c r="F73" s="5">
        <v>70</v>
      </c>
      <c r="G73" s="7">
        <v>225000</v>
      </c>
      <c r="I73" s="5">
        <v>181</v>
      </c>
      <c r="J73" s="7">
        <v>177000</v>
      </c>
    </row>
    <row r="74" spans="6:10" x14ac:dyDescent="0.2">
      <c r="F74" s="5">
        <v>71</v>
      </c>
      <c r="G74" s="7">
        <v>244000</v>
      </c>
      <c r="I74" s="5">
        <v>185</v>
      </c>
      <c r="J74" s="7">
        <v>127000</v>
      </c>
    </row>
    <row r="75" spans="6:10" x14ac:dyDescent="0.2">
      <c r="F75" s="5">
        <v>73</v>
      </c>
      <c r="G75" s="7">
        <v>185000</v>
      </c>
      <c r="I75" s="5">
        <v>190</v>
      </c>
      <c r="J75" s="7">
        <v>286000</v>
      </c>
    </row>
    <row r="76" spans="6:10" x14ac:dyDescent="0.2">
      <c r="F76" s="5">
        <v>74</v>
      </c>
      <c r="G76" s="7">
        <v>144900</v>
      </c>
      <c r="I76" s="5">
        <v>195</v>
      </c>
      <c r="J76" s="7">
        <v>127000</v>
      </c>
    </row>
    <row r="77" spans="6:10" x14ac:dyDescent="0.2">
      <c r="F77" s="5">
        <v>75</v>
      </c>
      <c r="G77" s="7">
        <v>107400</v>
      </c>
      <c r="I77" s="5">
        <v>201</v>
      </c>
      <c r="J77" s="7">
        <v>140000</v>
      </c>
    </row>
    <row r="78" spans="6:10" x14ac:dyDescent="0.2">
      <c r="F78" s="5">
        <v>78</v>
      </c>
      <c r="G78" s="7">
        <v>127000</v>
      </c>
      <c r="I78" s="5">
        <v>204</v>
      </c>
      <c r="J78" s="7">
        <v>149000</v>
      </c>
    </row>
    <row r="79" spans="6:10" x14ac:dyDescent="0.2">
      <c r="F79" s="5">
        <v>79</v>
      </c>
      <c r="G79" s="7">
        <v>136500</v>
      </c>
      <c r="I79" s="5">
        <v>205</v>
      </c>
      <c r="J79" s="7">
        <v>110000</v>
      </c>
    </row>
    <row r="80" spans="6:10" x14ac:dyDescent="0.2">
      <c r="F80" s="5">
        <v>81</v>
      </c>
      <c r="G80" s="7">
        <v>193500</v>
      </c>
      <c r="I80" s="5">
        <v>206</v>
      </c>
      <c r="J80" s="7">
        <v>180500</v>
      </c>
    </row>
    <row r="81" spans="6:10" x14ac:dyDescent="0.2">
      <c r="F81" s="5">
        <v>83</v>
      </c>
      <c r="G81" s="7">
        <v>245000</v>
      </c>
      <c r="I81" s="5">
        <v>211</v>
      </c>
      <c r="J81" s="7">
        <v>98000</v>
      </c>
    </row>
    <row r="82" spans="6:10" x14ac:dyDescent="0.2">
      <c r="F82" s="5">
        <v>84</v>
      </c>
      <c r="G82" s="7">
        <v>126500</v>
      </c>
      <c r="I82" s="5">
        <v>214</v>
      </c>
      <c r="J82" s="7">
        <v>156000</v>
      </c>
    </row>
    <row r="83" spans="6:10" x14ac:dyDescent="0.2">
      <c r="F83" s="5">
        <v>85</v>
      </c>
      <c r="G83" s="7">
        <v>168500</v>
      </c>
      <c r="I83" s="5">
        <v>220</v>
      </c>
      <c r="J83" s="7">
        <v>167240</v>
      </c>
    </row>
    <row r="84" spans="6:10" x14ac:dyDescent="0.2">
      <c r="F84" s="5">
        <v>86</v>
      </c>
      <c r="G84" s="7">
        <v>260000</v>
      </c>
      <c r="I84" s="5">
        <v>221</v>
      </c>
      <c r="J84" s="7">
        <v>204900</v>
      </c>
    </row>
    <row r="85" spans="6:10" x14ac:dyDescent="0.2">
      <c r="F85" s="5">
        <v>87</v>
      </c>
      <c r="G85" s="7">
        <v>174000</v>
      </c>
      <c r="I85" s="5">
        <v>224</v>
      </c>
      <c r="J85" s="7">
        <v>97000</v>
      </c>
    </row>
    <row r="86" spans="6:10" x14ac:dyDescent="0.2">
      <c r="F86" s="5">
        <v>89</v>
      </c>
      <c r="G86" s="7">
        <v>85000</v>
      </c>
      <c r="I86" s="5">
        <v>228</v>
      </c>
      <c r="J86" s="7">
        <v>106000</v>
      </c>
    </row>
    <row r="87" spans="6:10" x14ac:dyDescent="0.2">
      <c r="F87" s="5">
        <v>92</v>
      </c>
      <c r="G87" s="7">
        <v>98600</v>
      </c>
      <c r="I87" s="5">
        <v>229</v>
      </c>
      <c r="J87" s="7">
        <v>125000</v>
      </c>
    </row>
    <row r="88" spans="6:10" x14ac:dyDescent="0.2">
      <c r="F88" s="5">
        <v>94</v>
      </c>
      <c r="G88" s="7">
        <v>133900</v>
      </c>
      <c r="I88" s="5">
        <v>233</v>
      </c>
      <c r="J88" s="7">
        <v>94500</v>
      </c>
    </row>
    <row r="89" spans="6:10" x14ac:dyDescent="0.2">
      <c r="F89" s="5">
        <v>95</v>
      </c>
      <c r="G89" s="7">
        <v>204750</v>
      </c>
      <c r="I89" s="5">
        <v>234</v>
      </c>
      <c r="J89" s="7">
        <v>128200</v>
      </c>
    </row>
    <row r="90" spans="6:10" x14ac:dyDescent="0.2">
      <c r="F90" s="5">
        <v>96</v>
      </c>
      <c r="G90" s="7">
        <v>185000</v>
      </c>
      <c r="I90" s="5">
        <v>236</v>
      </c>
      <c r="J90" s="7">
        <v>89500</v>
      </c>
    </row>
    <row r="91" spans="6:10" x14ac:dyDescent="0.2">
      <c r="F91" s="5">
        <v>97</v>
      </c>
      <c r="G91" s="7">
        <v>214000</v>
      </c>
      <c r="I91" s="5">
        <v>242</v>
      </c>
      <c r="J91" s="7">
        <v>110500</v>
      </c>
    </row>
    <row r="92" spans="6:10" x14ac:dyDescent="0.2">
      <c r="F92" s="5">
        <v>98</v>
      </c>
      <c r="G92" s="7">
        <v>94750</v>
      </c>
      <c r="I92" s="5">
        <v>248</v>
      </c>
      <c r="J92" s="7">
        <v>140000</v>
      </c>
    </row>
    <row r="93" spans="6:10" x14ac:dyDescent="0.2">
      <c r="F93" s="5">
        <v>100</v>
      </c>
      <c r="G93" s="7">
        <v>128950</v>
      </c>
      <c r="I93" s="5">
        <v>252</v>
      </c>
      <c r="J93" s="7">
        <v>235000</v>
      </c>
    </row>
    <row r="94" spans="6:10" x14ac:dyDescent="0.2">
      <c r="F94" s="5">
        <v>101</v>
      </c>
      <c r="G94" s="7">
        <v>205000</v>
      </c>
      <c r="I94" s="5">
        <v>255</v>
      </c>
      <c r="J94" s="7">
        <v>145000</v>
      </c>
    </row>
    <row r="95" spans="6:10" x14ac:dyDescent="0.2">
      <c r="F95" s="5">
        <v>102</v>
      </c>
      <c r="G95" s="7">
        <v>178000</v>
      </c>
      <c r="I95" s="5">
        <v>260</v>
      </c>
      <c r="J95" s="7">
        <v>97000</v>
      </c>
    </row>
    <row r="96" spans="6:10" x14ac:dyDescent="0.2">
      <c r="F96" s="5">
        <v>103</v>
      </c>
      <c r="G96" s="7">
        <v>118964</v>
      </c>
      <c r="I96" s="5">
        <v>265</v>
      </c>
      <c r="J96" s="7">
        <v>73000</v>
      </c>
    </row>
    <row r="97" spans="6:10" x14ac:dyDescent="0.2">
      <c r="F97" s="5">
        <v>104</v>
      </c>
      <c r="G97" s="7">
        <v>198900</v>
      </c>
      <c r="I97" s="5">
        <v>269</v>
      </c>
      <c r="J97" s="7">
        <v>120500</v>
      </c>
    </row>
    <row r="98" spans="6:10" x14ac:dyDescent="0.2">
      <c r="F98" s="5">
        <v>105</v>
      </c>
      <c r="G98" s="7">
        <v>169500</v>
      </c>
      <c r="I98" s="5">
        <v>272</v>
      </c>
      <c r="J98" s="7">
        <v>241500</v>
      </c>
    </row>
    <row r="99" spans="6:10" x14ac:dyDescent="0.2">
      <c r="F99" s="5">
        <v>106</v>
      </c>
      <c r="G99" s="7">
        <v>250000</v>
      </c>
      <c r="I99" s="5">
        <v>275</v>
      </c>
      <c r="J99" s="7">
        <v>124500</v>
      </c>
    </row>
    <row r="100" spans="6:10" x14ac:dyDescent="0.2">
      <c r="F100" s="5">
        <v>107</v>
      </c>
      <c r="G100" s="7">
        <v>100000</v>
      </c>
      <c r="I100" s="5">
        <v>276</v>
      </c>
      <c r="J100" s="7">
        <v>205000</v>
      </c>
    </row>
    <row r="101" spans="6:10" x14ac:dyDescent="0.2">
      <c r="F101" s="5">
        <v>109</v>
      </c>
      <c r="G101" s="7">
        <v>115000</v>
      </c>
      <c r="I101" s="5">
        <v>278</v>
      </c>
      <c r="J101" s="7">
        <v>141000</v>
      </c>
    </row>
    <row r="102" spans="6:10" x14ac:dyDescent="0.2">
      <c r="F102" s="5">
        <v>110</v>
      </c>
      <c r="G102" s="7">
        <v>190000</v>
      </c>
      <c r="I102" s="5">
        <v>282</v>
      </c>
      <c r="J102" s="7">
        <v>185000</v>
      </c>
    </row>
    <row r="103" spans="6:10" x14ac:dyDescent="0.2">
      <c r="F103" s="5">
        <v>111</v>
      </c>
      <c r="G103" s="7">
        <v>136900</v>
      </c>
      <c r="I103" s="5">
        <v>285</v>
      </c>
      <c r="J103" s="7">
        <v>179200</v>
      </c>
    </row>
    <row r="104" spans="6:10" x14ac:dyDescent="0.2">
      <c r="F104" s="5">
        <v>112</v>
      </c>
      <c r="G104" s="7">
        <v>180000</v>
      </c>
      <c r="I104" s="5">
        <v>286</v>
      </c>
      <c r="J104" s="7">
        <v>164700</v>
      </c>
    </row>
    <row r="105" spans="6:10" x14ac:dyDescent="0.2">
      <c r="F105" s="5">
        <v>113</v>
      </c>
      <c r="G105" s="7">
        <v>383970</v>
      </c>
      <c r="I105" s="5">
        <v>288</v>
      </c>
      <c r="J105" s="7">
        <v>88000</v>
      </c>
    </row>
    <row r="106" spans="6:10" x14ac:dyDescent="0.2">
      <c r="F106" s="5">
        <v>114</v>
      </c>
      <c r="G106" s="7">
        <v>217000</v>
      </c>
      <c r="I106" s="5">
        <v>289</v>
      </c>
      <c r="J106" s="7">
        <v>122000</v>
      </c>
    </row>
    <row r="107" spans="6:10" x14ac:dyDescent="0.2">
      <c r="F107" s="5">
        <v>115</v>
      </c>
      <c r="G107" s="7">
        <v>259500</v>
      </c>
      <c r="I107" s="5">
        <v>301</v>
      </c>
      <c r="J107" s="7">
        <v>157000</v>
      </c>
    </row>
    <row r="108" spans="6:10" x14ac:dyDescent="0.2">
      <c r="F108" s="5">
        <v>117</v>
      </c>
      <c r="G108" s="7">
        <v>139000</v>
      </c>
      <c r="I108" s="5">
        <v>304</v>
      </c>
      <c r="J108" s="7">
        <v>149900</v>
      </c>
    </row>
    <row r="109" spans="6:10" x14ac:dyDescent="0.2">
      <c r="F109" s="5">
        <v>119</v>
      </c>
      <c r="G109" s="7">
        <v>320000</v>
      </c>
      <c r="I109" s="5">
        <v>309</v>
      </c>
      <c r="J109" s="7">
        <v>82500</v>
      </c>
    </row>
    <row r="110" spans="6:10" x14ac:dyDescent="0.2">
      <c r="F110" s="5">
        <v>120</v>
      </c>
      <c r="G110" s="7">
        <v>163990</v>
      </c>
      <c r="I110" s="5">
        <v>312</v>
      </c>
      <c r="J110" s="7">
        <v>132000</v>
      </c>
    </row>
    <row r="111" spans="6:10" x14ac:dyDescent="0.2">
      <c r="F111" s="5">
        <v>125</v>
      </c>
      <c r="G111" s="7">
        <v>181000</v>
      </c>
      <c r="I111" s="5">
        <v>313</v>
      </c>
      <c r="J111" s="7">
        <v>119900</v>
      </c>
    </row>
    <row r="112" spans="6:10" x14ac:dyDescent="0.2">
      <c r="F112" s="5">
        <v>129</v>
      </c>
      <c r="G112" s="7">
        <v>155000</v>
      </c>
      <c r="I112" s="5">
        <v>326</v>
      </c>
      <c r="J112" s="7">
        <v>87000</v>
      </c>
    </row>
    <row r="113" spans="6:10" x14ac:dyDescent="0.2">
      <c r="F113" s="5">
        <v>130</v>
      </c>
      <c r="G113" s="7">
        <v>150000</v>
      </c>
      <c r="I113" s="5">
        <v>342</v>
      </c>
      <c r="J113" s="7">
        <v>82000</v>
      </c>
    </row>
    <row r="114" spans="6:10" x14ac:dyDescent="0.2">
      <c r="F114" s="5">
        <v>131</v>
      </c>
      <c r="G114" s="7">
        <v>226000</v>
      </c>
      <c r="I114" s="5">
        <v>345</v>
      </c>
      <c r="J114" s="7">
        <v>85000</v>
      </c>
    </row>
    <row r="115" spans="6:10" x14ac:dyDescent="0.2">
      <c r="F115" s="5">
        <v>132</v>
      </c>
      <c r="G115" s="7">
        <v>244000</v>
      </c>
      <c r="I115" s="5">
        <v>347</v>
      </c>
      <c r="J115" s="7">
        <v>151500</v>
      </c>
    </row>
    <row r="116" spans="6:10" x14ac:dyDescent="0.2">
      <c r="F116" s="5">
        <v>133</v>
      </c>
      <c r="G116" s="7">
        <v>150750</v>
      </c>
      <c r="I116" s="5">
        <v>353</v>
      </c>
      <c r="J116" s="7">
        <v>95000</v>
      </c>
    </row>
    <row r="117" spans="6:10" x14ac:dyDescent="0.2">
      <c r="F117" s="5">
        <v>134</v>
      </c>
      <c r="G117" s="7">
        <v>220000</v>
      </c>
      <c r="I117" s="5">
        <v>354</v>
      </c>
      <c r="J117" s="7">
        <v>105900</v>
      </c>
    </row>
    <row r="118" spans="6:10" x14ac:dyDescent="0.2">
      <c r="F118" s="5">
        <v>135</v>
      </c>
      <c r="G118" s="7">
        <v>180000</v>
      </c>
      <c r="I118" s="5">
        <v>361</v>
      </c>
      <c r="J118" s="7">
        <v>156000</v>
      </c>
    </row>
    <row r="119" spans="6:10" x14ac:dyDescent="0.2">
      <c r="F119" s="5">
        <v>136</v>
      </c>
      <c r="G119" s="7">
        <v>174000</v>
      </c>
      <c r="I119" s="5">
        <v>364</v>
      </c>
      <c r="J119" s="7">
        <v>118000</v>
      </c>
    </row>
    <row r="120" spans="6:10" x14ac:dyDescent="0.2">
      <c r="F120" s="5">
        <v>138</v>
      </c>
      <c r="G120" s="7">
        <v>171000</v>
      </c>
      <c r="I120" s="5">
        <v>373</v>
      </c>
      <c r="J120" s="7">
        <v>125000</v>
      </c>
    </row>
    <row r="121" spans="6:10" x14ac:dyDescent="0.2">
      <c r="F121" s="5">
        <v>139</v>
      </c>
      <c r="G121" s="7">
        <v>230000</v>
      </c>
      <c r="I121" s="5">
        <v>374</v>
      </c>
      <c r="J121" s="7">
        <v>123000</v>
      </c>
    </row>
    <row r="122" spans="6:10" x14ac:dyDescent="0.2">
      <c r="F122" s="5">
        <v>140</v>
      </c>
      <c r="G122" s="7">
        <v>231500</v>
      </c>
      <c r="I122" s="5">
        <v>376</v>
      </c>
      <c r="J122" s="7">
        <v>61000</v>
      </c>
    </row>
    <row r="123" spans="6:10" x14ac:dyDescent="0.2">
      <c r="F123" s="5">
        <v>142</v>
      </c>
      <c r="G123" s="7">
        <v>260000</v>
      </c>
      <c r="I123" s="5">
        <v>377</v>
      </c>
      <c r="J123" s="7">
        <v>148000</v>
      </c>
    </row>
    <row r="124" spans="6:10" x14ac:dyDescent="0.2">
      <c r="F124" s="5">
        <v>143</v>
      </c>
      <c r="G124" s="7">
        <v>166000</v>
      </c>
      <c r="I124" s="5">
        <v>382</v>
      </c>
      <c r="J124" s="7">
        <v>187750</v>
      </c>
    </row>
    <row r="125" spans="6:10" x14ac:dyDescent="0.2">
      <c r="F125" s="5">
        <v>144</v>
      </c>
      <c r="G125" s="7">
        <v>204000</v>
      </c>
      <c r="I125" s="5">
        <v>384</v>
      </c>
      <c r="J125" s="7">
        <v>76000</v>
      </c>
    </row>
    <row r="126" spans="6:10" x14ac:dyDescent="0.2">
      <c r="F126" s="5">
        <v>145</v>
      </c>
      <c r="G126" s="7">
        <v>125000</v>
      </c>
      <c r="I126" s="5">
        <v>393</v>
      </c>
      <c r="J126" s="7">
        <v>106500</v>
      </c>
    </row>
    <row r="127" spans="6:10" x14ac:dyDescent="0.2">
      <c r="F127" s="5">
        <v>146</v>
      </c>
      <c r="G127" s="7">
        <v>130000</v>
      </c>
      <c r="I127" s="5">
        <v>394</v>
      </c>
      <c r="J127" s="7">
        <v>100000</v>
      </c>
    </row>
    <row r="128" spans="6:10" x14ac:dyDescent="0.2">
      <c r="F128" s="5">
        <v>148</v>
      </c>
      <c r="G128" s="7">
        <v>222500</v>
      </c>
      <c r="I128" s="5">
        <v>395</v>
      </c>
      <c r="J128" s="7">
        <v>109000</v>
      </c>
    </row>
    <row r="129" spans="6:10" x14ac:dyDescent="0.2">
      <c r="F129" s="5">
        <v>149</v>
      </c>
      <c r="G129" s="7">
        <v>141000</v>
      </c>
      <c r="I129" s="5">
        <v>401</v>
      </c>
      <c r="J129" s="7">
        <v>245500</v>
      </c>
    </row>
    <row r="130" spans="6:10" x14ac:dyDescent="0.2">
      <c r="F130" s="5">
        <v>150</v>
      </c>
      <c r="G130" s="7">
        <v>115000</v>
      </c>
      <c r="I130" s="5">
        <v>403</v>
      </c>
      <c r="J130" s="7">
        <v>108000</v>
      </c>
    </row>
    <row r="131" spans="6:10" x14ac:dyDescent="0.2">
      <c r="F131" s="5">
        <v>152</v>
      </c>
      <c r="G131" s="7">
        <v>372402</v>
      </c>
      <c r="I131" s="5">
        <v>411</v>
      </c>
      <c r="J131" s="7">
        <v>60000</v>
      </c>
    </row>
    <row r="132" spans="6:10" x14ac:dyDescent="0.2">
      <c r="F132" s="5">
        <v>153</v>
      </c>
      <c r="G132" s="7">
        <v>190000</v>
      </c>
      <c r="I132" s="5">
        <v>412</v>
      </c>
      <c r="J132" s="7">
        <v>145000</v>
      </c>
    </row>
    <row r="133" spans="6:10" x14ac:dyDescent="0.2">
      <c r="F133" s="5">
        <v>155</v>
      </c>
      <c r="G133" s="7">
        <v>125000</v>
      </c>
      <c r="I133" s="5">
        <v>414</v>
      </c>
      <c r="J133" s="7">
        <v>115000</v>
      </c>
    </row>
    <row r="134" spans="6:10" x14ac:dyDescent="0.2">
      <c r="F134" s="5">
        <v>158</v>
      </c>
      <c r="G134" s="7">
        <v>269500</v>
      </c>
      <c r="I134" s="5">
        <v>423</v>
      </c>
      <c r="J134" s="7">
        <v>113000</v>
      </c>
    </row>
    <row r="135" spans="6:10" x14ac:dyDescent="0.2">
      <c r="F135" s="5">
        <v>159</v>
      </c>
      <c r="G135" s="7">
        <v>254900</v>
      </c>
      <c r="I135" s="5">
        <v>427</v>
      </c>
      <c r="J135" s="7">
        <v>275000</v>
      </c>
    </row>
    <row r="136" spans="6:10" x14ac:dyDescent="0.2">
      <c r="F136" s="5">
        <v>160</v>
      </c>
      <c r="G136" s="7">
        <v>320000</v>
      </c>
      <c r="I136" s="5">
        <v>428</v>
      </c>
      <c r="J136" s="7">
        <v>109008</v>
      </c>
    </row>
    <row r="137" spans="6:10" x14ac:dyDescent="0.2">
      <c r="F137" s="5">
        <v>161</v>
      </c>
      <c r="G137" s="7">
        <v>162500</v>
      </c>
      <c r="I137" s="5">
        <v>431</v>
      </c>
      <c r="J137" s="7">
        <v>85400</v>
      </c>
    </row>
    <row r="138" spans="6:10" x14ac:dyDescent="0.2">
      <c r="F138" s="5">
        <v>162</v>
      </c>
      <c r="G138" s="7">
        <v>412500</v>
      </c>
      <c r="I138" s="5">
        <v>435</v>
      </c>
      <c r="J138" s="7">
        <v>81000</v>
      </c>
    </row>
    <row r="139" spans="6:10" x14ac:dyDescent="0.2">
      <c r="F139" s="5">
        <v>163</v>
      </c>
      <c r="G139" s="7">
        <v>220000</v>
      </c>
      <c r="I139" s="5">
        <v>438</v>
      </c>
      <c r="J139" s="7">
        <v>119000</v>
      </c>
    </row>
    <row r="140" spans="6:10" x14ac:dyDescent="0.2">
      <c r="F140" s="5">
        <v>166</v>
      </c>
      <c r="G140" s="7">
        <v>127500</v>
      </c>
      <c r="I140" s="5">
        <v>439</v>
      </c>
      <c r="J140" s="7">
        <v>90350</v>
      </c>
    </row>
    <row r="141" spans="6:10" x14ac:dyDescent="0.2">
      <c r="F141" s="5">
        <v>167</v>
      </c>
      <c r="G141" s="7">
        <v>190000</v>
      </c>
      <c r="I141" s="5">
        <v>451</v>
      </c>
      <c r="J141" s="7">
        <v>110000</v>
      </c>
    </row>
    <row r="142" spans="6:10" x14ac:dyDescent="0.2">
      <c r="F142" s="5">
        <v>168</v>
      </c>
      <c r="G142" s="7">
        <v>325624</v>
      </c>
      <c r="I142" s="5">
        <v>452</v>
      </c>
      <c r="J142" s="7">
        <v>280000</v>
      </c>
    </row>
    <row r="143" spans="6:10" x14ac:dyDescent="0.2">
      <c r="F143" s="5">
        <v>169</v>
      </c>
      <c r="G143" s="7">
        <v>183500</v>
      </c>
      <c r="I143" s="5">
        <v>460</v>
      </c>
      <c r="J143" s="7">
        <v>110000</v>
      </c>
    </row>
    <row r="144" spans="6:10" x14ac:dyDescent="0.2">
      <c r="F144" s="5">
        <v>170</v>
      </c>
      <c r="G144" s="7">
        <v>228000</v>
      </c>
      <c r="I144" s="5">
        <v>463</v>
      </c>
      <c r="J144" s="7">
        <v>62383</v>
      </c>
    </row>
    <row r="145" spans="6:10" x14ac:dyDescent="0.2">
      <c r="F145" s="5">
        <v>171</v>
      </c>
      <c r="G145" s="7">
        <v>128500</v>
      </c>
      <c r="I145" s="5">
        <v>465</v>
      </c>
      <c r="J145" s="7">
        <v>124000</v>
      </c>
    </row>
    <row r="146" spans="6:10" x14ac:dyDescent="0.2">
      <c r="F146" s="5">
        <v>172</v>
      </c>
      <c r="G146" s="7">
        <v>215000</v>
      </c>
      <c r="I146" s="5">
        <v>467</v>
      </c>
      <c r="J146" s="7">
        <v>167000</v>
      </c>
    </row>
    <row r="147" spans="6:10" x14ac:dyDescent="0.2">
      <c r="F147" s="5">
        <v>174</v>
      </c>
      <c r="G147" s="7">
        <v>163000</v>
      </c>
      <c r="I147" s="5">
        <v>471</v>
      </c>
      <c r="J147" s="7">
        <v>212000</v>
      </c>
    </row>
    <row r="148" spans="6:10" x14ac:dyDescent="0.2">
      <c r="F148" s="5">
        <v>175</v>
      </c>
      <c r="G148" s="7">
        <v>184000</v>
      </c>
      <c r="I148" s="5">
        <v>473</v>
      </c>
      <c r="J148" s="7">
        <v>148000</v>
      </c>
    </row>
    <row r="149" spans="6:10" x14ac:dyDescent="0.2">
      <c r="F149" s="5">
        <v>176</v>
      </c>
      <c r="G149" s="7">
        <v>243000</v>
      </c>
      <c r="I149" s="5">
        <v>476</v>
      </c>
      <c r="J149" s="7">
        <v>132500</v>
      </c>
    </row>
    <row r="150" spans="6:10" x14ac:dyDescent="0.2">
      <c r="F150" s="5">
        <v>177</v>
      </c>
      <c r="G150" s="7">
        <v>211000</v>
      </c>
      <c r="I150" s="5">
        <v>484</v>
      </c>
      <c r="J150" s="7">
        <v>164000</v>
      </c>
    </row>
    <row r="151" spans="6:10" x14ac:dyDescent="0.2">
      <c r="F151" s="5">
        <v>178</v>
      </c>
      <c r="G151" s="7">
        <v>172500</v>
      </c>
      <c r="I151" s="5">
        <v>486</v>
      </c>
      <c r="J151" s="7">
        <v>147000</v>
      </c>
    </row>
    <row r="152" spans="6:10" x14ac:dyDescent="0.2">
      <c r="F152" s="5">
        <v>179</v>
      </c>
      <c r="G152" s="7">
        <v>501837</v>
      </c>
      <c r="I152" s="5">
        <v>490</v>
      </c>
      <c r="J152" s="7">
        <v>86000</v>
      </c>
    </row>
    <row r="153" spans="6:10" x14ac:dyDescent="0.2">
      <c r="F153" s="5">
        <v>182</v>
      </c>
      <c r="G153" s="7">
        <v>200100</v>
      </c>
      <c r="I153" s="5">
        <v>491</v>
      </c>
      <c r="J153" s="7">
        <v>115000</v>
      </c>
    </row>
    <row r="154" spans="6:10" x14ac:dyDescent="0.2">
      <c r="F154" s="5">
        <v>183</v>
      </c>
      <c r="G154" s="7">
        <v>120000</v>
      </c>
      <c r="I154" s="5">
        <v>492</v>
      </c>
      <c r="J154" s="7">
        <v>133000</v>
      </c>
    </row>
    <row r="155" spans="6:10" x14ac:dyDescent="0.2">
      <c r="F155" s="5">
        <v>184</v>
      </c>
      <c r="G155" s="7">
        <v>200000</v>
      </c>
      <c r="I155" s="5">
        <v>495</v>
      </c>
      <c r="J155" s="7">
        <v>91300</v>
      </c>
    </row>
    <row r="156" spans="6:10" x14ac:dyDescent="0.2">
      <c r="F156" s="5">
        <v>186</v>
      </c>
      <c r="G156" s="7">
        <v>475000</v>
      </c>
      <c r="I156" s="5">
        <v>496</v>
      </c>
      <c r="J156" s="7">
        <v>34900</v>
      </c>
    </row>
    <row r="157" spans="6:10" x14ac:dyDescent="0.2">
      <c r="F157" s="5">
        <v>187</v>
      </c>
      <c r="G157" s="7">
        <v>173000</v>
      </c>
      <c r="I157" s="5">
        <v>499</v>
      </c>
      <c r="J157" s="7">
        <v>130000</v>
      </c>
    </row>
    <row r="158" spans="6:10" x14ac:dyDescent="0.2">
      <c r="F158" s="5">
        <v>188</v>
      </c>
      <c r="G158" s="7">
        <v>135000</v>
      </c>
      <c r="I158" s="5">
        <v>500</v>
      </c>
      <c r="J158" s="7">
        <v>120000</v>
      </c>
    </row>
    <row r="159" spans="6:10" x14ac:dyDescent="0.2">
      <c r="F159" s="5">
        <v>189</v>
      </c>
      <c r="G159" s="7">
        <v>153337</v>
      </c>
      <c r="I159" s="5">
        <v>508</v>
      </c>
      <c r="J159" s="7">
        <v>208300</v>
      </c>
    </row>
    <row r="160" spans="6:10" x14ac:dyDescent="0.2">
      <c r="F160" s="5">
        <v>191</v>
      </c>
      <c r="G160" s="7">
        <v>315000</v>
      </c>
      <c r="I160" s="5">
        <v>513</v>
      </c>
      <c r="J160" s="7">
        <v>129900</v>
      </c>
    </row>
    <row r="161" spans="6:10" x14ac:dyDescent="0.2">
      <c r="F161" s="5">
        <v>192</v>
      </c>
      <c r="G161" s="7">
        <v>184000</v>
      </c>
      <c r="I161" s="5">
        <v>514</v>
      </c>
      <c r="J161" s="7">
        <v>134000</v>
      </c>
    </row>
    <row r="162" spans="6:10" x14ac:dyDescent="0.2">
      <c r="F162" s="5">
        <v>193</v>
      </c>
      <c r="G162" s="7">
        <v>192000</v>
      </c>
      <c r="I162" s="5">
        <v>515</v>
      </c>
      <c r="J162" s="7">
        <v>96500</v>
      </c>
    </row>
    <row r="163" spans="6:10" x14ac:dyDescent="0.2">
      <c r="F163" s="5">
        <v>194</v>
      </c>
      <c r="G163" s="7">
        <v>130000</v>
      </c>
      <c r="I163" s="5">
        <v>527</v>
      </c>
      <c r="J163" s="7">
        <v>132000</v>
      </c>
    </row>
    <row r="164" spans="6:10" x14ac:dyDescent="0.2">
      <c r="F164" s="5">
        <v>196</v>
      </c>
      <c r="G164" s="7">
        <v>148500</v>
      </c>
      <c r="I164" s="5">
        <v>529</v>
      </c>
      <c r="J164" s="7">
        <v>86000</v>
      </c>
    </row>
    <row r="165" spans="6:10" x14ac:dyDescent="0.2">
      <c r="F165" s="5">
        <v>197</v>
      </c>
      <c r="G165" s="7">
        <v>311872</v>
      </c>
      <c r="I165" s="5">
        <v>531</v>
      </c>
      <c r="J165" s="7">
        <v>175000</v>
      </c>
    </row>
    <row r="166" spans="6:10" x14ac:dyDescent="0.2">
      <c r="F166" s="5">
        <v>198</v>
      </c>
      <c r="G166" s="7">
        <v>235000</v>
      </c>
      <c r="I166" s="5">
        <v>533</v>
      </c>
      <c r="J166" s="7">
        <v>107500</v>
      </c>
    </row>
    <row r="167" spans="6:10" x14ac:dyDescent="0.2">
      <c r="F167" s="5">
        <v>199</v>
      </c>
      <c r="G167" s="7">
        <v>104000</v>
      </c>
      <c r="I167" s="5">
        <v>534</v>
      </c>
      <c r="J167" s="7">
        <v>39300</v>
      </c>
    </row>
    <row r="168" spans="6:10" x14ac:dyDescent="0.2">
      <c r="F168" s="5">
        <v>200</v>
      </c>
      <c r="G168" s="7">
        <v>274900</v>
      </c>
      <c r="I168" s="5">
        <v>536</v>
      </c>
      <c r="J168" s="7">
        <v>107500</v>
      </c>
    </row>
    <row r="169" spans="6:10" x14ac:dyDescent="0.2">
      <c r="F169" s="5">
        <v>202</v>
      </c>
      <c r="G169" s="7">
        <v>171500</v>
      </c>
      <c r="I169" s="5">
        <v>538</v>
      </c>
      <c r="J169" s="7">
        <v>111250</v>
      </c>
    </row>
    <row r="170" spans="6:10" x14ac:dyDescent="0.2">
      <c r="F170" s="5">
        <v>203</v>
      </c>
      <c r="G170" s="7">
        <v>112000</v>
      </c>
      <c r="I170" s="5">
        <v>544</v>
      </c>
      <c r="J170" s="7">
        <v>133000</v>
      </c>
    </row>
    <row r="171" spans="6:10" x14ac:dyDescent="0.2">
      <c r="F171" s="5">
        <v>207</v>
      </c>
      <c r="G171" s="7">
        <v>143900</v>
      </c>
      <c r="I171" s="5">
        <v>548</v>
      </c>
      <c r="J171" s="7">
        <v>129500</v>
      </c>
    </row>
    <row r="172" spans="6:10" x14ac:dyDescent="0.2">
      <c r="F172" s="5">
        <v>208</v>
      </c>
      <c r="G172" s="7">
        <v>141000</v>
      </c>
      <c r="I172" s="5">
        <v>549</v>
      </c>
      <c r="J172" s="7">
        <v>125000</v>
      </c>
    </row>
    <row r="173" spans="6:10" x14ac:dyDescent="0.2">
      <c r="F173" s="5">
        <v>209</v>
      </c>
      <c r="G173" s="7">
        <v>277000</v>
      </c>
      <c r="I173" s="5">
        <v>551</v>
      </c>
      <c r="J173" s="7">
        <v>140000</v>
      </c>
    </row>
    <row r="174" spans="6:10" x14ac:dyDescent="0.2">
      <c r="F174" s="5">
        <v>210</v>
      </c>
      <c r="G174" s="7">
        <v>145000</v>
      </c>
      <c r="I174" s="5">
        <v>552</v>
      </c>
      <c r="J174" s="7">
        <v>112500</v>
      </c>
    </row>
    <row r="175" spans="6:10" x14ac:dyDescent="0.2">
      <c r="F175" s="5">
        <v>212</v>
      </c>
      <c r="G175" s="7">
        <v>186000</v>
      </c>
      <c r="I175" s="5">
        <v>554</v>
      </c>
      <c r="J175" s="7">
        <v>108000</v>
      </c>
    </row>
    <row r="176" spans="6:10" x14ac:dyDescent="0.2">
      <c r="F176" s="5">
        <v>213</v>
      </c>
      <c r="G176" s="7">
        <v>252678</v>
      </c>
      <c r="I176" s="5">
        <v>556</v>
      </c>
      <c r="J176" s="7">
        <v>113000</v>
      </c>
    </row>
    <row r="177" spans="6:10" x14ac:dyDescent="0.2">
      <c r="F177" s="5">
        <v>215</v>
      </c>
      <c r="G177" s="7">
        <v>161750</v>
      </c>
      <c r="I177" s="5">
        <v>561</v>
      </c>
      <c r="J177" s="7">
        <v>121500</v>
      </c>
    </row>
    <row r="178" spans="6:10" x14ac:dyDescent="0.2">
      <c r="F178" s="5">
        <v>216</v>
      </c>
      <c r="G178" s="7">
        <v>134450</v>
      </c>
      <c r="I178" s="5">
        <v>569</v>
      </c>
      <c r="J178" s="7">
        <v>316600</v>
      </c>
    </row>
    <row r="179" spans="6:10" x14ac:dyDescent="0.2">
      <c r="F179" s="5">
        <v>217</v>
      </c>
      <c r="G179" s="7">
        <v>210000</v>
      </c>
      <c r="I179" s="5">
        <v>570</v>
      </c>
      <c r="J179" s="7">
        <v>135960</v>
      </c>
    </row>
    <row r="180" spans="6:10" x14ac:dyDescent="0.2">
      <c r="F180" s="5">
        <v>218</v>
      </c>
      <c r="G180" s="7">
        <v>107000</v>
      </c>
      <c r="I180" s="5">
        <v>572</v>
      </c>
      <c r="J180" s="7">
        <v>120000</v>
      </c>
    </row>
    <row r="181" spans="6:10" x14ac:dyDescent="0.2">
      <c r="F181" s="5">
        <v>219</v>
      </c>
      <c r="G181" s="7">
        <v>311500</v>
      </c>
      <c r="I181" s="5">
        <v>575</v>
      </c>
      <c r="J181" s="7">
        <v>139000</v>
      </c>
    </row>
    <row r="182" spans="6:10" x14ac:dyDescent="0.2">
      <c r="F182" s="5">
        <v>222</v>
      </c>
      <c r="G182" s="7">
        <v>200000</v>
      </c>
      <c r="I182" s="5">
        <v>579</v>
      </c>
      <c r="J182" s="7">
        <v>146000</v>
      </c>
    </row>
    <row r="183" spans="6:10" x14ac:dyDescent="0.2">
      <c r="F183" s="5">
        <v>223</v>
      </c>
      <c r="G183" s="7">
        <v>179900</v>
      </c>
      <c r="I183" s="5">
        <v>583</v>
      </c>
      <c r="J183" s="7">
        <v>118500</v>
      </c>
    </row>
    <row r="184" spans="6:10" x14ac:dyDescent="0.2">
      <c r="F184" s="5">
        <v>225</v>
      </c>
      <c r="G184" s="7">
        <v>386250</v>
      </c>
      <c r="I184" s="5">
        <v>587</v>
      </c>
      <c r="J184" s="7">
        <v>130000</v>
      </c>
    </row>
    <row r="185" spans="6:10" x14ac:dyDescent="0.2">
      <c r="F185" s="5">
        <v>226</v>
      </c>
      <c r="G185" s="7">
        <v>112000</v>
      </c>
      <c r="I185" s="5">
        <v>588</v>
      </c>
      <c r="J185" s="7">
        <v>137000</v>
      </c>
    </row>
    <row r="186" spans="6:10" x14ac:dyDescent="0.2">
      <c r="F186" s="5">
        <v>227</v>
      </c>
      <c r="G186" s="7">
        <v>290000</v>
      </c>
      <c r="I186" s="5">
        <v>589</v>
      </c>
      <c r="J186" s="7">
        <v>143000</v>
      </c>
    </row>
    <row r="187" spans="6:10" x14ac:dyDescent="0.2">
      <c r="F187" s="5">
        <v>230</v>
      </c>
      <c r="G187" s="7">
        <v>192500</v>
      </c>
      <c r="I187" s="5">
        <v>590</v>
      </c>
      <c r="J187" s="7">
        <v>79500</v>
      </c>
    </row>
    <row r="188" spans="6:10" x14ac:dyDescent="0.2">
      <c r="F188" s="5">
        <v>231</v>
      </c>
      <c r="G188" s="7">
        <v>148000</v>
      </c>
      <c r="I188" s="5">
        <v>593</v>
      </c>
      <c r="J188" s="7">
        <v>138000</v>
      </c>
    </row>
    <row r="189" spans="6:10" x14ac:dyDescent="0.2">
      <c r="F189" s="5">
        <v>232</v>
      </c>
      <c r="G189" s="7">
        <v>403000</v>
      </c>
      <c r="I189" s="5">
        <v>594</v>
      </c>
      <c r="J189" s="7">
        <v>140000</v>
      </c>
    </row>
    <row r="190" spans="6:10" x14ac:dyDescent="0.2">
      <c r="F190" s="5">
        <v>235</v>
      </c>
      <c r="G190" s="7">
        <v>216500</v>
      </c>
      <c r="I190" s="5">
        <v>595</v>
      </c>
      <c r="J190" s="7">
        <v>110000</v>
      </c>
    </row>
    <row r="191" spans="6:10" x14ac:dyDescent="0.2">
      <c r="F191" s="5">
        <v>237</v>
      </c>
      <c r="G191" s="7">
        <v>185500</v>
      </c>
      <c r="I191" s="5">
        <v>604</v>
      </c>
      <c r="J191" s="7">
        <v>151000</v>
      </c>
    </row>
    <row r="192" spans="6:10" x14ac:dyDescent="0.2">
      <c r="F192" s="5">
        <v>238</v>
      </c>
      <c r="G192" s="7">
        <v>194500</v>
      </c>
      <c r="I192" s="5">
        <v>610</v>
      </c>
      <c r="J192" s="7">
        <v>118500</v>
      </c>
    </row>
    <row r="193" spans="6:10" x14ac:dyDescent="0.2">
      <c r="F193" s="5">
        <v>239</v>
      </c>
      <c r="G193" s="7">
        <v>318000</v>
      </c>
      <c r="I193" s="5">
        <v>615</v>
      </c>
      <c r="J193" s="7">
        <v>75500</v>
      </c>
    </row>
    <row r="194" spans="6:10" x14ac:dyDescent="0.2">
      <c r="F194" s="5">
        <v>240</v>
      </c>
      <c r="G194" s="7">
        <v>113000</v>
      </c>
      <c r="I194" s="5">
        <v>618</v>
      </c>
      <c r="J194" s="7">
        <v>105500</v>
      </c>
    </row>
    <row r="195" spans="6:10" x14ac:dyDescent="0.2">
      <c r="F195" s="5">
        <v>241</v>
      </c>
      <c r="G195" s="7">
        <v>262500</v>
      </c>
      <c r="I195" s="5">
        <v>621</v>
      </c>
      <c r="J195" s="7">
        <v>67000</v>
      </c>
    </row>
    <row r="196" spans="6:10" x14ac:dyDescent="0.2">
      <c r="F196" s="5">
        <v>243</v>
      </c>
      <c r="G196" s="7">
        <v>79000</v>
      </c>
      <c r="I196" s="5">
        <v>624</v>
      </c>
      <c r="J196" s="7">
        <v>168500</v>
      </c>
    </row>
    <row r="197" spans="6:10" x14ac:dyDescent="0.2">
      <c r="F197" s="5">
        <v>244</v>
      </c>
      <c r="G197" s="7">
        <v>120000</v>
      </c>
      <c r="I197" s="5">
        <v>626</v>
      </c>
      <c r="J197" s="7">
        <v>160000</v>
      </c>
    </row>
    <row r="198" spans="6:10" x14ac:dyDescent="0.2">
      <c r="F198" s="5">
        <v>245</v>
      </c>
      <c r="G198" s="7">
        <v>205000</v>
      </c>
      <c r="I198" s="5">
        <v>635</v>
      </c>
      <c r="J198" s="7">
        <v>144000</v>
      </c>
    </row>
    <row r="199" spans="6:10" x14ac:dyDescent="0.2">
      <c r="F199" s="5">
        <v>246</v>
      </c>
      <c r="G199" s="7">
        <v>241500</v>
      </c>
      <c r="I199" s="5">
        <v>637</v>
      </c>
      <c r="J199" s="7">
        <v>60000</v>
      </c>
    </row>
    <row r="200" spans="6:10" x14ac:dyDescent="0.2">
      <c r="F200" s="5">
        <v>247</v>
      </c>
      <c r="G200" s="7">
        <v>137000</v>
      </c>
      <c r="I200" s="5">
        <v>639</v>
      </c>
      <c r="J200" s="7">
        <v>85000</v>
      </c>
    </row>
    <row r="201" spans="6:10" x14ac:dyDescent="0.2">
      <c r="F201" s="5">
        <v>249</v>
      </c>
      <c r="G201" s="7">
        <v>180000</v>
      </c>
      <c r="I201" s="5">
        <v>646</v>
      </c>
      <c r="J201" s="7">
        <v>143250</v>
      </c>
    </row>
    <row r="202" spans="6:10" x14ac:dyDescent="0.2">
      <c r="F202" s="5">
        <v>250</v>
      </c>
      <c r="G202" s="7">
        <v>277000</v>
      </c>
      <c r="I202" s="5">
        <v>648</v>
      </c>
      <c r="J202" s="7">
        <v>155000</v>
      </c>
    </row>
    <row r="203" spans="6:10" x14ac:dyDescent="0.2">
      <c r="F203" s="5">
        <v>251</v>
      </c>
      <c r="G203" s="7">
        <v>76500</v>
      </c>
      <c r="I203" s="5">
        <v>650</v>
      </c>
      <c r="J203" s="7">
        <v>84500</v>
      </c>
    </row>
    <row r="204" spans="6:10" x14ac:dyDescent="0.2">
      <c r="F204" s="5">
        <v>253</v>
      </c>
      <c r="G204" s="7">
        <v>173000</v>
      </c>
      <c r="I204" s="5">
        <v>657</v>
      </c>
      <c r="J204" s="7">
        <v>145500</v>
      </c>
    </row>
    <row r="205" spans="6:10" x14ac:dyDescent="0.2">
      <c r="F205" s="5">
        <v>254</v>
      </c>
      <c r="G205" s="7">
        <v>158000</v>
      </c>
      <c r="I205" s="5">
        <v>663</v>
      </c>
      <c r="J205" s="7">
        <v>110000</v>
      </c>
    </row>
    <row r="206" spans="6:10" x14ac:dyDescent="0.2">
      <c r="F206" s="5">
        <v>256</v>
      </c>
      <c r="G206" s="7">
        <v>230000</v>
      </c>
      <c r="I206" s="5">
        <v>670</v>
      </c>
      <c r="J206" s="7">
        <v>137500</v>
      </c>
    </row>
    <row r="207" spans="6:10" x14ac:dyDescent="0.2">
      <c r="F207" s="5">
        <v>257</v>
      </c>
      <c r="G207" s="7">
        <v>207500</v>
      </c>
      <c r="I207" s="5">
        <v>675</v>
      </c>
      <c r="J207" s="7">
        <v>140000</v>
      </c>
    </row>
    <row r="208" spans="6:10" x14ac:dyDescent="0.2">
      <c r="F208" s="5">
        <v>258</v>
      </c>
      <c r="G208" s="7">
        <v>220000</v>
      </c>
      <c r="I208" s="5">
        <v>678</v>
      </c>
      <c r="J208" s="7">
        <v>109500</v>
      </c>
    </row>
    <row r="209" spans="6:10" x14ac:dyDescent="0.2">
      <c r="F209" s="5">
        <v>259</v>
      </c>
      <c r="G209" s="7">
        <v>231500</v>
      </c>
      <c r="I209" s="5">
        <v>680</v>
      </c>
      <c r="J209" s="7">
        <v>128500</v>
      </c>
    </row>
    <row r="210" spans="6:10" x14ac:dyDescent="0.2">
      <c r="F210" s="5">
        <v>261</v>
      </c>
      <c r="G210" s="7">
        <v>176000</v>
      </c>
      <c r="I210" s="5">
        <v>681</v>
      </c>
      <c r="J210" s="7">
        <v>143000</v>
      </c>
    </row>
    <row r="211" spans="6:10" x14ac:dyDescent="0.2">
      <c r="F211" s="5">
        <v>262</v>
      </c>
      <c r="G211" s="7">
        <v>276000</v>
      </c>
      <c r="I211" s="5">
        <v>688</v>
      </c>
      <c r="J211" s="7">
        <v>148800</v>
      </c>
    </row>
    <row r="212" spans="6:10" x14ac:dyDescent="0.2">
      <c r="F212" s="5">
        <v>263</v>
      </c>
      <c r="G212" s="7">
        <v>151000</v>
      </c>
      <c r="I212" s="5">
        <v>691</v>
      </c>
      <c r="J212" s="7">
        <v>141000</v>
      </c>
    </row>
    <row r="213" spans="6:10" x14ac:dyDescent="0.2">
      <c r="F213" s="5">
        <v>264</v>
      </c>
      <c r="G213" s="7">
        <v>130000</v>
      </c>
      <c r="I213" s="5">
        <v>694</v>
      </c>
      <c r="J213" s="7">
        <v>108480</v>
      </c>
    </row>
    <row r="214" spans="6:10" x14ac:dyDescent="0.2">
      <c r="F214" s="5">
        <v>266</v>
      </c>
      <c r="G214" s="7">
        <v>175500</v>
      </c>
      <c r="I214" s="5">
        <v>695</v>
      </c>
      <c r="J214" s="7">
        <v>141500</v>
      </c>
    </row>
    <row r="215" spans="6:10" x14ac:dyDescent="0.2">
      <c r="F215" s="5">
        <v>267</v>
      </c>
      <c r="G215" s="7">
        <v>185000</v>
      </c>
      <c r="I215" s="5">
        <v>696</v>
      </c>
      <c r="J215" s="7">
        <v>176000</v>
      </c>
    </row>
    <row r="216" spans="6:10" x14ac:dyDescent="0.2">
      <c r="F216" s="5">
        <v>268</v>
      </c>
      <c r="G216" s="7">
        <v>179500</v>
      </c>
      <c r="I216" s="5">
        <v>697</v>
      </c>
      <c r="J216" s="7">
        <v>89000</v>
      </c>
    </row>
    <row r="217" spans="6:10" x14ac:dyDescent="0.2">
      <c r="F217" s="5">
        <v>270</v>
      </c>
      <c r="G217" s="7">
        <v>148000</v>
      </c>
      <c r="I217" s="5">
        <v>699</v>
      </c>
      <c r="J217" s="7">
        <v>138500</v>
      </c>
    </row>
    <row r="218" spans="6:10" x14ac:dyDescent="0.2">
      <c r="F218" s="5">
        <v>271</v>
      </c>
      <c r="G218" s="7">
        <v>266000</v>
      </c>
      <c r="I218" s="5">
        <v>700</v>
      </c>
      <c r="J218" s="7">
        <v>196000</v>
      </c>
    </row>
    <row r="219" spans="6:10" x14ac:dyDescent="0.2">
      <c r="F219" s="5">
        <v>273</v>
      </c>
      <c r="G219" s="7">
        <v>290000</v>
      </c>
      <c r="I219" s="5">
        <v>707</v>
      </c>
      <c r="J219" s="7">
        <v>302000</v>
      </c>
    </row>
    <row r="220" spans="6:10" x14ac:dyDescent="0.2">
      <c r="F220" s="5">
        <v>274</v>
      </c>
      <c r="G220" s="7">
        <v>139000</v>
      </c>
      <c r="I220" s="5">
        <v>711</v>
      </c>
      <c r="J220" s="7">
        <v>52000</v>
      </c>
    </row>
    <row r="221" spans="6:10" x14ac:dyDescent="0.2">
      <c r="F221" s="5">
        <v>277</v>
      </c>
      <c r="G221" s="7">
        <v>201000</v>
      </c>
      <c r="I221" s="5">
        <v>713</v>
      </c>
      <c r="J221" s="7">
        <v>189000</v>
      </c>
    </row>
    <row r="222" spans="6:10" x14ac:dyDescent="0.2">
      <c r="F222" s="5">
        <v>279</v>
      </c>
      <c r="G222" s="7">
        <v>415298</v>
      </c>
      <c r="I222" s="5">
        <v>718</v>
      </c>
      <c r="J222" s="7">
        <v>157000</v>
      </c>
    </row>
    <row r="223" spans="6:10" x14ac:dyDescent="0.2">
      <c r="F223" s="5">
        <v>280</v>
      </c>
      <c r="G223" s="7">
        <v>192000</v>
      </c>
      <c r="I223" s="5">
        <v>720</v>
      </c>
      <c r="J223" s="7">
        <v>128500</v>
      </c>
    </row>
    <row r="224" spans="6:10" x14ac:dyDescent="0.2">
      <c r="F224" s="5">
        <v>281</v>
      </c>
      <c r="G224" s="7">
        <v>228500</v>
      </c>
      <c r="I224" s="5">
        <v>721</v>
      </c>
      <c r="J224" s="7">
        <v>275000</v>
      </c>
    </row>
    <row r="225" spans="6:10" x14ac:dyDescent="0.2">
      <c r="F225" s="5">
        <v>283</v>
      </c>
      <c r="G225" s="7">
        <v>207500</v>
      </c>
      <c r="I225" s="5">
        <v>722</v>
      </c>
      <c r="J225" s="7">
        <v>143000</v>
      </c>
    </row>
    <row r="226" spans="6:10" x14ac:dyDescent="0.2">
      <c r="F226" s="5">
        <v>284</v>
      </c>
      <c r="G226" s="7">
        <v>244600</v>
      </c>
      <c r="I226" s="5">
        <v>723</v>
      </c>
      <c r="J226" s="7">
        <v>124500</v>
      </c>
    </row>
    <row r="227" spans="6:10" x14ac:dyDescent="0.2">
      <c r="F227" s="5">
        <v>287</v>
      </c>
      <c r="G227" s="7">
        <v>159000</v>
      </c>
      <c r="I227" s="5">
        <v>726</v>
      </c>
      <c r="J227" s="7">
        <v>120500</v>
      </c>
    </row>
    <row r="228" spans="6:10" x14ac:dyDescent="0.2">
      <c r="F228" s="5">
        <v>290</v>
      </c>
      <c r="G228" s="7">
        <v>153575</v>
      </c>
      <c r="I228" s="5">
        <v>727</v>
      </c>
      <c r="J228" s="7">
        <v>222000</v>
      </c>
    </row>
    <row r="229" spans="6:10" x14ac:dyDescent="0.2">
      <c r="F229" s="5">
        <v>291</v>
      </c>
      <c r="G229" s="7">
        <v>233230</v>
      </c>
      <c r="I229" s="5">
        <v>730</v>
      </c>
      <c r="J229" s="7">
        <v>103000</v>
      </c>
    </row>
    <row r="230" spans="6:10" x14ac:dyDescent="0.2">
      <c r="F230" s="5">
        <v>292</v>
      </c>
      <c r="G230" s="7">
        <v>135900</v>
      </c>
      <c r="I230" s="5">
        <v>731</v>
      </c>
      <c r="J230" s="7">
        <v>236500</v>
      </c>
    </row>
    <row r="231" spans="6:10" x14ac:dyDescent="0.2">
      <c r="F231" s="5">
        <v>293</v>
      </c>
      <c r="G231" s="7">
        <v>131000</v>
      </c>
      <c r="I231" s="5">
        <v>739</v>
      </c>
      <c r="J231" s="7">
        <v>179000</v>
      </c>
    </row>
    <row r="232" spans="6:10" x14ac:dyDescent="0.2">
      <c r="F232" s="5">
        <v>294</v>
      </c>
      <c r="G232" s="7">
        <v>235000</v>
      </c>
      <c r="I232" s="5">
        <v>742</v>
      </c>
      <c r="J232" s="7">
        <v>142000</v>
      </c>
    </row>
    <row r="233" spans="6:10" x14ac:dyDescent="0.2">
      <c r="F233" s="5">
        <v>295</v>
      </c>
      <c r="G233" s="7">
        <v>167000</v>
      </c>
      <c r="I233" s="5">
        <v>745</v>
      </c>
      <c r="J233" s="7">
        <v>180000</v>
      </c>
    </row>
    <row r="234" spans="6:10" x14ac:dyDescent="0.2">
      <c r="F234" s="5">
        <v>296</v>
      </c>
      <c r="G234" s="7">
        <v>142500</v>
      </c>
      <c r="I234" s="5">
        <v>755</v>
      </c>
      <c r="J234" s="7">
        <v>156000</v>
      </c>
    </row>
    <row r="235" spans="6:10" x14ac:dyDescent="0.2">
      <c r="F235" s="5">
        <v>297</v>
      </c>
      <c r="G235" s="7">
        <v>152000</v>
      </c>
      <c r="I235" s="5">
        <v>761</v>
      </c>
      <c r="J235" s="7">
        <v>127500</v>
      </c>
    </row>
    <row r="236" spans="6:10" x14ac:dyDescent="0.2">
      <c r="F236" s="5">
        <v>298</v>
      </c>
      <c r="G236" s="7">
        <v>239000</v>
      </c>
      <c r="I236" s="5">
        <v>762</v>
      </c>
      <c r="J236" s="7">
        <v>100000</v>
      </c>
    </row>
    <row r="237" spans="6:10" x14ac:dyDescent="0.2">
      <c r="F237" s="5">
        <v>299</v>
      </c>
      <c r="G237" s="7">
        <v>175000</v>
      </c>
      <c r="I237" s="5">
        <v>771</v>
      </c>
      <c r="J237" s="7">
        <v>134900</v>
      </c>
    </row>
    <row r="238" spans="6:10" x14ac:dyDescent="0.2">
      <c r="F238" s="5">
        <v>300</v>
      </c>
      <c r="G238" s="7">
        <v>158500</v>
      </c>
      <c r="I238" s="5">
        <v>774</v>
      </c>
      <c r="J238" s="7">
        <v>114500</v>
      </c>
    </row>
    <row r="239" spans="6:10" x14ac:dyDescent="0.2">
      <c r="F239" s="5">
        <v>302</v>
      </c>
      <c r="G239" s="7">
        <v>267000</v>
      </c>
      <c r="I239" s="5">
        <v>776</v>
      </c>
      <c r="J239" s="7">
        <v>162000</v>
      </c>
    </row>
    <row r="240" spans="6:10" x14ac:dyDescent="0.2">
      <c r="F240" s="5">
        <v>303</v>
      </c>
      <c r="G240" s="7">
        <v>205000</v>
      </c>
      <c r="I240" s="5">
        <v>778</v>
      </c>
      <c r="J240" s="7">
        <v>142500</v>
      </c>
    </row>
    <row r="241" spans="6:10" x14ac:dyDescent="0.2">
      <c r="F241" s="5">
        <v>305</v>
      </c>
      <c r="G241" s="7">
        <v>295000</v>
      </c>
      <c r="I241" s="5">
        <v>780</v>
      </c>
      <c r="J241" s="7">
        <v>135000</v>
      </c>
    </row>
    <row r="242" spans="6:10" x14ac:dyDescent="0.2">
      <c r="F242" s="5">
        <v>306</v>
      </c>
      <c r="G242" s="7">
        <v>305900</v>
      </c>
      <c r="I242" s="5">
        <v>784</v>
      </c>
      <c r="J242" s="7">
        <v>165500</v>
      </c>
    </row>
    <row r="243" spans="6:10" x14ac:dyDescent="0.2">
      <c r="F243" s="5">
        <v>307</v>
      </c>
      <c r="G243" s="7">
        <v>225000</v>
      </c>
      <c r="I243" s="5">
        <v>789</v>
      </c>
      <c r="J243" s="7">
        <v>107900</v>
      </c>
    </row>
    <row r="244" spans="6:10" x14ac:dyDescent="0.2">
      <c r="F244" s="5">
        <v>308</v>
      </c>
      <c r="G244" s="7">
        <v>89500</v>
      </c>
      <c r="I244" s="5">
        <v>791</v>
      </c>
      <c r="J244" s="7">
        <v>160200</v>
      </c>
    </row>
    <row r="245" spans="6:10" x14ac:dyDescent="0.2">
      <c r="F245" s="5">
        <v>310</v>
      </c>
      <c r="G245" s="7">
        <v>360000</v>
      </c>
      <c r="I245" s="5">
        <v>792</v>
      </c>
      <c r="J245" s="7">
        <v>146800</v>
      </c>
    </row>
    <row r="246" spans="6:10" x14ac:dyDescent="0.2">
      <c r="F246" s="5">
        <v>311</v>
      </c>
      <c r="G246" s="7">
        <v>165600</v>
      </c>
      <c r="I246" s="5">
        <v>798</v>
      </c>
      <c r="J246" s="7">
        <v>110000</v>
      </c>
    </row>
    <row r="247" spans="6:10" x14ac:dyDescent="0.2">
      <c r="F247" s="5">
        <v>314</v>
      </c>
      <c r="G247" s="7">
        <v>375000</v>
      </c>
      <c r="I247" s="5">
        <v>802</v>
      </c>
      <c r="J247" s="7">
        <v>109900</v>
      </c>
    </row>
    <row r="248" spans="6:10" x14ac:dyDescent="0.2">
      <c r="F248" s="5">
        <v>315</v>
      </c>
      <c r="G248" s="7">
        <v>178000</v>
      </c>
      <c r="I248" s="5">
        <v>805</v>
      </c>
      <c r="J248" s="7">
        <v>118000</v>
      </c>
    </row>
    <row r="249" spans="6:10" x14ac:dyDescent="0.2">
      <c r="F249" s="5">
        <v>316</v>
      </c>
      <c r="G249" s="7">
        <v>188500</v>
      </c>
      <c r="I249" s="5">
        <v>811</v>
      </c>
      <c r="J249" s="7">
        <v>181000</v>
      </c>
    </row>
    <row r="250" spans="6:10" x14ac:dyDescent="0.2">
      <c r="F250" s="5">
        <v>317</v>
      </c>
      <c r="G250" s="7">
        <v>260000</v>
      </c>
      <c r="I250" s="5">
        <v>812</v>
      </c>
      <c r="J250" s="7">
        <v>144500</v>
      </c>
    </row>
    <row r="251" spans="6:10" x14ac:dyDescent="0.2">
      <c r="F251" s="5">
        <v>318</v>
      </c>
      <c r="G251" s="7">
        <v>270000</v>
      </c>
      <c r="I251" s="5">
        <v>813</v>
      </c>
      <c r="J251" s="7">
        <v>55993</v>
      </c>
    </row>
    <row r="252" spans="6:10" x14ac:dyDescent="0.2">
      <c r="F252" s="5">
        <v>319</v>
      </c>
      <c r="G252" s="7">
        <v>260000</v>
      </c>
      <c r="I252" s="5">
        <v>817</v>
      </c>
      <c r="J252" s="7">
        <v>137000</v>
      </c>
    </row>
    <row r="253" spans="6:10" x14ac:dyDescent="0.2">
      <c r="F253" s="5">
        <v>320</v>
      </c>
      <c r="G253" s="7">
        <v>187500</v>
      </c>
      <c r="I253" s="5">
        <v>822</v>
      </c>
      <c r="J253" s="7">
        <v>93000</v>
      </c>
    </row>
    <row r="254" spans="6:10" x14ac:dyDescent="0.2">
      <c r="F254" s="5">
        <v>321</v>
      </c>
      <c r="G254" s="7">
        <v>342643</v>
      </c>
      <c r="I254" s="5">
        <v>827</v>
      </c>
      <c r="J254" s="7">
        <v>109500</v>
      </c>
    </row>
    <row r="255" spans="6:10" x14ac:dyDescent="0.2">
      <c r="F255" s="5">
        <v>322</v>
      </c>
      <c r="G255" s="7">
        <v>354000</v>
      </c>
      <c r="I255" s="5">
        <v>830</v>
      </c>
      <c r="J255" s="7">
        <v>147400</v>
      </c>
    </row>
    <row r="256" spans="6:10" x14ac:dyDescent="0.2">
      <c r="F256" s="5">
        <v>323</v>
      </c>
      <c r="G256" s="7">
        <v>301000</v>
      </c>
      <c r="I256" s="5">
        <v>832</v>
      </c>
      <c r="J256" s="7">
        <v>151000</v>
      </c>
    </row>
    <row r="257" spans="6:10" x14ac:dyDescent="0.2">
      <c r="F257" s="5">
        <v>324</v>
      </c>
      <c r="G257" s="7">
        <v>126175</v>
      </c>
      <c r="I257" s="5">
        <v>836</v>
      </c>
      <c r="J257" s="7">
        <v>128000</v>
      </c>
    </row>
    <row r="258" spans="6:10" x14ac:dyDescent="0.2">
      <c r="F258" s="5">
        <v>325</v>
      </c>
      <c r="G258" s="7">
        <v>242000</v>
      </c>
      <c r="I258" s="5">
        <v>837</v>
      </c>
      <c r="J258" s="7">
        <v>153500</v>
      </c>
    </row>
    <row r="259" spans="6:10" x14ac:dyDescent="0.2">
      <c r="F259" s="5">
        <v>327</v>
      </c>
      <c r="G259" s="7">
        <v>324000</v>
      </c>
      <c r="I259" s="5">
        <v>838</v>
      </c>
      <c r="J259" s="7">
        <v>100000</v>
      </c>
    </row>
    <row r="260" spans="6:10" x14ac:dyDescent="0.2">
      <c r="F260" s="5">
        <v>328</v>
      </c>
      <c r="G260" s="7">
        <v>145250</v>
      </c>
      <c r="I260" s="5">
        <v>848</v>
      </c>
      <c r="J260" s="7">
        <v>133500</v>
      </c>
    </row>
    <row r="261" spans="6:10" x14ac:dyDescent="0.2">
      <c r="F261" s="5">
        <v>329</v>
      </c>
      <c r="G261" s="7">
        <v>214500</v>
      </c>
      <c r="I261" s="5">
        <v>851</v>
      </c>
      <c r="J261" s="7">
        <v>131500</v>
      </c>
    </row>
    <row r="262" spans="6:10" x14ac:dyDescent="0.2">
      <c r="F262" s="5">
        <v>330</v>
      </c>
      <c r="G262" s="7">
        <v>78000</v>
      </c>
      <c r="I262" s="5">
        <v>857</v>
      </c>
      <c r="J262" s="7">
        <v>147000</v>
      </c>
    </row>
    <row r="263" spans="6:10" x14ac:dyDescent="0.2">
      <c r="F263" s="5">
        <v>331</v>
      </c>
      <c r="G263" s="7">
        <v>119000</v>
      </c>
      <c r="I263" s="5">
        <v>866</v>
      </c>
      <c r="J263" s="7">
        <v>148500</v>
      </c>
    </row>
    <row r="264" spans="6:10" x14ac:dyDescent="0.2">
      <c r="F264" s="5">
        <v>332</v>
      </c>
      <c r="G264" s="7">
        <v>139000</v>
      </c>
      <c r="I264" s="5">
        <v>868</v>
      </c>
      <c r="J264" s="7">
        <v>129000</v>
      </c>
    </row>
    <row r="265" spans="6:10" x14ac:dyDescent="0.2">
      <c r="F265" s="5">
        <v>333</v>
      </c>
      <c r="G265" s="7">
        <v>284000</v>
      </c>
      <c r="I265" s="5">
        <v>871</v>
      </c>
      <c r="J265" s="7">
        <v>109500</v>
      </c>
    </row>
    <row r="266" spans="6:10" x14ac:dyDescent="0.2">
      <c r="F266" s="5">
        <v>334</v>
      </c>
      <c r="G266" s="7">
        <v>207000</v>
      </c>
      <c r="I266" s="5">
        <v>873</v>
      </c>
      <c r="J266" s="7">
        <v>116000</v>
      </c>
    </row>
    <row r="267" spans="6:10" x14ac:dyDescent="0.2">
      <c r="F267" s="5">
        <v>335</v>
      </c>
      <c r="G267" s="7">
        <v>192000</v>
      </c>
      <c r="I267" s="5">
        <v>875</v>
      </c>
      <c r="J267" s="7">
        <v>66500</v>
      </c>
    </row>
    <row r="268" spans="6:10" x14ac:dyDescent="0.2">
      <c r="F268" s="5">
        <v>336</v>
      </c>
      <c r="G268" s="7">
        <v>228950</v>
      </c>
      <c r="I268" s="5">
        <v>877</v>
      </c>
      <c r="J268" s="7">
        <v>132250</v>
      </c>
    </row>
    <row r="269" spans="6:10" x14ac:dyDescent="0.2">
      <c r="F269" s="5">
        <v>337</v>
      </c>
      <c r="G269" s="7">
        <v>377426</v>
      </c>
      <c r="I269" s="5">
        <v>881</v>
      </c>
      <c r="J269" s="7">
        <v>157000</v>
      </c>
    </row>
    <row r="270" spans="6:10" x14ac:dyDescent="0.2">
      <c r="F270" s="5">
        <v>338</v>
      </c>
      <c r="G270" s="7">
        <v>214000</v>
      </c>
      <c r="I270" s="5">
        <v>885</v>
      </c>
      <c r="J270" s="7">
        <v>100000</v>
      </c>
    </row>
    <row r="271" spans="6:10" x14ac:dyDescent="0.2">
      <c r="F271" s="5">
        <v>339</v>
      </c>
      <c r="G271" s="7">
        <v>202500</v>
      </c>
      <c r="I271" s="5">
        <v>886</v>
      </c>
      <c r="J271" s="7">
        <v>328900</v>
      </c>
    </row>
    <row r="272" spans="6:10" x14ac:dyDescent="0.2">
      <c r="F272" s="5">
        <v>340</v>
      </c>
      <c r="G272" s="7">
        <v>155000</v>
      </c>
      <c r="I272" s="5">
        <v>901</v>
      </c>
      <c r="J272" s="7">
        <v>110000</v>
      </c>
    </row>
    <row r="273" spans="6:10" x14ac:dyDescent="0.2">
      <c r="F273" s="5">
        <v>341</v>
      </c>
      <c r="G273" s="7">
        <v>202900</v>
      </c>
      <c r="I273" s="5">
        <v>902</v>
      </c>
      <c r="J273" s="7">
        <v>153000</v>
      </c>
    </row>
    <row r="274" spans="6:10" x14ac:dyDescent="0.2">
      <c r="F274" s="5">
        <v>343</v>
      </c>
      <c r="G274" s="7">
        <v>87500</v>
      </c>
      <c r="I274" s="5">
        <v>909</v>
      </c>
      <c r="J274" s="7">
        <v>131000</v>
      </c>
    </row>
    <row r="275" spans="6:10" x14ac:dyDescent="0.2">
      <c r="F275" s="5">
        <v>344</v>
      </c>
      <c r="G275" s="7">
        <v>266000</v>
      </c>
      <c r="I275" s="5">
        <v>912</v>
      </c>
      <c r="J275" s="7">
        <v>143500</v>
      </c>
    </row>
    <row r="276" spans="6:10" x14ac:dyDescent="0.2">
      <c r="F276" s="5">
        <v>346</v>
      </c>
      <c r="G276" s="7">
        <v>140200</v>
      </c>
      <c r="I276" s="5">
        <v>915</v>
      </c>
      <c r="J276" s="7">
        <v>173733</v>
      </c>
    </row>
    <row r="277" spans="6:10" x14ac:dyDescent="0.2">
      <c r="F277" s="5">
        <v>348</v>
      </c>
      <c r="G277" s="7">
        <v>157500</v>
      </c>
      <c r="I277" s="5">
        <v>917</v>
      </c>
      <c r="J277" s="7">
        <v>35311</v>
      </c>
    </row>
    <row r="278" spans="6:10" x14ac:dyDescent="0.2">
      <c r="F278" s="5">
        <v>349</v>
      </c>
      <c r="G278" s="7">
        <v>154000</v>
      </c>
      <c r="I278" s="5">
        <v>924</v>
      </c>
      <c r="J278" s="7">
        <v>193000</v>
      </c>
    </row>
    <row r="279" spans="6:10" x14ac:dyDescent="0.2">
      <c r="F279" s="5">
        <v>350</v>
      </c>
      <c r="G279" s="7">
        <v>437154</v>
      </c>
      <c r="I279" s="5">
        <v>932</v>
      </c>
      <c r="J279" s="7">
        <v>117500</v>
      </c>
    </row>
    <row r="280" spans="6:10" x14ac:dyDescent="0.2">
      <c r="F280" s="5">
        <v>351</v>
      </c>
      <c r="G280" s="7">
        <v>318061</v>
      </c>
      <c r="I280" s="5">
        <v>936</v>
      </c>
      <c r="J280" s="7">
        <v>79900</v>
      </c>
    </row>
    <row r="281" spans="6:10" x14ac:dyDescent="0.2">
      <c r="F281" s="5">
        <v>352</v>
      </c>
      <c r="G281" s="7">
        <v>190000</v>
      </c>
      <c r="I281" s="5">
        <v>937</v>
      </c>
      <c r="J281" s="7">
        <v>184900</v>
      </c>
    </row>
    <row r="282" spans="6:10" x14ac:dyDescent="0.2">
      <c r="F282" s="5">
        <v>355</v>
      </c>
      <c r="G282" s="7">
        <v>140000</v>
      </c>
      <c r="I282" s="5">
        <v>950</v>
      </c>
      <c r="J282" s="7">
        <v>197500</v>
      </c>
    </row>
    <row r="283" spans="6:10" x14ac:dyDescent="0.2">
      <c r="F283" s="5">
        <v>356</v>
      </c>
      <c r="G283" s="7">
        <v>177500</v>
      </c>
      <c r="I283" s="5">
        <v>951</v>
      </c>
      <c r="J283" s="7">
        <v>129000</v>
      </c>
    </row>
    <row r="284" spans="6:10" x14ac:dyDescent="0.2">
      <c r="F284" s="5">
        <v>357</v>
      </c>
      <c r="G284" s="7">
        <v>173000</v>
      </c>
      <c r="I284" s="5">
        <v>953</v>
      </c>
      <c r="J284" s="7">
        <v>133900</v>
      </c>
    </row>
    <row r="285" spans="6:10" x14ac:dyDescent="0.2">
      <c r="F285" s="5">
        <v>358</v>
      </c>
      <c r="G285" s="7">
        <v>134000</v>
      </c>
      <c r="I285" s="5">
        <v>955</v>
      </c>
      <c r="J285" s="7">
        <v>127500</v>
      </c>
    </row>
    <row r="286" spans="6:10" x14ac:dyDescent="0.2">
      <c r="F286" s="5">
        <v>359</v>
      </c>
      <c r="G286" s="7">
        <v>130000</v>
      </c>
      <c r="I286" s="5">
        <v>957</v>
      </c>
      <c r="J286" s="7">
        <v>124000</v>
      </c>
    </row>
    <row r="287" spans="6:10" x14ac:dyDescent="0.2">
      <c r="F287" s="5">
        <v>360</v>
      </c>
      <c r="G287" s="7">
        <v>280000</v>
      </c>
      <c r="I287" s="5">
        <v>961</v>
      </c>
      <c r="J287" s="7">
        <v>116500</v>
      </c>
    </row>
    <row r="288" spans="6:10" x14ac:dyDescent="0.2">
      <c r="F288" s="5">
        <v>362</v>
      </c>
      <c r="G288" s="7">
        <v>145000</v>
      </c>
      <c r="I288" s="5">
        <v>973</v>
      </c>
      <c r="J288" s="7">
        <v>99500</v>
      </c>
    </row>
    <row r="289" spans="6:10" x14ac:dyDescent="0.2">
      <c r="F289" s="5">
        <v>363</v>
      </c>
      <c r="G289" s="7">
        <v>198500</v>
      </c>
      <c r="I289" s="5">
        <v>977</v>
      </c>
      <c r="J289" s="7">
        <v>85500</v>
      </c>
    </row>
    <row r="290" spans="6:10" x14ac:dyDescent="0.2">
      <c r="F290" s="5">
        <v>365</v>
      </c>
      <c r="G290" s="7">
        <v>190000</v>
      </c>
      <c r="I290" s="5">
        <v>978</v>
      </c>
      <c r="J290" s="7">
        <v>199900</v>
      </c>
    </row>
    <row r="291" spans="6:10" x14ac:dyDescent="0.2">
      <c r="F291" s="5">
        <v>366</v>
      </c>
      <c r="G291" s="7">
        <v>147000</v>
      </c>
      <c r="I291" s="5">
        <v>979</v>
      </c>
      <c r="J291" s="7">
        <v>110000</v>
      </c>
    </row>
    <row r="292" spans="6:10" x14ac:dyDescent="0.2">
      <c r="F292" s="5">
        <v>367</v>
      </c>
      <c r="G292" s="7">
        <v>159000</v>
      </c>
      <c r="I292" s="5">
        <v>980</v>
      </c>
      <c r="J292" s="7">
        <v>139000</v>
      </c>
    </row>
    <row r="293" spans="6:10" x14ac:dyDescent="0.2">
      <c r="F293" s="5">
        <v>368</v>
      </c>
      <c r="G293" s="7">
        <v>165000</v>
      </c>
      <c r="I293" s="5">
        <v>986</v>
      </c>
      <c r="J293" s="7">
        <v>125000</v>
      </c>
    </row>
    <row r="294" spans="6:10" x14ac:dyDescent="0.2">
      <c r="F294" s="5">
        <v>369</v>
      </c>
      <c r="G294" s="7">
        <v>132000</v>
      </c>
      <c r="I294" s="5">
        <v>987</v>
      </c>
      <c r="J294" s="7">
        <v>117000</v>
      </c>
    </row>
    <row r="295" spans="6:10" x14ac:dyDescent="0.2">
      <c r="F295" s="5">
        <v>370</v>
      </c>
      <c r="G295" s="7">
        <v>162000</v>
      </c>
      <c r="I295" s="5">
        <v>996</v>
      </c>
      <c r="J295" s="7">
        <v>121600</v>
      </c>
    </row>
    <row r="296" spans="6:10" x14ac:dyDescent="0.2">
      <c r="F296" s="5">
        <v>371</v>
      </c>
      <c r="G296" s="7">
        <v>172400</v>
      </c>
      <c r="I296" s="5">
        <v>1001</v>
      </c>
      <c r="J296" s="7">
        <v>82000</v>
      </c>
    </row>
    <row r="297" spans="6:10" x14ac:dyDescent="0.2">
      <c r="F297" s="5">
        <v>372</v>
      </c>
      <c r="G297" s="7">
        <v>134432</v>
      </c>
      <c r="I297" s="5">
        <v>1002</v>
      </c>
      <c r="J297" s="7">
        <v>86000</v>
      </c>
    </row>
    <row r="298" spans="6:10" x14ac:dyDescent="0.2">
      <c r="F298" s="5">
        <v>375</v>
      </c>
      <c r="G298" s="7">
        <v>219500</v>
      </c>
      <c r="I298" s="5">
        <v>1014</v>
      </c>
      <c r="J298" s="7">
        <v>85000</v>
      </c>
    </row>
    <row r="299" spans="6:10" x14ac:dyDescent="0.2">
      <c r="F299" s="5">
        <v>378</v>
      </c>
      <c r="G299" s="7">
        <v>340000</v>
      </c>
      <c r="I299" s="5">
        <v>1015</v>
      </c>
      <c r="J299" s="7">
        <v>119200</v>
      </c>
    </row>
    <row r="300" spans="6:10" x14ac:dyDescent="0.2">
      <c r="F300" s="5">
        <v>379</v>
      </c>
      <c r="G300" s="7">
        <v>394432</v>
      </c>
      <c r="I300" s="5">
        <v>1018</v>
      </c>
      <c r="J300" s="7">
        <v>187500</v>
      </c>
    </row>
    <row r="301" spans="6:10" x14ac:dyDescent="0.2">
      <c r="F301" s="5">
        <v>380</v>
      </c>
      <c r="G301" s="7">
        <v>179000</v>
      </c>
      <c r="I301" s="5">
        <v>1021</v>
      </c>
      <c r="J301" s="7">
        <v>176000</v>
      </c>
    </row>
    <row r="302" spans="6:10" x14ac:dyDescent="0.2">
      <c r="F302" s="5">
        <v>381</v>
      </c>
      <c r="G302" s="7">
        <v>127000</v>
      </c>
      <c r="I302" s="5">
        <v>1026</v>
      </c>
      <c r="J302" s="7">
        <v>112500</v>
      </c>
    </row>
    <row r="303" spans="6:10" x14ac:dyDescent="0.2">
      <c r="F303" s="5">
        <v>383</v>
      </c>
      <c r="G303" s="7">
        <v>213500</v>
      </c>
      <c r="I303" s="5">
        <v>1035</v>
      </c>
      <c r="J303" s="7">
        <v>119750</v>
      </c>
    </row>
    <row r="304" spans="6:10" x14ac:dyDescent="0.2">
      <c r="F304" s="5">
        <v>385</v>
      </c>
      <c r="G304" s="7">
        <v>240000</v>
      </c>
      <c r="I304" s="5">
        <v>1036</v>
      </c>
      <c r="J304" s="7">
        <v>84000</v>
      </c>
    </row>
    <row r="305" spans="6:10" x14ac:dyDescent="0.2">
      <c r="F305" s="5">
        <v>386</v>
      </c>
      <c r="G305" s="7">
        <v>192000</v>
      </c>
      <c r="I305" s="5">
        <v>1040</v>
      </c>
      <c r="J305" s="7">
        <v>80000</v>
      </c>
    </row>
    <row r="306" spans="6:10" x14ac:dyDescent="0.2">
      <c r="F306" s="5">
        <v>387</v>
      </c>
      <c r="G306" s="7">
        <v>81000</v>
      </c>
      <c r="I306" s="5">
        <v>1043</v>
      </c>
      <c r="J306" s="7">
        <v>196000</v>
      </c>
    </row>
    <row r="307" spans="6:10" x14ac:dyDescent="0.2">
      <c r="F307" s="5">
        <v>388</v>
      </c>
      <c r="G307" s="7">
        <v>125000</v>
      </c>
      <c r="I307" s="5">
        <v>1048</v>
      </c>
      <c r="J307" s="7">
        <v>145000</v>
      </c>
    </row>
    <row r="308" spans="6:10" x14ac:dyDescent="0.2">
      <c r="F308" s="5">
        <v>389</v>
      </c>
      <c r="G308" s="7">
        <v>191000</v>
      </c>
      <c r="I308" s="5">
        <v>1064</v>
      </c>
      <c r="J308" s="7">
        <v>110500</v>
      </c>
    </row>
    <row r="309" spans="6:10" x14ac:dyDescent="0.2">
      <c r="F309" s="5">
        <v>390</v>
      </c>
      <c r="G309" s="7">
        <v>426000</v>
      </c>
      <c r="I309" s="5">
        <v>1070</v>
      </c>
      <c r="J309" s="7">
        <v>135000</v>
      </c>
    </row>
    <row r="310" spans="6:10" x14ac:dyDescent="0.2">
      <c r="F310" s="5">
        <v>391</v>
      </c>
      <c r="G310" s="7">
        <v>119000</v>
      </c>
      <c r="I310" s="5">
        <v>1075</v>
      </c>
      <c r="J310" s="7">
        <v>194000</v>
      </c>
    </row>
    <row r="311" spans="6:10" x14ac:dyDescent="0.2">
      <c r="F311" s="5">
        <v>392</v>
      </c>
      <c r="G311" s="7">
        <v>215000</v>
      </c>
      <c r="I311" s="5">
        <v>1079</v>
      </c>
      <c r="J311" s="7">
        <v>155900</v>
      </c>
    </row>
    <row r="312" spans="6:10" x14ac:dyDescent="0.2">
      <c r="F312" s="5">
        <v>396</v>
      </c>
      <c r="G312" s="7">
        <v>129000</v>
      </c>
      <c r="I312" s="5">
        <v>1080</v>
      </c>
      <c r="J312" s="7">
        <v>126000</v>
      </c>
    </row>
    <row r="313" spans="6:10" x14ac:dyDescent="0.2">
      <c r="F313" s="5">
        <v>397</v>
      </c>
      <c r="G313" s="7">
        <v>123000</v>
      </c>
      <c r="I313" s="5">
        <v>1081</v>
      </c>
      <c r="J313" s="7">
        <v>145000</v>
      </c>
    </row>
    <row r="314" spans="6:10" x14ac:dyDescent="0.2">
      <c r="F314" s="5">
        <v>398</v>
      </c>
      <c r="G314" s="7">
        <v>169500</v>
      </c>
      <c r="I314" s="5">
        <v>1082</v>
      </c>
      <c r="J314" s="7">
        <v>133000</v>
      </c>
    </row>
    <row r="315" spans="6:10" x14ac:dyDescent="0.2">
      <c r="F315" s="5">
        <v>399</v>
      </c>
      <c r="G315" s="7">
        <v>67000</v>
      </c>
      <c r="I315" s="5">
        <v>1086</v>
      </c>
      <c r="J315" s="7">
        <v>147000</v>
      </c>
    </row>
    <row r="316" spans="6:10" x14ac:dyDescent="0.2">
      <c r="F316" s="5">
        <v>400</v>
      </c>
      <c r="G316" s="7">
        <v>241000</v>
      </c>
      <c r="I316" s="5">
        <v>1090</v>
      </c>
      <c r="J316" s="7">
        <v>197000</v>
      </c>
    </row>
    <row r="317" spans="6:10" x14ac:dyDescent="0.2">
      <c r="F317" s="5">
        <v>402</v>
      </c>
      <c r="G317" s="7">
        <v>164990</v>
      </c>
      <c r="I317" s="5">
        <v>1092</v>
      </c>
      <c r="J317" s="7">
        <v>160000</v>
      </c>
    </row>
    <row r="318" spans="6:10" x14ac:dyDescent="0.2">
      <c r="F318" s="5">
        <v>404</v>
      </c>
      <c r="G318" s="7">
        <v>258000</v>
      </c>
      <c r="I318" s="5">
        <v>1095</v>
      </c>
      <c r="J318" s="7">
        <v>129000</v>
      </c>
    </row>
    <row r="319" spans="6:10" x14ac:dyDescent="0.2">
      <c r="F319" s="5">
        <v>405</v>
      </c>
      <c r="G319" s="7">
        <v>168000</v>
      </c>
      <c r="I319" s="5">
        <v>1098</v>
      </c>
      <c r="J319" s="7">
        <v>170000</v>
      </c>
    </row>
    <row r="320" spans="6:10" x14ac:dyDescent="0.2">
      <c r="F320" s="5">
        <v>406</v>
      </c>
      <c r="G320" s="7">
        <v>150000</v>
      </c>
      <c r="I320" s="5">
        <v>1101</v>
      </c>
      <c r="J320" s="7">
        <v>60000</v>
      </c>
    </row>
    <row r="321" spans="6:10" x14ac:dyDescent="0.2">
      <c r="F321" s="5">
        <v>407</v>
      </c>
      <c r="G321" s="7">
        <v>115000</v>
      </c>
      <c r="I321" s="5">
        <v>1102</v>
      </c>
      <c r="J321" s="7">
        <v>119500</v>
      </c>
    </row>
    <row r="322" spans="6:10" x14ac:dyDescent="0.2">
      <c r="F322" s="5">
        <v>408</v>
      </c>
      <c r="G322" s="7">
        <v>177000</v>
      </c>
      <c r="I322" s="5">
        <v>1113</v>
      </c>
      <c r="J322" s="7">
        <v>129900</v>
      </c>
    </row>
    <row r="323" spans="6:10" x14ac:dyDescent="0.2">
      <c r="F323" s="5">
        <v>409</v>
      </c>
      <c r="G323" s="7">
        <v>280000</v>
      </c>
      <c r="I323" s="5">
        <v>1115</v>
      </c>
      <c r="J323" s="7">
        <v>117000</v>
      </c>
    </row>
    <row r="324" spans="6:10" x14ac:dyDescent="0.2">
      <c r="F324" s="5">
        <v>410</v>
      </c>
      <c r="G324" s="7">
        <v>339750</v>
      </c>
      <c r="I324" s="5">
        <v>1118</v>
      </c>
      <c r="J324" s="7">
        <v>130000</v>
      </c>
    </row>
    <row r="325" spans="6:10" x14ac:dyDescent="0.2">
      <c r="F325" s="5">
        <v>413</v>
      </c>
      <c r="G325" s="7">
        <v>222000</v>
      </c>
      <c r="I325" s="5">
        <v>1123</v>
      </c>
      <c r="J325" s="7">
        <v>112000</v>
      </c>
    </row>
    <row r="326" spans="6:10" x14ac:dyDescent="0.2">
      <c r="F326" s="5">
        <v>415</v>
      </c>
      <c r="G326" s="7">
        <v>228000</v>
      </c>
      <c r="I326" s="5">
        <v>1124</v>
      </c>
      <c r="J326" s="7">
        <v>118000</v>
      </c>
    </row>
    <row r="327" spans="6:10" x14ac:dyDescent="0.2">
      <c r="F327" s="5">
        <v>416</v>
      </c>
      <c r="G327" s="7">
        <v>181134</v>
      </c>
      <c r="I327" s="5">
        <v>1126</v>
      </c>
      <c r="J327" s="7">
        <v>115000</v>
      </c>
    </row>
    <row r="328" spans="6:10" x14ac:dyDescent="0.2">
      <c r="F328" s="5">
        <v>417</v>
      </c>
      <c r="G328" s="7">
        <v>149500</v>
      </c>
      <c r="I328" s="5">
        <v>1130</v>
      </c>
      <c r="J328" s="7">
        <v>140000</v>
      </c>
    </row>
    <row r="329" spans="6:10" x14ac:dyDescent="0.2">
      <c r="F329" s="5">
        <v>418</v>
      </c>
      <c r="G329" s="7">
        <v>239000</v>
      </c>
      <c r="I329" s="5">
        <v>1132</v>
      </c>
      <c r="J329" s="7">
        <v>93500</v>
      </c>
    </row>
    <row r="330" spans="6:10" x14ac:dyDescent="0.2">
      <c r="F330" s="5">
        <v>419</v>
      </c>
      <c r="G330" s="7">
        <v>126000</v>
      </c>
      <c r="I330" s="5">
        <v>1136</v>
      </c>
      <c r="J330" s="7">
        <v>102000</v>
      </c>
    </row>
    <row r="331" spans="6:10" x14ac:dyDescent="0.2">
      <c r="F331" s="5">
        <v>420</v>
      </c>
      <c r="G331" s="7">
        <v>142000</v>
      </c>
      <c r="I331" s="5">
        <v>1139</v>
      </c>
      <c r="J331" s="7">
        <v>196000</v>
      </c>
    </row>
    <row r="332" spans="6:10" x14ac:dyDescent="0.2">
      <c r="F332" s="5">
        <v>421</v>
      </c>
      <c r="G332" s="7">
        <v>206300</v>
      </c>
      <c r="I332" s="5">
        <v>1141</v>
      </c>
      <c r="J332" s="7">
        <v>139000</v>
      </c>
    </row>
    <row r="333" spans="6:10" x14ac:dyDescent="0.2">
      <c r="F333" s="5">
        <v>422</v>
      </c>
      <c r="G333" s="7">
        <v>215000</v>
      </c>
      <c r="I333" s="5">
        <v>1144</v>
      </c>
      <c r="J333" s="7">
        <v>80000</v>
      </c>
    </row>
    <row r="334" spans="6:10" x14ac:dyDescent="0.2">
      <c r="F334" s="5">
        <v>424</v>
      </c>
      <c r="G334" s="7">
        <v>315000</v>
      </c>
      <c r="I334" s="5">
        <v>1145</v>
      </c>
      <c r="J334" s="7">
        <v>80000</v>
      </c>
    </row>
    <row r="335" spans="6:10" x14ac:dyDescent="0.2">
      <c r="F335" s="5">
        <v>425</v>
      </c>
      <c r="G335" s="7">
        <v>139000</v>
      </c>
      <c r="I335" s="5">
        <v>1147</v>
      </c>
      <c r="J335" s="7">
        <v>180000</v>
      </c>
    </row>
    <row r="336" spans="6:10" x14ac:dyDescent="0.2">
      <c r="F336" s="5">
        <v>426</v>
      </c>
      <c r="G336" s="7">
        <v>135000</v>
      </c>
      <c r="I336" s="5">
        <v>1149</v>
      </c>
      <c r="J336" s="7">
        <v>116900</v>
      </c>
    </row>
    <row r="337" spans="6:10" x14ac:dyDescent="0.2">
      <c r="F337" s="5">
        <v>429</v>
      </c>
      <c r="G337" s="7">
        <v>195400</v>
      </c>
      <c r="I337" s="5">
        <v>1151</v>
      </c>
      <c r="J337" s="7">
        <v>124000</v>
      </c>
    </row>
    <row r="338" spans="6:10" x14ac:dyDescent="0.2">
      <c r="F338" s="5">
        <v>430</v>
      </c>
      <c r="G338" s="7">
        <v>175000</v>
      </c>
      <c r="I338" s="5">
        <v>1154</v>
      </c>
      <c r="J338" s="7">
        <v>120500</v>
      </c>
    </row>
    <row r="339" spans="6:10" x14ac:dyDescent="0.2">
      <c r="F339" s="5">
        <v>432</v>
      </c>
      <c r="G339" s="7">
        <v>79900</v>
      </c>
      <c r="I339" s="5">
        <v>1163</v>
      </c>
      <c r="J339" s="7">
        <v>129000</v>
      </c>
    </row>
    <row r="340" spans="6:10" x14ac:dyDescent="0.2">
      <c r="F340" s="5">
        <v>433</v>
      </c>
      <c r="G340" s="7">
        <v>122500</v>
      </c>
      <c r="I340" s="5">
        <v>1165</v>
      </c>
      <c r="J340" s="7">
        <v>194000</v>
      </c>
    </row>
    <row r="341" spans="6:10" x14ac:dyDescent="0.2">
      <c r="F341" s="5">
        <v>434</v>
      </c>
      <c r="G341" s="7">
        <v>181000</v>
      </c>
      <c r="I341" s="5">
        <v>1173</v>
      </c>
      <c r="J341" s="7">
        <v>171900</v>
      </c>
    </row>
    <row r="342" spans="6:10" x14ac:dyDescent="0.2">
      <c r="F342" s="5">
        <v>436</v>
      </c>
      <c r="G342" s="7">
        <v>212000</v>
      </c>
      <c r="I342" s="5">
        <v>1177</v>
      </c>
      <c r="J342" s="7">
        <v>119500</v>
      </c>
    </row>
    <row r="343" spans="6:10" x14ac:dyDescent="0.2">
      <c r="F343" s="5">
        <v>437</v>
      </c>
      <c r="G343" s="7">
        <v>116000</v>
      </c>
      <c r="I343" s="5">
        <v>1178</v>
      </c>
      <c r="J343" s="7">
        <v>115000</v>
      </c>
    </row>
    <row r="344" spans="6:10" x14ac:dyDescent="0.2">
      <c r="F344" s="5">
        <v>440</v>
      </c>
      <c r="G344" s="7">
        <v>110000</v>
      </c>
      <c r="I344" s="5">
        <v>1180</v>
      </c>
      <c r="J344" s="7">
        <v>93000</v>
      </c>
    </row>
    <row r="345" spans="6:10" x14ac:dyDescent="0.2">
      <c r="F345" s="5">
        <v>441</v>
      </c>
      <c r="G345" s="7">
        <v>555000</v>
      </c>
      <c r="I345" s="5">
        <v>1182</v>
      </c>
      <c r="J345" s="7">
        <v>392500</v>
      </c>
    </row>
    <row r="346" spans="6:10" x14ac:dyDescent="0.2">
      <c r="F346" s="5">
        <v>442</v>
      </c>
      <c r="G346" s="7">
        <v>118000</v>
      </c>
      <c r="I346" s="5">
        <v>1184</v>
      </c>
      <c r="J346" s="7">
        <v>120000</v>
      </c>
    </row>
    <row r="347" spans="6:10" x14ac:dyDescent="0.2">
      <c r="F347" s="5">
        <v>443</v>
      </c>
      <c r="G347" s="7">
        <v>162900</v>
      </c>
      <c r="I347" s="5">
        <v>1185</v>
      </c>
      <c r="J347" s="7">
        <v>186700</v>
      </c>
    </row>
    <row r="348" spans="6:10" x14ac:dyDescent="0.2">
      <c r="F348" s="5">
        <v>444</v>
      </c>
      <c r="G348" s="7">
        <v>172500</v>
      </c>
      <c r="I348" s="5">
        <v>1188</v>
      </c>
      <c r="J348" s="7">
        <v>262000</v>
      </c>
    </row>
    <row r="349" spans="6:10" x14ac:dyDescent="0.2">
      <c r="F349" s="5">
        <v>445</v>
      </c>
      <c r="G349" s="7">
        <v>210000</v>
      </c>
      <c r="I349" s="5">
        <v>1192</v>
      </c>
      <c r="J349" s="7">
        <v>174000</v>
      </c>
    </row>
    <row r="350" spans="6:10" x14ac:dyDescent="0.2">
      <c r="F350" s="5">
        <v>446</v>
      </c>
      <c r="G350" s="7">
        <v>127500</v>
      </c>
      <c r="I350" s="5">
        <v>1194</v>
      </c>
      <c r="J350" s="7">
        <v>165000</v>
      </c>
    </row>
    <row r="351" spans="6:10" x14ac:dyDescent="0.2">
      <c r="F351" s="5">
        <v>447</v>
      </c>
      <c r="G351" s="7">
        <v>190000</v>
      </c>
      <c r="I351" s="5">
        <v>1201</v>
      </c>
      <c r="J351" s="7">
        <v>116050</v>
      </c>
    </row>
    <row r="352" spans="6:10" x14ac:dyDescent="0.2">
      <c r="F352" s="5">
        <v>448</v>
      </c>
      <c r="G352" s="7">
        <v>199900</v>
      </c>
      <c r="I352" s="5">
        <v>1203</v>
      </c>
      <c r="J352" s="7">
        <v>117000</v>
      </c>
    </row>
    <row r="353" spans="6:10" x14ac:dyDescent="0.2">
      <c r="F353" s="5">
        <v>449</v>
      </c>
      <c r="G353" s="7">
        <v>119500</v>
      </c>
      <c r="I353" s="5">
        <v>1207</v>
      </c>
      <c r="J353" s="7">
        <v>107000</v>
      </c>
    </row>
    <row r="354" spans="6:10" x14ac:dyDescent="0.2">
      <c r="F354" s="5">
        <v>450</v>
      </c>
      <c r="G354" s="7">
        <v>120000</v>
      </c>
      <c r="I354" s="5">
        <v>1213</v>
      </c>
      <c r="J354" s="7">
        <v>113000</v>
      </c>
    </row>
    <row r="355" spans="6:10" x14ac:dyDescent="0.2">
      <c r="F355" s="5">
        <v>453</v>
      </c>
      <c r="G355" s="7">
        <v>204000</v>
      </c>
      <c r="I355" s="5">
        <v>1214</v>
      </c>
      <c r="J355" s="7">
        <v>145000</v>
      </c>
    </row>
    <row r="356" spans="6:10" x14ac:dyDescent="0.2">
      <c r="F356" s="5">
        <v>454</v>
      </c>
      <c r="G356" s="7">
        <v>210000</v>
      </c>
      <c r="I356" s="5">
        <v>1216</v>
      </c>
      <c r="J356" s="7">
        <v>125000</v>
      </c>
    </row>
    <row r="357" spans="6:10" x14ac:dyDescent="0.2">
      <c r="F357" s="5">
        <v>455</v>
      </c>
      <c r="G357" s="7">
        <v>188000</v>
      </c>
      <c r="I357" s="5">
        <v>1219</v>
      </c>
      <c r="J357" s="7">
        <v>80500</v>
      </c>
    </row>
    <row r="358" spans="6:10" x14ac:dyDescent="0.2">
      <c r="F358" s="5">
        <v>456</v>
      </c>
      <c r="G358" s="7">
        <v>175500</v>
      </c>
      <c r="I358" s="5">
        <v>1221</v>
      </c>
      <c r="J358" s="7">
        <v>115000</v>
      </c>
    </row>
    <row r="359" spans="6:10" x14ac:dyDescent="0.2">
      <c r="F359" s="5">
        <v>457</v>
      </c>
      <c r="G359" s="7">
        <v>98000</v>
      </c>
      <c r="I359" s="5">
        <v>1222</v>
      </c>
      <c r="J359" s="7">
        <v>134000</v>
      </c>
    </row>
    <row r="360" spans="6:10" x14ac:dyDescent="0.2">
      <c r="F360" s="5">
        <v>458</v>
      </c>
      <c r="G360" s="7">
        <v>256000</v>
      </c>
      <c r="I360" s="5">
        <v>1228</v>
      </c>
      <c r="J360" s="7">
        <v>147000</v>
      </c>
    </row>
    <row r="361" spans="6:10" x14ac:dyDescent="0.2">
      <c r="F361" s="5">
        <v>459</v>
      </c>
      <c r="G361" s="7">
        <v>161000</v>
      </c>
      <c r="I361" s="5">
        <v>1253</v>
      </c>
      <c r="J361" s="7">
        <v>130000</v>
      </c>
    </row>
    <row r="362" spans="6:10" x14ac:dyDescent="0.2">
      <c r="F362" s="5">
        <v>461</v>
      </c>
      <c r="G362" s="7">
        <v>263435</v>
      </c>
      <c r="I362" s="5">
        <v>1258</v>
      </c>
      <c r="J362" s="7">
        <v>99900</v>
      </c>
    </row>
    <row r="363" spans="6:10" x14ac:dyDescent="0.2">
      <c r="F363" s="5">
        <v>462</v>
      </c>
      <c r="G363" s="7">
        <v>155000</v>
      </c>
      <c r="I363" s="5">
        <v>1259</v>
      </c>
      <c r="J363" s="7">
        <v>190000</v>
      </c>
    </row>
    <row r="364" spans="6:10" x14ac:dyDescent="0.2">
      <c r="F364" s="5">
        <v>464</v>
      </c>
      <c r="G364" s="7">
        <v>188700</v>
      </c>
      <c r="I364" s="5">
        <v>1262</v>
      </c>
      <c r="J364" s="7">
        <v>128900</v>
      </c>
    </row>
    <row r="365" spans="6:10" x14ac:dyDescent="0.2">
      <c r="F365" s="5">
        <v>466</v>
      </c>
      <c r="G365" s="7">
        <v>178740</v>
      </c>
      <c r="I365" s="5">
        <v>1265</v>
      </c>
      <c r="J365" s="7">
        <v>181000</v>
      </c>
    </row>
    <row r="366" spans="6:10" x14ac:dyDescent="0.2">
      <c r="F366" s="5">
        <v>468</v>
      </c>
      <c r="G366" s="7">
        <v>146500</v>
      </c>
      <c r="I366" s="5">
        <v>1271</v>
      </c>
      <c r="J366" s="7">
        <v>260000</v>
      </c>
    </row>
    <row r="367" spans="6:10" x14ac:dyDescent="0.2">
      <c r="F367" s="5">
        <v>469</v>
      </c>
      <c r="G367" s="7">
        <v>250000</v>
      </c>
      <c r="I367" s="5">
        <v>1273</v>
      </c>
      <c r="J367" s="7">
        <v>137000</v>
      </c>
    </row>
    <row r="368" spans="6:10" x14ac:dyDescent="0.2">
      <c r="F368" s="5">
        <v>470</v>
      </c>
      <c r="G368" s="7">
        <v>187000</v>
      </c>
      <c r="I368" s="5">
        <v>1274</v>
      </c>
      <c r="J368" s="7">
        <v>177000</v>
      </c>
    </row>
    <row r="369" spans="6:10" x14ac:dyDescent="0.2">
      <c r="F369" s="5">
        <v>472</v>
      </c>
      <c r="G369" s="7">
        <v>190000</v>
      </c>
      <c r="I369" s="5">
        <v>1283</v>
      </c>
      <c r="J369" s="7">
        <v>150500</v>
      </c>
    </row>
    <row r="370" spans="6:10" x14ac:dyDescent="0.2">
      <c r="F370" s="5">
        <v>474</v>
      </c>
      <c r="G370" s="7">
        <v>440000</v>
      </c>
      <c r="I370" s="5">
        <v>1289</v>
      </c>
      <c r="J370" s="7">
        <v>278000</v>
      </c>
    </row>
    <row r="371" spans="6:10" x14ac:dyDescent="0.2">
      <c r="F371" s="5">
        <v>475</v>
      </c>
      <c r="G371" s="7">
        <v>251000</v>
      </c>
      <c r="I371" s="5">
        <v>1295</v>
      </c>
      <c r="J371" s="7">
        <v>115000</v>
      </c>
    </row>
    <row r="372" spans="6:10" x14ac:dyDescent="0.2">
      <c r="F372" s="5">
        <v>477</v>
      </c>
      <c r="G372" s="7">
        <v>208900</v>
      </c>
      <c r="I372" s="5">
        <v>1296</v>
      </c>
      <c r="J372" s="7">
        <v>138500</v>
      </c>
    </row>
    <row r="373" spans="6:10" x14ac:dyDescent="0.2">
      <c r="F373" s="5">
        <v>478</v>
      </c>
      <c r="G373" s="7">
        <v>380000</v>
      </c>
      <c r="I373" s="5">
        <v>1298</v>
      </c>
      <c r="J373" s="7">
        <v>140000</v>
      </c>
    </row>
    <row r="374" spans="6:10" x14ac:dyDescent="0.2">
      <c r="F374" s="5">
        <v>479</v>
      </c>
      <c r="G374" s="7">
        <v>297000</v>
      </c>
      <c r="I374" s="5">
        <v>1308</v>
      </c>
      <c r="J374" s="7">
        <v>138000</v>
      </c>
    </row>
    <row r="375" spans="6:10" x14ac:dyDescent="0.2">
      <c r="F375" s="5">
        <v>480</v>
      </c>
      <c r="G375" s="7">
        <v>89471</v>
      </c>
      <c r="I375" s="5">
        <v>1315</v>
      </c>
      <c r="J375" s="7">
        <v>119000</v>
      </c>
    </row>
    <row r="376" spans="6:10" x14ac:dyDescent="0.2">
      <c r="F376" s="5">
        <v>481</v>
      </c>
      <c r="G376" s="7">
        <v>326000</v>
      </c>
      <c r="I376" s="5">
        <v>1318</v>
      </c>
      <c r="J376" s="7">
        <v>208900</v>
      </c>
    </row>
    <row r="377" spans="6:10" x14ac:dyDescent="0.2">
      <c r="F377" s="5">
        <v>482</v>
      </c>
      <c r="G377" s="7">
        <v>374000</v>
      </c>
      <c r="I377" s="5">
        <v>1320</v>
      </c>
      <c r="J377" s="7">
        <v>111000</v>
      </c>
    </row>
    <row r="378" spans="6:10" x14ac:dyDescent="0.2">
      <c r="F378" s="5">
        <v>483</v>
      </c>
      <c r="G378" s="7">
        <v>155000</v>
      </c>
      <c r="I378" s="5">
        <v>1322</v>
      </c>
      <c r="J378" s="7">
        <v>72500</v>
      </c>
    </row>
    <row r="379" spans="6:10" x14ac:dyDescent="0.2">
      <c r="F379" s="5">
        <v>485</v>
      </c>
      <c r="G379" s="7">
        <v>132500</v>
      </c>
      <c r="I379" s="5">
        <v>1324</v>
      </c>
      <c r="J379" s="7">
        <v>82500</v>
      </c>
    </row>
    <row r="380" spans="6:10" x14ac:dyDescent="0.2">
      <c r="F380" s="5">
        <v>487</v>
      </c>
      <c r="G380" s="7">
        <v>156000</v>
      </c>
      <c r="I380" s="5">
        <v>1326</v>
      </c>
      <c r="J380" s="7">
        <v>55000</v>
      </c>
    </row>
    <row r="381" spans="6:10" x14ac:dyDescent="0.2">
      <c r="F381" s="5">
        <v>488</v>
      </c>
      <c r="G381" s="7">
        <v>175000</v>
      </c>
      <c r="I381" s="5">
        <v>1328</v>
      </c>
      <c r="J381" s="7">
        <v>130500</v>
      </c>
    </row>
    <row r="382" spans="6:10" x14ac:dyDescent="0.2">
      <c r="F382" s="5">
        <v>489</v>
      </c>
      <c r="G382" s="7">
        <v>160000</v>
      </c>
      <c r="I382" s="5">
        <v>1333</v>
      </c>
      <c r="J382" s="7">
        <v>100000</v>
      </c>
    </row>
    <row r="383" spans="6:10" x14ac:dyDescent="0.2">
      <c r="F383" s="5">
        <v>493</v>
      </c>
      <c r="G383" s="7">
        <v>172785</v>
      </c>
      <c r="I383" s="5">
        <v>1338</v>
      </c>
      <c r="J383" s="7">
        <v>52500</v>
      </c>
    </row>
    <row r="384" spans="6:10" x14ac:dyDescent="0.2">
      <c r="F384" s="5">
        <v>494</v>
      </c>
      <c r="G384" s="7">
        <v>155000</v>
      </c>
      <c r="I384" s="5">
        <v>1340</v>
      </c>
      <c r="J384" s="7">
        <v>128500</v>
      </c>
    </row>
    <row r="385" spans="6:10" x14ac:dyDescent="0.2">
      <c r="F385" s="5">
        <v>497</v>
      </c>
      <c r="G385" s="7">
        <v>430000</v>
      </c>
      <c r="I385" s="5">
        <v>1341</v>
      </c>
      <c r="J385" s="7">
        <v>123000</v>
      </c>
    </row>
    <row r="386" spans="6:10" x14ac:dyDescent="0.2">
      <c r="F386" s="5">
        <v>498</v>
      </c>
      <c r="G386" s="7">
        <v>184000</v>
      </c>
      <c r="I386" s="5">
        <v>1346</v>
      </c>
      <c r="J386" s="7">
        <v>108500</v>
      </c>
    </row>
    <row r="387" spans="6:10" x14ac:dyDescent="0.2">
      <c r="F387" s="5">
        <v>501</v>
      </c>
      <c r="G387" s="7">
        <v>113000</v>
      </c>
      <c r="I387" s="5">
        <v>1349</v>
      </c>
      <c r="J387" s="7">
        <v>215000</v>
      </c>
    </row>
    <row r="388" spans="6:10" x14ac:dyDescent="0.2">
      <c r="F388" s="5">
        <v>502</v>
      </c>
      <c r="G388" s="7">
        <v>226700</v>
      </c>
      <c r="I388" s="5">
        <v>1353</v>
      </c>
      <c r="J388" s="7">
        <v>134900</v>
      </c>
    </row>
    <row r="389" spans="6:10" x14ac:dyDescent="0.2">
      <c r="F389" s="5">
        <v>503</v>
      </c>
      <c r="G389" s="7">
        <v>140000</v>
      </c>
      <c r="I389" s="5">
        <v>1357</v>
      </c>
      <c r="J389" s="7">
        <v>110000</v>
      </c>
    </row>
    <row r="390" spans="6:10" x14ac:dyDescent="0.2">
      <c r="F390" s="5">
        <v>504</v>
      </c>
      <c r="G390" s="7">
        <v>289000</v>
      </c>
      <c r="I390" s="5">
        <v>1359</v>
      </c>
      <c r="J390" s="7">
        <v>177500</v>
      </c>
    </row>
    <row r="391" spans="6:10" x14ac:dyDescent="0.2">
      <c r="F391" s="5">
        <v>505</v>
      </c>
      <c r="G391" s="7">
        <v>147000</v>
      </c>
      <c r="I391" s="5">
        <v>1365</v>
      </c>
      <c r="J391" s="7">
        <v>144152</v>
      </c>
    </row>
    <row r="392" spans="6:10" x14ac:dyDescent="0.2">
      <c r="F392" s="5">
        <v>506</v>
      </c>
      <c r="G392" s="7">
        <v>124500</v>
      </c>
      <c r="I392" s="5">
        <v>1369</v>
      </c>
      <c r="J392" s="7">
        <v>144000</v>
      </c>
    </row>
    <row r="393" spans="6:10" x14ac:dyDescent="0.2">
      <c r="F393" s="5">
        <v>507</v>
      </c>
      <c r="G393" s="7">
        <v>215000</v>
      </c>
      <c r="I393" s="5">
        <v>1377</v>
      </c>
      <c r="J393" s="7">
        <v>91000</v>
      </c>
    </row>
    <row r="394" spans="6:10" x14ac:dyDescent="0.2">
      <c r="F394" s="5">
        <v>509</v>
      </c>
      <c r="G394" s="7">
        <v>161000</v>
      </c>
      <c r="I394" s="5">
        <v>1379</v>
      </c>
      <c r="J394" s="7">
        <v>83000</v>
      </c>
    </row>
    <row r="395" spans="6:10" x14ac:dyDescent="0.2">
      <c r="F395" s="5">
        <v>510</v>
      </c>
      <c r="G395" s="7">
        <v>124500</v>
      </c>
      <c r="I395" s="5">
        <v>1381</v>
      </c>
      <c r="J395" s="7">
        <v>58500</v>
      </c>
    </row>
    <row r="396" spans="6:10" x14ac:dyDescent="0.2">
      <c r="F396" s="5">
        <v>511</v>
      </c>
      <c r="G396" s="7">
        <v>164900</v>
      </c>
      <c r="I396" s="5">
        <v>1401</v>
      </c>
      <c r="J396" s="7">
        <v>120000</v>
      </c>
    </row>
    <row r="397" spans="6:10" x14ac:dyDescent="0.2">
      <c r="F397" s="5">
        <v>512</v>
      </c>
      <c r="G397" s="7">
        <v>202665</v>
      </c>
      <c r="I397" s="5">
        <v>1406</v>
      </c>
      <c r="J397" s="7">
        <v>275000</v>
      </c>
    </row>
    <row r="398" spans="6:10" x14ac:dyDescent="0.2">
      <c r="F398" s="5">
        <v>516</v>
      </c>
      <c r="G398" s="7">
        <v>402861</v>
      </c>
      <c r="I398" s="5">
        <v>1407</v>
      </c>
      <c r="J398" s="7">
        <v>133000</v>
      </c>
    </row>
    <row r="399" spans="6:10" x14ac:dyDescent="0.2">
      <c r="F399" s="5">
        <v>517</v>
      </c>
      <c r="G399" s="7">
        <v>158000</v>
      </c>
      <c r="I399" s="5">
        <v>1408</v>
      </c>
      <c r="J399" s="7">
        <v>112000</v>
      </c>
    </row>
    <row r="400" spans="6:10" x14ac:dyDescent="0.2">
      <c r="F400" s="5">
        <v>518</v>
      </c>
      <c r="G400" s="7">
        <v>265000</v>
      </c>
      <c r="I400" s="5">
        <v>1422</v>
      </c>
      <c r="J400" s="7">
        <v>127500</v>
      </c>
    </row>
    <row r="401" spans="6:10" x14ac:dyDescent="0.2">
      <c r="F401" s="5">
        <v>519</v>
      </c>
      <c r="G401" s="7">
        <v>211000</v>
      </c>
      <c r="I401" s="5">
        <v>1423</v>
      </c>
      <c r="J401" s="7">
        <v>136500</v>
      </c>
    </row>
    <row r="402" spans="6:10" x14ac:dyDescent="0.2">
      <c r="F402" s="5">
        <v>520</v>
      </c>
      <c r="G402" s="7">
        <v>234000</v>
      </c>
      <c r="I402" s="5">
        <v>1427</v>
      </c>
      <c r="J402" s="7">
        <v>271000</v>
      </c>
    </row>
    <row r="403" spans="6:10" x14ac:dyDescent="0.2">
      <c r="F403" s="5">
        <v>521</v>
      </c>
      <c r="G403" s="7">
        <v>106250</v>
      </c>
      <c r="I403" s="5">
        <v>1429</v>
      </c>
      <c r="J403" s="7">
        <v>119000</v>
      </c>
    </row>
    <row r="404" spans="6:10" x14ac:dyDescent="0.2">
      <c r="F404" s="5">
        <v>522</v>
      </c>
      <c r="G404" s="7">
        <v>150000</v>
      </c>
      <c r="I404" s="5">
        <v>1432</v>
      </c>
      <c r="J404" s="7">
        <v>143750</v>
      </c>
    </row>
    <row r="405" spans="6:10" x14ac:dyDescent="0.2">
      <c r="F405" s="5">
        <v>523</v>
      </c>
      <c r="G405" s="7">
        <v>159000</v>
      </c>
      <c r="I405" s="5">
        <v>1433</v>
      </c>
      <c r="J405" s="7">
        <v>64500</v>
      </c>
    </row>
    <row r="406" spans="6:10" x14ac:dyDescent="0.2">
      <c r="F406" s="5">
        <v>524</v>
      </c>
      <c r="G406" s="7">
        <v>184750</v>
      </c>
      <c r="I406" s="5">
        <v>1435</v>
      </c>
      <c r="J406" s="7">
        <v>160000</v>
      </c>
    </row>
    <row r="407" spans="6:10" x14ac:dyDescent="0.2">
      <c r="F407" s="5">
        <v>525</v>
      </c>
      <c r="G407" s="7">
        <v>315750</v>
      </c>
      <c r="I407" s="5">
        <v>1437</v>
      </c>
      <c r="J407" s="7">
        <v>120500</v>
      </c>
    </row>
    <row r="408" spans="6:10" x14ac:dyDescent="0.2">
      <c r="F408" s="5">
        <v>526</v>
      </c>
      <c r="G408" s="7">
        <v>176000</v>
      </c>
      <c r="I408" s="5">
        <v>1442</v>
      </c>
      <c r="J408" s="7">
        <v>149300</v>
      </c>
    </row>
    <row r="409" spans="6:10" x14ac:dyDescent="0.2">
      <c r="F409" s="5">
        <v>528</v>
      </c>
      <c r="G409" s="7">
        <v>446261</v>
      </c>
      <c r="I409" s="5">
        <v>1444</v>
      </c>
      <c r="J409" s="7">
        <v>121000</v>
      </c>
    </row>
    <row r="410" spans="6:10" x14ac:dyDescent="0.2">
      <c r="F410" s="5">
        <v>530</v>
      </c>
      <c r="G410" s="7">
        <v>200624</v>
      </c>
      <c r="I410" s="5">
        <v>1450</v>
      </c>
      <c r="J410" s="7">
        <v>92000</v>
      </c>
    </row>
    <row r="411" spans="6:10" x14ac:dyDescent="0.2">
      <c r="F411" s="5">
        <v>532</v>
      </c>
      <c r="G411" s="7">
        <v>128000</v>
      </c>
      <c r="I411" s="5">
        <v>1453</v>
      </c>
      <c r="J411" s="7">
        <v>145000</v>
      </c>
    </row>
    <row r="412" spans="6:10" x14ac:dyDescent="0.2">
      <c r="F412" s="5">
        <v>535</v>
      </c>
      <c r="G412" s="7">
        <v>178000</v>
      </c>
      <c r="I412" s="5">
        <v>1459</v>
      </c>
      <c r="J412" s="7">
        <v>142125</v>
      </c>
    </row>
    <row r="413" spans="6:10" x14ac:dyDescent="0.2">
      <c r="F413" s="5">
        <v>537</v>
      </c>
      <c r="G413" s="7">
        <v>188000</v>
      </c>
    </row>
    <row r="414" spans="6:10" x14ac:dyDescent="0.2">
      <c r="F414" s="5">
        <v>539</v>
      </c>
      <c r="G414" s="7">
        <v>158000</v>
      </c>
    </row>
    <row r="415" spans="6:10" x14ac:dyDescent="0.2">
      <c r="F415" s="5">
        <v>540</v>
      </c>
      <c r="G415" s="7">
        <v>272000</v>
      </c>
    </row>
    <row r="416" spans="6:10" x14ac:dyDescent="0.2">
      <c r="F416" s="5">
        <v>541</v>
      </c>
      <c r="G416" s="7">
        <v>315000</v>
      </c>
    </row>
    <row r="417" spans="6:7" x14ac:dyDescent="0.2">
      <c r="F417" s="5">
        <v>542</v>
      </c>
      <c r="G417" s="7">
        <v>248000</v>
      </c>
    </row>
    <row r="418" spans="6:7" x14ac:dyDescent="0.2">
      <c r="F418" s="5">
        <v>543</v>
      </c>
      <c r="G418" s="7">
        <v>213250</v>
      </c>
    </row>
    <row r="419" spans="6:7" x14ac:dyDescent="0.2">
      <c r="F419" s="5">
        <v>545</v>
      </c>
      <c r="G419" s="7">
        <v>179665</v>
      </c>
    </row>
    <row r="420" spans="6:7" x14ac:dyDescent="0.2">
      <c r="F420" s="5">
        <v>546</v>
      </c>
      <c r="G420" s="7">
        <v>229000</v>
      </c>
    </row>
    <row r="421" spans="6:7" x14ac:dyDescent="0.2">
      <c r="F421" s="5">
        <v>547</v>
      </c>
      <c r="G421" s="7">
        <v>210000</v>
      </c>
    </row>
    <row r="422" spans="6:7" x14ac:dyDescent="0.2">
      <c r="F422" s="5">
        <v>550</v>
      </c>
      <c r="G422" s="7">
        <v>263000</v>
      </c>
    </row>
    <row r="423" spans="6:7" x14ac:dyDescent="0.2">
      <c r="F423" s="5">
        <v>553</v>
      </c>
      <c r="G423" s="7">
        <v>255500</v>
      </c>
    </row>
    <row r="424" spans="6:7" x14ac:dyDescent="0.2">
      <c r="F424" s="5">
        <v>555</v>
      </c>
      <c r="G424" s="7">
        <v>284000</v>
      </c>
    </row>
    <row r="425" spans="6:7" x14ac:dyDescent="0.2">
      <c r="F425" s="5">
        <v>557</v>
      </c>
      <c r="G425" s="7">
        <v>141000</v>
      </c>
    </row>
    <row r="426" spans="6:7" x14ac:dyDescent="0.2">
      <c r="F426" s="5">
        <v>558</v>
      </c>
      <c r="G426" s="7">
        <v>108000</v>
      </c>
    </row>
    <row r="427" spans="6:7" x14ac:dyDescent="0.2">
      <c r="F427" s="5">
        <v>559</v>
      </c>
      <c r="G427" s="7">
        <v>175000</v>
      </c>
    </row>
    <row r="428" spans="6:7" x14ac:dyDescent="0.2">
      <c r="F428" s="5">
        <v>560</v>
      </c>
      <c r="G428" s="7">
        <v>234000</v>
      </c>
    </row>
    <row r="429" spans="6:7" x14ac:dyDescent="0.2">
      <c r="F429" s="5">
        <v>562</v>
      </c>
      <c r="G429" s="7">
        <v>170000</v>
      </c>
    </row>
    <row r="430" spans="6:7" x14ac:dyDescent="0.2">
      <c r="F430" s="5">
        <v>563</v>
      </c>
      <c r="G430" s="7">
        <v>108000</v>
      </c>
    </row>
    <row r="431" spans="6:7" x14ac:dyDescent="0.2">
      <c r="F431" s="5">
        <v>564</v>
      </c>
      <c r="G431" s="7">
        <v>185000</v>
      </c>
    </row>
    <row r="432" spans="6:7" x14ac:dyDescent="0.2">
      <c r="F432" s="5">
        <v>565</v>
      </c>
      <c r="G432" s="7">
        <v>268000</v>
      </c>
    </row>
    <row r="433" spans="6:7" x14ac:dyDescent="0.2">
      <c r="F433" s="5">
        <v>566</v>
      </c>
      <c r="G433" s="7">
        <v>128000</v>
      </c>
    </row>
    <row r="434" spans="6:7" x14ac:dyDescent="0.2">
      <c r="F434" s="5">
        <v>567</v>
      </c>
      <c r="G434" s="7">
        <v>325000</v>
      </c>
    </row>
    <row r="435" spans="6:7" x14ac:dyDescent="0.2">
      <c r="F435" s="5">
        <v>568</v>
      </c>
      <c r="G435" s="7">
        <v>214000</v>
      </c>
    </row>
    <row r="436" spans="6:7" x14ac:dyDescent="0.2">
      <c r="F436" s="5">
        <v>571</v>
      </c>
      <c r="G436" s="7">
        <v>142600</v>
      </c>
    </row>
    <row r="437" spans="6:7" x14ac:dyDescent="0.2">
      <c r="F437" s="5">
        <v>573</v>
      </c>
      <c r="G437" s="7">
        <v>224500</v>
      </c>
    </row>
    <row r="438" spans="6:7" x14ac:dyDescent="0.2">
      <c r="F438" s="5">
        <v>574</v>
      </c>
      <c r="G438" s="7">
        <v>170000</v>
      </c>
    </row>
    <row r="439" spans="6:7" x14ac:dyDescent="0.2">
      <c r="F439" s="5">
        <v>576</v>
      </c>
      <c r="G439" s="7">
        <v>118500</v>
      </c>
    </row>
    <row r="440" spans="6:7" x14ac:dyDescent="0.2">
      <c r="F440" s="5">
        <v>577</v>
      </c>
      <c r="G440" s="7">
        <v>145000</v>
      </c>
    </row>
    <row r="441" spans="6:7" x14ac:dyDescent="0.2">
      <c r="F441" s="5">
        <v>578</v>
      </c>
      <c r="G441" s="7">
        <v>164500</v>
      </c>
    </row>
    <row r="442" spans="6:7" x14ac:dyDescent="0.2">
      <c r="F442" s="5">
        <v>580</v>
      </c>
      <c r="G442" s="7">
        <v>131500</v>
      </c>
    </row>
    <row r="443" spans="6:7" x14ac:dyDescent="0.2">
      <c r="F443" s="5">
        <v>581</v>
      </c>
      <c r="G443" s="7">
        <v>181900</v>
      </c>
    </row>
    <row r="444" spans="6:7" x14ac:dyDescent="0.2">
      <c r="F444" s="5">
        <v>582</v>
      </c>
      <c r="G444" s="7">
        <v>253293</v>
      </c>
    </row>
    <row r="445" spans="6:7" x14ac:dyDescent="0.2">
      <c r="F445" s="5">
        <v>584</v>
      </c>
      <c r="G445" s="7">
        <v>325000</v>
      </c>
    </row>
    <row r="446" spans="6:7" x14ac:dyDescent="0.2">
      <c r="F446" s="5">
        <v>585</v>
      </c>
      <c r="G446" s="7">
        <v>133000</v>
      </c>
    </row>
    <row r="447" spans="6:7" x14ac:dyDescent="0.2">
      <c r="F447" s="5">
        <v>586</v>
      </c>
      <c r="G447" s="7">
        <v>369900</v>
      </c>
    </row>
    <row r="448" spans="6:7" x14ac:dyDescent="0.2">
      <c r="F448" s="5">
        <v>591</v>
      </c>
      <c r="G448" s="7">
        <v>185900</v>
      </c>
    </row>
    <row r="449" spans="6:7" x14ac:dyDescent="0.2">
      <c r="F449" s="5">
        <v>592</v>
      </c>
      <c r="G449" s="7">
        <v>451950</v>
      </c>
    </row>
    <row r="450" spans="6:7" x14ac:dyDescent="0.2">
      <c r="F450" s="5">
        <v>596</v>
      </c>
      <c r="G450" s="7">
        <v>319000</v>
      </c>
    </row>
    <row r="451" spans="6:7" x14ac:dyDescent="0.2">
      <c r="F451" s="5">
        <v>597</v>
      </c>
      <c r="G451" s="7">
        <v>114504</v>
      </c>
    </row>
    <row r="452" spans="6:7" x14ac:dyDescent="0.2">
      <c r="F452" s="5">
        <v>598</v>
      </c>
      <c r="G452" s="7">
        <v>194201</v>
      </c>
    </row>
    <row r="453" spans="6:7" x14ac:dyDescent="0.2">
      <c r="F453" s="5">
        <v>599</v>
      </c>
      <c r="G453" s="7">
        <v>217500</v>
      </c>
    </row>
    <row r="454" spans="6:7" x14ac:dyDescent="0.2">
      <c r="F454" s="5">
        <v>600</v>
      </c>
      <c r="G454" s="7">
        <v>151000</v>
      </c>
    </row>
    <row r="455" spans="6:7" x14ac:dyDescent="0.2">
      <c r="F455" s="5">
        <v>601</v>
      </c>
      <c r="G455" s="7">
        <v>275000</v>
      </c>
    </row>
    <row r="456" spans="6:7" x14ac:dyDescent="0.2">
      <c r="F456" s="5">
        <v>602</v>
      </c>
      <c r="G456" s="7">
        <v>141000</v>
      </c>
    </row>
    <row r="457" spans="6:7" x14ac:dyDescent="0.2">
      <c r="F457" s="5">
        <v>603</v>
      </c>
      <c r="G457" s="7">
        <v>220000</v>
      </c>
    </row>
    <row r="458" spans="6:7" x14ac:dyDescent="0.2">
      <c r="F458" s="5">
        <v>605</v>
      </c>
      <c r="G458" s="7">
        <v>221000</v>
      </c>
    </row>
    <row r="459" spans="6:7" x14ac:dyDescent="0.2">
      <c r="F459" s="5">
        <v>606</v>
      </c>
      <c r="G459" s="7">
        <v>205000</v>
      </c>
    </row>
    <row r="460" spans="6:7" x14ac:dyDescent="0.2">
      <c r="F460" s="5">
        <v>607</v>
      </c>
      <c r="G460" s="7">
        <v>152000</v>
      </c>
    </row>
    <row r="461" spans="6:7" x14ac:dyDescent="0.2">
      <c r="F461" s="5">
        <v>608</v>
      </c>
      <c r="G461" s="7">
        <v>225000</v>
      </c>
    </row>
    <row r="462" spans="6:7" x14ac:dyDescent="0.2">
      <c r="F462" s="5">
        <v>609</v>
      </c>
      <c r="G462" s="7">
        <v>359100</v>
      </c>
    </row>
    <row r="463" spans="6:7" x14ac:dyDescent="0.2">
      <c r="F463" s="5">
        <v>611</v>
      </c>
      <c r="G463" s="7">
        <v>313000</v>
      </c>
    </row>
    <row r="464" spans="6:7" x14ac:dyDescent="0.2">
      <c r="F464" s="5">
        <v>612</v>
      </c>
      <c r="G464" s="7">
        <v>148000</v>
      </c>
    </row>
    <row r="465" spans="6:7" x14ac:dyDescent="0.2">
      <c r="F465" s="5">
        <v>613</v>
      </c>
      <c r="G465" s="7">
        <v>261500</v>
      </c>
    </row>
    <row r="466" spans="6:7" x14ac:dyDescent="0.2">
      <c r="F466" s="5">
        <v>614</v>
      </c>
      <c r="G466" s="7">
        <v>147000</v>
      </c>
    </row>
    <row r="467" spans="6:7" x14ac:dyDescent="0.2">
      <c r="F467" s="5">
        <v>616</v>
      </c>
      <c r="G467" s="7">
        <v>137500</v>
      </c>
    </row>
    <row r="468" spans="6:7" x14ac:dyDescent="0.2">
      <c r="F468" s="5">
        <v>617</v>
      </c>
      <c r="G468" s="7">
        <v>183200</v>
      </c>
    </row>
    <row r="469" spans="6:7" x14ac:dyDescent="0.2">
      <c r="F469" s="5">
        <v>619</v>
      </c>
      <c r="G469" s="7">
        <v>314813</v>
      </c>
    </row>
    <row r="470" spans="6:7" x14ac:dyDescent="0.2">
      <c r="F470" s="5">
        <v>620</v>
      </c>
      <c r="G470" s="7">
        <v>305000</v>
      </c>
    </row>
    <row r="471" spans="6:7" x14ac:dyDescent="0.2">
      <c r="F471" s="5">
        <v>622</v>
      </c>
      <c r="G471" s="7">
        <v>240000</v>
      </c>
    </row>
    <row r="472" spans="6:7" x14ac:dyDescent="0.2">
      <c r="F472" s="5">
        <v>623</v>
      </c>
      <c r="G472" s="7">
        <v>135000</v>
      </c>
    </row>
    <row r="473" spans="6:7" x14ac:dyDescent="0.2">
      <c r="F473" s="5">
        <v>625</v>
      </c>
      <c r="G473" s="7">
        <v>165150</v>
      </c>
    </row>
    <row r="474" spans="6:7" x14ac:dyDescent="0.2">
      <c r="F474" s="5">
        <v>627</v>
      </c>
      <c r="G474" s="7">
        <v>139900</v>
      </c>
    </row>
    <row r="475" spans="6:7" x14ac:dyDescent="0.2">
      <c r="F475" s="5">
        <v>628</v>
      </c>
      <c r="G475" s="7">
        <v>153000</v>
      </c>
    </row>
    <row r="476" spans="6:7" x14ac:dyDescent="0.2">
      <c r="F476" s="5">
        <v>629</v>
      </c>
      <c r="G476" s="7">
        <v>135000</v>
      </c>
    </row>
    <row r="477" spans="6:7" x14ac:dyDescent="0.2">
      <c r="F477" s="5">
        <v>630</v>
      </c>
      <c r="G477" s="7">
        <v>168500</v>
      </c>
    </row>
    <row r="478" spans="6:7" x14ac:dyDescent="0.2">
      <c r="F478" s="5">
        <v>631</v>
      </c>
      <c r="G478" s="7">
        <v>124000</v>
      </c>
    </row>
    <row r="479" spans="6:7" x14ac:dyDescent="0.2">
      <c r="F479" s="5">
        <v>632</v>
      </c>
      <c r="G479" s="7">
        <v>209500</v>
      </c>
    </row>
    <row r="480" spans="6:7" x14ac:dyDescent="0.2">
      <c r="F480" s="5">
        <v>633</v>
      </c>
      <c r="G480" s="7">
        <v>82500</v>
      </c>
    </row>
    <row r="481" spans="6:7" x14ac:dyDescent="0.2">
      <c r="F481" s="5">
        <v>634</v>
      </c>
      <c r="G481" s="7">
        <v>139400</v>
      </c>
    </row>
    <row r="482" spans="6:7" x14ac:dyDescent="0.2">
      <c r="F482" s="5">
        <v>636</v>
      </c>
      <c r="G482" s="7">
        <v>200000</v>
      </c>
    </row>
    <row r="483" spans="6:7" x14ac:dyDescent="0.2">
      <c r="F483" s="5">
        <v>638</v>
      </c>
      <c r="G483" s="7">
        <v>93000</v>
      </c>
    </row>
    <row r="484" spans="6:7" x14ac:dyDescent="0.2">
      <c r="F484" s="5">
        <v>640</v>
      </c>
      <c r="G484" s="7">
        <v>264561</v>
      </c>
    </row>
    <row r="485" spans="6:7" x14ac:dyDescent="0.2">
      <c r="F485" s="5">
        <v>641</v>
      </c>
      <c r="G485" s="7">
        <v>274000</v>
      </c>
    </row>
    <row r="486" spans="6:7" x14ac:dyDescent="0.2">
      <c r="F486" s="5">
        <v>642</v>
      </c>
      <c r="G486" s="7">
        <v>226000</v>
      </c>
    </row>
    <row r="487" spans="6:7" x14ac:dyDescent="0.2">
      <c r="F487" s="5">
        <v>643</v>
      </c>
      <c r="G487" s="7">
        <v>345000</v>
      </c>
    </row>
    <row r="488" spans="6:7" x14ac:dyDescent="0.2">
      <c r="F488" s="5">
        <v>644</v>
      </c>
      <c r="G488" s="7">
        <v>152000</v>
      </c>
    </row>
    <row r="489" spans="6:7" x14ac:dyDescent="0.2">
      <c r="F489" s="5">
        <v>645</v>
      </c>
      <c r="G489" s="7">
        <v>370878</v>
      </c>
    </row>
    <row r="490" spans="6:7" x14ac:dyDescent="0.2">
      <c r="F490" s="5">
        <v>647</v>
      </c>
      <c r="G490" s="7">
        <v>98300</v>
      </c>
    </row>
    <row r="491" spans="6:7" x14ac:dyDescent="0.2">
      <c r="F491" s="5">
        <v>649</v>
      </c>
      <c r="G491" s="7">
        <v>155000</v>
      </c>
    </row>
    <row r="492" spans="6:7" x14ac:dyDescent="0.2">
      <c r="F492" s="5">
        <v>651</v>
      </c>
      <c r="G492" s="7">
        <v>205950</v>
      </c>
    </row>
    <row r="493" spans="6:7" x14ac:dyDescent="0.2">
      <c r="F493" s="5">
        <v>652</v>
      </c>
      <c r="G493" s="7">
        <v>108000</v>
      </c>
    </row>
    <row r="494" spans="6:7" x14ac:dyDescent="0.2">
      <c r="F494" s="5">
        <v>653</v>
      </c>
      <c r="G494" s="7">
        <v>191000</v>
      </c>
    </row>
    <row r="495" spans="6:7" x14ac:dyDescent="0.2">
      <c r="F495" s="5">
        <v>654</v>
      </c>
      <c r="G495" s="7">
        <v>135000</v>
      </c>
    </row>
    <row r="496" spans="6:7" x14ac:dyDescent="0.2">
      <c r="F496" s="5">
        <v>655</v>
      </c>
      <c r="G496" s="7">
        <v>350000</v>
      </c>
    </row>
    <row r="497" spans="6:7" x14ac:dyDescent="0.2">
      <c r="F497" s="5">
        <v>656</v>
      </c>
      <c r="G497" s="7">
        <v>88000</v>
      </c>
    </row>
    <row r="498" spans="6:7" x14ac:dyDescent="0.2">
      <c r="F498" s="5">
        <v>658</v>
      </c>
      <c r="G498" s="7">
        <v>149000</v>
      </c>
    </row>
    <row r="499" spans="6:7" x14ac:dyDescent="0.2">
      <c r="F499" s="5">
        <v>659</v>
      </c>
      <c r="G499" s="7">
        <v>97500</v>
      </c>
    </row>
    <row r="500" spans="6:7" x14ac:dyDescent="0.2">
      <c r="F500" s="5">
        <v>660</v>
      </c>
      <c r="G500" s="7">
        <v>167000</v>
      </c>
    </row>
    <row r="501" spans="6:7" x14ac:dyDescent="0.2">
      <c r="F501" s="5">
        <v>661</v>
      </c>
      <c r="G501" s="7">
        <v>197900</v>
      </c>
    </row>
    <row r="502" spans="6:7" x14ac:dyDescent="0.2">
      <c r="F502" s="5">
        <v>662</v>
      </c>
      <c r="G502" s="7">
        <v>402000</v>
      </c>
    </row>
    <row r="503" spans="6:7" x14ac:dyDescent="0.2">
      <c r="F503" s="5">
        <v>664</v>
      </c>
      <c r="G503" s="7">
        <v>137500</v>
      </c>
    </row>
    <row r="504" spans="6:7" x14ac:dyDescent="0.2">
      <c r="F504" s="5">
        <v>665</v>
      </c>
      <c r="G504" s="7">
        <v>423000</v>
      </c>
    </row>
    <row r="505" spans="6:7" x14ac:dyDescent="0.2">
      <c r="F505" s="5">
        <v>666</v>
      </c>
      <c r="G505" s="7">
        <v>230500</v>
      </c>
    </row>
    <row r="506" spans="6:7" x14ac:dyDescent="0.2">
      <c r="F506" s="5">
        <v>667</v>
      </c>
      <c r="G506" s="7">
        <v>129000</v>
      </c>
    </row>
    <row r="507" spans="6:7" x14ac:dyDescent="0.2">
      <c r="F507" s="5">
        <v>668</v>
      </c>
      <c r="G507" s="7">
        <v>193500</v>
      </c>
    </row>
    <row r="508" spans="6:7" x14ac:dyDescent="0.2">
      <c r="F508" s="5">
        <v>669</v>
      </c>
      <c r="G508" s="7">
        <v>168000</v>
      </c>
    </row>
    <row r="509" spans="6:7" x14ac:dyDescent="0.2">
      <c r="F509" s="5">
        <v>671</v>
      </c>
      <c r="G509" s="7">
        <v>173500</v>
      </c>
    </row>
    <row r="510" spans="6:7" x14ac:dyDescent="0.2">
      <c r="F510" s="5">
        <v>672</v>
      </c>
      <c r="G510" s="7">
        <v>103600</v>
      </c>
    </row>
    <row r="511" spans="6:7" x14ac:dyDescent="0.2">
      <c r="F511" s="5">
        <v>673</v>
      </c>
      <c r="G511" s="7">
        <v>165000</v>
      </c>
    </row>
    <row r="512" spans="6:7" x14ac:dyDescent="0.2">
      <c r="F512" s="5">
        <v>674</v>
      </c>
      <c r="G512" s="7">
        <v>257500</v>
      </c>
    </row>
    <row r="513" spans="6:7" x14ac:dyDescent="0.2">
      <c r="F513" s="5">
        <v>676</v>
      </c>
      <c r="G513" s="7">
        <v>148500</v>
      </c>
    </row>
    <row r="514" spans="6:7" x14ac:dyDescent="0.2">
      <c r="F514" s="5">
        <v>677</v>
      </c>
      <c r="G514" s="7">
        <v>87000</v>
      </c>
    </row>
    <row r="515" spans="6:7" x14ac:dyDescent="0.2">
      <c r="F515" s="5">
        <v>679</v>
      </c>
      <c r="G515" s="7">
        <v>372500</v>
      </c>
    </row>
    <row r="516" spans="6:7" x14ac:dyDescent="0.2">
      <c r="F516" s="5">
        <v>682</v>
      </c>
      <c r="G516" s="7">
        <v>159434</v>
      </c>
    </row>
    <row r="517" spans="6:7" x14ac:dyDescent="0.2">
      <c r="F517" s="5">
        <v>683</v>
      </c>
      <c r="G517" s="7">
        <v>173000</v>
      </c>
    </row>
    <row r="518" spans="6:7" x14ac:dyDescent="0.2">
      <c r="F518" s="5">
        <v>684</v>
      </c>
      <c r="G518" s="7">
        <v>285000</v>
      </c>
    </row>
    <row r="519" spans="6:7" x14ac:dyDescent="0.2">
      <c r="F519" s="5">
        <v>685</v>
      </c>
      <c r="G519" s="7">
        <v>221000</v>
      </c>
    </row>
    <row r="520" spans="6:7" x14ac:dyDescent="0.2">
      <c r="F520" s="5">
        <v>686</v>
      </c>
      <c r="G520" s="7">
        <v>207500</v>
      </c>
    </row>
    <row r="521" spans="6:7" x14ac:dyDescent="0.2">
      <c r="F521" s="5">
        <v>687</v>
      </c>
      <c r="G521" s="7">
        <v>227875</v>
      </c>
    </row>
    <row r="522" spans="6:7" x14ac:dyDescent="0.2">
      <c r="F522" s="5">
        <v>689</v>
      </c>
      <c r="G522" s="7">
        <v>392000</v>
      </c>
    </row>
    <row r="523" spans="6:7" x14ac:dyDescent="0.2">
      <c r="F523" s="5">
        <v>690</v>
      </c>
      <c r="G523" s="7">
        <v>194700</v>
      </c>
    </row>
    <row r="524" spans="6:7" x14ac:dyDescent="0.2">
      <c r="F524" s="5">
        <v>692</v>
      </c>
      <c r="G524" s="7">
        <v>755000</v>
      </c>
    </row>
    <row r="525" spans="6:7" x14ac:dyDescent="0.2">
      <c r="F525" s="5">
        <v>693</v>
      </c>
      <c r="G525" s="7">
        <v>335000</v>
      </c>
    </row>
    <row r="526" spans="6:7" x14ac:dyDescent="0.2">
      <c r="F526" s="5">
        <v>698</v>
      </c>
      <c r="G526" s="7">
        <v>123500</v>
      </c>
    </row>
    <row r="527" spans="6:7" x14ac:dyDescent="0.2">
      <c r="F527" s="5">
        <v>701</v>
      </c>
      <c r="G527" s="7">
        <v>312500</v>
      </c>
    </row>
    <row r="528" spans="6:7" x14ac:dyDescent="0.2">
      <c r="F528" s="5">
        <v>702</v>
      </c>
      <c r="G528" s="7">
        <v>140000</v>
      </c>
    </row>
    <row r="529" spans="6:7" x14ac:dyDescent="0.2">
      <c r="F529" s="5">
        <v>703</v>
      </c>
      <c r="G529" s="7">
        <v>361919</v>
      </c>
    </row>
    <row r="530" spans="6:7" x14ac:dyDescent="0.2">
      <c r="F530" s="5">
        <v>704</v>
      </c>
      <c r="G530" s="7">
        <v>140000</v>
      </c>
    </row>
    <row r="531" spans="6:7" x14ac:dyDescent="0.2">
      <c r="F531" s="5">
        <v>705</v>
      </c>
      <c r="G531" s="7">
        <v>213000</v>
      </c>
    </row>
    <row r="532" spans="6:7" x14ac:dyDescent="0.2">
      <c r="F532" s="5">
        <v>706</v>
      </c>
      <c r="G532" s="7">
        <v>55000</v>
      </c>
    </row>
    <row r="533" spans="6:7" x14ac:dyDescent="0.2">
      <c r="F533" s="5">
        <v>708</v>
      </c>
      <c r="G533" s="7">
        <v>254000</v>
      </c>
    </row>
    <row r="534" spans="6:7" x14ac:dyDescent="0.2">
      <c r="F534" s="5">
        <v>709</v>
      </c>
      <c r="G534" s="7">
        <v>179540</v>
      </c>
    </row>
    <row r="535" spans="6:7" x14ac:dyDescent="0.2">
      <c r="F535" s="5">
        <v>710</v>
      </c>
      <c r="G535" s="7">
        <v>109900</v>
      </c>
    </row>
    <row r="536" spans="6:7" x14ac:dyDescent="0.2">
      <c r="F536" s="5">
        <v>712</v>
      </c>
      <c r="G536" s="7">
        <v>102776</v>
      </c>
    </row>
    <row r="537" spans="6:7" x14ac:dyDescent="0.2">
      <c r="F537" s="5">
        <v>714</v>
      </c>
      <c r="G537" s="7">
        <v>129000</v>
      </c>
    </row>
    <row r="538" spans="6:7" x14ac:dyDescent="0.2">
      <c r="F538" s="5">
        <v>715</v>
      </c>
      <c r="G538" s="7">
        <v>130500</v>
      </c>
    </row>
    <row r="539" spans="6:7" x14ac:dyDescent="0.2">
      <c r="F539" s="5">
        <v>716</v>
      </c>
      <c r="G539" s="7">
        <v>165000</v>
      </c>
    </row>
    <row r="540" spans="6:7" x14ac:dyDescent="0.2">
      <c r="F540" s="5">
        <v>717</v>
      </c>
      <c r="G540" s="7">
        <v>159500</v>
      </c>
    </row>
    <row r="541" spans="6:7" x14ac:dyDescent="0.2">
      <c r="F541" s="5">
        <v>719</v>
      </c>
      <c r="G541" s="7">
        <v>341000</v>
      </c>
    </row>
    <row r="542" spans="6:7" x14ac:dyDescent="0.2">
      <c r="F542" s="5">
        <v>724</v>
      </c>
      <c r="G542" s="7">
        <v>135000</v>
      </c>
    </row>
    <row r="543" spans="6:7" x14ac:dyDescent="0.2">
      <c r="F543" s="5">
        <v>725</v>
      </c>
      <c r="G543" s="7">
        <v>320000</v>
      </c>
    </row>
    <row r="544" spans="6:7" x14ac:dyDescent="0.2">
      <c r="F544" s="5">
        <v>728</v>
      </c>
      <c r="G544" s="7">
        <v>194500</v>
      </c>
    </row>
    <row r="545" spans="6:7" x14ac:dyDescent="0.2">
      <c r="F545" s="5">
        <v>729</v>
      </c>
      <c r="G545" s="7">
        <v>110000</v>
      </c>
    </row>
    <row r="546" spans="6:7" x14ac:dyDescent="0.2">
      <c r="F546" s="5">
        <v>732</v>
      </c>
      <c r="G546" s="7">
        <v>187500</v>
      </c>
    </row>
    <row r="547" spans="6:7" x14ac:dyDescent="0.2">
      <c r="F547" s="5">
        <v>733</v>
      </c>
      <c r="G547" s="7">
        <v>222500</v>
      </c>
    </row>
    <row r="548" spans="6:7" x14ac:dyDescent="0.2">
      <c r="F548" s="5">
        <v>734</v>
      </c>
      <c r="G548" s="7">
        <v>131400</v>
      </c>
    </row>
    <row r="549" spans="6:7" x14ac:dyDescent="0.2">
      <c r="F549" s="5">
        <v>735</v>
      </c>
      <c r="G549" s="7">
        <v>108000</v>
      </c>
    </row>
    <row r="550" spans="6:7" x14ac:dyDescent="0.2">
      <c r="F550" s="5">
        <v>736</v>
      </c>
      <c r="G550" s="7">
        <v>163000</v>
      </c>
    </row>
    <row r="551" spans="6:7" x14ac:dyDescent="0.2">
      <c r="F551" s="5">
        <v>737</v>
      </c>
      <c r="G551" s="7">
        <v>93500</v>
      </c>
    </row>
    <row r="552" spans="6:7" x14ac:dyDescent="0.2">
      <c r="F552" s="5">
        <v>738</v>
      </c>
      <c r="G552" s="7">
        <v>239900</v>
      </c>
    </row>
    <row r="553" spans="6:7" x14ac:dyDescent="0.2">
      <c r="F553" s="5">
        <v>740</v>
      </c>
      <c r="G553" s="7">
        <v>190000</v>
      </c>
    </row>
    <row r="554" spans="6:7" x14ac:dyDescent="0.2">
      <c r="F554" s="5">
        <v>741</v>
      </c>
      <c r="G554" s="7">
        <v>132000</v>
      </c>
    </row>
    <row r="555" spans="6:7" x14ac:dyDescent="0.2">
      <c r="F555" s="5">
        <v>743</v>
      </c>
      <c r="G555" s="7">
        <v>179000</v>
      </c>
    </row>
    <row r="556" spans="6:7" x14ac:dyDescent="0.2">
      <c r="F556" s="5">
        <v>744</v>
      </c>
      <c r="G556" s="7">
        <v>175000</v>
      </c>
    </row>
    <row r="557" spans="6:7" x14ac:dyDescent="0.2">
      <c r="F557" s="5">
        <v>746</v>
      </c>
      <c r="G557" s="7">
        <v>299800</v>
      </c>
    </row>
    <row r="558" spans="6:7" x14ac:dyDescent="0.2">
      <c r="F558" s="5">
        <v>747</v>
      </c>
      <c r="G558" s="7">
        <v>236000</v>
      </c>
    </row>
    <row r="559" spans="6:7" x14ac:dyDescent="0.2">
      <c r="F559" s="5">
        <v>748</v>
      </c>
      <c r="G559" s="7">
        <v>265979</v>
      </c>
    </row>
    <row r="560" spans="6:7" x14ac:dyDescent="0.2">
      <c r="F560" s="5">
        <v>749</v>
      </c>
      <c r="G560" s="7">
        <v>260400</v>
      </c>
    </row>
    <row r="561" spans="6:7" x14ac:dyDescent="0.2">
      <c r="F561" s="5">
        <v>750</v>
      </c>
      <c r="G561" s="7">
        <v>98000</v>
      </c>
    </row>
    <row r="562" spans="6:7" x14ac:dyDescent="0.2">
      <c r="F562" s="5">
        <v>751</v>
      </c>
      <c r="G562" s="7">
        <v>96500</v>
      </c>
    </row>
    <row r="563" spans="6:7" x14ac:dyDescent="0.2">
      <c r="F563" s="5">
        <v>752</v>
      </c>
      <c r="G563" s="7">
        <v>162000</v>
      </c>
    </row>
    <row r="564" spans="6:7" x14ac:dyDescent="0.2">
      <c r="F564" s="5">
        <v>753</v>
      </c>
      <c r="G564" s="7">
        <v>217000</v>
      </c>
    </row>
    <row r="565" spans="6:7" x14ac:dyDescent="0.2">
      <c r="F565" s="5">
        <v>754</v>
      </c>
      <c r="G565" s="7">
        <v>275500</v>
      </c>
    </row>
    <row r="566" spans="6:7" x14ac:dyDescent="0.2">
      <c r="F566" s="5">
        <v>756</v>
      </c>
      <c r="G566" s="7">
        <v>172500</v>
      </c>
    </row>
    <row r="567" spans="6:7" x14ac:dyDescent="0.2">
      <c r="F567" s="5">
        <v>757</v>
      </c>
      <c r="G567" s="7">
        <v>212000</v>
      </c>
    </row>
    <row r="568" spans="6:7" x14ac:dyDescent="0.2">
      <c r="F568" s="5">
        <v>758</v>
      </c>
      <c r="G568" s="7">
        <v>158900</v>
      </c>
    </row>
    <row r="569" spans="6:7" x14ac:dyDescent="0.2">
      <c r="F569" s="5">
        <v>759</v>
      </c>
      <c r="G569" s="7">
        <v>179400</v>
      </c>
    </row>
    <row r="570" spans="6:7" x14ac:dyDescent="0.2">
      <c r="F570" s="5">
        <v>760</v>
      </c>
      <c r="G570" s="7">
        <v>290000</v>
      </c>
    </row>
    <row r="571" spans="6:7" x14ac:dyDescent="0.2">
      <c r="F571" s="5">
        <v>763</v>
      </c>
      <c r="G571" s="7">
        <v>215200</v>
      </c>
    </row>
    <row r="572" spans="6:7" x14ac:dyDescent="0.2">
      <c r="F572" s="5">
        <v>764</v>
      </c>
      <c r="G572" s="7">
        <v>337000</v>
      </c>
    </row>
    <row r="573" spans="6:7" x14ac:dyDescent="0.2">
      <c r="F573" s="5">
        <v>765</v>
      </c>
      <c r="G573" s="7">
        <v>270000</v>
      </c>
    </row>
    <row r="574" spans="6:7" x14ac:dyDescent="0.2">
      <c r="F574" s="5">
        <v>766</v>
      </c>
      <c r="G574" s="7">
        <v>264132</v>
      </c>
    </row>
    <row r="575" spans="6:7" x14ac:dyDescent="0.2">
      <c r="F575" s="5">
        <v>767</v>
      </c>
      <c r="G575" s="7">
        <v>196500</v>
      </c>
    </row>
    <row r="576" spans="6:7" x14ac:dyDescent="0.2">
      <c r="F576" s="5">
        <v>768</v>
      </c>
      <c r="G576" s="7">
        <v>160000</v>
      </c>
    </row>
    <row r="577" spans="6:7" x14ac:dyDescent="0.2">
      <c r="F577" s="5">
        <v>769</v>
      </c>
      <c r="G577" s="7">
        <v>216837</v>
      </c>
    </row>
    <row r="578" spans="6:7" x14ac:dyDescent="0.2">
      <c r="F578" s="5">
        <v>770</v>
      </c>
      <c r="G578" s="7">
        <v>538000</v>
      </c>
    </row>
    <row r="579" spans="6:7" x14ac:dyDescent="0.2">
      <c r="F579" s="5">
        <v>772</v>
      </c>
      <c r="G579" s="7">
        <v>102000</v>
      </c>
    </row>
    <row r="580" spans="6:7" x14ac:dyDescent="0.2">
      <c r="F580" s="5">
        <v>773</v>
      </c>
      <c r="G580" s="7">
        <v>107000</v>
      </c>
    </row>
    <row r="581" spans="6:7" x14ac:dyDescent="0.2">
      <c r="F581" s="5">
        <v>775</v>
      </c>
      <c r="G581" s="7">
        <v>395000</v>
      </c>
    </row>
    <row r="582" spans="6:7" x14ac:dyDescent="0.2">
      <c r="F582" s="5">
        <v>777</v>
      </c>
      <c r="G582" s="7">
        <v>221500</v>
      </c>
    </row>
    <row r="583" spans="6:7" x14ac:dyDescent="0.2">
      <c r="F583" s="5">
        <v>779</v>
      </c>
      <c r="G583" s="7">
        <v>144000</v>
      </c>
    </row>
    <row r="584" spans="6:7" x14ac:dyDescent="0.2">
      <c r="F584" s="5">
        <v>781</v>
      </c>
      <c r="G584" s="7">
        <v>176000</v>
      </c>
    </row>
    <row r="585" spans="6:7" x14ac:dyDescent="0.2">
      <c r="F585" s="5">
        <v>782</v>
      </c>
      <c r="G585" s="7">
        <v>175900</v>
      </c>
    </row>
    <row r="586" spans="6:7" x14ac:dyDescent="0.2">
      <c r="F586" s="5">
        <v>783</v>
      </c>
      <c r="G586" s="7">
        <v>187100</v>
      </c>
    </row>
    <row r="587" spans="6:7" x14ac:dyDescent="0.2">
      <c r="F587" s="5">
        <v>785</v>
      </c>
      <c r="G587" s="7">
        <v>128000</v>
      </c>
    </row>
    <row r="588" spans="6:7" x14ac:dyDescent="0.2">
      <c r="F588" s="5">
        <v>786</v>
      </c>
      <c r="G588" s="7">
        <v>161500</v>
      </c>
    </row>
    <row r="589" spans="6:7" x14ac:dyDescent="0.2">
      <c r="F589" s="5">
        <v>787</v>
      </c>
      <c r="G589" s="7">
        <v>139000</v>
      </c>
    </row>
    <row r="590" spans="6:7" x14ac:dyDescent="0.2">
      <c r="F590" s="5">
        <v>788</v>
      </c>
      <c r="G590" s="7">
        <v>233000</v>
      </c>
    </row>
    <row r="591" spans="6:7" x14ac:dyDescent="0.2">
      <c r="F591" s="5">
        <v>790</v>
      </c>
      <c r="G591" s="7">
        <v>187500</v>
      </c>
    </row>
    <row r="592" spans="6:7" x14ac:dyDescent="0.2">
      <c r="F592" s="5">
        <v>793</v>
      </c>
      <c r="G592" s="7">
        <v>269790</v>
      </c>
    </row>
    <row r="593" spans="6:7" x14ac:dyDescent="0.2">
      <c r="F593" s="5">
        <v>794</v>
      </c>
      <c r="G593" s="7">
        <v>225000</v>
      </c>
    </row>
    <row r="594" spans="6:7" x14ac:dyDescent="0.2">
      <c r="F594" s="5">
        <v>795</v>
      </c>
      <c r="G594" s="7">
        <v>194500</v>
      </c>
    </row>
    <row r="595" spans="6:7" x14ac:dyDescent="0.2">
      <c r="F595" s="5">
        <v>796</v>
      </c>
      <c r="G595" s="7">
        <v>171000</v>
      </c>
    </row>
    <row r="596" spans="6:7" x14ac:dyDescent="0.2">
      <c r="F596" s="5">
        <v>797</v>
      </c>
      <c r="G596" s="7">
        <v>143500</v>
      </c>
    </row>
    <row r="597" spans="6:7" x14ac:dyDescent="0.2">
      <c r="F597" s="5">
        <v>799</v>
      </c>
      <c r="G597" s="7">
        <v>485000</v>
      </c>
    </row>
    <row r="598" spans="6:7" x14ac:dyDescent="0.2">
      <c r="F598" s="5">
        <v>800</v>
      </c>
      <c r="G598" s="7">
        <v>175000</v>
      </c>
    </row>
    <row r="599" spans="6:7" x14ac:dyDescent="0.2">
      <c r="F599" s="5">
        <v>801</v>
      </c>
      <c r="G599" s="7">
        <v>200000</v>
      </c>
    </row>
    <row r="600" spans="6:7" x14ac:dyDescent="0.2">
      <c r="F600" s="5">
        <v>803</v>
      </c>
      <c r="G600" s="7">
        <v>189000</v>
      </c>
    </row>
    <row r="601" spans="6:7" x14ac:dyDescent="0.2">
      <c r="F601" s="5">
        <v>804</v>
      </c>
      <c r="G601" s="7">
        <v>582933</v>
      </c>
    </row>
    <row r="602" spans="6:7" x14ac:dyDescent="0.2">
      <c r="F602" s="5">
        <v>806</v>
      </c>
      <c r="G602" s="7">
        <v>227680</v>
      </c>
    </row>
    <row r="603" spans="6:7" x14ac:dyDescent="0.2">
      <c r="F603" s="5">
        <v>807</v>
      </c>
      <c r="G603" s="7">
        <v>135500</v>
      </c>
    </row>
    <row r="604" spans="6:7" x14ac:dyDescent="0.2">
      <c r="F604" s="5">
        <v>808</v>
      </c>
      <c r="G604" s="7">
        <v>223500</v>
      </c>
    </row>
    <row r="605" spans="6:7" x14ac:dyDescent="0.2">
      <c r="F605" s="5">
        <v>809</v>
      </c>
      <c r="G605" s="7">
        <v>159950</v>
      </c>
    </row>
    <row r="606" spans="6:7" x14ac:dyDescent="0.2">
      <c r="F606" s="5">
        <v>810</v>
      </c>
      <c r="G606" s="7">
        <v>106000</v>
      </c>
    </row>
    <row r="607" spans="6:7" x14ac:dyDescent="0.2">
      <c r="F607" s="5">
        <v>814</v>
      </c>
      <c r="G607" s="7">
        <v>157900</v>
      </c>
    </row>
    <row r="608" spans="6:7" x14ac:dyDescent="0.2">
      <c r="F608" s="5">
        <v>815</v>
      </c>
      <c r="G608" s="7">
        <v>116000</v>
      </c>
    </row>
    <row r="609" spans="6:7" x14ac:dyDescent="0.2">
      <c r="F609" s="5">
        <v>816</v>
      </c>
      <c r="G609" s="7">
        <v>224900</v>
      </c>
    </row>
    <row r="610" spans="6:7" x14ac:dyDescent="0.2">
      <c r="F610" s="5">
        <v>818</v>
      </c>
      <c r="G610" s="7">
        <v>271000</v>
      </c>
    </row>
    <row r="611" spans="6:7" x14ac:dyDescent="0.2">
      <c r="F611" s="5">
        <v>819</v>
      </c>
      <c r="G611" s="7">
        <v>155000</v>
      </c>
    </row>
    <row r="612" spans="6:7" x14ac:dyDescent="0.2">
      <c r="F612" s="5">
        <v>820</v>
      </c>
      <c r="G612" s="7">
        <v>224000</v>
      </c>
    </row>
    <row r="613" spans="6:7" x14ac:dyDescent="0.2">
      <c r="F613" s="5">
        <v>821</v>
      </c>
      <c r="G613" s="7">
        <v>183000</v>
      </c>
    </row>
    <row r="614" spans="6:7" x14ac:dyDescent="0.2">
      <c r="F614" s="5">
        <v>823</v>
      </c>
      <c r="G614" s="7">
        <v>225000</v>
      </c>
    </row>
    <row r="615" spans="6:7" x14ac:dyDescent="0.2">
      <c r="F615" s="5">
        <v>824</v>
      </c>
      <c r="G615" s="7">
        <v>139500</v>
      </c>
    </row>
    <row r="616" spans="6:7" x14ac:dyDescent="0.2">
      <c r="F616" s="5">
        <v>825</v>
      </c>
      <c r="G616" s="7">
        <v>232600</v>
      </c>
    </row>
    <row r="617" spans="6:7" x14ac:dyDescent="0.2">
      <c r="F617" s="5">
        <v>826</v>
      </c>
      <c r="G617" s="7">
        <v>385000</v>
      </c>
    </row>
    <row r="618" spans="6:7" x14ac:dyDescent="0.2">
      <c r="F618" s="5">
        <v>828</v>
      </c>
      <c r="G618" s="7">
        <v>189000</v>
      </c>
    </row>
    <row r="619" spans="6:7" x14ac:dyDescent="0.2">
      <c r="F619" s="5">
        <v>829</v>
      </c>
      <c r="G619" s="7">
        <v>185000</v>
      </c>
    </row>
    <row r="620" spans="6:7" x14ac:dyDescent="0.2">
      <c r="F620" s="5">
        <v>831</v>
      </c>
      <c r="G620" s="7">
        <v>166000</v>
      </c>
    </row>
    <row r="621" spans="6:7" x14ac:dyDescent="0.2">
      <c r="F621" s="5">
        <v>833</v>
      </c>
      <c r="G621" s="7">
        <v>237000</v>
      </c>
    </row>
    <row r="622" spans="6:7" x14ac:dyDescent="0.2">
      <c r="F622" s="5">
        <v>834</v>
      </c>
      <c r="G622" s="7">
        <v>167000</v>
      </c>
    </row>
    <row r="623" spans="6:7" x14ac:dyDescent="0.2">
      <c r="F623" s="5">
        <v>835</v>
      </c>
      <c r="G623" s="7">
        <v>139950</v>
      </c>
    </row>
    <row r="624" spans="6:7" x14ac:dyDescent="0.2">
      <c r="F624" s="5">
        <v>839</v>
      </c>
      <c r="G624" s="7">
        <v>144000</v>
      </c>
    </row>
    <row r="625" spans="6:7" x14ac:dyDescent="0.2">
      <c r="F625" s="5">
        <v>840</v>
      </c>
      <c r="G625" s="7">
        <v>130500</v>
      </c>
    </row>
    <row r="626" spans="6:7" x14ac:dyDescent="0.2">
      <c r="F626" s="5">
        <v>841</v>
      </c>
      <c r="G626" s="7">
        <v>140000</v>
      </c>
    </row>
    <row r="627" spans="6:7" x14ac:dyDescent="0.2">
      <c r="F627" s="5">
        <v>842</v>
      </c>
      <c r="G627" s="7">
        <v>157500</v>
      </c>
    </row>
    <row r="628" spans="6:7" x14ac:dyDescent="0.2">
      <c r="F628" s="5">
        <v>843</v>
      </c>
      <c r="G628" s="7">
        <v>174900</v>
      </c>
    </row>
    <row r="629" spans="6:7" x14ac:dyDescent="0.2">
      <c r="F629" s="5">
        <v>844</v>
      </c>
      <c r="G629" s="7">
        <v>141000</v>
      </c>
    </row>
    <row r="630" spans="6:7" x14ac:dyDescent="0.2">
      <c r="F630" s="5">
        <v>845</v>
      </c>
      <c r="G630" s="7">
        <v>153900</v>
      </c>
    </row>
    <row r="631" spans="6:7" x14ac:dyDescent="0.2">
      <c r="F631" s="5">
        <v>846</v>
      </c>
      <c r="G631" s="7">
        <v>171000</v>
      </c>
    </row>
    <row r="632" spans="6:7" x14ac:dyDescent="0.2">
      <c r="F632" s="5">
        <v>847</v>
      </c>
      <c r="G632" s="7">
        <v>213000</v>
      </c>
    </row>
    <row r="633" spans="6:7" x14ac:dyDescent="0.2">
      <c r="F633" s="5">
        <v>849</v>
      </c>
      <c r="G633" s="7">
        <v>240000</v>
      </c>
    </row>
    <row r="634" spans="6:7" x14ac:dyDescent="0.2">
      <c r="F634" s="5">
        <v>850</v>
      </c>
      <c r="G634" s="7">
        <v>187000</v>
      </c>
    </row>
    <row r="635" spans="6:7" x14ac:dyDescent="0.2">
      <c r="F635" s="5">
        <v>852</v>
      </c>
      <c r="G635" s="7">
        <v>215000</v>
      </c>
    </row>
    <row r="636" spans="6:7" x14ac:dyDescent="0.2">
      <c r="F636" s="5">
        <v>853</v>
      </c>
      <c r="G636" s="7">
        <v>164000</v>
      </c>
    </row>
    <row r="637" spans="6:7" x14ac:dyDescent="0.2">
      <c r="F637" s="5">
        <v>854</v>
      </c>
      <c r="G637" s="7">
        <v>158000</v>
      </c>
    </row>
    <row r="638" spans="6:7" x14ac:dyDescent="0.2">
      <c r="F638" s="5">
        <v>855</v>
      </c>
      <c r="G638" s="7">
        <v>170000</v>
      </c>
    </row>
    <row r="639" spans="6:7" x14ac:dyDescent="0.2">
      <c r="F639" s="5">
        <v>856</v>
      </c>
      <c r="G639" s="7">
        <v>127000</v>
      </c>
    </row>
    <row r="640" spans="6:7" x14ac:dyDescent="0.2">
      <c r="F640" s="5">
        <v>858</v>
      </c>
      <c r="G640" s="7">
        <v>174000</v>
      </c>
    </row>
    <row r="641" spans="6:7" x14ac:dyDescent="0.2">
      <c r="F641" s="5">
        <v>859</v>
      </c>
      <c r="G641" s="7">
        <v>152000</v>
      </c>
    </row>
    <row r="642" spans="6:7" x14ac:dyDescent="0.2">
      <c r="F642" s="5">
        <v>860</v>
      </c>
      <c r="G642" s="7">
        <v>250000</v>
      </c>
    </row>
    <row r="643" spans="6:7" x14ac:dyDescent="0.2">
      <c r="F643" s="5">
        <v>861</v>
      </c>
      <c r="G643" s="7">
        <v>189950</v>
      </c>
    </row>
    <row r="644" spans="6:7" x14ac:dyDescent="0.2">
      <c r="F644" s="5">
        <v>862</v>
      </c>
      <c r="G644" s="7">
        <v>131500</v>
      </c>
    </row>
    <row r="645" spans="6:7" x14ac:dyDescent="0.2">
      <c r="F645" s="5">
        <v>863</v>
      </c>
      <c r="G645" s="7">
        <v>152000</v>
      </c>
    </row>
    <row r="646" spans="6:7" x14ac:dyDescent="0.2">
      <c r="F646" s="5">
        <v>864</v>
      </c>
      <c r="G646" s="7">
        <v>132500</v>
      </c>
    </row>
    <row r="647" spans="6:7" x14ac:dyDescent="0.2">
      <c r="F647" s="5">
        <v>865</v>
      </c>
      <c r="G647" s="7">
        <v>250580</v>
      </c>
    </row>
    <row r="648" spans="6:7" x14ac:dyDescent="0.2">
      <c r="F648" s="5">
        <v>867</v>
      </c>
      <c r="G648" s="7">
        <v>248900</v>
      </c>
    </row>
    <row r="649" spans="6:7" x14ac:dyDescent="0.2">
      <c r="F649" s="5">
        <v>869</v>
      </c>
      <c r="G649" s="7">
        <v>169000</v>
      </c>
    </row>
    <row r="650" spans="6:7" x14ac:dyDescent="0.2">
      <c r="F650" s="5">
        <v>870</v>
      </c>
      <c r="G650" s="7">
        <v>236000</v>
      </c>
    </row>
    <row r="651" spans="6:7" x14ac:dyDescent="0.2">
      <c r="F651" s="5">
        <v>872</v>
      </c>
      <c r="G651" s="7">
        <v>200500</v>
      </c>
    </row>
    <row r="652" spans="6:7" x14ac:dyDescent="0.2">
      <c r="F652" s="5">
        <v>874</v>
      </c>
      <c r="G652" s="7">
        <v>133000</v>
      </c>
    </row>
    <row r="653" spans="6:7" x14ac:dyDescent="0.2">
      <c r="F653" s="5">
        <v>876</v>
      </c>
      <c r="G653" s="7">
        <v>303477</v>
      </c>
    </row>
    <row r="654" spans="6:7" x14ac:dyDescent="0.2">
      <c r="F654" s="5">
        <v>878</v>
      </c>
      <c r="G654" s="7">
        <v>350000</v>
      </c>
    </row>
    <row r="655" spans="6:7" x14ac:dyDescent="0.2">
      <c r="F655" s="5">
        <v>879</v>
      </c>
      <c r="G655" s="7">
        <v>148000</v>
      </c>
    </row>
    <row r="656" spans="6:7" x14ac:dyDescent="0.2">
      <c r="F656" s="5">
        <v>880</v>
      </c>
      <c r="G656" s="7">
        <v>136500</v>
      </c>
    </row>
    <row r="657" spans="6:7" x14ac:dyDescent="0.2">
      <c r="F657" s="5">
        <v>882</v>
      </c>
      <c r="G657" s="7">
        <v>187500</v>
      </c>
    </row>
    <row r="658" spans="6:7" x14ac:dyDescent="0.2">
      <c r="F658" s="5">
        <v>883</v>
      </c>
      <c r="G658" s="7">
        <v>178000</v>
      </c>
    </row>
    <row r="659" spans="6:7" x14ac:dyDescent="0.2">
      <c r="F659" s="5">
        <v>884</v>
      </c>
      <c r="G659" s="7">
        <v>118500</v>
      </c>
    </row>
    <row r="660" spans="6:7" x14ac:dyDescent="0.2">
      <c r="F660" s="5">
        <v>887</v>
      </c>
      <c r="G660" s="7">
        <v>145000</v>
      </c>
    </row>
    <row r="661" spans="6:7" x14ac:dyDescent="0.2">
      <c r="F661" s="5">
        <v>888</v>
      </c>
      <c r="G661" s="7">
        <v>135500</v>
      </c>
    </row>
    <row r="662" spans="6:7" x14ac:dyDescent="0.2">
      <c r="F662" s="5">
        <v>889</v>
      </c>
      <c r="G662" s="7">
        <v>268000</v>
      </c>
    </row>
    <row r="663" spans="6:7" x14ac:dyDescent="0.2">
      <c r="F663" s="5">
        <v>890</v>
      </c>
      <c r="G663" s="7">
        <v>149500</v>
      </c>
    </row>
    <row r="664" spans="6:7" x14ac:dyDescent="0.2">
      <c r="F664" s="5">
        <v>891</v>
      </c>
      <c r="G664" s="7">
        <v>122900</v>
      </c>
    </row>
    <row r="665" spans="6:7" x14ac:dyDescent="0.2">
      <c r="F665" s="5">
        <v>892</v>
      </c>
      <c r="G665" s="7">
        <v>172500</v>
      </c>
    </row>
    <row r="666" spans="6:7" x14ac:dyDescent="0.2">
      <c r="F666" s="5">
        <v>893</v>
      </c>
      <c r="G666" s="7">
        <v>154500</v>
      </c>
    </row>
    <row r="667" spans="6:7" x14ac:dyDescent="0.2">
      <c r="F667" s="5">
        <v>894</v>
      </c>
      <c r="G667" s="7">
        <v>165000</v>
      </c>
    </row>
    <row r="668" spans="6:7" x14ac:dyDescent="0.2">
      <c r="F668" s="5">
        <v>895</v>
      </c>
      <c r="G668" s="7">
        <v>118858</v>
      </c>
    </row>
    <row r="669" spans="6:7" x14ac:dyDescent="0.2">
      <c r="F669" s="5">
        <v>896</v>
      </c>
      <c r="G669" s="7">
        <v>140000</v>
      </c>
    </row>
    <row r="670" spans="6:7" x14ac:dyDescent="0.2">
      <c r="F670" s="5">
        <v>897</v>
      </c>
      <c r="G670" s="7">
        <v>106500</v>
      </c>
    </row>
    <row r="671" spans="6:7" x14ac:dyDescent="0.2">
      <c r="F671" s="5">
        <v>898</v>
      </c>
      <c r="G671" s="7">
        <v>142953</v>
      </c>
    </row>
    <row r="672" spans="6:7" x14ac:dyDescent="0.2">
      <c r="F672" s="5">
        <v>899</v>
      </c>
      <c r="G672" s="7">
        <v>611657</v>
      </c>
    </row>
    <row r="673" spans="6:7" x14ac:dyDescent="0.2">
      <c r="F673" s="5">
        <v>900</v>
      </c>
      <c r="G673" s="7">
        <v>135000</v>
      </c>
    </row>
    <row r="674" spans="6:7" x14ac:dyDescent="0.2">
      <c r="F674" s="5">
        <v>903</v>
      </c>
      <c r="G674" s="7">
        <v>180000</v>
      </c>
    </row>
    <row r="675" spans="6:7" x14ac:dyDescent="0.2">
      <c r="F675" s="5">
        <v>904</v>
      </c>
      <c r="G675" s="7">
        <v>240000</v>
      </c>
    </row>
    <row r="676" spans="6:7" x14ac:dyDescent="0.2">
      <c r="F676" s="5">
        <v>905</v>
      </c>
      <c r="G676" s="7">
        <v>125500</v>
      </c>
    </row>
    <row r="677" spans="6:7" x14ac:dyDescent="0.2">
      <c r="F677" s="5">
        <v>906</v>
      </c>
      <c r="G677" s="7">
        <v>128000</v>
      </c>
    </row>
    <row r="678" spans="6:7" x14ac:dyDescent="0.2">
      <c r="F678" s="5">
        <v>907</v>
      </c>
      <c r="G678" s="7">
        <v>255000</v>
      </c>
    </row>
    <row r="679" spans="6:7" x14ac:dyDescent="0.2">
      <c r="F679" s="5">
        <v>908</v>
      </c>
      <c r="G679" s="7">
        <v>250000</v>
      </c>
    </row>
    <row r="680" spans="6:7" x14ac:dyDescent="0.2">
      <c r="F680" s="5">
        <v>910</v>
      </c>
      <c r="G680" s="7">
        <v>174000</v>
      </c>
    </row>
    <row r="681" spans="6:7" x14ac:dyDescent="0.2">
      <c r="F681" s="5">
        <v>911</v>
      </c>
      <c r="G681" s="7">
        <v>154300</v>
      </c>
    </row>
    <row r="682" spans="6:7" x14ac:dyDescent="0.2">
      <c r="F682" s="5">
        <v>913</v>
      </c>
      <c r="G682" s="7">
        <v>88000</v>
      </c>
    </row>
    <row r="683" spans="6:7" x14ac:dyDescent="0.2">
      <c r="F683" s="5">
        <v>914</v>
      </c>
      <c r="G683" s="7">
        <v>145000</v>
      </c>
    </row>
    <row r="684" spans="6:7" x14ac:dyDescent="0.2">
      <c r="F684" s="5">
        <v>916</v>
      </c>
      <c r="G684" s="7">
        <v>75000</v>
      </c>
    </row>
    <row r="685" spans="6:7" x14ac:dyDescent="0.2">
      <c r="F685" s="5">
        <v>918</v>
      </c>
      <c r="G685" s="7">
        <v>135000</v>
      </c>
    </row>
    <row r="686" spans="6:7" x14ac:dyDescent="0.2">
      <c r="F686" s="5">
        <v>919</v>
      </c>
      <c r="G686" s="7">
        <v>238000</v>
      </c>
    </row>
    <row r="687" spans="6:7" x14ac:dyDescent="0.2">
      <c r="F687" s="5">
        <v>920</v>
      </c>
      <c r="G687" s="7">
        <v>176500</v>
      </c>
    </row>
    <row r="688" spans="6:7" x14ac:dyDescent="0.2">
      <c r="F688" s="5">
        <v>921</v>
      </c>
      <c r="G688" s="7">
        <v>201000</v>
      </c>
    </row>
    <row r="689" spans="6:7" x14ac:dyDescent="0.2">
      <c r="F689" s="5">
        <v>922</v>
      </c>
      <c r="G689" s="7">
        <v>145900</v>
      </c>
    </row>
    <row r="690" spans="6:7" x14ac:dyDescent="0.2">
      <c r="F690" s="5">
        <v>923</v>
      </c>
      <c r="G690" s="7">
        <v>169990</v>
      </c>
    </row>
    <row r="691" spans="6:7" x14ac:dyDescent="0.2">
      <c r="F691" s="5">
        <v>925</v>
      </c>
      <c r="G691" s="7">
        <v>207500</v>
      </c>
    </row>
    <row r="692" spans="6:7" x14ac:dyDescent="0.2">
      <c r="F692" s="5">
        <v>926</v>
      </c>
      <c r="G692" s="7">
        <v>175000</v>
      </c>
    </row>
    <row r="693" spans="6:7" x14ac:dyDescent="0.2">
      <c r="F693" s="5">
        <v>927</v>
      </c>
      <c r="G693" s="7">
        <v>285000</v>
      </c>
    </row>
    <row r="694" spans="6:7" x14ac:dyDescent="0.2">
      <c r="F694" s="5">
        <v>928</v>
      </c>
      <c r="G694" s="7">
        <v>176000</v>
      </c>
    </row>
    <row r="695" spans="6:7" x14ac:dyDescent="0.2">
      <c r="F695" s="5">
        <v>929</v>
      </c>
      <c r="G695" s="7">
        <v>236500</v>
      </c>
    </row>
    <row r="696" spans="6:7" x14ac:dyDescent="0.2">
      <c r="F696" s="5">
        <v>930</v>
      </c>
      <c r="G696" s="7">
        <v>222000</v>
      </c>
    </row>
    <row r="697" spans="6:7" x14ac:dyDescent="0.2">
      <c r="F697" s="5">
        <v>931</v>
      </c>
      <c r="G697" s="7">
        <v>201000</v>
      </c>
    </row>
    <row r="698" spans="6:7" x14ac:dyDescent="0.2">
      <c r="F698" s="5">
        <v>933</v>
      </c>
      <c r="G698" s="7">
        <v>320000</v>
      </c>
    </row>
    <row r="699" spans="6:7" x14ac:dyDescent="0.2">
      <c r="F699" s="5">
        <v>934</v>
      </c>
      <c r="G699" s="7">
        <v>190000</v>
      </c>
    </row>
    <row r="700" spans="6:7" x14ac:dyDescent="0.2">
      <c r="F700" s="5">
        <v>935</v>
      </c>
      <c r="G700" s="7">
        <v>242000</v>
      </c>
    </row>
    <row r="701" spans="6:7" x14ac:dyDescent="0.2">
      <c r="F701" s="5">
        <v>938</v>
      </c>
      <c r="G701" s="7">
        <v>253000</v>
      </c>
    </row>
    <row r="702" spans="6:7" x14ac:dyDescent="0.2">
      <c r="F702" s="5">
        <v>939</v>
      </c>
      <c r="G702" s="7">
        <v>239799</v>
      </c>
    </row>
    <row r="703" spans="6:7" x14ac:dyDescent="0.2">
      <c r="F703" s="5">
        <v>940</v>
      </c>
      <c r="G703" s="7">
        <v>244400</v>
      </c>
    </row>
    <row r="704" spans="6:7" x14ac:dyDescent="0.2">
      <c r="F704" s="5">
        <v>941</v>
      </c>
      <c r="G704" s="7">
        <v>150900</v>
      </c>
    </row>
    <row r="705" spans="6:7" x14ac:dyDescent="0.2">
      <c r="F705" s="5">
        <v>942</v>
      </c>
      <c r="G705" s="7">
        <v>214000</v>
      </c>
    </row>
    <row r="706" spans="6:7" x14ac:dyDescent="0.2">
      <c r="F706" s="5">
        <v>943</v>
      </c>
      <c r="G706" s="7">
        <v>150000</v>
      </c>
    </row>
    <row r="707" spans="6:7" x14ac:dyDescent="0.2">
      <c r="F707" s="5">
        <v>944</v>
      </c>
      <c r="G707" s="7">
        <v>143000</v>
      </c>
    </row>
    <row r="708" spans="6:7" x14ac:dyDescent="0.2">
      <c r="F708" s="5">
        <v>945</v>
      </c>
      <c r="G708" s="7">
        <v>137500</v>
      </c>
    </row>
    <row r="709" spans="6:7" x14ac:dyDescent="0.2">
      <c r="F709" s="5">
        <v>946</v>
      </c>
      <c r="G709" s="7">
        <v>124900</v>
      </c>
    </row>
    <row r="710" spans="6:7" x14ac:dyDescent="0.2">
      <c r="F710" s="5">
        <v>947</v>
      </c>
      <c r="G710" s="7">
        <v>143000</v>
      </c>
    </row>
    <row r="711" spans="6:7" x14ac:dyDescent="0.2">
      <c r="F711" s="5">
        <v>948</v>
      </c>
      <c r="G711" s="7">
        <v>270000</v>
      </c>
    </row>
    <row r="712" spans="6:7" x14ac:dyDescent="0.2">
      <c r="F712" s="5">
        <v>949</v>
      </c>
      <c r="G712" s="7">
        <v>192500</v>
      </c>
    </row>
    <row r="713" spans="6:7" x14ac:dyDescent="0.2">
      <c r="F713" s="5">
        <v>952</v>
      </c>
      <c r="G713" s="7">
        <v>119900</v>
      </c>
    </row>
    <row r="714" spans="6:7" x14ac:dyDescent="0.2">
      <c r="F714" s="5">
        <v>954</v>
      </c>
      <c r="G714" s="7">
        <v>172000</v>
      </c>
    </row>
    <row r="715" spans="6:7" x14ac:dyDescent="0.2">
      <c r="F715" s="5">
        <v>956</v>
      </c>
      <c r="G715" s="7">
        <v>145000</v>
      </c>
    </row>
    <row r="716" spans="6:7" x14ac:dyDescent="0.2">
      <c r="F716" s="5">
        <v>958</v>
      </c>
      <c r="G716" s="7">
        <v>132000</v>
      </c>
    </row>
    <row r="717" spans="6:7" x14ac:dyDescent="0.2">
      <c r="F717" s="5">
        <v>959</v>
      </c>
      <c r="G717" s="7">
        <v>185000</v>
      </c>
    </row>
    <row r="718" spans="6:7" x14ac:dyDescent="0.2">
      <c r="F718" s="5">
        <v>960</v>
      </c>
      <c r="G718" s="7">
        <v>155000</v>
      </c>
    </row>
    <row r="719" spans="6:7" x14ac:dyDescent="0.2">
      <c r="F719" s="5">
        <v>962</v>
      </c>
      <c r="G719" s="7">
        <v>272000</v>
      </c>
    </row>
    <row r="720" spans="6:7" x14ac:dyDescent="0.2">
      <c r="F720" s="5">
        <v>963</v>
      </c>
      <c r="G720" s="7">
        <v>155000</v>
      </c>
    </row>
    <row r="721" spans="6:7" x14ac:dyDescent="0.2">
      <c r="F721" s="5">
        <v>964</v>
      </c>
      <c r="G721" s="7">
        <v>239000</v>
      </c>
    </row>
    <row r="722" spans="6:7" x14ac:dyDescent="0.2">
      <c r="F722" s="5">
        <v>965</v>
      </c>
      <c r="G722" s="7">
        <v>214900</v>
      </c>
    </row>
    <row r="723" spans="6:7" x14ac:dyDescent="0.2">
      <c r="F723" s="5">
        <v>966</v>
      </c>
      <c r="G723" s="7">
        <v>178900</v>
      </c>
    </row>
    <row r="724" spans="6:7" x14ac:dyDescent="0.2">
      <c r="F724" s="5">
        <v>967</v>
      </c>
      <c r="G724" s="7">
        <v>160000</v>
      </c>
    </row>
    <row r="725" spans="6:7" x14ac:dyDescent="0.2">
      <c r="F725" s="5">
        <v>968</v>
      </c>
      <c r="G725" s="7">
        <v>135000</v>
      </c>
    </row>
    <row r="726" spans="6:7" x14ac:dyDescent="0.2">
      <c r="F726" s="5">
        <v>969</v>
      </c>
      <c r="G726" s="7">
        <v>37900</v>
      </c>
    </row>
    <row r="727" spans="6:7" x14ac:dyDescent="0.2">
      <c r="F727" s="5">
        <v>970</v>
      </c>
      <c r="G727" s="7">
        <v>140000</v>
      </c>
    </row>
    <row r="728" spans="6:7" x14ac:dyDescent="0.2">
      <c r="F728" s="5">
        <v>971</v>
      </c>
      <c r="G728" s="7">
        <v>135000</v>
      </c>
    </row>
    <row r="729" spans="6:7" x14ac:dyDescent="0.2">
      <c r="F729" s="5">
        <v>972</v>
      </c>
      <c r="G729" s="7">
        <v>173000</v>
      </c>
    </row>
    <row r="730" spans="6:7" x14ac:dyDescent="0.2">
      <c r="F730" s="5">
        <v>974</v>
      </c>
      <c r="G730" s="7">
        <v>182000</v>
      </c>
    </row>
    <row r="731" spans="6:7" x14ac:dyDescent="0.2">
      <c r="F731" s="5">
        <v>975</v>
      </c>
      <c r="G731" s="7">
        <v>167500</v>
      </c>
    </row>
    <row r="732" spans="6:7" x14ac:dyDescent="0.2">
      <c r="F732" s="5">
        <v>976</v>
      </c>
      <c r="G732" s="7">
        <v>165000</v>
      </c>
    </row>
    <row r="733" spans="6:7" x14ac:dyDescent="0.2">
      <c r="F733" s="5">
        <v>981</v>
      </c>
      <c r="G733" s="7">
        <v>178400</v>
      </c>
    </row>
    <row r="734" spans="6:7" x14ac:dyDescent="0.2">
      <c r="F734" s="5">
        <v>982</v>
      </c>
      <c r="G734" s="7">
        <v>336000</v>
      </c>
    </row>
    <row r="735" spans="6:7" x14ac:dyDescent="0.2">
      <c r="F735" s="5">
        <v>983</v>
      </c>
      <c r="G735" s="7">
        <v>159895</v>
      </c>
    </row>
    <row r="736" spans="6:7" x14ac:dyDescent="0.2">
      <c r="F736" s="5">
        <v>984</v>
      </c>
      <c r="G736" s="7">
        <v>255900</v>
      </c>
    </row>
    <row r="737" spans="6:7" x14ac:dyDescent="0.2">
      <c r="F737" s="5">
        <v>985</v>
      </c>
      <c r="G737" s="7">
        <v>126000</v>
      </c>
    </row>
    <row r="738" spans="6:7" x14ac:dyDescent="0.2">
      <c r="F738" s="5">
        <v>988</v>
      </c>
      <c r="G738" s="7">
        <v>395192</v>
      </c>
    </row>
    <row r="739" spans="6:7" x14ac:dyDescent="0.2">
      <c r="F739" s="5">
        <v>989</v>
      </c>
      <c r="G739" s="7">
        <v>195000</v>
      </c>
    </row>
    <row r="740" spans="6:7" x14ac:dyDescent="0.2">
      <c r="F740" s="5">
        <v>990</v>
      </c>
      <c r="G740" s="7">
        <v>197000</v>
      </c>
    </row>
    <row r="741" spans="6:7" x14ac:dyDescent="0.2">
      <c r="F741" s="5">
        <v>991</v>
      </c>
      <c r="G741" s="7">
        <v>348000</v>
      </c>
    </row>
    <row r="742" spans="6:7" x14ac:dyDescent="0.2">
      <c r="F742" s="5">
        <v>992</v>
      </c>
      <c r="G742" s="7">
        <v>168000</v>
      </c>
    </row>
    <row r="743" spans="6:7" x14ac:dyDescent="0.2">
      <c r="F743" s="5">
        <v>993</v>
      </c>
      <c r="G743" s="7">
        <v>187000</v>
      </c>
    </row>
    <row r="744" spans="6:7" x14ac:dyDescent="0.2">
      <c r="F744" s="5">
        <v>994</v>
      </c>
      <c r="G744" s="7">
        <v>173900</v>
      </c>
    </row>
    <row r="745" spans="6:7" x14ac:dyDescent="0.2">
      <c r="F745" s="5">
        <v>995</v>
      </c>
      <c r="G745" s="7">
        <v>337500</v>
      </c>
    </row>
    <row r="746" spans="6:7" x14ac:dyDescent="0.2">
      <c r="F746" s="5">
        <v>997</v>
      </c>
      <c r="G746" s="7">
        <v>136500</v>
      </c>
    </row>
    <row r="747" spans="6:7" x14ac:dyDescent="0.2">
      <c r="F747" s="5">
        <v>998</v>
      </c>
      <c r="G747" s="7">
        <v>185000</v>
      </c>
    </row>
    <row r="748" spans="6:7" x14ac:dyDescent="0.2">
      <c r="F748" s="5">
        <v>999</v>
      </c>
      <c r="G748" s="7">
        <v>91000</v>
      </c>
    </row>
    <row r="749" spans="6:7" x14ac:dyDescent="0.2">
      <c r="F749" s="5">
        <v>1000</v>
      </c>
      <c r="G749" s="7">
        <v>206000</v>
      </c>
    </row>
    <row r="750" spans="6:7" x14ac:dyDescent="0.2">
      <c r="F750" s="5">
        <v>1003</v>
      </c>
      <c r="G750" s="7">
        <v>232000</v>
      </c>
    </row>
    <row r="751" spans="6:7" x14ac:dyDescent="0.2">
      <c r="F751" s="5">
        <v>1004</v>
      </c>
      <c r="G751" s="7">
        <v>136905</v>
      </c>
    </row>
    <row r="752" spans="6:7" x14ac:dyDescent="0.2">
      <c r="F752" s="5">
        <v>1005</v>
      </c>
      <c r="G752" s="7">
        <v>181000</v>
      </c>
    </row>
    <row r="753" spans="6:7" x14ac:dyDescent="0.2">
      <c r="F753" s="5">
        <v>1006</v>
      </c>
      <c r="G753" s="7">
        <v>149900</v>
      </c>
    </row>
    <row r="754" spans="6:7" x14ac:dyDescent="0.2">
      <c r="F754" s="5">
        <v>1007</v>
      </c>
      <c r="G754" s="7">
        <v>163500</v>
      </c>
    </row>
    <row r="755" spans="6:7" x14ac:dyDescent="0.2">
      <c r="F755" s="5">
        <v>1008</v>
      </c>
      <c r="G755" s="7">
        <v>88000</v>
      </c>
    </row>
    <row r="756" spans="6:7" x14ac:dyDescent="0.2">
      <c r="F756" s="5">
        <v>1009</v>
      </c>
      <c r="G756" s="7">
        <v>240000</v>
      </c>
    </row>
    <row r="757" spans="6:7" x14ac:dyDescent="0.2">
      <c r="F757" s="5">
        <v>1010</v>
      </c>
      <c r="G757" s="7">
        <v>102000</v>
      </c>
    </row>
    <row r="758" spans="6:7" x14ac:dyDescent="0.2">
      <c r="F758" s="5">
        <v>1011</v>
      </c>
      <c r="G758" s="7">
        <v>135000</v>
      </c>
    </row>
    <row r="759" spans="6:7" x14ac:dyDescent="0.2">
      <c r="F759" s="5">
        <v>1012</v>
      </c>
      <c r="G759" s="7">
        <v>100000</v>
      </c>
    </row>
    <row r="760" spans="6:7" x14ac:dyDescent="0.2">
      <c r="F760" s="5">
        <v>1013</v>
      </c>
      <c r="G760" s="7">
        <v>165000</v>
      </c>
    </row>
    <row r="761" spans="6:7" x14ac:dyDescent="0.2">
      <c r="F761" s="5">
        <v>1016</v>
      </c>
      <c r="G761" s="7">
        <v>227000</v>
      </c>
    </row>
    <row r="762" spans="6:7" x14ac:dyDescent="0.2">
      <c r="F762" s="5">
        <v>1017</v>
      </c>
      <c r="G762" s="7">
        <v>203000</v>
      </c>
    </row>
    <row r="763" spans="6:7" x14ac:dyDescent="0.2">
      <c r="F763" s="5">
        <v>1019</v>
      </c>
      <c r="G763" s="7">
        <v>160000</v>
      </c>
    </row>
    <row r="764" spans="6:7" x14ac:dyDescent="0.2">
      <c r="F764" s="5">
        <v>1020</v>
      </c>
      <c r="G764" s="7">
        <v>213490</v>
      </c>
    </row>
    <row r="765" spans="6:7" x14ac:dyDescent="0.2">
      <c r="F765" s="5">
        <v>1022</v>
      </c>
      <c r="G765" s="7">
        <v>194000</v>
      </c>
    </row>
    <row r="766" spans="6:7" x14ac:dyDescent="0.2">
      <c r="F766" s="5">
        <v>1023</v>
      </c>
      <c r="G766" s="7">
        <v>87000</v>
      </c>
    </row>
    <row r="767" spans="6:7" x14ac:dyDescent="0.2">
      <c r="F767" s="5">
        <v>1024</v>
      </c>
      <c r="G767" s="7">
        <v>191000</v>
      </c>
    </row>
    <row r="768" spans="6:7" x14ac:dyDescent="0.2">
      <c r="F768" s="5">
        <v>1025</v>
      </c>
      <c r="G768" s="7">
        <v>287000</v>
      </c>
    </row>
    <row r="769" spans="6:7" x14ac:dyDescent="0.2">
      <c r="F769" s="5">
        <v>1027</v>
      </c>
      <c r="G769" s="7">
        <v>167500</v>
      </c>
    </row>
    <row r="770" spans="6:7" x14ac:dyDescent="0.2">
      <c r="F770" s="5">
        <v>1028</v>
      </c>
      <c r="G770" s="7">
        <v>293077</v>
      </c>
    </row>
    <row r="771" spans="6:7" x14ac:dyDescent="0.2">
      <c r="F771" s="5">
        <v>1029</v>
      </c>
      <c r="G771" s="7">
        <v>105000</v>
      </c>
    </row>
    <row r="772" spans="6:7" x14ac:dyDescent="0.2">
      <c r="F772" s="5">
        <v>1030</v>
      </c>
      <c r="G772" s="7">
        <v>118000</v>
      </c>
    </row>
    <row r="773" spans="6:7" x14ac:dyDescent="0.2">
      <c r="F773" s="5">
        <v>1031</v>
      </c>
      <c r="G773" s="7">
        <v>160000</v>
      </c>
    </row>
    <row r="774" spans="6:7" x14ac:dyDescent="0.2">
      <c r="F774" s="5">
        <v>1032</v>
      </c>
      <c r="G774" s="7">
        <v>197000</v>
      </c>
    </row>
    <row r="775" spans="6:7" x14ac:dyDescent="0.2">
      <c r="F775" s="5">
        <v>1033</v>
      </c>
      <c r="G775" s="7">
        <v>310000</v>
      </c>
    </row>
    <row r="776" spans="6:7" x14ac:dyDescent="0.2">
      <c r="F776" s="5">
        <v>1034</v>
      </c>
      <c r="G776" s="7">
        <v>230000</v>
      </c>
    </row>
    <row r="777" spans="6:7" x14ac:dyDescent="0.2">
      <c r="F777" s="5">
        <v>1037</v>
      </c>
      <c r="G777" s="7">
        <v>315500</v>
      </c>
    </row>
    <row r="778" spans="6:7" x14ac:dyDescent="0.2">
      <c r="F778" s="5">
        <v>1038</v>
      </c>
      <c r="G778" s="7">
        <v>287000</v>
      </c>
    </row>
    <row r="779" spans="6:7" x14ac:dyDescent="0.2">
      <c r="F779" s="5">
        <v>1039</v>
      </c>
      <c r="G779" s="7">
        <v>97000</v>
      </c>
    </row>
    <row r="780" spans="6:7" x14ac:dyDescent="0.2">
      <c r="F780" s="5">
        <v>1041</v>
      </c>
      <c r="G780" s="7">
        <v>155000</v>
      </c>
    </row>
    <row r="781" spans="6:7" x14ac:dyDescent="0.2">
      <c r="F781" s="5">
        <v>1042</v>
      </c>
      <c r="G781" s="7">
        <v>173000</v>
      </c>
    </row>
    <row r="782" spans="6:7" x14ac:dyDescent="0.2">
      <c r="F782" s="5">
        <v>1044</v>
      </c>
      <c r="G782" s="7">
        <v>262280</v>
      </c>
    </row>
    <row r="783" spans="6:7" x14ac:dyDescent="0.2">
      <c r="F783" s="5">
        <v>1045</v>
      </c>
      <c r="G783" s="7">
        <v>278000</v>
      </c>
    </row>
    <row r="784" spans="6:7" x14ac:dyDescent="0.2">
      <c r="F784" s="5">
        <v>1046</v>
      </c>
      <c r="G784" s="7">
        <v>139600</v>
      </c>
    </row>
    <row r="785" spans="6:7" x14ac:dyDescent="0.2">
      <c r="F785" s="5">
        <v>1047</v>
      </c>
      <c r="G785" s="7">
        <v>556581</v>
      </c>
    </row>
    <row r="786" spans="6:7" x14ac:dyDescent="0.2">
      <c r="F786" s="5">
        <v>1049</v>
      </c>
      <c r="G786" s="7">
        <v>115000</v>
      </c>
    </row>
    <row r="787" spans="6:7" x14ac:dyDescent="0.2">
      <c r="F787" s="5">
        <v>1050</v>
      </c>
      <c r="G787" s="7">
        <v>84900</v>
      </c>
    </row>
    <row r="788" spans="6:7" x14ac:dyDescent="0.2">
      <c r="F788" s="5">
        <v>1051</v>
      </c>
      <c r="G788" s="7">
        <v>176485</v>
      </c>
    </row>
    <row r="789" spans="6:7" x14ac:dyDescent="0.2">
      <c r="F789" s="5">
        <v>1052</v>
      </c>
      <c r="G789" s="7">
        <v>200141</v>
      </c>
    </row>
    <row r="790" spans="6:7" x14ac:dyDescent="0.2">
      <c r="F790" s="5">
        <v>1053</v>
      </c>
      <c r="G790" s="7">
        <v>165000</v>
      </c>
    </row>
    <row r="791" spans="6:7" x14ac:dyDescent="0.2">
      <c r="F791" s="5">
        <v>1054</v>
      </c>
      <c r="G791" s="7">
        <v>144500</v>
      </c>
    </row>
    <row r="792" spans="6:7" x14ac:dyDescent="0.2">
      <c r="F792" s="5">
        <v>1055</v>
      </c>
      <c r="G792" s="7">
        <v>255000</v>
      </c>
    </row>
    <row r="793" spans="6:7" x14ac:dyDescent="0.2">
      <c r="F793" s="5">
        <v>1056</v>
      </c>
      <c r="G793" s="7">
        <v>180000</v>
      </c>
    </row>
    <row r="794" spans="6:7" x14ac:dyDescent="0.2">
      <c r="F794" s="5">
        <v>1057</v>
      </c>
      <c r="G794" s="7">
        <v>185850</v>
      </c>
    </row>
    <row r="795" spans="6:7" x14ac:dyDescent="0.2">
      <c r="F795" s="5">
        <v>1058</v>
      </c>
      <c r="G795" s="7">
        <v>248000</v>
      </c>
    </row>
    <row r="796" spans="6:7" x14ac:dyDescent="0.2">
      <c r="F796" s="5">
        <v>1059</v>
      </c>
      <c r="G796" s="7">
        <v>335000</v>
      </c>
    </row>
    <row r="797" spans="6:7" x14ac:dyDescent="0.2">
      <c r="F797" s="5">
        <v>1060</v>
      </c>
      <c r="G797" s="7">
        <v>220000</v>
      </c>
    </row>
    <row r="798" spans="6:7" x14ac:dyDescent="0.2">
      <c r="F798" s="5">
        <v>1061</v>
      </c>
      <c r="G798" s="7">
        <v>213500</v>
      </c>
    </row>
    <row r="799" spans="6:7" x14ac:dyDescent="0.2">
      <c r="F799" s="5">
        <v>1062</v>
      </c>
      <c r="G799" s="7">
        <v>81000</v>
      </c>
    </row>
    <row r="800" spans="6:7" x14ac:dyDescent="0.2">
      <c r="F800" s="5">
        <v>1063</v>
      </c>
      <c r="G800" s="7">
        <v>90000</v>
      </c>
    </row>
    <row r="801" spans="6:7" x14ac:dyDescent="0.2">
      <c r="F801" s="5">
        <v>1065</v>
      </c>
      <c r="G801" s="7">
        <v>154000</v>
      </c>
    </row>
    <row r="802" spans="6:7" x14ac:dyDescent="0.2">
      <c r="F802" s="5">
        <v>1066</v>
      </c>
      <c r="G802" s="7">
        <v>328000</v>
      </c>
    </row>
    <row r="803" spans="6:7" x14ac:dyDescent="0.2">
      <c r="F803" s="5">
        <v>1067</v>
      </c>
      <c r="G803" s="7">
        <v>178000</v>
      </c>
    </row>
    <row r="804" spans="6:7" x14ac:dyDescent="0.2">
      <c r="F804" s="5">
        <v>1068</v>
      </c>
      <c r="G804" s="7">
        <v>167900</v>
      </c>
    </row>
    <row r="805" spans="6:7" x14ac:dyDescent="0.2">
      <c r="F805" s="5">
        <v>1069</v>
      </c>
      <c r="G805" s="7">
        <v>151400</v>
      </c>
    </row>
    <row r="806" spans="6:7" x14ac:dyDescent="0.2">
      <c r="F806" s="5">
        <v>1071</v>
      </c>
      <c r="G806" s="7">
        <v>135000</v>
      </c>
    </row>
    <row r="807" spans="6:7" x14ac:dyDescent="0.2">
      <c r="F807" s="5">
        <v>1072</v>
      </c>
      <c r="G807" s="7">
        <v>154000</v>
      </c>
    </row>
    <row r="808" spans="6:7" x14ac:dyDescent="0.2">
      <c r="F808" s="5">
        <v>1073</v>
      </c>
      <c r="G808" s="7">
        <v>91500</v>
      </c>
    </row>
    <row r="809" spans="6:7" x14ac:dyDescent="0.2">
      <c r="F809" s="5">
        <v>1074</v>
      </c>
      <c r="G809" s="7">
        <v>159500</v>
      </c>
    </row>
    <row r="810" spans="6:7" x14ac:dyDescent="0.2">
      <c r="F810" s="5">
        <v>1076</v>
      </c>
      <c r="G810" s="7">
        <v>219500</v>
      </c>
    </row>
    <row r="811" spans="6:7" x14ac:dyDescent="0.2">
      <c r="F811" s="5">
        <v>1077</v>
      </c>
      <c r="G811" s="7">
        <v>170000</v>
      </c>
    </row>
    <row r="812" spans="6:7" x14ac:dyDescent="0.2">
      <c r="F812" s="5">
        <v>1078</v>
      </c>
      <c r="G812" s="7">
        <v>138800</v>
      </c>
    </row>
    <row r="813" spans="6:7" x14ac:dyDescent="0.2">
      <c r="F813" s="5">
        <v>1083</v>
      </c>
      <c r="G813" s="7">
        <v>192000</v>
      </c>
    </row>
    <row r="814" spans="6:7" x14ac:dyDescent="0.2">
      <c r="F814" s="5">
        <v>1084</v>
      </c>
      <c r="G814" s="7">
        <v>160000</v>
      </c>
    </row>
    <row r="815" spans="6:7" x14ac:dyDescent="0.2">
      <c r="F815" s="5">
        <v>1085</v>
      </c>
      <c r="G815" s="7">
        <v>187500</v>
      </c>
    </row>
    <row r="816" spans="6:7" x14ac:dyDescent="0.2">
      <c r="F816" s="5">
        <v>1087</v>
      </c>
      <c r="G816" s="7">
        <v>83500</v>
      </c>
    </row>
    <row r="817" spans="6:7" x14ac:dyDescent="0.2">
      <c r="F817" s="5">
        <v>1088</v>
      </c>
      <c r="G817" s="7">
        <v>252000</v>
      </c>
    </row>
    <row r="818" spans="6:7" x14ac:dyDescent="0.2">
      <c r="F818" s="5">
        <v>1089</v>
      </c>
      <c r="G818" s="7">
        <v>137500</v>
      </c>
    </row>
    <row r="819" spans="6:7" x14ac:dyDescent="0.2">
      <c r="F819" s="5">
        <v>1091</v>
      </c>
      <c r="G819" s="7">
        <v>92900</v>
      </c>
    </row>
    <row r="820" spans="6:7" x14ac:dyDescent="0.2">
      <c r="F820" s="5">
        <v>1093</v>
      </c>
      <c r="G820" s="7">
        <v>136500</v>
      </c>
    </row>
    <row r="821" spans="6:7" x14ac:dyDescent="0.2">
      <c r="F821" s="5">
        <v>1094</v>
      </c>
      <c r="G821" s="7">
        <v>146000</v>
      </c>
    </row>
    <row r="822" spans="6:7" x14ac:dyDescent="0.2">
      <c r="F822" s="5">
        <v>1096</v>
      </c>
      <c r="G822" s="7">
        <v>176432</v>
      </c>
    </row>
    <row r="823" spans="6:7" x14ac:dyDescent="0.2">
      <c r="F823" s="5">
        <v>1097</v>
      </c>
      <c r="G823" s="7">
        <v>127000</v>
      </c>
    </row>
    <row r="824" spans="6:7" x14ac:dyDescent="0.2">
      <c r="F824" s="5">
        <v>1099</v>
      </c>
      <c r="G824" s="7">
        <v>128000</v>
      </c>
    </row>
    <row r="825" spans="6:7" x14ac:dyDescent="0.2">
      <c r="F825" s="5">
        <v>1100</v>
      </c>
      <c r="G825" s="7">
        <v>157000</v>
      </c>
    </row>
    <row r="826" spans="6:7" x14ac:dyDescent="0.2">
      <c r="F826" s="5">
        <v>1103</v>
      </c>
      <c r="G826" s="7">
        <v>135000</v>
      </c>
    </row>
    <row r="827" spans="6:7" x14ac:dyDescent="0.2">
      <c r="F827" s="5">
        <v>1104</v>
      </c>
      <c r="G827" s="7">
        <v>159500</v>
      </c>
    </row>
    <row r="828" spans="6:7" x14ac:dyDescent="0.2">
      <c r="F828" s="5">
        <v>1105</v>
      </c>
      <c r="G828" s="7">
        <v>106000</v>
      </c>
    </row>
    <row r="829" spans="6:7" x14ac:dyDescent="0.2">
      <c r="F829" s="5">
        <v>1106</v>
      </c>
      <c r="G829" s="7">
        <v>325000</v>
      </c>
    </row>
    <row r="830" spans="6:7" x14ac:dyDescent="0.2">
      <c r="F830" s="5">
        <v>1107</v>
      </c>
      <c r="G830" s="7">
        <v>179900</v>
      </c>
    </row>
    <row r="831" spans="6:7" x14ac:dyDescent="0.2">
      <c r="F831" s="5">
        <v>1108</v>
      </c>
      <c r="G831" s="7">
        <v>274725</v>
      </c>
    </row>
    <row r="832" spans="6:7" x14ac:dyDescent="0.2">
      <c r="F832" s="5">
        <v>1109</v>
      </c>
      <c r="G832" s="7">
        <v>181000</v>
      </c>
    </row>
    <row r="833" spans="6:7" x14ac:dyDescent="0.2">
      <c r="F833" s="5">
        <v>1110</v>
      </c>
      <c r="G833" s="7">
        <v>280000</v>
      </c>
    </row>
    <row r="834" spans="6:7" x14ac:dyDescent="0.2">
      <c r="F834" s="5">
        <v>1111</v>
      </c>
      <c r="G834" s="7">
        <v>188000</v>
      </c>
    </row>
    <row r="835" spans="6:7" x14ac:dyDescent="0.2">
      <c r="F835" s="5">
        <v>1112</v>
      </c>
      <c r="G835" s="7">
        <v>205000</v>
      </c>
    </row>
    <row r="836" spans="6:7" x14ac:dyDescent="0.2">
      <c r="F836" s="5">
        <v>1114</v>
      </c>
      <c r="G836" s="7">
        <v>134500</v>
      </c>
    </row>
    <row r="837" spans="6:7" x14ac:dyDescent="0.2">
      <c r="F837" s="5">
        <v>1116</v>
      </c>
      <c r="G837" s="7">
        <v>318000</v>
      </c>
    </row>
    <row r="838" spans="6:7" x14ac:dyDescent="0.2">
      <c r="F838" s="5">
        <v>1117</v>
      </c>
      <c r="G838" s="7">
        <v>184100</v>
      </c>
    </row>
    <row r="839" spans="6:7" x14ac:dyDescent="0.2">
      <c r="F839" s="5">
        <v>1119</v>
      </c>
      <c r="G839" s="7">
        <v>140000</v>
      </c>
    </row>
    <row r="840" spans="6:7" x14ac:dyDescent="0.2">
      <c r="F840" s="5">
        <v>1120</v>
      </c>
      <c r="G840" s="7">
        <v>133700</v>
      </c>
    </row>
    <row r="841" spans="6:7" x14ac:dyDescent="0.2">
      <c r="F841" s="5">
        <v>1121</v>
      </c>
      <c r="G841" s="7">
        <v>118400</v>
      </c>
    </row>
    <row r="842" spans="6:7" x14ac:dyDescent="0.2">
      <c r="F842" s="5">
        <v>1122</v>
      </c>
      <c r="G842" s="7">
        <v>212900</v>
      </c>
    </row>
    <row r="843" spans="6:7" x14ac:dyDescent="0.2">
      <c r="F843" s="5">
        <v>1125</v>
      </c>
      <c r="G843" s="7">
        <v>163900</v>
      </c>
    </row>
    <row r="844" spans="6:7" x14ac:dyDescent="0.2">
      <c r="F844" s="5">
        <v>1127</v>
      </c>
      <c r="G844" s="7">
        <v>174000</v>
      </c>
    </row>
    <row r="845" spans="6:7" x14ac:dyDescent="0.2">
      <c r="F845" s="5">
        <v>1128</v>
      </c>
      <c r="G845" s="7">
        <v>259000</v>
      </c>
    </row>
    <row r="846" spans="6:7" x14ac:dyDescent="0.2">
      <c r="F846" s="5">
        <v>1129</v>
      </c>
      <c r="G846" s="7">
        <v>215000</v>
      </c>
    </row>
    <row r="847" spans="6:7" x14ac:dyDescent="0.2">
      <c r="F847" s="5">
        <v>1131</v>
      </c>
      <c r="G847" s="7">
        <v>135000</v>
      </c>
    </row>
    <row r="848" spans="6:7" x14ac:dyDescent="0.2">
      <c r="F848" s="5">
        <v>1133</v>
      </c>
      <c r="G848" s="7">
        <v>117500</v>
      </c>
    </row>
    <row r="849" spans="6:7" x14ac:dyDescent="0.2">
      <c r="F849" s="5">
        <v>1134</v>
      </c>
      <c r="G849" s="7">
        <v>239500</v>
      </c>
    </row>
    <row r="850" spans="6:7" x14ac:dyDescent="0.2">
      <c r="F850" s="5">
        <v>1135</v>
      </c>
      <c r="G850" s="7">
        <v>169000</v>
      </c>
    </row>
    <row r="851" spans="6:7" x14ac:dyDescent="0.2">
      <c r="F851" s="5">
        <v>1137</v>
      </c>
      <c r="G851" s="7">
        <v>119000</v>
      </c>
    </row>
    <row r="852" spans="6:7" x14ac:dyDescent="0.2">
      <c r="F852" s="5">
        <v>1138</v>
      </c>
      <c r="G852" s="7">
        <v>94000</v>
      </c>
    </row>
    <row r="853" spans="6:7" x14ac:dyDescent="0.2">
      <c r="F853" s="5">
        <v>1140</v>
      </c>
      <c r="G853" s="7">
        <v>144000</v>
      </c>
    </row>
    <row r="854" spans="6:7" x14ac:dyDescent="0.2">
      <c r="F854" s="5">
        <v>1142</v>
      </c>
      <c r="G854" s="7">
        <v>197500</v>
      </c>
    </row>
    <row r="855" spans="6:7" x14ac:dyDescent="0.2">
      <c r="F855" s="5">
        <v>1143</v>
      </c>
      <c r="G855" s="7">
        <v>424870</v>
      </c>
    </row>
    <row r="856" spans="6:7" x14ac:dyDescent="0.2">
      <c r="F856" s="5">
        <v>1146</v>
      </c>
      <c r="G856" s="7">
        <v>149000</v>
      </c>
    </row>
    <row r="857" spans="6:7" x14ac:dyDescent="0.2">
      <c r="F857" s="5">
        <v>1148</v>
      </c>
      <c r="G857" s="7">
        <v>174500</v>
      </c>
    </row>
    <row r="858" spans="6:7" x14ac:dyDescent="0.2">
      <c r="F858" s="5">
        <v>1150</v>
      </c>
      <c r="G858" s="7">
        <v>143000</v>
      </c>
    </row>
    <row r="859" spans="6:7" x14ac:dyDescent="0.2">
      <c r="F859" s="5">
        <v>1152</v>
      </c>
      <c r="G859" s="7">
        <v>149900</v>
      </c>
    </row>
    <row r="860" spans="6:7" x14ac:dyDescent="0.2">
      <c r="F860" s="5">
        <v>1153</v>
      </c>
      <c r="G860" s="7">
        <v>230000</v>
      </c>
    </row>
    <row r="861" spans="6:7" x14ac:dyDescent="0.2">
      <c r="F861" s="5">
        <v>1155</v>
      </c>
      <c r="G861" s="7">
        <v>201800</v>
      </c>
    </row>
    <row r="862" spans="6:7" x14ac:dyDescent="0.2">
      <c r="F862" s="5">
        <v>1156</v>
      </c>
      <c r="G862" s="7">
        <v>218000</v>
      </c>
    </row>
    <row r="863" spans="6:7" x14ac:dyDescent="0.2">
      <c r="F863" s="5">
        <v>1157</v>
      </c>
      <c r="G863" s="7">
        <v>179900</v>
      </c>
    </row>
    <row r="864" spans="6:7" x14ac:dyDescent="0.2">
      <c r="F864" s="5">
        <v>1158</v>
      </c>
      <c r="G864" s="7">
        <v>230000</v>
      </c>
    </row>
    <row r="865" spans="6:7" x14ac:dyDescent="0.2">
      <c r="F865" s="5">
        <v>1159</v>
      </c>
      <c r="G865" s="7">
        <v>235128</v>
      </c>
    </row>
    <row r="866" spans="6:7" x14ac:dyDescent="0.2">
      <c r="F866" s="5">
        <v>1160</v>
      </c>
      <c r="G866" s="7">
        <v>185000</v>
      </c>
    </row>
    <row r="867" spans="6:7" x14ac:dyDescent="0.2">
      <c r="F867" s="5">
        <v>1161</v>
      </c>
      <c r="G867" s="7">
        <v>146000</v>
      </c>
    </row>
    <row r="868" spans="6:7" x14ac:dyDescent="0.2">
      <c r="F868" s="5">
        <v>1162</v>
      </c>
      <c r="G868" s="7">
        <v>224000</v>
      </c>
    </row>
    <row r="869" spans="6:7" x14ac:dyDescent="0.2">
      <c r="F869" s="5">
        <v>1164</v>
      </c>
      <c r="G869" s="7">
        <v>108959</v>
      </c>
    </row>
    <row r="870" spans="6:7" x14ac:dyDescent="0.2">
      <c r="F870" s="5">
        <v>1166</v>
      </c>
      <c r="G870" s="7">
        <v>233170</v>
      </c>
    </row>
    <row r="871" spans="6:7" x14ac:dyDescent="0.2">
      <c r="F871" s="5">
        <v>1167</v>
      </c>
      <c r="G871" s="7">
        <v>245350</v>
      </c>
    </row>
    <row r="872" spans="6:7" x14ac:dyDescent="0.2">
      <c r="F872" s="5">
        <v>1168</v>
      </c>
      <c r="G872" s="7">
        <v>173000</v>
      </c>
    </row>
    <row r="873" spans="6:7" x14ac:dyDescent="0.2">
      <c r="F873" s="5">
        <v>1169</v>
      </c>
      <c r="G873" s="7">
        <v>235000</v>
      </c>
    </row>
    <row r="874" spans="6:7" x14ac:dyDescent="0.2">
      <c r="F874" s="5">
        <v>1170</v>
      </c>
      <c r="G874" s="7">
        <v>625000</v>
      </c>
    </row>
    <row r="875" spans="6:7" x14ac:dyDescent="0.2">
      <c r="F875" s="5">
        <v>1171</v>
      </c>
      <c r="G875" s="7">
        <v>171000</v>
      </c>
    </row>
    <row r="876" spans="6:7" x14ac:dyDescent="0.2">
      <c r="F876" s="5">
        <v>1172</v>
      </c>
      <c r="G876" s="7">
        <v>163000</v>
      </c>
    </row>
    <row r="877" spans="6:7" x14ac:dyDescent="0.2">
      <c r="F877" s="5">
        <v>1174</v>
      </c>
      <c r="G877" s="7">
        <v>200500</v>
      </c>
    </row>
    <row r="878" spans="6:7" x14ac:dyDescent="0.2">
      <c r="F878" s="5">
        <v>1175</v>
      </c>
      <c r="G878" s="7">
        <v>239000</v>
      </c>
    </row>
    <row r="879" spans="6:7" x14ac:dyDescent="0.2">
      <c r="F879" s="5">
        <v>1176</v>
      </c>
      <c r="G879" s="7">
        <v>285000</v>
      </c>
    </row>
    <row r="880" spans="6:7" x14ac:dyDescent="0.2">
      <c r="F880" s="5">
        <v>1179</v>
      </c>
      <c r="G880" s="7">
        <v>154900</v>
      </c>
    </row>
    <row r="881" spans="6:7" x14ac:dyDescent="0.2">
      <c r="F881" s="5">
        <v>1181</v>
      </c>
      <c r="G881" s="7">
        <v>250000</v>
      </c>
    </row>
    <row r="882" spans="6:7" x14ac:dyDescent="0.2">
      <c r="F882" s="5">
        <v>1183</v>
      </c>
      <c r="G882" s="7">
        <v>745000</v>
      </c>
    </row>
    <row r="883" spans="6:7" x14ac:dyDescent="0.2">
      <c r="F883" s="5">
        <v>1186</v>
      </c>
      <c r="G883" s="7">
        <v>104900</v>
      </c>
    </row>
    <row r="884" spans="6:7" x14ac:dyDescent="0.2">
      <c r="F884" s="5">
        <v>1187</v>
      </c>
      <c r="G884" s="7">
        <v>95000</v>
      </c>
    </row>
    <row r="885" spans="6:7" x14ac:dyDescent="0.2">
      <c r="F885" s="5">
        <v>1189</v>
      </c>
      <c r="G885" s="7">
        <v>195000</v>
      </c>
    </row>
    <row r="886" spans="6:7" x14ac:dyDescent="0.2">
      <c r="F886" s="5">
        <v>1190</v>
      </c>
      <c r="G886" s="7">
        <v>189000</v>
      </c>
    </row>
    <row r="887" spans="6:7" x14ac:dyDescent="0.2">
      <c r="F887" s="5">
        <v>1191</v>
      </c>
      <c r="G887" s="7">
        <v>168000</v>
      </c>
    </row>
    <row r="888" spans="6:7" x14ac:dyDescent="0.2">
      <c r="F888" s="5">
        <v>1193</v>
      </c>
      <c r="G888" s="7">
        <v>125000</v>
      </c>
    </row>
    <row r="889" spans="6:7" x14ac:dyDescent="0.2">
      <c r="F889" s="5">
        <v>1195</v>
      </c>
      <c r="G889" s="7">
        <v>158000</v>
      </c>
    </row>
    <row r="890" spans="6:7" x14ac:dyDescent="0.2">
      <c r="F890" s="5">
        <v>1196</v>
      </c>
      <c r="G890" s="7">
        <v>176000</v>
      </c>
    </row>
    <row r="891" spans="6:7" x14ac:dyDescent="0.2">
      <c r="F891" s="5">
        <v>1197</v>
      </c>
      <c r="G891" s="7">
        <v>219210</v>
      </c>
    </row>
    <row r="892" spans="6:7" x14ac:dyDescent="0.2">
      <c r="F892" s="5">
        <v>1198</v>
      </c>
      <c r="G892" s="7">
        <v>144000</v>
      </c>
    </row>
    <row r="893" spans="6:7" x14ac:dyDescent="0.2">
      <c r="F893" s="5">
        <v>1199</v>
      </c>
      <c r="G893" s="7">
        <v>178000</v>
      </c>
    </row>
    <row r="894" spans="6:7" x14ac:dyDescent="0.2">
      <c r="F894" s="5">
        <v>1200</v>
      </c>
      <c r="G894" s="7">
        <v>148000</v>
      </c>
    </row>
    <row r="895" spans="6:7" x14ac:dyDescent="0.2">
      <c r="F895" s="5">
        <v>1202</v>
      </c>
      <c r="G895" s="7">
        <v>197900</v>
      </c>
    </row>
    <row r="896" spans="6:7" x14ac:dyDescent="0.2">
      <c r="F896" s="5">
        <v>1204</v>
      </c>
      <c r="G896" s="7">
        <v>213000</v>
      </c>
    </row>
    <row r="897" spans="6:7" x14ac:dyDescent="0.2">
      <c r="F897" s="5">
        <v>1205</v>
      </c>
      <c r="G897" s="7">
        <v>153500</v>
      </c>
    </row>
    <row r="898" spans="6:7" x14ac:dyDescent="0.2">
      <c r="F898" s="5">
        <v>1206</v>
      </c>
      <c r="G898" s="7">
        <v>271900</v>
      </c>
    </row>
    <row r="899" spans="6:7" x14ac:dyDescent="0.2">
      <c r="F899" s="5">
        <v>1208</v>
      </c>
      <c r="G899" s="7">
        <v>200000</v>
      </c>
    </row>
    <row r="900" spans="6:7" x14ac:dyDescent="0.2">
      <c r="F900" s="5">
        <v>1209</v>
      </c>
      <c r="G900" s="7">
        <v>140000</v>
      </c>
    </row>
    <row r="901" spans="6:7" x14ac:dyDescent="0.2">
      <c r="F901" s="5">
        <v>1210</v>
      </c>
      <c r="G901" s="7">
        <v>290000</v>
      </c>
    </row>
    <row r="902" spans="6:7" x14ac:dyDescent="0.2">
      <c r="F902" s="5">
        <v>1211</v>
      </c>
      <c r="G902" s="7">
        <v>189000</v>
      </c>
    </row>
    <row r="903" spans="6:7" x14ac:dyDescent="0.2">
      <c r="F903" s="5">
        <v>1212</v>
      </c>
      <c r="G903" s="7">
        <v>164000</v>
      </c>
    </row>
    <row r="904" spans="6:7" x14ac:dyDescent="0.2">
      <c r="F904" s="5">
        <v>1215</v>
      </c>
      <c r="G904" s="7">
        <v>134500</v>
      </c>
    </row>
    <row r="905" spans="6:7" x14ac:dyDescent="0.2">
      <c r="F905" s="5">
        <v>1217</v>
      </c>
      <c r="G905" s="7">
        <v>112000</v>
      </c>
    </row>
    <row r="906" spans="6:7" x14ac:dyDescent="0.2">
      <c r="F906" s="5">
        <v>1218</v>
      </c>
      <c r="G906" s="7">
        <v>229456</v>
      </c>
    </row>
    <row r="907" spans="6:7" x14ac:dyDescent="0.2">
      <c r="F907" s="5">
        <v>1220</v>
      </c>
      <c r="G907" s="7">
        <v>91500</v>
      </c>
    </row>
    <row r="908" spans="6:7" x14ac:dyDescent="0.2">
      <c r="F908" s="5">
        <v>1223</v>
      </c>
      <c r="G908" s="7">
        <v>143000</v>
      </c>
    </row>
    <row r="909" spans="6:7" x14ac:dyDescent="0.2">
      <c r="F909" s="5">
        <v>1224</v>
      </c>
      <c r="G909" s="7">
        <v>137900</v>
      </c>
    </row>
    <row r="910" spans="6:7" x14ac:dyDescent="0.2">
      <c r="F910" s="5">
        <v>1225</v>
      </c>
      <c r="G910" s="7">
        <v>184000</v>
      </c>
    </row>
    <row r="911" spans="6:7" x14ac:dyDescent="0.2">
      <c r="F911" s="5">
        <v>1226</v>
      </c>
      <c r="G911" s="7">
        <v>145000</v>
      </c>
    </row>
    <row r="912" spans="6:7" x14ac:dyDescent="0.2">
      <c r="F912" s="5">
        <v>1227</v>
      </c>
      <c r="G912" s="7">
        <v>214000</v>
      </c>
    </row>
    <row r="913" spans="6:7" x14ac:dyDescent="0.2">
      <c r="F913" s="5">
        <v>1229</v>
      </c>
      <c r="G913" s="7">
        <v>367294</v>
      </c>
    </row>
    <row r="914" spans="6:7" x14ac:dyDescent="0.2">
      <c r="F914" s="5">
        <v>1230</v>
      </c>
      <c r="G914" s="7">
        <v>127000</v>
      </c>
    </row>
    <row r="915" spans="6:7" x14ac:dyDescent="0.2">
      <c r="F915" s="5">
        <v>1231</v>
      </c>
      <c r="G915" s="7">
        <v>190000</v>
      </c>
    </row>
    <row r="916" spans="6:7" x14ac:dyDescent="0.2">
      <c r="F916" s="5">
        <v>1232</v>
      </c>
      <c r="G916" s="7">
        <v>132500</v>
      </c>
    </row>
    <row r="917" spans="6:7" x14ac:dyDescent="0.2">
      <c r="F917" s="5">
        <v>1233</v>
      </c>
      <c r="G917" s="7">
        <v>101800</v>
      </c>
    </row>
    <row r="918" spans="6:7" x14ac:dyDescent="0.2">
      <c r="F918" s="5">
        <v>1234</v>
      </c>
      <c r="G918" s="7">
        <v>142000</v>
      </c>
    </row>
    <row r="919" spans="6:7" x14ac:dyDescent="0.2">
      <c r="F919" s="5">
        <v>1235</v>
      </c>
      <c r="G919" s="7">
        <v>130000</v>
      </c>
    </row>
    <row r="920" spans="6:7" x14ac:dyDescent="0.2">
      <c r="F920" s="5">
        <v>1236</v>
      </c>
      <c r="G920" s="7">
        <v>138887</v>
      </c>
    </row>
    <row r="921" spans="6:7" x14ac:dyDescent="0.2">
      <c r="F921" s="5">
        <v>1237</v>
      </c>
      <c r="G921" s="7">
        <v>175500</v>
      </c>
    </row>
    <row r="922" spans="6:7" x14ac:dyDescent="0.2">
      <c r="F922" s="5">
        <v>1238</v>
      </c>
      <c r="G922" s="7">
        <v>195000</v>
      </c>
    </row>
    <row r="923" spans="6:7" x14ac:dyDescent="0.2">
      <c r="F923" s="5">
        <v>1239</v>
      </c>
      <c r="G923" s="7">
        <v>142500</v>
      </c>
    </row>
    <row r="924" spans="6:7" x14ac:dyDescent="0.2">
      <c r="F924" s="5">
        <v>1240</v>
      </c>
      <c r="G924" s="7">
        <v>265900</v>
      </c>
    </row>
    <row r="925" spans="6:7" x14ac:dyDescent="0.2">
      <c r="F925" s="5">
        <v>1241</v>
      </c>
      <c r="G925" s="7">
        <v>224900</v>
      </c>
    </row>
    <row r="926" spans="6:7" x14ac:dyDescent="0.2">
      <c r="F926" s="5">
        <v>1242</v>
      </c>
      <c r="G926" s="7">
        <v>248328</v>
      </c>
    </row>
    <row r="927" spans="6:7" x14ac:dyDescent="0.2">
      <c r="F927" s="5">
        <v>1243</v>
      </c>
      <c r="G927" s="7">
        <v>170000</v>
      </c>
    </row>
    <row r="928" spans="6:7" x14ac:dyDescent="0.2">
      <c r="F928" s="5">
        <v>1244</v>
      </c>
      <c r="G928" s="7">
        <v>465000</v>
      </c>
    </row>
    <row r="929" spans="6:7" x14ac:dyDescent="0.2">
      <c r="F929" s="5">
        <v>1245</v>
      </c>
      <c r="G929" s="7">
        <v>230000</v>
      </c>
    </row>
    <row r="930" spans="6:7" x14ac:dyDescent="0.2">
      <c r="F930" s="5">
        <v>1246</v>
      </c>
      <c r="G930" s="7">
        <v>178000</v>
      </c>
    </row>
    <row r="931" spans="6:7" x14ac:dyDescent="0.2">
      <c r="F931" s="5">
        <v>1247</v>
      </c>
      <c r="G931" s="7">
        <v>186500</v>
      </c>
    </row>
    <row r="932" spans="6:7" x14ac:dyDescent="0.2">
      <c r="F932" s="5">
        <v>1248</v>
      </c>
      <c r="G932" s="7">
        <v>169900</v>
      </c>
    </row>
    <row r="933" spans="6:7" x14ac:dyDescent="0.2">
      <c r="F933" s="5">
        <v>1249</v>
      </c>
      <c r="G933" s="7">
        <v>129500</v>
      </c>
    </row>
    <row r="934" spans="6:7" x14ac:dyDescent="0.2">
      <c r="F934" s="5">
        <v>1250</v>
      </c>
      <c r="G934" s="7">
        <v>119000</v>
      </c>
    </row>
    <row r="935" spans="6:7" x14ac:dyDescent="0.2">
      <c r="F935" s="5">
        <v>1251</v>
      </c>
      <c r="G935" s="7">
        <v>244000</v>
      </c>
    </row>
    <row r="936" spans="6:7" x14ac:dyDescent="0.2">
      <c r="F936" s="5">
        <v>1252</v>
      </c>
      <c r="G936" s="7">
        <v>171750</v>
      </c>
    </row>
    <row r="937" spans="6:7" x14ac:dyDescent="0.2">
      <c r="F937" s="5">
        <v>1254</v>
      </c>
      <c r="G937" s="7">
        <v>294000</v>
      </c>
    </row>
    <row r="938" spans="6:7" x14ac:dyDescent="0.2">
      <c r="F938" s="5">
        <v>1255</v>
      </c>
      <c r="G938" s="7">
        <v>165400</v>
      </c>
    </row>
    <row r="939" spans="6:7" x14ac:dyDescent="0.2">
      <c r="F939" s="5">
        <v>1256</v>
      </c>
      <c r="G939" s="7">
        <v>127500</v>
      </c>
    </row>
    <row r="940" spans="6:7" x14ac:dyDescent="0.2">
      <c r="F940" s="5">
        <v>1257</v>
      </c>
      <c r="G940" s="7">
        <v>301500</v>
      </c>
    </row>
    <row r="941" spans="6:7" x14ac:dyDescent="0.2">
      <c r="F941" s="5">
        <v>1260</v>
      </c>
      <c r="G941" s="7">
        <v>151000</v>
      </c>
    </row>
    <row r="942" spans="6:7" x14ac:dyDescent="0.2">
      <c r="F942" s="5">
        <v>1261</v>
      </c>
      <c r="G942" s="7">
        <v>181000</v>
      </c>
    </row>
    <row r="943" spans="6:7" x14ac:dyDescent="0.2">
      <c r="F943" s="5">
        <v>1263</v>
      </c>
      <c r="G943" s="7">
        <v>161500</v>
      </c>
    </row>
    <row r="944" spans="6:7" x14ac:dyDescent="0.2">
      <c r="F944" s="5">
        <v>1264</v>
      </c>
      <c r="G944" s="7">
        <v>180500</v>
      </c>
    </row>
    <row r="945" spans="6:7" x14ac:dyDescent="0.2">
      <c r="F945" s="5">
        <v>1266</v>
      </c>
      <c r="G945" s="7">
        <v>183900</v>
      </c>
    </row>
    <row r="946" spans="6:7" x14ac:dyDescent="0.2">
      <c r="F946" s="5">
        <v>1267</v>
      </c>
      <c r="G946" s="7">
        <v>122000</v>
      </c>
    </row>
    <row r="947" spans="6:7" x14ac:dyDescent="0.2">
      <c r="F947" s="5">
        <v>1268</v>
      </c>
      <c r="G947" s="7">
        <v>378500</v>
      </c>
    </row>
    <row r="948" spans="6:7" x14ac:dyDescent="0.2">
      <c r="F948" s="5">
        <v>1269</v>
      </c>
      <c r="G948" s="7">
        <v>381000</v>
      </c>
    </row>
    <row r="949" spans="6:7" x14ac:dyDescent="0.2">
      <c r="F949" s="5">
        <v>1270</v>
      </c>
      <c r="G949" s="7">
        <v>144000</v>
      </c>
    </row>
    <row r="950" spans="6:7" x14ac:dyDescent="0.2">
      <c r="F950" s="5">
        <v>1272</v>
      </c>
      <c r="G950" s="7">
        <v>185750</v>
      </c>
    </row>
    <row r="951" spans="6:7" x14ac:dyDescent="0.2">
      <c r="F951" s="5">
        <v>1275</v>
      </c>
      <c r="G951" s="7">
        <v>139000</v>
      </c>
    </row>
    <row r="952" spans="6:7" x14ac:dyDescent="0.2">
      <c r="F952" s="5">
        <v>1276</v>
      </c>
      <c r="G952" s="7">
        <v>137000</v>
      </c>
    </row>
    <row r="953" spans="6:7" x14ac:dyDescent="0.2">
      <c r="F953" s="5">
        <v>1277</v>
      </c>
      <c r="G953" s="7">
        <v>162000</v>
      </c>
    </row>
    <row r="954" spans="6:7" x14ac:dyDescent="0.2">
      <c r="F954" s="5">
        <v>1278</v>
      </c>
      <c r="G954" s="7">
        <v>197900</v>
      </c>
    </row>
    <row r="955" spans="6:7" x14ac:dyDescent="0.2">
      <c r="F955" s="5">
        <v>1279</v>
      </c>
      <c r="G955" s="7">
        <v>237000</v>
      </c>
    </row>
    <row r="956" spans="6:7" x14ac:dyDescent="0.2">
      <c r="F956" s="5">
        <v>1280</v>
      </c>
      <c r="G956" s="7">
        <v>68400</v>
      </c>
    </row>
    <row r="957" spans="6:7" x14ac:dyDescent="0.2">
      <c r="F957" s="5">
        <v>1281</v>
      </c>
      <c r="G957" s="7">
        <v>227000</v>
      </c>
    </row>
    <row r="958" spans="6:7" x14ac:dyDescent="0.2">
      <c r="F958" s="5">
        <v>1282</v>
      </c>
      <c r="G958" s="7">
        <v>180000</v>
      </c>
    </row>
    <row r="959" spans="6:7" x14ac:dyDescent="0.2">
      <c r="F959" s="5">
        <v>1284</v>
      </c>
      <c r="G959" s="7">
        <v>139000</v>
      </c>
    </row>
    <row r="960" spans="6:7" x14ac:dyDescent="0.2">
      <c r="F960" s="5">
        <v>1285</v>
      </c>
      <c r="G960" s="7">
        <v>169000</v>
      </c>
    </row>
    <row r="961" spans="6:7" x14ac:dyDescent="0.2">
      <c r="F961" s="5">
        <v>1286</v>
      </c>
      <c r="G961" s="7">
        <v>132500</v>
      </c>
    </row>
    <row r="962" spans="6:7" x14ac:dyDescent="0.2">
      <c r="F962" s="5">
        <v>1287</v>
      </c>
      <c r="G962" s="7">
        <v>143000</v>
      </c>
    </row>
    <row r="963" spans="6:7" x14ac:dyDescent="0.2">
      <c r="F963" s="5">
        <v>1288</v>
      </c>
      <c r="G963" s="7">
        <v>190000</v>
      </c>
    </row>
    <row r="964" spans="6:7" x14ac:dyDescent="0.2">
      <c r="F964" s="5">
        <v>1290</v>
      </c>
      <c r="G964" s="7">
        <v>281000</v>
      </c>
    </row>
    <row r="965" spans="6:7" x14ac:dyDescent="0.2">
      <c r="F965" s="5">
        <v>1291</v>
      </c>
      <c r="G965" s="7">
        <v>180500</v>
      </c>
    </row>
    <row r="966" spans="6:7" x14ac:dyDescent="0.2">
      <c r="F966" s="5">
        <v>1292</v>
      </c>
      <c r="G966" s="7">
        <v>119500</v>
      </c>
    </row>
    <row r="967" spans="6:7" x14ac:dyDescent="0.2">
      <c r="F967" s="5">
        <v>1293</v>
      </c>
      <c r="G967" s="7">
        <v>107500</v>
      </c>
    </row>
    <row r="968" spans="6:7" x14ac:dyDescent="0.2">
      <c r="F968" s="5">
        <v>1294</v>
      </c>
      <c r="G968" s="7">
        <v>162900</v>
      </c>
    </row>
    <row r="969" spans="6:7" x14ac:dyDescent="0.2">
      <c r="F969" s="5">
        <v>1297</v>
      </c>
      <c r="G969" s="7">
        <v>155000</v>
      </c>
    </row>
    <row r="970" spans="6:7" x14ac:dyDescent="0.2">
      <c r="F970" s="5">
        <v>1299</v>
      </c>
      <c r="G970" s="7">
        <v>160000</v>
      </c>
    </row>
    <row r="971" spans="6:7" x14ac:dyDescent="0.2">
      <c r="F971" s="5">
        <v>1300</v>
      </c>
      <c r="G971" s="7">
        <v>154000</v>
      </c>
    </row>
    <row r="972" spans="6:7" x14ac:dyDescent="0.2">
      <c r="F972" s="5">
        <v>1301</v>
      </c>
      <c r="G972" s="7">
        <v>225000</v>
      </c>
    </row>
    <row r="973" spans="6:7" x14ac:dyDescent="0.2">
      <c r="F973" s="5">
        <v>1302</v>
      </c>
      <c r="G973" s="7">
        <v>177500</v>
      </c>
    </row>
    <row r="974" spans="6:7" x14ac:dyDescent="0.2">
      <c r="F974" s="5">
        <v>1303</v>
      </c>
      <c r="G974" s="7">
        <v>290000</v>
      </c>
    </row>
    <row r="975" spans="6:7" x14ac:dyDescent="0.2">
      <c r="F975" s="5">
        <v>1304</v>
      </c>
      <c r="G975" s="7">
        <v>232000</v>
      </c>
    </row>
    <row r="976" spans="6:7" x14ac:dyDescent="0.2">
      <c r="F976" s="5">
        <v>1305</v>
      </c>
      <c r="G976" s="7">
        <v>130000</v>
      </c>
    </row>
    <row r="977" spans="6:7" x14ac:dyDescent="0.2">
      <c r="F977" s="5">
        <v>1306</v>
      </c>
      <c r="G977" s="7">
        <v>325000</v>
      </c>
    </row>
    <row r="978" spans="6:7" x14ac:dyDescent="0.2">
      <c r="F978" s="5">
        <v>1307</v>
      </c>
      <c r="G978" s="7">
        <v>202500</v>
      </c>
    </row>
    <row r="979" spans="6:7" x14ac:dyDescent="0.2">
      <c r="F979" s="5">
        <v>1309</v>
      </c>
      <c r="G979" s="7">
        <v>147000</v>
      </c>
    </row>
    <row r="980" spans="6:7" x14ac:dyDescent="0.2">
      <c r="F980" s="5">
        <v>1310</v>
      </c>
      <c r="G980" s="7">
        <v>179200</v>
      </c>
    </row>
    <row r="981" spans="6:7" x14ac:dyDescent="0.2">
      <c r="F981" s="5">
        <v>1311</v>
      </c>
      <c r="G981" s="7">
        <v>335000</v>
      </c>
    </row>
    <row r="982" spans="6:7" x14ac:dyDescent="0.2">
      <c r="F982" s="5">
        <v>1312</v>
      </c>
      <c r="G982" s="7">
        <v>203000</v>
      </c>
    </row>
    <row r="983" spans="6:7" x14ac:dyDescent="0.2">
      <c r="F983" s="5">
        <v>1313</v>
      </c>
      <c r="G983" s="7">
        <v>302000</v>
      </c>
    </row>
    <row r="984" spans="6:7" x14ac:dyDescent="0.2">
      <c r="F984" s="5">
        <v>1314</v>
      </c>
      <c r="G984" s="7">
        <v>333168</v>
      </c>
    </row>
    <row r="985" spans="6:7" x14ac:dyDescent="0.2">
      <c r="F985" s="5">
        <v>1316</v>
      </c>
      <c r="G985" s="7">
        <v>206900</v>
      </c>
    </row>
    <row r="986" spans="6:7" x14ac:dyDescent="0.2">
      <c r="F986" s="5">
        <v>1317</v>
      </c>
      <c r="G986" s="7">
        <v>295493</v>
      </c>
    </row>
    <row r="987" spans="6:7" x14ac:dyDescent="0.2">
      <c r="F987" s="5">
        <v>1319</v>
      </c>
      <c r="G987" s="7">
        <v>275000</v>
      </c>
    </row>
    <row r="988" spans="6:7" x14ac:dyDescent="0.2">
      <c r="F988" s="5">
        <v>1321</v>
      </c>
      <c r="G988" s="7">
        <v>156500</v>
      </c>
    </row>
    <row r="989" spans="6:7" x14ac:dyDescent="0.2">
      <c r="F989" s="5">
        <v>1323</v>
      </c>
      <c r="G989" s="7">
        <v>190000</v>
      </c>
    </row>
    <row r="990" spans="6:7" x14ac:dyDescent="0.2">
      <c r="F990" s="5">
        <v>1325</v>
      </c>
      <c r="G990" s="7">
        <v>147000</v>
      </c>
    </row>
    <row r="991" spans="6:7" x14ac:dyDescent="0.2">
      <c r="F991" s="5">
        <v>1327</v>
      </c>
      <c r="G991" s="7">
        <v>79000</v>
      </c>
    </row>
    <row r="992" spans="6:7" x14ac:dyDescent="0.2">
      <c r="F992" s="5">
        <v>1329</v>
      </c>
      <c r="G992" s="7">
        <v>256000</v>
      </c>
    </row>
    <row r="993" spans="6:7" x14ac:dyDescent="0.2">
      <c r="F993" s="5">
        <v>1330</v>
      </c>
      <c r="G993" s="7">
        <v>176500</v>
      </c>
    </row>
    <row r="994" spans="6:7" x14ac:dyDescent="0.2">
      <c r="F994" s="5">
        <v>1331</v>
      </c>
      <c r="G994" s="7">
        <v>227000</v>
      </c>
    </row>
    <row r="995" spans="6:7" x14ac:dyDescent="0.2">
      <c r="F995" s="5">
        <v>1332</v>
      </c>
      <c r="G995" s="7">
        <v>132500</v>
      </c>
    </row>
    <row r="996" spans="6:7" x14ac:dyDescent="0.2">
      <c r="F996" s="5">
        <v>1334</v>
      </c>
      <c r="G996" s="7">
        <v>125500</v>
      </c>
    </row>
    <row r="997" spans="6:7" x14ac:dyDescent="0.2">
      <c r="F997" s="5">
        <v>1335</v>
      </c>
      <c r="G997" s="7">
        <v>125000</v>
      </c>
    </row>
    <row r="998" spans="6:7" x14ac:dyDescent="0.2">
      <c r="F998" s="5">
        <v>1336</v>
      </c>
      <c r="G998" s="7">
        <v>167900</v>
      </c>
    </row>
    <row r="999" spans="6:7" x14ac:dyDescent="0.2">
      <c r="F999" s="5">
        <v>1337</v>
      </c>
      <c r="G999" s="7">
        <v>135000</v>
      </c>
    </row>
    <row r="1000" spans="6:7" x14ac:dyDescent="0.2">
      <c r="F1000" s="5">
        <v>1339</v>
      </c>
      <c r="G1000" s="7">
        <v>200000</v>
      </c>
    </row>
    <row r="1001" spans="6:7" x14ac:dyDescent="0.2">
      <c r="F1001" s="5">
        <v>1342</v>
      </c>
      <c r="G1001" s="7">
        <v>155000</v>
      </c>
    </row>
    <row r="1002" spans="6:7" x14ac:dyDescent="0.2">
      <c r="F1002" s="5">
        <v>1343</v>
      </c>
      <c r="G1002" s="7">
        <v>228500</v>
      </c>
    </row>
    <row r="1003" spans="6:7" x14ac:dyDescent="0.2">
      <c r="F1003" s="5">
        <v>1344</v>
      </c>
      <c r="G1003" s="7">
        <v>177000</v>
      </c>
    </row>
    <row r="1004" spans="6:7" x14ac:dyDescent="0.2">
      <c r="F1004" s="5">
        <v>1345</v>
      </c>
      <c r="G1004" s="7">
        <v>155835</v>
      </c>
    </row>
    <row r="1005" spans="6:7" x14ac:dyDescent="0.2">
      <c r="F1005" s="5">
        <v>1347</v>
      </c>
      <c r="G1005" s="7">
        <v>262500</v>
      </c>
    </row>
    <row r="1006" spans="6:7" x14ac:dyDescent="0.2">
      <c r="F1006" s="5">
        <v>1348</v>
      </c>
      <c r="G1006" s="7">
        <v>283463</v>
      </c>
    </row>
    <row r="1007" spans="6:7" x14ac:dyDescent="0.2">
      <c r="F1007" s="5">
        <v>1350</v>
      </c>
      <c r="G1007" s="7">
        <v>122000</v>
      </c>
    </row>
    <row r="1008" spans="6:7" x14ac:dyDescent="0.2">
      <c r="F1008" s="5">
        <v>1351</v>
      </c>
      <c r="G1008" s="7">
        <v>200000</v>
      </c>
    </row>
    <row r="1009" spans="6:7" x14ac:dyDescent="0.2">
      <c r="F1009" s="5">
        <v>1352</v>
      </c>
      <c r="G1009" s="7">
        <v>171000</v>
      </c>
    </row>
    <row r="1010" spans="6:7" x14ac:dyDescent="0.2">
      <c r="F1010" s="5">
        <v>1354</v>
      </c>
      <c r="G1010" s="7">
        <v>410000</v>
      </c>
    </row>
    <row r="1011" spans="6:7" x14ac:dyDescent="0.2">
      <c r="F1011" s="5">
        <v>1355</v>
      </c>
      <c r="G1011" s="7">
        <v>235000</v>
      </c>
    </row>
    <row r="1012" spans="6:7" x14ac:dyDescent="0.2">
      <c r="F1012" s="5">
        <v>1356</v>
      </c>
      <c r="G1012" s="7">
        <v>170000</v>
      </c>
    </row>
    <row r="1013" spans="6:7" x14ac:dyDescent="0.2">
      <c r="F1013" s="5">
        <v>1358</v>
      </c>
      <c r="G1013" s="7">
        <v>149900</v>
      </c>
    </row>
    <row r="1014" spans="6:7" x14ac:dyDescent="0.2">
      <c r="F1014" s="5">
        <v>1360</v>
      </c>
      <c r="G1014" s="7">
        <v>315000</v>
      </c>
    </row>
    <row r="1015" spans="6:7" x14ac:dyDescent="0.2">
      <c r="F1015" s="5">
        <v>1361</v>
      </c>
      <c r="G1015" s="7">
        <v>189000</v>
      </c>
    </row>
    <row r="1016" spans="6:7" x14ac:dyDescent="0.2">
      <c r="F1016" s="5">
        <v>1362</v>
      </c>
      <c r="G1016" s="7">
        <v>260000</v>
      </c>
    </row>
    <row r="1017" spans="6:7" x14ac:dyDescent="0.2">
      <c r="F1017" s="5">
        <v>1363</v>
      </c>
      <c r="G1017" s="7">
        <v>104900</v>
      </c>
    </row>
    <row r="1018" spans="6:7" x14ac:dyDescent="0.2">
      <c r="F1018" s="5">
        <v>1364</v>
      </c>
      <c r="G1018" s="7">
        <v>156932</v>
      </c>
    </row>
    <row r="1019" spans="6:7" x14ac:dyDescent="0.2">
      <c r="F1019" s="5">
        <v>1366</v>
      </c>
      <c r="G1019" s="7">
        <v>216000</v>
      </c>
    </row>
    <row r="1020" spans="6:7" x14ac:dyDescent="0.2">
      <c r="F1020" s="5">
        <v>1367</v>
      </c>
      <c r="G1020" s="7">
        <v>193000</v>
      </c>
    </row>
    <row r="1021" spans="6:7" x14ac:dyDescent="0.2">
      <c r="F1021" s="5">
        <v>1368</v>
      </c>
      <c r="G1021" s="7">
        <v>127000</v>
      </c>
    </row>
    <row r="1022" spans="6:7" x14ac:dyDescent="0.2">
      <c r="F1022" s="5">
        <v>1370</v>
      </c>
      <c r="G1022" s="7">
        <v>232000</v>
      </c>
    </row>
    <row r="1023" spans="6:7" x14ac:dyDescent="0.2">
      <c r="F1023" s="5">
        <v>1371</v>
      </c>
      <c r="G1023" s="7">
        <v>105000</v>
      </c>
    </row>
    <row r="1024" spans="6:7" x14ac:dyDescent="0.2">
      <c r="F1024" s="5">
        <v>1372</v>
      </c>
      <c r="G1024" s="7">
        <v>165500</v>
      </c>
    </row>
    <row r="1025" spans="6:7" x14ac:dyDescent="0.2">
      <c r="F1025" s="5">
        <v>1373</v>
      </c>
      <c r="G1025" s="7">
        <v>274300</v>
      </c>
    </row>
    <row r="1026" spans="6:7" x14ac:dyDescent="0.2">
      <c r="F1026" s="5">
        <v>1374</v>
      </c>
      <c r="G1026" s="7">
        <v>466500</v>
      </c>
    </row>
    <row r="1027" spans="6:7" x14ac:dyDescent="0.2">
      <c r="F1027" s="5">
        <v>1375</v>
      </c>
      <c r="G1027" s="7">
        <v>250000</v>
      </c>
    </row>
    <row r="1028" spans="6:7" x14ac:dyDescent="0.2">
      <c r="F1028" s="5">
        <v>1376</v>
      </c>
      <c r="G1028" s="7">
        <v>239000</v>
      </c>
    </row>
    <row r="1029" spans="6:7" x14ac:dyDescent="0.2">
      <c r="F1029" s="5">
        <v>1378</v>
      </c>
      <c r="G1029" s="7">
        <v>117000</v>
      </c>
    </row>
    <row r="1030" spans="6:7" x14ac:dyDescent="0.2">
      <c r="F1030" s="5">
        <v>1380</v>
      </c>
      <c r="G1030" s="7">
        <v>167500</v>
      </c>
    </row>
    <row r="1031" spans="6:7" x14ac:dyDescent="0.2">
      <c r="F1031" s="5">
        <v>1382</v>
      </c>
      <c r="G1031" s="7">
        <v>237500</v>
      </c>
    </row>
    <row r="1032" spans="6:7" x14ac:dyDescent="0.2">
      <c r="F1032" s="5">
        <v>1383</v>
      </c>
      <c r="G1032" s="7">
        <v>157000</v>
      </c>
    </row>
    <row r="1033" spans="6:7" x14ac:dyDescent="0.2">
      <c r="F1033" s="5">
        <v>1384</v>
      </c>
      <c r="G1033" s="7">
        <v>112000</v>
      </c>
    </row>
    <row r="1034" spans="6:7" x14ac:dyDescent="0.2">
      <c r="F1034" s="5">
        <v>1385</v>
      </c>
      <c r="G1034" s="7">
        <v>105000</v>
      </c>
    </row>
    <row r="1035" spans="6:7" x14ac:dyDescent="0.2">
      <c r="F1035" s="5">
        <v>1386</v>
      </c>
      <c r="G1035" s="7">
        <v>125500</v>
      </c>
    </row>
    <row r="1036" spans="6:7" x14ac:dyDescent="0.2">
      <c r="F1036" s="5">
        <v>1387</v>
      </c>
      <c r="G1036" s="7">
        <v>250000</v>
      </c>
    </row>
    <row r="1037" spans="6:7" x14ac:dyDescent="0.2">
      <c r="F1037" s="5">
        <v>1388</v>
      </c>
      <c r="G1037" s="7">
        <v>136000</v>
      </c>
    </row>
    <row r="1038" spans="6:7" x14ac:dyDescent="0.2">
      <c r="F1038" s="5">
        <v>1389</v>
      </c>
      <c r="G1038" s="7">
        <v>377500</v>
      </c>
    </row>
    <row r="1039" spans="6:7" x14ac:dyDescent="0.2">
      <c r="F1039" s="5">
        <v>1390</v>
      </c>
      <c r="G1039" s="7">
        <v>131000</v>
      </c>
    </row>
    <row r="1040" spans="6:7" x14ac:dyDescent="0.2">
      <c r="F1040" s="5">
        <v>1391</v>
      </c>
      <c r="G1040" s="7">
        <v>235000</v>
      </c>
    </row>
    <row r="1041" spans="6:7" x14ac:dyDescent="0.2">
      <c r="F1041" s="5">
        <v>1392</v>
      </c>
      <c r="G1041" s="7">
        <v>124000</v>
      </c>
    </row>
    <row r="1042" spans="6:7" x14ac:dyDescent="0.2">
      <c r="F1042" s="5">
        <v>1393</v>
      </c>
      <c r="G1042" s="7">
        <v>123000</v>
      </c>
    </row>
    <row r="1043" spans="6:7" x14ac:dyDescent="0.2">
      <c r="F1043" s="5">
        <v>1394</v>
      </c>
      <c r="G1043" s="7">
        <v>163000</v>
      </c>
    </row>
    <row r="1044" spans="6:7" x14ac:dyDescent="0.2">
      <c r="F1044" s="5">
        <v>1395</v>
      </c>
      <c r="G1044" s="7">
        <v>246578</v>
      </c>
    </row>
    <row r="1045" spans="6:7" x14ac:dyDescent="0.2">
      <c r="F1045" s="5">
        <v>1396</v>
      </c>
      <c r="G1045" s="7">
        <v>281213</v>
      </c>
    </row>
    <row r="1046" spans="6:7" x14ac:dyDescent="0.2">
      <c r="F1046" s="5">
        <v>1397</v>
      </c>
      <c r="G1046" s="7">
        <v>160000</v>
      </c>
    </row>
    <row r="1047" spans="6:7" x14ac:dyDescent="0.2">
      <c r="F1047" s="5">
        <v>1398</v>
      </c>
      <c r="G1047" s="7">
        <v>137500</v>
      </c>
    </row>
    <row r="1048" spans="6:7" x14ac:dyDescent="0.2">
      <c r="F1048" s="5">
        <v>1399</v>
      </c>
      <c r="G1048" s="7">
        <v>138000</v>
      </c>
    </row>
    <row r="1049" spans="6:7" x14ac:dyDescent="0.2">
      <c r="F1049" s="5">
        <v>1400</v>
      </c>
      <c r="G1049" s="7">
        <v>137450</v>
      </c>
    </row>
    <row r="1050" spans="6:7" x14ac:dyDescent="0.2">
      <c r="F1050" s="5">
        <v>1402</v>
      </c>
      <c r="G1050" s="7">
        <v>193000</v>
      </c>
    </row>
    <row r="1051" spans="6:7" x14ac:dyDescent="0.2">
      <c r="F1051" s="5">
        <v>1403</v>
      </c>
      <c r="G1051" s="7">
        <v>193879</v>
      </c>
    </row>
    <row r="1052" spans="6:7" x14ac:dyDescent="0.2">
      <c r="F1052" s="5">
        <v>1404</v>
      </c>
      <c r="G1052" s="7">
        <v>282922</v>
      </c>
    </row>
    <row r="1053" spans="6:7" x14ac:dyDescent="0.2">
      <c r="F1053" s="5">
        <v>1405</v>
      </c>
      <c r="G1053" s="7">
        <v>105000</v>
      </c>
    </row>
    <row r="1054" spans="6:7" x14ac:dyDescent="0.2">
      <c r="F1054" s="5">
        <v>1409</v>
      </c>
      <c r="G1054" s="7">
        <v>125500</v>
      </c>
    </row>
    <row r="1055" spans="6:7" x14ac:dyDescent="0.2">
      <c r="F1055" s="5">
        <v>1410</v>
      </c>
      <c r="G1055" s="7">
        <v>215000</v>
      </c>
    </row>
    <row r="1056" spans="6:7" x14ac:dyDescent="0.2">
      <c r="F1056" s="5">
        <v>1411</v>
      </c>
      <c r="G1056" s="7">
        <v>230000</v>
      </c>
    </row>
    <row r="1057" spans="6:7" x14ac:dyDescent="0.2">
      <c r="F1057" s="5">
        <v>1412</v>
      </c>
      <c r="G1057" s="7">
        <v>140000</v>
      </c>
    </row>
    <row r="1058" spans="6:7" x14ac:dyDescent="0.2">
      <c r="F1058" s="5">
        <v>1413</v>
      </c>
      <c r="G1058" s="7">
        <v>90000</v>
      </c>
    </row>
    <row r="1059" spans="6:7" x14ac:dyDescent="0.2">
      <c r="F1059" s="5">
        <v>1414</v>
      </c>
      <c r="G1059" s="7">
        <v>257000</v>
      </c>
    </row>
    <row r="1060" spans="6:7" x14ac:dyDescent="0.2">
      <c r="F1060" s="5">
        <v>1415</v>
      </c>
      <c r="G1060" s="7">
        <v>207000</v>
      </c>
    </row>
    <row r="1061" spans="6:7" x14ac:dyDescent="0.2">
      <c r="F1061" s="5">
        <v>1416</v>
      </c>
      <c r="G1061" s="7">
        <v>175900</v>
      </c>
    </row>
    <row r="1062" spans="6:7" x14ac:dyDescent="0.2">
      <c r="F1062" s="5">
        <v>1417</v>
      </c>
      <c r="G1062" s="7">
        <v>122500</v>
      </c>
    </row>
    <row r="1063" spans="6:7" x14ac:dyDescent="0.2">
      <c r="F1063" s="5">
        <v>1418</v>
      </c>
      <c r="G1063" s="7">
        <v>340000</v>
      </c>
    </row>
    <row r="1064" spans="6:7" x14ac:dyDescent="0.2">
      <c r="F1064" s="5">
        <v>1419</v>
      </c>
      <c r="G1064" s="7">
        <v>124000</v>
      </c>
    </row>
    <row r="1065" spans="6:7" x14ac:dyDescent="0.2">
      <c r="F1065" s="5">
        <v>1420</v>
      </c>
      <c r="G1065" s="7">
        <v>223000</v>
      </c>
    </row>
    <row r="1066" spans="6:7" x14ac:dyDescent="0.2">
      <c r="F1066" s="5">
        <v>1421</v>
      </c>
      <c r="G1066" s="7">
        <v>179900</v>
      </c>
    </row>
    <row r="1067" spans="6:7" x14ac:dyDescent="0.2">
      <c r="F1067" s="5">
        <v>1424</v>
      </c>
      <c r="G1067" s="7">
        <v>274970</v>
      </c>
    </row>
    <row r="1068" spans="6:7" x14ac:dyDescent="0.2">
      <c r="F1068" s="5">
        <v>1425</v>
      </c>
      <c r="G1068" s="7">
        <v>144000</v>
      </c>
    </row>
    <row r="1069" spans="6:7" x14ac:dyDescent="0.2">
      <c r="F1069" s="5">
        <v>1426</v>
      </c>
      <c r="G1069" s="7">
        <v>142000</v>
      </c>
    </row>
    <row r="1070" spans="6:7" x14ac:dyDescent="0.2">
      <c r="F1070" s="5">
        <v>1428</v>
      </c>
      <c r="G1070" s="7">
        <v>140000</v>
      </c>
    </row>
    <row r="1071" spans="6:7" x14ac:dyDescent="0.2">
      <c r="F1071" s="5">
        <v>1430</v>
      </c>
      <c r="G1071" s="7">
        <v>182900</v>
      </c>
    </row>
    <row r="1072" spans="6:7" x14ac:dyDescent="0.2">
      <c r="F1072" s="5">
        <v>1431</v>
      </c>
      <c r="G1072" s="7">
        <v>192140</v>
      </c>
    </row>
    <row r="1073" spans="6:7" x14ac:dyDescent="0.2">
      <c r="F1073" s="5">
        <v>1434</v>
      </c>
      <c r="G1073" s="7">
        <v>186500</v>
      </c>
    </row>
    <row r="1074" spans="6:7" x14ac:dyDescent="0.2">
      <c r="F1074" s="5">
        <v>1436</v>
      </c>
      <c r="G1074" s="7">
        <v>174000</v>
      </c>
    </row>
    <row r="1075" spans="6:7" x14ac:dyDescent="0.2">
      <c r="F1075" s="5">
        <v>1438</v>
      </c>
      <c r="G1075" s="7">
        <v>394617</v>
      </c>
    </row>
    <row r="1076" spans="6:7" x14ac:dyDescent="0.2">
      <c r="F1076" s="5">
        <v>1439</v>
      </c>
      <c r="G1076" s="7">
        <v>149700</v>
      </c>
    </row>
    <row r="1077" spans="6:7" x14ac:dyDescent="0.2">
      <c r="F1077" s="5">
        <v>1440</v>
      </c>
      <c r="G1077" s="7">
        <v>197000</v>
      </c>
    </row>
    <row r="1078" spans="6:7" x14ac:dyDescent="0.2">
      <c r="F1078" s="5">
        <v>1441</v>
      </c>
      <c r="G1078" s="7">
        <v>191000</v>
      </c>
    </row>
    <row r="1079" spans="6:7" x14ac:dyDescent="0.2">
      <c r="F1079" s="5">
        <v>1443</v>
      </c>
      <c r="G1079" s="7">
        <v>310000</v>
      </c>
    </row>
    <row r="1080" spans="6:7" x14ac:dyDescent="0.2">
      <c r="F1080" s="5">
        <v>1445</v>
      </c>
      <c r="G1080" s="7">
        <v>179600</v>
      </c>
    </row>
    <row r="1081" spans="6:7" x14ac:dyDescent="0.2">
      <c r="F1081" s="5">
        <v>1446</v>
      </c>
      <c r="G1081" s="7">
        <v>129000</v>
      </c>
    </row>
    <row r="1082" spans="6:7" x14ac:dyDescent="0.2">
      <c r="F1082" s="5">
        <v>1447</v>
      </c>
      <c r="G1082" s="7">
        <v>157900</v>
      </c>
    </row>
    <row r="1083" spans="6:7" x14ac:dyDescent="0.2">
      <c r="F1083" s="5">
        <v>1448</v>
      </c>
      <c r="G1083" s="7">
        <v>240000</v>
      </c>
    </row>
    <row r="1084" spans="6:7" x14ac:dyDescent="0.2">
      <c r="F1084" s="5">
        <v>1449</v>
      </c>
      <c r="G1084" s="7">
        <v>112000</v>
      </c>
    </row>
    <row r="1085" spans="6:7" x14ac:dyDescent="0.2">
      <c r="F1085" s="5">
        <v>1451</v>
      </c>
      <c r="G1085" s="7">
        <v>136000</v>
      </c>
    </row>
    <row r="1086" spans="6:7" x14ac:dyDescent="0.2">
      <c r="F1086" s="5">
        <v>1452</v>
      </c>
      <c r="G1086" s="7">
        <v>287090</v>
      </c>
    </row>
    <row r="1087" spans="6:7" x14ac:dyDescent="0.2">
      <c r="F1087" s="5">
        <v>1454</v>
      </c>
      <c r="G1087" s="7">
        <v>84500</v>
      </c>
    </row>
    <row r="1088" spans="6:7" x14ac:dyDescent="0.2">
      <c r="F1088" s="5">
        <v>1455</v>
      </c>
      <c r="G1088" s="7">
        <v>185000</v>
      </c>
    </row>
    <row r="1089" spans="6:7" x14ac:dyDescent="0.2">
      <c r="F1089" s="5">
        <v>1456</v>
      </c>
      <c r="G1089" s="7">
        <v>175000</v>
      </c>
    </row>
    <row r="1090" spans="6:7" x14ac:dyDescent="0.2">
      <c r="F1090" s="5">
        <v>1457</v>
      </c>
      <c r="G1090" s="7">
        <v>210000</v>
      </c>
    </row>
    <row r="1091" spans="6:7" x14ac:dyDescent="0.2">
      <c r="F1091" s="5">
        <v>1458</v>
      </c>
      <c r="G1091" s="7">
        <v>266500</v>
      </c>
    </row>
    <row r="1092" spans="6:7" x14ac:dyDescent="0.2">
      <c r="F1092" s="5">
        <v>1460</v>
      </c>
      <c r="G1092" s="7">
        <v>147500</v>
      </c>
    </row>
  </sheetData>
  <sheetProtection sheet="1" scenarios="1" selectLockedCells="1" selectUnlockedCells="1"/>
  <mergeCells count="2">
    <mergeCell ref="A1:D2"/>
    <mergeCell ref="A3:D13"/>
  </mergeCells>
  <pageMargins left="0.7" right="0.7" top="0.75" bottom="0.75" header="0.3" footer="0.3"/>
  <pageSetup orientation="portrait" horizontalDpi="300" verticalDpi="300" r:id="rId4"/>
  <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0C5AE-4DC4-4A36-A372-3D40379A74E0}">
  <sheetPr codeName="Sheet8">
    <tabColor rgb="FFEEE6AC"/>
  </sheetPr>
  <dimension ref="A1:R796"/>
  <sheetViews>
    <sheetView topLeftCell="E1" zoomScale="95" zoomScaleNormal="95" workbookViewId="0">
      <selection activeCell="G48" sqref="G48"/>
    </sheetView>
  </sheetViews>
  <sheetFormatPr baseColWidth="10" defaultColWidth="11" defaultRowHeight="16" x14ac:dyDescent="0.2"/>
  <cols>
    <col min="1" max="1" width="12.33203125" bestFit="1" customWidth="1"/>
    <col min="2" max="2" width="10.33203125" bestFit="1" customWidth="1"/>
    <col min="3" max="3" width="18.6640625" bestFit="1" customWidth="1"/>
    <col min="4" max="4" width="19.33203125" customWidth="1"/>
    <col min="5" max="5" width="18.33203125" bestFit="1" customWidth="1"/>
    <col min="6" max="6" width="14.1640625" bestFit="1" customWidth="1"/>
    <col min="7" max="7" width="18.6640625" bestFit="1" customWidth="1"/>
    <col min="9" max="9" width="14.1640625" bestFit="1" customWidth="1"/>
    <col min="10" max="10" width="18.6640625" bestFit="1" customWidth="1"/>
    <col min="11" max="11" width="10" customWidth="1"/>
    <col min="12" max="12" width="29.33203125" customWidth="1"/>
    <col min="13" max="14" width="18.83203125" bestFit="1" customWidth="1"/>
    <col min="16" max="16" width="24.5" bestFit="1" customWidth="1"/>
    <col min="17" max="17" width="14" bestFit="1" customWidth="1"/>
    <col min="18" max="18" width="14.1640625" bestFit="1" customWidth="1"/>
  </cols>
  <sheetData>
    <row r="1" spans="1:18" ht="15.75" customHeight="1" x14ac:dyDescent="0.2">
      <c r="A1" s="111" t="s">
        <v>430</v>
      </c>
      <c r="B1" s="111"/>
      <c r="C1" s="111"/>
      <c r="D1" s="111"/>
    </row>
    <row r="2" spans="1:18" ht="16.5" customHeight="1" thickBot="1" x14ac:dyDescent="0.25">
      <c r="A2" s="111"/>
      <c r="B2" s="111"/>
      <c r="C2" s="111"/>
      <c r="D2" s="111"/>
      <c r="L2" t="s">
        <v>373</v>
      </c>
    </row>
    <row r="3" spans="1:18" ht="17" customHeight="1" thickBot="1" x14ac:dyDescent="0.25">
      <c r="A3" s="109" t="str">
        <f>"Reject the null at "&amp;" 1.13E -109 "&amp;" that homes with High "&amp;A1&amp;" have the same Average Sale Price as homes with Low "&amp;A1&amp;"."&amp;CHAR(10)&amp;CHAR(10)&amp;"With 95% confidence the Average Sale Price of homes with High "&amp;A1&amp;" will be $"&amp;ROUND(M21,0)&amp;" to $"&amp;ROUND(M22,0)&amp;" greater than those with Low "&amp;A1&amp;"."&amp;CHAR(10)&amp;CHAR(10)&amp;"The Average Sale Price will fall between $"&amp;ROUND(Q12,0)&amp;" and $"&amp;ROUND(Q11,0)&amp;", while those with Low "&amp;A1&amp;" will fall between $"&amp;ROUND(R12,0)&amp;" and $"&amp;ROUND(R11,0)</f>
        <v>Reject the null at  1.13E -109  that homes with High Kitchen Quality have the same Average Sale Price as homes with Low Kitchen Quality.
With 95% confidence the Average Sale Price of homes with High Kitchen Quality will be $83879 to $97842 greater than those with Low Kitchen Quality.
The Average Sale Price will fall between $222687 and $235492, while those with Low Kitchen Quality will fall between $135446 and $141013</v>
      </c>
      <c r="B3" s="109"/>
      <c r="C3" s="109"/>
      <c r="D3" s="109"/>
      <c r="F3" s="37" t="s">
        <v>491</v>
      </c>
      <c r="G3" s="37"/>
      <c r="I3" s="37" t="s">
        <v>490</v>
      </c>
      <c r="J3" s="37"/>
      <c r="P3" s="10"/>
      <c r="Q3" s="10" t="s">
        <v>411</v>
      </c>
      <c r="R3" s="10" t="s">
        <v>195</v>
      </c>
    </row>
    <row r="4" spans="1:18" x14ac:dyDescent="0.2">
      <c r="A4" s="109"/>
      <c r="B4" s="109"/>
      <c r="C4" s="109"/>
      <c r="D4" s="109"/>
      <c r="F4" s="8"/>
      <c r="G4" s="8"/>
      <c r="I4" s="8"/>
      <c r="J4" s="8"/>
      <c r="L4" s="10"/>
      <c r="M4" s="10" t="s">
        <v>411</v>
      </c>
      <c r="N4" s="10" t="s">
        <v>195</v>
      </c>
      <c r="P4" s="8" t="s">
        <v>288</v>
      </c>
      <c r="Q4" s="8">
        <f t="shared" ref="Q4:R6" si="0">M5</f>
        <v>229089.58746355685</v>
      </c>
      <c r="R4" s="8">
        <f t="shared" si="0"/>
        <v>138229.31395348837</v>
      </c>
    </row>
    <row r="5" spans="1:18" x14ac:dyDescent="0.2">
      <c r="A5" s="109"/>
      <c r="B5" s="109"/>
      <c r="C5" s="109"/>
      <c r="D5" s="109"/>
      <c r="F5" s="8" t="s">
        <v>288</v>
      </c>
      <c r="G5" s="8">
        <v>229089.58746355685</v>
      </c>
      <c r="I5" s="8" t="s">
        <v>288</v>
      </c>
      <c r="J5" s="8">
        <v>138229.31395348837</v>
      </c>
      <c r="L5" s="8" t="s">
        <v>288</v>
      </c>
      <c r="M5" s="8">
        <v>229089.58746355685</v>
      </c>
      <c r="N5" s="8">
        <v>138229.31395348837</v>
      </c>
      <c r="P5" s="8" t="s">
        <v>374</v>
      </c>
      <c r="Q5" s="8">
        <f t="shared" si="0"/>
        <v>7302198922.6806574</v>
      </c>
      <c r="R5" s="8">
        <f t="shared" si="0"/>
        <v>1557001442.2001436</v>
      </c>
    </row>
    <row r="6" spans="1:18" x14ac:dyDescent="0.2">
      <c r="A6" s="109"/>
      <c r="B6" s="109"/>
      <c r="C6" s="109"/>
      <c r="D6" s="109"/>
      <c r="F6" s="8" t="s">
        <v>289</v>
      </c>
      <c r="G6" s="8">
        <v>3262.6070623901078</v>
      </c>
      <c r="I6" s="8" t="s">
        <v>289</v>
      </c>
      <c r="J6" s="8">
        <v>1418.3193470740018</v>
      </c>
      <c r="L6" s="8" t="s">
        <v>374</v>
      </c>
      <c r="M6" s="8">
        <v>7302198922.6806574</v>
      </c>
      <c r="N6" s="8">
        <v>1557001442.2001436</v>
      </c>
      <c r="P6" s="8" t="s">
        <v>375</v>
      </c>
      <c r="Q6" s="8">
        <f t="shared" si="0"/>
        <v>686</v>
      </c>
      <c r="R6" s="8">
        <f t="shared" si="0"/>
        <v>774</v>
      </c>
    </row>
    <row r="7" spans="1:18" x14ac:dyDescent="0.2">
      <c r="A7" s="109"/>
      <c r="B7" s="109"/>
      <c r="C7" s="109"/>
      <c r="D7" s="109"/>
      <c r="F7" s="8" t="s">
        <v>290</v>
      </c>
      <c r="G7" s="8">
        <v>213125</v>
      </c>
      <c r="I7" s="8" t="s">
        <v>290</v>
      </c>
      <c r="J7" s="8">
        <v>135500</v>
      </c>
      <c r="L7" s="8" t="s">
        <v>375</v>
      </c>
      <c r="M7" s="8">
        <v>686</v>
      </c>
      <c r="N7" s="8">
        <v>774</v>
      </c>
      <c r="P7" t="s">
        <v>385</v>
      </c>
      <c r="Q7">
        <f>SQRT(M6)/SQRT(M7)</f>
        <v>3262.6070623901078</v>
      </c>
      <c r="R7">
        <f>SQRT(N6)/SQRT(N7)</f>
        <v>1418.3193470740018</v>
      </c>
    </row>
    <row r="8" spans="1:18" x14ac:dyDescent="0.2">
      <c r="A8" s="109"/>
      <c r="B8" s="109"/>
      <c r="C8" s="109"/>
      <c r="D8" s="109"/>
      <c r="F8" s="8" t="s">
        <v>291</v>
      </c>
      <c r="G8" s="8">
        <v>230000</v>
      </c>
      <c r="I8" s="8" t="s">
        <v>291</v>
      </c>
      <c r="J8" s="8">
        <v>140000</v>
      </c>
      <c r="L8" s="8" t="s">
        <v>376</v>
      </c>
      <c r="M8" s="8">
        <v>0</v>
      </c>
      <c r="N8" s="8"/>
      <c r="P8" t="s">
        <v>388</v>
      </c>
      <c r="Q8">
        <f>Q7*M14</f>
        <v>6402.8453787359867</v>
      </c>
      <c r="R8">
        <f>R7*M14</f>
        <v>2783.4425976911502</v>
      </c>
    </row>
    <row r="9" spans="1:18" x14ac:dyDescent="0.2">
      <c r="A9" s="109"/>
      <c r="B9" s="109"/>
      <c r="C9" s="109"/>
      <c r="D9" s="109"/>
      <c r="F9" s="8" t="s">
        <v>292</v>
      </c>
      <c r="G9" s="8">
        <v>85452.904705929439</v>
      </c>
      <c r="I9" s="8" t="s">
        <v>292</v>
      </c>
      <c r="J9" s="8">
        <v>39458.857588634564</v>
      </c>
      <c r="L9" s="8" t="s">
        <v>377</v>
      </c>
      <c r="M9" s="8">
        <v>939</v>
      </c>
      <c r="N9" s="8"/>
      <c r="P9" t="s">
        <v>387</v>
      </c>
      <c r="Q9">
        <f>Q8</f>
        <v>6402.8453787359867</v>
      </c>
      <c r="R9">
        <f>R8</f>
        <v>2783.4425976911502</v>
      </c>
    </row>
    <row r="10" spans="1:18" x14ac:dyDescent="0.2">
      <c r="A10" s="109"/>
      <c r="B10" s="109"/>
      <c r="C10" s="109"/>
      <c r="D10" s="109"/>
      <c r="F10" s="8" t="s">
        <v>293</v>
      </c>
      <c r="G10" s="8">
        <v>7302198922.6806574</v>
      </c>
      <c r="I10" s="8" t="s">
        <v>293</v>
      </c>
      <c r="J10" s="8">
        <v>1557001442.2001436</v>
      </c>
      <c r="L10" s="8" t="s">
        <v>378</v>
      </c>
      <c r="M10" s="8">
        <v>25.540052246051115</v>
      </c>
      <c r="N10" s="8"/>
    </row>
    <row r="11" spans="1:18" x14ac:dyDescent="0.2">
      <c r="A11" s="109"/>
      <c r="B11" s="109"/>
      <c r="C11" s="109"/>
      <c r="D11" s="109"/>
      <c r="F11" s="8" t="s">
        <v>294</v>
      </c>
      <c r="G11" s="8">
        <v>5.6757257227453657</v>
      </c>
      <c r="I11" s="8" t="s">
        <v>294</v>
      </c>
      <c r="J11" s="8">
        <v>3.4186681491480071</v>
      </c>
      <c r="L11" s="8" t="s">
        <v>379</v>
      </c>
      <c r="M11" s="8">
        <v>5.6505369383116252E-110</v>
      </c>
      <c r="N11" s="8"/>
      <c r="P11" t="s">
        <v>389</v>
      </c>
      <c r="Q11">
        <f>Q4+Q8</f>
        <v>235492.43284229282</v>
      </c>
      <c r="R11">
        <f>R4+R8</f>
        <v>141012.75655117951</v>
      </c>
    </row>
    <row r="12" spans="1:18" x14ac:dyDescent="0.2">
      <c r="A12" s="109"/>
      <c r="B12" s="109"/>
      <c r="C12" s="109"/>
      <c r="D12" s="109"/>
      <c r="F12" s="8" t="s">
        <v>295</v>
      </c>
      <c r="G12" s="8">
        <v>1.7534616528231837</v>
      </c>
      <c r="I12" s="8" t="s">
        <v>295</v>
      </c>
      <c r="J12" s="8">
        <v>0.90814331428812012</v>
      </c>
      <c r="L12" s="8" t="s">
        <v>380</v>
      </c>
      <c r="M12" s="8">
        <v>1.6464779962019165</v>
      </c>
      <c r="N12" s="8"/>
      <c r="P12" t="s">
        <v>390</v>
      </c>
      <c r="Q12">
        <f>Q4-Q8</f>
        <v>222686.74208482087</v>
      </c>
      <c r="R12">
        <f>R4-R8</f>
        <v>135445.87135579722</v>
      </c>
    </row>
    <row r="13" spans="1:18" x14ac:dyDescent="0.2">
      <c r="A13" s="109"/>
      <c r="B13" s="109"/>
      <c r="C13" s="109"/>
      <c r="D13" s="109"/>
      <c r="F13" s="8" t="s">
        <v>296</v>
      </c>
      <c r="G13" s="8">
        <v>676000</v>
      </c>
      <c r="I13" s="8" t="s">
        <v>296</v>
      </c>
      <c r="J13" s="8">
        <v>340100</v>
      </c>
      <c r="L13" s="8" t="s">
        <v>381</v>
      </c>
      <c r="M13" s="8">
        <v>1.130107387662325E-109</v>
      </c>
      <c r="N13" s="8"/>
    </row>
    <row r="14" spans="1:18" ht="17" thickBot="1" x14ac:dyDescent="0.25">
      <c r="A14" s="82"/>
      <c r="B14" s="82"/>
      <c r="C14" s="82"/>
      <c r="D14" s="82"/>
      <c r="F14" s="8" t="s">
        <v>297</v>
      </c>
      <c r="G14" s="8">
        <v>79000</v>
      </c>
      <c r="I14" s="8" t="s">
        <v>297</v>
      </c>
      <c r="J14" s="8">
        <v>34900</v>
      </c>
      <c r="L14" s="9" t="s">
        <v>382</v>
      </c>
      <c r="M14" s="9">
        <v>1.9624935691904668</v>
      </c>
      <c r="N14" s="9"/>
    </row>
    <row r="15" spans="1:18" x14ac:dyDescent="0.2">
      <c r="F15" s="8" t="s">
        <v>298</v>
      </c>
      <c r="G15" s="8">
        <v>755000</v>
      </c>
      <c r="I15" s="8" t="s">
        <v>298</v>
      </c>
      <c r="J15" s="8">
        <v>375000</v>
      </c>
    </row>
    <row r="16" spans="1:18" x14ac:dyDescent="0.2">
      <c r="E16" t="s">
        <v>329</v>
      </c>
      <c r="F16" s="8" t="s">
        <v>299</v>
      </c>
      <c r="G16" s="8">
        <v>157155457</v>
      </c>
      <c r="I16" s="8" t="s">
        <v>299</v>
      </c>
      <c r="J16" s="8">
        <v>106989489</v>
      </c>
      <c r="L16" t="s">
        <v>383</v>
      </c>
      <c r="M16">
        <f>SUM(M7:N7)</f>
        <v>1460</v>
      </c>
    </row>
    <row r="17" spans="1:13" ht="17" thickBot="1" x14ac:dyDescent="0.25">
      <c r="A17" s="3" t="s">
        <v>286</v>
      </c>
      <c r="B17" t="s">
        <v>318</v>
      </c>
      <c r="C17" t="s">
        <v>312</v>
      </c>
      <c r="F17" s="9" t="s">
        <v>300</v>
      </c>
      <c r="G17" s="9">
        <v>686</v>
      </c>
      <c r="I17" s="9" t="s">
        <v>300</v>
      </c>
      <c r="J17" s="9">
        <v>774</v>
      </c>
      <c r="L17" t="s">
        <v>384</v>
      </c>
      <c r="M17">
        <f>M5-N5</f>
        <v>90860.27351006848</v>
      </c>
    </row>
    <row r="18" spans="1:13" x14ac:dyDescent="0.2">
      <c r="A18" s="5" t="s">
        <v>411</v>
      </c>
      <c r="B18" s="4">
        <v>686</v>
      </c>
      <c r="C18" s="7">
        <v>229089.58746355685</v>
      </c>
      <c r="L18" t="s">
        <v>385</v>
      </c>
      <c r="M18">
        <f>SQRT((M6/M7)+(N6/N7))</f>
        <v>3557.5602052308595</v>
      </c>
    </row>
    <row r="19" spans="1:13" x14ac:dyDescent="0.2">
      <c r="A19" s="5" t="s">
        <v>195</v>
      </c>
      <c r="B19" s="4">
        <v>774</v>
      </c>
      <c r="C19" s="7">
        <v>138229.31395348837</v>
      </c>
    </row>
    <row r="20" spans="1:13" x14ac:dyDescent="0.2">
      <c r="A20" s="5" t="s">
        <v>307</v>
      </c>
      <c r="B20" s="4">
        <v>1460</v>
      </c>
      <c r="C20" s="7">
        <v>180921.19589041095</v>
      </c>
      <c r="F20" s="3" t="s">
        <v>468</v>
      </c>
      <c r="G20" t="s">
        <v>411</v>
      </c>
      <c r="I20" s="3" t="s">
        <v>468</v>
      </c>
      <c r="J20" t="s">
        <v>195</v>
      </c>
      <c r="L20" t="s">
        <v>386</v>
      </c>
      <c r="M20">
        <f>M18*M14</f>
        <v>6981.6890247734791</v>
      </c>
    </row>
    <row r="21" spans="1:13" x14ac:dyDescent="0.2">
      <c r="L21" t="s">
        <v>387</v>
      </c>
      <c r="M21">
        <f>M17-M20</f>
        <v>83878.584485294996</v>
      </c>
    </row>
    <row r="22" spans="1:13" x14ac:dyDescent="0.2">
      <c r="F22" s="3" t="s">
        <v>286</v>
      </c>
      <c r="G22" t="s">
        <v>312</v>
      </c>
      <c r="I22" s="3" t="s">
        <v>286</v>
      </c>
      <c r="J22" t="s">
        <v>312</v>
      </c>
      <c r="L22" t="s">
        <v>388</v>
      </c>
      <c r="M22">
        <f>M17+M20</f>
        <v>97841.962534841965</v>
      </c>
    </row>
    <row r="23" spans="1:13" x14ac:dyDescent="0.2">
      <c r="F23" s="5">
        <v>1</v>
      </c>
      <c r="G23" s="7">
        <v>208500</v>
      </c>
      <c r="I23" s="5">
        <v>2</v>
      </c>
      <c r="J23" s="7">
        <v>181500</v>
      </c>
    </row>
    <row r="24" spans="1:13" x14ac:dyDescent="0.2">
      <c r="F24" s="5">
        <v>3</v>
      </c>
      <c r="G24" s="7">
        <v>223500</v>
      </c>
      <c r="I24" s="5">
        <v>6</v>
      </c>
      <c r="J24" s="7">
        <v>143000</v>
      </c>
    </row>
    <row r="25" spans="1:13" x14ac:dyDescent="0.2">
      <c r="F25" s="5">
        <v>4</v>
      </c>
      <c r="G25" s="7">
        <v>140000</v>
      </c>
      <c r="I25" s="5">
        <v>8</v>
      </c>
      <c r="J25" s="7">
        <v>200000</v>
      </c>
    </row>
    <row r="26" spans="1:13" x14ac:dyDescent="0.2">
      <c r="F26" s="5">
        <v>5</v>
      </c>
      <c r="G26" s="7">
        <v>250000</v>
      </c>
      <c r="I26" s="5">
        <v>9</v>
      </c>
      <c r="J26" s="7">
        <v>129900</v>
      </c>
    </row>
    <row r="27" spans="1:13" x14ac:dyDescent="0.2">
      <c r="F27" s="5">
        <v>7</v>
      </c>
      <c r="G27" s="7">
        <v>307000</v>
      </c>
      <c r="I27" s="5">
        <v>10</v>
      </c>
      <c r="J27" s="7">
        <v>118000</v>
      </c>
    </row>
    <row r="28" spans="1:13" x14ac:dyDescent="0.2">
      <c r="F28" s="5">
        <v>12</v>
      </c>
      <c r="G28" s="7">
        <v>345000</v>
      </c>
      <c r="I28" s="5">
        <v>11</v>
      </c>
      <c r="J28" s="7">
        <v>129500</v>
      </c>
    </row>
    <row r="29" spans="1:13" x14ac:dyDescent="0.2">
      <c r="F29" s="5">
        <v>14</v>
      </c>
      <c r="G29" s="7">
        <v>279500</v>
      </c>
      <c r="I29" s="5">
        <v>13</v>
      </c>
      <c r="J29" s="7">
        <v>144000</v>
      </c>
    </row>
    <row r="30" spans="1:13" x14ac:dyDescent="0.2">
      <c r="F30" s="5">
        <v>19</v>
      </c>
      <c r="G30" s="7">
        <v>159000</v>
      </c>
      <c r="I30" s="5">
        <v>15</v>
      </c>
      <c r="J30" s="7">
        <v>157000</v>
      </c>
    </row>
    <row r="31" spans="1:13" x14ac:dyDescent="0.2">
      <c r="F31" s="5">
        <v>21</v>
      </c>
      <c r="G31" s="7">
        <v>325300</v>
      </c>
      <c r="I31" s="5">
        <v>16</v>
      </c>
      <c r="J31" s="7">
        <v>132000</v>
      </c>
    </row>
    <row r="32" spans="1:13" x14ac:dyDescent="0.2">
      <c r="F32" s="5">
        <v>22</v>
      </c>
      <c r="G32" s="7">
        <v>139400</v>
      </c>
      <c r="I32" s="5">
        <v>17</v>
      </c>
      <c r="J32" s="7">
        <v>149000</v>
      </c>
    </row>
    <row r="33" spans="6:10" x14ac:dyDescent="0.2">
      <c r="F33" s="5">
        <v>23</v>
      </c>
      <c r="G33" s="7">
        <v>230000</v>
      </c>
      <c r="I33" s="5">
        <v>18</v>
      </c>
      <c r="J33" s="7">
        <v>90000</v>
      </c>
    </row>
    <row r="34" spans="6:10" x14ac:dyDescent="0.2">
      <c r="F34" s="5">
        <v>25</v>
      </c>
      <c r="G34" s="7">
        <v>154000</v>
      </c>
      <c r="I34" s="5">
        <v>20</v>
      </c>
      <c r="J34" s="7">
        <v>139000</v>
      </c>
    </row>
    <row r="35" spans="6:10" x14ac:dyDescent="0.2">
      <c r="F35" s="5">
        <v>26</v>
      </c>
      <c r="G35" s="7">
        <v>256300</v>
      </c>
      <c r="I35" s="5">
        <v>24</v>
      </c>
      <c r="J35" s="7">
        <v>129900</v>
      </c>
    </row>
    <row r="36" spans="6:10" x14ac:dyDescent="0.2">
      <c r="F36" s="5">
        <v>27</v>
      </c>
      <c r="G36" s="7">
        <v>134800</v>
      </c>
      <c r="I36" s="5">
        <v>29</v>
      </c>
      <c r="J36" s="7">
        <v>207500</v>
      </c>
    </row>
    <row r="37" spans="6:10" x14ac:dyDescent="0.2">
      <c r="F37" s="5">
        <v>28</v>
      </c>
      <c r="G37" s="7">
        <v>306000</v>
      </c>
      <c r="I37" s="5">
        <v>30</v>
      </c>
      <c r="J37" s="7">
        <v>68500</v>
      </c>
    </row>
    <row r="38" spans="6:10" x14ac:dyDescent="0.2">
      <c r="F38" s="5">
        <v>32</v>
      </c>
      <c r="G38" s="7">
        <v>149350</v>
      </c>
      <c r="I38" s="5">
        <v>31</v>
      </c>
      <c r="J38" s="7">
        <v>40000</v>
      </c>
    </row>
    <row r="39" spans="6:10" x14ac:dyDescent="0.2">
      <c r="F39" s="5">
        <v>33</v>
      </c>
      <c r="G39" s="7">
        <v>179900</v>
      </c>
      <c r="I39" s="5">
        <v>37</v>
      </c>
      <c r="J39" s="7">
        <v>145000</v>
      </c>
    </row>
    <row r="40" spans="6:10" x14ac:dyDescent="0.2">
      <c r="F40" s="5">
        <v>34</v>
      </c>
      <c r="G40" s="7">
        <v>165500</v>
      </c>
      <c r="I40" s="5">
        <v>38</v>
      </c>
      <c r="J40" s="7">
        <v>153000</v>
      </c>
    </row>
    <row r="41" spans="6:10" x14ac:dyDescent="0.2">
      <c r="F41" s="5">
        <v>35</v>
      </c>
      <c r="G41" s="7">
        <v>277500</v>
      </c>
      <c r="I41" s="5">
        <v>40</v>
      </c>
      <c r="J41" s="7">
        <v>82000</v>
      </c>
    </row>
    <row r="42" spans="6:10" x14ac:dyDescent="0.2">
      <c r="F42" s="5">
        <v>36</v>
      </c>
      <c r="G42" s="7">
        <v>309000</v>
      </c>
      <c r="I42" s="5">
        <v>41</v>
      </c>
      <c r="J42" s="7">
        <v>160000</v>
      </c>
    </row>
    <row r="43" spans="6:10" x14ac:dyDescent="0.2">
      <c r="F43" s="5">
        <v>39</v>
      </c>
      <c r="G43" s="7">
        <v>109000</v>
      </c>
      <c r="I43" s="5">
        <v>42</v>
      </c>
      <c r="J43" s="7">
        <v>170000</v>
      </c>
    </row>
    <row r="44" spans="6:10" x14ac:dyDescent="0.2">
      <c r="F44" s="5">
        <v>43</v>
      </c>
      <c r="G44" s="7">
        <v>144000</v>
      </c>
      <c r="I44" s="5">
        <v>44</v>
      </c>
      <c r="J44" s="7">
        <v>130250</v>
      </c>
    </row>
    <row r="45" spans="6:10" x14ac:dyDescent="0.2">
      <c r="F45" s="5">
        <v>46</v>
      </c>
      <c r="G45" s="7">
        <v>319900</v>
      </c>
      <c r="I45" s="5">
        <v>45</v>
      </c>
      <c r="J45" s="7">
        <v>141000</v>
      </c>
    </row>
    <row r="46" spans="6:10" x14ac:dyDescent="0.2">
      <c r="F46" s="5">
        <v>47</v>
      </c>
      <c r="G46" s="7">
        <v>239686</v>
      </c>
      <c r="I46" s="5">
        <v>49</v>
      </c>
      <c r="J46" s="7">
        <v>113000</v>
      </c>
    </row>
    <row r="47" spans="6:10" x14ac:dyDescent="0.2">
      <c r="F47" s="5">
        <v>48</v>
      </c>
      <c r="G47" s="7">
        <v>249700</v>
      </c>
      <c r="I47" s="5">
        <v>50</v>
      </c>
      <c r="J47" s="7">
        <v>127000</v>
      </c>
    </row>
    <row r="48" spans="6:10" x14ac:dyDescent="0.2">
      <c r="F48" s="5">
        <v>54</v>
      </c>
      <c r="G48" s="7">
        <v>385000</v>
      </c>
      <c r="I48" s="5">
        <v>51</v>
      </c>
      <c r="J48" s="7">
        <v>177000</v>
      </c>
    </row>
    <row r="49" spans="6:10" x14ac:dyDescent="0.2">
      <c r="F49" s="5">
        <v>57</v>
      </c>
      <c r="G49" s="7">
        <v>172500</v>
      </c>
      <c r="I49" s="5">
        <v>52</v>
      </c>
      <c r="J49" s="7">
        <v>114500</v>
      </c>
    </row>
    <row r="50" spans="6:10" x14ac:dyDescent="0.2">
      <c r="F50" s="5">
        <v>58</v>
      </c>
      <c r="G50" s="7">
        <v>196500</v>
      </c>
      <c r="I50" s="5">
        <v>53</v>
      </c>
      <c r="J50" s="7">
        <v>110000</v>
      </c>
    </row>
    <row r="51" spans="6:10" x14ac:dyDescent="0.2">
      <c r="F51" s="5">
        <v>59</v>
      </c>
      <c r="G51" s="7">
        <v>438780</v>
      </c>
      <c r="I51" s="5">
        <v>55</v>
      </c>
      <c r="J51" s="7">
        <v>130000</v>
      </c>
    </row>
    <row r="52" spans="6:10" x14ac:dyDescent="0.2">
      <c r="F52" s="5">
        <v>61</v>
      </c>
      <c r="G52" s="7">
        <v>158000</v>
      </c>
      <c r="I52" s="5">
        <v>56</v>
      </c>
      <c r="J52" s="7">
        <v>180500</v>
      </c>
    </row>
    <row r="53" spans="6:10" x14ac:dyDescent="0.2">
      <c r="F53" s="5">
        <v>63</v>
      </c>
      <c r="G53" s="7">
        <v>202500</v>
      </c>
      <c r="I53" s="5">
        <v>60</v>
      </c>
      <c r="J53" s="7">
        <v>124900</v>
      </c>
    </row>
    <row r="54" spans="6:10" x14ac:dyDescent="0.2">
      <c r="F54" s="5">
        <v>65</v>
      </c>
      <c r="G54" s="7">
        <v>219500</v>
      </c>
      <c r="I54" s="5">
        <v>62</v>
      </c>
      <c r="J54" s="7">
        <v>101000</v>
      </c>
    </row>
    <row r="55" spans="6:10" x14ac:dyDescent="0.2">
      <c r="F55" s="5">
        <v>66</v>
      </c>
      <c r="G55" s="7">
        <v>317000</v>
      </c>
      <c r="I55" s="5">
        <v>64</v>
      </c>
      <c r="J55" s="7">
        <v>140000</v>
      </c>
    </row>
    <row r="56" spans="6:10" x14ac:dyDescent="0.2">
      <c r="F56" s="5">
        <v>68</v>
      </c>
      <c r="G56" s="7">
        <v>226000</v>
      </c>
      <c r="I56" s="5">
        <v>67</v>
      </c>
      <c r="J56" s="7">
        <v>180000</v>
      </c>
    </row>
    <row r="57" spans="6:10" x14ac:dyDescent="0.2">
      <c r="F57" s="5">
        <v>81</v>
      </c>
      <c r="G57" s="7">
        <v>193500</v>
      </c>
      <c r="I57" s="5">
        <v>69</v>
      </c>
      <c r="J57" s="7">
        <v>80000</v>
      </c>
    </row>
    <row r="58" spans="6:10" x14ac:dyDescent="0.2">
      <c r="F58" s="5">
        <v>83</v>
      </c>
      <c r="G58" s="7">
        <v>245000</v>
      </c>
      <c r="I58" s="5">
        <v>70</v>
      </c>
      <c r="J58" s="7">
        <v>225000</v>
      </c>
    </row>
    <row r="59" spans="6:10" x14ac:dyDescent="0.2">
      <c r="F59" s="5">
        <v>86</v>
      </c>
      <c r="G59" s="7">
        <v>260000</v>
      </c>
      <c r="I59" s="5">
        <v>71</v>
      </c>
      <c r="J59" s="7">
        <v>244000</v>
      </c>
    </row>
    <row r="60" spans="6:10" x14ac:dyDescent="0.2">
      <c r="F60" s="5">
        <v>87</v>
      </c>
      <c r="G60" s="7">
        <v>174000</v>
      </c>
      <c r="I60" s="5">
        <v>72</v>
      </c>
      <c r="J60" s="7">
        <v>129500</v>
      </c>
    </row>
    <row r="61" spans="6:10" x14ac:dyDescent="0.2">
      <c r="F61" s="5">
        <v>88</v>
      </c>
      <c r="G61" s="7">
        <v>164500</v>
      </c>
      <c r="I61" s="5">
        <v>73</v>
      </c>
      <c r="J61" s="7">
        <v>185000</v>
      </c>
    </row>
    <row r="62" spans="6:10" x14ac:dyDescent="0.2">
      <c r="F62" s="5">
        <v>95</v>
      </c>
      <c r="G62" s="7">
        <v>204750</v>
      </c>
      <c r="I62" s="5">
        <v>74</v>
      </c>
      <c r="J62" s="7">
        <v>144900</v>
      </c>
    </row>
    <row r="63" spans="6:10" x14ac:dyDescent="0.2">
      <c r="F63" s="5">
        <v>97</v>
      </c>
      <c r="G63" s="7">
        <v>214000</v>
      </c>
      <c r="I63" s="5">
        <v>75</v>
      </c>
      <c r="J63" s="7">
        <v>107400</v>
      </c>
    </row>
    <row r="64" spans="6:10" x14ac:dyDescent="0.2">
      <c r="F64" s="5">
        <v>101</v>
      </c>
      <c r="G64" s="7">
        <v>205000</v>
      </c>
      <c r="I64" s="5">
        <v>76</v>
      </c>
      <c r="J64" s="7">
        <v>91000</v>
      </c>
    </row>
    <row r="65" spans="6:10" x14ac:dyDescent="0.2">
      <c r="F65" s="5">
        <v>102</v>
      </c>
      <c r="G65" s="7">
        <v>178000</v>
      </c>
      <c r="I65" s="5">
        <v>77</v>
      </c>
      <c r="J65" s="7">
        <v>135750</v>
      </c>
    </row>
    <row r="66" spans="6:10" x14ac:dyDescent="0.2">
      <c r="F66" s="5">
        <v>104</v>
      </c>
      <c r="G66" s="7">
        <v>198900</v>
      </c>
      <c r="I66" s="5">
        <v>78</v>
      </c>
      <c r="J66" s="7">
        <v>127000</v>
      </c>
    </row>
    <row r="67" spans="6:10" x14ac:dyDescent="0.2">
      <c r="F67" s="5">
        <v>106</v>
      </c>
      <c r="G67" s="7">
        <v>250000</v>
      </c>
      <c r="I67" s="5">
        <v>79</v>
      </c>
      <c r="J67" s="7">
        <v>136500</v>
      </c>
    </row>
    <row r="68" spans="6:10" x14ac:dyDescent="0.2">
      <c r="F68" s="5">
        <v>113</v>
      </c>
      <c r="G68" s="7">
        <v>383970</v>
      </c>
      <c r="I68" s="5">
        <v>80</v>
      </c>
      <c r="J68" s="7">
        <v>110000</v>
      </c>
    </row>
    <row r="69" spans="6:10" x14ac:dyDescent="0.2">
      <c r="F69" s="5">
        <v>114</v>
      </c>
      <c r="G69" s="7">
        <v>217000</v>
      </c>
      <c r="I69" s="5">
        <v>82</v>
      </c>
      <c r="J69" s="7">
        <v>153500</v>
      </c>
    </row>
    <row r="70" spans="6:10" x14ac:dyDescent="0.2">
      <c r="F70" s="5">
        <v>115</v>
      </c>
      <c r="G70" s="7">
        <v>259500</v>
      </c>
      <c r="I70" s="5">
        <v>84</v>
      </c>
      <c r="J70" s="7">
        <v>126500</v>
      </c>
    </row>
    <row r="71" spans="6:10" x14ac:dyDescent="0.2">
      <c r="F71" s="5">
        <v>119</v>
      </c>
      <c r="G71" s="7">
        <v>320000</v>
      </c>
      <c r="I71" s="5">
        <v>85</v>
      </c>
      <c r="J71" s="7">
        <v>168500</v>
      </c>
    </row>
    <row r="72" spans="6:10" x14ac:dyDescent="0.2">
      <c r="F72" s="5">
        <v>120</v>
      </c>
      <c r="G72" s="7">
        <v>163990</v>
      </c>
      <c r="I72" s="5">
        <v>89</v>
      </c>
      <c r="J72" s="7">
        <v>85000</v>
      </c>
    </row>
    <row r="73" spans="6:10" x14ac:dyDescent="0.2">
      <c r="F73" s="5">
        <v>124</v>
      </c>
      <c r="G73" s="7">
        <v>153900</v>
      </c>
      <c r="I73" s="5">
        <v>90</v>
      </c>
      <c r="J73" s="7">
        <v>123600</v>
      </c>
    </row>
    <row r="74" spans="6:10" x14ac:dyDescent="0.2">
      <c r="F74" s="5">
        <v>130</v>
      </c>
      <c r="G74" s="7">
        <v>150000</v>
      </c>
      <c r="I74" s="5">
        <v>91</v>
      </c>
      <c r="J74" s="7">
        <v>109900</v>
      </c>
    </row>
    <row r="75" spans="6:10" x14ac:dyDescent="0.2">
      <c r="F75" s="5">
        <v>131</v>
      </c>
      <c r="G75" s="7">
        <v>226000</v>
      </c>
      <c r="I75" s="5">
        <v>92</v>
      </c>
      <c r="J75" s="7">
        <v>98600</v>
      </c>
    </row>
    <row r="76" spans="6:10" x14ac:dyDescent="0.2">
      <c r="F76" s="5">
        <v>132</v>
      </c>
      <c r="G76" s="7">
        <v>244000</v>
      </c>
      <c r="I76" s="5">
        <v>93</v>
      </c>
      <c r="J76" s="7">
        <v>163500</v>
      </c>
    </row>
    <row r="77" spans="6:10" x14ac:dyDescent="0.2">
      <c r="F77" s="5">
        <v>133</v>
      </c>
      <c r="G77" s="7">
        <v>150750</v>
      </c>
      <c r="I77" s="5">
        <v>94</v>
      </c>
      <c r="J77" s="7">
        <v>133900</v>
      </c>
    </row>
    <row r="78" spans="6:10" x14ac:dyDescent="0.2">
      <c r="F78" s="5">
        <v>134</v>
      </c>
      <c r="G78" s="7">
        <v>220000</v>
      </c>
      <c r="I78" s="5">
        <v>96</v>
      </c>
      <c r="J78" s="7">
        <v>185000</v>
      </c>
    </row>
    <row r="79" spans="6:10" x14ac:dyDescent="0.2">
      <c r="F79" s="5">
        <v>139</v>
      </c>
      <c r="G79" s="7">
        <v>230000</v>
      </c>
      <c r="I79" s="5">
        <v>98</v>
      </c>
      <c r="J79" s="7">
        <v>94750</v>
      </c>
    </row>
    <row r="80" spans="6:10" x14ac:dyDescent="0.2">
      <c r="F80" s="5">
        <v>140</v>
      </c>
      <c r="G80" s="7">
        <v>231500</v>
      </c>
      <c r="I80" s="5">
        <v>99</v>
      </c>
      <c r="J80" s="7">
        <v>83000</v>
      </c>
    </row>
    <row r="81" spans="6:10" x14ac:dyDescent="0.2">
      <c r="F81" s="5">
        <v>142</v>
      </c>
      <c r="G81" s="7">
        <v>260000</v>
      </c>
      <c r="I81" s="5">
        <v>100</v>
      </c>
      <c r="J81" s="7">
        <v>128950</v>
      </c>
    </row>
    <row r="82" spans="6:10" x14ac:dyDescent="0.2">
      <c r="F82" s="5">
        <v>144</v>
      </c>
      <c r="G82" s="7">
        <v>204000</v>
      </c>
      <c r="I82" s="5">
        <v>103</v>
      </c>
      <c r="J82" s="7">
        <v>118964</v>
      </c>
    </row>
    <row r="83" spans="6:10" x14ac:dyDescent="0.2">
      <c r="F83" s="5">
        <v>146</v>
      </c>
      <c r="G83" s="7">
        <v>130000</v>
      </c>
      <c r="I83" s="5">
        <v>105</v>
      </c>
      <c r="J83" s="7">
        <v>169500</v>
      </c>
    </row>
    <row r="84" spans="6:10" x14ac:dyDescent="0.2">
      <c r="F84" s="5">
        <v>148</v>
      </c>
      <c r="G84" s="7">
        <v>222500</v>
      </c>
      <c r="I84" s="5">
        <v>107</v>
      </c>
      <c r="J84" s="7">
        <v>100000</v>
      </c>
    </row>
    <row r="85" spans="6:10" x14ac:dyDescent="0.2">
      <c r="F85" s="5">
        <v>149</v>
      </c>
      <c r="G85" s="7">
        <v>141000</v>
      </c>
      <c r="I85" s="5">
        <v>108</v>
      </c>
      <c r="J85" s="7">
        <v>115000</v>
      </c>
    </row>
    <row r="86" spans="6:10" x14ac:dyDescent="0.2">
      <c r="F86" s="5">
        <v>152</v>
      </c>
      <c r="G86" s="7">
        <v>372402</v>
      </c>
      <c r="I86" s="5">
        <v>109</v>
      </c>
      <c r="J86" s="7">
        <v>115000</v>
      </c>
    </row>
    <row r="87" spans="6:10" x14ac:dyDescent="0.2">
      <c r="F87" s="5">
        <v>158</v>
      </c>
      <c r="G87" s="7">
        <v>269500</v>
      </c>
      <c r="I87" s="5">
        <v>110</v>
      </c>
      <c r="J87" s="7">
        <v>190000</v>
      </c>
    </row>
    <row r="88" spans="6:10" x14ac:dyDescent="0.2">
      <c r="F88" s="5">
        <v>159</v>
      </c>
      <c r="G88" s="7">
        <v>254900</v>
      </c>
      <c r="I88" s="5">
        <v>111</v>
      </c>
      <c r="J88" s="7">
        <v>136900</v>
      </c>
    </row>
    <row r="89" spans="6:10" x14ac:dyDescent="0.2">
      <c r="F89" s="5">
        <v>160</v>
      </c>
      <c r="G89" s="7">
        <v>320000</v>
      </c>
      <c r="I89" s="5">
        <v>112</v>
      </c>
      <c r="J89" s="7">
        <v>180000</v>
      </c>
    </row>
    <row r="90" spans="6:10" x14ac:dyDescent="0.2">
      <c r="F90" s="5">
        <v>162</v>
      </c>
      <c r="G90" s="7">
        <v>412500</v>
      </c>
      <c r="I90" s="5">
        <v>116</v>
      </c>
      <c r="J90" s="7">
        <v>176000</v>
      </c>
    </row>
    <row r="91" spans="6:10" x14ac:dyDescent="0.2">
      <c r="F91" s="5">
        <v>163</v>
      </c>
      <c r="G91" s="7">
        <v>220000</v>
      </c>
      <c r="I91" s="5">
        <v>117</v>
      </c>
      <c r="J91" s="7">
        <v>139000</v>
      </c>
    </row>
    <row r="92" spans="6:10" x14ac:dyDescent="0.2">
      <c r="F92" s="5">
        <v>165</v>
      </c>
      <c r="G92" s="7">
        <v>152000</v>
      </c>
      <c r="I92" s="5">
        <v>118</v>
      </c>
      <c r="J92" s="7">
        <v>155000</v>
      </c>
    </row>
    <row r="93" spans="6:10" x14ac:dyDescent="0.2">
      <c r="F93" s="5">
        <v>168</v>
      </c>
      <c r="G93" s="7">
        <v>325624</v>
      </c>
      <c r="I93" s="5">
        <v>121</v>
      </c>
      <c r="J93" s="7">
        <v>180000</v>
      </c>
    </row>
    <row r="94" spans="6:10" x14ac:dyDescent="0.2">
      <c r="F94" s="5">
        <v>169</v>
      </c>
      <c r="G94" s="7">
        <v>183500</v>
      </c>
      <c r="I94" s="5">
        <v>122</v>
      </c>
      <c r="J94" s="7">
        <v>100000</v>
      </c>
    </row>
    <row r="95" spans="6:10" x14ac:dyDescent="0.2">
      <c r="F95" s="5">
        <v>173</v>
      </c>
      <c r="G95" s="7">
        <v>239000</v>
      </c>
      <c r="I95" s="5">
        <v>123</v>
      </c>
      <c r="J95" s="7">
        <v>136000</v>
      </c>
    </row>
    <row r="96" spans="6:10" x14ac:dyDescent="0.2">
      <c r="F96" s="5">
        <v>176</v>
      </c>
      <c r="G96" s="7">
        <v>243000</v>
      </c>
      <c r="I96" s="5">
        <v>125</v>
      </c>
      <c r="J96" s="7">
        <v>181000</v>
      </c>
    </row>
    <row r="97" spans="6:10" x14ac:dyDescent="0.2">
      <c r="F97" s="5">
        <v>178</v>
      </c>
      <c r="G97" s="7">
        <v>172500</v>
      </c>
      <c r="I97" s="5">
        <v>126</v>
      </c>
      <c r="J97" s="7">
        <v>84500</v>
      </c>
    </row>
    <row r="98" spans="6:10" x14ac:dyDescent="0.2">
      <c r="F98" s="5">
        <v>179</v>
      </c>
      <c r="G98" s="7">
        <v>501837</v>
      </c>
      <c r="I98" s="5">
        <v>127</v>
      </c>
      <c r="J98" s="7">
        <v>128000</v>
      </c>
    </row>
    <row r="99" spans="6:10" x14ac:dyDescent="0.2">
      <c r="F99" s="5">
        <v>181</v>
      </c>
      <c r="G99" s="7">
        <v>177000</v>
      </c>
      <c r="I99" s="5">
        <v>128</v>
      </c>
      <c r="J99" s="7">
        <v>87000</v>
      </c>
    </row>
    <row r="100" spans="6:10" x14ac:dyDescent="0.2">
      <c r="F100" s="5">
        <v>184</v>
      </c>
      <c r="G100" s="7">
        <v>200000</v>
      </c>
      <c r="I100" s="5">
        <v>129</v>
      </c>
      <c r="J100" s="7">
        <v>155000</v>
      </c>
    </row>
    <row r="101" spans="6:10" x14ac:dyDescent="0.2">
      <c r="F101" s="5">
        <v>186</v>
      </c>
      <c r="G101" s="7">
        <v>475000</v>
      </c>
      <c r="I101" s="5">
        <v>135</v>
      </c>
      <c r="J101" s="7">
        <v>180000</v>
      </c>
    </row>
    <row r="102" spans="6:10" x14ac:dyDescent="0.2">
      <c r="F102" s="5">
        <v>187</v>
      </c>
      <c r="G102" s="7">
        <v>173000</v>
      </c>
      <c r="I102" s="5">
        <v>136</v>
      </c>
      <c r="J102" s="7">
        <v>174000</v>
      </c>
    </row>
    <row r="103" spans="6:10" x14ac:dyDescent="0.2">
      <c r="F103" s="5">
        <v>190</v>
      </c>
      <c r="G103" s="7">
        <v>286000</v>
      </c>
      <c r="I103" s="5">
        <v>137</v>
      </c>
      <c r="J103" s="7">
        <v>143000</v>
      </c>
    </row>
    <row r="104" spans="6:10" x14ac:dyDescent="0.2">
      <c r="F104" s="5">
        <v>191</v>
      </c>
      <c r="G104" s="7">
        <v>315000</v>
      </c>
      <c r="I104" s="5">
        <v>138</v>
      </c>
      <c r="J104" s="7">
        <v>171000</v>
      </c>
    </row>
    <row r="105" spans="6:10" x14ac:dyDescent="0.2">
      <c r="F105" s="5">
        <v>192</v>
      </c>
      <c r="G105" s="7">
        <v>184000</v>
      </c>
      <c r="I105" s="5">
        <v>141</v>
      </c>
      <c r="J105" s="7">
        <v>115000</v>
      </c>
    </row>
    <row r="106" spans="6:10" x14ac:dyDescent="0.2">
      <c r="F106" s="5">
        <v>193</v>
      </c>
      <c r="G106" s="7">
        <v>192000</v>
      </c>
      <c r="I106" s="5">
        <v>143</v>
      </c>
      <c r="J106" s="7">
        <v>166000</v>
      </c>
    </row>
    <row r="107" spans="6:10" x14ac:dyDescent="0.2">
      <c r="F107" s="5">
        <v>194</v>
      </c>
      <c r="G107" s="7">
        <v>130000</v>
      </c>
      <c r="I107" s="5">
        <v>145</v>
      </c>
      <c r="J107" s="7">
        <v>125000</v>
      </c>
    </row>
    <row r="108" spans="6:10" x14ac:dyDescent="0.2">
      <c r="F108" s="5">
        <v>197</v>
      </c>
      <c r="G108" s="7">
        <v>311872</v>
      </c>
      <c r="I108" s="5">
        <v>147</v>
      </c>
      <c r="J108" s="7">
        <v>105000</v>
      </c>
    </row>
    <row r="109" spans="6:10" x14ac:dyDescent="0.2">
      <c r="F109" s="5">
        <v>198</v>
      </c>
      <c r="G109" s="7">
        <v>235000</v>
      </c>
      <c r="I109" s="5">
        <v>150</v>
      </c>
      <c r="J109" s="7">
        <v>115000</v>
      </c>
    </row>
    <row r="110" spans="6:10" x14ac:dyDescent="0.2">
      <c r="F110" s="5">
        <v>200</v>
      </c>
      <c r="G110" s="7">
        <v>274900</v>
      </c>
      <c r="I110" s="5">
        <v>151</v>
      </c>
      <c r="J110" s="7">
        <v>122000</v>
      </c>
    </row>
    <row r="111" spans="6:10" x14ac:dyDescent="0.2">
      <c r="F111" s="5">
        <v>204</v>
      </c>
      <c r="G111" s="7">
        <v>149000</v>
      </c>
      <c r="I111" s="5">
        <v>153</v>
      </c>
      <c r="J111" s="7">
        <v>190000</v>
      </c>
    </row>
    <row r="112" spans="6:10" x14ac:dyDescent="0.2">
      <c r="F112" s="5">
        <v>212</v>
      </c>
      <c r="G112" s="7">
        <v>186000</v>
      </c>
      <c r="I112" s="5">
        <v>154</v>
      </c>
      <c r="J112" s="7">
        <v>235000</v>
      </c>
    </row>
    <row r="113" spans="6:10" x14ac:dyDescent="0.2">
      <c r="F113" s="5">
        <v>213</v>
      </c>
      <c r="G113" s="7">
        <v>252678</v>
      </c>
      <c r="I113" s="5">
        <v>155</v>
      </c>
      <c r="J113" s="7">
        <v>125000</v>
      </c>
    </row>
    <row r="114" spans="6:10" x14ac:dyDescent="0.2">
      <c r="F114" s="5">
        <v>216</v>
      </c>
      <c r="G114" s="7">
        <v>134450</v>
      </c>
      <c r="I114" s="5">
        <v>156</v>
      </c>
      <c r="J114" s="7">
        <v>79000</v>
      </c>
    </row>
    <row r="115" spans="6:10" x14ac:dyDescent="0.2">
      <c r="F115" s="5">
        <v>217</v>
      </c>
      <c r="G115" s="7">
        <v>210000</v>
      </c>
      <c r="I115" s="5">
        <v>157</v>
      </c>
      <c r="J115" s="7">
        <v>109500</v>
      </c>
    </row>
    <row r="116" spans="6:10" x14ac:dyDescent="0.2">
      <c r="F116" s="5">
        <v>219</v>
      </c>
      <c r="G116" s="7">
        <v>311500</v>
      </c>
      <c r="I116" s="5">
        <v>161</v>
      </c>
      <c r="J116" s="7">
        <v>162500</v>
      </c>
    </row>
    <row r="117" spans="6:10" x14ac:dyDescent="0.2">
      <c r="F117" s="5">
        <v>220</v>
      </c>
      <c r="G117" s="7">
        <v>167240</v>
      </c>
      <c r="I117" s="5">
        <v>164</v>
      </c>
      <c r="J117" s="7">
        <v>103200</v>
      </c>
    </row>
    <row r="118" spans="6:10" x14ac:dyDescent="0.2">
      <c r="F118" s="5">
        <v>221</v>
      </c>
      <c r="G118" s="7">
        <v>204900</v>
      </c>
      <c r="I118" s="5">
        <v>166</v>
      </c>
      <c r="J118" s="7">
        <v>127500</v>
      </c>
    </row>
    <row r="119" spans="6:10" x14ac:dyDescent="0.2">
      <c r="F119" s="5">
        <v>222</v>
      </c>
      <c r="G119" s="7">
        <v>200000</v>
      </c>
      <c r="I119" s="5">
        <v>167</v>
      </c>
      <c r="J119" s="7">
        <v>190000</v>
      </c>
    </row>
    <row r="120" spans="6:10" x14ac:dyDescent="0.2">
      <c r="F120" s="5">
        <v>225</v>
      </c>
      <c r="G120" s="7">
        <v>386250</v>
      </c>
      <c r="I120" s="5">
        <v>170</v>
      </c>
      <c r="J120" s="7">
        <v>228000</v>
      </c>
    </row>
    <row r="121" spans="6:10" x14ac:dyDescent="0.2">
      <c r="F121" s="5">
        <v>227</v>
      </c>
      <c r="G121" s="7">
        <v>290000</v>
      </c>
      <c r="I121" s="5">
        <v>171</v>
      </c>
      <c r="J121" s="7">
        <v>128500</v>
      </c>
    </row>
    <row r="122" spans="6:10" x14ac:dyDescent="0.2">
      <c r="F122" s="5">
        <v>230</v>
      </c>
      <c r="G122" s="7">
        <v>192500</v>
      </c>
      <c r="I122" s="5">
        <v>172</v>
      </c>
      <c r="J122" s="7">
        <v>215000</v>
      </c>
    </row>
    <row r="123" spans="6:10" x14ac:dyDescent="0.2">
      <c r="F123" s="5">
        <v>232</v>
      </c>
      <c r="G123" s="7">
        <v>403000</v>
      </c>
      <c r="I123" s="5">
        <v>174</v>
      </c>
      <c r="J123" s="7">
        <v>163000</v>
      </c>
    </row>
    <row r="124" spans="6:10" x14ac:dyDescent="0.2">
      <c r="F124" s="5">
        <v>235</v>
      </c>
      <c r="G124" s="7">
        <v>216500</v>
      </c>
      <c r="I124" s="5">
        <v>175</v>
      </c>
      <c r="J124" s="7">
        <v>184000</v>
      </c>
    </row>
    <row r="125" spans="6:10" x14ac:dyDescent="0.2">
      <c r="F125" s="5">
        <v>237</v>
      </c>
      <c r="G125" s="7">
        <v>185500</v>
      </c>
      <c r="I125" s="5">
        <v>177</v>
      </c>
      <c r="J125" s="7">
        <v>211000</v>
      </c>
    </row>
    <row r="126" spans="6:10" x14ac:dyDescent="0.2">
      <c r="F126" s="5">
        <v>238</v>
      </c>
      <c r="G126" s="7">
        <v>194500</v>
      </c>
      <c r="I126" s="5">
        <v>180</v>
      </c>
      <c r="J126" s="7">
        <v>100000</v>
      </c>
    </row>
    <row r="127" spans="6:10" x14ac:dyDescent="0.2">
      <c r="F127" s="5">
        <v>239</v>
      </c>
      <c r="G127" s="7">
        <v>318000</v>
      </c>
      <c r="I127" s="5">
        <v>182</v>
      </c>
      <c r="J127" s="7">
        <v>200100</v>
      </c>
    </row>
    <row r="128" spans="6:10" x14ac:dyDescent="0.2">
      <c r="F128" s="5">
        <v>241</v>
      </c>
      <c r="G128" s="7">
        <v>262500</v>
      </c>
      <c r="I128" s="5">
        <v>183</v>
      </c>
      <c r="J128" s="7">
        <v>120000</v>
      </c>
    </row>
    <row r="129" spans="6:10" x14ac:dyDescent="0.2">
      <c r="F129" s="5">
        <v>242</v>
      </c>
      <c r="G129" s="7">
        <v>110500</v>
      </c>
      <c r="I129" s="5">
        <v>185</v>
      </c>
      <c r="J129" s="7">
        <v>127000</v>
      </c>
    </row>
    <row r="130" spans="6:10" x14ac:dyDescent="0.2">
      <c r="F130" s="5">
        <v>245</v>
      </c>
      <c r="G130" s="7">
        <v>205000</v>
      </c>
      <c r="I130" s="5">
        <v>188</v>
      </c>
      <c r="J130" s="7">
        <v>135000</v>
      </c>
    </row>
    <row r="131" spans="6:10" x14ac:dyDescent="0.2">
      <c r="F131" s="5">
        <v>249</v>
      </c>
      <c r="G131" s="7">
        <v>180000</v>
      </c>
      <c r="I131" s="5">
        <v>189</v>
      </c>
      <c r="J131" s="7">
        <v>153337</v>
      </c>
    </row>
    <row r="132" spans="6:10" x14ac:dyDescent="0.2">
      <c r="F132" s="5">
        <v>250</v>
      </c>
      <c r="G132" s="7">
        <v>277000</v>
      </c>
      <c r="I132" s="5">
        <v>195</v>
      </c>
      <c r="J132" s="7">
        <v>127000</v>
      </c>
    </row>
    <row r="133" spans="6:10" x14ac:dyDescent="0.2">
      <c r="F133" s="5">
        <v>252</v>
      </c>
      <c r="G133" s="7">
        <v>235000</v>
      </c>
      <c r="I133" s="5">
        <v>196</v>
      </c>
      <c r="J133" s="7">
        <v>148500</v>
      </c>
    </row>
    <row r="134" spans="6:10" x14ac:dyDescent="0.2">
      <c r="F134" s="5">
        <v>253</v>
      </c>
      <c r="G134" s="7">
        <v>173000</v>
      </c>
      <c r="I134" s="5">
        <v>199</v>
      </c>
      <c r="J134" s="7">
        <v>104000</v>
      </c>
    </row>
    <row r="135" spans="6:10" x14ac:dyDescent="0.2">
      <c r="F135" s="5">
        <v>254</v>
      </c>
      <c r="G135" s="7">
        <v>158000</v>
      </c>
      <c r="I135" s="5">
        <v>201</v>
      </c>
      <c r="J135" s="7">
        <v>140000</v>
      </c>
    </row>
    <row r="136" spans="6:10" x14ac:dyDescent="0.2">
      <c r="F136" s="5">
        <v>256</v>
      </c>
      <c r="G136" s="7">
        <v>230000</v>
      </c>
      <c r="I136" s="5">
        <v>202</v>
      </c>
      <c r="J136" s="7">
        <v>171500</v>
      </c>
    </row>
    <row r="137" spans="6:10" x14ac:dyDescent="0.2">
      <c r="F137" s="5">
        <v>257</v>
      </c>
      <c r="G137" s="7">
        <v>207500</v>
      </c>
      <c r="I137" s="5">
        <v>203</v>
      </c>
      <c r="J137" s="7">
        <v>112000</v>
      </c>
    </row>
    <row r="138" spans="6:10" x14ac:dyDescent="0.2">
      <c r="F138" s="5">
        <v>258</v>
      </c>
      <c r="G138" s="7">
        <v>220000</v>
      </c>
      <c r="I138" s="5">
        <v>205</v>
      </c>
      <c r="J138" s="7">
        <v>110000</v>
      </c>
    </row>
    <row r="139" spans="6:10" x14ac:dyDescent="0.2">
      <c r="F139" s="5">
        <v>259</v>
      </c>
      <c r="G139" s="7">
        <v>231500</v>
      </c>
      <c r="I139" s="5">
        <v>206</v>
      </c>
      <c r="J139" s="7">
        <v>180500</v>
      </c>
    </row>
    <row r="140" spans="6:10" x14ac:dyDescent="0.2">
      <c r="F140" s="5">
        <v>262</v>
      </c>
      <c r="G140" s="7">
        <v>276000</v>
      </c>
      <c r="I140" s="5">
        <v>207</v>
      </c>
      <c r="J140" s="7">
        <v>143900</v>
      </c>
    </row>
    <row r="141" spans="6:10" x14ac:dyDescent="0.2">
      <c r="F141" s="5">
        <v>266</v>
      </c>
      <c r="G141" s="7">
        <v>175500</v>
      </c>
      <c r="I141" s="5">
        <v>208</v>
      </c>
      <c r="J141" s="7">
        <v>141000</v>
      </c>
    </row>
    <row r="142" spans="6:10" x14ac:dyDescent="0.2">
      <c r="F142" s="5">
        <v>268</v>
      </c>
      <c r="G142" s="7">
        <v>179500</v>
      </c>
      <c r="I142" s="5">
        <v>209</v>
      </c>
      <c r="J142" s="7">
        <v>277000</v>
      </c>
    </row>
    <row r="143" spans="6:10" x14ac:dyDescent="0.2">
      <c r="F143" s="5">
        <v>271</v>
      </c>
      <c r="G143" s="7">
        <v>266000</v>
      </c>
      <c r="I143" s="5">
        <v>210</v>
      </c>
      <c r="J143" s="7">
        <v>145000</v>
      </c>
    </row>
    <row r="144" spans="6:10" x14ac:dyDescent="0.2">
      <c r="F144" s="5">
        <v>273</v>
      </c>
      <c r="G144" s="7">
        <v>290000</v>
      </c>
      <c r="I144" s="5">
        <v>211</v>
      </c>
      <c r="J144" s="7">
        <v>98000</v>
      </c>
    </row>
    <row r="145" spans="6:10" x14ac:dyDescent="0.2">
      <c r="F145" s="5">
        <v>276</v>
      </c>
      <c r="G145" s="7">
        <v>205000</v>
      </c>
      <c r="I145" s="5">
        <v>214</v>
      </c>
      <c r="J145" s="7">
        <v>156000</v>
      </c>
    </row>
    <row r="146" spans="6:10" x14ac:dyDescent="0.2">
      <c r="F146" s="5">
        <v>277</v>
      </c>
      <c r="G146" s="7">
        <v>201000</v>
      </c>
      <c r="I146" s="5">
        <v>215</v>
      </c>
      <c r="J146" s="7">
        <v>161750</v>
      </c>
    </row>
    <row r="147" spans="6:10" x14ac:dyDescent="0.2">
      <c r="F147" s="5">
        <v>279</v>
      </c>
      <c r="G147" s="7">
        <v>415298</v>
      </c>
      <c r="I147" s="5">
        <v>218</v>
      </c>
      <c r="J147" s="7">
        <v>107000</v>
      </c>
    </row>
    <row r="148" spans="6:10" x14ac:dyDescent="0.2">
      <c r="F148" s="5">
        <v>281</v>
      </c>
      <c r="G148" s="7">
        <v>228500</v>
      </c>
      <c r="I148" s="5">
        <v>223</v>
      </c>
      <c r="J148" s="7">
        <v>179900</v>
      </c>
    </row>
    <row r="149" spans="6:10" x14ac:dyDescent="0.2">
      <c r="F149" s="5">
        <v>282</v>
      </c>
      <c r="G149" s="7">
        <v>185000</v>
      </c>
      <c r="I149" s="5">
        <v>224</v>
      </c>
      <c r="J149" s="7">
        <v>97000</v>
      </c>
    </row>
    <row r="150" spans="6:10" x14ac:dyDescent="0.2">
      <c r="F150" s="5">
        <v>283</v>
      </c>
      <c r="G150" s="7">
        <v>207500</v>
      </c>
      <c r="I150" s="5">
        <v>226</v>
      </c>
      <c r="J150" s="7">
        <v>112000</v>
      </c>
    </row>
    <row r="151" spans="6:10" x14ac:dyDescent="0.2">
      <c r="F151" s="5">
        <v>284</v>
      </c>
      <c r="G151" s="7">
        <v>244600</v>
      </c>
      <c r="I151" s="5">
        <v>228</v>
      </c>
      <c r="J151" s="7">
        <v>106000</v>
      </c>
    </row>
    <row r="152" spans="6:10" x14ac:dyDescent="0.2">
      <c r="F152" s="5">
        <v>285</v>
      </c>
      <c r="G152" s="7">
        <v>179200</v>
      </c>
      <c r="I152" s="5">
        <v>229</v>
      </c>
      <c r="J152" s="7">
        <v>125000</v>
      </c>
    </row>
    <row r="153" spans="6:10" x14ac:dyDescent="0.2">
      <c r="F153" s="5">
        <v>286</v>
      </c>
      <c r="G153" s="7">
        <v>164700</v>
      </c>
      <c r="I153" s="5">
        <v>231</v>
      </c>
      <c r="J153" s="7">
        <v>148000</v>
      </c>
    </row>
    <row r="154" spans="6:10" x14ac:dyDescent="0.2">
      <c r="F154" s="5">
        <v>287</v>
      </c>
      <c r="G154" s="7">
        <v>159000</v>
      </c>
      <c r="I154" s="5">
        <v>233</v>
      </c>
      <c r="J154" s="7">
        <v>94500</v>
      </c>
    </row>
    <row r="155" spans="6:10" x14ac:dyDescent="0.2">
      <c r="F155" s="5">
        <v>291</v>
      </c>
      <c r="G155" s="7">
        <v>233230</v>
      </c>
      <c r="I155" s="5">
        <v>234</v>
      </c>
      <c r="J155" s="7">
        <v>128200</v>
      </c>
    </row>
    <row r="156" spans="6:10" x14ac:dyDescent="0.2">
      <c r="F156" s="5">
        <v>294</v>
      </c>
      <c r="G156" s="7">
        <v>235000</v>
      </c>
      <c r="I156" s="5">
        <v>236</v>
      </c>
      <c r="J156" s="7">
        <v>89500</v>
      </c>
    </row>
    <row r="157" spans="6:10" x14ac:dyDescent="0.2">
      <c r="F157" s="5">
        <v>298</v>
      </c>
      <c r="G157" s="7">
        <v>239000</v>
      </c>
      <c r="I157" s="5">
        <v>240</v>
      </c>
      <c r="J157" s="7">
        <v>113000</v>
      </c>
    </row>
    <row r="158" spans="6:10" x14ac:dyDescent="0.2">
      <c r="F158" s="5">
        <v>300</v>
      </c>
      <c r="G158" s="7">
        <v>158500</v>
      </c>
      <c r="I158" s="5">
        <v>243</v>
      </c>
      <c r="J158" s="7">
        <v>79000</v>
      </c>
    </row>
    <row r="159" spans="6:10" x14ac:dyDescent="0.2">
      <c r="F159" s="5">
        <v>302</v>
      </c>
      <c r="G159" s="7">
        <v>267000</v>
      </c>
      <c r="I159" s="5">
        <v>244</v>
      </c>
      <c r="J159" s="7">
        <v>120000</v>
      </c>
    </row>
    <row r="160" spans="6:10" x14ac:dyDescent="0.2">
      <c r="F160" s="5">
        <v>303</v>
      </c>
      <c r="G160" s="7">
        <v>205000</v>
      </c>
      <c r="I160" s="5">
        <v>246</v>
      </c>
      <c r="J160" s="7">
        <v>241500</v>
      </c>
    </row>
    <row r="161" spans="6:10" x14ac:dyDescent="0.2">
      <c r="F161" s="5">
        <v>305</v>
      </c>
      <c r="G161" s="7">
        <v>295000</v>
      </c>
      <c r="I161" s="5">
        <v>247</v>
      </c>
      <c r="J161" s="7">
        <v>137000</v>
      </c>
    </row>
    <row r="162" spans="6:10" x14ac:dyDescent="0.2">
      <c r="F162" s="5">
        <v>306</v>
      </c>
      <c r="G162" s="7">
        <v>305900</v>
      </c>
      <c r="I162" s="5">
        <v>248</v>
      </c>
      <c r="J162" s="7">
        <v>140000</v>
      </c>
    </row>
    <row r="163" spans="6:10" x14ac:dyDescent="0.2">
      <c r="F163" s="5">
        <v>307</v>
      </c>
      <c r="G163" s="7">
        <v>225000</v>
      </c>
      <c r="I163" s="5">
        <v>251</v>
      </c>
      <c r="J163" s="7">
        <v>76500</v>
      </c>
    </row>
    <row r="164" spans="6:10" x14ac:dyDescent="0.2">
      <c r="F164" s="5">
        <v>310</v>
      </c>
      <c r="G164" s="7">
        <v>360000</v>
      </c>
      <c r="I164" s="5">
        <v>255</v>
      </c>
      <c r="J164" s="7">
        <v>145000</v>
      </c>
    </row>
    <row r="165" spans="6:10" x14ac:dyDescent="0.2">
      <c r="F165" s="5">
        <v>311</v>
      </c>
      <c r="G165" s="7">
        <v>165600</v>
      </c>
      <c r="I165" s="5">
        <v>260</v>
      </c>
      <c r="J165" s="7">
        <v>97000</v>
      </c>
    </row>
    <row r="166" spans="6:10" x14ac:dyDescent="0.2">
      <c r="F166" s="5">
        <v>315</v>
      </c>
      <c r="G166" s="7">
        <v>178000</v>
      </c>
      <c r="I166" s="5">
        <v>261</v>
      </c>
      <c r="J166" s="7">
        <v>176000</v>
      </c>
    </row>
    <row r="167" spans="6:10" x14ac:dyDescent="0.2">
      <c r="F167" s="5">
        <v>316</v>
      </c>
      <c r="G167" s="7">
        <v>188500</v>
      </c>
      <c r="I167" s="5">
        <v>263</v>
      </c>
      <c r="J167" s="7">
        <v>151000</v>
      </c>
    </row>
    <row r="168" spans="6:10" x14ac:dyDescent="0.2">
      <c r="F168" s="5">
        <v>317</v>
      </c>
      <c r="G168" s="7">
        <v>260000</v>
      </c>
      <c r="I168" s="5">
        <v>264</v>
      </c>
      <c r="J168" s="7">
        <v>130000</v>
      </c>
    </row>
    <row r="169" spans="6:10" x14ac:dyDescent="0.2">
      <c r="F169" s="5">
        <v>318</v>
      </c>
      <c r="G169" s="7">
        <v>270000</v>
      </c>
      <c r="I169" s="5">
        <v>265</v>
      </c>
      <c r="J169" s="7">
        <v>73000</v>
      </c>
    </row>
    <row r="170" spans="6:10" x14ac:dyDescent="0.2">
      <c r="F170" s="5">
        <v>319</v>
      </c>
      <c r="G170" s="7">
        <v>260000</v>
      </c>
      <c r="I170" s="5">
        <v>267</v>
      </c>
      <c r="J170" s="7">
        <v>185000</v>
      </c>
    </row>
    <row r="171" spans="6:10" x14ac:dyDescent="0.2">
      <c r="F171" s="5">
        <v>321</v>
      </c>
      <c r="G171" s="7">
        <v>342643</v>
      </c>
      <c r="I171" s="5">
        <v>269</v>
      </c>
      <c r="J171" s="7">
        <v>120500</v>
      </c>
    </row>
    <row r="172" spans="6:10" x14ac:dyDescent="0.2">
      <c r="F172" s="5">
        <v>322</v>
      </c>
      <c r="G172" s="7">
        <v>354000</v>
      </c>
      <c r="I172" s="5">
        <v>270</v>
      </c>
      <c r="J172" s="7">
        <v>148000</v>
      </c>
    </row>
    <row r="173" spans="6:10" x14ac:dyDescent="0.2">
      <c r="F173" s="5">
        <v>323</v>
      </c>
      <c r="G173" s="7">
        <v>301000</v>
      </c>
      <c r="I173" s="5">
        <v>272</v>
      </c>
      <c r="J173" s="7">
        <v>241500</v>
      </c>
    </row>
    <row r="174" spans="6:10" x14ac:dyDescent="0.2">
      <c r="F174" s="5">
        <v>325</v>
      </c>
      <c r="G174" s="7">
        <v>242000</v>
      </c>
      <c r="I174" s="5">
        <v>274</v>
      </c>
      <c r="J174" s="7">
        <v>139000</v>
      </c>
    </row>
    <row r="175" spans="6:10" x14ac:dyDescent="0.2">
      <c r="F175" s="5">
        <v>327</v>
      </c>
      <c r="G175" s="7">
        <v>324000</v>
      </c>
      <c r="I175" s="5">
        <v>275</v>
      </c>
      <c r="J175" s="7">
        <v>124500</v>
      </c>
    </row>
    <row r="176" spans="6:10" x14ac:dyDescent="0.2">
      <c r="F176" s="5">
        <v>329</v>
      </c>
      <c r="G176" s="7">
        <v>214500</v>
      </c>
      <c r="I176" s="5">
        <v>278</v>
      </c>
      <c r="J176" s="7">
        <v>141000</v>
      </c>
    </row>
    <row r="177" spans="6:10" x14ac:dyDescent="0.2">
      <c r="F177" s="5">
        <v>333</v>
      </c>
      <c r="G177" s="7">
        <v>284000</v>
      </c>
      <c r="I177" s="5">
        <v>280</v>
      </c>
      <c r="J177" s="7">
        <v>192000</v>
      </c>
    </row>
    <row r="178" spans="6:10" x14ac:dyDescent="0.2">
      <c r="F178" s="5">
        <v>334</v>
      </c>
      <c r="G178" s="7">
        <v>207000</v>
      </c>
      <c r="I178" s="5">
        <v>288</v>
      </c>
      <c r="J178" s="7">
        <v>88000</v>
      </c>
    </row>
    <row r="179" spans="6:10" x14ac:dyDescent="0.2">
      <c r="F179" s="5">
        <v>337</v>
      </c>
      <c r="G179" s="7">
        <v>377426</v>
      </c>
      <c r="I179" s="5">
        <v>289</v>
      </c>
      <c r="J179" s="7">
        <v>122000</v>
      </c>
    </row>
    <row r="180" spans="6:10" x14ac:dyDescent="0.2">
      <c r="F180" s="5">
        <v>338</v>
      </c>
      <c r="G180" s="7">
        <v>214000</v>
      </c>
      <c r="I180" s="5">
        <v>290</v>
      </c>
      <c r="J180" s="7">
        <v>153575</v>
      </c>
    </row>
    <row r="181" spans="6:10" x14ac:dyDescent="0.2">
      <c r="F181" s="5">
        <v>339</v>
      </c>
      <c r="G181" s="7">
        <v>202500</v>
      </c>
      <c r="I181" s="5">
        <v>292</v>
      </c>
      <c r="J181" s="7">
        <v>135900</v>
      </c>
    </row>
    <row r="182" spans="6:10" x14ac:dyDescent="0.2">
      <c r="F182" s="5">
        <v>341</v>
      </c>
      <c r="G182" s="7">
        <v>202900</v>
      </c>
      <c r="I182" s="5">
        <v>293</v>
      </c>
      <c r="J182" s="7">
        <v>131000</v>
      </c>
    </row>
    <row r="183" spans="6:10" x14ac:dyDescent="0.2">
      <c r="F183" s="5">
        <v>344</v>
      </c>
      <c r="G183" s="7">
        <v>266000</v>
      </c>
      <c r="I183" s="5">
        <v>295</v>
      </c>
      <c r="J183" s="7">
        <v>167000</v>
      </c>
    </row>
    <row r="184" spans="6:10" x14ac:dyDescent="0.2">
      <c r="F184" s="5">
        <v>349</v>
      </c>
      <c r="G184" s="7">
        <v>154000</v>
      </c>
      <c r="I184" s="5">
        <v>296</v>
      </c>
      <c r="J184" s="7">
        <v>142500</v>
      </c>
    </row>
    <row r="185" spans="6:10" x14ac:dyDescent="0.2">
      <c r="F185" s="5">
        <v>350</v>
      </c>
      <c r="G185" s="7">
        <v>437154</v>
      </c>
      <c r="I185" s="5">
        <v>297</v>
      </c>
      <c r="J185" s="7">
        <v>152000</v>
      </c>
    </row>
    <row r="186" spans="6:10" x14ac:dyDescent="0.2">
      <c r="F186" s="5">
        <v>351</v>
      </c>
      <c r="G186" s="7">
        <v>318061</v>
      </c>
      <c r="I186" s="5">
        <v>299</v>
      </c>
      <c r="J186" s="7">
        <v>175000</v>
      </c>
    </row>
    <row r="187" spans="6:10" x14ac:dyDescent="0.2">
      <c r="F187" s="5">
        <v>352</v>
      </c>
      <c r="G187" s="7">
        <v>190000</v>
      </c>
      <c r="I187" s="5">
        <v>301</v>
      </c>
      <c r="J187" s="7">
        <v>157000</v>
      </c>
    </row>
    <row r="188" spans="6:10" x14ac:dyDescent="0.2">
      <c r="F188" s="5">
        <v>356</v>
      </c>
      <c r="G188" s="7">
        <v>177500</v>
      </c>
      <c r="I188" s="5">
        <v>304</v>
      </c>
      <c r="J188" s="7">
        <v>149900</v>
      </c>
    </row>
    <row r="189" spans="6:10" x14ac:dyDescent="0.2">
      <c r="F189" s="5">
        <v>357</v>
      </c>
      <c r="G189" s="7">
        <v>173000</v>
      </c>
      <c r="I189" s="5">
        <v>308</v>
      </c>
      <c r="J189" s="7">
        <v>89500</v>
      </c>
    </row>
    <row r="190" spans="6:10" x14ac:dyDescent="0.2">
      <c r="F190" s="5">
        <v>359</v>
      </c>
      <c r="G190" s="7">
        <v>130000</v>
      </c>
      <c r="I190" s="5">
        <v>309</v>
      </c>
      <c r="J190" s="7">
        <v>82500</v>
      </c>
    </row>
    <row r="191" spans="6:10" x14ac:dyDescent="0.2">
      <c r="F191" s="5">
        <v>360</v>
      </c>
      <c r="G191" s="7">
        <v>280000</v>
      </c>
      <c r="I191" s="5">
        <v>312</v>
      </c>
      <c r="J191" s="7">
        <v>132000</v>
      </c>
    </row>
    <row r="192" spans="6:10" x14ac:dyDescent="0.2">
      <c r="F192" s="5">
        <v>363</v>
      </c>
      <c r="G192" s="7">
        <v>198500</v>
      </c>
      <c r="I192" s="5">
        <v>313</v>
      </c>
      <c r="J192" s="7">
        <v>119900</v>
      </c>
    </row>
    <row r="193" spans="6:10" x14ac:dyDescent="0.2">
      <c r="F193" s="5">
        <v>364</v>
      </c>
      <c r="G193" s="7">
        <v>118000</v>
      </c>
      <c r="I193" s="5">
        <v>314</v>
      </c>
      <c r="J193" s="7">
        <v>375000</v>
      </c>
    </row>
    <row r="194" spans="6:10" x14ac:dyDescent="0.2">
      <c r="F194" s="5">
        <v>370</v>
      </c>
      <c r="G194" s="7">
        <v>162000</v>
      </c>
      <c r="I194" s="5">
        <v>320</v>
      </c>
      <c r="J194" s="7">
        <v>187500</v>
      </c>
    </row>
    <row r="195" spans="6:10" x14ac:dyDescent="0.2">
      <c r="F195" s="5">
        <v>375</v>
      </c>
      <c r="G195" s="7">
        <v>219500</v>
      </c>
      <c r="I195" s="5">
        <v>324</v>
      </c>
      <c r="J195" s="7">
        <v>126175</v>
      </c>
    </row>
    <row r="196" spans="6:10" x14ac:dyDescent="0.2">
      <c r="F196" s="5">
        <v>378</v>
      </c>
      <c r="G196" s="7">
        <v>340000</v>
      </c>
      <c r="I196" s="5">
        <v>326</v>
      </c>
      <c r="J196" s="7">
        <v>87000</v>
      </c>
    </row>
    <row r="197" spans="6:10" x14ac:dyDescent="0.2">
      <c r="F197" s="5">
        <v>379</v>
      </c>
      <c r="G197" s="7">
        <v>394432</v>
      </c>
      <c r="I197" s="5">
        <v>328</v>
      </c>
      <c r="J197" s="7">
        <v>145250</v>
      </c>
    </row>
    <row r="198" spans="6:10" x14ac:dyDescent="0.2">
      <c r="F198" s="5">
        <v>381</v>
      </c>
      <c r="G198" s="7">
        <v>127000</v>
      </c>
      <c r="I198" s="5">
        <v>330</v>
      </c>
      <c r="J198" s="7">
        <v>78000</v>
      </c>
    </row>
    <row r="199" spans="6:10" x14ac:dyDescent="0.2">
      <c r="F199" s="5">
        <v>382</v>
      </c>
      <c r="G199" s="7">
        <v>187750</v>
      </c>
      <c r="I199" s="5">
        <v>331</v>
      </c>
      <c r="J199" s="7">
        <v>119000</v>
      </c>
    </row>
    <row r="200" spans="6:10" x14ac:dyDescent="0.2">
      <c r="F200" s="5">
        <v>383</v>
      </c>
      <c r="G200" s="7">
        <v>213500</v>
      </c>
      <c r="I200" s="5">
        <v>332</v>
      </c>
      <c r="J200" s="7">
        <v>139000</v>
      </c>
    </row>
    <row r="201" spans="6:10" x14ac:dyDescent="0.2">
      <c r="F201" s="5">
        <v>385</v>
      </c>
      <c r="G201" s="7">
        <v>240000</v>
      </c>
      <c r="I201" s="5">
        <v>335</v>
      </c>
      <c r="J201" s="7">
        <v>192000</v>
      </c>
    </row>
    <row r="202" spans="6:10" x14ac:dyDescent="0.2">
      <c r="F202" s="5">
        <v>386</v>
      </c>
      <c r="G202" s="7">
        <v>192000</v>
      </c>
      <c r="I202" s="5">
        <v>336</v>
      </c>
      <c r="J202" s="7">
        <v>228950</v>
      </c>
    </row>
    <row r="203" spans="6:10" x14ac:dyDescent="0.2">
      <c r="F203" s="5">
        <v>389</v>
      </c>
      <c r="G203" s="7">
        <v>191000</v>
      </c>
      <c r="I203" s="5">
        <v>340</v>
      </c>
      <c r="J203" s="7">
        <v>155000</v>
      </c>
    </row>
    <row r="204" spans="6:10" x14ac:dyDescent="0.2">
      <c r="F204" s="5">
        <v>390</v>
      </c>
      <c r="G204" s="7">
        <v>426000</v>
      </c>
      <c r="I204" s="5">
        <v>342</v>
      </c>
      <c r="J204" s="7">
        <v>82000</v>
      </c>
    </row>
    <row r="205" spans="6:10" x14ac:dyDescent="0.2">
      <c r="F205" s="5">
        <v>392</v>
      </c>
      <c r="G205" s="7">
        <v>215000</v>
      </c>
      <c r="I205" s="5">
        <v>343</v>
      </c>
      <c r="J205" s="7">
        <v>87500</v>
      </c>
    </row>
    <row r="206" spans="6:10" x14ac:dyDescent="0.2">
      <c r="F206" s="5">
        <v>400</v>
      </c>
      <c r="G206" s="7">
        <v>241000</v>
      </c>
      <c r="I206" s="5">
        <v>345</v>
      </c>
      <c r="J206" s="7">
        <v>85000</v>
      </c>
    </row>
    <row r="207" spans="6:10" x14ac:dyDescent="0.2">
      <c r="F207" s="5">
        <v>401</v>
      </c>
      <c r="G207" s="7">
        <v>245500</v>
      </c>
      <c r="I207" s="5">
        <v>346</v>
      </c>
      <c r="J207" s="7">
        <v>140200</v>
      </c>
    </row>
    <row r="208" spans="6:10" x14ac:dyDescent="0.2">
      <c r="F208" s="5">
        <v>402</v>
      </c>
      <c r="G208" s="7">
        <v>164990</v>
      </c>
      <c r="I208" s="5">
        <v>347</v>
      </c>
      <c r="J208" s="7">
        <v>151500</v>
      </c>
    </row>
    <row r="209" spans="6:10" x14ac:dyDescent="0.2">
      <c r="F209" s="5">
        <v>404</v>
      </c>
      <c r="G209" s="7">
        <v>258000</v>
      </c>
      <c r="I209" s="5">
        <v>348</v>
      </c>
      <c r="J209" s="7">
        <v>157500</v>
      </c>
    </row>
    <row r="210" spans="6:10" x14ac:dyDescent="0.2">
      <c r="F210" s="5">
        <v>409</v>
      </c>
      <c r="G210" s="7">
        <v>280000</v>
      </c>
      <c r="I210" s="5">
        <v>353</v>
      </c>
      <c r="J210" s="7">
        <v>95000</v>
      </c>
    </row>
    <row r="211" spans="6:10" x14ac:dyDescent="0.2">
      <c r="F211" s="5">
        <v>410</v>
      </c>
      <c r="G211" s="7">
        <v>339750</v>
      </c>
      <c r="I211" s="5">
        <v>354</v>
      </c>
      <c r="J211" s="7">
        <v>105900</v>
      </c>
    </row>
    <row r="212" spans="6:10" x14ac:dyDescent="0.2">
      <c r="F212" s="5">
        <v>413</v>
      </c>
      <c r="G212" s="7">
        <v>222000</v>
      </c>
      <c r="I212" s="5">
        <v>355</v>
      </c>
      <c r="J212" s="7">
        <v>140000</v>
      </c>
    </row>
    <row r="213" spans="6:10" x14ac:dyDescent="0.2">
      <c r="F213" s="5">
        <v>415</v>
      </c>
      <c r="G213" s="7">
        <v>228000</v>
      </c>
      <c r="I213" s="5">
        <v>358</v>
      </c>
      <c r="J213" s="7">
        <v>134000</v>
      </c>
    </row>
    <row r="214" spans="6:10" x14ac:dyDescent="0.2">
      <c r="F214" s="5">
        <v>416</v>
      </c>
      <c r="G214" s="7">
        <v>181134</v>
      </c>
      <c r="I214" s="5">
        <v>361</v>
      </c>
      <c r="J214" s="7">
        <v>156000</v>
      </c>
    </row>
    <row r="215" spans="6:10" x14ac:dyDescent="0.2">
      <c r="F215" s="5">
        <v>422</v>
      </c>
      <c r="G215" s="7">
        <v>215000</v>
      </c>
      <c r="I215" s="5">
        <v>362</v>
      </c>
      <c r="J215" s="7">
        <v>145000</v>
      </c>
    </row>
    <row r="216" spans="6:10" x14ac:dyDescent="0.2">
      <c r="F216" s="5">
        <v>424</v>
      </c>
      <c r="G216" s="7">
        <v>315000</v>
      </c>
      <c r="I216" s="5">
        <v>365</v>
      </c>
      <c r="J216" s="7">
        <v>190000</v>
      </c>
    </row>
    <row r="217" spans="6:10" x14ac:dyDescent="0.2">
      <c r="F217" s="5">
        <v>427</v>
      </c>
      <c r="G217" s="7">
        <v>275000</v>
      </c>
      <c r="I217" s="5">
        <v>366</v>
      </c>
      <c r="J217" s="7">
        <v>147000</v>
      </c>
    </row>
    <row r="218" spans="6:10" x14ac:dyDescent="0.2">
      <c r="F218" s="5">
        <v>429</v>
      </c>
      <c r="G218" s="7">
        <v>195400</v>
      </c>
      <c r="I218" s="5">
        <v>367</v>
      </c>
      <c r="J218" s="7">
        <v>159000</v>
      </c>
    </row>
    <row r="219" spans="6:10" x14ac:dyDescent="0.2">
      <c r="F219" s="5">
        <v>430</v>
      </c>
      <c r="G219" s="7">
        <v>175000</v>
      </c>
      <c r="I219" s="5">
        <v>368</v>
      </c>
      <c r="J219" s="7">
        <v>165000</v>
      </c>
    </row>
    <row r="220" spans="6:10" x14ac:dyDescent="0.2">
      <c r="F220" s="5">
        <v>436</v>
      </c>
      <c r="G220" s="7">
        <v>212000</v>
      </c>
      <c r="I220" s="5">
        <v>369</v>
      </c>
      <c r="J220" s="7">
        <v>132000</v>
      </c>
    </row>
    <row r="221" spans="6:10" x14ac:dyDescent="0.2">
      <c r="F221" s="5">
        <v>439</v>
      </c>
      <c r="G221" s="7">
        <v>90350</v>
      </c>
      <c r="I221" s="5">
        <v>371</v>
      </c>
      <c r="J221" s="7">
        <v>172400</v>
      </c>
    </row>
    <row r="222" spans="6:10" x14ac:dyDescent="0.2">
      <c r="F222" s="5">
        <v>440</v>
      </c>
      <c r="G222" s="7">
        <v>110000</v>
      </c>
      <c r="I222" s="5">
        <v>372</v>
      </c>
      <c r="J222" s="7">
        <v>134432</v>
      </c>
    </row>
    <row r="223" spans="6:10" x14ac:dyDescent="0.2">
      <c r="F223" s="5">
        <v>441</v>
      </c>
      <c r="G223" s="7">
        <v>555000</v>
      </c>
      <c r="I223" s="5">
        <v>373</v>
      </c>
      <c r="J223" s="7">
        <v>125000</v>
      </c>
    </row>
    <row r="224" spans="6:10" x14ac:dyDescent="0.2">
      <c r="F224" s="5">
        <v>444</v>
      </c>
      <c r="G224" s="7">
        <v>172500</v>
      </c>
      <c r="I224" s="5">
        <v>374</v>
      </c>
      <c r="J224" s="7">
        <v>123000</v>
      </c>
    </row>
    <row r="225" spans="6:10" x14ac:dyDescent="0.2">
      <c r="F225" s="5">
        <v>445</v>
      </c>
      <c r="G225" s="7">
        <v>210000</v>
      </c>
      <c r="I225" s="5">
        <v>376</v>
      </c>
      <c r="J225" s="7">
        <v>61000</v>
      </c>
    </row>
    <row r="226" spans="6:10" x14ac:dyDescent="0.2">
      <c r="F226" s="5">
        <v>447</v>
      </c>
      <c r="G226" s="7">
        <v>190000</v>
      </c>
      <c r="I226" s="5">
        <v>377</v>
      </c>
      <c r="J226" s="7">
        <v>148000</v>
      </c>
    </row>
    <row r="227" spans="6:10" x14ac:dyDescent="0.2">
      <c r="F227" s="5">
        <v>448</v>
      </c>
      <c r="G227" s="7">
        <v>199900</v>
      </c>
      <c r="I227" s="5">
        <v>380</v>
      </c>
      <c r="J227" s="7">
        <v>179000</v>
      </c>
    </row>
    <row r="228" spans="6:10" x14ac:dyDescent="0.2">
      <c r="F228" s="5">
        <v>451</v>
      </c>
      <c r="G228" s="7">
        <v>110000</v>
      </c>
      <c r="I228" s="5">
        <v>384</v>
      </c>
      <c r="J228" s="7">
        <v>76000</v>
      </c>
    </row>
    <row r="229" spans="6:10" x14ac:dyDescent="0.2">
      <c r="F229" s="5">
        <v>452</v>
      </c>
      <c r="G229" s="7">
        <v>280000</v>
      </c>
      <c r="I229" s="5">
        <v>387</v>
      </c>
      <c r="J229" s="7">
        <v>81000</v>
      </c>
    </row>
    <row r="230" spans="6:10" x14ac:dyDescent="0.2">
      <c r="F230" s="5">
        <v>454</v>
      </c>
      <c r="G230" s="7">
        <v>210000</v>
      </c>
      <c r="I230" s="5">
        <v>388</v>
      </c>
      <c r="J230" s="7">
        <v>125000</v>
      </c>
    </row>
    <row r="231" spans="6:10" x14ac:dyDescent="0.2">
      <c r="F231" s="5">
        <v>458</v>
      </c>
      <c r="G231" s="7">
        <v>256000</v>
      </c>
      <c r="I231" s="5">
        <v>391</v>
      </c>
      <c r="J231" s="7">
        <v>119000</v>
      </c>
    </row>
    <row r="232" spans="6:10" x14ac:dyDescent="0.2">
      <c r="F232" s="5">
        <v>459</v>
      </c>
      <c r="G232" s="7">
        <v>161000</v>
      </c>
      <c r="I232" s="5">
        <v>393</v>
      </c>
      <c r="J232" s="7">
        <v>106500</v>
      </c>
    </row>
    <row r="233" spans="6:10" x14ac:dyDescent="0.2">
      <c r="F233" s="5">
        <v>460</v>
      </c>
      <c r="G233" s="7">
        <v>110000</v>
      </c>
      <c r="I233" s="5">
        <v>394</v>
      </c>
      <c r="J233" s="7">
        <v>100000</v>
      </c>
    </row>
    <row r="234" spans="6:10" x14ac:dyDescent="0.2">
      <c r="F234" s="5">
        <v>462</v>
      </c>
      <c r="G234" s="7">
        <v>155000</v>
      </c>
      <c r="I234" s="5">
        <v>395</v>
      </c>
      <c r="J234" s="7">
        <v>109000</v>
      </c>
    </row>
    <row r="235" spans="6:10" x14ac:dyDescent="0.2">
      <c r="F235" s="5">
        <v>466</v>
      </c>
      <c r="G235" s="7">
        <v>178740</v>
      </c>
      <c r="I235" s="5">
        <v>396</v>
      </c>
      <c r="J235" s="7">
        <v>129000</v>
      </c>
    </row>
    <row r="236" spans="6:10" x14ac:dyDescent="0.2">
      <c r="F236" s="5">
        <v>468</v>
      </c>
      <c r="G236" s="7">
        <v>146500</v>
      </c>
      <c r="I236" s="5">
        <v>397</v>
      </c>
      <c r="J236" s="7">
        <v>123000</v>
      </c>
    </row>
    <row r="237" spans="6:10" x14ac:dyDescent="0.2">
      <c r="F237" s="5">
        <v>469</v>
      </c>
      <c r="G237" s="7">
        <v>250000</v>
      </c>
      <c r="I237" s="5">
        <v>398</v>
      </c>
      <c r="J237" s="7">
        <v>169500</v>
      </c>
    </row>
    <row r="238" spans="6:10" x14ac:dyDescent="0.2">
      <c r="F238" s="5">
        <v>470</v>
      </c>
      <c r="G238" s="7">
        <v>187000</v>
      </c>
      <c r="I238" s="5">
        <v>399</v>
      </c>
      <c r="J238" s="7">
        <v>67000</v>
      </c>
    </row>
    <row r="239" spans="6:10" x14ac:dyDescent="0.2">
      <c r="F239" s="5">
        <v>471</v>
      </c>
      <c r="G239" s="7">
        <v>212000</v>
      </c>
      <c r="I239" s="5">
        <v>403</v>
      </c>
      <c r="J239" s="7">
        <v>108000</v>
      </c>
    </row>
    <row r="240" spans="6:10" x14ac:dyDescent="0.2">
      <c r="F240" s="5">
        <v>474</v>
      </c>
      <c r="G240" s="7">
        <v>440000</v>
      </c>
      <c r="I240" s="5">
        <v>405</v>
      </c>
      <c r="J240" s="7">
        <v>168000</v>
      </c>
    </row>
    <row r="241" spans="6:10" x14ac:dyDescent="0.2">
      <c r="F241" s="5">
        <v>475</v>
      </c>
      <c r="G241" s="7">
        <v>251000</v>
      </c>
      <c r="I241" s="5">
        <v>406</v>
      </c>
      <c r="J241" s="7">
        <v>150000</v>
      </c>
    </row>
    <row r="242" spans="6:10" x14ac:dyDescent="0.2">
      <c r="F242" s="5">
        <v>477</v>
      </c>
      <c r="G242" s="7">
        <v>208900</v>
      </c>
      <c r="I242" s="5">
        <v>407</v>
      </c>
      <c r="J242" s="7">
        <v>115000</v>
      </c>
    </row>
    <row r="243" spans="6:10" x14ac:dyDescent="0.2">
      <c r="F243" s="5">
        <v>478</v>
      </c>
      <c r="G243" s="7">
        <v>380000</v>
      </c>
      <c r="I243" s="5">
        <v>408</v>
      </c>
      <c r="J243" s="7">
        <v>177000</v>
      </c>
    </row>
    <row r="244" spans="6:10" x14ac:dyDescent="0.2">
      <c r="F244" s="5">
        <v>479</v>
      </c>
      <c r="G244" s="7">
        <v>297000</v>
      </c>
      <c r="I244" s="5">
        <v>411</v>
      </c>
      <c r="J244" s="7">
        <v>60000</v>
      </c>
    </row>
    <row r="245" spans="6:10" x14ac:dyDescent="0.2">
      <c r="F245" s="5">
        <v>481</v>
      </c>
      <c r="G245" s="7">
        <v>326000</v>
      </c>
      <c r="I245" s="5">
        <v>412</v>
      </c>
      <c r="J245" s="7">
        <v>145000</v>
      </c>
    </row>
    <row r="246" spans="6:10" x14ac:dyDescent="0.2">
      <c r="F246" s="5">
        <v>482</v>
      </c>
      <c r="G246" s="7">
        <v>374000</v>
      </c>
      <c r="I246" s="5">
        <v>414</v>
      </c>
      <c r="J246" s="7">
        <v>115000</v>
      </c>
    </row>
    <row r="247" spans="6:10" x14ac:dyDescent="0.2">
      <c r="F247" s="5">
        <v>483</v>
      </c>
      <c r="G247" s="7">
        <v>155000</v>
      </c>
      <c r="I247" s="5">
        <v>417</v>
      </c>
      <c r="J247" s="7">
        <v>149500</v>
      </c>
    </row>
    <row r="248" spans="6:10" x14ac:dyDescent="0.2">
      <c r="F248" s="5">
        <v>485</v>
      </c>
      <c r="G248" s="7">
        <v>132500</v>
      </c>
      <c r="I248" s="5">
        <v>418</v>
      </c>
      <c r="J248" s="7">
        <v>239000</v>
      </c>
    </row>
    <row r="249" spans="6:10" x14ac:dyDescent="0.2">
      <c r="F249" s="5">
        <v>486</v>
      </c>
      <c r="G249" s="7">
        <v>147000</v>
      </c>
      <c r="I249" s="5">
        <v>419</v>
      </c>
      <c r="J249" s="7">
        <v>126000</v>
      </c>
    </row>
    <row r="250" spans="6:10" x14ac:dyDescent="0.2">
      <c r="F250" s="5">
        <v>490</v>
      </c>
      <c r="G250" s="7">
        <v>86000</v>
      </c>
      <c r="I250" s="5">
        <v>420</v>
      </c>
      <c r="J250" s="7">
        <v>142000</v>
      </c>
    </row>
    <row r="251" spans="6:10" x14ac:dyDescent="0.2">
      <c r="F251" s="5">
        <v>497</v>
      </c>
      <c r="G251" s="7">
        <v>430000</v>
      </c>
      <c r="I251" s="5">
        <v>421</v>
      </c>
      <c r="J251" s="7">
        <v>206300</v>
      </c>
    </row>
    <row r="252" spans="6:10" x14ac:dyDescent="0.2">
      <c r="F252" s="5">
        <v>499</v>
      </c>
      <c r="G252" s="7">
        <v>130000</v>
      </c>
      <c r="I252" s="5">
        <v>423</v>
      </c>
      <c r="J252" s="7">
        <v>113000</v>
      </c>
    </row>
    <row r="253" spans="6:10" x14ac:dyDescent="0.2">
      <c r="F253" s="5">
        <v>502</v>
      </c>
      <c r="G253" s="7">
        <v>226700</v>
      </c>
      <c r="I253" s="5">
        <v>425</v>
      </c>
      <c r="J253" s="7">
        <v>139000</v>
      </c>
    </row>
    <row r="254" spans="6:10" x14ac:dyDescent="0.2">
      <c r="F254" s="5">
        <v>507</v>
      </c>
      <c r="G254" s="7">
        <v>215000</v>
      </c>
      <c r="I254" s="5">
        <v>426</v>
      </c>
      <c r="J254" s="7">
        <v>135000</v>
      </c>
    </row>
    <row r="255" spans="6:10" x14ac:dyDescent="0.2">
      <c r="F255" s="5">
        <v>508</v>
      </c>
      <c r="G255" s="7">
        <v>208300</v>
      </c>
      <c r="I255" s="5">
        <v>428</v>
      </c>
      <c r="J255" s="7">
        <v>109008</v>
      </c>
    </row>
    <row r="256" spans="6:10" x14ac:dyDescent="0.2">
      <c r="F256" s="5">
        <v>509</v>
      </c>
      <c r="G256" s="7">
        <v>161000</v>
      </c>
      <c r="I256" s="5">
        <v>431</v>
      </c>
      <c r="J256" s="7">
        <v>85400</v>
      </c>
    </row>
    <row r="257" spans="6:10" x14ac:dyDescent="0.2">
      <c r="F257" s="5">
        <v>512</v>
      </c>
      <c r="G257" s="7">
        <v>202665</v>
      </c>
      <c r="I257" s="5">
        <v>432</v>
      </c>
      <c r="J257" s="7">
        <v>79900</v>
      </c>
    </row>
    <row r="258" spans="6:10" x14ac:dyDescent="0.2">
      <c r="F258" s="5">
        <v>516</v>
      </c>
      <c r="G258" s="7">
        <v>402861</v>
      </c>
      <c r="I258" s="5">
        <v>433</v>
      </c>
      <c r="J258" s="7">
        <v>122500</v>
      </c>
    </row>
    <row r="259" spans="6:10" x14ac:dyDescent="0.2">
      <c r="F259" s="5">
        <v>518</v>
      </c>
      <c r="G259" s="7">
        <v>265000</v>
      </c>
      <c r="I259" s="5">
        <v>434</v>
      </c>
      <c r="J259" s="7">
        <v>181000</v>
      </c>
    </row>
    <row r="260" spans="6:10" x14ac:dyDescent="0.2">
      <c r="F260" s="5">
        <v>520</v>
      </c>
      <c r="G260" s="7">
        <v>234000</v>
      </c>
      <c r="I260" s="5">
        <v>435</v>
      </c>
      <c r="J260" s="7">
        <v>81000</v>
      </c>
    </row>
    <row r="261" spans="6:10" x14ac:dyDescent="0.2">
      <c r="F261" s="5">
        <v>524</v>
      </c>
      <c r="G261" s="7">
        <v>184750</v>
      </c>
      <c r="I261" s="5">
        <v>437</v>
      </c>
      <c r="J261" s="7">
        <v>116000</v>
      </c>
    </row>
    <row r="262" spans="6:10" x14ac:dyDescent="0.2">
      <c r="F262" s="5">
        <v>525</v>
      </c>
      <c r="G262" s="7">
        <v>315750</v>
      </c>
      <c r="I262" s="5">
        <v>438</v>
      </c>
      <c r="J262" s="7">
        <v>119000</v>
      </c>
    </row>
    <row r="263" spans="6:10" x14ac:dyDescent="0.2">
      <c r="F263" s="5">
        <v>526</v>
      </c>
      <c r="G263" s="7">
        <v>176000</v>
      </c>
      <c r="I263" s="5">
        <v>442</v>
      </c>
      <c r="J263" s="7">
        <v>118000</v>
      </c>
    </row>
    <row r="264" spans="6:10" x14ac:dyDescent="0.2">
      <c r="F264" s="5">
        <v>528</v>
      </c>
      <c r="G264" s="7">
        <v>446261</v>
      </c>
      <c r="I264" s="5">
        <v>443</v>
      </c>
      <c r="J264" s="7">
        <v>162900</v>
      </c>
    </row>
    <row r="265" spans="6:10" x14ac:dyDescent="0.2">
      <c r="F265" s="5">
        <v>531</v>
      </c>
      <c r="G265" s="7">
        <v>175000</v>
      </c>
      <c r="I265" s="5">
        <v>446</v>
      </c>
      <c r="J265" s="7">
        <v>127500</v>
      </c>
    </row>
    <row r="266" spans="6:10" x14ac:dyDescent="0.2">
      <c r="F266" s="5">
        <v>535</v>
      </c>
      <c r="G266" s="7">
        <v>178000</v>
      </c>
      <c r="I266" s="5">
        <v>449</v>
      </c>
      <c r="J266" s="7">
        <v>119500</v>
      </c>
    </row>
    <row r="267" spans="6:10" x14ac:dyDescent="0.2">
      <c r="F267" s="5">
        <v>537</v>
      </c>
      <c r="G267" s="7">
        <v>188000</v>
      </c>
      <c r="I267" s="5">
        <v>450</v>
      </c>
      <c r="J267" s="7">
        <v>120000</v>
      </c>
    </row>
    <row r="268" spans="6:10" x14ac:dyDescent="0.2">
      <c r="F268" s="5">
        <v>540</v>
      </c>
      <c r="G268" s="7">
        <v>272000</v>
      </c>
      <c r="I268" s="5">
        <v>453</v>
      </c>
      <c r="J268" s="7">
        <v>204000</v>
      </c>
    </row>
    <row r="269" spans="6:10" x14ac:dyDescent="0.2">
      <c r="F269" s="5">
        <v>541</v>
      </c>
      <c r="G269" s="7">
        <v>315000</v>
      </c>
      <c r="I269" s="5">
        <v>455</v>
      </c>
      <c r="J269" s="7">
        <v>188000</v>
      </c>
    </row>
    <row r="270" spans="6:10" x14ac:dyDescent="0.2">
      <c r="F270" s="5">
        <v>542</v>
      </c>
      <c r="G270" s="7">
        <v>248000</v>
      </c>
      <c r="I270" s="5">
        <v>456</v>
      </c>
      <c r="J270" s="7">
        <v>175500</v>
      </c>
    </row>
    <row r="271" spans="6:10" x14ac:dyDescent="0.2">
      <c r="F271" s="5">
        <v>543</v>
      </c>
      <c r="G271" s="7">
        <v>213250</v>
      </c>
      <c r="I271" s="5">
        <v>457</v>
      </c>
      <c r="J271" s="7">
        <v>98000</v>
      </c>
    </row>
    <row r="272" spans="6:10" x14ac:dyDescent="0.2">
      <c r="F272" s="5">
        <v>545</v>
      </c>
      <c r="G272" s="7">
        <v>179665</v>
      </c>
      <c r="I272" s="5">
        <v>461</v>
      </c>
      <c r="J272" s="7">
        <v>263435</v>
      </c>
    </row>
    <row r="273" spans="6:10" x14ac:dyDescent="0.2">
      <c r="F273" s="5">
        <v>546</v>
      </c>
      <c r="G273" s="7">
        <v>229000</v>
      </c>
      <c r="I273" s="5">
        <v>463</v>
      </c>
      <c r="J273" s="7">
        <v>62383</v>
      </c>
    </row>
    <row r="274" spans="6:10" x14ac:dyDescent="0.2">
      <c r="F274" s="5">
        <v>550</v>
      </c>
      <c r="G274" s="7">
        <v>263000</v>
      </c>
      <c r="I274" s="5">
        <v>464</v>
      </c>
      <c r="J274" s="7">
        <v>188700</v>
      </c>
    </row>
    <row r="275" spans="6:10" x14ac:dyDescent="0.2">
      <c r="F275" s="5">
        <v>553</v>
      </c>
      <c r="G275" s="7">
        <v>255500</v>
      </c>
      <c r="I275" s="5">
        <v>465</v>
      </c>
      <c r="J275" s="7">
        <v>124000</v>
      </c>
    </row>
    <row r="276" spans="6:10" x14ac:dyDescent="0.2">
      <c r="F276" s="5">
        <v>554</v>
      </c>
      <c r="G276" s="7">
        <v>108000</v>
      </c>
      <c r="I276" s="5">
        <v>467</v>
      </c>
      <c r="J276" s="7">
        <v>167000</v>
      </c>
    </row>
    <row r="277" spans="6:10" x14ac:dyDescent="0.2">
      <c r="F277" s="5">
        <v>555</v>
      </c>
      <c r="G277" s="7">
        <v>284000</v>
      </c>
      <c r="I277" s="5">
        <v>472</v>
      </c>
      <c r="J277" s="7">
        <v>190000</v>
      </c>
    </row>
    <row r="278" spans="6:10" x14ac:dyDescent="0.2">
      <c r="F278" s="5">
        <v>560</v>
      </c>
      <c r="G278" s="7">
        <v>234000</v>
      </c>
      <c r="I278" s="5">
        <v>473</v>
      </c>
      <c r="J278" s="7">
        <v>148000</v>
      </c>
    </row>
    <row r="279" spans="6:10" x14ac:dyDescent="0.2">
      <c r="F279" s="5">
        <v>565</v>
      </c>
      <c r="G279" s="7">
        <v>268000</v>
      </c>
      <c r="I279" s="5">
        <v>476</v>
      </c>
      <c r="J279" s="7">
        <v>132500</v>
      </c>
    </row>
    <row r="280" spans="6:10" x14ac:dyDescent="0.2">
      <c r="F280" s="5">
        <v>567</v>
      </c>
      <c r="G280" s="7">
        <v>325000</v>
      </c>
      <c r="I280" s="5">
        <v>480</v>
      </c>
      <c r="J280" s="7">
        <v>89471</v>
      </c>
    </row>
    <row r="281" spans="6:10" x14ac:dyDescent="0.2">
      <c r="F281" s="5">
        <v>568</v>
      </c>
      <c r="G281" s="7">
        <v>214000</v>
      </c>
      <c r="I281" s="5">
        <v>484</v>
      </c>
      <c r="J281" s="7">
        <v>164000</v>
      </c>
    </row>
    <row r="282" spans="6:10" x14ac:dyDescent="0.2">
      <c r="F282" s="5">
        <v>569</v>
      </c>
      <c r="G282" s="7">
        <v>316600</v>
      </c>
      <c r="I282" s="5">
        <v>487</v>
      </c>
      <c r="J282" s="7">
        <v>156000</v>
      </c>
    </row>
    <row r="283" spans="6:10" x14ac:dyDescent="0.2">
      <c r="F283" s="5">
        <v>572</v>
      </c>
      <c r="G283" s="7">
        <v>120000</v>
      </c>
      <c r="I283" s="5">
        <v>488</v>
      </c>
      <c r="J283" s="7">
        <v>175000</v>
      </c>
    </row>
    <row r="284" spans="6:10" x14ac:dyDescent="0.2">
      <c r="F284" s="5">
        <v>573</v>
      </c>
      <c r="G284" s="7">
        <v>224500</v>
      </c>
      <c r="I284" s="5">
        <v>489</v>
      </c>
      <c r="J284" s="7">
        <v>160000</v>
      </c>
    </row>
    <row r="285" spans="6:10" x14ac:dyDescent="0.2">
      <c r="F285" s="5">
        <v>579</v>
      </c>
      <c r="G285" s="7">
        <v>146000</v>
      </c>
      <c r="I285" s="5">
        <v>491</v>
      </c>
      <c r="J285" s="7">
        <v>115000</v>
      </c>
    </row>
    <row r="286" spans="6:10" x14ac:dyDescent="0.2">
      <c r="F286" s="5">
        <v>581</v>
      </c>
      <c r="G286" s="7">
        <v>181900</v>
      </c>
      <c r="I286" s="5">
        <v>492</v>
      </c>
      <c r="J286" s="7">
        <v>133000</v>
      </c>
    </row>
    <row r="287" spans="6:10" x14ac:dyDescent="0.2">
      <c r="F287" s="5">
        <v>582</v>
      </c>
      <c r="G287" s="7">
        <v>253293</v>
      </c>
      <c r="I287" s="5">
        <v>493</v>
      </c>
      <c r="J287" s="7">
        <v>172785</v>
      </c>
    </row>
    <row r="288" spans="6:10" x14ac:dyDescent="0.2">
      <c r="F288" s="5">
        <v>584</v>
      </c>
      <c r="G288" s="7">
        <v>325000</v>
      </c>
      <c r="I288" s="5">
        <v>494</v>
      </c>
      <c r="J288" s="7">
        <v>155000</v>
      </c>
    </row>
    <row r="289" spans="6:10" x14ac:dyDescent="0.2">
      <c r="F289" s="5">
        <v>585</v>
      </c>
      <c r="G289" s="7">
        <v>133000</v>
      </c>
      <c r="I289" s="5">
        <v>495</v>
      </c>
      <c r="J289" s="7">
        <v>91300</v>
      </c>
    </row>
    <row r="290" spans="6:10" x14ac:dyDescent="0.2">
      <c r="F290" s="5">
        <v>586</v>
      </c>
      <c r="G290" s="7">
        <v>369900</v>
      </c>
      <c r="I290" s="5">
        <v>496</v>
      </c>
      <c r="J290" s="7">
        <v>34900</v>
      </c>
    </row>
    <row r="291" spans="6:10" x14ac:dyDescent="0.2">
      <c r="F291" s="5">
        <v>589</v>
      </c>
      <c r="G291" s="7">
        <v>143000</v>
      </c>
      <c r="I291" s="5">
        <v>498</v>
      </c>
      <c r="J291" s="7">
        <v>184000</v>
      </c>
    </row>
    <row r="292" spans="6:10" x14ac:dyDescent="0.2">
      <c r="F292" s="5">
        <v>591</v>
      </c>
      <c r="G292" s="7">
        <v>185900</v>
      </c>
      <c r="I292" s="5">
        <v>500</v>
      </c>
      <c r="J292" s="7">
        <v>120000</v>
      </c>
    </row>
    <row r="293" spans="6:10" x14ac:dyDescent="0.2">
      <c r="F293" s="5">
        <v>592</v>
      </c>
      <c r="G293" s="7">
        <v>451950</v>
      </c>
      <c r="I293" s="5">
        <v>501</v>
      </c>
      <c r="J293" s="7">
        <v>113000</v>
      </c>
    </row>
    <row r="294" spans="6:10" x14ac:dyDescent="0.2">
      <c r="F294" s="5">
        <v>594</v>
      </c>
      <c r="G294" s="7">
        <v>140000</v>
      </c>
      <c r="I294" s="5">
        <v>503</v>
      </c>
      <c r="J294" s="7">
        <v>140000</v>
      </c>
    </row>
    <row r="295" spans="6:10" x14ac:dyDescent="0.2">
      <c r="F295" s="5">
        <v>596</v>
      </c>
      <c r="G295" s="7">
        <v>319000</v>
      </c>
      <c r="I295" s="5">
        <v>504</v>
      </c>
      <c r="J295" s="7">
        <v>289000</v>
      </c>
    </row>
    <row r="296" spans="6:10" x14ac:dyDescent="0.2">
      <c r="F296" s="5">
        <v>598</v>
      </c>
      <c r="G296" s="7">
        <v>194201</v>
      </c>
      <c r="I296" s="5">
        <v>505</v>
      </c>
      <c r="J296" s="7">
        <v>147000</v>
      </c>
    </row>
    <row r="297" spans="6:10" x14ac:dyDescent="0.2">
      <c r="F297" s="5">
        <v>599</v>
      </c>
      <c r="G297" s="7">
        <v>217500</v>
      </c>
      <c r="I297" s="5">
        <v>506</v>
      </c>
      <c r="J297" s="7">
        <v>124500</v>
      </c>
    </row>
    <row r="298" spans="6:10" x14ac:dyDescent="0.2">
      <c r="F298" s="5">
        <v>601</v>
      </c>
      <c r="G298" s="7">
        <v>275000</v>
      </c>
      <c r="I298" s="5">
        <v>510</v>
      </c>
      <c r="J298" s="7">
        <v>124500</v>
      </c>
    </row>
    <row r="299" spans="6:10" x14ac:dyDescent="0.2">
      <c r="F299" s="5">
        <v>602</v>
      </c>
      <c r="G299" s="7">
        <v>141000</v>
      </c>
      <c r="I299" s="5">
        <v>511</v>
      </c>
      <c r="J299" s="7">
        <v>164900</v>
      </c>
    </row>
    <row r="300" spans="6:10" x14ac:dyDescent="0.2">
      <c r="F300" s="5">
        <v>603</v>
      </c>
      <c r="G300" s="7">
        <v>220000</v>
      </c>
      <c r="I300" s="5">
        <v>513</v>
      </c>
      <c r="J300" s="7">
        <v>129900</v>
      </c>
    </row>
    <row r="301" spans="6:10" x14ac:dyDescent="0.2">
      <c r="F301" s="5">
        <v>604</v>
      </c>
      <c r="G301" s="7">
        <v>151000</v>
      </c>
      <c r="I301" s="5">
        <v>514</v>
      </c>
      <c r="J301" s="7">
        <v>134000</v>
      </c>
    </row>
    <row r="302" spans="6:10" x14ac:dyDescent="0.2">
      <c r="F302" s="5">
        <v>605</v>
      </c>
      <c r="G302" s="7">
        <v>221000</v>
      </c>
      <c r="I302" s="5">
        <v>515</v>
      </c>
      <c r="J302" s="7">
        <v>96500</v>
      </c>
    </row>
    <row r="303" spans="6:10" x14ac:dyDescent="0.2">
      <c r="F303" s="5">
        <v>607</v>
      </c>
      <c r="G303" s="7">
        <v>152000</v>
      </c>
      <c r="I303" s="5">
        <v>517</v>
      </c>
      <c r="J303" s="7">
        <v>158000</v>
      </c>
    </row>
    <row r="304" spans="6:10" x14ac:dyDescent="0.2">
      <c r="F304" s="5">
        <v>608</v>
      </c>
      <c r="G304" s="7">
        <v>225000</v>
      </c>
      <c r="I304" s="5">
        <v>519</v>
      </c>
      <c r="J304" s="7">
        <v>211000</v>
      </c>
    </row>
    <row r="305" spans="6:10" x14ac:dyDescent="0.2">
      <c r="F305" s="5">
        <v>611</v>
      </c>
      <c r="G305" s="7">
        <v>313000</v>
      </c>
      <c r="I305" s="5">
        <v>521</v>
      </c>
      <c r="J305" s="7">
        <v>106250</v>
      </c>
    </row>
    <row r="306" spans="6:10" x14ac:dyDescent="0.2">
      <c r="F306" s="5">
        <v>613</v>
      </c>
      <c r="G306" s="7">
        <v>261500</v>
      </c>
      <c r="I306" s="5">
        <v>522</v>
      </c>
      <c r="J306" s="7">
        <v>150000</v>
      </c>
    </row>
    <row r="307" spans="6:10" x14ac:dyDescent="0.2">
      <c r="F307" s="5">
        <v>616</v>
      </c>
      <c r="G307" s="7">
        <v>137500</v>
      </c>
      <c r="I307" s="5">
        <v>523</v>
      </c>
      <c r="J307" s="7">
        <v>159000</v>
      </c>
    </row>
    <row r="308" spans="6:10" x14ac:dyDescent="0.2">
      <c r="F308" s="5">
        <v>617</v>
      </c>
      <c r="G308" s="7">
        <v>183200</v>
      </c>
      <c r="I308" s="5">
        <v>527</v>
      </c>
      <c r="J308" s="7">
        <v>132000</v>
      </c>
    </row>
    <row r="309" spans="6:10" x14ac:dyDescent="0.2">
      <c r="F309" s="5">
        <v>618</v>
      </c>
      <c r="G309" s="7">
        <v>105500</v>
      </c>
      <c r="I309" s="5">
        <v>529</v>
      </c>
      <c r="J309" s="7">
        <v>86000</v>
      </c>
    </row>
    <row r="310" spans="6:10" x14ac:dyDescent="0.2">
      <c r="F310" s="5">
        <v>619</v>
      </c>
      <c r="G310" s="7">
        <v>314813</v>
      </c>
      <c r="I310" s="5">
        <v>530</v>
      </c>
      <c r="J310" s="7">
        <v>200624</v>
      </c>
    </row>
    <row r="311" spans="6:10" x14ac:dyDescent="0.2">
      <c r="F311" s="5">
        <v>620</v>
      </c>
      <c r="G311" s="7">
        <v>305000</v>
      </c>
      <c r="I311" s="5">
        <v>532</v>
      </c>
      <c r="J311" s="7">
        <v>128000</v>
      </c>
    </row>
    <row r="312" spans="6:10" x14ac:dyDescent="0.2">
      <c r="F312" s="5">
        <v>624</v>
      </c>
      <c r="G312" s="7">
        <v>168500</v>
      </c>
      <c r="I312" s="5">
        <v>533</v>
      </c>
      <c r="J312" s="7">
        <v>107500</v>
      </c>
    </row>
    <row r="313" spans="6:10" x14ac:dyDescent="0.2">
      <c r="F313" s="5">
        <v>631</v>
      </c>
      <c r="G313" s="7">
        <v>124000</v>
      </c>
      <c r="I313" s="5">
        <v>534</v>
      </c>
      <c r="J313" s="7">
        <v>39300</v>
      </c>
    </row>
    <row r="314" spans="6:10" x14ac:dyDescent="0.2">
      <c r="F314" s="5">
        <v>632</v>
      </c>
      <c r="G314" s="7">
        <v>209500</v>
      </c>
      <c r="I314" s="5">
        <v>536</v>
      </c>
      <c r="J314" s="7">
        <v>107500</v>
      </c>
    </row>
    <row r="315" spans="6:10" x14ac:dyDescent="0.2">
      <c r="F315" s="5">
        <v>638</v>
      </c>
      <c r="G315" s="7">
        <v>93000</v>
      </c>
      <c r="I315" s="5">
        <v>538</v>
      </c>
      <c r="J315" s="7">
        <v>111250</v>
      </c>
    </row>
    <row r="316" spans="6:10" x14ac:dyDescent="0.2">
      <c r="F316" s="5">
        <v>640</v>
      </c>
      <c r="G316" s="7">
        <v>264561</v>
      </c>
      <c r="I316" s="5">
        <v>539</v>
      </c>
      <c r="J316" s="7">
        <v>158000</v>
      </c>
    </row>
    <row r="317" spans="6:10" x14ac:dyDescent="0.2">
      <c r="F317" s="5">
        <v>641</v>
      </c>
      <c r="G317" s="7">
        <v>274000</v>
      </c>
      <c r="I317" s="5">
        <v>544</v>
      </c>
      <c r="J317" s="7">
        <v>133000</v>
      </c>
    </row>
    <row r="318" spans="6:10" x14ac:dyDescent="0.2">
      <c r="F318" s="5">
        <v>642</v>
      </c>
      <c r="G318" s="7">
        <v>226000</v>
      </c>
      <c r="I318" s="5">
        <v>547</v>
      </c>
      <c r="J318" s="7">
        <v>210000</v>
      </c>
    </row>
    <row r="319" spans="6:10" x14ac:dyDescent="0.2">
      <c r="F319" s="5">
        <v>643</v>
      </c>
      <c r="G319" s="7">
        <v>345000</v>
      </c>
      <c r="I319" s="5">
        <v>548</v>
      </c>
      <c r="J319" s="7">
        <v>129500</v>
      </c>
    </row>
    <row r="320" spans="6:10" x14ac:dyDescent="0.2">
      <c r="F320" s="5">
        <v>645</v>
      </c>
      <c r="G320" s="7">
        <v>370878</v>
      </c>
      <c r="I320" s="5">
        <v>549</v>
      </c>
      <c r="J320" s="7">
        <v>125000</v>
      </c>
    </row>
    <row r="321" spans="6:10" x14ac:dyDescent="0.2">
      <c r="F321" s="5">
        <v>651</v>
      </c>
      <c r="G321" s="7">
        <v>205950</v>
      </c>
      <c r="I321" s="5">
        <v>551</v>
      </c>
      <c r="J321" s="7">
        <v>140000</v>
      </c>
    </row>
    <row r="322" spans="6:10" x14ac:dyDescent="0.2">
      <c r="F322" s="5">
        <v>653</v>
      </c>
      <c r="G322" s="7">
        <v>191000</v>
      </c>
      <c r="I322" s="5">
        <v>552</v>
      </c>
      <c r="J322" s="7">
        <v>112500</v>
      </c>
    </row>
    <row r="323" spans="6:10" x14ac:dyDescent="0.2">
      <c r="F323" s="5">
        <v>655</v>
      </c>
      <c r="G323" s="7">
        <v>350000</v>
      </c>
      <c r="I323" s="5">
        <v>556</v>
      </c>
      <c r="J323" s="7">
        <v>113000</v>
      </c>
    </row>
    <row r="324" spans="6:10" x14ac:dyDescent="0.2">
      <c r="F324" s="5">
        <v>657</v>
      </c>
      <c r="G324" s="7">
        <v>145500</v>
      </c>
      <c r="I324" s="5">
        <v>557</v>
      </c>
      <c r="J324" s="7">
        <v>141000</v>
      </c>
    </row>
    <row r="325" spans="6:10" x14ac:dyDescent="0.2">
      <c r="F325" s="5">
        <v>662</v>
      </c>
      <c r="G325" s="7">
        <v>402000</v>
      </c>
      <c r="I325" s="5">
        <v>558</v>
      </c>
      <c r="J325" s="7">
        <v>108000</v>
      </c>
    </row>
    <row r="326" spans="6:10" x14ac:dyDescent="0.2">
      <c r="F326" s="5">
        <v>665</v>
      </c>
      <c r="G326" s="7">
        <v>423000</v>
      </c>
      <c r="I326" s="5">
        <v>559</v>
      </c>
      <c r="J326" s="7">
        <v>175000</v>
      </c>
    </row>
    <row r="327" spans="6:10" x14ac:dyDescent="0.2">
      <c r="F327" s="5">
        <v>666</v>
      </c>
      <c r="G327" s="7">
        <v>230500</v>
      </c>
      <c r="I327" s="5">
        <v>561</v>
      </c>
      <c r="J327" s="7">
        <v>121500</v>
      </c>
    </row>
    <row r="328" spans="6:10" x14ac:dyDescent="0.2">
      <c r="F328" s="5">
        <v>668</v>
      </c>
      <c r="G328" s="7">
        <v>193500</v>
      </c>
      <c r="I328" s="5">
        <v>562</v>
      </c>
      <c r="J328" s="7">
        <v>170000</v>
      </c>
    </row>
    <row r="329" spans="6:10" x14ac:dyDescent="0.2">
      <c r="F329" s="5">
        <v>671</v>
      </c>
      <c r="G329" s="7">
        <v>173500</v>
      </c>
      <c r="I329" s="5">
        <v>563</v>
      </c>
      <c r="J329" s="7">
        <v>108000</v>
      </c>
    </row>
    <row r="330" spans="6:10" x14ac:dyDescent="0.2">
      <c r="F330" s="5">
        <v>674</v>
      </c>
      <c r="G330" s="7">
        <v>257500</v>
      </c>
      <c r="I330" s="5">
        <v>564</v>
      </c>
      <c r="J330" s="7">
        <v>185000</v>
      </c>
    </row>
    <row r="331" spans="6:10" x14ac:dyDescent="0.2">
      <c r="F331" s="5">
        <v>678</v>
      </c>
      <c r="G331" s="7">
        <v>109500</v>
      </c>
      <c r="I331" s="5">
        <v>566</v>
      </c>
      <c r="J331" s="7">
        <v>128000</v>
      </c>
    </row>
    <row r="332" spans="6:10" x14ac:dyDescent="0.2">
      <c r="F332" s="5">
        <v>679</v>
      </c>
      <c r="G332" s="7">
        <v>372500</v>
      </c>
      <c r="I332" s="5">
        <v>570</v>
      </c>
      <c r="J332" s="7">
        <v>135960</v>
      </c>
    </row>
    <row r="333" spans="6:10" x14ac:dyDescent="0.2">
      <c r="F333" s="5">
        <v>683</v>
      </c>
      <c r="G333" s="7">
        <v>173000</v>
      </c>
      <c r="I333" s="5">
        <v>571</v>
      </c>
      <c r="J333" s="7">
        <v>142600</v>
      </c>
    </row>
    <row r="334" spans="6:10" x14ac:dyDescent="0.2">
      <c r="F334" s="5">
        <v>684</v>
      </c>
      <c r="G334" s="7">
        <v>285000</v>
      </c>
      <c r="I334" s="5">
        <v>574</v>
      </c>
      <c r="J334" s="7">
        <v>170000</v>
      </c>
    </row>
    <row r="335" spans="6:10" x14ac:dyDescent="0.2">
      <c r="F335" s="5">
        <v>686</v>
      </c>
      <c r="G335" s="7">
        <v>207500</v>
      </c>
      <c r="I335" s="5">
        <v>575</v>
      </c>
      <c r="J335" s="7">
        <v>139000</v>
      </c>
    </row>
    <row r="336" spans="6:10" x14ac:dyDescent="0.2">
      <c r="F336" s="5">
        <v>687</v>
      </c>
      <c r="G336" s="7">
        <v>227875</v>
      </c>
      <c r="I336" s="5">
        <v>576</v>
      </c>
      <c r="J336" s="7">
        <v>118500</v>
      </c>
    </row>
    <row r="337" spans="6:10" x14ac:dyDescent="0.2">
      <c r="F337" s="5">
        <v>688</v>
      </c>
      <c r="G337" s="7">
        <v>148800</v>
      </c>
      <c r="I337" s="5">
        <v>577</v>
      </c>
      <c r="J337" s="7">
        <v>145000</v>
      </c>
    </row>
    <row r="338" spans="6:10" x14ac:dyDescent="0.2">
      <c r="F338" s="5">
        <v>689</v>
      </c>
      <c r="G338" s="7">
        <v>392000</v>
      </c>
      <c r="I338" s="5">
        <v>578</v>
      </c>
      <c r="J338" s="7">
        <v>164500</v>
      </c>
    </row>
    <row r="339" spans="6:10" x14ac:dyDescent="0.2">
      <c r="F339" s="5">
        <v>690</v>
      </c>
      <c r="G339" s="7">
        <v>194700</v>
      </c>
      <c r="I339" s="5">
        <v>580</v>
      </c>
      <c r="J339" s="7">
        <v>131500</v>
      </c>
    </row>
    <row r="340" spans="6:10" x14ac:dyDescent="0.2">
      <c r="F340" s="5">
        <v>691</v>
      </c>
      <c r="G340" s="7">
        <v>141000</v>
      </c>
      <c r="I340" s="5">
        <v>583</v>
      </c>
      <c r="J340" s="7">
        <v>118500</v>
      </c>
    </row>
    <row r="341" spans="6:10" x14ac:dyDescent="0.2">
      <c r="F341" s="5">
        <v>692</v>
      </c>
      <c r="G341" s="7">
        <v>755000</v>
      </c>
      <c r="I341" s="5">
        <v>587</v>
      </c>
      <c r="J341" s="7">
        <v>130000</v>
      </c>
    </row>
    <row r="342" spans="6:10" x14ac:dyDescent="0.2">
      <c r="F342" s="5">
        <v>693</v>
      </c>
      <c r="G342" s="7">
        <v>335000</v>
      </c>
      <c r="I342" s="5">
        <v>588</v>
      </c>
      <c r="J342" s="7">
        <v>137000</v>
      </c>
    </row>
    <row r="343" spans="6:10" x14ac:dyDescent="0.2">
      <c r="F343" s="5">
        <v>696</v>
      </c>
      <c r="G343" s="7">
        <v>176000</v>
      </c>
      <c r="I343" s="5">
        <v>590</v>
      </c>
      <c r="J343" s="7">
        <v>79500</v>
      </c>
    </row>
    <row r="344" spans="6:10" x14ac:dyDescent="0.2">
      <c r="F344" s="5">
        <v>700</v>
      </c>
      <c r="G344" s="7">
        <v>196000</v>
      </c>
      <c r="I344" s="5">
        <v>593</v>
      </c>
      <c r="J344" s="7">
        <v>138000</v>
      </c>
    </row>
    <row r="345" spans="6:10" x14ac:dyDescent="0.2">
      <c r="F345" s="5">
        <v>701</v>
      </c>
      <c r="G345" s="7">
        <v>312500</v>
      </c>
      <c r="I345" s="5">
        <v>595</v>
      </c>
      <c r="J345" s="7">
        <v>110000</v>
      </c>
    </row>
    <row r="346" spans="6:10" x14ac:dyDescent="0.2">
      <c r="F346" s="5">
        <v>703</v>
      </c>
      <c r="G346" s="7">
        <v>361919</v>
      </c>
      <c r="I346" s="5">
        <v>597</v>
      </c>
      <c r="J346" s="7">
        <v>114504</v>
      </c>
    </row>
    <row r="347" spans="6:10" x14ac:dyDescent="0.2">
      <c r="F347" s="5">
        <v>704</v>
      </c>
      <c r="G347" s="7">
        <v>140000</v>
      </c>
      <c r="I347" s="5">
        <v>600</v>
      </c>
      <c r="J347" s="7">
        <v>151000</v>
      </c>
    </row>
    <row r="348" spans="6:10" x14ac:dyDescent="0.2">
      <c r="F348" s="5">
        <v>705</v>
      </c>
      <c r="G348" s="7">
        <v>213000</v>
      </c>
      <c r="I348" s="5">
        <v>606</v>
      </c>
      <c r="J348" s="7">
        <v>205000</v>
      </c>
    </row>
    <row r="349" spans="6:10" x14ac:dyDescent="0.2">
      <c r="F349" s="5">
        <v>707</v>
      </c>
      <c r="G349" s="7">
        <v>302000</v>
      </c>
      <c r="I349" s="5">
        <v>609</v>
      </c>
      <c r="J349" s="7">
        <v>359100</v>
      </c>
    </row>
    <row r="350" spans="6:10" x14ac:dyDescent="0.2">
      <c r="F350" s="5">
        <v>708</v>
      </c>
      <c r="G350" s="7">
        <v>254000</v>
      </c>
      <c r="I350" s="5">
        <v>610</v>
      </c>
      <c r="J350" s="7">
        <v>118500</v>
      </c>
    </row>
    <row r="351" spans="6:10" x14ac:dyDescent="0.2">
      <c r="F351" s="5">
        <v>709</v>
      </c>
      <c r="G351" s="7">
        <v>179540</v>
      </c>
      <c r="I351" s="5">
        <v>612</v>
      </c>
      <c r="J351" s="7">
        <v>148000</v>
      </c>
    </row>
    <row r="352" spans="6:10" x14ac:dyDescent="0.2">
      <c r="F352" s="5">
        <v>713</v>
      </c>
      <c r="G352" s="7">
        <v>189000</v>
      </c>
      <c r="I352" s="5">
        <v>614</v>
      </c>
      <c r="J352" s="7">
        <v>147000</v>
      </c>
    </row>
    <row r="353" spans="6:10" x14ac:dyDescent="0.2">
      <c r="F353" s="5">
        <v>715</v>
      </c>
      <c r="G353" s="7">
        <v>130500</v>
      </c>
      <c r="I353" s="5">
        <v>615</v>
      </c>
      <c r="J353" s="7">
        <v>75500</v>
      </c>
    </row>
    <row r="354" spans="6:10" x14ac:dyDescent="0.2">
      <c r="F354" s="5">
        <v>718</v>
      </c>
      <c r="G354" s="7">
        <v>157000</v>
      </c>
      <c r="I354" s="5">
        <v>621</v>
      </c>
      <c r="J354" s="7">
        <v>67000</v>
      </c>
    </row>
    <row r="355" spans="6:10" x14ac:dyDescent="0.2">
      <c r="F355" s="5">
        <v>719</v>
      </c>
      <c r="G355" s="7">
        <v>341000</v>
      </c>
      <c r="I355" s="5">
        <v>622</v>
      </c>
      <c r="J355" s="7">
        <v>240000</v>
      </c>
    </row>
    <row r="356" spans="6:10" x14ac:dyDescent="0.2">
      <c r="F356" s="5">
        <v>721</v>
      </c>
      <c r="G356" s="7">
        <v>275000</v>
      </c>
      <c r="I356" s="5">
        <v>623</v>
      </c>
      <c r="J356" s="7">
        <v>135000</v>
      </c>
    </row>
    <row r="357" spans="6:10" x14ac:dyDescent="0.2">
      <c r="F357" s="5">
        <v>722</v>
      </c>
      <c r="G357" s="7">
        <v>143000</v>
      </c>
      <c r="I357" s="5">
        <v>625</v>
      </c>
      <c r="J357" s="7">
        <v>165150</v>
      </c>
    </row>
    <row r="358" spans="6:10" x14ac:dyDescent="0.2">
      <c r="F358" s="5">
        <v>725</v>
      </c>
      <c r="G358" s="7">
        <v>320000</v>
      </c>
      <c r="I358" s="5">
        <v>626</v>
      </c>
      <c r="J358" s="7">
        <v>160000</v>
      </c>
    </row>
    <row r="359" spans="6:10" x14ac:dyDescent="0.2">
      <c r="F359" s="5">
        <v>726</v>
      </c>
      <c r="G359" s="7">
        <v>120500</v>
      </c>
      <c r="I359" s="5">
        <v>627</v>
      </c>
      <c r="J359" s="7">
        <v>139900</v>
      </c>
    </row>
    <row r="360" spans="6:10" x14ac:dyDescent="0.2">
      <c r="F360" s="5">
        <v>727</v>
      </c>
      <c r="G360" s="7">
        <v>222000</v>
      </c>
      <c r="I360" s="5">
        <v>628</v>
      </c>
      <c r="J360" s="7">
        <v>153000</v>
      </c>
    </row>
    <row r="361" spans="6:10" x14ac:dyDescent="0.2">
      <c r="F361" s="5">
        <v>728</v>
      </c>
      <c r="G361" s="7">
        <v>194500</v>
      </c>
      <c r="I361" s="5">
        <v>629</v>
      </c>
      <c r="J361" s="7">
        <v>135000</v>
      </c>
    </row>
    <row r="362" spans="6:10" x14ac:dyDescent="0.2">
      <c r="F362" s="5">
        <v>731</v>
      </c>
      <c r="G362" s="7">
        <v>236500</v>
      </c>
      <c r="I362" s="5">
        <v>630</v>
      </c>
      <c r="J362" s="7">
        <v>168500</v>
      </c>
    </row>
    <row r="363" spans="6:10" x14ac:dyDescent="0.2">
      <c r="F363" s="5">
        <v>732</v>
      </c>
      <c r="G363" s="7">
        <v>187500</v>
      </c>
      <c r="I363" s="5">
        <v>633</v>
      </c>
      <c r="J363" s="7">
        <v>82500</v>
      </c>
    </row>
    <row r="364" spans="6:10" x14ac:dyDescent="0.2">
      <c r="F364" s="5">
        <v>733</v>
      </c>
      <c r="G364" s="7">
        <v>222500</v>
      </c>
      <c r="I364" s="5">
        <v>634</v>
      </c>
      <c r="J364" s="7">
        <v>139400</v>
      </c>
    </row>
    <row r="365" spans="6:10" x14ac:dyDescent="0.2">
      <c r="F365" s="5">
        <v>738</v>
      </c>
      <c r="G365" s="7">
        <v>239900</v>
      </c>
      <c r="I365" s="5">
        <v>635</v>
      </c>
      <c r="J365" s="7">
        <v>144000</v>
      </c>
    </row>
    <row r="366" spans="6:10" x14ac:dyDescent="0.2">
      <c r="F366" s="5">
        <v>740</v>
      </c>
      <c r="G366" s="7">
        <v>190000</v>
      </c>
      <c r="I366" s="5">
        <v>636</v>
      </c>
      <c r="J366" s="7">
        <v>200000</v>
      </c>
    </row>
    <row r="367" spans="6:10" x14ac:dyDescent="0.2">
      <c r="F367" s="5">
        <v>742</v>
      </c>
      <c r="G367" s="7">
        <v>142000</v>
      </c>
      <c r="I367" s="5">
        <v>637</v>
      </c>
      <c r="J367" s="7">
        <v>60000</v>
      </c>
    </row>
    <row r="368" spans="6:10" x14ac:dyDescent="0.2">
      <c r="F368" s="5">
        <v>745</v>
      </c>
      <c r="G368" s="7">
        <v>180000</v>
      </c>
      <c r="I368" s="5">
        <v>639</v>
      </c>
      <c r="J368" s="7">
        <v>85000</v>
      </c>
    </row>
    <row r="369" spans="6:10" x14ac:dyDescent="0.2">
      <c r="F369" s="5">
        <v>746</v>
      </c>
      <c r="G369" s="7">
        <v>299800</v>
      </c>
      <c r="I369" s="5">
        <v>644</v>
      </c>
      <c r="J369" s="7">
        <v>152000</v>
      </c>
    </row>
    <row r="370" spans="6:10" x14ac:dyDescent="0.2">
      <c r="F370" s="5">
        <v>747</v>
      </c>
      <c r="G370" s="7">
        <v>236000</v>
      </c>
      <c r="I370" s="5">
        <v>646</v>
      </c>
      <c r="J370" s="7">
        <v>143250</v>
      </c>
    </row>
    <row r="371" spans="6:10" x14ac:dyDescent="0.2">
      <c r="F371" s="5">
        <v>748</v>
      </c>
      <c r="G371" s="7">
        <v>265979</v>
      </c>
      <c r="I371" s="5">
        <v>647</v>
      </c>
      <c r="J371" s="7">
        <v>98300</v>
      </c>
    </row>
    <row r="372" spans="6:10" x14ac:dyDescent="0.2">
      <c r="F372" s="5">
        <v>749</v>
      </c>
      <c r="G372" s="7">
        <v>260400</v>
      </c>
      <c r="I372" s="5">
        <v>648</v>
      </c>
      <c r="J372" s="7">
        <v>155000</v>
      </c>
    </row>
    <row r="373" spans="6:10" x14ac:dyDescent="0.2">
      <c r="F373" s="5">
        <v>752</v>
      </c>
      <c r="G373" s="7">
        <v>162000</v>
      </c>
      <c r="I373" s="5">
        <v>649</v>
      </c>
      <c r="J373" s="7">
        <v>155000</v>
      </c>
    </row>
    <row r="374" spans="6:10" x14ac:dyDescent="0.2">
      <c r="F374" s="5">
        <v>753</v>
      </c>
      <c r="G374" s="7">
        <v>217000</v>
      </c>
      <c r="I374" s="5">
        <v>650</v>
      </c>
      <c r="J374" s="7">
        <v>84500</v>
      </c>
    </row>
    <row r="375" spans="6:10" x14ac:dyDescent="0.2">
      <c r="F375" s="5">
        <v>754</v>
      </c>
      <c r="G375" s="7">
        <v>275500</v>
      </c>
      <c r="I375" s="5">
        <v>652</v>
      </c>
      <c r="J375" s="7">
        <v>108000</v>
      </c>
    </row>
    <row r="376" spans="6:10" x14ac:dyDescent="0.2">
      <c r="F376" s="5">
        <v>755</v>
      </c>
      <c r="G376" s="7">
        <v>156000</v>
      </c>
      <c r="I376" s="5">
        <v>654</v>
      </c>
      <c r="J376" s="7">
        <v>135000</v>
      </c>
    </row>
    <row r="377" spans="6:10" x14ac:dyDescent="0.2">
      <c r="F377" s="5">
        <v>757</v>
      </c>
      <c r="G377" s="7">
        <v>212000</v>
      </c>
      <c r="I377" s="5">
        <v>656</v>
      </c>
      <c r="J377" s="7">
        <v>88000</v>
      </c>
    </row>
    <row r="378" spans="6:10" x14ac:dyDescent="0.2">
      <c r="F378" s="5">
        <v>760</v>
      </c>
      <c r="G378" s="7">
        <v>290000</v>
      </c>
      <c r="I378" s="5">
        <v>658</v>
      </c>
      <c r="J378" s="7">
        <v>149000</v>
      </c>
    </row>
    <row r="379" spans="6:10" x14ac:dyDescent="0.2">
      <c r="F379" s="5">
        <v>763</v>
      </c>
      <c r="G379" s="7">
        <v>215200</v>
      </c>
      <c r="I379" s="5">
        <v>659</v>
      </c>
      <c r="J379" s="7">
        <v>97500</v>
      </c>
    </row>
    <row r="380" spans="6:10" x14ac:dyDescent="0.2">
      <c r="F380" s="5">
        <v>764</v>
      </c>
      <c r="G380" s="7">
        <v>337000</v>
      </c>
      <c r="I380" s="5">
        <v>660</v>
      </c>
      <c r="J380" s="7">
        <v>167000</v>
      </c>
    </row>
    <row r="381" spans="6:10" x14ac:dyDescent="0.2">
      <c r="F381" s="5">
        <v>765</v>
      </c>
      <c r="G381" s="7">
        <v>270000</v>
      </c>
      <c r="I381" s="5">
        <v>661</v>
      </c>
      <c r="J381" s="7">
        <v>197900</v>
      </c>
    </row>
    <row r="382" spans="6:10" x14ac:dyDescent="0.2">
      <c r="F382" s="5">
        <v>766</v>
      </c>
      <c r="G382" s="7">
        <v>264132</v>
      </c>
      <c r="I382" s="5">
        <v>663</v>
      </c>
      <c r="J382" s="7">
        <v>110000</v>
      </c>
    </row>
    <row r="383" spans="6:10" x14ac:dyDescent="0.2">
      <c r="F383" s="5">
        <v>769</v>
      </c>
      <c r="G383" s="7">
        <v>216837</v>
      </c>
      <c r="I383" s="5">
        <v>664</v>
      </c>
      <c r="J383" s="7">
        <v>137500</v>
      </c>
    </row>
    <row r="384" spans="6:10" x14ac:dyDescent="0.2">
      <c r="F384" s="5">
        <v>770</v>
      </c>
      <c r="G384" s="7">
        <v>538000</v>
      </c>
      <c r="I384" s="5">
        <v>667</v>
      </c>
      <c r="J384" s="7">
        <v>129000</v>
      </c>
    </row>
    <row r="385" spans="6:10" x14ac:dyDescent="0.2">
      <c r="F385" s="5">
        <v>775</v>
      </c>
      <c r="G385" s="7">
        <v>395000</v>
      </c>
      <c r="I385" s="5">
        <v>669</v>
      </c>
      <c r="J385" s="7">
        <v>168000</v>
      </c>
    </row>
    <row r="386" spans="6:10" x14ac:dyDescent="0.2">
      <c r="F386" s="5">
        <v>777</v>
      </c>
      <c r="G386" s="7">
        <v>221500</v>
      </c>
      <c r="I386" s="5">
        <v>670</v>
      </c>
      <c r="J386" s="7">
        <v>137500</v>
      </c>
    </row>
    <row r="387" spans="6:10" x14ac:dyDescent="0.2">
      <c r="F387" s="5">
        <v>782</v>
      </c>
      <c r="G387" s="7">
        <v>175900</v>
      </c>
      <c r="I387" s="5">
        <v>672</v>
      </c>
      <c r="J387" s="7">
        <v>103600</v>
      </c>
    </row>
    <row r="388" spans="6:10" x14ac:dyDescent="0.2">
      <c r="F388" s="5">
        <v>783</v>
      </c>
      <c r="G388" s="7">
        <v>187100</v>
      </c>
      <c r="I388" s="5">
        <v>673</v>
      </c>
      <c r="J388" s="7">
        <v>165000</v>
      </c>
    </row>
    <row r="389" spans="6:10" x14ac:dyDescent="0.2">
      <c r="F389" s="5">
        <v>784</v>
      </c>
      <c r="G389" s="7">
        <v>165500</v>
      </c>
      <c r="I389" s="5">
        <v>675</v>
      </c>
      <c r="J389" s="7">
        <v>140000</v>
      </c>
    </row>
    <row r="390" spans="6:10" x14ac:dyDescent="0.2">
      <c r="F390" s="5">
        <v>788</v>
      </c>
      <c r="G390" s="7">
        <v>233000</v>
      </c>
      <c r="I390" s="5">
        <v>676</v>
      </c>
      <c r="J390" s="7">
        <v>148500</v>
      </c>
    </row>
    <row r="391" spans="6:10" x14ac:dyDescent="0.2">
      <c r="F391" s="5">
        <v>790</v>
      </c>
      <c r="G391" s="7">
        <v>187500</v>
      </c>
      <c r="I391" s="5">
        <v>677</v>
      </c>
      <c r="J391" s="7">
        <v>87000</v>
      </c>
    </row>
    <row r="392" spans="6:10" x14ac:dyDescent="0.2">
      <c r="F392" s="5">
        <v>791</v>
      </c>
      <c r="G392" s="7">
        <v>160200</v>
      </c>
      <c r="I392" s="5">
        <v>680</v>
      </c>
      <c r="J392" s="7">
        <v>128500</v>
      </c>
    </row>
    <row r="393" spans="6:10" x14ac:dyDescent="0.2">
      <c r="F393" s="5">
        <v>794</v>
      </c>
      <c r="G393" s="7">
        <v>225000</v>
      </c>
      <c r="I393" s="5">
        <v>681</v>
      </c>
      <c r="J393" s="7">
        <v>143000</v>
      </c>
    </row>
    <row r="394" spans="6:10" x14ac:dyDescent="0.2">
      <c r="F394" s="5">
        <v>795</v>
      </c>
      <c r="G394" s="7">
        <v>194500</v>
      </c>
      <c r="I394" s="5">
        <v>682</v>
      </c>
      <c r="J394" s="7">
        <v>159434</v>
      </c>
    </row>
    <row r="395" spans="6:10" x14ac:dyDescent="0.2">
      <c r="F395" s="5">
        <v>799</v>
      </c>
      <c r="G395" s="7">
        <v>485000</v>
      </c>
      <c r="I395" s="5">
        <v>685</v>
      </c>
      <c r="J395" s="7">
        <v>221000</v>
      </c>
    </row>
    <row r="396" spans="6:10" x14ac:dyDescent="0.2">
      <c r="F396" s="5">
        <v>800</v>
      </c>
      <c r="G396" s="7">
        <v>175000</v>
      </c>
      <c r="I396" s="5">
        <v>694</v>
      </c>
      <c r="J396" s="7">
        <v>108480</v>
      </c>
    </row>
    <row r="397" spans="6:10" x14ac:dyDescent="0.2">
      <c r="F397" s="5">
        <v>801</v>
      </c>
      <c r="G397" s="7">
        <v>200000</v>
      </c>
      <c r="I397" s="5">
        <v>695</v>
      </c>
      <c r="J397" s="7">
        <v>141500</v>
      </c>
    </row>
    <row r="398" spans="6:10" x14ac:dyDescent="0.2">
      <c r="F398" s="5">
        <v>803</v>
      </c>
      <c r="G398" s="7">
        <v>189000</v>
      </c>
      <c r="I398" s="5">
        <v>697</v>
      </c>
      <c r="J398" s="7">
        <v>89000</v>
      </c>
    </row>
    <row r="399" spans="6:10" x14ac:dyDescent="0.2">
      <c r="F399" s="5">
        <v>804</v>
      </c>
      <c r="G399" s="7">
        <v>582933</v>
      </c>
      <c r="I399" s="5">
        <v>698</v>
      </c>
      <c r="J399" s="7">
        <v>123500</v>
      </c>
    </row>
    <row r="400" spans="6:10" x14ac:dyDescent="0.2">
      <c r="F400" s="5">
        <v>806</v>
      </c>
      <c r="G400" s="7">
        <v>227680</v>
      </c>
      <c r="I400" s="5">
        <v>699</v>
      </c>
      <c r="J400" s="7">
        <v>138500</v>
      </c>
    </row>
    <row r="401" spans="6:10" x14ac:dyDescent="0.2">
      <c r="F401" s="5">
        <v>808</v>
      </c>
      <c r="G401" s="7">
        <v>223500</v>
      </c>
      <c r="I401" s="5">
        <v>702</v>
      </c>
      <c r="J401" s="7">
        <v>140000</v>
      </c>
    </row>
    <row r="402" spans="6:10" x14ac:dyDescent="0.2">
      <c r="F402" s="5">
        <v>811</v>
      </c>
      <c r="G402" s="7">
        <v>181000</v>
      </c>
      <c r="I402" s="5">
        <v>706</v>
      </c>
      <c r="J402" s="7">
        <v>55000</v>
      </c>
    </row>
    <row r="403" spans="6:10" x14ac:dyDescent="0.2">
      <c r="F403" s="5">
        <v>812</v>
      </c>
      <c r="G403" s="7">
        <v>144500</v>
      </c>
      <c r="I403" s="5">
        <v>710</v>
      </c>
      <c r="J403" s="7">
        <v>109900</v>
      </c>
    </row>
    <row r="404" spans="6:10" x14ac:dyDescent="0.2">
      <c r="F404" s="5">
        <v>816</v>
      </c>
      <c r="G404" s="7">
        <v>224900</v>
      </c>
      <c r="I404" s="5">
        <v>711</v>
      </c>
      <c r="J404" s="7">
        <v>52000</v>
      </c>
    </row>
    <row r="405" spans="6:10" x14ac:dyDescent="0.2">
      <c r="F405" s="5">
        <v>818</v>
      </c>
      <c r="G405" s="7">
        <v>271000</v>
      </c>
      <c r="I405" s="5">
        <v>712</v>
      </c>
      <c r="J405" s="7">
        <v>102776</v>
      </c>
    </row>
    <row r="406" spans="6:10" x14ac:dyDescent="0.2">
      <c r="F406" s="5">
        <v>820</v>
      </c>
      <c r="G406" s="7">
        <v>224000</v>
      </c>
      <c r="I406" s="5">
        <v>714</v>
      </c>
      <c r="J406" s="7">
        <v>129000</v>
      </c>
    </row>
    <row r="407" spans="6:10" x14ac:dyDescent="0.2">
      <c r="F407" s="5">
        <v>821</v>
      </c>
      <c r="G407" s="7">
        <v>183000</v>
      </c>
      <c r="I407" s="5">
        <v>716</v>
      </c>
      <c r="J407" s="7">
        <v>165000</v>
      </c>
    </row>
    <row r="408" spans="6:10" x14ac:dyDescent="0.2">
      <c r="F408" s="5">
        <v>823</v>
      </c>
      <c r="G408" s="7">
        <v>225000</v>
      </c>
      <c r="I408" s="5">
        <v>717</v>
      </c>
      <c r="J408" s="7">
        <v>159500</v>
      </c>
    </row>
    <row r="409" spans="6:10" x14ac:dyDescent="0.2">
      <c r="F409" s="5">
        <v>825</v>
      </c>
      <c r="G409" s="7">
        <v>232600</v>
      </c>
      <c r="I409" s="5">
        <v>720</v>
      </c>
      <c r="J409" s="7">
        <v>128500</v>
      </c>
    </row>
    <row r="410" spans="6:10" x14ac:dyDescent="0.2">
      <c r="F410" s="5">
        <v>826</v>
      </c>
      <c r="G410" s="7">
        <v>385000</v>
      </c>
      <c r="I410" s="5">
        <v>723</v>
      </c>
      <c r="J410" s="7">
        <v>124500</v>
      </c>
    </row>
    <row r="411" spans="6:10" x14ac:dyDescent="0.2">
      <c r="F411" s="5">
        <v>827</v>
      </c>
      <c r="G411" s="7">
        <v>109500</v>
      </c>
      <c r="I411" s="5">
        <v>724</v>
      </c>
      <c r="J411" s="7">
        <v>135000</v>
      </c>
    </row>
    <row r="412" spans="6:10" x14ac:dyDescent="0.2">
      <c r="F412" s="5">
        <v>828</v>
      </c>
      <c r="G412" s="7">
        <v>189000</v>
      </c>
      <c r="I412" s="5">
        <v>729</v>
      </c>
      <c r="J412" s="7">
        <v>110000</v>
      </c>
    </row>
    <row r="413" spans="6:10" x14ac:dyDescent="0.2">
      <c r="F413" s="5">
        <v>830</v>
      </c>
      <c r="G413" s="7">
        <v>147400</v>
      </c>
      <c r="I413" s="5">
        <v>730</v>
      </c>
      <c r="J413" s="7">
        <v>103000</v>
      </c>
    </row>
    <row r="414" spans="6:10" x14ac:dyDescent="0.2">
      <c r="F414" s="5">
        <v>832</v>
      </c>
      <c r="G414" s="7">
        <v>151000</v>
      </c>
      <c r="I414" s="5">
        <v>734</v>
      </c>
      <c r="J414" s="7">
        <v>131400</v>
      </c>
    </row>
    <row r="415" spans="6:10" x14ac:dyDescent="0.2">
      <c r="F415" s="5">
        <v>833</v>
      </c>
      <c r="G415" s="7">
        <v>237000</v>
      </c>
      <c r="I415" s="5">
        <v>735</v>
      </c>
      <c r="J415" s="7">
        <v>108000</v>
      </c>
    </row>
    <row r="416" spans="6:10" x14ac:dyDescent="0.2">
      <c r="F416" s="5">
        <v>836</v>
      </c>
      <c r="G416" s="7">
        <v>128000</v>
      </c>
      <c r="I416" s="5">
        <v>736</v>
      </c>
      <c r="J416" s="7">
        <v>163000</v>
      </c>
    </row>
    <row r="417" spans="6:10" x14ac:dyDescent="0.2">
      <c r="F417" s="5">
        <v>839</v>
      </c>
      <c r="G417" s="7">
        <v>144000</v>
      </c>
      <c r="I417" s="5">
        <v>737</v>
      </c>
      <c r="J417" s="7">
        <v>93500</v>
      </c>
    </row>
    <row r="418" spans="6:10" x14ac:dyDescent="0.2">
      <c r="F418" s="5">
        <v>842</v>
      </c>
      <c r="G418" s="7">
        <v>157500</v>
      </c>
      <c r="I418" s="5">
        <v>739</v>
      </c>
      <c r="J418" s="7">
        <v>179000</v>
      </c>
    </row>
    <row r="419" spans="6:10" x14ac:dyDescent="0.2">
      <c r="F419" s="5">
        <v>847</v>
      </c>
      <c r="G419" s="7">
        <v>213000</v>
      </c>
      <c r="I419" s="5">
        <v>741</v>
      </c>
      <c r="J419" s="7">
        <v>132000</v>
      </c>
    </row>
    <row r="420" spans="6:10" x14ac:dyDescent="0.2">
      <c r="F420" s="5">
        <v>851</v>
      </c>
      <c r="G420" s="7">
        <v>131500</v>
      </c>
      <c r="I420" s="5">
        <v>743</v>
      </c>
      <c r="J420" s="7">
        <v>179000</v>
      </c>
    </row>
    <row r="421" spans="6:10" x14ac:dyDescent="0.2">
      <c r="F421" s="5">
        <v>852</v>
      </c>
      <c r="G421" s="7">
        <v>215000</v>
      </c>
      <c r="I421" s="5">
        <v>744</v>
      </c>
      <c r="J421" s="7">
        <v>175000</v>
      </c>
    </row>
    <row r="422" spans="6:10" x14ac:dyDescent="0.2">
      <c r="F422" s="5">
        <v>860</v>
      </c>
      <c r="G422" s="7">
        <v>250000</v>
      </c>
      <c r="I422" s="5">
        <v>750</v>
      </c>
      <c r="J422" s="7">
        <v>98000</v>
      </c>
    </row>
    <row r="423" spans="6:10" x14ac:dyDescent="0.2">
      <c r="F423" s="5">
        <v>861</v>
      </c>
      <c r="G423" s="7">
        <v>189950</v>
      </c>
      <c r="I423" s="5">
        <v>751</v>
      </c>
      <c r="J423" s="7">
        <v>96500</v>
      </c>
    </row>
    <row r="424" spans="6:10" x14ac:dyDescent="0.2">
      <c r="F424" s="5">
        <v>865</v>
      </c>
      <c r="G424" s="7">
        <v>250580</v>
      </c>
      <c r="I424" s="5">
        <v>756</v>
      </c>
      <c r="J424" s="7">
        <v>172500</v>
      </c>
    </row>
    <row r="425" spans="6:10" x14ac:dyDescent="0.2">
      <c r="F425" s="5">
        <v>867</v>
      </c>
      <c r="G425" s="7">
        <v>248900</v>
      </c>
      <c r="I425" s="5">
        <v>758</v>
      </c>
      <c r="J425" s="7">
        <v>158900</v>
      </c>
    </row>
    <row r="426" spans="6:10" x14ac:dyDescent="0.2">
      <c r="F426" s="5">
        <v>870</v>
      </c>
      <c r="G426" s="7">
        <v>236000</v>
      </c>
      <c r="I426" s="5">
        <v>759</v>
      </c>
      <c r="J426" s="7">
        <v>179400</v>
      </c>
    </row>
    <row r="427" spans="6:10" x14ac:dyDescent="0.2">
      <c r="F427" s="5">
        <v>872</v>
      </c>
      <c r="G427" s="7">
        <v>200500</v>
      </c>
      <c r="I427" s="5">
        <v>761</v>
      </c>
      <c r="J427" s="7">
        <v>127500</v>
      </c>
    </row>
    <row r="428" spans="6:10" x14ac:dyDescent="0.2">
      <c r="F428" s="5">
        <v>873</v>
      </c>
      <c r="G428" s="7">
        <v>116000</v>
      </c>
      <c r="I428" s="5">
        <v>762</v>
      </c>
      <c r="J428" s="7">
        <v>100000</v>
      </c>
    </row>
    <row r="429" spans="6:10" x14ac:dyDescent="0.2">
      <c r="F429" s="5">
        <v>876</v>
      </c>
      <c r="G429" s="7">
        <v>303477</v>
      </c>
      <c r="I429" s="5">
        <v>767</v>
      </c>
      <c r="J429" s="7">
        <v>196500</v>
      </c>
    </row>
    <row r="430" spans="6:10" x14ac:dyDescent="0.2">
      <c r="F430" s="5">
        <v>878</v>
      </c>
      <c r="G430" s="7">
        <v>350000</v>
      </c>
      <c r="I430" s="5">
        <v>768</v>
      </c>
      <c r="J430" s="7">
        <v>160000</v>
      </c>
    </row>
    <row r="431" spans="6:10" x14ac:dyDescent="0.2">
      <c r="F431" s="5">
        <v>879</v>
      </c>
      <c r="G431" s="7">
        <v>148000</v>
      </c>
      <c r="I431" s="5">
        <v>771</v>
      </c>
      <c r="J431" s="7">
        <v>134900</v>
      </c>
    </row>
    <row r="432" spans="6:10" x14ac:dyDescent="0.2">
      <c r="F432" s="5">
        <v>882</v>
      </c>
      <c r="G432" s="7">
        <v>187500</v>
      </c>
      <c r="I432" s="5">
        <v>772</v>
      </c>
      <c r="J432" s="7">
        <v>102000</v>
      </c>
    </row>
    <row r="433" spans="6:10" x14ac:dyDescent="0.2">
      <c r="F433" s="5">
        <v>886</v>
      </c>
      <c r="G433" s="7">
        <v>328900</v>
      </c>
      <c r="I433" s="5">
        <v>773</v>
      </c>
      <c r="J433" s="7">
        <v>107000</v>
      </c>
    </row>
    <row r="434" spans="6:10" x14ac:dyDescent="0.2">
      <c r="F434" s="5">
        <v>889</v>
      </c>
      <c r="G434" s="7">
        <v>268000</v>
      </c>
      <c r="I434" s="5">
        <v>774</v>
      </c>
      <c r="J434" s="7">
        <v>114500</v>
      </c>
    </row>
    <row r="435" spans="6:10" x14ac:dyDescent="0.2">
      <c r="F435" s="5">
        <v>899</v>
      </c>
      <c r="G435" s="7">
        <v>611657</v>
      </c>
      <c r="I435" s="5">
        <v>776</v>
      </c>
      <c r="J435" s="7">
        <v>162000</v>
      </c>
    </row>
    <row r="436" spans="6:10" x14ac:dyDescent="0.2">
      <c r="F436" s="5">
        <v>903</v>
      </c>
      <c r="G436" s="7">
        <v>180000</v>
      </c>
      <c r="I436" s="5">
        <v>778</v>
      </c>
      <c r="J436" s="7">
        <v>142500</v>
      </c>
    </row>
    <row r="437" spans="6:10" x14ac:dyDescent="0.2">
      <c r="F437" s="5">
        <v>904</v>
      </c>
      <c r="G437" s="7">
        <v>240000</v>
      </c>
      <c r="I437" s="5">
        <v>779</v>
      </c>
      <c r="J437" s="7">
        <v>144000</v>
      </c>
    </row>
    <row r="438" spans="6:10" x14ac:dyDescent="0.2">
      <c r="F438" s="5">
        <v>907</v>
      </c>
      <c r="G438" s="7">
        <v>255000</v>
      </c>
      <c r="I438" s="5">
        <v>780</v>
      </c>
      <c r="J438" s="7">
        <v>135000</v>
      </c>
    </row>
    <row r="439" spans="6:10" x14ac:dyDescent="0.2">
      <c r="F439" s="5">
        <v>908</v>
      </c>
      <c r="G439" s="7">
        <v>250000</v>
      </c>
      <c r="I439" s="5">
        <v>781</v>
      </c>
      <c r="J439" s="7">
        <v>176000</v>
      </c>
    </row>
    <row r="440" spans="6:10" x14ac:dyDescent="0.2">
      <c r="F440" s="5">
        <v>910</v>
      </c>
      <c r="G440" s="7">
        <v>174000</v>
      </c>
      <c r="I440" s="5">
        <v>785</v>
      </c>
      <c r="J440" s="7">
        <v>128000</v>
      </c>
    </row>
    <row r="441" spans="6:10" x14ac:dyDescent="0.2">
      <c r="F441" s="5">
        <v>912</v>
      </c>
      <c r="G441" s="7">
        <v>143500</v>
      </c>
      <c r="I441" s="5">
        <v>786</v>
      </c>
      <c r="J441" s="7">
        <v>161500</v>
      </c>
    </row>
    <row r="442" spans="6:10" x14ac:dyDescent="0.2">
      <c r="F442" s="5">
        <v>915</v>
      </c>
      <c r="G442" s="7">
        <v>173733</v>
      </c>
      <c r="I442" s="5">
        <v>787</v>
      </c>
      <c r="J442" s="7">
        <v>139000</v>
      </c>
    </row>
    <row r="443" spans="6:10" x14ac:dyDescent="0.2">
      <c r="F443" s="5">
        <v>919</v>
      </c>
      <c r="G443" s="7">
        <v>238000</v>
      </c>
      <c r="I443" s="5">
        <v>789</v>
      </c>
      <c r="J443" s="7">
        <v>107900</v>
      </c>
    </row>
    <row r="444" spans="6:10" x14ac:dyDescent="0.2">
      <c r="F444" s="5">
        <v>921</v>
      </c>
      <c r="G444" s="7">
        <v>201000</v>
      </c>
      <c r="I444" s="5">
        <v>792</v>
      </c>
      <c r="J444" s="7">
        <v>146800</v>
      </c>
    </row>
    <row r="445" spans="6:10" x14ac:dyDescent="0.2">
      <c r="F445" s="5">
        <v>923</v>
      </c>
      <c r="G445" s="7">
        <v>169990</v>
      </c>
      <c r="I445" s="5">
        <v>793</v>
      </c>
      <c r="J445" s="7">
        <v>269790</v>
      </c>
    </row>
    <row r="446" spans="6:10" x14ac:dyDescent="0.2">
      <c r="F446" s="5">
        <v>924</v>
      </c>
      <c r="G446" s="7">
        <v>193000</v>
      </c>
      <c r="I446" s="5">
        <v>796</v>
      </c>
      <c r="J446" s="7">
        <v>171000</v>
      </c>
    </row>
    <row r="447" spans="6:10" x14ac:dyDescent="0.2">
      <c r="F447" s="5">
        <v>926</v>
      </c>
      <c r="G447" s="7">
        <v>175000</v>
      </c>
      <c r="I447" s="5">
        <v>797</v>
      </c>
      <c r="J447" s="7">
        <v>143500</v>
      </c>
    </row>
    <row r="448" spans="6:10" x14ac:dyDescent="0.2">
      <c r="F448" s="5">
        <v>927</v>
      </c>
      <c r="G448" s="7">
        <v>285000</v>
      </c>
      <c r="I448" s="5">
        <v>798</v>
      </c>
      <c r="J448" s="7">
        <v>110000</v>
      </c>
    </row>
    <row r="449" spans="6:10" x14ac:dyDescent="0.2">
      <c r="F449" s="5">
        <v>929</v>
      </c>
      <c r="G449" s="7">
        <v>236500</v>
      </c>
      <c r="I449" s="5">
        <v>802</v>
      </c>
      <c r="J449" s="7">
        <v>109900</v>
      </c>
    </row>
    <row r="450" spans="6:10" x14ac:dyDescent="0.2">
      <c r="F450" s="5">
        <v>930</v>
      </c>
      <c r="G450" s="7">
        <v>222000</v>
      </c>
      <c r="I450" s="5">
        <v>805</v>
      </c>
      <c r="J450" s="7">
        <v>118000</v>
      </c>
    </row>
    <row r="451" spans="6:10" x14ac:dyDescent="0.2">
      <c r="F451" s="5">
        <v>931</v>
      </c>
      <c r="G451" s="7">
        <v>201000</v>
      </c>
      <c r="I451" s="5">
        <v>807</v>
      </c>
      <c r="J451" s="7">
        <v>135500</v>
      </c>
    </row>
    <row r="452" spans="6:10" x14ac:dyDescent="0.2">
      <c r="F452" s="5">
        <v>933</v>
      </c>
      <c r="G452" s="7">
        <v>320000</v>
      </c>
      <c r="I452" s="5">
        <v>809</v>
      </c>
      <c r="J452" s="7">
        <v>159950</v>
      </c>
    </row>
    <row r="453" spans="6:10" x14ac:dyDescent="0.2">
      <c r="F453" s="5">
        <v>934</v>
      </c>
      <c r="G453" s="7">
        <v>190000</v>
      </c>
      <c r="I453" s="5">
        <v>810</v>
      </c>
      <c r="J453" s="7">
        <v>106000</v>
      </c>
    </row>
    <row r="454" spans="6:10" x14ac:dyDescent="0.2">
      <c r="F454" s="5">
        <v>935</v>
      </c>
      <c r="G454" s="7">
        <v>242000</v>
      </c>
      <c r="I454" s="5">
        <v>813</v>
      </c>
      <c r="J454" s="7">
        <v>55993</v>
      </c>
    </row>
    <row r="455" spans="6:10" x14ac:dyDescent="0.2">
      <c r="F455" s="5">
        <v>937</v>
      </c>
      <c r="G455" s="7">
        <v>184900</v>
      </c>
      <c r="I455" s="5">
        <v>814</v>
      </c>
      <c r="J455" s="7">
        <v>157900</v>
      </c>
    </row>
    <row r="456" spans="6:10" x14ac:dyDescent="0.2">
      <c r="F456" s="5">
        <v>938</v>
      </c>
      <c r="G456" s="7">
        <v>253000</v>
      </c>
      <c r="I456" s="5">
        <v>815</v>
      </c>
      <c r="J456" s="7">
        <v>116000</v>
      </c>
    </row>
    <row r="457" spans="6:10" x14ac:dyDescent="0.2">
      <c r="F457" s="5">
        <v>939</v>
      </c>
      <c r="G457" s="7">
        <v>239799</v>
      </c>
      <c r="I457" s="5">
        <v>817</v>
      </c>
      <c r="J457" s="7">
        <v>137000</v>
      </c>
    </row>
    <row r="458" spans="6:10" x14ac:dyDescent="0.2">
      <c r="F458" s="5">
        <v>942</v>
      </c>
      <c r="G458" s="7">
        <v>214000</v>
      </c>
      <c r="I458" s="5">
        <v>819</v>
      </c>
      <c r="J458" s="7">
        <v>155000</v>
      </c>
    </row>
    <row r="459" spans="6:10" x14ac:dyDescent="0.2">
      <c r="F459" s="5">
        <v>945</v>
      </c>
      <c r="G459" s="7">
        <v>137500</v>
      </c>
      <c r="I459" s="5">
        <v>822</v>
      </c>
      <c r="J459" s="7">
        <v>93000</v>
      </c>
    </row>
    <row r="460" spans="6:10" x14ac:dyDescent="0.2">
      <c r="F460" s="5">
        <v>948</v>
      </c>
      <c r="G460" s="7">
        <v>270000</v>
      </c>
      <c r="I460" s="5">
        <v>824</v>
      </c>
      <c r="J460" s="7">
        <v>139500</v>
      </c>
    </row>
    <row r="461" spans="6:10" x14ac:dyDescent="0.2">
      <c r="F461" s="5">
        <v>949</v>
      </c>
      <c r="G461" s="7">
        <v>192500</v>
      </c>
      <c r="I461" s="5">
        <v>829</v>
      </c>
      <c r="J461" s="7">
        <v>185000</v>
      </c>
    </row>
    <row r="462" spans="6:10" x14ac:dyDescent="0.2">
      <c r="F462" s="5">
        <v>950</v>
      </c>
      <c r="G462" s="7">
        <v>197500</v>
      </c>
      <c r="I462" s="5">
        <v>831</v>
      </c>
      <c r="J462" s="7">
        <v>166000</v>
      </c>
    </row>
    <row r="463" spans="6:10" x14ac:dyDescent="0.2">
      <c r="F463" s="5">
        <v>951</v>
      </c>
      <c r="G463" s="7">
        <v>129000</v>
      </c>
      <c r="I463" s="5">
        <v>834</v>
      </c>
      <c r="J463" s="7">
        <v>167000</v>
      </c>
    </row>
    <row r="464" spans="6:10" x14ac:dyDescent="0.2">
      <c r="F464" s="5">
        <v>959</v>
      </c>
      <c r="G464" s="7">
        <v>185000</v>
      </c>
      <c r="I464" s="5">
        <v>835</v>
      </c>
      <c r="J464" s="7">
        <v>139950</v>
      </c>
    </row>
    <row r="465" spans="6:10" x14ac:dyDescent="0.2">
      <c r="F465" s="5">
        <v>960</v>
      </c>
      <c r="G465" s="7">
        <v>155000</v>
      </c>
      <c r="I465" s="5">
        <v>837</v>
      </c>
      <c r="J465" s="7">
        <v>153500</v>
      </c>
    </row>
    <row r="466" spans="6:10" x14ac:dyDescent="0.2">
      <c r="F466" s="5">
        <v>963</v>
      </c>
      <c r="G466" s="7">
        <v>155000</v>
      </c>
      <c r="I466" s="5">
        <v>838</v>
      </c>
      <c r="J466" s="7">
        <v>100000</v>
      </c>
    </row>
    <row r="467" spans="6:10" x14ac:dyDescent="0.2">
      <c r="F467" s="5">
        <v>964</v>
      </c>
      <c r="G467" s="7">
        <v>239000</v>
      </c>
      <c r="I467" s="5">
        <v>840</v>
      </c>
      <c r="J467" s="7">
        <v>130500</v>
      </c>
    </row>
    <row r="468" spans="6:10" x14ac:dyDescent="0.2">
      <c r="F468" s="5">
        <v>965</v>
      </c>
      <c r="G468" s="7">
        <v>214900</v>
      </c>
      <c r="I468" s="5">
        <v>841</v>
      </c>
      <c r="J468" s="7">
        <v>140000</v>
      </c>
    </row>
    <row r="469" spans="6:10" x14ac:dyDescent="0.2">
      <c r="F469" s="5">
        <v>966</v>
      </c>
      <c r="G469" s="7">
        <v>178900</v>
      </c>
      <c r="I469" s="5">
        <v>843</v>
      </c>
      <c r="J469" s="7">
        <v>174900</v>
      </c>
    </row>
    <row r="470" spans="6:10" x14ac:dyDescent="0.2">
      <c r="F470" s="5">
        <v>972</v>
      </c>
      <c r="G470" s="7">
        <v>173000</v>
      </c>
      <c r="I470" s="5">
        <v>844</v>
      </c>
      <c r="J470" s="7">
        <v>141000</v>
      </c>
    </row>
    <row r="471" spans="6:10" x14ac:dyDescent="0.2">
      <c r="F471" s="5">
        <v>974</v>
      </c>
      <c r="G471" s="7">
        <v>182000</v>
      </c>
      <c r="I471" s="5">
        <v>845</v>
      </c>
      <c r="J471" s="7">
        <v>153900</v>
      </c>
    </row>
    <row r="472" spans="6:10" x14ac:dyDescent="0.2">
      <c r="F472" s="5">
        <v>975</v>
      </c>
      <c r="G472" s="7">
        <v>167500</v>
      </c>
      <c r="I472" s="5">
        <v>846</v>
      </c>
      <c r="J472" s="7">
        <v>171000</v>
      </c>
    </row>
    <row r="473" spans="6:10" x14ac:dyDescent="0.2">
      <c r="F473" s="5">
        <v>976</v>
      </c>
      <c r="G473" s="7">
        <v>165000</v>
      </c>
      <c r="I473" s="5">
        <v>848</v>
      </c>
      <c r="J473" s="7">
        <v>133500</v>
      </c>
    </row>
    <row r="474" spans="6:10" x14ac:dyDescent="0.2">
      <c r="F474" s="5">
        <v>978</v>
      </c>
      <c r="G474" s="7">
        <v>199900</v>
      </c>
      <c r="I474" s="5">
        <v>849</v>
      </c>
      <c r="J474" s="7">
        <v>240000</v>
      </c>
    </row>
    <row r="475" spans="6:10" x14ac:dyDescent="0.2">
      <c r="F475" s="5">
        <v>981</v>
      </c>
      <c r="G475" s="7">
        <v>178400</v>
      </c>
      <c r="I475" s="5">
        <v>850</v>
      </c>
      <c r="J475" s="7">
        <v>187000</v>
      </c>
    </row>
    <row r="476" spans="6:10" x14ac:dyDescent="0.2">
      <c r="F476" s="5">
        <v>982</v>
      </c>
      <c r="G476" s="7">
        <v>336000</v>
      </c>
      <c r="I476" s="5">
        <v>853</v>
      </c>
      <c r="J476" s="7">
        <v>164000</v>
      </c>
    </row>
    <row r="477" spans="6:10" x14ac:dyDescent="0.2">
      <c r="F477" s="5">
        <v>983</v>
      </c>
      <c r="G477" s="7">
        <v>159895</v>
      </c>
      <c r="I477" s="5">
        <v>854</v>
      </c>
      <c r="J477" s="7">
        <v>158000</v>
      </c>
    </row>
    <row r="478" spans="6:10" x14ac:dyDescent="0.2">
      <c r="F478" s="5">
        <v>984</v>
      </c>
      <c r="G478" s="7">
        <v>255900</v>
      </c>
      <c r="I478" s="5">
        <v>855</v>
      </c>
      <c r="J478" s="7">
        <v>170000</v>
      </c>
    </row>
    <row r="479" spans="6:10" x14ac:dyDescent="0.2">
      <c r="F479" s="5">
        <v>985</v>
      </c>
      <c r="G479" s="7">
        <v>126000</v>
      </c>
      <c r="I479" s="5">
        <v>856</v>
      </c>
      <c r="J479" s="7">
        <v>127000</v>
      </c>
    </row>
    <row r="480" spans="6:10" x14ac:dyDescent="0.2">
      <c r="F480" s="5">
        <v>987</v>
      </c>
      <c r="G480" s="7">
        <v>117000</v>
      </c>
      <c r="I480" s="5">
        <v>857</v>
      </c>
      <c r="J480" s="7">
        <v>147000</v>
      </c>
    </row>
    <row r="481" spans="6:10" x14ac:dyDescent="0.2">
      <c r="F481" s="5">
        <v>988</v>
      </c>
      <c r="G481" s="7">
        <v>395192</v>
      </c>
      <c r="I481" s="5">
        <v>858</v>
      </c>
      <c r="J481" s="7">
        <v>174000</v>
      </c>
    </row>
    <row r="482" spans="6:10" x14ac:dyDescent="0.2">
      <c r="F482" s="5">
        <v>989</v>
      </c>
      <c r="G482" s="7">
        <v>195000</v>
      </c>
      <c r="I482" s="5">
        <v>859</v>
      </c>
      <c r="J482" s="7">
        <v>152000</v>
      </c>
    </row>
    <row r="483" spans="6:10" x14ac:dyDescent="0.2">
      <c r="F483" s="5">
        <v>990</v>
      </c>
      <c r="G483" s="7">
        <v>197000</v>
      </c>
      <c r="I483" s="5">
        <v>862</v>
      </c>
      <c r="J483" s="7">
        <v>131500</v>
      </c>
    </row>
    <row r="484" spans="6:10" x14ac:dyDescent="0.2">
      <c r="F484" s="5">
        <v>991</v>
      </c>
      <c r="G484" s="7">
        <v>348000</v>
      </c>
      <c r="I484" s="5">
        <v>863</v>
      </c>
      <c r="J484" s="7">
        <v>152000</v>
      </c>
    </row>
    <row r="485" spans="6:10" x14ac:dyDescent="0.2">
      <c r="F485" s="5">
        <v>992</v>
      </c>
      <c r="G485" s="7">
        <v>168000</v>
      </c>
      <c r="I485" s="5">
        <v>864</v>
      </c>
      <c r="J485" s="7">
        <v>132500</v>
      </c>
    </row>
    <row r="486" spans="6:10" x14ac:dyDescent="0.2">
      <c r="F486" s="5">
        <v>993</v>
      </c>
      <c r="G486" s="7">
        <v>187000</v>
      </c>
      <c r="I486" s="5">
        <v>866</v>
      </c>
      <c r="J486" s="7">
        <v>148500</v>
      </c>
    </row>
    <row r="487" spans="6:10" x14ac:dyDescent="0.2">
      <c r="F487" s="5">
        <v>994</v>
      </c>
      <c r="G487" s="7">
        <v>173900</v>
      </c>
      <c r="I487" s="5">
        <v>868</v>
      </c>
      <c r="J487" s="7">
        <v>129000</v>
      </c>
    </row>
    <row r="488" spans="6:10" x14ac:dyDescent="0.2">
      <c r="F488" s="5">
        <v>995</v>
      </c>
      <c r="G488" s="7">
        <v>337500</v>
      </c>
      <c r="I488" s="5">
        <v>869</v>
      </c>
      <c r="J488" s="7">
        <v>169000</v>
      </c>
    </row>
    <row r="489" spans="6:10" x14ac:dyDescent="0.2">
      <c r="F489" s="5">
        <v>1000</v>
      </c>
      <c r="G489" s="7">
        <v>206000</v>
      </c>
      <c r="I489" s="5">
        <v>871</v>
      </c>
      <c r="J489" s="7">
        <v>109500</v>
      </c>
    </row>
    <row r="490" spans="6:10" x14ac:dyDescent="0.2">
      <c r="F490" s="5">
        <v>1002</v>
      </c>
      <c r="G490" s="7">
        <v>86000</v>
      </c>
      <c r="I490" s="5">
        <v>874</v>
      </c>
      <c r="J490" s="7">
        <v>133000</v>
      </c>
    </row>
    <row r="491" spans="6:10" x14ac:dyDescent="0.2">
      <c r="F491" s="5">
        <v>1003</v>
      </c>
      <c r="G491" s="7">
        <v>232000</v>
      </c>
      <c r="I491" s="5">
        <v>875</v>
      </c>
      <c r="J491" s="7">
        <v>66500</v>
      </c>
    </row>
    <row r="492" spans="6:10" x14ac:dyDescent="0.2">
      <c r="F492" s="5">
        <v>1005</v>
      </c>
      <c r="G492" s="7">
        <v>181000</v>
      </c>
      <c r="I492" s="5">
        <v>877</v>
      </c>
      <c r="J492" s="7">
        <v>132250</v>
      </c>
    </row>
    <row r="493" spans="6:10" x14ac:dyDescent="0.2">
      <c r="F493" s="5">
        <v>1009</v>
      </c>
      <c r="G493" s="7">
        <v>240000</v>
      </c>
      <c r="I493" s="5">
        <v>880</v>
      </c>
      <c r="J493" s="7">
        <v>136500</v>
      </c>
    </row>
    <row r="494" spans="6:10" x14ac:dyDescent="0.2">
      <c r="F494" s="5">
        <v>1013</v>
      </c>
      <c r="G494" s="7">
        <v>165000</v>
      </c>
      <c r="I494" s="5">
        <v>881</v>
      </c>
      <c r="J494" s="7">
        <v>157000</v>
      </c>
    </row>
    <row r="495" spans="6:10" x14ac:dyDescent="0.2">
      <c r="F495" s="5">
        <v>1016</v>
      </c>
      <c r="G495" s="7">
        <v>227000</v>
      </c>
      <c r="I495" s="5">
        <v>883</v>
      </c>
      <c r="J495" s="7">
        <v>178000</v>
      </c>
    </row>
    <row r="496" spans="6:10" x14ac:dyDescent="0.2">
      <c r="F496" s="5">
        <v>1017</v>
      </c>
      <c r="G496" s="7">
        <v>203000</v>
      </c>
      <c r="I496" s="5">
        <v>884</v>
      </c>
      <c r="J496" s="7">
        <v>118500</v>
      </c>
    </row>
    <row r="497" spans="6:10" x14ac:dyDescent="0.2">
      <c r="F497" s="5">
        <v>1018</v>
      </c>
      <c r="G497" s="7">
        <v>187500</v>
      </c>
      <c r="I497" s="5">
        <v>885</v>
      </c>
      <c r="J497" s="7">
        <v>100000</v>
      </c>
    </row>
    <row r="498" spans="6:10" x14ac:dyDescent="0.2">
      <c r="F498" s="5">
        <v>1019</v>
      </c>
      <c r="G498" s="7">
        <v>160000</v>
      </c>
      <c r="I498" s="5">
        <v>887</v>
      </c>
      <c r="J498" s="7">
        <v>145000</v>
      </c>
    </row>
    <row r="499" spans="6:10" x14ac:dyDescent="0.2">
      <c r="F499" s="5">
        <v>1020</v>
      </c>
      <c r="G499" s="7">
        <v>213490</v>
      </c>
      <c r="I499" s="5">
        <v>888</v>
      </c>
      <c r="J499" s="7">
        <v>135500</v>
      </c>
    </row>
    <row r="500" spans="6:10" x14ac:dyDescent="0.2">
      <c r="F500" s="5">
        <v>1021</v>
      </c>
      <c r="G500" s="7">
        <v>176000</v>
      </c>
      <c r="I500" s="5">
        <v>890</v>
      </c>
      <c r="J500" s="7">
        <v>149500</v>
      </c>
    </row>
    <row r="501" spans="6:10" x14ac:dyDescent="0.2">
      <c r="F501" s="5">
        <v>1022</v>
      </c>
      <c r="G501" s="7">
        <v>194000</v>
      </c>
      <c r="I501" s="5">
        <v>891</v>
      </c>
      <c r="J501" s="7">
        <v>122900</v>
      </c>
    </row>
    <row r="502" spans="6:10" x14ac:dyDescent="0.2">
      <c r="F502" s="5">
        <v>1024</v>
      </c>
      <c r="G502" s="7">
        <v>191000</v>
      </c>
      <c r="I502" s="5">
        <v>892</v>
      </c>
      <c r="J502" s="7">
        <v>172500</v>
      </c>
    </row>
    <row r="503" spans="6:10" x14ac:dyDescent="0.2">
      <c r="F503" s="5">
        <v>1025</v>
      </c>
      <c r="G503" s="7">
        <v>287000</v>
      </c>
      <c r="I503" s="5">
        <v>893</v>
      </c>
      <c r="J503" s="7">
        <v>154500</v>
      </c>
    </row>
    <row r="504" spans="6:10" x14ac:dyDescent="0.2">
      <c r="F504" s="5">
        <v>1028</v>
      </c>
      <c r="G504" s="7">
        <v>293077</v>
      </c>
      <c r="I504" s="5">
        <v>894</v>
      </c>
      <c r="J504" s="7">
        <v>165000</v>
      </c>
    </row>
    <row r="505" spans="6:10" x14ac:dyDescent="0.2">
      <c r="F505" s="5">
        <v>1033</v>
      </c>
      <c r="G505" s="7">
        <v>310000</v>
      </c>
      <c r="I505" s="5">
        <v>895</v>
      </c>
      <c r="J505" s="7">
        <v>118858</v>
      </c>
    </row>
    <row r="506" spans="6:10" x14ac:dyDescent="0.2">
      <c r="F506" s="5">
        <v>1034</v>
      </c>
      <c r="G506" s="7">
        <v>230000</v>
      </c>
      <c r="I506" s="5">
        <v>896</v>
      </c>
      <c r="J506" s="7">
        <v>140000</v>
      </c>
    </row>
    <row r="507" spans="6:10" x14ac:dyDescent="0.2">
      <c r="F507" s="5">
        <v>1037</v>
      </c>
      <c r="G507" s="7">
        <v>315500</v>
      </c>
      <c r="I507" s="5">
        <v>897</v>
      </c>
      <c r="J507" s="7">
        <v>106500</v>
      </c>
    </row>
    <row r="508" spans="6:10" x14ac:dyDescent="0.2">
      <c r="F508" s="5">
        <v>1038</v>
      </c>
      <c r="G508" s="7">
        <v>287000</v>
      </c>
      <c r="I508" s="5">
        <v>898</v>
      </c>
      <c r="J508" s="7">
        <v>142953</v>
      </c>
    </row>
    <row r="509" spans="6:10" x14ac:dyDescent="0.2">
      <c r="F509" s="5">
        <v>1042</v>
      </c>
      <c r="G509" s="7">
        <v>173000</v>
      </c>
      <c r="I509" s="5">
        <v>900</v>
      </c>
      <c r="J509" s="7">
        <v>135000</v>
      </c>
    </row>
    <row r="510" spans="6:10" x14ac:dyDescent="0.2">
      <c r="F510" s="5">
        <v>1043</v>
      </c>
      <c r="G510" s="7">
        <v>196000</v>
      </c>
      <c r="I510" s="5">
        <v>901</v>
      </c>
      <c r="J510" s="7">
        <v>110000</v>
      </c>
    </row>
    <row r="511" spans="6:10" x14ac:dyDescent="0.2">
      <c r="F511" s="5">
        <v>1044</v>
      </c>
      <c r="G511" s="7">
        <v>262280</v>
      </c>
      <c r="I511" s="5">
        <v>902</v>
      </c>
      <c r="J511" s="7">
        <v>153000</v>
      </c>
    </row>
    <row r="512" spans="6:10" x14ac:dyDescent="0.2">
      <c r="F512" s="5">
        <v>1045</v>
      </c>
      <c r="G512" s="7">
        <v>278000</v>
      </c>
      <c r="I512" s="5">
        <v>905</v>
      </c>
      <c r="J512" s="7">
        <v>125500</v>
      </c>
    </row>
    <row r="513" spans="6:10" x14ac:dyDescent="0.2">
      <c r="F513" s="5">
        <v>1047</v>
      </c>
      <c r="G513" s="7">
        <v>556581</v>
      </c>
      <c r="I513" s="5">
        <v>906</v>
      </c>
      <c r="J513" s="7">
        <v>128000</v>
      </c>
    </row>
    <row r="514" spans="6:10" x14ac:dyDescent="0.2">
      <c r="F514" s="5">
        <v>1050</v>
      </c>
      <c r="G514" s="7">
        <v>84900</v>
      </c>
      <c r="I514" s="5">
        <v>909</v>
      </c>
      <c r="J514" s="7">
        <v>131000</v>
      </c>
    </row>
    <row r="515" spans="6:10" x14ac:dyDescent="0.2">
      <c r="F515" s="5">
        <v>1051</v>
      </c>
      <c r="G515" s="7">
        <v>176485</v>
      </c>
      <c r="I515" s="5">
        <v>911</v>
      </c>
      <c r="J515" s="7">
        <v>154300</v>
      </c>
    </row>
    <row r="516" spans="6:10" x14ac:dyDescent="0.2">
      <c r="F516" s="5">
        <v>1052</v>
      </c>
      <c r="G516" s="7">
        <v>200141</v>
      </c>
      <c r="I516" s="5">
        <v>913</v>
      </c>
      <c r="J516" s="7">
        <v>88000</v>
      </c>
    </row>
    <row r="517" spans="6:10" x14ac:dyDescent="0.2">
      <c r="F517" s="5">
        <v>1055</v>
      </c>
      <c r="G517" s="7">
        <v>255000</v>
      </c>
      <c r="I517" s="5">
        <v>914</v>
      </c>
      <c r="J517" s="7">
        <v>145000</v>
      </c>
    </row>
    <row r="518" spans="6:10" x14ac:dyDescent="0.2">
      <c r="F518" s="5">
        <v>1057</v>
      </c>
      <c r="G518" s="7">
        <v>185850</v>
      </c>
      <c r="I518" s="5">
        <v>916</v>
      </c>
      <c r="J518" s="7">
        <v>75000</v>
      </c>
    </row>
    <row r="519" spans="6:10" x14ac:dyDescent="0.2">
      <c r="F519" s="5">
        <v>1058</v>
      </c>
      <c r="G519" s="7">
        <v>248000</v>
      </c>
      <c r="I519" s="5">
        <v>917</v>
      </c>
      <c r="J519" s="7">
        <v>35311</v>
      </c>
    </row>
    <row r="520" spans="6:10" x14ac:dyDescent="0.2">
      <c r="F520" s="5">
        <v>1059</v>
      </c>
      <c r="G520" s="7">
        <v>335000</v>
      </c>
      <c r="I520" s="5">
        <v>918</v>
      </c>
      <c r="J520" s="7">
        <v>135000</v>
      </c>
    </row>
    <row r="521" spans="6:10" x14ac:dyDescent="0.2">
      <c r="F521" s="5">
        <v>1061</v>
      </c>
      <c r="G521" s="7">
        <v>213500</v>
      </c>
      <c r="I521" s="5">
        <v>920</v>
      </c>
      <c r="J521" s="7">
        <v>176500</v>
      </c>
    </row>
    <row r="522" spans="6:10" x14ac:dyDescent="0.2">
      <c r="F522" s="5">
        <v>1064</v>
      </c>
      <c r="G522" s="7">
        <v>110500</v>
      </c>
      <c r="I522" s="5">
        <v>922</v>
      </c>
      <c r="J522" s="7">
        <v>145900</v>
      </c>
    </row>
    <row r="523" spans="6:10" x14ac:dyDescent="0.2">
      <c r="F523" s="5">
        <v>1066</v>
      </c>
      <c r="G523" s="7">
        <v>328000</v>
      </c>
      <c r="I523" s="5">
        <v>925</v>
      </c>
      <c r="J523" s="7">
        <v>207500</v>
      </c>
    </row>
    <row r="524" spans="6:10" x14ac:dyDescent="0.2">
      <c r="F524" s="5">
        <v>1070</v>
      </c>
      <c r="G524" s="7">
        <v>135000</v>
      </c>
      <c r="I524" s="5">
        <v>928</v>
      </c>
      <c r="J524" s="7">
        <v>176000</v>
      </c>
    </row>
    <row r="525" spans="6:10" x14ac:dyDescent="0.2">
      <c r="F525" s="5">
        <v>1075</v>
      </c>
      <c r="G525" s="7">
        <v>194000</v>
      </c>
      <c r="I525" s="5">
        <v>932</v>
      </c>
      <c r="J525" s="7">
        <v>117500</v>
      </c>
    </row>
    <row r="526" spans="6:10" x14ac:dyDescent="0.2">
      <c r="F526" s="5">
        <v>1077</v>
      </c>
      <c r="G526" s="7">
        <v>170000</v>
      </c>
      <c r="I526" s="5">
        <v>936</v>
      </c>
      <c r="J526" s="7">
        <v>79900</v>
      </c>
    </row>
    <row r="527" spans="6:10" x14ac:dyDescent="0.2">
      <c r="F527" s="5">
        <v>1079</v>
      </c>
      <c r="G527" s="7">
        <v>155900</v>
      </c>
      <c r="I527" s="5">
        <v>940</v>
      </c>
      <c r="J527" s="7">
        <v>244400</v>
      </c>
    </row>
    <row r="528" spans="6:10" x14ac:dyDescent="0.2">
      <c r="F528" s="5">
        <v>1081</v>
      </c>
      <c r="G528" s="7">
        <v>145000</v>
      </c>
      <c r="I528" s="5">
        <v>941</v>
      </c>
      <c r="J528" s="7">
        <v>150900</v>
      </c>
    </row>
    <row r="529" spans="6:10" x14ac:dyDescent="0.2">
      <c r="F529" s="5">
        <v>1083</v>
      </c>
      <c r="G529" s="7">
        <v>192000</v>
      </c>
      <c r="I529" s="5">
        <v>943</v>
      </c>
      <c r="J529" s="7">
        <v>150000</v>
      </c>
    </row>
    <row r="530" spans="6:10" x14ac:dyDescent="0.2">
      <c r="F530" s="5">
        <v>1086</v>
      </c>
      <c r="G530" s="7">
        <v>147000</v>
      </c>
      <c r="I530" s="5">
        <v>944</v>
      </c>
      <c r="J530" s="7">
        <v>143000</v>
      </c>
    </row>
    <row r="531" spans="6:10" x14ac:dyDescent="0.2">
      <c r="F531" s="5">
        <v>1088</v>
      </c>
      <c r="G531" s="7">
        <v>252000</v>
      </c>
      <c r="I531" s="5">
        <v>946</v>
      </c>
      <c r="J531" s="7">
        <v>124900</v>
      </c>
    </row>
    <row r="532" spans="6:10" x14ac:dyDescent="0.2">
      <c r="F532" s="5">
        <v>1089</v>
      </c>
      <c r="G532" s="7">
        <v>137500</v>
      </c>
      <c r="I532" s="5">
        <v>947</v>
      </c>
      <c r="J532" s="7">
        <v>143000</v>
      </c>
    </row>
    <row r="533" spans="6:10" x14ac:dyDescent="0.2">
      <c r="F533" s="5">
        <v>1090</v>
      </c>
      <c r="G533" s="7">
        <v>197000</v>
      </c>
      <c r="I533" s="5">
        <v>952</v>
      </c>
      <c r="J533" s="7">
        <v>119900</v>
      </c>
    </row>
    <row r="534" spans="6:10" x14ac:dyDescent="0.2">
      <c r="F534" s="5">
        <v>1092</v>
      </c>
      <c r="G534" s="7">
        <v>160000</v>
      </c>
      <c r="I534" s="5">
        <v>953</v>
      </c>
      <c r="J534" s="7">
        <v>133900</v>
      </c>
    </row>
    <row r="535" spans="6:10" x14ac:dyDescent="0.2">
      <c r="F535" s="5">
        <v>1094</v>
      </c>
      <c r="G535" s="7">
        <v>146000</v>
      </c>
      <c r="I535" s="5">
        <v>954</v>
      </c>
      <c r="J535" s="7">
        <v>172000</v>
      </c>
    </row>
    <row r="536" spans="6:10" x14ac:dyDescent="0.2">
      <c r="F536" s="5">
        <v>1096</v>
      </c>
      <c r="G536" s="7">
        <v>176432</v>
      </c>
      <c r="I536" s="5">
        <v>955</v>
      </c>
      <c r="J536" s="7">
        <v>127500</v>
      </c>
    </row>
    <row r="537" spans="6:10" x14ac:dyDescent="0.2">
      <c r="F537" s="5">
        <v>1097</v>
      </c>
      <c r="G537" s="7">
        <v>127000</v>
      </c>
      <c r="I537" s="5">
        <v>956</v>
      </c>
      <c r="J537" s="7">
        <v>145000</v>
      </c>
    </row>
    <row r="538" spans="6:10" x14ac:dyDescent="0.2">
      <c r="F538" s="5">
        <v>1098</v>
      </c>
      <c r="G538" s="7">
        <v>170000</v>
      </c>
      <c r="I538" s="5">
        <v>957</v>
      </c>
      <c r="J538" s="7">
        <v>124000</v>
      </c>
    </row>
    <row r="539" spans="6:10" x14ac:dyDescent="0.2">
      <c r="F539" s="5">
        <v>1106</v>
      </c>
      <c r="G539" s="7">
        <v>325000</v>
      </c>
      <c r="I539" s="5">
        <v>958</v>
      </c>
      <c r="J539" s="7">
        <v>132000</v>
      </c>
    </row>
    <row r="540" spans="6:10" x14ac:dyDescent="0.2">
      <c r="F540" s="5">
        <v>1107</v>
      </c>
      <c r="G540" s="7">
        <v>179900</v>
      </c>
      <c r="I540" s="5">
        <v>961</v>
      </c>
      <c r="J540" s="7">
        <v>116500</v>
      </c>
    </row>
    <row r="541" spans="6:10" x14ac:dyDescent="0.2">
      <c r="F541" s="5">
        <v>1108</v>
      </c>
      <c r="G541" s="7">
        <v>274725</v>
      </c>
      <c r="I541" s="5">
        <v>962</v>
      </c>
      <c r="J541" s="7">
        <v>272000</v>
      </c>
    </row>
    <row r="542" spans="6:10" x14ac:dyDescent="0.2">
      <c r="F542" s="5">
        <v>1110</v>
      </c>
      <c r="G542" s="7">
        <v>280000</v>
      </c>
      <c r="I542" s="5">
        <v>967</v>
      </c>
      <c r="J542" s="7">
        <v>160000</v>
      </c>
    </row>
    <row r="543" spans="6:10" x14ac:dyDescent="0.2">
      <c r="F543" s="5">
        <v>1114</v>
      </c>
      <c r="G543" s="7">
        <v>134500</v>
      </c>
      <c r="I543" s="5">
        <v>968</v>
      </c>
      <c r="J543" s="7">
        <v>135000</v>
      </c>
    </row>
    <row r="544" spans="6:10" x14ac:dyDescent="0.2">
      <c r="F544" s="5">
        <v>1115</v>
      </c>
      <c r="G544" s="7">
        <v>117000</v>
      </c>
      <c r="I544" s="5">
        <v>969</v>
      </c>
      <c r="J544" s="7">
        <v>37900</v>
      </c>
    </row>
    <row r="545" spans="6:10" x14ac:dyDescent="0.2">
      <c r="F545" s="5">
        <v>1116</v>
      </c>
      <c r="G545" s="7">
        <v>318000</v>
      </c>
      <c r="I545" s="5">
        <v>970</v>
      </c>
      <c r="J545" s="7">
        <v>140000</v>
      </c>
    </row>
    <row r="546" spans="6:10" x14ac:dyDescent="0.2">
      <c r="F546" s="5">
        <v>1117</v>
      </c>
      <c r="G546" s="7">
        <v>184100</v>
      </c>
      <c r="I546" s="5">
        <v>971</v>
      </c>
      <c r="J546" s="7">
        <v>135000</v>
      </c>
    </row>
    <row r="547" spans="6:10" x14ac:dyDescent="0.2">
      <c r="F547" s="5">
        <v>1118</v>
      </c>
      <c r="G547" s="7">
        <v>130000</v>
      </c>
      <c r="I547" s="5">
        <v>973</v>
      </c>
      <c r="J547" s="7">
        <v>99500</v>
      </c>
    </row>
    <row r="548" spans="6:10" x14ac:dyDescent="0.2">
      <c r="F548" s="5">
        <v>1122</v>
      </c>
      <c r="G548" s="7">
        <v>212900</v>
      </c>
      <c r="I548" s="5">
        <v>977</v>
      </c>
      <c r="J548" s="7">
        <v>85500</v>
      </c>
    </row>
    <row r="549" spans="6:10" x14ac:dyDescent="0.2">
      <c r="F549" s="5">
        <v>1125</v>
      </c>
      <c r="G549" s="7">
        <v>163900</v>
      </c>
      <c r="I549" s="5">
        <v>979</v>
      </c>
      <c r="J549" s="7">
        <v>110000</v>
      </c>
    </row>
    <row r="550" spans="6:10" x14ac:dyDescent="0.2">
      <c r="F550" s="5">
        <v>1127</v>
      </c>
      <c r="G550" s="7">
        <v>174000</v>
      </c>
      <c r="I550" s="5">
        <v>980</v>
      </c>
      <c r="J550" s="7">
        <v>139000</v>
      </c>
    </row>
    <row r="551" spans="6:10" x14ac:dyDescent="0.2">
      <c r="F551" s="5">
        <v>1128</v>
      </c>
      <c r="G551" s="7">
        <v>259000</v>
      </c>
      <c r="I551" s="5">
        <v>986</v>
      </c>
      <c r="J551" s="7">
        <v>125000</v>
      </c>
    </row>
    <row r="552" spans="6:10" x14ac:dyDescent="0.2">
      <c r="F552" s="5">
        <v>1129</v>
      </c>
      <c r="G552" s="7">
        <v>215000</v>
      </c>
      <c r="I552" s="5">
        <v>996</v>
      </c>
      <c r="J552" s="7">
        <v>121600</v>
      </c>
    </row>
    <row r="553" spans="6:10" x14ac:dyDescent="0.2">
      <c r="F553" s="5">
        <v>1131</v>
      </c>
      <c r="G553" s="7">
        <v>135000</v>
      </c>
      <c r="I553" s="5">
        <v>997</v>
      </c>
      <c r="J553" s="7">
        <v>136500</v>
      </c>
    </row>
    <row r="554" spans="6:10" x14ac:dyDescent="0.2">
      <c r="F554" s="5">
        <v>1134</v>
      </c>
      <c r="G554" s="7">
        <v>239500</v>
      </c>
      <c r="I554" s="5">
        <v>998</v>
      </c>
      <c r="J554" s="7">
        <v>185000</v>
      </c>
    </row>
    <row r="555" spans="6:10" x14ac:dyDescent="0.2">
      <c r="F555" s="5">
        <v>1139</v>
      </c>
      <c r="G555" s="7">
        <v>196000</v>
      </c>
      <c r="I555" s="5">
        <v>999</v>
      </c>
      <c r="J555" s="7">
        <v>91000</v>
      </c>
    </row>
    <row r="556" spans="6:10" x14ac:dyDescent="0.2">
      <c r="F556" s="5">
        <v>1142</v>
      </c>
      <c r="G556" s="7">
        <v>197500</v>
      </c>
      <c r="I556" s="5">
        <v>1001</v>
      </c>
      <c r="J556" s="7">
        <v>82000</v>
      </c>
    </row>
    <row r="557" spans="6:10" x14ac:dyDescent="0.2">
      <c r="F557" s="5">
        <v>1143</v>
      </c>
      <c r="G557" s="7">
        <v>424870</v>
      </c>
      <c r="I557" s="5">
        <v>1004</v>
      </c>
      <c r="J557" s="7">
        <v>136905</v>
      </c>
    </row>
    <row r="558" spans="6:10" x14ac:dyDescent="0.2">
      <c r="F558" s="5">
        <v>1147</v>
      </c>
      <c r="G558" s="7">
        <v>180000</v>
      </c>
      <c r="I558" s="5">
        <v>1006</v>
      </c>
      <c r="J558" s="7">
        <v>149900</v>
      </c>
    </row>
    <row r="559" spans="6:10" x14ac:dyDescent="0.2">
      <c r="F559" s="5">
        <v>1151</v>
      </c>
      <c r="G559" s="7">
        <v>124000</v>
      </c>
      <c r="I559" s="5">
        <v>1007</v>
      </c>
      <c r="J559" s="7">
        <v>163500</v>
      </c>
    </row>
    <row r="560" spans="6:10" x14ac:dyDescent="0.2">
      <c r="F560" s="5">
        <v>1153</v>
      </c>
      <c r="G560" s="7">
        <v>230000</v>
      </c>
      <c r="I560" s="5">
        <v>1008</v>
      </c>
      <c r="J560" s="7">
        <v>88000</v>
      </c>
    </row>
    <row r="561" spans="6:10" x14ac:dyDescent="0.2">
      <c r="F561" s="5">
        <v>1155</v>
      </c>
      <c r="G561" s="7">
        <v>201800</v>
      </c>
      <c r="I561" s="5">
        <v>1010</v>
      </c>
      <c r="J561" s="7">
        <v>102000</v>
      </c>
    </row>
    <row r="562" spans="6:10" x14ac:dyDescent="0.2">
      <c r="F562" s="5">
        <v>1156</v>
      </c>
      <c r="G562" s="7">
        <v>218000</v>
      </c>
      <c r="I562" s="5">
        <v>1011</v>
      </c>
      <c r="J562" s="7">
        <v>135000</v>
      </c>
    </row>
    <row r="563" spans="6:10" x14ac:dyDescent="0.2">
      <c r="F563" s="5">
        <v>1157</v>
      </c>
      <c r="G563" s="7">
        <v>179900</v>
      </c>
      <c r="I563" s="5">
        <v>1012</v>
      </c>
      <c r="J563" s="7">
        <v>100000</v>
      </c>
    </row>
    <row r="564" spans="6:10" x14ac:dyDescent="0.2">
      <c r="F564" s="5">
        <v>1158</v>
      </c>
      <c r="G564" s="7">
        <v>230000</v>
      </c>
      <c r="I564" s="5">
        <v>1014</v>
      </c>
      <c r="J564" s="7">
        <v>85000</v>
      </c>
    </row>
    <row r="565" spans="6:10" x14ac:dyDescent="0.2">
      <c r="F565" s="5">
        <v>1159</v>
      </c>
      <c r="G565" s="7">
        <v>235128</v>
      </c>
      <c r="I565" s="5">
        <v>1015</v>
      </c>
      <c r="J565" s="7">
        <v>119200</v>
      </c>
    </row>
    <row r="566" spans="6:10" x14ac:dyDescent="0.2">
      <c r="F566" s="5">
        <v>1160</v>
      </c>
      <c r="G566" s="7">
        <v>185000</v>
      </c>
      <c r="I566" s="5">
        <v>1023</v>
      </c>
      <c r="J566" s="7">
        <v>87000</v>
      </c>
    </row>
    <row r="567" spans="6:10" x14ac:dyDescent="0.2">
      <c r="F567" s="5">
        <v>1162</v>
      </c>
      <c r="G567" s="7">
        <v>224000</v>
      </c>
      <c r="I567" s="5">
        <v>1026</v>
      </c>
      <c r="J567" s="7">
        <v>112500</v>
      </c>
    </row>
    <row r="568" spans="6:10" x14ac:dyDescent="0.2">
      <c r="F568" s="5">
        <v>1165</v>
      </c>
      <c r="G568" s="7">
        <v>194000</v>
      </c>
      <c r="I568" s="5">
        <v>1027</v>
      </c>
      <c r="J568" s="7">
        <v>167500</v>
      </c>
    </row>
    <row r="569" spans="6:10" x14ac:dyDescent="0.2">
      <c r="F569" s="5">
        <v>1166</v>
      </c>
      <c r="G569" s="7">
        <v>233170</v>
      </c>
      <c r="I569" s="5">
        <v>1029</v>
      </c>
      <c r="J569" s="7">
        <v>105000</v>
      </c>
    </row>
    <row r="570" spans="6:10" x14ac:dyDescent="0.2">
      <c r="F570" s="5">
        <v>1167</v>
      </c>
      <c r="G570" s="7">
        <v>245350</v>
      </c>
      <c r="I570" s="5">
        <v>1030</v>
      </c>
      <c r="J570" s="7">
        <v>118000</v>
      </c>
    </row>
    <row r="571" spans="6:10" x14ac:dyDescent="0.2">
      <c r="F571" s="5">
        <v>1169</v>
      </c>
      <c r="G571" s="7">
        <v>235000</v>
      </c>
      <c r="I571" s="5">
        <v>1031</v>
      </c>
      <c r="J571" s="7">
        <v>160000</v>
      </c>
    </row>
    <row r="572" spans="6:10" x14ac:dyDescent="0.2">
      <c r="F572" s="5">
        <v>1170</v>
      </c>
      <c r="G572" s="7">
        <v>625000</v>
      </c>
      <c r="I572" s="5">
        <v>1032</v>
      </c>
      <c r="J572" s="7">
        <v>197000</v>
      </c>
    </row>
    <row r="573" spans="6:10" x14ac:dyDescent="0.2">
      <c r="F573" s="5">
        <v>1173</v>
      </c>
      <c r="G573" s="7">
        <v>171900</v>
      </c>
      <c r="I573" s="5">
        <v>1035</v>
      </c>
      <c r="J573" s="7">
        <v>119750</v>
      </c>
    </row>
    <row r="574" spans="6:10" x14ac:dyDescent="0.2">
      <c r="F574" s="5">
        <v>1174</v>
      </c>
      <c r="G574" s="7">
        <v>200500</v>
      </c>
      <c r="I574" s="5">
        <v>1036</v>
      </c>
      <c r="J574" s="7">
        <v>84000</v>
      </c>
    </row>
    <row r="575" spans="6:10" x14ac:dyDescent="0.2">
      <c r="F575" s="5">
        <v>1176</v>
      </c>
      <c r="G575" s="7">
        <v>285000</v>
      </c>
      <c r="I575" s="5">
        <v>1039</v>
      </c>
      <c r="J575" s="7">
        <v>97000</v>
      </c>
    </row>
    <row r="576" spans="6:10" x14ac:dyDescent="0.2">
      <c r="F576" s="5">
        <v>1182</v>
      </c>
      <c r="G576" s="7">
        <v>392500</v>
      </c>
      <c r="I576" s="5">
        <v>1040</v>
      </c>
      <c r="J576" s="7">
        <v>80000</v>
      </c>
    </row>
    <row r="577" spans="6:10" x14ac:dyDescent="0.2">
      <c r="F577" s="5">
        <v>1183</v>
      </c>
      <c r="G577" s="7">
        <v>745000</v>
      </c>
      <c r="I577" s="5">
        <v>1041</v>
      </c>
      <c r="J577" s="7">
        <v>155000</v>
      </c>
    </row>
    <row r="578" spans="6:10" x14ac:dyDescent="0.2">
      <c r="F578" s="5">
        <v>1188</v>
      </c>
      <c r="G578" s="7">
        <v>262000</v>
      </c>
      <c r="I578" s="5">
        <v>1046</v>
      </c>
      <c r="J578" s="7">
        <v>139600</v>
      </c>
    </row>
    <row r="579" spans="6:10" x14ac:dyDescent="0.2">
      <c r="F579" s="5">
        <v>1189</v>
      </c>
      <c r="G579" s="7">
        <v>195000</v>
      </c>
      <c r="I579" s="5">
        <v>1048</v>
      </c>
      <c r="J579" s="7">
        <v>145000</v>
      </c>
    </row>
    <row r="580" spans="6:10" x14ac:dyDescent="0.2">
      <c r="F580" s="5">
        <v>1190</v>
      </c>
      <c r="G580" s="7">
        <v>189000</v>
      </c>
      <c r="I580" s="5">
        <v>1049</v>
      </c>
      <c r="J580" s="7">
        <v>115000</v>
      </c>
    </row>
    <row r="581" spans="6:10" x14ac:dyDescent="0.2">
      <c r="F581" s="5">
        <v>1192</v>
      </c>
      <c r="G581" s="7">
        <v>174000</v>
      </c>
      <c r="I581" s="5">
        <v>1053</v>
      </c>
      <c r="J581" s="7">
        <v>165000</v>
      </c>
    </row>
    <row r="582" spans="6:10" x14ac:dyDescent="0.2">
      <c r="F582" s="5">
        <v>1193</v>
      </c>
      <c r="G582" s="7">
        <v>125000</v>
      </c>
      <c r="I582" s="5">
        <v>1054</v>
      </c>
      <c r="J582" s="7">
        <v>144500</v>
      </c>
    </row>
    <row r="583" spans="6:10" x14ac:dyDescent="0.2">
      <c r="F583" s="5">
        <v>1196</v>
      </c>
      <c r="G583" s="7">
        <v>176000</v>
      </c>
      <c r="I583" s="5">
        <v>1056</v>
      </c>
      <c r="J583" s="7">
        <v>180000</v>
      </c>
    </row>
    <row r="584" spans="6:10" x14ac:dyDescent="0.2">
      <c r="F584" s="5">
        <v>1197</v>
      </c>
      <c r="G584" s="7">
        <v>219210</v>
      </c>
      <c r="I584" s="5">
        <v>1060</v>
      </c>
      <c r="J584" s="7">
        <v>220000</v>
      </c>
    </row>
    <row r="585" spans="6:10" x14ac:dyDescent="0.2">
      <c r="F585" s="5">
        <v>1199</v>
      </c>
      <c r="G585" s="7">
        <v>178000</v>
      </c>
      <c r="I585" s="5">
        <v>1062</v>
      </c>
      <c r="J585" s="7">
        <v>81000</v>
      </c>
    </row>
    <row r="586" spans="6:10" x14ac:dyDescent="0.2">
      <c r="F586" s="5">
        <v>1202</v>
      </c>
      <c r="G586" s="7">
        <v>197900</v>
      </c>
      <c r="I586" s="5">
        <v>1063</v>
      </c>
      <c r="J586" s="7">
        <v>90000</v>
      </c>
    </row>
    <row r="587" spans="6:10" x14ac:dyDescent="0.2">
      <c r="F587" s="5">
        <v>1204</v>
      </c>
      <c r="G587" s="7">
        <v>213000</v>
      </c>
      <c r="I587" s="5">
        <v>1065</v>
      </c>
      <c r="J587" s="7">
        <v>154000</v>
      </c>
    </row>
    <row r="588" spans="6:10" x14ac:dyDescent="0.2">
      <c r="F588" s="5">
        <v>1206</v>
      </c>
      <c r="G588" s="7">
        <v>271900</v>
      </c>
      <c r="I588" s="5">
        <v>1067</v>
      </c>
      <c r="J588" s="7">
        <v>178000</v>
      </c>
    </row>
    <row r="589" spans="6:10" x14ac:dyDescent="0.2">
      <c r="F589" s="5">
        <v>1208</v>
      </c>
      <c r="G589" s="7">
        <v>200000</v>
      </c>
      <c r="I589" s="5">
        <v>1068</v>
      </c>
      <c r="J589" s="7">
        <v>167900</v>
      </c>
    </row>
    <row r="590" spans="6:10" x14ac:dyDescent="0.2">
      <c r="F590" s="5">
        <v>1210</v>
      </c>
      <c r="G590" s="7">
        <v>290000</v>
      </c>
      <c r="I590" s="5">
        <v>1069</v>
      </c>
      <c r="J590" s="7">
        <v>151400</v>
      </c>
    </row>
    <row r="591" spans="6:10" x14ac:dyDescent="0.2">
      <c r="F591" s="5">
        <v>1211</v>
      </c>
      <c r="G591" s="7">
        <v>189000</v>
      </c>
      <c r="I591" s="5">
        <v>1071</v>
      </c>
      <c r="J591" s="7">
        <v>135000</v>
      </c>
    </row>
    <row r="592" spans="6:10" x14ac:dyDescent="0.2">
      <c r="F592" s="5">
        <v>1218</v>
      </c>
      <c r="G592" s="7">
        <v>229456</v>
      </c>
      <c r="I592" s="5">
        <v>1072</v>
      </c>
      <c r="J592" s="7">
        <v>154000</v>
      </c>
    </row>
    <row r="593" spans="6:10" x14ac:dyDescent="0.2">
      <c r="F593" s="5">
        <v>1225</v>
      </c>
      <c r="G593" s="7">
        <v>184000</v>
      </c>
      <c r="I593" s="5">
        <v>1073</v>
      </c>
      <c r="J593" s="7">
        <v>91500</v>
      </c>
    </row>
    <row r="594" spans="6:10" x14ac:dyDescent="0.2">
      <c r="F594" s="5">
        <v>1227</v>
      </c>
      <c r="G594" s="7">
        <v>214000</v>
      </c>
      <c r="I594" s="5">
        <v>1074</v>
      </c>
      <c r="J594" s="7">
        <v>159500</v>
      </c>
    </row>
    <row r="595" spans="6:10" x14ac:dyDescent="0.2">
      <c r="F595" s="5">
        <v>1228</v>
      </c>
      <c r="G595" s="7">
        <v>147000</v>
      </c>
      <c r="I595" s="5">
        <v>1076</v>
      </c>
      <c r="J595" s="7">
        <v>219500</v>
      </c>
    </row>
    <row r="596" spans="6:10" x14ac:dyDescent="0.2">
      <c r="F596" s="5">
        <v>1229</v>
      </c>
      <c r="G596" s="7">
        <v>367294</v>
      </c>
      <c r="I596" s="5">
        <v>1078</v>
      </c>
      <c r="J596" s="7">
        <v>138800</v>
      </c>
    </row>
    <row r="597" spans="6:10" x14ac:dyDescent="0.2">
      <c r="F597" s="5">
        <v>1237</v>
      </c>
      <c r="G597" s="7">
        <v>175500</v>
      </c>
      <c r="I597" s="5">
        <v>1080</v>
      </c>
      <c r="J597" s="7">
        <v>126000</v>
      </c>
    </row>
    <row r="598" spans="6:10" x14ac:dyDescent="0.2">
      <c r="F598" s="5">
        <v>1238</v>
      </c>
      <c r="G598" s="7">
        <v>195000</v>
      </c>
      <c r="I598" s="5">
        <v>1082</v>
      </c>
      <c r="J598" s="7">
        <v>133000</v>
      </c>
    </row>
    <row r="599" spans="6:10" x14ac:dyDescent="0.2">
      <c r="F599" s="5">
        <v>1240</v>
      </c>
      <c r="G599" s="7">
        <v>265900</v>
      </c>
      <c r="I599" s="5">
        <v>1084</v>
      </c>
      <c r="J599" s="7">
        <v>160000</v>
      </c>
    </row>
    <row r="600" spans="6:10" x14ac:dyDescent="0.2">
      <c r="F600" s="5">
        <v>1241</v>
      </c>
      <c r="G600" s="7">
        <v>224900</v>
      </c>
      <c r="I600" s="5">
        <v>1085</v>
      </c>
      <c r="J600" s="7">
        <v>187500</v>
      </c>
    </row>
    <row r="601" spans="6:10" x14ac:dyDescent="0.2">
      <c r="F601" s="5">
        <v>1242</v>
      </c>
      <c r="G601" s="7">
        <v>248328</v>
      </c>
      <c r="I601" s="5">
        <v>1087</v>
      </c>
      <c r="J601" s="7">
        <v>83500</v>
      </c>
    </row>
    <row r="602" spans="6:10" x14ac:dyDescent="0.2">
      <c r="F602" s="5">
        <v>1243</v>
      </c>
      <c r="G602" s="7">
        <v>170000</v>
      </c>
      <c r="I602" s="5">
        <v>1091</v>
      </c>
      <c r="J602" s="7">
        <v>92900</v>
      </c>
    </row>
    <row r="603" spans="6:10" x14ac:dyDescent="0.2">
      <c r="F603" s="5">
        <v>1244</v>
      </c>
      <c r="G603" s="7">
        <v>465000</v>
      </c>
      <c r="I603" s="5">
        <v>1093</v>
      </c>
      <c r="J603" s="7">
        <v>136500</v>
      </c>
    </row>
    <row r="604" spans="6:10" x14ac:dyDescent="0.2">
      <c r="F604" s="5">
        <v>1245</v>
      </c>
      <c r="G604" s="7">
        <v>230000</v>
      </c>
      <c r="I604" s="5">
        <v>1095</v>
      </c>
      <c r="J604" s="7">
        <v>129000</v>
      </c>
    </row>
    <row r="605" spans="6:10" x14ac:dyDescent="0.2">
      <c r="F605" s="5">
        <v>1247</v>
      </c>
      <c r="G605" s="7">
        <v>186500</v>
      </c>
      <c r="I605" s="5">
        <v>1099</v>
      </c>
      <c r="J605" s="7">
        <v>128000</v>
      </c>
    </row>
    <row r="606" spans="6:10" x14ac:dyDescent="0.2">
      <c r="F606" s="5">
        <v>1251</v>
      </c>
      <c r="G606" s="7">
        <v>244000</v>
      </c>
      <c r="I606" s="5">
        <v>1100</v>
      </c>
      <c r="J606" s="7">
        <v>157000</v>
      </c>
    </row>
    <row r="607" spans="6:10" x14ac:dyDescent="0.2">
      <c r="F607" s="5">
        <v>1252</v>
      </c>
      <c r="G607" s="7">
        <v>171750</v>
      </c>
      <c r="I607" s="5">
        <v>1101</v>
      </c>
      <c r="J607" s="7">
        <v>60000</v>
      </c>
    </row>
    <row r="608" spans="6:10" x14ac:dyDescent="0.2">
      <c r="F608" s="5">
        <v>1254</v>
      </c>
      <c r="G608" s="7">
        <v>294000</v>
      </c>
      <c r="I608" s="5">
        <v>1102</v>
      </c>
      <c r="J608" s="7">
        <v>119500</v>
      </c>
    </row>
    <row r="609" spans="6:10" x14ac:dyDescent="0.2">
      <c r="F609" s="5">
        <v>1255</v>
      </c>
      <c r="G609" s="7">
        <v>165400</v>
      </c>
      <c r="I609" s="5">
        <v>1103</v>
      </c>
      <c r="J609" s="7">
        <v>135000</v>
      </c>
    </row>
    <row r="610" spans="6:10" x14ac:dyDescent="0.2">
      <c r="F610" s="5">
        <v>1257</v>
      </c>
      <c r="G610" s="7">
        <v>301500</v>
      </c>
      <c r="I610" s="5">
        <v>1104</v>
      </c>
      <c r="J610" s="7">
        <v>159500</v>
      </c>
    </row>
    <row r="611" spans="6:10" x14ac:dyDescent="0.2">
      <c r="F611" s="5">
        <v>1259</v>
      </c>
      <c r="G611" s="7">
        <v>190000</v>
      </c>
      <c r="I611" s="5">
        <v>1105</v>
      </c>
      <c r="J611" s="7">
        <v>106000</v>
      </c>
    </row>
    <row r="612" spans="6:10" x14ac:dyDescent="0.2">
      <c r="F612" s="5">
        <v>1265</v>
      </c>
      <c r="G612" s="7">
        <v>181000</v>
      </c>
      <c r="I612" s="5">
        <v>1109</v>
      </c>
      <c r="J612" s="7">
        <v>181000</v>
      </c>
    </row>
    <row r="613" spans="6:10" x14ac:dyDescent="0.2">
      <c r="F613" s="5">
        <v>1266</v>
      </c>
      <c r="G613" s="7">
        <v>183900</v>
      </c>
      <c r="I613" s="5">
        <v>1111</v>
      </c>
      <c r="J613" s="7">
        <v>188000</v>
      </c>
    </row>
    <row r="614" spans="6:10" x14ac:dyDescent="0.2">
      <c r="F614" s="5">
        <v>1268</v>
      </c>
      <c r="G614" s="7">
        <v>378500</v>
      </c>
      <c r="I614" s="5">
        <v>1112</v>
      </c>
      <c r="J614" s="7">
        <v>205000</v>
      </c>
    </row>
    <row r="615" spans="6:10" x14ac:dyDescent="0.2">
      <c r="F615" s="5">
        <v>1269</v>
      </c>
      <c r="G615" s="7">
        <v>381000</v>
      </c>
      <c r="I615" s="5">
        <v>1113</v>
      </c>
      <c r="J615" s="7">
        <v>129900</v>
      </c>
    </row>
    <row r="616" spans="6:10" x14ac:dyDescent="0.2">
      <c r="F616" s="5">
        <v>1271</v>
      </c>
      <c r="G616" s="7">
        <v>260000</v>
      </c>
      <c r="I616" s="5">
        <v>1119</v>
      </c>
      <c r="J616" s="7">
        <v>140000</v>
      </c>
    </row>
    <row r="617" spans="6:10" x14ac:dyDescent="0.2">
      <c r="F617" s="5">
        <v>1272</v>
      </c>
      <c r="G617" s="7">
        <v>185750</v>
      </c>
      <c r="I617" s="5">
        <v>1120</v>
      </c>
      <c r="J617" s="7">
        <v>133700</v>
      </c>
    </row>
    <row r="618" spans="6:10" x14ac:dyDescent="0.2">
      <c r="F618" s="5">
        <v>1274</v>
      </c>
      <c r="G618" s="7">
        <v>177000</v>
      </c>
      <c r="I618" s="5">
        <v>1121</v>
      </c>
      <c r="J618" s="7">
        <v>118400</v>
      </c>
    </row>
    <row r="619" spans="6:10" x14ac:dyDescent="0.2">
      <c r="F619" s="5">
        <v>1279</v>
      </c>
      <c r="G619" s="7">
        <v>237000</v>
      </c>
      <c r="I619" s="5">
        <v>1123</v>
      </c>
      <c r="J619" s="7">
        <v>112000</v>
      </c>
    </row>
    <row r="620" spans="6:10" x14ac:dyDescent="0.2">
      <c r="F620" s="5">
        <v>1281</v>
      </c>
      <c r="G620" s="7">
        <v>227000</v>
      </c>
      <c r="I620" s="5">
        <v>1124</v>
      </c>
      <c r="J620" s="7">
        <v>118000</v>
      </c>
    </row>
    <row r="621" spans="6:10" x14ac:dyDescent="0.2">
      <c r="F621" s="5">
        <v>1283</v>
      </c>
      <c r="G621" s="7">
        <v>150500</v>
      </c>
      <c r="I621" s="5">
        <v>1126</v>
      </c>
      <c r="J621" s="7">
        <v>115000</v>
      </c>
    </row>
    <row r="622" spans="6:10" x14ac:dyDescent="0.2">
      <c r="F622" s="5">
        <v>1285</v>
      </c>
      <c r="G622" s="7">
        <v>169000</v>
      </c>
      <c r="I622" s="5">
        <v>1130</v>
      </c>
      <c r="J622" s="7">
        <v>140000</v>
      </c>
    </row>
    <row r="623" spans="6:10" x14ac:dyDescent="0.2">
      <c r="F623" s="5">
        <v>1289</v>
      </c>
      <c r="G623" s="7">
        <v>278000</v>
      </c>
      <c r="I623" s="5">
        <v>1132</v>
      </c>
      <c r="J623" s="7">
        <v>93500</v>
      </c>
    </row>
    <row r="624" spans="6:10" x14ac:dyDescent="0.2">
      <c r="F624" s="5">
        <v>1290</v>
      </c>
      <c r="G624" s="7">
        <v>281000</v>
      </c>
      <c r="I624" s="5">
        <v>1133</v>
      </c>
      <c r="J624" s="7">
        <v>117500</v>
      </c>
    </row>
    <row r="625" spans="6:10" x14ac:dyDescent="0.2">
      <c r="F625" s="5">
        <v>1299</v>
      </c>
      <c r="G625" s="7">
        <v>160000</v>
      </c>
      <c r="I625" s="5">
        <v>1135</v>
      </c>
      <c r="J625" s="7">
        <v>169000</v>
      </c>
    </row>
    <row r="626" spans="6:10" x14ac:dyDescent="0.2">
      <c r="F626" s="5">
        <v>1300</v>
      </c>
      <c r="G626" s="7">
        <v>154000</v>
      </c>
      <c r="I626" s="5">
        <v>1136</v>
      </c>
      <c r="J626" s="7">
        <v>102000</v>
      </c>
    </row>
    <row r="627" spans="6:10" x14ac:dyDescent="0.2">
      <c r="F627" s="5">
        <v>1301</v>
      </c>
      <c r="G627" s="7">
        <v>225000</v>
      </c>
      <c r="I627" s="5">
        <v>1137</v>
      </c>
      <c r="J627" s="7">
        <v>119000</v>
      </c>
    </row>
    <row r="628" spans="6:10" x14ac:dyDescent="0.2">
      <c r="F628" s="5">
        <v>1302</v>
      </c>
      <c r="G628" s="7">
        <v>177500</v>
      </c>
      <c r="I628" s="5">
        <v>1138</v>
      </c>
      <c r="J628" s="7">
        <v>94000</v>
      </c>
    </row>
    <row r="629" spans="6:10" x14ac:dyDescent="0.2">
      <c r="F629" s="5">
        <v>1303</v>
      </c>
      <c r="G629" s="7">
        <v>290000</v>
      </c>
      <c r="I629" s="5">
        <v>1140</v>
      </c>
      <c r="J629" s="7">
        <v>144000</v>
      </c>
    </row>
    <row r="630" spans="6:10" x14ac:dyDescent="0.2">
      <c r="F630" s="5">
        <v>1304</v>
      </c>
      <c r="G630" s="7">
        <v>232000</v>
      </c>
      <c r="I630" s="5">
        <v>1141</v>
      </c>
      <c r="J630" s="7">
        <v>139000</v>
      </c>
    </row>
    <row r="631" spans="6:10" x14ac:dyDescent="0.2">
      <c r="F631" s="5">
        <v>1305</v>
      </c>
      <c r="G631" s="7">
        <v>130000</v>
      </c>
      <c r="I631" s="5">
        <v>1144</v>
      </c>
      <c r="J631" s="7">
        <v>80000</v>
      </c>
    </row>
    <row r="632" spans="6:10" x14ac:dyDescent="0.2">
      <c r="F632" s="5">
        <v>1306</v>
      </c>
      <c r="G632" s="7">
        <v>325000</v>
      </c>
      <c r="I632" s="5">
        <v>1145</v>
      </c>
      <c r="J632" s="7">
        <v>80000</v>
      </c>
    </row>
    <row r="633" spans="6:10" x14ac:dyDescent="0.2">
      <c r="F633" s="5">
        <v>1307</v>
      </c>
      <c r="G633" s="7">
        <v>202500</v>
      </c>
      <c r="I633" s="5">
        <v>1146</v>
      </c>
      <c r="J633" s="7">
        <v>149000</v>
      </c>
    </row>
    <row r="634" spans="6:10" x14ac:dyDescent="0.2">
      <c r="F634" s="5">
        <v>1309</v>
      </c>
      <c r="G634" s="7">
        <v>147000</v>
      </c>
      <c r="I634" s="5">
        <v>1148</v>
      </c>
      <c r="J634" s="7">
        <v>174500</v>
      </c>
    </row>
    <row r="635" spans="6:10" x14ac:dyDescent="0.2">
      <c r="F635" s="5">
        <v>1310</v>
      </c>
      <c r="G635" s="7">
        <v>179200</v>
      </c>
      <c r="I635" s="5">
        <v>1149</v>
      </c>
      <c r="J635" s="7">
        <v>116900</v>
      </c>
    </row>
    <row r="636" spans="6:10" x14ac:dyDescent="0.2">
      <c r="F636" s="5">
        <v>1311</v>
      </c>
      <c r="G636" s="7">
        <v>335000</v>
      </c>
      <c r="I636" s="5">
        <v>1150</v>
      </c>
      <c r="J636" s="7">
        <v>143000</v>
      </c>
    </row>
    <row r="637" spans="6:10" x14ac:dyDescent="0.2">
      <c r="F637" s="5">
        <v>1312</v>
      </c>
      <c r="G637" s="7">
        <v>203000</v>
      </c>
      <c r="I637" s="5">
        <v>1152</v>
      </c>
      <c r="J637" s="7">
        <v>149900</v>
      </c>
    </row>
    <row r="638" spans="6:10" x14ac:dyDescent="0.2">
      <c r="F638" s="5">
        <v>1313</v>
      </c>
      <c r="G638" s="7">
        <v>302000</v>
      </c>
      <c r="I638" s="5">
        <v>1154</v>
      </c>
      <c r="J638" s="7">
        <v>120500</v>
      </c>
    </row>
    <row r="639" spans="6:10" x14ac:dyDescent="0.2">
      <c r="F639" s="5">
        <v>1314</v>
      </c>
      <c r="G639" s="7">
        <v>333168</v>
      </c>
      <c r="I639" s="5">
        <v>1161</v>
      </c>
      <c r="J639" s="7">
        <v>146000</v>
      </c>
    </row>
    <row r="640" spans="6:10" x14ac:dyDescent="0.2">
      <c r="F640" s="5">
        <v>1317</v>
      </c>
      <c r="G640" s="7">
        <v>295493</v>
      </c>
      <c r="I640" s="5">
        <v>1163</v>
      </c>
      <c r="J640" s="7">
        <v>129000</v>
      </c>
    </row>
    <row r="641" spans="6:10" x14ac:dyDescent="0.2">
      <c r="F641" s="5">
        <v>1318</v>
      </c>
      <c r="G641" s="7">
        <v>208900</v>
      </c>
      <c r="I641" s="5">
        <v>1164</v>
      </c>
      <c r="J641" s="7">
        <v>108959</v>
      </c>
    </row>
    <row r="642" spans="6:10" x14ac:dyDescent="0.2">
      <c r="F642" s="5">
        <v>1319</v>
      </c>
      <c r="G642" s="7">
        <v>275000</v>
      </c>
      <c r="I642" s="5">
        <v>1168</v>
      </c>
      <c r="J642" s="7">
        <v>173000</v>
      </c>
    </row>
    <row r="643" spans="6:10" x14ac:dyDescent="0.2">
      <c r="F643" s="5">
        <v>1323</v>
      </c>
      <c r="G643" s="7">
        <v>190000</v>
      </c>
      <c r="I643" s="5">
        <v>1171</v>
      </c>
      <c r="J643" s="7">
        <v>171000</v>
      </c>
    </row>
    <row r="644" spans="6:10" x14ac:dyDescent="0.2">
      <c r="F644" s="5">
        <v>1325</v>
      </c>
      <c r="G644" s="7">
        <v>147000</v>
      </c>
      <c r="I644" s="5">
        <v>1172</v>
      </c>
      <c r="J644" s="7">
        <v>163000</v>
      </c>
    </row>
    <row r="645" spans="6:10" x14ac:dyDescent="0.2">
      <c r="F645" s="5">
        <v>1327</v>
      </c>
      <c r="G645" s="7">
        <v>79000</v>
      </c>
      <c r="I645" s="5">
        <v>1175</v>
      </c>
      <c r="J645" s="7">
        <v>239000</v>
      </c>
    </row>
    <row r="646" spans="6:10" x14ac:dyDescent="0.2">
      <c r="F646" s="5">
        <v>1328</v>
      </c>
      <c r="G646" s="7">
        <v>130500</v>
      </c>
      <c r="I646" s="5">
        <v>1177</v>
      </c>
      <c r="J646" s="7">
        <v>119500</v>
      </c>
    </row>
    <row r="647" spans="6:10" x14ac:dyDescent="0.2">
      <c r="F647" s="5">
        <v>1331</v>
      </c>
      <c r="G647" s="7">
        <v>227000</v>
      </c>
      <c r="I647" s="5">
        <v>1178</v>
      </c>
      <c r="J647" s="7">
        <v>115000</v>
      </c>
    </row>
    <row r="648" spans="6:10" x14ac:dyDescent="0.2">
      <c r="F648" s="5">
        <v>1334</v>
      </c>
      <c r="G648" s="7">
        <v>125500</v>
      </c>
      <c r="I648" s="5">
        <v>1179</v>
      </c>
      <c r="J648" s="7">
        <v>154900</v>
      </c>
    </row>
    <row r="649" spans="6:10" x14ac:dyDescent="0.2">
      <c r="F649" s="5">
        <v>1339</v>
      </c>
      <c r="G649" s="7">
        <v>200000</v>
      </c>
      <c r="I649" s="5">
        <v>1180</v>
      </c>
      <c r="J649" s="7">
        <v>93000</v>
      </c>
    </row>
    <row r="650" spans="6:10" x14ac:dyDescent="0.2">
      <c r="F650" s="5">
        <v>1342</v>
      </c>
      <c r="G650" s="7">
        <v>155000</v>
      </c>
      <c r="I650" s="5">
        <v>1181</v>
      </c>
      <c r="J650" s="7">
        <v>250000</v>
      </c>
    </row>
    <row r="651" spans="6:10" x14ac:dyDescent="0.2">
      <c r="F651" s="5">
        <v>1343</v>
      </c>
      <c r="G651" s="7">
        <v>228500</v>
      </c>
      <c r="I651" s="5">
        <v>1184</v>
      </c>
      <c r="J651" s="7">
        <v>120000</v>
      </c>
    </row>
    <row r="652" spans="6:10" x14ac:dyDescent="0.2">
      <c r="F652" s="5">
        <v>1345</v>
      </c>
      <c r="G652" s="7">
        <v>155835</v>
      </c>
      <c r="I652" s="5">
        <v>1185</v>
      </c>
      <c r="J652" s="7">
        <v>186700</v>
      </c>
    </row>
    <row r="653" spans="6:10" x14ac:dyDescent="0.2">
      <c r="F653" s="5">
        <v>1348</v>
      </c>
      <c r="G653" s="7">
        <v>283463</v>
      </c>
      <c r="I653" s="5">
        <v>1186</v>
      </c>
      <c r="J653" s="7">
        <v>104900</v>
      </c>
    </row>
    <row r="654" spans="6:10" x14ac:dyDescent="0.2">
      <c r="F654" s="5">
        <v>1349</v>
      </c>
      <c r="G654" s="7">
        <v>215000</v>
      </c>
      <c r="I654" s="5">
        <v>1187</v>
      </c>
      <c r="J654" s="7">
        <v>95000</v>
      </c>
    </row>
    <row r="655" spans="6:10" x14ac:dyDescent="0.2">
      <c r="F655" s="5">
        <v>1354</v>
      </c>
      <c r="G655" s="7">
        <v>410000</v>
      </c>
      <c r="I655" s="5">
        <v>1191</v>
      </c>
      <c r="J655" s="7">
        <v>168000</v>
      </c>
    </row>
    <row r="656" spans="6:10" x14ac:dyDescent="0.2">
      <c r="F656" s="5">
        <v>1355</v>
      </c>
      <c r="G656" s="7">
        <v>235000</v>
      </c>
      <c r="I656" s="5">
        <v>1194</v>
      </c>
      <c r="J656" s="7">
        <v>165000</v>
      </c>
    </row>
    <row r="657" spans="6:10" x14ac:dyDescent="0.2">
      <c r="F657" s="5">
        <v>1356</v>
      </c>
      <c r="G657" s="7">
        <v>170000</v>
      </c>
      <c r="I657" s="5">
        <v>1195</v>
      </c>
      <c r="J657" s="7">
        <v>158000</v>
      </c>
    </row>
    <row r="658" spans="6:10" x14ac:dyDescent="0.2">
      <c r="F658" s="5">
        <v>1359</v>
      </c>
      <c r="G658" s="7">
        <v>177500</v>
      </c>
      <c r="I658" s="5">
        <v>1198</v>
      </c>
      <c r="J658" s="7">
        <v>144000</v>
      </c>
    </row>
    <row r="659" spans="6:10" x14ac:dyDescent="0.2">
      <c r="F659" s="5">
        <v>1360</v>
      </c>
      <c r="G659" s="7">
        <v>315000</v>
      </c>
      <c r="I659" s="5">
        <v>1200</v>
      </c>
      <c r="J659" s="7">
        <v>148000</v>
      </c>
    </row>
    <row r="660" spans="6:10" x14ac:dyDescent="0.2">
      <c r="F660" s="5">
        <v>1362</v>
      </c>
      <c r="G660" s="7">
        <v>260000</v>
      </c>
      <c r="I660" s="5">
        <v>1201</v>
      </c>
      <c r="J660" s="7">
        <v>116050</v>
      </c>
    </row>
    <row r="661" spans="6:10" x14ac:dyDescent="0.2">
      <c r="F661" s="5">
        <v>1364</v>
      </c>
      <c r="G661" s="7">
        <v>156932</v>
      </c>
      <c r="I661" s="5">
        <v>1203</v>
      </c>
      <c r="J661" s="7">
        <v>117000</v>
      </c>
    </row>
    <row r="662" spans="6:10" x14ac:dyDescent="0.2">
      <c r="F662" s="5">
        <v>1365</v>
      </c>
      <c r="G662" s="7">
        <v>144152</v>
      </c>
      <c r="I662" s="5">
        <v>1205</v>
      </c>
      <c r="J662" s="7">
        <v>153500</v>
      </c>
    </row>
    <row r="663" spans="6:10" x14ac:dyDescent="0.2">
      <c r="F663" s="5">
        <v>1366</v>
      </c>
      <c r="G663" s="7">
        <v>216000</v>
      </c>
      <c r="I663" s="5">
        <v>1207</v>
      </c>
      <c r="J663" s="7">
        <v>107000</v>
      </c>
    </row>
    <row r="664" spans="6:10" x14ac:dyDescent="0.2">
      <c r="F664" s="5">
        <v>1367</v>
      </c>
      <c r="G664" s="7">
        <v>193000</v>
      </c>
      <c r="I664" s="5">
        <v>1209</v>
      </c>
      <c r="J664" s="7">
        <v>140000</v>
      </c>
    </row>
    <row r="665" spans="6:10" x14ac:dyDescent="0.2">
      <c r="F665" s="5">
        <v>1369</v>
      </c>
      <c r="G665" s="7">
        <v>144000</v>
      </c>
      <c r="I665" s="5">
        <v>1212</v>
      </c>
      <c r="J665" s="7">
        <v>164000</v>
      </c>
    </row>
    <row r="666" spans="6:10" x14ac:dyDescent="0.2">
      <c r="F666" s="5">
        <v>1370</v>
      </c>
      <c r="G666" s="7">
        <v>232000</v>
      </c>
      <c r="I666" s="5">
        <v>1213</v>
      </c>
      <c r="J666" s="7">
        <v>113000</v>
      </c>
    </row>
    <row r="667" spans="6:10" x14ac:dyDescent="0.2">
      <c r="F667" s="5">
        <v>1372</v>
      </c>
      <c r="G667" s="7">
        <v>165500</v>
      </c>
      <c r="I667" s="5">
        <v>1214</v>
      </c>
      <c r="J667" s="7">
        <v>145000</v>
      </c>
    </row>
    <row r="668" spans="6:10" x14ac:dyDescent="0.2">
      <c r="F668" s="5">
        <v>1373</v>
      </c>
      <c r="G668" s="7">
        <v>274300</v>
      </c>
      <c r="I668" s="5">
        <v>1215</v>
      </c>
      <c r="J668" s="7">
        <v>134500</v>
      </c>
    </row>
    <row r="669" spans="6:10" x14ac:dyDescent="0.2">
      <c r="F669" s="5">
        <v>1374</v>
      </c>
      <c r="G669" s="7">
        <v>466500</v>
      </c>
      <c r="I669" s="5">
        <v>1216</v>
      </c>
      <c r="J669" s="7">
        <v>125000</v>
      </c>
    </row>
    <row r="670" spans="6:10" x14ac:dyDescent="0.2">
      <c r="F670" s="5">
        <v>1375</v>
      </c>
      <c r="G670" s="7">
        <v>250000</v>
      </c>
      <c r="I670" s="5">
        <v>1217</v>
      </c>
      <c r="J670" s="7">
        <v>112000</v>
      </c>
    </row>
    <row r="671" spans="6:10" x14ac:dyDescent="0.2">
      <c r="F671" s="5">
        <v>1376</v>
      </c>
      <c r="G671" s="7">
        <v>239000</v>
      </c>
      <c r="I671" s="5">
        <v>1219</v>
      </c>
      <c r="J671" s="7">
        <v>80500</v>
      </c>
    </row>
    <row r="672" spans="6:10" x14ac:dyDescent="0.2">
      <c r="F672" s="5">
        <v>1380</v>
      </c>
      <c r="G672" s="7">
        <v>167500</v>
      </c>
      <c r="I672" s="5">
        <v>1220</v>
      </c>
      <c r="J672" s="7">
        <v>91500</v>
      </c>
    </row>
    <row r="673" spans="6:10" x14ac:dyDescent="0.2">
      <c r="F673" s="5">
        <v>1383</v>
      </c>
      <c r="G673" s="7">
        <v>157000</v>
      </c>
      <c r="I673" s="5">
        <v>1221</v>
      </c>
      <c r="J673" s="7">
        <v>115000</v>
      </c>
    </row>
    <row r="674" spans="6:10" x14ac:dyDescent="0.2">
      <c r="F674" s="5">
        <v>1384</v>
      </c>
      <c r="G674" s="7">
        <v>112000</v>
      </c>
      <c r="I674" s="5">
        <v>1222</v>
      </c>
      <c r="J674" s="7">
        <v>134000</v>
      </c>
    </row>
    <row r="675" spans="6:10" x14ac:dyDescent="0.2">
      <c r="F675" s="5">
        <v>1386</v>
      </c>
      <c r="G675" s="7">
        <v>125500</v>
      </c>
      <c r="I675" s="5">
        <v>1223</v>
      </c>
      <c r="J675" s="7">
        <v>143000</v>
      </c>
    </row>
    <row r="676" spans="6:10" x14ac:dyDescent="0.2">
      <c r="F676" s="5">
        <v>1387</v>
      </c>
      <c r="G676" s="7">
        <v>250000</v>
      </c>
      <c r="I676" s="5">
        <v>1224</v>
      </c>
      <c r="J676" s="7">
        <v>137900</v>
      </c>
    </row>
    <row r="677" spans="6:10" x14ac:dyDescent="0.2">
      <c r="F677" s="5">
        <v>1388</v>
      </c>
      <c r="G677" s="7">
        <v>136000</v>
      </c>
      <c r="I677" s="5">
        <v>1226</v>
      </c>
      <c r="J677" s="7">
        <v>145000</v>
      </c>
    </row>
    <row r="678" spans="6:10" x14ac:dyDescent="0.2">
      <c r="F678" s="5">
        <v>1389</v>
      </c>
      <c r="G678" s="7">
        <v>377500</v>
      </c>
      <c r="I678" s="5">
        <v>1230</v>
      </c>
      <c r="J678" s="7">
        <v>127000</v>
      </c>
    </row>
    <row r="679" spans="6:10" x14ac:dyDescent="0.2">
      <c r="F679" s="5">
        <v>1391</v>
      </c>
      <c r="G679" s="7">
        <v>235000</v>
      </c>
      <c r="I679" s="5">
        <v>1231</v>
      </c>
      <c r="J679" s="7">
        <v>190000</v>
      </c>
    </row>
    <row r="680" spans="6:10" x14ac:dyDescent="0.2">
      <c r="F680" s="5">
        <v>1395</v>
      </c>
      <c r="G680" s="7">
        <v>246578</v>
      </c>
      <c r="I680" s="5">
        <v>1232</v>
      </c>
      <c r="J680" s="7">
        <v>132500</v>
      </c>
    </row>
    <row r="681" spans="6:10" x14ac:dyDescent="0.2">
      <c r="F681" s="5">
        <v>1396</v>
      </c>
      <c r="G681" s="7">
        <v>281213</v>
      </c>
      <c r="I681" s="5">
        <v>1233</v>
      </c>
      <c r="J681" s="7">
        <v>101800</v>
      </c>
    </row>
    <row r="682" spans="6:10" x14ac:dyDescent="0.2">
      <c r="F682" s="5">
        <v>1400</v>
      </c>
      <c r="G682" s="7">
        <v>137450</v>
      </c>
      <c r="I682" s="5">
        <v>1234</v>
      </c>
      <c r="J682" s="7">
        <v>142000</v>
      </c>
    </row>
    <row r="683" spans="6:10" x14ac:dyDescent="0.2">
      <c r="F683" s="5">
        <v>1403</v>
      </c>
      <c r="G683" s="7">
        <v>193879</v>
      </c>
      <c r="I683" s="5">
        <v>1235</v>
      </c>
      <c r="J683" s="7">
        <v>130000</v>
      </c>
    </row>
    <row r="684" spans="6:10" x14ac:dyDescent="0.2">
      <c r="F684" s="5">
        <v>1404</v>
      </c>
      <c r="G684" s="7">
        <v>282922</v>
      </c>
      <c r="I684" s="5">
        <v>1236</v>
      </c>
      <c r="J684" s="7">
        <v>138887</v>
      </c>
    </row>
    <row r="685" spans="6:10" x14ac:dyDescent="0.2">
      <c r="F685" s="5">
        <v>1406</v>
      </c>
      <c r="G685" s="7">
        <v>275000</v>
      </c>
      <c r="I685" s="5">
        <v>1239</v>
      </c>
      <c r="J685" s="7">
        <v>142500</v>
      </c>
    </row>
    <row r="686" spans="6:10" x14ac:dyDescent="0.2">
      <c r="F686" s="5">
        <v>1411</v>
      </c>
      <c r="G686" s="7">
        <v>230000</v>
      </c>
      <c r="I686" s="5">
        <v>1246</v>
      </c>
      <c r="J686" s="7">
        <v>178000</v>
      </c>
    </row>
    <row r="687" spans="6:10" x14ac:dyDescent="0.2">
      <c r="F687" s="5">
        <v>1414</v>
      </c>
      <c r="G687" s="7">
        <v>257000</v>
      </c>
      <c r="I687" s="5">
        <v>1248</v>
      </c>
      <c r="J687" s="7">
        <v>169900</v>
      </c>
    </row>
    <row r="688" spans="6:10" x14ac:dyDescent="0.2">
      <c r="F688" s="5">
        <v>1415</v>
      </c>
      <c r="G688" s="7">
        <v>207000</v>
      </c>
      <c r="I688" s="5">
        <v>1249</v>
      </c>
      <c r="J688" s="7">
        <v>129500</v>
      </c>
    </row>
    <row r="689" spans="6:10" x14ac:dyDescent="0.2">
      <c r="F689" s="5">
        <v>1416</v>
      </c>
      <c r="G689" s="7">
        <v>175900</v>
      </c>
      <c r="I689" s="5">
        <v>1250</v>
      </c>
      <c r="J689" s="7">
        <v>119000</v>
      </c>
    </row>
    <row r="690" spans="6:10" x14ac:dyDescent="0.2">
      <c r="F690" s="5">
        <v>1418</v>
      </c>
      <c r="G690" s="7">
        <v>340000</v>
      </c>
      <c r="I690" s="5">
        <v>1253</v>
      </c>
      <c r="J690" s="7">
        <v>130000</v>
      </c>
    </row>
    <row r="691" spans="6:10" x14ac:dyDescent="0.2">
      <c r="F691" s="5">
        <v>1420</v>
      </c>
      <c r="G691" s="7">
        <v>223000</v>
      </c>
      <c r="I691" s="5">
        <v>1256</v>
      </c>
      <c r="J691" s="7">
        <v>127500</v>
      </c>
    </row>
    <row r="692" spans="6:10" x14ac:dyDescent="0.2">
      <c r="F692" s="5">
        <v>1423</v>
      </c>
      <c r="G692" s="7">
        <v>136500</v>
      </c>
      <c r="I692" s="5">
        <v>1258</v>
      </c>
      <c r="J692" s="7">
        <v>99900</v>
      </c>
    </row>
    <row r="693" spans="6:10" x14ac:dyDescent="0.2">
      <c r="F693" s="5">
        <v>1424</v>
      </c>
      <c r="G693" s="7">
        <v>274970</v>
      </c>
      <c r="I693" s="5">
        <v>1260</v>
      </c>
      <c r="J693" s="7">
        <v>151000</v>
      </c>
    </row>
    <row r="694" spans="6:10" x14ac:dyDescent="0.2">
      <c r="F694" s="5">
        <v>1426</v>
      </c>
      <c r="G694" s="7">
        <v>142000</v>
      </c>
      <c r="I694" s="5">
        <v>1261</v>
      </c>
      <c r="J694" s="7">
        <v>181000</v>
      </c>
    </row>
    <row r="695" spans="6:10" x14ac:dyDescent="0.2">
      <c r="F695" s="5">
        <v>1427</v>
      </c>
      <c r="G695" s="7">
        <v>271000</v>
      </c>
      <c r="I695" s="5">
        <v>1262</v>
      </c>
      <c r="J695" s="7">
        <v>128900</v>
      </c>
    </row>
    <row r="696" spans="6:10" x14ac:dyDescent="0.2">
      <c r="F696" s="5">
        <v>1429</v>
      </c>
      <c r="G696" s="7">
        <v>119000</v>
      </c>
      <c r="I696" s="5">
        <v>1263</v>
      </c>
      <c r="J696" s="7">
        <v>161500</v>
      </c>
    </row>
    <row r="697" spans="6:10" x14ac:dyDescent="0.2">
      <c r="F697" s="5">
        <v>1430</v>
      </c>
      <c r="G697" s="7">
        <v>182900</v>
      </c>
      <c r="I697" s="5">
        <v>1264</v>
      </c>
      <c r="J697" s="7">
        <v>180500</v>
      </c>
    </row>
    <row r="698" spans="6:10" x14ac:dyDescent="0.2">
      <c r="F698" s="5">
        <v>1436</v>
      </c>
      <c r="G698" s="7">
        <v>174000</v>
      </c>
      <c r="I698" s="5">
        <v>1267</v>
      </c>
      <c r="J698" s="7">
        <v>122000</v>
      </c>
    </row>
    <row r="699" spans="6:10" x14ac:dyDescent="0.2">
      <c r="F699" s="5">
        <v>1438</v>
      </c>
      <c r="G699" s="7">
        <v>394617</v>
      </c>
      <c r="I699" s="5">
        <v>1270</v>
      </c>
      <c r="J699" s="7">
        <v>144000</v>
      </c>
    </row>
    <row r="700" spans="6:10" x14ac:dyDescent="0.2">
      <c r="F700" s="5">
        <v>1442</v>
      </c>
      <c r="G700" s="7">
        <v>149300</v>
      </c>
      <c r="I700" s="5">
        <v>1273</v>
      </c>
      <c r="J700" s="7">
        <v>137000</v>
      </c>
    </row>
    <row r="701" spans="6:10" x14ac:dyDescent="0.2">
      <c r="F701" s="5">
        <v>1443</v>
      </c>
      <c r="G701" s="7">
        <v>310000</v>
      </c>
      <c r="I701" s="5">
        <v>1275</v>
      </c>
      <c r="J701" s="7">
        <v>139000</v>
      </c>
    </row>
    <row r="702" spans="6:10" x14ac:dyDescent="0.2">
      <c r="F702" s="5">
        <v>1445</v>
      </c>
      <c r="G702" s="7">
        <v>179600</v>
      </c>
      <c r="I702" s="5">
        <v>1276</v>
      </c>
      <c r="J702" s="7">
        <v>137000</v>
      </c>
    </row>
    <row r="703" spans="6:10" x14ac:dyDescent="0.2">
      <c r="F703" s="5">
        <v>1448</v>
      </c>
      <c r="G703" s="7">
        <v>240000</v>
      </c>
      <c r="I703" s="5">
        <v>1277</v>
      </c>
      <c r="J703" s="7">
        <v>162000</v>
      </c>
    </row>
    <row r="704" spans="6:10" x14ac:dyDescent="0.2">
      <c r="F704" s="5">
        <v>1450</v>
      </c>
      <c r="G704" s="7">
        <v>92000</v>
      </c>
      <c r="I704" s="5">
        <v>1278</v>
      </c>
      <c r="J704" s="7">
        <v>197900</v>
      </c>
    </row>
    <row r="705" spans="6:10" x14ac:dyDescent="0.2">
      <c r="F705" s="5">
        <v>1452</v>
      </c>
      <c r="G705" s="7">
        <v>287090</v>
      </c>
      <c r="I705" s="5">
        <v>1280</v>
      </c>
      <c r="J705" s="7">
        <v>68400</v>
      </c>
    </row>
    <row r="706" spans="6:10" x14ac:dyDescent="0.2">
      <c r="F706" s="5">
        <v>1455</v>
      </c>
      <c r="G706" s="7">
        <v>185000</v>
      </c>
      <c r="I706" s="5">
        <v>1282</v>
      </c>
      <c r="J706" s="7">
        <v>180000</v>
      </c>
    </row>
    <row r="707" spans="6:10" x14ac:dyDescent="0.2">
      <c r="F707" s="5">
        <v>1458</v>
      </c>
      <c r="G707" s="7">
        <v>266500</v>
      </c>
      <c r="I707" s="5">
        <v>1284</v>
      </c>
      <c r="J707" s="7">
        <v>139000</v>
      </c>
    </row>
    <row r="708" spans="6:10" x14ac:dyDescent="0.2">
      <c r="F708" s="5">
        <v>1459</v>
      </c>
      <c r="G708" s="7">
        <v>142125</v>
      </c>
      <c r="I708" s="5">
        <v>1286</v>
      </c>
      <c r="J708" s="7">
        <v>132500</v>
      </c>
    </row>
    <row r="709" spans="6:10" x14ac:dyDescent="0.2">
      <c r="I709" s="5">
        <v>1287</v>
      </c>
      <c r="J709" s="7">
        <v>143000</v>
      </c>
    </row>
    <row r="710" spans="6:10" x14ac:dyDescent="0.2">
      <c r="I710" s="5">
        <v>1288</v>
      </c>
      <c r="J710" s="7">
        <v>190000</v>
      </c>
    </row>
    <row r="711" spans="6:10" x14ac:dyDescent="0.2">
      <c r="I711" s="5">
        <v>1291</v>
      </c>
      <c r="J711" s="7">
        <v>180500</v>
      </c>
    </row>
    <row r="712" spans="6:10" x14ac:dyDescent="0.2">
      <c r="I712" s="5">
        <v>1292</v>
      </c>
      <c r="J712" s="7">
        <v>119500</v>
      </c>
    </row>
    <row r="713" spans="6:10" x14ac:dyDescent="0.2">
      <c r="I713" s="5">
        <v>1293</v>
      </c>
      <c r="J713" s="7">
        <v>107500</v>
      </c>
    </row>
    <row r="714" spans="6:10" x14ac:dyDescent="0.2">
      <c r="I714" s="5">
        <v>1294</v>
      </c>
      <c r="J714" s="7">
        <v>162900</v>
      </c>
    </row>
    <row r="715" spans="6:10" x14ac:dyDescent="0.2">
      <c r="I715" s="5">
        <v>1295</v>
      </c>
      <c r="J715" s="7">
        <v>115000</v>
      </c>
    </row>
    <row r="716" spans="6:10" x14ac:dyDescent="0.2">
      <c r="I716" s="5">
        <v>1296</v>
      </c>
      <c r="J716" s="7">
        <v>138500</v>
      </c>
    </row>
    <row r="717" spans="6:10" x14ac:dyDescent="0.2">
      <c r="I717" s="5">
        <v>1297</v>
      </c>
      <c r="J717" s="7">
        <v>155000</v>
      </c>
    </row>
    <row r="718" spans="6:10" x14ac:dyDescent="0.2">
      <c r="I718" s="5">
        <v>1298</v>
      </c>
      <c r="J718" s="7">
        <v>140000</v>
      </c>
    </row>
    <row r="719" spans="6:10" x14ac:dyDescent="0.2">
      <c r="I719" s="5">
        <v>1308</v>
      </c>
      <c r="J719" s="7">
        <v>138000</v>
      </c>
    </row>
    <row r="720" spans="6:10" x14ac:dyDescent="0.2">
      <c r="I720" s="5">
        <v>1315</v>
      </c>
      <c r="J720" s="7">
        <v>119000</v>
      </c>
    </row>
    <row r="721" spans="9:10" x14ac:dyDescent="0.2">
      <c r="I721" s="5">
        <v>1316</v>
      </c>
      <c r="J721" s="7">
        <v>206900</v>
      </c>
    </row>
    <row r="722" spans="9:10" x14ac:dyDescent="0.2">
      <c r="I722" s="5">
        <v>1320</v>
      </c>
      <c r="J722" s="7">
        <v>111000</v>
      </c>
    </row>
    <row r="723" spans="9:10" x14ac:dyDescent="0.2">
      <c r="I723" s="5">
        <v>1321</v>
      </c>
      <c r="J723" s="7">
        <v>156500</v>
      </c>
    </row>
    <row r="724" spans="9:10" x14ac:dyDescent="0.2">
      <c r="I724" s="5">
        <v>1322</v>
      </c>
      <c r="J724" s="7">
        <v>72500</v>
      </c>
    </row>
    <row r="725" spans="9:10" x14ac:dyDescent="0.2">
      <c r="I725" s="5">
        <v>1324</v>
      </c>
      <c r="J725" s="7">
        <v>82500</v>
      </c>
    </row>
    <row r="726" spans="9:10" x14ac:dyDescent="0.2">
      <c r="I726" s="5">
        <v>1326</v>
      </c>
      <c r="J726" s="7">
        <v>55000</v>
      </c>
    </row>
    <row r="727" spans="9:10" x14ac:dyDescent="0.2">
      <c r="I727" s="5">
        <v>1329</v>
      </c>
      <c r="J727" s="7">
        <v>256000</v>
      </c>
    </row>
    <row r="728" spans="9:10" x14ac:dyDescent="0.2">
      <c r="I728" s="5">
        <v>1330</v>
      </c>
      <c r="J728" s="7">
        <v>176500</v>
      </c>
    </row>
    <row r="729" spans="9:10" x14ac:dyDescent="0.2">
      <c r="I729" s="5">
        <v>1332</v>
      </c>
      <c r="J729" s="7">
        <v>132500</v>
      </c>
    </row>
    <row r="730" spans="9:10" x14ac:dyDescent="0.2">
      <c r="I730" s="5">
        <v>1333</v>
      </c>
      <c r="J730" s="7">
        <v>100000</v>
      </c>
    </row>
    <row r="731" spans="9:10" x14ac:dyDescent="0.2">
      <c r="I731" s="5">
        <v>1335</v>
      </c>
      <c r="J731" s="7">
        <v>125000</v>
      </c>
    </row>
    <row r="732" spans="9:10" x14ac:dyDescent="0.2">
      <c r="I732" s="5">
        <v>1336</v>
      </c>
      <c r="J732" s="7">
        <v>167900</v>
      </c>
    </row>
    <row r="733" spans="9:10" x14ac:dyDescent="0.2">
      <c r="I733" s="5">
        <v>1337</v>
      </c>
      <c r="J733" s="7">
        <v>135000</v>
      </c>
    </row>
    <row r="734" spans="9:10" x14ac:dyDescent="0.2">
      <c r="I734" s="5">
        <v>1338</v>
      </c>
      <c r="J734" s="7">
        <v>52500</v>
      </c>
    </row>
    <row r="735" spans="9:10" x14ac:dyDescent="0.2">
      <c r="I735" s="5">
        <v>1340</v>
      </c>
      <c r="J735" s="7">
        <v>128500</v>
      </c>
    </row>
    <row r="736" spans="9:10" x14ac:dyDescent="0.2">
      <c r="I736" s="5">
        <v>1341</v>
      </c>
      <c r="J736" s="7">
        <v>123000</v>
      </c>
    </row>
    <row r="737" spans="9:10" x14ac:dyDescent="0.2">
      <c r="I737" s="5">
        <v>1344</v>
      </c>
      <c r="J737" s="7">
        <v>177000</v>
      </c>
    </row>
    <row r="738" spans="9:10" x14ac:dyDescent="0.2">
      <c r="I738" s="5">
        <v>1346</v>
      </c>
      <c r="J738" s="7">
        <v>108500</v>
      </c>
    </row>
    <row r="739" spans="9:10" x14ac:dyDescent="0.2">
      <c r="I739" s="5">
        <v>1347</v>
      </c>
      <c r="J739" s="7">
        <v>262500</v>
      </c>
    </row>
    <row r="740" spans="9:10" x14ac:dyDescent="0.2">
      <c r="I740" s="5">
        <v>1350</v>
      </c>
      <c r="J740" s="7">
        <v>122000</v>
      </c>
    </row>
    <row r="741" spans="9:10" x14ac:dyDescent="0.2">
      <c r="I741" s="5">
        <v>1351</v>
      </c>
      <c r="J741" s="7">
        <v>200000</v>
      </c>
    </row>
    <row r="742" spans="9:10" x14ac:dyDescent="0.2">
      <c r="I742" s="5">
        <v>1352</v>
      </c>
      <c r="J742" s="7">
        <v>171000</v>
      </c>
    </row>
    <row r="743" spans="9:10" x14ac:dyDescent="0.2">
      <c r="I743" s="5">
        <v>1353</v>
      </c>
      <c r="J743" s="7">
        <v>134900</v>
      </c>
    </row>
    <row r="744" spans="9:10" x14ac:dyDescent="0.2">
      <c r="I744" s="5">
        <v>1357</v>
      </c>
      <c r="J744" s="7">
        <v>110000</v>
      </c>
    </row>
    <row r="745" spans="9:10" x14ac:dyDescent="0.2">
      <c r="I745" s="5">
        <v>1358</v>
      </c>
      <c r="J745" s="7">
        <v>149900</v>
      </c>
    </row>
    <row r="746" spans="9:10" x14ac:dyDescent="0.2">
      <c r="I746" s="5">
        <v>1361</v>
      </c>
      <c r="J746" s="7">
        <v>189000</v>
      </c>
    </row>
    <row r="747" spans="9:10" x14ac:dyDescent="0.2">
      <c r="I747" s="5">
        <v>1363</v>
      </c>
      <c r="J747" s="7">
        <v>104900</v>
      </c>
    </row>
    <row r="748" spans="9:10" x14ac:dyDescent="0.2">
      <c r="I748" s="5">
        <v>1368</v>
      </c>
      <c r="J748" s="7">
        <v>127000</v>
      </c>
    </row>
    <row r="749" spans="9:10" x14ac:dyDescent="0.2">
      <c r="I749" s="5">
        <v>1371</v>
      </c>
      <c r="J749" s="7">
        <v>105000</v>
      </c>
    </row>
    <row r="750" spans="9:10" x14ac:dyDescent="0.2">
      <c r="I750" s="5">
        <v>1377</v>
      </c>
      <c r="J750" s="7">
        <v>91000</v>
      </c>
    </row>
    <row r="751" spans="9:10" x14ac:dyDescent="0.2">
      <c r="I751" s="5">
        <v>1378</v>
      </c>
      <c r="J751" s="7">
        <v>117000</v>
      </c>
    </row>
    <row r="752" spans="9:10" x14ac:dyDescent="0.2">
      <c r="I752" s="5">
        <v>1379</v>
      </c>
      <c r="J752" s="7">
        <v>83000</v>
      </c>
    </row>
    <row r="753" spans="9:10" x14ac:dyDescent="0.2">
      <c r="I753" s="5">
        <v>1381</v>
      </c>
      <c r="J753" s="7">
        <v>58500</v>
      </c>
    </row>
    <row r="754" spans="9:10" x14ac:dyDescent="0.2">
      <c r="I754" s="5">
        <v>1382</v>
      </c>
      <c r="J754" s="7">
        <v>237500</v>
      </c>
    </row>
    <row r="755" spans="9:10" x14ac:dyDescent="0.2">
      <c r="I755" s="5">
        <v>1385</v>
      </c>
      <c r="J755" s="7">
        <v>105000</v>
      </c>
    </row>
    <row r="756" spans="9:10" x14ac:dyDescent="0.2">
      <c r="I756" s="5">
        <v>1390</v>
      </c>
      <c r="J756" s="7">
        <v>131000</v>
      </c>
    </row>
    <row r="757" spans="9:10" x14ac:dyDescent="0.2">
      <c r="I757" s="5">
        <v>1392</v>
      </c>
      <c r="J757" s="7">
        <v>124000</v>
      </c>
    </row>
    <row r="758" spans="9:10" x14ac:dyDescent="0.2">
      <c r="I758" s="5">
        <v>1393</v>
      </c>
      <c r="J758" s="7">
        <v>123000</v>
      </c>
    </row>
    <row r="759" spans="9:10" x14ac:dyDescent="0.2">
      <c r="I759" s="5">
        <v>1394</v>
      </c>
      <c r="J759" s="7">
        <v>163000</v>
      </c>
    </row>
    <row r="760" spans="9:10" x14ac:dyDescent="0.2">
      <c r="I760" s="5">
        <v>1397</v>
      </c>
      <c r="J760" s="7">
        <v>160000</v>
      </c>
    </row>
    <row r="761" spans="9:10" x14ac:dyDescent="0.2">
      <c r="I761" s="5">
        <v>1398</v>
      </c>
      <c r="J761" s="7">
        <v>137500</v>
      </c>
    </row>
    <row r="762" spans="9:10" x14ac:dyDescent="0.2">
      <c r="I762" s="5">
        <v>1399</v>
      </c>
      <c r="J762" s="7">
        <v>138000</v>
      </c>
    </row>
    <row r="763" spans="9:10" x14ac:dyDescent="0.2">
      <c r="I763" s="5">
        <v>1401</v>
      </c>
      <c r="J763" s="7">
        <v>120000</v>
      </c>
    </row>
    <row r="764" spans="9:10" x14ac:dyDescent="0.2">
      <c r="I764" s="5">
        <v>1402</v>
      </c>
      <c r="J764" s="7">
        <v>193000</v>
      </c>
    </row>
    <row r="765" spans="9:10" x14ac:dyDescent="0.2">
      <c r="I765" s="5">
        <v>1405</v>
      </c>
      <c r="J765" s="7">
        <v>105000</v>
      </c>
    </row>
    <row r="766" spans="9:10" x14ac:dyDescent="0.2">
      <c r="I766" s="5">
        <v>1407</v>
      </c>
      <c r="J766" s="7">
        <v>133000</v>
      </c>
    </row>
    <row r="767" spans="9:10" x14ac:dyDescent="0.2">
      <c r="I767" s="5">
        <v>1408</v>
      </c>
      <c r="J767" s="7">
        <v>112000</v>
      </c>
    </row>
    <row r="768" spans="9:10" x14ac:dyDescent="0.2">
      <c r="I768" s="5">
        <v>1409</v>
      </c>
      <c r="J768" s="7">
        <v>125500</v>
      </c>
    </row>
    <row r="769" spans="9:10" x14ac:dyDescent="0.2">
      <c r="I769" s="5">
        <v>1410</v>
      </c>
      <c r="J769" s="7">
        <v>215000</v>
      </c>
    </row>
    <row r="770" spans="9:10" x14ac:dyDescent="0.2">
      <c r="I770" s="5">
        <v>1412</v>
      </c>
      <c r="J770" s="7">
        <v>140000</v>
      </c>
    </row>
    <row r="771" spans="9:10" x14ac:dyDescent="0.2">
      <c r="I771" s="5">
        <v>1413</v>
      </c>
      <c r="J771" s="7">
        <v>90000</v>
      </c>
    </row>
    <row r="772" spans="9:10" x14ac:dyDescent="0.2">
      <c r="I772" s="5">
        <v>1417</v>
      </c>
      <c r="J772" s="7">
        <v>122500</v>
      </c>
    </row>
    <row r="773" spans="9:10" x14ac:dyDescent="0.2">
      <c r="I773" s="5">
        <v>1419</v>
      </c>
      <c r="J773" s="7">
        <v>124000</v>
      </c>
    </row>
    <row r="774" spans="9:10" x14ac:dyDescent="0.2">
      <c r="I774" s="5">
        <v>1421</v>
      </c>
      <c r="J774" s="7">
        <v>179900</v>
      </c>
    </row>
    <row r="775" spans="9:10" x14ac:dyDescent="0.2">
      <c r="I775" s="5">
        <v>1422</v>
      </c>
      <c r="J775" s="7">
        <v>127500</v>
      </c>
    </row>
    <row r="776" spans="9:10" x14ac:dyDescent="0.2">
      <c r="I776" s="5">
        <v>1425</v>
      </c>
      <c r="J776" s="7">
        <v>144000</v>
      </c>
    </row>
    <row r="777" spans="9:10" x14ac:dyDescent="0.2">
      <c r="I777" s="5">
        <v>1428</v>
      </c>
      <c r="J777" s="7">
        <v>140000</v>
      </c>
    </row>
    <row r="778" spans="9:10" x14ac:dyDescent="0.2">
      <c r="I778" s="5">
        <v>1431</v>
      </c>
      <c r="J778" s="7">
        <v>192140</v>
      </c>
    </row>
    <row r="779" spans="9:10" x14ac:dyDescent="0.2">
      <c r="I779" s="5">
        <v>1432</v>
      </c>
      <c r="J779" s="7">
        <v>143750</v>
      </c>
    </row>
    <row r="780" spans="9:10" x14ac:dyDescent="0.2">
      <c r="I780" s="5">
        <v>1433</v>
      </c>
      <c r="J780" s="7">
        <v>64500</v>
      </c>
    </row>
    <row r="781" spans="9:10" x14ac:dyDescent="0.2">
      <c r="I781" s="5">
        <v>1434</v>
      </c>
      <c r="J781" s="7">
        <v>186500</v>
      </c>
    </row>
    <row r="782" spans="9:10" x14ac:dyDescent="0.2">
      <c r="I782" s="5">
        <v>1435</v>
      </c>
      <c r="J782" s="7">
        <v>160000</v>
      </c>
    </row>
    <row r="783" spans="9:10" x14ac:dyDescent="0.2">
      <c r="I783" s="5">
        <v>1437</v>
      </c>
      <c r="J783" s="7">
        <v>120500</v>
      </c>
    </row>
    <row r="784" spans="9:10" x14ac:dyDescent="0.2">
      <c r="I784" s="5">
        <v>1439</v>
      </c>
      <c r="J784" s="7">
        <v>149700</v>
      </c>
    </row>
    <row r="785" spans="9:10" x14ac:dyDescent="0.2">
      <c r="I785" s="5">
        <v>1440</v>
      </c>
      <c r="J785" s="7">
        <v>197000</v>
      </c>
    </row>
    <row r="786" spans="9:10" x14ac:dyDescent="0.2">
      <c r="I786" s="5">
        <v>1441</v>
      </c>
      <c r="J786" s="7">
        <v>191000</v>
      </c>
    </row>
    <row r="787" spans="9:10" x14ac:dyDescent="0.2">
      <c r="I787" s="5">
        <v>1444</v>
      </c>
      <c r="J787" s="7">
        <v>121000</v>
      </c>
    </row>
    <row r="788" spans="9:10" x14ac:dyDescent="0.2">
      <c r="I788" s="5">
        <v>1446</v>
      </c>
      <c r="J788" s="7">
        <v>129000</v>
      </c>
    </row>
    <row r="789" spans="9:10" x14ac:dyDescent="0.2">
      <c r="I789" s="5">
        <v>1447</v>
      </c>
      <c r="J789" s="7">
        <v>157900</v>
      </c>
    </row>
    <row r="790" spans="9:10" x14ac:dyDescent="0.2">
      <c r="I790" s="5">
        <v>1449</v>
      </c>
      <c r="J790" s="7">
        <v>112000</v>
      </c>
    </row>
    <row r="791" spans="9:10" x14ac:dyDescent="0.2">
      <c r="I791" s="5">
        <v>1451</v>
      </c>
      <c r="J791" s="7">
        <v>136000</v>
      </c>
    </row>
    <row r="792" spans="9:10" x14ac:dyDescent="0.2">
      <c r="I792" s="5">
        <v>1453</v>
      </c>
      <c r="J792" s="7">
        <v>145000</v>
      </c>
    </row>
    <row r="793" spans="9:10" x14ac:dyDescent="0.2">
      <c r="I793" s="5">
        <v>1454</v>
      </c>
      <c r="J793" s="7">
        <v>84500</v>
      </c>
    </row>
    <row r="794" spans="9:10" x14ac:dyDescent="0.2">
      <c r="I794" s="5">
        <v>1456</v>
      </c>
      <c r="J794" s="7">
        <v>175000</v>
      </c>
    </row>
    <row r="795" spans="9:10" x14ac:dyDescent="0.2">
      <c r="I795" s="5">
        <v>1457</v>
      </c>
      <c r="J795" s="7">
        <v>210000</v>
      </c>
    </row>
    <row r="796" spans="9:10" x14ac:dyDescent="0.2">
      <c r="I796" s="5">
        <v>1460</v>
      </c>
      <c r="J796" s="7">
        <v>147500</v>
      </c>
    </row>
  </sheetData>
  <sheetProtection sheet="1" scenarios="1" selectLockedCells="1" selectUnlockedCells="1"/>
  <mergeCells count="2">
    <mergeCell ref="A1:D2"/>
    <mergeCell ref="A3:D13"/>
  </mergeCells>
  <pageMargins left="0.7" right="0.7" top="0.75" bottom="0.75" header="0.3" footer="0.3"/>
  <pageSetup orientation="portrait" horizontalDpi="300" verticalDpi="300" r:id="rId4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E98D2-8D0E-4BA2-824F-F9B98D487C9F}">
  <sheetPr codeName="Sheet9">
    <tabColor rgb="FFEEE6AC"/>
  </sheetPr>
  <dimension ref="A1:R822"/>
  <sheetViews>
    <sheetView topLeftCell="I1" zoomScale="95" zoomScaleNormal="95" workbookViewId="0">
      <selection activeCell="G48" sqref="G48"/>
    </sheetView>
  </sheetViews>
  <sheetFormatPr baseColWidth="10" defaultColWidth="11" defaultRowHeight="16" x14ac:dyDescent="0.2"/>
  <cols>
    <col min="1" max="1" width="13" bestFit="1" customWidth="1"/>
    <col min="2" max="2" width="10" bestFit="1" customWidth="1"/>
    <col min="3" max="3" width="18.33203125" bestFit="1" customWidth="1"/>
    <col min="4" max="4" width="18.6640625" bestFit="1" customWidth="1"/>
    <col min="5" max="5" width="12.6640625" customWidth="1"/>
    <col min="6" max="6" width="13.6640625" bestFit="1" customWidth="1"/>
    <col min="7" max="7" width="18.6640625" bestFit="1" customWidth="1"/>
    <col min="8" max="8" width="15.1640625" bestFit="1" customWidth="1"/>
    <col min="9" max="9" width="13.6640625" bestFit="1" customWidth="1"/>
    <col min="10" max="10" width="18.6640625" bestFit="1" customWidth="1"/>
    <col min="11" max="11" width="10" customWidth="1"/>
    <col min="12" max="12" width="29.33203125" customWidth="1"/>
    <col min="13" max="14" width="18.83203125" bestFit="1" customWidth="1"/>
    <col min="16" max="16" width="24.5" bestFit="1" customWidth="1"/>
    <col min="17" max="17" width="14" bestFit="1" customWidth="1"/>
    <col min="18" max="18" width="14.1640625" bestFit="1" customWidth="1"/>
  </cols>
  <sheetData>
    <row r="1" spans="1:18" ht="15.75" customHeight="1" x14ac:dyDescent="0.2">
      <c r="A1" s="111" t="s">
        <v>487</v>
      </c>
      <c r="B1" s="111"/>
      <c r="C1" s="111"/>
      <c r="D1" s="111"/>
    </row>
    <row r="2" spans="1:18" ht="16.5" customHeight="1" thickBot="1" x14ac:dyDescent="0.25">
      <c r="A2" s="111"/>
      <c r="B2" s="111"/>
      <c r="C2" s="111"/>
      <c r="D2" s="111"/>
      <c r="L2" t="s">
        <v>373</v>
      </c>
    </row>
    <row r="3" spans="1:18" ht="17" customHeight="1" thickBot="1" x14ac:dyDescent="0.25">
      <c r="A3" s="109" t="str">
        <f>"Reject the null at "&amp;" 4.75E -96 "&amp;" that homes with 3+ Bathrooms have the same Average Sale Price as homes with Less than 3 "&amp;A1&amp;"."&amp;CHAR(10)&amp;CHAR(10)&amp;"With 95% confidence the Average Sale Price of homes with 3+ "&amp;A1&amp;" will be $"&amp;ROUND(M21,0)&amp;" to $"&amp;ROUND(M22,0)&amp;" greater than those with Less than 3 "&amp;A1&amp;"."&amp;CHAR(10)&amp;CHAR(10)&amp;"The Average Sale Price will fall between $"&amp;ROUND(Q12,0)&amp;" and $"&amp;ROUND(Q11,0)&amp;", while those with Less than 3 "&amp;A1&amp;" will fall between $"&amp;ROUND(R12,0)&amp;" and $"&amp;ROUND(R11,0)</f>
        <v>Reject the null at  4.75E -96  that homes with 3+ Bathrooms have the same Average Sale Price as homes with Less than 3 Total Bathrooms.
With 95% confidence the Average Sale Price of homes with 3+ Total Bathrooms will be $79046 to $93568 greater than those with Less than 3 Total Bathrooms.
The Average Sale Price will fall between $221718 and $234708, while those with Less than 3 Total Bathrooms will fall between $138659 and $145152</v>
      </c>
      <c r="B3" s="109"/>
      <c r="C3" s="109"/>
      <c r="D3" s="109"/>
      <c r="F3" s="37" t="s">
        <v>488</v>
      </c>
      <c r="G3" s="37"/>
      <c r="I3" s="37" t="s">
        <v>489</v>
      </c>
      <c r="J3" s="37"/>
      <c r="P3" s="10"/>
      <c r="Q3" s="10" t="s">
        <v>414</v>
      </c>
      <c r="R3" s="10" t="s">
        <v>415</v>
      </c>
    </row>
    <row r="4" spans="1:18" x14ac:dyDescent="0.2">
      <c r="A4" s="109"/>
      <c r="B4" s="109"/>
      <c r="C4" s="109"/>
      <c r="D4" s="109"/>
      <c r="F4" s="8"/>
      <c r="G4" s="8"/>
      <c r="I4" s="8"/>
      <c r="J4" s="8"/>
      <c r="L4" s="10"/>
      <c r="M4" s="10" t="s">
        <v>414</v>
      </c>
      <c r="N4" s="10" t="s">
        <v>415</v>
      </c>
      <c r="P4" s="8" t="s">
        <v>288</v>
      </c>
      <c r="Q4" s="8">
        <f t="shared" ref="Q4:R6" si="0">M5</f>
        <v>228212.73181818181</v>
      </c>
      <c r="R4" s="8">
        <f t="shared" si="0"/>
        <v>141905.67874999999</v>
      </c>
    </row>
    <row r="5" spans="1:18" x14ac:dyDescent="0.2">
      <c r="A5" s="109"/>
      <c r="B5" s="109"/>
      <c r="C5" s="109"/>
      <c r="D5" s="109"/>
      <c r="F5" s="8" t="s">
        <v>288</v>
      </c>
      <c r="G5" s="8">
        <v>228212.73181818181</v>
      </c>
      <c r="I5" s="8" t="s">
        <v>288</v>
      </c>
      <c r="J5" s="8">
        <v>141905.67874999999</v>
      </c>
      <c r="L5" s="8" t="s">
        <v>288</v>
      </c>
      <c r="M5" s="8">
        <v>228212.73181818181</v>
      </c>
      <c r="N5" s="8">
        <v>141905.67874999999</v>
      </c>
      <c r="P5" s="8" t="s">
        <v>374</v>
      </c>
      <c r="Q5" s="8">
        <f t="shared" si="0"/>
        <v>7229614310.1813889</v>
      </c>
      <c r="R5" s="8">
        <f t="shared" si="0"/>
        <v>2189917468.7665076</v>
      </c>
    </row>
    <row r="6" spans="1:18" x14ac:dyDescent="0.2">
      <c r="A6" s="109"/>
      <c r="B6" s="109"/>
      <c r="C6" s="109"/>
      <c r="D6" s="109"/>
      <c r="F6" s="8" t="s">
        <v>289</v>
      </c>
      <c r="G6" s="8">
        <v>3309.6768839317842</v>
      </c>
      <c r="I6" s="8" t="s">
        <v>289</v>
      </c>
      <c r="J6" s="8">
        <v>1654.5080344193359</v>
      </c>
      <c r="L6" s="8" t="s">
        <v>374</v>
      </c>
      <c r="M6" s="8">
        <v>7229614310.1813889</v>
      </c>
      <c r="N6" s="8">
        <v>2189917468.7665076</v>
      </c>
      <c r="P6" s="8" t="s">
        <v>375</v>
      </c>
      <c r="Q6" s="8">
        <f t="shared" si="0"/>
        <v>660</v>
      </c>
      <c r="R6" s="8">
        <f t="shared" si="0"/>
        <v>800</v>
      </c>
    </row>
    <row r="7" spans="1:18" x14ac:dyDescent="0.2">
      <c r="A7" s="109"/>
      <c r="B7" s="109"/>
      <c r="C7" s="109"/>
      <c r="D7" s="109"/>
      <c r="F7" s="8" t="s">
        <v>290</v>
      </c>
      <c r="G7" s="8">
        <v>204875</v>
      </c>
      <c r="I7" s="8" t="s">
        <v>290</v>
      </c>
      <c r="J7" s="8">
        <v>135000</v>
      </c>
      <c r="L7" s="8" t="s">
        <v>375</v>
      </c>
      <c r="M7" s="8">
        <v>660</v>
      </c>
      <c r="N7" s="8">
        <v>800</v>
      </c>
      <c r="P7" t="s">
        <v>385</v>
      </c>
      <c r="Q7">
        <f>SQRT(M6)/SQRT(M7)</f>
        <v>3309.6768839317842</v>
      </c>
      <c r="R7">
        <f>SQRT(N6)/SQRT(N7)</f>
        <v>1654.5080344193359</v>
      </c>
    </row>
    <row r="8" spans="1:18" x14ac:dyDescent="0.2">
      <c r="A8" s="109"/>
      <c r="B8" s="109"/>
      <c r="C8" s="109"/>
      <c r="D8" s="109"/>
      <c r="F8" s="8" t="s">
        <v>291</v>
      </c>
      <c r="G8" s="8">
        <v>190000</v>
      </c>
      <c r="I8" s="8" t="s">
        <v>291</v>
      </c>
      <c r="J8" s="8">
        <v>140000</v>
      </c>
      <c r="L8" s="8" t="s">
        <v>376</v>
      </c>
      <c r="M8" s="8">
        <v>0</v>
      </c>
      <c r="N8" s="8"/>
      <c r="P8" t="s">
        <v>388</v>
      </c>
      <c r="Q8">
        <f>Q7*M14</f>
        <v>6494.8771171017515</v>
      </c>
      <c r="R8">
        <f>R7*M14</f>
        <v>3246.7901700559551</v>
      </c>
    </row>
    <row r="9" spans="1:18" x14ac:dyDescent="0.2">
      <c r="A9" s="109"/>
      <c r="B9" s="109"/>
      <c r="C9" s="109"/>
      <c r="D9" s="109"/>
      <c r="F9" s="8" t="s">
        <v>292</v>
      </c>
      <c r="G9" s="8">
        <v>85027.138668670887</v>
      </c>
      <c r="I9" s="8" t="s">
        <v>292</v>
      </c>
      <c r="J9" s="8">
        <v>46796.554026621532</v>
      </c>
      <c r="L9" s="8" t="s">
        <v>377</v>
      </c>
      <c r="M9" s="8">
        <v>979</v>
      </c>
      <c r="N9" s="8"/>
      <c r="P9" t="s">
        <v>387</v>
      </c>
      <c r="Q9">
        <f>Q8</f>
        <v>6494.8771171017515</v>
      </c>
      <c r="R9">
        <f>R8</f>
        <v>3246.7901700559551</v>
      </c>
    </row>
    <row r="10" spans="1:18" x14ac:dyDescent="0.2">
      <c r="A10" s="109"/>
      <c r="B10" s="109"/>
      <c r="C10" s="109"/>
      <c r="D10" s="109"/>
      <c r="F10" s="8" t="s">
        <v>293</v>
      </c>
      <c r="G10" s="8">
        <v>7229614310.1813889</v>
      </c>
      <c r="I10" s="8" t="s">
        <v>293</v>
      </c>
      <c r="J10" s="8">
        <v>2189917468.7665076</v>
      </c>
      <c r="L10" s="8" t="s">
        <v>378</v>
      </c>
      <c r="M10" s="8">
        <v>23.325073779859832</v>
      </c>
      <c r="N10" s="8"/>
    </row>
    <row r="11" spans="1:18" x14ac:dyDescent="0.2">
      <c r="A11" s="109"/>
      <c r="B11" s="109"/>
      <c r="C11" s="109"/>
      <c r="D11" s="109"/>
      <c r="F11" s="8" t="s">
        <v>294</v>
      </c>
      <c r="G11" s="8">
        <v>6.1426719775296137</v>
      </c>
      <c r="I11" s="8" t="s">
        <v>294</v>
      </c>
      <c r="J11" s="8">
        <v>3.5279616395823172</v>
      </c>
      <c r="L11" s="8" t="s">
        <v>379</v>
      </c>
      <c r="M11" s="8">
        <v>2.3791972888489391E-96</v>
      </c>
      <c r="N11" s="8"/>
      <c r="P11" t="s">
        <v>389</v>
      </c>
      <c r="Q11">
        <f>Q4+Q8</f>
        <v>234707.60893528356</v>
      </c>
      <c r="R11">
        <f>R4+R8</f>
        <v>145152.46892005595</v>
      </c>
    </row>
    <row r="12" spans="1:18" x14ac:dyDescent="0.2">
      <c r="A12" s="109"/>
      <c r="B12" s="109"/>
      <c r="C12" s="109"/>
      <c r="D12" s="109"/>
      <c r="F12" s="8" t="s">
        <v>295</v>
      </c>
      <c r="G12" s="8">
        <v>1.9181547427440386</v>
      </c>
      <c r="I12" s="8" t="s">
        <v>295</v>
      </c>
      <c r="J12" s="8">
        <v>1.3140158401588733</v>
      </c>
      <c r="L12" s="8" t="s">
        <v>380</v>
      </c>
      <c r="M12" s="8">
        <v>1.6464115644801784</v>
      </c>
      <c r="N12" s="8"/>
      <c r="P12" t="s">
        <v>390</v>
      </c>
      <c r="Q12">
        <f>Q4-Q8</f>
        <v>221717.85470108007</v>
      </c>
      <c r="R12">
        <f>R4-R8</f>
        <v>138658.88857994403</v>
      </c>
    </row>
    <row r="13" spans="1:18" x14ac:dyDescent="0.2">
      <c r="A13" s="109"/>
      <c r="B13" s="109"/>
      <c r="C13" s="109"/>
      <c r="D13" s="109"/>
      <c r="F13" s="8" t="s">
        <v>296</v>
      </c>
      <c r="G13" s="8">
        <v>668000</v>
      </c>
      <c r="I13" s="8" t="s">
        <v>296</v>
      </c>
      <c r="J13" s="8">
        <v>360100</v>
      </c>
      <c r="L13" s="8" t="s">
        <v>381</v>
      </c>
      <c r="M13" s="8">
        <v>4.7583945776978781E-96</v>
      </c>
      <c r="N13" s="8"/>
    </row>
    <row r="14" spans="1:18" ht="17" thickBot="1" x14ac:dyDescent="0.25">
      <c r="A14" s="109"/>
      <c r="B14" s="109"/>
      <c r="C14" s="109"/>
      <c r="D14" s="109"/>
      <c r="F14" s="8" t="s">
        <v>297</v>
      </c>
      <c r="G14" s="8">
        <v>87000</v>
      </c>
      <c r="I14" s="8" t="s">
        <v>297</v>
      </c>
      <c r="J14" s="8">
        <v>34900</v>
      </c>
      <c r="L14" s="9" t="s">
        <v>382</v>
      </c>
      <c r="M14" s="9">
        <v>1.9623900896893769</v>
      </c>
      <c r="N14" s="9"/>
    </row>
    <row r="15" spans="1:18" x14ac:dyDescent="0.2">
      <c r="F15" s="8" t="s">
        <v>298</v>
      </c>
      <c r="G15" s="8">
        <v>755000</v>
      </c>
      <c r="I15" s="8" t="s">
        <v>298</v>
      </c>
      <c r="J15" s="8">
        <v>395000</v>
      </c>
    </row>
    <row r="16" spans="1:18" x14ac:dyDescent="0.2">
      <c r="A16" s="3" t="s">
        <v>286</v>
      </c>
      <c r="B16" t="s">
        <v>318</v>
      </c>
      <c r="C16" t="s">
        <v>312</v>
      </c>
      <c r="E16" t="s">
        <v>329</v>
      </c>
      <c r="F16" s="8" t="s">
        <v>299</v>
      </c>
      <c r="G16" s="8">
        <v>150620403</v>
      </c>
      <c r="I16" s="8" t="s">
        <v>299</v>
      </c>
      <c r="J16" s="8">
        <v>113524543</v>
      </c>
      <c r="L16" t="s">
        <v>383</v>
      </c>
      <c r="M16">
        <f>SUM(M7:N7)</f>
        <v>1460</v>
      </c>
    </row>
    <row r="17" spans="1:13" ht="17" thickBot="1" x14ac:dyDescent="0.25">
      <c r="A17" s="5" t="s">
        <v>414</v>
      </c>
      <c r="B17" s="4">
        <v>660</v>
      </c>
      <c r="C17" s="7">
        <v>228212.73181818181</v>
      </c>
      <c r="F17" s="9" t="s">
        <v>300</v>
      </c>
      <c r="G17" s="9">
        <v>660</v>
      </c>
      <c r="I17" s="9" t="s">
        <v>300</v>
      </c>
      <c r="J17" s="9">
        <v>800</v>
      </c>
      <c r="L17" t="s">
        <v>384</v>
      </c>
      <c r="M17">
        <f>M5-N5</f>
        <v>86307.05306818182</v>
      </c>
    </row>
    <row r="18" spans="1:13" x14ac:dyDescent="0.2">
      <c r="A18" s="5" t="s">
        <v>415</v>
      </c>
      <c r="B18" s="4">
        <v>800</v>
      </c>
      <c r="C18" s="7">
        <v>141905.67874999999</v>
      </c>
      <c r="J18">
        <v>0</v>
      </c>
      <c r="L18" t="s">
        <v>385</v>
      </c>
      <c r="M18">
        <f>SQRT((M6/M7)+(N6/N7))</f>
        <v>3700.1834970701848</v>
      </c>
    </row>
    <row r="19" spans="1:13" x14ac:dyDescent="0.2">
      <c r="A19" s="5" t="s">
        <v>307</v>
      </c>
      <c r="B19" s="4">
        <v>1460</v>
      </c>
      <c r="C19" s="7">
        <v>180921.19589041095</v>
      </c>
    </row>
    <row r="20" spans="1:13" x14ac:dyDescent="0.2">
      <c r="F20" s="3" t="s">
        <v>328</v>
      </c>
      <c r="G20" t="s">
        <v>414</v>
      </c>
      <c r="I20" s="3" t="s">
        <v>328</v>
      </c>
      <c r="J20" t="s">
        <v>415</v>
      </c>
      <c r="L20" t="s">
        <v>386</v>
      </c>
      <c r="M20">
        <f>M18*M14</f>
        <v>7261.2034246827125</v>
      </c>
    </row>
    <row r="21" spans="1:13" x14ac:dyDescent="0.2">
      <c r="L21" t="s">
        <v>387</v>
      </c>
      <c r="M21">
        <f>M17-M20</f>
        <v>79045.84964349911</v>
      </c>
    </row>
    <row r="22" spans="1:13" x14ac:dyDescent="0.2">
      <c r="F22" s="3" t="s">
        <v>286</v>
      </c>
      <c r="G22" t="s">
        <v>312</v>
      </c>
      <c r="I22" s="3" t="s">
        <v>286</v>
      </c>
      <c r="J22" t="s">
        <v>312</v>
      </c>
      <c r="L22" t="s">
        <v>388</v>
      </c>
      <c r="M22">
        <f>M17+M20</f>
        <v>93568.25649286453</v>
      </c>
    </row>
    <row r="23" spans="1:13" x14ac:dyDescent="0.2">
      <c r="F23" s="5">
        <v>1</v>
      </c>
      <c r="G23" s="7">
        <v>208500</v>
      </c>
      <c r="I23" s="5">
        <v>4</v>
      </c>
      <c r="J23" s="7">
        <v>140000</v>
      </c>
    </row>
    <row r="24" spans="1:13" x14ac:dyDescent="0.2">
      <c r="F24" s="5">
        <v>2</v>
      </c>
      <c r="G24" s="7">
        <v>181500</v>
      </c>
      <c r="I24" s="5">
        <v>9</v>
      </c>
      <c r="J24" s="7">
        <v>129900</v>
      </c>
    </row>
    <row r="25" spans="1:13" x14ac:dyDescent="0.2">
      <c r="F25" s="5">
        <v>3</v>
      </c>
      <c r="G25" s="7">
        <v>223500</v>
      </c>
      <c r="I25" s="5">
        <v>10</v>
      </c>
      <c r="J25" s="7">
        <v>118000</v>
      </c>
    </row>
    <row r="26" spans="1:13" x14ac:dyDescent="0.2">
      <c r="F26" s="5">
        <v>5</v>
      </c>
      <c r="G26" s="7">
        <v>250000</v>
      </c>
      <c r="I26" s="5">
        <v>11</v>
      </c>
      <c r="J26" s="7">
        <v>129500</v>
      </c>
    </row>
    <row r="27" spans="1:13" x14ac:dyDescent="0.2">
      <c r="F27" s="5">
        <v>6</v>
      </c>
      <c r="G27" s="7">
        <v>143000</v>
      </c>
      <c r="I27" s="5">
        <v>13</v>
      </c>
      <c r="J27" s="7">
        <v>144000</v>
      </c>
    </row>
    <row r="28" spans="1:13" x14ac:dyDescent="0.2">
      <c r="F28" s="5">
        <v>7</v>
      </c>
      <c r="G28" s="7">
        <v>307000</v>
      </c>
      <c r="I28" s="5">
        <v>14</v>
      </c>
      <c r="J28" s="7">
        <v>279500</v>
      </c>
    </row>
    <row r="29" spans="1:13" x14ac:dyDescent="0.2">
      <c r="F29" s="5">
        <v>8</v>
      </c>
      <c r="G29" s="7">
        <v>200000</v>
      </c>
      <c r="I29" s="5">
        <v>16</v>
      </c>
      <c r="J29" s="7">
        <v>132000</v>
      </c>
    </row>
    <row r="30" spans="1:13" x14ac:dyDescent="0.2">
      <c r="F30" s="5">
        <v>12</v>
      </c>
      <c r="G30" s="7">
        <v>345000</v>
      </c>
      <c r="I30" s="5">
        <v>17</v>
      </c>
      <c r="J30" s="7">
        <v>149000</v>
      </c>
    </row>
    <row r="31" spans="1:13" x14ac:dyDescent="0.2">
      <c r="F31" s="5">
        <v>15</v>
      </c>
      <c r="G31" s="7">
        <v>157000</v>
      </c>
      <c r="I31" s="5">
        <v>18</v>
      </c>
      <c r="J31" s="7">
        <v>90000</v>
      </c>
    </row>
    <row r="32" spans="1:13" x14ac:dyDescent="0.2">
      <c r="F32" s="5">
        <v>19</v>
      </c>
      <c r="G32" s="7">
        <v>159000</v>
      </c>
      <c r="I32" s="5">
        <v>20</v>
      </c>
      <c r="J32" s="7">
        <v>139000</v>
      </c>
    </row>
    <row r="33" spans="6:10" x14ac:dyDescent="0.2">
      <c r="F33" s="5">
        <v>21</v>
      </c>
      <c r="G33" s="7">
        <v>325300</v>
      </c>
      <c r="I33" s="5">
        <v>22</v>
      </c>
      <c r="J33" s="7">
        <v>139400</v>
      </c>
    </row>
    <row r="34" spans="6:10" x14ac:dyDescent="0.2">
      <c r="F34" s="5">
        <v>28</v>
      </c>
      <c r="G34" s="7">
        <v>306000</v>
      </c>
      <c r="I34" s="5">
        <v>23</v>
      </c>
      <c r="J34" s="7">
        <v>230000</v>
      </c>
    </row>
    <row r="35" spans="6:10" x14ac:dyDescent="0.2">
      <c r="F35" s="5">
        <v>34</v>
      </c>
      <c r="G35" s="7">
        <v>165500</v>
      </c>
      <c r="I35" s="5">
        <v>24</v>
      </c>
      <c r="J35" s="7">
        <v>129900</v>
      </c>
    </row>
    <row r="36" spans="6:10" x14ac:dyDescent="0.2">
      <c r="F36" s="5">
        <v>35</v>
      </c>
      <c r="G36" s="7">
        <v>277500</v>
      </c>
      <c r="I36" s="5">
        <v>25</v>
      </c>
      <c r="J36" s="7">
        <v>154000</v>
      </c>
    </row>
    <row r="37" spans="6:10" x14ac:dyDescent="0.2">
      <c r="F37" s="5">
        <v>36</v>
      </c>
      <c r="G37" s="7">
        <v>309000</v>
      </c>
      <c r="I37" s="5">
        <v>26</v>
      </c>
      <c r="J37" s="7">
        <v>256300</v>
      </c>
    </row>
    <row r="38" spans="6:10" x14ac:dyDescent="0.2">
      <c r="F38" s="5">
        <v>42</v>
      </c>
      <c r="G38" s="7">
        <v>170000</v>
      </c>
      <c r="I38" s="5">
        <v>27</v>
      </c>
      <c r="J38" s="7">
        <v>134800</v>
      </c>
    </row>
    <row r="39" spans="6:10" x14ac:dyDescent="0.2">
      <c r="F39" s="5">
        <v>46</v>
      </c>
      <c r="G39" s="7">
        <v>319900</v>
      </c>
      <c r="I39" s="5">
        <v>29</v>
      </c>
      <c r="J39" s="7">
        <v>207500</v>
      </c>
    </row>
    <row r="40" spans="6:10" x14ac:dyDescent="0.2">
      <c r="F40" s="5">
        <v>47</v>
      </c>
      <c r="G40" s="7">
        <v>239686</v>
      </c>
      <c r="I40" s="5">
        <v>30</v>
      </c>
      <c r="J40" s="7">
        <v>68500</v>
      </c>
    </row>
    <row r="41" spans="6:10" x14ac:dyDescent="0.2">
      <c r="F41" s="5">
        <v>51</v>
      </c>
      <c r="G41" s="7">
        <v>177000</v>
      </c>
      <c r="I41" s="5">
        <v>31</v>
      </c>
      <c r="J41" s="7">
        <v>40000</v>
      </c>
    </row>
    <row r="42" spans="6:10" x14ac:dyDescent="0.2">
      <c r="F42" s="5">
        <v>54</v>
      </c>
      <c r="G42" s="7">
        <v>385000</v>
      </c>
      <c r="I42" s="5">
        <v>32</v>
      </c>
      <c r="J42" s="7">
        <v>149350</v>
      </c>
    </row>
    <row r="43" spans="6:10" x14ac:dyDescent="0.2">
      <c r="F43" s="5">
        <v>57</v>
      </c>
      <c r="G43" s="7">
        <v>172500</v>
      </c>
      <c r="I43" s="5">
        <v>33</v>
      </c>
      <c r="J43" s="7">
        <v>179900</v>
      </c>
    </row>
    <row r="44" spans="6:10" x14ac:dyDescent="0.2">
      <c r="F44" s="5">
        <v>58</v>
      </c>
      <c r="G44" s="7">
        <v>196500</v>
      </c>
      <c r="I44" s="5">
        <v>37</v>
      </c>
      <c r="J44" s="7">
        <v>145000</v>
      </c>
    </row>
    <row r="45" spans="6:10" x14ac:dyDescent="0.2">
      <c r="F45" s="5">
        <v>59</v>
      </c>
      <c r="G45" s="7">
        <v>438780</v>
      </c>
      <c r="I45" s="5">
        <v>38</v>
      </c>
      <c r="J45" s="7">
        <v>153000</v>
      </c>
    </row>
    <row r="46" spans="6:10" x14ac:dyDescent="0.2">
      <c r="F46" s="5">
        <v>61</v>
      </c>
      <c r="G46" s="7">
        <v>158000</v>
      </c>
      <c r="I46" s="5">
        <v>39</v>
      </c>
      <c r="J46" s="7">
        <v>109000</v>
      </c>
    </row>
    <row r="47" spans="6:10" x14ac:dyDescent="0.2">
      <c r="F47" s="5">
        <v>65</v>
      </c>
      <c r="G47" s="7">
        <v>219500</v>
      </c>
      <c r="I47" s="5">
        <v>40</v>
      </c>
      <c r="J47" s="7">
        <v>82000</v>
      </c>
    </row>
    <row r="48" spans="6:10" x14ac:dyDescent="0.2">
      <c r="F48" s="5">
        <v>66</v>
      </c>
      <c r="G48" s="7">
        <v>317000</v>
      </c>
      <c r="I48" s="5">
        <v>41</v>
      </c>
      <c r="J48" s="7">
        <v>160000</v>
      </c>
    </row>
    <row r="49" spans="6:10" x14ac:dyDescent="0.2">
      <c r="F49" s="5">
        <v>67</v>
      </c>
      <c r="G49" s="7">
        <v>180000</v>
      </c>
      <c r="I49" s="5">
        <v>43</v>
      </c>
      <c r="J49" s="7">
        <v>144000</v>
      </c>
    </row>
    <row r="50" spans="6:10" x14ac:dyDescent="0.2">
      <c r="F50" s="5">
        <v>68</v>
      </c>
      <c r="G50" s="7">
        <v>226000</v>
      </c>
      <c r="I50" s="5">
        <v>44</v>
      </c>
      <c r="J50" s="7">
        <v>130250</v>
      </c>
    </row>
    <row r="51" spans="6:10" x14ac:dyDescent="0.2">
      <c r="F51" s="5">
        <v>71</v>
      </c>
      <c r="G51" s="7">
        <v>244000</v>
      </c>
      <c r="I51" s="5">
        <v>45</v>
      </c>
      <c r="J51" s="7">
        <v>141000</v>
      </c>
    </row>
    <row r="52" spans="6:10" x14ac:dyDescent="0.2">
      <c r="F52" s="5">
        <v>73</v>
      </c>
      <c r="G52" s="7">
        <v>185000</v>
      </c>
      <c r="I52" s="5">
        <v>48</v>
      </c>
      <c r="J52" s="7">
        <v>249700</v>
      </c>
    </row>
    <row r="53" spans="6:10" x14ac:dyDescent="0.2">
      <c r="F53" s="5">
        <v>81</v>
      </c>
      <c r="G53" s="7">
        <v>193500</v>
      </c>
      <c r="I53" s="5">
        <v>49</v>
      </c>
      <c r="J53" s="7">
        <v>113000</v>
      </c>
    </row>
    <row r="54" spans="6:10" x14ac:dyDescent="0.2">
      <c r="F54" s="5">
        <v>82</v>
      </c>
      <c r="G54" s="7">
        <v>153500</v>
      </c>
      <c r="I54" s="5">
        <v>50</v>
      </c>
      <c r="J54" s="7">
        <v>127000</v>
      </c>
    </row>
    <row r="55" spans="6:10" x14ac:dyDescent="0.2">
      <c r="F55" s="5">
        <v>85</v>
      </c>
      <c r="G55" s="7">
        <v>168500</v>
      </c>
      <c r="I55" s="5">
        <v>52</v>
      </c>
      <c r="J55" s="7">
        <v>114500</v>
      </c>
    </row>
    <row r="56" spans="6:10" x14ac:dyDescent="0.2">
      <c r="F56" s="5">
        <v>86</v>
      </c>
      <c r="G56" s="7">
        <v>260000</v>
      </c>
      <c r="I56" s="5">
        <v>53</v>
      </c>
      <c r="J56" s="7">
        <v>110000</v>
      </c>
    </row>
    <row r="57" spans="6:10" x14ac:dyDescent="0.2">
      <c r="F57" s="5">
        <v>87</v>
      </c>
      <c r="G57" s="7">
        <v>174000</v>
      </c>
      <c r="I57" s="5">
        <v>55</v>
      </c>
      <c r="J57" s="7">
        <v>130000</v>
      </c>
    </row>
    <row r="58" spans="6:10" x14ac:dyDescent="0.2">
      <c r="F58" s="5">
        <v>88</v>
      </c>
      <c r="G58" s="7">
        <v>164500</v>
      </c>
      <c r="I58" s="5">
        <v>56</v>
      </c>
      <c r="J58" s="7">
        <v>180500</v>
      </c>
    </row>
    <row r="59" spans="6:10" x14ac:dyDescent="0.2">
      <c r="F59" s="5">
        <v>94</v>
      </c>
      <c r="G59" s="7">
        <v>133900</v>
      </c>
      <c r="I59" s="5">
        <v>60</v>
      </c>
      <c r="J59" s="7">
        <v>124900</v>
      </c>
    </row>
    <row r="60" spans="6:10" x14ac:dyDescent="0.2">
      <c r="F60" s="5">
        <v>95</v>
      </c>
      <c r="G60" s="7">
        <v>204750</v>
      </c>
      <c r="I60" s="5">
        <v>62</v>
      </c>
      <c r="J60" s="7">
        <v>101000</v>
      </c>
    </row>
    <row r="61" spans="6:10" x14ac:dyDescent="0.2">
      <c r="F61" s="5">
        <v>96</v>
      </c>
      <c r="G61" s="7">
        <v>185000</v>
      </c>
      <c r="I61" s="5">
        <v>63</v>
      </c>
      <c r="J61" s="7">
        <v>202500</v>
      </c>
    </row>
    <row r="62" spans="6:10" x14ac:dyDescent="0.2">
      <c r="F62" s="5">
        <v>100</v>
      </c>
      <c r="G62" s="7">
        <v>128950</v>
      </c>
      <c r="I62" s="5">
        <v>64</v>
      </c>
      <c r="J62" s="7">
        <v>140000</v>
      </c>
    </row>
    <row r="63" spans="6:10" x14ac:dyDescent="0.2">
      <c r="F63" s="5">
        <v>101</v>
      </c>
      <c r="G63" s="7">
        <v>205000</v>
      </c>
      <c r="I63" s="5">
        <v>69</v>
      </c>
      <c r="J63" s="7">
        <v>80000</v>
      </c>
    </row>
    <row r="64" spans="6:10" x14ac:dyDescent="0.2">
      <c r="F64" s="5">
        <v>102</v>
      </c>
      <c r="G64" s="7">
        <v>178000</v>
      </c>
      <c r="I64" s="5">
        <v>70</v>
      </c>
      <c r="J64" s="7">
        <v>225000</v>
      </c>
    </row>
    <row r="65" spans="6:10" x14ac:dyDescent="0.2">
      <c r="F65" s="5">
        <v>106</v>
      </c>
      <c r="G65" s="7">
        <v>250000</v>
      </c>
      <c r="I65" s="5">
        <v>72</v>
      </c>
      <c r="J65" s="7">
        <v>129500</v>
      </c>
    </row>
    <row r="66" spans="6:10" x14ac:dyDescent="0.2">
      <c r="F66" s="5">
        <v>112</v>
      </c>
      <c r="G66" s="7">
        <v>180000</v>
      </c>
      <c r="I66" s="5">
        <v>74</v>
      </c>
      <c r="J66" s="7">
        <v>144900</v>
      </c>
    </row>
    <row r="67" spans="6:10" x14ac:dyDescent="0.2">
      <c r="F67" s="5">
        <v>113</v>
      </c>
      <c r="G67" s="7">
        <v>383970</v>
      </c>
      <c r="I67" s="5">
        <v>75</v>
      </c>
      <c r="J67" s="7">
        <v>107400</v>
      </c>
    </row>
    <row r="68" spans="6:10" x14ac:dyDescent="0.2">
      <c r="F68" s="5">
        <v>114</v>
      </c>
      <c r="G68" s="7">
        <v>217000</v>
      </c>
      <c r="I68" s="5">
        <v>76</v>
      </c>
      <c r="J68" s="7">
        <v>91000</v>
      </c>
    </row>
    <row r="69" spans="6:10" x14ac:dyDescent="0.2">
      <c r="F69" s="5">
        <v>115</v>
      </c>
      <c r="G69" s="7">
        <v>259500</v>
      </c>
      <c r="I69" s="5">
        <v>77</v>
      </c>
      <c r="J69" s="7">
        <v>135750</v>
      </c>
    </row>
    <row r="70" spans="6:10" x14ac:dyDescent="0.2">
      <c r="F70" s="5">
        <v>116</v>
      </c>
      <c r="G70" s="7">
        <v>176000</v>
      </c>
      <c r="I70" s="5">
        <v>78</v>
      </c>
      <c r="J70" s="7">
        <v>127000</v>
      </c>
    </row>
    <row r="71" spans="6:10" x14ac:dyDescent="0.2">
      <c r="F71" s="5">
        <v>119</v>
      </c>
      <c r="G71" s="7">
        <v>320000</v>
      </c>
      <c r="I71" s="5">
        <v>79</v>
      </c>
      <c r="J71" s="7">
        <v>136500</v>
      </c>
    </row>
    <row r="72" spans="6:10" x14ac:dyDescent="0.2">
      <c r="F72" s="5">
        <v>120</v>
      </c>
      <c r="G72" s="7">
        <v>163990</v>
      </c>
      <c r="I72" s="5">
        <v>80</v>
      </c>
      <c r="J72" s="7">
        <v>110000</v>
      </c>
    </row>
    <row r="73" spans="6:10" x14ac:dyDescent="0.2">
      <c r="F73" s="5">
        <v>130</v>
      </c>
      <c r="G73" s="7">
        <v>150000</v>
      </c>
      <c r="I73" s="5">
        <v>83</v>
      </c>
      <c r="J73" s="7">
        <v>245000</v>
      </c>
    </row>
    <row r="74" spans="6:10" x14ac:dyDescent="0.2">
      <c r="F74" s="5">
        <v>131</v>
      </c>
      <c r="G74" s="7">
        <v>226000</v>
      </c>
      <c r="I74" s="5">
        <v>84</v>
      </c>
      <c r="J74" s="7">
        <v>126500</v>
      </c>
    </row>
    <row r="75" spans="6:10" x14ac:dyDescent="0.2">
      <c r="F75" s="5">
        <v>132</v>
      </c>
      <c r="G75" s="7">
        <v>244000</v>
      </c>
      <c r="I75" s="5">
        <v>89</v>
      </c>
      <c r="J75" s="7">
        <v>85000</v>
      </c>
    </row>
    <row r="76" spans="6:10" x14ac:dyDescent="0.2">
      <c r="F76" s="5">
        <v>134</v>
      </c>
      <c r="G76" s="7">
        <v>220000</v>
      </c>
      <c r="I76" s="5">
        <v>90</v>
      </c>
      <c r="J76" s="7">
        <v>123600</v>
      </c>
    </row>
    <row r="77" spans="6:10" x14ac:dyDescent="0.2">
      <c r="F77" s="5">
        <v>135</v>
      </c>
      <c r="G77" s="7">
        <v>180000</v>
      </c>
      <c r="I77" s="5">
        <v>91</v>
      </c>
      <c r="J77" s="7">
        <v>109900</v>
      </c>
    </row>
    <row r="78" spans="6:10" x14ac:dyDescent="0.2">
      <c r="F78" s="5">
        <v>138</v>
      </c>
      <c r="G78" s="7">
        <v>171000</v>
      </c>
      <c r="I78" s="5">
        <v>92</v>
      </c>
      <c r="J78" s="7">
        <v>98600</v>
      </c>
    </row>
    <row r="79" spans="6:10" x14ac:dyDescent="0.2">
      <c r="F79" s="5">
        <v>139</v>
      </c>
      <c r="G79" s="7">
        <v>230000</v>
      </c>
      <c r="I79" s="5">
        <v>93</v>
      </c>
      <c r="J79" s="7">
        <v>163500</v>
      </c>
    </row>
    <row r="80" spans="6:10" x14ac:dyDescent="0.2">
      <c r="F80" s="5">
        <v>140</v>
      </c>
      <c r="G80" s="7">
        <v>231500</v>
      </c>
      <c r="I80" s="5">
        <v>97</v>
      </c>
      <c r="J80" s="7">
        <v>214000</v>
      </c>
    </row>
    <row r="81" spans="6:10" x14ac:dyDescent="0.2">
      <c r="F81" s="5">
        <v>142</v>
      </c>
      <c r="G81" s="7">
        <v>260000</v>
      </c>
      <c r="I81" s="5">
        <v>98</v>
      </c>
      <c r="J81" s="7">
        <v>94750</v>
      </c>
    </row>
    <row r="82" spans="6:10" x14ac:dyDescent="0.2">
      <c r="F82" s="5">
        <v>144</v>
      </c>
      <c r="G82" s="7">
        <v>204000</v>
      </c>
      <c r="I82" s="5">
        <v>99</v>
      </c>
      <c r="J82" s="7">
        <v>83000</v>
      </c>
    </row>
    <row r="83" spans="6:10" x14ac:dyDescent="0.2">
      <c r="F83" s="5">
        <v>145</v>
      </c>
      <c r="G83" s="7">
        <v>125000</v>
      </c>
      <c r="I83" s="5">
        <v>103</v>
      </c>
      <c r="J83" s="7">
        <v>118964</v>
      </c>
    </row>
    <row r="84" spans="6:10" x14ac:dyDescent="0.2">
      <c r="F84" s="5">
        <v>148</v>
      </c>
      <c r="G84" s="7">
        <v>222500</v>
      </c>
      <c r="I84" s="5">
        <v>104</v>
      </c>
      <c r="J84" s="7">
        <v>198900</v>
      </c>
    </row>
    <row r="85" spans="6:10" x14ac:dyDescent="0.2">
      <c r="F85" s="5">
        <v>152</v>
      </c>
      <c r="G85" s="7">
        <v>372402</v>
      </c>
      <c r="I85" s="5">
        <v>105</v>
      </c>
      <c r="J85" s="7">
        <v>169500</v>
      </c>
    </row>
    <row r="86" spans="6:10" x14ac:dyDescent="0.2">
      <c r="F86" s="5">
        <v>153</v>
      </c>
      <c r="G86" s="7">
        <v>190000</v>
      </c>
      <c r="I86" s="5">
        <v>107</v>
      </c>
      <c r="J86" s="7">
        <v>100000</v>
      </c>
    </row>
    <row r="87" spans="6:10" x14ac:dyDescent="0.2">
      <c r="F87" s="5">
        <v>158</v>
      </c>
      <c r="G87" s="7">
        <v>269500</v>
      </c>
      <c r="I87" s="5">
        <v>108</v>
      </c>
      <c r="J87" s="7">
        <v>115000</v>
      </c>
    </row>
    <row r="88" spans="6:10" x14ac:dyDescent="0.2">
      <c r="F88" s="5">
        <v>159</v>
      </c>
      <c r="G88" s="7">
        <v>254900</v>
      </c>
      <c r="I88" s="5">
        <v>109</v>
      </c>
      <c r="J88" s="7">
        <v>115000</v>
      </c>
    </row>
    <row r="89" spans="6:10" x14ac:dyDescent="0.2">
      <c r="F89" s="5">
        <v>160</v>
      </c>
      <c r="G89" s="7">
        <v>320000</v>
      </c>
      <c r="I89" s="5">
        <v>110</v>
      </c>
      <c r="J89" s="7">
        <v>190000</v>
      </c>
    </row>
    <row r="90" spans="6:10" x14ac:dyDescent="0.2">
      <c r="F90" s="5">
        <v>162</v>
      </c>
      <c r="G90" s="7">
        <v>412500</v>
      </c>
      <c r="I90" s="5">
        <v>111</v>
      </c>
      <c r="J90" s="7">
        <v>136900</v>
      </c>
    </row>
    <row r="91" spans="6:10" x14ac:dyDescent="0.2">
      <c r="F91" s="5">
        <v>166</v>
      </c>
      <c r="G91" s="7">
        <v>127500</v>
      </c>
      <c r="I91" s="5">
        <v>117</v>
      </c>
      <c r="J91" s="7">
        <v>139000</v>
      </c>
    </row>
    <row r="92" spans="6:10" x14ac:dyDescent="0.2">
      <c r="F92" s="5">
        <v>168</v>
      </c>
      <c r="G92" s="7">
        <v>325624</v>
      </c>
      <c r="I92" s="5">
        <v>118</v>
      </c>
      <c r="J92" s="7">
        <v>155000</v>
      </c>
    </row>
    <row r="93" spans="6:10" x14ac:dyDescent="0.2">
      <c r="F93" s="5">
        <v>169</v>
      </c>
      <c r="G93" s="7">
        <v>183500</v>
      </c>
      <c r="I93" s="5">
        <v>121</v>
      </c>
      <c r="J93" s="7">
        <v>180000</v>
      </c>
    </row>
    <row r="94" spans="6:10" x14ac:dyDescent="0.2">
      <c r="F94" s="5">
        <v>170</v>
      </c>
      <c r="G94" s="7">
        <v>228000</v>
      </c>
      <c r="I94" s="5">
        <v>122</v>
      </c>
      <c r="J94" s="7">
        <v>100000</v>
      </c>
    </row>
    <row r="95" spans="6:10" x14ac:dyDescent="0.2">
      <c r="F95" s="5">
        <v>173</v>
      </c>
      <c r="G95" s="7">
        <v>239000</v>
      </c>
      <c r="I95" s="5">
        <v>123</v>
      </c>
      <c r="J95" s="7">
        <v>136000</v>
      </c>
    </row>
    <row r="96" spans="6:10" x14ac:dyDescent="0.2">
      <c r="F96" s="5">
        <v>174</v>
      </c>
      <c r="G96" s="7">
        <v>163000</v>
      </c>
      <c r="I96" s="5">
        <v>124</v>
      </c>
      <c r="J96" s="7">
        <v>153900</v>
      </c>
    </row>
    <row r="97" spans="6:10" x14ac:dyDescent="0.2">
      <c r="F97" s="5">
        <v>175</v>
      </c>
      <c r="G97" s="7">
        <v>184000</v>
      </c>
      <c r="I97" s="5">
        <v>125</v>
      </c>
      <c r="J97" s="7">
        <v>181000</v>
      </c>
    </row>
    <row r="98" spans="6:10" x14ac:dyDescent="0.2">
      <c r="F98" s="5">
        <v>176</v>
      </c>
      <c r="G98" s="7">
        <v>243000</v>
      </c>
      <c r="I98" s="5">
        <v>126</v>
      </c>
      <c r="J98" s="7">
        <v>84500</v>
      </c>
    </row>
    <row r="99" spans="6:10" x14ac:dyDescent="0.2">
      <c r="F99" s="5">
        <v>177</v>
      </c>
      <c r="G99" s="7">
        <v>211000</v>
      </c>
      <c r="I99" s="5">
        <v>127</v>
      </c>
      <c r="J99" s="7">
        <v>128000</v>
      </c>
    </row>
    <row r="100" spans="6:10" x14ac:dyDescent="0.2">
      <c r="F100" s="5">
        <v>178</v>
      </c>
      <c r="G100" s="7">
        <v>172500</v>
      </c>
      <c r="I100" s="5">
        <v>128</v>
      </c>
      <c r="J100" s="7">
        <v>87000</v>
      </c>
    </row>
    <row r="101" spans="6:10" x14ac:dyDescent="0.2">
      <c r="F101" s="5">
        <v>179</v>
      </c>
      <c r="G101" s="7">
        <v>501837</v>
      </c>
      <c r="I101" s="5">
        <v>129</v>
      </c>
      <c r="J101" s="7">
        <v>155000</v>
      </c>
    </row>
    <row r="102" spans="6:10" x14ac:dyDescent="0.2">
      <c r="F102" s="5">
        <v>181</v>
      </c>
      <c r="G102" s="7">
        <v>177000</v>
      </c>
      <c r="I102" s="5">
        <v>133</v>
      </c>
      <c r="J102" s="7">
        <v>150750</v>
      </c>
    </row>
    <row r="103" spans="6:10" x14ac:dyDescent="0.2">
      <c r="F103" s="5">
        <v>184</v>
      </c>
      <c r="G103" s="7">
        <v>200000</v>
      </c>
      <c r="I103" s="5">
        <v>136</v>
      </c>
      <c r="J103" s="7">
        <v>174000</v>
      </c>
    </row>
    <row r="104" spans="6:10" x14ac:dyDescent="0.2">
      <c r="F104" s="5">
        <v>186</v>
      </c>
      <c r="G104" s="7">
        <v>475000</v>
      </c>
      <c r="I104" s="5">
        <v>137</v>
      </c>
      <c r="J104" s="7">
        <v>143000</v>
      </c>
    </row>
    <row r="105" spans="6:10" x14ac:dyDescent="0.2">
      <c r="F105" s="5">
        <v>187</v>
      </c>
      <c r="G105" s="7">
        <v>173000</v>
      </c>
      <c r="I105" s="5">
        <v>141</v>
      </c>
      <c r="J105" s="7">
        <v>115000</v>
      </c>
    </row>
    <row r="106" spans="6:10" x14ac:dyDescent="0.2">
      <c r="F106" s="5">
        <v>188</v>
      </c>
      <c r="G106" s="7">
        <v>135000</v>
      </c>
      <c r="I106" s="5">
        <v>143</v>
      </c>
      <c r="J106" s="7">
        <v>166000</v>
      </c>
    </row>
    <row r="107" spans="6:10" x14ac:dyDescent="0.2">
      <c r="F107" s="5">
        <v>189</v>
      </c>
      <c r="G107" s="7">
        <v>153337</v>
      </c>
      <c r="I107" s="5">
        <v>146</v>
      </c>
      <c r="J107" s="7">
        <v>130000</v>
      </c>
    </row>
    <row r="108" spans="6:10" x14ac:dyDescent="0.2">
      <c r="F108" s="5">
        <v>190</v>
      </c>
      <c r="G108" s="7">
        <v>286000</v>
      </c>
      <c r="I108" s="5">
        <v>147</v>
      </c>
      <c r="J108" s="7">
        <v>105000</v>
      </c>
    </row>
    <row r="109" spans="6:10" x14ac:dyDescent="0.2">
      <c r="F109" s="5">
        <v>191</v>
      </c>
      <c r="G109" s="7">
        <v>315000</v>
      </c>
      <c r="I109" s="5">
        <v>149</v>
      </c>
      <c r="J109" s="7">
        <v>141000</v>
      </c>
    </row>
    <row r="110" spans="6:10" x14ac:dyDescent="0.2">
      <c r="F110" s="5">
        <v>192</v>
      </c>
      <c r="G110" s="7">
        <v>184000</v>
      </c>
      <c r="I110" s="5">
        <v>150</v>
      </c>
      <c r="J110" s="7">
        <v>115000</v>
      </c>
    </row>
    <row r="111" spans="6:10" x14ac:dyDescent="0.2">
      <c r="F111" s="5">
        <v>193</v>
      </c>
      <c r="G111" s="7">
        <v>192000</v>
      </c>
      <c r="I111" s="5">
        <v>151</v>
      </c>
      <c r="J111" s="7">
        <v>122000</v>
      </c>
    </row>
    <row r="112" spans="6:10" x14ac:dyDescent="0.2">
      <c r="F112" s="5">
        <v>196</v>
      </c>
      <c r="G112" s="7">
        <v>148500</v>
      </c>
      <c r="I112" s="5">
        <v>154</v>
      </c>
      <c r="J112" s="7">
        <v>235000</v>
      </c>
    </row>
    <row r="113" spans="6:10" x14ac:dyDescent="0.2">
      <c r="F113" s="5">
        <v>197</v>
      </c>
      <c r="G113" s="7">
        <v>311872</v>
      </c>
      <c r="I113" s="5">
        <v>155</v>
      </c>
      <c r="J113" s="7">
        <v>125000</v>
      </c>
    </row>
    <row r="114" spans="6:10" x14ac:dyDescent="0.2">
      <c r="F114" s="5">
        <v>198</v>
      </c>
      <c r="G114" s="7">
        <v>235000</v>
      </c>
      <c r="I114" s="5">
        <v>156</v>
      </c>
      <c r="J114" s="7">
        <v>79000</v>
      </c>
    </row>
    <row r="115" spans="6:10" x14ac:dyDescent="0.2">
      <c r="F115" s="5">
        <v>200</v>
      </c>
      <c r="G115" s="7">
        <v>274900</v>
      </c>
      <c r="I115" s="5">
        <v>157</v>
      </c>
      <c r="J115" s="7">
        <v>109500</v>
      </c>
    </row>
    <row r="116" spans="6:10" x14ac:dyDescent="0.2">
      <c r="F116" s="5">
        <v>202</v>
      </c>
      <c r="G116" s="7">
        <v>171500</v>
      </c>
      <c r="I116" s="5">
        <v>161</v>
      </c>
      <c r="J116" s="7">
        <v>162500</v>
      </c>
    </row>
    <row r="117" spans="6:10" x14ac:dyDescent="0.2">
      <c r="F117" s="5">
        <v>209</v>
      </c>
      <c r="G117" s="7">
        <v>277000</v>
      </c>
      <c r="I117" s="5">
        <v>163</v>
      </c>
      <c r="J117" s="7">
        <v>220000</v>
      </c>
    </row>
    <row r="118" spans="6:10" x14ac:dyDescent="0.2">
      <c r="F118" s="5">
        <v>213</v>
      </c>
      <c r="G118" s="7">
        <v>252678</v>
      </c>
      <c r="I118" s="5">
        <v>164</v>
      </c>
      <c r="J118" s="7">
        <v>103200</v>
      </c>
    </row>
    <row r="119" spans="6:10" x14ac:dyDescent="0.2">
      <c r="F119" s="5">
        <v>217</v>
      </c>
      <c r="G119" s="7">
        <v>210000</v>
      </c>
      <c r="I119" s="5">
        <v>165</v>
      </c>
      <c r="J119" s="7">
        <v>152000</v>
      </c>
    </row>
    <row r="120" spans="6:10" x14ac:dyDescent="0.2">
      <c r="F120" s="5">
        <v>219</v>
      </c>
      <c r="G120" s="7">
        <v>311500</v>
      </c>
      <c r="I120" s="5">
        <v>167</v>
      </c>
      <c r="J120" s="7">
        <v>190000</v>
      </c>
    </row>
    <row r="121" spans="6:10" x14ac:dyDescent="0.2">
      <c r="F121" s="5">
        <v>222</v>
      </c>
      <c r="G121" s="7">
        <v>200000</v>
      </c>
      <c r="I121" s="5">
        <v>171</v>
      </c>
      <c r="J121" s="7">
        <v>128500</v>
      </c>
    </row>
    <row r="122" spans="6:10" x14ac:dyDescent="0.2">
      <c r="F122" s="5">
        <v>223</v>
      </c>
      <c r="G122" s="7">
        <v>179900</v>
      </c>
      <c r="I122" s="5">
        <v>172</v>
      </c>
      <c r="J122" s="7">
        <v>215000</v>
      </c>
    </row>
    <row r="123" spans="6:10" x14ac:dyDescent="0.2">
      <c r="F123" s="5">
        <v>226</v>
      </c>
      <c r="G123" s="7">
        <v>112000</v>
      </c>
      <c r="I123" s="5">
        <v>180</v>
      </c>
      <c r="J123" s="7">
        <v>100000</v>
      </c>
    </row>
    <row r="124" spans="6:10" x14ac:dyDescent="0.2">
      <c r="F124" s="5">
        <v>227</v>
      </c>
      <c r="G124" s="7">
        <v>290000</v>
      </c>
      <c r="I124" s="5">
        <v>182</v>
      </c>
      <c r="J124" s="7">
        <v>200100</v>
      </c>
    </row>
    <row r="125" spans="6:10" x14ac:dyDescent="0.2">
      <c r="F125" s="5">
        <v>232</v>
      </c>
      <c r="G125" s="7">
        <v>403000</v>
      </c>
      <c r="I125" s="5">
        <v>183</v>
      </c>
      <c r="J125" s="7">
        <v>120000</v>
      </c>
    </row>
    <row r="126" spans="6:10" x14ac:dyDescent="0.2">
      <c r="F126" s="5">
        <v>235</v>
      </c>
      <c r="G126" s="7">
        <v>216500</v>
      </c>
      <c r="I126" s="5">
        <v>185</v>
      </c>
      <c r="J126" s="7">
        <v>127000</v>
      </c>
    </row>
    <row r="127" spans="6:10" x14ac:dyDescent="0.2">
      <c r="F127" s="5">
        <v>238</v>
      </c>
      <c r="G127" s="7">
        <v>194500</v>
      </c>
      <c r="I127" s="5">
        <v>194</v>
      </c>
      <c r="J127" s="7">
        <v>130000</v>
      </c>
    </row>
    <row r="128" spans="6:10" x14ac:dyDescent="0.2">
      <c r="F128" s="5">
        <v>241</v>
      </c>
      <c r="G128" s="7">
        <v>262500</v>
      </c>
      <c r="I128" s="5">
        <v>195</v>
      </c>
      <c r="J128" s="7">
        <v>127000</v>
      </c>
    </row>
    <row r="129" spans="6:10" x14ac:dyDescent="0.2">
      <c r="F129" s="5">
        <v>245</v>
      </c>
      <c r="G129" s="7">
        <v>205000</v>
      </c>
      <c r="I129" s="5">
        <v>199</v>
      </c>
      <c r="J129" s="7">
        <v>104000</v>
      </c>
    </row>
    <row r="130" spans="6:10" x14ac:dyDescent="0.2">
      <c r="F130" s="5">
        <v>246</v>
      </c>
      <c r="G130" s="7">
        <v>241500</v>
      </c>
      <c r="I130" s="5">
        <v>201</v>
      </c>
      <c r="J130" s="7">
        <v>140000</v>
      </c>
    </row>
    <row r="131" spans="6:10" x14ac:dyDescent="0.2">
      <c r="F131" s="5">
        <v>249</v>
      </c>
      <c r="G131" s="7">
        <v>180000</v>
      </c>
      <c r="I131" s="5">
        <v>203</v>
      </c>
      <c r="J131" s="7">
        <v>112000</v>
      </c>
    </row>
    <row r="132" spans="6:10" x14ac:dyDescent="0.2">
      <c r="F132" s="5">
        <v>250</v>
      </c>
      <c r="G132" s="7">
        <v>277000</v>
      </c>
      <c r="I132" s="5">
        <v>204</v>
      </c>
      <c r="J132" s="7">
        <v>149000</v>
      </c>
    </row>
    <row r="133" spans="6:10" x14ac:dyDescent="0.2">
      <c r="F133" s="5">
        <v>252</v>
      </c>
      <c r="G133" s="7">
        <v>235000</v>
      </c>
      <c r="I133" s="5">
        <v>205</v>
      </c>
      <c r="J133" s="7">
        <v>110000</v>
      </c>
    </row>
    <row r="134" spans="6:10" x14ac:dyDescent="0.2">
      <c r="F134" s="5">
        <v>253</v>
      </c>
      <c r="G134" s="7">
        <v>173000</v>
      </c>
      <c r="I134" s="5">
        <v>206</v>
      </c>
      <c r="J134" s="7">
        <v>180500</v>
      </c>
    </row>
    <row r="135" spans="6:10" x14ac:dyDescent="0.2">
      <c r="F135" s="5">
        <v>254</v>
      </c>
      <c r="G135" s="7">
        <v>158000</v>
      </c>
      <c r="I135" s="5">
        <v>207</v>
      </c>
      <c r="J135" s="7">
        <v>143900</v>
      </c>
    </row>
    <row r="136" spans="6:10" x14ac:dyDescent="0.2">
      <c r="F136" s="5">
        <v>256</v>
      </c>
      <c r="G136" s="7">
        <v>230000</v>
      </c>
      <c r="I136" s="5">
        <v>208</v>
      </c>
      <c r="J136" s="7">
        <v>141000</v>
      </c>
    </row>
    <row r="137" spans="6:10" x14ac:dyDescent="0.2">
      <c r="F137" s="5">
        <v>257</v>
      </c>
      <c r="G137" s="7">
        <v>207500</v>
      </c>
      <c r="I137" s="5">
        <v>210</v>
      </c>
      <c r="J137" s="7">
        <v>145000</v>
      </c>
    </row>
    <row r="138" spans="6:10" x14ac:dyDescent="0.2">
      <c r="F138" s="5">
        <v>258</v>
      </c>
      <c r="G138" s="7">
        <v>220000</v>
      </c>
      <c r="I138" s="5">
        <v>211</v>
      </c>
      <c r="J138" s="7">
        <v>98000</v>
      </c>
    </row>
    <row r="139" spans="6:10" x14ac:dyDescent="0.2">
      <c r="F139" s="5">
        <v>259</v>
      </c>
      <c r="G139" s="7">
        <v>231500</v>
      </c>
      <c r="I139" s="5">
        <v>212</v>
      </c>
      <c r="J139" s="7">
        <v>186000</v>
      </c>
    </row>
    <row r="140" spans="6:10" x14ac:dyDescent="0.2">
      <c r="F140" s="5">
        <v>262</v>
      </c>
      <c r="G140" s="7">
        <v>276000</v>
      </c>
      <c r="I140" s="5">
        <v>214</v>
      </c>
      <c r="J140" s="7">
        <v>156000</v>
      </c>
    </row>
    <row r="141" spans="6:10" x14ac:dyDescent="0.2">
      <c r="F141" s="5">
        <v>267</v>
      </c>
      <c r="G141" s="7">
        <v>185000</v>
      </c>
      <c r="I141" s="5">
        <v>215</v>
      </c>
      <c r="J141" s="7">
        <v>161750</v>
      </c>
    </row>
    <row r="142" spans="6:10" x14ac:dyDescent="0.2">
      <c r="F142" s="5">
        <v>268</v>
      </c>
      <c r="G142" s="7">
        <v>179500</v>
      </c>
      <c r="I142" s="5">
        <v>216</v>
      </c>
      <c r="J142" s="7">
        <v>134450</v>
      </c>
    </row>
    <row r="143" spans="6:10" x14ac:dyDescent="0.2">
      <c r="F143" s="5">
        <v>270</v>
      </c>
      <c r="G143" s="7">
        <v>148000</v>
      </c>
      <c r="I143" s="5">
        <v>218</v>
      </c>
      <c r="J143" s="7">
        <v>107000</v>
      </c>
    </row>
    <row r="144" spans="6:10" x14ac:dyDescent="0.2">
      <c r="F144" s="5">
        <v>271</v>
      </c>
      <c r="G144" s="7">
        <v>266000</v>
      </c>
      <c r="I144" s="5">
        <v>220</v>
      </c>
      <c r="J144" s="7">
        <v>167240</v>
      </c>
    </row>
    <row r="145" spans="6:10" x14ac:dyDescent="0.2">
      <c r="F145" s="5">
        <v>273</v>
      </c>
      <c r="G145" s="7">
        <v>290000</v>
      </c>
      <c r="I145" s="5">
        <v>221</v>
      </c>
      <c r="J145" s="7">
        <v>204900</v>
      </c>
    </row>
    <row r="146" spans="6:10" x14ac:dyDescent="0.2">
      <c r="F146" s="5">
        <v>274</v>
      </c>
      <c r="G146" s="7">
        <v>139000</v>
      </c>
      <c r="I146" s="5">
        <v>224</v>
      </c>
      <c r="J146" s="7">
        <v>97000</v>
      </c>
    </row>
    <row r="147" spans="6:10" x14ac:dyDescent="0.2">
      <c r="F147" s="5">
        <v>276</v>
      </c>
      <c r="G147" s="7">
        <v>205000</v>
      </c>
      <c r="I147" s="5">
        <v>225</v>
      </c>
      <c r="J147" s="7">
        <v>386250</v>
      </c>
    </row>
    <row r="148" spans="6:10" x14ac:dyDescent="0.2">
      <c r="F148" s="5">
        <v>279</v>
      </c>
      <c r="G148" s="7">
        <v>415298</v>
      </c>
      <c r="I148" s="5">
        <v>228</v>
      </c>
      <c r="J148" s="7">
        <v>106000</v>
      </c>
    </row>
    <row r="149" spans="6:10" x14ac:dyDescent="0.2">
      <c r="F149" s="5">
        <v>280</v>
      </c>
      <c r="G149" s="7">
        <v>192000</v>
      </c>
      <c r="I149" s="5">
        <v>229</v>
      </c>
      <c r="J149" s="7">
        <v>125000</v>
      </c>
    </row>
    <row r="150" spans="6:10" x14ac:dyDescent="0.2">
      <c r="F150" s="5">
        <v>281</v>
      </c>
      <c r="G150" s="7">
        <v>228500</v>
      </c>
      <c r="I150" s="5">
        <v>230</v>
      </c>
      <c r="J150" s="7">
        <v>192500</v>
      </c>
    </row>
    <row r="151" spans="6:10" x14ac:dyDescent="0.2">
      <c r="F151" s="5">
        <v>283</v>
      </c>
      <c r="G151" s="7">
        <v>207500</v>
      </c>
      <c r="I151" s="5">
        <v>231</v>
      </c>
      <c r="J151" s="7">
        <v>148000</v>
      </c>
    </row>
    <row r="152" spans="6:10" x14ac:dyDescent="0.2">
      <c r="F152" s="5">
        <v>285</v>
      </c>
      <c r="G152" s="7">
        <v>179200</v>
      </c>
      <c r="I152" s="5">
        <v>233</v>
      </c>
      <c r="J152" s="7">
        <v>94500</v>
      </c>
    </row>
    <row r="153" spans="6:10" x14ac:dyDescent="0.2">
      <c r="F153" s="5">
        <v>286</v>
      </c>
      <c r="G153" s="7">
        <v>164700</v>
      </c>
      <c r="I153" s="5">
        <v>234</v>
      </c>
      <c r="J153" s="7">
        <v>128200</v>
      </c>
    </row>
    <row r="154" spans="6:10" x14ac:dyDescent="0.2">
      <c r="F154" s="5">
        <v>291</v>
      </c>
      <c r="G154" s="7">
        <v>233230</v>
      </c>
      <c r="I154" s="5">
        <v>236</v>
      </c>
      <c r="J154" s="7">
        <v>89500</v>
      </c>
    </row>
    <row r="155" spans="6:10" x14ac:dyDescent="0.2">
      <c r="F155" s="5">
        <v>292</v>
      </c>
      <c r="G155" s="7">
        <v>135900</v>
      </c>
      <c r="I155" s="5">
        <v>237</v>
      </c>
      <c r="J155" s="7">
        <v>185500</v>
      </c>
    </row>
    <row r="156" spans="6:10" x14ac:dyDescent="0.2">
      <c r="F156" s="5">
        <v>294</v>
      </c>
      <c r="G156" s="7">
        <v>235000</v>
      </c>
      <c r="I156" s="5">
        <v>239</v>
      </c>
      <c r="J156" s="7">
        <v>318000</v>
      </c>
    </row>
    <row r="157" spans="6:10" x14ac:dyDescent="0.2">
      <c r="F157" s="5">
        <v>298</v>
      </c>
      <c r="G157" s="7">
        <v>239000</v>
      </c>
      <c r="I157" s="5">
        <v>240</v>
      </c>
      <c r="J157" s="7">
        <v>113000</v>
      </c>
    </row>
    <row r="158" spans="6:10" x14ac:dyDescent="0.2">
      <c r="F158" s="5">
        <v>299</v>
      </c>
      <c r="G158" s="7">
        <v>175000</v>
      </c>
      <c r="I158" s="5">
        <v>242</v>
      </c>
      <c r="J158" s="7">
        <v>110500</v>
      </c>
    </row>
    <row r="159" spans="6:10" x14ac:dyDescent="0.2">
      <c r="F159" s="5">
        <v>302</v>
      </c>
      <c r="G159" s="7">
        <v>267000</v>
      </c>
      <c r="I159" s="5">
        <v>243</v>
      </c>
      <c r="J159" s="7">
        <v>79000</v>
      </c>
    </row>
    <row r="160" spans="6:10" x14ac:dyDescent="0.2">
      <c r="F160" s="5">
        <v>305</v>
      </c>
      <c r="G160" s="7">
        <v>295000</v>
      </c>
      <c r="I160" s="5">
        <v>244</v>
      </c>
      <c r="J160" s="7">
        <v>120000</v>
      </c>
    </row>
    <row r="161" spans="6:10" x14ac:dyDescent="0.2">
      <c r="F161" s="5">
        <v>306</v>
      </c>
      <c r="G161" s="7">
        <v>305900</v>
      </c>
      <c r="I161" s="5">
        <v>247</v>
      </c>
      <c r="J161" s="7">
        <v>137000</v>
      </c>
    </row>
    <row r="162" spans="6:10" x14ac:dyDescent="0.2">
      <c r="F162" s="5">
        <v>307</v>
      </c>
      <c r="G162" s="7">
        <v>225000</v>
      </c>
      <c r="I162" s="5">
        <v>248</v>
      </c>
      <c r="J162" s="7">
        <v>140000</v>
      </c>
    </row>
    <row r="163" spans="6:10" x14ac:dyDescent="0.2">
      <c r="F163" s="5">
        <v>310</v>
      </c>
      <c r="G163" s="7">
        <v>360000</v>
      </c>
      <c r="I163" s="5">
        <v>251</v>
      </c>
      <c r="J163" s="7">
        <v>76500</v>
      </c>
    </row>
    <row r="164" spans="6:10" x14ac:dyDescent="0.2">
      <c r="F164" s="5">
        <v>311</v>
      </c>
      <c r="G164" s="7">
        <v>165600</v>
      </c>
      <c r="I164" s="5">
        <v>255</v>
      </c>
      <c r="J164" s="7">
        <v>145000</v>
      </c>
    </row>
    <row r="165" spans="6:10" x14ac:dyDescent="0.2">
      <c r="F165" s="5">
        <v>314</v>
      </c>
      <c r="G165" s="7">
        <v>375000</v>
      </c>
      <c r="I165" s="5">
        <v>260</v>
      </c>
      <c r="J165" s="7">
        <v>97000</v>
      </c>
    </row>
    <row r="166" spans="6:10" x14ac:dyDescent="0.2">
      <c r="F166" s="5">
        <v>315</v>
      </c>
      <c r="G166" s="7">
        <v>178000</v>
      </c>
      <c r="I166" s="5">
        <v>261</v>
      </c>
      <c r="J166" s="7">
        <v>176000</v>
      </c>
    </row>
    <row r="167" spans="6:10" x14ac:dyDescent="0.2">
      <c r="F167" s="5">
        <v>316</v>
      </c>
      <c r="G167" s="7">
        <v>188500</v>
      </c>
      <c r="I167" s="5">
        <v>263</v>
      </c>
      <c r="J167" s="7">
        <v>151000</v>
      </c>
    </row>
    <row r="168" spans="6:10" x14ac:dyDescent="0.2">
      <c r="F168" s="5">
        <v>317</v>
      </c>
      <c r="G168" s="7">
        <v>260000</v>
      </c>
      <c r="I168" s="5">
        <v>264</v>
      </c>
      <c r="J168" s="7">
        <v>130000</v>
      </c>
    </row>
    <row r="169" spans="6:10" x14ac:dyDescent="0.2">
      <c r="F169" s="5">
        <v>318</v>
      </c>
      <c r="G169" s="7">
        <v>270000</v>
      </c>
      <c r="I169" s="5">
        <v>265</v>
      </c>
      <c r="J169" s="7">
        <v>73000</v>
      </c>
    </row>
    <row r="170" spans="6:10" x14ac:dyDescent="0.2">
      <c r="F170" s="5">
        <v>319</v>
      </c>
      <c r="G170" s="7">
        <v>260000</v>
      </c>
      <c r="I170" s="5">
        <v>266</v>
      </c>
      <c r="J170" s="7">
        <v>175500</v>
      </c>
    </row>
    <row r="171" spans="6:10" x14ac:dyDescent="0.2">
      <c r="F171" s="5">
        <v>320</v>
      </c>
      <c r="G171" s="7">
        <v>187500</v>
      </c>
      <c r="I171" s="5">
        <v>269</v>
      </c>
      <c r="J171" s="7">
        <v>120500</v>
      </c>
    </row>
    <row r="172" spans="6:10" x14ac:dyDescent="0.2">
      <c r="F172" s="5">
        <v>321</v>
      </c>
      <c r="G172" s="7">
        <v>342643</v>
      </c>
      <c r="I172" s="5">
        <v>272</v>
      </c>
      <c r="J172" s="7">
        <v>241500</v>
      </c>
    </row>
    <row r="173" spans="6:10" x14ac:dyDescent="0.2">
      <c r="F173" s="5">
        <v>322</v>
      </c>
      <c r="G173" s="7">
        <v>354000</v>
      </c>
      <c r="I173" s="5">
        <v>275</v>
      </c>
      <c r="J173" s="7">
        <v>124500</v>
      </c>
    </row>
    <row r="174" spans="6:10" x14ac:dyDescent="0.2">
      <c r="F174" s="5">
        <v>323</v>
      </c>
      <c r="G174" s="7">
        <v>301000</v>
      </c>
      <c r="I174" s="5">
        <v>277</v>
      </c>
      <c r="J174" s="7">
        <v>201000</v>
      </c>
    </row>
    <row r="175" spans="6:10" x14ac:dyDescent="0.2">
      <c r="F175" s="5">
        <v>325</v>
      </c>
      <c r="G175" s="7">
        <v>242000</v>
      </c>
      <c r="I175" s="5">
        <v>278</v>
      </c>
      <c r="J175" s="7">
        <v>141000</v>
      </c>
    </row>
    <row r="176" spans="6:10" x14ac:dyDescent="0.2">
      <c r="F176" s="5">
        <v>327</v>
      </c>
      <c r="G176" s="7">
        <v>324000</v>
      </c>
      <c r="I176" s="5">
        <v>282</v>
      </c>
      <c r="J176" s="7">
        <v>185000</v>
      </c>
    </row>
    <row r="177" spans="6:10" x14ac:dyDescent="0.2">
      <c r="F177" s="5">
        <v>331</v>
      </c>
      <c r="G177" s="7">
        <v>119000</v>
      </c>
      <c r="I177" s="5">
        <v>284</v>
      </c>
      <c r="J177" s="7">
        <v>244600</v>
      </c>
    </row>
    <row r="178" spans="6:10" x14ac:dyDescent="0.2">
      <c r="F178" s="5">
        <v>333</v>
      </c>
      <c r="G178" s="7">
        <v>284000</v>
      </c>
      <c r="I178" s="5">
        <v>287</v>
      </c>
      <c r="J178" s="7">
        <v>159000</v>
      </c>
    </row>
    <row r="179" spans="6:10" x14ac:dyDescent="0.2">
      <c r="F179" s="5">
        <v>334</v>
      </c>
      <c r="G179" s="7">
        <v>207000</v>
      </c>
      <c r="I179" s="5">
        <v>288</v>
      </c>
      <c r="J179" s="7">
        <v>88000</v>
      </c>
    </row>
    <row r="180" spans="6:10" x14ac:dyDescent="0.2">
      <c r="F180" s="5">
        <v>335</v>
      </c>
      <c r="G180" s="7">
        <v>192000</v>
      </c>
      <c r="I180" s="5">
        <v>289</v>
      </c>
      <c r="J180" s="7">
        <v>122000</v>
      </c>
    </row>
    <row r="181" spans="6:10" x14ac:dyDescent="0.2">
      <c r="F181" s="5">
        <v>336</v>
      </c>
      <c r="G181" s="7">
        <v>228950</v>
      </c>
      <c r="I181" s="5">
        <v>290</v>
      </c>
      <c r="J181" s="7">
        <v>153575</v>
      </c>
    </row>
    <row r="182" spans="6:10" x14ac:dyDescent="0.2">
      <c r="F182" s="5">
        <v>337</v>
      </c>
      <c r="G182" s="7">
        <v>377426</v>
      </c>
      <c r="I182" s="5">
        <v>293</v>
      </c>
      <c r="J182" s="7">
        <v>131000</v>
      </c>
    </row>
    <row r="183" spans="6:10" x14ac:dyDescent="0.2">
      <c r="F183" s="5">
        <v>338</v>
      </c>
      <c r="G183" s="7">
        <v>214000</v>
      </c>
      <c r="I183" s="5">
        <v>295</v>
      </c>
      <c r="J183" s="7">
        <v>167000</v>
      </c>
    </row>
    <row r="184" spans="6:10" x14ac:dyDescent="0.2">
      <c r="F184" s="5">
        <v>339</v>
      </c>
      <c r="G184" s="7">
        <v>202500</v>
      </c>
      <c r="I184" s="5">
        <v>296</v>
      </c>
      <c r="J184" s="7">
        <v>142500</v>
      </c>
    </row>
    <row r="185" spans="6:10" x14ac:dyDescent="0.2">
      <c r="F185" s="5">
        <v>341</v>
      </c>
      <c r="G185" s="7">
        <v>202900</v>
      </c>
      <c r="I185" s="5">
        <v>297</v>
      </c>
      <c r="J185" s="7">
        <v>152000</v>
      </c>
    </row>
    <row r="186" spans="6:10" x14ac:dyDescent="0.2">
      <c r="F186" s="5">
        <v>348</v>
      </c>
      <c r="G186" s="7">
        <v>157500</v>
      </c>
      <c r="I186" s="5">
        <v>300</v>
      </c>
      <c r="J186" s="7">
        <v>158500</v>
      </c>
    </row>
    <row r="187" spans="6:10" x14ac:dyDescent="0.2">
      <c r="F187" s="5">
        <v>349</v>
      </c>
      <c r="G187" s="7">
        <v>154000</v>
      </c>
      <c r="I187" s="5">
        <v>301</v>
      </c>
      <c r="J187" s="7">
        <v>157000</v>
      </c>
    </row>
    <row r="188" spans="6:10" x14ac:dyDescent="0.2">
      <c r="F188" s="5">
        <v>350</v>
      </c>
      <c r="G188" s="7">
        <v>437154</v>
      </c>
      <c r="I188" s="5">
        <v>303</v>
      </c>
      <c r="J188" s="7">
        <v>205000</v>
      </c>
    </row>
    <row r="189" spans="6:10" x14ac:dyDescent="0.2">
      <c r="F189" s="5">
        <v>352</v>
      </c>
      <c r="G189" s="7">
        <v>190000</v>
      </c>
      <c r="I189" s="5">
        <v>304</v>
      </c>
      <c r="J189" s="7">
        <v>149900</v>
      </c>
    </row>
    <row r="190" spans="6:10" x14ac:dyDescent="0.2">
      <c r="F190" s="5">
        <v>356</v>
      </c>
      <c r="G190" s="7">
        <v>177500</v>
      </c>
      <c r="I190" s="5">
        <v>308</v>
      </c>
      <c r="J190" s="7">
        <v>89500</v>
      </c>
    </row>
    <row r="191" spans="6:10" x14ac:dyDescent="0.2">
      <c r="F191" s="5">
        <v>357</v>
      </c>
      <c r="G191" s="7">
        <v>173000</v>
      </c>
      <c r="I191" s="5">
        <v>309</v>
      </c>
      <c r="J191" s="7">
        <v>82500</v>
      </c>
    </row>
    <row r="192" spans="6:10" x14ac:dyDescent="0.2">
      <c r="F192" s="5">
        <v>358</v>
      </c>
      <c r="G192" s="7">
        <v>134000</v>
      </c>
      <c r="I192" s="5">
        <v>312</v>
      </c>
      <c r="J192" s="7">
        <v>132000</v>
      </c>
    </row>
    <row r="193" spans="6:10" x14ac:dyDescent="0.2">
      <c r="F193" s="5">
        <v>360</v>
      </c>
      <c r="G193" s="7">
        <v>280000</v>
      </c>
      <c r="I193" s="5">
        <v>313</v>
      </c>
      <c r="J193" s="7">
        <v>119900</v>
      </c>
    </row>
    <row r="194" spans="6:10" x14ac:dyDescent="0.2">
      <c r="F194" s="5">
        <v>363</v>
      </c>
      <c r="G194" s="7">
        <v>198500</v>
      </c>
      <c r="I194" s="5">
        <v>324</v>
      </c>
      <c r="J194" s="7">
        <v>126175</v>
      </c>
    </row>
    <row r="195" spans="6:10" x14ac:dyDescent="0.2">
      <c r="F195" s="5">
        <v>365</v>
      </c>
      <c r="G195" s="7">
        <v>190000</v>
      </c>
      <c r="I195" s="5">
        <v>326</v>
      </c>
      <c r="J195" s="7">
        <v>87000</v>
      </c>
    </row>
    <row r="196" spans="6:10" x14ac:dyDescent="0.2">
      <c r="F196" s="5">
        <v>367</v>
      </c>
      <c r="G196" s="7">
        <v>159000</v>
      </c>
      <c r="I196" s="5">
        <v>328</v>
      </c>
      <c r="J196" s="7">
        <v>145250</v>
      </c>
    </row>
    <row r="197" spans="6:10" x14ac:dyDescent="0.2">
      <c r="F197" s="5">
        <v>371</v>
      </c>
      <c r="G197" s="7">
        <v>172400</v>
      </c>
      <c r="I197" s="5">
        <v>329</v>
      </c>
      <c r="J197" s="7">
        <v>214500</v>
      </c>
    </row>
    <row r="198" spans="6:10" x14ac:dyDescent="0.2">
      <c r="F198" s="5">
        <v>375</v>
      </c>
      <c r="G198" s="7">
        <v>219500</v>
      </c>
      <c r="I198" s="5">
        <v>330</v>
      </c>
      <c r="J198" s="7">
        <v>78000</v>
      </c>
    </row>
    <row r="199" spans="6:10" x14ac:dyDescent="0.2">
      <c r="F199" s="5">
        <v>378</v>
      </c>
      <c r="G199" s="7">
        <v>340000</v>
      </c>
      <c r="I199" s="5">
        <v>332</v>
      </c>
      <c r="J199" s="7">
        <v>139000</v>
      </c>
    </row>
    <row r="200" spans="6:10" x14ac:dyDescent="0.2">
      <c r="F200" s="5">
        <v>379</v>
      </c>
      <c r="G200" s="7">
        <v>394432</v>
      </c>
      <c r="I200" s="5">
        <v>340</v>
      </c>
      <c r="J200" s="7">
        <v>155000</v>
      </c>
    </row>
    <row r="201" spans="6:10" x14ac:dyDescent="0.2">
      <c r="F201" s="5">
        <v>380</v>
      </c>
      <c r="G201" s="7">
        <v>179000</v>
      </c>
      <c r="I201" s="5">
        <v>342</v>
      </c>
      <c r="J201" s="7">
        <v>82000</v>
      </c>
    </row>
    <row r="202" spans="6:10" x14ac:dyDescent="0.2">
      <c r="F202" s="5">
        <v>382</v>
      </c>
      <c r="G202" s="7">
        <v>187750</v>
      </c>
      <c r="I202" s="5">
        <v>343</v>
      </c>
      <c r="J202" s="7">
        <v>87500</v>
      </c>
    </row>
    <row r="203" spans="6:10" x14ac:dyDescent="0.2">
      <c r="F203" s="5">
        <v>383</v>
      </c>
      <c r="G203" s="7">
        <v>213500</v>
      </c>
      <c r="I203" s="5">
        <v>344</v>
      </c>
      <c r="J203" s="7">
        <v>266000</v>
      </c>
    </row>
    <row r="204" spans="6:10" x14ac:dyDescent="0.2">
      <c r="F204" s="5">
        <v>385</v>
      </c>
      <c r="G204" s="7">
        <v>240000</v>
      </c>
      <c r="I204" s="5">
        <v>345</v>
      </c>
      <c r="J204" s="7">
        <v>85000</v>
      </c>
    </row>
    <row r="205" spans="6:10" x14ac:dyDescent="0.2">
      <c r="F205" s="5">
        <v>390</v>
      </c>
      <c r="G205" s="7">
        <v>426000</v>
      </c>
      <c r="I205" s="5">
        <v>346</v>
      </c>
      <c r="J205" s="7">
        <v>140200</v>
      </c>
    </row>
    <row r="206" spans="6:10" x14ac:dyDescent="0.2">
      <c r="F206" s="5">
        <v>392</v>
      </c>
      <c r="G206" s="7">
        <v>215000</v>
      </c>
      <c r="I206" s="5">
        <v>347</v>
      </c>
      <c r="J206" s="7">
        <v>151500</v>
      </c>
    </row>
    <row r="207" spans="6:10" x14ac:dyDescent="0.2">
      <c r="F207" s="5">
        <v>400</v>
      </c>
      <c r="G207" s="7">
        <v>241000</v>
      </c>
      <c r="I207" s="5">
        <v>351</v>
      </c>
      <c r="J207" s="7">
        <v>318061</v>
      </c>
    </row>
    <row r="208" spans="6:10" x14ac:dyDescent="0.2">
      <c r="F208" s="5">
        <v>401</v>
      </c>
      <c r="G208" s="7">
        <v>245500</v>
      </c>
      <c r="I208" s="5">
        <v>353</v>
      </c>
      <c r="J208" s="7">
        <v>95000</v>
      </c>
    </row>
    <row r="209" spans="6:10" x14ac:dyDescent="0.2">
      <c r="F209" s="5">
        <v>404</v>
      </c>
      <c r="G209" s="7">
        <v>258000</v>
      </c>
      <c r="I209" s="5">
        <v>354</v>
      </c>
      <c r="J209" s="7">
        <v>105900</v>
      </c>
    </row>
    <row r="210" spans="6:10" x14ac:dyDescent="0.2">
      <c r="F210" s="5">
        <v>405</v>
      </c>
      <c r="G210" s="7">
        <v>168000</v>
      </c>
      <c r="I210" s="5">
        <v>355</v>
      </c>
      <c r="J210" s="7">
        <v>140000</v>
      </c>
    </row>
    <row r="211" spans="6:10" x14ac:dyDescent="0.2">
      <c r="F211" s="5">
        <v>406</v>
      </c>
      <c r="G211" s="7">
        <v>150000</v>
      </c>
      <c r="I211" s="5">
        <v>359</v>
      </c>
      <c r="J211" s="7">
        <v>130000</v>
      </c>
    </row>
    <row r="212" spans="6:10" x14ac:dyDescent="0.2">
      <c r="F212" s="5">
        <v>409</v>
      </c>
      <c r="G212" s="7">
        <v>280000</v>
      </c>
      <c r="I212" s="5">
        <v>361</v>
      </c>
      <c r="J212" s="7">
        <v>156000</v>
      </c>
    </row>
    <row r="213" spans="6:10" x14ac:dyDescent="0.2">
      <c r="F213" s="5">
        <v>410</v>
      </c>
      <c r="G213" s="7">
        <v>339750</v>
      </c>
      <c r="I213" s="5">
        <v>362</v>
      </c>
      <c r="J213" s="7">
        <v>145000</v>
      </c>
    </row>
    <row r="214" spans="6:10" x14ac:dyDescent="0.2">
      <c r="F214" s="5">
        <v>413</v>
      </c>
      <c r="G214" s="7">
        <v>222000</v>
      </c>
      <c r="I214" s="5">
        <v>364</v>
      </c>
      <c r="J214" s="7">
        <v>118000</v>
      </c>
    </row>
    <row r="215" spans="6:10" x14ac:dyDescent="0.2">
      <c r="F215" s="5">
        <v>415</v>
      </c>
      <c r="G215" s="7">
        <v>228000</v>
      </c>
      <c r="I215" s="5">
        <v>366</v>
      </c>
      <c r="J215" s="7">
        <v>147000</v>
      </c>
    </row>
    <row r="216" spans="6:10" x14ac:dyDescent="0.2">
      <c r="F216" s="5">
        <v>418</v>
      </c>
      <c r="G216" s="7">
        <v>239000</v>
      </c>
      <c r="I216" s="5">
        <v>368</v>
      </c>
      <c r="J216" s="7">
        <v>165000</v>
      </c>
    </row>
    <row r="217" spans="6:10" x14ac:dyDescent="0.2">
      <c r="F217" s="5">
        <v>419</v>
      </c>
      <c r="G217" s="7">
        <v>126000</v>
      </c>
      <c r="I217" s="5">
        <v>369</v>
      </c>
      <c r="J217" s="7">
        <v>132000</v>
      </c>
    </row>
    <row r="218" spans="6:10" x14ac:dyDescent="0.2">
      <c r="F218" s="5">
        <v>421</v>
      </c>
      <c r="G218" s="7">
        <v>206300</v>
      </c>
      <c r="I218" s="5">
        <v>370</v>
      </c>
      <c r="J218" s="7">
        <v>162000</v>
      </c>
    </row>
    <row r="219" spans="6:10" x14ac:dyDescent="0.2">
      <c r="F219" s="5">
        <v>422</v>
      </c>
      <c r="G219" s="7">
        <v>215000</v>
      </c>
      <c r="I219" s="5">
        <v>372</v>
      </c>
      <c r="J219" s="7">
        <v>134432</v>
      </c>
    </row>
    <row r="220" spans="6:10" x14ac:dyDescent="0.2">
      <c r="F220" s="5">
        <v>424</v>
      </c>
      <c r="G220" s="7">
        <v>315000</v>
      </c>
      <c r="I220" s="5">
        <v>373</v>
      </c>
      <c r="J220" s="7">
        <v>125000</v>
      </c>
    </row>
    <row r="221" spans="6:10" x14ac:dyDescent="0.2">
      <c r="F221" s="5">
        <v>427</v>
      </c>
      <c r="G221" s="7">
        <v>275000</v>
      </c>
      <c r="I221" s="5">
        <v>374</v>
      </c>
      <c r="J221" s="7">
        <v>123000</v>
      </c>
    </row>
    <row r="222" spans="6:10" x14ac:dyDescent="0.2">
      <c r="F222" s="5">
        <v>429</v>
      </c>
      <c r="G222" s="7">
        <v>195400</v>
      </c>
      <c r="I222" s="5">
        <v>376</v>
      </c>
      <c r="J222" s="7">
        <v>61000</v>
      </c>
    </row>
    <row r="223" spans="6:10" x14ac:dyDescent="0.2">
      <c r="F223" s="5">
        <v>430</v>
      </c>
      <c r="G223" s="7">
        <v>175000</v>
      </c>
      <c r="I223" s="5">
        <v>377</v>
      </c>
      <c r="J223" s="7">
        <v>148000</v>
      </c>
    </row>
    <row r="224" spans="6:10" x14ac:dyDescent="0.2">
      <c r="F224" s="5">
        <v>433</v>
      </c>
      <c r="G224" s="7">
        <v>122500</v>
      </c>
      <c r="I224" s="5">
        <v>381</v>
      </c>
      <c r="J224" s="7">
        <v>127000</v>
      </c>
    </row>
    <row r="225" spans="6:10" x14ac:dyDescent="0.2">
      <c r="F225" s="5">
        <v>434</v>
      </c>
      <c r="G225" s="7">
        <v>181000</v>
      </c>
      <c r="I225" s="5">
        <v>384</v>
      </c>
      <c r="J225" s="7">
        <v>76000</v>
      </c>
    </row>
    <row r="226" spans="6:10" x14ac:dyDescent="0.2">
      <c r="F226" s="5">
        <v>436</v>
      </c>
      <c r="G226" s="7">
        <v>212000</v>
      </c>
      <c r="I226" s="5">
        <v>386</v>
      </c>
      <c r="J226" s="7">
        <v>192000</v>
      </c>
    </row>
    <row r="227" spans="6:10" x14ac:dyDescent="0.2">
      <c r="F227" s="5">
        <v>441</v>
      </c>
      <c r="G227" s="7">
        <v>555000</v>
      </c>
      <c r="I227" s="5">
        <v>387</v>
      </c>
      <c r="J227" s="7">
        <v>81000</v>
      </c>
    </row>
    <row r="228" spans="6:10" x14ac:dyDescent="0.2">
      <c r="F228" s="5">
        <v>445</v>
      </c>
      <c r="G228" s="7">
        <v>210000</v>
      </c>
      <c r="I228" s="5">
        <v>388</v>
      </c>
      <c r="J228" s="7">
        <v>125000</v>
      </c>
    </row>
    <row r="229" spans="6:10" x14ac:dyDescent="0.2">
      <c r="F229" s="5">
        <v>447</v>
      </c>
      <c r="G229" s="7">
        <v>190000</v>
      </c>
      <c r="I229" s="5">
        <v>389</v>
      </c>
      <c r="J229" s="7">
        <v>191000</v>
      </c>
    </row>
    <row r="230" spans="6:10" x14ac:dyDescent="0.2">
      <c r="F230" s="5">
        <v>448</v>
      </c>
      <c r="G230" s="7">
        <v>199900</v>
      </c>
      <c r="I230" s="5">
        <v>391</v>
      </c>
      <c r="J230" s="7">
        <v>119000</v>
      </c>
    </row>
    <row r="231" spans="6:10" x14ac:dyDescent="0.2">
      <c r="F231" s="5">
        <v>452</v>
      </c>
      <c r="G231" s="7">
        <v>280000</v>
      </c>
      <c r="I231" s="5">
        <v>393</v>
      </c>
      <c r="J231" s="7">
        <v>106500</v>
      </c>
    </row>
    <row r="232" spans="6:10" x14ac:dyDescent="0.2">
      <c r="F232" s="5">
        <v>453</v>
      </c>
      <c r="G232" s="7">
        <v>204000</v>
      </c>
      <c r="I232" s="5">
        <v>394</v>
      </c>
      <c r="J232" s="7">
        <v>100000</v>
      </c>
    </row>
    <row r="233" spans="6:10" x14ac:dyDescent="0.2">
      <c r="F233" s="5">
        <v>454</v>
      </c>
      <c r="G233" s="7">
        <v>210000</v>
      </c>
      <c r="I233" s="5">
        <v>395</v>
      </c>
      <c r="J233" s="7">
        <v>109000</v>
      </c>
    </row>
    <row r="234" spans="6:10" x14ac:dyDescent="0.2">
      <c r="F234" s="5">
        <v>455</v>
      </c>
      <c r="G234" s="7">
        <v>188000</v>
      </c>
      <c r="I234" s="5">
        <v>396</v>
      </c>
      <c r="J234" s="7">
        <v>129000</v>
      </c>
    </row>
    <row r="235" spans="6:10" x14ac:dyDescent="0.2">
      <c r="F235" s="5">
        <v>461</v>
      </c>
      <c r="G235" s="7">
        <v>263435</v>
      </c>
      <c r="I235" s="5">
        <v>397</v>
      </c>
      <c r="J235" s="7">
        <v>123000</v>
      </c>
    </row>
    <row r="236" spans="6:10" x14ac:dyDescent="0.2">
      <c r="F236" s="5">
        <v>470</v>
      </c>
      <c r="G236" s="7">
        <v>187000</v>
      </c>
      <c r="I236" s="5">
        <v>398</v>
      </c>
      <c r="J236" s="7">
        <v>169500</v>
      </c>
    </row>
    <row r="237" spans="6:10" x14ac:dyDescent="0.2">
      <c r="F237" s="5">
        <v>471</v>
      </c>
      <c r="G237" s="7">
        <v>212000</v>
      </c>
      <c r="I237" s="5">
        <v>399</v>
      </c>
      <c r="J237" s="7">
        <v>67000</v>
      </c>
    </row>
    <row r="238" spans="6:10" x14ac:dyDescent="0.2">
      <c r="F238" s="5">
        <v>472</v>
      </c>
      <c r="G238" s="7">
        <v>190000</v>
      </c>
      <c r="I238" s="5">
        <v>402</v>
      </c>
      <c r="J238" s="7">
        <v>164990</v>
      </c>
    </row>
    <row r="239" spans="6:10" x14ac:dyDescent="0.2">
      <c r="F239" s="5">
        <v>474</v>
      </c>
      <c r="G239" s="7">
        <v>440000</v>
      </c>
      <c r="I239" s="5">
        <v>403</v>
      </c>
      <c r="J239" s="7">
        <v>108000</v>
      </c>
    </row>
    <row r="240" spans="6:10" x14ac:dyDescent="0.2">
      <c r="F240" s="5">
        <v>475</v>
      </c>
      <c r="G240" s="7">
        <v>251000</v>
      </c>
      <c r="I240" s="5">
        <v>407</v>
      </c>
      <c r="J240" s="7">
        <v>115000</v>
      </c>
    </row>
    <row r="241" spans="6:10" x14ac:dyDescent="0.2">
      <c r="F241" s="5">
        <v>477</v>
      </c>
      <c r="G241" s="7">
        <v>208900</v>
      </c>
      <c r="I241" s="5">
        <v>408</v>
      </c>
      <c r="J241" s="7">
        <v>177000</v>
      </c>
    </row>
    <row r="242" spans="6:10" x14ac:dyDescent="0.2">
      <c r="F242" s="5">
        <v>478</v>
      </c>
      <c r="G242" s="7">
        <v>380000</v>
      </c>
      <c r="I242" s="5">
        <v>411</v>
      </c>
      <c r="J242" s="7">
        <v>60000</v>
      </c>
    </row>
    <row r="243" spans="6:10" x14ac:dyDescent="0.2">
      <c r="F243" s="5">
        <v>479</v>
      </c>
      <c r="G243" s="7">
        <v>297000</v>
      </c>
      <c r="I243" s="5">
        <v>412</v>
      </c>
      <c r="J243" s="7">
        <v>145000</v>
      </c>
    </row>
    <row r="244" spans="6:10" x14ac:dyDescent="0.2">
      <c r="F244" s="5">
        <v>481</v>
      </c>
      <c r="G244" s="7">
        <v>326000</v>
      </c>
      <c r="I244" s="5">
        <v>414</v>
      </c>
      <c r="J244" s="7">
        <v>115000</v>
      </c>
    </row>
    <row r="245" spans="6:10" x14ac:dyDescent="0.2">
      <c r="F245" s="5">
        <v>482</v>
      </c>
      <c r="G245" s="7">
        <v>374000</v>
      </c>
      <c r="I245" s="5">
        <v>416</v>
      </c>
      <c r="J245" s="7">
        <v>181134</v>
      </c>
    </row>
    <row r="246" spans="6:10" x14ac:dyDescent="0.2">
      <c r="F246" s="5">
        <v>483</v>
      </c>
      <c r="G246" s="7">
        <v>155000</v>
      </c>
      <c r="I246" s="5">
        <v>417</v>
      </c>
      <c r="J246" s="7">
        <v>149500</v>
      </c>
    </row>
    <row r="247" spans="6:10" x14ac:dyDescent="0.2">
      <c r="F247" s="5">
        <v>484</v>
      </c>
      <c r="G247" s="7">
        <v>164000</v>
      </c>
      <c r="I247" s="5">
        <v>420</v>
      </c>
      <c r="J247" s="7">
        <v>142000</v>
      </c>
    </row>
    <row r="248" spans="6:10" x14ac:dyDescent="0.2">
      <c r="F248" s="5">
        <v>487</v>
      </c>
      <c r="G248" s="7">
        <v>156000</v>
      </c>
      <c r="I248" s="5">
        <v>423</v>
      </c>
      <c r="J248" s="7">
        <v>113000</v>
      </c>
    </row>
    <row r="249" spans="6:10" x14ac:dyDescent="0.2">
      <c r="F249" s="5">
        <v>493</v>
      </c>
      <c r="G249" s="7">
        <v>172785</v>
      </c>
      <c r="I249" s="5">
        <v>425</v>
      </c>
      <c r="J249" s="7">
        <v>139000</v>
      </c>
    </row>
    <row r="250" spans="6:10" x14ac:dyDescent="0.2">
      <c r="F250" s="5">
        <v>497</v>
      </c>
      <c r="G250" s="7">
        <v>430000</v>
      </c>
      <c r="I250" s="5">
        <v>426</v>
      </c>
      <c r="J250" s="7">
        <v>135000</v>
      </c>
    </row>
    <row r="251" spans="6:10" x14ac:dyDescent="0.2">
      <c r="F251" s="5">
        <v>498</v>
      </c>
      <c r="G251" s="7">
        <v>184000</v>
      </c>
      <c r="I251" s="5">
        <v>428</v>
      </c>
      <c r="J251" s="7">
        <v>109008</v>
      </c>
    </row>
    <row r="252" spans="6:10" x14ac:dyDescent="0.2">
      <c r="F252" s="5">
        <v>502</v>
      </c>
      <c r="G252" s="7">
        <v>226700</v>
      </c>
      <c r="I252" s="5">
        <v>431</v>
      </c>
      <c r="J252" s="7">
        <v>85400</v>
      </c>
    </row>
    <row r="253" spans="6:10" x14ac:dyDescent="0.2">
      <c r="F253" s="5">
        <v>504</v>
      </c>
      <c r="G253" s="7">
        <v>289000</v>
      </c>
      <c r="I253" s="5">
        <v>432</v>
      </c>
      <c r="J253" s="7">
        <v>79900</v>
      </c>
    </row>
    <row r="254" spans="6:10" x14ac:dyDescent="0.2">
      <c r="F254" s="5">
        <v>505</v>
      </c>
      <c r="G254" s="7">
        <v>147000</v>
      </c>
      <c r="I254" s="5">
        <v>435</v>
      </c>
      <c r="J254" s="7">
        <v>81000</v>
      </c>
    </row>
    <row r="255" spans="6:10" x14ac:dyDescent="0.2">
      <c r="F255" s="5">
        <v>507</v>
      </c>
      <c r="G255" s="7">
        <v>215000</v>
      </c>
      <c r="I255" s="5">
        <v>437</v>
      </c>
      <c r="J255" s="7">
        <v>116000</v>
      </c>
    </row>
    <row r="256" spans="6:10" x14ac:dyDescent="0.2">
      <c r="F256" s="5">
        <v>516</v>
      </c>
      <c r="G256" s="7">
        <v>402861</v>
      </c>
      <c r="I256" s="5">
        <v>438</v>
      </c>
      <c r="J256" s="7">
        <v>119000</v>
      </c>
    </row>
    <row r="257" spans="6:10" x14ac:dyDescent="0.2">
      <c r="F257" s="5">
        <v>517</v>
      </c>
      <c r="G257" s="7">
        <v>158000</v>
      </c>
      <c r="I257" s="5">
        <v>439</v>
      </c>
      <c r="J257" s="7">
        <v>90350</v>
      </c>
    </row>
    <row r="258" spans="6:10" x14ac:dyDescent="0.2">
      <c r="F258" s="5">
        <v>518</v>
      </c>
      <c r="G258" s="7">
        <v>265000</v>
      </c>
      <c r="I258" s="5">
        <v>440</v>
      </c>
      <c r="J258" s="7">
        <v>110000</v>
      </c>
    </row>
    <row r="259" spans="6:10" x14ac:dyDescent="0.2">
      <c r="F259" s="5">
        <v>519</v>
      </c>
      <c r="G259" s="7">
        <v>211000</v>
      </c>
      <c r="I259" s="5">
        <v>442</v>
      </c>
      <c r="J259" s="7">
        <v>118000</v>
      </c>
    </row>
    <row r="260" spans="6:10" x14ac:dyDescent="0.2">
      <c r="F260" s="5">
        <v>524</v>
      </c>
      <c r="G260" s="7">
        <v>184750</v>
      </c>
      <c r="I260" s="5">
        <v>443</v>
      </c>
      <c r="J260" s="7">
        <v>162900</v>
      </c>
    </row>
    <row r="261" spans="6:10" x14ac:dyDescent="0.2">
      <c r="F261" s="5">
        <v>525</v>
      </c>
      <c r="G261" s="7">
        <v>315750</v>
      </c>
      <c r="I261" s="5">
        <v>444</v>
      </c>
      <c r="J261" s="7">
        <v>172500</v>
      </c>
    </row>
    <row r="262" spans="6:10" x14ac:dyDescent="0.2">
      <c r="F262" s="5">
        <v>528</v>
      </c>
      <c r="G262" s="7">
        <v>446261</v>
      </c>
      <c r="I262" s="5">
        <v>446</v>
      </c>
      <c r="J262" s="7">
        <v>127500</v>
      </c>
    </row>
    <row r="263" spans="6:10" x14ac:dyDescent="0.2">
      <c r="F263" s="5">
        <v>530</v>
      </c>
      <c r="G263" s="7">
        <v>200624</v>
      </c>
      <c r="I263" s="5">
        <v>449</v>
      </c>
      <c r="J263" s="7">
        <v>119500</v>
      </c>
    </row>
    <row r="264" spans="6:10" x14ac:dyDescent="0.2">
      <c r="F264" s="5">
        <v>531</v>
      </c>
      <c r="G264" s="7">
        <v>175000</v>
      </c>
      <c r="I264" s="5">
        <v>450</v>
      </c>
      <c r="J264" s="7">
        <v>120000</v>
      </c>
    </row>
    <row r="265" spans="6:10" x14ac:dyDescent="0.2">
      <c r="F265" s="5">
        <v>535</v>
      </c>
      <c r="G265" s="7">
        <v>178000</v>
      </c>
      <c r="I265" s="5">
        <v>451</v>
      </c>
      <c r="J265" s="7">
        <v>110000</v>
      </c>
    </row>
    <row r="266" spans="6:10" x14ac:dyDescent="0.2">
      <c r="F266" s="5">
        <v>537</v>
      </c>
      <c r="G266" s="7">
        <v>188000</v>
      </c>
      <c r="I266" s="5">
        <v>456</v>
      </c>
      <c r="J266" s="7">
        <v>175500</v>
      </c>
    </row>
    <row r="267" spans="6:10" x14ac:dyDescent="0.2">
      <c r="F267" s="5">
        <v>540</v>
      </c>
      <c r="G267" s="7">
        <v>272000</v>
      </c>
      <c r="I267" s="5">
        <v>457</v>
      </c>
      <c r="J267" s="7">
        <v>98000</v>
      </c>
    </row>
    <row r="268" spans="6:10" x14ac:dyDescent="0.2">
      <c r="F268" s="5">
        <v>541</v>
      </c>
      <c r="G268" s="7">
        <v>315000</v>
      </c>
      <c r="I268" s="5">
        <v>458</v>
      </c>
      <c r="J268" s="7">
        <v>256000</v>
      </c>
    </row>
    <row r="269" spans="6:10" x14ac:dyDescent="0.2">
      <c r="F269" s="5">
        <v>542</v>
      </c>
      <c r="G269" s="7">
        <v>248000</v>
      </c>
      <c r="I269" s="5">
        <v>459</v>
      </c>
      <c r="J269" s="7">
        <v>161000</v>
      </c>
    </row>
    <row r="270" spans="6:10" x14ac:dyDescent="0.2">
      <c r="F270" s="5">
        <v>543</v>
      </c>
      <c r="G270" s="7">
        <v>213250</v>
      </c>
      <c r="I270" s="5">
        <v>460</v>
      </c>
      <c r="J270" s="7">
        <v>110000</v>
      </c>
    </row>
    <row r="271" spans="6:10" x14ac:dyDescent="0.2">
      <c r="F271" s="5">
        <v>545</v>
      </c>
      <c r="G271" s="7">
        <v>179665</v>
      </c>
      <c r="I271" s="5">
        <v>462</v>
      </c>
      <c r="J271" s="7">
        <v>155000</v>
      </c>
    </row>
    <row r="272" spans="6:10" x14ac:dyDescent="0.2">
      <c r="F272" s="5">
        <v>546</v>
      </c>
      <c r="G272" s="7">
        <v>229000</v>
      </c>
      <c r="I272" s="5">
        <v>463</v>
      </c>
      <c r="J272" s="7">
        <v>62383</v>
      </c>
    </row>
    <row r="273" spans="6:10" x14ac:dyDescent="0.2">
      <c r="F273" s="5">
        <v>550</v>
      </c>
      <c r="G273" s="7">
        <v>263000</v>
      </c>
      <c r="I273" s="5">
        <v>464</v>
      </c>
      <c r="J273" s="7">
        <v>188700</v>
      </c>
    </row>
    <row r="274" spans="6:10" x14ac:dyDescent="0.2">
      <c r="F274" s="5">
        <v>555</v>
      </c>
      <c r="G274" s="7">
        <v>284000</v>
      </c>
      <c r="I274" s="5">
        <v>465</v>
      </c>
      <c r="J274" s="7">
        <v>124000</v>
      </c>
    </row>
    <row r="275" spans="6:10" x14ac:dyDescent="0.2">
      <c r="F275" s="5">
        <v>559</v>
      </c>
      <c r="G275" s="7">
        <v>175000</v>
      </c>
      <c r="I275" s="5">
        <v>466</v>
      </c>
      <c r="J275" s="7">
        <v>178740</v>
      </c>
    </row>
    <row r="276" spans="6:10" x14ac:dyDescent="0.2">
      <c r="F276" s="5">
        <v>561</v>
      </c>
      <c r="G276" s="7">
        <v>121500</v>
      </c>
      <c r="I276" s="5">
        <v>467</v>
      </c>
      <c r="J276" s="7">
        <v>167000</v>
      </c>
    </row>
    <row r="277" spans="6:10" x14ac:dyDescent="0.2">
      <c r="F277" s="5">
        <v>565</v>
      </c>
      <c r="G277" s="7">
        <v>268000</v>
      </c>
      <c r="I277" s="5">
        <v>468</v>
      </c>
      <c r="J277" s="7">
        <v>146500</v>
      </c>
    </row>
    <row r="278" spans="6:10" x14ac:dyDescent="0.2">
      <c r="F278" s="5">
        <v>566</v>
      </c>
      <c r="G278" s="7">
        <v>128000</v>
      </c>
      <c r="I278" s="5">
        <v>469</v>
      </c>
      <c r="J278" s="7">
        <v>250000</v>
      </c>
    </row>
    <row r="279" spans="6:10" x14ac:dyDescent="0.2">
      <c r="F279" s="5">
        <v>567</v>
      </c>
      <c r="G279" s="7">
        <v>325000</v>
      </c>
      <c r="I279" s="5">
        <v>473</v>
      </c>
      <c r="J279" s="7">
        <v>148000</v>
      </c>
    </row>
    <row r="280" spans="6:10" x14ac:dyDescent="0.2">
      <c r="F280" s="5">
        <v>569</v>
      </c>
      <c r="G280" s="7">
        <v>316600</v>
      </c>
      <c r="I280" s="5">
        <v>476</v>
      </c>
      <c r="J280" s="7">
        <v>132500</v>
      </c>
    </row>
    <row r="281" spans="6:10" x14ac:dyDescent="0.2">
      <c r="F281" s="5">
        <v>573</v>
      </c>
      <c r="G281" s="7">
        <v>224500</v>
      </c>
      <c r="I281" s="5">
        <v>480</v>
      </c>
      <c r="J281" s="7">
        <v>89471</v>
      </c>
    </row>
    <row r="282" spans="6:10" x14ac:dyDescent="0.2">
      <c r="F282" s="5">
        <v>574</v>
      </c>
      <c r="G282" s="7">
        <v>170000</v>
      </c>
      <c r="I282" s="5">
        <v>485</v>
      </c>
      <c r="J282" s="7">
        <v>132500</v>
      </c>
    </row>
    <row r="283" spans="6:10" x14ac:dyDescent="0.2">
      <c r="F283" s="5">
        <v>577</v>
      </c>
      <c r="G283" s="7">
        <v>145000</v>
      </c>
      <c r="I283" s="5">
        <v>486</v>
      </c>
      <c r="J283" s="7">
        <v>147000</v>
      </c>
    </row>
    <row r="284" spans="6:10" x14ac:dyDescent="0.2">
      <c r="F284" s="5">
        <v>582</v>
      </c>
      <c r="G284" s="7">
        <v>253293</v>
      </c>
      <c r="I284" s="5">
        <v>488</v>
      </c>
      <c r="J284" s="7">
        <v>175000</v>
      </c>
    </row>
    <row r="285" spans="6:10" x14ac:dyDescent="0.2">
      <c r="F285" s="5">
        <v>584</v>
      </c>
      <c r="G285" s="7">
        <v>325000</v>
      </c>
      <c r="I285" s="5">
        <v>489</v>
      </c>
      <c r="J285" s="7">
        <v>160000</v>
      </c>
    </row>
    <row r="286" spans="6:10" x14ac:dyDescent="0.2">
      <c r="F286" s="5">
        <v>586</v>
      </c>
      <c r="G286" s="7">
        <v>369900</v>
      </c>
      <c r="I286" s="5">
        <v>490</v>
      </c>
      <c r="J286" s="7">
        <v>86000</v>
      </c>
    </row>
    <row r="287" spans="6:10" x14ac:dyDescent="0.2">
      <c r="F287" s="5">
        <v>589</v>
      </c>
      <c r="G287" s="7">
        <v>143000</v>
      </c>
      <c r="I287" s="5">
        <v>491</v>
      </c>
      <c r="J287" s="7">
        <v>115000</v>
      </c>
    </row>
    <row r="288" spans="6:10" x14ac:dyDescent="0.2">
      <c r="F288" s="5">
        <v>591</v>
      </c>
      <c r="G288" s="7">
        <v>185900</v>
      </c>
      <c r="I288" s="5">
        <v>492</v>
      </c>
      <c r="J288" s="7">
        <v>133000</v>
      </c>
    </row>
    <row r="289" spans="6:10" x14ac:dyDescent="0.2">
      <c r="F289" s="5">
        <v>592</v>
      </c>
      <c r="G289" s="7">
        <v>451950</v>
      </c>
      <c r="I289" s="5">
        <v>494</v>
      </c>
      <c r="J289" s="7">
        <v>155000</v>
      </c>
    </row>
    <row r="290" spans="6:10" x14ac:dyDescent="0.2">
      <c r="F290" s="5">
        <v>596</v>
      </c>
      <c r="G290" s="7">
        <v>319000</v>
      </c>
      <c r="I290" s="5">
        <v>495</v>
      </c>
      <c r="J290" s="7">
        <v>91300</v>
      </c>
    </row>
    <row r="291" spans="6:10" x14ac:dyDescent="0.2">
      <c r="F291" s="5">
        <v>598</v>
      </c>
      <c r="G291" s="7">
        <v>194201</v>
      </c>
      <c r="I291" s="5">
        <v>496</v>
      </c>
      <c r="J291" s="7">
        <v>34900</v>
      </c>
    </row>
    <row r="292" spans="6:10" x14ac:dyDescent="0.2">
      <c r="F292" s="5">
        <v>599</v>
      </c>
      <c r="G292" s="7">
        <v>217500</v>
      </c>
      <c r="I292" s="5">
        <v>499</v>
      </c>
      <c r="J292" s="7">
        <v>130000</v>
      </c>
    </row>
    <row r="293" spans="6:10" x14ac:dyDescent="0.2">
      <c r="F293" s="5">
        <v>600</v>
      </c>
      <c r="G293" s="7">
        <v>151000</v>
      </c>
      <c r="I293" s="5">
        <v>500</v>
      </c>
      <c r="J293" s="7">
        <v>120000</v>
      </c>
    </row>
    <row r="294" spans="6:10" x14ac:dyDescent="0.2">
      <c r="F294" s="5">
        <v>601</v>
      </c>
      <c r="G294" s="7">
        <v>275000</v>
      </c>
      <c r="I294" s="5">
        <v>501</v>
      </c>
      <c r="J294" s="7">
        <v>113000</v>
      </c>
    </row>
    <row r="295" spans="6:10" x14ac:dyDescent="0.2">
      <c r="F295" s="5">
        <v>603</v>
      </c>
      <c r="G295" s="7">
        <v>220000</v>
      </c>
      <c r="I295" s="5">
        <v>503</v>
      </c>
      <c r="J295" s="7">
        <v>140000</v>
      </c>
    </row>
    <row r="296" spans="6:10" x14ac:dyDescent="0.2">
      <c r="F296" s="5">
        <v>604</v>
      </c>
      <c r="G296" s="7">
        <v>151000</v>
      </c>
      <c r="I296" s="5">
        <v>506</v>
      </c>
      <c r="J296" s="7">
        <v>124500</v>
      </c>
    </row>
    <row r="297" spans="6:10" x14ac:dyDescent="0.2">
      <c r="F297" s="5">
        <v>605</v>
      </c>
      <c r="G297" s="7">
        <v>221000</v>
      </c>
      <c r="I297" s="5">
        <v>508</v>
      </c>
      <c r="J297" s="7">
        <v>208300</v>
      </c>
    </row>
    <row r="298" spans="6:10" x14ac:dyDescent="0.2">
      <c r="F298" s="5">
        <v>606</v>
      </c>
      <c r="G298" s="7">
        <v>205000</v>
      </c>
      <c r="I298" s="5">
        <v>509</v>
      </c>
      <c r="J298" s="7">
        <v>161000</v>
      </c>
    </row>
    <row r="299" spans="6:10" x14ac:dyDescent="0.2">
      <c r="F299" s="5">
        <v>608</v>
      </c>
      <c r="G299" s="7">
        <v>225000</v>
      </c>
      <c r="I299" s="5">
        <v>510</v>
      </c>
      <c r="J299" s="7">
        <v>124500</v>
      </c>
    </row>
    <row r="300" spans="6:10" x14ac:dyDescent="0.2">
      <c r="F300" s="5">
        <v>609</v>
      </c>
      <c r="G300" s="7">
        <v>359100</v>
      </c>
      <c r="I300" s="5">
        <v>511</v>
      </c>
      <c r="J300" s="7">
        <v>164900</v>
      </c>
    </row>
    <row r="301" spans="6:10" x14ac:dyDescent="0.2">
      <c r="F301" s="5">
        <v>611</v>
      </c>
      <c r="G301" s="7">
        <v>313000</v>
      </c>
      <c r="I301" s="5">
        <v>512</v>
      </c>
      <c r="J301" s="7">
        <v>202665</v>
      </c>
    </row>
    <row r="302" spans="6:10" x14ac:dyDescent="0.2">
      <c r="F302" s="5">
        <v>612</v>
      </c>
      <c r="G302" s="7">
        <v>148000</v>
      </c>
      <c r="I302" s="5">
        <v>513</v>
      </c>
      <c r="J302" s="7">
        <v>129900</v>
      </c>
    </row>
    <row r="303" spans="6:10" x14ac:dyDescent="0.2">
      <c r="F303" s="5">
        <v>613</v>
      </c>
      <c r="G303" s="7">
        <v>261500</v>
      </c>
      <c r="I303" s="5">
        <v>514</v>
      </c>
      <c r="J303" s="7">
        <v>134000</v>
      </c>
    </row>
    <row r="304" spans="6:10" x14ac:dyDescent="0.2">
      <c r="F304" s="5">
        <v>617</v>
      </c>
      <c r="G304" s="7">
        <v>183200</v>
      </c>
      <c r="I304" s="5">
        <v>515</v>
      </c>
      <c r="J304" s="7">
        <v>96500</v>
      </c>
    </row>
    <row r="305" spans="6:10" x14ac:dyDescent="0.2">
      <c r="F305" s="5">
        <v>620</v>
      </c>
      <c r="G305" s="7">
        <v>305000</v>
      </c>
      <c r="I305" s="5">
        <v>520</v>
      </c>
      <c r="J305" s="7">
        <v>234000</v>
      </c>
    </row>
    <row r="306" spans="6:10" x14ac:dyDescent="0.2">
      <c r="F306" s="5">
        <v>622</v>
      </c>
      <c r="G306" s="7">
        <v>240000</v>
      </c>
      <c r="I306" s="5">
        <v>521</v>
      </c>
      <c r="J306" s="7">
        <v>106250</v>
      </c>
    </row>
    <row r="307" spans="6:10" x14ac:dyDescent="0.2">
      <c r="F307" s="5">
        <v>624</v>
      </c>
      <c r="G307" s="7">
        <v>168500</v>
      </c>
      <c r="I307" s="5">
        <v>522</v>
      </c>
      <c r="J307" s="7">
        <v>150000</v>
      </c>
    </row>
    <row r="308" spans="6:10" x14ac:dyDescent="0.2">
      <c r="F308" s="5">
        <v>625</v>
      </c>
      <c r="G308" s="7">
        <v>165150</v>
      </c>
      <c r="I308" s="5">
        <v>523</v>
      </c>
      <c r="J308" s="7">
        <v>159000</v>
      </c>
    </row>
    <row r="309" spans="6:10" x14ac:dyDescent="0.2">
      <c r="F309" s="5">
        <v>629</v>
      </c>
      <c r="G309" s="7">
        <v>135000</v>
      </c>
      <c r="I309" s="5">
        <v>526</v>
      </c>
      <c r="J309" s="7">
        <v>176000</v>
      </c>
    </row>
    <row r="310" spans="6:10" x14ac:dyDescent="0.2">
      <c r="F310" s="5">
        <v>630</v>
      </c>
      <c r="G310" s="7">
        <v>168500</v>
      </c>
      <c r="I310" s="5">
        <v>527</v>
      </c>
      <c r="J310" s="7">
        <v>132000</v>
      </c>
    </row>
    <row r="311" spans="6:10" x14ac:dyDescent="0.2">
      <c r="F311" s="5">
        <v>640</v>
      </c>
      <c r="G311" s="7">
        <v>264561</v>
      </c>
      <c r="I311" s="5">
        <v>529</v>
      </c>
      <c r="J311" s="7">
        <v>86000</v>
      </c>
    </row>
    <row r="312" spans="6:10" x14ac:dyDescent="0.2">
      <c r="F312" s="5">
        <v>642</v>
      </c>
      <c r="G312" s="7">
        <v>226000</v>
      </c>
      <c r="I312" s="5">
        <v>532</v>
      </c>
      <c r="J312" s="7">
        <v>128000</v>
      </c>
    </row>
    <row r="313" spans="6:10" x14ac:dyDescent="0.2">
      <c r="F313" s="5">
        <v>643</v>
      </c>
      <c r="G313" s="7">
        <v>345000</v>
      </c>
      <c r="I313" s="5">
        <v>533</v>
      </c>
      <c r="J313" s="7">
        <v>107500</v>
      </c>
    </row>
    <row r="314" spans="6:10" x14ac:dyDescent="0.2">
      <c r="F314" s="5">
        <v>644</v>
      </c>
      <c r="G314" s="7">
        <v>152000</v>
      </c>
      <c r="I314" s="5">
        <v>534</v>
      </c>
      <c r="J314" s="7">
        <v>39300</v>
      </c>
    </row>
    <row r="315" spans="6:10" x14ac:dyDescent="0.2">
      <c r="F315" s="5">
        <v>645</v>
      </c>
      <c r="G315" s="7">
        <v>370878</v>
      </c>
      <c r="I315" s="5">
        <v>536</v>
      </c>
      <c r="J315" s="7">
        <v>107500</v>
      </c>
    </row>
    <row r="316" spans="6:10" x14ac:dyDescent="0.2">
      <c r="F316" s="5">
        <v>646</v>
      </c>
      <c r="G316" s="7">
        <v>143250</v>
      </c>
      <c r="I316" s="5">
        <v>538</v>
      </c>
      <c r="J316" s="7">
        <v>111250</v>
      </c>
    </row>
    <row r="317" spans="6:10" x14ac:dyDescent="0.2">
      <c r="F317" s="5">
        <v>651</v>
      </c>
      <c r="G317" s="7">
        <v>205950</v>
      </c>
      <c r="I317" s="5">
        <v>539</v>
      </c>
      <c r="J317" s="7">
        <v>158000</v>
      </c>
    </row>
    <row r="318" spans="6:10" x14ac:dyDescent="0.2">
      <c r="F318" s="5">
        <v>653</v>
      </c>
      <c r="G318" s="7">
        <v>191000</v>
      </c>
      <c r="I318" s="5">
        <v>544</v>
      </c>
      <c r="J318" s="7">
        <v>133000</v>
      </c>
    </row>
    <row r="319" spans="6:10" x14ac:dyDescent="0.2">
      <c r="F319" s="5">
        <v>655</v>
      </c>
      <c r="G319" s="7">
        <v>350000</v>
      </c>
      <c r="I319" s="5">
        <v>547</v>
      </c>
      <c r="J319" s="7">
        <v>210000</v>
      </c>
    </row>
    <row r="320" spans="6:10" x14ac:dyDescent="0.2">
      <c r="F320" s="5">
        <v>657</v>
      </c>
      <c r="G320" s="7">
        <v>145500</v>
      </c>
      <c r="I320" s="5">
        <v>548</v>
      </c>
      <c r="J320" s="7">
        <v>129500</v>
      </c>
    </row>
    <row r="321" spans="6:10" x14ac:dyDescent="0.2">
      <c r="F321" s="5">
        <v>661</v>
      </c>
      <c r="G321" s="7">
        <v>197900</v>
      </c>
      <c r="I321" s="5">
        <v>549</v>
      </c>
      <c r="J321" s="7">
        <v>125000</v>
      </c>
    </row>
    <row r="322" spans="6:10" x14ac:dyDescent="0.2">
      <c r="F322" s="5">
        <v>662</v>
      </c>
      <c r="G322" s="7">
        <v>402000</v>
      </c>
      <c r="I322" s="5">
        <v>551</v>
      </c>
      <c r="J322" s="7">
        <v>140000</v>
      </c>
    </row>
    <row r="323" spans="6:10" x14ac:dyDescent="0.2">
      <c r="F323" s="5">
        <v>664</v>
      </c>
      <c r="G323" s="7">
        <v>137500</v>
      </c>
      <c r="I323" s="5">
        <v>552</v>
      </c>
      <c r="J323" s="7">
        <v>112500</v>
      </c>
    </row>
    <row r="324" spans="6:10" x14ac:dyDescent="0.2">
      <c r="F324" s="5">
        <v>665</v>
      </c>
      <c r="G324" s="7">
        <v>423000</v>
      </c>
      <c r="I324" s="5">
        <v>553</v>
      </c>
      <c r="J324" s="7">
        <v>255500</v>
      </c>
    </row>
    <row r="325" spans="6:10" x14ac:dyDescent="0.2">
      <c r="F325" s="5">
        <v>666</v>
      </c>
      <c r="G325" s="7">
        <v>230500</v>
      </c>
      <c r="I325" s="5">
        <v>554</v>
      </c>
      <c r="J325" s="7">
        <v>108000</v>
      </c>
    </row>
    <row r="326" spans="6:10" x14ac:dyDescent="0.2">
      <c r="F326" s="5">
        <v>667</v>
      </c>
      <c r="G326" s="7">
        <v>129000</v>
      </c>
      <c r="I326" s="5">
        <v>556</v>
      </c>
      <c r="J326" s="7">
        <v>113000</v>
      </c>
    </row>
    <row r="327" spans="6:10" x14ac:dyDescent="0.2">
      <c r="F327" s="5">
        <v>668</v>
      </c>
      <c r="G327" s="7">
        <v>193500</v>
      </c>
      <c r="I327" s="5">
        <v>557</v>
      </c>
      <c r="J327" s="7">
        <v>141000</v>
      </c>
    </row>
    <row r="328" spans="6:10" x14ac:dyDescent="0.2">
      <c r="F328" s="5">
        <v>669</v>
      </c>
      <c r="G328" s="7">
        <v>168000</v>
      </c>
      <c r="I328" s="5">
        <v>558</v>
      </c>
      <c r="J328" s="7">
        <v>108000</v>
      </c>
    </row>
    <row r="329" spans="6:10" x14ac:dyDescent="0.2">
      <c r="F329" s="5">
        <v>671</v>
      </c>
      <c r="G329" s="7">
        <v>173500</v>
      </c>
      <c r="I329" s="5">
        <v>560</v>
      </c>
      <c r="J329" s="7">
        <v>234000</v>
      </c>
    </row>
    <row r="330" spans="6:10" x14ac:dyDescent="0.2">
      <c r="F330" s="5">
        <v>672</v>
      </c>
      <c r="G330" s="7">
        <v>103600</v>
      </c>
      <c r="I330" s="5">
        <v>562</v>
      </c>
      <c r="J330" s="7">
        <v>170000</v>
      </c>
    </row>
    <row r="331" spans="6:10" x14ac:dyDescent="0.2">
      <c r="F331" s="5">
        <v>673</v>
      </c>
      <c r="G331" s="7">
        <v>165000</v>
      </c>
      <c r="I331" s="5">
        <v>563</v>
      </c>
      <c r="J331" s="7">
        <v>108000</v>
      </c>
    </row>
    <row r="332" spans="6:10" x14ac:dyDescent="0.2">
      <c r="F332" s="5">
        <v>674</v>
      </c>
      <c r="G332" s="7">
        <v>257500</v>
      </c>
      <c r="I332" s="5">
        <v>564</v>
      </c>
      <c r="J332" s="7">
        <v>185000</v>
      </c>
    </row>
    <row r="333" spans="6:10" x14ac:dyDescent="0.2">
      <c r="F333" s="5">
        <v>676</v>
      </c>
      <c r="G333" s="7">
        <v>148500</v>
      </c>
      <c r="I333" s="5">
        <v>568</v>
      </c>
      <c r="J333" s="7">
        <v>214000</v>
      </c>
    </row>
    <row r="334" spans="6:10" x14ac:dyDescent="0.2">
      <c r="F334" s="5">
        <v>677</v>
      </c>
      <c r="G334" s="7">
        <v>87000</v>
      </c>
      <c r="I334" s="5">
        <v>570</v>
      </c>
      <c r="J334" s="7">
        <v>135960</v>
      </c>
    </row>
    <row r="335" spans="6:10" x14ac:dyDescent="0.2">
      <c r="F335" s="5">
        <v>679</v>
      </c>
      <c r="G335" s="7">
        <v>372500</v>
      </c>
      <c r="I335" s="5">
        <v>571</v>
      </c>
      <c r="J335" s="7">
        <v>142600</v>
      </c>
    </row>
    <row r="336" spans="6:10" x14ac:dyDescent="0.2">
      <c r="F336" s="5">
        <v>684</v>
      </c>
      <c r="G336" s="7">
        <v>285000</v>
      </c>
      <c r="I336" s="5">
        <v>572</v>
      </c>
      <c r="J336" s="7">
        <v>120000</v>
      </c>
    </row>
    <row r="337" spans="6:10" x14ac:dyDescent="0.2">
      <c r="F337" s="5">
        <v>685</v>
      </c>
      <c r="G337" s="7">
        <v>221000</v>
      </c>
      <c r="I337" s="5">
        <v>575</v>
      </c>
      <c r="J337" s="7">
        <v>139000</v>
      </c>
    </row>
    <row r="338" spans="6:10" x14ac:dyDescent="0.2">
      <c r="F338" s="5">
        <v>686</v>
      </c>
      <c r="G338" s="7">
        <v>207500</v>
      </c>
      <c r="I338" s="5">
        <v>576</v>
      </c>
      <c r="J338" s="7">
        <v>118500</v>
      </c>
    </row>
    <row r="339" spans="6:10" x14ac:dyDescent="0.2">
      <c r="F339" s="5">
        <v>687</v>
      </c>
      <c r="G339" s="7">
        <v>227875</v>
      </c>
      <c r="I339" s="5">
        <v>578</v>
      </c>
      <c r="J339" s="7">
        <v>164500</v>
      </c>
    </row>
    <row r="340" spans="6:10" x14ac:dyDescent="0.2">
      <c r="F340" s="5">
        <v>688</v>
      </c>
      <c r="G340" s="7">
        <v>148800</v>
      </c>
      <c r="I340" s="5">
        <v>579</v>
      </c>
      <c r="J340" s="7">
        <v>146000</v>
      </c>
    </row>
    <row r="341" spans="6:10" x14ac:dyDescent="0.2">
      <c r="F341" s="5">
        <v>689</v>
      </c>
      <c r="G341" s="7">
        <v>392000</v>
      </c>
      <c r="I341" s="5">
        <v>580</v>
      </c>
      <c r="J341" s="7">
        <v>131500</v>
      </c>
    </row>
    <row r="342" spans="6:10" x14ac:dyDescent="0.2">
      <c r="F342" s="5">
        <v>692</v>
      </c>
      <c r="G342" s="7">
        <v>755000</v>
      </c>
      <c r="I342" s="5">
        <v>581</v>
      </c>
      <c r="J342" s="7">
        <v>181900</v>
      </c>
    </row>
    <row r="343" spans="6:10" x14ac:dyDescent="0.2">
      <c r="F343" s="5">
        <v>693</v>
      </c>
      <c r="G343" s="7">
        <v>335000</v>
      </c>
      <c r="I343" s="5">
        <v>583</v>
      </c>
      <c r="J343" s="7">
        <v>118500</v>
      </c>
    </row>
    <row r="344" spans="6:10" x14ac:dyDescent="0.2">
      <c r="F344" s="5">
        <v>696</v>
      </c>
      <c r="G344" s="7">
        <v>176000</v>
      </c>
      <c r="I344" s="5">
        <v>585</v>
      </c>
      <c r="J344" s="7">
        <v>133000</v>
      </c>
    </row>
    <row r="345" spans="6:10" x14ac:dyDescent="0.2">
      <c r="F345" s="5">
        <v>701</v>
      </c>
      <c r="G345" s="7">
        <v>312500</v>
      </c>
      <c r="I345" s="5">
        <v>587</v>
      </c>
      <c r="J345" s="7">
        <v>130000</v>
      </c>
    </row>
    <row r="346" spans="6:10" x14ac:dyDescent="0.2">
      <c r="F346" s="5">
        <v>703</v>
      </c>
      <c r="G346" s="7">
        <v>361919</v>
      </c>
      <c r="I346" s="5">
        <v>588</v>
      </c>
      <c r="J346" s="7">
        <v>137000</v>
      </c>
    </row>
    <row r="347" spans="6:10" x14ac:dyDescent="0.2">
      <c r="F347" s="5">
        <v>705</v>
      </c>
      <c r="G347" s="7">
        <v>213000</v>
      </c>
      <c r="I347" s="5">
        <v>590</v>
      </c>
      <c r="J347" s="7">
        <v>79500</v>
      </c>
    </row>
    <row r="348" spans="6:10" x14ac:dyDescent="0.2">
      <c r="F348" s="5">
        <v>707</v>
      </c>
      <c r="G348" s="7">
        <v>302000</v>
      </c>
      <c r="I348" s="5">
        <v>593</v>
      </c>
      <c r="J348" s="7">
        <v>138000</v>
      </c>
    </row>
    <row r="349" spans="6:10" x14ac:dyDescent="0.2">
      <c r="F349" s="5">
        <v>708</v>
      </c>
      <c r="G349" s="7">
        <v>254000</v>
      </c>
      <c r="I349" s="5">
        <v>594</v>
      </c>
      <c r="J349" s="7">
        <v>140000</v>
      </c>
    </row>
    <row r="350" spans="6:10" x14ac:dyDescent="0.2">
      <c r="F350" s="5">
        <v>709</v>
      </c>
      <c r="G350" s="7">
        <v>179540</v>
      </c>
      <c r="I350" s="5">
        <v>595</v>
      </c>
      <c r="J350" s="7">
        <v>110000</v>
      </c>
    </row>
    <row r="351" spans="6:10" x14ac:dyDescent="0.2">
      <c r="F351" s="5">
        <v>713</v>
      </c>
      <c r="G351" s="7">
        <v>189000</v>
      </c>
      <c r="I351" s="5">
        <v>597</v>
      </c>
      <c r="J351" s="7">
        <v>114504</v>
      </c>
    </row>
    <row r="352" spans="6:10" x14ac:dyDescent="0.2">
      <c r="F352" s="5">
        <v>715</v>
      </c>
      <c r="G352" s="7">
        <v>130500</v>
      </c>
      <c r="I352" s="5">
        <v>602</v>
      </c>
      <c r="J352" s="7">
        <v>141000</v>
      </c>
    </row>
    <row r="353" spans="6:10" x14ac:dyDescent="0.2">
      <c r="F353" s="5">
        <v>718</v>
      </c>
      <c r="G353" s="7">
        <v>157000</v>
      </c>
      <c r="I353" s="5">
        <v>607</v>
      </c>
      <c r="J353" s="7">
        <v>152000</v>
      </c>
    </row>
    <row r="354" spans="6:10" x14ac:dyDescent="0.2">
      <c r="F354" s="5">
        <v>719</v>
      </c>
      <c r="G354" s="7">
        <v>341000</v>
      </c>
      <c r="I354" s="5">
        <v>610</v>
      </c>
      <c r="J354" s="7">
        <v>118500</v>
      </c>
    </row>
    <row r="355" spans="6:10" x14ac:dyDescent="0.2">
      <c r="F355" s="5">
        <v>721</v>
      </c>
      <c r="G355" s="7">
        <v>275000</v>
      </c>
      <c r="I355" s="5">
        <v>614</v>
      </c>
      <c r="J355" s="7">
        <v>147000</v>
      </c>
    </row>
    <row r="356" spans="6:10" x14ac:dyDescent="0.2">
      <c r="F356" s="5">
        <v>725</v>
      </c>
      <c r="G356" s="7">
        <v>320000</v>
      </c>
      <c r="I356" s="5">
        <v>615</v>
      </c>
      <c r="J356" s="7">
        <v>75500</v>
      </c>
    </row>
    <row r="357" spans="6:10" x14ac:dyDescent="0.2">
      <c r="F357" s="5">
        <v>727</v>
      </c>
      <c r="G357" s="7">
        <v>222000</v>
      </c>
      <c r="I357" s="5">
        <v>616</v>
      </c>
      <c r="J357" s="7">
        <v>137500</v>
      </c>
    </row>
    <row r="358" spans="6:10" x14ac:dyDescent="0.2">
      <c r="F358" s="5">
        <v>728</v>
      </c>
      <c r="G358" s="7">
        <v>194500</v>
      </c>
      <c r="I358" s="5">
        <v>618</v>
      </c>
      <c r="J358" s="7">
        <v>105500</v>
      </c>
    </row>
    <row r="359" spans="6:10" x14ac:dyDescent="0.2">
      <c r="F359" s="5">
        <v>729</v>
      </c>
      <c r="G359" s="7">
        <v>110000</v>
      </c>
      <c r="I359" s="5">
        <v>619</v>
      </c>
      <c r="J359" s="7">
        <v>314813</v>
      </c>
    </row>
    <row r="360" spans="6:10" x14ac:dyDescent="0.2">
      <c r="F360" s="5">
        <v>731</v>
      </c>
      <c r="G360" s="7">
        <v>236500</v>
      </c>
      <c r="I360" s="5">
        <v>621</v>
      </c>
      <c r="J360" s="7">
        <v>67000</v>
      </c>
    </row>
    <row r="361" spans="6:10" x14ac:dyDescent="0.2">
      <c r="F361" s="5">
        <v>732</v>
      </c>
      <c r="G361" s="7">
        <v>187500</v>
      </c>
      <c r="I361" s="5">
        <v>623</v>
      </c>
      <c r="J361" s="7">
        <v>135000</v>
      </c>
    </row>
    <row r="362" spans="6:10" x14ac:dyDescent="0.2">
      <c r="F362" s="5">
        <v>733</v>
      </c>
      <c r="G362" s="7">
        <v>222500</v>
      </c>
      <c r="I362" s="5">
        <v>626</v>
      </c>
      <c r="J362" s="7">
        <v>160000</v>
      </c>
    </row>
    <row r="363" spans="6:10" x14ac:dyDescent="0.2">
      <c r="F363" s="5">
        <v>738</v>
      </c>
      <c r="G363" s="7">
        <v>239900</v>
      </c>
      <c r="I363" s="5">
        <v>627</v>
      </c>
      <c r="J363" s="7">
        <v>139900</v>
      </c>
    </row>
    <row r="364" spans="6:10" x14ac:dyDescent="0.2">
      <c r="F364" s="5">
        <v>739</v>
      </c>
      <c r="G364" s="7">
        <v>179000</v>
      </c>
      <c r="I364" s="5">
        <v>628</v>
      </c>
      <c r="J364" s="7">
        <v>153000</v>
      </c>
    </row>
    <row r="365" spans="6:10" x14ac:dyDescent="0.2">
      <c r="F365" s="5">
        <v>740</v>
      </c>
      <c r="G365" s="7">
        <v>190000</v>
      </c>
      <c r="I365" s="5">
        <v>631</v>
      </c>
      <c r="J365" s="7">
        <v>124000</v>
      </c>
    </row>
    <row r="366" spans="6:10" x14ac:dyDescent="0.2">
      <c r="F366" s="5">
        <v>742</v>
      </c>
      <c r="G366" s="7">
        <v>142000</v>
      </c>
      <c r="I366" s="5">
        <v>632</v>
      </c>
      <c r="J366" s="7">
        <v>209500</v>
      </c>
    </row>
    <row r="367" spans="6:10" x14ac:dyDescent="0.2">
      <c r="F367" s="5">
        <v>744</v>
      </c>
      <c r="G367" s="7">
        <v>175000</v>
      </c>
      <c r="I367" s="5">
        <v>633</v>
      </c>
      <c r="J367" s="7">
        <v>82500</v>
      </c>
    </row>
    <row r="368" spans="6:10" x14ac:dyDescent="0.2">
      <c r="F368" s="5">
        <v>745</v>
      </c>
      <c r="G368" s="7">
        <v>180000</v>
      </c>
      <c r="I368" s="5">
        <v>634</v>
      </c>
      <c r="J368" s="7">
        <v>139400</v>
      </c>
    </row>
    <row r="369" spans="6:10" x14ac:dyDescent="0.2">
      <c r="F369" s="5">
        <v>746</v>
      </c>
      <c r="G369" s="7">
        <v>299800</v>
      </c>
      <c r="I369" s="5">
        <v>635</v>
      </c>
      <c r="J369" s="7">
        <v>144000</v>
      </c>
    </row>
    <row r="370" spans="6:10" x14ac:dyDescent="0.2">
      <c r="F370" s="5">
        <v>747</v>
      </c>
      <c r="G370" s="7">
        <v>236000</v>
      </c>
      <c r="I370" s="5">
        <v>636</v>
      </c>
      <c r="J370" s="7">
        <v>200000</v>
      </c>
    </row>
    <row r="371" spans="6:10" x14ac:dyDescent="0.2">
      <c r="F371" s="5">
        <v>749</v>
      </c>
      <c r="G371" s="7">
        <v>260400</v>
      </c>
      <c r="I371" s="5">
        <v>637</v>
      </c>
      <c r="J371" s="7">
        <v>60000</v>
      </c>
    </row>
    <row r="372" spans="6:10" x14ac:dyDescent="0.2">
      <c r="F372" s="5">
        <v>752</v>
      </c>
      <c r="G372" s="7">
        <v>162000</v>
      </c>
      <c r="I372" s="5">
        <v>638</v>
      </c>
      <c r="J372" s="7">
        <v>93000</v>
      </c>
    </row>
    <row r="373" spans="6:10" x14ac:dyDescent="0.2">
      <c r="F373" s="5">
        <v>753</v>
      </c>
      <c r="G373" s="7">
        <v>217000</v>
      </c>
      <c r="I373" s="5">
        <v>639</v>
      </c>
      <c r="J373" s="7">
        <v>85000</v>
      </c>
    </row>
    <row r="374" spans="6:10" x14ac:dyDescent="0.2">
      <c r="F374" s="5">
        <v>754</v>
      </c>
      <c r="G374" s="7">
        <v>275500</v>
      </c>
      <c r="I374" s="5">
        <v>641</v>
      </c>
      <c r="J374" s="7">
        <v>274000</v>
      </c>
    </row>
    <row r="375" spans="6:10" x14ac:dyDescent="0.2">
      <c r="F375" s="5">
        <v>756</v>
      </c>
      <c r="G375" s="7">
        <v>172500</v>
      </c>
      <c r="I375" s="5">
        <v>647</v>
      </c>
      <c r="J375" s="7">
        <v>98300</v>
      </c>
    </row>
    <row r="376" spans="6:10" x14ac:dyDescent="0.2">
      <c r="F376" s="5">
        <v>757</v>
      </c>
      <c r="G376" s="7">
        <v>212000</v>
      </c>
      <c r="I376" s="5">
        <v>648</v>
      </c>
      <c r="J376" s="7">
        <v>155000</v>
      </c>
    </row>
    <row r="377" spans="6:10" x14ac:dyDescent="0.2">
      <c r="F377" s="5">
        <v>758</v>
      </c>
      <c r="G377" s="7">
        <v>158900</v>
      </c>
      <c r="I377" s="5">
        <v>649</v>
      </c>
      <c r="J377" s="7">
        <v>155000</v>
      </c>
    </row>
    <row r="378" spans="6:10" x14ac:dyDescent="0.2">
      <c r="F378" s="5">
        <v>759</v>
      </c>
      <c r="G378" s="7">
        <v>179400</v>
      </c>
      <c r="I378" s="5">
        <v>650</v>
      </c>
      <c r="J378" s="7">
        <v>84500</v>
      </c>
    </row>
    <row r="379" spans="6:10" x14ac:dyDescent="0.2">
      <c r="F379" s="5">
        <v>760</v>
      </c>
      <c r="G379" s="7">
        <v>290000</v>
      </c>
      <c r="I379" s="5">
        <v>652</v>
      </c>
      <c r="J379" s="7">
        <v>108000</v>
      </c>
    </row>
    <row r="380" spans="6:10" x14ac:dyDescent="0.2">
      <c r="F380" s="5">
        <v>763</v>
      </c>
      <c r="G380" s="7">
        <v>215200</v>
      </c>
      <c r="I380" s="5">
        <v>654</v>
      </c>
      <c r="J380" s="7">
        <v>135000</v>
      </c>
    </row>
    <row r="381" spans="6:10" x14ac:dyDescent="0.2">
      <c r="F381" s="5">
        <v>764</v>
      </c>
      <c r="G381" s="7">
        <v>337000</v>
      </c>
      <c r="I381" s="5">
        <v>656</v>
      </c>
      <c r="J381" s="7">
        <v>88000</v>
      </c>
    </row>
    <row r="382" spans="6:10" x14ac:dyDescent="0.2">
      <c r="F382" s="5">
        <v>765</v>
      </c>
      <c r="G382" s="7">
        <v>270000</v>
      </c>
      <c r="I382" s="5">
        <v>658</v>
      </c>
      <c r="J382" s="7">
        <v>149000</v>
      </c>
    </row>
    <row r="383" spans="6:10" x14ac:dyDescent="0.2">
      <c r="F383" s="5">
        <v>767</v>
      </c>
      <c r="G383" s="7">
        <v>196500</v>
      </c>
      <c r="I383" s="5">
        <v>659</v>
      </c>
      <c r="J383" s="7">
        <v>97500</v>
      </c>
    </row>
    <row r="384" spans="6:10" x14ac:dyDescent="0.2">
      <c r="F384" s="5">
        <v>768</v>
      </c>
      <c r="G384" s="7">
        <v>160000</v>
      </c>
      <c r="I384" s="5">
        <v>660</v>
      </c>
      <c r="J384" s="7">
        <v>167000</v>
      </c>
    </row>
    <row r="385" spans="6:10" x14ac:dyDescent="0.2">
      <c r="F385" s="5">
        <v>770</v>
      </c>
      <c r="G385" s="7">
        <v>538000</v>
      </c>
      <c r="I385" s="5">
        <v>663</v>
      </c>
      <c r="J385" s="7">
        <v>110000</v>
      </c>
    </row>
    <row r="386" spans="6:10" x14ac:dyDescent="0.2">
      <c r="F386" s="5">
        <v>776</v>
      </c>
      <c r="G386" s="7">
        <v>162000</v>
      </c>
      <c r="I386" s="5">
        <v>670</v>
      </c>
      <c r="J386" s="7">
        <v>137500</v>
      </c>
    </row>
    <row r="387" spans="6:10" x14ac:dyDescent="0.2">
      <c r="F387" s="5">
        <v>782</v>
      </c>
      <c r="G387" s="7">
        <v>175900</v>
      </c>
      <c r="I387" s="5">
        <v>675</v>
      </c>
      <c r="J387" s="7">
        <v>140000</v>
      </c>
    </row>
    <row r="388" spans="6:10" x14ac:dyDescent="0.2">
      <c r="F388" s="5">
        <v>787</v>
      </c>
      <c r="G388" s="7">
        <v>139000</v>
      </c>
      <c r="I388" s="5">
        <v>678</v>
      </c>
      <c r="J388" s="7">
        <v>109500</v>
      </c>
    </row>
    <row r="389" spans="6:10" x14ac:dyDescent="0.2">
      <c r="F389" s="5">
        <v>788</v>
      </c>
      <c r="G389" s="7">
        <v>233000</v>
      </c>
      <c r="I389" s="5">
        <v>680</v>
      </c>
      <c r="J389" s="7">
        <v>128500</v>
      </c>
    </row>
    <row r="390" spans="6:10" x14ac:dyDescent="0.2">
      <c r="F390" s="5">
        <v>790</v>
      </c>
      <c r="G390" s="7">
        <v>187500</v>
      </c>
      <c r="I390" s="5">
        <v>681</v>
      </c>
      <c r="J390" s="7">
        <v>143000</v>
      </c>
    </row>
    <row r="391" spans="6:10" x14ac:dyDescent="0.2">
      <c r="F391" s="5">
        <v>793</v>
      </c>
      <c r="G391" s="7">
        <v>269790</v>
      </c>
      <c r="I391" s="5">
        <v>682</v>
      </c>
      <c r="J391" s="7">
        <v>159434</v>
      </c>
    </row>
    <row r="392" spans="6:10" x14ac:dyDescent="0.2">
      <c r="F392" s="5">
        <v>795</v>
      </c>
      <c r="G392" s="7">
        <v>194500</v>
      </c>
      <c r="I392" s="5">
        <v>683</v>
      </c>
      <c r="J392" s="7">
        <v>173000</v>
      </c>
    </row>
    <row r="393" spans="6:10" x14ac:dyDescent="0.2">
      <c r="F393" s="5">
        <v>796</v>
      </c>
      <c r="G393" s="7">
        <v>171000</v>
      </c>
      <c r="I393" s="5">
        <v>690</v>
      </c>
      <c r="J393" s="7">
        <v>194700</v>
      </c>
    </row>
    <row r="394" spans="6:10" x14ac:dyDescent="0.2">
      <c r="F394" s="5">
        <v>799</v>
      </c>
      <c r="G394" s="7">
        <v>485000</v>
      </c>
      <c r="I394" s="5">
        <v>691</v>
      </c>
      <c r="J394" s="7">
        <v>141000</v>
      </c>
    </row>
    <row r="395" spans="6:10" x14ac:dyDescent="0.2">
      <c r="F395" s="5">
        <v>800</v>
      </c>
      <c r="G395" s="7">
        <v>175000</v>
      </c>
      <c r="I395" s="5">
        <v>694</v>
      </c>
      <c r="J395" s="7">
        <v>108480</v>
      </c>
    </row>
    <row r="396" spans="6:10" x14ac:dyDescent="0.2">
      <c r="F396" s="5">
        <v>801</v>
      </c>
      <c r="G396" s="7">
        <v>200000</v>
      </c>
      <c r="I396" s="5">
        <v>695</v>
      </c>
      <c r="J396" s="7">
        <v>141500</v>
      </c>
    </row>
    <row r="397" spans="6:10" x14ac:dyDescent="0.2">
      <c r="F397" s="5">
        <v>803</v>
      </c>
      <c r="G397" s="7">
        <v>189000</v>
      </c>
      <c r="I397" s="5">
        <v>697</v>
      </c>
      <c r="J397" s="7">
        <v>89000</v>
      </c>
    </row>
    <row r="398" spans="6:10" x14ac:dyDescent="0.2">
      <c r="F398" s="5">
        <v>804</v>
      </c>
      <c r="G398" s="7">
        <v>582933</v>
      </c>
      <c r="I398" s="5">
        <v>698</v>
      </c>
      <c r="J398" s="7">
        <v>123500</v>
      </c>
    </row>
    <row r="399" spans="6:10" x14ac:dyDescent="0.2">
      <c r="F399" s="5">
        <v>808</v>
      </c>
      <c r="G399" s="7">
        <v>223500</v>
      </c>
      <c r="I399" s="5">
        <v>699</v>
      </c>
      <c r="J399" s="7">
        <v>138500</v>
      </c>
    </row>
    <row r="400" spans="6:10" x14ac:dyDescent="0.2">
      <c r="F400" s="5">
        <v>811</v>
      </c>
      <c r="G400" s="7">
        <v>181000</v>
      </c>
      <c r="I400" s="5">
        <v>700</v>
      </c>
      <c r="J400" s="7">
        <v>196000</v>
      </c>
    </row>
    <row r="401" spans="6:10" x14ac:dyDescent="0.2">
      <c r="F401" s="5">
        <v>815</v>
      </c>
      <c r="G401" s="7">
        <v>116000</v>
      </c>
      <c r="I401" s="5">
        <v>702</v>
      </c>
      <c r="J401" s="7">
        <v>140000</v>
      </c>
    </row>
    <row r="402" spans="6:10" x14ac:dyDescent="0.2">
      <c r="F402" s="5">
        <v>818</v>
      </c>
      <c r="G402" s="7">
        <v>271000</v>
      </c>
      <c r="I402" s="5">
        <v>704</v>
      </c>
      <c r="J402" s="7">
        <v>140000</v>
      </c>
    </row>
    <row r="403" spans="6:10" x14ac:dyDescent="0.2">
      <c r="F403" s="5">
        <v>820</v>
      </c>
      <c r="G403" s="7">
        <v>224000</v>
      </c>
      <c r="I403" s="5">
        <v>706</v>
      </c>
      <c r="J403" s="7">
        <v>55000</v>
      </c>
    </row>
    <row r="404" spans="6:10" x14ac:dyDescent="0.2">
      <c r="F404" s="5">
        <v>821</v>
      </c>
      <c r="G404" s="7">
        <v>183000</v>
      </c>
      <c r="I404" s="5">
        <v>710</v>
      </c>
      <c r="J404" s="7">
        <v>109900</v>
      </c>
    </row>
    <row r="405" spans="6:10" x14ac:dyDescent="0.2">
      <c r="F405" s="5">
        <v>823</v>
      </c>
      <c r="G405" s="7">
        <v>225000</v>
      </c>
      <c r="I405" s="5">
        <v>711</v>
      </c>
      <c r="J405" s="7">
        <v>52000</v>
      </c>
    </row>
    <row r="406" spans="6:10" x14ac:dyDescent="0.2">
      <c r="F406" s="5">
        <v>826</v>
      </c>
      <c r="G406" s="7">
        <v>385000</v>
      </c>
      <c r="I406" s="5">
        <v>712</v>
      </c>
      <c r="J406" s="7">
        <v>102776</v>
      </c>
    </row>
    <row r="407" spans="6:10" x14ac:dyDescent="0.2">
      <c r="F407" s="5">
        <v>829</v>
      </c>
      <c r="G407" s="7">
        <v>185000</v>
      </c>
      <c r="I407" s="5">
        <v>714</v>
      </c>
      <c r="J407" s="7">
        <v>129000</v>
      </c>
    </row>
    <row r="408" spans="6:10" x14ac:dyDescent="0.2">
      <c r="F408" s="5">
        <v>830</v>
      </c>
      <c r="G408" s="7">
        <v>147400</v>
      </c>
      <c r="I408" s="5">
        <v>716</v>
      </c>
      <c r="J408" s="7">
        <v>165000</v>
      </c>
    </row>
    <row r="409" spans="6:10" x14ac:dyDescent="0.2">
      <c r="F409" s="5">
        <v>831</v>
      </c>
      <c r="G409" s="7">
        <v>166000</v>
      </c>
      <c r="I409" s="5">
        <v>717</v>
      </c>
      <c r="J409" s="7">
        <v>159500</v>
      </c>
    </row>
    <row r="410" spans="6:10" x14ac:dyDescent="0.2">
      <c r="F410" s="5">
        <v>832</v>
      </c>
      <c r="G410" s="7">
        <v>151000</v>
      </c>
      <c r="I410" s="5">
        <v>720</v>
      </c>
      <c r="J410" s="7">
        <v>128500</v>
      </c>
    </row>
    <row r="411" spans="6:10" x14ac:dyDescent="0.2">
      <c r="F411" s="5">
        <v>833</v>
      </c>
      <c r="G411" s="7">
        <v>237000</v>
      </c>
      <c r="I411" s="5">
        <v>722</v>
      </c>
      <c r="J411" s="7">
        <v>143000</v>
      </c>
    </row>
    <row r="412" spans="6:10" x14ac:dyDescent="0.2">
      <c r="F412" s="5">
        <v>838</v>
      </c>
      <c r="G412" s="7">
        <v>100000</v>
      </c>
      <c r="I412" s="5">
        <v>723</v>
      </c>
      <c r="J412" s="7">
        <v>124500</v>
      </c>
    </row>
    <row r="413" spans="6:10" x14ac:dyDescent="0.2">
      <c r="F413" s="5">
        <v>843</v>
      </c>
      <c r="G413" s="7">
        <v>174900</v>
      </c>
      <c r="I413" s="5">
        <v>724</v>
      </c>
      <c r="J413" s="7">
        <v>135000</v>
      </c>
    </row>
    <row r="414" spans="6:10" x14ac:dyDescent="0.2">
      <c r="F414" s="5">
        <v>846</v>
      </c>
      <c r="G414" s="7">
        <v>171000</v>
      </c>
      <c r="I414" s="5">
        <v>726</v>
      </c>
      <c r="J414" s="7">
        <v>120500</v>
      </c>
    </row>
    <row r="415" spans="6:10" x14ac:dyDescent="0.2">
      <c r="F415" s="5">
        <v>847</v>
      </c>
      <c r="G415" s="7">
        <v>213000</v>
      </c>
      <c r="I415" s="5">
        <v>730</v>
      </c>
      <c r="J415" s="7">
        <v>103000</v>
      </c>
    </row>
    <row r="416" spans="6:10" x14ac:dyDescent="0.2">
      <c r="F416" s="5">
        <v>849</v>
      </c>
      <c r="G416" s="7">
        <v>240000</v>
      </c>
      <c r="I416" s="5">
        <v>734</v>
      </c>
      <c r="J416" s="7">
        <v>131400</v>
      </c>
    </row>
    <row r="417" spans="6:10" x14ac:dyDescent="0.2">
      <c r="F417" s="5">
        <v>850</v>
      </c>
      <c r="G417" s="7">
        <v>187000</v>
      </c>
      <c r="I417" s="5">
        <v>735</v>
      </c>
      <c r="J417" s="7">
        <v>108000</v>
      </c>
    </row>
    <row r="418" spans="6:10" x14ac:dyDescent="0.2">
      <c r="F418" s="5">
        <v>855</v>
      </c>
      <c r="G418" s="7">
        <v>170000</v>
      </c>
      <c r="I418" s="5">
        <v>736</v>
      </c>
      <c r="J418" s="7">
        <v>163000</v>
      </c>
    </row>
    <row r="419" spans="6:10" x14ac:dyDescent="0.2">
      <c r="F419" s="5">
        <v>856</v>
      </c>
      <c r="G419" s="7">
        <v>127000</v>
      </c>
      <c r="I419" s="5">
        <v>737</v>
      </c>
      <c r="J419" s="7">
        <v>93500</v>
      </c>
    </row>
    <row r="420" spans="6:10" x14ac:dyDescent="0.2">
      <c r="F420" s="5">
        <v>858</v>
      </c>
      <c r="G420" s="7">
        <v>174000</v>
      </c>
      <c r="I420" s="5">
        <v>741</v>
      </c>
      <c r="J420" s="7">
        <v>132000</v>
      </c>
    </row>
    <row r="421" spans="6:10" x14ac:dyDescent="0.2">
      <c r="F421" s="5">
        <v>860</v>
      </c>
      <c r="G421" s="7">
        <v>250000</v>
      </c>
      <c r="I421" s="5">
        <v>743</v>
      </c>
      <c r="J421" s="7">
        <v>179000</v>
      </c>
    </row>
    <row r="422" spans="6:10" x14ac:dyDescent="0.2">
      <c r="F422" s="5">
        <v>862</v>
      </c>
      <c r="G422" s="7">
        <v>131500</v>
      </c>
      <c r="I422" s="5">
        <v>748</v>
      </c>
      <c r="J422" s="7">
        <v>265979</v>
      </c>
    </row>
    <row r="423" spans="6:10" x14ac:dyDescent="0.2">
      <c r="F423" s="5">
        <v>868</v>
      </c>
      <c r="G423" s="7">
        <v>129000</v>
      </c>
      <c r="I423" s="5">
        <v>750</v>
      </c>
      <c r="J423" s="7">
        <v>98000</v>
      </c>
    </row>
    <row r="424" spans="6:10" x14ac:dyDescent="0.2">
      <c r="F424" s="5">
        <v>870</v>
      </c>
      <c r="G424" s="7">
        <v>236000</v>
      </c>
      <c r="I424" s="5">
        <v>751</v>
      </c>
      <c r="J424" s="7">
        <v>96500</v>
      </c>
    </row>
    <row r="425" spans="6:10" x14ac:dyDescent="0.2">
      <c r="F425" s="5">
        <v>872</v>
      </c>
      <c r="G425" s="7">
        <v>200500</v>
      </c>
      <c r="I425" s="5">
        <v>755</v>
      </c>
      <c r="J425" s="7">
        <v>156000</v>
      </c>
    </row>
    <row r="426" spans="6:10" x14ac:dyDescent="0.2">
      <c r="F426" s="5">
        <v>876</v>
      </c>
      <c r="G426" s="7">
        <v>303477</v>
      </c>
      <c r="I426" s="5">
        <v>761</v>
      </c>
      <c r="J426" s="7">
        <v>127500</v>
      </c>
    </row>
    <row r="427" spans="6:10" x14ac:dyDescent="0.2">
      <c r="F427" s="5">
        <v>878</v>
      </c>
      <c r="G427" s="7">
        <v>350000</v>
      </c>
      <c r="I427" s="5">
        <v>762</v>
      </c>
      <c r="J427" s="7">
        <v>100000</v>
      </c>
    </row>
    <row r="428" spans="6:10" x14ac:dyDescent="0.2">
      <c r="F428" s="5">
        <v>881</v>
      </c>
      <c r="G428" s="7">
        <v>157000</v>
      </c>
      <c r="I428" s="5">
        <v>766</v>
      </c>
      <c r="J428" s="7">
        <v>264132</v>
      </c>
    </row>
    <row r="429" spans="6:10" x14ac:dyDescent="0.2">
      <c r="F429" s="5">
        <v>882</v>
      </c>
      <c r="G429" s="7">
        <v>187500</v>
      </c>
      <c r="I429" s="5">
        <v>769</v>
      </c>
      <c r="J429" s="7">
        <v>216837</v>
      </c>
    </row>
    <row r="430" spans="6:10" x14ac:dyDescent="0.2">
      <c r="F430" s="5">
        <v>883</v>
      </c>
      <c r="G430" s="7">
        <v>178000</v>
      </c>
      <c r="I430" s="5">
        <v>771</v>
      </c>
      <c r="J430" s="7">
        <v>134900</v>
      </c>
    </row>
    <row r="431" spans="6:10" x14ac:dyDescent="0.2">
      <c r="F431" s="5">
        <v>886</v>
      </c>
      <c r="G431" s="7">
        <v>328900</v>
      </c>
      <c r="I431" s="5">
        <v>772</v>
      </c>
      <c r="J431" s="7">
        <v>102000</v>
      </c>
    </row>
    <row r="432" spans="6:10" x14ac:dyDescent="0.2">
      <c r="F432" s="5">
        <v>889</v>
      </c>
      <c r="G432" s="7">
        <v>268000</v>
      </c>
      <c r="I432" s="5">
        <v>773</v>
      </c>
      <c r="J432" s="7">
        <v>107000</v>
      </c>
    </row>
    <row r="433" spans="6:10" x14ac:dyDescent="0.2">
      <c r="F433" s="5">
        <v>892</v>
      </c>
      <c r="G433" s="7">
        <v>172500</v>
      </c>
      <c r="I433" s="5">
        <v>774</v>
      </c>
      <c r="J433" s="7">
        <v>114500</v>
      </c>
    </row>
    <row r="434" spans="6:10" x14ac:dyDescent="0.2">
      <c r="F434" s="5">
        <v>896</v>
      </c>
      <c r="G434" s="7">
        <v>140000</v>
      </c>
      <c r="I434" s="5">
        <v>775</v>
      </c>
      <c r="J434" s="7">
        <v>395000</v>
      </c>
    </row>
    <row r="435" spans="6:10" x14ac:dyDescent="0.2">
      <c r="F435" s="5">
        <v>899</v>
      </c>
      <c r="G435" s="7">
        <v>611657</v>
      </c>
      <c r="I435" s="5">
        <v>777</v>
      </c>
      <c r="J435" s="7">
        <v>221500</v>
      </c>
    </row>
    <row r="436" spans="6:10" x14ac:dyDescent="0.2">
      <c r="F436" s="5">
        <v>903</v>
      </c>
      <c r="G436" s="7">
        <v>180000</v>
      </c>
      <c r="I436" s="5">
        <v>778</v>
      </c>
      <c r="J436" s="7">
        <v>142500</v>
      </c>
    </row>
    <row r="437" spans="6:10" x14ac:dyDescent="0.2">
      <c r="F437" s="5">
        <v>907</v>
      </c>
      <c r="G437" s="7">
        <v>255000</v>
      </c>
      <c r="I437" s="5">
        <v>779</v>
      </c>
      <c r="J437" s="7">
        <v>144000</v>
      </c>
    </row>
    <row r="438" spans="6:10" x14ac:dyDescent="0.2">
      <c r="F438" s="5">
        <v>910</v>
      </c>
      <c r="G438" s="7">
        <v>174000</v>
      </c>
      <c r="I438" s="5">
        <v>780</v>
      </c>
      <c r="J438" s="7">
        <v>135000</v>
      </c>
    </row>
    <row r="439" spans="6:10" x14ac:dyDescent="0.2">
      <c r="F439" s="5">
        <v>915</v>
      </c>
      <c r="G439" s="7">
        <v>173733</v>
      </c>
      <c r="I439" s="5">
        <v>781</v>
      </c>
      <c r="J439" s="7">
        <v>176000</v>
      </c>
    </row>
    <row r="440" spans="6:10" x14ac:dyDescent="0.2">
      <c r="F440" s="5">
        <v>919</v>
      </c>
      <c r="G440" s="7">
        <v>238000</v>
      </c>
      <c r="I440" s="5">
        <v>783</v>
      </c>
      <c r="J440" s="7">
        <v>187100</v>
      </c>
    </row>
    <row r="441" spans="6:10" x14ac:dyDescent="0.2">
      <c r="F441" s="5">
        <v>921</v>
      </c>
      <c r="G441" s="7">
        <v>201000</v>
      </c>
      <c r="I441" s="5">
        <v>784</v>
      </c>
      <c r="J441" s="7">
        <v>165500</v>
      </c>
    </row>
    <row r="442" spans="6:10" x14ac:dyDescent="0.2">
      <c r="F442" s="5">
        <v>922</v>
      </c>
      <c r="G442" s="7">
        <v>145900</v>
      </c>
      <c r="I442" s="5">
        <v>785</v>
      </c>
      <c r="J442" s="7">
        <v>128000</v>
      </c>
    </row>
    <row r="443" spans="6:10" x14ac:dyDescent="0.2">
      <c r="F443" s="5">
        <v>924</v>
      </c>
      <c r="G443" s="7">
        <v>193000</v>
      </c>
      <c r="I443" s="5">
        <v>786</v>
      </c>
      <c r="J443" s="7">
        <v>161500</v>
      </c>
    </row>
    <row r="444" spans="6:10" x14ac:dyDescent="0.2">
      <c r="F444" s="5">
        <v>925</v>
      </c>
      <c r="G444" s="7">
        <v>207500</v>
      </c>
      <c r="I444" s="5">
        <v>789</v>
      </c>
      <c r="J444" s="7">
        <v>107900</v>
      </c>
    </row>
    <row r="445" spans="6:10" x14ac:dyDescent="0.2">
      <c r="F445" s="5">
        <v>926</v>
      </c>
      <c r="G445" s="7">
        <v>175000</v>
      </c>
      <c r="I445" s="5">
        <v>791</v>
      </c>
      <c r="J445" s="7">
        <v>160200</v>
      </c>
    </row>
    <row r="446" spans="6:10" x14ac:dyDescent="0.2">
      <c r="F446" s="5">
        <v>927</v>
      </c>
      <c r="G446" s="7">
        <v>285000</v>
      </c>
      <c r="I446" s="5">
        <v>792</v>
      </c>
      <c r="J446" s="7">
        <v>146800</v>
      </c>
    </row>
    <row r="447" spans="6:10" x14ac:dyDescent="0.2">
      <c r="F447" s="5">
        <v>928</v>
      </c>
      <c r="G447" s="7">
        <v>176000</v>
      </c>
      <c r="I447" s="5">
        <v>794</v>
      </c>
      <c r="J447" s="7">
        <v>225000</v>
      </c>
    </row>
    <row r="448" spans="6:10" x14ac:dyDescent="0.2">
      <c r="F448" s="5">
        <v>930</v>
      </c>
      <c r="G448" s="7">
        <v>222000</v>
      </c>
      <c r="I448" s="5">
        <v>797</v>
      </c>
      <c r="J448" s="7">
        <v>143500</v>
      </c>
    </row>
    <row r="449" spans="6:10" x14ac:dyDescent="0.2">
      <c r="F449" s="5">
        <v>935</v>
      </c>
      <c r="G449" s="7">
        <v>242000</v>
      </c>
      <c r="I449" s="5">
        <v>798</v>
      </c>
      <c r="J449" s="7">
        <v>110000</v>
      </c>
    </row>
    <row r="450" spans="6:10" x14ac:dyDescent="0.2">
      <c r="F450" s="5">
        <v>937</v>
      </c>
      <c r="G450" s="7">
        <v>184900</v>
      </c>
      <c r="I450" s="5">
        <v>802</v>
      </c>
      <c r="J450" s="7">
        <v>109900</v>
      </c>
    </row>
    <row r="451" spans="6:10" x14ac:dyDescent="0.2">
      <c r="F451" s="5">
        <v>938</v>
      </c>
      <c r="G451" s="7">
        <v>253000</v>
      </c>
      <c r="I451" s="5">
        <v>805</v>
      </c>
      <c r="J451" s="7">
        <v>118000</v>
      </c>
    </row>
    <row r="452" spans="6:10" x14ac:dyDescent="0.2">
      <c r="F452" s="5">
        <v>939</v>
      </c>
      <c r="G452" s="7">
        <v>239799</v>
      </c>
      <c r="I452" s="5">
        <v>806</v>
      </c>
      <c r="J452" s="7">
        <v>227680</v>
      </c>
    </row>
    <row r="453" spans="6:10" x14ac:dyDescent="0.2">
      <c r="F453" s="5">
        <v>942</v>
      </c>
      <c r="G453" s="7">
        <v>214000</v>
      </c>
      <c r="I453" s="5">
        <v>807</v>
      </c>
      <c r="J453" s="7">
        <v>135500</v>
      </c>
    </row>
    <row r="454" spans="6:10" x14ac:dyDescent="0.2">
      <c r="F454" s="5">
        <v>943</v>
      </c>
      <c r="G454" s="7">
        <v>150000</v>
      </c>
      <c r="I454" s="5">
        <v>809</v>
      </c>
      <c r="J454" s="7">
        <v>159950</v>
      </c>
    </row>
    <row r="455" spans="6:10" x14ac:dyDescent="0.2">
      <c r="F455" s="5">
        <v>948</v>
      </c>
      <c r="G455" s="7">
        <v>270000</v>
      </c>
      <c r="I455" s="5">
        <v>810</v>
      </c>
      <c r="J455" s="7">
        <v>106000</v>
      </c>
    </row>
    <row r="456" spans="6:10" x14ac:dyDescent="0.2">
      <c r="F456" s="5">
        <v>949</v>
      </c>
      <c r="G456" s="7">
        <v>192500</v>
      </c>
      <c r="I456" s="5">
        <v>812</v>
      </c>
      <c r="J456" s="7">
        <v>144500</v>
      </c>
    </row>
    <row r="457" spans="6:10" x14ac:dyDescent="0.2">
      <c r="F457" s="5">
        <v>950</v>
      </c>
      <c r="G457" s="7">
        <v>197500</v>
      </c>
      <c r="I457" s="5">
        <v>813</v>
      </c>
      <c r="J457" s="7">
        <v>55993</v>
      </c>
    </row>
    <row r="458" spans="6:10" x14ac:dyDescent="0.2">
      <c r="F458" s="5">
        <v>954</v>
      </c>
      <c r="G458" s="7">
        <v>172000</v>
      </c>
      <c r="I458" s="5">
        <v>814</v>
      </c>
      <c r="J458" s="7">
        <v>157900</v>
      </c>
    </row>
    <row r="459" spans="6:10" x14ac:dyDescent="0.2">
      <c r="F459" s="5">
        <v>955</v>
      </c>
      <c r="G459" s="7">
        <v>127500</v>
      </c>
      <c r="I459" s="5">
        <v>816</v>
      </c>
      <c r="J459" s="7">
        <v>224900</v>
      </c>
    </row>
    <row r="460" spans="6:10" x14ac:dyDescent="0.2">
      <c r="F460" s="5">
        <v>959</v>
      </c>
      <c r="G460" s="7">
        <v>185000</v>
      </c>
      <c r="I460" s="5">
        <v>817</v>
      </c>
      <c r="J460" s="7">
        <v>137000</v>
      </c>
    </row>
    <row r="461" spans="6:10" x14ac:dyDescent="0.2">
      <c r="F461" s="5">
        <v>960</v>
      </c>
      <c r="G461" s="7">
        <v>155000</v>
      </c>
      <c r="I461" s="5">
        <v>819</v>
      </c>
      <c r="J461" s="7">
        <v>155000</v>
      </c>
    </row>
    <row r="462" spans="6:10" x14ac:dyDescent="0.2">
      <c r="F462" s="5">
        <v>962</v>
      </c>
      <c r="G462" s="7">
        <v>272000</v>
      </c>
      <c r="I462" s="5">
        <v>822</v>
      </c>
      <c r="J462" s="7">
        <v>93000</v>
      </c>
    </row>
    <row r="463" spans="6:10" x14ac:dyDescent="0.2">
      <c r="F463" s="5">
        <v>963</v>
      </c>
      <c r="G463" s="7">
        <v>155000</v>
      </c>
      <c r="I463" s="5">
        <v>824</v>
      </c>
      <c r="J463" s="7">
        <v>139500</v>
      </c>
    </row>
    <row r="464" spans="6:10" x14ac:dyDescent="0.2">
      <c r="F464" s="5">
        <v>965</v>
      </c>
      <c r="G464" s="7">
        <v>214900</v>
      </c>
      <c r="I464" s="5">
        <v>825</v>
      </c>
      <c r="J464" s="7">
        <v>232600</v>
      </c>
    </row>
    <row r="465" spans="6:10" x14ac:dyDescent="0.2">
      <c r="F465" s="5">
        <v>966</v>
      </c>
      <c r="G465" s="7">
        <v>178900</v>
      </c>
      <c r="I465" s="5">
        <v>827</v>
      </c>
      <c r="J465" s="7">
        <v>109500</v>
      </c>
    </row>
    <row r="466" spans="6:10" x14ac:dyDescent="0.2">
      <c r="F466" s="5">
        <v>967</v>
      </c>
      <c r="G466" s="7">
        <v>160000</v>
      </c>
      <c r="I466" s="5">
        <v>828</v>
      </c>
      <c r="J466" s="7">
        <v>189000</v>
      </c>
    </row>
    <row r="467" spans="6:10" x14ac:dyDescent="0.2">
      <c r="F467" s="5">
        <v>976</v>
      </c>
      <c r="G467" s="7">
        <v>165000</v>
      </c>
      <c r="I467" s="5">
        <v>834</v>
      </c>
      <c r="J467" s="7">
        <v>167000</v>
      </c>
    </row>
    <row r="468" spans="6:10" x14ac:dyDescent="0.2">
      <c r="F468" s="5">
        <v>978</v>
      </c>
      <c r="G468" s="7">
        <v>199900</v>
      </c>
      <c r="I468" s="5">
        <v>835</v>
      </c>
      <c r="J468" s="7">
        <v>139950</v>
      </c>
    </row>
    <row r="469" spans="6:10" x14ac:dyDescent="0.2">
      <c r="F469" s="5">
        <v>982</v>
      </c>
      <c r="G469" s="7">
        <v>336000</v>
      </c>
      <c r="I469" s="5">
        <v>836</v>
      </c>
      <c r="J469" s="7">
        <v>128000</v>
      </c>
    </row>
    <row r="470" spans="6:10" x14ac:dyDescent="0.2">
      <c r="F470" s="5">
        <v>984</v>
      </c>
      <c r="G470" s="7">
        <v>255900</v>
      </c>
      <c r="I470" s="5">
        <v>837</v>
      </c>
      <c r="J470" s="7">
        <v>153500</v>
      </c>
    </row>
    <row r="471" spans="6:10" x14ac:dyDescent="0.2">
      <c r="F471" s="5">
        <v>988</v>
      </c>
      <c r="G471" s="7">
        <v>395192</v>
      </c>
      <c r="I471" s="5">
        <v>839</v>
      </c>
      <c r="J471" s="7">
        <v>144000</v>
      </c>
    </row>
    <row r="472" spans="6:10" x14ac:dyDescent="0.2">
      <c r="F472" s="5">
        <v>989</v>
      </c>
      <c r="G472" s="7">
        <v>195000</v>
      </c>
      <c r="I472" s="5">
        <v>840</v>
      </c>
      <c r="J472" s="7">
        <v>130500</v>
      </c>
    </row>
    <row r="473" spans="6:10" x14ac:dyDescent="0.2">
      <c r="F473" s="5">
        <v>990</v>
      </c>
      <c r="G473" s="7">
        <v>197000</v>
      </c>
      <c r="I473" s="5">
        <v>841</v>
      </c>
      <c r="J473" s="7">
        <v>140000</v>
      </c>
    </row>
    <row r="474" spans="6:10" x14ac:dyDescent="0.2">
      <c r="F474" s="5">
        <v>991</v>
      </c>
      <c r="G474" s="7">
        <v>348000</v>
      </c>
      <c r="I474" s="5">
        <v>842</v>
      </c>
      <c r="J474" s="7">
        <v>157500</v>
      </c>
    </row>
    <row r="475" spans="6:10" x14ac:dyDescent="0.2">
      <c r="F475" s="5">
        <v>993</v>
      </c>
      <c r="G475" s="7">
        <v>187000</v>
      </c>
      <c r="I475" s="5">
        <v>844</v>
      </c>
      <c r="J475" s="7">
        <v>141000</v>
      </c>
    </row>
    <row r="476" spans="6:10" x14ac:dyDescent="0.2">
      <c r="F476" s="5">
        <v>994</v>
      </c>
      <c r="G476" s="7">
        <v>173900</v>
      </c>
      <c r="I476" s="5">
        <v>845</v>
      </c>
      <c r="J476" s="7">
        <v>153900</v>
      </c>
    </row>
    <row r="477" spans="6:10" x14ac:dyDescent="0.2">
      <c r="F477" s="5">
        <v>995</v>
      </c>
      <c r="G477" s="7">
        <v>337500</v>
      </c>
      <c r="I477" s="5">
        <v>848</v>
      </c>
      <c r="J477" s="7">
        <v>133500</v>
      </c>
    </row>
    <row r="478" spans="6:10" x14ac:dyDescent="0.2">
      <c r="F478" s="5">
        <v>996</v>
      </c>
      <c r="G478" s="7">
        <v>121600</v>
      </c>
      <c r="I478" s="5">
        <v>851</v>
      </c>
      <c r="J478" s="7">
        <v>131500</v>
      </c>
    </row>
    <row r="479" spans="6:10" x14ac:dyDescent="0.2">
      <c r="F479" s="5">
        <v>1000</v>
      </c>
      <c r="G479" s="7">
        <v>206000</v>
      </c>
      <c r="I479" s="5">
        <v>852</v>
      </c>
      <c r="J479" s="7">
        <v>215000</v>
      </c>
    </row>
    <row r="480" spans="6:10" x14ac:dyDescent="0.2">
      <c r="F480" s="5">
        <v>1007</v>
      </c>
      <c r="G480" s="7">
        <v>163500</v>
      </c>
      <c r="I480" s="5">
        <v>853</v>
      </c>
      <c r="J480" s="7">
        <v>164000</v>
      </c>
    </row>
    <row r="481" spans="6:10" x14ac:dyDescent="0.2">
      <c r="F481" s="5">
        <v>1016</v>
      </c>
      <c r="G481" s="7">
        <v>227000</v>
      </c>
      <c r="I481" s="5">
        <v>854</v>
      </c>
      <c r="J481" s="7">
        <v>158000</v>
      </c>
    </row>
    <row r="482" spans="6:10" x14ac:dyDescent="0.2">
      <c r="F482" s="5">
        <v>1017</v>
      </c>
      <c r="G482" s="7">
        <v>203000</v>
      </c>
      <c r="I482" s="5">
        <v>857</v>
      </c>
      <c r="J482" s="7">
        <v>147000</v>
      </c>
    </row>
    <row r="483" spans="6:10" x14ac:dyDescent="0.2">
      <c r="F483" s="5">
        <v>1019</v>
      </c>
      <c r="G483" s="7">
        <v>160000</v>
      </c>
      <c r="I483" s="5">
        <v>859</v>
      </c>
      <c r="J483" s="7">
        <v>152000</v>
      </c>
    </row>
    <row r="484" spans="6:10" x14ac:dyDescent="0.2">
      <c r="F484" s="5">
        <v>1021</v>
      </c>
      <c r="G484" s="7">
        <v>176000</v>
      </c>
      <c r="I484" s="5">
        <v>861</v>
      </c>
      <c r="J484" s="7">
        <v>189950</v>
      </c>
    </row>
    <row r="485" spans="6:10" x14ac:dyDescent="0.2">
      <c r="F485" s="5">
        <v>1022</v>
      </c>
      <c r="G485" s="7">
        <v>194000</v>
      </c>
      <c r="I485" s="5">
        <v>863</v>
      </c>
      <c r="J485" s="7">
        <v>152000</v>
      </c>
    </row>
    <row r="486" spans="6:10" x14ac:dyDescent="0.2">
      <c r="F486" s="5">
        <v>1025</v>
      </c>
      <c r="G486" s="7">
        <v>287000</v>
      </c>
      <c r="I486" s="5">
        <v>864</v>
      </c>
      <c r="J486" s="7">
        <v>132500</v>
      </c>
    </row>
    <row r="487" spans="6:10" x14ac:dyDescent="0.2">
      <c r="F487" s="5">
        <v>1028</v>
      </c>
      <c r="G487" s="7">
        <v>293077</v>
      </c>
      <c r="I487" s="5">
        <v>865</v>
      </c>
      <c r="J487" s="7">
        <v>250580</v>
      </c>
    </row>
    <row r="488" spans="6:10" x14ac:dyDescent="0.2">
      <c r="F488" s="5">
        <v>1030</v>
      </c>
      <c r="G488" s="7">
        <v>118000</v>
      </c>
      <c r="I488" s="5">
        <v>866</v>
      </c>
      <c r="J488" s="7">
        <v>148500</v>
      </c>
    </row>
    <row r="489" spans="6:10" x14ac:dyDescent="0.2">
      <c r="F489" s="5">
        <v>1032</v>
      </c>
      <c r="G489" s="7">
        <v>197000</v>
      </c>
      <c r="I489" s="5">
        <v>867</v>
      </c>
      <c r="J489" s="7">
        <v>248900</v>
      </c>
    </row>
    <row r="490" spans="6:10" x14ac:dyDescent="0.2">
      <c r="F490" s="5">
        <v>1033</v>
      </c>
      <c r="G490" s="7">
        <v>310000</v>
      </c>
      <c r="I490" s="5">
        <v>869</v>
      </c>
      <c r="J490" s="7">
        <v>169000</v>
      </c>
    </row>
    <row r="491" spans="6:10" x14ac:dyDescent="0.2">
      <c r="F491" s="5">
        <v>1034</v>
      </c>
      <c r="G491" s="7">
        <v>230000</v>
      </c>
      <c r="I491" s="5">
        <v>871</v>
      </c>
      <c r="J491" s="7">
        <v>109500</v>
      </c>
    </row>
    <row r="492" spans="6:10" x14ac:dyDescent="0.2">
      <c r="F492" s="5">
        <v>1037</v>
      </c>
      <c r="G492" s="7">
        <v>315500</v>
      </c>
      <c r="I492" s="5">
        <v>873</v>
      </c>
      <c r="J492" s="7">
        <v>116000</v>
      </c>
    </row>
    <row r="493" spans="6:10" x14ac:dyDescent="0.2">
      <c r="F493" s="5">
        <v>1038</v>
      </c>
      <c r="G493" s="7">
        <v>287000</v>
      </c>
      <c r="I493" s="5">
        <v>874</v>
      </c>
      <c r="J493" s="7">
        <v>133000</v>
      </c>
    </row>
    <row r="494" spans="6:10" x14ac:dyDescent="0.2">
      <c r="F494" s="5">
        <v>1041</v>
      </c>
      <c r="G494" s="7">
        <v>155000</v>
      </c>
      <c r="I494" s="5">
        <v>875</v>
      </c>
      <c r="J494" s="7">
        <v>66500</v>
      </c>
    </row>
    <row r="495" spans="6:10" x14ac:dyDescent="0.2">
      <c r="F495" s="5">
        <v>1042</v>
      </c>
      <c r="G495" s="7">
        <v>173000</v>
      </c>
      <c r="I495" s="5">
        <v>877</v>
      </c>
      <c r="J495" s="7">
        <v>132250</v>
      </c>
    </row>
    <row r="496" spans="6:10" x14ac:dyDescent="0.2">
      <c r="F496" s="5">
        <v>1043</v>
      </c>
      <c r="G496" s="7">
        <v>196000</v>
      </c>
      <c r="I496" s="5">
        <v>879</v>
      </c>
      <c r="J496" s="7">
        <v>148000</v>
      </c>
    </row>
    <row r="497" spans="6:10" x14ac:dyDescent="0.2">
      <c r="F497" s="5">
        <v>1044</v>
      </c>
      <c r="G497" s="7">
        <v>262280</v>
      </c>
      <c r="I497" s="5">
        <v>880</v>
      </c>
      <c r="J497" s="7">
        <v>136500</v>
      </c>
    </row>
    <row r="498" spans="6:10" x14ac:dyDescent="0.2">
      <c r="F498" s="5">
        <v>1045</v>
      </c>
      <c r="G498" s="7">
        <v>278000</v>
      </c>
      <c r="I498" s="5">
        <v>884</v>
      </c>
      <c r="J498" s="7">
        <v>118500</v>
      </c>
    </row>
    <row r="499" spans="6:10" x14ac:dyDescent="0.2">
      <c r="F499" s="5">
        <v>1047</v>
      </c>
      <c r="G499" s="7">
        <v>556581</v>
      </c>
      <c r="I499" s="5">
        <v>885</v>
      </c>
      <c r="J499" s="7">
        <v>100000</v>
      </c>
    </row>
    <row r="500" spans="6:10" x14ac:dyDescent="0.2">
      <c r="F500" s="5">
        <v>1053</v>
      </c>
      <c r="G500" s="7">
        <v>165000</v>
      </c>
      <c r="I500" s="5">
        <v>887</v>
      </c>
      <c r="J500" s="7">
        <v>145000</v>
      </c>
    </row>
    <row r="501" spans="6:10" x14ac:dyDescent="0.2">
      <c r="F501" s="5">
        <v>1055</v>
      </c>
      <c r="G501" s="7">
        <v>255000</v>
      </c>
      <c r="I501" s="5">
        <v>888</v>
      </c>
      <c r="J501" s="7">
        <v>135500</v>
      </c>
    </row>
    <row r="502" spans="6:10" x14ac:dyDescent="0.2">
      <c r="F502" s="5">
        <v>1056</v>
      </c>
      <c r="G502" s="7">
        <v>180000</v>
      </c>
      <c r="I502" s="5">
        <v>890</v>
      </c>
      <c r="J502" s="7">
        <v>149500</v>
      </c>
    </row>
    <row r="503" spans="6:10" x14ac:dyDescent="0.2">
      <c r="F503" s="5">
        <v>1057</v>
      </c>
      <c r="G503" s="7">
        <v>185850</v>
      </c>
      <c r="I503" s="5">
        <v>891</v>
      </c>
      <c r="J503" s="7">
        <v>122900</v>
      </c>
    </row>
    <row r="504" spans="6:10" x14ac:dyDescent="0.2">
      <c r="F504" s="5">
        <v>1058</v>
      </c>
      <c r="G504" s="7">
        <v>248000</v>
      </c>
      <c r="I504" s="5">
        <v>893</v>
      </c>
      <c r="J504" s="7">
        <v>154500</v>
      </c>
    </row>
    <row r="505" spans="6:10" x14ac:dyDescent="0.2">
      <c r="F505" s="5">
        <v>1059</v>
      </c>
      <c r="G505" s="7">
        <v>335000</v>
      </c>
      <c r="I505" s="5">
        <v>894</v>
      </c>
      <c r="J505" s="7">
        <v>165000</v>
      </c>
    </row>
    <row r="506" spans="6:10" x14ac:dyDescent="0.2">
      <c r="F506" s="5">
        <v>1061</v>
      </c>
      <c r="G506" s="7">
        <v>213500</v>
      </c>
      <c r="I506" s="5">
        <v>895</v>
      </c>
      <c r="J506" s="7">
        <v>118858</v>
      </c>
    </row>
    <row r="507" spans="6:10" x14ac:dyDescent="0.2">
      <c r="F507" s="5">
        <v>1066</v>
      </c>
      <c r="G507" s="7">
        <v>328000</v>
      </c>
      <c r="I507" s="5">
        <v>897</v>
      </c>
      <c r="J507" s="7">
        <v>106500</v>
      </c>
    </row>
    <row r="508" spans="6:10" x14ac:dyDescent="0.2">
      <c r="F508" s="5">
        <v>1067</v>
      </c>
      <c r="G508" s="7">
        <v>178000</v>
      </c>
      <c r="I508" s="5">
        <v>898</v>
      </c>
      <c r="J508" s="7">
        <v>142953</v>
      </c>
    </row>
    <row r="509" spans="6:10" x14ac:dyDescent="0.2">
      <c r="F509" s="5">
        <v>1068</v>
      </c>
      <c r="G509" s="7">
        <v>167900</v>
      </c>
      <c r="I509" s="5">
        <v>900</v>
      </c>
      <c r="J509" s="7">
        <v>135000</v>
      </c>
    </row>
    <row r="510" spans="6:10" x14ac:dyDescent="0.2">
      <c r="F510" s="5">
        <v>1069</v>
      </c>
      <c r="G510" s="7">
        <v>151400</v>
      </c>
      <c r="I510" s="5">
        <v>901</v>
      </c>
      <c r="J510" s="7">
        <v>110000</v>
      </c>
    </row>
    <row r="511" spans="6:10" x14ac:dyDescent="0.2">
      <c r="F511" s="5">
        <v>1073</v>
      </c>
      <c r="G511" s="7">
        <v>91500</v>
      </c>
      <c r="I511" s="5">
        <v>902</v>
      </c>
      <c r="J511" s="7">
        <v>153000</v>
      </c>
    </row>
    <row r="512" spans="6:10" x14ac:dyDescent="0.2">
      <c r="F512" s="5">
        <v>1077</v>
      </c>
      <c r="G512" s="7">
        <v>170000</v>
      </c>
      <c r="I512" s="5">
        <v>904</v>
      </c>
      <c r="J512" s="7">
        <v>240000</v>
      </c>
    </row>
    <row r="513" spans="6:10" x14ac:dyDescent="0.2">
      <c r="F513" s="5">
        <v>1081</v>
      </c>
      <c r="G513" s="7">
        <v>145000</v>
      </c>
      <c r="I513" s="5">
        <v>905</v>
      </c>
      <c r="J513" s="7">
        <v>125500</v>
      </c>
    </row>
    <row r="514" spans="6:10" x14ac:dyDescent="0.2">
      <c r="F514" s="5">
        <v>1082</v>
      </c>
      <c r="G514" s="7">
        <v>133000</v>
      </c>
      <c r="I514" s="5">
        <v>906</v>
      </c>
      <c r="J514" s="7">
        <v>128000</v>
      </c>
    </row>
    <row r="515" spans="6:10" x14ac:dyDescent="0.2">
      <c r="F515" s="5">
        <v>1085</v>
      </c>
      <c r="G515" s="7">
        <v>187500</v>
      </c>
      <c r="I515" s="5">
        <v>908</v>
      </c>
      <c r="J515" s="7">
        <v>250000</v>
      </c>
    </row>
    <row r="516" spans="6:10" x14ac:dyDescent="0.2">
      <c r="F516" s="5">
        <v>1088</v>
      </c>
      <c r="G516" s="7">
        <v>252000</v>
      </c>
      <c r="I516" s="5">
        <v>909</v>
      </c>
      <c r="J516" s="7">
        <v>131000</v>
      </c>
    </row>
    <row r="517" spans="6:10" x14ac:dyDescent="0.2">
      <c r="F517" s="5">
        <v>1090</v>
      </c>
      <c r="G517" s="7">
        <v>197000</v>
      </c>
      <c r="I517" s="5">
        <v>911</v>
      </c>
      <c r="J517" s="7">
        <v>154300</v>
      </c>
    </row>
    <row r="518" spans="6:10" x14ac:dyDescent="0.2">
      <c r="F518" s="5">
        <v>1092</v>
      </c>
      <c r="G518" s="7">
        <v>160000</v>
      </c>
      <c r="I518" s="5">
        <v>912</v>
      </c>
      <c r="J518" s="7">
        <v>143500</v>
      </c>
    </row>
    <row r="519" spans="6:10" x14ac:dyDescent="0.2">
      <c r="F519" s="5">
        <v>1094</v>
      </c>
      <c r="G519" s="7">
        <v>146000</v>
      </c>
      <c r="I519" s="5">
        <v>913</v>
      </c>
      <c r="J519" s="7">
        <v>88000</v>
      </c>
    </row>
    <row r="520" spans="6:10" x14ac:dyDescent="0.2">
      <c r="F520" s="5">
        <v>1105</v>
      </c>
      <c r="G520" s="7">
        <v>106000</v>
      </c>
      <c r="I520" s="5">
        <v>914</v>
      </c>
      <c r="J520" s="7">
        <v>145000</v>
      </c>
    </row>
    <row r="521" spans="6:10" x14ac:dyDescent="0.2">
      <c r="F521" s="5">
        <v>1106</v>
      </c>
      <c r="G521" s="7">
        <v>325000</v>
      </c>
      <c r="I521" s="5">
        <v>916</v>
      </c>
      <c r="J521" s="7">
        <v>75000</v>
      </c>
    </row>
    <row r="522" spans="6:10" x14ac:dyDescent="0.2">
      <c r="F522" s="5">
        <v>1107</v>
      </c>
      <c r="G522" s="7">
        <v>179900</v>
      </c>
      <c r="I522" s="5">
        <v>917</v>
      </c>
      <c r="J522" s="7">
        <v>35311</v>
      </c>
    </row>
    <row r="523" spans="6:10" x14ac:dyDescent="0.2">
      <c r="F523" s="5">
        <v>1108</v>
      </c>
      <c r="G523" s="7">
        <v>274725</v>
      </c>
      <c r="I523" s="5">
        <v>918</v>
      </c>
      <c r="J523" s="7">
        <v>135000</v>
      </c>
    </row>
    <row r="524" spans="6:10" x14ac:dyDescent="0.2">
      <c r="F524" s="5">
        <v>1109</v>
      </c>
      <c r="G524" s="7">
        <v>181000</v>
      </c>
      <c r="I524" s="5">
        <v>920</v>
      </c>
      <c r="J524" s="7">
        <v>176500</v>
      </c>
    </row>
    <row r="525" spans="6:10" x14ac:dyDescent="0.2">
      <c r="F525" s="5">
        <v>1110</v>
      </c>
      <c r="G525" s="7">
        <v>280000</v>
      </c>
      <c r="I525" s="5">
        <v>923</v>
      </c>
      <c r="J525" s="7">
        <v>169990</v>
      </c>
    </row>
    <row r="526" spans="6:10" x14ac:dyDescent="0.2">
      <c r="F526" s="5">
        <v>1111</v>
      </c>
      <c r="G526" s="7">
        <v>188000</v>
      </c>
      <c r="I526" s="5">
        <v>929</v>
      </c>
      <c r="J526" s="7">
        <v>236500</v>
      </c>
    </row>
    <row r="527" spans="6:10" x14ac:dyDescent="0.2">
      <c r="F527" s="5">
        <v>1112</v>
      </c>
      <c r="G527" s="7">
        <v>205000</v>
      </c>
      <c r="I527" s="5">
        <v>931</v>
      </c>
      <c r="J527" s="7">
        <v>201000</v>
      </c>
    </row>
    <row r="528" spans="6:10" x14ac:dyDescent="0.2">
      <c r="F528" s="5">
        <v>1116</v>
      </c>
      <c r="G528" s="7">
        <v>318000</v>
      </c>
      <c r="I528" s="5">
        <v>932</v>
      </c>
      <c r="J528" s="7">
        <v>117500</v>
      </c>
    </row>
    <row r="529" spans="6:10" x14ac:dyDescent="0.2">
      <c r="F529" s="5">
        <v>1117</v>
      </c>
      <c r="G529" s="7">
        <v>184100</v>
      </c>
      <c r="I529" s="5">
        <v>933</v>
      </c>
      <c r="J529" s="7">
        <v>320000</v>
      </c>
    </row>
    <row r="530" spans="6:10" x14ac:dyDescent="0.2">
      <c r="F530" s="5">
        <v>1125</v>
      </c>
      <c r="G530" s="7">
        <v>163900</v>
      </c>
      <c r="I530" s="5">
        <v>934</v>
      </c>
      <c r="J530" s="7">
        <v>190000</v>
      </c>
    </row>
    <row r="531" spans="6:10" x14ac:dyDescent="0.2">
      <c r="F531" s="5">
        <v>1128</v>
      </c>
      <c r="G531" s="7">
        <v>259000</v>
      </c>
      <c r="I531" s="5">
        <v>936</v>
      </c>
      <c r="J531" s="7">
        <v>79900</v>
      </c>
    </row>
    <row r="532" spans="6:10" x14ac:dyDescent="0.2">
      <c r="F532" s="5">
        <v>1129</v>
      </c>
      <c r="G532" s="7">
        <v>215000</v>
      </c>
      <c r="I532" s="5">
        <v>940</v>
      </c>
      <c r="J532" s="7">
        <v>244400</v>
      </c>
    </row>
    <row r="533" spans="6:10" x14ac:dyDescent="0.2">
      <c r="F533" s="5">
        <v>1131</v>
      </c>
      <c r="G533" s="7">
        <v>135000</v>
      </c>
      <c r="I533" s="5">
        <v>941</v>
      </c>
      <c r="J533" s="7">
        <v>150900</v>
      </c>
    </row>
    <row r="534" spans="6:10" x14ac:dyDescent="0.2">
      <c r="F534" s="5">
        <v>1134</v>
      </c>
      <c r="G534" s="7">
        <v>239500</v>
      </c>
      <c r="I534" s="5">
        <v>944</v>
      </c>
      <c r="J534" s="7">
        <v>143000</v>
      </c>
    </row>
    <row r="535" spans="6:10" x14ac:dyDescent="0.2">
      <c r="F535" s="5">
        <v>1135</v>
      </c>
      <c r="G535" s="7">
        <v>169000</v>
      </c>
      <c r="I535" s="5">
        <v>945</v>
      </c>
      <c r="J535" s="7">
        <v>137500</v>
      </c>
    </row>
    <row r="536" spans="6:10" x14ac:dyDescent="0.2">
      <c r="F536" s="5">
        <v>1139</v>
      </c>
      <c r="G536" s="7">
        <v>196000</v>
      </c>
      <c r="I536" s="5">
        <v>946</v>
      </c>
      <c r="J536" s="7">
        <v>124900</v>
      </c>
    </row>
    <row r="537" spans="6:10" x14ac:dyDescent="0.2">
      <c r="F537" s="5">
        <v>1142</v>
      </c>
      <c r="G537" s="7">
        <v>197500</v>
      </c>
      <c r="I537" s="5">
        <v>947</v>
      </c>
      <c r="J537" s="7">
        <v>143000</v>
      </c>
    </row>
    <row r="538" spans="6:10" x14ac:dyDescent="0.2">
      <c r="F538" s="5">
        <v>1143</v>
      </c>
      <c r="G538" s="7">
        <v>424870</v>
      </c>
      <c r="I538" s="5">
        <v>951</v>
      </c>
      <c r="J538" s="7">
        <v>129000</v>
      </c>
    </row>
    <row r="539" spans="6:10" x14ac:dyDescent="0.2">
      <c r="F539" s="5">
        <v>1147</v>
      </c>
      <c r="G539" s="7">
        <v>180000</v>
      </c>
      <c r="I539" s="5">
        <v>952</v>
      </c>
      <c r="J539" s="7">
        <v>119900</v>
      </c>
    </row>
    <row r="540" spans="6:10" x14ac:dyDescent="0.2">
      <c r="F540" s="5">
        <v>1155</v>
      </c>
      <c r="G540" s="7">
        <v>201800</v>
      </c>
      <c r="I540" s="5">
        <v>953</v>
      </c>
      <c r="J540" s="7">
        <v>133900</v>
      </c>
    </row>
    <row r="541" spans="6:10" x14ac:dyDescent="0.2">
      <c r="F541" s="5">
        <v>1156</v>
      </c>
      <c r="G541" s="7">
        <v>218000</v>
      </c>
      <c r="I541" s="5">
        <v>956</v>
      </c>
      <c r="J541" s="7">
        <v>145000</v>
      </c>
    </row>
    <row r="542" spans="6:10" x14ac:dyDescent="0.2">
      <c r="F542" s="5">
        <v>1157</v>
      </c>
      <c r="G542" s="7">
        <v>179900</v>
      </c>
      <c r="I542" s="5">
        <v>957</v>
      </c>
      <c r="J542" s="7">
        <v>124000</v>
      </c>
    </row>
    <row r="543" spans="6:10" x14ac:dyDescent="0.2">
      <c r="F543" s="5">
        <v>1158</v>
      </c>
      <c r="G543" s="7">
        <v>230000</v>
      </c>
      <c r="I543" s="5">
        <v>958</v>
      </c>
      <c r="J543" s="7">
        <v>132000</v>
      </c>
    </row>
    <row r="544" spans="6:10" x14ac:dyDescent="0.2">
      <c r="F544" s="5">
        <v>1160</v>
      </c>
      <c r="G544" s="7">
        <v>185000</v>
      </c>
      <c r="I544" s="5">
        <v>961</v>
      </c>
      <c r="J544" s="7">
        <v>116500</v>
      </c>
    </row>
    <row r="545" spans="6:10" x14ac:dyDescent="0.2">
      <c r="F545" s="5">
        <v>1161</v>
      </c>
      <c r="G545" s="7">
        <v>146000</v>
      </c>
      <c r="I545" s="5">
        <v>964</v>
      </c>
      <c r="J545" s="7">
        <v>239000</v>
      </c>
    </row>
    <row r="546" spans="6:10" x14ac:dyDescent="0.2">
      <c r="F546" s="5">
        <v>1164</v>
      </c>
      <c r="G546" s="7">
        <v>108959</v>
      </c>
      <c r="I546" s="5">
        <v>968</v>
      </c>
      <c r="J546" s="7">
        <v>135000</v>
      </c>
    </row>
    <row r="547" spans="6:10" x14ac:dyDescent="0.2">
      <c r="F547" s="5">
        <v>1165</v>
      </c>
      <c r="G547" s="7">
        <v>194000</v>
      </c>
      <c r="I547" s="5">
        <v>969</v>
      </c>
      <c r="J547" s="7">
        <v>37900</v>
      </c>
    </row>
    <row r="548" spans="6:10" x14ac:dyDescent="0.2">
      <c r="F548" s="5">
        <v>1168</v>
      </c>
      <c r="G548" s="7">
        <v>173000</v>
      </c>
      <c r="I548" s="5">
        <v>970</v>
      </c>
      <c r="J548" s="7">
        <v>140000</v>
      </c>
    </row>
    <row r="549" spans="6:10" x14ac:dyDescent="0.2">
      <c r="F549" s="5">
        <v>1170</v>
      </c>
      <c r="G549" s="7">
        <v>625000</v>
      </c>
      <c r="I549" s="5">
        <v>971</v>
      </c>
      <c r="J549" s="7">
        <v>135000</v>
      </c>
    </row>
    <row r="550" spans="6:10" x14ac:dyDescent="0.2">
      <c r="F550" s="5">
        <v>1173</v>
      </c>
      <c r="G550" s="7">
        <v>171900</v>
      </c>
      <c r="I550" s="5">
        <v>972</v>
      </c>
      <c r="J550" s="7">
        <v>173000</v>
      </c>
    </row>
    <row r="551" spans="6:10" x14ac:dyDescent="0.2">
      <c r="F551" s="5">
        <v>1174</v>
      </c>
      <c r="G551" s="7">
        <v>200500</v>
      </c>
      <c r="I551" s="5">
        <v>973</v>
      </c>
      <c r="J551" s="7">
        <v>99500</v>
      </c>
    </row>
    <row r="552" spans="6:10" x14ac:dyDescent="0.2">
      <c r="F552" s="5">
        <v>1175</v>
      </c>
      <c r="G552" s="7">
        <v>239000</v>
      </c>
      <c r="I552" s="5">
        <v>974</v>
      </c>
      <c r="J552" s="7">
        <v>182000</v>
      </c>
    </row>
    <row r="553" spans="6:10" x14ac:dyDescent="0.2">
      <c r="F553" s="5">
        <v>1176</v>
      </c>
      <c r="G553" s="7">
        <v>285000</v>
      </c>
      <c r="I553" s="5">
        <v>975</v>
      </c>
      <c r="J553" s="7">
        <v>167500</v>
      </c>
    </row>
    <row r="554" spans="6:10" x14ac:dyDescent="0.2">
      <c r="F554" s="5">
        <v>1181</v>
      </c>
      <c r="G554" s="7">
        <v>250000</v>
      </c>
      <c r="I554" s="5">
        <v>977</v>
      </c>
      <c r="J554" s="7">
        <v>85500</v>
      </c>
    </row>
    <row r="555" spans="6:10" x14ac:dyDescent="0.2">
      <c r="F555" s="5">
        <v>1182</v>
      </c>
      <c r="G555" s="7">
        <v>392500</v>
      </c>
      <c r="I555" s="5">
        <v>979</v>
      </c>
      <c r="J555" s="7">
        <v>110000</v>
      </c>
    </row>
    <row r="556" spans="6:10" x14ac:dyDescent="0.2">
      <c r="F556" s="5">
        <v>1183</v>
      </c>
      <c r="G556" s="7">
        <v>745000</v>
      </c>
      <c r="I556" s="5">
        <v>980</v>
      </c>
      <c r="J556" s="7">
        <v>139000</v>
      </c>
    </row>
    <row r="557" spans="6:10" x14ac:dyDescent="0.2">
      <c r="F557" s="5">
        <v>1185</v>
      </c>
      <c r="G557" s="7">
        <v>186700</v>
      </c>
      <c r="I557" s="5">
        <v>981</v>
      </c>
      <c r="J557" s="7">
        <v>178400</v>
      </c>
    </row>
    <row r="558" spans="6:10" x14ac:dyDescent="0.2">
      <c r="F558" s="5">
        <v>1187</v>
      </c>
      <c r="G558" s="7">
        <v>95000</v>
      </c>
      <c r="I558" s="5">
        <v>983</v>
      </c>
      <c r="J558" s="7">
        <v>159895</v>
      </c>
    </row>
    <row r="559" spans="6:10" x14ac:dyDescent="0.2">
      <c r="F559" s="5">
        <v>1188</v>
      </c>
      <c r="G559" s="7">
        <v>262000</v>
      </c>
      <c r="I559" s="5">
        <v>985</v>
      </c>
      <c r="J559" s="7">
        <v>126000</v>
      </c>
    </row>
    <row r="560" spans="6:10" x14ac:dyDescent="0.2">
      <c r="F560" s="5">
        <v>1189</v>
      </c>
      <c r="G560" s="7">
        <v>195000</v>
      </c>
      <c r="I560" s="5">
        <v>986</v>
      </c>
      <c r="J560" s="7">
        <v>125000</v>
      </c>
    </row>
    <row r="561" spans="6:10" x14ac:dyDescent="0.2">
      <c r="F561" s="5">
        <v>1190</v>
      </c>
      <c r="G561" s="7">
        <v>189000</v>
      </c>
      <c r="I561" s="5">
        <v>987</v>
      </c>
      <c r="J561" s="7">
        <v>117000</v>
      </c>
    </row>
    <row r="562" spans="6:10" x14ac:dyDescent="0.2">
      <c r="F562" s="5">
        <v>1192</v>
      </c>
      <c r="G562" s="7">
        <v>174000</v>
      </c>
      <c r="I562" s="5">
        <v>992</v>
      </c>
      <c r="J562" s="7">
        <v>168000</v>
      </c>
    </row>
    <row r="563" spans="6:10" x14ac:dyDescent="0.2">
      <c r="F563" s="5">
        <v>1194</v>
      </c>
      <c r="G563" s="7">
        <v>165000</v>
      </c>
      <c r="I563" s="5">
        <v>997</v>
      </c>
      <c r="J563" s="7">
        <v>136500</v>
      </c>
    </row>
    <row r="564" spans="6:10" x14ac:dyDescent="0.2">
      <c r="F564" s="5">
        <v>1196</v>
      </c>
      <c r="G564" s="7">
        <v>176000</v>
      </c>
      <c r="I564" s="5">
        <v>998</v>
      </c>
      <c r="J564" s="7">
        <v>185000</v>
      </c>
    </row>
    <row r="565" spans="6:10" x14ac:dyDescent="0.2">
      <c r="F565" s="5">
        <v>1197</v>
      </c>
      <c r="G565" s="7">
        <v>219210</v>
      </c>
      <c r="I565" s="5">
        <v>999</v>
      </c>
      <c r="J565" s="7">
        <v>91000</v>
      </c>
    </row>
    <row r="566" spans="6:10" x14ac:dyDescent="0.2">
      <c r="F566" s="5">
        <v>1202</v>
      </c>
      <c r="G566" s="7">
        <v>197900</v>
      </c>
      <c r="I566" s="5">
        <v>1001</v>
      </c>
      <c r="J566" s="7">
        <v>82000</v>
      </c>
    </row>
    <row r="567" spans="6:10" x14ac:dyDescent="0.2">
      <c r="F567" s="5">
        <v>1205</v>
      </c>
      <c r="G567" s="7">
        <v>153500</v>
      </c>
      <c r="I567" s="5">
        <v>1002</v>
      </c>
      <c r="J567" s="7">
        <v>86000</v>
      </c>
    </row>
    <row r="568" spans="6:10" x14ac:dyDescent="0.2">
      <c r="F568" s="5">
        <v>1208</v>
      </c>
      <c r="G568" s="7">
        <v>200000</v>
      </c>
      <c r="I568" s="5">
        <v>1003</v>
      </c>
      <c r="J568" s="7">
        <v>232000</v>
      </c>
    </row>
    <row r="569" spans="6:10" x14ac:dyDescent="0.2">
      <c r="F569" s="5">
        <v>1210</v>
      </c>
      <c r="G569" s="7">
        <v>290000</v>
      </c>
      <c r="I569" s="5">
        <v>1004</v>
      </c>
      <c r="J569" s="7">
        <v>136905</v>
      </c>
    </row>
    <row r="570" spans="6:10" x14ac:dyDescent="0.2">
      <c r="F570" s="5">
        <v>1211</v>
      </c>
      <c r="G570" s="7">
        <v>189000</v>
      </c>
      <c r="I570" s="5">
        <v>1005</v>
      </c>
      <c r="J570" s="7">
        <v>181000</v>
      </c>
    </row>
    <row r="571" spans="6:10" x14ac:dyDescent="0.2">
      <c r="F571" s="5">
        <v>1218</v>
      </c>
      <c r="G571" s="7">
        <v>229456</v>
      </c>
      <c r="I571" s="5">
        <v>1006</v>
      </c>
      <c r="J571" s="7">
        <v>149900</v>
      </c>
    </row>
    <row r="572" spans="6:10" x14ac:dyDescent="0.2">
      <c r="F572" s="5">
        <v>1225</v>
      </c>
      <c r="G572" s="7">
        <v>184000</v>
      </c>
      <c r="I572" s="5">
        <v>1008</v>
      </c>
      <c r="J572" s="7">
        <v>88000</v>
      </c>
    </row>
    <row r="573" spans="6:10" x14ac:dyDescent="0.2">
      <c r="F573" s="5">
        <v>1227</v>
      </c>
      <c r="G573" s="7">
        <v>214000</v>
      </c>
      <c r="I573" s="5">
        <v>1009</v>
      </c>
      <c r="J573" s="7">
        <v>240000</v>
      </c>
    </row>
    <row r="574" spans="6:10" x14ac:dyDescent="0.2">
      <c r="F574" s="5">
        <v>1229</v>
      </c>
      <c r="G574" s="7">
        <v>367294</v>
      </c>
      <c r="I574" s="5">
        <v>1010</v>
      </c>
      <c r="J574" s="7">
        <v>102000</v>
      </c>
    </row>
    <row r="575" spans="6:10" x14ac:dyDescent="0.2">
      <c r="F575" s="5">
        <v>1231</v>
      </c>
      <c r="G575" s="7">
        <v>190000</v>
      </c>
      <c r="I575" s="5">
        <v>1011</v>
      </c>
      <c r="J575" s="7">
        <v>135000</v>
      </c>
    </row>
    <row r="576" spans="6:10" x14ac:dyDescent="0.2">
      <c r="F576" s="5">
        <v>1237</v>
      </c>
      <c r="G576" s="7">
        <v>175500</v>
      </c>
      <c r="I576" s="5">
        <v>1012</v>
      </c>
      <c r="J576" s="7">
        <v>100000</v>
      </c>
    </row>
    <row r="577" spans="6:10" x14ac:dyDescent="0.2">
      <c r="F577" s="5">
        <v>1238</v>
      </c>
      <c r="G577" s="7">
        <v>195000</v>
      </c>
      <c r="I577" s="5">
        <v>1013</v>
      </c>
      <c r="J577" s="7">
        <v>165000</v>
      </c>
    </row>
    <row r="578" spans="6:10" x14ac:dyDescent="0.2">
      <c r="F578" s="5">
        <v>1241</v>
      </c>
      <c r="G578" s="7">
        <v>224900</v>
      </c>
      <c r="I578" s="5">
        <v>1014</v>
      </c>
      <c r="J578" s="7">
        <v>85000</v>
      </c>
    </row>
    <row r="579" spans="6:10" x14ac:dyDescent="0.2">
      <c r="F579" s="5">
        <v>1243</v>
      </c>
      <c r="G579" s="7">
        <v>170000</v>
      </c>
      <c r="I579" s="5">
        <v>1015</v>
      </c>
      <c r="J579" s="7">
        <v>119200</v>
      </c>
    </row>
    <row r="580" spans="6:10" x14ac:dyDescent="0.2">
      <c r="F580" s="5">
        <v>1244</v>
      </c>
      <c r="G580" s="7">
        <v>465000</v>
      </c>
      <c r="I580" s="5">
        <v>1018</v>
      </c>
      <c r="J580" s="7">
        <v>187500</v>
      </c>
    </row>
    <row r="581" spans="6:10" x14ac:dyDescent="0.2">
      <c r="F581" s="5">
        <v>1246</v>
      </c>
      <c r="G581" s="7">
        <v>178000</v>
      </c>
      <c r="I581" s="5">
        <v>1020</v>
      </c>
      <c r="J581" s="7">
        <v>213490</v>
      </c>
    </row>
    <row r="582" spans="6:10" x14ac:dyDescent="0.2">
      <c r="F582" s="5">
        <v>1247</v>
      </c>
      <c r="G582" s="7">
        <v>186500</v>
      </c>
      <c r="I582" s="5">
        <v>1023</v>
      </c>
      <c r="J582" s="7">
        <v>87000</v>
      </c>
    </row>
    <row r="583" spans="6:10" x14ac:dyDescent="0.2">
      <c r="F583" s="5">
        <v>1251</v>
      </c>
      <c r="G583" s="7">
        <v>244000</v>
      </c>
      <c r="I583" s="5">
        <v>1024</v>
      </c>
      <c r="J583" s="7">
        <v>191000</v>
      </c>
    </row>
    <row r="584" spans="6:10" x14ac:dyDescent="0.2">
      <c r="F584" s="5">
        <v>1254</v>
      </c>
      <c r="G584" s="7">
        <v>294000</v>
      </c>
      <c r="I584" s="5">
        <v>1026</v>
      </c>
      <c r="J584" s="7">
        <v>112500</v>
      </c>
    </row>
    <row r="585" spans="6:10" x14ac:dyDescent="0.2">
      <c r="F585" s="5">
        <v>1255</v>
      </c>
      <c r="G585" s="7">
        <v>165400</v>
      </c>
      <c r="I585" s="5">
        <v>1027</v>
      </c>
      <c r="J585" s="7">
        <v>167500</v>
      </c>
    </row>
    <row r="586" spans="6:10" x14ac:dyDescent="0.2">
      <c r="F586" s="5">
        <v>1257</v>
      </c>
      <c r="G586" s="7">
        <v>301500</v>
      </c>
      <c r="I586" s="5">
        <v>1029</v>
      </c>
      <c r="J586" s="7">
        <v>105000</v>
      </c>
    </row>
    <row r="587" spans="6:10" x14ac:dyDescent="0.2">
      <c r="F587" s="5">
        <v>1259</v>
      </c>
      <c r="G587" s="7">
        <v>190000</v>
      </c>
      <c r="I587" s="5">
        <v>1031</v>
      </c>
      <c r="J587" s="7">
        <v>160000</v>
      </c>
    </row>
    <row r="588" spans="6:10" x14ac:dyDescent="0.2">
      <c r="F588" s="5">
        <v>1260</v>
      </c>
      <c r="G588" s="7">
        <v>151000</v>
      </c>
      <c r="I588" s="5">
        <v>1035</v>
      </c>
      <c r="J588" s="7">
        <v>119750</v>
      </c>
    </row>
    <row r="589" spans="6:10" x14ac:dyDescent="0.2">
      <c r="F589" s="5">
        <v>1261</v>
      </c>
      <c r="G589" s="7">
        <v>181000</v>
      </c>
      <c r="I589" s="5">
        <v>1036</v>
      </c>
      <c r="J589" s="7">
        <v>84000</v>
      </c>
    </row>
    <row r="590" spans="6:10" x14ac:dyDescent="0.2">
      <c r="F590" s="5">
        <v>1265</v>
      </c>
      <c r="G590" s="7">
        <v>181000</v>
      </c>
      <c r="I590" s="5">
        <v>1039</v>
      </c>
      <c r="J590" s="7">
        <v>97000</v>
      </c>
    </row>
    <row r="591" spans="6:10" x14ac:dyDescent="0.2">
      <c r="F591" s="5">
        <v>1266</v>
      </c>
      <c r="G591" s="7">
        <v>183900</v>
      </c>
      <c r="I591" s="5">
        <v>1040</v>
      </c>
      <c r="J591" s="7">
        <v>80000</v>
      </c>
    </row>
    <row r="592" spans="6:10" x14ac:dyDescent="0.2">
      <c r="F592" s="5">
        <v>1269</v>
      </c>
      <c r="G592" s="7">
        <v>381000</v>
      </c>
      <c r="I592" s="5">
        <v>1046</v>
      </c>
      <c r="J592" s="7">
        <v>139600</v>
      </c>
    </row>
    <row r="593" spans="6:10" x14ac:dyDescent="0.2">
      <c r="F593" s="5">
        <v>1271</v>
      </c>
      <c r="G593" s="7">
        <v>260000</v>
      </c>
      <c r="I593" s="5">
        <v>1048</v>
      </c>
      <c r="J593" s="7">
        <v>145000</v>
      </c>
    </row>
    <row r="594" spans="6:10" x14ac:dyDescent="0.2">
      <c r="F594" s="5">
        <v>1277</v>
      </c>
      <c r="G594" s="7">
        <v>162000</v>
      </c>
      <c r="I594" s="5">
        <v>1049</v>
      </c>
      <c r="J594" s="7">
        <v>115000</v>
      </c>
    </row>
    <row r="595" spans="6:10" x14ac:dyDescent="0.2">
      <c r="F595" s="5">
        <v>1278</v>
      </c>
      <c r="G595" s="7">
        <v>197900</v>
      </c>
      <c r="I595" s="5">
        <v>1050</v>
      </c>
      <c r="J595" s="7">
        <v>84900</v>
      </c>
    </row>
    <row r="596" spans="6:10" x14ac:dyDescent="0.2">
      <c r="F596" s="5">
        <v>1279</v>
      </c>
      <c r="G596" s="7">
        <v>237000</v>
      </c>
      <c r="I596" s="5">
        <v>1051</v>
      </c>
      <c r="J596" s="7">
        <v>176485</v>
      </c>
    </row>
    <row r="597" spans="6:10" x14ac:dyDescent="0.2">
      <c r="F597" s="5">
        <v>1281</v>
      </c>
      <c r="G597" s="7">
        <v>227000</v>
      </c>
      <c r="I597" s="5">
        <v>1052</v>
      </c>
      <c r="J597" s="7">
        <v>200141</v>
      </c>
    </row>
    <row r="598" spans="6:10" x14ac:dyDescent="0.2">
      <c r="F598" s="5">
        <v>1282</v>
      </c>
      <c r="G598" s="7">
        <v>180000</v>
      </c>
      <c r="I598" s="5">
        <v>1054</v>
      </c>
      <c r="J598" s="7">
        <v>144500</v>
      </c>
    </row>
    <row r="599" spans="6:10" x14ac:dyDescent="0.2">
      <c r="F599" s="5">
        <v>1284</v>
      </c>
      <c r="G599" s="7">
        <v>139000</v>
      </c>
      <c r="I599" s="5">
        <v>1060</v>
      </c>
      <c r="J599" s="7">
        <v>220000</v>
      </c>
    </row>
    <row r="600" spans="6:10" x14ac:dyDescent="0.2">
      <c r="F600" s="5">
        <v>1287</v>
      </c>
      <c r="G600" s="7">
        <v>143000</v>
      </c>
      <c r="I600" s="5">
        <v>1062</v>
      </c>
      <c r="J600" s="7">
        <v>81000</v>
      </c>
    </row>
    <row r="601" spans="6:10" x14ac:dyDescent="0.2">
      <c r="F601" s="5">
        <v>1288</v>
      </c>
      <c r="G601" s="7">
        <v>190000</v>
      </c>
      <c r="I601" s="5">
        <v>1063</v>
      </c>
      <c r="J601" s="7">
        <v>90000</v>
      </c>
    </row>
    <row r="602" spans="6:10" x14ac:dyDescent="0.2">
      <c r="F602" s="5">
        <v>1289</v>
      </c>
      <c r="G602" s="7">
        <v>278000</v>
      </c>
      <c r="I602" s="5">
        <v>1064</v>
      </c>
      <c r="J602" s="7">
        <v>110500</v>
      </c>
    </row>
    <row r="603" spans="6:10" x14ac:dyDescent="0.2">
      <c r="F603" s="5">
        <v>1290</v>
      </c>
      <c r="G603" s="7">
        <v>281000</v>
      </c>
      <c r="I603" s="5">
        <v>1065</v>
      </c>
      <c r="J603" s="7">
        <v>154000</v>
      </c>
    </row>
    <row r="604" spans="6:10" x14ac:dyDescent="0.2">
      <c r="F604" s="5">
        <v>1292</v>
      </c>
      <c r="G604" s="7">
        <v>119500</v>
      </c>
      <c r="I604" s="5">
        <v>1070</v>
      </c>
      <c r="J604" s="7">
        <v>135000</v>
      </c>
    </row>
    <row r="605" spans="6:10" x14ac:dyDescent="0.2">
      <c r="F605" s="5">
        <v>1294</v>
      </c>
      <c r="G605" s="7">
        <v>162900</v>
      </c>
      <c r="I605" s="5">
        <v>1071</v>
      </c>
      <c r="J605" s="7">
        <v>135000</v>
      </c>
    </row>
    <row r="606" spans="6:10" x14ac:dyDescent="0.2">
      <c r="F606" s="5">
        <v>1296</v>
      </c>
      <c r="G606" s="7">
        <v>138500</v>
      </c>
      <c r="I606" s="5">
        <v>1072</v>
      </c>
      <c r="J606" s="7">
        <v>154000</v>
      </c>
    </row>
    <row r="607" spans="6:10" x14ac:dyDescent="0.2">
      <c r="F607" s="5">
        <v>1297</v>
      </c>
      <c r="G607" s="7">
        <v>155000</v>
      </c>
      <c r="I607" s="5">
        <v>1074</v>
      </c>
      <c r="J607" s="7">
        <v>159500</v>
      </c>
    </row>
    <row r="608" spans="6:10" x14ac:dyDescent="0.2">
      <c r="F608" s="5">
        <v>1298</v>
      </c>
      <c r="G608" s="7">
        <v>140000</v>
      </c>
      <c r="I608" s="5">
        <v>1075</v>
      </c>
      <c r="J608" s="7">
        <v>194000</v>
      </c>
    </row>
    <row r="609" spans="6:10" x14ac:dyDescent="0.2">
      <c r="F609" s="5">
        <v>1299</v>
      </c>
      <c r="G609" s="7">
        <v>160000</v>
      </c>
      <c r="I609" s="5">
        <v>1076</v>
      </c>
      <c r="J609" s="7">
        <v>219500</v>
      </c>
    </row>
    <row r="610" spans="6:10" x14ac:dyDescent="0.2">
      <c r="F610" s="5">
        <v>1300</v>
      </c>
      <c r="G610" s="7">
        <v>154000</v>
      </c>
      <c r="I610" s="5">
        <v>1078</v>
      </c>
      <c r="J610" s="7">
        <v>138800</v>
      </c>
    </row>
    <row r="611" spans="6:10" x14ac:dyDescent="0.2">
      <c r="F611" s="5">
        <v>1301</v>
      </c>
      <c r="G611" s="7">
        <v>225000</v>
      </c>
      <c r="I611" s="5">
        <v>1079</v>
      </c>
      <c r="J611" s="7">
        <v>155900</v>
      </c>
    </row>
    <row r="612" spans="6:10" x14ac:dyDescent="0.2">
      <c r="F612" s="5">
        <v>1303</v>
      </c>
      <c r="G612" s="7">
        <v>290000</v>
      </c>
      <c r="I612" s="5">
        <v>1080</v>
      </c>
      <c r="J612" s="7">
        <v>126000</v>
      </c>
    </row>
    <row r="613" spans="6:10" x14ac:dyDescent="0.2">
      <c r="F613" s="5">
        <v>1306</v>
      </c>
      <c r="G613" s="7">
        <v>325000</v>
      </c>
      <c r="I613" s="5">
        <v>1083</v>
      </c>
      <c r="J613" s="7">
        <v>192000</v>
      </c>
    </row>
    <row r="614" spans="6:10" x14ac:dyDescent="0.2">
      <c r="F614" s="5">
        <v>1310</v>
      </c>
      <c r="G614" s="7">
        <v>179200</v>
      </c>
      <c r="I614" s="5">
        <v>1084</v>
      </c>
      <c r="J614" s="7">
        <v>160000</v>
      </c>
    </row>
    <row r="615" spans="6:10" x14ac:dyDescent="0.2">
      <c r="F615" s="5">
        <v>1311</v>
      </c>
      <c r="G615" s="7">
        <v>335000</v>
      </c>
      <c r="I615" s="5">
        <v>1086</v>
      </c>
      <c r="J615" s="7">
        <v>147000</v>
      </c>
    </row>
    <row r="616" spans="6:10" x14ac:dyDescent="0.2">
      <c r="F616" s="5">
        <v>1312</v>
      </c>
      <c r="G616" s="7">
        <v>203000</v>
      </c>
      <c r="I616" s="5">
        <v>1087</v>
      </c>
      <c r="J616" s="7">
        <v>83500</v>
      </c>
    </row>
    <row r="617" spans="6:10" x14ac:dyDescent="0.2">
      <c r="F617" s="5">
        <v>1313</v>
      </c>
      <c r="G617" s="7">
        <v>302000</v>
      </c>
      <c r="I617" s="5">
        <v>1089</v>
      </c>
      <c r="J617" s="7">
        <v>137500</v>
      </c>
    </row>
    <row r="618" spans="6:10" x14ac:dyDescent="0.2">
      <c r="F618" s="5">
        <v>1314</v>
      </c>
      <c r="G618" s="7">
        <v>333168</v>
      </c>
      <c r="I618" s="5">
        <v>1091</v>
      </c>
      <c r="J618" s="7">
        <v>92900</v>
      </c>
    </row>
    <row r="619" spans="6:10" x14ac:dyDescent="0.2">
      <c r="F619" s="5">
        <v>1316</v>
      </c>
      <c r="G619" s="7">
        <v>206900</v>
      </c>
      <c r="I619" s="5">
        <v>1093</v>
      </c>
      <c r="J619" s="7">
        <v>136500</v>
      </c>
    </row>
    <row r="620" spans="6:10" x14ac:dyDescent="0.2">
      <c r="F620" s="5">
        <v>1317</v>
      </c>
      <c r="G620" s="7">
        <v>295493</v>
      </c>
      <c r="I620" s="5">
        <v>1095</v>
      </c>
      <c r="J620" s="7">
        <v>129000</v>
      </c>
    </row>
    <row r="621" spans="6:10" x14ac:dyDescent="0.2">
      <c r="F621" s="5">
        <v>1321</v>
      </c>
      <c r="G621" s="7">
        <v>156500</v>
      </c>
      <c r="I621" s="5">
        <v>1096</v>
      </c>
      <c r="J621" s="7">
        <v>176432</v>
      </c>
    </row>
    <row r="622" spans="6:10" x14ac:dyDescent="0.2">
      <c r="F622" s="5">
        <v>1323</v>
      </c>
      <c r="G622" s="7">
        <v>190000</v>
      </c>
      <c r="I622" s="5">
        <v>1097</v>
      </c>
      <c r="J622" s="7">
        <v>127000</v>
      </c>
    </row>
    <row r="623" spans="6:10" x14ac:dyDescent="0.2">
      <c r="F623" s="5">
        <v>1330</v>
      </c>
      <c r="G623" s="7">
        <v>176500</v>
      </c>
      <c r="I623" s="5">
        <v>1098</v>
      </c>
      <c r="J623" s="7">
        <v>170000</v>
      </c>
    </row>
    <row r="624" spans="6:10" x14ac:dyDescent="0.2">
      <c r="F624" s="5">
        <v>1336</v>
      </c>
      <c r="G624" s="7">
        <v>167900</v>
      </c>
      <c r="I624" s="5">
        <v>1099</v>
      </c>
      <c r="J624" s="7">
        <v>128000</v>
      </c>
    </row>
    <row r="625" spans="6:10" x14ac:dyDescent="0.2">
      <c r="F625" s="5">
        <v>1339</v>
      </c>
      <c r="G625" s="7">
        <v>200000</v>
      </c>
      <c r="I625" s="5">
        <v>1100</v>
      </c>
      <c r="J625" s="7">
        <v>157000</v>
      </c>
    </row>
    <row r="626" spans="6:10" x14ac:dyDescent="0.2">
      <c r="F626" s="5">
        <v>1343</v>
      </c>
      <c r="G626" s="7">
        <v>228500</v>
      </c>
      <c r="I626" s="5">
        <v>1101</v>
      </c>
      <c r="J626" s="7">
        <v>60000</v>
      </c>
    </row>
    <row r="627" spans="6:10" x14ac:dyDescent="0.2">
      <c r="F627" s="5">
        <v>1345</v>
      </c>
      <c r="G627" s="7">
        <v>155835</v>
      </c>
      <c r="I627" s="5">
        <v>1102</v>
      </c>
      <c r="J627" s="7">
        <v>119500</v>
      </c>
    </row>
    <row r="628" spans="6:10" x14ac:dyDescent="0.2">
      <c r="F628" s="5">
        <v>1348</v>
      </c>
      <c r="G628" s="7">
        <v>283463</v>
      </c>
      <c r="I628" s="5">
        <v>1103</v>
      </c>
      <c r="J628" s="7">
        <v>135000</v>
      </c>
    </row>
    <row r="629" spans="6:10" x14ac:dyDescent="0.2">
      <c r="F629" s="5">
        <v>1349</v>
      </c>
      <c r="G629" s="7">
        <v>215000</v>
      </c>
      <c r="I629" s="5">
        <v>1104</v>
      </c>
      <c r="J629" s="7">
        <v>159500</v>
      </c>
    </row>
    <row r="630" spans="6:10" x14ac:dyDescent="0.2">
      <c r="F630" s="5">
        <v>1351</v>
      </c>
      <c r="G630" s="7">
        <v>200000</v>
      </c>
      <c r="I630" s="5">
        <v>1113</v>
      </c>
      <c r="J630" s="7">
        <v>129900</v>
      </c>
    </row>
    <row r="631" spans="6:10" x14ac:dyDescent="0.2">
      <c r="F631" s="5">
        <v>1354</v>
      </c>
      <c r="G631" s="7">
        <v>410000</v>
      </c>
      <c r="I631" s="5">
        <v>1114</v>
      </c>
      <c r="J631" s="7">
        <v>134500</v>
      </c>
    </row>
    <row r="632" spans="6:10" x14ac:dyDescent="0.2">
      <c r="F632" s="5">
        <v>1355</v>
      </c>
      <c r="G632" s="7">
        <v>235000</v>
      </c>
      <c r="I632" s="5">
        <v>1115</v>
      </c>
      <c r="J632" s="7">
        <v>117000</v>
      </c>
    </row>
    <row r="633" spans="6:10" x14ac:dyDescent="0.2">
      <c r="F633" s="5">
        <v>1356</v>
      </c>
      <c r="G633" s="7">
        <v>170000</v>
      </c>
      <c r="I633" s="5">
        <v>1118</v>
      </c>
      <c r="J633" s="7">
        <v>130000</v>
      </c>
    </row>
    <row r="634" spans="6:10" x14ac:dyDescent="0.2">
      <c r="F634" s="5">
        <v>1358</v>
      </c>
      <c r="G634" s="7">
        <v>149900</v>
      </c>
      <c r="I634" s="5">
        <v>1119</v>
      </c>
      <c r="J634" s="7">
        <v>140000</v>
      </c>
    </row>
    <row r="635" spans="6:10" x14ac:dyDescent="0.2">
      <c r="F635" s="5">
        <v>1359</v>
      </c>
      <c r="G635" s="7">
        <v>177500</v>
      </c>
      <c r="I635" s="5">
        <v>1120</v>
      </c>
      <c r="J635" s="7">
        <v>133700</v>
      </c>
    </row>
    <row r="636" spans="6:10" x14ac:dyDescent="0.2">
      <c r="F636" s="5">
        <v>1360</v>
      </c>
      <c r="G636" s="7">
        <v>315000</v>
      </c>
      <c r="I636" s="5">
        <v>1121</v>
      </c>
      <c r="J636" s="7">
        <v>118400</v>
      </c>
    </row>
    <row r="637" spans="6:10" x14ac:dyDescent="0.2">
      <c r="F637" s="5">
        <v>1361</v>
      </c>
      <c r="G637" s="7">
        <v>189000</v>
      </c>
      <c r="I637" s="5">
        <v>1122</v>
      </c>
      <c r="J637" s="7">
        <v>212900</v>
      </c>
    </row>
    <row r="638" spans="6:10" x14ac:dyDescent="0.2">
      <c r="F638" s="5">
        <v>1362</v>
      </c>
      <c r="G638" s="7">
        <v>260000</v>
      </c>
      <c r="I638" s="5">
        <v>1123</v>
      </c>
      <c r="J638" s="7">
        <v>112000</v>
      </c>
    </row>
    <row r="639" spans="6:10" x14ac:dyDescent="0.2">
      <c r="F639" s="5">
        <v>1364</v>
      </c>
      <c r="G639" s="7">
        <v>156932</v>
      </c>
      <c r="I639" s="5">
        <v>1124</v>
      </c>
      <c r="J639" s="7">
        <v>118000</v>
      </c>
    </row>
    <row r="640" spans="6:10" x14ac:dyDescent="0.2">
      <c r="F640" s="5">
        <v>1365</v>
      </c>
      <c r="G640" s="7">
        <v>144152</v>
      </c>
      <c r="I640" s="5">
        <v>1126</v>
      </c>
      <c r="J640" s="7">
        <v>115000</v>
      </c>
    </row>
    <row r="641" spans="6:10" x14ac:dyDescent="0.2">
      <c r="F641" s="5">
        <v>1366</v>
      </c>
      <c r="G641" s="7">
        <v>216000</v>
      </c>
      <c r="I641" s="5">
        <v>1127</v>
      </c>
      <c r="J641" s="7">
        <v>174000</v>
      </c>
    </row>
    <row r="642" spans="6:10" x14ac:dyDescent="0.2">
      <c r="F642" s="5">
        <v>1367</v>
      </c>
      <c r="G642" s="7">
        <v>193000</v>
      </c>
      <c r="I642" s="5">
        <v>1130</v>
      </c>
      <c r="J642" s="7">
        <v>140000</v>
      </c>
    </row>
    <row r="643" spans="6:10" x14ac:dyDescent="0.2">
      <c r="F643" s="5">
        <v>1370</v>
      </c>
      <c r="G643" s="7">
        <v>232000</v>
      </c>
      <c r="I643" s="5">
        <v>1132</v>
      </c>
      <c r="J643" s="7">
        <v>93500</v>
      </c>
    </row>
    <row r="644" spans="6:10" x14ac:dyDescent="0.2">
      <c r="F644" s="5">
        <v>1373</v>
      </c>
      <c r="G644" s="7">
        <v>274300</v>
      </c>
      <c r="I644" s="5">
        <v>1133</v>
      </c>
      <c r="J644" s="7">
        <v>117500</v>
      </c>
    </row>
    <row r="645" spans="6:10" x14ac:dyDescent="0.2">
      <c r="F645" s="5">
        <v>1374</v>
      </c>
      <c r="G645" s="7">
        <v>466500</v>
      </c>
      <c r="I645" s="5">
        <v>1136</v>
      </c>
      <c r="J645" s="7">
        <v>102000</v>
      </c>
    </row>
    <row r="646" spans="6:10" x14ac:dyDescent="0.2">
      <c r="F646" s="5">
        <v>1375</v>
      </c>
      <c r="G646" s="7">
        <v>250000</v>
      </c>
      <c r="I646" s="5">
        <v>1137</v>
      </c>
      <c r="J646" s="7">
        <v>119000</v>
      </c>
    </row>
    <row r="647" spans="6:10" x14ac:dyDescent="0.2">
      <c r="F647" s="5">
        <v>1380</v>
      </c>
      <c r="G647" s="7">
        <v>167500</v>
      </c>
      <c r="I647" s="5">
        <v>1138</v>
      </c>
      <c r="J647" s="7">
        <v>94000</v>
      </c>
    </row>
    <row r="648" spans="6:10" x14ac:dyDescent="0.2">
      <c r="F648" s="5">
        <v>1382</v>
      </c>
      <c r="G648" s="7">
        <v>237500</v>
      </c>
      <c r="I648" s="5">
        <v>1140</v>
      </c>
      <c r="J648" s="7">
        <v>144000</v>
      </c>
    </row>
    <row r="649" spans="6:10" x14ac:dyDescent="0.2">
      <c r="F649" s="5">
        <v>1383</v>
      </c>
      <c r="G649" s="7">
        <v>157000</v>
      </c>
      <c r="I649" s="5">
        <v>1141</v>
      </c>
      <c r="J649" s="7">
        <v>139000</v>
      </c>
    </row>
    <row r="650" spans="6:10" x14ac:dyDescent="0.2">
      <c r="F650" s="5">
        <v>1387</v>
      </c>
      <c r="G650" s="7">
        <v>250000</v>
      </c>
      <c r="I650" s="5">
        <v>1144</v>
      </c>
      <c r="J650" s="7">
        <v>80000</v>
      </c>
    </row>
    <row r="651" spans="6:10" x14ac:dyDescent="0.2">
      <c r="F651" s="5">
        <v>1389</v>
      </c>
      <c r="G651" s="7">
        <v>377500</v>
      </c>
      <c r="I651" s="5">
        <v>1145</v>
      </c>
      <c r="J651" s="7">
        <v>80000</v>
      </c>
    </row>
    <row r="652" spans="6:10" x14ac:dyDescent="0.2">
      <c r="F652" s="5">
        <v>1391</v>
      </c>
      <c r="G652" s="7">
        <v>235000</v>
      </c>
      <c r="I652" s="5">
        <v>1146</v>
      </c>
      <c r="J652" s="7">
        <v>149000</v>
      </c>
    </row>
    <row r="653" spans="6:10" x14ac:dyDescent="0.2">
      <c r="F653" s="5">
        <v>1395</v>
      </c>
      <c r="G653" s="7">
        <v>246578</v>
      </c>
      <c r="I653" s="5">
        <v>1148</v>
      </c>
      <c r="J653" s="7">
        <v>174500</v>
      </c>
    </row>
    <row r="654" spans="6:10" x14ac:dyDescent="0.2">
      <c r="F654" s="5">
        <v>1396</v>
      </c>
      <c r="G654" s="7">
        <v>281213</v>
      </c>
      <c r="I654" s="5">
        <v>1149</v>
      </c>
      <c r="J654" s="7">
        <v>116900</v>
      </c>
    </row>
    <row r="655" spans="6:10" x14ac:dyDescent="0.2">
      <c r="F655" s="5">
        <v>1399</v>
      </c>
      <c r="G655" s="7">
        <v>138000</v>
      </c>
      <c r="I655" s="5">
        <v>1150</v>
      </c>
      <c r="J655" s="7">
        <v>143000</v>
      </c>
    </row>
    <row r="656" spans="6:10" x14ac:dyDescent="0.2">
      <c r="F656" s="5">
        <v>1400</v>
      </c>
      <c r="G656" s="7">
        <v>137450</v>
      </c>
      <c r="I656" s="5">
        <v>1151</v>
      </c>
      <c r="J656" s="7">
        <v>124000</v>
      </c>
    </row>
    <row r="657" spans="6:10" x14ac:dyDescent="0.2">
      <c r="F657" s="5">
        <v>1402</v>
      </c>
      <c r="G657" s="7">
        <v>193000</v>
      </c>
      <c r="I657" s="5">
        <v>1152</v>
      </c>
      <c r="J657" s="7">
        <v>149900</v>
      </c>
    </row>
    <row r="658" spans="6:10" x14ac:dyDescent="0.2">
      <c r="F658" s="5">
        <v>1404</v>
      </c>
      <c r="G658" s="7">
        <v>282922</v>
      </c>
      <c r="I658" s="5">
        <v>1153</v>
      </c>
      <c r="J658" s="7">
        <v>230000</v>
      </c>
    </row>
    <row r="659" spans="6:10" x14ac:dyDescent="0.2">
      <c r="F659" s="5">
        <v>1406</v>
      </c>
      <c r="G659" s="7">
        <v>275000</v>
      </c>
      <c r="I659" s="5">
        <v>1154</v>
      </c>
      <c r="J659" s="7">
        <v>120500</v>
      </c>
    </row>
    <row r="660" spans="6:10" x14ac:dyDescent="0.2">
      <c r="F660" s="5">
        <v>1410</v>
      </c>
      <c r="G660" s="7">
        <v>215000</v>
      </c>
      <c r="I660" s="5">
        <v>1159</v>
      </c>
      <c r="J660" s="7">
        <v>235128</v>
      </c>
    </row>
    <row r="661" spans="6:10" x14ac:dyDescent="0.2">
      <c r="F661" s="5">
        <v>1411</v>
      </c>
      <c r="G661" s="7">
        <v>230000</v>
      </c>
      <c r="I661" s="5">
        <v>1162</v>
      </c>
      <c r="J661" s="7">
        <v>224000</v>
      </c>
    </row>
    <row r="662" spans="6:10" x14ac:dyDescent="0.2">
      <c r="F662" s="5">
        <v>1414</v>
      </c>
      <c r="G662" s="7">
        <v>257000</v>
      </c>
      <c r="I662" s="5">
        <v>1163</v>
      </c>
      <c r="J662" s="7">
        <v>129000</v>
      </c>
    </row>
    <row r="663" spans="6:10" x14ac:dyDescent="0.2">
      <c r="F663" s="5">
        <v>1416</v>
      </c>
      <c r="G663" s="7">
        <v>175900</v>
      </c>
      <c r="I663" s="5">
        <v>1166</v>
      </c>
      <c r="J663" s="7">
        <v>233170</v>
      </c>
    </row>
    <row r="664" spans="6:10" x14ac:dyDescent="0.2">
      <c r="F664" s="5">
        <v>1418</v>
      </c>
      <c r="G664" s="7">
        <v>340000</v>
      </c>
      <c r="I664" s="5">
        <v>1167</v>
      </c>
      <c r="J664" s="7">
        <v>245350</v>
      </c>
    </row>
    <row r="665" spans="6:10" x14ac:dyDescent="0.2">
      <c r="F665" s="5">
        <v>1419</v>
      </c>
      <c r="G665" s="7">
        <v>124000</v>
      </c>
      <c r="I665" s="5">
        <v>1169</v>
      </c>
      <c r="J665" s="7">
        <v>235000</v>
      </c>
    </row>
    <row r="666" spans="6:10" x14ac:dyDescent="0.2">
      <c r="F666" s="5">
        <v>1420</v>
      </c>
      <c r="G666" s="7">
        <v>223000</v>
      </c>
      <c r="I666" s="5">
        <v>1171</v>
      </c>
      <c r="J666" s="7">
        <v>171000</v>
      </c>
    </row>
    <row r="667" spans="6:10" x14ac:dyDescent="0.2">
      <c r="F667" s="5">
        <v>1421</v>
      </c>
      <c r="G667" s="7">
        <v>179900</v>
      </c>
      <c r="I667" s="5">
        <v>1172</v>
      </c>
      <c r="J667" s="7">
        <v>163000</v>
      </c>
    </row>
    <row r="668" spans="6:10" x14ac:dyDescent="0.2">
      <c r="F668" s="5">
        <v>1427</v>
      </c>
      <c r="G668" s="7">
        <v>271000</v>
      </c>
      <c r="I668" s="5">
        <v>1177</v>
      </c>
      <c r="J668" s="7">
        <v>119500</v>
      </c>
    </row>
    <row r="669" spans="6:10" x14ac:dyDescent="0.2">
      <c r="F669" s="5">
        <v>1428</v>
      </c>
      <c r="G669" s="7">
        <v>140000</v>
      </c>
      <c r="I669" s="5">
        <v>1178</v>
      </c>
      <c r="J669" s="7">
        <v>115000</v>
      </c>
    </row>
    <row r="670" spans="6:10" x14ac:dyDescent="0.2">
      <c r="F670" s="5">
        <v>1431</v>
      </c>
      <c r="G670" s="7">
        <v>192140</v>
      </c>
      <c r="I670" s="5">
        <v>1179</v>
      </c>
      <c r="J670" s="7">
        <v>154900</v>
      </c>
    </row>
    <row r="671" spans="6:10" x14ac:dyDescent="0.2">
      <c r="F671" s="5">
        <v>1434</v>
      </c>
      <c r="G671" s="7">
        <v>186500</v>
      </c>
      <c r="I671" s="5">
        <v>1180</v>
      </c>
      <c r="J671" s="7">
        <v>93000</v>
      </c>
    </row>
    <row r="672" spans="6:10" x14ac:dyDescent="0.2">
      <c r="F672" s="5">
        <v>1435</v>
      </c>
      <c r="G672" s="7">
        <v>160000</v>
      </c>
      <c r="I672" s="5">
        <v>1184</v>
      </c>
      <c r="J672" s="7">
        <v>120000</v>
      </c>
    </row>
    <row r="673" spans="6:10" x14ac:dyDescent="0.2">
      <c r="F673" s="5">
        <v>1436</v>
      </c>
      <c r="G673" s="7">
        <v>174000</v>
      </c>
      <c r="I673" s="5">
        <v>1186</v>
      </c>
      <c r="J673" s="7">
        <v>104900</v>
      </c>
    </row>
    <row r="674" spans="6:10" x14ac:dyDescent="0.2">
      <c r="F674" s="5">
        <v>1438</v>
      </c>
      <c r="G674" s="7">
        <v>394617</v>
      </c>
      <c r="I674" s="5">
        <v>1191</v>
      </c>
      <c r="J674" s="7">
        <v>168000</v>
      </c>
    </row>
    <row r="675" spans="6:10" x14ac:dyDescent="0.2">
      <c r="F675" s="5">
        <v>1440</v>
      </c>
      <c r="G675" s="7">
        <v>197000</v>
      </c>
      <c r="I675" s="5">
        <v>1193</v>
      </c>
      <c r="J675" s="7">
        <v>125000</v>
      </c>
    </row>
    <row r="676" spans="6:10" x14ac:dyDescent="0.2">
      <c r="F676" s="5">
        <v>1443</v>
      </c>
      <c r="G676" s="7">
        <v>310000</v>
      </c>
      <c r="I676" s="5">
        <v>1195</v>
      </c>
      <c r="J676" s="7">
        <v>158000</v>
      </c>
    </row>
    <row r="677" spans="6:10" x14ac:dyDescent="0.2">
      <c r="F677" s="5">
        <v>1448</v>
      </c>
      <c r="G677" s="7">
        <v>240000</v>
      </c>
      <c r="I677" s="5">
        <v>1198</v>
      </c>
      <c r="J677" s="7">
        <v>144000</v>
      </c>
    </row>
    <row r="678" spans="6:10" x14ac:dyDescent="0.2">
      <c r="F678" s="5">
        <v>1451</v>
      </c>
      <c r="G678" s="7">
        <v>136000</v>
      </c>
      <c r="I678" s="5">
        <v>1199</v>
      </c>
      <c r="J678" s="7">
        <v>178000</v>
      </c>
    </row>
    <row r="679" spans="6:10" x14ac:dyDescent="0.2">
      <c r="F679" s="5">
        <v>1455</v>
      </c>
      <c r="G679" s="7">
        <v>185000</v>
      </c>
      <c r="I679" s="5">
        <v>1200</v>
      </c>
      <c r="J679" s="7">
        <v>148000</v>
      </c>
    </row>
    <row r="680" spans="6:10" x14ac:dyDescent="0.2">
      <c r="F680" s="5">
        <v>1456</v>
      </c>
      <c r="G680" s="7">
        <v>175000</v>
      </c>
      <c r="I680" s="5">
        <v>1201</v>
      </c>
      <c r="J680" s="7">
        <v>116050</v>
      </c>
    </row>
    <row r="681" spans="6:10" x14ac:dyDescent="0.2">
      <c r="F681" s="5">
        <v>1457</v>
      </c>
      <c r="G681" s="7">
        <v>210000</v>
      </c>
      <c r="I681" s="5">
        <v>1203</v>
      </c>
      <c r="J681" s="7">
        <v>117000</v>
      </c>
    </row>
    <row r="682" spans="6:10" x14ac:dyDescent="0.2">
      <c r="F682" s="5">
        <v>1460</v>
      </c>
      <c r="G682" s="7">
        <v>147500</v>
      </c>
      <c r="I682" s="5">
        <v>1204</v>
      </c>
      <c r="J682" s="7">
        <v>213000</v>
      </c>
    </row>
    <row r="683" spans="6:10" x14ac:dyDescent="0.2">
      <c r="I683" s="5">
        <v>1206</v>
      </c>
      <c r="J683" s="7">
        <v>271900</v>
      </c>
    </row>
    <row r="684" spans="6:10" x14ac:dyDescent="0.2">
      <c r="I684" s="5">
        <v>1207</v>
      </c>
      <c r="J684" s="7">
        <v>107000</v>
      </c>
    </row>
    <row r="685" spans="6:10" x14ac:dyDescent="0.2">
      <c r="I685" s="5">
        <v>1209</v>
      </c>
      <c r="J685" s="7">
        <v>140000</v>
      </c>
    </row>
    <row r="686" spans="6:10" x14ac:dyDescent="0.2">
      <c r="I686" s="5">
        <v>1212</v>
      </c>
      <c r="J686" s="7">
        <v>164000</v>
      </c>
    </row>
    <row r="687" spans="6:10" x14ac:dyDescent="0.2">
      <c r="I687" s="5">
        <v>1213</v>
      </c>
      <c r="J687" s="7">
        <v>113000</v>
      </c>
    </row>
    <row r="688" spans="6:10" x14ac:dyDescent="0.2">
      <c r="I688" s="5">
        <v>1214</v>
      </c>
      <c r="J688" s="7">
        <v>145000</v>
      </c>
    </row>
    <row r="689" spans="9:10" x14ac:dyDescent="0.2">
      <c r="I689" s="5">
        <v>1215</v>
      </c>
      <c r="J689" s="7">
        <v>134500</v>
      </c>
    </row>
    <row r="690" spans="9:10" x14ac:dyDescent="0.2">
      <c r="I690" s="5">
        <v>1216</v>
      </c>
      <c r="J690" s="7">
        <v>125000</v>
      </c>
    </row>
    <row r="691" spans="9:10" x14ac:dyDescent="0.2">
      <c r="I691" s="5">
        <v>1217</v>
      </c>
      <c r="J691" s="7">
        <v>112000</v>
      </c>
    </row>
    <row r="692" spans="9:10" x14ac:dyDescent="0.2">
      <c r="I692" s="5">
        <v>1219</v>
      </c>
      <c r="J692" s="7">
        <v>80500</v>
      </c>
    </row>
    <row r="693" spans="9:10" x14ac:dyDescent="0.2">
      <c r="I693" s="5">
        <v>1220</v>
      </c>
      <c r="J693" s="7">
        <v>91500</v>
      </c>
    </row>
    <row r="694" spans="9:10" x14ac:dyDescent="0.2">
      <c r="I694" s="5">
        <v>1221</v>
      </c>
      <c r="J694" s="7">
        <v>115000</v>
      </c>
    </row>
    <row r="695" spans="9:10" x14ac:dyDescent="0.2">
      <c r="I695" s="5">
        <v>1222</v>
      </c>
      <c r="J695" s="7">
        <v>134000</v>
      </c>
    </row>
    <row r="696" spans="9:10" x14ac:dyDescent="0.2">
      <c r="I696" s="5">
        <v>1223</v>
      </c>
      <c r="J696" s="7">
        <v>143000</v>
      </c>
    </row>
    <row r="697" spans="9:10" x14ac:dyDescent="0.2">
      <c r="I697" s="5">
        <v>1224</v>
      </c>
      <c r="J697" s="7">
        <v>137900</v>
      </c>
    </row>
    <row r="698" spans="9:10" x14ac:dyDescent="0.2">
      <c r="I698" s="5">
        <v>1226</v>
      </c>
      <c r="J698" s="7">
        <v>145000</v>
      </c>
    </row>
    <row r="699" spans="9:10" x14ac:dyDescent="0.2">
      <c r="I699" s="5">
        <v>1228</v>
      </c>
      <c r="J699" s="7">
        <v>147000</v>
      </c>
    </row>
    <row r="700" spans="9:10" x14ac:dyDescent="0.2">
      <c r="I700" s="5">
        <v>1230</v>
      </c>
      <c r="J700" s="7">
        <v>127000</v>
      </c>
    </row>
    <row r="701" spans="9:10" x14ac:dyDescent="0.2">
      <c r="I701" s="5">
        <v>1232</v>
      </c>
      <c r="J701" s="7">
        <v>132500</v>
      </c>
    </row>
    <row r="702" spans="9:10" x14ac:dyDescent="0.2">
      <c r="I702" s="5">
        <v>1233</v>
      </c>
      <c r="J702" s="7">
        <v>101800</v>
      </c>
    </row>
    <row r="703" spans="9:10" x14ac:dyDescent="0.2">
      <c r="I703" s="5">
        <v>1234</v>
      </c>
      <c r="J703" s="7">
        <v>142000</v>
      </c>
    </row>
    <row r="704" spans="9:10" x14ac:dyDescent="0.2">
      <c r="I704" s="5">
        <v>1235</v>
      </c>
      <c r="J704" s="7">
        <v>130000</v>
      </c>
    </row>
    <row r="705" spans="9:10" x14ac:dyDescent="0.2">
      <c r="I705" s="5">
        <v>1236</v>
      </c>
      <c r="J705" s="7">
        <v>138887</v>
      </c>
    </row>
    <row r="706" spans="9:10" x14ac:dyDescent="0.2">
      <c r="I706" s="5">
        <v>1239</v>
      </c>
      <c r="J706" s="7">
        <v>142500</v>
      </c>
    </row>
    <row r="707" spans="9:10" x14ac:dyDescent="0.2">
      <c r="I707" s="5">
        <v>1240</v>
      </c>
      <c r="J707" s="7">
        <v>265900</v>
      </c>
    </row>
    <row r="708" spans="9:10" x14ac:dyDescent="0.2">
      <c r="I708" s="5">
        <v>1242</v>
      </c>
      <c r="J708" s="7">
        <v>248328</v>
      </c>
    </row>
    <row r="709" spans="9:10" x14ac:dyDescent="0.2">
      <c r="I709" s="5">
        <v>1245</v>
      </c>
      <c r="J709" s="7">
        <v>230000</v>
      </c>
    </row>
    <row r="710" spans="9:10" x14ac:dyDescent="0.2">
      <c r="I710" s="5">
        <v>1248</v>
      </c>
      <c r="J710" s="7">
        <v>169900</v>
      </c>
    </row>
    <row r="711" spans="9:10" x14ac:dyDescent="0.2">
      <c r="I711" s="5">
        <v>1249</v>
      </c>
      <c r="J711" s="7">
        <v>129500</v>
      </c>
    </row>
    <row r="712" spans="9:10" x14ac:dyDescent="0.2">
      <c r="I712" s="5">
        <v>1250</v>
      </c>
      <c r="J712" s="7">
        <v>119000</v>
      </c>
    </row>
    <row r="713" spans="9:10" x14ac:dyDescent="0.2">
      <c r="I713" s="5">
        <v>1252</v>
      </c>
      <c r="J713" s="7">
        <v>171750</v>
      </c>
    </row>
    <row r="714" spans="9:10" x14ac:dyDescent="0.2">
      <c r="I714" s="5">
        <v>1253</v>
      </c>
      <c r="J714" s="7">
        <v>130000</v>
      </c>
    </row>
    <row r="715" spans="9:10" x14ac:dyDescent="0.2">
      <c r="I715" s="5">
        <v>1256</v>
      </c>
      <c r="J715" s="7">
        <v>127500</v>
      </c>
    </row>
    <row r="716" spans="9:10" x14ac:dyDescent="0.2">
      <c r="I716" s="5">
        <v>1258</v>
      </c>
      <c r="J716" s="7">
        <v>99900</v>
      </c>
    </row>
    <row r="717" spans="9:10" x14ac:dyDescent="0.2">
      <c r="I717" s="5">
        <v>1262</v>
      </c>
      <c r="J717" s="7">
        <v>128900</v>
      </c>
    </row>
    <row r="718" spans="9:10" x14ac:dyDescent="0.2">
      <c r="I718" s="5">
        <v>1263</v>
      </c>
      <c r="J718" s="7">
        <v>161500</v>
      </c>
    </row>
    <row r="719" spans="9:10" x14ac:dyDescent="0.2">
      <c r="I719" s="5">
        <v>1264</v>
      </c>
      <c r="J719" s="7">
        <v>180500</v>
      </c>
    </row>
    <row r="720" spans="9:10" x14ac:dyDescent="0.2">
      <c r="I720" s="5">
        <v>1267</v>
      </c>
      <c r="J720" s="7">
        <v>122000</v>
      </c>
    </row>
    <row r="721" spans="9:10" x14ac:dyDescent="0.2">
      <c r="I721" s="5">
        <v>1268</v>
      </c>
      <c r="J721" s="7">
        <v>378500</v>
      </c>
    </row>
    <row r="722" spans="9:10" x14ac:dyDescent="0.2">
      <c r="I722" s="5">
        <v>1270</v>
      </c>
      <c r="J722" s="7">
        <v>144000</v>
      </c>
    </row>
    <row r="723" spans="9:10" x14ac:dyDescent="0.2">
      <c r="I723" s="5">
        <v>1272</v>
      </c>
      <c r="J723" s="7">
        <v>185750</v>
      </c>
    </row>
    <row r="724" spans="9:10" x14ac:dyDescent="0.2">
      <c r="I724" s="5">
        <v>1273</v>
      </c>
      <c r="J724" s="7">
        <v>137000</v>
      </c>
    </row>
    <row r="725" spans="9:10" x14ac:dyDescent="0.2">
      <c r="I725" s="5">
        <v>1274</v>
      </c>
      <c r="J725" s="7">
        <v>177000</v>
      </c>
    </row>
    <row r="726" spans="9:10" x14ac:dyDescent="0.2">
      <c r="I726" s="5">
        <v>1275</v>
      </c>
      <c r="J726" s="7">
        <v>139000</v>
      </c>
    </row>
    <row r="727" spans="9:10" x14ac:dyDescent="0.2">
      <c r="I727" s="5">
        <v>1276</v>
      </c>
      <c r="J727" s="7">
        <v>137000</v>
      </c>
    </row>
    <row r="728" spans="9:10" x14ac:dyDescent="0.2">
      <c r="I728" s="5">
        <v>1280</v>
      </c>
      <c r="J728" s="7">
        <v>68400</v>
      </c>
    </row>
    <row r="729" spans="9:10" x14ac:dyDescent="0.2">
      <c r="I729" s="5">
        <v>1283</v>
      </c>
      <c r="J729" s="7">
        <v>150500</v>
      </c>
    </row>
    <row r="730" spans="9:10" x14ac:dyDescent="0.2">
      <c r="I730" s="5">
        <v>1285</v>
      </c>
      <c r="J730" s="7">
        <v>169000</v>
      </c>
    </row>
    <row r="731" spans="9:10" x14ac:dyDescent="0.2">
      <c r="I731" s="5">
        <v>1286</v>
      </c>
      <c r="J731" s="7">
        <v>132500</v>
      </c>
    </row>
    <row r="732" spans="9:10" x14ac:dyDescent="0.2">
      <c r="I732" s="5">
        <v>1291</v>
      </c>
      <c r="J732" s="7">
        <v>180500</v>
      </c>
    </row>
    <row r="733" spans="9:10" x14ac:dyDescent="0.2">
      <c r="I733" s="5">
        <v>1293</v>
      </c>
      <c r="J733" s="7">
        <v>107500</v>
      </c>
    </row>
    <row r="734" spans="9:10" x14ac:dyDescent="0.2">
      <c r="I734" s="5">
        <v>1295</v>
      </c>
      <c r="J734" s="7">
        <v>115000</v>
      </c>
    </row>
    <row r="735" spans="9:10" x14ac:dyDescent="0.2">
      <c r="I735" s="5">
        <v>1302</v>
      </c>
      <c r="J735" s="7">
        <v>177500</v>
      </c>
    </row>
    <row r="736" spans="9:10" x14ac:dyDescent="0.2">
      <c r="I736" s="5">
        <v>1304</v>
      </c>
      <c r="J736" s="7">
        <v>232000</v>
      </c>
    </row>
    <row r="737" spans="9:10" x14ac:dyDescent="0.2">
      <c r="I737" s="5">
        <v>1305</v>
      </c>
      <c r="J737" s="7">
        <v>130000</v>
      </c>
    </row>
    <row r="738" spans="9:10" x14ac:dyDescent="0.2">
      <c r="I738" s="5">
        <v>1307</v>
      </c>
      <c r="J738" s="7">
        <v>202500</v>
      </c>
    </row>
    <row r="739" spans="9:10" x14ac:dyDescent="0.2">
      <c r="I739" s="5">
        <v>1308</v>
      </c>
      <c r="J739" s="7">
        <v>138000</v>
      </c>
    </row>
    <row r="740" spans="9:10" x14ac:dyDescent="0.2">
      <c r="I740" s="5">
        <v>1309</v>
      </c>
      <c r="J740" s="7">
        <v>147000</v>
      </c>
    </row>
    <row r="741" spans="9:10" x14ac:dyDescent="0.2">
      <c r="I741" s="5">
        <v>1315</v>
      </c>
      <c r="J741" s="7">
        <v>119000</v>
      </c>
    </row>
    <row r="742" spans="9:10" x14ac:dyDescent="0.2">
      <c r="I742" s="5">
        <v>1318</v>
      </c>
      <c r="J742" s="7">
        <v>208900</v>
      </c>
    </row>
    <row r="743" spans="9:10" x14ac:dyDescent="0.2">
      <c r="I743" s="5">
        <v>1319</v>
      </c>
      <c r="J743" s="7">
        <v>275000</v>
      </c>
    </row>
    <row r="744" spans="9:10" x14ac:dyDescent="0.2">
      <c r="I744" s="5">
        <v>1320</v>
      </c>
      <c r="J744" s="7">
        <v>111000</v>
      </c>
    </row>
    <row r="745" spans="9:10" x14ac:dyDescent="0.2">
      <c r="I745" s="5">
        <v>1322</v>
      </c>
      <c r="J745" s="7">
        <v>72500</v>
      </c>
    </row>
    <row r="746" spans="9:10" x14ac:dyDescent="0.2">
      <c r="I746" s="5">
        <v>1324</v>
      </c>
      <c r="J746" s="7">
        <v>82500</v>
      </c>
    </row>
    <row r="747" spans="9:10" x14ac:dyDescent="0.2">
      <c r="I747" s="5">
        <v>1325</v>
      </c>
      <c r="J747" s="7">
        <v>147000</v>
      </c>
    </row>
    <row r="748" spans="9:10" x14ac:dyDescent="0.2">
      <c r="I748" s="5">
        <v>1326</v>
      </c>
      <c r="J748" s="7">
        <v>55000</v>
      </c>
    </row>
    <row r="749" spans="9:10" x14ac:dyDescent="0.2">
      <c r="I749" s="5">
        <v>1327</v>
      </c>
      <c r="J749" s="7">
        <v>79000</v>
      </c>
    </row>
    <row r="750" spans="9:10" x14ac:dyDescent="0.2">
      <c r="I750" s="5">
        <v>1328</v>
      </c>
      <c r="J750" s="7">
        <v>130500</v>
      </c>
    </row>
    <row r="751" spans="9:10" x14ac:dyDescent="0.2">
      <c r="I751" s="5">
        <v>1329</v>
      </c>
      <c r="J751" s="7">
        <v>256000</v>
      </c>
    </row>
    <row r="752" spans="9:10" x14ac:dyDescent="0.2">
      <c r="I752" s="5">
        <v>1331</v>
      </c>
      <c r="J752" s="7">
        <v>227000</v>
      </c>
    </row>
    <row r="753" spans="9:10" x14ac:dyDescent="0.2">
      <c r="I753" s="5">
        <v>1332</v>
      </c>
      <c r="J753" s="7">
        <v>132500</v>
      </c>
    </row>
    <row r="754" spans="9:10" x14ac:dyDescent="0.2">
      <c r="I754" s="5">
        <v>1333</v>
      </c>
      <c r="J754" s="7">
        <v>100000</v>
      </c>
    </row>
    <row r="755" spans="9:10" x14ac:dyDescent="0.2">
      <c r="I755" s="5">
        <v>1334</v>
      </c>
      <c r="J755" s="7">
        <v>125500</v>
      </c>
    </row>
    <row r="756" spans="9:10" x14ac:dyDescent="0.2">
      <c r="I756" s="5">
        <v>1335</v>
      </c>
      <c r="J756" s="7">
        <v>125000</v>
      </c>
    </row>
    <row r="757" spans="9:10" x14ac:dyDescent="0.2">
      <c r="I757" s="5">
        <v>1337</v>
      </c>
      <c r="J757" s="7">
        <v>135000</v>
      </c>
    </row>
    <row r="758" spans="9:10" x14ac:dyDescent="0.2">
      <c r="I758" s="5">
        <v>1338</v>
      </c>
      <c r="J758" s="7">
        <v>52500</v>
      </c>
    </row>
    <row r="759" spans="9:10" x14ac:dyDescent="0.2">
      <c r="I759" s="5">
        <v>1340</v>
      </c>
      <c r="J759" s="7">
        <v>128500</v>
      </c>
    </row>
    <row r="760" spans="9:10" x14ac:dyDescent="0.2">
      <c r="I760" s="5">
        <v>1341</v>
      </c>
      <c r="J760" s="7">
        <v>123000</v>
      </c>
    </row>
    <row r="761" spans="9:10" x14ac:dyDescent="0.2">
      <c r="I761" s="5">
        <v>1342</v>
      </c>
      <c r="J761" s="7">
        <v>155000</v>
      </c>
    </row>
    <row r="762" spans="9:10" x14ac:dyDescent="0.2">
      <c r="I762" s="5">
        <v>1344</v>
      </c>
      <c r="J762" s="7">
        <v>177000</v>
      </c>
    </row>
    <row r="763" spans="9:10" x14ac:dyDescent="0.2">
      <c r="I763" s="5">
        <v>1346</v>
      </c>
      <c r="J763" s="7">
        <v>108500</v>
      </c>
    </row>
    <row r="764" spans="9:10" x14ac:dyDescent="0.2">
      <c r="I764" s="5">
        <v>1347</v>
      </c>
      <c r="J764" s="7">
        <v>262500</v>
      </c>
    </row>
    <row r="765" spans="9:10" x14ac:dyDescent="0.2">
      <c r="I765" s="5">
        <v>1350</v>
      </c>
      <c r="J765" s="7">
        <v>122000</v>
      </c>
    </row>
    <row r="766" spans="9:10" x14ac:dyDescent="0.2">
      <c r="I766" s="5">
        <v>1352</v>
      </c>
      <c r="J766" s="7">
        <v>171000</v>
      </c>
    </row>
    <row r="767" spans="9:10" x14ac:dyDescent="0.2">
      <c r="I767" s="5">
        <v>1353</v>
      </c>
      <c r="J767" s="7">
        <v>134900</v>
      </c>
    </row>
    <row r="768" spans="9:10" x14ac:dyDescent="0.2">
      <c r="I768" s="5">
        <v>1357</v>
      </c>
      <c r="J768" s="7">
        <v>110000</v>
      </c>
    </row>
    <row r="769" spans="9:10" x14ac:dyDescent="0.2">
      <c r="I769" s="5">
        <v>1363</v>
      </c>
      <c r="J769" s="7">
        <v>104900</v>
      </c>
    </row>
    <row r="770" spans="9:10" x14ac:dyDescent="0.2">
      <c r="I770" s="5">
        <v>1368</v>
      </c>
      <c r="J770" s="7">
        <v>127000</v>
      </c>
    </row>
    <row r="771" spans="9:10" x14ac:dyDescent="0.2">
      <c r="I771" s="5">
        <v>1369</v>
      </c>
      <c r="J771" s="7">
        <v>144000</v>
      </c>
    </row>
    <row r="772" spans="9:10" x14ac:dyDescent="0.2">
      <c r="I772" s="5">
        <v>1371</v>
      </c>
      <c r="J772" s="7">
        <v>105000</v>
      </c>
    </row>
    <row r="773" spans="9:10" x14ac:dyDescent="0.2">
      <c r="I773" s="5">
        <v>1372</v>
      </c>
      <c r="J773" s="7">
        <v>165500</v>
      </c>
    </row>
    <row r="774" spans="9:10" x14ac:dyDescent="0.2">
      <c r="I774" s="5">
        <v>1376</v>
      </c>
      <c r="J774" s="7">
        <v>239000</v>
      </c>
    </row>
    <row r="775" spans="9:10" x14ac:dyDescent="0.2">
      <c r="I775" s="5">
        <v>1377</v>
      </c>
      <c r="J775" s="7">
        <v>91000</v>
      </c>
    </row>
    <row r="776" spans="9:10" x14ac:dyDescent="0.2">
      <c r="I776" s="5">
        <v>1378</v>
      </c>
      <c r="J776" s="7">
        <v>117000</v>
      </c>
    </row>
    <row r="777" spans="9:10" x14ac:dyDescent="0.2">
      <c r="I777" s="5">
        <v>1379</v>
      </c>
      <c r="J777" s="7">
        <v>83000</v>
      </c>
    </row>
    <row r="778" spans="9:10" x14ac:dyDescent="0.2">
      <c r="I778" s="5">
        <v>1381</v>
      </c>
      <c r="J778" s="7">
        <v>58500</v>
      </c>
    </row>
    <row r="779" spans="9:10" x14ac:dyDescent="0.2">
      <c r="I779" s="5">
        <v>1384</v>
      </c>
      <c r="J779" s="7">
        <v>112000</v>
      </c>
    </row>
    <row r="780" spans="9:10" x14ac:dyDescent="0.2">
      <c r="I780" s="5">
        <v>1385</v>
      </c>
      <c r="J780" s="7">
        <v>105000</v>
      </c>
    </row>
    <row r="781" spans="9:10" x14ac:dyDescent="0.2">
      <c r="I781" s="5">
        <v>1386</v>
      </c>
      <c r="J781" s="7">
        <v>125500</v>
      </c>
    </row>
    <row r="782" spans="9:10" x14ac:dyDescent="0.2">
      <c r="I782" s="5">
        <v>1388</v>
      </c>
      <c r="J782" s="7">
        <v>136000</v>
      </c>
    </row>
    <row r="783" spans="9:10" x14ac:dyDescent="0.2">
      <c r="I783" s="5">
        <v>1390</v>
      </c>
      <c r="J783" s="7">
        <v>131000</v>
      </c>
    </row>
    <row r="784" spans="9:10" x14ac:dyDescent="0.2">
      <c r="I784" s="5">
        <v>1392</v>
      </c>
      <c r="J784" s="7">
        <v>124000</v>
      </c>
    </row>
    <row r="785" spans="9:10" x14ac:dyDescent="0.2">
      <c r="I785" s="5">
        <v>1393</v>
      </c>
      <c r="J785" s="7">
        <v>123000</v>
      </c>
    </row>
    <row r="786" spans="9:10" x14ac:dyDescent="0.2">
      <c r="I786" s="5">
        <v>1394</v>
      </c>
      <c r="J786" s="7">
        <v>163000</v>
      </c>
    </row>
    <row r="787" spans="9:10" x14ac:dyDescent="0.2">
      <c r="I787" s="5">
        <v>1397</v>
      </c>
      <c r="J787" s="7">
        <v>160000</v>
      </c>
    </row>
    <row r="788" spans="9:10" x14ac:dyDescent="0.2">
      <c r="I788" s="5">
        <v>1398</v>
      </c>
      <c r="J788" s="7">
        <v>137500</v>
      </c>
    </row>
    <row r="789" spans="9:10" x14ac:dyDescent="0.2">
      <c r="I789" s="5">
        <v>1401</v>
      </c>
      <c r="J789" s="7">
        <v>120000</v>
      </c>
    </row>
    <row r="790" spans="9:10" x14ac:dyDescent="0.2">
      <c r="I790" s="5">
        <v>1403</v>
      </c>
      <c r="J790" s="7">
        <v>193879</v>
      </c>
    </row>
    <row r="791" spans="9:10" x14ac:dyDescent="0.2">
      <c r="I791" s="5">
        <v>1405</v>
      </c>
      <c r="J791" s="7">
        <v>105000</v>
      </c>
    </row>
    <row r="792" spans="9:10" x14ac:dyDescent="0.2">
      <c r="I792" s="5">
        <v>1407</v>
      </c>
      <c r="J792" s="7">
        <v>133000</v>
      </c>
    </row>
    <row r="793" spans="9:10" x14ac:dyDescent="0.2">
      <c r="I793" s="5">
        <v>1408</v>
      </c>
      <c r="J793" s="7">
        <v>112000</v>
      </c>
    </row>
    <row r="794" spans="9:10" x14ac:dyDescent="0.2">
      <c r="I794" s="5">
        <v>1409</v>
      </c>
      <c r="J794" s="7">
        <v>125500</v>
      </c>
    </row>
    <row r="795" spans="9:10" x14ac:dyDescent="0.2">
      <c r="I795" s="5">
        <v>1412</v>
      </c>
      <c r="J795" s="7">
        <v>140000</v>
      </c>
    </row>
    <row r="796" spans="9:10" x14ac:dyDescent="0.2">
      <c r="I796" s="5">
        <v>1413</v>
      </c>
      <c r="J796" s="7">
        <v>90000</v>
      </c>
    </row>
    <row r="797" spans="9:10" x14ac:dyDescent="0.2">
      <c r="I797" s="5">
        <v>1415</v>
      </c>
      <c r="J797" s="7">
        <v>207000</v>
      </c>
    </row>
    <row r="798" spans="9:10" x14ac:dyDescent="0.2">
      <c r="I798" s="5">
        <v>1417</v>
      </c>
      <c r="J798" s="7">
        <v>122500</v>
      </c>
    </row>
    <row r="799" spans="9:10" x14ac:dyDescent="0.2">
      <c r="I799" s="5">
        <v>1422</v>
      </c>
      <c r="J799" s="7">
        <v>127500</v>
      </c>
    </row>
    <row r="800" spans="9:10" x14ac:dyDescent="0.2">
      <c r="I800" s="5">
        <v>1423</v>
      </c>
      <c r="J800" s="7">
        <v>136500</v>
      </c>
    </row>
    <row r="801" spans="9:10" x14ac:dyDescent="0.2">
      <c r="I801" s="5">
        <v>1424</v>
      </c>
      <c r="J801" s="7">
        <v>274970</v>
      </c>
    </row>
    <row r="802" spans="9:10" x14ac:dyDescent="0.2">
      <c r="I802" s="5">
        <v>1425</v>
      </c>
      <c r="J802" s="7">
        <v>144000</v>
      </c>
    </row>
    <row r="803" spans="9:10" x14ac:dyDescent="0.2">
      <c r="I803" s="5">
        <v>1426</v>
      </c>
      <c r="J803" s="7">
        <v>142000</v>
      </c>
    </row>
    <row r="804" spans="9:10" x14ac:dyDescent="0.2">
      <c r="I804" s="5">
        <v>1429</v>
      </c>
      <c r="J804" s="7">
        <v>119000</v>
      </c>
    </row>
    <row r="805" spans="9:10" x14ac:dyDescent="0.2">
      <c r="I805" s="5">
        <v>1430</v>
      </c>
      <c r="J805" s="7">
        <v>182900</v>
      </c>
    </row>
    <row r="806" spans="9:10" x14ac:dyDescent="0.2">
      <c r="I806" s="5">
        <v>1432</v>
      </c>
      <c r="J806" s="7">
        <v>143750</v>
      </c>
    </row>
    <row r="807" spans="9:10" x14ac:dyDescent="0.2">
      <c r="I807" s="5">
        <v>1433</v>
      </c>
      <c r="J807" s="7">
        <v>64500</v>
      </c>
    </row>
    <row r="808" spans="9:10" x14ac:dyDescent="0.2">
      <c r="I808" s="5">
        <v>1437</v>
      </c>
      <c r="J808" s="7">
        <v>120500</v>
      </c>
    </row>
    <row r="809" spans="9:10" x14ac:dyDescent="0.2">
      <c r="I809" s="5">
        <v>1439</v>
      </c>
      <c r="J809" s="7">
        <v>149700</v>
      </c>
    </row>
    <row r="810" spans="9:10" x14ac:dyDescent="0.2">
      <c r="I810" s="5">
        <v>1441</v>
      </c>
      <c r="J810" s="7">
        <v>191000</v>
      </c>
    </row>
    <row r="811" spans="9:10" x14ac:dyDescent="0.2">
      <c r="I811" s="5">
        <v>1442</v>
      </c>
      <c r="J811" s="7">
        <v>149300</v>
      </c>
    </row>
    <row r="812" spans="9:10" x14ac:dyDescent="0.2">
      <c r="I812" s="5">
        <v>1444</v>
      </c>
      <c r="J812" s="7">
        <v>121000</v>
      </c>
    </row>
    <row r="813" spans="9:10" x14ac:dyDescent="0.2">
      <c r="I813" s="5">
        <v>1445</v>
      </c>
      <c r="J813" s="7">
        <v>179600</v>
      </c>
    </row>
    <row r="814" spans="9:10" x14ac:dyDescent="0.2">
      <c r="I814" s="5">
        <v>1446</v>
      </c>
      <c r="J814" s="7">
        <v>129000</v>
      </c>
    </row>
    <row r="815" spans="9:10" x14ac:dyDescent="0.2">
      <c r="I815" s="5">
        <v>1447</v>
      </c>
      <c r="J815" s="7">
        <v>157900</v>
      </c>
    </row>
    <row r="816" spans="9:10" x14ac:dyDescent="0.2">
      <c r="I816" s="5">
        <v>1449</v>
      </c>
      <c r="J816" s="7">
        <v>112000</v>
      </c>
    </row>
    <row r="817" spans="9:10" x14ac:dyDescent="0.2">
      <c r="I817" s="5">
        <v>1450</v>
      </c>
      <c r="J817" s="7">
        <v>92000</v>
      </c>
    </row>
    <row r="818" spans="9:10" x14ac:dyDescent="0.2">
      <c r="I818" s="5">
        <v>1452</v>
      </c>
      <c r="J818" s="7">
        <v>287090</v>
      </c>
    </row>
    <row r="819" spans="9:10" x14ac:dyDescent="0.2">
      <c r="I819" s="5">
        <v>1453</v>
      </c>
      <c r="J819" s="7">
        <v>145000</v>
      </c>
    </row>
    <row r="820" spans="9:10" x14ac:dyDescent="0.2">
      <c r="I820" s="5">
        <v>1454</v>
      </c>
      <c r="J820" s="7">
        <v>84500</v>
      </c>
    </row>
    <row r="821" spans="9:10" x14ac:dyDescent="0.2">
      <c r="I821" s="5">
        <v>1458</v>
      </c>
      <c r="J821" s="7">
        <v>266500</v>
      </c>
    </row>
    <row r="822" spans="9:10" x14ac:dyDescent="0.2">
      <c r="I822" s="5">
        <v>1459</v>
      </c>
      <c r="J822" s="7">
        <v>142125</v>
      </c>
    </row>
  </sheetData>
  <sheetProtection sheet="1" scenarios="1" selectLockedCells="1" selectUnlockedCells="1"/>
  <mergeCells count="2">
    <mergeCell ref="A1:D2"/>
    <mergeCell ref="A3:D14"/>
  </mergeCells>
  <pageMargins left="0.7" right="0.7" top="0.75" bottom="0.75" header="0.3" footer="0.3"/>
  <pageSetup orientation="portrait" horizontalDpi="300" verticalDpi="300" r:id="rId4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C4428-E833-41A5-A142-3DA99A9DF18A}">
  <sheetPr codeName="Sheet10">
    <tabColor rgb="FFEEE6AC"/>
  </sheetPr>
  <dimension ref="A1:R672"/>
  <sheetViews>
    <sheetView topLeftCell="H1" zoomScale="95" zoomScaleNormal="95" workbookViewId="0">
      <selection activeCell="G48" sqref="G48"/>
    </sheetView>
  </sheetViews>
  <sheetFormatPr baseColWidth="10" defaultColWidth="11" defaultRowHeight="16" x14ac:dyDescent="0.2"/>
  <cols>
    <col min="1" max="1" width="15.1640625" bestFit="1" customWidth="1"/>
    <col min="2" max="2" width="10.33203125" bestFit="1" customWidth="1"/>
    <col min="3" max="3" width="28" bestFit="1" customWidth="1"/>
    <col min="4" max="4" width="19.33203125" customWidth="1"/>
    <col min="5" max="5" width="18.33203125" bestFit="1" customWidth="1"/>
    <col min="6" max="6" width="15.1640625" bestFit="1" customWidth="1"/>
    <col min="7" max="7" width="28" bestFit="1" customWidth="1"/>
    <col min="9" max="9" width="15.1640625" bestFit="1" customWidth="1"/>
    <col min="10" max="10" width="28" bestFit="1" customWidth="1"/>
    <col min="11" max="11" width="10" customWidth="1"/>
    <col min="12" max="12" width="29.33203125" customWidth="1"/>
    <col min="13" max="14" width="18.83203125" bestFit="1" customWidth="1"/>
    <col min="16" max="16" width="24.5" bestFit="1" customWidth="1"/>
    <col min="17" max="17" width="14" bestFit="1" customWidth="1"/>
    <col min="18" max="18" width="14.1640625" bestFit="1" customWidth="1"/>
  </cols>
  <sheetData>
    <row r="1" spans="1:18" ht="15.75" customHeight="1" thickBot="1" x14ac:dyDescent="0.25">
      <c r="A1" s="111" t="s">
        <v>486</v>
      </c>
      <c r="B1" s="111"/>
      <c r="C1" s="111"/>
      <c r="D1" s="111"/>
    </row>
    <row r="2" spans="1:18" ht="16.5" customHeight="1" thickBot="1" x14ac:dyDescent="0.25">
      <c r="A2" s="111"/>
      <c r="B2" s="111"/>
      <c r="C2" s="111"/>
      <c r="D2" s="111"/>
      <c r="F2" s="37" t="s">
        <v>369</v>
      </c>
      <c r="G2" s="37"/>
      <c r="I2" s="37" t="s">
        <v>370</v>
      </c>
      <c r="J2" s="37"/>
      <c r="L2" t="s">
        <v>373</v>
      </c>
    </row>
    <row r="3" spans="1:18" ht="17" customHeight="1" thickBot="1" x14ac:dyDescent="0.25">
      <c r="A3" s="109" t="str">
        <f>"Reject the null at "&amp;" 4.33E -14 "&amp;" that Single Family homes with an Above Average "&amp;A1&amp;" have the same Average Sale Price Per Square Footage as Single Family homes with a Below Average "&amp;A1&amp;"."&amp;CHAR(10)&amp;CHAR(10)&amp;"With 95% confidence the Average Sale Price Per Square Footage of Single Family homes with an Above Average "&amp;A1&amp;" will be $"&amp;ROUND(M21,2)&amp;" to $"&amp;ROUND(M22,2)&amp;" greater than those with a Below Average "&amp;A1&amp;"."&amp;CHAR(10)&amp;CHAR(10)&amp;"The Average Sale Price Per Square Footage will fall between $"&amp;ROUND(Q12,2)&amp;" and $"&amp;ROUND(Q11,2)&amp;", while those with a Below Average "&amp;A1&amp;" will fall between $"&amp;ROUND(R12,2)&amp;" and $"&amp;ROUND(R11,2)</f>
        <v>Reject the null at  4.33E -14  that Single Family homes with an Above Average General Living Area have the same Average Sale Price Per Square Footage as Single Family homes with a Below Average General Living Area.
With 95% confidence the Average Sale Price Per Square Footage of Single Family homes with an Above Average General Living Area will be $4.86 to $8.22 greater than those with a Below Average General Living Area.
The Average Sale Price Per Square Footage will fall between $72.36 and $74.97, while those with a Below Average General Living Area will fall between $66.07 and $68.18</v>
      </c>
      <c r="B3" s="109"/>
      <c r="C3" s="109"/>
      <c r="D3" s="109"/>
      <c r="F3" s="8"/>
      <c r="G3" s="8"/>
      <c r="I3" s="8"/>
      <c r="J3" s="8"/>
      <c r="P3" s="10"/>
      <c r="Q3" s="10" t="s">
        <v>369</v>
      </c>
      <c r="R3" s="10" t="s">
        <v>370</v>
      </c>
    </row>
    <row r="4" spans="1:18" x14ac:dyDescent="0.2">
      <c r="A4" s="109"/>
      <c r="B4" s="109"/>
      <c r="C4" s="109"/>
      <c r="D4" s="109"/>
      <c r="F4" s="8" t="s">
        <v>288</v>
      </c>
      <c r="G4" s="8">
        <v>73.665640717436091</v>
      </c>
      <c r="I4" s="8" t="s">
        <v>288</v>
      </c>
      <c r="J4" s="8">
        <v>67.125143129458607</v>
      </c>
      <c r="L4" s="10"/>
      <c r="M4" s="10" t="s">
        <v>369</v>
      </c>
      <c r="N4" s="10" t="s">
        <v>370</v>
      </c>
      <c r="P4" s="8" t="s">
        <v>288</v>
      </c>
      <c r="Q4" s="8">
        <f t="shared" ref="Q4:R6" si="0">M5</f>
        <v>73.665640717436091</v>
      </c>
      <c r="R4" s="8">
        <f t="shared" si="0"/>
        <v>67.125143129458607</v>
      </c>
    </row>
    <row r="5" spans="1:18" x14ac:dyDescent="0.2">
      <c r="A5" s="109"/>
      <c r="B5" s="109"/>
      <c r="C5" s="109"/>
      <c r="D5" s="109"/>
      <c r="F5" s="8" t="s">
        <v>289</v>
      </c>
      <c r="G5" s="8">
        <v>0.66308101489083993</v>
      </c>
      <c r="I5" s="8" t="s">
        <v>289</v>
      </c>
      <c r="J5" s="8">
        <v>0.53936995240331409</v>
      </c>
      <c r="L5" s="8" t="s">
        <v>288</v>
      </c>
      <c r="M5" s="8">
        <v>73.665640717436091</v>
      </c>
      <c r="N5" s="8">
        <v>67.125143129458607</v>
      </c>
      <c r="P5" s="8" t="s">
        <v>374</v>
      </c>
      <c r="Q5" s="8">
        <f t="shared" si="0"/>
        <v>237.4252734466798</v>
      </c>
      <c r="R5" s="8">
        <f t="shared" si="0"/>
        <v>189.09796461110966</v>
      </c>
    </row>
    <row r="6" spans="1:18" x14ac:dyDescent="0.2">
      <c r="A6" s="109"/>
      <c r="B6" s="109"/>
      <c r="C6" s="109"/>
      <c r="D6" s="109"/>
      <c r="F6" s="8" t="s">
        <v>290</v>
      </c>
      <c r="G6" s="8">
        <v>74.092698743288906</v>
      </c>
      <c r="I6" s="8" t="s">
        <v>290</v>
      </c>
      <c r="J6" s="8">
        <v>66.340216387791713</v>
      </c>
      <c r="L6" s="8" t="s">
        <v>374</v>
      </c>
      <c r="M6" s="8">
        <v>237.4252734466798</v>
      </c>
      <c r="N6" s="8">
        <v>189.09796461110966</v>
      </c>
      <c r="P6" s="8" t="s">
        <v>375</v>
      </c>
      <c r="Q6" s="8">
        <f t="shared" si="0"/>
        <v>540</v>
      </c>
      <c r="R6" s="8">
        <f t="shared" si="0"/>
        <v>650</v>
      </c>
    </row>
    <row r="7" spans="1:18" x14ac:dyDescent="0.2">
      <c r="A7" s="109"/>
      <c r="B7" s="109"/>
      <c r="C7" s="109"/>
      <c r="D7" s="109"/>
      <c r="F7" s="8" t="s">
        <v>291</v>
      </c>
      <c r="G7" s="8">
        <v>70.175438596491233</v>
      </c>
      <c r="I7" s="8" t="s">
        <v>291</v>
      </c>
      <c r="J7" s="8">
        <v>63.333333333333336</v>
      </c>
      <c r="L7" s="8" t="s">
        <v>375</v>
      </c>
      <c r="M7" s="8">
        <v>540</v>
      </c>
      <c r="N7" s="8">
        <v>650</v>
      </c>
      <c r="P7" t="s">
        <v>385</v>
      </c>
      <c r="Q7">
        <f>SQRT(M6)/SQRT(M7)</f>
        <v>0.66308101489083993</v>
      </c>
      <c r="R7">
        <f>SQRT(N6)/SQRT(N7)</f>
        <v>0.53936995240331409</v>
      </c>
    </row>
    <row r="8" spans="1:18" x14ac:dyDescent="0.2">
      <c r="A8" s="109"/>
      <c r="B8" s="109"/>
      <c r="C8" s="109"/>
      <c r="D8" s="109"/>
      <c r="F8" s="8" t="s">
        <v>292</v>
      </c>
      <c r="G8" s="8">
        <v>15.408610367151212</v>
      </c>
      <c r="I8" s="8" t="s">
        <v>292</v>
      </c>
      <c r="J8" s="8">
        <v>13.751289561750552</v>
      </c>
      <c r="L8" s="8" t="s">
        <v>376</v>
      </c>
      <c r="M8" s="8">
        <v>0</v>
      </c>
      <c r="N8" s="8"/>
      <c r="P8" t="s">
        <v>388</v>
      </c>
      <c r="Q8">
        <f>Q7*M14</f>
        <v>1.301058285543331</v>
      </c>
      <c r="R8">
        <f>R7*M14</f>
        <v>1.0583197675520393</v>
      </c>
    </row>
    <row r="9" spans="1:18" x14ac:dyDescent="0.2">
      <c r="A9" s="109"/>
      <c r="B9" s="109"/>
      <c r="C9" s="109"/>
      <c r="D9" s="109"/>
      <c r="F9" s="8" t="s">
        <v>293</v>
      </c>
      <c r="G9" s="8">
        <v>237.4252734466798</v>
      </c>
      <c r="I9" s="8" t="s">
        <v>293</v>
      </c>
      <c r="J9" s="8">
        <v>189.09796461110966</v>
      </c>
      <c r="L9" s="8" t="s">
        <v>377</v>
      </c>
      <c r="M9" s="8">
        <v>1091</v>
      </c>
      <c r="N9" s="8"/>
      <c r="P9" t="s">
        <v>387</v>
      </c>
      <c r="Q9">
        <f>Q8</f>
        <v>1.301058285543331</v>
      </c>
      <c r="R9">
        <f>R8</f>
        <v>1.0583197675520393</v>
      </c>
    </row>
    <row r="10" spans="1:18" x14ac:dyDescent="0.2">
      <c r="A10" s="109"/>
      <c r="B10" s="109"/>
      <c r="C10" s="109"/>
      <c r="D10" s="109"/>
      <c r="F10" s="8" t="s">
        <v>294</v>
      </c>
      <c r="G10" s="8">
        <v>0.26625678603401992</v>
      </c>
      <c r="I10" s="8" t="s">
        <v>294</v>
      </c>
      <c r="J10" s="8">
        <v>2.5945709702536641</v>
      </c>
      <c r="L10" s="8" t="s">
        <v>378</v>
      </c>
      <c r="M10" s="8">
        <v>7.6519483949298301</v>
      </c>
      <c r="N10" s="8"/>
    </row>
    <row r="11" spans="1:18" x14ac:dyDescent="0.2">
      <c r="A11" s="109"/>
      <c r="B11" s="109"/>
      <c r="C11" s="109"/>
      <c r="D11" s="109"/>
      <c r="F11" s="8" t="s">
        <v>295</v>
      </c>
      <c r="G11" s="8">
        <v>-3.4853593851425307E-2</v>
      </c>
      <c r="I11" s="8" t="s">
        <v>295</v>
      </c>
      <c r="J11" s="8">
        <v>0.37616717313403431</v>
      </c>
      <c r="L11" s="8" t="s">
        <v>379</v>
      </c>
      <c r="M11" s="8">
        <v>2.1689615566487914E-14</v>
      </c>
      <c r="N11" s="8"/>
      <c r="P11" t="s">
        <v>389</v>
      </c>
      <c r="Q11">
        <f>Q4+Q8</f>
        <v>74.966699002979425</v>
      </c>
      <c r="R11">
        <f>R4+R8</f>
        <v>68.183462897010642</v>
      </c>
    </row>
    <row r="12" spans="1:18" x14ac:dyDescent="0.2">
      <c r="A12" s="109"/>
      <c r="B12" s="109"/>
      <c r="C12" s="109"/>
      <c r="D12" s="109"/>
      <c r="F12" s="8" t="s">
        <v>296</v>
      </c>
      <c r="G12" s="8">
        <v>99.981980734362281</v>
      </c>
      <c r="I12" s="8" t="s">
        <v>296</v>
      </c>
      <c r="J12" s="8">
        <v>117.77956049171362</v>
      </c>
      <c r="L12" s="8" t="s">
        <v>380</v>
      </c>
      <c r="M12" s="8">
        <v>1.6462514928707548</v>
      </c>
      <c r="N12" s="8"/>
      <c r="P12" t="s">
        <v>390</v>
      </c>
      <c r="Q12">
        <f>Q4-Q8</f>
        <v>72.364582431892757</v>
      </c>
      <c r="R12">
        <f>R4-R8</f>
        <v>66.066823361906572</v>
      </c>
    </row>
    <row r="13" spans="1:18" x14ac:dyDescent="0.2">
      <c r="A13" s="109"/>
      <c r="B13" s="109"/>
      <c r="C13" s="109"/>
      <c r="D13" s="109"/>
      <c r="F13" s="8" t="s">
        <v>297</v>
      </c>
      <c r="G13" s="8">
        <v>30.324154757755316</v>
      </c>
      <c r="I13" s="8" t="s">
        <v>297</v>
      </c>
      <c r="J13" s="8">
        <v>20.345879959308242</v>
      </c>
      <c r="L13" s="8" t="s">
        <v>381</v>
      </c>
      <c r="M13" s="8">
        <v>4.3379231132975828E-14</v>
      </c>
      <c r="N13" s="8"/>
    </row>
    <row r="14" spans="1:18" ht="17" thickBot="1" x14ac:dyDescent="0.25">
      <c r="A14" s="109"/>
      <c r="B14" s="109"/>
      <c r="C14" s="109"/>
      <c r="D14" s="109"/>
      <c r="F14" s="8" t="s">
        <v>298</v>
      </c>
      <c r="G14" s="8">
        <v>130.30613549211759</v>
      </c>
      <c r="I14" s="8" t="s">
        <v>298</v>
      </c>
      <c r="J14" s="8">
        <v>138.12544045102186</v>
      </c>
      <c r="L14" s="9" t="s">
        <v>382</v>
      </c>
      <c r="M14" s="9">
        <v>1.9621407585580151</v>
      </c>
      <c r="N14" s="9"/>
    </row>
    <row r="15" spans="1:18" x14ac:dyDescent="0.2">
      <c r="F15" s="8" t="s">
        <v>299</v>
      </c>
      <c r="G15" s="8">
        <v>39779.445987415485</v>
      </c>
      <c r="I15" s="8" t="s">
        <v>299</v>
      </c>
      <c r="J15" s="8">
        <v>43631.343034148093</v>
      </c>
    </row>
    <row r="16" spans="1:18" ht="17" thickBot="1" x14ac:dyDescent="0.25">
      <c r="A16" s="3" t="s">
        <v>323</v>
      </c>
      <c r="B16" t="s">
        <v>311</v>
      </c>
      <c r="E16" t="s">
        <v>329</v>
      </c>
      <c r="F16" s="9" t="s">
        <v>300</v>
      </c>
      <c r="G16" s="9">
        <v>540</v>
      </c>
      <c r="I16" s="9" t="s">
        <v>300</v>
      </c>
      <c r="J16" s="9">
        <v>650</v>
      </c>
      <c r="L16" t="s">
        <v>383</v>
      </c>
      <c r="M16">
        <f>SUM(M7:N7)</f>
        <v>1190</v>
      </c>
    </row>
    <row r="17" spans="1:13" x14ac:dyDescent="0.2">
      <c r="A17" s="3" t="s">
        <v>15</v>
      </c>
      <c r="B17" t="s">
        <v>91</v>
      </c>
      <c r="J17">
        <v>0</v>
      </c>
      <c r="L17" t="s">
        <v>384</v>
      </c>
      <c r="M17">
        <f>M5-N5</f>
        <v>6.5404975879774838</v>
      </c>
    </row>
    <row r="18" spans="1:13" x14ac:dyDescent="0.2">
      <c r="F18" s="3" t="s">
        <v>15</v>
      </c>
      <c r="G18" t="s">
        <v>91</v>
      </c>
      <c r="I18" s="3" t="s">
        <v>15</v>
      </c>
      <c r="J18" t="s">
        <v>91</v>
      </c>
      <c r="L18" t="s">
        <v>385</v>
      </c>
      <c r="M18">
        <f>SQRT((M6/M7)+(N6/N7))</f>
        <v>0.85474930702763341</v>
      </c>
    </row>
    <row r="19" spans="1:13" x14ac:dyDescent="0.2">
      <c r="A19" s="3" t="s">
        <v>286</v>
      </c>
      <c r="B19" t="s">
        <v>318</v>
      </c>
      <c r="C19" t="s">
        <v>485</v>
      </c>
      <c r="F19" s="3" t="s">
        <v>323</v>
      </c>
      <c r="G19" t="s">
        <v>311</v>
      </c>
      <c r="I19" s="3" t="s">
        <v>323</v>
      </c>
      <c r="J19" t="s">
        <v>311</v>
      </c>
    </row>
    <row r="20" spans="1:13" x14ac:dyDescent="0.2">
      <c r="A20" s="5" t="s">
        <v>369</v>
      </c>
      <c r="B20" s="4">
        <v>540</v>
      </c>
      <c r="C20" s="7">
        <v>73.665640717436091</v>
      </c>
      <c r="F20" s="3" t="s">
        <v>362</v>
      </c>
      <c r="G20" t="s">
        <v>369</v>
      </c>
      <c r="I20" s="3" t="s">
        <v>362</v>
      </c>
      <c r="J20" t="s">
        <v>370</v>
      </c>
      <c r="L20" t="s">
        <v>386</v>
      </c>
      <c r="M20">
        <f>M18*M14</f>
        <v>1.6771384536681384</v>
      </c>
    </row>
    <row r="21" spans="1:13" x14ac:dyDescent="0.2">
      <c r="A21" s="5" t="s">
        <v>370</v>
      </c>
      <c r="B21" s="4">
        <v>650</v>
      </c>
      <c r="C21" s="7">
        <v>67.125143129458621</v>
      </c>
      <c r="L21" t="s">
        <v>387</v>
      </c>
      <c r="M21">
        <f>M17-M20</f>
        <v>4.863359134309345</v>
      </c>
    </row>
    <row r="22" spans="1:13" x14ac:dyDescent="0.2">
      <c r="A22" s="5" t="s">
        <v>307</v>
      </c>
      <c r="B22" s="4">
        <v>1190</v>
      </c>
      <c r="C22" s="7">
        <v>70.093100018120637</v>
      </c>
      <c r="F22" s="3" t="s">
        <v>286</v>
      </c>
      <c r="G22" t="s">
        <v>485</v>
      </c>
      <c r="I22" s="3" t="s">
        <v>286</v>
      </c>
      <c r="J22" t="s">
        <v>485</v>
      </c>
      <c r="L22" t="s">
        <v>388</v>
      </c>
      <c r="M22">
        <f>M17+M20</f>
        <v>8.2176360416456227</v>
      </c>
    </row>
    <row r="23" spans="1:13" x14ac:dyDescent="0.2">
      <c r="F23" s="5">
        <v>1</v>
      </c>
      <c r="G23" s="7">
        <v>81.254871395167569</v>
      </c>
      <c r="I23" s="5">
        <v>2</v>
      </c>
      <c r="J23" s="7">
        <v>71.909667194928687</v>
      </c>
    </row>
    <row r="24" spans="1:13" x14ac:dyDescent="0.2">
      <c r="F24" s="5">
        <v>3</v>
      </c>
      <c r="G24" s="7">
        <v>82.594235033259423</v>
      </c>
      <c r="I24" s="5">
        <v>6</v>
      </c>
      <c r="J24" s="7">
        <v>66.265060240963862</v>
      </c>
    </row>
    <row r="25" spans="1:13" x14ac:dyDescent="0.2">
      <c r="F25" s="5">
        <v>4</v>
      </c>
      <c r="G25" s="7">
        <v>56.611403154063893</v>
      </c>
      <c r="I25" s="5">
        <v>11</v>
      </c>
      <c r="J25" s="7">
        <v>62.259615384615387</v>
      </c>
    </row>
    <row r="26" spans="1:13" x14ac:dyDescent="0.2">
      <c r="F26" s="5">
        <v>5</v>
      </c>
      <c r="G26" s="7">
        <v>74.783128926114273</v>
      </c>
      <c r="I26" s="5">
        <v>13</v>
      </c>
      <c r="J26" s="7">
        <v>78.94736842105263</v>
      </c>
    </row>
    <row r="27" spans="1:13" x14ac:dyDescent="0.2">
      <c r="F27" s="5">
        <v>7</v>
      </c>
      <c r="G27" s="7">
        <v>90.828402366863912</v>
      </c>
      <c r="I27" s="5">
        <v>14</v>
      </c>
      <c r="J27" s="7">
        <v>93.540829986613119</v>
      </c>
    </row>
    <row r="28" spans="1:13" x14ac:dyDescent="0.2">
      <c r="F28" s="5">
        <v>8</v>
      </c>
      <c r="G28" s="7">
        <v>62.558648733187361</v>
      </c>
      <c r="I28" s="5">
        <v>15</v>
      </c>
      <c r="J28" s="7">
        <v>62.649640861931367</v>
      </c>
    </row>
    <row r="29" spans="1:13" x14ac:dyDescent="0.2">
      <c r="F29" s="5">
        <v>9</v>
      </c>
      <c r="G29" s="7">
        <v>47.652237710931772</v>
      </c>
      <c r="I29" s="5">
        <v>16</v>
      </c>
      <c r="J29" s="7">
        <v>78.291814946619212</v>
      </c>
    </row>
    <row r="30" spans="1:13" x14ac:dyDescent="0.2">
      <c r="F30" s="5">
        <v>12</v>
      </c>
      <c r="G30" s="7">
        <v>98.599599885681627</v>
      </c>
      <c r="I30" s="5">
        <v>17</v>
      </c>
      <c r="J30" s="7">
        <v>74.20318725099601</v>
      </c>
    </row>
    <row r="31" spans="1:13" x14ac:dyDescent="0.2">
      <c r="F31" s="5">
        <v>21</v>
      </c>
      <c r="G31" s="7">
        <v>92.048670062252398</v>
      </c>
      <c r="I31" s="5">
        <v>19</v>
      </c>
      <c r="J31" s="7">
        <v>71.364452423698381</v>
      </c>
    </row>
    <row r="32" spans="1:13" x14ac:dyDescent="0.2">
      <c r="F32" s="5">
        <v>23</v>
      </c>
      <c r="G32" s="7">
        <v>64.389697648376256</v>
      </c>
      <c r="I32" s="5">
        <v>20</v>
      </c>
      <c r="J32" s="7">
        <v>58.699324324324323</v>
      </c>
    </row>
    <row r="33" spans="6:10" x14ac:dyDescent="0.2">
      <c r="F33" s="5">
        <v>26</v>
      </c>
      <c r="G33" s="7">
        <v>80.953885028427038</v>
      </c>
      <c r="I33" s="5">
        <v>22</v>
      </c>
      <c r="J33" s="7">
        <v>79.885386819484239</v>
      </c>
    </row>
    <row r="34" spans="6:10" x14ac:dyDescent="0.2">
      <c r="F34" s="5">
        <v>28</v>
      </c>
      <c r="G34" s="7">
        <v>89.788732394366193</v>
      </c>
      <c r="I34" s="5">
        <v>25</v>
      </c>
      <c r="J34" s="7">
        <v>72.64150943396227</v>
      </c>
    </row>
    <row r="35" spans="6:10" x14ac:dyDescent="0.2">
      <c r="F35" s="5">
        <v>29</v>
      </c>
      <c r="G35" s="7">
        <v>67.282749675745791</v>
      </c>
      <c r="I35" s="5">
        <v>27</v>
      </c>
      <c r="J35" s="7">
        <v>74.888888888888886</v>
      </c>
    </row>
    <row r="36" spans="6:10" x14ac:dyDescent="0.2">
      <c r="F36" s="5">
        <v>34</v>
      </c>
      <c r="G36" s="7">
        <v>53.421562298256937</v>
      </c>
      <c r="I36" s="5">
        <v>30</v>
      </c>
      <c r="J36" s="7">
        <v>65.865384615384613</v>
      </c>
    </row>
    <row r="37" spans="6:10" x14ac:dyDescent="0.2">
      <c r="F37" s="5">
        <v>36</v>
      </c>
      <c r="G37" s="7">
        <v>86.578873634071172</v>
      </c>
      <c r="I37" s="5">
        <v>31</v>
      </c>
      <c r="J37" s="7">
        <v>20.345879959308242</v>
      </c>
    </row>
    <row r="38" spans="6:10" x14ac:dyDescent="0.2">
      <c r="F38" s="5">
        <v>47</v>
      </c>
      <c r="G38" s="7">
        <v>66.895339101311748</v>
      </c>
      <c r="I38" s="5">
        <v>32</v>
      </c>
      <c r="J38" s="7">
        <v>60.810260586319217</v>
      </c>
    </row>
    <row r="39" spans="6:10" x14ac:dyDescent="0.2">
      <c r="F39" s="5">
        <v>48</v>
      </c>
      <c r="G39" s="7">
        <v>75.392512077294683</v>
      </c>
      <c r="I39" s="5">
        <v>33</v>
      </c>
      <c r="J39" s="7">
        <v>72.893030794165313</v>
      </c>
    </row>
    <row r="40" spans="6:10" x14ac:dyDescent="0.2">
      <c r="F40" s="5">
        <v>54</v>
      </c>
      <c r="G40" s="7">
        <v>104.50597176981542</v>
      </c>
      <c r="I40" s="5">
        <v>37</v>
      </c>
      <c r="J40" s="7">
        <v>66.089334548769372</v>
      </c>
    </row>
    <row r="41" spans="6:10" x14ac:dyDescent="0.2">
      <c r="F41" s="5">
        <v>58</v>
      </c>
      <c r="G41" s="7">
        <v>76.162790697674424</v>
      </c>
      <c r="I41" s="5">
        <v>38</v>
      </c>
      <c r="J41" s="7">
        <v>58.982266769468005</v>
      </c>
    </row>
    <row r="42" spans="6:10" x14ac:dyDescent="0.2">
      <c r="F42" s="5">
        <v>64</v>
      </c>
      <c r="G42" s="7">
        <v>61.242344706911638</v>
      </c>
      <c r="I42" s="5">
        <v>39</v>
      </c>
      <c r="J42" s="7">
        <v>51.561021759697255</v>
      </c>
    </row>
    <row r="43" spans="6:10" x14ac:dyDescent="0.2">
      <c r="F43" s="5">
        <v>65</v>
      </c>
      <c r="G43" s="7">
        <v>71.012617275962469</v>
      </c>
      <c r="I43" s="5">
        <v>41</v>
      </c>
      <c r="J43" s="7">
        <v>66.33499170812604</v>
      </c>
    </row>
    <row r="44" spans="6:10" x14ac:dyDescent="0.2">
      <c r="F44" s="5">
        <v>66</v>
      </c>
      <c r="G44" s="7">
        <v>87.665929203539818</v>
      </c>
      <c r="I44" s="5">
        <v>42</v>
      </c>
      <c r="J44" s="7">
        <v>63.48020911127707</v>
      </c>
    </row>
    <row r="45" spans="6:10" x14ac:dyDescent="0.2">
      <c r="F45" s="5">
        <v>67</v>
      </c>
      <c r="G45" s="7">
        <v>43.331728454501686</v>
      </c>
      <c r="I45" s="5">
        <v>43</v>
      </c>
      <c r="J45" s="7">
        <v>83.526682134570763</v>
      </c>
    </row>
    <row r="46" spans="6:10" x14ac:dyDescent="0.2">
      <c r="F46" s="5">
        <v>70</v>
      </c>
      <c r="G46" s="7">
        <v>62.656641604010026</v>
      </c>
      <c r="I46" s="5">
        <v>44</v>
      </c>
      <c r="J46" s="7">
        <v>69.429637526652456</v>
      </c>
    </row>
    <row r="47" spans="6:10" x14ac:dyDescent="0.2">
      <c r="F47" s="5">
        <v>71</v>
      </c>
      <c r="G47" s="7">
        <v>54.880791722896987</v>
      </c>
      <c r="I47" s="5">
        <v>45</v>
      </c>
      <c r="J47" s="7">
        <v>61.304347826086953</v>
      </c>
    </row>
    <row r="48" spans="6:10" x14ac:dyDescent="0.2">
      <c r="F48" s="5">
        <v>73</v>
      </c>
      <c r="G48" s="7">
        <v>72.549019607843135</v>
      </c>
      <c r="I48" s="5">
        <v>50</v>
      </c>
      <c r="J48" s="7">
        <v>66.492146596858632</v>
      </c>
    </row>
    <row r="49" spans="6:10" x14ac:dyDescent="0.2">
      <c r="F49" s="5">
        <v>75</v>
      </c>
      <c r="G49" s="7">
        <v>43.926380368098158</v>
      </c>
      <c r="I49" s="5">
        <v>51</v>
      </c>
      <c r="J49" s="7">
        <v>78.18021201413427</v>
      </c>
    </row>
    <row r="50" spans="6:10" x14ac:dyDescent="0.2">
      <c r="F50" s="5">
        <v>81</v>
      </c>
      <c r="G50" s="7">
        <v>63.693219223173138</v>
      </c>
      <c r="I50" s="5">
        <v>52</v>
      </c>
      <c r="J50" s="7">
        <v>57.479919678714857</v>
      </c>
    </row>
    <row r="51" spans="6:10" x14ac:dyDescent="0.2">
      <c r="F51" s="5">
        <v>83</v>
      </c>
      <c r="G51" s="7">
        <v>78.374920025591805</v>
      </c>
      <c r="I51" s="5">
        <v>55</v>
      </c>
      <c r="J51" s="7">
        <v>74.541284403669721</v>
      </c>
    </row>
    <row r="52" spans="6:10" x14ac:dyDescent="0.2">
      <c r="F52" s="5">
        <v>86</v>
      </c>
      <c r="G52" s="7">
        <v>70.175438596491233</v>
      </c>
      <c r="I52" s="5">
        <v>56</v>
      </c>
      <c r="J52" s="7">
        <v>63.333333333333336</v>
      </c>
    </row>
    <row r="53" spans="6:10" x14ac:dyDescent="0.2">
      <c r="F53" s="5">
        <v>87</v>
      </c>
      <c r="G53" s="7">
        <v>77.540106951871664</v>
      </c>
      <c r="I53" s="5">
        <v>60</v>
      </c>
      <c r="J53" s="7">
        <v>80.064102564102569</v>
      </c>
    </row>
    <row r="54" spans="6:10" x14ac:dyDescent="0.2">
      <c r="F54" s="5">
        <v>89</v>
      </c>
      <c r="G54" s="7">
        <v>33.477747144545098</v>
      </c>
      <c r="I54" s="5">
        <v>61</v>
      </c>
      <c r="J54" s="7">
        <v>68.221070811744383</v>
      </c>
    </row>
    <row r="55" spans="6:10" x14ac:dyDescent="0.2">
      <c r="F55" s="5">
        <v>95</v>
      </c>
      <c r="G55" s="7">
        <v>78.448275862068968</v>
      </c>
      <c r="I55" s="5">
        <v>62</v>
      </c>
      <c r="J55" s="7">
        <v>61.547836684948201</v>
      </c>
    </row>
    <row r="56" spans="6:10" x14ac:dyDescent="0.2">
      <c r="F56" s="5">
        <v>97</v>
      </c>
      <c r="G56" s="7">
        <v>67.380352644836279</v>
      </c>
      <c r="I56" s="5">
        <v>68</v>
      </c>
      <c r="J56" s="7">
        <v>77.080491132332881</v>
      </c>
    </row>
    <row r="57" spans="6:10" x14ac:dyDescent="0.2">
      <c r="F57" s="5">
        <v>101</v>
      </c>
      <c r="G57" s="7">
        <v>63.664596273291927</v>
      </c>
      <c r="I57" s="5">
        <v>69</v>
      </c>
      <c r="J57" s="7">
        <v>53.547523427041497</v>
      </c>
    </row>
    <row r="58" spans="6:10" x14ac:dyDescent="0.2">
      <c r="F58" s="5">
        <v>102</v>
      </c>
      <c r="G58" s="7">
        <v>71.977355438738371</v>
      </c>
      <c r="I58" s="5">
        <v>72</v>
      </c>
      <c r="J58" s="7">
        <v>76.627218934911241</v>
      </c>
    </row>
    <row r="59" spans="6:10" x14ac:dyDescent="0.2">
      <c r="F59" s="5">
        <v>105</v>
      </c>
      <c r="G59" s="7">
        <v>59.307207837648704</v>
      </c>
      <c r="I59" s="5">
        <v>74</v>
      </c>
      <c r="J59" s="7">
        <v>66.712707182320443</v>
      </c>
    </row>
    <row r="60" spans="6:10" x14ac:dyDescent="0.2">
      <c r="F60" s="5">
        <v>106</v>
      </c>
      <c r="G60" s="7">
        <v>82.101806239737272</v>
      </c>
      <c r="I60" s="5">
        <v>77</v>
      </c>
      <c r="J60" s="7">
        <v>71.297268907563023</v>
      </c>
    </row>
    <row r="61" spans="6:10" x14ac:dyDescent="0.2">
      <c r="F61" s="5">
        <v>109</v>
      </c>
      <c r="G61" s="7">
        <v>49.78354978354978</v>
      </c>
      <c r="I61" s="5">
        <v>78</v>
      </c>
      <c r="J61" s="7">
        <v>64.895247828308641</v>
      </c>
    </row>
    <row r="62" spans="6:10" x14ac:dyDescent="0.2">
      <c r="F62" s="5">
        <v>110</v>
      </c>
      <c r="G62" s="7">
        <v>51.518438177874188</v>
      </c>
      <c r="I62" s="5">
        <v>80</v>
      </c>
      <c r="J62" s="7">
        <v>65.868263473053887</v>
      </c>
    </row>
    <row r="63" spans="6:10" x14ac:dyDescent="0.2">
      <c r="F63" s="5">
        <v>111</v>
      </c>
      <c r="G63" s="7">
        <v>48.051948051948052</v>
      </c>
      <c r="I63" s="5">
        <v>84</v>
      </c>
      <c r="J63" s="7">
        <v>59.389671361502344</v>
      </c>
    </row>
    <row r="64" spans="6:10" x14ac:dyDescent="0.2">
      <c r="F64" s="5">
        <v>113</v>
      </c>
      <c r="G64" s="7">
        <v>96.962121212121218</v>
      </c>
      <c r="I64" s="5">
        <v>85</v>
      </c>
      <c r="J64" s="7">
        <v>90.688912809472555</v>
      </c>
    </row>
    <row r="65" spans="6:10" x14ac:dyDescent="0.2">
      <c r="F65" s="5">
        <v>114</v>
      </c>
      <c r="G65" s="7">
        <v>53.343166175024585</v>
      </c>
      <c r="I65" s="5">
        <v>90</v>
      </c>
      <c r="J65" s="7">
        <v>62.424242424242422</v>
      </c>
    </row>
    <row r="66" spans="6:10" x14ac:dyDescent="0.2">
      <c r="F66" s="5">
        <v>115</v>
      </c>
      <c r="G66" s="7">
        <v>77.508960573476699</v>
      </c>
      <c r="I66" s="5">
        <v>91</v>
      </c>
      <c r="J66" s="7">
        <v>105.67307692307692</v>
      </c>
    </row>
    <row r="67" spans="6:10" x14ac:dyDescent="0.2">
      <c r="F67" s="5">
        <v>125</v>
      </c>
      <c r="G67" s="7">
        <v>61.397557666214382</v>
      </c>
      <c r="I67" s="5">
        <v>92</v>
      </c>
      <c r="J67" s="7">
        <v>39.91902834008097</v>
      </c>
    </row>
    <row r="68" spans="6:10" x14ac:dyDescent="0.2">
      <c r="F68" s="5">
        <v>131</v>
      </c>
      <c r="G68" s="7">
        <v>73.352807530022716</v>
      </c>
      <c r="I68" s="5">
        <v>93</v>
      </c>
      <c r="J68" s="7">
        <v>88.858695652173907</v>
      </c>
    </row>
    <row r="69" spans="6:10" x14ac:dyDescent="0.2">
      <c r="F69" s="5">
        <v>132</v>
      </c>
      <c r="G69" s="7">
        <v>80.105055810899543</v>
      </c>
      <c r="I69" s="5">
        <v>96</v>
      </c>
      <c r="J69" s="7">
        <v>86.04651162790698</v>
      </c>
    </row>
    <row r="70" spans="6:10" x14ac:dyDescent="0.2">
      <c r="F70" s="5">
        <v>135</v>
      </c>
      <c r="G70" s="7">
        <v>56.568196103079821</v>
      </c>
      <c r="I70" s="5">
        <v>98</v>
      </c>
      <c r="J70" s="7">
        <v>49.348958333333336</v>
      </c>
    </row>
    <row r="71" spans="6:10" x14ac:dyDescent="0.2">
      <c r="F71" s="5">
        <v>136</v>
      </c>
      <c r="G71" s="7">
        <v>58.271935699933017</v>
      </c>
      <c r="I71" s="5">
        <v>99</v>
      </c>
      <c r="J71" s="7">
        <v>64.19180201082753</v>
      </c>
    </row>
    <row r="72" spans="6:10" x14ac:dyDescent="0.2">
      <c r="F72" s="5">
        <v>139</v>
      </c>
      <c r="G72" s="7">
        <v>80.532212885154067</v>
      </c>
      <c r="I72" s="5">
        <v>100</v>
      </c>
      <c r="J72" s="7">
        <v>59.287356321839077</v>
      </c>
    </row>
    <row r="73" spans="6:10" x14ac:dyDescent="0.2">
      <c r="F73" s="5">
        <v>140</v>
      </c>
      <c r="G73" s="7">
        <v>85.995542347696883</v>
      </c>
      <c r="I73" s="5">
        <v>104</v>
      </c>
      <c r="J73" s="7">
        <v>81.117455138662322</v>
      </c>
    </row>
    <row r="74" spans="6:10" x14ac:dyDescent="0.2">
      <c r="F74" s="5">
        <v>142</v>
      </c>
      <c r="G74" s="7">
        <v>74.971164936562857</v>
      </c>
      <c r="I74" s="5">
        <v>107</v>
      </c>
      <c r="J74" s="7">
        <v>59.241706161137444</v>
      </c>
    </row>
    <row r="75" spans="6:10" x14ac:dyDescent="0.2">
      <c r="F75" s="5">
        <v>148</v>
      </c>
      <c r="G75" s="7">
        <v>76.224734498115794</v>
      </c>
      <c r="I75" s="5">
        <v>108</v>
      </c>
      <c r="J75" s="7">
        <v>72.877059569074774</v>
      </c>
    </row>
    <row r="76" spans="6:10" x14ac:dyDescent="0.2">
      <c r="F76" s="5">
        <v>152</v>
      </c>
      <c r="G76" s="7">
        <v>108.88947368421053</v>
      </c>
      <c r="I76" s="5">
        <v>112</v>
      </c>
      <c r="J76" s="7">
        <v>99.228224917309817</v>
      </c>
    </row>
    <row r="77" spans="6:10" x14ac:dyDescent="0.2">
      <c r="F77" s="5">
        <v>153</v>
      </c>
      <c r="G77" s="7">
        <v>67.423704755145494</v>
      </c>
      <c r="I77" s="5">
        <v>117</v>
      </c>
      <c r="J77" s="7">
        <v>63.644688644688642</v>
      </c>
    </row>
    <row r="78" spans="6:10" x14ac:dyDescent="0.2">
      <c r="F78" s="5">
        <v>158</v>
      </c>
      <c r="G78" s="7">
        <v>98.285922684172135</v>
      </c>
      <c r="I78" s="5">
        <v>118</v>
      </c>
      <c r="J78" s="7">
        <v>68.888888888888886</v>
      </c>
    </row>
    <row r="79" spans="6:10" x14ac:dyDescent="0.2">
      <c r="F79" s="5">
        <v>159</v>
      </c>
      <c r="G79" s="7">
        <v>86.759700476514638</v>
      </c>
      <c r="I79" s="5">
        <v>120</v>
      </c>
      <c r="J79" s="7">
        <v>75.086996336996336</v>
      </c>
    </row>
    <row r="80" spans="6:10" x14ac:dyDescent="0.2">
      <c r="F80" s="5">
        <v>160</v>
      </c>
      <c r="G80" s="7">
        <v>83.03061754021796</v>
      </c>
      <c r="I80" s="5">
        <v>121</v>
      </c>
      <c r="J80" s="7">
        <v>93.45794392523365</v>
      </c>
    </row>
    <row r="81" spans="6:10" x14ac:dyDescent="0.2">
      <c r="F81" s="5">
        <v>162</v>
      </c>
      <c r="G81" s="7">
        <v>97.287735849056602</v>
      </c>
      <c r="I81" s="5">
        <v>122</v>
      </c>
      <c r="J81" s="7">
        <v>53.908355795148246</v>
      </c>
    </row>
    <row r="82" spans="6:10" x14ac:dyDescent="0.2">
      <c r="F82" s="5">
        <v>163</v>
      </c>
      <c r="G82" s="7">
        <v>71.382219338092142</v>
      </c>
      <c r="I82" s="5">
        <v>123</v>
      </c>
      <c r="J82" s="7">
        <v>62.962962962962962</v>
      </c>
    </row>
    <row r="83" spans="6:10" x14ac:dyDescent="0.2">
      <c r="F83" s="5">
        <v>165</v>
      </c>
      <c r="G83" s="7">
        <v>54.972875226039783</v>
      </c>
      <c r="I83" s="5">
        <v>128</v>
      </c>
      <c r="J83" s="7">
        <v>57.539682539682538</v>
      </c>
    </row>
    <row r="84" spans="6:10" x14ac:dyDescent="0.2">
      <c r="F84" s="5">
        <v>167</v>
      </c>
      <c r="G84" s="7">
        <v>54.535017221584383</v>
      </c>
      <c r="I84" s="5">
        <v>129</v>
      </c>
      <c r="J84" s="7">
        <v>77.191235059760956</v>
      </c>
    </row>
    <row r="85" spans="6:10" x14ac:dyDescent="0.2">
      <c r="F85" s="5">
        <v>168</v>
      </c>
      <c r="G85" s="7">
        <v>86.995458188618755</v>
      </c>
      <c r="I85" s="5">
        <v>130</v>
      </c>
      <c r="J85" s="7">
        <v>72.780203784570602</v>
      </c>
    </row>
    <row r="86" spans="6:10" x14ac:dyDescent="0.2">
      <c r="F86" s="5">
        <v>169</v>
      </c>
      <c r="G86" s="7">
        <v>71.6796875</v>
      </c>
      <c r="I86" s="5">
        <v>133</v>
      </c>
      <c r="J86" s="7">
        <v>63.07531380753138</v>
      </c>
    </row>
    <row r="87" spans="6:10" x14ac:dyDescent="0.2">
      <c r="F87" s="5">
        <v>170</v>
      </c>
      <c r="G87" s="7">
        <v>67.197170645446505</v>
      </c>
      <c r="I87" s="5">
        <v>134</v>
      </c>
      <c r="J87" s="7">
        <v>85.836909871244629</v>
      </c>
    </row>
    <row r="88" spans="6:10" x14ac:dyDescent="0.2">
      <c r="F88" s="5">
        <v>172</v>
      </c>
      <c r="G88" s="7">
        <v>78.581871345029242</v>
      </c>
      <c r="I88" s="5">
        <v>137</v>
      </c>
      <c r="J88" s="7">
        <v>58.896210873146622</v>
      </c>
    </row>
    <row r="89" spans="6:10" x14ac:dyDescent="0.2">
      <c r="F89" s="5">
        <v>175</v>
      </c>
      <c r="G89" s="7">
        <v>56.493705864292295</v>
      </c>
      <c r="I89" s="5">
        <v>141</v>
      </c>
      <c r="J89" s="7">
        <v>66.550925925925924</v>
      </c>
    </row>
    <row r="90" spans="6:10" x14ac:dyDescent="0.2">
      <c r="F90" s="5">
        <v>176</v>
      </c>
      <c r="G90" s="7">
        <v>72.321428571428569</v>
      </c>
      <c r="I90" s="5">
        <v>143</v>
      </c>
      <c r="J90" s="7">
        <v>72.331154684095864</v>
      </c>
    </row>
    <row r="91" spans="6:10" x14ac:dyDescent="0.2">
      <c r="F91" s="5">
        <v>177</v>
      </c>
      <c r="G91" s="7">
        <v>65.711616318903765</v>
      </c>
      <c r="I91" s="5">
        <v>144</v>
      </c>
      <c r="J91" s="7">
        <v>68.204613841524576</v>
      </c>
    </row>
    <row r="92" spans="6:10" x14ac:dyDescent="0.2">
      <c r="F92" s="5">
        <v>178</v>
      </c>
      <c r="G92" s="7">
        <v>58.04172274562584</v>
      </c>
      <c r="I92" s="5">
        <v>147</v>
      </c>
      <c r="J92" s="7">
        <v>66.037735849056602</v>
      </c>
    </row>
    <row r="93" spans="6:10" x14ac:dyDescent="0.2">
      <c r="F93" s="5">
        <v>179</v>
      </c>
      <c r="G93" s="7">
        <v>112.7723595505618</v>
      </c>
      <c r="I93" s="5">
        <v>149</v>
      </c>
      <c r="J93" s="7">
        <v>65.277777777777771</v>
      </c>
    </row>
    <row r="94" spans="6:10" x14ac:dyDescent="0.2">
      <c r="F94" s="5">
        <v>182</v>
      </c>
      <c r="G94" s="7">
        <v>77.109826589595372</v>
      </c>
      <c r="I94" s="5">
        <v>150</v>
      </c>
      <c r="J94" s="7">
        <v>51.339285714285715</v>
      </c>
    </row>
    <row r="95" spans="6:10" x14ac:dyDescent="0.2">
      <c r="F95" s="5">
        <v>184</v>
      </c>
      <c r="G95" s="7">
        <v>58.072009291521489</v>
      </c>
      <c r="I95" s="5">
        <v>151</v>
      </c>
      <c r="J95" s="7">
        <v>62.951496388028893</v>
      </c>
    </row>
    <row r="96" spans="6:10" x14ac:dyDescent="0.2">
      <c r="F96" s="5">
        <v>188</v>
      </c>
      <c r="G96" s="7">
        <v>58.290155440414509</v>
      </c>
      <c r="I96" s="5">
        <v>154</v>
      </c>
      <c r="J96" s="7">
        <v>82.340574632095311</v>
      </c>
    </row>
    <row r="97" spans="6:10" x14ac:dyDescent="0.2">
      <c r="F97" s="5">
        <v>191</v>
      </c>
      <c r="G97" s="7">
        <v>87.988826815642454</v>
      </c>
      <c r="I97" s="5">
        <v>155</v>
      </c>
      <c r="J97" s="7">
        <v>52.083333333333336</v>
      </c>
    </row>
    <row r="98" spans="6:10" x14ac:dyDescent="0.2">
      <c r="F98" s="5">
        <v>197</v>
      </c>
      <c r="G98" s="7">
        <v>90.345307068366168</v>
      </c>
      <c r="I98" s="5">
        <v>156</v>
      </c>
      <c r="J98" s="7">
        <v>47.362110311750598</v>
      </c>
    </row>
    <row r="99" spans="6:10" x14ac:dyDescent="0.2">
      <c r="F99" s="5">
        <v>199</v>
      </c>
      <c r="G99" s="7">
        <v>34.852546916890077</v>
      </c>
      <c r="I99" s="5">
        <v>157</v>
      </c>
      <c r="J99" s="7">
        <v>105.28846153846153</v>
      </c>
    </row>
    <row r="100" spans="6:10" x14ac:dyDescent="0.2">
      <c r="F100" s="5">
        <v>200</v>
      </c>
      <c r="G100" s="7">
        <v>80.239346176298895</v>
      </c>
      <c r="I100" s="5">
        <v>161</v>
      </c>
      <c r="J100" s="7">
        <v>65.949675324675326</v>
      </c>
    </row>
    <row r="101" spans="6:10" x14ac:dyDescent="0.2">
      <c r="F101" s="5">
        <v>207</v>
      </c>
      <c r="G101" s="7">
        <v>50.740479548660083</v>
      </c>
      <c r="I101" s="5">
        <v>164</v>
      </c>
      <c r="J101" s="7">
        <v>58.503401360544217</v>
      </c>
    </row>
    <row r="102" spans="6:10" x14ac:dyDescent="0.2">
      <c r="F102" s="5">
        <v>209</v>
      </c>
      <c r="G102" s="7">
        <v>86.051568810189494</v>
      </c>
      <c r="I102" s="5">
        <v>171</v>
      </c>
      <c r="J102" s="7">
        <v>61.132254995242626</v>
      </c>
    </row>
    <row r="103" spans="6:10" x14ac:dyDescent="0.2">
      <c r="F103" s="5">
        <v>213</v>
      </c>
      <c r="G103" s="7">
        <v>91.816133720930239</v>
      </c>
      <c r="I103" s="5">
        <v>174</v>
      </c>
      <c r="J103" s="7">
        <v>59.838472834067545</v>
      </c>
    </row>
    <row r="104" spans="6:10" x14ac:dyDescent="0.2">
      <c r="F104" s="5">
        <v>219</v>
      </c>
      <c r="G104" s="7">
        <v>113.19040697674419</v>
      </c>
      <c r="I104" s="5">
        <v>180</v>
      </c>
      <c r="J104" s="7">
        <v>51.652892561983471</v>
      </c>
    </row>
    <row r="105" spans="6:10" x14ac:dyDescent="0.2">
      <c r="F105" s="5">
        <v>222</v>
      </c>
      <c r="G105" s="7">
        <v>61.031431187061337</v>
      </c>
      <c r="I105" s="5">
        <v>183</v>
      </c>
      <c r="J105" s="7">
        <v>89.552238805970148</v>
      </c>
    </row>
    <row r="106" spans="6:10" x14ac:dyDescent="0.2">
      <c r="F106" s="5">
        <v>223</v>
      </c>
      <c r="G106" s="7">
        <v>79.42604856512142</v>
      </c>
      <c r="I106" s="5">
        <v>185</v>
      </c>
      <c r="J106" s="7">
        <v>72.323462414578586</v>
      </c>
    </row>
    <row r="107" spans="6:10" x14ac:dyDescent="0.2">
      <c r="F107" s="5">
        <v>225</v>
      </c>
      <c r="G107" s="7">
        <v>80.737876254180605</v>
      </c>
      <c r="I107" s="5">
        <v>187</v>
      </c>
      <c r="J107" s="7">
        <v>71.933471933471935</v>
      </c>
    </row>
    <row r="108" spans="6:10" x14ac:dyDescent="0.2">
      <c r="F108" s="5">
        <v>227</v>
      </c>
      <c r="G108" s="7">
        <v>77.894171367177009</v>
      </c>
      <c r="I108" s="5">
        <v>192</v>
      </c>
      <c r="J108" s="7">
        <v>83.484573502722327</v>
      </c>
    </row>
    <row r="109" spans="6:10" x14ac:dyDescent="0.2">
      <c r="F109" s="5">
        <v>235</v>
      </c>
      <c r="G109" s="7">
        <v>76.773049645390074</v>
      </c>
      <c r="I109" s="5">
        <v>193</v>
      </c>
      <c r="J109" s="7">
        <v>67.085953878406713</v>
      </c>
    </row>
    <row r="110" spans="6:10" x14ac:dyDescent="0.2">
      <c r="F110" s="5">
        <v>238</v>
      </c>
      <c r="G110" s="7">
        <v>70.985401459854018</v>
      </c>
      <c r="I110" s="5">
        <v>195</v>
      </c>
      <c r="J110" s="7">
        <v>73.495370370370367</v>
      </c>
    </row>
    <row r="111" spans="6:10" x14ac:dyDescent="0.2">
      <c r="F111" s="5">
        <v>239</v>
      </c>
      <c r="G111" s="7">
        <v>93.860684769775673</v>
      </c>
      <c r="I111" s="5">
        <v>201</v>
      </c>
      <c r="J111" s="7">
        <v>62.444246208742193</v>
      </c>
    </row>
    <row r="112" spans="6:10" x14ac:dyDescent="0.2">
      <c r="F112" s="5">
        <v>241</v>
      </c>
      <c r="G112" s="7">
        <v>83.812260536398469</v>
      </c>
      <c r="I112" s="5">
        <v>202</v>
      </c>
      <c r="J112" s="7">
        <v>69.292929292929287</v>
      </c>
    </row>
    <row r="113" spans="6:10" x14ac:dyDescent="0.2">
      <c r="F113" s="5">
        <v>245</v>
      </c>
      <c r="G113" s="7">
        <v>67.037279267495094</v>
      </c>
      <c r="I113" s="5">
        <v>203</v>
      </c>
      <c r="J113" s="7">
        <v>58.121432278152568</v>
      </c>
    </row>
    <row r="114" spans="6:10" x14ac:dyDescent="0.2">
      <c r="F114" s="5">
        <v>246</v>
      </c>
      <c r="G114" s="7">
        <v>64.971751412429384</v>
      </c>
      <c r="I114" s="5">
        <v>205</v>
      </c>
      <c r="J114" s="7">
        <v>54.890219560878243</v>
      </c>
    </row>
    <row r="115" spans="6:10" x14ac:dyDescent="0.2">
      <c r="F115" s="5">
        <v>249</v>
      </c>
      <c r="G115" s="7">
        <v>71.770334928229659</v>
      </c>
      <c r="I115" s="5">
        <v>206</v>
      </c>
      <c r="J115" s="7">
        <v>62.979762735519891</v>
      </c>
    </row>
    <row r="116" spans="6:10" x14ac:dyDescent="0.2">
      <c r="F116" s="5">
        <v>250</v>
      </c>
      <c r="G116" s="7">
        <v>77.201783723522851</v>
      </c>
      <c r="I116" s="5">
        <v>208</v>
      </c>
      <c r="J116" s="7">
        <v>64.090909090909093</v>
      </c>
    </row>
    <row r="117" spans="6:10" x14ac:dyDescent="0.2">
      <c r="F117" s="5">
        <v>253</v>
      </c>
      <c r="G117" s="7">
        <v>70.959803117309264</v>
      </c>
      <c r="I117" s="5">
        <v>210</v>
      </c>
      <c r="J117" s="7">
        <v>66.391941391941387</v>
      </c>
    </row>
    <row r="118" spans="6:10" x14ac:dyDescent="0.2">
      <c r="F118" s="5">
        <v>256</v>
      </c>
      <c r="G118" s="7">
        <v>70.422535211267601</v>
      </c>
      <c r="I118" s="5">
        <v>211</v>
      </c>
      <c r="J118" s="7">
        <v>56.712962962962962</v>
      </c>
    </row>
    <row r="119" spans="6:10" x14ac:dyDescent="0.2">
      <c r="F119" s="5">
        <v>257</v>
      </c>
      <c r="G119" s="7">
        <v>80.054012345679013</v>
      </c>
      <c r="I119" s="5">
        <v>212</v>
      </c>
      <c r="J119" s="7">
        <v>76.732673267326732</v>
      </c>
    </row>
    <row r="120" spans="6:10" x14ac:dyDescent="0.2">
      <c r="F120" s="5">
        <v>258</v>
      </c>
      <c r="G120" s="7">
        <v>68.578553615960104</v>
      </c>
      <c r="I120" s="5">
        <v>214</v>
      </c>
      <c r="J120" s="7">
        <v>78.787878787878782</v>
      </c>
    </row>
    <row r="121" spans="6:10" x14ac:dyDescent="0.2">
      <c r="F121" s="5">
        <v>259</v>
      </c>
      <c r="G121" s="7">
        <v>84.029038112522684</v>
      </c>
      <c r="I121" s="5">
        <v>215</v>
      </c>
      <c r="J121" s="7">
        <v>77.727054300816917</v>
      </c>
    </row>
    <row r="122" spans="6:10" x14ac:dyDescent="0.2">
      <c r="F122" s="5">
        <v>262</v>
      </c>
      <c r="G122" s="7">
        <v>68.047337278106511</v>
      </c>
      <c r="I122" s="5">
        <v>216</v>
      </c>
      <c r="J122" s="7">
        <v>58.304423243712058</v>
      </c>
    </row>
    <row r="123" spans="6:10" x14ac:dyDescent="0.2">
      <c r="F123" s="5">
        <v>268</v>
      </c>
      <c r="G123" s="7">
        <v>61.641483516483518</v>
      </c>
      <c r="I123" s="5">
        <v>217</v>
      </c>
      <c r="J123" s="7">
        <v>73.119777158774369</v>
      </c>
    </row>
    <row r="124" spans="6:10" x14ac:dyDescent="0.2">
      <c r="F124" s="5">
        <v>271</v>
      </c>
      <c r="G124" s="7">
        <v>87.673038892551091</v>
      </c>
      <c r="I124" s="5">
        <v>218</v>
      </c>
      <c r="J124" s="7">
        <v>53.128103277060575</v>
      </c>
    </row>
    <row r="125" spans="6:10" x14ac:dyDescent="0.2">
      <c r="F125" s="5">
        <v>273</v>
      </c>
      <c r="G125" s="7">
        <v>84.745762711864401</v>
      </c>
      <c r="I125" s="5">
        <v>221</v>
      </c>
      <c r="J125" s="7">
        <v>68.391188251001338</v>
      </c>
    </row>
    <row r="126" spans="6:10" x14ac:dyDescent="0.2">
      <c r="F126" s="5">
        <v>274</v>
      </c>
      <c r="G126" s="7">
        <v>48.398328690807801</v>
      </c>
      <c r="I126" s="5">
        <v>224</v>
      </c>
      <c r="J126" s="7">
        <v>56.13425925925926</v>
      </c>
    </row>
    <row r="127" spans="6:10" x14ac:dyDescent="0.2">
      <c r="F127" s="5">
        <v>276</v>
      </c>
      <c r="G127" s="7">
        <v>82</v>
      </c>
      <c r="I127" s="5">
        <v>229</v>
      </c>
      <c r="J127" s="7">
        <v>68.530701754385959</v>
      </c>
    </row>
    <row r="128" spans="6:10" x14ac:dyDescent="0.2">
      <c r="F128" s="5">
        <v>277</v>
      </c>
      <c r="G128" s="7">
        <v>64.42307692307692</v>
      </c>
      <c r="I128" s="5">
        <v>231</v>
      </c>
      <c r="J128" s="7">
        <v>61.976549413735341</v>
      </c>
    </row>
    <row r="129" spans="6:10" x14ac:dyDescent="0.2">
      <c r="F129" s="5">
        <v>279</v>
      </c>
      <c r="G129" s="7">
        <v>97.901461574728899</v>
      </c>
      <c r="I129" s="5">
        <v>234</v>
      </c>
      <c r="J129" s="7">
        <v>71.700223713646537</v>
      </c>
    </row>
    <row r="130" spans="6:10" x14ac:dyDescent="0.2">
      <c r="F130" s="5">
        <v>280</v>
      </c>
      <c r="G130" s="7">
        <v>60.339409176618481</v>
      </c>
      <c r="I130" s="5">
        <v>237</v>
      </c>
      <c r="J130" s="7">
        <v>65.594059405940598</v>
      </c>
    </row>
    <row r="131" spans="6:10" x14ac:dyDescent="0.2">
      <c r="F131" s="5">
        <v>281</v>
      </c>
      <c r="G131" s="7">
        <v>81.929006812477596</v>
      </c>
      <c r="I131" s="5">
        <v>240</v>
      </c>
      <c r="J131" s="7">
        <v>50.855085508550857</v>
      </c>
    </row>
    <row r="132" spans="6:10" x14ac:dyDescent="0.2">
      <c r="F132" s="5">
        <v>287</v>
      </c>
      <c r="G132" s="7">
        <v>60.090702947845806</v>
      </c>
      <c r="I132" s="5">
        <v>242</v>
      </c>
      <c r="J132" s="7">
        <v>71.198453608247419</v>
      </c>
    </row>
    <row r="133" spans="6:10" x14ac:dyDescent="0.2">
      <c r="F133" s="5">
        <v>291</v>
      </c>
      <c r="G133" s="7">
        <v>77.795196797865245</v>
      </c>
      <c r="I133" s="5">
        <v>243</v>
      </c>
      <c r="J133" s="7">
        <v>39.898989898989896</v>
      </c>
    </row>
    <row r="134" spans="6:10" x14ac:dyDescent="0.2">
      <c r="F134" s="5">
        <v>293</v>
      </c>
      <c r="G134" s="7">
        <v>52.737520128824478</v>
      </c>
      <c r="I134" s="5">
        <v>248</v>
      </c>
      <c r="J134" s="7">
        <v>51.057622173595917</v>
      </c>
    </row>
    <row r="135" spans="6:10" x14ac:dyDescent="0.2">
      <c r="F135" s="5">
        <v>294</v>
      </c>
      <c r="G135" s="7">
        <v>76.847612818835842</v>
      </c>
      <c r="I135" s="5">
        <v>251</v>
      </c>
      <c r="J135" s="7">
        <v>37.610619469026545</v>
      </c>
    </row>
    <row r="136" spans="6:10" x14ac:dyDescent="0.2">
      <c r="F136" s="5">
        <v>295</v>
      </c>
      <c r="G136" s="7">
        <v>54.575163398692808</v>
      </c>
      <c r="I136" s="5">
        <v>254</v>
      </c>
      <c r="J136" s="7">
        <v>60.675883256528415</v>
      </c>
    </row>
    <row r="137" spans="6:10" x14ac:dyDescent="0.2">
      <c r="F137" s="5">
        <v>297</v>
      </c>
      <c r="G137" s="7">
        <v>61.588330632090759</v>
      </c>
      <c r="I137" s="5">
        <v>255</v>
      </c>
      <c r="J137" s="7">
        <v>55.175038051750377</v>
      </c>
    </row>
    <row r="138" spans="6:10" x14ac:dyDescent="0.2">
      <c r="F138" s="5">
        <v>298</v>
      </c>
      <c r="G138" s="7">
        <v>81.709401709401703</v>
      </c>
      <c r="I138" s="5">
        <v>260</v>
      </c>
      <c r="J138" s="7">
        <v>109.97732426303855</v>
      </c>
    </row>
    <row r="139" spans="6:10" x14ac:dyDescent="0.2">
      <c r="F139" s="5">
        <v>299</v>
      </c>
      <c r="G139" s="7">
        <v>71.574642126789371</v>
      </c>
      <c r="I139" s="5">
        <v>261</v>
      </c>
      <c r="J139" s="7">
        <v>64.139941690962104</v>
      </c>
    </row>
    <row r="140" spans="6:10" x14ac:dyDescent="0.2">
      <c r="F140" s="5">
        <v>302</v>
      </c>
      <c r="G140" s="7">
        <v>76.724137931034477</v>
      </c>
      <c r="I140" s="5">
        <v>263</v>
      </c>
      <c r="J140" s="7">
        <v>87.892898719441206</v>
      </c>
    </row>
    <row r="141" spans="6:10" x14ac:dyDescent="0.2">
      <c r="F141" s="5">
        <v>303</v>
      </c>
      <c r="G141" s="7">
        <v>66.515249837767684</v>
      </c>
      <c r="I141" s="5">
        <v>264</v>
      </c>
      <c r="J141" s="7">
        <v>57.983942908117754</v>
      </c>
    </row>
    <row r="142" spans="6:10" x14ac:dyDescent="0.2">
      <c r="F142" s="5">
        <v>306</v>
      </c>
      <c r="G142" s="7">
        <v>76.474999999999994</v>
      </c>
      <c r="I142" s="5">
        <v>265</v>
      </c>
      <c r="J142" s="7">
        <v>50.554016620498615</v>
      </c>
    </row>
    <row r="143" spans="6:10" x14ac:dyDescent="0.2">
      <c r="F143" s="5">
        <v>307</v>
      </c>
      <c r="G143" s="7">
        <v>76.452599388379198</v>
      </c>
      <c r="I143" s="5">
        <v>266</v>
      </c>
      <c r="J143" s="7">
        <v>61.708860759493668</v>
      </c>
    </row>
    <row r="144" spans="6:10" x14ac:dyDescent="0.2">
      <c r="F144" s="5">
        <v>310</v>
      </c>
      <c r="G144" s="7">
        <v>93.75</v>
      </c>
      <c r="I144" s="5">
        <v>267</v>
      </c>
      <c r="J144" s="7">
        <v>79.982706441850411</v>
      </c>
    </row>
    <row r="145" spans="6:10" x14ac:dyDescent="0.2">
      <c r="F145" s="5">
        <v>314</v>
      </c>
      <c r="G145" s="7">
        <v>89.884947267497608</v>
      </c>
      <c r="I145" s="5">
        <v>269</v>
      </c>
      <c r="J145" s="7">
        <v>79.380764163372859</v>
      </c>
    </row>
    <row r="146" spans="6:10" x14ac:dyDescent="0.2">
      <c r="F146" s="5">
        <v>315</v>
      </c>
      <c r="G146" s="7">
        <v>75.1371886872098</v>
      </c>
      <c r="I146" s="5">
        <v>270</v>
      </c>
      <c r="J146" s="7">
        <v>65.60283687943263</v>
      </c>
    </row>
    <row r="147" spans="6:10" x14ac:dyDescent="0.2">
      <c r="F147" s="5">
        <v>317</v>
      </c>
      <c r="G147" s="7">
        <v>81.300813008130078</v>
      </c>
      <c r="I147" s="5">
        <v>272</v>
      </c>
      <c r="J147" s="7">
        <v>87.882096069868993</v>
      </c>
    </row>
    <row r="148" spans="6:10" x14ac:dyDescent="0.2">
      <c r="F148" s="5">
        <v>318</v>
      </c>
      <c r="G148" s="7">
        <v>88.611749261568761</v>
      </c>
      <c r="I148" s="5">
        <v>275</v>
      </c>
      <c r="J148" s="7">
        <v>76.286764705882348</v>
      </c>
    </row>
    <row r="149" spans="6:10" x14ac:dyDescent="0.2">
      <c r="F149" s="5">
        <v>319</v>
      </c>
      <c r="G149" s="7">
        <v>65.113949411470074</v>
      </c>
      <c r="I149" s="5">
        <v>278</v>
      </c>
      <c r="J149" s="7">
        <v>81.597222222222229</v>
      </c>
    </row>
    <row r="150" spans="6:10" x14ac:dyDescent="0.2">
      <c r="F150" s="5">
        <v>321</v>
      </c>
      <c r="G150" s="7">
        <v>89.113914174252272</v>
      </c>
      <c r="I150" s="5">
        <v>282</v>
      </c>
      <c r="J150" s="7">
        <v>73.296354992076076</v>
      </c>
    </row>
    <row r="151" spans="6:10" x14ac:dyDescent="0.2">
      <c r="F151" s="5">
        <v>322</v>
      </c>
      <c r="G151" s="7">
        <v>98.224195338512757</v>
      </c>
      <c r="I151" s="5">
        <v>284</v>
      </c>
      <c r="J151" s="7">
        <v>83.310626702997268</v>
      </c>
    </row>
    <row r="152" spans="6:10" x14ac:dyDescent="0.2">
      <c r="F152" s="5">
        <v>323</v>
      </c>
      <c r="G152" s="7">
        <v>71.124763705103973</v>
      </c>
      <c r="I152" s="5">
        <v>288</v>
      </c>
      <c r="J152" s="7">
        <v>51.282051282051285</v>
      </c>
    </row>
    <row r="153" spans="6:10" x14ac:dyDescent="0.2">
      <c r="F153" s="5">
        <v>329</v>
      </c>
      <c r="G153" s="7">
        <v>72.028206850235051</v>
      </c>
      <c r="I153" s="5">
        <v>289</v>
      </c>
      <c r="J153" s="7">
        <v>68.462401795735133</v>
      </c>
    </row>
    <row r="154" spans="6:10" x14ac:dyDescent="0.2">
      <c r="F154" s="5">
        <v>333</v>
      </c>
      <c r="G154" s="7">
        <v>58.738366080661841</v>
      </c>
      <c r="I154" s="5">
        <v>290</v>
      </c>
      <c r="J154" s="7">
        <v>73.340496657115565</v>
      </c>
    </row>
    <row r="155" spans="6:10" x14ac:dyDescent="0.2">
      <c r="F155" s="5">
        <v>335</v>
      </c>
      <c r="G155" s="7">
        <v>74.38977140643162</v>
      </c>
      <c r="I155" s="5">
        <v>296</v>
      </c>
      <c r="J155" s="7">
        <v>71.036889332003994</v>
      </c>
    </row>
    <row r="156" spans="6:10" x14ac:dyDescent="0.2">
      <c r="F156" s="5">
        <v>337</v>
      </c>
      <c r="G156" s="7">
        <v>98.185744016649323</v>
      </c>
      <c r="I156" s="5">
        <v>300</v>
      </c>
      <c r="J156" s="7">
        <v>70.632798573975037</v>
      </c>
    </row>
    <row r="157" spans="6:10" x14ac:dyDescent="0.2">
      <c r="F157" s="5">
        <v>338</v>
      </c>
      <c r="G157" s="7">
        <v>69.661458333333329</v>
      </c>
      <c r="I157" s="5">
        <v>304</v>
      </c>
      <c r="J157" s="7">
        <v>83.836689038031324</v>
      </c>
    </row>
    <row r="158" spans="6:10" x14ac:dyDescent="0.2">
      <c r="F158" s="5">
        <v>339</v>
      </c>
      <c r="G158" s="7">
        <v>71.580063626723231</v>
      </c>
      <c r="I158" s="5">
        <v>308</v>
      </c>
      <c r="J158" s="7">
        <v>51.884057971014492</v>
      </c>
    </row>
    <row r="159" spans="6:10" x14ac:dyDescent="0.2">
      <c r="F159" s="5">
        <v>341</v>
      </c>
      <c r="G159" s="7">
        <v>70.573913043478257</v>
      </c>
      <c r="I159" s="5">
        <v>309</v>
      </c>
      <c r="J159" s="7">
        <v>47.909407665505228</v>
      </c>
    </row>
    <row r="160" spans="6:10" x14ac:dyDescent="0.2">
      <c r="F160" s="5">
        <v>346</v>
      </c>
      <c r="G160" s="7">
        <v>55.001961553550409</v>
      </c>
      <c r="I160" s="5">
        <v>311</v>
      </c>
      <c r="J160" s="7">
        <v>75.341219290263879</v>
      </c>
    </row>
    <row r="161" spans="6:10" x14ac:dyDescent="0.2">
      <c r="F161" s="5">
        <v>350</v>
      </c>
      <c r="G161" s="7">
        <v>95.5319055944056</v>
      </c>
      <c r="I161" s="5">
        <v>312</v>
      </c>
      <c r="J161" s="7">
        <v>67.901234567901241</v>
      </c>
    </row>
    <row r="162" spans="6:10" x14ac:dyDescent="0.2">
      <c r="F162" s="5">
        <v>355</v>
      </c>
      <c r="G162" s="7">
        <v>55.226824457593686</v>
      </c>
      <c r="I162" s="5">
        <v>316</v>
      </c>
      <c r="J162" s="7">
        <v>87.756052141527007</v>
      </c>
    </row>
    <row r="163" spans="6:10" x14ac:dyDescent="0.2">
      <c r="F163" s="5">
        <v>360</v>
      </c>
      <c r="G163" s="7">
        <v>93.023255813953483</v>
      </c>
      <c r="I163" s="5">
        <v>320</v>
      </c>
      <c r="J163" s="7">
        <v>65.928270042194086</v>
      </c>
    </row>
    <row r="164" spans="6:10" x14ac:dyDescent="0.2">
      <c r="F164" s="5">
        <v>363</v>
      </c>
      <c r="G164" s="7">
        <v>103.27783558792925</v>
      </c>
      <c r="I164" s="5">
        <v>324</v>
      </c>
      <c r="J164" s="7">
        <v>54.268817204301072</v>
      </c>
    </row>
    <row r="165" spans="6:10" x14ac:dyDescent="0.2">
      <c r="F165" s="5">
        <v>365</v>
      </c>
      <c r="G165" s="7">
        <v>80.168776371308013</v>
      </c>
      <c r="I165" s="5">
        <v>326</v>
      </c>
      <c r="J165" s="7">
        <v>57.124097176625085</v>
      </c>
    </row>
    <row r="166" spans="6:10" x14ac:dyDescent="0.2">
      <c r="F166" s="5">
        <v>371</v>
      </c>
      <c r="G166" s="7">
        <v>65.876958349254878</v>
      </c>
      <c r="I166" s="5">
        <v>328</v>
      </c>
      <c r="J166" s="7">
        <v>52.512653651482282</v>
      </c>
    </row>
    <row r="167" spans="6:10" x14ac:dyDescent="0.2">
      <c r="F167" s="5">
        <v>372</v>
      </c>
      <c r="G167" s="7">
        <v>84.654911838790937</v>
      </c>
      <c r="I167" s="5">
        <v>330</v>
      </c>
      <c r="J167" s="7">
        <v>43.624161073825505</v>
      </c>
    </row>
    <row r="168" spans="6:10" x14ac:dyDescent="0.2">
      <c r="F168" s="5">
        <v>375</v>
      </c>
      <c r="G168" s="7">
        <v>79.099099099099092</v>
      </c>
      <c r="I168" s="5">
        <v>332</v>
      </c>
      <c r="J168" s="7">
        <v>65.814393939393938</v>
      </c>
    </row>
    <row r="169" spans="6:10" x14ac:dyDescent="0.2">
      <c r="F169" s="5">
        <v>378</v>
      </c>
      <c r="G169" s="7">
        <v>84.033613445378151</v>
      </c>
      <c r="I169" s="5">
        <v>340</v>
      </c>
      <c r="J169" s="7">
        <v>63.786008230452673</v>
      </c>
    </row>
    <row r="170" spans="6:10" x14ac:dyDescent="0.2">
      <c r="F170" s="5">
        <v>379</v>
      </c>
      <c r="G170" s="7">
        <v>106.25862068965517</v>
      </c>
      <c r="I170" s="5">
        <v>342</v>
      </c>
      <c r="J170" s="7">
        <v>52.496798975672213</v>
      </c>
    </row>
    <row r="171" spans="6:10" x14ac:dyDescent="0.2">
      <c r="F171" s="5">
        <v>380</v>
      </c>
      <c r="G171" s="7">
        <v>64.342199856218542</v>
      </c>
      <c r="I171" s="5">
        <v>347</v>
      </c>
      <c r="J171" s="7">
        <v>79.070981210855948</v>
      </c>
    </row>
    <row r="172" spans="6:10" x14ac:dyDescent="0.2">
      <c r="F172" s="5">
        <v>381</v>
      </c>
      <c r="G172" s="7">
        <v>46.742730953257272</v>
      </c>
      <c r="I172" s="5">
        <v>348</v>
      </c>
      <c r="J172" s="7">
        <v>53.281461434370769</v>
      </c>
    </row>
    <row r="173" spans="6:10" x14ac:dyDescent="0.2">
      <c r="F173" s="5">
        <v>383</v>
      </c>
      <c r="G173" s="7">
        <v>78.033625730994146</v>
      </c>
      <c r="I173" s="5">
        <v>352</v>
      </c>
      <c r="J173" s="7">
        <v>65.381968341362693</v>
      </c>
    </row>
    <row r="174" spans="6:10" x14ac:dyDescent="0.2">
      <c r="F174" s="5">
        <v>385</v>
      </c>
      <c r="G174" s="7">
        <v>67.93093688083782</v>
      </c>
      <c r="I174" s="5">
        <v>353</v>
      </c>
      <c r="J174" s="7">
        <v>55.008685581933989</v>
      </c>
    </row>
    <row r="175" spans="6:10" x14ac:dyDescent="0.2">
      <c r="F175" s="5">
        <v>390</v>
      </c>
      <c r="G175" s="7">
        <v>106.12855007473841</v>
      </c>
      <c r="I175" s="5">
        <v>354</v>
      </c>
      <c r="J175" s="7">
        <v>78.794642857142861</v>
      </c>
    </row>
    <row r="176" spans="6:10" x14ac:dyDescent="0.2">
      <c r="F176" s="5">
        <v>392</v>
      </c>
      <c r="G176" s="7">
        <v>77.757685352622062</v>
      </c>
      <c r="I176" s="5">
        <v>356</v>
      </c>
      <c r="J176" s="7">
        <v>73.958333333333329</v>
      </c>
    </row>
    <row r="177" spans="6:10" x14ac:dyDescent="0.2">
      <c r="F177" s="5">
        <v>398</v>
      </c>
      <c r="G177" s="7">
        <v>63.340807174887892</v>
      </c>
      <c r="I177" s="5">
        <v>357</v>
      </c>
      <c r="J177" s="7">
        <v>74.408602150537632</v>
      </c>
    </row>
    <row r="178" spans="6:10" x14ac:dyDescent="0.2">
      <c r="F178" s="5">
        <v>400</v>
      </c>
      <c r="G178" s="7">
        <v>91.218773656320963</v>
      </c>
      <c r="I178" s="5">
        <v>359</v>
      </c>
      <c r="J178" s="7">
        <v>53.852526926263465</v>
      </c>
    </row>
    <row r="179" spans="6:10" x14ac:dyDescent="0.2">
      <c r="F179" s="5">
        <v>404</v>
      </c>
      <c r="G179" s="7">
        <v>75.793184488836658</v>
      </c>
      <c r="I179" s="5">
        <v>361</v>
      </c>
      <c r="J179" s="7">
        <v>86.666666666666671</v>
      </c>
    </row>
    <row r="180" spans="6:10" x14ac:dyDescent="0.2">
      <c r="F180" s="5">
        <v>405</v>
      </c>
      <c r="G180" s="7">
        <v>70.647603027754414</v>
      </c>
      <c r="I180" s="5">
        <v>362</v>
      </c>
      <c r="J180" s="7">
        <v>60.720268006700167</v>
      </c>
    </row>
    <row r="181" spans="6:10" x14ac:dyDescent="0.2">
      <c r="F181" s="5">
        <v>406</v>
      </c>
      <c r="G181" s="7">
        <v>51.706308169596689</v>
      </c>
      <c r="I181" s="5">
        <v>366</v>
      </c>
      <c r="J181" s="7">
        <v>72.916666666666671</v>
      </c>
    </row>
    <row r="182" spans="6:10" x14ac:dyDescent="0.2">
      <c r="F182" s="5">
        <v>407</v>
      </c>
      <c r="G182" s="7">
        <v>42.545320014798371</v>
      </c>
      <c r="I182" s="5">
        <v>367</v>
      </c>
      <c r="J182" s="7">
        <v>57.030129124820661</v>
      </c>
    </row>
    <row r="183" spans="6:10" x14ac:dyDescent="0.2">
      <c r="F183" s="5">
        <v>408</v>
      </c>
      <c r="G183" s="7">
        <v>70.238095238095241</v>
      </c>
      <c r="I183" s="5">
        <v>368</v>
      </c>
      <c r="J183" s="7">
        <v>65.217391304347828</v>
      </c>
    </row>
    <row r="184" spans="6:10" x14ac:dyDescent="0.2">
      <c r="F184" s="5">
        <v>409</v>
      </c>
      <c r="G184" s="7">
        <v>86.553323029366311</v>
      </c>
      <c r="I184" s="5">
        <v>369</v>
      </c>
      <c r="J184" s="7">
        <v>52.050473186119874</v>
      </c>
    </row>
    <row r="185" spans="6:10" x14ac:dyDescent="0.2">
      <c r="F185" s="5">
        <v>410</v>
      </c>
      <c r="G185" s="7">
        <v>109.1741645244216</v>
      </c>
      <c r="I185" s="5">
        <v>370</v>
      </c>
      <c r="J185" s="7">
        <v>68.936170212765958</v>
      </c>
    </row>
    <row r="186" spans="6:10" x14ac:dyDescent="0.2">
      <c r="F186" s="5">
        <v>415</v>
      </c>
      <c r="G186" s="7">
        <v>71.765816808309722</v>
      </c>
      <c r="I186" s="5">
        <v>374</v>
      </c>
      <c r="J186" s="7">
        <v>63.829787234042556</v>
      </c>
    </row>
    <row r="187" spans="6:10" x14ac:dyDescent="0.2">
      <c r="F187" s="5">
        <v>418</v>
      </c>
      <c r="G187" s="7">
        <v>59.839759639459189</v>
      </c>
      <c r="I187" s="5">
        <v>376</v>
      </c>
      <c r="J187" s="7">
        <v>38.437303087586642</v>
      </c>
    </row>
    <row r="188" spans="6:10" x14ac:dyDescent="0.2">
      <c r="F188" s="5">
        <v>422</v>
      </c>
      <c r="G188" s="7">
        <v>67.103620474406995</v>
      </c>
      <c r="I188" s="5">
        <v>377</v>
      </c>
      <c r="J188" s="7">
        <v>82.959641255605376</v>
      </c>
    </row>
    <row r="189" spans="6:10" x14ac:dyDescent="0.2">
      <c r="F189" s="5">
        <v>424</v>
      </c>
      <c r="G189" s="7">
        <v>76.829268292682926</v>
      </c>
      <c r="I189" s="5">
        <v>382</v>
      </c>
      <c r="J189" s="7">
        <v>72.37856592135698</v>
      </c>
    </row>
    <row r="190" spans="6:10" x14ac:dyDescent="0.2">
      <c r="F190" s="5">
        <v>427</v>
      </c>
      <c r="G190" s="7">
        <v>86.970271979759644</v>
      </c>
      <c r="I190" s="5">
        <v>384</v>
      </c>
      <c r="J190" s="7">
        <v>48.469387755102041</v>
      </c>
    </row>
    <row r="191" spans="6:10" x14ac:dyDescent="0.2">
      <c r="F191" s="5">
        <v>434</v>
      </c>
      <c r="G191" s="7">
        <v>71.541501976284579</v>
      </c>
      <c r="I191" s="5">
        <v>387</v>
      </c>
      <c r="J191" s="7">
        <v>43.973941368078179</v>
      </c>
    </row>
    <row r="192" spans="6:10" x14ac:dyDescent="0.2">
      <c r="F192" s="5">
        <v>436</v>
      </c>
      <c r="G192" s="7">
        <v>86.17886178861788</v>
      </c>
      <c r="I192" s="5">
        <v>388</v>
      </c>
      <c r="J192" s="7">
        <v>57.710064635272389</v>
      </c>
    </row>
    <row r="193" spans="6:10" x14ac:dyDescent="0.2">
      <c r="F193" s="5">
        <v>441</v>
      </c>
      <c r="G193" s="7">
        <v>100.9825327510917</v>
      </c>
      <c r="I193" s="5">
        <v>389</v>
      </c>
      <c r="J193" s="7">
        <v>64.811672887682391</v>
      </c>
    </row>
    <row r="194" spans="6:10" x14ac:dyDescent="0.2">
      <c r="F194" s="5">
        <v>443</v>
      </c>
      <c r="G194" s="7">
        <v>61.448509996227841</v>
      </c>
      <c r="I194" s="5">
        <v>391</v>
      </c>
      <c r="J194" s="7">
        <v>53.41113105924596</v>
      </c>
    </row>
    <row r="195" spans="6:10" x14ac:dyDescent="0.2">
      <c r="F195" s="5">
        <v>445</v>
      </c>
      <c r="G195" s="7">
        <v>74.388947927736453</v>
      </c>
      <c r="I195" s="5">
        <v>393</v>
      </c>
      <c r="J195" s="7">
        <v>120.74829931972789</v>
      </c>
    </row>
    <row r="196" spans="6:10" x14ac:dyDescent="0.2">
      <c r="F196" s="5">
        <v>446</v>
      </c>
      <c r="G196" s="7">
        <v>40.799999999999997</v>
      </c>
      <c r="I196" s="5">
        <v>394</v>
      </c>
      <c r="J196" s="7">
        <v>63.451776649746193</v>
      </c>
    </row>
    <row r="197" spans="6:10" x14ac:dyDescent="0.2">
      <c r="F197" s="5">
        <v>447</v>
      </c>
      <c r="G197" s="7">
        <v>55.800293685756237</v>
      </c>
      <c r="I197" s="5">
        <v>395</v>
      </c>
      <c r="J197" s="7">
        <v>61.616732617297906</v>
      </c>
    </row>
    <row r="198" spans="6:10" x14ac:dyDescent="0.2">
      <c r="F198" s="5">
        <v>448</v>
      </c>
      <c r="G198" s="7">
        <v>70.987215909090907</v>
      </c>
      <c r="I198" s="5">
        <v>396</v>
      </c>
      <c r="J198" s="7">
        <v>56.38111888111888</v>
      </c>
    </row>
    <row r="199" spans="6:10" x14ac:dyDescent="0.2">
      <c r="F199" s="5">
        <v>452</v>
      </c>
      <c r="G199" s="7">
        <v>91.324200913242009</v>
      </c>
      <c r="I199" s="5">
        <v>397</v>
      </c>
      <c r="J199" s="7">
        <v>68.791946308724832</v>
      </c>
    </row>
    <row r="200" spans="6:10" x14ac:dyDescent="0.2">
      <c r="F200" s="5">
        <v>453</v>
      </c>
      <c r="G200" s="7">
        <v>77.625570776255714</v>
      </c>
      <c r="I200" s="5">
        <v>399</v>
      </c>
      <c r="J200" s="7">
        <v>32.875368007850831</v>
      </c>
    </row>
    <row r="201" spans="6:10" x14ac:dyDescent="0.2">
      <c r="F201" s="5">
        <v>454</v>
      </c>
      <c r="G201" s="7">
        <v>89.05852417302799</v>
      </c>
      <c r="I201" s="5">
        <v>402</v>
      </c>
      <c r="J201" s="7">
        <v>62.973282442748094</v>
      </c>
    </row>
    <row r="202" spans="6:10" x14ac:dyDescent="0.2">
      <c r="F202" s="5">
        <v>458</v>
      </c>
      <c r="G202" s="7">
        <v>84.572183680211424</v>
      </c>
      <c r="I202" s="5">
        <v>403</v>
      </c>
      <c r="J202" s="7">
        <v>80.357142857142861</v>
      </c>
    </row>
    <row r="203" spans="6:10" x14ac:dyDescent="0.2">
      <c r="F203" s="5">
        <v>459</v>
      </c>
      <c r="G203" s="7">
        <v>71.428571428571431</v>
      </c>
      <c r="I203" s="5">
        <v>411</v>
      </c>
      <c r="J203" s="7">
        <v>23.510971786833856</v>
      </c>
    </row>
    <row r="204" spans="6:10" x14ac:dyDescent="0.2">
      <c r="F204" s="5">
        <v>461</v>
      </c>
      <c r="G204" s="7">
        <v>95.205999277195517</v>
      </c>
      <c r="I204" s="5">
        <v>413</v>
      </c>
      <c r="J204" s="7">
        <v>75.305291723202174</v>
      </c>
    </row>
    <row r="205" spans="6:10" x14ac:dyDescent="0.2">
      <c r="F205" s="5">
        <v>464</v>
      </c>
      <c r="G205" s="7">
        <v>79.452631578947361</v>
      </c>
      <c r="I205" s="5">
        <v>414</v>
      </c>
      <c r="J205" s="7">
        <v>56.483300589390964</v>
      </c>
    </row>
    <row r="206" spans="6:10" x14ac:dyDescent="0.2">
      <c r="F206" s="5">
        <v>468</v>
      </c>
      <c r="G206" s="7">
        <v>61.762225969645868</v>
      </c>
      <c r="I206" s="5">
        <v>416</v>
      </c>
      <c r="J206" s="7">
        <v>67.587313432835828</v>
      </c>
    </row>
    <row r="207" spans="6:10" x14ac:dyDescent="0.2">
      <c r="F207" s="5">
        <v>469</v>
      </c>
      <c r="G207" s="7">
        <v>76.687116564417181</v>
      </c>
      <c r="I207" s="5">
        <v>417</v>
      </c>
      <c r="J207" s="7">
        <v>72.15250965250965</v>
      </c>
    </row>
    <row r="208" spans="6:10" x14ac:dyDescent="0.2">
      <c r="F208" s="5">
        <v>470</v>
      </c>
      <c r="G208" s="7">
        <v>73.564122738001572</v>
      </c>
      <c r="I208" s="5">
        <v>419</v>
      </c>
      <c r="J208" s="7">
        <v>66.666666666666671</v>
      </c>
    </row>
    <row r="209" spans="6:10" x14ac:dyDescent="0.2">
      <c r="F209" s="5">
        <v>472</v>
      </c>
      <c r="G209" s="7">
        <v>68.419157364061931</v>
      </c>
      <c r="I209" s="5">
        <v>420</v>
      </c>
      <c r="J209" s="7">
        <v>67.234848484848484</v>
      </c>
    </row>
    <row r="210" spans="6:10" x14ac:dyDescent="0.2">
      <c r="F210" s="5">
        <v>474</v>
      </c>
      <c r="G210" s="7">
        <v>111.33603238866397</v>
      </c>
      <c r="I210" s="5">
        <v>423</v>
      </c>
      <c r="J210" s="7">
        <v>57.186234817813762</v>
      </c>
    </row>
    <row r="211" spans="6:10" x14ac:dyDescent="0.2">
      <c r="F211" s="5">
        <v>478</v>
      </c>
      <c r="G211" s="7">
        <v>79.232693911592989</v>
      </c>
      <c r="I211" s="5">
        <v>425</v>
      </c>
      <c r="J211" s="7">
        <v>58.110367892976591</v>
      </c>
    </row>
    <row r="212" spans="6:10" x14ac:dyDescent="0.2">
      <c r="F212" s="5">
        <v>479</v>
      </c>
      <c r="G212" s="7">
        <v>86.765994741454861</v>
      </c>
      <c r="I212" s="5">
        <v>426</v>
      </c>
      <c r="J212" s="7">
        <v>66.17647058823529</v>
      </c>
    </row>
    <row r="213" spans="6:10" x14ac:dyDescent="0.2">
      <c r="F213" s="5">
        <v>481</v>
      </c>
      <c r="G213" s="7">
        <v>88.514797719250609</v>
      </c>
      <c r="I213" s="5">
        <v>428</v>
      </c>
      <c r="J213" s="7">
        <v>60.092613009922822</v>
      </c>
    </row>
    <row r="214" spans="6:10" x14ac:dyDescent="0.2">
      <c r="F214" s="5">
        <v>482</v>
      </c>
      <c r="G214" s="7">
        <v>104.35267857142857</v>
      </c>
      <c r="I214" s="5">
        <v>429</v>
      </c>
      <c r="J214" s="7">
        <v>80.877483443708613</v>
      </c>
    </row>
    <row r="215" spans="6:10" x14ac:dyDescent="0.2">
      <c r="F215" s="5">
        <v>483</v>
      </c>
      <c r="G215" s="7">
        <v>56.652046783625728</v>
      </c>
      <c r="I215" s="5">
        <v>430</v>
      </c>
      <c r="J215" s="7">
        <v>62.410841654778885</v>
      </c>
    </row>
    <row r="216" spans="6:10" x14ac:dyDescent="0.2">
      <c r="F216" s="5">
        <v>492</v>
      </c>
      <c r="G216" s="7">
        <v>55.788590604026844</v>
      </c>
      <c r="I216" s="5">
        <v>432</v>
      </c>
      <c r="J216" s="7">
        <v>38.065745593139589</v>
      </c>
    </row>
    <row r="217" spans="6:10" x14ac:dyDescent="0.2">
      <c r="F217" s="5">
        <v>498</v>
      </c>
      <c r="G217" s="7">
        <v>64.652143359100492</v>
      </c>
      <c r="I217" s="5">
        <v>437</v>
      </c>
      <c r="J217" s="7">
        <v>65.685164212910536</v>
      </c>
    </row>
    <row r="218" spans="6:10" x14ac:dyDescent="0.2">
      <c r="F218" s="5">
        <v>502</v>
      </c>
      <c r="G218" s="7">
        <v>86.066818526955203</v>
      </c>
      <c r="I218" s="5">
        <v>438</v>
      </c>
      <c r="J218" s="7">
        <v>66.554809843400449</v>
      </c>
    </row>
    <row r="219" spans="6:10" x14ac:dyDescent="0.2">
      <c r="F219" s="5">
        <v>504</v>
      </c>
      <c r="G219" s="7">
        <v>87.522713506965474</v>
      </c>
      <c r="I219" s="5">
        <v>439</v>
      </c>
      <c r="J219" s="7">
        <v>79.673721340388013</v>
      </c>
    </row>
    <row r="220" spans="6:10" x14ac:dyDescent="0.2">
      <c r="F220" s="5">
        <v>507</v>
      </c>
      <c r="G220" s="7">
        <v>79.985119047619051</v>
      </c>
      <c r="I220" s="5">
        <v>440</v>
      </c>
      <c r="J220" s="7">
        <v>58.51063829787234</v>
      </c>
    </row>
    <row r="221" spans="6:10" x14ac:dyDescent="0.2">
      <c r="F221" s="5">
        <v>516</v>
      </c>
      <c r="G221" s="7">
        <v>100.06482861400895</v>
      </c>
      <c r="I221" s="5">
        <v>449</v>
      </c>
      <c r="J221" s="7">
        <v>55.426716141001855</v>
      </c>
    </row>
    <row r="222" spans="6:10" x14ac:dyDescent="0.2">
      <c r="F222" s="5">
        <v>517</v>
      </c>
      <c r="G222" s="7">
        <v>56.267806267806264</v>
      </c>
      <c r="I222" s="5">
        <v>450</v>
      </c>
      <c r="J222" s="7">
        <v>65.502183406113531</v>
      </c>
    </row>
    <row r="223" spans="6:10" x14ac:dyDescent="0.2">
      <c r="F223" s="5">
        <v>518</v>
      </c>
      <c r="G223" s="7">
        <v>73.447893569844794</v>
      </c>
      <c r="I223" s="5">
        <v>451</v>
      </c>
      <c r="J223" s="7">
        <v>67.650676506765066</v>
      </c>
    </row>
    <row r="224" spans="6:10" x14ac:dyDescent="0.2">
      <c r="F224" s="5">
        <v>519</v>
      </c>
      <c r="G224" s="7">
        <v>81.467181467181462</v>
      </c>
      <c r="I224" s="5">
        <v>456</v>
      </c>
      <c r="J224" s="7">
        <v>70.652173913043484</v>
      </c>
    </row>
    <row r="225" spans="6:10" x14ac:dyDescent="0.2">
      <c r="F225" s="5">
        <v>520</v>
      </c>
      <c r="G225" s="7">
        <v>69.725864123957095</v>
      </c>
      <c r="I225" s="5">
        <v>457</v>
      </c>
      <c r="J225" s="7">
        <v>49.796747967479675</v>
      </c>
    </row>
    <row r="226" spans="6:10" x14ac:dyDescent="0.2">
      <c r="F226" s="5">
        <v>523</v>
      </c>
      <c r="G226" s="7">
        <v>59.595202398800602</v>
      </c>
      <c r="I226" s="5">
        <v>460</v>
      </c>
      <c r="J226" s="7">
        <v>57.531380753138073</v>
      </c>
    </row>
    <row r="227" spans="6:10" x14ac:dyDescent="0.2">
      <c r="F227" s="5">
        <v>525</v>
      </c>
      <c r="G227" s="7">
        <v>83.598093725178714</v>
      </c>
      <c r="I227" s="5">
        <v>462</v>
      </c>
      <c r="J227" s="7">
        <v>91.445427728613566</v>
      </c>
    </row>
    <row r="228" spans="6:10" x14ac:dyDescent="0.2">
      <c r="F228" s="5">
        <v>528</v>
      </c>
      <c r="G228" s="7">
        <v>107.14549819927971</v>
      </c>
      <c r="I228" s="5">
        <v>463</v>
      </c>
      <c r="J228" s="7">
        <v>36.101273148148145</v>
      </c>
    </row>
    <row r="229" spans="6:10" x14ac:dyDescent="0.2">
      <c r="F229" s="5">
        <v>530</v>
      </c>
      <c r="G229" s="7">
        <v>44.093186813186811</v>
      </c>
      <c r="I229" s="5">
        <v>465</v>
      </c>
      <c r="J229" s="7">
        <v>59.615384615384613</v>
      </c>
    </row>
    <row r="230" spans="6:10" x14ac:dyDescent="0.2">
      <c r="F230" s="5">
        <v>537</v>
      </c>
      <c r="G230" s="7">
        <v>72.196620583717362</v>
      </c>
      <c r="I230" s="5">
        <v>467</v>
      </c>
      <c r="J230" s="7">
        <v>65.387627251370404</v>
      </c>
    </row>
    <row r="231" spans="6:10" x14ac:dyDescent="0.2">
      <c r="F231" s="5">
        <v>540</v>
      </c>
      <c r="G231" s="7">
        <v>85.480829666876176</v>
      </c>
      <c r="I231" s="5">
        <v>476</v>
      </c>
      <c r="J231" s="7">
        <v>68.298969072164951</v>
      </c>
    </row>
    <row r="232" spans="6:10" x14ac:dyDescent="0.2">
      <c r="F232" s="5">
        <v>541</v>
      </c>
      <c r="G232" s="7">
        <v>85.690968443960827</v>
      </c>
      <c r="I232" s="5">
        <v>477</v>
      </c>
      <c r="J232" s="7">
        <v>70.313025917199596</v>
      </c>
    </row>
    <row r="233" spans="6:10" x14ac:dyDescent="0.2">
      <c r="F233" s="5">
        <v>542</v>
      </c>
      <c r="G233" s="7">
        <v>76.213890596189302</v>
      </c>
      <c r="I233" s="5">
        <v>480</v>
      </c>
      <c r="J233" s="7">
        <v>43.901373895976448</v>
      </c>
    </row>
    <row r="234" spans="6:10" x14ac:dyDescent="0.2">
      <c r="F234" s="5">
        <v>543</v>
      </c>
      <c r="G234" s="7">
        <v>64.039039039039039</v>
      </c>
      <c r="I234" s="5">
        <v>485</v>
      </c>
      <c r="J234" s="7">
        <v>66.316316316316318</v>
      </c>
    </row>
    <row r="235" spans="6:10" x14ac:dyDescent="0.2">
      <c r="F235" s="5">
        <v>546</v>
      </c>
      <c r="G235" s="7">
        <v>67.611455565397108</v>
      </c>
      <c r="I235" s="5">
        <v>486</v>
      </c>
      <c r="J235" s="7">
        <v>66.037735849056602</v>
      </c>
    </row>
    <row r="236" spans="6:10" x14ac:dyDescent="0.2">
      <c r="F236" s="5">
        <v>547</v>
      </c>
      <c r="G236" s="7">
        <v>77.777777777777771</v>
      </c>
      <c r="I236" s="5">
        <v>487</v>
      </c>
      <c r="J236" s="7">
        <v>72.693383038210627</v>
      </c>
    </row>
    <row r="237" spans="6:10" x14ac:dyDescent="0.2">
      <c r="F237" s="5">
        <v>550</v>
      </c>
      <c r="G237" s="7">
        <v>87.491683300066541</v>
      </c>
      <c r="I237" s="5">
        <v>488</v>
      </c>
      <c r="J237" s="7">
        <v>58.962264150943398</v>
      </c>
    </row>
    <row r="238" spans="6:10" x14ac:dyDescent="0.2">
      <c r="F238" s="5">
        <v>553</v>
      </c>
      <c r="G238" s="7">
        <v>74.576765907764155</v>
      </c>
      <c r="I238" s="5">
        <v>493</v>
      </c>
      <c r="J238" s="7">
        <v>79.114010989010993</v>
      </c>
    </row>
    <row r="239" spans="6:10" x14ac:dyDescent="0.2">
      <c r="F239" s="5">
        <v>555</v>
      </c>
      <c r="G239" s="7">
        <v>93.29829172141919</v>
      </c>
      <c r="I239" s="5">
        <v>494</v>
      </c>
      <c r="J239" s="7">
        <v>61.07171000788022</v>
      </c>
    </row>
    <row r="240" spans="6:10" x14ac:dyDescent="0.2">
      <c r="F240" s="5">
        <v>564</v>
      </c>
      <c r="G240" s="7">
        <v>65.209728586535078</v>
      </c>
      <c r="I240" s="5">
        <v>495</v>
      </c>
      <c r="J240" s="7">
        <v>84.85130111524164</v>
      </c>
    </row>
    <row r="241" spans="6:10" x14ac:dyDescent="0.2">
      <c r="F241" s="5">
        <v>565</v>
      </c>
      <c r="G241" s="7">
        <v>79.056047197640112</v>
      </c>
      <c r="I241" s="5">
        <v>496</v>
      </c>
      <c r="J241" s="7">
        <v>24.236111111111111</v>
      </c>
    </row>
    <row r="242" spans="6:10" x14ac:dyDescent="0.2">
      <c r="F242" s="5">
        <v>566</v>
      </c>
      <c r="G242" s="7">
        <v>52.181002853648593</v>
      </c>
      <c r="I242" s="5">
        <v>499</v>
      </c>
      <c r="J242" s="7">
        <v>73.737946681792394</v>
      </c>
    </row>
    <row r="243" spans="6:10" x14ac:dyDescent="0.2">
      <c r="F243" s="5">
        <v>567</v>
      </c>
      <c r="G243" s="7">
        <v>89.630446773303916</v>
      </c>
      <c r="I243" s="5">
        <v>500</v>
      </c>
      <c r="J243" s="7">
        <v>65.78947368421052</v>
      </c>
    </row>
    <row r="244" spans="6:10" x14ac:dyDescent="0.2">
      <c r="F244" s="5">
        <v>568</v>
      </c>
      <c r="G244" s="7">
        <v>70.11795543905636</v>
      </c>
      <c r="I244" s="5">
        <v>503</v>
      </c>
      <c r="J244" s="7">
        <v>57.660626029654033</v>
      </c>
    </row>
    <row r="245" spans="6:10" x14ac:dyDescent="0.2">
      <c r="F245" s="5">
        <v>569</v>
      </c>
      <c r="G245" s="7">
        <v>87.265711135611909</v>
      </c>
      <c r="I245" s="5">
        <v>508</v>
      </c>
      <c r="J245" s="7">
        <v>85.509031198686372</v>
      </c>
    </row>
    <row r="246" spans="6:10" x14ac:dyDescent="0.2">
      <c r="F246" s="5">
        <v>573</v>
      </c>
      <c r="G246" s="7">
        <v>88.455476753349089</v>
      </c>
      <c r="I246" s="5">
        <v>509</v>
      </c>
      <c r="J246" s="7">
        <v>77.89066279632317</v>
      </c>
    </row>
    <row r="247" spans="6:10" x14ac:dyDescent="0.2">
      <c r="F247" s="5">
        <v>580</v>
      </c>
      <c r="G247" s="7">
        <v>46.22144112478032</v>
      </c>
      <c r="I247" s="5">
        <v>510</v>
      </c>
      <c r="J247" s="7">
        <v>59.798270893371757</v>
      </c>
    </row>
    <row r="248" spans="6:10" x14ac:dyDescent="0.2">
      <c r="F248" s="5">
        <v>582</v>
      </c>
      <c r="G248" s="7">
        <v>62.020812928501471</v>
      </c>
      <c r="I248" s="5">
        <v>511</v>
      </c>
      <c r="J248" s="7">
        <v>69.548713622943907</v>
      </c>
    </row>
    <row r="249" spans="6:10" x14ac:dyDescent="0.2">
      <c r="F249" s="5">
        <v>585</v>
      </c>
      <c r="G249" s="7">
        <v>54.131054131054128</v>
      </c>
      <c r="I249" s="5">
        <v>513</v>
      </c>
      <c r="J249" s="7">
        <v>75.173611111111114</v>
      </c>
    </row>
    <row r="250" spans="6:10" x14ac:dyDescent="0.2">
      <c r="F250" s="5">
        <v>586</v>
      </c>
      <c r="G250" s="7">
        <v>94.9435318275154</v>
      </c>
      <c r="I250" s="5">
        <v>514</v>
      </c>
      <c r="J250" s="7">
        <v>61.922365988909426</v>
      </c>
    </row>
    <row r="251" spans="6:10" x14ac:dyDescent="0.2">
      <c r="F251" s="5">
        <v>591</v>
      </c>
      <c r="G251" s="7">
        <v>79.039115646258509</v>
      </c>
      <c r="I251" s="5">
        <v>515</v>
      </c>
      <c r="J251" s="7">
        <v>61.978163134232496</v>
      </c>
    </row>
    <row r="252" spans="6:10" x14ac:dyDescent="0.2">
      <c r="F252" s="5">
        <v>592</v>
      </c>
      <c r="G252" s="7">
        <v>112.48133399701344</v>
      </c>
      <c r="I252" s="5">
        <v>522</v>
      </c>
      <c r="J252" s="7">
        <v>60.289389067524112</v>
      </c>
    </row>
    <row r="253" spans="6:10" x14ac:dyDescent="0.2">
      <c r="F253" s="5">
        <v>596</v>
      </c>
      <c r="G253" s="7">
        <v>87.637362637362642</v>
      </c>
      <c r="I253" s="5">
        <v>526</v>
      </c>
      <c r="J253" s="7">
        <v>69.758224336107801</v>
      </c>
    </row>
    <row r="254" spans="6:10" x14ac:dyDescent="0.2">
      <c r="F254" s="5">
        <v>599</v>
      </c>
      <c r="G254" s="7">
        <v>70.685732856678584</v>
      </c>
      <c r="I254" s="5">
        <v>527</v>
      </c>
      <c r="J254" s="7">
        <v>71.120689655172413</v>
      </c>
    </row>
    <row r="255" spans="6:10" x14ac:dyDescent="0.2">
      <c r="F255" s="5">
        <v>601</v>
      </c>
      <c r="G255" s="7">
        <v>92.842673869007427</v>
      </c>
      <c r="I255" s="5">
        <v>529</v>
      </c>
      <c r="J255" s="7">
        <v>75.904677846425415</v>
      </c>
    </row>
    <row r="256" spans="6:10" x14ac:dyDescent="0.2">
      <c r="F256" s="5">
        <v>603</v>
      </c>
      <c r="G256" s="7">
        <v>77.931278781438181</v>
      </c>
      <c r="I256" s="5">
        <v>531</v>
      </c>
      <c r="J256" s="7">
        <v>58.92255892255892</v>
      </c>
    </row>
    <row r="257" spans="6:10" x14ac:dyDescent="0.2">
      <c r="F257" s="5">
        <v>606</v>
      </c>
      <c r="G257" s="7">
        <v>74.437182280319533</v>
      </c>
      <c r="I257" s="5">
        <v>532</v>
      </c>
      <c r="J257" s="7">
        <v>64.87582361885454</v>
      </c>
    </row>
    <row r="258" spans="6:10" x14ac:dyDescent="0.2">
      <c r="F258" s="5">
        <v>608</v>
      </c>
      <c r="G258" s="7">
        <v>77.47933884297521</v>
      </c>
      <c r="I258" s="5">
        <v>533</v>
      </c>
      <c r="J258" s="7">
        <v>129.98790810157195</v>
      </c>
    </row>
    <row r="259" spans="6:10" x14ac:dyDescent="0.2">
      <c r="F259" s="5">
        <v>611</v>
      </c>
      <c r="G259" s="7">
        <v>87.113832451989978</v>
      </c>
      <c r="I259" s="5">
        <v>534</v>
      </c>
      <c r="J259" s="7">
        <v>117.66467065868264</v>
      </c>
    </row>
    <row r="260" spans="6:10" x14ac:dyDescent="0.2">
      <c r="F260" s="5">
        <v>613</v>
      </c>
      <c r="G260" s="7">
        <v>82.466099022390409</v>
      </c>
      <c r="I260" s="5">
        <v>535</v>
      </c>
      <c r="J260" s="7">
        <v>83.922677982083925</v>
      </c>
    </row>
    <row r="261" spans="6:10" x14ac:dyDescent="0.2">
      <c r="F261" s="5">
        <v>619</v>
      </c>
      <c r="G261" s="7">
        <v>86.250136986301371</v>
      </c>
      <c r="I261" s="5">
        <v>538</v>
      </c>
      <c r="J261" s="7">
        <v>64.380787037037038</v>
      </c>
    </row>
    <row r="262" spans="6:10" x14ac:dyDescent="0.2">
      <c r="F262" s="5">
        <v>620</v>
      </c>
      <c r="G262" s="7">
        <v>81.463675213675216</v>
      </c>
      <c r="I262" s="5">
        <v>539</v>
      </c>
      <c r="J262" s="7">
        <v>71.49321266968326</v>
      </c>
    </row>
    <row r="263" spans="6:10" x14ac:dyDescent="0.2">
      <c r="F263" s="5">
        <v>622</v>
      </c>
      <c r="G263" s="7">
        <v>58.027079303675052</v>
      </c>
      <c r="I263" s="5">
        <v>545</v>
      </c>
      <c r="J263" s="7">
        <v>83.56511627906977</v>
      </c>
    </row>
    <row r="264" spans="6:10" x14ac:dyDescent="0.2">
      <c r="F264" s="5">
        <v>625</v>
      </c>
      <c r="G264" s="7">
        <v>65.483743061062654</v>
      </c>
      <c r="I264" s="5">
        <v>548</v>
      </c>
      <c r="J264" s="7">
        <v>84.309895833333329</v>
      </c>
    </row>
    <row r="265" spans="6:10" x14ac:dyDescent="0.2">
      <c r="F265" s="5">
        <v>628</v>
      </c>
      <c r="G265" s="7">
        <v>57.174887892376681</v>
      </c>
      <c r="I265" s="5">
        <v>549</v>
      </c>
      <c r="J265" s="7">
        <v>75.757575757575751</v>
      </c>
    </row>
    <row r="266" spans="6:10" x14ac:dyDescent="0.2">
      <c r="F266" s="5">
        <v>629</v>
      </c>
      <c r="G266" s="7">
        <v>43.269230769230766</v>
      </c>
      <c r="I266" s="5">
        <v>552</v>
      </c>
      <c r="J266" s="7">
        <v>60.614224137931032</v>
      </c>
    </row>
    <row r="267" spans="6:10" x14ac:dyDescent="0.2">
      <c r="F267" s="5">
        <v>631</v>
      </c>
      <c r="G267" s="7">
        <v>51.969823973176865</v>
      </c>
      <c r="I267" s="5">
        <v>554</v>
      </c>
      <c r="J267" s="7">
        <v>95.914742451154524</v>
      </c>
    </row>
    <row r="268" spans="6:10" x14ac:dyDescent="0.2">
      <c r="F268" s="5">
        <v>642</v>
      </c>
      <c r="G268" s="7">
        <v>75.686537173476225</v>
      </c>
      <c r="I268" s="5">
        <v>556</v>
      </c>
      <c r="J268" s="7">
        <v>55.365017148456637</v>
      </c>
    </row>
    <row r="269" spans="6:10" x14ac:dyDescent="0.2">
      <c r="F269" s="5">
        <v>643</v>
      </c>
      <c r="G269" s="7">
        <v>74.097938144329902</v>
      </c>
      <c r="I269" s="5">
        <v>557</v>
      </c>
      <c r="J269" s="7">
        <v>64.560439560439562</v>
      </c>
    </row>
    <row r="270" spans="6:10" x14ac:dyDescent="0.2">
      <c r="F270" s="5">
        <v>644</v>
      </c>
      <c r="G270" s="7">
        <v>63.333333333333336</v>
      </c>
      <c r="I270" s="5">
        <v>558</v>
      </c>
      <c r="J270" s="7">
        <v>54.738976178408514</v>
      </c>
    </row>
    <row r="271" spans="6:10" x14ac:dyDescent="0.2">
      <c r="F271" s="5">
        <v>645</v>
      </c>
      <c r="G271" s="7">
        <v>105.00509626274065</v>
      </c>
      <c r="I271" s="5">
        <v>559</v>
      </c>
      <c r="J271" s="7">
        <v>80.459770114942529</v>
      </c>
    </row>
    <row r="272" spans="6:10" x14ac:dyDescent="0.2">
      <c r="F272" s="5">
        <v>649</v>
      </c>
      <c r="G272" s="7">
        <v>59.73025048169557</v>
      </c>
      <c r="I272" s="5">
        <v>561</v>
      </c>
      <c r="J272" s="7">
        <v>43.642241379310342</v>
      </c>
    </row>
    <row r="273" spans="6:10" x14ac:dyDescent="0.2">
      <c r="F273" s="5">
        <v>651</v>
      </c>
      <c r="G273" s="7">
        <v>83.111380145278446</v>
      </c>
      <c r="I273" s="5">
        <v>562</v>
      </c>
      <c r="J273" s="7">
        <v>61.19510439164867</v>
      </c>
    </row>
    <row r="274" spans="6:10" x14ac:dyDescent="0.2">
      <c r="F274" s="5">
        <v>653</v>
      </c>
      <c r="G274" s="7">
        <v>73.574730354391377</v>
      </c>
      <c r="I274" s="5">
        <v>563</v>
      </c>
      <c r="J274" s="7">
        <v>54.216867469879517</v>
      </c>
    </row>
    <row r="275" spans="6:10" x14ac:dyDescent="0.2">
      <c r="F275" s="5">
        <v>655</v>
      </c>
      <c r="G275" s="7">
        <v>82.899099952629086</v>
      </c>
      <c r="I275" s="5">
        <v>572</v>
      </c>
      <c r="J275" s="7">
        <v>69.444444444444443</v>
      </c>
    </row>
    <row r="276" spans="6:10" x14ac:dyDescent="0.2">
      <c r="F276" s="5">
        <v>661</v>
      </c>
      <c r="G276" s="7">
        <v>72.543988269794724</v>
      </c>
      <c r="I276" s="5">
        <v>574</v>
      </c>
      <c r="J276" s="7">
        <v>93.715545755237045</v>
      </c>
    </row>
    <row r="277" spans="6:10" x14ac:dyDescent="0.2">
      <c r="F277" s="5">
        <v>662</v>
      </c>
      <c r="G277" s="7">
        <v>98.601913171449596</v>
      </c>
      <c r="I277" s="5">
        <v>575</v>
      </c>
      <c r="J277" s="7">
        <v>93.855503038487512</v>
      </c>
    </row>
    <row r="278" spans="6:10" x14ac:dyDescent="0.2">
      <c r="F278" s="5">
        <v>665</v>
      </c>
      <c r="G278" s="7">
        <v>101.34163871586009</v>
      </c>
      <c r="I278" s="5">
        <v>576</v>
      </c>
      <c r="J278" s="7">
        <v>57.861328125</v>
      </c>
    </row>
    <row r="279" spans="6:10" x14ac:dyDescent="0.2">
      <c r="F279" s="5">
        <v>666</v>
      </c>
      <c r="G279" s="7">
        <v>68.9706762417714</v>
      </c>
      <c r="I279" s="5">
        <v>577</v>
      </c>
      <c r="J279" s="7">
        <v>62.018819503849443</v>
      </c>
    </row>
    <row r="280" spans="6:10" x14ac:dyDescent="0.2">
      <c r="F280" s="5">
        <v>667</v>
      </c>
      <c r="G280" s="7">
        <v>37.930020582181712</v>
      </c>
      <c r="I280" s="5">
        <v>578</v>
      </c>
      <c r="J280" s="7">
        <v>66.223832528180353</v>
      </c>
    </row>
    <row r="281" spans="6:10" x14ac:dyDescent="0.2">
      <c r="F281" s="5">
        <v>668</v>
      </c>
      <c r="G281" s="7">
        <v>62.682215743440231</v>
      </c>
      <c r="I281" s="5">
        <v>581</v>
      </c>
      <c r="J281" s="7">
        <v>70.695685969685186</v>
      </c>
    </row>
    <row r="282" spans="6:10" x14ac:dyDescent="0.2">
      <c r="F282" s="5">
        <v>674</v>
      </c>
      <c r="G282" s="7">
        <v>77.653799758745478</v>
      </c>
      <c r="I282" s="5">
        <v>587</v>
      </c>
      <c r="J282" s="7">
        <v>78.597339782345827</v>
      </c>
    </row>
    <row r="283" spans="6:10" x14ac:dyDescent="0.2">
      <c r="F283" s="5">
        <v>677</v>
      </c>
      <c r="G283" s="7">
        <v>30.324154757755316</v>
      </c>
      <c r="I283" s="5">
        <v>588</v>
      </c>
      <c r="J283" s="7">
        <v>80.588235294117652</v>
      </c>
    </row>
    <row r="284" spans="6:10" x14ac:dyDescent="0.2">
      <c r="F284" s="5">
        <v>679</v>
      </c>
      <c r="G284" s="7">
        <v>91.03128054740958</v>
      </c>
      <c r="I284" s="5">
        <v>589</v>
      </c>
      <c r="J284" s="7">
        <v>49.140893470790381</v>
      </c>
    </row>
    <row r="285" spans="6:10" x14ac:dyDescent="0.2">
      <c r="F285" s="5">
        <v>682</v>
      </c>
      <c r="G285" s="7">
        <v>68.929528750540427</v>
      </c>
      <c r="I285" s="5">
        <v>590</v>
      </c>
      <c r="J285" s="7">
        <v>47.406082289803223</v>
      </c>
    </row>
    <row r="286" spans="6:10" x14ac:dyDescent="0.2">
      <c r="F286" s="5">
        <v>684</v>
      </c>
      <c r="G286" s="7">
        <v>86.520947176684885</v>
      </c>
      <c r="I286" s="5">
        <v>593</v>
      </c>
      <c r="J286" s="7">
        <v>84.558823529411768</v>
      </c>
    </row>
    <row r="287" spans="6:10" x14ac:dyDescent="0.2">
      <c r="F287" s="5">
        <v>685</v>
      </c>
      <c r="G287" s="7">
        <v>72.841133816743579</v>
      </c>
      <c r="I287" s="5">
        <v>595</v>
      </c>
      <c r="J287" s="7">
        <v>59.523809523809526</v>
      </c>
    </row>
    <row r="288" spans="6:10" x14ac:dyDescent="0.2">
      <c r="F288" s="5">
        <v>687</v>
      </c>
      <c r="G288" s="7">
        <v>86.480075901328277</v>
      </c>
      <c r="I288" s="5">
        <v>597</v>
      </c>
      <c r="J288" s="7">
        <v>55.801169590643276</v>
      </c>
    </row>
    <row r="289" spans="6:10" x14ac:dyDescent="0.2">
      <c r="F289" s="5">
        <v>693</v>
      </c>
      <c r="G289" s="7">
        <v>89.836417270045587</v>
      </c>
      <c r="I289" s="5">
        <v>602</v>
      </c>
      <c r="J289" s="7">
        <v>65.429234338747094</v>
      </c>
    </row>
    <row r="290" spans="6:10" x14ac:dyDescent="0.2">
      <c r="F290" s="5">
        <v>695</v>
      </c>
      <c r="G290" s="7">
        <v>57.380373073803732</v>
      </c>
      <c r="I290" s="5">
        <v>605</v>
      </c>
      <c r="J290" s="7">
        <v>73.962516733601078</v>
      </c>
    </row>
    <row r="291" spans="6:10" x14ac:dyDescent="0.2">
      <c r="F291" s="5">
        <v>701</v>
      </c>
      <c r="G291" s="7">
        <v>86.805555555555557</v>
      </c>
      <c r="I291" s="5">
        <v>607</v>
      </c>
      <c r="J291" s="7">
        <v>73.07692307692308</v>
      </c>
    </row>
    <row r="292" spans="6:10" x14ac:dyDescent="0.2">
      <c r="F292" s="5">
        <v>703</v>
      </c>
      <c r="G292" s="7">
        <v>94.991863517060366</v>
      </c>
      <c r="I292" s="5">
        <v>610</v>
      </c>
      <c r="J292" s="7">
        <v>57.580174927113703</v>
      </c>
    </row>
    <row r="293" spans="6:10" x14ac:dyDescent="0.2">
      <c r="F293" s="5">
        <v>707</v>
      </c>
      <c r="G293" s="7">
        <v>87.107008941447944</v>
      </c>
      <c r="I293" s="5">
        <v>612</v>
      </c>
      <c r="J293" s="7">
        <v>71.705426356589143</v>
      </c>
    </row>
    <row r="294" spans="6:10" x14ac:dyDescent="0.2">
      <c r="F294" s="5">
        <v>717</v>
      </c>
      <c r="G294" s="7">
        <v>48.746943765281173</v>
      </c>
      <c r="I294" s="5">
        <v>614</v>
      </c>
      <c r="J294" s="7">
        <v>65.625</v>
      </c>
    </row>
    <row r="295" spans="6:10" x14ac:dyDescent="0.2">
      <c r="F295" s="5">
        <v>719</v>
      </c>
      <c r="G295" s="7">
        <v>91.445427728613566</v>
      </c>
      <c r="I295" s="5">
        <v>616</v>
      </c>
      <c r="J295" s="7">
        <v>69.095477386934675</v>
      </c>
    </row>
    <row r="296" spans="6:10" x14ac:dyDescent="0.2">
      <c r="F296" s="5">
        <v>721</v>
      </c>
      <c r="G296" s="7">
        <v>78.932261768082668</v>
      </c>
      <c r="I296" s="5">
        <v>617</v>
      </c>
      <c r="J296" s="7">
        <v>79.930191972076784</v>
      </c>
    </row>
    <row r="297" spans="6:10" x14ac:dyDescent="0.2">
      <c r="F297" s="5">
        <v>725</v>
      </c>
      <c r="G297" s="7">
        <v>94.228504122497057</v>
      </c>
      <c r="I297" s="5">
        <v>618</v>
      </c>
      <c r="J297" s="7">
        <v>63.401442307692307</v>
      </c>
    </row>
    <row r="298" spans="6:10" x14ac:dyDescent="0.2">
      <c r="F298" s="5">
        <v>727</v>
      </c>
      <c r="G298" s="7">
        <v>86.71875</v>
      </c>
      <c r="I298" s="5">
        <v>621</v>
      </c>
      <c r="J298" s="7">
        <v>38.773148148148145</v>
      </c>
    </row>
    <row r="299" spans="6:10" x14ac:dyDescent="0.2">
      <c r="F299" s="5">
        <v>733</v>
      </c>
      <c r="G299" s="7">
        <v>69.880653266331663</v>
      </c>
      <c r="I299" s="5">
        <v>623</v>
      </c>
      <c r="J299" s="7">
        <v>68.877551020408163</v>
      </c>
    </row>
    <row r="300" spans="6:10" x14ac:dyDescent="0.2">
      <c r="F300" s="5">
        <v>736</v>
      </c>
      <c r="G300" s="7">
        <v>61.555891238670696</v>
      </c>
      <c r="I300" s="5">
        <v>626</v>
      </c>
      <c r="J300" s="7">
        <v>71.68458781362007</v>
      </c>
    </row>
    <row r="301" spans="6:10" x14ac:dyDescent="0.2">
      <c r="F301" s="5">
        <v>738</v>
      </c>
      <c r="G301" s="7">
        <v>89.049740163325907</v>
      </c>
      <c r="I301" s="5">
        <v>627</v>
      </c>
      <c r="J301" s="7">
        <v>58.291666666666664</v>
      </c>
    </row>
    <row r="302" spans="6:10" x14ac:dyDescent="0.2">
      <c r="F302" s="5">
        <v>740</v>
      </c>
      <c r="G302" s="7">
        <v>73.302469135802468</v>
      </c>
      <c r="I302" s="5">
        <v>630</v>
      </c>
      <c r="J302" s="7">
        <v>64.857582755966135</v>
      </c>
    </row>
    <row r="303" spans="6:10" x14ac:dyDescent="0.2">
      <c r="F303" s="5">
        <v>746</v>
      </c>
      <c r="G303" s="7">
        <v>77.728804770547058</v>
      </c>
      <c r="I303" s="5">
        <v>633</v>
      </c>
      <c r="J303" s="7">
        <v>29.495888451912762</v>
      </c>
    </row>
    <row r="304" spans="6:10" x14ac:dyDescent="0.2">
      <c r="F304" s="5">
        <v>747</v>
      </c>
      <c r="G304" s="7">
        <v>73.566084788029926</v>
      </c>
      <c r="I304" s="5">
        <v>634</v>
      </c>
      <c r="J304" s="7">
        <v>66.003787878787875</v>
      </c>
    </row>
    <row r="305" spans="6:10" x14ac:dyDescent="0.2">
      <c r="F305" s="5">
        <v>748</v>
      </c>
      <c r="G305" s="7">
        <v>68.551288659793812</v>
      </c>
      <c r="I305" s="5">
        <v>637</v>
      </c>
      <c r="J305" s="7">
        <v>56.390977443609025</v>
      </c>
    </row>
    <row r="306" spans="6:10" x14ac:dyDescent="0.2">
      <c r="F306" s="5">
        <v>749</v>
      </c>
      <c r="G306" s="7">
        <v>75.697674418604649</v>
      </c>
      <c r="I306" s="5">
        <v>639</v>
      </c>
      <c r="J306" s="7">
        <v>53.391959798994975</v>
      </c>
    </row>
    <row r="307" spans="6:10" x14ac:dyDescent="0.2">
      <c r="F307" s="5">
        <v>750</v>
      </c>
      <c r="G307" s="7">
        <v>64.094179202092874</v>
      </c>
      <c r="I307" s="5">
        <v>646</v>
      </c>
      <c r="J307" s="7">
        <v>73.012232415902147</v>
      </c>
    </row>
    <row r="308" spans="6:10" x14ac:dyDescent="0.2">
      <c r="F308" s="5">
        <v>754</v>
      </c>
      <c r="G308" s="7">
        <v>88.075447570332486</v>
      </c>
      <c r="I308" s="5">
        <v>647</v>
      </c>
      <c r="J308" s="7">
        <v>93.797709923664115</v>
      </c>
    </row>
    <row r="309" spans="6:10" x14ac:dyDescent="0.2">
      <c r="F309" s="5">
        <v>757</v>
      </c>
      <c r="G309" s="7">
        <v>80.485952923310549</v>
      </c>
      <c r="I309" s="5">
        <v>648</v>
      </c>
      <c r="J309" s="7">
        <v>70.840950639853745</v>
      </c>
    </row>
    <row r="310" spans="6:10" x14ac:dyDescent="0.2">
      <c r="F310" s="5">
        <v>760</v>
      </c>
      <c r="G310" s="7">
        <v>75.344245258508707</v>
      </c>
      <c r="I310" s="5">
        <v>652</v>
      </c>
      <c r="J310" s="7">
        <v>47.682119205298015</v>
      </c>
    </row>
    <row r="311" spans="6:10" x14ac:dyDescent="0.2">
      <c r="F311" s="5">
        <v>763</v>
      </c>
      <c r="G311" s="7">
        <v>93.443334780720804</v>
      </c>
      <c r="I311" s="5">
        <v>654</v>
      </c>
      <c r="J311" s="7">
        <v>60.674157303370784</v>
      </c>
    </row>
    <row r="312" spans="6:10" x14ac:dyDescent="0.2">
      <c r="F312" s="5">
        <v>764</v>
      </c>
      <c r="G312" s="7">
        <v>93.171136300801763</v>
      </c>
      <c r="I312" s="5">
        <v>657</v>
      </c>
      <c r="J312" s="7">
        <v>69.088319088319082</v>
      </c>
    </row>
    <row r="313" spans="6:10" x14ac:dyDescent="0.2">
      <c r="F313" s="5">
        <v>767</v>
      </c>
      <c r="G313" s="7">
        <v>72.939866369710472</v>
      </c>
      <c r="I313" s="5">
        <v>658</v>
      </c>
      <c r="J313" s="7">
        <v>65.408252853380162</v>
      </c>
    </row>
    <row r="314" spans="6:10" x14ac:dyDescent="0.2">
      <c r="F314" s="5">
        <v>768</v>
      </c>
      <c r="G314" s="7">
        <v>58.543724844493234</v>
      </c>
      <c r="I314" s="5">
        <v>659</v>
      </c>
      <c r="J314" s="7">
        <v>41.139240506329116</v>
      </c>
    </row>
    <row r="315" spans="6:10" x14ac:dyDescent="0.2">
      <c r="F315" s="5">
        <v>769</v>
      </c>
      <c r="G315" s="7">
        <v>58.668019480519483</v>
      </c>
      <c r="I315" s="5">
        <v>660</v>
      </c>
      <c r="J315" s="7">
        <v>56.191117092866754</v>
      </c>
    </row>
    <row r="316" spans="6:10" x14ac:dyDescent="0.2">
      <c r="F316" s="5">
        <v>775</v>
      </c>
      <c r="G316" s="7">
        <v>101.07471852610031</v>
      </c>
      <c r="I316" s="5">
        <v>663</v>
      </c>
      <c r="J316" s="7">
        <v>39.511494252873561</v>
      </c>
    </row>
    <row r="317" spans="6:10" x14ac:dyDescent="0.2">
      <c r="F317" s="5">
        <v>777</v>
      </c>
      <c r="G317" s="7">
        <v>68.618339529120192</v>
      </c>
      <c r="I317" s="5">
        <v>664</v>
      </c>
      <c r="J317" s="7">
        <v>59.292798620094871</v>
      </c>
    </row>
    <row r="318" spans="6:10" x14ac:dyDescent="0.2">
      <c r="F318" s="5">
        <v>782</v>
      </c>
      <c r="G318" s="7">
        <v>74.407783417935704</v>
      </c>
      <c r="I318" s="5">
        <v>669</v>
      </c>
      <c r="J318" s="7">
        <v>64</v>
      </c>
    </row>
    <row r="319" spans="6:10" x14ac:dyDescent="0.2">
      <c r="F319" s="5">
        <v>787</v>
      </c>
      <c r="G319" s="7">
        <v>59.452523524379814</v>
      </c>
      <c r="I319" s="5">
        <v>670</v>
      </c>
      <c r="J319" s="7">
        <v>73.138297872340431</v>
      </c>
    </row>
    <row r="320" spans="6:10" x14ac:dyDescent="0.2">
      <c r="F320" s="5">
        <v>788</v>
      </c>
      <c r="G320" s="7">
        <v>76.64473684210526</v>
      </c>
      <c r="I320" s="5">
        <v>671</v>
      </c>
      <c r="J320" s="7">
        <v>78.364950316169825</v>
      </c>
    </row>
    <row r="321" spans="6:10" x14ac:dyDescent="0.2">
      <c r="F321" s="5">
        <v>790</v>
      </c>
      <c r="G321" s="7">
        <v>64.234326824254879</v>
      </c>
      <c r="I321" s="5">
        <v>672</v>
      </c>
      <c r="J321" s="7">
        <v>50.759431651151395</v>
      </c>
    </row>
    <row r="322" spans="6:10" x14ac:dyDescent="0.2">
      <c r="F322" s="5">
        <v>793</v>
      </c>
      <c r="G322" s="7">
        <v>86.194888178913743</v>
      </c>
      <c r="I322" s="5">
        <v>673</v>
      </c>
      <c r="J322" s="7">
        <v>68.294701986754973</v>
      </c>
    </row>
    <row r="323" spans="6:10" x14ac:dyDescent="0.2">
      <c r="F323" s="5">
        <v>795</v>
      </c>
      <c r="G323" s="7">
        <v>74.606827771384729</v>
      </c>
      <c r="I323" s="5">
        <v>675</v>
      </c>
      <c r="J323" s="7">
        <v>61.619718309859152</v>
      </c>
    </row>
    <row r="324" spans="6:10" x14ac:dyDescent="0.2">
      <c r="F324" s="5">
        <v>796</v>
      </c>
      <c r="G324" s="7">
        <v>77.235772357723576</v>
      </c>
      <c r="I324" s="5">
        <v>678</v>
      </c>
      <c r="J324" s="7">
        <v>70.192307692307693</v>
      </c>
    </row>
    <row r="325" spans="6:10" x14ac:dyDescent="0.2">
      <c r="F325" s="5">
        <v>800</v>
      </c>
      <c r="G325" s="7">
        <v>70.0280112044818</v>
      </c>
      <c r="I325" s="5">
        <v>680</v>
      </c>
      <c r="J325" s="7">
        <v>65.030364372469634</v>
      </c>
    </row>
    <row r="326" spans="6:10" x14ac:dyDescent="0.2">
      <c r="F326" s="5">
        <v>801</v>
      </c>
      <c r="G326" s="7">
        <v>86.805555555555557</v>
      </c>
      <c r="I326" s="5">
        <v>683</v>
      </c>
      <c r="J326" s="7">
        <v>67.002323780015487</v>
      </c>
    </row>
    <row r="327" spans="6:10" x14ac:dyDescent="0.2">
      <c r="F327" s="5">
        <v>808</v>
      </c>
      <c r="G327" s="7">
        <v>77.068965517241381</v>
      </c>
      <c r="I327" s="5">
        <v>689</v>
      </c>
      <c r="J327" s="7">
        <v>138.12544045102186</v>
      </c>
    </row>
    <row r="328" spans="6:10" x14ac:dyDescent="0.2">
      <c r="F328" s="5">
        <v>810</v>
      </c>
      <c r="G328" s="7">
        <v>35.487110813525277</v>
      </c>
      <c r="I328" s="5">
        <v>694</v>
      </c>
      <c r="J328" s="7">
        <v>50.549860205032616</v>
      </c>
    </row>
    <row r="329" spans="6:10" x14ac:dyDescent="0.2">
      <c r="F329" s="5">
        <v>816</v>
      </c>
      <c r="G329" s="7">
        <v>67.94561933534743</v>
      </c>
      <c r="I329" s="5">
        <v>696</v>
      </c>
      <c r="J329" s="7">
        <v>78.257003112494445</v>
      </c>
    </row>
    <row r="330" spans="6:10" x14ac:dyDescent="0.2">
      <c r="F330" s="5">
        <v>818</v>
      </c>
      <c r="G330" s="7">
        <v>83.205403745778327</v>
      </c>
      <c r="I330" s="5">
        <v>697</v>
      </c>
      <c r="J330" s="7">
        <v>72.240259740259745</v>
      </c>
    </row>
    <row r="331" spans="6:10" x14ac:dyDescent="0.2">
      <c r="F331" s="5">
        <v>821</v>
      </c>
      <c r="G331" s="7">
        <v>75.061525840853164</v>
      </c>
      <c r="I331" s="5">
        <v>698</v>
      </c>
      <c r="J331" s="7">
        <v>58.035714285714285</v>
      </c>
    </row>
    <row r="332" spans="6:10" x14ac:dyDescent="0.2">
      <c r="F332" s="5">
        <v>823</v>
      </c>
      <c r="G332" s="7">
        <v>87.20930232558139</v>
      </c>
      <c r="I332" s="5">
        <v>699</v>
      </c>
      <c r="J332" s="7">
        <v>77.460850111856828</v>
      </c>
    </row>
    <row r="333" spans="6:10" x14ac:dyDescent="0.2">
      <c r="F333" s="5">
        <v>826</v>
      </c>
      <c r="G333" s="7">
        <v>92.503604036520898</v>
      </c>
      <c r="I333" s="5">
        <v>702</v>
      </c>
      <c r="J333" s="7">
        <v>60.137457044673539</v>
      </c>
    </row>
    <row r="334" spans="6:10" x14ac:dyDescent="0.2">
      <c r="F334" s="5">
        <v>829</v>
      </c>
      <c r="G334" s="7">
        <v>58.935966868429439</v>
      </c>
      <c r="I334" s="5">
        <v>705</v>
      </c>
      <c r="J334" s="7">
        <v>72.032465336489679</v>
      </c>
    </row>
    <row r="335" spans="6:10" x14ac:dyDescent="0.2">
      <c r="F335" s="5">
        <v>833</v>
      </c>
      <c r="G335" s="7">
        <v>85.559566787003604</v>
      </c>
      <c r="I335" s="5">
        <v>709</v>
      </c>
      <c r="J335" s="7">
        <v>82.206959706959708</v>
      </c>
    </row>
    <row r="336" spans="6:10" x14ac:dyDescent="0.2">
      <c r="F336" s="5">
        <v>834</v>
      </c>
      <c r="G336" s="7">
        <v>55.079155672823219</v>
      </c>
      <c r="I336" s="5">
        <v>710</v>
      </c>
      <c r="J336" s="7">
        <v>61.741573033707866</v>
      </c>
    </row>
    <row r="337" spans="6:10" x14ac:dyDescent="0.2">
      <c r="F337" s="5">
        <v>837</v>
      </c>
      <c r="G337" s="7">
        <v>49.230275817831945</v>
      </c>
      <c r="I337" s="5">
        <v>711</v>
      </c>
      <c r="J337" s="7">
        <v>52.052052052052055</v>
      </c>
    </row>
    <row r="338" spans="6:10" x14ac:dyDescent="0.2">
      <c r="F338" s="5">
        <v>842</v>
      </c>
      <c r="G338" s="7">
        <v>71.950662402923712</v>
      </c>
      <c r="I338" s="5">
        <v>712</v>
      </c>
      <c r="J338" s="7">
        <v>50.454590083456061</v>
      </c>
    </row>
    <row r="339" spans="6:10" x14ac:dyDescent="0.2">
      <c r="F339" s="5">
        <v>846</v>
      </c>
      <c r="G339" s="7">
        <v>55.321902296991261</v>
      </c>
      <c r="I339" s="5">
        <v>715</v>
      </c>
      <c r="J339" s="7">
        <v>59.210526315789473</v>
      </c>
    </row>
    <row r="340" spans="6:10" x14ac:dyDescent="0.2">
      <c r="F340" s="5">
        <v>847</v>
      </c>
      <c r="G340" s="7">
        <v>84.691848906560637</v>
      </c>
      <c r="I340" s="5">
        <v>716</v>
      </c>
      <c r="J340" s="7">
        <v>68.351284175642093</v>
      </c>
    </row>
    <row r="341" spans="6:10" x14ac:dyDescent="0.2">
      <c r="F341" s="5">
        <v>849</v>
      </c>
      <c r="G341" s="7">
        <v>73.506891271056659</v>
      </c>
      <c r="I341" s="5">
        <v>718</v>
      </c>
      <c r="J341" s="7">
        <v>66.694987255734915</v>
      </c>
    </row>
    <row r="342" spans="6:10" x14ac:dyDescent="0.2">
      <c r="F342" s="5">
        <v>850</v>
      </c>
      <c r="G342" s="7">
        <v>78.472513638271082</v>
      </c>
      <c r="I342" s="5">
        <v>720</v>
      </c>
      <c r="J342" s="7">
        <v>66.168898043254373</v>
      </c>
    </row>
    <row r="343" spans="6:10" x14ac:dyDescent="0.2">
      <c r="F343" s="5">
        <v>853</v>
      </c>
      <c r="G343" s="7">
        <v>63.962558502340094</v>
      </c>
      <c r="I343" s="5">
        <v>723</v>
      </c>
      <c r="J343" s="7">
        <v>72.048611111111114</v>
      </c>
    </row>
    <row r="344" spans="6:10" x14ac:dyDescent="0.2">
      <c r="F344" s="5">
        <v>855</v>
      </c>
      <c r="G344" s="7">
        <v>47.995482778091471</v>
      </c>
      <c r="I344" s="5">
        <v>724</v>
      </c>
      <c r="J344" s="7">
        <v>55.993363749481546</v>
      </c>
    </row>
    <row r="345" spans="6:10" x14ac:dyDescent="0.2">
      <c r="F345" s="5">
        <v>860</v>
      </c>
      <c r="G345" s="7">
        <v>67.4217907227616</v>
      </c>
      <c r="I345" s="5">
        <v>726</v>
      </c>
      <c r="J345" s="7">
        <v>69.733796296296291</v>
      </c>
    </row>
    <row r="346" spans="6:10" x14ac:dyDescent="0.2">
      <c r="F346" s="5">
        <v>867</v>
      </c>
      <c r="G346" s="7">
        <v>75.79171741778319</v>
      </c>
      <c r="I346" s="5">
        <v>728</v>
      </c>
      <c r="J346" s="7">
        <v>78.936688311688314</v>
      </c>
    </row>
    <row r="347" spans="6:10" x14ac:dyDescent="0.2">
      <c r="F347" s="5">
        <v>869</v>
      </c>
      <c r="G347" s="7">
        <v>72.84482758620689</v>
      </c>
      <c r="I347" s="5">
        <v>730</v>
      </c>
      <c r="J347" s="7">
        <v>51.810865191146881</v>
      </c>
    </row>
    <row r="348" spans="6:10" x14ac:dyDescent="0.2">
      <c r="F348" s="5">
        <v>870</v>
      </c>
      <c r="G348" s="7">
        <v>78.692897632544188</v>
      </c>
      <c r="I348" s="5">
        <v>732</v>
      </c>
      <c r="J348" s="7">
        <v>93.09831181727904</v>
      </c>
    </row>
    <row r="349" spans="6:10" x14ac:dyDescent="0.2">
      <c r="F349" s="5">
        <v>872</v>
      </c>
      <c r="G349" s="7">
        <v>80.651649235720029</v>
      </c>
      <c r="I349" s="5">
        <v>734</v>
      </c>
      <c r="J349" s="7">
        <v>65.438247011952186</v>
      </c>
    </row>
    <row r="350" spans="6:10" x14ac:dyDescent="0.2">
      <c r="F350" s="5">
        <v>876</v>
      </c>
      <c r="G350" s="7">
        <v>79.988666315234582</v>
      </c>
      <c r="I350" s="5">
        <v>735</v>
      </c>
      <c r="J350" s="7">
        <v>56.962025316455694</v>
      </c>
    </row>
    <row r="351" spans="6:10" x14ac:dyDescent="0.2">
      <c r="F351" s="5">
        <v>878</v>
      </c>
      <c r="G351" s="7">
        <v>94.95387954422138</v>
      </c>
      <c r="I351" s="5">
        <v>741</v>
      </c>
      <c r="J351" s="7">
        <v>77.830188679245282</v>
      </c>
    </row>
    <row r="352" spans="6:10" x14ac:dyDescent="0.2">
      <c r="F352" s="5">
        <v>882</v>
      </c>
      <c r="G352" s="7">
        <v>65.262791507135404</v>
      </c>
      <c r="I352" s="5">
        <v>742</v>
      </c>
      <c r="J352" s="7">
        <v>77.850877192982452</v>
      </c>
    </row>
    <row r="353" spans="6:10" x14ac:dyDescent="0.2">
      <c r="F353" s="5">
        <v>883</v>
      </c>
      <c r="G353" s="7">
        <v>74.135776759683466</v>
      </c>
      <c r="I353" s="5">
        <v>743</v>
      </c>
      <c r="J353" s="7">
        <v>66.345441067457372</v>
      </c>
    </row>
    <row r="354" spans="6:10" x14ac:dyDescent="0.2">
      <c r="F354" s="5">
        <v>884</v>
      </c>
      <c r="G354" s="7">
        <v>39.173553719008261</v>
      </c>
      <c r="I354" s="5">
        <v>744</v>
      </c>
      <c r="J354" s="7">
        <v>88.20564516129032</v>
      </c>
    </row>
    <row r="355" spans="6:10" x14ac:dyDescent="0.2">
      <c r="F355" s="5">
        <v>889</v>
      </c>
      <c r="G355" s="7">
        <v>60.442038791159227</v>
      </c>
      <c r="I355" s="5">
        <v>751</v>
      </c>
      <c r="J355" s="7">
        <v>56.235431235431236</v>
      </c>
    </row>
    <row r="356" spans="6:10" x14ac:dyDescent="0.2">
      <c r="F356" s="5">
        <v>892</v>
      </c>
      <c r="G356" s="7">
        <v>66.320645905420989</v>
      </c>
      <c r="I356" s="5">
        <v>752</v>
      </c>
      <c r="J356" s="7">
        <v>81.818181818181813</v>
      </c>
    </row>
    <row r="357" spans="6:10" x14ac:dyDescent="0.2">
      <c r="F357" s="5">
        <v>896</v>
      </c>
      <c r="G357" s="7">
        <v>54.347826086956523</v>
      </c>
      <c r="I357" s="5">
        <v>753</v>
      </c>
      <c r="J357" s="7">
        <v>72.990245543222329</v>
      </c>
    </row>
    <row r="358" spans="6:10" x14ac:dyDescent="0.2">
      <c r="F358" s="5">
        <v>899</v>
      </c>
      <c r="G358" s="7">
        <v>130.30613549211759</v>
      </c>
      <c r="I358" s="5">
        <v>755</v>
      </c>
      <c r="J358" s="7">
        <v>76.023391812865498</v>
      </c>
    </row>
    <row r="359" spans="6:10" x14ac:dyDescent="0.2">
      <c r="F359" s="5">
        <v>904</v>
      </c>
      <c r="G359" s="7">
        <v>71.856287425149702</v>
      </c>
      <c r="I359" s="5">
        <v>758</v>
      </c>
      <c r="J359" s="7">
        <v>77.210884353741491</v>
      </c>
    </row>
    <row r="360" spans="6:10" x14ac:dyDescent="0.2">
      <c r="F360" s="5">
        <v>907</v>
      </c>
      <c r="G360" s="7">
        <v>78.244860386621667</v>
      </c>
      <c r="I360" s="5">
        <v>761</v>
      </c>
      <c r="J360" s="7">
        <v>73.784722222222229</v>
      </c>
    </row>
    <row r="361" spans="6:10" x14ac:dyDescent="0.2">
      <c r="F361" s="5">
        <v>908</v>
      </c>
      <c r="G361" s="7">
        <v>81.327260897852966</v>
      </c>
      <c r="I361" s="5">
        <v>762</v>
      </c>
      <c r="J361" s="7">
        <v>40.883074407195423</v>
      </c>
    </row>
    <row r="362" spans="6:10" x14ac:dyDescent="0.2">
      <c r="F362" s="5">
        <v>919</v>
      </c>
      <c r="G362" s="7">
        <v>73.661405137728252</v>
      </c>
      <c r="I362" s="5">
        <v>766</v>
      </c>
      <c r="J362" s="7">
        <v>87.926764314247663</v>
      </c>
    </row>
    <row r="363" spans="6:10" x14ac:dyDescent="0.2">
      <c r="F363" s="5">
        <v>921</v>
      </c>
      <c r="G363" s="7">
        <v>75.87768969422423</v>
      </c>
      <c r="I363" s="5">
        <v>771</v>
      </c>
      <c r="J363" s="7">
        <v>78.613053613053609</v>
      </c>
    </row>
    <row r="364" spans="6:10" x14ac:dyDescent="0.2">
      <c r="F364" s="5">
        <v>925</v>
      </c>
      <c r="G364" s="7">
        <v>61.536180308422303</v>
      </c>
      <c r="I364" s="5">
        <v>772</v>
      </c>
      <c r="J364" s="7">
        <v>49.610894941634243</v>
      </c>
    </row>
    <row r="365" spans="6:10" x14ac:dyDescent="0.2">
      <c r="F365" s="5">
        <v>927</v>
      </c>
      <c r="G365" s="7">
        <v>80.168776371308013</v>
      </c>
      <c r="I365" s="5">
        <v>773</v>
      </c>
      <c r="J365" s="7">
        <v>49.860205032618829</v>
      </c>
    </row>
    <row r="366" spans="6:10" x14ac:dyDescent="0.2">
      <c r="F366" s="5">
        <v>928</v>
      </c>
      <c r="G366" s="7">
        <v>62.633451957295371</v>
      </c>
      <c r="I366" s="5">
        <v>774</v>
      </c>
      <c r="J366" s="7">
        <v>62.774122807017541</v>
      </c>
    </row>
    <row r="367" spans="6:10" x14ac:dyDescent="0.2">
      <c r="F367" s="5">
        <v>929</v>
      </c>
      <c r="G367" s="7">
        <v>66.789042643321096</v>
      </c>
      <c r="I367" s="5">
        <v>778</v>
      </c>
      <c r="J367" s="7">
        <v>81.058020477815703</v>
      </c>
    </row>
    <row r="368" spans="6:10" x14ac:dyDescent="0.2">
      <c r="F368" s="5">
        <v>930</v>
      </c>
      <c r="G368" s="7">
        <v>69.375</v>
      </c>
      <c r="I368" s="5">
        <v>781</v>
      </c>
      <c r="J368" s="7">
        <v>70.682730923694777</v>
      </c>
    </row>
    <row r="369" spans="6:10" x14ac:dyDescent="0.2">
      <c r="F369" s="5">
        <v>933</v>
      </c>
      <c r="G369" s="7">
        <v>83.98950131233596</v>
      </c>
      <c r="I369" s="5">
        <v>783</v>
      </c>
      <c r="J369" s="7">
        <v>65.810763278227228</v>
      </c>
    </row>
    <row r="370" spans="6:10" x14ac:dyDescent="0.2">
      <c r="F370" s="5">
        <v>935</v>
      </c>
      <c r="G370" s="7">
        <v>91.183119819140913</v>
      </c>
      <c r="I370" s="5">
        <v>784</v>
      </c>
      <c r="J370" s="7">
        <v>74.988672405980964</v>
      </c>
    </row>
    <row r="371" spans="6:10" x14ac:dyDescent="0.2">
      <c r="F371" s="5">
        <v>938</v>
      </c>
      <c r="G371" s="7">
        <v>82.036316472114137</v>
      </c>
      <c r="I371" s="5">
        <v>785</v>
      </c>
      <c r="J371" s="7">
        <v>57.502246181491465</v>
      </c>
    </row>
    <row r="372" spans="6:10" x14ac:dyDescent="0.2">
      <c r="F372" s="5">
        <v>939</v>
      </c>
      <c r="G372" s="7">
        <v>71.51774530271399</v>
      </c>
      <c r="I372" s="5">
        <v>786</v>
      </c>
      <c r="J372" s="7">
        <v>59.506263817243919</v>
      </c>
    </row>
    <row r="373" spans="6:10" x14ac:dyDescent="0.2">
      <c r="F373" s="5">
        <v>940</v>
      </c>
      <c r="G373" s="7">
        <v>71.149927219796211</v>
      </c>
      <c r="I373" s="5">
        <v>789</v>
      </c>
      <c r="J373" s="7">
        <v>59.877913429522749</v>
      </c>
    </row>
    <row r="374" spans="6:10" x14ac:dyDescent="0.2">
      <c r="F374" s="5">
        <v>942</v>
      </c>
      <c r="G374" s="7">
        <v>70.11795543905636</v>
      </c>
      <c r="I374" s="5">
        <v>792</v>
      </c>
      <c r="J374" s="7">
        <v>70.205643232902915</v>
      </c>
    </row>
    <row r="375" spans="6:10" x14ac:dyDescent="0.2">
      <c r="F375" s="5">
        <v>946</v>
      </c>
      <c r="G375" s="7">
        <v>42.23875549543456</v>
      </c>
      <c r="I375" s="5">
        <v>794</v>
      </c>
      <c r="J375" s="7">
        <v>75.200534759358291</v>
      </c>
    </row>
    <row r="376" spans="6:10" x14ac:dyDescent="0.2">
      <c r="F376" s="5">
        <v>948</v>
      </c>
      <c r="G376" s="7">
        <v>83.204930662557786</v>
      </c>
      <c r="I376" s="5">
        <v>797</v>
      </c>
      <c r="J376" s="7">
        <v>73.778920308483293</v>
      </c>
    </row>
    <row r="377" spans="6:10" x14ac:dyDescent="0.2">
      <c r="F377" s="5">
        <v>949</v>
      </c>
      <c r="G377" s="7">
        <v>70.98082595870207</v>
      </c>
      <c r="I377" s="5">
        <v>798</v>
      </c>
      <c r="J377" s="7">
        <v>71.151358344113845</v>
      </c>
    </row>
    <row r="378" spans="6:10" x14ac:dyDescent="0.2">
      <c r="F378" s="5">
        <v>954</v>
      </c>
      <c r="G378" s="7">
        <v>62.5</v>
      </c>
      <c r="I378" s="5">
        <v>802</v>
      </c>
      <c r="J378" s="7">
        <v>45.944816053511708</v>
      </c>
    </row>
    <row r="379" spans="6:10" x14ac:dyDescent="0.2">
      <c r="F379" s="5">
        <v>964</v>
      </c>
      <c r="G379" s="7">
        <v>66.388888888888886</v>
      </c>
      <c r="I379" s="5">
        <v>803</v>
      </c>
      <c r="J379" s="7">
        <v>86.538461538461533</v>
      </c>
    </row>
    <row r="380" spans="6:10" x14ac:dyDescent="0.2">
      <c r="F380" s="5">
        <v>965</v>
      </c>
      <c r="G380" s="7">
        <v>79.269642198450754</v>
      </c>
      <c r="I380" s="5">
        <v>805</v>
      </c>
      <c r="J380" s="7">
        <v>57.170542635658911</v>
      </c>
    </row>
    <row r="381" spans="6:10" x14ac:dyDescent="0.2">
      <c r="F381" s="5">
        <v>975</v>
      </c>
      <c r="G381" s="7">
        <v>60.975609756097562</v>
      </c>
      <c r="I381" s="5">
        <v>806</v>
      </c>
      <c r="J381" s="7">
        <v>80.028119507908613</v>
      </c>
    </row>
    <row r="382" spans="6:10" x14ac:dyDescent="0.2">
      <c r="F382" s="5">
        <v>982</v>
      </c>
      <c r="G382" s="7">
        <v>87.568412822517587</v>
      </c>
      <c r="I382" s="5">
        <v>807</v>
      </c>
      <c r="J382" s="7">
        <v>69.132653061224488</v>
      </c>
    </row>
    <row r="383" spans="6:10" x14ac:dyDescent="0.2">
      <c r="F383" s="5">
        <v>984</v>
      </c>
      <c r="G383" s="7">
        <v>74.868344060854298</v>
      </c>
      <c r="I383" s="5">
        <v>809</v>
      </c>
      <c r="J383" s="7">
        <v>75.805687203791464</v>
      </c>
    </row>
    <row r="384" spans="6:10" x14ac:dyDescent="0.2">
      <c r="F384" s="5">
        <v>987</v>
      </c>
      <c r="G384" s="7">
        <v>55.188679245283019</v>
      </c>
      <c r="I384" s="5">
        <v>811</v>
      </c>
      <c r="J384" s="7">
        <v>77.054065559812685</v>
      </c>
    </row>
    <row r="385" spans="6:10" x14ac:dyDescent="0.2">
      <c r="F385" s="5">
        <v>988</v>
      </c>
      <c r="G385" s="7">
        <v>102.11679586563308</v>
      </c>
      <c r="I385" s="5">
        <v>813</v>
      </c>
      <c r="J385" s="7">
        <v>35.349116161616159</v>
      </c>
    </row>
    <row r="386" spans="6:10" x14ac:dyDescent="0.2">
      <c r="F386" s="5">
        <v>989</v>
      </c>
      <c r="G386" s="7">
        <v>67.755385684503125</v>
      </c>
      <c r="I386" s="5">
        <v>814</v>
      </c>
      <c r="J386" s="7">
        <v>54.750346740638001</v>
      </c>
    </row>
    <row r="387" spans="6:10" x14ac:dyDescent="0.2">
      <c r="F387" s="5">
        <v>990</v>
      </c>
      <c r="G387" s="7">
        <v>83.972719522591646</v>
      </c>
      <c r="I387" s="5">
        <v>815</v>
      </c>
      <c r="J387" s="7">
        <v>59.917355371900825</v>
      </c>
    </row>
    <row r="388" spans="6:10" x14ac:dyDescent="0.2">
      <c r="F388" s="5">
        <v>991</v>
      </c>
      <c r="G388" s="7">
        <v>91.869060190073924</v>
      </c>
      <c r="I388" s="5">
        <v>817</v>
      </c>
      <c r="J388" s="7">
        <v>67.956349206349202</v>
      </c>
    </row>
    <row r="389" spans="6:10" x14ac:dyDescent="0.2">
      <c r="F389" s="5">
        <v>992</v>
      </c>
      <c r="G389" s="7">
        <v>63.205417607223474</v>
      </c>
      <c r="I389" s="5">
        <v>819</v>
      </c>
      <c r="J389" s="7">
        <v>75.169738118331722</v>
      </c>
    </row>
    <row r="390" spans="6:10" x14ac:dyDescent="0.2">
      <c r="F390" s="5">
        <v>993</v>
      </c>
      <c r="G390" s="7">
        <v>69.958847736625515</v>
      </c>
      <c r="I390" s="5">
        <v>824</v>
      </c>
      <c r="J390" s="7">
        <v>61.535068372298191</v>
      </c>
    </row>
    <row r="391" spans="6:10" x14ac:dyDescent="0.2">
      <c r="F391" s="5">
        <v>995</v>
      </c>
      <c r="G391" s="7">
        <v>98.74195435927443</v>
      </c>
      <c r="I391" s="5">
        <v>825</v>
      </c>
      <c r="J391" s="7">
        <v>78.106111484217593</v>
      </c>
    </row>
    <row r="392" spans="6:10" x14ac:dyDescent="0.2">
      <c r="F392" s="5">
        <v>1003</v>
      </c>
      <c r="G392" s="7">
        <v>73.697585768742059</v>
      </c>
      <c r="I392" s="5">
        <v>827</v>
      </c>
      <c r="J392" s="7">
        <v>69.834183673469383</v>
      </c>
    </row>
    <row r="393" spans="6:10" x14ac:dyDescent="0.2">
      <c r="F393" s="5">
        <v>1007</v>
      </c>
      <c r="G393" s="7">
        <v>49.336149668074832</v>
      </c>
      <c r="I393" s="5">
        <v>828</v>
      </c>
      <c r="J393" s="7">
        <v>65.443213296398895</v>
      </c>
    </row>
    <row r="394" spans="6:10" x14ac:dyDescent="0.2">
      <c r="F394" s="5">
        <v>1009</v>
      </c>
      <c r="G394" s="7">
        <v>70.175438596491233</v>
      </c>
      <c r="I394" s="5">
        <v>831</v>
      </c>
      <c r="J394" s="7">
        <v>59.626436781609193</v>
      </c>
    </row>
    <row r="395" spans="6:10" x14ac:dyDescent="0.2">
      <c r="F395" s="5">
        <v>1010</v>
      </c>
      <c r="G395" s="7">
        <v>40.316205533596836</v>
      </c>
      <c r="I395" s="5">
        <v>835</v>
      </c>
      <c r="J395" s="7">
        <v>61.16695804195804</v>
      </c>
    </row>
    <row r="396" spans="6:10" x14ac:dyDescent="0.2">
      <c r="F396" s="5">
        <v>1016</v>
      </c>
      <c r="G396" s="7">
        <v>91.717171717171723</v>
      </c>
      <c r="I396" s="5">
        <v>836</v>
      </c>
      <c r="J396" s="7">
        <v>59.981255857544518</v>
      </c>
    </row>
    <row r="397" spans="6:10" x14ac:dyDescent="0.2">
      <c r="F397" s="5">
        <v>1028</v>
      </c>
      <c r="G397" s="7">
        <v>89.243909866017049</v>
      </c>
      <c r="I397" s="5">
        <v>839</v>
      </c>
      <c r="J397" s="7">
        <v>65.514103730664246</v>
      </c>
    </row>
    <row r="398" spans="6:10" x14ac:dyDescent="0.2">
      <c r="F398" s="5">
        <v>1033</v>
      </c>
      <c r="G398" s="7">
        <v>80.35251425609124</v>
      </c>
      <c r="I398" s="5">
        <v>840</v>
      </c>
      <c r="J398" s="7">
        <v>66.310975609756099</v>
      </c>
    </row>
    <row r="399" spans="6:10" x14ac:dyDescent="0.2">
      <c r="F399" s="5">
        <v>1034</v>
      </c>
      <c r="G399" s="7">
        <v>69.528415961305924</v>
      </c>
      <c r="I399" s="5">
        <v>841</v>
      </c>
      <c r="J399" s="7">
        <v>64.995357474466104</v>
      </c>
    </row>
    <row r="400" spans="6:10" x14ac:dyDescent="0.2">
      <c r="F400" s="5">
        <v>1037</v>
      </c>
      <c r="G400" s="7">
        <v>97.376543209876544</v>
      </c>
      <c r="I400" s="5">
        <v>843</v>
      </c>
      <c r="J400" s="7">
        <v>76.308900523560212</v>
      </c>
    </row>
    <row r="401" spans="6:10" x14ac:dyDescent="0.2">
      <c r="F401" s="5">
        <v>1038</v>
      </c>
      <c r="G401" s="7">
        <v>86.497890295358644</v>
      </c>
      <c r="I401" s="5">
        <v>845</v>
      </c>
      <c r="J401" s="7">
        <v>67.146596858638745</v>
      </c>
    </row>
    <row r="402" spans="6:10" x14ac:dyDescent="0.2">
      <c r="F402" s="5">
        <v>1041</v>
      </c>
      <c r="G402" s="7">
        <v>52.774940415389857</v>
      </c>
      <c r="I402" s="5">
        <v>848</v>
      </c>
      <c r="J402" s="7">
        <v>77.256944444444443</v>
      </c>
    </row>
    <row r="403" spans="6:10" x14ac:dyDescent="0.2">
      <c r="F403" s="5">
        <v>1042</v>
      </c>
      <c r="G403" s="7">
        <v>71.13486842105263</v>
      </c>
      <c r="I403" s="5">
        <v>854</v>
      </c>
      <c r="J403" s="7">
        <v>61.430793157076202</v>
      </c>
    </row>
    <row r="404" spans="6:10" x14ac:dyDescent="0.2">
      <c r="F404" s="5">
        <v>1044</v>
      </c>
      <c r="G404" s="7">
        <v>68.948475289169295</v>
      </c>
      <c r="I404" s="5">
        <v>856</v>
      </c>
      <c r="J404" s="7">
        <v>61.057692307692307</v>
      </c>
    </row>
    <row r="405" spans="6:10" x14ac:dyDescent="0.2">
      <c r="F405" s="5">
        <v>1045</v>
      </c>
      <c r="G405" s="7">
        <v>55.071315372424721</v>
      </c>
      <c r="I405" s="5">
        <v>857</v>
      </c>
      <c r="J405" s="7">
        <v>74.771108850457779</v>
      </c>
    </row>
    <row r="406" spans="6:10" x14ac:dyDescent="0.2">
      <c r="F406" s="5">
        <v>1046</v>
      </c>
      <c r="G406" s="7">
        <v>80.553952683208308</v>
      </c>
      <c r="I406" s="5">
        <v>858</v>
      </c>
      <c r="J406" s="7">
        <v>79.706825469537335</v>
      </c>
    </row>
    <row r="407" spans="6:10" x14ac:dyDescent="0.2">
      <c r="F407" s="5">
        <v>1049</v>
      </c>
      <c r="G407" s="7">
        <v>64.935064935064929</v>
      </c>
      <c r="I407" s="5">
        <v>859</v>
      </c>
      <c r="J407" s="7">
        <v>61.788617886178862</v>
      </c>
    </row>
    <row r="408" spans="6:10" x14ac:dyDescent="0.2">
      <c r="F408" s="5">
        <v>1053</v>
      </c>
      <c r="G408" s="7">
        <v>59.076262083780883</v>
      </c>
      <c r="I408" s="5">
        <v>861</v>
      </c>
      <c r="J408" s="7">
        <v>81.24465355004277</v>
      </c>
    </row>
    <row r="409" spans="6:10" x14ac:dyDescent="0.2">
      <c r="F409" s="5">
        <v>1054</v>
      </c>
      <c r="G409" s="7">
        <v>52.698760029175787</v>
      </c>
      <c r="I409" s="5">
        <v>863</v>
      </c>
      <c r="J409" s="7">
        <v>71.127749181094998</v>
      </c>
    </row>
    <row r="410" spans="6:10" x14ac:dyDescent="0.2">
      <c r="F410" s="5">
        <v>1055</v>
      </c>
      <c r="G410" s="7">
        <v>83.497053045186647</v>
      </c>
      <c r="I410" s="5">
        <v>864</v>
      </c>
      <c r="J410" s="7">
        <v>57.70905923344948</v>
      </c>
    </row>
    <row r="411" spans="6:10" x14ac:dyDescent="0.2">
      <c r="F411" s="5">
        <v>1056</v>
      </c>
      <c r="G411" s="7">
        <v>66.273932253313703</v>
      </c>
      <c r="I411" s="5">
        <v>865</v>
      </c>
      <c r="J411" s="7">
        <v>91.319241982507293</v>
      </c>
    </row>
    <row r="412" spans="6:10" x14ac:dyDescent="0.2">
      <c r="F412" s="5">
        <v>1058</v>
      </c>
      <c r="G412" s="7">
        <v>87.849805171803041</v>
      </c>
      <c r="I412" s="5">
        <v>866</v>
      </c>
      <c r="J412" s="7">
        <v>74.101796407185631</v>
      </c>
    </row>
    <row r="413" spans="6:10" x14ac:dyDescent="0.2">
      <c r="F413" s="5">
        <v>1059</v>
      </c>
      <c r="G413" s="7">
        <v>101.88564476885645</v>
      </c>
      <c r="I413" s="5">
        <v>868</v>
      </c>
      <c r="J413" s="7">
        <v>59.722222222222221</v>
      </c>
    </row>
    <row r="414" spans="6:10" x14ac:dyDescent="0.2">
      <c r="F414" s="5">
        <v>1060</v>
      </c>
      <c r="G414" s="7">
        <v>77.328646748681905</v>
      </c>
      <c r="I414" s="5">
        <v>871</v>
      </c>
      <c r="J414" s="7">
        <v>61.241610738255034</v>
      </c>
    </row>
    <row r="415" spans="6:10" x14ac:dyDescent="0.2">
      <c r="F415" s="5">
        <v>1066</v>
      </c>
      <c r="G415" s="7">
        <v>91.979809310151424</v>
      </c>
      <c r="I415" s="5">
        <v>873</v>
      </c>
      <c r="J415" s="7">
        <v>114.28571428571429</v>
      </c>
    </row>
    <row r="416" spans="6:10" x14ac:dyDescent="0.2">
      <c r="F416" s="5">
        <v>1067</v>
      </c>
      <c r="G416" s="7">
        <v>75.105485232067508</v>
      </c>
      <c r="I416" s="5">
        <v>874</v>
      </c>
      <c r="J416" s="7">
        <v>63.333333333333336</v>
      </c>
    </row>
    <row r="417" spans="6:10" x14ac:dyDescent="0.2">
      <c r="F417" s="5">
        <v>1068</v>
      </c>
      <c r="G417" s="7">
        <v>70.221664575491431</v>
      </c>
      <c r="I417" s="5">
        <v>875</v>
      </c>
      <c r="J417" s="7">
        <v>36.80132816823464</v>
      </c>
    </row>
    <row r="418" spans="6:10" x14ac:dyDescent="0.2">
      <c r="F418" s="5">
        <v>1072</v>
      </c>
      <c r="G418" s="7">
        <v>67.455102934734995</v>
      </c>
      <c r="I418" s="5">
        <v>877</v>
      </c>
      <c r="J418" s="7">
        <v>62.856463878326998</v>
      </c>
    </row>
    <row r="419" spans="6:10" x14ac:dyDescent="0.2">
      <c r="F419" s="5">
        <v>1076</v>
      </c>
      <c r="G419" s="7">
        <v>86.417322834645674</v>
      </c>
      <c r="I419" s="5">
        <v>879</v>
      </c>
      <c r="J419" s="7">
        <v>65.371024734982328</v>
      </c>
    </row>
    <row r="420" spans="6:10" x14ac:dyDescent="0.2">
      <c r="F420" s="5">
        <v>1088</v>
      </c>
      <c r="G420" s="7">
        <v>83.031301482701807</v>
      </c>
      <c r="I420" s="5">
        <v>880</v>
      </c>
      <c r="J420" s="7">
        <v>78.993055555555557</v>
      </c>
    </row>
    <row r="421" spans="6:10" x14ac:dyDescent="0.2">
      <c r="F421" s="5">
        <v>1093</v>
      </c>
      <c r="G421" s="7">
        <v>47.478260869565219</v>
      </c>
      <c r="I421" s="5">
        <v>881</v>
      </c>
      <c r="J421" s="7">
        <v>72.018348623853214</v>
      </c>
    </row>
    <row r="422" spans="6:10" x14ac:dyDescent="0.2">
      <c r="F422" s="5">
        <v>1100</v>
      </c>
      <c r="G422" s="7">
        <v>54.665738161559887</v>
      </c>
      <c r="I422" s="5">
        <v>885</v>
      </c>
      <c r="J422" s="7">
        <v>56.053811659192824</v>
      </c>
    </row>
    <row r="423" spans="6:10" x14ac:dyDescent="0.2">
      <c r="F423" s="5">
        <v>1106</v>
      </c>
      <c r="G423" s="7">
        <v>79.559363525091797</v>
      </c>
      <c r="I423" s="5">
        <v>888</v>
      </c>
      <c r="J423" s="7">
        <v>61.339972838388412</v>
      </c>
    </row>
    <row r="424" spans="6:10" x14ac:dyDescent="0.2">
      <c r="F424" s="5">
        <v>1108</v>
      </c>
      <c r="G424" s="7">
        <v>95.09345794392523</v>
      </c>
      <c r="I424" s="5">
        <v>890</v>
      </c>
      <c r="J424" s="7">
        <v>49.667774086378735</v>
      </c>
    </row>
    <row r="425" spans="6:10" x14ac:dyDescent="0.2">
      <c r="F425" s="5">
        <v>1109</v>
      </c>
      <c r="G425" s="7">
        <v>69.24254016832441</v>
      </c>
      <c r="I425" s="5">
        <v>891</v>
      </c>
      <c r="J425" s="7">
        <v>77.005012531328319</v>
      </c>
    </row>
    <row r="426" spans="6:10" x14ac:dyDescent="0.2">
      <c r="F426" s="5">
        <v>1110</v>
      </c>
      <c r="G426" s="7">
        <v>76.252723311546845</v>
      </c>
      <c r="I426" s="5">
        <v>893</v>
      </c>
      <c r="J426" s="7">
        <v>72.637517630465439</v>
      </c>
    </row>
    <row r="427" spans="6:10" x14ac:dyDescent="0.2">
      <c r="F427" s="5">
        <v>1111</v>
      </c>
      <c r="G427" s="7">
        <v>77.334430275606749</v>
      </c>
      <c r="I427" s="5">
        <v>894</v>
      </c>
      <c r="J427" s="7">
        <v>59.652928416485899</v>
      </c>
    </row>
    <row r="428" spans="6:10" x14ac:dyDescent="0.2">
      <c r="F428" s="5">
        <v>1112</v>
      </c>
      <c r="G428" s="7">
        <v>74.087459342247925</v>
      </c>
      <c r="I428" s="5">
        <v>897</v>
      </c>
      <c r="J428" s="7">
        <v>55.993690851735018</v>
      </c>
    </row>
    <row r="429" spans="6:10" x14ac:dyDescent="0.2">
      <c r="F429" s="5">
        <v>1116</v>
      </c>
      <c r="G429" s="7">
        <v>91.6955017301038</v>
      </c>
      <c r="I429" s="5">
        <v>900</v>
      </c>
      <c r="J429" s="7">
        <v>62.849162011173185</v>
      </c>
    </row>
    <row r="430" spans="6:10" x14ac:dyDescent="0.2">
      <c r="F430" s="5">
        <v>1119</v>
      </c>
      <c r="G430" s="7">
        <v>65.604498594189309</v>
      </c>
      <c r="I430" s="5">
        <v>901</v>
      </c>
      <c r="J430" s="7">
        <v>64.102564102564102</v>
      </c>
    </row>
    <row r="431" spans="6:10" x14ac:dyDescent="0.2">
      <c r="F431" s="5">
        <v>1122</v>
      </c>
      <c r="G431" s="7">
        <v>68.588917525773198</v>
      </c>
      <c r="I431" s="5">
        <v>902</v>
      </c>
      <c r="J431" s="7">
        <v>66.579634464751962</v>
      </c>
    </row>
    <row r="432" spans="6:10" x14ac:dyDescent="0.2">
      <c r="F432" s="5">
        <v>1128</v>
      </c>
      <c r="G432" s="7">
        <v>84.640522875816998</v>
      </c>
      <c r="I432" s="5">
        <v>903</v>
      </c>
      <c r="J432" s="7">
        <v>78.534031413612567</v>
      </c>
    </row>
    <row r="433" spans="6:10" x14ac:dyDescent="0.2">
      <c r="F433" s="5">
        <v>1129</v>
      </c>
      <c r="G433" s="7">
        <v>76.621525302922308</v>
      </c>
      <c r="I433" s="5">
        <v>905</v>
      </c>
      <c r="J433" s="7">
        <v>70.584926884139477</v>
      </c>
    </row>
    <row r="434" spans="6:10" x14ac:dyDescent="0.2">
      <c r="F434" s="5">
        <v>1131</v>
      </c>
      <c r="G434" s="7">
        <v>43.506284241057038</v>
      </c>
      <c r="I434" s="5">
        <v>906</v>
      </c>
      <c r="J434" s="7">
        <v>60.40585181689476</v>
      </c>
    </row>
    <row r="435" spans="6:10" x14ac:dyDescent="0.2">
      <c r="F435" s="5">
        <v>1133</v>
      </c>
      <c r="G435" s="7">
        <v>36.513362336855188</v>
      </c>
      <c r="I435" s="5">
        <v>909</v>
      </c>
      <c r="J435" s="7">
        <v>74.178935447338617</v>
      </c>
    </row>
    <row r="436" spans="6:10" x14ac:dyDescent="0.2">
      <c r="F436" s="5">
        <v>1134</v>
      </c>
      <c r="G436" s="7">
        <v>76.080050825921219</v>
      </c>
      <c r="I436" s="5">
        <v>910</v>
      </c>
      <c r="J436" s="7">
        <v>78.167115902964966</v>
      </c>
    </row>
    <row r="437" spans="6:10" x14ac:dyDescent="0.2">
      <c r="F437" s="5">
        <v>1135</v>
      </c>
      <c r="G437" s="7">
        <v>67.170111287758345</v>
      </c>
      <c r="I437" s="5">
        <v>912</v>
      </c>
      <c r="J437" s="7">
        <v>56.585173501577287</v>
      </c>
    </row>
    <row r="438" spans="6:10" x14ac:dyDescent="0.2">
      <c r="F438" s="5">
        <v>1139</v>
      </c>
      <c r="G438" s="7">
        <v>62.53988513082323</v>
      </c>
      <c r="I438" s="5">
        <v>913</v>
      </c>
      <c r="J438" s="7">
        <v>49.355019629837351</v>
      </c>
    </row>
    <row r="439" spans="6:10" x14ac:dyDescent="0.2">
      <c r="F439" s="5">
        <v>1142</v>
      </c>
      <c r="G439" s="7">
        <v>74.584592145015108</v>
      </c>
      <c r="I439" s="5">
        <v>917</v>
      </c>
      <c r="J439" s="7">
        <v>36.782291666666666</v>
      </c>
    </row>
    <row r="440" spans="6:10" x14ac:dyDescent="0.2">
      <c r="F440" s="5">
        <v>1146</v>
      </c>
      <c r="G440" s="7">
        <v>56.913674560733384</v>
      </c>
      <c r="I440" s="5">
        <v>918</v>
      </c>
      <c r="J440" s="7">
        <v>57.130765975454928</v>
      </c>
    </row>
    <row r="441" spans="6:10" x14ac:dyDescent="0.2">
      <c r="F441" s="5">
        <v>1148</v>
      </c>
      <c r="G441" s="7">
        <v>76.940035273368608</v>
      </c>
      <c r="I441" s="5">
        <v>920</v>
      </c>
      <c r="J441" s="7">
        <v>67.936874518860662</v>
      </c>
    </row>
    <row r="442" spans="6:10" x14ac:dyDescent="0.2">
      <c r="F442" s="5">
        <v>1153</v>
      </c>
      <c r="G442" s="7">
        <v>79.750346740638008</v>
      </c>
      <c r="I442" s="5">
        <v>923</v>
      </c>
      <c r="J442" s="7">
        <v>64.585866261398181</v>
      </c>
    </row>
    <row r="443" spans="6:10" x14ac:dyDescent="0.2">
      <c r="F443" s="5">
        <v>1155</v>
      </c>
      <c r="G443" s="7">
        <v>75.186289120715344</v>
      </c>
      <c r="I443" s="5">
        <v>926</v>
      </c>
      <c r="J443" s="7">
        <v>77.708703374777969</v>
      </c>
    </row>
    <row r="444" spans="6:10" x14ac:dyDescent="0.2">
      <c r="F444" s="5">
        <v>1159</v>
      </c>
      <c r="G444" s="7">
        <v>74.407594936708861</v>
      </c>
      <c r="I444" s="5">
        <v>931</v>
      </c>
      <c r="J444" s="7">
        <v>68.553888130968616</v>
      </c>
    </row>
    <row r="445" spans="6:10" x14ac:dyDescent="0.2">
      <c r="F445" s="5">
        <v>1160</v>
      </c>
      <c r="G445" s="7">
        <v>66.61865322290241</v>
      </c>
      <c r="I445" s="5">
        <v>932</v>
      </c>
      <c r="J445" s="7">
        <v>63.513513513513516</v>
      </c>
    </row>
    <row r="446" spans="6:10" x14ac:dyDescent="0.2">
      <c r="F446" s="5">
        <v>1162</v>
      </c>
      <c r="G446" s="7">
        <v>76.294277929155314</v>
      </c>
      <c r="I446" s="5">
        <v>934</v>
      </c>
      <c r="J446" s="7">
        <v>63.333333333333336</v>
      </c>
    </row>
    <row r="447" spans="6:10" x14ac:dyDescent="0.2">
      <c r="F447" s="5">
        <v>1167</v>
      </c>
      <c r="G447" s="7">
        <v>72.417355371900825</v>
      </c>
      <c r="I447" s="5">
        <v>936</v>
      </c>
      <c r="J447" s="7">
        <v>59.317000742390498</v>
      </c>
    </row>
    <row r="448" spans="6:10" x14ac:dyDescent="0.2">
      <c r="F448" s="5">
        <v>1168</v>
      </c>
      <c r="G448" s="7">
        <v>65.779467680608363</v>
      </c>
      <c r="I448" s="5">
        <v>937</v>
      </c>
      <c r="J448" s="7">
        <v>77.819865319865315</v>
      </c>
    </row>
    <row r="449" spans="6:10" x14ac:dyDescent="0.2">
      <c r="F449" s="5">
        <v>1169</v>
      </c>
      <c r="G449" s="7">
        <v>72.642967542503868</v>
      </c>
      <c r="I449" s="5">
        <v>945</v>
      </c>
      <c r="J449" s="7">
        <v>63.569116967175219</v>
      </c>
    </row>
    <row r="450" spans="6:10" x14ac:dyDescent="0.2">
      <c r="F450" s="5">
        <v>1175</v>
      </c>
      <c r="G450" s="7">
        <v>72.490142553836819</v>
      </c>
      <c r="I450" s="5">
        <v>947</v>
      </c>
      <c r="J450" s="7">
        <v>62.5</v>
      </c>
    </row>
    <row r="451" spans="6:10" x14ac:dyDescent="0.2">
      <c r="F451" s="5">
        <v>1181</v>
      </c>
      <c r="G451" s="7">
        <v>67.024128686327074</v>
      </c>
      <c r="I451" s="5">
        <v>950</v>
      </c>
      <c r="J451" s="7">
        <v>77.694728560188821</v>
      </c>
    </row>
    <row r="452" spans="6:10" x14ac:dyDescent="0.2">
      <c r="F452" s="5">
        <v>1185</v>
      </c>
      <c r="G452" s="7">
        <v>59.382951653944019</v>
      </c>
      <c r="I452" s="5">
        <v>951</v>
      </c>
      <c r="J452" s="7">
        <v>74.652777777777771</v>
      </c>
    </row>
    <row r="453" spans="6:10" x14ac:dyDescent="0.2">
      <c r="F453" s="5">
        <v>1188</v>
      </c>
      <c r="G453" s="7">
        <v>80.665024630541879</v>
      </c>
      <c r="I453" s="5">
        <v>952</v>
      </c>
      <c r="J453" s="7">
        <v>66.871165644171782</v>
      </c>
    </row>
    <row r="454" spans="6:10" x14ac:dyDescent="0.2">
      <c r="F454" s="5">
        <v>1189</v>
      </c>
      <c r="G454" s="7">
        <v>78.281814532316332</v>
      </c>
      <c r="I454" s="5">
        <v>953</v>
      </c>
      <c r="J454" s="7">
        <v>87.174479166666671</v>
      </c>
    </row>
    <row r="455" spans="6:10" x14ac:dyDescent="0.2">
      <c r="F455" s="5">
        <v>1190</v>
      </c>
      <c r="G455" s="7">
        <v>67.548248749106506</v>
      </c>
      <c r="I455" s="5">
        <v>958</v>
      </c>
      <c r="J455" s="7">
        <v>62.440870387890257</v>
      </c>
    </row>
    <row r="456" spans="6:10" x14ac:dyDescent="0.2">
      <c r="F456" s="5">
        <v>1197</v>
      </c>
      <c r="G456" s="7">
        <v>79.945295404814004</v>
      </c>
      <c r="I456" s="5">
        <v>959</v>
      </c>
      <c r="J456" s="7">
        <v>69.184741959611074</v>
      </c>
    </row>
    <row r="457" spans="6:10" x14ac:dyDescent="0.2">
      <c r="F457" s="5">
        <v>1198</v>
      </c>
      <c r="G457" s="7">
        <v>57.485029940119759</v>
      </c>
      <c r="I457" s="5">
        <v>961</v>
      </c>
      <c r="J457" s="7">
        <v>67.890442890442884</v>
      </c>
    </row>
    <row r="458" spans="6:10" x14ac:dyDescent="0.2">
      <c r="F458" s="5">
        <v>1202</v>
      </c>
      <c r="G458" s="7">
        <v>74.82041587901702</v>
      </c>
      <c r="I458" s="5">
        <v>966</v>
      </c>
      <c r="J458" s="7">
        <v>78.914865460961622</v>
      </c>
    </row>
    <row r="459" spans="6:10" x14ac:dyDescent="0.2">
      <c r="F459" s="5">
        <v>1204</v>
      </c>
      <c r="G459" s="7">
        <v>65.337423312883431</v>
      </c>
      <c r="I459" s="5">
        <v>967</v>
      </c>
      <c r="J459" s="7">
        <v>78.585461689587433</v>
      </c>
    </row>
    <row r="460" spans="6:10" x14ac:dyDescent="0.2">
      <c r="F460" s="5">
        <v>1206</v>
      </c>
      <c r="G460" s="7">
        <v>62.448323380799266</v>
      </c>
      <c r="I460" s="5">
        <v>968</v>
      </c>
      <c r="J460" s="7">
        <v>61.475409836065573</v>
      </c>
    </row>
    <row r="461" spans="6:10" x14ac:dyDescent="0.2">
      <c r="F461" s="5">
        <v>1208</v>
      </c>
      <c r="G461" s="7">
        <v>59.13660555884092</v>
      </c>
      <c r="I461" s="5">
        <v>969</v>
      </c>
      <c r="J461" s="7">
        <v>24.170918367346939</v>
      </c>
    </row>
    <row r="462" spans="6:10" x14ac:dyDescent="0.2">
      <c r="F462" s="5">
        <v>1210</v>
      </c>
      <c r="G462" s="7">
        <v>87.349397590361448</v>
      </c>
      <c r="I462" s="5">
        <v>971</v>
      </c>
      <c r="J462" s="7">
        <v>70.606694560669453</v>
      </c>
    </row>
    <row r="463" spans="6:10" x14ac:dyDescent="0.2">
      <c r="F463" s="5">
        <v>1211</v>
      </c>
      <c r="G463" s="7">
        <v>65.172413793103445</v>
      </c>
      <c r="I463" s="5">
        <v>974</v>
      </c>
      <c r="J463" s="7">
        <v>63.725490196078432</v>
      </c>
    </row>
    <row r="464" spans="6:10" x14ac:dyDescent="0.2">
      <c r="F464" s="5">
        <v>1212</v>
      </c>
      <c r="G464" s="7">
        <v>70.964950237992213</v>
      </c>
      <c r="I464" s="5">
        <v>977</v>
      </c>
      <c r="J464" s="7">
        <v>65.317035905271197</v>
      </c>
    </row>
    <row r="465" spans="6:10" x14ac:dyDescent="0.2">
      <c r="F465" s="5">
        <v>1223</v>
      </c>
      <c r="G465" s="7">
        <v>49.549549549549546</v>
      </c>
      <c r="I465" s="5">
        <v>979</v>
      </c>
      <c r="J465" s="7">
        <v>61.521252796420583</v>
      </c>
    </row>
    <row r="466" spans="6:10" x14ac:dyDescent="0.2">
      <c r="F466" s="5">
        <v>1224</v>
      </c>
      <c r="G466" s="7">
        <v>32.279962546816478</v>
      </c>
      <c r="I466" s="5">
        <v>980</v>
      </c>
      <c r="J466" s="7">
        <v>61.998215878679751</v>
      </c>
    </row>
    <row r="467" spans="6:10" x14ac:dyDescent="0.2">
      <c r="F467" s="5">
        <v>1227</v>
      </c>
      <c r="G467" s="7">
        <v>75.698620445702161</v>
      </c>
      <c r="I467" s="5">
        <v>981</v>
      </c>
      <c r="J467" s="7">
        <v>91.81677817807514</v>
      </c>
    </row>
    <row r="468" spans="6:10" x14ac:dyDescent="0.2">
      <c r="F468" s="5">
        <v>1235</v>
      </c>
      <c r="G468" s="7">
        <v>44.765840220385677</v>
      </c>
      <c r="I468" s="5">
        <v>983</v>
      </c>
      <c r="J468" s="7">
        <v>63.149684044233808</v>
      </c>
    </row>
    <row r="469" spans="6:10" x14ac:dyDescent="0.2">
      <c r="F469" s="5">
        <v>1236</v>
      </c>
      <c r="G469" s="7">
        <v>54.874357961280126</v>
      </c>
      <c r="I469" s="5">
        <v>994</v>
      </c>
      <c r="J469" s="7">
        <v>77.288888888888891</v>
      </c>
    </row>
    <row r="470" spans="6:10" x14ac:dyDescent="0.2">
      <c r="F470" s="5">
        <v>1238</v>
      </c>
      <c r="G470" s="7">
        <v>69.767441860465112</v>
      </c>
      <c r="I470" s="5">
        <v>996</v>
      </c>
      <c r="J470" s="7">
        <v>61.50733434496712</v>
      </c>
    </row>
    <row r="471" spans="6:10" x14ac:dyDescent="0.2">
      <c r="F471" s="5">
        <v>1241</v>
      </c>
      <c r="G471" s="7">
        <v>84.803921568627445</v>
      </c>
      <c r="I471" s="5">
        <v>997</v>
      </c>
      <c r="J471" s="7">
        <v>65</v>
      </c>
    </row>
    <row r="472" spans="6:10" x14ac:dyDescent="0.2">
      <c r="F472" s="5">
        <v>1242</v>
      </c>
      <c r="G472" s="7">
        <v>73.513321492007108</v>
      </c>
      <c r="I472" s="5">
        <v>998</v>
      </c>
      <c r="J472" s="7">
        <v>64.147018030513181</v>
      </c>
    </row>
    <row r="473" spans="6:10" x14ac:dyDescent="0.2">
      <c r="F473" s="5">
        <v>1244</v>
      </c>
      <c r="G473" s="7">
        <v>111.99421965317919</v>
      </c>
      <c r="I473" s="5">
        <v>999</v>
      </c>
      <c r="J473" s="7">
        <v>43.666026871401151</v>
      </c>
    </row>
    <row r="474" spans="6:10" x14ac:dyDescent="0.2">
      <c r="F474" s="5">
        <v>1245</v>
      </c>
      <c r="G474" s="7">
        <v>99.610220874837594</v>
      </c>
      <c r="I474" s="5">
        <v>1000</v>
      </c>
      <c r="J474" s="7">
        <v>86.012526096033397</v>
      </c>
    </row>
    <row r="475" spans="6:10" x14ac:dyDescent="0.2">
      <c r="F475" s="5">
        <v>1246</v>
      </c>
      <c r="G475" s="7">
        <v>72.56420709335508</v>
      </c>
      <c r="I475" s="5">
        <v>1001</v>
      </c>
      <c r="J475" s="7">
        <v>86.86440677966101</v>
      </c>
    </row>
    <row r="476" spans="6:10" x14ac:dyDescent="0.2">
      <c r="F476" s="5">
        <v>1247</v>
      </c>
      <c r="G476" s="7">
        <v>80.77089649198787</v>
      </c>
      <c r="I476" s="5">
        <v>1002</v>
      </c>
      <c r="J476" s="7">
        <v>62.228654124457307</v>
      </c>
    </row>
    <row r="477" spans="6:10" x14ac:dyDescent="0.2">
      <c r="F477" s="5">
        <v>1249</v>
      </c>
      <c r="G477" s="7">
        <v>46.365914786967416</v>
      </c>
      <c r="I477" s="5">
        <v>1006</v>
      </c>
      <c r="J477" s="7">
        <v>76.09137055837563</v>
      </c>
    </row>
    <row r="478" spans="6:10" x14ac:dyDescent="0.2">
      <c r="F478" s="5">
        <v>1251</v>
      </c>
      <c r="G478" s="7">
        <v>57.81990521327014</v>
      </c>
      <c r="I478" s="5">
        <v>1011</v>
      </c>
      <c r="J478" s="7">
        <v>67.805123053741838</v>
      </c>
    </row>
    <row r="479" spans="6:10" x14ac:dyDescent="0.2">
      <c r="F479" s="5">
        <v>1254</v>
      </c>
      <c r="G479" s="7">
        <v>87.526049419470084</v>
      </c>
      <c r="I479" s="5">
        <v>1013</v>
      </c>
      <c r="J479" s="7">
        <v>78.422053231939159</v>
      </c>
    </row>
    <row r="480" spans="6:10" x14ac:dyDescent="0.2">
      <c r="F480" s="5">
        <v>1255</v>
      </c>
      <c r="G480" s="7">
        <v>68.859283930058282</v>
      </c>
      <c r="I480" s="5">
        <v>1014</v>
      </c>
      <c r="J480" s="7">
        <v>41.585127201565555</v>
      </c>
    </row>
    <row r="481" spans="6:10" x14ac:dyDescent="0.2">
      <c r="F481" s="5">
        <v>1257</v>
      </c>
      <c r="G481" s="7">
        <v>75.887238862320658</v>
      </c>
      <c r="I481" s="5">
        <v>1015</v>
      </c>
      <c r="J481" s="7">
        <v>55.083179297597042</v>
      </c>
    </row>
    <row r="482" spans="6:10" x14ac:dyDescent="0.2">
      <c r="F482" s="5">
        <v>1261</v>
      </c>
      <c r="G482" s="7">
        <v>71.939586645468992</v>
      </c>
      <c r="I482" s="5">
        <v>1017</v>
      </c>
      <c r="J482" s="7">
        <v>67.486702127659569</v>
      </c>
    </row>
    <row r="483" spans="6:10" x14ac:dyDescent="0.2">
      <c r="F483" s="5">
        <v>1263</v>
      </c>
      <c r="G483" s="7">
        <v>55.843706777316733</v>
      </c>
      <c r="I483" s="5">
        <v>1019</v>
      </c>
      <c r="J483" s="7">
        <v>86.206896551724142</v>
      </c>
    </row>
    <row r="484" spans="6:10" x14ac:dyDescent="0.2">
      <c r="F484" s="5">
        <v>1264</v>
      </c>
      <c r="G484" s="7">
        <v>69.744976816074185</v>
      </c>
      <c r="I484" s="5">
        <v>1021</v>
      </c>
      <c r="J484" s="7">
        <v>77.738515901060069</v>
      </c>
    </row>
    <row r="485" spans="6:10" x14ac:dyDescent="0.2">
      <c r="F485" s="5">
        <v>1268</v>
      </c>
      <c r="G485" s="7">
        <v>94.154228855721399</v>
      </c>
      <c r="I485" s="5">
        <v>1022</v>
      </c>
      <c r="J485" s="7">
        <v>80.198429102935094</v>
      </c>
    </row>
    <row r="486" spans="6:10" x14ac:dyDescent="0.2">
      <c r="F486" s="5">
        <v>1270</v>
      </c>
      <c r="G486" s="7">
        <v>60.050041701417847</v>
      </c>
      <c r="I486" s="5">
        <v>1023</v>
      </c>
      <c r="J486" s="7">
        <v>40.277777777777779</v>
      </c>
    </row>
    <row r="487" spans="6:10" x14ac:dyDescent="0.2">
      <c r="F487" s="5">
        <v>1271</v>
      </c>
      <c r="G487" s="7">
        <v>91.036414565826334</v>
      </c>
      <c r="I487" s="5">
        <v>1026</v>
      </c>
      <c r="J487" s="7">
        <v>63.775510204081634</v>
      </c>
    </row>
    <row r="488" spans="6:10" x14ac:dyDescent="0.2">
      <c r="F488" s="5">
        <v>1278</v>
      </c>
      <c r="G488" s="7">
        <v>58.137485311398358</v>
      </c>
      <c r="I488" s="5">
        <v>1027</v>
      </c>
      <c r="J488" s="7">
        <v>66.153238546603475</v>
      </c>
    </row>
    <row r="489" spans="6:10" x14ac:dyDescent="0.2">
      <c r="F489" s="5">
        <v>1279</v>
      </c>
      <c r="G489" s="7">
        <v>75.023741690408357</v>
      </c>
      <c r="I489" s="5">
        <v>1029</v>
      </c>
      <c r="J489" s="7">
        <v>48.973880597014926</v>
      </c>
    </row>
    <row r="490" spans="6:10" x14ac:dyDescent="0.2">
      <c r="F490" s="5">
        <v>1281</v>
      </c>
      <c r="G490" s="7">
        <v>72.155117609663066</v>
      </c>
      <c r="I490" s="5">
        <v>1035</v>
      </c>
      <c r="J490" s="7">
        <v>63.900747065101385</v>
      </c>
    </row>
    <row r="491" spans="6:10" x14ac:dyDescent="0.2">
      <c r="F491" s="5">
        <v>1285</v>
      </c>
      <c r="G491" s="7">
        <v>51.984004921562594</v>
      </c>
      <c r="I491" s="5">
        <v>1036</v>
      </c>
      <c r="J491" s="7">
        <v>99.408284023668642</v>
      </c>
    </row>
    <row r="492" spans="6:10" x14ac:dyDescent="0.2">
      <c r="F492" s="5">
        <v>1288</v>
      </c>
      <c r="G492" s="7">
        <v>59.263880224578912</v>
      </c>
      <c r="I492" s="5">
        <v>1048</v>
      </c>
      <c r="J492" s="7">
        <v>73.232323232323239</v>
      </c>
    </row>
    <row r="493" spans="6:10" x14ac:dyDescent="0.2">
      <c r="F493" s="5">
        <v>1290</v>
      </c>
      <c r="G493" s="7">
        <v>91.980360065466442</v>
      </c>
      <c r="I493" s="5">
        <v>1050</v>
      </c>
      <c r="J493" s="7">
        <v>91.290322580645167</v>
      </c>
    </row>
    <row r="494" spans="6:10" x14ac:dyDescent="0.2">
      <c r="F494" s="5">
        <v>1293</v>
      </c>
      <c r="G494" s="7">
        <v>31.937017231134877</v>
      </c>
      <c r="I494" s="5">
        <v>1051</v>
      </c>
      <c r="J494" s="7">
        <v>67.774577572964674</v>
      </c>
    </row>
    <row r="495" spans="6:10" x14ac:dyDescent="0.2">
      <c r="F495" s="5">
        <v>1294</v>
      </c>
      <c r="G495" s="7">
        <v>65.26442307692308</v>
      </c>
      <c r="I495" s="5">
        <v>1052</v>
      </c>
      <c r="J495" s="7">
        <v>76.041413373860181</v>
      </c>
    </row>
    <row r="496" spans="6:10" x14ac:dyDescent="0.2">
      <c r="F496" s="5">
        <v>1301</v>
      </c>
      <c r="G496" s="7">
        <v>75.98784194528875</v>
      </c>
      <c r="I496" s="5">
        <v>1062</v>
      </c>
      <c r="J496" s="7">
        <v>45.302013422818789</v>
      </c>
    </row>
    <row r="497" spans="6:10" x14ac:dyDescent="0.2">
      <c r="F497" s="5">
        <v>1303</v>
      </c>
      <c r="G497" s="7">
        <v>78.569493362232464</v>
      </c>
      <c r="I497" s="5">
        <v>1064</v>
      </c>
      <c r="J497" s="7">
        <v>50.09066183136899</v>
      </c>
    </row>
    <row r="498" spans="6:10" x14ac:dyDescent="0.2">
      <c r="F498" s="5">
        <v>1304</v>
      </c>
      <c r="G498" s="7">
        <v>71.78217821782178</v>
      </c>
      <c r="I498" s="5">
        <v>1065</v>
      </c>
      <c r="J498" s="7">
        <v>66.724436741767761</v>
      </c>
    </row>
    <row r="499" spans="6:10" x14ac:dyDescent="0.2">
      <c r="F499" s="5">
        <v>1306</v>
      </c>
      <c r="G499" s="7">
        <v>98.365617433414045</v>
      </c>
      <c r="I499" s="5">
        <v>1070</v>
      </c>
      <c r="J499" s="7">
        <v>77.675489067894134</v>
      </c>
    </row>
    <row r="500" spans="6:10" x14ac:dyDescent="0.2">
      <c r="F500" s="5">
        <v>1311</v>
      </c>
      <c r="G500" s="7">
        <v>88.065194532071501</v>
      </c>
      <c r="I500" s="5">
        <v>1071</v>
      </c>
      <c r="J500" s="7">
        <v>64.408396946564892</v>
      </c>
    </row>
    <row r="501" spans="6:10" x14ac:dyDescent="0.2">
      <c r="F501" s="5">
        <v>1314</v>
      </c>
      <c r="G501" s="7">
        <v>83.458917835671343</v>
      </c>
      <c r="I501" s="5">
        <v>1073</v>
      </c>
      <c r="J501" s="7">
        <v>40.379523389232126</v>
      </c>
    </row>
    <row r="502" spans="6:10" x14ac:dyDescent="0.2">
      <c r="F502" s="5">
        <v>1316</v>
      </c>
      <c r="G502" s="7">
        <v>67.526109660574406</v>
      </c>
      <c r="I502" s="5">
        <v>1074</v>
      </c>
      <c r="J502" s="7">
        <v>75.378071833648391</v>
      </c>
    </row>
    <row r="503" spans="6:10" x14ac:dyDescent="0.2">
      <c r="F503" s="5">
        <v>1317</v>
      </c>
      <c r="G503" s="7">
        <v>90.865006150061504</v>
      </c>
      <c r="I503" s="5">
        <v>1075</v>
      </c>
      <c r="J503" s="7">
        <v>78.225806451612897</v>
      </c>
    </row>
    <row r="504" spans="6:10" x14ac:dyDescent="0.2">
      <c r="F504" s="5">
        <v>1319</v>
      </c>
      <c r="G504" s="7">
        <v>77.683615819209038</v>
      </c>
      <c r="I504" s="5">
        <v>1077</v>
      </c>
      <c r="J504" s="7">
        <v>75.154730327144122</v>
      </c>
    </row>
    <row r="505" spans="6:10" x14ac:dyDescent="0.2">
      <c r="F505" s="5">
        <v>1323</v>
      </c>
      <c r="G505" s="7">
        <v>71.081182192293298</v>
      </c>
      <c r="I505" s="5">
        <v>1078</v>
      </c>
      <c r="J505" s="7">
        <v>63.321167883211679</v>
      </c>
    </row>
    <row r="506" spans="6:10" x14ac:dyDescent="0.2">
      <c r="F506" s="5">
        <v>1325</v>
      </c>
      <c r="G506" s="7">
        <v>40.947075208913652</v>
      </c>
      <c r="I506" s="5">
        <v>1080</v>
      </c>
      <c r="J506" s="7">
        <v>63.636363636363633</v>
      </c>
    </row>
    <row r="507" spans="6:10" x14ac:dyDescent="0.2">
      <c r="F507" s="5">
        <v>1330</v>
      </c>
      <c r="G507" s="7">
        <v>68.757304246201798</v>
      </c>
      <c r="I507" s="5">
        <v>1081</v>
      </c>
      <c r="J507" s="7">
        <v>57.631160572337045</v>
      </c>
    </row>
    <row r="508" spans="6:10" x14ac:dyDescent="0.2">
      <c r="F508" s="5">
        <v>1331</v>
      </c>
      <c r="G508" s="7">
        <v>71.473551637279598</v>
      </c>
      <c r="I508" s="5">
        <v>1082</v>
      </c>
      <c r="J508" s="7">
        <v>63.942307692307693</v>
      </c>
    </row>
    <row r="509" spans="6:10" x14ac:dyDescent="0.2">
      <c r="F509" s="5">
        <v>1339</v>
      </c>
      <c r="G509" s="7">
        <v>72.020165646380988</v>
      </c>
      <c r="I509" s="5">
        <v>1083</v>
      </c>
      <c r="J509" s="7">
        <v>65.798492117888969</v>
      </c>
    </row>
    <row r="510" spans="6:10" x14ac:dyDescent="0.2">
      <c r="F510" s="5">
        <v>1343</v>
      </c>
      <c r="G510" s="7">
        <v>66.174341152620912</v>
      </c>
      <c r="I510" s="5">
        <v>1084</v>
      </c>
      <c r="J510" s="7">
        <v>63.948840927258196</v>
      </c>
    </row>
    <row r="511" spans="6:10" x14ac:dyDescent="0.2">
      <c r="F511" s="5">
        <v>1344</v>
      </c>
      <c r="G511" s="7">
        <v>63.011747953008189</v>
      </c>
      <c r="I511" s="5">
        <v>1085</v>
      </c>
      <c r="J511" s="7">
        <v>85.655550479671078</v>
      </c>
    </row>
    <row r="512" spans="6:10" x14ac:dyDescent="0.2">
      <c r="F512" s="5">
        <v>1347</v>
      </c>
      <c r="G512" s="7">
        <v>70.488721804511272</v>
      </c>
      <c r="I512" s="5">
        <v>1086</v>
      </c>
      <c r="J512" s="7">
        <v>76.086956521739125</v>
      </c>
    </row>
    <row r="513" spans="6:10" x14ac:dyDescent="0.2">
      <c r="F513" s="5">
        <v>1348</v>
      </c>
      <c r="G513" s="7">
        <v>80.804732041049036</v>
      </c>
      <c r="I513" s="5">
        <v>1094</v>
      </c>
      <c r="J513" s="7">
        <v>70.736434108527135</v>
      </c>
    </row>
    <row r="514" spans="6:10" x14ac:dyDescent="0.2">
      <c r="F514" s="5">
        <v>1350</v>
      </c>
      <c r="G514" s="7">
        <v>40.1051939513478</v>
      </c>
      <c r="I514" s="5">
        <v>1095</v>
      </c>
      <c r="J514" s="7">
        <v>68.910256410256409</v>
      </c>
    </row>
    <row r="515" spans="6:10" x14ac:dyDescent="0.2">
      <c r="F515" s="5">
        <v>1352</v>
      </c>
      <c r="G515" s="7">
        <v>66.43356643356644</v>
      </c>
      <c r="I515" s="5">
        <v>1096</v>
      </c>
      <c r="J515" s="7">
        <v>67.135464231354646</v>
      </c>
    </row>
    <row r="516" spans="6:10" x14ac:dyDescent="0.2">
      <c r="F516" s="5">
        <v>1355</v>
      </c>
      <c r="G516" s="7">
        <v>82.254112705635279</v>
      </c>
      <c r="I516" s="5">
        <v>1097</v>
      </c>
      <c r="J516" s="7">
        <v>62.285434036292301</v>
      </c>
    </row>
    <row r="517" spans="6:10" x14ac:dyDescent="0.2">
      <c r="F517" s="5">
        <v>1356</v>
      </c>
      <c r="G517" s="7">
        <v>68.273092369477908</v>
      </c>
      <c r="I517" s="5">
        <v>1099</v>
      </c>
      <c r="J517" s="7">
        <v>64.128256513026045</v>
      </c>
    </row>
    <row r="518" spans="6:10" x14ac:dyDescent="0.2">
      <c r="F518" s="5">
        <v>1360</v>
      </c>
      <c r="G518" s="7">
        <v>79.545454545454547</v>
      </c>
      <c r="I518" s="5">
        <v>1101</v>
      </c>
      <c r="J518" s="7">
        <v>82.417582417582423</v>
      </c>
    </row>
    <row r="519" spans="6:10" x14ac:dyDescent="0.2">
      <c r="F519" s="5">
        <v>1361</v>
      </c>
      <c r="G519" s="7">
        <v>58.823529411764703</v>
      </c>
      <c r="I519" s="5">
        <v>1102</v>
      </c>
      <c r="J519" s="7">
        <v>62.89473684210526</v>
      </c>
    </row>
    <row r="520" spans="6:10" x14ac:dyDescent="0.2">
      <c r="F520" s="5">
        <v>1362</v>
      </c>
      <c r="G520" s="7">
        <v>84.967320261437905</v>
      </c>
      <c r="I520" s="5">
        <v>1103</v>
      </c>
      <c r="J520" s="7">
        <v>62.96641791044776</v>
      </c>
    </row>
    <row r="521" spans="6:10" x14ac:dyDescent="0.2">
      <c r="F521" s="5">
        <v>1363</v>
      </c>
      <c r="G521" s="7">
        <v>42.763962494904199</v>
      </c>
      <c r="I521" s="5">
        <v>1104</v>
      </c>
      <c r="J521" s="7">
        <v>86.262844780962681</v>
      </c>
    </row>
    <row r="522" spans="6:10" x14ac:dyDescent="0.2">
      <c r="F522" s="5">
        <v>1366</v>
      </c>
      <c r="G522" s="7">
        <v>86.816720257234721</v>
      </c>
      <c r="I522" s="5">
        <v>1107</v>
      </c>
      <c r="J522" s="7">
        <v>76.488095238095241</v>
      </c>
    </row>
    <row r="523" spans="6:10" x14ac:dyDescent="0.2">
      <c r="F523" s="5">
        <v>1367</v>
      </c>
      <c r="G523" s="7">
        <v>72.474652647390158</v>
      </c>
      <c r="I523" s="5">
        <v>1113</v>
      </c>
      <c r="J523" s="7">
        <v>79.595588235294116</v>
      </c>
    </row>
    <row r="524" spans="6:10" x14ac:dyDescent="0.2">
      <c r="F524" s="5">
        <v>1370</v>
      </c>
      <c r="G524" s="7">
        <v>69.774436090225564</v>
      </c>
      <c r="I524" s="5">
        <v>1114</v>
      </c>
      <c r="J524" s="7">
        <v>66.716269841269835</v>
      </c>
    </row>
    <row r="525" spans="6:10" x14ac:dyDescent="0.2">
      <c r="F525" s="5">
        <v>1372</v>
      </c>
      <c r="G525" s="7">
        <v>62.382208820203545</v>
      </c>
      <c r="I525" s="5">
        <v>1115</v>
      </c>
      <c r="J525" s="7">
        <v>70.228091236494592</v>
      </c>
    </row>
    <row r="526" spans="6:10" x14ac:dyDescent="0.2">
      <c r="F526" s="5">
        <v>1373</v>
      </c>
      <c r="G526" s="7">
        <v>85.585023400936038</v>
      </c>
      <c r="I526" s="5">
        <v>1117</v>
      </c>
      <c r="J526" s="7">
        <v>100.76628352490421</v>
      </c>
    </row>
    <row r="527" spans="6:10" x14ac:dyDescent="0.2">
      <c r="F527" s="5">
        <v>1374</v>
      </c>
      <c r="G527" s="7">
        <v>88.58716293201671</v>
      </c>
      <c r="I527" s="5">
        <v>1118</v>
      </c>
      <c r="J527" s="7">
        <v>72.706935123042499</v>
      </c>
    </row>
    <row r="528" spans="6:10" x14ac:dyDescent="0.2">
      <c r="F528" s="5">
        <v>1375</v>
      </c>
      <c r="G528" s="7">
        <v>83.780160857908854</v>
      </c>
      <c r="I528" s="5">
        <v>1120</v>
      </c>
      <c r="J528" s="7">
        <v>64.27884615384616</v>
      </c>
    </row>
    <row r="529" spans="6:10" x14ac:dyDescent="0.2">
      <c r="F529" s="5">
        <v>1376</v>
      </c>
      <c r="G529" s="7">
        <v>76.06619987269255</v>
      </c>
      <c r="I529" s="5">
        <v>1121</v>
      </c>
      <c r="J529" s="7">
        <v>58.498023715415023</v>
      </c>
    </row>
    <row r="530" spans="6:10" x14ac:dyDescent="0.2">
      <c r="F530" s="5">
        <v>1378</v>
      </c>
      <c r="G530" s="7">
        <v>45.208655332302939</v>
      </c>
      <c r="I530" s="5">
        <v>1123</v>
      </c>
      <c r="J530" s="7">
        <v>68.627450980392155</v>
      </c>
    </row>
    <row r="531" spans="6:10" x14ac:dyDescent="0.2">
      <c r="F531" s="5">
        <v>1382</v>
      </c>
      <c r="G531" s="7">
        <v>71.493076459963874</v>
      </c>
      <c r="I531" s="5">
        <v>1124</v>
      </c>
      <c r="J531" s="7">
        <v>84.527220630372497</v>
      </c>
    </row>
    <row r="532" spans="6:10" x14ac:dyDescent="0.2">
      <c r="F532" s="5">
        <v>1383</v>
      </c>
      <c r="G532" s="7">
        <v>66.581849024597119</v>
      </c>
      <c r="I532" s="5">
        <v>1125</v>
      </c>
      <c r="J532" s="7">
        <v>87.834941050375136</v>
      </c>
    </row>
    <row r="533" spans="6:10" x14ac:dyDescent="0.2">
      <c r="F533" s="5">
        <v>1388</v>
      </c>
      <c r="G533" s="7">
        <v>41.97530864197531</v>
      </c>
      <c r="I533" s="5">
        <v>1126</v>
      </c>
      <c r="J533" s="7">
        <v>57.213930348258707</v>
      </c>
    </row>
    <row r="534" spans="6:10" x14ac:dyDescent="0.2">
      <c r="F534" s="5">
        <v>1389</v>
      </c>
      <c r="G534" s="7">
        <v>108.10423825887743</v>
      </c>
      <c r="I534" s="5">
        <v>1132</v>
      </c>
      <c r="J534" s="7">
        <v>47.997946611909654</v>
      </c>
    </row>
    <row r="535" spans="6:10" x14ac:dyDescent="0.2">
      <c r="F535" s="5">
        <v>1391</v>
      </c>
      <c r="G535" s="7">
        <v>77.049180327868854</v>
      </c>
      <c r="I535" s="5">
        <v>1136</v>
      </c>
      <c r="J535" s="7">
        <v>52.415210688591984</v>
      </c>
    </row>
    <row r="536" spans="6:10" x14ac:dyDescent="0.2">
      <c r="F536" s="5">
        <v>1396</v>
      </c>
      <c r="G536" s="7">
        <v>78.638982102908273</v>
      </c>
      <c r="I536" s="5">
        <v>1137</v>
      </c>
      <c r="J536" s="7">
        <v>52.101576182136604</v>
      </c>
    </row>
    <row r="537" spans="6:10" x14ac:dyDescent="0.2">
      <c r="F537" s="5">
        <v>1397</v>
      </c>
      <c r="G537" s="7">
        <v>65.735414954806899</v>
      </c>
      <c r="I537" s="5">
        <v>1138</v>
      </c>
      <c r="J537" s="7">
        <v>52.222222222222221</v>
      </c>
    </row>
    <row r="538" spans="6:10" x14ac:dyDescent="0.2">
      <c r="F538" s="5">
        <v>1399</v>
      </c>
      <c r="G538" s="7">
        <v>44.344473007712082</v>
      </c>
      <c r="I538" s="5">
        <v>1140</v>
      </c>
      <c r="J538" s="7">
        <v>69.164265129683002</v>
      </c>
    </row>
    <row r="539" spans="6:10" x14ac:dyDescent="0.2">
      <c r="F539" s="5">
        <v>1400</v>
      </c>
      <c r="G539" s="7">
        <v>53.192724458204331</v>
      </c>
      <c r="I539" s="5">
        <v>1141</v>
      </c>
      <c r="J539" s="7">
        <v>73.004201680672267</v>
      </c>
    </row>
    <row r="540" spans="6:10" x14ac:dyDescent="0.2">
      <c r="F540" s="5">
        <v>1402</v>
      </c>
      <c r="G540" s="7">
        <v>79.358552631578945</v>
      </c>
      <c r="I540" s="5">
        <v>1144</v>
      </c>
      <c r="J540" s="7">
        <v>39.761431411530815</v>
      </c>
    </row>
    <row r="541" spans="6:10" x14ac:dyDescent="0.2">
      <c r="F541" s="5">
        <v>1410</v>
      </c>
      <c r="G541" s="7">
        <v>74.549237170596399</v>
      </c>
      <c r="I541" s="5">
        <v>1147</v>
      </c>
      <c r="J541" s="7">
        <v>69.337442218798145</v>
      </c>
    </row>
    <row r="542" spans="6:10" x14ac:dyDescent="0.2">
      <c r="F542" s="5">
        <v>1411</v>
      </c>
      <c r="G542" s="7">
        <v>82.614942528735625</v>
      </c>
      <c r="I542" s="5">
        <v>1149</v>
      </c>
      <c r="J542" s="7">
        <v>69.459298871063581</v>
      </c>
    </row>
    <row r="543" spans="6:10" x14ac:dyDescent="0.2">
      <c r="F543" s="5">
        <v>1412</v>
      </c>
      <c r="G543" s="7">
        <v>55.467511885895405</v>
      </c>
      <c r="I543" s="5">
        <v>1150</v>
      </c>
      <c r="J543" s="7">
        <v>67.073170731707322</v>
      </c>
    </row>
    <row r="544" spans="6:10" x14ac:dyDescent="0.2">
      <c r="F544" s="5">
        <v>1414</v>
      </c>
      <c r="G544" s="7">
        <v>69.685466377440349</v>
      </c>
      <c r="I544" s="5">
        <v>1151</v>
      </c>
      <c r="J544" s="7">
        <v>66.523605150214593</v>
      </c>
    </row>
    <row r="545" spans="6:10" x14ac:dyDescent="0.2">
      <c r="F545" s="5">
        <v>1415</v>
      </c>
      <c r="G545" s="7">
        <v>77.209996270048492</v>
      </c>
      <c r="I545" s="5">
        <v>1152</v>
      </c>
      <c r="J545" s="7">
        <v>51.125511596180083</v>
      </c>
    </row>
    <row r="546" spans="6:10" x14ac:dyDescent="0.2">
      <c r="F546" s="5">
        <v>1418</v>
      </c>
      <c r="G546" s="7">
        <v>91.055168719871446</v>
      </c>
      <c r="I546" s="5">
        <v>1154</v>
      </c>
      <c r="J546" s="7">
        <v>73.835784313725483</v>
      </c>
    </row>
    <row r="547" spans="6:10" x14ac:dyDescent="0.2">
      <c r="F547" s="5">
        <v>1420</v>
      </c>
      <c r="G547" s="7">
        <v>60.466377440347074</v>
      </c>
      <c r="I547" s="5">
        <v>1156</v>
      </c>
      <c r="J547" s="7">
        <v>75.852470424495479</v>
      </c>
    </row>
    <row r="548" spans="6:10" x14ac:dyDescent="0.2">
      <c r="F548" s="5">
        <v>1424</v>
      </c>
      <c r="G548" s="7">
        <v>94.88267770876466</v>
      </c>
      <c r="I548" s="5">
        <v>1157</v>
      </c>
      <c r="J548" s="7">
        <v>72.423510466988731</v>
      </c>
    </row>
    <row r="549" spans="6:10" x14ac:dyDescent="0.2">
      <c r="F549" s="5">
        <v>1427</v>
      </c>
      <c r="G549" s="7">
        <v>80.895522388059703</v>
      </c>
      <c r="I549" s="5">
        <v>1163</v>
      </c>
      <c r="J549" s="7">
        <v>72.147651006711413</v>
      </c>
    </row>
    <row r="550" spans="6:10" x14ac:dyDescent="0.2">
      <c r="F550" s="5">
        <v>1428</v>
      </c>
      <c r="G550" s="7">
        <v>56.657223796033996</v>
      </c>
      <c r="I550" s="5">
        <v>1165</v>
      </c>
      <c r="J550" s="7">
        <v>69.484240687679076</v>
      </c>
    </row>
    <row r="551" spans="6:10" x14ac:dyDescent="0.2">
      <c r="F551" s="5">
        <v>1431</v>
      </c>
      <c r="G551" s="7">
        <v>74.762645914396884</v>
      </c>
      <c r="I551" s="5">
        <v>1166</v>
      </c>
      <c r="J551" s="7">
        <v>77.619840213049272</v>
      </c>
    </row>
    <row r="552" spans="6:10" x14ac:dyDescent="0.2">
      <c r="F552" s="5">
        <v>1434</v>
      </c>
      <c r="G552" s="7">
        <v>68.365102639296182</v>
      </c>
      <c r="I552" s="5">
        <v>1171</v>
      </c>
      <c r="J552" s="7">
        <v>77.235772357723576</v>
      </c>
    </row>
    <row r="553" spans="6:10" x14ac:dyDescent="0.2">
      <c r="F553" s="5">
        <v>1436</v>
      </c>
      <c r="G553" s="7">
        <v>60.924369747899156</v>
      </c>
      <c r="I553" s="5">
        <v>1172</v>
      </c>
      <c r="J553" s="7">
        <v>64.631245043616175</v>
      </c>
    </row>
    <row r="554" spans="6:10" x14ac:dyDescent="0.2">
      <c r="F554" s="5">
        <v>1438</v>
      </c>
      <c r="G554" s="7">
        <v>102.12655279503106</v>
      </c>
      <c r="I554" s="5">
        <v>1177</v>
      </c>
      <c r="J554" s="7">
        <v>66.425792106725964</v>
      </c>
    </row>
    <row r="555" spans="6:10" x14ac:dyDescent="0.2">
      <c r="F555" s="5">
        <v>1440</v>
      </c>
      <c r="G555" s="7">
        <v>87.014134275618375</v>
      </c>
      <c r="I555" s="5">
        <v>1178</v>
      </c>
      <c r="J555" s="7">
        <v>56.317335945151811</v>
      </c>
    </row>
    <row r="556" spans="6:10" x14ac:dyDescent="0.2">
      <c r="F556" s="5">
        <v>1441</v>
      </c>
      <c r="G556" s="7">
        <v>60.769965001590833</v>
      </c>
      <c r="I556" s="5">
        <v>1179</v>
      </c>
      <c r="J556" s="7">
        <v>74.686595949855345</v>
      </c>
    </row>
    <row r="557" spans="6:10" x14ac:dyDescent="0.2">
      <c r="F557" s="5">
        <v>1443</v>
      </c>
      <c r="G557" s="7">
        <v>102.51322751322752</v>
      </c>
      <c r="I557" s="5">
        <v>1180</v>
      </c>
      <c r="J557" s="7">
        <v>82.740213523131672</v>
      </c>
    </row>
    <row r="558" spans="6:10" x14ac:dyDescent="0.2">
      <c r="F558" s="5">
        <v>1448</v>
      </c>
      <c r="G558" s="7">
        <v>72.507552870090635</v>
      </c>
      <c r="I558" s="5">
        <v>1184</v>
      </c>
      <c r="J558" s="7">
        <v>53.333333333333336</v>
      </c>
    </row>
    <row r="559" spans="6:10" x14ac:dyDescent="0.2">
      <c r="F559" s="5">
        <v>1452</v>
      </c>
      <c r="G559" s="7">
        <v>91.11075848936845</v>
      </c>
      <c r="I559" s="5">
        <v>1186</v>
      </c>
      <c r="J559" s="7">
        <v>52.31920199501247</v>
      </c>
    </row>
    <row r="560" spans="6:10" x14ac:dyDescent="0.2">
      <c r="F560" s="5">
        <v>1456</v>
      </c>
      <c r="G560" s="7">
        <v>67.307692307692307</v>
      </c>
      <c r="I560" s="5">
        <v>1193</v>
      </c>
      <c r="J560" s="7">
        <v>57.497700091996322</v>
      </c>
    </row>
    <row r="561" spans="6:10" x14ac:dyDescent="0.2">
      <c r="F561" s="5">
        <v>1457</v>
      </c>
      <c r="G561" s="7">
        <v>58.091286307053942</v>
      </c>
      <c r="I561" s="5">
        <v>1195</v>
      </c>
      <c r="J561" s="7">
        <v>78.411910669975185</v>
      </c>
    </row>
    <row r="562" spans="6:10" x14ac:dyDescent="0.2">
      <c r="F562" s="5">
        <v>1458</v>
      </c>
      <c r="G562" s="7">
        <v>76.317296678121423</v>
      </c>
      <c r="I562" s="5">
        <v>1196</v>
      </c>
      <c r="J562" s="7">
        <v>80.586080586080584</v>
      </c>
    </row>
    <row r="563" spans="6:10" x14ac:dyDescent="0.2">
      <c r="I563" s="5">
        <v>1199</v>
      </c>
      <c r="J563" s="7">
        <v>73.432343234323426</v>
      </c>
    </row>
    <row r="564" spans="6:10" x14ac:dyDescent="0.2">
      <c r="I564" s="5">
        <v>1200</v>
      </c>
      <c r="J564" s="7">
        <v>60.830250719276613</v>
      </c>
    </row>
    <row r="565" spans="6:10" x14ac:dyDescent="0.2">
      <c r="I565" s="5">
        <v>1201</v>
      </c>
      <c r="J565" s="7">
        <v>67.15856481481481</v>
      </c>
    </row>
    <row r="566" spans="6:10" x14ac:dyDescent="0.2">
      <c r="I566" s="5">
        <v>1203</v>
      </c>
      <c r="J566" s="7">
        <v>52.41935483870968</v>
      </c>
    </row>
    <row r="567" spans="6:10" x14ac:dyDescent="0.2">
      <c r="I567" s="5">
        <v>1205</v>
      </c>
      <c r="J567" s="7">
        <v>72.065727699530512</v>
      </c>
    </row>
    <row r="568" spans="6:10" x14ac:dyDescent="0.2">
      <c r="I568" s="5">
        <v>1207</v>
      </c>
      <c r="J568" s="7">
        <v>50.662878787878789</v>
      </c>
    </row>
    <row r="569" spans="6:10" x14ac:dyDescent="0.2">
      <c r="I569" s="5">
        <v>1209</v>
      </c>
      <c r="J569" s="7">
        <v>63.233965672990067</v>
      </c>
    </row>
    <row r="570" spans="6:10" x14ac:dyDescent="0.2">
      <c r="I570" s="5">
        <v>1213</v>
      </c>
      <c r="J570" s="7">
        <v>84.077380952380949</v>
      </c>
    </row>
    <row r="571" spans="6:10" x14ac:dyDescent="0.2">
      <c r="I571" s="5">
        <v>1214</v>
      </c>
      <c r="J571" s="7">
        <v>90.174129353233837</v>
      </c>
    </row>
    <row r="572" spans="6:10" x14ac:dyDescent="0.2">
      <c r="I572" s="5">
        <v>1215</v>
      </c>
      <c r="J572" s="7">
        <v>69.906444906444904</v>
      </c>
    </row>
    <row r="573" spans="6:10" x14ac:dyDescent="0.2">
      <c r="I573" s="5">
        <v>1216</v>
      </c>
      <c r="J573" s="7">
        <v>69.91051454138703</v>
      </c>
    </row>
    <row r="574" spans="6:10" x14ac:dyDescent="0.2">
      <c r="I574" s="5">
        <v>1218</v>
      </c>
      <c r="J574" s="7">
        <v>87.779648048967104</v>
      </c>
    </row>
    <row r="575" spans="6:10" x14ac:dyDescent="0.2">
      <c r="I575" s="5">
        <v>1219</v>
      </c>
      <c r="J575" s="7">
        <v>88.267543859649123</v>
      </c>
    </row>
    <row r="576" spans="6:10" x14ac:dyDescent="0.2">
      <c r="I576" s="5">
        <v>1221</v>
      </c>
      <c r="J576" s="7">
        <v>63.048245614035089</v>
      </c>
    </row>
    <row r="577" spans="9:10" x14ac:dyDescent="0.2">
      <c r="I577" s="5">
        <v>1222</v>
      </c>
      <c r="J577" s="7">
        <v>61.950993989828945</v>
      </c>
    </row>
    <row r="578" spans="9:10" x14ac:dyDescent="0.2">
      <c r="I578" s="5">
        <v>1225</v>
      </c>
      <c r="J578" s="7">
        <v>80.772607550482874</v>
      </c>
    </row>
    <row r="579" spans="9:10" x14ac:dyDescent="0.2">
      <c r="I579" s="5">
        <v>1226</v>
      </c>
      <c r="J579" s="7">
        <v>84.009269988412512</v>
      </c>
    </row>
    <row r="580" spans="9:10" x14ac:dyDescent="0.2">
      <c r="I580" s="5">
        <v>1228</v>
      </c>
      <c r="J580" s="7">
        <v>80.59210526315789</v>
      </c>
    </row>
    <row r="581" spans="9:10" x14ac:dyDescent="0.2">
      <c r="I581" s="5">
        <v>1230</v>
      </c>
      <c r="J581" s="7">
        <v>49.186676994577844</v>
      </c>
    </row>
    <row r="582" spans="9:10" x14ac:dyDescent="0.2">
      <c r="I582" s="5">
        <v>1234</v>
      </c>
      <c r="J582" s="7">
        <v>59.764309764309765</v>
      </c>
    </row>
    <row r="583" spans="9:10" x14ac:dyDescent="0.2">
      <c r="I583" s="5">
        <v>1239</v>
      </c>
      <c r="J583" s="7">
        <v>62.445223488168274</v>
      </c>
    </row>
    <row r="584" spans="9:10" x14ac:dyDescent="0.2">
      <c r="I584" s="5">
        <v>1240</v>
      </c>
      <c r="J584" s="7">
        <v>89.831081081081081</v>
      </c>
    </row>
    <row r="585" spans="9:10" x14ac:dyDescent="0.2">
      <c r="I585" s="5">
        <v>1243</v>
      </c>
      <c r="J585" s="7">
        <v>76.370170709793356</v>
      </c>
    </row>
    <row r="586" spans="9:10" x14ac:dyDescent="0.2">
      <c r="I586" s="5">
        <v>1248</v>
      </c>
      <c r="J586" s="7">
        <v>83.04007820136853</v>
      </c>
    </row>
    <row r="587" spans="9:10" x14ac:dyDescent="0.2">
      <c r="I587" s="5">
        <v>1250</v>
      </c>
      <c r="J587" s="7">
        <v>63.841201716738198</v>
      </c>
    </row>
    <row r="588" spans="9:10" x14ac:dyDescent="0.2">
      <c r="I588" s="5">
        <v>1253</v>
      </c>
      <c r="J588" s="7">
        <v>74.798619102416566</v>
      </c>
    </row>
    <row r="589" spans="9:10" x14ac:dyDescent="0.2">
      <c r="I589" s="5">
        <v>1256</v>
      </c>
      <c r="J589" s="7">
        <v>56.641492669924475</v>
      </c>
    </row>
    <row r="590" spans="9:10" x14ac:dyDescent="0.2">
      <c r="I590" s="5">
        <v>1258</v>
      </c>
      <c r="J590" s="7">
        <v>57.8125</v>
      </c>
    </row>
    <row r="591" spans="9:10" x14ac:dyDescent="0.2">
      <c r="I591" s="5">
        <v>1259</v>
      </c>
      <c r="J591" s="7">
        <v>93.966369930761616</v>
      </c>
    </row>
    <row r="592" spans="9:10" x14ac:dyDescent="0.2">
      <c r="I592" s="5">
        <v>1260</v>
      </c>
      <c r="J592" s="7">
        <v>71.631878557874757</v>
      </c>
    </row>
    <row r="593" spans="9:10" x14ac:dyDescent="0.2">
      <c r="I593" s="5">
        <v>1262</v>
      </c>
      <c r="J593" s="7">
        <v>61.38095238095238</v>
      </c>
    </row>
    <row r="594" spans="9:10" x14ac:dyDescent="0.2">
      <c r="I594" s="5">
        <v>1272</v>
      </c>
      <c r="J594" s="7">
        <v>62.374076561450636</v>
      </c>
    </row>
    <row r="595" spans="9:10" x14ac:dyDescent="0.2">
      <c r="I595" s="5">
        <v>1273</v>
      </c>
      <c r="J595" s="7">
        <v>73.262032085561501</v>
      </c>
    </row>
    <row r="596" spans="9:10" x14ac:dyDescent="0.2">
      <c r="I596" s="5">
        <v>1274</v>
      </c>
      <c r="J596" s="7">
        <v>74.494949494949495</v>
      </c>
    </row>
    <row r="597" spans="9:10" x14ac:dyDescent="0.2">
      <c r="I597" s="5">
        <v>1275</v>
      </c>
      <c r="J597" s="7">
        <v>72.736787022501304</v>
      </c>
    </row>
    <row r="598" spans="9:10" x14ac:dyDescent="0.2">
      <c r="I598" s="5">
        <v>1277</v>
      </c>
      <c r="J598" s="7">
        <v>76.487252124645892</v>
      </c>
    </row>
    <row r="599" spans="9:10" x14ac:dyDescent="0.2">
      <c r="I599" s="5">
        <v>1280</v>
      </c>
      <c r="J599" s="7">
        <v>37.458926615553125</v>
      </c>
    </row>
    <row r="600" spans="9:10" x14ac:dyDescent="0.2">
      <c r="I600" s="5">
        <v>1282</v>
      </c>
      <c r="J600" s="7">
        <v>67.975830815709969</v>
      </c>
    </row>
    <row r="601" spans="9:10" x14ac:dyDescent="0.2">
      <c r="I601" s="5">
        <v>1283</v>
      </c>
      <c r="J601" s="7">
        <v>72.355769230769226</v>
      </c>
    </row>
    <row r="602" spans="9:10" x14ac:dyDescent="0.2">
      <c r="I602" s="5">
        <v>1286</v>
      </c>
      <c r="J602" s="7">
        <v>60.447080291970806</v>
      </c>
    </row>
    <row r="603" spans="9:10" x14ac:dyDescent="0.2">
      <c r="I603" s="5">
        <v>1287</v>
      </c>
      <c r="J603" s="7">
        <v>53.840361445783131</v>
      </c>
    </row>
    <row r="604" spans="9:10" x14ac:dyDescent="0.2">
      <c r="I604" s="5">
        <v>1291</v>
      </c>
      <c r="J604" s="7">
        <v>78.342013888888886</v>
      </c>
    </row>
    <row r="605" spans="9:10" x14ac:dyDescent="0.2">
      <c r="I605" s="5">
        <v>1295</v>
      </c>
      <c r="J605" s="7">
        <v>66.550925925925924</v>
      </c>
    </row>
    <row r="606" spans="9:10" x14ac:dyDescent="0.2">
      <c r="I606" s="5">
        <v>1296</v>
      </c>
      <c r="J606" s="7">
        <v>65.826996197718628</v>
      </c>
    </row>
    <row r="607" spans="9:10" x14ac:dyDescent="0.2">
      <c r="I607" s="5">
        <v>1297</v>
      </c>
      <c r="J607" s="7">
        <v>68.95017793594306</v>
      </c>
    </row>
    <row r="608" spans="9:10" x14ac:dyDescent="0.2">
      <c r="I608" s="5">
        <v>1300</v>
      </c>
      <c r="J608" s="7">
        <v>61.797752808988761</v>
      </c>
    </row>
    <row r="609" spans="9:10" x14ac:dyDescent="0.2">
      <c r="I609" s="5">
        <v>1302</v>
      </c>
      <c r="J609" s="7">
        <v>78.366445916114785</v>
      </c>
    </row>
    <row r="610" spans="9:10" x14ac:dyDescent="0.2">
      <c r="I610" s="5">
        <v>1308</v>
      </c>
      <c r="J610" s="7">
        <v>69.696969696969703</v>
      </c>
    </row>
    <row r="611" spans="9:10" x14ac:dyDescent="0.2">
      <c r="I611" s="5">
        <v>1309</v>
      </c>
      <c r="J611" s="7">
        <v>71.847507331378296</v>
      </c>
    </row>
    <row r="612" spans="9:10" x14ac:dyDescent="0.2">
      <c r="I612" s="5">
        <v>1310</v>
      </c>
      <c r="J612" s="7">
        <v>69.673405909797822</v>
      </c>
    </row>
    <row r="613" spans="9:10" x14ac:dyDescent="0.2">
      <c r="I613" s="5">
        <v>1312</v>
      </c>
      <c r="J613" s="7">
        <v>79.670329670329664</v>
      </c>
    </row>
    <row r="614" spans="9:10" x14ac:dyDescent="0.2">
      <c r="I614" s="5">
        <v>1315</v>
      </c>
      <c r="J614" s="7">
        <v>62.763713080168777</v>
      </c>
    </row>
    <row r="615" spans="9:10" x14ac:dyDescent="0.2">
      <c r="I615" s="5">
        <v>1320</v>
      </c>
      <c r="J615" s="7">
        <v>61.258278145695364</v>
      </c>
    </row>
    <row r="616" spans="9:10" x14ac:dyDescent="0.2">
      <c r="I616" s="5">
        <v>1321</v>
      </c>
      <c r="J616" s="7">
        <v>52.943166441136668</v>
      </c>
    </row>
    <row r="617" spans="9:10" x14ac:dyDescent="0.2">
      <c r="I617" s="5">
        <v>1322</v>
      </c>
      <c r="J617" s="7">
        <v>100.69444444444444</v>
      </c>
    </row>
    <row r="618" spans="9:10" x14ac:dyDescent="0.2">
      <c r="I618" s="5">
        <v>1324</v>
      </c>
      <c r="J618" s="7">
        <v>73.138297872340431</v>
      </c>
    </row>
    <row r="619" spans="9:10" x14ac:dyDescent="0.2">
      <c r="I619" s="5">
        <v>1326</v>
      </c>
      <c r="J619" s="7">
        <v>34.547738693467338</v>
      </c>
    </row>
    <row r="620" spans="9:10" x14ac:dyDescent="0.2">
      <c r="I620" s="5">
        <v>1327</v>
      </c>
      <c r="J620" s="7">
        <v>59.93930197268589</v>
      </c>
    </row>
    <row r="621" spans="9:10" x14ac:dyDescent="0.2">
      <c r="I621" s="5">
        <v>1328</v>
      </c>
      <c r="J621" s="7">
        <v>79.963235294117652</v>
      </c>
    </row>
    <row r="622" spans="9:10" x14ac:dyDescent="0.2">
      <c r="I622" s="5">
        <v>1332</v>
      </c>
      <c r="J622" s="7">
        <v>71.045576407506701</v>
      </c>
    </row>
    <row r="623" spans="9:10" x14ac:dyDescent="0.2">
      <c r="I623" s="5">
        <v>1333</v>
      </c>
      <c r="J623" s="7">
        <v>61.274509803921568</v>
      </c>
    </row>
    <row r="624" spans="9:10" x14ac:dyDescent="0.2">
      <c r="I624" s="5">
        <v>1334</v>
      </c>
      <c r="J624" s="7">
        <v>58.021266759130839</v>
      </c>
    </row>
    <row r="625" spans="9:10" x14ac:dyDescent="0.2">
      <c r="I625" s="5">
        <v>1336</v>
      </c>
      <c r="J625" s="7">
        <v>62.555886736214603</v>
      </c>
    </row>
    <row r="626" spans="9:10" x14ac:dyDescent="0.2">
      <c r="I626" s="5">
        <v>1338</v>
      </c>
      <c r="J626" s="7">
        <v>37.878787878787875</v>
      </c>
    </row>
    <row r="627" spans="9:10" x14ac:dyDescent="0.2">
      <c r="I627" s="5">
        <v>1340</v>
      </c>
      <c r="J627" s="7">
        <v>74.363425925925924</v>
      </c>
    </row>
    <row r="628" spans="9:10" x14ac:dyDescent="0.2">
      <c r="I628" s="5">
        <v>1341</v>
      </c>
      <c r="J628" s="7">
        <v>71.098265895953759</v>
      </c>
    </row>
    <row r="629" spans="9:10" x14ac:dyDescent="0.2">
      <c r="I629" s="5">
        <v>1342</v>
      </c>
      <c r="J629" s="7">
        <v>69.569120287253142</v>
      </c>
    </row>
    <row r="630" spans="9:10" x14ac:dyDescent="0.2">
      <c r="I630" s="5">
        <v>1345</v>
      </c>
      <c r="J630" s="7">
        <v>71.353021978021971</v>
      </c>
    </row>
    <row r="631" spans="9:10" x14ac:dyDescent="0.2">
      <c r="I631" s="5">
        <v>1346</v>
      </c>
      <c r="J631" s="7">
        <v>56.510416666666664</v>
      </c>
    </row>
    <row r="632" spans="9:10" x14ac:dyDescent="0.2">
      <c r="I632" s="5">
        <v>1349</v>
      </c>
      <c r="J632" s="7">
        <v>72.244623655913983</v>
      </c>
    </row>
    <row r="633" spans="9:10" x14ac:dyDescent="0.2">
      <c r="I633" s="5">
        <v>1353</v>
      </c>
      <c r="J633" s="7">
        <v>71.985058697972249</v>
      </c>
    </row>
    <row r="634" spans="9:10" x14ac:dyDescent="0.2">
      <c r="I634" s="5">
        <v>1357</v>
      </c>
      <c r="J634" s="7">
        <v>62.642369020501135</v>
      </c>
    </row>
    <row r="635" spans="9:10" x14ac:dyDescent="0.2">
      <c r="I635" s="5">
        <v>1358</v>
      </c>
      <c r="J635" s="7">
        <v>69.526901669758814</v>
      </c>
    </row>
    <row r="636" spans="9:10" x14ac:dyDescent="0.2">
      <c r="I636" s="5">
        <v>1364</v>
      </c>
      <c r="J636" s="7">
        <v>77.38264299802762</v>
      </c>
    </row>
    <row r="637" spans="9:10" x14ac:dyDescent="0.2">
      <c r="I637" s="5">
        <v>1371</v>
      </c>
      <c r="J637" s="7">
        <v>47.425474254742547</v>
      </c>
    </row>
    <row r="638" spans="9:10" x14ac:dyDescent="0.2">
      <c r="I638" s="5">
        <v>1377</v>
      </c>
      <c r="J638" s="7">
        <v>58.408215661103981</v>
      </c>
    </row>
    <row r="639" spans="9:10" x14ac:dyDescent="0.2">
      <c r="I639" s="5">
        <v>1380</v>
      </c>
      <c r="J639" s="7">
        <v>94.206974128233966</v>
      </c>
    </row>
    <row r="640" spans="9:10" x14ac:dyDescent="0.2">
      <c r="I640" s="5">
        <v>1381</v>
      </c>
      <c r="J640" s="7">
        <v>33.854166666666664</v>
      </c>
    </row>
    <row r="641" spans="9:10" x14ac:dyDescent="0.2">
      <c r="I641" s="5">
        <v>1384</v>
      </c>
      <c r="J641" s="7">
        <v>50.179211469534053</v>
      </c>
    </row>
    <row r="642" spans="9:10" x14ac:dyDescent="0.2">
      <c r="I642" s="5">
        <v>1385</v>
      </c>
      <c r="J642" s="7">
        <v>57.755775577557756</v>
      </c>
    </row>
    <row r="643" spans="9:10" x14ac:dyDescent="0.2">
      <c r="I643" s="5">
        <v>1386</v>
      </c>
      <c r="J643" s="7">
        <v>64.358974358974365</v>
      </c>
    </row>
    <row r="644" spans="9:10" x14ac:dyDescent="0.2">
      <c r="I644" s="5">
        <v>1390</v>
      </c>
      <c r="J644" s="7">
        <v>67.076292882744497</v>
      </c>
    </row>
    <row r="645" spans="9:10" x14ac:dyDescent="0.2">
      <c r="I645" s="5">
        <v>1393</v>
      </c>
      <c r="J645" s="7">
        <v>69.72789115646259</v>
      </c>
    </row>
    <row r="646" spans="9:10" x14ac:dyDescent="0.2">
      <c r="I646" s="5">
        <v>1398</v>
      </c>
      <c r="J646" s="7">
        <v>56.076672104404565</v>
      </c>
    </row>
    <row r="647" spans="9:10" x14ac:dyDescent="0.2">
      <c r="I647" s="5">
        <v>1401</v>
      </c>
      <c r="J647" s="7">
        <v>59.405940594059409</v>
      </c>
    </row>
    <row r="648" spans="9:10" x14ac:dyDescent="0.2">
      <c r="I648" s="5">
        <v>1403</v>
      </c>
      <c r="J648" s="7">
        <v>75.146899224806205</v>
      </c>
    </row>
    <row r="649" spans="9:10" x14ac:dyDescent="0.2">
      <c r="I649" s="5">
        <v>1404</v>
      </c>
      <c r="J649" s="7">
        <v>95.938284164123431</v>
      </c>
    </row>
    <row r="650" spans="9:10" x14ac:dyDescent="0.2">
      <c r="I650" s="5">
        <v>1405</v>
      </c>
      <c r="J650" s="7">
        <v>55.673382820784731</v>
      </c>
    </row>
    <row r="651" spans="9:10" x14ac:dyDescent="0.2">
      <c r="I651" s="5">
        <v>1407</v>
      </c>
      <c r="J651" s="7">
        <v>86.588541666666671</v>
      </c>
    </row>
    <row r="652" spans="9:10" x14ac:dyDescent="0.2">
      <c r="I652" s="5">
        <v>1408</v>
      </c>
      <c r="J652" s="7">
        <v>67.226890756302524</v>
      </c>
    </row>
    <row r="653" spans="9:10" x14ac:dyDescent="0.2">
      <c r="I653" s="5">
        <v>1409</v>
      </c>
      <c r="J653" s="7">
        <v>63.224181360201513</v>
      </c>
    </row>
    <row r="654" spans="9:10" x14ac:dyDescent="0.2">
      <c r="I654" s="5">
        <v>1419</v>
      </c>
      <c r="J654" s="7">
        <v>54.195804195804193</v>
      </c>
    </row>
    <row r="655" spans="9:10" x14ac:dyDescent="0.2">
      <c r="I655" s="5">
        <v>1421</v>
      </c>
      <c r="J655" s="7">
        <v>84.698681732580042</v>
      </c>
    </row>
    <row r="656" spans="9:10" x14ac:dyDescent="0.2">
      <c r="I656" s="5">
        <v>1425</v>
      </c>
      <c r="J656" s="7">
        <v>60.810810810810814</v>
      </c>
    </row>
    <row r="657" spans="9:10" x14ac:dyDescent="0.2">
      <c r="I657" s="5">
        <v>1426</v>
      </c>
      <c r="J657" s="7">
        <v>56.709265175718848</v>
      </c>
    </row>
    <row r="658" spans="9:10" x14ac:dyDescent="0.2">
      <c r="I658" s="5">
        <v>1429</v>
      </c>
      <c r="J658" s="7">
        <v>74.748743718592962</v>
      </c>
    </row>
    <row r="659" spans="9:10" x14ac:dyDescent="0.2">
      <c r="I659" s="5">
        <v>1430</v>
      </c>
      <c r="J659" s="7">
        <v>63.506944444444443</v>
      </c>
    </row>
    <row r="660" spans="9:10" x14ac:dyDescent="0.2">
      <c r="I660" s="5">
        <v>1433</v>
      </c>
      <c r="J660" s="7">
        <v>39.716748768472904</v>
      </c>
    </row>
    <row r="661" spans="9:10" x14ac:dyDescent="0.2">
      <c r="I661" s="5">
        <v>1435</v>
      </c>
      <c r="J661" s="7">
        <v>71.047957371225579</v>
      </c>
    </row>
    <row r="662" spans="9:10" x14ac:dyDescent="0.2">
      <c r="I662" s="5">
        <v>1437</v>
      </c>
      <c r="J662" s="7">
        <v>69.733796296296291</v>
      </c>
    </row>
    <row r="663" spans="9:10" x14ac:dyDescent="0.2">
      <c r="I663" s="5">
        <v>1439</v>
      </c>
      <c r="J663" s="7">
        <v>69.692737430167597</v>
      </c>
    </row>
    <row r="664" spans="9:10" x14ac:dyDescent="0.2">
      <c r="I664" s="5">
        <v>1444</v>
      </c>
      <c r="J664" s="7">
        <v>63.550420168067227</v>
      </c>
    </row>
    <row r="665" spans="9:10" x14ac:dyDescent="0.2">
      <c r="I665" s="5">
        <v>1445</v>
      </c>
      <c r="J665" s="7">
        <v>63.150492264416314</v>
      </c>
    </row>
    <row r="666" spans="9:10" x14ac:dyDescent="0.2">
      <c r="I666" s="5">
        <v>1446</v>
      </c>
      <c r="J666" s="7">
        <v>74.696004632310363</v>
      </c>
    </row>
    <row r="667" spans="9:10" x14ac:dyDescent="0.2">
      <c r="I667" s="5">
        <v>1447</v>
      </c>
      <c r="J667" s="7">
        <v>66.456228956228955</v>
      </c>
    </row>
    <row r="668" spans="9:10" x14ac:dyDescent="0.2">
      <c r="I668" s="5">
        <v>1449</v>
      </c>
      <c r="J668" s="7">
        <v>58.761804826862537</v>
      </c>
    </row>
    <row r="669" spans="9:10" x14ac:dyDescent="0.2">
      <c r="I669" s="5">
        <v>1454</v>
      </c>
      <c r="J669" s="7">
        <v>37.061403508771932</v>
      </c>
    </row>
    <row r="670" spans="9:10" x14ac:dyDescent="0.2">
      <c r="I670" s="5">
        <v>1455</v>
      </c>
      <c r="J670" s="7">
        <v>75.757575757575751</v>
      </c>
    </row>
    <row r="671" spans="9:10" x14ac:dyDescent="0.2">
      <c r="I671" s="5">
        <v>1459</v>
      </c>
      <c r="J671" s="7">
        <v>65.920686456400745</v>
      </c>
    </row>
    <row r="672" spans="9:10" x14ac:dyDescent="0.2">
      <c r="I672" s="5">
        <v>1460</v>
      </c>
      <c r="J672" s="7">
        <v>58.718152866242036</v>
      </c>
    </row>
  </sheetData>
  <sheetProtection sheet="1" scenarios="1" selectLockedCells="1" selectUnlockedCells="1"/>
  <mergeCells count="2">
    <mergeCell ref="A1:D2"/>
    <mergeCell ref="A3:D14"/>
  </mergeCells>
  <pageMargins left="0.7" right="0.7" top="0.75" bottom="0.75" header="0.3" footer="0.3"/>
  <pageSetup orientation="portrait" horizontalDpi="300" verticalDpi="300" r:id="rId4"/>
  <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2DCC5-A4B7-45DD-8416-58126659AF36}">
  <sheetPr codeName="Sheet11">
    <tabColor rgb="FFEEE6AC"/>
  </sheetPr>
  <dimension ref="A1:R857"/>
  <sheetViews>
    <sheetView topLeftCell="F1" zoomScale="95" zoomScaleNormal="95" workbookViewId="0">
      <selection activeCell="G48" sqref="G48"/>
    </sheetView>
  </sheetViews>
  <sheetFormatPr baseColWidth="10" defaultColWidth="11" defaultRowHeight="16" x14ac:dyDescent="0.2"/>
  <cols>
    <col min="1" max="1" width="13.33203125" bestFit="1" customWidth="1"/>
    <col min="2" max="2" width="10.33203125" bestFit="1" customWidth="1"/>
    <col min="3" max="3" width="18.6640625" bestFit="1" customWidth="1"/>
    <col min="4" max="4" width="18.33203125" customWidth="1"/>
    <col min="5" max="5" width="18.33203125" bestFit="1" customWidth="1"/>
    <col min="6" max="6" width="13.1640625" bestFit="1" customWidth="1"/>
    <col min="7" max="7" width="18.6640625" bestFit="1" customWidth="1"/>
    <col min="9" max="9" width="13.1640625" bestFit="1" customWidth="1"/>
    <col min="10" max="10" width="18.6640625" bestFit="1" customWidth="1"/>
    <col min="11" max="11" width="10" customWidth="1"/>
    <col min="12" max="12" width="29.33203125" customWidth="1"/>
    <col min="13" max="14" width="18.83203125" bestFit="1" customWidth="1"/>
    <col min="16" max="16" width="24.5" bestFit="1" customWidth="1"/>
    <col min="17" max="17" width="14" bestFit="1" customWidth="1"/>
    <col min="18" max="18" width="14.1640625" bestFit="1" customWidth="1"/>
  </cols>
  <sheetData>
    <row r="1" spans="1:18" ht="15.75" customHeight="1" x14ac:dyDescent="0.2">
      <c r="A1" s="111" t="s">
        <v>483</v>
      </c>
      <c r="B1" s="111"/>
      <c r="C1" s="111"/>
      <c r="D1" s="111"/>
    </row>
    <row r="2" spans="1:18" ht="16.5" customHeight="1" thickBot="1" x14ac:dyDescent="0.25">
      <c r="A2" s="111"/>
      <c r="B2" s="111"/>
      <c r="C2" s="111"/>
      <c r="D2" s="111"/>
      <c r="L2" t="s">
        <v>373</v>
      </c>
    </row>
    <row r="3" spans="1:18" ht="17" customHeight="1" thickBot="1" x14ac:dyDescent="0.25">
      <c r="A3" s="109" t="s">
        <v>482</v>
      </c>
      <c r="B3" s="109"/>
      <c r="C3" s="109"/>
      <c r="D3" s="109"/>
      <c r="F3" s="37" t="s">
        <v>369</v>
      </c>
      <c r="G3" s="37"/>
      <c r="I3" s="37" t="s">
        <v>370</v>
      </c>
      <c r="J3" s="37"/>
      <c r="P3" s="10"/>
      <c r="Q3" s="10" t="s">
        <v>369</v>
      </c>
      <c r="R3" s="10" t="s">
        <v>370</v>
      </c>
    </row>
    <row r="4" spans="1:18" x14ac:dyDescent="0.2">
      <c r="A4" s="109"/>
      <c r="B4" s="109"/>
      <c r="C4" s="109"/>
      <c r="D4" s="109"/>
      <c r="F4" s="8"/>
      <c r="G4" s="8"/>
      <c r="I4" s="8"/>
      <c r="J4" s="8"/>
      <c r="L4" s="10"/>
      <c r="M4" s="10" t="s">
        <v>369</v>
      </c>
      <c r="N4" s="10" t="s">
        <v>370</v>
      </c>
      <c r="P4" s="8" t="s">
        <v>288</v>
      </c>
      <c r="Q4" s="8">
        <f t="shared" ref="Q4:R6" si="0">M5</f>
        <v>227119.87520000001</v>
      </c>
      <c r="R4" s="8">
        <f t="shared" si="0"/>
        <v>146341.34610778443</v>
      </c>
    </row>
    <row r="5" spans="1:18" x14ac:dyDescent="0.2">
      <c r="A5" s="109"/>
      <c r="B5" s="109"/>
      <c r="C5" s="109"/>
      <c r="D5" s="109"/>
      <c r="F5" s="8" t="s">
        <v>288</v>
      </c>
      <c r="G5" s="8">
        <v>227119.87520000001</v>
      </c>
      <c r="I5" s="8" t="s">
        <v>288</v>
      </c>
      <c r="J5" s="8">
        <v>146341.34610778443</v>
      </c>
      <c r="L5" s="8" t="s">
        <v>288</v>
      </c>
      <c r="M5" s="8">
        <v>227119.87520000001</v>
      </c>
      <c r="N5" s="8">
        <v>146341.34610778443</v>
      </c>
      <c r="P5" s="8" t="s">
        <v>374</v>
      </c>
      <c r="Q5" s="8">
        <f t="shared" si="0"/>
        <v>8089281933.0100412</v>
      </c>
      <c r="R5" s="8">
        <f t="shared" si="0"/>
        <v>2191589997.6222739</v>
      </c>
    </row>
    <row r="6" spans="1:18" x14ac:dyDescent="0.2">
      <c r="A6" s="109"/>
      <c r="B6" s="109"/>
      <c r="C6" s="109"/>
      <c r="D6" s="109"/>
      <c r="F6" s="8" t="s">
        <v>289</v>
      </c>
      <c r="G6" s="8">
        <v>3597.6174189060275</v>
      </c>
      <c r="I6" s="8" t="s">
        <v>289</v>
      </c>
      <c r="J6" s="8">
        <v>1620.0798374731889</v>
      </c>
      <c r="L6" s="8" t="s">
        <v>374</v>
      </c>
      <c r="M6" s="8">
        <v>8089281933.0100412</v>
      </c>
      <c r="N6" s="8">
        <v>2191589997.6222739</v>
      </c>
      <c r="P6" s="8" t="s">
        <v>375</v>
      </c>
      <c r="Q6" s="8">
        <f t="shared" si="0"/>
        <v>625</v>
      </c>
      <c r="R6" s="8">
        <f t="shared" si="0"/>
        <v>835</v>
      </c>
    </row>
    <row r="7" spans="1:18" x14ac:dyDescent="0.2">
      <c r="A7" s="109"/>
      <c r="B7" s="109"/>
      <c r="C7" s="109"/>
      <c r="D7" s="109"/>
      <c r="F7" s="8" t="s">
        <v>290</v>
      </c>
      <c r="G7" s="8">
        <v>205000</v>
      </c>
      <c r="I7" s="8" t="s">
        <v>290</v>
      </c>
      <c r="J7" s="8">
        <v>138887</v>
      </c>
      <c r="L7" s="8" t="s">
        <v>375</v>
      </c>
      <c r="M7" s="8">
        <v>625</v>
      </c>
      <c r="N7" s="8">
        <v>835</v>
      </c>
      <c r="P7" t="s">
        <v>385</v>
      </c>
      <c r="Q7">
        <f>SQRT(M6)/SQRT(M7)</f>
        <v>3597.6174189060275</v>
      </c>
      <c r="R7">
        <f>SQRT(N6)/SQRT(N7)</f>
        <v>1620.0798374731889</v>
      </c>
    </row>
    <row r="8" spans="1:18" x14ac:dyDescent="0.2">
      <c r="A8" s="109"/>
      <c r="B8" s="109"/>
      <c r="C8" s="109"/>
      <c r="D8" s="109"/>
      <c r="F8" s="8" t="s">
        <v>291</v>
      </c>
      <c r="G8" s="8">
        <v>190000</v>
      </c>
      <c r="I8" s="8" t="s">
        <v>291</v>
      </c>
      <c r="J8" s="8">
        <v>140000</v>
      </c>
      <c r="L8" s="8" t="s">
        <v>376</v>
      </c>
      <c r="M8" s="8">
        <v>0</v>
      </c>
      <c r="N8" s="8"/>
      <c r="P8" t="s">
        <v>388</v>
      </c>
      <c r="Q8">
        <f>Q7*M14</f>
        <v>7060.9564250042822</v>
      </c>
      <c r="R8">
        <f>R7*M14</f>
        <v>3179.6913916724088</v>
      </c>
    </row>
    <row r="9" spans="1:18" x14ac:dyDescent="0.2">
      <c r="A9" s="109"/>
      <c r="B9" s="109"/>
      <c r="C9" s="109"/>
      <c r="D9" s="109"/>
      <c r="F9" s="8" t="s">
        <v>292</v>
      </c>
      <c r="G9" s="8">
        <v>89940.435472650686</v>
      </c>
      <c r="I9" s="8" t="s">
        <v>292</v>
      </c>
      <c r="J9" s="8">
        <v>46814.420829721625</v>
      </c>
      <c r="L9" s="8" t="s">
        <v>377</v>
      </c>
      <c r="M9" s="8">
        <v>876</v>
      </c>
      <c r="N9" s="8"/>
      <c r="P9" t="s">
        <v>387</v>
      </c>
      <c r="Q9">
        <f>Q8</f>
        <v>7060.9564250042822</v>
      </c>
      <c r="R9">
        <f>R8</f>
        <v>3179.6913916724088</v>
      </c>
    </row>
    <row r="10" spans="1:18" x14ac:dyDescent="0.2">
      <c r="A10" s="109"/>
      <c r="B10" s="109"/>
      <c r="C10" s="109"/>
      <c r="D10" s="109"/>
      <c r="F10" s="8" t="s">
        <v>293</v>
      </c>
      <c r="G10" s="8">
        <v>8089281933.0100412</v>
      </c>
      <c r="I10" s="8" t="s">
        <v>293</v>
      </c>
      <c r="J10" s="8">
        <v>2191589997.6222739</v>
      </c>
      <c r="L10" s="8" t="s">
        <v>378</v>
      </c>
      <c r="M10" s="8">
        <v>20.47323008765899</v>
      </c>
      <c r="N10" s="8"/>
    </row>
    <row r="11" spans="1:18" x14ac:dyDescent="0.2">
      <c r="A11" s="109"/>
      <c r="B11" s="109"/>
      <c r="C11" s="109"/>
      <c r="D11" s="109"/>
      <c r="F11" s="8" t="s">
        <v>294</v>
      </c>
      <c r="G11" s="8">
        <v>4.9116829859950126</v>
      </c>
      <c r="I11" s="8" t="s">
        <v>294</v>
      </c>
      <c r="J11" s="8">
        <v>1.6195506935521049</v>
      </c>
      <c r="L11" s="8" t="s">
        <v>379</v>
      </c>
      <c r="M11" s="8">
        <v>9.8543000382028654E-77</v>
      </c>
      <c r="N11" s="8"/>
      <c r="P11" t="s">
        <v>389</v>
      </c>
      <c r="Q11">
        <f>Q4+Q8</f>
        <v>234180.8316250043</v>
      </c>
      <c r="R11">
        <f>R4+R8</f>
        <v>149521.03749945684</v>
      </c>
    </row>
    <row r="12" spans="1:18" x14ac:dyDescent="0.2">
      <c r="A12" s="109"/>
      <c r="B12" s="109"/>
      <c r="C12" s="109"/>
      <c r="D12" s="109"/>
      <c r="F12" s="8" t="s">
        <v>295</v>
      </c>
      <c r="G12" s="8">
        <v>1.6923619225486408</v>
      </c>
      <c r="I12" s="8" t="s">
        <v>295</v>
      </c>
      <c r="J12" s="8">
        <v>0.84926003170416398</v>
      </c>
      <c r="L12" s="8" t="s">
        <v>380</v>
      </c>
      <c r="M12" s="8">
        <v>1.6465949416381265</v>
      </c>
      <c r="N12" s="8"/>
      <c r="P12" t="s">
        <v>390</v>
      </c>
      <c r="Q12">
        <f>Q4-Q8</f>
        <v>220058.91877499572</v>
      </c>
      <c r="R12">
        <f>R4-R8</f>
        <v>143161.65471611201</v>
      </c>
    </row>
    <row r="13" spans="1:18" x14ac:dyDescent="0.2">
      <c r="A13" s="109"/>
      <c r="B13" s="109"/>
      <c r="C13" s="109"/>
      <c r="D13" s="109"/>
      <c r="F13" s="8" t="s">
        <v>296</v>
      </c>
      <c r="G13" s="8">
        <v>695000</v>
      </c>
      <c r="I13" s="8" t="s">
        <v>296</v>
      </c>
      <c r="J13" s="8">
        <v>346100</v>
      </c>
      <c r="L13" s="8" t="s">
        <v>381</v>
      </c>
      <c r="M13" s="8">
        <v>1.9708600076405731E-76</v>
      </c>
      <c r="N13" s="8"/>
    </row>
    <row r="14" spans="1:18" ht="17" thickBot="1" x14ac:dyDescent="0.25">
      <c r="A14" s="109"/>
      <c r="B14" s="109"/>
      <c r="C14" s="109"/>
      <c r="D14" s="109"/>
      <c r="F14" s="8" t="s">
        <v>297</v>
      </c>
      <c r="G14" s="8">
        <v>60000</v>
      </c>
      <c r="I14" s="8" t="s">
        <v>297</v>
      </c>
      <c r="J14" s="8">
        <v>34900</v>
      </c>
      <c r="L14" s="9" t="s">
        <v>382</v>
      </c>
      <c r="M14" s="9">
        <v>1.9626757386424361</v>
      </c>
      <c r="N14" s="9"/>
    </row>
    <row r="15" spans="1:18" x14ac:dyDescent="0.2">
      <c r="F15" s="8" t="s">
        <v>298</v>
      </c>
      <c r="G15" s="8">
        <v>755000</v>
      </c>
      <c r="I15" s="8" t="s">
        <v>298</v>
      </c>
      <c r="J15" s="8">
        <v>381000</v>
      </c>
    </row>
    <row r="16" spans="1:18" x14ac:dyDescent="0.2">
      <c r="E16" t="s">
        <v>329</v>
      </c>
      <c r="F16" s="8" t="s">
        <v>299</v>
      </c>
      <c r="G16" s="8">
        <v>141949922</v>
      </c>
      <c r="I16" s="8" t="s">
        <v>299</v>
      </c>
      <c r="J16" s="8">
        <v>122195024</v>
      </c>
      <c r="L16" t="s">
        <v>383</v>
      </c>
      <c r="M16">
        <f>SUM(M7:N7)</f>
        <v>1460</v>
      </c>
    </row>
    <row r="17" spans="1:13" ht="17" thickBot="1" x14ac:dyDescent="0.25">
      <c r="A17" s="3" t="s">
        <v>286</v>
      </c>
      <c r="B17" t="s">
        <v>318</v>
      </c>
      <c r="C17" t="s">
        <v>312</v>
      </c>
      <c r="F17" s="9" t="s">
        <v>300</v>
      </c>
      <c r="G17" s="9">
        <v>625</v>
      </c>
      <c r="I17" s="9" t="s">
        <v>300</v>
      </c>
      <c r="J17" s="9">
        <v>835</v>
      </c>
      <c r="L17" t="s">
        <v>384</v>
      </c>
      <c r="M17">
        <f>M5-N5</f>
        <v>80778.529092215584</v>
      </c>
    </row>
    <row r="18" spans="1:13" x14ac:dyDescent="0.2">
      <c r="A18" s="5" t="s">
        <v>369</v>
      </c>
      <c r="B18" s="4">
        <v>625</v>
      </c>
      <c r="C18" s="7">
        <v>227119.87520000001</v>
      </c>
      <c r="L18" t="s">
        <v>385</v>
      </c>
      <c r="M18">
        <f>SQRT((M6/M7)+(N6/N7))</f>
        <v>3945.5683713000362</v>
      </c>
    </row>
    <row r="19" spans="1:13" x14ac:dyDescent="0.2">
      <c r="A19" s="5" t="s">
        <v>370</v>
      </c>
      <c r="B19" s="4">
        <v>835</v>
      </c>
      <c r="C19" s="7">
        <v>146341.34610778443</v>
      </c>
    </row>
    <row r="20" spans="1:13" x14ac:dyDescent="0.2">
      <c r="A20" s="5" t="s">
        <v>307</v>
      </c>
      <c r="B20" s="4">
        <v>1460</v>
      </c>
      <c r="C20" s="7">
        <v>180921.19589041095</v>
      </c>
      <c r="F20" s="3" t="s">
        <v>361</v>
      </c>
      <c r="G20" t="s">
        <v>369</v>
      </c>
      <c r="I20" s="3" t="s">
        <v>361</v>
      </c>
      <c r="J20" t="s">
        <v>370</v>
      </c>
      <c r="L20" t="s">
        <v>386</v>
      </c>
      <c r="M20">
        <f>M18*M14</f>
        <v>7743.8713175055318</v>
      </c>
    </row>
    <row r="21" spans="1:13" x14ac:dyDescent="0.2">
      <c r="L21" t="s">
        <v>387</v>
      </c>
      <c r="M21">
        <f>M17-M20</f>
        <v>73034.657774710053</v>
      </c>
    </row>
    <row r="22" spans="1:13" x14ac:dyDescent="0.2">
      <c r="F22" s="3" t="s">
        <v>286</v>
      </c>
      <c r="G22" t="s">
        <v>312</v>
      </c>
      <c r="I22" s="3" t="s">
        <v>286</v>
      </c>
      <c r="J22" t="s">
        <v>312</v>
      </c>
      <c r="L22" t="s">
        <v>388</v>
      </c>
      <c r="M22">
        <f>M17+M20</f>
        <v>88522.400409721115</v>
      </c>
    </row>
    <row r="23" spans="1:13" x14ac:dyDescent="0.2">
      <c r="F23" s="5">
        <v>2</v>
      </c>
      <c r="G23" s="7">
        <v>181500</v>
      </c>
      <c r="I23" s="5">
        <v>1</v>
      </c>
      <c r="J23" s="7">
        <v>208500</v>
      </c>
    </row>
    <row r="24" spans="1:13" x14ac:dyDescent="0.2">
      <c r="F24" s="5">
        <v>5</v>
      </c>
      <c r="G24" s="7">
        <v>250000</v>
      </c>
      <c r="I24" s="5">
        <v>3</v>
      </c>
      <c r="J24" s="7">
        <v>223500</v>
      </c>
    </row>
    <row r="25" spans="1:13" x14ac:dyDescent="0.2">
      <c r="F25" s="5">
        <v>7</v>
      </c>
      <c r="G25" s="7">
        <v>307000</v>
      </c>
      <c r="I25" s="5">
        <v>4</v>
      </c>
      <c r="J25" s="7">
        <v>140000</v>
      </c>
    </row>
    <row r="26" spans="1:13" x14ac:dyDescent="0.2">
      <c r="F26" s="5">
        <v>8</v>
      </c>
      <c r="G26" s="7">
        <v>200000</v>
      </c>
      <c r="I26" s="5">
        <v>6</v>
      </c>
      <c r="J26" s="7">
        <v>143000</v>
      </c>
    </row>
    <row r="27" spans="1:13" x14ac:dyDescent="0.2">
      <c r="F27" s="5">
        <v>12</v>
      </c>
      <c r="G27" s="7">
        <v>345000</v>
      </c>
      <c r="I27" s="5">
        <v>9</v>
      </c>
      <c r="J27" s="7">
        <v>129900</v>
      </c>
    </row>
    <row r="28" spans="1:13" x14ac:dyDescent="0.2">
      <c r="F28" s="5">
        <v>14</v>
      </c>
      <c r="G28" s="7">
        <v>279500</v>
      </c>
      <c r="I28" s="5">
        <v>10</v>
      </c>
      <c r="J28" s="7">
        <v>118000</v>
      </c>
    </row>
    <row r="29" spans="1:13" x14ac:dyDescent="0.2">
      <c r="F29" s="5">
        <v>15</v>
      </c>
      <c r="G29" s="7">
        <v>157000</v>
      </c>
      <c r="I29" s="5">
        <v>11</v>
      </c>
      <c r="J29" s="7">
        <v>129500</v>
      </c>
    </row>
    <row r="30" spans="1:13" x14ac:dyDescent="0.2">
      <c r="F30" s="5">
        <v>19</v>
      </c>
      <c r="G30" s="7">
        <v>159000</v>
      </c>
      <c r="I30" s="5">
        <v>13</v>
      </c>
      <c r="J30" s="7">
        <v>144000</v>
      </c>
    </row>
    <row r="31" spans="1:13" x14ac:dyDescent="0.2">
      <c r="F31" s="5">
        <v>21</v>
      </c>
      <c r="G31" s="7">
        <v>325300</v>
      </c>
      <c r="I31" s="5">
        <v>16</v>
      </c>
      <c r="J31" s="7">
        <v>132000</v>
      </c>
    </row>
    <row r="32" spans="1:13" x14ac:dyDescent="0.2">
      <c r="F32" s="5">
        <v>23</v>
      </c>
      <c r="G32" s="7">
        <v>230000</v>
      </c>
      <c r="I32" s="5">
        <v>17</v>
      </c>
      <c r="J32" s="7">
        <v>149000</v>
      </c>
    </row>
    <row r="33" spans="6:10" x14ac:dyDescent="0.2">
      <c r="F33" s="5">
        <v>25</v>
      </c>
      <c r="G33" s="7">
        <v>154000</v>
      </c>
      <c r="I33" s="5">
        <v>18</v>
      </c>
      <c r="J33" s="7">
        <v>90000</v>
      </c>
    </row>
    <row r="34" spans="6:10" x14ac:dyDescent="0.2">
      <c r="F34" s="5">
        <v>26</v>
      </c>
      <c r="G34" s="7">
        <v>256300</v>
      </c>
      <c r="I34" s="5">
        <v>20</v>
      </c>
      <c r="J34" s="7">
        <v>139000</v>
      </c>
    </row>
    <row r="35" spans="6:10" x14ac:dyDescent="0.2">
      <c r="F35" s="5">
        <v>28</v>
      </c>
      <c r="G35" s="7">
        <v>306000</v>
      </c>
      <c r="I35" s="5">
        <v>22</v>
      </c>
      <c r="J35" s="7">
        <v>139400</v>
      </c>
    </row>
    <row r="36" spans="6:10" x14ac:dyDescent="0.2">
      <c r="F36" s="5">
        <v>29</v>
      </c>
      <c r="G36" s="7">
        <v>207500</v>
      </c>
      <c r="I36" s="5">
        <v>24</v>
      </c>
      <c r="J36" s="7">
        <v>129900</v>
      </c>
    </row>
    <row r="37" spans="6:10" x14ac:dyDescent="0.2">
      <c r="F37" s="5">
        <v>32</v>
      </c>
      <c r="G37" s="7">
        <v>149350</v>
      </c>
      <c r="I37" s="5">
        <v>27</v>
      </c>
      <c r="J37" s="7">
        <v>134800</v>
      </c>
    </row>
    <row r="38" spans="6:10" x14ac:dyDescent="0.2">
      <c r="F38" s="5">
        <v>33</v>
      </c>
      <c r="G38" s="7">
        <v>179900</v>
      </c>
      <c r="I38" s="5">
        <v>30</v>
      </c>
      <c r="J38" s="7">
        <v>68500</v>
      </c>
    </row>
    <row r="39" spans="6:10" x14ac:dyDescent="0.2">
      <c r="F39" s="5">
        <v>34</v>
      </c>
      <c r="G39" s="7">
        <v>165500</v>
      </c>
      <c r="I39" s="5">
        <v>31</v>
      </c>
      <c r="J39" s="7">
        <v>40000</v>
      </c>
    </row>
    <row r="40" spans="6:10" x14ac:dyDescent="0.2">
      <c r="F40" s="5">
        <v>35</v>
      </c>
      <c r="G40" s="7">
        <v>277500</v>
      </c>
      <c r="I40" s="5">
        <v>39</v>
      </c>
      <c r="J40" s="7">
        <v>109000</v>
      </c>
    </row>
    <row r="41" spans="6:10" x14ac:dyDescent="0.2">
      <c r="F41" s="5">
        <v>36</v>
      </c>
      <c r="G41" s="7">
        <v>309000</v>
      </c>
      <c r="I41" s="5">
        <v>40</v>
      </c>
      <c r="J41" s="7">
        <v>82000</v>
      </c>
    </row>
    <row r="42" spans="6:10" x14ac:dyDescent="0.2">
      <c r="F42" s="5">
        <v>37</v>
      </c>
      <c r="G42" s="7">
        <v>145000</v>
      </c>
      <c r="I42" s="5">
        <v>43</v>
      </c>
      <c r="J42" s="7">
        <v>144000</v>
      </c>
    </row>
    <row r="43" spans="6:10" x14ac:dyDescent="0.2">
      <c r="F43" s="5">
        <v>38</v>
      </c>
      <c r="G43" s="7">
        <v>153000</v>
      </c>
      <c r="I43" s="5">
        <v>44</v>
      </c>
      <c r="J43" s="7">
        <v>130250</v>
      </c>
    </row>
    <row r="44" spans="6:10" x14ac:dyDescent="0.2">
      <c r="F44" s="5">
        <v>41</v>
      </c>
      <c r="G44" s="7">
        <v>160000</v>
      </c>
      <c r="I44" s="5">
        <v>49</v>
      </c>
      <c r="J44" s="7">
        <v>113000</v>
      </c>
    </row>
    <row r="45" spans="6:10" x14ac:dyDescent="0.2">
      <c r="F45" s="5">
        <v>42</v>
      </c>
      <c r="G45" s="7">
        <v>170000</v>
      </c>
      <c r="I45" s="5">
        <v>50</v>
      </c>
      <c r="J45" s="7">
        <v>127000</v>
      </c>
    </row>
    <row r="46" spans="6:10" x14ac:dyDescent="0.2">
      <c r="F46" s="5">
        <v>45</v>
      </c>
      <c r="G46" s="7">
        <v>141000</v>
      </c>
      <c r="I46" s="5">
        <v>51</v>
      </c>
      <c r="J46" s="7">
        <v>177000</v>
      </c>
    </row>
    <row r="47" spans="6:10" x14ac:dyDescent="0.2">
      <c r="F47" s="5">
        <v>46</v>
      </c>
      <c r="G47" s="7">
        <v>319900</v>
      </c>
      <c r="I47" s="5">
        <v>52</v>
      </c>
      <c r="J47" s="7">
        <v>114500</v>
      </c>
    </row>
    <row r="48" spans="6:10" x14ac:dyDescent="0.2">
      <c r="F48" s="5">
        <v>47</v>
      </c>
      <c r="G48" s="7">
        <v>239686</v>
      </c>
      <c r="I48" s="5">
        <v>53</v>
      </c>
      <c r="J48" s="7">
        <v>110000</v>
      </c>
    </row>
    <row r="49" spans="6:10" x14ac:dyDescent="0.2">
      <c r="F49" s="5">
        <v>48</v>
      </c>
      <c r="G49" s="7">
        <v>249700</v>
      </c>
      <c r="I49" s="5">
        <v>55</v>
      </c>
      <c r="J49" s="7">
        <v>130000</v>
      </c>
    </row>
    <row r="50" spans="6:10" x14ac:dyDescent="0.2">
      <c r="F50" s="5">
        <v>54</v>
      </c>
      <c r="G50" s="7">
        <v>385000</v>
      </c>
      <c r="I50" s="5">
        <v>57</v>
      </c>
      <c r="J50" s="7">
        <v>172500</v>
      </c>
    </row>
    <row r="51" spans="6:10" x14ac:dyDescent="0.2">
      <c r="F51" s="5">
        <v>56</v>
      </c>
      <c r="G51" s="7">
        <v>180500</v>
      </c>
      <c r="I51" s="5">
        <v>58</v>
      </c>
      <c r="J51" s="7">
        <v>196500</v>
      </c>
    </row>
    <row r="52" spans="6:10" x14ac:dyDescent="0.2">
      <c r="F52" s="5">
        <v>59</v>
      </c>
      <c r="G52" s="7">
        <v>438780</v>
      </c>
      <c r="I52" s="5">
        <v>60</v>
      </c>
      <c r="J52" s="7">
        <v>124900</v>
      </c>
    </row>
    <row r="53" spans="6:10" x14ac:dyDescent="0.2">
      <c r="F53" s="5">
        <v>61</v>
      </c>
      <c r="G53" s="7">
        <v>158000</v>
      </c>
      <c r="I53" s="5">
        <v>62</v>
      </c>
      <c r="J53" s="7">
        <v>101000</v>
      </c>
    </row>
    <row r="54" spans="6:10" x14ac:dyDescent="0.2">
      <c r="F54" s="5">
        <v>63</v>
      </c>
      <c r="G54" s="7">
        <v>202500</v>
      </c>
      <c r="I54" s="5">
        <v>64</v>
      </c>
      <c r="J54" s="7">
        <v>140000</v>
      </c>
    </row>
    <row r="55" spans="6:10" x14ac:dyDescent="0.2">
      <c r="F55" s="5">
        <v>66</v>
      </c>
      <c r="G55" s="7">
        <v>317000</v>
      </c>
      <c r="I55" s="5">
        <v>65</v>
      </c>
      <c r="J55" s="7">
        <v>219500</v>
      </c>
    </row>
    <row r="56" spans="6:10" x14ac:dyDescent="0.2">
      <c r="F56" s="5">
        <v>67</v>
      </c>
      <c r="G56" s="7">
        <v>180000</v>
      </c>
      <c r="I56" s="5">
        <v>69</v>
      </c>
      <c r="J56" s="7">
        <v>80000</v>
      </c>
    </row>
    <row r="57" spans="6:10" x14ac:dyDescent="0.2">
      <c r="F57" s="5">
        <v>68</v>
      </c>
      <c r="G57" s="7">
        <v>226000</v>
      </c>
      <c r="I57" s="5">
        <v>72</v>
      </c>
      <c r="J57" s="7">
        <v>129500</v>
      </c>
    </row>
    <row r="58" spans="6:10" x14ac:dyDescent="0.2">
      <c r="F58" s="5">
        <v>70</v>
      </c>
      <c r="G58" s="7">
        <v>225000</v>
      </c>
      <c r="I58" s="5">
        <v>73</v>
      </c>
      <c r="J58" s="7">
        <v>185000</v>
      </c>
    </row>
    <row r="59" spans="6:10" x14ac:dyDescent="0.2">
      <c r="F59" s="5">
        <v>71</v>
      </c>
      <c r="G59" s="7">
        <v>244000</v>
      </c>
      <c r="I59" s="5">
        <v>75</v>
      </c>
      <c r="J59" s="7">
        <v>107400</v>
      </c>
    </row>
    <row r="60" spans="6:10" x14ac:dyDescent="0.2">
      <c r="F60" s="5">
        <v>74</v>
      </c>
      <c r="G60" s="7">
        <v>144900</v>
      </c>
      <c r="I60" s="5">
        <v>76</v>
      </c>
      <c r="J60" s="7">
        <v>91000</v>
      </c>
    </row>
    <row r="61" spans="6:10" x14ac:dyDescent="0.2">
      <c r="F61" s="5">
        <v>79</v>
      </c>
      <c r="G61" s="7">
        <v>136500</v>
      </c>
      <c r="I61" s="5">
        <v>77</v>
      </c>
      <c r="J61" s="7">
        <v>135750</v>
      </c>
    </row>
    <row r="62" spans="6:10" x14ac:dyDescent="0.2">
      <c r="F62" s="5">
        <v>82</v>
      </c>
      <c r="G62" s="7">
        <v>153500</v>
      </c>
      <c r="I62" s="5">
        <v>78</v>
      </c>
      <c r="J62" s="7">
        <v>127000</v>
      </c>
    </row>
    <row r="63" spans="6:10" x14ac:dyDescent="0.2">
      <c r="F63" s="5">
        <v>83</v>
      </c>
      <c r="G63" s="7">
        <v>245000</v>
      </c>
      <c r="I63" s="5">
        <v>80</v>
      </c>
      <c r="J63" s="7">
        <v>110000</v>
      </c>
    </row>
    <row r="64" spans="6:10" x14ac:dyDescent="0.2">
      <c r="F64" s="5">
        <v>84</v>
      </c>
      <c r="G64" s="7">
        <v>126500</v>
      </c>
      <c r="I64" s="5">
        <v>81</v>
      </c>
      <c r="J64" s="7">
        <v>193500</v>
      </c>
    </row>
    <row r="65" spans="6:10" x14ac:dyDescent="0.2">
      <c r="F65" s="5">
        <v>86</v>
      </c>
      <c r="G65" s="7">
        <v>260000</v>
      </c>
      <c r="I65" s="5">
        <v>85</v>
      </c>
      <c r="J65" s="7">
        <v>168500</v>
      </c>
    </row>
    <row r="66" spans="6:10" x14ac:dyDescent="0.2">
      <c r="F66" s="5">
        <v>92</v>
      </c>
      <c r="G66" s="7">
        <v>98600</v>
      </c>
      <c r="I66" s="5">
        <v>87</v>
      </c>
      <c r="J66" s="7">
        <v>174000</v>
      </c>
    </row>
    <row r="67" spans="6:10" x14ac:dyDescent="0.2">
      <c r="F67" s="5">
        <v>94</v>
      </c>
      <c r="G67" s="7">
        <v>133900</v>
      </c>
      <c r="I67" s="5">
        <v>88</v>
      </c>
      <c r="J67" s="7">
        <v>164500</v>
      </c>
    </row>
    <row r="68" spans="6:10" x14ac:dyDescent="0.2">
      <c r="F68" s="5">
        <v>97</v>
      </c>
      <c r="G68" s="7">
        <v>214000</v>
      </c>
      <c r="I68" s="5">
        <v>89</v>
      </c>
      <c r="J68" s="7">
        <v>85000</v>
      </c>
    </row>
    <row r="69" spans="6:10" x14ac:dyDescent="0.2">
      <c r="F69" s="5">
        <v>101</v>
      </c>
      <c r="G69" s="7">
        <v>205000</v>
      </c>
      <c r="I69" s="5">
        <v>90</v>
      </c>
      <c r="J69" s="7">
        <v>123600</v>
      </c>
    </row>
    <row r="70" spans="6:10" x14ac:dyDescent="0.2">
      <c r="F70" s="5">
        <v>104</v>
      </c>
      <c r="G70" s="7">
        <v>198900</v>
      </c>
      <c r="I70" s="5">
        <v>91</v>
      </c>
      <c r="J70" s="7">
        <v>109900</v>
      </c>
    </row>
    <row r="71" spans="6:10" x14ac:dyDescent="0.2">
      <c r="F71" s="5">
        <v>110</v>
      </c>
      <c r="G71" s="7">
        <v>190000</v>
      </c>
      <c r="I71" s="5">
        <v>93</v>
      </c>
      <c r="J71" s="7">
        <v>163500</v>
      </c>
    </row>
    <row r="72" spans="6:10" x14ac:dyDescent="0.2">
      <c r="F72" s="5">
        <v>113</v>
      </c>
      <c r="G72" s="7">
        <v>383970</v>
      </c>
      <c r="I72" s="5">
        <v>95</v>
      </c>
      <c r="J72" s="7">
        <v>204750</v>
      </c>
    </row>
    <row r="73" spans="6:10" x14ac:dyDescent="0.2">
      <c r="F73" s="5">
        <v>114</v>
      </c>
      <c r="G73" s="7">
        <v>217000</v>
      </c>
      <c r="I73" s="5">
        <v>96</v>
      </c>
      <c r="J73" s="7">
        <v>185000</v>
      </c>
    </row>
    <row r="74" spans="6:10" x14ac:dyDescent="0.2">
      <c r="F74" s="5">
        <v>117</v>
      </c>
      <c r="G74" s="7">
        <v>139000</v>
      </c>
      <c r="I74" s="5">
        <v>98</v>
      </c>
      <c r="J74" s="7">
        <v>94750</v>
      </c>
    </row>
    <row r="75" spans="6:10" x14ac:dyDescent="0.2">
      <c r="F75" s="5">
        <v>118</v>
      </c>
      <c r="G75" s="7">
        <v>155000</v>
      </c>
      <c r="I75" s="5">
        <v>99</v>
      </c>
      <c r="J75" s="7">
        <v>83000</v>
      </c>
    </row>
    <row r="76" spans="6:10" x14ac:dyDescent="0.2">
      <c r="F76" s="5">
        <v>119</v>
      </c>
      <c r="G76" s="7">
        <v>320000</v>
      </c>
      <c r="I76" s="5">
        <v>100</v>
      </c>
      <c r="J76" s="7">
        <v>128950</v>
      </c>
    </row>
    <row r="77" spans="6:10" x14ac:dyDescent="0.2">
      <c r="F77" s="5">
        <v>123</v>
      </c>
      <c r="G77" s="7">
        <v>136000</v>
      </c>
      <c r="I77" s="5">
        <v>102</v>
      </c>
      <c r="J77" s="7">
        <v>178000</v>
      </c>
    </row>
    <row r="78" spans="6:10" x14ac:dyDescent="0.2">
      <c r="F78" s="5">
        <v>124</v>
      </c>
      <c r="G78" s="7">
        <v>153900</v>
      </c>
      <c r="I78" s="5">
        <v>103</v>
      </c>
      <c r="J78" s="7">
        <v>118964</v>
      </c>
    </row>
    <row r="79" spans="6:10" x14ac:dyDescent="0.2">
      <c r="F79" s="5">
        <v>125</v>
      </c>
      <c r="G79" s="7">
        <v>181000</v>
      </c>
      <c r="I79" s="5">
        <v>105</v>
      </c>
      <c r="J79" s="7">
        <v>169500</v>
      </c>
    </row>
    <row r="80" spans="6:10" x14ac:dyDescent="0.2">
      <c r="F80" s="5">
        <v>127</v>
      </c>
      <c r="G80" s="7">
        <v>128000</v>
      </c>
      <c r="I80" s="5">
        <v>106</v>
      </c>
      <c r="J80" s="7">
        <v>250000</v>
      </c>
    </row>
    <row r="81" spans="6:10" x14ac:dyDescent="0.2">
      <c r="F81" s="5">
        <v>133</v>
      </c>
      <c r="G81" s="7">
        <v>150750</v>
      </c>
      <c r="I81" s="5">
        <v>107</v>
      </c>
      <c r="J81" s="7">
        <v>100000</v>
      </c>
    </row>
    <row r="82" spans="6:10" x14ac:dyDescent="0.2">
      <c r="F82" s="5">
        <v>134</v>
      </c>
      <c r="G82" s="7">
        <v>220000</v>
      </c>
      <c r="I82" s="5">
        <v>108</v>
      </c>
      <c r="J82" s="7">
        <v>115000</v>
      </c>
    </row>
    <row r="83" spans="6:10" x14ac:dyDescent="0.2">
      <c r="F83" s="5">
        <v>135</v>
      </c>
      <c r="G83" s="7">
        <v>180000</v>
      </c>
      <c r="I83" s="5">
        <v>109</v>
      </c>
      <c r="J83" s="7">
        <v>115000</v>
      </c>
    </row>
    <row r="84" spans="6:10" x14ac:dyDescent="0.2">
      <c r="F84" s="5">
        <v>136</v>
      </c>
      <c r="G84" s="7">
        <v>174000</v>
      </c>
      <c r="I84" s="5">
        <v>111</v>
      </c>
      <c r="J84" s="7">
        <v>136900</v>
      </c>
    </row>
    <row r="85" spans="6:10" x14ac:dyDescent="0.2">
      <c r="F85" s="5">
        <v>137</v>
      </c>
      <c r="G85" s="7">
        <v>143000</v>
      </c>
      <c r="I85" s="5">
        <v>112</v>
      </c>
      <c r="J85" s="7">
        <v>180000</v>
      </c>
    </row>
    <row r="86" spans="6:10" x14ac:dyDescent="0.2">
      <c r="F86" s="5">
        <v>138</v>
      </c>
      <c r="G86" s="7">
        <v>171000</v>
      </c>
      <c r="I86" s="5">
        <v>115</v>
      </c>
      <c r="J86" s="7">
        <v>259500</v>
      </c>
    </row>
    <row r="87" spans="6:10" x14ac:dyDescent="0.2">
      <c r="F87" s="5">
        <v>142</v>
      </c>
      <c r="G87" s="7">
        <v>260000</v>
      </c>
      <c r="I87" s="5">
        <v>116</v>
      </c>
      <c r="J87" s="7">
        <v>176000</v>
      </c>
    </row>
    <row r="88" spans="6:10" x14ac:dyDescent="0.2">
      <c r="F88" s="5">
        <v>144</v>
      </c>
      <c r="G88" s="7">
        <v>204000</v>
      </c>
      <c r="I88" s="5">
        <v>120</v>
      </c>
      <c r="J88" s="7">
        <v>163990</v>
      </c>
    </row>
    <row r="89" spans="6:10" x14ac:dyDescent="0.2">
      <c r="F89" s="5">
        <v>145</v>
      </c>
      <c r="G89" s="7">
        <v>125000</v>
      </c>
      <c r="I89" s="5">
        <v>121</v>
      </c>
      <c r="J89" s="7">
        <v>180000</v>
      </c>
    </row>
    <row r="90" spans="6:10" x14ac:dyDescent="0.2">
      <c r="F90" s="5">
        <v>149</v>
      </c>
      <c r="G90" s="7">
        <v>141000</v>
      </c>
      <c r="I90" s="5">
        <v>122</v>
      </c>
      <c r="J90" s="7">
        <v>100000</v>
      </c>
    </row>
    <row r="91" spans="6:10" x14ac:dyDescent="0.2">
      <c r="F91" s="5">
        <v>152</v>
      </c>
      <c r="G91" s="7">
        <v>372402</v>
      </c>
      <c r="I91" s="5">
        <v>126</v>
      </c>
      <c r="J91" s="7">
        <v>84500</v>
      </c>
    </row>
    <row r="92" spans="6:10" x14ac:dyDescent="0.2">
      <c r="F92" s="5">
        <v>154</v>
      </c>
      <c r="G92" s="7">
        <v>235000</v>
      </c>
      <c r="I92" s="5">
        <v>128</v>
      </c>
      <c r="J92" s="7">
        <v>87000</v>
      </c>
    </row>
    <row r="93" spans="6:10" x14ac:dyDescent="0.2">
      <c r="F93" s="5">
        <v>155</v>
      </c>
      <c r="G93" s="7">
        <v>125000</v>
      </c>
      <c r="I93" s="5">
        <v>129</v>
      </c>
      <c r="J93" s="7">
        <v>155000</v>
      </c>
    </row>
    <row r="94" spans="6:10" x14ac:dyDescent="0.2">
      <c r="F94" s="5">
        <v>160</v>
      </c>
      <c r="G94" s="7">
        <v>320000</v>
      </c>
      <c r="I94" s="5">
        <v>130</v>
      </c>
      <c r="J94" s="7">
        <v>150000</v>
      </c>
    </row>
    <row r="95" spans="6:10" x14ac:dyDescent="0.2">
      <c r="F95" s="5">
        <v>161</v>
      </c>
      <c r="G95" s="7">
        <v>162500</v>
      </c>
      <c r="I95" s="5">
        <v>131</v>
      </c>
      <c r="J95" s="7">
        <v>226000</v>
      </c>
    </row>
    <row r="96" spans="6:10" x14ac:dyDescent="0.2">
      <c r="F96" s="5">
        <v>162</v>
      </c>
      <c r="G96" s="7">
        <v>412500</v>
      </c>
      <c r="I96" s="5">
        <v>132</v>
      </c>
      <c r="J96" s="7">
        <v>244000</v>
      </c>
    </row>
    <row r="97" spans="6:10" x14ac:dyDescent="0.2">
      <c r="F97" s="5">
        <v>163</v>
      </c>
      <c r="G97" s="7">
        <v>220000</v>
      </c>
      <c r="I97" s="5">
        <v>139</v>
      </c>
      <c r="J97" s="7">
        <v>230000</v>
      </c>
    </row>
    <row r="98" spans="6:10" x14ac:dyDescent="0.2">
      <c r="F98" s="5">
        <v>165</v>
      </c>
      <c r="G98" s="7">
        <v>152000</v>
      </c>
      <c r="I98" s="5">
        <v>140</v>
      </c>
      <c r="J98" s="7">
        <v>231500</v>
      </c>
    </row>
    <row r="99" spans="6:10" x14ac:dyDescent="0.2">
      <c r="F99" s="5">
        <v>167</v>
      </c>
      <c r="G99" s="7">
        <v>190000</v>
      </c>
      <c r="I99" s="5">
        <v>141</v>
      </c>
      <c r="J99" s="7">
        <v>115000</v>
      </c>
    </row>
    <row r="100" spans="6:10" x14ac:dyDescent="0.2">
      <c r="F100" s="5">
        <v>168</v>
      </c>
      <c r="G100" s="7">
        <v>325624</v>
      </c>
      <c r="I100" s="5">
        <v>143</v>
      </c>
      <c r="J100" s="7">
        <v>166000</v>
      </c>
    </row>
    <row r="101" spans="6:10" x14ac:dyDescent="0.2">
      <c r="F101" s="5">
        <v>170</v>
      </c>
      <c r="G101" s="7">
        <v>228000</v>
      </c>
      <c r="I101" s="5">
        <v>146</v>
      </c>
      <c r="J101" s="7">
        <v>130000</v>
      </c>
    </row>
    <row r="102" spans="6:10" x14ac:dyDescent="0.2">
      <c r="F102" s="5">
        <v>172</v>
      </c>
      <c r="G102" s="7">
        <v>215000</v>
      </c>
      <c r="I102" s="5">
        <v>147</v>
      </c>
      <c r="J102" s="7">
        <v>105000</v>
      </c>
    </row>
    <row r="103" spans="6:10" x14ac:dyDescent="0.2">
      <c r="F103" s="5">
        <v>173</v>
      </c>
      <c r="G103" s="7">
        <v>239000</v>
      </c>
      <c r="I103" s="5">
        <v>148</v>
      </c>
      <c r="J103" s="7">
        <v>222500</v>
      </c>
    </row>
    <row r="104" spans="6:10" x14ac:dyDescent="0.2">
      <c r="F104" s="5">
        <v>174</v>
      </c>
      <c r="G104" s="7">
        <v>163000</v>
      </c>
      <c r="I104" s="5">
        <v>150</v>
      </c>
      <c r="J104" s="7">
        <v>115000</v>
      </c>
    </row>
    <row r="105" spans="6:10" x14ac:dyDescent="0.2">
      <c r="F105" s="5">
        <v>175</v>
      </c>
      <c r="G105" s="7">
        <v>184000</v>
      </c>
      <c r="I105" s="5">
        <v>151</v>
      </c>
      <c r="J105" s="7">
        <v>122000</v>
      </c>
    </row>
    <row r="106" spans="6:10" x14ac:dyDescent="0.2">
      <c r="F106" s="5">
        <v>176</v>
      </c>
      <c r="G106" s="7">
        <v>243000</v>
      </c>
      <c r="I106" s="5">
        <v>153</v>
      </c>
      <c r="J106" s="7">
        <v>190000</v>
      </c>
    </row>
    <row r="107" spans="6:10" x14ac:dyDescent="0.2">
      <c r="F107" s="5">
        <v>177</v>
      </c>
      <c r="G107" s="7">
        <v>211000</v>
      </c>
      <c r="I107" s="5">
        <v>156</v>
      </c>
      <c r="J107" s="7">
        <v>79000</v>
      </c>
    </row>
    <row r="108" spans="6:10" x14ac:dyDescent="0.2">
      <c r="F108" s="5">
        <v>179</v>
      </c>
      <c r="G108" s="7">
        <v>501837</v>
      </c>
      <c r="I108" s="5">
        <v>157</v>
      </c>
      <c r="J108" s="7">
        <v>109500</v>
      </c>
    </row>
    <row r="109" spans="6:10" x14ac:dyDescent="0.2">
      <c r="F109" s="5">
        <v>184</v>
      </c>
      <c r="G109" s="7">
        <v>200000</v>
      </c>
      <c r="I109" s="5">
        <v>158</v>
      </c>
      <c r="J109" s="7">
        <v>269500</v>
      </c>
    </row>
    <row r="110" spans="6:10" x14ac:dyDescent="0.2">
      <c r="F110" s="5">
        <v>186</v>
      </c>
      <c r="G110" s="7">
        <v>475000</v>
      </c>
      <c r="I110" s="5">
        <v>159</v>
      </c>
      <c r="J110" s="7">
        <v>254900</v>
      </c>
    </row>
    <row r="111" spans="6:10" x14ac:dyDescent="0.2">
      <c r="F111" s="5">
        <v>187</v>
      </c>
      <c r="G111" s="7">
        <v>173000</v>
      </c>
      <c r="I111" s="5">
        <v>164</v>
      </c>
      <c r="J111" s="7">
        <v>103200</v>
      </c>
    </row>
    <row r="112" spans="6:10" x14ac:dyDescent="0.2">
      <c r="F112" s="5">
        <v>189</v>
      </c>
      <c r="G112" s="7">
        <v>153337</v>
      </c>
      <c r="I112" s="5">
        <v>166</v>
      </c>
      <c r="J112" s="7">
        <v>127500</v>
      </c>
    </row>
    <row r="113" spans="6:10" x14ac:dyDescent="0.2">
      <c r="F113" s="5">
        <v>190</v>
      </c>
      <c r="G113" s="7">
        <v>286000</v>
      </c>
      <c r="I113" s="5">
        <v>169</v>
      </c>
      <c r="J113" s="7">
        <v>183500</v>
      </c>
    </row>
    <row r="114" spans="6:10" x14ac:dyDescent="0.2">
      <c r="F114" s="5">
        <v>193</v>
      </c>
      <c r="G114" s="7">
        <v>192000</v>
      </c>
      <c r="I114" s="5">
        <v>171</v>
      </c>
      <c r="J114" s="7">
        <v>128500</v>
      </c>
    </row>
    <row r="115" spans="6:10" x14ac:dyDescent="0.2">
      <c r="F115" s="5">
        <v>197</v>
      </c>
      <c r="G115" s="7">
        <v>311872</v>
      </c>
      <c r="I115" s="5">
        <v>178</v>
      </c>
      <c r="J115" s="7">
        <v>172500</v>
      </c>
    </row>
    <row r="116" spans="6:10" x14ac:dyDescent="0.2">
      <c r="F116" s="5">
        <v>198</v>
      </c>
      <c r="G116" s="7">
        <v>235000</v>
      </c>
      <c r="I116" s="5">
        <v>180</v>
      </c>
      <c r="J116" s="7">
        <v>100000</v>
      </c>
    </row>
    <row r="117" spans="6:10" x14ac:dyDescent="0.2">
      <c r="F117" s="5">
        <v>200</v>
      </c>
      <c r="G117" s="7">
        <v>274900</v>
      </c>
      <c r="I117" s="5">
        <v>181</v>
      </c>
      <c r="J117" s="7">
        <v>177000</v>
      </c>
    </row>
    <row r="118" spans="6:10" x14ac:dyDescent="0.2">
      <c r="F118" s="5">
        <v>201</v>
      </c>
      <c r="G118" s="7">
        <v>140000</v>
      </c>
      <c r="I118" s="5">
        <v>182</v>
      </c>
      <c r="J118" s="7">
        <v>200100</v>
      </c>
    </row>
    <row r="119" spans="6:10" x14ac:dyDescent="0.2">
      <c r="F119" s="5">
        <v>202</v>
      </c>
      <c r="G119" s="7">
        <v>171500</v>
      </c>
      <c r="I119" s="5">
        <v>183</v>
      </c>
      <c r="J119" s="7">
        <v>120000</v>
      </c>
    </row>
    <row r="120" spans="6:10" x14ac:dyDescent="0.2">
      <c r="F120" s="5">
        <v>206</v>
      </c>
      <c r="G120" s="7">
        <v>180500</v>
      </c>
      <c r="I120" s="5">
        <v>185</v>
      </c>
      <c r="J120" s="7">
        <v>127000</v>
      </c>
    </row>
    <row r="121" spans="6:10" x14ac:dyDescent="0.2">
      <c r="F121" s="5">
        <v>207</v>
      </c>
      <c r="G121" s="7">
        <v>143900</v>
      </c>
      <c r="I121" s="5">
        <v>188</v>
      </c>
      <c r="J121" s="7">
        <v>135000</v>
      </c>
    </row>
    <row r="122" spans="6:10" x14ac:dyDescent="0.2">
      <c r="F122" s="5">
        <v>208</v>
      </c>
      <c r="G122" s="7">
        <v>141000</v>
      </c>
      <c r="I122" s="5">
        <v>191</v>
      </c>
      <c r="J122" s="7">
        <v>315000</v>
      </c>
    </row>
    <row r="123" spans="6:10" x14ac:dyDescent="0.2">
      <c r="F123" s="5">
        <v>209</v>
      </c>
      <c r="G123" s="7">
        <v>277000</v>
      </c>
      <c r="I123" s="5">
        <v>192</v>
      </c>
      <c r="J123" s="7">
        <v>184000</v>
      </c>
    </row>
    <row r="124" spans="6:10" x14ac:dyDescent="0.2">
      <c r="F124" s="5">
        <v>210</v>
      </c>
      <c r="G124" s="7">
        <v>145000</v>
      </c>
      <c r="I124" s="5">
        <v>194</v>
      </c>
      <c r="J124" s="7">
        <v>130000</v>
      </c>
    </row>
    <row r="125" spans="6:10" x14ac:dyDescent="0.2">
      <c r="F125" s="5">
        <v>212</v>
      </c>
      <c r="G125" s="7">
        <v>186000</v>
      </c>
      <c r="I125" s="5">
        <v>195</v>
      </c>
      <c r="J125" s="7">
        <v>127000</v>
      </c>
    </row>
    <row r="126" spans="6:10" x14ac:dyDescent="0.2">
      <c r="F126" s="5">
        <v>216</v>
      </c>
      <c r="G126" s="7">
        <v>134450</v>
      </c>
      <c r="I126" s="5">
        <v>196</v>
      </c>
      <c r="J126" s="7">
        <v>148500</v>
      </c>
    </row>
    <row r="127" spans="6:10" x14ac:dyDescent="0.2">
      <c r="F127" s="5">
        <v>217</v>
      </c>
      <c r="G127" s="7">
        <v>210000</v>
      </c>
      <c r="I127" s="5">
        <v>199</v>
      </c>
      <c r="J127" s="7">
        <v>104000</v>
      </c>
    </row>
    <row r="128" spans="6:10" x14ac:dyDescent="0.2">
      <c r="F128" s="5">
        <v>220</v>
      </c>
      <c r="G128" s="7">
        <v>167240</v>
      </c>
      <c r="I128" s="5">
        <v>203</v>
      </c>
      <c r="J128" s="7">
        <v>112000</v>
      </c>
    </row>
    <row r="129" spans="6:10" x14ac:dyDescent="0.2">
      <c r="F129" s="5">
        <v>221</v>
      </c>
      <c r="G129" s="7">
        <v>204900</v>
      </c>
      <c r="I129" s="5">
        <v>204</v>
      </c>
      <c r="J129" s="7">
        <v>149000</v>
      </c>
    </row>
    <row r="130" spans="6:10" x14ac:dyDescent="0.2">
      <c r="F130" s="5">
        <v>225</v>
      </c>
      <c r="G130" s="7">
        <v>386250</v>
      </c>
      <c r="I130" s="5">
        <v>205</v>
      </c>
      <c r="J130" s="7">
        <v>110000</v>
      </c>
    </row>
    <row r="131" spans="6:10" x14ac:dyDescent="0.2">
      <c r="F131" s="5">
        <v>227</v>
      </c>
      <c r="G131" s="7">
        <v>290000</v>
      </c>
      <c r="I131" s="5">
        <v>211</v>
      </c>
      <c r="J131" s="7">
        <v>98000</v>
      </c>
    </row>
    <row r="132" spans="6:10" x14ac:dyDescent="0.2">
      <c r="F132" s="5">
        <v>230</v>
      </c>
      <c r="G132" s="7">
        <v>192500</v>
      </c>
      <c r="I132" s="5">
        <v>213</v>
      </c>
      <c r="J132" s="7">
        <v>252678</v>
      </c>
    </row>
    <row r="133" spans="6:10" x14ac:dyDescent="0.2">
      <c r="F133" s="5">
        <v>231</v>
      </c>
      <c r="G133" s="7">
        <v>148000</v>
      </c>
      <c r="I133" s="5">
        <v>214</v>
      </c>
      <c r="J133" s="7">
        <v>156000</v>
      </c>
    </row>
    <row r="134" spans="6:10" x14ac:dyDescent="0.2">
      <c r="F134" s="5">
        <v>232</v>
      </c>
      <c r="G134" s="7">
        <v>403000</v>
      </c>
      <c r="I134" s="5">
        <v>215</v>
      </c>
      <c r="J134" s="7">
        <v>161750</v>
      </c>
    </row>
    <row r="135" spans="6:10" x14ac:dyDescent="0.2">
      <c r="F135" s="5">
        <v>237</v>
      </c>
      <c r="G135" s="7">
        <v>185500</v>
      </c>
      <c r="I135" s="5">
        <v>218</v>
      </c>
      <c r="J135" s="7">
        <v>107000</v>
      </c>
    </row>
    <row r="136" spans="6:10" x14ac:dyDescent="0.2">
      <c r="F136" s="5">
        <v>239</v>
      </c>
      <c r="G136" s="7">
        <v>318000</v>
      </c>
      <c r="I136" s="5">
        <v>219</v>
      </c>
      <c r="J136" s="7">
        <v>311500</v>
      </c>
    </row>
    <row r="137" spans="6:10" x14ac:dyDescent="0.2">
      <c r="F137" s="5">
        <v>241</v>
      </c>
      <c r="G137" s="7">
        <v>262500</v>
      </c>
      <c r="I137" s="5">
        <v>222</v>
      </c>
      <c r="J137" s="7">
        <v>200000</v>
      </c>
    </row>
    <row r="138" spans="6:10" x14ac:dyDescent="0.2">
      <c r="F138" s="5">
        <v>246</v>
      </c>
      <c r="G138" s="7">
        <v>241500</v>
      </c>
      <c r="I138" s="5">
        <v>223</v>
      </c>
      <c r="J138" s="7">
        <v>179900</v>
      </c>
    </row>
    <row r="139" spans="6:10" x14ac:dyDescent="0.2">
      <c r="F139" s="5">
        <v>248</v>
      </c>
      <c r="G139" s="7">
        <v>140000</v>
      </c>
      <c r="I139" s="5">
        <v>224</v>
      </c>
      <c r="J139" s="7">
        <v>97000</v>
      </c>
    </row>
    <row r="140" spans="6:10" x14ac:dyDescent="0.2">
      <c r="F140" s="5">
        <v>250</v>
      </c>
      <c r="G140" s="7">
        <v>277000</v>
      </c>
      <c r="I140" s="5">
        <v>226</v>
      </c>
      <c r="J140" s="7">
        <v>112000</v>
      </c>
    </row>
    <row r="141" spans="6:10" x14ac:dyDescent="0.2">
      <c r="F141" s="5">
        <v>252</v>
      </c>
      <c r="G141" s="7">
        <v>235000</v>
      </c>
      <c r="I141" s="5">
        <v>228</v>
      </c>
      <c r="J141" s="7">
        <v>106000</v>
      </c>
    </row>
    <row r="142" spans="6:10" x14ac:dyDescent="0.2">
      <c r="F142" s="5">
        <v>254</v>
      </c>
      <c r="G142" s="7">
        <v>158000</v>
      </c>
      <c r="I142" s="5">
        <v>229</v>
      </c>
      <c r="J142" s="7">
        <v>125000</v>
      </c>
    </row>
    <row r="143" spans="6:10" x14ac:dyDescent="0.2">
      <c r="F143" s="5">
        <v>255</v>
      </c>
      <c r="G143" s="7">
        <v>145000</v>
      </c>
      <c r="I143" s="5">
        <v>233</v>
      </c>
      <c r="J143" s="7">
        <v>94500</v>
      </c>
    </row>
    <row r="144" spans="6:10" x14ac:dyDescent="0.2">
      <c r="F144" s="5">
        <v>258</v>
      </c>
      <c r="G144" s="7">
        <v>220000</v>
      </c>
      <c r="I144" s="5">
        <v>234</v>
      </c>
      <c r="J144" s="7">
        <v>128200</v>
      </c>
    </row>
    <row r="145" spans="6:10" x14ac:dyDescent="0.2">
      <c r="F145" s="5">
        <v>261</v>
      </c>
      <c r="G145" s="7">
        <v>176000</v>
      </c>
      <c r="I145" s="5">
        <v>235</v>
      </c>
      <c r="J145" s="7">
        <v>216500</v>
      </c>
    </row>
    <row r="146" spans="6:10" x14ac:dyDescent="0.2">
      <c r="F146" s="5">
        <v>262</v>
      </c>
      <c r="G146" s="7">
        <v>276000</v>
      </c>
      <c r="I146" s="5">
        <v>236</v>
      </c>
      <c r="J146" s="7">
        <v>89500</v>
      </c>
    </row>
    <row r="147" spans="6:10" x14ac:dyDescent="0.2">
      <c r="F147" s="5">
        <v>266</v>
      </c>
      <c r="G147" s="7">
        <v>175500</v>
      </c>
      <c r="I147" s="5">
        <v>238</v>
      </c>
      <c r="J147" s="7">
        <v>194500</v>
      </c>
    </row>
    <row r="148" spans="6:10" x14ac:dyDescent="0.2">
      <c r="F148" s="5">
        <v>270</v>
      </c>
      <c r="G148" s="7">
        <v>148000</v>
      </c>
      <c r="I148" s="5">
        <v>240</v>
      </c>
      <c r="J148" s="7">
        <v>113000</v>
      </c>
    </row>
    <row r="149" spans="6:10" x14ac:dyDescent="0.2">
      <c r="F149" s="5">
        <v>271</v>
      </c>
      <c r="G149" s="7">
        <v>266000</v>
      </c>
      <c r="I149" s="5">
        <v>242</v>
      </c>
      <c r="J149" s="7">
        <v>110500</v>
      </c>
    </row>
    <row r="150" spans="6:10" x14ac:dyDescent="0.2">
      <c r="F150" s="5">
        <v>272</v>
      </c>
      <c r="G150" s="7">
        <v>241500</v>
      </c>
      <c r="I150" s="5">
        <v>243</v>
      </c>
      <c r="J150" s="7">
        <v>79000</v>
      </c>
    </row>
    <row r="151" spans="6:10" x14ac:dyDescent="0.2">
      <c r="F151" s="5">
        <v>273</v>
      </c>
      <c r="G151" s="7">
        <v>290000</v>
      </c>
      <c r="I151" s="5">
        <v>244</v>
      </c>
      <c r="J151" s="7">
        <v>120000</v>
      </c>
    </row>
    <row r="152" spans="6:10" x14ac:dyDescent="0.2">
      <c r="F152" s="5">
        <v>274</v>
      </c>
      <c r="G152" s="7">
        <v>139000</v>
      </c>
      <c r="I152" s="5">
        <v>245</v>
      </c>
      <c r="J152" s="7">
        <v>205000</v>
      </c>
    </row>
    <row r="153" spans="6:10" x14ac:dyDescent="0.2">
      <c r="F153" s="5">
        <v>277</v>
      </c>
      <c r="G153" s="7">
        <v>201000</v>
      </c>
      <c r="I153" s="5">
        <v>247</v>
      </c>
      <c r="J153" s="7">
        <v>137000</v>
      </c>
    </row>
    <row r="154" spans="6:10" x14ac:dyDescent="0.2">
      <c r="F154" s="5">
        <v>279</v>
      </c>
      <c r="G154" s="7">
        <v>415298</v>
      </c>
      <c r="I154" s="5">
        <v>249</v>
      </c>
      <c r="J154" s="7">
        <v>180000</v>
      </c>
    </row>
    <row r="155" spans="6:10" x14ac:dyDescent="0.2">
      <c r="F155" s="5">
        <v>280</v>
      </c>
      <c r="G155" s="7">
        <v>192000</v>
      </c>
      <c r="I155" s="5">
        <v>251</v>
      </c>
      <c r="J155" s="7">
        <v>76500</v>
      </c>
    </row>
    <row r="156" spans="6:10" x14ac:dyDescent="0.2">
      <c r="F156" s="5">
        <v>282</v>
      </c>
      <c r="G156" s="7">
        <v>185000</v>
      </c>
      <c r="I156" s="5">
        <v>253</v>
      </c>
      <c r="J156" s="7">
        <v>173000</v>
      </c>
    </row>
    <row r="157" spans="6:10" x14ac:dyDescent="0.2">
      <c r="F157" s="5">
        <v>283</v>
      </c>
      <c r="G157" s="7">
        <v>207500</v>
      </c>
      <c r="I157" s="5">
        <v>256</v>
      </c>
      <c r="J157" s="7">
        <v>230000</v>
      </c>
    </row>
    <row r="158" spans="6:10" x14ac:dyDescent="0.2">
      <c r="F158" s="5">
        <v>284</v>
      </c>
      <c r="G158" s="7">
        <v>244600</v>
      </c>
      <c r="I158" s="5">
        <v>257</v>
      </c>
      <c r="J158" s="7">
        <v>207500</v>
      </c>
    </row>
    <row r="159" spans="6:10" x14ac:dyDescent="0.2">
      <c r="F159" s="5">
        <v>285</v>
      </c>
      <c r="G159" s="7">
        <v>179200</v>
      </c>
      <c r="I159" s="5">
        <v>259</v>
      </c>
      <c r="J159" s="7">
        <v>231500</v>
      </c>
    </row>
    <row r="160" spans="6:10" x14ac:dyDescent="0.2">
      <c r="F160" s="5">
        <v>291</v>
      </c>
      <c r="G160" s="7">
        <v>233230</v>
      </c>
      <c r="I160" s="5">
        <v>260</v>
      </c>
      <c r="J160" s="7">
        <v>97000</v>
      </c>
    </row>
    <row r="161" spans="6:10" x14ac:dyDescent="0.2">
      <c r="F161" s="5">
        <v>295</v>
      </c>
      <c r="G161" s="7">
        <v>167000</v>
      </c>
      <c r="I161" s="5">
        <v>263</v>
      </c>
      <c r="J161" s="7">
        <v>151000</v>
      </c>
    </row>
    <row r="162" spans="6:10" x14ac:dyDescent="0.2">
      <c r="F162" s="5">
        <v>300</v>
      </c>
      <c r="G162" s="7">
        <v>158500</v>
      </c>
      <c r="I162" s="5">
        <v>264</v>
      </c>
      <c r="J162" s="7">
        <v>130000</v>
      </c>
    </row>
    <row r="163" spans="6:10" x14ac:dyDescent="0.2">
      <c r="F163" s="5">
        <v>301</v>
      </c>
      <c r="G163" s="7">
        <v>157000</v>
      </c>
      <c r="I163" s="5">
        <v>265</v>
      </c>
      <c r="J163" s="7">
        <v>73000</v>
      </c>
    </row>
    <row r="164" spans="6:10" x14ac:dyDescent="0.2">
      <c r="F164" s="5">
        <v>303</v>
      </c>
      <c r="G164" s="7">
        <v>205000</v>
      </c>
      <c r="I164" s="5">
        <v>267</v>
      </c>
      <c r="J164" s="7">
        <v>185000</v>
      </c>
    </row>
    <row r="165" spans="6:10" x14ac:dyDescent="0.2">
      <c r="F165" s="5">
        <v>305</v>
      </c>
      <c r="G165" s="7">
        <v>295000</v>
      </c>
      <c r="I165" s="5">
        <v>268</v>
      </c>
      <c r="J165" s="7">
        <v>179500</v>
      </c>
    </row>
    <row r="166" spans="6:10" x14ac:dyDescent="0.2">
      <c r="F166" s="5">
        <v>306</v>
      </c>
      <c r="G166" s="7">
        <v>305900</v>
      </c>
      <c r="I166" s="5">
        <v>269</v>
      </c>
      <c r="J166" s="7">
        <v>120500</v>
      </c>
    </row>
    <row r="167" spans="6:10" x14ac:dyDescent="0.2">
      <c r="F167" s="5">
        <v>310</v>
      </c>
      <c r="G167" s="7">
        <v>360000</v>
      </c>
      <c r="I167" s="5">
        <v>275</v>
      </c>
      <c r="J167" s="7">
        <v>124500</v>
      </c>
    </row>
    <row r="168" spans="6:10" x14ac:dyDescent="0.2">
      <c r="F168" s="5">
        <v>314</v>
      </c>
      <c r="G168" s="7">
        <v>375000</v>
      </c>
      <c r="I168" s="5">
        <v>276</v>
      </c>
      <c r="J168" s="7">
        <v>205000</v>
      </c>
    </row>
    <row r="169" spans="6:10" x14ac:dyDescent="0.2">
      <c r="F169" s="5">
        <v>318</v>
      </c>
      <c r="G169" s="7">
        <v>270000</v>
      </c>
      <c r="I169" s="5">
        <v>278</v>
      </c>
      <c r="J169" s="7">
        <v>141000</v>
      </c>
    </row>
    <row r="170" spans="6:10" x14ac:dyDescent="0.2">
      <c r="F170" s="5">
        <v>319</v>
      </c>
      <c r="G170" s="7">
        <v>260000</v>
      </c>
      <c r="I170" s="5">
        <v>281</v>
      </c>
      <c r="J170" s="7">
        <v>228500</v>
      </c>
    </row>
    <row r="171" spans="6:10" x14ac:dyDescent="0.2">
      <c r="F171" s="5">
        <v>320</v>
      </c>
      <c r="G171" s="7">
        <v>187500</v>
      </c>
      <c r="I171" s="5">
        <v>286</v>
      </c>
      <c r="J171" s="7">
        <v>164700</v>
      </c>
    </row>
    <row r="172" spans="6:10" x14ac:dyDescent="0.2">
      <c r="F172" s="5">
        <v>321</v>
      </c>
      <c r="G172" s="7">
        <v>342643</v>
      </c>
      <c r="I172" s="5">
        <v>287</v>
      </c>
      <c r="J172" s="7">
        <v>159000</v>
      </c>
    </row>
    <row r="173" spans="6:10" x14ac:dyDescent="0.2">
      <c r="F173" s="5">
        <v>322</v>
      </c>
      <c r="G173" s="7">
        <v>354000</v>
      </c>
      <c r="I173" s="5">
        <v>288</v>
      </c>
      <c r="J173" s="7">
        <v>88000</v>
      </c>
    </row>
    <row r="174" spans="6:10" x14ac:dyDescent="0.2">
      <c r="F174" s="5">
        <v>323</v>
      </c>
      <c r="G174" s="7">
        <v>301000</v>
      </c>
      <c r="I174" s="5">
        <v>289</v>
      </c>
      <c r="J174" s="7">
        <v>122000</v>
      </c>
    </row>
    <row r="175" spans="6:10" x14ac:dyDescent="0.2">
      <c r="F175" s="5">
        <v>324</v>
      </c>
      <c r="G175" s="7">
        <v>126175</v>
      </c>
      <c r="I175" s="5">
        <v>290</v>
      </c>
      <c r="J175" s="7">
        <v>153575</v>
      </c>
    </row>
    <row r="176" spans="6:10" x14ac:dyDescent="0.2">
      <c r="F176" s="5">
        <v>327</v>
      </c>
      <c r="G176" s="7">
        <v>324000</v>
      </c>
      <c r="I176" s="5">
        <v>292</v>
      </c>
      <c r="J176" s="7">
        <v>135900</v>
      </c>
    </row>
    <row r="177" spans="6:10" x14ac:dyDescent="0.2">
      <c r="F177" s="5">
        <v>328</v>
      </c>
      <c r="G177" s="7">
        <v>145250</v>
      </c>
      <c r="I177" s="5">
        <v>293</v>
      </c>
      <c r="J177" s="7">
        <v>131000</v>
      </c>
    </row>
    <row r="178" spans="6:10" x14ac:dyDescent="0.2">
      <c r="F178" s="5">
        <v>331</v>
      </c>
      <c r="G178" s="7">
        <v>119000</v>
      </c>
      <c r="I178" s="5">
        <v>294</v>
      </c>
      <c r="J178" s="7">
        <v>235000</v>
      </c>
    </row>
    <row r="179" spans="6:10" x14ac:dyDescent="0.2">
      <c r="F179" s="5">
        <v>333</v>
      </c>
      <c r="G179" s="7">
        <v>284000</v>
      </c>
      <c r="I179" s="5">
        <v>296</v>
      </c>
      <c r="J179" s="7">
        <v>142500</v>
      </c>
    </row>
    <row r="180" spans="6:10" x14ac:dyDescent="0.2">
      <c r="F180" s="5">
        <v>334</v>
      </c>
      <c r="G180" s="7">
        <v>207000</v>
      </c>
      <c r="I180" s="5">
        <v>297</v>
      </c>
      <c r="J180" s="7">
        <v>152000</v>
      </c>
    </row>
    <row r="181" spans="6:10" x14ac:dyDescent="0.2">
      <c r="F181" s="5">
        <v>336</v>
      </c>
      <c r="G181" s="7">
        <v>228950</v>
      </c>
      <c r="I181" s="5">
        <v>298</v>
      </c>
      <c r="J181" s="7">
        <v>239000</v>
      </c>
    </row>
    <row r="182" spans="6:10" x14ac:dyDescent="0.2">
      <c r="F182" s="5">
        <v>337</v>
      </c>
      <c r="G182" s="7">
        <v>377426</v>
      </c>
      <c r="I182" s="5">
        <v>299</v>
      </c>
      <c r="J182" s="7">
        <v>175000</v>
      </c>
    </row>
    <row r="183" spans="6:10" x14ac:dyDescent="0.2">
      <c r="F183" s="5">
        <v>338</v>
      </c>
      <c r="G183" s="7">
        <v>214000</v>
      </c>
      <c r="I183" s="5">
        <v>302</v>
      </c>
      <c r="J183" s="7">
        <v>267000</v>
      </c>
    </row>
    <row r="184" spans="6:10" x14ac:dyDescent="0.2">
      <c r="F184" s="5">
        <v>339</v>
      </c>
      <c r="G184" s="7">
        <v>202500</v>
      </c>
      <c r="I184" s="5">
        <v>304</v>
      </c>
      <c r="J184" s="7">
        <v>149900</v>
      </c>
    </row>
    <row r="185" spans="6:10" x14ac:dyDescent="0.2">
      <c r="F185" s="5">
        <v>340</v>
      </c>
      <c r="G185" s="7">
        <v>155000</v>
      </c>
      <c r="I185" s="5">
        <v>307</v>
      </c>
      <c r="J185" s="7">
        <v>225000</v>
      </c>
    </row>
    <row r="186" spans="6:10" x14ac:dyDescent="0.2">
      <c r="F186" s="5">
        <v>344</v>
      </c>
      <c r="G186" s="7">
        <v>266000</v>
      </c>
      <c r="I186" s="5">
        <v>308</v>
      </c>
      <c r="J186" s="7">
        <v>89500</v>
      </c>
    </row>
    <row r="187" spans="6:10" x14ac:dyDescent="0.2">
      <c r="F187" s="5">
        <v>348</v>
      </c>
      <c r="G187" s="7">
        <v>157500</v>
      </c>
      <c r="I187" s="5">
        <v>309</v>
      </c>
      <c r="J187" s="7">
        <v>82500</v>
      </c>
    </row>
    <row r="188" spans="6:10" x14ac:dyDescent="0.2">
      <c r="F188" s="5">
        <v>350</v>
      </c>
      <c r="G188" s="7">
        <v>437154</v>
      </c>
      <c r="I188" s="5">
        <v>311</v>
      </c>
      <c r="J188" s="7">
        <v>165600</v>
      </c>
    </row>
    <row r="189" spans="6:10" x14ac:dyDescent="0.2">
      <c r="F189" s="5">
        <v>351</v>
      </c>
      <c r="G189" s="7">
        <v>318061</v>
      </c>
      <c r="I189" s="5">
        <v>312</v>
      </c>
      <c r="J189" s="7">
        <v>132000</v>
      </c>
    </row>
    <row r="190" spans="6:10" x14ac:dyDescent="0.2">
      <c r="F190" s="5">
        <v>352</v>
      </c>
      <c r="G190" s="7">
        <v>190000</v>
      </c>
      <c r="I190" s="5">
        <v>313</v>
      </c>
      <c r="J190" s="7">
        <v>119900</v>
      </c>
    </row>
    <row r="191" spans="6:10" x14ac:dyDescent="0.2">
      <c r="F191" s="5">
        <v>356</v>
      </c>
      <c r="G191" s="7">
        <v>177500</v>
      </c>
      <c r="I191" s="5">
        <v>315</v>
      </c>
      <c r="J191" s="7">
        <v>178000</v>
      </c>
    </row>
    <row r="192" spans="6:10" x14ac:dyDescent="0.2">
      <c r="F192" s="5">
        <v>357</v>
      </c>
      <c r="G192" s="7">
        <v>173000</v>
      </c>
      <c r="I192" s="5">
        <v>316</v>
      </c>
      <c r="J192" s="7">
        <v>188500</v>
      </c>
    </row>
    <row r="193" spans="6:10" x14ac:dyDescent="0.2">
      <c r="F193" s="5">
        <v>358</v>
      </c>
      <c r="G193" s="7">
        <v>134000</v>
      </c>
      <c r="I193" s="5">
        <v>317</v>
      </c>
      <c r="J193" s="7">
        <v>260000</v>
      </c>
    </row>
    <row r="194" spans="6:10" x14ac:dyDescent="0.2">
      <c r="F194" s="5">
        <v>359</v>
      </c>
      <c r="G194" s="7">
        <v>130000</v>
      </c>
      <c r="I194" s="5">
        <v>325</v>
      </c>
      <c r="J194" s="7">
        <v>242000</v>
      </c>
    </row>
    <row r="195" spans="6:10" x14ac:dyDescent="0.2">
      <c r="F195" s="5">
        <v>360</v>
      </c>
      <c r="G195" s="7">
        <v>280000</v>
      </c>
      <c r="I195" s="5">
        <v>326</v>
      </c>
      <c r="J195" s="7">
        <v>87000</v>
      </c>
    </row>
    <row r="196" spans="6:10" x14ac:dyDescent="0.2">
      <c r="F196" s="5">
        <v>367</v>
      </c>
      <c r="G196" s="7">
        <v>159000</v>
      </c>
      <c r="I196" s="5">
        <v>329</v>
      </c>
      <c r="J196" s="7">
        <v>214500</v>
      </c>
    </row>
    <row r="197" spans="6:10" x14ac:dyDescent="0.2">
      <c r="F197" s="5">
        <v>368</v>
      </c>
      <c r="G197" s="7">
        <v>165000</v>
      </c>
      <c r="I197" s="5">
        <v>330</v>
      </c>
      <c r="J197" s="7">
        <v>78000</v>
      </c>
    </row>
    <row r="198" spans="6:10" x14ac:dyDescent="0.2">
      <c r="F198" s="5">
        <v>369</v>
      </c>
      <c r="G198" s="7">
        <v>132000</v>
      </c>
      <c r="I198" s="5">
        <v>332</v>
      </c>
      <c r="J198" s="7">
        <v>139000</v>
      </c>
    </row>
    <row r="199" spans="6:10" x14ac:dyDescent="0.2">
      <c r="F199" s="5">
        <v>370</v>
      </c>
      <c r="G199" s="7">
        <v>162000</v>
      </c>
      <c r="I199" s="5">
        <v>335</v>
      </c>
      <c r="J199" s="7">
        <v>192000</v>
      </c>
    </row>
    <row r="200" spans="6:10" x14ac:dyDescent="0.2">
      <c r="F200" s="5">
        <v>378</v>
      </c>
      <c r="G200" s="7">
        <v>340000</v>
      </c>
      <c r="I200" s="5">
        <v>341</v>
      </c>
      <c r="J200" s="7">
        <v>202900</v>
      </c>
    </row>
    <row r="201" spans="6:10" x14ac:dyDescent="0.2">
      <c r="F201" s="5">
        <v>379</v>
      </c>
      <c r="G201" s="7">
        <v>394432</v>
      </c>
      <c r="I201" s="5">
        <v>342</v>
      </c>
      <c r="J201" s="7">
        <v>82000</v>
      </c>
    </row>
    <row r="202" spans="6:10" x14ac:dyDescent="0.2">
      <c r="F202" s="5">
        <v>382</v>
      </c>
      <c r="G202" s="7">
        <v>187750</v>
      </c>
      <c r="I202" s="5">
        <v>343</v>
      </c>
      <c r="J202" s="7">
        <v>87500</v>
      </c>
    </row>
    <row r="203" spans="6:10" x14ac:dyDescent="0.2">
      <c r="F203" s="5">
        <v>385</v>
      </c>
      <c r="G203" s="7">
        <v>240000</v>
      </c>
      <c r="I203" s="5">
        <v>345</v>
      </c>
      <c r="J203" s="7">
        <v>85000</v>
      </c>
    </row>
    <row r="204" spans="6:10" x14ac:dyDescent="0.2">
      <c r="F204" s="5">
        <v>386</v>
      </c>
      <c r="G204" s="7">
        <v>192000</v>
      </c>
      <c r="I204" s="5">
        <v>346</v>
      </c>
      <c r="J204" s="7">
        <v>140200</v>
      </c>
    </row>
    <row r="205" spans="6:10" x14ac:dyDescent="0.2">
      <c r="F205" s="5">
        <v>389</v>
      </c>
      <c r="G205" s="7">
        <v>191000</v>
      </c>
      <c r="I205" s="5">
        <v>347</v>
      </c>
      <c r="J205" s="7">
        <v>151500</v>
      </c>
    </row>
    <row r="206" spans="6:10" x14ac:dyDescent="0.2">
      <c r="F206" s="5">
        <v>390</v>
      </c>
      <c r="G206" s="7">
        <v>426000</v>
      </c>
      <c r="I206" s="5">
        <v>349</v>
      </c>
      <c r="J206" s="7">
        <v>154000</v>
      </c>
    </row>
    <row r="207" spans="6:10" x14ac:dyDescent="0.2">
      <c r="F207" s="5">
        <v>396</v>
      </c>
      <c r="G207" s="7">
        <v>129000</v>
      </c>
      <c r="I207" s="5">
        <v>353</v>
      </c>
      <c r="J207" s="7">
        <v>95000</v>
      </c>
    </row>
    <row r="208" spans="6:10" x14ac:dyDescent="0.2">
      <c r="F208" s="5">
        <v>400</v>
      </c>
      <c r="G208" s="7">
        <v>241000</v>
      </c>
      <c r="I208" s="5">
        <v>354</v>
      </c>
      <c r="J208" s="7">
        <v>105900</v>
      </c>
    </row>
    <row r="209" spans="6:10" x14ac:dyDescent="0.2">
      <c r="F209" s="5">
        <v>401</v>
      </c>
      <c r="G209" s="7">
        <v>245500</v>
      </c>
      <c r="I209" s="5">
        <v>355</v>
      </c>
      <c r="J209" s="7">
        <v>140000</v>
      </c>
    </row>
    <row r="210" spans="6:10" x14ac:dyDescent="0.2">
      <c r="F210" s="5">
        <v>402</v>
      </c>
      <c r="G210" s="7">
        <v>164990</v>
      </c>
      <c r="I210" s="5">
        <v>361</v>
      </c>
      <c r="J210" s="7">
        <v>156000</v>
      </c>
    </row>
    <row r="211" spans="6:10" x14ac:dyDescent="0.2">
      <c r="F211" s="5">
        <v>404</v>
      </c>
      <c r="G211" s="7">
        <v>258000</v>
      </c>
      <c r="I211" s="5">
        <v>362</v>
      </c>
      <c r="J211" s="7">
        <v>145000</v>
      </c>
    </row>
    <row r="212" spans="6:10" x14ac:dyDescent="0.2">
      <c r="F212" s="5">
        <v>406</v>
      </c>
      <c r="G212" s="7">
        <v>150000</v>
      </c>
      <c r="I212" s="5">
        <v>363</v>
      </c>
      <c r="J212" s="7">
        <v>198500</v>
      </c>
    </row>
    <row r="213" spans="6:10" x14ac:dyDescent="0.2">
      <c r="F213" s="5">
        <v>407</v>
      </c>
      <c r="G213" s="7">
        <v>115000</v>
      </c>
      <c r="I213" s="5">
        <v>364</v>
      </c>
      <c r="J213" s="7">
        <v>118000</v>
      </c>
    </row>
    <row r="214" spans="6:10" x14ac:dyDescent="0.2">
      <c r="F214" s="5">
        <v>409</v>
      </c>
      <c r="G214" s="7">
        <v>280000</v>
      </c>
      <c r="I214" s="5">
        <v>365</v>
      </c>
      <c r="J214" s="7">
        <v>190000</v>
      </c>
    </row>
    <row r="215" spans="6:10" x14ac:dyDescent="0.2">
      <c r="F215" s="5">
        <v>411</v>
      </c>
      <c r="G215" s="7">
        <v>60000</v>
      </c>
      <c r="I215" s="5">
        <v>366</v>
      </c>
      <c r="J215" s="7">
        <v>147000</v>
      </c>
    </row>
    <row r="216" spans="6:10" x14ac:dyDescent="0.2">
      <c r="F216" s="5">
        <v>413</v>
      </c>
      <c r="G216" s="7">
        <v>222000</v>
      </c>
      <c r="I216" s="5">
        <v>371</v>
      </c>
      <c r="J216" s="7">
        <v>172400</v>
      </c>
    </row>
    <row r="217" spans="6:10" x14ac:dyDescent="0.2">
      <c r="F217" s="5">
        <v>415</v>
      </c>
      <c r="G217" s="7">
        <v>228000</v>
      </c>
      <c r="I217" s="5">
        <v>372</v>
      </c>
      <c r="J217" s="7">
        <v>134432</v>
      </c>
    </row>
    <row r="218" spans="6:10" x14ac:dyDescent="0.2">
      <c r="F218" s="5">
        <v>416</v>
      </c>
      <c r="G218" s="7">
        <v>181134</v>
      </c>
      <c r="I218" s="5">
        <v>373</v>
      </c>
      <c r="J218" s="7">
        <v>125000</v>
      </c>
    </row>
    <row r="219" spans="6:10" x14ac:dyDescent="0.2">
      <c r="F219" s="5">
        <v>418</v>
      </c>
      <c r="G219" s="7">
        <v>239000</v>
      </c>
      <c r="I219" s="5">
        <v>374</v>
      </c>
      <c r="J219" s="7">
        <v>123000</v>
      </c>
    </row>
    <row r="220" spans="6:10" x14ac:dyDescent="0.2">
      <c r="F220" s="5">
        <v>421</v>
      </c>
      <c r="G220" s="7">
        <v>206300</v>
      </c>
      <c r="I220" s="5">
        <v>375</v>
      </c>
      <c r="J220" s="7">
        <v>219500</v>
      </c>
    </row>
    <row r="221" spans="6:10" x14ac:dyDescent="0.2">
      <c r="F221" s="5">
        <v>422</v>
      </c>
      <c r="G221" s="7">
        <v>215000</v>
      </c>
      <c r="I221" s="5">
        <v>376</v>
      </c>
      <c r="J221" s="7">
        <v>61000</v>
      </c>
    </row>
    <row r="222" spans="6:10" x14ac:dyDescent="0.2">
      <c r="F222" s="5">
        <v>424</v>
      </c>
      <c r="G222" s="7">
        <v>315000</v>
      </c>
      <c r="I222" s="5">
        <v>377</v>
      </c>
      <c r="J222" s="7">
        <v>148000</v>
      </c>
    </row>
    <row r="223" spans="6:10" x14ac:dyDescent="0.2">
      <c r="F223" s="5">
        <v>425</v>
      </c>
      <c r="G223" s="7">
        <v>139000</v>
      </c>
      <c r="I223" s="5">
        <v>380</v>
      </c>
      <c r="J223" s="7">
        <v>179000</v>
      </c>
    </row>
    <row r="224" spans="6:10" x14ac:dyDescent="0.2">
      <c r="F224" s="5">
        <v>427</v>
      </c>
      <c r="G224" s="7">
        <v>275000</v>
      </c>
      <c r="I224" s="5">
        <v>381</v>
      </c>
      <c r="J224" s="7">
        <v>127000</v>
      </c>
    </row>
    <row r="225" spans="6:10" x14ac:dyDescent="0.2">
      <c r="F225" s="5">
        <v>429</v>
      </c>
      <c r="G225" s="7">
        <v>195400</v>
      </c>
      <c r="I225" s="5">
        <v>383</v>
      </c>
      <c r="J225" s="7">
        <v>213500</v>
      </c>
    </row>
    <row r="226" spans="6:10" x14ac:dyDescent="0.2">
      <c r="F226" s="5">
        <v>430</v>
      </c>
      <c r="G226" s="7">
        <v>175000</v>
      </c>
      <c r="I226" s="5">
        <v>384</v>
      </c>
      <c r="J226" s="7">
        <v>76000</v>
      </c>
    </row>
    <row r="227" spans="6:10" x14ac:dyDescent="0.2">
      <c r="F227" s="5">
        <v>441</v>
      </c>
      <c r="G227" s="7">
        <v>555000</v>
      </c>
      <c r="I227" s="5">
        <v>387</v>
      </c>
      <c r="J227" s="7">
        <v>81000</v>
      </c>
    </row>
    <row r="228" spans="6:10" x14ac:dyDescent="0.2">
      <c r="F228" s="5">
        <v>442</v>
      </c>
      <c r="G228" s="7">
        <v>118000</v>
      </c>
      <c r="I228" s="5">
        <v>388</v>
      </c>
      <c r="J228" s="7">
        <v>125000</v>
      </c>
    </row>
    <row r="229" spans="6:10" x14ac:dyDescent="0.2">
      <c r="F229" s="5">
        <v>443</v>
      </c>
      <c r="G229" s="7">
        <v>162900</v>
      </c>
      <c r="I229" s="5">
        <v>391</v>
      </c>
      <c r="J229" s="7">
        <v>119000</v>
      </c>
    </row>
    <row r="230" spans="6:10" x14ac:dyDescent="0.2">
      <c r="F230" s="5">
        <v>444</v>
      </c>
      <c r="G230" s="7">
        <v>172500</v>
      </c>
      <c r="I230" s="5">
        <v>392</v>
      </c>
      <c r="J230" s="7">
        <v>215000</v>
      </c>
    </row>
    <row r="231" spans="6:10" x14ac:dyDescent="0.2">
      <c r="F231" s="5">
        <v>446</v>
      </c>
      <c r="G231" s="7">
        <v>127500</v>
      </c>
      <c r="I231" s="5">
        <v>393</v>
      </c>
      <c r="J231" s="7">
        <v>106500</v>
      </c>
    </row>
    <row r="232" spans="6:10" x14ac:dyDescent="0.2">
      <c r="F232" s="5">
        <v>447</v>
      </c>
      <c r="G232" s="7">
        <v>190000</v>
      </c>
      <c r="I232" s="5">
        <v>394</v>
      </c>
      <c r="J232" s="7">
        <v>100000</v>
      </c>
    </row>
    <row r="233" spans="6:10" x14ac:dyDescent="0.2">
      <c r="F233" s="5">
        <v>452</v>
      </c>
      <c r="G233" s="7">
        <v>280000</v>
      </c>
      <c r="I233" s="5">
        <v>395</v>
      </c>
      <c r="J233" s="7">
        <v>109000</v>
      </c>
    </row>
    <row r="234" spans="6:10" x14ac:dyDescent="0.2">
      <c r="F234" s="5">
        <v>455</v>
      </c>
      <c r="G234" s="7">
        <v>188000</v>
      </c>
      <c r="I234" s="5">
        <v>397</v>
      </c>
      <c r="J234" s="7">
        <v>123000</v>
      </c>
    </row>
    <row r="235" spans="6:10" x14ac:dyDescent="0.2">
      <c r="F235" s="5">
        <v>456</v>
      </c>
      <c r="G235" s="7">
        <v>175500</v>
      </c>
      <c r="I235" s="5">
        <v>398</v>
      </c>
      <c r="J235" s="7">
        <v>169500</v>
      </c>
    </row>
    <row r="236" spans="6:10" x14ac:dyDescent="0.2">
      <c r="F236" s="5">
        <v>458</v>
      </c>
      <c r="G236" s="7">
        <v>256000</v>
      </c>
      <c r="I236" s="5">
        <v>399</v>
      </c>
      <c r="J236" s="7">
        <v>67000</v>
      </c>
    </row>
    <row r="237" spans="6:10" x14ac:dyDescent="0.2">
      <c r="F237" s="5">
        <v>466</v>
      </c>
      <c r="G237" s="7">
        <v>178740</v>
      </c>
      <c r="I237" s="5">
        <v>403</v>
      </c>
      <c r="J237" s="7">
        <v>108000</v>
      </c>
    </row>
    <row r="238" spans="6:10" x14ac:dyDescent="0.2">
      <c r="F238" s="5">
        <v>467</v>
      </c>
      <c r="G238" s="7">
        <v>167000</v>
      </c>
      <c r="I238" s="5">
        <v>405</v>
      </c>
      <c r="J238" s="7">
        <v>168000</v>
      </c>
    </row>
    <row r="239" spans="6:10" x14ac:dyDescent="0.2">
      <c r="F239" s="5">
        <v>469</v>
      </c>
      <c r="G239" s="7">
        <v>250000</v>
      </c>
      <c r="I239" s="5">
        <v>408</v>
      </c>
      <c r="J239" s="7">
        <v>177000</v>
      </c>
    </row>
    <row r="240" spans="6:10" x14ac:dyDescent="0.2">
      <c r="F240" s="5">
        <v>471</v>
      </c>
      <c r="G240" s="7">
        <v>212000</v>
      </c>
      <c r="I240" s="5">
        <v>410</v>
      </c>
      <c r="J240" s="7">
        <v>339750</v>
      </c>
    </row>
    <row r="241" spans="6:10" x14ac:dyDescent="0.2">
      <c r="F241" s="5">
        <v>474</v>
      </c>
      <c r="G241" s="7">
        <v>440000</v>
      </c>
      <c r="I241" s="5">
        <v>412</v>
      </c>
      <c r="J241" s="7">
        <v>145000</v>
      </c>
    </row>
    <row r="242" spans="6:10" x14ac:dyDescent="0.2">
      <c r="F242" s="5">
        <v>475</v>
      </c>
      <c r="G242" s="7">
        <v>251000</v>
      </c>
      <c r="I242" s="5">
        <v>414</v>
      </c>
      <c r="J242" s="7">
        <v>115000</v>
      </c>
    </row>
    <row r="243" spans="6:10" x14ac:dyDescent="0.2">
      <c r="F243" s="5">
        <v>477</v>
      </c>
      <c r="G243" s="7">
        <v>208900</v>
      </c>
      <c r="I243" s="5">
        <v>417</v>
      </c>
      <c r="J243" s="7">
        <v>149500</v>
      </c>
    </row>
    <row r="244" spans="6:10" x14ac:dyDescent="0.2">
      <c r="F244" s="5">
        <v>478</v>
      </c>
      <c r="G244" s="7">
        <v>380000</v>
      </c>
      <c r="I244" s="5">
        <v>419</v>
      </c>
      <c r="J244" s="7">
        <v>126000</v>
      </c>
    </row>
    <row r="245" spans="6:10" x14ac:dyDescent="0.2">
      <c r="F245" s="5">
        <v>479</v>
      </c>
      <c r="G245" s="7">
        <v>297000</v>
      </c>
      <c r="I245" s="5">
        <v>420</v>
      </c>
      <c r="J245" s="7">
        <v>142000</v>
      </c>
    </row>
    <row r="246" spans="6:10" x14ac:dyDescent="0.2">
      <c r="F246" s="5">
        <v>481</v>
      </c>
      <c r="G246" s="7">
        <v>326000</v>
      </c>
      <c r="I246" s="5">
        <v>423</v>
      </c>
      <c r="J246" s="7">
        <v>113000</v>
      </c>
    </row>
    <row r="247" spans="6:10" x14ac:dyDescent="0.2">
      <c r="F247" s="5">
        <v>482</v>
      </c>
      <c r="G247" s="7">
        <v>374000</v>
      </c>
      <c r="I247" s="5">
        <v>426</v>
      </c>
      <c r="J247" s="7">
        <v>135000</v>
      </c>
    </row>
    <row r="248" spans="6:10" x14ac:dyDescent="0.2">
      <c r="F248" s="5">
        <v>484</v>
      </c>
      <c r="G248" s="7">
        <v>164000</v>
      </c>
      <c r="I248" s="5">
        <v>428</v>
      </c>
      <c r="J248" s="7">
        <v>109008</v>
      </c>
    </row>
    <row r="249" spans="6:10" x14ac:dyDescent="0.2">
      <c r="F249" s="5">
        <v>486</v>
      </c>
      <c r="G249" s="7">
        <v>147000</v>
      </c>
      <c r="I249" s="5">
        <v>431</v>
      </c>
      <c r="J249" s="7">
        <v>85400</v>
      </c>
    </row>
    <row r="250" spans="6:10" x14ac:dyDescent="0.2">
      <c r="F250" s="5">
        <v>487</v>
      </c>
      <c r="G250" s="7">
        <v>156000</v>
      </c>
      <c r="I250" s="5">
        <v>432</v>
      </c>
      <c r="J250" s="7">
        <v>79900</v>
      </c>
    </row>
    <row r="251" spans="6:10" x14ac:dyDescent="0.2">
      <c r="F251" s="5">
        <v>488</v>
      </c>
      <c r="G251" s="7">
        <v>175000</v>
      </c>
      <c r="I251" s="5">
        <v>433</v>
      </c>
      <c r="J251" s="7">
        <v>122500</v>
      </c>
    </row>
    <row r="252" spans="6:10" x14ac:dyDescent="0.2">
      <c r="F252" s="5">
        <v>494</v>
      </c>
      <c r="G252" s="7">
        <v>155000</v>
      </c>
      <c r="I252" s="5">
        <v>434</v>
      </c>
      <c r="J252" s="7">
        <v>181000</v>
      </c>
    </row>
    <row r="253" spans="6:10" x14ac:dyDescent="0.2">
      <c r="F253" s="5">
        <v>497</v>
      </c>
      <c r="G253" s="7">
        <v>430000</v>
      </c>
      <c r="I253" s="5">
        <v>435</v>
      </c>
      <c r="J253" s="7">
        <v>81000</v>
      </c>
    </row>
    <row r="254" spans="6:10" x14ac:dyDescent="0.2">
      <c r="F254" s="5">
        <v>503</v>
      </c>
      <c r="G254" s="7">
        <v>140000</v>
      </c>
      <c r="I254" s="5">
        <v>436</v>
      </c>
      <c r="J254" s="7">
        <v>212000</v>
      </c>
    </row>
    <row r="255" spans="6:10" x14ac:dyDescent="0.2">
      <c r="F255" s="5">
        <v>504</v>
      </c>
      <c r="G255" s="7">
        <v>289000</v>
      </c>
      <c r="I255" s="5">
        <v>437</v>
      </c>
      <c r="J255" s="7">
        <v>116000</v>
      </c>
    </row>
    <row r="256" spans="6:10" x14ac:dyDescent="0.2">
      <c r="F256" s="5">
        <v>508</v>
      </c>
      <c r="G256" s="7">
        <v>208300</v>
      </c>
      <c r="I256" s="5">
        <v>438</v>
      </c>
      <c r="J256" s="7">
        <v>119000</v>
      </c>
    </row>
    <row r="257" spans="6:10" x14ac:dyDescent="0.2">
      <c r="F257" s="5">
        <v>512</v>
      </c>
      <c r="G257" s="7">
        <v>202665</v>
      </c>
      <c r="I257" s="5">
        <v>439</v>
      </c>
      <c r="J257" s="7">
        <v>90350</v>
      </c>
    </row>
    <row r="258" spans="6:10" x14ac:dyDescent="0.2">
      <c r="F258" s="5">
        <v>514</v>
      </c>
      <c r="G258" s="7">
        <v>134000</v>
      </c>
      <c r="I258" s="5">
        <v>440</v>
      </c>
      <c r="J258" s="7">
        <v>110000</v>
      </c>
    </row>
    <row r="259" spans="6:10" x14ac:dyDescent="0.2">
      <c r="F259" s="5">
        <v>516</v>
      </c>
      <c r="G259" s="7">
        <v>402861</v>
      </c>
      <c r="I259" s="5">
        <v>445</v>
      </c>
      <c r="J259" s="7">
        <v>210000</v>
      </c>
    </row>
    <row r="260" spans="6:10" x14ac:dyDescent="0.2">
      <c r="F260" s="5">
        <v>518</v>
      </c>
      <c r="G260" s="7">
        <v>265000</v>
      </c>
      <c r="I260" s="5">
        <v>448</v>
      </c>
      <c r="J260" s="7">
        <v>199900</v>
      </c>
    </row>
    <row r="261" spans="6:10" x14ac:dyDescent="0.2">
      <c r="F261" s="5">
        <v>520</v>
      </c>
      <c r="G261" s="7">
        <v>234000</v>
      </c>
      <c r="I261" s="5">
        <v>449</v>
      </c>
      <c r="J261" s="7">
        <v>119500</v>
      </c>
    </row>
    <row r="262" spans="6:10" x14ac:dyDescent="0.2">
      <c r="F262" s="5">
        <v>522</v>
      </c>
      <c r="G262" s="7">
        <v>150000</v>
      </c>
      <c r="I262" s="5">
        <v>450</v>
      </c>
      <c r="J262" s="7">
        <v>120000</v>
      </c>
    </row>
    <row r="263" spans="6:10" x14ac:dyDescent="0.2">
      <c r="F263" s="5">
        <v>524</v>
      </c>
      <c r="G263" s="7">
        <v>184750</v>
      </c>
      <c r="I263" s="5">
        <v>451</v>
      </c>
      <c r="J263" s="7">
        <v>110000</v>
      </c>
    </row>
    <row r="264" spans="6:10" x14ac:dyDescent="0.2">
      <c r="F264" s="5">
        <v>525</v>
      </c>
      <c r="G264" s="7">
        <v>315750</v>
      </c>
      <c r="I264" s="5">
        <v>453</v>
      </c>
      <c r="J264" s="7">
        <v>204000</v>
      </c>
    </row>
    <row r="265" spans="6:10" x14ac:dyDescent="0.2">
      <c r="F265" s="5">
        <v>526</v>
      </c>
      <c r="G265" s="7">
        <v>176000</v>
      </c>
      <c r="I265" s="5">
        <v>454</v>
      </c>
      <c r="J265" s="7">
        <v>210000</v>
      </c>
    </row>
    <row r="266" spans="6:10" x14ac:dyDescent="0.2">
      <c r="F266" s="5">
        <v>528</v>
      </c>
      <c r="G266" s="7">
        <v>446261</v>
      </c>
      <c r="I266" s="5">
        <v>457</v>
      </c>
      <c r="J266" s="7">
        <v>98000</v>
      </c>
    </row>
    <row r="267" spans="6:10" x14ac:dyDescent="0.2">
      <c r="F267" s="5">
        <v>530</v>
      </c>
      <c r="G267" s="7">
        <v>200624</v>
      </c>
      <c r="I267" s="5">
        <v>459</v>
      </c>
      <c r="J267" s="7">
        <v>161000</v>
      </c>
    </row>
    <row r="268" spans="6:10" x14ac:dyDescent="0.2">
      <c r="F268" s="5">
        <v>531</v>
      </c>
      <c r="G268" s="7">
        <v>175000</v>
      </c>
      <c r="I268" s="5">
        <v>460</v>
      </c>
      <c r="J268" s="7">
        <v>110000</v>
      </c>
    </row>
    <row r="269" spans="6:10" x14ac:dyDescent="0.2">
      <c r="F269" s="5">
        <v>536</v>
      </c>
      <c r="G269" s="7">
        <v>107500</v>
      </c>
      <c r="I269" s="5">
        <v>461</v>
      </c>
      <c r="J269" s="7">
        <v>263435</v>
      </c>
    </row>
    <row r="270" spans="6:10" x14ac:dyDescent="0.2">
      <c r="F270" s="5">
        <v>540</v>
      </c>
      <c r="G270" s="7">
        <v>272000</v>
      </c>
      <c r="I270" s="5">
        <v>462</v>
      </c>
      <c r="J270" s="7">
        <v>155000</v>
      </c>
    </row>
    <row r="271" spans="6:10" x14ac:dyDescent="0.2">
      <c r="F271" s="5">
        <v>541</v>
      </c>
      <c r="G271" s="7">
        <v>315000</v>
      </c>
      <c r="I271" s="5">
        <v>463</v>
      </c>
      <c r="J271" s="7">
        <v>62383</v>
      </c>
    </row>
    <row r="272" spans="6:10" x14ac:dyDescent="0.2">
      <c r="F272" s="5">
        <v>543</v>
      </c>
      <c r="G272" s="7">
        <v>213250</v>
      </c>
      <c r="I272" s="5">
        <v>464</v>
      </c>
      <c r="J272" s="7">
        <v>188700</v>
      </c>
    </row>
    <row r="273" spans="6:10" x14ac:dyDescent="0.2">
      <c r="F273" s="5">
        <v>546</v>
      </c>
      <c r="G273" s="7">
        <v>229000</v>
      </c>
      <c r="I273" s="5">
        <v>465</v>
      </c>
      <c r="J273" s="7">
        <v>124000</v>
      </c>
    </row>
    <row r="274" spans="6:10" x14ac:dyDescent="0.2">
      <c r="F274" s="5">
        <v>547</v>
      </c>
      <c r="G274" s="7">
        <v>210000</v>
      </c>
      <c r="I274" s="5">
        <v>468</v>
      </c>
      <c r="J274" s="7">
        <v>146500</v>
      </c>
    </row>
    <row r="275" spans="6:10" x14ac:dyDescent="0.2">
      <c r="F275" s="5">
        <v>551</v>
      </c>
      <c r="G275" s="7">
        <v>140000</v>
      </c>
      <c r="I275" s="5">
        <v>470</v>
      </c>
      <c r="J275" s="7">
        <v>187000</v>
      </c>
    </row>
    <row r="276" spans="6:10" x14ac:dyDescent="0.2">
      <c r="F276" s="5">
        <v>553</v>
      </c>
      <c r="G276" s="7">
        <v>255500</v>
      </c>
      <c r="I276" s="5">
        <v>472</v>
      </c>
      <c r="J276" s="7">
        <v>190000</v>
      </c>
    </row>
    <row r="277" spans="6:10" x14ac:dyDescent="0.2">
      <c r="F277" s="5">
        <v>557</v>
      </c>
      <c r="G277" s="7">
        <v>141000</v>
      </c>
      <c r="I277" s="5">
        <v>473</v>
      </c>
      <c r="J277" s="7">
        <v>148000</v>
      </c>
    </row>
    <row r="278" spans="6:10" x14ac:dyDescent="0.2">
      <c r="F278" s="5">
        <v>560</v>
      </c>
      <c r="G278" s="7">
        <v>234000</v>
      </c>
      <c r="I278" s="5">
        <v>476</v>
      </c>
      <c r="J278" s="7">
        <v>132500</v>
      </c>
    </row>
    <row r="279" spans="6:10" x14ac:dyDescent="0.2">
      <c r="F279" s="5">
        <v>561</v>
      </c>
      <c r="G279" s="7">
        <v>121500</v>
      </c>
      <c r="I279" s="5">
        <v>480</v>
      </c>
      <c r="J279" s="7">
        <v>89471</v>
      </c>
    </row>
    <row r="280" spans="6:10" x14ac:dyDescent="0.2">
      <c r="F280" s="5">
        <v>562</v>
      </c>
      <c r="G280" s="7">
        <v>170000</v>
      </c>
      <c r="I280" s="5">
        <v>483</v>
      </c>
      <c r="J280" s="7">
        <v>155000</v>
      </c>
    </row>
    <row r="281" spans="6:10" x14ac:dyDescent="0.2">
      <c r="F281" s="5">
        <v>564</v>
      </c>
      <c r="G281" s="7">
        <v>185000</v>
      </c>
      <c r="I281" s="5">
        <v>485</v>
      </c>
      <c r="J281" s="7">
        <v>132500</v>
      </c>
    </row>
    <row r="282" spans="6:10" x14ac:dyDescent="0.2">
      <c r="F282" s="5">
        <v>565</v>
      </c>
      <c r="G282" s="7">
        <v>268000</v>
      </c>
      <c r="I282" s="5">
        <v>489</v>
      </c>
      <c r="J282" s="7">
        <v>160000</v>
      </c>
    </row>
    <row r="283" spans="6:10" x14ac:dyDescent="0.2">
      <c r="F283" s="5">
        <v>567</v>
      </c>
      <c r="G283" s="7">
        <v>325000</v>
      </c>
      <c r="I283" s="5">
        <v>490</v>
      </c>
      <c r="J283" s="7">
        <v>86000</v>
      </c>
    </row>
    <row r="284" spans="6:10" x14ac:dyDescent="0.2">
      <c r="F284" s="5">
        <v>568</v>
      </c>
      <c r="G284" s="7">
        <v>214000</v>
      </c>
      <c r="I284" s="5">
        <v>491</v>
      </c>
      <c r="J284" s="7">
        <v>115000</v>
      </c>
    </row>
    <row r="285" spans="6:10" x14ac:dyDescent="0.2">
      <c r="F285" s="5">
        <v>569</v>
      </c>
      <c r="G285" s="7">
        <v>316600</v>
      </c>
      <c r="I285" s="5">
        <v>492</v>
      </c>
      <c r="J285" s="7">
        <v>133000</v>
      </c>
    </row>
    <row r="286" spans="6:10" x14ac:dyDescent="0.2">
      <c r="F286" s="5">
        <v>571</v>
      </c>
      <c r="G286" s="7">
        <v>142600</v>
      </c>
      <c r="I286" s="5">
        <v>493</v>
      </c>
      <c r="J286" s="7">
        <v>172785</v>
      </c>
    </row>
    <row r="287" spans="6:10" x14ac:dyDescent="0.2">
      <c r="F287" s="5">
        <v>578</v>
      </c>
      <c r="G287" s="7">
        <v>164500</v>
      </c>
      <c r="I287" s="5">
        <v>495</v>
      </c>
      <c r="J287" s="7">
        <v>91300</v>
      </c>
    </row>
    <row r="288" spans="6:10" x14ac:dyDescent="0.2">
      <c r="F288" s="5">
        <v>581</v>
      </c>
      <c r="G288" s="7">
        <v>181900</v>
      </c>
      <c r="I288" s="5">
        <v>496</v>
      </c>
      <c r="J288" s="7">
        <v>34900</v>
      </c>
    </row>
    <row r="289" spans="6:10" x14ac:dyDescent="0.2">
      <c r="F289" s="5">
        <v>582</v>
      </c>
      <c r="G289" s="7">
        <v>253293</v>
      </c>
      <c r="I289" s="5">
        <v>498</v>
      </c>
      <c r="J289" s="7">
        <v>184000</v>
      </c>
    </row>
    <row r="290" spans="6:10" x14ac:dyDescent="0.2">
      <c r="F290" s="5">
        <v>584</v>
      </c>
      <c r="G290" s="7">
        <v>325000</v>
      </c>
      <c r="I290" s="5">
        <v>499</v>
      </c>
      <c r="J290" s="7">
        <v>130000</v>
      </c>
    </row>
    <row r="291" spans="6:10" x14ac:dyDescent="0.2">
      <c r="F291" s="5">
        <v>586</v>
      </c>
      <c r="G291" s="7">
        <v>369900</v>
      </c>
      <c r="I291" s="5">
        <v>500</v>
      </c>
      <c r="J291" s="7">
        <v>120000</v>
      </c>
    </row>
    <row r="292" spans="6:10" x14ac:dyDescent="0.2">
      <c r="F292" s="5">
        <v>589</v>
      </c>
      <c r="G292" s="7">
        <v>143000</v>
      </c>
      <c r="I292" s="5">
        <v>501</v>
      </c>
      <c r="J292" s="7">
        <v>113000</v>
      </c>
    </row>
    <row r="293" spans="6:10" x14ac:dyDescent="0.2">
      <c r="F293" s="5">
        <v>592</v>
      </c>
      <c r="G293" s="7">
        <v>451950</v>
      </c>
      <c r="I293" s="5">
        <v>502</v>
      </c>
      <c r="J293" s="7">
        <v>226700</v>
      </c>
    </row>
    <row r="294" spans="6:10" x14ac:dyDescent="0.2">
      <c r="F294" s="5">
        <v>596</v>
      </c>
      <c r="G294" s="7">
        <v>319000</v>
      </c>
      <c r="I294" s="5">
        <v>505</v>
      </c>
      <c r="J294" s="7">
        <v>147000</v>
      </c>
    </row>
    <row r="295" spans="6:10" x14ac:dyDescent="0.2">
      <c r="F295" s="5">
        <v>598</v>
      </c>
      <c r="G295" s="7">
        <v>194201</v>
      </c>
      <c r="I295" s="5">
        <v>506</v>
      </c>
      <c r="J295" s="7">
        <v>124500</v>
      </c>
    </row>
    <row r="296" spans="6:10" x14ac:dyDescent="0.2">
      <c r="F296" s="5">
        <v>599</v>
      </c>
      <c r="G296" s="7">
        <v>217500</v>
      </c>
      <c r="I296" s="5">
        <v>507</v>
      </c>
      <c r="J296" s="7">
        <v>215000</v>
      </c>
    </row>
    <row r="297" spans="6:10" x14ac:dyDescent="0.2">
      <c r="F297" s="5">
        <v>601</v>
      </c>
      <c r="G297" s="7">
        <v>275000</v>
      </c>
      <c r="I297" s="5">
        <v>509</v>
      </c>
      <c r="J297" s="7">
        <v>161000</v>
      </c>
    </row>
    <row r="298" spans="6:10" x14ac:dyDescent="0.2">
      <c r="F298" s="5">
        <v>605</v>
      </c>
      <c r="G298" s="7">
        <v>221000</v>
      </c>
      <c r="I298" s="5">
        <v>510</v>
      </c>
      <c r="J298" s="7">
        <v>124500</v>
      </c>
    </row>
    <row r="299" spans="6:10" x14ac:dyDescent="0.2">
      <c r="F299" s="5">
        <v>611</v>
      </c>
      <c r="G299" s="7">
        <v>313000</v>
      </c>
      <c r="I299" s="5">
        <v>511</v>
      </c>
      <c r="J299" s="7">
        <v>164900</v>
      </c>
    </row>
    <row r="300" spans="6:10" x14ac:dyDescent="0.2">
      <c r="F300" s="5">
        <v>613</v>
      </c>
      <c r="G300" s="7">
        <v>261500</v>
      </c>
      <c r="I300" s="5">
        <v>513</v>
      </c>
      <c r="J300" s="7">
        <v>129900</v>
      </c>
    </row>
    <row r="301" spans="6:10" x14ac:dyDescent="0.2">
      <c r="F301" s="5">
        <v>614</v>
      </c>
      <c r="G301" s="7">
        <v>147000</v>
      </c>
      <c r="I301" s="5">
        <v>515</v>
      </c>
      <c r="J301" s="7">
        <v>96500</v>
      </c>
    </row>
    <row r="302" spans="6:10" x14ac:dyDescent="0.2">
      <c r="F302" s="5">
        <v>619</v>
      </c>
      <c r="G302" s="7">
        <v>314813</v>
      </c>
      <c r="I302" s="5">
        <v>517</v>
      </c>
      <c r="J302" s="7">
        <v>158000</v>
      </c>
    </row>
    <row r="303" spans="6:10" x14ac:dyDescent="0.2">
      <c r="F303" s="5">
        <v>620</v>
      </c>
      <c r="G303" s="7">
        <v>305000</v>
      </c>
      <c r="I303" s="5">
        <v>519</v>
      </c>
      <c r="J303" s="7">
        <v>211000</v>
      </c>
    </row>
    <row r="304" spans="6:10" x14ac:dyDescent="0.2">
      <c r="F304" s="5">
        <v>622</v>
      </c>
      <c r="G304" s="7">
        <v>240000</v>
      </c>
      <c r="I304" s="5">
        <v>521</v>
      </c>
      <c r="J304" s="7">
        <v>106250</v>
      </c>
    </row>
    <row r="305" spans="6:10" x14ac:dyDescent="0.2">
      <c r="F305" s="5">
        <v>626</v>
      </c>
      <c r="G305" s="7">
        <v>160000</v>
      </c>
      <c r="I305" s="5">
        <v>523</v>
      </c>
      <c r="J305" s="7">
        <v>159000</v>
      </c>
    </row>
    <row r="306" spans="6:10" x14ac:dyDescent="0.2">
      <c r="F306" s="5">
        <v>628</v>
      </c>
      <c r="G306" s="7">
        <v>153000</v>
      </c>
      <c r="I306" s="5">
        <v>527</v>
      </c>
      <c r="J306" s="7">
        <v>132000</v>
      </c>
    </row>
    <row r="307" spans="6:10" x14ac:dyDescent="0.2">
      <c r="F307" s="5">
        <v>630</v>
      </c>
      <c r="G307" s="7">
        <v>168500</v>
      </c>
      <c r="I307" s="5">
        <v>529</v>
      </c>
      <c r="J307" s="7">
        <v>86000</v>
      </c>
    </row>
    <row r="308" spans="6:10" x14ac:dyDescent="0.2">
      <c r="F308" s="5">
        <v>632</v>
      </c>
      <c r="G308" s="7">
        <v>209500</v>
      </c>
      <c r="I308" s="5">
        <v>532</v>
      </c>
      <c r="J308" s="7">
        <v>128000</v>
      </c>
    </row>
    <row r="309" spans="6:10" x14ac:dyDescent="0.2">
      <c r="F309" s="5">
        <v>633</v>
      </c>
      <c r="G309" s="7">
        <v>82500</v>
      </c>
      <c r="I309" s="5">
        <v>533</v>
      </c>
      <c r="J309" s="7">
        <v>107500</v>
      </c>
    </row>
    <row r="310" spans="6:10" x14ac:dyDescent="0.2">
      <c r="F310" s="5">
        <v>636</v>
      </c>
      <c r="G310" s="7">
        <v>200000</v>
      </c>
      <c r="I310" s="5">
        <v>534</v>
      </c>
      <c r="J310" s="7">
        <v>39300</v>
      </c>
    </row>
    <row r="311" spans="6:10" x14ac:dyDescent="0.2">
      <c r="F311" s="5">
        <v>640</v>
      </c>
      <c r="G311" s="7">
        <v>264561</v>
      </c>
      <c r="I311" s="5">
        <v>535</v>
      </c>
      <c r="J311" s="7">
        <v>178000</v>
      </c>
    </row>
    <row r="312" spans="6:10" x14ac:dyDescent="0.2">
      <c r="F312" s="5">
        <v>641</v>
      </c>
      <c r="G312" s="7">
        <v>274000</v>
      </c>
      <c r="I312" s="5">
        <v>537</v>
      </c>
      <c r="J312" s="7">
        <v>188000</v>
      </c>
    </row>
    <row r="313" spans="6:10" x14ac:dyDescent="0.2">
      <c r="F313" s="5">
        <v>643</v>
      </c>
      <c r="G313" s="7">
        <v>345000</v>
      </c>
      <c r="I313" s="5">
        <v>538</v>
      </c>
      <c r="J313" s="7">
        <v>111250</v>
      </c>
    </row>
    <row r="314" spans="6:10" x14ac:dyDescent="0.2">
      <c r="F314" s="5">
        <v>645</v>
      </c>
      <c r="G314" s="7">
        <v>370878</v>
      </c>
      <c r="I314" s="5">
        <v>539</v>
      </c>
      <c r="J314" s="7">
        <v>158000</v>
      </c>
    </row>
    <row r="315" spans="6:10" x14ac:dyDescent="0.2">
      <c r="F315" s="5">
        <v>648</v>
      </c>
      <c r="G315" s="7">
        <v>155000</v>
      </c>
      <c r="I315" s="5">
        <v>542</v>
      </c>
      <c r="J315" s="7">
        <v>248000</v>
      </c>
    </row>
    <row r="316" spans="6:10" x14ac:dyDescent="0.2">
      <c r="F316" s="5">
        <v>655</v>
      </c>
      <c r="G316" s="7">
        <v>350000</v>
      </c>
      <c r="I316" s="5">
        <v>544</v>
      </c>
      <c r="J316" s="7">
        <v>133000</v>
      </c>
    </row>
    <row r="317" spans="6:10" x14ac:dyDescent="0.2">
      <c r="F317" s="5">
        <v>660</v>
      </c>
      <c r="G317" s="7">
        <v>167000</v>
      </c>
      <c r="I317" s="5">
        <v>545</v>
      </c>
      <c r="J317" s="7">
        <v>179665</v>
      </c>
    </row>
    <row r="318" spans="6:10" x14ac:dyDescent="0.2">
      <c r="F318" s="5">
        <v>662</v>
      </c>
      <c r="G318" s="7">
        <v>402000</v>
      </c>
      <c r="I318" s="5">
        <v>548</v>
      </c>
      <c r="J318" s="7">
        <v>129500</v>
      </c>
    </row>
    <row r="319" spans="6:10" x14ac:dyDescent="0.2">
      <c r="F319" s="5">
        <v>663</v>
      </c>
      <c r="G319" s="7">
        <v>110000</v>
      </c>
      <c r="I319" s="5">
        <v>549</v>
      </c>
      <c r="J319" s="7">
        <v>125000</v>
      </c>
    </row>
    <row r="320" spans="6:10" x14ac:dyDescent="0.2">
      <c r="F320" s="5">
        <v>664</v>
      </c>
      <c r="G320" s="7">
        <v>137500</v>
      </c>
      <c r="I320" s="5">
        <v>550</v>
      </c>
      <c r="J320" s="7">
        <v>263000</v>
      </c>
    </row>
    <row r="321" spans="6:10" x14ac:dyDescent="0.2">
      <c r="F321" s="5">
        <v>665</v>
      </c>
      <c r="G321" s="7">
        <v>423000</v>
      </c>
      <c r="I321" s="5">
        <v>552</v>
      </c>
      <c r="J321" s="7">
        <v>112500</v>
      </c>
    </row>
    <row r="322" spans="6:10" x14ac:dyDescent="0.2">
      <c r="F322" s="5">
        <v>666</v>
      </c>
      <c r="G322" s="7">
        <v>230500</v>
      </c>
      <c r="I322" s="5">
        <v>554</v>
      </c>
      <c r="J322" s="7">
        <v>108000</v>
      </c>
    </row>
    <row r="323" spans="6:10" x14ac:dyDescent="0.2">
      <c r="F323" s="5">
        <v>668</v>
      </c>
      <c r="G323" s="7">
        <v>193500</v>
      </c>
      <c r="I323" s="5">
        <v>555</v>
      </c>
      <c r="J323" s="7">
        <v>284000</v>
      </c>
    </row>
    <row r="324" spans="6:10" x14ac:dyDescent="0.2">
      <c r="F324" s="5">
        <v>669</v>
      </c>
      <c r="G324" s="7">
        <v>168000</v>
      </c>
      <c r="I324" s="5">
        <v>556</v>
      </c>
      <c r="J324" s="7">
        <v>113000</v>
      </c>
    </row>
    <row r="325" spans="6:10" x14ac:dyDescent="0.2">
      <c r="F325" s="5">
        <v>673</v>
      </c>
      <c r="G325" s="7">
        <v>165000</v>
      </c>
      <c r="I325" s="5">
        <v>558</v>
      </c>
      <c r="J325" s="7">
        <v>108000</v>
      </c>
    </row>
    <row r="326" spans="6:10" x14ac:dyDescent="0.2">
      <c r="F326" s="5">
        <v>674</v>
      </c>
      <c r="G326" s="7">
        <v>257500</v>
      </c>
      <c r="I326" s="5">
        <v>559</v>
      </c>
      <c r="J326" s="7">
        <v>175000</v>
      </c>
    </row>
    <row r="327" spans="6:10" x14ac:dyDescent="0.2">
      <c r="F327" s="5">
        <v>675</v>
      </c>
      <c r="G327" s="7">
        <v>140000</v>
      </c>
      <c r="I327" s="5">
        <v>563</v>
      </c>
      <c r="J327" s="7">
        <v>108000</v>
      </c>
    </row>
    <row r="328" spans="6:10" x14ac:dyDescent="0.2">
      <c r="F328" s="5">
        <v>677</v>
      </c>
      <c r="G328" s="7">
        <v>87000</v>
      </c>
      <c r="I328" s="5">
        <v>566</v>
      </c>
      <c r="J328" s="7">
        <v>128000</v>
      </c>
    </row>
    <row r="329" spans="6:10" x14ac:dyDescent="0.2">
      <c r="F329" s="5">
        <v>679</v>
      </c>
      <c r="G329" s="7">
        <v>372500</v>
      </c>
      <c r="I329" s="5">
        <v>570</v>
      </c>
      <c r="J329" s="7">
        <v>135960</v>
      </c>
    </row>
    <row r="330" spans="6:10" x14ac:dyDescent="0.2">
      <c r="F330" s="5">
        <v>683</v>
      </c>
      <c r="G330" s="7">
        <v>173000</v>
      </c>
      <c r="I330" s="5">
        <v>572</v>
      </c>
      <c r="J330" s="7">
        <v>120000</v>
      </c>
    </row>
    <row r="331" spans="6:10" x14ac:dyDescent="0.2">
      <c r="F331" s="5">
        <v>684</v>
      </c>
      <c r="G331" s="7">
        <v>285000</v>
      </c>
      <c r="I331" s="5">
        <v>573</v>
      </c>
      <c r="J331" s="7">
        <v>224500</v>
      </c>
    </row>
    <row r="332" spans="6:10" x14ac:dyDescent="0.2">
      <c r="F332" s="5">
        <v>685</v>
      </c>
      <c r="G332" s="7">
        <v>221000</v>
      </c>
      <c r="I332" s="5">
        <v>574</v>
      </c>
      <c r="J332" s="7">
        <v>170000</v>
      </c>
    </row>
    <row r="333" spans="6:10" x14ac:dyDescent="0.2">
      <c r="F333" s="5">
        <v>686</v>
      </c>
      <c r="G333" s="7">
        <v>207500</v>
      </c>
      <c r="I333" s="5">
        <v>575</v>
      </c>
      <c r="J333" s="7">
        <v>139000</v>
      </c>
    </row>
    <row r="334" spans="6:10" x14ac:dyDescent="0.2">
      <c r="F334" s="5">
        <v>689</v>
      </c>
      <c r="G334" s="7">
        <v>392000</v>
      </c>
      <c r="I334" s="5">
        <v>576</v>
      </c>
      <c r="J334" s="7">
        <v>118500</v>
      </c>
    </row>
    <row r="335" spans="6:10" x14ac:dyDescent="0.2">
      <c r="F335" s="5">
        <v>690</v>
      </c>
      <c r="G335" s="7">
        <v>194700</v>
      </c>
      <c r="I335" s="5">
        <v>577</v>
      </c>
      <c r="J335" s="7">
        <v>145000</v>
      </c>
    </row>
    <row r="336" spans="6:10" x14ac:dyDescent="0.2">
      <c r="F336" s="5">
        <v>692</v>
      </c>
      <c r="G336" s="7">
        <v>755000</v>
      </c>
      <c r="I336" s="5">
        <v>579</v>
      </c>
      <c r="J336" s="7">
        <v>146000</v>
      </c>
    </row>
    <row r="337" spans="6:10" x14ac:dyDescent="0.2">
      <c r="F337" s="5">
        <v>693</v>
      </c>
      <c r="G337" s="7">
        <v>335000</v>
      </c>
      <c r="I337" s="5">
        <v>580</v>
      </c>
      <c r="J337" s="7">
        <v>131500</v>
      </c>
    </row>
    <row r="338" spans="6:10" x14ac:dyDescent="0.2">
      <c r="F338" s="5">
        <v>694</v>
      </c>
      <c r="G338" s="7">
        <v>108480</v>
      </c>
      <c r="I338" s="5">
        <v>583</v>
      </c>
      <c r="J338" s="7">
        <v>118500</v>
      </c>
    </row>
    <row r="339" spans="6:10" x14ac:dyDescent="0.2">
      <c r="F339" s="5">
        <v>696</v>
      </c>
      <c r="G339" s="7">
        <v>176000</v>
      </c>
      <c r="I339" s="5">
        <v>585</v>
      </c>
      <c r="J339" s="7">
        <v>133000</v>
      </c>
    </row>
    <row r="340" spans="6:10" x14ac:dyDescent="0.2">
      <c r="F340" s="5">
        <v>700</v>
      </c>
      <c r="G340" s="7">
        <v>196000</v>
      </c>
      <c r="I340" s="5">
        <v>587</v>
      </c>
      <c r="J340" s="7">
        <v>130000</v>
      </c>
    </row>
    <row r="341" spans="6:10" x14ac:dyDescent="0.2">
      <c r="F341" s="5">
        <v>701</v>
      </c>
      <c r="G341" s="7">
        <v>312500</v>
      </c>
      <c r="I341" s="5">
        <v>588</v>
      </c>
      <c r="J341" s="7">
        <v>137000</v>
      </c>
    </row>
    <row r="342" spans="6:10" x14ac:dyDescent="0.2">
      <c r="F342" s="5">
        <v>702</v>
      </c>
      <c r="G342" s="7">
        <v>140000</v>
      </c>
      <c r="I342" s="5">
        <v>590</v>
      </c>
      <c r="J342" s="7">
        <v>79500</v>
      </c>
    </row>
    <row r="343" spans="6:10" x14ac:dyDescent="0.2">
      <c r="F343" s="5">
        <v>703</v>
      </c>
      <c r="G343" s="7">
        <v>361919</v>
      </c>
      <c r="I343" s="5">
        <v>591</v>
      </c>
      <c r="J343" s="7">
        <v>185900</v>
      </c>
    </row>
    <row r="344" spans="6:10" x14ac:dyDescent="0.2">
      <c r="F344" s="5">
        <v>705</v>
      </c>
      <c r="G344" s="7">
        <v>213000</v>
      </c>
      <c r="I344" s="5">
        <v>593</v>
      </c>
      <c r="J344" s="7">
        <v>138000</v>
      </c>
    </row>
    <row r="345" spans="6:10" x14ac:dyDescent="0.2">
      <c r="F345" s="5">
        <v>707</v>
      </c>
      <c r="G345" s="7">
        <v>302000</v>
      </c>
      <c r="I345" s="5">
        <v>594</v>
      </c>
      <c r="J345" s="7">
        <v>140000</v>
      </c>
    </row>
    <row r="346" spans="6:10" x14ac:dyDescent="0.2">
      <c r="F346" s="5">
        <v>708</v>
      </c>
      <c r="G346" s="7">
        <v>254000</v>
      </c>
      <c r="I346" s="5">
        <v>595</v>
      </c>
      <c r="J346" s="7">
        <v>110000</v>
      </c>
    </row>
    <row r="347" spans="6:10" x14ac:dyDescent="0.2">
      <c r="F347" s="5">
        <v>713</v>
      </c>
      <c r="G347" s="7">
        <v>189000</v>
      </c>
      <c r="I347" s="5">
        <v>597</v>
      </c>
      <c r="J347" s="7">
        <v>114504</v>
      </c>
    </row>
    <row r="348" spans="6:10" x14ac:dyDescent="0.2">
      <c r="F348" s="5">
        <v>716</v>
      </c>
      <c r="G348" s="7">
        <v>165000</v>
      </c>
      <c r="I348" s="5">
        <v>600</v>
      </c>
      <c r="J348" s="7">
        <v>151000</v>
      </c>
    </row>
    <row r="349" spans="6:10" x14ac:dyDescent="0.2">
      <c r="F349" s="5">
        <v>718</v>
      </c>
      <c r="G349" s="7">
        <v>157000</v>
      </c>
      <c r="I349" s="5">
        <v>602</v>
      </c>
      <c r="J349" s="7">
        <v>141000</v>
      </c>
    </row>
    <row r="350" spans="6:10" x14ac:dyDescent="0.2">
      <c r="F350" s="5">
        <v>719</v>
      </c>
      <c r="G350" s="7">
        <v>341000</v>
      </c>
      <c r="I350" s="5">
        <v>603</v>
      </c>
      <c r="J350" s="7">
        <v>220000</v>
      </c>
    </row>
    <row r="351" spans="6:10" x14ac:dyDescent="0.2">
      <c r="F351" s="5">
        <v>721</v>
      </c>
      <c r="G351" s="7">
        <v>275000</v>
      </c>
      <c r="I351" s="5">
        <v>604</v>
      </c>
      <c r="J351" s="7">
        <v>151000</v>
      </c>
    </row>
    <row r="352" spans="6:10" x14ac:dyDescent="0.2">
      <c r="F352" s="5">
        <v>725</v>
      </c>
      <c r="G352" s="7">
        <v>320000</v>
      </c>
      <c r="I352" s="5">
        <v>606</v>
      </c>
      <c r="J352" s="7">
        <v>205000</v>
      </c>
    </row>
    <row r="353" spans="6:10" x14ac:dyDescent="0.2">
      <c r="F353" s="5">
        <v>728</v>
      </c>
      <c r="G353" s="7">
        <v>194500</v>
      </c>
      <c r="I353" s="5">
        <v>607</v>
      </c>
      <c r="J353" s="7">
        <v>152000</v>
      </c>
    </row>
    <row r="354" spans="6:10" x14ac:dyDescent="0.2">
      <c r="F354" s="5">
        <v>729</v>
      </c>
      <c r="G354" s="7">
        <v>110000</v>
      </c>
      <c r="I354" s="5">
        <v>608</v>
      </c>
      <c r="J354" s="7">
        <v>225000</v>
      </c>
    </row>
    <row r="355" spans="6:10" x14ac:dyDescent="0.2">
      <c r="F355" s="5">
        <v>731</v>
      </c>
      <c r="G355" s="7">
        <v>236500</v>
      </c>
      <c r="I355" s="5">
        <v>609</v>
      </c>
      <c r="J355" s="7">
        <v>359100</v>
      </c>
    </row>
    <row r="356" spans="6:10" x14ac:dyDescent="0.2">
      <c r="F356" s="5">
        <v>733</v>
      </c>
      <c r="G356" s="7">
        <v>222500</v>
      </c>
      <c r="I356" s="5">
        <v>610</v>
      </c>
      <c r="J356" s="7">
        <v>118500</v>
      </c>
    </row>
    <row r="357" spans="6:10" x14ac:dyDescent="0.2">
      <c r="F357" s="5">
        <v>739</v>
      </c>
      <c r="G357" s="7">
        <v>179000</v>
      </c>
      <c r="I357" s="5">
        <v>612</v>
      </c>
      <c r="J357" s="7">
        <v>148000</v>
      </c>
    </row>
    <row r="358" spans="6:10" x14ac:dyDescent="0.2">
      <c r="F358" s="5">
        <v>743</v>
      </c>
      <c r="G358" s="7">
        <v>179000</v>
      </c>
      <c r="I358" s="5">
        <v>615</v>
      </c>
      <c r="J358" s="7">
        <v>75500</v>
      </c>
    </row>
    <row r="359" spans="6:10" x14ac:dyDescent="0.2">
      <c r="F359" s="5">
        <v>745</v>
      </c>
      <c r="G359" s="7">
        <v>180000</v>
      </c>
      <c r="I359" s="5">
        <v>616</v>
      </c>
      <c r="J359" s="7">
        <v>137500</v>
      </c>
    </row>
    <row r="360" spans="6:10" x14ac:dyDescent="0.2">
      <c r="F360" s="5">
        <v>746</v>
      </c>
      <c r="G360" s="7">
        <v>299800</v>
      </c>
      <c r="I360" s="5">
        <v>617</v>
      </c>
      <c r="J360" s="7">
        <v>183200</v>
      </c>
    </row>
    <row r="361" spans="6:10" x14ac:dyDescent="0.2">
      <c r="F361" s="5">
        <v>748</v>
      </c>
      <c r="G361" s="7">
        <v>265979</v>
      </c>
      <c r="I361" s="5">
        <v>618</v>
      </c>
      <c r="J361" s="7">
        <v>105500</v>
      </c>
    </row>
    <row r="362" spans="6:10" x14ac:dyDescent="0.2">
      <c r="F362" s="5">
        <v>749</v>
      </c>
      <c r="G362" s="7">
        <v>260400</v>
      </c>
      <c r="I362" s="5">
        <v>621</v>
      </c>
      <c r="J362" s="7">
        <v>67000</v>
      </c>
    </row>
    <row r="363" spans="6:10" x14ac:dyDescent="0.2">
      <c r="F363" s="5">
        <v>753</v>
      </c>
      <c r="G363" s="7">
        <v>217000</v>
      </c>
      <c r="I363" s="5">
        <v>623</v>
      </c>
      <c r="J363" s="7">
        <v>135000</v>
      </c>
    </row>
    <row r="364" spans="6:10" x14ac:dyDescent="0.2">
      <c r="F364" s="5">
        <v>760</v>
      </c>
      <c r="G364" s="7">
        <v>290000</v>
      </c>
      <c r="I364" s="5">
        <v>624</v>
      </c>
      <c r="J364" s="7">
        <v>168500</v>
      </c>
    </row>
    <row r="365" spans="6:10" x14ac:dyDescent="0.2">
      <c r="F365" s="5">
        <v>762</v>
      </c>
      <c r="G365" s="7">
        <v>100000</v>
      </c>
      <c r="I365" s="5">
        <v>625</v>
      </c>
      <c r="J365" s="7">
        <v>165150</v>
      </c>
    </row>
    <row r="366" spans="6:10" x14ac:dyDescent="0.2">
      <c r="F366" s="5">
        <v>764</v>
      </c>
      <c r="G366" s="7">
        <v>337000</v>
      </c>
      <c r="I366" s="5">
        <v>627</v>
      </c>
      <c r="J366" s="7">
        <v>139900</v>
      </c>
    </row>
    <row r="367" spans="6:10" x14ac:dyDescent="0.2">
      <c r="F367" s="5">
        <v>765</v>
      </c>
      <c r="G367" s="7">
        <v>270000</v>
      </c>
      <c r="I367" s="5">
        <v>629</v>
      </c>
      <c r="J367" s="7">
        <v>135000</v>
      </c>
    </row>
    <row r="368" spans="6:10" x14ac:dyDescent="0.2">
      <c r="F368" s="5">
        <v>766</v>
      </c>
      <c r="G368" s="7">
        <v>264132</v>
      </c>
      <c r="I368" s="5">
        <v>631</v>
      </c>
      <c r="J368" s="7">
        <v>124000</v>
      </c>
    </row>
    <row r="369" spans="6:10" x14ac:dyDescent="0.2">
      <c r="F369" s="5">
        <v>769</v>
      </c>
      <c r="G369" s="7">
        <v>216837</v>
      </c>
      <c r="I369" s="5">
        <v>634</v>
      </c>
      <c r="J369" s="7">
        <v>139400</v>
      </c>
    </row>
    <row r="370" spans="6:10" x14ac:dyDescent="0.2">
      <c r="F370" s="5">
        <v>770</v>
      </c>
      <c r="G370" s="7">
        <v>538000</v>
      </c>
      <c r="I370" s="5">
        <v>635</v>
      </c>
      <c r="J370" s="7">
        <v>144000</v>
      </c>
    </row>
    <row r="371" spans="6:10" x14ac:dyDescent="0.2">
      <c r="F371" s="5">
        <v>775</v>
      </c>
      <c r="G371" s="7">
        <v>395000</v>
      </c>
      <c r="I371" s="5">
        <v>637</v>
      </c>
      <c r="J371" s="7">
        <v>60000</v>
      </c>
    </row>
    <row r="372" spans="6:10" x14ac:dyDescent="0.2">
      <c r="F372" s="5">
        <v>776</v>
      </c>
      <c r="G372" s="7">
        <v>162000</v>
      </c>
      <c r="I372" s="5">
        <v>638</v>
      </c>
      <c r="J372" s="7">
        <v>93000</v>
      </c>
    </row>
    <row r="373" spans="6:10" x14ac:dyDescent="0.2">
      <c r="F373" s="5">
        <v>777</v>
      </c>
      <c r="G373" s="7">
        <v>221500</v>
      </c>
      <c r="I373" s="5">
        <v>639</v>
      </c>
      <c r="J373" s="7">
        <v>85000</v>
      </c>
    </row>
    <row r="374" spans="6:10" x14ac:dyDescent="0.2">
      <c r="F374" s="5">
        <v>781</v>
      </c>
      <c r="G374" s="7">
        <v>176000</v>
      </c>
      <c r="I374" s="5">
        <v>642</v>
      </c>
      <c r="J374" s="7">
        <v>226000</v>
      </c>
    </row>
    <row r="375" spans="6:10" x14ac:dyDescent="0.2">
      <c r="F375" s="5">
        <v>783</v>
      </c>
      <c r="G375" s="7">
        <v>187100</v>
      </c>
      <c r="I375" s="5">
        <v>644</v>
      </c>
      <c r="J375" s="7">
        <v>152000</v>
      </c>
    </row>
    <row r="376" spans="6:10" x14ac:dyDescent="0.2">
      <c r="F376" s="5">
        <v>784</v>
      </c>
      <c r="G376" s="7">
        <v>165500</v>
      </c>
      <c r="I376" s="5">
        <v>646</v>
      </c>
      <c r="J376" s="7">
        <v>143250</v>
      </c>
    </row>
    <row r="377" spans="6:10" x14ac:dyDescent="0.2">
      <c r="F377" s="5">
        <v>786</v>
      </c>
      <c r="G377" s="7">
        <v>161500</v>
      </c>
      <c r="I377" s="5">
        <v>647</v>
      </c>
      <c r="J377" s="7">
        <v>98300</v>
      </c>
    </row>
    <row r="378" spans="6:10" x14ac:dyDescent="0.2">
      <c r="F378" s="5">
        <v>791</v>
      </c>
      <c r="G378" s="7">
        <v>160200</v>
      </c>
      <c r="I378" s="5">
        <v>649</v>
      </c>
      <c r="J378" s="7">
        <v>155000</v>
      </c>
    </row>
    <row r="379" spans="6:10" x14ac:dyDescent="0.2">
      <c r="F379" s="5">
        <v>793</v>
      </c>
      <c r="G379" s="7">
        <v>269790</v>
      </c>
      <c r="I379" s="5">
        <v>650</v>
      </c>
      <c r="J379" s="7">
        <v>84500</v>
      </c>
    </row>
    <row r="380" spans="6:10" x14ac:dyDescent="0.2">
      <c r="F380" s="5">
        <v>794</v>
      </c>
      <c r="G380" s="7">
        <v>225000</v>
      </c>
      <c r="I380" s="5">
        <v>651</v>
      </c>
      <c r="J380" s="7">
        <v>205950</v>
      </c>
    </row>
    <row r="381" spans="6:10" x14ac:dyDescent="0.2">
      <c r="F381" s="5">
        <v>799</v>
      </c>
      <c r="G381" s="7">
        <v>485000</v>
      </c>
      <c r="I381" s="5">
        <v>652</v>
      </c>
      <c r="J381" s="7">
        <v>108000</v>
      </c>
    </row>
    <row r="382" spans="6:10" x14ac:dyDescent="0.2">
      <c r="F382" s="5">
        <v>802</v>
      </c>
      <c r="G382" s="7">
        <v>109900</v>
      </c>
      <c r="I382" s="5">
        <v>653</v>
      </c>
      <c r="J382" s="7">
        <v>191000</v>
      </c>
    </row>
    <row r="383" spans="6:10" x14ac:dyDescent="0.2">
      <c r="F383" s="5">
        <v>804</v>
      </c>
      <c r="G383" s="7">
        <v>582933</v>
      </c>
      <c r="I383" s="5">
        <v>654</v>
      </c>
      <c r="J383" s="7">
        <v>135000</v>
      </c>
    </row>
    <row r="384" spans="6:10" x14ac:dyDescent="0.2">
      <c r="F384" s="5">
        <v>806</v>
      </c>
      <c r="G384" s="7">
        <v>227680</v>
      </c>
      <c r="I384" s="5">
        <v>656</v>
      </c>
      <c r="J384" s="7">
        <v>88000</v>
      </c>
    </row>
    <row r="385" spans="6:10" x14ac:dyDescent="0.2">
      <c r="F385" s="5">
        <v>808</v>
      </c>
      <c r="G385" s="7">
        <v>223500</v>
      </c>
      <c r="I385" s="5">
        <v>657</v>
      </c>
      <c r="J385" s="7">
        <v>145500</v>
      </c>
    </row>
    <row r="386" spans="6:10" x14ac:dyDescent="0.2">
      <c r="F386" s="5">
        <v>814</v>
      </c>
      <c r="G386" s="7">
        <v>157900</v>
      </c>
      <c r="I386" s="5">
        <v>658</v>
      </c>
      <c r="J386" s="7">
        <v>149000</v>
      </c>
    </row>
    <row r="387" spans="6:10" x14ac:dyDescent="0.2">
      <c r="F387" s="5">
        <v>816</v>
      </c>
      <c r="G387" s="7">
        <v>224900</v>
      </c>
      <c r="I387" s="5">
        <v>659</v>
      </c>
      <c r="J387" s="7">
        <v>97500</v>
      </c>
    </row>
    <row r="388" spans="6:10" x14ac:dyDescent="0.2">
      <c r="F388" s="5">
        <v>818</v>
      </c>
      <c r="G388" s="7">
        <v>271000</v>
      </c>
      <c r="I388" s="5">
        <v>661</v>
      </c>
      <c r="J388" s="7">
        <v>197900</v>
      </c>
    </row>
    <row r="389" spans="6:10" x14ac:dyDescent="0.2">
      <c r="F389" s="5">
        <v>820</v>
      </c>
      <c r="G389" s="7">
        <v>224000</v>
      </c>
      <c r="I389" s="5">
        <v>667</v>
      </c>
      <c r="J389" s="7">
        <v>129000</v>
      </c>
    </row>
    <row r="390" spans="6:10" x14ac:dyDescent="0.2">
      <c r="F390" s="5">
        <v>825</v>
      </c>
      <c r="G390" s="7">
        <v>232600</v>
      </c>
      <c r="I390" s="5">
        <v>670</v>
      </c>
      <c r="J390" s="7">
        <v>137500</v>
      </c>
    </row>
    <row r="391" spans="6:10" x14ac:dyDescent="0.2">
      <c r="F391" s="5">
        <v>826</v>
      </c>
      <c r="G391" s="7">
        <v>385000</v>
      </c>
      <c r="I391" s="5">
        <v>671</v>
      </c>
      <c r="J391" s="7">
        <v>173500</v>
      </c>
    </row>
    <row r="392" spans="6:10" x14ac:dyDescent="0.2">
      <c r="F392" s="5">
        <v>828</v>
      </c>
      <c r="G392" s="7">
        <v>189000</v>
      </c>
      <c r="I392" s="5">
        <v>672</v>
      </c>
      <c r="J392" s="7">
        <v>103600</v>
      </c>
    </row>
    <row r="393" spans="6:10" x14ac:dyDescent="0.2">
      <c r="F393" s="5">
        <v>831</v>
      </c>
      <c r="G393" s="7">
        <v>166000</v>
      </c>
      <c r="I393" s="5">
        <v>676</v>
      </c>
      <c r="J393" s="7">
        <v>148500</v>
      </c>
    </row>
    <row r="394" spans="6:10" x14ac:dyDescent="0.2">
      <c r="F394" s="5">
        <v>834</v>
      </c>
      <c r="G394" s="7">
        <v>167000</v>
      </c>
      <c r="I394" s="5">
        <v>678</v>
      </c>
      <c r="J394" s="7">
        <v>109500</v>
      </c>
    </row>
    <row r="395" spans="6:10" x14ac:dyDescent="0.2">
      <c r="F395" s="5">
        <v>835</v>
      </c>
      <c r="G395" s="7">
        <v>139950</v>
      </c>
      <c r="I395" s="5">
        <v>680</v>
      </c>
      <c r="J395" s="7">
        <v>128500</v>
      </c>
    </row>
    <row r="396" spans="6:10" x14ac:dyDescent="0.2">
      <c r="F396" s="5">
        <v>836</v>
      </c>
      <c r="G396" s="7">
        <v>128000</v>
      </c>
      <c r="I396" s="5">
        <v>681</v>
      </c>
      <c r="J396" s="7">
        <v>143000</v>
      </c>
    </row>
    <row r="397" spans="6:10" x14ac:dyDescent="0.2">
      <c r="F397" s="5">
        <v>837</v>
      </c>
      <c r="G397" s="7">
        <v>153500</v>
      </c>
      <c r="I397" s="5">
        <v>682</v>
      </c>
      <c r="J397" s="7">
        <v>159434</v>
      </c>
    </row>
    <row r="398" spans="6:10" x14ac:dyDescent="0.2">
      <c r="F398" s="5">
        <v>839</v>
      </c>
      <c r="G398" s="7">
        <v>144000</v>
      </c>
      <c r="I398" s="5">
        <v>687</v>
      </c>
      <c r="J398" s="7">
        <v>227875</v>
      </c>
    </row>
    <row r="399" spans="6:10" x14ac:dyDescent="0.2">
      <c r="F399" s="5">
        <v>843</v>
      </c>
      <c r="G399" s="7">
        <v>174900</v>
      </c>
      <c r="I399" s="5">
        <v>688</v>
      </c>
      <c r="J399" s="7">
        <v>148800</v>
      </c>
    </row>
    <row r="400" spans="6:10" x14ac:dyDescent="0.2">
      <c r="F400" s="5">
        <v>844</v>
      </c>
      <c r="G400" s="7">
        <v>141000</v>
      </c>
      <c r="I400" s="5">
        <v>691</v>
      </c>
      <c r="J400" s="7">
        <v>141000</v>
      </c>
    </row>
    <row r="401" spans="6:10" x14ac:dyDescent="0.2">
      <c r="F401" s="5">
        <v>846</v>
      </c>
      <c r="G401" s="7">
        <v>171000</v>
      </c>
      <c r="I401" s="5">
        <v>695</v>
      </c>
      <c r="J401" s="7">
        <v>141500</v>
      </c>
    </row>
    <row r="402" spans="6:10" x14ac:dyDescent="0.2">
      <c r="F402" s="5">
        <v>852</v>
      </c>
      <c r="G402" s="7">
        <v>215000</v>
      </c>
      <c r="I402" s="5">
        <v>697</v>
      </c>
      <c r="J402" s="7">
        <v>89000</v>
      </c>
    </row>
    <row r="403" spans="6:10" x14ac:dyDescent="0.2">
      <c r="F403" s="5">
        <v>854</v>
      </c>
      <c r="G403" s="7">
        <v>158000</v>
      </c>
      <c r="I403" s="5">
        <v>698</v>
      </c>
      <c r="J403" s="7">
        <v>123500</v>
      </c>
    </row>
    <row r="404" spans="6:10" x14ac:dyDescent="0.2">
      <c r="F404" s="5">
        <v>855</v>
      </c>
      <c r="G404" s="7">
        <v>170000</v>
      </c>
      <c r="I404" s="5">
        <v>699</v>
      </c>
      <c r="J404" s="7">
        <v>138500</v>
      </c>
    </row>
    <row r="405" spans="6:10" x14ac:dyDescent="0.2">
      <c r="F405" s="5">
        <v>859</v>
      </c>
      <c r="G405" s="7">
        <v>152000</v>
      </c>
      <c r="I405" s="5">
        <v>704</v>
      </c>
      <c r="J405" s="7">
        <v>140000</v>
      </c>
    </row>
    <row r="406" spans="6:10" x14ac:dyDescent="0.2">
      <c r="F406" s="5">
        <v>864</v>
      </c>
      <c r="G406" s="7">
        <v>132500</v>
      </c>
      <c r="I406" s="5">
        <v>706</v>
      </c>
      <c r="J406" s="7">
        <v>55000</v>
      </c>
    </row>
    <row r="407" spans="6:10" x14ac:dyDescent="0.2">
      <c r="F407" s="5">
        <v>865</v>
      </c>
      <c r="G407" s="7">
        <v>250580</v>
      </c>
      <c r="I407" s="5">
        <v>709</v>
      </c>
      <c r="J407" s="7">
        <v>179540</v>
      </c>
    </row>
    <row r="408" spans="6:10" x14ac:dyDescent="0.2">
      <c r="F408" s="5">
        <v>867</v>
      </c>
      <c r="G408" s="7">
        <v>248900</v>
      </c>
      <c r="I408" s="5">
        <v>710</v>
      </c>
      <c r="J408" s="7">
        <v>109900</v>
      </c>
    </row>
    <row r="409" spans="6:10" x14ac:dyDescent="0.2">
      <c r="F409" s="5">
        <v>876</v>
      </c>
      <c r="G409" s="7">
        <v>303477</v>
      </c>
      <c r="I409" s="5">
        <v>711</v>
      </c>
      <c r="J409" s="7">
        <v>52000</v>
      </c>
    </row>
    <row r="410" spans="6:10" x14ac:dyDescent="0.2">
      <c r="F410" s="5">
        <v>877</v>
      </c>
      <c r="G410" s="7">
        <v>132250</v>
      </c>
      <c r="I410" s="5">
        <v>712</v>
      </c>
      <c r="J410" s="7">
        <v>102776</v>
      </c>
    </row>
    <row r="411" spans="6:10" x14ac:dyDescent="0.2">
      <c r="F411" s="5">
        <v>878</v>
      </c>
      <c r="G411" s="7">
        <v>350000</v>
      </c>
      <c r="I411" s="5">
        <v>714</v>
      </c>
      <c r="J411" s="7">
        <v>129000</v>
      </c>
    </row>
    <row r="412" spans="6:10" x14ac:dyDescent="0.2">
      <c r="F412" s="5">
        <v>879</v>
      </c>
      <c r="G412" s="7">
        <v>148000</v>
      </c>
      <c r="I412" s="5">
        <v>715</v>
      </c>
      <c r="J412" s="7">
        <v>130500</v>
      </c>
    </row>
    <row r="413" spans="6:10" x14ac:dyDescent="0.2">
      <c r="F413" s="5">
        <v>881</v>
      </c>
      <c r="G413" s="7">
        <v>157000</v>
      </c>
      <c r="I413" s="5">
        <v>717</v>
      </c>
      <c r="J413" s="7">
        <v>159500</v>
      </c>
    </row>
    <row r="414" spans="6:10" x14ac:dyDescent="0.2">
      <c r="F414" s="5">
        <v>882</v>
      </c>
      <c r="G414" s="7">
        <v>187500</v>
      </c>
      <c r="I414" s="5">
        <v>720</v>
      </c>
      <c r="J414" s="7">
        <v>128500</v>
      </c>
    </row>
    <row r="415" spans="6:10" x14ac:dyDescent="0.2">
      <c r="F415" s="5">
        <v>886</v>
      </c>
      <c r="G415" s="7">
        <v>328900</v>
      </c>
      <c r="I415" s="5">
        <v>722</v>
      </c>
      <c r="J415" s="7">
        <v>143000</v>
      </c>
    </row>
    <row r="416" spans="6:10" x14ac:dyDescent="0.2">
      <c r="F416" s="5">
        <v>887</v>
      </c>
      <c r="G416" s="7">
        <v>145000</v>
      </c>
      <c r="I416" s="5">
        <v>723</v>
      </c>
      <c r="J416" s="7">
        <v>124500</v>
      </c>
    </row>
    <row r="417" spans="6:10" x14ac:dyDescent="0.2">
      <c r="F417" s="5">
        <v>889</v>
      </c>
      <c r="G417" s="7">
        <v>268000</v>
      </c>
      <c r="I417" s="5">
        <v>724</v>
      </c>
      <c r="J417" s="7">
        <v>135000</v>
      </c>
    </row>
    <row r="418" spans="6:10" x14ac:dyDescent="0.2">
      <c r="F418" s="5">
        <v>890</v>
      </c>
      <c r="G418" s="7">
        <v>149500</v>
      </c>
      <c r="I418" s="5">
        <v>726</v>
      </c>
      <c r="J418" s="7">
        <v>120500</v>
      </c>
    </row>
    <row r="419" spans="6:10" x14ac:dyDescent="0.2">
      <c r="F419" s="5">
        <v>893</v>
      </c>
      <c r="G419" s="7">
        <v>154500</v>
      </c>
      <c r="I419" s="5">
        <v>727</v>
      </c>
      <c r="J419" s="7">
        <v>222000</v>
      </c>
    </row>
    <row r="420" spans="6:10" x14ac:dyDescent="0.2">
      <c r="F420" s="5">
        <v>894</v>
      </c>
      <c r="G420" s="7">
        <v>165000</v>
      </c>
      <c r="I420" s="5">
        <v>730</v>
      </c>
      <c r="J420" s="7">
        <v>103000</v>
      </c>
    </row>
    <row r="421" spans="6:10" x14ac:dyDescent="0.2">
      <c r="F421" s="5">
        <v>899</v>
      </c>
      <c r="G421" s="7">
        <v>611657</v>
      </c>
      <c r="I421" s="5">
        <v>732</v>
      </c>
      <c r="J421" s="7">
        <v>187500</v>
      </c>
    </row>
    <row r="422" spans="6:10" x14ac:dyDescent="0.2">
      <c r="F422" s="5">
        <v>904</v>
      </c>
      <c r="G422" s="7">
        <v>240000</v>
      </c>
      <c r="I422" s="5">
        <v>734</v>
      </c>
      <c r="J422" s="7">
        <v>131400</v>
      </c>
    </row>
    <row r="423" spans="6:10" x14ac:dyDescent="0.2">
      <c r="F423" s="5">
        <v>907</v>
      </c>
      <c r="G423" s="7">
        <v>255000</v>
      </c>
      <c r="I423" s="5">
        <v>735</v>
      </c>
      <c r="J423" s="7">
        <v>108000</v>
      </c>
    </row>
    <row r="424" spans="6:10" x14ac:dyDescent="0.2">
      <c r="F424" s="5">
        <v>911</v>
      </c>
      <c r="G424" s="7">
        <v>154300</v>
      </c>
      <c r="I424" s="5">
        <v>736</v>
      </c>
      <c r="J424" s="7">
        <v>163000</v>
      </c>
    </row>
    <row r="425" spans="6:10" x14ac:dyDescent="0.2">
      <c r="F425" s="5">
        <v>912</v>
      </c>
      <c r="G425" s="7">
        <v>143500</v>
      </c>
      <c r="I425" s="5">
        <v>737</v>
      </c>
      <c r="J425" s="7">
        <v>93500</v>
      </c>
    </row>
    <row r="426" spans="6:10" x14ac:dyDescent="0.2">
      <c r="F426" s="5">
        <v>918</v>
      </c>
      <c r="G426" s="7">
        <v>135000</v>
      </c>
      <c r="I426" s="5">
        <v>738</v>
      </c>
      <c r="J426" s="7">
        <v>239900</v>
      </c>
    </row>
    <row r="427" spans="6:10" x14ac:dyDescent="0.2">
      <c r="F427" s="5">
        <v>919</v>
      </c>
      <c r="G427" s="7">
        <v>238000</v>
      </c>
      <c r="I427" s="5">
        <v>740</v>
      </c>
      <c r="J427" s="7">
        <v>190000</v>
      </c>
    </row>
    <row r="428" spans="6:10" x14ac:dyDescent="0.2">
      <c r="F428" s="5">
        <v>920</v>
      </c>
      <c r="G428" s="7">
        <v>176500</v>
      </c>
      <c r="I428" s="5">
        <v>741</v>
      </c>
      <c r="J428" s="7">
        <v>132000</v>
      </c>
    </row>
    <row r="429" spans="6:10" x14ac:dyDescent="0.2">
      <c r="F429" s="5">
        <v>922</v>
      </c>
      <c r="G429" s="7">
        <v>145900</v>
      </c>
      <c r="I429" s="5">
        <v>742</v>
      </c>
      <c r="J429" s="7">
        <v>142000</v>
      </c>
    </row>
    <row r="430" spans="6:10" x14ac:dyDescent="0.2">
      <c r="F430" s="5">
        <v>923</v>
      </c>
      <c r="G430" s="7">
        <v>169990</v>
      </c>
      <c r="I430" s="5">
        <v>744</v>
      </c>
      <c r="J430" s="7">
        <v>175000</v>
      </c>
    </row>
    <row r="431" spans="6:10" x14ac:dyDescent="0.2">
      <c r="F431" s="5">
        <v>924</v>
      </c>
      <c r="G431" s="7">
        <v>193000</v>
      </c>
      <c r="I431" s="5">
        <v>747</v>
      </c>
      <c r="J431" s="7">
        <v>236000</v>
      </c>
    </row>
    <row r="432" spans="6:10" x14ac:dyDescent="0.2">
      <c r="F432" s="5">
        <v>925</v>
      </c>
      <c r="G432" s="7">
        <v>207500</v>
      </c>
      <c r="I432" s="5">
        <v>750</v>
      </c>
      <c r="J432" s="7">
        <v>98000</v>
      </c>
    </row>
    <row r="433" spans="6:10" x14ac:dyDescent="0.2">
      <c r="F433" s="5">
        <v>926</v>
      </c>
      <c r="G433" s="7">
        <v>175000</v>
      </c>
      <c r="I433" s="5">
        <v>751</v>
      </c>
      <c r="J433" s="7">
        <v>96500</v>
      </c>
    </row>
    <row r="434" spans="6:10" x14ac:dyDescent="0.2">
      <c r="F434" s="5">
        <v>927</v>
      </c>
      <c r="G434" s="7">
        <v>285000</v>
      </c>
      <c r="I434" s="5">
        <v>752</v>
      </c>
      <c r="J434" s="7">
        <v>162000</v>
      </c>
    </row>
    <row r="435" spans="6:10" x14ac:dyDescent="0.2">
      <c r="F435" s="5">
        <v>929</v>
      </c>
      <c r="G435" s="7">
        <v>236500</v>
      </c>
      <c r="I435" s="5">
        <v>754</v>
      </c>
      <c r="J435" s="7">
        <v>275500</v>
      </c>
    </row>
    <row r="436" spans="6:10" x14ac:dyDescent="0.2">
      <c r="F436" s="5">
        <v>931</v>
      </c>
      <c r="G436" s="7">
        <v>201000</v>
      </c>
      <c r="I436" s="5">
        <v>755</v>
      </c>
      <c r="J436" s="7">
        <v>156000</v>
      </c>
    </row>
    <row r="437" spans="6:10" x14ac:dyDescent="0.2">
      <c r="F437" s="5">
        <v>933</v>
      </c>
      <c r="G437" s="7">
        <v>320000</v>
      </c>
      <c r="I437" s="5">
        <v>756</v>
      </c>
      <c r="J437" s="7">
        <v>172500</v>
      </c>
    </row>
    <row r="438" spans="6:10" x14ac:dyDescent="0.2">
      <c r="F438" s="5">
        <v>934</v>
      </c>
      <c r="G438" s="7">
        <v>190000</v>
      </c>
      <c r="I438" s="5">
        <v>757</v>
      </c>
      <c r="J438" s="7">
        <v>212000</v>
      </c>
    </row>
    <row r="439" spans="6:10" x14ac:dyDescent="0.2">
      <c r="F439" s="5">
        <v>937</v>
      </c>
      <c r="G439" s="7">
        <v>184900</v>
      </c>
      <c r="I439" s="5">
        <v>758</v>
      </c>
      <c r="J439" s="7">
        <v>158900</v>
      </c>
    </row>
    <row r="440" spans="6:10" x14ac:dyDescent="0.2">
      <c r="F440" s="5">
        <v>938</v>
      </c>
      <c r="G440" s="7">
        <v>253000</v>
      </c>
      <c r="I440" s="5">
        <v>759</v>
      </c>
      <c r="J440" s="7">
        <v>179400</v>
      </c>
    </row>
    <row r="441" spans="6:10" x14ac:dyDescent="0.2">
      <c r="F441" s="5">
        <v>939</v>
      </c>
      <c r="G441" s="7">
        <v>239799</v>
      </c>
      <c r="I441" s="5">
        <v>761</v>
      </c>
      <c r="J441" s="7">
        <v>127500</v>
      </c>
    </row>
    <row r="442" spans="6:10" x14ac:dyDescent="0.2">
      <c r="F442" s="5">
        <v>941</v>
      </c>
      <c r="G442" s="7">
        <v>150900</v>
      </c>
      <c r="I442" s="5">
        <v>763</v>
      </c>
      <c r="J442" s="7">
        <v>215200</v>
      </c>
    </row>
    <row r="443" spans="6:10" x14ac:dyDescent="0.2">
      <c r="F443" s="5">
        <v>943</v>
      </c>
      <c r="G443" s="7">
        <v>150000</v>
      </c>
      <c r="I443" s="5">
        <v>767</v>
      </c>
      <c r="J443" s="7">
        <v>196500</v>
      </c>
    </row>
    <row r="444" spans="6:10" x14ac:dyDescent="0.2">
      <c r="F444" s="5">
        <v>944</v>
      </c>
      <c r="G444" s="7">
        <v>143000</v>
      </c>
      <c r="I444" s="5">
        <v>768</v>
      </c>
      <c r="J444" s="7">
        <v>160000</v>
      </c>
    </row>
    <row r="445" spans="6:10" x14ac:dyDescent="0.2">
      <c r="F445" s="5">
        <v>946</v>
      </c>
      <c r="G445" s="7">
        <v>124900</v>
      </c>
      <c r="I445" s="5">
        <v>771</v>
      </c>
      <c r="J445" s="7">
        <v>134900</v>
      </c>
    </row>
    <row r="446" spans="6:10" x14ac:dyDescent="0.2">
      <c r="F446" s="5">
        <v>947</v>
      </c>
      <c r="G446" s="7">
        <v>143000</v>
      </c>
      <c r="I446" s="5">
        <v>772</v>
      </c>
      <c r="J446" s="7">
        <v>102000</v>
      </c>
    </row>
    <row r="447" spans="6:10" x14ac:dyDescent="0.2">
      <c r="F447" s="5">
        <v>948</v>
      </c>
      <c r="G447" s="7">
        <v>270000</v>
      </c>
      <c r="I447" s="5">
        <v>773</v>
      </c>
      <c r="J447" s="7">
        <v>107000</v>
      </c>
    </row>
    <row r="448" spans="6:10" x14ac:dyDescent="0.2">
      <c r="F448" s="5">
        <v>950</v>
      </c>
      <c r="G448" s="7">
        <v>197500</v>
      </c>
      <c r="I448" s="5">
        <v>774</v>
      </c>
      <c r="J448" s="7">
        <v>114500</v>
      </c>
    </row>
    <row r="449" spans="6:10" x14ac:dyDescent="0.2">
      <c r="F449" s="5">
        <v>959</v>
      </c>
      <c r="G449" s="7">
        <v>185000</v>
      </c>
      <c r="I449" s="5">
        <v>778</v>
      </c>
      <c r="J449" s="7">
        <v>142500</v>
      </c>
    </row>
    <row r="450" spans="6:10" x14ac:dyDescent="0.2">
      <c r="F450" s="5">
        <v>962</v>
      </c>
      <c r="G450" s="7">
        <v>272000</v>
      </c>
      <c r="I450" s="5">
        <v>779</v>
      </c>
      <c r="J450" s="7">
        <v>144000</v>
      </c>
    </row>
    <row r="451" spans="6:10" x14ac:dyDescent="0.2">
      <c r="F451" s="5">
        <v>964</v>
      </c>
      <c r="G451" s="7">
        <v>239000</v>
      </c>
      <c r="I451" s="5">
        <v>780</v>
      </c>
      <c r="J451" s="7">
        <v>135000</v>
      </c>
    </row>
    <row r="452" spans="6:10" x14ac:dyDescent="0.2">
      <c r="F452" s="5">
        <v>968</v>
      </c>
      <c r="G452" s="7">
        <v>135000</v>
      </c>
      <c r="I452" s="5">
        <v>782</v>
      </c>
      <c r="J452" s="7">
        <v>175900</v>
      </c>
    </row>
    <row r="453" spans="6:10" x14ac:dyDescent="0.2">
      <c r="F453" s="5">
        <v>974</v>
      </c>
      <c r="G453" s="7">
        <v>182000</v>
      </c>
      <c r="I453" s="5">
        <v>785</v>
      </c>
      <c r="J453" s="7">
        <v>128000</v>
      </c>
    </row>
    <row r="454" spans="6:10" x14ac:dyDescent="0.2">
      <c r="F454" s="5">
        <v>978</v>
      </c>
      <c r="G454" s="7">
        <v>199900</v>
      </c>
      <c r="I454" s="5">
        <v>787</v>
      </c>
      <c r="J454" s="7">
        <v>139000</v>
      </c>
    </row>
    <row r="455" spans="6:10" x14ac:dyDescent="0.2">
      <c r="F455" s="5">
        <v>980</v>
      </c>
      <c r="G455" s="7">
        <v>139000</v>
      </c>
      <c r="I455" s="5">
        <v>788</v>
      </c>
      <c r="J455" s="7">
        <v>233000</v>
      </c>
    </row>
    <row r="456" spans="6:10" x14ac:dyDescent="0.2">
      <c r="F456" s="5">
        <v>982</v>
      </c>
      <c r="G456" s="7">
        <v>336000</v>
      </c>
      <c r="I456" s="5">
        <v>789</v>
      </c>
      <c r="J456" s="7">
        <v>107900</v>
      </c>
    </row>
    <row r="457" spans="6:10" x14ac:dyDescent="0.2">
      <c r="F457" s="5">
        <v>983</v>
      </c>
      <c r="G457" s="7">
        <v>159895</v>
      </c>
      <c r="I457" s="5">
        <v>790</v>
      </c>
      <c r="J457" s="7">
        <v>187500</v>
      </c>
    </row>
    <row r="458" spans="6:10" x14ac:dyDescent="0.2">
      <c r="F458" s="5">
        <v>984</v>
      </c>
      <c r="G458" s="7">
        <v>255900</v>
      </c>
      <c r="I458" s="5">
        <v>792</v>
      </c>
      <c r="J458" s="7">
        <v>146800</v>
      </c>
    </row>
    <row r="459" spans="6:10" x14ac:dyDescent="0.2">
      <c r="F459" s="5">
        <v>986</v>
      </c>
      <c r="G459" s="7">
        <v>125000</v>
      </c>
      <c r="I459" s="5">
        <v>795</v>
      </c>
      <c r="J459" s="7">
        <v>194500</v>
      </c>
    </row>
    <row r="460" spans="6:10" x14ac:dyDescent="0.2">
      <c r="F460" s="5">
        <v>988</v>
      </c>
      <c r="G460" s="7">
        <v>395192</v>
      </c>
      <c r="I460" s="5">
        <v>796</v>
      </c>
      <c r="J460" s="7">
        <v>171000</v>
      </c>
    </row>
    <row r="461" spans="6:10" x14ac:dyDescent="0.2">
      <c r="F461" s="5">
        <v>991</v>
      </c>
      <c r="G461" s="7">
        <v>348000</v>
      </c>
      <c r="I461" s="5">
        <v>797</v>
      </c>
      <c r="J461" s="7">
        <v>143500</v>
      </c>
    </row>
    <row r="462" spans="6:10" x14ac:dyDescent="0.2">
      <c r="F462" s="5">
        <v>995</v>
      </c>
      <c r="G462" s="7">
        <v>337500</v>
      </c>
      <c r="I462" s="5">
        <v>798</v>
      </c>
      <c r="J462" s="7">
        <v>110000</v>
      </c>
    </row>
    <row r="463" spans="6:10" x14ac:dyDescent="0.2">
      <c r="F463" s="5">
        <v>998</v>
      </c>
      <c r="G463" s="7">
        <v>185000</v>
      </c>
      <c r="I463" s="5">
        <v>800</v>
      </c>
      <c r="J463" s="7">
        <v>175000</v>
      </c>
    </row>
    <row r="464" spans="6:10" x14ac:dyDescent="0.2">
      <c r="F464" s="5">
        <v>1000</v>
      </c>
      <c r="G464" s="7">
        <v>206000</v>
      </c>
      <c r="I464" s="5">
        <v>801</v>
      </c>
      <c r="J464" s="7">
        <v>200000</v>
      </c>
    </row>
    <row r="465" spans="6:10" x14ac:dyDescent="0.2">
      <c r="F465" s="5">
        <v>1003</v>
      </c>
      <c r="G465" s="7">
        <v>232000</v>
      </c>
      <c r="I465" s="5">
        <v>803</v>
      </c>
      <c r="J465" s="7">
        <v>189000</v>
      </c>
    </row>
    <row r="466" spans="6:10" x14ac:dyDescent="0.2">
      <c r="F466" s="5">
        <v>1004</v>
      </c>
      <c r="G466" s="7">
        <v>136905</v>
      </c>
      <c r="I466" s="5">
        <v>805</v>
      </c>
      <c r="J466" s="7">
        <v>118000</v>
      </c>
    </row>
    <row r="467" spans="6:10" x14ac:dyDescent="0.2">
      <c r="F467" s="5">
        <v>1005</v>
      </c>
      <c r="G467" s="7">
        <v>181000</v>
      </c>
      <c r="I467" s="5">
        <v>807</v>
      </c>
      <c r="J467" s="7">
        <v>135500</v>
      </c>
    </row>
    <row r="468" spans="6:10" x14ac:dyDescent="0.2">
      <c r="F468" s="5">
        <v>1007</v>
      </c>
      <c r="G468" s="7">
        <v>163500</v>
      </c>
      <c r="I468" s="5">
        <v>809</v>
      </c>
      <c r="J468" s="7">
        <v>159950</v>
      </c>
    </row>
    <row r="469" spans="6:10" x14ac:dyDescent="0.2">
      <c r="F469" s="5">
        <v>1009</v>
      </c>
      <c r="G469" s="7">
        <v>240000</v>
      </c>
      <c r="I469" s="5">
        <v>810</v>
      </c>
      <c r="J469" s="7">
        <v>106000</v>
      </c>
    </row>
    <row r="470" spans="6:10" x14ac:dyDescent="0.2">
      <c r="F470" s="5">
        <v>1015</v>
      </c>
      <c r="G470" s="7">
        <v>119200</v>
      </c>
      <c r="I470" s="5">
        <v>811</v>
      </c>
      <c r="J470" s="7">
        <v>181000</v>
      </c>
    </row>
    <row r="471" spans="6:10" x14ac:dyDescent="0.2">
      <c r="F471" s="5">
        <v>1017</v>
      </c>
      <c r="G471" s="7">
        <v>203000</v>
      </c>
      <c r="I471" s="5">
        <v>812</v>
      </c>
      <c r="J471" s="7">
        <v>144500</v>
      </c>
    </row>
    <row r="472" spans="6:10" x14ac:dyDescent="0.2">
      <c r="F472" s="5">
        <v>1018</v>
      </c>
      <c r="G472" s="7">
        <v>187500</v>
      </c>
      <c r="I472" s="5">
        <v>813</v>
      </c>
      <c r="J472" s="7">
        <v>55993</v>
      </c>
    </row>
    <row r="473" spans="6:10" x14ac:dyDescent="0.2">
      <c r="F473" s="5">
        <v>1020</v>
      </c>
      <c r="G473" s="7">
        <v>213490</v>
      </c>
      <c r="I473" s="5">
        <v>815</v>
      </c>
      <c r="J473" s="7">
        <v>116000</v>
      </c>
    </row>
    <row r="474" spans="6:10" x14ac:dyDescent="0.2">
      <c r="F474" s="5">
        <v>1021</v>
      </c>
      <c r="G474" s="7">
        <v>176000</v>
      </c>
      <c r="I474" s="5">
        <v>817</v>
      </c>
      <c r="J474" s="7">
        <v>137000</v>
      </c>
    </row>
    <row r="475" spans="6:10" x14ac:dyDescent="0.2">
      <c r="F475" s="5">
        <v>1022</v>
      </c>
      <c r="G475" s="7">
        <v>194000</v>
      </c>
      <c r="I475" s="5">
        <v>819</v>
      </c>
      <c r="J475" s="7">
        <v>155000</v>
      </c>
    </row>
    <row r="476" spans="6:10" x14ac:dyDescent="0.2">
      <c r="F476" s="5">
        <v>1024</v>
      </c>
      <c r="G476" s="7">
        <v>191000</v>
      </c>
      <c r="I476" s="5">
        <v>821</v>
      </c>
      <c r="J476" s="7">
        <v>183000</v>
      </c>
    </row>
    <row r="477" spans="6:10" x14ac:dyDescent="0.2">
      <c r="F477" s="5">
        <v>1025</v>
      </c>
      <c r="G477" s="7">
        <v>287000</v>
      </c>
      <c r="I477" s="5">
        <v>822</v>
      </c>
      <c r="J477" s="7">
        <v>93000</v>
      </c>
    </row>
    <row r="478" spans="6:10" x14ac:dyDescent="0.2">
      <c r="F478" s="5">
        <v>1027</v>
      </c>
      <c r="G478" s="7">
        <v>167500</v>
      </c>
      <c r="I478" s="5">
        <v>823</v>
      </c>
      <c r="J478" s="7">
        <v>225000</v>
      </c>
    </row>
    <row r="479" spans="6:10" x14ac:dyDescent="0.2">
      <c r="F479" s="5">
        <v>1028</v>
      </c>
      <c r="G479" s="7">
        <v>293077</v>
      </c>
      <c r="I479" s="5">
        <v>824</v>
      </c>
      <c r="J479" s="7">
        <v>139500</v>
      </c>
    </row>
    <row r="480" spans="6:10" x14ac:dyDescent="0.2">
      <c r="F480" s="5">
        <v>1033</v>
      </c>
      <c r="G480" s="7">
        <v>310000</v>
      </c>
      <c r="I480" s="5">
        <v>827</v>
      </c>
      <c r="J480" s="7">
        <v>109500</v>
      </c>
    </row>
    <row r="481" spans="6:10" x14ac:dyDescent="0.2">
      <c r="F481" s="5">
        <v>1034</v>
      </c>
      <c r="G481" s="7">
        <v>230000</v>
      </c>
      <c r="I481" s="5">
        <v>829</v>
      </c>
      <c r="J481" s="7">
        <v>185000</v>
      </c>
    </row>
    <row r="482" spans="6:10" x14ac:dyDescent="0.2">
      <c r="F482" s="5">
        <v>1037</v>
      </c>
      <c r="G482" s="7">
        <v>315500</v>
      </c>
      <c r="I482" s="5">
        <v>830</v>
      </c>
      <c r="J482" s="7">
        <v>147400</v>
      </c>
    </row>
    <row r="483" spans="6:10" x14ac:dyDescent="0.2">
      <c r="F483" s="5">
        <v>1041</v>
      </c>
      <c r="G483" s="7">
        <v>155000</v>
      </c>
      <c r="I483" s="5">
        <v>832</v>
      </c>
      <c r="J483" s="7">
        <v>151000</v>
      </c>
    </row>
    <row r="484" spans="6:10" x14ac:dyDescent="0.2">
      <c r="F484" s="5">
        <v>1043</v>
      </c>
      <c r="G484" s="7">
        <v>196000</v>
      </c>
      <c r="I484" s="5">
        <v>833</v>
      </c>
      <c r="J484" s="7">
        <v>237000</v>
      </c>
    </row>
    <row r="485" spans="6:10" x14ac:dyDescent="0.2">
      <c r="F485" s="5">
        <v>1044</v>
      </c>
      <c r="G485" s="7">
        <v>262280</v>
      </c>
      <c r="I485" s="5">
        <v>838</v>
      </c>
      <c r="J485" s="7">
        <v>100000</v>
      </c>
    </row>
    <row r="486" spans="6:10" x14ac:dyDescent="0.2">
      <c r="F486" s="5">
        <v>1045</v>
      </c>
      <c r="G486" s="7">
        <v>278000</v>
      </c>
      <c r="I486" s="5">
        <v>840</v>
      </c>
      <c r="J486" s="7">
        <v>130500</v>
      </c>
    </row>
    <row r="487" spans="6:10" x14ac:dyDescent="0.2">
      <c r="F487" s="5">
        <v>1047</v>
      </c>
      <c r="G487" s="7">
        <v>556581</v>
      </c>
      <c r="I487" s="5">
        <v>841</v>
      </c>
      <c r="J487" s="7">
        <v>140000</v>
      </c>
    </row>
    <row r="488" spans="6:10" x14ac:dyDescent="0.2">
      <c r="F488" s="5">
        <v>1051</v>
      </c>
      <c r="G488" s="7">
        <v>176485</v>
      </c>
      <c r="I488" s="5">
        <v>842</v>
      </c>
      <c r="J488" s="7">
        <v>157500</v>
      </c>
    </row>
    <row r="489" spans="6:10" x14ac:dyDescent="0.2">
      <c r="F489" s="5">
        <v>1052</v>
      </c>
      <c r="G489" s="7">
        <v>200141</v>
      </c>
      <c r="I489" s="5">
        <v>845</v>
      </c>
      <c r="J489" s="7">
        <v>153900</v>
      </c>
    </row>
    <row r="490" spans="6:10" x14ac:dyDescent="0.2">
      <c r="F490" s="5">
        <v>1054</v>
      </c>
      <c r="G490" s="7">
        <v>144500</v>
      </c>
      <c r="I490" s="5">
        <v>847</v>
      </c>
      <c r="J490" s="7">
        <v>213000</v>
      </c>
    </row>
    <row r="491" spans="6:10" x14ac:dyDescent="0.2">
      <c r="F491" s="5">
        <v>1055</v>
      </c>
      <c r="G491" s="7">
        <v>255000</v>
      </c>
      <c r="I491" s="5">
        <v>848</v>
      </c>
      <c r="J491" s="7">
        <v>133500</v>
      </c>
    </row>
    <row r="492" spans="6:10" x14ac:dyDescent="0.2">
      <c r="F492" s="5">
        <v>1056</v>
      </c>
      <c r="G492" s="7">
        <v>180000</v>
      </c>
      <c r="I492" s="5">
        <v>849</v>
      </c>
      <c r="J492" s="7">
        <v>240000</v>
      </c>
    </row>
    <row r="493" spans="6:10" x14ac:dyDescent="0.2">
      <c r="F493" s="5">
        <v>1057</v>
      </c>
      <c r="G493" s="7">
        <v>185850</v>
      </c>
      <c r="I493" s="5">
        <v>850</v>
      </c>
      <c r="J493" s="7">
        <v>187000</v>
      </c>
    </row>
    <row r="494" spans="6:10" x14ac:dyDescent="0.2">
      <c r="F494" s="5">
        <v>1059</v>
      </c>
      <c r="G494" s="7">
        <v>335000</v>
      </c>
      <c r="I494" s="5">
        <v>851</v>
      </c>
      <c r="J494" s="7">
        <v>131500</v>
      </c>
    </row>
    <row r="495" spans="6:10" x14ac:dyDescent="0.2">
      <c r="F495" s="5">
        <v>1061</v>
      </c>
      <c r="G495" s="7">
        <v>213500</v>
      </c>
      <c r="I495" s="5">
        <v>853</v>
      </c>
      <c r="J495" s="7">
        <v>164000</v>
      </c>
    </row>
    <row r="496" spans="6:10" x14ac:dyDescent="0.2">
      <c r="F496" s="5">
        <v>1064</v>
      </c>
      <c r="G496" s="7">
        <v>110500</v>
      </c>
      <c r="I496" s="5">
        <v>856</v>
      </c>
      <c r="J496" s="7">
        <v>127000</v>
      </c>
    </row>
    <row r="497" spans="6:10" x14ac:dyDescent="0.2">
      <c r="F497" s="5">
        <v>1065</v>
      </c>
      <c r="G497" s="7">
        <v>154000</v>
      </c>
      <c r="I497" s="5">
        <v>857</v>
      </c>
      <c r="J497" s="7">
        <v>147000</v>
      </c>
    </row>
    <row r="498" spans="6:10" x14ac:dyDescent="0.2">
      <c r="F498" s="5">
        <v>1066</v>
      </c>
      <c r="G498" s="7">
        <v>328000</v>
      </c>
      <c r="I498" s="5">
        <v>858</v>
      </c>
      <c r="J498" s="7">
        <v>174000</v>
      </c>
    </row>
    <row r="499" spans="6:10" x14ac:dyDescent="0.2">
      <c r="F499" s="5">
        <v>1075</v>
      </c>
      <c r="G499" s="7">
        <v>194000</v>
      </c>
      <c r="I499" s="5">
        <v>860</v>
      </c>
      <c r="J499" s="7">
        <v>250000</v>
      </c>
    </row>
    <row r="500" spans="6:10" x14ac:dyDescent="0.2">
      <c r="F500" s="5">
        <v>1078</v>
      </c>
      <c r="G500" s="7">
        <v>138800</v>
      </c>
      <c r="I500" s="5">
        <v>861</v>
      </c>
      <c r="J500" s="7">
        <v>189950</v>
      </c>
    </row>
    <row r="501" spans="6:10" x14ac:dyDescent="0.2">
      <c r="F501" s="5">
        <v>1081</v>
      </c>
      <c r="G501" s="7">
        <v>145000</v>
      </c>
      <c r="I501" s="5">
        <v>862</v>
      </c>
      <c r="J501" s="7">
        <v>131500</v>
      </c>
    </row>
    <row r="502" spans="6:10" x14ac:dyDescent="0.2">
      <c r="F502" s="5">
        <v>1083</v>
      </c>
      <c r="G502" s="7">
        <v>192000</v>
      </c>
      <c r="I502" s="5">
        <v>863</v>
      </c>
      <c r="J502" s="7">
        <v>152000</v>
      </c>
    </row>
    <row r="503" spans="6:10" x14ac:dyDescent="0.2">
      <c r="F503" s="5">
        <v>1084</v>
      </c>
      <c r="G503" s="7">
        <v>160000</v>
      </c>
      <c r="I503" s="5">
        <v>866</v>
      </c>
      <c r="J503" s="7">
        <v>148500</v>
      </c>
    </row>
    <row r="504" spans="6:10" x14ac:dyDescent="0.2">
      <c r="F504" s="5">
        <v>1088</v>
      </c>
      <c r="G504" s="7">
        <v>252000</v>
      </c>
      <c r="I504" s="5">
        <v>868</v>
      </c>
      <c r="J504" s="7">
        <v>129000</v>
      </c>
    </row>
    <row r="505" spans="6:10" x14ac:dyDescent="0.2">
      <c r="F505" s="5">
        <v>1090</v>
      </c>
      <c r="G505" s="7">
        <v>197000</v>
      </c>
      <c r="I505" s="5">
        <v>869</v>
      </c>
      <c r="J505" s="7">
        <v>169000</v>
      </c>
    </row>
    <row r="506" spans="6:10" x14ac:dyDescent="0.2">
      <c r="F506" s="5">
        <v>1093</v>
      </c>
      <c r="G506" s="7">
        <v>136500</v>
      </c>
      <c r="I506" s="5">
        <v>870</v>
      </c>
      <c r="J506" s="7">
        <v>236000</v>
      </c>
    </row>
    <row r="507" spans="6:10" x14ac:dyDescent="0.2">
      <c r="F507" s="5">
        <v>1096</v>
      </c>
      <c r="G507" s="7">
        <v>176432</v>
      </c>
      <c r="I507" s="5">
        <v>871</v>
      </c>
      <c r="J507" s="7">
        <v>109500</v>
      </c>
    </row>
    <row r="508" spans="6:10" x14ac:dyDescent="0.2">
      <c r="F508" s="5">
        <v>1098</v>
      </c>
      <c r="G508" s="7">
        <v>170000</v>
      </c>
      <c r="I508" s="5">
        <v>872</v>
      </c>
      <c r="J508" s="7">
        <v>200500</v>
      </c>
    </row>
    <row r="509" spans="6:10" x14ac:dyDescent="0.2">
      <c r="F509" s="5">
        <v>1100</v>
      </c>
      <c r="G509" s="7">
        <v>157000</v>
      </c>
      <c r="I509" s="5">
        <v>873</v>
      </c>
      <c r="J509" s="7">
        <v>116000</v>
      </c>
    </row>
    <row r="510" spans="6:10" x14ac:dyDescent="0.2">
      <c r="F510" s="5">
        <v>1106</v>
      </c>
      <c r="G510" s="7">
        <v>325000</v>
      </c>
      <c r="I510" s="5">
        <v>874</v>
      </c>
      <c r="J510" s="7">
        <v>133000</v>
      </c>
    </row>
    <row r="511" spans="6:10" x14ac:dyDescent="0.2">
      <c r="F511" s="5">
        <v>1110</v>
      </c>
      <c r="G511" s="7">
        <v>280000</v>
      </c>
      <c r="I511" s="5">
        <v>875</v>
      </c>
      <c r="J511" s="7">
        <v>66500</v>
      </c>
    </row>
    <row r="512" spans="6:10" x14ac:dyDescent="0.2">
      <c r="F512" s="5">
        <v>1116</v>
      </c>
      <c r="G512" s="7">
        <v>318000</v>
      </c>
      <c r="I512" s="5">
        <v>880</v>
      </c>
      <c r="J512" s="7">
        <v>136500</v>
      </c>
    </row>
    <row r="513" spans="6:10" x14ac:dyDescent="0.2">
      <c r="F513" s="5">
        <v>1122</v>
      </c>
      <c r="G513" s="7">
        <v>212900</v>
      </c>
      <c r="I513" s="5">
        <v>883</v>
      </c>
      <c r="J513" s="7">
        <v>178000</v>
      </c>
    </row>
    <row r="514" spans="6:10" x14ac:dyDescent="0.2">
      <c r="F514" s="5">
        <v>1127</v>
      </c>
      <c r="G514" s="7">
        <v>174000</v>
      </c>
      <c r="I514" s="5">
        <v>884</v>
      </c>
      <c r="J514" s="7">
        <v>118500</v>
      </c>
    </row>
    <row r="515" spans="6:10" x14ac:dyDescent="0.2">
      <c r="F515" s="5">
        <v>1128</v>
      </c>
      <c r="G515" s="7">
        <v>259000</v>
      </c>
      <c r="I515" s="5">
        <v>885</v>
      </c>
      <c r="J515" s="7">
        <v>100000</v>
      </c>
    </row>
    <row r="516" spans="6:10" x14ac:dyDescent="0.2">
      <c r="F516" s="5">
        <v>1131</v>
      </c>
      <c r="G516" s="7">
        <v>135000</v>
      </c>
      <c r="I516" s="5">
        <v>888</v>
      </c>
      <c r="J516" s="7">
        <v>135500</v>
      </c>
    </row>
    <row r="517" spans="6:10" x14ac:dyDescent="0.2">
      <c r="F517" s="5">
        <v>1134</v>
      </c>
      <c r="G517" s="7">
        <v>239500</v>
      </c>
      <c r="I517" s="5">
        <v>891</v>
      </c>
      <c r="J517" s="7">
        <v>122900</v>
      </c>
    </row>
    <row r="518" spans="6:10" x14ac:dyDescent="0.2">
      <c r="F518" s="5">
        <v>1139</v>
      </c>
      <c r="G518" s="7">
        <v>196000</v>
      </c>
      <c r="I518" s="5">
        <v>892</v>
      </c>
      <c r="J518" s="7">
        <v>172500</v>
      </c>
    </row>
    <row r="519" spans="6:10" x14ac:dyDescent="0.2">
      <c r="F519" s="5">
        <v>1143</v>
      </c>
      <c r="G519" s="7">
        <v>424870</v>
      </c>
      <c r="I519" s="5">
        <v>895</v>
      </c>
      <c r="J519" s="7">
        <v>118858</v>
      </c>
    </row>
    <row r="520" spans="6:10" x14ac:dyDescent="0.2">
      <c r="F520" s="5">
        <v>1147</v>
      </c>
      <c r="G520" s="7">
        <v>180000</v>
      </c>
      <c r="I520" s="5">
        <v>896</v>
      </c>
      <c r="J520" s="7">
        <v>140000</v>
      </c>
    </row>
    <row r="521" spans="6:10" x14ac:dyDescent="0.2">
      <c r="F521" s="5">
        <v>1152</v>
      </c>
      <c r="G521" s="7">
        <v>149900</v>
      </c>
      <c r="I521" s="5">
        <v>897</v>
      </c>
      <c r="J521" s="7">
        <v>106500</v>
      </c>
    </row>
    <row r="522" spans="6:10" x14ac:dyDescent="0.2">
      <c r="F522" s="5">
        <v>1153</v>
      </c>
      <c r="G522" s="7">
        <v>230000</v>
      </c>
      <c r="I522" s="5">
        <v>898</v>
      </c>
      <c r="J522" s="7">
        <v>142953</v>
      </c>
    </row>
    <row r="523" spans="6:10" x14ac:dyDescent="0.2">
      <c r="F523" s="5">
        <v>1156</v>
      </c>
      <c r="G523" s="7">
        <v>218000</v>
      </c>
      <c r="I523" s="5">
        <v>900</v>
      </c>
      <c r="J523" s="7">
        <v>135000</v>
      </c>
    </row>
    <row r="524" spans="6:10" x14ac:dyDescent="0.2">
      <c r="F524" s="5">
        <v>1157</v>
      </c>
      <c r="G524" s="7">
        <v>179900</v>
      </c>
      <c r="I524" s="5">
        <v>901</v>
      </c>
      <c r="J524" s="7">
        <v>110000</v>
      </c>
    </row>
    <row r="525" spans="6:10" x14ac:dyDescent="0.2">
      <c r="F525" s="5">
        <v>1158</v>
      </c>
      <c r="G525" s="7">
        <v>230000</v>
      </c>
      <c r="I525" s="5">
        <v>902</v>
      </c>
      <c r="J525" s="7">
        <v>153000</v>
      </c>
    </row>
    <row r="526" spans="6:10" x14ac:dyDescent="0.2">
      <c r="F526" s="5">
        <v>1159</v>
      </c>
      <c r="G526" s="7">
        <v>235128</v>
      </c>
      <c r="I526" s="5">
        <v>903</v>
      </c>
      <c r="J526" s="7">
        <v>180000</v>
      </c>
    </row>
    <row r="527" spans="6:10" x14ac:dyDescent="0.2">
      <c r="F527" s="5">
        <v>1162</v>
      </c>
      <c r="G527" s="7">
        <v>224000</v>
      </c>
      <c r="I527" s="5">
        <v>905</v>
      </c>
      <c r="J527" s="7">
        <v>125500</v>
      </c>
    </row>
    <row r="528" spans="6:10" x14ac:dyDescent="0.2">
      <c r="F528" s="5">
        <v>1164</v>
      </c>
      <c r="G528" s="7">
        <v>108959</v>
      </c>
      <c r="I528" s="5">
        <v>906</v>
      </c>
      <c r="J528" s="7">
        <v>128000</v>
      </c>
    </row>
    <row r="529" spans="6:10" x14ac:dyDescent="0.2">
      <c r="F529" s="5">
        <v>1165</v>
      </c>
      <c r="G529" s="7">
        <v>194000</v>
      </c>
      <c r="I529" s="5">
        <v>908</v>
      </c>
      <c r="J529" s="7">
        <v>250000</v>
      </c>
    </row>
    <row r="530" spans="6:10" x14ac:dyDescent="0.2">
      <c r="F530" s="5">
        <v>1166</v>
      </c>
      <c r="G530" s="7">
        <v>233170</v>
      </c>
      <c r="I530" s="5">
        <v>909</v>
      </c>
      <c r="J530" s="7">
        <v>131000</v>
      </c>
    </row>
    <row r="531" spans="6:10" x14ac:dyDescent="0.2">
      <c r="F531" s="5">
        <v>1167</v>
      </c>
      <c r="G531" s="7">
        <v>245350</v>
      </c>
      <c r="I531" s="5">
        <v>910</v>
      </c>
      <c r="J531" s="7">
        <v>174000</v>
      </c>
    </row>
    <row r="532" spans="6:10" x14ac:dyDescent="0.2">
      <c r="F532" s="5">
        <v>1169</v>
      </c>
      <c r="G532" s="7">
        <v>235000</v>
      </c>
      <c r="I532" s="5">
        <v>913</v>
      </c>
      <c r="J532" s="7">
        <v>88000</v>
      </c>
    </row>
    <row r="533" spans="6:10" x14ac:dyDescent="0.2">
      <c r="F533" s="5">
        <v>1170</v>
      </c>
      <c r="G533" s="7">
        <v>625000</v>
      </c>
      <c r="I533" s="5">
        <v>914</v>
      </c>
      <c r="J533" s="7">
        <v>145000</v>
      </c>
    </row>
    <row r="534" spans="6:10" x14ac:dyDescent="0.2">
      <c r="F534" s="5">
        <v>1171</v>
      </c>
      <c r="G534" s="7">
        <v>171000</v>
      </c>
      <c r="I534" s="5">
        <v>915</v>
      </c>
      <c r="J534" s="7">
        <v>173733</v>
      </c>
    </row>
    <row r="535" spans="6:10" x14ac:dyDescent="0.2">
      <c r="F535" s="5">
        <v>1172</v>
      </c>
      <c r="G535" s="7">
        <v>163000</v>
      </c>
      <c r="I535" s="5">
        <v>916</v>
      </c>
      <c r="J535" s="7">
        <v>75000</v>
      </c>
    </row>
    <row r="536" spans="6:10" x14ac:dyDescent="0.2">
      <c r="F536" s="5">
        <v>1174</v>
      </c>
      <c r="G536" s="7">
        <v>200500</v>
      </c>
      <c r="I536" s="5">
        <v>917</v>
      </c>
      <c r="J536" s="7">
        <v>35311</v>
      </c>
    </row>
    <row r="537" spans="6:10" x14ac:dyDescent="0.2">
      <c r="F537" s="5">
        <v>1176</v>
      </c>
      <c r="G537" s="7">
        <v>285000</v>
      </c>
      <c r="I537" s="5">
        <v>921</v>
      </c>
      <c r="J537" s="7">
        <v>201000</v>
      </c>
    </row>
    <row r="538" spans="6:10" x14ac:dyDescent="0.2">
      <c r="F538" s="5">
        <v>1181</v>
      </c>
      <c r="G538" s="7">
        <v>250000</v>
      </c>
      <c r="I538" s="5">
        <v>928</v>
      </c>
      <c r="J538" s="7">
        <v>176000</v>
      </c>
    </row>
    <row r="539" spans="6:10" x14ac:dyDescent="0.2">
      <c r="F539" s="5">
        <v>1182</v>
      </c>
      <c r="G539" s="7">
        <v>392500</v>
      </c>
      <c r="I539" s="5">
        <v>930</v>
      </c>
      <c r="J539" s="7">
        <v>222000</v>
      </c>
    </row>
    <row r="540" spans="6:10" x14ac:dyDescent="0.2">
      <c r="F540" s="5">
        <v>1183</v>
      </c>
      <c r="G540" s="7">
        <v>745000</v>
      </c>
      <c r="I540" s="5">
        <v>932</v>
      </c>
      <c r="J540" s="7">
        <v>117500</v>
      </c>
    </row>
    <row r="541" spans="6:10" x14ac:dyDescent="0.2">
      <c r="F541" s="5">
        <v>1184</v>
      </c>
      <c r="G541" s="7">
        <v>120000</v>
      </c>
      <c r="I541" s="5">
        <v>935</v>
      </c>
      <c r="J541" s="7">
        <v>242000</v>
      </c>
    </row>
    <row r="542" spans="6:10" x14ac:dyDescent="0.2">
      <c r="F542" s="5">
        <v>1185</v>
      </c>
      <c r="G542" s="7">
        <v>186700</v>
      </c>
      <c r="I542" s="5">
        <v>936</v>
      </c>
      <c r="J542" s="7">
        <v>79900</v>
      </c>
    </row>
    <row r="543" spans="6:10" x14ac:dyDescent="0.2">
      <c r="F543" s="5">
        <v>1188</v>
      </c>
      <c r="G543" s="7">
        <v>262000</v>
      </c>
      <c r="I543" s="5">
        <v>940</v>
      </c>
      <c r="J543" s="7">
        <v>244400</v>
      </c>
    </row>
    <row r="544" spans="6:10" x14ac:dyDescent="0.2">
      <c r="F544" s="5">
        <v>1191</v>
      </c>
      <c r="G544" s="7">
        <v>168000</v>
      </c>
      <c r="I544" s="5">
        <v>942</v>
      </c>
      <c r="J544" s="7">
        <v>214000</v>
      </c>
    </row>
    <row r="545" spans="6:10" x14ac:dyDescent="0.2">
      <c r="F545" s="5">
        <v>1194</v>
      </c>
      <c r="G545" s="7">
        <v>165000</v>
      </c>
      <c r="I545" s="5">
        <v>945</v>
      </c>
      <c r="J545" s="7">
        <v>137500</v>
      </c>
    </row>
    <row r="546" spans="6:10" x14ac:dyDescent="0.2">
      <c r="F546" s="5">
        <v>1199</v>
      </c>
      <c r="G546" s="7">
        <v>178000</v>
      </c>
      <c r="I546" s="5">
        <v>949</v>
      </c>
      <c r="J546" s="7">
        <v>192500</v>
      </c>
    </row>
    <row r="547" spans="6:10" x14ac:dyDescent="0.2">
      <c r="F547" s="5">
        <v>1204</v>
      </c>
      <c r="G547" s="7">
        <v>213000</v>
      </c>
      <c r="I547" s="5">
        <v>951</v>
      </c>
      <c r="J547" s="7">
        <v>129000</v>
      </c>
    </row>
    <row r="548" spans="6:10" x14ac:dyDescent="0.2">
      <c r="F548" s="5">
        <v>1206</v>
      </c>
      <c r="G548" s="7">
        <v>271900</v>
      </c>
      <c r="I548" s="5">
        <v>952</v>
      </c>
      <c r="J548" s="7">
        <v>119900</v>
      </c>
    </row>
    <row r="549" spans="6:10" x14ac:dyDescent="0.2">
      <c r="F549" s="5">
        <v>1208</v>
      </c>
      <c r="G549" s="7">
        <v>200000</v>
      </c>
      <c r="I549" s="5">
        <v>953</v>
      </c>
      <c r="J549" s="7">
        <v>133900</v>
      </c>
    </row>
    <row r="550" spans="6:10" x14ac:dyDescent="0.2">
      <c r="F550" s="5">
        <v>1210</v>
      </c>
      <c r="G550" s="7">
        <v>290000</v>
      </c>
      <c r="I550" s="5">
        <v>954</v>
      </c>
      <c r="J550" s="7">
        <v>172000</v>
      </c>
    </row>
    <row r="551" spans="6:10" x14ac:dyDescent="0.2">
      <c r="F551" s="5">
        <v>1218</v>
      </c>
      <c r="G551" s="7">
        <v>229456</v>
      </c>
      <c r="I551" s="5">
        <v>955</v>
      </c>
      <c r="J551" s="7">
        <v>127500</v>
      </c>
    </row>
    <row r="552" spans="6:10" x14ac:dyDescent="0.2">
      <c r="F552" s="5">
        <v>1224</v>
      </c>
      <c r="G552" s="7">
        <v>137900</v>
      </c>
      <c r="I552" s="5">
        <v>956</v>
      </c>
      <c r="J552" s="7">
        <v>145000</v>
      </c>
    </row>
    <row r="553" spans="6:10" x14ac:dyDescent="0.2">
      <c r="F553" s="5">
        <v>1229</v>
      </c>
      <c r="G553" s="7">
        <v>367294</v>
      </c>
      <c r="I553" s="5">
        <v>957</v>
      </c>
      <c r="J553" s="7">
        <v>124000</v>
      </c>
    </row>
    <row r="554" spans="6:10" x14ac:dyDescent="0.2">
      <c r="F554" s="5">
        <v>1230</v>
      </c>
      <c r="G554" s="7">
        <v>127000</v>
      </c>
      <c r="I554" s="5">
        <v>958</v>
      </c>
      <c r="J554" s="7">
        <v>132000</v>
      </c>
    </row>
    <row r="555" spans="6:10" x14ac:dyDescent="0.2">
      <c r="F555" s="5">
        <v>1231</v>
      </c>
      <c r="G555" s="7">
        <v>190000</v>
      </c>
      <c r="I555" s="5">
        <v>960</v>
      </c>
      <c r="J555" s="7">
        <v>155000</v>
      </c>
    </row>
    <row r="556" spans="6:10" x14ac:dyDescent="0.2">
      <c r="F556" s="5">
        <v>1232</v>
      </c>
      <c r="G556" s="7">
        <v>132500</v>
      </c>
      <c r="I556" s="5">
        <v>961</v>
      </c>
      <c r="J556" s="7">
        <v>116500</v>
      </c>
    </row>
    <row r="557" spans="6:10" x14ac:dyDescent="0.2">
      <c r="F557" s="5">
        <v>1234</v>
      </c>
      <c r="G557" s="7">
        <v>142000</v>
      </c>
      <c r="I557" s="5">
        <v>963</v>
      </c>
      <c r="J557" s="7">
        <v>155000</v>
      </c>
    </row>
    <row r="558" spans="6:10" x14ac:dyDescent="0.2">
      <c r="F558" s="5">
        <v>1239</v>
      </c>
      <c r="G558" s="7">
        <v>142500</v>
      </c>
      <c r="I558" s="5">
        <v>965</v>
      </c>
      <c r="J558" s="7">
        <v>214900</v>
      </c>
    </row>
    <row r="559" spans="6:10" x14ac:dyDescent="0.2">
      <c r="F559" s="5">
        <v>1240</v>
      </c>
      <c r="G559" s="7">
        <v>265900</v>
      </c>
      <c r="I559" s="5">
        <v>966</v>
      </c>
      <c r="J559" s="7">
        <v>178900</v>
      </c>
    </row>
    <row r="560" spans="6:10" x14ac:dyDescent="0.2">
      <c r="F560" s="5">
        <v>1242</v>
      </c>
      <c r="G560" s="7">
        <v>248328</v>
      </c>
      <c r="I560" s="5">
        <v>967</v>
      </c>
      <c r="J560" s="7">
        <v>160000</v>
      </c>
    </row>
    <row r="561" spans="6:10" x14ac:dyDescent="0.2">
      <c r="F561" s="5">
        <v>1244</v>
      </c>
      <c r="G561" s="7">
        <v>465000</v>
      </c>
      <c r="I561" s="5">
        <v>969</v>
      </c>
      <c r="J561" s="7">
        <v>37900</v>
      </c>
    </row>
    <row r="562" spans="6:10" x14ac:dyDescent="0.2">
      <c r="F562" s="5">
        <v>1251</v>
      </c>
      <c r="G562" s="7">
        <v>244000</v>
      </c>
      <c r="I562" s="5">
        <v>970</v>
      </c>
      <c r="J562" s="7">
        <v>140000</v>
      </c>
    </row>
    <row r="563" spans="6:10" x14ac:dyDescent="0.2">
      <c r="F563" s="5">
        <v>1252</v>
      </c>
      <c r="G563" s="7">
        <v>171750</v>
      </c>
      <c r="I563" s="5">
        <v>971</v>
      </c>
      <c r="J563" s="7">
        <v>135000</v>
      </c>
    </row>
    <row r="564" spans="6:10" x14ac:dyDescent="0.2">
      <c r="F564" s="5">
        <v>1254</v>
      </c>
      <c r="G564" s="7">
        <v>294000</v>
      </c>
      <c r="I564" s="5">
        <v>972</v>
      </c>
      <c r="J564" s="7">
        <v>173000</v>
      </c>
    </row>
    <row r="565" spans="6:10" x14ac:dyDescent="0.2">
      <c r="F565" s="5">
        <v>1257</v>
      </c>
      <c r="G565" s="7">
        <v>301500</v>
      </c>
      <c r="I565" s="5">
        <v>973</v>
      </c>
      <c r="J565" s="7">
        <v>99500</v>
      </c>
    </row>
    <row r="566" spans="6:10" x14ac:dyDescent="0.2">
      <c r="F566" s="5">
        <v>1263</v>
      </c>
      <c r="G566" s="7">
        <v>161500</v>
      </c>
      <c r="I566" s="5">
        <v>975</v>
      </c>
      <c r="J566" s="7">
        <v>167500</v>
      </c>
    </row>
    <row r="567" spans="6:10" x14ac:dyDescent="0.2">
      <c r="F567" s="5">
        <v>1265</v>
      </c>
      <c r="G567" s="7">
        <v>181000</v>
      </c>
      <c r="I567" s="5">
        <v>976</v>
      </c>
      <c r="J567" s="7">
        <v>165000</v>
      </c>
    </row>
    <row r="568" spans="6:10" x14ac:dyDescent="0.2">
      <c r="F568" s="5">
        <v>1268</v>
      </c>
      <c r="G568" s="7">
        <v>378500</v>
      </c>
      <c r="I568" s="5">
        <v>977</v>
      </c>
      <c r="J568" s="7">
        <v>85500</v>
      </c>
    </row>
    <row r="569" spans="6:10" x14ac:dyDescent="0.2">
      <c r="F569" s="5">
        <v>1271</v>
      </c>
      <c r="G569" s="7">
        <v>260000</v>
      </c>
      <c r="I569" s="5">
        <v>979</v>
      </c>
      <c r="J569" s="7">
        <v>110000</v>
      </c>
    </row>
    <row r="570" spans="6:10" x14ac:dyDescent="0.2">
      <c r="F570" s="5">
        <v>1272</v>
      </c>
      <c r="G570" s="7">
        <v>185750</v>
      </c>
      <c r="I570" s="5">
        <v>981</v>
      </c>
      <c r="J570" s="7">
        <v>178400</v>
      </c>
    </row>
    <row r="571" spans="6:10" x14ac:dyDescent="0.2">
      <c r="F571" s="5">
        <v>1278</v>
      </c>
      <c r="G571" s="7">
        <v>197900</v>
      </c>
      <c r="I571" s="5">
        <v>985</v>
      </c>
      <c r="J571" s="7">
        <v>126000</v>
      </c>
    </row>
    <row r="572" spans="6:10" x14ac:dyDescent="0.2">
      <c r="F572" s="5">
        <v>1279</v>
      </c>
      <c r="G572" s="7">
        <v>237000</v>
      </c>
      <c r="I572" s="5">
        <v>987</v>
      </c>
      <c r="J572" s="7">
        <v>117000</v>
      </c>
    </row>
    <row r="573" spans="6:10" x14ac:dyDescent="0.2">
      <c r="F573" s="5">
        <v>1281</v>
      </c>
      <c r="G573" s="7">
        <v>227000</v>
      </c>
      <c r="I573" s="5">
        <v>989</v>
      </c>
      <c r="J573" s="7">
        <v>195000</v>
      </c>
    </row>
    <row r="574" spans="6:10" x14ac:dyDescent="0.2">
      <c r="F574" s="5">
        <v>1282</v>
      </c>
      <c r="G574" s="7">
        <v>180000</v>
      </c>
      <c r="I574" s="5">
        <v>990</v>
      </c>
      <c r="J574" s="7">
        <v>197000</v>
      </c>
    </row>
    <row r="575" spans="6:10" x14ac:dyDescent="0.2">
      <c r="F575" s="5">
        <v>1287</v>
      </c>
      <c r="G575" s="7">
        <v>143000</v>
      </c>
      <c r="I575" s="5">
        <v>992</v>
      </c>
      <c r="J575" s="7">
        <v>168000</v>
      </c>
    </row>
    <row r="576" spans="6:10" x14ac:dyDescent="0.2">
      <c r="F576" s="5">
        <v>1288</v>
      </c>
      <c r="G576" s="7">
        <v>190000</v>
      </c>
      <c r="I576" s="5">
        <v>993</v>
      </c>
      <c r="J576" s="7">
        <v>187000</v>
      </c>
    </row>
    <row r="577" spans="6:10" x14ac:dyDescent="0.2">
      <c r="F577" s="5">
        <v>1289</v>
      </c>
      <c r="G577" s="7">
        <v>278000</v>
      </c>
      <c r="I577" s="5">
        <v>994</v>
      </c>
      <c r="J577" s="7">
        <v>173900</v>
      </c>
    </row>
    <row r="578" spans="6:10" x14ac:dyDescent="0.2">
      <c r="F578" s="5">
        <v>1290</v>
      </c>
      <c r="G578" s="7">
        <v>281000</v>
      </c>
      <c r="I578" s="5">
        <v>996</v>
      </c>
      <c r="J578" s="7">
        <v>121600</v>
      </c>
    </row>
    <row r="579" spans="6:10" x14ac:dyDescent="0.2">
      <c r="F579" s="5">
        <v>1291</v>
      </c>
      <c r="G579" s="7">
        <v>180500</v>
      </c>
      <c r="I579" s="5">
        <v>997</v>
      </c>
      <c r="J579" s="7">
        <v>136500</v>
      </c>
    </row>
    <row r="580" spans="6:10" x14ac:dyDescent="0.2">
      <c r="F580" s="5">
        <v>1297</v>
      </c>
      <c r="G580" s="7">
        <v>155000</v>
      </c>
      <c r="I580" s="5">
        <v>999</v>
      </c>
      <c r="J580" s="7">
        <v>91000</v>
      </c>
    </row>
    <row r="581" spans="6:10" x14ac:dyDescent="0.2">
      <c r="F581" s="5">
        <v>1299</v>
      </c>
      <c r="G581" s="7">
        <v>160000</v>
      </c>
      <c r="I581" s="5">
        <v>1001</v>
      </c>
      <c r="J581" s="7">
        <v>82000</v>
      </c>
    </row>
    <row r="582" spans="6:10" x14ac:dyDescent="0.2">
      <c r="F582" s="5">
        <v>1300</v>
      </c>
      <c r="G582" s="7">
        <v>154000</v>
      </c>
      <c r="I582" s="5">
        <v>1002</v>
      </c>
      <c r="J582" s="7">
        <v>86000</v>
      </c>
    </row>
    <row r="583" spans="6:10" x14ac:dyDescent="0.2">
      <c r="F583" s="5">
        <v>1303</v>
      </c>
      <c r="G583" s="7">
        <v>290000</v>
      </c>
      <c r="I583" s="5">
        <v>1006</v>
      </c>
      <c r="J583" s="7">
        <v>149900</v>
      </c>
    </row>
    <row r="584" spans="6:10" x14ac:dyDescent="0.2">
      <c r="F584" s="5">
        <v>1304</v>
      </c>
      <c r="G584" s="7">
        <v>232000</v>
      </c>
      <c r="I584" s="5">
        <v>1008</v>
      </c>
      <c r="J584" s="7">
        <v>88000</v>
      </c>
    </row>
    <row r="585" spans="6:10" x14ac:dyDescent="0.2">
      <c r="F585" s="5">
        <v>1306</v>
      </c>
      <c r="G585" s="7">
        <v>325000</v>
      </c>
      <c r="I585" s="5">
        <v>1010</v>
      </c>
      <c r="J585" s="7">
        <v>102000</v>
      </c>
    </row>
    <row r="586" spans="6:10" x14ac:dyDescent="0.2">
      <c r="F586" s="5">
        <v>1307</v>
      </c>
      <c r="G586" s="7">
        <v>202500</v>
      </c>
      <c r="I586" s="5">
        <v>1011</v>
      </c>
      <c r="J586" s="7">
        <v>135000</v>
      </c>
    </row>
    <row r="587" spans="6:10" x14ac:dyDescent="0.2">
      <c r="F587" s="5">
        <v>1310</v>
      </c>
      <c r="G587" s="7">
        <v>179200</v>
      </c>
      <c r="I587" s="5">
        <v>1012</v>
      </c>
      <c r="J587" s="7">
        <v>100000</v>
      </c>
    </row>
    <row r="588" spans="6:10" x14ac:dyDescent="0.2">
      <c r="F588" s="5">
        <v>1311</v>
      </c>
      <c r="G588" s="7">
        <v>335000</v>
      </c>
      <c r="I588" s="5">
        <v>1013</v>
      </c>
      <c r="J588" s="7">
        <v>165000</v>
      </c>
    </row>
    <row r="589" spans="6:10" x14ac:dyDescent="0.2">
      <c r="F589" s="5">
        <v>1312</v>
      </c>
      <c r="G589" s="7">
        <v>203000</v>
      </c>
      <c r="I589" s="5">
        <v>1014</v>
      </c>
      <c r="J589" s="7">
        <v>85000</v>
      </c>
    </row>
    <row r="590" spans="6:10" x14ac:dyDescent="0.2">
      <c r="F590" s="5">
        <v>1313</v>
      </c>
      <c r="G590" s="7">
        <v>302000</v>
      </c>
      <c r="I590" s="5">
        <v>1016</v>
      </c>
      <c r="J590" s="7">
        <v>227000</v>
      </c>
    </row>
    <row r="591" spans="6:10" x14ac:dyDescent="0.2">
      <c r="F591" s="5">
        <v>1314</v>
      </c>
      <c r="G591" s="7">
        <v>333168</v>
      </c>
      <c r="I591" s="5">
        <v>1019</v>
      </c>
      <c r="J591" s="7">
        <v>160000</v>
      </c>
    </row>
    <row r="592" spans="6:10" x14ac:dyDescent="0.2">
      <c r="F592" s="5">
        <v>1317</v>
      </c>
      <c r="G592" s="7">
        <v>295493</v>
      </c>
      <c r="I592" s="5">
        <v>1023</v>
      </c>
      <c r="J592" s="7">
        <v>87000</v>
      </c>
    </row>
    <row r="593" spans="6:10" x14ac:dyDescent="0.2">
      <c r="F593" s="5">
        <v>1318</v>
      </c>
      <c r="G593" s="7">
        <v>208900</v>
      </c>
      <c r="I593" s="5">
        <v>1026</v>
      </c>
      <c r="J593" s="7">
        <v>112500</v>
      </c>
    </row>
    <row r="594" spans="6:10" x14ac:dyDescent="0.2">
      <c r="F594" s="5">
        <v>1319</v>
      </c>
      <c r="G594" s="7">
        <v>275000</v>
      </c>
      <c r="I594" s="5">
        <v>1029</v>
      </c>
      <c r="J594" s="7">
        <v>105000</v>
      </c>
    </row>
    <row r="595" spans="6:10" x14ac:dyDescent="0.2">
      <c r="F595" s="5">
        <v>1321</v>
      </c>
      <c r="G595" s="7">
        <v>156500</v>
      </c>
      <c r="I595" s="5">
        <v>1030</v>
      </c>
      <c r="J595" s="7">
        <v>118000</v>
      </c>
    </row>
    <row r="596" spans="6:10" x14ac:dyDescent="0.2">
      <c r="F596" s="5">
        <v>1325</v>
      </c>
      <c r="G596" s="7">
        <v>147000</v>
      </c>
      <c r="I596" s="5">
        <v>1031</v>
      </c>
      <c r="J596" s="7">
        <v>160000</v>
      </c>
    </row>
    <row r="597" spans="6:10" x14ac:dyDescent="0.2">
      <c r="F597" s="5">
        <v>1329</v>
      </c>
      <c r="G597" s="7">
        <v>256000</v>
      </c>
      <c r="I597" s="5">
        <v>1032</v>
      </c>
      <c r="J597" s="7">
        <v>197000</v>
      </c>
    </row>
    <row r="598" spans="6:10" x14ac:dyDescent="0.2">
      <c r="F598" s="5">
        <v>1331</v>
      </c>
      <c r="G598" s="7">
        <v>227000</v>
      </c>
      <c r="I598" s="5">
        <v>1035</v>
      </c>
      <c r="J598" s="7">
        <v>119750</v>
      </c>
    </row>
    <row r="599" spans="6:10" x14ac:dyDescent="0.2">
      <c r="F599" s="5">
        <v>1336</v>
      </c>
      <c r="G599" s="7">
        <v>167900</v>
      </c>
      <c r="I599" s="5">
        <v>1036</v>
      </c>
      <c r="J599" s="7">
        <v>84000</v>
      </c>
    </row>
    <row r="600" spans="6:10" x14ac:dyDescent="0.2">
      <c r="F600" s="5">
        <v>1337</v>
      </c>
      <c r="G600" s="7">
        <v>135000</v>
      </c>
      <c r="I600" s="5">
        <v>1038</v>
      </c>
      <c r="J600" s="7">
        <v>287000</v>
      </c>
    </row>
    <row r="601" spans="6:10" x14ac:dyDescent="0.2">
      <c r="F601" s="5">
        <v>1342</v>
      </c>
      <c r="G601" s="7">
        <v>155000</v>
      </c>
      <c r="I601" s="5">
        <v>1039</v>
      </c>
      <c r="J601" s="7">
        <v>97000</v>
      </c>
    </row>
    <row r="602" spans="6:10" x14ac:dyDescent="0.2">
      <c r="F602" s="5">
        <v>1343</v>
      </c>
      <c r="G602" s="7">
        <v>228500</v>
      </c>
      <c r="I602" s="5">
        <v>1040</v>
      </c>
      <c r="J602" s="7">
        <v>80000</v>
      </c>
    </row>
    <row r="603" spans="6:10" x14ac:dyDescent="0.2">
      <c r="F603" s="5">
        <v>1347</v>
      </c>
      <c r="G603" s="7">
        <v>262500</v>
      </c>
      <c r="I603" s="5">
        <v>1042</v>
      </c>
      <c r="J603" s="7">
        <v>173000</v>
      </c>
    </row>
    <row r="604" spans="6:10" x14ac:dyDescent="0.2">
      <c r="F604" s="5">
        <v>1348</v>
      </c>
      <c r="G604" s="7">
        <v>283463</v>
      </c>
      <c r="I604" s="5">
        <v>1046</v>
      </c>
      <c r="J604" s="7">
        <v>139600</v>
      </c>
    </row>
    <row r="605" spans="6:10" x14ac:dyDescent="0.2">
      <c r="F605" s="5">
        <v>1349</v>
      </c>
      <c r="G605" s="7">
        <v>215000</v>
      </c>
      <c r="I605" s="5">
        <v>1048</v>
      </c>
      <c r="J605" s="7">
        <v>145000</v>
      </c>
    </row>
    <row r="606" spans="6:10" x14ac:dyDescent="0.2">
      <c r="F606" s="5">
        <v>1351</v>
      </c>
      <c r="G606" s="7">
        <v>200000</v>
      </c>
      <c r="I606" s="5">
        <v>1049</v>
      </c>
      <c r="J606" s="7">
        <v>115000</v>
      </c>
    </row>
    <row r="607" spans="6:10" x14ac:dyDescent="0.2">
      <c r="F607" s="5">
        <v>1354</v>
      </c>
      <c r="G607" s="7">
        <v>410000</v>
      </c>
      <c r="I607" s="5">
        <v>1050</v>
      </c>
      <c r="J607" s="7">
        <v>84900</v>
      </c>
    </row>
    <row r="608" spans="6:10" x14ac:dyDescent="0.2">
      <c r="F608" s="5">
        <v>1358</v>
      </c>
      <c r="G608" s="7">
        <v>149900</v>
      </c>
      <c r="I608" s="5">
        <v>1053</v>
      </c>
      <c r="J608" s="7">
        <v>165000</v>
      </c>
    </row>
    <row r="609" spans="6:10" x14ac:dyDescent="0.2">
      <c r="F609" s="5">
        <v>1360</v>
      </c>
      <c r="G609" s="7">
        <v>315000</v>
      </c>
      <c r="I609" s="5">
        <v>1058</v>
      </c>
      <c r="J609" s="7">
        <v>248000</v>
      </c>
    </row>
    <row r="610" spans="6:10" x14ac:dyDescent="0.2">
      <c r="F610" s="5">
        <v>1362</v>
      </c>
      <c r="G610" s="7">
        <v>260000</v>
      </c>
      <c r="I610" s="5">
        <v>1060</v>
      </c>
      <c r="J610" s="7">
        <v>220000</v>
      </c>
    </row>
    <row r="611" spans="6:10" x14ac:dyDescent="0.2">
      <c r="F611" s="5">
        <v>1370</v>
      </c>
      <c r="G611" s="7">
        <v>232000</v>
      </c>
      <c r="I611" s="5">
        <v>1062</v>
      </c>
      <c r="J611" s="7">
        <v>81000</v>
      </c>
    </row>
    <row r="612" spans="6:10" x14ac:dyDescent="0.2">
      <c r="F612" s="5">
        <v>1373</v>
      </c>
      <c r="G612" s="7">
        <v>274300</v>
      </c>
      <c r="I612" s="5">
        <v>1063</v>
      </c>
      <c r="J612" s="7">
        <v>90000</v>
      </c>
    </row>
    <row r="613" spans="6:10" x14ac:dyDescent="0.2">
      <c r="F613" s="5">
        <v>1374</v>
      </c>
      <c r="G613" s="7">
        <v>466500</v>
      </c>
      <c r="I613" s="5">
        <v>1067</v>
      </c>
      <c r="J613" s="7">
        <v>178000</v>
      </c>
    </row>
    <row r="614" spans="6:10" x14ac:dyDescent="0.2">
      <c r="F614" s="5">
        <v>1376</v>
      </c>
      <c r="G614" s="7">
        <v>239000</v>
      </c>
      <c r="I614" s="5">
        <v>1068</v>
      </c>
      <c r="J614" s="7">
        <v>167900</v>
      </c>
    </row>
    <row r="615" spans="6:10" x14ac:dyDescent="0.2">
      <c r="F615" s="5">
        <v>1382</v>
      </c>
      <c r="G615" s="7">
        <v>237500</v>
      </c>
      <c r="I615" s="5">
        <v>1069</v>
      </c>
      <c r="J615" s="7">
        <v>151400</v>
      </c>
    </row>
    <row r="616" spans="6:10" x14ac:dyDescent="0.2">
      <c r="F616" s="5">
        <v>1387</v>
      </c>
      <c r="G616" s="7">
        <v>250000</v>
      </c>
      <c r="I616" s="5">
        <v>1070</v>
      </c>
      <c r="J616" s="7">
        <v>135000</v>
      </c>
    </row>
    <row r="617" spans="6:10" x14ac:dyDescent="0.2">
      <c r="F617" s="5">
        <v>1389</v>
      </c>
      <c r="G617" s="7">
        <v>377500</v>
      </c>
      <c r="I617" s="5">
        <v>1071</v>
      </c>
      <c r="J617" s="7">
        <v>135000</v>
      </c>
    </row>
    <row r="618" spans="6:10" x14ac:dyDescent="0.2">
      <c r="F618" s="5">
        <v>1391</v>
      </c>
      <c r="G618" s="7">
        <v>235000</v>
      </c>
      <c r="I618" s="5">
        <v>1072</v>
      </c>
      <c r="J618" s="7">
        <v>154000</v>
      </c>
    </row>
    <row r="619" spans="6:10" x14ac:dyDescent="0.2">
      <c r="F619" s="5">
        <v>1392</v>
      </c>
      <c r="G619" s="7">
        <v>124000</v>
      </c>
      <c r="I619" s="5">
        <v>1073</v>
      </c>
      <c r="J619" s="7">
        <v>91500</v>
      </c>
    </row>
    <row r="620" spans="6:10" x14ac:dyDescent="0.2">
      <c r="F620" s="5">
        <v>1395</v>
      </c>
      <c r="G620" s="7">
        <v>246578</v>
      </c>
      <c r="I620" s="5">
        <v>1074</v>
      </c>
      <c r="J620" s="7">
        <v>159500</v>
      </c>
    </row>
    <row r="621" spans="6:10" x14ac:dyDescent="0.2">
      <c r="F621" s="5">
        <v>1396</v>
      </c>
      <c r="G621" s="7">
        <v>281213</v>
      </c>
      <c r="I621" s="5">
        <v>1076</v>
      </c>
      <c r="J621" s="7">
        <v>219500</v>
      </c>
    </row>
    <row r="622" spans="6:10" x14ac:dyDescent="0.2">
      <c r="F622" s="5">
        <v>1399</v>
      </c>
      <c r="G622" s="7">
        <v>138000</v>
      </c>
      <c r="I622" s="5">
        <v>1077</v>
      </c>
      <c r="J622" s="7">
        <v>170000</v>
      </c>
    </row>
    <row r="623" spans="6:10" x14ac:dyDescent="0.2">
      <c r="F623" s="5">
        <v>1403</v>
      </c>
      <c r="G623" s="7">
        <v>193879</v>
      </c>
      <c r="I623" s="5">
        <v>1079</v>
      </c>
      <c r="J623" s="7">
        <v>155900</v>
      </c>
    </row>
    <row r="624" spans="6:10" x14ac:dyDescent="0.2">
      <c r="F624" s="5">
        <v>1404</v>
      </c>
      <c r="G624" s="7">
        <v>282922</v>
      </c>
      <c r="I624" s="5">
        <v>1080</v>
      </c>
      <c r="J624" s="7">
        <v>126000</v>
      </c>
    </row>
    <row r="625" spans="6:10" x14ac:dyDescent="0.2">
      <c r="F625" s="5">
        <v>1406</v>
      </c>
      <c r="G625" s="7">
        <v>275000</v>
      </c>
      <c r="I625" s="5">
        <v>1082</v>
      </c>
      <c r="J625" s="7">
        <v>133000</v>
      </c>
    </row>
    <row r="626" spans="6:10" x14ac:dyDescent="0.2">
      <c r="F626" s="5">
        <v>1414</v>
      </c>
      <c r="G626" s="7">
        <v>257000</v>
      </c>
      <c r="I626" s="5">
        <v>1085</v>
      </c>
      <c r="J626" s="7">
        <v>187500</v>
      </c>
    </row>
    <row r="627" spans="6:10" x14ac:dyDescent="0.2">
      <c r="F627" s="5">
        <v>1416</v>
      </c>
      <c r="G627" s="7">
        <v>175900</v>
      </c>
      <c r="I627" s="5">
        <v>1086</v>
      </c>
      <c r="J627" s="7">
        <v>147000</v>
      </c>
    </row>
    <row r="628" spans="6:10" x14ac:dyDescent="0.2">
      <c r="F628" s="5">
        <v>1418</v>
      </c>
      <c r="G628" s="7">
        <v>340000</v>
      </c>
      <c r="I628" s="5">
        <v>1087</v>
      </c>
      <c r="J628" s="7">
        <v>83500</v>
      </c>
    </row>
    <row r="629" spans="6:10" x14ac:dyDescent="0.2">
      <c r="F629" s="5">
        <v>1419</v>
      </c>
      <c r="G629" s="7">
        <v>124000</v>
      </c>
      <c r="I629" s="5">
        <v>1089</v>
      </c>
      <c r="J629" s="7">
        <v>137500</v>
      </c>
    </row>
    <row r="630" spans="6:10" x14ac:dyDescent="0.2">
      <c r="F630" s="5">
        <v>1420</v>
      </c>
      <c r="G630" s="7">
        <v>223000</v>
      </c>
      <c r="I630" s="5">
        <v>1091</v>
      </c>
      <c r="J630" s="7">
        <v>92900</v>
      </c>
    </row>
    <row r="631" spans="6:10" x14ac:dyDescent="0.2">
      <c r="F631" s="5">
        <v>1422</v>
      </c>
      <c r="G631" s="7">
        <v>127500</v>
      </c>
      <c r="I631" s="5">
        <v>1092</v>
      </c>
      <c r="J631" s="7">
        <v>160000</v>
      </c>
    </row>
    <row r="632" spans="6:10" x14ac:dyDescent="0.2">
      <c r="F632" s="5">
        <v>1426</v>
      </c>
      <c r="G632" s="7">
        <v>142000</v>
      </c>
      <c r="I632" s="5">
        <v>1094</v>
      </c>
      <c r="J632" s="7">
        <v>146000</v>
      </c>
    </row>
    <row r="633" spans="6:10" x14ac:dyDescent="0.2">
      <c r="F633" s="5">
        <v>1427</v>
      </c>
      <c r="G633" s="7">
        <v>271000</v>
      </c>
      <c r="I633" s="5">
        <v>1095</v>
      </c>
      <c r="J633" s="7">
        <v>129000</v>
      </c>
    </row>
    <row r="634" spans="6:10" x14ac:dyDescent="0.2">
      <c r="F634" s="5">
        <v>1430</v>
      </c>
      <c r="G634" s="7">
        <v>182900</v>
      </c>
      <c r="I634" s="5">
        <v>1097</v>
      </c>
      <c r="J634" s="7">
        <v>127000</v>
      </c>
    </row>
    <row r="635" spans="6:10" x14ac:dyDescent="0.2">
      <c r="F635" s="5">
        <v>1435</v>
      </c>
      <c r="G635" s="7">
        <v>160000</v>
      </c>
      <c r="I635" s="5">
        <v>1099</v>
      </c>
      <c r="J635" s="7">
        <v>128000</v>
      </c>
    </row>
    <row r="636" spans="6:10" x14ac:dyDescent="0.2">
      <c r="F636" s="5">
        <v>1436</v>
      </c>
      <c r="G636" s="7">
        <v>174000</v>
      </c>
      <c r="I636" s="5">
        <v>1101</v>
      </c>
      <c r="J636" s="7">
        <v>60000</v>
      </c>
    </row>
    <row r="637" spans="6:10" x14ac:dyDescent="0.2">
      <c r="F637" s="5">
        <v>1438</v>
      </c>
      <c r="G637" s="7">
        <v>394617</v>
      </c>
      <c r="I637" s="5">
        <v>1102</v>
      </c>
      <c r="J637" s="7">
        <v>119500</v>
      </c>
    </row>
    <row r="638" spans="6:10" x14ac:dyDescent="0.2">
      <c r="F638" s="5">
        <v>1445</v>
      </c>
      <c r="G638" s="7">
        <v>179600</v>
      </c>
      <c r="I638" s="5">
        <v>1103</v>
      </c>
      <c r="J638" s="7">
        <v>135000</v>
      </c>
    </row>
    <row r="639" spans="6:10" x14ac:dyDescent="0.2">
      <c r="F639" s="5">
        <v>1447</v>
      </c>
      <c r="G639" s="7">
        <v>157900</v>
      </c>
      <c r="I639" s="5">
        <v>1104</v>
      </c>
      <c r="J639" s="7">
        <v>159500</v>
      </c>
    </row>
    <row r="640" spans="6:10" x14ac:dyDescent="0.2">
      <c r="F640" s="5">
        <v>1448</v>
      </c>
      <c r="G640" s="7">
        <v>240000</v>
      </c>
      <c r="I640" s="5">
        <v>1105</v>
      </c>
      <c r="J640" s="7">
        <v>106000</v>
      </c>
    </row>
    <row r="641" spans="6:10" x14ac:dyDescent="0.2">
      <c r="F641" s="5">
        <v>1452</v>
      </c>
      <c r="G641" s="7">
        <v>287090</v>
      </c>
      <c r="I641" s="5">
        <v>1107</v>
      </c>
      <c r="J641" s="7">
        <v>179900</v>
      </c>
    </row>
    <row r="642" spans="6:10" x14ac:dyDescent="0.2">
      <c r="F642" s="5">
        <v>1454</v>
      </c>
      <c r="G642" s="7">
        <v>84500</v>
      </c>
      <c r="I642" s="5">
        <v>1108</v>
      </c>
      <c r="J642" s="7">
        <v>274725</v>
      </c>
    </row>
    <row r="643" spans="6:10" x14ac:dyDescent="0.2">
      <c r="F643" s="5">
        <v>1455</v>
      </c>
      <c r="G643" s="7">
        <v>185000</v>
      </c>
      <c r="I643" s="5">
        <v>1109</v>
      </c>
      <c r="J643" s="7">
        <v>181000</v>
      </c>
    </row>
    <row r="644" spans="6:10" x14ac:dyDescent="0.2">
      <c r="F644" s="5">
        <v>1457</v>
      </c>
      <c r="G644" s="7">
        <v>210000</v>
      </c>
      <c r="I644" s="5">
        <v>1111</v>
      </c>
      <c r="J644" s="7">
        <v>188000</v>
      </c>
    </row>
    <row r="645" spans="6:10" x14ac:dyDescent="0.2">
      <c r="F645" s="5">
        <v>1458</v>
      </c>
      <c r="G645" s="7">
        <v>266500</v>
      </c>
      <c r="I645" s="5">
        <v>1112</v>
      </c>
      <c r="J645" s="7">
        <v>205000</v>
      </c>
    </row>
    <row r="646" spans="6:10" x14ac:dyDescent="0.2">
      <c r="F646" s="5">
        <v>1459</v>
      </c>
      <c r="G646" s="7">
        <v>142125</v>
      </c>
      <c r="I646" s="5">
        <v>1113</v>
      </c>
      <c r="J646" s="7">
        <v>129900</v>
      </c>
    </row>
    <row r="647" spans="6:10" x14ac:dyDescent="0.2">
      <c r="F647" s="5">
        <v>1460</v>
      </c>
      <c r="G647" s="7">
        <v>147500</v>
      </c>
      <c r="I647" s="5">
        <v>1114</v>
      </c>
      <c r="J647" s="7">
        <v>134500</v>
      </c>
    </row>
    <row r="648" spans="6:10" x14ac:dyDescent="0.2">
      <c r="I648" s="5">
        <v>1115</v>
      </c>
      <c r="J648" s="7">
        <v>117000</v>
      </c>
    </row>
    <row r="649" spans="6:10" x14ac:dyDescent="0.2">
      <c r="I649" s="5">
        <v>1117</v>
      </c>
      <c r="J649" s="7">
        <v>184100</v>
      </c>
    </row>
    <row r="650" spans="6:10" x14ac:dyDescent="0.2">
      <c r="I650" s="5">
        <v>1118</v>
      </c>
      <c r="J650" s="7">
        <v>130000</v>
      </c>
    </row>
    <row r="651" spans="6:10" x14ac:dyDescent="0.2">
      <c r="I651" s="5">
        <v>1119</v>
      </c>
      <c r="J651" s="7">
        <v>140000</v>
      </c>
    </row>
    <row r="652" spans="6:10" x14ac:dyDescent="0.2">
      <c r="I652" s="5">
        <v>1120</v>
      </c>
      <c r="J652" s="7">
        <v>133700</v>
      </c>
    </row>
    <row r="653" spans="6:10" x14ac:dyDescent="0.2">
      <c r="I653" s="5">
        <v>1121</v>
      </c>
      <c r="J653" s="7">
        <v>118400</v>
      </c>
    </row>
    <row r="654" spans="6:10" x14ac:dyDescent="0.2">
      <c r="I654" s="5">
        <v>1123</v>
      </c>
      <c r="J654" s="7">
        <v>112000</v>
      </c>
    </row>
    <row r="655" spans="6:10" x14ac:dyDescent="0.2">
      <c r="I655" s="5">
        <v>1124</v>
      </c>
      <c r="J655" s="7">
        <v>118000</v>
      </c>
    </row>
    <row r="656" spans="6:10" x14ac:dyDescent="0.2">
      <c r="I656" s="5">
        <v>1125</v>
      </c>
      <c r="J656" s="7">
        <v>163900</v>
      </c>
    </row>
    <row r="657" spans="9:10" x14ac:dyDescent="0.2">
      <c r="I657" s="5">
        <v>1126</v>
      </c>
      <c r="J657" s="7">
        <v>115000</v>
      </c>
    </row>
    <row r="658" spans="9:10" x14ac:dyDescent="0.2">
      <c r="I658" s="5">
        <v>1129</v>
      </c>
      <c r="J658" s="7">
        <v>215000</v>
      </c>
    </row>
    <row r="659" spans="9:10" x14ac:dyDescent="0.2">
      <c r="I659" s="5">
        <v>1130</v>
      </c>
      <c r="J659" s="7">
        <v>140000</v>
      </c>
    </row>
    <row r="660" spans="9:10" x14ac:dyDescent="0.2">
      <c r="I660" s="5">
        <v>1132</v>
      </c>
      <c r="J660" s="7">
        <v>93500</v>
      </c>
    </row>
    <row r="661" spans="9:10" x14ac:dyDescent="0.2">
      <c r="I661" s="5">
        <v>1133</v>
      </c>
      <c r="J661" s="7">
        <v>117500</v>
      </c>
    </row>
    <row r="662" spans="9:10" x14ac:dyDescent="0.2">
      <c r="I662" s="5">
        <v>1135</v>
      </c>
      <c r="J662" s="7">
        <v>169000</v>
      </c>
    </row>
    <row r="663" spans="9:10" x14ac:dyDescent="0.2">
      <c r="I663" s="5">
        <v>1136</v>
      </c>
      <c r="J663" s="7">
        <v>102000</v>
      </c>
    </row>
    <row r="664" spans="9:10" x14ac:dyDescent="0.2">
      <c r="I664" s="5">
        <v>1137</v>
      </c>
      <c r="J664" s="7">
        <v>119000</v>
      </c>
    </row>
    <row r="665" spans="9:10" x14ac:dyDescent="0.2">
      <c r="I665" s="5">
        <v>1138</v>
      </c>
      <c r="J665" s="7">
        <v>94000</v>
      </c>
    </row>
    <row r="666" spans="9:10" x14ac:dyDescent="0.2">
      <c r="I666" s="5">
        <v>1140</v>
      </c>
      <c r="J666" s="7">
        <v>144000</v>
      </c>
    </row>
    <row r="667" spans="9:10" x14ac:dyDescent="0.2">
      <c r="I667" s="5">
        <v>1141</v>
      </c>
      <c r="J667" s="7">
        <v>139000</v>
      </c>
    </row>
    <row r="668" spans="9:10" x14ac:dyDescent="0.2">
      <c r="I668" s="5">
        <v>1142</v>
      </c>
      <c r="J668" s="7">
        <v>197500</v>
      </c>
    </row>
    <row r="669" spans="9:10" x14ac:dyDescent="0.2">
      <c r="I669" s="5">
        <v>1144</v>
      </c>
      <c r="J669" s="7">
        <v>80000</v>
      </c>
    </row>
    <row r="670" spans="9:10" x14ac:dyDescent="0.2">
      <c r="I670" s="5">
        <v>1145</v>
      </c>
      <c r="J670" s="7">
        <v>80000</v>
      </c>
    </row>
    <row r="671" spans="9:10" x14ac:dyDescent="0.2">
      <c r="I671" s="5">
        <v>1146</v>
      </c>
      <c r="J671" s="7">
        <v>149000</v>
      </c>
    </row>
    <row r="672" spans="9:10" x14ac:dyDescent="0.2">
      <c r="I672" s="5">
        <v>1148</v>
      </c>
      <c r="J672" s="7">
        <v>174500</v>
      </c>
    </row>
    <row r="673" spans="9:10" x14ac:dyDescent="0.2">
      <c r="I673" s="5">
        <v>1149</v>
      </c>
      <c r="J673" s="7">
        <v>116900</v>
      </c>
    </row>
    <row r="674" spans="9:10" x14ac:dyDescent="0.2">
      <c r="I674" s="5">
        <v>1150</v>
      </c>
      <c r="J674" s="7">
        <v>143000</v>
      </c>
    </row>
    <row r="675" spans="9:10" x14ac:dyDescent="0.2">
      <c r="I675" s="5">
        <v>1151</v>
      </c>
      <c r="J675" s="7">
        <v>124000</v>
      </c>
    </row>
    <row r="676" spans="9:10" x14ac:dyDescent="0.2">
      <c r="I676" s="5">
        <v>1154</v>
      </c>
      <c r="J676" s="7">
        <v>120500</v>
      </c>
    </row>
    <row r="677" spans="9:10" x14ac:dyDescent="0.2">
      <c r="I677" s="5">
        <v>1155</v>
      </c>
      <c r="J677" s="7">
        <v>201800</v>
      </c>
    </row>
    <row r="678" spans="9:10" x14ac:dyDescent="0.2">
      <c r="I678" s="5">
        <v>1160</v>
      </c>
      <c r="J678" s="7">
        <v>185000</v>
      </c>
    </row>
    <row r="679" spans="9:10" x14ac:dyDescent="0.2">
      <c r="I679" s="5">
        <v>1161</v>
      </c>
      <c r="J679" s="7">
        <v>146000</v>
      </c>
    </row>
    <row r="680" spans="9:10" x14ac:dyDescent="0.2">
      <c r="I680" s="5">
        <v>1163</v>
      </c>
      <c r="J680" s="7">
        <v>129000</v>
      </c>
    </row>
    <row r="681" spans="9:10" x14ac:dyDescent="0.2">
      <c r="I681" s="5">
        <v>1168</v>
      </c>
      <c r="J681" s="7">
        <v>173000</v>
      </c>
    </row>
    <row r="682" spans="9:10" x14ac:dyDescent="0.2">
      <c r="I682" s="5">
        <v>1173</v>
      </c>
      <c r="J682" s="7">
        <v>171900</v>
      </c>
    </row>
    <row r="683" spans="9:10" x14ac:dyDescent="0.2">
      <c r="I683" s="5">
        <v>1175</v>
      </c>
      <c r="J683" s="7">
        <v>239000</v>
      </c>
    </row>
    <row r="684" spans="9:10" x14ac:dyDescent="0.2">
      <c r="I684" s="5">
        <v>1177</v>
      </c>
      <c r="J684" s="7">
        <v>119500</v>
      </c>
    </row>
    <row r="685" spans="9:10" x14ac:dyDescent="0.2">
      <c r="I685" s="5">
        <v>1178</v>
      </c>
      <c r="J685" s="7">
        <v>115000</v>
      </c>
    </row>
    <row r="686" spans="9:10" x14ac:dyDescent="0.2">
      <c r="I686" s="5">
        <v>1179</v>
      </c>
      <c r="J686" s="7">
        <v>154900</v>
      </c>
    </row>
    <row r="687" spans="9:10" x14ac:dyDescent="0.2">
      <c r="I687" s="5">
        <v>1180</v>
      </c>
      <c r="J687" s="7">
        <v>93000</v>
      </c>
    </row>
    <row r="688" spans="9:10" x14ac:dyDescent="0.2">
      <c r="I688" s="5">
        <v>1186</v>
      </c>
      <c r="J688" s="7">
        <v>104900</v>
      </c>
    </row>
    <row r="689" spans="9:10" x14ac:dyDescent="0.2">
      <c r="I689" s="5">
        <v>1187</v>
      </c>
      <c r="J689" s="7">
        <v>95000</v>
      </c>
    </row>
    <row r="690" spans="9:10" x14ac:dyDescent="0.2">
      <c r="I690" s="5">
        <v>1189</v>
      </c>
      <c r="J690" s="7">
        <v>195000</v>
      </c>
    </row>
    <row r="691" spans="9:10" x14ac:dyDescent="0.2">
      <c r="I691" s="5">
        <v>1190</v>
      </c>
      <c r="J691" s="7">
        <v>189000</v>
      </c>
    </row>
    <row r="692" spans="9:10" x14ac:dyDescent="0.2">
      <c r="I692" s="5">
        <v>1192</v>
      </c>
      <c r="J692" s="7">
        <v>174000</v>
      </c>
    </row>
    <row r="693" spans="9:10" x14ac:dyDescent="0.2">
      <c r="I693" s="5">
        <v>1193</v>
      </c>
      <c r="J693" s="7">
        <v>125000</v>
      </c>
    </row>
    <row r="694" spans="9:10" x14ac:dyDescent="0.2">
      <c r="I694" s="5">
        <v>1195</v>
      </c>
      <c r="J694" s="7">
        <v>158000</v>
      </c>
    </row>
    <row r="695" spans="9:10" x14ac:dyDescent="0.2">
      <c r="I695" s="5">
        <v>1196</v>
      </c>
      <c r="J695" s="7">
        <v>176000</v>
      </c>
    </row>
    <row r="696" spans="9:10" x14ac:dyDescent="0.2">
      <c r="I696" s="5">
        <v>1197</v>
      </c>
      <c r="J696" s="7">
        <v>219210</v>
      </c>
    </row>
    <row r="697" spans="9:10" x14ac:dyDescent="0.2">
      <c r="I697" s="5">
        <v>1198</v>
      </c>
      <c r="J697" s="7">
        <v>144000</v>
      </c>
    </row>
    <row r="698" spans="9:10" x14ac:dyDescent="0.2">
      <c r="I698" s="5">
        <v>1200</v>
      </c>
      <c r="J698" s="7">
        <v>148000</v>
      </c>
    </row>
    <row r="699" spans="9:10" x14ac:dyDescent="0.2">
      <c r="I699" s="5">
        <v>1201</v>
      </c>
      <c r="J699" s="7">
        <v>116050</v>
      </c>
    </row>
    <row r="700" spans="9:10" x14ac:dyDescent="0.2">
      <c r="I700" s="5">
        <v>1202</v>
      </c>
      <c r="J700" s="7">
        <v>197900</v>
      </c>
    </row>
    <row r="701" spans="9:10" x14ac:dyDescent="0.2">
      <c r="I701" s="5">
        <v>1203</v>
      </c>
      <c r="J701" s="7">
        <v>117000</v>
      </c>
    </row>
    <row r="702" spans="9:10" x14ac:dyDescent="0.2">
      <c r="I702" s="5">
        <v>1205</v>
      </c>
      <c r="J702" s="7">
        <v>153500</v>
      </c>
    </row>
    <row r="703" spans="9:10" x14ac:dyDescent="0.2">
      <c r="I703" s="5">
        <v>1207</v>
      </c>
      <c r="J703" s="7">
        <v>107000</v>
      </c>
    </row>
    <row r="704" spans="9:10" x14ac:dyDescent="0.2">
      <c r="I704" s="5">
        <v>1209</v>
      </c>
      <c r="J704" s="7">
        <v>140000</v>
      </c>
    </row>
    <row r="705" spans="9:10" x14ac:dyDescent="0.2">
      <c r="I705" s="5">
        <v>1211</v>
      </c>
      <c r="J705" s="7">
        <v>189000</v>
      </c>
    </row>
    <row r="706" spans="9:10" x14ac:dyDescent="0.2">
      <c r="I706" s="5">
        <v>1212</v>
      </c>
      <c r="J706" s="7">
        <v>164000</v>
      </c>
    </row>
    <row r="707" spans="9:10" x14ac:dyDescent="0.2">
      <c r="I707" s="5">
        <v>1213</v>
      </c>
      <c r="J707" s="7">
        <v>113000</v>
      </c>
    </row>
    <row r="708" spans="9:10" x14ac:dyDescent="0.2">
      <c r="I708" s="5">
        <v>1214</v>
      </c>
      <c r="J708" s="7">
        <v>145000</v>
      </c>
    </row>
    <row r="709" spans="9:10" x14ac:dyDescent="0.2">
      <c r="I709" s="5">
        <v>1215</v>
      </c>
      <c r="J709" s="7">
        <v>134500</v>
      </c>
    </row>
    <row r="710" spans="9:10" x14ac:dyDescent="0.2">
      <c r="I710" s="5">
        <v>1216</v>
      </c>
      <c r="J710" s="7">
        <v>125000</v>
      </c>
    </row>
    <row r="711" spans="9:10" x14ac:dyDescent="0.2">
      <c r="I711" s="5">
        <v>1217</v>
      </c>
      <c r="J711" s="7">
        <v>112000</v>
      </c>
    </row>
    <row r="712" spans="9:10" x14ac:dyDescent="0.2">
      <c r="I712" s="5">
        <v>1219</v>
      </c>
      <c r="J712" s="7">
        <v>80500</v>
      </c>
    </row>
    <row r="713" spans="9:10" x14ac:dyDescent="0.2">
      <c r="I713" s="5">
        <v>1220</v>
      </c>
      <c r="J713" s="7">
        <v>91500</v>
      </c>
    </row>
    <row r="714" spans="9:10" x14ac:dyDescent="0.2">
      <c r="I714" s="5">
        <v>1221</v>
      </c>
      <c r="J714" s="7">
        <v>115000</v>
      </c>
    </row>
    <row r="715" spans="9:10" x14ac:dyDescent="0.2">
      <c r="I715" s="5">
        <v>1222</v>
      </c>
      <c r="J715" s="7">
        <v>134000</v>
      </c>
    </row>
    <row r="716" spans="9:10" x14ac:dyDescent="0.2">
      <c r="I716" s="5">
        <v>1223</v>
      </c>
      <c r="J716" s="7">
        <v>143000</v>
      </c>
    </row>
    <row r="717" spans="9:10" x14ac:dyDescent="0.2">
      <c r="I717" s="5">
        <v>1225</v>
      </c>
      <c r="J717" s="7">
        <v>184000</v>
      </c>
    </row>
    <row r="718" spans="9:10" x14ac:dyDescent="0.2">
      <c r="I718" s="5">
        <v>1226</v>
      </c>
      <c r="J718" s="7">
        <v>145000</v>
      </c>
    </row>
    <row r="719" spans="9:10" x14ac:dyDescent="0.2">
      <c r="I719" s="5">
        <v>1227</v>
      </c>
      <c r="J719" s="7">
        <v>214000</v>
      </c>
    </row>
    <row r="720" spans="9:10" x14ac:dyDescent="0.2">
      <c r="I720" s="5">
        <v>1228</v>
      </c>
      <c r="J720" s="7">
        <v>147000</v>
      </c>
    </row>
    <row r="721" spans="9:10" x14ac:dyDescent="0.2">
      <c r="I721" s="5">
        <v>1233</v>
      </c>
      <c r="J721" s="7">
        <v>101800</v>
      </c>
    </row>
    <row r="722" spans="9:10" x14ac:dyDescent="0.2">
      <c r="I722" s="5">
        <v>1235</v>
      </c>
      <c r="J722" s="7">
        <v>130000</v>
      </c>
    </row>
    <row r="723" spans="9:10" x14ac:dyDescent="0.2">
      <c r="I723" s="5">
        <v>1236</v>
      </c>
      <c r="J723" s="7">
        <v>138887</v>
      </c>
    </row>
    <row r="724" spans="9:10" x14ac:dyDescent="0.2">
      <c r="I724" s="5">
        <v>1237</v>
      </c>
      <c r="J724" s="7">
        <v>175500</v>
      </c>
    </row>
    <row r="725" spans="9:10" x14ac:dyDescent="0.2">
      <c r="I725" s="5">
        <v>1238</v>
      </c>
      <c r="J725" s="7">
        <v>195000</v>
      </c>
    </row>
    <row r="726" spans="9:10" x14ac:dyDescent="0.2">
      <c r="I726" s="5">
        <v>1241</v>
      </c>
      <c r="J726" s="7">
        <v>224900</v>
      </c>
    </row>
    <row r="727" spans="9:10" x14ac:dyDescent="0.2">
      <c r="I727" s="5">
        <v>1243</v>
      </c>
      <c r="J727" s="7">
        <v>170000</v>
      </c>
    </row>
    <row r="728" spans="9:10" x14ac:dyDescent="0.2">
      <c r="I728" s="5">
        <v>1245</v>
      </c>
      <c r="J728" s="7">
        <v>230000</v>
      </c>
    </row>
    <row r="729" spans="9:10" x14ac:dyDescent="0.2">
      <c r="I729" s="5">
        <v>1246</v>
      </c>
      <c r="J729" s="7">
        <v>178000</v>
      </c>
    </row>
    <row r="730" spans="9:10" x14ac:dyDescent="0.2">
      <c r="I730" s="5">
        <v>1247</v>
      </c>
      <c r="J730" s="7">
        <v>186500</v>
      </c>
    </row>
    <row r="731" spans="9:10" x14ac:dyDescent="0.2">
      <c r="I731" s="5">
        <v>1248</v>
      </c>
      <c r="J731" s="7">
        <v>169900</v>
      </c>
    </row>
    <row r="732" spans="9:10" x14ac:dyDescent="0.2">
      <c r="I732" s="5">
        <v>1249</v>
      </c>
      <c r="J732" s="7">
        <v>129500</v>
      </c>
    </row>
    <row r="733" spans="9:10" x14ac:dyDescent="0.2">
      <c r="I733" s="5">
        <v>1250</v>
      </c>
      <c r="J733" s="7">
        <v>119000</v>
      </c>
    </row>
    <row r="734" spans="9:10" x14ac:dyDescent="0.2">
      <c r="I734" s="5">
        <v>1253</v>
      </c>
      <c r="J734" s="7">
        <v>130000</v>
      </c>
    </row>
    <row r="735" spans="9:10" x14ac:dyDescent="0.2">
      <c r="I735" s="5">
        <v>1255</v>
      </c>
      <c r="J735" s="7">
        <v>165400</v>
      </c>
    </row>
    <row r="736" spans="9:10" x14ac:dyDescent="0.2">
      <c r="I736" s="5">
        <v>1256</v>
      </c>
      <c r="J736" s="7">
        <v>127500</v>
      </c>
    </row>
    <row r="737" spans="9:10" x14ac:dyDescent="0.2">
      <c r="I737" s="5">
        <v>1258</v>
      </c>
      <c r="J737" s="7">
        <v>99900</v>
      </c>
    </row>
    <row r="738" spans="9:10" x14ac:dyDescent="0.2">
      <c r="I738" s="5">
        <v>1259</v>
      </c>
      <c r="J738" s="7">
        <v>190000</v>
      </c>
    </row>
    <row r="739" spans="9:10" x14ac:dyDescent="0.2">
      <c r="I739" s="5">
        <v>1260</v>
      </c>
      <c r="J739" s="7">
        <v>151000</v>
      </c>
    </row>
    <row r="740" spans="9:10" x14ac:dyDescent="0.2">
      <c r="I740" s="5">
        <v>1261</v>
      </c>
      <c r="J740" s="7">
        <v>181000</v>
      </c>
    </row>
    <row r="741" spans="9:10" x14ac:dyDescent="0.2">
      <c r="I741" s="5">
        <v>1262</v>
      </c>
      <c r="J741" s="7">
        <v>128900</v>
      </c>
    </row>
    <row r="742" spans="9:10" x14ac:dyDescent="0.2">
      <c r="I742" s="5">
        <v>1264</v>
      </c>
      <c r="J742" s="7">
        <v>180500</v>
      </c>
    </row>
    <row r="743" spans="9:10" x14ac:dyDescent="0.2">
      <c r="I743" s="5">
        <v>1266</v>
      </c>
      <c r="J743" s="7">
        <v>183900</v>
      </c>
    </row>
    <row r="744" spans="9:10" x14ac:dyDescent="0.2">
      <c r="I744" s="5">
        <v>1267</v>
      </c>
      <c r="J744" s="7">
        <v>122000</v>
      </c>
    </row>
    <row r="745" spans="9:10" x14ac:dyDescent="0.2">
      <c r="I745" s="5">
        <v>1269</v>
      </c>
      <c r="J745" s="7">
        <v>381000</v>
      </c>
    </row>
    <row r="746" spans="9:10" x14ac:dyDescent="0.2">
      <c r="I746" s="5">
        <v>1270</v>
      </c>
      <c r="J746" s="7">
        <v>144000</v>
      </c>
    </row>
    <row r="747" spans="9:10" x14ac:dyDescent="0.2">
      <c r="I747" s="5">
        <v>1273</v>
      </c>
      <c r="J747" s="7">
        <v>137000</v>
      </c>
    </row>
    <row r="748" spans="9:10" x14ac:dyDescent="0.2">
      <c r="I748" s="5">
        <v>1274</v>
      </c>
      <c r="J748" s="7">
        <v>177000</v>
      </c>
    </row>
    <row r="749" spans="9:10" x14ac:dyDescent="0.2">
      <c r="I749" s="5">
        <v>1275</v>
      </c>
      <c r="J749" s="7">
        <v>139000</v>
      </c>
    </row>
    <row r="750" spans="9:10" x14ac:dyDescent="0.2">
      <c r="I750" s="5">
        <v>1276</v>
      </c>
      <c r="J750" s="7">
        <v>137000</v>
      </c>
    </row>
    <row r="751" spans="9:10" x14ac:dyDescent="0.2">
      <c r="I751" s="5">
        <v>1277</v>
      </c>
      <c r="J751" s="7">
        <v>162000</v>
      </c>
    </row>
    <row r="752" spans="9:10" x14ac:dyDescent="0.2">
      <c r="I752" s="5">
        <v>1280</v>
      </c>
      <c r="J752" s="7">
        <v>68400</v>
      </c>
    </row>
    <row r="753" spans="9:10" x14ac:dyDescent="0.2">
      <c r="I753" s="5">
        <v>1283</v>
      </c>
      <c r="J753" s="7">
        <v>150500</v>
      </c>
    </row>
    <row r="754" spans="9:10" x14ac:dyDescent="0.2">
      <c r="I754" s="5">
        <v>1284</v>
      </c>
      <c r="J754" s="7">
        <v>139000</v>
      </c>
    </row>
    <row r="755" spans="9:10" x14ac:dyDescent="0.2">
      <c r="I755" s="5">
        <v>1285</v>
      </c>
      <c r="J755" s="7">
        <v>169000</v>
      </c>
    </row>
    <row r="756" spans="9:10" x14ac:dyDescent="0.2">
      <c r="I756" s="5">
        <v>1286</v>
      </c>
      <c r="J756" s="7">
        <v>132500</v>
      </c>
    </row>
    <row r="757" spans="9:10" x14ac:dyDescent="0.2">
      <c r="I757" s="5">
        <v>1292</v>
      </c>
      <c r="J757" s="7">
        <v>119500</v>
      </c>
    </row>
    <row r="758" spans="9:10" x14ac:dyDescent="0.2">
      <c r="I758" s="5">
        <v>1293</v>
      </c>
      <c r="J758" s="7">
        <v>107500</v>
      </c>
    </row>
    <row r="759" spans="9:10" x14ac:dyDescent="0.2">
      <c r="I759" s="5">
        <v>1294</v>
      </c>
      <c r="J759" s="7">
        <v>162900</v>
      </c>
    </row>
    <row r="760" spans="9:10" x14ac:dyDescent="0.2">
      <c r="I760" s="5">
        <v>1295</v>
      </c>
      <c r="J760" s="7">
        <v>115000</v>
      </c>
    </row>
    <row r="761" spans="9:10" x14ac:dyDescent="0.2">
      <c r="I761" s="5">
        <v>1296</v>
      </c>
      <c r="J761" s="7">
        <v>138500</v>
      </c>
    </row>
    <row r="762" spans="9:10" x14ac:dyDescent="0.2">
      <c r="I762" s="5">
        <v>1298</v>
      </c>
      <c r="J762" s="7">
        <v>140000</v>
      </c>
    </row>
    <row r="763" spans="9:10" x14ac:dyDescent="0.2">
      <c r="I763" s="5">
        <v>1301</v>
      </c>
      <c r="J763" s="7">
        <v>225000</v>
      </c>
    </row>
    <row r="764" spans="9:10" x14ac:dyDescent="0.2">
      <c r="I764" s="5">
        <v>1302</v>
      </c>
      <c r="J764" s="7">
        <v>177500</v>
      </c>
    </row>
    <row r="765" spans="9:10" x14ac:dyDescent="0.2">
      <c r="I765" s="5">
        <v>1305</v>
      </c>
      <c r="J765" s="7">
        <v>130000</v>
      </c>
    </row>
    <row r="766" spans="9:10" x14ac:dyDescent="0.2">
      <c r="I766" s="5">
        <v>1308</v>
      </c>
      <c r="J766" s="7">
        <v>138000</v>
      </c>
    </row>
    <row r="767" spans="9:10" x14ac:dyDescent="0.2">
      <c r="I767" s="5">
        <v>1309</v>
      </c>
      <c r="J767" s="7">
        <v>147000</v>
      </c>
    </row>
    <row r="768" spans="9:10" x14ac:dyDescent="0.2">
      <c r="I768" s="5">
        <v>1315</v>
      </c>
      <c r="J768" s="7">
        <v>119000</v>
      </c>
    </row>
    <row r="769" spans="9:10" x14ac:dyDescent="0.2">
      <c r="I769" s="5">
        <v>1316</v>
      </c>
      <c r="J769" s="7">
        <v>206900</v>
      </c>
    </row>
    <row r="770" spans="9:10" x14ac:dyDescent="0.2">
      <c r="I770" s="5">
        <v>1320</v>
      </c>
      <c r="J770" s="7">
        <v>111000</v>
      </c>
    </row>
    <row r="771" spans="9:10" x14ac:dyDescent="0.2">
      <c r="I771" s="5">
        <v>1322</v>
      </c>
      <c r="J771" s="7">
        <v>72500</v>
      </c>
    </row>
    <row r="772" spans="9:10" x14ac:dyDescent="0.2">
      <c r="I772" s="5">
        <v>1323</v>
      </c>
      <c r="J772" s="7">
        <v>190000</v>
      </c>
    </row>
    <row r="773" spans="9:10" x14ac:dyDescent="0.2">
      <c r="I773" s="5">
        <v>1324</v>
      </c>
      <c r="J773" s="7">
        <v>82500</v>
      </c>
    </row>
    <row r="774" spans="9:10" x14ac:dyDescent="0.2">
      <c r="I774" s="5">
        <v>1326</v>
      </c>
      <c r="J774" s="7">
        <v>55000</v>
      </c>
    </row>
    <row r="775" spans="9:10" x14ac:dyDescent="0.2">
      <c r="I775" s="5">
        <v>1327</v>
      </c>
      <c r="J775" s="7">
        <v>79000</v>
      </c>
    </row>
    <row r="776" spans="9:10" x14ac:dyDescent="0.2">
      <c r="I776" s="5">
        <v>1328</v>
      </c>
      <c r="J776" s="7">
        <v>130500</v>
      </c>
    </row>
    <row r="777" spans="9:10" x14ac:dyDescent="0.2">
      <c r="I777" s="5">
        <v>1330</v>
      </c>
      <c r="J777" s="7">
        <v>176500</v>
      </c>
    </row>
    <row r="778" spans="9:10" x14ac:dyDescent="0.2">
      <c r="I778" s="5">
        <v>1332</v>
      </c>
      <c r="J778" s="7">
        <v>132500</v>
      </c>
    </row>
    <row r="779" spans="9:10" x14ac:dyDescent="0.2">
      <c r="I779" s="5">
        <v>1333</v>
      </c>
      <c r="J779" s="7">
        <v>100000</v>
      </c>
    </row>
    <row r="780" spans="9:10" x14ac:dyDescent="0.2">
      <c r="I780" s="5">
        <v>1334</v>
      </c>
      <c r="J780" s="7">
        <v>125500</v>
      </c>
    </row>
    <row r="781" spans="9:10" x14ac:dyDescent="0.2">
      <c r="I781" s="5">
        <v>1335</v>
      </c>
      <c r="J781" s="7">
        <v>125000</v>
      </c>
    </row>
    <row r="782" spans="9:10" x14ac:dyDescent="0.2">
      <c r="I782" s="5">
        <v>1338</v>
      </c>
      <c r="J782" s="7">
        <v>52500</v>
      </c>
    </row>
    <row r="783" spans="9:10" x14ac:dyDescent="0.2">
      <c r="I783" s="5">
        <v>1339</v>
      </c>
      <c r="J783" s="7">
        <v>200000</v>
      </c>
    </row>
    <row r="784" spans="9:10" x14ac:dyDescent="0.2">
      <c r="I784" s="5">
        <v>1340</v>
      </c>
      <c r="J784" s="7">
        <v>128500</v>
      </c>
    </row>
    <row r="785" spans="9:10" x14ac:dyDescent="0.2">
      <c r="I785" s="5">
        <v>1341</v>
      </c>
      <c r="J785" s="7">
        <v>123000</v>
      </c>
    </row>
    <row r="786" spans="9:10" x14ac:dyDescent="0.2">
      <c r="I786" s="5">
        <v>1344</v>
      </c>
      <c r="J786" s="7">
        <v>177000</v>
      </c>
    </row>
    <row r="787" spans="9:10" x14ac:dyDescent="0.2">
      <c r="I787" s="5">
        <v>1345</v>
      </c>
      <c r="J787" s="7">
        <v>155835</v>
      </c>
    </row>
    <row r="788" spans="9:10" x14ac:dyDescent="0.2">
      <c r="I788" s="5">
        <v>1346</v>
      </c>
      <c r="J788" s="7">
        <v>108500</v>
      </c>
    </row>
    <row r="789" spans="9:10" x14ac:dyDescent="0.2">
      <c r="I789" s="5">
        <v>1350</v>
      </c>
      <c r="J789" s="7">
        <v>122000</v>
      </c>
    </row>
    <row r="790" spans="9:10" x14ac:dyDescent="0.2">
      <c r="I790" s="5">
        <v>1352</v>
      </c>
      <c r="J790" s="7">
        <v>171000</v>
      </c>
    </row>
    <row r="791" spans="9:10" x14ac:dyDescent="0.2">
      <c r="I791" s="5">
        <v>1353</v>
      </c>
      <c r="J791" s="7">
        <v>134900</v>
      </c>
    </row>
    <row r="792" spans="9:10" x14ac:dyDescent="0.2">
      <c r="I792" s="5">
        <v>1355</v>
      </c>
      <c r="J792" s="7">
        <v>235000</v>
      </c>
    </row>
    <row r="793" spans="9:10" x14ac:dyDescent="0.2">
      <c r="I793" s="5">
        <v>1356</v>
      </c>
      <c r="J793" s="7">
        <v>170000</v>
      </c>
    </row>
    <row r="794" spans="9:10" x14ac:dyDescent="0.2">
      <c r="I794" s="5">
        <v>1357</v>
      </c>
      <c r="J794" s="7">
        <v>110000</v>
      </c>
    </row>
    <row r="795" spans="9:10" x14ac:dyDescent="0.2">
      <c r="I795" s="5">
        <v>1359</v>
      </c>
      <c r="J795" s="7">
        <v>177500</v>
      </c>
    </row>
    <row r="796" spans="9:10" x14ac:dyDescent="0.2">
      <c r="I796" s="5">
        <v>1361</v>
      </c>
      <c r="J796" s="7">
        <v>189000</v>
      </c>
    </row>
    <row r="797" spans="9:10" x14ac:dyDescent="0.2">
      <c r="I797" s="5">
        <v>1363</v>
      </c>
      <c r="J797" s="7">
        <v>104900</v>
      </c>
    </row>
    <row r="798" spans="9:10" x14ac:dyDescent="0.2">
      <c r="I798" s="5">
        <v>1364</v>
      </c>
      <c r="J798" s="7">
        <v>156932</v>
      </c>
    </row>
    <row r="799" spans="9:10" x14ac:dyDescent="0.2">
      <c r="I799" s="5">
        <v>1365</v>
      </c>
      <c r="J799" s="7">
        <v>144152</v>
      </c>
    </row>
    <row r="800" spans="9:10" x14ac:dyDescent="0.2">
      <c r="I800" s="5">
        <v>1366</v>
      </c>
      <c r="J800" s="7">
        <v>216000</v>
      </c>
    </row>
    <row r="801" spans="9:10" x14ac:dyDescent="0.2">
      <c r="I801" s="5">
        <v>1367</v>
      </c>
      <c r="J801" s="7">
        <v>193000</v>
      </c>
    </row>
    <row r="802" spans="9:10" x14ac:dyDescent="0.2">
      <c r="I802" s="5">
        <v>1368</v>
      </c>
      <c r="J802" s="7">
        <v>127000</v>
      </c>
    </row>
    <row r="803" spans="9:10" x14ac:dyDescent="0.2">
      <c r="I803" s="5">
        <v>1369</v>
      </c>
      <c r="J803" s="7">
        <v>144000</v>
      </c>
    </row>
    <row r="804" spans="9:10" x14ac:dyDescent="0.2">
      <c r="I804" s="5">
        <v>1371</v>
      </c>
      <c r="J804" s="7">
        <v>105000</v>
      </c>
    </row>
    <row r="805" spans="9:10" x14ac:dyDescent="0.2">
      <c r="I805" s="5">
        <v>1372</v>
      </c>
      <c r="J805" s="7">
        <v>165500</v>
      </c>
    </row>
    <row r="806" spans="9:10" x14ac:dyDescent="0.2">
      <c r="I806" s="5">
        <v>1375</v>
      </c>
      <c r="J806" s="7">
        <v>250000</v>
      </c>
    </row>
    <row r="807" spans="9:10" x14ac:dyDescent="0.2">
      <c r="I807" s="5">
        <v>1377</v>
      </c>
      <c r="J807" s="7">
        <v>91000</v>
      </c>
    </row>
    <row r="808" spans="9:10" x14ac:dyDescent="0.2">
      <c r="I808" s="5">
        <v>1378</v>
      </c>
      <c r="J808" s="7">
        <v>117000</v>
      </c>
    </row>
    <row r="809" spans="9:10" x14ac:dyDescent="0.2">
      <c r="I809" s="5">
        <v>1379</v>
      </c>
      <c r="J809" s="7">
        <v>83000</v>
      </c>
    </row>
    <row r="810" spans="9:10" x14ac:dyDescent="0.2">
      <c r="I810" s="5">
        <v>1380</v>
      </c>
      <c r="J810" s="7">
        <v>167500</v>
      </c>
    </row>
    <row r="811" spans="9:10" x14ac:dyDescent="0.2">
      <c r="I811" s="5">
        <v>1381</v>
      </c>
      <c r="J811" s="7">
        <v>58500</v>
      </c>
    </row>
    <row r="812" spans="9:10" x14ac:dyDescent="0.2">
      <c r="I812" s="5">
        <v>1383</v>
      </c>
      <c r="J812" s="7">
        <v>157000</v>
      </c>
    </row>
    <row r="813" spans="9:10" x14ac:dyDescent="0.2">
      <c r="I813" s="5">
        <v>1384</v>
      </c>
      <c r="J813" s="7">
        <v>112000</v>
      </c>
    </row>
    <row r="814" spans="9:10" x14ac:dyDescent="0.2">
      <c r="I814" s="5">
        <v>1385</v>
      </c>
      <c r="J814" s="7">
        <v>105000</v>
      </c>
    </row>
    <row r="815" spans="9:10" x14ac:dyDescent="0.2">
      <c r="I815" s="5">
        <v>1386</v>
      </c>
      <c r="J815" s="7">
        <v>125500</v>
      </c>
    </row>
    <row r="816" spans="9:10" x14ac:dyDescent="0.2">
      <c r="I816" s="5">
        <v>1388</v>
      </c>
      <c r="J816" s="7">
        <v>136000</v>
      </c>
    </row>
    <row r="817" spans="9:10" x14ac:dyDescent="0.2">
      <c r="I817" s="5">
        <v>1390</v>
      </c>
      <c r="J817" s="7">
        <v>131000</v>
      </c>
    </row>
    <row r="818" spans="9:10" x14ac:dyDescent="0.2">
      <c r="I818" s="5">
        <v>1393</v>
      </c>
      <c r="J818" s="7">
        <v>123000</v>
      </c>
    </row>
    <row r="819" spans="9:10" x14ac:dyDescent="0.2">
      <c r="I819" s="5">
        <v>1394</v>
      </c>
      <c r="J819" s="7">
        <v>163000</v>
      </c>
    </row>
    <row r="820" spans="9:10" x14ac:dyDescent="0.2">
      <c r="I820" s="5">
        <v>1397</v>
      </c>
      <c r="J820" s="7">
        <v>160000</v>
      </c>
    </row>
    <row r="821" spans="9:10" x14ac:dyDescent="0.2">
      <c r="I821" s="5">
        <v>1398</v>
      </c>
      <c r="J821" s="7">
        <v>137500</v>
      </c>
    </row>
    <row r="822" spans="9:10" x14ac:dyDescent="0.2">
      <c r="I822" s="5">
        <v>1400</v>
      </c>
      <c r="J822" s="7">
        <v>137450</v>
      </c>
    </row>
    <row r="823" spans="9:10" x14ac:dyDescent="0.2">
      <c r="I823" s="5">
        <v>1401</v>
      </c>
      <c r="J823" s="7">
        <v>120000</v>
      </c>
    </row>
    <row r="824" spans="9:10" x14ac:dyDescent="0.2">
      <c r="I824" s="5">
        <v>1402</v>
      </c>
      <c r="J824" s="7">
        <v>193000</v>
      </c>
    </row>
    <row r="825" spans="9:10" x14ac:dyDescent="0.2">
      <c r="I825" s="5">
        <v>1405</v>
      </c>
      <c r="J825" s="7">
        <v>105000</v>
      </c>
    </row>
    <row r="826" spans="9:10" x14ac:dyDescent="0.2">
      <c r="I826" s="5">
        <v>1407</v>
      </c>
      <c r="J826" s="7">
        <v>133000</v>
      </c>
    </row>
    <row r="827" spans="9:10" x14ac:dyDescent="0.2">
      <c r="I827" s="5">
        <v>1408</v>
      </c>
      <c r="J827" s="7">
        <v>112000</v>
      </c>
    </row>
    <row r="828" spans="9:10" x14ac:dyDescent="0.2">
      <c r="I828" s="5">
        <v>1409</v>
      </c>
      <c r="J828" s="7">
        <v>125500</v>
      </c>
    </row>
    <row r="829" spans="9:10" x14ac:dyDescent="0.2">
      <c r="I829" s="5">
        <v>1410</v>
      </c>
      <c r="J829" s="7">
        <v>215000</v>
      </c>
    </row>
    <row r="830" spans="9:10" x14ac:dyDescent="0.2">
      <c r="I830" s="5">
        <v>1411</v>
      </c>
      <c r="J830" s="7">
        <v>230000</v>
      </c>
    </row>
    <row r="831" spans="9:10" x14ac:dyDescent="0.2">
      <c r="I831" s="5">
        <v>1412</v>
      </c>
      <c r="J831" s="7">
        <v>140000</v>
      </c>
    </row>
    <row r="832" spans="9:10" x14ac:dyDescent="0.2">
      <c r="I832" s="5">
        <v>1413</v>
      </c>
      <c r="J832" s="7">
        <v>90000</v>
      </c>
    </row>
    <row r="833" spans="9:10" x14ac:dyDescent="0.2">
      <c r="I833" s="5">
        <v>1415</v>
      </c>
      <c r="J833" s="7">
        <v>207000</v>
      </c>
    </row>
    <row r="834" spans="9:10" x14ac:dyDescent="0.2">
      <c r="I834" s="5">
        <v>1417</v>
      </c>
      <c r="J834" s="7">
        <v>122500</v>
      </c>
    </row>
    <row r="835" spans="9:10" x14ac:dyDescent="0.2">
      <c r="I835" s="5">
        <v>1421</v>
      </c>
      <c r="J835" s="7">
        <v>179900</v>
      </c>
    </row>
    <row r="836" spans="9:10" x14ac:dyDescent="0.2">
      <c r="I836" s="5">
        <v>1423</v>
      </c>
      <c r="J836" s="7">
        <v>136500</v>
      </c>
    </row>
    <row r="837" spans="9:10" x14ac:dyDescent="0.2">
      <c r="I837" s="5">
        <v>1424</v>
      </c>
      <c r="J837" s="7">
        <v>274970</v>
      </c>
    </row>
    <row r="838" spans="9:10" x14ac:dyDescent="0.2">
      <c r="I838" s="5">
        <v>1425</v>
      </c>
      <c r="J838" s="7">
        <v>144000</v>
      </c>
    </row>
    <row r="839" spans="9:10" x14ac:dyDescent="0.2">
      <c r="I839" s="5">
        <v>1428</v>
      </c>
      <c r="J839" s="7">
        <v>140000</v>
      </c>
    </row>
    <row r="840" spans="9:10" x14ac:dyDescent="0.2">
      <c r="I840" s="5">
        <v>1429</v>
      </c>
      <c r="J840" s="7">
        <v>119000</v>
      </c>
    </row>
    <row r="841" spans="9:10" x14ac:dyDescent="0.2">
      <c r="I841" s="5">
        <v>1431</v>
      </c>
      <c r="J841" s="7">
        <v>192140</v>
      </c>
    </row>
    <row r="842" spans="9:10" x14ac:dyDescent="0.2">
      <c r="I842" s="5">
        <v>1432</v>
      </c>
      <c r="J842" s="7">
        <v>143750</v>
      </c>
    </row>
    <row r="843" spans="9:10" x14ac:dyDescent="0.2">
      <c r="I843" s="5">
        <v>1433</v>
      </c>
      <c r="J843" s="7">
        <v>64500</v>
      </c>
    </row>
    <row r="844" spans="9:10" x14ac:dyDescent="0.2">
      <c r="I844" s="5">
        <v>1434</v>
      </c>
      <c r="J844" s="7">
        <v>186500</v>
      </c>
    </row>
    <row r="845" spans="9:10" x14ac:dyDescent="0.2">
      <c r="I845" s="5">
        <v>1437</v>
      </c>
      <c r="J845" s="7">
        <v>120500</v>
      </c>
    </row>
    <row r="846" spans="9:10" x14ac:dyDescent="0.2">
      <c r="I846" s="5">
        <v>1439</v>
      </c>
      <c r="J846" s="7">
        <v>149700</v>
      </c>
    </row>
    <row r="847" spans="9:10" x14ac:dyDescent="0.2">
      <c r="I847" s="5">
        <v>1440</v>
      </c>
      <c r="J847" s="7">
        <v>197000</v>
      </c>
    </row>
    <row r="848" spans="9:10" x14ac:dyDescent="0.2">
      <c r="I848" s="5">
        <v>1441</v>
      </c>
      <c r="J848" s="7">
        <v>191000</v>
      </c>
    </row>
    <row r="849" spans="9:10" x14ac:dyDescent="0.2">
      <c r="I849" s="5">
        <v>1442</v>
      </c>
      <c r="J849" s="7">
        <v>149300</v>
      </c>
    </row>
    <row r="850" spans="9:10" x14ac:dyDescent="0.2">
      <c r="I850" s="5">
        <v>1443</v>
      </c>
      <c r="J850" s="7">
        <v>310000</v>
      </c>
    </row>
    <row r="851" spans="9:10" x14ac:dyDescent="0.2">
      <c r="I851" s="5">
        <v>1444</v>
      </c>
      <c r="J851" s="7">
        <v>121000</v>
      </c>
    </row>
    <row r="852" spans="9:10" x14ac:dyDescent="0.2">
      <c r="I852" s="5">
        <v>1446</v>
      </c>
      <c r="J852" s="7">
        <v>129000</v>
      </c>
    </row>
    <row r="853" spans="9:10" x14ac:dyDescent="0.2">
      <c r="I853" s="5">
        <v>1449</v>
      </c>
      <c r="J853" s="7">
        <v>112000</v>
      </c>
    </row>
    <row r="854" spans="9:10" x14ac:dyDescent="0.2">
      <c r="I854" s="5">
        <v>1450</v>
      </c>
      <c r="J854" s="7">
        <v>92000</v>
      </c>
    </row>
    <row r="855" spans="9:10" x14ac:dyDescent="0.2">
      <c r="I855" s="5">
        <v>1451</v>
      </c>
      <c r="J855" s="7">
        <v>136000</v>
      </c>
    </row>
    <row r="856" spans="9:10" x14ac:dyDescent="0.2">
      <c r="I856" s="5">
        <v>1453</v>
      </c>
      <c r="J856" s="7">
        <v>145000</v>
      </c>
    </row>
    <row r="857" spans="9:10" x14ac:dyDescent="0.2">
      <c r="I857" s="5">
        <v>1456</v>
      </c>
      <c r="J857" s="7">
        <v>175000</v>
      </c>
    </row>
  </sheetData>
  <sheetProtection sheet="1" scenarios="1" selectLockedCells="1" selectUnlockedCells="1"/>
  <mergeCells count="2">
    <mergeCell ref="A1:D2"/>
    <mergeCell ref="A3:D14"/>
  </mergeCells>
  <pageMargins left="0.7" right="0.7" top="0.75" bottom="0.75" header="0.3" footer="0.3"/>
  <pageSetup orientation="portrait" horizontalDpi="300" verticalDpi="300" r:id="rId4"/>
  <drawing r:id="rId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4E3F9-3687-4FA6-8C52-7B496F6D9D26}">
  <sheetPr codeName="Sheet12">
    <tabColor rgb="FFEEE6AC"/>
  </sheetPr>
  <dimension ref="A1:R931"/>
  <sheetViews>
    <sheetView topLeftCell="G1" zoomScale="95" zoomScaleNormal="95" workbookViewId="0">
      <selection activeCell="G48" sqref="G48"/>
    </sheetView>
  </sheetViews>
  <sheetFormatPr baseColWidth="10" defaultColWidth="11" defaultRowHeight="16" x14ac:dyDescent="0.2"/>
  <cols>
    <col min="1" max="1" width="12.33203125" bestFit="1" customWidth="1"/>
    <col min="2" max="2" width="10.33203125" bestFit="1" customWidth="1"/>
    <col min="3" max="3" width="18.6640625" bestFit="1" customWidth="1"/>
    <col min="4" max="4" width="18.33203125" customWidth="1"/>
    <col min="5" max="5" width="18.33203125" bestFit="1" customWidth="1"/>
    <col min="6" max="6" width="14.33203125" bestFit="1" customWidth="1"/>
    <col min="7" max="7" width="18.6640625" bestFit="1" customWidth="1"/>
    <col min="9" max="9" width="14.33203125" bestFit="1" customWidth="1"/>
    <col min="10" max="10" width="18.6640625" bestFit="1" customWidth="1"/>
    <col min="11" max="11" width="10" customWidth="1"/>
    <col min="12" max="12" width="29.33203125" customWidth="1"/>
    <col min="13" max="14" width="18.83203125" bestFit="1" customWidth="1"/>
    <col min="16" max="16" width="24.5" bestFit="1" customWidth="1"/>
    <col min="17" max="17" width="14" bestFit="1" customWidth="1"/>
    <col min="18" max="18" width="14.1640625" bestFit="1" customWidth="1"/>
  </cols>
  <sheetData>
    <row r="1" spans="1:18" ht="15.75" customHeight="1" x14ac:dyDescent="0.2">
      <c r="A1" s="111" t="s">
        <v>418</v>
      </c>
      <c r="B1" s="111"/>
      <c r="C1" s="111"/>
      <c r="D1" s="111"/>
    </row>
    <row r="2" spans="1:18" ht="16.5" customHeight="1" thickBot="1" x14ac:dyDescent="0.25">
      <c r="A2" s="111"/>
      <c r="B2" s="111"/>
      <c r="C2" s="111"/>
      <c r="D2" s="111"/>
      <c r="L2" t="s">
        <v>373</v>
      </c>
    </row>
    <row r="3" spans="1:18" ht="17" customHeight="1" thickBot="1" x14ac:dyDescent="0.25">
      <c r="A3" s="109" t="s">
        <v>480</v>
      </c>
      <c r="B3" s="109"/>
      <c r="C3" s="109"/>
      <c r="D3" s="109"/>
      <c r="F3" s="37" t="s">
        <v>411</v>
      </c>
      <c r="G3" s="37"/>
      <c r="I3" s="37" t="s">
        <v>195</v>
      </c>
      <c r="J3" s="37"/>
      <c r="P3" s="10"/>
      <c r="Q3" s="10" t="s">
        <v>411</v>
      </c>
      <c r="R3" s="10" t="s">
        <v>195</v>
      </c>
    </row>
    <row r="4" spans="1:18" x14ac:dyDescent="0.2">
      <c r="A4" s="109"/>
      <c r="B4" s="109"/>
      <c r="C4" s="109"/>
      <c r="D4" s="109"/>
      <c r="F4" s="8"/>
      <c r="G4" s="8"/>
      <c r="I4" s="8"/>
      <c r="J4" s="8"/>
      <c r="L4" s="10"/>
      <c r="M4" s="10" t="s">
        <v>411</v>
      </c>
      <c r="N4" s="10" t="s">
        <v>195</v>
      </c>
      <c r="P4" s="8" t="s">
        <v>288</v>
      </c>
      <c r="Q4" s="8">
        <f t="shared" ref="Q4:R6" si="0">M5</f>
        <v>158216.28130671507</v>
      </c>
      <c r="R4" s="8">
        <f t="shared" si="0"/>
        <v>194684.02090209021</v>
      </c>
    </row>
    <row r="5" spans="1:18" x14ac:dyDescent="0.2">
      <c r="A5" s="109"/>
      <c r="B5" s="109"/>
      <c r="C5" s="109"/>
      <c r="D5" s="109"/>
      <c r="F5" s="8" t="s">
        <v>288</v>
      </c>
      <c r="G5" s="8">
        <v>158216.28130671507</v>
      </c>
      <c r="I5" s="8" t="s">
        <v>288</v>
      </c>
      <c r="J5" s="8">
        <v>194684.02090209021</v>
      </c>
      <c r="L5" s="8" t="s">
        <v>288</v>
      </c>
      <c r="M5" s="8">
        <v>158216.28130671507</v>
      </c>
      <c r="N5" s="8">
        <v>194684.02090209021</v>
      </c>
      <c r="P5" s="8" t="s">
        <v>374</v>
      </c>
      <c r="Q5" s="8">
        <f t="shared" si="0"/>
        <v>3596252113.6134481</v>
      </c>
      <c r="R5" s="8">
        <f t="shared" si="0"/>
        <v>7460073098.3420763</v>
      </c>
    </row>
    <row r="6" spans="1:18" x14ac:dyDescent="0.2">
      <c r="A6" s="109"/>
      <c r="B6" s="109"/>
      <c r="C6" s="109"/>
      <c r="D6" s="109"/>
      <c r="F6" s="8" t="s">
        <v>289</v>
      </c>
      <c r="G6" s="8">
        <v>2554.7550461719266</v>
      </c>
      <c r="I6" s="8" t="s">
        <v>289</v>
      </c>
      <c r="J6" s="8">
        <v>2864.7689432633333</v>
      </c>
      <c r="L6" s="8" t="s">
        <v>374</v>
      </c>
      <c r="M6" s="8">
        <v>3596252113.6134481</v>
      </c>
      <c r="N6" s="8">
        <v>7460073098.3420763</v>
      </c>
      <c r="P6" s="8" t="s">
        <v>375</v>
      </c>
      <c r="Q6" s="8">
        <f t="shared" si="0"/>
        <v>551</v>
      </c>
      <c r="R6" s="8">
        <f t="shared" si="0"/>
        <v>909</v>
      </c>
    </row>
    <row r="7" spans="1:18" x14ac:dyDescent="0.2">
      <c r="A7" s="109"/>
      <c r="B7" s="109"/>
      <c r="C7" s="109"/>
      <c r="D7" s="109"/>
      <c r="F7" s="8" t="s">
        <v>290</v>
      </c>
      <c r="G7" s="8">
        <v>144500</v>
      </c>
      <c r="I7" s="8" t="s">
        <v>290</v>
      </c>
      <c r="J7" s="8">
        <v>179540</v>
      </c>
      <c r="L7" s="8" t="s">
        <v>375</v>
      </c>
      <c r="M7" s="8">
        <v>551</v>
      </c>
      <c r="N7" s="8">
        <v>909</v>
      </c>
      <c r="P7" t="s">
        <v>385</v>
      </c>
      <c r="Q7">
        <f>SQRT(M6)/SQRT(M7)</f>
        <v>2554.7550461719266</v>
      </c>
      <c r="R7">
        <f>SQRT(N6)/SQRT(N7)</f>
        <v>2864.7689432633333</v>
      </c>
    </row>
    <row r="8" spans="1:18" x14ac:dyDescent="0.2">
      <c r="A8" s="109"/>
      <c r="B8" s="109"/>
      <c r="C8" s="109"/>
      <c r="D8" s="109"/>
      <c r="F8" s="8" t="s">
        <v>291</v>
      </c>
      <c r="G8" s="8">
        <v>140000</v>
      </c>
      <c r="I8" s="8" t="s">
        <v>291</v>
      </c>
      <c r="J8" s="8">
        <v>140000</v>
      </c>
      <c r="L8" s="8" t="s">
        <v>376</v>
      </c>
      <c r="M8" s="8">
        <v>0</v>
      </c>
      <c r="N8" s="8"/>
      <c r="P8" t="s">
        <v>388</v>
      </c>
      <c r="Q8">
        <f>Q7*M14</f>
        <v>5011.463641377366</v>
      </c>
      <c r="R8">
        <f>R7*M14</f>
        <v>5619.5937147177647</v>
      </c>
    </row>
    <row r="9" spans="1:18" x14ac:dyDescent="0.2">
      <c r="A9" s="109"/>
      <c r="B9" s="109"/>
      <c r="C9" s="109"/>
      <c r="D9" s="109"/>
      <c r="F9" s="8" t="s">
        <v>292</v>
      </c>
      <c r="G9" s="8">
        <v>59968.759480361507</v>
      </c>
      <c r="I9" s="8" t="s">
        <v>292</v>
      </c>
      <c r="J9" s="8">
        <v>86371.714689139277</v>
      </c>
      <c r="L9" s="8" t="s">
        <v>377</v>
      </c>
      <c r="M9" s="8">
        <v>1432</v>
      </c>
      <c r="N9" s="8"/>
      <c r="P9" t="s">
        <v>387</v>
      </c>
      <c r="Q9">
        <f>Q8</f>
        <v>5011.463641377366</v>
      </c>
      <c r="R9">
        <f>R8</f>
        <v>5619.5937147177647</v>
      </c>
    </row>
    <row r="10" spans="1:18" x14ac:dyDescent="0.2">
      <c r="A10" s="109"/>
      <c r="B10" s="109"/>
      <c r="C10" s="109"/>
      <c r="D10" s="109"/>
      <c r="F10" s="8" t="s">
        <v>293</v>
      </c>
      <c r="G10" s="8">
        <v>3596252113.6134481</v>
      </c>
      <c r="I10" s="8" t="s">
        <v>293</v>
      </c>
      <c r="J10" s="8">
        <v>7460073098.3420763</v>
      </c>
      <c r="L10" s="8" t="s">
        <v>378</v>
      </c>
      <c r="M10" s="8">
        <v>-9.5006498053294628</v>
      </c>
      <c r="N10" s="8"/>
    </row>
    <row r="11" spans="1:18" x14ac:dyDescent="0.2">
      <c r="A11" s="109"/>
      <c r="B11" s="109"/>
      <c r="C11" s="109"/>
      <c r="D11" s="109"/>
      <c r="F11" s="8" t="s">
        <v>294</v>
      </c>
      <c r="G11" s="8">
        <v>19.943826736942789</v>
      </c>
      <c r="I11" s="8" t="s">
        <v>294</v>
      </c>
      <c r="J11" s="8">
        <v>4.1704374097465609</v>
      </c>
      <c r="L11" s="8" t="s">
        <v>379</v>
      </c>
      <c r="M11" s="8">
        <v>4.2110512887812786E-21</v>
      </c>
      <c r="N11" s="8"/>
      <c r="P11" t="s">
        <v>389</v>
      </c>
      <c r="Q11">
        <f>Q4+Q8</f>
        <v>163227.74494809244</v>
      </c>
      <c r="R11">
        <f>R4+R8</f>
        <v>200303.61461680799</v>
      </c>
    </row>
    <row r="12" spans="1:18" x14ac:dyDescent="0.2">
      <c r="A12" s="109"/>
      <c r="B12" s="109"/>
      <c r="C12" s="109"/>
      <c r="D12" s="109"/>
      <c r="F12" s="8" t="s">
        <v>295</v>
      </c>
      <c r="G12" s="8">
        <v>2.9991544768880338</v>
      </c>
      <c r="I12" s="8" t="s">
        <v>295</v>
      </c>
      <c r="J12" s="8">
        <v>1.5076287367668313</v>
      </c>
      <c r="L12" s="8" t="s">
        <v>380</v>
      </c>
      <c r="M12" s="8">
        <v>1.64591840445768</v>
      </c>
      <c r="N12" s="8"/>
      <c r="P12" t="s">
        <v>390</v>
      </c>
      <c r="Q12">
        <f>Q4-Q8</f>
        <v>153204.8176653377</v>
      </c>
      <c r="R12">
        <f>R4-R8</f>
        <v>189064.42718737244</v>
      </c>
    </row>
    <row r="13" spans="1:18" x14ac:dyDescent="0.2">
      <c r="A13" s="109"/>
      <c r="B13" s="109"/>
      <c r="C13" s="109"/>
      <c r="D13" s="109"/>
      <c r="F13" s="8" t="s">
        <v>296</v>
      </c>
      <c r="G13" s="8">
        <v>717100</v>
      </c>
      <c r="I13" s="8" t="s">
        <v>296</v>
      </c>
      <c r="J13" s="8">
        <v>710100</v>
      </c>
      <c r="L13" s="8" t="s">
        <v>381</v>
      </c>
      <c r="M13" s="8">
        <v>8.4221025775625573E-21</v>
      </c>
      <c r="N13" s="8"/>
    </row>
    <row r="14" spans="1:18" ht="17" thickBot="1" x14ac:dyDescent="0.25">
      <c r="A14" s="109"/>
      <c r="B14" s="109"/>
      <c r="C14" s="109"/>
      <c r="D14" s="109"/>
      <c r="F14" s="8" t="s">
        <v>297</v>
      </c>
      <c r="G14" s="8">
        <v>37900</v>
      </c>
      <c r="I14" s="8" t="s">
        <v>297</v>
      </c>
      <c r="J14" s="8">
        <v>34900</v>
      </c>
      <c r="L14" s="9" t="s">
        <v>382</v>
      </c>
      <c r="M14" s="9">
        <v>1.961621975808052</v>
      </c>
      <c r="N14" s="9"/>
    </row>
    <row r="15" spans="1:18" x14ac:dyDescent="0.2">
      <c r="F15" s="8" t="s">
        <v>298</v>
      </c>
      <c r="G15" s="8">
        <v>755000</v>
      </c>
      <c r="I15" s="8" t="s">
        <v>298</v>
      </c>
      <c r="J15" s="8">
        <v>745000</v>
      </c>
    </row>
    <row r="16" spans="1:18" x14ac:dyDescent="0.2">
      <c r="E16" t="s">
        <v>329</v>
      </c>
      <c r="F16" s="8" t="s">
        <v>299</v>
      </c>
      <c r="G16" s="8">
        <v>87177171</v>
      </c>
      <c r="I16" s="8" t="s">
        <v>299</v>
      </c>
      <c r="J16" s="8">
        <v>176967775</v>
      </c>
      <c r="L16" t="s">
        <v>383</v>
      </c>
      <c r="M16">
        <f>SUM(M7:N7)</f>
        <v>1460</v>
      </c>
    </row>
    <row r="17" spans="1:13" ht="17" thickBot="1" x14ac:dyDescent="0.25">
      <c r="A17" s="3" t="s">
        <v>286</v>
      </c>
      <c r="B17" t="s">
        <v>318</v>
      </c>
      <c r="C17" t="s">
        <v>312</v>
      </c>
      <c r="F17" s="9" t="s">
        <v>300</v>
      </c>
      <c r="G17" s="9">
        <v>551</v>
      </c>
      <c r="I17" s="9" t="s">
        <v>300</v>
      </c>
      <c r="J17" s="9">
        <v>909</v>
      </c>
      <c r="L17" t="s">
        <v>384</v>
      </c>
      <c r="M17">
        <f>M5-N5</f>
        <v>-36467.73959537514</v>
      </c>
    </row>
    <row r="18" spans="1:13" x14ac:dyDescent="0.2">
      <c r="A18" s="5" t="s">
        <v>411</v>
      </c>
      <c r="B18" s="4">
        <v>551</v>
      </c>
      <c r="C18" s="7">
        <v>158216.28130671507</v>
      </c>
      <c r="L18" t="s">
        <v>385</v>
      </c>
      <c r="M18">
        <f>SQRT((M6/M7)+(N6/N7))</f>
        <v>3838.4468791722306</v>
      </c>
    </row>
    <row r="19" spans="1:13" x14ac:dyDescent="0.2">
      <c r="A19" s="5" t="s">
        <v>195</v>
      </c>
      <c r="B19" s="4">
        <v>909</v>
      </c>
      <c r="C19" s="7">
        <v>194684.02090209021</v>
      </c>
    </row>
    <row r="20" spans="1:13" x14ac:dyDescent="0.2">
      <c r="A20" s="5" t="s">
        <v>307</v>
      </c>
      <c r="B20" s="4">
        <v>1460</v>
      </c>
      <c r="C20" s="7">
        <v>180921.19589041095</v>
      </c>
      <c r="F20" s="3" t="s">
        <v>454</v>
      </c>
      <c r="G20" t="s">
        <v>411</v>
      </c>
      <c r="I20" s="3" t="s">
        <v>454</v>
      </c>
      <c r="J20" t="s">
        <v>195</v>
      </c>
      <c r="L20" t="s">
        <v>386</v>
      </c>
      <c r="M20">
        <f>M18*M14</f>
        <v>7529.5817511560817</v>
      </c>
    </row>
    <row r="21" spans="1:13" x14ac:dyDescent="0.2">
      <c r="L21" t="s">
        <v>387</v>
      </c>
      <c r="M21">
        <f>M17-M20</f>
        <v>-43997.321346531222</v>
      </c>
    </row>
    <row r="22" spans="1:13" x14ac:dyDescent="0.2">
      <c r="F22" s="3" t="s">
        <v>286</v>
      </c>
      <c r="G22" t="s">
        <v>312</v>
      </c>
      <c r="I22" s="3" t="s">
        <v>286</v>
      </c>
      <c r="J22" t="s">
        <v>312</v>
      </c>
      <c r="L22" t="s">
        <v>388</v>
      </c>
      <c r="M22">
        <f>M17+M20</f>
        <v>-28938.157844219058</v>
      </c>
    </row>
    <row r="23" spans="1:13" x14ac:dyDescent="0.2">
      <c r="F23" s="5">
        <v>2</v>
      </c>
      <c r="G23" s="7">
        <v>181500</v>
      </c>
      <c r="I23" s="5">
        <v>1</v>
      </c>
      <c r="J23" s="7">
        <v>208500</v>
      </c>
    </row>
    <row r="24" spans="1:13" x14ac:dyDescent="0.2">
      <c r="F24" s="5">
        <v>8</v>
      </c>
      <c r="G24" s="7">
        <v>200000</v>
      </c>
      <c r="I24" s="5">
        <v>3</v>
      </c>
      <c r="J24" s="7">
        <v>223500</v>
      </c>
    </row>
    <row r="25" spans="1:13" x14ac:dyDescent="0.2">
      <c r="F25" s="5">
        <v>10</v>
      </c>
      <c r="G25" s="7">
        <v>118000</v>
      </c>
      <c r="I25" s="5">
        <v>4</v>
      </c>
      <c r="J25" s="7">
        <v>140000</v>
      </c>
    </row>
    <row r="26" spans="1:13" x14ac:dyDescent="0.2">
      <c r="F26" s="5">
        <v>13</v>
      </c>
      <c r="G26" s="7">
        <v>144000</v>
      </c>
      <c r="I26" s="5">
        <v>5</v>
      </c>
      <c r="J26" s="7">
        <v>250000</v>
      </c>
    </row>
    <row r="27" spans="1:13" x14ac:dyDescent="0.2">
      <c r="F27" s="5">
        <v>16</v>
      </c>
      <c r="G27" s="7">
        <v>132000</v>
      </c>
      <c r="I27" s="5">
        <v>6</v>
      </c>
      <c r="J27" s="7">
        <v>143000</v>
      </c>
    </row>
    <row r="28" spans="1:13" x14ac:dyDescent="0.2">
      <c r="F28" s="5">
        <v>17</v>
      </c>
      <c r="G28" s="7">
        <v>149000</v>
      </c>
      <c r="I28" s="5">
        <v>7</v>
      </c>
      <c r="J28" s="7">
        <v>307000</v>
      </c>
    </row>
    <row r="29" spans="1:13" x14ac:dyDescent="0.2">
      <c r="F29" s="5">
        <v>20</v>
      </c>
      <c r="G29" s="7">
        <v>139000</v>
      </c>
      <c r="I29" s="5">
        <v>9</v>
      </c>
      <c r="J29" s="7">
        <v>129900</v>
      </c>
    </row>
    <row r="30" spans="1:13" x14ac:dyDescent="0.2">
      <c r="F30" s="5">
        <v>22</v>
      </c>
      <c r="G30" s="7">
        <v>139400</v>
      </c>
      <c r="I30" s="5">
        <v>11</v>
      </c>
      <c r="J30" s="7">
        <v>129500</v>
      </c>
    </row>
    <row r="31" spans="1:13" x14ac:dyDescent="0.2">
      <c r="F31" s="5">
        <v>24</v>
      </c>
      <c r="G31" s="7">
        <v>129900</v>
      </c>
      <c r="I31" s="5">
        <v>12</v>
      </c>
      <c r="J31" s="7">
        <v>345000</v>
      </c>
    </row>
    <row r="32" spans="1:13" x14ac:dyDescent="0.2">
      <c r="F32" s="5">
        <v>25</v>
      </c>
      <c r="G32" s="7">
        <v>154000</v>
      </c>
      <c r="I32" s="5">
        <v>14</v>
      </c>
      <c r="J32" s="7">
        <v>279500</v>
      </c>
    </row>
    <row r="33" spans="6:10" x14ac:dyDescent="0.2">
      <c r="F33" s="5">
        <v>27</v>
      </c>
      <c r="G33" s="7">
        <v>134800</v>
      </c>
      <c r="I33" s="5">
        <v>15</v>
      </c>
      <c r="J33" s="7">
        <v>157000</v>
      </c>
    </row>
    <row r="34" spans="6:10" x14ac:dyDescent="0.2">
      <c r="F34" s="5">
        <v>29</v>
      </c>
      <c r="G34" s="7">
        <v>207500</v>
      </c>
      <c r="I34" s="5">
        <v>18</v>
      </c>
      <c r="J34" s="7">
        <v>90000</v>
      </c>
    </row>
    <row r="35" spans="6:10" x14ac:dyDescent="0.2">
      <c r="F35" s="5">
        <v>30</v>
      </c>
      <c r="G35" s="7">
        <v>68500</v>
      </c>
      <c r="I35" s="5">
        <v>19</v>
      </c>
      <c r="J35" s="7">
        <v>159000</v>
      </c>
    </row>
    <row r="36" spans="6:10" x14ac:dyDescent="0.2">
      <c r="F36" s="5">
        <v>32</v>
      </c>
      <c r="G36" s="7">
        <v>149350</v>
      </c>
      <c r="I36" s="5">
        <v>21</v>
      </c>
      <c r="J36" s="7">
        <v>325300</v>
      </c>
    </row>
    <row r="37" spans="6:10" x14ac:dyDescent="0.2">
      <c r="F37" s="5">
        <v>38</v>
      </c>
      <c r="G37" s="7">
        <v>153000</v>
      </c>
      <c r="I37" s="5">
        <v>23</v>
      </c>
      <c r="J37" s="7">
        <v>230000</v>
      </c>
    </row>
    <row r="38" spans="6:10" x14ac:dyDescent="0.2">
      <c r="F38" s="5">
        <v>39</v>
      </c>
      <c r="G38" s="7">
        <v>109000</v>
      </c>
      <c r="I38" s="5">
        <v>26</v>
      </c>
      <c r="J38" s="7">
        <v>256300</v>
      </c>
    </row>
    <row r="39" spans="6:10" x14ac:dyDescent="0.2">
      <c r="F39" s="5">
        <v>42</v>
      </c>
      <c r="G39" s="7">
        <v>170000</v>
      </c>
      <c r="I39" s="5">
        <v>28</v>
      </c>
      <c r="J39" s="7">
        <v>306000</v>
      </c>
    </row>
    <row r="40" spans="6:10" x14ac:dyDescent="0.2">
      <c r="F40" s="5">
        <v>43</v>
      </c>
      <c r="G40" s="7">
        <v>144000</v>
      </c>
      <c r="I40" s="5">
        <v>31</v>
      </c>
      <c r="J40" s="7">
        <v>40000</v>
      </c>
    </row>
    <row r="41" spans="6:10" x14ac:dyDescent="0.2">
      <c r="F41" s="5">
        <v>44</v>
      </c>
      <c r="G41" s="7">
        <v>130250</v>
      </c>
      <c r="I41" s="5">
        <v>33</v>
      </c>
      <c r="J41" s="7">
        <v>179900</v>
      </c>
    </row>
    <row r="42" spans="6:10" x14ac:dyDescent="0.2">
      <c r="F42" s="5">
        <v>45</v>
      </c>
      <c r="G42" s="7">
        <v>141000</v>
      </c>
      <c r="I42" s="5">
        <v>34</v>
      </c>
      <c r="J42" s="7">
        <v>165500</v>
      </c>
    </row>
    <row r="43" spans="6:10" x14ac:dyDescent="0.2">
      <c r="F43" s="5">
        <v>50</v>
      </c>
      <c r="G43" s="7">
        <v>127000</v>
      </c>
      <c r="I43" s="5">
        <v>35</v>
      </c>
      <c r="J43" s="7">
        <v>277500</v>
      </c>
    </row>
    <row r="44" spans="6:10" x14ac:dyDescent="0.2">
      <c r="F44" s="5">
        <v>51</v>
      </c>
      <c r="G44" s="7">
        <v>177000</v>
      </c>
      <c r="I44" s="5">
        <v>36</v>
      </c>
      <c r="J44" s="7">
        <v>309000</v>
      </c>
    </row>
    <row r="45" spans="6:10" x14ac:dyDescent="0.2">
      <c r="F45" s="5">
        <v>52</v>
      </c>
      <c r="G45" s="7">
        <v>114500</v>
      </c>
      <c r="I45" s="5">
        <v>37</v>
      </c>
      <c r="J45" s="7">
        <v>145000</v>
      </c>
    </row>
    <row r="46" spans="6:10" x14ac:dyDescent="0.2">
      <c r="F46" s="5">
        <v>60</v>
      </c>
      <c r="G46" s="7">
        <v>124900</v>
      </c>
      <c r="I46" s="5">
        <v>40</v>
      </c>
      <c r="J46" s="7">
        <v>82000</v>
      </c>
    </row>
    <row r="47" spans="6:10" x14ac:dyDescent="0.2">
      <c r="F47" s="5">
        <v>62</v>
      </c>
      <c r="G47" s="7">
        <v>101000</v>
      </c>
      <c r="I47" s="5">
        <v>41</v>
      </c>
      <c r="J47" s="7">
        <v>160000</v>
      </c>
    </row>
    <row r="48" spans="6:10" x14ac:dyDescent="0.2">
      <c r="F48" s="5">
        <v>64</v>
      </c>
      <c r="G48" s="7">
        <v>140000</v>
      </c>
      <c r="I48" s="5">
        <v>46</v>
      </c>
      <c r="J48" s="7">
        <v>319900</v>
      </c>
    </row>
    <row r="49" spans="6:10" x14ac:dyDescent="0.2">
      <c r="F49" s="5">
        <v>69</v>
      </c>
      <c r="G49" s="7">
        <v>80000</v>
      </c>
      <c r="I49" s="5">
        <v>47</v>
      </c>
      <c r="J49" s="7">
        <v>239686</v>
      </c>
    </row>
    <row r="50" spans="6:10" x14ac:dyDescent="0.2">
      <c r="F50" s="5">
        <v>71</v>
      </c>
      <c r="G50" s="7">
        <v>244000</v>
      </c>
      <c r="I50" s="5">
        <v>48</v>
      </c>
      <c r="J50" s="7">
        <v>249700</v>
      </c>
    </row>
    <row r="51" spans="6:10" x14ac:dyDescent="0.2">
      <c r="F51" s="5">
        <v>72</v>
      </c>
      <c r="G51" s="7">
        <v>129500</v>
      </c>
      <c r="I51" s="5">
        <v>49</v>
      </c>
      <c r="J51" s="7">
        <v>113000</v>
      </c>
    </row>
    <row r="52" spans="6:10" x14ac:dyDescent="0.2">
      <c r="F52" s="5">
        <v>74</v>
      </c>
      <c r="G52" s="7">
        <v>144900</v>
      </c>
      <c r="I52" s="5">
        <v>53</v>
      </c>
      <c r="J52" s="7">
        <v>110000</v>
      </c>
    </row>
    <row r="53" spans="6:10" x14ac:dyDescent="0.2">
      <c r="F53" s="5">
        <v>75</v>
      </c>
      <c r="G53" s="7">
        <v>107400</v>
      </c>
      <c r="I53" s="5">
        <v>54</v>
      </c>
      <c r="J53" s="7">
        <v>385000</v>
      </c>
    </row>
    <row r="54" spans="6:10" x14ac:dyDescent="0.2">
      <c r="F54" s="5">
        <v>77</v>
      </c>
      <c r="G54" s="7">
        <v>135750</v>
      </c>
      <c r="I54" s="5">
        <v>55</v>
      </c>
      <c r="J54" s="7">
        <v>130000</v>
      </c>
    </row>
    <row r="55" spans="6:10" x14ac:dyDescent="0.2">
      <c r="F55" s="5">
        <v>80</v>
      </c>
      <c r="G55" s="7">
        <v>110000</v>
      </c>
      <c r="I55" s="5">
        <v>56</v>
      </c>
      <c r="J55" s="7">
        <v>180500</v>
      </c>
    </row>
    <row r="56" spans="6:10" x14ac:dyDescent="0.2">
      <c r="F56" s="5">
        <v>81</v>
      </c>
      <c r="G56" s="7">
        <v>193500</v>
      </c>
      <c r="I56" s="5">
        <v>57</v>
      </c>
      <c r="J56" s="7">
        <v>172500</v>
      </c>
    </row>
    <row r="57" spans="6:10" x14ac:dyDescent="0.2">
      <c r="F57" s="5">
        <v>93</v>
      </c>
      <c r="G57" s="7">
        <v>163500</v>
      </c>
      <c r="I57" s="5">
        <v>58</v>
      </c>
      <c r="J57" s="7">
        <v>196500</v>
      </c>
    </row>
    <row r="58" spans="6:10" x14ac:dyDescent="0.2">
      <c r="F58" s="5">
        <v>94</v>
      </c>
      <c r="G58" s="7">
        <v>133900</v>
      </c>
      <c r="I58" s="5">
        <v>59</v>
      </c>
      <c r="J58" s="7">
        <v>438780</v>
      </c>
    </row>
    <row r="59" spans="6:10" x14ac:dyDescent="0.2">
      <c r="F59" s="5">
        <v>96</v>
      </c>
      <c r="G59" s="7">
        <v>185000</v>
      </c>
      <c r="I59" s="5">
        <v>61</v>
      </c>
      <c r="J59" s="7">
        <v>158000</v>
      </c>
    </row>
    <row r="60" spans="6:10" x14ac:dyDescent="0.2">
      <c r="F60" s="5">
        <v>101</v>
      </c>
      <c r="G60" s="7">
        <v>205000</v>
      </c>
      <c r="I60" s="5">
        <v>63</v>
      </c>
      <c r="J60" s="7">
        <v>202500</v>
      </c>
    </row>
    <row r="61" spans="6:10" x14ac:dyDescent="0.2">
      <c r="F61" s="5">
        <v>107</v>
      </c>
      <c r="G61" s="7">
        <v>100000</v>
      </c>
      <c r="I61" s="5">
        <v>65</v>
      </c>
      <c r="J61" s="7">
        <v>219500</v>
      </c>
    </row>
    <row r="62" spans="6:10" x14ac:dyDescent="0.2">
      <c r="F62" s="5">
        <v>109</v>
      </c>
      <c r="G62" s="7">
        <v>115000</v>
      </c>
      <c r="I62" s="5">
        <v>66</v>
      </c>
      <c r="J62" s="7">
        <v>317000</v>
      </c>
    </row>
    <row r="63" spans="6:10" x14ac:dyDescent="0.2">
      <c r="F63" s="5">
        <v>110</v>
      </c>
      <c r="G63" s="7">
        <v>190000</v>
      </c>
      <c r="I63" s="5">
        <v>67</v>
      </c>
      <c r="J63" s="7">
        <v>180000</v>
      </c>
    </row>
    <row r="64" spans="6:10" x14ac:dyDescent="0.2">
      <c r="F64" s="5">
        <v>115</v>
      </c>
      <c r="G64" s="7">
        <v>259500</v>
      </c>
      <c r="I64" s="5">
        <v>68</v>
      </c>
      <c r="J64" s="7">
        <v>226000</v>
      </c>
    </row>
    <row r="65" spans="6:10" x14ac:dyDescent="0.2">
      <c r="F65" s="5">
        <v>123</v>
      </c>
      <c r="G65" s="7">
        <v>136000</v>
      </c>
      <c r="I65" s="5">
        <v>70</v>
      </c>
      <c r="J65" s="7">
        <v>225000</v>
      </c>
    </row>
    <row r="66" spans="6:10" x14ac:dyDescent="0.2">
      <c r="F66" s="5">
        <v>126</v>
      </c>
      <c r="G66" s="7">
        <v>84500</v>
      </c>
      <c r="I66" s="5">
        <v>73</v>
      </c>
      <c r="J66" s="7">
        <v>185000</v>
      </c>
    </row>
    <row r="67" spans="6:10" x14ac:dyDescent="0.2">
      <c r="F67" s="5">
        <v>128</v>
      </c>
      <c r="G67" s="7">
        <v>87000</v>
      </c>
      <c r="I67" s="5">
        <v>76</v>
      </c>
      <c r="J67" s="7">
        <v>91000</v>
      </c>
    </row>
    <row r="68" spans="6:10" x14ac:dyDescent="0.2">
      <c r="F68" s="5">
        <v>130</v>
      </c>
      <c r="G68" s="7">
        <v>150000</v>
      </c>
      <c r="I68" s="5">
        <v>78</v>
      </c>
      <c r="J68" s="7">
        <v>127000</v>
      </c>
    </row>
    <row r="69" spans="6:10" x14ac:dyDescent="0.2">
      <c r="F69" s="5">
        <v>131</v>
      </c>
      <c r="G69" s="7">
        <v>226000</v>
      </c>
      <c r="I69" s="5">
        <v>79</v>
      </c>
      <c r="J69" s="7">
        <v>136500</v>
      </c>
    </row>
    <row r="70" spans="6:10" x14ac:dyDescent="0.2">
      <c r="F70" s="5">
        <v>133</v>
      </c>
      <c r="G70" s="7">
        <v>150750</v>
      </c>
      <c r="I70" s="5">
        <v>82</v>
      </c>
      <c r="J70" s="7">
        <v>153500</v>
      </c>
    </row>
    <row r="71" spans="6:10" x14ac:dyDescent="0.2">
      <c r="F71" s="5">
        <v>135</v>
      </c>
      <c r="G71" s="7">
        <v>180000</v>
      </c>
      <c r="I71" s="5">
        <v>83</v>
      </c>
      <c r="J71" s="7">
        <v>245000</v>
      </c>
    </row>
    <row r="72" spans="6:10" x14ac:dyDescent="0.2">
      <c r="F72" s="5">
        <v>136</v>
      </c>
      <c r="G72" s="7">
        <v>174000</v>
      </c>
      <c r="I72" s="5">
        <v>84</v>
      </c>
      <c r="J72" s="7">
        <v>126500</v>
      </c>
    </row>
    <row r="73" spans="6:10" x14ac:dyDescent="0.2">
      <c r="F73" s="5">
        <v>147</v>
      </c>
      <c r="G73" s="7">
        <v>105000</v>
      </c>
      <c r="I73" s="5">
        <v>85</v>
      </c>
      <c r="J73" s="7">
        <v>168500</v>
      </c>
    </row>
    <row r="74" spans="6:10" x14ac:dyDescent="0.2">
      <c r="F74" s="5">
        <v>151</v>
      </c>
      <c r="G74" s="7">
        <v>122000</v>
      </c>
      <c r="I74" s="5">
        <v>86</v>
      </c>
      <c r="J74" s="7">
        <v>260000</v>
      </c>
    </row>
    <row r="75" spans="6:10" x14ac:dyDescent="0.2">
      <c r="F75" s="5">
        <v>154</v>
      </c>
      <c r="G75" s="7">
        <v>235000</v>
      </c>
      <c r="I75" s="5">
        <v>87</v>
      </c>
      <c r="J75" s="7">
        <v>174000</v>
      </c>
    </row>
    <row r="76" spans="6:10" x14ac:dyDescent="0.2">
      <c r="F76" s="5">
        <v>157</v>
      </c>
      <c r="G76" s="7">
        <v>109500</v>
      </c>
      <c r="I76" s="5">
        <v>88</v>
      </c>
      <c r="J76" s="7">
        <v>164500</v>
      </c>
    </row>
    <row r="77" spans="6:10" x14ac:dyDescent="0.2">
      <c r="F77" s="5">
        <v>161</v>
      </c>
      <c r="G77" s="7">
        <v>162500</v>
      </c>
      <c r="I77" s="5">
        <v>89</v>
      </c>
      <c r="J77" s="7">
        <v>85000</v>
      </c>
    </row>
    <row r="78" spans="6:10" x14ac:dyDescent="0.2">
      <c r="F78" s="5">
        <v>164</v>
      </c>
      <c r="G78" s="7">
        <v>103200</v>
      </c>
      <c r="I78" s="5">
        <v>90</v>
      </c>
      <c r="J78" s="7">
        <v>123600</v>
      </c>
    </row>
    <row r="79" spans="6:10" x14ac:dyDescent="0.2">
      <c r="F79" s="5">
        <v>165</v>
      </c>
      <c r="G79" s="7">
        <v>152000</v>
      </c>
      <c r="I79" s="5">
        <v>91</v>
      </c>
      <c r="J79" s="7">
        <v>109900</v>
      </c>
    </row>
    <row r="80" spans="6:10" x14ac:dyDescent="0.2">
      <c r="F80" s="5">
        <v>166</v>
      </c>
      <c r="G80" s="7">
        <v>127500</v>
      </c>
      <c r="I80" s="5">
        <v>92</v>
      </c>
      <c r="J80" s="7">
        <v>98600</v>
      </c>
    </row>
    <row r="81" spans="6:10" x14ac:dyDescent="0.2">
      <c r="F81" s="5">
        <v>170</v>
      </c>
      <c r="G81" s="7">
        <v>228000</v>
      </c>
      <c r="I81" s="5">
        <v>95</v>
      </c>
      <c r="J81" s="7">
        <v>204750</v>
      </c>
    </row>
    <row r="82" spans="6:10" x14ac:dyDescent="0.2">
      <c r="F82" s="5">
        <v>171</v>
      </c>
      <c r="G82" s="7">
        <v>128500</v>
      </c>
      <c r="I82" s="5">
        <v>97</v>
      </c>
      <c r="J82" s="7">
        <v>214000</v>
      </c>
    </row>
    <row r="83" spans="6:10" x14ac:dyDescent="0.2">
      <c r="F83" s="5">
        <v>173</v>
      </c>
      <c r="G83" s="7">
        <v>239000</v>
      </c>
      <c r="I83" s="5">
        <v>98</v>
      </c>
      <c r="J83" s="7">
        <v>94750</v>
      </c>
    </row>
    <row r="84" spans="6:10" x14ac:dyDescent="0.2">
      <c r="F84" s="5">
        <v>176</v>
      </c>
      <c r="G84" s="7">
        <v>243000</v>
      </c>
      <c r="I84" s="5">
        <v>99</v>
      </c>
      <c r="J84" s="7">
        <v>83000</v>
      </c>
    </row>
    <row r="85" spans="6:10" x14ac:dyDescent="0.2">
      <c r="F85" s="5">
        <v>180</v>
      </c>
      <c r="G85" s="7">
        <v>100000</v>
      </c>
      <c r="I85" s="5">
        <v>100</v>
      </c>
      <c r="J85" s="7">
        <v>128950</v>
      </c>
    </row>
    <row r="86" spans="6:10" x14ac:dyDescent="0.2">
      <c r="F86" s="5">
        <v>182</v>
      </c>
      <c r="G86" s="7">
        <v>200100</v>
      </c>
      <c r="I86" s="5">
        <v>102</v>
      </c>
      <c r="J86" s="7">
        <v>178000</v>
      </c>
    </row>
    <row r="87" spans="6:10" x14ac:dyDescent="0.2">
      <c r="F87" s="5">
        <v>183</v>
      </c>
      <c r="G87" s="7">
        <v>120000</v>
      </c>
      <c r="I87" s="5">
        <v>103</v>
      </c>
      <c r="J87" s="7">
        <v>118964</v>
      </c>
    </row>
    <row r="88" spans="6:10" x14ac:dyDescent="0.2">
      <c r="F88" s="5">
        <v>185</v>
      </c>
      <c r="G88" s="7">
        <v>127000</v>
      </c>
      <c r="I88" s="5">
        <v>104</v>
      </c>
      <c r="J88" s="7">
        <v>198900</v>
      </c>
    </row>
    <row r="89" spans="6:10" x14ac:dyDescent="0.2">
      <c r="F89" s="5">
        <v>186</v>
      </c>
      <c r="G89" s="7">
        <v>475000</v>
      </c>
      <c r="I89" s="5">
        <v>105</v>
      </c>
      <c r="J89" s="7">
        <v>169500</v>
      </c>
    </row>
    <row r="90" spans="6:10" x14ac:dyDescent="0.2">
      <c r="F90" s="5">
        <v>188</v>
      </c>
      <c r="G90" s="7">
        <v>135000</v>
      </c>
      <c r="I90" s="5">
        <v>106</v>
      </c>
      <c r="J90" s="7">
        <v>250000</v>
      </c>
    </row>
    <row r="91" spans="6:10" x14ac:dyDescent="0.2">
      <c r="F91" s="5">
        <v>191</v>
      </c>
      <c r="G91" s="7">
        <v>315000</v>
      </c>
      <c r="I91" s="5">
        <v>108</v>
      </c>
      <c r="J91" s="7">
        <v>115000</v>
      </c>
    </row>
    <row r="92" spans="6:10" x14ac:dyDescent="0.2">
      <c r="F92" s="5">
        <v>192</v>
      </c>
      <c r="G92" s="7">
        <v>184000</v>
      </c>
      <c r="I92" s="5">
        <v>111</v>
      </c>
      <c r="J92" s="7">
        <v>136900</v>
      </c>
    </row>
    <row r="93" spans="6:10" x14ac:dyDescent="0.2">
      <c r="F93" s="5">
        <v>195</v>
      </c>
      <c r="G93" s="7">
        <v>127000</v>
      </c>
      <c r="I93" s="5">
        <v>112</v>
      </c>
      <c r="J93" s="7">
        <v>180000</v>
      </c>
    </row>
    <row r="94" spans="6:10" x14ac:dyDescent="0.2">
      <c r="F94" s="5">
        <v>196</v>
      </c>
      <c r="G94" s="7">
        <v>148500</v>
      </c>
      <c r="I94" s="5">
        <v>113</v>
      </c>
      <c r="J94" s="7">
        <v>383970</v>
      </c>
    </row>
    <row r="95" spans="6:10" x14ac:dyDescent="0.2">
      <c r="F95" s="5">
        <v>199</v>
      </c>
      <c r="G95" s="7">
        <v>104000</v>
      </c>
      <c r="I95" s="5">
        <v>114</v>
      </c>
      <c r="J95" s="7">
        <v>217000</v>
      </c>
    </row>
    <row r="96" spans="6:10" x14ac:dyDescent="0.2">
      <c r="F96" s="5">
        <v>202</v>
      </c>
      <c r="G96" s="7">
        <v>171500</v>
      </c>
      <c r="I96" s="5">
        <v>116</v>
      </c>
      <c r="J96" s="7">
        <v>176000</v>
      </c>
    </row>
    <row r="97" spans="6:10" x14ac:dyDescent="0.2">
      <c r="F97" s="5">
        <v>203</v>
      </c>
      <c r="G97" s="7">
        <v>112000</v>
      </c>
      <c r="I97" s="5">
        <v>117</v>
      </c>
      <c r="J97" s="7">
        <v>139000</v>
      </c>
    </row>
    <row r="98" spans="6:10" x14ac:dyDescent="0.2">
      <c r="F98" s="5">
        <v>205</v>
      </c>
      <c r="G98" s="7">
        <v>110000</v>
      </c>
      <c r="I98" s="5">
        <v>118</v>
      </c>
      <c r="J98" s="7">
        <v>155000</v>
      </c>
    </row>
    <row r="99" spans="6:10" x14ac:dyDescent="0.2">
      <c r="F99" s="5">
        <v>210</v>
      </c>
      <c r="G99" s="7">
        <v>145000</v>
      </c>
      <c r="I99" s="5">
        <v>119</v>
      </c>
      <c r="J99" s="7">
        <v>320000</v>
      </c>
    </row>
    <row r="100" spans="6:10" x14ac:dyDescent="0.2">
      <c r="F100" s="5">
        <v>211</v>
      </c>
      <c r="G100" s="7">
        <v>98000</v>
      </c>
      <c r="I100" s="5">
        <v>120</v>
      </c>
      <c r="J100" s="7">
        <v>163990</v>
      </c>
    </row>
    <row r="101" spans="6:10" x14ac:dyDescent="0.2">
      <c r="F101" s="5">
        <v>215</v>
      </c>
      <c r="G101" s="7">
        <v>161750</v>
      </c>
      <c r="I101" s="5">
        <v>121</v>
      </c>
      <c r="J101" s="7">
        <v>180000</v>
      </c>
    </row>
    <row r="102" spans="6:10" x14ac:dyDescent="0.2">
      <c r="F102" s="5">
        <v>216</v>
      </c>
      <c r="G102" s="7">
        <v>134450</v>
      </c>
      <c r="I102" s="5">
        <v>122</v>
      </c>
      <c r="J102" s="7">
        <v>100000</v>
      </c>
    </row>
    <row r="103" spans="6:10" x14ac:dyDescent="0.2">
      <c r="F103" s="5">
        <v>219</v>
      </c>
      <c r="G103" s="7">
        <v>311500</v>
      </c>
      <c r="I103" s="5">
        <v>124</v>
      </c>
      <c r="J103" s="7">
        <v>153900</v>
      </c>
    </row>
    <row r="104" spans="6:10" x14ac:dyDescent="0.2">
      <c r="F104" s="5">
        <v>223</v>
      </c>
      <c r="G104" s="7">
        <v>179900</v>
      </c>
      <c r="I104" s="5">
        <v>125</v>
      </c>
      <c r="J104" s="7">
        <v>181000</v>
      </c>
    </row>
    <row r="105" spans="6:10" x14ac:dyDescent="0.2">
      <c r="F105" s="5">
        <v>224</v>
      </c>
      <c r="G105" s="7">
        <v>97000</v>
      </c>
      <c r="I105" s="5">
        <v>127</v>
      </c>
      <c r="J105" s="7">
        <v>128000</v>
      </c>
    </row>
    <row r="106" spans="6:10" x14ac:dyDescent="0.2">
      <c r="F106" s="5">
        <v>228</v>
      </c>
      <c r="G106" s="7">
        <v>106000</v>
      </c>
      <c r="I106" s="5">
        <v>129</v>
      </c>
      <c r="J106" s="7">
        <v>155000</v>
      </c>
    </row>
    <row r="107" spans="6:10" x14ac:dyDescent="0.2">
      <c r="F107" s="5">
        <v>231</v>
      </c>
      <c r="G107" s="7">
        <v>148000</v>
      </c>
      <c r="I107" s="5">
        <v>132</v>
      </c>
      <c r="J107" s="7">
        <v>244000</v>
      </c>
    </row>
    <row r="108" spans="6:10" x14ac:dyDescent="0.2">
      <c r="F108" s="5">
        <v>234</v>
      </c>
      <c r="G108" s="7">
        <v>128200</v>
      </c>
      <c r="I108" s="5">
        <v>134</v>
      </c>
      <c r="J108" s="7">
        <v>220000</v>
      </c>
    </row>
    <row r="109" spans="6:10" x14ac:dyDescent="0.2">
      <c r="F109" s="5">
        <v>238</v>
      </c>
      <c r="G109" s="7">
        <v>194500</v>
      </c>
      <c r="I109" s="5">
        <v>137</v>
      </c>
      <c r="J109" s="7">
        <v>143000</v>
      </c>
    </row>
    <row r="110" spans="6:10" x14ac:dyDescent="0.2">
      <c r="F110" s="5">
        <v>242</v>
      </c>
      <c r="G110" s="7">
        <v>110500</v>
      </c>
      <c r="I110" s="5">
        <v>138</v>
      </c>
      <c r="J110" s="7">
        <v>171000</v>
      </c>
    </row>
    <row r="111" spans="6:10" x14ac:dyDescent="0.2">
      <c r="F111" s="5">
        <v>244</v>
      </c>
      <c r="G111" s="7">
        <v>120000</v>
      </c>
      <c r="I111" s="5">
        <v>139</v>
      </c>
      <c r="J111" s="7">
        <v>230000</v>
      </c>
    </row>
    <row r="112" spans="6:10" x14ac:dyDescent="0.2">
      <c r="F112" s="5">
        <v>247</v>
      </c>
      <c r="G112" s="7">
        <v>137000</v>
      </c>
      <c r="I112" s="5">
        <v>140</v>
      </c>
      <c r="J112" s="7">
        <v>231500</v>
      </c>
    </row>
    <row r="113" spans="6:10" x14ac:dyDescent="0.2">
      <c r="F113" s="5">
        <v>250</v>
      </c>
      <c r="G113" s="7">
        <v>277000</v>
      </c>
      <c r="I113" s="5">
        <v>141</v>
      </c>
      <c r="J113" s="7">
        <v>115000</v>
      </c>
    </row>
    <row r="114" spans="6:10" x14ac:dyDescent="0.2">
      <c r="F114" s="5">
        <v>254</v>
      </c>
      <c r="G114" s="7">
        <v>158000</v>
      </c>
      <c r="I114" s="5">
        <v>142</v>
      </c>
      <c r="J114" s="7">
        <v>260000</v>
      </c>
    </row>
    <row r="115" spans="6:10" x14ac:dyDescent="0.2">
      <c r="F115" s="5">
        <v>255</v>
      </c>
      <c r="G115" s="7">
        <v>145000</v>
      </c>
      <c r="I115" s="5">
        <v>143</v>
      </c>
      <c r="J115" s="7">
        <v>166000</v>
      </c>
    </row>
    <row r="116" spans="6:10" x14ac:dyDescent="0.2">
      <c r="F116" s="5">
        <v>263</v>
      </c>
      <c r="G116" s="7">
        <v>151000</v>
      </c>
      <c r="I116" s="5">
        <v>144</v>
      </c>
      <c r="J116" s="7">
        <v>204000</v>
      </c>
    </row>
    <row r="117" spans="6:10" x14ac:dyDescent="0.2">
      <c r="F117" s="5">
        <v>264</v>
      </c>
      <c r="G117" s="7">
        <v>130000</v>
      </c>
      <c r="I117" s="5">
        <v>145</v>
      </c>
      <c r="J117" s="7">
        <v>125000</v>
      </c>
    </row>
    <row r="118" spans="6:10" x14ac:dyDescent="0.2">
      <c r="F118" s="5">
        <v>266</v>
      </c>
      <c r="G118" s="7">
        <v>175500</v>
      </c>
      <c r="I118" s="5">
        <v>146</v>
      </c>
      <c r="J118" s="7">
        <v>130000</v>
      </c>
    </row>
    <row r="119" spans="6:10" x14ac:dyDescent="0.2">
      <c r="F119" s="5">
        <v>268</v>
      </c>
      <c r="G119" s="7">
        <v>179500</v>
      </c>
      <c r="I119" s="5">
        <v>148</v>
      </c>
      <c r="J119" s="7">
        <v>222500</v>
      </c>
    </row>
    <row r="120" spans="6:10" x14ac:dyDescent="0.2">
      <c r="F120" s="5">
        <v>269</v>
      </c>
      <c r="G120" s="7">
        <v>120500</v>
      </c>
      <c r="I120" s="5">
        <v>149</v>
      </c>
      <c r="J120" s="7">
        <v>141000</v>
      </c>
    </row>
    <row r="121" spans="6:10" x14ac:dyDescent="0.2">
      <c r="F121" s="5">
        <v>270</v>
      </c>
      <c r="G121" s="7">
        <v>148000</v>
      </c>
      <c r="I121" s="5">
        <v>150</v>
      </c>
      <c r="J121" s="7">
        <v>115000</v>
      </c>
    </row>
    <row r="122" spans="6:10" x14ac:dyDescent="0.2">
      <c r="F122" s="5">
        <v>272</v>
      </c>
      <c r="G122" s="7">
        <v>241500</v>
      </c>
      <c r="I122" s="5">
        <v>152</v>
      </c>
      <c r="J122" s="7">
        <v>372402</v>
      </c>
    </row>
    <row r="123" spans="6:10" x14ac:dyDescent="0.2">
      <c r="F123" s="5">
        <v>273</v>
      </c>
      <c r="G123" s="7">
        <v>290000</v>
      </c>
      <c r="I123" s="5">
        <v>153</v>
      </c>
      <c r="J123" s="7">
        <v>190000</v>
      </c>
    </row>
    <row r="124" spans="6:10" x14ac:dyDescent="0.2">
      <c r="F124" s="5">
        <v>274</v>
      </c>
      <c r="G124" s="7">
        <v>139000</v>
      </c>
      <c r="I124" s="5">
        <v>155</v>
      </c>
      <c r="J124" s="7">
        <v>125000</v>
      </c>
    </row>
    <row r="125" spans="6:10" x14ac:dyDescent="0.2">
      <c r="F125" s="5">
        <v>275</v>
      </c>
      <c r="G125" s="7">
        <v>124500</v>
      </c>
      <c r="I125" s="5">
        <v>156</v>
      </c>
      <c r="J125" s="7">
        <v>79000</v>
      </c>
    </row>
    <row r="126" spans="6:10" x14ac:dyDescent="0.2">
      <c r="F126" s="5">
        <v>276</v>
      </c>
      <c r="G126" s="7">
        <v>205000</v>
      </c>
      <c r="I126" s="5">
        <v>158</v>
      </c>
      <c r="J126" s="7">
        <v>269500</v>
      </c>
    </row>
    <row r="127" spans="6:10" x14ac:dyDescent="0.2">
      <c r="F127" s="5">
        <v>281</v>
      </c>
      <c r="G127" s="7">
        <v>228500</v>
      </c>
      <c r="I127" s="5">
        <v>159</v>
      </c>
      <c r="J127" s="7">
        <v>254900</v>
      </c>
    </row>
    <row r="128" spans="6:10" x14ac:dyDescent="0.2">
      <c r="F128" s="5">
        <v>287</v>
      </c>
      <c r="G128" s="7">
        <v>159000</v>
      </c>
      <c r="I128" s="5">
        <v>160</v>
      </c>
      <c r="J128" s="7">
        <v>320000</v>
      </c>
    </row>
    <row r="129" spans="6:10" x14ac:dyDescent="0.2">
      <c r="F129" s="5">
        <v>290</v>
      </c>
      <c r="G129" s="7">
        <v>153575</v>
      </c>
      <c r="I129" s="5">
        <v>162</v>
      </c>
      <c r="J129" s="7">
        <v>412500</v>
      </c>
    </row>
    <row r="130" spans="6:10" x14ac:dyDescent="0.2">
      <c r="F130" s="5">
        <v>292</v>
      </c>
      <c r="G130" s="7">
        <v>135900</v>
      </c>
      <c r="I130" s="5">
        <v>163</v>
      </c>
      <c r="J130" s="7">
        <v>220000</v>
      </c>
    </row>
    <row r="131" spans="6:10" x14ac:dyDescent="0.2">
      <c r="F131" s="5">
        <v>294</v>
      </c>
      <c r="G131" s="7">
        <v>235000</v>
      </c>
      <c r="I131" s="5">
        <v>167</v>
      </c>
      <c r="J131" s="7">
        <v>190000</v>
      </c>
    </row>
    <row r="132" spans="6:10" x14ac:dyDescent="0.2">
      <c r="F132" s="5">
        <v>296</v>
      </c>
      <c r="G132" s="7">
        <v>142500</v>
      </c>
      <c r="I132" s="5">
        <v>168</v>
      </c>
      <c r="J132" s="7">
        <v>325624</v>
      </c>
    </row>
    <row r="133" spans="6:10" x14ac:dyDescent="0.2">
      <c r="F133" s="5">
        <v>299</v>
      </c>
      <c r="G133" s="7">
        <v>175000</v>
      </c>
      <c r="I133" s="5">
        <v>169</v>
      </c>
      <c r="J133" s="7">
        <v>183500</v>
      </c>
    </row>
    <row r="134" spans="6:10" x14ac:dyDescent="0.2">
      <c r="F134" s="5">
        <v>300</v>
      </c>
      <c r="G134" s="7">
        <v>158500</v>
      </c>
      <c r="I134" s="5">
        <v>172</v>
      </c>
      <c r="J134" s="7">
        <v>215000</v>
      </c>
    </row>
    <row r="135" spans="6:10" x14ac:dyDescent="0.2">
      <c r="F135" s="5">
        <v>304</v>
      </c>
      <c r="G135" s="7">
        <v>149900</v>
      </c>
      <c r="I135" s="5">
        <v>174</v>
      </c>
      <c r="J135" s="7">
        <v>163000</v>
      </c>
    </row>
    <row r="136" spans="6:10" x14ac:dyDescent="0.2">
      <c r="F136" s="5">
        <v>305</v>
      </c>
      <c r="G136" s="7">
        <v>295000</v>
      </c>
      <c r="I136" s="5">
        <v>175</v>
      </c>
      <c r="J136" s="7">
        <v>184000</v>
      </c>
    </row>
    <row r="137" spans="6:10" x14ac:dyDescent="0.2">
      <c r="F137" s="5">
        <v>308</v>
      </c>
      <c r="G137" s="7">
        <v>89500</v>
      </c>
      <c r="I137" s="5">
        <v>177</v>
      </c>
      <c r="J137" s="7">
        <v>211000</v>
      </c>
    </row>
    <row r="138" spans="6:10" x14ac:dyDescent="0.2">
      <c r="F138" s="5">
        <v>312</v>
      </c>
      <c r="G138" s="7">
        <v>132000</v>
      </c>
      <c r="I138" s="5">
        <v>178</v>
      </c>
      <c r="J138" s="7">
        <v>172500</v>
      </c>
    </row>
    <row r="139" spans="6:10" x14ac:dyDescent="0.2">
      <c r="F139" s="5">
        <v>313</v>
      </c>
      <c r="G139" s="7">
        <v>119900</v>
      </c>
      <c r="I139" s="5">
        <v>179</v>
      </c>
      <c r="J139" s="7">
        <v>501837</v>
      </c>
    </row>
    <row r="140" spans="6:10" x14ac:dyDescent="0.2">
      <c r="F140" s="5">
        <v>315</v>
      </c>
      <c r="G140" s="7">
        <v>178000</v>
      </c>
      <c r="I140" s="5">
        <v>181</v>
      </c>
      <c r="J140" s="7">
        <v>177000</v>
      </c>
    </row>
    <row r="141" spans="6:10" x14ac:dyDescent="0.2">
      <c r="F141" s="5">
        <v>317</v>
      </c>
      <c r="G141" s="7">
        <v>260000</v>
      </c>
      <c r="I141" s="5">
        <v>184</v>
      </c>
      <c r="J141" s="7">
        <v>200000</v>
      </c>
    </row>
    <row r="142" spans="6:10" x14ac:dyDescent="0.2">
      <c r="F142" s="5">
        <v>324</v>
      </c>
      <c r="G142" s="7">
        <v>126175</v>
      </c>
      <c r="I142" s="5">
        <v>187</v>
      </c>
      <c r="J142" s="7">
        <v>173000</v>
      </c>
    </row>
    <row r="143" spans="6:10" x14ac:dyDescent="0.2">
      <c r="F143" s="5">
        <v>325</v>
      </c>
      <c r="G143" s="7">
        <v>242000</v>
      </c>
      <c r="I143" s="5">
        <v>189</v>
      </c>
      <c r="J143" s="7">
        <v>153337</v>
      </c>
    </row>
    <row r="144" spans="6:10" x14ac:dyDescent="0.2">
      <c r="F144" s="5">
        <v>326</v>
      </c>
      <c r="G144" s="7">
        <v>87000</v>
      </c>
      <c r="I144" s="5">
        <v>190</v>
      </c>
      <c r="J144" s="7">
        <v>286000</v>
      </c>
    </row>
    <row r="145" spans="6:10" x14ac:dyDescent="0.2">
      <c r="F145" s="5">
        <v>329</v>
      </c>
      <c r="G145" s="7">
        <v>214500</v>
      </c>
      <c r="I145" s="5">
        <v>193</v>
      </c>
      <c r="J145" s="7">
        <v>192000</v>
      </c>
    </row>
    <row r="146" spans="6:10" x14ac:dyDescent="0.2">
      <c r="F146" s="5">
        <v>332</v>
      </c>
      <c r="G146" s="7">
        <v>139000</v>
      </c>
      <c r="I146" s="5">
        <v>194</v>
      </c>
      <c r="J146" s="7">
        <v>130000</v>
      </c>
    </row>
    <row r="147" spans="6:10" x14ac:dyDescent="0.2">
      <c r="F147" s="5">
        <v>336</v>
      </c>
      <c r="G147" s="7">
        <v>228950</v>
      </c>
      <c r="I147" s="5">
        <v>197</v>
      </c>
      <c r="J147" s="7">
        <v>311872</v>
      </c>
    </row>
    <row r="148" spans="6:10" x14ac:dyDescent="0.2">
      <c r="F148" s="5">
        <v>339</v>
      </c>
      <c r="G148" s="7">
        <v>202500</v>
      </c>
      <c r="I148" s="5">
        <v>198</v>
      </c>
      <c r="J148" s="7">
        <v>235000</v>
      </c>
    </row>
    <row r="149" spans="6:10" x14ac:dyDescent="0.2">
      <c r="F149" s="5">
        <v>340</v>
      </c>
      <c r="G149" s="7">
        <v>155000</v>
      </c>
      <c r="I149" s="5">
        <v>200</v>
      </c>
      <c r="J149" s="7">
        <v>274900</v>
      </c>
    </row>
    <row r="150" spans="6:10" x14ac:dyDescent="0.2">
      <c r="F150" s="5">
        <v>347</v>
      </c>
      <c r="G150" s="7">
        <v>151500</v>
      </c>
      <c r="I150" s="5">
        <v>201</v>
      </c>
      <c r="J150" s="7">
        <v>140000</v>
      </c>
    </row>
    <row r="151" spans="6:10" x14ac:dyDescent="0.2">
      <c r="F151" s="5">
        <v>353</v>
      </c>
      <c r="G151" s="7">
        <v>95000</v>
      </c>
      <c r="I151" s="5">
        <v>204</v>
      </c>
      <c r="J151" s="7">
        <v>149000</v>
      </c>
    </row>
    <row r="152" spans="6:10" x14ac:dyDescent="0.2">
      <c r="F152" s="5">
        <v>354</v>
      </c>
      <c r="G152" s="7">
        <v>105900</v>
      </c>
      <c r="I152" s="5">
        <v>206</v>
      </c>
      <c r="J152" s="7">
        <v>180500</v>
      </c>
    </row>
    <row r="153" spans="6:10" x14ac:dyDescent="0.2">
      <c r="F153" s="5">
        <v>357</v>
      </c>
      <c r="G153" s="7">
        <v>173000</v>
      </c>
      <c r="I153" s="5">
        <v>207</v>
      </c>
      <c r="J153" s="7">
        <v>143900</v>
      </c>
    </row>
    <row r="154" spans="6:10" x14ac:dyDescent="0.2">
      <c r="F154" s="5">
        <v>361</v>
      </c>
      <c r="G154" s="7">
        <v>156000</v>
      </c>
      <c r="I154" s="5">
        <v>208</v>
      </c>
      <c r="J154" s="7">
        <v>141000</v>
      </c>
    </row>
    <row r="155" spans="6:10" x14ac:dyDescent="0.2">
      <c r="F155" s="5">
        <v>364</v>
      </c>
      <c r="G155" s="7">
        <v>118000</v>
      </c>
      <c r="I155" s="5">
        <v>209</v>
      </c>
      <c r="J155" s="7">
        <v>277000</v>
      </c>
    </row>
    <row r="156" spans="6:10" x14ac:dyDescent="0.2">
      <c r="F156" s="5">
        <v>366</v>
      </c>
      <c r="G156" s="7">
        <v>147000</v>
      </c>
      <c r="I156" s="5">
        <v>212</v>
      </c>
      <c r="J156" s="7">
        <v>186000</v>
      </c>
    </row>
    <row r="157" spans="6:10" x14ac:dyDescent="0.2">
      <c r="F157" s="5">
        <v>369</v>
      </c>
      <c r="G157" s="7">
        <v>132000</v>
      </c>
      <c r="I157" s="5">
        <v>213</v>
      </c>
      <c r="J157" s="7">
        <v>252678</v>
      </c>
    </row>
    <row r="158" spans="6:10" x14ac:dyDescent="0.2">
      <c r="F158" s="5">
        <v>370</v>
      </c>
      <c r="G158" s="7">
        <v>162000</v>
      </c>
      <c r="I158" s="5">
        <v>214</v>
      </c>
      <c r="J158" s="7">
        <v>156000</v>
      </c>
    </row>
    <row r="159" spans="6:10" x14ac:dyDescent="0.2">
      <c r="F159" s="5">
        <v>374</v>
      </c>
      <c r="G159" s="7">
        <v>123000</v>
      </c>
      <c r="I159" s="5">
        <v>217</v>
      </c>
      <c r="J159" s="7">
        <v>210000</v>
      </c>
    </row>
    <row r="160" spans="6:10" x14ac:dyDescent="0.2">
      <c r="F160" s="5">
        <v>381</v>
      </c>
      <c r="G160" s="7">
        <v>127000</v>
      </c>
      <c r="I160" s="5">
        <v>218</v>
      </c>
      <c r="J160" s="7">
        <v>107000</v>
      </c>
    </row>
    <row r="161" spans="6:10" x14ac:dyDescent="0.2">
      <c r="F161" s="5">
        <v>388</v>
      </c>
      <c r="G161" s="7">
        <v>125000</v>
      </c>
      <c r="I161" s="5">
        <v>220</v>
      </c>
      <c r="J161" s="7">
        <v>167240</v>
      </c>
    </row>
    <row r="162" spans="6:10" x14ac:dyDescent="0.2">
      <c r="F162" s="5">
        <v>391</v>
      </c>
      <c r="G162" s="7">
        <v>119000</v>
      </c>
      <c r="I162" s="5">
        <v>221</v>
      </c>
      <c r="J162" s="7">
        <v>204900</v>
      </c>
    </row>
    <row r="163" spans="6:10" x14ac:dyDescent="0.2">
      <c r="F163" s="5">
        <v>393</v>
      </c>
      <c r="G163" s="7">
        <v>106500</v>
      </c>
      <c r="I163" s="5">
        <v>222</v>
      </c>
      <c r="J163" s="7">
        <v>200000</v>
      </c>
    </row>
    <row r="164" spans="6:10" x14ac:dyDescent="0.2">
      <c r="F164" s="5">
        <v>395</v>
      </c>
      <c r="G164" s="7">
        <v>109000</v>
      </c>
      <c r="I164" s="5">
        <v>225</v>
      </c>
      <c r="J164" s="7">
        <v>386250</v>
      </c>
    </row>
    <row r="165" spans="6:10" x14ac:dyDescent="0.2">
      <c r="F165" s="5">
        <v>396</v>
      </c>
      <c r="G165" s="7">
        <v>129000</v>
      </c>
      <c r="I165" s="5">
        <v>226</v>
      </c>
      <c r="J165" s="7">
        <v>112000</v>
      </c>
    </row>
    <row r="166" spans="6:10" x14ac:dyDescent="0.2">
      <c r="F166" s="5">
        <v>403</v>
      </c>
      <c r="G166" s="7">
        <v>108000</v>
      </c>
      <c r="I166" s="5">
        <v>227</v>
      </c>
      <c r="J166" s="7">
        <v>290000</v>
      </c>
    </row>
    <row r="167" spans="6:10" x14ac:dyDescent="0.2">
      <c r="F167" s="5">
        <v>408</v>
      </c>
      <c r="G167" s="7">
        <v>177000</v>
      </c>
      <c r="I167" s="5">
        <v>229</v>
      </c>
      <c r="J167" s="7">
        <v>125000</v>
      </c>
    </row>
    <row r="168" spans="6:10" x14ac:dyDescent="0.2">
      <c r="F168" s="5">
        <v>414</v>
      </c>
      <c r="G168" s="7">
        <v>115000</v>
      </c>
      <c r="I168" s="5">
        <v>230</v>
      </c>
      <c r="J168" s="7">
        <v>192500</v>
      </c>
    </row>
    <row r="169" spans="6:10" x14ac:dyDescent="0.2">
      <c r="F169" s="5">
        <v>417</v>
      </c>
      <c r="G169" s="7">
        <v>149500</v>
      </c>
      <c r="I169" s="5">
        <v>232</v>
      </c>
      <c r="J169" s="7">
        <v>403000</v>
      </c>
    </row>
    <row r="170" spans="6:10" x14ac:dyDescent="0.2">
      <c r="F170" s="5">
        <v>418</v>
      </c>
      <c r="G170" s="7">
        <v>239000</v>
      </c>
      <c r="I170" s="5">
        <v>233</v>
      </c>
      <c r="J170" s="7">
        <v>94500</v>
      </c>
    </row>
    <row r="171" spans="6:10" x14ac:dyDescent="0.2">
      <c r="F171" s="5">
        <v>419</v>
      </c>
      <c r="G171" s="7">
        <v>126000</v>
      </c>
      <c r="I171" s="5">
        <v>235</v>
      </c>
      <c r="J171" s="7">
        <v>216500</v>
      </c>
    </row>
    <row r="172" spans="6:10" x14ac:dyDescent="0.2">
      <c r="F172" s="5">
        <v>420</v>
      </c>
      <c r="G172" s="7">
        <v>142000</v>
      </c>
      <c r="I172" s="5">
        <v>236</v>
      </c>
      <c r="J172" s="7">
        <v>89500</v>
      </c>
    </row>
    <row r="173" spans="6:10" x14ac:dyDescent="0.2">
      <c r="F173" s="5">
        <v>422</v>
      </c>
      <c r="G173" s="7">
        <v>215000</v>
      </c>
      <c r="I173" s="5">
        <v>237</v>
      </c>
      <c r="J173" s="7">
        <v>185500</v>
      </c>
    </row>
    <row r="174" spans="6:10" x14ac:dyDescent="0.2">
      <c r="F174" s="5">
        <v>426</v>
      </c>
      <c r="G174" s="7">
        <v>135000</v>
      </c>
      <c r="I174" s="5">
        <v>239</v>
      </c>
      <c r="J174" s="7">
        <v>318000</v>
      </c>
    </row>
    <row r="175" spans="6:10" x14ac:dyDescent="0.2">
      <c r="F175" s="5">
        <v>428</v>
      </c>
      <c r="G175" s="7">
        <v>109008</v>
      </c>
      <c r="I175" s="5">
        <v>240</v>
      </c>
      <c r="J175" s="7">
        <v>113000</v>
      </c>
    </row>
    <row r="176" spans="6:10" x14ac:dyDescent="0.2">
      <c r="F176" s="5">
        <v>432</v>
      </c>
      <c r="G176" s="7">
        <v>79900</v>
      </c>
      <c r="I176" s="5">
        <v>241</v>
      </c>
      <c r="J176" s="7">
        <v>262500</v>
      </c>
    </row>
    <row r="177" spans="6:10" x14ac:dyDescent="0.2">
      <c r="F177" s="5">
        <v>435</v>
      </c>
      <c r="G177" s="7">
        <v>81000</v>
      </c>
      <c r="I177" s="5">
        <v>243</v>
      </c>
      <c r="J177" s="7">
        <v>79000</v>
      </c>
    </row>
    <row r="178" spans="6:10" x14ac:dyDescent="0.2">
      <c r="F178" s="5">
        <v>436</v>
      </c>
      <c r="G178" s="7">
        <v>212000</v>
      </c>
      <c r="I178" s="5">
        <v>245</v>
      </c>
      <c r="J178" s="7">
        <v>205000</v>
      </c>
    </row>
    <row r="179" spans="6:10" x14ac:dyDescent="0.2">
      <c r="F179" s="5">
        <v>437</v>
      </c>
      <c r="G179" s="7">
        <v>116000</v>
      </c>
      <c r="I179" s="5">
        <v>246</v>
      </c>
      <c r="J179" s="7">
        <v>241500</v>
      </c>
    </row>
    <row r="180" spans="6:10" x14ac:dyDescent="0.2">
      <c r="F180" s="5">
        <v>438</v>
      </c>
      <c r="G180" s="7">
        <v>119000</v>
      </c>
      <c r="I180" s="5">
        <v>248</v>
      </c>
      <c r="J180" s="7">
        <v>140000</v>
      </c>
    </row>
    <row r="181" spans="6:10" x14ac:dyDescent="0.2">
      <c r="F181" s="5">
        <v>439</v>
      </c>
      <c r="G181" s="7">
        <v>90350</v>
      </c>
      <c r="I181" s="5">
        <v>249</v>
      </c>
      <c r="J181" s="7">
        <v>180000</v>
      </c>
    </row>
    <row r="182" spans="6:10" x14ac:dyDescent="0.2">
      <c r="F182" s="5">
        <v>440</v>
      </c>
      <c r="G182" s="7">
        <v>110000</v>
      </c>
      <c r="I182" s="5">
        <v>251</v>
      </c>
      <c r="J182" s="7">
        <v>76500</v>
      </c>
    </row>
    <row r="183" spans="6:10" x14ac:dyDescent="0.2">
      <c r="F183" s="5">
        <v>443</v>
      </c>
      <c r="G183" s="7">
        <v>162900</v>
      </c>
      <c r="I183" s="5">
        <v>252</v>
      </c>
      <c r="J183" s="7">
        <v>235000</v>
      </c>
    </row>
    <row r="184" spans="6:10" x14ac:dyDescent="0.2">
      <c r="F184" s="5">
        <v>447</v>
      </c>
      <c r="G184" s="7">
        <v>190000</v>
      </c>
      <c r="I184" s="5">
        <v>253</v>
      </c>
      <c r="J184" s="7">
        <v>173000</v>
      </c>
    </row>
    <row r="185" spans="6:10" x14ac:dyDescent="0.2">
      <c r="F185" s="5">
        <v>449</v>
      </c>
      <c r="G185" s="7">
        <v>119500</v>
      </c>
      <c r="I185" s="5">
        <v>256</v>
      </c>
      <c r="J185" s="7">
        <v>230000</v>
      </c>
    </row>
    <row r="186" spans="6:10" x14ac:dyDescent="0.2">
      <c r="F186" s="5">
        <v>450</v>
      </c>
      <c r="G186" s="7">
        <v>120000</v>
      </c>
      <c r="I186" s="5">
        <v>257</v>
      </c>
      <c r="J186" s="7">
        <v>207500</v>
      </c>
    </row>
    <row r="187" spans="6:10" x14ac:dyDescent="0.2">
      <c r="F187" s="5">
        <v>451</v>
      </c>
      <c r="G187" s="7">
        <v>110000</v>
      </c>
      <c r="I187" s="5">
        <v>258</v>
      </c>
      <c r="J187" s="7">
        <v>220000</v>
      </c>
    </row>
    <row r="188" spans="6:10" x14ac:dyDescent="0.2">
      <c r="F188" s="5">
        <v>456</v>
      </c>
      <c r="G188" s="7">
        <v>175500</v>
      </c>
      <c r="I188" s="5">
        <v>259</v>
      </c>
      <c r="J188" s="7">
        <v>231500</v>
      </c>
    </row>
    <row r="189" spans="6:10" x14ac:dyDescent="0.2">
      <c r="F189" s="5">
        <v>458</v>
      </c>
      <c r="G189" s="7">
        <v>256000</v>
      </c>
      <c r="I189" s="5">
        <v>260</v>
      </c>
      <c r="J189" s="7">
        <v>97000</v>
      </c>
    </row>
    <row r="190" spans="6:10" x14ac:dyDescent="0.2">
      <c r="F190" s="5">
        <v>459</v>
      </c>
      <c r="G190" s="7">
        <v>161000</v>
      </c>
      <c r="I190" s="5">
        <v>261</v>
      </c>
      <c r="J190" s="7">
        <v>176000</v>
      </c>
    </row>
    <row r="191" spans="6:10" x14ac:dyDescent="0.2">
      <c r="F191" s="5">
        <v>462</v>
      </c>
      <c r="G191" s="7">
        <v>155000</v>
      </c>
      <c r="I191" s="5">
        <v>262</v>
      </c>
      <c r="J191" s="7">
        <v>276000</v>
      </c>
    </row>
    <row r="192" spans="6:10" x14ac:dyDescent="0.2">
      <c r="F192" s="5">
        <v>464</v>
      </c>
      <c r="G192" s="7">
        <v>188700</v>
      </c>
      <c r="I192" s="5">
        <v>265</v>
      </c>
      <c r="J192" s="7">
        <v>73000</v>
      </c>
    </row>
    <row r="193" spans="6:10" x14ac:dyDescent="0.2">
      <c r="F193" s="5">
        <v>468</v>
      </c>
      <c r="G193" s="7">
        <v>146500</v>
      </c>
      <c r="I193" s="5">
        <v>267</v>
      </c>
      <c r="J193" s="7">
        <v>185000</v>
      </c>
    </row>
    <row r="194" spans="6:10" x14ac:dyDescent="0.2">
      <c r="F194" s="5">
        <v>472</v>
      </c>
      <c r="G194" s="7">
        <v>190000</v>
      </c>
      <c r="I194" s="5">
        <v>271</v>
      </c>
      <c r="J194" s="7">
        <v>266000</v>
      </c>
    </row>
    <row r="195" spans="6:10" x14ac:dyDescent="0.2">
      <c r="F195" s="5">
        <v>476</v>
      </c>
      <c r="G195" s="7">
        <v>132500</v>
      </c>
      <c r="I195" s="5">
        <v>277</v>
      </c>
      <c r="J195" s="7">
        <v>201000</v>
      </c>
    </row>
    <row r="196" spans="6:10" x14ac:dyDescent="0.2">
      <c r="F196" s="5">
        <v>480</v>
      </c>
      <c r="G196" s="7">
        <v>89471</v>
      </c>
      <c r="I196" s="5">
        <v>278</v>
      </c>
      <c r="J196" s="7">
        <v>141000</v>
      </c>
    </row>
    <row r="197" spans="6:10" x14ac:dyDescent="0.2">
      <c r="F197" s="5">
        <v>483</v>
      </c>
      <c r="G197" s="7">
        <v>155000</v>
      </c>
      <c r="I197" s="5">
        <v>279</v>
      </c>
      <c r="J197" s="7">
        <v>415298</v>
      </c>
    </row>
    <row r="198" spans="6:10" x14ac:dyDescent="0.2">
      <c r="F198" s="5">
        <v>485</v>
      </c>
      <c r="G198" s="7">
        <v>132500</v>
      </c>
      <c r="I198" s="5">
        <v>280</v>
      </c>
      <c r="J198" s="7">
        <v>192000</v>
      </c>
    </row>
    <row r="199" spans="6:10" x14ac:dyDescent="0.2">
      <c r="F199" s="5">
        <v>486</v>
      </c>
      <c r="G199" s="7">
        <v>147000</v>
      </c>
      <c r="I199" s="5">
        <v>282</v>
      </c>
      <c r="J199" s="7">
        <v>185000</v>
      </c>
    </row>
    <row r="200" spans="6:10" x14ac:dyDescent="0.2">
      <c r="F200" s="5">
        <v>487</v>
      </c>
      <c r="G200" s="7">
        <v>156000</v>
      </c>
      <c r="I200" s="5">
        <v>283</v>
      </c>
      <c r="J200" s="7">
        <v>207500</v>
      </c>
    </row>
    <row r="201" spans="6:10" x14ac:dyDescent="0.2">
      <c r="F201" s="5">
        <v>488</v>
      </c>
      <c r="G201" s="7">
        <v>175000</v>
      </c>
      <c r="I201" s="5">
        <v>284</v>
      </c>
      <c r="J201" s="7">
        <v>244600</v>
      </c>
    </row>
    <row r="202" spans="6:10" x14ac:dyDescent="0.2">
      <c r="F202" s="5">
        <v>490</v>
      </c>
      <c r="G202" s="7">
        <v>86000</v>
      </c>
      <c r="I202" s="5">
        <v>285</v>
      </c>
      <c r="J202" s="7">
        <v>179200</v>
      </c>
    </row>
    <row r="203" spans="6:10" x14ac:dyDescent="0.2">
      <c r="F203" s="5">
        <v>491</v>
      </c>
      <c r="G203" s="7">
        <v>115000</v>
      </c>
      <c r="I203" s="5">
        <v>286</v>
      </c>
      <c r="J203" s="7">
        <v>164700</v>
      </c>
    </row>
    <row r="204" spans="6:10" x14ac:dyDescent="0.2">
      <c r="F204" s="5">
        <v>492</v>
      </c>
      <c r="G204" s="7">
        <v>133000</v>
      </c>
      <c r="I204" s="5">
        <v>288</v>
      </c>
      <c r="J204" s="7">
        <v>88000</v>
      </c>
    </row>
    <row r="205" spans="6:10" x14ac:dyDescent="0.2">
      <c r="F205" s="5">
        <v>494</v>
      </c>
      <c r="G205" s="7">
        <v>155000</v>
      </c>
      <c r="I205" s="5">
        <v>289</v>
      </c>
      <c r="J205" s="7">
        <v>122000</v>
      </c>
    </row>
    <row r="206" spans="6:10" x14ac:dyDescent="0.2">
      <c r="F206" s="5">
        <v>495</v>
      </c>
      <c r="G206" s="7">
        <v>91300</v>
      </c>
      <c r="I206" s="5">
        <v>291</v>
      </c>
      <c r="J206" s="7">
        <v>233230</v>
      </c>
    </row>
    <row r="207" spans="6:10" x14ac:dyDescent="0.2">
      <c r="F207" s="5">
        <v>498</v>
      </c>
      <c r="G207" s="7">
        <v>184000</v>
      </c>
      <c r="I207" s="5">
        <v>293</v>
      </c>
      <c r="J207" s="7">
        <v>131000</v>
      </c>
    </row>
    <row r="208" spans="6:10" x14ac:dyDescent="0.2">
      <c r="F208" s="5">
        <v>499</v>
      </c>
      <c r="G208" s="7">
        <v>130000</v>
      </c>
      <c r="I208" s="5">
        <v>295</v>
      </c>
      <c r="J208" s="7">
        <v>167000</v>
      </c>
    </row>
    <row r="209" spans="6:10" x14ac:dyDescent="0.2">
      <c r="F209" s="5">
        <v>500</v>
      </c>
      <c r="G209" s="7">
        <v>120000</v>
      </c>
      <c r="I209" s="5">
        <v>297</v>
      </c>
      <c r="J209" s="7">
        <v>152000</v>
      </c>
    </row>
    <row r="210" spans="6:10" x14ac:dyDescent="0.2">
      <c r="F210" s="5">
        <v>503</v>
      </c>
      <c r="G210" s="7">
        <v>140000</v>
      </c>
      <c r="I210" s="5">
        <v>298</v>
      </c>
      <c r="J210" s="7">
        <v>239000</v>
      </c>
    </row>
    <row r="211" spans="6:10" x14ac:dyDescent="0.2">
      <c r="F211" s="5">
        <v>504</v>
      </c>
      <c r="G211" s="7">
        <v>289000</v>
      </c>
      <c r="I211" s="5">
        <v>301</v>
      </c>
      <c r="J211" s="7">
        <v>157000</v>
      </c>
    </row>
    <row r="212" spans="6:10" x14ac:dyDescent="0.2">
      <c r="F212" s="5">
        <v>509</v>
      </c>
      <c r="G212" s="7">
        <v>161000</v>
      </c>
      <c r="I212" s="5">
        <v>302</v>
      </c>
      <c r="J212" s="7">
        <v>267000</v>
      </c>
    </row>
    <row r="213" spans="6:10" x14ac:dyDescent="0.2">
      <c r="F213" s="5">
        <v>510</v>
      </c>
      <c r="G213" s="7">
        <v>124500</v>
      </c>
      <c r="I213" s="5">
        <v>303</v>
      </c>
      <c r="J213" s="7">
        <v>205000</v>
      </c>
    </row>
    <row r="214" spans="6:10" x14ac:dyDescent="0.2">
      <c r="F214" s="5">
        <v>511</v>
      </c>
      <c r="G214" s="7">
        <v>164900</v>
      </c>
      <c r="I214" s="5">
        <v>306</v>
      </c>
      <c r="J214" s="7">
        <v>305900</v>
      </c>
    </row>
    <row r="215" spans="6:10" x14ac:dyDescent="0.2">
      <c r="F215" s="5">
        <v>517</v>
      </c>
      <c r="G215" s="7">
        <v>158000</v>
      </c>
      <c r="I215" s="5">
        <v>307</v>
      </c>
      <c r="J215" s="7">
        <v>225000</v>
      </c>
    </row>
    <row r="216" spans="6:10" x14ac:dyDescent="0.2">
      <c r="F216" s="5">
        <v>520</v>
      </c>
      <c r="G216" s="7">
        <v>234000</v>
      </c>
      <c r="I216" s="5">
        <v>309</v>
      </c>
      <c r="J216" s="7">
        <v>82500</v>
      </c>
    </row>
    <row r="217" spans="6:10" x14ac:dyDescent="0.2">
      <c r="F217" s="5">
        <v>521</v>
      </c>
      <c r="G217" s="7">
        <v>106250</v>
      </c>
      <c r="I217" s="5">
        <v>310</v>
      </c>
      <c r="J217" s="7">
        <v>360000</v>
      </c>
    </row>
    <row r="218" spans="6:10" x14ac:dyDescent="0.2">
      <c r="F218" s="5">
        <v>522</v>
      </c>
      <c r="G218" s="7">
        <v>150000</v>
      </c>
      <c r="I218" s="5">
        <v>311</v>
      </c>
      <c r="J218" s="7">
        <v>165600</v>
      </c>
    </row>
    <row r="219" spans="6:10" x14ac:dyDescent="0.2">
      <c r="F219" s="5">
        <v>523</v>
      </c>
      <c r="G219" s="7">
        <v>159000</v>
      </c>
      <c r="I219" s="5">
        <v>314</v>
      </c>
      <c r="J219" s="7">
        <v>375000</v>
      </c>
    </row>
    <row r="220" spans="6:10" x14ac:dyDescent="0.2">
      <c r="F220" s="5">
        <v>527</v>
      </c>
      <c r="G220" s="7">
        <v>132000</v>
      </c>
      <c r="I220" s="5">
        <v>316</v>
      </c>
      <c r="J220" s="7">
        <v>188500</v>
      </c>
    </row>
    <row r="221" spans="6:10" x14ac:dyDescent="0.2">
      <c r="F221" s="5">
        <v>529</v>
      </c>
      <c r="G221" s="7">
        <v>86000</v>
      </c>
      <c r="I221" s="5">
        <v>318</v>
      </c>
      <c r="J221" s="7">
        <v>270000</v>
      </c>
    </row>
    <row r="222" spans="6:10" x14ac:dyDescent="0.2">
      <c r="F222" s="5">
        <v>532</v>
      </c>
      <c r="G222" s="7">
        <v>128000</v>
      </c>
      <c r="I222" s="5">
        <v>319</v>
      </c>
      <c r="J222" s="7">
        <v>260000</v>
      </c>
    </row>
    <row r="223" spans="6:10" x14ac:dyDescent="0.2">
      <c r="F223" s="5">
        <v>533</v>
      </c>
      <c r="G223" s="7">
        <v>107500</v>
      </c>
      <c r="I223" s="5">
        <v>320</v>
      </c>
      <c r="J223" s="7">
        <v>187500</v>
      </c>
    </row>
    <row r="224" spans="6:10" x14ac:dyDescent="0.2">
      <c r="F224" s="5">
        <v>536</v>
      </c>
      <c r="G224" s="7">
        <v>107500</v>
      </c>
      <c r="I224" s="5">
        <v>321</v>
      </c>
      <c r="J224" s="7">
        <v>342643</v>
      </c>
    </row>
    <row r="225" spans="6:10" x14ac:dyDescent="0.2">
      <c r="F225" s="5">
        <v>547</v>
      </c>
      <c r="G225" s="7">
        <v>210000</v>
      </c>
      <c r="I225" s="5">
        <v>322</v>
      </c>
      <c r="J225" s="7">
        <v>354000</v>
      </c>
    </row>
    <row r="226" spans="6:10" x14ac:dyDescent="0.2">
      <c r="F226" s="5">
        <v>548</v>
      </c>
      <c r="G226" s="7">
        <v>129500</v>
      </c>
      <c r="I226" s="5">
        <v>323</v>
      </c>
      <c r="J226" s="7">
        <v>301000</v>
      </c>
    </row>
    <row r="227" spans="6:10" x14ac:dyDescent="0.2">
      <c r="F227" s="5">
        <v>549</v>
      </c>
      <c r="G227" s="7">
        <v>125000</v>
      </c>
      <c r="I227" s="5">
        <v>327</v>
      </c>
      <c r="J227" s="7">
        <v>324000</v>
      </c>
    </row>
    <row r="228" spans="6:10" x14ac:dyDescent="0.2">
      <c r="F228" s="5">
        <v>551</v>
      </c>
      <c r="G228" s="7">
        <v>140000</v>
      </c>
      <c r="I228" s="5">
        <v>328</v>
      </c>
      <c r="J228" s="7">
        <v>145250</v>
      </c>
    </row>
    <row r="229" spans="6:10" x14ac:dyDescent="0.2">
      <c r="F229" s="5">
        <v>552</v>
      </c>
      <c r="G229" s="7">
        <v>112500</v>
      </c>
      <c r="I229" s="5">
        <v>330</v>
      </c>
      <c r="J229" s="7">
        <v>78000</v>
      </c>
    </row>
    <row r="230" spans="6:10" x14ac:dyDescent="0.2">
      <c r="F230" s="5">
        <v>556</v>
      </c>
      <c r="G230" s="7">
        <v>113000</v>
      </c>
      <c r="I230" s="5">
        <v>331</v>
      </c>
      <c r="J230" s="7">
        <v>119000</v>
      </c>
    </row>
    <row r="231" spans="6:10" x14ac:dyDescent="0.2">
      <c r="F231" s="5">
        <v>558</v>
      </c>
      <c r="G231" s="7">
        <v>108000</v>
      </c>
      <c r="I231" s="5">
        <v>333</v>
      </c>
      <c r="J231" s="7">
        <v>284000</v>
      </c>
    </row>
    <row r="232" spans="6:10" x14ac:dyDescent="0.2">
      <c r="F232" s="5">
        <v>561</v>
      </c>
      <c r="G232" s="7">
        <v>121500</v>
      </c>
      <c r="I232" s="5">
        <v>334</v>
      </c>
      <c r="J232" s="7">
        <v>207000</v>
      </c>
    </row>
    <row r="233" spans="6:10" x14ac:dyDescent="0.2">
      <c r="F233" s="5">
        <v>563</v>
      </c>
      <c r="G233" s="7">
        <v>108000</v>
      </c>
      <c r="I233" s="5">
        <v>335</v>
      </c>
      <c r="J233" s="7">
        <v>192000</v>
      </c>
    </row>
    <row r="234" spans="6:10" x14ac:dyDescent="0.2">
      <c r="F234" s="5">
        <v>564</v>
      </c>
      <c r="G234" s="7">
        <v>185000</v>
      </c>
      <c r="I234" s="5">
        <v>337</v>
      </c>
      <c r="J234" s="7">
        <v>377426</v>
      </c>
    </row>
    <row r="235" spans="6:10" x14ac:dyDescent="0.2">
      <c r="F235" s="5">
        <v>569</v>
      </c>
      <c r="G235" s="7">
        <v>316600</v>
      </c>
      <c r="I235" s="5">
        <v>338</v>
      </c>
      <c r="J235" s="7">
        <v>214000</v>
      </c>
    </row>
    <row r="236" spans="6:10" x14ac:dyDescent="0.2">
      <c r="F236" s="5">
        <v>572</v>
      </c>
      <c r="G236" s="7">
        <v>120000</v>
      </c>
      <c r="I236" s="5">
        <v>341</v>
      </c>
      <c r="J236" s="7">
        <v>202900</v>
      </c>
    </row>
    <row r="237" spans="6:10" x14ac:dyDescent="0.2">
      <c r="F237" s="5">
        <v>575</v>
      </c>
      <c r="G237" s="7">
        <v>139000</v>
      </c>
      <c r="I237" s="5">
        <v>342</v>
      </c>
      <c r="J237" s="7">
        <v>82000</v>
      </c>
    </row>
    <row r="238" spans="6:10" x14ac:dyDescent="0.2">
      <c r="F238" s="5">
        <v>577</v>
      </c>
      <c r="G238" s="7">
        <v>145000</v>
      </c>
      <c r="I238" s="5">
        <v>343</v>
      </c>
      <c r="J238" s="7">
        <v>87500</v>
      </c>
    </row>
    <row r="239" spans="6:10" x14ac:dyDescent="0.2">
      <c r="F239" s="5">
        <v>578</v>
      </c>
      <c r="G239" s="7">
        <v>164500</v>
      </c>
      <c r="I239" s="5">
        <v>344</v>
      </c>
      <c r="J239" s="7">
        <v>266000</v>
      </c>
    </row>
    <row r="240" spans="6:10" x14ac:dyDescent="0.2">
      <c r="F240" s="5">
        <v>581</v>
      </c>
      <c r="G240" s="7">
        <v>181900</v>
      </c>
      <c r="I240" s="5">
        <v>345</v>
      </c>
      <c r="J240" s="7">
        <v>85000</v>
      </c>
    </row>
    <row r="241" spans="6:10" x14ac:dyDescent="0.2">
      <c r="F241" s="5">
        <v>584</v>
      </c>
      <c r="G241" s="7">
        <v>325000</v>
      </c>
      <c r="I241" s="5">
        <v>346</v>
      </c>
      <c r="J241" s="7">
        <v>140200</v>
      </c>
    </row>
    <row r="242" spans="6:10" x14ac:dyDescent="0.2">
      <c r="F242" s="5">
        <v>585</v>
      </c>
      <c r="G242" s="7">
        <v>133000</v>
      </c>
      <c r="I242" s="5">
        <v>348</v>
      </c>
      <c r="J242" s="7">
        <v>157500</v>
      </c>
    </row>
    <row r="243" spans="6:10" x14ac:dyDescent="0.2">
      <c r="F243" s="5">
        <v>587</v>
      </c>
      <c r="G243" s="7">
        <v>130000</v>
      </c>
      <c r="I243" s="5">
        <v>349</v>
      </c>
      <c r="J243" s="7">
        <v>154000</v>
      </c>
    </row>
    <row r="244" spans="6:10" x14ac:dyDescent="0.2">
      <c r="F244" s="5">
        <v>588</v>
      </c>
      <c r="G244" s="7">
        <v>137000</v>
      </c>
      <c r="I244" s="5">
        <v>350</v>
      </c>
      <c r="J244" s="7">
        <v>437154</v>
      </c>
    </row>
    <row r="245" spans="6:10" x14ac:dyDescent="0.2">
      <c r="F245" s="5">
        <v>589</v>
      </c>
      <c r="G245" s="7">
        <v>143000</v>
      </c>
      <c r="I245" s="5">
        <v>351</v>
      </c>
      <c r="J245" s="7">
        <v>318061</v>
      </c>
    </row>
    <row r="246" spans="6:10" x14ac:dyDescent="0.2">
      <c r="F246" s="5">
        <v>590</v>
      </c>
      <c r="G246" s="7">
        <v>79500</v>
      </c>
      <c r="I246" s="5">
        <v>352</v>
      </c>
      <c r="J246" s="7">
        <v>190000</v>
      </c>
    </row>
    <row r="247" spans="6:10" x14ac:dyDescent="0.2">
      <c r="F247" s="5">
        <v>593</v>
      </c>
      <c r="G247" s="7">
        <v>138000</v>
      </c>
      <c r="I247" s="5">
        <v>355</v>
      </c>
      <c r="J247" s="7">
        <v>140000</v>
      </c>
    </row>
    <row r="248" spans="6:10" x14ac:dyDescent="0.2">
      <c r="F248" s="5">
        <v>595</v>
      </c>
      <c r="G248" s="7">
        <v>110000</v>
      </c>
      <c r="I248" s="5">
        <v>356</v>
      </c>
      <c r="J248" s="7">
        <v>177500</v>
      </c>
    </row>
    <row r="249" spans="6:10" x14ac:dyDescent="0.2">
      <c r="F249" s="5">
        <v>597</v>
      </c>
      <c r="G249" s="7">
        <v>114504</v>
      </c>
      <c r="I249" s="5">
        <v>358</v>
      </c>
      <c r="J249" s="7">
        <v>134000</v>
      </c>
    </row>
    <row r="250" spans="6:10" x14ac:dyDescent="0.2">
      <c r="F250" s="5">
        <v>599</v>
      </c>
      <c r="G250" s="7">
        <v>217500</v>
      </c>
      <c r="I250" s="5">
        <v>359</v>
      </c>
      <c r="J250" s="7">
        <v>130000</v>
      </c>
    </row>
    <row r="251" spans="6:10" x14ac:dyDescent="0.2">
      <c r="F251" s="5">
        <v>600</v>
      </c>
      <c r="G251" s="7">
        <v>151000</v>
      </c>
      <c r="I251" s="5">
        <v>360</v>
      </c>
      <c r="J251" s="7">
        <v>280000</v>
      </c>
    </row>
    <row r="252" spans="6:10" x14ac:dyDescent="0.2">
      <c r="F252" s="5">
        <v>602</v>
      </c>
      <c r="G252" s="7">
        <v>141000</v>
      </c>
      <c r="I252" s="5">
        <v>362</v>
      </c>
      <c r="J252" s="7">
        <v>145000</v>
      </c>
    </row>
    <row r="253" spans="6:10" x14ac:dyDescent="0.2">
      <c r="F253" s="5">
        <v>606</v>
      </c>
      <c r="G253" s="7">
        <v>205000</v>
      </c>
      <c r="I253" s="5">
        <v>363</v>
      </c>
      <c r="J253" s="7">
        <v>198500</v>
      </c>
    </row>
    <row r="254" spans="6:10" x14ac:dyDescent="0.2">
      <c r="F254" s="5">
        <v>608</v>
      </c>
      <c r="G254" s="7">
        <v>225000</v>
      </c>
      <c r="I254" s="5">
        <v>365</v>
      </c>
      <c r="J254" s="7">
        <v>190000</v>
      </c>
    </row>
    <row r="255" spans="6:10" x14ac:dyDescent="0.2">
      <c r="F255" s="5">
        <v>609</v>
      </c>
      <c r="G255" s="7">
        <v>359100</v>
      </c>
      <c r="I255" s="5">
        <v>367</v>
      </c>
      <c r="J255" s="7">
        <v>159000</v>
      </c>
    </row>
    <row r="256" spans="6:10" x14ac:dyDescent="0.2">
      <c r="F256" s="5">
        <v>612</v>
      </c>
      <c r="G256" s="7">
        <v>148000</v>
      </c>
      <c r="I256" s="5">
        <v>368</v>
      </c>
      <c r="J256" s="7">
        <v>165000</v>
      </c>
    </row>
    <row r="257" spans="6:10" x14ac:dyDescent="0.2">
      <c r="F257" s="5">
        <v>615</v>
      </c>
      <c r="G257" s="7">
        <v>75500</v>
      </c>
      <c r="I257" s="5">
        <v>371</v>
      </c>
      <c r="J257" s="7">
        <v>172400</v>
      </c>
    </row>
    <row r="258" spans="6:10" x14ac:dyDescent="0.2">
      <c r="F258" s="5">
        <v>616</v>
      </c>
      <c r="G258" s="7">
        <v>137500</v>
      </c>
      <c r="I258" s="5">
        <v>372</v>
      </c>
      <c r="J258" s="7">
        <v>134432</v>
      </c>
    </row>
    <row r="259" spans="6:10" x14ac:dyDescent="0.2">
      <c r="F259" s="5">
        <v>618</v>
      </c>
      <c r="G259" s="7">
        <v>105500</v>
      </c>
      <c r="I259" s="5">
        <v>373</v>
      </c>
      <c r="J259" s="7">
        <v>125000</v>
      </c>
    </row>
    <row r="260" spans="6:10" x14ac:dyDescent="0.2">
      <c r="F260" s="5">
        <v>622</v>
      </c>
      <c r="G260" s="7">
        <v>240000</v>
      </c>
      <c r="I260" s="5">
        <v>375</v>
      </c>
      <c r="J260" s="7">
        <v>219500</v>
      </c>
    </row>
    <row r="261" spans="6:10" x14ac:dyDescent="0.2">
      <c r="F261" s="5">
        <v>623</v>
      </c>
      <c r="G261" s="7">
        <v>135000</v>
      </c>
      <c r="I261" s="5">
        <v>376</v>
      </c>
      <c r="J261" s="7">
        <v>61000</v>
      </c>
    </row>
    <row r="262" spans="6:10" x14ac:dyDescent="0.2">
      <c r="F262" s="5">
        <v>626</v>
      </c>
      <c r="G262" s="7">
        <v>160000</v>
      </c>
      <c r="I262" s="5">
        <v>377</v>
      </c>
      <c r="J262" s="7">
        <v>148000</v>
      </c>
    </row>
    <row r="263" spans="6:10" x14ac:dyDescent="0.2">
      <c r="F263" s="5">
        <v>628</v>
      </c>
      <c r="G263" s="7">
        <v>153000</v>
      </c>
      <c r="I263" s="5">
        <v>378</v>
      </c>
      <c r="J263" s="7">
        <v>340000</v>
      </c>
    </row>
    <row r="264" spans="6:10" x14ac:dyDescent="0.2">
      <c r="F264" s="5">
        <v>631</v>
      </c>
      <c r="G264" s="7">
        <v>124000</v>
      </c>
      <c r="I264" s="5">
        <v>379</v>
      </c>
      <c r="J264" s="7">
        <v>394432</v>
      </c>
    </row>
    <row r="265" spans="6:10" x14ac:dyDescent="0.2">
      <c r="F265" s="5">
        <v>634</v>
      </c>
      <c r="G265" s="7">
        <v>139400</v>
      </c>
      <c r="I265" s="5">
        <v>380</v>
      </c>
      <c r="J265" s="7">
        <v>179000</v>
      </c>
    </row>
    <row r="266" spans="6:10" x14ac:dyDescent="0.2">
      <c r="F266" s="5">
        <v>636</v>
      </c>
      <c r="G266" s="7">
        <v>200000</v>
      </c>
      <c r="I266" s="5">
        <v>382</v>
      </c>
      <c r="J266" s="7">
        <v>187750</v>
      </c>
    </row>
    <row r="267" spans="6:10" x14ac:dyDescent="0.2">
      <c r="F267" s="5">
        <v>639</v>
      </c>
      <c r="G267" s="7">
        <v>85000</v>
      </c>
      <c r="I267" s="5">
        <v>383</v>
      </c>
      <c r="J267" s="7">
        <v>213500</v>
      </c>
    </row>
    <row r="268" spans="6:10" x14ac:dyDescent="0.2">
      <c r="F268" s="5">
        <v>643</v>
      </c>
      <c r="G268" s="7">
        <v>345000</v>
      </c>
      <c r="I268" s="5">
        <v>384</v>
      </c>
      <c r="J268" s="7">
        <v>76000</v>
      </c>
    </row>
    <row r="269" spans="6:10" x14ac:dyDescent="0.2">
      <c r="F269" s="5">
        <v>650</v>
      </c>
      <c r="G269" s="7">
        <v>84500</v>
      </c>
      <c r="I269" s="5">
        <v>385</v>
      </c>
      <c r="J269" s="7">
        <v>240000</v>
      </c>
    </row>
    <row r="270" spans="6:10" x14ac:dyDescent="0.2">
      <c r="F270" s="5">
        <v>651</v>
      </c>
      <c r="G270" s="7">
        <v>205950</v>
      </c>
      <c r="I270" s="5">
        <v>386</v>
      </c>
      <c r="J270" s="7">
        <v>192000</v>
      </c>
    </row>
    <row r="271" spans="6:10" x14ac:dyDescent="0.2">
      <c r="F271" s="5">
        <v>654</v>
      </c>
      <c r="G271" s="7">
        <v>135000</v>
      </c>
      <c r="I271" s="5">
        <v>387</v>
      </c>
      <c r="J271" s="7">
        <v>81000</v>
      </c>
    </row>
    <row r="272" spans="6:10" x14ac:dyDescent="0.2">
      <c r="F272" s="5">
        <v>655</v>
      </c>
      <c r="G272" s="7">
        <v>350000</v>
      </c>
      <c r="I272" s="5">
        <v>389</v>
      </c>
      <c r="J272" s="7">
        <v>191000</v>
      </c>
    </row>
    <row r="273" spans="6:10" x14ac:dyDescent="0.2">
      <c r="F273" s="5">
        <v>657</v>
      </c>
      <c r="G273" s="7">
        <v>145500</v>
      </c>
      <c r="I273" s="5">
        <v>390</v>
      </c>
      <c r="J273" s="7">
        <v>426000</v>
      </c>
    </row>
    <row r="274" spans="6:10" x14ac:dyDescent="0.2">
      <c r="F274" s="5">
        <v>658</v>
      </c>
      <c r="G274" s="7">
        <v>149000</v>
      </c>
      <c r="I274" s="5">
        <v>392</v>
      </c>
      <c r="J274" s="7">
        <v>215000</v>
      </c>
    </row>
    <row r="275" spans="6:10" x14ac:dyDescent="0.2">
      <c r="F275" s="5">
        <v>660</v>
      </c>
      <c r="G275" s="7">
        <v>167000</v>
      </c>
      <c r="I275" s="5">
        <v>394</v>
      </c>
      <c r="J275" s="7">
        <v>100000</v>
      </c>
    </row>
    <row r="276" spans="6:10" x14ac:dyDescent="0.2">
      <c r="F276" s="5">
        <v>661</v>
      </c>
      <c r="G276" s="7">
        <v>197900</v>
      </c>
      <c r="I276" s="5">
        <v>397</v>
      </c>
      <c r="J276" s="7">
        <v>123000</v>
      </c>
    </row>
    <row r="277" spans="6:10" x14ac:dyDescent="0.2">
      <c r="F277" s="5">
        <v>662</v>
      </c>
      <c r="G277" s="7">
        <v>402000</v>
      </c>
      <c r="I277" s="5">
        <v>398</v>
      </c>
      <c r="J277" s="7">
        <v>169500</v>
      </c>
    </row>
    <row r="278" spans="6:10" x14ac:dyDescent="0.2">
      <c r="F278" s="5">
        <v>669</v>
      </c>
      <c r="G278" s="7">
        <v>168000</v>
      </c>
      <c r="I278" s="5">
        <v>399</v>
      </c>
      <c r="J278" s="7">
        <v>67000</v>
      </c>
    </row>
    <row r="279" spans="6:10" x14ac:dyDescent="0.2">
      <c r="F279" s="5">
        <v>672</v>
      </c>
      <c r="G279" s="7">
        <v>103600</v>
      </c>
      <c r="I279" s="5">
        <v>400</v>
      </c>
      <c r="J279" s="7">
        <v>241000</v>
      </c>
    </row>
    <row r="280" spans="6:10" x14ac:dyDescent="0.2">
      <c r="F280" s="5">
        <v>673</v>
      </c>
      <c r="G280" s="7">
        <v>165000</v>
      </c>
      <c r="I280" s="5">
        <v>401</v>
      </c>
      <c r="J280" s="7">
        <v>245500</v>
      </c>
    </row>
    <row r="281" spans="6:10" x14ac:dyDescent="0.2">
      <c r="F281" s="5">
        <v>674</v>
      </c>
      <c r="G281" s="7">
        <v>257500</v>
      </c>
      <c r="I281" s="5">
        <v>402</v>
      </c>
      <c r="J281" s="7">
        <v>164990</v>
      </c>
    </row>
    <row r="282" spans="6:10" x14ac:dyDescent="0.2">
      <c r="F282" s="5">
        <v>675</v>
      </c>
      <c r="G282" s="7">
        <v>140000</v>
      </c>
      <c r="I282" s="5">
        <v>404</v>
      </c>
      <c r="J282" s="7">
        <v>258000</v>
      </c>
    </row>
    <row r="283" spans="6:10" x14ac:dyDescent="0.2">
      <c r="F283" s="5">
        <v>676</v>
      </c>
      <c r="G283" s="7">
        <v>148500</v>
      </c>
      <c r="I283" s="5">
        <v>405</v>
      </c>
      <c r="J283" s="7">
        <v>168000</v>
      </c>
    </row>
    <row r="284" spans="6:10" x14ac:dyDescent="0.2">
      <c r="F284" s="5">
        <v>678</v>
      </c>
      <c r="G284" s="7">
        <v>109500</v>
      </c>
      <c r="I284" s="5">
        <v>406</v>
      </c>
      <c r="J284" s="7">
        <v>150000</v>
      </c>
    </row>
    <row r="285" spans="6:10" x14ac:dyDescent="0.2">
      <c r="F285" s="5">
        <v>687</v>
      </c>
      <c r="G285" s="7">
        <v>227875</v>
      </c>
      <c r="I285" s="5">
        <v>407</v>
      </c>
      <c r="J285" s="7">
        <v>115000</v>
      </c>
    </row>
    <row r="286" spans="6:10" x14ac:dyDescent="0.2">
      <c r="F286" s="5">
        <v>689</v>
      </c>
      <c r="G286" s="7">
        <v>392000</v>
      </c>
      <c r="I286" s="5">
        <v>409</v>
      </c>
      <c r="J286" s="7">
        <v>280000</v>
      </c>
    </row>
    <row r="287" spans="6:10" x14ac:dyDescent="0.2">
      <c r="F287" s="5">
        <v>692</v>
      </c>
      <c r="G287" s="7">
        <v>755000</v>
      </c>
      <c r="I287" s="5">
        <v>410</v>
      </c>
      <c r="J287" s="7">
        <v>339750</v>
      </c>
    </row>
    <row r="288" spans="6:10" x14ac:dyDescent="0.2">
      <c r="F288" s="5">
        <v>694</v>
      </c>
      <c r="G288" s="7">
        <v>108480</v>
      </c>
      <c r="I288" s="5">
        <v>411</v>
      </c>
      <c r="J288" s="7">
        <v>60000</v>
      </c>
    </row>
    <row r="289" spans="6:10" x14ac:dyDescent="0.2">
      <c r="F289" s="5">
        <v>695</v>
      </c>
      <c r="G289" s="7">
        <v>141500</v>
      </c>
      <c r="I289" s="5">
        <v>412</v>
      </c>
      <c r="J289" s="7">
        <v>145000</v>
      </c>
    </row>
    <row r="290" spans="6:10" x14ac:dyDescent="0.2">
      <c r="F290" s="5">
        <v>696</v>
      </c>
      <c r="G290" s="7">
        <v>176000</v>
      </c>
      <c r="I290" s="5">
        <v>413</v>
      </c>
      <c r="J290" s="7">
        <v>222000</v>
      </c>
    </row>
    <row r="291" spans="6:10" x14ac:dyDescent="0.2">
      <c r="F291" s="5">
        <v>697</v>
      </c>
      <c r="G291" s="7">
        <v>89000</v>
      </c>
      <c r="I291" s="5">
        <v>415</v>
      </c>
      <c r="J291" s="7">
        <v>228000</v>
      </c>
    </row>
    <row r="292" spans="6:10" x14ac:dyDescent="0.2">
      <c r="F292" s="5">
        <v>698</v>
      </c>
      <c r="G292" s="7">
        <v>123500</v>
      </c>
      <c r="I292" s="5">
        <v>416</v>
      </c>
      <c r="J292" s="7">
        <v>181134</v>
      </c>
    </row>
    <row r="293" spans="6:10" x14ac:dyDescent="0.2">
      <c r="F293" s="5">
        <v>699</v>
      </c>
      <c r="G293" s="7">
        <v>138500</v>
      </c>
      <c r="I293" s="5">
        <v>421</v>
      </c>
      <c r="J293" s="7">
        <v>206300</v>
      </c>
    </row>
    <row r="294" spans="6:10" x14ac:dyDescent="0.2">
      <c r="F294" s="5">
        <v>704</v>
      </c>
      <c r="G294" s="7">
        <v>140000</v>
      </c>
      <c r="I294" s="5">
        <v>423</v>
      </c>
      <c r="J294" s="7">
        <v>113000</v>
      </c>
    </row>
    <row r="295" spans="6:10" x14ac:dyDescent="0.2">
      <c r="F295" s="5">
        <v>710</v>
      </c>
      <c r="G295" s="7">
        <v>109900</v>
      </c>
      <c r="I295" s="5">
        <v>424</v>
      </c>
      <c r="J295" s="7">
        <v>315000</v>
      </c>
    </row>
    <row r="296" spans="6:10" x14ac:dyDescent="0.2">
      <c r="F296" s="5">
        <v>711</v>
      </c>
      <c r="G296" s="7">
        <v>52000</v>
      </c>
      <c r="I296" s="5">
        <v>425</v>
      </c>
      <c r="J296" s="7">
        <v>139000</v>
      </c>
    </row>
    <row r="297" spans="6:10" x14ac:dyDescent="0.2">
      <c r="F297" s="5">
        <v>712</v>
      </c>
      <c r="G297" s="7">
        <v>102776</v>
      </c>
      <c r="I297" s="5">
        <v>427</v>
      </c>
      <c r="J297" s="7">
        <v>275000</v>
      </c>
    </row>
    <row r="298" spans="6:10" x14ac:dyDescent="0.2">
      <c r="F298" s="5">
        <v>715</v>
      </c>
      <c r="G298" s="7">
        <v>130500</v>
      </c>
      <c r="I298" s="5">
        <v>429</v>
      </c>
      <c r="J298" s="7">
        <v>195400</v>
      </c>
    </row>
    <row r="299" spans="6:10" x14ac:dyDescent="0.2">
      <c r="F299" s="5">
        <v>717</v>
      </c>
      <c r="G299" s="7">
        <v>159500</v>
      </c>
      <c r="I299" s="5">
        <v>430</v>
      </c>
      <c r="J299" s="7">
        <v>175000</v>
      </c>
    </row>
    <row r="300" spans="6:10" x14ac:dyDescent="0.2">
      <c r="F300" s="5">
        <v>718</v>
      </c>
      <c r="G300" s="7">
        <v>157000</v>
      </c>
      <c r="I300" s="5">
        <v>431</v>
      </c>
      <c r="J300" s="7">
        <v>85400</v>
      </c>
    </row>
    <row r="301" spans="6:10" x14ac:dyDescent="0.2">
      <c r="F301" s="5">
        <v>720</v>
      </c>
      <c r="G301" s="7">
        <v>128500</v>
      </c>
      <c r="I301" s="5">
        <v>433</v>
      </c>
      <c r="J301" s="7">
        <v>122500</v>
      </c>
    </row>
    <row r="302" spans="6:10" x14ac:dyDescent="0.2">
      <c r="F302" s="5">
        <v>723</v>
      </c>
      <c r="G302" s="7">
        <v>124500</v>
      </c>
      <c r="I302" s="5">
        <v>434</v>
      </c>
      <c r="J302" s="7">
        <v>181000</v>
      </c>
    </row>
    <row r="303" spans="6:10" x14ac:dyDescent="0.2">
      <c r="F303" s="5">
        <v>724</v>
      </c>
      <c r="G303" s="7">
        <v>135000</v>
      </c>
      <c r="I303" s="5">
        <v>441</v>
      </c>
      <c r="J303" s="7">
        <v>555000</v>
      </c>
    </row>
    <row r="304" spans="6:10" x14ac:dyDescent="0.2">
      <c r="F304" s="5">
        <v>726</v>
      </c>
      <c r="G304" s="7">
        <v>120500</v>
      </c>
      <c r="I304" s="5">
        <v>442</v>
      </c>
      <c r="J304" s="7">
        <v>118000</v>
      </c>
    </row>
    <row r="305" spans="6:10" x14ac:dyDescent="0.2">
      <c r="F305" s="5">
        <v>727</v>
      </c>
      <c r="G305" s="7">
        <v>222000</v>
      </c>
      <c r="I305" s="5">
        <v>444</v>
      </c>
      <c r="J305" s="7">
        <v>172500</v>
      </c>
    </row>
    <row r="306" spans="6:10" x14ac:dyDescent="0.2">
      <c r="F306" s="5">
        <v>734</v>
      </c>
      <c r="G306" s="7">
        <v>131400</v>
      </c>
      <c r="I306" s="5">
        <v>445</v>
      </c>
      <c r="J306" s="7">
        <v>210000</v>
      </c>
    </row>
    <row r="307" spans="6:10" x14ac:dyDescent="0.2">
      <c r="F307" s="5">
        <v>736</v>
      </c>
      <c r="G307" s="7">
        <v>163000</v>
      </c>
      <c r="I307" s="5">
        <v>446</v>
      </c>
      <c r="J307" s="7">
        <v>127500</v>
      </c>
    </row>
    <row r="308" spans="6:10" x14ac:dyDescent="0.2">
      <c r="F308" s="5">
        <v>741</v>
      </c>
      <c r="G308" s="7">
        <v>132000</v>
      </c>
      <c r="I308" s="5">
        <v>448</v>
      </c>
      <c r="J308" s="7">
        <v>199900</v>
      </c>
    </row>
    <row r="309" spans="6:10" x14ac:dyDescent="0.2">
      <c r="F309" s="5">
        <v>742</v>
      </c>
      <c r="G309" s="7">
        <v>142000</v>
      </c>
      <c r="I309" s="5">
        <v>452</v>
      </c>
      <c r="J309" s="7">
        <v>280000</v>
      </c>
    </row>
    <row r="310" spans="6:10" x14ac:dyDescent="0.2">
      <c r="F310" s="5">
        <v>744</v>
      </c>
      <c r="G310" s="7">
        <v>175000</v>
      </c>
      <c r="I310" s="5">
        <v>453</v>
      </c>
      <c r="J310" s="7">
        <v>204000</v>
      </c>
    </row>
    <row r="311" spans="6:10" x14ac:dyDescent="0.2">
      <c r="F311" s="5">
        <v>746</v>
      </c>
      <c r="G311" s="7">
        <v>299800</v>
      </c>
      <c r="I311" s="5">
        <v>454</v>
      </c>
      <c r="J311" s="7">
        <v>210000</v>
      </c>
    </row>
    <row r="312" spans="6:10" x14ac:dyDescent="0.2">
      <c r="F312" s="5">
        <v>748</v>
      </c>
      <c r="G312" s="7">
        <v>265979</v>
      </c>
      <c r="I312" s="5">
        <v>455</v>
      </c>
      <c r="J312" s="7">
        <v>188000</v>
      </c>
    </row>
    <row r="313" spans="6:10" x14ac:dyDescent="0.2">
      <c r="F313" s="5">
        <v>751</v>
      </c>
      <c r="G313" s="7">
        <v>96500</v>
      </c>
      <c r="I313" s="5">
        <v>457</v>
      </c>
      <c r="J313" s="7">
        <v>98000</v>
      </c>
    </row>
    <row r="314" spans="6:10" x14ac:dyDescent="0.2">
      <c r="F314" s="5">
        <v>755</v>
      </c>
      <c r="G314" s="7">
        <v>156000</v>
      </c>
      <c r="I314" s="5">
        <v>460</v>
      </c>
      <c r="J314" s="7">
        <v>110000</v>
      </c>
    </row>
    <row r="315" spans="6:10" x14ac:dyDescent="0.2">
      <c r="F315" s="5">
        <v>761</v>
      </c>
      <c r="G315" s="7">
        <v>127500</v>
      </c>
      <c r="I315" s="5">
        <v>461</v>
      </c>
      <c r="J315" s="7">
        <v>263435</v>
      </c>
    </row>
    <row r="316" spans="6:10" x14ac:dyDescent="0.2">
      <c r="F316" s="5">
        <v>768</v>
      </c>
      <c r="G316" s="7">
        <v>160000</v>
      </c>
      <c r="I316" s="5">
        <v>463</v>
      </c>
      <c r="J316" s="7">
        <v>62383</v>
      </c>
    </row>
    <row r="317" spans="6:10" x14ac:dyDescent="0.2">
      <c r="F317" s="5">
        <v>784</v>
      </c>
      <c r="G317" s="7">
        <v>165500</v>
      </c>
      <c r="I317" s="5">
        <v>465</v>
      </c>
      <c r="J317" s="7">
        <v>124000</v>
      </c>
    </row>
    <row r="318" spans="6:10" x14ac:dyDescent="0.2">
      <c r="F318" s="5">
        <v>785</v>
      </c>
      <c r="G318" s="7">
        <v>128000</v>
      </c>
      <c r="I318" s="5">
        <v>466</v>
      </c>
      <c r="J318" s="7">
        <v>178740</v>
      </c>
    </row>
    <row r="319" spans="6:10" x14ac:dyDescent="0.2">
      <c r="F319" s="5">
        <v>787</v>
      </c>
      <c r="G319" s="7">
        <v>139000</v>
      </c>
      <c r="I319" s="5">
        <v>467</v>
      </c>
      <c r="J319" s="7">
        <v>167000</v>
      </c>
    </row>
    <row r="320" spans="6:10" x14ac:dyDescent="0.2">
      <c r="F320" s="5">
        <v>789</v>
      </c>
      <c r="G320" s="7">
        <v>107900</v>
      </c>
      <c r="I320" s="5">
        <v>469</v>
      </c>
      <c r="J320" s="7">
        <v>250000</v>
      </c>
    </row>
    <row r="321" spans="6:10" x14ac:dyDescent="0.2">
      <c r="F321" s="5">
        <v>790</v>
      </c>
      <c r="G321" s="7">
        <v>187500</v>
      </c>
      <c r="I321" s="5">
        <v>470</v>
      </c>
      <c r="J321" s="7">
        <v>187000</v>
      </c>
    </row>
    <row r="322" spans="6:10" x14ac:dyDescent="0.2">
      <c r="F322" s="5">
        <v>796</v>
      </c>
      <c r="G322" s="7">
        <v>171000</v>
      </c>
      <c r="I322" s="5">
        <v>471</v>
      </c>
      <c r="J322" s="7">
        <v>212000</v>
      </c>
    </row>
    <row r="323" spans="6:10" x14ac:dyDescent="0.2">
      <c r="F323" s="5">
        <v>800</v>
      </c>
      <c r="G323" s="7">
        <v>175000</v>
      </c>
      <c r="I323" s="5">
        <v>473</v>
      </c>
      <c r="J323" s="7">
        <v>148000</v>
      </c>
    </row>
    <row r="324" spans="6:10" x14ac:dyDescent="0.2">
      <c r="F324" s="5">
        <v>802</v>
      </c>
      <c r="G324" s="7">
        <v>109900</v>
      </c>
      <c r="I324" s="5">
        <v>474</v>
      </c>
      <c r="J324" s="7">
        <v>440000</v>
      </c>
    </row>
    <row r="325" spans="6:10" x14ac:dyDescent="0.2">
      <c r="F325" s="5">
        <v>808</v>
      </c>
      <c r="G325" s="7">
        <v>223500</v>
      </c>
      <c r="I325" s="5">
        <v>475</v>
      </c>
      <c r="J325" s="7">
        <v>251000</v>
      </c>
    </row>
    <row r="326" spans="6:10" x14ac:dyDescent="0.2">
      <c r="F326" s="5">
        <v>811</v>
      </c>
      <c r="G326" s="7">
        <v>181000</v>
      </c>
      <c r="I326" s="5">
        <v>477</v>
      </c>
      <c r="J326" s="7">
        <v>208900</v>
      </c>
    </row>
    <row r="327" spans="6:10" x14ac:dyDescent="0.2">
      <c r="F327" s="5">
        <v>814</v>
      </c>
      <c r="G327" s="7">
        <v>157900</v>
      </c>
      <c r="I327" s="5">
        <v>478</v>
      </c>
      <c r="J327" s="7">
        <v>380000</v>
      </c>
    </row>
    <row r="328" spans="6:10" x14ac:dyDescent="0.2">
      <c r="F328" s="5">
        <v>815</v>
      </c>
      <c r="G328" s="7">
        <v>116000</v>
      </c>
      <c r="I328" s="5">
        <v>479</v>
      </c>
      <c r="J328" s="7">
        <v>297000</v>
      </c>
    </row>
    <row r="329" spans="6:10" x14ac:dyDescent="0.2">
      <c r="F329" s="5">
        <v>817</v>
      </c>
      <c r="G329" s="7">
        <v>137000</v>
      </c>
      <c r="I329" s="5">
        <v>481</v>
      </c>
      <c r="J329" s="7">
        <v>326000</v>
      </c>
    </row>
    <row r="330" spans="6:10" x14ac:dyDescent="0.2">
      <c r="F330" s="5">
        <v>819</v>
      </c>
      <c r="G330" s="7">
        <v>155000</v>
      </c>
      <c r="I330" s="5">
        <v>482</v>
      </c>
      <c r="J330" s="7">
        <v>374000</v>
      </c>
    </row>
    <row r="331" spans="6:10" x14ac:dyDescent="0.2">
      <c r="F331" s="5">
        <v>824</v>
      </c>
      <c r="G331" s="7">
        <v>139500</v>
      </c>
      <c r="I331" s="5">
        <v>484</v>
      </c>
      <c r="J331" s="7">
        <v>164000</v>
      </c>
    </row>
    <row r="332" spans="6:10" x14ac:dyDescent="0.2">
      <c r="F332" s="5">
        <v>827</v>
      </c>
      <c r="G332" s="7">
        <v>109500</v>
      </c>
      <c r="I332" s="5">
        <v>489</v>
      </c>
      <c r="J332" s="7">
        <v>160000</v>
      </c>
    </row>
    <row r="333" spans="6:10" x14ac:dyDescent="0.2">
      <c r="F333" s="5">
        <v>833</v>
      </c>
      <c r="G333" s="7">
        <v>237000</v>
      </c>
      <c r="I333" s="5">
        <v>493</v>
      </c>
      <c r="J333" s="7">
        <v>172785</v>
      </c>
    </row>
    <row r="334" spans="6:10" x14ac:dyDescent="0.2">
      <c r="F334" s="5">
        <v>834</v>
      </c>
      <c r="G334" s="7">
        <v>167000</v>
      </c>
      <c r="I334" s="5">
        <v>496</v>
      </c>
      <c r="J334" s="7">
        <v>34900</v>
      </c>
    </row>
    <row r="335" spans="6:10" x14ac:dyDescent="0.2">
      <c r="F335" s="5">
        <v>835</v>
      </c>
      <c r="G335" s="7">
        <v>139950</v>
      </c>
      <c r="I335" s="5">
        <v>497</v>
      </c>
      <c r="J335" s="7">
        <v>430000</v>
      </c>
    </row>
    <row r="336" spans="6:10" x14ac:dyDescent="0.2">
      <c r="F336" s="5">
        <v>836</v>
      </c>
      <c r="G336" s="7">
        <v>128000</v>
      </c>
      <c r="I336" s="5">
        <v>501</v>
      </c>
      <c r="J336" s="7">
        <v>113000</v>
      </c>
    </row>
    <row r="337" spans="6:10" x14ac:dyDescent="0.2">
      <c r="F337" s="5">
        <v>837</v>
      </c>
      <c r="G337" s="7">
        <v>153500</v>
      </c>
      <c r="I337" s="5">
        <v>502</v>
      </c>
      <c r="J337" s="7">
        <v>226700</v>
      </c>
    </row>
    <row r="338" spans="6:10" x14ac:dyDescent="0.2">
      <c r="F338" s="5">
        <v>839</v>
      </c>
      <c r="G338" s="7">
        <v>144000</v>
      </c>
      <c r="I338" s="5">
        <v>505</v>
      </c>
      <c r="J338" s="7">
        <v>147000</v>
      </c>
    </row>
    <row r="339" spans="6:10" x14ac:dyDescent="0.2">
      <c r="F339" s="5">
        <v>840</v>
      </c>
      <c r="G339" s="7">
        <v>130500</v>
      </c>
      <c r="I339" s="5">
        <v>506</v>
      </c>
      <c r="J339" s="7">
        <v>124500</v>
      </c>
    </row>
    <row r="340" spans="6:10" x14ac:dyDescent="0.2">
      <c r="F340" s="5">
        <v>841</v>
      </c>
      <c r="G340" s="7">
        <v>140000</v>
      </c>
      <c r="I340" s="5">
        <v>507</v>
      </c>
      <c r="J340" s="7">
        <v>215000</v>
      </c>
    </row>
    <row r="341" spans="6:10" x14ac:dyDescent="0.2">
      <c r="F341" s="5">
        <v>842</v>
      </c>
      <c r="G341" s="7">
        <v>157500</v>
      </c>
      <c r="I341" s="5">
        <v>508</v>
      </c>
      <c r="J341" s="7">
        <v>208300</v>
      </c>
    </row>
    <row r="342" spans="6:10" x14ac:dyDescent="0.2">
      <c r="F342" s="5">
        <v>843</v>
      </c>
      <c r="G342" s="7">
        <v>174900</v>
      </c>
      <c r="I342" s="5">
        <v>512</v>
      </c>
      <c r="J342" s="7">
        <v>202665</v>
      </c>
    </row>
    <row r="343" spans="6:10" x14ac:dyDescent="0.2">
      <c r="F343" s="5">
        <v>845</v>
      </c>
      <c r="G343" s="7">
        <v>153900</v>
      </c>
      <c r="I343" s="5">
        <v>513</v>
      </c>
      <c r="J343" s="7">
        <v>129900</v>
      </c>
    </row>
    <row r="344" spans="6:10" x14ac:dyDescent="0.2">
      <c r="F344" s="5">
        <v>848</v>
      </c>
      <c r="G344" s="7">
        <v>133500</v>
      </c>
      <c r="I344" s="5">
        <v>514</v>
      </c>
      <c r="J344" s="7">
        <v>134000</v>
      </c>
    </row>
    <row r="345" spans="6:10" x14ac:dyDescent="0.2">
      <c r="F345" s="5">
        <v>849</v>
      </c>
      <c r="G345" s="7">
        <v>240000</v>
      </c>
      <c r="I345" s="5">
        <v>515</v>
      </c>
      <c r="J345" s="7">
        <v>96500</v>
      </c>
    </row>
    <row r="346" spans="6:10" x14ac:dyDescent="0.2">
      <c r="F346" s="5">
        <v>850</v>
      </c>
      <c r="G346" s="7">
        <v>187000</v>
      </c>
      <c r="I346" s="5">
        <v>516</v>
      </c>
      <c r="J346" s="7">
        <v>402861</v>
      </c>
    </row>
    <row r="347" spans="6:10" x14ac:dyDescent="0.2">
      <c r="F347" s="5">
        <v>854</v>
      </c>
      <c r="G347" s="7">
        <v>158000</v>
      </c>
      <c r="I347" s="5">
        <v>518</v>
      </c>
      <c r="J347" s="7">
        <v>265000</v>
      </c>
    </row>
    <row r="348" spans="6:10" x14ac:dyDescent="0.2">
      <c r="F348" s="5">
        <v>856</v>
      </c>
      <c r="G348" s="7">
        <v>127000</v>
      </c>
      <c r="I348" s="5">
        <v>519</v>
      </c>
      <c r="J348" s="7">
        <v>211000</v>
      </c>
    </row>
    <row r="349" spans="6:10" x14ac:dyDescent="0.2">
      <c r="F349" s="5">
        <v>857</v>
      </c>
      <c r="G349" s="7">
        <v>147000</v>
      </c>
      <c r="I349" s="5">
        <v>524</v>
      </c>
      <c r="J349" s="7">
        <v>184750</v>
      </c>
    </row>
    <row r="350" spans="6:10" x14ac:dyDescent="0.2">
      <c r="F350" s="5">
        <v>860</v>
      </c>
      <c r="G350" s="7">
        <v>250000</v>
      </c>
      <c r="I350" s="5">
        <v>525</v>
      </c>
      <c r="J350" s="7">
        <v>315750</v>
      </c>
    </row>
    <row r="351" spans="6:10" x14ac:dyDescent="0.2">
      <c r="F351" s="5">
        <v>861</v>
      </c>
      <c r="G351" s="7">
        <v>189950</v>
      </c>
      <c r="I351" s="5">
        <v>526</v>
      </c>
      <c r="J351" s="7">
        <v>176000</v>
      </c>
    </row>
    <row r="352" spans="6:10" x14ac:dyDescent="0.2">
      <c r="F352" s="5">
        <v>866</v>
      </c>
      <c r="G352" s="7">
        <v>148500</v>
      </c>
      <c r="I352" s="5">
        <v>528</v>
      </c>
      <c r="J352" s="7">
        <v>446261</v>
      </c>
    </row>
    <row r="353" spans="6:10" x14ac:dyDescent="0.2">
      <c r="F353" s="5">
        <v>869</v>
      </c>
      <c r="G353" s="7">
        <v>169000</v>
      </c>
      <c r="I353" s="5">
        <v>530</v>
      </c>
      <c r="J353" s="7">
        <v>200624</v>
      </c>
    </row>
    <row r="354" spans="6:10" x14ac:dyDescent="0.2">
      <c r="F354" s="5">
        <v>873</v>
      </c>
      <c r="G354" s="7">
        <v>116000</v>
      </c>
      <c r="I354" s="5">
        <v>531</v>
      </c>
      <c r="J354" s="7">
        <v>175000</v>
      </c>
    </row>
    <row r="355" spans="6:10" x14ac:dyDescent="0.2">
      <c r="F355" s="5">
        <v>874</v>
      </c>
      <c r="G355" s="7">
        <v>133000</v>
      </c>
      <c r="I355" s="5">
        <v>534</v>
      </c>
      <c r="J355" s="7">
        <v>39300</v>
      </c>
    </row>
    <row r="356" spans="6:10" x14ac:dyDescent="0.2">
      <c r="F356" s="5">
        <v>875</v>
      </c>
      <c r="G356" s="7">
        <v>66500</v>
      </c>
      <c r="I356" s="5">
        <v>535</v>
      </c>
      <c r="J356" s="7">
        <v>178000</v>
      </c>
    </row>
    <row r="357" spans="6:10" x14ac:dyDescent="0.2">
      <c r="F357" s="5">
        <v>879</v>
      </c>
      <c r="G357" s="7">
        <v>148000</v>
      </c>
      <c r="I357" s="5">
        <v>537</v>
      </c>
      <c r="J357" s="7">
        <v>188000</v>
      </c>
    </row>
    <row r="358" spans="6:10" x14ac:dyDescent="0.2">
      <c r="F358" s="5">
        <v>880</v>
      </c>
      <c r="G358" s="7">
        <v>136500</v>
      </c>
      <c r="I358" s="5">
        <v>538</v>
      </c>
      <c r="J358" s="7">
        <v>111250</v>
      </c>
    </row>
    <row r="359" spans="6:10" x14ac:dyDescent="0.2">
      <c r="F359" s="5">
        <v>888</v>
      </c>
      <c r="G359" s="7">
        <v>135500</v>
      </c>
      <c r="I359" s="5">
        <v>539</v>
      </c>
      <c r="J359" s="7">
        <v>158000</v>
      </c>
    </row>
    <row r="360" spans="6:10" x14ac:dyDescent="0.2">
      <c r="F360" s="5">
        <v>889</v>
      </c>
      <c r="G360" s="7">
        <v>268000</v>
      </c>
      <c r="I360" s="5">
        <v>540</v>
      </c>
      <c r="J360" s="7">
        <v>272000</v>
      </c>
    </row>
    <row r="361" spans="6:10" x14ac:dyDescent="0.2">
      <c r="F361" s="5">
        <v>891</v>
      </c>
      <c r="G361" s="7">
        <v>122900</v>
      </c>
      <c r="I361" s="5">
        <v>541</v>
      </c>
      <c r="J361" s="7">
        <v>315000</v>
      </c>
    </row>
    <row r="362" spans="6:10" x14ac:dyDescent="0.2">
      <c r="F362" s="5">
        <v>893</v>
      </c>
      <c r="G362" s="7">
        <v>154500</v>
      </c>
      <c r="I362" s="5">
        <v>542</v>
      </c>
      <c r="J362" s="7">
        <v>248000</v>
      </c>
    </row>
    <row r="363" spans="6:10" x14ac:dyDescent="0.2">
      <c r="F363" s="5">
        <v>897</v>
      </c>
      <c r="G363" s="7">
        <v>106500</v>
      </c>
      <c r="I363" s="5">
        <v>543</v>
      </c>
      <c r="J363" s="7">
        <v>213250</v>
      </c>
    </row>
    <row r="364" spans="6:10" x14ac:dyDescent="0.2">
      <c r="F364" s="5">
        <v>900</v>
      </c>
      <c r="G364" s="7">
        <v>135000</v>
      </c>
      <c r="I364" s="5">
        <v>544</v>
      </c>
      <c r="J364" s="7">
        <v>133000</v>
      </c>
    </row>
    <row r="365" spans="6:10" x14ac:dyDescent="0.2">
      <c r="F365" s="5">
        <v>901</v>
      </c>
      <c r="G365" s="7">
        <v>110000</v>
      </c>
      <c r="I365" s="5">
        <v>545</v>
      </c>
      <c r="J365" s="7">
        <v>179665</v>
      </c>
    </row>
    <row r="366" spans="6:10" x14ac:dyDescent="0.2">
      <c r="F366" s="5">
        <v>902</v>
      </c>
      <c r="G366" s="7">
        <v>153000</v>
      </c>
      <c r="I366" s="5">
        <v>546</v>
      </c>
      <c r="J366" s="7">
        <v>229000</v>
      </c>
    </row>
    <row r="367" spans="6:10" x14ac:dyDescent="0.2">
      <c r="F367" s="5">
        <v>905</v>
      </c>
      <c r="G367" s="7">
        <v>125500</v>
      </c>
      <c r="I367" s="5">
        <v>550</v>
      </c>
      <c r="J367" s="7">
        <v>263000</v>
      </c>
    </row>
    <row r="368" spans="6:10" x14ac:dyDescent="0.2">
      <c r="F368" s="5">
        <v>908</v>
      </c>
      <c r="G368" s="7">
        <v>250000</v>
      </c>
      <c r="I368" s="5">
        <v>553</v>
      </c>
      <c r="J368" s="7">
        <v>255500</v>
      </c>
    </row>
    <row r="369" spans="6:10" x14ac:dyDescent="0.2">
      <c r="F369" s="5">
        <v>912</v>
      </c>
      <c r="G369" s="7">
        <v>143500</v>
      </c>
      <c r="I369" s="5">
        <v>554</v>
      </c>
      <c r="J369" s="7">
        <v>108000</v>
      </c>
    </row>
    <row r="370" spans="6:10" x14ac:dyDescent="0.2">
      <c r="F370" s="5">
        <v>913</v>
      </c>
      <c r="G370" s="7">
        <v>88000</v>
      </c>
      <c r="I370" s="5">
        <v>555</v>
      </c>
      <c r="J370" s="7">
        <v>284000</v>
      </c>
    </row>
    <row r="371" spans="6:10" x14ac:dyDescent="0.2">
      <c r="F371" s="5">
        <v>914</v>
      </c>
      <c r="G371" s="7">
        <v>145000</v>
      </c>
      <c r="I371" s="5">
        <v>557</v>
      </c>
      <c r="J371" s="7">
        <v>141000</v>
      </c>
    </row>
    <row r="372" spans="6:10" x14ac:dyDescent="0.2">
      <c r="F372" s="5">
        <v>918</v>
      </c>
      <c r="G372" s="7">
        <v>135000</v>
      </c>
      <c r="I372" s="5">
        <v>559</v>
      </c>
      <c r="J372" s="7">
        <v>175000</v>
      </c>
    </row>
    <row r="373" spans="6:10" x14ac:dyDescent="0.2">
      <c r="F373" s="5">
        <v>920</v>
      </c>
      <c r="G373" s="7">
        <v>176500</v>
      </c>
      <c r="I373" s="5">
        <v>560</v>
      </c>
      <c r="J373" s="7">
        <v>234000</v>
      </c>
    </row>
    <row r="374" spans="6:10" x14ac:dyDescent="0.2">
      <c r="F374" s="5">
        <v>922</v>
      </c>
      <c r="G374" s="7">
        <v>145900</v>
      </c>
      <c r="I374" s="5">
        <v>562</v>
      </c>
      <c r="J374" s="7">
        <v>170000</v>
      </c>
    </row>
    <row r="375" spans="6:10" x14ac:dyDescent="0.2">
      <c r="F375" s="5">
        <v>925</v>
      </c>
      <c r="G375" s="7">
        <v>207500</v>
      </c>
      <c r="I375" s="5">
        <v>565</v>
      </c>
      <c r="J375" s="7">
        <v>268000</v>
      </c>
    </row>
    <row r="376" spans="6:10" x14ac:dyDescent="0.2">
      <c r="F376" s="5">
        <v>926</v>
      </c>
      <c r="G376" s="7">
        <v>175000</v>
      </c>
      <c r="I376" s="5">
        <v>566</v>
      </c>
      <c r="J376" s="7">
        <v>128000</v>
      </c>
    </row>
    <row r="377" spans="6:10" x14ac:dyDescent="0.2">
      <c r="F377" s="5">
        <v>932</v>
      </c>
      <c r="G377" s="7">
        <v>117500</v>
      </c>
      <c r="I377" s="5">
        <v>567</v>
      </c>
      <c r="J377" s="7">
        <v>325000</v>
      </c>
    </row>
    <row r="378" spans="6:10" x14ac:dyDescent="0.2">
      <c r="F378" s="5">
        <v>935</v>
      </c>
      <c r="G378" s="7">
        <v>242000</v>
      </c>
      <c r="I378" s="5">
        <v>568</v>
      </c>
      <c r="J378" s="7">
        <v>214000</v>
      </c>
    </row>
    <row r="379" spans="6:10" x14ac:dyDescent="0.2">
      <c r="F379" s="5">
        <v>940</v>
      </c>
      <c r="G379" s="7">
        <v>244400</v>
      </c>
      <c r="I379" s="5">
        <v>570</v>
      </c>
      <c r="J379" s="7">
        <v>135960</v>
      </c>
    </row>
    <row r="380" spans="6:10" x14ac:dyDescent="0.2">
      <c r="F380" s="5">
        <v>945</v>
      </c>
      <c r="G380" s="7">
        <v>137500</v>
      </c>
      <c r="I380" s="5">
        <v>571</v>
      </c>
      <c r="J380" s="7">
        <v>142600</v>
      </c>
    </row>
    <row r="381" spans="6:10" x14ac:dyDescent="0.2">
      <c r="F381" s="5">
        <v>946</v>
      </c>
      <c r="G381" s="7">
        <v>124900</v>
      </c>
      <c r="I381" s="5">
        <v>573</v>
      </c>
      <c r="J381" s="7">
        <v>224500</v>
      </c>
    </row>
    <row r="382" spans="6:10" x14ac:dyDescent="0.2">
      <c r="F382" s="5">
        <v>947</v>
      </c>
      <c r="G382" s="7">
        <v>143000</v>
      </c>
      <c r="I382" s="5">
        <v>574</v>
      </c>
      <c r="J382" s="7">
        <v>170000</v>
      </c>
    </row>
    <row r="383" spans="6:10" x14ac:dyDescent="0.2">
      <c r="F383" s="5">
        <v>950</v>
      </c>
      <c r="G383" s="7">
        <v>197500</v>
      </c>
      <c r="I383" s="5">
        <v>576</v>
      </c>
      <c r="J383" s="7">
        <v>118500</v>
      </c>
    </row>
    <row r="384" spans="6:10" x14ac:dyDescent="0.2">
      <c r="F384" s="5">
        <v>951</v>
      </c>
      <c r="G384" s="7">
        <v>129000</v>
      </c>
      <c r="I384" s="5">
        <v>579</v>
      </c>
      <c r="J384" s="7">
        <v>146000</v>
      </c>
    </row>
    <row r="385" spans="6:10" x14ac:dyDescent="0.2">
      <c r="F385" s="5">
        <v>953</v>
      </c>
      <c r="G385" s="7">
        <v>133900</v>
      </c>
      <c r="I385" s="5">
        <v>580</v>
      </c>
      <c r="J385" s="7">
        <v>131500</v>
      </c>
    </row>
    <row r="386" spans="6:10" x14ac:dyDescent="0.2">
      <c r="F386" s="5">
        <v>956</v>
      </c>
      <c r="G386" s="7">
        <v>145000</v>
      </c>
      <c r="I386" s="5">
        <v>582</v>
      </c>
      <c r="J386" s="7">
        <v>253293</v>
      </c>
    </row>
    <row r="387" spans="6:10" x14ac:dyDescent="0.2">
      <c r="F387" s="5">
        <v>957</v>
      </c>
      <c r="G387" s="7">
        <v>124000</v>
      </c>
      <c r="I387" s="5">
        <v>583</v>
      </c>
      <c r="J387" s="7">
        <v>118500</v>
      </c>
    </row>
    <row r="388" spans="6:10" x14ac:dyDescent="0.2">
      <c r="F388" s="5">
        <v>961</v>
      </c>
      <c r="G388" s="7">
        <v>116500</v>
      </c>
      <c r="I388" s="5">
        <v>586</v>
      </c>
      <c r="J388" s="7">
        <v>369900</v>
      </c>
    </row>
    <row r="389" spans="6:10" x14ac:dyDescent="0.2">
      <c r="F389" s="5">
        <v>962</v>
      </c>
      <c r="G389" s="7">
        <v>272000</v>
      </c>
      <c r="I389" s="5">
        <v>591</v>
      </c>
      <c r="J389" s="7">
        <v>185900</v>
      </c>
    </row>
    <row r="390" spans="6:10" x14ac:dyDescent="0.2">
      <c r="F390" s="5">
        <v>963</v>
      </c>
      <c r="G390" s="7">
        <v>155000</v>
      </c>
      <c r="I390" s="5">
        <v>592</v>
      </c>
      <c r="J390" s="7">
        <v>451950</v>
      </c>
    </row>
    <row r="391" spans="6:10" x14ac:dyDescent="0.2">
      <c r="F391" s="5">
        <v>967</v>
      </c>
      <c r="G391" s="7">
        <v>160000</v>
      </c>
      <c r="I391" s="5">
        <v>594</v>
      </c>
      <c r="J391" s="7">
        <v>140000</v>
      </c>
    </row>
    <row r="392" spans="6:10" x14ac:dyDescent="0.2">
      <c r="F392" s="5">
        <v>968</v>
      </c>
      <c r="G392" s="7">
        <v>135000</v>
      </c>
      <c r="I392" s="5">
        <v>596</v>
      </c>
      <c r="J392" s="7">
        <v>319000</v>
      </c>
    </row>
    <row r="393" spans="6:10" x14ac:dyDescent="0.2">
      <c r="F393" s="5">
        <v>969</v>
      </c>
      <c r="G393" s="7">
        <v>37900</v>
      </c>
      <c r="I393" s="5">
        <v>598</v>
      </c>
      <c r="J393" s="7">
        <v>194201</v>
      </c>
    </row>
    <row r="394" spans="6:10" x14ac:dyDescent="0.2">
      <c r="F394" s="5">
        <v>975</v>
      </c>
      <c r="G394" s="7">
        <v>167500</v>
      </c>
      <c r="I394" s="5">
        <v>601</v>
      </c>
      <c r="J394" s="7">
        <v>275000</v>
      </c>
    </row>
    <row r="395" spans="6:10" x14ac:dyDescent="0.2">
      <c r="F395" s="5">
        <v>977</v>
      </c>
      <c r="G395" s="7">
        <v>85500</v>
      </c>
      <c r="I395" s="5">
        <v>603</v>
      </c>
      <c r="J395" s="7">
        <v>220000</v>
      </c>
    </row>
    <row r="396" spans="6:10" x14ac:dyDescent="0.2">
      <c r="F396" s="5">
        <v>980</v>
      </c>
      <c r="G396" s="7">
        <v>139000</v>
      </c>
      <c r="I396" s="5">
        <v>604</v>
      </c>
      <c r="J396" s="7">
        <v>151000</v>
      </c>
    </row>
    <row r="397" spans="6:10" x14ac:dyDescent="0.2">
      <c r="F397" s="5">
        <v>981</v>
      </c>
      <c r="G397" s="7">
        <v>178400</v>
      </c>
      <c r="I397" s="5">
        <v>605</v>
      </c>
      <c r="J397" s="7">
        <v>221000</v>
      </c>
    </row>
    <row r="398" spans="6:10" x14ac:dyDescent="0.2">
      <c r="F398" s="5">
        <v>987</v>
      </c>
      <c r="G398" s="7">
        <v>117000</v>
      </c>
      <c r="I398" s="5">
        <v>607</v>
      </c>
      <c r="J398" s="7">
        <v>152000</v>
      </c>
    </row>
    <row r="399" spans="6:10" x14ac:dyDescent="0.2">
      <c r="F399" s="5">
        <v>989</v>
      </c>
      <c r="G399" s="7">
        <v>195000</v>
      </c>
      <c r="I399" s="5">
        <v>610</v>
      </c>
      <c r="J399" s="7">
        <v>118500</v>
      </c>
    </row>
    <row r="400" spans="6:10" x14ac:dyDescent="0.2">
      <c r="F400" s="5">
        <v>992</v>
      </c>
      <c r="G400" s="7">
        <v>168000</v>
      </c>
      <c r="I400" s="5">
        <v>611</v>
      </c>
      <c r="J400" s="7">
        <v>313000</v>
      </c>
    </row>
    <row r="401" spans="6:10" x14ac:dyDescent="0.2">
      <c r="F401" s="5">
        <v>993</v>
      </c>
      <c r="G401" s="7">
        <v>187000</v>
      </c>
      <c r="I401" s="5">
        <v>613</v>
      </c>
      <c r="J401" s="7">
        <v>261500</v>
      </c>
    </row>
    <row r="402" spans="6:10" x14ac:dyDescent="0.2">
      <c r="F402" s="5">
        <v>996</v>
      </c>
      <c r="G402" s="7">
        <v>121600</v>
      </c>
      <c r="I402" s="5">
        <v>614</v>
      </c>
      <c r="J402" s="7">
        <v>147000</v>
      </c>
    </row>
    <row r="403" spans="6:10" x14ac:dyDescent="0.2">
      <c r="F403" s="5">
        <v>997</v>
      </c>
      <c r="G403" s="7">
        <v>136500</v>
      </c>
      <c r="I403" s="5">
        <v>617</v>
      </c>
      <c r="J403" s="7">
        <v>183200</v>
      </c>
    </row>
    <row r="404" spans="6:10" x14ac:dyDescent="0.2">
      <c r="F404" s="5">
        <v>998</v>
      </c>
      <c r="G404" s="7">
        <v>185000</v>
      </c>
      <c r="I404" s="5">
        <v>619</v>
      </c>
      <c r="J404" s="7">
        <v>314813</v>
      </c>
    </row>
    <row r="405" spans="6:10" x14ac:dyDescent="0.2">
      <c r="F405" s="5">
        <v>1002</v>
      </c>
      <c r="G405" s="7">
        <v>86000</v>
      </c>
      <c r="I405" s="5">
        <v>620</v>
      </c>
      <c r="J405" s="7">
        <v>305000</v>
      </c>
    </row>
    <row r="406" spans="6:10" x14ac:dyDescent="0.2">
      <c r="F406" s="5">
        <v>1004</v>
      </c>
      <c r="G406" s="7">
        <v>136905</v>
      </c>
      <c r="I406" s="5">
        <v>621</v>
      </c>
      <c r="J406" s="7">
        <v>67000</v>
      </c>
    </row>
    <row r="407" spans="6:10" x14ac:dyDescent="0.2">
      <c r="F407" s="5">
        <v>1006</v>
      </c>
      <c r="G407" s="7">
        <v>149900</v>
      </c>
      <c r="I407" s="5">
        <v>624</v>
      </c>
      <c r="J407" s="7">
        <v>168500</v>
      </c>
    </row>
    <row r="408" spans="6:10" x14ac:dyDescent="0.2">
      <c r="F408" s="5">
        <v>1013</v>
      </c>
      <c r="G408" s="7">
        <v>165000</v>
      </c>
      <c r="I408" s="5">
        <v>625</v>
      </c>
      <c r="J408" s="7">
        <v>165150</v>
      </c>
    </row>
    <row r="409" spans="6:10" x14ac:dyDescent="0.2">
      <c r="F409" s="5">
        <v>1016</v>
      </c>
      <c r="G409" s="7">
        <v>227000</v>
      </c>
      <c r="I409" s="5">
        <v>627</v>
      </c>
      <c r="J409" s="7">
        <v>139900</v>
      </c>
    </row>
    <row r="410" spans="6:10" x14ac:dyDescent="0.2">
      <c r="F410" s="5">
        <v>1025</v>
      </c>
      <c r="G410" s="7">
        <v>287000</v>
      </c>
      <c r="I410" s="5">
        <v>629</v>
      </c>
      <c r="J410" s="7">
        <v>135000</v>
      </c>
    </row>
    <row r="411" spans="6:10" x14ac:dyDescent="0.2">
      <c r="F411" s="5">
        <v>1030</v>
      </c>
      <c r="G411" s="7">
        <v>118000</v>
      </c>
      <c r="I411" s="5">
        <v>630</v>
      </c>
      <c r="J411" s="7">
        <v>168500</v>
      </c>
    </row>
    <row r="412" spans="6:10" x14ac:dyDescent="0.2">
      <c r="F412" s="5">
        <v>1031</v>
      </c>
      <c r="G412" s="7">
        <v>160000</v>
      </c>
      <c r="I412" s="5">
        <v>632</v>
      </c>
      <c r="J412" s="7">
        <v>209500</v>
      </c>
    </row>
    <row r="413" spans="6:10" x14ac:dyDescent="0.2">
      <c r="F413" s="5">
        <v>1033</v>
      </c>
      <c r="G413" s="7">
        <v>310000</v>
      </c>
      <c r="I413" s="5">
        <v>633</v>
      </c>
      <c r="J413" s="7">
        <v>82500</v>
      </c>
    </row>
    <row r="414" spans="6:10" x14ac:dyDescent="0.2">
      <c r="F414" s="5">
        <v>1035</v>
      </c>
      <c r="G414" s="7">
        <v>119750</v>
      </c>
      <c r="I414" s="5">
        <v>635</v>
      </c>
      <c r="J414" s="7">
        <v>144000</v>
      </c>
    </row>
    <row r="415" spans="6:10" x14ac:dyDescent="0.2">
      <c r="F415" s="5">
        <v>1039</v>
      </c>
      <c r="G415" s="7">
        <v>97000</v>
      </c>
      <c r="I415" s="5">
        <v>637</v>
      </c>
      <c r="J415" s="7">
        <v>60000</v>
      </c>
    </row>
    <row r="416" spans="6:10" x14ac:dyDescent="0.2">
      <c r="F416" s="5">
        <v>1042</v>
      </c>
      <c r="G416" s="7">
        <v>173000</v>
      </c>
      <c r="I416" s="5">
        <v>638</v>
      </c>
      <c r="J416" s="7">
        <v>93000</v>
      </c>
    </row>
    <row r="417" spans="6:10" x14ac:dyDescent="0.2">
      <c r="F417" s="5">
        <v>1050</v>
      </c>
      <c r="G417" s="7">
        <v>84900</v>
      </c>
      <c r="I417" s="5">
        <v>640</v>
      </c>
      <c r="J417" s="7">
        <v>264561</v>
      </c>
    </row>
    <row r="418" spans="6:10" x14ac:dyDescent="0.2">
      <c r="F418" s="5">
        <v>1053</v>
      </c>
      <c r="G418" s="7">
        <v>165000</v>
      </c>
      <c r="I418" s="5">
        <v>641</v>
      </c>
      <c r="J418" s="7">
        <v>274000</v>
      </c>
    </row>
    <row r="419" spans="6:10" x14ac:dyDescent="0.2">
      <c r="F419" s="5">
        <v>1054</v>
      </c>
      <c r="G419" s="7">
        <v>144500</v>
      </c>
      <c r="I419" s="5">
        <v>642</v>
      </c>
      <c r="J419" s="7">
        <v>226000</v>
      </c>
    </row>
    <row r="420" spans="6:10" x14ac:dyDescent="0.2">
      <c r="F420" s="5">
        <v>1058</v>
      </c>
      <c r="G420" s="7">
        <v>248000</v>
      </c>
      <c r="I420" s="5">
        <v>644</v>
      </c>
      <c r="J420" s="7">
        <v>152000</v>
      </c>
    </row>
    <row r="421" spans="6:10" x14ac:dyDescent="0.2">
      <c r="F421" s="5">
        <v>1060</v>
      </c>
      <c r="G421" s="7">
        <v>220000</v>
      </c>
      <c r="I421" s="5">
        <v>645</v>
      </c>
      <c r="J421" s="7">
        <v>370878</v>
      </c>
    </row>
    <row r="422" spans="6:10" x14ac:dyDescent="0.2">
      <c r="F422" s="5">
        <v>1064</v>
      </c>
      <c r="G422" s="7">
        <v>110500</v>
      </c>
      <c r="I422" s="5">
        <v>646</v>
      </c>
      <c r="J422" s="7">
        <v>143250</v>
      </c>
    </row>
    <row r="423" spans="6:10" x14ac:dyDescent="0.2">
      <c r="F423" s="5">
        <v>1065</v>
      </c>
      <c r="G423" s="7">
        <v>154000</v>
      </c>
      <c r="I423" s="5">
        <v>647</v>
      </c>
      <c r="J423" s="7">
        <v>98300</v>
      </c>
    </row>
    <row r="424" spans="6:10" x14ac:dyDescent="0.2">
      <c r="F424" s="5">
        <v>1067</v>
      </c>
      <c r="G424" s="7">
        <v>178000</v>
      </c>
      <c r="I424" s="5">
        <v>648</v>
      </c>
      <c r="J424" s="7">
        <v>155000</v>
      </c>
    </row>
    <row r="425" spans="6:10" x14ac:dyDescent="0.2">
      <c r="F425" s="5">
        <v>1068</v>
      </c>
      <c r="G425" s="7">
        <v>167900</v>
      </c>
      <c r="I425" s="5">
        <v>649</v>
      </c>
      <c r="J425" s="7">
        <v>155000</v>
      </c>
    </row>
    <row r="426" spans="6:10" x14ac:dyDescent="0.2">
      <c r="F426" s="5">
        <v>1070</v>
      </c>
      <c r="G426" s="7">
        <v>135000</v>
      </c>
      <c r="I426" s="5">
        <v>652</v>
      </c>
      <c r="J426" s="7">
        <v>108000</v>
      </c>
    </row>
    <row r="427" spans="6:10" x14ac:dyDescent="0.2">
      <c r="F427" s="5">
        <v>1072</v>
      </c>
      <c r="G427" s="7">
        <v>154000</v>
      </c>
      <c r="I427" s="5">
        <v>653</v>
      </c>
      <c r="J427" s="7">
        <v>191000</v>
      </c>
    </row>
    <row r="428" spans="6:10" x14ac:dyDescent="0.2">
      <c r="F428" s="5">
        <v>1074</v>
      </c>
      <c r="G428" s="7">
        <v>159500</v>
      </c>
      <c r="I428" s="5">
        <v>656</v>
      </c>
      <c r="J428" s="7">
        <v>88000</v>
      </c>
    </row>
    <row r="429" spans="6:10" x14ac:dyDescent="0.2">
      <c r="F429" s="5">
        <v>1076</v>
      </c>
      <c r="G429" s="7">
        <v>219500</v>
      </c>
      <c r="I429" s="5">
        <v>659</v>
      </c>
      <c r="J429" s="7">
        <v>97500</v>
      </c>
    </row>
    <row r="430" spans="6:10" x14ac:dyDescent="0.2">
      <c r="F430" s="5">
        <v>1077</v>
      </c>
      <c r="G430" s="7">
        <v>170000</v>
      </c>
      <c r="I430" s="5">
        <v>663</v>
      </c>
      <c r="J430" s="7">
        <v>110000</v>
      </c>
    </row>
    <row r="431" spans="6:10" x14ac:dyDescent="0.2">
      <c r="F431" s="5">
        <v>1081</v>
      </c>
      <c r="G431" s="7">
        <v>145000</v>
      </c>
      <c r="I431" s="5">
        <v>664</v>
      </c>
      <c r="J431" s="7">
        <v>137500</v>
      </c>
    </row>
    <row r="432" spans="6:10" x14ac:dyDescent="0.2">
      <c r="F432" s="5">
        <v>1084</v>
      </c>
      <c r="G432" s="7">
        <v>160000</v>
      </c>
      <c r="I432" s="5">
        <v>665</v>
      </c>
      <c r="J432" s="7">
        <v>423000</v>
      </c>
    </row>
    <row r="433" spans="6:10" x14ac:dyDescent="0.2">
      <c r="F433" s="5">
        <v>1086</v>
      </c>
      <c r="G433" s="7">
        <v>147000</v>
      </c>
      <c r="I433" s="5">
        <v>666</v>
      </c>
      <c r="J433" s="7">
        <v>230500</v>
      </c>
    </row>
    <row r="434" spans="6:10" x14ac:dyDescent="0.2">
      <c r="F434" s="5">
        <v>1094</v>
      </c>
      <c r="G434" s="7">
        <v>146000</v>
      </c>
      <c r="I434" s="5">
        <v>667</v>
      </c>
      <c r="J434" s="7">
        <v>129000</v>
      </c>
    </row>
    <row r="435" spans="6:10" x14ac:dyDescent="0.2">
      <c r="F435" s="5">
        <v>1095</v>
      </c>
      <c r="G435" s="7">
        <v>129000</v>
      </c>
      <c r="I435" s="5">
        <v>668</v>
      </c>
      <c r="J435" s="7">
        <v>193500</v>
      </c>
    </row>
    <row r="436" spans="6:10" x14ac:dyDescent="0.2">
      <c r="F436" s="5">
        <v>1097</v>
      </c>
      <c r="G436" s="7">
        <v>127000</v>
      </c>
      <c r="I436" s="5">
        <v>670</v>
      </c>
      <c r="J436" s="7">
        <v>137500</v>
      </c>
    </row>
    <row r="437" spans="6:10" x14ac:dyDescent="0.2">
      <c r="F437" s="5">
        <v>1099</v>
      </c>
      <c r="G437" s="7">
        <v>128000</v>
      </c>
      <c r="I437" s="5">
        <v>671</v>
      </c>
      <c r="J437" s="7">
        <v>173500</v>
      </c>
    </row>
    <row r="438" spans="6:10" x14ac:dyDescent="0.2">
      <c r="F438" s="5">
        <v>1103</v>
      </c>
      <c r="G438" s="7">
        <v>135000</v>
      </c>
      <c r="I438" s="5">
        <v>677</v>
      </c>
      <c r="J438" s="7">
        <v>87000</v>
      </c>
    </row>
    <row r="439" spans="6:10" x14ac:dyDescent="0.2">
      <c r="F439" s="5">
        <v>1104</v>
      </c>
      <c r="G439" s="7">
        <v>159500</v>
      </c>
      <c r="I439" s="5">
        <v>679</v>
      </c>
      <c r="J439" s="7">
        <v>372500</v>
      </c>
    </row>
    <row r="440" spans="6:10" x14ac:dyDescent="0.2">
      <c r="F440" s="5">
        <v>1112</v>
      </c>
      <c r="G440" s="7">
        <v>205000</v>
      </c>
      <c r="I440" s="5">
        <v>680</v>
      </c>
      <c r="J440" s="7">
        <v>128500</v>
      </c>
    </row>
    <row r="441" spans="6:10" x14ac:dyDescent="0.2">
      <c r="F441" s="5">
        <v>1113</v>
      </c>
      <c r="G441" s="7">
        <v>129900</v>
      </c>
      <c r="I441" s="5">
        <v>681</v>
      </c>
      <c r="J441" s="7">
        <v>143000</v>
      </c>
    </row>
    <row r="442" spans="6:10" x14ac:dyDescent="0.2">
      <c r="F442" s="5">
        <v>1114</v>
      </c>
      <c r="G442" s="7">
        <v>134500</v>
      </c>
      <c r="I442" s="5">
        <v>682</v>
      </c>
      <c r="J442" s="7">
        <v>159434</v>
      </c>
    </row>
    <row r="443" spans="6:10" x14ac:dyDescent="0.2">
      <c r="F443" s="5">
        <v>1115</v>
      </c>
      <c r="G443" s="7">
        <v>117000</v>
      </c>
      <c r="I443" s="5">
        <v>683</v>
      </c>
      <c r="J443" s="7">
        <v>173000</v>
      </c>
    </row>
    <row r="444" spans="6:10" x14ac:dyDescent="0.2">
      <c r="F444" s="5">
        <v>1118</v>
      </c>
      <c r="G444" s="7">
        <v>130000</v>
      </c>
      <c r="I444" s="5">
        <v>684</v>
      </c>
      <c r="J444" s="7">
        <v>285000</v>
      </c>
    </row>
    <row r="445" spans="6:10" x14ac:dyDescent="0.2">
      <c r="F445" s="5">
        <v>1119</v>
      </c>
      <c r="G445" s="7">
        <v>140000</v>
      </c>
      <c r="I445" s="5">
        <v>685</v>
      </c>
      <c r="J445" s="7">
        <v>221000</v>
      </c>
    </row>
    <row r="446" spans="6:10" x14ac:dyDescent="0.2">
      <c r="F446" s="5">
        <v>1124</v>
      </c>
      <c r="G446" s="7">
        <v>118000</v>
      </c>
      <c r="I446" s="5">
        <v>686</v>
      </c>
      <c r="J446" s="7">
        <v>207500</v>
      </c>
    </row>
    <row r="447" spans="6:10" x14ac:dyDescent="0.2">
      <c r="F447" s="5">
        <v>1138</v>
      </c>
      <c r="G447" s="7">
        <v>94000</v>
      </c>
      <c r="I447" s="5">
        <v>688</v>
      </c>
      <c r="J447" s="7">
        <v>148800</v>
      </c>
    </row>
    <row r="448" spans="6:10" x14ac:dyDescent="0.2">
      <c r="F448" s="5">
        <v>1141</v>
      </c>
      <c r="G448" s="7">
        <v>139000</v>
      </c>
      <c r="I448" s="5">
        <v>690</v>
      </c>
      <c r="J448" s="7">
        <v>194700</v>
      </c>
    </row>
    <row r="449" spans="6:10" x14ac:dyDescent="0.2">
      <c r="F449" s="5">
        <v>1142</v>
      </c>
      <c r="G449" s="7">
        <v>197500</v>
      </c>
      <c r="I449" s="5">
        <v>691</v>
      </c>
      <c r="J449" s="7">
        <v>141000</v>
      </c>
    </row>
    <row r="450" spans="6:10" x14ac:dyDescent="0.2">
      <c r="F450" s="5">
        <v>1146</v>
      </c>
      <c r="G450" s="7">
        <v>149000</v>
      </c>
      <c r="I450" s="5">
        <v>693</v>
      </c>
      <c r="J450" s="7">
        <v>335000</v>
      </c>
    </row>
    <row r="451" spans="6:10" x14ac:dyDescent="0.2">
      <c r="F451" s="5">
        <v>1148</v>
      </c>
      <c r="G451" s="7">
        <v>174500</v>
      </c>
      <c r="I451" s="5">
        <v>700</v>
      </c>
      <c r="J451" s="7">
        <v>196000</v>
      </c>
    </row>
    <row r="452" spans="6:10" x14ac:dyDescent="0.2">
      <c r="F452" s="5">
        <v>1149</v>
      </c>
      <c r="G452" s="7">
        <v>116900</v>
      </c>
      <c r="I452" s="5">
        <v>701</v>
      </c>
      <c r="J452" s="7">
        <v>312500</v>
      </c>
    </row>
    <row r="453" spans="6:10" x14ac:dyDescent="0.2">
      <c r="F453" s="5">
        <v>1150</v>
      </c>
      <c r="G453" s="7">
        <v>143000</v>
      </c>
      <c r="I453" s="5">
        <v>702</v>
      </c>
      <c r="J453" s="7">
        <v>140000</v>
      </c>
    </row>
    <row r="454" spans="6:10" x14ac:dyDescent="0.2">
      <c r="F454" s="5">
        <v>1153</v>
      </c>
      <c r="G454" s="7">
        <v>230000</v>
      </c>
      <c r="I454" s="5">
        <v>703</v>
      </c>
      <c r="J454" s="7">
        <v>361919</v>
      </c>
    </row>
    <row r="455" spans="6:10" x14ac:dyDescent="0.2">
      <c r="F455" s="5">
        <v>1154</v>
      </c>
      <c r="G455" s="7">
        <v>120500</v>
      </c>
      <c r="I455" s="5">
        <v>705</v>
      </c>
      <c r="J455" s="7">
        <v>213000</v>
      </c>
    </row>
    <row r="456" spans="6:10" x14ac:dyDescent="0.2">
      <c r="F456" s="5">
        <v>1155</v>
      </c>
      <c r="G456" s="7">
        <v>201800</v>
      </c>
      <c r="I456" s="5">
        <v>706</v>
      </c>
      <c r="J456" s="7">
        <v>55000</v>
      </c>
    </row>
    <row r="457" spans="6:10" x14ac:dyDescent="0.2">
      <c r="F457" s="5">
        <v>1156</v>
      </c>
      <c r="G457" s="7">
        <v>218000</v>
      </c>
      <c r="I457" s="5">
        <v>707</v>
      </c>
      <c r="J457" s="7">
        <v>302000</v>
      </c>
    </row>
    <row r="458" spans="6:10" x14ac:dyDescent="0.2">
      <c r="F458" s="5">
        <v>1157</v>
      </c>
      <c r="G458" s="7">
        <v>179900</v>
      </c>
      <c r="I458" s="5">
        <v>708</v>
      </c>
      <c r="J458" s="7">
        <v>254000</v>
      </c>
    </row>
    <row r="459" spans="6:10" x14ac:dyDescent="0.2">
      <c r="F459" s="5">
        <v>1160</v>
      </c>
      <c r="G459" s="7">
        <v>185000</v>
      </c>
      <c r="I459" s="5">
        <v>709</v>
      </c>
      <c r="J459" s="7">
        <v>179540</v>
      </c>
    </row>
    <row r="460" spans="6:10" x14ac:dyDescent="0.2">
      <c r="F460" s="5">
        <v>1162</v>
      </c>
      <c r="G460" s="7">
        <v>224000</v>
      </c>
      <c r="I460" s="5">
        <v>713</v>
      </c>
      <c r="J460" s="7">
        <v>189000</v>
      </c>
    </row>
    <row r="461" spans="6:10" x14ac:dyDescent="0.2">
      <c r="F461" s="5">
        <v>1165</v>
      </c>
      <c r="G461" s="7">
        <v>194000</v>
      </c>
      <c r="I461" s="5">
        <v>714</v>
      </c>
      <c r="J461" s="7">
        <v>129000</v>
      </c>
    </row>
    <row r="462" spans="6:10" x14ac:dyDescent="0.2">
      <c r="F462" s="5">
        <v>1169</v>
      </c>
      <c r="G462" s="7">
        <v>235000</v>
      </c>
      <c r="I462" s="5">
        <v>716</v>
      </c>
      <c r="J462" s="7">
        <v>165000</v>
      </c>
    </row>
    <row r="463" spans="6:10" x14ac:dyDescent="0.2">
      <c r="F463" s="5">
        <v>1171</v>
      </c>
      <c r="G463" s="7">
        <v>171000</v>
      </c>
      <c r="I463" s="5">
        <v>719</v>
      </c>
      <c r="J463" s="7">
        <v>341000</v>
      </c>
    </row>
    <row r="464" spans="6:10" x14ac:dyDescent="0.2">
      <c r="F464" s="5">
        <v>1172</v>
      </c>
      <c r="G464" s="7">
        <v>163000</v>
      </c>
      <c r="I464" s="5">
        <v>721</v>
      </c>
      <c r="J464" s="7">
        <v>275000</v>
      </c>
    </row>
    <row r="465" spans="6:10" x14ac:dyDescent="0.2">
      <c r="F465" s="5">
        <v>1174</v>
      </c>
      <c r="G465" s="7">
        <v>200500</v>
      </c>
      <c r="I465" s="5">
        <v>722</v>
      </c>
      <c r="J465" s="7">
        <v>143000</v>
      </c>
    </row>
    <row r="466" spans="6:10" x14ac:dyDescent="0.2">
      <c r="F466" s="5">
        <v>1175</v>
      </c>
      <c r="G466" s="7">
        <v>239000</v>
      </c>
      <c r="I466" s="5">
        <v>725</v>
      </c>
      <c r="J466" s="7">
        <v>320000</v>
      </c>
    </row>
    <row r="467" spans="6:10" x14ac:dyDescent="0.2">
      <c r="F467" s="5">
        <v>1178</v>
      </c>
      <c r="G467" s="7">
        <v>115000</v>
      </c>
      <c r="I467" s="5">
        <v>728</v>
      </c>
      <c r="J467" s="7">
        <v>194500</v>
      </c>
    </row>
    <row r="468" spans="6:10" x14ac:dyDescent="0.2">
      <c r="F468" s="5">
        <v>1179</v>
      </c>
      <c r="G468" s="7">
        <v>154900</v>
      </c>
      <c r="I468" s="5">
        <v>729</v>
      </c>
      <c r="J468" s="7">
        <v>110000</v>
      </c>
    </row>
    <row r="469" spans="6:10" x14ac:dyDescent="0.2">
      <c r="F469" s="5">
        <v>1184</v>
      </c>
      <c r="G469" s="7">
        <v>120000</v>
      </c>
      <c r="I469" s="5">
        <v>730</v>
      </c>
      <c r="J469" s="7">
        <v>103000</v>
      </c>
    </row>
    <row r="470" spans="6:10" x14ac:dyDescent="0.2">
      <c r="F470" s="5">
        <v>1186</v>
      </c>
      <c r="G470" s="7">
        <v>104900</v>
      </c>
      <c r="I470" s="5">
        <v>731</v>
      </c>
      <c r="J470" s="7">
        <v>236500</v>
      </c>
    </row>
    <row r="471" spans="6:10" x14ac:dyDescent="0.2">
      <c r="F471" s="5">
        <v>1193</v>
      </c>
      <c r="G471" s="7">
        <v>125000</v>
      </c>
      <c r="I471" s="5">
        <v>732</v>
      </c>
      <c r="J471" s="7">
        <v>187500</v>
      </c>
    </row>
    <row r="472" spans="6:10" x14ac:dyDescent="0.2">
      <c r="F472" s="5">
        <v>1195</v>
      </c>
      <c r="G472" s="7">
        <v>158000</v>
      </c>
      <c r="I472" s="5">
        <v>733</v>
      </c>
      <c r="J472" s="7">
        <v>222500</v>
      </c>
    </row>
    <row r="473" spans="6:10" x14ac:dyDescent="0.2">
      <c r="F473" s="5">
        <v>1198</v>
      </c>
      <c r="G473" s="7">
        <v>144000</v>
      </c>
      <c r="I473" s="5">
        <v>735</v>
      </c>
      <c r="J473" s="7">
        <v>108000</v>
      </c>
    </row>
    <row r="474" spans="6:10" x14ac:dyDescent="0.2">
      <c r="F474" s="5">
        <v>1203</v>
      </c>
      <c r="G474" s="7">
        <v>117000</v>
      </c>
      <c r="I474" s="5">
        <v>737</v>
      </c>
      <c r="J474" s="7">
        <v>93500</v>
      </c>
    </row>
    <row r="475" spans="6:10" x14ac:dyDescent="0.2">
      <c r="F475" s="5">
        <v>1205</v>
      </c>
      <c r="G475" s="7">
        <v>153500</v>
      </c>
      <c r="I475" s="5">
        <v>738</v>
      </c>
      <c r="J475" s="7">
        <v>239900</v>
      </c>
    </row>
    <row r="476" spans="6:10" x14ac:dyDescent="0.2">
      <c r="F476" s="5">
        <v>1206</v>
      </c>
      <c r="G476" s="7">
        <v>271900</v>
      </c>
      <c r="I476" s="5">
        <v>739</v>
      </c>
      <c r="J476" s="7">
        <v>179000</v>
      </c>
    </row>
    <row r="477" spans="6:10" x14ac:dyDescent="0.2">
      <c r="F477" s="5">
        <v>1209</v>
      </c>
      <c r="G477" s="7">
        <v>140000</v>
      </c>
      <c r="I477" s="5">
        <v>740</v>
      </c>
      <c r="J477" s="7">
        <v>190000</v>
      </c>
    </row>
    <row r="478" spans="6:10" x14ac:dyDescent="0.2">
      <c r="F478" s="5">
        <v>1212</v>
      </c>
      <c r="G478" s="7">
        <v>164000</v>
      </c>
      <c r="I478" s="5">
        <v>743</v>
      </c>
      <c r="J478" s="7">
        <v>179000</v>
      </c>
    </row>
    <row r="479" spans="6:10" x14ac:dyDescent="0.2">
      <c r="F479" s="5">
        <v>1213</v>
      </c>
      <c r="G479" s="7">
        <v>113000</v>
      </c>
      <c r="I479" s="5">
        <v>745</v>
      </c>
      <c r="J479" s="7">
        <v>180000</v>
      </c>
    </row>
    <row r="480" spans="6:10" x14ac:dyDescent="0.2">
      <c r="F480" s="5">
        <v>1214</v>
      </c>
      <c r="G480" s="7">
        <v>145000</v>
      </c>
      <c r="I480" s="5">
        <v>747</v>
      </c>
      <c r="J480" s="7">
        <v>236000</v>
      </c>
    </row>
    <row r="481" spans="6:10" x14ac:dyDescent="0.2">
      <c r="F481" s="5">
        <v>1223</v>
      </c>
      <c r="G481" s="7">
        <v>143000</v>
      </c>
      <c r="I481" s="5">
        <v>749</v>
      </c>
      <c r="J481" s="7">
        <v>260400</v>
      </c>
    </row>
    <row r="482" spans="6:10" x14ac:dyDescent="0.2">
      <c r="F482" s="5">
        <v>1226</v>
      </c>
      <c r="G482" s="7">
        <v>145000</v>
      </c>
      <c r="I482" s="5">
        <v>750</v>
      </c>
      <c r="J482" s="7">
        <v>98000</v>
      </c>
    </row>
    <row r="483" spans="6:10" x14ac:dyDescent="0.2">
      <c r="F483" s="5">
        <v>1228</v>
      </c>
      <c r="G483" s="7">
        <v>147000</v>
      </c>
      <c r="I483" s="5">
        <v>752</v>
      </c>
      <c r="J483" s="7">
        <v>162000</v>
      </c>
    </row>
    <row r="484" spans="6:10" x14ac:dyDescent="0.2">
      <c r="F484" s="5">
        <v>1232</v>
      </c>
      <c r="G484" s="7">
        <v>132500</v>
      </c>
      <c r="I484" s="5">
        <v>753</v>
      </c>
      <c r="J484" s="7">
        <v>217000</v>
      </c>
    </row>
    <row r="485" spans="6:10" x14ac:dyDescent="0.2">
      <c r="F485" s="5">
        <v>1235</v>
      </c>
      <c r="G485" s="7">
        <v>130000</v>
      </c>
      <c r="I485" s="5">
        <v>754</v>
      </c>
      <c r="J485" s="7">
        <v>275500</v>
      </c>
    </row>
    <row r="486" spans="6:10" x14ac:dyDescent="0.2">
      <c r="F486" s="5">
        <v>1242</v>
      </c>
      <c r="G486" s="7">
        <v>248328</v>
      </c>
      <c r="I486" s="5">
        <v>756</v>
      </c>
      <c r="J486" s="7">
        <v>172500</v>
      </c>
    </row>
    <row r="487" spans="6:10" x14ac:dyDescent="0.2">
      <c r="F487" s="5">
        <v>1243</v>
      </c>
      <c r="G487" s="7">
        <v>170000</v>
      </c>
      <c r="I487" s="5">
        <v>757</v>
      </c>
      <c r="J487" s="7">
        <v>212000</v>
      </c>
    </row>
    <row r="488" spans="6:10" x14ac:dyDescent="0.2">
      <c r="F488" s="5">
        <v>1245</v>
      </c>
      <c r="G488" s="7">
        <v>230000</v>
      </c>
      <c r="I488" s="5">
        <v>758</v>
      </c>
      <c r="J488" s="7">
        <v>158900</v>
      </c>
    </row>
    <row r="489" spans="6:10" x14ac:dyDescent="0.2">
      <c r="F489" s="5">
        <v>1246</v>
      </c>
      <c r="G489" s="7">
        <v>178000</v>
      </c>
      <c r="I489" s="5">
        <v>759</v>
      </c>
      <c r="J489" s="7">
        <v>179400</v>
      </c>
    </row>
    <row r="490" spans="6:10" x14ac:dyDescent="0.2">
      <c r="F490" s="5">
        <v>1250</v>
      </c>
      <c r="G490" s="7">
        <v>119000</v>
      </c>
      <c r="I490" s="5">
        <v>760</v>
      </c>
      <c r="J490" s="7">
        <v>290000</v>
      </c>
    </row>
    <row r="491" spans="6:10" x14ac:dyDescent="0.2">
      <c r="F491" s="5">
        <v>1253</v>
      </c>
      <c r="G491" s="7">
        <v>130000</v>
      </c>
      <c r="I491" s="5">
        <v>762</v>
      </c>
      <c r="J491" s="7">
        <v>100000</v>
      </c>
    </row>
    <row r="492" spans="6:10" x14ac:dyDescent="0.2">
      <c r="F492" s="5">
        <v>1254</v>
      </c>
      <c r="G492" s="7">
        <v>294000</v>
      </c>
      <c r="I492" s="5">
        <v>763</v>
      </c>
      <c r="J492" s="7">
        <v>215200</v>
      </c>
    </row>
    <row r="493" spans="6:10" x14ac:dyDescent="0.2">
      <c r="F493" s="5">
        <v>1256</v>
      </c>
      <c r="G493" s="7">
        <v>127500</v>
      </c>
      <c r="I493" s="5">
        <v>764</v>
      </c>
      <c r="J493" s="7">
        <v>337000</v>
      </c>
    </row>
    <row r="494" spans="6:10" x14ac:dyDescent="0.2">
      <c r="F494" s="5">
        <v>1258</v>
      </c>
      <c r="G494" s="7">
        <v>99900</v>
      </c>
      <c r="I494" s="5">
        <v>765</v>
      </c>
      <c r="J494" s="7">
        <v>270000</v>
      </c>
    </row>
    <row r="495" spans="6:10" x14ac:dyDescent="0.2">
      <c r="F495" s="5">
        <v>1260</v>
      </c>
      <c r="G495" s="7">
        <v>151000</v>
      </c>
      <c r="I495" s="5">
        <v>766</v>
      </c>
      <c r="J495" s="7">
        <v>264132</v>
      </c>
    </row>
    <row r="496" spans="6:10" x14ac:dyDescent="0.2">
      <c r="F496" s="5">
        <v>1262</v>
      </c>
      <c r="G496" s="7">
        <v>128900</v>
      </c>
      <c r="I496" s="5">
        <v>767</v>
      </c>
      <c r="J496" s="7">
        <v>196500</v>
      </c>
    </row>
    <row r="497" spans="6:10" x14ac:dyDescent="0.2">
      <c r="F497" s="5">
        <v>1264</v>
      </c>
      <c r="G497" s="7">
        <v>180500</v>
      </c>
      <c r="I497" s="5">
        <v>769</v>
      </c>
      <c r="J497" s="7">
        <v>216837</v>
      </c>
    </row>
    <row r="498" spans="6:10" x14ac:dyDescent="0.2">
      <c r="F498" s="5">
        <v>1269</v>
      </c>
      <c r="G498" s="7">
        <v>381000</v>
      </c>
      <c r="I498" s="5">
        <v>770</v>
      </c>
      <c r="J498" s="7">
        <v>538000</v>
      </c>
    </row>
    <row r="499" spans="6:10" x14ac:dyDescent="0.2">
      <c r="F499" s="5">
        <v>1271</v>
      </c>
      <c r="G499" s="7">
        <v>260000</v>
      </c>
      <c r="I499" s="5">
        <v>771</v>
      </c>
      <c r="J499" s="7">
        <v>134900</v>
      </c>
    </row>
    <row r="500" spans="6:10" x14ac:dyDescent="0.2">
      <c r="F500" s="5">
        <v>1272</v>
      </c>
      <c r="G500" s="7">
        <v>185750</v>
      </c>
      <c r="I500" s="5">
        <v>772</v>
      </c>
      <c r="J500" s="7">
        <v>102000</v>
      </c>
    </row>
    <row r="501" spans="6:10" x14ac:dyDescent="0.2">
      <c r="F501" s="5">
        <v>1273</v>
      </c>
      <c r="G501" s="7">
        <v>137000</v>
      </c>
      <c r="I501" s="5">
        <v>773</v>
      </c>
      <c r="J501" s="7">
        <v>107000</v>
      </c>
    </row>
    <row r="502" spans="6:10" x14ac:dyDescent="0.2">
      <c r="F502" s="5">
        <v>1274</v>
      </c>
      <c r="G502" s="7">
        <v>177000</v>
      </c>
      <c r="I502" s="5">
        <v>774</v>
      </c>
      <c r="J502" s="7">
        <v>114500</v>
      </c>
    </row>
    <row r="503" spans="6:10" x14ac:dyDescent="0.2">
      <c r="F503" s="5">
        <v>1275</v>
      </c>
      <c r="G503" s="7">
        <v>139000</v>
      </c>
      <c r="I503" s="5">
        <v>775</v>
      </c>
      <c r="J503" s="7">
        <v>395000</v>
      </c>
    </row>
    <row r="504" spans="6:10" x14ac:dyDescent="0.2">
      <c r="F504" s="5">
        <v>1277</v>
      </c>
      <c r="G504" s="7">
        <v>162000</v>
      </c>
      <c r="I504" s="5">
        <v>776</v>
      </c>
      <c r="J504" s="7">
        <v>162000</v>
      </c>
    </row>
    <row r="505" spans="6:10" x14ac:dyDescent="0.2">
      <c r="F505" s="5">
        <v>1283</v>
      </c>
      <c r="G505" s="7">
        <v>150500</v>
      </c>
      <c r="I505" s="5">
        <v>777</v>
      </c>
      <c r="J505" s="7">
        <v>221500</v>
      </c>
    </row>
    <row r="506" spans="6:10" x14ac:dyDescent="0.2">
      <c r="F506" s="5">
        <v>1285</v>
      </c>
      <c r="G506" s="7">
        <v>169000</v>
      </c>
      <c r="I506" s="5">
        <v>778</v>
      </c>
      <c r="J506" s="7">
        <v>142500</v>
      </c>
    </row>
    <row r="507" spans="6:10" x14ac:dyDescent="0.2">
      <c r="F507" s="5">
        <v>1286</v>
      </c>
      <c r="G507" s="7">
        <v>132500</v>
      </c>
      <c r="I507" s="5">
        <v>779</v>
      </c>
      <c r="J507" s="7">
        <v>144000</v>
      </c>
    </row>
    <row r="508" spans="6:10" x14ac:dyDescent="0.2">
      <c r="F508" s="5">
        <v>1291</v>
      </c>
      <c r="G508" s="7">
        <v>180500</v>
      </c>
      <c r="I508" s="5">
        <v>780</v>
      </c>
      <c r="J508" s="7">
        <v>135000</v>
      </c>
    </row>
    <row r="509" spans="6:10" x14ac:dyDescent="0.2">
      <c r="F509" s="5">
        <v>1292</v>
      </c>
      <c r="G509" s="7">
        <v>119500</v>
      </c>
      <c r="I509" s="5">
        <v>781</v>
      </c>
      <c r="J509" s="7">
        <v>176000</v>
      </c>
    </row>
    <row r="510" spans="6:10" x14ac:dyDescent="0.2">
      <c r="F510" s="5">
        <v>1295</v>
      </c>
      <c r="G510" s="7">
        <v>115000</v>
      </c>
      <c r="I510" s="5">
        <v>782</v>
      </c>
      <c r="J510" s="7">
        <v>175900</v>
      </c>
    </row>
    <row r="511" spans="6:10" x14ac:dyDescent="0.2">
      <c r="F511" s="5">
        <v>1297</v>
      </c>
      <c r="G511" s="7">
        <v>155000</v>
      </c>
      <c r="I511" s="5">
        <v>783</v>
      </c>
      <c r="J511" s="7">
        <v>187100</v>
      </c>
    </row>
    <row r="512" spans="6:10" x14ac:dyDescent="0.2">
      <c r="F512" s="5">
        <v>1300</v>
      </c>
      <c r="G512" s="7">
        <v>154000</v>
      </c>
      <c r="I512" s="5">
        <v>786</v>
      </c>
      <c r="J512" s="7">
        <v>161500</v>
      </c>
    </row>
    <row r="513" spans="6:10" x14ac:dyDescent="0.2">
      <c r="F513" s="5">
        <v>1302</v>
      </c>
      <c r="G513" s="7">
        <v>177500</v>
      </c>
      <c r="I513" s="5">
        <v>788</v>
      </c>
      <c r="J513" s="7">
        <v>233000</v>
      </c>
    </row>
    <row r="514" spans="6:10" x14ac:dyDescent="0.2">
      <c r="F514" s="5">
        <v>1309</v>
      </c>
      <c r="G514" s="7">
        <v>147000</v>
      </c>
      <c r="I514" s="5">
        <v>791</v>
      </c>
      <c r="J514" s="7">
        <v>160200</v>
      </c>
    </row>
    <row r="515" spans="6:10" x14ac:dyDescent="0.2">
      <c r="F515" s="5">
        <v>1311</v>
      </c>
      <c r="G515" s="7">
        <v>335000</v>
      </c>
      <c r="I515" s="5">
        <v>792</v>
      </c>
      <c r="J515" s="7">
        <v>146800</v>
      </c>
    </row>
    <row r="516" spans="6:10" x14ac:dyDescent="0.2">
      <c r="F516" s="5">
        <v>1315</v>
      </c>
      <c r="G516" s="7">
        <v>119000</v>
      </c>
      <c r="I516" s="5">
        <v>793</v>
      </c>
      <c r="J516" s="7">
        <v>269790</v>
      </c>
    </row>
    <row r="517" spans="6:10" x14ac:dyDescent="0.2">
      <c r="F517" s="5">
        <v>1322</v>
      </c>
      <c r="G517" s="7">
        <v>72500</v>
      </c>
      <c r="I517" s="5">
        <v>794</v>
      </c>
      <c r="J517" s="7">
        <v>225000</v>
      </c>
    </row>
    <row r="518" spans="6:10" x14ac:dyDescent="0.2">
      <c r="F518" s="5">
        <v>1324</v>
      </c>
      <c r="G518" s="7">
        <v>82500</v>
      </c>
      <c r="I518" s="5">
        <v>795</v>
      </c>
      <c r="J518" s="7">
        <v>194500</v>
      </c>
    </row>
    <row r="519" spans="6:10" x14ac:dyDescent="0.2">
      <c r="F519" s="5">
        <v>1327</v>
      </c>
      <c r="G519" s="7">
        <v>79000</v>
      </c>
      <c r="I519" s="5">
        <v>797</v>
      </c>
      <c r="J519" s="7">
        <v>143500</v>
      </c>
    </row>
    <row r="520" spans="6:10" x14ac:dyDescent="0.2">
      <c r="F520" s="5">
        <v>1328</v>
      </c>
      <c r="G520" s="7">
        <v>130500</v>
      </c>
      <c r="I520" s="5">
        <v>798</v>
      </c>
      <c r="J520" s="7">
        <v>110000</v>
      </c>
    </row>
    <row r="521" spans="6:10" x14ac:dyDescent="0.2">
      <c r="F521" s="5">
        <v>1329</v>
      </c>
      <c r="G521" s="7">
        <v>256000</v>
      </c>
      <c r="I521" s="5">
        <v>799</v>
      </c>
      <c r="J521" s="7">
        <v>485000</v>
      </c>
    </row>
    <row r="522" spans="6:10" x14ac:dyDescent="0.2">
      <c r="F522" s="5">
        <v>1333</v>
      </c>
      <c r="G522" s="7">
        <v>100000</v>
      </c>
      <c r="I522" s="5">
        <v>801</v>
      </c>
      <c r="J522" s="7">
        <v>200000</v>
      </c>
    </row>
    <row r="523" spans="6:10" x14ac:dyDescent="0.2">
      <c r="F523" s="5">
        <v>1334</v>
      </c>
      <c r="G523" s="7">
        <v>125500</v>
      </c>
      <c r="I523" s="5">
        <v>803</v>
      </c>
      <c r="J523" s="7">
        <v>189000</v>
      </c>
    </row>
    <row r="524" spans="6:10" x14ac:dyDescent="0.2">
      <c r="F524" s="5">
        <v>1335</v>
      </c>
      <c r="G524" s="7">
        <v>125000</v>
      </c>
      <c r="I524" s="5">
        <v>804</v>
      </c>
      <c r="J524" s="7">
        <v>582933</v>
      </c>
    </row>
    <row r="525" spans="6:10" x14ac:dyDescent="0.2">
      <c r="F525" s="5">
        <v>1340</v>
      </c>
      <c r="G525" s="7">
        <v>128500</v>
      </c>
      <c r="I525" s="5">
        <v>805</v>
      </c>
      <c r="J525" s="7">
        <v>118000</v>
      </c>
    </row>
    <row r="526" spans="6:10" x14ac:dyDescent="0.2">
      <c r="F526" s="5">
        <v>1344</v>
      </c>
      <c r="G526" s="7">
        <v>177000</v>
      </c>
      <c r="I526" s="5">
        <v>806</v>
      </c>
      <c r="J526" s="7">
        <v>227680</v>
      </c>
    </row>
    <row r="527" spans="6:10" x14ac:dyDescent="0.2">
      <c r="F527" s="5">
        <v>1347</v>
      </c>
      <c r="G527" s="7">
        <v>262500</v>
      </c>
      <c r="I527" s="5">
        <v>807</v>
      </c>
      <c r="J527" s="7">
        <v>135500</v>
      </c>
    </row>
    <row r="528" spans="6:10" x14ac:dyDescent="0.2">
      <c r="F528" s="5">
        <v>1352</v>
      </c>
      <c r="G528" s="7">
        <v>171000</v>
      </c>
      <c r="I528" s="5">
        <v>809</v>
      </c>
      <c r="J528" s="7">
        <v>159950</v>
      </c>
    </row>
    <row r="529" spans="6:10" x14ac:dyDescent="0.2">
      <c r="F529" s="5">
        <v>1353</v>
      </c>
      <c r="G529" s="7">
        <v>134900</v>
      </c>
      <c r="I529" s="5">
        <v>810</v>
      </c>
      <c r="J529" s="7">
        <v>106000</v>
      </c>
    </row>
    <row r="530" spans="6:10" x14ac:dyDescent="0.2">
      <c r="F530" s="5">
        <v>1356</v>
      </c>
      <c r="G530" s="7">
        <v>170000</v>
      </c>
      <c r="I530" s="5">
        <v>812</v>
      </c>
      <c r="J530" s="7">
        <v>144500</v>
      </c>
    </row>
    <row r="531" spans="6:10" x14ac:dyDescent="0.2">
      <c r="F531" s="5">
        <v>1358</v>
      </c>
      <c r="G531" s="7">
        <v>149900</v>
      </c>
      <c r="I531" s="5">
        <v>813</v>
      </c>
      <c r="J531" s="7">
        <v>55993</v>
      </c>
    </row>
    <row r="532" spans="6:10" x14ac:dyDescent="0.2">
      <c r="F532" s="5">
        <v>1361</v>
      </c>
      <c r="G532" s="7">
        <v>189000</v>
      </c>
      <c r="I532" s="5">
        <v>816</v>
      </c>
      <c r="J532" s="7">
        <v>224900</v>
      </c>
    </row>
    <row r="533" spans="6:10" x14ac:dyDescent="0.2">
      <c r="F533" s="5">
        <v>1368</v>
      </c>
      <c r="G533" s="7">
        <v>127000</v>
      </c>
      <c r="I533" s="5">
        <v>818</v>
      </c>
      <c r="J533" s="7">
        <v>271000</v>
      </c>
    </row>
    <row r="534" spans="6:10" x14ac:dyDescent="0.2">
      <c r="F534" s="5">
        <v>1371</v>
      </c>
      <c r="G534" s="7">
        <v>105000</v>
      </c>
      <c r="I534" s="5">
        <v>820</v>
      </c>
      <c r="J534" s="7">
        <v>224000</v>
      </c>
    </row>
    <row r="535" spans="6:10" x14ac:dyDescent="0.2">
      <c r="F535" s="5">
        <v>1372</v>
      </c>
      <c r="G535" s="7">
        <v>165500</v>
      </c>
      <c r="I535" s="5">
        <v>821</v>
      </c>
      <c r="J535" s="7">
        <v>183000</v>
      </c>
    </row>
    <row r="536" spans="6:10" x14ac:dyDescent="0.2">
      <c r="F536" s="5">
        <v>1373</v>
      </c>
      <c r="G536" s="7">
        <v>274300</v>
      </c>
      <c r="I536" s="5">
        <v>822</v>
      </c>
      <c r="J536" s="7">
        <v>93000</v>
      </c>
    </row>
    <row r="537" spans="6:10" x14ac:dyDescent="0.2">
      <c r="F537" s="5">
        <v>1382</v>
      </c>
      <c r="G537" s="7">
        <v>237500</v>
      </c>
      <c r="I537" s="5">
        <v>823</v>
      </c>
      <c r="J537" s="7">
        <v>225000</v>
      </c>
    </row>
    <row r="538" spans="6:10" x14ac:dyDescent="0.2">
      <c r="F538" s="5">
        <v>1383</v>
      </c>
      <c r="G538" s="7">
        <v>157000</v>
      </c>
      <c r="I538" s="5">
        <v>825</v>
      </c>
      <c r="J538" s="7">
        <v>232600</v>
      </c>
    </row>
    <row r="539" spans="6:10" x14ac:dyDescent="0.2">
      <c r="F539" s="5">
        <v>1384</v>
      </c>
      <c r="G539" s="7">
        <v>112000</v>
      </c>
      <c r="I539" s="5">
        <v>826</v>
      </c>
      <c r="J539" s="7">
        <v>385000</v>
      </c>
    </row>
    <row r="540" spans="6:10" x14ac:dyDescent="0.2">
      <c r="F540" s="5">
        <v>1386</v>
      </c>
      <c r="G540" s="7">
        <v>125500</v>
      </c>
      <c r="I540" s="5">
        <v>828</v>
      </c>
      <c r="J540" s="7">
        <v>189000</v>
      </c>
    </row>
    <row r="541" spans="6:10" x14ac:dyDescent="0.2">
      <c r="F541" s="5">
        <v>1388</v>
      </c>
      <c r="G541" s="7">
        <v>136000</v>
      </c>
      <c r="I541" s="5">
        <v>829</v>
      </c>
      <c r="J541" s="7">
        <v>185000</v>
      </c>
    </row>
    <row r="542" spans="6:10" x14ac:dyDescent="0.2">
      <c r="F542" s="5">
        <v>1390</v>
      </c>
      <c r="G542" s="7">
        <v>131000</v>
      </c>
      <c r="I542" s="5">
        <v>830</v>
      </c>
      <c r="J542" s="7">
        <v>147400</v>
      </c>
    </row>
    <row r="543" spans="6:10" x14ac:dyDescent="0.2">
      <c r="F543" s="5">
        <v>1394</v>
      </c>
      <c r="G543" s="7">
        <v>163000</v>
      </c>
      <c r="I543" s="5">
        <v>831</v>
      </c>
      <c r="J543" s="7">
        <v>166000</v>
      </c>
    </row>
    <row r="544" spans="6:10" x14ac:dyDescent="0.2">
      <c r="F544" s="5">
        <v>1398</v>
      </c>
      <c r="G544" s="7">
        <v>137500</v>
      </c>
      <c r="I544" s="5">
        <v>832</v>
      </c>
      <c r="J544" s="7">
        <v>151000</v>
      </c>
    </row>
    <row r="545" spans="6:10" x14ac:dyDescent="0.2">
      <c r="F545" s="5">
        <v>1400</v>
      </c>
      <c r="G545" s="7">
        <v>137450</v>
      </c>
      <c r="I545" s="5">
        <v>838</v>
      </c>
      <c r="J545" s="7">
        <v>100000</v>
      </c>
    </row>
    <row r="546" spans="6:10" x14ac:dyDescent="0.2">
      <c r="F546" s="5">
        <v>1401</v>
      </c>
      <c r="G546" s="7">
        <v>120000</v>
      </c>
      <c r="I546" s="5">
        <v>844</v>
      </c>
      <c r="J546" s="7">
        <v>141000</v>
      </c>
    </row>
    <row r="547" spans="6:10" x14ac:dyDescent="0.2">
      <c r="F547" s="5">
        <v>1407</v>
      </c>
      <c r="G547" s="7">
        <v>133000</v>
      </c>
      <c r="I547" s="5">
        <v>846</v>
      </c>
      <c r="J547" s="7">
        <v>171000</v>
      </c>
    </row>
    <row r="548" spans="6:10" x14ac:dyDescent="0.2">
      <c r="F548" s="5">
        <v>1409</v>
      </c>
      <c r="G548" s="7">
        <v>125500</v>
      </c>
      <c r="I548" s="5">
        <v>847</v>
      </c>
      <c r="J548" s="7">
        <v>213000</v>
      </c>
    </row>
    <row r="549" spans="6:10" x14ac:dyDescent="0.2">
      <c r="F549" s="5">
        <v>1410</v>
      </c>
      <c r="G549" s="7">
        <v>215000</v>
      </c>
      <c r="I549" s="5">
        <v>851</v>
      </c>
      <c r="J549" s="7">
        <v>131500</v>
      </c>
    </row>
    <row r="550" spans="6:10" x14ac:dyDescent="0.2">
      <c r="F550" s="5">
        <v>1412</v>
      </c>
      <c r="G550" s="7">
        <v>140000</v>
      </c>
      <c r="I550" s="5">
        <v>852</v>
      </c>
      <c r="J550" s="7">
        <v>215000</v>
      </c>
    </row>
    <row r="551" spans="6:10" x14ac:dyDescent="0.2">
      <c r="F551" s="5">
        <v>1415</v>
      </c>
      <c r="G551" s="7">
        <v>207000</v>
      </c>
      <c r="I551" s="5">
        <v>853</v>
      </c>
      <c r="J551" s="7">
        <v>164000</v>
      </c>
    </row>
    <row r="552" spans="6:10" x14ac:dyDescent="0.2">
      <c r="F552" s="5">
        <v>1417</v>
      </c>
      <c r="G552" s="7">
        <v>122500</v>
      </c>
      <c r="I552" s="5">
        <v>855</v>
      </c>
      <c r="J552" s="7">
        <v>170000</v>
      </c>
    </row>
    <row r="553" spans="6:10" x14ac:dyDescent="0.2">
      <c r="F553" s="5">
        <v>1421</v>
      </c>
      <c r="G553" s="7">
        <v>179900</v>
      </c>
      <c r="I553" s="5">
        <v>858</v>
      </c>
      <c r="J553" s="7">
        <v>174000</v>
      </c>
    </row>
    <row r="554" spans="6:10" x14ac:dyDescent="0.2">
      <c r="F554" s="5">
        <v>1424</v>
      </c>
      <c r="G554" s="7">
        <v>274970</v>
      </c>
      <c r="I554" s="5">
        <v>859</v>
      </c>
      <c r="J554" s="7">
        <v>152000</v>
      </c>
    </row>
    <row r="555" spans="6:10" x14ac:dyDescent="0.2">
      <c r="F555" s="5">
        <v>1426</v>
      </c>
      <c r="G555" s="7">
        <v>142000</v>
      </c>
      <c r="I555" s="5">
        <v>862</v>
      </c>
      <c r="J555" s="7">
        <v>131500</v>
      </c>
    </row>
    <row r="556" spans="6:10" x14ac:dyDescent="0.2">
      <c r="F556" s="5">
        <v>1428</v>
      </c>
      <c r="G556" s="7">
        <v>140000</v>
      </c>
      <c r="I556" s="5">
        <v>863</v>
      </c>
      <c r="J556" s="7">
        <v>152000</v>
      </c>
    </row>
    <row r="557" spans="6:10" x14ac:dyDescent="0.2">
      <c r="F557" s="5">
        <v>1429</v>
      </c>
      <c r="G557" s="7">
        <v>119000</v>
      </c>
      <c r="I557" s="5">
        <v>864</v>
      </c>
      <c r="J557" s="7">
        <v>132500</v>
      </c>
    </row>
    <row r="558" spans="6:10" x14ac:dyDescent="0.2">
      <c r="F558" s="5">
        <v>1430</v>
      </c>
      <c r="G558" s="7">
        <v>182900</v>
      </c>
      <c r="I558" s="5">
        <v>865</v>
      </c>
      <c r="J558" s="7">
        <v>250580</v>
      </c>
    </row>
    <row r="559" spans="6:10" x14ac:dyDescent="0.2">
      <c r="F559" s="5">
        <v>1432</v>
      </c>
      <c r="G559" s="7">
        <v>143750</v>
      </c>
      <c r="I559" s="5">
        <v>867</v>
      </c>
      <c r="J559" s="7">
        <v>248900</v>
      </c>
    </row>
    <row r="560" spans="6:10" x14ac:dyDescent="0.2">
      <c r="F560" s="5">
        <v>1433</v>
      </c>
      <c r="G560" s="7">
        <v>64500</v>
      </c>
      <c r="I560" s="5">
        <v>868</v>
      </c>
      <c r="J560" s="7">
        <v>129000</v>
      </c>
    </row>
    <row r="561" spans="6:10" x14ac:dyDescent="0.2">
      <c r="F561" s="5">
        <v>1436</v>
      </c>
      <c r="G561" s="7">
        <v>174000</v>
      </c>
      <c r="I561" s="5">
        <v>870</v>
      </c>
      <c r="J561" s="7">
        <v>236000</v>
      </c>
    </row>
    <row r="562" spans="6:10" x14ac:dyDescent="0.2">
      <c r="F562" s="5">
        <v>1437</v>
      </c>
      <c r="G562" s="7">
        <v>120500</v>
      </c>
      <c r="I562" s="5">
        <v>871</v>
      </c>
      <c r="J562" s="7">
        <v>109500</v>
      </c>
    </row>
    <row r="563" spans="6:10" x14ac:dyDescent="0.2">
      <c r="F563" s="5">
        <v>1439</v>
      </c>
      <c r="G563" s="7">
        <v>149700</v>
      </c>
      <c r="I563" s="5">
        <v>872</v>
      </c>
      <c r="J563" s="7">
        <v>200500</v>
      </c>
    </row>
    <row r="564" spans="6:10" x14ac:dyDescent="0.2">
      <c r="F564" s="5">
        <v>1440</v>
      </c>
      <c r="G564" s="7">
        <v>197000</v>
      </c>
      <c r="I564" s="5">
        <v>876</v>
      </c>
      <c r="J564" s="7">
        <v>303477</v>
      </c>
    </row>
    <row r="565" spans="6:10" x14ac:dyDescent="0.2">
      <c r="F565" s="5">
        <v>1441</v>
      </c>
      <c r="G565" s="7">
        <v>191000</v>
      </c>
      <c r="I565" s="5">
        <v>877</v>
      </c>
      <c r="J565" s="7">
        <v>132250</v>
      </c>
    </row>
    <row r="566" spans="6:10" x14ac:dyDescent="0.2">
      <c r="F566" s="5">
        <v>1444</v>
      </c>
      <c r="G566" s="7">
        <v>121000</v>
      </c>
      <c r="I566" s="5">
        <v>878</v>
      </c>
      <c r="J566" s="7">
        <v>350000</v>
      </c>
    </row>
    <row r="567" spans="6:10" x14ac:dyDescent="0.2">
      <c r="F567" s="5">
        <v>1447</v>
      </c>
      <c r="G567" s="7">
        <v>157900</v>
      </c>
      <c r="I567" s="5">
        <v>881</v>
      </c>
      <c r="J567" s="7">
        <v>157000</v>
      </c>
    </row>
    <row r="568" spans="6:10" x14ac:dyDescent="0.2">
      <c r="F568" s="5">
        <v>1449</v>
      </c>
      <c r="G568" s="7">
        <v>112000</v>
      </c>
      <c r="I568" s="5">
        <v>882</v>
      </c>
      <c r="J568" s="7">
        <v>187500</v>
      </c>
    </row>
    <row r="569" spans="6:10" x14ac:dyDescent="0.2">
      <c r="F569" s="5">
        <v>1450</v>
      </c>
      <c r="G569" s="7">
        <v>92000</v>
      </c>
      <c r="I569" s="5">
        <v>883</v>
      </c>
      <c r="J569" s="7">
        <v>178000</v>
      </c>
    </row>
    <row r="570" spans="6:10" x14ac:dyDescent="0.2">
      <c r="F570" s="5">
        <v>1457</v>
      </c>
      <c r="G570" s="7">
        <v>210000</v>
      </c>
      <c r="I570" s="5">
        <v>884</v>
      </c>
      <c r="J570" s="7">
        <v>118500</v>
      </c>
    </row>
    <row r="571" spans="6:10" x14ac:dyDescent="0.2">
      <c r="F571" s="5">
        <v>1458</v>
      </c>
      <c r="G571" s="7">
        <v>266500</v>
      </c>
      <c r="I571" s="5">
        <v>885</v>
      </c>
      <c r="J571" s="7">
        <v>100000</v>
      </c>
    </row>
    <row r="572" spans="6:10" x14ac:dyDescent="0.2">
      <c r="F572" s="5">
        <v>1459</v>
      </c>
      <c r="G572" s="7">
        <v>142125</v>
      </c>
      <c r="I572" s="5">
        <v>886</v>
      </c>
      <c r="J572" s="7">
        <v>328900</v>
      </c>
    </row>
    <row r="573" spans="6:10" x14ac:dyDescent="0.2">
      <c r="F573" s="5">
        <v>1460</v>
      </c>
      <c r="G573" s="7">
        <v>147500</v>
      </c>
      <c r="I573" s="5">
        <v>887</v>
      </c>
      <c r="J573" s="7">
        <v>145000</v>
      </c>
    </row>
    <row r="574" spans="6:10" x14ac:dyDescent="0.2">
      <c r="I574" s="5">
        <v>890</v>
      </c>
      <c r="J574" s="7">
        <v>149500</v>
      </c>
    </row>
    <row r="575" spans="6:10" x14ac:dyDescent="0.2">
      <c r="I575" s="5">
        <v>892</v>
      </c>
      <c r="J575" s="7">
        <v>172500</v>
      </c>
    </row>
    <row r="576" spans="6:10" x14ac:dyDescent="0.2">
      <c r="I576" s="5">
        <v>894</v>
      </c>
      <c r="J576" s="7">
        <v>165000</v>
      </c>
    </row>
    <row r="577" spans="9:10" x14ac:dyDescent="0.2">
      <c r="I577" s="5">
        <v>895</v>
      </c>
      <c r="J577" s="7">
        <v>118858</v>
      </c>
    </row>
    <row r="578" spans="9:10" x14ac:dyDescent="0.2">
      <c r="I578" s="5">
        <v>896</v>
      </c>
      <c r="J578" s="7">
        <v>140000</v>
      </c>
    </row>
    <row r="579" spans="9:10" x14ac:dyDescent="0.2">
      <c r="I579" s="5">
        <v>898</v>
      </c>
      <c r="J579" s="7">
        <v>142953</v>
      </c>
    </row>
    <row r="580" spans="9:10" x14ac:dyDescent="0.2">
      <c r="I580" s="5">
        <v>899</v>
      </c>
      <c r="J580" s="7">
        <v>611657</v>
      </c>
    </row>
    <row r="581" spans="9:10" x14ac:dyDescent="0.2">
      <c r="I581" s="5">
        <v>903</v>
      </c>
      <c r="J581" s="7">
        <v>180000</v>
      </c>
    </row>
    <row r="582" spans="9:10" x14ac:dyDescent="0.2">
      <c r="I582" s="5">
        <v>904</v>
      </c>
      <c r="J582" s="7">
        <v>240000</v>
      </c>
    </row>
    <row r="583" spans="9:10" x14ac:dyDescent="0.2">
      <c r="I583" s="5">
        <v>906</v>
      </c>
      <c r="J583" s="7">
        <v>128000</v>
      </c>
    </row>
    <row r="584" spans="9:10" x14ac:dyDescent="0.2">
      <c r="I584" s="5">
        <v>907</v>
      </c>
      <c r="J584" s="7">
        <v>255000</v>
      </c>
    </row>
    <row r="585" spans="9:10" x14ac:dyDescent="0.2">
      <c r="I585" s="5">
        <v>909</v>
      </c>
      <c r="J585" s="7">
        <v>131000</v>
      </c>
    </row>
    <row r="586" spans="9:10" x14ac:dyDescent="0.2">
      <c r="I586" s="5">
        <v>910</v>
      </c>
      <c r="J586" s="7">
        <v>174000</v>
      </c>
    </row>
    <row r="587" spans="9:10" x14ac:dyDescent="0.2">
      <c r="I587" s="5">
        <v>911</v>
      </c>
      <c r="J587" s="7">
        <v>154300</v>
      </c>
    </row>
    <row r="588" spans="9:10" x14ac:dyDescent="0.2">
      <c r="I588" s="5">
        <v>915</v>
      </c>
      <c r="J588" s="7">
        <v>173733</v>
      </c>
    </row>
    <row r="589" spans="9:10" x14ac:dyDescent="0.2">
      <c r="I589" s="5">
        <v>916</v>
      </c>
      <c r="J589" s="7">
        <v>75000</v>
      </c>
    </row>
    <row r="590" spans="9:10" x14ac:dyDescent="0.2">
      <c r="I590" s="5">
        <v>917</v>
      </c>
      <c r="J590" s="7">
        <v>35311</v>
      </c>
    </row>
    <row r="591" spans="9:10" x14ac:dyDescent="0.2">
      <c r="I591" s="5">
        <v>919</v>
      </c>
      <c r="J591" s="7">
        <v>238000</v>
      </c>
    </row>
    <row r="592" spans="9:10" x14ac:dyDescent="0.2">
      <c r="I592" s="5">
        <v>921</v>
      </c>
      <c r="J592" s="7">
        <v>201000</v>
      </c>
    </row>
    <row r="593" spans="9:10" x14ac:dyDescent="0.2">
      <c r="I593" s="5">
        <v>923</v>
      </c>
      <c r="J593" s="7">
        <v>169990</v>
      </c>
    </row>
    <row r="594" spans="9:10" x14ac:dyDescent="0.2">
      <c r="I594" s="5">
        <v>924</v>
      </c>
      <c r="J594" s="7">
        <v>193000</v>
      </c>
    </row>
    <row r="595" spans="9:10" x14ac:dyDescent="0.2">
      <c r="I595" s="5">
        <v>927</v>
      </c>
      <c r="J595" s="7">
        <v>285000</v>
      </c>
    </row>
    <row r="596" spans="9:10" x14ac:dyDescent="0.2">
      <c r="I596" s="5">
        <v>928</v>
      </c>
      <c r="J596" s="7">
        <v>176000</v>
      </c>
    </row>
    <row r="597" spans="9:10" x14ac:dyDescent="0.2">
      <c r="I597" s="5">
        <v>929</v>
      </c>
      <c r="J597" s="7">
        <v>236500</v>
      </c>
    </row>
    <row r="598" spans="9:10" x14ac:dyDescent="0.2">
      <c r="I598" s="5">
        <v>930</v>
      </c>
      <c r="J598" s="7">
        <v>222000</v>
      </c>
    </row>
    <row r="599" spans="9:10" x14ac:dyDescent="0.2">
      <c r="I599" s="5">
        <v>931</v>
      </c>
      <c r="J599" s="7">
        <v>201000</v>
      </c>
    </row>
    <row r="600" spans="9:10" x14ac:dyDescent="0.2">
      <c r="I600" s="5">
        <v>933</v>
      </c>
      <c r="J600" s="7">
        <v>320000</v>
      </c>
    </row>
    <row r="601" spans="9:10" x14ac:dyDescent="0.2">
      <c r="I601" s="5">
        <v>934</v>
      </c>
      <c r="J601" s="7">
        <v>190000</v>
      </c>
    </row>
    <row r="602" spans="9:10" x14ac:dyDescent="0.2">
      <c r="I602" s="5">
        <v>936</v>
      </c>
      <c r="J602" s="7">
        <v>79900</v>
      </c>
    </row>
    <row r="603" spans="9:10" x14ac:dyDescent="0.2">
      <c r="I603" s="5">
        <v>937</v>
      </c>
      <c r="J603" s="7">
        <v>184900</v>
      </c>
    </row>
    <row r="604" spans="9:10" x14ac:dyDescent="0.2">
      <c r="I604" s="5">
        <v>938</v>
      </c>
      <c r="J604" s="7">
        <v>253000</v>
      </c>
    </row>
    <row r="605" spans="9:10" x14ac:dyDescent="0.2">
      <c r="I605" s="5">
        <v>939</v>
      </c>
      <c r="J605" s="7">
        <v>239799</v>
      </c>
    </row>
    <row r="606" spans="9:10" x14ac:dyDescent="0.2">
      <c r="I606" s="5">
        <v>941</v>
      </c>
      <c r="J606" s="7">
        <v>150900</v>
      </c>
    </row>
    <row r="607" spans="9:10" x14ac:dyDescent="0.2">
      <c r="I607" s="5">
        <v>942</v>
      </c>
      <c r="J607" s="7">
        <v>214000</v>
      </c>
    </row>
    <row r="608" spans="9:10" x14ac:dyDescent="0.2">
      <c r="I608" s="5">
        <v>943</v>
      </c>
      <c r="J608" s="7">
        <v>150000</v>
      </c>
    </row>
    <row r="609" spans="9:10" x14ac:dyDescent="0.2">
      <c r="I609" s="5">
        <v>944</v>
      </c>
      <c r="J609" s="7">
        <v>143000</v>
      </c>
    </row>
    <row r="610" spans="9:10" x14ac:dyDescent="0.2">
      <c r="I610" s="5">
        <v>948</v>
      </c>
      <c r="J610" s="7">
        <v>270000</v>
      </c>
    </row>
    <row r="611" spans="9:10" x14ac:dyDescent="0.2">
      <c r="I611" s="5">
        <v>949</v>
      </c>
      <c r="J611" s="7">
        <v>192500</v>
      </c>
    </row>
    <row r="612" spans="9:10" x14ac:dyDescent="0.2">
      <c r="I612" s="5">
        <v>952</v>
      </c>
      <c r="J612" s="7">
        <v>119900</v>
      </c>
    </row>
    <row r="613" spans="9:10" x14ac:dyDescent="0.2">
      <c r="I613" s="5">
        <v>954</v>
      </c>
      <c r="J613" s="7">
        <v>172000</v>
      </c>
    </row>
    <row r="614" spans="9:10" x14ac:dyDescent="0.2">
      <c r="I614" s="5">
        <v>955</v>
      </c>
      <c r="J614" s="7">
        <v>127500</v>
      </c>
    </row>
    <row r="615" spans="9:10" x14ac:dyDescent="0.2">
      <c r="I615" s="5">
        <v>958</v>
      </c>
      <c r="J615" s="7">
        <v>132000</v>
      </c>
    </row>
    <row r="616" spans="9:10" x14ac:dyDescent="0.2">
      <c r="I616" s="5">
        <v>959</v>
      </c>
      <c r="J616" s="7">
        <v>185000</v>
      </c>
    </row>
    <row r="617" spans="9:10" x14ac:dyDescent="0.2">
      <c r="I617" s="5">
        <v>960</v>
      </c>
      <c r="J617" s="7">
        <v>155000</v>
      </c>
    </row>
    <row r="618" spans="9:10" x14ac:dyDescent="0.2">
      <c r="I618" s="5">
        <v>964</v>
      </c>
      <c r="J618" s="7">
        <v>239000</v>
      </c>
    </row>
    <row r="619" spans="9:10" x14ac:dyDescent="0.2">
      <c r="I619" s="5">
        <v>965</v>
      </c>
      <c r="J619" s="7">
        <v>214900</v>
      </c>
    </row>
    <row r="620" spans="9:10" x14ac:dyDescent="0.2">
      <c r="I620" s="5">
        <v>966</v>
      </c>
      <c r="J620" s="7">
        <v>178900</v>
      </c>
    </row>
    <row r="621" spans="9:10" x14ac:dyDescent="0.2">
      <c r="I621" s="5">
        <v>970</v>
      </c>
      <c r="J621" s="7">
        <v>140000</v>
      </c>
    </row>
    <row r="622" spans="9:10" x14ac:dyDescent="0.2">
      <c r="I622" s="5">
        <v>971</v>
      </c>
      <c r="J622" s="7">
        <v>135000</v>
      </c>
    </row>
    <row r="623" spans="9:10" x14ac:dyDescent="0.2">
      <c r="I623" s="5">
        <v>972</v>
      </c>
      <c r="J623" s="7">
        <v>173000</v>
      </c>
    </row>
    <row r="624" spans="9:10" x14ac:dyDescent="0.2">
      <c r="I624" s="5">
        <v>973</v>
      </c>
      <c r="J624" s="7">
        <v>99500</v>
      </c>
    </row>
    <row r="625" spans="9:10" x14ac:dyDescent="0.2">
      <c r="I625" s="5">
        <v>974</v>
      </c>
      <c r="J625" s="7">
        <v>182000</v>
      </c>
    </row>
    <row r="626" spans="9:10" x14ac:dyDescent="0.2">
      <c r="I626" s="5">
        <v>976</v>
      </c>
      <c r="J626" s="7">
        <v>165000</v>
      </c>
    </row>
    <row r="627" spans="9:10" x14ac:dyDescent="0.2">
      <c r="I627" s="5">
        <v>978</v>
      </c>
      <c r="J627" s="7">
        <v>199900</v>
      </c>
    </row>
    <row r="628" spans="9:10" x14ac:dyDescent="0.2">
      <c r="I628" s="5">
        <v>979</v>
      </c>
      <c r="J628" s="7">
        <v>110000</v>
      </c>
    </row>
    <row r="629" spans="9:10" x14ac:dyDescent="0.2">
      <c r="I629" s="5">
        <v>982</v>
      </c>
      <c r="J629" s="7">
        <v>336000</v>
      </c>
    </row>
    <row r="630" spans="9:10" x14ac:dyDescent="0.2">
      <c r="I630" s="5">
        <v>983</v>
      </c>
      <c r="J630" s="7">
        <v>159895</v>
      </c>
    </row>
    <row r="631" spans="9:10" x14ac:dyDescent="0.2">
      <c r="I631" s="5">
        <v>984</v>
      </c>
      <c r="J631" s="7">
        <v>255900</v>
      </c>
    </row>
    <row r="632" spans="9:10" x14ac:dyDescent="0.2">
      <c r="I632" s="5">
        <v>985</v>
      </c>
      <c r="J632" s="7">
        <v>126000</v>
      </c>
    </row>
    <row r="633" spans="9:10" x14ac:dyDescent="0.2">
      <c r="I633" s="5">
        <v>986</v>
      </c>
      <c r="J633" s="7">
        <v>125000</v>
      </c>
    </row>
    <row r="634" spans="9:10" x14ac:dyDescent="0.2">
      <c r="I634" s="5">
        <v>988</v>
      </c>
      <c r="J634" s="7">
        <v>395192</v>
      </c>
    </row>
    <row r="635" spans="9:10" x14ac:dyDescent="0.2">
      <c r="I635" s="5">
        <v>990</v>
      </c>
      <c r="J635" s="7">
        <v>197000</v>
      </c>
    </row>
    <row r="636" spans="9:10" x14ac:dyDescent="0.2">
      <c r="I636" s="5">
        <v>991</v>
      </c>
      <c r="J636" s="7">
        <v>348000</v>
      </c>
    </row>
    <row r="637" spans="9:10" x14ac:dyDescent="0.2">
      <c r="I637" s="5">
        <v>994</v>
      </c>
      <c r="J637" s="7">
        <v>173900</v>
      </c>
    </row>
    <row r="638" spans="9:10" x14ac:dyDescent="0.2">
      <c r="I638" s="5">
        <v>995</v>
      </c>
      <c r="J638" s="7">
        <v>337500</v>
      </c>
    </row>
    <row r="639" spans="9:10" x14ac:dyDescent="0.2">
      <c r="I639" s="5">
        <v>999</v>
      </c>
      <c r="J639" s="7">
        <v>91000</v>
      </c>
    </row>
    <row r="640" spans="9:10" x14ac:dyDescent="0.2">
      <c r="I640" s="5">
        <v>1000</v>
      </c>
      <c r="J640" s="7">
        <v>206000</v>
      </c>
    </row>
    <row r="641" spans="9:10" x14ac:dyDescent="0.2">
      <c r="I641" s="5">
        <v>1001</v>
      </c>
      <c r="J641" s="7">
        <v>82000</v>
      </c>
    </row>
    <row r="642" spans="9:10" x14ac:dyDescent="0.2">
      <c r="I642" s="5">
        <v>1003</v>
      </c>
      <c r="J642" s="7">
        <v>232000</v>
      </c>
    </row>
    <row r="643" spans="9:10" x14ac:dyDescent="0.2">
      <c r="I643" s="5">
        <v>1005</v>
      </c>
      <c r="J643" s="7">
        <v>181000</v>
      </c>
    </row>
    <row r="644" spans="9:10" x14ac:dyDescent="0.2">
      <c r="I644" s="5">
        <v>1007</v>
      </c>
      <c r="J644" s="7">
        <v>163500</v>
      </c>
    </row>
    <row r="645" spans="9:10" x14ac:dyDescent="0.2">
      <c r="I645" s="5">
        <v>1008</v>
      </c>
      <c r="J645" s="7">
        <v>88000</v>
      </c>
    </row>
    <row r="646" spans="9:10" x14ac:dyDescent="0.2">
      <c r="I646" s="5">
        <v>1009</v>
      </c>
      <c r="J646" s="7">
        <v>240000</v>
      </c>
    </row>
    <row r="647" spans="9:10" x14ac:dyDescent="0.2">
      <c r="I647" s="5">
        <v>1010</v>
      </c>
      <c r="J647" s="7">
        <v>102000</v>
      </c>
    </row>
    <row r="648" spans="9:10" x14ac:dyDescent="0.2">
      <c r="I648" s="5">
        <v>1011</v>
      </c>
      <c r="J648" s="7">
        <v>135000</v>
      </c>
    </row>
    <row r="649" spans="9:10" x14ac:dyDescent="0.2">
      <c r="I649" s="5">
        <v>1012</v>
      </c>
      <c r="J649" s="7">
        <v>100000</v>
      </c>
    </row>
    <row r="650" spans="9:10" x14ac:dyDescent="0.2">
      <c r="I650" s="5">
        <v>1014</v>
      </c>
      <c r="J650" s="7">
        <v>85000</v>
      </c>
    </row>
    <row r="651" spans="9:10" x14ac:dyDescent="0.2">
      <c r="I651" s="5">
        <v>1015</v>
      </c>
      <c r="J651" s="7">
        <v>119200</v>
      </c>
    </row>
    <row r="652" spans="9:10" x14ac:dyDescent="0.2">
      <c r="I652" s="5">
        <v>1017</v>
      </c>
      <c r="J652" s="7">
        <v>203000</v>
      </c>
    </row>
    <row r="653" spans="9:10" x14ac:dyDescent="0.2">
      <c r="I653" s="5">
        <v>1018</v>
      </c>
      <c r="J653" s="7">
        <v>187500</v>
      </c>
    </row>
    <row r="654" spans="9:10" x14ac:dyDescent="0.2">
      <c r="I654" s="5">
        <v>1019</v>
      </c>
      <c r="J654" s="7">
        <v>160000</v>
      </c>
    </row>
    <row r="655" spans="9:10" x14ac:dyDescent="0.2">
      <c r="I655" s="5">
        <v>1020</v>
      </c>
      <c r="J655" s="7">
        <v>213490</v>
      </c>
    </row>
    <row r="656" spans="9:10" x14ac:dyDescent="0.2">
      <c r="I656" s="5">
        <v>1021</v>
      </c>
      <c r="J656" s="7">
        <v>176000</v>
      </c>
    </row>
    <row r="657" spans="9:10" x14ac:dyDescent="0.2">
      <c r="I657" s="5">
        <v>1022</v>
      </c>
      <c r="J657" s="7">
        <v>194000</v>
      </c>
    </row>
    <row r="658" spans="9:10" x14ac:dyDescent="0.2">
      <c r="I658" s="5">
        <v>1023</v>
      </c>
      <c r="J658" s="7">
        <v>87000</v>
      </c>
    </row>
    <row r="659" spans="9:10" x14ac:dyDescent="0.2">
      <c r="I659" s="5">
        <v>1024</v>
      </c>
      <c r="J659" s="7">
        <v>191000</v>
      </c>
    </row>
    <row r="660" spans="9:10" x14ac:dyDescent="0.2">
      <c r="I660" s="5">
        <v>1026</v>
      </c>
      <c r="J660" s="7">
        <v>112500</v>
      </c>
    </row>
    <row r="661" spans="9:10" x14ac:dyDescent="0.2">
      <c r="I661" s="5">
        <v>1027</v>
      </c>
      <c r="J661" s="7">
        <v>167500</v>
      </c>
    </row>
    <row r="662" spans="9:10" x14ac:dyDescent="0.2">
      <c r="I662" s="5">
        <v>1028</v>
      </c>
      <c r="J662" s="7">
        <v>293077</v>
      </c>
    </row>
    <row r="663" spans="9:10" x14ac:dyDescent="0.2">
      <c r="I663" s="5">
        <v>1029</v>
      </c>
      <c r="J663" s="7">
        <v>105000</v>
      </c>
    </row>
    <row r="664" spans="9:10" x14ac:dyDescent="0.2">
      <c r="I664" s="5">
        <v>1032</v>
      </c>
      <c r="J664" s="7">
        <v>197000</v>
      </c>
    </row>
    <row r="665" spans="9:10" x14ac:dyDescent="0.2">
      <c r="I665" s="5">
        <v>1034</v>
      </c>
      <c r="J665" s="7">
        <v>230000</v>
      </c>
    </row>
    <row r="666" spans="9:10" x14ac:dyDescent="0.2">
      <c r="I666" s="5">
        <v>1036</v>
      </c>
      <c r="J666" s="7">
        <v>84000</v>
      </c>
    </row>
    <row r="667" spans="9:10" x14ac:dyDescent="0.2">
      <c r="I667" s="5">
        <v>1037</v>
      </c>
      <c r="J667" s="7">
        <v>315500</v>
      </c>
    </row>
    <row r="668" spans="9:10" x14ac:dyDescent="0.2">
      <c r="I668" s="5">
        <v>1038</v>
      </c>
      <c r="J668" s="7">
        <v>287000</v>
      </c>
    </row>
    <row r="669" spans="9:10" x14ac:dyDescent="0.2">
      <c r="I669" s="5">
        <v>1040</v>
      </c>
      <c r="J669" s="7">
        <v>80000</v>
      </c>
    </row>
    <row r="670" spans="9:10" x14ac:dyDescent="0.2">
      <c r="I670" s="5">
        <v>1041</v>
      </c>
      <c r="J670" s="7">
        <v>155000</v>
      </c>
    </row>
    <row r="671" spans="9:10" x14ac:dyDescent="0.2">
      <c r="I671" s="5">
        <v>1043</v>
      </c>
      <c r="J671" s="7">
        <v>196000</v>
      </c>
    </row>
    <row r="672" spans="9:10" x14ac:dyDescent="0.2">
      <c r="I672" s="5">
        <v>1044</v>
      </c>
      <c r="J672" s="7">
        <v>262280</v>
      </c>
    </row>
    <row r="673" spans="9:10" x14ac:dyDescent="0.2">
      <c r="I673" s="5">
        <v>1045</v>
      </c>
      <c r="J673" s="7">
        <v>278000</v>
      </c>
    </row>
    <row r="674" spans="9:10" x14ac:dyDescent="0.2">
      <c r="I674" s="5">
        <v>1046</v>
      </c>
      <c r="J674" s="7">
        <v>139600</v>
      </c>
    </row>
    <row r="675" spans="9:10" x14ac:dyDescent="0.2">
      <c r="I675" s="5">
        <v>1047</v>
      </c>
      <c r="J675" s="7">
        <v>556581</v>
      </c>
    </row>
    <row r="676" spans="9:10" x14ac:dyDescent="0.2">
      <c r="I676" s="5">
        <v>1048</v>
      </c>
      <c r="J676" s="7">
        <v>145000</v>
      </c>
    </row>
    <row r="677" spans="9:10" x14ac:dyDescent="0.2">
      <c r="I677" s="5">
        <v>1049</v>
      </c>
      <c r="J677" s="7">
        <v>115000</v>
      </c>
    </row>
    <row r="678" spans="9:10" x14ac:dyDescent="0.2">
      <c r="I678" s="5">
        <v>1051</v>
      </c>
      <c r="J678" s="7">
        <v>176485</v>
      </c>
    </row>
    <row r="679" spans="9:10" x14ac:dyDescent="0.2">
      <c r="I679" s="5">
        <v>1052</v>
      </c>
      <c r="J679" s="7">
        <v>200141</v>
      </c>
    </row>
    <row r="680" spans="9:10" x14ac:dyDescent="0.2">
      <c r="I680" s="5">
        <v>1055</v>
      </c>
      <c r="J680" s="7">
        <v>255000</v>
      </c>
    </row>
    <row r="681" spans="9:10" x14ac:dyDescent="0.2">
      <c r="I681" s="5">
        <v>1056</v>
      </c>
      <c r="J681" s="7">
        <v>180000</v>
      </c>
    </row>
    <row r="682" spans="9:10" x14ac:dyDescent="0.2">
      <c r="I682" s="5">
        <v>1057</v>
      </c>
      <c r="J682" s="7">
        <v>185850</v>
      </c>
    </row>
    <row r="683" spans="9:10" x14ac:dyDescent="0.2">
      <c r="I683" s="5">
        <v>1059</v>
      </c>
      <c r="J683" s="7">
        <v>335000</v>
      </c>
    </row>
    <row r="684" spans="9:10" x14ac:dyDescent="0.2">
      <c r="I684" s="5">
        <v>1061</v>
      </c>
      <c r="J684" s="7">
        <v>213500</v>
      </c>
    </row>
    <row r="685" spans="9:10" x14ac:dyDescent="0.2">
      <c r="I685" s="5">
        <v>1062</v>
      </c>
      <c r="J685" s="7">
        <v>81000</v>
      </c>
    </row>
    <row r="686" spans="9:10" x14ac:dyDescent="0.2">
      <c r="I686" s="5">
        <v>1063</v>
      </c>
      <c r="J686" s="7">
        <v>90000</v>
      </c>
    </row>
    <row r="687" spans="9:10" x14ac:dyDescent="0.2">
      <c r="I687" s="5">
        <v>1066</v>
      </c>
      <c r="J687" s="7">
        <v>328000</v>
      </c>
    </row>
    <row r="688" spans="9:10" x14ac:dyDescent="0.2">
      <c r="I688" s="5">
        <v>1069</v>
      </c>
      <c r="J688" s="7">
        <v>151400</v>
      </c>
    </row>
    <row r="689" spans="9:10" x14ac:dyDescent="0.2">
      <c r="I689" s="5">
        <v>1071</v>
      </c>
      <c r="J689" s="7">
        <v>135000</v>
      </c>
    </row>
    <row r="690" spans="9:10" x14ac:dyDescent="0.2">
      <c r="I690" s="5">
        <v>1073</v>
      </c>
      <c r="J690" s="7">
        <v>91500</v>
      </c>
    </row>
    <row r="691" spans="9:10" x14ac:dyDescent="0.2">
      <c r="I691" s="5">
        <v>1075</v>
      </c>
      <c r="J691" s="7">
        <v>194000</v>
      </c>
    </row>
    <row r="692" spans="9:10" x14ac:dyDescent="0.2">
      <c r="I692" s="5">
        <v>1078</v>
      </c>
      <c r="J692" s="7">
        <v>138800</v>
      </c>
    </row>
    <row r="693" spans="9:10" x14ac:dyDescent="0.2">
      <c r="I693" s="5">
        <v>1079</v>
      </c>
      <c r="J693" s="7">
        <v>155900</v>
      </c>
    </row>
    <row r="694" spans="9:10" x14ac:dyDescent="0.2">
      <c r="I694" s="5">
        <v>1080</v>
      </c>
      <c r="J694" s="7">
        <v>126000</v>
      </c>
    </row>
    <row r="695" spans="9:10" x14ac:dyDescent="0.2">
      <c r="I695" s="5">
        <v>1082</v>
      </c>
      <c r="J695" s="7">
        <v>133000</v>
      </c>
    </row>
    <row r="696" spans="9:10" x14ac:dyDescent="0.2">
      <c r="I696" s="5">
        <v>1083</v>
      </c>
      <c r="J696" s="7">
        <v>192000</v>
      </c>
    </row>
    <row r="697" spans="9:10" x14ac:dyDescent="0.2">
      <c r="I697" s="5">
        <v>1085</v>
      </c>
      <c r="J697" s="7">
        <v>187500</v>
      </c>
    </row>
    <row r="698" spans="9:10" x14ac:dyDescent="0.2">
      <c r="I698" s="5">
        <v>1087</v>
      </c>
      <c r="J698" s="7">
        <v>83500</v>
      </c>
    </row>
    <row r="699" spans="9:10" x14ac:dyDescent="0.2">
      <c r="I699" s="5">
        <v>1088</v>
      </c>
      <c r="J699" s="7">
        <v>252000</v>
      </c>
    </row>
    <row r="700" spans="9:10" x14ac:dyDescent="0.2">
      <c r="I700" s="5">
        <v>1089</v>
      </c>
      <c r="J700" s="7">
        <v>137500</v>
      </c>
    </row>
    <row r="701" spans="9:10" x14ac:dyDescent="0.2">
      <c r="I701" s="5">
        <v>1090</v>
      </c>
      <c r="J701" s="7">
        <v>197000</v>
      </c>
    </row>
    <row r="702" spans="9:10" x14ac:dyDescent="0.2">
      <c r="I702" s="5">
        <v>1091</v>
      </c>
      <c r="J702" s="7">
        <v>92900</v>
      </c>
    </row>
    <row r="703" spans="9:10" x14ac:dyDescent="0.2">
      <c r="I703" s="5">
        <v>1092</v>
      </c>
      <c r="J703" s="7">
        <v>160000</v>
      </c>
    </row>
    <row r="704" spans="9:10" x14ac:dyDescent="0.2">
      <c r="I704" s="5">
        <v>1093</v>
      </c>
      <c r="J704" s="7">
        <v>136500</v>
      </c>
    </row>
    <row r="705" spans="9:10" x14ac:dyDescent="0.2">
      <c r="I705" s="5">
        <v>1096</v>
      </c>
      <c r="J705" s="7">
        <v>176432</v>
      </c>
    </row>
    <row r="706" spans="9:10" x14ac:dyDescent="0.2">
      <c r="I706" s="5">
        <v>1098</v>
      </c>
      <c r="J706" s="7">
        <v>170000</v>
      </c>
    </row>
    <row r="707" spans="9:10" x14ac:dyDescent="0.2">
      <c r="I707" s="5">
        <v>1100</v>
      </c>
      <c r="J707" s="7">
        <v>157000</v>
      </c>
    </row>
    <row r="708" spans="9:10" x14ac:dyDescent="0.2">
      <c r="I708" s="5">
        <v>1101</v>
      </c>
      <c r="J708" s="7">
        <v>60000</v>
      </c>
    </row>
    <row r="709" spans="9:10" x14ac:dyDescent="0.2">
      <c r="I709" s="5">
        <v>1102</v>
      </c>
      <c r="J709" s="7">
        <v>119500</v>
      </c>
    </row>
    <row r="710" spans="9:10" x14ac:dyDescent="0.2">
      <c r="I710" s="5">
        <v>1105</v>
      </c>
      <c r="J710" s="7">
        <v>106000</v>
      </c>
    </row>
    <row r="711" spans="9:10" x14ac:dyDescent="0.2">
      <c r="I711" s="5">
        <v>1106</v>
      </c>
      <c r="J711" s="7">
        <v>325000</v>
      </c>
    </row>
    <row r="712" spans="9:10" x14ac:dyDescent="0.2">
      <c r="I712" s="5">
        <v>1107</v>
      </c>
      <c r="J712" s="7">
        <v>179900</v>
      </c>
    </row>
    <row r="713" spans="9:10" x14ac:dyDescent="0.2">
      <c r="I713" s="5">
        <v>1108</v>
      </c>
      <c r="J713" s="7">
        <v>274725</v>
      </c>
    </row>
    <row r="714" spans="9:10" x14ac:dyDescent="0.2">
      <c r="I714" s="5">
        <v>1109</v>
      </c>
      <c r="J714" s="7">
        <v>181000</v>
      </c>
    </row>
    <row r="715" spans="9:10" x14ac:dyDescent="0.2">
      <c r="I715" s="5">
        <v>1110</v>
      </c>
      <c r="J715" s="7">
        <v>280000</v>
      </c>
    </row>
    <row r="716" spans="9:10" x14ac:dyDescent="0.2">
      <c r="I716" s="5">
        <v>1111</v>
      </c>
      <c r="J716" s="7">
        <v>188000</v>
      </c>
    </row>
    <row r="717" spans="9:10" x14ac:dyDescent="0.2">
      <c r="I717" s="5">
        <v>1116</v>
      </c>
      <c r="J717" s="7">
        <v>318000</v>
      </c>
    </row>
    <row r="718" spans="9:10" x14ac:dyDescent="0.2">
      <c r="I718" s="5">
        <v>1117</v>
      </c>
      <c r="J718" s="7">
        <v>184100</v>
      </c>
    </row>
    <row r="719" spans="9:10" x14ac:dyDescent="0.2">
      <c r="I719" s="5">
        <v>1120</v>
      </c>
      <c r="J719" s="7">
        <v>133700</v>
      </c>
    </row>
    <row r="720" spans="9:10" x14ac:dyDescent="0.2">
      <c r="I720" s="5">
        <v>1121</v>
      </c>
      <c r="J720" s="7">
        <v>118400</v>
      </c>
    </row>
    <row r="721" spans="9:10" x14ac:dyDescent="0.2">
      <c r="I721" s="5">
        <v>1122</v>
      </c>
      <c r="J721" s="7">
        <v>212900</v>
      </c>
    </row>
    <row r="722" spans="9:10" x14ac:dyDescent="0.2">
      <c r="I722" s="5">
        <v>1123</v>
      </c>
      <c r="J722" s="7">
        <v>112000</v>
      </c>
    </row>
    <row r="723" spans="9:10" x14ac:dyDescent="0.2">
      <c r="I723" s="5">
        <v>1125</v>
      </c>
      <c r="J723" s="7">
        <v>163900</v>
      </c>
    </row>
    <row r="724" spans="9:10" x14ac:dyDescent="0.2">
      <c r="I724" s="5">
        <v>1126</v>
      </c>
      <c r="J724" s="7">
        <v>115000</v>
      </c>
    </row>
    <row r="725" spans="9:10" x14ac:dyDescent="0.2">
      <c r="I725" s="5">
        <v>1127</v>
      </c>
      <c r="J725" s="7">
        <v>174000</v>
      </c>
    </row>
    <row r="726" spans="9:10" x14ac:dyDescent="0.2">
      <c r="I726" s="5">
        <v>1128</v>
      </c>
      <c r="J726" s="7">
        <v>259000</v>
      </c>
    </row>
    <row r="727" spans="9:10" x14ac:dyDescent="0.2">
      <c r="I727" s="5">
        <v>1129</v>
      </c>
      <c r="J727" s="7">
        <v>215000</v>
      </c>
    </row>
    <row r="728" spans="9:10" x14ac:dyDescent="0.2">
      <c r="I728" s="5">
        <v>1130</v>
      </c>
      <c r="J728" s="7">
        <v>140000</v>
      </c>
    </row>
    <row r="729" spans="9:10" x14ac:dyDescent="0.2">
      <c r="I729" s="5">
        <v>1131</v>
      </c>
      <c r="J729" s="7">
        <v>135000</v>
      </c>
    </row>
    <row r="730" spans="9:10" x14ac:dyDescent="0.2">
      <c r="I730" s="5">
        <v>1132</v>
      </c>
      <c r="J730" s="7">
        <v>93500</v>
      </c>
    </row>
    <row r="731" spans="9:10" x14ac:dyDescent="0.2">
      <c r="I731" s="5">
        <v>1133</v>
      </c>
      <c r="J731" s="7">
        <v>117500</v>
      </c>
    </row>
    <row r="732" spans="9:10" x14ac:dyDescent="0.2">
      <c r="I732" s="5">
        <v>1134</v>
      </c>
      <c r="J732" s="7">
        <v>239500</v>
      </c>
    </row>
    <row r="733" spans="9:10" x14ac:dyDescent="0.2">
      <c r="I733" s="5">
        <v>1135</v>
      </c>
      <c r="J733" s="7">
        <v>169000</v>
      </c>
    </row>
    <row r="734" spans="9:10" x14ac:dyDescent="0.2">
      <c r="I734" s="5">
        <v>1136</v>
      </c>
      <c r="J734" s="7">
        <v>102000</v>
      </c>
    </row>
    <row r="735" spans="9:10" x14ac:dyDescent="0.2">
      <c r="I735" s="5">
        <v>1137</v>
      </c>
      <c r="J735" s="7">
        <v>119000</v>
      </c>
    </row>
    <row r="736" spans="9:10" x14ac:dyDescent="0.2">
      <c r="I736" s="5">
        <v>1139</v>
      </c>
      <c r="J736" s="7">
        <v>196000</v>
      </c>
    </row>
    <row r="737" spans="9:10" x14ac:dyDescent="0.2">
      <c r="I737" s="5">
        <v>1140</v>
      </c>
      <c r="J737" s="7">
        <v>144000</v>
      </c>
    </row>
    <row r="738" spans="9:10" x14ac:dyDescent="0.2">
      <c r="I738" s="5">
        <v>1143</v>
      </c>
      <c r="J738" s="7">
        <v>424870</v>
      </c>
    </row>
    <row r="739" spans="9:10" x14ac:dyDescent="0.2">
      <c r="I739" s="5">
        <v>1144</v>
      </c>
      <c r="J739" s="7">
        <v>80000</v>
      </c>
    </row>
    <row r="740" spans="9:10" x14ac:dyDescent="0.2">
      <c r="I740" s="5">
        <v>1145</v>
      </c>
      <c r="J740" s="7">
        <v>80000</v>
      </c>
    </row>
    <row r="741" spans="9:10" x14ac:dyDescent="0.2">
      <c r="I741" s="5">
        <v>1147</v>
      </c>
      <c r="J741" s="7">
        <v>180000</v>
      </c>
    </row>
    <row r="742" spans="9:10" x14ac:dyDescent="0.2">
      <c r="I742" s="5">
        <v>1151</v>
      </c>
      <c r="J742" s="7">
        <v>124000</v>
      </c>
    </row>
    <row r="743" spans="9:10" x14ac:dyDescent="0.2">
      <c r="I743" s="5">
        <v>1152</v>
      </c>
      <c r="J743" s="7">
        <v>149900</v>
      </c>
    </row>
    <row r="744" spans="9:10" x14ac:dyDescent="0.2">
      <c r="I744" s="5">
        <v>1158</v>
      </c>
      <c r="J744" s="7">
        <v>230000</v>
      </c>
    </row>
    <row r="745" spans="9:10" x14ac:dyDescent="0.2">
      <c r="I745" s="5">
        <v>1159</v>
      </c>
      <c r="J745" s="7">
        <v>235128</v>
      </c>
    </row>
    <row r="746" spans="9:10" x14ac:dyDescent="0.2">
      <c r="I746" s="5">
        <v>1161</v>
      </c>
      <c r="J746" s="7">
        <v>146000</v>
      </c>
    </row>
    <row r="747" spans="9:10" x14ac:dyDescent="0.2">
      <c r="I747" s="5">
        <v>1163</v>
      </c>
      <c r="J747" s="7">
        <v>129000</v>
      </c>
    </row>
    <row r="748" spans="9:10" x14ac:dyDescent="0.2">
      <c r="I748" s="5">
        <v>1164</v>
      </c>
      <c r="J748" s="7">
        <v>108959</v>
      </c>
    </row>
    <row r="749" spans="9:10" x14ac:dyDescent="0.2">
      <c r="I749" s="5">
        <v>1166</v>
      </c>
      <c r="J749" s="7">
        <v>233170</v>
      </c>
    </row>
    <row r="750" spans="9:10" x14ac:dyDescent="0.2">
      <c r="I750" s="5">
        <v>1167</v>
      </c>
      <c r="J750" s="7">
        <v>245350</v>
      </c>
    </row>
    <row r="751" spans="9:10" x14ac:dyDescent="0.2">
      <c r="I751" s="5">
        <v>1168</v>
      </c>
      <c r="J751" s="7">
        <v>173000</v>
      </c>
    </row>
    <row r="752" spans="9:10" x14ac:dyDescent="0.2">
      <c r="I752" s="5">
        <v>1170</v>
      </c>
      <c r="J752" s="7">
        <v>625000</v>
      </c>
    </row>
    <row r="753" spans="9:10" x14ac:dyDescent="0.2">
      <c r="I753" s="5">
        <v>1173</v>
      </c>
      <c r="J753" s="7">
        <v>171900</v>
      </c>
    </row>
    <row r="754" spans="9:10" x14ac:dyDescent="0.2">
      <c r="I754" s="5">
        <v>1176</v>
      </c>
      <c r="J754" s="7">
        <v>285000</v>
      </c>
    </row>
    <row r="755" spans="9:10" x14ac:dyDescent="0.2">
      <c r="I755" s="5">
        <v>1177</v>
      </c>
      <c r="J755" s="7">
        <v>119500</v>
      </c>
    </row>
    <row r="756" spans="9:10" x14ac:dyDescent="0.2">
      <c r="I756" s="5">
        <v>1180</v>
      </c>
      <c r="J756" s="7">
        <v>93000</v>
      </c>
    </row>
    <row r="757" spans="9:10" x14ac:dyDescent="0.2">
      <c r="I757" s="5">
        <v>1181</v>
      </c>
      <c r="J757" s="7">
        <v>250000</v>
      </c>
    </row>
    <row r="758" spans="9:10" x14ac:dyDescent="0.2">
      <c r="I758" s="5">
        <v>1182</v>
      </c>
      <c r="J758" s="7">
        <v>392500</v>
      </c>
    </row>
    <row r="759" spans="9:10" x14ac:dyDescent="0.2">
      <c r="I759" s="5">
        <v>1183</v>
      </c>
      <c r="J759" s="7">
        <v>745000</v>
      </c>
    </row>
    <row r="760" spans="9:10" x14ac:dyDescent="0.2">
      <c r="I760" s="5">
        <v>1185</v>
      </c>
      <c r="J760" s="7">
        <v>186700</v>
      </c>
    </row>
    <row r="761" spans="9:10" x14ac:dyDescent="0.2">
      <c r="I761" s="5">
        <v>1187</v>
      </c>
      <c r="J761" s="7">
        <v>95000</v>
      </c>
    </row>
    <row r="762" spans="9:10" x14ac:dyDescent="0.2">
      <c r="I762" s="5">
        <v>1188</v>
      </c>
      <c r="J762" s="7">
        <v>262000</v>
      </c>
    </row>
    <row r="763" spans="9:10" x14ac:dyDescent="0.2">
      <c r="I763" s="5">
        <v>1189</v>
      </c>
      <c r="J763" s="7">
        <v>195000</v>
      </c>
    </row>
    <row r="764" spans="9:10" x14ac:dyDescent="0.2">
      <c r="I764" s="5">
        <v>1190</v>
      </c>
      <c r="J764" s="7">
        <v>189000</v>
      </c>
    </row>
    <row r="765" spans="9:10" x14ac:dyDescent="0.2">
      <c r="I765" s="5">
        <v>1191</v>
      </c>
      <c r="J765" s="7">
        <v>168000</v>
      </c>
    </row>
    <row r="766" spans="9:10" x14ac:dyDescent="0.2">
      <c r="I766" s="5">
        <v>1192</v>
      </c>
      <c r="J766" s="7">
        <v>174000</v>
      </c>
    </row>
    <row r="767" spans="9:10" x14ac:dyDescent="0.2">
      <c r="I767" s="5">
        <v>1194</v>
      </c>
      <c r="J767" s="7">
        <v>165000</v>
      </c>
    </row>
    <row r="768" spans="9:10" x14ac:dyDescent="0.2">
      <c r="I768" s="5">
        <v>1196</v>
      </c>
      <c r="J768" s="7">
        <v>176000</v>
      </c>
    </row>
    <row r="769" spans="9:10" x14ac:dyDescent="0.2">
      <c r="I769" s="5">
        <v>1197</v>
      </c>
      <c r="J769" s="7">
        <v>219210</v>
      </c>
    </row>
    <row r="770" spans="9:10" x14ac:dyDescent="0.2">
      <c r="I770" s="5">
        <v>1199</v>
      </c>
      <c r="J770" s="7">
        <v>178000</v>
      </c>
    </row>
    <row r="771" spans="9:10" x14ac:dyDescent="0.2">
      <c r="I771" s="5">
        <v>1200</v>
      </c>
      <c r="J771" s="7">
        <v>148000</v>
      </c>
    </row>
    <row r="772" spans="9:10" x14ac:dyDescent="0.2">
      <c r="I772" s="5">
        <v>1201</v>
      </c>
      <c r="J772" s="7">
        <v>116050</v>
      </c>
    </row>
    <row r="773" spans="9:10" x14ac:dyDescent="0.2">
      <c r="I773" s="5">
        <v>1202</v>
      </c>
      <c r="J773" s="7">
        <v>197900</v>
      </c>
    </row>
    <row r="774" spans="9:10" x14ac:dyDescent="0.2">
      <c r="I774" s="5">
        <v>1204</v>
      </c>
      <c r="J774" s="7">
        <v>213000</v>
      </c>
    </row>
    <row r="775" spans="9:10" x14ac:dyDescent="0.2">
      <c r="I775" s="5">
        <v>1207</v>
      </c>
      <c r="J775" s="7">
        <v>107000</v>
      </c>
    </row>
    <row r="776" spans="9:10" x14ac:dyDescent="0.2">
      <c r="I776" s="5">
        <v>1208</v>
      </c>
      <c r="J776" s="7">
        <v>200000</v>
      </c>
    </row>
    <row r="777" spans="9:10" x14ac:dyDescent="0.2">
      <c r="I777" s="5">
        <v>1210</v>
      </c>
      <c r="J777" s="7">
        <v>290000</v>
      </c>
    </row>
    <row r="778" spans="9:10" x14ac:dyDescent="0.2">
      <c r="I778" s="5">
        <v>1211</v>
      </c>
      <c r="J778" s="7">
        <v>189000</v>
      </c>
    </row>
    <row r="779" spans="9:10" x14ac:dyDescent="0.2">
      <c r="I779" s="5">
        <v>1215</v>
      </c>
      <c r="J779" s="7">
        <v>134500</v>
      </c>
    </row>
    <row r="780" spans="9:10" x14ac:dyDescent="0.2">
      <c r="I780" s="5">
        <v>1216</v>
      </c>
      <c r="J780" s="7">
        <v>125000</v>
      </c>
    </row>
    <row r="781" spans="9:10" x14ac:dyDescent="0.2">
      <c r="I781" s="5">
        <v>1217</v>
      </c>
      <c r="J781" s="7">
        <v>112000</v>
      </c>
    </row>
    <row r="782" spans="9:10" x14ac:dyDescent="0.2">
      <c r="I782" s="5">
        <v>1218</v>
      </c>
      <c r="J782" s="7">
        <v>229456</v>
      </c>
    </row>
    <row r="783" spans="9:10" x14ac:dyDescent="0.2">
      <c r="I783" s="5">
        <v>1219</v>
      </c>
      <c r="J783" s="7">
        <v>80500</v>
      </c>
    </row>
    <row r="784" spans="9:10" x14ac:dyDescent="0.2">
      <c r="I784" s="5">
        <v>1220</v>
      </c>
      <c r="J784" s="7">
        <v>91500</v>
      </c>
    </row>
    <row r="785" spans="9:10" x14ac:dyDescent="0.2">
      <c r="I785" s="5">
        <v>1221</v>
      </c>
      <c r="J785" s="7">
        <v>115000</v>
      </c>
    </row>
    <row r="786" spans="9:10" x14ac:dyDescent="0.2">
      <c r="I786" s="5">
        <v>1222</v>
      </c>
      <c r="J786" s="7">
        <v>134000</v>
      </c>
    </row>
    <row r="787" spans="9:10" x14ac:dyDescent="0.2">
      <c r="I787" s="5">
        <v>1224</v>
      </c>
      <c r="J787" s="7">
        <v>137900</v>
      </c>
    </row>
    <row r="788" spans="9:10" x14ac:dyDescent="0.2">
      <c r="I788" s="5">
        <v>1225</v>
      </c>
      <c r="J788" s="7">
        <v>184000</v>
      </c>
    </row>
    <row r="789" spans="9:10" x14ac:dyDescent="0.2">
      <c r="I789" s="5">
        <v>1227</v>
      </c>
      <c r="J789" s="7">
        <v>214000</v>
      </c>
    </row>
    <row r="790" spans="9:10" x14ac:dyDescent="0.2">
      <c r="I790" s="5">
        <v>1229</v>
      </c>
      <c r="J790" s="7">
        <v>367294</v>
      </c>
    </row>
    <row r="791" spans="9:10" x14ac:dyDescent="0.2">
      <c r="I791" s="5">
        <v>1230</v>
      </c>
      <c r="J791" s="7">
        <v>127000</v>
      </c>
    </row>
    <row r="792" spans="9:10" x14ac:dyDescent="0.2">
      <c r="I792" s="5">
        <v>1231</v>
      </c>
      <c r="J792" s="7">
        <v>190000</v>
      </c>
    </row>
    <row r="793" spans="9:10" x14ac:dyDescent="0.2">
      <c r="I793" s="5">
        <v>1233</v>
      </c>
      <c r="J793" s="7">
        <v>101800</v>
      </c>
    </row>
    <row r="794" spans="9:10" x14ac:dyDescent="0.2">
      <c r="I794" s="5">
        <v>1234</v>
      </c>
      <c r="J794" s="7">
        <v>142000</v>
      </c>
    </row>
    <row r="795" spans="9:10" x14ac:dyDescent="0.2">
      <c r="I795" s="5">
        <v>1236</v>
      </c>
      <c r="J795" s="7">
        <v>138887</v>
      </c>
    </row>
    <row r="796" spans="9:10" x14ac:dyDescent="0.2">
      <c r="I796" s="5">
        <v>1237</v>
      </c>
      <c r="J796" s="7">
        <v>175500</v>
      </c>
    </row>
    <row r="797" spans="9:10" x14ac:dyDescent="0.2">
      <c r="I797" s="5">
        <v>1238</v>
      </c>
      <c r="J797" s="7">
        <v>195000</v>
      </c>
    </row>
    <row r="798" spans="9:10" x14ac:dyDescent="0.2">
      <c r="I798" s="5">
        <v>1239</v>
      </c>
      <c r="J798" s="7">
        <v>142500</v>
      </c>
    </row>
    <row r="799" spans="9:10" x14ac:dyDescent="0.2">
      <c r="I799" s="5">
        <v>1240</v>
      </c>
      <c r="J799" s="7">
        <v>265900</v>
      </c>
    </row>
    <row r="800" spans="9:10" x14ac:dyDescent="0.2">
      <c r="I800" s="5">
        <v>1241</v>
      </c>
      <c r="J800" s="7">
        <v>224900</v>
      </c>
    </row>
    <row r="801" spans="9:10" x14ac:dyDescent="0.2">
      <c r="I801" s="5">
        <v>1244</v>
      </c>
      <c r="J801" s="7">
        <v>465000</v>
      </c>
    </row>
    <row r="802" spans="9:10" x14ac:dyDescent="0.2">
      <c r="I802" s="5">
        <v>1247</v>
      </c>
      <c r="J802" s="7">
        <v>186500</v>
      </c>
    </row>
    <row r="803" spans="9:10" x14ac:dyDescent="0.2">
      <c r="I803" s="5">
        <v>1248</v>
      </c>
      <c r="J803" s="7">
        <v>169900</v>
      </c>
    </row>
    <row r="804" spans="9:10" x14ac:dyDescent="0.2">
      <c r="I804" s="5">
        <v>1249</v>
      </c>
      <c r="J804" s="7">
        <v>129500</v>
      </c>
    </row>
    <row r="805" spans="9:10" x14ac:dyDescent="0.2">
      <c r="I805" s="5">
        <v>1251</v>
      </c>
      <c r="J805" s="7">
        <v>244000</v>
      </c>
    </row>
    <row r="806" spans="9:10" x14ac:dyDescent="0.2">
      <c r="I806" s="5">
        <v>1252</v>
      </c>
      <c r="J806" s="7">
        <v>171750</v>
      </c>
    </row>
    <row r="807" spans="9:10" x14ac:dyDescent="0.2">
      <c r="I807" s="5">
        <v>1255</v>
      </c>
      <c r="J807" s="7">
        <v>165400</v>
      </c>
    </row>
    <row r="808" spans="9:10" x14ac:dyDescent="0.2">
      <c r="I808" s="5">
        <v>1257</v>
      </c>
      <c r="J808" s="7">
        <v>301500</v>
      </c>
    </row>
    <row r="809" spans="9:10" x14ac:dyDescent="0.2">
      <c r="I809" s="5">
        <v>1259</v>
      </c>
      <c r="J809" s="7">
        <v>190000</v>
      </c>
    </row>
    <row r="810" spans="9:10" x14ac:dyDescent="0.2">
      <c r="I810" s="5">
        <v>1261</v>
      </c>
      <c r="J810" s="7">
        <v>181000</v>
      </c>
    </row>
    <row r="811" spans="9:10" x14ac:dyDescent="0.2">
      <c r="I811" s="5">
        <v>1263</v>
      </c>
      <c r="J811" s="7">
        <v>161500</v>
      </c>
    </row>
    <row r="812" spans="9:10" x14ac:dyDescent="0.2">
      <c r="I812" s="5">
        <v>1265</v>
      </c>
      <c r="J812" s="7">
        <v>181000</v>
      </c>
    </row>
    <row r="813" spans="9:10" x14ac:dyDescent="0.2">
      <c r="I813" s="5">
        <v>1266</v>
      </c>
      <c r="J813" s="7">
        <v>183900</v>
      </c>
    </row>
    <row r="814" spans="9:10" x14ac:dyDescent="0.2">
      <c r="I814" s="5">
        <v>1267</v>
      </c>
      <c r="J814" s="7">
        <v>122000</v>
      </c>
    </row>
    <row r="815" spans="9:10" x14ac:dyDescent="0.2">
      <c r="I815" s="5">
        <v>1268</v>
      </c>
      <c r="J815" s="7">
        <v>378500</v>
      </c>
    </row>
    <row r="816" spans="9:10" x14ac:dyDescent="0.2">
      <c r="I816" s="5">
        <v>1270</v>
      </c>
      <c r="J816" s="7">
        <v>144000</v>
      </c>
    </row>
    <row r="817" spans="9:10" x14ac:dyDescent="0.2">
      <c r="I817" s="5">
        <v>1276</v>
      </c>
      <c r="J817" s="7">
        <v>137000</v>
      </c>
    </row>
    <row r="818" spans="9:10" x14ac:dyDescent="0.2">
      <c r="I818" s="5">
        <v>1278</v>
      </c>
      <c r="J818" s="7">
        <v>197900</v>
      </c>
    </row>
    <row r="819" spans="9:10" x14ac:dyDescent="0.2">
      <c r="I819" s="5">
        <v>1279</v>
      </c>
      <c r="J819" s="7">
        <v>237000</v>
      </c>
    </row>
    <row r="820" spans="9:10" x14ac:dyDescent="0.2">
      <c r="I820" s="5">
        <v>1280</v>
      </c>
      <c r="J820" s="7">
        <v>68400</v>
      </c>
    </row>
    <row r="821" spans="9:10" x14ac:dyDescent="0.2">
      <c r="I821" s="5">
        <v>1281</v>
      </c>
      <c r="J821" s="7">
        <v>227000</v>
      </c>
    </row>
    <row r="822" spans="9:10" x14ac:dyDescent="0.2">
      <c r="I822" s="5">
        <v>1282</v>
      </c>
      <c r="J822" s="7">
        <v>180000</v>
      </c>
    </row>
    <row r="823" spans="9:10" x14ac:dyDescent="0.2">
      <c r="I823" s="5">
        <v>1284</v>
      </c>
      <c r="J823" s="7">
        <v>139000</v>
      </c>
    </row>
    <row r="824" spans="9:10" x14ac:dyDescent="0.2">
      <c r="I824" s="5">
        <v>1287</v>
      </c>
      <c r="J824" s="7">
        <v>143000</v>
      </c>
    </row>
    <row r="825" spans="9:10" x14ac:dyDescent="0.2">
      <c r="I825" s="5">
        <v>1288</v>
      </c>
      <c r="J825" s="7">
        <v>190000</v>
      </c>
    </row>
    <row r="826" spans="9:10" x14ac:dyDescent="0.2">
      <c r="I826" s="5">
        <v>1289</v>
      </c>
      <c r="J826" s="7">
        <v>278000</v>
      </c>
    </row>
    <row r="827" spans="9:10" x14ac:dyDescent="0.2">
      <c r="I827" s="5">
        <v>1290</v>
      </c>
      <c r="J827" s="7">
        <v>281000</v>
      </c>
    </row>
    <row r="828" spans="9:10" x14ac:dyDescent="0.2">
      <c r="I828" s="5">
        <v>1293</v>
      </c>
      <c r="J828" s="7">
        <v>107500</v>
      </c>
    </row>
    <row r="829" spans="9:10" x14ac:dyDescent="0.2">
      <c r="I829" s="5">
        <v>1294</v>
      </c>
      <c r="J829" s="7">
        <v>162900</v>
      </c>
    </row>
    <row r="830" spans="9:10" x14ac:dyDescent="0.2">
      <c r="I830" s="5">
        <v>1296</v>
      </c>
      <c r="J830" s="7">
        <v>138500</v>
      </c>
    </row>
    <row r="831" spans="9:10" x14ac:dyDescent="0.2">
      <c r="I831" s="5">
        <v>1298</v>
      </c>
      <c r="J831" s="7">
        <v>140000</v>
      </c>
    </row>
    <row r="832" spans="9:10" x14ac:dyDescent="0.2">
      <c r="I832" s="5">
        <v>1299</v>
      </c>
      <c r="J832" s="7">
        <v>160000</v>
      </c>
    </row>
    <row r="833" spans="9:10" x14ac:dyDescent="0.2">
      <c r="I833" s="5">
        <v>1301</v>
      </c>
      <c r="J833" s="7">
        <v>225000</v>
      </c>
    </row>
    <row r="834" spans="9:10" x14ac:dyDescent="0.2">
      <c r="I834" s="5">
        <v>1303</v>
      </c>
      <c r="J834" s="7">
        <v>290000</v>
      </c>
    </row>
    <row r="835" spans="9:10" x14ac:dyDescent="0.2">
      <c r="I835" s="5">
        <v>1304</v>
      </c>
      <c r="J835" s="7">
        <v>232000</v>
      </c>
    </row>
    <row r="836" spans="9:10" x14ac:dyDescent="0.2">
      <c r="I836" s="5">
        <v>1305</v>
      </c>
      <c r="J836" s="7">
        <v>130000</v>
      </c>
    </row>
    <row r="837" spans="9:10" x14ac:dyDescent="0.2">
      <c r="I837" s="5">
        <v>1306</v>
      </c>
      <c r="J837" s="7">
        <v>325000</v>
      </c>
    </row>
    <row r="838" spans="9:10" x14ac:dyDescent="0.2">
      <c r="I838" s="5">
        <v>1307</v>
      </c>
      <c r="J838" s="7">
        <v>202500</v>
      </c>
    </row>
    <row r="839" spans="9:10" x14ac:dyDescent="0.2">
      <c r="I839" s="5">
        <v>1308</v>
      </c>
      <c r="J839" s="7">
        <v>138000</v>
      </c>
    </row>
    <row r="840" spans="9:10" x14ac:dyDescent="0.2">
      <c r="I840" s="5">
        <v>1310</v>
      </c>
      <c r="J840" s="7">
        <v>179200</v>
      </c>
    </row>
    <row r="841" spans="9:10" x14ac:dyDescent="0.2">
      <c r="I841" s="5">
        <v>1312</v>
      </c>
      <c r="J841" s="7">
        <v>203000</v>
      </c>
    </row>
    <row r="842" spans="9:10" x14ac:dyDescent="0.2">
      <c r="I842" s="5">
        <v>1313</v>
      </c>
      <c r="J842" s="7">
        <v>302000</v>
      </c>
    </row>
    <row r="843" spans="9:10" x14ac:dyDescent="0.2">
      <c r="I843" s="5">
        <v>1314</v>
      </c>
      <c r="J843" s="7">
        <v>333168</v>
      </c>
    </row>
    <row r="844" spans="9:10" x14ac:dyDescent="0.2">
      <c r="I844" s="5">
        <v>1316</v>
      </c>
      <c r="J844" s="7">
        <v>206900</v>
      </c>
    </row>
    <row r="845" spans="9:10" x14ac:dyDescent="0.2">
      <c r="I845" s="5">
        <v>1317</v>
      </c>
      <c r="J845" s="7">
        <v>295493</v>
      </c>
    </row>
    <row r="846" spans="9:10" x14ac:dyDescent="0.2">
      <c r="I846" s="5">
        <v>1318</v>
      </c>
      <c r="J846" s="7">
        <v>208900</v>
      </c>
    </row>
    <row r="847" spans="9:10" x14ac:dyDescent="0.2">
      <c r="I847" s="5">
        <v>1319</v>
      </c>
      <c r="J847" s="7">
        <v>275000</v>
      </c>
    </row>
    <row r="848" spans="9:10" x14ac:dyDescent="0.2">
      <c r="I848" s="5">
        <v>1320</v>
      </c>
      <c r="J848" s="7">
        <v>111000</v>
      </c>
    </row>
    <row r="849" spans="9:10" x14ac:dyDescent="0.2">
      <c r="I849" s="5">
        <v>1321</v>
      </c>
      <c r="J849" s="7">
        <v>156500</v>
      </c>
    </row>
    <row r="850" spans="9:10" x14ac:dyDescent="0.2">
      <c r="I850" s="5">
        <v>1323</v>
      </c>
      <c r="J850" s="7">
        <v>190000</v>
      </c>
    </row>
    <row r="851" spans="9:10" x14ac:dyDescent="0.2">
      <c r="I851" s="5">
        <v>1325</v>
      </c>
      <c r="J851" s="7">
        <v>147000</v>
      </c>
    </row>
    <row r="852" spans="9:10" x14ac:dyDescent="0.2">
      <c r="I852" s="5">
        <v>1326</v>
      </c>
      <c r="J852" s="7">
        <v>55000</v>
      </c>
    </row>
    <row r="853" spans="9:10" x14ac:dyDescent="0.2">
      <c r="I853" s="5">
        <v>1330</v>
      </c>
      <c r="J853" s="7">
        <v>176500</v>
      </c>
    </row>
    <row r="854" spans="9:10" x14ac:dyDescent="0.2">
      <c r="I854" s="5">
        <v>1331</v>
      </c>
      <c r="J854" s="7">
        <v>227000</v>
      </c>
    </row>
    <row r="855" spans="9:10" x14ac:dyDescent="0.2">
      <c r="I855" s="5">
        <v>1332</v>
      </c>
      <c r="J855" s="7">
        <v>132500</v>
      </c>
    </row>
    <row r="856" spans="9:10" x14ac:dyDescent="0.2">
      <c r="I856" s="5">
        <v>1336</v>
      </c>
      <c r="J856" s="7">
        <v>167900</v>
      </c>
    </row>
    <row r="857" spans="9:10" x14ac:dyDescent="0.2">
      <c r="I857" s="5">
        <v>1337</v>
      </c>
      <c r="J857" s="7">
        <v>135000</v>
      </c>
    </row>
    <row r="858" spans="9:10" x14ac:dyDescent="0.2">
      <c r="I858" s="5">
        <v>1338</v>
      </c>
      <c r="J858" s="7">
        <v>52500</v>
      </c>
    </row>
    <row r="859" spans="9:10" x14ac:dyDescent="0.2">
      <c r="I859" s="5">
        <v>1339</v>
      </c>
      <c r="J859" s="7">
        <v>200000</v>
      </c>
    </row>
    <row r="860" spans="9:10" x14ac:dyDescent="0.2">
      <c r="I860" s="5">
        <v>1341</v>
      </c>
      <c r="J860" s="7">
        <v>123000</v>
      </c>
    </row>
    <row r="861" spans="9:10" x14ac:dyDescent="0.2">
      <c r="I861" s="5">
        <v>1342</v>
      </c>
      <c r="J861" s="7">
        <v>155000</v>
      </c>
    </row>
    <row r="862" spans="9:10" x14ac:dyDescent="0.2">
      <c r="I862" s="5">
        <v>1343</v>
      </c>
      <c r="J862" s="7">
        <v>228500</v>
      </c>
    </row>
    <row r="863" spans="9:10" x14ac:dyDescent="0.2">
      <c r="I863" s="5">
        <v>1345</v>
      </c>
      <c r="J863" s="7">
        <v>155835</v>
      </c>
    </row>
    <row r="864" spans="9:10" x14ac:dyDescent="0.2">
      <c r="I864" s="5">
        <v>1346</v>
      </c>
      <c r="J864" s="7">
        <v>108500</v>
      </c>
    </row>
    <row r="865" spans="9:10" x14ac:dyDescent="0.2">
      <c r="I865" s="5">
        <v>1348</v>
      </c>
      <c r="J865" s="7">
        <v>283463</v>
      </c>
    </row>
    <row r="866" spans="9:10" x14ac:dyDescent="0.2">
      <c r="I866" s="5">
        <v>1349</v>
      </c>
      <c r="J866" s="7">
        <v>215000</v>
      </c>
    </row>
    <row r="867" spans="9:10" x14ac:dyDescent="0.2">
      <c r="I867" s="5">
        <v>1350</v>
      </c>
      <c r="J867" s="7">
        <v>122000</v>
      </c>
    </row>
    <row r="868" spans="9:10" x14ac:dyDescent="0.2">
      <c r="I868" s="5">
        <v>1351</v>
      </c>
      <c r="J868" s="7">
        <v>200000</v>
      </c>
    </row>
    <row r="869" spans="9:10" x14ac:dyDescent="0.2">
      <c r="I869" s="5">
        <v>1354</v>
      </c>
      <c r="J869" s="7">
        <v>410000</v>
      </c>
    </row>
    <row r="870" spans="9:10" x14ac:dyDescent="0.2">
      <c r="I870" s="5">
        <v>1355</v>
      </c>
      <c r="J870" s="7">
        <v>235000</v>
      </c>
    </row>
    <row r="871" spans="9:10" x14ac:dyDescent="0.2">
      <c r="I871" s="5">
        <v>1357</v>
      </c>
      <c r="J871" s="7">
        <v>110000</v>
      </c>
    </row>
    <row r="872" spans="9:10" x14ac:dyDescent="0.2">
      <c r="I872" s="5">
        <v>1359</v>
      </c>
      <c r="J872" s="7">
        <v>177500</v>
      </c>
    </row>
    <row r="873" spans="9:10" x14ac:dyDescent="0.2">
      <c r="I873" s="5">
        <v>1360</v>
      </c>
      <c r="J873" s="7">
        <v>315000</v>
      </c>
    </row>
    <row r="874" spans="9:10" x14ac:dyDescent="0.2">
      <c r="I874" s="5">
        <v>1362</v>
      </c>
      <c r="J874" s="7">
        <v>260000</v>
      </c>
    </row>
    <row r="875" spans="9:10" x14ac:dyDescent="0.2">
      <c r="I875" s="5">
        <v>1363</v>
      </c>
      <c r="J875" s="7">
        <v>104900</v>
      </c>
    </row>
    <row r="876" spans="9:10" x14ac:dyDescent="0.2">
      <c r="I876" s="5">
        <v>1364</v>
      </c>
      <c r="J876" s="7">
        <v>156932</v>
      </c>
    </row>
    <row r="877" spans="9:10" x14ac:dyDescent="0.2">
      <c r="I877" s="5">
        <v>1365</v>
      </c>
      <c r="J877" s="7">
        <v>144152</v>
      </c>
    </row>
    <row r="878" spans="9:10" x14ac:dyDescent="0.2">
      <c r="I878" s="5">
        <v>1366</v>
      </c>
      <c r="J878" s="7">
        <v>216000</v>
      </c>
    </row>
    <row r="879" spans="9:10" x14ac:dyDescent="0.2">
      <c r="I879" s="5">
        <v>1367</v>
      </c>
      <c r="J879" s="7">
        <v>193000</v>
      </c>
    </row>
    <row r="880" spans="9:10" x14ac:dyDescent="0.2">
      <c r="I880" s="5">
        <v>1369</v>
      </c>
      <c r="J880" s="7">
        <v>144000</v>
      </c>
    </row>
    <row r="881" spans="9:10" x14ac:dyDescent="0.2">
      <c r="I881" s="5">
        <v>1370</v>
      </c>
      <c r="J881" s="7">
        <v>232000</v>
      </c>
    </row>
    <row r="882" spans="9:10" x14ac:dyDescent="0.2">
      <c r="I882" s="5">
        <v>1374</v>
      </c>
      <c r="J882" s="7">
        <v>466500</v>
      </c>
    </row>
    <row r="883" spans="9:10" x14ac:dyDescent="0.2">
      <c r="I883" s="5">
        <v>1375</v>
      </c>
      <c r="J883" s="7">
        <v>250000</v>
      </c>
    </row>
    <row r="884" spans="9:10" x14ac:dyDescent="0.2">
      <c r="I884" s="5">
        <v>1376</v>
      </c>
      <c r="J884" s="7">
        <v>239000</v>
      </c>
    </row>
    <row r="885" spans="9:10" x14ac:dyDescent="0.2">
      <c r="I885" s="5">
        <v>1377</v>
      </c>
      <c r="J885" s="7">
        <v>91000</v>
      </c>
    </row>
    <row r="886" spans="9:10" x14ac:dyDescent="0.2">
      <c r="I886" s="5">
        <v>1378</v>
      </c>
      <c r="J886" s="7">
        <v>117000</v>
      </c>
    </row>
    <row r="887" spans="9:10" x14ac:dyDescent="0.2">
      <c r="I887" s="5">
        <v>1379</v>
      </c>
      <c r="J887" s="7">
        <v>83000</v>
      </c>
    </row>
    <row r="888" spans="9:10" x14ac:dyDescent="0.2">
      <c r="I888" s="5">
        <v>1380</v>
      </c>
      <c r="J888" s="7">
        <v>167500</v>
      </c>
    </row>
    <row r="889" spans="9:10" x14ac:dyDescent="0.2">
      <c r="I889" s="5">
        <v>1381</v>
      </c>
      <c r="J889" s="7">
        <v>58500</v>
      </c>
    </row>
    <row r="890" spans="9:10" x14ac:dyDescent="0.2">
      <c r="I890" s="5">
        <v>1385</v>
      </c>
      <c r="J890" s="7">
        <v>105000</v>
      </c>
    </row>
    <row r="891" spans="9:10" x14ac:dyDescent="0.2">
      <c r="I891" s="5">
        <v>1387</v>
      </c>
      <c r="J891" s="7">
        <v>250000</v>
      </c>
    </row>
    <row r="892" spans="9:10" x14ac:dyDescent="0.2">
      <c r="I892" s="5">
        <v>1389</v>
      </c>
      <c r="J892" s="7">
        <v>377500</v>
      </c>
    </row>
    <row r="893" spans="9:10" x14ac:dyDescent="0.2">
      <c r="I893" s="5">
        <v>1391</v>
      </c>
      <c r="J893" s="7">
        <v>235000</v>
      </c>
    </row>
    <row r="894" spans="9:10" x14ac:dyDescent="0.2">
      <c r="I894" s="5">
        <v>1392</v>
      </c>
      <c r="J894" s="7">
        <v>124000</v>
      </c>
    </row>
    <row r="895" spans="9:10" x14ac:dyDescent="0.2">
      <c r="I895" s="5">
        <v>1393</v>
      </c>
      <c r="J895" s="7">
        <v>123000</v>
      </c>
    </row>
    <row r="896" spans="9:10" x14ac:dyDescent="0.2">
      <c r="I896" s="5">
        <v>1395</v>
      </c>
      <c r="J896" s="7">
        <v>246578</v>
      </c>
    </row>
    <row r="897" spans="9:10" x14ac:dyDescent="0.2">
      <c r="I897" s="5">
        <v>1396</v>
      </c>
      <c r="J897" s="7">
        <v>281213</v>
      </c>
    </row>
    <row r="898" spans="9:10" x14ac:dyDescent="0.2">
      <c r="I898" s="5">
        <v>1397</v>
      </c>
      <c r="J898" s="7">
        <v>160000</v>
      </c>
    </row>
    <row r="899" spans="9:10" x14ac:dyDescent="0.2">
      <c r="I899" s="5">
        <v>1399</v>
      </c>
      <c r="J899" s="7">
        <v>138000</v>
      </c>
    </row>
    <row r="900" spans="9:10" x14ac:dyDescent="0.2">
      <c r="I900" s="5">
        <v>1402</v>
      </c>
      <c r="J900" s="7">
        <v>193000</v>
      </c>
    </row>
    <row r="901" spans="9:10" x14ac:dyDescent="0.2">
      <c r="I901" s="5">
        <v>1403</v>
      </c>
      <c r="J901" s="7">
        <v>193879</v>
      </c>
    </row>
    <row r="902" spans="9:10" x14ac:dyDescent="0.2">
      <c r="I902" s="5">
        <v>1404</v>
      </c>
      <c r="J902" s="7">
        <v>282922</v>
      </c>
    </row>
    <row r="903" spans="9:10" x14ac:dyDescent="0.2">
      <c r="I903" s="5">
        <v>1405</v>
      </c>
      <c r="J903" s="7">
        <v>105000</v>
      </c>
    </row>
    <row r="904" spans="9:10" x14ac:dyDescent="0.2">
      <c r="I904" s="5">
        <v>1406</v>
      </c>
      <c r="J904" s="7">
        <v>275000</v>
      </c>
    </row>
    <row r="905" spans="9:10" x14ac:dyDescent="0.2">
      <c r="I905" s="5">
        <v>1408</v>
      </c>
      <c r="J905" s="7">
        <v>112000</v>
      </c>
    </row>
    <row r="906" spans="9:10" x14ac:dyDescent="0.2">
      <c r="I906" s="5">
        <v>1411</v>
      </c>
      <c r="J906" s="7">
        <v>230000</v>
      </c>
    </row>
    <row r="907" spans="9:10" x14ac:dyDescent="0.2">
      <c r="I907" s="5">
        <v>1413</v>
      </c>
      <c r="J907" s="7">
        <v>90000</v>
      </c>
    </row>
    <row r="908" spans="9:10" x14ac:dyDescent="0.2">
      <c r="I908" s="5">
        <v>1414</v>
      </c>
      <c r="J908" s="7">
        <v>257000</v>
      </c>
    </row>
    <row r="909" spans="9:10" x14ac:dyDescent="0.2">
      <c r="I909" s="5">
        <v>1416</v>
      </c>
      <c r="J909" s="7">
        <v>175900</v>
      </c>
    </row>
    <row r="910" spans="9:10" x14ac:dyDescent="0.2">
      <c r="I910" s="5">
        <v>1418</v>
      </c>
      <c r="J910" s="7">
        <v>340000</v>
      </c>
    </row>
    <row r="911" spans="9:10" x14ac:dyDescent="0.2">
      <c r="I911" s="5">
        <v>1419</v>
      </c>
      <c r="J911" s="7">
        <v>124000</v>
      </c>
    </row>
    <row r="912" spans="9:10" x14ac:dyDescent="0.2">
      <c r="I912" s="5">
        <v>1420</v>
      </c>
      <c r="J912" s="7">
        <v>223000</v>
      </c>
    </row>
    <row r="913" spans="9:10" x14ac:dyDescent="0.2">
      <c r="I913" s="5">
        <v>1422</v>
      </c>
      <c r="J913" s="7">
        <v>127500</v>
      </c>
    </row>
    <row r="914" spans="9:10" x14ac:dyDescent="0.2">
      <c r="I914" s="5">
        <v>1423</v>
      </c>
      <c r="J914" s="7">
        <v>136500</v>
      </c>
    </row>
    <row r="915" spans="9:10" x14ac:dyDescent="0.2">
      <c r="I915" s="5">
        <v>1425</v>
      </c>
      <c r="J915" s="7">
        <v>144000</v>
      </c>
    </row>
    <row r="916" spans="9:10" x14ac:dyDescent="0.2">
      <c r="I916" s="5">
        <v>1427</v>
      </c>
      <c r="J916" s="7">
        <v>271000</v>
      </c>
    </row>
    <row r="917" spans="9:10" x14ac:dyDescent="0.2">
      <c r="I917" s="5">
        <v>1431</v>
      </c>
      <c r="J917" s="7">
        <v>192140</v>
      </c>
    </row>
    <row r="918" spans="9:10" x14ac:dyDescent="0.2">
      <c r="I918" s="5">
        <v>1434</v>
      </c>
      <c r="J918" s="7">
        <v>186500</v>
      </c>
    </row>
    <row r="919" spans="9:10" x14ac:dyDescent="0.2">
      <c r="I919" s="5">
        <v>1435</v>
      </c>
      <c r="J919" s="7">
        <v>160000</v>
      </c>
    </row>
    <row r="920" spans="9:10" x14ac:dyDescent="0.2">
      <c r="I920" s="5">
        <v>1438</v>
      </c>
      <c r="J920" s="7">
        <v>394617</v>
      </c>
    </row>
    <row r="921" spans="9:10" x14ac:dyDescent="0.2">
      <c r="I921" s="5">
        <v>1442</v>
      </c>
      <c r="J921" s="7">
        <v>149300</v>
      </c>
    </row>
    <row r="922" spans="9:10" x14ac:dyDescent="0.2">
      <c r="I922" s="5">
        <v>1443</v>
      </c>
      <c r="J922" s="7">
        <v>310000</v>
      </c>
    </row>
    <row r="923" spans="9:10" x14ac:dyDescent="0.2">
      <c r="I923" s="5">
        <v>1445</v>
      </c>
      <c r="J923" s="7">
        <v>179600</v>
      </c>
    </row>
    <row r="924" spans="9:10" x14ac:dyDescent="0.2">
      <c r="I924" s="5">
        <v>1446</v>
      </c>
      <c r="J924" s="7">
        <v>129000</v>
      </c>
    </row>
    <row r="925" spans="9:10" x14ac:dyDescent="0.2">
      <c r="I925" s="5">
        <v>1448</v>
      </c>
      <c r="J925" s="7">
        <v>240000</v>
      </c>
    </row>
    <row r="926" spans="9:10" x14ac:dyDescent="0.2">
      <c r="I926" s="5">
        <v>1451</v>
      </c>
      <c r="J926" s="7">
        <v>136000</v>
      </c>
    </row>
    <row r="927" spans="9:10" x14ac:dyDescent="0.2">
      <c r="I927" s="5">
        <v>1452</v>
      </c>
      <c r="J927" s="7">
        <v>287090</v>
      </c>
    </row>
    <row r="928" spans="9:10" x14ac:dyDescent="0.2">
      <c r="I928" s="5">
        <v>1453</v>
      </c>
      <c r="J928" s="7">
        <v>145000</v>
      </c>
    </row>
    <row r="929" spans="9:10" x14ac:dyDescent="0.2">
      <c r="I929" s="5">
        <v>1454</v>
      </c>
      <c r="J929" s="7">
        <v>84500</v>
      </c>
    </row>
    <row r="930" spans="9:10" x14ac:dyDescent="0.2">
      <c r="I930" s="5">
        <v>1455</v>
      </c>
      <c r="J930" s="7">
        <v>185000</v>
      </c>
    </row>
    <row r="931" spans="9:10" x14ac:dyDescent="0.2">
      <c r="I931" s="5">
        <v>1456</v>
      </c>
      <c r="J931" s="7">
        <v>175000</v>
      </c>
    </row>
  </sheetData>
  <sheetProtection sheet="1" scenarios="1" selectLockedCells="1" selectUnlockedCells="1"/>
  <mergeCells count="2">
    <mergeCell ref="A1:D2"/>
    <mergeCell ref="A3:D14"/>
  </mergeCells>
  <pageMargins left="0.7" right="0.7" top="0.75" bottom="0.75" header="0.3" footer="0.3"/>
  <pageSetup orientation="portrait" horizontalDpi="300" verticalDpi="300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EBDE1-36F3-4CAF-8824-98757F8935A9}">
  <sheetPr codeName="Sheet13">
    <tabColor rgb="FFEEE6AC"/>
  </sheetPr>
  <dimension ref="A1:R934"/>
  <sheetViews>
    <sheetView topLeftCell="F1" zoomScale="95" zoomScaleNormal="95" workbookViewId="0">
      <selection activeCell="G48" sqref="G48"/>
    </sheetView>
  </sheetViews>
  <sheetFormatPr baseColWidth="10" defaultColWidth="11" defaultRowHeight="16" x14ac:dyDescent="0.2"/>
  <cols>
    <col min="1" max="1" width="12.33203125" bestFit="1" customWidth="1"/>
    <col min="2" max="2" width="10.33203125" bestFit="1" customWidth="1"/>
    <col min="3" max="3" width="18.6640625" bestFit="1" customWidth="1"/>
    <col min="4" max="4" width="18.33203125" customWidth="1"/>
    <col min="5" max="5" width="18.33203125" bestFit="1" customWidth="1"/>
    <col min="6" max="6" width="16.6640625" bestFit="1" customWidth="1"/>
    <col min="7" max="7" width="18.6640625" bestFit="1" customWidth="1"/>
    <col min="9" max="9" width="16.6640625" bestFit="1" customWidth="1"/>
    <col min="10" max="10" width="18.6640625" bestFit="1" customWidth="1"/>
    <col min="11" max="11" width="10" customWidth="1"/>
    <col min="12" max="12" width="29.33203125" customWidth="1"/>
    <col min="13" max="14" width="18.83203125" bestFit="1" customWidth="1"/>
    <col min="16" max="16" width="24.5" bestFit="1" customWidth="1"/>
    <col min="17" max="17" width="14" bestFit="1" customWidth="1"/>
    <col min="18" max="18" width="14.1640625" bestFit="1" customWidth="1"/>
  </cols>
  <sheetData>
    <row r="1" spans="1:18" ht="15.75" customHeight="1" x14ac:dyDescent="0.2">
      <c r="A1" s="111" t="s">
        <v>347</v>
      </c>
      <c r="B1" s="111"/>
      <c r="C1" s="111"/>
      <c r="D1" s="111"/>
    </row>
    <row r="2" spans="1:18" ht="16.5" customHeight="1" thickBot="1" x14ac:dyDescent="0.25">
      <c r="A2" s="111"/>
      <c r="B2" s="111"/>
      <c r="C2" s="111"/>
      <c r="D2" s="111"/>
      <c r="L2" t="s">
        <v>373</v>
      </c>
    </row>
    <row r="3" spans="1:18" ht="17" customHeight="1" thickBot="1" x14ac:dyDescent="0.25">
      <c r="A3" s="109" t="s">
        <v>479</v>
      </c>
      <c r="B3" s="109"/>
      <c r="C3" s="109"/>
      <c r="D3" s="109"/>
      <c r="F3" s="37" t="s">
        <v>411</v>
      </c>
      <c r="G3" s="37"/>
      <c r="I3" s="37" t="s">
        <v>195</v>
      </c>
      <c r="J3" s="37"/>
      <c r="P3" s="10"/>
      <c r="Q3" s="10" t="s">
        <v>411</v>
      </c>
      <c r="R3" s="10" t="s">
        <v>195</v>
      </c>
    </row>
    <row r="4" spans="1:18" x14ac:dyDescent="0.2">
      <c r="A4" s="109"/>
      <c r="B4" s="109"/>
      <c r="C4" s="109"/>
      <c r="D4" s="109"/>
      <c r="F4" s="8"/>
      <c r="G4" s="8"/>
      <c r="I4" s="8"/>
      <c r="J4" s="8"/>
      <c r="L4" s="10"/>
      <c r="M4" s="10" t="s">
        <v>411</v>
      </c>
      <c r="N4" s="10" t="s">
        <v>195</v>
      </c>
      <c r="P4" s="8" t="s">
        <v>288</v>
      </c>
      <c r="Q4" s="8">
        <f t="shared" ref="Q4:R6" si="0">M5</f>
        <v>248384.59854014599</v>
      </c>
      <c r="R4" s="8">
        <f t="shared" si="0"/>
        <v>140383.97587719298</v>
      </c>
    </row>
    <row r="5" spans="1:18" x14ac:dyDescent="0.2">
      <c r="A5" s="109"/>
      <c r="B5" s="109"/>
      <c r="C5" s="109"/>
      <c r="D5" s="109"/>
      <c r="F5" s="8" t="s">
        <v>288</v>
      </c>
      <c r="G5" s="8">
        <v>248384.59854014599</v>
      </c>
      <c r="I5" s="8" t="s">
        <v>288</v>
      </c>
      <c r="J5" s="8">
        <v>140383.97587719298</v>
      </c>
      <c r="L5" s="8" t="s">
        <v>288</v>
      </c>
      <c r="M5" s="8">
        <v>248384.59854014599</v>
      </c>
      <c r="N5" s="8">
        <v>140383.97587719298</v>
      </c>
      <c r="P5" s="8" t="s">
        <v>374</v>
      </c>
      <c r="Q5" s="8">
        <f t="shared" si="0"/>
        <v>7180641309.6666908</v>
      </c>
      <c r="R5" s="8">
        <f t="shared" si="0"/>
        <v>1413088360.027957</v>
      </c>
    </row>
    <row r="6" spans="1:18" x14ac:dyDescent="0.2">
      <c r="A6" s="109"/>
      <c r="B6" s="109"/>
      <c r="C6" s="109"/>
      <c r="D6" s="109"/>
      <c r="F6" s="8" t="s">
        <v>289</v>
      </c>
      <c r="G6" s="8">
        <v>3619.856358218693</v>
      </c>
      <c r="I6" s="8" t="s">
        <v>289</v>
      </c>
      <c r="J6" s="8">
        <v>1244.7646328759204</v>
      </c>
      <c r="L6" s="8" t="s">
        <v>374</v>
      </c>
      <c r="M6" s="8">
        <v>7180641309.6666908</v>
      </c>
      <c r="N6" s="8">
        <v>1413088360.027957</v>
      </c>
      <c r="P6" s="8" t="s">
        <v>375</v>
      </c>
      <c r="Q6" s="8">
        <f t="shared" si="0"/>
        <v>548</v>
      </c>
      <c r="R6" s="8">
        <f t="shared" si="0"/>
        <v>912</v>
      </c>
    </row>
    <row r="7" spans="1:18" x14ac:dyDescent="0.2">
      <c r="A7" s="109"/>
      <c r="B7" s="109"/>
      <c r="C7" s="109"/>
      <c r="D7" s="109"/>
      <c r="F7" s="8" t="s">
        <v>290</v>
      </c>
      <c r="G7" s="8">
        <v>230000</v>
      </c>
      <c r="I7" s="8" t="s">
        <v>290</v>
      </c>
      <c r="J7" s="8">
        <v>138000</v>
      </c>
      <c r="L7" s="8" t="s">
        <v>375</v>
      </c>
      <c r="M7" s="8">
        <v>548</v>
      </c>
      <c r="N7" s="8">
        <v>912</v>
      </c>
      <c r="P7" t="s">
        <v>385</v>
      </c>
      <c r="Q7">
        <f>SQRT(M6)/SQRT(M7)</f>
        <v>3619.856358218693</v>
      </c>
      <c r="R7">
        <f>SQRT(N6)/SQRT(N7)</f>
        <v>1244.7646328759204</v>
      </c>
    </row>
    <row r="8" spans="1:18" x14ac:dyDescent="0.2">
      <c r="A8" s="109"/>
      <c r="B8" s="109"/>
      <c r="C8" s="109"/>
      <c r="D8" s="109"/>
      <c r="F8" s="8" t="s">
        <v>291</v>
      </c>
      <c r="G8" s="8">
        <v>250000</v>
      </c>
      <c r="I8" s="8" t="s">
        <v>291</v>
      </c>
      <c r="J8" s="8">
        <v>140000</v>
      </c>
      <c r="L8" s="8" t="s">
        <v>376</v>
      </c>
      <c r="M8" s="8">
        <v>0</v>
      </c>
      <c r="N8" s="8"/>
      <c r="P8" t="s">
        <v>388</v>
      </c>
      <c r="Q8">
        <f>Q7*M14</f>
        <v>7107.4759535901894</v>
      </c>
      <c r="R8">
        <f>R7*M14</f>
        <v>2444.05684108381</v>
      </c>
    </row>
    <row r="9" spans="1:18" x14ac:dyDescent="0.2">
      <c r="A9" s="109"/>
      <c r="B9" s="109"/>
      <c r="C9" s="109"/>
      <c r="D9" s="109"/>
      <c r="F9" s="8" t="s">
        <v>292</v>
      </c>
      <c r="G9" s="8">
        <v>84738.664785720408</v>
      </c>
      <c r="I9" s="8" t="s">
        <v>292</v>
      </c>
      <c r="J9" s="8">
        <v>37591.067556375107</v>
      </c>
      <c r="L9" s="8" t="s">
        <v>377</v>
      </c>
      <c r="M9" s="8">
        <v>678</v>
      </c>
      <c r="N9" s="8"/>
      <c r="P9" t="s">
        <v>387</v>
      </c>
      <c r="Q9">
        <f>Q8</f>
        <v>7107.4759535901894</v>
      </c>
      <c r="R9">
        <f>R8</f>
        <v>2444.05684108381</v>
      </c>
    </row>
    <row r="10" spans="1:18" x14ac:dyDescent="0.2">
      <c r="A10" s="109"/>
      <c r="B10" s="109"/>
      <c r="C10" s="109"/>
      <c r="D10" s="109"/>
      <c r="F10" s="8" t="s">
        <v>293</v>
      </c>
      <c r="G10" s="8">
        <v>7180641309.6666908</v>
      </c>
      <c r="I10" s="8" t="s">
        <v>293</v>
      </c>
      <c r="J10" s="8">
        <v>1413088360.027957</v>
      </c>
      <c r="L10" s="8" t="s">
        <v>378</v>
      </c>
      <c r="M10" s="8">
        <v>28.214084492220813</v>
      </c>
      <c r="N10" s="8"/>
    </row>
    <row r="11" spans="1:18" x14ac:dyDescent="0.2">
      <c r="A11" s="109"/>
      <c r="B11" s="109"/>
      <c r="C11" s="109"/>
      <c r="D11" s="109"/>
      <c r="F11" s="8" t="s">
        <v>294</v>
      </c>
      <c r="G11" s="8">
        <v>5.9407488887525091</v>
      </c>
      <c r="I11" s="8" t="s">
        <v>294</v>
      </c>
      <c r="J11" s="8">
        <v>0.68265688706648264</v>
      </c>
      <c r="L11" s="8" t="s">
        <v>379</v>
      </c>
      <c r="M11" s="8">
        <v>9.5751972425776808E-117</v>
      </c>
      <c r="N11" s="8"/>
      <c r="P11" t="s">
        <v>389</v>
      </c>
      <c r="Q11">
        <f>Q4+Q8</f>
        <v>255492.07449373617</v>
      </c>
      <c r="R11">
        <f>R4+R8</f>
        <v>142828.03271827678</v>
      </c>
    </row>
    <row r="12" spans="1:18" x14ac:dyDescent="0.2">
      <c r="A12" s="109"/>
      <c r="B12" s="109"/>
      <c r="C12" s="109"/>
      <c r="D12" s="109"/>
      <c r="F12" s="8" t="s">
        <v>295</v>
      </c>
      <c r="G12" s="8">
        <v>1.8429047667388905</v>
      </c>
      <c r="I12" s="8" t="s">
        <v>295</v>
      </c>
      <c r="J12" s="8">
        <v>0.38064586285381896</v>
      </c>
      <c r="L12" s="8" t="s">
        <v>380</v>
      </c>
      <c r="M12" s="8">
        <v>1.6471041667480144</v>
      </c>
      <c r="N12" s="8"/>
      <c r="P12" t="s">
        <v>390</v>
      </c>
      <c r="Q12">
        <f>Q4-Q8</f>
        <v>241277.12258655581</v>
      </c>
      <c r="R12">
        <f>R4-R8</f>
        <v>137939.91903610918</v>
      </c>
    </row>
    <row r="13" spans="1:18" x14ac:dyDescent="0.2">
      <c r="A13" s="109"/>
      <c r="B13" s="109"/>
      <c r="C13" s="109"/>
      <c r="D13" s="109"/>
      <c r="F13" s="8" t="s">
        <v>296</v>
      </c>
      <c r="G13" s="8">
        <v>672500</v>
      </c>
      <c r="I13" s="8" t="s">
        <v>296</v>
      </c>
      <c r="J13" s="8">
        <v>242100</v>
      </c>
      <c r="L13" s="8" t="s">
        <v>381</v>
      </c>
      <c r="M13" s="8">
        <v>1.9150394485155362E-116</v>
      </c>
      <c r="N13" s="8"/>
    </row>
    <row r="14" spans="1:18" ht="17" thickBot="1" x14ac:dyDescent="0.25">
      <c r="A14" s="109"/>
      <c r="B14" s="109"/>
      <c r="C14" s="109"/>
      <c r="D14" s="109"/>
      <c r="F14" s="8" t="s">
        <v>297</v>
      </c>
      <c r="G14" s="8">
        <v>82500</v>
      </c>
      <c r="I14" s="8" t="s">
        <v>297</v>
      </c>
      <c r="J14" s="8">
        <v>34900</v>
      </c>
      <c r="L14" s="9" t="s">
        <v>382</v>
      </c>
      <c r="M14" s="9">
        <v>1.9634690579511642</v>
      </c>
      <c r="N14" s="9"/>
    </row>
    <row r="15" spans="1:18" x14ac:dyDescent="0.2">
      <c r="F15" s="8" t="s">
        <v>298</v>
      </c>
      <c r="G15" s="8">
        <v>755000</v>
      </c>
      <c r="I15" s="8" t="s">
        <v>298</v>
      </c>
      <c r="J15" s="8">
        <v>277000</v>
      </c>
    </row>
    <row r="16" spans="1:18" x14ac:dyDescent="0.2">
      <c r="E16" t="s">
        <v>329</v>
      </c>
      <c r="F16" s="8" t="s">
        <v>299</v>
      </c>
      <c r="G16" s="8">
        <v>136114760</v>
      </c>
      <c r="I16" s="8" t="s">
        <v>299</v>
      </c>
      <c r="J16" s="8">
        <v>128030186</v>
      </c>
      <c r="L16" t="s">
        <v>383</v>
      </c>
      <c r="M16">
        <f>SUM(M7:N7)</f>
        <v>1460</v>
      </c>
    </row>
    <row r="17" spans="1:13" ht="17" thickBot="1" x14ac:dyDescent="0.25">
      <c r="A17" s="3" t="s">
        <v>286</v>
      </c>
      <c r="B17" t="s">
        <v>318</v>
      </c>
      <c r="C17" t="s">
        <v>312</v>
      </c>
      <c r="F17" s="9" t="s">
        <v>300</v>
      </c>
      <c r="G17" s="9">
        <v>548</v>
      </c>
      <c r="I17" s="9" t="s">
        <v>300</v>
      </c>
      <c r="J17" s="9">
        <v>912</v>
      </c>
      <c r="L17" t="s">
        <v>384</v>
      </c>
      <c r="M17">
        <f>M5-N5</f>
        <v>108000.62266295301</v>
      </c>
    </row>
    <row r="18" spans="1:13" x14ac:dyDescent="0.2">
      <c r="A18" s="5" t="s">
        <v>411</v>
      </c>
      <c r="B18" s="4">
        <v>548</v>
      </c>
      <c r="C18" s="7">
        <v>248384.59854014599</v>
      </c>
      <c r="L18" t="s">
        <v>385</v>
      </c>
      <c r="M18">
        <f>SQRT((M6/M7)+(N6/N7))</f>
        <v>3827.8974705959695</v>
      </c>
    </row>
    <row r="19" spans="1:13" x14ac:dyDescent="0.2">
      <c r="A19" s="5" t="s">
        <v>195</v>
      </c>
      <c r="B19" s="4">
        <v>912</v>
      </c>
      <c r="C19" s="7">
        <v>140383.97587719298</v>
      </c>
    </row>
    <row r="20" spans="1:13" x14ac:dyDescent="0.2">
      <c r="A20" s="5" t="s">
        <v>307</v>
      </c>
      <c r="B20" s="4">
        <v>1460</v>
      </c>
      <c r="C20" s="7">
        <v>180921.19589041095</v>
      </c>
      <c r="F20" s="3" t="s">
        <v>320</v>
      </c>
      <c r="G20" t="s">
        <v>411</v>
      </c>
      <c r="I20" s="3" t="s">
        <v>320</v>
      </c>
      <c r="J20" t="s">
        <v>195</v>
      </c>
      <c r="L20" t="s">
        <v>386</v>
      </c>
      <c r="M20">
        <f>M18*M14</f>
        <v>7515.9582405247129</v>
      </c>
    </row>
    <row r="21" spans="1:13" x14ac:dyDescent="0.2">
      <c r="L21" t="s">
        <v>387</v>
      </c>
      <c r="M21">
        <f>M17-M20</f>
        <v>100484.66442242829</v>
      </c>
    </row>
    <row r="22" spans="1:13" x14ac:dyDescent="0.2">
      <c r="F22" s="3" t="s">
        <v>286</v>
      </c>
      <c r="G22" t="s">
        <v>312</v>
      </c>
      <c r="I22" s="3" t="s">
        <v>286</v>
      </c>
      <c r="J22" t="s">
        <v>312</v>
      </c>
      <c r="L22" t="s">
        <v>388</v>
      </c>
      <c r="M22">
        <f>M17+M20</f>
        <v>115516.58090347773</v>
      </c>
    </row>
    <row r="23" spans="1:13" x14ac:dyDescent="0.2">
      <c r="F23" s="5">
        <v>1</v>
      </c>
      <c r="G23" s="7">
        <v>208500</v>
      </c>
      <c r="I23" s="5">
        <v>2</v>
      </c>
      <c r="J23" s="7">
        <v>181500</v>
      </c>
    </row>
    <row r="24" spans="1:13" x14ac:dyDescent="0.2">
      <c r="F24" s="5">
        <v>3</v>
      </c>
      <c r="G24" s="7">
        <v>223500</v>
      </c>
      <c r="I24" s="5">
        <v>6</v>
      </c>
      <c r="J24" s="7">
        <v>143000</v>
      </c>
    </row>
    <row r="25" spans="1:13" x14ac:dyDescent="0.2">
      <c r="F25" s="5">
        <v>4</v>
      </c>
      <c r="G25" s="7">
        <v>140000</v>
      </c>
      <c r="I25" s="5">
        <v>10</v>
      </c>
      <c r="J25" s="7">
        <v>118000</v>
      </c>
    </row>
    <row r="26" spans="1:13" x14ac:dyDescent="0.2">
      <c r="F26" s="5">
        <v>5</v>
      </c>
      <c r="G26" s="7">
        <v>250000</v>
      </c>
      <c r="I26" s="5">
        <v>11</v>
      </c>
      <c r="J26" s="7">
        <v>129500</v>
      </c>
    </row>
    <row r="27" spans="1:13" x14ac:dyDescent="0.2">
      <c r="F27" s="5">
        <v>7</v>
      </c>
      <c r="G27" s="7">
        <v>307000</v>
      </c>
      <c r="I27" s="5">
        <v>13</v>
      </c>
      <c r="J27" s="7">
        <v>144000</v>
      </c>
    </row>
    <row r="28" spans="1:13" x14ac:dyDescent="0.2">
      <c r="F28" s="5">
        <v>8</v>
      </c>
      <c r="G28" s="7">
        <v>200000</v>
      </c>
      <c r="I28" s="5">
        <v>15</v>
      </c>
      <c r="J28" s="7">
        <v>157000</v>
      </c>
    </row>
    <row r="29" spans="1:13" x14ac:dyDescent="0.2">
      <c r="F29" s="5">
        <v>9</v>
      </c>
      <c r="G29" s="7">
        <v>129900</v>
      </c>
      <c r="I29" s="5">
        <v>17</v>
      </c>
      <c r="J29" s="7">
        <v>149000</v>
      </c>
    </row>
    <row r="30" spans="1:13" x14ac:dyDescent="0.2">
      <c r="F30" s="5">
        <v>12</v>
      </c>
      <c r="G30" s="7">
        <v>345000</v>
      </c>
      <c r="I30" s="5">
        <v>18</v>
      </c>
      <c r="J30" s="7">
        <v>90000</v>
      </c>
    </row>
    <row r="31" spans="1:13" x14ac:dyDescent="0.2">
      <c r="F31" s="5">
        <v>14</v>
      </c>
      <c r="G31" s="7">
        <v>279500</v>
      </c>
      <c r="I31" s="5">
        <v>19</v>
      </c>
      <c r="J31" s="7">
        <v>159000</v>
      </c>
    </row>
    <row r="32" spans="1:13" x14ac:dyDescent="0.2">
      <c r="F32" s="5">
        <v>16</v>
      </c>
      <c r="G32" s="7">
        <v>132000</v>
      </c>
      <c r="I32" s="5">
        <v>20</v>
      </c>
      <c r="J32" s="7">
        <v>139000</v>
      </c>
    </row>
    <row r="33" spans="6:10" x14ac:dyDescent="0.2">
      <c r="F33" s="5">
        <v>21</v>
      </c>
      <c r="G33" s="7">
        <v>325300</v>
      </c>
      <c r="I33" s="5">
        <v>24</v>
      </c>
      <c r="J33" s="7">
        <v>129900</v>
      </c>
    </row>
    <row r="34" spans="6:10" x14ac:dyDescent="0.2">
      <c r="F34" s="5">
        <v>22</v>
      </c>
      <c r="G34" s="7">
        <v>139400</v>
      </c>
      <c r="I34" s="5">
        <v>25</v>
      </c>
      <c r="J34" s="7">
        <v>154000</v>
      </c>
    </row>
    <row r="35" spans="6:10" x14ac:dyDescent="0.2">
      <c r="F35" s="5">
        <v>23</v>
      </c>
      <c r="G35" s="7">
        <v>230000</v>
      </c>
      <c r="I35" s="5">
        <v>27</v>
      </c>
      <c r="J35" s="7">
        <v>134800</v>
      </c>
    </row>
    <row r="36" spans="6:10" x14ac:dyDescent="0.2">
      <c r="F36" s="5">
        <v>26</v>
      </c>
      <c r="G36" s="7">
        <v>256300</v>
      </c>
      <c r="I36" s="5">
        <v>29</v>
      </c>
      <c r="J36" s="7">
        <v>207500</v>
      </c>
    </row>
    <row r="37" spans="6:10" x14ac:dyDescent="0.2">
      <c r="F37" s="5">
        <v>28</v>
      </c>
      <c r="G37" s="7">
        <v>306000</v>
      </c>
      <c r="I37" s="5">
        <v>30</v>
      </c>
      <c r="J37" s="7">
        <v>68500</v>
      </c>
    </row>
    <row r="38" spans="6:10" x14ac:dyDescent="0.2">
      <c r="F38" s="5">
        <v>33</v>
      </c>
      <c r="G38" s="7">
        <v>179900</v>
      </c>
      <c r="I38" s="5">
        <v>31</v>
      </c>
      <c r="J38" s="7">
        <v>40000</v>
      </c>
    </row>
    <row r="39" spans="6:10" x14ac:dyDescent="0.2">
      <c r="F39" s="5">
        <v>35</v>
      </c>
      <c r="G39" s="7">
        <v>277500</v>
      </c>
      <c r="I39" s="5">
        <v>32</v>
      </c>
      <c r="J39" s="7">
        <v>149350</v>
      </c>
    </row>
    <row r="40" spans="6:10" x14ac:dyDescent="0.2">
      <c r="F40" s="5">
        <v>36</v>
      </c>
      <c r="G40" s="7">
        <v>309000</v>
      </c>
      <c r="I40" s="5">
        <v>34</v>
      </c>
      <c r="J40" s="7">
        <v>165500</v>
      </c>
    </row>
    <row r="41" spans="6:10" x14ac:dyDescent="0.2">
      <c r="F41" s="5">
        <v>46</v>
      </c>
      <c r="G41" s="7">
        <v>319900</v>
      </c>
      <c r="I41" s="5">
        <v>37</v>
      </c>
      <c r="J41" s="7">
        <v>145000</v>
      </c>
    </row>
    <row r="42" spans="6:10" x14ac:dyDescent="0.2">
      <c r="F42" s="5">
        <v>47</v>
      </c>
      <c r="G42" s="7">
        <v>239686</v>
      </c>
      <c r="I42" s="5">
        <v>38</v>
      </c>
      <c r="J42" s="7">
        <v>153000</v>
      </c>
    </row>
    <row r="43" spans="6:10" x14ac:dyDescent="0.2">
      <c r="F43" s="5">
        <v>48</v>
      </c>
      <c r="G43" s="7">
        <v>249700</v>
      </c>
      <c r="I43" s="5">
        <v>39</v>
      </c>
      <c r="J43" s="7">
        <v>109000</v>
      </c>
    </row>
    <row r="44" spans="6:10" x14ac:dyDescent="0.2">
      <c r="F44" s="5">
        <v>54</v>
      </c>
      <c r="G44" s="7">
        <v>385000</v>
      </c>
      <c r="I44" s="5">
        <v>40</v>
      </c>
      <c r="J44" s="7">
        <v>82000</v>
      </c>
    </row>
    <row r="45" spans="6:10" x14ac:dyDescent="0.2">
      <c r="F45" s="5">
        <v>57</v>
      </c>
      <c r="G45" s="7">
        <v>172500</v>
      </c>
      <c r="I45" s="5">
        <v>41</v>
      </c>
      <c r="J45" s="7">
        <v>160000</v>
      </c>
    </row>
    <row r="46" spans="6:10" x14ac:dyDescent="0.2">
      <c r="F46" s="5">
        <v>58</v>
      </c>
      <c r="G46" s="7">
        <v>196500</v>
      </c>
      <c r="I46" s="5">
        <v>42</v>
      </c>
      <c r="J46" s="7">
        <v>170000</v>
      </c>
    </row>
    <row r="47" spans="6:10" x14ac:dyDescent="0.2">
      <c r="F47" s="5">
        <v>59</v>
      </c>
      <c r="G47" s="7">
        <v>438780</v>
      </c>
      <c r="I47" s="5">
        <v>43</v>
      </c>
      <c r="J47" s="7">
        <v>144000</v>
      </c>
    </row>
    <row r="48" spans="6:10" x14ac:dyDescent="0.2">
      <c r="F48" s="5">
        <v>63</v>
      </c>
      <c r="G48" s="7">
        <v>202500</v>
      </c>
      <c r="I48" s="5">
        <v>44</v>
      </c>
      <c r="J48" s="7">
        <v>130250</v>
      </c>
    </row>
    <row r="49" spans="6:10" x14ac:dyDescent="0.2">
      <c r="F49" s="5">
        <v>64</v>
      </c>
      <c r="G49" s="7">
        <v>140000</v>
      </c>
      <c r="I49" s="5">
        <v>45</v>
      </c>
      <c r="J49" s="7">
        <v>141000</v>
      </c>
    </row>
    <row r="50" spans="6:10" x14ac:dyDescent="0.2">
      <c r="F50" s="5">
        <v>65</v>
      </c>
      <c r="G50" s="7">
        <v>219500</v>
      </c>
      <c r="I50" s="5">
        <v>49</v>
      </c>
      <c r="J50" s="7">
        <v>113000</v>
      </c>
    </row>
    <row r="51" spans="6:10" x14ac:dyDescent="0.2">
      <c r="F51" s="5">
        <v>66</v>
      </c>
      <c r="G51" s="7">
        <v>317000</v>
      </c>
      <c r="I51" s="5">
        <v>50</v>
      </c>
      <c r="J51" s="7">
        <v>127000</v>
      </c>
    </row>
    <row r="52" spans="6:10" x14ac:dyDescent="0.2">
      <c r="F52" s="5">
        <v>67</v>
      </c>
      <c r="G52" s="7">
        <v>180000</v>
      </c>
      <c r="I52" s="5">
        <v>51</v>
      </c>
      <c r="J52" s="7">
        <v>177000</v>
      </c>
    </row>
    <row r="53" spans="6:10" x14ac:dyDescent="0.2">
      <c r="F53" s="5">
        <v>68</v>
      </c>
      <c r="G53" s="7">
        <v>226000</v>
      </c>
      <c r="I53" s="5">
        <v>52</v>
      </c>
      <c r="J53" s="7">
        <v>114500</v>
      </c>
    </row>
    <row r="54" spans="6:10" x14ac:dyDescent="0.2">
      <c r="F54" s="5">
        <v>70</v>
      </c>
      <c r="G54" s="7">
        <v>225000</v>
      </c>
      <c r="I54" s="5">
        <v>53</v>
      </c>
      <c r="J54" s="7">
        <v>110000</v>
      </c>
    </row>
    <row r="55" spans="6:10" x14ac:dyDescent="0.2">
      <c r="F55" s="5">
        <v>71</v>
      </c>
      <c r="G55" s="7">
        <v>244000</v>
      </c>
      <c r="I55" s="5">
        <v>55</v>
      </c>
      <c r="J55" s="7">
        <v>130000</v>
      </c>
    </row>
    <row r="56" spans="6:10" x14ac:dyDescent="0.2">
      <c r="F56" s="5">
        <v>73</v>
      </c>
      <c r="G56" s="7">
        <v>185000</v>
      </c>
      <c r="I56" s="5">
        <v>56</v>
      </c>
      <c r="J56" s="7">
        <v>180500</v>
      </c>
    </row>
    <row r="57" spans="6:10" x14ac:dyDescent="0.2">
      <c r="F57" s="5">
        <v>83</v>
      </c>
      <c r="G57" s="7">
        <v>245000</v>
      </c>
      <c r="I57" s="5">
        <v>60</v>
      </c>
      <c r="J57" s="7">
        <v>124900</v>
      </c>
    </row>
    <row r="58" spans="6:10" x14ac:dyDescent="0.2">
      <c r="F58" s="5">
        <v>85</v>
      </c>
      <c r="G58" s="7">
        <v>168500</v>
      </c>
      <c r="I58" s="5">
        <v>61</v>
      </c>
      <c r="J58" s="7">
        <v>158000</v>
      </c>
    </row>
    <row r="59" spans="6:10" x14ac:dyDescent="0.2">
      <c r="F59" s="5">
        <v>86</v>
      </c>
      <c r="G59" s="7">
        <v>260000</v>
      </c>
      <c r="I59" s="5">
        <v>62</v>
      </c>
      <c r="J59" s="7">
        <v>101000</v>
      </c>
    </row>
    <row r="60" spans="6:10" x14ac:dyDescent="0.2">
      <c r="F60" s="5">
        <v>97</v>
      </c>
      <c r="G60" s="7">
        <v>214000</v>
      </c>
      <c r="I60" s="5">
        <v>69</v>
      </c>
      <c r="J60" s="7">
        <v>80000</v>
      </c>
    </row>
    <row r="61" spans="6:10" x14ac:dyDescent="0.2">
      <c r="F61" s="5">
        <v>104</v>
      </c>
      <c r="G61" s="7">
        <v>198900</v>
      </c>
      <c r="I61" s="5">
        <v>72</v>
      </c>
      <c r="J61" s="7">
        <v>129500</v>
      </c>
    </row>
    <row r="62" spans="6:10" x14ac:dyDescent="0.2">
      <c r="F62" s="5">
        <v>105</v>
      </c>
      <c r="G62" s="7">
        <v>169500</v>
      </c>
      <c r="I62" s="5">
        <v>74</v>
      </c>
      <c r="J62" s="7">
        <v>144900</v>
      </c>
    </row>
    <row r="63" spans="6:10" x14ac:dyDescent="0.2">
      <c r="F63" s="5">
        <v>106</v>
      </c>
      <c r="G63" s="7">
        <v>250000</v>
      </c>
      <c r="I63" s="5">
        <v>75</v>
      </c>
      <c r="J63" s="7">
        <v>107400</v>
      </c>
    </row>
    <row r="64" spans="6:10" x14ac:dyDescent="0.2">
      <c r="F64" s="5">
        <v>112</v>
      </c>
      <c r="G64" s="7">
        <v>180000</v>
      </c>
      <c r="I64" s="5">
        <v>76</v>
      </c>
      <c r="J64" s="7">
        <v>91000</v>
      </c>
    </row>
    <row r="65" spans="6:10" x14ac:dyDescent="0.2">
      <c r="F65" s="5">
        <v>113</v>
      </c>
      <c r="G65" s="7">
        <v>383970</v>
      </c>
      <c r="I65" s="5">
        <v>77</v>
      </c>
      <c r="J65" s="7">
        <v>135750</v>
      </c>
    </row>
    <row r="66" spans="6:10" x14ac:dyDescent="0.2">
      <c r="F66" s="5">
        <v>119</v>
      </c>
      <c r="G66" s="7">
        <v>320000</v>
      </c>
      <c r="I66" s="5">
        <v>78</v>
      </c>
      <c r="J66" s="7">
        <v>127000</v>
      </c>
    </row>
    <row r="67" spans="6:10" x14ac:dyDescent="0.2">
      <c r="F67" s="5">
        <v>131</v>
      </c>
      <c r="G67" s="7">
        <v>226000</v>
      </c>
      <c r="I67" s="5">
        <v>79</v>
      </c>
      <c r="J67" s="7">
        <v>136500</v>
      </c>
    </row>
    <row r="68" spans="6:10" x14ac:dyDescent="0.2">
      <c r="F68" s="5">
        <v>134</v>
      </c>
      <c r="G68" s="7">
        <v>220000</v>
      </c>
      <c r="I68" s="5">
        <v>80</v>
      </c>
      <c r="J68" s="7">
        <v>110000</v>
      </c>
    </row>
    <row r="69" spans="6:10" x14ac:dyDescent="0.2">
      <c r="F69" s="5">
        <v>136</v>
      </c>
      <c r="G69" s="7">
        <v>174000</v>
      </c>
      <c r="I69" s="5">
        <v>81</v>
      </c>
      <c r="J69" s="7">
        <v>193500</v>
      </c>
    </row>
    <row r="70" spans="6:10" x14ac:dyDescent="0.2">
      <c r="F70" s="5">
        <v>138</v>
      </c>
      <c r="G70" s="7">
        <v>171000</v>
      </c>
      <c r="I70" s="5">
        <v>82</v>
      </c>
      <c r="J70" s="7">
        <v>153500</v>
      </c>
    </row>
    <row r="71" spans="6:10" x14ac:dyDescent="0.2">
      <c r="F71" s="5">
        <v>139</v>
      </c>
      <c r="G71" s="7">
        <v>230000</v>
      </c>
      <c r="I71" s="5">
        <v>84</v>
      </c>
      <c r="J71" s="7">
        <v>126500</v>
      </c>
    </row>
    <row r="72" spans="6:10" x14ac:dyDescent="0.2">
      <c r="F72" s="5">
        <v>142</v>
      </c>
      <c r="G72" s="7">
        <v>260000</v>
      </c>
      <c r="I72" s="5">
        <v>87</v>
      </c>
      <c r="J72" s="7">
        <v>174000</v>
      </c>
    </row>
    <row r="73" spans="6:10" x14ac:dyDescent="0.2">
      <c r="F73" s="5">
        <v>144</v>
      </c>
      <c r="G73" s="7">
        <v>204000</v>
      </c>
      <c r="I73" s="5">
        <v>88</v>
      </c>
      <c r="J73" s="7">
        <v>164500</v>
      </c>
    </row>
    <row r="74" spans="6:10" x14ac:dyDescent="0.2">
      <c r="F74" s="5">
        <v>148</v>
      </c>
      <c r="G74" s="7">
        <v>222500</v>
      </c>
      <c r="I74" s="5">
        <v>89</v>
      </c>
      <c r="J74" s="7">
        <v>85000</v>
      </c>
    </row>
    <row r="75" spans="6:10" x14ac:dyDescent="0.2">
      <c r="F75" s="5">
        <v>149</v>
      </c>
      <c r="G75" s="7">
        <v>141000</v>
      </c>
      <c r="I75" s="5">
        <v>90</v>
      </c>
      <c r="J75" s="7">
        <v>123600</v>
      </c>
    </row>
    <row r="76" spans="6:10" x14ac:dyDescent="0.2">
      <c r="F76" s="5">
        <v>152</v>
      </c>
      <c r="G76" s="7">
        <v>372402</v>
      </c>
      <c r="I76" s="5">
        <v>91</v>
      </c>
      <c r="J76" s="7">
        <v>109900</v>
      </c>
    </row>
    <row r="77" spans="6:10" x14ac:dyDescent="0.2">
      <c r="F77" s="5">
        <v>158</v>
      </c>
      <c r="G77" s="7">
        <v>269500</v>
      </c>
      <c r="I77" s="5">
        <v>92</v>
      </c>
      <c r="J77" s="7">
        <v>98600</v>
      </c>
    </row>
    <row r="78" spans="6:10" x14ac:dyDescent="0.2">
      <c r="F78" s="5">
        <v>159</v>
      </c>
      <c r="G78" s="7">
        <v>254900</v>
      </c>
      <c r="I78" s="5">
        <v>93</v>
      </c>
      <c r="J78" s="7">
        <v>163500</v>
      </c>
    </row>
    <row r="79" spans="6:10" x14ac:dyDescent="0.2">
      <c r="F79" s="5">
        <v>160</v>
      </c>
      <c r="G79" s="7">
        <v>320000</v>
      </c>
      <c r="I79" s="5">
        <v>94</v>
      </c>
      <c r="J79" s="7">
        <v>133900</v>
      </c>
    </row>
    <row r="80" spans="6:10" x14ac:dyDescent="0.2">
      <c r="F80" s="5">
        <v>162</v>
      </c>
      <c r="G80" s="7">
        <v>412500</v>
      </c>
      <c r="I80" s="5">
        <v>95</v>
      </c>
      <c r="J80" s="7">
        <v>204750</v>
      </c>
    </row>
    <row r="81" spans="6:10" x14ac:dyDescent="0.2">
      <c r="F81" s="5">
        <v>163</v>
      </c>
      <c r="G81" s="7">
        <v>220000</v>
      </c>
      <c r="I81" s="5">
        <v>96</v>
      </c>
      <c r="J81" s="7">
        <v>185000</v>
      </c>
    </row>
    <row r="82" spans="6:10" x14ac:dyDescent="0.2">
      <c r="F82" s="5">
        <v>168</v>
      </c>
      <c r="G82" s="7">
        <v>325624</v>
      </c>
      <c r="I82" s="5">
        <v>98</v>
      </c>
      <c r="J82" s="7">
        <v>94750</v>
      </c>
    </row>
    <row r="83" spans="6:10" x14ac:dyDescent="0.2">
      <c r="F83" s="5">
        <v>169</v>
      </c>
      <c r="G83" s="7">
        <v>183500</v>
      </c>
      <c r="I83" s="5">
        <v>99</v>
      </c>
      <c r="J83" s="7">
        <v>83000</v>
      </c>
    </row>
    <row r="84" spans="6:10" x14ac:dyDescent="0.2">
      <c r="F84" s="5">
        <v>170</v>
      </c>
      <c r="G84" s="7">
        <v>228000</v>
      </c>
      <c r="I84" s="5">
        <v>100</v>
      </c>
      <c r="J84" s="7">
        <v>128950</v>
      </c>
    </row>
    <row r="85" spans="6:10" x14ac:dyDescent="0.2">
      <c r="F85" s="5">
        <v>173</v>
      </c>
      <c r="G85" s="7">
        <v>239000</v>
      </c>
      <c r="I85" s="5">
        <v>101</v>
      </c>
      <c r="J85" s="7">
        <v>205000</v>
      </c>
    </row>
    <row r="86" spans="6:10" x14ac:dyDescent="0.2">
      <c r="F86" s="5">
        <v>179</v>
      </c>
      <c r="G86" s="7">
        <v>501837</v>
      </c>
      <c r="I86" s="5">
        <v>102</v>
      </c>
      <c r="J86" s="7">
        <v>178000</v>
      </c>
    </row>
    <row r="87" spans="6:10" x14ac:dyDescent="0.2">
      <c r="F87" s="5">
        <v>182</v>
      </c>
      <c r="G87" s="7">
        <v>200100</v>
      </c>
      <c r="I87" s="5">
        <v>103</v>
      </c>
      <c r="J87" s="7">
        <v>118964</v>
      </c>
    </row>
    <row r="88" spans="6:10" x14ac:dyDescent="0.2">
      <c r="F88" s="5">
        <v>184</v>
      </c>
      <c r="G88" s="7">
        <v>200000</v>
      </c>
      <c r="I88" s="5">
        <v>107</v>
      </c>
      <c r="J88" s="7">
        <v>100000</v>
      </c>
    </row>
    <row r="89" spans="6:10" x14ac:dyDescent="0.2">
      <c r="F89" s="5">
        <v>186</v>
      </c>
      <c r="G89" s="7">
        <v>475000</v>
      </c>
      <c r="I89" s="5">
        <v>108</v>
      </c>
      <c r="J89" s="7">
        <v>115000</v>
      </c>
    </row>
    <row r="90" spans="6:10" x14ac:dyDescent="0.2">
      <c r="F90" s="5">
        <v>187</v>
      </c>
      <c r="G90" s="7">
        <v>173000</v>
      </c>
      <c r="I90" s="5">
        <v>109</v>
      </c>
      <c r="J90" s="7">
        <v>115000</v>
      </c>
    </row>
    <row r="91" spans="6:10" x14ac:dyDescent="0.2">
      <c r="F91" s="5">
        <v>190</v>
      </c>
      <c r="G91" s="7">
        <v>286000</v>
      </c>
      <c r="I91" s="5">
        <v>110</v>
      </c>
      <c r="J91" s="7">
        <v>190000</v>
      </c>
    </row>
    <row r="92" spans="6:10" x14ac:dyDescent="0.2">
      <c r="F92" s="5">
        <v>191</v>
      </c>
      <c r="G92" s="7">
        <v>315000</v>
      </c>
      <c r="I92" s="5">
        <v>111</v>
      </c>
      <c r="J92" s="7">
        <v>136900</v>
      </c>
    </row>
    <row r="93" spans="6:10" x14ac:dyDescent="0.2">
      <c r="F93" s="5">
        <v>192</v>
      </c>
      <c r="G93" s="7">
        <v>184000</v>
      </c>
      <c r="I93" s="5">
        <v>114</v>
      </c>
      <c r="J93" s="7">
        <v>217000</v>
      </c>
    </row>
    <row r="94" spans="6:10" x14ac:dyDescent="0.2">
      <c r="F94" s="5">
        <v>193</v>
      </c>
      <c r="G94" s="7">
        <v>192000</v>
      </c>
      <c r="I94" s="5">
        <v>115</v>
      </c>
      <c r="J94" s="7">
        <v>259500</v>
      </c>
    </row>
    <row r="95" spans="6:10" x14ac:dyDescent="0.2">
      <c r="F95" s="5">
        <v>194</v>
      </c>
      <c r="G95" s="7">
        <v>130000</v>
      </c>
      <c r="I95" s="5">
        <v>116</v>
      </c>
      <c r="J95" s="7">
        <v>176000</v>
      </c>
    </row>
    <row r="96" spans="6:10" x14ac:dyDescent="0.2">
      <c r="F96" s="5">
        <v>197</v>
      </c>
      <c r="G96" s="7">
        <v>311872</v>
      </c>
      <c r="I96" s="5">
        <v>117</v>
      </c>
      <c r="J96" s="7">
        <v>139000</v>
      </c>
    </row>
    <row r="97" spans="6:10" x14ac:dyDescent="0.2">
      <c r="F97" s="5">
        <v>198</v>
      </c>
      <c r="G97" s="7">
        <v>235000</v>
      </c>
      <c r="I97" s="5">
        <v>118</v>
      </c>
      <c r="J97" s="7">
        <v>155000</v>
      </c>
    </row>
    <row r="98" spans="6:10" x14ac:dyDescent="0.2">
      <c r="F98" s="5">
        <v>200</v>
      </c>
      <c r="G98" s="7">
        <v>274900</v>
      </c>
      <c r="I98" s="5">
        <v>120</v>
      </c>
      <c r="J98" s="7">
        <v>163990</v>
      </c>
    </row>
    <row r="99" spans="6:10" x14ac:dyDescent="0.2">
      <c r="F99" s="5">
        <v>206</v>
      </c>
      <c r="G99" s="7">
        <v>180500</v>
      </c>
      <c r="I99" s="5">
        <v>121</v>
      </c>
      <c r="J99" s="7">
        <v>180000</v>
      </c>
    </row>
    <row r="100" spans="6:10" x14ac:dyDescent="0.2">
      <c r="F100" s="5">
        <v>209</v>
      </c>
      <c r="G100" s="7">
        <v>277000</v>
      </c>
      <c r="I100" s="5">
        <v>122</v>
      </c>
      <c r="J100" s="7">
        <v>100000</v>
      </c>
    </row>
    <row r="101" spans="6:10" x14ac:dyDescent="0.2">
      <c r="F101" s="5">
        <v>213</v>
      </c>
      <c r="G101" s="7">
        <v>252678</v>
      </c>
      <c r="I101" s="5">
        <v>123</v>
      </c>
      <c r="J101" s="7">
        <v>136000</v>
      </c>
    </row>
    <row r="102" spans="6:10" x14ac:dyDescent="0.2">
      <c r="F102" s="5">
        <v>217</v>
      </c>
      <c r="G102" s="7">
        <v>210000</v>
      </c>
      <c r="I102" s="5">
        <v>124</v>
      </c>
      <c r="J102" s="7">
        <v>153900</v>
      </c>
    </row>
    <row r="103" spans="6:10" x14ac:dyDescent="0.2">
      <c r="F103" s="5">
        <v>219</v>
      </c>
      <c r="G103" s="7">
        <v>311500</v>
      </c>
      <c r="I103" s="5">
        <v>125</v>
      </c>
      <c r="J103" s="7">
        <v>181000</v>
      </c>
    </row>
    <row r="104" spans="6:10" x14ac:dyDescent="0.2">
      <c r="F104" s="5">
        <v>220</v>
      </c>
      <c r="G104" s="7">
        <v>167240</v>
      </c>
      <c r="I104" s="5">
        <v>126</v>
      </c>
      <c r="J104" s="7">
        <v>84500</v>
      </c>
    </row>
    <row r="105" spans="6:10" x14ac:dyDescent="0.2">
      <c r="F105" s="5">
        <v>221</v>
      </c>
      <c r="G105" s="7">
        <v>204900</v>
      </c>
      <c r="I105" s="5">
        <v>127</v>
      </c>
      <c r="J105" s="7">
        <v>128000</v>
      </c>
    </row>
    <row r="106" spans="6:10" x14ac:dyDescent="0.2">
      <c r="F106" s="5">
        <v>225</v>
      </c>
      <c r="G106" s="7">
        <v>386250</v>
      </c>
      <c r="I106" s="5">
        <v>128</v>
      </c>
      <c r="J106" s="7">
        <v>87000</v>
      </c>
    </row>
    <row r="107" spans="6:10" x14ac:dyDescent="0.2">
      <c r="F107" s="5">
        <v>227</v>
      </c>
      <c r="G107" s="7">
        <v>290000</v>
      </c>
      <c r="I107" s="5">
        <v>129</v>
      </c>
      <c r="J107" s="7">
        <v>155000</v>
      </c>
    </row>
    <row r="108" spans="6:10" x14ac:dyDescent="0.2">
      <c r="F108" s="5">
        <v>230</v>
      </c>
      <c r="G108" s="7">
        <v>192500</v>
      </c>
      <c r="I108" s="5">
        <v>130</v>
      </c>
      <c r="J108" s="7">
        <v>150000</v>
      </c>
    </row>
    <row r="109" spans="6:10" x14ac:dyDescent="0.2">
      <c r="F109" s="5">
        <v>232</v>
      </c>
      <c r="G109" s="7">
        <v>403000</v>
      </c>
      <c r="I109" s="5">
        <v>132</v>
      </c>
      <c r="J109" s="7">
        <v>244000</v>
      </c>
    </row>
    <row r="110" spans="6:10" x14ac:dyDescent="0.2">
      <c r="F110" s="5">
        <v>237</v>
      </c>
      <c r="G110" s="7">
        <v>185500</v>
      </c>
      <c r="I110" s="5">
        <v>133</v>
      </c>
      <c r="J110" s="7">
        <v>150750</v>
      </c>
    </row>
    <row r="111" spans="6:10" x14ac:dyDescent="0.2">
      <c r="F111" s="5">
        <v>238</v>
      </c>
      <c r="G111" s="7">
        <v>194500</v>
      </c>
      <c r="I111" s="5">
        <v>135</v>
      </c>
      <c r="J111" s="7">
        <v>180000</v>
      </c>
    </row>
    <row r="112" spans="6:10" x14ac:dyDescent="0.2">
      <c r="F112" s="5">
        <v>239</v>
      </c>
      <c r="G112" s="7">
        <v>318000</v>
      </c>
      <c r="I112" s="5">
        <v>137</v>
      </c>
      <c r="J112" s="7">
        <v>143000</v>
      </c>
    </row>
    <row r="113" spans="6:10" x14ac:dyDescent="0.2">
      <c r="F113" s="5">
        <v>241</v>
      </c>
      <c r="G113" s="7">
        <v>262500</v>
      </c>
      <c r="I113" s="5">
        <v>140</v>
      </c>
      <c r="J113" s="7">
        <v>231500</v>
      </c>
    </row>
    <row r="114" spans="6:10" x14ac:dyDescent="0.2">
      <c r="F114" s="5">
        <v>245</v>
      </c>
      <c r="G114" s="7">
        <v>205000</v>
      </c>
      <c r="I114" s="5">
        <v>141</v>
      </c>
      <c r="J114" s="7">
        <v>115000</v>
      </c>
    </row>
    <row r="115" spans="6:10" x14ac:dyDescent="0.2">
      <c r="F115" s="5">
        <v>246</v>
      </c>
      <c r="G115" s="7">
        <v>241500</v>
      </c>
      <c r="I115" s="5">
        <v>143</v>
      </c>
      <c r="J115" s="7">
        <v>166000</v>
      </c>
    </row>
    <row r="116" spans="6:10" x14ac:dyDescent="0.2">
      <c r="F116" s="5">
        <v>249</v>
      </c>
      <c r="G116" s="7">
        <v>180000</v>
      </c>
      <c r="I116" s="5">
        <v>145</v>
      </c>
      <c r="J116" s="7">
        <v>125000</v>
      </c>
    </row>
    <row r="117" spans="6:10" x14ac:dyDescent="0.2">
      <c r="F117" s="5">
        <v>252</v>
      </c>
      <c r="G117" s="7">
        <v>235000</v>
      </c>
      <c r="I117" s="5">
        <v>146</v>
      </c>
      <c r="J117" s="7">
        <v>130000</v>
      </c>
    </row>
    <row r="118" spans="6:10" x14ac:dyDescent="0.2">
      <c r="F118" s="5">
        <v>256</v>
      </c>
      <c r="G118" s="7">
        <v>230000</v>
      </c>
      <c r="I118" s="5">
        <v>147</v>
      </c>
      <c r="J118" s="7">
        <v>105000</v>
      </c>
    </row>
    <row r="119" spans="6:10" x14ac:dyDescent="0.2">
      <c r="F119" s="5">
        <v>258</v>
      </c>
      <c r="G119" s="7">
        <v>220000</v>
      </c>
      <c r="I119" s="5">
        <v>150</v>
      </c>
      <c r="J119" s="7">
        <v>115000</v>
      </c>
    </row>
    <row r="120" spans="6:10" x14ac:dyDescent="0.2">
      <c r="F120" s="5">
        <v>259</v>
      </c>
      <c r="G120" s="7">
        <v>231500</v>
      </c>
      <c r="I120" s="5">
        <v>151</v>
      </c>
      <c r="J120" s="7">
        <v>122000</v>
      </c>
    </row>
    <row r="121" spans="6:10" x14ac:dyDescent="0.2">
      <c r="F121" s="5">
        <v>262</v>
      </c>
      <c r="G121" s="7">
        <v>276000</v>
      </c>
      <c r="I121" s="5">
        <v>153</v>
      </c>
      <c r="J121" s="7">
        <v>190000</v>
      </c>
    </row>
    <row r="122" spans="6:10" x14ac:dyDescent="0.2">
      <c r="F122" s="5">
        <v>271</v>
      </c>
      <c r="G122" s="7">
        <v>266000</v>
      </c>
      <c r="I122" s="5">
        <v>154</v>
      </c>
      <c r="J122" s="7">
        <v>235000</v>
      </c>
    </row>
    <row r="123" spans="6:10" x14ac:dyDescent="0.2">
      <c r="F123" s="5">
        <v>272</v>
      </c>
      <c r="G123" s="7">
        <v>241500</v>
      </c>
      <c r="I123" s="5">
        <v>155</v>
      </c>
      <c r="J123" s="7">
        <v>125000</v>
      </c>
    </row>
    <row r="124" spans="6:10" x14ac:dyDescent="0.2">
      <c r="F124" s="5">
        <v>273</v>
      </c>
      <c r="G124" s="7">
        <v>290000</v>
      </c>
      <c r="I124" s="5">
        <v>156</v>
      </c>
      <c r="J124" s="7">
        <v>79000</v>
      </c>
    </row>
    <row r="125" spans="6:10" x14ac:dyDescent="0.2">
      <c r="F125" s="5">
        <v>276</v>
      </c>
      <c r="G125" s="7">
        <v>205000</v>
      </c>
      <c r="I125" s="5">
        <v>157</v>
      </c>
      <c r="J125" s="7">
        <v>109500</v>
      </c>
    </row>
    <row r="126" spans="6:10" x14ac:dyDescent="0.2">
      <c r="F126" s="5">
        <v>277</v>
      </c>
      <c r="G126" s="7">
        <v>201000</v>
      </c>
      <c r="I126" s="5">
        <v>161</v>
      </c>
      <c r="J126" s="7">
        <v>162500</v>
      </c>
    </row>
    <row r="127" spans="6:10" x14ac:dyDescent="0.2">
      <c r="F127" s="5">
        <v>279</v>
      </c>
      <c r="G127" s="7">
        <v>415298</v>
      </c>
      <c r="I127" s="5">
        <v>164</v>
      </c>
      <c r="J127" s="7">
        <v>103200</v>
      </c>
    </row>
    <row r="128" spans="6:10" x14ac:dyDescent="0.2">
      <c r="F128" s="5">
        <v>280</v>
      </c>
      <c r="G128" s="7">
        <v>192000</v>
      </c>
      <c r="I128" s="5">
        <v>165</v>
      </c>
      <c r="J128" s="7">
        <v>152000</v>
      </c>
    </row>
    <row r="129" spans="6:10" x14ac:dyDescent="0.2">
      <c r="F129" s="5">
        <v>281</v>
      </c>
      <c r="G129" s="7">
        <v>228500</v>
      </c>
      <c r="I129" s="5">
        <v>166</v>
      </c>
      <c r="J129" s="7">
        <v>127500</v>
      </c>
    </row>
    <row r="130" spans="6:10" x14ac:dyDescent="0.2">
      <c r="F130" s="5">
        <v>283</v>
      </c>
      <c r="G130" s="7">
        <v>207500</v>
      </c>
      <c r="I130" s="5">
        <v>167</v>
      </c>
      <c r="J130" s="7">
        <v>190000</v>
      </c>
    </row>
    <row r="131" spans="6:10" x14ac:dyDescent="0.2">
      <c r="F131" s="5">
        <v>284</v>
      </c>
      <c r="G131" s="7">
        <v>244600</v>
      </c>
      <c r="I131" s="5">
        <v>171</v>
      </c>
      <c r="J131" s="7">
        <v>128500</v>
      </c>
    </row>
    <row r="132" spans="6:10" x14ac:dyDescent="0.2">
      <c r="F132" s="5">
        <v>286</v>
      </c>
      <c r="G132" s="7">
        <v>164700</v>
      </c>
      <c r="I132" s="5">
        <v>172</v>
      </c>
      <c r="J132" s="7">
        <v>215000</v>
      </c>
    </row>
    <row r="133" spans="6:10" x14ac:dyDescent="0.2">
      <c r="F133" s="5">
        <v>291</v>
      </c>
      <c r="G133" s="7">
        <v>233230</v>
      </c>
      <c r="I133" s="5">
        <v>174</v>
      </c>
      <c r="J133" s="7">
        <v>163000</v>
      </c>
    </row>
    <row r="134" spans="6:10" x14ac:dyDescent="0.2">
      <c r="F134" s="5">
        <v>294</v>
      </c>
      <c r="G134" s="7">
        <v>235000</v>
      </c>
      <c r="I134" s="5">
        <v>175</v>
      </c>
      <c r="J134" s="7">
        <v>184000</v>
      </c>
    </row>
    <row r="135" spans="6:10" x14ac:dyDescent="0.2">
      <c r="F135" s="5">
        <v>298</v>
      </c>
      <c r="G135" s="7">
        <v>239000</v>
      </c>
      <c r="I135" s="5">
        <v>176</v>
      </c>
      <c r="J135" s="7">
        <v>243000</v>
      </c>
    </row>
    <row r="136" spans="6:10" x14ac:dyDescent="0.2">
      <c r="F136" s="5">
        <v>302</v>
      </c>
      <c r="G136" s="7">
        <v>267000</v>
      </c>
      <c r="I136" s="5">
        <v>177</v>
      </c>
      <c r="J136" s="7">
        <v>211000</v>
      </c>
    </row>
    <row r="137" spans="6:10" x14ac:dyDescent="0.2">
      <c r="F137" s="5">
        <v>303</v>
      </c>
      <c r="G137" s="7">
        <v>205000</v>
      </c>
      <c r="I137" s="5">
        <v>178</v>
      </c>
      <c r="J137" s="7">
        <v>172500</v>
      </c>
    </row>
    <row r="138" spans="6:10" x14ac:dyDescent="0.2">
      <c r="F138" s="5">
        <v>305</v>
      </c>
      <c r="G138" s="7">
        <v>295000</v>
      </c>
      <c r="I138" s="5">
        <v>180</v>
      </c>
      <c r="J138" s="7">
        <v>100000</v>
      </c>
    </row>
    <row r="139" spans="6:10" x14ac:dyDescent="0.2">
      <c r="F139" s="5">
        <v>306</v>
      </c>
      <c r="G139" s="7">
        <v>305900</v>
      </c>
      <c r="I139" s="5">
        <v>181</v>
      </c>
      <c r="J139" s="7">
        <v>177000</v>
      </c>
    </row>
    <row r="140" spans="6:10" x14ac:dyDescent="0.2">
      <c r="F140" s="5">
        <v>307</v>
      </c>
      <c r="G140" s="7">
        <v>225000</v>
      </c>
      <c r="I140" s="5">
        <v>183</v>
      </c>
      <c r="J140" s="7">
        <v>120000</v>
      </c>
    </row>
    <row r="141" spans="6:10" x14ac:dyDescent="0.2">
      <c r="F141" s="5">
        <v>310</v>
      </c>
      <c r="G141" s="7">
        <v>360000</v>
      </c>
      <c r="I141" s="5">
        <v>185</v>
      </c>
      <c r="J141" s="7">
        <v>127000</v>
      </c>
    </row>
    <row r="142" spans="6:10" x14ac:dyDescent="0.2">
      <c r="F142" s="5">
        <v>314</v>
      </c>
      <c r="G142" s="7">
        <v>375000</v>
      </c>
      <c r="I142" s="5">
        <v>188</v>
      </c>
      <c r="J142" s="7">
        <v>135000</v>
      </c>
    </row>
    <row r="143" spans="6:10" x14ac:dyDescent="0.2">
      <c r="F143" s="5">
        <v>315</v>
      </c>
      <c r="G143" s="7">
        <v>178000</v>
      </c>
      <c r="I143" s="5">
        <v>189</v>
      </c>
      <c r="J143" s="7">
        <v>153337</v>
      </c>
    </row>
    <row r="144" spans="6:10" x14ac:dyDescent="0.2">
      <c r="F144" s="5">
        <v>316</v>
      </c>
      <c r="G144" s="7">
        <v>188500</v>
      </c>
      <c r="I144" s="5">
        <v>195</v>
      </c>
      <c r="J144" s="7">
        <v>127000</v>
      </c>
    </row>
    <row r="145" spans="6:10" x14ac:dyDescent="0.2">
      <c r="F145" s="5">
        <v>317</v>
      </c>
      <c r="G145" s="7">
        <v>260000</v>
      </c>
      <c r="I145" s="5">
        <v>196</v>
      </c>
      <c r="J145" s="7">
        <v>148500</v>
      </c>
    </row>
    <row r="146" spans="6:10" x14ac:dyDescent="0.2">
      <c r="F146" s="5">
        <v>318</v>
      </c>
      <c r="G146" s="7">
        <v>270000</v>
      </c>
      <c r="I146" s="5">
        <v>199</v>
      </c>
      <c r="J146" s="7">
        <v>104000</v>
      </c>
    </row>
    <row r="147" spans="6:10" x14ac:dyDescent="0.2">
      <c r="F147" s="5">
        <v>319</v>
      </c>
      <c r="G147" s="7">
        <v>260000</v>
      </c>
      <c r="I147" s="5">
        <v>201</v>
      </c>
      <c r="J147" s="7">
        <v>140000</v>
      </c>
    </row>
    <row r="148" spans="6:10" x14ac:dyDescent="0.2">
      <c r="F148" s="5">
        <v>320</v>
      </c>
      <c r="G148" s="7">
        <v>187500</v>
      </c>
      <c r="I148" s="5">
        <v>202</v>
      </c>
      <c r="J148" s="7">
        <v>171500</v>
      </c>
    </row>
    <row r="149" spans="6:10" x14ac:dyDescent="0.2">
      <c r="F149" s="5">
        <v>321</v>
      </c>
      <c r="G149" s="7">
        <v>342643</v>
      </c>
      <c r="I149" s="5">
        <v>203</v>
      </c>
      <c r="J149" s="7">
        <v>112000</v>
      </c>
    </row>
    <row r="150" spans="6:10" x14ac:dyDescent="0.2">
      <c r="F150" s="5">
        <v>322</v>
      </c>
      <c r="G150" s="7">
        <v>354000</v>
      </c>
      <c r="I150" s="5">
        <v>204</v>
      </c>
      <c r="J150" s="7">
        <v>149000</v>
      </c>
    </row>
    <row r="151" spans="6:10" x14ac:dyDescent="0.2">
      <c r="F151" s="5">
        <v>323</v>
      </c>
      <c r="G151" s="7">
        <v>301000</v>
      </c>
      <c r="I151" s="5">
        <v>205</v>
      </c>
      <c r="J151" s="7">
        <v>110000</v>
      </c>
    </row>
    <row r="152" spans="6:10" x14ac:dyDescent="0.2">
      <c r="F152" s="5">
        <v>325</v>
      </c>
      <c r="G152" s="7">
        <v>242000</v>
      </c>
      <c r="I152" s="5">
        <v>207</v>
      </c>
      <c r="J152" s="7">
        <v>143900</v>
      </c>
    </row>
    <row r="153" spans="6:10" x14ac:dyDescent="0.2">
      <c r="F153" s="5">
        <v>327</v>
      </c>
      <c r="G153" s="7">
        <v>324000</v>
      </c>
      <c r="I153" s="5">
        <v>208</v>
      </c>
      <c r="J153" s="7">
        <v>141000</v>
      </c>
    </row>
    <row r="154" spans="6:10" x14ac:dyDescent="0.2">
      <c r="F154" s="5">
        <v>333</v>
      </c>
      <c r="G154" s="7">
        <v>284000</v>
      </c>
      <c r="I154" s="5">
        <v>210</v>
      </c>
      <c r="J154" s="7">
        <v>145000</v>
      </c>
    </row>
    <row r="155" spans="6:10" x14ac:dyDescent="0.2">
      <c r="F155" s="5">
        <v>334</v>
      </c>
      <c r="G155" s="7">
        <v>207000</v>
      </c>
      <c r="I155" s="5">
        <v>211</v>
      </c>
      <c r="J155" s="7">
        <v>98000</v>
      </c>
    </row>
    <row r="156" spans="6:10" x14ac:dyDescent="0.2">
      <c r="F156" s="5">
        <v>337</v>
      </c>
      <c r="G156" s="7">
        <v>377426</v>
      </c>
      <c r="I156" s="5">
        <v>212</v>
      </c>
      <c r="J156" s="7">
        <v>186000</v>
      </c>
    </row>
    <row r="157" spans="6:10" x14ac:dyDescent="0.2">
      <c r="F157" s="5">
        <v>338</v>
      </c>
      <c r="G157" s="7">
        <v>214000</v>
      </c>
      <c r="I157" s="5">
        <v>214</v>
      </c>
      <c r="J157" s="7">
        <v>156000</v>
      </c>
    </row>
    <row r="158" spans="6:10" x14ac:dyDescent="0.2">
      <c r="F158" s="5">
        <v>339</v>
      </c>
      <c r="G158" s="7">
        <v>202500</v>
      </c>
      <c r="I158" s="5">
        <v>215</v>
      </c>
      <c r="J158" s="7">
        <v>161750</v>
      </c>
    </row>
    <row r="159" spans="6:10" x14ac:dyDescent="0.2">
      <c r="F159" s="5">
        <v>341</v>
      </c>
      <c r="G159" s="7">
        <v>202900</v>
      </c>
      <c r="I159" s="5">
        <v>216</v>
      </c>
      <c r="J159" s="7">
        <v>134450</v>
      </c>
    </row>
    <row r="160" spans="6:10" x14ac:dyDescent="0.2">
      <c r="F160" s="5">
        <v>344</v>
      </c>
      <c r="G160" s="7">
        <v>266000</v>
      </c>
      <c r="I160" s="5">
        <v>218</v>
      </c>
      <c r="J160" s="7">
        <v>107000</v>
      </c>
    </row>
    <row r="161" spans="6:10" x14ac:dyDescent="0.2">
      <c r="F161" s="5">
        <v>349</v>
      </c>
      <c r="G161" s="7">
        <v>154000</v>
      </c>
      <c r="I161" s="5">
        <v>222</v>
      </c>
      <c r="J161" s="7">
        <v>200000</v>
      </c>
    </row>
    <row r="162" spans="6:10" x14ac:dyDescent="0.2">
      <c r="F162" s="5">
        <v>350</v>
      </c>
      <c r="G162" s="7">
        <v>437154</v>
      </c>
      <c r="I162" s="5">
        <v>223</v>
      </c>
      <c r="J162" s="7">
        <v>179900</v>
      </c>
    </row>
    <row r="163" spans="6:10" x14ac:dyDescent="0.2">
      <c r="F163" s="5">
        <v>351</v>
      </c>
      <c r="G163" s="7">
        <v>318061</v>
      </c>
      <c r="I163" s="5">
        <v>224</v>
      </c>
      <c r="J163" s="7">
        <v>97000</v>
      </c>
    </row>
    <row r="164" spans="6:10" x14ac:dyDescent="0.2">
      <c r="F164" s="5">
        <v>352</v>
      </c>
      <c r="G164" s="7">
        <v>190000</v>
      </c>
      <c r="I164" s="5">
        <v>226</v>
      </c>
      <c r="J164" s="7">
        <v>112000</v>
      </c>
    </row>
    <row r="165" spans="6:10" x14ac:dyDescent="0.2">
      <c r="F165" s="5">
        <v>360</v>
      </c>
      <c r="G165" s="7">
        <v>280000</v>
      </c>
      <c r="I165" s="5">
        <v>228</v>
      </c>
      <c r="J165" s="7">
        <v>106000</v>
      </c>
    </row>
    <row r="166" spans="6:10" x14ac:dyDescent="0.2">
      <c r="F166" s="5">
        <v>363</v>
      </c>
      <c r="G166" s="7">
        <v>198500</v>
      </c>
      <c r="I166" s="5">
        <v>229</v>
      </c>
      <c r="J166" s="7">
        <v>125000</v>
      </c>
    </row>
    <row r="167" spans="6:10" x14ac:dyDescent="0.2">
      <c r="F167" s="5">
        <v>375</v>
      </c>
      <c r="G167" s="7">
        <v>219500</v>
      </c>
      <c r="I167" s="5">
        <v>231</v>
      </c>
      <c r="J167" s="7">
        <v>148000</v>
      </c>
    </row>
    <row r="168" spans="6:10" x14ac:dyDescent="0.2">
      <c r="F168" s="5">
        <v>378</v>
      </c>
      <c r="G168" s="7">
        <v>340000</v>
      </c>
      <c r="I168" s="5">
        <v>233</v>
      </c>
      <c r="J168" s="7">
        <v>94500</v>
      </c>
    </row>
    <row r="169" spans="6:10" x14ac:dyDescent="0.2">
      <c r="F169" s="5">
        <v>379</v>
      </c>
      <c r="G169" s="7">
        <v>394432</v>
      </c>
      <c r="I169" s="5">
        <v>234</v>
      </c>
      <c r="J169" s="7">
        <v>128200</v>
      </c>
    </row>
    <row r="170" spans="6:10" x14ac:dyDescent="0.2">
      <c r="F170" s="5">
        <v>382</v>
      </c>
      <c r="G170" s="7">
        <v>187750</v>
      </c>
      <c r="I170" s="5">
        <v>235</v>
      </c>
      <c r="J170" s="7">
        <v>216500</v>
      </c>
    </row>
    <row r="171" spans="6:10" x14ac:dyDescent="0.2">
      <c r="F171" s="5">
        <v>383</v>
      </c>
      <c r="G171" s="7">
        <v>213500</v>
      </c>
      <c r="I171" s="5">
        <v>236</v>
      </c>
      <c r="J171" s="7">
        <v>89500</v>
      </c>
    </row>
    <row r="172" spans="6:10" x14ac:dyDescent="0.2">
      <c r="F172" s="5">
        <v>386</v>
      </c>
      <c r="G172" s="7">
        <v>192000</v>
      </c>
      <c r="I172" s="5">
        <v>240</v>
      </c>
      <c r="J172" s="7">
        <v>113000</v>
      </c>
    </row>
    <row r="173" spans="6:10" x14ac:dyDescent="0.2">
      <c r="F173" s="5">
        <v>389</v>
      </c>
      <c r="G173" s="7">
        <v>191000</v>
      </c>
      <c r="I173" s="5">
        <v>242</v>
      </c>
      <c r="J173" s="7">
        <v>110500</v>
      </c>
    </row>
    <row r="174" spans="6:10" x14ac:dyDescent="0.2">
      <c r="F174" s="5">
        <v>390</v>
      </c>
      <c r="G174" s="7">
        <v>426000</v>
      </c>
      <c r="I174" s="5">
        <v>243</v>
      </c>
      <c r="J174" s="7">
        <v>79000</v>
      </c>
    </row>
    <row r="175" spans="6:10" x14ac:dyDescent="0.2">
      <c r="F175" s="5">
        <v>400</v>
      </c>
      <c r="G175" s="7">
        <v>241000</v>
      </c>
      <c r="I175" s="5">
        <v>244</v>
      </c>
      <c r="J175" s="7">
        <v>120000</v>
      </c>
    </row>
    <row r="176" spans="6:10" x14ac:dyDescent="0.2">
      <c r="F176" s="5">
        <v>401</v>
      </c>
      <c r="G176" s="7">
        <v>245500</v>
      </c>
      <c r="I176" s="5">
        <v>247</v>
      </c>
      <c r="J176" s="7">
        <v>137000</v>
      </c>
    </row>
    <row r="177" spans="6:10" x14ac:dyDescent="0.2">
      <c r="F177" s="5">
        <v>402</v>
      </c>
      <c r="G177" s="7">
        <v>164990</v>
      </c>
      <c r="I177" s="5">
        <v>248</v>
      </c>
      <c r="J177" s="7">
        <v>140000</v>
      </c>
    </row>
    <row r="178" spans="6:10" x14ac:dyDescent="0.2">
      <c r="F178" s="5">
        <v>404</v>
      </c>
      <c r="G178" s="7">
        <v>258000</v>
      </c>
      <c r="I178" s="5">
        <v>250</v>
      </c>
      <c r="J178" s="7">
        <v>277000</v>
      </c>
    </row>
    <row r="179" spans="6:10" x14ac:dyDescent="0.2">
      <c r="F179" s="5">
        <v>409</v>
      </c>
      <c r="G179" s="7">
        <v>280000</v>
      </c>
      <c r="I179" s="5">
        <v>251</v>
      </c>
      <c r="J179" s="7">
        <v>76500</v>
      </c>
    </row>
    <row r="180" spans="6:10" x14ac:dyDescent="0.2">
      <c r="F180" s="5">
        <v>410</v>
      </c>
      <c r="G180" s="7">
        <v>339750</v>
      </c>
      <c r="I180" s="5">
        <v>253</v>
      </c>
      <c r="J180" s="7">
        <v>173000</v>
      </c>
    </row>
    <row r="181" spans="6:10" x14ac:dyDescent="0.2">
      <c r="F181" s="5">
        <v>413</v>
      </c>
      <c r="G181" s="7">
        <v>222000</v>
      </c>
      <c r="I181" s="5">
        <v>254</v>
      </c>
      <c r="J181" s="7">
        <v>158000</v>
      </c>
    </row>
    <row r="182" spans="6:10" x14ac:dyDescent="0.2">
      <c r="F182" s="5">
        <v>415</v>
      </c>
      <c r="G182" s="7">
        <v>228000</v>
      </c>
      <c r="I182" s="5">
        <v>255</v>
      </c>
      <c r="J182" s="7">
        <v>145000</v>
      </c>
    </row>
    <row r="183" spans="6:10" x14ac:dyDescent="0.2">
      <c r="F183" s="5">
        <v>416</v>
      </c>
      <c r="G183" s="7">
        <v>181134</v>
      </c>
      <c r="I183" s="5">
        <v>257</v>
      </c>
      <c r="J183" s="7">
        <v>207500</v>
      </c>
    </row>
    <row r="184" spans="6:10" x14ac:dyDescent="0.2">
      <c r="F184" s="5">
        <v>421</v>
      </c>
      <c r="G184" s="7">
        <v>206300</v>
      </c>
      <c r="I184" s="5">
        <v>260</v>
      </c>
      <c r="J184" s="7">
        <v>97000</v>
      </c>
    </row>
    <row r="185" spans="6:10" x14ac:dyDescent="0.2">
      <c r="F185" s="5">
        <v>424</v>
      </c>
      <c r="G185" s="7">
        <v>315000</v>
      </c>
      <c r="I185" s="5">
        <v>261</v>
      </c>
      <c r="J185" s="7">
        <v>176000</v>
      </c>
    </row>
    <row r="186" spans="6:10" x14ac:dyDescent="0.2">
      <c r="F186" s="5">
        <v>426</v>
      </c>
      <c r="G186" s="7">
        <v>135000</v>
      </c>
      <c r="I186" s="5">
        <v>263</v>
      </c>
      <c r="J186" s="7">
        <v>151000</v>
      </c>
    </row>
    <row r="187" spans="6:10" x14ac:dyDescent="0.2">
      <c r="F187" s="5">
        <v>427</v>
      </c>
      <c r="G187" s="7">
        <v>275000</v>
      </c>
      <c r="I187" s="5">
        <v>264</v>
      </c>
      <c r="J187" s="7">
        <v>130000</v>
      </c>
    </row>
    <row r="188" spans="6:10" x14ac:dyDescent="0.2">
      <c r="F188" s="5">
        <v>429</v>
      </c>
      <c r="G188" s="7">
        <v>195400</v>
      </c>
      <c r="I188" s="5">
        <v>265</v>
      </c>
      <c r="J188" s="7">
        <v>73000</v>
      </c>
    </row>
    <row r="189" spans="6:10" x14ac:dyDescent="0.2">
      <c r="F189" s="5">
        <v>436</v>
      </c>
      <c r="G189" s="7">
        <v>212000</v>
      </c>
      <c r="I189" s="5">
        <v>266</v>
      </c>
      <c r="J189" s="7">
        <v>175500</v>
      </c>
    </row>
    <row r="190" spans="6:10" x14ac:dyDescent="0.2">
      <c r="F190" s="5">
        <v>441</v>
      </c>
      <c r="G190" s="7">
        <v>555000</v>
      </c>
      <c r="I190" s="5">
        <v>267</v>
      </c>
      <c r="J190" s="7">
        <v>185000</v>
      </c>
    </row>
    <row r="191" spans="6:10" x14ac:dyDescent="0.2">
      <c r="F191" s="5">
        <v>444</v>
      </c>
      <c r="G191" s="7">
        <v>172500</v>
      </c>
      <c r="I191" s="5">
        <v>268</v>
      </c>
      <c r="J191" s="7">
        <v>179500</v>
      </c>
    </row>
    <row r="192" spans="6:10" x14ac:dyDescent="0.2">
      <c r="F192" s="5">
        <v>445</v>
      </c>
      <c r="G192" s="7">
        <v>210000</v>
      </c>
      <c r="I192" s="5">
        <v>269</v>
      </c>
      <c r="J192" s="7">
        <v>120500</v>
      </c>
    </row>
    <row r="193" spans="6:10" x14ac:dyDescent="0.2">
      <c r="F193" s="5">
        <v>448</v>
      </c>
      <c r="G193" s="7">
        <v>199900</v>
      </c>
      <c r="I193" s="5">
        <v>270</v>
      </c>
      <c r="J193" s="7">
        <v>148000</v>
      </c>
    </row>
    <row r="194" spans="6:10" x14ac:dyDescent="0.2">
      <c r="F194" s="5">
        <v>452</v>
      </c>
      <c r="G194" s="7">
        <v>280000</v>
      </c>
      <c r="I194" s="5">
        <v>274</v>
      </c>
      <c r="J194" s="7">
        <v>139000</v>
      </c>
    </row>
    <row r="195" spans="6:10" x14ac:dyDescent="0.2">
      <c r="F195" s="5">
        <v>454</v>
      </c>
      <c r="G195" s="7">
        <v>210000</v>
      </c>
      <c r="I195" s="5">
        <v>275</v>
      </c>
      <c r="J195" s="7">
        <v>124500</v>
      </c>
    </row>
    <row r="196" spans="6:10" x14ac:dyDescent="0.2">
      <c r="F196" s="5">
        <v>456</v>
      </c>
      <c r="G196" s="7">
        <v>175500</v>
      </c>
      <c r="I196" s="5">
        <v>278</v>
      </c>
      <c r="J196" s="7">
        <v>141000</v>
      </c>
    </row>
    <row r="197" spans="6:10" x14ac:dyDescent="0.2">
      <c r="F197" s="5">
        <v>459</v>
      </c>
      <c r="G197" s="7">
        <v>161000</v>
      </c>
      <c r="I197" s="5">
        <v>282</v>
      </c>
      <c r="J197" s="7">
        <v>185000</v>
      </c>
    </row>
    <row r="198" spans="6:10" x14ac:dyDescent="0.2">
      <c r="F198" s="5">
        <v>461</v>
      </c>
      <c r="G198" s="7">
        <v>263435</v>
      </c>
      <c r="I198" s="5">
        <v>285</v>
      </c>
      <c r="J198" s="7">
        <v>179200</v>
      </c>
    </row>
    <row r="199" spans="6:10" x14ac:dyDescent="0.2">
      <c r="F199" s="5">
        <v>462</v>
      </c>
      <c r="G199" s="7">
        <v>155000</v>
      </c>
      <c r="I199" s="5">
        <v>287</v>
      </c>
      <c r="J199" s="7">
        <v>159000</v>
      </c>
    </row>
    <row r="200" spans="6:10" x14ac:dyDescent="0.2">
      <c r="F200" s="5">
        <v>466</v>
      </c>
      <c r="G200" s="7">
        <v>178740</v>
      </c>
      <c r="I200" s="5">
        <v>288</v>
      </c>
      <c r="J200" s="7">
        <v>88000</v>
      </c>
    </row>
    <row r="201" spans="6:10" x14ac:dyDescent="0.2">
      <c r="F201" s="5">
        <v>467</v>
      </c>
      <c r="G201" s="7">
        <v>167000</v>
      </c>
      <c r="I201" s="5">
        <v>289</v>
      </c>
      <c r="J201" s="7">
        <v>122000</v>
      </c>
    </row>
    <row r="202" spans="6:10" x14ac:dyDescent="0.2">
      <c r="F202" s="5">
        <v>469</v>
      </c>
      <c r="G202" s="7">
        <v>250000</v>
      </c>
      <c r="I202" s="5">
        <v>290</v>
      </c>
      <c r="J202" s="7">
        <v>153575</v>
      </c>
    </row>
    <row r="203" spans="6:10" x14ac:dyDescent="0.2">
      <c r="F203" s="5">
        <v>471</v>
      </c>
      <c r="G203" s="7">
        <v>212000</v>
      </c>
      <c r="I203" s="5">
        <v>292</v>
      </c>
      <c r="J203" s="7">
        <v>135900</v>
      </c>
    </row>
    <row r="204" spans="6:10" x14ac:dyDescent="0.2">
      <c r="F204" s="5">
        <v>472</v>
      </c>
      <c r="G204" s="7">
        <v>190000</v>
      </c>
      <c r="I204" s="5">
        <v>293</v>
      </c>
      <c r="J204" s="7">
        <v>131000</v>
      </c>
    </row>
    <row r="205" spans="6:10" x14ac:dyDescent="0.2">
      <c r="F205" s="5">
        <v>474</v>
      </c>
      <c r="G205" s="7">
        <v>440000</v>
      </c>
      <c r="I205" s="5">
        <v>295</v>
      </c>
      <c r="J205" s="7">
        <v>167000</v>
      </c>
    </row>
    <row r="206" spans="6:10" x14ac:dyDescent="0.2">
      <c r="F206" s="5">
        <v>475</v>
      </c>
      <c r="G206" s="7">
        <v>251000</v>
      </c>
      <c r="I206" s="5">
        <v>296</v>
      </c>
      <c r="J206" s="7">
        <v>142500</v>
      </c>
    </row>
    <row r="207" spans="6:10" x14ac:dyDescent="0.2">
      <c r="F207" s="5">
        <v>478</v>
      </c>
      <c r="G207" s="7">
        <v>380000</v>
      </c>
      <c r="I207" s="5">
        <v>297</v>
      </c>
      <c r="J207" s="7">
        <v>152000</v>
      </c>
    </row>
    <row r="208" spans="6:10" x14ac:dyDescent="0.2">
      <c r="F208" s="5">
        <v>479</v>
      </c>
      <c r="G208" s="7">
        <v>297000</v>
      </c>
      <c r="I208" s="5">
        <v>299</v>
      </c>
      <c r="J208" s="7">
        <v>175000</v>
      </c>
    </row>
    <row r="209" spans="6:10" x14ac:dyDescent="0.2">
      <c r="F209" s="5">
        <v>481</v>
      </c>
      <c r="G209" s="7">
        <v>326000</v>
      </c>
      <c r="I209" s="5">
        <v>300</v>
      </c>
      <c r="J209" s="7">
        <v>158500</v>
      </c>
    </row>
    <row r="210" spans="6:10" x14ac:dyDescent="0.2">
      <c r="F210" s="5">
        <v>482</v>
      </c>
      <c r="G210" s="7">
        <v>374000</v>
      </c>
      <c r="I210" s="5">
        <v>301</v>
      </c>
      <c r="J210" s="7">
        <v>157000</v>
      </c>
    </row>
    <row r="211" spans="6:10" x14ac:dyDescent="0.2">
      <c r="F211" s="5">
        <v>483</v>
      </c>
      <c r="G211" s="7">
        <v>155000</v>
      </c>
      <c r="I211" s="5">
        <v>304</v>
      </c>
      <c r="J211" s="7">
        <v>149900</v>
      </c>
    </row>
    <row r="212" spans="6:10" x14ac:dyDescent="0.2">
      <c r="F212" s="5">
        <v>497</v>
      </c>
      <c r="G212" s="7">
        <v>430000</v>
      </c>
      <c r="I212" s="5">
        <v>308</v>
      </c>
      <c r="J212" s="7">
        <v>89500</v>
      </c>
    </row>
    <row r="213" spans="6:10" x14ac:dyDescent="0.2">
      <c r="F213" s="5">
        <v>498</v>
      </c>
      <c r="G213" s="7">
        <v>184000</v>
      </c>
      <c r="I213" s="5">
        <v>309</v>
      </c>
      <c r="J213" s="7">
        <v>82500</v>
      </c>
    </row>
    <row r="214" spans="6:10" x14ac:dyDescent="0.2">
      <c r="F214" s="5">
        <v>502</v>
      </c>
      <c r="G214" s="7">
        <v>226700</v>
      </c>
      <c r="I214" s="5">
        <v>311</v>
      </c>
      <c r="J214" s="7">
        <v>165600</v>
      </c>
    </row>
    <row r="215" spans="6:10" x14ac:dyDescent="0.2">
      <c r="F215" s="5">
        <v>504</v>
      </c>
      <c r="G215" s="7">
        <v>289000</v>
      </c>
      <c r="I215" s="5">
        <v>312</v>
      </c>
      <c r="J215" s="7">
        <v>132000</v>
      </c>
    </row>
    <row r="216" spans="6:10" x14ac:dyDescent="0.2">
      <c r="F216" s="5">
        <v>507</v>
      </c>
      <c r="G216" s="7">
        <v>215000</v>
      </c>
      <c r="I216" s="5">
        <v>313</v>
      </c>
      <c r="J216" s="7">
        <v>119900</v>
      </c>
    </row>
    <row r="217" spans="6:10" x14ac:dyDescent="0.2">
      <c r="F217" s="5">
        <v>509</v>
      </c>
      <c r="G217" s="7">
        <v>161000</v>
      </c>
      <c r="I217" s="5">
        <v>324</v>
      </c>
      <c r="J217" s="7">
        <v>126175</v>
      </c>
    </row>
    <row r="218" spans="6:10" x14ac:dyDescent="0.2">
      <c r="F218" s="5">
        <v>512</v>
      </c>
      <c r="G218" s="7">
        <v>202665</v>
      </c>
      <c r="I218" s="5">
        <v>326</v>
      </c>
      <c r="J218" s="7">
        <v>87000</v>
      </c>
    </row>
    <row r="219" spans="6:10" x14ac:dyDescent="0.2">
      <c r="F219" s="5">
        <v>516</v>
      </c>
      <c r="G219" s="7">
        <v>402861</v>
      </c>
      <c r="I219" s="5">
        <v>328</v>
      </c>
      <c r="J219" s="7">
        <v>145250</v>
      </c>
    </row>
    <row r="220" spans="6:10" x14ac:dyDescent="0.2">
      <c r="F220" s="5">
        <v>518</v>
      </c>
      <c r="G220" s="7">
        <v>265000</v>
      </c>
      <c r="I220" s="5">
        <v>329</v>
      </c>
      <c r="J220" s="7">
        <v>214500</v>
      </c>
    </row>
    <row r="221" spans="6:10" x14ac:dyDescent="0.2">
      <c r="F221" s="5">
        <v>520</v>
      </c>
      <c r="G221" s="7">
        <v>234000</v>
      </c>
      <c r="I221" s="5">
        <v>330</v>
      </c>
      <c r="J221" s="7">
        <v>78000</v>
      </c>
    </row>
    <row r="222" spans="6:10" x14ac:dyDescent="0.2">
      <c r="F222" s="5">
        <v>524</v>
      </c>
      <c r="G222" s="7">
        <v>184750</v>
      </c>
      <c r="I222" s="5">
        <v>331</v>
      </c>
      <c r="J222" s="7">
        <v>119000</v>
      </c>
    </row>
    <row r="223" spans="6:10" x14ac:dyDescent="0.2">
      <c r="F223" s="5">
        <v>525</v>
      </c>
      <c r="G223" s="7">
        <v>315750</v>
      </c>
      <c r="I223" s="5">
        <v>332</v>
      </c>
      <c r="J223" s="7">
        <v>139000</v>
      </c>
    </row>
    <row r="224" spans="6:10" x14ac:dyDescent="0.2">
      <c r="F224" s="5">
        <v>526</v>
      </c>
      <c r="G224" s="7">
        <v>176000</v>
      </c>
      <c r="I224" s="5">
        <v>335</v>
      </c>
      <c r="J224" s="7">
        <v>192000</v>
      </c>
    </row>
    <row r="225" spans="6:10" x14ac:dyDescent="0.2">
      <c r="F225" s="5">
        <v>528</v>
      </c>
      <c r="G225" s="7">
        <v>446261</v>
      </c>
      <c r="I225" s="5">
        <v>336</v>
      </c>
      <c r="J225" s="7">
        <v>228950</v>
      </c>
    </row>
    <row r="226" spans="6:10" x14ac:dyDescent="0.2">
      <c r="F226" s="5">
        <v>535</v>
      </c>
      <c r="G226" s="7">
        <v>178000</v>
      </c>
      <c r="I226" s="5">
        <v>340</v>
      </c>
      <c r="J226" s="7">
        <v>155000</v>
      </c>
    </row>
    <row r="227" spans="6:10" x14ac:dyDescent="0.2">
      <c r="F227" s="5">
        <v>537</v>
      </c>
      <c r="G227" s="7">
        <v>188000</v>
      </c>
      <c r="I227" s="5">
        <v>342</v>
      </c>
      <c r="J227" s="7">
        <v>82000</v>
      </c>
    </row>
    <row r="228" spans="6:10" x14ac:dyDescent="0.2">
      <c r="F228" s="5">
        <v>540</v>
      </c>
      <c r="G228" s="7">
        <v>272000</v>
      </c>
      <c r="I228" s="5">
        <v>343</v>
      </c>
      <c r="J228" s="7">
        <v>87500</v>
      </c>
    </row>
    <row r="229" spans="6:10" x14ac:dyDescent="0.2">
      <c r="F229" s="5">
        <v>541</v>
      </c>
      <c r="G229" s="7">
        <v>315000</v>
      </c>
      <c r="I229" s="5">
        <v>345</v>
      </c>
      <c r="J229" s="7">
        <v>85000</v>
      </c>
    </row>
    <row r="230" spans="6:10" x14ac:dyDescent="0.2">
      <c r="F230" s="5">
        <v>542</v>
      </c>
      <c r="G230" s="7">
        <v>248000</v>
      </c>
      <c r="I230" s="5">
        <v>346</v>
      </c>
      <c r="J230" s="7">
        <v>140200</v>
      </c>
    </row>
    <row r="231" spans="6:10" x14ac:dyDescent="0.2">
      <c r="F231" s="5">
        <v>543</v>
      </c>
      <c r="G231" s="7">
        <v>213250</v>
      </c>
      <c r="I231" s="5">
        <v>347</v>
      </c>
      <c r="J231" s="7">
        <v>151500</v>
      </c>
    </row>
    <row r="232" spans="6:10" x14ac:dyDescent="0.2">
      <c r="F232" s="5">
        <v>544</v>
      </c>
      <c r="G232" s="7">
        <v>133000</v>
      </c>
      <c r="I232" s="5">
        <v>348</v>
      </c>
      <c r="J232" s="7">
        <v>157500</v>
      </c>
    </row>
    <row r="233" spans="6:10" x14ac:dyDescent="0.2">
      <c r="F233" s="5">
        <v>545</v>
      </c>
      <c r="G233" s="7">
        <v>179665</v>
      </c>
      <c r="I233" s="5">
        <v>353</v>
      </c>
      <c r="J233" s="7">
        <v>95000</v>
      </c>
    </row>
    <row r="234" spans="6:10" x14ac:dyDescent="0.2">
      <c r="F234" s="5">
        <v>546</v>
      </c>
      <c r="G234" s="7">
        <v>229000</v>
      </c>
      <c r="I234" s="5">
        <v>354</v>
      </c>
      <c r="J234" s="7">
        <v>105900</v>
      </c>
    </row>
    <row r="235" spans="6:10" x14ac:dyDescent="0.2">
      <c r="F235" s="5">
        <v>550</v>
      </c>
      <c r="G235" s="7">
        <v>263000</v>
      </c>
      <c r="I235" s="5">
        <v>355</v>
      </c>
      <c r="J235" s="7">
        <v>140000</v>
      </c>
    </row>
    <row r="236" spans="6:10" x14ac:dyDescent="0.2">
      <c r="F236" s="5">
        <v>553</v>
      </c>
      <c r="G236" s="7">
        <v>255500</v>
      </c>
      <c r="I236" s="5">
        <v>356</v>
      </c>
      <c r="J236" s="7">
        <v>177500</v>
      </c>
    </row>
    <row r="237" spans="6:10" x14ac:dyDescent="0.2">
      <c r="F237" s="5">
        <v>555</v>
      </c>
      <c r="G237" s="7">
        <v>284000</v>
      </c>
      <c r="I237" s="5">
        <v>357</v>
      </c>
      <c r="J237" s="7">
        <v>173000</v>
      </c>
    </row>
    <row r="238" spans="6:10" x14ac:dyDescent="0.2">
      <c r="F238" s="5">
        <v>559</v>
      </c>
      <c r="G238" s="7">
        <v>175000</v>
      </c>
      <c r="I238" s="5">
        <v>358</v>
      </c>
      <c r="J238" s="7">
        <v>134000</v>
      </c>
    </row>
    <row r="239" spans="6:10" x14ac:dyDescent="0.2">
      <c r="F239" s="5">
        <v>560</v>
      </c>
      <c r="G239" s="7">
        <v>234000</v>
      </c>
      <c r="I239" s="5">
        <v>359</v>
      </c>
      <c r="J239" s="7">
        <v>130000</v>
      </c>
    </row>
    <row r="240" spans="6:10" x14ac:dyDescent="0.2">
      <c r="F240" s="5">
        <v>565</v>
      </c>
      <c r="G240" s="7">
        <v>268000</v>
      </c>
      <c r="I240" s="5">
        <v>361</v>
      </c>
      <c r="J240" s="7">
        <v>156000</v>
      </c>
    </row>
    <row r="241" spans="6:10" x14ac:dyDescent="0.2">
      <c r="F241" s="5">
        <v>567</v>
      </c>
      <c r="G241" s="7">
        <v>325000</v>
      </c>
      <c r="I241" s="5">
        <v>362</v>
      </c>
      <c r="J241" s="7">
        <v>145000</v>
      </c>
    </row>
    <row r="242" spans="6:10" x14ac:dyDescent="0.2">
      <c r="F242" s="5">
        <v>568</v>
      </c>
      <c r="G242" s="7">
        <v>214000</v>
      </c>
      <c r="I242" s="5">
        <v>364</v>
      </c>
      <c r="J242" s="7">
        <v>118000</v>
      </c>
    </row>
    <row r="243" spans="6:10" x14ac:dyDescent="0.2">
      <c r="F243" s="5">
        <v>569</v>
      </c>
      <c r="G243" s="7">
        <v>316600</v>
      </c>
      <c r="I243" s="5">
        <v>365</v>
      </c>
      <c r="J243" s="7">
        <v>190000</v>
      </c>
    </row>
    <row r="244" spans="6:10" x14ac:dyDescent="0.2">
      <c r="F244" s="5">
        <v>573</v>
      </c>
      <c r="G244" s="7">
        <v>224500</v>
      </c>
      <c r="I244" s="5">
        <v>366</v>
      </c>
      <c r="J244" s="7">
        <v>147000</v>
      </c>
    </row>
    <row r="245" spans="6:10" x14ac:dyDescent="0.2">
      <c r="F245" s="5">
        <v>574</v>
      </c>
      <c r="G245" s="7">
        <v>170000</v>
      </c>
      <c r="I245" s="5">
        <v>367</v>
      </c>
      <c r="J245" s="7">
        <v>159000</v>
      </c>
    </row>
    <row r="246" spans="6:10" x14ac:dyDescent="0.2">
      <c r="F246" s="5">
        <v>577</v>
      </c>
      <c r="G246" s="7">
        <v>145000</v>
      </c>
      <c r="I246" s="5">
        <v>368</v>
      </c>
      <c r="J246" s="7">
        <v>165000</v>
      </c>
    </row>
    <row r="247" spans="6:10" x14ac:dyDescent="0.2">
      <c r="F247" s="5">
        <v>579</v>
      </c>
      <c r="G247" s="7">
        <v>146000</v>
      </c>
      <c r="I247" s="5">
        <v>369</v>
      </c>
      <c r="J247" s="7">
        <v>132000</v>
      </c>
    </row>
    <row r="248" spans="6:10" x14ac:dyDescent="0.2">
      <c r="F248" s="5">
        <v>582</v>
      </c>
      <c r="G248" s="7">
        <v>253293</v>
      </c>
      <c r="I248" s="5">
        <v>370</v>
      </c>
      <c r="J248" s="7">
        <v>162000</v>
      </c>
    </row>
    <row r="249" spans="6:10" x14ac:dyDescent="0.2">
      <c r="F249" s="5">
        <v>584</v>
      </c>
      <c r="G249" s="7">
        <v>325000</v>
      </c>
      <c r="I249" s="5">
        <v>371</v>
      </c>
      <c r="J249" s="7">
        <v>172400</v>
      </c>
    </row>
    <row r="250" spans="6:10" x14ac:dyDescent="0.2">
      <c r="F250" s="5">
        <v>586</v>
      </c>
      <c r="G250" s="7">
        <v>369900</v>
      </c>
      <c r="I250" s="5">
        <v>372</v>
      </c>
      <c r="J250" s="7">
        <v>134432</v>
      </c>
    </row>
    <row r="251" spans="6:10" x14ac:dyDescent="0.2">
      <c r="F251" s="5">
        <v>591</v>
      </c>
      <c r="G251" s="7">
        <v>185900</v>
      </c>
      <c r="I251" s="5">
        <v>373</v>
      </c>
      <c r="J251" s="7">
        <v>125000</v>
      </c>
    </row>
    <row r="252" spans="6:10" x14ac:dyDescent="0.2">
      <c r="F252" s="5">
        <v>592</v>
      </c>
      <c r="G252" s="7">
        <v>451950</v>
      </c>
      <c r="I252" s="5">
        <v>374</v>
      </c>
      <c r="J252" s="7">
        <v>123000</v>
      </c>
    </row>
    <row r="253" spans="6:10" x14ac:dyDescent="0.2">
      <c r="F253" s="5">
        <v>596</v>
      </c>
      <c r="G253" s="7">
        <v>319000</v>
      </c>
      <c r="I253" s="5">
        <v>376</v>
      </c>
      <c r="J253" s="7">
        <v>61000</v>
      </c>
    </row>
    <row r="254" spans="6:10" x14ac:dyDescent="0.2">
      <c r="F254" s="5">
        <v>598</v>
      </c>
      <c r="G254" s="7">
        <v>194201</v>
      </c>
      <c r="I254" s="5">
        <v>377</v>
      </c>
      <c r="J254" s="7">
        <v>148000</v>
      </c>
    </row>
    <row r="255" spans="6:10" x14ac:dyDescent="0.2">
      <c r="F255" s="5">
        <v>601</v>
      </c>
      <c r="G255" s="7">
        <v>275000</v>
      </c>
      <c r="I255" s="5">
        <v>380</v>
      </c>
      <c r="J255" s="7">
        <v>179000</v>
      </c>
    </row>
    <row r="256" spans="6:10" x14ac:dyDescent="0.2">
      <c r="F256" s="5">
        <v>603</v>
      </c>
      <c r="G256" s="7">
        <v>220000</v>
      </c>
      <c r="I256" s="5">
        <v>381</v>
      </c>
      <c r="J256" s="7">
        <v>127000</v>
      </c>
    </row>
    <row r="257" spans="6:10" x14ac:dyDescent="0.2">
      <c r="F257" s="5">
        <v>604</v>
      </c>
      <c r="G257" s="7">
        <v>151000</v>
      </c>
      <c r="I257" s="5">
        <v>384</v>
      </c>
      <c r="J257" s="7">
        <v>76000</v>
      </c>
    </row>
    <row r="258" spans="6:10" x14ac:dyDescent="0.2">
      <c r="F258" s="5">
        <v>605</v>
      </c>
      <c r="G258" s="7">
        <v>221000</v>
      </c>
      <c r="I258" s="5">
        <v>385</v>
      </c>
      <c r="J258" s="7">
        <v>240000</v>
      </c>
    </row>
    <row r="259" spans="6:10" x14ac:dyDescent="0.2">
      <c r="F259" s="5">
        <v>606</v>
      </c>
      <c r="G259" s="7">
        <v>205000</v>
      </c>
      <c r="I259" s="5">
        <v>387</v>
      </c>
      <c r="J259" s="7">
        <v>81000</v>
      </c>
    </row>
    <row r="260" spans="6:10" x14ac:dyDescent="0.2">
      <c r="F260" s="5">
        <v>609</v>
      </c>
      <c r="G260" s="7">
        <v>359100</v>
      </c>
      <c r="I260" s="5">
        <v>388</v>
      </c>
      <c r="J260" s="7">
        <v>125000</v>
      </c>
    </row>
    <row r="261" spans="6:10" x14ac:dyDescent="0.2">
      <c r="F261" s="5">
        <v>611</v>
      </c>
      <c r="G261" s="7">
        <v>313000</v>
      </c>
      <c r="I261" s="5">
        <v>391</v>
      </c>
      <c r="J261" s="7">
        <v>119000</v>
      </c>
    </row>
    <row r="262" spans="6:10" x14ac:dyDescent="0.2">
      <c r="F262" s="5">
        <v>613</v>
      </c>
      <c r="G262" s="7">
        <v>261500</v>
      </c>
      <c r="I262" s="5">
        <v>392</v>
      </c>
      <c r="J262" s="7">
        <v>215000</v>
      </c>
    </row>
    <row r="263" spans="6:10" x14ac:dyDescent="0.2">
      <c r="F263" s="5">
        <v>619</v>
      </c>
      <c r="G263" s="7">
        <v>314813</v>
      </c>
      <c r="I263" s="5">
        <v>393</v>
      </c>
      <c r="J263" s="7">
        <v>106500</v>
      </c>
    </row>
    <row r="264" spans="6:10" x14ac:dyDescent="0.2">
      <c r="F264" s="5">
        <v>620</v>
      </c>
      <c r="G264" s="7">
        <v>305000</v>
      </c>
      <c r="I264" s="5">
        <v>394</v>
      </c>
      <c r="J264" s="7">
        <v>100000</v>
      </c>
    </row>
    <row r="265" spans="6:10" x14ac:dyDescent="0.2">
      <c r="F265" s="5">
        <v>632</v>
      </c>
      <c r="G265" s="7">
        <v>209500</v>
      </c>
      <c r="I265" s="5">
        <v>395</v>
      </c>
      <c r="J265" s="7">
        <v>109000</v>
      </c>
    </row>
    <row r="266" spans="6:10" x14ac:dyDescent="0.2">
      <c r="F266" s="5">
        <v>633</v>
      </c>
      <c r="G266" s="7">
        <v>82500</v>
      </c>
      <c r="I266" s="5">
        <v>396</v>
      </c>
      <c r="J266" s="7">
        <v>129000</v>
      </c>
    </row>
    <row r="267" spans="6:10" x14ac:dyDescent="0.2">
      <c r="F267" s="5">
        <v>640</v>
      </c>
      <c r="G267" s="7">
        <v>264561</v>
      </c>
      <c r="I267" s="5">
        <v>397</v>
      </c>
      <c r="J267" s="7">
        <v>123000</v>
      </c>
    </row>
    <row r="268" spans="6:10" x14ac:dyDescent="0.2">
      <c r="F268" s="5">
        <v>641</v>
      </c>
      <c r="G268" s="7">
        <v>274000</v>
      </c>
      <c r="I268" s="5">
        <v>398</v>
      </c>
      <c r="J268" s="7">
        <v>169500</v>
      </c>
    </row>
    <row r="269" spans="6:10" x14ac:dyDescent="0.2">
      <c r="F269" s="5">
        <v>642</v>
      </c>
      <c r="G269" s="7">
        <v>226000</v>
      </c>
      <c r="I269" s="5">
        <v>399</v>
      </c>
      <c r="J269" s="7">
        <v>67000</v>
      </c>
    </row>
    <row r="270" spans="6:10" x14ac:dyDescent="0.2">
      <c r="F270" s="5">
        <v>643</v>
      </c>
      <c r="G270" s="7">
        <v>345000</v>
      </c>
      <c r="I270" s="5">
        <v>403</v>
      </c>
      <c r="J270" s="7">
        <v>108000</v>
      </c>
    </row>
    <row r="271" spans="6:10" x14ac:dyDescent="0.2">
      <c r="F271" s="5">
        <v>645</v>
      </c>
      <c r="G271" s="7">
        <v>370878</v>
      </c>
      <c r="I271" s="5">
        <v>405</v>
      </c>
      <c r="J271" s="7">
        <v>168000</v>
      </c>
    </row>
    <row r="272" spans="6:10" x14ac:dyDescent="0.2">
      <c r="F272" s="5">
        <v>651</v>
      </c>
      <c r="G272" s="7">
        <v>205950</v>
      </c>
      <c r="I272" s="5">
        <v>406</v>
      </c>
      <c r="J272" s="7">
        <v>150000</v>
      </c>
    </row>
    <row r="273" spans="6:10" x14ac:dyDescent="0.2">
      <c r="F273" s="5">
        <v>653</v>
      </c>
      <c r="G273" s="7">
        <v>191000</v>
      </c>
      <c r="I273" s="5">
        <v>407</v>
      </c>
      <c r="J273" s="7">
        <v>115000</v>
      </c>
    </row>
    <row r="274" spans="6:10" x14ac:dyDescent="0.2">
      <c r="F274" s="5">
        <v>655</v>
      </c>
      <c r="G274" s="7">
        <v>350000</v>
      </c>
      <c r="I274" s="5">
        <v>408</v>
      </c>
      <c r="J274" s="7">
        <v>177000</v>
      </c>
    </row>
    <row r="275" spans="6:10" x14ac:dyDescent="0.2">
      <c r="F275" s="5">
        <v>658</v>
      </c>
      <c r="G275" s="7">
        <v>149000</v>
      </c>
      <c r="I275" s="5">
        <v>411</v>
      </c>
      <c r="J275" s="7">
        <v>60000</v>
      </c>
    </row>
    <row r="276" spans="6:10" x14ac:dyDescent="0.2">
      <c r="F276" s="5">
        <v>661</v>
      </c>
      <c r="G276" s="7">
        <v>197900</v>
      </c>
      <c r="I276" s="5">
        <v>412</v>
      </c>
      <c r="J276" s="7">
        <v>145000</v>
      </c>
    </row>
    <row r="277" spans="6:10" x14ac:dyDescent="0.2">
      <c r="F277" s="5">
        <v>662</v>
      </c>
      <c r="G277" s="7">
        <v>402000</v>
      </c>
      <c r="I277" s="5">
        <v>414</v>
      </c>
      <c r="J277" s="7">
        <v>115000</v>
      </c>
    </row>
    <row r="278" spans="6:10" x14ac:dyDescent="0.2">
      <c r="F278" s="5">
        <v>665</v>
      </c>
      <c r="G278" s="7">
        <v>423000</v>
      </c>
      <c r="I278" s="5">
        <v>417</v>
      </c>
      <c r="J278" s="7">
        <v>149500</v>
      </c>
    </row>
    <row r="279" spans="6:10" x14ac:dyDescent="0.2">
      <c r="F279" s="5">
        <v>666</v>
      </c>
      <c r="G279" s="7">
        <v>230500</v>
      </c>
      <c r="I279" s="5">
        <v>418</v>
      </c>
      <c r="J279" s="7">
        <v>239000</v>
      </c>
    </row>
    <row r="280" spans="6:10" x14ac:dyDescent="0.2">
      <c r="F280" s="5">
        <v>679</v>
      </c>
      <c r="G280" s="7">
        <v>372500</v>
      </c>
      <c r="I280" s="5">
        <v>419</v>
      </c>
      <c r="J280" s="7">
        <v>126000</v>
      </c>
    </row>
    <row r="281" spans="6:10" x14ac:dyDescent="0.2">
      <c r="F281" s="5">
        <v>684</v>
      </c>
      <c r="G281" s="7">
        <v>285000</v>
      </c>
      <c r="I281" s="5">
        <v>420</v>
      </c>
      <c r="J281" s="7">
        <v>142000</v>
      </c>
    </row>
    <row r="282" spans="6:10" x14ac:dyDescent="0.2">
      <c r="F282" s="5">
        <v>685</v>
      </c>
      <c r="G282" s="7">
        <v>221000</v>
      </c>
      <c r="I282" s="5">
        <v>422</v>
      </c>
      <c r="J282" s="7">
        <v>215000</v>
      </c>
    </row>
    <row r="283" spans="6:10" x14ac:dyDescent="0.2">
      <c r="F283" s="5">
        <v>686</v>
      </c>
      <c r="G283" s="7">
        <v>207500</v>
      </c>
      <c r="I283" s="5">
        <v>423</v>
      </c>
      <c r="J283" s="7">
        <v>113000</v>
      </c>
    </row>
    <row r="284" spans="6:10" x14ac:dyDescent="0.2">
      <c r="F284" s="5">
        <v>687</v>
      </c>
      <c r="G284" s="7">
        <v>227875</v>
      </c>
      <c r="I284" s="5">
        <v>425</v>
      </c>
      <c r="J284" s="7">
        <v>139000</v>
      </c>
    </row>
    <row r="285" spans="6:10" x14ac:dyDescent="0.2">
      <c r="F285" s="5">
        <v>688</v>
      </c>
      <c r="G285" s="7">
        <v>148800</v>
      </c>
      <c r="I285" s="5">
        <v>428</v>
      </c>
      <c r="J285" s="7">
        <v>109008</v>
      </c>
    </row>
    <row r="286" spans="6:10" x14ac:dyDescent="0.2">
      <c r="F286" s="5">
        <v>689</v>
      </c>
      <c r="G286" s="7">
        <v>392000</v>
      </c>
      <c r="I286" s="5">
        <v>430</v>
      </c>
      <c r="J286" s="7">
        <v>175000</v>
      </c>
    </row>
    <row r="287" spans="6:10" x14ac:dyDescent="0.2">
      <c r="F287" s="5">
        <v>692</v>
      </c>
      <c r="G287" s="7">
        <v>755000</v>
      </c>
      <c r="I287" s="5">
        <v>431</v>
      </c>
      <c r="J287" s="7">
        <v>85400</v>
      </c>
    </row>
    <row r="288" spans="6:10" x14ac:dyDescent="0.2">
      <c r="F288" s="5">
        <v>693</v>
      </c>
      <c r="G288" s="7">
        <v>335000</v>
      </c>
      <c r="I288" s="5">
        <v>432</v>
      </c>
      <c r="J288" s="7">
        <v>79900</v>
      </c>
    </row>
    <row r="289" spans="6:10" x14ac:dyDescent="0.2">
      <c r="F289" s="5">
        <v>700</v>
      </c>
      <c r="G289" s="7">
        <v>196000</v>
      </c>
      <c r="I289" s="5">
        <v>433</v>
      </c>
      <c r="J289" s="7">
        <v>122500</v>
      </c>
    </row>
    <row r="290" spans="6:10" x14ac:dyDescent="0.2">
      <c r="F290" s="5">
        <v>701</v>
      </c>
      <c r="G290" s="7">
        <v>312500</v>
      </c>
      <c r="I290" s="5">
        <v>434</v>
      </c>
      <c r="J290" s="7">
        <v>181000</v>
      </c>
    </row>
    <row r="291" spans="6:10" x14ac:dyDescent="0.2">
      <c r="F291" s="5">
        <v>702</v>
      </c>
      <c r="G291" s="7">
        <v>140000</v>
      </c>
      <c r="I291" s="5">
        <v>435</v>
      </c>
      <c r="J291" s="7">
        <v>81000</v>
      </c>
    </row>
    <row r="292" spans="6:10" x14ac:dyDescent="0.2">
      <c r="F292" s="5">
        <v>703</v>
      </c>
      <c r="G292" s="7">
        <v>361919</v>
      </c>
      <c r="I292" s="5">
        <v>437</v>
      </c>
      <c r="J292" s="7">
        <v>116000</v>
      </c>
    </row>
    <row r="293" spans="6:10" x14ac:dyDescent="0.2">
      <c r="F293" s="5">
        <v>705</v>
      </c>
      <c r="G293" s="7">
        <v>213000</v>
      </c>
      <c r="I293" s="5">
        <v>438</v>
      </c>
      <c r="J293" s="7">
        <v>119000</v>
      </c>
    </row>
    <row r="294" spans="6:10" x14ac:dyDescent="0.2">
      <c r="F294" s="5">
        <v>707</v>
      </c>
      <c r="G294" s="7">
        <v>302000</v>
      </c>
      <c r="I294" s="5">
        <v>439</v>
      </c>
      <c r="J294" s="7">
        <v>90350</v>
      </c>
    </row>
    <row r="295" spans="6:10" x14ac:dyDescent="0.2">
      <c r="F295" s="5">
        <v>708</v>
      </c>
      <c r="G295" s="7">
        <v>254000</v>
      </c>
      <c r="I295" s="5">
        <v>440</v>
      </c>
      <c r="J295" s="7">
        <v>110000</v>
      </c>
    </row>
    <row r="296" spans="6:10" x14ac:dyDescent="0.2">
      <c r="F296" s="5">
        <v>709</v>
      </c>
      <c r="G296" s="7">
        <v>179540</v>
      </c>
      <c r="I296" s="5">
        <v>442</v>
      </c>
      <c r="J296" s="7">
        <v>118000</v>
      </c>
    </row>
    <row r="297" spans="6:10" x14ac:dyDescent="0.2">
      <c r="F297" s="5">
        <v>713</v>
      </c>
      <c r="G297" s="7">
        <v>189000</v>
      </c>
      <c r="I297" s="5">
        <v>443</v>
      </c>
      <c r="J297" s="7">
        <v>162900</v>
      </c>
    </row>
    <row r="298" spans="6:10" x14ac:dyDescent="0.2">
      <c r="F298" s="5">
        <v>717</v>
      </c>
      <c r="G298" s="7">
        <v>159500</v>
      </c>
      <c r="I298" s="5">
        <v>446</v>
      </c>
      <c r="J298" s="7">
        <v>127500</v>
      </c>
    </row>
    <row r="299" spans="6:10" x14ac:dyDescent="0.2">
      <c r="F299" s="5">
        <v>719</v>
      </c>
      <c r="G299" s="7">
        <v>341000</v>
      </c>
      <c r="I299" s="5">
        <v>447</v>
      </c>
      <c r="J299" s="7">
        <v>190000</v>
      </c>
    </row>
    <row r="300" spans="6:10" x14ac:dyDescent="0.2">
      <c r="F300" s="5">
        <v>721</v>
      </c>
      <c r="G300" s="7">
        <v>275000</v>
      </c>
      <c r="I300" s="5">
        <v>449</v>
      </c>
      <c r="J300" s="7">
        <v>119500</v>
      </c>
    </row>
    <row r="301" spans="6:10" x14ac:dyDescent="0.2">
      <c r="F301" s="5">
        <v>725</v>
      </c>
      <c r="G301" s="7">
        <v>320000</v>
      </c>
      <c r="I301" s="5">
        <v>450</v>
      </c>
      <c r="J301" s="7">
        <v>120000</v>
      </c>
    </row>
    <row r="302" spans="6:10" x14ac:dyDescent="0.2">
      <c r="F302" s="5">
        <v>728</v>
      </c>
      <c r="G302" s="7">
        <v>194500</v>
      </c>
      <c r="I302" s="5">
        <v>451</v>
      </c>
      <c r="J302" s="7">
        <v>110000</v>
      </c>
    </row>
    <row r="303" spans="6:10" x14ac:dyDescent="0.2">
      <c r="F303" s="5">
        <v>731</v>
      </c>
      <c r="G303" s="7">
        <v>236500</v>
      </c>
      <c r="I303" s="5">
        <v>453</v>
      </c>
      <c r="J303" s="7">
        <v>204000</v>
      </c>
    </row>
    <row r="304" spans="6:10" x14ac:dyDescent="0.2">
      <c r="F304" s="5">
        <v>732</v>
      </c>
      <c r="G304" s="7">
        <v>187500</v>
      </c>
      <c r="I304" s="5">
        <v>455</v>
      </c>
      <c r="J304" s="7">
        <v>188000</v>
      </c>
    </row>
    <row r="305" spans="6:10" x14ac:dyDescent="0.2">
      <c r="F305" s="5">
        <v>733</v>
      </c>
      <c r="G305" s="7">
        <v>222500</v>
      </c>
      <c r="I305" s="5">
        <v>457</v>
      </c>
      <c r="J305" s="7">
        <v>98000</v>
      </c>
    </row>
    <row r="306" spans="6:10" x14ac:dyDescent="0.2">
      <c r="F306" s="5">
        <v>736</v>
      </c>
      <c r="G306" s="7">
        <v>163000</v>
      </c>
      <c r="I306" s="5">
        <v>458</v>
      </c>
      <c r="J306" s="7">
        <v>256000</v>
      </c>
    </row>
    <row r="307" spans="6:10" x14ac:dyDescent="0.2">
      <c r="F307" s="5">
        <v>738</v>
      </c>
      <c r="G307" s="7">
        <v>239900</v>
      </c>
      <c r="I307" s="5">
        <v>460</v>
      </c>
      <c r="J307" s="7">
        <v>110000</v>
      </c>
    </row>
    <row r="308" spans="6:10" x14ac:dyDescent="0.2">
      <c r="F308" s="5">
        <v>740</v>
      </c>
      <c r="G308" s="7">
        <v>190000</v>
      </c>
      <c r="I308" s="5">
        <v>463</v>
      </c>
      <c r="J308" s="7">
        <v>62383</v>
      </c>
    </row>
    <row r="309" spans="6:10" x14ac:dyDescent="0.2">
      <c r="F309" s="5">
        <v>743</v>
      </c>
      <c r="G309" s="7">
        <v>179000</v>
      </c>
      <c r="I309" s="5">
        <v>464</v>
      </c>
      <c r="J309" s="7">
        <v>188700</v>
      </c>
    </row>
    <row r="310" spans="6:10" x14ac:dyDescent="0.2">
      <c r="F310" s="5">
        <v>745</v>
      </c>
      <c r="G310" s="7">
        <v>180000</v>
      </c>
      <c r="I310" s="5">
        <v>465</v>
      </c>
      <c r="J310" s="7">
        <v>124000</v>
      </c>
    </row>
    <row r="311" spans="6:10" x14ac:dyDescent="0.2">
      <c r="F311" s="5">
        <v>746</v>
      </c>
      <c r="G311" s="7">
        <v>299800</v>
      </c>
      <c r="I311" s="5">
        <v>468</v>
      </c>
      <c r="J311" s="7">
        <v>146500</v>
      </c>
    </row>
    <row r="312" spans="6:10" x14ac:dyDescent="0.2">
      <c r="F312" s="5">
        <v>747</v>
      </c>
      <c r="G312" s="7">
        <v>236000</v>
      </c>
      <c r="I312" s="5">
        <v>470</v>
      </c>
      <c r="J312" s="7">
        <v>187000</v>
      </c>
    </row>
    <row r="313" spans="6:10" x14ac:dyDescent="0.2">
      <c r="F313" s="5">
        <v>748</v>
      </c>
      <c r="G313" s="7">
        <v>265979</v>
      </c>
      <c r="I313" s="5">
        <v>473</v>
      </c>
      <c r="J313" s="7">
        <v>148000</v>
      </c>
    </row>
    <row r="314" spans="6:10" x14ac:dyDescent="0.2">
      <c r="F314" s="5">
        <v>749</v>
      </c>
      <c r="G314" s="7">
        <v>260400</v>
      </c>
      <c r="I314" s="5">
        <v>476</v>
      </c>
      <c r="J314" s="7">
        <v>132500</v>
      </c>
    </row>
    <row r="315" spans="6:10" x14ac:dyDescent="0.2">
      <c r="F315" s="5">
        <v>752</v>
      </c>
      <c r="G315" s="7">
        <v>162000</v>
      </c>
      <c r="I315" s="5">
        <v>477</v>
      </c>
      <c r="J315" s="7">
        <v>208900</v>
      </c>
    </row>
    <row r="316" spans="6:10" x14ac:dyDescent="0.2">
      <c r="F316" s="5">
        <v>754</v>
      </c>
      <c r="G316" s="7">
        <v>275500</v>
      </c>
      <c r="I316" s="5">
        <v>480</v>
      </c>
      <c r="J316" s="7">
        <v>89471</v>
      </c>
    </row>
    <row r="317" spans="6:10" x14ac:dyDescent="0.2">
      <c r="F317" s="5">
        <v>757</v>
      </c>
      <c r="G317" s="7">
        <v>212000</v>
      </c>
      <c r="I317" s="5">
        <v>484</v>
      </c>
      <c r="J317" s="7">
        <v>164000</v>
      </c>
    </row>
    <row r="318" spans="6:10" x14ac:dyDescent="0.2">
      <c r="F318" s="5">
        <v>759</v>
      </c>
      <c r="G318" s="7">
        <v>179400</v>
      </c>
      <c r="I318" s="5">
        <v>485</v>
      </c>
      <c r="J318" s="7">
        <v>132500</v>
      </c>
    </row>
    <row r="319" spans="6:10" x14ac:dyDescent="0.2">
      <c r="F319" s="5">
        <v>760</v>
      </c>
      <c r="G319" s="7">
        <v>290000</v>
      </c>
      <c r="I319" s="5">
        <v>486</v>
      </c>
      <c r="J319" s="7">
        <v>147000</v>
      </c>
    </row>
    <row r="320" spans="6:10" x14ac:dyDescent="0.2">
      <c r="F320" s="5">
        <v>763</v>
      </c>
      <c r="G320" s="7">
        <v>215200</v>
      </c>
      <c r="I320" s="5">
        <v>487</v>
      </c>
      <c r="J320" s="7">
        <v>156000</v>
      </c>
    </row>
    <row r="321" spans="6:10" x14ac:dyDescent="0.2">
      <c r="F321" s="5">
        <v>764</v>
      </c>
      <c r="G321" s="7">
        <v>337000</v>
      </c>
      <c r="I321" s="5">
        <v>488</v>
      </c>
      <c r="J321" s="7">
        <v>175000</v>
      </c>
    </row>
    <row r="322" spans="6:10" x14ac:dyDescent="0.2">
      <c r="F322" s="5">
        <v>765</v>
      </c>
      <c r="G322" s="7">
        <v>270000</v>
      </c>
      <c r="I322" s="5">
        <v>489</v>
      </c>
      <c r="J322" s="7">
        <v>160000</v>
      </c>
    </row>
    <row r="323" spans="6:10" x14ac:dyDescent="0.2">
      <c r="F323" s="5">
        <v>766</v>
      </c>
      <c r="G323" s="7">
        <v>264132</v>
      </c>
      <c r="I323" s="5">
        <v>490</v>
      </c>
      <c r="J323" s="7">
        <v>86000</v>
      </c>
    </row>
    <row r="324" spans="6:10" x14ac:dyDescent="0.2">
      <c r="F324" s="5">
        <v>767</v>
      </c>
      <c r="G324" s="7">
        <v>196500</v>
      </c>
      <c r="I324" s="5">
        <v>491</v>
      </c>
      <c r="J324" s="7">
        <v>115000</v>
      </c>
    </row>
    <row r="325" spans="6:10" x14ac:dyDescent="0.2">
      <c r="F325" s="5">
        <v>769</v>
      </c>
      <c r="G325" s="7">
        <v>216837</v>
      </c>
      <c r="I325" s="5">
        <v>492</v>
      </c>
      <c r="J325" s="7">
        <v>133000</v>
      </c>
    </row>
    <row r="326" spans="6:10" x14ac:dyDescent="0.2">
      <c r="F326" s="5">
        <v>770</v>
      </c>
      <c r="G326" s="7">
        <v>538000</v>
      </c>
      <c r="I326" s="5">
        <v>493</v>
      </c>
      <c r="J326" s="7">
        <v>172785</v>
      </c>
    </row>
    <row r="327" spans="6:10" x14ac:dyDescent="0.2">
      <c r="F327" s="5">
        <v>775</v>
      </c>
      <c r="G327" s="7">
        <v>395000</v>
      </c>
      <c r="I327" s="5">
        <v>494</v>
      </c>
      <c r="J327" s="7">
        <v>155000</v>
      </c>
    </row>
    <row r="328" spans="6:10" x14ac:dyDescent="0.2">
      <c r="F328" s="5">
        <v>777</v>
      </c>
      <c r="G328" s="7">
        <v>221500</v>
      </c>
      <c r="I328" s="5">
        <v>495</v>
      </c>
      <c r="J328" s="7">
        <v>91300</v>
      </c>
    </row>
    <row r="329" spans="6:10" x14ac:dyDescent="0.2">
      <c r="F329" s="5">
        <v>781</v>
      </c>
      <c r="G329" s="7">
        <v>176000</v>
      </c>
      <c r="I329" s="5">
        <v>496</v>
      </c>
      <c r="J329" s="7">
        <v>34900</v>
      </c>
    </row>
    <row r="330" spans="6:10" x14ac:dyDescent="0.2">
      <c r="F330" s="5">
        <v>783</v>
      </c>
      <c r="G330" s="7">
        <v>187100</v>
      </c>
      <c r="I330" s="5">
        <v>499</v>
      </c>
      <c r="J330" s="7">
        <v>130000</v>
      </c>
    </row>
    <row r="331" spans="6:10" x14ac:dyDescent="0.2">
      <c r="F331" s="5">
        <v>788</v>
      </c>
      <c r="G331" s="7">
        <v>233000</v>
      </c>
      <c r="I331" s="5">
        <v>500</v>
      </c>
      <c r="J331" s="7">
        <v>120000</v>
      </c>
    </row>
    <row r="332" spans="6:10" x14ac:dyDescent="0.2">
      <c r="F332" s="5">
        <v>791</v>
      </c>
      <c r="G332" s="7">
        <v>160200</v>
      </c>
      <c r="I332" s="5">
        <v>501</v>
      </c>
      <c r="J332" s="7">
        <v>113000</v>
      </c>
    </row>
    <row r="333" spans="6:10" x14ac:dyDescent="0.2">
      <c r="F333" s="5">
        <v>793</v>
      </c>
      <c r="G333" s="7">
        <v>269790</v>
      </c>
      <c r="I333" s="5">
        <v>503</v>
      </c>
      <c r="J333" s="7">
        <v>140000</v>
      </c>
    </row>
    <row r="334" spans="6:10" x14ac:dyDescent="0.2">
      <c r="F334" s="5">
        <v>794</v>
      </c>
      <c r="G334" s="7">
        <v>225000</v>
      </c>
      <c r="I334" s="5">
        <v>505</v>
      </c>
      <c r="J334" s="7">
        <v>147000</v>
      </c>
    </row>
    <row r="335" spans="6:10" x14ac:dyDescent="0.2">
      <c r="F335" s="5">
        <v>795</v>
      </c>
      <c r="G335" s="7">
        <v>194500</v>
      </c>
      <c r="I335" s="5">
        <v>506</v>
      </c>
      <c r="J335" s="7">
        <v>124500</v>
      </c>
    </row>
    <row r="336" spans="6:10" x14ac:dyDescent="0.2">
      <c r="F336" s="5">
        <v>799</v>
      </c>
      <c r="G336" s="7">
        <v>485000</v>
      </c>
      <c r="I336" s="5">
        <v>508</v>
      </c>
      <c r="J336" s="7">
        <v>208300</v>
      </c>
    </row>
    <row r="337" spans="6:10" x14ac:dyDescent="0.2">
      <c r="F337" s="5">
        <v>803</v>
      </c>
      <c r="G337" s="7">
        <v>189000</v>
      </c>
      <c r="I337" s="5">
        <v>510</v>
      </c>
      <c r="J337" s="7">
        <v>124500</v>
      </c>
    </row>
    <row r="338" spans="6:10" x14ac:dyDescent="0.2">
      <c r="F338" s="5">
        <v>804</v>
      </c>
      <c r="G338" s="7">
        <v>582933</v>
      </c>
      <c r="I338" s="5">
        <v>511</v>
      </c>
      <c r="J338" s="7">
        <v>164900</v>
      </c>
    </row>
    <row r="339" spans="6:10" x14ac:dyDescent="0.2">
      <c r="F339" s="5">
        <v>806</v>
      </c>
      <c r="G339" s="7">
        <v>227680</v>
      </c>
      <c r="I339" s="5">
        <v>513</v>
      </c>
      <c r="J339" s="7">
        <v>129900</v>
      </c>
    </row>
    <row r="340" spans="6:10" x14ac:dyDescent="0.2">
      <c r="F340" s="5">
        <v>816</v>
      </c>
      <c r="G340" s="7">
        <v>224900</v>
      </c>
      <c r="I340" s="5">
        <v>514</v>
      </c>
      <c r="J340" s="7">
        <v>134000</v>
      </c>
    </row>
    <row r="341" spans="6:10" x14ac:dyDescent="0.2">
      <c r="F341" s="5">
        <v>818</v>
      </c>
      <c r="G341" s="7">
        <v>271000</v>
      </c>
      <c r="I341" s="5">
        <v>515</v>
      </c>
      <c r="J341" s="7">
        <v>96500</v>
      </c>
    </row>
    <row r="342" spans="6:10" x14ac:dyDescent="0.2">
      <c r="F342" s="5">
        <v>820</v>
      </c>
      <c r="G342" s="7">
        <v>224000</v>
      </c>
      <c r="I342" s="5">
        <v>517</v>
      </c>
      <c r="J342" s="7">
        <v>158000</v>
      </c>
    </row>
    <row r="343" spans="6:10" x14ac:dyDescent="0.2">
      <c r="F343" s="5">
        <v>821</v>
      </c>
      <c r="G343" s="7">
        <v>183000</v>
      </c>
      <c r="I343" s="5">
        <v>519</v>
      </c>
      <c r="J343" s="7">
        <v>211000</v>
      </c>
    </row>
    <row r="344" spans="6:10" x14ac:dyDescent="0.2">
      <c r="F344" s="5">
        <v>823</v>
      </c>
      <c r="G344" s="7">
        <v>225000</v>
      </c>
      <c r="I344" s="5">
        <v>521</v>
      </c>
      <c r="J344" s="7">
        <v>106250</v>
      </c>
    </row>
    <row r="345" spans="6:10" x14ac:dyDescent="0.2">
      <c r="F345" s="5">
        <v>825</v>
      </c>
      <c r="G345" s="7">
        <v>232600</v>
      </c>
      <c r="I345" s="5">
        <v>522</v>
      </c>
      <c r="J345" s="7">
        <v>150000</v>
      </c>
    </row>
    <row r="346" spans="6:10" x14ac:dyDescent="0.2">
      <c r="F346" s="5">
        <v>826</v>
      </c>
      <c r="G346" s="7">
        <v>385000</v>
      </c>
      <c r="I346" s="5">
        <v>523</v>
      </c>
      <c r="J346" s="7">
        <v>159000</v>
      </c>
    </row>
    <row r="347" spans="6:10" x14ac:dyDescent="0.2">
      <c r="F347" s="5">
        <v>828</v>
      </c>
      <c r="G347" s="7">
        <v>189000</v>
      </c>
      <c r="I347" s="5">
        <v>527</v>
      </c>
      <c r="J347" s="7">
        <v>132000</v>
      </c>
    </row>
    <row r="348" spans="6:10" x14ac:dyDescent="0.2">
      <c r="F348" s="5">
        <v>830</v>
      </c>
      <c r="G348" s="7">
        <v>147400</v>
      </c>
      <c r="I348" s="5">
        <v>529</v>
      </c>
      <c r="J348" s="7">
        <v>86000</v>
      </c>
    </row>
    <row r="349" spans="6:10" x14ac:dyDescent="0.2">
      <c r="F349" s="5">
        <v>832</v>
      </c>
      <c r="G349" s="7">
        <v>151000</v>
      </c>
      <c r="I349" s="5">
        <v>530</v>
      </c>
      <c r="J349" s="7">
        <v>200624</v>
      </c>
    </row>
    <row r="350" spans="6:10" x14ac:dyDescent="0.2">
      <c r="F350" s="5">
        <v>833</v>
      </c>
      <c r="G350" s="7">
        <v>237000</v>
      </c>
      <c r="I350" s="5">
        <v>531</v>
      </c>
      <c r="J350" s="7">
        <v>175000</v>
      </c>
    </row>
    <row r="351" spans="6:10" x14ac:dyDescent="0.2">
      <c r="F351" s="5">
        <v>847</v>
      </c>
      <c r="G351" s="7">
        <v>213000</v>
      </c>
      <c r="I351" s="5">
        <v>532</v>
      </c>
      <c r="J351" s="7">
        <v>128000</v>
      </c>
    </row>
    <row r="352" spans="6:10" x14ac:dyDescent="0.2">
      <c r="F352" s="5">
        <v>852</v>
      </c>
      <c r="G352" s="7">
        <v>215000</v>
      </c>
      <c r="I352" s="5">
        <v>533</v>
      </c>
      <c r="J352" s="7">
        <v>107500</v>
      </c>
    </row>
    <row r="353" spans="6:10" x14ac:dyDescent="0.2">
      <c r="F353" s="5">
        <v>853</v>
      </c>
      <c r="G353" s="7">
        <v>164000</v>
      </c>
      <c r="I353" s="5">
        <v>534</v>
      </c>
      <c r="J353" s="7">
        <v>39300</v>
      </c>
    </row>
    <row r="354" spans="6:10" x14ac:dyDescent="0.2">
      <c r="F354" s="5">
        <v>859</v>
      </c>
      <c r="G354" s="7">
        <v>152000</v>
      </c>
      <c r="I354" s="5">
        <v>536</v>
      </c>
      <c r="J354" s="7">
        <v>107500</v>
      </c>
    </row>
    <row r="355" spans="6:10" x14ac:dyDescent="0.2">
      <c r="F355" s="5">
        <v>861</v>
      </c>
      <c r="G355" s="7">
        <v>189950</v>
      </c>
      <c r="I355" s="5">
        <v>538</v>
      </c>
      <c r="J355" s="7">
        <v>111250</v>
      </c>
    </row>
    <row r="356" spans="6:10" x14ac:dyDescent="0.2">
      <c r="F356" s="5">
        <v>865</v>
      </c>
      <c r="G356" s="7">
        <v>250580</v>
      </c>
      <c r="I356" s="5">
        <v>539</v>
      </c>
      <c r="J356" s="7">
        <v>158000</v>
      </c>
    </row>
    <row r="357" spans="6:10" x14ac:dyDescent="0.2">
      <c r="F357" s="5">
        <v>867</v>
      </c>
      <c r="G357" s="7">
        <v>248900</v>
      </c>
      <c r="I357" s="5">
        <v>547</v>
      </c>
      <c r="J357" s="7">
        <v>210000</v>
      </c>
    </row>
    <row r="358" spans="6:10" x14ac:dyDescent="0.2">
      <c r="F358" s="5">
        <v>870</v>
      </c>
      <c r="G358" s="7">
        <v>236000</v>
      </c>
      <c r="I358" s="5">
        <v>548</v>
      </c>
      <c r="J358" s="7">
        <v>129500</v>
      </c>
    </row>
    <row r="359" spans="6:10" x14ac:dyDescent="0.2">
      <c r="F359" s="5">
        <v>876</v>
      </c>
      <c r="G359" s="7">
        <v>303477</v>
      </c>
      <c r="I359" s="5">
        <v>549</v>
      </c>
      <c r="J359" s="7">
        <v>125000</v>
      </c>
    </row>
    <row r="360" spans="6:10" x14ac:dyDescent="0.2">
      <c r="F360" s="5">
        <v>878</v>
      </c>
      <c r="G360" s="7">
        <v>350000</v>
      </c>
      <c r="I360" s="5">
        <v>551</v>
      </c>
      <c r="J360" s="7">
        <v>140000</v>
      </c>
    </row>
    <row r="361" spans="6:10" x14ac:dyDescent="0.2">
      <c r="F361" s="5">
        <v>882</v>
      </c>
      <c r="G361" s="7">
        <v>187500</v>
      </c>
      <c r="I361" s="5">
        <v>552</v>
      </c>
      <c r="J361" s="7">
        <v>112500</v>
      </c>
    </row>
    <row r="362" spans="6:10" x14ac:dyDescent="0.2">
      <c r="F362" s="5">
        <v>886</v>
      </c>
      <c r="G362" s="7">
        <v>328900</v>
      </c>
      <c r="I362" s="5">
        <v>554</v>
      </c>
      <c r="J362" s="7">
        <v>108000</v>
      </c>
    </row>
    <row r="363" spans="6:10" x14ac:dyDescent="0.2">
      <c r="F363" s="5">
        <v>889</v>
      </c>
      <c r="G363" s="7">
        <v>268000</v>
      </c>
      <c r="I363" s="5">
        <v>556</v>
      </c>
      <c r="J363" s="7">
        <v>113000</v>
      </c>
    </row>
    <row r="364" spans="6:10" x14ac:dyDescent="0.2">
      <c r="F364" s="5">
        <v>899</v>
      </c>
      <c r="G364" s="7">
        <v>611657</v>
      </c>
      <c r="I364" s="5">
        <v>557</v>
      </c>
      <c r="J364" s="7">
        <v>141000</v>
      </c>
    </row>
    <row r="365" spans="6:10" x14ac:dyDescent="0.2">
      <c r="F365" s="5">
        <v>903</v>
      </c>
      <c r="G365" s="7">
        <v>180000</v>
      </c>
      <c r="I365" s="5">
        <v>558</v>
      </c>
      <c r="J365" s="7">
        <v>108000</v>
      </c>
    </row>
    <row r="366" spans="6:10" x14ac:dyDescent="0.2">
      <c r="F366" s="5">
        <v>904</v>
      </c>
      <c r="G366" s="7">
        <v>240000</v>
      </c>
      <c r="I366" s="5">
        <v>561</v>
      </c>
      <c r="J366" s="7">
        <v>121500</v>
      </c>
    </row>
    <row r="367" spans="6:10" x14ac:dyDescent="0.2">
      <c r="F367" s="5">
        <v>907</v>
      </c>
      <c r="G367" s="7">
        <v>255000</v>
      </c>
      <c r="I367" s="5">
        <v>562</v>
      </c>
      <c r="J367" s="7">
        <v>170000</v>
      </c>
    </row>
    <row r="368" spans="6:10" x14ac:dyDescent="0.2">
      <c r="F368" s="5">
        <v>908</v>
      </c>
      <c r="G368" s="7">
        <v>250000</v>
      </c>
      <c r="I368" s="5">
        <v>563</v>
      </c>
      <c r="J368" s="7">
        <v>108000</v>
      </c>
    </row>
    <row r="369" spans="6:10" x14ac:dyDescent="0.2">
      <c r="F369" s="5">
        <v>919</v>
      </c>
      <c r="G369" s="7">
        <v>238000</v>
      </c>
      <c r="I369" s="5">
        <v>564</v>
      </c>
      <c r="J369" s="7">
        <v>185000</v>
      </c>
    </row>
    <row r="370" spans="6:10" x14ac:dyDescent="0.2">
      <c r="F370" s="5">
        <v>927</v>
      </c>
      <c r="G370" s="7">
        <v>285000</v>
      </c>
      <c r="I370" s="5">
        <v>566</v>
      </c>
      <c r="J370" s="7">
        <v>128000</v>
      </c>
    </row>
    <row r="371" spans="6:10" x14ac:dyDescent="0.2">
      <c r="F371" s="5">
        <v>928</v>
      </c>
      <c r="G371" s="7">
        <v>176000</v>
      </c>
      <c r="I371" s="5">
        <v>570</v>
      </c>
      <c r="J371" s="7">
        <v>135960</v>
      </c>
    </row>
    <row r="372" spans="6:10" x14ac:dyDescent="0.2">
      <c r="F372" s="5">
        <v>929</v>
      </c>
      <c r="G372" s="7">
        <v>236500</v>
      </c>
      <c r="I372" s="5">
        <v>571</v>
      </c>
      <c r="J372" s="7">
        <v>142600</v>
      </c>
    </row>
    <row r="373" spans="6:10" x14ac:dyDescent="0.2">
      <c r="F373" s="5">
        <v>930</v>
      </c>
      <c r="G373" s="7">
        <v>222000</v>
      </c>
      <c r="I373" s="5">
        <v>572</v>
      </c>
      <c r="J373" s="7">
        <v>120000</v>
      </c>
    </row>
    <row r="374" spans="6:10" x14ac:dyDescent="0.2">
      <c r="F374" s="5">
        <v>931</v>
      </c>
      <c r="G374" s="7">
        <v>201000</v>
      </c>
      <c r="I374" s="5">
        <v>575</v>
      </c>
      <c r="J374" s="7">
        <v>139000</v>
      </c>
    </row>
    <row r="375" spans="6:10" x14ac:dyDescent="0.2">
      <c r="F375" s="5">
        <v>933</v>
      </c>
      <c r="G375" s="7">
        <v>320000</v>
      </c>
      <c r="I375" s="5">
        <v>576</v>
      </c>
      <c r="J375" s="7">
        <v>118500</v>
      </c>
    </row>
    <row r="376" spans="6:10" x14ac:dyDescent="0.2">
      <c r="F376" s="5">
        <v>934</v>
      </c>
      <c r="G376" s="7">
        <v>190000</v>
      </c>
      <c r="I376" s="5">
        <v>578</v>
      </c>
      <c r="J376" s="7">
        <v>164500</v>
      </c>
    </row>
    <row r="377" spans="6:10" x14ac:dyDescent="0.2">
      <c r="F377" s="5">
        <v>935</v>
      </c>
      <c r="G377" s="7">
        <v>242000</v>
      </c>
      <c r="I377" s="5">
        <v>580</v>
      </c>
      <c r="J377" s="7">
        <v>131500</v>
      </c>
    </row>
    <row r="378" spans="6:10" x14ac:dyDescent="0.2">
      <c r="F378" s="5">
        <v>937</v>
      </c>
      <c r="G378" s="7">
        <v>184900</v>
      </c>
      <c r="I378" s="5">
        <v>581</v>
      </c>
      <c r="J378" s="7">
        <v>181900</v>
      </c>
    </row>
    <row r="379" spans="6:10" x14ac:dyDescent="0.2">
      <c r="F379" s="5">
        <v>938</v>
      </c>
      <c r="G379" s="7">
        <v>253000</v>
      </c>
      <c r="I379" s="5">
        <v>583</v>
      </c>
      <c r="J379" s="7">
        <v>118500</v>
      </c>
    </row>
    <row r="380" spans="6:10" x14ac:dyDescent="0.2">
      <c r="F380" s="5">
        <v>939</v>
      </c>
      <c r="G380" s="7">
        <v>239799</v>
      </c>
      <c r="I380" s="5">
        <v>585</v>
      </c>
      <c r="J380" s="7">
        <v>133000</v>
      </c>
    </row>
    <row r="381" spans="6:10" x14ac:dyDescent="0.2">
      <c r="F381" s="5">
        <v>940</v>
      </c>
      <c r="G381" s="7">
        <v>244400</v>
      </c>
      <c r="I381" s="5">
        <v>587</v>
      </c>
      <c r="J381" s="7">
        <v>130000</v>
      </c>
    </row>
    <row r="382" spans="6:10" x14ac:dyDescent="0.2">
      <c r="F382" s="5">
        <v>942</v>
      </c>
      <c r="G382" s="7">
        <v>214000</v>
      </c>
      <c r="I382" s="5">
        <v>588</v>
      </c>
      <c r="J382" s="7">
        <v>137000</v>
      </c>
    </row>
    <row r="383" spans="6:10" x14ac:dyDescent="0.2">
      <c r="F383" s="5">
        <v>948</v>
      </c>
      <c r="G383" s="7">
        <v>270000</v>
      </c>
      <c r="I383" s="5">
        <v>589</v>
      </c>
      <c r="J383" s="7">
        <v>143000</v>
      </c>
    </row>
    <row r="384" spans="6:10" x14ac:dyDescent="0.2">
      <c r="F384" s="5">
        <v>949</v>
      </c>
      <c r="G384" s="7">
        <v>192500</v>
      </c>
      <c r="I384" s="5">
        <v>590</v>
      </c>
      <c r="J384" s="7">
        <v>79500</v>
      </c>
    </row>
    <row r="385" spans="6:10" x14ac:dyDescent="0.2">
      <c r="F385" s="5">
        <v>959</v>
      </c>
      <c r="G385" s="7">
        <v>185000</v>
      </c>
      <c r="I385" s="5">
        <v>593</v>
      </c>
      <c r="J385" s="7">
        <v>138000</v>
      </c>
    </row>
    <row r="386" spans="6:10" x14ac:dyDescent="0.2">
      <c r="F386" s="5">
        <v>960</v>
      </c>
      <c r="G386" s="7">
        <v>155000</v>
      </c>
      <c r="I386" s="5">
        <v>594</v>
      </c>
      <c r="J386" s="7">
        <v>140000</v>
      </c>
    </row>
    <row r="387" spans="6:10" x14ac:dyDescent="0.2">
      <c r="F387" s="5">
        <v>964</v>
      </c>
      <c r="G387" s="7">
        <v>239000</v>
      </c>
      <c r="I387" s="5">
        <v>595</v>
      </c>
      <c r="J387" s="7">
        <v>110000</v>
      </c>
    </row>
    <row r="388" spans="6:10" x14ac:dyDescent="0.2">
      <c r="F388" s="5">
        <v>965</v>
      </c>
      <c r="G388" s="7">
        <v>214900</v>
      </c>
      <c r="I388" s="5">
        <v>597</v>
      </c>
      <c r="J388" s="7">
        <v>114504</v>
      </c>
    </row>
    <row r="389" spans="6:10" x14ac:dyDescent="0.2">
      <c r="F389" s="5">
        <v>972</v>
      </c>
      <c r="G389" s="7">
        <v>173000</v>
      </c>
      <c r="I389" s="5">
        <v>599</v>
      </c>
      <c r="J389" s="7">
        <v>217500</v>
      </c>
    </row>
    <row r="390" spans="6:10" x14ac:dyDescent="0.2">
      <c r="F390" s="5">
        <v>974</v>
      </c>
      <c r="G390" s="7">
        <v>182000</v>
      </c>
      <c r="I390" s="5">
        <v>600</v>
      </c>
      <c r="J390" s="7">
        <v>151000</v>
      </c>
    </row>
    <row r="391" spans="6:10" x14ac:dyDescent="0.2">
      <c r="F391" s="5">
        <v>975</v>
      </c>
      <c r="G391" s="7">
        <v>167500</v>
      </c>
      <c r="I391" s="5">
        <v>602</v>
      </c>
      <c r="J391" s="7">
        <v>141000</v>
      </c>
    </row>
    <row r="392" spans="6:10" x14ac:dyDescent="0.2">
      <c r="F392" s="5">
        <v>976</v>
      </c>
      <c r="G392" s="7">
        <v>165000</v>
      </c>
      <c r="I392" s="5">
        <v>607</v>
      </c>
      <c r="J392" s="7">
        <v>152000</v>
      </c>
    </row>
    <row r="393" spans="6:10" x14ac:dyDescent="0.2">
      <c r="F393" s="5">
        <v>978</v>
      </c>
      <c r="G393" s="7">
        <v>199900</v>
      </c>
      <c r="I393" s="5">
        <v>608</v>
      </c>
      <c r="J393" s="7">
        <v>225000</v>
      </c>
    </row>
    <row r="394" spans="6:10" x14ac:dyDescent="0.2">
      <c r="F394" s="5">
        <v>981</v>
      </c>
      <c r="G394" s="7">
        <v>178400</v>
      </c>
      <c r="I394" s="5">
        <v>610</v>
      </c>
      <c r="J394" s="7">
        <v>118500</v>
      </c>
    </row>
    <row r="395" spans="6:10" x14ac:dyDescent="0.2">
      <c r="F395" s="5">
        <v>982</v>
      </c>
      <c r="G395" s="7">
        <v>336000</v>
      </c>
      <c r="I395" s="5">
        <v>612</v>
      </c>
      <c r="J395" s="7">
        <v>148000</v>
      </c>
    </row>
    <row r="396" spans="6:10" x14ac:dyDescent="0.2">
      <c r="F396" s="5">
        <v>983</v>
      </c>
      <c r="G396" s="7">
        <v>159895</v>
      </c>
      <c r="I396" s="5">
        <v>614</v>
      </c>
      <c r="J396" s="7">
        <v>147000</v>
      </c>
    </row>
    <row r="397" spans="6:10" x14ac:dyDescent="0.2">
      <c r="F397" s="5">
        <v>984</v>
      </c>
      <c r="G397" s="7">
        <v>255900</v>
      </c>
      <c r="I397" s="5">
        <v>615</v>
      </c>
      <c r="J397" s="7">
        <v>75500</v>
      </c>
    </row>
    <row r="398" spans="6:10" x14ac:dyDescent="0.2">
      <c r="F398" s="5">
        <v>988</v>
      </c>
      <c r="G398" s="7">
        <v>395192</v>
      </c>
      <c r="I398" s="5">
        <v>616</v>
      </c>
      <c r="J398" s="7">
        <v>137500</v>
      </c>
    </row>
    <row r="399" spans="6:10" x14ac:dyDescent="0.2">
      <c r="F399" s="5">
        <v>990</v>
      </c>
      <c r="G399" s="7">
        <v>197000</v>
      </c>
      <c r="I399" s="5">
        <v>617</v>
      </c>
      <c r="J399" s="7">
        <v>183200</v>
      </c>
    </row>
    <row r="400" spans="6:10" x14ac:dyDescent="0.2">
      <c r="F400" s="5">
        <v>991</v>
      </c>
      <c r="G400" s="7">
        <v>348000</v>
      </c>
      <c r="I400" s="5">
        <v>618</v>
      </c>
      <c r="J400" s="7">
        <v>105500</v>
      </c>
    </row>
    <row r="401" spans="6:10" x14ac:dyDescent="0.2">
      <c r="F401" s="5">
        <v>992</v>
      </c>
      <c r="G401" s="7">
        <v>168000</v>
      </c>
      <c r="I401" s="5">
        <v>621</v>
      </c>
      <c r="J401" s="7">
        <v>67000</v>
      </c>
    </row>
    <row r="402" spans="6:10" x14ac:dyDescent="0.2">
      <c r="F402" s="5">
        <v>995</v>
      </c>
      <c r="G402" s="7">
        <v>337500</v>
      </c>
      <c r="I402" s="5">
        <v>622</v>
      </c>
      <c r="J402" s="7">
        <v>240000</v>
      </c>
    </row>
    <row r="403" spans="6:10" x14ac:dyDescent="0.2">
      <c r="F403" s="5">
        <v>1000</v>
      </c>
      <c r="G403" s="7">
        <v>206000</v>
      </c>
      <c r="I403" s="5">
        <v>623</v>
      </c>
      <c r="J403" s="7">
        <v>135000</v>
      </c>
    </row>
    <row r="404" spans="6:10" x14ac:dyDescent="0.2">
      <c r="F404" s="5">
        <v>1003</v>
      </c>
      <c r="G404" s="7">
        <v>232000</v>
      </c>
      <c r="I404" s="5">
        <v>624</v>
      </c>
      <c r="J404" s="7">
        <v>168500</v>
      </c>
    </row>
    <row r="405" spans="6:10" x14ac:dyDescent="0.2">
      <c r="F405" s="5">
        <v>1005</v>
      </c>
      <c r="G405" s="7">
        <v>181000</v>
      </c>
      <c r="I405" s="5">
        <v>625</v>
      </c>
      <c r="J405" s="7">
        <v>165150</v>
      </c>
    </row>
    <row r="406" spans="6:10" x14ac:dyDescent="0.2">
      <c r="F406" s="5">
        <v>1009</v>
      </c>
      <c r="G406" s="7">
        <v>240000</v>
      </c>
      <c r="I406" s="5">
        <v>626</v>
      </c>
      <c r="J406" s="7">
        <v>160000</v>
      </c>
    </row>
    <row r="407" spans="6:10" x14ac:dyDescent="0.2">
      <c r="F407" s="5">
        <v>1016</v>
      </c>
      <c r="G407" s="7">
        <v>227000</v>
      </c>
      <c r="I407" s="5">
        <v>627</v>
      </c>
      <c r="J407" s="7">
        <v>139900</v>
      </c>
    </row>
    <row r="408" spans="6:10" x14ac:dyDescent="0.2">
      <c r="F408" s="5">
        <v>1017</v>
      </c>
      <c r="G408" s="7">
        <v>203000</v>
      </c>
      <c r="I408" s="5">
        <v>628</v>
      </c>
      <c r="J408" s="7">
        <v>153000</v>
      </c>
    </row>
    <row r="409" spans="6:10" x14ac:dyDescent="0.2">
      <c r="F409" s="5">
        <v>1018</v>
      </c>
      <c r="G409" s="7">
        <v>187500</v>
      </c>
      <c r="I409" s="5">
        <v>629</v>
      </c>
      <c r="J409" s="7">
        <v>135000</v>
      </c>
    </row>
    <row r="410" spans="6:10" x14ac:dyDescent="0.2">
      <c r="F410" s="5">
        <v>1019</v>
      </c>
      <c r="G410" s="7">
        <v>160000</v>
      </c>
      <c r="I410" s="5">
        <v>630</v>
      </c>
      <c r="J410" s="7">
        <v>168500</v>
      </c>
    </row>
    <row r="411" spans="6:10" x14ac:dyDescent="0.2">
      <c r="F411" s="5">
        <v>1020</v>
      </c>
      <c r="G411" s="7">
        <v>213490</v>
      </c>
      <c r="I411" s="5">
        <v>631</v>
      </c>
      <c r="J411" s="7">
        <v>124000</v>
      </c>
    </row>
    <row r="412" spans="6:10" x14ac:dyDescent="0.2">
      <c r="F412" s="5">
        <v>1022</v>
      </c>
      <c r="G412" s="7">
        <v>194000</v>
      </c>
      <c r="I412" s="5">
        <v>634</v>
      </c>
      <c r="J412" s="7">
        <v>139400</v>
      </c>
    </row>
    <row r="413" spans="6:10" x14ac:dyDescent="0.2">
      <c r="F413" s="5">
        <v>1024</v>
      </c>
      <c r="G413" s="7">
        <v>191000</v>
      </c>
      <c r="I413" s="5">
        <v>635</v>
      </c>
      <c r="J413" s="7">
        <v>144000</v>
      </c>
    </row>
    <row r="414" spans="6:10" x14ac:dyDescent="0.2">
      <c r="F414" s="5">
        <v>1025</v>
      </c>
      <c r="G414" s="7">
        <v>287000</v>
      </c>
      <c r="I414" s="5">
        <v>636</v>
      </c>
      <c r="J414" s="7">
        <v>200000</v>
      </c>
    </row>
    <row r="415" spans="6:10" x14ac:dyDescent="0.2">
      <c r="F415" s="5">
        <v>1028</v>
      </c>
      <c r="G415" s="7">
        <v>293077</v>
      </c>
      <c r="I415" s="5">
        <v>637</v>
      </c>
      <c r="J415" s="7">
        <v>60000</v>
      </c>
    </row>
    <row r="416" spans="6:10" x14ac:dyDescent="0.2">
      <c r="F416" s="5">
        <v>1032</v>
      </c>
      <c r="G416" s="7">
        <v>197000</v>
      </c>
      <c r="I416" s="5">
        <v>638</v>
      </c>
      <c r="J416" s="7">
        <v>93000</v>
      </c>
    </row>
    <row r="417" spans="6:10" x14ac:dyDescent="0.2">
      <c r="F417" s="5">
        <v>1033</v>
      </c>
      <c r="G417" s="7">
        <v>310000</v>
      </c>
      <c r="I417" s="5">
        <v>639</v>
      </c>
      <c r="J417" s="7">
        <v>85000</v>
      </c>
    </row>
    <row r="418" spans="6:10" x14ac:dyDescent="0.2">
      <c r="F418" s="5">
        <v>1034</v>
      </c>
      <c r="G418" s="7">
        <v>230000</v>
      </c>
      <c r="I418" s="5">
        <v>644</v>
      </c>
      <c r="J418" s="7">
        <v>152000</v>
      </c>
    </row>
    <row r="419" spans="6:10" x14ac:dyDescent="0.2">
      <c r="F419" s="5">
        <v>1037</v>
      </c>
      <c r="G419" s="7">
        <v>315500</v>
      </c>
      <c r="I419" s="5">
        <v>646</v>
      </c>
      <c r="J419" s="7">
        <v>143250</v>
      </c>
    </row>
    <row r="420" spans="6:10" x14ac:dyDescent="0.2">
      <c r="F420" s="5">
        <v>1038</v>
      </c>
      <c r="G420" s="7">
        <v>287000</v>
      </c>
      <c r="I420" s="5">
        <v>647</v>
      </c>
      <c r="J420" s="7">
        <v>98300</v>
      </c>
    </row>
    <row r="421" spans="6:10" x14ac:dyDescent="0.2">
      <c r="F421" s="5">
        <v>1044</v>
      </c>
      <c r="G421" s="7">
        <v>262280</v>
      </c>
      <c r="I421" s="5">
        <v>648</v>
      </c>
      <c r="J421" s="7">
        <v>155000</v>
      </c>
    </row>
    <row r="422" spans="6:10" x14ac:dyDescent="0.2">
      <c r="F422" s="5">
        <v>1045</v>
      </c>
      <c r="G422" s="7">
        <v>278000</v>
      </c>
      <c r="I422" s="5">
        <v>649</v>
      </c>
      <c r="J422" s="7">
        <v>155000</v>
      </c>
    </row>
    <row r="423" spans="6:10" x14ac:dyDescent="0.2">
      <c r="F423" s="5">
        <v>1047</v>
      </c>
      <c r="G423" s="7">
        <v>556581</v>
      </c>
      <c r="I423" s="5">
        <v>650</v>
      </c>
      <c r="J423" s="7">
        <v>84500</v>
      </c>
    </row>
    <row r="424" spans="6:10" x14ac:dyDescent="0.2">
      <c r="F424" s="5">
        <v>1051</v>
      </c>
      <c r="G424" s="7">
        <v>176485</v>
      </c>
      <c r="I424" s="5">
        <v>652</v>
      </c>
      <c r="J424" s="7">
        <v>108000</v>
      </c>
    </row>
    <row r="425" spans="6:10" x14ac:dyDescent="0.2">
      <c r="F425" s="5">
        <v>1052</v>
      </c>
      <c r="G425" s="7">
        <v>200141</v>
      </c>
      <c r="I425" s="5">
        <v>654</v>
      </c>
      <c r="J425" s="7">
        <v>135000</v>
      </c>
    </row>
    <row r="426" spans="6:10" x14ac:dyDescent="0.2">
      <c r="F426" s="5">
        <v>1055</v>
      </c>
      <c r="G426" s="7">
        <v>255000</v>
      </c>
      <c r="I426" s="5">
        <v>656</v>
      </c>
      <c r="J426" s="7">
        <v>88000</v>
      </c>
    </row>
    <row r="427" spans="6:10" x14ac:dyDescent="0.2">
      <c r="F427" s="5">
        <v>1057</v>
      </c>
      <c r="G427" s="7">
        <v>185850</v>
      </c>
      <c r="I427" s="5">
        <v>657</v>
      </c>
      <c r="J427" s="7">
        <v>145500</v>
      </c>
    </row>
    <row r="428" spans="6:10" x14ac:dyDescent="0.2">
      <c r="F428" s="5">
        <v>1058</v>
      </c>
      <c r="G428" s="7">
        <v>248000</v>
      </c>
      <c r="I428" s="5">
        <v>659</v>
      </c>
      <c r="J428" s="7">
        <v>97500</v>
      </c>
    </row>
    <row r="429" spans="6:10" x14ac:dyDescent="0.2">
      <c r="F429" s="5">
        <v>1059</v>
      </c>
      <c r="G429" s="7">
        <v>335000</v>
      </c>
      <c r="I429" s="5">
        <v>660</v>
      </c>
      <c r="J429" s="7">
        <v>167000</v>
      </c>
    </row>
    <row r="430" spans="6:10" x14ac:dyDescent="0.2">
      <c r="F430" s="5">
        <v>1061</v>
      </c>
      <c r="G430" s="7">
        <v>213500</v>
      </c>
      <c r="I430" s="5">
        <v>663</v>
      </c>
      <c r="J430" s="7">
        <v>110000</v>
      </c>
    </row>
    <row r="431" spans="6:10" x14ac:dyDescent="0.2">
      <c r="F431" s="5">
        <v>1066</v>
      </c>
      <c r="G431" s="7">
        <v>328000</v>
      </c>
      <c r="I431" s="5">
        <v>664</v>
      </c>
      <c r="J431" s="7">
        <v>137500</v>
      </c>
    </row>
    <row r="432" spans="6:10" x14ac:dyDescent="0.2">
      <c r="F432" s="5">
        <v>1075</v>
      </c>
      <c r="G432" s="7">
        <v>194000</v>
      </c>
      <c r="I432" s="5">
        <v>667</v>
      </c>
      <c r="J432" s="7">
        <v>129000</v>
      </c>
    </row>
    <row r="433" spans="6:10" x14ac:dyDescent="0.2">
      <c r="F433" s="5">
        <v>1076</v>
      </c>
      <c r="G433" s="7">
        <v>219500</v>
      </c>
      <c r="I433" s="5">
        <v>668</v>
      </c>
      <c r="J433" s="7">
        <v>193500</v>
      </c>
    </row>
    <row r="434" spans="6:10" x14ac:dyDescent="0.2">
      <c r="F434" s="5">
        <v>1083</v>
      </c>
      <c r="G434" s="7">
        <v>192000</v>
      </c>
      <c r="I434" s="5">
        <v>669</v>
      </c>
      <c r="J434" s="7">
        <v>168000</v>
      </c>
    </row>
    <row r="435" spans="6:10" x14ac:dyDescent="0.2">
      <c r="F435" s="5">
        <v>1088</v>
      </c>
      <c r="G435" s="7">
        <v>252000</v>
      </c>
      <c r="I435" s="5">
        <v>670</v>
      </c>
      <c r="J435" s="7">
        <v>137500</v>
      </c>
    </row>
    <row r="436" spans="6:10" x14ac:dyDescent="0.2">
      <c r="F436" s="5">
        <v>1089</v>
      </c>
      <c r="G436" s="7">
        <v>137500</v>
      </c>
      <c r="I436" s="5">
        <v>671</v>
      </c>
      <c r="J436" s="7">
        <v>173500</v>
      </c>
    </row>
    <row r="437" spans="6:10" x14ac:dyDescent="0.2">
      <c r="F437" s="5">
        <v>1090</v>
      </c>
      <c r="G437" s="7">
        <v>197000</v>
      </c>
      <c r="I437" s="5">
        <v>672</v>
      </c>
      <c r="J437" s="7">
        <v>103600</v>
      </c>
    </row>
    <row r="438" spans="6:10" x14ac:dyDescent="0.2">
      <c r="F438" s="5">
        <v>1092</v>
      </c>
      <c r="G438" s="7">
        <v>160000</v>
      </c>
      <c r="I438" s="5">
        <v>673</v>
      </c>
      <c r="J438" s="7">
        <v>165000</v>
      </c>
    </row>
    <row r="439" spans="6:10" x14ac:dyDescent="0.2">
      <c r="F439" s="5">
        <v>1098</v>
      </c>
      <c r="G439" s="7">
        <v>170000</v>
      </c>
      <c r="I439" s="5">
        <v>674</v>
      </c>
      <c r="J439" s="7">
        <v>257500</v>
      </c>
    </row>
    <row r="440" spans="6:10" x14ac:dyDescent="0.2">
      <c r="F440" s="5">
        <v>1100</v>
      </c>
      <c r="G440" s="7">
        <v>157000</v>
      </c>
      <c r="I440" s="5">
        <v>675</v>
      </c>
      <c r="J440" s="7">
        <v>140000</v>
      </c>
    </row>
    <row r="441" spans="6:10" x14ac:dyDescent="0.2">
      <c r="F441" s="5">
        <v>1106</v>
      </c>
      <c r="G441" s="7">
        <v>325000</v>
      </c>
      <c r="I441" s="5">
        <v>676</v>
      </c>
      <c r="J441" s="7">
        <v>148500</v>
      </c>
    </row>
    <row r="442" spans="6:10" x14ac:dyDescent="0.2">
      <c r="F442" s="5">
        <v>1107</v>
      </c>
      <c r="G442" s="7">
        <v>179900</v>
      </c>
      <c r="I442" s="5">
        <v>677</v>
      </c>
      <c r="J442" s="7">
        <v>87000</v>
      </c>
    </row>
    <row r="443" spans="6:10" x14ac:dyDescent="0.2">
      <c r="F443" s="5">
        <v>1108</v>
      </c>
      <c r="G443" s="7">
        <v>274725</v>
      </c>
      <c r="I443" s="5">
        <v>678</v>
      </c>
      <c r="J443" s="7">
        <v>109500</v>
      </c>
    </row>
    <row r="444" spans="6:10" x14ac:dyDescent="0.2">
      <c r="F444" s="5">
        <v>1110</v>
      </c>
      <c r="G444" s="7">
        <v>280000</v>
      </c>
      <c r="I444" s="5">
        <v>680</v>
      </c>
      <c r="J444" s="7">
        <v>128500</v>
      </c>
    </row>
    <row r="445" spans="6:10" x14ac:dyDescent="0.2">
      <c r="F445" s="5">
        <v>1112</v>
      </c>
      <c r="G445" s="7">
        <v>205000</v>
      </c>
      <c r="I445" s="5">
        <v>681</v>
      </c>
      <c r="J445" s="7">
        <v>143000</v>
      </c>
    </row>
    <row r="446" spans="6:10" x14ac:dyDescent="0.2">
      <c r="F446" s="5">
        <v>1116</v>
      </c>
      <c r="G446" s="7">
        <v>318000</v>
      </c>
      <c r="I446" s="5">
        <v>682</v>
      </c>
      <c r="J446" s="7">
        <v>159434</v>
      </c>
    </row>
    <row r="447" spans="6:10" x14ac:dyDescent="0.2">
      <c r="F447" s="5">
        <v>1117</v>
      </c>
      <c r="G447" s="7">
        <v>184100</v>
      </c>
      <c r="I447" s="5">
        <v>683</v>
      </c>
      <c r="J447" s="7">
        <v>173000</v>
      </c>
    </row>
    <row r="448" spans="6:10" x14ac:dyDescent="0.2">
      <c r="F448" s="5">
        <v>1122</v>
      </c>
      <c r="G448" s="7">
        <v>212900</v>
      </c>
      <c r="I448" s="5">
        <v>690</v>
      </c>
      <c r="J448" s="7">
        <v>194700</v>
      </c>
    </row>
    <row r="449" spans="6:10" x14ac:dyDescent="0.2">
      <c r="F449" s="5">
        <v>1125</v>
      </c>
      <c r="G449" s="7">
        <v>163900</v>
      </c>
      <c r="I449" s="5">
        <v>691</v>
      </c>
      <c r="J449" s="7">
        <v>141000</v>
      </c>
    </row>
    <row r="450" spans="6:10" x14ac:dyDescent="0.2">
      <c r="F450" s="5">
        <v>1127</v>
      </c>
      <c r="G450" s="7">
        <v>174000</v>
      </c>
      <c r="I450" s="5">
        <v>694</v>
      </c>
      <c r="J450" s="7">
        <v>108480</v>
      </c>
    </row>
    <row r="451" spans="6:10" x14ac:dyDescent="0.2">
      <c r="F451" s="5">
        <v>1128</v>
      </c>
      <c r="G451" s="7">
        <v>259000</v>
      </c>
      <c r="I451" s="5">
        <v>695</v>
      </c>
      <c r="J451" s="7">
        <v>141500</v>
      </c>
    </row>
    <row r="452" spans="6:10" x14ac:dyDescent="0.2">
      <c r="F452" s="5">
        <v>1129</v>
      </c>
      <c r="G452" s="7">
        <v>215000</v>
      </c>
      <c r="I452" s="5">
        <v>696</v>
      </c>
      <c r="J452" s="7">
        <v>176000</v>
      </c>
    </row>
    <row r="453" spans="6:10" x14ac:dyDescent="0.2">
      <c r="F453" s="5">
        <v>1134</v>
      </c>
      <c r="G453" s="7">
        <v>239500</v>
      </c>
      <c r="I453" s="5">
        <v>697</v>
      </c>
      <c r="J453" s="7">
        <v>89000</v>
      </c>
    </row>
    <row r="454" spans="6:10" x14ac:dyDescent="0.2">
      <c r="F454" s="5">
        <v>1143</v>
      </c>
      <c r="G454" s="7">
        <v>424870</v>
      </c>
      <c r="I454" s="5">
        <v>698</v>
      </c>
      <c r="J454" s="7">
        <v>123500</v>
      </c>
    </row>
    <row r="455" spans="6:10" x14ac:dyDescent="0.2">
      <c r="F455" s="5">
        <v>1148</v>
      </c>
      <c r="G455" s="7">
        <v>174500</v>
      </c>
      <c r="I455" s="5">
        <v>699</v>
      </c>
      <c r="J455" s="7">
        <v>138500</v>
      </c>
    </row>
    <row r="456" spans="6:10" x14ac:dyDescent="0.2">
      <c r="F456" s="5">
        <v>1149</v>
      </c>
      <c r="G456" s="7">
        <v>116900</v>
      </c>
      <c r="I456" s="5">
        <v>704</v>
      </c>
      <c r="J456" s="7">
        <v>140000</v>
      </c>
    </row>
    <row r="457" spans="6:10" x14ac:dyDescent="0.2">
      <c r="F457" s="5">
        <v>1150</v>
      </c>
      <c r="G457" s="7">
        <v>143000</v>
      </c>
      <c r="I457" s="5">
        <v>706</v>
      </c>
      <c r="J457" s="7">
        <v>55000</v>
      </c>
    </row>
    <row r="458" spans="6:10" x14ac:dyDescent="0.2">
      <c r="F458" s="5">
        <v>1155</v>
      </c>
      <c r="G458" s="7">
        <v>201800</v>
      </c>
      <c r="I458" s="5">
        <v>710</v>
      </c>
      <c r="J458" s="7">
        <v>109900</v>
      </c>
    </row>
    <row r="459" spans="6:10" x14ac:dyDescent="0.2">
      <c r="F459" s="5">
        <v>1158</v>
      </c>
      <c r="G459" s="7">
        <v>230000</v>
      </c>
      <c r="I459" s="5">
        <v>711</v>
      </c>
      <c r="J459" s="7">
        <v>52000</v>
      </c>
    </row>
    <row r="460" spans="6:10" x14ac:dyDescent="0.2">
      <c r="F460" s="5">
        <v>1159</v>
      </c>
      <c r="G460" s="7">
        <v>235128</v>
      </c>
      <c r="I460" s="5">
        <v>712</v>
      </c>
      <c r="J460" s="7">
        <v>102776</v>
      </c>
    </row>
    <row r="461" spans="6:10" x14ac:dyDescent="0.2">
      <c r="F461" s="5">
        <v>1166</v>
      </c>
      <c r="G461" s="7">
        <v>233170</v>
      </c>
      <c r="I461" s="5">
        <v>714</v>
      </c>
      <c r="J461" s="7">
        <v>129000</v>
      </c>
    </row>
    <row r="462" spans="6:10" x14ac:dyDescent="0.2">
      <c r="F462" s="5">
        <v>1167</v>
      </c>
      <c r="G462" s="7">
        <v>245350</v>
      </c>
      <c r="I462" s="5">
        <v>715</v>
      </c>
      <c r="J462" s="7">
        <v>130500</v>
      </c>
    </row>
    <row r="463" spans="6:10" x14ac:dyDescent="0.2">
      <c r="F463" s="5">
        <v>1170</v>
      </c>
      <c r="G463" s="7">
        <v>625000</v>
      </c>
      <c r="I463" s="5">
        <v>716</v>
      </c>
      <c r="J463" s="7">
        <v>165000</v>
      </c>
    </row>
    <row r="464" spans="6:10" x14ac:dyDescent="0.2">
      <c r="F464" s="5">
        <v>1173</v>
      </c>
      <c r="G464" s="7">
        <v>171900</v>
      </c>
      <c r="I464" s="5">
        <v>718</v>
      </c>
      <c r="J464" s="7">
        <v>157000</v>
      </c>
    </row>
    <row r="465" spans="6:10" x14ac:dyDescent="0.2">
      <c r="F465" s="5">
        <v>1176</v>
      </c>
      <c r="G465" s="7">
        <v>285000</v>
      </c>
      <c r="I465" s="5">
        <v>720</v>
      </c>
      <c r="J465" s="7">
        <v>128500</v>
      </c>
    </row>
    <row r="466" spans="6:10" x14ac:dyDescent="0.2">
      <c r="F466" s="5">
        <v>1181</v>
      </c>
      <c r="G466" s="7">
        <v>250000</v>
      </c>
      <c r="I466" s="5">
        <v>722</v>
      </c>
      <c r="J466" s="7">
        <v>143000</v>
      </c>
    </row>
    <row r="467" spans="6:10" x14ac:dyDescent="0.2">
      <c r="F467" s="5">
        <v>1182</v>
      </c>
      <c r="G467" s="7">
        <v>392500</v>
      </c>
      <c r="I467" s="5">
        <v>723</v>
      </c>
      <c r="J467" s="7">
        <v>124500</v>
      </c>
    </row>
    <row r="468" spans="6:10" x14ac:dyDescent="0.2">
      <c r="F468" s="5">
        <v>1183</v>
      </c>
      <c r="G468" s="7">
        <v>745000</v>
      </c>
      <c r="I468" s="5">
        <v>724</v>
      </c>
      <c r="J468" s="7">
        <v>135000</v>
      </c>
    </row>
    <row r="469" spans="6:10" x14ac:dyDescent="0.2">
      <c r="F469" s="5">
        <v>1188</v>
      </c>
      <c r="G469" s="7">
        <v>262000</v>
      </c>
      <c r="I469" s="5">
        <v>726</v>
      </c>
      <c r="J469" s="7">
        <v>120500</v>
      </c>
    </row>
    <row r="470" spans="6:10" x14ac:dyDescent="0.2">
      <c r="F470" s="5">
        <v>1189</v>
      </c>
      <c r="G470" s="7">
        <v>195000</v>
      </c>
      <c r="I470" s="5">
        <v>727</v>
      </c>
      <c r="J470" s="7">
        <v>222000</v>
      </c>
    </row>
    <row r="471" spans="6:10" x14ac:dyDescent="0.2">
      <c r="F471" s="5">
        <v>1190</v>
      </c>
      <c r="G471" s="7">
        <v>189000</v>
      </c>
      <c r="I471" s="5">
        <v>729</v>
      </c>
      <c r="J471" s="7">
        <v>110000</v>
      </c>
    </row>
    <row r="472" spans="6:10" x14ac:dyDescent="0.2">
      <c r="F472" s="5">
        <v>1192</v>
      </c>
      <c r="G472" s="7">
        <v>174000</v>
      </c>
      <c r="I472" s="5">
        <v>730</v>
      </c>
      <c r="J472" s="7">
        <v>103000</v>
      </c>
    </row>
    <row r="473" spans="6:10" x14ac:dyDescent="0.2">
      <c r="F473" s="5">
        <v>1197</v>
      </c>
      <c r="G473" s="7">
        <v>219210</v>
      </c>
      <c r="I473" s="5">
        <v>734</v>
      </c>
      <c r="J473" s="7">
        <v>131400</v>
      </c>
    </row>
    <row r="474" spans="6:10" x14ac:dyDescent="0.2">
      <c r="F474" s="5">
        <v>1198</v>
      </c>
      <c r="G474" s="7">
        <v>144000</v>
      </c>
      <c r="I474" s="5">
        <v>735</v>
      </c>
      <c r="J474" s="7">
        <v>108000</v>
      </c>
    </row>
    <row r="475" spans="6:10" x14ac:dyDescent="0.2">
      <c r="F475" s="5">
        <v>1199</v>
      </c>
      <c r="G475" s="7">
        <v>178000</v>
      </c>
      <c r="I475" s="5">
        <v>737</v>
      </c>
      <c r="J475" s="7">
        <v>93500</v>
      </c>
    </row>
    <row r="476" spans="6:10" x14ac:dyDescent="0.2">
      <c r="F476" s="5">
        <v>1202</v>
      </c>
      <c r="G476" s="7">
        <v>197900</v>
      </c>
      <c r="I476" s="5">
        <v>739</v>
      </c>
      <c r="J476" s="7">
        <v>179000</v>
      </c>
    </row>
    <row r="477" spans="6:10" x14ac:dyDescent="0.2">
      <c r="F477" s="5">
        <v>1204</v>
      </c>
      <c r="G477" s="7">
        <v>213000</v>
      </c>
      <c r="I477" s="5">
        <v>741</v>
      </c>
      <c r="J477" s="7">
        <v>132000</v>
      </c>
    </row>
    <row r="478" spans="6:10" x14ac:dyDescent="0.2">
      <c r="F478" s="5">
        <v>1206</v>
      </c>
      <c r="G478" s="7">
        <v>271900</v>
      </c>
      <c r="I478" s="5">
        <v>742</v>
      </c>
      <c r="J478" s="7">
        <v>142000</v>
      </c>
    </row>
    <row r="479" spans="6:10" x14ac:dyDescent="0.2">
      <c r="F479" s="5">
        <v>1210</v>
      </c>
      <c r="G479" s="7">
        <v>290000</v>
      </c>
      <c r="I479" s="5">
        <v>744</v>
      </c>
      <c r="J479" s="7">
        <v>175000</v>
      </c>
    </row>
    <row r="480" spans="6:10" x14ac:dyDescent="0.2">
      <c r="F480" s="5">
        <v>1212</v>
      </c>
      <c r="G480" s="7">
        <v>164000</v>
      </c>
      <c r="I480" s="5">
        <v>750</v>
      </c>
      <c r="J480" s="7">
        <v>98000</v>
      </c>
    </row>
    <row r="481" spans="6:10" x14ac:dyDescent="0.2">
      <c r="F481" s="5">
        <v>1218</v>
      </c>
      <c r="G481" s="7">
        <v>229456</v>
      </c>
      <c r="I481" s="5">
        <v>751</v>
      </c>
      <c r="J481" s="7">
        <v>96500</v>
      </c>
    </row>
    <row r="482" spans="6:10" x14ac:dyDescent="0.2">
      <c r="F482" s="5">
        <v>1225</v>
      </c>
      <c r="G482" s="7">
        <v>184000</v>
      </c>
      <c r="I482" s="5">
        <v>753</v>
      </c>
      <c r="J482" s="7">
        <v>217000</v>
      </c>
    </row>
    <row r="483" spans="6:10" x14ac:dyDescent="0.2">
      <c r="F483" s="5">
        <v>1229</v>
      </c>
      <c r="G483" s="7">
        <v>367294</v>
      </c>
      <c r="I483" s="5">
        <v>755</v>
      </c>
      <c r="J483" s="7">
        <v>156000</v>
      </c>
    </row>
    <row r="484" spans="6:10" x14ac:dyDescent="0.2">
      <c r="F484" s="5">
        <v>1237</v>
      </c>
      <c r="G484" s="7">
        <v>175500</v>
      </c>
      <c r="I484" s="5">
        <v>756</v>
      </c>
      <c r="J484" s="7">
        <v>172500</v>
      </c>
    </row>
    <row r="485" spans="6:10" x14ac:dyDescent="0.2">
      <c r="F485" s="5">
        <v>1238</v>
      </c>
      <c r="G485" s="7">
        <v>195000</v>
      </c>
      <c r="I485" s="5">
        <v>758</v>
      </c>
      <c r="J485" s="7">
        <v>158900</v>
      </c>
    </row>
    <row r="486" spans="6:10" x14ac:dyDescent="0.2">
      <c r="F486" s="5">
        <v>1240</v>
      </c>
      <c r="G486" s="7">
        <v>265900</v>
      </c>
      <c r="I486" s="5">
        <v>761</v>
      </c>
      <c r="J486" s="7">
        <v>127500</v>
      </c>
    </row>
    <row r="487" spans="6:10" x14ac:dyDescent="0.2">
      <c r="F487" s="5">
        <v>1241</v>
      </c>
      <c r="G487" s="7">
        <v>224900</v>
      </c>
      <c r="I487" s="5">
        <v>762</v>
      </c>
      <c r="J487" s="7">
        <v>100000</v>
      </c>
    </row>
    <row r="488" spans="6:10" x14ac:dyDescent="0.2">
      <c r="F488" s="5">
        <v>1242</v>
      </c>
      <c r="G488" s="7">
        <v>248328</v>
      </c>
      <c r="I488" s="5">
        <v>768</v>
      </c>
      <c r="J488" s="7">
        <v>160000</v>
      </c>
    </row>
    <row r="489" spans="6:10" x14ac:dyDescent="0.2">
      <c r="F489" s="5">
        <v>1243</v>
      </c>
      <c r="G489" s="7">
        <v>170000</v>
      </c>
      <c r="I489" s="5">
        <v>771</v>
      </c>
      <c r="J489" s="7">
        <v>134900</v>
      </c>
    </row>
    <row r="490" spans="6:10" x14ac:dyDescent="0.2">
      <c r="F490" s="5">
        <v>1244</v>
      </c>
      <c r="G490" s="7">
        <v>465000</v>
      </c>
      <c r="I490" s="5">
        <v>772</v>
      </c>
      <c r="J490" s="7">
        <v>102000</v>
      </c>
    </row>
    <row r="491" spans="6:10" x14ac:dyDescent="0.2">
      <c r="F491" s="5">
        <v>1245</v>
      </c>
      <c r="G491" s="7">
        <v>230000</v>
      </c>
      <c r="I491" s="5">
        <v>773</v>
      </c>
      <c r="J491" s="7">
        <v>107000</v>
      </c>
    </row>
    <row r="492" spans="6:10" x14ac:dyDescent="0.2">
      <c r="F492" s="5">
        <v>1247</v>
      </c>
      <c r="G492" s="7">
        <v>186500</v>
      </c>
      <c r="I492" s="5">
        <v>774</v>
      </c>
      <c r="J492" s="7">
        <v>114500</v>
      </c>
    </row>
    <row r="493" spans="6:10" x14ac:dyDescent="0.2">
      <c r="F493" s="5">
        <v>1251</v>
      </c>
      <c r="G493" s="7">
        <v>244000</v>
      </c>
      <c r="I493" s="5">
        <v>776</v>
      </c>
      <c r="J493" s="7">
        <v>162000</v>
      </c>
    </row>
    <row r="494" spans="6:10" x14ac:dyDescent="0.2">
      <c r="F494" s="5">
        <v>1252</v>
      </c>
      <c r="G494" s="7">
        <v>171750</v>
      </c>
      <c r="I494" s="5">
        <v>778</v>
      </c>
      <c r="J494" s="7">
        <v>142500</v>
      </c>
    </row>
    <row r="495" spans="6:10" x14ac:dyDescent="0.2">
      <c r="F495" s="5">
        <v>1254</v>
      </c>
      <c r="G495" s="7">
        <v>294000</v>
      </c>
      <c r="I495" s="5">
        <v>779</v>
      </c>
      <c r="J495" s="7">
        <v>144000</v>
      </c>
    </row>
    <row r="496" spans="6:10" x14ac:dyDescent="0.2">
      <c r="F496" s="5">
        <v>1255</v>
      </c>
      <c r="G496" s="7">
        <v>165400</v>
      </c>
      <c r="I496" s="5">
        <v>780</v>
      </c>
      <c r="J496" s="7">
        <v>135000</v>
      </c>
    </row>
    <row r="497" spans="6:10" x14ac:dyDescent="0.2">
      <c r="F497" s="5">
        <v>1257</v>
      </c>
      <c r="G497" s="7">
        <v>301500</v>
      </c>
      <c r="I497" s="5">
        <v>782</v>
      </c>
      <c r="J497" s="7">
        <v>175900</v>
      </c>
    </row>
    <row r="498" spans="6:10" x14ac:dyDescent="0.2">
      <c r="F498" s="5">
        <v>1259</v>
      </c>
      <c r="G498" s="7">
        <v>190000</v>
      </c>
      <c r="I498" s="5">
        <v>784</v>
      </c>
      <c r="J498" s="7">
        <v>165500</v>
      </c>
    </row>
    <row r="499" spans="6:10" x14ac:dyDescent="0.2">
      <c r="F499" s="5">
        <v>1266</v>
      </c>
      <c r="G499" s="7">
        <v>183900</v>
      </c>
      <c r="I499" s="5">
        <v>785</v>
      </c>
      <c r="J499" s="7">
        <v>128000</v>
      </c>
    </row>
    <row r="500" spans="6:10" x14ac:dyDescent="0.2">
      <c r="F500" s="5">
        <v>1267</v>
      </c>
      <c r="G500" s="7">
        <v>122000</v>
      </c>
      <c r="I500" s="5">
        <v>786</v>
      </c>
      <c r="J500" s="7">
        <v>161500</v>
      </c>
    </row>
    <row r="501" spans="6:10" x14ac:dyDescent="0.2">
      <c r="F501" s="5">
        <v>1268</v>
      </c>
      <c r="G501" s="7">
        <v>378500</v>
      </c>
      <c r="I501" s="5">
        <v>787</v>
      </c>
      <c r="J501" s="7">
        <v>139000</v>
      </c>
    </row>
    <row r="502" spans="6:10" x14ac:dyDescent="0.2">
      <c r="F502" s="5">
        <v>1269</v>
      </c>
      <c r="G502" s="7">
        <v>381000</v>
      </c>
      <c r="I502" s="5">
        <v>789</v>
      </c>
      <c r="J502" s="7">
        <v>107900</v>
      </c>
    </row>
    <row r="503" spans="6:10" x14ac:dyDescent="0.2">
      <c r="F503" s="5">
        <v>1271</v>
      </c>
      <c r="G503" s="7">
        <v>260000</v>
      </c>
      <c r="I503" s="5">
        <v>790</v>
      </c>
      <c r="J503" s="7">
        <v>187500</v>
      </c>
    </row>
    <row r="504" spans="6:10" x14ac:dyDescent="0.2">
      <c r="F504" s="5">
        <v>1279</v>
      </c>
      <c r="G504" s="7">
        <v>237000</v>
      </c>
      <c r="I504" s="5">
        <v>792</v>
      </c>
      <c r="J504" s="7">
        <v>146800</v>
      </c>
    </row>
    <row r="505" spans="6:10" x14ac:dyDescent="0.2">
      <c r="F505" s="5">
        <v>1281</v>
      </c>
      <c r="G505" s="7">
        <v>227000</v>
      </c>
      <c r="I505" s="5">
        <v>796</v>
      </c>
      <c r="J505" s="7">
        <v>171000</v>
      </c>
    </row>
    <row r="506" spans="6:10" x14ac:dyDescent="0.2">
      <c r="F506" s="5">
        <v>1282</v>
      </c>
      <c r="G506" s="7">
        <v>180000</v>
      </c>
      <c r="I506" s="5">
        <v>797</v>
      </c>
      <c r="J506" s="7">
        <v>143500</v>
      </c>
    </row>
    <row r="507" spans="6:10" x14ac:dyDescent="0.2">
      <c r="F507" s="5">
        <v>1289</v>
      </c>
      <c r="G507" s="7">
        <v>278000</v>
      </c>
      <c r="I507" s="5">
        <v>798</v>
      </c>
      <c r="J507" s="7">
        <v>110000</v>
      </c>
    </row>
    <row r="508" spans="6:10" x14ac:dyDescent="0.2">
      <c r="F508" s="5">
        <v>1290</v>
      </c>
      <c r="G508" s="7">
        <v>281000</v>
      </c>
      <c r="I508" s="5">
        <v>800</v>
      </c>
      <c r="J508" s="7">
        <v>175000</v>
      </c>
    </row>
    <row r="509" spans="6:10" x14ac:dyDescent="0.2">
      <c r="F509" s="5">
        <v>1294</v>
      </c>
      <c r="G509" s="7">
        <v>162900</v>
      </c>
      <c r="I509" s="5">
        <v>801</v>
      </c>
      <c r="J509" s="7">
        <v>200000</v>
      </c>
    </row>
    <row r="510" spans="6:10" x14ac:dyDescent="0.2">
      <c r="F510" s="5">
        <v>1299</v>
      </c>
      <c r="G510" s="7">
        <v>160000</v>
      </c>
      <c r="I510" s="5">
        <v>802</v>
      </c>
      <c r="J510" s="7">
        <v>109900</v>
      </c>
    </row>
    <row r="511" spans="6:10" x14ac:dyDescent="0.2">
      <c r="F511" s="5">
        <v>1301</v>
      </c>
      <c r="G511" s="7">
        <v>225000</v>
      </c>
      <c r="I511" s="5">
        <v>805</v>
      </c>
      <c r="J511" s="7">
        <v>118000</v>
      </c>
    </row>
    <row r="512" spans="6:10" x14ac:dyDescent="0.2">
      <c r="F512" s="5">
        <v>1303</v>
      </c>
      <c r="G512" s="7">
        <v>290000</v>
      </c>
      <c r="I512" s="5">
        <v>807</v>
      </c>
      <c r="J512" s="7">
        <v>135500</v>
      </c>
    </row>
    <row r="513" spans="6:10" x14ac:dyDescent="0.2">
      <c r="F513" s="5">
        <v>1304</v>
      </c>
      <c r="G513" s="7">
        <v>232000</v>
      </c>
      <c r="I513" s="5">
        <v>808</v>
      </c>
      <c r="J513" s="7">
        <v>223500</v>
      </c>
    </row>
    <row r="514" spans="6:10" x14ac:dyDescent="0.2">
      <c r="F514" s="5">
        <v>1305</v>
      </c>
      <c r="G514" s="7">
        <v>130000</v>
      </c>
      <c r="I514" s="5">
        <v>809</v>
      </c>
      <c r="J514" s="7">
        <v>159950</v>
      </c>
    </row>
    <row r="515" spans="6:10" x14ac:dyDescent="0.2">
      <c r="F515" s="5">
        <v>1306</v>
      </c>
      <c r="G515" s="7">
        <v>325000</v>
      </c>
      <c r="I515" s="5">
        <v>810</v>
      </c>
      <c r="J515" s="7">
        <v>106000</v>
      </c>
    </row>
    <row r="516" spans="6:10" x14ac:dyDescent="0.2">
      <c r="F516" s="5">
        <v>1307</v>
      </c>
      <c r="G516" s="7">
        <v>202500</v>
      </c>
      <c r="I516" s="5">
        <v>811</v>
      </c>
      <c r="J516" s="7">
        <v>181000</v>
      </c>
    </row>
    <row r="517" spans="6:10" x14ac:dyDescent="0.2">
      <c r="F517" s="5">
        <v>1311</v>
      </c>
      <c r="G517" s="7">
        <v>335000</v>
      </c>
      <c r="I517" s="5">
        <v>812</v>
      </c>
      <c r="J517" s="7">
        <v>144500</v>
      </c>
    </row>
    <row r="518" spans="6:10" x14ac:dyDescent="0.2">
      <c r="F518" s="5">
        <v>1312</v>
      </c>
      <c r="G518" s="7">
        <v>203000</v>
      </c>
      <c r="I518" s="5">
        <v>813</v>
      </c>
      <c r="J518" s="7">
        <v>55993</v>
      </c>
    </row>
    <row r="519" spans="6:10" x14ac:dyDescent="0.2">
      <c r="F519" s="5">
        <v>1313</v>
      </c>
      <c r="G519" s="7">
        <v>302000</v>
      </c>
      <c r="I519" s="5">
        <v>814</v>
      </c>
      <c r="J519" s="7">
        <v>157900</v>
      </c>
    </row>
    <row r="520" spans="6:10" x14ac:dyDescent="0.2">
      <c r="F520" s="5">
        <v>1314</v>
      </c>
      <c r="G520" s="7">
        <v>333168</v>
      </c>
      <c r="I520" s="5">
        <v>815</v>
      </c>
      <c r="J520" s="7">
        <v>116000</v>
      </c>
    </row>
    <row r="521" spans="6:10" x14ac:dyDescent="0.2">
      <c r="F521" s="5">
        <v>1317</v>
      </c>
      <c r="G521" s="7">
        <v>295493</v>
      </c>
      <c r="I521" s="5">
        <v>817</v>
      </c>
      <c r="J521" s="7">
        <v>137000</v>
      </c>
    </row>
    <row r="522" spans="6:10" x14ac:dyDescent="0.2">
      <c r="F522" s="5">
        <v>1318</v>
      </c>
      <c r="G522" s="7">
        <v>208900</v>
      </c>
      <c r="I522" s="5">
        <v>819</v>
      </c>
      <c r="J522" s="7">
        <v>155000</v>
      </c>
    </row>
    <row r="523" spans="6:10" x14ac:dyDescent="0.2">
      <c r="F523" s="5">
        <v>1319</v>
      </c>
      <c r="G523" s="7">
        <v>275000</v>
      </c>
      <c r="I523" s="5">
        <v>822</v>
      </c>
      <c r="J523" s="7">
        <v>93000</v>
      </c>
    </row>
    <row r="524" spans="6:10" x14ac:dyDescent="0.2">
      <c r="F524" s="5">
        <v>1323</v>
      </c>
      <c r="G524" s="7">
        <v>190000</v>
      </c>
      <c r="I524" s="5">
        <v>824</v>
      </c>
      <c r="J524" s="7">
        <v>139500</v>
      </c>
    </row>
    <row r="525" spans="6:10" x14ac:dyDescent="0.2">
      <c r="F525" s="5">
        <v>1325</v>
      </c>
      <c r="G525" s="7">
        <v>147000</v>
      </c>
      <c r="I525" s="5">
        <v>827</v>
      </c>
      <c r="J525" s="7">
        <v>109500</v>
      </c>
    </row>
    <row r="526" spans="6:10" x14ac:dyDescent="0.2">
      <c r="F526" s="5">
        <v>1330</v>
      </c>
      <c r="G526" s="7">
        <v>176500</v>
      </c>
      <c r="I526" s="5">
        <v>829</v>
      </c>
      <c r="J526" s="7">
        <v>185000</v>
      </c>
    </row>
    <row r="527" spans="6:10" x14ac:dyDescent="0.2">
      <c r="F527" s="5">
        <v>1331</v>
      </c>
      <c r="G527" s="7">
        <v>227000</v>
      </c>
      <c r="I527" s="5">
        <v>831</v>
      </c>
      <c r="J527" s="7">
        <v>166000</v>
      </c>
    </row>
    <row r="528" spans="6:10" x14ac:dyDescent="0.2">
      <c r="F528" s="5">
        <v>1339</v>
      </c>
      <c r="G528" s="7">
        <v>200000</v>
      </c>
      <c r="I528" s="5">
        <v>834</v>
      </c>
      <c r="J528" s="7">
        <v>167000</v>
      </c>
    </row>
    <row r="529" spans="6:10" x14ac:dyDescent="0.2">
      <c r="F529" s="5">
        <v>1343</v>
      </c>
      <c r="G529" s="7">
        <v>228500</v>
      </c>
      <c r="I529" s="5">
        <v>835</v>
      </c>
      <c r="J529" s="7">
        <v>139950</v>
      </c>
    </row>
    <row r="530" spans="6:10" x14ac:dyDescent="0.2">
      <c r="F530" s="5">
        <v>1345</v>
      </c>
      <c r="G530" s="7">
        <v>155835</v>
      </c>
      <c r="I530" s="5">
        <v>836</v>
      </c>
      <c r="J530" s="7">
        <v>128000</v>
      </c>
    </row>
    <row r="531" spans="6:10" x14ac:dyDescent="0.2">
      <c r="F531" s="5">
        <v>1347</v>
      </c>
      <c r="G531" s="7">
        <v>262500</v>
      </c>
      <c r="I531" s="5">
        <v>837</v>
      </c>
      <c r="J531" s="7">
        <v>153500</v>
      </c>
    </row>
    <row r="532" spans="6:10" x14ac:dyDescent="0.2">
      <c r="F532" s="5">
        <v>1348</v>
      </c>
      <c r="G532" s="7">
        <v>283463</v>
      </c>
      <c r="I532" s="5">
        <v>838</v>
      </c>
      <c r="J532" s="7">
        <v>100000</v>
      </c>
    </row>
    <row r="533" spans="6:10" x14ac:dyDescent="0.2">
      <c r="F533" s="5">
        <v>1349</v>
      </c>
      <c r="G533" s="7">
        <v>215000</v>
      </c>
      <c r="I533" s="5">
        <v>839</v>
      </c>
      <c r="J533" s="7">
        <v>144000</v>
      </c>
    </row>
    <row r="534" spans="6:10" x14ac:dyDescent="0.2">
      <c r="F534" s="5">
        <v>1350</v>
      </c>
      <c r="G534" s="7">
        <v>122000</v>
      </c>
      <c r="I534" s="5">
        <v>840</v>
      </c>
      <c r="J534" s="7">
        <v>130500</v>
      </c>
    </row>
    <row r="535" spans="6:10" x14ac:dyDescent="0.2">
      <c r="F535" s="5">
        <v>1354</v>
      </c>
      <c r="G535" s="7">
        <v>410000</v>
      </c>
      <c r="I535" s="5">
        <v>841</v>
      </c>
      <c r="J535" s="7">
        <v>140000</v>
      </c>
    </row>
    <row r="536" spans="6:10" x14ac:dyDescent="0.2">
      <c r="F536" s="5">
        <v>1355</v>
      </c>
      <c r="G536" s="7">
        <v>235000</v>
      </c>
      <c r="I536" s="5">
        <v>842</v>
      </c>
      <c r="J536" s="7">
        <v>157500</v>
      </c>
    </row>
    <row r="537" spans="6:10" x14ac:dyDescent="0.2">
      <c r="F537" s="5">
        <v>1356</v>
      </c>
      <c r="G537" s="7">
        <v>170000</v>
      </c>
      <c r="I537" s="5">
        <v>843</v>
      </c>
      <c r="J537" s="7">
        <v>174900</v>
      </c>
    </row>
    <row r="538" spans="6:10" x14ac:dyDescent="0.2">
      <c r="F538" s="5">
        <v>1360</v>
      </c>
      <c r="G538" s="7">
        <v>315000</v>
      </c>
      <c r="I538" s="5">
        <v>844</v>
      </c>
      <c r="J538" s="7">
        <v>141000</v>
      </c>
    </row>
    <row r="539" spans="6:10" x14ac:dyDescent="0.2">
      <c r="F539" s="5">
        <v>1362</v>
      </c>
      <c r="G539" s="7">
        <v>260000</v>
      </c>
      <c r="I539" s="5">
        <v>845</v>
      </c>
      <c r="J539" s="7">
        <v>153900</v>
      </c>
    </row>
    <row r="540" spans="6:10" x14ac:dyDescent="0.2">
      <c r="F540" s="5">
        <v>1365</v>
      </c>
      <c r="G540" s="7">
        <v>144152</v>
      </c>
      <c r="I540" s="5">
        <v>846</v>
      </c>
      <c r="J540" s="7">
        <v>171000</v>
      </c>
    </row>
    <row r="541" spans="6:10" x14ac:dyDescent="0.2">
      <c r="F541" s="5">
        <v>1366</v>
      </c>
      <c r="G541" s="7">
        <v>216000</v>
      </c>
      <c r="I541" s="5">
        <v>848</v>
      </c>
      <c r="J541" s="7">
        <v>133500</v>
      </c>
    </row>
    <row r="542" spans="6:10" x14ac:dyDescent="0.2">
      <c r="F542" s="5">
        <v>1367</v>
      </c>
      <c r="G542" s="7">
        <v>193000</v>
      </c>
      <c r="I542" s="5">
        <v>849</v>
      </c>
      <c r="J542" s="7">
        <v>240000</v>
      </c>
    </row>
    <row r="543" spans="6:10" x14ac:dyDescent="0.2">
      <c r="F543" s="5">
        <v>1370</v>
      </c>
      <c r="G543" s="7">
        <v>232000</v>
      </c>
      <c r="I543" s="5">
        <v>850</v>
      </c>
      <c r="J543" s="7">
        <v>187000</v>
      </c>
    </row>
    <row r="544" spans="6:10" x14ac:dyDescent="0.2">
      <c r="F544" s="5">
        <v>1373</v>
      </c>
      <c r="G544" s="7">
        <v>274300</v>
      </c>
      <c r="I544" s="5">
        <v>851</v>
      </c>
      <c r="J544" s="7">
        <v>131500</v>
      </c>
    </row>
    <row r="545" spans="6:10" x14ac:dyDescent="0.2">
      <c r="F545" s="5">
        <v>1374</v>
      </c>
      <c r="G545" s="7">
        <v>466500</v>
      </c>
      <c r="I545" s="5">
        <v>854</v>
      </c>
      <c r="J545" s="7">
        <v>158000</v>
      </c>
    </row>
    <row r="546" spans="6:10" x14ac:dyDescent="0.2">
      <c r="F546" s="5">
        <v>1375</v>
      </c>
      <c r="G546" s="7">
        <v>250000</v>
      </c>
      <c r="I546" s="5">
        <v>855</v>
      </c>
      <c r="J546" s="7">
        <v>170000</v>
      </c>
    </row>
    <row r="547" spans="6:10" x14ac:dyDescent="0.2">
      <c r="F547" s="5">
        <v>1376</v>
      </c>
      <c r="G547" s="7">
        <v>239000</v>
      </c>
      <c r="I547" s="5">
        <v>856</v>
      </c>
      <c r="J547" s="7">
        <v>127000</v>
      </c>
    </row>
    <row r="548" spans="6:10" x14ac:dyDescent="0.2">
      <c r="F548" s="5">
        <v>1383</v>
      </c>
      <c r="G548" s="7">
        <v>157000</v>
      </c>
      <c r="I548" s="5">
        <v>857</v>
      </c>
      <c r="J548" s="7">
        <v>147000</v>
      </c>
    </row>
    <row r="549" spans="6:10" x14ac:dyDescent="0.2">
      <c r="F549" s="5">
        <v>1387</v>
      </c>
      <c r="G549" s="7">
        <v>250000</v>
      </c>
      <c r="I549" s="5">
        <v>858</v>
      </c>
      <c r="J549" s="7">
        <v>174000</v>
      </c>
    </row>
    <row r="550" spans="6:10" x14ac:dyDescent="0.2">
      <c r="F550" s="5">
        <v>1389</v>
      </c>
      <c r="G550" s="7">
        <v>377500</v>
      </c>
      <c r="I550" s="5">
        <v>860</v>
      </c>
      <c r="J550" s="7">
        <v>250000</v>
      </c>
    </row>
    <row r="551" spans="6:10" x14ac:dyDescent="0.2">
      <c r="F551" s="5">
        <v>1391</v>
      </c>
      <c r="G551" s="7">
        <v>235000</v>
      </c>
      <c r="I551" s="5">
        <v>862</v>
      </c>
      <c r="J551" s="7">
        <v>131500</v>
      </c>
    </row>
    <row r="552" spans="6:10" x14ac:dyDescent="0.2">
      <c r="F552" s="5">
        <v>1395</v>
      </c>
      <c r="G552" s="7">
        <v>246578</v>
      </c>
      <c r="I552" s="5">
        <v>863</v>
      </c>
      <c r="J552" s="7">
        <v>152000</v>
      </c>
    </row>
    <row r="553" spans="6:10" x14ac:dyDescent="0.2">
      <c r="F553" s="5">
        <v>1396</v>
      </c>
      <c r="G553" s="7">
        <v>281213</v>
      </c>
      <c r="I553" s="5">
        <v>864</v>
      </c>
      <c r="J553" s="7">
        <v>132500</v>
      </c>
    </row>
    <row r="554" spans="6:10" x14ac:dyDescent="0.2">
      <c r="F554" s="5">
        <v>1403</v>
      </c>
      <c r="G554" s="7">
        <v>193879</v>
      </c>
      <c r="I554" s="5">
        <v>866</v>
      </c>
      <c r="J554" s="7">
        <v>148500</v>
      </c>
    </row>
    <row r="555" spans="6:10" x14ac:dyDescent="0.2">
      <c r="F555" s="5">
        <v>1404</v>
      </c>
      <c r="G555" s="7">
        <v>282922</v>
      </c>
      <c r="I555" s="5">
        <v>868</v>
      </c>
      <c r="J555" s="7">
        <v>129000</v>
      </c>
    </row>
    <row r="556" spans="6:10" x14ac:dyDescent="0.2">
      <c r="F556" s="5">
        <v>1406</v>
      </c>
      <c r="G556" s="7">
        <v>275000</v>
      </c>
      <c r="I556" s="5">
        <v>869</v>
      </c>
      <c r="J556" s="7">
        <v>169000</v>
      </c>
    </row>
    <row r="557" spans="6:10" x14ac:dyDescent="0.2">
      <c r="F557" s="5">
        <v>1410</v>
      </c>
      <c r="G557" s="7">
        <v>215000</v>
      </c>
      <c r="I557" s="5">
        <v>871</v>
      </c>
      <c r="J557" s="7">
        <v>109500</v>
      </c>
    </row>
    <row r="558" spans="6:10" x14ac:dyDescent="0.2">
      <c r="F558" s="5">
        <v>1411</v>
      </c>
      <c r="G558" s="7">
        <v>230000</v>
      </c>
      <c r="I558" s="5">
        <v>872</v>
      </c>
      <c r="J558" s="7">
        <v>200500</v>
      </c>
    </row>
    <row r="559" spans="6:10" x14ac:dyDescent="0.2">
      <c r="F559" s="5">
        <v>1414</v>
      </c>
      <c r="G559" s="7">
        <v>257000</v>
      </c>
      <c r="I559" s="5">
        <v>873</v>
      </c>
      <c r="J559" s="7">
        <v>116000</v>
      </c>
    </row>
    <row r="560" spans="6:10" x14ac:dyDescent="0.2">
      <c r="F560" s="5">
        <v>1416</v>
      </c>
      <c r="G560" s="7">
        <v>175900</v>
      </c>
      <c r="I560" s="5">
        <v>874</v>
      </c>
      <c r="J560" s="7">
        <v>133000</v>
      </c>
    </row>
    <row r="561" spans="6:10" x14ac:dyDescent="0.2">
      <c r="F561" s="5">
        <v>1418</v>
      </c>
      <c r="G561" s="7">
        <v>340000</v>
      </c>
      <c r="I561" s="5">
        <v>875</v>
      </c>
      <c r="J561" s="7">
        <v>66500</v>
      </c>
    </row>
    <row r="562" spans="6:10" x14ac:dyDescent="0.2">
      <c r="F562" s="5">
        <v>1427</v>
      </c>
      <c r="G562" s="7">
        <v>271000</v>
      </c>
      <c r="I562" s="5">
        <v>877</v>
      </c>
      <c r="J562" s="7">
        <v>132250</v>
      </c>
    </row>
    <row r="563" spans="6:10" x14ac:dyDescent="0.2">
      <c r="F563" s="5">
        <v>1438</v>
      </c>
      <c r="G563" s="7">
        <v>394617</v>
      </c>
      <c r="I563" s="5">
        <v>879</v>
      </c>
      <c r="J563" s="7">
        <v>148000</v>
      </c>
    </row>
    <row r="564" spans="6:10" x14ac:dyDescent="0.2">
      <c r="F564" s="5">
        <v>1440</v>
      </c>
      <c r="G564" s="7">
        <v>197000</v>
      </c>
      <c r="I564" s="5">
        <v>880</v>
      </c>
      <c r="J564" s="7">
        <v>136500</v>
      </c>
    </row>
    <row r="565" spans="6:10" x14ac:dyDescent="0.2">
      <c r="F565" s="5">
        <v>1443</v>
      </c>
      <c r="G565" s="7">
        <v>310000</v>
      </c>
      <c r="I565" s="5">
        <v>881</v>
      </c>
      <c r="J565" s="7">
        <v>157000</v>
      </c>
    </row>
    <row r="566" spans="6:10" x14ac:dyDescent="0.2">
      <c r="F566" s="5">
        <v>1445</v>
      </c>
      <c r="G566" s="7">
        <v>179600</v>
      </c>
      <c r="I566" s="5">
        <v>883</v>
      </c>
      <c r="J566" s="7">
        <v>178000</v>
      </c>
    </row>
    <row r="567" spans="6:10" x14ac:dyDescent="0.2">
      <c r="F567" s="5">
        <v>1448</v>
      </c>
      <c r="G567" s="7">
        <v>240000</v>
      </c>
      <c r="I567" s="5">
        <v>884</v>
      </c>
      <c r="J567" s="7">
        <v>118500</v>
      </c>
    </row>
    <row r="568" spans="6:10" x14ac:dyDescent="0.2">
      <c r="F568" s="5">
        <v>1452</v>
      </c>
      <c r="G568" s="7">
        <v>287090</v>
      </c>
      <c r="I568" s="5">
        <v>885</v>
      </c>
      <c r="J568" s="7">
        <v>100000</v>
      </c>
    </row>
    <row r="569" spans="6:10" x14ac:dyDescent="0.2">
      <c r="F569" s="5">
        <v>1455</v>
      </c>
      <c r="G569" s="7">
        <v>185000</v>
      </c>
      <c r="I569" s="5">
        <v>887</v>
      </c>
      <c r="J569" s="7">
        <v>145000</v>
      </c>
    </row>
    <row r="570" spans="6:10" x14ac:dyDescent="0.2">
      <c r="F570" s="5">
        <v>1458</v>
      </c>
      <c r="G570" s="7">
        <v>266500</v>
      </c>
      <c r="I570" s="5">
        <v>888</v>
      </c>
      <c r="J570" s="7">
        <v>135500</v>
      </c>
    </row>
    <row r="571" spans="6:10" x14ac:dyDescent="0.2">
      <c r="I571" s="5">
        <v>890</v>
      </c>
      <c r="J571" s="7">
        <v>149500</v>
      </c>
    </row>
    <row r="572" spans="6:10" x14ac:dyDescent="0.2">
      <c r="I572" s="5">
        <v>891</v>
      </c>
      <c r="J572" s="7">
        <v>122900</v>
      </c>
    </row>
    <row r="573" spans="6:10" x14ac:dyDescent="0.2">
      <c r="I573" s="5">
        <v>892</v>
      </c>
      <c r="J573" s="7">
        <v>172500</v>
      </c>
    </row>
    <row r="574" spans="6:10" x14ac:dyDescent="0.2">
      <c r="I574" s="5">
        <v>893</v>
      </c>
      <c r="J574" s="7">
        <v>154500</v>
      </c>
    </row>
    <row r="575" spans="6:10" x14ac:dyDescent="0.2">
      <c r="I575" s="5">
        <v>894</v>
      </c>
      <c r="J575" s="7">
        <v>165000</v>
      </c>
    </row>
    <row r="576" spans="6:10" x14ac:dyDescent="0.2">
      <c r="I576" s="5">
        <v>895</v>
      </c>
      <c r="J576" s="7">
        <v>118858</v>
      </c>
    </row>
    <row r="577" spans="9:10" x14ac:dyDescent="0.2">
      <c r="I577" s="5">
        <v>896</v>
      </c>
      <c r="J577" s="7">
        <v>140000</v>
      </c>
    </row>
    <row r="578" spans="9:10" x14ac:dyDescent="0.2">
      <c r="I578" s="5">
        <v>897</v>
      </c>
      <c r="J578" s="7">
        <v>106500</v>
      </c>
    </row>
    <row r="579" spans="9:10" x14ac:dyDescent="0.2">
      <c r="I579" s="5">
        <v>898</v>
      </c>
      <c r="J579" s="7">
        <v>142953</v>
      </c>
    </row>
    <row r="580" spans="9:10" x14ac:dyDescent="0.2">
      <c r="I580" s="5">
        <v>900</v>
      </c>
      <c r="J580" s="7">
        <v>135000</v>
      </c>
    </row>
    <row r="581" spans="9:10" x14ac:dyDescent="0.2">
      <c r="I581" s="5">
        <v>901</v>
      </c>
      <c r="J581" s="7">
        <v>110000</v>
      </c>
    </row>
    <row r="582" spans="9:10" x14ac:dyDescent="0.2">
      <c r="I582" s="5">
        <v>902</v>
      </c>
      <c r="J582" s="7">
        <v>153000</v>
      </c>
    </row>
    <row r="583" spans="9:10" x14ac:dyDescent="0.2">
      <c r="I583" s="5">
        <v>905</v>
      </c>
      <c r="J583" s="7">
        <v>125500</v>
      </c>
    </row>
    <row r="584" spans="9:10" x14ac:dyDescent="0.2">
      <c r="I584" s="5">
        <v>906</v>
      </c>
      <c r="J584" s="7">
        <v>128000</v>
      </c>
    </row>
    <row r="585" spans="9:10" x14ac:dyDescent="0.2">
      <c r="I585" s="5">
        <v>909</v>
      </c>
      <c r="J585" s="7">
        <v>131000</v>
      </c>
    </row>
    <row r="586" spans="9:10" x14ac:dyDescent="0.2">
      <c r="I586" s="5">
        <v>910</v>
      </c>
      <c r="J586" s="7">
        <v>174000</v>
      </c>
    </row>
    <row r="587" spans="9:10" x14ac:dyDescent="0.2">
      <c r="I587" s="5">
        <v>911</v>
      </c>
      <c r="J587" s="7">
        <v>154300</v>
      </c>
    </row>
    <row r="588" spans="9:10" x14ac:dyDescent="0.2">
      <c r="I588" s="5">
        <v>912</v>
      </c>
      <c r="J588" s="7">
        <v>143500</v>
      </c>
    </row>
    <row r="589" spans="9:10" x14ac:dyDescent="0.2">
      <c r="I589" s="5">
        <v>913</v>
      </c>
      <c r="J589" s="7">
        <v>88000</v>
      </c>
    </row>
    <row r="590" spans="9:10" x14ac:dyDescent="0.2">
      <c r="I590" s="5">
        <v>914</v>
      </c>
      <c r="J590" s="7">
        <v>145000</v>
      </c>
    </row>
    <row r="591" spans="9:10" x14ac:dyDescent="0.2">
      <c r="I591" s="5">
        <v>915</v>
      </c>
      <c r="J591" s="7">
        <v>173733</v>
      </c>
    </row>
    <row r="592" spans="9:10" x14ac:dyDescent="0.2">
      <c r="I592" s="5">
        <v>916</v>
      </c>
      <c r="J592" s="7">
        <v>75000</v>
      </c>
    </row>
    <row r="593" spans="9:10" x14ac:dyDescent="0.2">
      <c r="I593" s="5">
        <v>917</v>
      </c>
      <c r="J593" s="7">
        <v>35311</v>
      </c>
    </row>
    <row r="594" spans="9:10" x14ac:dyDescent="0.2">
      <c r="I594" s="5">
        <v>918</v>
      </c>
      <c r="J594" s="7">
        <v>135000</v>
      </c>
    </row>
    <row r="595" spans="9:10" x14ac:dyDescent="0.2">
      <c r="I595" s="5">
        <v>920</v>
      </c>
      <c r="J595" s="7">
        <v>176500</v>
      </c>
    </row>
    <row r="596" spans="9:10" x14ac:dyDescent="0.2">
      <c r="I596" s="5">
        <v>921</v>
      </c>
      <c r="J596" s="7">
        <v>201000</v>
      </c>
    </row>
    <row r="597" spans="9:10" x14ac:dyDescent="0.2">
      <c r="I597" s="5">
        <v>922</v>
      </c>
      <c r="J597" s="7">
        <v>145900</v>
      </c>
    </row>
    <row r="598" spans="9:10" x14ac:dyDescent="0.2">
      <c r="I598" s="5">
        <v>923</v>
      </c>
      <c r="J598" s="7">
        <v>169990</v>
      </c>
    </row>
    <row r="599" spans="9:10" x14ac:dyDescent="0.2">
      <c r="I599" s="5">
        <v>924</v>
      </c>
      <c r="J599" s="7">
        <v>193000</v>
      </c>
    </row>
    <row r="600" spans="9:10" x14ac:dyDescent="0.2">
      <c r="I600" s="5">
        <v>925</v>
      </c>
      <c r="J600" s="7">
        <v>207500</v>
      </c>
    </row>
    <row r="601" spans="9:10" x14ac:dyDescent="0.2">
      <c r="I601" s="5">
        <v>926</v>
      </c>
      <c r="J601" s="7">
        <v>175000</v>
      </c>
    </row>
    <row r="602" spans="9:10" x14ac:dyDescent="0.2">
      <c r="I602" s="5">
        <v>932</v>
      </c>
      <c r="J602" s="7">
        <v>117500</v>
      </c>
    </row>
    <row r="603" spans="9:10" x14ac:dyDescent="0.2">
      <c r="I603" s="5">
        <v>936</v>
      </c>
      <c r="J603" s="7">
        <v>79900</v>
      </c>
    </row>
    <row r="604" spans="9:10" x14ac:dyDescent="0.2">
      <c r="I604" s="5">
        <v>941</v>
      </c>
      <c r="J604" s="7">
        <v>150900</v>
      </c>
    </row>
    <row r="605" spans="9:10" x14ac:dyDescent="0.2">
      <c r="I605" s="5">
        <v>943</v>
      </c>
      <c r="J605" s="7">
        <v>150000</v>
      </c>
    </row>
    <row r="606" spans="9:10" x14ac:dyDescent="0.2">
      <c r="I606" s="5">
        <v>944</v>
      </c>
      <c r="J606" s="7">
        <v>143000</v>
      </c>
    </row>
    <row r="607" spans="9:10" x14ac:dyDescent="0.2">
      <c r="I607" s="5">
        <v>945</v>
      </c>
      <c r="J607" s="7">
        <v>137500</v>
      </c>
    </row>
    <row r="608" spans="9:10" x14ac:dyDescent="0.2">
      <c r="I608" s="5">
        <v>946</v>
      </c>
      <c r="J608" s="7">
        <v>124900</v>
      </c>
    </row>
    <row r="609" spans="9:10" x14ac:dyDescent="0.2">
      <c r="I609" s="5">
        <v>947</v>
      </c>
      <c r="J609" s="7">
        <v>143000</v>
      </c>
    </row>
    <row r="610" spans="9:10" x14ac:dyDescent="0.2">
      <c r="I610" s="5">
        <v>950</v>
      </c>
      <c r="J610" s="7">
        <v>197500</v>
      </c>
    </row>
    <row r="611" spans="9:10" x14ac:dyDescent="0.2">
      <c r="I611" s="5">
        <v>951</v>
      </c>
      <c r="J611" s="7">
        <v>129000</v>
      </c>
    </row>
    <row r="612" spans="9:10" x14ac:dyDescent="0.2">
      <c r="I612" s="5">
        <v>952</v>
      </c>
      <c r="J612" s="7">
        <v>119900</v>
      </c>
    </row>
    <row r="613" spans="9:10" x14ac:dyDescent="0.2">
      <c r="I613" s="5">
        <v>953</v>
      </c>
      <c r="J613" s="7">
        <v>133900</v>
      </c>
    </row>
    <row r="614" spans="9:10" x14ac:dyDescent="0.2">
      <c r="I614" s="5">
        <v>954</v>
      </c>
      <c r="J614" s="7">
        <v>172000</v>
      </c>
    </row>
    <row r="615" spans="9:10" x14ac:dyDescent="0.2">
      <c r="I615" s="5">
        <v>955</v>
      </c>
      <c r="J615" s="7">
        <v>127500</v>
      </c>
    </row>
    <row r="616" spans="9:10" x14ac:dyDescent="0.2">
      <c r="I616" s="5">
        <v>956</v>
      </c>
      <c r="J616" s="7">
        <v>145000</v>
      </c>
    </row>
    <row r="617" spans="9:10" x14ac:dyDescent="0.2">
      <c r="I617" s="5">
        <v>957</v>
      </c>
      <c r="J617" s="7">
        <v>124000</v>
      </c>
    </row>
    <row r="618" spans="9:10" x14ac:dyDescent="0.2">
      <c r="I618" s="5">
        <v>958</v>
      </c>
      <c r="J618" s="7">
        <v>132000</v>
      </c>
    </row>
    <row r="619" spans="9:10" x14ac:dyDescent="0.2">
      <c r="I619" s="5">
        <v>961</v>
      </c>
      <c r="J619" s="7">
        <v>116500</v>
      </c>
    </row>
    <row r="620" spans="9:10" x14ac:dyDescent="0.2">
      <c r="I620" s="5">
        <v>962</v>
      </c>
      <c r="J620" s="7">
        <v>272000</v>
      </c>
    </row>
    <row r="621" spans="9:10" x14ac:dyDescent="0.2">
      <c r="I621" s="5">
        <v>963</v>
      </c>
      <c r="J621" s="7">
        <v>155000</v>
      </c>
    </row>
    <row r="622" spans="9:10" x14ac:dyDescent="0.2">
      <c r="I622" s="5">
        <v>966</v>
      </c>
      <c r="J622" s="7">
        <v>178900</v>
      </c>
    </row>
    <row r="623" spans="9:10" x14ac:dyDescent="0.2">
      <c r="I623" s="5">
        <v>967</v>
      </c>
      <c r="J623" s="7">
        <v>160000</v>
      </c>
    </row>
    <row r="624" spans="9:10" x14ac:dyDescent="0.2">
      <c r="I624" s="5">
        <v>968</v>
      </c>
      <c r="J624" s="7">
        <v>135000</v>
      </c>
    </row>
    <row r="625" spans="9:10" x14ac:dyDescent="0.2">
      <c r="I625" s="5">
        <v>969</v>
      </c>
      <c r="J625" s="7">
        <v>37900</v>
      </c>
    </row>
    <row r="626" spans="9:10" x14ac:dyDescent="0.2">
      <c r="I626" s="5">
        <v>970</v>
      </c>
      <c r="J626" s="7">
        <v>140000</v>
      </c>
    </row>
    <row r="627" spans="9:10" x14ac:dyDescent="0.2">
      <c r="I627" s="5">
        <v>971</v>
      </c>
      <c r="J627" s="7">
        <v>135000</v>
      </c>
    </row>
    <row r="628" spans="9:10" x14ac:dyDescent="0.2">
      <c r="I628" s="5">
        <v>973</v>
      </c>
      <c r="J628" s="7">
        <v>99500</v>
      </c>
    </row>
    <row r="629" spans="9:10" x14ac:dyDescent="0.2">
      <c r="I629" s="5">
        <v>977</v>
      </c>
      <c r="J629" s="7">
        <v>85500</v>
      </c>
    </row>
    <row r="630" spans="9:10" x14ac:dyDescent="0.2">
      <c r="I630" s="5">
        <v>979</v>
      </c>
      <c r="J630" s="7">
        <v>110000</v>
      </c>
    </row>
    <row r="631" spans="9:10" x14ac:dyDescent="0.2">
      <c r="I631" s="5">
        <v>980</v>
      </c>
      <c r="J631" s="7">
        <v>139000</v>
      </c>
    </row>
    <row r="632" spans="9:10" x14ac:dyDescent="0.2">
      <c r="I632" s="5">
        <v>985</v>
      </c>
      <c r="J632" s="7">
        <v>126000</v>
      </c>
    </row>
    <row r="633" spans="9:10" x14ac:dyDescent="0.2">
      <c r="I633" s="5">
        <v>986</v>
      </c>
      <c r="J633" s="7">
        <v>125000</v>
      </c>
    </row>
    <row r="634" spans="9:10" x14ac:dyDescent="0.2">
      <c r="I634" s="5">
        <v>987</v>
      </c>
      <c r="J634" s="7">
        <v>117000</v>
      </c>
    </row>
    <row r="635" spans="9:10" x14ac:dyDescent="0.2">
      <c r="I635" s="5">
        <v>989</v>
      </c>
      <c r="J635" s="7">
        <v>195000</v>
      </c>
    </row>
    <row r="636" spans="9:10" x14ac:dyDescent="0.2">
      <c r="I636" s="5">
        <v>993</v>
      </c>
      <c r="J636" s="7">
        <v>187000</v>
      </c>
    </row>
    <row r="637" spans="9:10" x14ac:dyDescent="0.2">
      <c r="I637" s="5">
        <v>994</v>
      </c>
      <c r="J637" s="7">
        <v>173900</v>
      </c>
    </row>
    <row r="638" spans="9:10" x14ac:dyDescent="0.2">
      <c r="I638" s="5">
        <v>996</v>
      </c>
      <c r="J638" s="7">
        <v>121600</v>
      </c>
    </row>
    <row r="639" spans="9:10" x14ac:dyDescent="0.2">
      <c r="I639" s="5">
        <v>997</v>
      </c>
      <c r="J639" s="7">
        <v>136500</v>
      </c>
    </row>
    <row r="640" spans="9:10" x14ac:dyDescent="0.2">
      <c r="I640" s="5">
        <v>998</v>
      </c>
      <c r="J640" s="7">
        <v>185000</v>
      </c>
    </row>
    <row r="641" spans="9:10" x14ac:dyDescent="0.2">
      <c r="I641" s="5">
        <v>999</v>
      </c>
      <c r="J641" s="7">
        <v>91000</v>
      </c>
    </row>
    <row r="642" spans="9:10" x14ac:dyDescent="0.2">
      <c r="I642" s="5">
        <v>1001</v>
      </c>
      <c r="J642" s="7">
        <v>82000</v>
      </c>
    </row>
    <row r="643" spans="9:10" x14ac:dyDescent="0.2">
      <c r="I643" s="5">
        <v>1002</v>
      </c>
      <c r="J643" s="7">
        <v>86000</v>
      </c>
    </row>
    <row r="644" spans="9:10" x14ac:dyDescent="0.2">
      <c r="I644" s="5">
        <v>1004</v>
      </c>
      <c r="J644" s="7">
        <v>136905</v>
      </c>
    </row>
    <row r="645" spans="9:10" x14ac:dyDescent="0.2">
      <c r="I645" s="5">
        <v>1006</v>
      </c>
      <c r="J645" s="7">
        <v>149900</v>
      </c>
    </row>
    <row r="646" spans="9:10" x14ac:dyDescent="0.2">
      <c r="I646" s="5">
        <v>1007</v>
      </c>
      <c r="J646" s="7">
        <v>163500</v>
      </c>
    </row>
    <row r="647" spans="9:10" x14ac:dyDescent="0.2">
      <c r="I647" s="5">
        <v>1008</v>
      </c>
      <c r="J647" s="7">
        <v>88000</v>
      </c>
    </row>
    <row r="648" spans="9:10" x14ac:dyDescent="0.2">
      <c r="I648" s="5">
        <v>1010</v>
      </c>
      <c r="J648" s="7">
        <v>102000</v>
      </c>
    </row>
    <row r="649" spans="9:10" x14ac:dyDescent="0.2">
      <c r="I649" s="5">
        <v>1011</v>
      </c>
      <c r="J649" s="7">
        <v>135000</v>
      </c>
    </row>
    <row r="650" spans="9:10" x14ac:dyDescent="0.2">
      <c r="I650" s="5">
        <v>1012</v>
      </c>
      <c r="J650" s="7">
        <v>100000</v>
      </c>
    </row>
    <row r="651" spans="9:10" x14ac:dyDescent="0.2">
      <c r="I651" s="5">
        <v>1013</v>
      </c>
      <c r="J651" s="7">
        <v>165000</v>
      </c>
    </row>
    <row r="652" spans="9:10" x14ac:dyDescent="0.2">
      <c r="I652" s="5">
        <v>1014</v>
      </c>
      <c r="J652" s="7">
        <v>85000</v>
      </c>
    </row>
    <row r="653" spans="9:10" x14ac:dyDescent="0.2">
      <c r="I653" s="5">
        <v>1015</v>
      </c>
      <c r="J653" s="7">
        <v>119200</v>
      </c>
    </row>
    <row r="654" spans="9:10" x14ac:dyDescent="0.2">
      <c r="I654" s="5">
        <v>1021</v>
      </c>
      <c r="J654" s="7">
        <v>176000</v>
      </c>
    </row>
    <row r="655" spans="9:10" x14ac:dyDescent="0.2">
      <c r="I655" s="5">
        <v>1023</v>
      </c>
      <c r="J655" s="7">
        <v>87000</v>
      </c>
    </row>
    <row r="656" spans="9:10" x14ac:dyDescent="0.2">
      <c r="I656" s="5">
        <v>1026</v>
      </c>
      <c r="J656" s="7">
        <v>112500</v>
      </c>
    </row>
    <row r="657" spans="9:10" x14ac:dyDescent="0.2">
      <c r="I657" s="5">
        <v>1027</v>
      </c>
      <c r="J657" s="7">
        <v>167500</v>
      </c>
    </row>
    <row r="658" spans="9:10" x14ac:dyDescent="0.2">
      <c r="I658" s="5">
        <v>1029</v>
      </c>
      <c r="J658" s="7">
        <v>105000</v>
      </c>
    </row>
    <row r="659" spans="9:10" x14ac:dyDescent="0.2">
      <c r="I659" s="5">
        <v>1030</v>
      </c>
      <c r="J659" s="7">
        <v>118000</v>
      </c>
    </row>
    <row r="660" spans="9:10" x14ac:dyDescent="0.2">
      <c r="I660" s="5">
        <v>1031</v>
      </c>
      <c r="J660" s="7">
        <v>160000</v>
      </c>
    </row>
    <row r="661" spans="9:10" x14ac:dyDescent="0.2">
      <c r="I661" s="5">
        <v>1035</v>
      </c>
      <c r="J661" s="7">
        <v>119750</v>
      </c>
    </row>
    <row r="662" spans="9:10" x14ac:dyDescent="0.2">
      <c r="I662" s="5">
        <v>1036</v>
      </c>
      <c r="J662" s="7">
        <v>84000</v>
      </c>
    </row>
    <row r="663" spans="9:10" x14ac:dyDescent="0.2">
      <c r="I663" s="5">
        <v>1039</v>
      </c>
      <c r="J663" s="7">
        <v>97000</v>
      </c>
    </row>
    <row r="664" spans="9:10" x14ac:dyDescent="0.2">
      <c r="I664" s="5">
        <v>1040</v>
      </c>
      <c r="J664" s="7">
        <v>80000</v>
      </c>
    </row>
    <row r="665" spans="9:10" x14ac:dyDescent="0.2">
      <c r="I665" s="5">
        <v>1041</v>
      </c>
      <c r="J665" s="7">
        <v>155000</v>
      </c>
    </row>
    <row r="666" spans="9:10" x14ac:dyDescent="0.2">
      <c r="I666" s="5">
        <v>1042</v>
      </c>
      <c r="J666" s="7">
        <v>173000</v>
      </c>
    </row>
    <row r="667" spans="9:10" x14ac:dyDescent="0.2">
      <c r="I667" s="5">
        <v>1043</v>
      </c>
      <c r="J667" s="7">
        <v>196000</v>
      </c>
    </row>
    <row r="668" spans="9:10" x14ac:dyDescent="0.2">
      <c r="I668" s="5">
        <v>1046</v>
      </c>
      <c r="J668" s="7">
        <v>139600</v>
      </c>
    </row>
    <row r="669" spans="9:10" x14ac:dyDescent="0.2">
      <c r="I669" s="5">
        <v>1048</v>
      </c>
      <c r="J669" s="7">
        <v>145000</v>
      </c>
    </row>
    <row r="670" spans="9:10" x14ac:dyDescent="0.2">
      <c r="I670" s="5">
        <v>1049</v>
      </c>
      <c r="J670" s="7">
        <v>115000</v>
      </c>
    </row>
    <row r="671" spans="9:10" x14ac:dyDescent="0.2">
      <c r="I671" s="5">
        <v>1050</v>
      </c>
      <c r="J671" s="7">
        <v>84900</v>
      </c>
    </row>
    <row r="672" spans="9:10" x14ac:dyDescent="0.2">
      <c r="I672" s="5">
        <v>1053</v>
      </c>
      <c r="J672" s="7">
        <v>165000</v>
      </c>
    </row>
    <row r="673" spans="9:10" x14ac:dyDescent="0.2">
      <c r="I673" s="5">
        <v>1054</v>
      </c>
      <c r="J673" s="7">
        <v>144500</v>
      </c>
    </row>
    <row r="674" spans="9:10" x14ac:dyDescent="0.2">
      <c r="I674" s="5">
        <v>1056</v>
      </c>
      <c r="J674" s="7">
        <v>180000</v>
      </c>
    </row>
    <row r="675" spans="9:10" x14ac:dyDescent="0.2">
      <c r="I675" s="5">
        <v>1060</v>
      </c>
      <c r="J675" s="7">
        <v>220000</v>
      </c>
    </row>
    <row r="676" spans="9:10" x14ac:dyDescent="0.2">
      <c r="I676" s="5">
        <v>1062</v>
      </c>
      <c r="J676" s="7">
        <v>81000</v>
      </c>
    </row>
    <row r="677" spans="9:10" x14ac:dyDescent="0.2">
      <c r="I677" s="5">
        <v>1063</v>
      </c>
      <c r="J677" s="7">
        <v>90000</v>
      </c>
    </row>
    <row r="678" spans="9:10" x14ac:dyDescent="0.2">
      <c r="I678" s="5">
        <v>1064</v>
      </c>
      <c r="J678" s="7">
        <v>110500</v>
      </c>
    </row>
    <row r="679" spans="9:10" x14ac:dyDescent="0.2">
      <c r="I679" s="5">
        <v>1065</v>
      </c>
      <c r="J679" s="7">
        <v>154000</v>
      </c>
    </row>
    <row r="680" spans="9:10" x14ac:dyDescent="0.2">
      <c r="I680" s="5">
        <v>1067</v>
      </c>
      <c r="J680" s="7">
        <v>178000</v>
      </c>
    </row>
    <row r="681" spans="9:10" x14ac:dyDescent="0.2">
      <c r="I681" s="5">
        <v>1068</v>
      </c>
      <c r="J681" s="7">
        <v>167900</v>
      </c>
    </row>
    <row r="682" spans="9:10" x14ac:dyDescent="0.2">
      <c r="I682" s="5">
        <v>1069</v>
      </c>
      <c r="J682" s="7">
        <v>151400</v>
      </c>
    </row>
    <row r="683" spans="9:10" x14ac:dyDescent="0.2">
      <c r="I683" s="5">
        <v>1070</v>
      </c>
      <c r="J683" s="7">
        <v>135000</v>
      </c>
    </row>
    <row r="684" spans="9:10" x14ac:dyDescent="0.2">
      <c r="I684" s="5">
        <v>1071</v>
      </c>
      <c r="J684" s="7">
        <v>135000</v>
      </c>
    </row>
    <row r="685" spans="9:10" x14ac:dyDescent="0.2">
      <c r="I685" s="5">
        <v>1072</v>
      </c>
      <c r="J685" s="7">
        <v>154000</v>
      </c>
    </row>
    <row r="686" spans="9:10" x14ac:dyDescent="0.2">
      <c r="I686" s="5">
        <v>1073</v>
      </c>
      <c r="J686" s="7">
        <v>91500</v>
      </c>
    </row>
    <row r="687" spans="9:10" x14ac:dyDescent="0.2">
      <c r="I687" s="5">
        <v>1074</v>
      </c>
      <c r="J687" s="7">
        <v>159500</v>
      </c>
    </row>
    <row r="688" spans="9:10" x14ac:dyDescent="0.2">
      <c r="I688" s="5">
        <v>1077</v>
      </c>
      <c r="J688" s="7">
        <v>170000</v>
      </c>
    </row>
    <row r="689" spans="9:10" x14ac:dyDescent="0.2">
      <c r="I689" s="5">
        <v>1078</v>
      </c>
      <c r="J689" s="7">
        <v>138800</v>
      </c>
    </row>
    <row r="690" spans="9:10" x14ac:dyDescent="0.2">
      <c r="I690" s="5">
        <v>1079</v>
      </c>
      <c r="J690" s="7">
        <v>155900</v>
      </c>
    </row>
    <row r="691" spans="9:10" x14ac:dyDescent="0.2">
      <c r="I691" s="5">
        <v>1080</v>
      </c>
      <c r="J691" s="7">
        <v>126000</v>
      </c>
    </row>
    <row r="692" spans="9:10" x14ac:dyDescent="0.2">
      <c r="I692" s="5">
        <v>1081</v>
      </c>
      <c r="J692" s="7">
        <v>145000</v>
      </c>
    </row>
    <row r="693" spans="9:10" x14ac:dyDescent="0.2">
      <c r="I693" s="5">
        <v>1082</v>
      </c>
      <c r="J693" s="7">
        <v>133000</v>
      </c>
    </row>
    <row r="694" spans="9:10" x14ac:dyDescent="0.2">
      <c r="I694" s="5">
        <v>1084</v>
      </c>
      <c r="J694" s="7">
        <v>160000</v>
      </c>
    </row>
    <row r="695" spans="9:10" x14ac:dyDescent="0.2">
      <c r="I695" s="5">
        <v>1085</v>
      </c>
      <c r="J695" s="7">
        <v>187500</v>
      </c>
    </row>
    <row r="696" spans="9:10" x14ac:dyDescent="0.2">
      <c r="I696" s="5">
        <v>1086</v>
      </c>
      <c r="J696" s="7">
        <v>147000</v>
      </c>
    </row>
    <row r="697" spans="9:10" x14ac:dyDescent="0.2">
      <c r="I697" s="5">
        <v>1087</v>
      </c>
      <c r="J697" s="7">
        <v>83500</v>
      </c>
    </row>
    <row r="698" spans="9:10" x14ac:dyDescent="0.2">
      <c r="I698" s="5">
        <v>1091</v>
      </c>
      <c r="J698" s="7">
        <v>92900</v>
      </c>
    </row>
    <row r="699" spans="9:10" x14ac:dyDescent="0.2">
      <c r="I699" s="5">
        <v>1093</v>
      </c>
      <c r="J699" s="7">
        <v>136500</v>
      </c>
    </row>
    <row r="700" spans="9:10" x14ac:dyDescent="0.2">
      <c r="I700" s="5">
        <v>1094</v>
      </c>
      <c r="J700" s="7">
        <v>146000</v>
      </c>
    </row>
    <row r="701" spans="9:10" x14ac:dyDescent="0.2">
      <c r="I701" s="5">
        <v>1095</v>
      </c>
      <c r="J701" s="7">
        <v>129000</v>
      </c>
    </row>
    <row r="702" spans="9:10" x14ac:dyDescent="0.2">
      <c r="I702" s="5">
        <v>1096</v>
      </c>
      <c r="J702" s="7">
        <v>176432</v>
      </c>
    </row>
    <row r="703" spans="9:10" x14ac:dyDescent="0.2">
      <c r="I703" s="5">
        <v>1097</v>
      </c>
      <c r="J703" s="7">
        <v>127000</v>
      </c>
    </row>
    <row r="704" spans="9:10" x14ac:dyDescent="0.2">
      <c r="I704" s="5">
        <v>1099</v>
      </c>
      <c r="J704" s="7">
        <v>128000</v>
      </c>
    </row>
    <row r="705" spans="9:10" x14ac:dyDescent="0.2">
      <c r="I705" s="5">
        <v>1101</v>
      </c>
      <c r="J705" s="7">
        <v>60000</v>
      </c>
    </row>
    <row r="706" spans="9:10" x14ac:dyDescent="0.2">
      <c r="I706" s="5">
        <v>1102</v>
      </c>
      <c r="J706" s="7">
        <v>119500</v>
      </c>
    </row>
    <row r="707" spans="9:10" x14ac:dyDescent="0.2">
      <c r="I707" s="5">
        <v>1103</v>
      </c>
      <c r="J707" s="7">
        <v>135000</v>
      </c>
    </row>
    <row r="708" spans="9:10" x14ac:dyDescent="0.2">
      <c r="I708" s="5">
        <v>1104</v>
      </c>
      <c r="J708" s="7">
        <v>159500</v>
      </c>
    </row>
    <row r="709" spans="9:10" x14ac:dyDescent="0.2">
      <c r="I709" s="5">
        <v>1105</v>
      </c>
      <c r="J709" s="7">
        <v>106000</v>
      </c>
    </row>
    <row r="710" spans="9:10" x14ac:dyDescent="0.2">
      <c r="I710" s="5">
        <v>1109</v>
      </c>
      <c r="J710" s="7">
        <v>181000</v>
      </c>
    </row>
    <row r="711" spans="9:10" x14ac:dyDescent="0.2">
      <c r="I711" s="5">
        <v>1111</v>
      </c>
      <c r="J711" s="7">
        <v>188000</v>
      </c>
    </row>
    <row r="712" spans="9:10" x14ac:dyDescent="0.2">
      <c r="I712" s="5">
        <v>1113</v>
      </c>
      <c r="J712" s="7">
        <v>129900</v>
      </c>
    </row>
    <row r="713" spans="9:10" x14ac:dyDescent="0.2">
      <c r="I713" s="5">
        <v>1114</v>
      </c>
      <c r="J713" s="7">
        <v>134500</v>
      </c>
    </row>
    <row r="714" spans="9:10" x14ac:dyDescent="0.2">
      <c r="I714" s="5">
        <v>1115</v>
      </c>
      <c r="J714" s="7">
        <v>117000</v>
      </c>
    </row>
    <row r="715" spans="9:10" x14ac:dyDescent="0.2">
      <c r="I715" s="5">
        <v>1118</v>
      </c>
      <c r="J715" s="7">
        <v>130000</v>
      </c>
    </row>
    <row r="716" spans="9:10" x14ac:dyDescent="0.2">
      <c r="I716" s="5">
        <v>1119</v>
      </c>
      <c r="J716" s="7">
        <v>140000</v>
      </c>
    </row>
    <row r="717" spans="9:10" x14ac:dyDescent="0.2">
      <c r="I717" s="5">
        <v>1120</v>
      </c>
      <c r="J717" s="7">
        <v>133700</v>
      </c>
    </row>
    <row r="718" spans="9:10" x14ac:dyDescent="0.2">
      <c r="I718" s="5">
        <v>1121</v>
      </c>
      <c r="J718" s="7">
        <v>118400</v>
      </c>
    </row>
    <row r="719" spans="9:10" x14ac:dyDescent="0.2">
      <c r="I719" s="5">
        <v>1123</v>
      </c>
      <c r="J719" s="7">
        <v>112000</v>
      </c>
    </row>
    <row r="720" spans="9:10" x14ac:dyDescent="0.2">
      <c r="I720" s="5">
        <v>1124</v>
      </c>
      <c r="J720" s="7">
        <v>118000</v>
      </c>
    </row>
    <row r="721" spans="9:10" x14ac:dyDescent="0.2">
      <c r="I721" s="5">
        <v>1126</v>
      </c>
      <c r="J721" s="7">
        <v>115000</v>
      </c>
    </row>
    <row r="722" spans="9:10" x14ac:dyDescent="0.2">
      <c r="I722" s="5">
        <v>1130</v>
      </c>
      <c r="J722" s="7">
        <v>140000</v>
      </c>
    </row>
    <row r="723" spans="9:10" x14ac:dyDescent="0.2">
      <c r="I723" s="5">
        <v>1131</v>
      </c>
      <c r="J723" s="7">
        <v>135000</v>
      </c>
    </row>
    <row r="724" spans="9:10" x14ac:dyDescent="0.2">
      <c r="I724" s="5">
        <v>1132</v>
      </c>
      <c r="J724" s="7">
        <v>93500</v>
      </c>
    </row>
    <row r="725" spans="9:10" x14ac:dyDescent="0.2">
      <c r="I725" s="5">
        <v>1133</v>
      </c>
      <c r="J725" s="7">
        <v>117500</v>
      </c>
    </row>
    <row r="726" spans="9:10" x14ac:dyDescent="0.2">
      <c r="I726" s="5">
        <v>1135</v>
      </c>
      <c r="J726" s="7">
        <v>169000</v>
      </c>
    </row>
    <row r="727" spans="9:10" x14ac:dyDescent="0.2">
      <c r="I727" s="5">
        <v>1136</v>
      </c>
      <c r="J727" s="7">
        <v>102000</v>
      </c>
    </row>
    <row r="728" spans="9:10" x14ac:dyDescent="0.2">
      <c r="I728" s="5">
        <v>1137</v>
      </c>
      <c r="J728" s="7">
        <v>119000</v>
      </c>
    </row>
    <row r="729" spans="9:10" x14ac:dyDescent="0.2">
      <c r="I729" s="5">
        <v>1138</v>
      </c>
      <c r="J729" s="7">
        <v>94000</v>
      </c>
    </row>
    <row r="730" spans="9:10" x14ac:dyDescent="0.2">
      <c r="I730" s="5">
        <v>1139</v>
      </c>
      <c r="J730" s="7">
        <v>196000</v>
      </c>
    </row>
    <row r="731" spans="9:10" x14ac:dyDescent="0.2">
      <c r="I731" s="5">
        <v>1140</v>
      </c>
      <c r="J731" s="7">
        <v>144000</v>
      </c>
    </row>
    <row r="732" spans="9:10" x14ac:dyDescent="0.2">
      <c r="I732" s="5">
        <v>1141</v>
      </c>
      <c r="J732" s="7">
        <v>139000</v>
      </c>
    </row>
    <row r="733" spans="9:10" x14ac:dyDescent="0.2">
      <c r="I733" s="5">
        <v>1142</v>
      </c>
      <c r="J733" s="7">
        <v>197500</v>
      </c>
    </row>
    <row r="734" spans="9:10" x14ac:dyDescent="0.2">
      <c r="I734" s="5">
        <v>1144</v>
      </c>
      <c r="J734" s="7">
        <v>80000</v>
      </c>
    </row>
    <row r="735" spans="9:10" x14ac:dyDescent="0.2">
      <c r="I735" s="5">
        <v>1145</v>
      </c>
      <c r="J735" s="7">
        <v>80000</v>
      </c>
    </row>
    <row r="736" spans="9:10" x14ac:dyDescent="0.2">
      <c r="I736" s="5">
        <v>1146</v>
      </c>
      <c r="J736" s="7">
        <v>149000</v>
      </c>
    </row>
    <row r="737" spans="9:10" x14ac:dyDescent="0.2">
      <c r="I737" s="5">
        <v>1147</v>
      </c>
      <c r="J737" s="7">
        <v>180000</v>
      </c>
    </row>
    <row r="738" spans="9:10" x14ac:dyDescent="0.2">
      <c r="I738" s="5">
        <v>1151</v>
      </c>
      <c r="J738" s="7">
        <v>124000</v>
      </c>
    </row>
    <row r="739" spans="9:10" x14ac:dyDescent="0.2">
      <c r="I739" s="5">
        <v>1152</v>
      </c>
      <c r="J739" s="7">
        <v>149900</v>
      </c>
    </row>
    <row r="740" spans="9:10" x14ac:dyDescent="0.2">
      <c r="I740" s="5">
        <v>1153</v>
      </c>
      <c r="J740" s="7">
        <v>230000</v>
      </c>
    </row>
    <row r="741" spans="9:10" x14ac:dyDescent="0.2">
      <c r="I741" s="5">
        <v>1154</v>
      </c>
      <c r="J741" s="7">
        <v>120500</v>
      </c>
    </row>
    <row r="742" spans="9:10" x14ac:dyDescent="0.2">
      <c r="I742" s="5">
        <v>1156</v>
      </c>
      <c r="J742" s="7">
        <v>218000</v>
      </c>
    </row>
    <row r="743" spans="9:10" x14ac:dyDescent="0.2">
      <c r="I743" s="5">
        <v>1157</v>
      </c>
      <c r="J743" s="7">
        <v>179900</v>
      </c>
    </row>
    <row r="744" spans="9:10" x14ac:dyDescent="0.2">
      <c r="I744" s="5">
        <v>1160</v>
      </c>
      <c r="J744" s="7">
        <v>185000</v>
      </c>
    </row>
    <row r="745" spans="9:10" x14ac:dyDescent="0.2">
      <c r="I745" s="5">
        <v>1161</v>
      </c>
      <c r="J745" s="7">
        <v>146000</v>
      </c>
    </row>
    <row r="746" spans="9:10" x14ac:dyDescent="0.2">
      <c r="I746" s="5">
        <v>1162</v>
      </c>
      <c r="J746" s="7">
        <v>224000</v>
      </c>
    </row>
    <row r="747" spans="9:10" x14ac:dyDescent="0.2">
      <c r="I747" s="5">
        <v>1163</v>
      </c>
      <c r="J747" s="7">
        <v>129000</v>
      </c>
    </row>
    <row r="748" spans="9:10" x14ac:dyDescent="0.2">
      <c r="I748" s="5">
        <v>1164</v>
      </c>
      <c r="J748" s="7">
        <v>108959</v>
      </c>
    </row>
    <row r="749" spans="9:10" x14ac:dyDescent="0.2">
      <c r="I749" s="5">
        <v>1165</v>
      </c>
      <c r="J749" s="7">
        <v>194000</v>
      </c>
    </row>
    <row r="750" spans="9:10" x14ac:dyDescent="0.2">
      <c r="I750" s="5">
        <v>1168</v>
      </c>
      <c r="J750" s="7">
        <v>173000</v>
      </c>
    </row>
    <row r="751" spans="9:10" x14ac:dyDescent="0.2">
      <c r="I751" s="5">
        <v>1169</v>
      </c>
      <c r="J751" s="7">
        <v>235000</v>
      </c>
    </row>
    <row r="752" spans="9:10" x14ac:dyDescent="0.2">
      <c r="I752" s="5">
        <v>1171</v>
      </c>
      <c r="J752" s="7">
        <v>171000</v>
      </c>
    </row>
    <row r="753" spans="9:10" x14ac:dyDescent="0.2">
      <c r="I753" s="5">
        <v>1172</v>
      </c>
      <c r="J753" s="7">
        <v>163000</v>
      </c>
    </row>
    <row r="754" spans="9:10" x14ac:dyDescent="0.2">
      <c r="I754" s="5">
        <v>1174</v>
      </c>
      <c r="J754" s="7">
        <v>200500</v>
      </c>
    </row>
    <row r="755" spans="9:10" x14ac:dyDescent="0.2">
      <c r="I755" s="5">
        <v>1175</v>
      </c>
      <c r="J755" s="7">
        <v>239000</v>
      </c>
    </row>
    <row r="756" spans="9:10" x14ac:dyDescent="0.2">
      <c r="I756" s="5">
        <v>1177</v>
      </c>
      <c r="J756" s="7">
        <v>119500</v>
      </c>
    </row>
    <row r="757" spans="9:10" x14ac:dyDescent="0.2">
      <c r="I757" s="5">
        <v>1178</v>
      </c>
      <c r="J757" s="7">
        <v>115000</v>
      </c>
    </row>
    <row r="758" spans="9:10" x14ac:dyDescent="0.2">
      <c r="I758" s="5">
        <v>1179</v>
      </c>
      <c r="J758" s="7">
        <v>154900</v>
      </c>
    </row>
    <row r="759" spans="9:10" x14ac:dyDescent="0.2">
      <c r="I759" s="5">
        <v>1180</v>
      </c>
      <c r="J759" s="7">
        <v>93000</v>
      </c>
    </row>
    <row r="760" spans="9:10" x14ac:dyDescent="0.2">
      <c r="I760" s="5">
        <v>1184</v>
      </c>
      <c r="J760" s="7">
        <v>120000</v>
      </c>
    </row>
    <row r="761" spans="9:10" x14ac:dyDescent="0.2">
      <c r="I761" s="5">
        <v>1185</v>
      </c>
      <c r="J761" s="7">
        <v>186700</v>
      </c>
    </row>
    <row r="762" spans="9:10" x14ac:dyDescent="0.2">
      <c r="I762" s="5">
        <v>1186</v>
      </c>
      <c r="J762" s="7">
        <v>104900</v>
      </c>
    </row>
    <row r="763" spans="9:10" x14ac:dyDescent="0.2">
      <c r="I763" s="5">
        <v>1187</v>
      </c>
      <c r="J763" s="7">
        <v>95000</v>
      </c>
    </row>
    <row r="764" spans="9:10" x14ac:dyDescent="0.2">
      <c r="I764" s="5">
        <v>1191</v>
      </c>
      <c r="J764" s="7">
        <v>168000</v>
      </c>
    </row>
    <row r="765" spans="9:10" x14ac:dyDescent="0.2">
      <c r="I765" s="5">
        <v>1193</v>
      </c>
      <c r="J765" s="7">
        <v>125000</v>
      </c>
    </row>
    <row r="766" spans="9:10" x14ac:dyDescent="0.2">
      <c r="I766" s="5">
        <v>1194</v>
      </c>
      <c r="J766" s="7">
        <v>165000</v>
      </c>
    </row>
    <row r="767" spans="9:10" x14ac:dyDescent="0.2">
      <c r="I767" s="5">
        <v>1195</v>
      </c>
      <c r="J767" s="7">
        <v>158000</v>
      </c>
    </row>
    <row r="768" spans="9:10" x14ac:dyDescent="0.2">
      <c r="I768" s="5">
        <v>1196</v>
      </c>
      <c r="J768" s="7">
        <v>176000</v>
      </c>
    </row>
    <row r="769" spans="9:10" x14ac:dyDescent="0.2">
      <c r="I769" s="5">
        <v>1200</v>
      </c>
      <c r="J769" s="7">
        <v>148000</v>
      </c>
    </row>
    <row r="770" spans="9:10" x14ac:dyDescent="0.2">
      <c r="I770" s="5">
        <v>1201</v>
      </c>
      <c r="J770" s="7">
        <v>116050</v>
      </c>
    </row>
    <row r="771" spans="9:10" x14ac:dyDescent="0.2">
      <c r="I771" s="5">
        <v>1203</v>
      </c>
      <c r="J771" s="7">
        <v>117000</v>
      </c>
    </row>
    <row r="772" spans="9:10" x14ac:dyDescent="0.2">
      <c r="I772" s="5">
        <v>1205</v>
      </c>
      <c r="J772" s="7">
        <v>153500</v>
      </c>
    </row>
    <row r="773" spans="9:10" x14ac:dyDescent="0.2">
      <c r="I773" s="5">
        <v>1207</v>
      </c>
      <c r="J773" s="7">
        <v>107000</v>
      </c>
    </row>
    <row r="774" spans="9:10" x14ac:dyDescent="0.2">
      <c r="I774" s="5">
        <v>1208</v>
      </c>
      <c r="J774" s="7">
        <v>200000</v>
      </c>
    </row>
    <row r="775" spans="9:10" x14ac:dyDescent="0.2">
      <c r="I775" s="5">
        <v>1209</v>
      </c>
      <c r="J775" s="7">
        <v>140000</v>
      </c>
    </row>
    <row r="776" spans="9:10" x14ac:dyDescent="0.2">
      <c r="I776" s="5">
        <v>1211</v>
      </c>
      <c r="J776" s="7">
        <v>189000</v>
      </c>
    </row>
    <row r="777" spans="9:10" x14ac:dyDescent="0.2">
      <c r="I777" s="5">
        <v>1213</v>
      </c>
      <c r="J777" s="7">
        <v>113000</v>
      </c>
    </row>
    <row r="778" spans="9:10" x14ac:dyDescent="0.2">
      <c r="I778" s="5">
        <v>1214</v>
      </c>
      <c r="J778" s="7">
        <v>145000</v>
      </c>
    </row>
    <row r="779" spans="9:10" x14ac:dyDescent="0.2">
      <c r="I779" s="5">
        <v>1215</v>
      </c>
      <c r="J779" s="7">
        <v>134500</v>
      </c>
    </row>
    <row r="780" spans="9:10" x14ac:dyDescent="0.2">
      <c r="I780" s="5">
        <v>1216</v>
      </c>
      <c r="J780" s="7">
        <v>125000</v>
      </c>
    </row>
    <row r="781" spans="9:10" x14ac:dyDescent="0.2">
      <c r="I781" s="5">
        <v>1217</v>
      </c>
      <c r="J781" s="7">
        <v>112000</v>
      </c>
    </row>
    <row r="782" spans="9:10" x14ac:dyDescent="0.2">
      <c r="I782" s="5">
        <v>1219</v>
      </c>
      <c r="J782" s="7">
        <v>80500</v>
      </c>
    </row>
    <row r="783" spans="9:10" x14ac:dyDescent="0.2">
      <c r="I783" s="5">
        <v>1220</v>
      </c>
      <c r="J783" s="7">
        <v>91500</v>
      </c>
    </row>
    <row r="784" spans="9:10" x14ac:dyDescent="0.2">
      <c r="I784" s="5">
        <v>1221</v>
      </c>
      <c r="J784" s="7">
        <v>115000</v>
      </c>
    </row>
    <row r="785" spans="9:10" x14ac:dyDescent="0.2">
      <c r="I785" s="5">
        <v>1222</v>
      </c>
      <c r="J785" s="7">
        <v>134000</v>
      </c>
    </row>
    <row r="786" spans="9:10" x14ac:dyDescent="0.2">
      <c r="I786" s="5">
        <v>1223</v>
      </c>
      <c r="J786" s="7">
        <v>143000</v>
      </c>
    </row>
    <row r="787" spans="9:10" x14ac:dyDescent="0.2">
      <c r="I787" s="5">
        <v>1224</v>
      </c>
      <c r="J787" s="7">
        <v>137900</v>
      </c>
    </row>
    <row r="788" spans="9:10" x14ac:dyDescent="0.2">
      <c r="I788" s="5">
        <v>1226</v>
      </c>
      <c r="J788" s="7">
        <v>145000</v>
      </c>
    </row>
    <row r="789" spans="9:10" x14ac:dyDescent="0.2">
      <c r="I789" s="5">
        <v>1227</v>
      </c>
      <c r="J789" s="7">
        <v>214000</v>
      </c>
    </row>
    <row r="790" spans="9:10" x14ac:dyDescent="0.2">
      <c r="I790" s="5">
        <v>1228</v>
      </c>
      <c r="J790" s="7">
        <v>147000</v>
      </c>
    </row>
    <row r="791" spans="9:10" x14ac:dyDescent="0.2">
      <c r="I791" s="5">
        <v>1230</v>
      </c>
      <c r="J791" s="7">
        <v>127000</v>
      </c>
    </row>
    <row r="792" spans="9:10" x14ac:dyDescent="0.2">
      <c r="I792" s="5">
        <v>1231</v>
      </c>
      <c r="J792" s="7">
        <v>190000</v>
      </c>
    </row>
    <row r="793" spans="9:10" x14ac:dyDescent="0.2">
      <c r="I793" s="5">
        <v>1232</v>
      </c>
      <c r="J793" s="7">
        <v>132500</v>
      </c>
    </row>
    <row r="794" spans="9:10" x14ac:dyDescent="0.2">
      <c r="I794" s="5">
        <v>1233</v>
      </c>
      <c r="J794" s="7">
        <v>101800</v>
      </c>
    </row>
    <row r="795" spans="9:10" x14ac:dyDescent="0.2">
      <c r="I795" s="5">
        <v>1234</v>
      </c>
      <c r="J795" s="7">
        <v>142000</v>
      </c>
    </row>
    <row r="796" spans="9:10" x14ac:dyDescent="0.2">
      <c r="I796" s="5">
        <v>1235</v>
      </c>
      <c r="J796" s="7">
        <v>130000</v>
      </c>
    </row>
    <row r="797" spans="9:10" x14ac:dyDescent="0.2">
      <c r="I797" s="5">
        <v>1236</v>
      </c>
      <c r="J797" s="7">
        <v>138887</v>
      </c>
    </row>
    <row r="798" spans="9:10" x14ac:dyDescent="0.2">
      <c r="I798" s="5">
        <v>1239</v>
      </c>
      <c r="J798" s="7">
        <v>142500</v>
      </c>
    </row>
    <row r="799" spans="9:10" x14ac:dyDescent="0.2">
      <c r="I799" s="5">
        <v>1246</v>
      </c>
      <c r="J799" s="7">
        <v>178000</v>
      </c>
    </row>
    <row r="800" spans="9:10" x14ac:dyDescent="0.2">
      <c r="I800" s="5">
        <v>1248</v>
      </c>
      <c r="J800" s="7">
        <v>169900</v>
      </c>
    </row>
    <row r="801" spans="9:10" x14ac:dyDescent="0.2">
      <c r="I801" s="5">
        <v>1249</v>
      </c>
      <c r="J801" s="7">
        <v>129500</v>
      </c>
    </row>
    <row r="802" spans="9:10" x14ac:dyDescent="0.2">
      <c r="I802" s="5">
        <v>1250</v>
      </c>
      <c r="J802" s="7">
        <v>119000</v>
      </c>
    </row>
    <row r="803" spans="9:10" x14ac:dyDescent="0.2">
      <c r="I803" s="5">
        <v>1253</v>
      </c>
      <c r="J803" s="7">
        <v>130000</v>
      </c>
    </row>
    <row r="804" spans="9:10" x14ac:dyDescent="0.2">
      <c r="I804" s="5">
        <v>1256</v>
      </c>
      <c r="J804" s="7">
        <v>127500</v>
      </c>
    </row>
    <row r="805" spans="9:10" x14ac:dyDescent="0.2">
      <c r="I805" s="5">
        <v>1258</v>
      </c>
      <c r="J805" s="7">
        <v>99900</v>
      </c>
    </row>
    <row r="806" spans="9:10" x14ac:dyDescent="0.2">
      <c r="I806" s="5">
        <v>1260</v>
      </c>
      <c r="J806" s="7">
        <v>151000</v>
      </c>
    </row>
    <row r="807" spans="9:10" x14ac:dyDescent="0.2">
      <c r="I807" s="5">
        <v>1261</v>
      </c>
      <c r="J807" s="7">
        <v>181000</v>
      </c>
    </row>
    <row r="808" spans="9:10" x14ac:dyDescent="0.2">
      <c r="I808" s="5">
        <v>1262</v>
      </c>
      <c r="J808" s="7">
        <v>128900</v>
      </c>
    </row>
    <row r="809" spans="9:10" x14ac:dyDescent="0.2">
      <c r="I809" s="5">
        <v>1263</v>
      </c>
      <c r="J809" s="7">
        <v>161500</v>
      </c>
    </row>
    <row r="810" spans="9:10" x14ac:dyDescent="0.2">
      <c r="I810" s="5">
        <v>1264</v>
      </c>
      <c r="J810" s="7">
        <v>180500</v>
      </c>
    </row>
    <row r="811" spans="9:10" x14ac:dyDescent="0.2">
      <c r="I811" s="5">
        <v>1265</v>
      </c>
      <c r="J811" s="7">
        <v>181000</v>
      </c>
    </row>
    <row r="812" spans="9:10" x14ac:dyDescent="0.2">
      <c r="I812" s="5">
        <v>1270</v>
      </c>
      <c r="J812" s="7">
        <v>144000</v>
      </c>
    </row>
    <row r="813" spans="9:10" x14ac:dyDescent="0.2">
      <c r="I813" s="5">
        <v>1272</v>
      </c>
      <c r="J813" s="7">
        <v>185750</v>
      </c>
    </row>
    <row r="814" spans="9:10" x14ac:dyDescent="0.2">
      <c r="I814" s="5">
        <v>1273</v>
      </c>
      <c r="J814" s="7">
        <v>137000</v>
      </c>
    </row>
    <row r="815" spans="9:10" x14ac:dyDescent="0.2">
      <c r="I815" s="5">
        <v>1274</v>
      </c>
      <c r="J815" s="7">
        <v>177000</v>
      </c>
    </row>
    <row r="816" spans="9:10" x14ac:dyDescent="0.2">
      <c r="I816" s="5">
        <v>1275</v>
      </c>
      <c r="J816" s="7">
        <v>139000</v>
      </c>
    </row>
    <row r="817" spans="9:10" x14ac:dyDescent="0.2">
      <c r="I817" s="5">
        <v>1276</v>
      </c>
      <c r="J817" s="7">
        <v>137000</v>
      </c>
    </row>
    <row r="818" spans="9:10" x14ac:dyDescent="0.2">
      <c r="I818" s="5">
        <v>1277</v>
      </c>
      <c r="J818" s="7">
        <v>162000</v>
      </c>
    </row>
    <row r="819" spans="9:10" x14ac:dyDescent="0.2">
      <c r="I819" s="5">
        <v>1278</v>
      </c>
      <c r="J819" s="7">
        <v>197900</v>
      </c>
    </row>
    <row r="820" spans="9:10" x14ac:dyDescent="0.2">
      <c r="I820" s="5">
        <v>1280</v>
      </c>
      <c r="J820" s="7">
        <v>68400</v>
      </c>
    </row>
    <row r="821" spans="9:10" x14ac:dyDescent="0.2">
      <c r="I821" s="5">
        <v>1283</v>
      </c>
      <c r="J821" s="7">
        <v>150500</v>
      </c>
    </row>
    <row r="822" spans="9:10" x14ac:dyDescent="0.2">
      <c r="I822" s="5">
        <v>1284</v>
      </c>
      <c r="J822" s="7">
        <v>139000</v>
      </c>
    </row>
    <row r="823" spans="9:10" x14ac:dyDescent="0.2">
      <c r="I823" s="5">
        <v>1285</v>
      </c>
      <c r="J823" s="7">
        <v>169000</v>
      </c>
    </row>
    <row r="824" spans="9:10" x14ac:dyDescent="0.2">
      <c r="I824" s="5">
        <v>1286</v>
      </c>
      <c r="J824" s="7">
        <v>132500</v>
      </c>
    </row>
    <row r="825" spans="9:10" x14ac:dyDescent="0.2">
      <c r="I825" s="5">
        <v>1287</v>
      </c>
      <c r="J825" s="7">
        <v>143000</v>
      </c>
    </row>
    <row r="826" spans="9:10" x14ac:dyDescent="0.2">
      <c r="I826" s="5">
        <v>1288</v>
      </c>
      <c r="J826" s="7">
        <v>190000</v>
      </c>
    </row>
    <row r="827" spans="9:10" x14ac:dyDescent="0.2">
      <c r="I827" s="5">
        <v>1291</v>
      </c>
      <c r="J827" s="7">
        <v>180500</v>
      </c>
    </row>
    <row r="828" spans="9:10" x14ac:dyDescent="0.2">
      <c r="I828" s="5">
        <v>1292</v>
      </c>
      <c r="J828" s="7">
        <v>119500</v>
      </c>
    </row>
    <row r="829" spans="9:10" x14ac:dyDescent="0.2">
      <c r="I829" s="5">
        <v>1293</v>
      </c>
      <c r="J829" s="7">
        <v>107500</v>
      </c>
    </row>
    <row r="830" spans="9:10" x14ac:dyDescent="0.2">
      <c r="I830" s="5">
        <v>1295</v>
      </c>
      <c r="J830" s="7">
        <v>115000</v>
      </c>
    </row>
    <row r="831" spans="9:10" x14ac:dyDescent="0.2">
      <c r="I831" s="5">
        <v>1296</v>
      </c>
      <c r="J831" s="7">
        <v>138500</v>
      </c>
    </row>
    <row r="832" spans="9:10" x14ac:dyDescent="0.2">
      <c r="I832" s="5">
        <v>1297</v>
      </c>
      <c r="J832" s="7">
        <v>155000</v>
      </c>
    </row>
    <row r="833" spans="9:10" x14ac:dyDescent="0.2">
      <c r="I833" s="5">
        <v>1298</v>
      </c>
      <c r="J833" s="7">
        <v>140000</v>
      </c>
    </row>
    <row r="834" spans="9:10" x14ac:dyDescent="0.2">
      <c r="I834" s="5">
        <v>1300</v>
      </c>
      <c r="J834" s="7">
        <v>154000</v>
      </c>
    </row>
    <row r="835" spans="9:10" x14ac:dyDescent="0.2">
      <c r="I835" s="5">
        <v>1302</v>
      </c>
      <c r="J835" s="7">
        <v>177500</v>
      </c>
    </row>
    <row r="836" spans="9:10" x14ac:dyDescent="0.2">
      <c r="I836" s="5">
        <v>1308</v>
      </c>
      <c r="J836" s="7">
        <v>138000</v>
      </c>
    </row>
    <row r="837" spans="9:10" x14ac:dyDescent="0.2">
      <c r="I837" s="5">
        <v>1309</v>
      </c>
      <c r="J837" s="7">
        <v>147000</v>
      </c>
    </row>
    <row r="838" spans="9:10" x14ac:dyDescent="0.2">
      <c r="I838" s="5">
        <v>1310</v>
      </c>
      <c r="J838" s="7">
        <v>179200</v>
      </c>
    </row>
    <row r="839" spans="9:10" x14ac:dyDescent="0.2">
      <c r="I839" s="5">
        <v>1315</v>
      </c>
      <c r="J839" s="7">
        <v>119000</v>
      </c>
    </row>
    <row r="840" spans="9:10" x14ac:dyDescent="0.2">
      <c r="I840" s="5">
        <v>1316</v>
      </c>
      <c r="J840" s="7">
        <v>206900</v>
      </c>
    </row>
    <row r="841" spans="9:10" x14ac:dyDescent="0.2">
      <c r="I841" s="5">
        <v>1320</v>
      </c>
      <c r="J841" s="7">
        <v>111000</v>
      </c>
    </row>
    <row r="842" spans="9:10" x14ac:dyDescent="0.2">
      <c r="I842" s="5">
        <v>1321</v>
      </c>
      <c r="J842" s="7">
        <v>156500</v>
      </c>
    </row>
    <row r="843" spans="9:10" x14ac:dyDescent="0.2">
      <c r="I843" s="5">
        <v>1322</v>
      </c>
      <c r="J843" s="7">
        <v>72500</v>
      </c>
    </row>
    <row r="844" spans="9:10" x14ac:dyDescent="0.2">
      <c r="I844" s="5">
        <v>1324</v>
      </c>
      <c r="J844" s="7">
        <v>82500</v>
      </c>
    </row>
    <row r="845" spans="9:10" x14ac:dyDescent="0.2">
      <c r="I845" s="5">
        <v>1326</v>
      </c>
      <c r="J845" s="7">
        <v>55000</v>
      </c>
    </row>
    <row r="846" spans="9:10" x14ac:dyDescent="0.2">
      <c r="I846" s="5">
        <v>1327</v>
      </c>
      <c r="J846" s="7">
        <v>79000</v>
      </c>
    </row>
    <row r="847" spans="9:10" x14ac:dyDescent="0.2">
      <c r="I847" s="5">
        <v>1328</v>
      </c>
      <c r="J847" s="7">
        <v>130500</v>
      </c>
    </row>
    <row r="848" spans="9:10" x14ac:dyDescent="0.2">
      <c r="I848" s="5">
        <v>1329</v>
      </c>
      <c r="J848" s="7">
        <v>256000</v>
      </c>
    </row>
    <row r="849" spans="9:10" x14ac:dyDescent="0.2">
      <c r="I849" s="5">
        <v>1332</v>
      </c>
      <c r="J849" s="7">
        <v>132500</v>
      </c>
    </row>
    <row r="850" spans="9:10" x14ac:dyDescent="0.2">
      <c r="I850" s="5">
        <v>1333</v>
      </c>
      <c r="J850" s="7">
        <v>100000</v>
      </c>
    </row>
    <row r="851" spans="9:10" x14ac:dyDescent="0.2">
      <c r="I851" s="5">
        <v>1334</v>
      </c>
      <c r="J851" s="7">
        <v>125500</v>
      </c>
    </row>
    <row r="852" spans="9:10" x14ac:dyDescent="0.2">
      <c r="I852" s="5">
        <v>1335</v>
      </c>
      <c r="J852" s="7">
        <v>125000</v>
      </c>
    </row>
    <row r="853" spans="9:10" x14ac:dyDescent="0.2">
      <c r="I853" s="5">
        <v>1336</v>
      </c>
      <c r="J853" s="7">
        <v>167900</v>
      </c>
    </row>
    <row r="854" spans="9:10" x14ac:dyDescent="0.2">
      <c r="I854" s="5">
        <v>1337</v>
      </c>
      <c r="J854" s="7">
        <v>135000</v>
      </c>
    </row>
    <row r="855" spans="9:10" x14ac:dyDescent="0.2">
      <c r="I855" s="5">
        <v>1338</v>
      </c>
      <c r="J855" s="7">
        <v>52500</v>
      </c>
    </row>
    <row r="856" spans="9:10" x14ac:dyDescent="0.2">
      <c r="I856" s="5">
        <v>1340</v>
      </c>
      <c r="J856" s="7">
        <v>128500</v>
      </c>
    </row>
    <row r="857" spans="9:10" x14ac:dyDescent="0.2">
      <c r="I857" s="5">
        <v>1341</v>
      </c>
      <c r="J857" s="7">
        <v>123000</v>
      </c>
    </row>
    <row r="858" spans="9:10" x14ac:dyDescent="0.2">
      <c r="I858" s="5">
        <v>1342</v>
      </c>
      <c r="J858" s="7">
        <v>155000</v>
      </c>
    </row>
    <row r="859" spans="9:10" x14ac:dyDescent="0.2">
      <c r="I859" s="5">
        <v>1344</v>
      </c>
      <c r="J859" s="7">
        <v>177000</v>
      </c>
    </row>
    <row r="860" spans="9:10" x14ac:dyDescent="0.2">
      <c r="I860" s="5">
        <v>1346</v>
      </c>
      <c r="J860" s="7">
        <v>108500</v>
      </c>
    </row>
    <row r="861" spans="9:10" x14ac:dyDescent="0.2">
      <c r="I861" s="5">
        <v>1351</v>
      </c>
      <c r="J861" s="7">
        <v>200000</v>
      </c>
    </row>
    <row r="862" spans="9:10" x14ac:dyDescent="0.2">
      <c r="I862" s="5">
        <v>1352</v>
      </c>
      <c r="J862" s="7">
        <v>171000</v>
      </c>
    </row>
    <row r="863" spans="9:10" x14ac:dyDescent="0.2">
      <c r="I863" s="5">
        <v>1353</v>
      </c>
      <c r="J863" s="7">
        <v>134900</v>
      </c>
    </row>
    <row r="864" spans="9:10" x14ac:dyDescent="0.2">
      <c r="I864" s="5">
        <v>1357</v>
      </c>
      <c r="J864" s="7">
        <v>110000</v>
      </c>
    </row>
    <row r="865" spans="9:10" x14ac:dyDescent="0.2">
      <c r="I865" s="5">
        <v>1358</v>
      </c>
      <c r="J865" s="7">
        <v>149900</v>
      </c>
    </row>
    <row r="866" spans="9:10" x14ac:dyDescent="0.2">
      <c r="I866" s="5">
        <v>1359</v>
      </c>
      <c r="J866" s="7">
        <v>177500</v>
      </c>
    </row>
    <row r="867" spans="9:10" x14ac:dyDescent="0.2">
      <c r="I867" s="5">
        <v>1361</v>
      </c>
      <c r="J867" s="7">
        <v>189000</v>
      </c>
    </row>
    <row r="868" spans="9:10" x14ac:dyDescent="0.2">
      <c r="I868" s="5">
        <v>1363</v>
      </c>
      <c r="J868" s="7">
        <v>104900</v>
      </c>
    </row>
    <row r="869" spans="9:10" x14ac:dyDescent="0.2">
      <c r="I869" s="5">
        <v>1364</v>
      </c>
      <c r="J869" s="7">
        <v>156932</v>
      </c>
    </row>
    <row r="870" spans="9:10" x14ac:dyDescent="0.2">
      <c r="I870" s="5">
        <v>1368</v>
      </c>
      <c r="J870" s="7">
        <v>127000</v>
      </c>
    </row>
    <row r="871" spans="9:10" x14ac:dyDescent="0.2">
      <c r="I871" s="5">
        <v>1369</v>
      </c>
      <c r="J871" s="7">
        <v>144000</v>
      </c>
    </row>
    <row r="872" spans="9:10" x14ac:dyDescent="0.2">
      <c r="I872" s="5">
        <v>1371</v>
      </c>
      <c r="J872" s="7">
        <v>105000</v>
      </c>
    </row>
    <row r="873" spans="9:10" x14ac:dyDescent="0.2">
      <c r="I873" s="5">
        <v>1372</v>
      </c>
      <c r="J873" s="7">
        <v>165500</v>
      </c>
    </row>
    <row r="874" spans="9:10" x14ac:dyDescent="0.2">
      <c r="I874" s="5">
        <v>1377</v>
      </c>
      <c r="J874" s="7">
        <v>91000</v>
      </c>
    </row>
    <row r="875" spans="9:10" x14ac:dyDescent="0.2">
      <c r="I875" s="5">
        <v>1378</v>
      </c>
      <c r="J875" s="7">
        <v>117000</v>
      </c>
    </row>
    <row r="876" spans="9:10" x14ac:dyDescent="0.2">
      <c r="I876" s="5">
        <v>1379</v>
      </c>
      <c r="J876" s="7">
        <v>83000</v>
      </c>
    </row>
    <row r="877" spans="9:10" x14ac:dyDescent="0.2">
      <c r="I877" s="5">
        <v>1380</v>
      </c>
      <c r="J877" s="7">
        <v>167500</v>
      </c>
    </row>
    <row r="878" spans="9:10" x14ac:dyDescent="0.2">
      <c r="I878" s="5">
        <v>1381</v>
      </c>
      <c r="J878" s="7">
        <v>58500</v>
      </c>
    </row>
    <row r="879" spans="9:10" x14ac:dyDescent="0.2">
      <c r="I879" s="5">
        <v>1382</v>
      </c>
      <c r="J879" s="7">
        <v>237500</v>
      </c>
    </row>
    <row r="880" spans="9:10" x14ac:dyDescent="0.2">
      <c r="I880" s="5">
        <v>1384</v>
      </c>
      <c r="J880" s="7">
        <v>112000</v>
      </c>
    </row>
    <row r="881" spans="9:10" x14ac:dyDescent="0.2">
      <c r="I881" s="5">
        <v>1385</v>
      </c>
      <c r="J881" s="7">
        <v>105000</v>
      </c>
    </row>
    <row r="882" spans="9:10" x14ac:dyDescent="0.2">
      <c r="I882" s="5">
        <v>1386</v>
      </c>
      <c r="J882" s="7">
        <v>125500</v>
      </c>
    </row>
    <row r="883" spans="9:10" x14ac:dyDescent="0.2">
      <c r="I883" s="5">
        <v>1388</v>
      </c>
      <c r="J883" s="7">
        <v>136000</v>
      </c>
    </row>
    <row r="884" spans="9:10" x14ac:dyDescent="0.2">
      <c r="I884" s="5">
        <v>1390</v>
      </c>
      <c r="J884" s="7">
        <v>131000</v>
      </c>
    </row>
    <row r="885" spans="9:10" x14ac:dyDescent="0.2">
      <c r="I885" s="5">
        <v>1392</v>
      </c>
      <c r="J885" s="7">
        <v>124000</v>
      </c>
    </row>
    <row r="886" spans="9:10" x14ac:dyDescent="0.2">
      <c r="I886" s="5">
        <v>1393</v>
      </c>
      <c r="J886" s="7">
        <v>123000</v>
      </c>
    </row>
    <row r="887" spans="9:10" x14ac:dyDescent="0.2">
      <c r="I887" s="5">
        <v>1394</v>
      </c>
      <c r="J887" s="7">
        <v>163000</v>
      </c>
    </row>
    <row r="888" spans="9:10" x14ac:dyDescent="0.2">
      <c r="I888" s="5">
        <v>1397</v>
      </c>
      <c r="J888" s="7">
        <v>160000</v>
      </c>
    </row>
    <row r="889" spans="9:10" x14ac:dyDescent="0.2">
      <c r="I889" s="5">
        <v>1398</v>
      </c>
      <c r="J889" s="7">
        <v>137500</v>
      </c>
    </row>
    <row r="890" spans="9:10" x14ac:dyDescent="0.2">
      <c r="I890" s="5">
        <v>1399</v>
      </c>
      <c r="J890" s="7">
        <v>138000</v>
      </c>
    </row>
    <row r="891" spans="9:10" x14ac:dyDescent="0.2">
      <c r="I891" s="5">
        <v>1400</v>
      </c>
      <c r="J891" s="7">
        <v>137450</v>
      </c>
    </row>
    <row r="892" spans="9:10" x14ac:dyDescent="0.2">
      <c r="I892" s="5">
        <v>1401</v>
      </c>
      <c r="J892" s="7">
        <v>120000</v>
      </c>
    </row>
    <row r="893" spans="9:10" x14ac:dyDescent="0.2">
      <c r="I893" s="5">
        <v>1402</v>
      </c>
      <c r="J893" s="7">
        <v>193000</v>
      </c>
    </row>
    <row r="894" spans="9:10" x14ac:dyDescent="0.2">
      <c r="I894" s="5">
        <v>1405</v>
      </c>
      <c r="J894" s="7">
        <v>105000</v>
      </c>
    </row>
    <row r="895" spans="9:10" x14ac:dyDescent="0.2">
      <c r="I895" s="5">
        <v>1407</v>
      </c>
      <c r="J895" s="7">
        <v>133000</v>
      </c>
    </row>
    <row r="896" spans="9:10" x14ac:dyDescent="0.2">
      <c r="I896" s="5">
        <v>1408</v>
      </c>
      <c r="J896" s="7">
        <v>112000</v>
      </c>
    </row>
    <row r="897" spans="9:10" x14ac:dyDescent="0.2">
      <c r="I897" s="5">
        <v>1409</v>
      </c>
      <c r="J897" s="7">
        <v>125500</v>
      </c>
    </row>
    <row r="898" spans="9:10" x14ac:dyDescent="0.2">
      <c r="I898" s="5">
        <v>1412</v>
      </c>
      <c r="J898" s="7">
        <v>140000</v>
      </c>
    </row>
    <row r="899" spans="9:10" x14ac:dyDescent="0.2">
      <c r="I899" s="5">
        <v>1413</v>
      </c>
      <c r="J899" s="7">
        <v>90000</v>
      </c>
    </row>
    <row r="900" spans="9:10" x14ac:dyDescent="0.2">
      <c r="I900" s="5">
        <v>1415</v>
      </c>
      <c r="J900" s="7">
        <v>207000</v>
      </c>
    </row>
    <row r="901" spans="9:10" x14ac:dyDescent="0.2">
      <c r="I901" s="5">
        <v>1417</v>
      </c>
      <c r="J901" s="7">
        <v>122500</v>
      </c>
    </row>
    <row r="902" spans="9:10" x14ac:dyDescent="0.2">
      <c r="I902" s="5">
        <v>1419</v>
      </c>
      <c r="J902" s="7">
        <v>124000</v>
      </c>
    </row>
    <row r="903" spans="9:10" x14ac:dyDescent="0.2">
      <c r="I903" s="5">
        <v>1420</v>
      </c>
      <c r="J903" s="7">
        <v>223000</v>
      </c>
    </row>
    <row r="904" spans="9:10" x14ac:dyDescent="0.2">
      <c r="I904" s="5">
        <v>1421</v>
      </c>
      <c r="J904" s="7">
        <v>179900</v>
      </c>
    </row>
    <row r="905" spans="9:10" x14ac:dyDescent="0.2">
      <c r="I905" s="5">
        <v>1422</v>
      </c>
      <c r="J905" s="7">
        <v>127500</v>
      </c>
    </row>
    <row r="906" spans="9:10" x14ac:dyDescent="0.2">
      <c r="I906" s="5">
        <v>1423</v>
      </c>
      <c r="J906" s="7">
        <v>136500</v>
      </c>
    </row>
    <row r="907" spans="9:10" x14ac:dyDescent="0.2">
      <c r="I907" s="5">
        <v>1424</v>
      </c>
      <c r="J907" s="7">
        <v>274970</v>
      </c>
    </row>
    <row r="908" spans="9:10" x14ac:dyDescent="0.2">
      <c r="I908" s="5">
        <v>1425</v>
      </c>
      <c r="J908" s="7">
        <v>144000</v>
      </c>
    </row>
    <row r="909" spans="9:10" x14ac:dyDescent="0.2">
      <c r="I909" s="5">
        <v>1426</v>
      </c>
      <c r="J909" s="7">
        <v>142000</v>
      </c>
    </row>
    <row r="910" spans="9:10" x14ac:dyDescent="0.2">
      <c r="I910" s="5">
        <v>1428</v>
      </c>
      <c r="J910" s="7">
        <v>140000</v>
      </c>
    </row>
    <row r="911" spans="9:10" x14ac:dyDescent="0.2">
      <c r="I911" s="5">
        <v>1429</v>
      </c>
      <c r="J911" s="7">
        <v>119000</v>
      </c>
    </row>
    <row r="912" spans="9:10" x14ac:dyDescent="0.2">
      <c r="I912" s="5">
        <v>1430</v>
      </c>
      <c r="J912" s="7">
        <v>182900</v>
      </c>
    </row>
    <row r="913" spans="9:10" x14ac:dyDescent="0.2">
      <c r="I913" s="5">
        <v>1431</v>
      </c>
      <c r="J913" s="7">
        <v>192140</v>
      </c>
    </row>
    <row r="914" spans="9:10" x14ac:dyDescent="0.2">
      <c r="I914" s="5">
        <v>1432</v>
      </c>
      <c r="J914" s="7">
        <v>143750</v>
      </c>
    </row>
    <row r="915" spans="9:10" x14ac:dyDescent="0.2">
      <c r="I915" s="5">
        <v>1433</v>
      </c>
      <c r="J915" s="7">
        <v>64500</v>
      </c>
    </row>
    <row r="916" spans="9:10" x14ac:dyDescent="0.2">
      <c r="I916" s="5">
        <v>1434</v>
      </c>
      <c r="J916" s="7">
        <v>186500</v>
      </c>
    </row>
    <row r="917" spans="9:10" x14ac:dyDescent="0.2">
      <c r="I917" s="5">
        <v>1435</v>
      </c>
      <c r="J917" s="7">
        <v>160000</v>
      </c>
    </row>
    <row r="918" spans="9:10" x14ac:dyDescent="0.2">
      <c r="I918" s="5">
        <v>1436</v>
      </c>
      <c r="J918" s="7">
        <v>174000</v>
      </c>
    </row>
    <row r="919" spans="9:10" x14ac:dyDescent="0.2">
      <c r="I919" s="5">
        <v>1437</v>
      </c>
      <c r="J919" s="7">
        <v>120500</v>
      </c>
    </row>
    <row r="920" spans="9:10" x14ac:dyDescent="0.2">
      <c r="I920" s="5">
        <v>1439</v>
      </c>
      <c r="J920" s="7">
        <v>149700</v>
      </c>
    </row>
    <row r="921" spans="9:10" x14ac:dyDescent="0.2">
      <c r="I921" s="5">
        <v>1441</v>
      </c>
      <c r="J921" s="7">
        <v>191000</v>
      </c>
    </row>
    <row r="922" spans="9:10" x14ac:dyDescent="0.2">
      <c r="I922" s="5">
        <v>1442</v>
      </c>
      <c r="J922" s="7">
        <v>149300</v>
      </c>
    </row>
    <row r="923" spans="9:10" x14ac:dyDescent="0.2">
      <c r="I923" s="5">
        <v>1444</v>
      </c>
      <c r="J923" s="7">
        <v>121000</v>
      </c>
    </row>
    <row r="924" spans="9:10" x14ac:dyDescent="0.2">
      <c r="I924" s="5">
        <v>1446</v>
      </c>
      <c r="J924" s="7">
        <v>129000</v>
      </c>
    </row>
    <row r="925" spans="9:10" x14ac:dyDescent="0.2">
      <c r="I925" s="5">
        <v>1447</v>
      </c>
      <c r="J925" s="7">
        <v>157900</v>
      </c>
    </row>
    <row r="926" spans="9:10" x14ac:dyDescent="0.2">
      <c r="I926" s="5">
        <v>1449</v>
      </c>
      <c r="J926" s="7">
        <v>112000</v>
      </c>
    </row>
    <row r="927" spans="9:10" x14ac:dyDescent="0.2">
      <c r="I927" s="5">
        <v>1450</v>
      </c>
      <c r="J927" s="7">
        <v>92000</v>
      </c>
    </row>
    <row r="928" spans="9:10" x14ac:dyDescent="0.2">
      <c r="I928" s="5">
        <v>1451</v>
      </c>
      <c r="J928" s="7">
        <v>136000</v>
      </c>
    </row>
    <row r="929" spans="9:10" x14ac:dyDescent="0.2">
      <c r="I929" s="5">
        <v>1453</v>
      </c>
      <c r="J929" s="7">
        <v>145000</v>
      </c>
    </row>
    <row r="930" spans="9:10" x14ac:dyDescent="0.2">
      <c r="I930" s="5">
        <v>1454</v>
      </c>
      <c r="J930" s="7">
        <v>84500</v>
      </c>
    </row>
    <row r="931" spans="9:10" x14ac:dyDescent="0.2">
      <c r="I931" s="5">
        <v>1456</v>
      </c>
      <c r="J931" s="7">
        <v>175000</v>
      </c>
    </row>
    <row r="932" spans="9:10" x14ac:dyDescent="0.2">
      <c r="I932" s="5">
        <v>1457</v>
      </c>
      <c r="J932" s="7">
        <v>210000</v>
      </c>
    </row>
    <row r="933" spans="9:10" x14ac:dyDescent="0.2">
      <c r="I933" s="5">
        <v>1459</v>
      </c>
      <c r="J933" s="7">
        <v>142125</v>
      </c>
    </row>
    <row r="934" spans="9:10" x14ac:dyDescent="0.2">
      <c r="I934" s="5">
        <v>1460</v>
      </c>
      <c r="J934" s="7">
        <v>147500</v>
      </c>
    </row>
  </sheetData>
  <sheetProtection sheet="1" scenarios="1" selectLockedCells="1" selectUnlockedCells="1"/>
  <mergeCells count="2">
    <mergeCell ref="A1:D2"/>
    <mergeCell ref="A3:D14"/>
  </mergeCells>
  <pageMargins left="0.7" right="0.7" top="0.75" bottom="0.75" header="0.3" footer="0.3"/>
  <pageSetup orientation="portrait" horizontalDpi="300" verticalDpi="300" r:id="rId4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62A19-849C-44A8-99B7-96FBF700E8B8}">
  <sheetPr codeName="Sheet14">
    <tabColor rgb="FFEEE6AC"/>
  </sheetPr>
  <dimension ref="A1:R784"/>
  <sheetViews>
    <sheetView topLeftCell="F1" zoomScale="95" zoomScaleNormal="95" workbookViewId="0">
      <selection activeCell="N37" sqref="N37"/>
    </sheetView>
  </sheetViews>
  <sheetFormatPr baseColWidth="10" defaultColWidth="11" defaultRowHeight="16" x14ac:dyDescent="0.2"/>
  <cols>
    <col min="1" max="1" width="13" bestFit="1" customWidth="1"/>
    <col min="2" max="2" width="10" bestFit="1" customWidth="1"/>
    <col min="3" max="3" width="19.1640625" bestFit="1" customWidth="1"/>
    <col min="4" max="4" width="18.33203125" customWidth="1"/>
    <col min="5" max="5" width="18.33203125" bestFit="1" customWidth="1"/>
    <col min="6" max="6" width="18.1640625" bestFit="1" customWidth="1"/>
    <col min="7" max="7" width="19.1640625" bestFit="1" customWidth="1"/>
    <col min="9" max="9" width="18.1640625" bestFit="1" customWidth="1"/>
    <col min="10" max="10" width="19.1640625" bestFit="1" customWidth="1"/>
    <col min="11" max="11" width="10" customWidth="1"/>
    <col min="12" max="12" width="29.33203125" customWidth="1"/>
    <col min="13" max="14" width="18.83203125" bestFit="1" customWidth="1"/>
    <col min="16" max="16" width="24.5" bestFit="1" customWidth="1"/>
    <col min="17" max="17" width="14" bestFit="1" customWidth="1"/>
    <col min="18" max="18" width="14.1640625" bestFit="1" customWidth="1"/>
  </cols>
  <sheetData>
    <row r="1" spans="1:18" ht="15.75" customHeight="1" x14ac:dyDescent="0.2">
      <c r="A1" s="111" t="s">
        <v>417</v>
      </c>
      <c r="B1" s="111"/>
      <c r="C1" s="111"/>
      <c r="D1" s="111"/>
    </row>
    <row r="2" spans="1:18" ht="17" thickBot="1" x14ac:dyDescent="0.25">
      <c r="A2" s="111"/>
      <c r="B2" s="111"/>
      <c r="C2" s="111"/>
      <c r="D2" s="111"/>
      <c r="L2" t="s">
        <v>373</v>
      </c>
    </row>
    <row r="3" spans="1:18" ht="17" customHeight="1" thickBot="1" x14ac:dyDescent="0.25">
      <c r="A3" s="109" t="s">
        <v>484</v>
      </c>
      <c r="B3" s="109"/>
      <c r="C3" s="109"/>
      <c r="D3" s="109"/>
      <c r="F3" s="37" t="s">
        <v>477</v>
      </c>
      <c r="G3" s="37"/>
      <c r="I3" s="37" t="s">
        <v>471</v>
      </c>
      <c r="J3" s="37"/>
      <c r="P3" s="10"/>
      <c r="Q3" s="10" t="s">
        <v>477</v>
      </c>
      <c r="R3" s="10" t="s">
        <v>471</v>
      </c>
    </row>
    <row r="4" spans="1:18" x14ac:dyDescent="0.2">
      <c r="A4" s="109"/>
      <c r="B4" s="109"/>
      <c r="C4" s="109"/>
      <c r="D4" s="109"/>
      <c r="F4" s="8"/>
      <c r="G4" s="8"/>
      <c r="I4" s="8"/>
      <c r="J4" s="8"/>
      <c r="L4" s="10"/>
      <c r="M4" s="10" t="s">
        <v>477</v>
      </c>
      <c r="N4" s="10" t="s">
        <v>471</v>
      </c>
      <c r="P4" s="8" t="s">
        <v>288</v>
      </c>
      <c r="Q4" s="8">
        <f t="shared" ref="Q4:R6" si="0">M5</f>
        <v>75.988545402704759</v>
      </c>
      <c r="R4" s="8">
        <f t="shared" si="0"/>
        <v>67.263243021849235</v>
      </c>
    </row>
    <row r="5" spans="1:18" x14ac:dyDescent="0.2">
      <c r="A5" s="109"/>
      <c r="B5" s="109"/>
      <c r="C5" s="109"/>
      <c r="D5" s="109"/>
      <c r="F5" s="8" t="s">
        <v>288</v>
      </c>
      <c r="G5" s="8">
        <v>75.988545402704759</v>
      </c>
      <c r="I5" s="8" t="s">
        <v>288</v>
      </c>
      <c r="J5" s="8">
        <v>67.263243021849235</v>
      </c>
      <c r="L5" s="8" t="s">
        <v>288</v>
      </c>
      <c r="M5" s="8">
        <v>75.988545402704759</v>
      </c>
      <c r="N5" s="8">
        <v>67.263243021849235</v>
      </c>
      <c r="P5" s="8" t="s">
        <v>374</v>
      </c>
      <c r="Q5" s="8">
        <f t="shared" si="0"/>
        <v>200.70894885376558</v>
      </c>
      <c r="R5" s="8">
        <f t="shared" si="0"/>
        <v>229.74953183648634</v>
      </c>
    </row>
    <row r="6" spans="1:18" x14ac:dyDescent="0.2">
      <c r="A6" s="109"/>
      <c r="B6" s="109"/>
      <c r="C6" s="109"/>
      <c r="D6" s="109"/>
      <c r="F6" s="8" t="s">
        <v>289</v>
      </c>
      <c r="G6" s="8">
        <v>0.74461037468818225</v>
      </c>
      <c r="I6" s="8" t="s">
        <v>289</v>
      </c>
      <c r="J6" s="8">
        <v>0.5490979620831723</v>
      </c>
      <c r="L6" s="8" t="s">
        <v>374</v>
      </c>
      <c r="M6" s="8">
        <v>200.70894885376558</v>
      </c>
      <c r="N6" s="8">
        <v>229.74953183648634</v>
      </c>
      <c r="P6" s="8" t="s">
        <v>375</v>
      </c>
      <c r="Q6" s="8">
        <f t="shared" si="0"/>
        <v>362</v>
      </c>
      <c r="R6" s="8">
        <f t="shared" si="0"/>
        <v>762</v>
      </c>
    </row>
    <row r="7" spans="1:18" x14ac:dyDescent="0.2">
      <c r="A7" s="109"/>
      <c r="B7" s="109"/>
      <c r="C7" s="109"/>
      <c r="D7" s="109"/>
      <c r="F7" s="8" t="s">
        <v>290</v>
      </c>
      <c r="G7" s="8">
        <v>76.633131072513777</v>
      </c>
      <c r="I7" s="8" t="s">
        <v>290</v>
      </c>
      <c r="J7" s="8">
        <v>65.976731601731601</v>
      </c>
      <c r="L7" s="8" t="s">
        <v>375</v>
      </c>
      <c r="M7" s="8">
        <v>362</v>
      </c>
      <c r="N7" s="8">
        <v>762</v>
      </c>
      <c r="P7" t="s">
        <v>385</v>
      </c>
      <c r="Q7">
        <f>SQRT(M6)/SQRT(M7)</f>
        <v>0.74461037468818225</v>
      </c>
      <c r="R7">
        <f>SQRT(N6)/SQRT(N7)</f>
        <v>0.5490979620831723</v>
      </c>
    </row>
    <row r="8" spans="1:18" x14ac:dyDescent="0.2">
      <c r="A8" s="109"/>
      <c r="B8" s="109"/>
      <c r="C8" s="109"/>
      <c r="D8" s="109"/>
      <c r="F8" s="8" t="s">
        <v>291</v>
      </c>
      <c r="G8" s="8">
        <v>80.168776371308013</v>
      </c>
      <c r="I8" s="8" t="s">
        <v>291</v>
      </c>
      <c r="J8" s="8">
        <v>63.333333333333336</v>
      </c>
      <c r="L8" s="8" t="s">
        <v>376</v>
      </c>
      <c r="M8" s="8">
        <v>0</v>
      </c>
      <c r="N8" s="8"/>
      <c r="P8" t="s">
        <v>388</v>
      </c>
      <c r="Q8">
        <f>Q7*M14</f>
        <v>1.4617528344785486</v>
      </c>
      <c r="R8">
        <f>R7*M14</f>
        <v>1.0779402621372185</v>
      </c>
    </row>
    <row r="9" spans="1:18" x14ac:dyDescent="0.2">
      <c r="A9" s="109"/>
      <c r="B9" s="109"/>
      <c r="C9" s="109"/>
      <c r="D9" s="109"/>
      <c r="F9" s="8" t="s">
        <v>292</v>
      </c>
      <c r="G9" s="8">
        <v>14.16717857774672</v>
      </c>
      <c r="I9" s="8" t="s">
        <v>292</v>
      </c>
      <c r="J9" s="8">
        <v>15.157490947926915</v>
      </c>
      <c r="L9" s="8" t="s">
        <v>377</v>
      </c>
      <c r="M9" s="8">
        <v>755</v>
      </c>
      <c r="N9" s="8"/>
      <c r="P9" t="s">
        <v>387</v>
      </c>
      <c r="Q9">
        <f>Q8</f>
        <v>1.4617528344785486</v>
      </c>
      <c r="R9">
        <f>R8</f>
        <v>1.0779402621372185</v>
      </c>
    </row>
    <row r="10" spans="1:18" x14ac:dyDescent="0.2">
      <c r="A10" s="109"/>
      <c r="B10" s="109"/>
      <c r="C10" s="109"/>
      <c r="D10" s="109"/>
      <c r="F10" s="8" t="s">
        <v>293</v>
      </c>
      <c r="G10" s="8">
        <v>200.70894885376558</v>
      </c>
      <c r="I10" s="8" t="s">
        <v>293</v>
      </c>
      <c r="J10" s="8">
        <v>229.74953183648634</v>
      </c>
      <c r="L10" s="8" t="s">
        <v>378</v>
      </c>
      <c r="M10" s="8">
        <v>9.4309508443894696</v>
      </c>
      <c r="N10" s="8"/>
    </row>
    <row r="11" spans="1:18" x14ac:dyDescent="0.2">
      <c r="A11" s="109"/>
      <c r="B11" s="109"/>
      <c r="C11" s="109"/>
      <c r="D11" s="109"/>
      <c r="F11" s="8" t="s">
        <v>294</v>
      </c>
      <c r="G11" s="8">
        <v>2.7581854458097652</v>
      </c>
      <c r="I11" s="8" t="s">
        <v>294</v>
      </c>
      <c r="J11" s="8">
        <v>1.82767746235282</v>
      </c>
      <c r="L11" s="8" t="s">
        <v>379</v>
      </c>
      <c r="M11" s="8">
        <v>2.4403858761129054E-20</v>
      </c>
      <c r="N11" s="8"/>
      <c r="P11" t="s">
        <v>389</v>
      </c>
      <c r="Q11">
        <f>Q4+Q8</f>
        <v>77.450298237183304</v>
      </c>
      <c r="R11">
        <f>R4+R8</f>
        <v>68.341183283986453</v>
      </c>
    </row>
    <row r="12" spans="1:18" x14ac:dyDescent="0.2">
      <c r="A12" s="109"/>
      <c r="B12" s="109"/>
      <c r="C12" s="109"/>
      <c r="D12" s="109"/>
      <c r="F12" s="8" t="s">
        <v>295</v>
      </c>
      <c r="G12" s="8">
        <v>-0.49620596994587018</v>
      </c>
      <c r="I12" s="8" t="s">
        <v>295</v>
      </c>
      <c r="J12" s="8">
        <v>0.65775021564466651</v>
      </c>
      <c r="L12" s="8" t="s">
        <v>380</v>
      </c>
      <c r="M12" s="8">
        <v>1.6468743579933647</v>
      </c>
      <c r="N12" s="8"/>
      <c r="P12" t="s">
        <v>390</v>
      </c>
      <c r="Q12">
        <f>Q4-Q8</f>
        <v>74.526792568226213</v>
      </c>
      <c r="R12">
        <f>R4-R8</f>
        <v>66.185302759712016</v>
      </c>
    </row>
    <row r="13" spans="1:18" x14ac:dyDescent="0.2">
      <c r="F13" s="8" t="s">
        <v>296</v>
      </c>
      <c r="G13" s="8">
        <v>114.3337157861834</v>
      </c>
      <c r="I13" s="8" t="s">
        <v>296</v>
      </c>
      <c r="J13" s="8">
        <v>114.614468664188</v>
      </c>
      <c r="L13" s="8" t="s">
        <v>381</v>
      </c>
      <c r="M13" s="8">
        <v>4.8807717522258107E-20</v>
      </c>
      <c r="N13" s="8"/>
    </row>
    <row r="14" spans="1:18" ht="17" thickBot="1" x14ac:dyDescent="0.25">
      <c r="A14" s="3" t="s">
        <v>15</v>
      </c>
      <c r="B14" t="s">
        <v>91</v>
      </c>
      <c r="F14" s="8" t="s">
        <v>297</v>
      </c>
      <c r="G14" s="8">
        <v>13.614703880190605</v>
      </c>
      <c r="I14" s="8" t="s">
        <v>297</v>
      </c>
      <c r="J14" s="8">
        <v>23.510971786833856</v>
      </c>
      <c r="L14" s="9" t="s">
        <v>382</v>
      </c>
      <c r="M14" s="9">
        <v>1.9631110231182065</v>
      </c>
      <c r="N14" s="9"/>
    </row>
    <row r="15" spans="1:18" x14ac:dyDescent="0.2">
      <c r="F15" s="8" t="s">
        <v>298</v>
      </c>
      <c r="G15" s="8">
        <v>127.94841966637401</v>
      </c>
      <c r="I15" s="8" t="s">
        <v>298</v>
      </c>
      <c r="J15" s="8">
        <v>138.12544045102186</v>
      </c>
    </row>
    <row r="16" spans="1:18" x14ac:dyDescent="0.2">
      <c r="A16" s="3" t="s">
        <v>286</v>
      </c>
      <c r="B16" t="s">
        <v>318</v>
      </c>
      <c r="C16" t="s">
        <v>473</v>
      </c>
      <c r="E16" t="s">
        <v>329</v>
      </c>
      <c r="F16" s="8" t="s">
        <v>299</v>
      </c>
      <c r="G16" s="8">
        <v>27507.853435779125</v>
      </c>
      <c r="I16" s="8" t="s">
        <v>299</v>
      </c>
      <c r="J16" s="8">
        <v>51254.591182649114</v>
      </c>
      <c r="L16" t="s">
        <v>383</v>
      </c>
      <c r="M16">
        <f>SUM(M7:N7)</f>
        <v>1124</v>
      </c>
    </row>
    <row r="17" spans="1:13" ht="17" thickBot="1" x14ac:dyDescent="0.25">
      <c r="A17" s="5" t="s">
        <v>92</v>
      </c>
      <c r="B17" s="4">
        <v>378</v>
      </c>
      <c r="C17" s="7">
        <v>75.269444850651226</v>
      </c>
      <c r="F17" s="9" t="s">
        <v>300</v>
      </c>
      <c r="G17" s="9">
        <v>362</v>
      </c>
      <c r="I17" s="9" t="s">
        <v>300</v>
      </c>
      <c r="J17" s="9">
        <v>762</v>
      </c>
      <c r="L17" t="s">
        <v>384</v>
      </c>
      <c r="M17">
        <f>M5-N5</f>
        <v>8.7253023808555241</v>
      </c>
    </row>
    <row r="18" spans="1:13" x14ac:dyDescent="0.2">
      <c r="A18" s="5" t="s">
        <v>115</v>
      </c>
      <c r="B18" s="4">
        <v>762</v>
      </c>
      <c r="C18" s="7">
        <v>67.263243021849306</v>
      </c>
      <c r="F18" s="3" t="s">
        <v>470</v>
      </c>
      <c r="G18" t="s">
        <v>92</v>
      </c>
      <c r="I18" s="3" t="s">
        <v>450</v>
      </c>
      <c r="J18" t="s">
        <v>370</v>
      </c>
      <c r="L18" t="s">
        <v>385</v>
      </c>
      <c r="M18">
        <f>SQRT((M6/M7)+(N6/N7))</f>
        <v>0.9251773786994405</v>
      </c>
    </row>
    <row r="19" spans="1:13" x14ac:dyDescent="0.2">
      <c r="A19" s="5" t="s">
        <v>307</v>
      </c>
      <c r="B19" s="4">
        <v>1140</v>
      </c>
      <c r="C19" s="7">
        <v>69.917930996662491</v>
      </c>
      <c r="F19" s="3" t="s">
        <v>450</v>
      </c>
      <c r="G19" t="s">
        <v>369</v>
      </c>
      <c r="I19" s="3" t="s">
        <v>470</v>
      </c>
      <c r="J19" t="s">
        <v>115</v>
      </c>
    </row>
    <row r="20" spans="1:13" x14ac:dyDescent="0.2">
      <c r="F20" s="3" t="s">
        <v>15</v>
      </c>
      <c r="G20" t="s">
        <v>91</v>
      </c>
      <c r="I20" s="3" t="s">
        <v>15</v>
      </c>
      <c r="J20" t="s">
        <v>91</v>
      </c>
      <c r="L20" t="s">
        <v>386</v>
      </c>
      <c r="M20">
        <f>M18*M14</f>
        <v>1.8162259104644791</v>
      </c>
    </row>
    <row r="21" spans="1:13" x14ac:dyDescent="0.2">
      <c r="L21" t="s">
        <v>387</v>
      </c>
      <c r="M21">
        <f>M17-M20</f>
        <v>6.909076470391045</v>
      </c>
    </row>
    <row r="22" spans="1:13" x14ac:dyDescent="0.2">
      <c r="D22" s="7"/>
      <c r="F22" s="3" t="s">
        <v>286</v>
      </c>
      <c r="G22" t="s">
        <v>476</v>
      </c>
      <c r="I22" s="3" t="s">
        <v>286</v>
      </c>
      <c r="J22" t="s">
        <v>476</v>
      </c>
      <c r="L22" t="s">
        <v>388</v>
      </c>
      <c r="M22">
        <f>M17+M20</f>
        <v>10.541528291320002</v>
      </c>
    </row>
    <row r="23" spans="1:13" x14ac:dyDescent="0.2">
      <c r="D23" s="7"/>
      <c r="F23" s="5">
        <v>1</v>
      </c>
      <c r="G23" s="7">
        <v>81.254871395167569</v>
      </c>
      <c r="I23" s="5">
        <v>2</v>
      </c>
      <c r="J23" s="7">
        <v>71.909667194928687</v>
      </c>
    </row>
    <row r="24" spans="1:13" x14ac:dyDescent="0.2">
      <c r="B24" s="76"/>
      <c r="D24" s="7"/>
      <c r="F24" s="5">
        <v>3</v>
      </c>
      <c r="G24" s="7">
        <v>82.594235033259423</v>
      </c>
      <c r="I24" s="5">
        <v>6</v>
      </c>
      <c r="J24" s="7">
        <v>66.265060240963862</v>
      </c>
    </row>
    <row r="25" spans="1:13" x14ac:dyDescent="0.2">
      <c r="F25" s="5">
        <v>4</v>
      </c>
      <c r="G25" s="7">
        <v>56.611403154063893</v>
      </c>
      <c r="I25" s="5">
        <v>7</v>
      </c>
      <c r="J25" s="7">
        <v>90.828402366863912</v>
      </c>
    </row>
    <row r="26" spans="1:13" x14ac:dyDescent="0.2">
      <c r="F26" s="5">
        <v>5</v>
      </c>
      <c r="G26" s="7">
        <v>74.783128926114273</v>
      </c>
      <c r="I26" s="5">
        <v>9</v>
      </c>
      <c r="J26" s="7">
        <v>47.652237710931772</v>
      </c>
    </row>
    <row r="27" spans="1:13" x14ac:dyDescent="0.2">
      <c r="F27" s="5">
        <v>8</v>
      </c>
      <c r="G27" s="7">
        <v>62.558648733187361</v>
      </c>
      <c r="I27" s="5">
        <v>11</v>
      </c>
      <c r="J27" s="7">
        <v>62.259615384615387</v>
      </c>
    </row>
    <row r="28" spans="1:13" x14ac:dyDescent="0.2">
      <c r="F28" s="5">
        <v>12</v>
      </c>
      <c r="G28" s="7">
        <v>98.599599885681627</v>
      </c>
      <c r="I28" s="5">
        <v>13</v>
      </c>
      <c r="J28" s="7">
        <v>78.94736842105263</v>
      </c>
    </row>
    <row r="29" spans="1:13" x14ac:dyDescent="0.2">
      <c r="F29" s="5">
        <v>21</v>
      </c>
      <c r="G29" s="7">
        <v>92.048670062252398</v>
      </c>
      <c r="I29" s="5">
        <v>14</v>
      </c>
      <c r="J29" s="7">
        <v>93.540829986613119</v>
      </c>
    </row>
    <row r="30" spans="1:13" x14ac:dyDescent="0.2">
      <c r="F30" s="5">
        <v>31</v>
      </c>
      <c r="G30" s="7">
        <v>20.345879959308242</v>
      </c>
      <c r="I30" s="5">
        <v>15</v>
      </c>
      <c r="J30" s="7">
        <v>62.649640861931367</v>
      </c>
    </row>
    <row r="31" spans="1:13" x14ac:dyDescent="0.2">
      <c r="F31" s="5">
        <v>36</v>
      </c>
      <c r="G31" s="7">
        <v>86.578873634071172</v>
      </c>
      <c r="I31" s="5">
        <v>16</v>
      </c>
      <c r="J31" s="7">
        <v>78.291814946619212</v>
      </c>
    </row>
    <row r="32" spans="1:13" x14ac:dyDescent="0.2">
      <c r="F32" s="5">
        <v>51</v>
      </c>
      <c r="G32" s="7">
        <v>78.18021201413427</v>
      </c>
      <c r="I32" s="5">
        <v>17</v>
      </c>
      <c r="J32" s="7">
        <v>74.20318725099601</v>
      </c>
    </row>
    <row r="33" spans="6:10" x14ac:dyDescent="0.2">
      <c r="F33" s="5">
        <v>58</v>
      </c>
      <c r="G33" s="7">
        <v>76.162790697674424</v>
      </c>
      <c r="I33" s="5">
        <v>19</v>
      </c>
      <c r="J33" s="7">
        <v>71.364452423698381</v>
      </c>
    </row>
    <row r="34" spans="6:10" x14ac:dyDescent="0.2">
      <c r="F34" s="5">
        <v>59</v>
      </c>
      <c r="G34" s="7">
        <v>100.75315729047072</v>
      </c>
      <c r="I34" s="5">
        <v>20</v>
      </c>
      <c r="J34" s="7">
        <v>58.699324324324323</v>
      </c>
    </row>
    <row r="35" spans="6:10" x14ac:dyDescent="0.2">
      <c r="F35" s="5">
        <v>64</v>
      </c>
      <c r="G35" s="7">
        <v>61.242344706911638</v>
      </c>
      <c r="I35" s="5">
        <v>22</v>
      </c>
      <c r="J35" s="7">
        <v>79.885386819484239</v>
      </c>
    </row>
    <row r="36" spans="6:10" x14ac:dyDescent="0.2">
      <c r="F36" s="5">
        <v>65</v>
      </c>
      <c r="G36" s="7">
        <v>71.012617275962469</v>
      </c>
      <c r="I36" s="5">
        <v>23</v>
      </c>
      <c r="J36" s="7">
        <v>64.389697648376256</v>
      </c>
    </row>
    <row r="37" spans="6:10" x14ac:dyDescent="0.2">
      <c r="F37" s="5">
        <v>66</v>
      </c>
      <c r="G37" s="7">
        <v>87.665929203539818</v>
      </c>
      <c r="I37" s="5">
        <v>25</v>
      </c>
      <c r="J37" s="7">
        <v>72.64150943396227</v>
      </c>
    </row>
    <row r="38" spans="6:10" x14ac:dyDescent="0.2">
      <c r="F38" s="5">
        <v>73</v>
      </c>
      <c r="G38" s="7">
        <v>72.549019607843135</v>
      </c>
      <c r="I38" s="5">
        <v>26</v>
      </c>
      <c r="J38" s="7">
        <v>80.953885028427038</v>
      </c>
    </row>
    <row r="39" spans="6:10" x14ac:dyDescent="0.2">
      <c r="F39" s="5">
        <v>75</v>
      </c>
      <c r="G39" s="7">
        <v>43.926380368098158</v>
      </c>
      <c r="I39" s="5">
        <v>27</v>
      </c>
      <c r="J39" s="7">
        <v>74.888888888888886</v>
      </c>
    </row>
    <row r="40" spans="6:10" x14ac:dyDescent="0.2">
      <c r="F40" s="5">
        <v>80</v>
      </c>
      <c r="G40" s="7">
        <v>65.868263473053887</v>
      </c>
      <c r="I40" s="5">
        <v>28</v>
      </c>
      <c r="J40" s="7">
        <v>89.788732394366193</v>
      </c>
    </row>
    <row r="41" spans="6:10" x14ac:dyDescent="0.2">
      <c r="F41" s="5">
        <v>81</v>
      </c>
      <c r="G41" s="7">
        <v>63.693219223173138</v>
      </c>
      <c r="I41" s="5">
        <v>29</v>
      </c>
      <c r="J41" s="7">
        <v>67.282749675745791</v>
      </c>
    </row>
    <row r="42" spans="6:10" x14ac:dyDescent="0.2">
      <c r="F42" s="5">
        <v>86</v>
      </c>
      <c r="G42" s="7">
        <v>70.175438596491233</v>
      </c>
      <c r="I42" s="5">
        <v>30</v>
      </c>
      <c r="J42" s="7">
        <v>65.865384615384613</v>
      </c>
    </row>
    <row r="43" spans="6:10" x14ac:dyDescent="0.2">
      <c r="F43" s="5">
        <v>87</v>
      </c>
      <c r="G43" s="7">
        <v>77.540106951871664</v>
      </c>
      <c r="I43" s="5">
        <v>32</v>
      </c>
      <c r="J43" s="7">
        <v>60.810260586319217</v>
      </c>
    </row>
    <row r="44" spans="6:10" x14ac:dyDescent="0.2">
      <c r="F44" s="5">
        <v>95</v>
      </c>
      <c r="G44" s="7">
        <v>78.448275862068968</v>
      </c>
      <c r="I44" s="5">
        <v>33</v>
      </c>
      <c r="J44" s="7">
        <v>72.893030794165313</v>
      </c>
    </row>
    <row r="45" spans="6:10" x14ac:dyDescent="0.2">
      <c r="F45" s="5">
        <v>96</v>
      </c>
      <c r="G45" s="7">
        <v>86.04651162790698</v>
      </c>
      <c r="I45" s="5">
        <v>34</v>
      </c>
      <c r="J45" s="7">
        <v>53.421562298256937</v>
      </c>
    </row>
    <row r="46" spans="6:10" x14ac:dyDescent="0.2">
      <c r="F46" s="5">
        <v>102</v>
      </c>
      <c r="G46" s="7">
        <v>71.977355438738371</v>
      </c>
      <c r="I46" s="5">
        <v>37</v>
      </c>
      <c r="J46" s="7">
        <v>66.089334548769372</v>
      </c>
    </row>
    <row r="47" spans="6:10" x14ac:dyDescent="0.2">
      <c r="F47" s="5">
        <v>106</v>
      </c>
      <c r="G47" s="7">
        <v>82.101806239737272</v>
      </c>
      <c r="I47" s="5">
        <v>38</v>
      </c>
      <c r="J47" s="7">
        <v>58.982266769468005</v>
      </c>
    </row>
    <row r="48" spans="6:10" x14ac:dyDescent="0.2">
      <c r="F48" s="5">
        <v>113</v>
      </c>
      <c r="G48" s="7">
        <v>96.962121212121218</v>
      </c>
      <c r="I48" s="5">
        <v>39</v>
      </c>
      <c r="J48" s="7">
        <v>51.561021759697255</v>
      </c>
    </row>
    <row r="49" spans="6:10" x14ac:dyDescent="0.2">
      <c r="F49" s="5">
        <v>115</v>
      </c>
      <c r="G49" s="7">
        <v>77.508960573476699</v>
      </c>
      <c r="I49" s="5">
        <v>41</v>
      </c>
      <c r="J49" s="7">
        <v>66.33499170812604</v>
      </c>
    </row>
    <row r="50" spans="6:10" x14ac:dyDescent="0.2">
      <c r="F50" s="5">
        <v>119</v>
      </c>
      <c r="G50" s="7">
        <v>65.372829417773232</v>
      </c>
      <c r="I50" s="5">
        <v>42</v>
      </c>
      <c r="J50" s="7">
        <v>63.48020911127707</v>
      </c>
    </row>
    <row r="51" spans="6:10" x14ac:dyDescent="0.2">
      <c r="F51" s="5">
        <v>120</v>
      </c>
      <c r="G51" s="7">
        <v>75.086996336996336</v>
      </c>
      <c r="I51" s="5">
        <v>44</v>
      </c>
      <c r="J51" s="7">
        <v>69.429637526652456</v>
      </c>
    </row>
    <row r="52" spans="6:10" x14ac:dyDescent="0.2">
      <c r="F52" s="5">
        <v>129</v>
      </c>
      <c r="G52" s="7">
        <v>77.191235059760956</v>
      </c>
      <c r="I52" s="5">
        <v>45</v>
      </c>
      <c r="J52" s="7">
        <v>61.304347826086953</v>
      </c>
    </row>
    <row r="53" spans="6:10" x14ac:dyDescent="0.2">
      <c r="F53" s="5">
        <v>131</v>
      </c>
      <c r="G53" s="7">
        <v>73.352807530022716</v>
      </c>
      <c r="I53" s="5">
        <v>47</v>
      </c>
      <c r="J53" s="7">
        <v>66.895339101311748</v>
      </c>
    </row>
    <row r="54" spans="6:10" x14ac:dyDescent="0.2">
      <c r="F54" s="5">
        <v>132</v>
      </c>
      <c r="G54" s="7">
        <v>80.105055810899543</v>
      </c>
      <c r="I54" s="5">
        <v>48</v>
      </c>
      <c r="J54" s="7">
        <v>75.392512077294683</v>
      </c>
    </row>
    <row r="55" spans="6:10" x14ac:dyDescent="0.2">
      <c r="F55" s="5">
        <v>139</v>
      </c>
      <c r="G55" s="7">
        <v>80.532212885154067</v>
      </c>
      <c r="I55" s="5">
        <v>50</v>
      </c>
      <c r="J55" s="7">
        <v>66.492146596858632</v>
      </c>
    </row>
    <row r="56" spans="6:10" x14ac:dyDescent="0.2">
      <c r="F56" s="5">
        <v>140</v>
      </c>
      <c r="G56" s="7">
        <v>85.995542347696883</v>
      </c>
      <c r="I56" s="5">
        <v>52</v>
      </c>
      <c r="J56" s="7">
        <v>57.479919678714857</v>
      </c>
    </row>
    <row r="57" spans="6:10" x14ac:dyDescent="0.2">
      <c r="F57" s="5">
        <v>148</v>
      </c>
      <c r="G57" s="7">
        <v>76.224734498115794</v>
      </c>
      <c r="I57" s="5">
        <v>54</v>
      </c>
      <c r="J57" s="7">
        <v>104.50597176981542</v>
      </c>
    </row>
    <row r="58" spans="6:10" x14ac:dyDescent="0.2">
      <c r="F58" s="5">
        <v>153</v>
      </c>
      <c r="G58" s="7">
        <v>67.423704755145494</v>
      </c>
      <c r="I58" s="5">
        <v>56</v>
      </c>
      <c r="J58" s="7">
        <v>63.333333333333336</v>
      </c>
    </row>
    <row r="59" spans="6:10" x14ac:dyDescent="0.2">
      <c r="F59" s="5">
        <v>158</v>
      </c>
      <c r="G59" s="7">
        <v>98.285922684172135</v>
      </c>
      <c r="I59" s="5">
        <v>60</v>
      </c>
      <c r="J59" s="7">
        <v>80.064102564102569</v>
      </c>
    </row>
    <row r="60" spans="6:10" x14ac:dyDescent="0.2">
      <c r="F60" s="5">
        <v>159</v>
      </c>
      <c r="G60" s="7">
        <v>86.759700476514638</v>
      </c>
      <c r="I60" s="5">
        <v>61</v>
      </c>
      <c r="J60" s="7">
        <v>68.221070811744383</v>
      </c>
    </row>
    <row r="61" spans="6:10" x14ac:dyDescent="0.2">
      <c r="F61" s="5">
        <v>160</v>
      </c>
      <c r="G61" s="7">
        <v>83.03061754021796</v>
      </c>
      <c r="I61" s="5">
        <v>67</v>
      </c>
      <c r="J61" s="7">
        <v>43.331728454501686</v>
      </c>
    </row>
    <row r="62" spans="6:10" x14ac:dyDescent="0.2">
      <c r="F62" s="5">
        <v>162</v>
      </c>
      <c r="G62" s="7">
        <v>97.287735849056602</v>
      </c>
      <c r="I62" s="5">
        <v>68</v>
      </c>
      <c r="J62" s="7">
        <v>77.080491132332881</v>
      </c>
    </row>
    <row r="63" spans="6:10" x14ac:dyDescent="0.2">
      <c r="F63" s="5">
        <v>168</v>
      </c>
      <c r="G63" s="7">
        <v>86.995458188618755</v>
      </c>
      <c r="I63" s="5">
        <v>69</v>
      </c>
      <c r="J63" s="7">
        <v>53.547523427041497</v>
      </c>
    </row>
    <row r="64" spans="6:10" x14ac:dyDescent="0.2">
      <c r="F64" s="5">
        <v>169</v>
      </c>
      <c r="G64" s="7">
        <v>71.6796875</v>
      </c>
      <c r="I64" s="5">
        <v>70</v>
      </c>
      <c r="J64" s="7">
        <v>62.656641604010026</v>
      </c>
    </row>
    <row r="65" spans="6:10" x14ac:dyDescent="0.2">
      <c r="F65" s="5">
        <v>177</v>
      </c>
      <c r="G65" s="7">
        <v>65.711616318903765</v>
      </c>
      <c r="I65" s="5">
        <v>71</v>
      </c>
      <c r="J65" s="7">
        <v>54.880791722896987</v>
      </c>
    </row>
    <row r="66" spans="6:10" x14ac:dyDescent="0.2">
      <c r="F66" s="5">
        <v>182</v>
      </c>
      <c r="G66" s="7">
        <v>77.109826589595372</v>
      </c>
      <c r="I66" s="5">
        <v>72</v>
      </c>
      <c r="J66" s="7">
        <v>76.627218934911241</v>
      </c>
    </row>
    <row r="67" spans="6:10" x14ac:dyDescent="0.2">
      <c r="F67" s="5">
        <v>191</v>
      </c>
      <c r="G67" s="7">
        <v>87.988826815642454</v>
      </c>
      <c r="I67" s="5">
        <v>74</v>
      </c>
      <c r="J67" s="7">
        <v>66.712707182320443</v>
      </c>
    </row>
    <row r="68" spans="6:10" x14ac:dyDescent="0.2">
      <c r="F68" s="5">
        <v>192</v>
      </c>
      <c r="G68" s="7">
        <v>83.484573502722327</v>
      </c>
      <c r="I68" s="5">
        <v>77</v>
      </c>
      <c r="J68" s="7">
        <v>71.297268907563023</v>
      </c>
    </row>
    <row r="69" spans="6:10" x14ac:dyDescent="0.2">
      <c r="F69" s="5">
        <v>198</v>
      </c>
      <c r="G69" s="7">
        <v>52.549194991055458</v>
      </c>
      <c r="I69" s="5">
        <v>78</v>
      </c>
      <c r="J69" s="7">
        <v>64.895247828308641</v>
      </c>
    </row>
    <row r="70" spans="6:10" x14ac:dyDescent="0.2">
      <c r="F70" s="5">
        <v>209</v>
      </c>
      <c r="G70" s="7">
        <v>86.051568810189494</v>
      </c>
      <c r="I70" s="5">
        <v>83</v>
      </c>
      <c r="J70" s="7">
        <v>78.374920025591805</v>
      </c>
    </row>
    <row r="71" spans="6:10" x14ac:dyDescent="0.2">
      <c r="F71" s="5">
        <v>213</v>
      </c>
      <c r="G71" s="7">
        <v>91.816133720930239</v>
      </c>
      <c r="I71" s="5">
        <v>84</v>
      </c>
      <c r="J71" s="7">
        <v>59.389671361502344</v>
      </c>
    </row>
    <row r="72" spans="6:10" x14ac:dyDescent="0.2">
      <c r="F72" s="5">
        <v>215</v>
      </c>
      <c r="G72" s="7">
        <v>77.727054300816917</v>
      </c>
      <c r="I72" s="5">
        <v>89</v>
      </c>
      <c r="J72" s="7">
        <v>33.477747144545098</v>
      </c>
    </row>
    <row r="73" spans="6:10" x14ac:dyDescent="0.2">
      <c r="F73" s="5">
        <v>218</v>
      </c>
      <c r="G73" s="7">
        <v>53.128103277060575</v>
      </c>
      <c r="I73" s="5">
        <v>90</v>
      </c>
      <c r="J73" s="7">
        <v>62.424242424242422</v>
      </c>
    </row>
    <row r="74" spans="6:10" x14ac:dyDescent="0.2">
      <c r="F74" s="5">
        <v>222</v>
      </c>
      <c r="G74" s="7">
        <v>61.031431187061337</v>
      </c>
      <c r="I74" s="5">
        <v>91</v>
      </c>
      <c r="J74" s="7">
        <v>105.67307692307692</v>
      </c>
    </row>
    <row r="75" spans="6:10" x14ac:dyDescent="0.2">
      <c r="F75" s="5">
        <v>223</v>
      </c>
      <c r="G75" s="7">
        <v>79.42604856512142</v>
      </c>
      <c r="I75" s="5">
        <v>92</v>
      </c>
      <c r="J75" s="7">
        <v>39.91902834008097</v>
      </c>
    </row>
    <row r="76" spans="6:10" x14ac:dyDescent="0.2">
      <c r="F76" s="5">
        <v>227</v>
      </c>
      <c r="G76" s="7">
        <v>77.894171367177009</v>
      </c>
      <c r="I76" s="5">
        <v>93</v>
      </c>
      <c r="J76" s="7">
        <v>88.858695652173907</v>
      </c>
    </row>
    <row r="77" spans="6:10" x14ac:dyDescent="0.2">
      <c r="F77" s="5">
        <v>232</v>
      </c>
      <c r="G77" s="7">
        <v>94.689849624060145</v>
      </c>
      <c r="I77" s="5">
        <v>97</v>
      </c>
      <c r="J77" s="7">
        <v>67.380352644836279</v>
      </c>
    </row>
    <row r="78" spans="6:10" x14ac:dyDescent="0.2">
      <c r="F78" s="5">
        <v>235</v>
      </c>
      <c r="G78" s="7">
        <v>76.773049645390074</v>
      </c>
      <c r="I78" s="5">
        <v>98</v>
      </c>
      <c r="J78" s="7">
        <v>49.348958333333336</v>
      </c>
    </row>
    <row r="79" spans="6:10" x14ac:dyDescent="0.2">
      <c r="F79" s="5">
        <v>238</v>
      </c>
      <c r="G79" s="7">
        <v>70.985401459854018</v>
      </c>
      <c r="I79" s="5">
        <v>99</v>
      </c>
      <c r="J79" s="7">
        <v>64.19180201082753</v>
      </c>
    </row>
    <row r="80" spans="6:10" x14ac:dyDescent="0.2">
      <c r="F80" s="5">
        <v>245</v>
      </c>
      <c r="G80" s="7">
        <v>67.037279267495094</v>
      </c>
      <c r="I80" s="5">
        <v>100</v>
      </c>
      <c r="J80" s="7">
        <v>59.287356321839077</v>
      </c>
    </row>
    <row r="81" spans="6:10" x14ac:dyDescent="0.2">
      <c r="F81" s="5">
        <v>249</v>
      </c>
      <c r="G81" s="7">
        <v>71.770334928229659</v>
      </c>
      <c r="I81" s="5">
        <v>101</v>
      </c>
      <c r="J81" s="7">
        <v>63.664596273291927</v>
      </c>
    </row>
    <row r="82" spans="6:10" x14ac:dyDescent="0.2">
      <c r="F82" s="5">
        <v>253</v>
      </c>
      <c r="G82" s="7">
        <v>70.959803117309264</v>
      </c>
      <c r="I82" s="5">
        <v>104</v>
      </c>
      <c r="J82" s="7">
        <v>81.117455138662322</v>
      </c>
    </row>
    <row r="83" spans="6:10" x14ac:dyDescent="0.2">
      <c r="F83" s="5">
        <v>256</v>
      </c>
      <c r="G83" s="7">
        <v>70.422535211267601</v>
      </c>
      <c r="I83" s="5">
        <v>105</v>
      </c>
      <c r="J83" s="7">
        <v>59.307207837648704</v>
      </c>
    </row>
    <row r="84" spans="6:10" x14ac:dyDescent="0.2">
      <c r="F84" s="5">
        <v>257</v>
      </c>
      <c r="G84" s="7">
        <v>80.054012345679013</v>
      </c>
      <c r="I84" s="5">
        <v>107</v>
      </c>
      <c r="J84" s="7">
        <v>59.241706161137444</v>
      </c>
    </row>
    <row r="85" spans="6:10" x14ac:dyDescent="0.2">
      <c r="F85" s="5">
        <v>259</v>
      </c>
      <c r="G85" s="7">
        <v>84.029038112522684</v>
      </c>
      <c r="I85" s="5">
        <v>108</v>
      </c>
      <c r="J85" s="7">
        <v>72.877059569074774</v>
      </c>
    </row>
    <row r="86" spans="6:10" x14ac:dyDescent="0.2">
      <c r="F86" s="5">
        <v>262</v>
      </c>
      <c r="G86" s="7">
        <v>68.047337278106511</v>
      </c>
      <c r="I86" s="5">
        <v>109</v>
      </c>
      <c r="J86" s="7">
        <v>49.78354978354978</v>
      </c>
    </row>
    <row r="87" spans="6:10" x14ac:dyDescent="0.2">
      <c r="F87" s="5">
        <v>267</v>
      </c>
      <c r="G87" s="7">
        <v>79.982706441850411</v>
      </c>
      <c r="I87" s="5">
        <v>110</v>
      </c>
      <c r="J87" s="7">
        <v>51.518438177874188</v>
      </c>
    </row>
    <row r="88" spans="6:10" x14ac:dyDescent="0.2">
      <c r="F88" s="5">
        <v>271</v>
      </c>
      <c r="G88" s="7">
        <v>87.673038892551091</v>
      </c>
      <c r="I88" s="5">
        <v>111</v>
      </c>
      <c r="J88" s="7">
        <v>48.051948051948052</v>
      </c>
    </row>
    <row r="89" spans="6:10" x14ac:dyDescent="0.2">
      <c r="F89" s="5">
        <v>273</v>
      </c>
      <c r="G89" s="7">
        <v>84.745762711864401</v>
      </c>
      <c r="I89" s="5">
        <v>114</v>
      </c>
      <c r="J89" s="7">
        <v>53.343166175024585</v>
      </c>
    </row>
    <row r="90" spans="6:10" x14ac:dyDescent="0.2">
      <c r="F90" s="5">
        <v>280</v>
      </c>
      <c r="G90" s="7">
        <v>60.339409176618481</v>
      </c>
      <c r="I90" s="5">
        <v>117</v>
      </c>
      <c r="J90" s="7">
        <v>63.644688644688642</v>
      </c>
    </row>
    <row r="91" spans="6:10" x14ac:dyDescent="0.2">
      <c r="F91" s="5">
        <v>281</v>
      </c>
      <c r="G91" s="7">
        <v>81.929006812477596</v>
      </c>
      <c r="I91" s="5">
        <v>118</v>
      </c>
      <c r="J91" s="7">
        <v>68.888888888888886</v>
      </c>
    </row>
    <row r="92" spans="6:10" x14ac:dyDescent="0.2">
      <c r="F92" s="5">
        <v>290</v>
      </c>
      <c r="G92" s="7">
        <v>73.340496657115565</v>
      </c>
      <c r="I92" s="5">
        <v>122</v>
      </c>
      <c r="J92" s="7">
        <v>53.908355795148246</v>
      </c>
    </row>
    <row r="93" spans="6:10" x14ac:dyDescent="0.2">
      <c r="F93" s="5">
        <v>291</v>
      </c>
      <c r="G93" s="7">
        <v>77.795196797865245</v>
      </c>
      <c r="I93" s="5">
        <v>123</v>
      </c>
      <c r="J93" s="7">
        <v>62.962962962962962</v>
      </c>
    </row>
    <row r="94" spans="6:10" x14ac:dyDescent="0.2">
      <c r="F94" s="5">
        <v>294</v>
      </c>
      <c r="G94" s="7">
        <v>76.847612818835842</v>
      </c>
      <c r="I94" s="5">
        <v>125</v>
      </c>
      <c r="J94" s="7">
        <v>61.397557666214382</v>
      </c>
    </row>
    <row r="95" spans="6:10" x14ac:dyDescent="0.2">
      <c r="F95" s="5">
        <v>298</v>
      </c>
      <c r="G95" s="7">
        <v>81.709401709401703</v>
      </c>
      <c r="I95" s="5">
        <v>128</v>
      </c>
      <c r="J95" s="7">
        <v>57.539682539682538</v>
      </c>
    </row>
    <row r="96" spans="6:10" x14ac:dyDescent="0.2">
      <c r="F96" s="5">
        <v>299</v>
      </c>
      <c r="G96" s="7">
        <v>71.574642126789371</v>
      </c>
      <c r="I96" s="5">
        <v>130</v>
      </c>
      <c r="J96" s="7">
        <v>72.780203784570602</v>
      </c>
    </row>
    <row r="97" spans="6:10" x14ac:dyDescent="0.2">
      <c r="F97" s="5">
        <v>302</v>
      </c>
      <c r="G97" s="7">
        <v>76.724137931034477</v>
      </c>
      <c r="I97" s="5">
        <v>133</v>
      </c>
      <c r="J97" s="7">
        <v>63.07531380753138</v>
      </c>
    </row>
    <row r="98" spans="6:10" x14ac:dyDescent="0.2">
      <c r="F98" s="5">
        <v>307</v>
      </c>
      <c r="G98" s="7">
        <v>76.452599388379198</v>
      </c>
      <c r="I98" s="5">
        <v>134</v>
      </c>
      <c r="J98" s="7">
        <v>85.836909871244629</v>
      </c>
    </row>
    <row r="99" spans="6:10" x14ac:dyDescent="0.2">
      <c r="F99" s="5">
        <v>311</v>
      </c>
      <c r="G99" s="7">
        <v>75.341219290263879</v>
      </c>
      <c r="I99" s="5">
        <v>135</v>
      </c>
      <c r="J99" s="7">
        <v>56.568196103079821</v>
      </c>
    </row>
    <row r="100" spans="6:10" x14ac:dyDescent="0.2">
      <c r="F100" s="5">
        <v>315</v>
      </c>
      <c r="G100" s="7">
        <v>75.1371886872098</v>
      </c>
      <c r="I100" s="5">
        <v>136</v>
      </c>
      <c r="J100" s="7">
        <v>58.271935699933017</v>
      </c>
    </row>
    <row r="101" spans="6:10" x14ac:dyDescent="0.2">
      <c r="F101" s="5">
        <v>316</v>
      </c>
      <c r="G101" s="7">
        <v>87.756052141527007</v>
      </c>
      <c r="I101" s="5">
        <v>137</v>
      </c>
      <c r="J101" s="7">
        <v>58.896210873146622</v>
      </c>
    </row>
    <row r="102" spans="6:10" x14ac:dyDescent="0.2">
      <c r="F102" s="5">
        <v>317</v>
      </c>
      <c r="G102" s="7">
        <v>81.300813008130078</v>
      </c>
      <c r="I102" s="5">
        <v>141</v>
      </c>
      <c r="J102" s="7">
        <v>66.550925925925924</v>
      </c>
    </row>
    <row r="103" spans="6:10" x14ac:dyDescent="0.2">
      <c r="F103" s="5">
        <v>318</v>
      </c>
      <c r="G103" s="7">
        <v>88.611749261568761</v>
      </c>
      <c r="I103" s="5">
        <v>142</v>
      </c>
      <c r="J103" s="7">
        <v>74.971164936562857</v>
      </c>
    </row>
    <row r="104" spans="6:10" x14ac:dyDescent="0.2">
      <c r="F104" s="5">
        <v>319</v>
      </c>
      <c r="G104" s="7">
        <v>65.113949411470074</v>
      </c>
      <c r="I104" s="5">
        <v>143</v>
      </c>
      <c r="J104" s="7">
        <v>72.331154684095864</v>
      </c>
    </row>
    <row r="105" spans="6:10" x14ac:dyDescent="0.2">
      <c r="F105" s="5">
        <v>321</v>
      </c>
      <c r="G105" s="7">
        <v>89.113914174252272</v>
      </c>
      <c r="I105" s="5">
        <v>144</v>
      </c>
      <c r="J105" s="7">
        <v>68.204613841524576</v>
      </c>
    </row>
    <row r="106" spans="6:10" x14ac:dyDescent="0.2">
      <c r="F106" s="5">
        <v>322</v>
      </c>
      <c r="G106" s="7">
        <v>98.224195338512757</v>
      </c>
      <c r="I106" s="5">
        <v>147</v>
      </c>
      <c r="J106" s="7">
        <v>66.037735849056602</v>
      </c>
    </row>
    <row r="107" spans="6:10" x14ac:dyDescent="0.2">
      <c r="F107" s="5">
        <v>323</v>
      </c>
      <c r="G107" s="7">
        <v>71.124763705103973</v>
      </c>
      <c r="I107" s="5">
        <v>149</v>
      </c>
      <c r="J107" s="7">
        <v>65.277777777777771</v>
      </c>
    </row>
    <row r="108" spans="6:10" x14ac:dyDescent="0.2">
      <c r="F108" s="5">
        <v>330</v>
      </c>
      <c r="G108" s="7">
        <v>43.624161073825505</v>
      </c>
      <c r="I108" s="5">
        <v>150</v>
      </c>
      <c r="J108" s="7">
        <v>51.339285714285715</v>
      </c>
    </row>
    <row r="109" spans="6:10" x14ac:dyDescent="0.2">
      <c r="F109" s="5">
        <v>335</v>
      </c>
      <c r="G109" s="7">
        <v>74.38977140643162</v>
      </c>
      <c r="I109" s="5">
        <v>151</v>
      </c>
      <c r="J109" s="7">
        <v>62.951496388028893</v>
      </c>
    </row>
    <row r="110" spans="6:10" x14ac:dyDescent="0.2">
      <c r="F110" s="5">
        <v>341</v>
      </c>
      <c r="G110" s="7">
        <v>70.573913043478257</v>
      </c>
      <c r="I110" s="5">
        <v>152</v>
      </c>
      <c r="J110" s="7">
        <v>108.88947368421053</v>
      </c>
    </row>
    <row r="111" spans="6:10" x14ac:dyDescent="0.2">
      <c r="F111" s="5">
        <v>350</v>
      </c>
      <c r="G111" s="7">
        <v>95.5319055944056</v>
      </c>
      <c r="I111" s="5">
        <v>154</v>
      </c>
      <c r="J111" s="7">
        <v>82.340574632095311</v>
      </c>
    </row>
    <row r="112" spans="6:10" x14ac:dyDescent="0.2">
      <c r="F112" s="5">
        <v>360</v>
      </c>
      <c r="G112" s="7">
        <v>93.023255813953483</v>
      </c>
      <c r="I112" s="5">
        <v>155</v>
      </c>
      <c r="J112" s="7">
        <v>52.083333333333336</v>
      </c>
    </row>
    <row r="113" spans="6:10" x14ac:dyDescent="0.2">
      <c r="F113" s="5">
        <v>365</v>
      </c>
      <c r="G113" s="7">
        <v>80.168776371308013</v>
      </c>
      <c r="I113" s="5">
        <v>156</v>
      </c>
      <c r="J113" s="7">
        <v>47.362110311750598</v>
      </c>
    </row>
    <row r="114" spans="6:10" x14ac:dyDescent="0.2">
      <c r="F114" s="5">
        <v>366</v>
      </c>
      <c r="G114" s="7">
        <v>72.916666666666671</v>
      </c>
      <c r="I114" s="5">
        <v>157</v>
      </c>
      <c r="J114" s="7">
        <v>105.28846153846153</v>
      </c>
    </row>
    <row r="115" spans="6:10" x14ac:dyDescent="0.2">
      <c r="F115" s="5">
        <v>371</v>
      </c>
      <c r="G115" s="7">
        <v>65.876958349254878</v>
      </c>
      <c r="I115" s="5">
        <v>161</v>
      </c>
      <c r="J115" s="7">
        <v>65.949675324675326</v>
      </c>
    </row>
    <row r="116" spans="6:10" x14ac:dyDescent="0.2">
      <c r="F116" s="5">
        <v>375</v>
      </c>
      <c r="G116" s="7">
        <v>79.099099099099092</v>
      </c>
      <c r="I116" s="5">
        <v>163</v>
      </c>
      <c r="J116" s="7">
        <v>71.382219338092142</v>
      </c>
    </row>
    <row r="117" spans="6:10" x14ac:dyDescent="0.2">
      <c r="F117" s="5">
        <v>378</v>
      </c>
      <c r="G117" s="7">
        <v>84.033613445378151</v>
      </c>
      <c r="I117" s="5">
        <v>164</v>
      </c>
      <c r="J117" s="7">
        <v>58.503401360544217</v>
      </c>
    </row>
    <row r="118" spans="6:10" x14ac:dyDescent="0.2">
      <c r="F118" s="5">
        <v>380</v>
      </c>
      <c r="G118" s="7">
        <v>64.342199856218542</v>
      </c>
      <c r="I118" s="5">
        <v>165</v>
      </c>
      <c r="J118" s="7">
        <v>54.972875226039783</v>
      </c>
    </row>
    <row r="119" spans="6:10" x14ac:dyDescent="0.2">
      <c r="F119" s="5">
        <v>383</v>
      </c>
      <c r="G119" s="7">
        <v>78.033625730994146</v>
      </c>
      <c r="I119" s="5">
        <v>167</v>
      </c>
      <c r="J119" s="7">
        <v>54.535017221584383</v>
      </c>
    </row>
    <row r="120" spans="6:10" x14ac:dyDescent="0.2">
      <c r="F120" s="5">
        <v>385</v>
      </c>
      <c r="G120" s="7">
        <v>67.93093688083782</v>
      </c>
      <c r="I120" s="5">
        <v>170</v>
      </c>
      <c r="J120" s="7">
        <v>67.197170645446505</v>
      </c>
    </row>
    <row r="121" spans="6:10" x14ac:dyDescent="0.2">
      <c r="F121" s="5">
        <v>390</v>
      </c>
      <c r="G121" s="7">
        <v>106.12855007473841</v>
      </c>
      <c r="I121" s="5">
        <v>171</v>
      </c>
      <c r="J121" s="7">
        <v>61.132254995242626</v>
      </c>
    </row>
    <row r="122" spans="6:10" x14ac:dyDescent="0.2">
      <c r="F122" s="5">
        <v>392</v>
      </c>
      <c r="G122" s="7">
        <v>77.757685352622062</v>
      </c>
      <c r="I122" s="5">
        <v>172</v>
      </c>
      <c r="J122" s="7">
        <v>78.581871345029242</v>
      </c>
    </row>
    <row r="123" spans="6:10" x14ac:dyDescent="0.2">
      <c r="F123" s="5">
        <v>398</v>
      </c>
      <c r="G123" s="7">
        <v>63.340807174887892</v>
      </c>
      <c r="I123" s="5">
        <v>174</v>
      </c>
      <c r="J123" s="7">
        <v>59.838472834067545</v>
      </c>
    </row>
    <row r="124" spans="6:10" x14ac:dyDescent="0.2">
      <c r="F124" s="5">
        <v>400</v>
      </c>
      <c r="G124" s="7">
        <v>91.218773656320963</v>
      </c>
      <c r="I124" s="5">
        <v>175</v>
      </c>
      <c r="J124" s="7">
        <v>56.493705864292295</v>
      </c>
    </row>
    <row r="125" spans="6:10" x14ac:dyDescent="0.2">
      <c r="F125" s="5">
        <v>404</v>
      </c>
      <c r="G125" s="7">
        <v>75.793184488836658</v>
      </c>
      <c r="I125" s="5">
        <v>176</v>
      </c>
      <c r="J125" s="7">
        <v>72.321428571428569</v>
      </c>
    </row>
    <row r="126" spans="6:10" x14ac:dyDescent="0.2">
      <c r="F126" s="5">
        <v>405</v>
      </c>
      <c r="G126" s="7">
        <v>70.647603027754414</v>
      </c>
      <c r="I126" s="5">
        <v>178</v>
      </c>
      <c r="J126" s="7">
        <v>58.04172274562584</v>
      </c>
    </row>
    <row r="127" spans="6:10" x14ac:dyDescent="0.2">
      <c r="F127" s="5">
        <v>408</v>
      </c>
      <c r="G127" s="7">
        <v>70.238095238095241</v>
      </c>
      <c r="I127" s="5">
        <v>179</v>
      </c>
      <c r="J127" s="7">
        <v>112.7723595505618</v>
      </c>
    </row>
    <row r="128" spans="6:10" x14ac:dyDescent="0.2">
      <c r="F128" s="5">
        <v>409</v>
      </c>
      <c r="G128" s="7">
        <v>86.553323029366311</v>
      </c>
      <c r="I128" s="5">
        <v>180</v>
      </c>
      <c r="J128" s="7">
        <v>51.652892561983471</v>
      </c>
    </row>
    <row r="129" spans="6:10" x14ac:dyDescent="0.2">
      <c r="F129" s="5">
        <v>410</v>
      </c>
      <c r="G129" s="7">
        <v>109.1741645244216</v>
      </c>
      <c r="I129" s="5">
        <v>183</v>
      </c>
      <c r="J129" s="7">
        <v>89.552238805970148</v>
      </c>
    </row>
    <row r="130" spans="6:10" x14ac:dyDescent="0.2">
      <c r="F130" s="5">
        <v>415</v>
      </c>
      <c r="G130" s="7">
        <v>71.765816808309722</v>
      </c>
      <c r="I130" s="5">
        <v>184</v>
      </c>
      <c r="J130" s="7">
        <v>58.072009291521489</v>
      </c>
    </row>
    <row r="131" spans="6:10" x14ac:dyDescent="0.2">
      <c r="F131" s="5">
        <v>417</v>
      </c>
      <c r="G131" s="7">
        <v>72.15250965250965</v>
      </c>
      <c r="I131" s="5">
        <v>185</v>
      </c>
      <c r="J131" s="7">
        <v>72.323462414578586</v>
      </c>
    </row>
    <row r="132" spans="6:10" x14ac:dyDescent="0.2">
      <c r="F132" s="5">
        <v>418</v>
      </c>
      <c r="G132" s="7">
        <v>59.839759639459189</v>
      </c>
      <c r="I132" s="5">
        <v>188</v>
      </c>
      <c r="J132" s="7">
        <v>58.290155440414509</v>
      </c>
    </row>
    <row r="133" spans="6:10" x14ac:dyDescent="0.2">
      <c r="F133" s="5">
        <v>424</v>
      </c>
      <c r="G133" s="7">
        <v>76.829268292682926</v>
      </c>
      <c r="I133" s="5">
        <v>193</v>
      </c>
      <c r="J133" s="7">
        <v>67.085953878406713</v>
      </c>
    </row>
    <row r="134" spans="6:10" x14ac:dyDescent="0.2">
      <c r="F134" s="5">
        <v>426</v>
      </c>
      <c r="G134" s="7">
        <v>66.17647058823529</v>
      </c>
      <c r="I134" s="5">
        <v>195</v>
      </c>
      <c r="J134" s="7">
        <v>73.495370370370367</v>
      </c>
    </row>
    <row r="135" spans="6:10" x14ac:dyDescent="0.2">
      <c r="F135" s="5">
        <v>434</v>
      </c>
      <c r="G135" s="7">
        <v>71.541501976284579</v>
      </c>
      <c r="I135" s="5">
        <v>197</v>
      </c>
      <c r="J135" s="7">
        <v>90.345307068366168</v>
      </c>
    </row>
    <row r="136" spans="6:10" x14ac:dyDescent="0.2">
      <c r="F136" s="5">
        <v>436</v>
      </c>
      <c r="G136" s="7">
        <v>86.17886178861788</v>
      </c>
      <c r="I136" s="5">
        <v>200</v>
      </c>
      <c r="J136" s="7">
        <v>80.239346176298895</v>
      </c>
    </row>
    <row r="137" spans="6:10" x14ac:dyDescent="0.2">
      <c r="F137" s="5">
        <v>445</v>
      </c>
      <c r="G137" s="7">
        <v>74.388947927736453</v>
      </c>
      <c r="I137" s="5">
        <v>201</v>
      </c>
      <c r="J137" s="7">
        <v>62.444246208742193</v>
      </c>
    </row>
    <row r="138" spans="6:10" x14ac:dyDescent="0.2">
      <c r="F138" s="5">
        <v>448</v>
      </c>
      <c r="G138" s="7">
        <v>70.987215909090907</v>
      </c>
      <c r="I138" s="5">
        <v>202</v>
      </c>
      <c r="J138" s="7">
        <v>69.292929292929287</v>
      </c>
    </row>
    <row r="139" spans="6:10" x14ac:dyDescent="0.2">
      <c r="F139" s="5">
        <v>453</v>
      </c>
      <c r="G139" s="7">
        <v>77.625570776255714</v>
      </c>
      <c r="I139" s="5">
        <v>203</v>
      </c>
      <c r="J139" s="7">
        <v>58.121432278152568</v>
      </c>
    </row>
    <row r="140" spans="6:10" x14ac:dyDescent="0.2">
      <c r="F140" s="5">
        <v>454</v>
      </c>
      <c r="G140" s="7">
        <v>89.05852417302799</v>
      </c>
      <c r="I140" s="5">
        <v>205</v>
      </c>
      <c r="J140" s="7">
        <v>54.890219560878243</v>
      </c>
    </row>
    <row r="141" spans="6:10" x14ac:dyDescent="0.2">
      <c r="F141" s="5">
        <v>457</v>
      </c>
      <c r="G141" s="7">
        <v>49.796747967479675</v>
      </c>
      <c r="I141" s="5">
        <v>206</v>
      </c>
      <c r="J141" s="7">
        <v>62.979762735519891</v>
      </c>
    </row>
    <row r="142" spans="6:10" x14ac:dyDescent="0.2">
      <c r="F142" s="5">
        <v>459</v>
      </c>
      <c r="G142" s="7">
        <v>71.428571428571431</v>
      </c>
      <c r="I142" s="5">
        <v>207</v>
      </c>
      <c r="J142" s="7">
        <v>50.740479548660083</v>
      </c>
    </row>
    <row r="143" spans="6:10" x14ac:dyDescent="0.2">
      <c r="F143" s="5">
        <v>461</v>
      </c>
      <c r="G143" s="7">
        <v>95.205999277195517</v>
      </c>
      <c r="I143" s="5">
        <v>208</v>
      </c>
      <c r="J143" s="7">
        <v>64.090909090909093</v>
      </c>
    </row>
    <row r="144" spans="6:10" x14ac:dyDescent="0.2">
      <c r="F144" s="5">
        <v>462</v>
      </c>
      <c r="G144" s="7">
        <v>91.445427728613566</v>
      </c>
      <c r="I144" s="5">
        <v>210</v>
      </c>
      <c r="J144" s="7">
        <v>66.391941391941387</v>
      </c>
    </row>
    <row r="145" spans="6:10" x14ac:dyDescent="0.2">
      <c r="F145" s="5">
        <v>464</v>
      </c>
      <c r="G145" s="7">
        <v>79.452631578947361</v>
      </c>
      <c r="I145" s="5">
        <v>211</v>
      </c>
      <c r="J145" s="7">
        <v>56.712962962962962</v>
      </c>
    </row>
    <row r="146" spans="6:10" x14ac:dyDescent="0.2">
      <c r="F146" s="5">
        <v>468</v>
      </c>
      <c r="G146" s="7">
        <v>61.762225969645868</v>
      </c>
      <c r="I146" s="5">
        <v>212</v>
      </c>
      <c r="J146" s="7">
        <v>76.732673267326732</v>
      </c>
    </row>
    <row r="147" spans="6:10" x14ac:dyDescent="0.2">
      <c r="F147" s="5">
        <v>470</v>
      </c>
      <c r="G147" s="7">
        <v>73.564122738001572</v>
      </c>
      <c r="I147" s="5">
        <v>214</v>
      </c>
      <c r="J147" s="7">
        <v>78.787878787878782</v>
      </c>
    </row>
    <row r="148" spans="6:10" x14ac:dyDescent="0.2">
      <c r="F148" s="5">
        <v>472</v>
      </c>
      <c r="G148" s="7">
        <v>68.419157364061931</v>
      </c>
      <c r="I148" s="5">
        <v>216</v>
      </c>
      <c r="J148" s="7">
        <v>58.304423243712058</v>
      </c>
    </row>
    <row r="149" spans="6:10" x14ac:dyDescent="0.2">
      <c r="F149" s="5">
        <v>478</v>
      </c>
      <c r="G149" s="7">
        <v>79.232693911592989</v>
      </c>
      <c r="I149" s="5">
        <v>217</v>
      </c>
      <c r="J149" s="7">
        <v>73.119777158774369</v>
      </c>
    </row>
    <row r="150" spans="6:10" x14ac:dyDescent="0.2">
      <c r="F150" s="5">
        <v>483</v>
      </c>
      <c r="G150" s="7">
        <v>56.652046783625728</v>
      </c>
      <c r="I150" s="5">
        <v>219</v>
      </c>
      <c r="J150" s="7">
        <v>113.19040697674419</v>
      </c>
    </row>
    <row r="151" spans="6:10" x14ac:dyDescent="0.2">
      <c r="F151" s="5">
        <v>493</v>
      </c>
      <c r="G151" s="7">
        <v>79.114010989010993</v>
      </c>
      <c r="I151" s="5">
        <v>221</v>
      </c>
      <c r="J151" s="7">
        <v>68.391188251001338</v>
      </c>
    </row>
    <row r="152" spans="6:10" x14ac:dyDescent="0.2">
      <c r="F152" s="5">
        <v>502</v>
      </c>
      <c r="G152" s="7">
        <v>86.066818526955203</v>
      </c>
      <c r="I152" s="5">
        <v>224</v>
      </c>
      <c r="J152" s="7">
        <v>56.13425925925926</v>
      </c>
    </row>
    <row r="153" spans="6:10" x14ac:dyDescent="0.2">
      <c r="F153" s="5">
        <v>507</v>
      </c>
      <c r="G153" s="7">
        <v>79.985119047619051</v>
      </c>
      <c r="I153" s="5">
        <v>225</v>
      </c>
      <c r="J153" s="7">
        <v>80.737876254180605</v>
      </c>
    </row>
    <row r="154" spans="6:10" x14ac:dyDescent="0.2">
      <c r="F154" s="5">
        <v>509</v>
      </c>
      <c r="G154" s="7">
        <v>77.89066279632317</v>
      </c>
      <c r="I154" s="5">
        <v>229</v>
      </c>
      <c r="J154" s="7">
        <v>68.530701754385959</v>
      </c>
    </row>
    <row r="155" spans="6:10" x14ac:dyDescent="0.2">
      <c r="F155" s="5">
        <v>518</v>
      </c>
      <c r="G155" s="7">
        <v>73.447893569844794</v>
      </c>
      <c r="I155" s="5">
        <v>231</v>
      </c>
      <c r="J155" s="7">
        <v>61.976549413735341</v>
      </c>
    </row>
    <row r="156" spans="6:10" x14ac:dyDescent="0.2">
      <c r="F156" s="5">
        <v>519</v>
      </c>
      <c r="G156" s="7">
        <v>81.467181467181462</v>
      </c>
      <c r="I156" s="5">
        <v>234</v>
      </c>
      <c r="J156" s="7">
        <v>71.700223713646537</v>
      </c>
    </row>
    <row r="157" spans="6:10" x14ac:dyDescent="0.2">
      <c r="F157" s="5">
        <v>520</v>
      </c>
      <c r="G157" s="7">
        <v>69.725864123957095</v>
      </c>
      <c r="I157" s="5">
        <v>237</v>
      </c>
      <c r="J157" s="7">
        <v>65.594059405940598</v>
      </c>
    </row>
    <row r="158" spans="6:10" x14ac:dyDescent="0.2">
      <c r="F158" s="5">
        <v>524</v>
      </c>
      <c r="G158" s="7">
        <v>23.643460455592525</v>
      </c>
      <c r="I158" s="5">
        <v>239</v>
      </c>
      <c r="J158" s="7">
        <v>93.860684769775673</v>
      </c>
    </row>
    <row r="159" spans="6:10" x14ac:dyDescent="0.2">
      <c r="F159" s="5">
        <v>525</v>
      </c>
      <c r="G159" s="7">
        <v>83.598093725178714</v>
      </c>
      <c r="I159" s="5">
        <v>240</v>
      </c>
      <c r="J159" s="7">
        <v>50.855085508550857</v>
      </c>
    </row>
    <row r="160" spans="6:10" x14ac:dyDescent="0.2">
      <c r="F160" s="5">
        <v>528</v>
      </c>
      <c r="G160" s="7">
        <v>107.14549819927971</v>
      </c>
      <c r="I160" s="5">
        <v>241</v>
      </c>
      <c r="J160" s="7">
        <v>83.812260536398469</v>
      </c>
    </row>
    <row r="161" spans="6:10" x14ac:dyDescent="0.2">
      <c r="F161" s="5">
        <v>532</v>
      </c>
      <c r="G161" s="7">
        <v>64.87582361885454</v>
      </c>
      <c r="I161" s="5">
        <v>242</v>
      </c>
      <c r="J161" s="7">
        <v>71.198453608247419</v>
      </c>
    </row>
    <row r="162" spans="6:10" x14ac:dyDescent="0.2">
      <c r="F162" s="5">
        <v>535</v>
      </c>
      <c r="G162" s="7">
        <v>83.922677982083925</v>
      </c>
      <c r="I162" s="5">
        <v>243</v>
      </c>
      <c r="J162" s="7">
        <v>39.898989898989896</v>
      </c>
    </row>
    <row r="163" spans="6:10" x14ac:dyDescent="0.2">
      <c r="F163" s="5">
        <v>537</v>
      </c>
      <c r="G163" s="7">
        <v>72.196620583717362</v>
      </c>
      <c r="I163" s="5">
        <v>246</v>
      </c>
      <c r="J163" s="7">
        <v>64.971751412429384</v>
      </c>
    </row>
    <row r="164" spans="6:10" x14ac:dyDescent="0.2">
      <c r="F164" s="5">
        <v>542</v>
      </c>
      <c r="G164" s="7">
        <v>76.213890596189302</v>
      </c>
      <c r="I164" s="5">
        <v>248</v>
      </c>
      <c r="J164" s="7">
        <v>51.057622173595917</v>
      </c>
    </row>
    <row r="165" spans="6:10" x14ac:dyDescent="0.2">
      <c r="F165" s="5">
        <v>545</v>
      </c>
      <c r="G165" s="7">
        <v>83.56511627906977</v>
      </c>
      <c r="I165" s="5">
        <v>250</v>
      </c>
      <c r="J165" s="7">
        <v>77.201783723522851</v>
      </c>
    </row>
    <row r="166" spans="6:10" x14ac:dyDescent="0.2">
      <c r="F166" s="5">
        <v>550</v>
      </c>
      <c r="G166" s="7">
        <v>87.491683300066541</v>
      </c>
      <c r="I166" s="5">
        <v>251</v>
      </c>
      <c r="J166" s="7">
        <v>37.610619469026545</v>
      </c>
    </row>
    <row r="167" spans="6:10" x14ac:dyDescent="0.2">
      <c r="F167" s="5">
        <v>555</v>
      </c>
      <c r="G167" s="7">
        <v>93.29829172141919</v>
      </c>
      <c r="I167" s="5">
        <v>255</v>
      </c>
      <c r="J167" s="7">
        <v>55.175038051750377</v>
      </c>
    </row>
    <row r="168" spans="6:10" x14ac:dyDescent="0.2">
      <c r="F168" s="5">
        <v>559</v>
      </c>
      <c r="G168" s="7">
        <v>80.459770114942529</v>
      </c>
      <c r="I168" s="5">
        <v>258</v>
      </c>
      <c r="J168" s="7">
        <v>68.578553615960104</v>
      </c>
    </row>
    <row r="169" spans="6:10" x14ac:dyDescent="0.2">
      <c r="F169" s="5">
        <v>565</v>
      </c>
      <c r="G169" s="7">
        <v>79.056047197640112</v>
      </c>
      <c r="I169" s="5">
        <v>260</v>
      </c>
      <c r="J169" s="7">
        <v>109.97732426303855</v>
      </c>
    </row>
    <row r="170" spans="6:10" x14ac:dyDescent="0.2">
      <c r="F170" s="5">
        <v>566</v>
      </c>
      <c r="G170" s="7">
        <v>52.181002853648593</v>
      </c>
      <c r="I170" s="5">
        <v>264</v>
      </c>
      <c r="J170" s="7">
        <v>57.983942908117754</v>
      </c>
    </row>
    <row r="171" spans="6:10" x14ac:dyDescent="0.2">
      <c r="F171" s="5">
        <v>567</v>
      </c>
      <c r="G171" s="7">
        <v>89.630446773303916</v>
      </c>
      <c r="I171" s="5">
        <v>265</v>
      </c>
      <c r="J171" s="7">
        <v>50.554016620498615</v>
      </c>
    </row>
    <row r="172" spans="6:10" x14ac:dyDescent="0.2">
      <c r="F172" s="5">
        <v>573</v>
      </c>
      <c r="G172" s="7">
        <v>88.455476753349089</v>
      </c>
      <c r="I172" s="5">
        <v>266</v>
      </c>
      <c r="J172" s="7">
        <v>61.708860759493668</v>
      </c>
    </row>
    <row r="173" spans="6:10" x14ac:dyDescent="0.2">
      <c r="F173" s="5">
        <v>591</v>
      </c>
      <c r="G173" s="7">
        <v>79.039115646258509</v>
      </c>
      <c r="I173" s="5">
        <v>269</v>
      </c>
      <c r="J173" s="7">
        <v>79.380764163372859</v>
      </c>
    </row>
    <row r="174" spans="6:10" x14ac:dyDescent="0.2">
      <c r="F174" s="5">
        <v>592</v>
      </c>
      <c r="G174" s="7">
        <v>112.48133399701344</v>
      </c>
      <c r="I174" s="5">
        <v>270</v>
      </c>
      <c r="J174" s="7">
        <v>65.60283687943263</v>
      </c>
    </row>
    <row r="175" spans="6:10" x14ac:dyDescent="0.2">
      <c r="F175" s="5">
        <v>597</v>
      </c>
      <c r="G175" s="7">
        <v>55.801169590643276</v>
      </c>
      <c r="I175" s="5">
        <v>272</v>
      </c>
      <c r="J175" s="7">
        <v>87.882096069868993</v>
      </c>
    </row>
    <row r="176" spans="6:10" x14ac:dyDescent="0.2">
      <c r="F176" s="5">
        <v>601</v>
      </c>
      <c r="G176" s="7">
        <v>92.842673869007427</v>
      </c>
      <c r="I176" s="5">
        <v>274</v>
      </c>
      <c r="J176" s="7">
        <v>48.398328690807801</v>
      </c>
    </row>
    <row r="177" spans="6:10" x14ac:dyDescent="0.2">
      <c r="F177" s="5">
        <v>603</v>
      </c>
      <c r="G177" s="7">
        <v>77.931278781438181</v>
      </c>
      <c r="I177" s="5">
        <v>275</v>
      </c>
      <c r="J177" s="7">
        <v>76.286764705882348</v>
      </c>
    </row>
    <row r="178" spans="6:10" x14ac:dyDescent="0.2">
      <c r="F178" s="5">
        <v>606</v>
      </c>
      <c r="G178" s="7">
        <v>74.437182280319533</v>
      </c>
      <c r="I178" s="5">
        <v>276</v>
      </c>
      <c r="J178" s="7">
        <v>82</v>
      </c>
    </row>
    <row r="179" spans="6:10" x14ac:dyDescent="0.2">
      <c r="F179" s="5">
        <v>608</v>
      </c>
      <c r="G179" s="7">
        <v>77.47933884297521</v>
      </c>
      <c r="I179" s="5">
        <v>277</v>
      </c>
      <c r="J179" s="7">
        <v>64.42307692307692</v>
      </c>
    </row>
    <row r="180" spans="6:10" x14ac:dyDescent="0.2">
      <c r="F180" s="5">
        <v>609</v>
      </c>
      <c r="G180" s="7">
        <v>86.342870882423654</v>
      </c>
      <c r="I180" s="5">
        <v>278</v>
      </c>
      <c r="J180" s="7">
        <v>81.597222222222229</v>
      </c>
    </row>
    <row r="181" spans="6:10" x14ac:dyDescent="0.2">
      <c r="F181" s="5">
        <v>611</v>
      </c>
      <c r="G181" s="7">
        <v>87.113832451989978</v>
      </c>
      <c r="I181" s="5">
        <v>279</v>
      </c>
      <c r="J181" s="7">
        <v>97.901461574728899</v>
      </c>
    </row>
    <row r="182" spans="6:10" x14ac:dyDescent="0.2">
      <c r="F182" s="5">
        <v>613</v>
      </c>
      <c r="G182" s="7">
        <v>82.466099022390409</v>
      </c>
      <c r="I182" s="5">
        <v>282</v>
      </c>
      <c r="J182" s="7">
        <v>73.296354992076076</v>
      </c>
    </row>
    <row r="183" spans="6:10" x14ac:dyDescent="0.2">
      <c r="F183" s="5">
        <v>617</v>
      </c>
      <c r="G183" s="7">
        <v>79.930191972076784</v>
      </c>
      <c r="I183" s="5">
        <v>284</v>
      </c>
      <c r="J183" s="7">
        <v>83.310626702997268</v>
      </c>
    </row>
    <row r="184" spans="6:10" x14ac:dyDescent="0.2">
      <c r="F184" s="5">
        <v>620</v>
      </c>
      <c r="G184" s="7">
        <v>81.463675213675216</v>
      </c>
      <c r="I184" s="5">
        <v>287</v>
      </c>
      <c r="J184" s="7">
        <v>60.090702947845806</v>
      </c>
    </row>
    <row r="185" spans="6:10" x14ac:dyDescent="0.2">
      <c r="F185" s="5">
        <v>622</v>
      </c>
      <c r="G185" s="7">
        <v>58.027079303675052</v>
      </c>
      <c r="I185" s="5">
        <v>288</v>
      </c>
      <c r="J185" s="7">
        <v>51.282051282051285</v>
      </c>
    </row>
    <row r="186" spans="6:10" x14ac:dyDescent="0.2">
      <c r="F186" s="5">
        <v>625</v>
      </c>
      <c r="G186" s="7">
        <v>65.483743061062654</v>
      </c>
      <c r="I186" s="5">
        <v>289</v>
      </c>
      <c r="J186" s="7">
        <v>68.462401795735133</v>
      </c>
    </row>
    <row r="187" spans="6:10" x14ac:dyDescent="0.2">
      <c r="F187" s="5">
        <v>629</v>
      </c>
      <c r="G187" s="7">
        <v>43.269230769230766</v>
      </c>
      <c r="I187" s="5">
        <v>293</v>
      </c>
      <c r="J187" s="7">
        <v>52.737520128824478</v>
      </c>
    </row>
    <row r="188" spans="6:10" x14ac:dyDescent="0.2">
      <c r="F188" s="5">
        <v>631</v>
      </c>
      <c r="G188" s="7">
        <v>51.969823973176865</v>
      </c>
      <c r="I188" s="5">
        <v>295</v>
      </c>
      <c r="J188" s="7">
        <v>54.575163398692808</v>
      </c>
    </row>
    <row r="189" spans="6:10" x14ac:dyDescent="0.2">
      <c r="F189" s="5">
        <v>642</v>
      </c>
      <c r="G189" s="7">
        <v>75.686537173476225</v>
      </c>
      <c r="I189" s="5">
        <v>297</v>
      </c>
      <c r="J189" s="7">
        <v>61.588330632090759</v>
      </c>
    </row>
    <row r="190" spans="6:10" x14ac:dyDescent="0.2">
      <c r="F190" s="5">
        <v>644</v>
      </c>
      <c r="G190" s="7">
        <v>63.333333333333336</v>
      </c>
      <c r="I190" s="5">
        <v>300</v>
      </c>
      <c r="J190" s="7">
        <v>70.632798573975037</v>
      </c>
    </row>
    <row r="191" spans="6:10" x14ac:dyDescent="0.2">
      <c r="F191" s="5">
        <v>649</v>
      </c>
      <c r="G191" s="7">
        <v>59.73025048169557</v>
      </c>
      <c r="I191" s="5">
        <v>303</v>
      </c>
      <c r="J191" s="7">
        <v>66.515249837767684</v>
      </c>
    </row>
    <row r="192" spans="6:10" x14ac:dyDescent="0.2">
      <c r="F192" s="5">
        <v>651</v>
      </c>
      <c r="G192" s="7">
        <v>83.111380145278446</v>
      </c>
      <c r="I192" s="5">
        <v>304</v>
      </c>
      <c r="J192" s="7">
        <v>83.836689038031324</v>
      </c>
    </row>
    <row r="193" spans="6:10" x14ac:dyDescent="0.2">
      <c r="F193" s="5">
        <v>652</v>
      </c>
      <c r="G193" s="7">
        <v>47.682119205298015</v>
      </c>
      <c r="I193" s="5">
        <v>306</v>
      </c>
      <c r="J193" s="7">
        <v>76.474999999999994</v>
      </c>
    </row>
    <row r="194" spans="6:10" x14ac:dyDescent="0.2">
      <c r="F194" s="5">
        <v>653</v>
      </c>
      <c r="G194" s="7">
        <v>73.574730354391377</v>
      </c>
      <c r="I194" s="5">
        <v>308</v>
      </c>
      <c r="J194" s="7">
        <v>51.884057971014492</v>
      </c>
    </row>
    <row r="195" spans="6:10" x14ac:dyDescent="0.2">
      <c r="F195" s="5">
        <v>658</v>
      </c>
      <c r="G195" s="7">
        <v>65.408252853380162</v>
      </c>
      <c r="I195" s="5">
        <v>309</v>
      </c>
      <c r="J195" s="7">
        <v>47.909407665505228</v>
      </c>
    </row>
    <row r="196" spans="6:10" x14ac:dyDescent="0.2">
      <c r="F196" s="5">
        <v>661</v>
      </c>
      <c r="G196" s="7">
        <v>72.543988269794724</v>
      </c>
      <c r="I196" s="5">
        <v>310</v>
      </c>
      <c r="J196" s="7">
        <v>93.75</v>
      </c>
    </row>
    <row r="197" spans="6:10" x14ac:dyDescent="0.2">
      <c r="F197" s="5">
        <v>662</v>
      </c>
      <c r="G197" s="7">
        <v>98.601913171449596</v>
      </c>
      <c r="I197" s="5">
        <v>312</v>
      </c>
      <c r="J197" s="7">
        <v>67.901234567901241</v>
      </c>
    </row>
    <row r="198" spans="6:10" x14ac:dyDescent="0.2">
      <c r="F198" s="5">
        <v>666</v>
      </c>
      <c r="G198" s="7">
        <v>68.9706762417714</v>
      </c>
      <c r="I198" s="5">
        <v>314</v>
      </c>
      <c r="J198" s="7">
        <v>89.884947267497608</v>
      </c>
    </row>
    <row r="199" spans="6:10" x14ac:dyDescent="0.2">
      <c r="F199" s="5">
        <v>667</v>
      </c>
      <c r="G199" s="7">
        <v>37.930020582181712</v>
      </c>
      <c r="I199" s="5">
        <v>324</v>
      </c>
      <c r="J199" s="7">
        <v>54.268817204301072</v>
      </c>
    </row>
    <row r="200" spans="6:10" x14ac:dyDescent="0.2">
      <c r="F200" s="5">
        <v>671</v>
      </c>
      <c r="G200" s="7">
        <v>78.364950316169825</v>
      </c>
      <c r="I200" s="5">
        <v>326</v>
      </c>
      <c r="J200" s="7">
        <v>57.124097176625085</v>
      </c>
    </row>
    <row r="201" spans="6:10" x14ac:dyDescent="0.2">
      <c r="F201" s="5">
        <v>672</v>
      </c>
      <c r="G201" s="7">
        <v>50.759431651151395</v>
      </c>
      <c r="I201" s="5">
        <v>328</v>
      </c>
      <c r="J201" s="7">
        <v>52.512653651482282</v>
      </c>
    </row>
    <row r="202" spans="6:10" x14ac:dyDescent="0.2">
      <c r="F202" s="5">
        <v>677</v>
      </c>
      <c r="G202" s="7">
        <v>30.324154757755316</v>
      </c>
      <c r="I202" s="5">
        <v>332</v>
      </c>
      <c r="J202" s="7">
        <v>65.814393939393938</v>
      </c>
    </row>
    <row r="203" spans="6:10" x14ac:dyDescent="0.2">
      <c r="F203" s="5">
        <v>685</v>
      </c>
      <c r="G203" s="7">
        <v>72.841133816743579</v>
      </c>
      <c r="I203" s="5">
        <v>333</v>
      </c>
      <c r="J203" s="7">
        <v>58.738366080661841</v>
      </c>
    </row>
    <row r="204" spans="6:10" x14ac:dyDescent="0.2">
      <c r="F204" s="5">
        <v>687</v>
      </c>
      <c r="G204" s="7">
        <v>86.480075901328277</v>
      </c>
      <c r="I204" s="5">
        <v>337</v>
      </c>
      <c r="J204" s="7">
        <v>98.185744016649323</v>
      </c>
    </row>
    <row r="205" spans="6:10" x14ac:dyDescent="0.2">
      <c r="F205" s="5">
        <v>692</v>
      </c>
      <c r="G205" s="7">
        <v>111.68639053254438</v>
      </c>
      <c r="I205" s="5">
        <v>338</v>
      </c>
      <c r="J205" s="7">
        <v>69.661458333333329</v>
      </c>
    </row>
    <row r="206" spans="6:10" x14ac:dyDescent="0.2">
      <c r="F206" s="5">
        <v>693</v>
      </c>
      <c r="G206" s="7">
        <v>89.836417270045587</v>
      </c>
      <c r="I206" s="5">
        <v>339</v>
      </c>
      <c r="J206" s="7">
        <v>71.580063626723231</v>
      </c>
    </row>
    <row r="207" spans="6:10" x14ac:dyDescent="0.2">
      <c r="F207" s="5">
        <v>703</v>
      </c>
      <c r="G207" s="7">
        <v>94.991863517060366</v>
      </c>
      <c r="I207" s="5">
        <v>340</v>
      </c>
      <c r="J207" s="7">
        <v>63.786008230452673</v>
      </c>
    </row>
    <row r="208" spans="6:10" x14ac:dyDescent="0.2">
      <c r="F208" s="5">
        <v>709</v>
      </c>
      <c r="G208" s="7">
        <v>82.206959706959708</v>
      </c>
      <c r="I208" s="5">
        <v>342</v>
      </c>
      <c r="J208" s="7">
        <v>52.496798975672213</v>
      </c>
    </row>
    <row r="209" spans="6:10" x14ac:dyDescent="0.2">
      <c r="F209" s="5">
        <v>715</v>
      </c>
      <c r="G209" s="7">
        <v>59.210526315789473</v>
      </c>
      <c r="I209" s="5">
        <v>346</v>
      </c>
      <c r="J209" s="7">
        <v>55.001961553550409</v>
      </c>
    </row>
    <row r="210" spans="6:10" x14ac:dyDescent="0.2">
      <c r="F210" s="5">
        <v>717</v>
      </c>
      <c r="G210" s="7">
        <v>48.746943765281173</v>
      </c>
      <c r="I210" s="5">
        <v>347</v>
      </c>
      <c r="J210" s="7">
        <v>79.070981210855948</v>
      </c>
    </row>
    <row r="211" spans="6:10" x14ac:dyDescent="0.2">
      <c r="F211" s="5">
        <v>719</v>
      </c>
      <c r="G211" s="7">
        <v>91.445427728613566</v>
      </c>
      <c r="I211" s="5">
        <v>348</v>
      </c>
      <c r="J211" s="7">
        <v>53.281461434370769</v>
      </c>
    </row>
    <row r="212" spans="6:10" x14ac:dyDescent="0.2">
      <c r="F212" s="5">
        <v>733</v>
      </c>
      <c r="G212" s="7">
        <v>69.880653266331663</v>
      </c>
      <c r="I212" s="5">
        <v>352</v>
      </c>
      <c r="J212" s="7">
        <v>65.381968341362693</v>
      </c>
    </row>
    <row r="213" spans="6:10" x14ac:dyDescent="0.2">
      <c r="F213" s="5">
        <v>738</v>
      </c>
      <c r="G213" s="7">
        <v>89.049740163325907</v>
      </c>
      <c r="I213" s="5">
        <v>353</v>
      </c>
      <c r="J213" s="7">
        <v>55.008685581933989</v>
      </c>
    </row>
    <row r="214" spans="6:10" x14ac:dyDescent="0.2">
      <c r="F214" s="5">
        <v>740</v>
      </c>
      <c r="G214" s="7">
        <v>73.302469135802468</v>
      </c>
      <c r="I214" s="5">
        <v>354</v>
      </c>
      <c r="J214" s="7">
        <v>78.794642857142861</v>
      </c>
    </row>
    <row r="215" spans="6:10" x14ac:dyDescent="0.2">
      <c r="F215" s="5">
        <v>741</v>
      </c>
      <c r="G215" s="7">
        <v>77.830188679245282</v>
      </c>
      <c r="I215" s="5">
        <v>355</v>
      </c>
      <c r="J215" s="7">
        <v>55.226824457593686</v>
      </c>
    </row>
    <row r="216" spans="6:10" x14ac:dyDescent="0.2">
      <c r="F216" s="5">
        <v>746</v>
      </c>
      <c r="G216" s="7">
        <v>77.728804770547058</v>
      </c>
      <c r="I216" s="5">
        <v>356</v>
      </c>
      <c r="J216" s="7">
        <v>73.958333333333329</v>
      </c>
    </row>
    <row r="217" spans="6:10" x14ac:dyDescent="0.2">
      <c r="F217" s="5">
        <v>747</v>
      </c>
      <c r="G217" s="7">
        <v>73.566084788029926</v>
      </c>
      <c r="I217" s="5">
        <v>357</v>
      </c>
      <c r="J217" s="7">
        <v>74.408602150537632</v>
      </c>
    </row>
    <row r="218" spans="6:10" x14ac:dyDescent="0.2">
      <c r="F218" s="5">
        <v>748</v>
      </c>
      <c r="G218" s="7">
        <v>68.551288659793812</v>
      </c>
      <c r="I218" s="5">
        <v>362</v>
      </c>
      <c r="J218" s="7">
        <v>60.720268006700167</v>
      </c>
    </row>
    <row r="219" spans="6:10" x14ac:dyDescent="0.2">
      <c r="F219" s="5">
        <v>752</v>
      </c>
      <c r="G219" s="7">
        <v>81.818181818181813</v>
      </c>
      <c r="I219" s="5">
        <v>367</v>
      </c>
      <c r="J219" s="7">
        <v>57.030129124820661</v>
      </c>
    </row>
    <row r="220" spans="6:10" x14ac:dyDescent="0.2">
      <c r="F220" s="5">
        <v>754</v>
      </c>
      <c r="G220" s="7">
        <v>88.075447570332486</v>
      </c>
      <c r="I220" s="5">
        <v>369</v>
      </c>
      <c r="J220" s="7">
        <v>52.050473186119874</v>
      </c>
    </row>
    <row r="221" spans="6:10" x14ac:dyDescent="0.2">
      <c r="F221" s="5">
        <v>757</v>
      </c>
      <c r="G221" s="7">
        <v>80.485952923310549</v>
      </c>
      <c r="I221" s="5">
        <v>370</v>
      </c>
      <c r="J221" s="7">
        <v>68.936170212765958</v>
      </c>
    </row>
    <row r="222" spans="6:10" x14ac:dyDescent="0.2">
      <c r="F222" s="5">
        <v>758</v>
      </c>
      <c r="G222" s="7">
        <v>77.210884353741491</v>
      </c>
      <c r="I222" s="5">
        <v>372</v>
      </c>
      <c r="J222" s="7">
        <v>84.654911838790937</v>
      </c>
    </row>
    <row r="223" spans="6:10" x14ac:dyDescent="0.2">
      <c r="F223" s="5">
        <v>760</v>
      </c>
      <c r="G223" s="7">
        <v>75.344245258508707</v>
      </c>
      <c r="I223" s="5">
        <v>374</v>
      </c>
      <c r="J223" s="7">
        <v>63.829787234042556</v>
      </c>
    </row>
    <row r="224" spans="6:10" x14ac:dyDescent="0.2">
      <c r="F224" s="5">
        <v>763</v>
      </c>
      <c r="G224" s="7">
        <v>93.443334780720804</v>
      </c>
      <c r="I224" s="5">
        <v>376</v>
      </c>
      <c r="J224" s="7">
        <v>38.437303087586642</v>
      </c>
    </row>
    <row r="225" spans="6:10" x14ac:dyDescent="0.2">
      <c r="F225" s="5">
        <v>764</v>
      </c>
      <c r="G225" s="7">
        <v>93.171136300801763</v>
      </c>
      <c r="I225" s="5">
        <v>379</v>
      </c>
      <c r="J225" s="7">
        <v>106.25862068965517</v>
      </c>
    </row>
    <row r="226" spans="6:10" x14ac:dyDescent="0.2">
      <c r="F226" s="5">
        <v>767</v>
      </c>
      <c r="G226" s="7">
        <v>72.939866369710472</v>
      </c>
      <c r="I226" s="5">
        <v>381</v>
      </c>
      <c r="J226" s="7">
        <v>46.742730953257272</v>
      </c>
    </row>
    <row r="227" spans="6:10" x14ac:dyDescent="0.2">
      <c r="F227" s="5">
        <v>770</v>
      </c>
      <c r="G227" s="7">
        <v>109.14992899168189</v>
      </c>
      <c r="I227" s="5">
        <v>382</v>
      </c>
      <c r="J227" s="7">
        <v>72.37856592135698</v>
      </c>
    </row>
    <row r="228" spans="6:10" x14ac:dyDescent="0.2">
      <c r="F228" s="5">
        <v>782</v>
      </c>
      <c r="G228" s="7">
        <v>74.407783417935704</v>
      </c>
      <c r="I228" s="5">
        <v>384</v>
      </c>
      <c r="J228" s="7">
        <v>48.469387755102041</v>
      </c>
    </row>
    <row r="229" spans="6:10" x14ac:dyDescent="0.2">
      <c r="F229" s="5">
        <v>788</v>
      </c>
      <c r="G229" s="7">
        <v>76.64473684210526</v>
      </c>
      <c r="I229" s="5">
        <v>387</v>
      </c>
      <c r="J229" s="7">
        <v>43.973941368078179</v>
      </c>
    </row>
    <row r="230" spans="6:10" x14ac:dyDescent="0.2">
      <c r="F230" s="5">
        <v>790</v>
      </c>
      <c r="G230" s="7">
        <v>64.234326824254879</v>
      </c>
      <c r="I230" s="5">
        <v>389</v>
      </c>
      <c r="J230" s="7">
        <v>64.811672887682391</v>
      </c>
    </row>
    <row r="231" spans="6:10" x14ac:dyDescent="0.2">
      <c r="F231" s="5">
        <v>793</v>
      </c>
      <c r="G231" s="7">
        <v>86.194888178913743</v>
      </c>
      <c r="I231" s="5">
        <v>391</v>
      </c>
      <c r="J231" s="7">
        <v>53.41113105924596</v>
      </c>
    </row>
    <row r="232" spans="6:10" x14ac:dyDescent="0.2">
      <c r="F232" s="5">
        <v>795</v>
      </c>
      <c r="G232" s="7">
        <v>74.606827771384729</v>
      </c>
      <c r="I232" s="5">
        <v>393</v>
      </c>
      <c r="J232" s="7">
        <v>120.74829931972789</v>
      </c>
    </row>
    <row r="233" spans="6:10" x14ac:dyDescent="0.2">
      <c r="F233" s="5">
        <v>796</v>
      </c>
      <c r="G233" s="7">
        <v>77.235772357723576</v>
      </c>
      <c r="I233" s="5">
        <v>394</v>
      </c>
      <c r="J233" s="7">
        <v>63.451776649746193</v>
      </c>
    </row>
    <row r="234" spans="6:10" x14ac:dyDescent="0.2">
      <c r="F234" s="5">
        <v>799</v>
      </c>
      <c r="G234" s="7">
        <v>95.736281089617052</v>
      </c>
      <c r="I234" s="5">
        <v>395</v>
      </c>
      <c r="J234" s="7">
        <v>61.616732617297906</v>
      </c>
    </row>
    <row r="235" spans="6:10" x14ac:dyDescent="0.2">
      <c r="F235" s="5">
        <v>801</v>
      </c>
      <c r="G235" s="7">
        <v>86.805555555555557</v>
      </c>
      <c r="I235" s="5">
        <v>396</v>
      </c>
      <c r="J235" s="7">
        <v>56.38111888111888</v>
      </c>
    </row>
    <row r="236" spans="6:10" x14ac:dyDescent="0.2">
      <c r="F236" s="5">
        <v>803</v>
      </c>
      <c r="G236" s="7">
        <v>86.538461538461533</v>
      </c>
      <c r="I236" s="5">
        <v>397</v>
      </c>
      <c r="J236" s="7">
        <v>68.791946308724832</v>
      </c>
    </row>
    <row r="237" spans="6:10" x14ac:dyDescent="0.2">
      <c r="F237" s="5">
        <v>804</v>
      </c>
      <c r="G237" s="7">
        <v>127.94841966637401</v>
      </c>
      <c r="I237" s="5">
        <v>399</v>
      </c>
      <c r="J237" s="7">
        <v>32.875368007850831</v>
      </c>
    </row>
    <row r="238" spans="6:10" x14ac:dyDescent="0.2">
      <c r="F238" s="5">
        <v>808</v>
      </c>
      <c r="G238" s="7">
        <v>77.068965517241381</v>
      </c>
      <c r="I238" s="5">
        <v>402</v>
      </c>
      <c r="J238" s="7">
        <v>62.973282442748094</v>
      </c>
    </row>
    <row r="239" spans="6:10" x14ac:dyDescent="0.2">
      <c r="F239" s="5">
        <v>821</v>
      </c>
      <c r="G239" s="7">
        <v>75.061525840853164</v>
      </c>
      <c r="I239" s="5">
        <v>403</v>
      </c>
      <c r="J239" s="7">
        <v>80.357142857142861</v>
      </c>
    </row>
    <row r="240" spans="6:10" x14ac:dyDescent="0.2">
      <c r="F240" s="5">
        <v>823</v>
      </c>
      <c r="G240" s="7">
        <v>87.20930232558139</v>
      </c>
      <c r="I240" s="5">
        <v>406</v>
      </c>
      <c r="J240" s="7">
        <v>51.706308169596689</v>
      </c>
    </row>
    <row r="241" spans="6:10" x14ac:dyDescent="0.2">
      <c r="F241" s="5">
        <v>829</v>
      </c>
      <c r="G241" s="7">
        <v>58.935966868429439</v>
      </c>
      <c r="I241" s="5">
        <v>407</v>
      </c>
      <c r="J241" s="7">
        <v>42.545320014798371</v>
      </c>
    </row>
    <row r="242" spans="6:10" x14ac:dyDescent="0.2">
      <c r="F242" s="5">
        <v>833</v>
      </c>
      <c r="G242" s="7">
        <v>85.559566787003604</v>
      </c>
      <c r="I242" s="5">
        <v>411</v>
      </c>
      <c r="J242" s="7">
        <v>23.510971786833856</v>
      </c>
    </row>
    <row r="243" spans="6:10" x14ac:dyDescent="0.2">
      <c r="F243" s="5">
        <v>841</v>
      </c>
      <c r="G243" s="7">
        <v>64.995357474466104</v>
      </c>
      <c r="I243" s="5">
        <v>413</v>
      </c>
      <c r="J243" s="7">
        <v>75.305291723202174</v>
      </c>
    </row>
    <row r="244" spans="6:10" x14ac:dyDescent="0.2">
      <c r="F244" s="5">
        <v>842</v>
      </c>
      <c r="G244" s="7">
        <v>71.950662402923712</v>
      </c>
      <c r="I244" s="5">
        <v>414</v>
      </c>
      <c r="J244" s="7">
        <v>56.483300589390964</v>
      </c>
    </row>
    <row r="245" spans="6:10" x14ac:dyDescent="0.2">
      <c r="F245" s="5">
        <v>847</v>
      </c>
      <c r="G245" s="7">
        <v>84.691848906560637</v>
      </c>
      <c r="I245" s="5">
        <v>416</v>
      </c>
      <c r="J245" s="7">
        <v>67.587313432835828</v>
      </c>
    </row>
    <row r="246" spans="6:10" x14ac:dyDescent="0.2">
      <c r="F246" s="5">
        <v>858</v>
      </c>
      <c r="G246" s="7">
        <v>79.706825469537335</v>
      </c>
      <c r="I246" s="5">
        <v>419</v>
      </c>
      <c r="J246" s="7">
        <v>66.666666666666671</v>
      </c>
    </row>
    <row r="247" spans="6:10" x14ac:dyDescent="0.2">
      <c r="F247" s="5">
        <v>860</v>
      </c>
      <c r="G247" s="7">
        <v>67.4217907227616</v>
      </c>
      <c r="I247" s="5">
        <v>420</v>
      </c>
      <c r="J247" s="7">
        <v>67.234848484848484</v>
      </c>
    </row>
    <row r="248" spans="6:10" x14ac:dyDescent="0.2">
      <c r="F248" s="5">
        <v>869</v>
      </c>
      <c r="G248" s="7">
        <v>72.84482758620689</v>
      </c>
      <c r="I248" s="5">
        <v>422</v>
      </c>
      <c r="J248" s="7">
        <v>67.103620474406995</v>
      </c>
    </row>
    <row r="249" spans="6:10" x14ac:dyDescent="0.2">
      <c r="F249" s="5">
        <v>870</v>
      </c>
      <c r="G249" s="7">
        <v>78.692897632544188</v>
      </c>
      <c r="I249" s="5">
        <v>423</v>
      </c>
      <c r="J249" s="7">
        <v>57.186234817813762</v>
      </c>
    </row>
    <row r="250" spans="6:10" x14ac:dyDescent="0.2">
      <c r="F250" s="5">
        <v>872</v>
      </c>
      <c r="G250" s="7">
        <v>80.651649235720029</v>
      </c>
      <c r="I250" s="5">
        <v>425</v>
      </c>
      <c r="J250" s="7">
        <v>58.110367892976591</v>
      </c>
    </row>
    <row r="251" spans="6:10" x14ac:dyDescent="0.2">
      <c r="F251" s="5">
        <v>876</v>
      </c>
      <c r="G251" s="7">
        <v>79.988666315234582</v>
      </c>
      <c r="I251" s="5">
        <v>428</v>
      </c>
      <c r="J251" s="7">
        <v>60.092613009922822</v>
      </c>
    </row>
    <row r="252" spans="6:10" x14ac:dyDescent="0.2">
      <c r="F252" s="5">
        <v>878</v>
      </c>
      <c r="G252" s="7">
        <v>94.95387954422138</v>
      </c>
      <c r="I252" s="5">
        <v>429</v>
      </c>
      <c r="J252" s="7">
        <v>80.877483443708613</v>
      </c>
    </row>
    <row r="253" spans="6:10" x14ac:dyDescent="0.2">
      <c r="F253" s="5">
        <v>883</v>
      </c>
      <c r="G253" s="7">
        <v>74.135776759683466</v>
      </c>
      <c r="I253" s="5">
        <v>430</v>
      </c>
      <c r="J253" s="7">
        <v>62.410841654778885</v>
      </c>
    </row>
    <row r="254" spans="6:10" x14ac:dyDescent="0.2">
      <c r="F254" s="5">
        <v>892</v>
      </c>
      <c r="G254" s="7">
        <v>66.320645905420989</v>
      </c>
      <c r="I254" s="5">
        <v>432</v>
      </c>
      <c r="J254" s="7">
        <v>38.065745593139589</v>
      </c>
    </row>
    <row r="255" spans="6:10" x14ac:dyDescent="0.2">
      <c r="F255" s="5">
        <v>896</v>
      </c>
      <c r="G255" s="7">
        <v>54.347826086956523</v>
      </c>
      <c r="I255" s="5">
        <v>437</v>
      </c>
      <c r="J255" s="7">
        <v>65.685164212910536</v>
      </c>
    </row>
    <row r="256" spans="6:10" x14ac:dyDescent="0.2">
      <c r="F256" s="5">
        <v>903</v>
      </c>
      <c r="G256" s="7">
        <v>78.534031413612567</v>
      </c>
      <c r="I256" s="5">
        <v>438</v>
      </c>
      <c r="J256" s="7">
        <v>66.554809843400449</v>
      </c>
    </row>
    <row r="257" spans="6:10" x14ac:dyDescent="0.2">
      <c r="F257" s="5">
        <v>910</v>
      </c>
      <c r="G257" s="7">
        <v>78.167115902964966</v>
      </c>
      <c r="I257" s="5">
        <v>439</v>
      </c>
      <c r="J257" s="7">
        <v>79.673721340388013</v>
      </c>
    </row>
    <row r="258" spans="6:10" x14ac:dyDescent="0.2">
      <c r="F258" s="5">
        <v>919</v>
      </c>
      <c r="G258" s="7">
        <v>73.661405137728252</v>
      </c>
      <c r="I258" s="5">
        <v>440</v>
      </c>
      <c r="J258" s="7">
        <v>58.51063829787234</v>
      </c>
    </row>
    <row r="259" spans="6:10" x14ac:dyDescent="0.2">
      <c r="F259" s="5">
        <v>921</v>
      </c>
      <c r="G259" s="7">
        <v>75.87768969422423</v>
      </c>
      <c r="I259" s="5">
        <v>441</v>
      </c>
      <c r="J259" s="7">
        <v>100.9825327510917</v>
      </c>
    </row>
    <row r="260" spans="6:10" x14ac:dyDescent="0.2">
      <c r="F260" s="5">
        <v>927</v>
      </c>
      <c r="G260" s="7">
        <v>80.168776371308013</v>
      </c>
      <c r="I260" s="5">
        <v>443</v>
      </c>
      <c r="J260" s="7">
        <v>61.448509996227841</v>
      </c>
    </row>
    <row r="261" spans="6:10" x14ac:dyDescent="0.2">
      <c r="F261" s="5">
        <v>928</v>
      </c>
      <c r="G261" s="7">
        <v>62.633451957295371</v>
      </c>
      <c r="I261" s="5">
        <v>446</v>
      </c>
      <c r="J261" s="7">
        <v>40.799999999999997</v>
      </c>
    </row>
    <row r="262" spans="6:10" x14ac:dyDescent="0.2">
      <c r="F262" s="5">
        <v>930</v>
      </c>
      <c r="G262" s="7">
        <v>69.375</v>
      </c>
      <c r="I262" s="5">
        <v>447</v>
      </c>
      <c r="J262" s="7">
        <v>55.800293685756237</v>
      </c>
    </row>
    <row r="263" spans="6:10" x14ac:dyDescent="0.2">
      <c r="F263" s="5">
        <v>938</v>
      </c>
      <c r="G263" s="7">
        <v>82.036316472114137</v>
      </c>
      <c r="I263" s="5">
        <v>449</v>
      </c>
      <c r="J263" s="7">
        <v>55.426716141001855</v>
      </c>
    </row>
    <row r="264" spans="6:10" x14ac:dyDescent="0.2">
      <c r="F264" s="5">
        <v>939</v>
      </c>
      <c r="G264" s="7">
        <v>71.51774530271399</v>
      </c>
      <c r="I264" s="5">
        <v>450</v>
      </c>
      <c r="J264" s="7">
        <v>65.502183406113531</v>
      </c>
    </row>
    <row r="265" spans="6:10" x14ac:dyDescent="0.2">
      <c r="F265" s="5">
        <v>940</v>
      </c>
      <c r="G265" s="7">
        <v>71.149927219796211</v>
      </c>
      <c r="I265" s="5">
        <v>451</v>
      </c>
      <c r="J265" s="7">
        <v>67.650676506765066</v>
      </c>
    </row>
    <row r="266" spans="6:10" x14ac:dyDescent="0.2">
      <c r="F266" s="5">
        <v>942</v>
      </c>
      <c r="G266" s="7">
        <v>70.11795543905636</v>
      </c>
      <c r="I266" s="5">
        <v>452</v>
      </c>
      <c r="J266" s="7">
        <v>91.324200913242009</v>
      </c>
    </row>
    <row r="267" spans="6:10" x14ac:dyDescent="0.2">
      <c r="F267" s="5">
        <v>949</v>
      </c>
      <c r="G267" s="7">
        <v>70.98082595870207</v>
      </c>
      <c r="I267" s="5">
        <v>456</v>
      </c>
      <c r="J267" s="7">
        <v>70.652173913043484</v>
      </c>
    </row>
    <row r="268" spans="6:10" x14ac:dyDescent="0.2">
      <c r="F268" s="5">
        <v>954</v>
      </c>
      <c r="G268" s="7">
        <v>62.5</v>
      </c>
      <c r="I268" s="5">
        <v>458</v>
      </c>
      <c r="J268" s="7">
        <v>84.572183680211424</v>
      </c>
    </row>
    <row r="269" spans="6:10" x14ac:dyDescent="0.2">
      <c r="F269" s="5">
        <v>962</v>
      </c>
      <c r="G269" s="7">
        <v>64.731080437886718</v>
      </c>
      <c r="I269" s="5">
        <v>460</v>
      </c>
      <c r="J269" s="7">
        <v>57.531380753138073</v>
      </c>
    </row>
    <row r="270" spans="6:10" x14ac:dyDescent="0.2">
      <c r="F270" s="5">
        <v>965</v>
      </c>
      <c r="G270" s="7">
        <v>79.269642198450754</v>
      </c>
      <c r="I270" s="5">
        <v>463</v>
      </c>
      <c r="J270" s="7">
        <v>36.101273148148145</v>
      </c>
    </row>
    <row r="271" spans="6:10" x14ac:dyDescent="0.2">
      <c r="F271" s="5">
        <v>966</v>
      </c>
      <c r="G271" s="7">
        <v>78.914865460961622</v>
      </c>
      <c r="I271" s="5">
        <v>465</v>
      </c>
      <c r="J271" s="7">
        <v>59.615384615384613</v>
      </c>
    </row>
    <row r="272" spans="6:10" x14ac:dyDescent="0.2">
      <c r="F272" s="5">
        <v>975</v>
      </c>
      <c r="G272" s="7">
        <v>60.975609756097562</v>
      </c>
      <c r="I272" s="5">
        <v>467</v>
      </c>
      <c r="J272" s="7">
        <v>65.387627251370404</v>
      </c>
    </row>
    <row r="273" spans="6:10" x14ac:dyDescent="0.2">
      <c r="F273" s="5">
        <v>982</v>
      </c>
      <c r="G273" s="7">
        <v>87.568412822517587</v>
      </c>
      <c r="I273" s="5">
        <v>469</v>
      </c>
      <c r="J273" s="7">
        <v>76.687116564417181</v>
      </c>
    </row>
    <row r="274" spans="6:10" x14ac:dyDescent="0.2">
      <c r="F274" s="5">
        <v>984</v>
      </c>
      <c r="G274" s="7">
        <v>74.868344060854298</v>
      </c>
      <c r="I274" s="5">
        <v>474</v>
      </c>
      <c r="J274" s="7">
        <v>111.33603238866397</v>
      </c>
    </row>
    <row r="275" spans="6:10" x14ac:dyDescent="0.2">
      <c r="F275" s="5">
        <v>989</v>
      </c>
      <c r="G275" s="7">
        <v>67.755385684503125</v>
      </c>
      <c r="I275" s="5">
        <v>476</v>
      </c>
      <c r="J275" s="7">
        <v>68.298969072164951</v>
      </c>
    </row>
    <row r="276" spans="6:10" x14ac:dyDescent="0.2">
      <c r="F276" s="5">
        <v>990</v>
      </c>
      <c r="G276" s="7">
        <v>83.972719522591646</v>
      </c>
      <c r="I276" s="5">
        <v>477</v>
      </c>
      <c r="J276" s="7">
        <v>70.313025917199596</v>
      </c>
    </row>
    <row r="277" spans="6:10" x14ac:dyDescent="0.2">
      <c r="F277" s="5">
        <v>991</v>
      </c>
      <c r="G277" s="7">
        <v>91.869060190073924</v>
      </c>
      <c r="I277" s="5">
        <v>479</v>
      </c>
      <c r="J277" s="7">
        <v>86.765994741454861</v>
      </c>
    </row>
    <row r="278" spans="6:10" x14ac:dyDescent="0.2">
      <c r="F278" s="5">
        <v>992</v>
      </c>
      <c r="G278" s="7">
        <v>63.205417607223474</v>
      </c>
      <c r="I278" s="5">
        <v>480</v>
      </c>
      <c r="J278" s="7">
        <v>43.901373895976448</v>
      </c>
    </row>
    <row r="279" spans="6:10" x14ac:dyDescent="0.2">
      <c r="F279" s="5">
        <v>993</v>
      </c>
      <c r="G279" s="7">
        <v>69.958847736625515</v>
      </c>
      <c r="I279" s="5">
        <v>481</v>
      </c>
      <c r="J279" s="7">
        <v>88.514797719250609</v>
      </c>
    </row>
    <row r="280" spans="6:10" x14ac:dyDescent="0.2">
      <c r="F280" s="5">
        <v>994</v>
      </c>
      <c r="G280" s="7">
        <v>77.288888888888891</v>
      </c>
      <c r="I280" s="5">
        <v>482</v>
      </c>
      <c r="J280" s="7">
        <v>104.35267857142857</v>
      </c>
    </row>
    <row r="281" spans="6:10" x14ac:dyDescent="0.2">
      <c r="F281" s="5">
        <v>1013</v>
      </c>
      <c r="G281" s="7">
        <v>78.422053231939159</v>
      </c>
      <c r="I281" s="5">
        <v>485</v>
      </c>
      <c r="J281" s="7">
        <v>66.316316316316318</v>
      </c>
    </row>
    <row r="282" spans="6:10" x14ac:dyDescent="0.2">
      <c r="F282" s="5">
        <v>1016</v>
      </c>
      <c r="G282" s="7">
        <v>91.717171717171723</v>
      </c>
      <c r="I282" s="5">
        <v>486</v>
      </c>
      <c r="J282" s="7">
        <v>66.037735849056602</v>
      </c>
    </row>
    <row r="283" spans="6:10" x14ac:dyDescent="0.2">
      <c r="F283" s="5">
        <v>1033</v>
      </c>
      <c r="G283" s="7">
        <v>80.35251425609124</v>
      </c>
      <c r="I283" s="5">
        <v>487</v>
      </c>
      <c r="J283" s="7">
        <v>72.693383038210627</v>
      </c>
    </row>
    <row r="284" spans="6:10" x14ac:dyDescent="0.2">
      <c r="F284" s="5">
        <v>1038</v>
      </c>
      <c r="G284" s="7">
        <v>86.497890295358644</v>
      </c>
      <c r="I284" s="5">
        <v>488</v>
      </c>
      <c r="J284" s="7">
        <v>58.962264150943398</v>
      </c>
    </row>
    <row r="285" spans="6:10" x14ac:dyDescent="0.2">
      <c r="F285" s="5">
        <v>1042</v>
      </c>
      <c r="G285" s="7">
        <v>71.13486842105263</v>
      </c>
      <c r="I285" s="5">
        <v>492</v>
      </c>
      <c r="J285" s="7">
        <v>55.788590604026844</v>
      </c>
    </row>
    <row r="286" spans="6:10" x14ac:dyDescent="0.2">
      <c r="F286" s="5">
        <v>1044</v>
      </c>
      <c r="G286" s="7">
        <v>68.948475289169295</v>
      </c>
      <c r="I286" s="5">
        <v>494</v>
      </c>
      <c r="J286" s="7">
        <v>61.07171000788022</v>
      </c>
    </row>
    <row r="287" spans="6:10" x14ac:dyDescent="0.2">
      <c r="F287" s="5">
        <v>1047</v>
      </c>
      <c r="G287" s="7">
        <v>114.52283950617284</v>
      </c>
      <c r="I287" s="5">
        <v>495</v>
      </c>
      <c r="J287" s="7">
        <v>84.85130111524164</v>
      </c>
    </row>
    <row r="288" spans="6:10" x14ac:dyDescent="0.2">
      <c r="F288" s="5">
        <v>1053</v>
      </c>
      <c r="G288" s="7">
        <v>59.076262083780883</v>
      </c>
      <c r="I288" s="5">
        <v>496</v>
      </c>
      <c r="J288" s="7">
        <v>24.236111111111111</v>
      </c>
    </row>
    <row r="289" spans="6:10" x14ac:dyDescent="0.2">
      <c r="F289" s="5">
        <v>1055</v>
      </c>
      <c r="G289" s="7">
        <v>83.497053045186647</v>
      </c>
      <c r="I289" s="5">
        <v>497</v>
      </c>
      <c r="J289" s="7">
        <v>66.894835096453022</v>
      </c>
    </row>
    <row r="290" spans="6:10" x14ac:dyDescent="0.2">
      <c r="F290" s="5">
        <v>1058</v>
      </c>
      <c r="G290" s="7">
        <v>87.849805171803041</v>
      </c>
      <c r="I290" s="5">
        <v>498</v>
      </c>
      <c r="J290" s="7">
        <v>64.652143359100492</v>
      </c>
    </row>
    <row r="291" spans="6:10" x14ac:dyDescent="0.2">
      <c r="F291" s="5">
        <v>1059</v>
      </c>
      <c r="G291" s="7">
        <v>101.88564476885645</v>
      </c>
      <c r="I291" s="5">
        <v>499</v>
      </c>
      <c r="J291" s="7">
        <v>73.737946681792394</v>
      </c>
    </row>
    <row r="292" spans="6:10" x14ac:dyDescent="0.2">
      <c r="F292" s="5">
        <v>1066</v>
      </c>
      <c r="G292" s="7">
        <v>91.979809310151424</v>
      </c>
      <c r="I292" s="5">
        <v>500</v>
      </c>
      <c r="J292" s="7">
        <v>65.78947368421052</v>
      </c>
    </row>
    <row r="293" spans="6:10" x14ac:dyDescent="0.2">
      <c r="F293" s="5">
        <v>1067</v>
      </c>
      <c r="G293" s="7">
        <v>75.105485232067508</v>
      </c>
      <c r="I293" s="5">
        <v>503</v>
      </c>
      <c r="J293" s="7">
        <v>57.660626029654033</v>
      </c>
    </row>
    <row r="294" spans="6:10" x14ac:dyDescent="0.2">
      <c r="F294" s="5">
        <v>1068</v>
      </c>
      <c r="G294" s="7">
        <v>70.221664575491431</v>
      </c>
      <c r="I294" s="5">
        <v>504</v>
      </c>
      <c r="J294" s="7">
        <v>87.522713506965474</v>
      </c>
    </row>
    <row r="295" spans="6:10" x14ac:dyDescent="0.2">
      <c r="F295" s="5">
        <v>1072</v>
      </c>
      <c r="G295" s="7">
        <v>67.455102934734995</v>
      </c>
      <c r="I295" s="5">
        <v>508</v>
      </c>
      <c r="J295" s="7">
        <v>85.509031198686372</v>
      </c>
    </row>
    <row r="296" spans="6:10" x14ac:dyDescent="0.2">
      <c r="F296" s="5">
        <v>1074</v>
      </c>
      <c r="G296" s="7">
        <v>75.378071833648391</v>
      </c>
      <c r="I296" s="5">
        <v>510</v>
      </c>
      <c r="J296" s="7">
        <v>59.798270893371757</v>
      </c>
    </row>
    <row r="297" spans="6:10" x14ac:dyDescent="0.2">
      <c r="F297" s="5">
        <v>1076</v>
      </c>
      <c r="G297" s="7">
        <v>86.417322834645674</v>
      </c>
      <c r="I297" s="5">
        <v>511</v>
      </c>
      <c r="J297" s="7">
        <v>69.548713622943907</v>
      </c>
    </row>
    <row r="298" spans="6:10" x14ac:dyDescent="0.2">
      <c r="F298" s="5">
        <v>1085</v>
      </c>
      <c r="G298" s="7">
        <v>85.655550479671078</v>
      </c>
      <c r="I298" s="5">
        <v>513</v>
      </c>
      <c r="J298" s="7">
        <v>75.173611111111114</v>
      </c>
    </row>
    <row r="299" spans="6:10" x14ac:dyDescent="0.2">
      <c r="F299" s="5">
        <v>1088</v>
      </c>
      <c r="G299" s="7">
        <v>83.031301482701807</v>
      </c>
      <c r="I299" s="5">
        <v>514</v>
      </c>
      <c r="J299" s="7">
        <v>61.922365988909426</v>
      </c>
    </row>
    <row r="300" spans="6:10" x14ac:dyDescent="0.2">
      <c r="F300" s="5">
        <v>1097</v>
      </c>
      <c r="G300" s="7">
        <v>62.285434036292301</v>
      </c>
      <c r="I300" s="5">
        <v>515</v>
      </c>
      <c r="J300" s="7">
        <v>61.978163134232496</v>
      </c>
    </row>
    <row r="301" spans="6:10" x14ac:dyDescent="0.2">
      <c r="F301" s="5">
        <v>1106</v>
      </c>
      <c r="G301" s="7">
        <v>79.559363525091797</v>
      </c>
      <c r="I301" s="5">
        <v>516</v>
      </c>
      <c r="J301" s="7">
        <v>100.06482861400895</v>
      </c>
    </row>
    <row r="302" spans="6:10" x14ac:dyDescent="0.2">
      <c r="F302" s="5">
        <v>1108</v>
      </c>
      <c r="G302" s="7">
        <v>95.09345794392523</v>
      </c>
      <c r="I302" s="5">
        <v>522</v>
      </c>
      <c r="J302" s="7">
        <v>60.289389067524112</v>
      </c>
    </row>
    <row r="303" spans="6:10" x14ac:dyDescent="0.2">
      <c r="F303" s="5">
        <v>1109</v>
      </c>
      <c r="G303" s="7">
        <v>69.24254016832441</v>
      </c>
      <c r="I303" s="5">
        <v>523</v>
      </c>
      <c r="J303" s="7">
        <v>59.595202398800602</v>
      </c>
    </row>
    <row r="304" spans="6:10" x14ac:dyDescent="0.2">
      <c r="F304" s="5">
        <v>1111</v>
      </c>
      <c r="G304" s="7">
        <v>77.334430275606749</v>
      </c>
      <c r="I304" s="5">
        <v>526</v>
      </c>
      <c r="J304" s="7">
        <v>69.758224336107801</v>
      </c>
    </row>
    <row r="305" spans="6:10" x14ac:dyDescent="0.2">
      <c r="F305" s="5">
        <v>1112</v>
      </c>
      <c r="G305" s="7">
        <v>74.087459342247925</v>
      </c>
      <c r="I305" s="5">
        <v>527</v>
      </c>
      <c r="J305" s="7">
        <v>71.120689655172413</v>
      </c>
    </row>
    <row r="306" spans="6:10" x14ac:dyDescent="0.2">
      <c r="F306" s="5">
        <v>1129</v>
      </c>
      <c r="G306" s="7">
        <v>76.621525302922308</v>
      </c>
      <c r="I306" s="5">
        <v>529</v>
      </c>
      <c r="J306" s="7">
        <v>75.904677846425415</v>
      </c>
    </row>
    <row r="307" spans="6:10" x14ac:dyDescent="0.2">
      <c r="F307" s="5">
        <v>1133</v>
      </c>
      <c r="G307" s="7">
        <v>36.513362336855188</v>
      </c>
      <c r="I307" s="5">
        <v>530</v>
      </c>
      <c r="J307" s="7">
        <v>44.093186813186811</v>
      </c>
    </row>
    <row r="308" spans="6:10" x14ac:dyDescent="0.2">
      <c r="F308" s="5">
        <v>1134</v>
      </c>
      <c r="G308" s="7">
        <v>76.080050825921219</v>
      </c>
      <c r="I308" s="5">
        <v>533</v>
      </c>
      <c r="J308" s="7">
        <v>129.98790810157195</v>
      </c>
    </row>
    <row r="309" spans="6:10" x14ac:dyDescent="0.2">
      <c r="F309" s="5">
        <v>1135</v>
      </c>
      <c r="G309" s="7">
        <v>67.170111287758345</v>
      </c>
      <c r="I309" s="5">
        <v>534</v>
      </c>
      <c r="J309" s="7">
        <v>117.66467065868264</v>
      </c>
    </row>
    <row r="310" spans="6:10" x14ac:dyDescent="0.2">
      <c r="F310" s="5">
        <v>1142</v>
      </c>
      <c r="G310" s="7">
        <v>74.584592145015108</v>
      </c>
      <c r="I310" s="5">
        <v>538</v>
      </c>
      <c r="J310" s="7">
        <v>64.380787037037038</v>
      </c>
    </row>
    <row r="311" spans="6:10" x14ac:dyDescent="0.2">
      <c r="F311" s="5">
        <v>1143</v>
      </c>
      <c r="G311" s="7">
        <v>98.945039590125759</v>
      </c>
      <c r="I311" s="5">
        <v>539</v>
      </c>
      <c r="J311" s="7">
        <v>71.49321266968326</v>
      </c>
    </row>
    <row r="312" spans="6:10" x14ac:dyDescent="0.2">
      <c r="F312" s="5">
        <v>1148</v>
      </c>
      <c r="G312" s="7">
        <v>76.940035273368608</v>
      </c>
      <c r="I312" s="5">
        <v>540</v>
      </c>
      <c r="J312" s="7">
        <v>85.480829666876176</v>
      </c>
    </row>
    <row r="313" spans="6:10" x14ac:dyDescent="0.2">
      <c r="F313" s="5">
        <v>1150</v>
      </c>
      <c r="G313" s="7">
        <v>67.073170731707322</v>
      </c>
      <c r="I313" s="5">
        <v>541</v>
      </c>
      <c r="J313" s="7">
        <v>85.690968443960827</v>
      </c>
    </row>
    <row r="314" spans="6:10" x14ac:dyDescent="0.2">
      <c r="F314" s="5">
        <v>1155</v>
      </c>
      <c r="G314" s="7">
        <v>75.186289120715344</v>
      </c>
      <c r="I314" s="5">
        <v>543</v>
      </c>
      <c r="J314" s="7">
        <v>64.039039039039039</v>
      </c>
    </row>
    <row r="315" spans="6:10" x14ac:dyDescent="0.2">
      <c r="F315" s="5">
        <v>1160</v>
      </c>
      <c r="G315" s="7">
        <v>66.61865322290241</v>
      </c>
      <c r="I315" s="5">
        <v>546</v>
      </c>
      <c r="J315" s="7">
        <v>67.611455565397108</v>
      </c>
    </row>
    <row r="316" spans="6:10" x14ac:dyDescent="0.2">
      <c r="F316" s="5">
        <v>1168</v>
      </c>
      <c r="G316" s="7">
        <v>65.779467680608363</v>
      </c>
      <c r="I316" s="5">
        <v>547</v>
      </c>
      <c r="J316" s="7">
        <v>77.777777777777771</v>
      </c>
    </row>
    <row r="317" spans="6:10" x14ac:dyDescent="0.2">
      <c r="F317" s="5">
        <v>1169</v>
      </c>
      <c r="G317" s="7">
        <v>72.642967542503868</v>
      </c>
      <c r="I317" s="5">
        <v>549</v>
      </c>
      <c r="J317" s="7">
        <v>75.757575757575751</v>
      </c>
    </row>
    <row r="318" spans="6:10" x14ac:dyDescent="0.2">
      <c r="F318" s="5">
        <v>1170</v>
      </c>
      <c r="G318" s="7">
        <v>112.47075760302322</v>
      </c>
      <c r="I318" s="5">
        <v>552</v>
      </c>
      <c r="J318" s="7">
        <v>60.614224137931032</v>
      </c>
    </row>
    <row r="319" spans="6:10" x14ac:dyDescent="0.2">
      <c r="F319" s="5">
        <v>1175</v>
      </c>
      <c r="G319" s="7">
        <v>72.490142553836819</v>
      </c>
      <c r="I319" s="5">
        <v>553</v>
      </c>
      <c r="J319" s="7">
        <v>74.576765907764155</v>
      </c>
    </row>
    <row r="320" spans="6:10" x14ac:dyDescent="0.2">
      <c r="F320" s="5">
        <v>1181</v>
      </c>
      <c r="G320" s="7">
        <v>67.024128686327074</v>
      </c>
      <c r="I320" s="5">
        <v>554</v>
      </c>
      <c r="J320" s="7">
        <v>95.914742451154524</v>
      </c>
    </row>
    <row r="321" spans="6:10" x14ac:dyDescent="0.2">
      <c r="F321" s="5">
        <v>1183</v>
      </c>
      <c r="G321" s="7">
        <v>108.41094295692666</v>
      </c>
      <c r="I321" s="5">
        <v>556</v>
      </c>
      <c r="J321" s="7">
        <v>55.365017148456637</v>
      </c>
    </row>
    <row r="322" spans="6:10" x14ac:dyDescent="0.2">
      <c r="F322" s="5">
        <v>1189</v>
      </c>
      <c r="G322" s="7">
        <v>78.281814532316332</v>
      </c>
      <c r="I322" s="5">
        <v>557</v>
      </c>
      <c r="J322" s="7">
        <v>64.560439560439562</v>
      </c>
    </row>
    <row r="323" spans="6:10" x14ac:dyDescent="0.2">
      <c r="F323" s="5">
        <v>1190</v>
      </c>
      <c r="G323" s="7">
        <v>67.548248749106506</v>
      </c>
      <c r="I323" s="5">
        <v>558</v>
      </c>
      <c r="J323" s="7">
        <v>54.738976178408514</v>
      </c>
    </row>
    <row r="324" spans="6:10" x14ac:dyDescent="0.2">
      <c r="F324" s="5">
        <v>1195</v>
      </c>
      <c r="G324" s="7">
        <v>78.411910669975185</v>
      </c>
      <c r="I324" s="5">
        <v>561</v>
      </c>
      <c r="J324" s="7">
        <v>43.642241379310342</v>
      </c>
    </row>
    <row r="325" spans="6:10" x14ac:dyDescent="0.2">
      <c r="F325" s="5">
        <v>1196</v>
      </c>
      <c r="G325" s="7">
        <v>80.586080586080584</v>
      </c>
      <c r="I325" s="5">
        <v>562</v>
      </c>
      <c r="J325" s="7">
        <v>61.19510439164867</v>
      </c>
    </row>
    <row r="326" spans="6:10" x14ac:dyDescent="0.2">
      <c r="F326" s="5">
        <v>1197</v>
      </c>
      <c r="G326" s="7">
        <v>79.945295404814004</v>
      </c>
      <c r="I326" s="5">
        <v>563</v>
      </c>
      <c r="J326" s="7">
        <v>54.216867469879517</v>
      </c>
    </row>
    <row r="327" spans="6:10" x14ac:dyDescent="0.2">
      <c r="F327" s="5">
        <v>1202</v>
      </c>
      <c r="G327" s="7">
        <v>74.82041587901702</v>
      </c>
      <c r="I327" s="5">
        <v>564</v>
      </c>
      <c r="J327" s="7">
        <v>65.209728586535078</v>
      </c>
    </row>
    <row r="328" spans="6:10" x14ac:dyDescent="0.2">
      <c r="F328" s="5">
        <v>1211</v>
      </c>
      <c r="G328" s="7">
        <v>65.172413793103445</v>
      </c>
      <c r="I328" s="5">
        <v>568</v>
      </c>
      <c r="J328" s="7">
        <v>70.11795543905636</v>
      </c>
    </row>
    <row r="329" spans="6:10" x14ac:dyDescent="0.2">
      <c r="F329" s="5">
        <v>1225</v>
      </c>
      <c r="G329" s="7">
        <v>80.772607550482874</v>
      </c>
      <c r="I329" s="5">
        <v>569</v>
      </c>
      <c r="J329" s="7">
        <v>87.265711135611909</v>
      </c>
    </row>
    <row r="330" spans="6:10" x14ac:dyDescent="0.2">
      <c r="F330" s="5">
        <v>1227</v>
      </c>
      <c r="G330" s="7">
        <v>75.698620445702161</v>
      </c>
      <c r="I330" s="5">
        <v>572</v>
      </c>
      <c r="J330" s="7">
        <v>69.444444444444443</v>
      </c>
    </row>
    <row r="331" spans="6:10" x14ac:dyDescent="0.2">
      <c r="F331" s="5">
        <v>1235</v>
      </c>
      <c r="G331" s="7">
        <v>44.765840220385677</v>
      </c>
      <c r="I331" s="5">
        <v>576</v>
      </c>
      <c r="J331" s="7">
        <v>57.861328125</v>
      </c>
    </row>
    <row r="332" spans="6:10" x14ac:dyDescent="0.2">
      <c r="F332" s="5">
        <v>1236</v>
      </c>
      <c r="G332" s="7">
        <v>54.874357961280126</v>
      </c>
      <c r="I332" s="5">
        <v>577</v>
      </c>
      <c r="J332" s="7">
        <v>62.018819503849443</v>
      </c>
    </row>
    <row r="333" spans="6:10" x14ac:dyDescent="0.2">
      <c r="F333" s="5">
        <v>1238</v>
      </c>
      <c r="G333" s="7">
        <v>69.767441860465112</v>
      </c>
      <c r="I333" s="5">
        <v>580</v>
      </c>
      <c r="J333" s="7">
        <v>46.22144112478032</v>
      </c>
    </row>
    <row r="334" spans="6:10" x14ac:dyDescent="0.2">
      <c r="F334" s="5">
        <v>1241</v>
      </c>
      <c r="G334" s="7">
        <v>84.803921568627445</v>
      </c>
      <c r="I334" s="5">
        <v>581</v>
      </c>
      <c r="J334" s="7">
        <v>70.695685969685186</v>
      </c>
    </row>
    <row r="335" spans="6:10" x14ac:dyDescent="0.2">
      <c r="F335" s="5">
        <v>1245</v>
      </c>
      <c r="G335" s="7">
        <v>99.610220874837594</v>
      </c>
      <c r="I335" s="5">
        <v>582</v>
      </c>
      <c r="J335" s="7">
        <v>62.020812928501471</v>
      </c>
    </row>
    <row r="336" spans="6:10" x14ac:dyDescent="0.2">
      <c r="F336" s="5">
        <v>1247</v>
      </c>
      <c r="G336" s="7">
        <v>80.77089649198787</v>
      </c>
      <c r="I336" s="5">
        <v>585</v>
      </c>
      <c r="J336" s="7">
        <v>54.131054131054128</v>
      </c>
    </row>
    <row r="337" spans="6:10" x14ac:dyDescent="0.2">
      <c r="F337" s="5">
        <v>1254</v>
      </c>
      <c r="G337" s="7">
        <v>87.526049419470084</v>
      </c>
      <c r="I337" s="5">
        <v>586</v>
      </c>
      <c r="J337" s="7">
        <v>94.9435318275154</v>
      </c>
    </row>
    <row r="338" spans="6:10" x14ac:dyDescent="0.2">
      <c r="F338" s="5">
        <v>1255</v>
      </c>
      <c r="G338" s="7">
        <v>68.859283930058282</v>
      </c>
      <c r="I338" s="5">
        <v>587</v>
      </c>
      <c r="J338" s="7">
        <v>78.597339782345827</v>
      </c>
    </row>
    <row r="339" spans="6:10" x14ac:dyDescent="0.2">
      <c r="F339" s="5">
        <v>1261</v>
      </c>
      <c r="G339" s="7">
        <v>71.939586645468992</v>
      </c>
      <c r="I339" s="5">
        <v>589</v>
      </c>
      <c r="J339" s="7">
        <v>49.140893470790381</v>
      </c>
    </row>
    <row r="340" spans="6:10" x14ac:dyDescent="0.2">
      <c r="F340" s="5">
        <v>1264</v>
      </c>
      <c r="G340" s="7">
        <v>69.744976816074185</v>
      </c>
      <c r="I340" s="5">
        <v>590</v>
      </c>
      <c r="J340" s="7">
        <v>47.406082289803223</v>
      </c>
    </row>
    <row r="341" spans="6:10" x14ac:dyDescent="0.2">
      <c r="F341" s="5">
        <v>1277</v>
      </c>
      <c r="G341" s="7">
        <v>76.487252124645892</v>
      </c>
      <c r="I341" s="5">
        <v>593</v>
      </c>
      <c r="J341" s="7">
        <v>84.558823529411768</v>
      </c>
    </row>
    <row r="342" spans="6:10" x14ac:dyDescent="0.2">
      <c r="F342" s="5">
        <v>1279</v>
      </c>
      <c r="G342" s="7">
        <v>75.023741690408357</v>
      </c>
      <c r="I342" s="5">
        <v>595</v>
      </c>
      <c r="J342" s="7">
        <v>59.523809523809526</v>
      </c>
    </row>
    <row r="343" spans="6:10" x14ac:dyDescent="0.2">
      <c r="F343" s="5">
        <v>1290</v>
      </c>
      <c r="G343" s="7">
        <v>91.980360065466442</v>
      </c>
      <c r="I343" s="5">
        <v>596</v>
      </c>
      <c r="J343" s="7">
        <v>87.637362637362642</v>
      </c>
    </row>
    <row r="344" spans="6:10" x14ac:dyDescent="0.2">
      <c r="F344" s="5">
        <v>1293</v>
      </c>
      <c r="G344" s="7">
        <v>31.937017231134877</v>
      </c>
      <c r="I344" s="5">
        <v>599</v>
      </c>
      <c r="J344" s="7">
        <v>70.685732856678584</v>
      </c>
    </row>
    <row r="345" spans="6:10" x14ac:dyDescent="0.2">
      <c r="F345" s="5">
        <v>1294</v>
      </c>
      <c r="G345" s="7">
        <v>65.26442307692308</v>
      </c>
      <c r="I345" s="5">
        <v>602</v>
      </c>
      <c r="J345" s="7">
        <v>65.429234338747094</v>
      </c>
    </row>
    <row r="346" spans="6:10" x14ac:dyDescent="0.2">
      <c r="F346" s="5">
        <v>1299</v>
      </c>
      <c r="G346" s="7">
        <v>13.614703880190605</v>
      </c>
      <c r="I346" s="5">
        <v>605</v>
      </c>
      <c r="J346" s="7">
        <v>73.962516733601078</v>
      </c>
    </row>
    <row r="347" spans="6:10" x14ac:dyDescent="0.2">
      <c r="F347" s="5">
        <v>1301</v>
      </c>
      <c r="G347" s="7">
        <v>75.98784194528875</v>
      </c>
      <c r="I347" s="5">
        <v>607</v>
      </c>
      <c r="J347" s="7">
        <v>73.07692307692308</v>
      </c>
    </row>
    <row r="348" spans="6:10" x14ac:dyDescent="0.2">
      <c r="F348" s="5">
        <v>1302</v>
      </c>
      <c r="G348" s="7">
        <v>78.366445916114785</v>
      </c>
      <c r="I348" s="5">
        <v>610</v>
      </c>
      <c r="J348" s="7">
        <v>57.580174927113703</v>
      </c>
    </row>
    <row r="349" spans="6:10" x14ac:dyDescent="0.2">
      <c r="F349" s="5">
        <v>1303</v>
      </c>
      <c r="G349" s="7">
        <v>78.569493362232464</v>
      </c>
      <c r="I349" s="5">
        <v>614</v>
      </c>
      <c r="J349" s="7">
        <v>65.625</v>
      </c>
    </row>
    <row r="350" spans="6:10" x14ac:dyDescent="0.2">
      <c r="F350" s="5">
        <v>1313</v>
      </c>
      <c r="G350" s="7">
        <v>70.842129955430451</v>
      </c>
      <c r="I350" s="5">
        <v>618</v>
      </c>
      <c r="J350" s="7">
        <v>63.401442307692307</v>
      </c>
    </row>
    <row r="351" spans="6:10" x14ac:dyDescent="0.2">
      <c r="F351" s="5">
        <v>1314</v>
      </c>
      <c r="G351" s="7">
        <v>83.458917835671343</v>
      </c>
      <c r="I351" s="5">
        <v>619</v>
      </c>
      <c r="J351" s="7">
        <v>86.250136986301371</v>
      </c>
    </row>
    <row r="352" spans="6:10" x14ac:dyDescent="0.2">
      <c r="F352" s="5">
        <v>1316</v>
      </c>
      <c r="G352" s="7">
        <v>67.526109660574406</v>
      </c>
      <c r="I352" s="5">
        <v>621</v>
      </c>
      <c r="J352" s="7">
        <v>38.773148148148145</v>
      </c>
    </row>
    <row r="353" spans="6:10" x14ac:dyDescent="0.2">
      <c r="F353" s="5">
        <v>1323</v>
      </c>
      <c r="G353" s="7">
        <v>71.081182192293298</v>
      </c>
      <c r="I353" s="5">
        <v>623</v>
      </c>
      <c r="J353" s="7">
        <v>68.877551020408163</v>
      </c>
    </row>
    <row r="354" spans="6:10" x14ac:dyDescent="0.2">
      <c r="F354" s="5">
        <v>1330</v>
      </c>
      <c r="G354" s="7">
        <v>68.757304246201798</v>
      </c>
      <c r="I354" s="5">
        <v>626</v>
      </c>
      <c r="J354" s="7">
        <v>71.68458781362007</v>
      </c>
    </row>
    <row r="355" spans="6:10" x14ac:dyDescent="0.2">
      <c r="F355" s="5">
        <v>1339</v>
      </c>
      <c r="G355" s="7">
        <v>72.020165646380988</v>
      </c>
      <c r="I355" s="5">
        <v>627</v>
      </c>
      <c r="J355" s="7">
        <v>58.291666666666664</v>
      </c>
    </row>
    <row r="356" spans="6:10" x14ac:dyDescent="0.2">
      <c r="F356" s="5">
        <v>1343</v>
      </c>
      <c r="G356" s="7">
        <v>66.174341152620912</v>
      </c>
      <c r="I356" s="5">
        <v>633</v>
      </c>
      <c r="J356" s="7">
        <v>29.495888451912762</v>
      </c>
    </row>
    <row r="357" spans="6:10" x14ac:dyDescent="0.2">
      <c r="F357" s="5">
        <v>1345</v>
      </c>
      <c r="G357" s="7">
        <v>71.353021978021971</v>
      </c>
      <c r="I357" s="5">
        <v>634</v>
      </c>
      <c r="J357" s="7">
        <v>66.003787878787875</v>
      </c>
    </row>
    <row r="358" spans="6:10" x14ac:dyDescent="0.2">
      <c r="F358" s="5">
        <v>1350</v>
      </c>
      <c r="G358" s="7">
        <v>40.1051939513478</v>
      </c>
      <c r="I358" s="5">
        <v>637</v>
      </c>
      <c r="J358" s="7">
        <v>56.390977443609025</v>
      </c>
    </row>
    <row r="359" spans="6:10" x14ac:dyDescent="0.2">
      <c r="F359" s="5">
        <v>1352</v>
      </c>
      <c r="G359" s="7">
        <v>66.43356643356644</v>
      </c>
      <c r="I359" s="5">
        <v>639</v>
      </c>
      <c r="J359" s="7">
        <v>53.391959798994975</v>
      </c>
    </row>
    <row r="360" spans="6:10" x14ac:dyDescent="0.2">
      <c r="F360" s="5">
        <v>1355</v>
      </c>
      <c r="G360" s="7">
        <v>82.254112705635279</v>
      </c>
      <c r="I360" s="5">
        <v>645</v>
      </c>
      <c r="J360" s="7">
        <v>105.00509626274065</v>
      </c>
    </row>
    <row r="361" spans="6:10" x14ac:dyDescent="0.2">
      <c r="F361" s="5">
        <v>1361</v>
      </c>
      <c r="G361" s="7">
        <v>58.823529411764703</v>
      </c>
      <c r="I361" s="5">
        <v>646</v>
      </c>
      <c r="J361" s="7">
        <v>73.012232415902147</v>
      </c>
    </row>
    <row r="362" spans="6:10" x14ac:dyDescent="0.2">
      <c r="F362" s="5">
        <v>1364</v>
      </c>
      <c r="G362" s="7">
        <v>77.38264299802762</v>
      </c>
      <c r="I362" s="5">
        <v>647</v>
      </c>
      <c r="J362" s="7">
        <v>93.797709923664115</v>
      </c>
    </row>
    <row r="363" spans="6:10" x14ac:dyDescent="0.2">
      <c r="F363" s="5">
        <v>1366</v>
      </c>
      <c r="G363" s="7">
        <v>86.816720257234721</v>
      </c>
      <c r="I363" s="5">
        <v>648</v>
      </c>
      <c r="J363" s="7">
        <v>70.840950639853745</v>
      </c>
    </row>
    <row r="364" spans="6:10" x14ac:dyDescent="0.2">
      <c r="F364" s="5">
        <v>1367</v>
      </c>
      <c r="G364" s="7">
        <v>72.474652647390158</v>
      </c>
      <c r="I364" s="5">
        <v>654</v>
      </c>
      <c r="J364" s="7">
        <v>60.674157303370784</v>
      </c>
    </row>
    <row r="365" spans="6:10" x14ac:dyDescent="0.2">
      <c r="F365" s="5">
        <v>1373</v>
      </c>
      <c r="G365" s="7">
        <v>85.585023400936038</v>
      </c>
      <c r="I365" s="5">
        <v>655</v>
      </c>
      <c r="J365" s="7">
        <v>82.899099952629086</v>
      </c>
    </row>
    <row r="366" spans="6:10" x14ac:dyDescent="0.2">
      <c r="F366" s="5">
        <v>1375</v>
      </c>
      <c r="G366" s="7">
        <v>83.780160857908854</v>
      </c>
      <c r="I366" s="5">
        <v>657</v>
      </c>
      <c r="J366" s="7">
        <v>69.088319088319082</v>
      </c>
    </row>
    <row r="367" spans="6:10" x14ac:dyDescent="0.2">
      <c r="F367" s="5">
        <v>1383</v>
      </c>
      <c r="G367" s="7">
        <v>66.581849024597119</v>
      </c>
      <c r="I367" s="5">
        <v>659</v>
      </c>
      <c r="J367" s="7">
        <v>41.139240506329116</v>
      </c>
    </row>
    <row r="368" spans="6:10" x14ac:dyDescent="0.2">
      <c r="F368" s="5">
        <v>1387</v>
      </c>
      <c r="G368" s="7">
        <v>59.865900383141764</v>
      </c>
      <c r="I368" s="5">
        <v>660</v>
      </c>
      <c r="J368" s="7">
        <v>56.191117092866754</v>
      </c>
    </row>
    <row r="369" spans="6:10" x14ac:dyDescent="0.2">
      <c r="F369" s="5">
        <v>1396</v>
      </c>
      <c r="G369" s="7">
        <v>78.638982102908273</v>
      </c>
      <c r="I369" s="5">
        <v>663</v>
      </c>
      <c r="J369" s="7">
        <v>39.511494252873561</v>
      </c>
    </row>
    <row r="370" spans="6:10" x14ac:dyDescent="0.2">
      <c r="F370" s="5">
        <v>1398</v>
      </c>
      <c r="G370" s="7">
        <v>56.076672104404565</v>
      </c>
      <c r="I370" s="5">
        <v>665</v>
      </c>
      <c r="J370" s="7">
        <v>101.34163871586009</v>
      </c>
    </row>
    <row r="371" spans="6:10" x14ac:dyDescent="0.2">
      <c r="F371" s="5">
        <v>1402</v>
      </c>
      <c r="G371" s="7">
        <v>79.358552631578945</v>
      </c>
      <c r="I371" s="5">
        <v>668</v>
      </c>
      <c r="J371" s="7">
        <v>62.682215743440231</v>
      </c>
    </row>
    <row r="372" spans="6:10" x14ac:dyDescent="0.2">
      <c r="F372" s="5">
        <v>1409</v>
      </c>
      <c r="G372" s="7">
        <v>63.224181360201513</v>
      </c>
      <c r="I372" s="5">
        <v>669</v>
      </c>
      <c r="J372" s="7">
        <v>64</v>
      </c>
    </row>
    <row r="373" spans="6:10" x14ac:dyDescent="0.2">
      <c r="F373" s="5">
        <v>1410</v>
      </c>
      <c r="G373" s="7">
        <v>74.549237170596399</v>
      </c>
      <c r="I373" s="5">
        <v>670</v>
      </c>
      <c r="J373" s="7">
        <v>73.138297872340431</v>
      </c>
    </row>
    <row r="374" spans="6:10" x14ac:dyDescent="0.2">
      <c r="F374" s="5">
        <v>1411</v>
      </c>
      <c r="G374" s="7">
        <v>82.614942528735625</v>
      </c>
      <c r="I374" s="5">
        <v>673</v>
      </c>
      <c r="J374" s="7">
        <v>68.294701986754973</v>
      </c>
    </row>
    <row r="375" spans="6:10" x14ac:dyDescent="0.2">
      <c r="F375" s="5">
        <v>1418</v>
      </c>
      <c r="G375" s="7">
        <v>91.055168719871446</v>
      </c>
      <c r="I375" s="5">
        <v>674</v>
      </c>
      <c r="J375" s="7">
        <v>77.653799758745478</v>
      </c>
    </row>
    <row r="376" spans="6:10" x14ac:dyDescent="0.2">
      <c r="F376" s="5">
        <v>1421</v>
      </c>
      <c r="G376" s="7">
        <v>84.698681732580042</v>
      </c>
      <c r="I376" s="5">
        <v>675</v>
      </c>
      <c r="J376" s="7">
        <v>61.619718309859152</v>
      </c>
    </row>
    <row r="377" spans="6:10" x14ac:dyDescent="0.2">
      <c r="F377" s="5">
        <v>1427</v>
      </c>
      <c r="G377" s="7">
        <v>80.895522388059703</v>
      </c>
      <c r="I377" s="5">
        <v>678</v>
      </c>
      <c r="J377" s="7">
        <v>70.192307692307693</v>
      </c>
    </row>
    <row r="378" spans="6:10" x14ac:dyDescent="0.2">
      <c r="F378" s="5">
        <v>1431</v>
      </c>
      <c r="G378" s="7">
        <v>74.762645914396884</v>
      </c>
      <c r="I378" s="5">
        <v>679</v>
      </c>
      <c r="J378" s="7">
        <v>91.03128054740958</v>
      </c>
    </row>
    <row r="379" spans="6:10" x14ac:dyDescent="0.2">
      <c r="F379" s="5">
        <v>1434</v>
      </c>
      <c r="G379" s="7">
        <v>68.365102639296182</v>
      </c>
      <c r="I379" s="5">
        <v>680</v>
      </c>
      <c r="J379" s="7">
        <v>65.030364372469634</v>
      </c>
    </row>
    <row r="380" spans="6:10" x14ac:dyDescent="0.2">
      <c r="F380" s="5">
        <v>1443</v>
      </c>
      <c r="G380" s="7">
        <v>102.51322751322752</v>
      </c>
      <c r="I380" s="5">
        <v>682</v>
      </c>
      <c r="J380" s="7">
        <v>68.929528750540427</v>
      </c>
    </row>
    <row r="381" spans="6:10" x14ac:dyDescent="0.2">
      <c r="F381" s="5">
        <v>1448</v>
      </c>
      <c r="G381" s="7">
        <v>72.507552870090635</v>
      </c>
      <c r="I381" s="5">
        <v>683</v>
      </c>
      <c r="J381" s="7">
        <v>67.002323780015487</v>
      </c>
    </row>
    <row r="382" spans="6:10" x14ac:dyDescent="0.2">
      <c r="F382" s="5">
        <v>1449</v>
      </c>
      <c r="G382" s="7">
        <v>58.761804826862537</v>
      </c>
      <c r="I382" s="5">
        <v>684</v>
      </c>
      <c r="J382" s="7">
        <v>86.520947176684885</v>
      </c>
    </row>
    <row r="383" spans="6:10" x14ac:dyDescent="0.2">
      <c r="F383" s="5">
        <v>1456</v>
      </c>
      <c r="G383" s="7">
        <v>67.307692307692307</v>
      </c>
      <c r="I383" s="5">
        <v>689</v>
      </c>
      <c r="J383" s="7">
        <v>138.12544045102186</v>
      </c>
    </row>
    <row r="384" spans="6:10" x14ac:dyDescent="0.2">
      <c r="F384" s="5">
        <v>1458</v>
      </c>
      <c r="G384" s="7">
        <v>76.317296678121423</v>
      </c>
      <c r="I384" s="5">
        <v>694</v>
      </c>
      <c r="J384" s="7">
        <v>50.549860205032616</v>
      </c>
    </row>
    <row r="385" spans="9:10" x14ac:dyDescent="0.2">
      <c r="I385" s="5">
        <v>695</v>
      </c>
      <c r="J385" s="7">
        <v>57.380373073803732</v>
      </c>
    </row>
    <row r="386" spans="9:10" x14ac:dyDescent="0.2">
      <c r="I386" s="5">
        <v>696</v>
      </c>
      <c r="J386" s="7">
        <v>78.257003112494445</v>
      </c>
    </row>
    <row r="387" spans="9:10" x14ac:dyDescent="0.2">
      <c r="I387" s="5">
        <v>697</v>
      </c>
      <c r="J387" s="7">
        <v>72.240259740259745</v>
      </c>
    </row>
    <row r="388" spans="9:10" x14ac:dyDescent="0.2">
      <c r="I388" s="5">
        <v>698</v>
      </c>
      <c r="J388" s="7">
        <v>58.035714285714285</v>
      </c>
    </row>
    <row r="389" spans="9:10" x14ac:dyDescent="0.2">
      <c r="I389" s="5">
        <v>699</v>
      </c>
      <c r="J389" s="7">
        <v>77.460850111856828</v>
      </c>
    </row>
    <row r="390" spans="9:10" x14ac:dyDescent="0.2">
      <c r="I390" s="5">
        <v>701</v>
      </c>
      <c r="J390" s="7">
        <v>86.805555555555557</v>
      </c>
    </row>
    <row r="391" spans="9:10" x14ac:dyDescent="0.2">
      <c r="I391" s="5">
        <v>702</v>
      </c>
      <c r="J391" s="7">
        <v>60.137457044673539</v>
      </c>
    </row>
    <row r="392" spans="9:10" x14ac:dyDescent="0.2">
      <c r="I392" s="5">
        <v>705</v>
      </c>
      <c r="J392" s="7">
        <v>72.032465336489679</v>
      </c>
    </row>
    <row r="393" spans="9:10" x14ac:dyDescent="0.2">
      <c r="I393" s="5">
        <v>707</v>
      </c>
      <c r="J393" s="7">
        <v>87.107008941447944</v>
      </c>
    </row>
    <row r="394" spans="9:10" x14ac:dyDescent="0.2">
      <c r="I394" s="5">
        <v>710</v>
      </c>
      <c r="J394" s="7">
        <v>61.741573033707866</v>
      </c>
    </row>
    <row r="395" spans="9:10" x14ac:dyDescent="0.2">
      <c r="I395" s="5">
        <v>711</v>
      </c>
      <c r="J395" s="7">
        <v>52.052052052052055</v>
      </c>
    </row>
    <row r="396" spans="9:10" x14ac:dyDescent="0.2">
      <c r="I396" s="5">
        <v>712</v>
      </c>
      <c r="J396" s="7">
        <v>50.454590083456061</v>
      </c>
    </row>
    <row r="397" spans="9:10" x14ac:dyDescent="0.2">
      <c r="I397" s="5">
        <v>716</v>
      </c>
      <c r="J397" s="7">
        <v>68.351284175642093</v>
      </c>
    </row>
    <row r="398" spans="9:10" x14ac:dyDescent="0.2">
      <c r="I398" s="5">
        <v>718</v>
      </c>
      <c r="J398" s="7">
        <v>66.694987255734915</v>
      </c>
    </row>
    <row r="399" spans="9:10" x14ac:dyDescent="0.2">
      <c r="I399" s="5">
        <v>720</v>
      </c>
      <c r="J399" s="7">
        <v>66.168898043254373</v>
      </c>
    </row>
    <row r="400" spans="9:10" x14ac:dyDescent="0.2">
      <c r="I400" s="5">
        <v>721</v>
      </c>
      <c r="J400" s="7">
        <v>78.932261768082668</v>
      </c>
    </row>
    <row r="401" spans="9:10" x14ac:dyDescent="0.2">
      <c r="I401" s="5">
        <v>723</v>
      </c>
      <c r="J401" s="7">
        <v>72.048611111111114</v>
      </c>
    </row>
    <row r="402" spans="9:10" x14ac:dyDescent="0.2">
      <c r="I402" s="5">
        <v>724</v>
      </c>
      <c r="J402" s="7">
        <v>55.993363749481546</v>
      </c>
    </row>
    <row r="403" spans="9:10" x14ac:dyDescent="0.2">
      <c r="I403" s="5">
        <v>725</v>
      </c>
      <c r="J403" s="7">
        <v>94.228504122497057</v>
      </c>
    </row>
    <row r="404" spans="9:10" x14ac:dyDescent="0.2">
      <c r="I404" s="5">
        <v>726</v>
      </c>
      <c r="J404" s="7">
        <v>69.733796296296291</v>
      </c>
    </row>
    <row r="405" spans="9:10" x14ac:dyDescent="0.2">
      <c r="I405" s="5">
        <v>727</v>
      </c>
      <c r="J405" s="7">
        <v>86.71875</v>
      </c>
    </row>
    <row r="406" spans="9:10" x14ac:dyDescent="0.2">
      <c r="I406" s="5">
        <v>728</v>
      </c>
      <c r="J406" s="7">
        <v>78.936688311688314</v>
      </c>
    </row>
    <row r="407" spans="9:10" x14ac:dyDescent="0.2">
      <c r="I407" s="5">
        <v>730</v>
      </c>
      <c r="J407" s="7">
        <v>51.810865191146881</v>
      </c>
    </row>
    <row r="408" spans="9:10" x14ac:dyDescent="0.2">
      <c r="I408" s="5">
        <v>734</v>
      </c>
      <c r="J408" s="7">
        <v>65.438247011952186</v>
      </c>
    </row>
    <row r="409" spans="9:10" x14ac:dyDescent="0.2">
      <c r="I409" s="5">
        <v>735</v>
      </c>
      <c r="J409" s="7">
        <v>56.962025316455694</v>
      </c>
    </row>
    <row r="410" spans="9:10" x14ac:dyDescent="0.2">
      <c r="I410" s="5">
        <v>742</v>
      </c>
      <c r="J410" s="7">
        <v>77.850877192982452</v>
      </c>
    </row>
    <row r="411" spans="9:10" x14ac:dyDescent="0.2">
      <c r="I411" s="5">
        <v>743</v>
      </c>
      <c r="J411" s="7">
        <v>66.345441067457372</v>
      </c>
    </row>
    <row r="412" spans="9:10" x14ac:dyDescent="0.2">
      <c r="I412" s="5">
        <v>749</v>
      </c>
      <c r="J412" s="7">
        <v>75.697674418604649</v>
      </c>
    </row>
    <row r="413" spans="9:10" x14ac:dyDescent="0.2">
      <c r="I413" s="5">
        <v>750</v>
      </c>
      <c r="J413" s="7">
        <v>64.094179202092874</v>
      </c>
    </row>
    <row r="414" spans="9:10" x14ac:dyDescent="0.2">
      <c r="I414" s="5">
        <v>751</v>
      </c>
      <c r="J414" s="7">
        <v>56.235431235431236</v>
      </c>
    </row>
    <row r="415" spans="9:10" x14ac:dyDescent="0.2">
      <c r="I415" s="5">
        <v>753</v>
      </c>
      <c r="J415" s="7">
        <v>72.990245543222329</v>
      </c>
    </row>
    <row r="416" spans="9:10" x14ac:dyDescent="0.2">
      <c r="I416" s="5">
        <v>755</v>
      </c>
      <c r="J416" s="7">
        <v>76.023391812865498</v>
      </c>
    </row>
    <row r="417" spans="9:10" x14ac:dyDescent="0.2">
      <c r="I417" s="5">
        <v>761</v>
      </c>
      <c r="J417" s="7">
        <v>73.784722222222229</v>
      </c>
    </row>
    <row r="418" spans="9:10" x14ac:dyDescent="0.2">
      <c r="I418" s="5">
        <v>762</v>
      </c>
      <c r="J418" s="7">
        <v>40.883074407195423</v>
      </c>
    </row>
    <row r="419" spans="9:10" x14ac:dyDescent="0.2">
      <c r="I419" s="5">
        <v>766</v>
      </c>
      <c r="J419" s="7">
        <v>87.926764314247663</v>
      </c>
    </row>
    <row r="420" spans="9:10" x14ac:dyDescent="0.2">
      <c r="I420" s="5">
        <v>768</v>
      </c>
      <c r="J420" s="7">
        <v>58.543724844493234</v>
      </c>
    </row>
    <row r="421" spans="9:10" x14ac:dyDescent="0.2">
      <c r="I421" s="5">
        <v>769</v>
      </c>
      <c r="J421" s="7">
        <v>58.668019480519483</v>
      </c>
    </row>
    <row r="422" spans="9:10" x14ac:dyDescent="0.2">
      <c r="I422" s="5">
        <v>772</v>
      </c>
      <c r="J422" s="7">
        <v>49.610894941634243</v>
      </c>
    </row>
    <row r="423" spans="9:10" x14ac:dyDescent="0.2">
      <c r="I423" s="5">
        <v>774</v>
      </c>
      <c r="J423" s="7">
        <v>62.774122807017541</v>
      </c>
    </row>
    <row r="424" spans="9:10" x14ac:dyDescent="0.2">
      <c r="I424" s="5">
        <v>775</v>
      </c>
      <c r="J424" s="7">
        <v>101.07471852610031</v>
      </c>
    </row>
    <row r="425" spans="9:10" x14ac:dyDescent="0.2">
      <c r="I425" s="5">
        <v>777</v>
      </c>
      <c r="J425" s="7">
        <v>68.618339529120192</v>
      </c>
    </row>
    <row r="426" spans="9:10" x14ac:dyDescent="0.2">
      <c r="I426" s="5">
        <v>778</v>
      </c>
      <c r="J426" s="7">
        <v>81.058020477815703</v>
      </c>
    </row>
    <row r="427" spans="9:10" x14ac:dyDescent="0.2">
      <c r="I427" s="5">
        <v>781</v>
      </c>
      <c r="J427" s="7">
        <v>70.682730923694777</v>
      </c>
    </row>
    <row r="428" spans="9:10" x14ac:dyDescent="0.2">
      <c r="I428" s="5">
        <v>783</v>
      </c>
      <c r="J428" s="7">
        <v>65.810763278227228</v>
      </c>
    </row>
    <row r="429" spans="9:10" x14ac:dyDescent="0.2">
      <c r="I429" s="5">
        <v>786</v>
      </c>
      <c r="J429" s="7">
        <v>59.506263817243919</v>
      </c>
    </row>
    <row r="430" spans="9:10" x14ac:dyDescent="0.2">
      <c r="I430" s="5">
        <v>787</v>
      </c>
      <c r="J430" s="7">
        <v>59.452523524379814</v>
      </c>
    </row>
    <row r="431" spans="9:10" x14ac:dyDescent="0.2">
      <c r="I431" s="5">
        <v>789</v>
      </c>
      <c r="J431" s="7">
        <v>59.877913429522749</v>
      </c>
    </row>
    <row r="432" spans="9:10" x14ac:dyDescent="0.2">
      <c r="I432" s="5">
        <v>794</v>
      </c>
      <c r="J432" s="7">
        <v>75.200534759358291</v>
      </c>
    </row>
    <row r="433" spans="9:10" x14ac:dyDescent="0.2">
      <c r="I433" s="5">
        <v>797</v>
      </c>
      <c r="J433" s="7">
        <v>73.778920308483293</v>
      </c>
    </row>
    <row r="434" spans="9:10" x14ac:dyDescent="0.2">
      <c r="I434" s="5">
        <v>798</v>
      </c>
      <c r="J434" s="7">
        <v>71.151358344113845</v>
      </c>
    </row>
    <row r="435" spans="9:10" x14ac:dyDescent="0.2">
      <c r="I435" s="5">
        <v>800</v>
      </c>
      <c r="J435" s="7">
        <v>70.0280112044818</v>
      </c>
    </row>
    <row r="436" spans="9:10" x14ac:dyDescent="0.2">
      <c r="I436" s="5">
        <v>802</v>
      </c>
      <c r="J436" s="7">
        <v>45.944816053511708</v>
      </c>
    </row>
    <row r="437" spans="9:10" x14ac:dyDescent="0.2">
      <c r="I437" s="5">
        <v>805</v>
      </c>
      <c r="J437" s="7">
        <v>57.170542635658911</v>
      </c>
    </row>
    <row r="438" spans="9:10" x14ac:dyDescent="0.2">
      <c r="I438" s="5">
        <v>806</v>
      </c>
      <c r="J438" s="7">
        <v>80.028119507908613</v>
      </c>
    </row>
    <row r="439" spans="9:10" x14ac:dyDescent="0.2">
      <c r="I439" s="5">
        <v>811</v>
      </c>
      <c r="J439" s="7">
        <v>77.054065559812685</v>
      </c>
    </row>
    <row r="440" spans="9:10" x14ac:dyDescent="0.2">
      <c r="I440" s="5">
        <v>813</v>
      </c>
      <c r="J440" s="7">
        <v>35.349116161616159</v>
      </c>
    </row>
    <row r="441" spans="9:10" x14ac:dyDescent="0.2">
      <c r="I441" s="5">
        <v>814</v>
      </c>
      <c r="J441" s="7">
        <v>54.750346740638001</v>
      </c>
    </row>
    <row r="442" spans="9:10" x14ac:dyDescent="0.2">
      <c r="I442" s="5">
        <v>815</v>
      </c>
      <c r="J442" s="7">
        <v>59.917355371900825</v>
      </c>
    </row>
    <row r="443" spans="9:10" x14ac:dyDescent="0.2">
      <c r="I443" s="5">
        <v>816</v>
      </c>
      <c r="J443" s="7">
        <v>67.94561933534743</v>
      </c>
    </row>
    <row r="444" spans="9:10" x14ac:dyDescent="0.2">
      <c r="I444" s="5">
        <v>817</v>
      </c>
      <c r="J444" s="7">
        <v>67.956349206349202</v>
      </c>
    </row>
    <row r="445" spans="9:10" x14ac:dyDescent="0.2">
      <c r="I445" s="5">
        <v>818</v>
      </c>
      <c r="J445" s="7">
        <v>83.205403745778327</v>
      </c>
    </row>
    <row r="446" spans="9:10" x14ac:dyDescent="0.2">
      <c r="I446" s="5">
        <v>824</v>
      </c>
      <c r="J446" s="7">
        <v>61.535068372298191</v>
      </c>
    </row>
    <row r="447" spans="9:10" x14ac:dyDescent="0.2">
      <c r="I447" s="5">
        <v>825</v>
      </c>
      <c r="J447" s="7">
        <v>78.106111484217593</v>
      </c>
    </row>
    <row r="448" spans="9:10" x14ac:dyDescent="0.2">
      <c r="I448" s="5">
        <v>826</v>
      </c>
      <c r="J448" s="7">
        <v>92.503604036520898</v>
      </c>
    </row>
    <row r="449" spans="9:10" x14ac:dyDescent="0.2">
      <c r="I449" s="5">
        <v>827</v>
      </c>
      <c r="J449" s="7">
        <v>69.834183673469383</v>
      </c>
    </row>
    <row r="450" spans="9:10" x14ac:dyDescent="0.2">
      <c r="I450" s="5">
        <v>828</v>
      </c>
      <c r="J450" s="7">
        <v>65.443213296398895</v>
      </c>
    </row>
    <row r="451" spans="9:10" x14ac:dyDescent="0.2">
      <c r="I451" s="5">
        <v>831</v>
      </c>
      <c r="J451" s="7">
        <v>59.626436781609193</v>
      </c>
    </row>
    <row r="452" spans="9:10" x14ac:dyDescent="0.2">
      <c r="I452" s="5">
        <v>834</v>
      </c>
      <c r="J452" s="7">
        <v>55.079155672823219</v>
      </c>
    </row>
    <row r="453" spans="9:10" x14ac:dyDescent="0.2">
      <c r="I453" s="5">
        <v>835</v>
      </c>
      <c r="J453" s="7">
        <v>61.16695804195804</v>
      </c>
    </row>
    <row r="454" spans="9:10" x14ac:dyDescent="0.2">
      <c r="I454" s="5">
        <v>836</v>
      </c>
      <c r="J454" s="7">
        <v>59.981255857544518</v>
      </c>
    </row>
    <row r="455" spans="9:10" x14ac:dyDescent="0.2">
      <c r="I455" s="5">
        <v>837</v>
      </c>
      <c r="J455" s="7">
        <v>49.230275817831945</v>
      </c>
    </row>
    <row r="456" spans="9:10" x14ac:dyDescent="0.2">
      <c r="I456" s="5">
        <v>839</v>
      </c>
      <c r="J456" s="7">
        <v>65.514103730664246</v>
      </c>
    </row>
    <row r="457" spans="9:10" x14ac:dyDescent="0.2">
      <c r="I457" s="5">
        <v>840</v>
      </c>
      <c r="J457" s="7">
        <v>66.310975609756099</v>
      </c>
    </row>
    <row r="458" spans="9:10" x14ac:dyDescent="0.2">
      <c r="I458" s="5">
        <v>845</v>
      </c>
      <c r="J458" s="7">
        <v>67.146596858638745</v>
      </c>
    </row>
    <row r="459" spans="9:10" x14ac:dyDescent="0.2">
      <c r="I459" s="5">
        <v>848</v>
      </c>
      <c r="J459" s="7">
        <v>77.256944444444443</v>
      </c>
    </row>
    <row r="460" spans="9:10" x14ac:dyDescent="0.2">
      <c r="I460" s="5">
        <v>849</v>
      </c>
      <c r="J460" s="7">
        <v>73.506891271056659</v>
      </c>
    </row>
    <row r="461" spans="9:10" x14ac:dyDescent="0.2">
      <c r="I461" s="5">
        <v>855</v>
      </c>
      <c r="J461" s="7">
        <v>47.995482778091471</v>
      </c>
    </row>
    <row r="462" spans="9:10" x14ac:dyDescent="0.2">
      <c r="I462" s="5">
        <v>856</v>
      </c>
      <c r="J462" s="7">
        <v>61.057692307692307</v>
      </c>
    </row>
    <row r="463" spans="9:10" x14ac:dyDescent="0.2">
      <c r="I463" s="5">
        <v>859</v>
      </c>
      <c r="J463" s="7">
        <v>61.788617886178862</v>
      </c>
    </row>
    <row r="464" spans="9:10" x14ac:dyDescent="0.2">
      <c r="I464" s="5">
        <v>861</v>
      </c>
      <c r="J464" s="7">
        <v>81.24465355004277</v>
      </c>
    </row>
    <row r="465" spans="9:10" x14ac:dyDescent="0.2">
      <c r="I465" s="5">
        <v>863</v>
      </c>
      <c r="J465" s="7">
        <v>71.127749181094998</v>
      </c>
    </row>
    <row r="466" spans="9:10" x14ac:dyDescent="0.2">
      <c r="I466" s="5">
        <v>864</v>
      </c>
      <c r="J466" s="7">
        <v>57.70905923344948</v>
      </c>
    </row>
    <row r="467" spans="9:10" x14ac:dyDescent="0.2">
      <c r="I467" s="5">
        <v>865</v>
      </c>
      <c r="J467" s="7">
        <v>91.319241982507293</v>
      </c>
    </row>
    <row r="468" spans="9:10" x14ac:dyDescent="0.2">
      <c r="I468" s="5">
        <v>866</v>
      </c>
      <c r="J468" s="7">
        <v>74.101796407185631</v>
      </c>
    </row>
    <row r="469" spans="9:10" x14ac:dyDescent="0.2">
      <c r="I469" s="5">
        <v>867</v>
      </c>
      <c r="J469" s="7">
        <v>75.79171741778319</v>
      </c>
    </row>
    <row r="470" spans="9:10" x14ac:dyDescent="0.2">
      <c r="I470" s="5">
        <v>868</v>
      </c>
      <c r="J470" s="7">
        <v>59.722222222222221</v>
      </c>
    </row>
    <row r="471" spans="9:10" x14ac:dyDescent="0.2">
      <c r="I471" s="5">
        <v>871</v>
      </c>
      <c r="J471" s="7">
        <v>61.241610738255034</v>
      </c>
    </row>
    <row r="472" spans="9:10" x14ac:dyDescent="0.2">
      <c r="I472" s="5">
        <v>873</v>
      </c>
      <c r="J472" s="7">
        <v>114.28571428571429</v>
      </c>
    </row>
    <row r="473" spans="9:10" x14ac:dyDescent="0.2">
      <c r="I473" s="5">
        <v>874</v>
      </c>
      <c r="J473" s="7">
        <v>63.333333333333336</v>
      </c>
    </row>
    <row r="474" spans="9:10" x14ac:dyDescent="0.2">
      <c r="I474" s="5">
        <v>875</v>
      </c>
      <c r="J474" s="7">
        <v>36.80132816823464</v>
      </c>
    </row>
    <row r="475" spans="9:10" x14ac:dyDescent="0.2">
      <c r="I475" s="5">
        <v>877</v>
      </c>
      <c r="J475" s="7">
        <v>62.856463878326998</v>
      </c>
    </row>
    <row r="476" spans="9:10" x14ac:dyDescent="0.2">
      <c r="I476" s="5">
        <v>880</v>
      </c>
      <c r="J476" s="7">
        <v>78.993055555555557</v>
      </c>
    </row>
    <row r="477" spans="9:10" x14ac:dyDescent="0.2">
      <c r="I477" s="5">
        <v>881</v>
      </c>
      <c r="J477" s="7">
        <v>72.018348623853214</v>
      </c>
    </row>
    <row r="478" spans="9:10" x14ac:dyDescent="0.2">
      <c r="I478" s="5">
        <v>882</v>
      </c>
      <c r="J478" s="7">
        <v>65.262791507135404</v>
      </c>
    </row>
    <row r="479" spans="9:10" x14ac:dyDescent="0.2">
      <c r="I479" s="5">
        <v>885</v>
      </c>
      <c r="J479" s="7">
        <v>56.053811659192824</v>
      </c>
    </row>
    <row r="480" spans="9:10" x14ac:dyDescent="0.2">
      <c r="I480" s="5">
        <v>888</v>
      </c>
      <c r="J480" s="7">
        <v>61.339972838388412</v>
      </c>
    </row>
    <row r="481" spans="9:10" x14ac:dyDescent="0.2">
      <c r="I481" s="5">
        <v>889</v>
      </c>
      <c r="J481" s="7">
        <v>60.442038791159227</v>
      </c>
    </row>
    <row r="482" spans="9:10" x14ac:dyDescent="0.2">
      <c r="I482" s="5">
        <v>890</v>
      </c>
      <c r="J482" s="7">
        <v>49.667774086378735</v>
      </c>
    </row>
    <row r="483" spans="9:10" x14ac:dyDescent="0.2">
      <c r="I483" s="5">
        <v>891</v>
      </c>
      <c r="J483" s="7">
        <v>77.005012531328319</v>
      </c>
    </row>
    <row r="484" spans="9:10" x14ac:dyDescent="0.2">
      <c r="I484" s="5">
        <v>893</v>
      </c>
      <c r="J484" s="7">
        <v>72.637517630465439</v>
      </c>
    </row>
    <row r="485" spans="9:10" x14ac:dyDescent="0.2">
      <c r="I485" s="5">
        <v>894</v>
      </c>
      <c r="J485" s="7">
        <v>59.652928416485899</v>
      </c>
    </row>
    <row r="486" spans="9:10" x14ac:dyDescent="0.2">
      <c r="I486" s="5">
        <v>897</v>
      </c>
      <c r="J486" s="7">
        <v>55.993690851735018</v>
      </c>
    </row>
    <row r="487" spans="9:10" x14ac:dyDescent="0.2">
      <c r="I487" s="5">
        <v>899</v>
      </c>
      <c r="J487" s="7">
        <v>130.30613549211759</v>
      </c>
    </row>
    <row r="488" spans="9:10" x14ac:dyDescent="0.2">
      <c r="I488" s="5">
        <v>900</v>
      </c>
      <c r="J488" s="7">
        <v>62.849162011173185</v>
      </c>
    </row>
    <row r="489" spans="9:10" x14ac:dyDescent="0.2">
      <c r="I489" s="5">
        <v>901</v>
      </c>
      <c r="J489" s="7">
        <v>64.102564102564102</v>
      </c>
    </row>
    <row r="490" spans="9:10" x14ac:dyDescent="0.2">
      <c r="I490" s="5">
        <v>902</v>
      </c>
      <c r="J490" s="7">
        <v>66.579634464751962</v>
      </c>
    </row>
    <row r="491" spans="9:10" x14ac:dyDescent="0.2">
      <c r="I491" s="5">
        <v>904</v>
      </c>
      <c r="J491" s="7">
        <v>71.856287425149702</v>
      </c>
    </row>
    <row r="492" spans="9:10" x14ac:dyDescent="0.2">
      <c r="I492" s="5">
        <v>905</v>
      </c>
      <c r="J492" s="7">
        <v>70.584926884139477</v>
      </c>
    </row>
    <row r="493" spans="9:10" x14ac:dyDescent="0.2">
      <c r="I493" s="5">
        <v>906</v>
      </c>
      <c r="J493" s="7">
        <v>60.40585181689476</v>
      </c>
    </row>
    <row r="494" spans="9:10" x14ac:dyDescent="0.2">
      <c r="I494" s="5">
        <v>907</v>
      </c>
      <c r="J494" s="7">
        <v>78.244860386621667</v>
      </c>
    </row>
    <row r="495" spans="9:10" x14ac:dyDescent="0.2">
      <c r="I495" s="5">
        <v>908</v>
      </c>
      <c r="J495" s="7">
        <v>81.327260897852966</v>
      </c>
    </row>
    <row r="496" spans="9:10" x14ac:dyDescent="0.2">
      <c r="I496" s="5">
        <v>909</v>
      </c>
      <c r="J496" s="7">
        <v>74.178935447338617</v>
      </c>
    </row>
    <row r="497" spans="9:10" x14ac:dyDescent="0.2">
      <c r="I497" s="5">
        <v>912</v>
      </c>
      <c r="J497" s="7">
        <v>56.585173501577287</v>
      </c>
    </row>
    <row r="498" spans="9:10" x14ac:dyDescent="0.2">
      <c r="I498" s="5">
        <v>913</v>
      </c>
      <c r="J498" s="7">
        <v>49.355019629837351</v>
      </c>
    </row>
    <row r="499" spans="9:10" x14ac:dyDescent="0.2">
      <c r="I499" s="5">
        <v>917</v>
      </c>
      <c r="J499" s="7">
        <v>36.782291666666666</v>
      </c>
    </row>
    <row r="500" spans="9:10" x14ac:dyDescent="0.2">
      <c r="I500" s="5">
        <v>918</v>
      </c>
      <c r="J500" s="7">
        <v>57.130765975454928</v>
      </c>
    </row>
    <row r="501" spans="9:10" x14ac:dyDescent="0.2">
      <c r="I501" s="5">
        <v>920</v>
      </c>
      <c r="J501" s="7">
        <v>67.936874518860662</v>
      </c>
    </row>
    <row r="502" spans="9:10" x14ac:dyDescent="0.2">
      <c r="I502" s="5">
        <v>923</v>
      </c>
      <c r="J502" s="7">
        <v>64.585866261398181</v>
      </c>
    </row>
    <row r="503" spans="9:10" x14ac:dyDescent="0.2">
      <c r="I503" s="5">
        <v>925</v>
      </c>
      <c r="J503" s="7">
        <v>61.536180308422303</v>
      </c>
    </row>
    <row r="504" spans="9:10" x14ac:dyDescent="0.2">
      <c r="I504" s="5">
        <v>926</v>
      </c>
      <c r="J504" s="7">
        <v>77.708703374777969</v>
      </c>
    </row>
    <row r="505" spans="9:10" x14ac:dyDescent="0.2">
      <c r="I505" s="5">
        <v>929</v>
      </c>
      <c r="J505" s="7">
        <v>66.789042643321096</v>
      </c>
    </row>
    <row r="506" spans="9:10" x14ac:dyDescent="0.2">
      <c r="I506" s="5">
        <v>931</v>
      </c>
      <c r="J506" s="7">
        <v>68.553888130968616</v>
      </c>
    </row>
    <row r="507" spans="9:10" x14ac:dyDescent="0.2">
      <c r="I507" s="5">
        <v>932</v>
      </c>
      <c r="J507" s="7">
        <v>63.513513513513516</v>
      </c>
    </row>
    <row r="508" spans="9:10" x14ac:dyDescent="0.2">
      <c r="I508" s="5">
        <v>933</v>
      </c>
      <c r="J508" s="7">
        <v>83.98950131233596</v>
      </c>
    </row>
    <row r="509" spans="9:10" x14ac:dyDescent="0.2">
      <c r="I509" s="5">
        <v>934</v>
      </c>
      <c r="J509" s="7">
        <v>63.333333333333336</v>
      </c>
    </row>
    <row r="510" spans="9:10" x14ac:dyDescent="0.2">
      <c r="I510" s="5">
        <v>935</v>
      </c>
      <c r="J510" s="7">
        <v>91.183119819140913</v>
      </c>
    </row>
    <row r="511" spans="9:10" x14ac:dyDescent="0.2">
      <c r="I511" s="5">
        <v>936</v>
      </c>
      <c r="J511" s="7">
        <v>59.317000742390498</v>
      </c>
    </row>
    <row r="512" spans="9:10" x14ac:dyDescent="0.2">
      <c r="I512" s="5">
        <v>937</v>
      </c>
      <c r="J512" s="7">
        <v>77.819865319865315</v>
      </c>
    </row>
    <row r="513" spans="9:10" x14ac:dyDescent="0.2">
      <c r="I513" s="5">
        <v>946</v>
      </c>
      <c r="J513" s="7">
        <v>42.23875549543456</v>
      </c>
    </row>
    <row r="514" spans="9:10" x14ac:dyDescent="0.2">
      <c r="I514" s="5">
        <v>948</v>
      </c>
      <c r="J514" s="7">
        <v>83.204930662557786</v>
      </c>
    </row>
    <row r="515" spans="9:10" x14ac:dyDescent="0.2">
      <c r="I515" s="5">
        <v>950</v>
      </c>
      <c r="J515" s="7">
        <v>77.694728560188821</v>
      </c>
    </row>
    <row r="516" spans="9:10" x14ac:dyDescent="0.2">
      <c r="I516" s="5">
        <v>951</v>
      </c>
      <c r="J516" s="7">
        <v>74.652777777777771</v>
      </c>
    </row>
    <row r="517" spans="9:10" x14ac:dyDescent="0.2">
      <c r="I517" s="5">
        <v>952</v>
      </c>
      <c r="J517" s="7">
        <v>66.871165644171782</v>
      </c>
    </row>
    <row r="518" spans="9:10" x14ac:dyDescent="0.2">
      <c r="I518" s="5">
        <v>958</v>
      </c>
      <c r="J518" s="7">
        <v>62.440870387890257</v>
      </c>
    </row>
    <row r="519" spans="9:10" x14ac:dyDescent="0.2">
      <c r="I519" s="5">
        <v>959</v>
      </c>
      <c r="J519" s="7">
        <v>69.184741959611074</v>
      </c>
    </row>
    <row r="520" spans="9:10" x14ac:dyDescent="0.2">
      <c r="I520" s="5">
        <v>961</v>
      </c>
      <c r="J520" s="7">
        <v>67.890442890442884</v>
      </c>
    </row>
    <row r="521" spans="9:10" x14ac:dyDescent="0.2">
      <c r="I521" s="5">
        <v>964</v>
      </c>
      <c r="J521" s="7">
        <v>66.388888888888886</v>
      </c>
    </row>
    <row r="522" spans="9:10" x14ac:dyDescent="0.2">
      <c r="I522" s="5">
        <v>967</v>
      </c>
      <c r="J522" s="7">
        <v>78.585461689587433</v>
      </c>
    </row>
    <row r="523" spans="9:10" x14ac:dyDescent="0.2">
      <c r="I523" s="5">
        <v>968</v>
      </c>
      <c r="J523" s="7">
        <v>61.475409836065573</v>
      </c>
    </row>
    <row r="524" spans="9:10" x14ac:dyDescent="0.2">
      <c r="I524" s="5">
        <v>969</v>
      </c>
      <c r="J524" s="7">
        <v>24.170918367346939</v>
      </c>
    </row>
    <row r="525" spans="9:10" x14ac:dyDescent="0.2">
      <c r="I525" s="5">
        <v>971</v>
      </c>
      <c r="J525" s="7">
        <v>70.606694560669453</v>
      </c>
    </row>
    <row r="526" spans="9:10" x14ac:dyDescent="0.2">
      <c r="I526" s="5">
        <v>974</v>
      </c>
      <c r="J526" s="7">
        <v>63.725490196078432</v>
      </c>
    </row>
    <row r="527" spans="9:10" x14ac:dyDescent="0.2">
      <c r="I527" s="5">
        <v>977</v>
      </c>
      <c r="J527" s="7">
        <v>65.317035905271197</v>
      </c>
    </row>
    <row r="528" spans="9:10" x14ac:dyDescent="0.2">
      <c r="I528" s="5">
        <v>979</v>
      </c>
      <c r="J528" s="7">
        <v>61.521252796420583</v>
      </c>
    </row>
    <row r="529" spans="9:10" x14ac:dyDescent="0.2">
      <c r="I529" s="5">
        <v>980</v>
      </c>
      <c r="J529" s="7">
        <v>61.998215878679751</v>
      </c>
    </row>
    <row r="530" spans="9:10" x14ac:dyDescent="0.2">
      <c r="I530" s="5">
        <v>983</v>
      </c>
      <c r="J530" s="7">
        <v>63.149684044233808</v>
      </c>
    </row>
    <row r="531" spans="9:10" x14ac:dyDescent="0.2">
      <c r="I531" s="5">
        <v>987</v>
      </c>
      <c r="J531" s="7">
        <v>55.188679245283019</v>
      </c>
    </row>
    <row r="532" spans="9:10" x14ac:dyDescent="0.2">
      <c r="I532" s="5">
        <v>988</v>
      </c>
      <c r="J532" s="7">
        <v>102.11679586563308</v>
      </c>
    </row>
    <row r="533" spans="9:10" x14ac:dyDescent="0.2">
      <c r="I533" s="5">
        <v>995</v>
      </c>
      <c r="J533" s="7">
        <v>98.74195435927443</v>
      </c>
    </row>
    <row r="534" spans="9:10" x14ac:dyDescent="0.2">
      <c r="I534" s="5">
        <v>996</v>
      </c>
      <c r="J534" s="7">
        <v>61.50733434496712</v>
      </c>
    </row>
    <row r="535" spans="9:10" x14ac:dyDescent="0.2">
      <c r="I535" s="5">
        <v>997</v>
      </c>
      <c r="J535" s="7">
        <v>65</v>
      </c>
    </row>
    <row r="536" spans="9:10" x14ac:dyDescent="0.2">
      <c r="I536" s="5">
        <v>998</v>
      </c>
      <c r="J536" s="7">
        <v>64.147018030513181</v>
      </c>
    </row>
    <row r="537" spans="9:10" x14ac:dyDescent="0.2">
      <c r="I537" s="5">
        <v>999</v>
      </c>
      <c r="J537" s="7">
        <v>43.666026871401151</v>
      </c>
    </row>
    <row r="538" spans="9:10" x14ac:dyDescent="0.2">
      <c r="I538" s="5">
        <v>1000</v>
      </c>
      <c r="J538" s="7">
        <v>86.012526096033397</v>
      </c>
    </row>
    <row r="539" spans="9:10" x14ac:dyDescent="0.2">
      <c r="I539" s="5">
        <v>1001</v>
      </c>
      <c r="J539" s="7">
        <v>86.86440677966101</v>
      </c>
    </row>
    <row r="540" spans="9:10" x14ac:dyDescent="0.2">
      <c r="I540" s="5">
        <v>1002</v>
      </c>
      <c r="J540" s="7">
        <v>62.228654124457307</v>
      </c>
    </row>
    <row r="541" spans="9:10" x14ac:dyDescent="0.2">
      <c r="I541" s="5">
        <v>1003</v>
      </c>
      <c r="J541" s="7">
        <v>73.697585768742059</v>
      </c>
    </row>
    <row r="542" spans="9:10" x14ac:dyDescent="0.2">
      <c r="I542" s="5">
        <v>1007</v>
      </c>
      <c r="J542" s="7">
        <v>49.336149668074832</v>
      </c>
    </row>
    <row r="543" spans="9:10" x14ac:dyDescent="0.2">
      <c r="I543" s="5">
        <v>1009</v>
      </c>
      <c r="J543" s="7">
        <v>70.175438596491233</v>
      </c>
    </row>
    <row r="544" spans="9:10" x14ac:dyDescent="0.2">
      <c r="I544" s="5">
        <v>1010</v>
      </c>
      <c r="J544" s="7">
        <v>40.316205533596836</v>
      </c>
    </row>
    <row r="545" spans="9:10" x14ac:dyDescent="0.2">
      <c r="I545" s="5">
        <v>1011</v>
      </c>
      <c r="J545" s="7">
        <v>67.805123053741838</v>
      </c>
    </row>
    <row r="546" spans="9:10" x14ac:dyDescent="0.2">
      <c r="I546" s="5">
        <v>1014</v>
      </c>
      <c r="J546" s="7">
        <v>41.585127201565555</v>
      </c>
    </row>
    <row r="547" spans="9:10" x14ac:dyDescent="0.2">
      <c r="I547" s="5">
        <v>1015</v>
      </c>
      <c r="J547" s="7">
        <v>55.083179297597042</v>
      </c>
    </row>
    <row r="548" spans="9:10" x14ac:dyDescent="0.2">
      <c r="I548" s="5">
        <v>1017</v>
      </c>
      <c r="J548" s="7">
        <v>67.486702127659569</v>
      </c>
    </row>
    <row r="549" spans="9:10" x14ac:dyDescent="0.2">
      <c r="I549" s="5">
        <v>1021</v>
      </c>
      <c r="J549" s="7">
        <v>77.738515901060069</v>
      </c>
    </row>
    <row r="550" spans="9:10" x14ac:dyDescent="0.2">
      <c r="I550" s="5">
        <v>1022</v>
      </c>
      <c r="J550" s="7">
        <v>80.198429102935094</v>
      </c>
    </row>
    <row r="551" spans="9:10" x14ac:dyDescent="0.2">
      <c r="I551" s="5">
        <v>1023</v>
      </c>
      <c r="J551" s="7">
        <v>40.277777777777779</v>
      </c>
    </row>
    <row r="552" spans="9:10" x14ac:dyDescent="0.2">
      <c r="I552" s="5">
        <v>1025</v>
      </c>
      <c r="J552" s="7">
        <v>64.306520277840022</v>
      </c>
    </row>
    <row r="553" spans="9:10" x14ac:dyDescent="0.2">
      <c r="I553" s="5">
        <v>1026</v>
      </c>
      <c r="J553" s="7">
        <v>63.775510204081634</v>
      </c>
    </row>
    <row r="554" spans="9:10" x14ac:dyDescent="0.2">
      <c r="I554" s="5">
        <v>1027</v>
      </c>
      <c r="J554" s="7">
        <v>66.153238546603475</v>
      </c>
    </row>
    <row r="555" spans="9:10" x14ac:dyDescent="0.2">
      <c r="I555" s="5">
        <v>1028</v>
      </c>
      <c r="J555" s="7">
        <v>89.243909866017049</v>
      </c>
    </row>
    <row r="556" spans="9:10" x14ac:dyDescent="0.2">
      <c r="I556" s="5">
        <v>1029</v>
      </c>
      <c r="J556" s="7">
        <v>48.973880597014926</v>
      </c>
    </row>
    <row r="557" spans="9:10" x14ac:dyDescent="0.2">
      <c r="I557" s="5">
        <v>1034</v>
      </c>
      <c r="J557" s="7">
        <v>69.528415961305924</v>
      </c>
    </row>
    <row r="558" spans="9:10" x14ac:dyDescent="0.2">
      <c r="I558" s="5">
        <v>1035</v>
      </c>
      <c r="J558" s="7">
        <v>63.900747065101385</v>
      </c>
    </row>
    <row r="559" spans="9:10" x14ac:dyDescent="0.2">
      <c r="I559" s="5">
        <v>1036</v>
      </c>
      <c r="J559" s="7">
        <v>99.408284023668642</v>
      </c>
    </row>
    <row r="560" spans="9:10" x14ac:dyDescent="0.2">
      <c r="I560" s="5">
        <v>1037</v>
      </c>
      <c r="J560" s="7">
        <v>97.376543209876544</v>
      </c>
    </row>
    <row r="561" spans="9:10" x14ac:dyDescent="0.2">
      <c r="I561" s="5">
        <v>1041</v>
      </c>
      <c r="J561" s="7">
        <v>52.774940415389857</v>
      </c>
    </row>
    <row r="562" spans="9:10" x14ac:dyDescent="0.2">
      <c r="I562" s="5">
        <v>1045</v>
      </c>
      <c r="J562" s="7">
        <v>55.071315372424721</v>
      </c>
    </row>
    <row r="563" spans="9:10" x14ac:dyDescent="0.2">
      <c r="I563" s="5">
        <v>1046</v>
      </c>
      <c r="J563" s="7">
        <v>80.553952683208308</v>
      </c>
    </row>
    <row r="564" spans="9:10" x14ac:dyDescent="0.2">
      <c r="I564" s="5">
        <v>1048</v>
      </c>
      <c r="J564" s="7">
        <v>73.232323232323239</v>
      </c>
    </row>
    <row r="565" spans="9:10" x14ac:dyDescent="0.2">
      <c r="I565" s="5">
        <v>1049</v>
      </c>
      <c r="J565" s="7">
        <v>64.935064935064929</v>
      </c>
    </row>
    <row r="566" spans="9:10" x14ac:dyDescent="0.2">
      <c r="I566" s="5">
        <v>1050</v>
      </c>
      <c r="J566" s="7">
        <v>91.290322580645167</v>
      </c>
    </row>
    <row r="567" spans="9:10" x14ac:dyDescent="0.2">
      <c r="I567" s="5">
        <v>1051</v>
      </c>
      <c r="J567" s="7">
        <v>67.774577572964674</v>
      </c>
    </row>
    <row r="568" spans="9:10" x14ac:dyDescent="0.2">
      <c r="I568" s="5">
        <v>1052</v>
      </c>
      <c r="J568" s="7">
        <v>76.041413373860181</v>
      </c>
    </row>
    <row r="569" spans="9:10" x14ac:dyDescent="0.2">
      <c r="I569" s="5">
        <v>1054</v>
      </c>
      <c r="J569" s="7">
        <v>52.698760029175787</v>
      </c>
    </row>
    <row r="570" spans="9:10" x14ac:dyDescent="0.2">
      <c r="I570" s="5">
        <v>1056</v>
      </c>
      <c r="J570" s="7">
        <v>66.273932253313703</v>
      </c>
    </row>
    <row r="571" spans="9:10" x14ac:dyDescent="0.2">
      <c r="I571" s="5">
        <v>1060</v>
      </c>
      <c r="J571" s="7">
        <v>77.328646748681905</v>
      </c>
    </row>
    <row r="572" spans="9:10" x14ac:dyDescent="0.2">
      <c r="I572" s="5">
        <v>1062</v>
      </c>
      <c r="J572" s="7">
        <v>45.302013422818789</v>
      </c>
    </row>
    <row r="573" spans="9:10" x14ac:dyDescent="0.2">
      <c r="I573" s="5">
        <v>1064</v>
      </c>
      <c r="J573" s="7">
        <v>50.09066183136899</v>
      </c>
    </row>
    <row r="574" spans="9:10" x14ac:dyDescent="0.2">
      <c r="I574" s="5">
        <v>1065</v>
      </c>
      <c r="J574" s="7">
        <v>66.724436741767761</v>
      </c>
    </row>
    <row r="575" spans="9:10" x14ac:dyDescent="0.2">
      <c r="I575" s="5">
        <v>1070</v>
      </c>
      <c r="J575" s="7">
        <v>77.675489067894134</v>
      </c>
    </row>
    <row r="576" spans="9:10" x14ac:dyDescent="0.2">
      <c r="I576" s="5">
        <v>1071</v>
      </c>
      <c r="J576" s="7">
        <v>64.408396946564892</v>
      </c>
    </row>
    <row r="577" spans="9:10" x14ac:dyDescent="0.2">
      <c r="I577" s="5">
        <v>1073</v>
      </c>
      <c r="J577" s="7">
        <v>40.379523389232126</v>
      </c>
    </row>
    <row r="578" spans="9:10" x14ac:dyDescent="0.2">
      <c r="I578" s="5">
        <v>1075</v>
      </c>
      <c r="J578" s="7">
        <v>78.225806451612897</v>
      </c>
    </row>
    <row r="579" spans="9:10" x14ac:dyDescent="0.2">
      <c r="I579" s="5">
        <v>1077</v>
      </c>
      <c r="J579" s="7">
        <v>75.154730327144122</v>
      </c>
    </row>
    <row r="580" spans="9:10" x14ac:dyDescent="0.2">
      <c r="I580" s="5">
        <v>1078</v>
      </c>
      <c r="J580" s="7">
        <v>63.321167883211679</v>
      </c>
    </row>
    <row r="581" spans="9:10" x14ac:dyDescent="0.2">
      <c r="I581" s="5">
        <v>1080</v>
      </c>
      <c r="J581" s="7">
        <v>63.636363636363633</v>
      </c>
    </row>
    <row r="582" spans="9:10" x14ac:dyDescent="0.2">
      <c r="I582" s="5">
        <v>1081</v>
      </c>
      <c r="J582" s="7">
        <v>57.631160572337045</v>
      </c>
    </row>
    <row r="583" spans="9:10" x14ac:dyDescent="0.2">
      <c r="I583" s="5">
        <v>1082</v>
      </c>
      <c r="J583" s="7">
        <v>63.942307692307693</v>
      </c>
    </row>
    <row r="584" spans="9:10" x14ac:dyDescent="0.2">
      <c r="I584" s="5">
        <v>1083</v>
      </c>
      <c r="J584" s="7">
        <v>65.798492117888969</v>
      </c>
    </row>
    <row r="585" spans="9:10" x14ac:dyDescent="0.2">
      <c r="I585" s="5">
        <v>1084</v>
      </c>
      <c r="J585" s="7">
        <v>63.948840927258196</v>
      </c>
    </row>
    <row r="586" spans="9:10" x14ac:dyDescent="0.2">
      <c r="I586" s="5">
        <v>1093</v>
      </c>
      <c r="J586" s="7">
        <v>47.478260869565219</v>
      </c>
    </row>
    <row r="587" spans="9:10" x14ac:dyDescent="0.2">
      <c r="I587" s="5">
        <v>1094</v>
      </c>
      <c r="J587" s="7">
        <v>70.736434108527135</v>
      </c>
    </row>
    <row r="588" spans="9:10" x14ac:dyDescent="0.2">
      <c r="I588" s="5">
        <v>1095</v>
      </c>
      <c r="J588" s="7">
        <v>68.910256410256409</v>
      </c>
    </row>
    <row r="589" spans="9:10" x14ac:dyDescent="0.2">
      <c r="I589" s="5">
        <v>1096</v>
      </c>
      <c r="J589" s="7">
        <v>67.135464231354646</v>
      </c>
    </row>
    <row r="590" spans="9:10" x14ac:dyDescent="0.2">
      <c r="I590" s="5">
        <v>1099</v>
      </c>
      <c r="J590" s="7">
        <v>64.128256513026045</v>
      </c>
    </row>
    <row r="591" spans="9:10" x14ac:dyDescent="0.2">
      <c r="I591" s="5">
        <v>1100</v>
      </c>
      <c r="J591" s="7">
        <v>54.665738161559887</v>
      </c>
    </row>
    <row r="592" spans="9:10" x14ac:dyDescent="0.2">
      <c r="I592" s="5">
        <v>1101</v>
      </c>
      <c r="J592" s="7">
        <v>82.417582417582423</v>
      </c>
    </row>
    <row r="593" spans="9:10" x14ac:dyDescent="0.2">
      <c r="I593" s="5">
        <v>1102</v>
      </c>
      <c r="J593" s="7">
        <v>62.89473684210526</v>
      </c>
    </row>
    <row r="594" spans="9:10" x14ac:dyDescent="0.2">
      <c r="I594" s="5">
        <v>1103</v>
      </c>
      <c r="J594" s="7">
        <v>62.96641791044776</v>
      </c>
    </row>
    <row r="595" spans="9:10" x14ac:dyDescent="0.2">
      <c r="I595" s="5">
        <v>1104</v>
      </c>
      <c r="J595" s="7">
        <v>86.262844780962681</v>
      </c>
    </row>
    <row r="596" spans="9:10" x14ac:dyDescent="0.2">
      <c r="I596" s="5">
        <v>1107</v>
      </c>
      <c r="J596" s="7">
        <v>76.488095238095241</v>
      </c>
    </row>
    <row r="597" spans="9:10" x14ac:dyDescent="0.2">
      <c r="I597" s="5">
        <v>1110</v>
      </c>
      <c r="J597" s="7">
        <v>76.252723311546845</v>
      </c>
    </row>
    <row r="598" spans="9:10" x14ac:dyDescent="0.2">
      <c r="I598" s="5">
        <v>1113</v>
      </c>
      <c r="J598" s="7">
        <v>79.595588235294116</v>
      </c>
    </row>
    <row r="599" spans="9:10" x14ac:dyDescent="0.2">
      <c r="I599" s="5">
        <v>1114</v>
      </c>
      <c r="J599" s="7">
        <v>66.716269841269835</v>
      </c>
    </row>
    <row r="600" spans="9:10" x14ac:dyDescent="0.2">
      <c r="I600" s="5">
        <v>1115</v>
      </c>
      <c r="J600" s="7">
        <v>70.228091236494592</v>
      </c>
    </row>
    <row r="601" spans="9:10" x14ac:dyDescent="0.2">
      <c r="I601" s="5">
        <v>1116</v>
      </c>
      <c r="J601" s="7">
        <v>91.6955017301038</v>
      </c>
    </row>
    <row r="602" spans="9:10" x14ac:dyDescent="0.2">
      <c r="I602" s="5">
        <v>1118</v>
      </c>
      <c r="J602" s="7">
        <v>72.706935123042499</v>
      </c>
    </row>
    <row r="603" spans="9:10" x14ac:dyDescent="0.2">
      <c r="I603" s="5">
        <v>1120</v>
      </c>
      <c r="J603" s="7">
        <v>64.27884615384616</v>
      </c>
    </row>
    <row r="604" spans="9:10" x14ac:dyDescent="0.2">
      <c r="I604" s="5">
        <v>1121</v>
      </c>
      <c r="J604" s="7">
        <v>58.498023715415023</v>
      </c>
    </row>
    <row r="605" spans="9:10" x14ac:dyDescent="0.2">
      <c r="I605" s="5">
        <v>1122</v>
      </c>
      <c r="J605" s="7">
        <v>68.588917525773198</v>
      </c>
    </row>
    <row r="606" spans="9:10" x14ac:dyDescent="0.2">
      <c r="I606" s="5">
        <v>1123</v>
      </c>
      <c r="J606" s="7">
        <v>68.627450980392155</v>
      </c>
    </row>
    <row r="607" spans="9:10" x14ac:dyDescent="0.2">
      <c r="I607" s="5">
        <v>1124</v>
      </c>
      <c r="J607" s="7">
        <v>84.527220630372497</v>
      </c>
    </row>
    <row r="608" spans="9:10" x14ac:dyDescent="0.2">
      <c r="I608" s="5">
        <v>1126</v>
      </c>
      <c r="J608" s="7">
        <v>57.213930348258707</v>
      </c>
    </row>
    <row r="609" spans="9:10" x14ac:dyDescent="0.2">
      <c r="I609" s="5">
        <v>1128</v>
      </c>
      <c r="J609" s="7">
        <v>84.640522875816998</v>
      </c>
    </row>
    <row r="610" spans="9:10" x14ac:dyDescent="0.2">
      <c r="I610" s="5">
        <v>1131</v>
      </c>
      <c r="J610" s="7">
        <v>43.506284241057038</v>
      </c>
    </row>
    <row r="611" spans="9:10" x14ac:dyDescent="0.2">
      <c r="I611" s="5">
        <v>1132</v>
      </c>
      <c r="J611" s="7">
        <v>47.997946611909654</v>
      </c>
    </row>
    <row r="612" spans="9:10" x14ac:dyDescent="0.2">
      <c r="I612" s="5">
        <v>1136</v>
      </c>
      <c r="J612" s="7">
        <v>52.415210688591984</v>
      </c>
    </row>
    <row r="613" spans="9:10" x14ac:dyDescent="0.2">
      <c r="I613" s="5">
        <v>1137</v>
      </c>
      <c r="J613" s="7">
        <v>52.101576182136604</v>
      </c>
    </row>
    <row r="614" spans="9:10" x14ac:dyDescent="0.2">
      <c r="I614" s="5">
        <v>1138</v>
      </c>
      <c r="J614" s="7">
        <v>52.222222222222221</v>
      </c>
    </row>
    <row r="615" spans="9:10" x14ac:dyDescent="0.2">
      <c r="I615" s="5">
        <v>1139</v>
      </c>
      <c r="J615" s="7">
        <v>62.53988513082323</v>
      </c>
    </row>
    <row r="616" spans="9:10" x14ac:dyDescent="0.2">
      <c r="I616" s="5">
        <v>1140</v>
      </c>
      <c r="J616" s="7">
        <v>69.164265129683002</v>
      </c>
    </row>
    <row r="617" spans="9:10" x14ac:dyDescent="0.2">
      <c r="I617" s="5">
        <v>1141</v>
      </c>
      <c r="J617" s="7">
        <v>73.004201680672267</v>
      </c>
    </row>
    <row r="618" spans="9:10" x14ac:dyDescent="0.2">
      <c r="I618" s="5">
        <v>1144</v>
      </c>
      <c r="J618" s="7">
        <v>39.761431411530815</v>
      </c>
    </row>
    <row r="619" spans="9:10" x14ac:dyDescent="0.2">
      <c r="I619" s="5">
        <v>1146</v>
      </c>
      <c r="J619" s="7">
        <v>56.913674560733384</v>
      </c>
    </row>
    <row r="620" spans="9:10" x14ac:dyDescent="0.2">
      <c r="I620" s="5">
        <v>1147</v>
      </c>
      <c r="J620" s="7">
        <v>69.337442218798145</v>
      </c>
    </row>
    <row r="621" spans="9:10" x14ac:dyDescent="0.2">
      <c r="I621" s="5">
        <v>1149</v>
      </c>
      <c r="J621" s="7">
        <v>69.459298871063581</v>
      </c>
    </row>
    <row r="622" spans="9:10" x14ac:dyDescent="0.2">
      <c r="I622" s="5">
        <v>1151</v>
      </c>
      <c r="J622" s="7">
        <v>66.523605150214593</v>
      </c>
    </row>
    <row r="623" spans="9:10" x14ac:dyDescent="0.2">
      <c r="I623" s="5">
        <v>1152</v>
      </c>
      <c r="J623" s="7">
        <v>51.125511596180083</v>
      </c>
    </row>
    <row r="624" spans="9:10" x14ac:dyDescent="0.2">
      <c r="I624" s="5">
        <v>1153</v>
      </c>
      <c r="J624" s="7">
        <v>79.750346740638008</v>
      </c>
    </row>
    <row r="625" spans="9:10" x14ac:dyDescent="0.2">
      <c r="I625" s="5">
        <v>1154</v>
      </c>
      <c r="J625" s="7">
        <v>73.835784313725483</v>
      </c>
    </row>
    <row r="626" spans="9:10" x14ac:dyDescent="0.2">
      <c r="I626" s="5">
        <v>1156</v>
      </c>
      <c r="J626" s="7">
        <v>75.852470424495479</v>
      </c>
    </row>
    <row r="627" spans="9:10" x14ac:dyDescent="0.2">
      <c r="I627" s="5">
        <v>1159</v>
      </c>
      <c r="J627" s="7">
        <v>74.407594936708861</v>
      </c>
    </row>
    <row r="628" spans="9:10" x14ac:dyDescent="0.2">
      <c r="I628" s="5">
        <v>1162</v>
      </c>
      <c r="J628" s="7">
        <v>76.294277929155314</v>
      </c>
    </row>
    <row r="629" spans="9:10" x14ac:dyDescent="0.2">
      <c r="I629" s="5">
        <v>1163</v>
      </c>
      <c r="J629" s="7">
        <v>72.147651006711413</v>
      </c>
    </row>
    <row r="630" spans="9:10" x14ac:dyDescent="0.2">
      <c r="I630" s="5">
        <v>1166</v>
      </c>
      <c r="J630" s="7">
        <v>77.619840213049272</v>
      </c>
    </row>
    <row r="631" spans="9:10" x14ac:dyDescent="0.2">
      <c r="I631" s="5">
        <v>1167</v>
      </c>
      <c r="J631" s="7">
        <v>72.417355371900825</v>
      </c>
    </row>
    <row r="632" spans="9:10" x14ac:dyDescent="0.2">
      <c r="I632" s="5">
        <v>1172</v>
      </c>
      <c r="J632" s="7">
        <v>64.631245043616175</v>
      </c>
    </row>
    <row r="633" spans="9:10" x14ac:dyDescent="0.2">
      <c r="I633" s="5">
        <v>1174</v>
      </c>
      <c r="J633" s="7">
        <v>42.805294619982924</v>
      </c>
    </row>
    <row r="634" spans="9:10" x14ac:dyDescent="0.2">
      <c r="I634" s="5">
        <v>1176</v>
      </c>
      <c r="J634" s="7">
        <v>62.568605927552142</v>
      </c>
    </row>
    <row r="635" spans="9:10" x14ac:dyDescent="0.2">
      <c r="I635" s="5">
        <v>1177</v>
      </c>
      <c r="J635" s="7">
        <v>66.425792106725964</v>
      </c>
    </row>
    <row r="636" spans="9:10" x14ac:dyDescent="0.2">
      <c r="I636" s="5">
        <v>1178</v>
      </c>
      <c r="J636" s="7">
        <v>56.317335945151811</v>
      </c>
    </row>
    <row r="637" spans="9:10" x14ac:dyDescent="0.2">
      <c r="I637" s="5">
        <v>1179</v>
      </c>
      <c r="J637" s="7">
        <v>74.686595949855345</v>
      </c>
    </row>
    <row r="638" spans="9:10" x14ac:dyDescent="0.2">
      <c r="I638" s="5">
        <v>1180</v>
      </c>
      <c r="J638" s="7">
        <v>82.740213523131672</v>
      </c>
    </row>
    <row r="639" spans="9:10" x14ac:dyDescent="0.2">
      <c r="I639" s="5">
        <v>1184</v>
      </c>
      <c r="J639" s="7">
        <v>53.333333333333336</v>
      </c>
    </row>
    <row r="640" spans="9:10" x14ac:dyDescent="0.2">
      <c r="I640" s="5">
        <v>1185</v>
      </c>
      <c r="J640" s="7">
        <v>59.382951653944019</v>
      </c>
    </row>
    <row r="641" spans="9:10" x14ac:dyDescent="0.2">
      <c r="I641" s="5">
        <v>1186</v>
      </c>
      <c r="J641" s="7">
        <v>52.31920199501247</v>
      </c>
    </row>
    <row r="642" spans="9:10" x14ac:dyDescent="0.2">
      <c r="I642" s="5">
        <v>1188</v>
      </c>
      <c r="J642" s="7">
        <v>80.665024630541879</v>
      </c>
    </row>
    <row r="643" spans="9:10" x14ac:dyDescent="0.2">
      <c r="I643" s="5">
        <v>1193</v>
      </c>
      <c r="J643" s="7">
        <v>57.497700091996322</v>
      </c>
    </row>
    <row r="644" spans="9:10" x14ac:dyDescent="0.2">
      <c r="I644" s="5">
        <v>1199</v>
      </c>
      <c r="J644" s="7">
        <v>73.432343234323426</v>
      </c>
    </row>
    <row r="645" spans="9:10" x14ac:dyDescent="0.2">
      <c r="I645" s="5">
        <v>1200</v>
      </c>
      <c r="J645" s="7">
        <v>60.830250719276613</v>
      </c>
    </row>
    <row r="646" spans="9:10" x14ac:dyDescent="0.2">
      <c r="I646" s="5">
        <v>1201</v>
      </c>
      <c r="J646" s="7">
        <v>67.15856481481481</v>
      </c>
    </row>
    <row r="647" spans="9:10" x14ac:dyDescent="0.2">
      <c r="I647" s="5">
        <v>1203</v>
      </c>
      <c r="J647" s="7">
        <v>52.41935483870968</v>
      </c>
    </row>
    <row r="648" spans="9:10" x14ac:dyDescent="0.2">
      <c r="I648" s="5">
        <v>1204</v>
      </c>
      <c r="J648" s="7">
        <v>65.337423312883431</v>
      </c>
    </row>
    <row r="649" spans="9:10" x14ac:dyDescent="0.2">
      <c r="I649" s="5">
        <v>1205</v>
      </c>
      <c r="J649" s="7">
        <v>72.065727699530512</v>
      </c>
    </row>
    <row r="650" spans="9:10" x14ac:dyDescent="0.2">
      <c r="I650" s="5">
        <v>1206</v>
      </c>
      <c r="J650" s="7">
        <v>62.448323380799266</v>
      </c>
    </row>
    <row r="651" spans="9:10" x14ac:dyDescent="0.2">
      <c r="I651" s="5">
        <v>1207</v>
      </c>
      <c r="J651" s="7">
        <v>50.662878787878789</v>
      </c>
    </row>
    <row r="652" spans="9:10" x14ac:dyDescent="0.2">
      <c r="I652" s="5">
        <v>1208</v>
      </c>
      <c r="J652" s="7">
        <v>59.13660555884092</v>
      </c>
    </row>
    <row r="653" spans="9:10" x14ac:dyDescent="0.2">
      <c r="I653" s="5">
        <v>1209</v>
      </c>
      <c r="J653" s="7">
        <v>63.233965672990067</v>
      </c>
    </row>
    <row r="654" spans="9:10" x14ac:dyDescent="0.2">
      <c r="I654" s="5">
        <v>1210</v>
      </c>
      <c r="J654" s="7">
        <v>87.349397590361448</v>
      </c>
    </row>
    <row r="655" spans="9:10" x14ac:dyDescent="0.2">
      <c r="I655" s="5">
        <v>1212</v>
      </c>
      <c r="J655" s="7">
        <v>70.964950237992213</v>
      </c>
    </row>
    <row r="656" spans="9:10" x14ac:dyDescent="0.2">
      <c r="I656" s="5">
        <v>1213</v>
      </c>
      <c r="J656" s="7">
        <v>84.077380952380949</v>
      </c>
    </row>
    <row r="657" spans="9:10" x14ac:dyDescent="0.2">
      <c r="I657" s="5">
        <v>1216</v>
      </c>
      <c r="J657" s="7">
        <v>69.91051454138703</v>
      </c>
    </row>
    <row r="658" spans="9:10" x14ac:dyDescent="0.2">
      <c r="I658" s="5">
        <v>1218</v>
      </c>
      <c r="J658" s="7">
        <v>87.779648048967104</v>
      </c>
    </row>
    <row r="659" spans="9:10" x14ac:dyDescent="0.2">
      <c r="I659" s="5">
        <v>1219</v>
      </c>
      <c r="J659" s="7">
        <v>88.267543859649123</v>
      </c>
    </row>
    <row r="660" spans="9:10" x14ac:dyDescent="0.2">
      <c r="I660" s="5">
        <v>1221</v>
      </c>
      <c r="J660" s="7">
        <v>63.048245614035089</v>
      </c>
    </row>
    <row r="661" spans="9:10" x14ac:dyDescent="0.2">
      <c r="I661" s="5">
        <v>1222</v>
      </c>
      <c r="J661" s="7">
        <v>61.950993989828945</v>
      </c>
    </row>
    <row r="662" spans="9:10" x14ac:dyDescent="0.2">
      <c r="I662" s="5">
        <v>1223</v>
      </c>
      <c r="J662" s="7">
        <v>49.549549549549546</v>
      </c>
    </row>
    <row r="663" spans="9:10" x14ac:dyDescent="0.2">
      <c r="I663" s="5">
        <v>1224</v>
      </c>
      <c r="J663" s="7">
        <v>32.279962546816478</v>
      </c>
    </row>
    <row r="664" spans="9:10" x14ac:dyDescent="0.2">
      <c r="I664" s="5">
        <v>1228</v>
      </c>
      <c r="J664" s="7">
        <v>80.59210526315789</v>
      </c>
    </row>
    <row r="665" spans="9:10" x14ac:dyDescent="0.2">
      <c r="I665" s="5">
        <v>1234</v>
      </c>
      <c r="J665" s="7">
        <v>59.764309764309765</v>
      </c>
    </row>
    <row r="666" spans="9:10" x14ac:dyDescent="0.2">
      <c r="I666" s="5">
        <v>1239</v>
      </c>
      <c r="J666" s="7">
        <v>62.445223488168274</v>
      </c>
    </row>
    <row r="667" spans="9:10" x14ac:dyDescent="0.2">
      <c r="I667" s="5">
        <v>1240</v>
      </c>
      <c r="J667" s="7">
        <v>89.831081081081081</v>
      </c>
    </row>
    <row r="668" spans="9:10" x14ac:dyDescent="0.2">
      <c r="I668" s="5">
        <v>1242</v>
      </c>
      <c r="J668" s="7">
        <v>73.513321492007108</v>
      </c>
    </row>
    <row r="669" spans="9:10" x14ac:dyDescent="0.2">
      <c r="I669" s="5">
        <v>1244</v>
      </c>
      <c r="J669" s="7">
        <v>111.99421965317919</v>
      </c>
    </row>
    <row r="670" spans="9:10" x14ac:dyDescent="0.2">
      <c r="I670" s="5">
        <v>1250</v>
      </c>
      <c r="J670" s="7">
        <v>63.841201716738198</v>
      </c>
    </row>
    <row r="671" spans="9:10" x14ac:dyDescent="0.2">
      <c r="I671" s="5">
        <v>1251</v>
      </c>
      <c r="J671" s="7">
        <v>57.81990521327014</v>
      </c>
    </row>
    <row r="672" spans="9:10" x14ac:dyDescent="0.2">
      <c r="I672" s="5">
        <v>1253</v>
      </c>
      <c r="J672" s="7">
        <v>74.798619102416566</v>
      </c>
    </row>
    <row r="673" spans="9:10" x14ac:dyDescent="0.2">
      <c r="I673" s="5">
        <v>1256</v>
      </c>
      <c r="J673" s="7">
        <v>56.641492669924475</v>
      </c>
    </row>
    <row r="674" spans="9:10" x14ac:dyDescent="0.2">
      <c r="I674" s="5">
        <v>1257</v>
      </c>
      <c r="J674" s="7">
        <v>75.887238862320658</v>
      </c>
    </row>
    <row r="675" spans="9:10" x14ac:dyDescent="0.2">
      <c r="I675" s="5">
        <v>1258</v>
      </c>
      <c r="J675" s="7">
        <v>57.8125</v>
      </c>
    </row>
    <row r="676" spans="9:10" x14ac:dyDescent="0.2">
      <c r="I676" s="5">
        <v>1260</v>
      </c>
      <c r="J676" s="7">
        <v>71.631878557874757</v>
      </c>
    </row>
    <row r="677" spans="9:10" x14ac:dyDescent="0.2">
      <c r="I677" s="5">
        <v>1262</v>
      </c>
      <c r="J677" s="7">
        <v>61.38095238095238</v>
      </c>
    </row>
    <row r="678" spans="9:10" x14ac:dyDescent="0.2">
      <c r="I678" s="5">
        <v>1263</v>
      </c>
      <c r="J678" s="7">
        <v>55.843706777316733</v>
      </c>
    </row>
    <row r="679" spans="9:10" x14ac:dyDescent="0.2">
      <c r="I679" s="5">
        <v>1268</v>
      </c>
      <c r="J679" s="7">
        <v>94.154228855721399</v>
      </c>
    </row>
    <row r="680" spans="9:10" x14ac:dyDescent="0.2">
      <c r="I680" s="5">
        <v>1269</v>
      </c>
      <c r="J680" s="7">
        <v>91.257485029940113</v>
      </c>
    </row>
    <row r="681" spans="9:10" x14ac:dyDescent="0.2">
      <c r="I681" s="5">
        <v>1270</v>
      </c>
      <c r="J681" s="7">
        <v>60.050041701417847</v>
      </c>
    </row>
    <row r="682" spans="9:10" x14ac:dyDescent="0.2">
      <c r="I682" s="5">
        <v>1271</v>
      </c>
      <c r="J682" s="7">
        <v>91.036414565826334</v>
      </c>
    </row>
    <row r="683" spans="9:10" x14ac:dyDescent="0.2">
      <c r="I683" s="5">
        <v>1272</v>
      </c>
      <c r="J683" s="7">
        <v>62.374076561450636</v>
      </c>
    </row>
    <row r="684" spans="9:10" x14ac:dyDescent="0.2">
      <c r="I684" s="5">
        <v>1273</v>
      </c>
      <c r="J684" s="7">
        <v>73.262032085561501</v>
      </c>
    </row>
    <row r="685" spans="9:10" x14ac:dyDescent="0.2">
      <c r="I685" s="5">
        <v>1275</v>
      </c>
      <c r="J685" s="7">
        <v>72.736787022501304</v>
      </c>
    </row>
    <row r="686" spans="9:10" x14ac:dyDescent="0.2">
      <c r="I686" s="5">
        <v>1280</v>
      </c>
      <c r="J686" s="7">
        <v>37.458926615553125</v>
      </c>
    </row>
    <row r="687" spans="9:10" x14ac:dyDescent="0.2">
      <c r="I687" s="5">
        <v>1281</v>
      </c>
      <c r="J687" s="7">
        <v>72.155117609663066</v>
      </c>
    </row>
    <row r="688" spans="9:10" x14ac:dyDescent="0.2">
      <c r="I688" s="5">
        <v>1282</v>
      </c>
      <c r="J688" s="7">
        <v>67.975830815709969</v>
      </c>
    </row>
    <row r="689" spans="9:10" x14ac:dyDescent="0.2">
      <c r="I689" s="5">
        <v>1283</v>
      </c>
      <c r="J689" s="7">
        <v>72.355769230769226</v>
      </c>
    </row>
    <row r="690" spans="9:10" x14ac:dyDescent="0.2">
      <c r="I690" s="5">
        <v>1285</v>
      </c>
      <c r="J690" s="7">
        <v>51.984004921562594</v>
      </c>
    </row>
    <row r="691" spans="9:10" x14ac:dyDescent="0.2">
      <c r="I691" s="5">
        <v>1286</v>
      </c>
      <c r="J691" s="7">
        <v>60.447080291970806</v>
      </c>
    </row>
    <row r="692" spans="9:10" x14ac:dyDescent="0.2">
      <c r="I692" s="5">
        <v>1287</v>
      </c>
      <c r="J692" s="7">
        <v>53.840361445783131</v>
      </c>
    </row>
    <row r="693" spans="9:10" x14ac:dyDescent="0.2">
      <c r="I693" s="5">
        <v>1288</v>
      </c>
      <c r="J693" s="7">
        <v>59.263880224578912</v>
      </c>
    </row>
    <row r="694" spans="9:10" x14ac:dyDescent="0.2">
      <c r="I694" s="5">
        <v>1295</v>
      </c>
      <c r="J694" s="7">
        <v>66.550925925925924</v>
      </c>
    </row>
    <row r="695" spans="9:10" x14ac:dyDescent="0.2">
      <c r="I695" s="5">
        <v>1296</v>
      </c>
      <c r="J695" s="7">
        <v>65.826996197718628</v>
      </c>
    </row>
    <row r="696" spans="9:10" x14ac:dyDescent="0.2">
      <c r="I696" s="5">
        <v>1297</v>
      </c>
      <c r="J696" s="7">
        <v>68.95017793594306</v>
      </c>
    </row>
    <row r="697" spans="9:10" x14ac:dyDescent="0.2">
      <c r="I697" s="5">
        <v>1300</v>
      </c>
      <c r="J697" s="7">
        <v>61.797752808988761</v>
      </c>
    </row>
    <row r="698" spans="9:10" x14ac:dyDescent="0.2">
      <c r="I698" s="5">
        <v>1304</v>
      </c>
      <c r="J698" s="7">
        <v>71.78217821782178</v>
      </c>
    </row>
    <row r="699" spans="9:10" x14ac:dyDescent="0.2">
      <c r="I699" s="5">
        <v>1306</v>
      </c>
      <c r="J699" s="7">
        <v>98.365617433414045</v>
      </c>
    </row>
    <row r="700" spans="9:10" x14ac:dyDescent="0.2">
      <c r="I700" s="5">
        <v>1308</v>
      </c>
      <c r="J700" s="7">
        <v>69.696969696969703</v>
      </c>
    </row>
    <row r="701" spans="9:10" x14ac:dyDescent="0.2">
      <c r="I701" s="5">
        <v>1309</v>
      </c>
      <c r="J701" s="7">
        <v>71.847507331378296</v>
      </c>
    </row>
    <row r="702" spans="9:10" x14ac:dyDescent="0.2">
      <c r="I702" s="5">
        <v>1310</v>
      </c>
      <c r="J702" s="7">
        <v>69.673405909797822</v>
      </c>
    </row>
    <row r="703" spans="9:10" x14ac:dyDescent="0.2">
      <c r="I703" s="5">
        <v>1311</v>
      </c>
      <c r="J703" s="7">
        <v>88.065194532071501</v>
      </c>
    </row>
    <row r="704" spans="9:10" x14ac:dyDescent="0.2">
      <c r="I704" s="5">
        <v>1312</v>
      </c>
      <c r="J704" s="7">
        <v>79.670329670329664</v>
      </c>
    </row>
    <row r="705" spans="9:10" x14ac:dyDescent="0.2">
      <c r="I705" s="5">
        <v>1315</v>
      </c>
      <c r="J705" s="7">
        <v>62.763713080168777</v>
      </c>
    </row>
    <row r="706" spans="9:10" x14ac:dyDescent="0.2">
      <c r="I706" s="5">
        <v>1317</v>
      </c>
      <c r="J706" s="7">
        <v>90.865006150061504</v>
      </c>
    </row>
    <row r="707" spans="9:10" x14ac:dyDescent="0.2">
      <c r="I707" s="5">
        <v>1319</v>
      </c>
      <c r="J707" s="7">
        <v>77.683615819209038</v>
      </c>
    </row>
    <row r="708" spans="9:10" x14ac:dyDescent="0.2">
      <c r="I708" s="5">
        <v>1320</v>
      </c>
      <c r="J708" s="7">
        <v>61.258278145695364</v>
      </c>
    </row>
    <row r="709" spans="9:10" x14ac:dyDescent="0.2">
      <c r="I709" s="5">
        <v>1321</v>
      </c>
      <c r="J709" s="7">
        <v>52.943166441136668</v>
      </c>
    </row>
    <row r="710" spans="9:10" x14ac:dyDescent="0.2">
      <c r="I710" s="5">
        <v>1322</v>
      </c>
      <c r="J710" s="7">
        <v>100.69444444444444</v>
      </c>
    </row>
    <row r="711" spans="9:10" x14ac:dyDescent="0.2">
      <c r="I711" s="5">
        <v>1324</v>
      </c>
      <c r="J711" s="7">
        <v>73.138297872340431</v>
      </c>
    </row>
    <row r="712" spans="9:10" x14ac:dyDescent="0.2">
      <c r="I712" s="5">
        <v>1325</v>
      </c>
      <c r="J712" s="7">
        <v>40.947075208913652</v>
      </c>
    </row>
    <row r="713" spans="9:10" x14ac:dyDescent="0.2">
      <c r="I713" s="5">
        <v>1326</v>
      </c>
      <c r="J713" s="7">
        <v>34.547738693467338</v>
      </c>
    </row>
    <row r="714" spans="9:10" x14ac:dyDescent="0.2">
      <c r="I714" s="5">
        <v>1327</v>
      </c>
      <c r="J714" s="7">
        <v>59.93930197268589</v>
      </c>
    </row>
    <row r="715" spans="9:10" x14ac:dyDescent="0.2">
      <c r="I715" s="5">
        <v>1328</v>
      </c>
      <c r="J715" s="7">
        <v>79.963235294117652</v>
      </c>
    </row>
    <row r="716" spans="9:10" x14ac:dyDescent="0.2">
      <c r="I716" s="5">
        <v>1329</v>
      </c>
      <c r="J716" s="7">
        <v>59.507205950720596</v>
      </c>
    </row>
    <row r="717" spans="9:10" x14ac:dyDescent="0.2">
      <c r="I717" s="5">
        <v>1331</v>
      </c>
      <c r="J717" s="7">
        <v>71.473551637279598</v>
      </c>
    </row>
    <row r="718" spans="9:10" x14ac:dyDescent="0.2">
      <c r="I718" s="5">
        <v>1333</v>
      </c>
      <c r="J718" s="7">
        <v>61.274509803921568</v>
      </c>
    </row>
    <row r="719" spans="9:10" x14ac:dyDescent="0.2">
      <c r="I719" s="5">
        <v>1334</v>
      </c>
      <c r="J719" s="7">
        <v>58.021266759130839</v>
      </c>
    </row>
    <row r="720" spans="9:10" x14ac:dyDescent="0.2">
      <c r="I720" s="5">
        <v>1336</v>
      </c>
      <c r="J720" s="7">
        <v>62.555886736214603</v>
      </c>
    </row>
    <row r="721" spans="9:10" x14ac:dyDescent="0.2">
      <c r="I721" s="5">
        <v>1338</v>
      </c>
      <c r="J721" s="7">
        <v>37.878787878787875</v>
      </c>
    </row>
    <row r="722" spans="9:10" x14ac:dyDescent="0.2">
      <c r="I722" s="5">
        <v>1340</v>
      </c>
      <c r="J722" s="7">
        <v>74.363425925925924</v>
      </c>
    </row>
    <row r="723" spans="9:10" x14ac:dyDescent="0.2">
      <c r="I723" s="5">
        <v>1341</v>
      </c>
      <c r="J723" s="7">
        <v>71.098265895953759</v>
      </c>
    </row>
    <row r="724" spans="9:10" x14ac:dyDescent="0.2">
      <c r="I724" s="5">
        <v>1342</v>
      </c>
      <c r="J724" s="7">
        <v>69.569120287253142</v>
      </c>
    </row>
    <row r="725" spans="9:10" x14ac:dyDescent="0.2">
      <c r="I725" s="5">
        <v>1344</v>
      </c>
      <c r="J725" s="7">
        <v>63.011747953008189</v>
      </c>
    </row>
    <row r="726" spans="9:10" x14ac:dyDescent="0.2">
      <c r="I726" s="5">
        <v>1346</v>
      </c>
      <c r="J726" s="7">
        <v>56.510416666666664</v>
      </c>
    </row>
    <row r="727" spans="9:10" x14ac:dyDescent="0.2">
      <c r="I727" s="5">
        <v>1347</v>
      </c>
      <c r="J727" s="7">
        <v>70.488721804511272</v>
      </c>
    </row>
    <row r="728" spans="9:10" x14ac:dyDescent="0.2">
      <c r="I728" s="5">
        <v>1348</v>
      </c>
      <c r="J728" s="7">
        <v>80.804732041049036</v>
      </c>
    </row>
    <row r="729" spans="9:10" x14ac:dyDescent="0.2">
      <c r="I729" s="5">
        <v>1349</v>
      </c>
      <c r="J729" s="7">
        <v>72.244623655913983</v>
      </c>
    </row>
    <row r="730" spans="9:10" x14ac:dyDescent="0.2">
      <c r="I730" s="5">
        <v>1353</v>
      </c>
      <c r="J730" s="7">
        <v>71.985058697972249</v>
      </c>
    </row>
    <row r="731" spans="9:10" x14ac:dyDescent="0.2">
      <c r="I731" s="5">
        <v>1354</v>
      </c>
      <c r="J731" s="7">
        <v>77.784101688484157</v>
      </c>
    </row>
    <row r="732" spans="9:10" x14ac:dyDescent="0.2">
      <c r="I732" s="5">
        <v>1357</v>
      </c>
      <c r="J732" s="7">
        <v>62.642369020501135</v>
      </c>
    </row>
    <row r="733" spans="9:10" x14ac:dyDescent="0.2">
      <c r="I733" s="5">
        <v>1358</v>
      </c>
      <c r="J733" s="7">
        <v>69.526901669758814</v>
      </c>
    </row>
    <row r="734" spans="9:10" x14ac:dyDescent="0.2">
      <c r="I734" s="5">
        <v>1360</v>
      </c>
      <c r="J734" s="7">
        <v>79.545454545454547</v>
      </c>
    </row>
    <row r="735" spans="9:10" x14ac:dyDescent="0.2">
      <c r="I735" s="5">
        <v>1362</v>
      </c>
      <c r="J735" s="7">
        <v>84.967320261437905</v>
      </c>
    </row>
    <row r="736" spans="9:10" x14ac:dyDescent="0.2">
      <c r="I736" s="5">
        <v>1363</v>
      </c>
      <c r="J736" s="7">
        <v>42.763962494904199</v>
      </c>
    </row>
    <row r="737" spans="9:10" x14ac:dyDescent="0.2">
      <c r="I737" s="5">
        <v>1370</v>
      </c>
      <c r="J737" s="7">
        <v>69.774436090225564</v>
      </c>
    </row>
    <row r="738" spans="9:10" x14ac:dyDescent="0.2">
      <c r="I738" s="5">
        <v>1371</v>
      </c>
      <c r="J738" s="7">
        <v>47.425474254742547</v>
      </c>
    </row>
    <row r="739" spans="9:10" x14ac:dyDescent="0.2">
      <c r="I739" s="5">
        <v>1374</v>
      </c>
      <c r="J739" s="7">
        <v>88.58716293201671</v>
      </c>
    </row>
    <row r="740" spans="9:10" x14ac:dyDescent="0.2">
      <c r="I740" s="5">
        <v>1376</v>
      </c>
      <c r="J740" s="7">
        <v>76.06619987269255</v>
      </c>
    </row>
    <row r="741" spans="9:10" x14ac:dyDescent="0.2">
      <c r="I741" s="5">
        <v>1377</v>
      </c>
      <c r="J741" s="7">
        <v>58.408215661103981</v>
      </c>
    </row>
    <row r="742" spans="9:10" x14ac:dyDescent="0.2">
      <c r="I742" s="5">
        <v>1378</v>
      </c>
      <c r="J742" s="7">
        <v>45.208655332302939</v>
      </c>
    </row>
    <row r="743" spans="9:10" x14ac:dyDescent="0.2">
      <c r="I743" s="5">
        <v>1381</v>
      </c>
      <c r="J743" s="7">
        <v>33.854166666666664</v>
      </c>
    </row>
    <row r="744" spans="9:10" x14ac:dyDescent="0.2">
      <c r="I744" s="5">
        <v>1382</v>
      </c>
      <c r="J744" s="7">
        <v>71.493076459963874</v>
      </c>
    </row>
    <row r="745" spans="9:10" x14ac:dyDescent="0.2">
      <c r="I745" s="5">
        <v>1384</v>
      </c>
      <c r="J745" s="7">
        <v>50.179211469534053</v>
      </c>
    </row>
    <row r="746" spans="9:10" x14ac:dyDescent="0.2">
      <c r="I746" s="5">
        <v>1385</v>
      </c>
      <c r="J746" s="7">
        <v>57.755775577557756</v>
      </c>
    </row>
    <row r="747" spans="9:10" x14ac:dyDescent="0.2">
      <c r="I747" s="5">
        <v>1386</v>
      </c>
      <c r="J747" s="7">
        <v>64.358974358974365</v>
      </c>
    </row>
    <row r="748" spans="9:10" x14ac:dyDescent="0.2">
      <c r="I748" s="5">
        <v>1388</v>
      </c>
      <c r="J748" s="7">
        <v>41.97530864197531</v>
      </c>
    </row>
    <row r="749" spans="9:10" x14ac:dyDescent="0.2">
      <c r="I749" s="5">
        <v>1389</v>
      </c>
      <c r="J749" s="7">
        <v>108.10423825887743</v>
      </c>
    </row>
    <row r="750" spans="9:10" x14ac:dyDescent="0.2">
      <c r="I750" s="5">
        <v>1390</v>
      </c>
      <c r="J750" s="7">
        <v>67.076292882744497</v>
      </c>
    </row>
    <row r="751" spans="9:10" x14ac:dyDescent="0.2">
      <c r="I751" s="5">
        <v>1391</v>
      </c>
      <c r="J751" s="7">
        <v>77.049180327868854</v>
      </c>
    </row>
    <row r="752" spans="9:10" x14ac:dyDescent="0.2">
      <c r="I752" s="5">
        <v>1397</v>
      </c>
      <c r="J752" s="7">
        <v>65.735414954806899</v>
      </c>
    </row>
    <row r="753" spans="9:10" x14ac:dyDescent="0.2">
      <c r="I753" s="5">
        <v>1399</v>
      </c>
      <c r="J753" s="7">
        <v>44.344473007712082</v>
      </c>
    </row>
    <row r="754" spans="9:10" x14ac:dyDescent="0.2">
      <c r="I754" s="5">
        <v>1400</v>
      </c>
      <c r="J754" s="7">
        <v>53.192724458204331</v>
      </c>
    </row>
    <row r="755" spans="9:10" x14ac:dyDescent="0.2">
      <c r="I755" s="5">
        <v>1401</v>
      </c>
      <c r="J755" s="7">
        <v>59.405940594059409</v>
      </c>
    </row>
    <row r="756" spans="9:10" x14ac:dyDescent="0.2">
      <c r="I756" s="5">
        <v>1403</v>
      </c>
      <c r="J756" s="7">
        <v>75.146899224806205</v>
      </c>
    </row>
    <row r="757" spans="9:10" x14ac:dyDescent="0.2">
      <c r="I757" s="5">
        <v>1404</v>
      </c>
      <c r="J757" s="7">
        <v>95.938284164123431</v>
      </c>
    </row>
    <row r="758" spans="9:10" x14ac:dyDescent="0.2">
      <c r="I758" s="5">
        <v>1405</v>
      </c>
      <c r="J758" s="7">
        <v>55.673382820784731</v>
      </c>
    </row>
    <row r="759" spans="9:10" x14ac:dyDescent="0.2">
      <c r="I759" s="5">
        <v>1408</v>
      </c>
      <c r="J759" s="7">
        <v>67.226890756302524</v>
      </c>
    </row>
    <row r="760" spans="9:10" x14ac:dyDescent="0.2">
      <c r="I760" s="5">
        <v>1412</v>
      </c>
      <c r="J760" s="7">
        <v>55.467511885895405</v>
      </c>
    </row>
    <row r="761" spans="9:10" x14ac:dyDescent="0.2">
      <c r="I761" s="5">
        <v>1414</v>
      </c>
      <c r="J761" s="7">
        <v>69.685466377440349</v>
      </c>
    </row>
    <row r="762" spans="9:10" x14ac:dyDescent="0.2">
      <c r="I762" s="5">
        <v>1415</v>
      </c>
      <c r="J762" s="7">
        <v>77.209996270048492</v>
      </c>
    </row>
    <row r="763" spans="9:10" x14ac:dyDescent="0.2">
      <c r="I763" s="5">
        <v>1419</v>
      </c>
      <c r="J763" s="7">
        <v>54.195804195804193</v>
      </c>
    </row>
    <row r="764" spans="9:10" x14ac:dyDescent="0.2">
      <c r="I764" s="5">
        <v>1420</v>
      </c>
      <c r="J764" s="7">
        <v>60.466377440347074</v>
      </c>
    </row>
    <row r="765" spans="9:10" x14ac:dyDescent="0.2">
      <c r="I765" s="5">
        <v>1425</v>
      </c>
      <c r="J765" s="7">
        <v>60.810810810810814</v>
      </c>
    </row>
    <row r="766" spans="9:10" x14ac:dyDescent="0.2">
      <c r="I766" s="5">
        <v>1426</v>
      </c>
      <c r="J766" s="7">
        <v>56.709265175718848</v>
      </c>
    </row>
    <row r="767" spans="9:10" x14ac:dyDescent="0.2">
      <c r="I767" s="5">
        <v>1428</v>
      </c>
      <c r="J767" s="7">
        <v>56.657223796033996</v>
      </c>
    </row>
    <row r="768" spans="9:10" x14ac:dyDescent="0.2">
      <c r="I768" s="5">
        <v>1429</v>
      </c>
      <c r="J768" s="7">
        <v>74.748743718592962</v>
      </c>
    </row>
    <row r="769" spans="9:10" x14ac:dyDescent="0.2">
      <c r="I769" s="5">
        <v>1430</v>
      </c>
      <c r="J769" s="7">
        <v>63.506944444444443</v>
      </c>
    </row>
    <row r="770" spans="9:10" x14ac:dyDescent="0.2">
      <c r="I770" s="5">
        <v>1433</v>
      </c>
      <c r="J770" s="7">
        <v>39.716748768472904</v>
      </c>
    </row>
    <row r="771" spans="9:10" x14ac:dyDescent="0.2">
      <c r="I771" s="5">
        <v>1435</v>
      </c>
      <c r="J771" s="7">
        <v>71.047957371225579</v>
      </c>
    </row>
    <row r="772" spans="9:10" x14ac:dyDescent="0.2">
      <c r="I772" s="5">
        <v>1436</v>
      </c>
      <c r="J772" s="7">
        <v>60.924369747899156</v>
      </c>
    </row>
    <row r="773" spans="9:10" x14ac:dyDescent="0.2">
      <c r="I773" s="5">
        <v>1437</v>
      </c>
      <c r="J773" s="7">
        <v>69.733796296296291</v>
      </c>
    </row>
    <row r="774" spans="9:10" x14ac:dyDescent="0.2">
      <c r="I774" s="5">
        <v>1438</v>
      </c>
      <c r="J774" s="7">
        <v>102.12655279503106</v>
      </c>
    </row>
    <row r="775" spans="9:10" x14ac:dyDescent="0.2">
      <c r="I775" s="5">
        <v>1439</v>
      </c>
      <c r="J775" s="7">
        <v>69.692737430167597</v>
      </c>
    </row>
    <row r="776" spans="9:10" x14ac:dyDescent="0.2">
      <c r="I776" s="5">
        <v>1444</v>
      </c>
      <c r="J776" s="7">
        <v>63.550420168067227</v>
      </c>
    </row>
    <row r="777" spans="9:10" x14ac:dyDescent="0.2">
      <c r="I777" s="5">
        <v>1445</v>
      </c>
      <c r="J777" s="7">
        <v>63.150492264416314</v>
      </c>
    </row>
    <row r="778" spans="9:10" x14ac:dyDescent="0.2">
      <c r="I778" s="5">
        <v>1447</v>
      </c>
      <c r="J778" s="7">
        <v>66.456228956228955</v>
      </c>
    </row>
    <row r="779" spans="9:10" x14ac:dyDescent="0.2">
      <c r="I779" s="5">
        <v>1452</v>
      </c>
      <c r="J779" s="7">
        <v>91.11075848936845</v>
      </c>
    </row>
    <row r="780" spans="9:10" x14ac:dyDescent="0.2">
      <c r="I780" s="5">
        <v>1454</v>
      </c>
      <c r="J780" s="7">
        <v>37.061403508771932</v>
      </c>
    </row>
    <row r="781" spans="9:10" x14ac:dyDescent="0.2">
      <c r="I781" s="5">
        <v>1455</v>
      </c>
      <c r="J781" s="7">
        <v>75.757575757575751</v>
      </c>
    </row>
    <row r="782" spans="9:10" x14ac:dyDescent="0.2">
      <c r="I782" s="5">
        <v>1457</v>
      </c>
      <c r="J782" s="7">
        <v>58.091286307053942</v>
      </c>
    </row>
    <row r="783" spans="9:10" x14ac:dyDescent="0.2">
      <c r="I783" s="5">
        <v>1459</v>
      </c>
      <c r="J783" s="7">
        <v>65.920686456400745</v>
      </c>
    </row>
    <row r="784" spans="9:10" x14ac:dyDescent="0.2">
      <c r="I784" s="5">
        <v>1460</v>
      </c>
      <c r="J784" s="7">
        <v>58.718152866242036</v>
      </c>
    </row>
  </sheetData>
  <sheetProtection sheet="1" scenarios="1" selectLockedCells="1" selectUnlockedCells="1"/>
  <mergeCells count="2">
    <mergeCell ref="A1:D2"/>
    <mergeCell ref="A3:D12"/>
  </mergeCells>
  <pageMargins left="0.7" right="0.7" top="0.75" bottom="0.75" header="0.3" footer="0.3"/>
  <pageSetup orientation="portrait" horizontalDpi="300" verticalDpi="300" r:id="rId4"/>
  <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89504-5D6F-FD4F-83AE-711640F8F0E4}">
  <sheetPr codeName="Sheet15">
    <tabColor rgb="FFEEE6AC"/>
  </sheetPr>
  <dimension ref="A1:R956"/>
  <sheetViews>
    <sheetView topLeftCell="I1" workbookViewId="0">
      <selection activeCell="U19" sqref="U19"/>
    </sheetView>
  </sheetViews>
  <sheetFormatPr baseColWidth="10" defaultColWidth="11" defaultRowHeight="16" x14ac:dyDescent="0.2"/>
  <cols>
    <col min="1" max="1" width="15.5" customWidth="1"/>
    <col min="2" max="2" width="12.1640625" customWidth="1"/>
    <col min="3" max="3" width="18.33203125" bestFit="1" customWidth="1"/>
    <col min="4" max="4" width="18.83203125" customWidth="1"/>
    <col min="5" max="5" width="18.33203125" bestFit="1" customWidth="1"/>
    <col min="6" max="6" width="13" bestFit="1" customWidth="1"/>
    <col min="7" max="7" width="18.33203125" bestFit="1" customWidth="1"/>
    <col min="9" max="9" width="13" bestFit="1" customWidth="1"/>
    <col min="10" max="10" width="18.33203125" bestFit="1" customWidth="1"/>
    <col min="11" max="11" width="18.83203125" bestFit="1" customWidth="1"/>
    <col min="12" max="12" width="29.1640625" customWidth="1"/>
    <col min="13" max="13" width="14" bestFit="1" customWidth="1"/>
    <col min="14" max="14" width="14.1640625" bestFit="1" customWidth="1"/>
    <col min="16" max="16" width="24.5" bestFit="1" customWidth="1"/>
    <col min="17" max="17" width="14" bestFit="1" customWidth="1"/>
    <col min="18" max="18" width="14.1640625" bestFit="1" customWidth="1"/>
  </cols>
  <sheetData>
    <row r="1" spans="1:18" ht="17" customHeight="1" thickBot="1" x14ac:dyDescent="0.25">
      <c r="A1" s="108" t="s">
        <v>309</v>
      </c>
      <c r="B1" s="108"/>
      <c r="C1" s="108"/>
      <c r="D1" s="108"/>
    </row>
    <row r="2" spans="1:18" ht="17" thickBot="1" x14ac:dyDescent="0.25">
      <c r="A2" s="108"/>
      <c r="B2" s="108"/>
      <c r="C2" s="108"/>
      <c r="D2" s="108"/>
      <c r="F2" s="37" t="s">
        <v>369</v>
      </c>
      <c r="G2" s="37"/>
      <c r="I2" s="37" t="s">
        <v>370</v>
      </c>
      <c r="J2" s="37"/>
      <c r="L2" t="s">
        <v>373</v>
      </c>
    </row>
    <row r="3" spans="1:18" ht="17" customHeight="1" thickBot="1" x14ac:dyDescent="0.25">
      <c r="A3" s="109" t="s">
        <v>481</v>
      </c>
      <c r="B3" s="109"/>
      <c r="C3" s="109"/>
      <c r="D3" s="109"/>
      <c r="F3" s="8"/>
      <c r="G3" s="8"/>
      <c r="I3" s="8"/>
      <c r="J3" s="8"/>
      <c r="P3" s="10"/>
      <c r="Q3" s="10" t="s">
        <v>369</v>
      </c>
      <c r="R3" s="10" t="s">
        <v>370</v>
      </c>
    </row>
    <row r="4" spans="1:18" x14ac:dyDescent="0.2">
      <c r="A4" s="109"/>
      <c r="B4" s="109"/>
      <c r="C4" s="109"/>
      <c r="D4" s="109"/>
      <c r="F4" s="8" t="s">
        <v>288</v>
      </c>
      <c r="G4" s="8">
        <v>221375.11378555797</v>
      </c>
      <c r="I4" s="8" t="s">
        <v>288</v>
      </c>
      <c r="J4" s="8">
        <v>156979.8244111349</v>
      </c>
      <c r="L4" s="10"/>
      <c r="M4" s="10" t="s">
        <v>369</v>
      </c>
      <c r="N4" s="10" t="s">
        <v>370</v>
      </c>
      <c r="P4" s="8" t="s">
        <v>288</v>
      </c>
      <c r="Q4" s="8">
        <v>221375.11378555797</v>
      </c>
      <c r="R4" s="8">
        <v>156979.8244111349</v>
      </c>
    </row>
    <row r="5" spans="1:18" x14ac:dyDescent="0.2">
      <c r="A5" s="109"/>
      <c r="B5" s="109"/>
      <c r="C5" s="109"/>
      <c r="D5" s="109"/>
      <c r="F5" s="8" t="s">
        <v>289</v>
      </c>
      <c r="G5" s="8">
        <v>4296.3195223009607</v>
      </c>
      <c r="I5" s="8" t="s">
        <v>289</v>
      </c>
      <c r="J5" s="8">
        <v>1813.5151440533707</v>
      </c>
      <c r="L5" s="8" t="s">
        <v>288</v>
      </c>
      <c r="M5" s="8">
        <v>221375.11378555797</v>
      </c>
      <c r="N5" s="8">
        <v>156979.8244111349</v>
      </c>
      <c r="P5" s="8" t="s">
        <v>374</v>
      </c>
      <c r="Q5" s="8">
        <v>8435471177.0308905</v>
      </c>
      <c r="R5" s="8">
        <v>3071773923.981997</v>
      </c>
    </row>
    <row r="6" spans="1:18" x14ac:dyDescent="0.2">
      <c r="A6" s="109"/>
      <c r="B6" s="109"/>
      <c r="C6" s="109"/>
      <c r="D6" s="109"/>
      <c r="F6" s="8" t="s">
        <v>290</v>
      </c>
      <c r="G6" s="8">
        <v>200000</v>
      </c>
      <c r="I6" s="8" t="s">
        <v>290</v>
      </c>
      <c r="J6" s="8">
        <v>145000</v>
      </c>
      <c r="L6" s="8" t="s">
        <v>374</v>
      </c>
      <c r="M6" s="8">
        <v>8435471177.0308905</v>
      </c>
      <c r="N6" s="8">
        <v>3071773923.981997</v>
      </c>
      <c r="P6" s="8" t="s">
        <v>375</v>
      </c>
      <c r="Q6" s="8">
        <v>457</v>
      </c>
      <c r="R6" s="8">
        <v>934</v>
      </c>
    </row>
    <row r="7" spans="1:18" x14ac:dyDescent="0.2">
      <c r="A7" s="109"/>
      <c r="B7" s="109"/>
      <c r="C7" s="109"/>
      <c r="D7" s="109"/>
      <c r="F7" s="8" t="s">
        <v>291</v>
      </c>
      <c r="G7" s="8">
        <v>250000</v>
      </c>
      <c r="I7" s="8" t="s">
        <v>291</v>
      </c>
      <c r="J7" s="8">
        <v>140000</v>
      </c>
      <c r="L7" s="8" t="s">
        <v>375</v>
      </c>
      <c r="M7" s="8">
        <v>457</v>
      </c>
      <c r="N7" s="8">
        <v>934</v>
      </c>
      <c r="P7" t="s">
        <v>385</v>
      </c>
      <c r="Q7">
        <f>SQRT(M6)/SQRT(M7)</f>
        <v>4296.3195223009607</v>
      </c>
      <c r="R7">
        <f>SQRT(N6)/SQRT(N7)</f>
        <v>1813.5151440533707</v>
      </c>
    </row>
    <row r="8" spans="1:18" x14ac:dyDescent="0.2">
      <c r="A8" s="109"/>
      <c r="B8" s="109"/>
      <c r="C8" s="109"/>
      <c r="D8" s="109"/>
      <c r="F8" s="8" t="s">
        <v>292</v>
      </c>
      <c r="G8" s="8">
        <v>91844.821176977042</v>
      </c>
      <c r="I8" s="8" t="s">
        <v>292</v>
      </c>
      <c r="J8" s="8">
        <v>55423.586350776663</v>
      </c>
      <c r="L8" s="8" t="s">
        <v>376</v>
      </c>
      <c r="M8" s="8">
        <v>0</v>
      </c>
      <c r="N8" s="8"/>
      <c r="P8" t="s">
        <v>388</v>
      </c>
      <c r="Q8">
        <f>Q7*M14</f>
        <v>8437.0224254113236</v>
      </c>
      <c r="R8">
        <f>R7*M14</f>
        <v>3561.3431123499922</v>
      </c>
    </row>
    <row r="9" spans="1:18" x14ac:dyDescent="0.2">
      <c r="A9" s="109"/>
      <c r="B9" s="109"/>
      <c r="C9" s="109"/>
      <c r="D9" s="109"/>
      <c r="F9" s="8" t="s">
        <v>293</v>
      </c>
      <c r="G9" s="8">
        <v>8435471177.0308905</v>
      </c>
      <c r="I9" s="8" t="s">
        <v>293</v>
      </c>
      <c r="J9" s="8">
        <v>3071773923.981997</v>
      </c>
      <c r="L9" s="8" t="s">
        <v>377</v>
      </c>
      <c r="M9" s="8">
        <v>623</v>
      </c>
      <c r="N9" s="8"/>
      <c r="P9" t="s">
        <v>387</v>
      </c>
      <c r="Q9">
        <v>8437.0224254113236</v>
      </c>
      <c r="R9">
        <v>3561.3431123499922</v>
      </c>
    </row>
    <row r="10" spans="1:18" x14ac:dyDescent="0.2">
      <c r="A10" s="109"/>
      <c r="B10" s="109"/>
      <c r="C10" s="109"/>
      <c r="D10" s="109"/>
      <c r="F10" s="8" t="s">
        <v>294</v>
      </c>
      <c r="G10" s="8">
        <v>3.437300663102163</v>
      </c>
      <c r="I10" s="8" t="s">
        <v>294</v>
      </c>
      <c r="J10" s="8">
        <v>2.3841423188658877</v>
      </c>
      <c r="L10" s="8" t="s">
        <v>378</v>
      </c>
      <c r="M10" s="8">
        <v>13.808688687859593</v>
      </c>
      <c r="N10" s="8"/>
    </row>
    <row r="11" spans="1:18" x14ac:dyDescent="0.2">
      <c r="A11" s="109"/>
      <c r="B11" s="109"/>
      <c r="C11" s="109"/>
      <c r="D11" s="109"/>
      <c r="F11" s="8" t="s">
        <v>295</v>
      </c>
      <c r="G11" s="8">
        <v>1.4061560298865561</v>
      </c>
      <c r="I11" s="8" t="s">
        <v>295</v>
      </c>
      <c r="J11" s="8">
        <v>1.161243311801909</v>
      </c>
      <c r="L11" s="8" t="s">
        <v>379</v>
      </c>
      <c r="M11" s="8">
        <v>2.4720730343129076E-38</v>
      </c>
      <c r="N11" s="8"/>
      <c r="P11" t="s">
        <v>389</v>
      </c>
      <c r="Q11">
        <f>Q4+Q8</f>
        <v>229812.1362109693</v>
      </c>
      <c r="R11">
        <f>R4+R8</f>
        <v>160541.16752348491</v>
      </c>
    </row>
    <row r="12" spans="1:18" x14ac:dyDescent="0.2">
      <c r="A12" s="109"/>
      <c r="B12" s="109"/>
      <c r="C12" s="109"/>
      <c r="D12" s="109"/>
      <c r="F12" s="8" t="s">
        <v>296</v>
      </c>
      <c r="G12" s="8">
        <v>680500</v>
      </c>
      <c r="I12" s="8" t="s">
        <v>296</v>
      </c>
      <c r="J12" s="8">
        <v>389970</v>
      </c>
      <c r="L12" s="8" t="s">
        <v>380</v>
      </c>
      <c r="M12" s="8">
        <v>1.6473031474997502</v>
      </c>
      <c r="N12" s="8"/>
      <c r="P12" t="s">
        <v>390</v>
      </c>
      <c r="Q12">
        <f>Q4-Q8</f>
        <v>212938.09136014665</v>
      </c>
      <c r="R12">
        <f>R4-R8</f>
        <v>153418.4812987849</v>
      </c>
    </row>
    <row r="13" spans="1:18" x14ac:dyDescent="0.2">
      <c r="A13" s="109"/>
      <c r="B13" s="109"/>
      <c r="C13" s="109"/>
      <c r="D13" s="109"/>
      <c r="F13" s="8" t="s">
        <v>297</v>
      </c>
      <c r="G13" s="8">
        <v>64500</v>
      </c>
      <c r="I13" s="8" t="s">
        <v>297</v>
      </c>
      <c r="J13" s="8">
        <v>34900</v>
      </c>
      <c r="L13" s="8" t="s">
        <v>381</v>
      </c>
      <c r="M13" s="8">
        <v>4.9441460686258153E-38</v>
      </c>
      <c r="N13" s="8"/>
    </row>
    <row r="14" spans="1:18" ht="17" thickBot="1" x14ac:dyDescent="0.25">
      <c r="A14" s="77"/>
      <c r="B14" s="77"/>
      <c r="C14" s="77"/>
      <c r="D14" s="77"/>
      <c r="F14" s="8" t="s">
        <v>298</v>
      </c>
      <c r="G14" s="8">
        <v>745000</v>
      </c>
      <c r="I14" s="8" t="s">
        <v>298</v>
      </c>
      <c r="J14" s="8">
        <v>424870</v>
      </c>
      <c r="L14" s="9" t="s">
        <v>382</v>
      </c>
      <c r="M14" s="9">
        <v>1.963779086172982</v>
      </c>
      <c r="N14" s="9"/>
    </row>
    <row r="15" spans="1:18" x14ac:dyDescent="0.2">
      <c r="A15" s="82"/>
      <c r="B15" s="82"/>
      <c r="C15" s="82"/>
      <c r="D15" s="82"/>
      <c r="F15" s="8" t="s">
        <v>299</v>
      </c>
      <c r="G15" s="8">
        <v>101168427</v>
      </c>
      <c r="I15" s="8" t="s">
        <v>299</v>
      </c>
      <c r="J15" s="8">
        <v>146619156</v>
      </c>
    </row>
    <row r="16" spans="1:18" ht="17" thickBot="1" x14ac:dyDescent="0.25">
      <c r="A16" s="82"/>
      <c r="B16" s="82"/>
      <c r="C16" s="82"/>
      <c r="D16" s="82"/>
      <c r="E16" t="s">
        <v>329</v>
      </c>
      <c r="F16" s="9" t="s">
        <v>300</v>
      </c>
      <c r="G16" s="9">
        <v>457</v>
      </c>
      <c r="I16" s="9" t="s">
        <v>300</v>
      </c>
      <c r="J16" s="9">
        <v>934</v>
      </c>
      <c r="L16" t="s">
        <v>383</v>
      </c>
      <c r="M16">
        <f>SUM(M7:N7)</f>
        <v>1391</v>
      </c>
    </row>
    <row r="17" spans="1:13" x14ac:dyDescent="0.2">
      <c r="L17" t="s">
        <v>384</v>
      </c>
      <c r="M17">
        <f>M5-N5</f>
        <v>64395.289374423068</v>
      </c>
    </row>
    <row r="18" spans="1:13" x14ac:dyDescent="0.2">
      <c r="A18" s="3" t="s">
        <v>306</v>
      </c>
      <c r="B18" t="s">
        <v>311</v>
      </c>
      <c r="L18" t="s">
        <v>385</v>
      </c>
      <c r="M18">
        <f>SQRT((M6/M7)+(N6/N7))</f>
        <v>4663.3891769200727</v>
      </c>
    </row>
    <row r="19" spans="1:13" x14ac:dyDescent="0.2">
      <c r="F19" s="3" t="s">
        <v>306</v>
      </c>
      <c r="G19" t="s">
        <v>311</v>
      </c>
      <c r="I19" s="3" t="s">
        <v>359</v>
      </c>
      <c r="J19" t="s">
        <v>370</v>
      </c>
    </row>
    <row r="20" spans="1:13" x14ac:dyDescent="0.2">
      <c r="A20" s="3" t="s">
        <v>286</v>
      </c>
      <c r="B20" t="s">
        <v>318</v>
      </c>
      <c r="C20" t="s">
        <v>312</v>
      </c>
      <c r="F20" s="3" t="s">
        <v>359</v>
      </c>
      <c r="G20" t="s">
        <v>369</v>
      </c>
      <c r="I20" s="3" t="s">
        <v>306</v>
      </c>
      <c r="J20" t="s">
        <v>311</v>
      </c>
      <c r="L20" t="s">
        <v>386</v>
      </c>
      <c r="M20">
        <f>M18*M14</f>
        <v>9157.8661363210758</v>
      </c>
    </row>
    <row r="21" spans="1:13" x14ac:dyDescent="0.2">
      <c r="A21" s="5" t="s">
        <v>369</v>
      </c>
      <c r="B21" s="4">
        <v>457</v>
      </c>
      <c r="C21" s="7">
        <v>221375.11378555797</v>
      </c>
      <c r="L21" t="s">
        <v>387</v>
      </c>
      <c r="M21">
        <f>M17-M20</f>
        <v>55237.42323810199</v>
      </c>
    </row>
    <row r="22" spans="1:13" x14ac:dyDescent="0.2">
      <c r="A22" s="5" t="s">
        <v>370</v>
      </c>
      <c r="B22" s="4">
        <v>934</v>
      </c>
      <c r="C22" s="7">
        <v>156979.8244111349</v>
      </c>
      <c r="D22" s="7"/>
      <c r="F22" s="3" t="s">
        <v>286</v>
      </c>
      <c r="G22" t="s">
        <v>312</v>
      </c>
      <c r="I22" s="3" t="s">
        <v>286</v>
      </c>
      <c r="J22" t="s">
        <v>312</v>
      </c>
      <c r="L22" t="s">
        <v>388</v>
      </c>
      <c r="M22">
        <f>M17+M20</f>
        <v>73553.155510744138</v>
      </c>
    </row>
    <row r="23" spans="1:13" x14ac:dyDescent="0.2">
      <c r="A23" s="5" t="s">
        <v>307</v>
      </c>
      <c r="B23" s="4">
        <v>1391</v>
      </c>
      <c r="C23" s="7">
        <v>178136.29259525522</v>
      </c>
      <c r="D23" s="7"/>
      <c r="F23" s="5">
        <v>3</v>
      </c>
      <c r="G23" s="7">
        <v>223500</v>
      </c>
      <c r="I23" s="5">
        <v>1</v>
      </c>
      <c r="J23" s="7">
        <v>208500</v>
      </c>
    </row>
    <row r="24" spans="1:13" x14ac:dyDescent="0.2">
      <c r="D24" s="7"/>
      <c r="F24" s="5">
        <v>5</v>
      </c>
      <c r="G24" s="7">
        <v>250000</v>
      </c>
      <c r="I24" s="5">
        <v>2</v>
      </c>
      <c r="J24" s="7">
        <v>181500</v>
      </c>
    </row>
    <row r="25" spans="1:13" x14ac:dyDescent="0.2">
      <c r="F25" s="5">
        <v>6</v>
      </c>
      <c r="G25" s="7">
        <v>143000</v>
      </c>
      <c r="I25" s="5">
        <v>4</v>
      </c>
      <c r="J25" s="7">
        <v>140000</v>
      </c>
    </row>
    <row r="26" spans="1:13" x14ac:dyDescent="0.2">
      <c r="F26" s="5">
        <v>11</v>
      </c>
      <c r="G26" s="7">
        <v>129500</v>
      </c>
      <c r="I26" s="5">
        <v>7</v>
      </c>
      <c r="J26" s="7">
        <v>307000</v>
      </c>
    </row>
    <row r="27" spans="1:13" x14ac:dyDescent="0.2">
      <c r="F27" s="5">
        <v>12</v>
      </c>
      <c r="G27" s="7">
        <v>345000</v>
      </c>
      <c r="I27" s="5">
        <v>8</v>
      </c>
      <c r="J27" s="7">
        <v>200000</v>
      </c>
    </row>
    <row r="28" spans="1:13" x14ac:dyDescent="0.2">
      <c r="F28" s="5">
        <v>13</v>
      </c>
      <c r="G28" s="7">
        <v>144000</v>
      </c>
      <c r="I28" s="5">
        <v>9</v>
      </c>
      <c r="J28" s="7">
        <v>129900</v>
      </c>
    </row>
    <row r="29" spans="1:13" x14ac:dyDescent="0.2">
      <c r="F29" s="5">
        <v>14</v>
      </c>
      <c r="G29" s="7">
        <v>279500</v>
      </c>
      <c r="I29" s="5">
        <v>10</v>
      </c>
      <c r="J29" s="7">
        <v>118000</v>
      </c>
    </row>
    <row r="30" spans="1:13" x14ac:dyDescent="0.2">
      <c r="F30" s="5">
        <v>15</v>
      </c>
      <c r="G30" s="7">
        <v>157000</v>
      </c>
      <c r="I30" s="5">
        <v>16</v>
      </c>
      <c r="J30" s="7">
        <v>132000</v>
      </c>
    </row>
    <row r="31" spans="1:13" x14ac:dyDescent="0.2">
      <c r="F31" s="5">
        <v>17</v>
      </c>
      <c r="G31" s="7">
        <v>149000</v>
      </c>
      <c r="I31" s="5">
        <v>20</v>
      </c>
      <c r="J31" s="7">
        <v>139000</v>
      </c>
    </row>
    <row r="32" spans="1:13" x14ac:dyDescent="0.2">
      <c r="F32" s="5">
        <v>18</v>
      </c>
      <c r="G32" s="7">
        <v>90000</v>
      </c>
      <c r="I32" s="5">
        <v>22</v>
      </c>
      <c r="J32" s="7">
        <v>139400</v>
      </c>
    </row>
    <row r="33" spans="6:10" x14ac:dyDescent="0.2">
      <c r="F33" s="5">
        <v>19</v>
      </c>
      <c r="G33" s="7">
        <v>159000</v>
      </c>
      <c r="I33" s="5">
        <v>23</v>
      </c>
      <c r="J33" s="7">
        <v>230000</v>
      </c>
    </row>
    <row r="34" spans="6:10" x14ac:dyDescent="0.2">
      <c r="F34" s="5">
        <v>21</v>
      </c>
      <c r="G34" s="7">
        <v>325300</v>
      </c>
      <c r="I34" s="5">
        <v>24</v>
      </c>
      <c r="J34" s="7">
        <v>129900</v>
      </c>
    </row>
    <row r="35" spans="6:10" x14ac:dyDescent="0.2">
      <c r="F35" s="5">
        <v>26</v>
      </c>
      <c r="G35" s="7">
        <v>256300</v>
      </c>
      <c r="I35" s="5">
        <v>25</v>
      </c>
      <c r="J35" s="7">
        <v>154000</v>
      </c>
    </row>
    <row r="36" spans="6:10" x14ac:dyDescent="0.2">
      <c r="F36" s="5">
        <v>28</v>
      </c>
      <c r="G36" s="7">
        <v>306000</v>
      </c>
      <c r="I36" s="5">
        <v>27</v>
      </c>
      <c r="J36" s="7">
        <v>134800</v>
      </c>
    </row>
    <row r="37" spans="6:10" x14ac:dyDescent="0.2">
      <c r="F37" s="5">
        <v>29</v>
      </c>
      <c r="G37" s="7">
        <v>207500</v>
      </c>
      <c r="I37" s="5">
        <v>30</v>
      </c>
      <c r="J37" s="7">
        <v>68500</v>
      </c>
    </row>
    <row r="38" spans="6:10" x14ac:dyDescent="0.2">
      <c r="F38" s="5">
        <v>33</v>
      </c>
      <c r="G38" s="7">
        <v>179900</v>
      </c>
      <c r="I38" s="5">
        <v>31</v>
      </c>
      <c r="J38" s="7">
        <v>40000</v>
      </c>
    </row>
    <row r="39" spans="6:10" x14ac:dyDescent="0.2">
      <c r="F39" s="5">
        <v>34</v>
      </c>
      <c r="G39" s="7">
        <v>165500</v>
      </c>
      <c r="I39" s="5">
        <v>32</v>
      </c>
      <c r="J39" s="7">
        <v>149350</v>
      </c>
    </row>
    <row r="40" spans="6:10" x14ac:dyDescent="0.2">
      <c r="F40" s="5">
        <v>36</v>
      </c>
      <c r="G40" s="7">
        <v>309000</v>
      </c>
      <c r="I40" s="5">
        <v>35</v>
      </c>
      <c r="J40" s="7">
        <v>277500</v>
      </c>
    </row>
    <row r="41" spans="6:10" x14ac:dyDescent="0.2">
      <c r="F41" s="5">
        <v>37</v>
      </c>
      <c r="G41" s="7">
        <v>145000</v>
      </c>
      <c r="I41" s="5">
        <v>38</v>
      </c>
      <c r="J41" s="7">
        <v>153000</v>
      </c>
    </row>
    <row r="42" spans="6:10" x14ac:dyDescent="0.2">
      <c r="F42" s="5">
        <v>42</v>
      </c>
      <c r="G42" s="7">
        <v>170000</v>
      </c>
      <c r="I42" s="5">
        <v>39</v>
      </c>
      <c r="J42" s="7">
        <v>109000</v>
      </c>
    </row>
    <row r="43" spans="6:10" x14ac:dyDescent="0.2">
      <c r="F43" s="5">
        <v>47</v>
      </c>
      <c r="G43" s="7">
        <v>239686</v>
      </c>
      <c r="I43" s="5">
        <v>40</v>
      </c>
      <c r="J43" s="7">
        <v>82000</v>
      </c>
    </row>
    <row r="44" spans="6:10" x14ac:dyDescent="0.2">
      <c r="F44" s="5">
        <v>48</v>
      </c>
      <c r="G44" s="7">
        <v>249700</v>
      </c>
      <c r="I44" s="5">
        <v>41</v>
      </c>
      <c r="J44" s="7">
        <v>160000</v>
      </c>
    </row>
    <row r="45" spans="6:10" x14ac:dyDescent="0.2">
      <c r="F45" s="5">
        <v>51</v>
      </c>
      <c r="G45" s="7">
        <v>177000</v>
      </c>
      <c r="I45" s="5">
        <v>43</v>
      </c>
      <c r="J45" s="7">
        <v>144000</v>
      </c>
    </row>
    <row r="46" spans="6:10" x14ac:dyDescent="0.2">
      <c r="F46" s="5">
        <v>58</v>
      </c>
      <c r="G46" s="7">
        <v>196500</v>
      </c>
      <c r="I46" s="5">
        <v>44</v>
      </c>
      <c r="J46" s="7">
        <v>130250</v>
      </c>
    </row>
    <row r="47" spans="6:10" x14ac:dyDescent="0.2">
      <c r="F47" s="5">
        <v>59</v>
      </c>
      <c r="G47" s="7">
        <v>438780</v>
      </c>
      <c r="I47" s="5">
        <v>45</v>
      </c>
      <c r="J47" s="7">
        <v>141000</v>
      </c>
    </row>
    <row r="48" spans="6:10" x14ac:dyDescent="0.2">
      <c r="F48" s="5">
        <v>61</v>
      </c>
      <c r="G48" s="7">
        <v>158000</v>
      </c>
      <c r="I48" s="5">
        <v>46</v>
      </c>
      <c r="J48" s="7">
        <v>319900</v>
      </c>
    </row>
    <row r="49" spans="6:10" x14ac:dyDescent="0.2">
      <c r="F49" s="5">
        <v>68</v>
      </c>
      <c r="G49" s="7">
        <v>226000</v>
      </c>
      <c r="I49" s="5">
        <v>49</v>
      </c>
      <c r="J49" s="7">
        <v>113000</v>
      </c>
    </row>
    <row r="50" spans="6:10" x14ac:dyDescent="0.2">
      <c r="F50" s="5">
        <v>70</v>
      </c>
      <c r="G50" s="7">
        <v>225000</v>
      </c>
      <c r="I50" s="5">
        <v>50</v>
      </c>
      <c r="J50" s="7">
        <v>127000</v>
      </c>
    </row>
    <row r="51" spans="6:10" x14ac:dyDescent="0.2">
      <c r="F51" s="5">
        <v>71</v>
      </c>
      <c r="G51" s="7">
        <v>244000</v>
      </c>
      <c r="I51" s="5">
        <v>52</v>
      </c>
      <c r="J51" s="7">
        <v>114500</v>
      </c>
    </row>
    <row r="52" spans="6:10" x14ac:dyDescent="0.2">
      <c r="F52" s="5">
        <v>79</v>
      </c>
      <c r="G52" s="7">
        <v>136500</v>
      </c>
      <c r="I52" s="5">
        <v>53</v>
      </c>
      <c r="J52" s="7">
        <v>110000</v>
      </c>
    </row>
    <row r="53" spans="6:10" x14ac:dyDescent="0.2">
      <c r="F53" s="5">
        <v>81</v>
      </c>
      <c r="G53" s="7">
        <v>193500</v>
      </c>
      <c r="I53" s="5">
        <v>55</v>
      </c>
      <c r="J53" s="7">
        <v>130000</v>
      </c>
    </row>
    <row r="54" spans="6:10" x14ac:dyDescent="0.2">
      <c r="F54" s="5">
        <v>86</v>
      </c>
      <c r="G54" s="7">
        <v>260000</v>
      </c>
      <c r="I54" s="5">
        <v>56</v>
      </c>
      <c r="J54" s="7">
        <v>180500</v>
      </c>
    </row>
    <row r="55" spans="6:10" x14ac:dyDescent="0.2">
      <c r="F55" s="5">
        <v>87</v>
      </c>
      <c r="G55" s="7">
        <v>174000</v>
      </c>
      <c r="I55" s="5">
        <v>57</v>
      </c>
      <c r="J55" s="7">
        <v>172500</v>
      </c>
    </row>
    <row r="56" spans="6:10" x14ac:dyDescent="0.2">
      <c r="F56" s="5">
        <v>93</v>
      </c>
      <c r="G56" s="7">
        <v>163500</v>
      </c>
      <c r="I56" s="5">
        <v>60</v>
      </c>
      <c r="J56" s="7">
        <v>124900</v>
      </c>
    </row>
    <row r="57" spans="6:10" x14ac:dyDescent="0.2">
      <c r="F57" s="5">
        <v>98</v>
      </c>
      <c r="G57" s="7">
        <v>94750</v>
      </c>
      <c r="I57" s="5">
        <v>62</v>
      </c>
      <c r="J57" s="7">
        <v>101000</v>
      </c>
    </row>
    <row r="58" spans="6:10" x14ac:dyDescent="0.2">
      <c r="F58" s="5">
        <v>99</v>
      </c>
      <c r="G58" s="7">
        <v>83000</v>
      </c>
      <c r="I58" s="5">
        <v>63</v>
      </c>
      <c r="J58" s="7">
        <v>202500</v>
      </c>
    </row>
    <row r="59" spans="6:10" x14ac:dyDescent="0.2">
      <c r="F59" s="5">
        <v>101</v>
      </c>
      <c r="G59" s="7">
        <v>205000</v>
      </c>
      <c r="I59" s="5">
        <v>64</v>
      </c>
      <c r="J59" s="7">
        <v>140000</v>
      </c>
    </row>
    <row r="60" spans="6:10" x14ac:dyDescent="0.2">
      <c r="F60" s="5">
        <v>107</v>
      </c>
      <c r="G60" s="7">
        <v>100000</v>
      </c>
      <c r="I60" s="5">
        <v>65</v>
      </c>
      <c r="J60" s="7">
        <v>219500</v>
      </c>
    </row>
    <row r="61" spans="6:10" x14ac:dyDescent="0.2">
      <c r="F61" s="5">
        <v>110</v>
      </c>
      <c r="G61" s="7">
        <v>190000</v>
      </c>
      <c r="I61" s="5">
        <v>66</v>
      </c>
      <c r="J61" s="7">
        <v>317000</v>
      </c>
    </row>
    <row r="62" spans="6:10" x14ac:dyDescent="0.2">
      <c r="F62" s="5">
        <v>117</v>
      </c>
      <c r="G62" s="7">
        <v>139000</v>
      </c>
      <c r="I62" s="5">
        <v>69</v>
      </c>
      <c r="J62" s="7">
        <v>80000</v>
      </c>
    </row>
    <row r="63" spans="6:10" x14ac:dyDescent="0.2">
      <c r="F63" s="5">
        <v>119</v>
      </c>
      <c r="G63" s="7">
        <v>320000</v>
      </c>
      <c r="I63" s="5">
        <v>72</v>
      </c>
      <c r="J63" s="7">
        <v>129500</v>
      </c>
    </row>
    <row r="64" spans="6:10" x14ac:dyDescent="0.2">
      <c r="F64" s="5">
        <v>125</v>
      </c>
      <c r="G64" s="7">
        <v>181000</v>
      </c>
      <c r="I64" s="5">
        <v>73</v>
      </c>
      <c r="J64" s="7">
        <v>185000</v>
      </c>
    </row>
    <row r="65" spans="6:10" x14ac:dyDescent="0.2">
      <c r="F65" s="5">
        <v>131</v>
      </c>
      <c r="G65" s="7">
        <v>226000</v>
      </c>
      <c r="I65" s="5">
        <v>74</v>
      </c>
      <c r="J65" s="7">
        <v>144900</v>
      </c>
    </row>
    <row r="66" spans="6:10" x14ac:dyDescent="0.2">
      <c r="F66" s="5">
        <v>132</v>
      </c>
      <c r="G66" s="7">
        <v>244000</v>
      </c>
      <c r="I66" s="5">
        <v>75</v>
      </c>
      <c r="J66" s="7">
        <v>107400</v>
      </c>
    </row>
    <row r="67" spans="6:10" x14ac:dyDescent="0.2">
      <c r="F67" s="5">
        <v>138</v>
      </c>
      <c r="G67" s="7">
        <v>171000</v>
      </c>
      <c r="I67" s="5">
        <v>76</v>
      </c>
      <c r="J67" s="7">
        <v>91000</v>
      </c>
    </row>
    <row r="68" spans="6:10" x14ac:dyDescent="0.2">
      <c r="F68" s="5">
        <v>140</v>
      </c>
      <c r="G68" s="7">
        <v>231500</v>
      </c>
      <c r="I68" s="5">
        <v>77</v>
      </c>
      <c r="J68" s="7">
        <v>135750</v>
      </c>
    </row>
    <row r="69" spans="6:10" x14ac:dyDescent="0.2">
      <c r="F69" s="5">
        <v>142</v>
      </c>
      <c r="G69" s="7">
        <v>260000</v>
      </c>
      <c r="I69" s="5">
        <v>78</v>
      </c>
      <c r="J69" s="7">
        <v>127000</v>
      </c>
    </row>
    <row r="70" spans="6:10" x14ac:dyDescent="0.2">
      <c r="F70" s="5">
        <v>152</v>
      </c>
      <c r="G70" s="7">
        <v>372402</v>
      </c>
      <c r="I70" s="5">
        <v>80</v>
      </c>
      <c r="J70" s="7">
        <v>110000</v>
      </c>
    </row>
    <row r="71" spans="6:10" x14ac:dyDescent="0.2">
      <c r="F71" s="5">
        <v>153</v>
      </c>
      <c r="G71" s="7">
        <v>190000</v>
      </c>
      <c r="I71" s="5">
        <v>82</v>
      </c>
      <c r="J71" s="7">
        <v>153500</v>
      </c>
    </row>
    <row r="72" spans="6:10" x14ac:dyDescent="0.2">
      <c r="F72" s="5">
        <v>154</v>
      </c>
      <c r="G72" s="7">
        <v>235000</v>
      </c>
      <c r="I72" s="5">
        <v>83</v>
      </c>
      <c r="J72" s="7">
        <v>245000</v>
      </c>
    </row>
    <row r="73" spans="6:10" x14ac:dyDescent="0.2">
      <c r="F73" s="5">
        <v>155</v>
      </c>
      <c r="G73" s="7">
        <v>125000</v>
      </c>
      <c r="I73" s="5">
        <v>84</v>
      </c>
      <c r="J73" s="7">
        <v>126500</v>
      </c>
    </row>
    <row r="74" spans="6:10" x14ac:dyDescent="0.2">
      <c r="F74" s="5">
        <v>158</v>
      </c>
      <c r="G74" s="7">
        <v>269500</v>
      </c>
      <c r="I74" s="5">
        <v>85</v>
      </c>
      <c r="J74" s="7">
        <v>168500</v>
      </c>
    </row>
    <row r="75" spans="6:10" x14ac:dyDescent="0.2">
      <c r="F75" s="5">
        <v>159</v>
      </c>
      <c r="G75" s="7">
        <v>254900</v>
      </c>
      <c r="I75" s="5">
        <v>88</v>
      </c>
      <c r="J75" s="7">
        <v>164500</v>
      </c>
    </row>
    <row r="76" spans="6:10" x14ac:dyDescent="0.2">
      <c r="F76" s="5">
        <v>161</v>
      </c>
      <c r="G76" s="7">
        <v>162500</v>
      </c>
      <c r="I76" s="5">
        <v>89</v>
      </c>
      <c r="J76" s="7">
        <v>85000</v>
      </c>
    </row>
    <row r="77" spans="6:10" x14ac:dyDescent="0.2">
      <c r="F77" s="5">
        <v>162</v>
      </c>
      <c r="G77" s="7">
        <v>412500</v>
      </c>
      <c r="I77" s="5">
        <v>90</v>
      </c>
      <c r="J77" s="7">
        <v>123600</v>
      </c>
    </row>
    <row r="78" spans="6:10" x14ac:dyDescent="0.2">
      <c r="F78" s="5">
        <v>163</v>
      </c>
      <c r="G78" s="7">
        <v>220000</v>
      </c>
      <c r="I78" s="5">
        <v>91</v>
      </c>
      <c r="J78" s="7">
        <v>109900</v>
      </c>
    </row>
    <row r="79" spans="6:10" x14ac:dyDescent="0.2">
      <c r="F79" s="5">
        <v>167</v>
      </c>
      <c r="G79" s="7">
        <v>190000</v>
      </c>
      <c r="I79" s="5">
        <v>92</v>
      </c>
      <c r="J79" s="7">
        <v>98600</v>
      </c>
    </row>
    <row r="80" spans="6:10" x14ac:dyDescent="0.2">
      <c r="F80" s="5">
        <v>168</v>
      </c>
      <c r="G80" s="7">
        <v>325624</v>
      </c>
      <c r="I80" s="5">
        <v>94</v>
      </c>
      <c r="J80" s="7">
        <v>133900</v>
      </c>
    </row>
    <row r="81" spans="6:10" x14ac:dyDescent="0.2">
      <c r="F81" s="5">
        <v>170</v>
      </c>
      <c r="G81" s="7">
        <v>228000</v>
      </c>
      <c r="I81" s="5">
        <v>95</v>
      </c>
      <c r="J81" s="7">
        <v>204750</v>
      </c>
    </row>
    <row r="82" spans="6:10" x14ac:dyDescent="0.2">
      <c r="F82" s="5">
        <v>171</v>
      </c>
      <c r="G82" s="7">
        <v>128500</v>
      </c>
      <c r="I82" s="5">
        <v>96</v>
      </c>
      <c r="J82" s="7">
        <v>185000</v>
      </c>
    </row>
    <row r="83" spans="6:10" x14ac:dyDescent="0.2">
      <c r="F83" s="5">
        <v>175</v>
      </c>
      <c r="G83" s="7">
        <v>184000</v>
      </c>
      <c r="I83" s="5">
        <v>97</v>
      </c>
      <c r="J83" s="7">
        <v>214000</v>
      </c>
    </row>
    <row r="84" spans="6:10" x14ac:dyDescent="0.2">
      <c r="F84" s="5">
        <v>176</v>
      </c>
      <c r="G84" s="7">
        <v>243000</v>
      </c>
      <c r="I84" s="5">
        <v>100</v>
      </c>
      <c r="J84" s="7">
        <v>128950</v>
      </c>
    </row>
    <row r="85" spans="6:10" x14ac:dyDescent="0.2">
      <c r="F85" s="5">
        <v>178</v>
      </c>
      <c r="G85" s="7">
        <v>172500</v>
      </c>
      <c r="I85" s="5">
        <v>102</v>
      </c>
      <c r="J85" s="7">
        <v>178000</v>
      </c>
    </row>
    <row r="86" spans="6:10" x14ac:dyDescent="0.2">
      <c r="F86" s="5">
        <v>179</v>
      </c>
      <c r="G86" s="7">
        <v>501837</v>
      </c>
      <c r="I86" s="5">
        <v>103</v>
      </c>
      <c r="J86" s="7">
        <v>118964</v>
      </c>
    </row>
    <row r="87" spans="6:10" x14ac:dyDescent="0.2">
      <c r="F87" s="5">
        <v>184</v>
      </c>
      <c r="G87" s="7">
        <v>200000</v>
      </c>
      <c r="I87" s="5">
        <v>104</v>
      </c>
      <c r="J87" s="7">
        <v>198900</v>
      </c>
    </row>
    <row r="88" spans="6:10" x14ac:dyDescent="0.2">
      <c r="F88" s="5">
        <v>191</v>
      </c>
      <c r="G88" s="7">
        <v>315000</v>
      </c>
      <c r="I88" s="5">
        <v>105</v>
      </c>
      <c r="J88" s="7">
        <v>169500</v>
      </c>
    </row>
    <row r="89" spans="6:10" x14ac:dyDescent="0.2">
      <c r="F89" s="5">
        <v>206</v>
      </c>
      <c r="G89" s="7">
        <v>180500</v>
      </c>
      <c r="I89" s="5">
        <v>106</v>
      </c>
      <c r="J89" s="7">
        <v>250000</v>
      </c>
    </row>
    <row r="90" spans="6:10" x14ac:dyDescent="0.2">
      <c r="F90" s="5">
        <v>207</v>
      </c>
      <c r="G90" s="7">
        <v>143900</v>
      </c>
      <c r="I90" s="5">
        <v>108</v>
      </c>
      <c r="J90" s="7">
        <v>115000</v>
      </c>
    </row>
    <row r="91" spans="6:10" x14ac:dyDescent="0.2">
      <c r="F91" s="5">
        <v>208</v>
      </c>
      <c r="G91" s="7">
        <v>141000</v>
      </c>
      <c r="I91" s="5">
        <v>109</v>
      </c>
      <c r="J91" s="7">
        <v>115000</v>
      </c>
    </row>
    <row r="92" spans="6:10" x14ac:dyDescent="0.2">
      <c r="F92" s="5">
        <v>209</v>
      </c>
      <c r="G92" s="7">
        <v>277000</v>
      </c>
      <c r="I92" s="5">
        <v>111</v>
      </c>
      <c r="J92" s="7">
        <v>136900</v>
      </c>
    </row>
    <row r="93" spans="6:10" x14ac:dyDescent="0.2">
      <c r="F93" s="5">
        <v>214</v>
      </c>
      <c r="G93" s="7">
        <v>156000</v>
      </c>
      <c r="I93" s="5">
        <v>112</v>
      </c>
      <c r="J93" s="7">
        <v>180000</v>
      </c>
    </row>
    <row r="94" spans="6:10" x14ac:dyDescent="0.2">
      <c r="F94" s="5">
        <v>215</v>
      </c>
      <c r="G94" s="7">
        <v>161750</v>
      </c>
      <c r="I94" s="5">
        <v>113</v>
      </c>
      <c r="J94" s="7">
        <v>383970</v>
      </c>
    </row>
    <row r="95" spans="6:10" x14ac:dyDescent="0.2">
      <c r="F95" s="5">
        <v>219</v>
      </c>
      <c r="G95" s="7">
        <v>311500</v>
      </c>
      <c r="I95" s="5">
        <v>115</v>
      </c>
      <c r="J95" s="7">
        <v>259500</v>
      </c>
    </row>
    <row r="96" spans="6:10" x14ac:dyDescent="0.2">
      <c r="F96" s="5">
        <v>223</v>
      </c>
      <c r="G96" s="7">
        <v>179900</v>
      </c>
      <c r="I96" s="5">
        <v>116</v>
      </c>
      <c r="J96" s="7">
        <v>176000</v>
      </c>
    </row>
    <row r="97" spans="6:10" x14ac:dyDescent="0.2">
      <c r="F97" s="5">
        <v>225</v>
      </c>
      <c r="G97" s="7">
        <v>386250</v>
      </c>
      <c r="I97" s="5">
        <v>118</v>
      </c>
      <c r="J97" s="7">
        <v>155000</v>
      </c>
    </row>
    <row r="98" spans="6:10" x14ac:dyDescent="0.2">
      <c r="F98" s="5">
        <v>232</v>
      </c>
      <c r="G98" s="7">
        <v>403000</v>
      </c>
      <c r="I98" s="5">
        <v>120</v>
      </c>
      <c r="J98" s="7">
        <v>163990</v>
      </c>
    </row>
    <row r="99" spans="6:10" x14ac:dyDescent="0.2">
      <c r="F99" s="5">
        <v>234</v>
      </c>
      <c r="G99" s="7">
        <v>128200</v>
      </c>
      <c r="I99" s="5">
        <v>122</v>
      </c>
      <c r="J99" s="7">
        <v>100000</v>
      </c>
    </row>
    <row r="100" spans="6:10" x14ac:dyDescent="0.2">
      <c r="F100" s="5">
        <v>239</v>
      </c>
      <c r="G100" s="7">
        <v>318000</v>
      </c>
      <c r="I100" s="5">
        <v>123</v>
      </c>
      <c r="J100" s="7">
        <v>136000</v>
      </c>
    </row>
    <row r="101" spans="6:10" x14ac:dyDescent="0.2">
      <c r="F101" s="5">
        <v>244</v>
      </c>
      <c r="G101" s="7">
        <v>120000</v>
      </c>
      <c r="I101" s="5">
        <v>124</v>
      </c>
      <c r="J101" s="7">
        <v>153900</v>
      </c>
    </row>
    <row r="102" spans="6:10" x14ac:dyDescent="0.2">
      <c r="F102" s="5">
        <v>248</v>
      </c>
      <c r="G102" s="7">
        <v>140000</v>
      </c>
      <c r="I102" s="5">
        <v>126</v>
      </c>
      <c r="J102" s="7">
        <v>84500</v>
      </c>
    </row>
    <row r="103" spans="6:10" x14ac:dyDescent="0.2">
      <c r="F103" s="5">
        <v>249</v>
      </c>
      <c r="G103" s="7">
        <v>180000</v>
      </c>
      <c r="I103" s="5">
        <v>127</v>
      </c>
      <c r="J103" s="7">
        <v>128000</v>
      </c>
    </row>
    <row r="104" spans="6:10" x14ac:dyDescent="0.2">
      <c r="F104" s="5">
        <v>259</v>
      </c>
      <c r="G104" s="7">
        <v>231500</v>
      </c>
      <c r="I104" s="5">
        <v>128</v>
      </c>
      <c r="J104" s="7">
        <v>87000</v>
      </c>
    </row>
    <row r="105" spans="6:10" x14ac:dyDescent="0.2">
      <c r="F105" s="5">
        <v>260</v>
      </c>
      <c r="G105" s="7">
        <v>97000</v>
      </c>
      <c r="I105" s="5">
        <v>129</v>
      </c>
      <c r="J105" s="7">
        <v>155000</v>
      </c>
    </row>
    <row r="106" spans="6:10" x14ac:dyDescent="0.2">
      <c r="F106" s="5">
        <v>266</v>
      </c>
      <c r="G106" s="7">
        <v>175500</v>
      </c>
      <c r="I106" s="5">
        <v>130</v>
      </c>
      <c r="J106" s="7">
        <v>150000</v>
      </c>
    </row>
    <row r="107" spans="6:10" x14ac:dyDescent="0.2">
      <c r="F107" s="5">
        <v>267</v>
      </c>
      <c r="G107" s="7">
        <v>185000</v>
      </c>
      <c r="I107" s="5">
        <v>133</v>
      </c>
      <c r="J107" s="7">
        <v>150750</v>
      </c>
    </row>
    <row r="108" spans="6:10" x14ac:dyDescent="0.2">
      <c r="F108" s="5">
        <v>271</v>
      </c>
      <c r="G108" s="7">
        <v>266000</v>
      </c>
      <c r="I108" s="5">
        <v>134</v>
      </c>
      <c r="J108" s="7">
        <v>220000</v>
      </c>
    </row>
    <row r="109" spans="6:10" x14ac:dyDescent="0.2">
      <c r="F109" s="5">
        <v>273</v>
      </c>
      <c r="G109" s="7">
        <v>290000</v>
      </c>
      <c r="I109" s="5">
        <v>135</v>
      </c>
      <c r="J109" s="7">
        <v>180000</v>
      </c>
    </row>
    <row r="110" spans="6:10" x14ac:dyDescent="0.2">
      <c r="F110" s="5">
        <v>279</v>
      </c>
      <c r="G110" s="7">
        <v>415298</v>
      </c>
      <c r="I110" s="5">
        <v>136</v>
      </c>
      <c r="J110" s="7">
        <v>174000</v>
      </c>
    </row>
    <row r="111" spans="6:10" x14ac:dyDescent="0.2">
      <c r="F111" s="5">
        <v>281</v>
      </c>
      <c r="G111" s="7">
        <v>228500</v>
      </c>
      <c r="I111" s="5">
        <v>137</v>
      </c>
      <c r="J111" s="7">
        <v>143000</v>
      </c>
    </row>
    <row r="112" spans="6:10" x14ac:dyDescent="0.2">
      <c r="F112" s="5">
        <v>291</v>
      </c>
      <c r="G112" s="7">
        <v>233230</v>
      </c>
      <c r="I112" s="5">
        <v>139</v>
      </c>
      <c r="J112" s="7">
        <v>230000</v>
      </c>
    </row>
    <row r="113" spans="6:10" x14ac:dyDescent="0.2">
      <c r="F113" s="5">
        <v>293</v>
      </c>
      <c r="G113" s="7">
        <v>131000</v>
      </c>
      <c r="I113" s="5">
        <v>141</v>
      </c>
      <c r="J113" s="7">
        <v>115000</v>
      </c>
    </row>
    <row r="114" spans="6:10" x14ac:dyDescent="0.2">
      <c r="F114" s="5">
        <v>294</v>
      </c>
      <c r="G114" s="7">
        <v>235000</v>
      </c>
      <c r="I114" s="5">
        <v>143</v>
      </c>
      <c r="J114" s="7">
        <v>166000</v>
      </c>
    </row>
    <row r="115" spans="6:10" x14ac:dyDescent="0.2">
      <c r="F115" s="5">
        <v>297</v>
      </c>
      <c r="G115" s="7">
        <v>152000</v>
      </c>
      <c r="I115" s="5">
        <v>144</v>
      </c>
      <c r="J115" s="7">
        <v>204000</v>
      </c>
    </row>
    <row r="116" spans="6:10" x14ac:dyDescent="0.2">
      <c r="F116" s="5">
        <v>299</v>
      </c>
      <c r="G116" s="7">
        <v>175000</v>
      </c>
      <c r="I116" s="5">
        <v>145</v>
      </c>
      <c r="J116" s="7">
        <v>125000</v>
      </c>
    </row>
    <row r="117" spans="6:10" x14ac:dyDescent="0.2">
      <c r="F117" s="5">
        <v>300</v>
      </c>
      <c r="G117" s="7">
        <v>158500</v>
      </c>
      <c r="I117" s="5">
        <v>146</v>
      </c>
      <c r="J117" s="7">
        <v>130000</v>
      </c>
    </row>
    <row r="118" spans="6:10" x14ac:dyDescent="0.2">
      <c r="F118" s="5">
        <v>301</v>
      </c>
      <c r="G118" s="7">
        <v>157000</v>
      </c>
      <c r="I118" s="5">
        <v>147</v>
      </c>
      <c r="J118" s="7">
        <v>105000</v>
      </c>
    </row>
    <row r="119" spans="6:10" x14ac:dyDescent="0.2">
      <c r="F119" s="5">
        <v>302</v>
      </c>
      <c r="G119" s="7">
        <v>267000</v>
      </c>
      <c r="I119" s="5">
        <v>148</v>
      </c>
      <c r="J119" s="7">
        <v>222500</v>
      </c>
    </row>
    <row r="120" spans="6:10" x14ac:dyDescent="0.2">
      <c r="F120" s="5">
        <v>303</v>
      </c>
      <c r="G120" s="7">
        <v>205000</v>
      </c>
      <c r="I120" s="5">
        <v>149</v>
      </c>
      <c r="J120" s="7">
        <v>141000</v>
      </c>
    </row>
    <row r="121" spans="6:10" x14ac:dyDescent="0.2">
      <c r="F121" s="5">
        <v>307</v>
      </c>
      <c r="G121" s="7">
        <v>225000</v>
      </c>
      <c r="I121" s="5">
        <v>150</v>
      </c>
      <c r="J121" s="7">
        <v>115000</v>
      </c>
    </row>
    <row r="122" spans="6:10" x14ac:dyDescent="0.2">
      <c r="F122" s="5">
        <v>309</v>
      </c>
      <c r="G122" s="7">
        <v>82500</v>
      </c>
      <c r="I122" s="5">
        <v>151</v>
      </c>
      <c r="J122" s="7">
        <v>122000</v>
      </c>
    </row>
    <row r="123" spans="6:10" x14ac:dyDescent="0.2">
      <c r="F123" s="5">
        <v>310</v>
      </c>
      <c r="G123" s="7">
        <v>360000</v>
      </c>
      <c r="I123" s="5">
        <v>156</v>
      </c>
      <c r="J123" s="7">
        <v>79000</v>
      </c>
    </row>
    <row r="124" spans="6:10" x14ac:dyDescent="0.2">
      <c r="F124" s="5">
        <v>317</v>
      </c>
      <c r="G124" s="7">
        <v>260000</v>
      </c>
      <c r="I124" s="5">
        <v>157</v>
      </c>
      <c r="J124" s="7">
        <v>109500</v>
      </c>
    </row>
    <row r="125" spans="6:10" x14ac:dyDescent="0.2">
      <c r="F125" s="5">
        <v>320</v>
      </c>
      <c r="G125" s="7">
        <v>187500</v>
      </c>
      <c r="I125" s="5">
        <v>164</v>
      </c>
      <c r="J125" s="7">
        <v>103200</v>
      </c>
    </row>
    <row r="126" spans="6:10" x14ac:dyDescent="0.2">
      <c r="F126" s="5">
        <v>321</v>
      </c>
      <c r="G126" s="7">
        <v>342643</v>
      </c>
      <c r="I126" s="5">
        <v>165</v>
      </c>
      <c r="J126" s="7">
        <v>152000</v>
      </c>
    </row>
    <row r="127" spans="6:10" x14ac:dyDescent="0.2">
      <c r="F127" s="5">
        <v>322</v>
      </c>
      <c r="G127" s="7">
        <v>354000</v>
      </c>
      <c r="I127" s="5">
        <v>166</v>
      </c>
      <c r="J127" s="7">
        <v>127500</v>
      </c>
    </row>
    <row r="128" spans="6:10" x14ac:dyDescent="0.2">
      <c r="F128" s="5">
        <v>325</v>
      </c>
      <c r="G128" s="7">
        <v>242000</v>
      </c>
      <c r="I128" s="5">
        <v>169</v>
      </c>
      <c r="J128" s="7">
        <v>183500</v>
      </c>
    </row>
    <row r="129" spans="6:10" x14ac:dyDescent="0.2">
      <c r="F129" s="5">
        <v>327</v>
      </c>
      <c r="G129" s="7">
        <v>324000</v>
      </c>
      <c r="I129" s="5">
        <v>173</v>
      </c>
      <c r="J129" s="7">
        <v>239000</v>
      </c>
    </row>
    <row r="130" spans="6:10" x14ac:dyDescent="0.2">
      <c r="F130" s="5">
        <v>328</v>
      </c>
      <c r="G130" s="7">
        <v>145250</v>
      </c>
      <c r="I130" s="5">
        <v>174</v>
      </c>
      <c r="J130" s="7">
        <v>163000</v>
      </c>
    </row>
    <row r="131" spans="6:10" x14ac:dyDescent="0.2">
      <c r="F131" s="5">
        <v>329</v>
      </c>
      <c r="G131" s="7">
        <v>214500</v>
      </c>
      <c r="I131" s="5">
        <v>177</v>
      </c>
      <c r="J131" s="7">
        <v>211000</v>
      </c>
    </row>
    <row r="132" spans="6:10" x14ac:dyDescent="0.2">
      <c r="F132" s="5">
        <v>331</v>
      </c>
      <c r="G132" s="7">
        <v>119000</v>
      </c>
      <c r="I132" s="5">
        <v>180</v>
      </c>
      <c r="J132" s="7">
        <v>100000</v>
      </c>
    </row>
    <row r="133" spans="6:10" x14ac:dyDescent="0.2">
      <c r="F133" s="5">
        <v>333</v>
      </c>
      <c r="G133" s="7">
        <v>284000</v>
      </c>
      <c r="I133" s="5">
        <v>181</v>
      </c>
      <c r="J133" s="7">
        <v>177000</v>
      </c>
    </row>
    <row r="134" spans="6:10" x14ac:dyDescent="0.2">
      <c r="F134" s="5">
        <v>337</v>
      </c>
      <c r="G134" s="7">
        <v>377426</v>
      </c>
      <c r="I134" s="5">
        <v>182</v>
      </c>
      <c r="J134" s="7">
        <v>200100</v>
      </c>
    </row>
    <row r="135" spans="6:10" x14ac:dyDescent="0.2">
      <c r="F135" s="5">
        <v>339</v>
      </c>
      <c r="G135" s="7">
        <v>202500</v>
      </c>
      <c r="I135" s="5">
        <v>183</v>
      </c>
      <c r="J135" s="7">
        <v>120000</v>
      </c>
    </row>
    <row r="136" spans="6:10" x14ac:dyDescent="0.2">
      <c r="F136" s="5">
        <v>340</v>
      </c>
      <c r="G136" s="7">
        <v>155000</v>
      </c>
      <c r="I136" s="5">
        <v>185</v>
      </c>
      <c r="J136" s="7">
        <v>127000</v>
      </c>
    </row>
    <row r="137" spans="6:10" x14ac:dyDescent="0.2">
      <c r="F137" s="5">
        <v>341</v>
      </c>
      <c r="G137" s="7">
        <v>202900</v>
      </c>
      <c r="I137" s="5">
        <v>187</v>
      </c>
      <c r="J137" s="7">
        <v>173000</v>
      </c>
    </row>
    <row r="138" spans="6:10" x14ac:dyDescent="0.2">
      <c r="F138" s="5">
        <v>347</v>
      </c>
      <c r="G138" s="7">
        <v>151500</v>
      </c>
      <c r="I138" s="5">
        <v>188</v>
      </c>
      <c r="J138" s="7">
        <v>135000</v>
      </c>
    </row>
    <row r="139" spans="6:10" x14ac:dyDescent="0.2">
      <c r="F139" s="5">
        <v>348</v>
      </c>
      <c r="G139" s="7">
        <v>157500</v>
      </c>
      <c r="I139" s="5">
        <v>189</v>
      </c>
      <c r="J139" s="7">
        <v>153337</v>
      </c>
    </row>
    <row r="140" spans="6:10" x14ac:dyDescent="0.2">
      <c r="F140" s="5">
        <v>356</v>
      </c>
      <c r="G140" s="7">
        <v>177500</v>
      </c>
      <c r="I140" s="5">
        <v>190</v>
      </c>
      <c r="J140" s="7">
        <v>286000</v>
      </c>
    </row>
    <row r="141" spans="6:10" x14ac:dyDescent="0.2">
      <c r="F141" s="5">
        <v>360</v>
      </c>
      <c r="G141" s="7">
        <v>280000</v>
      </c>
      <c r="I141" s="5">
        <v>192</v>
      </c>
      <c r="J141" s="7">
        <v>184000</v>
      </c>
    </row>
    <row r="142" spans="6:10" x14ac:dyDescent="0.2">
      <c r="F142" s="5">
        <v>366</v>
      </c>
      <c r="G142" s="7">
        <v>147000</v>
      </c>
      <c r="I142" s="5">
        <v>193</v>
      </c>
      <c r="J142" s="7">
        <v>192000</v>
      </c>
    </row>
    <row r="143" spans="6:10" x14ac:dyDescent="0.2">
      <c r="F143" s="5">
        <v>372</v>
      </c>
      <c r="G143" s="7">
        <v>134432</v>
      </c>
      <c r="I143" s="5">
        <v>194</v>
      </c>
      <c r="J143" s="7">
        <v>130000</v>
      </c>
    </row>
    <row r="144" spans="6:10" x14ac:dyDescent="0.2">
      <c r="F144" s="5">
        <v>374</v>
      </c>
      <c r="G144" s="7">
        <v>123000</v>
      </c>
      <c r="I144" s="5">
        <v>195</v>
      </c>
      <c r="J144" s="7">
        <v>127000</v>
      </c>
    </row>
    <row r="145" spans="6:10" x14ac:dyDescent="0.2">
      <c r="F145" s="5">
        <v>378</v>
      </c>
      <c r="G145" s="7">
        <v>340000</v>
      </c>
      <c r="I145" s="5">
        <v>196</v>
      </c>
      <c r="J145" s="7">
        <v>148500</v>
      </c>
    </row>
    <row r="146" spans="6:10" x14ac:dyDescent="0.2">
      <c r="F146" s="5">
        <v>379</v>
      </c>
      <c r="G146" s="7">
        <v>394432</v>
      </c>
      <c r="I146" s="5">
        <v>197</v>
      </c>
      <c r="J146" s="7">
        <v>311872</v>
      </c>
    </row>
    <row r="147" spans="6:10" x14ac:dyDescent="0.2">
      <c r="F147" s="5">
        <v>390</v>
      </c>
      <c r="G147" s="7">
        <v>426000</v>
      </c>
      <c r="I147" s="5">
        <v>199</v>
      </c>
      <c r="J147" s="7">
        <v>104000</v>
      </c>
    </row>
    <row r="148" spans="6:10" x14ac:dyDescent="0.2">
      <c r="F148" s="5">
        <v>392</v>
      </c>
      <c r="G148" s="7">
        <v>215000</v>
      </c>
      <c r="I148" s="5">
        <v>200</v>
      </c>
      <c r="J148" s="7">
        <v>274900</v>
      </c>
    </row>
    <row r="149" spans="6:10" x14ac:dyDescent="0.2">
      <c r="F149" s="5">
        <v>401</v>
      </c>
      <c r="G149" s="7">
        <v>245500</v>
      </c>
      <c r="I149" s="5">
        <v>201</v>
      </c>
      <c r="J149" s="7">
        <v>140000</v>
      </c>
    </row>
    <row r="150" spans="6:10" x14ac:dyDescent="0.2">
      <c r="F150" s="5">
        <v>404</v>
      </c>
      <c r="G150" s="7">
        <v>258000</v>
      </c>
      <c r="I150" s="5">
        <v>202</v>
      </c>
      <c r="J150" s="7">
        <v>171500</v>
      </c>
    </row>
    <row r="151" spans="6:10" x14ac:dyDescent="0.2">
      <c r="F151" s="5">
        <v>408</v>
      </c>
      <c r="G151" s="7">
        <v>177000</v>
      </c>
      <c r="I151" s="5">
        <v>203</v>
      </c>
      <c r="J151" s="7">
        <v>112000</v>
      </c>
    </row>
    <row r="152" spans="6:10" x14ac:dyDescent="0.2">
      <c r="F152" s="5">
        <v>409</v>
      </c>
      <c r="G152" s="7">
        <v>280000</v>
      </c>
      <c r="I152" s="5">
        <v>204</v>
      </c>
      <c r="J152" s="7">
        <v>149000</v>
      </c>
    </row>
    <row r="153" spans="6:10" x14ac:dyDescent="0.2">
      <c r="F153" s="5">
        <v>410</v>
      </c>
      <c r="G153" s="7">
        <v>339750</v>
      </c>
      <c r="I153" s="5">
        <v>205</v>
      </c>
      <c r="J153" s="7">
        <v>110000</v>
      </c>
    </row>
    <row r="154" spans="6:10" x14ac:dyDescent="0.2">
      <c r="F154" s="5">
        <v>415</v>
      </c>
      <c r="G154" s="7">
        <v>228000</v>
      </c>
      <c r="I154" s="5">
        <v>210</v>
      </c>
      <c r="J154" s="7">
        <v>145000</v>
      </c>
    </row>
    <row r="155" spans="6:10" x14ac:dyDescent="0.2">
      <c r="F155" s="5">
        <v>422</v>
      </c>
      <c r="G155" s="7">
        <v>215000</v>
      </c>
      <c r="I155" s="5">
        <v>211</v>
      </c>
      <c r="J155" s="7">
        <v>98000</v>
      </c>
    </row>
    <row r="156" spans="6:10" x14ac:dyDescent="0.2">
      <c r="F156" s="5">
        <v>427</v>
      </c>
      <c r="G156" s="7">
        <v>275000</v>
      </c>
      <c r="I156" s="5">
        <v>212</v>
      </c>
      <c r="J156" s="7">
        <v>186000</v>
      </c>
    </row>
    <row r="157" spans="6:10" x14ac:dyDescent="0.2">
      <c r="F157" s="5">
        <v>430</v>
      </c>
      <c r="G157" s="7">
        <v>175000</v>
      </c>
      <c r="I157" s="5">
        <v>213</v>
      </c>
      <c r="J157" s="7">
        <v>252678</v>
      </c>
    </row>
    <row r="158" spans="6:10" x14ac:dyDescent="0.2">
      <c r="F158" s="5">
        <v>434</v>
      </c>
      <c r="G158" s="7">
        <v>181000</v>
      </c>
      <c r="I158" s="5">
        <v>216</v>
      </c>
      <c r="J158" s="7">
        <v>134450</v>
      </c>
    </row>
    <row r="159" spans="6:10" x14ac:dyDescent="0.2">
      <c r="F159" s="5">
        <v>436</v>
      </c>
      <c r="G159" s="7">
        <v>212000</v>
      </c>
      <c r="I159" s="5">
        <v>217</v>
      </c>
      <c r="J159" s="7">
        <v>210000</v>
      </c>
    </row>
    <row r="160" spans="6:10" x14ac:dyDescent="0.2">
      <c r="F160" s="5">
        <v>440</v>
      </c>
      <c r="G160" s="7">
        <v>110000</v>
      </c>
      <c r="I160" s="5">
        <v>218</v>
      </c>
      <c r="J160" s="7">
        <v>107000</v>
      </c>
    </row>
    <row r="161" spans="6:10" x14ac:dyDescent="0.2">
      <c r="F161" s="5">
        <v>441</v>
      </c>
      <c r="G161" s="7">
        <v>555000</v>
      </c>
      <c r="I161" s="5">
        <v>220</v>
      </c>
      <c r="J161" s="7">
        <v>167240</v>
      </c>
    </row>
    <row r="162" spans="6:10" x14ac:dyDescent="0.2">
      <c r="F162" s="5">
        <v>442</v>
      </c>
      <c r="G162" s="7">
        <v>118000</v>
      </c>
      <c r="I162" s="5">
        <v>221</v>
      </c>
      <c r="J162" s="7">
        <v>204900</v>
      </c>
    </row>
    <row r="163" spans="6:10" x14ac:dyDescent="0.2">
      <c r="F163" s="5">
        <v>447</v>
      </c>
      <c r="G163" s="7">
        <v>190000</v>
      </c>
      <c r="I163" s="5">
        <v>222</v>
      </c>
      <c r="J163" s="7">
        <v>200000</v>
      </c>
    </row>
    <row r="164" spans="6:10" x14ac:dyDescent="0.2">
      <c r="F164" s="5">
        <v>448</v>
      </c>
      <c r="G164" s="7">
        <v>199900</v>
      </c>
      <c r="I164" s="5">
        <v>224</v>
      </c>
      <c r="J164" s="7">
        <v>97000</v>
      </c>
    </row>
    <row r="165" spans="6:10" x14ac:dyDescent="0.2">
      <c r="F165" s="5">
        <v>464</v>
      </c>
      <c r="G165" s="7">
        <v>188700</v>
      </c>
      <c r="I165" s="5">
        <v>226</v>
      </c>
      <c r="J165" s="7">
        <v>112000</v>
      </c>
    </row>
    <row r="166" spans="6:10" x14ac:dyDescent="0.2">
      <c r="F166" s="5">
        <v>467</v>
      </c>
      <c r="G166" s="7">
        <v>167000</v>
      </c>
      <c r="I166" s="5">
        <v>227</v>
      </c>
      <c r="J166" s="7">
        <v>290000</v>
      </c>
    </row>
    <row r="167" spans="6:10" x14ac:dyDescent="0.2">
      <c r="F167" s="5">
        <v>469</v>
      </c>
      <c r="G167" s="7">
        <v>250000</v>
      </c>
      <c r="I167" s="5">
        <v>228</v>
      </c>
      <c r="J167" s="7">
        <v>106000</v>
      </c>
    </row>
    <row r="168" spans="6:10" x14ac:dyDescent="0.2">
      <c r="F168" s="5">
        <v>472</v>
      </c>
      <c r="G168" s="7">
        <v>190000</v>
      </c>
      <c r="I168" s="5">
        <v>229</v>
      </c>
      <c r="J168" s="7">
        <v>125000</v>
      </c>
    </row>
    <row r="169" spans="6:10" x14ac:dyDescent="0.2">
      <c r="F169" s="5">
        <v>474</v>
      </c>
      <c r="G169" s="7">
        <v>440000</v>
      </c>
      <c r="I169" s="5">
        <v>230</v>
      </c>
      <c r="J169" s="7">
        <v>192500</v>
      </c>
    </row>
    <row r="170" spans="6:10" x14ac:dyDescent="0.2">
      <c r="F170" s="5">
        <v>477</v>
      </c>
      <c r="G170" s="7">
        <v>208900</v>
      </c>
      <c r="I170" s="5">
        <v>231</v>
      </c>
      <c r="J170" s="7">
        <v>148000</v>
      </c>
    </row>
    <row r="171" spans="6:10" x14ac:dyDescent="0.2">
      <c r="F171" s="5">
        <v>478</v>
      </c>
      <c r="G171" s="7">
        <v>380000</v>
      </c>
      <c r="I171" s="5">
        <v>233</v>
      </c>
      <c r="J171" s="7">
        <v>94500</v>
      </c>
    </row>
    <row r="172" spans="6:10" x14ac:dyDescent="0.2">
      <c r="F172" s="5">
        <v>479</v>
      </c>
      <c r="G172" s="7">
        <v>297000</v>
      </c>
      <c r="I172" s="5">
        <v>235</v>
      </c>
      <c r="J172" s="7">
        <v>216500</v>
      </c>
    </row>
    <row r="173" spans="6:10" x14ac:dyDescent="0.2">
      <c r="F173" s="5">
        <v>481</v>
      </c>
      <c r="G173" s="7">
        <v>326000</v>
      </c>
      <c r="I173" s="5">
        <v>236</v>
      </c>
      <c r="J173" s="7">
        <v>89500</v>
      </c>
    </row>
    <row r="174" spans="6:10" x14ac:dyDescent="0.2">
      <c r="F174" s="5">
        <v>482</v>
      </c>
      <c r="G174" s="7">
        <v>374000</v>
      </c>
      <c r="I174" s="5">
        <v>237</v>
      </c>
      <c r="J174" s="7">
        <v>185500</v>
      </c>
    </row>
    <row r="175" spans="6:10" x14ac:dyDescent="0.2">
      <c r="F175" s="5">
        <v>488</v>
      </c>
      <c r="G175" s="7">
        <v>175000</v>
      </c>
      <c r="I175" s="5">
        <v>238</v>
      </c>
      <c r="J175" s="7">
        <v>194500</v>
      </c>
    </row>
    <row r="176" spans="6:10" x14ac:dyDescent="0.2">
      <c r="F176" s="5">
        <v>489</v>
      </c>
      <c r="G176" s="7">
        <v>160000</v>
      </c>
      <c r="I176" s="5">
        <v>240</v>
      </c>
      <c r="J176" s="7">
        <v>113000</v>
      </c>
    </row>
    <row r="177" spans="6:10" x14ac:dyDescent="0.2">
      <c r="F177" s="5">
        <v>493</v>
      </c>
      <c r="G177" s="7">
        <v>172785</v>
      </c>
      <c r="I177" s="5">
        <v>241</v>
      </c>
      <c r="J177" s="7">
        <v>262500</v>
      </c>
    </row>
    <row r="178" spans="6:10" x14ac:dyDescent="0.2">
      <c r="F178" s="5">
        <v>497</v>
      </c>
      <c r="G178" s="7">
        <v>430000</v>
      </c>
      <c r="I178" s="5">
        <v>242</v>
      </c>
      <c r="J178" s="7">
        <v>110500</v>
      </c>
    </row>
    <row r="179" spans="6:10" x14ac:dyDescent="0.2">
      <c r="F179" s="5">
        <v>504</v>
      </c>
      <c r="G179" s="7">
        <v>289000</v>
      </c>
      <c r="I179" s="5">
        <v>243</v>
      </c>
      <c r="J179" s="7">
        <v>79000</v>
      </c>
    </row>
    <row r="180" spans="6:10" x14ac:dyDescent="0.2">
      <c r="F180" s="5">
        <v>511</v>
      </c>
      <c r="G180" s="7">
        <v>164900</v>
      </c>
      <c r="I180" s="5">
        <v>245</v>
      </c>
      <c r="J180" s="7">
        <v>205000</v>
      </c>
    </row>
    <row r="181" spans="6:10" x14ac:dyDescent="0.2">
      <c r="F181" s="5">
        <v>515</v>
      </c>
      <c r="G181" s="7">
        <v>96500</v>
      </c>
      <c r="I181" s="5">
        <v>246</v>
      </c>
      <c r="J181" s="7">
        <v>241500</v>
      </c>
    </row>
    <row r="182" spans="6:10" x14ac:dyDescent="0.2">
      <c r="F182" s="5">
        <v>516</v>
      </c>
      <c r="G182" s="7">
        <v>402861</v>
      </c>
      <c r="I182" s="5">
        <v>247</v>
      </c>
      <c r="J182" s="7">
        <v>137000</v>
      </c>
    </row>
    <row r="183" spans="6:10" x14ac:dyDescent="0.2">
      <c r="F183" s="5">
        <v>520</v>
      </c>
      <c r="G183" s="7">
        <v>234000</v>
      </c>
      <c r="I183" s="5">
        <v>251</v>
      </c>
      <c r="J183" s="7">
        <v>76500</v>
      </c>
    </row>
    <row r="184" spans="6:10" x14ac:dyDescent="0.2">
      <c r="F184" s="5">
        <v>521</v>
      </c>
      <c r="G184" s="7">
        <v>106250</v>
      </c>
      <c r="I184" s="5">
        <v>252</v>
      </c>
      <c r="J184" s="7">
        <v>235000</v>
      </c>
    </row>
    <row r="185" spans="6:10" x14ac:dyDescent="0.2">
      <c r="F185" s="5">
        <v>522</v>
      </c>
      <c r="G185" s="7">
        <v>150000</v>
      </c>
      <c r="I185" s="5">
        <v>253</v>
      </c>
      <c r="J185" s="7">
        <v>173000</v>
      </c>
    </row>
    <row r="186" spans="6:10" x14ac:dyDescent="0.2">
      <c r="F186" s="5">
        <v>525</v>
      </c>
      <c r="G186" s="7">
        <v>315750</v>
      </c>
      <c r="I186" s="5">
        <v>254</v>
      </c>
      <c r="J186" s="7">
        <v>158000</v>
      </c>
    </row>
    <row r="187" spans="6:10" x14ac:dyDescent="0.2">
      <c r="F187" s="5">
        <v>527</v>
      </c>
      <c r="G187" s="7">
        <v>132000</v>
      </c>
      <c r="I187" s="5">
        <v>255</v>
      </c>
      <c r="J187" s="7">
        <v>145000</v>
      </c>
    </row>
    <row r="188" spans="6:10" x14ac:dyDescent="0.2">
      <c r="F188" s="5">
        <v>528</v>
      </c>
      <c r="G188" s="7">
        <v>446261</v>
      </c>
      <c r="I188" s="5">
        <v>256</v>
      </c>
      <c r="J188" s="7">
        <v>230000</v>
      </c>
    </row>
    <row r="189" spans="6:10" x14ac:dyDescent="0.2">
      <c r="F189" s="5">
        <v>538</v>
      </c>
      <c r="G189" s="7">
        <v>111250</v>
      </c>
      <c r="I189" s="5">
        <v>257</v>
      </c>
      <c r="J189" s="7">
        <v>207500</v>
      </c>
    </row>
    <row r="190" spans="6:10" x14ac:dyDescent="0.2">
      <c r="F190" s="5">
        <v>539</v>
      </c>
      <c r="G190" s="7">
        <v>158000</v>
      </c>
      <c r="I190" s="5">
        <v>258</v>
      </c>
      <c r="J190" s="7">
        <v>220000</v>
      </c>
    </row>
    <row r="191" spans="6:10" x14ac:dyDescent="0.2">
      <c r="F191" s="5">
        <v>540</v>
      </c>
      <c r="G191" s="7">
        <v>272000</v>
      </c>
      <c r="I191" s="5">
        <v>262</v>
      </c>
      <c r="J191" s="7">
        <v>276000</v>
      </c>
    </row>
    <row r="192" spans="6:10" x14ac:dyDescent="0.2">
      <c r="F192" s="5">
        <v>541</v>
      </c>
      <c r="G192" s="7">
        <v>315000</v>
      </c>
      <c r="I192" s="5">
        <v>263</v>
      </c>
      <c r="J192" s="7">
        <v>151000</v>
      </c>
    </row>
    <row r="193" spans="6:10" x14ac:dyDescent="0.2">
      <c r="F193" s="5">
        <v>542</v>
      </c>
      <c r="G193" s="7">
        <v>248000</v>
      </c>
      <c r="I193" s="5">
        <v>264</v>
      </c>
      <c r="J193" s="7">
        <v>130000</v>
      </c>
    </row>
    <row r="194" spans="6:10" x14ac:dyDescent="0.2">
      <c r="F194" s="5">
        <v>545</v>
      </c>
      <c r="G194" s="7">
        <v>179665</v>
      </c>
      <c r="I194" s="5">
        <v>265</v>
      </c>
      <c r="J194" s="7">
        <v>73000</v>
      </c>
    </row>
    <row r="195" spans="6:10" x14ac:dyDescent="0.2">
      <c r="F195" s="5">
        <v>546</v>
      </c>
      <c r="G195" s="7">
        <v>229000</v>
      </c>
      <c r="I195" s="5">
        <v>268</v>
      </c>
      <c r="J195" s="7">
        <v>179500</v>
      </c>
    </row>
    <row r="196" spans="6:10" x14ac:dyDescent="0.2">
      <c r="F196" s="5">
        <v>553</v>
      </c>
      <c r="G196" s="7">
        <v>255500</v>
      </c>
      <c r="I196" s="5">
        <v>269</v>
      </c>
      <c r="J196" s="7">
        <v>120500</v>
      </c>
    </row>
    <row r="197" spans="6:10" x14ac:dyDescent="0.2">
      <c r="F197" s="5">
        <v>555</v>
      </c>
      <c r="G197" s="7">
        <v>284000</v>
      </c>
      <c r="I197" s="5">
        <v>270</v>
      </c>
      <c r="J197" s="7">
        <v>148000</v>
      </c>
    </row>
    <row r="198" spans="6:10" x14ac:dyDescent="0.2">
      <c r="F198" s="5">
        <v>557</v>
      </c>
      <c r="G198" s="7">
        <v>141000</v>
      </c>
      <c r="I198" s="5">
        <v>274</v>
      </c>
      <c r="J198" s="7">
        <v>139000</v>
      </c>
    </row>
    <row r="199" spans="6:10" x14ac:dyDescent="0.2">
      <c r="F199" s="5">
        <v>558</v>
      </c>
      <c r="G199" s="7">
        <v>108000</v>
      </c>
      <c r="I199" s="5">
        <v>275</v>
      </c>
      <c r="J199" s="7">
        <v>124500</v>
      </c>
    </row>
    <row r="200" spans="6:10" x14ac:dyDescent="0.2">
      <c r="F200" s="5">
        <v>561</v>
      </c>
      <c r="G200" s="7">
        <v>121500</v>
      </c>
      <c r="I200" s="5">
        <v>276</v>
      </c>
      <c r="J200" s="7">
        <v>205000</v>
      </c>
    </row>
    <row r="201" spans="6:10" x14ac:dyDescent="0.2">
      <c r="F201" s="5">
        <v>563</v>
      </c>
      <c r="G201" s="7">
        <v>108000</v>
      </c>
      <c r="I201" s="5">
        <v>277</v>
      </c>
      <c r="J201" s="7">
        <v>201000</v>
      </c>
    </row>
    <row r="202" spans="6:10" x14ac:dyDescent="0.2">
      <c r="F202" s="5">
        <v>565</v>
      </c>
      <c r="G202" s="7">
        <v>268000</v>
      </c>
      <c r="I202" s="5">
        <v>280</v>
      </c>
      <c r="J202" s="7">
        <v>192000</v>
      </c>
    </row>
    <row r="203" spans="6:10" x14ac:dyDescent="0.2">
      <c r="F203" s="5">
        <v>567</v>
      </c>
      <c r="G203" s="7">
        <v>325000</v>
      </c>
      <c r="I203" s="5">
        <v>282</v>
      </c>
      <c r="J203" s="7">
        <v>185000</v>
      </c>
    </row>
    <row r="204" spans="6:10" x14ac:dyDescent="0.2">
      <c r="F204" s="5">
        <v>569</v>
      </c>
      <c r="G204" s="7">
        <v>316600</v>
      </c>
      <c r="I204" s="5">
        <v>283</v>
      </c>
      <c r="J204" s="7">
        <v>207500</v>
      </c>
    </row>
    <row r="205" spans="6:10" x14ac:dyDescent="0.2">
      <c r="F205" s="5">
        <v>571</v>
      </c>
      <c r="G205" s="7">
        <v>142600</v>
      </c>
      <c r="I205" s="5">
        <v>284</v>
      </c>
      <c r="J205" s="7">
        <v>244600</v>
      </c>
    </row>
    <row r="206" spans="6:10" x14ac:dyDescent="0.2">
      <c r="F206" s="5">
        <v>573</v>
      </c>
      <c r="G206" s="7">
        <v>224500</v>
      </c>
      <c r="I206" s="5">
        <v>285</v>
      </c>
      <c r="J206" s="7">
        <v>179200</v>
      </c>
    </row>
    <row r="207" spans="6:10" x14ac:dyDescent="0.2">
      <c r="F207" s="5">
        <v>578</v>
      </c>
      <c r="G207" s="7">
        <v>164500</v>
      </c>
      <c r="I207" s="5">
        <v>286</v>
      </c>
      <c r="J207" s="7">
        <v>164700</v>
      </c>
    </row>
    <row r="208" spans="6:10" x14ac:dyDescent="0.2">
      <c r="F208" s="5">
        <v>580</v>
      </c>
      <c r="G208" s="7">
        <v>131500</v>
      </c>
      <c r="I208" s="5">
        <v>287</v>
      </c>
      <c r="J208" s="7">
        <v>159000</v>
      </c>
    </row>
    <row r="209" spans="6:10" x14ac:dyDescent="0.2">
      <c r="F209" s="5">
        <v>581</v>
      </c>
      <c r="G209" s="7">
        <v>181900</v>
      </c>
      <c r="I209" s="5">
        <v>288</v>
      </c>
      <c r="J209" s="7">
        <v>88000</v>
      </c>
    </row>
    <row r="210" spans="6:10" x14ac:dyDescent="0.2">
      <c r="F210" s="5">
        <v>582</v>
      </c>
      <c r="G210" s="7">
        <v>253293</v>
      </c>
      <c r="I210" s="5">
        <v>289</v>
      </c>
      <c r="J210" s="7">
        <v>122000</v>
      </c>
    </row>
    <row r="211" spans="6:10" x14ac:dyDescent="0.2">
      <c r="F211" s="5">
        <v>583</v>
      </c>
      <c r="G211" s="7">
        <v>118500</v>
      </c>
      <c r="I211" s="5">
        <v>290</v>
      </c>
      <c r="J211" s="7">
        <v>153575</v>
      </c>
    </row>
    <row r="212" spans="6:10" x14ac:dyDescent="0.2">
      <c r="F212" s="5">
        <v>584</v>
      </c>
      <c r="G212" s="7">
        <v>325000</v>
      </c>
      <c r="I212" s="5">
        <v>292</v>
      </c>
      <c r="J212" s="7">
        <v>135900</v>
      </c>
    </row>
    <row r="213" spans="6:10" x14ac:dyDescent="0.2">
      <c r="F213" s="5">
        <v>586</v>
      </c>
      <c r="G213" s="7">
        <v>369900</v>
      </c>
      <c r="I213" s="5">
        <v>295</v>
      </c>
      <c r="J213" s="7">
        <v>167000</v>
      </c>
    </row>
    <row r="214" spans="6:10" x14ac:dyDescent="0.2">
      <c r="F214" s="5">
        <v>592</v>
      </c>
      <c r="G214" s="7">
        <v>451950</v>
      </c>
      <c r="I214" s="5">
        <v>296</v>
      </c>
      <c r="J214" s="7">
        <v>142500</v>
      </c>
    </row>
    <row r="215" spans="6:10" x14ac:dyDescent="0.2">
      <c r="F215" s="5">
        <v>596</v>
      </c>
      <c r="G215" s="7">
        <v>319000</v>
      </c>
      <c r="I215" s="5">
        <v>298</v>
      </c>
      <c r="J215" s="7">
        <v>239000</v>
      </c>
    </row>
    <row r="216" spans="6:10" x14ac:dyDescent="0.2">
      <c r="F216" s="5">
        <v>599</v>
      </c>
      <c r="G216" s="7">
        <v>217500</v>
      </c>
      <c r="I216" s="5">
        <v>304</v>
      </c>
      <c r="J216" s="7">
        <v>149900</v>
      </c>
    </row>
    <row r="217" spans="6:10" x14ac:dyDescent="0.2">
      <c r="F217" s="5">
        <v>601</v>
      </c>
      <c r="G217" s="7">
        <v>275000</v>
      </c>
      <c r="I217" s="5">
        <v>306</v>
      </c>
      <c r="J217" s="7">
        <v>305900</v>
      </c>
    </row>
    <row r="218" spans="6:10" x14ac:dyDescent="0.2">
      <c r="F218" s="5">
        <v>605</v>
      </c>
      <c r="G218" s="7">
        <v>221000</v>
      </c>
      <c r="I218" s="5">
        <v>308</v>
      </c>
      <c r="J218" s="7">
        <v>89500</v>
      </c>
    </row>
    <row r="219" spans="6:10" x14ac:dyDescent="0.2">
      <c r="F219" s="5">
        <v>606</v>
      </c>
      <c r="G219" s="7">
        <v>205000</v>
      </c>
      <c r="I219" s="5">
        <v>311</v>
      </c>
      <c r="J219" s="7">
        <v>165600</v>
      </c>
    </row>
    <row r="220" spans="6:10" x14ac:dyDescent="0.2">
      <c r="F220" s="5">
        <v>607</v>
      </c>
      <c r="G220" s="7">
        <v>152000</v>
      </c>
      <c r="I220" s="5">
        <v>312</v>
      </c>
      <c r="J220" s="7">
        <v>132000</v>
      </c>
    </row>
    <row r="221" spans="6:10" x14ac:dyDescent="0.2">
      <c r="F221" s="5">
        <v>609</v>
      </c>
      <c r="G221" s="7">
        <v>359100</v>
      </c>
      <c r="I221" s="5">
        <v>313</v>
      </c>
      <c r="J221" s="7">
        <v>119900</v>
      </c>
    </row>
    <row r="222" spans="6:10" x14ac:dyDescent="0.2">
      <c r="F222" s="5">
        <v>611</v>
      </c>
      <c r="G222" s="7">
        <v>313000</v>
      </c>
      <c r="I222" s="5">
        <v>315</v>
      </c>
      <c r="J222" s="7">
        <v>178000</v>
      </c>
    </row>
    <row r="223" spans="6:10" x14ac:dyDescent="0.2">
      <c r="F223" s="5">
        <v>613</v>
      </c>
      <c r="G223" s="7">
        <v>261500</v>
      </c>
      <c r="I223" s="5">
        <v>316</v>
      </c>
      <c r="J223" s="7">
        <v>188500</v>
      </c>
    </row>
    <row r="224" spans="6:10" x14ac:dyDescent="0.2">
      <c r="F224" s="5">
        <v>619</v>
      </c>
      <c r="G224" s="7">
        <v>314813</v>
      </c>
      <c r="I224" s="5">
        <v>318</v>
      </c>
      <c r="J224" s="7">
        <v>270000</v>
      </c>
    </row>
    <row r="225" spans="6:10" x14ac:dyDescent="0.2">
      <c r="F225" s="5">
        <v>620</v>
      </c>
      <c r="G225" s="7">
        <v>305000</v>
      </c>
      <c r="I225" s="5">
        <v>319</v>
      </c>
      <c r="J225" s="7">
        <v>260000</v>
      </c>
    </row>
    <row r="226" spans="6:10" x14ac:dyDescent="0.2">
      <c r="F226" s="5">
        <v>622</v>
      </c>
      <c r="G226" s="7">
        <v>240000</v>
      </c>
      <c r="I226" s="5">
        <v>323</v>
      </c>
      <c r="J226" s="7">
        <v>301000</v>
      </c>
    </row>
    <row r="227" spans="6:10" x14ac:dyDescent="0.2">
      <c r="F227" s="5">
        <v>627</v>
      </c>
      <c r="G227" s="7">
        <v>139900</v>
      </c>
      <c r="I227" s="5">
        <v>324</v>
      </c>
      <c r="J227" s="7">
        <v>126175</v>
      </c>
    </row>
    <row r="228" spans="6:10" x14ac:dyDescent="0.2">
      <c r="F228" s="5">
        <v>629</v>
      </c>
      <c r="G228" s="7">
        <v>135000</v>
      </c>
      <c r="I228" s="5">
        <v>326</v>
      </c>
      <c r="J228" s="7">
        <v>87000</v>
      </c>
    </row>
    <row r="229" spans="6:10" x14ac:dyDescent="0.2">
      <c r="F229" s="5">
        <v>633</v>
      </c>
      <c r="G229" s="7">
        <v>82500</v>
      </c>
      <c r="I229" s="5">
        <v>330</v>
      </c>
      <c r="J229" s="7">
        <v>78000</v>
      </c>
    </row>
    <row r="230" spans="6:10" x14ac:dyDescent="0.2">
      <c r="F230" s="5">
        <v>636</v>
      </c>
      <c r="G230" s="7">
        <v>200000</v>
      </c>
      <c r="I230" s="5">
        <v>332</v>
      </c>
      <c r="J230" s="7">
        <v>139000</v>
      </c>
    </row>
    <row r="231" spans="6:10" x14ac:dyDescent="0.2">
      <c r="F231" s="5">
        <v>641</v>
      </c>
      <c r="G231" s="7">
        <v>274000</v>
      </c>
      <c r="I231" s="5">
        <v>334</v>
      </c>
      <c r="J231" s="7">
        <v>207000</v>
      </c>
    </row>
    <row r="232" spans="6:10" x14ac:dyDescent="0.2">
      <c r="F232" s="5">
        <v>643</v>
      </c>
      <c r="G232" s="7">
        <v>345000</v>
      </c>
      <c r="I232" s="5">
        <v>335</v>
      </c>
      <c r="J232" s="7">
        <v>192000</v>
      </c>
    </row>
    <row r="233" spans="6:10" x14ac:dyDescent="0.2">
      <c r="F233" s="5">
        <v>644</v>
      </c>
      <c r="G233" s="7">
        <v>152000</v>
      </c>
      <c r="I233" s="5">
        <v>338</v>
      </c>
      <c r="J233" s="7">
        <v>214000</v>
      </c>
    </row>
    <row r="234" spans="6:10" x14ac:dyDescent="0.2">
      <c r="F234" s="5">
        <v>646</v>
      </c>
      <c r="G234" s="7">
        <v>143250</v>
      </c>
      <c r="I234" s="5">
        <v>342</v>
      </c>
      <c r="J234" s="7">
        <v>82000</v>
      </c>
    </row>
    <row r="235" spans="6:10" x14ac:dyDescent="0.2">
      <c r="F235" s="5">
        <v>659</v>
      </c>
      <c r="G235" s="7">
        <v>97500</v>
      </c>
      <c r="I235" s="5">
        <v>343</v>
      </c>
      <c r="J235" s="7">
        <v>87500</v>
      </c>
    </row>
    <row r="236" spans="6:10" x14ac:dyDescent="0.2">
      <c r="F236" s="5">
        <v>661</v>
      </c>
      <c r="G236" s="7">
        <v>197900</v>
      </c>
      <c r="I236" s="5">
        <v>344</v>
      </c>
      <c r="J236" s="7">
        <v>266000</v>
      </c>
    </row>
    <row r="237" spans="6:10" x14ac:dyDescent="0.2">
      <c r="F237" s="5">
        <v>663</v>
      </c>
      <c r="G237" s="7">
        <v>110000</v>
      </c>
      <c r="I237" s="5">
        <v>345</v>
      </c>
      <c r="J237" s="7">
        <v>85000</v>
      </c>
    </row>
    <row r="238" spans="6:10" x14ac:dyDescent="0.2">
      <c r="F238" s="5">
        <v>666</v>
      </c>
      <c r="G238" s="7">
        <v>230500</v>
      </c>
      <c r="I238" s="5">
        <v>346</v>
      </c>
      <c r="J238" s="7">
        <v>140200</v>
      </c>
    </row>
    <row r="239" spans="6:10" x14ac:dyDescent="0.2">
      <c r="F239" s="5">
        <v>669</v>
      </c>
      <c r="G239" s="7">
        <v>168000</v>
      </c>
      <c r="I239" s="5">
        <v>349</v>
      </c>
      <c r="J239" s="7">
        <v>154000</v>
      </c>
    </row>
    <row r="240" spans="6:10" x14ac:dyDescent="0.2">
      <c r="F240" s="5">
        <v>670</v>
      </c>
      <c r="G240" s="7">
        <v>137500</v>
      </c>
      <c r="I240" s="5">
        <v>351</v>
      </c>
      <c r="J240" s="7">
        <v>318061</v>
      </c>
    </row>
    <row r="241" spans="6:10" x14ac:dyDescent="0.2">
      <c r="F241" s="5">
        <v>673</v>
      </c>
      <c r="G241" s="7">
        <v>165000</v>
      </c>
      <c r="I241" s="5">
        <v>352</v>
      </c>
      <c r="J241" s="7">
        <v>190000</v>
      </c>
    </row>
    <row r="242" spans="6:10" x14ac:dyDescent="0.2">
      <c r="F242" s="5">
        <v>674</v>
      </c>
      <c r="G242" s="7">
        <v>257500</v>
      </c>
      <c r="I242" s="5">
        <v>353</v>
      </c>
      <c r="J242" s="7">
        <v>95000</v>
      </c>
    </row>
    <row r="243" spans="6:10" x14ac:dyDescent="0.2">
      <c r="F243" s="5">
        <v>679</v>
      </c>
      <c r="G243" s="7">
        <v>372500</v>
      </c>
      <c r="I243" s="5">
        <v>354</v>
      </c>
      <c r="J243" s="7">
        <v>105900</v>
      </c>
    </row>
    <row r="244" spans="6:10" x14ac:dyDescent="0.2">
      <c r="F244" s="5">
        <v>684</v>
      </c>
      <c r="G244" s="7">
        <v>285000</v>
      </c>
      <c r="I244" s="5">
        <v>355</v>
      </c>
      <c r="J244" s="7">
        <v>140000</v>
      </c>
    </row>
    <row r="245" spans="6:10" x14ac:dyDescent="0.2">
      <c r="F245" s="5">
        <v>685</v>
      </c>
      <c r="G245" s="7">
        <v>221000</v>
      </c>
      <c r="I245" s="5">
        <v>357</v>
      </c>
      <c r="J245" s="7">
        <v>173000</v>
      </c>
    </row>
    <row r="246" spans="6:10" x14ac:dyDescent="0.2">
      <c r="F246" s="5">
        <v>696</v>
      </c>
      <c r="G246" s="7">
        <v>176000</v>
      </c>
      <c r="I246" s="5">
        <v>358</v>
      </c>
      <c r="J246" s="7">
        <v>134000</v>
      </c>
    </row>
    <row r="247" spans="6:10" x14ac:dyDescent="0.2">
      <c r="F247" s="5">
        <v>701</v>
      </c>
      <c r="G247" s="7">
        <v>312500</v>
      </c>
      <c r="I247" s="5">
        <v>359</v>
      </c>
      <c r="J247" s="7">
        <v>130000</v>
      </c>
    </row>
    <row r="248" spans="6:10" x14ac:dyDescent="0.2">
      <c r="F248" s="5">
        <v>703</v>
      </c>
      <c r="G248" s="7">
        <v>361919</v>
      </c>
      <c r="I248" s="5">
        <v>361</v>
      </c>
      <c r="J248" s="7">
        <v>156000</v>
      </c>
    </row>
    <row r="249" spans="6:10" x14ac:dyDescent="0.2">
      <c r="F249" s="5">
        <v>715</v>
      </c>
      <c r="G249" s="7">
        <v>130500</v>
      </c>
      <c r="I249" s="5">
        <v>362</v>
      </c>
      <c r="J249" s="7">
        <v>145000</v>
      </c>
    </row>
    <row r="250" spans="6:10" x14ac:dyDescent="0.2">
      <c r="F250" s="5">
        <v>717</v>
      </c>
      <c r="G250" s="7">
        <v>159500</v>
      </c>
      <c r="I250" s="5">
        <v>363</v>
      </c>
      <c r="J250" s="7">
        <v>198500</v>
      </c>
    </row>
    <row r="251" spans="6:10" x14ac:dyDescent="0.2">
      <c r="F251" s="5">
        <v>719</v>
      </c>
      <c r="G251" s="7">
        <v>341000</v>
      </c>
      <c r="I251" s="5">
        <v>364</v>
      </c>
      <c r="J251" s="7">
        <v>118000</v>
      </c>
    </row>
    <row r="252" spans="6:10" x14ac:dyDescent="0.2">
      <c r="F252" s="5">
        <v>725</v>
      </c>
      <c r="G252" s="7">
        <v>320000</v>
      </c>
      <c r="I252" s="5">
        <v>367</v>
      </c>
      <c r="J252" s="7">
        <v>159000</v>
      </c>
    </row>
    <row r="253" spans="6:10" x14ac:dyDescent="0.2">
      <c r="F253" s="5">
        <v>729</v>
      </c>
      <c r="G253" s="7">
        <v>110000</v>
      </c>
      <c r="I253" s="5">
        <v>368</v>
      </c>
      <c r="J253" s="7">
        <v>165000</v>
      </c>
    </row>
    <row r="254" spans="6:10" x14ac:dyDescent="0.2">
      <c r="F254" s="5">
        <v>733</v>
      </c>
      <c r="G254" s="7">
        <v>222500</v>
      </c>
      <c r="I254" s="5">
        <v>369</v>
      </c>
      <c r="J254" s="7">
        <v>132000</v>
      </c>
    </row>
    <row r="255" spans="6:10" x14ac:dyDescent="0.2">
      <c r="F255" s="5">
        <v>736</v>
      </c>
      <c r="G255" s="7">
        <v>163000</v>
      </c>
      <c r="I255" s="5">
        <v>370</v>
      </c>
      <c r="J255" s="7">
        <v>162000</v>
      </c>
    </row>
    <row r="256" spans="6:10" x14ac:dyDescent="0.2">
      <c r="F256" s="5">
        <v>739</v>
      </c>
      <c r="G256" s="7">
        <v>179000</v>
      </c>
      <c r="I256" s="5">
        <v>371</v>
      </c>
      <c r="J256" s="7">
        <v>172400</v>
      </c>
    </row>
    <row r="257" spans="6:10" x14ac:dyDescent="0.2">
      <c r="F257" s="5">
        <v>744</v>
      </c>
      <c r="G257" s="7">
        <v>175000</v>
      </c>
      <c r="I257" s="5">
        <v>373</v>
      </c>
      <c r="J257" s="7">
        <v>125000</v>
      </c>
    </row>
    <row r="258" spans="6:10" x14ac:dyDescent="0.2">
      <c r="F258" s="5">
        <v>748</v>
      </c>
      <c r="G258" s="7">
        <v>265979</v>
      </c>
      <c r="I258" s="5">
        <v>375</v>
      </c>
      <c r="J258" s="7">
        <v>219500</v>
      </c>
    </row>
    <row r="259" spans="6:10" x14ac:dyDescent="0.2">
      <c r="F259" s="5">
        <v>749</v>
      </c>
      <c r="G259" s="7">
        <v>260400</v>
      </c>
      <c r="I259" s="5">
        <v>376</v>
      </c>
      <c r="J259" s="7">
        <v>61000</v>
      </c>
    </row>
    <row r="260" spans="6:10" x14ac:dyDescent="0.2">
      <c r="F260" s="5">
        <v>757</v>
      </c>
      <c r="G260" s="7">
        <v>212000</v>
      </c>
      <c r="I260" s="5">
        <v>377</v>
      </c>
      <c r="J260" s="7">
        <v>148000</v>
      </c>
    </row>
    <row r="261" spans="6:10" x14ac:dyDescent="0.2">
      <c r="F261" s="5">
        <v>758</v>
      </c>
      <c r="G261" s="7">
        <v>158900</v>
      </c>
      <c r="I261" s="5">
        <v>380</v>
      </c>
      <c r="J261" s="7">
        <v>179000</v>
      </c>
    </row>
    <row r="262" spans="6:10" x14ac:dyDescent="0.2">
      <c r="F262" s="5">
        <v>760</v>
      </c>
      <c r="G262" s="7">
        <v>290000</v>
      </c>
      <c r="I262" s="5">
        <v>381</v>
      </c>
      <c r="J262" s="7">
        <v>127000</v>
      </c>
    </row>
    <row r="263" spans="6:10" x14ac:dyDescent="0.2">
      <c r="F263" s="5">
        <v>766</v>
      </c>
      <c r="G263" s="7">
        <v>264132</v>
      </c>
      <c r="I263" s="5">
        <v>382</v>
      </c>
      <c r="J263" s="7">
        <v>187750</v>
      </c>
    </row>
    <row r="264" spans="6:10" x14ac:dyDescent="0.2">
      <c r="F264" s="5">
        <v>768</v>
      </c>
      <c r="G264" s="7">
        <v>160000</v>
      </c>
      <c r="I264" s="5">
        <v>383</v>
      </c>
      <c r="J264" s="7">
        <v>213500</v>
      </c>
    </row>
    <row r="265" spans="6:10" x14ac:dyDescent="0.2">
      <c r="F265" s="5">
        <v>775</v>
      </c>
      <c r="G265" s="7">
        <v>395000</v>
      </c>
      <c r="I265" s="5">
        <v>384</v>
      </c>
      <c r="J265" s="7">
        <v>76000</v>
      </c>
    </row>
    <row r="266" spans="6:10" x14ac:dyDescent="0.2">
      <c r="F266" s="5">
        <v>777</v>
      </c>
      <c r="G266" s="7">
        <v>221500</v>
      </c>
      <c r="I266" s="5">
        <v>386</v>
      </c>
      <c r="J266" s="7">
        <v>192000</v>
      </c>
    </row>
    <row r="267" spans="6:10" x14ac:dyDescent="0.2">
      <c r="F267" s="5">
        <v>778</v>
      </c>
      <c r="G267" s="7">
        <v>142500</v>
      </c>
      <c r="I267" s="5">
        <v>387</v>
      </c>
      <c r="J267" s="7">
        <v>81000</v>
      </c>
    </row>
    <row r="268" spans="6:10" x14ac:dyDescent="0.2">
      <c r="F268" s="5">
        <v>780</v>
      </c>
      <c r="G268" s="7">
        <v>135000</v>
      </c>
      <c r="I268" s="5">
        <v>388</v>
      </c>
      <c r="J268" s="7">
        <v>125000</v>
      </c>
    </row>
    <row r="269" spans="6:10" x14ac:dyDescent="0.2">
      <c r="F269" s="5">
        <v>783</v>
      </c>
      <c r="G269" s="7">
        <v>187100</v>
      </c>
      <c r="I269" s="5">
        <v>389</v>
      </c>
      <c r="J269" s="7">
        <v>191000</v>
      </c>
    </row>
    <row r="270" spans="6:10" x14ac:dyDescent="0.2">
      <c r="F270" s="5">
        <v>787</v>
      </c>
      <c r="G270" s="7">
        <v>139000</v>
      </c>
      <c r="I270" s="5">
        <v>391</v>
      </c>
      <c r="J270" s="7">
        <v>119000</v>
      </c>
    </row>
    <row r="271" spans="6:10" x14ac:dyDescent="0.2">
      <c r="F271" s="5">
        <v>790</v>
      </c>
      <c r="G271" s="7">
        <v>187500</v>
      </c>
      <c r="I271" s="5">
        <v>393</v>
      </c>
      <c r="J271" s="7">
        <v>106500</v>
      </c>
    </row>
    <row r="272" spans="6:10" x14ac:dyDescent="0.2">
      <c r="F272" s="5">
        <v>792</v>
      </c>
      <c r="G272" s="7">
        <v>146800</v>
      </c>
      <c r="I272" s="5">
        <v>394</v>
      </c>
      <c r="J272" s="7">
        <v>100000</v>
      </c>
    </row>
    <row r="273" spans="6:10" x14ac:dyDescent="0.2">
      <c r="F273" s="5">
        <v>795</v>
      </c>
      <c r="G273" s="7">
        <v>194500</v>
      </c>
      <c r="I273" s="5">
        <v>395</v>
      </c>
      <c r="J273" s="7">
        <v>109000</v>
      </c>
    </row>
    <row r="274" spans="6:10" x14ac:dyDescent="0.2">
      <c r="F274" s="5">
        <v>799</v>
      </c>
      <c r="G274" s="7">
        <v>485000</v>
      </c>
      <c r="I274" s="5">
        <v>396</v>
      </c>
      <c r="J274" s="7">
        <v>129000</v>
      </c>
    </row>
    <row r="275" spans="6:10" x14ac:dyDescent="0.2">
      <c r="F275" s="5">
        <v>801</v>
      </c>
      <c r="G275" s="7">
        <v>200000</v>
      </c>
      <c r="I275" s="5">
        <v>397</v>
      </c>
      <c r="J275" s="7">
        <v>123000</v>
      </c>
    </row>
    <row r="276" spans="6:10" x14ac:dyDescent="0.2">
      <c r="F276" s="5">
        <v>804</v>
      </c>
      <c r="G276" s="7">
        <v>582933</v>
      </c>
      <c r="I276" s="5">
        <v>398</v>
      </c>
      <c r="J276" s="7">
        <v>169500</v>
      </c>
    </row>
    <row r="277" spans="6:10" x14ac:dyDescent="0.2">
      <c r="F277" s="5">
        <v>806</v>
      </c>
      <c r="G277" s="7">
        <v>227680</v>
      </c>
      <c r="I277" s="5">
        <v>399</v>
      </c>
      <c r="J277" s="7">
        <v>67000</v>
      </c>
    </row>
    <row r="278" spans="6:10" x14ac:dyDescent="0.2">
      <c r="F278" s="5">
        <v>809</v>
      </c>
      <c r="G278" s="7">
        <v>159950</v>
      </c>
      <c r="I278" s="5">
        <v>400</v>
      </c>
      <c r="J278" s="7">
        <v>241000</v>
      </c>
    </row>
    <row r="279" spans="6:10" x14ac:dyDescent="0.2">
      <c r="F279" s="5">
        <v>816</v>
      </c>
      <c r="G279" s="7">
        <v>224900</v>
      </c>
      <c r="I279" s="5">
        <v>402</v>
      </c>
      <c r="J279" s="7">
        <v>164990</v>
      </c>
    </row>
    <row r="280" spans="6:10" x14ac:dyDescent="0.2">
      <c r="F280" s="5">
        <v>817</v>
      </c>
      <c r="G280" s="7">
        <v>137000</v>
      </c>
      <c r="I280" s="5">
        <v>403</v>
      </c>
      <c r="J280" s="7">
        <v>108000</v>
      </c>
    </row>
    <row r="281" spans="6:10" x14ac:dyDescent="0.2">
      <c r="F281" s="5">
        <v>818</v>
      </c>
      <c r="G281" s="7">
        <v>271000</v>
      </c>
      <c r="I281" s="5">
        <v>405</v>
      </c>
      <c r="J281" s="7">
        <v>168000</v>
      </c>
    </row>
    <row r="282" spans="6:10" x14ac:dyDescent="0.2">
      <c r="F282" s="5">
        <v>823</v>
      </c>
      <c r="G282" s="7">
        <v>225000</v>
      </c>
      <c r="I282" s="5">
        <v>406</v>
      </c>
      <c r="J282" s="7">
        <v>150000</v>
      </c>
    </row>
    <row r="283" spans="6:10" x14ac:dyDescent="0.2">
      <c r="F283" s="5">
        <v>825</v>
      </c>
      <c r="G283" s="7">
        <v>232600</v>
      </c>
      <c r="I283" s="5">
        <v>407</v>
      </c>
      <c r="J283" s="7">
        <v>115000</v>
      </c>
    </row>
    <row r="284" spans="6:10" x14ac:dyDescent="0.2">
      <c r="F284" s="5">
        <v>826</v>
      </c>
      <c r="G284" s="7">
        <v>385000</v>
      </c>
      <c r="I284" s="5">
        <v>411</v>
      </c>
      <c r="J284" s="7">
        <v>60000</v>
      </c>
    </row>
    <row r="285" spans="6:10" x14ac:dyDescent="0.2">
      <c r="F285" s="5">
        <v>831</v>
      </c>
      <c r="G285" s="7">
        <v>166000</v>
      </c>
      <c r="I285" s="5">
        <v>413</v>
      </c>
      <c r="J285" s="7">
        <v>222000</v>
      </c>
    </row>
    <row r="286" spans="6:10" x14ac:dyDescent="0.2">
      <c r="F286" s="5">
        <v>840</v>
      </c>
      <c r="G286" s="7">
        <v>130500</v>
      </c>
      <c r="I286" s="5">
        <v>414</v>
      </c>
      <c r="J286" s="7">
        <v>115000</v>
      </c>
    </row>
    <row r="287" spans="6:10" x14ac:dyDescent="0.2">
      <c r="F287" s="5">
        <v>841</v>
      </c>
      <c r="G287" s="7">
        <v>140000</v>
      </c>
      <c r="I287" s="5">
        <v>416</v>
      </c>
      <c r="J287" s="7">
        <v>181134</v>
      </c>
    </row>
    <row r="288" spans="6:10" x14ac:dyDescent="0.2">
      <c r="F288" s="5">
        <v>845</v>
      </c>
      <c r="G288" s="7">
        <v>153900</v>
      </c>
      <c r="I288" s="5">
        <v>417</v>
      </c>
      <c r="J288" s="7">
        <v>149500</v>
      </c>
    </row>
    <row r="289" spans="6:10" x14ac:dyDescent="0.2">
      <c r="F289" s="5">
        <v>846</v>
      </c>
      <c r="G289" s="7">
        <v>171000</v>
      </c>
      <c r="I289" s="5">
        <v>419</v>
      </c>
      <c r="J289" s="7">
        <v>126000</v>
      </c>
    </row>
    <row r="290" spans="6:10" x14ac:dyDescent="0.2">
      <c r="F290" s="5">
        <v>848</v>
      </c>
      <c r="G290" s="7">
        <v>133500</v>
      </c>
      <c r="I290" s="5">
        <v>420</v>
      </c>
      <c r="J290" s="7">
        <v>142000</v>
      </c>
    </row>
    <row r="291" spans="6:10" x14ac:dyDescent="0.2">
      <c r="F291" s="5">
        <v>854</v>
      </c>
      <c r="G291" s="7">
        <v>158000</v>
      </c>
      <c r="I291" s="5">
        <v>421</v>
      </c>
      <c r="J291" s="7">
        <v>206300</v>
      </c>
    </row>
    <row r="292" spans="6:10" x14ac:dyDescent="0.2">
      <c r="F292" s="5">
        <v>857</v>
      </c>
      <c r="G292" s="7">
        <v>147000</v>
      </c>
      <c r="I292" s="5">
        <v>424</v>
      </c>
      <c r="J292" s="7">
        <v>315000</v>
      </c>
    </row>
    <row r="293" spans="6:10" x14ac:dyDescent="0.2">
      <c r="F293" s="5">
        <v>860</v>
      </c>
      <c r="G293" s="7">
        <v>250000</v>
      </c>
      <c r="I293" s="5">
        <v>425</v>
      </c>
      <c r="J293" s="7">
        <v>139000</v>
      </c>
    </row>
    <row r="294" spans="6:10" x14ac:dyDescent="0.2">
      <c r="F294" s="5">
        <v>862</v>
      </c>
      <c r="G294" s="7">
        <v>131500</v>
      </c>
      <c r="I294" s="5">
        <v>426</v>
      </c>
      <c r="J294" s="7">
        <v>135000</v>
      </c>
    </row>
    <row r="295" spans="6:10" x14ac:dyDescent="0.2">
      <c r="F295" s="5">
        <v>867</v>
      </c>
      <c r="G295" s="7">
        <v>248900</v>
      </c>
      <c r="I295" s="5">
        <v>428</v>
      </c>
      <c r="J295" s="7">
        <v>109008</v>
      </c>
    </row>
    <row r="296" spans="6:10" x14ac:dyDescent="0.2">
      <c r="F296" s="5">
        <v>869</v>
      </c>
      <c r="G296" s="7">
        <v>169000</v>
      </c>
      <c r="I296" s="5">
        <v>429</v>
      </c>
      <c r="J296" s="7">
        <v>195400</v>
      </c>
    </row>
    <row r="297" spans="6:10" x14ac:dyDescent="0.2">
      <c r="F297" s="5">
        <v>874</v>
      </c>
      <c r="G297" s="7">
        <v>133000</v>
      </c>
      <c r="I297" s="5">
        <v>431</v>
      </c>
      <c r="J297" s="7">
        <v>85400</v>
      </c>
    </row>
    <row r="298" spans="6:10" x14ac:dyDescent="0.2">
      <c r="F298" s="5">
        <v>879</v>
      </c>
      <c r="G298" s="7">
        <v>148000</v>
      </c>
      <c r="I298" s="5">
        <v>432</v>
      </c>
      <c r="J298" s="7">
        <v>79900</v>
      </c>
    </row>
    <row r="299" spans="6:10" x14ac:dyDescent="0.2">
      <c r="F299" s="5">
        <v>882</v>
      </c>
      <c r="G299" s="7">
        <v>187500</v>
      </c>
      <c r="I299" s="5">
        <v>433</v>
      </c>
      <c r="J299" s="7">
        <v>122500</v>
      </c>
    </row>
    <row r="300" spans="6:10" x14ac:dyDescent="0.2">
      <c r="F300" s="5">
        <v>888</v>
      </c>
      <c r="G300" s="7">
        <v>135500</v>
      </c>
      <c r="I300" s="5">
        <v>435</v>
      </c>
      <c r="J300" s="7">
        <v>81000</v>
      </c>
    </row>
    <row r="301" spans="6:10" x14ac:dyDescent="0.2">
      <c r="F301" s="5">
        <v>889</v>
      </c>
      <c r="G301" s="7">
        <v>268000</v>
      </c>
      <c r="I301" s="5">
        <v>437</v>
      </c>
      <c r="J301" s="7">
        <v>116000</v>
      </c>
    </row>
    <row r="302" spans="6:10" x14ac:dyDescent="0.2">
      <c r="F302" s="5">
        <v>890</v>
      </c>
      <c r="G302" s="7">
        <v>149500</v>
      </c>
      <c r="I302" s="5">
        <v>438</v>
      </c>
      <c r="J302" s="7">
        <v>119000</v>
      </c>
    </row>
    <row r="303" spans="6:10" x14ac:dyDescent="0.2">
      <c r="F303" s="5">
        <v>892</v>
      </c>
      <c r="G303" s="7">
        <v>172500</v>
      </c>
      <c r="I303" s="5">
        <v>439</v>
      </c>
      <c r="J303" s="7">
        <v>90350</v>
      </c>
    </row>
    <row r="304" spans="6:10" x14ac:dyDescent="0.2">
      <c r="F304" s="5">
        <v>894</v>
      </c>
      <c r="G304" s="7">
        <v>165000</v>
      </c>
      <c r="I304" s="5">
        <v>443</v>
      </c>
      <c r="J304" s="7">
        <v>162900</v>
      </c>
    </row>
    <row r="305" spans="6:10" x14ac:dyDescent="0.2">
      <c r="F305" s="5">
        <v>899</v>
      </c>
      <c r="G305" s="7">
        <v>611657</v>
      </c>
      <c r="I305" s="5">
        <v>444</v>
      </c>
      <c r="J305" s="7">
        <v>172500</v>
      </c>
    </row>
    <row r="306" spans="6:10" x14ac:dyDescent="0.2">
      <c r="F306" s="5">
        <v>904</v>
      </c>
      <c r="G306" s="7">
        <v>240000</v>
      </c>
      <c r="I306" s="5">
        <v>445</v>
      </c>
      <c r="J306" s="7">
        <v>210000</v>
      </c>
    </row>
    <row r="307" spans="6:10" x14ac:dyDescent="0.2">
      <c r="F307" s="5">
        <v>907</v>
      </c>
      <c r="G307" s="7">
        <v>255000</v>
      </c>
      <c r="I307" s="5">
        <v>446</v>
      </c>
      <c r="J307" s="7">
        <v>127500</v>
      </c>
    </row>
    <row r="308" spans="6:10" x14ac:dyDescent="0.2">
      <c r="F308" s="5">
        <v>908</v>
      </c>
      <c r="G308" s="7">
        <v>250000</v>
      </c>
      <c r="I308" s="5">
        <v>449</v>
      </c>
      <c r="J308" s="7">
        <v>119500</v>
      </c>
    </row>
    <row r="309" spans="6:10" x14ac:dyDescent="0.2">
      <c r="F309" s="5">
        <v>910</v>
      </c>
      <c r="G309" s="7">
        <v>174000</v>
      </c>
      <c r="I309" s="5">
        <v>450</v>
      </c>
      <c r="J309" s="7">
        <v>120000</v>
      </c>
    </row>
    <row r="310" spans="6:10" x14ac:dyDescent="0.2">
      <c r="F310" s="5">
        <v>911</v>
      </c>
      <c r="G310" s="7">
        <v>154300</v>
      </c>
      <c r="I310" s="5">
        <v>451</v>
      </c>
      <c r="J310" s="7">
        <v>110000</v>
      </c>
    </row>
    <row r="311" spans="6:10" x14ac:dyDescent="0.2">
      <c r="F311" s="5">
        <v>918</v>
      </c>
      <c r="G311" s="7">
        <v>135000</v>
      </c>
      <c r="I311" s="5">
        <v>453</v>
      </c>
      <c r="J311" s="7">
        <v>204000</v>
      </c>
    </row>
    <row r="312" spans="6:10" x14ac:dyDescent="0.2">
      <c r="F312" s="5">
        <v>919</v>
      </c>
      <c r="G312" s="7">
        <v>238000</v>
      </c>
      <c r="I312" s="5">
        <v>454</v>
      </c>
      <c r="J312" s="7">
        <v>210000</v>
      </c>
    </row>
    <row r="313" spans="6:10" x14ac:dyDescent="0.2">
      <c r="F313" s="5">
        <v>920</v>
      </c>
      <c r="G313" s="7">
        <v>176500</v>
      </c>
      <c r="I313" s="5">
        <v>455</v>
      </c>
      <c r="J313" s="7">
        <v>188000</v>
      </c>
    </row>
    <row r="314" spans="6:10" x14ac:dyDescent="0.2">
      <c r="F314" s="5">
        <v>926</v>
      </c>
      <c r="G314" s="7">
        <v>175000</v>
      </c>
      <c r="I314" s="5">
        <v>456</v>
      </c>
      <c r="J314" s="7">
        <v>175500</v>
      </c>
    </row>
    <row r="315" spans="6:10" x14ac:dyDescent="0.2">
      <c r="F315" s="5">
        <v>927</v>
      </c>
      <c r="G315" s="7">
        <v>285000</v>
      </c>
      <c r="I315" s="5">
        <v>457</v>
      </c>
      <c r="J315" s="7">
        <v>98000</v>
      </c>
    </row>
    <row r="316" spans="6:10" x14ac:dyDescent="0.2">
      <c r="F316" s="5">
        <v>929</v>
      </c>
      <c r="G316" s="7">
        <v>236500</v>
      </c>
      <c r="I316" s="5">
        <v>459</v>
      </c>
      <c r="J316" s="7">
        <v>161000</v>
      </c>
    </row>
    <row r="317" spans="6:10" x14ac:dyDescent="0.2">
      <c r="F317" s="5">
        <v>930</v>
      </c>
      <c r="G317" s="7">
        <v>222000</v>
      </c>
      <c r="I317" s="5">
        <v>460</v>
      </c>
      <c r="J317" s="7">
        <v>110000</v>
      </c>
    </row>
    <row r="318" spans="6:10" x14ac:dyDescent="0.2">
      <c r="F318" s="5">
        <v>933</v>
      </c>
      <c r="G318" s="7">
        <v>320000</v>
      </c>
      <c r="I318" s="5">
        <v>461</v>
      </c>
      <c r="J318" s="7">
        <v>263435</v>
      </c>
    </row>
    <row r="319" spans="6:10" x14ac:dyDescent="0.2">
      <c r="F319" s="5">
        <v>941</v>
      </c>
      <c r="G319" s="7">
        <v>150900</v>
      </c>
      <c r="I319" s="5">
        <v>462</v>
      </c>
      <c r="J319" s="7">
        <v>155000</v>
      </c>
    </row>
    <row r="320" spans="6:10" x14ac:dyDescent="0.2">
      <c r="F320" s="5">
        <v>945</v>
      </c>
      <c r="G320" s="7">
        <v>137500</v>
      </c>
      <c r="I320" s="5">
        <v>463</v>
      </c>
      <c r="J320" s="7">
        <v>62383</v>
      </c>
    </row>
    <row r="321" spans="6:10" x14ac:dyDescent="0.2">
      <c r="F321" s="5">
        <v>948</v>
      </c>
      <c r="G321" s="7">
        <v>270000</v>
      </c>
      <c r="I321" s="5">
        <v>465</v>
      </c>
      <c r="J321" s="7">
        <v>124000</v>
      </c>
    </row>
    <row r="322" spans="6:10" x14ac:dyDescent="0.2">
      <c r="F322" s="5">
        <v>949</v>
      </c>
      <c r="G322" s="7">
        <v>192500</v>
      </c>
      <c r="I322" s="5">
        <v>466</v>
      </c>
      <c r="J322" s="7">
        <v>178740</v>
      </c>
    </row>
    <row r="323" spans="6:10" x14ac:dyDescent="0.2">
      <c r="F323" s="5">
        <v>954</v>
      </c>
      <c r="G323" s="7">
        <v>172000</v>
      </c>
      <c r="I323" s="5">
        <v>468</v>
      </c>
      <c r="J323" s="7">
        <v>146500</v>
      </c>
    </row>
    <row r="324" spans="6:10" x14ac:dyDescent="0.2">
      <c r="F324" s="5">
        <v>962</v>
      </c>
      <c r="G324" s="7">
        <v>272000</v>
      </c>
      <c r="I324" s="5">
        <v>470</v>
      </c>
      <c r="J324" s="7">
        <v>187000</v>
      </c>
    </row>
    <row r="325" spans="6:10" x14ac:dyDescent="0.2">
      <c r="F325" s="5">
        <v>964</v>
      </c>
      <c r="G325" s="7">
        <v>239000</v>
      </c>
      <c r="I325" s="5">
        <v>471</v>
      </c>
      <c r="J325" s="7">
        <v>212000</v>
      </c>
    </row>
    <row r="326" spans="6:10" x14ac:dyDescent="0.2">
      <c r="F326" s="5">
        <v>965</v>
      </c>
      <c r="G326" s="7">
        <v>214900</v>
      </c>
      <c r="I326" s="5">
        <v>473</v>
      </c>
      <c r="J326" s="7">
        <v>148000</v>
      </c>
    </row>
    <row r="327" spans="6:10" x14ac:dyDescent="0.2">
      <c r="F327" s="5">
        <v>971</v>
      </c>
      <c r="G327" s="7">
        <v>135000</v>
      </c>
      <c r="I327" s="5">
        <v>475</v>
      </c>
      <c r="J327" s="7">
        <v>251000</v>
      </c>
    </row>
    <row r="328" spans="6:10" x14ac:dyDescent="0.2">
      <c r="F328" s="5">
        <v>974</v>
      </c>
      <c r="G328" s="7">
        <v>182000</v>
      </c>
      <c r="I328" s="5">
        <v>476</v>
      </c>
      <c r="J328" s="7">
        <v>132500</v>
      </c>
    </row>
    <row r="329" spans="6:10" x14ac:dyDescent="0.2">
      <c r="F329" s="5">
        <v>975</v>
      </c>
      <c r="G329" s="7">
        <v>167500</v>
      </c>
      <c r="I329" s="5">
        <v>480</v>
      </c>
      <c r="J329" s="7">
        <v>89471</v>
      </c>
    </row>
    <row r="330" spans="6:10" x14ac:dyDescent="0.2">
      <c r="F330" s="5">
        <v>981</v>
      </c>
      <c r="G330" s="7">
        <v>178400</v>
      </c>
      <c r="I330" s="5">
        <v>483</v>
      </c>
      <c r="J330" s="7">
        <v>155000</v>
      </c>
    </row>
    <row r="331" spans="6:10" x14ac:dyDescent="0.2">
      <c r="F331" s="5">
        <v>982</v>
      </c>
      <c r="G331" s="7">
        <v>336000</v>
      </c>
      <c r="I331" s="5">
        <v>484</v>
      </c>
      <c r="J331" s="7">
        <v>164000</v>
      </c>
    </row>
    <row r="332" spans="6:10" x14ac:dyDescent="0.2">
      <c r="F332" s="5">
        <v>984</v>
      </c>
      <c r="G332" s="7">
        <v>255900</v>
      </c>
      <c r="I332" s="5">
        <v>485</v>
      </c>
      <c r="J332" s="7">
        <v>132500</v>
      </c>
    </row>
    <row r="333" spans="6:10" x14ac:dyDescent="0.2">
      <c r="F333" s="5">
        <v>986</v>
      </c>
      <c r="G333" s="7">
        <v>125000</v>
      </c>
      <c r="I333" s="5">
        <v>486</v>
      </c>
      <c r="J333" s="7">
        <v>147000</v>
      </c>
    </row>
    <row r="334" spans="6:10" x14ac:dyDescent="0.2">
      <c r="F334" s="5">
        <v>989</v>
      </c>
      <c r="G334" s="7">
        <v>195000</v>
      </c>
      <c r="I334" s="5">
        <v>487</v>
      </c>
      <c r="J334" s="7">
        <v>156000</v>
      </c>
    </row>
    <row r="335" spans="6:10" x14ac:dyDescent="0.2">
      <c r="F335" s="5">
        <v>992</v>
      </c>
      <c r="G335" s="7">
        <v>168000</v>
      </c>
      <c r="I335" s="5">
        <v>490</v>
      </c>
      <c r="J335" s="7">
        <v>86000</v>
      </c>
    </row>
    <row r="336" spans="6:10" x14ac:dyDescent="0.2">
      <c r="F336" s="5">
        <v>995</v>
      </c>
      <c r="G336" s="7">
        <v>337500</v>
      </c>
      <c r="I336" s="5">
        <v>491</v>
      </c>
      <c r="J336" s="7">
        <v>115000</v>
      </c>
    </row>
    <row r="337" spans="6:10" x14ac:dyDescent="0.2">
      <c r="F337" s="5">
        <v>997</v>
      </c>
      <c r="G337" s="7">
        <v>136500</v>
      </c>
      <c r="I337" s="5">
        <v>492</v>
      </c>
      <c r="J337" s="7">
        <v>133000</v>
      </c>
    </row>
    <row r="338" spans="6:10" x14ac:dyDescent="0.2">
      <c r="F338" s="5">
        <v>998</v>
      </c>
      <c r="G338" s="7">
        <v>185000</v>
      </c>
      <c r="I338" s="5">
        <v>494</v>
      </c>
      <c r="J338" s="7">
        <v>155000</v>
      </c>
    </row>
    <row r="339" spans="6:10" x14ac:dyDescent="0.2">
      <c r="F339" s="5">
        <v>1003</v>
      </c>
      <c r="G339" s="7">
        <v>232000</v>
      </c>
      <c r="I339" s="5">
        <v>495</v>
      </c>
      <c r="J339" s="7">
        <v>91300</v>
      </c>
    </row>
    <row r="340" spans="6:10" x14ac:dyDescent="0.2">
      <c r="F340" s="5">
        <v>1004</v>
      </c>
      <c r="G340" s="7">
        <v>136905</v>
      </c>
      <c r="I340" s="5">
        <v>496</v>
      </c>
      <c r="J340" s="7">
        <v>34900</v>
      </c>
    </row>
    <row r="341" spans="6:10" x14ac:dyDescent="0.2">
      <c r="F341" s="5">
        <v>1007</v>
      </c>
      <c r="G341" s="7">
        <v>163500</v>
      </c>
      <c r="I341" s="5">
        <v>498</v>
      </c>
      <c r="J341" s="7">
        <v>184000</v>
      </c>
    </row>
    <row r="342" spans="6:10" x14ac:dyDescent="0.2">
      <c r="F342" s="5">
        <v>1009</v>
      </c>
      <c r="G342" s="7">
        <v>240000</v>
      </c>
      <c r="I342" s="5">
        <v>499</v>
      </c>
      <c r="J342" s="7">
        <v>130000</v>
      </c>
    </row>
    <row r="343" spans="6:10" x14ac:dyDescent="0.2">
      <c r="F343" s="5">
        <v>1013</v>
      </c>
      <c r="G343" s="7">
        <v>165000</v>
      </c>
      <c r="I343" s="5">
        <v>500</v>
      </c>
      <c r="J343" s="7">
        <v>120000</v>
      </c>
    </row>
    <row r="344" spans="6:10" x14ac:dyDescent="0.2">
      <c r="F344" s="5">
        <v>1015</v>
      </c>
      <c r="G344" s="7">
        <v>119200</v>
      </c>
      <c r="I344" s="5">
        <v>501</v>
      </c>
      <c r="J344" s="7">
        <v>113000</v>
      </c>
    </row>
    <row r="345" spans="6:10" x14ac:dyDescent="0.2">
      <c r="F345" s="5">
        <v>1017</v>
      </c>
      <c r="G345" s="7">
        <v>203000</v>
      </c>
      <c r="I345" s="5">
        <v>502</v>
      </c>
      <c r="J345" s="7">
        <v>226700</v>
      </c>
    </row>
    <row r="346" spans="6:10" x14ac:dyDescent="0.2">
      <c r="F346" s="5">
        <v>1019</v>
      </c>
      <c r="G346" s="7">
        <v>160000</v>
      </c>
      <c r="I346" s="5">
        <v>503</v>
      </c>
      <c r="J346" s="7">
        <v>140000</v>
      </c>
    </row>
    <row r="347" spans="6:10" x14ac:dyDescent="0.2">
      <c r="F347" s="5">
        <v>1025</v>
      </c>
      <c r="G347" s="7">
        <v>287000</v>
      </c>
      <c r="I347" s="5">
        <v>505</v>
      </c>
      <c r="J347" s="7">
        <v>147000</v>
      </c>
    </row>
    <row r="348" spans="6:10" x14ac:dyDescent="0.2">
      <c r="F348" s="5">
        <v>1032</v>
      </c>
      <c r="G348" s="7">
        <v>197000</v>
      </c>
      <c r="I348" s="5">
        <v>506</v>
      </c>
      <c r="J348" s="7">
        <v>124500</v>
      </c>
    </row>
    <row r="349" spans="6:10" x14ac:dyDescent="0.2">
      <c r="F349" s="5">
        <v>1033</v>
      </c>
      <c r="G349" s="7">
        <v>310000</v>
      </c>
      <c r="I349" s="5">
        <v>507</v>
      </c>
      <c r="J349" s="7">
        <v>215000</v>
      </c>
    </row>
    <row r="350" spans="6:10" x14ac:dyDescent="0.2">
      <c r="F350" s="5">
        <v>1036</v>
      </c>
      <c r="G350" s="7">
        <v>84000</v>
      </c>
      <c r="I350" s="5">
        <v>508</v>
      </c>
      <c r="J350" s="7">
        <v>208300</v>
      </c>
    </row>
    <row r="351" spans="6:10" x14ac:dyDescent="0.2">
      <c r="F351" s="5">
        <v>1037</v>
      </c>
      <c r="G351" s="7">
        <v>315500</v>
      </c>
      <c r="I351" s="5">
        <v>509</v>
      </c>
      <c r="J351" s="7">
        <v>161000</v>
      </c>
    </row>
    <row r="352" spans="6:10" x14ac:dyDescent="0.2">
      <c r="F352" s="5">
        <v>1041</v>
      </c>
      <c r="G352" s="7">
        <v>155000</v>
      </c>
      <c r="I352" s="5">
        <v>510</v>
      </c>
      <c r="J352" s="7">
        <v>124500</v>
      </c>
    </row>
    <row r="353" spans="6:10" x14ac:dyDescent="0.2">
      <c r="F353" s="5">
        <v>1044</v>
      </c>
      <c r="G353" s="7">
        <v>262280</v>
      </c>
      <c r="I353" s="5">
        <v>512</v>
      </c>
      <c r="J353" s="7">
        <v>202665</v>
      </c>
    </row>
    <row r="354" spans="6:10" x14ac:dyDescent="0.2">
      <c r="F354" s="5">
        <v>1046</v>
      </c>
      <c r="G354" s="7">
        <v>139600</v>
      </c>
      <c r="I354" s="5">
        <v>513</v>
      </c>
      <c r="J354" s="7">
        <v>129900</v>
      </c>
    </row>
    <row r="355" spans="6:10" x14ac:dyDescent="0.2">
      <c r="F355" s="5">
        <v>1047</v>
      </c>
      <c r="G355" s="7">
        <v>556581</v>
      </c>
      <c r="I355" s="5">
        <v>514</v>
      </c>
      <c r="J355" s="7">
        <v>134000</v>
      </c>
    </row>
    <row r="356" spans="6:10" x14ac:dyDescent="0.2">
      <c r="F356" s="5">
        <v>1050</v>
      </c>
      <c r="G356" s="7">
        <v>84900</v>
      </c>
      <c r="I356" s="5">
        <v>517</v>
      </c>
      <c r="J356" s="7">
        <v>158000</v>
      </c>
    </row>
    <row r="357" spans="6:10" x14ac:dyDescent="0.2">
      <c r="F357" s="5">
        <v>1052</v>
      </c>
      <c r="G357" s="7">
        <v>200141</v>
      </c>
      <c r="I357" s="5">
        <v>518</v>
      </c>
      <c r="J357" s="7">
        <v>265000</v>
      </c>
    </row>
    <row r="358" spans="6:10" x14ac:dyDescent="0.2">
      <c r="F358" s="5">
        <v>1055</v>
      </c>
      <c r="G358" s="7">
        <v>255000</v>
      </c>
      <c r="I358" s="5">
        <v>519</v>
      </c>
      <c r="J358" s="7">
        <v>211000</v>
      </c>
    </row>
    <row r="359" spans="6:10" x14ac:dyDescent="0.2">
      <c r="F359" s="5">
        <v>1056</v>
      </c>
      <c r="G359" s="7">
        <v>180000</v>
      </c>
      <c r="I359" s="5">
        <v>523</v>
      </c>
      <c r="J359" s="7">
        <v>159000</v>
      </c>
    </row>
    <row r="360" spans="6:10" x14ac:dyDescent="0.2">
      <c r="F360" s="5">
        <v>1059</v>
      </c>
      <c r="G360" s="7">
        <v>335000</v>
      </c>
      <c r="I360" s="5">
        <v>526</v>
      </c>
      <c r="J360" s="7">
        <v>176000</v>
      </c>
    </row>
    <row r="361" spans="6:10" x14ac:dyDescent="0.2">
      <c r="F361" s="5">
        <v>1060</v>
      </c>
      <c r="G361" s="7">
        <v>220000</v>
      </c>
      <c r="I361" s="5">
        <v>529</v>
      </c>
      <c r="J361" s="7">
        <v>86000</v>
      </c>
    </row>
    <row r="362" spans="6:10" x14ac:dyDescent="0.2">
      <c r="F362" s="5">
        <v>1063</v>
      </c>
      <c r="G362" s="7">
        <v>90000</v>
      </c>
      <c r="I362" s="5">
        <v>531</v>
      </c>
      <c r="J362" s="7">
        <v>175000</v>
      </c>
    </row>
    <row r="363" spans="6:10" x14ac:dyDescent="0.2">
      <c r="F363" s="5">
        <v>1065</v>
      </c>
      <c r="G363" s="7">
        <v>154000</v>
      </c>
      <c r="I363" s="5">
        <v>532</v>
      </c>
      <c r="J363" s="7">
        <v>128000</v>
      </c>
    </row>
    <row r="364" spans="6:10" x14ac:dyDescent="0.2">
      <c r="F364" s="5">
        <v>1066</v>
      </c>
      <c r="G364" s="7">
        <v>328000</v>
      </c>
      <c r="I364" s="5">
        <v>533</v>
      </c>
      <c r="J364" s="7">
        <v>107500</v>
      </c>
    </row>
    <row r="365" spans="6:10" x14ac:dyDescent="0.2">
      <c r="F365" s="5">
        <v>1072</v>
      </c>
      <c r="G365" s="7">
        <v>154000</v>
      </c>
      <c r="I365" s="5">
        <v>534</v>
      </c>
      <c r="J365" s="7">
        <v>39300</v>
      </c>
    </row>
    <row r="366" spans="6:10" x14ac:dyDescent="0.2">
      <c r="F366" s="5">
        <v>1076</v>
      </c>
      <c r="G366" s="7">
        <v>219500</v>
      </c>
      <c r="I366" s="5">
        <v>535</v>
      </c>
      <c r="J366" s="7">
        <v>178000</v>
      </c>
    </row>
    <row r="367" spans="6:10" x14ac:dyDescent="0.2">
      <c r="F367" s="5">
        <v>1077</v>
      </c>
      <c r="G367" s="7">
        <v>170000</v>
      </c>
      <c r="I367" s="5">
        <v>536</v>
      </c>
      <c r="J367" s="7">
        <v>107500</v>
      </c>
    </row>
    <row r="368" spans="6:10" x14ac:dyDescent="0.2">
      <c r="F368" s="5">
        <v>1078</v>
      </c>
      <c r="G368" s="7">
        <v>138800</v>
      </c>
      <c r="I368" s="5">
        <v>537</v>
      </c>
      <c r="J368" s="7">
        <v>188000</v>
      </c>
    </row>
    <row r="369" spans="6:10" x14ac:dyDescent="0.2">
      <c r="F369" s="5">
        <v>1081</v>
      </c>
      <c r="G369" s="7">
        <v>145000</v>
      </c>
      <c r="I369" s="5">
        <v>543</v>
      </c>
      <c r="J369" s="7">
        <v>213250</v>
      </c>
    </row>
    <row r="370" spans="6:10" x14ac:dyDescent="0.2">
      <c r="F370" s="5">
        <v>1085</v>
      </c>
      <c r="G370" s="7">
        <v>187500</v>
      </c>
      <c r="I370" s="5">
        <v>544</v>
      </c>
      <c r="J370" s="7">
        <v>133000</v>
      </c>
    </row>
    <row r="371" spans="6:10" x14ac:dyDescent="0.2">
      <c r="F371" s="5">
        <v>1088</v>
      </c>
      <c r="G371" s="7">
        <v>252000</v>
      </c>
      <c r="I371" s="5">
        <v>547</v>
      </c>
      <c r="J371" s="7">
        <v>210000</v>
      </c>
    </row>
    <row r="372" spans="6:10" x14ac:dyDescent="0.2">
      <c r="F372" s="5">
        <v>1100</v>
      </c>
      <c r="G372" s="7">
        <v>157000</v>
      </c>
      <c r="I372" s="5">
        <v>548</v>
      </c>
      <c r="J372" s="7">
        <v>129500</v>
      </c>
    </row>
    <row r="373" spans="6:10" x14ac:dyDescent="0.2">
      <c r="F373" s="5">
        <v>1106</v>
      </c>
      <c r="G373" s="7">
        <v>325000</v>
      </c>
      <c r="I373" s="5">
        <v>549</v>
      </c>
      <c r="J373" s="7">
        <v>125000</v>
      </c>
    </row>
    <row r="374" spans="6:10" x14ac:dyDescent="0.2">
      <c r="F374" s="5">
        <v>1110</v>
      </c>
      <c r="G374" s="7">
        <v>280000</v>
      </c>
      <c r="I374" s="5">
        <v>550</v>
      </c>
      <c r="J374" s="7">
        <v>263000</v>
      </c>
    </row>
    <row r="375" spans="6:10" x14ac:dyDescent="0.2">
      <c r="F375" s="5">
        <v>1116</v>
      </c>
      <c r="G375" s="7">
        <v>318000</v>
      </c>
      <c r="I375" s="5">
        <v>551</v>
      </c>
      <c r="J375" s="7">
        <v>140000</v>
      </c>
    </row>
    <row r="376" spans="6:10" x14ac:dyDescent="0.2">
      <c r="F376" s="5">
        <v>1119</v>
      </c>
      <c r="G376" s="7">
        <v>140000</v>
      </c>
      <c r="I376" s="5">
        <v>552</v>
      </c>
      <c r="J376" s="7">
        <v>112500</v>
      </c>
    </row>
    <row r="377" spans="6:10" x14ac:dyDescent="0.2">
      <c r="F377" s="5">
        <v>1128</v>
      </c>
      <c r="G377" s="7">
        <v>259000</v>
      </c>
      <c r="I377" s="5">
        <v>554</v>
      </c>
      <c r="J377" s="7">
        <v>108000</v>
      </c>
    </row>
    <row r="378" spans="6:10" x14ac:dyDescent="0.2">
      <c r="F378" s="5">
        <v>1129</v>
      </c>
      <c r="G378" s="7">
        <v>215000</v>
      </c>
      <c r="I378" s="5">
        <v>556</v>
      </c>
      <c r="J378" s="7">
        <v>113000</v>
      </c>
    </row>
    <row r="379" spans="6:10" x14ac:dyDescent="0.2">
      <c r="F379" s="5">
        <v>1132</v>
      </c>
      <c r="G379" s="7">
        <v>93500</v>
      </c>
      <c r="I379" s="5">
        <v>560</v>
      </c>
      <c r="J379" s="7">
        <v>234000</v>
      </c>
    </row>
    <row r="380" spans="6:10" x14ac:dyDescent="0.2">
      <c r="F380" s="5">
        <v>1145</v>
      </c>
      <c r="G380" s="7">
        <v>80000</v>
      </c>
      <c r="I380" s="5">
        <v>562</v>
      </c>
      <c r="J380" s="7">
        <v>170000</v>
      </c>
    </row>
    <row r="381" spans="6:10" x14ac:dyDescent="0.2">
      <c r="F381" s="5">
        <v>1147</v>
      </c>
      <c r="G381" s="7">
        <v>180000</v>
      </c>
      <c r="I381" s="5">
        <v>566</v>
      </c>
      <c r="J381" s="7">
        <v>128000</v>
      </c>
    </row>
    <row r="382" spans="6:10" x14ac:dyDescent="0.2">
      <c r="F382" s="5">
        <v>1148</v>
      </c>
      <c r="G382" s="7">
        <v>174500</v>
      </c>
      <c r="I382" s="5">
        <v>568</v>
      </c>
      <c r="J382" s="7">
        <v>214000</v>
      </c>
    </row>
    <row r="383" spans="6:10" x14ac:dyDescent="0.2">
      <c r="F383" s="5">
        <v>1153</v>
      </c>
      <c r="G383" s="7">
        <v>230000</v>
      </c>
      <c r="I383" s="5">
        <v>570</v>
      </c>
      <c r="J383" s="7">
        <v>135960</v>
      </c>
    </row>
    <row r="384" spans="6:10" x14ac:dyDescent="0.2">
      <c r="F384" s="5">
        <v>1155</v>
      </c>
      <c r="G384" s="7">
        <v>201800</v>
      </c>
      <c r="I384" s="5">
        <v>572</v>
      </c>
      <c r="J384" s="7">
        <v>120000</v>
      </c>
    </row>
    <row r="385" spans="6:10" x14ac:dyDescent="0.2">
      <c r="F385" s="5">
        <v>1156</v>
      </c>
      <c r="G385" s="7">
        <v>218000</v>
      </c>
      <c r="I385" s="5">
        <v>574</v>
      </c>
      <c r="J385" s="7">
        <v>170000</v>
      </c>
    </row>
    <row r="386" spans="6:10" x14ac:dyDescent="0.2">
      <c r="F386" s="5">
        <v>1159</v>
      </c>
      <c r="G386" s="7">
        <v>235128</v>
      </c>
      <c r="I386" s="5">
        <v>575</v>
      </c>
      <c r="J386" s="7">
        <v>139000</v>
      </c>
    </row>
    <row r="387" spans="6:10" x14ac:dyDescent="0.2">
      <c r="F387" s="5">
        <v>1162</v>
      </c>
      <c r="G387" s="7">
        <v>224000</v>
      </c>
      <c r="I387" s="5">
        <v>576</v>
      </c>
      <c r="J387" s="7">
        <v>118500</v>
      </c>
    </row>
    <row r="388" spans="6:10" x14ac:dyDescent="0.2">
      <c r="F388" s="5">
        <v>1164</v>
      </c>
      <c r="G388" s="7">
        <v>108959</v>
      </c>
      <c r="I388" s="5">
        <v>577</v>
      </c>
      <c r="J388" s="7">
        <v>145000</v>
      </c>
    </row>
    <row r="389" spans="6:10" x14ac:dyDescent="0.2">
      <c r="F389" s="5">
        <v>1165</v>
      </c>
      <c r="G389" s="7">
        <v>194000</v>
      </c>
      <c r="I389" s="5">
        <v>579</v>
      </c>
      <c r="J389" s="7">
        <v>146000</v>
      </c>
    </row>
    <row r="390" spans="6:10" x14ac:dyDescent="0.2">
      <c r="F390" s="5">
        <v>1168</v>
      </c>
      <c r="G390" s="7">
        <v>173000</v>
      </c>
      <c r="I390" s="5">
        <v>585</v>
      </c>
      <c r="J390" s="7">
        <v>133000</v>
      </c>
    </row>
    <row r="391" spans="6:10" x14ac:dyDescent="0.2">
      <c r="F391" s="5">
        <v>1169</v>
      </c>
      <c r="G391" s="7">
        <v>235000</v>
      </c>
      <c r="I391" s="5">
        <v>587</v>
      </c>
      <c r="J391" s="7">
        <v>130000</v>
      </c>
    </row>
    <row r="392" spans="6:10" x14ac:dyDescent="0.2">
      <c r="F392" s="5">
        <v>1175</v>
      </c>
      <c r="G392" s="7">
        <v>239000</v>
      </c>
      <c r="I392" s="5">
        <v>588</v>
      </c>
      <c r="J392" s="7">
        <v>137000</v>
      </c>
    </row>
    <row r="393" spans="6:10" x14ac:dyDescent="0.2">
      <c r="F393" s="5">
        <v>1176</v>
      </c>
      <c r="G393" s="7">
        <v>285000</v>
      </c>
      <c r="I393" s="5">
        <v>590</v>
      </c>
      <c r="J393" s="7">
        <v>79500</v>
      </c>
    </row>
    <row r="394" spans="6:10" x14ac:dyDescent="0.2">
      <c r="F394" s="5">
        <v>1181</v>
      </c>
      <c r="G394" s="7">
        <v>250000</v>
      </c>
      <c r="I394" s="5">
        <v>591</v>
      </c>
      <c r="J394" s="7">
        <v>185900</v>
      </c>
    </row>
    <row r="395" spans="6:10" x14ac:dyDescent="0.2">
      <c r="F395" s="5">
        <v>1183</v>
      </c>
      <c r="G395" s="7">
        <v>745000</v>
      </c>
      <c r="I395" s="5">
        <v>593</v>
      </c>
      <c r="J395" s="7">
        <v>138000</v>
      </c>
    </row>
    <row r="396" spans="6:10" x14ac:dyDescent="0.2">
      <c r="F396" s="5">
        <v>1184</v>
      </c>
      <c r="G396" s="7">
        <v>120000</v>
      </c>
      <c r="I396" s="5">
        <v>594</v>
      </c>
      <c r="J396" s="7">
        <v>140000</v>
      </c>
    </row>
    <row r="397" spans="6:10" x14ac:dyDescent="0.2">
      <c r="F397" s="5">
        <v>1187</v>
      </c>
      <c r="G397" s="7">
        <v>95000</v>
      </c>
      <c r="I397" s="5">
        <v>595</v>
      </c>
      <c r="J397" s="7">
        <v>110000</v>
      </c>
    </row>
    <row r="398" spans="6:10" x14ac:dyDescent="0.2">
      <c r="F398" s="5">
        <v>1188</v>
      </c>
      <c r="G398" s="7">
        <v>262000</v>
      </c>
      <c r="I398" s="5">
        <v>597</v>
      </c>
      <c r="J398" s="7">
        <v>114504</v>
      </c>
    </row>
    <row r="399" spans="6:10" x14ac:dyDescent="0.2">
      <c r="F399" s="5">
        <v>1197</v>
      </c>
      <c r="G399" s="7">
        <v>219210</v>
      </c>
      <c r="I399" s="5">
        <v>598</v>
      </c>
      <c r="J399" s="7">
        <v>194201</v>
      </c>
    </row>
    <row r="400" spans="6:10" x14ac:dyDescent="0.2">
      <c r="F400" s="5">
        <v>1200</v>
      </c>
      <c r="G400" s="7">
        <v>148000</v>
      </c>
      <c r="I400" s="5">
        <v>600</v>
      </c>
      <c r="J400" s="7">
        <v>151000</v>
      </c>
    </row>
    <row r="401" spans="6:10" x14ac:dyDescent="0.2">
      <c r="F401" s="5">
        <v>1206</v>
      </c>
      <c r="G401" s="7">
        <v>271900</v>
      </c>
      <c r="I401" s="5">
        <v>602</v>
      </c>
      <c r="J401" s="7">
        <v>141000</v>
      </c>
    </row>
    <row r="402" spans="6:10" x14ac:dyDescent="0.2">
      <c r="F402" s="5">
        <v>1211</v>
      </c>
      <c r="G402" s="7">
        <v>189000</v>
      </c>
      <c r="I402" s="5">
        <v>603</v>
      </c>
      <c r="J402" s="7">
        <v>220000</v>
      </c>
    </row>
    <row r="403" spans="6:10" x14ac:dyDescent="0.2">
      <c r="F403" s="5">
        <v>1212</v>
      </c>
      <c r="G403" s="7">
        <v>164000</v>
      </c>
      <c r="I403" s="5">
        <v>604</v>
      </c>
      <c r="J403" s="7">
        <v>151000</v>
      </c>
    </row>
    <row r="404" spans="6:10" x14ac:dyDescent="0.2">
      <c r="F404" s="5">
        <v>1224</v>
      </c>
      <c r="G404" s="7">
        <v>137900</v>
      </c>
      <c r="I404" s="5">
        <v>608</v>
      </c>
      <c r="J404" s="7">
        <v>225000</v>
      </c>
    </row>
    <row r="405" spans="6:10" x14ac:dyDescent="0.2">
      <c r="F405" s="5">
        <v>1225</v>
      </c>
      <c r="G405" s="7">
        <v>184000</v>
      </c>
      <c r="I405" s="5">
        <v>610</v>
      </c>
      <c r="J405" s="7">
        <v>118500</v>
      </c>
    </row>
    <row r="406" spans="6:10" x14ac:dyDescent="0.2">
      <c r="F406" s="5">
        <v>1227</v>
      </c>
      <c r="G406" s="7">
        <v>214000</v>
      </c>
      <c r="I406" s="5">
        <v>612</v>
      </c>
      <c r="J406" s="7">
        <v>148000</v>
      </c>
    </row>
    <row r="407" spans="6:10" x14ac:dyDescent="0.2">
      <c r="F407" s="5">
        <v>1234</v>
      </c>
      <c r="G407" s="7">
        <v>142000</v>
      </c>
      <c r="I407" s="5">
        <v>614</v>
      </c>
      <c r="J407" s="7">
        <v>147000</v>
      </c>
    </row>
    <row r="408" spans="6:10" x14ac:dyDescent="0.2">
      <c r="F408" s="5">
        <v>1236</v>
      </c>
      <c r="G408" s="7">
        <v>138887</v>
      </c>
      <c r="I408" s="5">
        <v>615</v>
      </c>
      <c r="J408" s="7">
        <v>75500</v>
      </c>
    </row>
    <row r="409" spans="6:10" x14ac:dyDescent="0.2">
      <c r="F409" s="5">
        <v>1238</v>
      </c>
      <c r="G409" s="7">
        <v>195000</v>
      </c>
      <c r="I409" s="5">
        <v>616</v>
      </c>
      <c r="J409" s="7">
        <v>137500</v>
      </c>
    </row>
    <row r="410" spans="6:10" x14ac:dyDescent="0.2">
      <c r="F410" s="5">
        <v>1239</v>
      </c>
      <c r="G410" s="7">
        <v>142500</v>
      </c>
      <c r="I410" s="5">
        <v>617</v>
      </c>
      <c r="J410" s="7">
        <v>183200</v>
      </c>
    </row>
    <row r="411" spans="6:10" x14ac:dyDescent="0.2">
      <c r="F411" s="5">
        <v>1243</v>
      </c>
      <c r="G411" s="7">
        <v>170000</v>
      </c>
      <c r="I411" s="5">
        <v>618</v>
      </c>
      <c r="J411" s="7">
        <v>105500</v>
      </c>
    </row>
    <row r="412" spans="6:10" x14ac:dyDescent="0.2">
      <c r="F412" s="5">
        <v>1244</v>
      </c>
      <c r="G412" s="7">
        <v>465000</v>
      </c>
      <c r="I412" s="5">
        <v>621</v>
      </c>
      <c r="J412" s="7">
        <v>67000</v>
      </c>
    </row>
    <row r="413" spans="6:10" x14ac:dyDescent="0.2">
      <c r="F413" s="5">
        <v>1245</v>
      </c>
      <c r="G413" s="7">
        <v>230000</v>
      </c>
      <c r="I413" s="5">
        <v>623</v>
      </c>
      <c r="J413" s="7">
        <v>135000</v>
      </c>
    </row>
    <row r="414" spans="6:10" x14ac:dyDescent="0.2">
      <c r="F414" s="5">
        <v>1246</v>
      </c>
      <c r="G414" s="7">
        <v>178000</v>
      </c>
      <c r="I414" s="5">
        <v>624</v>
      </c>
      <c r="J414" s="7">
        <v>168500</v>
      </c>
    </row>
    <row r="415" spans="6:10" x14ac:dyDescent="0.2">
      <c r="F415" s="5">
        <v>1248</v>
      </c>
      <c r="G415" s="7">
        <v>169900</v>
      </c>
      <c r="I415" s="5">
        <v>625</v>
      </c>
      <c r="J415" s="7">
        <v>165150</v>
      </c>
    </row>
    <row r="416" spans="6:10" x14ac:dyDescent="0.2">
      <c r="F416" s="5">
        <v>1251</v>
      </c>
      <c r="G416" s="7">
        <v>244000</v>
      </c>
      <c r="I416" s="5">
        <v>626</v>
      </c>
      <c r="J416" s="7">
        <v>160000</v>
      </c>
    </row>
    <row r="417" spans="6:10" x14ac:dyDescent="0.2">
      <c r="F417" s="5">
        <v>1254</v>
      </c>
      <c r="G417" s="7">
        <v>294000</v>
      </c>
      <c r="I417" s="5">
        <v>628</v>
      </c>
      <c r="J417" s="7">
        <v>153000</v>
      </c>
    </row>
    <row r="418" spans="6:10" x14ac:dyDescent="0.2">
      <c r="F418" s="5">
        <v>1257</v>
      </c>
      <c r="G418" s="7">
        <v>301500</v>
      </c>
      <c r="I418" s="5">
        <v>630</v>
      </c>
      <c r="J418" s="7">
        <v>168500</v>
      </c>
    </row>
    <row r="419" spans="6:10" x14ac:dyDescent="0.2">
      <c r="F419" s="5">
        <v>1263</v>
      </c>
      <c r="G419" s="7">
        <v>161500</v>
      </c>
      <c r="I419" s="5">
        <v>631</v>
      </c>
      <c r="J419" s="7">
        <v>124000</v>
      </c>
    </row>
    <row r="420" spans="6:10" x14ac:dyDescent="0.2">
      <c r="F420" s="5">
        <v>1264</v>
      </c>
      <c r="G420" s="7">
        <v>180500</v>
      </c>
      <c r="I420" s="5">
        <v>632</v>
      </c>
      <c r="J420" s="7">
        <v>209500</v>
      </c>
    </row>
    <row r="421" spans="6:10" x14ac:dyDescent="0.2">
      <c r="F421" s="5">
        <v>1268</v>
      </c>
      <c r="G421" s="7">
        <v>378500</v>
      </c>
      <c r="I421" s="5">
        <v>634</v>
      </c>
      <c r="J421" s="7">
        <v>139400</v>
      </c>
    </row>
    <row r="422" spans="6:10" x14ac:dyDescent="0.2">
      <c r="F422" s="5">
        <v>1269</v>
      </c>
      <c r="G422" s="7">
        <v>381000</v>
      </c>
      <c r="I422" s="5">
        <v>635</v>
      </c>
      <c r="J422" s="7">
        <v>144000</v>
      </c>
    </row>
    <row r="423" spans="6:10" x14ac:dyDescent="0.2">
      <c r="F423" s="5">
        <v>1270</v>
      </c>
      <c r="G423" s="7">
        <v>144000</v>
      </c>
      <c r="I423" s="5">
        <v>637</v>
      </c>
      <c r="J423" s="7">
        <v>60000</v>
      </c>
    </row>
    <row r="424" spans="6:10" x14ac:dyDescent="0.2">
      <c r="F424" s="5">
        <v>1273</v>
      </c>
      <c r="G424" s="7">
        <v>137000</v>
      </c>
      <c r="I424" s="5">
        <v>638</v>
      </c>
      <c r="J424" s="7">
        <v>93000</v>
      </c>
    </row>
    <row r="425" spans="6:10" x14ac:dyDescent="0.2">
      <c r="F425" s="5">
        <v>1274</v>
      </c>
      <c r="G425" s="7">
        <v>177000</v>
      </c>
      <c r="I425" s="5">
        <v>639</v>
      </c>
      <c r="J425" s="7">
        <v>85000</v>
      </c>
    </row>
    <row r="426" spans="6:10" x14ac:dyDescent="0.2">
      <c r="F426" s="5">
        <v>1276</v>
      </c>
      <c r="G426" s="7">
        <v>137000</v>
      </c>
      <c r="I426" s="5">
        <v>640</v>
      </c>
      <c r="J426" s="7">
        <v>264561</v>
      </c>
    </row>
    <row r="427" spans="6:10" x14ac:dyDescent="0.2">
      <c r="F427" s="5">
        <v>1277</v>
      </c>
      <c r="G427" s="7">
        <v>162000</v>
      </c>
      <c r="I427" s="5">
        <v>642</v>
      </c>
      <c r="J427" s="7">
        <v>226000</v>
      </c>
    </row>
    <row r="428" spans="6:10" x14ac:dyDescent="0.2">
      <c r="F428" s="5">
        <v>1290</v>
      </c>
      <c r="G428" s="7">
        <v>281000</v>
      </c>
      <c r="I428" s="5">
        <v>645</v>
      </c>
      <c r="J428" s="7">
        <v>370878</v>
      </c>
    </row>
    <row r="429" spans="6:10" x14ac:dyDescent="0.2">
      <c r="F429" s="5">
        <v>1291</v>
      </c>
      <c r="G429" s="7">
        <v>180500</v>
      </c>
      <c r="I429" s="5">
        <v>647</v>
      </c>
      <c r="J429" s="7">
        <v>98300</v>
      </c>
    </row>
    <row r="430" spans="6:10" x14ac:dyDescent="0.2">
      <c r="F430" s="5">
        <v>1301</v>
      </c>
      <c r="G430" s="7">
        <v>225000</v>
      </c>
      <c r="I430" s="5">
        <v>648</v>
      </c>
      <c r="J430" s="7">
        <v>155000</v>
      </c>
    </row>
    <row r="431" spans="6:10" x14ac:dyDescent="0.2">
      <c r="F431" s="5">
        <v>1306</v>
      </c>
      <c r="G431" s="7">
        <v>325000</v>
      </c>
      <c r="I431" s="5">
        <v>649</v>
      </c>
      <c r="J431" s="7">
        <v>155000</v>
      </c>
    </row>
    <row r="432" spans="6:10" x14ac:dyDescent="0.2">
      <c r="F432" s="5">
        <v>1309</v>
      </c>
      <c r="G432" s="7">
        <v>147000</v>
      </c>
      <c r="I432" s="5">
        <v>650</v>
      </c>
      <c r="J432" s="7">
        <v>84500</v>
      </c>
    </row>
    <row r="433" spans="6:10" x14ac:dyDescent="0.2">
      <c r="F433" s="5">
        <v>1311</v>
      </c>
      <c r="G433" s="7">
        <v>335000</v>
      </c>
      <c r="I433" s="5">
        <v>651</v>
      </c>
      <c r="J433" s="7">
        <v>205950</v>
      </c>
    </row>
    <row r="434" spans="6:10" x14ac:dyDescent="0.2">
      <c r="F434" s="5">
        <v>1314</v>
      </c>
      <c r="G434" s="7">
        <v>333168</v>
      </c>
      <c r="I434" s="5">
        <v>652</v>
      </c>
      <c r="J434" s="7">
        <v>108000</v>
      </c>
    </row>
    <row r="435" spans="6:10" x14ac:dyDescent="0.2">
      <c r="F435" s="5">
        <v>1316</v>
      </c>
      <c r="G435" s="7">
        <v>206900</v>
      </c>
      <c r="I435" s="5">
        <v>653</v>
      </c>
      <c r="J435" s="7">
        <v>191000</v>
      </c>
    </row>
    <row r="436" spans="6:10" x14ac:dyDescent="0.2">
      <c r="F436" s="5">
        <v>1319</v>
      </c>
      <c r="G436" s="7">
        <v>275000</v>
      </c>
      <c r="I436" s="5">
        <v>654</v>
      </c>
      <c r="J436" s="7">
        <v>135000</v>
      </c>
    </row>
    <row r="437" spans="6:10" x14ac:dyDescent="0.2">
      <c r="F437" s="5">
        <v>1332</v>
      </c>
      <c r="G437" s="7">
        <v>132500</v>
      </c>
      <c r="I437" s="5">
        <v>655</v>
      </c>
      <c r="J437" s="7">
        <v>350000</v>
      </c>
    </row>
    <row r="438" spans="6:10" x14ac:dyDescent="0.2">
      <c r="F438" s="5">
        <v>1339</v>
      </c>
      <c r="G438" s="7">
        <v>200000</v>
      </c>
      <c r="I438" s="5">
        <v>656</v>
      </c>
      <c r="J438" s="7">
        <v>88000</v>
      </c>
    </row>
    <row r="439" spans="6:10" x14ac:dyDescent="0.2">
      <c r="F439" s="5">
        <v>1342</v>
      </c>
      <c r="G439" s="7">
        <v>155000</v>
      </c>
      <c r="I439" s="5">
        <v>657</v>
      </c>
      <c r="J439" s="7">
        <v>145500</v>
      </c>
    </row>
    <row r="440" spans="6:10" x14ac:dyDescent="0.2">
      <c r="F440" s="5">
        <v>1345</v>
      </c>
      <c r="G440" s="7">
        <v>155835</v>
      </c>
      <c r="I440" s="5">
        <v>658</v>
      </c>
      <c r="J440" s="7">
        <v>149000</v>
      </c>
    </row>
    <row r="441" spans="6:10" x14ac:dyDescent="0.2">
      <c r="F441" s="5">
        <v>1348</v>
      </c>
      <c r="G441" s="7">
        <v>283463</v>
      </c>
      <c r="I441" s="5">
        <v>660</v>
      </c>
      <c r="J441" s="7">
        <v>167000</v>
      </c>
    </row>
    <row r="442" spans="6:10" x14ac:dyDescent="0.2">
      <c r="F442" s="5">
        <v>1349</v>
      </c>
      <c r="G442" s="7">
        <v>215000</v>
      </c>
      <c r="I442" s="5">
        <v>664</v>
      </c>
      <c r="J442" s="7">
        <v>137500</v>
      </c>
    </row>
    <row r="443" spans="6:10" x14ac:dyDescent="0.2">
      <c r="F443" s="5">
        <v>1351</v>
      </c>
      <c r="G443" s="7">
        <v>200000</v>
      </c>
      <c r="I443" s="5">
        <v>668</v>
      </c>
      <c r="J443" s="7">
        <v>193500</v>
      </c>
    </row>
    <row r="444" spans="6:10" x14ac:dyDescent="0.2">
      <c r="F444" s="5">
        <v>1354</v>
      </c>
      <c r="G444" s="7">
        <v>410000</v>
      </c>
      <c r="I444" s="5">
        <v>671</v>
      </c>
      <c r="J444" s="7">
        <v>173500</v>
      </c>
    </row>
    <row r="445" spans="6:10" x14ac:dyDescent="0.2">
      <c r="F445" s="5">
        <v>1358</v>
      </c>
      <c r="G445" s="7">
        <v>149900</v>
      </c>
      <c r="I445" s="5">
        <v>672</v>
      </c>
      <c r="J445" s="7">
        <v>103600</v>
      </c>
    </row>
    <row r="446" spans="6:10" x14ac:dyDescent="0.2">
      <c r="F446" s="5">
        <v>1360</v>
      </c>
      <c r="G446" s="7">
        <v>315000</v>
      </c>
      <c r="I446" s="5">
        <v>675</v>
      </c>
      <c r="J446" s="7">
        <v>140000</v>
      </c>
    </row>
    <row r="447" spans="6:10" x14ac:dyDescent="0.2">
      <c r="F447" s="5">
        <v>1362</v>
      </c>
      <c r="G447" s="7">
        <v>260000</v>
      </c>
      <c r="I447" s="5">
        <v>676</v>
      </c>
      <c r="J447" s="7">
        <v>148500</v>
      </c>
    </row>
    <row r="448" spans="6:10" x14ac:dyDescent="0.2">
      <c r="F448" s="5">
        <v>1363</v>
      </c>
      <c r="G448" s="7">
        <v>104900</v>
      </c>
      <c r="I448" s="5">
        <v>677</v>
      </c>
      <c r="J448" s="7">
        <v>87000</v>
      </c>
    </row>
    <row r="449" spans="6:10" x14ac:dyDescent="0.2">
      <c r="F449" s="5">
        <v>1370</v>
      </c>
      <c r="G449" s="7">
        <v>232000</v>
      </c>
      <c r="I449" s="5">
        <v>678</v>
      </c>
      <c r="J449" s="7">
        <v>109500</v>
      </c>
    </row>
    <row r="450" spans="6:10" x14ac:dyDescent="0.2">
      <c r="F450" s="5">
        <v>1374</v>
      </c>
      <c r="G450" s="7">
        <v>466500</v>
      </c>
      <c r="I450" s="5">
        <v>680</v>
      </c>
      <c r="J450" s="7">
        <v>128500</v>
      </c>
    </row>
    <row r="451" spans="6:10" x14ac:dyDescent="0.2">
      <c r="F451" s="5">
        <v>1375</v>
      </c>
      <c r="G451" s="7">
        <v>250000</v>
      </c>
      <c r="I451" s="5">
        <v>681</v>
      </c>
      <c r="J451" s="7">
        <v>143000</v>
      </c>
    </row>
    <row r="452" spans="6:10" x14ac:dyDescent="0.2">
      <c r="F452" s="5">
        <v>1376</v>
      </c>
      <c r="G452" s="7">
        <v>239000</v>
      </c>
      <c r="I452" s="5">
        <v>682</v>
      </c>
      <c r="J452" s="7">
        <v>159434</v>
      </c>
    </row>
    <row r="453" spans="6:10" x14ac:dyDescent="0.2">
      <c r="F453" s="5">
        <v>1378</v>
      </c>
      <c r="G453" s="7">
        <v>117000</v>
      </c>
      <c r="I453" s="5">
        <v>683</v>
      </c>
      <c r="J453" s="7">
        <v>173000</v>
      </c>
    </row>
    <row r="454" spans="6:10" x14ac:dyDescent="0.2">
      <c r="F454" s="5">
        <v>1382</v>
      </c>
      <c r="G454" s="7">
        <v>237500</v>
      </c>
      <c r="I454" s="5">
        <v>686</v>
      </c>
      <c r="J454" s="7">
        <v>207500</v>
      </c>
    </row>
    <row r="455" spans="6:10" x14ac:dyDescent="0.2">
      <c r="F455" s="5">
        <v>1387</v>
      </c>
      <c r="G455" s="7">
        <v>250000</v>
      </c>
      <c r="I455" s="5">
        <v>687</v>
      </c>
      <c r="J455" s="7">
        <v>227875</v>
      </c>
    </row>
    <row r="456" spans="6:10" x14ac:dyDescent="0.2">
      <c r="F456" s="5">
        <v>1389</v>
      </c>
      <c r="G456" s="7">
        <v>377500</v>
      </c>
      <c r="I456" s="5">
        <v>688</v>
      </c>
      <c r="J456" s="7">
        <v>148800</v>
      </c>
    </row>
    <row r="457" spans="6:10" x14ac:dyDescent="0.2">
      <c r="F457" s="5">
        <v>1394</v>
      </c>
      <c r="G457" s="7">
        <v>163000</v>
      </c>
      <c r="I457" s="5">
        <v>689</v>
      </c>
      <c r="J457" s="7">
        <v>392000</v>
      </c>
    </row>
    <row r="458" spans="6:10" x14ac:dyDescent="0.2">
      <c r="F458" s="5">
        <v>1396</v>
      </c>
      <c r="G458" s="7">
        <v>281213</v>
      </c>
      <c r="I458" s="5">
        <v>690</v>
      </c>
      <c r="J458" s="7">
        <v>194700</v>
      </c>
    </row>
    <row r="459" spans="6:10" x14ac:dyDescent="0.2">
      <c r="F459" s="5">
        <v>1404</v>
      </c>
      <c r="G459" s="7">
        <v>282922</v>
      </c>
      <c r="I459" s="5">
        <v>691</v>
      </c>
      <c r="J459" s="7">
        <v>141000</v>
      </c>
    </row>
    <row r="460" spans="6:10" x14ac:dyDescent="0.2">
      <c r="F460" s="5">
        <v>1411</v>
      </c>
      <c r="G460" s="7">
        <v>230000</v>
      </c>
      <c r="I460" s="5">
        <v>694</v>
      </c>
      <c r="J460" s="7">
        <v>108480</v>
      </c>
    </row>
    <row r="461" spans="6:10" x14ac:dyDescent="0.2">
      <c r="F461" s="5">
        <v>1414</v>
      </c>
      <c r="G461" s="7">
        <v>257000</v>
      </c>
      <c r="I461" s="5">
        <v>695</v>
      </c>
      <c r="J461" s="7">
        <v>141500</v>
      </c>
    </row>
    <row r="462" spans="6:10" x14ac:dyDescent="0.2">
      <c r="F462" s="5">
        <v>1415</v>
      </c>
      <c r="G462" s="7">
        <v>207000</v>
      </c>
      <c r="I462" s="5">
        <v>697</v>
      </c>
      <c r="J462" s="7">
        <v>89000</v>
      </c>
    </row>
    <row r="463" spans="6:10" x14ac:dyDescent="0.2">
      <c r="F463" s="5">
        <v>1417</v>
      </c>
      <c r="G463" s="7">
        <v>122500</v>
      </c>
      <c r="I463" s="5">
        <v>698</v>
      </c>
      <c r="J463" s="7">
        <v>123500</v>
      </c>
    </row>
    <row r="464" spans="6:10" x14ac:dyDescent="0.2">
      <c r="F464" s="5">
        <v>1418</v>
      </c>
      <c r="G464" s="7">
        <v>340000</v>
      </c>
      <c r="I464" s="5">
        <v>699</v>
      </c>
      <c r="J464" s="7">
        <v>138500</v>
      </c>
    </row>
    <row r="465" spans="6:10" x14ac:dyDescent="0.2">
      <c r="F465" s="5">
        <v>1420</v>
      </c>
      <c r="G465" s="7">
        <v>223000</v>
      </c>
      <c r="I465" s="5">
        <v>700</v>
      </c>
      <c r="J465" s="7">
        <v>196000</v>
      </c>
    </row>
    <row r="466" spans="6:10" x14ac:dyDescent="0.2">
      <c r="F466" s="5">
        <v>1421</v>
      </c>
      <c r="G466" s="7">
        <v>179900</v>
      </c>
      <c r="I466" s="5">
        <v>702</v>
      </c>
      <c r="J466" s="7">
        <v>140000</v>
      </c>
    </row>
    <row r="467" spans="6:10" x14ac:dyDescent="0.2">
      <c r="F467" s="5">
        <v>1426</v>
      </c>
      <c r="G467" s="7">
        <v>142000</v>
      </c>
      <c r="I467" s="5">
        <v>704</v>
      </c>
      <c r="J467" s="7">
        <v>140000</v>
      </c>
    </row>
    <row r="468" spans="6:10" x14ac:dyDescent="0.2">
      <c r="F468" s="5">
        <v>1427</v>
      </c>
      <c r="G468" s="7">
        <v>271000</v>
      </c>
      <c r="I468" s="5">
        <v>705</v>
      </c>
      <c r="J468" s="7">
        <v>213000</v>
      </c>
    </row>
    <row r="469" spans="6:10" x14ac:dyDescent="0.2">
      <c r="F469" s="5">
        <v>1428</v>
      </c>
      <c r="G469" s="7">
        <v>140000</v>
      </c>
      <c r="I469" s="5">
        <v>706</v>
      </c>
      <c r="J469" s="7">
        <v>55000</v>
      </c>
    </row>
    <row r="470" spans="6:10" x14ac:dyDescent="0.2">
      <c r="F470" s="5">
        <v>1430</v>
      </c>
      <c r="G470" s="7">
        <v>182900</v>
      </c>
      <c r="I470" s="5">
        <v>708</v>
      </c>
      <c r="J470" s="7">
        <v>254000</v>
      </c>
    </row>
    <row r="471" spans="6:10" x14ac:dyDescent="0.2">
      <c r="F471" s="5">
        <v>1433</v>
      </c>
      <c r="G471" s="7">
        <v>64500</v>
      </c>
      <c r="I471" s="5">
        <v>709</v>
      </c>
      <c r="J471" s="7">
        <v>179540</v>
      </c>
    </row>
    <row r="472" spans="6:10" x14ac:dyDescent="0.2">
      <c r="F472" s="5">
        <v>1435</v>
      </c>
      <c r="G472" s="7">
        <v>160000</v>
      </c>
      <c r="I472" s="5">
        <v>710</v>
      </c>
      <c r="J472" s="7">
        <v>109900</v>
      </c>
    </row>
    <row r="473" spans="6:10" x14ac:dyDescent="0.2">
      <c r="F473" s="5">
        <v>1438</v>
      </c>
      <c r="G473" s="7">
        <v>394617</v>
      </c>
      <c r="I473" s="5">
        <v>711</v>
      </c>
      <c r="J473" s="7">
        <v>52000</v>
      </c>
    </row>
    <row r="474" spans="6:10" x14ac:dyDescent="0.2">
      <c r="F474" s="5">
        <v>1440</v>
      </c>
      <c r="G474" s="7">
        <v>197000</v>
      </c>
      <c r="I474" s="5">
        <v>712</v>
      </c>
      <c r="J474" s="7">
        <v>102776</v>
      </c>
    </row>
    <row r="475" spans="6:10" x14ac:dyDescent="0.2">
      <c r="F475" s="5">
        <v>1441</v>
      </c>
      <c r="G475" s="7">
        <v>191000</v>
      </c>
      <c r="I475" s="5">
        <v>713</v>
      </c>
      <c r="J475" s="7">
        <v>189000</v>
      </c>
    </row>
    <row r="476" spans="6:10" x14ac:dyDescent="0.2">
      <c r="F476" s="5">
        <v>1443</v>
      </c>
      <c r="G476" s="7">
        <v>310000</v>
      </c>
      <c r="I476" s="5">
        <v>714</v>
      </c>
      <c r="J476" s="7">
        <v>129000</v>
      </c>
    </row>
    <row r="477" spans="6:10" x14ac:dyDescent="0.2">
      <c r="F477" s="5">
        <v>1449</v>
      </c>
      <c r="G477" s="7">
        <v>112000</v>
      </c>
      <c r="I477" s="5">
        <v>716</v>
      </c>
      <c r="J477" s="7">
        <v>165000</v>
      </c>
    </row>
    <row r="478" spans="6:10" x14ac:dyDescent="0.2">
      <c r="F478" s="5">
        <v>1454</v>
      </c>
      <c r="G478" s="7">
        <v>84500</v>
      </c>
      <c r="I478" s="5">
        <v>718</v>
      </c>
      <c r="J478" s="7">
        <v>157000</v>
      </c>
    </row>
    <row r="479" spans="6:10" x14ac:dyDescent="0.2">
      <c r="F479" s="5">
        <v>1457</v>
      </c>
      <c r="G479" s="7">
        <v>210000</v>
      </c>
      <c r="I479" s="5">
        <v>720</v>
      </c>
      <c r="J479" s="7">
        <v>128500</v>
      </c>
    </row>
    <row r="480" spans="6:10" x14ac:dyDescent="0.2">
      <c r="I480" s="5">
        <v>721</v>
      </c>
      <c r="J480" s="7">
        <v>275000</v>
      </c>
    </row>
    <row r="481" spans="9:10" x14ac:dyDescent="0.2">
      <c r="I481" s="5">
        <v>722</v>
      </c>
      <c r="J481" s="7">
        <v>143000</v>
      </c>
    </row>
    <row r="482" spans="9:10" x14ac:dyDescent="0.2">
      <c r="I482" s="5">
        <v>723</v>
      </c>
      <c r="J482" s="7">
        <v>124500</v>
      </c>
    </row>
    <row r="483" spans="9:10" x14ac:dyDescent="0.2">
      <c r="I483" s="5">
        <v>724</v>
      </c>
      <c r="J483" s="7">
        <v>135000</v>
      </c>
    </row>
    <row r="484" spans="9:10" x14ac:dyDescent="0.2">
      <c r="I484" s="5">
        <v>726</v>
      </c>
      <c r="J484" s="7">
        <v>120500</v>
      </c>
    </row>
    <row r="485" spans="9:10" x14ac:dyDescent="0.2">
      <c r="I485" s="5">
        <v>728</v>
      </c>
      <c r="J485" s="7">
        <v>194500</v>
      </c>
    </row>
    <row r="486" spans="9:10" x14ac:dyDescent="0.2">
      <c r="I486" s="5">
        <v>730</v>
      </c>
      <c r="J486" s="7">
        <v>103000</v>
      </c>
    </row>
    <row r="487" spans="9:10" x14ac:dyDescent="0.2">
      <c r="I487" s="5">
        <v>731</v>
      </c>
      <c r="J487" s="7">
        <v>236500</v>
      </c>
    </row>
    <row r="488" spans="9:10" x14ac:dyDescent="0.2">
      <c r="I488" s="5">
        <v>732</v>
      </c>
      <c r="J488" s="7">
        <v>187500</v>
      </c>
    </row>
    <row r="489" spans="9:10" x14ac:dyDescent="0.2">
      <c r="I489" s="5">
        <v>734</v>
      </c>
      <c r="J489" s="7">
        <v>131400</v>
      </c>
    </row>
    <row r="490" spans="9:10" x14ac:dyDescent="0.2">
      <c r="I490" s="5">
        <v>735</v>
      </c>
      <c r="J490" s="7">
        <v>108000</v>
      </c>
    </row>
    <row r="491" spans="9:10" x14ac:dyDescent="0.2">
      <c r="I491" s="5">
        <v>737</v>
      </c>
      <c r="J491" s="7">
        <v>93500</v>
      </c>
    </row>
    <row r="492" spans="9:10" x14ac:dyDescent="0.2">
      <c r="I492" s="5">
        <v>738</v>
      </c>
      <c r="J492" s="7">
        <v>239900</v>
      </c>
    </row>
    <row r="493" spans="9:10" x14ac:dyDescent="0.2">
      <c r="I493" s="5">
        <v>740</v>
      </c>
      <c r="J493" s="7">
        <v>190000</v>
      </c>
    </row>
    <row r="494" spans="9:10" x14ac:dyDescent="0.2">
      <c r="I494" s="5">
        <v>741</v>
      </c>
      <c r="J494" s="7">
        <v>132000</v>
      </c>
    </row>
    <row r="495" spans="9:10" x14ac:dyDescent="0.2">
      <c r="I495" s="5">
        <v>742</v>
      </c>
      <c r="J495" s="7">
        <v>142000</v>
      </c>
    </row>
    <row r="496" spans="9:10" x14ac:dyDescent="0.2">
      <c r="I496" s="5">
        <v>743</v>
      </c>
      <c r="J496" s="7">
        <v>179000</v>
      </c>
    </row>
    <row r="497" spans="9:10" x14ac:dyDescent="0.2">
      <c r="I497" s="5">
        <v>745</v>
      </c>
      <c r="J497" s="7">
        <v>180000</v>
      </c>
    </row>
    <row r="498" spans="9:10" x14ac:dyDescent="0.2">
      <c r="I498" s="5">
        <v>746</v>
      </c>
      <c r="J498" s="7">
        <v>299800</v>
      </c>
    </row>
    <row r="499" spans="9:10" x14ac:dyDescent="0.2">
      <c r="I499" s="5">
        <v>747</v>
      </c>
      <c r="J499" s="7">
        <v>236000</v>
      </c>
    </row>
    <row r="500" spans="9:10" x14ac:dyDescent="0.2">
      <c r="I500" s="5">
        <v>750</v>
      </c>
      <c r="J500" s="7">
        <v>98000</v>
      </c>
    </row>
    <row r="501" spans="9:10" x14ac:dyDescent="0.2">
      <c r="I501" s="5">
        <v>751</v>
      </c>
      <c r="J501" s="7">
        <v>96500</v>
      </c>
    </row>
    <row r="502" spans="9:10" x14ac:dyDescent="0.2">
      <c r="I502" s="5">
        <v>752</v>
      </c>
      <c r="J502" s="7">
        <v>162000</v>
      </c>
    </row>
    <row r="503" spans="9:10" x14ac:dyDescent="0.2">
      <c r="I503" s="5">
        <v>753</v>
      </c>
      <c r="J503" s="7">
        <v>217000</v>
      </c>
    </row>
    <row r="504" spans="9:10" x14ac:dyDescent="0.2">
      <c r="I504" s="5">
        <v>754</v>
      </c>
      <c r="J504" s="7">
        <v>275500</v>
      </c>
    </row>
    <row r="505" spans="9:10" x14ac:dyDescent="0.2">
      <c r="I505" s="5">
        <v>755</v>
      </c>
      <c r="J505" s="7">
        <v>156000</v>
      </c>
    </row>
    <row r="506" spans="9:10" x14ac:dyDescent="0.2">
      <c r="I506" s="5">
        <v>756</v>
      </c>
      <c r="J506" s="7">
        <v>172500</v>
      </c>
    </row>
    <row r="507" spans="9:10" x14ac:dyDescent="0.2">
      <c r="I507" s="5">
        <v>759</v>
      </c>
      <c r="J507" s="7">
        <v>179400</v>
      </c>
    </row>
    <row r="508" spans="9:10" x14ac:dyDescent="0.2">
      <c r="I508" s="5">
        <v>761</v>
      </c>
      <c r="J508" s="7">
        <v>127500</v>
      </c>
    </row>
    <row r="509" spans="9:10" x14ac:dyDescent="0.2">
      <c r="I509" s="5">
        <v>762</v>
      </c>
      <c r="J509" s="7">
        <v>100000</v>
      </c>
    </row>
    <row r="510" spans="9:10" x14ac:dyDescent="0.2">
      <c r="I510" s="5">
        <v>763</v>
      </c>
      <c r="J510" s="7">
        <v>215200</v>
      </c>
    </row>
    <row r="511" spans="9:10" x14ac:dyDescent="0.2">
      <c r="I511" s="5">
        <v>764</v>
      </c>
      <c r="J511" s="7">
        <v>337000</v>
      </c>
    </row>
    <row r="512" spans="9:10" x14ac:dyDescent="0.2">
      <c r="I512" s="5">
        <v>765</v>
      </c>
      <c r="J512" s="7">
        <v>270000</v>
      </c>
    </row>
    <row r="513" spans="9:10" x14ac:dyDescent="0.2">
      <c r="I513" s="5">
        <v>767</v>
      </c>
      <c r="J513" s="7">
        <v>196500</v>
      </c>
    </row>
    <row r="514" spans="9:10" x14ac:dyDescent="0.2">
      <c r="I514" s="5">
        <v>769</v>
      </c>
      <c r="J514" s="7">
        <v>216837</v>
      </c>
    </row>
    <row r="515" spans="9:10" x14ac:dyDescent="0.2">
      <c r="I515" s="5">
        <v>771</v>
      </c>
      <c r="J515" s="7">
        <v>134900</v>
      </c>
    </row>
    <row r="516" spans="9:10" x14ac:dyDescent="0.2">
      <c r="I516" s="5">
        <v>772</v>
      </c>
      <c r="J516" s="7">
        <v>102000</v>
      </c>
    </row>
    <row r="517" spans="9:10" x14ac:dyDescent="0.2">
      <c r="I517" s="5">
        <v>773</v>
      </c>
      <c r="J517" s="7">
        <v>107000</v>
      </c>
    </row>
    <row r="518" spans="9:10" x14ac:dyDescent="0.2">
      <c r="I518" s="5">
        <v>774</v>
      </c>
      <c r="J518" s="7">
        <v>114500</v>
      </c>
    </row>
    <row r="519" spans="9:10" x14ac:dyDescent="0.2">
      <c r="I519" s="5">
        <v>776</v>
      </c>
      <c r="J519" s="7">
        <v>162000</v>
      </c>
    </row>
    <row r="520" spans="9:10" x14ac:dyDescent="0.2">
      <c r="I520" s="5">
        <v>779</v>
      </c>
      <c r="J520" s="7">
        <v>144000</v>
      </c>
    </row>
    <row r="521" spans="9:10" x14ac:dyDescent="0.2">
      <c r="I521" s="5">
        <v>781</v>
      </c>
      <c r="J521" s="7">
        <v>176000</v>
      </c>
    </row>
    <row r="522" spans="9:10" x14ac:dyDescent="0.2">
      <c r="I522" s="5">
        <v>782</v>
      </c>
      <c r="J522" s="7">
        <v>175900</v>
      </c>
    </row>
    <row r="523" spans="9:10" x14ac:dyDescent="0.2">
      <c r="I523" s="5">
        <v>784</v>
      </c>
      <c r="J523" s="7">
        <v>165500</v>
      </c>
    </row>
    <row r="524" spans="9:10" x14ac:dyDescent="0.2">
      <c r="I524" s="5">
        <v>785</v>
      </c>
      <c r="J524" s="7">
        <v>128000</v>
      </c>
    </row>
    <row r="525" spans="9:10" x14ac:dyDescent="0.2">
      <c r="I525" s="5">
        <v>786</v>
      </c>
      <c r="J525" s="7">
        <v>161500</v>
      </c>
    </row>
    <row r="526" spans="9:10" x14ac:dyDescent="0.2">
      <c r="I526" s="5">
        <v>788</v>
      </c>
      <c r="J526" s="7">
        <v>233000</v>
      </c>
    </row>
    <row r="527" spans="9:10" x14ac:dyDescent="0.2">
      <c r="I527" s="5">
        <v>789</v>
      </c>
      <c r="J527" s="7">
        <v>107900</v>
      </c>
    </row>
    <row r="528" spans="9:10" x14ac:dyDescent="0.2">
      <c r="I528" s="5">
        <v>791</v>
      </c>
      <c r="J528" s="7">
        <v>160200</v>
      </c>
    </row>
    <row r="529" spans="9:10" x14ac:dyDescent="0.2">
      <c r="I529" s="5">
        <v>793</v>
      </c>
      <c r="J529" s="7">
        <v>269790</v>
      </c>
    </row>
    <row r="530" spans="9:10" x14ac:dyDescent="0.2">
      <c r="I530" s="5">
        <v>794</v>
      </c>
      <c r="J530" s="7">
        <v>225000</v>
      </c>
    </row>
    <row r="531" spans="9:10" x14ac:dyDescent="0.2">
      <c r="I531" s="5">
        <v>796</v>
      </c>
      <c r="J531" s="7">
        <v>171000</v>
      </c>
    </row>
    <row r="532" spans="9:10" x14ac:dyDescent="0.2">
      <c r="I532" s="5">
        <v>797</v>
      </c>
      <c r="J532" s="7">
        <v>143500</v>
      </c>
    </row>
    <row r="533" spans="9:10" x14ac:dyDescent="0.2">
      <c r="I533" s="5">
        <v>798</v>
      </c>
      <c r="J533" s="7">
        <v>110000</v>
      </c>
    </row>
    <row r="534" spans="9:10" x14ac:dyDescent="0.2">
      <c r="I534" s="5">
        <v>800</v>
      </c>
      <c r="J534" s="7">
        <v>175000</v>
      </c>
    </row>
    <row r="535" spans="9:10" x14ac:dyDescent="0.2">
      <c r="I535" s="5">
        <v>802</v>
      </c>
      <c r="J535" s="7">
        <v>109900</v>
      </c>
    </row>
    <row r="536" spans="9:10" x14ac:dyDescent="0.2">
      <c r="I536" s="5">
        <v>803</v>
      </c>
      <c r="J536" s="7">
        <v>189000</v>
      </c>
    </row>
    <row r="537" spans="9:10" x14ac:dyDescent="0.2">
      <c r="I537" s="5">
        <v>805</v>
      </c>
      <c r="J537" s="7">
        <v>118000</v>
      </c>
    </row>
    <row r="538" spans="9:10" x14ac:dyDescent="0.2">
      <c r="I538" s="5">
        <v>807</v>
      </c>
      <c r="J538" s="7">
        <v>135500</v>
      </c>
    </row>
    <row r="539" spans="9:10" x14ac:dyDescent="0.2">
      <c r="I539" s="5">
        <v>810</v>
      </c>
      <c r="J539" s="7">
        <v>106000</v>
      </c>
    </row>
    <row r="540" spans="9:10" x14ac:dyDescent="0.2">
      <c r="I540" s="5">
        <v>811</v>
      </c>
      <c r="J540" s="7">
        <v>181000</v>
      </c>
    </row>
    <row r="541" spans="9:10" x14ac:dyDescent="0.2">
      <c r="I541" s="5">
        <v>812</v>
      </c>
      <c r="J541" s="7">
        <v>144500</v>
      </c>
    </row>
    <row r="542" spans="9:10" x14ac:dyDescent="0.2">
      <c r="I542" s="5">
        <v>813</v>
      </c>
      <c r="J542" s="7">
        <v>55993</v>
      </c>
    </row>
    <row r="543" spans="9:10" x14ac:dyDescent="0.2">
      <c r="I543" s="5">
        <v>814</v>
      </c>
      <c r="J543" s="7">
        <v>157900</v>
      </c>
    </row>
    <row r="544" spans="9:10" x14ac:dyDescent="0.2">
      <c r="I544" s="5">
        <v>815</v>
      </c>
      <c r="J544" s="7">
        <v>116000</v>
      </c>
    </row>
    <row r="545" spans="9:10" x14ac:dyDescent="0.2">
      <c r="I545" s="5">
        <v>819</v>
      </c>
      <c r="J545" s="7">
        <v>155000</v>
      </c>
    </row>
    <row r="546" spans="9:10" x14ac:dyDescent="0.2">
      <c r="I546" s="5">
        <v>820</v>
      </c>
      <c r="J546" s="7">
        <v>224000</v>
      </c>
    </row>
    <row r="547" spans="9:10" x14ac:dyDescent="0.2">
      <c r="I547" s="5">
        <v>821</v>
      </c>
      <c r="J547" s="7">
        <v>183000</v>
      </c>
    </row>
    <row r="548" spans="9:10" x14ac:dyDescent="0.2">
      <c r="I548" s="5">
        <v>822</v>
      </c>
      <c r="J548" s="7">
        <v>93000</v>
      </c>
    </row>
    <row r="549" spans="9:10" x14ac:dyDescent="0.2">
      <c r="I549" s="5">
        <v>824</v>
      </c>
      <c r="J549" s="7">
        <v>139500</v>
      </c>
    </row>
    <row r="550" spans="9:10" x14ac:dyDescent="0.2">
      <c r="I550" s="5">
        <v>827</v>
      </c>
      <c r="J550" s="7">
        <v>109500</v>
      </c>
    </row>
    <row r="551" spans="9:10" x14ac:dyDescent="0.2">
      <c r="I551" s="5">
        <v>828</v>
      </c>
      <c r="J551" s="7">
        <v>189000</v>
      </c>
    </row>
    <row r="552" spans="9:10" x14ac:dyDescent="0.2">
      <c r="I552" s="5">
        <v>830</v>
      </c>
      <c r="J552" s="7">
        <v>147400</v>
      </c>
    </row>
    <row r="553" spans="9:10" x14ac:dyDescent="0.2">
      <c r="I553" s="5">
        <v>832</v>
      </c>
      <c r="J553" s="7">
        <v>151000</v>
      </c>
    </row>
    <row r="554" spans="9:10" x14ac:dyDescent="0.2">
      <c r="I554" s="5">
        <v>833</v>
      </c>
      <c r="J554" s="7">
        <v>237000</v>
      </c>
    </row>
    <row r="555" spans="9:10" x14ac:dyDescent="0.2">
      <c r="I555" s="5">
        <v>834</v>
      </c>
      <c r="J555" s="7">
        <v>167000</v>
      </c>
    </row>
    <row r="556" spans="9:10" x14ac:dyDescent="0.2">
      <c r="I556" s="5">
        <v>835</v>
      </c>
      <c r="J556" s="7">
        <v>139950</v>
      </c>
    </row>
    <row r="557" spans="9:10" x14ac:dyDescent="0.2">
      <c r="I557" s="5">
        <v>836</v>
      </c>
      <c r="J557" s="7">
        <v>128000</v>
      </c>
    </row>
    <row r="558" spans="9:10" x14ac:dyDescent="0.2">
      <c r="I558" s="5">
        <v>837</v>
      </c>
      <c r="J558" s="7">
        <v>153500</v>
      </c>
    </row>
    <row r="559" spans="9:10" x14ac:dyDescent="0.2">
      <c r="I559" s="5">
        <v>838</v>
      </c>
      <c r="J559" s="7">
        <v>100000</v>
      </c>
    </row>
    <row r="560" spans="9:10" x14ac:dyDescent="0.2">
      <c r="I560" s="5">
        <v>839</v>
      </c>
      <c r="J560" s="7">
        <v>144000</v>
      </c>
    </row>
    <row r="561" spans="9:10" x14ac:dyDescent="0.2">
      <c r="I561" s="5">
        <v>842</v>
      </c>
      <c r="J561" s="7">
        <v>157500</v>
      </c>
    </row>
    <row r="562" spans="9:10" x14ac:dyDescent="0.2">
      <c r="I562" s="5">
        <v>843</v>
      </c>
      <c r="J562" s="7">
        <v>174900</v>
      </c>
    </row>
    <row r="563" spans="9:10" x14ac:dyDescent="0.2">
      <c r="I563" s="5">
        <v>844</v>
      </c>
      <c r="J563" s="7">
        <v>141000</v>
      </c>
    </row>
    <row r="564" spans="9:10" x14ac:dyDescent="0.2">
      <c r="I564" s="5">
        <v>847</v>
      </c>
      <c r="J564" s="7">
        <v>213000</v>
      </c>
    </row>
    <row r="565" spans="9:10" x14ac:dyDescent="0.2">
      <c r="I565" s="5">
        <v>850</v>
      </c>
      <c r="J565" s="7">
        <v>187000</v>
      </c>
    </row>
    <row r="566" spans="9:10" x14ac:dyDescent="0.2">
      <c r="I566" s="5">
        <v>851</v>
      </c>
      <c r="J566" s="7">
        <v>131500</v>
      </c>
    </row>
    <row r="567" spans="9:10" x14ac:dyDescent="0.2">
      <c r="I567" s="5">
        <v>852</v>
      </c>
      <c r="J567" s="7">
        <v>215000</v>
      </c>
    </row>
    <row r="568" spans="9:10" x14ac:dyDescent="0.2">
      <c r="I568" s="5">
        <v>853</v>
      </c>
      <c r="J568" s="7">
        <v>164000</v>
      </c>
    </row>
    <row r="569" spans="9:10" x14ac:dyDescent="0.2">
      <c r="I569" s="5">
        <v>856</v>
      </c>
      <c r="J569" s="7">
        <v>127000</v>
      </c>
    </row>
    <row r="570" spans="9:10" x14ac:dyDescent="0.2">
      <c r="I570" s="5">
        <v>858</v>
      </c>
      <c r="J570" s="7">
        <v>174000</v>
      </c>
    </row>
    <row r="571" spans="9:10" x14ac:dyDescent="0.2">
      <c r="I571" s="5">
        <v>859</v>
      </c>
      <c r="J571" s="7">
        <v>152000</v>
      </c>
    </row>
    <row r="572" spans="9:10" x14ac:dyDescent="0.2">
      <c r="I572" s="5">
        <v>861</v>
      </c>
      <c r="J572" s="7">
        <v>189950</v>
      </c>
    </row>
    <row r="573" spans="9:10" x14ac:dyDescent="0.2">
      <c r="I573" s="5">
        <v>863</v>
      </c>
      <c r="J573" s="7">
        <v>152000</v>
      </c>
    </row>
    <row r="574" spans="9:10" x14ac:dyDescent="0.2">
      <c r="I574" s="5">
        <v>864</v>
      </c>
      <c r="J574" s="7">
        <v>132500</v>
      </c>
    </row>
    <row r="575" spans="9:10" x14ac:dyDescent="0.2">
      <c r="I575" s="5">
        <v>865</v>
      </c>
      <c r="J575" s="7">
        <v>250580</v>
      </c>
    </row>
    <row r="576" spans="9:10" x14ac:dyDescent="0.2">
      <c r="I576" s="5">
        <v>866</v>
      </c>
      <c r="J576" s="7">
        <v>148500</v>
      </c>
    </row>
    <row r="577" spans="9:10" x14ac:dyDescent="0.2">
      <c r="I577" s="5">
        <v>868</v>
      </c>
      <c r="J577" s="7">
        <v>129000</v>
      </c>
    </row>
    <row r="578" spans="9:10" x14ac:dyDescent="0.2">
      <c r="I578" s="5">
        <v>870</v>
      </c>
      <c r="J578" s="7">
        <v>236000</v>
      </c>
    </row>
    <row r="579" spans="9:10" x14ac:dyDescent="0.2">
      <c r="I579" s="5">
        <v>871</v>
      </c>
      <c r="J579" s="7">
        <v>109500</v>
      </c>
    </row>
    <row r="580" spans="9:10" x14ac:dyDescent="0.2">
      <c r="I580" s="5">
        <v>872</v>
      </c>
      <c r="J580" s="7">
        <v>200500</v>
      </c>
    </row>
    <row r="581" spans="9:10" x14ac:dyDescent="0.2">
      <c r="I581" s="5">
        <v>873</v>
      </c>
      <c r="J581" s="7">
        <v>116000</v>
      </c>
    </row>
    <row r="582" spans="9:10" x14ac:dyDescent="0.2">
      <c r="I582" s="5">
        <v>875</v>
      </c>
      <c r="J582" s="7">
        <v>66500</v>
      </c>
    </row>
    <row r="583" spans="9:10" x14ac:dyDescent="0.2">
      <c r="I583" s="5">
        <v>876</v>
      </c>
      <c r="J583" s="7">
        <v>303477</v>
      </c>
    </row>
    <row r="584" spans="9:10" x14ac:dyDescent="0.2">
      <c r="I584" s="5">
        <v>878</v>
      </c>
      <c r="J584" s="7">
        <v>350000</v>
      </c>
    </row>
    <row r="585" spans="9:10" x14ac:dyDescent="0.2">
      <c r="I585" s="5">
        <v>880</v>
      </c>
      <c r="J585" s="7">
        <v>136500</v>
      </c>
    </row>
    <row r="586" spans="9:10" x14ac:dyDescent="0.2">
      <c r="I586" s="5">
        <v>881</v>
      </c>
      <c r="J586" s="7">
        <v>157000</v>
      </c>
    </row>
    <row r="587" spans="9:10" x14ac:dyDescent="0.2">
      <c r="I587" s="5">
        <v>883</v>
      </c>
      <c r="J587" s="7">
        <v>178000</v>
      </c>
    </row>
    <row r="588" spans="9:10" x14ac:dyDescent="0.2">
      <c r="I588" s="5">
        <v>884</v>
      </c>
      <c r="J588" s="7">
        <v>118500</v>
      </c>
    </row>
    <row r="589" spans="9:10" x14ac:dyDescent="0.2">
      <c r="I589" s="5">
        <v>885</v>
      </c>
      <c r="J589" s="7">
        <v>100000</v>
      </c>
    </row>
    <row r="590" spans="9:10" x14ac:dyDescent="0.2">
      <c r="I590" s="5">
        <v>886</v>
      </c>
      <c r="J590" s="7">
        <v>328900</v>
      </c>
    </row>
    <row r="591" spans="9:10" x14ac:dyDescent="0.2">
      <c r="I591" s="5">
        <v>887</v>
      </c>
      <c r="J591" s="7">
        <v>145000</v>
      </c>
    </row>
    <row r="592" spans="9:10" x14ac:dyDescent="0.2">
      <c r="I592" s="5">
        <v>891</v>
      </c>
      <c r="J592" s="7">
        <v>122900</v>
      </c>
    </row>
    <row r="593" spans="9:10" x14ac:dyDescent="0.2">
      <c r="I593" s="5">
        <v>893</v>
      </c>
      <c r="J593" s="7">
        <v>154500</v>
      </c>
    </row>
    <row r="594" spans="9:10" x14ac:dyDescent="0.2">
      <c r="I594" s="5">
        <v>895</v>
      </c>
      <c r="J594" s="7">
        <v>118858</v>
      </c>
    </row>
    <row r="595" spans="9:10" x14ac:dyDescent="0.2">
      <c r="I595" s="5">
        <v>896</v>
      </c>
      <c r="J595" s="7">
        <v>140000</v>
      </c>
    </row>
    <row r="596" spans="9:10" x14ac:dyDescent="0.2">
      <c r="I596" s="5">
        <v>897</v>
      </c>
      <c r="J596" s="7">
        <v>106500</v>
      </c>
    </row>
    <row r="597" spans="9:10" x14ac:dyDescent="0.2">
      <c r="I597" s="5">
        <v>898</v>
      </c>
      <c r="J597" s="7">
        <v>142953</v>
      </c>
    </row>
    <row r="598" spans="9:10" x14ac:dyDescent="0.2">
      <c r="I598" s="5">
        <v>900</v>
      </c>
      <c r="J598" s="7">
        <v>135000</v>
      </c>
    </row>
    <row r="599" spans="9:10" x14ac:dyDescent="0.2">
      <c r="I599" s="5">
        <v>901</v>
      </c>
      <c r="J599" s="7">
        <v>110000</v>
      </c>
    </row>
    <row r="600" spans="9:10" x14ac:dyDescent="0.2">
      <c r="I600" s="5">
        <v>902</v>
      </c>
      <c r="J600" s="7">
        <v>153000</v>
      </c>
    </row>
    <row r="601" spans="9:10" x14ac:dyDescent="0.2">
      <c r="I601" s="5">
        <v>903</v>
      </c>
      <c r="J601" s="7">
        <v>180000</v>
      </c>
    </row>
    <row r="602" spans="9:10" x14ac:dyDescent="0.2">
      <c r="I602" s="5">
        <v>905</v>
      </c>
      <c r="J602" s="7">
        <v>125500</v>
      </c>
    </row>
    <row r="603" spans="9:10" x14ac:dyDescent="0.2">
      <c r="I603" s="5">
        <v>906</v>
      </c>
      <c r="J603" s="7">
        <v>128000</v>
      </c>
    </row>
    <row r="604" spans="9:10" x14ac:dyDescent="0.2">
      <c r="I604" s="5">
        <v>909</v>
      </c>
      <c r="J604" s="7">
        <v>131000</v>
      </c>
    </row>
    <row r="605" spans="9:10" x14ac:dyDescent="0.2">
      <c r="I605" s="5">
        <v>912</v>
      </c>
      <c r="J605" s="7">
        <v>143500</v>
      </c>
    </row>
    <row r="606" spans="9:10" x14ac:dyDescent="0.2">
      <c r="I606" s="5">
        <v>913</v>
      </c>
      <c r="J606" s="7">
        <v>88000</v>
      </c>
    </row>
    <row r="607" spans="9:10" x14ac:dyDescent="0.2">
      <c r="I607" s="5">
        <v>914</v>
      </c>
      <c r="J607" s="7">
        <v>145000</v>
      </c>
    </row>
    <row r="608" spans="9:10" x14ac:dyDescent="0.2">
      <c r="I608" s="5">
        <v>915</v>
      </c>
      <c r="J608" s="7">
        <v>173733</v>
      </c>
    </row>
    <row r="609" spans="9:10" x14ac:dyDescent="0.2">
      <c r="I609" s="5">
        <v>916</v>
      </c>
      <c r="J609" s="7">
        <v>75000</v>
      </c>
    </row>
    <row r="610" spans="9:10" x14ac:dyDescent="0.2">
      <c r="I610" s="5">
        <v>917</v>
      </c>
      <c r="J610" s="7">
        <v>35311</v>
      </c>
    </row>
    <row r="611" spans="9:10" x14ac:dyDescent="0.2">
      <c r="I611" s="5">
        <v>921</v>
      </c>
      <c r="J611" s="7">
        <v>201000</v>
      </c>
    </row>
    <row r="612" spans="9:10" x14ac:dyDescent="0.2">
      <c r="I612" s="5">
        <v>922</v>
      </c>
      <c r="J612" s="7">
        <v>145900</v>
      </c>
    </row>
    <row r="613" spans="9:10" x14ac:dyDescent="0.2">
      <c r="I613" s="5">
        <v>923</v>
      </c>
      <c r="J613" s="7">
        <v>169990</v>
      </c>
    </row>
    <row r="614" spans="9:10" x14ac:dyDescent="0.2">
      <c r="I614" s="5">
        <v>924</v>
      </c>
      <c r="J614" s="7">
        <v>193000</v>
      </c>
    </row>
    <row r="615" spans="9:10" x14ac:dyDescent="0.2">
      <c r="I615" s="5">
        <v>925</v>
      </c>
      <c r="J615" s="7">
        <v>207500</v>
      </c>
    </row>
    <row r="616" spans="9:10" x14ac:dyDescent="0.2">
      <c r="I616" s="5">
        <v>928</v>
      </c>
      <c r="J616" s="7">
        <v>176000</v>
      </c>
    </row>
    <row r="617" spans="9:10" x14ac:dyDescent="0.2">
      <c r="I617" s="5">
        <v>931</v>
      </c>
      <c r="J617" s="7">
        <v>201000</v>
      </c>
    </row>
    <row r="618" spans="9:10" x14ac:dyDescent="0.2">
      <c r="I618" s="5">
        <v>932</v>
      </c>
      <c r="J618" s="7">
        <v>117500</v>
      </c>
    </row>
    <row r="619" spans="9:10" x14ac:dyDescent="0.2">
      <c r="I619" s="5">
        <v>934</v>
      </c>
      <c r="J619" s="7">
        <v>190000</v>
      </c>
    </row>
    <row r="620" spans="9:10" x14ac:dyDescent="0.2">
      <c r="I620" s="5">
        <v>936</v>
      </c>
      <c r="J620" s="7">
        <v>79900</v>
      </c>
    </row>
    <row r="621" spans="9:10" x14ac:dyDescent="0.2">
      <c r="I621" s="5">
        <v>937</v>
      </c>
      <c r="J621" s="7">
        <v>184900</v>
      </c>
    </row>
    <row r="622" spans="9:10" x14ac:dyDescent="0.2">
      <c r="I622" s="5">
        <v>938</v>
      </c>
      <c r="J622" s="7">
        <v>253000</v>
      </c>
    </row>
    <row r="623" spans="9:10" x14ac:dyDescent="0.2">
      <c r="I623" s="5">
        <v>939</v>
      </c>
      <c r="J623" s="7">
        <v>239799</v>
      </c>
    </row>
    <row r="624" spans="9:10" x14ac:dyDescent="0.2">
      <c r="I624" s="5">
        <v>942</v>
      </c>
      <c r="J624" s="7">
        <v>214000</v>
      </c>
    </row>
    <row r="625" spans="9:10" x14ac:dyDescent="0.2">
      <c r="I625" s="5">
        <v>943</v>
      </c>
      <c r="J625" s="7">
        <v>150000</v>
      </c>
    </row>
    <row r="626" spans="9:10" x14ac:dyDescent="0.2">
      <c r="I626" s="5">
        <v>946</v>
      </c>
      <c r="J626" s="7">
        <v>124900</v>
      </c>
    </row>
    <row r="627" spans="9:10" x14ac:dyDescent="0.2">
      <c r="I627" s="5">
        <v>947</v>
      </c>
      <c r="J627" s="7">
        <v>143000</v>
      </c>
    </row>
    <row r="628" spans="9:10" x14ac:dyDescent="0.2">
      <c r="I628" s="5">
        <v>950</v>
      </c>
      <c r="J628" s="7">
        <v>197500</v>
      </c>
    </row>
    <row r="629" spans="9:10" x14ac:dyDescent="0.2">
      <c r="I629" s="5">
        <v>951</v>
      </c>
      <c r="J629" s="7">
        <v>129000</v>
      </c>
    </row>
    <row r="630" spans="9:10" x14ac:dyDescent="0.2">
      <c r="I630" s="5">
        <v>952</v>
      </c>
      <c r="J630" s="7">
        <v>119900</v>
      </c>
    </row>
    <row r="631" spans="9:10" x14ac:dyDescent="0.2">
      <c r="I631" s="5">
        <v>953</v>
      </c>
      <c r="J631" s="7">
        <v>133900</v>
      </c>
    </row>
    <row r="632" spans="9:10" x14ac:dyDescent="0.2">
      <c r="I632" s="5">
        <v>955</v>
      </c>
      <c r="J632" s="7">
        <v>127500</v>
      </c>
    </row>
    <row r="633" spans="9:10" x14ac:dyDescent="0.2">
      <c r="I633" s="5">
        <v>956</v>
      </c>
      <c r="J633" s="7">
        <v>145000</v>
      </c>
    </row>
    <row r="634" spans="9:10" x14ac:dyDescent="0.2">
      <c r="I634" s="5">
        <v>958</v>
      </c>
      <c r="J634" s="7">
        <v>132000</v>
      </c>
    </row>
    <row r="635" spans="9:10" x14ac:dyDescent="0.2">
      <c r="I635" s="5">
        <v>959</v>
      </c>
      <c r="J635" s="7">
        <v>185000</v>
      </c>
    </row>
    <row r="636" spans="9:10" x14ac:dyDescent="0.2">
      <c r="I636" s="5">
        <v>960</v>
      </c>
      <c r="J636" s="7">
        <v>155000</v>
      </c>
    </row>
    <row r="637" spans="9:10" x14ac:dyDescent="0.2">
      <c r="I637" s="5">
        <v>961</v>
      </c>
      <c r="J637" s="7">
        <v>116500</v>
      </c>
    </row>
    <row r="638" spans="9:10" x14ac:dyDescent="0.2">
      <c r="I638" s="5">
        <v>963</v>
      </c>
      <c r="J638" s="7">
        <v>155000</v>
      </c>
    </row>
    <row r="639" spans="9:10" x14ac:dyDescent="0.2">
      <c r="I639" s="5">
        <v>966</v>
      </c>
      <c r="J639" s="7">
        <v>178900</v>
      </c>
    </row>
    <row r="640" spans="9:10" x14ac:dyDescent="0.2">
      <c r="I640" s="5">
        <v>967</v>
      </c>
      <c r="J640" s="7">
        <v>160000</v>
      </c>
    </row>
    <row r="641" spans="9:10" x14ac:dyDescent="0.2">
      <c r="I641" s="5">
        <v>968</v>
      </c>
      <c r="J641" s="7">
        <v>135000</v>
      </c>
    </row>
    <row r="642" spans="9:10" x14ac:dyDescent="0.2">
      <c r="I642" s="5">
        <v>969</v>
      </c>
      <c r="J642" s="7">
        <v>37900</v>
      </c>
    </row>
    <row r="643" spans="9:10" x14ac:dyDescent="0.2">
      <c r="I643" s="5">
        <v>970</v>
      </c>
      <c r="J643" s="7">
        <v>140000</v>
      </c>
    </row>
    <row r="644" spans="9:10" x14ac:dyDescent="0.2">
      <c r="I644" s="5">
        <v>972</v>
      </c>
      <c r="J644" s="7">
        <v>173000</v>
      </c>
    </row>
    <row r="645" spans="9:10" x14ac:dyDescent="0.2">
      <c r="I645" s="5">
        <v>973</v>
      </c>
      <c r="J645" s="7">
        <v>99500</v>
      </c>
    </row>
    <row r="646" spans="9:10" x14ac:dyDescent="0.2">
      <c r="I646" s="5">
        <v>976</v>
      </c>
      <c r="J646" s="7">
        <v>165000</v>
      </c>
    </row>
    <row r="647" spans="9:10" x14ac:dyDescent="0.2">
      <c r="I647" s="5">
        <v>977</v>
      </c>
      <c r="J647" s="7">
        <v>85500</v>
      </c>
    </row>
    <row r="648" spans="9:10" x14ac:dyDescent="0.2">
      <c r="I648" s="5">
        <v>978</v>
      </c>
      <c r="J648" s="7">
        <v>199900</v>
      </c>
    </row>
    <row r="649" spans="9:10" x14ac:dyDescent="0.2">
      <c r="I649" s="5">
        <v>979</v>
      </c>
      <c r="J649" s="7">
        <v>110000</v>
      </c>
    </row>
    <row r="650" spans="9:10" x14ac:dyDescent="0.2">
      <c r="I650" s="5">
        <v>980</v>
      </c>
      <c r="J650" s="7">
        <v>139000</v>
      </c>
    </row>
    <row r="651" spans="9:10" x14ac:dyDescent="0.2">
      <c r="I651" s="5">
        <v>983</v>
      </c>
      <c r="J651" s="7">
        <v>159895</v>
      </c>
    </row>
    <row r="652" spans="9:10" x14ac:dyDescent="0.2">
      <c r="I652" s="5">
        <v>985</v>
      </c>
      <c r="J652" s="7">
        <v>126000</v>
      </c>
    </row>
    <row r="653" spans="9:10" x14ac:dyDescent="0.2">
      <c r="I653" s="5">
        <v>987</v>
      </c>
      <c r="J653" s="7">
        <v>117000</v>
      </c>
    </row>
    <row r="654" spans="9:10" x14ac:dyDescent="0.2">
      <c r="I654" s="5">
        <v>988</v>
      </c>
      <c r="J654" s="7">
        <v>395192</v>
      </c>
    </row>
    <row r="655" spans="9:10" x14ac:dyDescent="0.2">
      <c r="I655" s="5">
        <v>990</v>
      </c>
      <c r="J655" s="7">
        <v>197000</v>
      </c>
    </row>
    <row r="656" spans="9:10" x14ac:dyDescent="0.2">
      <c r="I656" s="5">
        <v>991</v>
      </c>
      <c r="J656" s="7">
        <v>348000</v>
      </c>
    </row>
    <row r="657" spans="9:10" x14ac:dyDescent="0.2">
      <c r="I657" s="5">
        <v>993</v>
      </c>
      <c r="J657" s="7">
        <v>187000</v>
      </c>
    </row>
    <row r="658" spans="9:10" x14ac:dyDescent="0.2">
      <c r="I658" s="5">
        <v>994</v>
      </c>
      <c r="J658" s="7">
        <v>173900</v>
      </c>
    </row>
    <row r="659" spans="9:10" x14ac:dyDescent="0.2">
      <c r="I659" s="5">
        <v>996</v>
      </c>
      <c r="J659" s="7">
        <v>121600</v>
      </c>
    </row>
    <row r="660" spans="9:10" x14ac:dyDescent="0.2">
      <c r="I660" s="5">
        <v>999</v>
      </c>
      <c r="J660" s="7">
        <v>91000</v>
      </c>
    </row>
    <row r="661" spans="9:10" x14ac:dyDescent="0.2">
      <c r="I661" s="5">
        <v>1000</v>
      </c>
      <c r="J661" s="7">
        <v>206000</v>
      </c>
    </row>
    <row r="662" spans="9:10" x14ac:dyDescent="0.2">
      <c r="I662" s="5">
        <v>1001</v>
      </c>
      <c r="J662" s="7">
        <v>82000</v>
      </c>
    </row>
    <row r="663" spans="9:10" x14ac:dyDescent="0.2">
      <c r="I663" s="5">
        <v>1002</v>
      </c>
      <c r="J663" s="7">
        <v>86000</v>
      </c>
    </row>
    <row r="664" spans="9:10" x14ac:dyDescent="0.2">
      <c r="I664" s="5">
        <v>1005</v>
      </c>
      <c r="J664" s="7">
        <v>181000</v>
      </c>
    </row>
    <row r="665" spans="9:10" x14ac:dyDescent="0.2">
      <c r="I665" s="5">
        <v>1006</v>
      </c>
      <c r="J665" s="7">
        <v>149900</v>
      </c>
    </row>
    <row r="666" spans="9:10" x14ac:dyDescent="0.2">
      <c r="I666" s="5">
        <v>1008</v>
      </c>
      <c r="J666" s="7">
        <v>88000</v>
      </c>
    </row>
    <row r="667" spans="9:10" x14ac:dyDescent="0.2">
      <c r="I667" s="5">
        <v>1010</v>
      </c>
      <c r="J667" s="7">
        <v>102000</v>
      </c>
    </row>
    <row r="668" spans="9:10" x14ac:dyDescent="0.2">
      <c r="I668" s="5">
        <v>1012</v>
      </c>
      <c r="J668" s="7">
        <v>100000</v>
      </c>
    </row>
    <row r="669" spans="9:10" x14ac:dyDescent="0.2">
      <c r="I669" s="5">
        <v>1014</v>
      </c>
      <c r="J669" s="7">
        <v>85000</v>
      </c>
    </row>
    <row r="670" spans="9:10" x14ac:dyDescent="0.2">
      <c r="I670" s="5">
        <v>1016</v>
      </c>
      <c r="J670" s="7">
        <v>227000</v>
      </c>
    </row>
    <row r="671" spans="9:10" x14ac:dyDescent="0.2">
      <c r="I671" s="5">
        <v>1018</v>
      </c>
      <c r="J671" s="7">
        <v>187500</v>
      </c>
    </row>
    <row r="672" spans="9:10" x14ac:dyDescent="0.2">
      <c r="I672" s="5">
        <v>1020</v>
      </c>
      <c r="J672" s="7">
        <v>213490</v>
      </c>
    </row>
    <row r="673" spans="9:10" x14ac:dyDescent="0.2">
      <c r="I673" s="5">
        <v>1021</v>
      </c>
      <c r="J673" s="7">
        <v>176000</v>
      </c>
    </row>
    <row r="674" spans="9:10" x14ac:dyDescent="0.2">
      <c r="I674" s="5">
        <v>1022</v>
      </c>
      <c r="J674" s="7">
        <v>194000</v>
      </c>
    </row>
    <row r="675" spans="9:10" x14ac:dyDescent="0.2">
      <c r="I675" s="5">
        <v>1023</v>
      </c>
      <c r="J675" s="7">
        <v>87000</v>
      </c>
    </row>
    <row r="676" spans="9:10" x14ac:dyDescent="0.2">
      <c r="I676" s="5">
        <v>1024</v>
      </c>
      <c r="J676" s="7">
        <v>191000</v>
      </c>
    </row>
    <row r="677" spans="9:10" x14ac:dyDescent="0.2">
      <c r="I677" s="5">
        <v>1026</v>
      </c>
      <c r="J677" s="7">
        <v>112500</v>
      </c>
    </row>
    <row r="678" spans="9:10" x14ac:dyDescent="0.2">
      <c r="I678" s="5">
        <v>1027</v>
      </c>
      <c r="J678" s="7">
        <v>167500</v>
      </c>
    </row>
    <row r="679" spans="9:10" x14ac:dyDescent="0.2">
      <c r="I679" s="5">
        <v>1028</v>
      </c>
      <c r="J679" s="7">
        <v>293077</v>
      </c>
    </row>
    <row r="680" spans="9:10" x14ac:dyDescent="0.2">
      <c r="I680" s="5">
        <v>1029</v>
      </c>
      <c r="J680" s="7">
        <v>105000</v>
      </c>
    </row>
    <row r="681" spans="9:10" x14ac:dyDescent="0.2">
      <c r="I681" s="5">
        <v>1030</v>
      </c>
      <c r="J681" s="7">
        <v>118000</v>
      </c>
    </row>
    <row r="682" spans="9:10" x14ac:dyDescent="0.2">
      <c r="I682" s="5">
        <v>1031</v>
      </c>
      <c r="J682" s="7">
        <v>160000</v>
      </c>
    </row>
    <row r="683" spans="9:10" x14ac:dyDescent="0.2">
      <c r="I683" s="5">
        <v>1034</v>
      </c>
      <c r="J683" s="7">
        <v>230000</v>
      </c>
    </row>
    <row r="684" spans="9:10" x14ac:dyDescent="0.2">
      <c r="I684" s="5">
        <v>1035</v>
      </c>
      <c r="J684" s="7">
        <v>119750</v>
      </c>
    </row>
    <row r="685" spans="9:10" x14ac:dyDescent="0.2">
      <c r="I685" s="5">
        <v>1038</v>
      </c>
      <c r="J685" s="7">
        <v>287000</v>
      </c>
    </row>
    <row r="686" spans="9:10" x14ac:dyDescent="0.2">
      <c r="I686" s="5">
        <v>1039</v>
      </c>
      <c r="J686" s="7">
        <v>97000</v>
      </c>
    </row>
    <row r="687" spans="9:10" x14ac:dyDescent="0.2">
      <c r="I687" s="5">
        <v>1042</v>
      </c>
      <c r="J687" s="7">
        <v>173000</v>
      </c>
    </row>
    <row r="688" spans="9:10" x14ac:dyDescent="0.2">
      <c r="I688" s="5">
        <v>1043</v>
      </c>
      <c r="J688" s="7">
        <v>196000</v>
      </c>
    </row>
    <row r="689" spans="9:10" x14ac:dyDescent="0.2">
      <c r="I689" s="5">
        <v>1045</v>
      </c>
      <c r="J689" s="7">
        <v>278000</v>
      </c>
    </row>
    <row r="690" spans="9:10" x14ac:dyDescent="0.2">
      <c r="I690" s="5">
        <v>1048</v>
      </c>
      <c r="J690" s="7">
        <v>145000</v>
      </c>
    </row>
    <row r="691" spans="9:10" x14ac:dyDescent="0.2">
      <c r="I691" s="5">
        <v>1051</v>
      </c>
      <c r="J691" s="7">
        <v>176485</v>
      </c>
    </row>
    <row r="692" spans="9:10" x14ac:dyDescent="0.2">
      <c r="I692" s="5">
        <v>1053</v>
      </c>
      <c r="J692" s="7">
        <v>165000</v>
      </c>
    </row>
    <row r="693" spans="9:10" x14ac:dyDescent="0.2">
      <c r="I693" s="5">
        <v>1054</v>
      </c>
      <c r="J693" s="7">
        <v>144500</v>
      </c>
    </row>
    <row r="694" spans="9:10" x14ac:dyDescent="0.2">
      <c r="I694" s="5">
        <v>1057</v>
      </c>
      <c r="J694" s="7">
        <v>185850</v>
      </c>
    </row>
    <row r="695" spans="9:10" x14ac:dyDescent="0.2">
      <c r="I695" s="5">
        <v>1061</v>
      </c>
      <c r="J695" s="7">
        <v>213500</v>
      </c>
    </row>
    <row r="696" spans="9:10" x14ac:dyDescent="0.2">
      <c r="I696" s="5">
        <v>1064</v>
      </c>
      <c r="J696" s="7">
        <v>110500</v>
      </c>
    </row>
    <row r="697" spans="9:10" x14ac:dyDescent="0.2">
      <c r="I697" s="5">
        <v>1067</v>
      </c>
      <c r="J697" s="7">
        <v>178000</v>
      </c>
    </row>
    <row r="698" spans="9:10" x14ac:dyDescent="0.2">
      <c r="I698" s="5">
        <v>1068</v>
      </c>
      <c r="J698" s="7">
        <v>167900</v>
      </c>
    </row>
    <row r="699" spans="9:10" x14ac:dyDescent="0.2">
      <c r="I699" s="5">
        <v>1069</v>
      </c>
      <c r="J699" s="7">
        <v>151400</v>
      </c>
    </row>
    <row r="700" spans="9:10" x14ac:dyDescent="0.2">
      <c r="I700" s="5">
        <v>1070</v>
      </c>
      <c r="J700" s="7">
        <v>135000</v>
      </c>
    </row>
    <row r="701" spans="9:10" x14ac:dyDescent="0.2">
      <c r="I701" s="5">
        <v>1071</v>
      </c>
      <c r="J701" s="7">
        <v>135000</v>
      </c>
    </row>
    <row r="702" spans="9:10" x14ac:dyDescent="0.2">
      <c r="I702" s="5">
        <v>1073</v>
      </c>
      <c r="J702" s="7">
        <v>91500</v>
      </c>
    </row>
    <row r="703" spans="9:10" x14ac:dyDescent="0.2">
      <c r="I703" s="5">
        <v>1074</v>
      </c>
      <c r="J703" s="7">
        <v>159500</v>
      </c>
    </row>
    <row r="704" spans="9:10" x14ac:dyDescent="0.2">
      <c r="I704" s="5">
        <v>1075</v>
      </c>
      <c r="J704" s="7">
        <v>194000</v>
      </c>
    </row>
    <row r="705" spans="9:10" x14ac:dyDescent="0.2">
      <c r="I705" s="5">
        <v>1079</v>
      </c>
      <c r="J705" s="7">
        <v>155900</v>
      </c>
    </row>
    <row r="706" spans="9:10" x14ac:dyDescent="0.2">
      <c r="I706" s="5">
        <v>1080</v>
      </c>
      <c r="J706" s="7">
        <v>126000</v>
      </c>
    </row>
    <row r="707" spans="9:10" x14ac:dyDescent="0.2">
      <c r="I707" s="5">
        <v>1082</v>
      </c>
      <c r="J707" s="7">
        <v>133000</v>
      </c>
    </row>
    <row r="708" spans="9:10" x14ac:dyDescent="0.2">
      <c r="I708" s="5">
        <v>1083</v>
      </c>
      <c r="J708" s="7">
        <v>192000</v>
      </c>
    </row>
    <row r="709" spans="9:10" x14ac:dyDescent="0.2">
      <c r="I709" s="5">
        <v>1084</v>
      </c>
      <c r="J709" s="7">
        <v>160000</v>
      </c>
    </row>
    <row r="710" spans="9:10" x14ac:dyDescent="0.2">
      <c r="I710" s="5">
        <v>1086</v>
      </c>
      <c r="J710" s="7">
        <v>147000</v>
      </c>
    </row>
    <row r="711" spans="9:10" x14ac:dyDescent="0.2">
      <c r="I711" s="5">
        <v>1087</v>
      </c>
      <c r="J711" s="7">
        <v>83500</v>
      </c>
    </row>
    <row r="712" spans="9:10" x14ac:dyDescent="0.2">
      <c r="I712" s="5">
        <v>1089</v>
      </c>
      <c r="J712" s="7">
        <v>137500</v>
      </c>
    </row>
    <row r="713" spans="9:10" x14ac:dyDescent="0.2">
      <c r="I713" s="5">
        <v>1090</v>
      </c>
      <c r="J713" s="7">
        <v>197000</v>
      </c>
    </row>
    <row r="714" spans="9:10" x14ac:dyDescent="0.2">
      <c r="I714" s="5">
        <v>1091</v>
      </c>
      <c r="J714" s="7">
        <v>92900</v>
      </c>
    </row>
    <row r="715" spans="9:10" x14ac:dyDescent="0.2">
      <c r="I715" s="5">
        <v>1092</v>
      </c>
      <c r="J715" s="7">
        <v>160000</v>
      </c>
    </row>
    <row r="716" spans="9:10" x14ac:dyDescent="0.2">
      <c r="I716" s="5">
        <v>1093</v>
      </c>
      <c r="J716" s="7">
        <v>136500</v>
      </c>
    </row>
    <row r="717" spans="9:10" x14ac:dyDescent="0.2">
      <c r="I717" s="5">
        <v>1094</v>
      </c>
      <c r="J717" s="7">
        <v>146000</v>
      </c>
    </row>
    <row r="718" spans="9:10" x14ac:dyDescent="0.2">
      <c r="I718" s="5">
        <v>1095</v>
      </c>
      <c r="J718" s="7">
        <v>129000</v>
      </c>
    </row>
    <row r="719" spans="9:10" x14ac:dyDescent="0.2">
      <c r="I719" s="5">
        <v>1096</v>
      </c>
      <c r="J719" s="7">
        <v>176432</v>
      </c>
    </row>
    <row r="720" spans="9:10" x14ac:dyDescent="0.2">
      <c r="I720" s="5">
        <v>1097</v>
      </c>
      <c r="J720" s="7">
        <v>127000</v>
      </c>
    </row>
    <row r="721" spans="9:10" x14ac:dyDescent="0.2">
      <c r="I721" s="5">
        <v>1098</v>
      </c>
      <c r="J721" s="7">
        <v>170000</v>
      </c>
    </row>
    <row r="722" spans="9:10" x14ac:dyDescent="0.2">
      <c r="I722" s="5">
        <v>1099</v>
      </c>
      <c r="J722" s="7">
        <v>128000</v>
      </c>
    </row>
    <row r="723" spans="9:10" x14ac:dyDescent="0.2">
      <c r="I723" s="5">
        <v>1101</v>
      </c>
      <c r="J723" s="7">
        <v>60000</v>
      </c>
    </row>
    <row r="724" spans="9:10" x14ac:dyDescent="0.2">
      <c r="I724" s="5">
        <v>1102</v>
      </c>
      <c r="J724" s="7">
        <v>119500</v>
      </c>
    </row>
    <row r="725" spans="9:10" x14ac:dyDescent="0.2">
      <c r="I725" s="5">
        <v>1103</v>
      </c>
      <c r="J725" s="7">
        <v>135000</v>
      </c>
    </row>
    <row r="726" spans="9:10" x14ac:dyDescent="0.2">
      <c r="I726" s="5">
        <v>1104</v>
      </c>
      <c r="J726" s="7">
        <v>159500</v>
      </c>
    </row>
    <row r="727" spans="9:10" x14ac:dyDescent="0.2">
      <c r="I727" s="5">
        <v>1105</v>
      </c>
      <c r="J727" s="7">
        <v>106000</v>
      </c>
    </row>
    <row r="728" spans="9:10" x14ac:dyDescent="0.2">
      <c r="I728" s="5">
        <v>1107</v>
      </c>
      <c r="J728" s="7">
        <v>179900</v>
      </c>
    </row>
    <row r="729" spans="9:10" x14ac:dyDescent="0.2">
      <c r="I729" s="5">
        <v>1109</v>
      </c>
      <c r="J729" s="7">
        <v>181000</v>
      </c>
    </row>
    <row r="730" spans="9:10" x14ac:dyDescent="0.2">
      <c r="I730" s="5">
        <v>1111</v>
      </c>
      <c r="J730" s="7">
        <v>188000</v>
      </c>
    </row>
    <row r="731" spans="9:10" x14ac:dyDescent="0.2">
      <c r="I731" s="5">
        <v>1112</v>
      </c>
      <c r="J731" s="7">
        <v>205000</v>
      </c>
    </row>
    <row r="732" spans="9:10" x14ac:dyDescent="0.2">
      <c r="I732" s="5">
        <v>1113</v>
      </c>
      <c r="J732" s="7">
        <v>129900</v>
      </c>
    </row>
    <row r="733" spans="9:10" x14ac:dyDescent="0.2">
      <c r="I733" s="5">
        <v>1114</v>
      </c>
      <c r="J733" s="7">
        <v>134500</v>
      </c>
    </row>
    <row r="734" spans="9:10" x14ac:dyDescent="0.2">
      <c r="I734" s="5">
        <v>1115</v>
      </c>
      <c r="J734" s="7">
        <v>117000</v>
      </c>
    </row>
    <row r="735" spans="9:10" x14ac:dyDescent="0.2">
      <c r="I735" s="5">
        <v>1117</v>
      </c>
      <c r="J735" s="7">
        <v>184100</v>
      </c>
    </row>
    <row r="736" spans="9:10" x14ac:dyDescent="0.2">
      <c r="I736" s="5">
        <v>1118</v>
      </c>
      <c r="J736" s="7">
        <v>130000</v>
      </c>
    </row>
    <row r="737" spans="9:10" x14ac:dyDescent="0.2">
      <c r="I737" s="5">
        <v>1120</v>
      </c>
      <c r="J737" s="7">
        <v>133700</v>
      </c>
    </row>
    <row r="738" spans="9:10" x14ac:dyDescent="0.2">
      <c r="I738" s="5">
        <v>1121</v>
      </c>
      <c r="J738" s="7">
        <v>118400</v>
      </c>
    </row>
    <row r="739" spans="9:10" x14ac:dyDescent="0.2">
      <c r="I739" s="5">
        <v>1122</v>
      </c>
      <c r="J739" s="7">
        <v>212900</v>
      </c>
    </row>
    <row r="740" spans="9:10" x14ac:dyDescent="0.2">
      <c r="I740" s="5">
        <v>1123</v>
      </c>
      <c r="J740" s="7">
        <v>112000</v>
      </c>
    </row>
    <row r="741" spans="9:10" x14ac:dyDescent="0.2">
      <c r="I741" s="5">
        <v>1124</v>
      </c>
      <c r="J741" s="7">
        <v>118000</v>
      </c>
    </row>
    <row r="742" spans="9:10" x14ac:dyDescent="0.2">
      <c r="I742" s="5">
        <v>1125</v>
      </c>
      <c r="J742" s="7">
        <v>163900</v>
      </c>
    </row>
    <row r="743" spans="9:10" x14ac:dyDescent="0.2">
      <c r="I743" s="5">
        <v>1126</v>
      </c>
      <c r="J743" s="7">
        <v>115000</v>
      </c>
    </row>
    <row r="744" spans="9:10" x14ac:dyDescent="0.2">
      <c r="I744" s="5">
        <v>1127</v>
      </c>
      <c r="J744" s="7">
        <v>174000</v>
      </c>
    </row>
    <row r="745" spans="9:10" x14ac:dyDescent="0.2">
      <c r="I745" s="5">
        <v>1130</v>
      </c>
      <c r="J745" s="7">
        <v>140000</v>
      </c>
    </row>
    <row r="746" spans="9:10" x14ac:dyDescent="0.2">
      <c r="I746" s="5">
        <v>1131</v>
      </c>
      <c r="J746" s="7">
        <v>135000</v>
      </c>
    </row>
    <row r="747" spans="9:10" x14ac:dyDescent="0.2">
      <c r="I747" s="5">
        <v>1133</v>
      </c>
      <c r="J747" s="7">
        <v>117500</v>
      </c>
    </row>
    <row r="748" spans="9:10" x14ac:dyDescent="0.2">
      <c r="I748" s="5">
        <v>1134</v>
      </c>
      <c r="J748" s="7">
        <v>239500</v>
      </c>
    </row>
    <row r="749" spans="9:10" x14ac:dyDescent="0.2">
      <c r="I749" s="5">
        <v>1135</v>
      </c>
      <c r="J749" s="7">
        <v>169000</v>
      </c>
    </row>
    <row r="750" spans="9:10" x14ac:dyDescent="0.2">
      <c r="I750" s="5">
        <v>1136</v>
      </c>
      <c r="J750" s="7">
        <v>102000</v>
      </c>
    </row>
    <row r="751" spans="9:10" x14ac:dyDescent="0.2">
      <c r="I751" s="5">
        <v>1137</v>
      </c>
      <c r="J751" s="7">
        <v>119000</v>
      </c>
    </row>
    <row r="752" spans="9:10" x14ac:dyDescent="0.2">
      <c r="I752" s="5">
        <v>1138</v>
      </c>
      <c r="J752" s="7">
        <v>94000</v>
      </c>
    </row>
    <row r="753" spans="9:10" x14ac:dyDescent="0.2">
      <c r="I753" s="5">
        <v>1139</v>
      </c>
      <c r="J753" s="7">
        <v>196000</v>
      </c>
    </row>
    <row r="754" spans="9:10" x14ac:dyDescent="0.2">
      <c r="I754" s="5">
        <v>1140</v>
      </c>
      <c r="J754" s="7">
        <v>144000</v>
      </c>
    </row>
    <row r="755" spans="9:10" x14ac:dyDescent="0.2">
      <c r="I755" s="5">
        <v>1141</v>
      </c>
      <c r="J755" s="7">
        <v>139000</v>
      </c>
    </row>
    <row r="756" spans="9:10" x14ac:dyDescent="0.2">
      <c r="I756" s="5">
        <v>1142</v>
      </c>
      <c r="J756" s="7">
        <v>197500</v>
      </c>
    </row>
    <row r="757" spans="9:10" x14ac:dyDescent="0.2">
      <c r="I757" s="5">
        <v>1143</v>
      </c>
      <c r="J757" s="7">
        <v>424870</v>
      </c>
    </row>
    <row r="758" spans="9:10" x14ac:dyDescent="0.2">
      <c r="I758" s="5">
        <v>1144</v>
      </c>
      <c r="J758" s="7">
        <v>80000</v>
      </c>
    </row>
    <row r="759" spans="9:10" x14ac:dyDescent="0.2">
      <c r="I759" s="5">
        <v>1146</v>
      </c>
      <c r="J759" s="7">
        <v>149000</v>
      </c>
    </row>
    <row r="760" spans="9:10" x14ac:dyDescent="0.2">
      <c r="I760" s="5">
        <v>1149</v>
      </c>
      <c r="J760" s="7">
        <v>116900</v>
      </c>
    </row>
    <row r="761" spans="9:10" x14ac:dyDescent="0.2">
      <c r="I761" s="5">
        <v>1150</v>
      </c>
      <c r="J761" s="7">
        <v>143000</v>
      </c>
    </row>
    <row r="762" spans="9:10" x14ac:dyDescent="0.2">
      <c r="I762" s="5">
        <v>1151</v>
      </c>
      <c r="J762" s="7">
        <v>124000</v>
      </c>
    </row>
    <row r="763" spans="9:10" x14ac:dyDescent="0.2">
      <c r="I763" s="5">
        <v>1154</v>
      </c>
      <c r="J763" s="7">
        <v>120500</v>
      </c>
    </row>
    <row r="764" spans="9:10" x14ac:dyDescent="0.2">
      <c r="I764" s="5">
        <v>1157</v>
      </c>
      <c r="J764" s="7">
        <v>179900</v>
      </c>
    </row>
    <row r="765" spans="9:10" x14ac:dyDescent="0.2">
      <c r="I765" s="5">
        <v>1158</v>
      </c>
      <c r="J765" s="7">
        <v>230000</v>
      </c>
    </row>
    <row r="766" spans="9:10" x14ac:dyDescent="0.2">
      <c r="I766" s="5">
        <v>1160</v>
      </c>
      <c r="J766" s="7">
        <v>185000</v>
      </c>
    </row>
    <row r="767" spans="9:10" x14ac:dyDescent="0.2">
      <c r="I767" s="5">
        <v>1161</v>
      </c>
      <c r="J767" s="7">
        <v>146000</v>
      </c>
    </row>
    <row r="768" spans="9:10" x14ac:dyDescent="0.2">
      <c r="I768" s="5">
        <v>1163</v>
      </c>
      <c r="J768" s="7">
        <v>129000</v>
      </c>
    </row>
    <row r="769" spans="9:10" x14ac:dyDescent="0.2">
      <c r="I769" s="5">
        <v>1166</v>
      </c>
      <c r="J769" s="7">
        <v>233170</v>
      </c>
    </row>
    <row r="770" spans="9:10" x14ac:dyDescent="0.2">
      <c r="I770" s="5">
        <v>1167</v>
      </c>
      <c r="J770" s="7">
        <v>245350</v>
      </c>
    </row>
    <row r="771" spans="9:10" x14ac:dyDescent="0.2">
      <c r="I771" s="5">
        <v>1171</v>
      </c>
      <c r="J771" s="7">
        <v>171000</v>
      </c>
    </row>
    <row r="772" spans="9:10" x14ac:dyDescent="0.2">
      <c r="I772" s="5">
        <v>1172</v>
      </c>
      <c r="J772" s="7">
        <v>163000</v>
      </c>
    </row>
    <row r="773" spans="9:10" x14ac:dyDescent="0.2">
      <c r="I773" s="5">
        <v>1173</v>
      </c>
      <c r="J773" s="7">
        <v>171900</v>
      </c>
    </row>
    <row r="774" spans="9:10" x14ac:dyDescent="0.2">
      <c r="I774" s="5">
        <v>1177</v>
      </c>
      <c r="J774" s="7">
        <v>119500</v>
      </c>
    </row>
    <row r="775" spans="9:10" x14ac:dyDescent="0.2">
      <c r="I775" s="5">
        <v>1178</v>
      </c>
      <c r="J775" s="7">
        <v>115000</v>
      </c>
    </row>
    <row r="776" spans="9:10" x14ac:dyDescent="0.2">
      <c r="I776" s="5">
        <v>1179</v>
      </c>
      <c r="J776" s="7">
        <v>154900</v>
      </c>
    </row>
    <row r="777" spans="9:10" x14ac:dyDescent="0.2">
      <c r="I777" s="5">
        <v>1180</v>
      </c>
      <c r="J777" s="7">
        <v>93000</v>
      </c>
    </row>
    <row r="778" spans="9:10" x14ac:dyDescent="0.2">
      <c r="I778" s="5">
        <v>1182</v>
      </c>
      <c r="J778" s="7">
        <v>392500</v>
      </c>
    </row>
    <row r="779" spans="9:10" x14ac:dyDescent="0.2">
      <c r="I779" s="5">
        <v>1186</v>
      </c>
      <c r="J779" s="7">
        <v>104900</v>
      </c>
    </row>
    <row r="780" spans="9:10" x14ac:dyDescent="0.2">
      <c r="I780" s="5">
        <v>1189</v>
      </c>
      <c r="J780" s="7">
        <v>195000</v>
      </c>
    </row>
    <row r="781" spans="9:10" x14ac:dyDescent="0.2">
      <c r="I781" s="5">
        <v>1190</v>
      </c>
      <c r="J781" s="7">
        <v>189000</v>
      </c>
    </row>
    <row r="782" spans="9:10" x14ac:dyDescent="0.2">
      <c r="I782" s="5">
        <v>1192</v>
      </c>
      <c r="J782" s="7">
        <v>174000</v>
      </c>
    </row>
    <row r="783" spans="9:10" x14ac:dyDescent="0.2">
      <c r="I783" s="5">
        <v>1193</v>
      </c>
      <c r="J783" s="7">
        <v>125000</v>
      </c>
    </row>
    <row r="784" spans="9:10" x14ac:dyDescent="0.2">
      <c r="I784" s="5">
        <v>1194</v>
      </c>
      <c r="J784" s="7">
        <v>165000</v>
      </c>
    </row>
    <row r="785" spans="9:10" x14ac:dyDescent="0.2">
      <c r="I785" s="5">
        <v>1195</v>
      </c>
      <c r="J785" s="7">
        <v>158000</v>
      </c>
    </row>
    <row r="786" spans="9:10" x14ac:dyDescent="0.2">
      <c r="I786" s="5">
        <v>1196</v>
      </c>
      <c r="J786" s="7">
        <v>176000</v>
      </c>
    </row>
    <row r="787" spans="9:10" x14ac:dyDescent="0.2">
      <c r="I787" s="5">
        <v>1198</v>
      </c>
      <c r="J787" s="7">
        <v>144000</v>
      </c>
    </row>
    <row r="788" spans="9:10" x14ac:dyDescent="0.2">
      <c r="I788" s="5">
        <v>1199</v>
      </c>
      <c r="J788" s="7">
        <v>178000</v>
      </c>
    </row>
    <row r="789" spans="9:10" x14ac:dyDescent="0.2">
      <c r="I789" s="5">
        <v>1201</v>
      </c>
      <c r="J789" s="7">
        <v>116050</v>
      </c>
    </row>
    <row r="790" spans="9:10" x14ac:dyDescent="0.2">
      <c r="I790" s="5">
        <v>1202</v>
      </c>
      <c r="J790" s="7">
        <v>197900</v>
      </c>
    </row>
    <row r="791" spans="9:10" x14ac:dyDescent="0.2">
      <c r="I791" s="5">
        <v>1203</v>
      </c>
      <c r="J791" s="7">
        <v>117000</v>
      </c>
    </row>
    <row r="792" spans="9:10" x14ac:dyDescent="0.2">
      <c r="I792" s="5">
        <v>1204</v>
      </c>
      <c r="J792" s="7">
        <v>213000</v>
      </c>
    </row>
    <row r="793" spans="9:10" x14ac:dyDescent="0.2">
      <c r="I793" s="5">
        <v>1205</v>
      </c>
      <c r="J793" s="7">
        <v>153500</v>
      </c>
    </row>
    <row r="794" spans="9:10" x14ac:dyDescent="0.2">
      <c r="I794" s="5">
        <v>1207</v>
      </c>
      <c r="J794" s="7">
        <v>107000</v>
      </c>
    </row>
    <row r="795" spans="9:10" x14ac:dyDescent="0.2">
      <c r="I795" s="5">
        <v>1208</v>
      </c>
      <c r="J795" s="7">
        <v>200000</v>
      </c>
    </row>
    <row r="796" spans="9:10" x14ac:dyDescent="0.2">
      <c r="I796" s="5">
        <v>1209</v>
      </c>
      <c r="J796" s="7">
        <v>140000</v>
      </c>
    </row>
    <row r="797" spans="9:10" x14ac:dyDescent="0.2">
      <c r="I797" s="5">
        <v>1210</v>
      </c>
      <c r="J797" s="7">
        <v>290000</v>
      </c>
    </row>
    <row r="798" spans="9:10" x14ac:dyDescent="0.2">
      <c r="I798" s="5">
        <v>1213</v>
      </c>
      <c r="J798" s="7">
        <v>113000</v>
      </c>
    </row>
    <row r="799" spans="9:10" x14ac:dyDescent="0.2">
      <c r="I799" s="5">
        <v>1214</v>
      </c>
      <c r="J799" s="7">
        <v>145000</v>
      </c>
    </row>
    <row r="800" spans="9:10" x14ac:dyDescent="0.2">
      <c r="I800" s="5">
        <v>1215</v>
      </c>
      <c r="J800" s="7">
        <v>134500</v>
      </c>
    </row>
    <row r="801" spans="9:10" x14ac:dyDescent="0.2">
      <c r="I801" s="5">
        <v>1216</v>
      </c>
      <c r="J801" s="7">
        <v>125000</v>
      </c>
    </row>
    <row r="802" spans="9:10" x14ac:dyDescent="0.2">
      <c r="I802" s="5">
        <v>1217</v>
      </c>
      <c r="J802" s="7">
        <v>112000</v>
      </c>
    </row>
    <row r="803" spans="9:10" x14ac:dyDescent="0.2">
      <c r="I803" s="5">
        <v>1218</v>
      </c>
      <c r="J803" s="7">
        <v>229456</v>
      </c>
    </row>
    <row r="804" spans="9:10" x14ac:dyDescent="0.2">
      <c r="I804" s="5">
        <v>1219</v>
      </c>
      <c r="J804" s="7">
        <v>80500</v>
      </c>
    </row>
    <row r="805" spans="9:10" x14ac:dyDescent="0.2">
      <c r="I805" s="5">
        <v>1220</v>
      </c>
      <c r="J805" s="7">
        <v>91500</v>
      </c>
    </row>
    <row r="806" spans="9:10" x14ac:dyDescent="0.2">
      <c r="I806" s="5">
        <v>1221</v>
      </c>
      <c r="J806" s="7">
        <v>115000</v>
      </c>
    </row>
    <row r="807" spans="9:10" x14ac:dyDescent="0.2">
      <c r="I807" s="5">
        <v>1222</v>
      </c>
      <c r="J807" s="7">
        <v>134000</v>
      </c>
    </row>
    <row r="808" spans="9:10" x14ac:dyDescent="0.2">
      <c r="I808" s="5">
        <v>1223</v>
      </c>
      <c r="J808" s="7">
        <v>143000</v>
      </c>
    </row>
    <row r="809" spans="9:10" x14ac:dyDescent="0.2">
      <c r="I809" s="5">
        <v>1226</v>
      </c>
      <c r="J809" s="7">
        <v>145000</v>
      </c>
    </row>
    <row r="810" spans="9:10" x14ac:dyDescent="0.2">
      <c r="I810" s="5">
        <v>1228</v>
      </c>
      <c r="J810" s="7">
        <v>147000</v>
      </c>
    </row>
    <row r="811" spans="9:10" x14ac:dyDescent="0.2">
      <c r="I811" s="5">
        <v>1229</v>
      </c>
      <c r="J811" s="7">
        <v>367294</v>
      </c>
    </row>
    <row r="812" spans="9:10" x14ac:dyDescent="0.2">
      <c r="I812" s="5">
        <v>1230</v>
      </c>
      <c r="J812" s="7">
        <v>127000</v>
      </c>
    </row>
    <row r="813" spans="9:10" x14ac:dyDescent="0.2">
      <c r="I813" s="5">
        <v>1232</v>
      </c>
      <c r="J813" s="7">
        <v>132500</v>
      </c>
    </row>
    <row r="814" spans="9:10" x14ac:dyDescent="0.2">
      <c r="I814" s="5">
        <v>1233</v>
      </c>
      <c r="J814" s="7">
        <v>101800</v>
      </c>
    </row>
    <row r="815" spans="9:10" x14ac:dyDescent="0.2">
      <c r="I815" s="5">
        <v>1235</v>
      </c>
      <c r="J815" s="7">
        <v>130000</v>
      </c>
    </row>
    <row r="816" spans="9:10" x14ac:dyDescent="0.2">
      <c r="I816" s="5">
        <v>1237</v>
      </c>
      <c r="J816" s="7">
        <v>175500</v>
      </c>
    </row>
    <row r="817" spans="9:10" x14ac:dyDescent="0.2">
      <c r="I817" s="5">
        <v>1240</v>
      </c>
      <c r="J817" s="7">
        <v>265900</v>
      </c>
    </row>
    <row r="818" spans="9:10" x14ac:dyDescent="0.2">
      <c r="I818" s="5">
        <v>1241</v>
      </c>
      <c r="J818" s="7">
        <v>224900</v>
      </c>
    </row>
    <row r="819" spans="9:10" x14ac:dyDescent="0.2">
      <c r="I819" s="5">
        <v>1242</v>
      </c>
      <c r="J819" s="7">
        <v>248328</v>
      </c>
    </row>
    <row r="820" spans="9:10" x14ac:dyDescent="0.2">
      <c r="I820" s="5">
        <v>1247</v>
      </c>
      <c r="J820" s="7">
        <v>186500</v>
      </c>
    </row>
    <row r="821" spans="9:10" x14ac:dyDescent="0.2">
      <c r="I821" s="5">
        <v>1249</v>
      </c>
      <c r="J821" s="7">
        <v>129500</v>
      </c>
    </row>
    <row r="822" spans="9:10" x14ac:dyDescent="0.2">
      <c r="I822" s="5">
        <v>1250</v>
      </c>
      <c r="J822" s="7">
        <v>119000</v>
      </c>
    </row>
    <row r="823" spans="9:10" x14ac:dyDescent="0.2">
      <c r="I823" s="5">
        <v>1252</v>
      </c>
      <c r="J823" s="7">
        <v>171750</v>
      </c>
    </row>
    <row r="824" spans="9:10" x14ac:dyDescent="0.2">
      <c r="I824" s="5">
        <v>1253</v>
      </c>
      <c r="J824" s="7">
        <v>130000</v>
      </c>
    </row>
    <row r="825" spans="9:10" x14ac:dyDescent="0.2">
      <c r="I825" s="5">
        <v>1255</v>
      </c>
      <c r="J825" s="7">
        <v>165400</v>
      </c>
    </row>
    <row r="826" spans="9:10" x14ac:dyDescent="0.2">
      <c r="I826" s="5">
        <v>1256</v>
      </c>
      <c r="J826" s="7">
        <v>127500</v>
      </c>
    </row>
    <row r="827" spans="9:10" x14ac:dyDescent="0.2">
      <c r="I827" s="5">
        <v>1258</v>
      </c>
      <c r="J827" s="7">
        <v>99900</v>
      </c>
    </row>
    <row r="828" spans="9:10" x14ac:dyDescent="0.2">
      <c r="I828" s="5">
        <v>1259</v>
      </c>
      <c r="J828" s="7">
        <v>190000</v>
      </c>
    </row>
    <row r="829" spans="9:10" x14ac:dyDescent="0.2">
      <c r="I829" s="5">
        <v>1260</v>
      </c>
      <c r="J829" s="7">
        <v>151000</v>
      </c>
    </row>
    <row r="830" spans="9:10" x14ac:dyDescent="0.2">
      <c r="I830" s="5">
        <v>1262</v>
      </c>
      <c r="J830" s="7">
        <v>128900</v>
      </c>
    </row>
    <row r="831" spans="9:10" x14ac:dyDescent="0.2">
      <c r="I831" s="5">
        <v>1265</v>
      </c>
      <c r="J831" s="7">
        <v>181000</v>
      </c>
    </row>
    <row r="832" spans="9:10" x14ac:dyDescent="0.2">
      <c r="I832" s="5">
        <v>1266</v>
      </c>
      <c r="J832" s="7">
        <v>183900</v>
      </c>
    </row>
    <row r="833" spans="9:10" x14ac:dyDescent="0.2">
      <c r="I833" s="5">
        <v>1267</v>
      </c>
      <c r="J833" s="7">
        <v>122000</v>
      </c>
    </row>
    <row r="834" spans="9:10" x14ac:dyDescent="0.2">
      <c r="I834" s="5">
        <v>1272</v>
      </c>
      <c r="J834" s="7">
        <v>185750</v>
      </c>
    </row>
    <row r="835" spans="9:10" x14ac:dyDescent="0.2">
      <c r="I835" s="5">
        <v>1275</v>
      </c>
      <c r="J835" s="7">
        <v>139000</v>
      </c>
    </row>
    <row r="836" spans="9:10" x14ac:dyDescent="0.2">
      <c r="I836" s="5">
        <v>1279</v>
      </c>
      <c r="J836" s="7">
        <v>237000</v>
      </c>
    </row>
    <row r="837" spans="9:10" x14ac:dyDescent="0.2">
      <c r="I837" s="5">
        <v>1280</v>
      </c>
      <c r="J837" s="7">
        <v>68400</v>
      </c>
    </row>
    <row r="838" spans="9:10" x14ac:dyDescent="0.2">
      <c r="I838" s="5">
        <v>1281</v>
      </c>
      <c r="J838" s="7">
        <v>227000</v>
      </c>
    </row>
    <row r="839" spans="9:10" x14ac:dyDescent="0.2">
      <c r="I839" s="5">
        <v>1282</v>
      </c>
      <c r="J839" s="7">
        <v>180000</v>
      </c>
    </row>
    <row r="840" spans="9:10" x14ac:dyDescent="0.2">
      <c r="I840" s="5">
        <v>1283</v>
      </c>
      <c r="J840" s="7">
        <v>150500</v>
      </c>
    </row>
    <row r="841" spans="9:10" x14ac:dyDescent="0.2">
      <c r="I841" s="5">
        <v>1284</v>
      </c>
      <c r="J841" s="7">
        <v>139000</v>
      </c>
    </row>
    <row r="842" spans="9:10" x14ac:dyDescent="0.2">
      <c r="I842" s="5">
        <v>1285</v>
      </c>
      <c r="J842" s="7">
        <v>169000</v>
      </c>
    </row>
    <row r="843" spans="9:10" x14ac:dyDescent="0.2">
      <c r="I843" s="5">
        <v>1286</v>
      </c>
      <c r="J843" s="7">
        <v>132500</v>
      </c>
    </row>
    <row r="844" spans="9:10" x14ac:dyDescent="0.2">
      <c r="I844" s="5">
        <v>1287</v>
      </c>
      <c r="J844" s="7">
        <v>143000</v>
      </c>
    </row>
    <row r="845" spans="9:10" x14ac:dyDescent="0.2">
      <c r="I845" s="5">
        <v>1289</v>
      </c>
      <c r="J845" s="7">
        <v>278000</v>
      </c>
    </row>
    <row r="846" spans="9:10" x14ac:dyDescent="0.2">
      <c r="I846" s="5">
        <v>1292</v>
      </c>
      <c r="J846" s="7">
        <v>119500</v>
      </c>
    </row>
    <row r="847" spans="9:10" x14ac:dyDescent="0.2">
      <c r="I847" s="5">
        <v>1293</v>
      </c>
      <c r="J847" s="7">
        <v>107500</v>
      </c>
    </row>
    <row r="848" spans="9:10" x14ac:dyDescent="0.2">
      <c r="I848" s="5">
        <v>1294</v>
      </c>
      <c r="J848" s="7">
        <v>162900</v>
      </c>
    </row>
    <row r="849" spans="9:10" x14ac:dyDescent="0.2">
      <c r="I849" s="5">
        <v>1295</v>
      </c>
      <c r="J849" s="7">
        <v>115000</v>
      </c>
    </row>
    <row r="850" spans="9:10" x14ac:dyDescent="0.2">
      <c r="I850" s="5">
        <v>1296</v>
      </c>
      <c r="J850" s="7">
        <v>138500</v>
      </c>
    </row>
    <row r="851" spans="9:10" x14ac:dyDescent="0.2">
      <c r="I851" s="5">
        <v>1297</v>
      </c>
      <c r="J851" s="7">
        <v>155000</v>
      </c>
    </row>
    <row r="852" spans="9:10" x14ac:dyDescent="0.2">
      <c r="I852" s="5">
        <v>1298</v>
      </c>
      <c r="J852" s="7">
        <v>140000</v>
      </c>
    </row>
    <row r="853" spans="9:10" x14ac:dyDescent="0.2">
      <c r="I853" s="5">
        <v>1300</v>
      </c>
      <c r="J853" s="7">
        <v>154000</v>
      </c>
    </row>
    <row r="854" spans="9:10" x14ac:dyDescent="0.2">
      <c r="I854" s="5">
        <v>1302</v>
      </c>
      <c r="J854" s="7">
        <v>177500</v>
      </c>
    </row>
    <row r="855" spans="9:10" x14ac:dyDescent="0.2">
      <c r="I855" s="5">
        <v>1303</v>
      </c>
      <c r="J855" s="7">
        <v>290000</v>
      </c>
    </row>
    <row r="856" spans="9:10" x14ac:dyDescent="0.2">
      <c r="I856" s="5">
        <v>1304</v>
      </c>
      <c r="J856" s="7">
        <v>232000</v>
      </c>
    </row>
    <row r="857" spans="9:10" x14ac:dyDescent="0.2">
      <c r="I857" s="5">
        <v>1305</v>
      </c>
      <c r="J857" s="7">
        <v>130000</v>
      </c>
    </row>
    <row r="858" spans="9:10" x14ac:dyDescent="0.2">
      <c r="I858" s="5">
        <v>1307</v>
      </c>
      <c r="J858" s="7">
        <v>202500</v>
      </c>
    </row>
    <row r="859" spans="9:10" x14ac:dyDescent="0.2">
      <c r="I859" s="5">
        <v>1308</v>
      </c>
      <c r="J859" s="7">
        <v>138000</v>
      </c>
    </row>
    <row r="860" spans="9:10" x14ac:dyDescent="0.2">
      <c r="I860" s="5">
        <v>1310</v>
      </c>
      <c r="J860" s="7">
        <v>179200</v>
      </c>
    </row>
    <row r="861" spans="9:10" x14ac:dyDescent="0.2">
      <c r="I861" s="5">
        <v>1312</v>
      </c>
      <c r="J861" s="7">
        <v>203000</v>
      </c>
    </row>
    <row r="862" spans="9:10" x14ac:dyDescent="0.2">
      <c r="I862" s="5">
        <v>1313</v>
      </c>
      <c r="J862" s="7">
        <v>302000</v>
      </c>
    </row>
    <row r="863" spans="9:10" x14ac:dyDescent="0.2">
      <c r="I863" s="5">
        <v>1315</v>
      </c>
      <c r="J863" s="7">
        <v>119000</v>
      </c>
    </row>
    <row r="864" spans="9:10" x14ac:dyDescent="0.2">
      <c r="I864" s="5">
        <v>1317</v>
      </c>
      <c r="J864" s="7">
        <v>295493</v>
      </c>
    </row>
    <row r="865" spans="9:10" x14ac:dyDescent="0.2">
      <c r="I865" s="5">
        <v>1318</v>
      </c>
      <c r="J865" s="7">
        <v>208900</v>
      </c>
    </row>
    <row r="866" spans="9:10" x14ac:dyDescent="0.2">
      <c r="I866" s="5">
        <v>1320</v>
      </c>
      <c r="J866" s="7">
        <v>111000</v>
      </c>
    </row>
    <row r="867" spans="9:10" x14ac:dyDescent="0.2">
      <c r="I867" s="5">
        <v>1321</v>
      </c>
      <c r="J867" s="7">
        <v>156500</v>
      </c>
    </row>
    <row r="868" spans="9:10" x14ac:dyDescent="0.2">
      <c r="I868" s="5">
        <v>1322</v>
      </c>
      <c r="J868" s="7">
        <v>72500</v>
      </c>
    </row>
    <row r="869" spans="9:10" x14ac:dyDescent="0.2">
      <c r="I869" s="5">
        <v>1323</v>
      </c>
      <c r="J869" s="7">
        <v>190000</v>
      </c>
    </row>
    <row r="870" spans="9:10" x14ac:dyDescent="0.2">
      <c r="I870" s="5">
        <v>1324</v>
      </c>
      <c r="J870" s="7">
        <v>82500</v>
      </c>
    </row>
    <row r="871" spans="9:10" x14ac:dyDescent="0.2">
      <c r="I871" s="5">
        <v>1325</v>
      </c>
      <c r="J871" s="7">
        <v>147000</v>
      </c>
    </row>
    <row r="872" spans="9:10" x14ac:dyDescent="0.2">
      <c r="I872" s="5">
        <v>1326</v>
      </c>
      <c r="J872" s="7">
        <v>55000</v>
      </c>
    </row>
    <row r="873" spans="9:10" x14ac:dyDescent="0.2">
      <c r="I873" s="5">
        <v>1327</v>
      </c>
      <c r="J873" s="7">
        <v>79000</v>
      </c>
    </row>
    <row r="874" spans="9:10" x14ac:dyDescent="0.2">
      <c r="I874" s="5">
        <v>1328</v>
      </c>
      <c r="J874" s="7">
        <v>130500</v>
      </c>
    </row>
    <row r="875" spans="9:10" x14ac:dyDescent="0.2">
      <c r="I875" s="5">
        <v>1329</v>
      </c>
      <c r="J875" s="7">
        <v>256000</v>
      </c>
    </row>
    <row r="876" spans="9:10" x14ac:dyDescent="0.2">
      <c r="I876" s="5">
        <v>1330</v>
      </c>
      <c r="J876" s="7">
        <v>176500</v>
      </c>
    </row>
    <row r="877" spans="9:10" x14ac:dyDescent="0.2">
      <c r="I877" s="5">
        <v>1331</v>
      </c>
      <c r="J877" s="7">
        <v>227000</v>
      </c>
    </row>
    <row r="878" spans="9:10" x14ac:dyDescent="0.2">
      <c r="I878" s="5">
        <v>1333</v>
      </c>
      <c r="J878" s="7">
        <v>100000</v>
      </c>
    </row>
    <row r="879" spans="9:10" x14ac:dyDescent="0.2">
      <c r="I879" s="5">
        <v>1334</v>
      </c>
      <c r="J879" s="7">
        <v>125500</v>
      </c>
    </row>
    <row r="880" spans="9:10" x14ac:dyDescent="0.2">
      <c r="I880" s="5">
        <v>1335</v>
      </c>
      <c r="J880" s="7">
        <v>125000</v>
      </c>
    </row>
    <row r="881" spans="9:10" x14ac:dyDescent="0.2">
      <c r="I881" s="5">
        <v>1336</v>
      </c>
      <c r="J881" s="7">
        <v>167900</v>
      </c>
    </row>
    <row r="882" spans="9:10" x14ac:dyDescent="0.2">
      <c r="I882" s="5">
        <v>1337</v>
      </c>
      <c r="J882" s="7">
        <v>135000</v>
      </c>
    </row>
    <row r="883" spans="9:10" x14ac:dyDescent="0.2">
      <c r="I883" s="5">
        <v>1338</v>
      </c>
      <c r="J883" s="7">
        <v>52500</v>
      </c>
    </row>
    <row r="884" spans="9:10" x14ac:dyDescent="0.2">
      <c r="I884" s="5">
        <v>1340</v>
      </c>
      <c r="J884" s="7">
        <v>128500</v>
      </c>
    </row>
    <row r="885" spans="9:10" x14ac:dyDescent="0.2">
      <c r="I885" s="5">
        <v>1341</v>
      </c>
      <c r="J885" s="7">
        <v>123000</v>
      </c>
    </row>
    <row r="886" spans="9:10" x14ac:dyDescent="0.2">
      <c r="I886" s="5">
        <v>1343</v>
      </c>
      <c r="J886" s="7">
        <v>228500</v>
      </c>
    </row>
    <row r="887" spans="9:10" x14ac:dyDescent="0.2">
      <c r="I887" s="5">
        <v>1344</v>
      </c>
      <c r="J887" s="7">
        <v>177000</v>
      </c>
    </row>
    <row r="888" spans="9:10" x14ac:dyDescent="0.2">
      <c r="I888" s="5">
        <v>1346</v>
      </c>
      <c r="J888" s="7">
        <v>108500</v>
      </c>
    </row>
    <row r="889" spans="9:10" x14ac:dyDescent="0.2">
      <c r="I889" s="5">
        <v>1350</v>
      </c>
      <c r="J889" s="7">
        <v>122000</v>
      </c>
    </row>
    <row r="890" spans="9:10" x14ac:dyDescent="0.2">
      <c r="I890" s="5">
        <v>1352</v>
      </c>
      <c r="J890" s="7">
        <v>171000</v>
      </c>
    </row>
    <row r="891" spans="9:10" x14ac:dyDescent="0.2">
      <c r="I891" s="5">
        <v>1353</v>
      </c>
      <c r="J891" s="7">
        <v>134900</v>
      </c>
    </row>
    <row r="892" spans="9:10" x14ac:dyDescent="0.2">
      <c r="I892" s="5">
        <v>1355</v>
      </c>
      <c r="J892" s="7">
        <v>235000</v>
      </c>
    </row>
    <row r="893" spans="9:10" x14ac:dyDescent="0.2">
      <c r="I893" s="5">
        <v>1356</v>
      </c>
      <c r="J893" s="7">
        <v>170000</v>
      </c>
    </row>
    <row r="894" spans="9:10" x14ac:dyDescent="0.2">
      <c r="I894" s="5">
        <v>1357</v>
      </c>
      <c r="J894" s="7">
        <v>110000</v>
      </c>
    </row>
    <row r="895" spans="9:10" x14ac:dyDescent="0.2">
      <c r="I895" s="5">
        <v>1359</v>
      </c>
      <c r="J895" s="7">
        <v>177500</v>
      </c>
    </row>
    <row r="896" spans="9:10" x14ac:dyDescent="0.2">
      <c r="I896" s="5">
        <v>1361</v>
      </c>
      <c r="J896" s="7">
        <v>189000</v>
      </c>
    </row>
    <row r="897" spans="9:10" x14ac:dyDescent="0.2">
      <c r="I897" s="5">
        <v>1364</v>
      </c>
      <c r="J897" s="7">
        <v>156932</v>
      </c>
    </row>
    <row r="898" spans="9:10" x14ac:dyDescent="0.2">
      <c r="I898" s="5">
        <v>1365</v>
      </c>
      <c r="J898" s="7">
        <v>144152</v>
      </c>
    </row>
    <row r="899" spans="9:10" x14ac:dyDescent="0.2">
      <c r="I899" s="5">
        <v>1366</v>
      </c>
      <c r="J899" s="7">
        <v>216000</v>
      </c>
    </row>
    <row r="900" spans="9:10" x14ac:dyDescent="0.2">
      <c r="I900" s="5">
        <v>1367</v>
      </c>
      <c r="J900" s="7">
        <v>193000</v>
      </c>
    </row>
    <row r="901" spans="9:10" x14ac:dyDescent="0.2">
      <c r="I901" s="5">
        <v>1368</v>
      </c>
      <c r="J901" s="7">
        <v>127000</v>
      </c>
    </row>
    <row r="902" spans="9:10" x14ac:dyDescent="0.2">
      <c r="I902" s="5">
        <v>1369</v>
      </c>
      <c r="J902" s="7">
        <v>144000</v>
      </c>
    </row>
    <row r="903" spans="9:10" x14ac:dyDescent="0.2">
      <c r="I903" s="5">
        <v>1371</v>
      </c>
      <c r="J903" s="7">
        <v>105000</v>
      </c>
    </row>
    <row r="904" spans="9:10" x14ac:dyDescent="0.2">
      <c r="I904" s="5">
        <v>1372</v>
      </c>
      <c r="J904" s="7">
        <v>165500</v>
      </c>
    </row>
    <row r="905" spans="9:10" x14ac:dyDescent="0.2">
      <c r="I905" s="5">
        <v>1373</v>
      </c>
      <c r="J905" s="7">
        <v>274300</v>
      </c>
    </row>
    <row r="906" spans="9:10" x14ac:dyDescent="0.2">
      <c r="I906" s="5">
        <v>1377</v>
      </c>
      <c r="J906" s="7">
        <v>91000</v>
      </c>
    </row>
    <row r="907" spans="9:10" x14ac:dyDescent="0.2">
      <c r="I907" s="5">
        <v>1379</v>
      </c>
      <c r="J907" s="7">
        <v>83000</v>
      </c>
    </row>
    <row r="908" spans="9:10" x14ac:dyDescent="0.2">
      <c r="I908" s="5">
        <v>1380</v>
      </c>
      <c r="J908" s="7">
        <v>167500</v>
      </c>
    </row>
    <row r="909" spans="9:10" x14ac:dyDescent="0.2">
      <c r="I909" s="5">
        <v>1381</v>
      </c>
      <c r="J909" s="7">
        <v>58500</v>
      </c>
    </row>
    <row r="910" spans="9:10" x14ac:dyDescent="0.2">
      <c r="I910" s="5">
        <v>1383</v>
      </c>
      <c r="J910" s="7">
        <v>157000</v>
      </c>
    </row>
    <row r="911" spans="9:10" x14ac:dyDescent="0.2">
      <c r="I911" s="5">
        <v>1385</v>
      </c>
      <c r="J911" s="7">
        <v>105000</v>
      </c>
    </row>
    <row r="912" spans="9:10" x14ac:dyDescent="0.2">
      <c r="I912" s="5">
        <v>1386</v>
      </c>
      <c r="J912" s="7">
        <v>125500</v>
      </c>
    </row>
    <row r="913" spans="9:10" x14ac:dyDescent="0.2">
      <c r="I913" s="5">
        <v>1388</v>
      </c>
      <c r="J913" s="7">
        <v>136000</v>
      </c>
    </row>
    <row r="914" spans="9:10" x14ac:dyDescent="0.2">
      <c r="I914" s="5">
        <v>1390</v>
      </c>
      <c r="J914" s="7">
        <v>131000</v>
      </c>
    </row>
    <row r="915" spans="9:10" x14ac:dyDescent="0.2">
      <c r="I915" s="5">
        <v>1391</v>
      </c>
      <c r="J915" s="7">
        <v>235000</v>
      </c>
    </row>
    <row r="916" spans="9:10" x14ac:dyDescent="0.2">
      <c r="I916" s="5">
        <v>1392</v>
      </c>
      <c r="J916" s="7">
        <v>124000</v>
      </c>
    </row>
    <row r="917" spans="9:10" x14ac:dyDescent="0.2">
      <c r="I917" s="5">
        <v>1393</v>
      </c>
      <c r="J917" s="7">
        <v>123000</v>
      </c>
    </row>
    <row r="918" spans="9:10" x14ac:dyDescent="0.2">
      <c r="I918" s="5">
        <v>1395</v>
      </c>
      <c r="J918" s="7">
        <v>246578</v>
      </c>
    </row>
    <row r="919" spans="9:10" x14ac:dyDescent="0.2">
      <c r="I919" s="5">
        <v>1398</v>
      </c>
      <c r="J919" s="7">
        <v>137500</v>
      </c>
    </row>
    <row r="920" spans="9:10" x14ac:dyDescent="0.2">
      <c r="I920" s="5">
        <v>1399</v>
      </c>
      <c r="J920" s="7">
        <v>138000</v>
      </c>
    </row>
    <row r="921" spans="9:10" x14ac:dyDescent="0.2">
      <c r="I921" s="5">
        <v>1400</v>
      </c>
      <c r="J921" s="7">
        <v>137450</v>
      </c>
    </row>
    <row r="922" spans="9:10" x14ac:dyDescent="0.2">
      <c r="I922" s="5">
        <v>1401</v>
      </c>
      <c r="J922" s="7">
        <v>120000</v>
      </c>
    </row>
    <row r="923" spans="9:10" x14ac:dyDescent="0.2">
      <c r="I923" s="5">
        <v>1402</v>
      </c>
      <c r="J923" s="7">
        <v>193000</v>
      </c>
    </row>
    <row r="924" spans="9:10" x14ac:dyDescent="0.2">
      <c r="I924" s="5">
        <v>1403</v>
      </c>
      <c r="J924" s="7">
        <v>193879</v>
      </c>
    </row>
    <row r="925" spans="9:10" x14ac:dyDescent="0.2">
      <c r="I925" s="5">
        <v>1405</v>
      </c>
      <c r="J925" s="7">
        <v>105000</v>
      </c>
    </row>
    <row r="926" spans="9:10" x14ac:dyDescent="0.2">
      <c r="I926" s="5">
        <v>1406</v>
      </c>
      <c r="J926" s="7">
        <v>275000</v>
      </c>
    </row>
    <row r="927" spans="9:10" x14ac:dyDescent="0.2">
      <c r="I927" s="5">
        <v>1407</v>
      </c>
      <c r="J927" s="7">
        <v>133000</v>
      </c>
    </row>
    <row r="928" spans="9:10" x14ac:dyDescent="0.2">
      <c r="I928" s="5">
        <v>1408</v>
      </c>
      <c r="J928" s="7">
        <v>112000</v>
      </c>
    </row>
    <row r="929" spans="9:10" x14ac:dyDescent="0.2">
      <c r="I929" s="5">
        <v>1409</v>
      </c>
      <c r="J929" s="7">
        <v>125500</v>
      </c>
    </row>
    <row r="930" spans="9:10" x14ac:dyDescent="0.2">
      <c r="I930" s="5">
        <v>1412</v>
      </c>
      <c r="J930" s="7">
        <v>140000</v>
      </c>
    </row>
    <row r="931" spans="9:10" x14ac:dyDescent="0.2">
      <c r="I931" s="5">
        <v>1413</v>
      </c>
      <c r="J931" s="7">
        <v>90000</v>
      </c>
    </row>
    <row r="932" spans="9:10" x14ac:dyDescent="0.2">
      <c r="I932" s="5">
        <v>1416</v>
      </c>
      <c r="J932" s="7">
        <v>175900</v>
      </c>
    </row>
    <row r="933" spans="9:10" x14ac:dyDescent="0.2">
      <c r="I933" s="5">
        <v>1419</v>
      </c>
      <c r="J933" s="7">
        <v>124000</v>
      </c>
    </row>
    <row r="934" spans="9:10" x14ac:dyDescent="0.2">
      <c r="I934" s="5">
        <v>1422</v>
      </c>
      <c r="J934" s="7">
        <v>127500</v>
      </c>
    </row>
    <row r="935" spans="9:10" x14ac:dyDescent="0.2">
      <c r="I935" s="5">
        <v>1423</v>
      </c>
      <c r="J935" s="7">
        <v>136500</v>
      </c>
    </row>
    <row r="936" spans="9:10" x14ac:dyDescent="0.2">
      <c r="I936" s="5">
        <v>1425</v>
      </c>
      <c r="J936" s="7">
        <v>144000</v>
      </c>
    </row>
    <row r="937" spans="9:10" x14ac:dyDescent="0.2">
      <c r="I937" s="5">
        <v>1429</v>
      </c>
      <c r="J937" s="7">
        <v>119000</v>
      </c>
    </row>
    <row r="938" spans="9:10" x14ac:dyDescent="0.2">
      <c r="I938" s="5">
        <v>1432</v>
      </c>
      <c r="J938" s="7">
        <v>143750</v>
      </c>
    </row>
    <row r="939" spans="9:10" x14ac:dyDescent="0.2">
      <c r="I939" s="5">
        <v>1434</v>
      </c>
      <c r="J939" s="7">
        <v>186500</v>
      </c>
    </row>
    <row r="940" spans="9:10" x14ac:dyDescent="0.2">
      <c r="I940" s="5">
        <v>1436</v>
      </c>
      <c r="J940" s="7">
        <v>174000</v>
      </c>
    </row>
    <row r="941" spans="9:10" x14ac:dyDescent="0.2">
      <c r="I941" s="5">
        <v>1437</v>
      </c>
      <c r="J941" s="7">
        <v>120500</v>
      </c>
    </row>
    <row r="942" spans="9:10" x14ac:dyDescent="0.2">
      <c r="I942" s="5">
        <v>1439</v>
      </c>
      <c r="J942" s="7">
        <v>149700</v>
      </c>
    </row>
    <row r="943" spans="9:10" x14ac:dyDescent="0.2">
      <c r="I943" s="5">
        <v>1442</v>
      </c>
      <c r="J943" s="7">
        <v>149300</v>
      </c>
    </row>
    <row r="944" spans="9:10" x14ac:dyDescent="0.2">
      <c r="I944" s="5">
        <v>1444</v>
      </c>
      <c r="J944" s="7">
        <v>121000</v>
      </c>
    </row>
    <row r="945" spans="9:10" x14ac:dyDescent="0.2">
      <c r="I945" s="5">
        <v>1445</v>
      </c>
      <c r="J945" s="7">
        <v>179600</v>
      </c>
    </row>
    <row r="946" spans="9:10" x14ac:dyDescent="0.2">
      <c r="I946" s="5">
        <v>1446</v>
      </c>
      <c r="J946" s="7">
        <v>129000</v>
      </c>
    </row>
    <row r="947" spans="9:10" x14ac:dyDescent="0.2">
      <c r="I947" s="5">
        <v>1448</v>
      </c>
      <c r="J947" s="7">
        <v>240000</v>
      </c>
    </row>
    <row r="948" spans="9:10" x14ac:dyDescent="0.2">
      <c r="I948" s="5">
        <v>1450</v>
      </c>
      <c r="J948" s="7">
        <v>92000</v>
      </c>
    </row>
    <row r="949" spans="9:10" x14ac:dyDescent="0.2">
      <c r="I949" s="5">
        <v>1451</v>
      </c>
      <c r="J949" s="7">
        <v>136000</v>
      </c>
    </row>
    <row r="950" spans="9:10" x14ac:dyDescent="0.2">
      <c r="I950" s="5">
        <v>1452</v>
      </c>
      <c r="J950" s="7">
        <v>287090</v>
      </c>
    </row>
    <row r="951" spans="9:10" x14ac:dyDescent="0.2">
      <c r="I951" s="5">
        <v>1453</v>
      </c>
      <c r="J951" s="7">
        <v>145000</v>
      </c>
    </row>
    <row r="952" spans="9:10" x14ac:dyDescent="0.2">
      <c r="I952" s="5">
        <v>1455</v>
      </c>
      <c r="J952" s="7">
        <v>185000</v>
      </c>
    </row>
    <row r="953" spans="9:10" x14ac:dyDescent="0.2">
      <c r="I953" s="5">
        <v>1456</v>
      </c>
      <c r="J953" s="7">
        <v>175000</v>
      </c>
    </row>
    <row r="954" spans="9:10" x14ac:dyDescent="0.2">
      <c r="I954" s="5">
        <v>1458</v>
      </c>
      <c r="J954" s="7">
        <v>266500</v>
      </c>
    </row>
    <row r="955" spans="9:10" x14ac:dyDescent="0.2">
      <c r="I955" s="5">
        <v>1459</v>
      </c>
      <c r="J955" s="7">
        <v>142125</v>
      </c>
    </row>
    <row r="956" spans="9:10" x14ac:dyDescent="0.2">
      <c r="I956" s="5">
        <v>1460</v>
      </c>
      <c r="J956" s="7">
        <v>147500</v>
      </c>
    </row>
  </sheetData>
  <sheetProtection sheet="1" scenarios="1" selectLockedCells="1" selectUnlockedCells="1"/>
  <mergeCells count="2">
    <mergeCell ref="A1:D2"/>
    <mergeCell ref="A3:D13"/>
  </mergeCells>
  <pageMargins left="0.7" right="0.7" top="0.75" bottom="0.75" header="0.3" footer="0.3"/>
  <drawing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DECD5-A911-8F43-AC3D-09AF187CD351}">
  <sheetPr codeName="Sheet16">
    <tabColor rgb="FFEEE6AC"/>
  </sheetPr>
  <dimension ref="A1:R834"/>
  <sheetViews>
    <sheetView topLeftCell="H1" workbookViewId="0">
      <selection activeCell="P30" sqref="P30"/>
    </sheetView>
  </sheetViews>
  <sheetFormatPr baseColWidth="10" defaultColWidth="11" defaultRowHeight="16" x14ac:dyDescent="0.2"/>
  <cols>
    <col min="1" max="1" width="13.5" bestFit="1" customWidth="1"/>
    <col min="2" max="2" width="10" bestFit="1" customWidth="1"/>
    <col min="3" max="3" width="18.33203125" bestFit="1" customWidth="1"/>
    <col min="4" max="4" width="18.33203125" customWidth="1"/>
    <col min="5" max="5" width="18.33203125" bestFit="1" customWidth="1"/>
    <col min="6" max="6" width="13" bestFit="1" customWidth="1"/>
    <col min="7" max="7" width="18.33203125" bestFit="1" customWidth="1"/>
    <col min="9" max="9" width="13" bestFit="1" customWidth="1"/>
    <col min="10" max="10" width="18.33203125" bestFit="1" customWidth="1"/>
    <col min="11" max="11" width="18.83203125" bestFit="1" customWidth="1"/>
    <col min="12" max="12" width="29.1640625" customWidth="1"/>
    <col min="13" max="13" width="14" bestFit="1" customWidth="1"/>
    <col min="14" max="14" width="14.1640625" bestFit="1" customWidth="1"/>
    <col min="16" max="16" width="24.5" bestFit="1" customWidth="1"/>
    <col min="17" max="17" width="14" bestFit="1" customWidth="1"/>
    <col min="18" max="18" width="14.1640625" bestFit="1" customWidth="1"/>
  </cols>
  <sheetData>
    <row r="1" spans="1:18" ht="17" customHeight="1" thickBot="1" x14ac:dyDescent="0.25">
      <c r="A1" s="112" t="s">
        <v>303</v>
      </c>
      <c r="B1" s="112"/>
      <c r="C1" s="112"/>
      <c r="D1" s="112"/>
    </row>
    <row r="2" spans="1:18" ht="17" thickBot="1" x14ac:dyDescent="0.25">
      <c r="A2" s="112"/>
      <c r="B2" s="112"/>
      <c r="C2" s="112"/>
      <c r="D2" s="112"/>
      <c r="F2" s="37" t="s">
        <v>369</v>
      </c>
      <c r="G2" s="37"/>
      <c r="I2" s="37" t="s">
        <v>370</v>
      </c>
      <c r="J2" s="37"/>
      <c r="L2" t="s">
        <v>373</v>
      </c>
    </row>
    <row r="3" spans="1:18" ht="17" customHeight="1" thickBot="1" x14ac:dyDescent="0.25">
      <c r="A3" s="109" t="s">
        <v>478</v>
      </c>
      <c r="B3" s="109"/>
      <c r="C3" s="109"/>
      <c r="D3" s="109"/>
      <c r="F3" s="8"/>
      <c r="G3" s="8"/>
      <c r="I3" s="8"/>
      <c r="J3" s="8"/>
      <c r="P3" s="10"/>
      <c r="Q3" s="10" t="s">
        <v>369</v>
      </c>
      <c r="R3" s="10" t="s">
        <v>370</v>
      </c>
    </row>
    <row r="4" spans="1:18" x14ac:dyDescent="0.2">
      <c r="A4" s="109"/>
      <c r="B4" s="109"/>
      <c r="C4" s="109"/>
      <c r="D4" s="109"/>
      <c r="F4" s="8" t="s">
        <v>288</v>
      </c>
      <c r="G4" s="8">
        <v>203846.76568265681</v>
      </c>
      <c r="I4" s="8" t="s">
        <v>288</v>
      </c>
      <c r="J4" s="8">
        <v>164755.29310344829</v>
      </c>
      <c r="L4" s="10"/>
      <c r="M4" s="10" t="s">
        <v>369</v>
      </c>
      <c r="N4" s="10" t="s">
        <v>370</v>
      </c>
      <c r="P4" s="8" t="s">
        <v>288</v>
      </c>
      <c r="Q4" s="8">
        <v>203846.76568265681</v>
      </c>
      <c r="R4" s="8">
        <v>164755.29310344829</v>
      </c>
    </row>
    <row r="5" spans="1:18" x14ac:dyDescent="0.2">
      <c r="A5" s="109"/>
      <c r="B5" s="109"/>
      <c r="C5" s="109"/>
      <c r="D5" s="109"/>
      <c r="F5" s="8" t="s">
        <v>289</v>
      </c>
      <c r="G5" s="8">
        <v>3694.6801902360908</v>
      </c>
      <c r="I5" s="8" t="s">
        <v>289</v>
      </c>
      <c r="J5" s="8">
        <v>2276.5332211089058</v>
      </c>
      <c r="L5" s="8" t="s">
        <v>288</v>
      </c>
      <c r="M5" s="8">
        <v>203846.76568265681</v>
      </c>
      <c r="N5" s="8">
        <v>164755.29310344829</v>
      </c>
      <c r="P5" s="8" t="s">
        <v>374</v>
      </c>
      <c r="Q5" s="8">
        <v>7398658645.8026657</v>
      </c>
      <c r="R5" s="8">
        <v>4208274047.5317411</v>
      </c>
    </row>
    <row r="6" spans="1:18" x14ac:dyDescent="0.2">
      <c r="A6" s="109"/>
      <c r="B6" s="109"/>
      <c r="C6" s="109"/>
      <c r="D6" s="109"/>
      <c r="F6" s="8" t="s">
        <v>290</v>
      </c>
      <c r="G6" s="8">
        <v>179900</v>
      </c>
      <c r="I6" s="8" t="s">
        <v>290</v>
      </c>
      <c r="J6" s="8">
        <v>153537.5</v>
      </c>
      <c r="L6" s="8" t="s">
        <v>374</v>
      </c>
      <c r="M6" s="8">
        <v>7398658645.8026657</v>
      </c>
      <c r="N6" s="8">
        <v>4208274047.5317411</v>
      </c>
      <c r="P6" s="8" t="s">
        <v>375</v>
      </c>
      <c r="Q6" s="8">
        <v>542</v>
      </c>
      <c r="R6" s="8">
        <v>812</v>
      </c>
    </row>
    <row r="7" spans="1:18" x14ac:dyDescent="0.2">
      <c r="A7" s="109"/>
      <c r="B7" s="109"/>
      <c r="C7" s="109"/>
      <c r="D7" s="109"/>
      <c r="F7" s="8" t="s">
        <v>291</v>
      </c>
      <c r="G7" s="8">
        <v>140000</v>
      </c>
      <c r="I7" s="8" t="s">
        <v>291</v>
      </c>
      <c r="J7" s="8">
        <v>135000</v>
      </c>
      <c r="L7" s="8" t="s">
        <v>375</v>
      </c>
      <c r="M7" s="8">
        <v>542</v>
      </c>
      <c r="N7" s="8">
        <v>812</v>
      </c>
      <c r="P7" t="s">
        <v>385</v>
      </c>
      <c r="Q7">
        <f>SQRT(M6)/SQRT(M7)</f>
        <v>3694.6801902360908</v>
      </c>
      <c r="R7">
        <f>SQRT(N6)/SQRT(N7)</f>
        <v>2276.5332211089058</v>
      </c>
    </row>
    <row r="8" spans="1:18" x14ac:dyDescent="0.2">
      <c r="A8" s="109"/>
      <c r="B8" s="109"/>
      <c r="C8" s="109"/>
      <c r="D8" s="109"/>
      <c r="F8" s="8" t="s">
        <v>292</v>
      </c>
      <c r="G8" s="8">
        <v>86015.455854181608</v>
      </c>
      <c r="I8" s="8" t="s">
        <v>292</v>
      </c>
      <c r="J8" s="8">
        <v>64871.211238358585</v>
      </c>
      <c r="L8" s="8" t="s">
        <v>376</v>
      </c>
      <c r="M8" s="8">
        <v>0</v>
      </c>
      <c r="N8" s="8"/>
      <c r="P8" t="s">
        <v>388</v>
      </c>
      <c r="Q8">
        <f>Q7*M14</f>
        <v>7250.7861135537387</v>
      </c>
      <c r="R8">
        <f>R7*M14</f>
        <v>4467.6818064746867</v>
      </c>
    </row>
    <row r="9" spans="1:18" x14ac:dyDescent="0.2">
      <c r="A9" s="109"/>
      <c r="B9" s="109"/>
      <c r="C9" s="109"/>
      <c r="D9" s="109"/>
      <c r="F9" s="8" t="s">
        <v>293</v>
      </c>
      <c r="G9" s="8">
        <v>7398658645.8026657</v>
      </c>
      <c r="I9" s="8" t="s">
        <v>293</v>
      </c>
      <c r="J9" s="8">
        <v>4208274047.5317411</v>
      </c>
      <c r="L9" s="8" t="s">
        <v>377</v>
      </c>
      <c r="M9" s="8">
        <v>939</v>
      </c>
      <c r="N9" s="8"/>
      <c r="P9" t="s">
        <v>387</v>
      </c>
      <c r="Q9" s="6">
        <v>7250.7861140000005</v>
      </c>
      <c r="R9" s="6">
        <v>4467.6818059999996</v>
      </c>
    </row>
    <row r="10" spans="1:18" x14ac:dyDescent="0.2">
      <c r="A10" s="109"/>
      <c r="B10" s="109"/>
      <c r="C10" s="109"/>
      <c r="D10" s="109"/>
      <c r="F10" s="8" t="s">
        <v>294</v>
      </c>
      <c r="G10" s="8">
        <v>4.9860284303592932</v>
      </c>
      <c r="I10" s="8" t="s">
        <v>294</v>
      </c>
      <c r="J10" s="8">
        <v>4.6076469864000913</v>
      </c>
      <c r="L10" s="8" t="s">
        <v>378</v>
      </c>
      <c r="M10" s="8">
        <v>9.0078100495783744</v>
      </c>
      <c r="N10" s="8"/>
    </row>
    <row r="11" spans="1:18" x14ac:dyDescent="0.2">
      <c r="A11" s="109"/>
      <c r="B11" s="109"/>
      <c r="C11" s="109"/>
      <c r="D11" s="109"/>
      <c r="F11" s="8" t="s">
        <v>295</v>
      </c>
      <c r="G11" s="8">
        <v>1.6895261154196533</v>
      </c>
      <c r="I11" s="8" t="s">
        <v>295</v>
      </c>
      <c r="J11" s="8">
        <v>1.5794882433095971</v>
      </c>
      <c r="L11" s="8" t="s">
        <v>379</v>
      </c>
      <c r="M11" s="8">
        <v>5.748946125770707E-19</v>
      </c>
      <c r="N11" s="8"/>
      <c r="P11" t="s">
        <v>389</v>
      </c>
      <c r="Q11">
        <f>Q4+Q8</f>
        <v>211097.55179621055</v>
      </c>
      <c r="R11">
        <f>R4+R8</f>
        <v>169222.97490992298</v>
      </c>
    </row>
    <row r="12" spans="1:18" x14ac:dyDescent="0.2">
      <c r="A12" s="109"/>
      <c r="B12" s="109"/>
      <c r="C12" s="109"/>
      <c r="D12" s="109"/>
      <c r="F12" s="8" t="s">
        <v>296</v>
      </c>
      <c r="G12" s="8">
        <v>700000</v>
      </c>
      <c r="I12" s="8" t="s">
        <v>296</v>
      </c>
      <c r="J12" s="8">
        <v>503100</v>
      </c>
      <c r="L12" s="8" t="s">
        <v>380</v>
      </c>
      <c r="M12" s="8">
        <v>1.6464779962019165</v>
      </c>
      <c r="N12" s="8"/>
      <c r="P12" t="s">
        <v>390</v>
      </c>
      <c r="Q12">
        <f>Q4-Q8</f>
        <v>196595.97956910307</v>
      </c>
      <c r="R12">
        <f>R4-R8</f>
        <v>160287.6112969736</v>
      </c>
    </row>
    <row r="13" spans="1:18" x14ac:dyDescent="0.2">
      <c r="A13" s="109"/>
      <c r="B13" s="109"/>
      <c r="C13" s="109"/>
      <c r="D13" s="109"/>
      <c r="F13" s="8" t="s">
        <v>297</v>
      </c>
      <c r="G13" s="8">
        <v>55000</v>
      </c>
      <c r="I13" s="8" t="s">
        <v>297</v>
      </c>
      <c r="J13" s="8">
        <v>34900</v>
      </c>
      <c r="L13" s="8" t="s">
        <v>381</v>
      </c>
      <c r="M13" s="8">
        <v>1.1497892251541414E-18</v>
      </c>
      <c r="N13" s="8"/>
    </row>
    <row r="14" spans="1:18" ht="17" thickBot="1" x14ac:dyDescent="0.25">
      <c r="A14" s="109"/>
      <c r="B14" s="109"/>
      <c r="C14" s="109"/>
      <c r="D14" s="109"/>
      <c r="F14" s="8" t="s">
        <v>298</v>
      </c>
      <c r="G14" s="8">
        <v>755000</v>
      </c>
      <c r="I14" s="8" t="s">
        <v>298</v>
      </c>
      <c r="J14" s="8">
        <v>538000</v>
      </c>
      <c r="L14" s="9" t="s">
        <v>382</v>
      </c>
      <c r="M14" s="9">
        <v>1.9624935691904668</v>
      </c>
      <c r="N14" s="9"/>
    </row>
    <row r="15" spans="1:18" x14ac:dyDescent="0.2">
      <c r="A15" s="109"/>
      <c r="B15" s="109"/>
      <c r="C15" s="109"/>
      <c r="D15" s="109"/>
      <c r="F15" s="8" t="s">
        <v>299</v>
      </c>
      <c r="G15" s="8">
        <v>110484947</v>
      </c>
      <c r="I15" s="8" t="s">
        <v>299</v>
      </c>
      <c r="J15" s="8">
        <v>133781298</v>
      </c>
    </row>
    <row r="16" spans="1:18" ht="17" thickBot="1" x14ac:dyDescent="0.25">
      <c r="A16" s="82"/>
      <c r="B16" s="82"/>
      <c r="C16" s="82"/>
      <c r="D16" s="82"/>
      <c r="E16" t="s">
        <v>329</v>
      </c>
      <c r="F16" s="9" t="s">
        <v>300</v>
      </c>
      <c r="G16" s="9">
        <v>542</v>
      </c>
      <c r="I16" s="9" t="s">
        <v>300</v>
      </c>
      <c r="J16" s="9">
        <v>812</v>
      </c>
      <c r="L16" t="s">
        <v>383</v>
      </c>
      <c r="M16">
        <f>M7+N7</f>
        <v>1354</v>
      </c>
    </row>
    <row r="17" spans="1:13" x14ac:dyDescent="0.2">
      <c r="L17" t="s">
        <v>384</v>
      </c>
      <c r="M17">
        <f>M5-N5</f>
        <v>39091.472579208523</v>
      </c>
    </row>
    <row r="18" spans="1:13" x14ac:dyDescent="0.2">
      <c r="L18" t="s">
        <v>385</v>
      </c>
      <c r="M18">
        <f>SQRT((M6/M7)+(N6/N7))</f>
        <v>4339.7310072094897</v>
      </c>
    </row>
    <row r="19" spans="1:13" x14ac:dyDescent="0.2">
      <c r="A19" s="3" t="s">
        <v>287</v>
      </c>
      <c r="B19" t="s">
        <v>311</v>
      </c>
      <c r="F19" s="3" t="s">
        <v>287</v>
      </c>
      <c r="G19" t="s">
        <v>311</v>
      </c>
      <c r="I19" s="3" t="s">
        <v>358</v>
      </c>
      <c r="J19" t="s">
        <v>370</v>
      </c>
    </row>
    <row r="20" spans="1:13" x14ac:dyDescent="0.2">
      <c r="F20" s="3" t="s">
        <v>358</v>
      </c>
      <c r="G20" t="s">
        <v>369</v>
      </c>
      <c r="I20" s="3" t="s">
        <v>287</v>
      </c>
      <c r="J20" t="s">
        <v>311</v>
      </c>
      <c r="L20" t="s">
        <v>386</v>
      </c>
      <c r="M20">
        <f>M18*M14</f>
        <v>8516.694193665091</v>
      </c>
    </row>
    <row r="21" spans="1:13" x14ac:dyDescent="0.2">
      <c r="A21" s="3" t="s">
        <v>286</v>
      </c>
      <c r="B21" t="s">
        <v>318</v>
      </c>
      <c r="C21" t="s">
        <v>312</v>
      </c>
      <c r="L21" t="s">
        <v>387</v>
      </c>
      <c r="M21">
        <f>M17-M20</f>
        <v>30574.778385543432</v>
      </c>
    </row>
    <row r="22" spans="1:13" x14ac:dyDescent="0.2">
      <c r="A22" s="5" t="s">
        <v>369</v>
      </c>
      <c r="B22" s="4">
        <v>542</v>
      </c>
      <c r="C22" s="7">
        <v>203846.76568265681</v>
      </c>
      <c r="D22" s="7"/>
      <c r="F22" s="3" t="s">
        <v>286</v>
      </c>
      <c r="G22" t="s">
        <v>312</v>
      </c>
      <c r="I22" s="3" t="s">
        <v>286</v>
      </c>
      <c r="J22" t="s">
        <v>312</v>
      </c>
      <c r="L22" t="s">
        <v>388</v>
      </c>
      <c r="M22">
        <f>M17+M20</f>
        <v>47608.166772873614</v>
      </c>
    </row>
    <row r="23" spans="1:13" x14ac:dyDescent="0.2">
      <c r="A23" s="5" t="s">
        <v>370</v>
      </c>
      <c r="B23" s="4">
        <v>812</v>
      </c>
      <c r="C23" s="7">
        <v>164755.29310344829</v>
      </c>
      <c r="D23" s="7"/>
      <c r="F23" s="5">
        <v>2</v>
      </c>
      <c r="G23" s="7">
        <v>181500</v>
      </c>
      <c r="I23" s="5">
        <v>1</v>
      </c>
      <c r="J23" s="7">
        <v>208500</v>
      </c>
    </row>
    <row r="24" spans="1:13" x14ac:dyDescent="0.2">
      <c r="A24" s="5" t="s">
        <v>307</v>
      </c>
      <c r="B24" s="4">
        <v>1354</v>
      </c>
      <c r="C24" s="7">
        <v>180403.43057607091</v>
      </c>
      <c r="D24" s="7"/>
      <c r="F24" s="5">
        <v>5</v>
      </c>
      <c r="G24" s="7">
        <v>250000</v>
      </c>
      <c r="I24" s="5">
        <v>3</v>
      </c>
      <c r="J24" s="7">
        <v>223500</v>
      </c>
    </row>
    <row r="25" spans="1:13" x14ac:dyDescent="0.2">
      <c r="F25" s="5">
        <v>6</v>
      </c>
      <c r="G25" s="7">
        <v>143000</v>
      </c>
      <c r="I25" s="5">
        <v>4</v>
      </c>
      <c r="J25" s="7">
        <v>140000</v>
      </c>
    </row>
    <row r="26" spans="1:13" x14ac:dyDescent="0.2">
      <c r="F26" s="5">
        <v>7</v>
      </c>
      <c r="G26" s="7">
        <v>307000</v>
      </c>
      <c r="I26" s="5">
        <v>8</v>
      </c>
      <c r="J26" s="7">
        <v>200000</v>
      </c>
    </row>
    <row r="27" spans="1:13" x14ac:dyDescent="0.2">
      <c r="F27" s="5">
        <v>11</v>
      </c>
      <c r="G27" s="7">
        <v>129500</v>
      </c>
      <c r="I27" s="5">
        <v>9</v>
      </c>
      <c r="J27" s="7">
        <v>129900</v>
      </c>
    </row>
    <row r="28" spans="1:13" x14ac:dyDescent="0.2">
      <c r="F28" s="5">
        <v>12</v>
      </c>
      <c r="G28" s="7">
        <v>345000</v>
      </c>
      <c r="I28" s="5">
        <v>10</v>
      </c>
      <c r="J28" s="7">
        <v>118000</v>
      </c>
    </row>
    <row r="29" spans="1:13" x14ac:dyDescent="0.2">
      <c r="F29" s="5">
        <v>14</v>
      </c>
      <c r="G29" s="7">
        <v>279500</v>
      </c>
      <c r="I29" s="5">
        <v>13</v>
      </c>
      <c r="J29" s="7">
        <v>144000</v>
      </c>
    </row>
    <row r="30" spans="1:13" x14ac:dyDescent="0.2">
      <c r="F30" s="5">
        <v>18</v>
      </c>
      <c r="G30" s="7">
        <v>90000</v>
      </c>
      <c r="I30" s="5">
        <v>15</v>
      </c>
      <c r="J30" s="7">
        <v>157000</v>
      </c>
    </row>
    <row r="31" spans="1:13" x14ac:dyDescent="0.2">
      <c r="F31" s="5">
        <v>20</v>
      </c>
      <c r="G31" s="7">
        <v>139000</v>
      </c>
      <c r="I31" s="5">
        <v>16</v>
      </c>
      <c r="J31" s="7">
        <v>132000</v>
      </c>
    </row>
    <row r="32" spans="1:13" x14ac:dyDescent="0.2">
      <c r="F32" s="5">
        <v>21</v>
      </c>
      <c r="G32" s="7">
        <v>325300</v>
      </c>
      <c r="I32" s="5">
        <v>17</v>
      </c>
      <c r="J32" s="7">
        <v>149000</v>
      </c>
    </row>
    <row r="33" spans="6:10" x14ac:dyDescent="0.2">
      <c r="F33" s="5">
        <v>23</v>
      </c>
      <c r="G33" s="7">
        <v>230000</v>
      </c>
      <c r="I33" s="5">
        <v>19</v>
      </c>
      <c r="J33" s="7">
        <v>159000</v>
      </c>
    </row>
    <row r="34" spans="6:10" x14ac:dyDescent="0.2">
      <c r="F34" s="5">
        <v>28</v>
      </c>
      <c r="G34" s="7">
        <v>306000</v>
      </c>
      <c r="I34" s="5">
        <v>22</v>
      </c>
      <c r="J34" s="7">
        <v>139400</v>
      </c>
    </row>
    <row r="35" spans="6:10" x14ac:dyDescent="0.2">
      <c r="F35" s="5">
        <v>33</v>
      </c>
      <c r="G35" s="7">
        <v>179900</v>
      </c>
      <c r="I35" s="5">
        <v>24</v>
      </c>
      <c r="J35" s="7">
        <v>129900</v>
      </c>
    </row>
    <row r="36" spans="6:10" x14ac:dyDescent="0.2">
      <c r="F36" s="5">
        <v>34</v>
      </c>
      <c r="G36" s="7">
        <v>165500</v>
      </c>
      <c r="I36" s="5">
        <v>25</v>
      </c>
      <c r="J36" s="7">
        <v>154000</v>
      </c>
    </row>
    <row r="37" spans="6:10" x14ac:dyDescent="0.2">
      <c r="F37" s="5">
        <v>38</v>
      </c>
      <c r="G37" s="7">
        <v>153000</v>
      </c>
      <c r="I37" s="5">
        <v>27</v>
      </c>
      <c r="J37" s="7">
        <v>134800</v>
      </c>
    </row>
    <row r="38" spans="6:10" x14ac:dyDescent="0.2">
      <c r="F38" s="5">
        <v>41</v>
      </c>
      <c r="G38" s="7">
        <v>160000</v>
      </c>
      <c r="I38" s="5">
        <v>29</v>
      </c>
      <c r="J38" s="7">
        <v>207500</v>
      </c>
    </row>
    <row r="39" spans="6:10" x14ac:dyDescent="0.2">
      <c r="F39" s="5">
        <v>45</v>
      </c>
      <c r="G39" s="7">
        <v>141000</v>
      </c>
      <c r="I39" s="5">
        <v>30</v>
      </c>
      <c r="J39" s="7">
        <v>68500</v>
      </c>
    </row>
    <row r="40" spans="6:10" x14ac:dyDescent="0.2">
      <c r="F40" s="5">
        <v>48</v>
      </c>
      <c r="G40" s="7">
        <v>249700</v>
      </c>
      <c r="I40" s="5">
        <v>31</v>
      </c>
      <c r="J40" s="7">
        <v>40000</v>
      </c>
    </row>
    <row r="41" spans="6:10" x14ac:dyDescent="0.2">
      <c r="F41" s="5">
        <v>56</v>
      </c>
      <c r="G41" s="7">
        <v>180500</v>
      </c>
      <c r="I41" s="5">
        <v>32</v>
      </c>
      <c r="J41" s="7">
        <v>149350</v>
      </c>
    </row>
    <row r="42" spans="6:10" x14ac:dyDescent="0.2">
      <c r="F42" s="5">
        <v>58</v>
      </c>
      <c r="G42" s="7">
        <v>196500</v>
      </c>
      <c r="I42" s="5">
        <v>35</v>
      </c>
      <c r="J42" s="7">
        <v>277500</v>
      </c>
    </row>
    <row r="43" spans="6:10" x14ac:dyDescent="0.2">
      <c r="F43" s="5">
        <v>66</v>
      </c>
      <c r="G43" s="7">
        <v>317000</v>
      </c>
      <c r="I43" s="5">
        <v>39</v>
      </c>
      <c r="J43" s="7">
        <v>109000</v>
      </c>
    </row>
    <row r="44" spans="6:10" x14ac:dyDescent="0.2">
      <c r="F44" s="5">
        <v>68</v>
      </c>
      <c r="G44" s="7">
        <v>226000</v>
      </c>
      <c r="I44" s="5">
        <v>40</v>
      </c>
      <c r="J44" s="7">
        <v>82000</v>
      </c>
    </row>
    <row r="45" spans="6:10" x14ac:dyDescent="0.2">
      <c r="F45" s="5">
        <v>70</v>
      </c>
      <c r="G45" s="7">
        <v>225000</v>
      </c>
      <c r="I45" s="5">
        <v>43</v>
      </c>
      <c r="J45" s="7">
        <v>144000</v>
      </c>
    </row>
    <row r="46" spans="6:10" x14ac:dyDescent="0.2">
      <c r="F46" s="5">
        <v>71</v>
      </c>
      <c r="G46" s="7">
        <v>244000</v>
      </c>
      <c r="I46" s="5">
        <v>44</v>
      </c>
      <c r="J46" s="7">
        <v>130250</v>
      </c>
    </row>
    <row r="47" spans="6:10" x14ac:dyDescent="0.2">
      <c r="F47" s="5">
        <v>73</v>
      </c>
      <c r="G47" s="7">
        <v>185000</v>
      </c>
      <c r="I47" s="5">
        <v>46</v>
      </c>
      <c r="J47" s="7">
        <v>319900</v>
      </c>
    </row>
    <row r="48" spans="6:10" x14ac:dyDescent="0.2">
      <c r="F48" s="5">
        <v>74</v>
      </c>
      <c r="G48" s="7">
        <v>144900</v>
      </c>
      <c r="I48" s="5">
        <v>47</v>
      </c>
      <c r="J48" s="7">
        <v>239686</v>
      </c>
    </row>
    <row r="49" spans="6:10" x14ac:dyDescent="0.2">
      <c r="F49" s="5">
        <v>79</v>
      </c>
      <c r="G49" s="7">
        <v>136500</v>
      </c>
      <c r="I49" s="5">
        <v>49</v>
      </c>
      <c r="J49" s="7">
        <v>113000</v>
      </c>
    </row>
    <row r="50" spans="6:10" x14ac:dyDescent="0.2">
      <c r="F50" s="5">
        <v>81</v>
      </c>
      <c r="G50" s="7">
        <v>193500</v>
      </c>
      <c r="I50" s="5">
        <v>50</v>
      </c>
      <c r="J50" s="7">
        <v>127000</v>
      </c>
    </row>
    <row r="51" spans="6:10" x14ac:dyDescent="0.2">
      <c r="F51" s="5">
        <v>83</v>
      </c>
      <c r="G51" s="7">
        <v>245000</v>
      </c>
      <c r="I51" s="5">
        <v>51</v>
      </c>
      <c r="J51" s="7">
        <v>177000</v>
      </c>
    </row>
    <row r="52" spans="6:10" x14ac:dyDescent="0.2">
      <c r="F52" s="5">
        <v>84</v>
      </c>
      <c r="G52" s="7">
        <v>126500</v>
      </c>
      <c r="I52" s="5">
        <v>52</v>
      </c>
      <c r="J52" s="7">
        <v>114500</v>
      </c>
    </row>
    <row r="53" spans="6:10" x14ac:dyDescent="0.2">
      <c r="F53" s="5">
        <v>89</v>
      </c>
      <c r="G53" s="7">
        <v>85000</v>
      </c>
      <c r="I53" s="5">
        <v>54</v>
      </c>
      <c r="J53" s="7">
        <v>385000</v>
      </c>
    </row>
    <row r="54" spans="6:10" x14ac:dyDescent="0.2">
      <c r="F54" s="5">
        <v>92</v>
      </c>
      <c r="G54" s="7">
        <v>98600</v>
      </c>
      <c r="I54" s="5">
        <v>55</v>
      </c>
      <c r="J54" s="7">
        <v>130000</v>
      </c>
    </row>
    <row r="55" spans="6:10" x14ac:dyDescent="0.2">
      <c r="F55" s="5">
        <v>93</v>
      </c>
      <c r="G55" s="7">
        <v>163500</v>
      </c>
      <c r="I55" s="5">
        <v>59</v>
      </c>
      <c r="J55" s="7">
        <v>438780</v>
      </c>
    </row>
    <row r="56" spans="6:10" x14ac:dyDescent="0.2">
      <c r="F56" s="5">
        <v>97</v>
      </c>
      <c r="G56" s="7">
        <v>214000</v>
      </c>
      <c r="I56" s="5">
        <v>60</v>
      </c>
      <c r="J56" s="7">
        <v>124900</v>
      </c>
    </row>
    <row r="57" spans="6:10" x14ac:dyDescent="0.2">
      <c r="F57" s="5">
        <v>98</v>
      </c>
      <c r="G57" s="7">
        <v>94750</v>
      </c>
      <c r="I57" s="5">
        <v>61</v>
      </c>
      <c r="J57" s="7">
        <v>158000</v>
      </c>
    </row>
    <row r="58" spans="6:10" x14ac:dyDescent="0.2">
      <c r="F58" s="5">
        <v>99</v>
      </c>
      <c r="G58" s="7">
        <v>83000</v>
      </c>
      <c r="I58" s="5">
        <v>62</v>
      </c>
      <c r="J58" s="7">
        <v>101000</v>
      </c>
    </row>
    <row r="59" spans="6:10" x14ac:dyDescent="0.2">
      <c r="F59" s="5">
        <v>100</v>
      </c>
      <c r="G59" s="7">
        <v>128950</v>
      </c>
      <c r="I59" s="5">
        <v>63</v>
      </c>
      <c r="J59" s="7">
        <v>202500</v>
      </c>
    </row>
    <row r="60" spans="6:10" x14ac:dyDescent="0.2">
      <c r="F60" s="5">
        <v>102</v>
      </c>
      <c r="G60" s="7">
        <v>178000</v>
      </c>
      <c r="I60" s="5">
        <v>64</v>
      </c>
      <c r="J60" s="7">
        <v>140000</v>
      </c>
    </row>
    <row r="61" spans="6:10" x14ac:dyDescent="0.2">
      <c r="F61" s="5">
        <v>104</v>
      </c>
      <c r="G61" s="7">
        <v>198900</v>
      </c>
      <c r="I61" s="5">
        <v>65</v>
      </c>
      <c r="J61" s="7">
        <v>219500</v>
      </c>
    </row>
    <row r="62" spans="6:10" x14ac:dyDescent="0.2">
      <c r="F62" s="5">
        <v>106</v>
      </c>
      <c r="G62" s="7">
        <v>250000</v>
      </c>
      <c r="I62" s="5">
        <v>67</v>
      </c>
      <c r="J62" s="7">
        <v>180000</v>
      </c>
    </row>
    <row r="63" spans="6:10" x14ac:dyDescent="0.2">
      <c r="F63" s="5">
        <v>109</v>
      </c>
      <c r="G63" s="7">
        <v>115000</v>
      </c>
      <c r="I63" s="5">
        <v>69</v>
      </c>
      <c r="J63" s="7">
        <v>80000</v>
      </c>
    </row>
    <row r="64" spans="6:10" x14ac:dyDescent="0.2">
      <c r="F64" s="5">
        <v>110</v>
      </c>
      <c r="G64" s="7">
        <v>190000</v>
      </c>
      <c r="I64" s="5">
        <v>72</v>
      </c>
      <c r="J64" s="7">
        <v>129500</v>
      </c>
    </row>
    <row r="65" spans="6:10" x14ac:dyDescent="0.2">
      <c r="F65" s="5">
        <v>111</v>
      </c>
      <c r="G65" s="7">
        <v>136900</v>
      </c>
      <c r="I65" s="5">
        <v>75</v>
      </c>
      <c r="J65" s="7">
        <v>107400</v>
      </c>
    </row>
    <row r="66" spans="6:10" x14ac:dyDescent="0.2">
      <c r="F66" s="5">
        <v>113</v>
      </c>
      <c r="G66" s="7">
        <v>383970</v>
      </c>
      <c r="I66" s="5">
        <v>77</v>
      </c>
      <c r="J66" s="7">
        <v>135750</v>
      </c>
    </row>
    <row r="67" spans="6:10" x14ac:dyDescent="0.2">
      <c r="F67" s="5">
        <v>118</v>
      </c>
      <c r="G67" s="7">
        <v>155000</v>
      </c>
      <c r="I67" s="5">
        <v>78</v>
      </c>
      <c r="J67" s="7">
        <v>127000</v>
      </c>
    </row>
    <row r="68" spans="6:10" x14ac:dyDescent="0.2">
      <c r="F68" s="5">
        <v>119</v>
      </c>
      <c r="G68" s="7">
        <v>320000</v>
      </c>
      <c r="I68" s="5">
        <v>80</v>
      </c>
      <c r="J68" s="7">
        <v>110000</v>
      </c>
    </row>
    <row r="69" spans="6:10" x14ac:dyDescent="0.2">
      <c r="F69" s="5">
        <v>123</v>
      </c>
      <c r="G69" s="7">
        <v>136000</v>
      </c>
      <c r="I69" s="5">
        <v>82</v>
      </c>
      <c r="J69" s="7">
        <v>153500</v>
      </c>
    </row>
    <row r="70" spans="6:10" x14ac:dyDescent="0.2">
      <c r="F70" s="5">
        <v>131</v>
      </c>
      <c r="G70" s="7">
        <v>226000</v>
      </c>
      <c r="I70" s="5">
        <v>85</v>
      </c>
      <c r="J70" s="7">
        <v>168500</v>
      </c>
    </row>
    <row r="71" spans="6:10" x14ac:dyDescent="0.2">
      <c r="F71" s="5">
        <v>133</v>
      </c>
      <c r="G71" s="7">
        <v>150750</v>
      </c>
      <c r="I71" s="5">
        <v>88</v>
      </c>
      <c r="J71" s="7">
        <v>164500</v>
      </c>
    </row>
    <row r="72" spans="6:10" x14ac:dyDescent="0.2">
      <c r="F72" s="5">
        <v>135</v>
      </c>
      <c r="G72" s="7">
        <v>180000</v>
      </c>
      <c r="I72" s="5">
        <v>90</v>
      </c>
      <c r="J72" s="7">
        <v>123600</v>
      </c>
    </row>
    <row r="73" spans="6:10" x14ac:dyDescent="0.2">
      <c r="F73" s="5">
        <v>136</v>
      </c>
      <c r="G73" s="7">
        <v>174000</v>
      </c>
      <c r="I73" s="5">
        <v>91</v>
      </c>
      <c r="J73" s="7">
        <v>109900</v>
      </c>
    </row>
    <row r="74" spans="6:10" x14ac:dyDescent="0.2">
      <c r="F74" s="5">
        <v>138</v>
      </c>
      <c r="G74" s="7">
        <v>171000</v>
      </c>
      <c r="I74" s="5">
        <v>94</v>
      </c>
      <c r="J74" s="7">
        <v>133900</v>
      </c>
    </row>
    <row r="75" spans="6:10" x14ac:dyDescent="0.2">
      <c r="F75" s="5">
        <v>139</v>
      </c>
      <c r="G75" s="7">
        <v>230000</v>
      </c>
      <c r="I75" s="5">
        <v>95</v>
      </c>
      <c r="J75" s="7">
        <v>204750</v>
      </c>
    </row>
    <row r="76" spans="6:10" x14ac:dyDescent="0.2">
      <c r="F76" s="5">
        <v>141</v>
      </c>
      <c r="G76" s="7">
        <v>115000</v>
      </c>
      <c r="I76" s="5">
        <v>96</v>
      </c>
      <c r="J76" s="7">
        <v>185000</v>
      </c>
    </row>
    <row r="77" spans="6:10" x14ac:dyDescent="0.2">
      <c r="F77" s="5">
        <v>142</v>
      </c>
      <c r="G77" s="7">
        <v>260000</v>
      </c>
      <c r="I77" s="5">
        <v>101</v>
      </c>
      <c r="J77" s="7">
        <v>205000</v>
      </c>
    </row>
    <row r="78" spans="6:10" x14ac:dyDescent="0.2">
      <c r="F78" s="5">
        <v>143</v>
      </c>
      <c r="G78" s="7">
        <v>166000</v>
      </c>
      <c r="I78" s="5">
        <v>103</v>
      </c>
      <c r="J78" s="7">
        <v>118964</v>
      </c>
    </row>
    <row r="79" spans="6:10" x14ac:dyDescent="0.2">
      <c r="F79" s="5">
        <v>144</v>
      </c>
      <c r="G79" s="7">
        <v>204000</v>
      </c>
      <c r="I79" s="5">
        <v>105</v>
      </c>
      <c r="J79" s="7">
        <v>169500</v>
      </c>
    </row>
    <row r="80" spans="6:10" x14ac:dyDescent="0.2">
      <c r="F80" s="5">
        <v>145</v>
      </c>
      <c r="G80" s="7">
        <v>125000</v>
      </c>
      <c r="I80" s="5">
        <v>107</v>
      </c>
      <c r="J80" s="7">
        <v>100000</v>
      </c>
    </row>
    <row r="81" spans="6:10" x14ac:dyDescent="0.2">
      <c r="F81" s="5">
        <v>152</v>
      </c>
      <c r="G81" s="7">
        <v>372402</v>
      </c>
      <c r="I81" s="5">
        <v>108</v>
      </c>
      <c r="J81" s="7">
        <v>115000</v>
      </c>
    </row>
    <row r="82" spans="6:10" x14ac:dyDescent="0.2">
      <c r="F82" s="5">
        <v>155</v>
      </c>
      <c r="G82" s="7">
        <v>125000</v>
      </c>
      <c r="I82" s="5">
        <v>112</v>
      </c>
      <c r="J82" s="7">
        <v>180000</v>
      </c>
    </row>
    <row r="83" spans="6:10" x14ac:dyDescent="0.2">
      <c r="F83" s="5">
        <v>158</v>
      </c>
      <c r="G83" s="7">
        <v>269500</v>
      </c>
      <c r="I83" s="5">
        <v>114</v>
      </c>
      <c r="J83" s="7">
        <v>217000</v>
      </c>
    </row>
    <row r="84" spans="6:10" x14ac:dyDescent="0.2">
      <c r="F84" s="5">
        <v>159</v>
      </c>
      <c r="G84" s="7">
        <v>254900</v>
      </c>
      <c r="I84" s="5">
        <v>115</v>
      </c>
      <c r="J84" s="7">
        <v>259500</v>
      </c>
    </row>
    <row r="85" spans="6:10" x14ac:dyDescent="0.2">
      <c r="F85" s="5">
        <v>163</v>
      </c>
      <c r="G85" s="7">
        <v>220000</v>
      </c>
      <c r="I85" s="5">
        <v>116</v>
      </c>
      <c r="J85" s="7">
        <v>176000</v>
      </c>
    </row>
    <row r="86" spans="6:10" x14ac:dyDescent="0.2">
      <c r="F86" s="5">
        <v>168</v>
      </c>
      <c r="G86" s="7">
        <v>325624</v>
      </c>
      <c r="I86" s="5">
        <v>117</v>
      </c>
      <c r="J86" s="7">
        <v>139000</v>
      </c>
    </row>
    <row r="87" spans="6:10" x14ac:dyDescent="0.2">
      <c r="F87" s="5">
        <v>174</v>
      </c>
      <c r="G87" s="7">
        <v>163000</v>
      </c>
      <c r="I87" s="5">
        <v>120</v>
      </c>
      <c r="J87" s="7">
        <v>163990</v>
      </c>
    </row>
    <row r="88" spans="6:10" x14ac:dyDescent="0.2">
      <c r="F88" s="5">
        <v>176</v>
      </c>
      <c r="G88" s="7">
        <v>243000</v>
      </c>
      <c r="I88" s="5">
        <v>121</v>
      </c>
      <c r="J88" s="7">
        <v>180000</v>
      </c>
    </row>
    <row r="89" spans="6:10" x14ac:dyDescent="0.2">
      <c r="F89" s="5">
        <v>177</v>
      </c>
      <c r="G89" s="7">
        <v>211000</v>
      </c>
      <c r="I89" s="5">
        <v>122</v>
      </c>
      <c r="J89" s="7">
        <v>100000</v>
      </c>
    </row>
    <row r="90" spans="6:10" x14ac:dyDescent="0.2">
      <c r="F90" s="5">
        <v>185</v>
      </c>
      <c r="G90" s="7">
        <v>127000</v>
      </c>
      <c r="I90" s="5">
        <v>124</v>
      </c>
      <c r="J90" s="7">
        <v>153900</v>
      </c>
    </row>
    <row r="91" spans="6:10" x14ac:dyDescent="0.2">
      <c r="F91" s="5">
        <v>186</v>
      </c>
      <c r="G91" s="7">
        <v>475000</v>
      </c>
      <c r="I91" s="5">
        <v>125</v>
      </c>
      <c r="J91" s="7">
        <v>181000</v>
      </c>
    </row>
    <row r="92" spans="6:10" x14ac:dyDescent="0.2">
      <c r="F92" s="5">
        <v>191</v>
      </c>
      <c r="G92" s="7">
        <v>315000</v>
      </c>
      <c r="I92" s="5">
        <v>126</v>
      </c>
      <c r="J92" s="7">
        <v>84500</v>
      </c>
    </row>
    <row r="93" spans="6:10" x14ac:dyDescent="0.2">
      <c r="F93" s="5">
        <v>197</v>
      </c>
      <c r="G93" s="7">
        <v>311872</v>
      </c>
      <c r="I93" s="5">
        <v>127</v>
      </c>
      <c r="J93" s="7">
        <v>128000</v>
      </c>
    </row>
    <row r="94" spans="6:10" x14ac:dyDescent="0.2">
      <c r="F94" s="5">
        <v>199</v>
      </c>
      <c r="G94" s="7">
        <v>104000</v>
      </c>
      <c r="I94" s="5">
        <v>128</v>
      </c>
      <c r="J94" s="7">
        <v>87000</v>
      </c>
    </row>
    <row r="95" spans="6:10" x14ac:dyDescent="0.2">
      <c r="F95" s="5">
        <v>200</v>
      </c>
      <c r="G95" s="7">
        <v>274900</v>
      </c>
      <c r="I95" s="5">
        <v>129</v>
      </c>
      <c r="J95" s="7">
        <v>155000</v>
      </c>
    </row>
    <row r="96" spans="6:10" x14ac:dyDescent="0.2">
      <c r="F96" s="5">
        <v>201</v>
      </c>
      <c r="G96" s="7">
        <v>140000</v>
      </c>
      <c r="I96" s="5">
        <v>130</v>
      </c>
      <c r="J96" s="7">
        <v>150000</v>
      </c>
    </row>
    <row r="97" spans="6:10" x14ac:dyDescent="0.2">
      <c r="F97" s="5">
        <v>202</v>
      </c>
      <c r="G97" s="7">
        <v>171500</v>
      </c>
      <c r="I97" s="5">
        <v>132</v>
      </c>
      <c r="J97" s="7">
        <v>244000</v>
      </c>
    </row>
    <row r="98" spans="6:10" x14ac:dyDescent="0.2">
      <c r="F98" s="5">
        <v>206</v>
      </c>
      <c r="G98" s="7">
        <v>180500</v>
      </c>
      <c r="I98" s="5">
        <v>134</v>
      </c>
      <c r="J98" s="7">
        <v>220000</v>
      </c>
    </row>
    <row r="99" spans="6:10" x14ac:dyDescent="0.2">
      <c r="F99" s="5">
        <v>210</v>
      </c>
      <c r="G99" s="7">
        <v>145000</v>
      </c>
      <c r="I99" s="5">
        <v>137</v>
      </c>
      <c r="J99" s="7">
        <v>143000</v>
      </c>
    </row>
    <row r="100" spans="6:10" x14ac:dyDescent="0.2">
      <c r="F100" s="5">
        <v>212</v>
      </c>
      <c r="G100" s="7">
        <v>186000</v>
      </c>
      <c r="I100" s="5">
        <v>140</v>
      </c>
      <c r="J100" s="7">
        <v>231500</v>
      </c>
    </row>
    <row r="101" spans="6:10" x14ac:dyDescent="0.2">
      <c r="F101" s="5">
        <v>213</v>
      </c>
      <c r="G101" s="7">
        <v>252678</v>
      </c>
      <c r="I101" s="5">
        <v>147</v>
      </c>
      <c r="J101" s="7">
        <v>105000</v>
      </c>
    </row>
    <row r="102" spans="6:10" x14ac:dyDescent="0.2">
      <c r="F102" s="5">
        <v>216</v>
      </c>
      <c r="G102" s="7">
        <v>134450</v>
      </c>
      <c r="I102" s="5">
        <v>148</v>
      </c>
      <c r="J102" s="7">
        <v>222500</v>
      </c>
    </row>
    <row r="103" spans="6:10" x14ac:dyDescent="0.2">
      <c r="F103" s="5">
        <v>221</v>
      </c>
      <c r="G103" s="7">
        <v>204900</v>
      </c>
      <c r="I103" s="5">
        <v>149</v>
      </c>
      <c r="J103" s="7">
        <v>141000</v>
      </c>
    </row>
    <row r="104" spans="6:10" x14ac:dyDescent="0.2">
      <c r="F104" s="5">
        <v>223</v>
      </c>
      <c r="G104" s="7">
        <v>179900</v>
      </c>
      <c r="I104" s="5">
        <v>150</v>
      </c>
      <c r="J104" s="7">
        <v>115000</v>
      </c>
    </row>
    <row r="105" spans="6:10" x14ac:dyDescent="0.2">
      <c r="F105" s="5">
        <v>224</v>
      </c>
      <c r="G105" s="7">
        <v>97000</v>
      </c>
      <c r="I105" s="5">
        <v>153</v>
      </c>
      <c r="J105" s="7">
        <v>190000</v>
      </c>
    </row>
    <row r="106" spans="6:10" x14ac:dyDescent="0.2">
      <c r="F106" s="5">
        <v>225</v>
      </c>
      <c r="G106" s="7">
        <v>386250</v>
      </c>
      <c r="I106" s="5">
        <v>154</v>
      </c>
      <c r="J106" s="7">
        <v>235000</v>
      </c>
    </row>
    <row r="107" spans="6:10" x14ac:dyDescent="0.2">
      <c r="F107" s="5">
        <v>227</v>
      </c>
      <c r="G107" s="7">
        <v>290000</v>
      </c>
      <c r="I107" s="5">
        <v>156</v>
      </c>
      <c r="J107" s="7">
        <v>79000</v>
      </c>
    </row>
    <row r="108" spans="6:10" x14ac:dyDescent="0.2">
      <c r="F108" s="5">
        <v>229</v>
      </c>
      <c r="G108" s="7">
        <v>125000</v>
      </c>
      <c r="I108" s="5">
        <v>157</v>
      </c>
      <c r="J108" s="7">
        <v>109500</v>
      </c>
    </row>
    <row r="109" spans="6:10" x14ac:dyDescent="0.2">
      <c r="F109" s="5">
        <v>231</v>
      </c>
      <c r="G109" s="7">
        <v>148000</v>
      </c>
      <c r="I109" s="5">
        <v>161</v>
      </c>
      <c r="J109" s="7">
        <v>162500</v>
      </c>
    </row>
    <row r="110" spans="6:10" x14ac:dyDescent="0.2">
      <c r="F110" s="5">
        <v>234</v>
      </c>
      <c r="G110" s="7">
        <v>128200</v>
      </c>
      <c r="I110" s="5">
        <v>164</v>
      </c>
      <c r="J110" s="7">
        <v>103200</v>
      </c>
    </row>
    <row r="111" spans="6:10" x14ac:dyDescent="0.2">
      <c r="F111" s="5">
        <v>239</v>
      </c>
      <c r="G111" s="7">
        <v>318000</v>
      </c>
      <c r="I111" s="5">
        <v>165</v>
      </c>
      <c r="J111" s="7">
        <v>152000</v>
      </c>
    </row>
    <row r="112" spans="6:10" x14ac:dyDescent="0.2">
      <c r="F112" s="5">
        <v>241</v>
      </c>
      <c r="G112" s="7">
        <v>262500</v>
      </c>
      <c r="I112" s="5">
        <v>166</v>
      </c>
      <c r="J112" s="7">
        <v>127500</v>
      </c>
    </row>
    <row r="113" spans="6:10" x14ac:dyDescent="0.2">
      <c r="F113" s="5">
        <v>244</v>
      </c>
      <c r="G113" s="7">
        <v>120000</v>
      </c>
      <c r="I113" s="5">
        <v>167</v>
      </c>
      <c r="J113" s="7">
        <v>190000</v>
      </c>
    </row>
    <row r="114" spans="6:10" x14ac:dyDescent="0.2">
      <c r="F114" s="5">
        <v>246</v>
      </c>
      <c r="G114" s="7">
        <v>241500</v>
      </c>
      <c r="I114" s="5">
        <v>169</v>
      </c>
      <c r="J114" s="7">
        <v>183500</v>
      </c>
    </row>
    <row r="115" spans="6:10" x14ac:dyDescent="0.2">
      <c r="F115" s="5">
        <v>248</v>
      </c>
      <c r="G115" s="7">
        <v>140000</v>
      </c>
      <c r="I115" s="5">
        <v>170</v>
      </c>
      <c r="J115" s="7">
        <v>228000</v>
      </c>
    </row>
    <row r="116" spans="6:10" x14ac:dyDescent="0.2">
      <c r="F116" s="5">
        <v>249</v>
      </c>
      <c r="G116" s="7">
        <v>180000</v>
      </c>
      <c r="I116" s="5">
        <v>171</v>
      </c>
      <c r="J116" s="7">
        <v>128500</v>
      </c>
    </row>
    <row r="117" spans="6:10" x14ac:dyDescent="0.2">
      <c r="F117" s="5">
        <v>254</v>
      </c>
      <c r="G117" s="7">
        <v>158000</v>
      </c>
      <c r="I117" s="5">
        <v>173</v>
      </c>
      <c r="J117" s="7">
        <v>239000</v>
      </c>
    </row>
    <row r="118" spans="6:10" x14ac:dyDescent="0.2">
      <c r="F118" s="5">
        <v>255</v>
      </c>
      <c r="G118" s="7">
        <v>145000</v>
      </c>
      <c r="I118" s="5">
        <v>175</v>
      </c>
      <c r="J118" s="7">
        <v>184000</v>
      </c>
    </row>
    <row r="119" spans="6:10" x14ac:dyDescent="0.2">
      <c r="F119" s="5">
        <v>259</v>
      </c>
      <c r="G119" s="7">
        <v>231500</v>
      </c>
      <c r="I119" s="5">
        <v>178</v>
      </c>
      <c r="J119" s="7">
        <v>172500</v>
      </c>
    </row>
    <row r="120" spans="6:10" x14ac:dyDescent="0.2">
      <c r="F120" s="5">
        <v>260</v>
      </c>
      <c r="G120" s="7">
        <v>97000</v>
      </c>
      <c r="I120" s="5">
        <v>179</v>
      </c>
      <c r="J120" s="7">
        <v>501837</v>
      </c>
    </row>
    <row r="121" spans="6:10" x14ac:dyDescent="0.2">
      <c r="F121" s="5">
        <v>263</v>
      </c>
      <c r="G121" s="7">
        <v>151000</v>
      </c>
      <c r="I121" s="5">
        <v>180</v>
      </c>
      <c r="J121" s="7">
        <v>100000</v>
      </c>
    </row>
    <row r="122" spans="6:10" x14ac:dyDescent="0.2">
      <c r="F122" s="5">
        <v>266</v>
      </c>
      <c r="G122" s="7">
        <v>175500</v>
      </c>
      <c r="I122" s="5">
        <v>181</v>
      </c>
      <c r="J122" s="7">
        <v>177000</v>
      </c>
    </row>
    <row r="123" spans="6:10" x14ac:dyDescent="0.2">
      <c r="F123" s="5">
        <v>267</v>
      </c>
      <c r="G123" s="7">
        <v>185000</v>
      </c>
      <c r="I123" s="5">
        <v>182</v>
      </c>
      <c r="J123" s="7">
        <v>200100</v>
      </c>
    </row>
    <row r="124" spans="6:10" x14ac:dyDescent="0.2">
      <c r="F124" s="5">
        <v>269</v>
      </c>
      <c r="G124" s="7">
        <v>120500</v>
      </c>
      <c r="I124" s="5">
        <v>183</v>
      </c>
      <c r="J124" s="7">
        <v>120000</v>
      </c>
    </row>
    <row r="125" spans="6:10" x14ac:dyDescent="0.2">
      <c r="F125" s="5">
        <v>271</v>
      </c>
      <c r="G125" s="7">
        <v>266000</v>
      </c>
      <c r="I125" s="5">
        <v>184</v>
      </c>
      <c r="J125" s="7">
        <v>200000</v>
      </c>
    </row>
    <row r="126" spans="6:10" x14ac:dyDescent="0.2">
      <c r="F126" s="5">
        <v>272</v>
      </c>
      <c r="G126" s="7">
        <v>241500</v>
      </c>
      <c r="I126" s="5">
        <v>187</v>
      </c>
      <c r="J126" s="7">
        <v>173000</v>
      </c>
    </row>
    <row r="127" spans="6:10" x14ac:dyDescent="0.2">
      <c r="F127" s="5">
        <v>273</v>
      </c>
      <c r="G127" s="7">
        <v>290000</v>
      </c>
      <c r="I127" s="5">
        <v>188</v>
      </c>
      <c r="J127" s="7">
        <v>135000</v>
      </c>
    </row>
    <row r="128" spans="6:10" x14ac:dyDescent="0.2">
      <c r="F128" s="5">
        <v>274</v>
      </c>
      <c r="G128" s="7">
        <v>139000</v>
      </c>
      <c r="I128" s="5">
        <v>189</v>
      </c>
      <c r="J128" s="7">
        <v>153337</v>
      </c>
    </row>
    <row r="129" spans="6:10" x14ac:dyDescent="0.2">
      <c r="F129" s="5">
        <v>275</v>
      </c>
      <c r="G129" s="7">
        <v>124500</v>
      </c>
      <c r="I129" s="5">
        <v>190</v>
      </c>
      <c r="J129" s="7">
        <v>286000</v>
      </c>
    </row>
    <row r="130" spans="6:10" x14ac:dyDescent="0.2">
      <c r="F130" s="5">
        <v>279</v>
      </c>
      <c r="G130" s="7">
        <v>415298</v>
      </c>
      <c r="I130" s="5">
        <v>192</v>
      </c>
      <c r="J130" s="7">
        <v>184000</v>
      </c>
    </row>
    <row r="131" spans="6:10" x14ac:dyDescent="0.2">
      <c r="F131" s="5">
        <v>280</v>
      </c>
      <c r="G131" s="7">
        <v>192000</v>
      </c>
      <c r="I131" s="5">
        <v>193</v>
      </c>
      <c r="J131" s="7">
        <v>192000</v>
      </c>
    </row>
    <row r="132" spans="6:10" x14ac:dyDescent="0.2">
      <c r="F132" s="5">
        <v>281</v>
      </c>
      <c r="G132" s="7">
        <v>228500</v>
      </c>
      <c r="I132" s="5">
        <v>195</v>
      </c>
      <c r="J132" s="7">
        <v>127000</v>
      </c>
    </row>
    <row r="133" spans="6:10" x14ac:dyDescent="0.2">
      <c r="F133" s="5">
        <v>284</v>
      </c>
      <c r="G133" s="7">
        <v>244600</v>
      </c>
      <c r="I133" s="5">
        <v>203</v>
      </c>
      <c r="J133" s="7">
        <v>112000</v>
      </c>
    </row>
    <row r="134" spans="6:10" x14ac:dyDescent="0.2">
      <c r="F134" s="5">
        <v>287</v>
      </c>
      <c r="G134" s="7">
        <v>159000</v>
      </c>
      <c r="I134" s="5">
        <v>204</v>
      </c>
      <c r="J134" s="7">
        <v>149000</v>
      </c>
    </row>
    <row r="135" spans="6:10" x14ac:dyDescent="0.2">
      <c r="F135" s="5">
        <v>295</v>
      </c>
      <c r="G135" s="7">
        <v>167000</v>
      </c>
      <c r="I135" s="5">
        <v>205</v>
      </c>
      <c r="J135" s="7">
        <v>110000</v>
      </c>
    </row>
    <row r="136" spans="6:10" x14ac:dyDescent="0.2">
      <c r="F136" s="5">
        <v>297</v>
      </c>
      <c r="G136" s="7">
        <v>152000</v>
      </c>
      <c r="I136" s="5">
        <v>207</v>
      </c>
      <c r="J136" s="7">
        <v>143900</v>
      </c>
    </row>
    <row r="137" spans="6:10" x14ac:dyDescent="0.2">
      <c r="F137" s="5">
        <v>299</v>
      </c>
      <c r="G137" s="7">
        <v>175000</v>
      </c>
      <c r="I137" s="5">
        <v>208</v>
      </c>
      <c r="J137" s="7">
        <v>141000</v>
      </c>
    </row>
    <row r="138" spans="6:10" x14ac:dyDescent="0.2">
      <c r="F138" s="5">
        <v>300</v>
      </c>
      <c r="G138" s="7">
        <v>158500</v>
      </c>
      <c r="I138" s="5">
        <v>209</v>
      </c>
      <c r="J138" s="7">
        <v>277000</v>
      </c>
    </row>
    <row r="139" spans="6:10" x14ac:dyDescent="0.2">
      <c r="F139" s="5">
        <v>301</v>
      </c>
      <c r="G139" s="7">
        <v>157000</v>
      </c>
      <c r="I139" s="5">
        <v>211</v>
      </c>
      <c r="J139" s="7">
        <v>98000</v>
      </c>
    </row>
    <row r="140" spans="6:10" x14ac:dyDescent="0.2">
      <c r="F140" s="5">
        <v>304</v>
      </c>
      <c r="G140" s="7">
        <v>149900</v>
      </c>
      <c r="I140" s="5">
        <v>214</v>
      </c>
      <c r="J140" s="7">
        <v>156000</v>
      </c>
    </row>
    <row r="141" spans="6:10" x14ac:dyDescent="0.2">
      <c r="F141" s="5">
        <v>305</v>
      </c>
      <c r="G141" s="7">
        <v>295000</v>
      </c>
      <c r="I141" s="5">
        <v>215</v>
      </c>
      <c r="J141" s="7">
        <v>161750</v>
      </c>
    </row>
    <row r="142" spans="6:10" x14ac:dyDescent="0.2">
      <c r="F142" s="5">
        <v>306</v>
      </c>
      <c r="G142" s="7">
        <v>305900</v>
      </c>
      <c r="I142" s="5">
        <v>217</v>
      </c>
      <c r="J142" s="7">
        <v>210000</v>
      </c>
    </row>
    <row r="143" spans="6:10" x14ac:dyDescent="0.2">
      <c r="F143" s="5">
        <v>310</v>
      </c>
      <c r="G143" s="7">
        <v>360000</v>
      </c>
      <c r="I143" s="5">
        <v>218</v>
      </c>
      <c r="J143" s="7">
        <v>107000</v>
      </c>
    </row>
    <row r="144" spans="6:10" x14ac:dyDescent="0.2">
      <c r="F144" s="5">
        <v>316</v>
      </c>
      <c r="G144" s="7">
        <v>188500</v>
      </c>
      <c r="I144" s="5">
        <v>219</v>
      </c>
      <c r="J144" s="7">
        <v>311500</v>
      </c>
    </row>
    <row r="145" spans="6:10" x14ac:dyDescent="0.2">
      <c r="F145" s="5">
        <v>317</v>
      </c>
      <c r="G145" s="7">
        <v>260000</v>
      </c>
      <c r="I145" s="5">
        <v>220</v>
      </c>
      <c r="J145" s="7">
        <v>167240</v>
      </c>
    </row>
    <row r="146" spans="6:10" x14ac:dyDescent="0.2">
      <c r="F146" s="5">
        <v>318</v>
      </c>
      <c r="G146" s="7">
        <v>270000</v>
      </c>
      <c r="I146" s="5">
        <v>222</v>
      </c>
      <c r="J146" s="7">
        <v>200000</v>
      </c>
    </row>
    <row r="147" spans="6:10" x14ac:dyDescent="0.2">
      <c r="F147" s="5">
        <v>319</v>
      </c>
      <c r="G147" s="7">
        <v>260000</v>
      </c>
      <c r="I147" s="5">
        <v>230</v>
      </c>
      <c r="J147" s="7">
        <v>192500</v>
      </c>
    </row>
    <row r="148" spans="6:10" x14ac:dyDescent="0.2">
      <c r="F148" s="5">
        <v>322</v>
      </c>
      <c r="G148" s="7">
        <v>354000</v>
      </c>
      <c r="I148" s="5">
        <v>235</v>
      </c>
      <c r="J148" s="7">
        <v>216500</v>
      </c>
    </row>
    <row r="149" spans="6:10" x14ac:dyDescent="0.2">
      <c r="F149" s="5">
        <v>323</v>
      </c>
      <c r="G149" s="7">
        <v>301000</v>
      </c>
      <c r="I149" s="5">
        <v>237</v>
      </c>
      <c r="J149" s="7">
        <v>185500</v>
      </c>
    </row>
    <row r="150" spans="6:10" x14ac:dyDescent="0.2">
      <c r="F150" s="5">
        <v>325</v>
      </c>
      <c r="G150" s="7">
        <v>242000</v>
      </c>
      <c r="I150" s="5">
        <v>238</v>
      </c>
      <c r="J150" s="7">
        <v>194500</v>
      </c>
    </row>
    <row r="151" spans="6:10" x14ac:dyDescent="0.2">
      <c r="F151" s="5">
        <v>328</v>
      </c>
      <c r="G151" s="7">
        <v>145250</v>
      </c>
      <c r="I151" s="5">
        <v>240</v>
      </c>
      <c r="J151" s="7">
        <v>113000</v>
      </c>
    </row>
    <row r="152" spans="6:10" x14ac:dyDescent="0.2">
      <c r="F152" s="5">
        <v>332</v>
      </c>
      <c r="G152" s="7">
        <v>139000</v>
      </c>
      <c r="I152" s="5">
        <v>242</v>
      </c>
      <c r="J152" s="7">
        <v>110500</v>
      </c>
    </row>
    <row r="153" spans="6:10" x14ac:dyDescent="0.2">
      <c r="F153" s="5">
        <v>333</v>
      </c>
      <c r="G153" s="7">
        <v>284000</v>
      </c>
      <c r="I153" s="5">
        <v>243</v>
      </c>
      <c r="J153" s="7">
        <v>79000</v>
      </c>
    </row>
    <row r="154" spans="6:10" x14ac:dyDescent="0.2">
      <c r="F154" s="5">
        <v>337</v>
      </c>
      <c r="G154" s="7">
        <v>377426</v>
      </c>
      <c r="I154" s="5">
        <v>245</v>
      </c>
      <c r="J154" s="7">
        <v>205000</v>
      </c>
    </row>
    <row r="155" spans="6:10" x14ac:dyDescent="0.2">
      <c r="F155" s="5">
        <v>338</v>
      </c>
      <c r="G155" s="7">
        <v>214000</v>
      </c>
      <c r="I155" s="5">
        <v>247</v>
      </c>
      <c r="J155" s="7">
        <v>137000</v>
      </c>
    </row>
    <row r="156" spans="6:10" x14ac:dyDescent="0.2">
      <c r="F156" s="5">
        <v>339</v>
      </c>
      <c r="G156" s="7">
        <v>202500</v>
      </c>
      <c r="I156" s="5">
        <v>250</v>
      </c>
      <c r="J156" s="7">
        <v>277000</v>
      </c>
    </row>
    <row r="157" spans="6:10" x14ac:dyDescent="0.2">
      <c r="F157" s="5">
        <v>341</v>
      </c>
      <c r="G157" s="7">
        <v>202900</v>
      </c>
      <c r="I157" s="5">
        <v>251</v>
      </c>
      <c r="J157" s="7">
        <v>76500</v>
      </c>
    </row>
    <row r="158" spans="6:10" x14ac:dyDescent="0.2">
      <c r="F158" s="5">
        <v>356</v>
      </c>
      <c r="G158" s="7">
        <v>177500</v>
      </c>
      <c r="I158" s="5">
        <v>252</v>
      </c>
      <c r="J158" s="7">
        <v>235000</v>
      </c>
    </row>
    <row r="159" spans="6:10" x14ac:dyDescent="0.2">
      <c r="F159" s="5">
        <v>359</v>
      </c>
      <c r="G159" s="7">
        <v>130000</v>
      </c>
      <c r="I159" s="5">
        <v>253</v>
      </c>
      <c r="J159" s="7">
        <v>173000</v>
      </c>
    </row>
    <row r="160" spans="6:10" x14ac:dyDescent="0.2">
      <c r="F160" s="5">
        <v>360</v>
      </c>
      <c r="G160" s="7">
        <v>280000</v>
      </c>
      <c r="I160" s="5">
        <v>256</v>
      </c>
      <c r="J160" s="7">
        <v>230000</v>
      </c>
    </row>
    <row r="161" spans="6:10" x14ac:dyDescent="0.2">
      <c r="F161" s="5">
        <v>368</v>
      </c>
      <c r="G161" s="7">
        <v>165000</v>
      </c>
      <c r="I161" s="5">
        <v>257</v>
      </c>
      <c r="J161" s="7">
        <v>207500</v>
      </c>
    </row>
    <row r="162" spans="6:10" x14ac:dyDescent="0.2">
      <c r="F162" s="5">
        <v>369</v>
      </c>
      <c r="G162" s="7">
        <v>132000</v>
      </c>
      <c r="I162" s="5">
        <v>258</v>
      </c>
      <c r="J162" s="7">
        <v>220000</v>
      </c>
    </row>
    <row r="163" spans="6:10" x14ac:dyDescent="0.2">
      <c r="F163" s="5">
        <v>372</v>
      </c>
      <c r="G163" s="7">
        <v>134432</v>
      </c>
      <c r="I163" s="5">
        <v>262</v>
      </c>
      <c r="J163" s="7">
        <v>276000</v>
      </c>
    </row>
    <row r="164" spans="6:10" x14ac:dyDescent="0.2">
      <c r="F164" s="5">
        <v>374</v>
      </c>
      <c r="G164" s="7">
        <v>123000</v>
      </c>
      <c r="I164" s="5">
        <v>264</v>
      </c>
      <c r="J164" s="7">
        <v>130000</v>
      </c>
    </row>
    <row r="165" spans="6:10" x14ac:dyDescent="0.2">
      <c r="F165" s="5">
        <v>378</v>
      </c>
      <c r="G165" s="7">
        <v>340000</v>
      </c>
      <c r="I165" s="5">
        <v>268</v>
      </c>
      <c r="J165" s="7">
        <v>179500</v>
      </c>
    </row>
    <row r="166" spans="6:10" x14ac:dyDescent="0.2">
      <c r="F166" s="5">
        <v>379</v>
      </c>
      <c r="G166" s="7">
        <v>394432</v>
      </c>
      <c r="I166" s="5">
        <v>270</v>
      </c>
      <c r="J166" s="7">
        <v>148000</v>
      </c>
    </row>
    <row r="167" spans="6:10" x14ac:dyDescent="0.2">
      <c r="F167" s="5">
        <v>383</v>
      </c>
      <c r="G167" s="7">
        <v>213500</v>
      </c>
      <c r="I167" s="5">
        <v>276</v>
      </c>
      <c r="J167" s="7">
        <v>205000</v>
      </c>
    </row>
    <row r="168" spans="6:10" x14ac:dyDescent="0.2">
      <c r="F168" s="5">
        <v>388</v>
      </c>
      <c r="G168" s="7">
        <v>125000</v>
      </c>
      <c r="I168" s="5">
        <v>282</v>
      </c>
      <c r="J168" s="7">
        <v>185000</v>
      </c>
    </row>
    <row r="169" spans="6:10" x14ac:dyDescent="0.2">
      <c r="F169" s="5">
        <v>389</v>
      </c>
      <c r="G169" s="7">
        <v>191000</v>
      </c>
      <c r="I169" s="5">
        <v>283</v>
      </c>
      <c r="J169" s="7">
        <v>207500</v>
      </c>
    </row>
    <row r="170" spans="6:10" x14ac:dyDescent="0.2">
      <c r="F170" s="5">
        <v>390</v>
      </c>
      <c r="G170" s="7">
        <v>426000</v>
      </c>
      <c r="I170" s="5">
        <v>285</v>
      </c>
      <c r="J170" s="7">
        <v>179200</v>
      </c>
    </row>
    <row r="171" spans="6:10" x14ac:dyDescent="0.2">
      <c r="F171" s="5">
        <v>392</v>
      </c>
      <c r="G171" s="7">
        <v>215000</v>
      </c>
      <c r="I171" s="5">
        <v>286</v>
      </c>
      <c r="J171" s="7">
        <v>164700</v>
      </c>
    </row>
    <row r="172" spans="6:10" x14ac:dyDescent="0.2">
      <c r="F172" s="5">
        <v>404</v>
      </c>
      <c r="G172" s="7">
        <v>258000</v>
      </c>
      <c r="I172" s="5">
        <v>288</v>
      </c>
      <c r="J172" s="7">
        <v>88000</v>
      </c>
    </row>
    <row r="173" spans="6:10" x14ac:dyDescent="0.2">
      <c r="F173" s="5">
        <v>410</v>
      </c>
      <c r="G173" s="7">
        <v>339750</v>
      </c>
      <c r="I173" s="5">
        <v>289</v>
      </c>
      <c r="J173" s="7">
        <v>122000</v>
      </c>
    </row>
    <row r="174" spans="6:10" x14ac:dyDescent="0.2">
      <c r="F174" s="5">
        <v>412</v>
      </c>
      <c r="G174" s="7">
        <v>145000</v>
      </c>
      <c r="I174" s="5">
        <v>290</v>
      </c>
      <c r="J174" s="7">
        <v>153575</v>
      </c>
    </row>
    <row r="175" spans="6:10" x14ac:dyDescent="0.2">
      <c r="F175" s="5">
        <v>416</v>
      </c>
      <c r="G175" s="7">
        <v>181134</v>
      </c>
      <c r="I175" s="5">
        <v>292</v>
      </c>
      <c r="J175" s="7">
        <v>135900</v>
      </c>
    </row>
    <row r="176" spans="6:10" x14ac:dyDescent="0.2">
      <c r="F176" s="5">
        <v>417</v>
      </c>
      <c r="G176" s="7">
        <v>149500</v>
      </c>
      <c r="I176" s="5">
        <v>293</v>
      </c>
      <c r="J176" s="7">
        <v>131000</v>
      </c>
    </row>
    <row r="177" spans="6:10" x14ac:dyDescent="0.2">
      <c r="F177" s="5">
        <v>418</v>
      </c>
      <c r="G177" s="7">
        <v>239000</v>
      </c>
      <c r="I177" s="5">
        <v>294</v>
      </c>
      <c r="J177" s="7">
        <v>235000</v>
      </c>
    </row>
    <row r="178" spans="6:10" x14ac:dyDescent="0.2">
      <c r="F178" s="5">
        <v>421</v>
      </c>
      <c r="G178" s="7">
        <v>206300</v>
      </c>
      <c r="I178" s="5">
        <v>296</v>
      </c>
      <c r="J178" s="7">
        <v>142500</v>
      </c>
    </row>
    <row r="179" spans="6:10" x14ac:dyDescent="0.2">
      <c r="F179" s="5">
        <v>423</v>
      </c>
      <c r="G179" s="7">
        <v>113000</v>
      </c>
      <c r="I179" s="5">
        <v>298</v>
      </c>
      <c r="J179" s="7">
        <v>239000</v>
      </c>
    </row>
    <row r="180" spans="6:10" x14ac:dyDescent="0.2">
      <c r="F180" s="5">
        <v>424</v>
      </c>
      <c r="G180" s="7">
        <v>315000</v>
      </c>
      <c r="I180" s="5">
        <v>302</v>
      </c>
      <c r="J180" s="7">
        <v>267000</v>
      </c>
    </row>
    <row r="181" spans="6:10" x14ac:dyDescent="0.2">
      <c r="F181" s="5">
        <v>425</v>
      </c>
      <c r="G181" s="7">
        <v>139000</v>
      </c>
      <c r="I181" s="5">
        <v>308</v>
      </c>
      <c r="J181" s="7">
        <v>89500</v>
      </c>
    </row>
    <row r="182" spans="6:10" x14ac:dyDescent="0.2">
      <c r="F182" s="5">
        <v>428</v>
      </c>
      <c r="G182" s="7">
        <v>109008</v>
      </c>
      <c r="I182" s="5">
        <v>309</v>
      </c>
      <c r="J182" s="7">
        <v>82500</v>
      </c>
    </row>
    <row r="183" spans="6:10" x14ac:dyDescent="0.2">
      <c r="F183" s="5">
        <v>434</v>
      </c>
      <c r="G183" s="7">
        <v>181000</v>
      </c>
      <c r="I183" s="5">
        <v>311</v>
      </c>
      <c r="J183" s="7">
        <v>165600</v>
      </c>
    </row>
    <row r="184" spans="6:10" x14ac:dyDescent="0.2">
      <c r="F184" s="5">
        <v>441</v>
      </c>
      <c r="G184" s="7">
        <v>555000</v>
      </c>
      <c r="I184" s="5">
        <v>312</v>
      </c>
      <c r="J184" s="7">
        <v>132000</v>
      </c>
    </row>
    <row r="185" spans="6:10" x14ac:dyDescent="0.2">
      <c r="F185" s="5">
        <v>442</v>
      </c>
      <c r="G185" s="7">
        <v>118000</v>
      </c>
      <c r="I185" s="5">
        <v>313</v>
      </c>
      <c r="J185" s="7">
        <v>119900</v>
      </c>
    </row>
    <row r="186" spans="6:10" x14ac:dyDescent="0.2">
      <c r="F186" s="5">
        <v>445</v>
      </c>
      <c r="G186" s="7">
        <v>210000</v>
      </c>
      <c r="I186" s="5">
        <v>315</v>
      </c>
      <c r="J186" s="7">
        <v>178000</v>
      </c>
    </row>
    <row r="187" spans="6:10" x14ac:dyDescent="0.2">
      <c r="F187" s="5">
        <v>446</v>
      </c>
      <c r="G187" s="7">
        <v>127500</v>
      </c>
      <c r="I187" s="5">
        <v>320</v>
      </c>
      <c r="J187" s="7">
        <v>187500</v>
      </c>
    </row>
    <row r="188" spans="6:10" x14ac:dyDescent="0.2">
      <c r="F188" s="5">
        <v>451</v>
      </c>
      <c r="G188" s="7">
        <v>110000</v>
      </c>
      <c r="I188" s="5">
        <v>324</v>
      </c>
      <c r="J188" s="7">
        <v>126175</v>
      </c>
    </row>
    <row r="189" spans="6:10" x14ac:dyDescent="0.2">
      <c r="F189" s="5">
        <v>454</v>
      </c>
      <c r="G189" s="7">
        <v>210000</v>
      </c>
      <c r="I189" s="5">
        <v>326</v>
      </c>
      <c r="J189" s="7">
        <v>87000</v>
      </c>
    </row>
    <row r="190" spans="6:10" x14ac:dyDescent="0.2">
      <c r="F190" s="5">
        <v>456</v>
      </c>
      <c r="G190" s="7">
        <v>175500</v>
      </c>
      <c r="I190" s="5">
        <v>327</v>
      </c>
      <c r="J190" s="7">
        <v>324000</v>
      </c>
    </row>
    <row r="191" spans="6:10" x14ac:dyDescent="0.2">
      <c r="F191" s="5">
        <v>461</v>
      </c>
      <c r="G191" s="7">
        <v>263435</v>
      </c>
      <c r="I191" s="5">
        <v>329</v>
      </c>
      <c r="J191" s="7">
        <v>214500</v>
      </c>
    </row>
    <row r="192" spans="6:10" x14ac:dyDescent="0.2">
      <c r="F192" s="5">
        <v>464</v>
      </c>
      <c r="G192" s="7">
        <v>188700</v>
      </c>
      <c r="I192" s="5">
        <v>330</v>
      </c>
      <c r="J192" s="7">
        <v>78000</v>
      </c>
    </row>
    <row r="193" spans="6:10" x14ac:dyDescent="0.2">
      <c r="F193" s="5">
        <v>467</v>
      </c>
      <c r="G193" s="7">
        <v>167000</v>
      </c>
      <c r="I193" s="5">
        <v>331</v>
      </c>
      <c r="J193" s="7">
        <v>119000</v>
      </c>
    </row>
    <row r="194" spans="6:10" x14ac:dyDescent="0.2">
      <c r="F194" s="5">
        <v>468</v>
      </c>
      <c r="G194" s="7">
        <v>146500</v>
      </c>
      <c r="I194" s="5">
        <v>334</v>
      </c>
      <c r="J194" s="7">
        <v>207000</v>
      </c>
    </row>
    <row r="195" spans="6:10" x14ac:dyDescent="0.2">
      <c r="F195" s="5">
        <v>469</v>
      </c>
      <c r="G195" s="7">
        <v>250000</v>
      </c>
      <c r="I195" s="5">
        <v>335</v>
      </c>
      <c r="J195" s="7">
        <v>192000</v>
      </c>
    </row>
    <row r="196" spans="6:10" x14ac:dyDescent="0.2">
      <c r="F196" s="5">
        <v>470</v>
      </c>
      <c r="G196" s="7">
        <v>187000</v>
      </c>
      <c r="I196" s="5">
        <v>336</v>
      </c>
      <c r="J196" s="7">
        <v>228950</v>
      </c>
    </row>
    <row r="197" spans="6:10" x14ac:dyDescent="0.2">
      <c r="F197" s="5">
        <v>472</v>
      </c>
      <c r="G197" s="7">
        <v>190000</v>
      </c>
      <c r="I197" s="5">
        <v>340</v>
      </c>
      <c r="J197" s="7">
        <v>155000</v>
      </c>
    </row>
    <row r="198" spans="6:10" x14ac:dyDescent="0.2">
      <c r="F198" s="5">
        <v>476</v>
      </c>
      <c r="G198" s="7">
        <v>132500</v>
      </c>
      <c r="I198" s="5">
        <v>342</v>
      </c>
      <c r="J198" s="7">
        <v>82000</v>
      </c>
    </row>
    <row r="199" spans="6:10" x14ac:dyDescent="0.2">
      <c r="F199" s="5">
        <v>477</v>
      </c>
      <c r="G199" s="7">
        <v>208900</v>
      </c>
      <c r="I199" s="5">
        <v>343</v>
      </c>
      <c r="J199" s="7">
        <v>87500</v>
      </c>
    </row>
    <row r="200" spans="6:10" x14ac:dyDescent="0.2">
      <c r="F200" s="5">
        <v>478</v>
      </c>
      <c r="G200" s="7">
        <v>380000</v>
      </c>
      <c r="I200" s="5">
        <v>344</v>
      </c>
      <c r="J200" s="7">
        <v>266000</v>
      </c>
    </row>
    <row r="201" spans="6:10" x14ac:dyDescent="0.2">
      <c r="F201" s="5">
        <v>479</v>
      </c>
      <c r="G201" s="7">
        <v>297000</v>
      </c>
      <c r="I201" s="5">
        <v>345</v>
      </c>
      <c r="J201" s="7">
        <v>85000</v>
      </c>
    </row>
    <row r="202" spans="6:10" x14ac:dyDescent="0.2">
      <c r="F202" s="5">
        <v>481</v>
      </c>
      <c r="G202" s="7">
        <v>326000</v>
      </c>
      <c r="I202" s="5">
        <v>346</v>
      </c>
      <c r="J202" s="7">
        <v>140200</v>
      </c>
    </row>
    <row r="203" spans="6:10" x14ac:dyDescent="0.2">
      <c r="F203" s="5">
        <v>482</v>
      </c>
      <c r="G203" s="7">
        <v>374000</v>
      </c>
      <c r="I203" s="5">
        <v>347</v>
      </c>
      <c r="J203" s="7">
        <v>151500</v>
      </c>
    </row>
    <row r="204" spans="6:10" x14ac:dyDescent="0.2">
      <c r="F204" s="5">
        <v>486</v>
      </c>
      <c r="G204" s="7">
        <v>147000</v>
      </c>
      <c r="I204" s="5">
        <v>348</v>
      </c>
      <c r="J204" s="7">
        <v>157500</v>
      </c>
    </row>
    <row r="205" spans="6:10" x14ac:dyDescent="0.2">
      <c r="F205" s="5">
        <v>487</v>
      </c>
      <c r="G205" s="7">
        <v>156000</v>
      </c>
      <c r="I205" s="5">
        <v>349</v>
      </c>
      <c r="J205" s="7">
        <v>154000</v>
      </c>
    </row>
    <row r="206" spans="6:10" x14ac:dyDescent="0.2">
      <c r="F206" s="5">
        <v>488</v>
      </c>
      <c r="G206" s="7">
        <v>175000</v>
      </c>
      <c r="I206" s="5">
        <v>350</v>
      </c>
      <c r="J206" s="7">
        <v>437154</v>
      </c>
    </row>
    <row r="207" spans="6:10" x14ac:dyDescent="0.2">
      <c r="F207" s="5">
        <v>492</v>
      </c>
      <c r="G207" s="7">
        <v>133000</v>
      </c>
      <c r="I207" s="5">
        <v>351</v>
      </c>
      <c r="J207" s="7">
        <v>318061</v>
      </c>
    </row>
    <row r="208" spans="6:10" x14ac:dyDescent="0.2">
      <c r="F208" s="5">
        <v>493</v>
      </c>
      <c r="G208" s="7">
        <v>172785</v>
      </c>
      <c r="I208" s="5">
        <v>352</v>
      </c>
      <c r="J208" s="7">
        <v>190000</v>
      </c>
    </row>
    <row r="209" spans="6:10" x14ac:dyDescent="0.2">
      <c r="F209" s="5">
        <v>494</v>
      </c>
      <c r="G209" s="7">
        <v>155000</v>
      </c>
      <c r="I209" s="5">
        <v>353</v>
      </c>
      <c r="J209" s="7">
        <v>95000</v>
      </c>
    </row>
    <row r="210" spans="6:10" x14ac:dyDescent="0.2">
      <c r="F210" s="5">
        <v>500</v>
      </c>
      <c r="G210" s="7">
        <v>120000</v>
      </c>
      <c r="I210" s="5">
        <v>354</v>
      </c>
      <c r="J210" s="7">
        <v>105900</v>
      </c>
    </row>
    <row r="211" spans="6:10" x14ac:dyDescent="0.2">
      <c r="F211" s="5">
        <v>502</v>
      </c>
      <c r="G211" s="7">
        <v>226700</v>
      </c>
      <c r="I211" s="5">
        <v>355</v>
      </c>
      <c r="J211" s="7">
        <v>140000</v>
      </c>
    </row>
    <row r="212" spans="6:10" x14ac:dyDescent="0.2">
      <c r="F212" s="5">
        <v>503</v>
      </c>
      <c r="G212" s="7">
        <v>140000</v>
      </c>
      <c r="I212" s="5">
        <v>357</v>
      </c>
      <c r="J212" s="7">
        <v>173000</v>
      </c>
    </row>
    <row r="213" spans="6:10" x14ac:dyDescent="0.2">
      <c r="F213" s="5">
        <v>504</v>
      </c>
      <c r="G213" s="7">
        <v>289000</v>
      </c>
      <c r="I213" s="5">
        <v>358</v>
      </c>
      <c r="J213" s="7">
        <v>134000</v>
      </c>
    </row>
    <row r="214" spans="6:10" x14ac:dyDescent="0.2">
      <c r="F214" s="5">
        <v>507</v>
      </c>
      <c r="G214" s="7">
        <v>215000</v>
      </c>
      <c r="I214" s="5">
        <v>361</v>
      </c>
      <c r="J214" s="7">
        <v>156000</v>
      </c>
    </row>
    <row r="215" spans="6:10" x14ac:dyDescent="0.2">
      <c r="F215" s="5">
        <v>508</v>
      </c>
      <c r="G215" s="7">
        <v>208300</v>
      </c>
      <c r="I215" s="5">
        <v>362</v>
      </c>
      <c r="J215" s="7">
        <v>145000</v>
      </c>
    </row>
    <row r="216" spans="6:10" x14ac:dyDescent="0.2">
      <c r="F216" s="5">
        <v>510</v>
      </c>
      <c r="G216" s="7">
        <v>124500</v>
      </c>
      <c r="I216" s="5">
        <v>363</v>
      </c>
      <c r="J216" s="7">
        <v>198500</v>
      </c>
    </row>
    <row r="217" spans="6:10" x14ac:dyDescent="0.2">
      <c r="F217" s="5">
        <v>511</v>
      </c>
      <c r="G217" s="7">
        <v>164900</v>
      </c>
      <c r="I217" s="5">
        <v>365</v>
      </c>
      <c r="J217" s="7">
        <v>190000</v>
      </c>
    </row>
    <row r="218" spans="6:10" x14ac:dyDescent="0.2">
      <c r="F218" s="5">
        <v>513</v>
      </c>
      <c r="G218" s="7">
        <v>129900</v>
      </c>
      <c r="I218" s="5">
        <v>366</v>
      </c>
      <c r="J218" s="7">
        <v>147000</v>
      </c>
    </row>
    <row r="219" spans="6:10" x14ac:dyDescent="0.2">
      <c r="F219" s="5">
        <v>514</v>
      </c>
      <c r="G219" s="7">
        <v>134000</v>
      </c>
      <c r="I219" s="5">
        <v>367</v>
      </c>
      <c r="J219" s="7">
        <v>159000</v>
      </c>
    </row>
    <row r="220" spans="6:10" x14ac:dyDescent="0.2">
      <c r="F220" s="5">
        <v>516</v>
      </c>
      <c r="G220" s="7">
        <v>402861</v>
      </c>
      <c r="I220" s="5">
        <v>370</v>
      </c>
      <c r="J220" s="7">
        <v>162000</v>
      </c>
    </row>
    <row r="221" spans="6:10" x14ac:dyDescent="0.2">
      <c r="F221" s="5">
        <v>518</v>
      </c>
      <c r="G221" s="7">
        <v>265000</v>
      </c>
      <c r="I221" s="5">
        <v>371</v>
      </c>
      <c r="J221" s="7">
        <v>172400</v>
      </c>
    </row>
    <row r="222" spans="6:10" x14ac:dyDescent="0.2">
      <c r="F222" s="5">
        <v>522</v>
      </c>
      <c r="G222" s="7">
        <v>150000</v>
      </c>
      <c r="I222" s="5">
        <v>373</v>
      </c>
      <c r="J222" s="7">
        <v>125000</v>
      </c>
    </row>
    <row r="223" spans="6:10" x14ac:dyDescent="0.2">
      <c r="F223" s="5">
        <v>525</v>
      </c>
      <c r="G223" s="7">
        <v>315750</v>
      </c>
      <c r="I223" s="5">
        <v>375</v>
      </c>
      <c r="J223" s="7">
        <v>219500</v>
      </c>
    </row>
    <row r="224" spans="6:10" x14ac:dyDescent="0.2">
      <c r="F224" s="5">
        <v>527</v>
      </c>
      <c r="G224" s="7">
        <v>132000</v>
      </c>
      <c r="I224" s="5">
        <v>376</v>
      </c>
      <c r="J224" s="7">
        <v>61000</v>
      </c>
    </row>
    <row r="225" spans="6:10" x14ac:dyDescent="0.2">
      <c r="F225" s="5">
        <v>531</v>
      </c>
      <c r="G225" s="7">
        <v>175000</v>
      </c>
      <c r="I225" s="5">
        <v>377</v>
      </c>
      <c r="J225" s="7">
        <v>148000</v>
      </c>
    </row>
    <row r="226" spans="6:10" x14ac:dyDescent="0.2">
      <c r="F226" s="5">
        <v>535</v>
      </c>
      <c r="G226" s="7">
        <v>178000</v>
      </c>
      <c r="I226" s="5">
        <v>380</v>
      </c>
      <c r="J226" s="7">
        <v>179000</v>
      </c>
    </row>
    <row r="227" spans="6:10" x14ac:dyDescent="0.2">
      <c r="F227" s="5">
        <v>536</v>
      </c>
      <c r="G227" s="7">
        <v>107500</v>
      </c>
      <c r="I227" s="5">
        <v>381</v>
      </c>
      <c r="J227" s="7">
        <v>127000</v>
      </c>
    </row>
    <row r="228" spans="6:10" x14ac:dyDescent="0.2">
      <c r="F228" s="5">
        <v>541</v>
      </c>
      <c r="G228" s="7">
        <v>315000</v>
      </c>
      <c r="I228" s="5">
        <v>382</v>
      </c>
      <c r="J228" s="7">
        <v>187750</v>
      </c>
    </row>
    <row r="229" spans="6:10" x14ac:dyDescent="0.2">
      <c r="F229" s="5">
        <v>543</v>
      </c>
      <c r="G229" s="7">
        <v>213250</v>
      </c>
      <c r="I229" s="5">
        <v>384</v>
      </c>
      <c r="J229" s="7">
        <v>76000</v>
      </c>
    </row>
    <row r="230" spans="6:10" x14ac:dyDescent="0.2">
      <c r="F230" s="5">
        <v>547</v>
      </c>
      <c r="G230" s="7">
        <v>210000</v>
      </c>
      <c r="I230" s="5">
        <v>385</v>
      </c>
      <c r="J230" s="7">
        <v>240000</v>
      </c>
    </row>
    <row r="231" spans="6:10" x14ac:dyDescent="0.2">
      <c r="F231" s="5">
        <v>550</v>
      </c>
      <c r="G231" s="7">
        <v>263000</v>
      </c>
      <c r="I231" s="5">
        <v>386</v>
      </c>
      <c r="J231" s="7">
        <v>192000</v>
      </c>
    </row>
    <row r="232" spans="6:10" x14ac:dyDescent="0.2">
      <c r="F232" s="5">
        <v>553</v>
      </c>
      <c r="G232" s="7">
        <v>255500</v>
      </c>
      <c r="I232" s="5">
        <v>387</v>
      </c>
      <c r="J232" s="7">
        <v>81000</v>
      </c>
    </row>
    <row r="233" spans="6:10" x14ac:dyDescent="0.2">
      <c r="F233" s="5">
        <v>555</v>
      </c>
      <c r="G233" s="7">
        <v>284000</v>
      </c>
      <c r="I233" s="5">
        <v>391</v>
      </c>
      <c r="J233" s="7">
        <v>119000</v>
      </c>
    </row>
    <row r="234" spans="6:10" x14ac:dyDescent="0.2">
      <c r="F234" s="5">
        <v>562</v>
      </c>
      <c r="G234" s="7">
        <v>170000</v>
      </c>
      <c r="I234" s="5">
        <v>393</v>
      </c>
      <c r="J234" s="7">
        <v>106500</v>
      </c>
    </row>
    <row r="235" spans="6:10" x14ac:dyDescent="0.2">
      <c r="F235" s="5">
        <v>567</v>
      </c>
      <c r="G235" s="7">
        <v>325000</v>
      </c>
      <c r="I235" s="5">
        <v>394</v>
      </c>
      <c r="J235" s="7">
        <v>100000</v>
      </c>
    </row>
    <row r="236" spans="6:10" x14ac:dyDescent="0.2">
      <c r="F236" s="5">
        <v>568</v>
      </c>
      <c r="G236" s="7">
        <v>214000</v>
      </c>
      <c r="I236" s="5">
        <v>395</v>
      </c>
      <c r="J236" s="7">
        <v>109000</v>
      </c>
    </row>
    <row r="237" spans="6:10" x14ac:dyDescent="0.2">
      <c r="F237" s="5">
        <v>569</v>
      </c>
      <c r="G237" s="7">
        <v>316600</v>
      </c>
      <c r="I237" s="5">
        <v>396</v>
      </c>
      <c r="J237" s="7">
        <v>129000</v>
      </c>
    </row>
    <row r="238" spans="6:10" x14ac:dyDescent="0.2">
      <c r="F238" s="5">
        <v>571</v>
      </c>
      <c r="G238" s="7">
        <v>142600</v>
      </c>
      <c r="I238" s="5">
        <v>397</v>
      </c>
      <c r="J238" s="7">
        <v>123000</v>
      </c>
    </row>
    <row r="239" spans="6:10" x14ac:dyDescent="0.2">
      <c r="F239" s="5">
        <v>573</v>
      </c>
      <c r="G239" s="7">
        <v>224500</v>
      </c>
      <c r="I239" s="5">
        <v>398</v>
      </c>
      <c r="J239" s="7">
        <v>169500</v>
      </c>
    </row>
    <row r="240" spans="6:10" x14ac:dyDescent="0.2">
      <c r="F240" s="5">
        <v>574</v>
      </c>
      <c r="G240" s="7">
        <v>170000</v>
      </c>
      <c r="I240" s="5">
        <v>399</v>
      </c>
      <c r="J240" s="7">
        <v>67000</v>
      </c>
    </row>
    <row r="241" spans="6:10" x14ac:dyDescent="0.2">
      <c r="F241" s="5">
        <v>575</v>
      </c>
      <c r="G241" s="7">
        <v>139000</v>
      </c>
      <c r="I241" s="5">
        <v>400</v>
      </c>
      <c r="J241" s="7">
        <v>241000</v>
      </c>
    </row>
    <row r="242" spans="6:10" x14ac:dyDescent="0.2">
      <c r="F242" s="5">
        <v>576</v>
      </c>
      <c r="G242" s="7">
        <v>118500</v>
      </c>
      <c r="I242" s="5">
        <v>401</v>
      </c>
      <c r="J242" s="7">
        <v>245500</v>
      </c>
    </row>
    <row r="243" spans="6:10" x14ac:dyDescent="0.2">
      <c r="F243" s="5">
        <v>578</v>
      </c>
      <c r="G243" s="7">
        <v>164500</v>
      </c>
      <c r="I243" s="5">
        <v>402</v>
      </c>
      <c r="J243" s="7">
        <v>164990</v>
      </c>
    </row>
    <row r="244" spans="6:10" x14ac:dyDescent="0.2">
      <c r="F244" s="5">
        <v>580</v>
      </c>
      <c r="G244" s="7">
        <v>131500</v>
      </c>
      <c r="I244" s="5">
        <v>403</v>
      </c>
      <c r="J244" s="7">
        <v>108000</v>
      </c>
    </row>
    <row r="245" spans="6:10" x14ac:dyDescent="0.2">
      <c r="F245" s="5">
        <v>582</v>
      </c>
      <c r="G245" s="7">
        <v>253293</v>
      </c>
      <c r="I245" s="5">
        <v>405</v>
      </c>
      <c r="J245" s="7">
        <v>168000</v>
      </c>
    </row>
    <row r="246" spans="6:10" x14ac:dyDescent="0.2">
      <c r="F246" s="5">
        <v>583</v>
      </c>
      <c r="G246" s="7">
        <v>118500</v>
      </c>
      <c r="I246" s="5">
        <v>406</v>
      </c>
      <c r="J246" s="7">
        <v>150000</v>
      </c>
    </row>
    <row r="247" spans="6:10" x14ac:dyDescent="0.2">
      <c r="F247" s="5">
        <v>584</v>
      </c>
      <c r="G247" s="7">
        <v>325000</v>
      </c>
      <c r="I247" s="5">
        <v>407</v>
      </c>
      <c r="J247" s="7">
        <v>115000</v>
      </c>
    </row>
    <row r="248" spans="6:10" x14ac:dyDescent="0.2">
      <c r="F248" s="5">
        <v>586</v>
      </c>
      <c r="G248" s="7">
        <v>369900</v>
      </c>
      <c r="I248" s="5">
        <v>408</v>
      </c>
      <c r="J248" s="7">
        <v>177000</v>
      </c>
    </row>
    <row r="249" spans="6:10" x14ac:dyDescent="0.2">
      <c r="F249" s="5">
        <v>588</v>
      </c>
      <c r="G249" s="7">
        <v>137000</v>
      </c>
      <c r="I249" s="5">
        <v>411</v>
      </c>
      <c r="J249" s="7">
        <v>60000</v>
      </c>
    </row>
    <row r="250" spans="6:10" x14ac:dyDescent="0.2">
      <c r="F250" s="5">
        <v>592</v>
      </c>
      <c r="G250" s="7">
        <v>451950</v>
      </c>
      <c r="I250" s="5">
        <v>413</v>
      </c>
      <c r="J250" s="7">
        <v>222000</v>
      </c>
    </row>
    <row r="251" spans="6:10" x14ac:dyDescent="0.2">
      <c r="F251" s="5">
        <v>595</v>
      </c>
      <c r="G251" s="7">
        <v>110000</v>
      </c>
      <c r="I251" s="5">
        <v>414</v>
      </c>
      <c r="J251" s="7">
        <v>115000</v>
      </c>
    </row>
    <row r="252" spans="6:10" x14ac:dyDescent="0.2">
      <c r="F252" s="5">
        <v>599</v>
      </c>
      <c r="G252" s="7">
        <v>217500</v>
      </c>
      <c r="I252" s="5">
        <v>415</v>
      </c>
      <c r="J252" s="7">
        <v>228000</v>
      </c>
    </row>
    <row r="253" spans="6:10" x14ac:dyDescent="0.2">
      <c r="F253" s="5">
        <v>601</v>
      </c>
      <c r="G253" s="7">
        <v>275000</v>
      </c>
      <c r="I253" s="5">
        <v>419</v>
      </c>
      <c r="J253" s="7">
        <v>126000</v>
      </c>
    </row>
    <row r="254" spans="6:10" x14ac:dyDescent="0.2">
      <c r="F254" s="5">
        <v>603</v>
      </c>
      <c r="G254" s="7">
        <v>220000</v>
      </c>
      <c r="I254" s="5">
        <v>420</v>
      </c>
      <c r="J254" s="7">
        <v>142000</v>
      </c>
    </row>
    <row r="255" spans="6:10" x14ac:dyDescent="0.2">
      <c r="F255" s="5">
        <v>605</v>
      </c>
      <c r="G255" s="7">
        <v>221000</v>
      </c>
      <c r="I255" s="5">
        <v>422</v>
      </c>
      <c r="J255" s="7">
        <v>215000</v>
      </c>
    </row>
    <row r="256" spans="6:10" x14ac:dyDescent="0.2">
      <c r="F256" s="5">
        <v>606</v>
      </c>
      <c r="G256" s="7">
        <v>205000</v>
      </c>
      <c r="I256" s="5">
        <v>426</v>
      </c>
      <c r="J256" s="7">
        <v>135000</v>
      </c>
    </row>
    <row r="257" spans="6:10" x14ac:dyDescent="0.2">
      <c r="F257" s="5">
        <v>607</v>
      </c>
      <c r="G257" s="7">
        <v>152000</v>
      </c>
      <c r="I257" s="5">
        <v>427</v>
      </c>
      <c r="J257" s="7">
        <v>275000</v>
      </c>
    </row>
    <row r="258" spans="6:10" x14ac:dyDescent="0.2">
      <c r="F258" s="5">
        <v>608</v>
      </c>
      <c r="G258" s="7">
        <v>225000</v>
      </c>
      <c r="I258" s="5">
        <v>429</v>
      </c>
      <c r="J258" s="7">
        <v>195400</v>
      </c>
    </row>
    <row r="259" spans="6:10" x14ac:dyDescent="0.2">
      <c r="F259" s="5">
        <v>609</v>
      </c>
      <c r="G259" s="7">
        <v>359100</v>
      </c>
      <c r="I259" s="5">
        <v>432</v>
      </c>
      <c r="J259" s="7">
        <v>79900</v>
      </c>
    </row>
    <row r="260" spans="6:10" x14ac:dyDescent="0.2">
      <c r="F260" s="5">
        <v>614</v>
      </c>
      <c r="G260" s="7">
        <v>147000</v>
      </c>
      <c r="I260" s="5">
        <v>436</v>
      </c>
      <c r="J260" s="7">
        <v>212000</v>
      </c>
    </row>
    <row r="261" spans="6:10" x14ac:dyDescent="0.2">
      <c r="F261" s="5">
        <v>616</v>
      </c>
      <c r="G261" s="7">
        <v>137500</v>
      </c>
      <c r="I261" s="5">
        <v>437</v>
      </c>
      <c r="J261" s="7">
        <v>116000</v>
      </c>
    </row>
    <row r="262" spans="6:10" x14ac:dyDescent="0.2">
      <c r="F262" s="5">
        <v>619</v>
      </c>
      <c r="G262" s="7">
        <v>314813</v>
      </c>
      <c r="I262" s="5">
        <v>438</v>
      </c>
      <c r="J262" s="7">
        <v>119000</v>
      </c>
    </row>
    <row r="263" spans="6:10" x14ac:dyDescent="0.2">
      <c r="F263" s="5">
        <v>620</v>
      </c>
      <c r="G263" s="7">
        <v>305000</v>
      </c>
      <c r="I263" s="5">
        <v>439</v>
      </c>
      <c r="J263" s="7">
        <v>90350</v>
      </c>
    </row>
    <row r="264" spans="6:10" x14ac:dyDescent="0.2">
      <c r="F264" s="5">
        <v>622</v>
      </c>
      <c r="G264" s="7">
        <v>240000</v>
      </c>
      <c r="I264" s="5">
        <v>440</v>
      </c>
      <c r="J264" s="7">
        <v>110000</v>
      </c>
    </row>
    <row r="265" spans="6:10" x14ac:dyDescent="0.2">
      <c r="F265" s="5">
        <v>623</v>
      </c>
      <c r="G265" s="7">
        <v>135000</v>
      </c>
      <c r="I265" s="5">
        <v>443</v>
      </c>
      <c r="J265" s="7">
        <v>162900</v>
      </c>
    </row>
    <row r="266" spans="6:10" x14ac:dyDescent="0.2">
      <c r="F266" s="5">
        <v>625</v>
      </c>
      <c r="G266" s="7">
        <v>165150</v>
      </c>
      <c r="I266" s="5">
        <v>444</v>
      </c>
      <c r="J266" s="7">
        <v>172500</v>
      </c>
    </row>
    <row r="267" spans="6:10" x14ac:dyDescent="0.2">
      <c r="F267" s="5">
        <v>626</v>
      </c>
      <c r="G267" s="7">
        <v>160000</v>
      </c>
      <c r="I267" s="5">
        <v>448</v>
      </c>
      <c r="J267" s="7">
        <v>199900</v>
      </c>
    </row>
    <row r="268" spans="6:10" x14ac:dyDescent="0.2">
      <c r="F268" s="5">
        <v>628</v>
      </c>
      <c r="G268" s="7">
        <v>153000</v>
      </c>
      <c r="I268" s="5">
        <v>449</v>
      </c>
      <c r="J268" s="7">
        <v>119500</v>
      </c>
    </row>
    <row r="269" spans="6:10" x14ac:dyDescent="0.2">
      <c r="F269" s="5">
        <v>629</v>
      </c>
      <c r="G269" s="7">
        <v>135000</v>
      </c>
      <c r="I269" s="5">
        <v>450</v>
      </c>
      <c r="J269" s="7">
        <v>120000</v>
      </c>
    </row>
    <row r="270" spans="6:10" x14ac:dyDescent="0.2">
      <c r="F270" s="5">
        <v>630</v>
      </c>
      <c r="G270" s="7">
        <v>168500</v>
      </c>
      <c r="I270" s="5">
        <v>452</v>
      </c>
      <c r="J270" s="7">
        <v>280000</v>
      </c>
    </row>
    <row r="271" spans="6:10" x14ac:dyDescent="0.2">
      <c r="F271" s="5">
        <v>633</v>
      </c>
      <c r="G271" s="7">
        <v>82500</v>
      </c>
      <c r="I271" s="5">
        <v>453</v>
      </c>
      <c r="J271" s="7">
        <v>204000</v>
      </c>
    </row>
    <row r="272" spans="6:10" x14ac:dyDescent="0.2">
      <c r="F272" s="5">
        <v>634</v>
      </c>
      <c r="G272" s="7">
        <v>139400</v>
      </c>
      <c r="I272" s="5">
        <v>455</v>
      </c>
      <c r="J272" s="7">
        <v>188000</v>
      </c>
    </row>
    <row r="273" spans="6:10" x14ac:dyDescent="0.2">
      <c r="F273" s="5">
        <v>643</v>
      </c>
      <c r="G273" s="7">
        <v>345000</v>
      </c>
      <c r="I273" s="5">
        <v>457</v>
      </c>
      <c r="J273" s="7">
        <v>98000</v>
      </c>
    </row>
    <row r="274" spans="6:10" x14ac:dyDescent="0.2">
      <c r="F274" s="5">
        <v>644</v>
      </c>
      <c r="G274" s="7">
        <v>152000</v>
      </c>
      <c r="I274" s="5">
        <v>458</v>
      </c>
      <c r="J274" s="7">
        <v>256000</v>
      </c>
    </row>
    <row r="275" spans="6:10" x14ac:dyDescent="0.2">
      <c r="F275" s="5">
        <v>645</v>
      </c>
      <c r="G275" s="7">
        <v>370878</v>
      </c>
      <c r="I275" s="5">
        <v>459</v>
      </c>
      <c r="J275" s="7">
        <v>161000</v>
      </c>
    </row>
    <row r="276" spans="6:10" x14ac:dyDescent="0.2">
      <c r="F276" s="5">
        <v>648</v>
      </c>
      <c r="G276" s="7">
        <v>155000</v>
      </c>
      <c r="I276" s="5">
        <v>460</v>
      </c>
      <c r="J276" s="7">
        <v>110000</v>
      </c>
    </row>
    <row r="277" spans="6:10" x14ac:dyDescent="0.2">
      <c r="F277" s="5">
        <v>649</v>
      </c>
      <c r="G277" s="7">
        <v>155000</v>
      </c>
      <c r="I277" s="5">
        <v>462</v>
      </c>
      <c r="J277" s="7">
        <v>155000</v>
      </c>
    </row>
    <row r="278" spans="6:10" x14ac:dyDescent="0.2">
      <c r="F278" s="5">
        <v>653</v>
      </c>
      <c r="G278" s="7">
        <v>191000</v>
      </c>
      <c r="I278" s="5">
        <v>463</v>
      </c>
      <c r="J278" s="7">
        <v>62383</v>
      </c>
    </row>
    <row r="279" spans="6:10" x14ac:dyDescent="0.2">
      <c r="F279" s="5">
        <v>655</v>
      </c>
      <c r="G279" s="7">
        <v>350000</v>
      </c>
      <c r="I279" s="5">
        <v>465</v>
      </c>
      <c r="J279" s="7">
        <v>124000</v>
      </c>
    </row>
    <row r="280" spans="6:10" x14ac:dyDescent="0.2">
      <c r="F280" s="5">
        <v>657</v>
      </c>
      <c r="G280" s="7">
        <v>145500</v>
      </c>
      <c r="I280" s="5">
        <v>466</v>
      </c>
      <c r="J280" s="7">
        <v>178740</v>
      </c>
    </row>
    <row r="281" spans="6:10" x14ac:dyDescent="0.2">
      <c r="F281" s="5">
        <v>659</v>
      </c>
      <c r="G281" s="7">
        <v>97500</v>
      </c>
      <c r="I281" s="5">
        <v>471</v>
      </c>
      <c r="J281" s="7">
        <v>212000</v>
      </c>
    </row>
    <row r="282" spans="6:10" x14ac:dyDescent="0.2">
      <c r="F282" s="5">
        <v>660</v>
      </c>
      <c r="G282" s="7">
        <v>167000</v>
      </c>
      <c r="I282" s="5">
        <v>473</v>
      </c>
      <c r="J282" s="7">
        <v>148000</v>
      </c>
    </row>
    <row r="283" spans="6:10" x14ac:dyDescent="0.2">
      <c r="F283" s="5">
        <v>664</v>
      </c>
      <c r="G283" s="7">
        <v>137500</v>
      </c>
      <c r="I283" s="5">
        <v>475</v>
      </c>
      <c r="J283" s="7">
        <v>251000</v>
      </c>
    </row>
    <row r="284" spans="6:10" x14ac:dyDescent="0.2">
      <c r="F284" s="5">
        <v>666</v>
      </c>
      <c r="G284" s="7">
        <v>230500</v>
      </c>
      <c r="I284" s="5">
        <v>480</v>
      </c>
      <c r="J284" s="7">
        <v>89471</v>
      </c>
    </row>
    <row r="285" spans="6:10" x14ac:dyDescent="0.2">
      <c r="F285" s="5">
        <v>670</v>
      </c>
      <c r="G285" s="7">
        <v>137500</v>
      </c>
      <c r="I285" s="5">
        <v>483</v>
      </c>
      <c r="J285" s="7">
        <v>155000</v>
      </c>
    </row>
    <row r="286" spans="6:10" x14ac:dyDescent="0.2">
      <c r="F286" s="5">
        <v>675</v>
      </c>
      <c r="G286" s="7">
        <v>140000</v>
      </c>
      <c r="I286" s="5">
        <v>484</v>
      </c>
      <c r="J286" s="7">
        <v>164000</v>
      </c>
    </row>
    <row r="287" spans="6:10" x14ac:dyDescent="0.2">
      <c r="F287" s="5">
        <v>679</v>
      </c>
      <c r="G287" s="7">
        <v>372500</v>
      </c>
      <c r="I287" s="5">
        <v>485</v>
      </c>
      <c r="J287" s="7">
        <v>132500</v>
      </c>
    </row>
    <row r="288" spans="6:10" x14ac:dyDescent="0.2">
      <c r="F288" s="5">
        <v>684</v>
      </c>
      <c r="G288" s="7">
        <v>285000</v>
      </c>
      <c r="I288" s="5">
        <v>489</v>
      </c>
      <c r="J288" s="7">
        <v>160000</v>
      </c>
    </row>
    <row r="289" spans="6:10" x14ac:dyDescent="0.2">
      <c r="F289" s="5">
        <v>687</v>
      </c>
      <c r="G289" s="7">
        <v>227875</v>
      </c>
      <c r="I289" s="5">
        <v>491</v>
      </c>
      <c r="J289" s="7">
        <v>115000</v>
      </c>
    </row>
    <row r="290" spans="6:10" x14ac:dyDescent="0.2">
      <c r="F290" s="5">
        <v>692</v>
      </c>
      <c r="G290" s="7">
        <v>755000</v>
      </c>
      <c r="I290" s="5">
        <v>495</v>
      </c>
      <c r="J290" s="7">
        <v>91300</v>
      </c>
    </row>
    <row r="291" spans="6:10" x14ac:dyDescent="0.2">
      <c r="F291" s="5">
        <v>701</v>
      </c>
      <c r="G291" s="7">
        <v>312500</v>
      </c>
      <c r="I291" s="5">
        <v>496</v>
      </c>
      <c r="J291" s="7">
        <v>34900</v>
      </c>
    </row>
    <row r="292" spans="6:10" x14ac:dyDescent="0.2">
      <c r="F292" s="5">
        <v>702</v>
      </c>
      <c r="G292" s="7">
        <v>140000</v>
      </c>
      <c r="I292" s="5">
        <v>497</v>
      </c>
      <c r="J292" s="7">
        <v>430000</v>
      </c>
    </row>
    <row r="293" spans="6:10" x14ac:dyDescent="0.2">
      <c r="F293" s="5">
        <v>703</v>
      </c>
      <c r="G293" s="7">
        <v>361919</v>
      </c>
      <c r="I293" s="5">
        <v>498</v>
      </c>
      <c r="J293" s="7">
        <v>184000</v>
      </c>
    </row>
    <row r="294" spans="6:10" x14ac:dyDescent="0.2">
      <c r="F294" s="5">
        <v>704</v>
      </c>
      <c r="G294" s="7">
        <v>140000</v>
      </c>
      <c r="I294" s="5">
        <v>499</v>
      </c>
      <c r="J294" s="7">
        <v>130000</v>
      </c>
    </row>
    <row r="295" spans="6:10" x14ac:dyDescent="0.2">
      <c r="F295" s="5">
        <v>705</v>
      </c>
      <c r="G295" s="7">
        <v>213000</v>
      </c>
      <c r="I295" s="5">
        <v>506</v>
      </c>
      <c r="J295" s="7">
        <v>124500</v>
      </c>
    </row>
    <row r="296" spans="6:10" x14ac:dyDescent="0.2">
      <c r="F296" s="5">
        <v>706</v>
      </c>
      <c r="G296" s="7">
        <v>55000</v>
      </c>
      <c r="I296" s="5">
        <v>509</v>
      </c>
      <c r="J296" s="7">
        <v>161000</v>
      </c>
    </row>
    <row r="297" spans="6:10" x14ac:dyDescent="0.2">
      <c r="F297" s="5">
        <v>716</v>
      </c>
      <c r="G297" s="7">
        <v>165000</v>
      </c>
      <c r="I297" s="5">
        <v>512</v>
      </c>
      <c r="J297" s="7">
        <v>202665</v>
      </c>
    </row>
    <row r="298" spans="6:10" x14ac:dyDescent="0.2">
      <c r="F298" s="5">
        <v>718</v>
      </c>
      <c r="G298" s="7">
        <v>157000</v>
      </c>
      <c r="I298" s="5">
        <v>515</v>
      </c>
      <c r="J298" s="7">
        <v>96500</v>
      </c>
    </row>
    <row r="299" spans="6:10" x14ac:dyDescent="0.2">
      <c r="F299" s="5">
        <v>719</v>
      </c>
      <c r="G299" s="7">
        <v>341000</v>
      </c>
      <c r="I299" s="5">
        <v>517</v>
      </c>
      <c r="J299" s="7">
        <v>158000</v>
      </c>
    </row>
    <row r="300" spans="6:10" x14ac:dyDescent="0.2">
      <c r="F300" s="5">
        <v>723</v>
      </c>
      <c r="G300" s="7">
        <v>124500</v>
      </c>
      <c r="I300" s="5">
        <v>519</v>
      </c>
      <c r="J300" s="7">
        <v>211000</v>
      </c>
    </row>
    <row r="301" spans="6:10" x14ac:dyDescent="0.2">
      <c r="F301" s="5">
        <v>725</v>
      </c>
      <c r="G301" s="7">
        <v>320000</v>
      </c>
      <c r="I301" s="5">
        <v>520</v>
      </c>
      <c r="J301" s="7">
        <v>234000</v>
      </c>
    </row>
    <row r="302" spans="6:10" x14ac:dyDescent="0.2">
      <c r="F302" s="5">
        <v>729</v>
      </c>
      <c r="G302" s="7">
        <v>110000</v>
      </c>
      <c r="I302" s="5">
        <v>521</v>
      </c>
      <c r="J302" s="7">
        <v>106250</v>
      </c>
    </row>
    <row r="303" spans="6:10" x14ac:dyDescent="0.2">
      <c r="F303" s="5">
        <v>732</v>
      </c>
      <c r="G303" s="7">
        <v>187500</v>
      </c>
      <c r="I303" s="5">
        <v>523</v>
      </c>
      <c r="J303" s="7">
        <v>159000</v>
      </c>
    </row>
    <row r="304" spans="6:10" x14ac:dyDescent="0.2">
      <c r="F304" s="5">
        <v>733</v>
      </c>
      <c r="G304" s="7">
        <v>222500</v>
      </c>
      <c r="I304" s="5">
        <v>526</v>
      </c>
      <c r="J304" s="7">
        <v>176000</v>
      </c>
    </row>
    <row r="305" spans="6:10" x14ac:dyDescent="0.2">
      <c r="F305" s="5">
        <v>734</v>
      </c>
      <c r="G305" s="7">
        <v>131400</v>
      </c>
      <c r="I305" s="5">
        <v>528</v>
      </c>
      <c r="J305" s="7">
        <v>446261</v>
      </c>
    </row>
    <row r="306" spans="6:10" x14ac:dyDescent="0.2">
      <c r="F306" s="5">
        <v>738</v>
      </c>
      <c r="G306" s="7">
        <v>239900</v>
      </c>
      <c r="I306" s="5">
        <v>529</v>
      </c>
      <c r="J306" s="7">
        <v>86000</v>
      </c>
    </row>
    <row r="307" spans="6:10" x14ac:dyDescent="0.2">
      <c r="F307" s="5">
        <v>744</v>
      </c>
      <c r="G307" s="7">
        <v>175000</v>
      </c>
      <c r="I307" s="5">
        <v>530</v>
      </c>
      <c r="J307" s="7">
        <v>200624</v>
      </c>
    </row>
    <row r="308" spans="6:10" x14ac:dyDescent="0.2">
      <c r="F308" s="5">
        <v>753</v>
      </c>
      <c r="G308" s="7">
        <v>217000</v>
      </c>
      <c r="I308" s="5">
        <v>532</v>
      </c>
      <c r="J308" s="7">
        <v>128000</v>
      </c>
    </row>
    <row r="309" spans="6:10" x14ac:dyDescent="0.2">
      <c r="F309" s="5">
        <v>754</v>
      </c>
      <c r="G309" s="7">
        <v>275500</v>
      </c>
      <c r="I309" s="5">
        <v>533</v>
      </c>
      <c r="J309" s="7">
        <v>107500</v>
      </c>
    </row>
    <row r="310" spans="6:10" x14ac:dyDescent="0.2">
      <c r="F310" s="5">
        <v>761</v>
      </c>
      <c r="G310" s="7">
        <v>127500</v>
      </c>
      <c r="I310" s="5">
        <v>534</v>
      </c>
      <c r="J310" s="7">
        <v>39300</v>
      </c>
    </row>
    <row r="311" spans="6:10" x14ac:dyDescent="0.2">
      <c r="F311" s="5">
        <v>763</v>
      </c>
      <c r="G311" s="7">
        <v>215200</v>
      </c>
      <c r="I311" s="5">
        <v>537</v>
      </c>
      <c r="J311" s="7">
        <v>188000</v>
      </c>
    </row>
    <row r="312" spans="6:10" x14ac:dyDescent="0.2">
      <c r="F312" s="5">
        <v>764</v>
      </c>
      <c r="G312" s="7">
        <v>337000</v>
      </c>
      <c r="I312" s="5">
        <v>538</v>
      </c>
      <c r="J312" s="7">
        <v>111250</v>
      </c>
    </row>
    <row r="313" spans="6:10" x14ac:dyDescent="0.2">
      <c r="F313" s="5">
        <v>766</v>
      </c>
      <c r="G313" s="7">
        <v>264132</v>
      </c>
      <c r="I313" s="5">
        <v>539</v>
      </c>
      <c r="J313" s="7">
        <v>158000</v>
      </c>
    </row>
    <row r="314" spans="6:10" x14ac:dyDescent="0.2">
      <c r="F314" s="5">
        <v>767</v>
      </c>
      <c r="G314" s="7">
        <v>196500</v>
      </c>
      <c r="I314" s="5">
        <v>540</v>
      </c>
      <c r="J314" s="7">
        <v>272000</v>
      </c>
    </row>
    <row r="315" spans="6:10" x14ac:dyDescent="0.2">
      <c r="F315" s="5">
        <v>768</v>
      </c>
      <c r="G315" s="7">
        <v>160000</v>
      </c>
      <c r="I315" s="5">
        <v>542</v>
      </c>
      <c r="J315" s="7">
        <v>248000</v>
      </c>
    </row>
    <row r="316" spans="6:10" x14ac:dyDescent="0.2">
      <c r="F316" s="5">
        <v>769</v>
      </c>
      <c r="G316" s="7">
        <v>216837</v>
      </c>
      <c r="I316" s="5">
        <v>544</v>
      </c>
      <c r="J316" s="7">
        <v>133000</v>
      </c>
    </row>
    <row r="317" spans="6:10" x14ac:dyDescent="0.2">
      <c r="F317" s="5">
        <v>773</v>
      </c>
      <c r="G317" s="7">
        <v>107000</v>
      </c>
      <c r="I317" s="5">
        <v>545</v>
      </c>
      <c r="J317" s="7">
        <v>179665</v>
      </c>
    </row>
    <row r="318" spans="6:10" x14ac:dyDescent="0.2">
      <c r="F318" s="5">
        <v>774</v>
      </c>
      <c r="G318" s="7">
        <v>114500</v>
      </c>
      <c r="I318" s="5">
        <v>546</v>
      </c>
      <c r="J318" s="7">
        <v>229000</v>
      </c>
    </row>
    <row r="319" spans="6:10" x14ac:dyDescent="0.2">
      <c r="F319" s="5">
        <v>777</v>
      </c>
      <c r="G319" s="7">
        <v>221500</v>
      </c>
      <c r="I319" s="5">
        <v>548</v>
      </c>
      <c r="J319" s="7">
        <v>129500</v>
      </c>
    </row>
    <row r="320" spans="6:10" x14ac:dyDescent="0.2">
      <c r="F320" s="5">
        <v>778</v>
      </c>
      <c r="G320" s="7">
        <v>142500</v>
      </c>
      <c r="I320" s="5">
        <v>549</v>
      </c>
      <c r="J320" s="7">
        <v>125000</v>
      </c>
    </row>
    <row r="321" spans="6:10" x14ac:dyDescent="0.2">
      <c r="F321" s="5">
        <v>780</v>
      </c>
      <c r="G321" s="7">
        <v>135000</v>
      </c>
      <c r="I321" s="5">
        <v>551</v>
      </c>
      <c r="J321" s="7">
        <v>140000</v>
      </c>
    </row>
    <row r="322" spans="6:10" x14ac:dyDescent="0.2">
      <c r="F322" s="5">
        <v>788</v>
      </c>
      <c r="G322" s="7">
        <v>233000</v>
      </c>
      <c r="I322" s="5">
        <v>552</v>
      </c>
      <c r="J322" s="7">
        <v>112500</v>
      </c>
    </row>
    <row r="323" spans="6:10" x14ac:dyDescent="0.2">
      <c r="F323" s="5">
        <v>793</v>
      </c>
      <c r="G323" s="7">
        <v>269790</v>
      </c>
      <c r="I323" s="5">
        <v>554</v>
      </c>
      <c r="J323" s="7">
        <v>108000</v>
      </c>
    </row>
    <row r="324" spans="6:10" x14ac:dyDescent="0.2">
      <c r="F324" s="5">
        <v>794</v>
      </c>
      <c r="G324" s="7">
        <v>225000</v>
      </c>
      <c r="I324" s="5">
        <v>556</v>
      </c>
      <c r="J324" s="7">
        <v>113000</v>
      </c>
    </row>
    <row r="325" spans="6:10" x14ac:dyDescent="0.2">
      <c r="F325" s="5">
        <v>796</v>
      </c>
      <c r="G325" s="7">
        <v>171000</v>
      </c>
      <c r="I325" s="5">
        <v>557</v>
      </c>
      <c r="J325" s="7">
        <v>141000</v>
      </c>
    </row>
    <row r="326" spans="6:10" x14ac:dyDescent="0.2">
      <c r="F326" s="5">
        <v>797</v>
      </c>
      <c r="G326" s="7">
        <v>143500</v>
      </c>
      <c r="I326" s="5">
        <v>558</v>
      </c>
      <c r="J326" s="7">
        <v>108000</v>
      </c>
    </row>
    <row r="327" spans="6:10" x14ac:dyDescent="0.2">
      <c r="F327" s="5">
        <v>799</v>
      </c>
      <c r="G327" s="7">
        <v>485000</v>
      </c>
      <c r="I327" s="5">
        <v>559</v>
      </c>
      <c r="J327" s="7">
        <v>175000</v>
      </c>
    </row>
    <row r="328" spans="6:10" x14ac:dyDescent="0.2">
      <c r="F328" s="5">
        <v>801</v>
      </c>
      <c r="G328" s="7">
        <v>200000</v>
      </c>
      <c r="I328" s="5">
        <v>560</v>
      </c>
      <c r="J328" s="7">
        <v>234000</v>
      </c>
    </row>
    <row r="329" spans="6:10" x14ac:dyDescent="0.2">
      <c r="F329" s="5">
        <v>804</v>
      </c>
      <c r="G329" s="7">
        <v>582933</v>
      </c>
      <c r="I329" s="5">
        <v>561</v>
      </c>
      <c r="J329" s="7">
        <v>121500</v>
      </c>
    </row>
    <row r="330" spans="6:10" x14ac:dyDescent="0.2">
      <c r="F330" s="5">
        <v>805</v>
      </c>
      <c r="G330" s="7">
        <v>118000</v>
      </c>
      <c r="I330" s="5">
        <v>563</v>
      </c>
      <c r="J330" s="7">
        <v>108000</v>
      </c>
    </row>
    <row r="331" spans="6:10" x14ac:dyDescent="0.2">
      <c r="F331" s="5">
        <v>806</v>
      </c>
      <c r="G331" s="7">
        <v>227680</v>
      </c>
      <c r="I331" s="5">
        <v>564</v>
      </c>
      <c r="J331" s="7">
        <v>185000</v>
      </c>
    </row>
    <row r="332" spans="6:10" x14ac:dyDescent="0.2">
      <c r="F332" s="5">
        <v>807</v>
      </c>
      <c r="G332" s="7">
        <v>135500</v>
      </c>
      <c r="I332" s="5">
        <v>565</v>
      </c>
      <c r="J332" s="7">
        <v>268000</v>
      </c>
    </row>
    <row r="333" spans="6:10" x14ac:dyDescent="0.2">
      <c r="F333" s="5">
        <v>809</v>
      </c>
      <c r="G333" s="7">
        <v>159950</v>
      </c>
      <c r="I333" s="5">
        <v>566</v>
      </c>
      <c r="J333" s="7">
        <v>128000</v>
      </c>
    </row>
    <row r="334" spans="6:10" x14ac:dyDescent="0.2">
      <c r="F334" s="5">
        <v>810</v>
      </c>
      <c r="G334" s="7">
        <v>106000</v>
      </c>
      <c r="I334" s="5">
        <v>570</v>
      </c>
      <c r="J334" s="7">
        <v>135960</v>
      </c>
    </row>
    <row r="335" spans="6:10" x14ac:dyDescent="0.2">
      <c r="F335" s="5">
        <v>811</v>
      </c>
      <c r="G335" s="7">
        <v>181000</v>
      </c>
      <c r="I335" s="5">
        <v>572</v>
      </c>
      <c r="J335" s="7">
        <v>120000</v>
      </c>
    </row>
    <row r="336" spans="6:10" x14ac:dyDescent="0.2">
      <c r="F336" s="5">
        <v>814</v>
      </c>
      <c r="G336" s="7">
        <v>157900</v>
      </c>
      <c r="I336" s="5">
        <v>577</v>
      </c>
      <c r="J336" s="7">
        <v>145000</v>
      </c>
    </row>
    <row r="337" spans="6:10" x14ac:dyDescent="0.2">
      <c r="F337" s="5">
        <v>819</v>
      </c>
      <c r="G337" s="7">
        <v>155000</v>
      </c>
      <c r="I337" s="5">
        <v>579</v>
      </c>
      <c r="J337" s="7">
        <v>146000</v>
      </c>
    </row>
    <row r="338" spans="6:10" x14ac:dyDescent="0.2">
      <c r="F338" s="5">
        <v>821</v>
      </c>
      <c r="G338" s="7">
        <v>183000</v>
      </c>
      <c r="I338" s="5">
        <v>581</v>
      </c>
      <c r="J338" s="7">
        <v>181900</v>
      </c>
    </row>
    <row r="339" spans="6:10" x14ac:dyDescent="0.2">
      <c r="F339" s="5">
        <v>825</v>
      </c>
      <c r="G339" s="7">
        <v>232600</v>
      </c>
      <c r="I339" s="5">
        <v>585</v>
      </c>
      <c r="J339" s="7">
        <v>133000</v>
      </c>
    </row>
    <row r="340" spans="6:10" x14ac:dyDescent="0.2">
      <c r="F340" s="5">
        <v>831</v>
      </c>
      <c r="G340" s="7">
        <v>166000</v>
      </c>
      <c r="I340" s="5">
        <v>587</v>
      </c>
      <c r="J340" s="7">
        <v>130000</v>
      </c>
    </row>
    <row r="341" spans="6:10" x14ac:dyDescent="0.2">
      <c r="F341" s="5">
        <v>834</v>
      </c>
      <c r="G341" s="7">
        <v>167000</v>
      </c>
      <c r="I341" s="5">
        <v>589</v>
      </c>
      <c r="J341" s="7">
        <v>143000</v>
      </c>
    </row>
    <row r="342" spans="6:10" x14ac:dyDescent="0.2">
      <c r="F342" s="5">
        <v>835</v>
      </c>
      <c r="G342" s="7">
        <v>139950</v>
      </c>
      <c r="I342" s="5">
        <v>590</v>
      </c>
      <c r="J342" s="7">
        <v>79500</v>
      </c>
    </row>
    <row r="343" spans="6:10" x14ac:dyDescent="0.2">
      <c r="F343" s="5">
        <v>837</v>
      </c>
      <c r="G343" s="7">
        <v>153500</v>
      </c>
      <c r="I343" s="5">
        <v>591</v>
      </c>
      <c r="J343" s="7">
        <v>185900</v>
      </c>
    </row>
    <row r="344" spans="6:10" x14ac:dyDescent="0.2">
      <c r="F344" s="5">
        <v>839</v>
      </c>
      <c r="G344" s="7">
        <v>144000</v>
      </c>
      <c r="I344" s="5">
        <v>593</v>
      </c>
      <c r="J344" s="7">
        <v>138000</v>
      </c>
    </row>
    <row r="345" spans="6:10" x14ac:dyDescent="0.2">
      <c r="F345" s="5">
        <v>840</v>
      </c>
      <c r="G345" s="7">
        <v>130500</v>
      </c>
      <c r="I345" s="5">
        <v>594</v>
      </c>
      <c r="J345" s="7">
        <v>140000</v>
      </c>
    </row>
    <row r="346" spans="6:10" x14ac:dyDescent="0.2">
      <c r="F346" s="5">
        <v>843</v>
      </c>
      <c r="G346" s="7">
        <v>174900</v>
      </c>
      <c r="I346" s="5">
        <v>596</v>
      </c>
      <c r="J346" s="7">
        <v>319000</v>
      </c>
    </row>
    <row r="347" spans="6:10" x14ac:dyDescent="0.2">
      <c r="F347" s="5">
        <v>844</v>
      </c>
      <c r="G347" s="7">
        <v>141000</v>
      </c>
      <c r="I347" s="5">
        <v>597</v>
      </c>
      <c r="J347" s="7">
        <v>114504</v>
      </c>
    </row>
    <row r="348" spans="6:10" x14ac:dyDescent="0.2">
      <c r="F348" s="5">
        <v>845</v>
      </c>
      <c r="G348" s="7">
        <v>153900</v>
      </c>
      <c r="I348" s="5">
        <v>598</v>
      </c>
      <c r="J348" s="7">
        <v>194201</v>
      </c>
    </row>
    <row r="349" spans="6:10" x14ac:dyDescent="0.2">
      <c r="F349" s="5">
        <v>847</v>
      </c>
      <c r="G349" s="7">
        <v>213000</v>
      </c>
      <c r="I349" s="5">
        <v>602</v>
      </c>
      <c r="J349" s="7">
        <v>141000</v>
      </c>
    </row>
    <row r="350" spans="6:10" x14ac:dyDescent="0.2">
      <c r="F350" s="5">
        <v>849</v>
      </c>
      <c r="G350" s="7">
        <v>240000</v>
      </c>
      <c r="I350" s="5">
        <v>610</v>
      </c>
      <c r="J350" s="7">
        <v>118500</v>
      </c>
    </row>
    <row r="351" spans="6:10" x14ac:dyDescent="0.2">
      <c r="F351" s="5">
        <v>850</v>
      </c>
      <c r="G351" s="7">
        <v>187000</v>
      </c>
      <c r="I351" s="5">
        <v>611</v>
      </c>
      <c r="J351" s="7">
        <v>313000</v>
      </c>
    </row>
    <row r="352" spans="6:10" x14ac:dyDescent="0.2">
      <c r="F352" s="5">
        <v>855</v>
      </c>
      <c r="G352" s="7">
        <v>170000</v>
      </c>
      <c r="I352" s="5">
        <v>612</v>
      </c>
      <c r="J352" s="7">
        <v>148000</v>
      </c>
    </row>
    <row r="353" spans="6:10" x14ac:dyDescent="0.2">
      <c r="F353" s="5">
        <v>859</v>
      </c>
      <c r="G353" s="7">
        <v>152000</v>
      </c>
      <c r="I353" s="5">
        <v>613</v>
      </c>
      <c r="J353" s="7">
        <v>261500</v>
      </c>
    </row>
    <row r="354" spans="6:10" x14ac:dyDescent="0.2">
      <c r="F354" s="5">
        <v>862</v>
      </c>
      <c r="G354" s="7">
        <v>131500</v>
      </c>
      <c r="I354" s="5">
        <v>617</v>
      </c>
      <c r="J354" s="7">
        <v>183200</v>
      </c>
    </row>
    <row r="355" spans="6:10" x14ac:dyDescent="0.2">
      <c r="F355" s="5">
        <v>863</v>
      </c>
      <c r="G355" s="7">
        <v>152000</v>
      </c>
      <c r="I355" s="5">
        <v>618</v>
      </c>
      <c r="J355" s="7">
        <v>105500</v>
      </c>
    </row>
    <row r="356" spans="6:10" x14ac:dyDescent="0.2">
      <c r="F356" s="5">
        <v>864</v>
      </c>
      <c r="G356" s="7">
        <v>132500</v>
      </c>
      <c r="I356" s="5">
        <v>621</v>
      </c>
      <c r="J356" s="7">
        <v>67000</v>
      </c>
    </row>
    <row r="357" spans="6:10" x14ac:dyDescent="0.2">
      <c r="F357" s="5">
        <v>865</v>
      </c>
      <c r="G357" s="7">
        <v>250580</v>
      </c>
      <c r="I357" s="5">
        <v>624</v>
      </c>
      <c r="J357" s="7">
        <v>168500</v>
      </c>
    </row>
    <row r="358" spans="6:10" x14ac:dyDescent="0.2">
      <c r="F358" s="5">
        <v>868</v>
      </c>
      <c r="G358" s="7">
        <v>129000</v>
      </c>
      <c r="I358" s="5">
        <v>627</v>
      </c>
      <c r="J358" s="7">
        <v>139900</v>
      </c>
    </row>
    <row r="359" spans="6:10" x14ac:dyDescent="0.2">
      <c r="F359" s="5">
        <v>870</v>
      </c>
      <c r="G359" s="7">
        <v>236000</v>
      </c>
      <c r="I359" s="5">
        <v>631</v>
      </c>
      <c r="J359" s="7">
        <v>124000</v>
      </c>
    </row>
    <row r="360" spans="6:10" x14ac:dyDescent="0.2">
      <c r="F360" s="5">
        <v>872</v>
      </c>
      <c r="G360" s="7">
        <v>200500</v>
      </c>
      <c r="I360" s="5">
        <v>632</v>
      </c>
      <c r="J360" s="7">
        <v>209500</v>
      </c>
    </row>
    <row r="361" spans="6:10" x14ac:dyDescent="0.2">
      <c r="F361" s="5">
        <v>873</v>
      </c>
      <c r="G361" s="7">
        <v>116000</v>
      </c>
      <c r="I361" s="5">
        <v>635</v>
      </c>
      <c r="J361" s="7">
        <v>144000</v>
      </c>
    </row>
    <row r="362" spans="6:10" x14ac:dyDescent="0.2">
      <c r="F362" s="5">
        <v>876</v>
      </c>
      <c r="G362" s="7">
        <v>303477</v>
      </c>
      <c r="I362" s="5">
        <v>636</v>
      </c>
      <c r="J362" s="7">
        <v>200000</v>
      </c>
    </row>
    <row r="363" spans="6:10" x14ac:dyDescent="0.2">
      <c r="F363" s="5">
        <v>877</v>
      </c>
      <c r="G363" s="7">
        <v>132250</v>
      </c>
      <c r="I363" s="5">
        <v>637</v>
      </c>
      <c r="J363" s="7">
        <v>60000</v>
      </c>
    </row>
    <row r="364" spans="6:10" x14ac:dyDescent="0.2">
      <c r="F364" s="5">
        <v>878</v>
      </c>
      <c r="G364" s="7">
        <v>350000</v>
      </c>
      <c r="I364" s="5">
        <v>638</v>
      </c>
      <c r="J364" s="7">
        <v>93000</v>
      </c>
    </row>
    <row r="365" spans="6:10" x14ac:dyDescent="0.2">
      <c r="F365" s="5">
        <v>879</v>
      </c>
      <c r="G365" s="7">
        <v>148000</v>
      </c>
      <c r="I365" s="5">
        <v>639</v>
      </c>
      <c r="J365" s="7">
        <v>85000</v>
      </c>
    </row>
    <row r="366" spans="6:10" x14ac:dyDescent="0.2">
      <c r="F366" s="5">
        <v>887</v>
      </c>
      <c r="G366" s="7">
        <v>145000</v>
      </c>
      <c r="I366" s="5">
        <v>640</v>
      </c>
      <c r="J366" s="7">
        <v>264561</v>
      </c>
    </row>
    <row r="367" spans="6:10" x14ac:dyDescent="0.2">
      <c r="F367" s="5">
        <v>889</v>
      </c>
      <c r="G367" s="7">
        <v>268000</v>
      </c>
      <c r="I367" s="5">
        <v>641</v>
      </c>
      <c r="J367" s="7">
        <v>274000</v>
      </c>
    </row>
    <row r="368" spans="6:10" x14ac:dyDescent="0.2">
      <c r="F368" s="5">
        <v>892</v>
      </c>
      <c r="G368" s="7">
        <v>172500</v>
      </c>
      <c r="I368" s="5">
        <v>642</v>
      </c>
      <c r="J368" s="7">
        <v>226000</v>
      </c>
    </row>
    <row r="369" spans="6:10" x14ac:dyDescent="0.2">
      <c r="F369" s="5">
        <v>893</v>
      </c>
      <c r="G369" s="7">
        <v>154500</v>
      </c>
      <c r="I369" s="5">
        <v>646</v>
      </c>
      <c r="J369" s="7">
        <v>143250</v>
      </c>
    </row>
    <row r="370" spans="6:10" x14ac:dyDescent="0.2">
      <c r="F370" s="5">
        <v>896</v>
      </c>
      <c r="G370" s="7">
        <v>140000</v>
      </c>
      <c r="I370" s="5">
        <v>647</v>
      </c>
      <c r="J370" s="7">
        <v>98300</v>
      </c>
    </row>
    <row r="371" spans="6:10" x14ac:dyDescent="0.2">
      <c r="F371" s="5">
        <v>899</v>
      </c>
      <c r="G371" s="7">
        <v>611657</v>
      </c>
      <c r="I371" s="5">
        <v>651</v>
      </c>
      <c r="J371" s="7">
        <v>205950</v>
      </c>
    </row>
    <row r="372" spans="6:10" x14ac:dyDescent="0.2">
      <c r="F372" s="5">
        <v>906</v>
      </c>
      <c r="G372" s="7">
        <v>128000</v>
      </c>
      <c r="I372" s="5">
        <v>652</v>
      </c>
      <c r="J372" s="7">
        <v>108000</v>
      </c>
    </row>
    <row r="373" spans="6:10" x14ac:dyDescent="0.2">
      <c r="F373" s="5">
        <v>908</v>
      </c>
      <c r="G373" s="7">
        <v>250000</v>
      </c>
      <c r="I373" s="5">
        <v>654</v>
      </c>
      <c r="J373" s="7">
        <v>135000</v>
      </c>
    </row>
    <row r="374" spans="6:10" x14ac:dyDescent="0.2">
      <c r="F374" s="5">
        <v>911</v>
      </c>
      <c r="G374" s="7">
        <v>154300</v>
      </c>
      <c r="I374" s="5">
        <v>658</v>
      </c>
      <c r="J374" s="7">
        <v>149000</v>
      </c>
    </row>
    <row r="375" spans="6:10" x14ac:dyDescent="0.2">
      <c r="F375" s="5">
        <v>914</v>
      </c>
      <c r="G375" s="7">
        <v>145000</v>
      </c>
      <c r="I375" s="5">
        <v>661</v>
      </c>
      <c r="J375" s="7">
        <v>197900</v>
      </c>
    </row>
    <row r="376" spans="6:10" x14ac:dyDescent="0.2">
      <c r="F376" s="5">
        <v>919</v>
      </c>
      <c r="G376" s="7">
        <v>238000</v>
      </c>
      <c r="I376" s="5">
        <v>662</v>
      </c>
      <c r="J376" s="7">
        <v>402000</v>
      </c>
    </row>
    <row r="377" spans="6:10" x14ac:dyDescent="0.2">
      <c r="F377" s="5">
        <v>920</v>
      </c>
      <c r="G377" s="7">
        <v>176500</v>
      </c>
      <c r="I377" s="5">
        <v>665</v>
      </c>
      <c r="J377" s="7">
        <v>423000</v>
      </c>
    </row>
    <row r="378" spans="6:10" x14ac:dyDescent="0.2">
      <c r="F378" s="5">
        <v>921</v>
      </c>
      <c r="G378" s="7">
        <v>201000</v>
      </c>
      <c r="I378" s="5">
        <v>667</v>
      </c>
      <c r="J378" s="7">
        <v>129000</v>
      </c>
    </row>
    <row r="379" spans="6:10" x14ac:dyDescent="0.2">
      <c r="F379" s="5">
        <v>925</v>
      </c>
      <c r="G379" s="7">
        <v>207500</v>
      </c>
      <c r="I379" s="5">
        <v>668</v>
      </c>
      <c r="J379" s="7">
        <v>193500</v>
      </c>
    </row>
    <row r="380" spans="6:10" x14ac:dyDescent="0.2">
      <c r="F380" s="5">
        <v>927</v>
      </c>
      <c r="G380" s="7">
        <v>285000</v>
      </c>
      <c r="I380" s="5">
        <v>669</v>
      </c>
      <c r="J380" s="7">
        <v>168000</v>
      </c>
    </row>
    <row r="381" spans="6:10" x14ac:dyDescent="0.2">
      <c r="F381" s="5">
        <v>931</v>
      </c>
      <c r="G381" s="7">
        <v>201000</v>
      </c>
      <c r="I381" s="5">
        <v>671</v>
      </c>
      <c r="J381" s="7">
        <v>173500</v>
      </c>
    </row>
    <row r="382" spans="6:10" x14ac:dyDescent="0.2">
      <c r="F382" s="5">
        <v>932</v>
      </c>
      <c r="G382" s="7">
        <v>117500</v>
      </c>
      <c r="I382" s="5">
        <v>672</v>
      </c>
      <c r="J382" s="7">
        <v>103600</v>
      </c>
    </row>
    <row r="383" spans="6:10" x14ac:dyDescent="0.2">
      <c r="F383" s="5">
        <v>933</v>
      </c>
      <c r="G383" s="7">
        <v>320000</v>
      </c>
      <c r="I383" s="5">
        <v>673</v>
      </c>
      <c r="J383" s="7">
        <v>165000</v>
      </c>
    </row>
    <row r="384" spans="6:10" x14ac:dyDescent="0.2">
      <c r="F384" s="5">
        <v>938</v>
      </c>
      <c r="G384" s="7">
        <v>253000</v>
      </c>
      <c r="I384" s="5">
        <v>677</v>
      </c>
      <c r="J384" s="7">
        <v>87000</v>
      </c>
    </row>
    <row r="385" spans="6:10" x14ac:dyDescent="0.2">
      <c r="F385" s="5">
        <v>939</v>
      </c>
      <c r="G385" s="7">
        <v>239799</v>
      </c>
      <c r="I385" s="5">
        <v>678</v>
      </c>
      <c r="J385" s="7">
        <v>109500</v>
      </c>
    </row>
    <row r="386" spans="6:10" x14ac:dyDescent="0.2">
      <c r="F386" s="5">
        <v>944</v>
      </c>
      <c r="G386" s="7">
        <v>143000</v>
      </c>
      <c r="I386" s="5">
        <v>680</v>
      </c>
      <c r="J386" s="7">
        <v>128500</v>
      </c>
    </row>
    <row r="387" spans="6:10" x14ac:dyDescent="0.2">
      <c r="F387" s="5">
        <v>946</v>
      </c>
      <c r="G387" s="7">
        <v>124900</v>
      </c>
      <c r="I387" s="5">
        <v>681</v>
      </c>
      <c r="J387" s="7">
        <v>143000</v>
      </c>
    </row>
    <row r="388" spans="6:10" x14ac:dyDescent="0.2">
      <c r="F388" s="5">
        <v>947</v>
      </c>
      <c r="G388" s="7">
        <v>143000</v>
      </c>
      <c r="I388" s="5">
        <v>682</v>
      </c>
      <c r="J388" s="7">
        <v>159434</v>
      </c>
    </row>
    <row r="389" spans="6:10" x14ac:dyDescent="0.2">
      <c r="F389" s="5">
        <v>948</v>
      </c>
      <c r="G389" s="7">
        <v>270000</v>
      </c>
      <c r="I389" s="5">
        <v>683</v>
      </c>
      <c r="J389" s="7">
        <v>173000</v>
      </c>
    </row>
    <row r="390" spans="6:10" x14ac:dyDescent="0.2">
      <c r="F390" s="5">
        <v>950</v>
      </c>
      <c r="G390" s="7">
        <v>197500</v>
      </c>
      <c r="I390" s="5">
        <v>685</v>
      </c>
      <c r="J390" s="7">
        <v>221000</v>
      </c>
    </row>
    <row r="391" spans="6:10" x14ac:dyDescent="0.2">
      <c r="F391" s="5">
        <v>956</v>
      </c>
      <c r="G391" s="7">
        <v>145000</v>
      </c>
      <c r="I391" s="5">
        <v>686</v>
      </c>
      <c r="J391" s="7">
        <v>207500</v>
      </c>
    </row>
    <row r="392" spans="6:10" x14ac:dyDescent="0.2">
      <c r="F392" s="5">
        <v>958</v>
      </c>
      <c r="G392" s="7">
        <v>132000</v>
      </c>
      <c r="I392" s="5">
        <v>688</v>
      </c>
      <c r="J392" s="7">
        <v>148800</v>
      </c>
    </row>
    <row r="393" spans="6:10" x14ac:dyDescent="0.2">
      <c r="F393" s="5">
        <v>965</v>
      </c>
      <c r="G393" s="7">
        <v>214900</v>
      </c>
      <c r="I393" s="5">
        <v>689</v>
      </c>
      <c r="J393" s="7">
        <v>392000</v>
      </c>
    </row>
    <row r="394" spans="6:10" x14ac:dyDescent="0.2">
      <c r="F394" s="5">
        <v>970</v>
      </c>
      <c r="G394" s="7">
        <v>140000</v>
      </c>
      <c r="I394" s="5">
        <v>690</v>
      </c>
      <c r="J394" s="7">
        <v>194700</v>
      </c>
    </row>
    <row r="395" spans="6:10" x14ac:dyDescent="0.2">
      <c r="F395" s="5">
        <v>974</v>
      </c>
      <c r="G395" s="7">
        <v>182000</v>
      </c>
      <c r="I395" s="5">
        <v>691</v>
      </c>
      <c r="J395" s="7">
        <v>141000</v>
      </c>
    </row>
    <row r="396" spans="6:10" x14ac:dyDescent="0.2">
      <c r="F396" s="5">
        <v>980</v>
      </c>
      <c r="G396" s="7">
        <v>139000</v>
      </c>
      <c r="I396" s="5">
        <v>693</v>
      </c>
      <c r="J396" s="7">
        <v>335000</v>
      </c>
    </row>
    <row r="397" spans="6:10" x14ac:dyDescent="0.2">
      <c r="F397" s="5">
        <v>982</v>
      </c>
      <c r="G397" s="7">
        <v>336000</v>
      </c>
      <c r="I397" s="5">
        <v>694</v>
      </c>
      <c r="J397" s="7">
        <v>108480</v>
      </c>
    </row>
    <row r="398" spans="6:10" x14ac:dyDescent="0.2">
      <c r="F398" s="5">
        <v>985</v>
      </c>
      <c r="G398" s="7">
        <v>126000</v>
      </c>
      <c r="I398" s="5">
        <v>695</v>
      </c>
      <c r="J398" s="7">
        <v>141500</v>
      </c>
    </row>
    <row r="399" spans="6:10" x14ac:dyDescent="0.2">
      <c r="F399" s="5">
        <v>988</v>
      </c>
      <c r="G399" s="7">
        <v>395192</v>
      </c>
      <c r="I399" s="5">
        <v>696</v>
      </c>
      <c r="J399" s="7">
        <v>176000</v>
      </c>
    </row>
    <row r="400" spans="6:10" x14ac:dyDescent="0.2">
      <c r="F400" s="5">
        <v>991</v>
      </c>
      <c r="G400" s="7">
        <v>348000</v>
      </c>
      <c r="I400" s="5">
        <v>697</v>
      </c>
      <c r="J400" s="7">
        <v>89000</v>
      </c>
    </row>
    <row r="401" spans="6:10" x14ac:dyDescent="0.2">
      <c r="F401" s="5">
        <v>993</v>
      </c>
      <c r="G401" s="7">
        <v>187000</v>
      </c>
      <c r="I401" s="5">
        <v>698</v>
      </c>
      <c r="J401" s="7">
        <v>123500</v>
      </c>
    </row>
    <row r="402" spans="6:10" x14ac:dyDescent="0.2">
      <c r="F402" s="5">
        <v>995</v>
      </c>
      <c r="G402" s="7">
        <v>337500</v>
      </c>
      <c r="I402" s="5">
        <v>699</v>
      </c>
      <c r="J402" s="7">
        <v>138500</v>
      </c>
    </row>
    <row r="403" spans="6:10" x14ac:dyDescent="0.2">
      <c r="F403" s="5">
        <v>1001</v>
      </c>
      <c r="G403" s="7">
        <v>82000</v>
      </c>
      <c r="I403" s="5">
        <v>700</v>
      </c>
      <c r="J403" s="7">
        <v>196000</v>
      </c>
    </row>
    <row r="404" spans="6:10" x14ac:dyDescent="0.2">
      <c r="F404" s="5">
        <v>1003</v>
      </c>
      <c r="G404" s="7">
        <v>232000</v>
      </c>
      <c r="I404" s="5">
        <v>707</v>
      </c>
      <c r="J404" s="7">
        <v>302000</v>
      </c>
    </row>
    <row r="405" spans="6:10" x14ac:dyDescent="0.2">
      <c r="F405" s="5">
        <v>1012</v>
      </c>
      <c r="G405" s="7">
        <v>100000</v>
      </c>
      <c r="I405" s="5">
        <v>708</v>
      </c>
      <c r="J405" s="7">
        <v>254000</v>
      </c>
    </row>
    <row r="406" spans="6:10" x14ac:dyDescent="0.2">
      <c r="F406" s="5">
        <v>1016</v>
      </c>
      <c r="G406" s="7">
        <v>227000</v>
      </c>
      <c r="I406" s="5">
        <v>709</v>
      </c>
      <c r="J406" s="7">
        <v>179540</v>
      </c>
    </row>
    <row r="407" spans="6:10" x14ac:dyDescent="0.2">
      <c r="F407" s="5">
        <v>1017</v>
      </c>
      <c r="G407" s="7">
        <v>203000</v>
      </c>
      <c r="I407" s="5">
        <v>710</v>
      </c>
      <c r="J407" s="7">
        <v>109900</v>
      </c>
    </row>
    <row r="408" spans="6:10" x14ac:dyDescent="0.2">
      <c r="F408" s="5">
        <v>1026</v>
      </c>
      <c r="G408" s="7">
        <v>112500</v>
      </c>
      <c r="I408" s="5">
        <v>711</v>
      </c>
      <c r="J408" s="7">
        <v>52000</v>
      </c>
    </row>
    <row r="409" spans="6:10" x14ac:dyDescent="0.2">
      <c r="F409" s="5">
        <v>1027</v>
      </c>
      <c r="G409" s="7">
        <v>167500</v>
      </c>
      <c r="I409" s="5">
        <v>712</v>
      </c>
      <c r="J409" s="7">
        <v>102776</v>
      </c>
    </row>
    <row r="410" spans="6:10" x14ac:dyDescent="0.2">
      <c r="F410" s="5">
        <v>1028</v>
      </c>
      <c r="G410" s="7">
        <v>293077</v>
      </c>
      <c r="I410" s="5">
        <v>713</v>
      </c>
      <c r="J410" s="7">
        <v>189000</v>
      </c>
    </row>
    <row r="411" spans="6:10" x14ac:dyDescent="0.2">
      <c r="F411" s="5">
        <v>1029</v>
      </c>
      <c r="G411" s="7">
        <v>105000</v>
      </c>
      <c r="I411" s="5">
        <v>714</v>
      </c>
      <c r="J411" s="7">
        <v>129000</v>
      </c>
    </row>
    <row r="412" spans="6:10" x14ac:dyDescent="0.2">
      <c r="F412" s="5">
        <v>1032</v>
      </c>
      <c r="G412" s="7">
        <v>197000</v>
      </c>
      <c r="I412" s="5">
        <v>715</v>
      </c>
      <c r="J412" s="7">
        <v>130500</v>
      </c>
    </row>
    <row r="413" spans="6:10" x14ac:dyDescent="0.2">
      <c r="F413" s="5">
        <v>1037</v>
      </c>
      <c r="G413" s="7">
        <v>315500</v>
      </c>
      <c r="I413" s="5">
        <v>717</v>
      </c>
      <c r="J413" s="7">
        <v>159500</v>
      </c>
    </row>
    <row r="414" spans="6:10" x14ac:dyDescent="0.2">
      <c r="F414" s="5">
        <v>1041</v>
      </c>
      <c r="G414" s="7">
        <v>155000</v>
      </c>
      <c r="I414" s="5">
        <v>720</v>
      </c>
      <c r="J414" s="7">
        <v>128500</v>
      </c>
    </row>
    <row r="415" spans="6:10" x14ac:dyDescent="0.2">
      <c r="F415" s="5">
        <v>1044</v>
      </c>
      <c r="G415" s="7">
        <v>262280</v>
      </c>
      <c r="I415" s="5">
        <v>721</v>
      </c>
      <c r="J415" s="7">
        <v>275000</v>
      </c>
    </row>
    <row r="416" spans="6:10" x14ac:dyDescent="0.2">
      <c r="F416" s="5">
        <v>1045</v>
      </c>
      <c r="G416" s="7">
        <v>278000</v>
      </c>
      <c r="I416" s="5">
        <v>722</v>
      </c>
      <c r="J416" s="7">
        <v>143000</v>
      </c>
    </row>
    <row r="417" spans="6:10" x14ac:dyDescent="0.2">
      <c r="F417" s="5">
        <v>1047</v>
      </c>
      <c r="G417" s="7">
        <v>556581</v>
      </c>
      <c r="I417" s="5">
        <v>724</v>
      </c>
      <c r="J417" s="7">
        <v>135000</v>
      </c>
    </row>
    <row r="418" spans="6:10" x14ac:dyDescent="0.2">
      <c r="F418" s="5">
        <v>1049</v>
      </c>
      <c r="G418" s="7">
        <v>115000</v>
      </c>
      <c r="I418" s="5">
        <v>726</v>
      </c>
      <c r="J418" s="7">
        <v>120500</v>
      </c>
    </row>
    <row r="419" spans="6:10" x14ac:dyDescent="0.2">
      <c r="F419" s="5">
        <v>1051</v>
      </c>
      <c r="G419" s="7">
        <v>176485</v>
      </c>
      <c r="I419" s="5">
        <v>727</v>
      </c>
      <c r="J419" s="7">
        <v>222000</v>
      </c>
    </row>
    <row r="420" spans="6:10" x14ac:dyDescent="0.2">
      <c r="F420" s="5">
        <v>1052</v>
      </c>
      <c r="G420" s="7">
        <v>200141</v>
      </c>
      <c r="I420" s="5">
        <v>728</v>
      </c>
      <c r="J420" s="7">
        <v>194500</v>
      </c>
    </row>
    <row r="421" spans="6:10" x14ac:dyDescent="0.2">
      <c r="F421" s="5">
        <v>1053</v>
      </c>
      <c r="G421" s="7">
        <v>165000</v>
      </c>
      <c r="I421" s="5">
        <v>730</v>
      </c>
      <c r="J421" s="7">
        <v>103000</v>
      </c>
    </row>
    <row r="422" spans="6:10" x14ac:dyDescent="0.2">
      <c r="F422" s="5">
        <v>1055</v>
      </c>
      <c r="G422" s="7">
        <v>255000</v>
      </c>
      <c r="I422" s="5">
        <v>731</v>
      </c>
      <c r="J422" s="7">
        <v>236500</v>
      </c>
    </row>
    <row r="423" spans="6:10" x14ac:dyDescent="0.2">
      <c r="F423" s="5">
        <v>1056</v>
      </c>
      <c r="G423" s="7">
        <v>180000</v>
      </c>
      <c r="I423" s="5">
        <v>735</v>
      </c>
      <c r="J423" s="7">
        <v>108000</v>
      </c>
    </row>
    <row r="424" spans="6:10" x14ac:dyDescent="0.2">
      <c r="F424" s="5">
        <v>1059</v>
      </c>
      <c r="G424" s="7">
        <v>335000</v>
      </c>
      <c r="I424" s="5">
        <v>736</v>
      </c>
      <c r="J424" s="7">
        <v>163000</v>
      </c>
    </row>
    <row r="425" spans="6:10" x14ac:dyDescent="0.2">
      <c r="F425" s="5">
        <v>1063</v>
      </c>
      <c r="G425" s="7">
        <v>90000</v>
      </c>
      <c r="I425" s="5">
        <v>737</v>
      </c>
      <c r="J425" s="7">
        <v>93500</v>
      </c>
    </row>
    <row r="426" spans="6:10" x14ac:dyDescent="0.2">
      <c r="F426" s="5">
        <v>1066</v>
      </c>
      <c r="G426" s="7">
        <v>328000</v>
      </c>
      <c r="I426" s="5">
        <v>739</v>
      </c>
      <c r="J426" s="7">
        <v>179000</v>
      </c>
    </row>
    <row r="427" spans="6:10" x14ac:dyDescent="0.2">
      <c r="F427" s="5">
        <v>1068</v>
      </c>
      <c r="G427" s="7">
        <v>167900</v>
      </c>
      <c r="I427" s="5">
        <v>740</v>
      </c>
      <c r="J427" s="7">
        <v>190000</v>
      </c>
    </row>
    <row r="428" spans="6:10" x14ac:dyDescent="0.2">
      <c r="F428" s="5">
        <v>1071</v>
      </c>
      <c r="G428" s="7">
        <v>135000</v>
      </c>
      <c r="I428" s="5">
        <v>741</v>
      </c>
      <c r="J428" s="7">
        <v>132000</v>
      </c>
    </row>
    <row r="429" spans="6:10" x14ac:dyDescent="0.2">
      <c r="F429" s="5">
        <v>1072</v>
      </c>
      <c r="G429" s="7">
        <v>154000</v>
      </c>
      <c r="I429" s="5">
        <v>742</v>
      </c>
      <c r="J429" s="7">
        <v>142000</v>
      </c>
    </row>
    <row r="430" spans="6:10" x14ac:dyDescent="0.2">
      <c r="F430" s="5">
        <v>1074</v>
      </c>
      <c r="G430" s="7">
        <v>159500</v>
      </c>
      <c r="I430" s="5">
        <v>743</v>
      </c>
      <c r="J430" s="7">
        <v>179000</v>
      </c>
    </row>
    <row r="431" spans="6:10" x14ac:dyDescent="0.2">
      <c r="F431" s="5">
        <v>1075</v>
      </c>
      <c r="G431" s="7">
        <v>194000</v>
      </c>
      <c r="I431" s="5">
        <v>745</v>
      </c>
      <c r="J431" s="7">
        <v>180000</v>
      </c>
    </row>
    <row r="432" spans="6:10" x14ac:dyDescent="0.2">
      <c r="F432" s="5">
        <v>1076</v>
      </c>
      <c r="G432" s="7">
        <v>219500</v>
      </c>
      <c r="I432" s="5">
        <v>746</v>
      </c>
      <c r="J432" s="7">
        <v>299800</v>
      </c>
    </row>
    <row r="433" spans="6:10" x14ac:dyDescent="0.2">
      <c r="F433" s="5">
        <v>1081</v>
      </c>
      <c r="G433" s="7">
        <v>145000</v>
      </c>
      <c r="I433" s="5">
        <v>747</v>
      </c>
      <c r="J433" s="7">
        <v>236000</v>
      </c>
    </row>
    <row r="434" spans="6:10" x14ac:dyDescent="0.2">
      <c r="F434" s="5">
        <v>1082</v>
      </c>
      <c r="G434" s="7">
        <v>133000</v>
      </c>
      <c r="I434" s="5">
        <v>748</v>
      </c>
      <c r="J434" s="7">
        <v>265979</v>
      </c>
    </row>
    <row r="435" spans="6:10" x14ac:dyDescent="0.2">
      <c r="F435" s="5">
        <v>1083</v>
      </c>
      <c r="G435" s="7">
        <v>192000</v>
      </c>
      <c r="I435" s="5">
        <v>749</v>
      </c>
      <c r="J435" s="7">
        <v>260400</v>
      </c>
    </row>
    <row r="436" spans="6:10" x14ac:dyDescent="0.2">
      <c r="F436" s="5">
        <v>1084</v>
      </c>
      <c r="G436" s="7">
        <v>160000</v>
      </c>
      <c r="I436" s="5">
        <v>750</v>
      </c>
      <c r="J436" s="7">
        <v>98000</v>
      </c>
    </row>
    <row r="437" spans="6:10" x14ac:dyDescent="0.2">
      <c r="F437" s="5">
        <v>1086</v>
      </c>
      <c r="G437" s="7">
        <v>147000</v>
      </c>
      <c r="I437" s="5">
        <v>751</v>
      </c>
      <c r="J437" s="7">
        <v>96500</v>
      </c>
    </row>
    <row r="438" spans="6:10" x14ac:dyDescent="0.2">
      <c r="F438" s="5">
        <v>1088</v>
      </c>
      <c r="G438" s="7">
        <v>252000</v>
      </c>
      <c r="I438" s="5">
        <v>752</v>
      </c>
      <c r="J438" s="7">
        <v>162000</v>
      </c>
    </row>
    <row r="439" spans="6:10" x14ac:dyDescent="0.2">
      <c r="F439" s="5">
        <v>1094</v>
      </c>
      <c r="G439" s="7">
        <v>146000</v>
      </c>
      <c r="I439" s="5">
        <v>755</v>
      </c>
      <c r="J439" s="7">
        <v>156000</v>
      </c>
    </row>
    <row r="440" spans="6:10" x14ac:dyDescent="0.2">
      <c r="F440" s="5">
        <v>1095</v>
      </c>
      <c r="G440" s="7">
        <v>129000</v>
      </c>
      <c r="I440" s="5">
        <v>756</v>
      </c>
      <c r="J440" s="7">
        <v>172500</v>
      </c>
    </row>
    <row r="441" spans="6:10" x14ac:dyDescent="0.2">
      <c r="F441" s="5">
        <v>1096</v>
      </c>
      <c r="G441" s="7">
        <v>176432</v>
      </c>
      <c r="I441" s="5">
        <v>757</v>
      </c>
      <c r="J441" s="7">
        <v>212000</v>
      </c>
    </row>
    <row r="442" spans="6:10" x14ac:dyDescent="0.2">
      <c r="F442" s="5">
        <v>1100</v>
      </c>
      <c r="G442" s="7">
        <v>157000</v>
      </c>
      <c r="I442" s="5">
        <v>758</v>
      </c>
      <c r="J442" s="7">
        <v>158900</v>
      </c>
    </row>
    <row r="443" spans="6:10" x14ac:dyDescent="0.2">
      <c r="F443" s="5">
        <v>1103</v>
      </c>
      <c r="G443" s="7">
        <v>135000</v>
      </c>
      <c r="I443" s="5">
        <v>760</v>
      </c>
      <c r="J443" s="7">
        <v>290000</v>
      </c>
    </row>
    <row r="444" spans="6:10" x14ac:dyDescent="0.2">
      <c r="F444" s="5">
        <v>1104</v>
      </c>
      <c r="G444" s="7">
        <v>159500</v>
      </c>
      <c r="I444" s="5">
        <v>762</v>
      </c>
      <c r="J444" s="7">
        <v>100000</v>
      </c>
    </row>
    <row r="445" spans="6:10" x14ac:dyDescent="0.2">
      <c r="F445" s="5">
        <v>1106</v>
      </c>
      <c r="G445" s="7">
        <v>325000</v>
      </c>
      <c r="I445" s="5">
        <v>770</v>
      </c>
      <c r="J445" s="7">
        <v>538000</v>
      </c>
    </row>
    <row r="446" spans="6:10" x14ac:dyDescent="0.2">
      <c r="F446" s="5">
        <v>1110</v>
      </c>
      <c r="G446" s="7">
        <v>280000</v>
      </c>
      <c r="I446" s="5">
        <v>771</v>
      </c>
      <c r="J446" s="7">
        <v>134900</v>
      </c>
    </row>
    <row r="447" spans="6:10" x14ac:dyDescent="0.2">
      <c r="F447" s="5">
        <v>1112</v>
      </c>
      <c r="G447" s="7">
        <v>205000</v>
      </c>
      <c r="I447" s="5">
        <v>772</v>
      </c>
      <c r="J447" s="7">
        <v>102000</v>
      </c>
    </row>
    <row r="448" spans="6:10" x14ac:dyDescent="0.2">
      <c r="F448" s="5">
        <v>1113</v>
      </c>
      <c r="G448" s="7">
        <v>129900</v>
      </c>
      <c r="I448" s="5">
        <v>776</v>
      </c>
      <c r="J448" s="7">
        <v>162000</v>
      </c>
    </row>
    <row r="449" spans="6:10" x14ac:dyDescent="0.2">
      <c r="F449" s="5">
        <v>1115</v>
      </c>
      <c r="G449" s="7">
        <v>117000</v>
      </c>
      <c r="I449" s="5">
        <v>779</v>
      </c>
      <c r="J449" s="7">
        <v>144000</v>
      </c>
    </row>
    <row r="450" spans="6:10" x14ac:dyDescent="0.2">
      <c r="F450" s="5">
        <v>1116</v>
      </c>
      <c r="G450" s="7">
        <v>318000</v>
      </c>
      <c r="I450" s="5">
        <v>781</v>
      </c>
      <c r="J450" s="7">
        <v>176000</v>
      </c>
    </row>
    <row r="451" spans="6:10" x14ac:dyDescent="0.2">
      <c r="F451" s="5">
        <v>1119</v>
      </c>
      <c r="G451" s="7">
        <v>140000</v>
      </c>
      <c r="I451" s="5">
        <v>782</v>
      </c>
      <c r="J451" s="7">
        <v>175900</v>
      </c>
    </row>
    <row r="452" spans="6:10" x14ac:dyDescent="0.2">
      <c r="F452" s="5">
        <v>1120</v>
      </c>
      <c r="G452" s="7">
        <v>133700</v>
      </c>
      <c r="I452" s="5">
        <v>783</v>
      </c>
      <c r="J452" s="7">
        <v>187100</v>
      </c>
    </row>
    <row r="453" spans="6:10" x14ac:dyDescent="0.2">
      <c r="F453" s="5">
        <v>1122</v>
      </c>
      <c r="G453" s="7">
        <v>212900</v>
      </c>
      <c r="I453" s="5">
        <v>784</v>
      </c>
      <c r="J453" s="7">
        <v>165500</v>
      </c>
    </row>
    <row r="454" spans="6:10" x14ac:dyDescent="0.2">
      <c r="F454" s="5">
        <v>1133</v>
      </c>
      <c r="G454" s="7">
        <v>117500</v>
      </c>
      <c r="I454" s="5">
        <v>785</v>
      </c>
      <c r="J454" s="7">
        <v>128000</v>
      </c>
    </row>
    <row r="455" spans="6:10" x14ac:dyDescent="0.2">
      <c r="F455" s="5">
        <v>1134</v>
      </c>
      <c r="G455" s="7">
        <v>239500</v>
      </c>
      <c r="I455" s="5">
        <v>786</v>
      </c>
      <c r="J455" s="7">
        <v>161500</v>
      </c>
    </row>
    <row r="456" spans="6:10" x14ac:dyDescent="0.2">
      <c r="F456" s="5">
        <v>1137</v>
      </c>
      <c r="G456" s="7">
        <v>119000</v>
      </c>
      <c r="I456" s="5">
        <v>787</v>
      </c>
      <c r="J456" s="7">
        <v>139000</v>
      </c>
    </row>
    <row r="457" spans="6:10" x14ac:dyDescent="0.2">
      <c r="F457" s="5">
        <v>1140</v>
      </c>
      <c r="G457" s="7">
        <v>144000</v>
      </c>
      <c r="I457" s="5">
        <v>789</v>
      </c>
      <c r="J457" s="7">
        <v>107900</v>
      </c>
    </row>
    <row r="458" spans="6:10" x14ac:dyDescent="0.2">
      <c r="F458" s="5">
        <v>1143</v>
      </c>
      <c r="G458" s="7">
        <v>424870</v>
      </c>
      <c r="I458" s="5">
        <v>790</v>
      </c>
      <c r="J458" s="7">
        <v>187500</v>
      </c>
    </row>
    <row r="459" spans="6:10" x14ac:dyDescent="0.2">
      <c r="F459" s="5">
        <v>1148</v>
      </c>
      <c r="G459" s="7">
        <v>174500</v>
      </c>
      <c r="I459" s="5">
        <v>791</v>
      </c>
      <c r="J459" s="7">
        <v>160200</v>
      </c>
    </row>
    <row r="460" spans="6:10" x14ac:dyDescent="0.2">
      <c r="F460" s="5">
        <v>1153</v>
      </c>
      <c r="G460" s="7">
        <v>230000</v>
      </c>
      <c r="I460" s="5">
        <v>792</v>
      </c>
      <c r="J460" s="7">
        <v>146800</v>
      </c>
    </row>
    <row r="461" spans="6:10" x14ac:dyDescent="0.2">
      <c r="F461" s="5">
        <v>1156</v>
      </c>
      <c r="G461" s="7">
        <v>218000</v>
      </c>
      <c r="I461" s="5">
        <v>795</v>
      </c>
      <c r="J461" s="7">
        <v>194500</v>
      </c>
    </row>
    <row r="462" spans="6:10" x14ac:dyDescent="0.2">
      <c r="F462" s="5">
        <v>1157</v>
      </c>
      <c r="G462" s="7">
        <v>179900</v>
      </c>
      <c r="I462" s="5">
        <v>798</v>
      </c>
      <c r="J462" s="7">
        <v>110000</v>
      </c>
    </row>
    <row r="463" spans="6:10" x14ac:dyDescent="0.2">
      <c r="F463" s="5">
        <v>1159</v>
      </c>
      <c r="G463" s="7">
        <v>235128</v>
      </c>
      <c r="I463" s="5">
        <v>800</v>
      </c>
      <c r="J463" s="7">
        <v>175000</v>
      </c>
    </row>
    <row r="464" spans="6:10" x14ac:dyDescent="0.2">
      <c r="F464" s="5">
        <v>1160</v>
      </c>
      <c r="G464" s="7">
        <v>185000</v>
      </c>
      <c r="I464" s="5">
        <v>802</v>
      </c>
      <c r="J464" s="7">
        <v>109900</v>
      </c>
    </row>
    <row r="465" spans="6:10" x14ac:dyDescent="0.2">
      <c r="F465" s="5">
        <v>1166</v>
      </c>
      <c r="G465" s="7">
        <v>233170</v>
      </c>
      <c r="I465" s="5">
        <v>803</v>
      </c>
      <c r="J465" s="7">
        <v>189000</v>
      </c>
    </row>
    <row r="466" spans="6:10" x14ac:dyDescent="0.2">
      <c r="F466" s="5">
        <v>1171</v>
      </c>
      <c r="G466" s="7">
        <v>171000</v>
      </c>
      <c r="I466" s="5">
        <v>812</v>
      </c>
      <c r="J466" s="7">
        <v>144500</v>
      </c>
    </row>
    <row r="467" spans="6:10" x14ac:dyDescent="0.2">
      <c r="F467" s="5">
        <v>1172</v>
      </c>
      <c r="G467" s="7">
        <v>163000</v>
      </c>
      <c r="I467" s="5">
        <v>813</v>
      </c>
      <c r="J467" s="7">
        <v>55993</v>
      </c>
    </row>
    <row r="468" spans="6:10" x14ac:dyDescent="0.2">
      <c r="F468" s="5">
        <v>1175</v>
      </c>
      <c r="G468" s="7">
        <v>239000</v>
      </c>
      <c r="I468" s="5">
        <v>815</v>
      </c>
      <c r="J468" s="7">
        <v>116000</v>
      </c>
    </row>
    <row r="469" spans="6:10" x14ac:dyDescent="0.2">
      <c r="F469" s="5">
        <v>1176</v>
      </c>
      <c r="G469" s="7">
        <v>285000</v>
      </c>
      <c r="I469" s="5">
        <v>816</v>
      </c>
      <c r="J469" s="7">
        <v>224900</v>
      </c>
    </row>
    <row r="470" spans="6:10" x14ac:dyDescent="0.2">
      <c r="F470" s="5">
        <v>1180</v>
      </c>
      <c r="G470" s="7">
        <v>93000</v>
      </c>
      <c r="I470" s="5">
        <v>817</v>
      </c>
      <c r="J470" s="7">
        <v>137000</v>
      </c>
    </row>
    <row r="471" spans="6:10" x14ac:dyDescent="0.2">
      <c r="F471" s="5">
        <v>1187</v>
      </c>
      <c r="G471" s="7">
        <v>95000</v>
      </c>
      <c r="I471" s="5">
        <v>818</v>
      </c>
      <c r="J471" s="7">
        <v>271000</v>
      </c>
    </row>
    <row r="472" spans="6:10" x14ac:dyDescent="0.2">
      <c r="F472" s="5">
        <v>1188</v>
      </c>
      <c r="G472" s="7">
        <v>262000</v>
      </c>
      <c r="I472" s="5">
        <v>820</v>
      </c>
      <c r="J472" s="7">
        <v>224000</v>
      </c>
    </row>
    <row r="473" spans="6:10" x14ac:dyDescent="0.2">
      <c r="F473" s="5">
        <v>1195</v>
      </c>
      <c r="G473" s="7">
        <v>158000</v>
      </c>
      <c r="I473" s="5">
        <v>822</v>
      </c>
      <c r="J473" s="7">
        <v>93000</v>
      </c>
    </row>
    <row r="474" spans="6:10" x14ac:dyDescent="0.2">
      <c r="F474" s="5">
        <v>1199</v>
      </c>
      <c r="G474" s="7">
        <v>178000</v>
      </c>
      <c r="I474" s="5">
        <v>823</v>
      </c>
      <c r="J474" s="7">
        <v>225000</v>
      </c>
    </row>
    <row r="475" spans="6:10" x14ac:dyDescent="0.2">
      <c r="F475" s="5">
        <v>1200</v>
      </c>
      <c r="G475" s="7">
        <v>148000</v>
      </c>
      <c r="I475" s="5">
        <v>824</v>
      </c>
      <c r="J475" s="7">
        <v>139500</v>
      </c>
    </row>
    <row r="476" spans="6:10" x14ac:dyDescent="0.2">
      <c r="F476" s="5">
        <v>1201</v>
      </c>
      <c r="G476" s="7">
        <v>116050</v>
      </c>
      <c r="I476" s="5">
        <v>827</v>
      </c>
      <c r="J476" s="7">
        <v>109500</v>
      </c>
    </row>
    <row r="477" spans="6:10" x14ac:dyDescent="0.2">
      <c r="F477" s="5">
        <v>1202</v>
      </c>
      <c r="G477" s="7">
        <v>197900</v>
      </c>
      <c r="I477" s="5">
        <v>828</v>
      </c>
      <c r="J477" s="7">
        <v>189000</v>
      </c>
    </row>
    <row r="478" spans="6:10" x14ac:dyDescent="0.2">
      <c r="F478" s="5">
        <v>1204</v>
      </c>
      <c r="G478" s="7">
        <v>213000</v>
      </c>
      <c r="I478" s="5">
        <v>829</v>
      </c>
      <c r="J478" s="7">
        <v>185000</v>
      </c>
    </row>
    <row r="479" spans="6:10" x14ac:dyDescent="0.2">
      <c r="F479" s="5">
        <v>1205</v>
      </c>
      <c r="G479" s="7">
        <v>153500</v>
      </c>
      <c r="I479" s="5">
        <v>833</v>
      </c>
      <c r="J479" s="7">
        <v>237000</v>
      </c>
    </row>
    <row r="480" spans="6:10" x14ac:dyDescent="0.2">
      <c r="F480" s="5">
        <v>1206</v>
      </c>
      <c r="G480" s="7">
        <v>271900</v>
      </c>
      <c r="I480" s="5">
        <v>836</v>
      </c>
      <c r="J480" s="7">
        <v>128000</v>
      </c>
    </row>
    <row r="481" spans="6:10" x14ac:dyDescent="0.2">
      <c r="F481" s="5">
        <v>1208</v>
      </c>
      <c r="G481" s="7">
        <v>200000</v>
      </c>
      <c r="I481" s="5">
        <v>841</v>
      </c>
      <c r="J481" s="7">
        <v>140000</v>
      </c>
    </row>
    <row r="482" spans="6:10" x14ac:dyDescent="0.2">
      <c r="F482" s="5">
        <v>1209</v>
      </c>
      <c r="G482" s="7">
        <v>140000</v>
      </c>
      <c r="I482" s="5">
        <v>842</v>
      </c>
      <c r="J482" s="7">
        <v>157500</v>
      </c>
    </row>
    <row r="483" spans="6:10" x14ac:dyDescent="0.2">
      <c r="F483" s="5">
        <v>1210</v>
      </c>
      <c r="G483" s="7">
        <v>290000</v>
      </c>
      <c r="I483" s="5">
        <v>846</v>
      </c>
      <c r="J483" s="7">
        <v>171000</v>
      </c>
    </row>
    <row r="484" spans="6:10" x14ac:dyDescent="0.2">
      <c r="F484" s="5">
        <v>1211</v>
      </c>
      <c r="G484" s="7">
        <v>189000</v>
      </c>
      <c r="I484" s="5">
        <v>848</v>
      </c>
      <c r="J484" s="7">
        <v>133500</v>
      </c>
    </row>
    <row r="485" spans="6:10" x14ac:dyDescent="0.2">
      <c r="F485" s="5">
        <v>1216</v>
      </c>
      <c r="G485" s="7">
        <v>125000</v>
      </c>
      <c r="I485" s="5">
        <v>851</v>
      </c>
      <c r="J485" s="7">
        <v>131500</v>
      </c>
    </row>
    <row r="486" spans="6:10" x14ac:dyDescent="0.2">
      <c r="F486" s="5">
        <v>1218</v>
      </c>
      <c r="G486" s="7">
        <v>229456</v>
      </c>
      <c r="I486" s="5">
        <v>852</v>
      </c>
      <c r="J486" s="7">
        <v>215000</v>
      </c>
    </row>
    <row r="487" spans="6:10" x14ac:dyDescent="0.2">
      <c r="F487" s="5">
        <v>1223</v>
      </c>
      <c r="G487" s="7">
        <v>143000</v>
      </c>
      <c r="I487" s="5">
        <v>853</v>
      </c>
      <c r="J487" s="7">
        <v>164000</v>
      </c>
    </row>
    <row r="488" spans="6:10" x14ac:dyDescent="0.2">
      <c r="F488" s="5">
        <v>1224</v>
      </c>
      <c r="G488" s="7">
        <v>137900</v>
      </c>
      <c r="I488" s="5">
        <v>854</v>
      </c>
      <c r="J488" s="7">
        <v>158000</v>
      </c>
    </row>
    <row r="489" spans="6:10" x14ac:dyDescent="0.2">
      <c r="F489" s="5">
        <v>1227</v>
      </c>
      <c r="G489" s="7">
        <v>214000</v>
      </c>
      <c r="I489" s="5">
        <v>856</v>
      </c>
      <c r="J489" s="7">
        <v>127000</v>
      </c>
    </row>
    <row r="490" spans="6:10" x14ac:dyDescent="0.2">
      <c r="F490" s="5">
        <v>1228</v>
      </c>
      <c r="G490" s="7">
        <v>147000</v>
      </c>
      <c r="I490" s="5">
        <v>857</v>
      </c>
      <c r="J490" s="7">
        <v>147000</v>
      </c>
    </row>
    <row r="491" spans="6:10" x14ac:dyDescent="0.2">
      <c r="F491" s="5">
        <v>1230</v>
      </c>
      <c r="G491" s="7">
        <v>127000</v>
      </c>
      <c r="I491" s="5">
        <v>858</v>
      </c>
      <c r="J491" s="7">
        <v>174000</v>
      </c>
    </row>
    <row r="492" spans="6:10" x14ac:dyDescent="0.2">
      <c r="F492" s="5">
        <v>1232</v>
      </c>
      <c r="G492" s="7">
        <v>132500</v>
      </c>
      <c r="I492" s="5">
        <v>860</v>
      </c>
      <c r="J492" s="7">
        <v>250000</v>
      </c>
    </row>
    <row r="493" spans="6:10" x14ac:dyDescent="0.2">
      <c r="F493" s="5">
        <v>1233</v>
      </c>
      <c r="G493" s="7">
        <v>101800</v>
      </c>
      <c r="I493" s="5">
        <v>861</v>
      </c>
      <c r="J493" s="7">
        <v>189950</v>
      </c>
    </row>
    <row r="494" spans="6:10" x14ac:dyDescent="0.2">
      <c r="F494" s="5">
        <v>1236</v>
      </c>
      <c r="G494" s="7">
        <v>138887</v>
      </c>
      <c r="I494" s="5">
        <v>866</v>
      </c>
      <c r="J494" s="7">
        <v>148500</v>
      </c>
    </row>
    <row r="495" spans="6:10" x14ac:dyDescent="0.2">
      <c r="F495" s="5">
        <v>1242</v>
      </c>
      <c r="G495" s="7">
        <v>248328</v>
      </c>
      <c r="I495" s="5">
        <v>867</v>
      </c>
      <c r="J495" s="7">
        <v>248900</v>
      </c>
    </row>
    <row r="496" spans="6:10" x14ac:dyDescent="0.2">
      <c r="F496" s="5">
        <v>1243</v>
      </c>
      <c r="G496" s="7">
        <v>170000</v>
      </c>
      <c r="I496" s="5">
        <v>869</v>
      </c>
      <c r="J496" s="7">
        <v>169000</v>
      </c>
    </row>
    <row r="497" spans="6:10" x14ac:dyDescent="0.2">
      <c r="F497" s="5">
        <v>1244</v>
      </c>
      <c r="G497" s="7">
        <v>465000</v>
      </c>
      <c r="I497" s="5">
        <v>871</v>
      </c>
      <c r="J497" s="7">
        <v>109500</v>
      </c>
    </row>
    <row r="498" spans="6:10" x14ac:dyDescent="0.2">
      <c r="F498" s="5">
        <v>1246</v>
      </c>
      <c r="G498" s="7">
        <v>178000</v>
      </c>
      <c r="I498" s="5">
        <v>874</v>
      </c>
      <c r="J498" s="7">
        <v>133000</v>
      </c>
    </row>
    <row r="499" spans="6:10" x14ac:dyDescent="0.2">
      <c r="F499" s="5">
        <v>1251</v>
      </c>
      <c r="G499" s="7">
        <v>244000</v>
      </c>
      <c r="I499" s="5">
        <v>875</v>
      </c>
      <c r="J499" s="7">
        <v>66500</v>
      </c>
    </row>
    <row r="500" spans="6:10" x14ac:dyDescent="0.2">
      <c r="F500" s="5">
        <v>1257</v>
      </c>
      <c r="G500" s="7">
        <v>301500</v>
      </c>
      <c r="I500" s="5">
        <v>880</v>
      </c>
      <c r="J500" s="7">
        <v>136500</v>
      </c>
    </row>
    <row r="501" spans="6:10" x14ac:dyDescent="0.2">
      <c r="F501" s="5">
        <v>1262</v>
      </c>
      <c r="G501" s="7">
        <v>128900</v>
      </c>
      <c r="I501" s="5">
        <v>881</v>
      </c>
      <c r="J501" s="7">
        <v>157000</v>
      </c>
    </row>
    <row r="502" spans="6:10" x14ac:dyDescent="0.2">
      <c r="F502" s="5">
        <v>1268</v>
      </c>
      <c r="G502" s="7">
        <v>378500</v>
      </c>
      <c r="I502" s="5">
        <v>882</v>
      </c>
      <c r="J502" s="7">
        <v>187500</v>
      </c>
    </row>
    <row r="503" spans="6:10" x14ac:dyDescent="0.2">
      <c r="F503" s="5">
        <v>1270</v>
      </c>
      <c r="G503" s="7">
        <v>144000</v>
      </c>
      <c r="I503" s="5">
        <v>883</v>
      </c>
      <c r="J503" s="7">
        <v>178000</v>
      </c>
    </row>
    <row r="504" spans="6:10" x14ac:dyDescent="0.2">
      <c r="F504" s="5">
        <v>1276</v>
      </c>
      <c r="G504" s="7">
        <v>137000</v>
      </c>
      <c r="I504" s="5">
        <v>884</v>
      </c>
      <c r="J504" s="7">
        <v>118500</v>
      </c>
    </row>
    <row r="505" spans="6:10" x14ac:dyDescent="0.2">
      <c r="F505" s="5">
        <v>1279</v>
      </c>
      <c r="G505" s="7">
        <v>237000</v>
      </c>
      <c r="I505" s="5">
        <v>885</v>
      </c>
      <c r="J505" s="7">
        <v>100000</v>
      </c>
    </row>
    <row r="506" spans="6:10" x14ac:dyDescent="0.2">
      <c r="F506" s="5">
        <v>1284</v>
      </c>
      <c r="G506" s="7">
        <v>139000</v>
      </c>
      <c r="I506" s="5">
        <v>886</v>
      </c>
      <c r="J506" s="7">
        <v>328900</v>
      </c>
    </row>
    <row r="507" spans="6:10" x14ac:dyDescent="0.2">
      <c r="F507" s="5">
        <v>1290</v>
      </c>
      <c r="G507" s="7">
        <v>281000</v>
      </c>
      <c r="I507" s="5">
        <v>888</v>
      </c>
      <c r="J507" s="7">
        <v>135500</v>
      </c>
    </row>
    <row r="508" spans="6:10" x14ac:dyDescent="0.2">
      <c r="F508" s="5">
        <v>1294</v>
      </c>
      <c r="G508" s="7">
        <v>162900</v>
      </c>
      <c r="I508" s="5">
        <v>891</v>
      </c>
      <c r="J508" s="7">
        <v>122900</v>
      </c>
    </row>
    <row r="509" spans="6:10" x14ac:dyDescent="0.2">
      <c r="F509" s="5">
        <v>1296</v>
      </c>
      <c r="G509" s="7">
        <v>138500</v>
      </c>
      <c r="I509" s="5">
        <v>894</v>
      </c>
      <c r="J509" s="7">
        <v>165000</v>
      </c>
    </row>
    <row r="510" spans="6:10" x14ac:dyDescent="0.2">
      <c r="F510" s="5">
        <v>1297</v>
      </c>
      <c r="G510" s="7">
        <v>155000</v>
      </c>
      <c r="I510" s="5">
        <v>895</v>
      </c>
      <c r="J510" s="7">
        <v>118858</v>
      </c>
    </row>
    <row r="511" spans="6:10" x14ac:dyDescent="0.2">
      <c r="F511" s="5">
        <v>1300</v>
      </c>
      <c r="G511" s="7">
        <v>154000</v>
      </c>
      <c r="I511" s="5">
        <v>897</v>
      </c>
      <c r="J511" s="7">
        <v>106500</v>
      </c>
    </row>
    <row r="512" spans="6:10" x14ac:dyDescent="0.2">
      <c r="F512" s="5">
        <v>1303</v>
      </c>
      <c r="G512" s="7">
        <v>290000</v>
      </c>
      <c r="I512" s="5">
        <v>898</v>
      </c>
      <c r="J512" s="7">
        <v>142953</v>
      </c>
    </row>
    <row r="513" spans="6:10" x14ac:dyDescent="0.2">
      <c r="F513" s="5">
        <v>1304</v>
      </c>
      <c r="G513" s="7">
        <v>232000</v>
      </c>
      <c r="I513" s="5">
        <v>900</v>
      </c>
      <c r="J513" s="7">
        <v>135000</v>
      </c>
    </row>
    <row r="514" spans="6:10" x14ac:dyDescent="0.2">
      <c r="F514" s="5">
        <v>1309</v>
      </c>
      <c r="G514" s="7">
        <v>147000</v>
      </c>
      <c r="I514" s="5">
        <v>901</v>
      </c>
      <c r="J514" s="7">
        <v>110000</v>
      </c>
    </row>
    <row r="515" spans="6:10" x14ac:dyDescent="0.2">
      <c r="F515" s="5">
        <v>1311</v>
      </c>
      <c r="G515" s="7">
        <v>335000</v>
      </c>
      <c r="I515" s="5">
        <v>902</v>
      </c>
      <c r="J515" s="7">
        <v>153000</v>
      </c>
    </row>
    <row r="516" spans="6:10" x14ac:dyDescent="0.2">
      <c r="F516" s="5">
        <v>1316</v>
      </c>
      <c r="G516" s="7">
        <v>206900</v>
      </c>
      <c r="I516" s="5">
        <v>903</v>
      </c>
      <c r="J516" s="7">
        <v>180000</v>
      </c>
    </row>
    <row r="517" spans="6:10" x14ac:dyDescent="0.2">
      <c r="F517" s="5">
        <v>1320</v>
      </c>
      <c r="G517" s="7">
        <v>111000</v>
      </c>
      <c r="I517" s="5">
        <v>904</v>
      </c>
      <c r="J517" s="7">
        <v>240000</v>
      </c>
    </row>
    <row r="518" spans="6:10" x14ac:dyDescent="0.2">
      <c r="F518" s="5">
        <v>1321</v>
      </c>
      <c r="G518" s="7">
        <v>156500</v>
      </c>
      <c r="I518" s="5">
        <v>905</v>
      </c>
      <c r="J518" s="7">
        <v>125500</v>
      </c>
    </row>
    <row r="519" spans="6:10" x14ac:dyDescent="0.2">
      <c r="F519" s="5">
        <v>1323</v>
      </c>
      <c r="G519" s="7">
        <v>190000</v>
      </c>
      <c r="I519" s="5">
        <v>909</v>
      </c>
      <c r="J519" s="7">
        <v>131000</v>
      </c>
    </row>
    <row r="520" spans="6:10" x14ac:dyDescent="0.2">
      <c r="F520" s="5">
        <v>1325</v>
      </c>
      <c r="G520" s="7">
        <v>147000</v>
      </c>
      <c r="I520" s="5">
        <v>912</v>
      </c>
      <c r="J520" s="7">
        <v>143500</v>
      </c>
    </row>
    <row r="521" spans="6:10" x14ac:dyDescent="0.2">
      <c r="F521" s="5">
        <v>1327</v>
      </c>
      <c r="G521" s="7">
        <v>79000</v>
      </c>
      <c r="I521" s="5">
        <v>913</v>
      </c>
      <c r="J521" s="7">
        <v>88000</v>
      </c>
    </row>
    <row r="522" spans="6:10" x14ac:dyDescent="0.2">
      <c r="F522" s="5">
        <v>1331</v>
      </c>
      <c r="G522" s="7">
        <v>227000</v>
      </c>
      <c r="I522" s="5">
        <v>917</v>
      </c>
      <c r="J522" s="7">
        <v>35311</v>
      </c>
    </row>
    <row r="523" spans="6:10" x14ac:dyDescent="0.2">
      <c r="F523" s="5">
        <v>1336</v>
      </c>
      <c r="G523" s="7">
        <v>167900</v>
      </c>
      <c r="I523" s="5">
        <v>918</v>
      </c>
      <c r="J523" s="7">
        <v>135000</v>
      </c>
    </row>
    <row r="524" spans="6:10" x14ac:dyDescent="0.2">
      <c r="F524" s="5">
        <v>1337</v>
      </c>
      <c r="G524" s="7">
        <v>135000</v>
      </c>
      <c r="I524" s="5">
        <v>922</v>
      </c>
      <c r="J524" s="7">
        <v>145900</v>
      </c>
    </row>
    <row r="525" spans="6:10" x14ac:dyDescent="0.2">
      <c r="F525" s="5">
        <v>1339</v>
      </c>
      <c r="G525" s="7">
        <v>200000</v>
      </c>
      <c r="I525" s="5">
        <v>923</v>
      </c>
      <c r="J525" s="7">
        <v>169990</v>
      </c>
    </row>
    <row r="526" spans="6:10" x14ac:dyDescent="0.2">
      <c r="F526" s="5">
        <v>1341</v>
      </c>
      <c r="G526" s="7">
        <v>123000</v>
      </c>
      <c r="I526" s="5">
        <v>924</v>
      </c>
      <c r="J526" s="7">
        <v>193000</v>
      </c>
    </row>
    <row r="527" spans="6:10" x14ac:dyDescent="0.2">
      <c r="F527" s="5">
        <v>1345</v>
      </c>
      <c r="G527" s="7">
        <v>155835</v>
      </c>
      <c r="I527" s="5">
        <v>926</v>
      </c>
      <c r="J527" s="7">
        <v>175000</v>
      </c>
    </row>
    <row r="528" spans="6:10" x14ac:dyDescent="0.2">
      <c r="F528" s="5">
        <v>1348</v>
      </c>
      <c r="G528" s="7">
        <v>283463</v>
      </c>
      <c r="I528" s="5">
        <v>928</v>
      </c>
      <c r="J528" s="7">
        <v>176000</v>
      </c>
    </row>
    <row r="529" spans="6:10" x14ac:dyDescent="0.2">
      <c r="F529" s="5">
        <v>1351</v>
      </c>
      <c r="G529" s="7">
        <v>200000</v>
      </c>
      <c r="I529" s="5">
        <v>929</v>
      </c>
      <c r="J529" s="7">
        <v>236500</v>
      </c>
    </row>
    <row r="530" spans="6:10" x14ac:dyDescent="0.2">
      <c r="F530" s="5">
        <v>1352</v>
      </c>
      <c r="G530" s="7">
        <v>171000</v>
      </c>
      <c r="I530" s="5">
        <v>930</v>
      </c>
      <c r="J530" s="7">
        <v>222000</v>
      </c>
    </row>
    <row r="531" spans="6:10" x14ac:dyDescent="0.2">
      <c r="F531" s="5">
        <v>1356</v>
      </c>
      <c r="G531" s="7">
        <v>170000</v>
      </c>
      <c r="I531" s="5">
        <v>934</v>
      </c>
      <c r="J531" s="7">
        <v>190000</v>
      </c>
    </row>
    <row r="532" spans="6:10" x14ac:dyDescent="0.2">
      <c r="F532" s="5">
        <v>1364</v>
      </c>
      <c r="G532" s="7">
        <v>156932</v>
      </c>
      <c r="I532" s="5">
        <v>936</v>
      </c>
      <c r="J532" s="7">
        <v>79900</v>
      </c>
    </row>
    <row r="533" spans="6:10" x14ac:dyDescent="0.2">
      <c r="F533" s="5">
        <v>1371</v>
      </c>
      <c r="G533" s="7">
        <v>105000</v>
      </c>
      <c r="I533" s="5">
        <v>937</v>
      </c>
      <c r="J533" s="7">
        <v>184900</v>
      </c>
    </row>
    <row r="534" spans="6:10" x14ac:dyDescent="0.2">
      <c r="F534" s="5">
        <v>1372</v>
      </c>
      <c r="G534" s="7">
        <v>165500</v>
      </c>
      <c r="I534" s="5">
        <v>940</v>
      </c>
      <c r="J534" s="7">
        <v>244400</v>
      </c>
    </row>
    <row r="535" spans="6:10" x14ac:dyDescent="0.2">
      <c r="F535" s="5">
        <v>1373</v>
      </c>
      <c r="G535" s="7">
        <v>274300</v>
      </c>
      <c r="I535" s="5">
        <v>941</v>
      </c>
      <c r="J535" s="7">
        <v>150900</v>
      </c>
    </row>
    <row r="536" spans="6:10" x14ac:dyDescent="0.2">
      <c r="F536" s="5">
        <v>1375</v>
      </c>
      <c r="G536" s="7">
        <v>250000</v>
      </c>
      <c r="I536" s="5">
        <v>942</v>
      </c>
      <c r="J536" s="7">
        <v>214000</v>
      </c>
    </row>
    <row r="537" spans="6:10" x14ac:dyDescent="0.2">
      <c r="F537" s="5">
        <v>1376</v>
      </c>
      <c r="G537" s="7">
        <v>239000</v>
      </c>
      <c r="I537" s="5">
        <v>943</v>
      </c>
      <c r="J537" s="7">
        <v>150000</v>
      </c>
    </row>
    <row r="538" spans="6:10" x14ac:dyDescent="0.2">
      <c r="F538" s="5">
        <v>1380</v>
      </c>
      <c r="G538" s="7">
        <v>167500</v>
      </c>
      <c r="I538" s="5">
        <v>945</v>
      </c>
      <c r="J538" s="7">
        <v>137500</v>
      </c>
    </row>
    <row r="539" spans="6:10" x14ac:dyDescent="0.2">
      <c r="F539" s="5">
        <v>1387</v>
      </c>
      <c r="G539" s="7">
        <v>250000</v>
      </c>
      <c r="I539" s="5">
        <v>949</v>
      </c>
      <c r="J539" s="7">
        <v>192500</v>
      </c>
    </row>
    <row r="540" spans="6:10" x14ac:dyDescent="0.2">
      <c r="F540" s="5">
        <v>1391</v>
      </c>
      <c r="G540" s="7">
        <v>235000</v>
      </c>
      <c r="I540" s="5">
        <v>951</v>
      </c>
      <c r="J540" s="7">
        <v>129000</v>
      </c>
    </row>
    <row r="541" spans="6:10" x14ac:dyDescent="0.2">
      <c r="F541" s="5">
        <v>1396</v>
      </c>
      <c r="G541" s="7">
        <v>281213</v>
      </c>
      <c r="I541" s="5">
        <v>952</v>
      </c>
      <c r="J541" s="7">
        <v>119900</v>
      </c>
    </row>
    <row r="542" spans="6:10" x14ac:dyDescent="0.2">
      <c r="F542" s="5">
        <v>1407</v>
      </c>
      <c r="G542" s="7">
        <v>133000</v>
      </c>
      <c r="I542" s="5">
        <v>953</v>
      </c>
      <c r="J542" s="7">
        <v>133900</v>
      </c>
    </row>
    <row r="543" spans="6:10" x14ac:dyDescent="0.2">
      <c r="F543" s="5">
        <v>1411</v>
      </c>
      <c r="G543" s="7">
        <v>230000</v>
      </c>
      <c r="I543" s="5">
        <v>954</v>
      </c>
      <c r="J543" s="7">
        <v>172000</v>
      </c>
    </row>
    <row r="544" spans="6:10" x14ac:dyDescent="0.2">
      <c r="F544" s="5">
        <v>1412</v>
      </c>
      <c r="G544" s="7">
        <v>140000</v>
      </c>
      <c r="I544" s="5">
        <v>955</v>
      </c>
      <c r="J544" s="7">
        <v>127500</v>
      </c>
    </row>
    <row r="545" spans="6:10" x14ac:dyDescent="0.2">
      <c r="F545" s="5">
        <v>1414</v>
      </c>
      <c r="G545" s="7">
        <v>257000</v>
      </c>
      <c r="I545" s="5">
        <v>959</v>
      </c>
      <c r="J545" s="7">
        <v>185000</v>
      </c>
    </row>
    <row r="546" spans="6:10" x14ac:dyDescent="0.2">
      <c r="F546" s="5">
        <v>1419</v>
      </c>
      <c r="G546" s="7">
        <v>124000</v>
      </c>
      <c r="I546" s="5">
        <v>961</v>
      </c>
      <c r="J546" s="7">
        <v>116500</v>
      </c>
    </row>
    <row r="547" spans="6:10" x14ac:dyDescent="0.2">
      <c r="F547" s="5">
        <v>1421</v>
      </c>
      <c r="G547" s="7">
        <v>179900</v>
      </c>
      <c r="I547" s="5">
        <v>962</v>
      </c>
      <c r="J547" s="7">
        <v>272000</v>
      </c>
    </row>
    <row r="548" spans="6:10" x14ac:dyDescent="0.2">
      <c r="F548" s="5">
        <v>1426</v>
      </c>
      <c r="G548" s="7">
        <v>142000</v>
      </c>
      <c r="I548" s="5">
        <v>966</v>
      </c>
      <c r="J548" s="7">
        <v>178900</v>
      </c>
    </row>
    <row r="549" spans="6:10" x14ac:dyDescent="0.2">
      <c r="F549" s="5">
        <v>1427</v>
      </c>
      <c r="G549" s="7">
        <v>271000</v>
      </c>
      <c r="I549" s="5">
        <v>968</v>
      </c>
      <c r="J549" s="7">
        <v>135000</v>
      </c>
    </row>
    <row r="550" spans="6:10" x14ac:dyDescent="0.2">
      <c r="F550" s="5">
        <v>1434</v>
      </c>
      <c r="G550" s="7">
        <v>186500</v>
      </c>
      <c r="I550" s="5">
        <v>969</v>
      </c>
      <c r="J550" s="7">
        <v>37900</v>
      </c>
    </row>
    <row r="551" spans="6:10" x14ac:dyDescent="0.2">
      <c r="F551" s="5">
        <v>1435</v>
      </c>
      <c r="G551" s="7">
        <v>160000</v>
      </c>
      <c r="I551" s="5">
        <v>971</v>
      </c>
      <c r="J551" s="7">
        <v>135000</v>
      </c>
    </row>
    <row r="552" spans="6:10" x14ac:dyDescent="0.2">
      <c r="F552" s="5">
        <v>1436</v>
      </c>
      <c r="G552" s="7">
        <v>174000</v>
      </c>
      <c r="I552" s="5">
        <v>972</v>
      </c>
      <c r="J552" s="7">
        <v>173000</v>
      </c>
    </row>
    <row r="553" spans="6:10" x14ac:dyDescent="0.2">
      <c r="F553" s="5">
        <v>1438</v>
      </c>
      <c r="G553" s="7">
        <v>394617</v>
      </c>
      <c r="I553" s="5">
        <v>973</v>
      </c>
      <c r="J553" s="7">
        <v>99500</v>
      </c>
    </row>
    <row r="554" spans="6:10" x14ac:dyDescent="0.2">
      <c r="F554" s="5">
        <v>1439</v>
      </c>
      <c r="G554" s="7">
        <v>149700</v>
      </c>
      <c r="I554" s="5">
        <v>975</v>
      </c>
      <c r="J554" s="7">
        <v>167500</v>
      </c>
    </row>
    <row r="555" spans="6:10" x14ac:dyDescent="0.2">
      <c r="F555" s="5">
        <v>1440</v>
      </c>
      <c r="G555" s="7">
        <v>197000</v>
      </c>
      <c r="I555" s="5">
        <v>976</v>
      </c>
      <c r="J555" s="7">
        <v>165000</v>
      </c>
    </row>
    <row r="556" spans="6:10" x14ac:dyDescent="0.2">
      <c r="F556" s="5">
        <v>1441</v>
      </c>
      <c r="G556" s="7">
        <v>191000</v>
      </c>
      <c r="I556" s="5">
        <v>977</v>
      </c>
      <c r="J556" s="7">
        <v>85500</v>
      </c>
    </row>
    <row r="557" spans="6:10" x14ac:dyDescent="0.2">
      <c r="F557" s="5">
        <v>1443</v>
      </c>
      <c r="G557" s="7">
        <v>310000</v>
      </c>
      <c r="I557" s="5">
        <v>978</v>
      </c>
      <c r="J557" s="7">
        <v>199900</v>
      </c>
    </row>
    <row r="558" spans="6:10" x14ac:dyDescent="0.2">
      <c r="F558" s="5">
        <v>1446</v>
      </c>
      <c r="G558" s="7">
        <v>129000</v>
      </c>
      <c r="I558" s="5">
        <v>979</v>
      </c>
      <c r="J558" s="7">
        <v>110000</v>
      </c>
    </row>
    <row r="559" spans="6:10" x14ac:dyDescent="0.2">
      <c r="F559" s="5">
        <v>1448</v>
      </c>
      <c r="G559" s="7">
        <v>240000</v>
      </c>
      <c r="I559" s="5">
        <v>981</v>
      </c>
      <c r="J559" s="7">
        <v>178400</v>
      </c>
    </row>
    <row r="560" spans="6:10" x14ac:dyDescent="0.2">
      <c r="F560" s="5">
        <v>1449</v>
      </c>
      <c r="G560" s="7">
        <v>112000</v>
      </c>
      <c r="I560" s="5">
        <v>983</v>
      </c>
      <c r="J560" s="7">
        <v>159895</v>
      </c>
    </row>
    <row r="561" spans="6:10" x14ac:dyDescent="0.2">
      <c r="F561" s="5">
        <v>1452</v>
      </c>
      <c r="G561" s="7">
        <v>287090</v>
      </c>
      <c r="I561" s="5">
        <v>984</v>
      </c>
      <c r="J561" s="7">
        <v>255900</v>
      </c>
    </row>
    <row r="562" spans="6:10" x14ac:dyDescent="0.2">
      <c r="F562" s="5">
        <v>1454</v>
      </c>
      <c r="G562" s="7">
        <v>84500</v>
      </c>
      <c r="I562" s="5">
        <v>986</v>
      </c>
      <c r="J562" s="7">
        <v>125000</v>
      </c>
    </row>
    <row r="563" spans="6:10" x14ac:dyDescent="0.2">
      <c r="F563" s="5">
        <v>1457</v>
      </c>
      <c r="G563" s="7">
        <v>210000</v>
      </c>
      <c r="I563" s="5">
        <v>987</v>
      </c>
      <c r="J563" s="7">
        <v>117000</v>
      </c>
    </row>
    <row r="564" spans="6:10" x14ac:dyDescent="0.2">
      <c r="F564" s="5">
        <v>1460</v>
      </c>
      <c r="G564" s="7">
        <v>147500</v>
      </c>
      <c r="I564" s="5">
        <v>989</v>
      </c>
      <c r="J564" s="7">
        <v>195000</v>
      </c>
    </row>
    <row r="565" spans="6:10" x14ac:dyDescent="0.2">
      <c r="I565" s="5">
        <v>990</v>
      </c>
      <c r="J565" s="7">
        <v>197000</v>
      </c>
    </row>
    <row r="566" spans="6:10" x14ac:dyDescent="0.2">
      <c r="I566" s="5">
        <v>994</v>
      </c>
      <c r="J566" s="7">
        <v>173900</v>
      </c>
    </row>
    <row r="567" spans="6:10" x14ac:dyDescent="0.2">
      <c r="I567" s="5">
        <v>996</v>
      </c>
      <c r="J567" s="7">
        <v>121600</v>
      </c>
    </row>
    <row r="568" spans="6:10" x14ac:dyDescent="0.2">
      <c r="I568" s="5">
        <v>997</v>
      </c>
      <c r="J568" s="7">
        <v>136500</v>
      </c>
    </row>
    <row r="569" spans="6:10" x14ac:dyDescent="0.2">
      <c r="I569" s="5">
        <v>998</v>
      </c>
      <c r="J569" s="7">
        <v>185000</v>
      </c>
    </row>
    <row r="570" spans="6:10" x14ac:dyDescent="0.2">
      <c r="I570" s="5">
        <v>999</v>
      </c>
      <c r="J570" s="7">
        <v>91000</v>
      </c>
    </row>
    <row r="571" spans="6:10" x14ac:dyDescent="0.2">
      <c r="I571" s="5">
        <v>1000</v>
      </c>
      <c r="J571" s="7">
        <v>206000</v>
      </c>
    </row>
    <row r="572" spans="6:10" x14ac:dyDescent="0.2">
      <c r="I572" s="5">
        <v>1002</v>
      </c>
      <c r="J572" s="7">
        <v>86000</v>
      </c>
    </row>
    <row r="573" spans="6:10" x14ac:dyDescent="0.2">
      <c r="I573" s="5">
        <v>1004</v>
      </c>
      <c r="J573" s="7">
        <v>136905</v>
      </c>
    </row>
    <row r="574" spans="6:10" x14ac:dyDescent="0.2">
      <c r="I574" s="5">
        <v>1005</v>
      </c>
      <c r="J574" s="7">
        <v>181000</v>
      </c>
    </row>
    <row r="575" spans="6:10" x14ac:dyDescent="0.2">
      <c r="I575" s="5">
        <v>1006</v>
      </c>
      <c r="J575" s="7">
        <v>149900</v>
      </c>
    </row>
    <row r="576" spans="6:10" x14ac:dyDescent="0.2">
      <c r="I576" s="5">
        <v>1007</v>
      </c>
      <c r="J576" s="7">
        <v>163500</v>
      </c>
    </row>
    <row r="577" spans="9:10" x14ac:dyDescent="0.2">
      <c r="I577" s="5">
        <v>1009</v>
      </c>
      <c r="J577" s="7">
        <v>240000</v>
      </c>
    </row>
    <row r="578" spans="9:10" x14ac:dyDescent="0.2">
      <c r="I578" s="5">
        <v>1010</v>
      </c>
      <c r="J578" s="7">
        <v>102000</v>
      </c>
    </row>
    <row r="579" spans="9:10" x14ac:dyDescent="0.2">
      <c r="I579" s="5">
        <v>1013</v>
      </c>
      <c r="J579" s="7">
        <v>165000</v>
      </c>
    </row>
    <row r="580" spans="9:10" x14ac:dyDescent="0.2">
      <c r="I580" s="5">
        <v>1014</v>
      </c>
      <c r="J580" s="7">
        <v>85000</v>
      </c>
    </row>
    <row r="581" spans="9:10" x14ac:dyDescent="0.2">
      <c r="I581" s="5">
        <v>1015</v>
      </c>
      <c r="J581" s="7">
        <v>119200</v>
      </c>
    </row>
    <row r="582" spans="9:10" x14ac:dyDescent="0.2">
      <c r="I582" s="5">
        <v>1018</v>
      </c>
      <c r="J582" s="7">
        <v>187500</v>
      </c>
    </row>
    <row r="583" spans="9:10" x14ac:dyDescent="0.2">
      <c r="I583" s="5">
        <v>1019</v>
      </c>
      <c r="J583" s="7">
        <v>160000</v>
      </c>
    </row>
    <row r="584" spans="9:10" x14ac:dyDescent="0.2">
      <c r="I584" s="5">
        <v>1020</v>
      </c>
      <c r="J584" s="7">
        <v>213490</v>
      </c>
    </row>
    <row r="585" spans="9:10" x14ac:dyDescent="0.2">
      <c r="I585" s="5">
        <v>1021</v>
      </c>
      <c r="J585" s="7">
        <v>176000</v>
      </c>
    </row>
    <row r="586" spans="9:10" x14ac:dyDescent="0.2">
      <c r="I586" s="5">
        <v>1022</v>
      </c>
      <c r="J586" s="7">
        <v>194000</v>
      </c>
    </row>
    <row r="587" spans="9:10" x14ac:dyDescent="0.2">
      <c r="I587" s="5">
        <v>1023</v>
      </c>
      <c r="J587" s="7">
        <v>87000</v>
      </c>
    </row>
    <row r="588" spans="9:10" x14ac:dyDescent="0.2">
      <c r="I588" s="5">
        <v>1024</v>
      </c>
      <c r="J588" s="7">
        <v>191000</v>
      </c>
    </row>
    <row r="589" spans="9:10" x14ac:dyDescent="0.2">
      <c r="I589" s="5">
        <v>1025</v>
      </c>
      <c r="J589" s="7">
        <v>287000</v>
      </c>
    </row>
    <row r="590" spans="9:10" x14ac:dyDescent="0.2">
      <c r="I590" s="5">
        <v>1031</v>
      </c>
      <c r="J590" s="7">
        <v>160000</v>
      </c>
    </row>
    <row r="591" spans="9:10" x14ac:dyDescent="0.2">
      <c r="I591" s="5">
        <v>1033</v>
      </c>
      <c r="J591" s="7">
        <v>310000</v>
      </c>
    </row>
    <row r="592" spans="9:10" x14ac:dyDescent="0.2">
      <c r="I592" s="5">
        <v>1034</v>
      </c>
      <c r="J592" s="7">
        <v>230000</v>
      </c>
    </row>
    <row r="593" spans="9:10" x14ac:dyDescent="0.2">
      <c r="I593" s="5">
        <v>1035</v>
      </c>
      <c r="J593" s="7">
        <v>119750</v>
      </c>
    </row>
    <row r="594" spans="9:10" x14ac:dyDescent="0.2">
      <c r="I594" s="5">
        <v>1036</v>
      </c>
      <c r="J594" s="7">
        <v>84000</v>
      </c>
    </row>
    <row r="595" spans="9:10" x14ac:dyDescent="0.2">
      <c r="I595" s="5">
        <v>1038</v>
      </c>
      <c r="J595" s="7">
        <v>287000</v>
      </c>
    </row>
    <row r="596" spans="9:10" x14ac:dyDescent="0.2">
      <c r="I596" s="5">
        <v>1042</v>
      </c>
      <c r="J596" s="7">
        <v>173000</v>
      </c>
    </row>
    <row r="597" spans="9:10" x14ac:dyDescent="0.2">
      <c r="I597" s="5">
        <v>1043</v>
      </c>
      <c r="J597" s="7">
        <v>196000</v>
      </c>
    </row>
    <row r="598" spans="9:10" x14ac:dyDescent="0.2">
      <c r="I598" s="5">
        <v>1046</v>
      </c>
      <c r="J598" s="7">
        <v>139600</v>
      </c>
    </row>
    <row r="599" spans="9:10" x14ac:dyDescent="0.2">
      <c r="I599" s="5">
        <v>1048</v>
      </c>
      <c r="J599" s="7">
        <v>145000</v>
      </c>
    </row>
    <row r="600" spans="9:10" x14ac:dyDescent="0.2">
      <c r="I600" s="5">
        <v>1050</v>
      </c>
      <c r="J600" s="7">
        <v>84900</v>
      </c>
    </row>
    <row r="601" spans="9:10" x14ac:dyDescent="0.2">
      <c r="I601" s="5">
        <v>1054</v>
      </c>
      <c r="J601" s="7">
        <v>144500</v>
      </c>
    </row>
    <row r="602" spans="9:10" x14ac:dyDescent="0.2">
      <c r="I602" s="5">
        <v>1057</v>
      </c>
      <c r="J602" s="7">
        <v>185850</v>
      </c>
    </row>
    <row r="603" spans="9:10" x14ac:dyDescent="0.2">
      <c r="I603" s="5">
        <v>1058</v>
      </c>
      <c r="J603" s="7">
        <v>248000</v>
      </c>
    </row>
    <row r="604" spans="9:10" x14ac:dyDescent="0.2">
      <c r="I604" s="5">
        <v>1060</v>
      </c>
      <c r="J604" s="7">
        <v>220000</v>
      </c>
    </row>
    <row r="605" spans="9:10" x14ac:dyDescent="0.2">
      <c r="I605" s="5">
        <v>1061</v>
      </c>
      <c r="J605" s="7">
        <v>213500</v>
      </c>
    </row>
    <row r="606" spans="9:10" x14ac:dyDescent="0.2">
      <c r="I606" s="5">
        <v>1064</v>
      </c>
      <c r="J606" s="7">
        <v>110500</v>
      </c>
    </row>
    <row r="607" spans="9:10" x14ac:dyDescent="0.2">
      <c r="I607" s="5">
        <v>1065</v>
      </c>
      <c r="J607" s="7">
        <v>154000</v>
      </c>
    </row>
    <row r="608" spans="9:10" x14ac:dyDescent="0.2">
      <c r="I608" s="5">
        <v>1067</v>
      </c>
      <c r="J608" s="7">
        <v>178000</v>
      </c>
    </row>
    <row r="609" spans="9:10" x14ac:dyDescent="0.2">
      <c r="I609" s="5">
        <v>1069</v>
      </c>
      <c r="J609" s="7">
        <v>151400</v>
      </c>
    </row>
    <row r="610" spans="9:10" x14ac:dyDescent="0.2">
      <c r="I610" s="5">
        <v>1070</v>
      </c>
      <c r="J610" s="7">
        <v>135000</v>
      </c>
    </row>
    <row r="611" spans="9:10" x14ac:dyDescent="0.2">
      <c r="I611" s="5">
        <v>1073</v>
      </c>
      <c r="J611" s="7">
        <v>91500</v>
      </c>
    </row>
    <row r="612" spans="9:10" x14ac:dyDescent="0.2">
      <c r="I612" s="5">
        <v>1077</v>
      </c>
      <c r="J612" s="7">
        <v>170000</v>
      </c>
    </row>
    <row r="613" spans="9:10" x14ac:dyDescent="0.2">
      <c r="I613" s="5">
        <v>1078</v>
      </c>
      <c r="J613" s="7">
        <v>138800</v>
      </c>
    </row>
    <row r="614" spans="9:10" x14ac:dyDescent="0.2">
      <c r="I614" s="5">
        <v>1079</v>
      </c>
      <c r="J614" s="7">
        <v>155900</v>
      </c>
    </row>
    <row r="615" spans="9:10" x14ac:dyDescent="0.2">
      <c r="I615" s="5">
        <v>1080</v>
      </c>
      <c r="J615" s="7">
        <v>126000</v>
      </c>
    </row>
    <row r="616" spans="9:10" x14ac:dyDescent="0.2">
      <c r="I616" s="5">
        <v>1085</v>
      </c>
      <c r="J616" s="7">
        <v>187500</v>
      </c>
    </row>
    <row r="617" spans="9:10" x14ac:dyDescent="0.2">
      <c r="I617" s="5">
        <v>1087</v>
      </c>
      <c r="J617" s="7">
        <v>83500</v>
      </c>
    </row>
    <row r="618" spans="9:10" x14ac:dyDescent="0.2">
      <c r="I618" s="5">
        <v>1090</v>
      </c>
      <c r="J618" s="7">
        <v>197000</v>
      </c>
    </row>
    <row r="619" spans="9:10" x14ac:dyDescent="0.2">
      <c r="I619" s="5">
        <v>1091</v>
      </c>
      <c r="J619" s="7">
        <v>92900</v>
      </c>
    </row>
    <row r="620" spans="9:10" x14ac:dyDescent="0.2">
      <c r="I620" s="5">
        <v>1093</v>
      </c>
      <c r="J620" s="7">
        <v>136500</v>
      </c>
    </row>
    <row r="621" spans="9:10" x14ac:dyDescent="0.2">
      <c r="I621" s="5">
        <v>1097</v>
      </c>
      <c r="J621" s="7">
        <v>127000</v>
      </c>
    </row>
    <row r="622" spans="9:10" x14ac:dyDescent="0.2">
      <c r="I622" s="5">
        <v>1098</v>
      </c>
      <c r="J622" s="7">
        <v>170000</v>
      </c>
    </row>
    <row r="623" spans="9:10" x14ac:dyDescent="0.2">
      <c r="I623" s="5">
        <v>1099</v>
      </c>
      <c r="J623" s="7">
        <v>128000</v>
      </c>
    </row>
    <row r="624" spans="9:10" x14ac:dyDescent="0.2">
      <c r="I624" s="5">
        <v>1101</v>
      </c>
      <c r="J624" s="7">
        <v>60000</v>
      </c>
    </row>
    <row r="625" spans="9:10" x14ac:dyDescent="0.2">
      <c r="I625" s="5">
        <v>1102</v>
      </c>
      <c r="J625" s="7">
        <v>119500</v>
      </c>
    </row>
    <row r="626" spans="9:10" x14ac:dyDescent="0.2">
      <c r="I626" s="5">
        <v>1109</v>
      </c>
      <c r="J626" s="7">
        <v>181000</v>
      </c>
    </row>
    <row r="627" spans="9:10" x14ac:dyDescent="0.2">
      <c r="I627" s="5">
        <v>1111</v>
      </c>
      <c r="J627" s="7">
        <v>188000</v>
      </c>
    </row>
    <row r="628" spans="9:10" x14ac:dyDescent="0.2">
      <c r="I628" s="5">
        <v>1114</v>
      </c>
      <c r="J628" s="7">
        <v>134500</v>
      </c>
    </row>
    <row r="629" spans="9:10" x14ac:dyDescent="0.2">
      <c r="I629" s="5">
        <v>1117</v>
      </c>
      <c r="J629" s="7">
        <v>184100</v>
      </c>
    </row>
    <row r="630" spans="9:10" x14ac:dyDescent="0.2">
      <c r="I630" s="5">
        <v>1118</v>
      </c>
      <c r="J630" s="7">
        <v>130000</v>
      </c>
    </row>
    <row r="631" spans="9:10" x14ac:dyDescent="0.2">
      <c r="I631" s="5">
        <v>1121</v>
      </c>
      <c r="J631" s="7">
        <v>118400</v>
      </c>
    </row>
    <row r="632" spans="9:10" x14ac:dyDescent="0.2">
      <c r="I632" s="5">
        <v>1123</v>
      </c>
      <c r="J632" s="7">
        <v>112000</v>
      </c>
    </row>
    <row r="633" spans="9:10" x14ac:dyDescent="0.2">
      <c r="I633" s="5">
        <v>1124</v>
      </c>
      <c r="J633" s="7">
        <v>118000</v>
      </c>
    </row>
    <row r="634" spans="9:10" x14ac:dyDescent="0.2">
      <c r="I634" s="5">
        <v>1125</v>
      </c>
      <c r="J634" s="7">
        <v>163900</v>
      </c>
    </row>
    <row r="635" spans="9:10" x14ac:dyDescent="0.2">
      <c r="I635" s="5">
        <v>1126</v>
      </c>
      <c r="J635" s="7">
        <v>115000</v>
      </c>
    </row>
    <row r="636" spans="9:10" x14ac:dyDescent="0.2">
      <c r="I636" s="5">
        <v>1127</v>
      </c>
      <c r="J636" s="7">
        <v>174000</v>
      </c>
    </row>
    <row r="637" spans="9:10" x14ac:dyDescent="0.2">
      <c r="I637" s="5">
        <v>1129</v>
      </c>
      <c r="J637" s="7">
        <v>215000</v>
      </c>
    </row>
    <row r="638" spans="9:10" x14ac:dyDescent="0.2">
      <c r="I638" s="5">
        <v>1130</v>
      </c>
      <c r="J638" s="7">
        <v>140000</v>
      </c>
    </row>
    <row r="639" spans="9:10" x14ac:dyDescent="0.2">
      <c r="I639" s="5">
        <v>1131</v>
      </c>
      <c r="J639" s="7">
        <v>135000</v>
      </c>
    </row>
    <row r="640" spans="9:10" x14ac:dyDescent="0.2">
      <c r="I640" s="5">
        <v>1132</v>
      </c>
      <c r="J640" s="7">
        <v>93500</v>
      </c>
    </row>
    <row r="641" spans="9:10" x14ac:dyDescent="0.2">
      <c r="I641" s="5">
        <v>1135</v>
      </c>
      <c r="J641" s="7">
        <v>169000</v>
      </c>
    </row>
    <row r="642" spans="9:10" x14ac:dyDescent="0.2">
      <c r="I642" s="5">
        <v>1136</v>
      </c>
      <c r="J642" s="7">
        <v>102000</v>
      </c>
    </row>
    <row r="643" spans="9:10" x14ac:dyDescent="0.2">
      <c r="I643" s="5">
        <v>1138</v>
      </c>
      <c r="J643" s="7">
        <v>94000</v>
      </c>
    </row>
    <row r="644" spans="9:10" x14ac:dyDescent="0.2">
      <c r="I644" s="5">
        <v>1139</v>
      </c>
      <c r="J644" s="7">
        <v>196000</v>
      </c>
    </row>
    <row r="645" spans="9:10" x14ac:dyDescent="0.2">
      <c r="I645" s="5">
        <v>1141</v>
      </c>
      <c r="J645" s="7">
        <v>139000</v>
      </c>
    </row>
    <row r="646" spans="9:10" x14ac:dyDescent="0.2">
      <c r="I646" s="5">
        <v>1142</v>
      </c>
      <c r="J646" s="7">
        <v>197500</v>
      </c>
    </row>
    <row r="647" spans="9:10" x14ac:dyDescent="0.2">
      <c r="I647" s="5">
        <v>1144</v>
      </c>
      <c r="J647" s="7">
        <v>80000</v>
      </c>
    </row>
    <row r="648" spans="9:10" x14ac:dyDescent="0.2">
      <c r="I648" s="5">
        <v>1145</v>
      </c>
      <c r="J648" s="7">
        <v>80000</v>
      </c>
    </row>
    <row r="649" spans="9:10" x14ac:dyDescent="0.2">
      <c r="I649" s="5">
        <v>1146</v>
      </c>
      <c r="J649" s="7">
        <v>149000</v>
      </c>
    </row>
    <row r="650" spans="9:10" x14ac:dyDescent="0.2">
      <c r="I650" s="5">
        <v>1147</v>
      </c>
      <c r="J650" s="7">
        <v>180000</v>
      </c>
    </row>
    <row r="651" spans="9:10" x14ac:dyDescent="0.2">
      <c r="I651" s="5">
        <v>1149</v>
      </c>
      <c r="J651" s="7">
        <v>116900</v>
      </c>
    </row>
    <row r="652" spans="9:10" x14ac:dyDescent="0.2">
      <c r="I652" s="5">
        <v>1150</v>
      </c>
      <c r="J652" s="7">
        <v>143000</v>
      </c>
    </row>
    <row r="653" spans="9:10" x14ac:dyDescent="0.2">
      <c r="I653" s="5">
        <v>1151</v>
      </c>
      <c r="J653" s="7">
        <v>124000</v>
      </c>
    </row>
    <row r="654" spans="9:10" x14ac:dyDescent="0.2">
      <c r="I654" s="5">
        <v>1154</v>
      </c>
      <c r="J654" s="7">
        <v>120500</v>
      </c>
    </row>
    <row r="655" spans="9:10" x14ac:dyDescent="0.2">
      <c r="I655" s="5">
        <v>1155</v>
      </c>
      <c r="J655" s="7">
        <v>201800</v>
      </c>
    </row>
    <row r="656" spans="9:10" x14ac:dyDescent="0.2">
      <c r="I656" s="5">
        <v>1158</v>
      </c>
      <c r="J656" s="7">
        <v>230000</v>
      </c>
    </row>
    <row r="657" spans="9:10" x14ac:dyDescent="0.2">
      <c r="I657" s="5">
        <v>1162</v>
      </c>
      <c r="J657" s="7">
        <v>224000</v>
      </c>
    </row>
    <row r="658" spans="9:10" x14ac:dyDescent="0.2">
      <c r="I658" s="5">
        <v>1164</v>
      </c>
      <c r="J658" s="7">
        <v>108959</v>
      </c>
    </row>
    <row r="659" spans="9:10" x14ac:dyDescent="0.2">
      <c r="I659" s="5">
        <v>1165</v>
      </c>
      <c r="J659" s="7">
        <v>194000</v>
      </c>
    </row>
    <row r="660" spans="9:10" x14ac:dyDescent="0.2">
      <c r="I660" s="5">
        <v>1167</v>
      </c>
      <c r="J660" s="7">
        <v>245350</v>
      </c>
    </row>
    <row r="661" spans="9:10" x14ac:dyDescent="0.2">
      <c r="I661" s="5">
        <v>1168</v>
      </c>
      <c r="J661" s="7">
        <v>173000</v>
      </c>
    </row>
    <row r="662" spans="9:10" x14ac:dyDescent="0.2">
      <c r="I662" s="5">
        <v>1173</v>
      </c>
      <c r="J662" s="7">
        <v>171900</v>
      </c>
    </row>
    <row r="663" spans="9:10" x14ac:dyDescent="0.2">
      <c r="I663" s="5">
        <v>1177</v>
      </c>
      <c r="J663" s="7">
        <v>119500</v>
      </c>
    </row>
    <row r="664" spans="9:10" x14ac:dyDescent="0.2">
      <c r="I664" s="5">
        <v>1178</v>
      </c>
      <c r="J664" s="7">
        <v>115000</v>
      </c>
    </row>
    <row r="665" spans="9:10" x14ac:dyDescent="0.2">
      <c r="I665" s="5">
        <v>1179</v>
      </c>
      <c r="J665" s="7">
        <v>154900</v>
      </c>
    </row>
    <row r="666" spans="9:10" x14ac:dyDescent="0.2">
      <c r="I666" s="5">
        <v>1181</v>
      </c>
      <c r="J666" s="7">
        <v>250000</v>
      </c>
    </row>
    <row r="667" spans="9:10" x14ac:dyDescent="0.2">
      <c r="I667" s="5">
        <v>1182</v>
      </c>
      <c r="J667" s="7">
        <v>392500</v>
      </c>
    </row>
    <row r="668" spans="9:10" x14ac:dyDescent="0.2">
      <c r="I668" s="5">
        <v>1184</v>
      </c>
      <c r="J668" s="7">
        <v>120000</v>
      </c>
    </row>
    <row r="669" spans="9:10" x14ac:dyDescent="0.2">
      <c r="I669" s="5">
        <v>1185</v>
      </c>
      <c r="J669" s="7">
        <v>186700</v>
      </c>
    </row>
    <row r="670" spans="9:10" x14ac:dyDescent="0.2">
      <c r="I670" s="5">
        <v>1186</v>
      </c>
      <c r="J670" s="7">
        <v>104900</v>
      </c>
    </row>
    <row r="671" spans="9:10" x14ac:dyDescent="0.2">
      <c r="I671" s="5">
        <v>1189</v>
      </c>
      <c r="J671" s="7">
        <v>195000</v>
      </c>
    </row>
    <row r="672" spans="9:10" x14ac:dyDescent="0.2">
      <c r="I672" s="5">
        <v>1190</v>
      </c>
      <c r="J672" s="7">
        <v>189000</v>
      </c>
    </row>
    <row r="673" spans="9:10" x14ac:dyDescent="0.2">
      <c r="I673" s="5">
        <v>1191</v>
      </c>
      <c r="J673" s="7">
        <v>168000</v>
      </c>
    </row>
    <row r="674" spans="9:10" x14ac:dyDescent="0.2">
      <c r="I674" s="5">
        <v>1193</v>
      </c>
      <c r="J674" s="7">
        <v>125000</v>
      </c>
    </row>
    <row r="675" spans="9:10" x14ac:dyDescent="0.2">
      <c r="I675" s="5">
        <v>1194</v>
      </c>
      <c r="J675" s="7">
        <v>165000</v>
      </c>
    </row>
    <row r="676" spans="9:10" x14ac:dyDescent="0.2">
      <c r="I676" s="5">
        <v>1196</v>
      </c>
      <c r="J676" s="7">
        <v>176000</v>
      </c>
    </row>
    <row r="677" spans="9:10" x14ac:dyDescent="0.2">
      <c r="I677" s="5">
        <v>1197</v>
      </c>
      <c r="J677" s="7">
        <v>219210</v>
      </c>
    </row>
    <row r="678" spans="9:10" x14ac:dyDescent="0.2">
      <c r="I678" s="5">
        <v>1198</v>
      </c>
      <c r="J678" s="7">
        <v>144000</v>
      </c>
    </row>
    <row r="679" spans="9:10" x14ac:dyDescent="0.2">
      <c r="I679" s="5">
        <v>1203</v>
      </c>
      <c r="J679" s="7">
        <v>117000</v>
      </c>
    </row>
    <row r="680" spans="9:10" x14ac:dyDescent="0.2">
      <c r="I680" s="5">
        <v>1207</v>
      </c>
      <c r="J680" s="7">
        <v>107000</v>
      </c>
    </row>
    <row r="681" spans="9:10" x14ac:dyDescent="0.2">
      <c r="I681" s="5">
        <v>1213</v>
      </c>
      <c r="J681" s="7">
        <v>113000</v>
      </c>
    </row>
    <row r="682" spans="9:10" x14ac:dyDescent="0.2">
      <c r="I682" s="5">
        <v>1214</v>
      </c>
      <c r="J682" s="7">
        <v>145000</v>
      </c>
    </row>
    <row r="683" spans="9:10" x14ac:dyDescent="0.2">
      <c r="I683" s="5">
        <v>1215</v>
      </c>
      <c r="J683" s="7">
        <v>134500</v>
      </c>
    </row>
    <row r="684" spans="9:10" x14ac:dyDescent="0.2">
      <c r="I684" s="5">
        <v>1217</v>
      </c>
      <c r="J684" s="7">
        <v>112000</v>
      </c>
    </row>
    <row r="685" spans="9:10" x14ac:dyDescent="0.2">
      <c r="I685" s="5">
        <v>1219</v>
      </c>
      <c r="J685" s="7">
        <v>80500</v>
      </c>
    </row>
    <row r="686" spans="9:10" x14ac:dyDescent="0.2">
      <c r="I686" s="5">
        <v>1221</v>
      </c>
      <c r="J686" s="7">
        <v>115000</v>
      </c>
    </row>
    <row r="687" spans="9:10" x14ac:dyDescent="0.2">
      <c r="I687" s="5">
        <v>1222</v>
      </c>
      <c r="J687" s="7">
        <v>134000</v>
      </c>
    </row>
    <row r="688" spans="9:10" x14ac:dyDescent="0.2">
      <c r="I688" s="5">
        <v>1225</v>
      </c>
      <c r="J688" s="7">
        <v>184000</v>
      </c>
    </row>
    <row r="689" spans="9:10" x14ac:dyDescent="0.2">
      <c r="I689" s="5">
        <v>1226</v>
      </c>
      <c r="J689" s="7">
        <v>145000</v>
      </c>
    </row>
    <row r="690" spans="9:10" x14ac:dyDescent="0.2">
      <c r="I690" s="5">
        <v>1229</v>
      </c>
      <c r="J690" s="7">
        <v>367294</v>
      </c>
    </row>
    <row r="691" spans="9:10" x14ac:dyDescent="0.2">
      <c r="I691" s="5">
        <v>1231</v>
      </c>
      <c r="J691" s="7">
        <v>190000</v>
      </c>
    </row>
    <row r="692" spans="9:10" x14ac:dyDescent="0.2">
      <c r="I692" s="5">
        <v>1234</v>
      </c>
      <c r="J692" s="7">
        <v>142000</v>
      </c>
    </row>
    <row r="693" spans="9:10" x14ac:dyDescent="0.2">
      <c r="I693" s="5">
        <v>1235</v>
      </c>
      <c r="J693" s="7">
        <v>130000</v>
      </c>
    </row>
    <row r="694" spans="9:10" x14ac:dyDescent="0.2">
      <c r="I694" s="5">
        <v>1237</v>
      </c>
      <c r="J694" s="7">
        <v>175500</v>
      </c>
    </row>
    <row r="695" spans="9:10" x14ac:dyDescent="0.2">
      <c r="I695" s="5">
        <v>1238</v>
      </c>
      <c r="J695" s="7">
        <v>195000</v>
      </c>
    </row>
    <row r="696" spans="9:10" x14ac:dyDescent="0.2">
      <c r="I696" s="5">
        <v>1239</v>
      </c>
      <c r="J696" s="7">
        <v>142500</v>
      </c>
    </row>
    <row r="697" spans="9:10" x14ac:dyDescent="0.2">
      <c r="I697" s="5">
        <v>1240</v>
      </c>
      <c r="J697" s="7">
        <v>265900</v>
      </c>
    </row>
    <row r="698" spans="9:10" x14ac:dyDescent="0.2">
      <c r="I698" s="5">
        <v>1241</v>
      </c>
      <c r="J698" s="7">
        <v>224900</v>
      </c>
    </row>
    <row r="699" spans="9:10" x14ac:dyDescent="0.2">
      <c r="I699" s="5">
        <v>1245</v>
      </c>
      <c r="J699" s="7">
        <v>230000</v>
      </c>
    </row>
    <row r="700" spans="9:10" x14ac:dyDescent="0.2">
      <c r="I700" s="5">
        <v>1247</v>
      </c>
      <c r="J700" s="7">
        <v>186500</v>
      </c>
    </row>
    <row r="701" spans="9:10" x14ac:dyDescent="0.2">
      <c r="I701" s="5">
        <v>1248</v>
      </c>
      <c r="J701" s="7">
        <v>169900</v>
      </c>
    </row>
    <row r="702" spans="9:10" x14ac:dyDescent="0.2">
      <c r="I702" s="5">
        <v>1249</v>
      </c>
      <c r="J702" s="7">
        <v>129500</v>
      </c>
    </row>
    <row r="703" spans="9:10" x14ac:dyDescent="0.2">
      <c r="I703" s="5">
        <v>1250</v>
      </c>
      <c r="J703" s="7">
        <v>119000</v>
      </c>
    </row>
    <row r="704" spans="9:10" x14ac:dyDescent="0.2">
      <c r="I704" s="5">
        <v>1252</v>
      </c>
      <c r="J704" s="7">
        <v>171750</v>
      </c>
    </row>
    <row r="705" spans="9:10" x14ac:dyDescent="0.2">
      <c r="I705" s="5">
        <v>1253</v>
      </c>
      <c r="J705" s="7">
        <v>130000</v>
      </c>
    </row>
    <row r="706" spans="9:10" x14ac:dyDescent="0.2">
      <c r="I706" s="5">
        <v>1254</v>
      </c>
      <c r="J706" s="7">
        <v>294000</v>
      </c>
    </row>
    <row r="707" spans="9:10" x14ac:dyDescent="0.2">
      <c r="I707" s="5">
        <v>1255</v>
      </c>
      <c r="J707" s="7">
        <v>165400</v>
      </c>
    </row>
    <row r="708" spans="9:10" x14ac:dyDescent="0.2">
      <c r="I708" s="5">
        <v>1256</v>
      </c>
      <c r="J708" s="7">
        <v>127500</v>
      </c>
    </row>
    <row r="709" spans="9:10" x14ac:dyDescent="0.2">
      <c r="I709" s="5">
        <v>1258</v>
      </c>
      <c r="J709" s="7">
        <v>99900</v>
      </c>
    </row>
    <row r="710" spans="9:10" x14ac:dyDescent="0.2">
      <c r="I710" s="5">
        <v>1259</v>
      </c>
      <c r="J710" s="7">
        <v>190000</v>
      </c>
    </row>
    <row r="711" spans="9:10" x14ac:dyDescent="0.2">
      <c r="I711" s="5">
        <v>1260</v>
      </c>
      <c r="J711" s="7">
        <v>151000</v>
      </c>
    </row>
    <row r="712" spans="9:10" x14ac:dyDescent="0.2">
      <c r="I712" s="5">
        <v>1261</v>
      </c>
      <c r="J712" s="7">
        <v>181000</v>
      </c>
    </row>
    <row r="713" spans="9:10" x14ac:dyDescent="0.2">
      <c r="I713" s="5">
        <v>1263</v>
      </c>
      <c r="J713" s="7">
        <v>161500</v>
      </c>
    </row>
    <row r="714" spans="9:10" x14ac:dyDescent="0.2">
      <c r="I714" s="5">
        <v>1264</v>
      </c>
      <c r="J714" s="7">
        <v>180500</v>
      </c>
    </row>
    <row r="715" spans="9:10" x14ac:dyDescent="0.2">
      <c r="I715" s="5">
        <v>1265</v>
      </c>
      <c r="J715" s="7">
        <v>181000</v>
      </c>
    </row>
    <row r="716" spans="9:10" x14ac:dyDescent="0.2">
      <c r="I716" s="5">
        <v>1266</v>
      </c>
      <c r="J716" s="7">
        <v>183900</v>
      </c>
    </row>
    <row r="717" spans="9:10" x14ac:dyDescent="0.2">
      <c r="I717" s="5">
        <v>1267</v>
      </c>
      <c r="J717" s="7">
        <v>122000</v>
      </c>
    </row>
    <row r="718" spans="9:10" x14ac:dyDescent="0.2">
      <c r="I718" s="5">
        <v>1269</v>
      </c>
      <c r="J718" s="7">
        <v>381000</v>
      </c>
    </row>
    <row r="719" spans="9:10" x14ac:dyDescent="0.2">
      <c r="I719" s="5">
        <v>1271</v>
      </c>
      <c r="J719" s="7">
        <v>260000</v>
      </c>
    </row>
    <row r="720" spans="9:10" x14ac:dyDescent="0.2">
      <c r="I720" s="5">
        <v>1272</v>
      </c>
      <c r="J720" s="7">
        <v>185750</v>
      </c>
    </row>
    <row r="721" spans="9:10" x14ac:dyDescent="0.2">
      <c r="I721" s="5">
        <v>1273</v>
      </c>
      <c r="J721" s="7">
        <v>137000</v>
      </c>
    </row>
    <row r="722" spans="9:10" x14ac:dyDescent="0.2">
      <c r="I722" s="5">
        <v>1275</v>
      </c>
      <c r="J722" s="7">
        <v>139000</v>
      </c>
    </row>
    <row r="723" spans="9:10" x14ac:dyDescent="0.2">
      <c r="I723" s="5">
        <v>1277</v>
      </c>
      <c r="J723" s="7">
        <v>162000</v>
      </c>
    </row>
    <row r="724" spans="9:10" x14ac:dyDescent="0.2">
      <c r="I724" s="5">
        <v>1278</v>
      </c>
      <c r="J724" s="7">
        <v>197900</v>
      </c>
    </row>
    <row r="725" spans="9:10" x14ac:dyDescent="0.2">
      <c r="I725" s="5">
        <v>1280</v>
      </c>
      <c r="J725" s="7">
        <v>68400</v>
      </c>
    </row>
    <row r="726" spans="9:10" x14ac:dyDescent="0.2">
      <c r="I726" s="5">
        <v>1281</v>
      </c>
      <c r="J726" s="7">
        <v>227000</v>
      </c>
    </row>
    <row r="727" spans="9:10" x14ac:dyDescent="0.2">
      <c r="I727" s="5">
        <v>1282</v>
      </c>
      <c r="J727" s="7">
        <v>180000</v>
      </c>
    </row>
    <row r="728" spans="9:10" x14ac:dyDescent="0.2">
      <c r="I728" s="5">
        <v>1283</v>
      </c>
      <c r="J728" s="7">
        <v>150500</v>
      </c>
    </row>
    <row r="729" spans="9:10" x14ac:dyDescent="0.2">
      <c r="I729" s="5">
        <v>1285</v>
      </c>
      <c r="J729" s="7">
        <v>169000</v>
      </c>
    </row>
    <row r="730" spans="9:10" x14ac:dyDescent="0.2">
      <c r="I730" s="5">
        <v>1286</v>
      </c>
      <c r="J730" s="7">
        <v>132500</v>
      </c>
    </row>
    <row r="731" spans="9:10" x14ac:dyDescent="0.2">
      <c r="I731" s="5">
        <v>1287</v>
      </c>
      <c r="J731" s="7">
        <v>143000</v>
      </c>
    </row>
    <row r="732" spans="9:10" x14ac:dyDescent="0.2">
      <c r="I732" s="5">
        <v>1288</v>
      </c>
      <c r="J732" s="7">
        <v>190000</v>
      </c>
    </row>
    <row r="733" spans="9:10" x14ac:dyDescent="0.2">
      <c r="I733" s="5">
        <v>1289</v>
      </c>
      <c r="J733" s="7">
        <v>278000</v>
      </c>
    </row>
    <row r="734" spans="9:10" x14ac:dyDescent="0.2">
      <c r="I734" s="5">
        <v>1291</v>
      </c>
      <c r="J734" s="7">
        <v>180500</v>
      </c>
    </row>
    <row r="735" spans="9:10" x14ac:dyDescent="0.2">
      <c r="I735" s="5">
        <v>1293</v>
      </c>
      <c r="J735" s="7">
        <v>107500</v>
      </c>
    </row>
    <row r="736" spans="9:10" x14ac:dyDescent="0.2">
      <c r="I736" s="5">
        <v>1295</v>
      </c>
      <c r="J736" s="7">
        <v>115000</v>
      </c>
    </row>
    <row r="737" spans="9:10" x14ac:dyDescent="0.2">
      <c r="I737" s="5">
        <v>1298</v>
      </c>
      <c r="J737" s="7">
        <v>140000</v>
      </c>
    </row>
    <row r="738" spans="9:10" x14ac:dyDescent="0.2">
      <c r="I738" s="5">
        <v>1301</v>
      </c>
      <c r="J738" s="7">
        <v>225000</v>
      </c>
    </row>
    <row r="739" spans="9:10" x14ac:dyDescent="0.2">
      <c r="I739" s="5">
        <v>1302</v>
      </c>
      <c r="J739" s="7">
        <v>177500</v>
      </c>
    </row>
    <row r="740" spans="9:10" x14ac:dyDescent="0.2">
      <c r="I740" s="5">
        <v>1305</v>
      </c>
      <c r="J740" s="7">
        <v>130000</v>
      </c>
    </row>
    <row r="741" spans="9:10" x14ac:dyDescent="0.2">
      <c r="I741" s="5">
        <v>1307</v>
      </c>
      <c r="J741" s="7">
        <v>202500</v>
      </c>
    </row>
    <row r="742" spans="9:10" x14ac:dyDescent="0.2">
      <c r="I742" s="5">
        <v>1308</v>
      </c>
      <c r="J742" s="7">
        <v>138000</v>
      </c>
    </row>
    <row r="743" spans="9:10" x14ac:dyDescent="0.2">
      <c r="I743" s="5">
        <v>1310</v>
      </c>
      <c r="J743" s="7">
        <v>179200</v>
      </c>
    </row>
    <row r="744" spans="9:10" x14ac:dyDescent="0.2">
      <c r="I744" s="5">
        <v>1312</v>
      </c>
      <c r="J744" s="7">
        <v>203000</v>
      </c>
    </row>
    <row r="745" spans="9:10" x14ac:dyDescent="0.2">
      <c r="I745" s="5">
        <v>1313</v>
      </c>
      <c r="J745" s="7">
        <v>302000</v>
      </c>
    </row>
    <row r="746" spans="9:10" x14ac:dyDescent="0.2">
      <c r="I746" s="5">
        <v>1315</v>
      </c>
      <c r="J746" s="7">
        <v>119000</v>
      </c>
    </row>
    <row r="747" spans="9:10" x14ac:dyDescent="0.2">
      <c r="I747" s="5">
        <v>1317</v>
      </c>
      <c r="J747" s="7">
        <v>295493</v>
      </c>
    </row>
    <row r="748" spans="9:10" x14ac:dyDescent="0.2">
      <c r="I748" s="5">
        <v>1318</v>
      </c>
      <c r="J748" s="7">
        <v>208900</v>
      </c>
    </row>
    <row r="749" spans="9:10" x14ac:dyDescent="0.2">
      <c r="I749" s="5">
        <v>1319</v>
      </c>
      <c r="J749" s="7">
        <v>275000</v>
      </c>
    </row>
    <row r="750" spans="9:10" x14ac:dyDescent="0.2">
      <c r="I750" s="5">
        <v>1322</v>
      </c>
      <c r="J750" s="7">
        <v>72500</v>
      </c>
    </row>
    <row r="751" spans="9:10" x14ac:dyDescent="0.2">
      <c r="I751" s="5">
        <v>1324</v>
      </c>
      <c r="J751" s="7">
        <v>82500</v>
      </c>
    </row>
    <row r="752" spans="9:10" x14ac:dyDescent="0.2">
      <c r="I752" s="5">
        <v>1326</v>
      </c>
      <c r="J752" s="7">
        <v>55000</v>
      </c>
    </row>
    <row r="753" spans="9:10" x14ac:dyDescent="0.2">
      <c r="I753" s="5">
        <v>1328</v>
      </c>
      <c r="J753" s="7">
        <v>130500</v>
      </c>
    </row>
    <row r="754" spans="9:10" x14ac:dyDescent="0.2">
      <c r="I754" s="5">
        <v>1329</v>
      </c>
      <c r="J754" s="7">
        <v>256000</v>
      </c>
    </row>
    <row r="755" spans="9:10" x14ac:dyDescent="0.2">
      <c r="I755" s="5">
        <v>1330</v>
      </c>
      <c r="J755" s="7">
        <v>176500</v>
      </c>
    </row>
    <row r="756" spans="9:10" x14ac:dyDescent="0.2">
      <c r="I756" s="5">
        <v>1332</v>
      </c>
      <c r="J756" s="7">
        <v>132500</v>
      </c>
    </row>
    <row r="757" spans="9:10" x14ac:dyDescent="0.2">
      <c r="I757" s="5">
        <v>1333</v>
      </c>
      <c r="J757" s="7">
        <v>100000</v>
      </c>
    </row>
    <row r="758" spans="9:10" x14ac:dyDescent="0.2">
      <c r="I758" s="5">
        <v>1334</v>
      </c>
      <c r="J758" s="7">
        <v>125500</v>
      </c>
    </row>
    <row r="759" spans="9:10" x14ac:dyDescent="0.2">
      <c r="I759" s="5">
        <v>1342</v>
      </c>
      <c r="J759" s="7">
        <v>155000</v>
      </c>
    </row>
    <row r="760" spans="9:10" x14ac:dyDescent="0.2">
      <c r="I760" s="5">
        <v>1343</v>
      </c>
      <c r="J760" s="7">
        <v>228500</v>
      </c>
    </row>
    <row r="761" spans="9:10" x14ac:dyDescent="0.2">
      <c r="I761" s="5">
        <v>1344</v>
      </c>
      <c r="J761" s="7">
        <v>177000</v>
      </c>
    </row>
    <row r="762" spans="9:10" x14ac:dyDescent="0.2">
      <c r="I762" s="5">
        <v>1346</v>
      </c>
      <c r="J762" s="7">
        <v>108500</v>
      </c>
    </row>
    <row r="763" spans="9:10" x14ac:dyDescent="0.2">
      <c r="I763" s="5">
        <v>1347</v>
      </c>
      <c r="J763" s="7">
        <v>262500</v>
      </c>
    </row>
    <row r="764" spans="9:10" x14ac:dyDescent="0.2">
      <c r="I764" s="5">
        <v>1349</v>
      </c>
      <c r="J764" s="7">
        <v>215000</v>
      </c>
    </row>
    <row r="765" spans="9:10" x14ac:dyDescent="0.2">
      <c r="I765" s="5">
        <v>1350</v>
      </c>
      <c r="J765" s="7">
        <v>122000</v>
      </c>
    </row>
    <row r="766" spans="9:10" x14ac:dyDescent="0.2">
      <c r="I766" s="5">
        <v>1353</v>
      </c>
      <c r="J766" s="7">
        <v>134900</v>
      </c>
    </row>
    <row r="767" spans="9:10" x14ac:dyDescent="0.2">
      <c r="I767" s="5">
        <v>1354</v>
      </c>
      <c r="J767" s="7">
        <v>410000</v>
      </c>
    </row>
    <row r="768" spans="9:10" x14ac:dyDescent="0.2">
      <c r="I768" s="5">
        <v>1355</v>
      </c>
      <c r="J768" s="7">
        <v>235000</v>
      </c>
    </row>
    <row r="769" spans="9:10" x14ac:dyDescent="0.2">
      <c r="I769" s="5">
        <v>1357</v>
      </c>
      <c r="J769" s="7">
        <v>110000</v>
      </c>
    </row>
    <row r="770" spans="9:10" x14ac:dyDescent="0.2">
      <c r="I770" s="5">
        <v>1358</v>
      </c>
      <c r="J770" s="7">
        <v>149900</v>
      </c>
    </row>
    <row r="771" spans="9:10" x14ac:dyDescent="0.2">
      <c r="I771" s="5">
        <v>1359</v>
      </c>
      <c r="J771" s="7">
        <v>177500</v>
      </c>
    </row>
    <row r="772" spans="9:10" x14ac:dyDescent="0.2">
      <c r="I772" s="5">
        <v>1361</v>
      </c>
      <c r="J772" s="7">
        <v>189000</v>
      </c>
    </row>
    <row r="773" spans="9:10" x14ac:dyDescent="0.2">
      <c r="I773" s="5">
        <v>1363</v>
      </c>
      <c r="J773" s="7">
        <v>104900</v>
      </c>
    </row>
    <row r="774" spans="9:10" x14ac:dyDescent="0.2">
      <c r="I774" s="5">
        <v>1366</v>
      </c>
      <c r="J774" s="7">
        <v>216000</v>
      </c>
    </row>
    <row r="775" spans="9:10" x14ac:dyDescent="0.2">
      <c r="I775" s="5">
        <v>1367</v>
      </c>
      <c r="J775" s="7">
        <v>193000</v>
      </c>
    </row>
    <row r="776" spans="9:10" x14ac:dyDescent="0.2">
      <c r="I776" s="5">
        <v>1368</v>
      </c>
      <c r="J776" s="7">
        <v>127000</v>
      </c>
    </row>
    <row r="777" spans="9:10" x14ac:dyDescent="0.2">
      <c r="I777" s="5">
        <v>1369</v>
      </c>
      <c r="J777" s="7">
        <v>144000</v>
      </c>
    </row>
    <row r="778" spans="9:10" x14ac:dyDescent="0.2">
      <c r="I778" s="5">
        <v>1370</v>
      </c>
      <c r="J778" s="7">
        <v>232000</v>
      </c>
    </row>
    <row r="779" spans="9:10" x14ac:dyDescent="0.2">
      <c r="I779" s="5">
        <v>1374</v>
      </c>
      <c r="J779" s="7">
        <v>466500</v>
      </c>
    </row>
    <row r="780" spans="9:10" x14ac:dyDescent="0.2">
      <c r="I780" s="5">
        <v>1377</v>
      </c>
      <c r="J780" s="7">
        <v>91000</v>
      </c>
    </row>
    <row r="781" spans="9:10" x14ac:dyDescent="0.2">
      <c r="I781" s="5">
        <v>1378</v>
      </c>
      <c r="J781" s="7">
        <v>117000</v>
      </c>
    </row>
    <row r="782" spans="9:10" x14ac:dyDescent="0.2">
      <c r="I782" s="5">
        <v>1381</v>
      </c>
      <c r="J782" s="7">
        <v>58500</v>
      </c>
    </row>
    <row r="783" spans="9:10" x14ac:dyDescent="0.2">
      <c r="I783" s="5">
        <v>1382</v>
      </c>
      <c r="J783" s="7">
        <v>237500</v>
      </c>
    </row>
    <row r="784" spans="9:10" x14ac:dyDescent="0.2">
      <c r="I784" s="5">
        <v>1383</v>
      </c>
      <c r="J784" s="7">
        <v>157000</v>
      </c>
    </row>
    <row r="785" spans="9:10" x14ac:dyDescent="0.2">
      <c r="I785" s="5">
        <v>1384</v>
      </c>
      <c r="J785" s="7">
        <v>112000</v>
      </c>
    </row>
    <row r="786" spans="9:10" x14ac:dyDescent="0.2">
      <c r="I786" s="5">
        <v>1385</v>
      </c>
      <c r="J786" s="7">
        <v>105000</v>
      </c>
    </row>
    <row r="787" spans="9:10" x14ac:dyDescent="0.2">
      <c r="I787" s="5">
        <v>1386</v>
      </c>
      <c r="J787" s="7">
        <v>125500</v>
      </c>
    </row>
    <row r="788" spans="9:10" x14ac:dyDescent="0.2">
      <c r="I788" s="5">
        <v>1388</v>
      </c>
      <c r="J788" s="7">
        <v>136000</v>
      </c>
    </row>
    <row r="789" spans="9:10" x14ac:dyDescent="0.2">
      <c r="I789" s="5">
        <v>1389</v>
      </c>
      <c r="J789" s="7">
        <v>377500</v>
      </c>
    </row>
    <row r="790" spans="9:10" x14ac:dyDescent="0.2">
      <c r="I790" s="5">
        <v>1390</v>
      </c>
      <c r="J790" s="7">
        <v>131000</v>
      </c>
    </row>
    <row r="791" spans="9:10" x14ac:dyDescent="0.2">
      <c r="I791" s="5">
        <v>1392</v>
      </c>
      <c r="J791" s="7">
        <v>124000</v>
      </c>
    </row>
    <row r="792" spans="9:10" x14ac:dyDescent="0.2">
      <c r="I792" s="5">
        <v>1393</v>
      </c>
      <c r="J792" s="7">
        <v>123000</v>
      </c>
    </row>
    <row r="793" spans="9:10" x14ac:dyDescent="0.2">
      <c r="I793" s="5">
        <v>1394</v>
      </c>
      <c r="J793" s="7">
        <v>163000</v>
      </c>
    </row>
    <row r="794" spans="9:10" x14ac:dyDescent="0.2">
      <c r="I794" s="5">
        <v>1395</v>
      </c>
      <c r="J794" s="7">
        <v>246578</v>
      </c>
    </row>
    <row r="795" spans="9:10" x14ac:dyDescent="0.2">
      <c r="I795" s="5">
        <v>1397</v>
      </c>
      <c r="J795" s="7">
        <v>160000</v>
      </c>
    </row>
    <row r="796" spans="9:10" x14ac:dyDescent="0.2">
      <c r="I796" s="5">
        <v>1398</v>
      </c>
      <c r="J796" s="7">
        <v>137500</v>
      </c>
    </row>
    <row r="797" spans="9:10" x14ac:dyDescent="0.2">
      <c r="I797" s="5">
        <v>1399</v>
      </c>
      <c r="J797" s="7">
        <v>138000</v>
      </c>
    </row>
    <row r="798" spans="9:10" x14ac:dyDescent="0.2">
      <c r="I798" s="5">
        <v>1400</v>
      </c>
      <c r="J798" s="7">
        <v>137450</v>
      </c>
    </row>
    <row r="799" spans="9:10" x14ac:dyDescent="0.2">
      <c r="I799" s="5">
        <v>1401</v>
      </c>
      <c r="J799" s="7">
        <v>120000</v>
      </c>
    </row>
    <row r="800" spans="9:10" x14ac:dyDescent="0.2">
      <c r="I800" s="5">
        <v>1402</v>
      </c>
      <c r="J800" s="7">
        <v>193000</v>
      </c>
    </row>
    <row r="801" spans="9:10" x14ac:dyDescent="0.2">
      <c r="I801" s="5">
        <v>1403</v>
      </c>
      <c r="J801" s="7">
        <v>193879</v>
      </c>
    </row>
    <row r="802" spans="9:10" x14ac:dyDescent="0.2">
      <c r="I802" s="5">
        <v>1404</v>
      </c>
      <c r="J802" s="7">
        <v>282922</v>
      </c>
    </row>
    <row r="803" spans="9:10" x14ac:dyDescent="0.2">
      <c r="I803" s="5">
        <v>1405</v>
      </c>
      <c r="J803" s="7">
        <v>105000</v>
      </c>
    </row>
    <row r="804" spans="9:10" x14ac:dyDescent="0.2">
      <c r="I804" s="5">
        <v>1406</v>
      </c>
      <c r="J804" s="7">
        <v>275000</v>
      </c>
    </row>
    <row r="805" spans="9:10" x14ac:dyDescent="0.2">
      <c r="I805" s="5">
        <v>1408</v>
      </c>
      <c r="J805" s="7">
        <v>112000</v>
      </c>
    </row>
    <row r="806" spans="9:10" x14ac:dyDescent="0.2">
      <c r="I806" s="5">
        <v>1409</v>
      </c>
      <c r="J806" s="7">
        <v>125500</v>
      </c>
    </row>
    <row r="807" spans="9:10" x14ac:dyDescent="0.2">
      <c r="I807" s="5">
        <v>1410</v>
      </c>
      <c r="J807" s="7">
        <v>215000</v>
      </c>
    </row>
    <row r="808" spans="9:10" x14ac:dyDescent="0.2">
      <c r="I808" s="5">
        <v>1413</v>
      </c>
      <c r="J808" s="7">
        <v>90000</v>
      </c>
    </row>
    <row r="809" spans="9:10" x14ac:dyDescent="0.2">
      <c r="I809" s="5">
        <v>1415</v>
      </c>
      <c r="J809" s="7">
        <v>207000</v>
      </c>
    </row>
    <row r="810" spans="9:10" x14ac:dyDescent="0.2">
      <c r="I810" s="5">
        <v>1416</v>
      </c>
      <c r="J810" s="7">
        <v>175900</v>
      </c>
    </row>
    <row r="811" spans="9:10" x14ac:dyDescent="0.2">
      <c r="I811" s="5">
        <v>1417</v>
      </c>
      <c r="J811" s="7">
        <v>122500</v>
      </c>
    </row>
    <row r="812" spans="9:10" x14ac:dyDescent="0.2">
      <c r="I812" s="5">
        <v>1418</v>
      </c>
      <c r="J812" s="7">
        <v>340000</v>
      </c>
    </row>
    <row r="813" spans="9:10" x14ac:dyDescent="0.2">
      <c r="I813" s="5">
        <v>1420</v>
      </c>
      <c r="J813" s="7">
        <v>223000</v>
      </c>
    </row>
    <row r="814" spans="9:10" x14ac:dyDescent="0.2">
      <c r="I814" s="5">
        <v>1422</v>
      </c>
      <c r="J814" s="7">
        <v>127500</v>
      </c>
    </row>
    <row r="815" spans="9:10" x14ac:dyDescent="0.2">
      <c r="I815" s="5">
        <v>1423</v>
      </c>
      <c r="J815" s="7">
        <v>136500</v>
      </c>
    </row>
    <row r="816" spans="9:10" x14ac:dyDescent="0.2">
      <c r="I816" s="5">
        <v>1424</v>
      </c>
      <c r="J816" s="7">
        <v>274970</v>
      </c>
    </row>
    <row r="817" spans="9:10" x14ac:dyDescent="0.2">
      <c r="I817" s="5">
        <v>1425</v>
      </c>
      <c r="J817" s="7">
        <v>144000</v>
      </c>
    </row>
    <row r="818" spans="9:10" x14ac:dyDescent="0.2">
      <c r="I818" s="5">
        <v>1428</v>
      </c>
      <c r="J818" s="7">
        <v>140000</v>
      </c>
    </row>
    <row r="819" spans="9:10" x14ac:dyDescent="0.2">
      <c r="I819" s="5">
        <v>1429</v>
      </c>
      <c r="J819" s="7">
        <v>119000</v>
      </c>
    </row>
    <row r="820" spans="9:10" x14ac:dyDescent="0.2">
      <c r="I820" s="5">
        <v>1430</v>
      </c>
      <c r="J820" s="7">
        <v>182900</v>
      </c>
    </row>
    <row r="821" spans="9:10" x14ac:dyDescent="0.2">
      <c r="I821" s="5">
        <v>1431</v>
      </c>
      <c r="J821" s="7">
        <v>192140</v>
      </c>
    </row>
    <row r="822" spans="9:10" x14ac:dyDescent="0.2">
      <c r="I822" s="5">
        <v>1432</v>
      </c>
      <c r="J822" s="7">
        <v>143750</v>
      </c>
    </row>
    <row r="823" spans="9:10" x14ac:dyDescent="0.2">
      <c r="I823" s="5">
        <v>1433</v>
      </c>
      <c r="J823" s="7">
        <v>64500</v>
      </c>
    </row>
    <row r="824" spans="9:10" x14ac:dyDescent="0.2">
      <c r="I824" s="5">
        <v>1437</v>
      </c>
      <c r="J824" s="7">
        <v>120500</v>
      </c>
    </row>
    <row r="825" spans="9:10" x14ac:dyDescent="0.2">
      <c r="I825" s="5">
        <v>1442</v>
      </c>
      <c r="J825" s="7">
        <v>149300</v>
      </c>
    </row>
    <row r="826" spans="9:10" x14ac:dyDescent="0.2">
      <c r="I826" s="5">
        <v>1444</v>
      </c>
      <c r="J826" s="7">
        <v>121000</v>
      </c>
    </row>
    <row r="827" spans="9:10" x14ac:dyDescent="0.2">
      <c r="I827" s="5">
        <v>1445</v>
      </c>
      <c r="J827" s="7">
        <v>179600</v>
      </c>
    </row>
    <row r="828" spans="9:10" x14ac:dyDescent="0.2">
      <c r="I828" s="5">
        <v>1447</v>
      </c>
      <c r="J828" s="7">
        <v>157900</v>
      </c>
    </row>
    <row r="829" spans="9:10" x14ac:dyDescent="0.2">
      <c r="I829" s="5">
        <v>1451</v>
      </c>
      <c r="J829" s="7">
        <v>136000</v>
      </c>
    </row>
    <row r="830" spans="9:10" x14ac:dyDescent="0.2">
      <c r="I830" s="5">
        <v>1453</v>
      </c>
      <c r="J830" s="7">
        <v>145000</v>
      </c>
    </row>
    <row r="831" spans="9:10" x14ac:dyDescent="0.2">
      <c r="I831" s="5">
        <v>1455</v>
      </c>
      <c r="J831" s="7">
        <v>185000</v>
      </c>
    </row>
    <row r="832" spans="9:10" x14ac:dyDescent="0.2">
      <c r="I832" s="5">
        <v>1456</v>
      </c>
      <c r="J832" s="7">
        <v>175000</v>
      </c>
    </row>
    <row r="833" spans="9:10" x14ac:dyDescent="0.2">
      <c r="I833" s="5">
        <v>1458</v>
      </c>
      <c r="J833" s="7">
        <v>266500</v>
      </c>
    </row>
    <row r="834" spans="9:10" x14ac:dyDescent="0.2">
      <c r="I834" s="5">
        <v>1459</v>
      </c>
      <c r="J834" s="7">
        <v>142125</v>
      </c>
    </row>
  </sheetData>
  <sheetProtection sheet="1" scenarios="1" selectLockedCells="1" selectUnlockedCells="1"/>
  <mergeCells count="2">
    <mergeCell ref="A1:D2"/>
    <mergeCell ref="A3:D15"/>
  </mergeCells>
  <pageMargins left="0.7" right="0.7" top="0.75" bottom="0.75" header="0.3" footer="0.3"/>
  <drawing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A15C1-B2E3-E74A-9C97-38C5A5F3537A}">
  <sheetPr codeName="Sheet17">
    <tabColor rgb="FFEEE6AC"/>
  </sheetPr>
  <dimension ref="A1:R691"/>
  <sheetViews>
    <sheetView workbookViewId="0">
      <selection activeCell="T41" sqref="T41"/>
    </sheetView>
  </sheetViews>
  <sheetFormatPr baseColWidth="10" defaultColWidth="11" defaultRowHeight="16" x14ac:dyDescent="0.2"/>
  <cols>
    <col min="1" max="1" width="15.83203125" customWidth="1"/>
    <col min="2" max="3" width="18.33203125" bestFit="1" customWidth="1"/>
    <col min="4" max="4" width="18.33203125" customWidth="1"/>
    <col min="5" max="5" width="18.33203125" bestFit="1" customWidth="1"/>
    <col min="6" max="6" width="14.5" bestFit="1" customWidth="1"/>
    <col min="7" max="7" width="18.6640625" bestFit="1" customWidth="1"/>
    <col min="8" max="8" width="15.33203125" bestFit="1" customWidth="1"/>
    <col min="9" max="9" width="14.5" bestFit="1" customWidth="1"/>
    <col min="10" max="10" width="18.6640625" bestFit="1" customWidth="1"/>
    <col min="11" max="11" width="18.83203125" bestFit="1" customWidth="1"/>
    <col min="12" max="12" width="29.1640625" customWidth="1"/>
    <col min="13" max="13" width="14" bestFit="1" customWidth="1"/>
    <col min="14" max="14" width="14.1640625" bestFit="1" customWidth="1"/>
    <col min="16" max="16" width="24.5" bestFit="1" customWidth="1"/>
    <col min="17" max="17" width="14" bestFit="1" customWidth="1"/>
    <col min="18" max="18" width="14.1640625" bestFit="1" customWidth="1"/>
  </cols>
  <sheetData>
    <row r="1" spans="1:18" ht="17" customHeight="1" thickBot="1" x14ac:dyDescent="0.25">
      <c r="A1" s="108" t="s">
        <v>391</v>
      </c>
      <c r="B1" s="108"/>
      <c r="C1" s="108"/>
      <c r="D1" s="108"/>
    </row>
    <row r="2" spans="1:18" ht="17" thickBot="1" x14ac:dyDescent="0.25">
      <c r="A2" s="108"/>
      <c r="B2" s="108"/>
      <c r="C2" s="108"/>
      <c r="D2" s="108"/>
      <c r="F2" s="37" t="s">
        <v>367</v>
      </c>
      <c r="G2" s="37"/>
      <c r="I2" s="37" t="s">
        <v>394</v>
      </c>
      <c r="J2" s="37"/>
      <c r="L2" s="13" t="s">
        <v>373</v>
      </c>
    </row>
    <row r="3" spans="1:18" ht="17" customHeight="1" thickBot="1" x14ac:dyDescent="0.25">
      <c r="A3" s="109" t="s">
        <v>399</v>
      </c>
      <c r="B3" s="109"/>
      <c r="C3" s="109"/>
      <c r="D3" s="109"/>
      <c r="F3" s="8"/>
      <c r="G3" s="8"/>
      <c r="I3" s="8"/>
      <c r="J3" s="8"/>
      <c r="P3" s="10"/>
      <c r="Q3" s="10" t="s">
        <v>369</v>
      </c>
      <c r="R3" s="10" t="s">
        <v>370</v>
      </c>
    </row>
    <row r="4" spans="1:18" x14ac:dyDescent="0.2">
      <c r="A4" s="109"/>
      <c r="B4" s="109"/>
      <c r="C4" s="109"/>
      <c r="D4" s="109"/>
      <c r="F4" s="8" t="s">
        <v>288</v>
      </c>
      <c r="G4" s="8">
        <v>137.57252396480794</v>
      </c>
      <c r="I4" s="8" t="s">
        <v>288</v>
      </c>
      <c r="J4" s="8">
        <v>108.8900839747624</v>
      </c>
      <c r="L4" s="10"/>
      <c r="M4" s="10" t="s">
        <v>369</v>
      </c>
      <c r="N4" s="10" t="s">
        <v>370</v>
      </c>
      <c r="P4" s="8" t="s">
        <v>288</v>
      </c>
      <c r="Q4" s="8">
        <v>137.57252396480794</v>
      </c>
      <c r="R4" s="8">
        <v>108.8900839747624</v>
      </c>
    </row>
    <row r="5" spans="1:18" x14ac:dyDescent="0.2">
      <c r="A5" s="109"/>
      <c r="B5" s="109"/>
      <c r="C5" s="109"/>
      <c r="D5" s="109"/>
      <c r="F5" s="8" t="s">
        <v>289</v>
      </c>
      <c r="G5" s="8">
        <v>1.2462918843816129</v>
      </c>
      <c r="I5" s="8" t="s">
        <v>289</v>
      </c>
      <c r="J5" s="8">
        <v>0.95440514007595967</v>
      </c>
      <c r="L5" t="s">
        <v>288</v>
      </c>
      <c r="M5">
        <v>137.57252396480794</v>
      </c>
      <c r="N5">
        <v>108.8900839747624</v>
      </c>
      <c r="P5" s="8" t="s">
        <v>374</v>
      </c>
      <c r="Q5" s="8">
        <v>826.32552129215094</v>
      </c>
      <c r="R5" s="8">
        <v>626.69174992554758</v>
      </c>
    </row>
    <row r="6" spans="1:18" x14ac:dyDescent="0.2">
      <c r="A6" s="109"/>
      <c r="B6" s="109"/>
      <c r="C6" s="109"/>
      <c r="D6" s="109"/>
      <c r="F6" s="8" t="s">
        <v>290</v>
      </c>
      <c r="G6" s="8">
        <v>134.38213731312146</v>
      </c>
      <c r="I6" s="8" t="s">
        <v>290</v>
      </c>
      <c r="J6" s="8">
        <v>110.07668786526139</v>
      </c>
      <c r="L6" t="s">
        <v>374</v>
      </c>
      <c r="M6">
        <v>826.32552129215094</v>
      </c>
      <c r="N6">
        <v>626.69174992554758</v>
      </c>
      <c r="P6" s="8" t="s">
        <v>375</v>
      </c>
      <c r="Q6" s="8">
        <v>532</v>
      </c>
      <c r="R6" s="8">
        <v>688</v>
      </c>
    </row>
    <row r="7" spans="1:18" x14ac:dyDescent="0.2">
      <c r="A7" s="109"/>
      <c r="B7" s="109"/>
      <c r="C7" s="109"/>
      <c r="D7" s="109"/>
      <c r="F7" s="8" t="s">
        <v>291</v>
      </c>
      <c r="G7" s="8">
        <v>174.6987951807229</v>
      </c>
      <c r="I7" s="8" t="s">
        <v>291</v>
      </c>
      <c r="J7" s="8">
        <v>125.87412587412588</v>
      </c>
      <c r="L7" t="s">
        <v>375</v>
      </c>
      <c r="M7">
        <v>532</v>
      </c>
      <c r="N7">
        <v>688</v>
      </c>
      <c r="P7" t="s">
        <v>385</v>
      </c>
      <c r="Q7">
        <v>1.2462918843816129</v>
      </c>
      <c r="R7">
        <v>0.95440514007595967</v>
      </c>
    </row>
    <row r="8" spans="1:18" x14ac:dyDescent="0.2">
      <c r="A8" s="109"/>
      <c r="B8" s="109"/>
      <c r="C8" s="109"/>
      <c r="D8" s="109"/>
      <c r="F8" s="8" t="s">
        <v>292</v>
      </c>
      <c r="G8" s="8">
        <v>28.745878335722338</v>
      </c>
      <c r="I8" s="8" t="s">
        <v>292</v>
      </c>
      <c r="J8" s="8">
        <v>25.03381213330378</v>
      </c>
      <c r="L8" t="s">
        <v>376</v>
      </c>
      <c r="M8">
        <v>0</v>
      </c>
      <c r="P8" t="s">
        <v>388</v>
      </c>
      <c r="Q8">
        <v>2.4454901208271931</v>
      </c>
      <c r="R8">
        <v>1.8727461604875448</v>
      </c>
    </row>
    <row r="9" spans="1:18" x14ac:dyDescent="0.2">
      <c r="A9" s="109"/>
      <c r="B9" s="109"/>
      <c r="C9" s="109"/>
      <c r="D9" s="109"/>
      <c r="F9" s="8" t="s">
        <v>293</v>
      </c>
      <c r="G9" s="8">
        <v>826.32552129215094</v>
      </c>
      <c r="I9" s="8" t="s">
        <v>293</v>
      </c>
      <c r="J9" s="8">
        <v>626.69174992554758</v>
      </c>
      <c r="L9" t="s">
        <v>377</v>
      </c>
      <c r="M9">
        <v>1056</v>
      </c>
      <c r="P9" t="s">
        <v>387</v>
      </c>
      <c r="Q9" s="6">
        <v>2.4454901208271931</v>
      </c>
      <c r="R9" s="6">
        <v>1.8727461604875448</v>
      </c>
    </row>
    <row r="10" spans="1:18" x14ac:dyDescent="0.2">
      <c r="A10" s="109"/>
      <c r="B10" s="109"/>
      <c r="C10" s="109"/>
      <c r="D10" s="109"/>
      <c r="F10" s="8" t="s">
        <v>294</v>
      </c>
      <c r="G10" s="8">
        <v>1.5674728049266129</v>
      </c>
      <c r="I10" s="8" t="s">
        <v>294</v>
      </c>
      <c r="J10" s="8">
        <v>0.51043057877141429</v>
      </c>
      <c r="L10" t="s">
        <v>378</v>
      </c>
      <c r="M10">
        <v>18.271914465879149</v>
      </c>
    </row>
    <row r="11" spans="1:18" x14ac:dyDescent="0.2">
      <c r="A11" s="109"/>
      <c r="B11" s="109"/>
      <c r="C11" s="109"/>
      <c r="D11" s="109"/>
      <c r="F11" s="8" t="s">
        <v>295</v>
      </c>
      <c r="G11" s="8">
        <v>0.75500056668268256</v>
      </c>
      <c r="I11" s="8" t="s">
        <v>295</v>
      </c>
      <c r="J11" s="8">
        <v>-8.16244315505774E-2</v>
      </c>
      <c r="L11" t="s">
        <v>379</v>
      </c>
      <c r="M11">
        <v>2.5278306854489105E-65</v>
      </c>
      <c r="Q11" t="s">
        <v>369</v>
      </c>
      <c r="R11" t="s">
        <v>370</v>
      </c>
    </row>
    <row r="12" spans="1:18" x14ac:dyDescent="0.2">
      <c r="A12" s="109"/>
      <c r="B12" s="109"/>
      <c r="C12" s="109"/>
      <c r="D12" s="109"/>
      <c r="F12" s="8" t="s">
        <v>296</v>
      </c>
      <c r="G12" s="8">
        <v>211.31581596697879</v>
      </c>
      <c r="I12" s="8" t="s">
        <v>296</v>
      </c>
      <c r="J12" s="8">
        <v>187.84973848159746</v>
      </c>
      <c r="L12" t="s">
        <v>380</v>
      </c>
      <c r="M12">
        <v>1.6462978645637634</v>
      </c>
      <c r="P12" t="s">
        <v>395</v>
      </c>
      <c r="Q12" s="42">
        <v>140.01801408563514</v>
      </c>
      <c r="R12" s="42">
        <v>110.76283013524996</v>
      </c>
    </row>
    <row r="13" spans="1:18" x14ac:dyDescent="0.2">
      <c r="A13" s="109"/>
      <c r="B13" s="109"/>
      <c r="C13" s="109"/>
      <c r="D13" s="109"/>
      <c r="F13" s="8" t="s">
        <v>297</v>
      </c>
      <c r="G13" s="8">
        <v>64.935064935064929</v>
      </c>
      <c r="I13" s="8" t="s">
        <v>297</v>
      </c>
      <c r="J13" s="8">
        <v>28.358738036157391</v>
      </c>
      <c r="L13" t="s">
        <v>381</v>
      </c>
      <c r="M13">
        <v>5.0556613708978211E-65</v>
      </c>
      <c r="N13" s="38"/>
      <c r="O13" s="38"/>
      <c r="P13" t="s">
        <v>396</v>
      </c>
      <c r="Q13" s="42">
        <v>135.12703384398074</v>
      </c>
      <c r="R13" s="42">
        <v>107.01733781427485</v>
      </c>
    </row>
    <row r="14" spans="1:18" ht="17" thickBot="1" x14ac:dyDescent="0.25">
      <c r="A14" s="109"/>
      <c r="B14" s="109"/>
      <c r="C14" s="109"/>
      <c r="D14" s="109"/>
      <c r="F14" s="8" t="s">
        <v>298</v>
      </c>
      <c r="G14" s="8">
        <v>276.25088090204372</v>
      </c>
      <c r="I14" s="8" t="s">
        <v>298</v>
      </c>
      <c r="J14" s="8">
        <v>216.20847651775486</v>
      </c>
      <c r="L14" s="43" t="s">
        <v>382</v>
      </c>
      <c r="M14" s="43">
        <v>1.9622129867599998</v>
      </c>
      <c r="N14" s="43"/>
      <c r="O14" s="38"/>
    </row>
    <row r="15" spans="1:18" x14ac:dyDescent="0.2">
      <c r="A15" s="82"/>
      <c r="B15" s="82"/>
      <c r="C15" s="82"/>
      <c r="D15" s="82"/>
      <c r="F15" s="8" t="s">
        <v>299</v>
      </c>
      <c r="G15" s="8">
        <v>73188.582749277819</v>
      </c>
      <c r="I15" s="8" t="s">
        <v>299</v>
      </c>
      <c r="J15" s="8">
        <v>74916.377774636538</v>
      </c>
    </row>
    <row r="16" spans="1:18" ht="17" thickBot="1" x14ac:dyDescent="0.25">
      <c r="A16" s="82"/>
      <c r="B16" s="82"/>
      <c r="C16" s="82"/>
      <c r="D16" s="82"/>
      <c r="E16" t="s">
        <v>329</v>
      </c>
      <c r="F16" s="9" t="s">
        <v>300</v>
      </c>
      <c r="G16" s="9">
        <v>532</v>
      </c>
      <c r="I16" s="9" t="s">
        <v>300</v>
      </c>
      <c r="J16" s="9">
        <v>688</v>
      </c>
      <c r="L16" t="s">
        <v>383</v>
      </c>
      <c r="M16">
        <v>1220</v>
      </c>
    </row>
    <row r="17" spans="1:13" x14ac:dyDescent="0.2">
      <c r="L17" t="s">
        <v>384</v>
      </c>
      <c r="M17">
        <v>28.682439990045538</v>
      </c>
    </row>
    <row r="18" spans="1:13" x14ac:dyDescent="0.2">
      <c r="L18" t="s">
        <v>385</v>
      </c>
      <c r="M18">
        <v>1.5697555964158509</v>
      </c>
    </row>
    <row r="19" spans="1:13" x14ac:dyDescent="0.2">
      <c r="A19" t="s">
        <v>391</v>
      </c>
      <c r="B19" t="s">
        <v>392</v>
      </c>
      <c r="C19" t="s">
        <v>393</v>
      </c>
      <c r="L19" t="s">
        <v>386</v>
      </c>
      <c r="M19">
        <v>3.0801948173263716</v>
      </c>
    </row>
    <row r="20" spans="1:13" x14ac:dyDescent="0.2">
      <c r="A20" s="40" t="s">
        <v>369</v>
      </c>
      <c r="B20" s="40">
        <v>532</v>
      </c>
      <c r="C20" s="41">
        <v>137.5725239648078</v>
      </c>
      <c r="F20" s="3" t="s">
        <v>360</v>
      </c>
      <c r="G20" t="s">
        <v>369</v>
      </c>
      <c r="I20" s="3" t="s">
        <v>360</v>
      </c>
      <c r="J20" t="s">
        <v>370</v>
      </c>
      <c r="L20" t="s">
        <v>387</v>
      </c>
      <c r="M20" s="42">
        <v>25.602245172719165</v>
      </c>
    </row>
    <row r="21" spans="1:13" x14ac:dyDescent="0.2">
      <c r="A21" t="s">
        <v>200</v>
      </c>
      <c r="B21">
        <v>13</v>
      </c>
      <c r="C21" s="39">
        <v>182.44283626609652</v>
      </c>
      <c r="L21" t="s">
        <v>388</v>
      </c>
      <c r="M21" s="42">
        <v>31.76263480737191</v>
      </c>
    </row>
    <row r="22" spans="1:13" x14ac:dyDescent="0.2">
      <c r="A22" t="s">
        <v>154</v>
      </c>
      <c r="B22">
        <v>55</v>
      </c>
      <c r="C22" s="39">
        <v>169.20321064412437</v>
      </c>
      <c r="D22" s="7"/>
      <c r="F22" s="3" t="s">
        <v>286</v>
      </c>
      <c r="G22" t="s">
        <v>371</v>
      </c>
      <c r="I22" s="3" t="s">
        <v>286</v>
      </c>
      <c r="J22" t="s">
        <v>371</v>
      </c>
    </row>
    <row r="23" spans="1:13" x14ac:dyDescent="0.2">
      <c r="A23" t="s">
        <v>136</v>
      </c>
      <c r="B23">
        <v>59</v>
      </c>
      <c r="C23" s="39">
        <v>146.93260285721982</v>
      </c>
      <c r="D23" s="7"/>
      <c r="F23" s="5">
        <v>1</v>
      </c>
      <c r="G23" s="7">
        <v>121.92982456140351</v>
      </c>
      <c r="I23" s="5">
        <v>6</v>
      </c>
      <c r="J23" s="7">
        <v>104.99265785609398</v>
      </c>
    </row>
    <row r="24" spans="1:13" x14ac:dyDescent="0.2">
      <c r="A24" t="s">
        <v>113</v>
      </c>
      <c r="B24">
        <v>8</v>
      </c>
      <c r="C24" s="39">
        <v>143.12248677966045</v>
      </c>
      <c r="D24" s="7"/>
      <c r="F24" s="5">
        <v>2</v>
      </c>
      <c r="G24" s="7">
        <v>143.81933438985737</v>
      </c>
      <c r="I24" s="5">
        <v>8</v>
      </c>
      <c r="J24" s="7">
        <v>95.693779904306226</v>
      </c>
    </row>
    <row r="25" spans="1:13" x14ac:dyDescent="0.2">
      <c r="A25" t="s">
        <v>189</v>
      </c>
      <c r="B25">
        <v>37</v>
      </c>
      <c r="C25" s="39">
        <v>140.0793208922465</v>
      </c>
      <c r="F25" s="5">
        <v>3</v>
      </c>
      <c r="G25" s="7">
        <v>125.13997760358343</v>
      </c>
      <c r="I25" s="5">
        <v>9</v>
      </c>
      <c r="J25" s="7">
        <v>73.224351747463359</v>
      </c>
    </row>
    <row r="26" spans="1:13" x14ac:dyDescent="0.2">
      <c r="A26" t="s">
        <v>89</v>
      </c>
      <c r="B26">
        <v>140</v>
      </c>
      <c r="C26" s="39">
        <v>134.46920514158168</v>
      </c>
      <c r="F26" s="5">
        <v>4</v>
      </c>
      <c r="G26" s="7">
        <v>81.537565521258003</v>
      </c>
      <c r="I26" s="5">
        <v>11</v>
      </c>
      <c r="J26" s="7">
        <v>124.51923076923077</v>
      </c>
    </row>
    <row r="27" spans="1:13" x14ac:dyDescent="0.2">
      <c r="A27" t="s">
        <v>129</v>
      </c>
      <c r="B27">
        <v>41</v>
      </c>
      <c r="C27" s="39">
        <v>132.27168705070491</v>
      </c>
      <c r="F27" s="5">
        <v>5</v>
      </c>
      <c r="G27" s="7">
        <v>113.73976342129208</v>
      </c>
      <c r="I27" s="5">
        <v>13</v>
      </c>
      <c r="J27" s="7">
        <v>157.89473684210526</v>
      </c>
    </row>
    <row r="28" spans="1:13" x14ac:dyDescent="0.2">
      <c r="A28" t="s">
        <v>131</v>
      </c>
      <c r="B28">
        <v>36</v>
      </c>
      <c r="C28" s="39">
        <v>131.78838043687125</v>
      </c>
      <c r="F28" s="5">
        <v>7</v>
      </c>
      <c r="G28" s="7">
        <v>181.22786304604486</v>
      </c>
      <c r="I28" s="5">
        <v>15</v>
      </c>
      <c r="J28" s="7">
        <v>125.29928172386273</v>
      </c>
    </row>
    <row r="29" spans="1:13" x14ac:dyDescent="0.2">
      <c r="A29" t="s">
        <v>227</v>
      </c>
      <c r="B29">
        <v>1</v>
      </c>
      <c r="C29" s="39">
        <v>126.29936808846762</v>
      </c>
      <c r="F29" s="5">
        <v>12</v>
      </c>
      <c r="G29" s="7">
        <v>148.45094664371771</v>
      </c>
      <c r="I29" s="5">
        <v>16</v>
      </c>
      <c r="J29" s="7">
        <v>154.56674473067915</v>
      </c>
    </row>
    <row r="30" spans="1:13" x14ac:dyDescent="0.2">
      <c r="A30" t="s">
        <v>205</v>
      </c>
      <c r="B30">
        <v>28</v>
      </c>
      <c r="C30" s="39">
        <v>124.24298891029503</v>
      </c>
      <c r="F30" s="5">
        <v>14</v>
      </c>
      <c r="G30" s="7">
        <v>187.08165997322624</v>
      </c>
      <c r="I30" s="5">
        <v>17</v>
      </c>
      <c r="J30" s="7">
        <v>148.40637450199202</v>
      </c>
    </row>
    <row r="31" spans="1:13" x14ac:dyDescent="0.2">
      <c r="A31" t="s">
        <v>170</v>
      </c>
      <c r="B31">
        <v>47</v>
      </c>
      <c r="C31" s="39">
        <v>122.50238067194589</v>
      </c>
      <c r="F31" s="5">
        <v>19</v>
      </c>
      <c r="G31" s="7">
        <v>142.72890484739676</v>
      </c>
      <c r="I31" s="5">
        <v>20</v>
      </c>
      <c r="J31" s="7">
        <v>103.80881254667662</v>
      </c>
    </row>
    <row r="32" spans="1:13" x14ac:dyDescent="0.2">
      <c r="A32" t="s">
        <v>151</v>
      </c>
      <c r="B32">
        <v>67</v>
      </c>
      <c r="C32" s="39">
        <v>121.75800631014013</v>
      </c>
      <c r="F32" s="5">
        <v>21</v>
      </c>
      <c r="G32" s="7">
        <v>136.91077441077442</v>
      </c>
      <c r="I32" s="5">
        <v>22</v>
      </c>
      <c r="J32" s="7">
        <v>125.81227436823104</v>
      </c>
    </row>
    <row r="33" spans="1:10" x14ac:dyDescent="0.2">
      <c r="A33" s="40" t="s">
        <v>370</v>
      </c>
      <c r="B33" s="40">
        <v>688</v>
      </c>
      <c r="C33" s="41">
        <v>108.89008397476235</v>
      </c>
      <c r="F33" s="5">
        <v>23</v>
      </c>
      <c r="G33" s="7">
        <v>128.13370473537606</v>
      </c>
      <c r="I33" s="5">
        <v>25</v>
      </c>
      <c r="J33" s="7">
        <v>145.28301886792454</v>
      </c>
    </row>
    <row r="34" spans="1:10" x14ac:dyDescent="0.2">
      <c r="A34" t="s">
        <v>193</v>
      </c>
      <c r="B34">
        <v>78</v>
      </c>
      <c r="C34" s="39">
        <v>118.8816533747171</v>
      </c>
      <c r="F34" s="5">
        <v>26</v>
      </c>
      <c r="G34" s="7">
        <v>160.1875</v>
      </c>
      <c r="I34" s="5">
        <v>27</v>
      </c>
      <c r="J34" s="7">
        <v>149.77777777777777</v>
      </c>
    </row>
    <row r="35" spans="1:10" x14ac:dyDescent="0.2">
      <c r="A35" t="s">
        <v>162</v>
      </c>
      <c r="B35">
        <v>205</v>
      </c>
      <c r="C35" s="39">
        <v>118.28883583152741</v>
      </c>
      <c r="F35" s="5">
        <v>28</v>
      </c>
      <c r="G35" s="7">
        <v>179.57746478873239</v>
      </c>
      <c r="I35" s="5">
        <v>29</v>
      </c>
      <c r="J35" s="7">
        <v>129.6875</v>
      </c>
    </row>
    <row r="36" spans="1:10" x14ac:dyDescent="0.2">
      <c r="A36" t="s">
        <v>123</v>
      </c>
      <c r="B36">
        <v>45</v>
      </c>
      <c r="C36" s="39">
        <v>118.21601271217736</v>
      </c>
      <c r="F36" s="5">
        <v>33</v>
      </c>
      <c r="G36" s="7">
        <v>145.78606158833063</v>
      </c>
      <c r="I36" s="5">
        <v>30</v>
      </c>
      <c r="J36" s="7">
        <v>131.73076923076923</v>
      </c>
    </row>
    <row r="37" spans="1:10" x14ac:dyDescent="0.2">
      <c r="A37" t="s">
        <v>138</v>
      </c>
      <c r="B37">
        <v>71</v>
      </c>
      <c r="C37" s="39">
        <v>112.70305190156738</v>
      </c>
      <c r="F37" s="5">
        <v>36</v>
      </c>
      <c r="G37" s="7">
        <v>126.01957585644372</v>
      </c>
      <c r="I37" s="5">
        <v>31</v>
      </c>
      <c r="J37" s="7">
        <v>30.372057706909644</v>
      </c>
    </row>
    <row r="38" spans="1:10" x14ac:dyDescent="0.2">
      <c r="A38" t="s">
        <v>148</v>
      </c>
      <c r="B38">
        <v>56</v>
      </c>
      <c r="C38" s="39">
        <v>105.39529095040163</v>
      </c>
      <c r="F38" s="5">
        <v>37</v>
      </c>
      <c r="G38" s="7">
        <v>132.17866909753874</v>
      </c>
      <c r="I38" s="5">
        <v>32</v>
      </c>
      <c r="J38" s="7">
        <v>121.62052117263843</v>
      </c>
    </row>
    <row r="39" spans="1:10" x14ac:dyDescent="0.2">
      <c r="A39" t="s">
        <v>185</v>
      </c>
      <c r="B39">
        <v>81</v>
      </c>
      <c r="C39" s="39">
        <v>102.40255203516264</v>
      </c>
      <c r="F39" s="5">
        <v>42</v>
      </c>
      <c r="G39" s="7">
        <v>128.01204819277109</v>
      </c>
      <c r="I39" s="5">
        <v>34</v>
      </c>
      <c r="J39" s="7">
        <v>97.352941176470594</v>
      </c>
    </row>
    <row r="40" spans="1:10" x14ac:dyDescent="0.2">
      <c r="A40" t="s">
        <v>143</v>
      </c>
      <c r="B40">
        <v>96</v>
      </c>
      <c r="C40" s="39">
        <v>93.514953121400325</v>
      </c>
      <c r="F40" s="5">
        <v>43</v>
      </c>
      <c r="G40" s="7">
        <v>162.89592760180994</v>
      </c>
      <c r="I40" s="5">
        <v>38</v>
      </c>
      <c r="J40" s="7">
        <v>117.96453353893601</v>
      </c>
    </row>
    <row r="41" spans="1:10" x14ac:dyDescent="0.2">
      <c r="A41" t="s">
        <v>176</v>
      </c>
      <c r="B41">
        <v>34</v>
      </c>
      <c r="C41" s="39">
        <v>88.258658395171267</v>
      </c>
      <c r="F41" s="5">
        <v>44</v>
      </c>
      <c r="G41" s="7">
        <v>138.85927505330491</v>
      </c>
      <c r="I41" s="5">
        <v>39</v>
      </c>
      <c r="J41" s="7">
        <v>103.12204351939451</v>
      </c>
    </row>
    <row r="42" spans="1:10" x14ac:dyDescent="0.2">
      <c r="A42" t="s">
        <v>232</v>
      </c>
      <c r="B42">
        <v>22</v>
      </c>
      <c r="C42" s="39">
        <v>86.26305980569424</v>
      </c>
      <c r="F42" s="5">
        <v>48</v>
      </c>
      <c r="G42" s="7">
        <v>150.78502415458937</v>
      </c>
      <c r="I42" s="5">
        <v>41</v>
      </c>
      <c r="J42" s="7">
        <v>120.84592145015105</v>
      </c>
    </row>
    <row r="43" spans="1:10" x14ac:dyDescent="0.2">
      <c r="A43" t="s">
        <v>307</v>
      </c>
      <c r="B43">
        <v>1220</v>
      </c>
      <c r="C43" s="39">
        <v>121.39750862615897</v>
      </c>
      <c r="F43" s="5">
        <v>51</v>
      </c>
      <c r="G43" s="7">
        <v>120.40816326530613</v>
      </c>
      <c r="I43" s="5">
        <v>45</v>
      </c>
      <c r="J43" s="7">
        <v>122.60869565217391</v>
      </c>
    </row>
    <row r="44" spans="1:10" x14ac:dyDescent="0.2">
      <c r="F44" s="5">
        <v>54</v>
      </c>
      <c r="G44" s="7">
        <v>209.01194353963083</v>
      </c>
      <c r="I44" s="5">
        <v>47</v>
      </c>
      <c r="J44" s="7">
        <v>111.53373662168451</v>
      </c>
    </row>
    <row r="45" spans="1:10" x14ac:dyDescent="0.2">
      <c r="F45" s="5">
        <v>58</v>
      </c>
      <c r="G45" s="7">
        <v>114.24418604651163</v>
      </c>
      <c r="I45" s="5">
        <v>50</v>
      </c>
      <c r="J45" s="7">
        <v>132.98429319371726</v>
      </c>
    </row>
    <row r="46" spans="1:10" x14ac:dyDescent="0.2">
      <c r="F46" s="5">
        <v>59</v>
      </c>
      <c r="G46" s="7">
        <v>148.99151103565364</v>
      </c>
      <c r="I46" s="5">
        <v>52</v>
      </c>
      <c r="J46" s="7">
        <v>97.363945578231295</v>
      </c>
    </row>
    <row r="47" spans="1:10" x14ac:dyDescent="0.2">
      <c r="F47" s="5">
        <v>60</v>
      </c>
      <c r="G47" s="7">
        <v>160.12820512820514</v>
      </c>
      <c r="I47" s="5">
        <v>55</v>
      </c>
      <c r="J47" s="7">
        <v>95.588235294117652</v>
      </c>
    </row>
    <row r="48" spans="1:10" x14ac:dyDescent="0.2">
      <c r="F48" s="5">
        <v>61</v>
      </c>
      <c r="G48" s="7">
        <v>136.44214162348877</v>
      </c>
      <c r="I48" s="5">
        <v>56</v>
      </c>
      <c r="J48" s="7">
        <v>126.66666666666667</v>
      </c>
    </row>
    <row r="49" spans="6:10" x14ac:dyDescent="0.2">
      <c r="F49" s="5">
        <v>65</v>
      </c>
      <c r="G49" s="7">
        <v>107.91543756145526</v>
      </c>
      <c r="I49" s="5">
        <v>62</v>
      </c>
      <c r="J49" s="7">
        <v>90.909090909090907</v>
      </c>
    </row>
    <row r="50" spans="6:10" x14ac:dyDescent="0.2">
      <c r="F50" s="5">
        <v>66</v>
      </c>
      <c r="G50" s="7">
        <v>128.1843914274161</v>
      </c>
      <c r="I50" s="5">
        <v>64</v>
      </c>
      <c r="J50" s="7">
        <v>81.871345029239762</v>
      </c>
    </row>
    <row r="51" spans="6:10" x14ac:dyDescent="0.2">
      <c r="F51" s="5">
        <v>68</v>
      </c>
      <c r="G51" s="7">
        <v>152.80594996619337</v>
      </c>
      <c r="I51" s="5">
        <v>67</v>
      </c>
      <c r="J51" s="7">
        <v>81.558676937018575</v>
      </c>
    </row>
    <row r="52" spans="6:10" x14ac:dyDescent="0.2">
      <c r="F52" s="5">
        <v>70</v>
      </c>
      <c r="G52" s="7">
        <v>98.38216003498033</v>
      </c>
      <c r="I52" s="5">
        <v>69</v>
      </c>
      <c r="J52" s="7">
        <v>107.09504685408299</v>
      </c>
    </row>
    <row r="53" spans="6:10" x14ac:dyDescent="0.2">
      <c r="F53" s="5">
        <v>73</v>
      </c>
      <c r="G53" s="7">
        <v>107.68335273573923</v>
      </c>
      <c r="I53" s="5">
        <v>71</v>
      </c>
      <c r="J53" s="7">
        <v>109.76158344579397</v>
      </c>
    </row>
    <row r="54" spans="6:10" x14ac:dyDescent="0.2">
      <c r="F54" s="5">
        <v>83</v>
      </c>
      <c r="G54" s="7">
        <v>156.74984005118361</v>
      </c>
      <c r="I54" s="5">
        <v>72</v>
      </c>
      <c r="J54" s="7">
        <v>153.25443786982248</v>
      </c>
    </row>
    <row r="55" spans="6:10" x14ac:dyDescent="0.2">
      <c r="F55" s="5">
        <v>85</v>
      </c>
      <c r="G55" s="7">
        <v>114.31478968792402</v>
      </c>
      <c r="I55" s="5">
        <v>74</v>
      </c>
      <c r="J55" s="7">
        <v>133.42541436464089</v>
      </c>
    </row>
    <row r="56" spans="6:10" x14ac:dyDescent="0.2">
      <c r="F56" s="5">
        <v>86</v>
      </c>
      <c r="G56" s="7">
        <v>107.57136946628052</v>
      </c>
      <c r="I56" s="5">
        <v>75</v>
      </c>
      <c r="J56" s="7">
        <v>66.915887850467286</v>
      </c>
    </row>
    <row r="57" spans="6:10" x14ac:dyDescent="0.2">
      <c r="F57" s="5">
        <v>87</v>
      </c>
      <c r="G57" s="7">
        <v>111.53846153846153</v>
      </c>
      <c r="I57" s="5">
        <v>77</v>
      </c>
      <c r="J57" s="7">
        <v>142.59453781512605</v>
      </c>
    </row>
    <row r="58" spans="6:10" x14ac:dyDescent="0.2">
      <c r="F58" s="5">
        <v>90</v>
      </c>
      <c r="G58" s="7">
        <v>124.84848484848484</v>
      </c>
      <c r="I58" s="5">
        <v>78</v>
      </c>
      <c r="J58" s="7">
        <v>98.832684824902728</v>
      </c>
    </row>
    <row r="59" spans="6:10" x14ac:dyDescent="0.2">
      <c r="F59" s="5">
        <v>93</v>
      </c>
      <c r="G59" s="7">
        <v>169.60580912863071</v>
      </c>
      <c r="I59" s="5">
        <v>80</v>
      </c>
      <c r="J59" s="7">
        <v>89.430894308943095</v>
      </c>
    </row>
    <row r="60" spans="6:10" x14ac:dyDescent="0.2">
      <c r="F60" s="5">
        <v>95</v>
      </c>
      <c r="G60" s="7">
        <v>114.64165733482643</v>
      </c>
      <c r="I60" s="5">
        <v>81</v>
      </c>
      <c r="J60" s="7">
        <v>90.336134453781511</v>
      </c>
    </row>
    <row r="61" spans="6:10" x14ac:dyDescent="0.2">
      <c r="F61" s="5">
        <v>96</v>
      </c>
      <c r="G61" s="7">
        <v>125.85034013605443</v>
      </c>
      <c r="I61" s="5">
        <v>84</v>
      </c>
      <c r="J61" s="7">
        <v>118.77934272300469</v>
      </c>
    </row>
    <row r="62" spans="6:10" x14ac:dyDescent="0.2">
      <c r="F62" s="5">
        <v>97</v>
      </c>
      <c r="G62" s="7">
        <v>134.76070528967256</v>
      </c>
      <c r="I62" s="5">
        <v>89</v>
      </c>
      <c r="J62" s="7">
        <v>55.701179554390563</v>
      </c>
    </row>
    <row r="63" spans="6:10" x14ac:dyDescent="0.2">
      <c r="F63" s="5">
        <v>102</v>
      </c>
      <c r="G63" s="7">
        <v>102.77136258660508</v>
      </c>
      <c r="I63" s="5">
        <v>91</v>
      </c>
      <c r="J63" s="7">
        <v>105.67307692307692</v>
      </c>
    </row>
    <row r="64" spans="6:10" x14ac:dyDescent="0.2">
      <c r="F64" s="5">
        <v>104</v>
      </c>
      <c r="G64" s="7">
        <v>162.23491027732464</v>
      </c>
      <c r="I64" s="5">
        <v>92</v>
      </c>
      <c r="J64" s="7">
        <v>79.838056680161941</v>
      </c>
    </row>
    <row r="65" spans="6:10" x14ac:dyDescent="0.2">
      <c r="F65" s="5">
        <v>106</v>
      </c>
      <c r="G65" s="7">
        <v>125.50200803212851</v>
      </c>
      <c r="I65" s="5">
        <v>98</v>
      </c>
      <c r="J65" s="7">
        <v>98.697916666666671</v>
      </c>
    </row>
    <row r="66" spans="6:10" x14ac:dyDescent="0.2">
      <c r="F66" s="5">
        <v>112</v>
      </c>
      <c r="G66" s="7">
        <v>125.87412587412588</v>
      </c>
      <c r="I66" s="5">
        <v>99</v>
      </c>
      <c r="J66" s="7">
        <v>99.401197604790426</v>
      </c>
    </row>
    <row r="67" spans="6:10" x14ac:dyDescent="0.2">
      <c r="F67" s="5">
        <v>113</v>
      </c>
      <c r="G67" s="7">
        <v>142.42210682492581</v>
      </c>
      <c r="I67" s="5">
        <v>100</v>
      </c>
      <c r="J67" s="7">
        <v>105.26530612244898</v>
      </c>
    </row>
    <row r="68" spans="6:10" x14ac:dyDescent="0.2">
      <c r="F68" s="5">
        <v>114</v>
      </c>
      <c r="G68" s="7">
        <v>96.060203629924743</v>
      </c>
      <c r="I68" s="5">
        <v>101</v>
      </c>
      <c r="J68" s="7">
        <v>127.32919254658385</v>
      </c>
    </row>
    <row r="69" spans="6:10" x14ac:dyDescent="0.2">
      <c r="F69" s="5">
        <v>115</v>
      </c>
      <c r="G69" s="7">
        <v>111.85344827586206</v>
      </c>
      <c r="I69" s="5">
        <v>105</v>
      </c>
      <c r="J69" s="7">
        <v>93.234323432343231</v>
      </c>
    </row>
    <row r="70" spans="6:10" x14ac:dyDescent="0.2">
      <c r="F70" s="5">
        <v>119</v>
      </c>
      <c r="G70" s="7">
        <v>99.317194289261323</v>
      </c>
      <c r="I70" s="5">
        <v>107</v>
      </c>
      <c r="J70" s="7">
        <v>95.510983763132757</v>
      </c>
    </row>
    <row r="71" spans="6:10" x14ac:dyDescent="0.2">
      <c r="F71" s="5">
        <v>120</v>
      </c>
      <c r="G71" s="7">
        <v>112.63049450549451</v>
      </c>
      <c r="I71" s="5">
        <v>108</v>
      </c>
      <c r="J71" s="7">
        <v>145.75411913814955</v>
      </c>
    </row>
    <row r="72" spans="6:10" x14ac:dyDescent="0.2">
      <c r="F72" s="5">
        <v>121</v>
      </c>
      <c r="G72" s="7">
        <v>182.18623481781376</v>
      </c>
      <c r="I72" s="5">
        <v>109</v>
      </c>
      <c r="J72" s="7">
        <v>75.807514831905081</v>
      </c>
    </row>
    <row r="73" spans="6:10" x14ac:dyDescent="0.2">
      <c r="F73" s="5">
        <v>132</v>
      </c>
      <c r="G73" s="7">
        <v>118.79259980525804</v>
      </c>
      <c r="I73" s="5">
        <v>110</v>
      </c>
      <c r="J73" s="7">
        <v>103.03687635574838</v>
      </c>
    </row>
    <row r="74" spans="6:10" x14ac:dyDescent="0.2">
      <c r="F74" s="5">
        <v>134</v>
      </c>
      <c r="G74" s="7">
        <v>169.75308641975309</v>
      </c>
      <c r="I74" s="5">
        <v>111</v>
      </c>
      <c r="J74" s="7">
        <v>73.80053908355795</v>
      </c>
    </row>
    <row r="75" spans="6:10" x14ac:dyDescent="0.2">
      <c r="F75" s="5">
        <v>139</v>
      </c>
      <c r="G75" s="7">
        <v>124.19006479481641</v>
      </c>
      <c r="I75" s="5">
        <v>117</v>
      </c>
      <c r="J75" s="7">
        <v>127.28937728937728</v>
      </c>
    </row>
    <row r="76" spans="6:10" x14ac:dyDescent="0.2">
      <c r="F76" s="5">
        <v>140</v>
      </c>
      <c r="G76" s="7">
        <v>131.2358276643991</v>
      </c>
      <c r="I76" s="5">
        <v>118</v>
      </c>
      <c r="J76" s="7">
        <v>137.77777777777777</v>
      </c>
    </row>
    <row r="77" spans="6:10" x14ac:dyDescent="0.2">
      <c r="F77" s="5">
        <v>142</v>
      </c>
      <c r="G77" s="7">
        <v>149.94232987312571</v>
      </c>
      <c r="I77" s="5">
        <v>122</v>
      </c>
      <c r="J77" s="7">
        <v>89.047195013357083</v>
      </c>
    </row>
    <row r="78" spans="6:10" x14ac:dyDescent="0.2">
      <c r="F78" s="5">
        <v>144</v>
      </c>
      <c r="G78" s="7">
        <v>135.90939373750834</v>
      </c>
      <c r="I78" s="5">
        <v>123</v>
      </c>
      <c r="J78" s="7">
        <v>125.92592592592592</v>
      </c>
    </row>
    <row r="79" spans="6:10" x14ac:dyDescent="0.2">
      <c r="F79" s="5">
        <v>148</v>
      </c>
      <c r="G79" s="7">
        <v>109.33660933660934</v>
      </c>
      <c r="I79" s="5">
        <v>125</v>
      </c>
      <c r="J79" s="7">
        <v>114.12358133669609</v>
      </c>
    </row>
    <row r="80" spans="6:10" x14ac:dyDescent="0.2">
      <c r="F80" s="5">
        <v>149</v>
      </c>
      <c r="G80" s="7">
        <v>130.55555555555554</v>
      </c>
      <c r="I80" s="5">
        <v>128</v>
      </c>
      <c r="J80" s="7">
        <v>103.57142857142857</v>
      </c>
    </row>
    <row r="81" spans="6:10" x14ac:dyDescent="0.2">
      <c r="F81" s="5">
        <v>151</v>
      </c>
      <c r="G81" s="7">
        <v>125.90299277605779</v>
      </c>
      <c r="I81" s="5">
        <v>129</v>
      </c>
      <c r="J81" s="7">
        <v>114.98516320474778</v>
      </c>
    </row>
    <row r="82" spans="6:10" x14ac:dyDescent="0.2">
      <c r="F82" s="5">
        <v>152</v>
      </c>
      <c r="G82" s="7">
        <v>217.77894736842106</v>
      </c>
      <c r="I82" s="5">
        <v>130</v>
      </c>
      <c r="J82" s="7">
        <v>142.45014245014244</v>
      </c>
    </row>
    <row r="83" spans="6:10" x14ac:dyDescent="0.2">
      <c r="F83" s="5">
        <v>154</v>
      </c>
      <c r="G83" s="7">
        <v>187.69968051118209</v>
      </c>
      <c r="I83" s="5">
        <v>131</v>
      </c>
      <c r="J83" s="7">
        <v>104.77515067222996</v>
      </c>
    </row>
    <row r="84" spans="6:10" x14ac:dyDescent="0.2">
      <c r="F84" s="5">
        <v>158</v>
      </c>
      <c r="G84" s="7">
        <v>136.9410569105691</v>
      </c>
      <c r="I84" s="5">
        <v>133</v>
      </c>
      <c r="J84" s="7">
        <v>113.60211002260739</v>
      </c>
    </row>
    <row r="85" spans="6:10" x14ac:dyDescent="0.2">
      <c r="F85" s="5">
        <v>159</v>
      </c>
      <c r="G85" s="7">
        <v>130.91936312275294</v>
      </c>
      <c r="I85" s="5">
        <v>135</v>
      </c>
      <c r="J85" s="7">
        <v>104.59035444509006</v>
      </c>
    </row>
    <row r="86" spans="6:10" x14ac:dyDescent="0.2">
      <c r="F86" s="5">
        <v>160</v>
      </c>
      <c r="G86" s="7">
        <v>129.97562956945572</v>
      </c>
      <c r="I86" s="5">
        <v>136</v>
      </c>
      <c r="J86" s="7">
        <v>103.44827586206897</v>
      </c>
    </row>
    <row r="87" spans="6:10" x14ac:dyDescent="0.2">
      <c r="F87" s="5">
        <v>161</v>
      </c>
      <c r="G87" s="7">
        <v>131.89935064935065</v>
      </c>
      <c r="I87" s="5">
        <v>137</v>
      </c>
      <c r="J87" s="7">
        <v>117.79242174629324</v>
      </c>
    </row>
    <row r="88" spans="6:10" x14ac:dyDescent="0.2">
      <c r="F88" s="5">
        <v>162</v>
      </c>
      <c r="G88" s="7">
        <v>154.61019490254873</v>
      </c>
      <c r="I88" s="5">
        <v>141</v>
      </c>
      <c r="J88" s="7">
        <v>133.10185185185185</v>
      </c>
    </row>
    <row r="89" spans="6:10" x14ac:dyDescent="0.2">
      <c r="F89" s="5">
        <v>163</v>
      </c>
      <c r="G89" s="7">
        <v>142.76443867618428</v>
      </c>
      <c r="I89" s="5">
        <v>143</v>
      </c>
      <c r="J89" s="7">
        <v>119.85559566787003</v>
      </c>
    </row>
    <row r="90" spans="6:10" x14ac:dyDescent="0.2">
      <c r="F90" s="5">
        <v>167</v>
      </c>
      <c r="G90" s="7">
        <v>101.76754151044456</v>
      </c>
      <c r="I90" s="5">
        <v>147</v>
      </c>
      <c r="J90" s="7">
        <v>120</v>
      </c>
    </row>
    <row r="91" spans="6:10" x14ac:dyDescent="0.2">
      <c r="F91" s="5">
        <v>168</v>
      </c>
      <c r="G91" s="7">
        <v>150.68209162424805</v>
      </c>
      <c r="I91" s="5">
        <v>150</v>
      </c>
      <c r="J91" s="7">
        <v>85.56547619047619</v>
      </c>
    </row>
    <row r="92" spans="6:10" x14ac:dyDescent="0.2">
      <c r="F92" s="5">
        <v>169</v>
      </c>
      <c r="G92" s="7">
        <v>106.68604651162791</v>
      </c>
      <c r="I92" s="5">
        <v>153</v>
      </c>
      <c r="J92" s="7">
        <v>95.333667837431008</v>
      </c>
    </row>
    <row r="93" spans="6:10" x14ac:dyDescent="0.2">
      <c r="F93" s="5">
        <v>170</v>
      </c>
      <c r="G93" s="7">
        <v>133.5676625659051</v>
      </c>
      <c r="I93" s="5">
        <v>155</v>
      </c>
      <c r="J93" s="7">
        <v>104.16666666666667</v>
      </c>
    </row>
    <row r="94" spans="6:10" x14ac:dyDescent="0.2">
      <c r="F94" s="5">
        <v>175</v>
      </c>
      <c r="G94" s="7">
        <v>111.44760751059964</v>
      </c>
      <c r="I94" s="5">
        <v>156</v>
      </c>
      <c r="J94" s="7">
        <v>72.080291970802918</v>
      </c>
    </row>
    <row r="95" spans="6:10" x14ac:dyDescent="0.2">
      <c r="F95" s="5">
        <v>177</v>
      </c>
      <c r="G95" s="7">
        <v>102.42718446601941</v>
      </c>
      <c r="I95" s="5">
        <v>157</v>
      </c>
      <c r="J95" s="7">
        <v>105.28846153846153</v>
      </c>
    </row>
    <row r="96" spans="6:10" x14ac:dyDescent="0.2">
      <c r="F96" s="5">
        <v>179</v>
      </c>
      <c r="G96" s="7">
        <v>224.63607878245301</v>
      </c>
      <c r="I96" s="5">
        <v>164</v>
      </c>
      <c r="J96" s="7">
        <v>117.00680272108843</v>
      </c>
    </row>
    <row r="97" spans="6:10" x14ac:dyDescent="0.2">
      <c r="F97" s="5">
        <v>182</v>
      </c>
      <c r="G97" s="7">
        <v>111.04328523862375</v>
      </c>
      <c r="I97" s="5">
        <v>165</v>
      </c>
      <c r="J97" s="7">
        <v>94.059405940594061</v>
      </c>
    </row>
    <row r="98" spans="6:10" x14ac:dyDescent="0.2">
      <c r="F98" s="5">
        <v>191</v>
      </c>
      <c r="G98" s="7">
        <v>115.51155115511551</v>
      </c>
      <c r="I98" s="5">
        <v>171</v>
      </c>
      <c r="J98" s="7">
        <v>92.981186685962371</v>
      </c>
    </row>
    <row r="99" spans="6:10" x14ac:dyDescent="0.2">
      <c r="F99" s="5">
        <v>193</v>
      </c>
      <c r="G99" s="7">
        <v>134.17190775681343</v>
      </c>
      <c r="I99" s="5">
        <v>172</v>
      </c>
      <c r="J99" s="7">
        <v>129.83091787439614</v>
      </c>
    </row>
    <row r="100" spans="6:10" x14ac:dyDescent="0.2">
      <c r="F100" s="5">
        <v>195</v>
      </c>
      <c r="G100" s="7">
        <v>146.99074074074073</v>
      </c>
      <c r="I100" s="5">
        <v>174</v>
      </c>
      <c r="J100" s="7">
        <v>119.67694566813509</v>
      </c>
    </row>
    <row r="101" spans="6:10" x14ac:dyDescent="0.2">
      <c r="F101" s="5">
        <v>197</v>
      </c>
      <c r="G101" s="7">
        <v>180.69061413673234</v>
      </c>
      <c r="I101" s="5">
        <v>176</v>
      </c>
      <c r="J101" s="7">
        <v>112.60426320667284</v>
      </c>
    </row>
    <row r="102" spans="6:10" x14ac:dyDescent="0.2">
      <c r="F102" s="5">
        <v>200</v>
      </c>
      <c r="G102" s="7">
        <v>160.47869235259779</v>
      </c>
      <c r="I102" s="5">
        <v>178</v>
      </c>
      <c r="J102" s="7">
        <v>89.84375</v>
      </c>
    </row>
    <row r="103" spans="6:10" x14ac:dyDescent="0.2">
      <c r="F103" s="5">
        <v>206</v>
      </c>
      <c r="G103" s="7">
        <v>125.17337031900139</v>
      </c>
      <c r="I103" s="5">
        <v>180</v>
      </c>
      <c r="J103" s="7">
        <v>103.30578512396694</v>
      </c>
    </row>
    <row r="104" spans="6:10" x14ac:dyDescent="0.2">
      <c r="F104" s="5">
        <v>209</v>
      </c>
      <c r="G104" s="7">
        <v>134.33559650824444</v>
      </c>
      <c r="I104" s="5">
        <v>183</v>
      </c>
      <c r="J104" s="7">
        <v>89.552238805970148</v>
      </c>
    </row>
    <row r="105" spans="6:10" x14ac:dyDescent="0.2">
      <c r="F105" s="5">
        <v>213</v>
      </c>
      <c r="G105" s="7">
        <v>136.43520518358531</v>
      </c>
      <c r="I105" s="5">
        <v>184</v>
      </c>
      <c r="J105" s="7">
        <v>96.061479346781937</v>
      </c>
    </row>
    <row r="106" spans="6:10" x14ac:dyDescent="0.2">
      <c r="F106" s="5">
        <v>214</v>
      </c>
      <c r="G106" s="7">
        <v>157.57575757575756</v>
      </c>
      <c r="I106" s="5">
        <v>185</v>
      </c>
      <c r="J106" s="7">
        <v>101.43769968051119</v>
      </c>
    </row>
    <row r="107" spans="6:10" x14ac:dyDescent="0.2">
      <c r="F107" s="5">
        <v>215</v>
      </c>
      <c r="G107" s="7">
        <v>116.19971264367815</v>
      </c>
      <c r="I107" s="5">
        <v>186</v>
      </c>
      <c r="J107" s="7">
        <v>131.65188470066519</v>
      </c>
    </row>
    <row r="108" spans="6:10" x14ac:dyDescent="0.2">
      <c r="F108" s="5">
        <v>217</v>
      </c>
      <c r="G108" s="7">
        <v>146.23955431754874</v>
      </c>
      <c r="I108" s="5">
        <v>187</v>
      </c>
      <c r="J108" s="7">
        <v>142.15283483976992</v>
      </c>
    </row>
    <row r="109" spans="6:10" x14ac:dyDescent="0.2">
      <c r="F109" s="5">
        <v>219</v>
      </c>
      <c r="G109" s="7">
        <v>159.41658137154556</v>
      </c>
      <c r="I109" s="5">
        <v>188</v>
      </c>
      <c r="J109" s="7">
        <v>81.521739130434781</v>
      </c>
    </row>
    <row r="110" spans="6:10" x14ac:dyDescent="0.2">
      <c r="F110" s="5">
        <v>221</v>
      </c>
      <c r="G110" s="7">
        <v>136.78237650200268</v>
      </c>
      <c r="I110" s="5">
        <v>192</v>
      </c>
      <c r="J110" s="7">
        <v>124.40838404327248</v>
      </c>
    </row>
    <row r="111" spans="6:10" x14ac:dyDescent="0.2">
      <c r="F111" s="5">
        <v>222</v>
      </c>
      <c r="G111" s="7">
        <v>88.222320247022495</v>
      </c>
      <c r="I111" s="5">
        <v>198</v>
      </c>
      <c r="J111" s="7">
        <v>75.514138817480713</v>
      </c>
    </row>
    <row r="112" spans="6:10" x14ac:dyDescent="0.2">
      <c r="F112" s="5">
        <v>225</v>
      </c>
      <c r="G112" s="7">
        <v>161.47575250836121</v>
      </c>
      <c r="I112" s="5">
        <v>199</v>
      </c>
      <c r="J112" s="7">
        <v>46.657694033198744</v>
      </c>
    </row>
    <row r="113" spans="6:10" x14ac:dyDescent="0.2">
      <c r="F113" s="5">
        <v>227</v>
      </c>
      <c r="G113" s="7">
        <v>115.07936507936508</v>
      </c>
      <c r="I113" s="5">
        <v>201</v>
      </c>
      <c r="J113" s="7">
        <v>124.88849241748439</v>
      </c>
    </row>
    <row r="114" spans="6:10" x14ac:dyDescent="0.2">
      <c r="F114" s="5">
        <v>232</v>
      </c>
      <c r="G114" s="7">
        <v>144.23765211166787</v>
      </c>
      <c r="I114" s="5">
        <v>202</v>
      </c>
      <c r="J114" s="7">
        <v>134.08913213448005</v>
      </c>
    </row>
    <row r="115" spans="6:10" x14ac:dyDescent="0.2">
      <c r="F115" s="5">
        <v>234</v>
      </c>
      <c r="G115" s="7">
        <v>143.40044742729307</v>
      </c>
      <c r="I115" s="5">
        <v>203</v>
      </c>
      <c r="J115" s="7">
        <v>85.496183206106863</v>
      </c>
    </row>
    <row r="116" spans="6:10" x14ac:dyDescent="0.2">
      <c r="F116" s="5">
        <v>235</v>
      </c>
      <c r="G116" s="7">
        <v>110.45918367346938</v>
      </c>
      <c r="I116" s="5">
        <v>205</v>
      </c>
      <c r="J116" s="7">
        <v>85.669781931464172</v>
      </c>
    </row>
    <row r="117" spans="6:10" x14ac:dyDescent="0.2">
      <c r="F117" s="5">
        <v>237</v>
      </c>
      <c r="G117" s="7">
        <v>131.1881188118812</v>
      </c>
      <c r="I117" s="5">
        <v>207</v>
      </c>
      <c r="J117" s="7">
        <v>84.846698113207552</v>
      </c>
    </row>
    <row r="118" spans="6:10" x14ac:dyDescent="0.2">
      <c r="F118" s="5">
        <v>238</v>
      </c>
      <c r="G118" s="7">
        <v>111.52522935779817</v>
      </c>
      <c r="I118" s="5">
        <v>208</v>
      </c>
      <c r="J118" s="7">
        <v>128.18181818181819</v>
      </c>
    </row>
    <row r="119" spans="6:10" x14ac:dyDescent="0.2">
      <c r="F119" s="5">
        <v>239</v>
      </c>
      <c r="G119" s="7">
        <v>187.72136953955135</v>
      </c>
      <c r="I119" s="5">
        <v>210</v>
      </c>
      <c r="J119" s="7">
        <v>132.78388278388277</v>
      </c>
    </row>
    <row r="120" spans="6:10" x14ac:dyDescent="0.2">
      <c r="F120" s="5">
        <v>241</v>
      </c>
      <c r="G120" s="7">
        <v>167.62452107279694</v>
      </c>
      <c r="I120" s="5">
        <v>211</v>
      </c>
      <c r="J120" s="7">
        <v>113.42592592592592</v>
      </c>
    </row>
    <row r="121" spans="6:10" x14ac:dyDescent="0.2">
      <c r="F121" s="5">
        <v>245</v>
      </c>
      <c r="G121" s="7">
        <v>97.156398104265406</v>
      </c>
      <c r="I121" s="5">
        <v>212</v>
      </c>
      <c r="J121" s="7">
        <v>153.46534653465346</v>
      </c>
    </row>
    <row r="122" spans="6:10" x14ac:dyDescent="0.2">
      <c r="F122" s="5">
        <v>249</v>
      </c>
      <c r="G122" s="7">
        <v>107.91366906474821</v>
      </c>
      <c r="I122" s="5">
        <v>216</v>
      </c>
      <c r="J122" s="7">
        <v>108.77831715210355</v>
      </c>
    </row>
    <row r="123" spans="6:10" x14ac:dyDescent="0.2">
      <c r="F123" s="5">
        <v>250</v>
      </c>
      <c r="G123" s="7">
        <v>129.19776119402985</v>
      </c>
      <c r="I123" s="5">
        <v>218</v>
      </c>
      <c r="J123" s="7">
        <v>80.57228915662651</v>
      </c>
    </row>
    <row r="124" spans="6:10" x14ac:dyDescent="0.2">
      <c r="F124" s="5">
        <v>253</v>
      </c>
      <c r="G124" s="7">
        <v>105.48780487804878</v>
      </c>
      <c r="I124" s="5">
        <v>223</v>
      </c>
      <c r="J124" s="7">
        <v>115.91494845360825</v>
      </c>
    </row>
    <row r="125" spans="6:10" x14ac:dyDescent="0.2">
      <c r="F125" s="5">
        <v>256</v>
      </c>
      <c r="G125" s="7">
        <v>100.39284155390659</v>
      </c>
      <c r="I125" s="5">
        <v>224</v>
      </c>
      <c r="J125" s="7">
        <v>112.26851851851852</v>
      </c>
    </row>
    <row r="126" spans="6:10" x14ac:dyDescent="0.2">
      <c r="F126" s="5">
        <v>257</v>
      </c>
      <c r="G126" s="7">
        <v>120.08101851851852</v>
      </c>
      <c r="I126" s="5">
        <v>229</v>
      </c>
      <c r="J126" s="7">
        <v>137.06140350877192</v>
      </c>
    </row>
    <row r="127" spans="6:10" x14ac:dyDescent="0.2">
      <c r="F127" s="5">
        <v>258</v>
      </c>
      <c r="G127" s="7">
        <v>137.15710723192021</v>
      </c>
      <c r="I127" s="5">
        <v>231</v>
      </c>
      <c r="J127" s="7">
        <v>123.95309882747068</v>
      </c>
    </row>
    <row r="128" spans="6:10" x14ac:dyDescent="0.2">
      <c r="F128" s="5">
        <v>259</v>
      </c>
      <c r="G128" s="7">
        <v>129.18526785714286</v>
      </c>
      <c r="I128" s="5">
        <v>240</v>
      </c>
      <c r="J128" s="7">
        <v>75.991930060524552</v>
      </c>
    </row>
    <row r="129" spans="6:10" x14ac:dyDescent="0.2">
      <c r="F129" s="5">
        <v>262</v>
      </c>
      <c r="G129" s="7">
        <v>107.22610722610723</v>
      </c>
      <c r="I129" s="5">
        <v>242</v>
      </c>
      <c r="J129" s="7">
        <v>127.59815242494226</v>
      </c>
    </row>
    <row r="130" spans="6:10" x14ac:dyDescent="0.2">
      <c r="F130" s="5">
        <v>267</v>
      </c>
      <c r="G130" s="7">
        <v>122.43547319655858</v>
      </c>
      <c r="I130" s="5">
        <v>243</v>
      </c>
      <c r="J130" s="7">
        <v>54.861111111111114</v>
      </c>
    </row>
    <row r="131" spans="6:10" x14ac:dyDescent="0.2">
      <c r="F131" s="5">
        <v>271</v>
      </c>
      <c r="G131" s="7">
        <v>137.18411552346569</v>
      </c>
      <c r="I131" s="5">
        <v>246</v>
      </c>
      <c r="J131" s="7">
        <v>129.00641025641025</v>
      </c>
    </row>
    <row r="132" spans="6:10" x14ac:dyDescent="0.2">
      <c r="F132" s="5">
        <v>272</v>
      </c>
      <c r="G132" s="7">
        <v>177.18268525311811</v>
      </c>
      <c r="I132" s="5">
        <v>248</v>
      </c>
      <c r="J132" s="7">
        <v>101.81818181818181</v>
      </c>
    </row>
    <row r="133" spans="6:10" x14ac:dyDescent="0.2">
      <c r="F133" s="5">
        <v>273</v>
      </c>
      <c r="G133" s="7">
        <v>127.75330396475771</v>
      </c>
      <c r="I133" s="5">
        <v>251</v>
      </c>
      <c r="J133" s="7">
        <v>58.575803981623274</v>
      </c>
    </row>
    <row r="134" spans="6:10" x14ac:dyDescent="0.2">
      <c r="F134" s="5">
        <v>278</v>
      </c>
      <c r="G134" s="7">
        <v>163.19444444444446</v>
      </c>
      <c r="I134" s="5">
        <v>254</v>
      </c>
      <c r="J134" s="7">
        <v>121.35176651305683</v>
      </c>
    </row>
    <row r="135" spans="6:10" x14ac:dyDescent="0.2">
      <c r="F135" s="5">
        <v>279</v>
      </c>
      <c r="G135" s="7">
        <v>195.8029231494578</v>
      </c>
      <c r="I135" s="5">
        <v>255</v>
      </c>
      <c r="J135" s="7">
        <v>110.35007610350075</v>
      </c>
    </row>
    <row r="136" spans="6:10" x14ac:dyDescent="0.2">
      <c r="F136" s="5">
        <v>280</v>
      </c>
      <c r="G136" s="7">
        <v>94.955489614243319</v>
      </c>
      <c r="I136" s="5">
        <v>260</v>
      </c>
      <c r="J136" s="7">
        <v>109.97732426303855</v>
      </c>
    </row>
    <row r="137" spans="6:10" x14ac:dyDescent="0.2">
      <c r="F137" s="5">
        <v>281</v>
      </c>
      <c r="G137" s="7">
        <v>115.28758829465187</v>
      </c>
      <c r="I137" s="5">
        <v>261</v>
      </c>
      <c r="J137" s="7">
        <v>127.35166425470332</v>
      </c>
    </row>
    <row r="138" spans="6:10" x14ac:dyDescent="0.2">
      <c r="F138" s="5">
        <v>282</v>
      </c>
      <c r="G138" s="7">
        <v>146.59270998415215</v>
      </c>
      <c r="I138" s="5">
        <v>263</v>
      </c>
      <c r="J138" s="7">
        <v>124.58745874587459</v>
      </c>
    </row>
    <row r="139" spans="6:10" x14ac:dyDescent="0.2">
      <c r="F139" s="5">
        <v>284</v>
      </c>
      <c r="G139" s="7">
        <v>166.62125340599454</v>
      </c>
      <c r="I139" s="5">
        <v>264</v>
      </c>
      <c r="J139" s="7">
        <v>98.784194528875375</v>
      </c>
    </row>
    <row r="140" spans="6:10" x14ac:dyDescent="0.2">
      <c r="F140" s="5">
        <v>291</v>
      </c>
      <c r="G140" s="7">
        <v>121.5372589890568</v>
      </c>
      <c r="I140" s="5">
        <v>265</v>
      </c>
      <c r="J140" s="7">
        <v>95.549738219895289</v>
      </c>
    </row>
    <row r="141" spans="6:10" x14ac:dyDescent="0.2">
      <c r="F141" s="5">
        <v>298</v>
      </c>
      <c r="G141" s="7">
        <v>122.56410256410257</v>
      </c>
      <c r="I141" s="5">
        <v>266</v>
      </c>
      <c r="J141" s="7">
        <v>123.41772151898734</v>
      </c>
    </row>
    <row r="142" spans="6:10" x14ac:dyDescent="0.2">
      <c r="F142" s="5">
        <v>300</v>
      </c>
      <c r="G142" s="7">
        <v>137.58680555555554</v>
      </c>
      <c r="I142" s="5">
        <v>268</v>
      </c>
      <c r="J142" s="7">
        <v>81.888686131386862</v>
      </c>
    </row>
    <row r="143" spans="6:10" x14ac:dyDescent="0.2">
      <c r="F143" s="5">
        <v>302</v>
      </c>
      <c r="G143" s="7">
        <v>108.89070146818923</v>
      </c>
      <c r="I143" s="5">
        <v>269</v>
      </c>
      <c r="J143" s="7">
        <v>154.88431876606683</v>
      </c>
    </row>
    <row r="144" spans="6:10" x14ac:dyDescent="0.2">
      <c r="F144" s="5">
        <v>303</v>
      </c>
      <c r="G144" s="7">
        <v>133.03049967553537</v>
      </c>
      <c r="I144" s="5">
        <v>270</v>
      </c>
      <c r="J144" s="7">
        <v>132.97394429469901</v>
      </c>
    </row>
    <row r="145" spans="6:10" x14ac:dyDescent="0.2">
      <c r="F145" s="5">
        <v>304</v>
      </c>
      <c r="G145" s="7">
        <v>167.67337807606265</v>
      </c>
      <c r="I145" s="5">
        <v>274</v>
      </c>
      <c r="J145" s="7">
        <v>85.171568627450981</v>
      </c>
    </row>
    <row r="146" spans="6:10" x14ac:dyDescent="0.2">
      <c r="F146" s="5">
        <v>306</v>
      </c>
      <c r="G146" s="7">
        <v>152.94999999999999</v>
      </c>
      <c r="I146" s="5">
        <v>275</v>
      </c>
      <c r="J146" s="7">
        <v>152.5735294117647</v>
      </c>
    </row>
    <row r="147" spans="6:10" x14ac:dyDescent="0.2">
      <c r="F147" s="5">
        <v>307</v>
      </c>
      <c r="G147" s="7">
        <v>100.31208203299153</v>
      </c>
      <c r="I147" s="5">
        <v>276</v>
      </c>
      <c r="J147" s="7">
        <v>132.42894056847544</v>
      </c>
    </row>
    <row r="148" spans="6:10" x14ac:dyDescent="0.2">
      <c r="F148" s="5">
        <v>310</v>
      </c>
      <c r="G148" s="7">
        <v>185.18518518518519</v>
      </c>
      <c r="I148" s="5">
        <v>277</v>
      </c>
      <c r="J148" s="7">
        <v>128.84615384615384</v>
      </c>
    </row>
    <row r="149" spans="6:10" x14ac:dyDescent="0.2">
      <c r="F149" s="5">
        <v>311</v>
      </c>
      <c r="G149" s="7">
        <v>110.32644903397735</v>
      </c>
      <c r="I149" s="5">
        <v>287</v>
      </c>
      <c r="J149" s="7">
        <v>91.6955017301038</v>
      </c>
    </row>
    <row r="150" spans="6:10" x14ac:dyDescent="0.2">
      <c r="F150" s="5">
        <v>314</v>
      </c>
      <c r="G150" s="7">
        <v>184.18467583497053</v>
      </c>
      <c r="I150" s="5">
        <v>288</v>
      </c>
      <c r="J150" s="7">
        <v>102.56410256410257</v>
      </c>
    </row>
    <row r="151" spans="6:10" x14ac:dyDescent="0.2">
      <c r="F151" s="5">
        <v>316</v>
      </c>
      <c r="G151" s="7">
        <v>131.63407821229049</v>
      </c>
      <c r="I151" s="5">
        <v>289</v>
      </c>
      <c r="J151" s="7">
        <v>135.55555555555554</v>
      </c>
    </row>
    <row r="152" spans="6:10" x14ac:dyDescent="0.2">
      <c r="F152" s="5">
        <v>318</v>
      </c>
      <c r="G152" s="7">
        <v>137.82542113323123</v>
      </c>
      <c r="I152" s="5">
        <v>290</v>
      </c>
      <c r="J152" s="7">
        <v>110.01074498567336</v>
      </c>
    </row>
    <row r="153" spans="6:10" x14ac:dyDescent="0.2">
      <c r="F153" s="5">
        <v>319</v>
      </c>
      <c r="G153" s="7">
        <v>98.261526832955411</v>
      </c>
      <c r="I153" s="5">
        <v>293</v>
      </c>
      <c r="J153" s="7">
        <v>76.340326340326342</v>
      </c>
    </row>
    <row r="154" spans="6:10" x14ac:dyDescent="0.2">
      <c r="F154" s="5">
        <v>321</v>
      </c>
      <c r="G154" s="7">
        <v>131.98882896764252</v>
      </c>
      <c r="I154" s="5">
        <v>294</v>
      </c>
      <c r="J154" s="7">
        <v>103.844454264251</v>
      </c>
    </row>
    <row r="155" spans="6:10" x14ac:dyDescent="0.2">
      <c r="F155" s="5">
        <v>322</v>
      </c>
      <c r="G155" s="7">
        <v>143.43598055105349</v>
      </c>
      <c r="I155" s="5">
        <v>295</v>
      </c>
      <c r="J155" s="7">
        <v>101.58150851581509</v>
      </c>
    </row>
    <row r="156" spans="6:10" x14ac:dyDescent="0.2">
      <c r="F156" s="5">
        <v>323</v>
      </c>
      <c r="G156" s="7">
        <v>110.25641025641026</v>
      </c>
      <c r="I156" s="5">
        <v>296</v>
      </c>
      <c r="J156" s="7">
        <v>142.07377866400799</v>
      </c>
    </row>
    <row r="157" spans="6:10" x14ac:dyDescent="0.2">
      <c r="F157" s="5">
        <v>333</v>
      </c>
      <c r="G157" s="7">
        <v>174.3400859422959</v>
      </c>
      <c r="I157" s="5">
        <v>297</v>
      </c>
      <c r="J157" s="7">
        <v>97.560975609756099</v>
      </c>
    </row>
    <row r="158" spans="6:10" x14ac:dyDescent="0.2">
      <c r="F158" s="5">
        <v>335</v>
      </c>
      <c r="G158" s="7">
        <v>117.21611721611721</v>
      </c>
      <c r="I158" s="5">
        <v>299</v>
      </c>
      <c r="J158" s="7">
        <v>100.40160642570281</v>
      </c>
    </row>
    <row r="159" spans="6:10" x14ac:dyDescent="0.2">
      <c r="F159" s="5">
        <v>337</v>
      </c>
      <c r="G159" s="7">
        <v>196.37148803329865</v>
      </c>
      <c r="I159" s="5">
        <v>305</v>
      </c>
      <c r="J159" s="7">
        <v>84.454623532779848</v>
      </c>
    </row>
    <row r="160" spans="6:10" x14ac:dyDescent="0.2">
      <c r="F160" s="5">
        <v>338</v>
      </c>
      <c r="G160" s="7">
        <v>139.32291666666666</v>
      </c>
      <c r="I160" s="5">
        <v>308</v>
      </c>
      <c r="J160" s="7">
        <v>63.655761024182077</v>
      </c>
    </row>
    <row r="161" spans="6:10" x14ac:dyDescent="0.2">
      <c r="F161" s="5">
        <v>341</v>
      </c>
      <c r="G161" s="7">
        <v>106.34171907756813</v>
      </c>
      <c r="I161" s="5">
        <v>309</v>
      </c>
      <c r="J161" s="7">
        <v>95.818815331010455</v>
      </c>
    </row>
    <row r="162" spans="6:10" x14ac:dyDescent="0.2">
      <c r="F162" s="5">
        <v>342</v>
      </c>
      <c r="G162" s="7">
        <v>97.502972651605234</v>
      </c>
      <c r="I162" s="5">
        <v>312</v>
      </c>
      <c r="J162" s="7">
        <v>135.80246913580248</v>
      </c>
    </row>
    <row r="163" spans="6:10" x14ac:dyDescent="0.2">
      <c r="F163" s="5">
        <v>350</v>
      </c>
      <c r="G163" s="7">
        <v>160.24706744868035</v>
      </c>
      <c r="I163" s="5">
        <v>315</v>
      </c>
      <c r="J163" s="7">
        <v>108.47044485070079</v>
      </c>
    </row>
    <row r="164" spans="6:10" x14ac:dyDescent="0.2">
      <c r="F164" s="5">
        <v>352</v>
      </c>
      <c r="G164" s="7">
        <v>130.76393668272539</v>
      </c>
      <c r="I164" s="5">
        <v>317</v>
      </c>
      <c r="J164" s="7">
        <v>110.49723756906077</v>
      </c>
    </row>
    <row r="165" spans="6:10" x14ac:dyDescent="0.2">
      <c r="F165" s="5">
        <v>356</v>
      </c>
      <c r="G165" s="7">
        <v>147.91666666666666</v>
      </c>
      <c r="I165" s="5">
        <v>320</v>
      </c>
      <c r="J165" s="7">
        <v>127.37771739130434</v>
      </c>
    </row>
    <row r="166" spans="6:10" x14ac:dyDescent="0.2">
      <c r="F166" s="5">
        <v>357</v>
      </c>
      <c r="G166" s="7">
        <v>148.24335904027421</v>
      </c>
      <c r="I166" s="5">
        <v>324</v>
      </c>
      <c r="J166" s="7">
        <v>108.49097162510748</v>
      </c>
    </row>
    <row r="167" spans="6:10" x14ac:dyDescent="0.2">
      <c r="F167" s="5">
        <v>359</v>
      </c>
      <c r="G167" s="7">
        <v>96.15384615384616</v>
      </c>
      <c r="I167" s="5">
        <v>325</v>
      </c>
      <c r="J167" s="7">
        <v>81.262592343854934</v>
      </c>
    </row>
    <row r="168" spans="6:10" x14ac:dyDescent="0.2">
      <c r="F168" s="5">
        <v>360</v>
      </c>
      <c r="G168" s="7">
        <v>145.53014553014552</v>
      </c>
      <c r="I168" s="5">
        <v>326</v>
      </c>
      <c r="J168" s="7">
        <v>108.34371108343711</v>
      </c>
    </row>
    <row r="169" spans="6:10" x14ac:dyDescent="0.2">
      <c r="F169" s="5">
        <v>371</v>
      </c>
      <c r="G169" s="7">
        <v>103.60576923076923</v>
      </c>
      <c r="I169" s="5">
        <v>328</v>
      </c>
      <c r="J169" s="7">
        <v>105.02530730296456</v>
      </c>
    </row>
    <row r="170" spans="6:10" x14ac:dyDescent="0.2">
      <c r="F170" s="5">
        <v>372</v>
      </c>
      <c r="G170" s="7">
        <v>84.654911838790937</v>
      </c>
      <c r="I170" s="5">
        <v>329</v>
      </c>
      <c r="J170" s="7">
        <v>100.51546391752578</v>
      </c>
    </row>
    <row r="171" spans="6:10" x14ac:dyDescent="0.2">
      <c r="F171" s="5">
        <v>375</v>
      </c>
      <c r="G171" s="7">
        <v>113.84854771784232</v>
      </c>
      <c r="I171" s="5">
        <v>330</v>
      </c>
      <c r="J171" s="7">
        <v>65.43624161073825</v>
      </c>
    </row>
    <row r="172" spans="6:10" x14ac:dyDescent="0.2">
      <c r="F172" s="5">
        <v>377</v>
      </c>
      <c r="G172" s="7">
        <v>161.92560175054706</v>
      </c>
      <c r="I172" s="5">
        <v>332</v>
      </c>
      <c r="J172" s="7">
        <v>131.62878787878788</v>
      </c>
    </row>
    <row r="173" spans="6:10" x14ac:dyDescent="0.2">
      <c r="F173" s="5">
        <v>378</v>
      </c>
      <c r="G173" s="7">
        <v>137.87510137875103</v>
      </c>
      <c r="I173" s="5">
        <v>339</v>
      </c>
      <c r="J173" s="7">
        <v>124.92288710672425</v>
      </c>
    </row>
    <row r="174" spans="6:10" x14ac:dyDescent="0.2">
      <c r="F174" s="5">
        <v>379</v>
      </c>
      <c r="G174" s="7">
        <v>212.51724137931035</v>
      </c>
      <c r="I174" s="5">
        <v>340</v>
      </c>
      <c r="J174" s="7">
        <v>127.57201646090535</v>
      </c>
    </row>
    <row r="175" spans="6:10" x14ac:dyDescent="0.2">
      <c r="F175" s="5">
        <v>380</v>
      </c>
      <c r="G175" s="7">
        <v>99.444444444444443</v>
      </c>
      <c r="I175" s="5">
        <v>346</v>
      </c>
      <c r="J175" s="7">
        <v>88.902980342422325</v>
      </c>
    </row>
    <row r="176" spans="6:10" x14ac:dyDescent="0.2">
      <c r="F176" s="5">
        <v>382</v>
      </c>
      <c r="G176" s="7">
        <v>144.31206764027672</v>
      </c>
      <c r="I176" s="5">
        <v>347</v>
      </c>
      <c r="J176" s="7">
        <v>158.1419624217119</v>
      </c>
    </row>
    <row r="177" spans="6:10" x14ac:dyDescent="0.2">
      <c r="F177" s="5">
        <v>383</v>
      </c>
      <c r="G177" s="7">
        <v>118.80912632164718</v>
      </c>
      <c r="I177" s="5">
        <v>348</v>
      </c>
      <c r="J177" s="7">
        <v>106.56292286874154</v>
      </c>
    </row>
    <row r="178" spans="6:10" x14ac:dyDescent="0.2">
      <c r="F178" s="5">
        <v>384</v>
      </c>
      <c r="G178" s="7">
        <v>96.938775510204081</v>
      </c>
      <c r="I178" s="5">
        <v>353</v>
      </c>
      <c r="J178" s="7">
        <v>85.508550855085502</v>
      </c>
    </row>
    <row r="179" spans="6:10" x14ac:dyDescent="0.2">
      <c r="F179" s="5">
        <v>385</v>
      </c>
      <c r="G179" s="7">
        <v>122.88786482334869</v>
      </c>
      <c r="I179" s="5">
        <v>354</v>
      </c>
      <c r="J179" s="7">
        <v>147.08333333333334</v>
      </c>
    </row>
    <row r="180" spans="6:10" x14ac:dyDescent="0.2">
      <c r="F180" s="5">
        <v>389</v>
      </c>
      <c r="G180" s="7">
        <v>129.14131169709262</v>
      </c>
      <c r="I180" s="5">
        <v>355</v>
      </c>
      <c r="J180" s="7">
        <v>87.774294670846402</v>
      </c>
    </row>
    <row r="181" spans="6:10" x14ac:dyDescent="0.2">
      <c r="F181" s="5">
        <v>390</v>
      </c>
      <c r="G181" s="7">
        <v>182.67581475128645</v>
      </c>
      <c r="I181" s="5">
        <v>361</v>
      </c>
      <c r="J181" s="7">
        <v>171.05263157894737</v>
      </c>
    </row>
    <row r="182" spans="6:10" x14ac:dyDescent="0.2">
      <c r="F182" s="5">
        <v>397</v>
      </c>
      <c r="G182" s="7">
        <v>137.58389261744966</v>
      </c>
      <c r="I182" s="5">
        <v>362</v>
      </c>
      <c r="J182" s="7">
        <v>96.34551495016612</v>
      </c>
    </row>
    <row r="183" spans="6:10" x14ac:dyDescent="0.2">
      <c r="F183" s="5">
        <v>400</v>
      </c>
      <c r="G183" s="7">
        <v>155.48387096774192</v>
      </c>
      <c r="I183" s="5">
        <v>363</v>
      </c>
      <c r="J183" s="7">
        <v>103.27783558792925</v>
      </c>
    </row>
    <row r="184" spans="6:10" x14ac:dyDescent="0.2">
      <c r="F184" s="5">
        <v>402</v>
      </c>
      <c r="G184" s="7">
        <v>125.94656488549619</v>
      </c>
      <c r="I184" s="5">
        <v>365</v>
      </c>
      <c r="J184" s="7">
        <v>120.71156289707751</v>
      </c>
    </row>
    <row r="185" spans="6:10" x14ac:dyDescent="0.2">
      <c r="F185" s="5">
        <v>404</v>
      </c>
      <c r="G185" s="7">
        <v>114.00795404330535</v>
      </c>
      <c r="I185" s="5">
        <v>366</v>
      </c>
      <c r="J185" s="7">
        <v>109.375</v>
      </c>
    </row>
    <row r="186" spans="6:10" x14ac:dyDescent="0.2">
      <c r="F186" s="5">
        <v>405</v>
      </c>
      <c r="G186" s="7">
        <v>106.87022900763358</v>
      </c>
      <c r="I186" s="5">
        <v>367</v>
      </c>
      <c r="J186" s="7">
        <v>114.06025824964132</v>
      </c>
    </row>
    <row r="187" spans="6:10" x14ac:dyDescent="0.2">
      <c r="F187" s="5">
        <v>408</v>
      </c>
      <c r="G187" s="7">
        <v>105.35714285714286</v>
      </c>
      <c r="I187" s="5">
        <v>368</v>
      </c>
      <c r="J187" s="7">
        <v>115.30398322851153</v>
      </c>
    </row>
    <row r="188" spans="6:10" x14ac:dyDescent="0.2">
      <c r="F188" s="5">
        <v>409</v>
      </c>
      <c r="G188" s="7">
        <v>128.91344383057091</v>
      </c>
      <c r="I188" s="5">
        <v>369</v>
      </c>
      <c r="J188" s="7">
        <v>104.10094637223975</v>
      </c>
    </row>
    <row r="189" spans="6:10" x14ac:dyDescent="0.2">
      <c r="F189" s="5">
        <v>410</v>
      </c>
      <c r="G189" s="7">
        <v>163.49855630413859</v>
      </c>
      <c r="I189" s="5">
        <v>370</v>
      </c>
      <c r="J189" s="7">
        <v>125.87412587412588</v>
      </c>
    </row>
    <row r="190" spans="6:10" x14ac:dyDescent="0.2">
      <c r="F190" s="5">
        <v>413</v>
      </c>
      <c r="G190" s="7">
        <v>150.20297699594045</v>
      </c>
      <c r="I190" s="5">
        <v>374</v>
      </c>
      <c r="J190" s="7">
        <v>93.252463987869604</v>
      </c>
    </row>
    <row r="191" spans="6:10" x14ac:dyDescent="0.2">
      <c r="F191" s="5">
        <v>415</v>
      </c>
      <c r="G191" s="7">
        <v>108.72675250357653</v>
      </c>
      <c r="I191" s="5">
        <v>376</v>
      </c>
      <c r="J191" s="7">
        <v>67.477876106194685</v>
      </c>
    </row>
    <row r="192" spans="6:10" x14ac:dyDescent="0.2">
      <c r="F192" s="5">
        <v>416</v>
      </c>
      <c r="G192" s="7">
        <v>135.17462686567166</v>
      </c>
      <c r="I192" s="5">
        <v>381</v>
      </c>
      <c r="J192" s="7">
        <v>75.103489059727977</v>
      </c>
    </row>
    <row r="193" spans="6:10" x14ac:dyDescent="0.2">
      <c r="F193" s="5">
        <v>418</v>
      </c>
      <c r="G193" s="7">
        <v>91.082317073170728</v>
      </c>
      <c r="I193" s="5">
        <v>387</v>
      </c>
      <c r="J193" s="7">
        <v>68.412162162162161</v>
      </c>
    </row>
    <row r="194" spans="6:10" x14ac:dyDescent="0.2">
      <c r="F194" s="5">
        <v>424</v>
      </c>
      <c r="G194" s="7">
        <v>119.77186311787072</v>
      </c>
      <c r="I194" s="5">
        <v>388</v>
      </c>
      <c r="J194" s="7">
        <v>111.11111111111111</v>
      </c>
    </row>
    <row r="195" spans="6:10" x14ac:dyDescent="0.2">
      <c r="F195" s="5">
        <v>427</v>
      </c>
      <c r="G195" s="7">
        <v>167.27493917274938</v>
      </c>
      <c r="I195" s="5">
        <v>391</v>
      </c>
      <c r="J195" s="7">
        <v>87.051938551572789</v>
      </c>
    </row>
    <row r="196" spans="6:10" x14ac:dyDescent="0.2">
      <c r="F196" s="5">
        <v>429</v>
      </c>
      <c r="G196" s="7">
        <v>161.75496688741723</v>
      </c>
      <c r="I196" s="5">
        <v>392</v>
      </c>
      <c r="J196" s="7">
        <v>109.63793982661907</v>
      </c>
    </row>
    <row r="197" spans="6:10" x14ac:dyDescent="0.2">
      <c r="F197" s="5">
        <v>430</v>
      </c>
      <c r="G197" s="7">
        <v>123.93767705382436</v>
      </c>
      <c r="I197" s="5">
        <v>393</v>
      </c>
      <c r="J197" s="7">
        <v>120.74829931972789</v>
      </c>
    </row>
    <row r="198" spans="6:10" x14ac:dyDescent="0.2">
      <c r="F198" s="5">
        <v>434</v>
      </c>
      <c r="G198" s="7">
        <v>112.84289276807981</v>
      </c>
      <c r="I198" s="5">
        <v>394</v>
      </c>
      <c r="J198" s="7">
        <v>126.90355329949239</v>
      </c>
    </row>
    <row r="199" spans="6:10" x14ac:dyDescent="0.2">
      <c r="F199" s="5">
        <v>436</v>
      </c>
      <c r="G199" s="7">
        <v>127.63395544852499</v>
      </c>
      <c r="I199" s="5">
        <v>395</v>
      </c>
      <c r="J199" s="7">
        <v>105.41586073500967</v>
      </c>
    </row>
    <row r="200" spans="6:10" x14ac:dyDescent="0.2">
      <c r="F200" s="5">
        <v>439</v>
      </c>
      <c r="G200" s="7">
        <v>130.18731988472624</v>
      </c>
      <c r="I200" s="5">
        <v>396</v>
      </c>
      <c r="J200" s="7">
        <v>112.76223776223776</v>
      </c>
    </row>
    <row r="201" spans="6:10" x14ac:dyDescent="0.2">
      <c r="F201" s="5">
        <v>441</v>
      </c>
      <c r="G201" s="7">
        <v>231.05745212323063</v>
      </c>
      <c r="I201" s="5">
        <v>398</v>
      </c>
      <c r="J201" s="7">
        <v>93.543046357615893</v>
      </c>
    </row>
    <row r="202" spans="6:10" x14ac:dyDescent="0.2">
      <c r="F202" s="5">
        <v>445</v>
      </c>
      <c r="G202" s="7">
        <v>110.062893081761</v>
      </c>
      <c r="I202" s="5">
        <v>399</v>
      </c>
      <c r="J202" s="7">
        <v>62.209842154131849</v>
      </c>
    </row>
    <row r="203" spans="6:10" x14ac:dyDescent="0.2">
      <c r="F203" s="5">
        <v>448</v>
      </c>
      <c r="G203" s="7">
        <v>105.9915164369035</v>
      </c>
      <c r="I203" s="5">
        <v>403</v>
      </c>
      <c r="J203" s="7">
        <v>160.71428571428572</v>
      </c>
    </row>
    <row r="204" spans="6:10" x14ac:dyDescent="0.2">
      <c r="F204" s="5">
        <v>452</v>
      </c>
      <c r="G204" s="7">
        <v>182.64840182648402</v>
      </c>
      <c r="I204" s="5">
        <v>406</v>
      </c>
      <c r="J204" s="7">
        <v>92.592592592592595</v>
      </c>
    </row>
    <row r="205" spans="6:10" x14ac:dyDescent="0.2">
      <c r="F205" s="5">
        <v>453</v>
      </c>
      <c r="G205" s="7">
        <v>116.17312072892939</v>
      </c>
      <c r="I205" s="5">
        <v>407</v>
      </c>
      <c r="J205" s="7">
        <v>70.1647345942648</v>
      </c>
    </row>
    <row r="206" spans="6:10" x14ac:dyDescent="0.2">
      <c r="F206" s="5">
        <v>454</v>
      </c>
      <c r="G206" s="7">
        <v>132.0754716981132</v>
      </c>
      <c r="I206" s="5">
        <v>411</v>
      </c>
      <c r="J206" s="7">
        <v>47.021943573667713</v>
      </c>
    </row>
    <row r="207" spans="6:10" x14ac:dyDescent="0.2">
      <c r="F207" s="5">
        <v>458</v>
      </c>
      <c r="G207" s="7">
        <v>153.9386650631389</v>
      </c>
      <c r="I207" s="5">
        <v>414</v>
      </c>
      <c r="J207" s="7">
        <v>111.86770428015564</v>
      </c>
    </row>
    <row r="208" spans="6:10" x14ac:dyDescent="0.2">
      <c r="F208" s="5">
        <v>461</v>
      </c>
      <c r="G208" s="7">
        <v>136.14211886304909</v>
      </c>
      <c r="I208" s="5">
        <v>417</v>
      </c>
      <c r="J208" s="7">
        <v>106.78571428571429</v>
      </c>
    </row>
    <row r="209" spans="6:10" x14ac:dyDescent="0.2">
      <c r="F209" s="5">
        <v>464</v>
      </c>
      <c r="G209" s="7">
        <v>113.67469879518072</v>
      </c>
      <c r="I209" s="5">
        <v>419</v>
      </c>
      <c r="J209" s="7">
        <v>111.11111111111111</v>
      </c>
    </row>
    <row r="210" spans="6:10" x14ac:dyDescent="0.2">
      <c r="F210" s="5">
        <v>465</v>
      </c>
      <c r="G210" s="7">
        <v>119.23076923076923</v>
      </c>
      <c r="I210" s="5">
        <v>420</v>
      </c>
      <c r="J210" s="7">
        <v>134.46969696969697</v>
      </c>
    </row>
    <row r="211" spans="6:10" x14ac:dyDescent="0.2">
      <c r="F211" s="5">
        <v>469</v>
      </c>
      <c r="G211" s="7">
        <v>152.99877600979192</v>
      </c>
      <c r="I211" s="5">
        <v>422</v>
      </c>
      <c r="J211" s="7">
        <v>134.20724094881399</v>
      </c>
    </row>
    <row r="212" spans="6:10" x14ac:dyDescent="0.2">
      <c r="F212" s="5">
        <v>470</v>
      </c>
      <c r="G212" s="7">
        <v>109.35672514619883</v>
      </c>
      <c r="I212" s="5">
        <v>423</v>
      </c>
      <c r="J212" s="7">
        <v>114.37246963562752</v>
      </c>
    </row>
    <row r="213" spans="6:10" x14ac:dyDescent="0.2">
      <c r="F213" s="5">
        <v>474</v>
      </c>
      <c r="G213" s="7">
        <v>222.67206477732793</v>
      </c>
      <c r="I213" s="5">
        <v>425</v>
      </c>
      <c r="J213" s="7">
        <v>116.22073578595318</v>
      </c>
    </row>
    <row r="214" spans="6:10" x14ac:dyDescent="0.2">
      <c r="F214" s="5">
        <v>477</v>
      </c>
      <c r="G214" s="7">
        <v>139.91962491627595</v>
      </c>
      <c r="I214" s="5">
        <v>426</v>
      </c>
      <c r="J214" s="7">
        <v>97.192224622030238</v>
      </c>
    </row>
    <row r="215" spans="6:10" x14ac:dyDescent="0.2">
      <c r="F215" s="5">
        <v>478</v>
      </c>
      <c r="G215" s="7">
        <v>143.77601210745365</v>
      </c>
      <c r="I215" s="5">
        <v>428</v>
      </c>
      <c r="J215" s="7">
        <v>120.18522601984564</v>
      </c>
    </row>
    <row r="216" spans="6:10" x14ac:dyDescent="0.2">
      <c r="F216" s="5">
        <v>479</v>
      </c>
      <c r="G216" s="7">
        <v>172.8754365541327</v>
      </c>
      <c r="I216" s="5">
        <v>432</v>
      </c>
      <c r="J216" s="7">
        <v>66.694490818030047</v>
      </c>
    </row>
    <row r="217" spans="6:10" x14ac:dyDescent="0.2">
      <c r="F217" s="5">
        <v>481</v>
      </c>
      <c r="G217" s="7">
        <v>176.21621621621622</v>
      </c>
      <c r="I217" s="5">
        <v>437</v>
      </c>
      <c r="J217" s="7">
        <v>103.7567084078712</v>
      </c>
    </row>
    <row r="218" spans="6:10" x14ac:dyDescent="0.2">
      <c r="F218" s="5">
        <v>482</v>
      </c>
      <c r="G218" s="7">
        <v>208.70535714285714</v>
      </c>
      <c r="I218" s="5">
        <v>438</v>
      </c>
      <c r="J218" s="7">
        <v>131.63716814159292</v>
      </c>
    </row>
    <row r="219" spans="6:10" x14ac:dyDescent="0.2">
      <c r="F219" s="5">
        <v>493</v>
      </c>
      <c r="G219" s="7">
        <v>118.67101648351648</v>
      </c>
      <c r="I219" s="5">
        <v>440</v>
      </c>
      <c r="J219" s="7">
        <v>91.973244147157189</v>
      </c>
    </row>
    <row r="220" spans="6:10" x14ac:dyDescent="0.2">
      <c r="F220" s="5">
        <v>497</v>
      </c>
      <c r="G220" s="7">
        <v>133.20941759603468</v>
      </c>
      <c r="I220" s="5">
        <v>443</v>
      </c>
      <c r="J220" s="7">
        <v>103.56007628734902</v>
      </c>
    </row>
    <row r="221" spans="6:10" x14ac:dyDescent="0.2">
      <c r="F221" s="5">
        <v>502</v>
      </c>
      <c r="G221" s="7">
        <v>128.22398190045249</v>
      </c>
      <c r="I221" s="5">
        <v>446</v>
      </c>
      <c r="J221" s="7">
        <v>75.488454706927172</v>
      </c>
    </row>
    <row r="222" spans="6:10" x14ac:dyDescent="0.2">
      <c r="F222" s="5">
        <v>504</v>
      </c>
      <c r="G222" s="7">
        <v>160.46640755136036</v>
      </c>
      <c r="I222" s="5">
        <v>447</v>
      </c>
      <c r="J222" s="7">
        <v>100.63559322033899</v>
      </c>
    </row>
    <row r="223" spans="6:10" x14ac:dyDescent="0.2">
      <c r="F223" s="5">
        <v>507</v>
      </c>
      <c r="G223" s="7">
        <v>112.50654107796964</v>
      </c>
      <c r="I223" s="5">
        <v>449</v>
      </c>
      <c r="J223" s="7">
        <v>86.845930232558146</v>
      </c>
    </row>
    <row r="224" spans="6:10" x14ac:dyDescent="0.2">
      <c r="F224" s="5">
        <v>508</v>
      </c>
      <c r="G224" s="7">
        <v>171.01806239737274</v>
      </c>
      <c r="I224" s="5">
        <v>450</v>
      </c>
      <c r="J224" s="7">
        <v>101.43702451394759</v>
      </c>
    </row>
    <row r="225" spans="6:10" x14ac:dyDescent="0.2">
      <c r="F225" s="5">
        <v>515</v>
      </c>
      <c r="G225" s="7">
        <v>122.30671736375159</v>
      </c>
      <c r="I225" s="5">
        <v>451</v>
      </c>
      <c r="J225" s="7">
        <v>135.30135301353013</v>
      </c>
    </row>
    <row r="226" spans="6:10" x14ac:dyDescent="0.2">
      <c r="F226" s="5">
        <v>516</v>
      </c>
      <c r="G226" s="7">
        <v>199.43613861386137</v>
      </c>
      <c r="I226" s="5">
        <v>456</v>
      </c>
      <c r="J226" s="7">
        <v>141.30434782608697</v>
      </c>
    </row>
    <row r="227" spans="6:10" x14ac:dyDescent="0.2">
      <c r="F227" s="5">
        <v>518</v>
      </c>
      <c r="G227" s="7">
        <v>113.05460750853243</v>
      </c>
      <c r="I227" s="5">
        <v>457</v>
      </c>
      <c r="J227" s="7">
        <v>72.916666666666671</v>
      </c>
    </row>
    <row r="228" spans="6:10" x14ac:dyDescent="0.2">
      <c r="F228" s="5">
        <v>519</v>
      </c>
      <c r="G228" s="7">
        <v>117.48329621380846</v>
      </c>
      <c r="I228" s="5">
        <v>459</v>
      </c>
      <c r="J228" s="7">
        <v>96.638655462184872</v>
      </c>
    </row>
    <row r="229" spans="6:10" x14ac:dyDescent="0.2">
      <c r="F229" s="5">
        <v>520</v>
      </c>
      <c r="G229" s="7">
        <v>112.5</v>
      </c>
      <c r="I229" s="5">
        <v>460</v>
      </c>
      <c r="J229" s="7">
        <v>91.4380714879468</v>
      </c>
    </row>
    <row r="230" spans="6:10" x14ac:dyDescent="0.2">
      <c r="F230" s="5">
        <v>525</v>
      </c>
      <c r="G230" s="7">
        <v>131.67222685571309</v>
      </c>
      <c r="I230" s="5">
        <v>462</v>
      </c>
      <c r="J230" s="7">
        <v>136.56387665198238</v>
      </c>
    </row>
    <row r="231" spans="6:10" x14ac:dyDescent="0.2">
      <c r="F231" s="5">
        <v>526</v>
      </c>
      <c r="G231" s="7">
        <v>139.02053712480253</v>
      </c>
      <c r="I231" s="5">
        <v>463</v>
      </c>
      <c r="J231" s="7">
        <v>72.202546296296291</v>
      </c>
    </row>
    <row r="232" spans="6:10" x14ac:dyDescent="0.2">
      <c r="F232" s="5">
        <v>528</v>
      </c>
      <c r="G232" s="7">
        <v>164.48986361960928</v>
      </c>
      <c r="I232" s="5">
        <v>467</v>
      </c>
      <c r="J232" s="7">
        <v>130.77525450274081</v>
      </c>
    </row>
    <row r="233" spans="6:10" x14ac:dyDescent="0.2">
      <c r="F233" s="5">
        <v>530</v>
      </c>
      <c r="G233" s="7">
        <v>79.770974155069581</v>
      </c>
      <c r="I233" s="5">
        <v>468</v>
      </c>
      <c r="J233" s="7">
        <v>89.111922141119223</v>
      </c>
    </row>
    <row r="234" spans="6:10" x14ac:dyDescent="0.2">
      <c r="F234" s="5">
        <v>531</v>
      </c>
      <c r="G234" s="7">
        <v>115.97084161696488</v>
      </c>
      <c r="I234" s="5">
        <v>472</v>
      </c>
      <c r="J234" s="7">
        <v>96.495683087861863</v>
      </c>
    </row>
    <row r="235" spans="6:10" x14ac:dyDescent="0.2">
      <c r="F235" s="5">
        <v>535</v>
      </c>
      <c r="G235" s="7">
        <v>125.88401697312588</v>
      </c>
      <c r="I235" s="5">
        <v>476</v>
      </c>
      <c r="J235" s="7">
        <v>136.5979381443299</v>
      </c>
    </row>
    <row r="236" spans="6:10" x14ac:dyDescent="0.2">
      <c r="F236" s="5">
        <v>537</v>
      </c>
      <c r="G236" s="7">
        <v>109.04872389791183</v>
      </c>
      <c r="I236" s="5">
        <v>480</v>
      </c>
      <c r="J236" s="7">
        <v>79.107869142351902</v>
      </c>
    </row>
    <row r="237" spans="6:10" x14ac:dyDescent="0.2">
      <c r="F237" s="5">
        <v>540</v>
      </c>
      <c r="G237" s="7">
        <v>169.89381636477202</v>
      </c>
      <c r="I237" s="5">
        <v>483</v>
      </c>
      <c r="J237" s="7">
        <v>84.884994523548741</v>
      </c>
    </row>
    <row r="238" spans="6:10" x14ac:dyDescent="0.2">
      <c r="F238" s="5">
        <v>541</v>
      </c>
      <c r="G238" s="7">
        <v>171.38193688792165</v>
      </c>
      <c r="I238" s="5">
        <v>485</v>
      </c>
      <c r="J238" s="7">
        <v>132.63263263263264</v>
      </c>
    </row>
    <row r="239" spans="6:10" x14ac:dyDescent="0.2">
      <c r="F239" s="5">
        <v>542</v>
      </c>
      <c r="G239" s="7">
        <v>108.53391684901531</v>
      </c>
      <c r="I239" s="5">
        <v>486</v>
      </c>
      <c r="J239" s="7">
        <v>132.0754716981132</v>
      </c>
    </row>
    <row r="240" spans="6:10" x14ac:dyDescent="0.2">
      <c r="F240" s="5">
        <v>545</v>
      </c>
      <c r="G240" s="7">
        <v>120.09692513368984</v>
      </c>
      <c r="I240" s="5">
        <v>487</v>
      </c>
      <c r="J240" s="7">
        <v>145.38676607642125</v>
      </c>
    </row>
    <row r="241" spans="6:10" x14ac:dyDescent="0.2">
      <c r="F241" s="5">
        <v>550</v>
      </c>
      <c r="G241" s="7">
        <v>125.59694364851958</v>
      </c>
      <c r="I241" s="5">
        <v>488</v>
      </c>
      <c r="J241" s="7">
        <v>117.9245283018868</v>
      </c>
    </row>
    <row r="242" spans="6:10" x14ac:dyDescent="0.2">
      <c r="F242" s="5">
        <v>553</v>
      </c>
      <c r="G242" s="7">
        <v>148.80605707629587</v>
      </c>
      <c r="I242" s="5">
        <v>492</v>
      </c>
      <c r="J242" s="7">
        <v>84.283903675538653</v>
      </c>
    </row>
    <row r="243" spans="6:10" x14ac:dyDescent="0.2">
      <c r="F243" s="5">
        <v>555</v>
      </c>
      <c r="G243" s="7">
        <v>138.80742913000978</v>
      </c>
      <c r="I243" s="5">
        <v>494</v>
      </c>
      <c r="J243" s="7">
        <v>122.14342001576044</v>
      </c>
    </row>
    <row r="244" spans="6:10" x14ac:dyDescent="0.2">
      <c r="F244" s="5">
        <v>559</v>
      </c>
      <c r="G244" s="7">
        <v>121.02351313969571</v>
      </c>
      <c r="I244" s="5">
        <v>495</v>
      </c>
      <c r="J244" s="7">
        <v>103.04740406320542</v>
      </c>
    </row>
    <row r="245" spans="6:10" x14ac:dyDescent="0.2">
      <c r="F245" s="5">
        <v>565</v>
      </c>
      <c r="G245" s="7">
        <v>116.77559912854031</v>
      </c>
      <c r="I245" s="5">
        <v>496</v>
      </c>
      <c r="J245" s="7">
        <v>48.472222222222221</v>
      </c>
    </row>
    <row r="246" spans="6:10" x14ac:dyDescent="0.2">
      <c r="F246" s="5">
        <v>567</v>
      </c>
      <c r="G246" s="7">
        <v>129.79233226837061</v>
      </c>
      <c r="I246" s="5">
        <v>498</v>
      </c>
      <c r="J246" s="7">
        <v>101.09890109890109</v>
      </c>
    </row>
    <row r="247" spans="6:10" x14ac:dyDescent="0.2">
      <c r="F247" s="5">
        <v>568</v>
      </c>
      <c r="G247" s="7">
        <v>139.41368078175896</v>
      </c>
      <c r="I247" s="5">
        <v>499</v>
      </c>
      <c r="J247" s="7">
        <v>144.60511679644048</v>
      </c>
    </row>
    <row r="248" spans="6:10" x14ac:dyDescent="0.2">
      <c r="F248" s="5">
        <v>569</v>
      </c>
      <c r="G248" s="7">
        <v>148.49906191369607</v>
      </c>
      <c r="I248" s="5">
        <v>500</v>
      </c>
      <c r="J248" s="7">
        <v>131.57894736842104</v>
      </c>
    </row>
    <row r="249" spans="6:10" x14ac:dyDescent="0.2">
      <c r="F249" s="5">
        <v>573</v>
      </c>
      <c r="G249" s="7">
        <v>132.68321513002365</v>
      </c>
      <c r="I249" s="5">
        <v>503</v>
      </c>
      <c r="J249" s="7">
        <v>115.32125205930807</v>
      </c>
    </row>
    <row r="250" spans="6:10" x14ac:dyDescent="0.2">
      <c r="F250" s="5">
        <v>574</v>
      </c>
      <c r="G250" s="7">
        <v>118.88111888111888</v>
      </c>
      <c r="I250" s="5">
        <v>509</v>
      </c>
      <c r="J250" s="7">
        <v>116.83599419448475</v>
      </c>
    </row>
    <row r="251" spans="6:10" x14ac:dyDescent="0.2">
      <c r="F251" s="5">
        <v>582</v>
      </c>
      <c r="G251" s="7">
        <v>124.04162585700294</v>
      </c>
      <c r="I251" s="5">
        <v>510</v>
      </c>
      <c r="J251" s="7">
        <v>119.59654178674351</v>
      </c>
    </row>
    <row r="252" spans="6:10" x14ac:dyDescent="0.2">
      <c r="F252" s="5">
        <v>586</v>
      </c>
      <c r="G252" s="7">
        <v>182.39644970414201</v>
      </c>
      <c r="I252" s="5">
        <v>511</v>
      </c>
      <c r="J252" s="7">
        <v>120.98312545854732</v>
      </c>
    </row>
    <row r="253" spans="6:10" x14ac:dyDescent="0.2">
      <c r="F253" s="5">
        <v>589</v>
      </c>
      <c r="G253" s="7">
        <v>97.080787508486083</v>
      </c>
      <c r="I253" s="5">
        <v>513</v>
      </c>
      <c r="J253" s="7">
        <v>150.34722222222223</v>
      </c>
    </row>
    <row r="254" spans="6:10" x14ac:dyDescent="0.2">
      <c r="F254" s="5">
        <v>591</v>
      </c>
      <c r="G254" s="7">
        <v>117.5094816687737</v>
      </c>
      <c r="I254" s="5">
        <v>514</v>
      </c>
      <c r="J254" s="7">
        <v>124.07407407407408</v>
      </c>
    </row>
    <row r="255" spans="6:10" x14ac:dyDescent="0.2">
      <c r="F255" s="5">
        <v>592</v>
      </c>
      <c r="G255" s="7">
        <v>196.84233449477352</v>
      </c>
      <c r="I255" s="5">
        <v>517</v>
      </c>
      <c r="J255" s="7">
        <v>74.563473336479476</v>
      </c>
    </row>
    <row r="256" spans="6:10" x14ac:dyDescent="0.2">
      <c r="F256" s="5">
        <v>595</v>
      </c>
      <c r="G256" s="7">
        <v>119.04761904761905</v>
      </c>
      <c r="I256" s="5">
        <v>522</v>
      </c>
      <c r="J256" s="7">
        <v>120.57877813504822</v>
      </c>
    </row>
    <row r="257" spans="6:10" x14ac:dyDescent="0.2">
      <c r="F257" s="5">
        <v>596</v>
      </c>
      <c r="G257" s="7">
        <v>174.6987951807229</v>
      </c>
      <c r="I257" s="5">
        <v>523</v>
      </c>
      <c r="J257" s="7">
        <v>95.552884615384613</v>
      </c>
    </row>
    <row r="258" spans="6:10" x14ac:dyDescent="0.2">
      <c r="F258" s="5">
        <v>599</v>
      </c>
      <c r="G258" s="7">
        <v>132.05828779599273</v>
      </c>
      <c r="I258" s="5">
        <v>524</v>
      </c>
      <c r="J258" s="7">
        <v>39.51026518391788</v>
      </c>
    </row>
    <row r="259" spans="6:10" x14ac:dyDescent="0.2">
      <c r="F259" s="5">
        <v>601</v>
      </c>
      <c r="G259" s="7">
        <v>144.4327731092437</v>
      </c>
      <c r="I259" s="5">
        <v>527</v>
      </c>
      <c r="J259" s="7">
        <v>142.24137931034483</v>
      </c>
    </row>
    <row r="260" spans="6:10" x14ac:dyDescent="0.2">
      <c r="F260" s="5">
        <v>603</v>
      </c>
      <c r="G260" s="7">
        <v>114.88250652741515</v>
      </c>
      <c r="I260" s="5">
        <v>529</v>
      </c>
      <c r="J260" s="7">
        <v>142.14876033057851</v>
      </c>
    </row>
    <row r="261" spans="6:10" x14ac:dyDescent="0.2">
      <c r="F261" s="5">
        <v>605</v>
      </c>
      <c r="G261" s="7">
        <v>147.92503346720216</v>
      </c>
      <c r="I261" s="5">
        <v>532</v>
      </c>
      <c r="J261" s="7">
        <v>93.979441997063148</v>
      </c>
    </row>
    <row r="262" spans="6:10" x14ac:dyDescent="0.2">
      <c r="F262" s="5">
        <v>607</v>
      </c>
      <c r="G262" s="7">
        <v>146.15384615384616</v>
      </c>
      <c r="I262" s="5">
        <v>533</v>
      </c>
      <c r="J262" s="7">
        <v>129.98790810157195</v>
      </c>
    </row>
    <row r="263" spans="6:10" x14ac:dyDescent="0.2">
      <c r="F263" s="5">
        <v>609</v>
      </c>
      <c r="G263" s="7">
        <v>112.42955541640576</v>
      </c>
      <c r="I263" s="5">
        <v>534</v>
      </c>
      <c r="J263" s="7">
        <v>117.66467065868264</v>
      </c>
    </row>
    <row r="264" spans="6:10" x14ac:dyDescent="0.2">
      <c r="F264" s="5">
        <v>611</v>
      </c>
      <c r="G264" s="7">
        <v>145.37854156990247</v>
      </c>
      <c r="I264" s="5">
        <v>538</v>
      </c>
      <c r="J264" s="7">
        <v>128.76157407407408</v>
      </c>
    </row>
    <row r="265" spans="6:10" x14ac:dyDescent="0.2">
      <c r="F265" s="5">
        <v>613</v>
      </c>
      <c r="G265" s="7">
        <v>139.69017094017093</v>
      </c>
      <c r="I265" s="5">
        <v>539</v>
      </c>
      <c r="J265" s="7">
        <v>136.3244176013805</v>
      </c>
    </row>
    <row r="266" spans="6:10" x14ac:dyDescent="0.2">
      <c r="F266" s="5">
        <v>617</v>
      </c>
      <c r="G266" s="7">
        <v>121.40490390987409</v>
      </c>
      <c r="I266" s="5">
        <v>543</v>
      </c>
      <c r="J266" s="7">
        <v>126.93452380952381</v>
      </c>
    </row>
    <row r="267" spans="6:10" x14ac:dyDescent="0.2">
      <c r="F267" s="5">
        <v>619</v>
      </c>
      <c r="G267" s="7">
        <v>172.2171772428884</v>
      </c>
      <c r="I267" s="5">
        <v>546</v>
      </c>
      <c r="J267" s="7">
        <v>104.90151168117269</v>
      </c>
    </row>
    <row r="268" spans="6:10" x14ac:dyDescent="0.2">
      <c r="F268" s="5">
        <v>620</v>
      </c>
      <c r="G268" s="7">
        <v>134.83642793987622</v>
      </c>
      <c r="I268" s="5">
        <v>547</v>
      </c>
      <c r="J268" s="7">
        <v>128.44036697247705</v>
      </c>
    </row>
    <row r="269" spans="6:10" x14ac:dyDescent="0.2">
      <c r="F269" s="5">
        <v>642</v>
      </c>
      <c r="G269" s="7">
        <v>117.15914981855884</v>
      </c>
      <c r="I269" s="5">
        <v>548</v>
      </c>
      <c r="J269" s="7">
        <v>168.61979166666666</v>
      </c>
    </row>
    <row r="270" spans="6:10" x14ac:dyDescent="0.2">
      <c r="F270" s="5">
        <v>645</v>
      </c>
      <c r="G270" s="7">
        <v>210.0101925254813</v>
      </c>
      <c r="I270" s="5">
        <v>549</v>
      </c>
      <c r="J270" s="7">
        <v>151.5151515151515</v>
      </c>
    </row>
    <row r="271" spans="6:10" x14ac:dyDescent="0.2">
      <c r="F271" s="5">
        <v>651</v>
      </c>
      <c r="G271" s="7">
        <v>123.69369369369369</v>
      </c>
      <c r="I271" s="5">
        <v>552</v>
      </c>
      <c r="J271" s="7">
        <v>121.22844827586206</v>
      </c>
    </row>
    <row r="272" spans="6:10" x14ac:dyDescent="0.2">
      <c r="F272" s="5">
        <v>653</v>
      </c>
      <c r="G272" s="7">
        <v>111.3053613053613</v>
      </c>
      <c r="I272" s="5">
        <v>554</v>
      </c>
      <c r="J272" s="7">
        <v>95.914742451154524</v>
      </c>
    </row>
    <row r="273" spans="6:10" x14ac:dyDescent="0.2">
      <c r="F273" s="5">
        <v>655</v>
      </c>
      <c r="G273" s="7">
        <v>165.6412683388547</v>
      </c>
      <c r="I273" s="5">
        <v>556</v>
      </c>
      <c r="J273" s="7">
        <v>107.82442748091603</v>
      </c>
    </row>
    <row r="274" spans="6:10" x14ac:dyDescent="0.2">
      <c r="F274" s="5">
        <v>658</v>
      </c>
      <c r="G274" s="7">
        <v>99.201065246338217</v>
      </c>
      <c r="I274" s="5">
        <v>557</v>
      </c>
      <c r="J274" s="7">
        <v>129.12087912087912</v>
      </c>
    </row>
    <row r="275" spans="6:10" x14ac:dyDescent="0.2">
      <c r="F275" s="5">
        <v>662</v>
      </c>
      <c r="G275" s="7">
        <v>164.21568627450981</v>
      </c>
      <c r="I275" s="5">
        <v>558</v>
      </c>
      <c r="J275" s="7">
        <v>80.838323353293418</v>
      </c>
    </row>
    <row r="276" spans="6:10" x14ac:dyDescent="0.2">
      <c r="F276" s="5">
        <v>665</v>
      </c>
      <c r="G276" s="7">
        <v>201.71673819742489</v>
      </c>
      <c r="I276" s="5">
        <v>561</v>
      </c>
      <c r="J276" s="7">
        <v>87.284482758620683</v>
      </c>
    </row>
    <row r="277" spans="6:10" x14ac:dyDescent="0.2">
      <c r="F277" s="5">
        <v>666</v>
      </c>
      <c r="G277" s="7">
        <v>119.05991735537189</v>
      </c>
      <c r="I277" s="5">
        <v>562</v>
      </c>
      <c r="J277" s="7">
        <v>122.39020878329734</v>
      </c>
    </row>
    <row r="278" spans="6:10" x14ac:dyDescent="0.2">
      <c r="F278" s="5">
        <v>668</v>
      </c>
      <c r="G278" s="7">
        <v>115.2471709350804</v>
      </c>
      <c r="I278" s="5">
        <v>563</v>
      </c>
      <c r="J278" s="7">
        <v>108.43373493975903</v>
      </c>
    </row>
    <row r="279" spans="6:10" x14ac:dyDescent="0.2">
      <c r="F279" s="5">
        <v>670</v>
      </c>
      <c r="G279" s="7">
        <v>116.52542372881356</v>
      </c>
      <c r="I279" s="5">
        <v>564</v>
      </c>
      <c r="J279" s="7">
        <v>110.51373954599761</v>
      </c>
    </row>
    <row r="280" spans="6:10" x14ac:dyDescent="0.2">
      <c r="F280" s="5">
        <v>671</v>
      </c>
      <c r="G280" s="7">
        <v>117.54742547425474</v>
      </c>
      <c r="I280" s="5">
        <v>566</v>
      </c>
      <c r="J280" s="7">
        <v>77.717061323618694</v>
      </c>
    </row>
    <row r="281" spans="6:10" x14ac:dyDescent="0.2">
      <c r="F281" s="5">
        <v>673</v>
      </c>
      <c r="G281" s="7">
        <v>136.58940397350995</v>
      </c>
      <c r="I281" s="5">
        <v>572</v>
      </c>
      <c r="J281" s="7">
        <v>138.88888888888889</v>
      </c>
    </row>
    <row r="282" spans="6:10" x14ac:dyDescent="0.2">
      <c r="F282" s="5">
        <v>674</v>
      </c>
      <c r="G282" s="7">
        <v>140.02175095160413</v>
      </c>
      <c r="I282" s="5">
        <v>575</v>
      </c>
      <c r="J282" s="7">
        <v>125.33814247069432</v>
      </c>
    </row>
    <row r="283" spans="6:10" x14ac:dyDescent="0.2">
      <c r="F283" s="5">
        <v>679</v>
      </c>
      <c r="G283" s="7">
        <v>182.06256109481916</v>
      </c>
      <c r="I283" s="5">
        <v>576</v>
      </c>
      <c r="J283" s="7">
        <v>97.450657894736835</v>
      </c>
    </row>
    <row r="284" spans="6:10" x14ac:dyDescent="0.2">
      <c r="F284" s="5">
        <v>683</v>
      </c>
      <c r="G284" s="7">
        <v>134.00464756003097</v>
      </c>
      <c r="I284" s="5">
        <v>577</v>
      </c>
      <c r="J284" s="7">
        <v>98.171970209884904</v>
      </c>
    </row>
    <row r="285" spans="6:10" x14ac:dyDescent="0.2">
      <c r="F285" s="5">
        <v>684</v>
      </c>
      <c r="G285" s="7">
        <v>170.86330935251797</v>
      </c>
      <c r="I285" s="5">
        <v>578</v>
      </c>
      <c r="J285" s="7">
        <v>124.62121212121212</v>
      </c>
    </row>
    <row r="286" spans="6:10" x14ac:dyDescent="0.2">
      <c r="F286" s="5">
        <v>685</v>
      </c>
      <c r="G286" s="7">
        <v>120.17400761283307</v>
      </c>
      <c r="I286" s="5">
        <v>580</v>
      </c>
      <c r="J286" s="7">
        <v>73.259052924791092</v>
      </c>
    </row>
    <row r="287" spans="6:10" x14ac:dyDescent="0.2">
      <c r="F287" s="5">
        <v>687</v>
      </c>
      <c r="G287" s="7">
        <v>129.40090857467348</v>
      </c>
      <c r="I287" s="5">
        <v>581</v>
      </c>
      <c r="J287" s="7">
        <v>127.29181245626312</v>
      </c>
    </row>
    <row r="288" spans="6:10" x14ac:dyDescent="0.2">
      <c r="F288" s="5">
        <v>689</v>
      </c>
      <c r="G288" s="7">
        <v>276.25088090204372</v>
      </c>
      <c r="I288" s="5">
        <v>584</v>
      </c>
      <c r="J288" s="7">
        <v>117.11711711711712</v>
      </c>
    </row>
    <row r="289" spans="6:10" x14ac:dyDescent="0.2">
      <c r="F289" s="5">
        <v>692</v>
      </c>
      <c r="G289" s="7">
        <v>174.93049119555144</v>
      </c>
      <c r="I289" s="5">
        <v>585</v>
      </c>
      <c r="J289" s="7">
        <v>84.551811824539101</v>
      </c>
    </row>
    <row r="290" spans="6:10" x14ac:dyDescent="0.2">
      <c r="F290" s="5">
        <v>693</v>
      </c>
      <c r="G290" s="7">
        <v>132.98928146089719</v>
      </c>
      <c r="I290" s="5">
        <v>587</v>
      </c>
      <c r="J290" s="7">
        <v>155.13126491646779</v>
      </c>
    </row>
    <row r="291" spans="6:10" x14ac:dyDescent="0.2">
      <c r="F291" s="5">
        <v>696</v>
      </c>
      <c r="G291" s="7">
        <v>154.79331574318383</v>
      </c>
      <c r="I291" s="5">
        <v>588</v>
      </c>
      <c r="J291" s="7">
        <v>159.30232558139534</v>
      </c>
    </row>
    <row r="292" spans="6:10" x14ac:dyDescent="0.2">
      <c r="F292" s="5">
        <v>701</v>
      </c>
      <c r="G292" s="7">
        <v>173.61111111111111</v>
      </c>
      <c r="I292" s="5">
        <v>590</v>
      </c>
      <c r="J292" s="7">
        <v>85.026737967914443</v>
      </c>
    </row>
    <row r="293" spans="6:10" x14ac:dyDescent="0.2">
      <c r="F293" s="5">
        <v>703</v>
      </c>
      <c r="G293" s="7">
        <v>140.49650621118013</v>
      </c>
      <c r="I293" s="5">
        <v>593</v>
      </c>
      <c r="J293" s="7">
        <v>169.11764705882354</v>
      </c>
    </row>
    <row r="294" spans="6:10" x14ac:dyDescent="0.2">
      <c r="F294" s="5">
        <v>705</v>
      </c>
      <c r="G294" s="7">
        <v>143.5309973045822</v>
      </c>
      <c r="I294" s="5">
        <v>597</v>
      </c>
      <c r="J294" s="7">
        <v>83.701754385964918</v>
      </c>
    </row>
    <row r="295" spans="6:10" x14ac:dyDescent="0.2">
      <c r="F295" s="5">
        <v>707</v>
      </c>
      <c r="G295" s="7">
        <v>165.57017543859649</v>
      </c>
      <c r="I295" s="5">
        <v>602</v>
      </c>
      <c r="J295" s="7">
        <v>102.54545454545455</v>
      </c>
    </row>
    <row r="296" spans="6:10" x14ac:dyDescent="0.2">
      <c r="F296" s="5">
        <v>709</v>
      </c>
      <c r="G296" s="7">
        <v>123.31043956043956</v>
      </c>
      <c r="I296" s="5">
        <v>606</v>
      </c>
      <c r="J296" s="7">
        <v>103.22255790533737</v>
      </c>
    </row>
    <row r="297" spans="6:10" x14ac:dyDescent="0.2">
      <c r="F297" s="5">
        <v>719</v>
      </c>
      <c r="G297" s="7">
        <v>141.02564102564102</v>
      </c>
      <c r="I297" s="5">
        <v>608</v>
      </c>
      <c r="J297" s="7">
        <v>112.05179282868527</v>
      </c>
    </row>
    <row r="298" spans="6:10" x14ac:dyDescent="0.2">
      <c r="F298" s="5">
        <v>720</v>
      </c>
      <c r="G298" s="7">
        <v>132.33779608650875</v>
      </c>
      <c r="I298" s="5">
        <v>610</v>
      </c>
      <c r="J298" s="7">
        <v>115.16034985422741</v>
      </c>
    </row>
    <row r="299" spans="6:10" x14ac:dyDescent="0.2">
      <c r="F299" s="5">
        <v>721</v>
      </c>
      <c r="G299" s="7">
        <v>157.86452353616534</v>
      </c>
      <c r="I299" s="5">
        <v>612</v>
      </c>
      <c r="J299" s="7">
        <v>143.41085271317829</v>
      </c>
    </row>
    <row r="300" spans="6:10" x14ac:dyDescent="0.2">
      <c r="F300" s="5">
        <v>727</v>
      </c>
      <c r="G300" s="7">
        <v>132.14285714285714</v>
      </c>
      <c r="I300" s="5">
        <v>614</v>
      </c>
      <c r="J300" s="7">
        <v>131.25</v>
      </c>
    </row>
    <row r="301" spans="6:10" x14ac:dyDescent="0.2">
      <c r="F301" s="5">
        <v>728</v>
      </c>
      <c r="G301" s="7">
        <v>157.87337662337663</v>
      </c>
      <c r="I301" s="5">
        <v>616</v>
      </c>
      <c r="J301" s="7">
        <v>130.45540796963948</v>
      </c>
    </row>
    <row r="302" spans="6:10" x14ac:dyDescent="0.2">
      <c r="F302" s="5">
        <v>732</v>
      </c>
      <c r="G302" s="7">
        <v>163.61256544502618</v>
      </c>
      <c r="I302" s="5">
        <v>618</v>
      </c>
      <c r="J302" s="7">
        <v>126.80288461538461</v>
      </c>
    </row>
    <row r="303" spans="6:10" x14ac:dyDescent="0.2">
      <c r="F303" s="5">
        <v>733</v>
      </c>
      <c r="G303" s="7">
        <v>109.55194485475135</v>
      </c>
      <c r="I303" s="5">
        <v>621</v>
      </c>
      <c r="J303" s="7">
        <v>77.546296296296291</v>
      </c>
    </row>
    <row r="304" spans="6:10" x14ac:dyDescent="0.2">
      <c r="F304" s="5">
        <v>738</v>
      </c>
      <c r="G304" s="7">
        <v>133.20377568017767</v>
      </c>
      <c r="I304" s="5">
        <v>622</v>
      </c>
      <c r="J304" s="7">
        <v>91.813312930374906</v>
      </c>
    </row>
    <row r="305" spans="6:10" x14ac:dyDescent="0.2">
      <c r="F305" s="5">
        <v>740</v>
      </c>
      <c r="G305" s="7">
        <v>109.95370370370371</v>
      </c>
      <c r="I305" s="5">
        <v>623</v>
      </c>
      <c r="J305" s="7">
        <v>137.75510204081633</v>
      </c>
    </row>
    <row r="306" spans="6:10" x14ac:dyDescent="0.2">
      <c r="F306" s="5">
        <v>743</v>
      </c>
      <c r="G306" s="7">
        <v>132.69088213491474</v>
      </c>
      <c r="I306" s="5">
        <v>625</v>
      </c>
      <c r="J306" s="7">
        <v>92.262569832402235</v>
      </c>
    </row>
    <row r="307" spans="6:10" x14ac:dyDescent="0.2">
      <c r="F307" s="5">
        <v>747</v>
      </c>
      <c r="G307" s="7">
        <v>104.60992907801419</v>
      </c>
      <c r="I307" s="5">
        <v>626</v>
      </c>
      <c r="J307" s="7">
        <v>143.36917562724014</v>
      </c>
    </row>
    <row r="308" spans="6:10" x14ac:dyDescent="0.2">
      <c r="F308" s="5">
        <v>749</v>
      </c>
      <c r="G308" s="7">
        <v>151.3953488372093</v>
      </c>
      <c r="I308" s="5">
        <v>627</v>
      </c>
      <c r="J308" s="7">
        <v>98.382559774964832</v>
      </c>
    </row>
    <row r="309" spans="6:10" x14ac:dyDescent="0.2">
      <c r="F309" s="5">
        <v>752</v>
      </c>
      <c r="G309" s="7">
        <v>122.72727272727273</v>
      </c>
      <c r="I309" s="5">
        <v>628</v>
      </c>
      <c r="J309" s="7">
        <v>100.65789473684211</v>
      </c>
    </row>
    <row r="310" spans="6:10" x14ac:dyDescent="0.2">
      <c r="F310" s="5">
        <v>753</v>
      </c>
      <c r="G310" s="7">
        <v>145.24765729585008</v>
      </c>
      <c r="I310" s="5">
        <v>629</v>
      </c>
      <c r="J310" s="7">
        <v>64.90384615384616</v>
      </c>
    </row>
    <row r="311" spans="6:10" x14ac:dyDescent="0.2">
      <c r="F311" s="5">
        <v>754</v>
      </c>
      <c r="G311" s="7">
        <v>131.3155386081983</v>
      </c>
      <c r="I311" s="5">
        <v>630</v>
      </c>
      <c r="J311" s="7">
        <v>124.81481481481481</v>
      </c>
    </row>
    <row r="312" spans="6:10" x14ac:dyDescent="0.2">
      <c r="F312" s="5">
        <v>757</v>
      </c>
      <c r="G312" s="7">
        <v>119.90950226244344</v>
      </c>
      <c r="I312" s="5">
        <v>631</v>
      </c>
      <c r="J312" s="7">
        <v>70.857142857142861</v>
      </c>
    </row>
    <row r="313" spans="6:10" x14ac:dyDescent="0.2">
      <c r="F313" s="5">
        <v>760</v>
      </c>
      <c r="G313" s="7">
        <v>114.57921770051362</v>
      </c>
      <c r="I313" s="5">
        <v>633</v>
      </c>
      <c r="J313" s="7">
        <v>58.469170800850463</v>
      </c>
    </row>
    <row r="314" spans="6:10" x14ac:dyDescent="0.2">
      <c r="F314" s="5">
        <v>763</v>
      </c>
      <c r="G314" s="7">
        <v>139.10795087265674</v>
      </c>
      <c r="I314" s="5">
        <v>634</v>
      </c>
      <c r="J314" s="7">
        <v>132.00757575757575</v>
      </c>
    </row>
    <row r="315" spans="6:10" x14ac:dyDescent="0.2">
      <c r="F315" s="5">
        <v>764</v>
      </c>
      <c r="G315" s="7">
        <v>142.49471458773783</v>
      </c>
      <c r="I315" s="5">
        <v>637</v>
      </c>
      <c r="J315" s="7">
        <v>75</v>
      </c>
    </row>
    <row r="316" spans="6:10" x14ac:dyDescent="0.2">
      <c r="F316" s="5">
        <v>766</v>
      </c>
      <c r="G316" s="7">
        <v>175.38645418326692</v>
      </c>
      <c r="I316" s="5">
        <v>639</v>
      </c>
      <c r="J316" s="7">
        <v>106.78391959798995</v>
      </c>
    </row>
    <row r="317" spans="6:10" x14ac:dyDescent="0.2">
      <c r="F317" s="5">
        <v>769</v>
      </c>
      <c r="G317" s="7">
        <v>118.10294117647059</v>
      </c>
      <c r="I317" s="5">
        <v>643</v>
      </c>
      <c r="J317" s="7">
        <v>127.58875739644971</v>
      </c>
    </row>
    <row r="318" spans="6:10" x14ac:dyDescent="0.2">
      <c r="F318" s="5">
        <v>770</v>
      </c>
      <c r="G318" s="7">
        <v>164.07441293077159</v>
      </c>
      <c r="I318" s="5">
        <v>644</v>
      </c>
      <c r="J318" s="7">
        <v>93.827160493827165</v>
      </c>
    </row>
    <row r="319" spans="6:10" x14ac:dyDescent="0.2">
      <c r="F319" s="5">
        <v>775</v>
      </c>
      <c r="G319" s="7">
        <v>200.20273694880893</v>
      </c>
      <c r="I319" s="5">
        <v>646</v>
      </c>
      <c r="J319" s="7">
        <v>146.02446483180429</v>
      </c>
    </row>
    <row r="320" spans="6:10" x14ac:dyDescent="0.2">
      <c r="F320" s="5">
        <v>777</v>
      </c>
      <c r="G320" s="7">
        <v>137.23667905824038</v>
      </c>
      <c r="I320" s="5">
        <v>647</v>
      </c>
      <c r="J320" s="7">
        <v>93.797709923664115</v>
      </c>
    </row>
    <row r="321" spans="6:10" x14ac:dyDescent="0.2">
      <c r="F321" s="5">
        <v>781</v>
      </c>
      <c r="G321" s="7">
        <v>140.46288906624102</v>
      </c>
      <c r="I321" s="5">
        <v>648</v>
      </c>
      <c r="J321" s="7">
        <v>141.68190127970749</v>
      </c>
    </row>
    <row r="322" spans="6:10" x14ac:dyDescent="0.2">
      <c r="F322" s="5">
        <v>782</v>
      </c>
      <c r="G322" s="7">
        <v>109.73175296319401</v>
      </c>
      <c r="I322" s="5">
        <v>649</v>
      </c>
      <c r="J322" s="7">
        <v>84.284937466014142</v>
      </c>
    </row>
    <row r="323" spans="6:10" x14ac:dyDescent="0.2">
      <c r="F323" s="5">
        <v>783</v>
      </c>
      <c r="G323" s="7">
        <v>130.83916083916083</v>
      </c>
      <c r="I323" s="5">
        <v>652</v>
      </c>
      <c r="J323" s="7">
        <v>71.523178807947019</v>
      </c>
    </row>
    <row r="324" spans="6:10" x14ac:dyDescent="0.2">
      <c r="F324" s="5">
        <v>788</v>
      </c>
      <c r="G324" s="7">
        <v>111.8042226487524</v>
      </c>
      <c r="I324" s="5">
        <v>654</v>
      </c>
      <c r="J324" s="7">
        <v>91.899251191286595</v>
      </c>
    </row>
    <row r="325" spans="6:10" x14ac:dyDescent="0.2">
      <c r="F325" s="5">
        <v>790</v>
      </c>
      <c r="G325" s="7">
        <v>89.841878294202203</v>
      </c>
      <c r="I325" s="5">
        <v>657</v>
      </c>
      <c r="J325" s="7">
        <v>138.17663817663816</v>
      </c>
    </row>
    <row r="326" spans="6:10" x14ac:dyDescent="0.2">
      <c r="F326" s="5">
        <v>793</v>
      </c>
      <c r="G326" s="7">
        <v>134.02384500745157</v>
      </c>
      <c r="I326" s="5">
        <v>659</v>
      </c>
      <c r="J326" s="7">
        <v>66.872427983539097</v>
      </c>
    </row>
    <row r="327" spans="6:10" x14ac:dyDescent="0.2">
      <c r="F327" s="5">
        <v>794</v>
      </c>
      <c r="G327" s="7">
        <v>150.40106951871658</v>
      </c>
      <c r="I327" s="5">
        <v>660</v>
      </c>
      <c r="J327" s="7">
        <v>112.38223418573351</v>
      </c>
    </row>
    <row r="328" spans="6:10" x14ac:dyDescent="0.2">
      <c r="F328" s="5">
        <v>795</v>
      </c>
      <c r="G328" s="7">
        <v>102.63852242744063</v>
      </c>
      <c r="I328" s="5">
        <v>661</v>
      </c>
      <c r="J328" s="7">
        <v>102.27390180878552</v>
      </c>
    </row>
    <row r="329" spans="6:10" x14ac:dyDescent="0.2">
      <c r="F329" s="5">
        <v>796</v>
      </c>
      <c r="G329" s="7">
        <v>109.33503836317135</v>
      </c>
      <c r="I329" s="5">
        <v>663</v>
      </c>
      <c r="J329" s="7">
        <v>79.022988505747122</v>
      </c>
    </row>
    <row r="330" spans="6:10" x14ac:dyDescent="0.2">
      <c r="F330" s="5">
        <v>799</v>
      </c>
      <c r="G330" s="7">
        <v>154.45859872611464</v>
      </c>
      <c r="I330" s="5">
        <v>664</v>
      </c>
      <c r="J330" s="7">
        <v>116.42675698560542</v>
      </c>
    </row>
    <row r="331" spans="6:10" x14ac:dyDescent="0.2">
      <c r="F331" s="5">
        <v>801</v>
      </c>
      <c r="G331" s="7">
        <v>118.48341232227489</v>
      </c>
      <c r="I331" s="5">
        <v>667</v>
      </c>
      <c r="J331" s="7">
        <v>54.201680672268907</v>
      </c>
    </row>
    <row r="332" spans="6:10" x14ac:dyDescent="0.2">
      <c r="F332" s="5">
        <v>803</v>
      </c>
      <c r="G332" s="7">
        <v>129.80769230769232</v>
      </c>
      <c r="I332" s="5">
        <v>669</v>
      </c>
      <c r="J332" s="7">
        <v>116.91022964509395</v>
      </c>
    </row>
    <row r="333" spans="6:10" x14ac:dyDescent="0.2">
      <c r="F333" s="5">
        <v>804</v>
      </c>
      <c r="G333" s="7">
        <v>206.56732813607371</v>
      </c>
      <c r="I333" s="5">
        <v>672</v>
      </c>
      <c r="J333" s="7">
        <v>75.675675675675677</v>
      </c>
    </row>
    <row r="334" spans="6:10" x14ac:dyDescent="0.2">
      <c r="F334" s="5">
        <v>806</v>
      </c>
      <c r="G334" s="7">
        <v>159.43977591036415</v>
      </c>
      <c r="I334" s="5">
        <v>675</v>
      </c>
      <c r="J334" s="7">
        <v>123.2394366197183</v>
      </c>
    </row>
    <row r="335" spans="6:10" x14ac:dyDescent="0.2">
      <c r="F335" s="5">
        <v>816</v>
      </c>
      <c r="G335" s="7">
        <v>135.4003612281758</v>
      </c>
      <c r="I335" s="5">
        <v>677</v>
      </c>
      <c r="J335" s="7">
        <v>49.041713641488165</v>
      </c>
    </row>
    <row r="336" spans="6:10" x14ac:dyDescent="0.2">
      <c r="F336" s="5">
        <v>819</v>
      </c>
      <c r="G336" s="7">
        <v>147.3384030418251</v>
      </c>
      <c r="I336" s="5">
        <v>678</v>
      </c>
      <c r="J336" s="7">
        <v>138.25757575757575</v>
      </c>
    </row>
    <row r="337" spans="6:10" x14ac:dyDescent="0.2">
      <c r="F337" s="5">
        <v>821</v>
      </c>
      <c r="G337" s="7">
        <v>111.58536585365853</v>
      </c>
      <c r="I337" s="5">
        <v>680</v>
      </c>
      <c r="J337" s="7">
        <v>130.06072874493927</v>
      </c>
    </row>
    <row r="338" spans="6:10" x14ac:dyDescent="0.2">
      <c r="F338" s="5">
        <v>823</v>
      </c>
      <c r="G338" s="7">
        <v>129.8326601269475</v>
      </c>
      <c r="I338" s="5">
        <v>682</v>
      </c>
      <c r="J338" s="7">
        <v>104.89078947368421</v>
      </c>
    </row>
    <row r="339" spans="6:10" x14ac:dyDescent="0.2">
      <c r="F339" s="5">
        <v>825</v>
      </c>
      <c r="G339" s="7">
        <v>156.21222296843519</v>
      </c>
      <c r="I339" s="5">
        <v>694</v>
      </c>
      <c r="J339" s="7">
        <v>101.09972041006523</v>
      </c>
    </row>
    <row r="340" spans="6:10" x14ac:dyDescent="0.2">
      <c r="F340" s="5">
        <v>826</v>
      </c>
      <c r="G340" s="7">
        <v>184.74088291746642</v>
      </c>
      <c r="I340" s="5">
        <v>695</v>
      </c>
      <c r="J340" s="7">
        <v>91.942820012995455</v>
      </c>
    </row>
    <row r="341" spans="6:10" x14ac:dyDescent="0.2">
      <c r="F341" s="5">
        <v>828</v>
      </c>
      <c r="G341" s="7">
        <v>131.79916317991632</v>
      </c>
      <c r="I341" s="5">
        <v>697</v>
      </c>
      <c r="J341" s="7">
        <v>144.48051948051949</v>
      </c>
    </row>
    <row r="342" spans="6:10" x14ac:dyDescent="0.2">
      <c r="F342" s="5">
        <v>829</v>
      </c>
      <c r="G342" s="7">
        <v>87.017873941674509</v>
      </c>
      <c r="I342" s="5">
        <v>698</v>
      </c>
      <c r="J342" s="7">
        <v>107.57839721254355</v>
      </c>
    </row>
    <row r="343" spans="6:10" x14ac:dyDescent="0.2">
      <c r="F343" s="5">
        <v>833</v>
      </c>
      <c r="G343" s="7">
        <v>129.5790049207217</v>
      </c>
      <c r="I343" s="5">
        <v>699</v>
      </c>
      <c r="J343" s="7">
        <v>154.92170022371366</v>
      </c>
    </row>
    <row r="344" spans="6:10" x14ac:dyDescent="0.2">
      <c r="F344" s="5">
        <v>839</v>
      </c>
      <c r="G344" s="7">
        <v>131.02820746132849</v>
      </c>
      <c r="I344" s="5">
        <v>702</v>
      </c>
      <c r="J344" s="7">
        <v>120.27491408934708</v>
      </c>
    </row>
    <row r="345" spans="6:10" x14ac:dyDescent="0.2">
      <c r="F345" s="5">
        <v>847</v>
      </c>
      <c r="G345" s="7">
        <v>120</v>
      </c>
      <c r="I345" s="5">
        <v>710</v>
      </c>
      <c r="J345" s="7">
        <v>121.57079646017699</v>
      </c>
    </row>
    <row r="346" spans="6:10" x14ac:dyDescent="0.2">
      <c r="F346" s="5">
        <v>848</v>
      </c>
      <c r="G346" s="7">
        <v>154.51388888888889</v>
      </c>
      <c r="I346" s="5">
        <v>711</v>
      </c>
      <c r="J346" s="7">
        <v>71.330589849108364</v>
      </c>
    </row>
    <row r="347" spans="6:10" x14ac:dyDescent="0.2">
      <c r="F347" s="5">
        <v>849</v>
      </c>
      <c r="G347" s="7">
        <v>101.78117048346056</v>
      </c>
      <c r="I347" s="5">
        <v>712</v>
      </c>
      <c r="J347" s="7">
        <v>87.246179966044139</v>
      </c>
    </row>
    <row r="348" spans="6:10" x14ac:dyDescent="0.2">
      <c r="F348" s="5">
        <v>850</v>
      </c>
      <c r="G348" s="7">
        <v>100.80862533692722</v>
      </c>
      <c r="I348" s="5">
        <v>715</v>
      </c>
      <c r="J348" s="7">
        <v>88.235294117647058</v>
      </c>
    </row>
    <row r="349" spans="6:10" x14ac:dyDescent="0.2">
      <c r="F349" s="5">
        <v>853</v>
      </c>
      <c r="G349" s="7">
        <v>99.635479951397329</v>
      </c>
      <c r="I349" s="5">
        <v>716</v>
      </c>
      <c r="J349" s="7">
        <v>122.22222222222223</v>
      </c>
    </row>
    <row r="350" spans="6:10" x14ac:dyDescent="0.2">
      <c r="F350" s="5">
        <v>857</v>
      </c>
      <c r="G350" s="7">
        <v>143.2748538011696</v>
      </c>
      <c r="I350" s="5">
        <v>717</v>
      </c>
      <c r="J350" s="7">
        <v>62.451057165231013</v>
      </c>
    </row>
    <row r="351" spans="6:10" x14ac:dyDescent="0.2">
      <c r="F351" s="5">
        <v>858</v>
      </c>
      <c r="G351" s="7">
        <v>117.4881836596894</v>
      </c>
      <c r="I351" s="5">
        <v>718</v>
      </c>
      <c r="J351" s="7">
        <v>133.276740237691</v>
      </c>
    </row>
    <row r="352" spans="6:10" x14ac:dyDescent="0.2">
      <c r="F352" s="5">
        <v>861</v>
      </c>
      <c r="G352" s="7">
        <v>133.2047685834502</v>
      </c>
      <c r="I352" s="5">
        <v>723</v>
      </c>
      <c r="J352" s="7">
        <v>144.09722222222223</v>
      </c>
    </row>
    <row r="353" spans="6:10" x14ac:dyDescent="0.2">
      <c r="F353" s="5">
        <v>863</v>
      </c>
      <c r="G353" s="7">
        <v>138.55970829535096</v>
      </c>
      <c r="I353" s="5">
        <v>724</v>
      </c>
      <c r="J353" s="7">
        <v>91.836734693877546</v>
      </c>
    </row>
    <row r="354" spans="6:10" x14ac:dyDescent="0.2">
      <c r="F354" s="5">
        <v>865</v>
      </c>
      <c r="G354" s="7">
        <v>182.63848396501459</v>
      </c>
      <c r="I354" s="5">
        <v>725</v>
      </c>
      <c r="J354" s="7">
        <v>188.45700824499411</v>
      </c>
    </row>
    <row r="355" spans="6:10" x14ac:dyDescent="0.2">
      <c r="F355" s="5">
        <v>867</v>
      </c>
      <c r="G355" s="7">
        <v>151.21506682867559</v>
      </c>
      <c r="I355" s="5">
        <v>726</v>
      </c>
      <c r="J355" s="7">
        <v>139.46759259259258</v>
      </c>
    </row>
    <row r="356" spans="6:10" x14ac:dyDescent="0.2">
      <c r="F356" s="5">
        <v>869</v>
      </c>
      <c r="G356" s="7">
        <v>72.84482758620689</v>
      </c>
      <c r="I356" s="5">
        <v>730</v>
      </c>
      <c r="J356" s="7">
        <v>85.264900662251662</v>
      </c>
    </row>
    <row r="357" spans="6:10" x14ac:dyDescent="0.2">
      <c r="F357" s="5">
        <v>870</v>
      </c>
      <c r="G357" s="7">
        <v>121.0877373011801</v>
      </c>
      <c r="I357" s="5">
        <v>734</v>
      </c>
      <c r="J357" s="7">
        <v>114.86013986013987</v>
      </c>
    </row>
    <row r="358" spans="6:10" x14ac:dyDescent="0.2">
      <c r="F358" s="5">
        <v>872</v>
      </c>
      <c r="G358" s="7">
        <v>119.20332936979786</v>
      </c>
      <c r="I358" s="5">
        <v>735</v>
      </c>
      <c r="J358" s="7">
        <v>113.92405063291139</v>
      </c>
    </row>
    <row r="359" spans="6:10" x14ac:dyDescent="0.2">
      <c r="F359" s="5">
        <v>876</v>
      </c>
      <c r="G359" s="7">
        <v>116.27471264367816</v>
      </c>
      <c r="I359" s="5">
        <v>736</v>
      </c>
      <c r="J359" s="7">
        <v>92.194570135746602</v>
      </c>
    </row>
    <row r="360" spans="6:10" x14ac:dyDescent="0.2">
      <c r="F360" s="5">
        <v>878</v>
      </c>
      <c r="G360" s="7">
        <v>157.37410071942446</v>
      </c>
      <c r="I360" s="5">
        <v>741</v>
      </c>
      <c r="J360" s="7">
        <v>92.178770949720672</v>
      </c>
    </row>
    <row r="361" spans="6:10" x14ac:dyDescent="0.2">
      <c r="F361" s="5">
        <v>880</v>
      </c>
      <c r="G361" s="7">
        <v>157.98611111111111</v>
      </c>
      <c r="I361" s="5">
        <v>742</v>
      </c>
      <c r="J361" s="7">
        <v>155.7017543859649</v>
      </c>
    </row>
    <row r="362" spans="6:10" x14ac:dyDescent="0.2">
      <c r="F362" s="5">
        <v>882</v>
      </c>
      <c r="G362" s="7">
        <v>109.20209668025626</v>
      </c>
      <c r="I362" s="5">
        <v>744</v>
      </c>
      <c r="J362" s="7">
        <v>119.53551912568307</v>
      </c>
    </row>
    <row r="363" spans="6:10" x14ac:dyDescent="0.2">
      <c r="F363" s="5">
        <v>883</v>
      </c>
      <c r="G363" s="7">
        <v>111.73885750156937</v>
      </c>
      <c r="I363" s="5">
        <v>746</v>
      </c>
      <c r="J363" s="7">
        <v>110.42357274401473</v>
      </c>
    </row>
    <row r="364" spans="6:10" x14ac:dyDescent="0.2">
      <c r="F364" s="5">
        <v>899</v>
      </c>
      <c r="G364" s="7">
        <v>258.73815566835873</v>
      </c>
      <c r="I364" s="5">
        <v>748</v>
      </c>
      <c r="J364" s="7">
        <v>100.74962121212121</v>
      </c>
    </row>
    <row r="365" spans="6:10" x14ac:dyDescent="0.2">
      <c r="F365" s="5">
        <v>903</v>
      </c>
      <c r="G365" s="7">
        <v>119.28429423459245</v>
      </c>
      <c r="I365" s="5">
        <v>750</v>
      </c>
      <c r="J365" s="7">
        <v>64.094179202092874</v>
      </c>
    </row>
    <row r="366" spans="6:10" x14ac:dyDescent="0.2">
      <c r="F366" s="5">
        <v>904</v>
      </c>
      <c r="G366" s="7">
        <v>143.7125748502994</v>
      </c>
      <c r="I366" s="5">
        <v>751</v>
      </c>
      <c r="J366" s="7">
        <v>84.649122807017548</v>
      </c>
    </row>
    <row r="367" spans="6:10" x14ac:dyDescent="0.2">
      <c r="F367" s="5">
        <v>907</v>
      </c>
      <c r="G367" s="7">
        <v>155.86797066014671</v>
      </c>
      <c r="I367" s="5">
        <v>755</v>
      </c>
      <c r="J367" s="7">
        <v>152.046783625731</v>
      </c>
    </row>
    <row r="368" spans="6:10" x14ac:dyDescent="0.2">
      <c r="F368" s="5">
        <v>908</v>
      </c>
      <c r="G368" s="7">
        <v>121.53621779290228</v>
      </c>
      <c r="I368" s="5">
        <v>758</v>
      </c>
      <c r="J368" s="7">
        <v>114.64646464646465</v>
      </c>
    </row>
    <row r="369" spans="6:10" x14ac:dyDescent="0.2">
      <c r="F369" s="5">
        <v>910</v>
      </c>
      <c r="G369" s="7">
        <v>117.25067385444744</v>
      </c>
      <c r="I369" s="5">
        <v>761</v>
      </c>
      <c r="J369" s="7">
        <v>147.56944444444446</v>
      </c>
    </row>
    <row r="370" spans="6:10" x14ac:dyDescent="0.2">
      <c r="F370" s="5">
        <v>912</v>
      </c>
      <c r="G370" s="7">
        <v>113.17034700315457</v>
      </c>
      <c r="I370" s="5">
        <v>762</v>
      </c>
      <c r="J370" s="7">
        <v>76.86395080707149</v>
      </c>
    </row>
    <row r="371" spans="6:10" x14ac:dyDescent="0.2">
      <c r="F371" s="5">
        <v>919</v>
      </c>
      <c r="G371" s="7">
        <v>111.89468735307945</v>
      </c>
      <c r="I371" s="5">
        <v>767</v>
      </c>
      <c r="J371" s="7">
        <v>114.6441073512252</v>
      </c>
    </row>
    <row r="372" spans="6:10" x14ac:dyDescent="0.2">
      <c r="F372" s="5">
        <v>921</v>
      </c>
      <c r="G372" s="7">
        <v>116.79256246368391</v>
      </c>
      <c r="I372" s="5">
        <v>768</v>
      </c>
      <c r="J372" s="7">
        <v>91.428571428571431</v>
      </c>
    </row>
    <row r="373" spans="6:10" x14ac:dyDescent="0.2">
      <c r="F373" s="5">
        <v>923</v>
      </c>
      <c r="G373" s="7">
        <v>129.17173252279636</v>
      </c>
      <c r="I373" s="5">
        <v>771</v>
      </c>
      <c r="J373" s="7">
        <v>157.22610722610722</v>
      </c>
    </row>
    <row r="374" spans="6:10" x14ac:dyDescent="0.2">
      <c r="F374" s="5">
        <v>927</v>
      </c>
      <c r="G374" s="7">
        <v>120.05054759898904</v>
      </c>
      <c r="I374" s="5">
        <v>772</v>
      </c>
      <c r="J374" s="7">
        <v>83.606557377049185</v>
      </c>
    </row>
    <row r="375" spans="6:10" x14ac:dyDescent="0.2">
      <c r="F375" s="5">
        <v>929</v>
      </c>
      <c r="G375" s="7">
        <v>132.27069351230426</v>
      </c>
      <c r="I375" s="5">
        <v>773</v>
      </c>
      <c r="J375" s="7">
        <v>95.792300805729639</v>
      </c>
    </row>
    <row r="376" spans="6:10" x14ac:dyDescent="0.2">
      <c r="F376" s="5">
        <v>930</v>
      </c>
      <c r="G376" s="7">
        <v>99.284436493738824</v>
      </c>
      <c r="I376" s="5">
        <v>774</v>
      </c>
      <c r="J376" s="7">
        <v>125.54824561403508</v>
      </c>
    </row>
    <row r="377" spans="6:10" x14ac:dyDescent="0.2">
      <c r="F377" s="5">
        <v>931</v>
      </c>
      <c r="G377" s="7">
        <v>137.10777626193723</v>
      </c>
      <c r="I377" s="5">
        <v>778</v>
      </c>
      <c r="J377" s="7">
        <v>159.39597315436242</v>
      </c>
    </row>
    <row r="378" spans="6:10" x14ac:dyDescent="0.2">
      <c r="F378" s="5">
        <v>933</v>
      </c>
      <c r="G378" s="7">
        <v>167.97900262467192</v>
      </c>
      <c r="I378" s="5">
        <v>784</v>
      </c>
      <c r="J378" s="7">
        <v>149.09909909909911</v>
      </c>
    </row>
    <row r="379" spans="6:10" x14ac:dyDescent="0.2">
      <c r="F379" s="5">
        <v>934</v>
      </c>
      <c r="G379" s="7">
        <v>126.66666666666667</v>
      </c>
      <c r="I379" s="5">
        <v>785</v>
      </c>
      <c r="J379" s="7">
        <v>86.253369272237194</v>
      </c>
    </row>
    <row r="380" spans="6:10" x14ac:dyDescent="0.2">
      <c r="F380" s="5">
        <v>937</v>
      </c>
      <c r="G380" s="7">
        <v>154.08333333333334</v>
      </c>
      <c r="I380" s="5">
        <v>786</v>
      </c>
      <c r="J380" s="7">
        <v>120.34277198211625</v>
      </c>
    </row>
    <row r="381" spans="6:10" x14ac:dyDescent="0.2">
      <c r="F381" s="5">
        <v>938</v>
      </c>
      <c r="G381" s="7">
        <v>128.36123795027905</v>
      </c>
      <c r="I381" s="5">
        <v>787</v>
      </c>
      <c r="J381" s="7">
        <v>84.140435835351084</v>
      </c>
    </row>
    <row r="382" spans="6:10" x14ac:dyDescent="0.2">
      <c r="F382" s="5">
        <v>939</v>
      </c>
      <c r="G382" s="7">
        <v>122.2217125382263</v>
      </c>
      <c r="I382" s="5">
        <v>789</v>
      </c>
      <c r="J382" s="7">
        <v>119.7558268590455</v>
      </c>
    </row>
    <row r="383" spans="6:10" x14ac:dyDescent="0.2">
      <c r="F383" s="5">
        <v>940</v>
      </c>
      <c r="G383" s="7">
        <v>101.70620058260508</v>
      </c>
      <c r="I383" s="5">
        <v>792</v>
      </c>
      <c r="J383" s="7">
        <v>138.22975517890771</v>
      </c>
    </row>
    <row r="384" spans="6:10" x14ac:dyDescent="0.2">
      <c r="F384" s="5">
        <v>942</v>
      </c>
      <c r="G384" s="7">
        <v>103.88349514563107</v>
      </c>
      <c r="I384" s="5">
        <v>797</v>
      </c>
      <c r="J384" s="7">
        <v>111.67315175097276</v>
      </c>
    </row>
    <row r="385" spans="6:10" x14ac:dyDescent="0.2">
      <c r="F385" s="5">
        <v>945</v>
      </c>
      <c r="G385" s="7">
        <v>102.30654761904762</v>
      </c>
      <c r="I385" s="5">
        <v>798</v>
      </c>
      <c r="J385" s="7">
        <v>142.30271668822769</v>
      </c>
    </row>
    <row r="386" spans="6:10" x14ac:dyDescent="0.2">
      <c r="F386" s="5">
        <v>948</v>
      </c>
      <c r="G386" s="7">
        <v>165.74585635359117</v>
      </c>
      <c r="I386" s="5">
        <v>800</v>
      </c>
      <c r="J386" s="7">
        <v>98.981900452488688</v>
      </c>
    </row>
    <row r="387" spans="6:10" x14ac:dyDescent="0.2">
      <c r="F387" s="5">
        <v>949</v>
      </c>
      <c r="G387" s="7">
        <v>108.38963963963964</v>
      </c>
      <c r="I387" s="5">
        <v>802</v>
      </c>
      <c r="J387" s="7">
        <v>91.889632107023417</v>
      </c>
    </row>
    <row r="388" spans="6:10" x14ac:dyDescent="0.2">
      <c r="F388" s="5">
        <v>952</v>
      </c>
      <c r="G388" s="7">
        <v>124.24870466321244</v>
      </c>
      <c r="I388" s="5">
        <v>805</v>
      </c>
      <c r="J388" s="7">
        <v>104.60992907801419</v>
      </c>
    </row>
    <row r="389" spans="6:10" x14ac:dyDescent="0.2">
      <c r="F389" s="5">
        <v>953</v>
      </c>
      <c r="G389" s="7">
        <v>174.34895833333334</v>
      </c>
      <c r="I389" s="5">
        <v>807</v>
      </c>
      <c r="J389" s="7">
        <v>138.26530612244898</v>
      </c>
    </row>
    <row r="390" spans="6:10" x14ac:dyDescent="0.2">
      <c r="F390" s="5">
        <v>959</v>
      </c>
      <c r="G390" s="7">
        <v>138.36948391922215</v>
      </c>
      <c r="I390" s="5">
        <v>808</v>
      </c>
      <c r="J390" s="7">
        <v>141.81472081218274</v>
      </c>
    </row>
    <row r="391" spans="6:10" x14ac:dyDescent="0.2">
      <c r="F391" s="5">
        <v>964</v>
      </c>
      <c r="G391" s="7">
        <v>132.77777777777777</v>
      </c>
      <c r="I391" s="5">
        <v>809</v>
      </c>
      <c r="J391" s="7">
        <v>147.28360957642727</v>
      </c>
    </row>
    <row r="392" spans="6:10" x14ac:dyDescent="0.2">
      <c r="F392" s="5">
        <v>965</v>
      </c>
      <c r="G392" s="7">
        <v>113.46356916578669</v>
      </c>
      <c r="I392" s="5">
        <v>810</v>
      </c>
      <c r="J392" s="7">
        <v>49.579045837231057</v>
      </c>
    </row>
    <row r="393" spans="6:10" x14ac:dyDescent="0.2">
      <c r="F393" s="5">
        <v>966</v>
      </c>
      <c r="G393" s="7">
        <v>120.55256064690028</v>
      </c>
      <c r="I393" s="5">
        <v>811</v>
      </c>
      <c r="J393" s="7">
        <v>138.27349121466767</v>
      </c>
    </row>
    <row r="394" spans="6:10" x14ac:dyDescent="0.2">
      <c r="F394" s="5">
        <v>967</v>
      </c>
      <c r="G394" s="7">
        <v>122.32415902140673</v>
      </c>
      <c r="I394" s="5">
        <v>813</v>
      </c>
      <c r="J394" s="7">
        <v>53.633141762452105</v>
      </c>
    </row>
    <row r="395" spans="6:10" x14ac:dyDescent="0.2">
      <c r="F395" s="5">
        <v>974</v>
      </c>
      <c r="G395" s="7">
        <v>127.45098039215686</v>
      </c>
      <c r="I395" s="5">
        <v>814</v>
      </c>
      <c r="J395" s="7">
        <v>109.500693481276</v>
      </c>
    </row>
    <row r="396" spans="6:10" x14ac:dyDescent="0.2">
      <c r="F396" s="5">
        <v>982</v>
      </c>
      <c r="G396" s="7">
        <v>128.63705972434917</v>
      </c>
      <c r="I396" s="5">
        <v>815</v>
      </c>
      <c r="J396" s="7">
        <v>92.8</v>
      </c>
    </row>
    <row r="397" spans="6:10" x14ac:dyDescent="0.2">
      <c r="F397" s="5">
        <v>984</v>
      </c>
      <c r="G397" s="7">
        <v>111.7467248908297</v>
      </c>
      <c r="I397" s="5">
        <v>817</v>
      </c>
      <c r="J397" s="7">
        <v>135.9126984126984</v>
      </c>
    </row>
    <row r="398" spans="6:10" x14ac:dyDescent="0.2">
      <c r="F398" s="5">
        <v>988</v>
      </c>
      <c r="G398" s="7">
        <v>203.70721649484537</v>
      </c>
      <c r="I398" s="5">
        <v>818</v>
      </c>
      <c r="J398" s="7">
        <v>160.44997039668442</v>
      </c>
    </row>
    <row r="399" spans="6:10" x14ac:dyDescent="0.2">
      <c r="F399" s="5">
        <v>990</v>
      </c>
      <c r="G399" s="7">
        <v>125</v>
      </c>
      <c r="I399" s="5">
        <v>824</v>
      </c>
      <c r="J399" s="7">
        <v>93.687038280725318</v>
      </c>
    </row>
    <row r="400" spans="6:10" x14ac:dyDescent="0.2">
      <c r="F400" s="5">
        <v>991</v>
      </c>
      <c r="G400" s="7">
        <v>145.48494983277592</v>
      </c>
      <c r="I400" s="5">
        <v>827</v>
      </c>
      <c r="J400" s="7">
        <v>139.66836734693877</v>
      </c>
    </row>
    <row r="401" spans="6:10" x14ac:dyDescent="0.2">
      <c r="F401" s="5">
        <v>994</v>
      </c>
      <c r="G401" s="7">
        <v>115.93333333333334</v>
      </c>
      <c r="I401" s="5">
        <v>831</v>
      </c>
      <c r="J401" s="7">
        <v>119.25287356321839</v>
      </c>
    </row>
    <row r="402" spans="6:10" x14ac:dyDescent="0.2">
      <c r="F402" s="5">
        <v>995</v>
      </c>
      <c r="G402" s="7">
        <v>196.44935972060534</v>
      </c>
      <c r="I402" s="5">
        <v>834</v>
      </c>
      <c r="J402" s="7">
        <v>110.15831134564644</v>
      </c>
    </row>
    <row r="403" spans="6:10" x14ac:dyDescent="0.2">
      <c r="F403" s="5">
        <v>1000</v>
      </c>
      <c r="G403" s="7">
        <v>170.52980132450332</v>
      </c>
      <c r="I403" s="5">
        <v>835</v>
      </c>
      <c r="J403" s="7">
        <v>122.33391608391608</v>
      </c>
    </row>
    <row r="404" spans="6:10" x14ac:dyDescent="0.2">
      <c r="F404" s="5">
        <v>1003</v>
      </c>
      <c r="G404" s="7">
        <v>147.39517153748412</v>
      </c>
      <c r="I404" s="5">
        <v>836</v>
      </c>
      <c r="J404" s="7">
        <v>119.96251171508904</v>
      </c>
    </row>
    <row r="405" spans="6:10" x14ac:dyDescent="0.2">
      <c r="F405" s="5">
        <v>1006</v>
      </c>
      <c r="G405" s="7">
        <v>152.18274111675126</v>
      </c>
      <c r="I405" s="5">
        <v>837</v>
      </c>
      <c r="J405" s="7">
        <v>98.46055163566389</v>
      </c>
    </row>
    <row r="406" spans="6:10" x14ac:dyDescent="0.2">
      <c r="F406" s="5">
        <v>1013</v>
      </c>
      <c r="G406" s="7">
        <v>109.85352862849534</v>
      </c>
      <c r="I406" s="5">
        <v>840</v>
      </c>
      <c r="J406" s="7">
        <v>108.75</v>
      </c>
    </row>
    <row r="407" spans="6:10" x14ac:dyDescent="0.2">
      <c r="F407" s="5">
        <v>1017</v>
      </c>
      <c r="G407" s="7">
        <v>134.97340425531914</v>
      </c>
      <c r="I407" s="5">
        <v>841</v>
      </c>
      <c r="J407" s="7">
        <v>94.466936572199728</v>
      </c>
    </row>
    <row r="408" spans="6:10" x14ac:dyDescent="0.2">
      <c r="F408" s="5">
        <v>1019</v>
      </c>
      <c r="G408" s="7">
        <v>108.69565217391305</v>
      </c>
      <c r="I408" s="5">
        <v>842</v>
      </c>
      <c r="J408" s="7">
        <v>102.3391812865497</v>
      </c>
    </row>
    <row r="409" spans="6:10" x14ac:dyDescent="0.2">
      <c r="F409" s="5">
        <v>1022</v>
      </c>
      <c r="G409" s="7">
        <v>159.01639344262296</v>
      </c>
      <c r="I409" s="5">
        <v>843</v>
      </c>
      <c r="J409" s="7">
        <v>150.12875536480686</v>
      </c>
    </row>
    <row r="410" spans="6:10" x14ac:dyDescent="0.2">
      <c r="F410" s="5">
        <v>1025</v>
      </c>
      <c r="G410" s="7">
        <v>99.033816425120776</v>
      </c>
      <c r="I410" s="5">
        <v>845</v>
      </c>
      <c r="J410" s="7">
        <v>108.6864406779661</v>
      </c>
    </row>
    <row r="411" spans="6:10" x14ac:dyDescent="0.2">
      <c r="F411" s="5">
        <v>1026</v>
      </c>
      <c r="G411" s="7">
        <v>127.55102040816327</v>
      </c>
      <c r="I411" s="5">
        <v>846</v>
      </c>
      <c r="J411" s="7">
        <v>100.52910052910053</v>
      </c>
    </row>
    <row r="412" spans="6:10" x14ac:dyDescent="0.2">
      <c r="F412" s="5">
        <v>1028</v>
      </c>
      <c r="G412" s="7">
        <v>178.05407047387607</v>
      </c>
      <c r="I412" s="5">
        <v>854</v>
      </c>
      <c r="J412" s="7">
        <v>109.34256055363322</v>
      </c>
    </row>
    <row r="413" spans="6:10" x14ac:dyDescent="0.2">
      <c r="F413" s="5">
        <v>1033</v>
      </c>
      <c r="G413" s="7">
        <v>123.01587301587301</v>
      </c>
      <c r="I413" s="5">
        <v>855</v>
      </c>
      <c r="J413" s="7">
        <v>95.559302979201803</v>
      </c>
    </row>
    <row r="414" spans="6:10" x14ac:dyDescent="0.2">
      <c r="F414" s="5">
        <v>1034</v>
      </c>
      <c r="G414" s="7">
        <v>139.05683192261185</v>
      </c>
      <c r="I414" s="5">
        <v>856</v>
      </c>
      <c r="J414" s="7">
        <v>122.11538461538461</v>
      </c>
    </row>
    <row r="415" spans="6:10" x14ac:dyDescent="0.2">
      <c r="F415" s="5">
        <v>1035</v>
      </c>
      <c r="G415" s="7">
        <v>125.52410901467505</v>
      </c>
      <c r="I415" s="5">
        <v>859</v>
      </c>
      <c r="J415" s="7">
        <v>110.94890510948905</v>
      </c>
    </row>
    <row r="416" spans="6:10" x14ac:dyDescent="0.2">
      <c r="F416" s="5">
        <v>1037</v>
      </c>
      <c r="G416" s="7">
        <v>194.75308641975309</v>
      </c>
      <c r="I416" s="5">
        <v>860</v>
      </c>
      <c r="J416" s="7">
        <v>94.197437829691026</v>
      </c>
    </row>
    <row r="417" spans="6:10" x14ac:dyDescent="0.2">
      <c r="F417" s="5">
        <v>1038</v>
      </c>
      <c r="G417" s="7">
        <v>126.82280159080867</v>
      </c>
      <c r="I417" s="5">
        <v>864</v>
      </c>
      <c r="J417" s="7">
        <v>115.41811846689896</v>
      </c>
    </row>
    <row r="418" spans="6:10" x14ac:dyDescent="0.2">
      <c r="F418" s="5">
        <v>1044</v>
      </c>
      <c r="G418" s="7">
        <v>112.61485616144267</v>
      </c>
      <c r="I418" s="5">
        <v>866</v>
      </c>
      <c r="J418" s="7">
        <v>148.20359281437126</v>
      </c>
    </row>
    <row r="419" spans="6:10" x14ac:dyDescent="0.2">
      <c r="F419" s="5">
        <v>1047</v>
      </c>
      <c r="G419" s="7">
        <v>194.06589958158995</v>
      </c>
      <c r="I419" s="5">
        <v>868</v>
      </c>
      <c r="J419" s="7">
        <v>115.17857142857143</v>
      </c>
    </row>
    <row r="420" spans="6:10" x14ac:dyDescent="0.2">
      <c r="F420" s="5">
        <v>1048</v>
      </c>
      <c r="G420" s="7">
        <v>146.46464646464648</v>
      </c>
      <c r="I420" s="5">
        <v>871</v>
      </c>
      <c r="J420" s="7">
        <v>122.48322147651007</v>
      </c>
    </row>
    <row r="421" spans="6:10" x14ac:dyDescent="0.2">
      <c r="F421" s="5">
        <v>1051</v>
      </c>
      <c r="G421" s="7">
        <v>135.54915514592935</v>
      </c>
      <c r="I421" s="5">
        <v>873</v>
      </c>
      <c r="J421" s="7">
        <v>127.47252747252747</v>
      </c>
    </row>
    <row r="422" spans="6:10" x14ac:dyDescent="0.2">
      <c r="F422" s="5">
        <v>1052</v>
      </c>
      <c r="G422" s="7">
        <v>152.08282674772036</v>
      </c>
      <c r="I422" s="5">
        <v>874</v>
      </c>
      <c r="J422" s="7">
        <v>104.88958990536278</v>
      </c>
    </row>
    <row r="423" spans="6:10" x14ac:dyDescent="0.2">
      <c r="F423" s="5">
        <v>1055</v>
      </c>
      <c r="G423" s="7">
        <v>128.2051282051282</v>
      </c>
      <c r="I423" s="5">
        <v>875</v>
      </c>
      <c r="J423" s="7">
        <v>58.797524314765695</v>
      </c>
    </row>
    <row r="424" spans="6:10" x14ac:dyDescent="0.2">
      <c r="F424" s="5">
        <v>1058</v>
      </c>
      <c r="G424" s="7">
        <v>134.05405405405406</v>
      </c>
      <c r="I424" s="5">
        <v>877</v>
      </c>
      <c r="J424" s="7">
        <v>127.16346153846153</v>
      </c>
    </row>
    <row r="425" spans="6:10" x14ac:dyDescent="0.2">
      <c r="F425" s="5">
        <v>1059</v>
      </c>
      <c r="G425" s="7">
        <v>153.38827838827839</v>
      </c>
      <c r="I425" s="5">
        <v>879</v>
      </c>
      <c r="J425" s="7">
        <v>128.13852813852813</v>
      </c>
    </row>
    <row r="426" spans="6:10" x14ac:dyDescent="0.2">
      <c r="F426" s="5">
        <v>1060</v>
      </c>
      <c r="G426" s="7">
        <v>110.49723756906077</v>
      </c>
      <c r="I426" s="5">
        <v>881</v>
      </c>
      <c r="J426" s="7">
        <v>144.03669724770643</v>
      </c>
    </row>
    <row r="427" spans="6:10" x14ac:dyDescent="0.2">
      <c r="F427" s="5">
        <v>1066</v>
      </c>
      <c r="G427" s="7">
        <v>145.13274336283186</v>
      </c>
      <c r="I427" s="5">
        <v>884</v>
      </c>
      <c r="J427" s="7">
        <v>53.139013452914796</v>
      </c>
    </row>
    <row r="428" spans="6:10" x14ac:dyDescent="0.2">
      <c r="F428" s="5">
        <v>1067</v>
      </c>
      <c r="G428" s="7">
        <v>113.30362826225334</v>
      </c>
      <c r="I428" s="5">
        <v>885</v>
      </c>
      <c r="J428" s="7">
        <v>112.10762331838565</v>
      </c>
    </row>
    <row r="429" spans="6:10" x14ac:dyDescent="0.2">
      <c r="F429" s="5">
        <v>1075</v>
      </c>
      <c r="G429" s="7">
        <v>156.45161290322579</v>
      </c>
      <c r="I429" s="5">
        <v>888</v>
      </c>
      <c r="J429" s="7">
        <v>97.272074659009334</v>
      </c>
    </row>
    <row r="430" spans="6:10" x14ac:dyDescent="0.2">
      <c r="F430" s="5">
        <v>1076</v>
      </c>
      <c r="G430" s="7">
        <v>126.14942528735632</v>
      </c>
      <c r="I430" s="5">
        <v>889</v>
      </c>
      <c r="J430" s="7">
        <v>120.88407758231845</v>
      </c>
    </row>
    <row r="431" spans="6:10" x14ac:dyDescent="0.2">
      <c r="F431" s="5">
        <v>1080</v>
      </c>
      <c r="G431" s="7">
        <v>127.27272727272727</v>
      </c>
      <c r="I431" s="5">
        <v>890</v>
      </c>
      <c r="J431" s="7">
        <v>99.33554817275747</v>
      </c>
    </row>
    <row r="432" spans="6:10" x14ac:dyDescent="0.2">
      <c r="F432" s="5">
        <v>1083</v>
      </c>
      <c r="G432" s="7">
        <v>131.59698423577794</v>
      </c>
      <c r="I432" s="5">
        <v>891</v>
      </c>
      <c r="J432" s="7">
        <v>133.00865800865802</v>
      </c>
    </row>
    <row r="433" spans="6:10" x14ac:dyDescent="0.2">
      <c r="F433" s="5">
        <v>1085</v>
      </c>
      <c r="G433" s="7">
        <v>125.16688918558077</v>
      </c>
      <c r="I433" s="5">
        <v>892</v>
      </c>
      <c r="J433" s="7">
        <v>102.49554367201426</v>
      </c>
    </row>
    <row r="434" spans="6:10" x14ac:dyDescent="0.2">
      <c r="F434" s="5">
        <v>1086</v>
      </c>
      <c r="G434" s="7">
        <v>147.59036144578315</v>
      </c>
      <c r="I434" s="5">
        <v>893</v>
      </c>
      <c r="J434" s="7">
        <v>144.6629213483146</v>
      </c>
    </row>
    <row r="435" spans="6:10" x14ac:dyDescent="0.2">
      <c r="F435" s="5">
        <v>1088</v>
      </c>
      <c r="G435" s="7">
        <v>129.03225806451613</v>
      </c>
      <c r="I435" s="5">
        <v>894</v>
      </c>
      <c r="J435" s="7">
        <v>119.3058568329718</v>
      </c>
    </row>
    <row r="436" spans="6:10" x14ac:dyDescent="0.2">
      <c r="F436" s="5">
        <v>1096</v>
      </c>
      <c r="G436" s="7">
        <v>134.27092846270929</v>
      </c>
      <c r="I436" s="5">
        <v>896</v>
      </c>
      <c r="J436" s="7">
        <v>77.951002227171486</v>
      </c>
    </row>
    <row r="437" spans="6:10" x14ac:dyDescent="0.2">
      <c r="F437" s="5">
        <v>1106</v>
      </c>
      <c r="G437" s="7">
        <v>123.95118230358504</v>
      </c>
      <c r="I437" s="5">
        <v>897</v>
      </c>
      <c r="J437" s="7">
        <v>111.98738170347004</v>
      </c>
    </row>
    <row r="438" spans="6:10" x14ac:dyDescent="0.2">
      <c r="F438" s="5">
        <v>1107</v>
      </c>
      <c r="G438" s="7">
        <v>124.75728155339806</v>
      </c>
      <c r="I438" s="5">
        <v>900</v>
      </c>
      <c r="J438" s="7">
        <v>109.22330097087378</v>
      </c>
    </row>
    <row r="439" spans="6:10" x14ac:dyDescent="0.2">
      <c r="F439" s="5">
        <v>1108</v>
      </c>
      <c r="G439" s="7">
        <v>135.93518060366156</v>
      </c>
      <c r="I439" s="5">
        <v>901</v>
      </c>
      <c r="J439" s="7">
        <v>128.2051282051282</v>
      </c>
    </row>
    <row r="440" spans="6:10" x14ac:dyDescent="0.2">
      <c r="F440" s="5">
        <v>1109</v>
      </c>
      <c r="G440" s="7">
        <v>107.10059171597634</v>
      </c>
      <c r="I440" s="5">
        <v>902</v>
      </c>
      <c r="J440" s="7">
        <v>117.15160796324655</v>
      </c>
    </row>
    <row r="441" spans="6:10" x14ac:dyDescent="0.2">
      <c r="F441" s="5">
        <v>1110</v>
      </c>
      <c r="G441" s="7">
        <v>152.50544662309369</v>
      </c>
      <c r="I441" s="5">
        <v>905</v>
      </c>
      <c r="J441" s="7">
        <v>139.13525498891352</v>
      </c>
    </row>
    <row r="442" spans="6:10" x14ac:dyDescent="0.2">
      <c r="F442" s="5">
        <v>1111</v>
      </c>
      <c r="G442" s="7">
        <v>113.38962605548853</v>
      </c>
      <c r="I442" s="5">
        <v>906</v>
      </c>
      <c r="J442" s="7">
        <v>120.41392285983066</v>
      </c>
    </row>
    <row r="443" spans="6:10" x14ac:dyDescent="0.2">
      <c r="F443" s="5">
        <v>1116</v>
      </c>
      <c r="G443" s="7">
        <v>183.3910034602076</v>
      </c>
      <c r="I443" s="5">
        <v>909</v>
      </c>
      <c r="J443" s="7">
        <v>145.23281596452327</v>
      </c>
    </row>
    <row r="444" spans="6:10" x14ac:dyDescent="0.2">
      <c r="F444" s="5">
        <v>1117</v>
      </c>
      <c r="G444" s="7">
        <v>129.73925299506695</v>
      </c>
      <c r="I444" s="5">
        <v>913</v>
      </c>
      <c r="J444" s="7">
        <v>86.699507389162562</v>
      </c>
    </row>
    <row r="445" spans="6:10" x14ac:dyDescent="0.2">
      <c r="F445" s="5">
        <v>1122</v>
      </c>
      <c r="G445" s="7">
        <v>137.1778350515464</v>
      </c>
      <c r="I445" s="5">
        <v>917</v>
      </c>
      <c r="J445" s="7">
        <v>73.564583333333331</v>
      </c>
    </row>
    <row r="446" spans="6:10" x14ac:dyDescent="0.2">
      <c r="F446" s="5">
        <v>1125</v>
      </c>
      <c r="G446" s="7">
        <v>110.59379217273954</v>
      </c>
      <c r="I446" s="5">
        <v>918</v>
      </c>
      <c r="J446" s="7">
        <v>109.84540276647681</v>
      </c>
    </row>
    <row r="447" spans="6:10" x14ac:dyDescent="0.2">
      <c r="F447" s="5">
        <v>1128</v>
      </c>
      <c r="G447" s="7">
        <v>169.281045751634</v>
      </c>
      <c r="I447" s="5">
        <v>920</v>
      </c>
      <c r="J447" s="7">
        <v>124.82319660537482</v>
      </c>
    </row>
    <row r="448" spans="6:10" x14ac:dyDescent="0.2">
      <c r="F448" s="5">
        <v>1129</v>
      </c>
      <c r="G448" s="7">
        <v>109.74987238386932</v>
      </c>
      <c r="I448" s="5">
        <v>925</v>
      </c>
      <c r="J448" s="7">
        <v>123.07236061684461</v>
      </c>
    </row>
    <row r="449" spans="6:10" x14ac:dyDescent="0.2">
      <c r="F449" s="5">
        <v>1134</v>
      </c>
      <c r="G449" s="7">
        <v>118.56435643564356</v>
      </c>
      <c r="I449" s="5">
        <v>926</v>
      </c>
      <c r="J449" s="7">
        <v>155.41740674955594</v>
      </c>
    </row>
    <row r="450" spans="6:10" x14ac:dyDescent="0.2">
      <c r="F450" s="5">
        <v>1135</v>
      </c>
      <c r="G450" s="7">
        <v>105.625</v>
      </c>
      <c r="I450" s="5">
        <v>928</v>
      </c>
      <c r="J450" s="7">
        <v>88.978766430738119</v>
      </c>
    </row>
    <row r="451" spans="6:10" x14ac:dyDescent="0.2">
      <c r="F451" s="5">
        <v>1143</v>
      </c>
      <c r="G451" s="7">
        <v>150.23691654879772</v>
      </c>
      <c r="I451" s="5">
        <v>932</v>
      </c>
      <c r="J451" s="7">
        <v>127.02702702702703</v>
      </c>
    </row>
    <row r="452" spans="6:10" x14ac:dyDescent="0.2">
      <c r="F452" s="5">
        <v>1147</v>
      </c>
      <c r="G452" s="7">
        <v>138.67488443759629</v>
      </c>
      <c r="I452" s="5">
        <v>935</v>
      </c>
      <c r="J452" s="7">
        <v>116.96471725471243</v>
      </c>
    </row>
    <row r="453" spans="6:10" x14ac:dyDescent="0.2">
      <c r="F453" s="5">
        <v>1148</v>
      </c>
      <c r="G453" s="7">
        <v>111.57289002557545</v>
      </c>
      <c r="I453" s="5">
        <v>936</v>
      </c>
      <c r="J453" s="7">
        <v>106.9611780455154</v>
      </c>
    </row>
    <row r="454" spans="6:10" x14ac:dyDescent="0.2">
      <c r="F454" s="5">
        <v>1153</v>
      </c>
      <c r="G454" s="7">
        <v>127.00165654334621</v>
      </c>
      <c r="I454" s="5">
        <v>946</v>
      </c>
      <c r="J454" s="7">
        <v>66.827180310326384</v>
      </c>
    </row>
    <row r="455" spans="6:10" x14ac:dyDescent="0.2">
      <c r="F455" s="5">
        <v>1156</v>
      </c>
      <c r="G455" s="7">
        <v>151.70494084899096</v>
      </c>
      <c r="I455" s="5">
        <v>947</v>
      </c>
      <c r="J455" s="7">
        <v>125</v>
      </c>
    </row>
    <row r="456" spans="6:10" x14ac:dyDescent="0.2">
      <c r="F456" s="5">
        <v>1159</v>
      </c>
      <c r="G456" s="7">
        <v>148.81518987341772</v>
      </c>
      <c r="I456" s="5">
        <v>950</v>
      </c>
      <c r="J456" s="7">
        <v>143.01230992034758</v>
      </c>
    </row>
    <row r="457" spans="6:10" x14ac:dyDescent="0.2">
      <c r="F457" s="5">
        <v>1162</v>
      </c>
      <c r="G457" s="7">
        <v>136.58536585365854</v>
      </c>
      <c r="I457" s="5">
        <v>951</v>
      </c>
      <c r="J457" s="7">
        <v>149.30555555555554</v>
      </c>
    </row>
    <row r="458" spans="6:10" x14ac:dyDescent="0.2">
      <c r="F458" s="5">
        <v>1165</v>
      </c>
      <c r="G458" s="7">
        <v>135.47486033519553</v>
      </c>
      <c r="I458" s="5">
        <v>954</v>
      </c>
      <c r="J458" s="7">
        <v>87.39837398373983</v>
      </c>
    </row>
    <row r="459" spans="6:10" x14ac:dyDescent="0.2">
      <c r="F459" s="5">
        <v>1166</v>
      </c>
      <c r="G459" s="7">
        <v>155.23968042609854</v>
      </c>
      <c r="I459" s="5">
        <v>958</v>
      </c>
      <c r="J459" s="7">
        <v>124.88174077578051</v>
      </c>
    </row>
    <row r="460" spans="6:10" x14ac:dyDescent="0.2">
      <c r="F460" s="5">
        <v>1167</v>
      </c>
      <c r="G460" s="7">
        <v>144.83471074380165</v>
      </c>
      <c r="I460" s="5">
        <v>961</v>
      </c>
      <c r="J460" s="7">
        <v>135.78088578088577</v>
      </c>
    </row>
    <row r="461" spans="6:10" x14ac:dyDescent="0.2">
      <c r="F461" s="5">
        <v>1168</v>
      </c>
      <c r="G461" s="7">
        <v>103.53081986834231</v>
      </c>
      <c r="I461" s="5">
        <v>962</v>
      </c>
      <c r="J461" s="7">
        <v>94.707520891364908</v>
      </c>
    </row>
    <row r="462" spans="6:10" x14ac:dyDescent="0.2">
      <c r="F462" s="5">
        <v>1170</v>
      </c>
      <c r="G462" s="7">
        <v>172.31872070581747</v>
      </c>
      <c r="I462" s="5">
        <v>968</v>
      </c>
      <c r="J462" s="7">
        <v>122.95081967213115</v>
      </c>
    </row>
    <row r="463" spans="6:10" x14ac:dyDescent="0.2">
      <c r="F463" s="5">
        <v>1174</v>
      </c>
      <c r="G463" s="7">
        <v>64.970836033700579</v>
      </c>
      <c r="I463" s="5">
        <v>969</v>
      </c>
      <c r="J463" s="7">
        <v>39.152892561983471</v>
      </c>
    </row>
    <row r="464" spans="6:10" x14ac:dyDescent="0.2">
      <c r="F464" s="5">
        <v>1175</v>
      </c>
      <c r="G464" s="7">
        <v>101.91897654584221</v>
      </c>
      <c r="I464" s="5">
        <v>971</v>
      </c>
      <c r="J464" s="7">
        <v>113.25503355704699</v>
      </c>
    </row>
    <row r="465" spans="6:10" x14ac:dyDescent="0.2">
      <c r="F465" s="5">
        <v>1176</v>
      </c>
      <c r="G465" s="7">
        <v>99.233983286908071</v>
      </c>
      <c r="I465" s="5">
        <v>975</v>
      </c>
      <c r="J465" s="7">
        <v>82.961862308073307</v>
      </c>
    </row>
    <row r="466" spans="6:10" x14ac:dyDescent="0.2">
      <c r="F466" s="5">
        <v>1179</v>
      </c>
      <c r="G466" s="7">
        <v>115.33879374534624</v>
      </c>
      <c r="I466" s="5">
        <v>977</v>
      </c>
      <c r="J466" s="7">
        <v>98.388952819332573</v>
      </c>
    </row>
    <row r="467" spans="6:10" x14ac:dyDescent="0.2">
      <c r="F467" s="5">
        <v>1181</v>
      </c>
      <c r="G467" s="7">
        <v>99.443118536197289</v>
      </c>
      <c r="I467" s="5">
        <v>979</v>
      </c>
      <c r="J467" s="7">
        <v>123.04250559284117</v>
      </c>
    </row>
    <row r="468" spans="6:10" x14ac:dyDescent="0.2">
      <c r="F468" s="5">
        <v>1183</v>
      </c>
      <c r="G468" s="7">
        <v>166.44325290437891</v>
      </c>
      <c r="I468" s="5">
        <v>980</v>
      </c>
      <c r="J468" s="7">
        <v>123.9964317573595</v>
      </c>
    </row>
    <row r="469" spans="6:10" x14ac:dyDescent="0.2">
      <c r="F469" s="5">
        <v>1185</v>
      </c>
      <c r="G469" s="7">
        <v>118.76590330788804</v>
      </c>
      <c r="I469" s="5">
        <v>981</v>
      </c>
      <c r="J469" s="7">
        <v>178.57857857857857</v>
      </c>
    </row>
    <row r="470" spans="6:10" x14ac:dyDescent="0.2">
      <c r="F470" s="5">
        <v>1188</v>
      </c>
      <c r="G470" s="7">
        <v>161.33004926108376</v>
      </c>
      <c r="I470" s="5">
        <v>983</v>
      </c>
      <c r="J470" s="7">
        <v>126.29936808846762</v>
      </c>
    </row>
    <row r="471" spans="6:10" x14ac:dyDescent="0.2">
      <c r="F471" s="5">
        <v>1189</v>
      </c>
      <c r="G471" s="7">
        <v>117.46987951807229</v>
      </c>
      <c r="I471" s="5">
        <v>987</v>
      </c>
      <c r="J471" s="7">
        <v>71.559633027522935</v>
      </c>
    </row>
    <row r="472" spans="6:10" x14ac:dyDescent="0.2">
      <c r="F472" s="5">
        <v>1190</v>
      </c>
      <c r="G472" s="7">
        <v>104.76718403547672</v>
      </c>
      <c r="I472" s="5">
        <v>989</v>
      </c>
      <c r="J472" s="7">
        <v>96.059113300492612</v>
      </c>
    </row>
    <row r="473" spans="6:10" x14ac:dyDescent="0.2">
      <c r="F473" s="5">
        <v>1196</v>
      </c>
      <c r="G473" s="7">
        <v>120.87912087912088</v>
      </c>
      <c r="I473" s="5">
        <v>992</v>
      </c>
      <c r="J473" s="7">
        <v>96.440872560275551</v>
      </c>
    </row>
    <row r="474" spans="6:10" x14ac:dyDescent="0.2">
      <c r="F474" s="5">
        <v>1197</v>
      </c>
      <c r="G474" s="7">
        <v>117.66505636070853</v>
      </c>
      <c r="I474" s="5">
        <v>993</v>
      </c>
      <c r="J474" s="7">
        <v>101.02647217720151</v>
      </c>
    </row>
    <row r="475" spans="6:10" x14ac:dyDescent="0.2">
      <c r="F475" s="5">
        <v>1199</v>
      </c>
      <c r="G475" s="7">
        <v>146.86468646864685</v>
      </c>
      <c r="I475" s="5">
        <v>996</v>
      </c>
      <c r="J475" s="7">
        <v>98.861788617886177</v>
      </c>
    </row>
    <row r="476" spans="6:10" x14ac:dyDescent="0.2">
      <c r="F476" s="5">
        <v>1202</v>
      </c>
      <c r="G476" s="7">
        <v>111.24227093872962</v>
      </c>
      <c r="I476" s="5">
        <v>997</v>
      </c>
      <c r="J476" s="7">
        <v>130</v>
      </c>
    </row>
    <row r="477" spans="6:10" x14ac:dyDescent="0.2">
      <c r="F477" s="5">
        <v>1204</v>
      </c>
      <c r="G477" s="7">
        <v>130.67484662576686</v>
      </c>
      <c r="I477" s="5">
        <v>998</v>
      </c>
      <c r="J477" s="7">
        <v>128.29403606102636</v>
      </c>
    </row>
    <row r="478" spans="6:10" x14ac:dyDescent="0.2">
      <c r="F478" s="5">
        <v>1206</v>
      </c>
      <c r="G478" s="7">
        <v>123.81602914389799</v>
      </c>
      <c r="I478" s="5">
        <v>999</v>
      </c>
      <c r="J478" s="7">
        <v>84.493964716805948</v>
      </c>
    </row>
    <row r="479" spans="6:10" x14ac:dyDescent="0.2">
      <c r="F479" s="5">
        <v>1207</v>
      </c>
      <c r="G479" s="7">
        <v>101.32575757575758</v>
      </c>
      <c r="I479" s="5">
        <v>1001</v>
      </c>
      <c r="J479" s="7">
        <v>86.86440677966101</v>
      </c>
    </row>
    <row r="480" spans="6:10" x14ac:dyDescent="0.2">
      <c r="F480" s="5">
        <v>1208</v>
      </c>
      <c r="G480" s="7">
        <v>117.64705882352941</v>
      </c>
      <c r="I480" s="5">
        <v>1002</v>
      </c>
      <c r="J480" s="7">
        <v>124.45730824891461</v>
      </c>
    </row>
    <row r="481" spans="6:10" x14ac:dyDescent="0.2">
      <c r="F481" s="5">
        <v>1210</v>
      </c>
      <c r="G481" s="7">
        <v>174.6987951807229</v>
      </c>
      <c r="I481" s="5">
        <v>1007</v>
      </c>
      <c r="J481" s="7">
        <v>98.672299336149663</v>
      </c>
    </row>
    <row r="482" spans="6:10" x14ac:dyDescent="0.2">
      <c r="F482" s="5">
        <v>1211</v>
      </c>
      <c r="G482" s="7">
        <v>102.4390243902439</v>
      </c>
      <c r="I482" s="5">
        <v>1009</v>
      </c>
      <c r="J482" s="7">
        <v>140.35087719298247</v>
      </c>
    </row>
    <row r="483" spans="6:10" x14ac:dyDescent="0.2">
      <c r="F483" s="5">
        <v>1212</v>
      </c>
      <c r="G483" s="7">
        <v>93.607305936073061</v>
      </c>
      <c r="I483" s="5">
        <v>1010</v>
      </c>
      <c r="J483" s="7">
        <v>67.017082785808142</v>
      </c>
    </row>
    <row r="484" spans="6:10" x14ac:dyDescent="0.2">
      <c r="F484" s="5">
        <v>1218</v>
      </c>
      <c r="G484" s="7">
        <v>174.6240487062405</v>
      </c>
      <c r="I484" s="5">
        <v>1011</v>
      </c>
      <c r="J484" s="7">
        <v>106.21557828481511</v>
      </c>
    </row>
    <row r="485" spans="6:10" x14ac:dyDescent="0.2">
      <c r="F485" s="5">
        <v>1225</v>
      </c>
      <c r="G485" s="7">
        <v>123.48993288590604</v>
      </c>
      <c r="I485" s="5">
        <v>1014</v>
      </c>
      <c r="J485" s="7">
        <v>83.170254403131111</v>
      </c>
    </row>
    <row r="486" spans="6:10" x14ac:dyDescent="0.2">
      <c r="F486" s="5">
        <v>1227</v>
      </c>
      <c r="G486" s="7">
        <v>110.7087428867046</v>
      </c>
      <c r="I486" s="5">
        <v>1015</v>
      </c>
      <c r="J486" s="7">
        <v>110.16635859519408</v>
      </c>
    </row>
    <row r="487" spans="6:10" x14ac:dyDescent="0.2">
      <c r="F487" s="5">
        <v>1236</v>
      </c>
      <c r="G487" s="7">
        <v>77.85145739910314</v>
      </c>
      <c r="I487" s="5">
        <v>1016</v>
      </c>
      <c r="J487" s="7">
        <v>136.33633633633633</v>
      </c>
    </row>
    <row r="488" spans="6:10" x14ac:dyDescent="0.2">
      <c r="F488" s="5">
        <v>1238</v>
      </c>
      <c r="G488" s="7">
        <v>100.10266940451746</v>
      </c>
      <c r="I488" s="5">
        <v>1021</v>
      </c>
      <c r="J488" s="7">
        <v>155.47703180212014</v>
      </c>
    </row>
    <row r="489" spans="6:10" x14ac:dyDescent="0.2">
      <c r="F489" s="5">
        <v>1239</v>
      </c>
      <c r="G489" s="7">
        <v>124.89044697633655</v>
      </c>
      <c r="I489" s="5">
        <v>1023</v>
      </c>
      <c r="J489" s="7">
        <v>69.711538461538467</v>
      </c>
    </row>
    <row r="490" spans="6:10" x14ac:dyDescent="0.2">
      <c r="F490" s="5">
        <v>1240</v>
      </c>
      <c r="G490" s="7">
        <v>179.17789757412399</v>
      </c>
      <c r="I490" s="5">
        <v>1027</v>
      </c>
      <c r="J490" s="7">
        <v>132.51582278481013</v>
      </c>
    </row>
    <row r="491" spans="6:10" x14ac:dyDescent="0.2">
      <c r="F491" s="5">
        <v>1241</v>
      </c>
      <c r="G491" s="7">
        <v>127.20588235294117</v>
      </c>
      <c r="I491" s="5">
        <v>1029</v>
      </c>
      <c r="J491" s="7">
        <v>76.308139534883722</v>
      </c>
    </row>
    <row r="492" spans="6:10" x14ac:dyDescent="0.2">
      <c r="F492" s="5">
        <v>1242</v>
      </c>
      <c r="G492" s="7">
        <v>147.02664298401422</v>
      </c>
      <c r="I492" s="5">
        <v>1032</v>
      </c>
      <c r="J492" s="7">
        <v>63.919532770927972</v>
      </c>
    </row>
    <row r="493" spans="6:10" x14ac:dyDescent="0.2">
      <c r="F493" s="5">
        <v>1244</v>
      </c>
      <c r="G493" s="7">
        <v>223.98843930635837</v>
      </c>
      <c r="I493" s="5">
        <v>1036</v>
      </c>
      <c r="J493" s="7">
        <v>99.408284023668642</v>
      </c>
    </row>
    <row r="494" spans="6:10" x14ac:dyDescent="0.2">
      <c r="F494" s="5">
        <v>1245</v>
      </c>
      <c r="G494" s="7">
        <v>151.61502966381016</v>
      </c>
      <c r="I494" s="5">
        <v>1041</v>
      </c>
      <c r="J494" s="7">
        <v>85.967831392124239</v>
      </c>
    </row>
    <row r="495" spans="6:10" x14ac:dyDescent="0.2">
      <c r="F495" s="5">
        <v>1247</v>
      </c>
      <c r="G495" s="7">
        <v>120.09014810045075</v>
      </c>
      <c r="I495" s="5">
        <v>1042</v>
      </c>
      <c r="J495" s="7">
        <v>106.00490196078431</v>
      </c>
    </row>
    <row r="496" spans="6:10" x14ac:dyDescent="0.2">
      <c r="F496" s="5">
        <v>1254</v>
      </c>
      <c r="G496" s="7">
        <v>135.67143516382095</v>
      </c>
      <c r="I496" s="5">
        <v>1045</v>
      </c>
      <c r="J496" s="7">
        <v>110.14263074484944</v>
      </c>
    </row>
    <row r="497" spans="6:10" x14ac:dyDescent="0.2">
      <c r="F497" s="5">
        <v>1257</v>
      </c>
      <c r="G497" s="7">
        <v>151.73628585807751</v>
      </c>
      <c r="I497" s="5">
        <v>1046</v>
      </c>
      <c r="J497" s="7">
        <v>80.553952683208308</v>
      </c>
    </row>
    <row r="498" spans="6:10" x14ac:dyDescent="0.2">
      <c r="F498" s="5">
        <v>1259</v>
      </c>
      <c r="G498" s="7">
        <v>162.95025728987994</v>
      </c>
      <c r="I498" s="5">
        <v>1049</v>
      </c>
      <c r="J498" s="7">
        <v>64.935064935064929</v>
      </c>
    </row>
    <row r="499" spans="6:10" x14ac:dyDescent="0.2">
      <c r="F499" s="5">
        <v>1261</v>
      </c>
      <c r="G499" s="7">
        <v>108.05970149253731</v>
      </c>
      <c r="I499" s="5">
        <v>1050</v>
      </c>
      <c r="J499" s="7">
        <v>91.290322580645167</v>
      </c>
    </row>
    <row r="500" spans="6:10" x14ac:dyDescent="0.2">
      <c r="F500" s="5">
        <v>1263</v>
      </c>
      <c r="G500" s="7">
        <v>90.324384787472042</v>
      </c>
      <c r="I500" s="5">
        <v>1053</v>
      </c>
      <c r="J500" s="7">
        <v>83.459787556904402</v>
      </c>
    </row>
    <row r="501" spans="6:10" x14ac:dyDescent="0.2">
      <c r="F501" s="5">
        <v>1268</v>
      </c>
      <c r="G501" s="7">
        <v>187.56194251734391</v>
      </c>
      <c r="I501" s="5">
        <v>1054</v>
      </c>
      <c r="J501" s="7">
        <v>94.692005242463964</v>
      </c>
    </row>
    <row r="502" spans="6:10" x14ac:dyDescent="0.2">
      <c r="F502" s="5">
        <v>1269</v>
      </c>
      <c r="G502" s="7">
        <v>110.53089643167972</v>
      </c>
      <c r="I502" s="5">
        <v>1056</v>
      </c>
      <c r="J502" s="7">
        <v>118.18778726198293</v>
      </c>
    </row>
    <row r="503" spans="6:10" x14ac:dyDescent="0.2">
      <c r="F503" s="5">
        <v>1271</v>
      </c>
      <c r="G503" s="7">
        <v>170.60367454068242</v>
      </c>
      <c r="I503" s="5">
        <v>1062</v>
      </c>
      <c r="J503" s="7">
        <v>90.604026845637577</v>
      </c>
    </row>
    <row r="504" spans="6:10" x14ac:dyDescent="0.2">
      <c r="F504" s="5">
        <v>1275</v>
      </c>
      <c r="G504" s="7">
        <v>111.2</v>
      </c>
      <c r="I504" s="5">
        <v>1064</v>
      </c>
      <c r="J504" s="7">
        <v>100.18132366273798</v>
      </c>
    </row>
    <row r="505" spans="6:10" x14ac:dyDescent="0.2">
      <c r="F505" s="5">
        <v>1279</v>
      </c>
      <c r="G505" s="7">
        <v>116.69128508124076</v>
      </c>
      <c r="I505" s="5">
        <v>1065</v>
      </c>
      <c r="J505" s="7">
        <v>133.44887348353552</v>
      </c>
    </row>
    <row r="506" spans="6:10" x14ac:dyDescent="0.2">
      <c r="F506" s="5">
        <v>1281</v>
      </c>
      <c r="G506" s="7">
        <v>144.31023521932613</v>
      </c>
      <c r="I506" s="5">
        <v>1068</v>
      </c>
      <c r="J506" s="7">
        <v>104.2209807572936</v>
      </c>
    </row>
    <row r="507" spans="6:10" x14ac:dyDescent="0.2">
      <c r="F507" s="5">
        <v>1282</v>
      </c>
      <c r="G507" s="7">
        <v>134.42867811799852</v>
      </c>
      <c r="I507" s="5">
        <v>1070</v>
      </c>
      <c r="J507" s="7">
        <v>151.17581187010077</v>
      </c>
    </row>
    <row r="508" spans="6:10" x14ac:dyDescent="0.2">
      <c r="F508" s="5">
        <v>1283</v>
      </c>
      <c r="G508" s="7">
        <v>144.71153846153845</v>
      </c>
      <c r="I508" s="5">
        <v>1071</v>
      </c>
      <c r="J508" s="7">
        <v>128.81679389312978</v>
      </c>
    </row>
    <row r="509" spans="6:10" x14ac:dyDescent="0.2">
      <c r="F509" s="5">
        <v>1288</v>
      </c>
      <c r="G509" s="7">
        <v>120.10113780025284</v>
      </c>
      <c r="I509" s="5">
        <v>1072</v>
      </c>
      <c r="J509" s="7">
        <v>98.971722365038559</v>
      </c>
    </row>
    <row r="510" spans="6:10" x14ac:dyDescent="0.2">
      <c r="F510" s="5">
        <v>1290</v>
      </c>
      <c r="G510" s="7">
        <v>142.63959390862945</v>
      </c>
      <c r="I510" s="5">
        <v>1073</v>
      </c>
      <c r="J510" s="7">
        <v>62.843406593406591</v>
      </c>
    </row>
    <row r="511" spans="6:10" x14ac:dyDescent="0.2">
      <c r="F511" s="5">
        <v>1301</v>
      </c>
      <c r="G511" s="7">
        <v>113.464447806354</v>
      </c>
      <c r="I511" s="5">
        <v>1074</v>
      </c>
      <c r="J511" s="7">
        <v>111.85133239831697</v>
      </c>
    </row>
    <row r="512" spans="6:10" x14ac:dyDescent="0.2">
      <c r="F512" s="5">
        <v>1302</v>
      </c>
      <c r="G512" s="7">
        <v>118.80856760374833</v>
      </c>
      <c r="I512" s="5">
        <v>1077</v>
      </c>
      <c r="J512" s="7">
        <v>115.96180081855388</v>
      </c>
    </row>
    <row r="513" spans="6:10" x14ac:dyDescent="0.2">
      <c r="F513" s="5">
        <v>1303</v>
      </c>
      <c r="G513" s="7">
        <v>114.80601741884402</v>
      </c>
      <c r="I513" s="5">
        <v>1078</v>
      </c>
      <c r="J513" s="7">
        <v>126.64233576642336</v>
      </c>
    </row>
    <row r="514" spans="6:10" x14ac:dyDescent="0.2">
      <c r="F514" s="5">
        <v>1304</v>
      </c>
      <c r="G514" s="7">
        <v>143.56435643564356</v>
      </c>
      <c r="I514" s="5">
        <v>1081</v>
      </c>
      <c r="J514" s="7">
        <v>115.26232114467409</v>
      </c>
    </row>
    <row r="515" spans="6:10" x14ac:dyDescent="0.2">
      <c r="F515" s="5">
        <v>1306</v>
      </c>
      <c r="G515" s="7">
        <v>196.73123486682809</v>
      </c>
      <c r="I515" s="5">
        <v>1082</v>
      </c>
      <c r="J515" s="7">
        <v>127.88461538461539</v>
      </c>
    </row>
    <row r="516" spans="6:10" x14ac:dyDescent="0.2">
      <c r="F516" s="5">
        <v>1308</v>
      </c>
      <c r="G516" s="7">
        <v>139.39393939393941</v>
      </c>
      <c r="I516" s="5">
        <v>1084</v>
      </c>
      <c r="J516" s="7">
        <v>127.89768185451639</v>
      </c>
    </row>
    <row r="517" spans="6:10" x14ac:dyDescent="0.2">
      <c r="F517" s="5">
        <v>1310</v>
      </c>
      <c r="G517" s="7">
        <v>138.48531684698608</v>
      </c>
      <c r="I517" s="5">
        <v>1093</v>
      </c>
      <c r="J517" s="7">
        <v>80.578512396694208</v>
      </c>
    </row>
    <row r="518" spans="6:10" x14ac:dyDescent="0.2">
      <c r="F518" s="5">
        <v>1311</v>
      </c>
      <c r="G518" s="7">
        <v>176.130389064143</v>
      </c>
      <c r="I518" s="5">
        <v>1094</v>
      </c>
      <c r="J518" s="7">
        <v>121.66666666666667</v>
      </c>
    </row>
    <row r="519" spans="6:10" x14ac:dyDescent="0.2">
      <c r="F519" s="5">
        <v>1312</v>
      </c>
      <c r="G519" s="7">
        <v>159.34065934065933</v>
      </c>
      <c r="I519" s="5">
        <v>1095</v>
      </c>
      <c r="J519" s="7">
        <v>137.82051282051282</v>
      </c>
    </row>
    <row r="520" spans="6:10" x14ac:dyDescent="0.2">
      <c r="F520" s="5">
        <v>1313</v>
      </c>
      <c r="G520" s="7">
        <v>107.47330960854093</v>
      </c>
      <c r="I520" s="5">
        <v>1097</v>
      </c>
      <c r="J520" s="7">
        <v>93.726937269372698</v>
      </c>
    </row>
    <row r="521" spans="6:10" x14ac:dyDescent="0.2">
      <c r="F521" s="5">
        <v>1314</v>
      </c>
      <c r="G521" s="7">
        <v>128.19084263178146</v>
      </c>
      <c r="I521" s="5">
        <v>1099</v>
      </c>
      <c r="J521" s="7">
        <v>96.676737160120851</v>
      </c>
    </row>
    <row r="522" spans="6:10" x14ac:dyDescent="0.2">
      <c r="F522" s="5">
        <v>1317</v>
      </c>
      <c r="G522" s="7">
        <v>181.2840490797546</v>
      </c>
      <c r="I522" s="5">
        <v>1100</v>
      </c>
      <c r="J522" s="7">
        <v>98.063710181136784</v>
      </c>
    </row>
    <row r="523" spans="6:10" x14ac:dyDescent="0.2">
      <c r="F523" s="5">
        <v>1319</v>
      </c>
      <c r="G523" s="7">
        <v>153.88919977616118</v>
      </c>
      <c r="I523" s="5">
        <v>1101</v>
      </c>
      <c r="J523" s="7">
        <v>136.98630136986301</v>
      </c>
    </row>
    <row r="524" spans="6:10" x14ac:dyDescent="0.2">
      <c r="F524" s="5">
        <v>1323</v>
      </c>
      <c r="G524" s="7">
        <v>98.803952158086318</v>
      </c>
      <c r="I524" s="5">
        <v>1102</v>
      </c>
      <c r="J524" s="7">
        <v>125.78947368421052</v>
      </c>
    </row>
    <row r="525" spans="6:10" x14ac:dyDescent="0.2">
      <c r="F525" s="5">
        <v>1325</v>
      </c>
      <c r="G525" s="7">
        <v>81.894150417827305</v>
      </c>
      <c r="I525" s="5">
        <v>1103</v>
      </c>
      <c r="J525" s="7">
        <v>119.04761904761905</v>
      </c>
    </row>
    <row r="526" spans="6:10" x14ac:dyDescent="0.2">
      <c r="F526" s="5">
        <v>1330</v>
      </c>
      <c r="G526" s="7">
        <v>108.14950980392157</v>
      </c>
      <c r="I526" s="5">
        <v>1104</v>
      </c>
      <c r="J526" s="7">
        <v>133.58458961474037</v>
      </c>
    </row>
    <row r="527" spans="6:10" x14ac:dyDescent="0.2">
      <c r="F527" s="5">
        <v>1331</v>
      </c>
      <c r="G527" s="7">
        <v>142.9471032745592</v>
      </c>
      <c r="I527" s="5">
        <v>1112</v>
      </c>
      <c r="J527" s="7">
        <v>104.37881873727088</v>
      </c>
    </row>
    <row r="528" spans="6:10" x14ac:dyDescent="0.2">
      <c r="F528" s="5">
        <v>1332</v>
      </c>
      <c r="G528" s="7">
        <v>138.88888888888889</v>
      </c>
      <c r="I528" s="5">
        <v>1113</v>
      </c>
      <c r="J528" s="7">
        <v>159.19117647058823</v>
      </c>
    </row>
    <row r="529" spans="6:10" x14ac:dyDescent="0.2">
      <c r="F529" s="5">
        <v>1339</v>
      </c>
      <c r="G529" s="7">
        <v>107.46910263299301</v>
      </c>
      <c r="I529" s="5">
        <v>1114</v>
      </c>
      <c r="J529" s="7">
        <v>133.43253968253967</v>
      </c>
    </row>
    <row r="530" spans="6:10" x14ac:dyDescent="0.2">
      <c r="F530" s="5">
        <v>1340</v>
      </c>
      <c r="G530" s="7">
        <v>148.72685185185185</v>
      </c>
      <c r="I530" s="5">
        <v>1115</v>
      </c>
      <c r="J530" s="7">
        <v>140.45618247298918</v>
      </c>
    </row>
    <row r="531" spans="6:10" x14ac:dyDescent="0.2">
      <c r="F531" s="5">
        <v>1342</v>
      </c>
      <c r="G531" s="7">
        <v>139.13824057450628</v>
      </c>
      <c r="I531" s="5">
        <v>1118</v>
      </c>
      <c r="J531" s="7">
        <v>145.413870246085</v>
      </c>
    </row>
    <row r="532" spans="6:10" x14ac:dyDescent="0.2">
      <c r="F532" s="5">
        <v>1343</v>
      </c>
      <c r="G532" s="7">
        <v>105.3480866758875</v>
      </c>
      <c r="I532" s="5">
        <v>1119</v>
      </c>
      <c r="J532" s="7">
        <v>87.445346658338536</v>
      </c>
    </row>
    <row r="533" spans="6:10" x14ac:dyDescent="0.2">
      <c r="F533" s="5">
        <v>1344</v>
      </c>
      <c r="G533" s="7">
        <v>92.524830109775223</v>
      </c>
      <c r="I533" s="5">
        <v>1120</v>
      </c>
      <c r="J533" s="7">
        <v>128.55769230769232</v>
      </c>
    </row>
    <row r="534" spans="6:10" x14ac:dyDescent="0.2">
      <c r="F534" s="5">
        <v>1345</v>
      </c>
      <c r="G534" s="7">
        <v>107.02953296703296</v>
      </c>
      <c r="I534" s="5">
        <v>1121</v>
      </c>
      <c r="J534" s="7">
        <v>116.99604743083005</v>
      </c>
    </row>
    <row r="535" spans="6:10" x14ac:dyDescent="0.2">
      <c r="F535" s="5">
        <v>1348</v>
      </c>
      <c r="G535" s="7">
        <v>159.60754504504504</v>
      </c>
      <c r="I535" s="5">
        <v>1123</v>
      </c>
      <c r="J535" s="7">
        <v>116.66666666666667</v>
      </c>
    </row>
    <row r="536" spans="6:10" x14ac:dyDescent="0.2">
      <c r="F536" s="5">
        <v>1349</v>
      </c>
      <c r="G536" s="7">
        <v>143.90896921017404</v>
      </c>
      <c r="I536" s="5">
        <v>1124</v>
      </c>
      <c r="J536" s="7">
        <v>169.05444126074499</v>
      </c>
    </row>
    <row r="537" spans="6:10" x14ac:dyDescent="0.2">
      <c r="F537" s="5">
        <v>1354</v>
      </c>
      <c r="G537" s="7">
        <v>126.6213712168005</v>
      </c>
      <c r="I537" s="5">
        <v>1126</v>
      </c>
      <c r="J537" s="7">
        <v>114.42786069651741</v>
      </c>
    </row>
    <row r="538" spans="6:10" x14ac:dyDescent="0.2">
      <c r="F538" s="5">
        <v>1355</v>
      </c>
      <c r="G538" s="7">
        <v>126.00536193029491</v>
      </c>
      <c r="I538" s="5">
        <v>1131</v>
      </c>
      <c r="J538" s="7">
        <v>68.14740030287733</v>
      </c>
    </row>
    <row r="539" spans="6:10" x14ac:dyDescent="0.2">
      <c r="F539" s="5">
        <v>1360</v>
      </c>
      <c r="G539" s="7">
        <v>159.09090909090909</v>
      </c>
      <c r="I539" s="5">
        <v>1132</v>
      </c>
      <c r="J539" s="7">
        <v>95.995893223819309</v>
      </c>
    </row>
    <row r="540" spans="6:10" x14ac:dyDescent="0.2">
      <c r="F540" s="5">
        <v>1362</v>
      </c>
      <c r="G540" s="7">
        <v>169.93464052287581</v>
      </c>
      <c r="I540" s="5">
        <v>1133</v>
      </c>
      <c r="J540" s="7">
        <v>53.167420814479641</v>
      </c>
    </row>
    <row r="541" spans="6:10" x14ac:dyDescent="0.2">
      <c r="F541" s="5">
        <v>1364</v>
      </c>
      <c r="G541" s="7">
        <v>111.14164305949008</v>
      </c>
      <c r="I541" s="5">
        <v>1136</v>
      </c>
      <c r="J541" s="7">
        <v>103.44827586206897</v>
      </c>
    </row>
    <row r="542" spans="6:10" x14ac:dyDescent="0.2">
      <c r="F542" s="5">
        <v>1366</v>
      </c>
      <c r="G542" s="7">
        <v>129.03225806451613</v>
      </c>
      <c r="I542" s="5">
        <v>1137</v>
      </c>
      <c r="J542" s="7">
        <v>95.047923322683701</v>
      </c>
    </row>
    <row r="543" spans="6:10" x14ac:dyDescent="0.2">
      <c r="F543" s="5">
        <v>1367</v>
      </c>
      <c r="G543" s="7">
        <v>107.82122905027933</v>
      </c>
      <c r="I543" s="5">
        <v>1138</v>
      </c>
      <c r="J543" s="7">
        <v>92.156862745098039</v>
      </c>
    </row>
    <row r="544" spans="6:10" x14ac:dyDescent="0.2">
      <c r="F544" s="5">
        <v>1370</v>
      </c>
      <c r="G544" s="7">
        <v>139.08872901678657</v>
      </c>
      <c r="I544" s="5">
        <v>1139</v>
      </c>
      <c r="J544" s="7">
        <v>125.07977026164646</v>
      </c>
    </row>
    <row r="545" spans="6:10" x14ac:dyDescent="0.2">
      <c r="F545" s="5">
        <v>1373</v>
      </c>
      <c r="G545" s="7">
        <v>130.8059132093467</v>
      </c>
      <c r="I545" s="5">
        <v>1140</v>
      </c>
      <c r="J545" s="7">
        <v>123.39331619537275</v>
      </c>
    </row>
    <row r="546" spans="6:10" x14ac:dyDescent="0.2">
      <c r="F546" s="5">
        <v>1374</v>
      </c>
      <c r="G546" s="7">
        <v>177.17432586403342</v>
      </c>
      <c r="I546" s="5">
        <v>1141</v>
      </c>
      <c r="J546" s="7">
        <v>146.00840336134453</v>
      </c>
    </row>
    <row r="547" spans="6:10" x14ac:dyDescent="0.2">
      <c r="F547" s="5">
        <v>1375</v>
      </c>
      <c r="G547" s="7">
        <v>127.68130745658836</v>
      </c>
      <c r="I547" s="5">
        <v>1142</v>
      </c>
      <c r="J547" s="7">
        <v>105.72805139186295</v>
      </c>
    </row>
    <row r="548" spans="6:10" x14ac:dyDescent="0.2">
      <c r="F548" s="5">
        <v>1376</v>
      </c>
      <c r="G548" s="7">
        <v>152.1323997453851</v>
      </c>
      <c r="I548" s="5">
        <v>1144</v>
      </c>
      <c r="J548" s="7">
        <v>79.522862823061629</v>
      </c>
    </row>
    <row r="549" spans="6:10" x14ac:dyDescent="0.2">
      <c r="F549" s="5">
        <v>1380</v>
      </c>
      <c r="G549" s="7">
        <v>120.15781922525107</v>
      </c>
      <c r="I549" s="5">
        <v>1146</v>
      </c>
      <c r="J549" s="7">
        <v>94.543147208121823</v>
      </c>
    </row>
    <row r="550" spans="6:10" x14ac:dyDescent="0.2">
      <c r="F550" s="5">
        <v>1389</v>
      </c>
      <c r="G550" s="7">
        <v>216.20847651775486</v>
      </c>
      <c r="I550" s="5">
        <v>1149</v>
      </c>
      <c r="J550" s="7">
        <v>105.22052205220523</v>
      </c>
    </row>
    <row r="551" spans="6:10" x14ac:dyDescent="0.2">
      <c r="F551" s="5">
        <v>1391</v>
      </c>
      <c r="G551" s="7">
        <v>154.09836065573771</v>
      </c>
      <c r="I551" s="5">
        <v>1150</v>
      </c>
      <c r="J551" s="7">
        <v>96.491228070175438</v>
      </c>
    </row>
    <row r="552" spans="6:10" x14ac:dyDescent="0.2">
      <c r="F552" s="5">
        <v>1396</v>
      </c>
      <c r="G552" s="7">
        <v>113.30096696212732</v>
      </c>
      <c r="I552" s="5">
        <v>1151</v>
      </c>
      <c r="J552" s="7">
        <v>133.04721030042919</v>
      </c>
    </row>
    <row r="553" spans="6:10" x14ac:dyDescent="0.2">
      <c r="F553" s="5">
        <v>1397</v>
      </c>
      <c r="G553" s="7">
        <v>94.842916419679909</v>
      </c>
      <c r="I553" s="5">
        <v>1152</v>
      </c>
      <c r="J553" s="7">
        <v>102.25102319236017</v>
      </c>
    </row>
    <row r="554" spans="6:10" x14ac:dyDescent="0.2">
      <c r="F554" s="5">
        <v>1402</v>
      </c>
      <c r="G554" s="7">
        <v>121.15505335844318</v>
      </c>
      <c r="I554" s="5">
        <v>1154</v>
      </c>
      <c r="J554" s="7">
        <v>147.67156862745097</v>
      </c>
    </row>
    <row r="555" spans="6:10" x14ac:dyDescent="0.2">
      <c r="F555" s="5">
        <v>1403</v>
      </c>
      <c r="G555" s="7">
        <v>149.82921174652242</v>
      </c>
      <c r="I555" s="5">
        <v>1155</v>
      </c>
      <c r="J555" s="7">
        <v>110.87912087912088</v>
      </c>
    </row>
    <row r="556" spans="6:10" x14ac:dyDescent="0.2">
      <c r="F556" s="5">
        <v>1404</v>
      </c>
      <c r="G556" s="7">
        <v>193.25273224043715</v>
      </c>
      <c r="I556" s="5">
        <v>1157</v>
      </c>
      <c r="J556" s="7">
        <v>142.21343873517787</v>
      </c>
    </row>
    <row r="557" spans="6:10" x14ac:dyDescent="0.2">
      <c r="F557" s="5">
        <v>1407</v>
      </c>
      <c r="G557" s="7">
        <v>173.17708333333334</v>
      </c>
      <c r="I557" s="5">
        <v>1160</v>
      </c>
      <c r="J557" s="7">
        <v>98.614072494669514</v>
      </c>
    </row>
    <row r="558" spans="6:10" x14ac:dyDescent="0.2">
      <c r="F558" s="5">
        <v>1411</v>
      </c>
      <c r="G558" s="7">
        <v>125</v>
      </c>
      <c r="I558" s="5">
        <v>1163</v>
      </c>
      <c r="J558" s="7">
        <v>144.29530201342283</v>
      </c>
    </row>
    <row r="559" spans="6:10" x14ac:dyDescent="0.2">
      <c r="F559" s="5">
        <v>1414</v>
      </c>
      <c r="G559" s="7">
        <v>139.3709327548807</v>
      </c>
      <c r="I559" s="5">
        <v>1169</v>
      </c>
      <c r="J559" s="7">
        <v>111.48007590132828</v>
      </c>
    </row>
    <row r="560" spans="6:10" x14ac:dyDescent="0.2">
      <c r="F560" s="5">
        <v>1418</v>
      </c>
      <c r="G560" s="7">
        <v>138.77551020408163</v>
      </c>
      <c r="I560" s="5">
        <v>1171</v>
      </c>
      <c r="J560" s="7">
        <v>152.95169946332737</v>
      </c>
    </row>
    <row r="561" spans="6:10" x14ac:dyDescent="0.2">
      <c r="F561" s="5">
        <v>1420</v>
      </c>
      <c r="G561" s="7">
        <v>120.93275488069415</v>
      </c>
      <c r="I561" s="5">
        <v>1172</v>
      </c>
      <c r="J561" s="7">
        <v>129.26249008723235</v>
      </c>
    </row>
    <row r="562" spans="6:10" x14ac:dyDescent="0.2">
      <c r="F562" s="5">
        <v>1427</v>
      </c>
      <c r="G562" s="7">
        <v>127.40949694405266</v>
      </c>
      <c r="I562" s="5">
        <v>1177</v>
      </c>
      <c r="J562" s="7">
        <v>129.46912242686889</v>
      </c>
    </row>
    <row r="563" spans="6:10" x14ac:dyDescent="0.2">
      <c r="F563" s="5">
        <v>1431</v>
      </c>
      <c r="G563" s="7">
        <v>104.53754080522307</v>
      </c>
      <c r="I563" s="5">
        <v>1178</v>
      </c>
      <c r="J563" s="7">
        <v>93.954248366013076</v>
      </c>
    </row>
    <row r="564" spans="6:10" x14ac:dyDescent="0.2">
      <c r="F564" s="5">
        <v>1434</v>
      </c>
      <c r="G564" s="7">
        <v>104.07366071428571</v>
      </c>
      <c r="I564" s="5">
        <v>1180</v>
      </c>
      <c r="J564" s="7">
        <v>82.740213523131672</v>
      </c>
    </row>
    <row r="565" spans="6:10" x14ac:dyDescent="0.2">
      <c r="F565" s="5">
        <v>1438</v>
      </c>
      <c r="G565" s="7">
        <v>204.25310559006212</v>
      </c>
      <c r="I565" s="5">
        <v>1184</v>
      </c>
      <c r="J565" s="7">
        <v>106.19469026548673</v>
      </c>
    </row>
    <row r="566" spans="6:10" x14ac:dyDescent="0.2">
      <c r="F566" s="5">
        <v>1441</v>
      </c>
      <c r="G566" s="7">
        <v>74.75538160469668</v>
      </c>
      <c r="I566" s="5">
        <v>1186</v>
      </c>
      <c r="J566" s="7">
        <v>85.913185913185913</v>
      </c>
    </row>
    <row r="567" spans="6:10" x14ac:dyDescent="0.2">
      <c r="F567" s="5">
        <v>1443</v>
      </c>
      <c r="G567" s="7">
        <v>154.45939212755357</v>
      </c>
      <c r="I567" s="5">
        <v>1193</v>
      </c>
      <c r="J567" s="7">
        <v>84.918478260869563</v>
      </c>
    </row>
    <row r="568" spans="6:10" x14ac:dyDescent="0.2">
      <c r="F568" s="5">
        <v>1445</v>
      </c>
      <c r="G568" s="7">
        <v>126.30098452883263</v>
      </c>
      <c r="I568" s="5">
        <v>1195</v>
      </c>
      <c r="J568" s="7">
        <v>116.86390532544378</v>
      </c>
    </row>
    <row r="569" spans="6:10" x14ac:dyDescent="0.2">
      <c r="F569" s="5">
        <v>1448</v>
      </c>
      <c r="G569" s="7">
        <v>114.83253588516746</v>
      </c>
      <c r="I569" s="5">
        <v>1198</v>
      </c>
      <c r="J569" s="7">
        <v>85.207100591715971</v>
      </c>
    </row>
    <row r="570" spans="6:10" x14ac:dyDescent="0.2">
      <c r="F570" s="5">
        <v>1452</v>
      </c>
      <c r="G570" s="7">
        <v>181.93282636248415</v>
      </c>
      <c r="I570" s="5">
        <v>1200</v>
      </c>
      <c r="J570" s="7">
        <v>107.09117221418235</v>
      </c>
    </row>
    <row r="571" spans="6:10" x14ac:dyDescent="0.2">
      <c r="F571" s="5">
        <v>1455</v>
      </c>
      <c r="G571" s="7">
        <v>151.5151515151515</v>
      </c>
      <c r="I571" s="5">
        <v>1201</v>
      </c>
      <c r="J571" s="7">
        <v>134.31712962962962</v>
      </c>
    </row>
    <row r="572" spans="6:10" x14ac:dyDescent="0.2">
      <c r="F572" s="5">
        <v>1456</v>
      </c>
      <c r="G572" s="7">
        <v>106.25379477838494</v>
      </c>
      <c r="I572" s="5">
        <v>1203</v>
      </c>
      <c r="J572" s="7">
        <v>86.795252225519292</v>
      </c>
    </row>
    <row r="573" spans="6:10" x14ac:dyDescent="0.2">
      <c r="F573" s="5">
        <v>1458</v>
      </c>
      <c r="G573" s="7">
        <v>113.88888888888889</v>
      </c>
      <c r="I573" s="5">
        <v>1205</v>
      </c>
      <c r="J573" s="7">
        <v>142.92364990689012</v>
      </c>
    </row>
    <row r="574" spans="6:10" x14ac:dyDescent="0.2">
      <c r="I574" s="5">
        <v>1209</v>
      </c>
      <c r="J574" s="7">
        <v>109.11925175370226</v>
      </c>
    </row>
    <row r="575" spans="6:10" x14ac:dyDescent="0.2">
      <c r="I575" s="5">
        <v>1213</v>
      </c>
      <c r="J575" s="7">
        <v>168.1547619047619</v>
      </c>
    </row>
    <row r="576" spans="6:10" x14ac:dyDescent="0.2">
      <c r="I576" s="5">
        <v>1214</v>
      </c>
      <c r="J576" s="7">
        <v>151.04166666666666</v>
      </c>
    </row>
    <row r="577" spans="9:10" x14ac:dyDescent="0.2">
      <c r="I577" s="5">
        <v>1215</v>
      </c>
      <c r="J577" s="7">
        <v>134.63463463463464</v>
      </c>
    </row>
    <row r="578" spans="9:10" x14ac:dyDescent="0.2">
      <c r="I578" s="5">
        <v>1216</v>
      </c>
      <c r="J578" s="7">
        <v>139.82102908277406</v>
      </c>
    </row>
    <row r="579" spans="9:10" x14ac:dyDescent="0.2">
      <c r="I579" s="5">
        <v>1219</v>
      </c>
      <c r="J579" s="7">
        <v>88.267543859649123</v>
      </c>
    </row>
    <row r="580" spans="9:10" x14ac:dyDescent="0.2">
      <c r="I580" s="5">
        <v>1221</v>
      </c>
      <c r="J580" s="7">
        <v>126.09649122807018</v>
      </c>
    </row>
    <row r="581" spans="9:10" x14ac:dyDescent="0.2">
      <c r="I581" s="5">
        <v>1222</v>
      </c>
      <c r="J581" s="7">
        <v>110.6523534269199</v>
      </c>
    </row>
    <row r="582" spans="9:10" x14ac:dyDescent="0.2">
      <c r="I582" s="5">
        <v>1223</v>
      </c>
      <c r="J582" s="7">
        <v>77.464788732394368</v>
      </c>
    </row>
    <row r="583" spans="9:10" x14ac:dyDescent="0.2">
      <c r="I583" s="5">
        <v>1224</v>
      </c>
      <c r="J583" s="7">
        <v>64.559925093632955</v>
      </c>
    </row>
    <row r="584" spans="9:10" x14ac:dyDescent="0.2">
      <c r="I584" s="5">
        <v>1226</v>
      </c>
      <c r="J584" s="7">
        <v>127.41652021089631</v>
      </c>
    </row>
    <row r="585" spans="9:10" x14ac:dyDescent="0.2">
      <c r="I585" s="5">
        <v>1228</v>
      </c>
      <c r="J585" s="7">
        <v>161.18421052631578</v>
      </c>
    </row>
    <row r="586" spans="9:10" x14ac:dyDescent="0.2">
      <c r="I586" s="5">
        <v>1230</v>
      </c>
      <c r="J586" s="7">
        <v>84.273390842733903</v>
      </c>
    </row>
    <row r="587" spans="9:10" x14ac:dyDescent="0.2">
      <c r="I587" s="5">
        <v>1234</v>
      </c>
      <c r="J587" s="7">
        <v>119.52861952861953</v>
      </c>
    </row>
    <row r="588" spans="9:10" x14ac:dyDescent="0.2">
      <c r="I588" s="5">
        <v>1235</v>
      </c>
      <c r="J588" s="7">
        <v>66.191446028513241</v>
      </c>
    </row>
    <row r="589" spans="9:10" x14ac:dyDescent="0.2">
      <c r="I589" s="5">
        <v>1243</v>
      </c>
      <c r="J589" s="7">
        <v>144.92753623188406</v>
      </c>
    </row>
    <row r="590" spans="9:10" x14ac:dyDescent="0.2">
      <c r="I590" s="5">
        <v>1246</v>
      </c>
      <c r="J590" s="7">
        <v>95.289079229122052</v>
      </c>
    </row>
    <row r="591" spans="9:10" x14ac:dyDescent="0.2">
      <c r="I591" s="5">
        <v>1248</v>
      </c>
      <c r="J591" s="7">
        <v>164.31334622823985</v>
      </c>
    </row>
    <row r="592" spans="9:10" x14ac:dyDescent="0.2">
      <c r="I592" s="5">
        <v>1249</v>
      </c>
      <c r="J592" s="7">
        <v>62.925170068027214</v>
      </c>
    </row>
    <row r="593" spans="9:10" x14ac:dyDescent="0.2">
      <c r="I593" s="5">
        <v>1250</v>
      </c>
      <c r="J593" s="7">
        <v>120.44534412955466</v>
      </c>
    </row>
    <row r="594" spans="9:10" x14ac:dyDescent="0.2">
      <c r="I594" s="5">
        <v>1251</v>
      </c>
      <c r="J594" s="7">
        <v>115.63981042654028</v>
      </c>
    </row>
    <row r="595" spans="9:10" x14ac:dyDescent="0.2">
      <c r="I595" s="5">
        <v>1253</v>
      </c>
      <c r="J595" s="7">
        <v>148.74141876430207</v>
      </c>
    </row>
    <row r="596" spans="9:10" x14ac:dyDescent="0.2">
      <c r="I596" s="5">
        <v>1255</v>
      </c>
      <c r="J596" s="7">
        <v>99.879227053140099</v>
      </c>
    </row>
    <row r="597" spans="9:10" x14ac:dyDescent="0.2">
      <c r="I597" s="5">
        <v>1256</v>
      </c>
      <c r="J597" s="7">
        <v>93.269934162399409</v>
      </c>
    </row>
    <row r="598" spans="9:10" x14ac:dyDescent="0.2">
      <c r="I598" s="5">
        <v>1258</v>
      </c>
      <c r="J598" s="7">
        <v>115.625</v>
      </c>
    </row>
    <row r="599" spans="9:10" x14ac:dyDescent="0.2">
      <c r="I599" s="5">
        <v>1260</v>
      </c>
      <c r="J599" s="7">
        <v>143.26375711574951</v>
      </c>
    </row>
    <row r="600" spans="9:10" x14ac:dyDescent="0.2">
      <c r="I600" s="5">
        <v>1262</v>
      </c>
      <c r="J600" s="7">
        <v>122.76190476190476</v>
      </c>
    </row>
    <row r="601" spans="9:10" x14ac:dyDescent="0.2">
      <c r="I601" s="5">
        <v>1264</v>
      </c>
      <c r="J601" s="7">
        <v>98.958333333333329</v>
      </c>
    </row>
    <row r="602" spans="9:10" x14ac:dyDescent="0.2">
      <c r="I602" s="5">
        <v>1270</v>
      </c>
      <c r="J602" s="7">
        <v>94.488188976377955</v>
      </c>
    </row>
    <row r="603" spans="9:10" x14ac:dyDescent="0.2">
      <c r="I603" s="5">
        <v>1272</v>
      </c>
      <c r="J603" s="7">
        <v>124.74815312290127</v>
      </c>
    </row>
    <row r="604" spans="9:10" x14ac:dyDescent="0.2">
      <c r="I604" s="5">
        <v>1273</v>
      </c>
      <c r="J604" s="7">
        <v>146.524064171123</v>
      </c>
    </row>
    <row r="605" spans="9:10" x14ac:dyDescent="0.2">
      <c r="I605" s="5">
        <v>1274</v>
      </c>
      <c r="J605" s="7">
        <v>130.43478260869566</v>
      </c>
    </row>
    <row r="606" spans="9:10" x14ac:dyDescent="0.2">
      <c r="I606" s="5">
        <v>1277</v>
      </c>
      <c r="J606" s="7">
        <v>116.12903225806451</v>
      </c>
    </row>
    <row r="607" spans="9:10" x14ac:dyDescent="0.2">
      <c r="I607" s="5">
        <v>1278</v>
      </c>
      <c r="J607" s="7">
        <v>114.79118329466357</v>
      </c>
    </row>
    <row r="608" spans="9:10" x14ac:dyDescent="0.2">
      <c r="I608" s="5">
        <v>1280</v>
      </c>
      <c r="J608" s="7">
        <v>60.638297872340424</v>
      </c>
    </row>
    <row r="609" spans="9:10" x14ac:dyDescent="0.2">
      <c r="I609" s="5">
        <v>1285</v>
      </c>
      <c r="J609" s="7">
        <v>69.064160196158568</v>
      </c>
    </row>
    <row r="610" spans="9:10" x14ac:dyDescent="0.2">
      <c r="I610" s="5">
        <v>1286</v>
      </c>
      <c r="J610" s="7">
        <v>93.838526912181308</v>
      </c>
    </row>
    <row r="611" spans="9:10" x14ac:dyDescent="0.2">
      <c r="I611" s="5">
        <v>1287</v>
      </c>
      <c r="J611" s="7">
        <v>107.68072289156626</v>
      </c>
    </row>
    <row r="612" spans="9:10" x14ac:dyDescent="0.2">
      <c r="I612" s="5">
        <v>1291</v>
      </c>
      <c r="J612" s="7">
        <v>156.68402777777777</v>
      </c>
    </row>
    <row r="613" spans="9:10" x14ac:dyDescent="0.2">
      <c r="I613" s="5">
        <v>1293</v>
      </c>
      <c r="J613" s="7">
        <v>45.320404721753796</v>
      </c>
    </row>
    <row r="614" spans="9:10" x14ac:dyDescent="0.2">
      <c r="I614" s="5">
        <v>1294</v>
      </c>
      <c r="J614" s="7">
        <v>97.896634615384613</v>
      </c>
    </row>
    <row r="615" spans="9:10" x14ac:dyDescent="0.2">
      <c r="I615" s="5">
        <v>1295</v>
      </c>
      <c r="J615" s="7">
        <v>133.10185185185185</v>
      </c>
    </row>
    <row r="616" spans="9:10" x14ac:dyDescent="0.2">
      <c r="I616" s="5">
        <v>1296</v>
      </c>
      <c r="J616" s="7">
        <v>131.65399239543726</v>
      </c>
    </row>
    <row r="617" spans="9:10" x14ac:dyDescent="0.2">
      <c r="I617" s="5">
        <v>1297</v>
      </c>
      <c r="J617" s="7">
        <v>137.41134751773049</v>
      </c>
    </row>
    <row r="618" spans="9:10" x14ac:dyDescent="0.2">
      <c r="I618" s="5">
        <v>1299</v>
      </c>
      <c r="J618" s="7">
        <v>28.358738036157391</v>
      </c>
    </row>
    <row r="619" spans="9:10" x14ac:dyDescent="0.2">
      <c r="I619" s="5">
        <v>1300</v>
      </c>
      <c r="J619" s="7">
        <v>123.59550561797752</v>
      </c>
    </row>
    <row r="620" spans="9:10" x14ac:dyDescent="0.2">
      <c r="I620" s="5">
        <v>1309</v>
      </c>
      <c r="J620" s="7">
        <v>131.01604278074868</v>
      </c>
    </row>
    <row r="621" spans="9:10" x14ac:dyDescent="0.2">
      <c r="I621" s="5">
        <v>1315</v>
      </c>
      <c r="J621" s="7">
        <v>125.52742616033755</v>
      </c>
    </row>
    <row r="622" spans="9:10" x14ac:dyDescent="0.2">
      <c r="I622" s="5">
        <v>1316</v>
      </c>
      <c r="J622" s="7">
        <v>97.964015151515156</v>
      </c>
    </row>
    <row r="623" spans="9:10" x14ac:dyDescent="0.2">
      <c r="I623" s="5">
        <v>1320</v>
      </c>
      <c r="J623" s="7">
        <v>117.0886075949367</v>
      </c>
    </row>
    <row r="624" spans="9:10" x14ac:dyDescent="0.2">
      <c r="I624" s="5">
        <v>1321</v>
      </c>
      <c r="J624" s="7">
        <v>105.88633288227334</v>
      </c>
    </row>
    <row r="625" spans="9:10" x14ac:dyDescent="0.2">
      <c r="I625" s="5">
        <v>1322</v>
      </c>
      <c r="J625" s="7">
        <v>100.69444444444444</v>
      </c>
    </row>
    <row r="626" spans="9:10" x14ac:dyDescent="0.2">
      <c r="I626" s="5">
        <v>1324</v>
      </c>
      <c r="J626" s="7">
        <v>116.52542372881356</v>
      </c>
    </row>
    <row r="627" spans="9:10" x14ac:dyDescent="0.2">
      <c r="I627" s="5">
        <v>1326</v>
      </c>
      <c r="J627" s="7">
        <v>69.095477386934675</v>
      </c>
    </row>
    <row r="628" spans="9:10" x14ac:dyDescent="0.2">
      <c r="I628" s="5">
        <v>1327</v>
      </c>
      <c r="J628" s="7">
        <v>102.0671834625323</v>
      </c>
    </row>
    <row r="629" spans="9:10" x14ac:dyDescent="0.2">
      <c r="I629" s="5">
        <v>1328</v>
      </c>
      <c r="J629" s="7">
        <v>159.9264705882353</v>
      </c>
    </row>
    <row r="630" spans="9:10" x14ac:dyDescent="0.2">
      <c r="I630" s="5">
        <v>1329</v>
      </c>
      <c r="J630" s="7">
        <v>91.690544412607451</v>
      </c>
    </row>
    <row r="631" spans="9:10" x14ac:dyDescent="0.2">
      <c r="I631" s="5">
        <v>1333</v>
      </c>
      <c r="J631" s="7">
        <v>122.54901960784314</v>
      </c>
    </row>
    <row r="632" spans="9:10" x14ac:dyDescent="0.2">
      <c r="I632" s="5">
        <v>1334</v>
      </c>
      <c r="J632" s="7">
        <v>92.279411764705884</v>
      </c>
    </row>
    <row r="633" spans="9:10" x14ac:dyDescent="0.2">
      <c r="I633" s="5">
        <v>1336</v>
      </c>
      <c r="J633" s="7">
        <v>125.86206896551724</v>
      </c>
    </row>
    <row r="634" spans="9:10" x14ac:dyDescent="0.2">
      <c r="I634" s="5">
        <v>1338</v>
      </c>
      <c r="J634" s="7">
        <v>75.757575757575751</v>
      </c>
    </row>
    <row r="635" spans="9:10" x14ac:dyDescent="0.2">
      <c r="I635" s="5">
        <v>1341</v>
      </c>
      <c r="J635" s="7">
        <v>141.05504587155963</v>
      </c>
    </row>
    <row r="636" spans="9:10" x14ac:dyDescent="0.2">
      <c r="I636" s="5">
        <v>1346</v>
      </c>
      <c r="J636" s="7">
        <v>113.02083333333333</v>
      </c>
    </row>
    <row r="637" spans="9:10" x14ac:dyDescent="0.2">
      <c r="I637" s="5">
        <v>1347</v>
      </c>
      <c r="J637" s="7">
        <v>121.75324675324676</v>
      </c>
    </row>
    <row r="638" spans="9:10" x14ac:dyDescent="0.2">
      <c r="I638" s="5">
        <v>1350</v>
      </c>
      <c r="J638" s="7">
        <v>51.738761662425787</v>
      </c>
    </row>
    <row r="639" spans="9:10" x14ac:dyDescent="0.2">
      <c r="I639" s="5">
        <v>1352</v>
      </c>
      <c r="J639" s="7">
        <v>99.650349650349654</v>
      </c>
    </row>
    <row r="640" spans="9:10" x14ac:dyDescent="0.2">
      <c r="I640" s="5">
        <v>1353</v>
      </c>
      <c r="J640" s="7">
        <v>114.71088435374149</v>
      </c>
    </row>
    <row r="641" spans="9:10" x14ac:dyDescent="0.2">
      <c r="I641" s="5">
        <v>1356</v>
      </c>
      <c r="J641" s="7">
        <v>88.541666666666671</v>
      </c>
    </row>
    <row r="642" spans="9:10" x14ac:dyDescent="0.2">
      <c r="I642" s="5">
        <v>1357</v>
      </c>
      <c r="J642" s="7">
        <v>123.31838565022422</v>
      </c>
    </row>
    <row r="643" spans="9:10" x14ac:dyDescent="0.2">
      <c r="I643" s="5">
        <v>1358</v>
      </c>
      <c r="J643" s="7">
        <v>139.05380333951763</v>
      </c>
    </row>
    <row r="644" spans="9:10" x14ac:dyDescent="0.2">
      <c r="I644" s="5">
        <v>1361</v>
      </c>
      <c r="J644" s="7">
        <v>72.664359861591691</v>
      </c>
    </row>
    <row r="645" spans="9:10" x14ac:dyDescent="0.2">
      <c r="I645" s="5">
        <v>1363</v>
      </c>
      <c r="J645" s="7">
        <v>60.35673187571922</v>
      </c>
    </row>
    <row r="646" spans="9:10" x14ac:dyDescent="0.2">
      <c r="I646" s="5">
        <v>1371</v>
      </c>
      <c r="J646" s="7">
        <v>76.419213973799131</v>
      </c>
    </row>
    <row r="647" spans="9:10" x14ac:dyDescent="0.2">
      <c r="I647" s="5">
        <v>1372</v>
      </c>
      <c r="J647" s="7">
        <v>99.638771824202294</v>
      </c>
    </row>
    <row r="648" spans="9:10" x14ac:dyDescent="0.2">
      <c r="I648" s="5">
        <v>1377</v>
      </c>
      <c r="J648" s="7">
        <v>115.18987341772151</v>
      </c>
    </row>
    <row r="649" spans="9:10" x14ac:dyDescent="0.2">
      <c r="I649" s="5">
        <v>1378</v>
      </c>
      <c r="J649" s="7">
        <v>72.942643391521202</v>
      </c>
    </row>
    <row r="650" spans="9:10" x14ac:dyDescent="0.2">
      <c r="I650" s="5">
        <v>1381</v>
      </c>
      <c r="J650" s="7">
        <v>67.708333333333329</v>
      </c>
    </row>
    <row r="651" spans="9:10" x14ac:dyDescent="0.2">
      <c r="I651" s="5">
        <v>1382</v>
      </c>
      <c r="J651" s="7">
        <v>112.18705715635333</v>
      </c>
    </row>
    <row r="652" spans="9:10" x14ac:dyDescent="0.2">
      <c r="I652" s="5">
        <v>1383</v>
      </c>
      <c r="J652" s="7">
        <v>89.103291713961411</v>
      </c>
    </row>
    <row r="653" spans="9:10" x14ac:dyDescent="0.2">
      <c r="I653" s="5">
        <v>1384</v>
      </c>
      <c r="J653" s="7">
        <v>79.096045197740111</v>
      </c>
    </row>
    <row r="654" spans="9:10" x14ac:dyDescent="0.2">
      <c r="I654" s="5">
        <v>1385</v>
      </c>
      <c r="J654" s="7">
        <v>83.465818759936411</v>
      </c>
    </row>
    <row r="655" spans="9:10" x14ac:dyDescent="0.2">
      <c r="I655" s="5">
        <v>1386</v>
      </c>
      <c r="J655" s="7">
        <v>108.75216637781629</v>
      </c>
    </row>
    <row r="656" spans="9:10" x14ac:dyDescent="0.2">
      <c r="I656" s="5">
        <v>1387</v>
      </c>
      <c r="J656" s="7">
        <v>89.798850574712645</v>
      </c>
    </row>
    <row r="657" spans="9:10" x14ac:dyDescent="0.2">
      <c r="I657" s="5">
        <v>1388</v>
      </c>
      <c r="J657" s="7">
        <v>53.840063341250989</v>
      </c>
    </row>
    <row r="658" spans="9:10" x14ac:dyDescent="0.2">
      <c r="I658" s="5">
        <v>1390</v>
      </c>
      <c r="J658" s="7">
        <v>107.55336617405582</v>
      </c>
    </row>
    <row r="659" spans="9:10" x14ac:dyDescent="0.2">
      <c r="I659" s="5">
        <v>1393</v>
      </c>
      <c r="J659" s="7">
        <v>136.66666666666666</v>
      </c>
    </row>
    <row r="660" spans="9:10" x14ac:dyDescent="0.2">
      <c r="I660" s="5">
        <v>1398</v>
      </c>
      <c r="J660" s="7">
        <v>90.879048248512888</v>
      </c>
    </row>
    <row r="661" spans="9:10" x14ac:dyDescent="0.2">
      <c r="I661" s="5">
        <v>1399</v>
      </c>
      <c r="J661" s="7">
        <v>72.47899159663865</v>
      </c>
    </row>
    <row r="662" spans="9:10" x14ac:dyDescent="0.2">
      <c r="I662" s="5">
        <v>1400</v>
      </c>
      <c r="J662" s="7">
        <v>85.478855721393032</v>
      </c>
    </row>
    <row r="663" spans="9:10" x14ac:dyDescent="0.2">
      <c r="I663" s="5">
        <v>1401</v>
      </c>
      <c r="J663" s="7">
        <v>103.62694300518135</v>
      </c>
    </row>
    <row r="664" spans="9:10" x14ac:dyDescent="0.2">
      <c r="I664" s="5">
        <v>1405</v>
      </c>
      <c r="J664" s="7">
        <v>86.490939044481053</v>
      </c>
    </row>
    <row r="665" spans="9:10" x14ac:dyDescent="0.2">
      <c r="I665" s="5">
        <v>1408</v>
      </c>
      <c r="J665" s="7">
        <v>134.45378151260505</v>
      </c>
    </row>
    <row r="666" spans="9:10" x14ac:dyDescent="0.2">
      <c r="I666" s="5">
        <v>1409</v>
      </c>
      <c r="J666" s="7">
        <v>92.07630227439472</v>
      </c>
    </row>
    <row r="667" spans="9:10" x14ac:dyDescent="0.2">
      <c r="I667" s="5">
        <v>1410</v>
      </c>
      <c r="J667" s="7">
        <v>102.72336359292881</v>
      </c>
    </row>
    <row r="668" spans="9:10" x14ac:dyDescent="0.2">
      <c r="I668" s="5">
        <v>1412</v>
      </c>
      <c r="J668" s="7">
        <v>83.932853717026376</v>
      </c>
    </row>
    <row r="669" spans="9:10" x14ac:dyDescent="0.2">
      <c r="I669" s="5">
        <v>1415</v>
      </c>
      <c r="J669" s="7">
        <v>112.01298701298701</v>
      </c>
    </row>
    <row r="670" spans="9:10" x14ac:dyDescent="0.2">
      <c r="I670" s="5">
        <v>1419</v>
      </c>
      <c r="J670" s="7">
        <v>108.39160839160839</v>
      </c>
    </row>
    <row r="671" spans="9:10" x14ac:dyDescent="0.2">
      <c r="I671" s="5">
        <v>1421</v>
      </c>
      <c r="J671" s="7">
        <v>127.04802259887006</v>
      </c>
    </row>
    <row r="672" spans="9:10" x14ac:dyDescent="0.2">
      <c r="I672" s="5">
        <v>1424</v>
      </c>
      <c r="J672" s="7">
        <v>124.92957746478874</v>
      </c>
    </row>
    <row r="673" spans="9:10" x14ac:dyDescent="0.2">
      <c r="I673" s="5">
        <v>1425</v>
      </c>
      <c r="J673" s="7">
        <v>107.14285714285714</v>
      </c>
    </row>
    <row r="674" spans="9:10" x14ac:dyDescent="0.2">
      <c r="I674" s="5">
        <v>1426</v>
      </c>
      <c r="J674" s="7">
        <v>113.4185303514377</v>
      </c>
    </row>
    <row r="675" spans="9:10" x14ac:dyDescent="0.2">
      <c r="I675" s="5">
        <v>1428</v>
      </c>
      <c r="J675" s="7">
        <v>89.858793324775348</v>
      </c>
    </row>
    <row r="676" spans="9:10" x14ac:dyDescent="0.2">
      <c r="I676" s="5">
        <v>1429</v>
      </c>
      <c r="J676" s="7">
        <v>148.00995024875621</v>
      </c>
    </row>
    <row r="677" spans="9:10" x14ac:dyDescent="0.2">
      <c r="I677" s="5">
        <v>1430</v>
      </c>
      <c r="J677" s="7">
        <v>127.01388888888889</v>
      </c>
    </row>
    <row r="678" spans="9:10" x14ac:dyDescent="0.2">
      <c r="I678" s="5">
        <v>1433</v>
      </c>
      <c r="J678" s="7">
        <v>66.632231404958674</v>
      </c>
    </row>
    <row r="679" spans="9:10" x14ac:dyDescent="0.2">
      <c r="I679" s="5">
        <v>1435</v>
      </c>
      <c r="J679" s="7">
        <v>142.09591474245116</v>
      </c>
    </row>
    <row r="680" spans="9:10" x14ac:dyDescent="0.2">
      <c r="I680" s="5">
        <v>1436</v>
      </c>
      <c r="J680" s="7">
        <v>113.20754716981132</v>
      </c>
    </row>
    <row r="681" spans="9:10" x14ac:dyDescent="0.2">
      <c r="I681" s="5">
        <v>1437</v>
      </c>
      <c r="J681" s="7">
        <v>139.46759259259258</v>
      </c>
    </row>
    <row r="682" spans="9:10" x14ac:dyDescent="0.2">
      <c r="I682" s="5">
        <v>1439</v>
      </c>
      <c r="J682" s="7">
        <v>121.11650485436893</v>
      </c>
    </row>
    <row r="683" spans="9:10" x14ac:dyDescent="0.2">
      <c r="I683" s="5">
        <v>1440</v>
      </c>
      <c r="J683" s="7">
        <v>114.20289855072464</v>
      </c>
    </row>
    <row r="684" spans="9:10" x14ac:dyDescent="0.2">
      <c r="I684" s="5">
        <v>1444</v>
      </c>
      <c r="J684" s="7">
        <v>127.10084033613445</v>
      </c>
    </row>
    <row r="685" spans="9:10" x14ac:dyDescent="0.2">
      <c r="I685" s="5">
        <v>1446</v>
      </c>
      <c r="J685" s="7">
        <v>141.29244249726179</v>
      </c>
    </row>
    <row r="686" spans="9:10" x14ac:dyDescent="0.2">
      <c r="I686" s="5">
        <v>1447</v>
      </c>
      <c r="J686" s="7">
        <v>132.91245791245791</v>
      </c>
    </row>
    <row r="687" spans="9:10" x14ac:dyDescent="0.2">
      <c r="I687" s="5">
        <v>1449</v>
      </c>
      <c r="J687" s="7">
        <v>83.20950965824666</v>
      </c>
    </row>
    <row r="688" spans="9:10" x14ac:dyDescent="0.2">
      <c r="I688" s="5">
        <v>1454</v>
      </c>
      <c r="J688" s="7">
        <v>74.122807017543863</v>
      </c>
    </row>
    <row r="689" spans="9:10" x14ac:dyDescent="0.2">
      <c r="I689" s="5">
        <v>1457</v>
      </c>
      <c r="J689" s="7">
        <v>101.30246020260492</v>
      </c>
    </row>
    <row r="690" spans="9:10" x14ac:dyDescent="0.2">
      <c r="I690" s="5">
        <v>1459</v>
      </c>
      <c r="J690" s="7">
        <v>131.84137291280149</v>
      </c>
    </row>
    <row r="691" spans="9:10" x14ac:dyDescent="0.2">
      <c r="I691" s="5">
        <v>1460</v>
      </c>
      <c r="J691" s="7">
        <v>117.43630573248407</v>
      </c>
    </row>
  </sheetData>
  <sheetProtection sheet="1" scenarios="1" selectLockedCells="1" selectUnlockedCells="1"/>
  <mergeCells count="2">
    <mergeCell ref="A1:D2"/>
    <mergeCell ref="A3:D14"/>
  </mergeCells>
  <pageMargins left="0.7" right="0.7" top="0.75" bottom="0.75" header="0.3" footer="0.3"/>
  <drawing r:id="rId3"/>
  <tableParts count="1">
    <tablePart r:id="rId4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8">
    <tabColor theme="9" tint="0.79998168889431442"/>
  </sheetPr>
  <dimension ref="A1:AC1434"/>
  <sheetViews>
    <sheetView workbookViewId="0">
      <selection activeCell="E1" sqref="E1:AD17"/>
    </sheetView>
  </sheetViews>
  <sheetFormatPr baseColWidth="10" defaultColWidth="11" defaultRowHeight="16" x14ac:dyDescent="0.2"/>
  <cols>
    <col min="1" max="1" width="12.6640625" style="2" bestFit="1" customWidth="1"/>
    <col min="2" max="2" width="14.6640625" style="2" customWidth="1"/>
    <col min="3" max="3" width="12.33203125" style="2" bestFit="1" customWidth="1"/>
    <col min="4" max="4" width="12.33203125" style="2" customWidth="1"/>
    <col min="6" max="6" width="16.83203125" bestFit="1" customWidth="1"/>
    <col min="7" max="7" width="12.1640625" bestFit="1" customWidth="1"/>
    <col min="8" max="8" width="20.1640625" bestFit="1" customWidth="1"/>
    <col min="9" max="9" width="17.83203125" bestFit="1" customWidth="1"/>
    <col min="10" max="10" width="15.5" bestFit="1" customWidth="1"/>
    <col min="11" max="11" width="16.83203125" bestFit="1" customWidth="1"/>
    <col min="12" max="12" width="13.83203125" bestFit="1" customWidth="1"/>
    <col min="13" max="13" width="18.33203125" bestFit="1" customWidth="1"/>
    <col min="14" max="14" width="12.1640625" style="2" bestFit="1" customWidth="1"/>
    <col min="15" max="15" width="15.5" bestFit="1" customWidth="1"/>
    <col min="16" max="16" width="18.6640625" bestFit="1" customWidth="1"/>
    <col min="17" max="17" width="14.83203125" customWidth="1"/>
    <col min="18" max="18" width="20.83203125" bestFit="1" customWidth="1"/>
    <col min="19" max="19" width="12.1640625" bestFit="1" customWidth="1"/>
    <col min="20" max="20" width="15.5" bestFit="1" customWidth="1"/>
    <col min="21" max="21" width="16.83203125" bestFit="1" customWidth="1"/>
    <col min="22" max="22" width="12.1640625" bestFit="1" customWidth="1"/>
    <col min="23" max="23" width="18.33203125" bestFit="1" customWidth="1"/>
    <col min="24" max="24" width="12.83203125" bestFit="1" customWidth="1"/>
    <col min="25" max="25" width="14.5" customWidth="1"/>
    <col min="26" max="26" width="16.83203125" bestFit="1" customWidth="1"/>
    <col min="27" max="27" width="12.1640625" bestFit="1" customWidth="1"/>
    <col min="28" max="28" width="18.33203125" bestFit="1" customWidth="1"/>
    <col min="29" max="29" width="12.83203125" bestFit="1" customWidth="1"/>
    <col min="30" max="1458" width="15.5" bestFit="1" customWidth="1"/>
  </cols>
  <sheetData>
    <row r="1" spans="1:29" ht="29" customHeight="1" x14ac:dyDescent="0.2">
      <c r="A1" s="113" t="s">
        <v>345</v>
      </c>
      <c r="B1" s="113"/>
      <c r="C1" s="113"/>
      <c r="D1" s="113"/>
      <c r="F1" s="114" t="s">
        <v>303</v>
      </c>
      <c r="G1" s="114"/>
      <c r="H1" s="114"/>
      <c r="I1" s="114"/>
      <c r="K1" s="115" t="s">
        <v>309</v>
      </c>
      <c r="L1" s="116"/>
      <c r="M1" s="116"/>
      <c r="N1" s="116"/>
      <c r="P1" s="114" t="s">
        <v>12</v>
      </c>
      <c r="Q1" s="114"/>
      <c r="R1" s="114"/>
      <c r="S1" s="114"/>
      <c r="U1" s="114" t="s">
        <v>400</v>
      </c>
      <c r="V1" s="114"/>
      <c r="W1" s="114"/>
      <c r="X1" s="114"/>
      <c r="Z1" s="114" t="s">
        <v>402</v>
      </c>
      <c r="AA1" s="114"/>
      <c r="AB1" s="114"/>
      <c r="AC1" s="114"/>
    </row>
    <row r="2" spans="1:29" ht="17" customHeight="1" x14ac:dyDescent="0.2">
      <c r="A2" s="113"/>
      <c r="B2" s="113"/>
      <c r="C2" s="113"/>
      <c r="D2" s="113"/>
      <c r="F2" s="114"/>
      <c r="G2" s="114"/>
      <c r="H2" s="114"/>
      <c r="I2" s="114"/>
      <c r="K2" s="116"/>
      <c r="L2" s="116"/>
      <c r="M2" s="116"/>
      <c r="N2" s="116"/>
      <c r="P2" s="114"/>
      <c r="Q2" s="114"/>
      <c r="R2" s="114"/>
      <c r="S2" s="114"/>
      <c r="U2" s="114"/>
      <c r="V2" s="114"/>
      <c r="W2" s="114"/>
      <c r="X2" s="114"/>
      <c r="Z2" s="114"/>
      <c r="AA2" s="114"/>
      <c r="AB2" s="114"/>
      <c r="AC2" s="114"/>
    </row>
    <row r="3" spans="1:29" x14ac:dyDescent="0.2">
      <c r="A3" s="44"/>
      <c r="B3" s="44"/>
      <c r="C3" s="44"/>
      <c r="D3" s="44"/>
    </row>
    <row r="4" spans="1:29" x14ac:dyDescent="0.2">
      <c r="A4" s="45" t="s">
        <v>342</v>
      </c>
      <c r="B4" s="45" t="s">
        <v>341</v>
      </c>
      <c r="C4" s="45" t="s">
        <v>344</v>
      </c>
      <c r="D4" s="45" t="s">
        <v>404</v>
      </c>
      <c r="E4" s="6"/>
    </row>
    <row r="5" spans="1:29" x14ac:dyDescent="0.2">
      <c r="A5" s="46" t="s">
        <v>3</v>
      </c>
      <c r="B5" s="46" t="s">
        <v>265</v>
      </c>
      <c r="C5" s="46" t="s">
        <v>262</v>
      </c>
      <c r="D5" s="46" t="s">
        <v>331</v>
      </c>
      <c r="E5" s="6"/>
    </row>
    <row r="6" spans="1:29" x14ac:dyDescent="0.2">
      <c r="A6" s="46" t="s">
        <v>4</v>
      </c>
      <c r="B6" s="46" t="s">
        <v>265</v>
      </c>
      <c r="C6" s="46" t="s">
        <v>267</v>
      </c>
      <c r="D6" s="46" t="s">
        <v>331</v>
      </c>
      <c r="E6" s="6"/>
    </row>
    <row r="7" spans="1:29" x14ac:dyDescent="0.2">
      <c r="A7" s="47" t="s">
        <v>12</v>
      </c>
      <c r="B7" s="47" t="s">
        <v>258</v>
      </c>
      <c r="C7" s="47" t="s">
        <v>266</v>
      </c>
      <c r="D7" s="46" t="s">
        <v>331</v>
      </c>
      <c r="E7" s="6"/>
    </row>
    <row r="8" spans="1:29" x14ac:dyDescent="0.2">
      <c r="A8" s="48" t="s">
        <v>13</v>
      </c>
      <c r="B8" s="48" t="s">
        <v>258</v>
      </c>
      <c r="C8" s="48" t="s">
        <v>266</v>
      </c>
      <c r="D8" s="48" t="s">
        <v>405</v>
      </c>
      <c r="E8" s="6"/>
    </row>
    <row r="9" spans="1:29" x14ac:dyDescent="0.2">
      <c r="A9" s="49" t="s">
        <v>14</v>
      </c>
      <c r="B9" s="49" t="s">
        <v>258</v>
      </c>
      <c r="C9" s="49" t="s">
        <v>266</v>
      </c>
      <c r="D9" s="49" t="s">
        <v>405</v>
      </c>
      <c r="E9" s="6"/>
    </row>
    <row r="10" spans="1:29" x14ac:dyDescent="0.2">
      <c r="A10"/>
      <c r="B10"/>
      <c r="C10"/>
      <c r="D10"/>
      <c r="E10" s="6"/>
    </row>
    <row r="11" spans="1:29" x14ac:dyDescent="0.2">
      <c r="A11"/>
      <c r="B11"/>
      <c r="C11"/>
      <c r="D11"/>
      <c r="E11" s="6"/>
    </row>
    <row r="12" spans="1:29" x14ac:dyDescent="0.2">
      <c r="A12"/>
      <c r="B12"/>
      <c r="C12"/>
      <c r="D12"/>
      <c r="E12" s="6"/>
    </row>
    <row r="13" spans="1:29" x14ac:dyDescent="0.2">
      <c r="A13"/>
      <c r="B13"/>
      <c r="C13"/>
      <c r="D13"/>
      <c r="E13" s="6"/>
    </row>
    <row r="14" spans="1:29" x14ac:dyDescent="0.2">
      <c r="A14"/>
      <c r="B14"/>
      <c r="C14"/>
      <c r="D14"/>
      <c r="E14" s="6"/>
    </row>
    <row r="15" spans="1:29" x14ac:dyDescent="0.2">
      <c r="E15" s="6"/>
    </row>
    <row r="17" spans="5:29" ht="17" thickBot="1" x14ac:dyDescent="0.25"/>
    <row r="18" spans="5:29" x14ac:dyDescent="0.2">
      <c r="E18" s="11"/>
      <c r="F18" s="10" t="s">
        <v>303</v>
      </c>
      <c r="G18" s="10"/>
      <c r="H18" s="10" t="s">
        <v>304</v>
      </c>
      <c r="I18" s="10"/>
      <c r="K18" s="10" t="s">
        <v>309</v>
      </c>
      <c r="L18" s="10"/>
      <c r="M18" s="10" t="s">
        <v>304</v>
      </c>
      <c r="N18" s="10"/>
      <c r="P18" s="10" t="s">
        <v>319</v>
      </c>
      <c r="Q18" s="10"/>
      <c r="R18" s="10" t="s">
        <v>304</v>
      </c>
      <c r="S18" s="10"/>
      <c r="U18" s="10" t="s">
        <v>401</v>
      </c>
      <c r="V18" s="10"/>
      <c r="W18" s="10" t="s">
        <v>304</v>
      </c>
      <c r="X18" s="10"/>
      <c r="Z18" s="10" t="s">
        <v>403</v>
      </c>
      <c r="AA18" s="10"/>
      <c r="AB18" s="10" t="s">
        <v>304</v>
      </c>
      <c r="AC18" s="10"/>
    </row>
    <row r="19" spans="5:29" x14ac:dyDescent="0.2">
      <c r="E19" s="8"/>
      <c r="F19" s="8"/>
      <c r="G19" s="8"/>
      <c r="H19" s="8"/>
      <c r="I19" s="8"/>
      <c r="K19" s="8"/>
      <c r="L19" s="8"/>
      <c r="M19" s="8"/>
      <c r="N19" s="8"/>
      <c r="P19" s="8"/>
      <c r="Q19" s="8"/>
      <c r="R19" s="8"/>
      <c r="S19" s="8"/>
      <c r="U19" s="8"/>
      <c r="V19" s="8"/>
      <c r="W19" s="8"/>
      <c r="X19" s="8"/>
      <c r="Z19" s="8"/>
      <c r="AA19" s="8"/>
      <c r="AB19" s="8"/>
      <c r="AC19" s="8"/>
    </row>
    <row r="20" spans="5:29" x14ac:dyDescent="0.2">
      <c r="E20" s="8"/>
      <c r="F20" s="8" t="s">
        <v>288</v>
      </c>
      <c r="G20" s="8">
        <v>68.698639942734431</v>
      </c>
      <c r="H20" s="8" t="s">
        <v>288</v>
      </c>
      <c r="I20" s="8">
        <v>170193.0858983536</v>
      </c>
      <c r="K20" s="8" t="s">
        <v>288</v>
      </c>
      <c r="L20" s="8">
        <v>9272.5370237239404</v>
      </c>
      <c r="M20" s="8" t="s">
        <v>288</v>
      </c>
      <c r="N20" s="8">
        <v>178136.29259525522</v>
      </c>
      <c r="P20" s="8" t="s">
        <v>288</v>
      </c>
      <c r="Q20" s="8">
        <v>58.4</v>
      </c>
      <c r="R20" s="8" t="s">
        <v>288</v>
      </c>
      <c r="S20" s="8">
        <v>183964.85329961003</v>
      </c>
      <c r="U20" s="8" t="s">
        <v>288</v>
      </c>
      <c r="V20" s="8">
        <v>162.22222222222223</v>
      </c>
      <c r="W20" s="8" t="s">
        <v>288</v>
      </c>
      <c r="X20" s="8">
        <v>181007.60734695237</v>
      </c>
      <c r="Z20" s="8" t="s">
        <v>288</v>
      </c>
      <c r="AA20" s="8">
        <v>182.5</v>
      </c>
      <c r="AB20" s="8" t="s">
        <v>288</v>
      </c>
      <c r="AC20" s="8">
        <v>180295.75902537486</v>
      </c>
    </row>
    <row r="21" spans="5:29" x14ac:dyDescent="0.2">
      <c r="E21" s="8"/>
      <c r="F21" s="8" t="s">
        <v>289</v>
      </c>
      <c r="G21" s="8">
        <v>0.52052472877305844</v>
      </c>
      <c r="H21" s="8" t="s">
        <v>289</v>
      </c>
      <c r="I21" s="8">
        <v>1584.9751830323692</v>
      </c>
      <c r="K21" s="8" t="s">
        <v>289</v>
      </c>
      <c r="L21" s="8">
        <v>85.712215361995703</v>
      </c>
      <c r="M21" s="8" t="s">
        <v>289</v>
      </c>
      <c r="N21" s="8">
        <v>2032.2002178654052</v>
      </c>
      <c r="P21" s="8" t="s">
        <v>289</v>
      </c>
      <c r="Q21" s="8">
        <v>10.034606785187616</v>
      </c>
      <c r="R21" s="8" t="s">
        <v>289</v>
      </c>
      <c r="S21" s="8">
        <v>13345.039394478958</v>
      </c>
      <c r="U21" s="8" t="s">
        <v>289</v>
      </c>
      <c r="V21" s="8">
        <v>137.48088531559759</v>
      </c>
      <c r="W21" s="8" t="s">
        <v>289</v>
      </c>
      <c r="X21" s="8">
        <v>11603.146670208705</v>
      </c>
      <c r="Z21" s="8" t="s">
        <v>289</v>
      </c>
      <c r="AA21" s="8">
        <v>180.35807637665053</v>
      </c>
      <c r="AB21" s="8" t="s">
        <v>289</v>
      </c>
      <c r="AC21" s="8">
        <v>29813.643204559274</v>
      </c>
    </row>
    <row r="22" spans="5:29" x14ac:dyDescent="0.2">
      <c r="E22" s="8"/>
      <c r="F22" s="8" t="s">
        <v>290</v>
      </c>
      <c r="G22" s="8">
        <v>69</v>
      </c>
      <c r="H22" s="8" t="s">
        <v>290</v>
      </c>
      <c r="I22" s="8">
        <v>159500</v>
      </c>
      <c r="K22" s="8" t="s">
        <v>290</v>
      </c>
      <c r="L22" s="8">
        <v>9286</v>
      </c>
      <c r="M22" s="8" t="s">
        <v>290</v>
      </c>
      <c r="N22" s="8">
        <v>160000</v>
      </c>
      <c r="P22" s="8" t="s">
        <v>290</v>
      </c>
      <c r="Q22" s="8">
        <v>49</v>
      </c>
      <c r="R22" s="8" t="s">
        <v>290</v>
      </c>
      <c r="S22" s="8">
        <v>186555.79661016949</v>
      </c>
      <c r="U22" s="8" t="s">
        <v>290</v>
      </c>
      <c r="V22" s="8">
        <v>19</v>
      </c>
      <c r="W22" s="8" t="s">
        <v>290</v>
      </c>
      <c r="X22" s="8">
        <v>184495.49206349207</v>
      </c>
      <c r="Z22" s="8" t="s">
        <v>290</v>
      </c>
      <c r="AA22" s="8">
        <v>2</v>
      </c>
      <c r="AB22" s="8" t="s">
        <v>290</v>
      </c>
      <c r="AC22" s="8">
        <v>159037.20276816608</v>
      </c>
    </row>
    <row r="23" spans="5:29" x14ac:dyDescent="0.2">
      <c r="E23" s="8"/>
      <c r="F23" s="8" t="s">
        <v>291</v>
      </c>
      <c r="G23" s="8">
        <v>69</v>
      </c>
      <c r="H23" s="8" t="s">
        <v>291</v>
      </c>
      <c r="I23" s="8">
        <v>140000</v>
      </c>
      <c r="K23" s="8" t="s">
        <v>291</v>
      </c>
      <c r="L23" s="8">
        <v>7200</v>
      </c>
      <c r="M23" s="8" t="s">
        <v>291</v>
      </c>
      <c r="N23" s="8">
        <v>140000</v>
      </c>
      <c r="P23" s="8" t="s">
        <v>291</v>
      </c>
      <c r="Q23" s="8">
        <v>25</v>
      </c>
      <c r="R23" s="8" t="s">
        <v>291</v>
      </c>
      <c r="S23" s="8" t="e">
        <v>#N/A</v>
      </c>
      <c r="U23" s="8" t="s">
        <v>291</v>
      </c>
      <c r="V23" s="8" t="e">
        <v>#N/A</v>
      </c>
      <c r="W23" s="8" t="s">
        <v>291</v>
      </c>
      <c r="X23" s="8" t="e">
        <v>#N/A</v>
      </c>
      <c r="Z23" s="8" t="s">
        <v>291</v>
      </c>
      <c r="AA23" s="8">
        <v>2</v>
      </c>
      <c r="AB23" s="8" t="s">
        <v>291</v>
      </c>
      <c r="AC23" s="8" t="e">
        <v>#N/A</v>
      </c>
    </row>
    <row r="24" spans="5:29" x14ac:dyDescent="0.2">
      <c r="E24" s="8"/>
      <c r="F24" s="8" t="s">
        <v>292</v>
      </c>
      <c r="G24" s="8">
        <v>19.455373360338776</v>
      </c>
      <c r="H24" s="8" t="s">
        <v>292</v>
      </c>
      <c r="I24" s="8">
        <v>59240.766573090557</v>
      </c>
      <c r="K24" s="8" t="s">
        <v>292</v>
      </c>
      <c r="L24" s="8">
        <v>3196.7324180176915</v>
      </c>
      <c r="M24" s="8" t="s">
        <v>292</v>
      </c>
      <c r="N24" s="8">
        <v>75793.167740632474</v>
      </c>
      <c r="P24" s="8" t="s">
        <v>292</v>
      </c>
      <c r="Q24" s="8">
        <v>50.173033925938078</v>
      </c>
      <c r="R24" s="8" t="s">
        <v>292</v>
      </c>
      <c r="S24" s="8">
        <v>66725.196972394784</v>
      </c>
      <c r="U24" s="8" t="s">
        <v>292</v>
      </c>
      <c r="V24" s="8">
        <v>412.44265594679274</v>
      </c>
      <c r="W24" s="8" t="s">
        <v>292</v>
      </c>
      <c r="X24" s="8">
        <v>34809.440010626116</v>
      </c>
      <c r="Z24" s="8" t="s">
        <v>292</v>
      </c>
      <c r="AA24" s="8">
        <v>510.12967539076345</v>
      </c>
      <c r="AB24" s="8" t="s">
        <v>292</v>
      </c>
      <c r="AC24" s="8">
        <v>84325.717127280383</v>
      </c>
    </row>
    <row r="25" spans="5:29" x14ac:dyDescent="0.2">
      <c r="E25" s="8"/>
      <c r="F25" s="8" t="s">
        <v>293</v>
      </c>
      <c r="G25" s="8">
        <v>378.51155259017963</v>
      </c>
      <c r="H25" s="8" t="s">
        <v>293</v>
      </c>
      <c r="I25" s="8">
        <v>3509468424.1674037</v>
      </c>
      <c r="K25" s="8" t="s">
        <v>293</v>
      </c>
      <c r="L25" s="8">
        <v>10219098.152405236</v>
      </c>
      <c r="M25" s="8" t="s">
        <v>293</v>
      </c>
      <c r="N25" s="8">
        <v>5744604276.1596508</v>
      </c>
      <c r="P25" s="8" t="s">
        <v>293</v>
      </c>
      <c r="Q25" s="8">
        <v>2517.3333333333335</v>
      </c>
      <c r="R25" s="8" t="s">
        <v>293</v>
      </c>
      <c r="S25" s="8">
        <v>4452251911.0048828</v>
      </c>
      <c r="U25" s="8" t="s">
        <v>293</v>
      </c>
      <c r="V25" s="8">
        <v>170108.94444444444</v>
      </c>
      <c r="W25" s="8" t="s">
        <v>293</v>
      </c>
      <c r="X25" s="8">
        <v>1211697113.8533783</v>
      </c>
      <c r="Z25" s="8" t="s">
        <v>293</v>
      </c>
      <c r="AA25" s="8">
        <v>260232.28571428571</v>
      </c>
      <c r="AB25" s="8" t="s">
        <v>293</v>
      </c>
      <c r="AC25" s="8">
        <v>7110826569.0301075</v>
      </c>
    </row>
    <row r="26" spans="5:29" x14ac:dyDescent="0.2">
      <c r="E26" s="8"/>
      <c r="F26" s="8" t="s">
        <v>294</v>
      </c>
      <c r="G26" s="8">
        <v>3.5176563145749804</v>
      </c>
      <c r="H26" s="8" t="s">
        <v>294</v>
      </c>
      <c r="I26" s="8">
        <v>9.362621097274415E-2</v>
      </c>
      <c r="K26" s="8" t="s">
        <v>294</v>
      </c>
      <c r="L26" s="8">
        <v>7.3778924581076488E-2</v>
      </c>
      <c r="M26" s="8" t="s">
        <v>294</v>
      </c>
      <c r="N26" s="8">
        <v>5.2381856586381375</v>
      </c>
      <c r="P26" s="8" t="s">
        <v>294</v>
      </c>
      <c r="Q26" s="8">
        <v>4.0827976891094204</v>
      </c>
      <c r="R26" s="8" t="s">
        <v>294</v>
      </c>
      <c r="S26" s="8">
        <v>0.1062660189291349</v>
      </c>
      <c r="U26" s="8" t="s">
        <v>294</v>
      </c>
      <c r="V26" s="8">
        <v>8.9027896762186405</v>
      </c>
      <c r="W26" s="8" t="s">
        <v>294</v>
      </c>
      <c r="X26" s="8">
        <v>-1.5899887061960558</v>
      </c>
      <c r="Z26" s="8" t="s">
        <v>294</v>
      </c>
      <c r="AA26" s="8">
        <v>7.9997513654700061</v>
      </c>
      <c r="AB26" s="8" t="s">
        <v>294</v>
      </c>
      <c r="AC26" s="8">
        <v>-0.47749216418248253</v>
      </c>
    </row>
    <row r="27" spans="5:29" x14ac:dyDescent="0.2">
      <c r="E27" s="8"/>
      <c r="F27" s="8" t="s">
        <v>295</v>
      </c>
      <c r="G27" s="8">
        <v>0.70363088305238375</v>
      </c>
      <c r="H27" s="8" t="s">
        <v>295</v>
      </c>
      <c r="I27" s="8">
        <v>0.6813093273390417</v>
      </c>
      <c r="K27" s="8" t="s">
        <v>295</v>
      </c>
      <c r="L27" s="8">
        <v>-7.495520247728496E-2</v>
      </c>
      <c r="M27" s="8" t="s">
        <v>295</v>
      </c>
      <c r="N27" s="8">
        <v>1.6941259737024574</v>
      </c>
      <c r="P27" s="8" t="s">
        <v>295</v>
      </c>
      <c r="Q27" s="8">
        <v>1.7636979581966776</v>
      </c>
      <c r="R27" s="8" t="s">
        <v>295</v>
      </c>
      <c r="S27" s="8">
        <v>0.85348186609783294</v>
      </c>
      <c r="U27" s="8" t="s">
        <v>295</v>
      </c>
      <c r="V27" s="8">
        <v>2.9786403680844828</v>
      </c>
      <c r="W27" s="8" t="s">
        <v>295</v>
      </c>
      <c r="X27" s="8">
        <v>-0.26359545589340622</v>
      </c>
      <c r="Z27" s="8" t="s">
        <v>295</v>
      </c>
      <c r="AA27" s="8">
        <v>2.8283686421029568</v>
      </c>
      <c r="AB27" s="8" t="s">
        <v>295</v>
      </c>
      <c r="AC27" s="8">
        <v>0.92160492938587435</v>
      </c>
    </row>
    <row r="28" spans="5:29" x14ac:dyDescent="0.2">
      <c r="E28" s="8"/>
      <c r="F28" s="8" t="s">
        <v>296</v>
      </c>
      <c r="G28" s="8">
        <v>161</v>
      </c>
      <c r="H28" s="8" t="s">
        <v>296</v>
      </c>
      <c r="I28" s="8">
        <v>305100</v>
      </c>
      <c r="K28" s="8" t="s">
        <v>296</v>
      </c>
      <c r="L28" s="8">
        <v>16180</v>
      </c>
      <c r="M28" s="8" t="s">
        <v>296</v>
      </c>
      <c r="N28" s="8">
        <v>710100</v>
      </c>
      <c r="P28" s="8" t="s">
        <v>296</v>
      </c>
      <c r="Q28" s="8">
        <v>223</v>
      </c>
      <c r="R28" s="8" t="s">
        <v>296</v>
      </c>
      <c r="S28" s="8">
        <v>236718.84648493544</v>
      </c>
      <c r="U28" s="8" t="s">
        <v>296</v>
      </c>
      <c r="V28" s="8">
        <v>1258</v>
      </c>
      <c r="W28" s="8" t="s">
        <v>296</v>
      </c>
      <c r="X28" s="8">
        <v>90783.333333333343</v>
      </c>
      <c r="Z28" s="8" t="s">
        <v>296</v>
      </c>
      <c r="AA28" s="8">
        <v>1444</v>
      </c>
      <c r="AB28" s="8" t="s">
        <v>296</v>
      </c>
      <c r="AC28" s="8">
        <v>228250</v>
      </c>
    </row>
    <row r="29" spans="5:29" x14ac:dyDescent="0.2">
      <c r="E29" s="8"/>
      <c r="F29" s="8" t="s">
        <v>297</v>
      </c>
      <c r="G29" s="8">
        <v>21</v>
      </c>
      <c r="H29" s="8" t="s">
        <v>297</v>
      </c>
      <c r="I29" s="8">
        <v>34900</v>
      </c>
      <c r="K29" s="8" t="s">
        <v>297</v>
      </c>
      <c r="L29" s="8">
        <v>1491</v>
      </c>
      <c r="M29" s="8" t="s">
        <v>297</v>
      </c>
      <c r="N29" s="8">
        <v>34900</v>
      </c>
      <c r="P29" s="8" t="s">
        <v>297</v>
      </c>
      <c r="Q29" s="8">
        <v>2</v>
      </c>
      <c r="R29" s="8" t="s">
        <v>297</v>
      </c>
      <c r="S29" s="8">
        <v>98576.470588235301</v>
      </c>
      <c r="U29" s="8" t="s">
        <v>297</v>
      </c>
      <c r="V29" s="8">
        <v>2</v>
      </c>
      <c r="W29" s="8" t="s">
        <v>297</v>
      </c>
      <c r="X29" s="8">
        <v>135091.66666666666</v>
      </c>
      <c r="Z29" s="8" t="s">
        <v>297</v>
      </c>
      <c r="AA29" s="8">
        <v>1</v>
      </c>
      <c r="AB29" s="8" t="s">
        <v>297</v>
      </c>
      <c r="AC29" s="8">
        <v>96750</v>
      </c>
    </row>
    <row r="30" spans="5:29" x14ac:dyDescent="0.2">
      <c r="E30" s="8"/>
      <c r="F30" s="8" t="s">
        <v>298</v>
      </c>
      <c r="G30" s="8">
        <v>182</v>
      </c>
      <c r="H30" s="8" t="s">
        <v>298</v>
      </c>
      <c r="I30" s="8">
        <v>340000</v>
      </c>
      <c r="K30" s="8" t="s">
        <v>298</v>
      </c>
      <c r="L30" s="8">
        <v>17671</v>
      </c>
      <c r="M30" s="8" t="s">
        <v>298</v>
      </c>
      <c r="N30" s="8">
        <v>745000</v>
      </c>
      <c r="P30" s="8" t="s">
        <v>298</v>
      </c>
      <c r="Q30" s="8">
        <v>225</v>
      </c>
      <c r="R30" s="8" t="s">
        <v>298</v>
      </c>
      <c r="S30" s="8">
        <v>335295.31707317074</v>
      </c>
      <c r="U30" s="8" t="s">
        <v>298</v>
      </c>
      <c r="V30" s="8">
        <v>1260</v>
      </c>
      <c r="W30" s="8" t="s">
        <v>298</v>
      </c>
      <c r="X30" s="8">
        <v>225875</v>
      </c>
      <c r="Z30" s="8" t="s">
        <v>298</v>
      </c>
      <c r="AA30" s="8">
        <v>1445</v>
      </c>
      <c r="AB30" s="8" t="s">
        <v>298</v>
      </c>
      <c r="AC30" s="8">
        <v>325000</v>
      </c>
    </row>
    <row r="31" spans="5:29" x14ac:dyDescent="0.2">
      <c r="E31" s="8"/>
      <c r="F31" s="8" t="s">
        <v>299</v>
      </c>
      <c r="G31" s="8">
        <v>95972</v>
      </c>
      <c r="H31" s="8" t="s">
        <v>299</v>
      </c>
      <c r="I31" s="8">
        <v>237759741</v>
      </c>
      <c r="K31" s="8" t="s">
        <v>299</v>
      </c>
      <c r="L31" s="8">
        <v>12898099</v>
      </c>
      <c r="M31" s="8" t="s">
        <v>299</v>
      </c>
      <c r="N31" s="8">
        <v>247787583</v>
      </c>
      <c r="P31" s="8" t="s">
        <v>299</v>
      </c>
      <c r="Q31" s="8">
        <v>1460</v>
      </c>
      <c r="R31" s="8" t="s">
        <v>299</v>
      </c>
      <c r="S31" s="8">
        <v>4599121.3324902505</v>
      </c>
      <c r="U31" s="8" t="s">
        <v>299</v>
      </c>
      <c r="V31" s="8">
        <v>1460</v>
      </c>
      <c r="W31" s="8" t="s">
        <v>299</v>
      </c>
      <c r="X31" s="8">
        <v>1629068.4661225714</v>
      </c>
      <c r="Z31" s="8" t="s">
        <v>299</v>
      </c>
      <c r="AA31" s="8">
        <v>1460</v>
      </c>
      <c r="AB31" s="8" t="s">
        <v>299</v>
      </c>
      <c r="AC31" s="8">
        <v>1442366.0722029989</v>
      </c>
    </row>
    <row r="32" spans="5:29" ht="17" thickBot="1" x14ac:dyDescent="0.25">
      <c r="E32" s="8"/>
      <c r="F32" s="9" t="s">
        <v>300</v>
      </c>
      <c r="G32" s="9">
        <v>1397</v>
      </c>
      <c r="H32" s="9" t="s">
        <v>300</v>
      </c>
      <c r="I32" s="9">
        <v>1397</v>
      </c>
      <c r="K32" s="9" t="s">
        <v>300</v>
      </c>
      <c r="L32" s="9">
        <v>1391</v>
      </c>
      <c r="M32" s="9" t="s">
        <v>300</v>
      </c>
      <c r="N32" s="9">
        <v>1391</v>
      </c>
      <c r="P32" s="9" t="s">
        <v>300</v>
      </c>
      <c r="Q32" s="9">
        <v>25</v>
      </c>
      <c r="R32" s="9" t="s">
        <v>300</v>
      </c>
      <c r="S32" s="9">
        <v>25</v>
      </c>
      <c r="U32" s="9" t="s">
        <v>300</v>
      </c>
      <c r="V32" s="9">
        <v>9</v>
      </c>
      <c r="W32" s="9" t="s">
        <v>300</v>
      </c>
      <c r="X32" s="9">
        <v>9</v>
      </c>
      <c r="Z32" s="9" t="s">
        <v>300</v>
      </c>
      <c r="AA32" s="9">
        <v>8</v>
      </c>
      <c r="AB32" s="9" t="s">
        <v>300</v>
      </c>
      <c r="AC32" s="9">
        <v>8</v>
      </c>
    </row>
    <row r="35" spans="6:28" x14ac:dyDescent="0.2">
      <c r="F35" s="19" t="s">
        <v>259</v>
      </c>
      <c r="G35" s="19" t="s">
        <v>303</v>
      </c>
      <c r="H35" s="20" t="s">
        <v>310</v>
      </c>
      <c r="I35" s="19" t="s">
        <v>305</v>
      </c>
      <c r="K35" s="15" t="s">
        <v>286</v>
      </c>
      <c r="L35" s="16" t="s">
        <v>308</v>
      </c>
      <c r="M35" s="16" t="s">
        <v>312</v>
      </c>
      <c r="N35" s="14" t="s">
        <v>306</v>
      </c>
      <c r="P35" s="19" t="s">
        <v>286</v>
      </c>
      <c r="Q35" s="19" t="s">
        <v>318</v>
      </c>
      <c r="R35" s="19" t="s">
        <v>312</v>
      </c>
      <c r="U35" s="19" t="s">
        <v>286</v>
      </c>
      <c r="V35" s="19" t="s">
        <v>318</v>
      </c>
      <c r="W35" s="19" t="s">
        <v>312</v>
      </c>
      <c r="Z35" s="19" t="s">
        <v>286</v>
      </c>
      <c r="AA35" s="19" t="s">
        <v>318</v>
      </c>
      <c r="AB35" s="19" t="s">
        <v>312</v>
      </c>
    </row>
    <row r="36" spans="6:28" x14ac:dyDescent="0.2">
      <c r="F36">
        <v>1</v>
      </c>
      <c r="G36">
        <v>65</v>
      </c>
      <c r="H36" s="18">
        <v>208500</v>
      </c>
      <c r="I36" t="s">
        <v>311</v>
      </c>
      <c r="K36">
        <v>1</v>
      </c>
      <c r="L36">
        <v>8450</v>
      </c>
      <c r="M36">
        <v>208500</v>
      </c>
      <c r="N36" t="s">
        <v>311</v>
      </c>
      <c r="P36" t="s">
        <v>129</v>
      </c>
      <c r="Q36">
        <v>41</v>
      </c>
      <c r="R36" s="7">
        <v>335295.31707317074</v>
      </c>
      <c r="U36" t="s">
        <v>204</v>
      </c>
      <c r="V36">
        <v>8</v>
      </c>
      <c r="W36" s="7">
        <v>225875</v>
      </c>
      <c r="Z36" t="s">
        <v>204</v>
      </c>
      <c r="AA36">
        <v>1</v>
      </c>
      <c r="AB36" s="7">
        <v>325000</v>
      </c>
    </row>
    <row r="37" spans="6:28" x14ac:dyDescent="0.2">
      <c r="F37">
        <v>2</v>
      </c>
      <c r="G37">
        <v>80</v>
      </c>
      <c r="H37" s="18">
        <v>181500</v>
      </c>
      <c r="I37" t="s">
        <v>311</v>
      </c>
      <c r="K37">
        <v>2</v>
      </c>
      <c r="L37">
        <v>9600</v>
      </c>
      <c r="M37">
        <v>181500</v>
      </c>
      <c r="N37" t="s">
        <v>311</v>
      </c>
      <c r="P37" t="s">
        <v>154</v>
      </c>
      <c r="Q37">
        <v>77</v>
      </c>
      <c r="R37" s="7">
        <v>316270.62337662338</v>
      </c>
      <c r="U37" t="s">
        <v>139</v>
      </c>
      <c r="V37">
        <v>19</v>
      </c>
      <c r="W37" s="7">
        <v>215184.21052631579</v>
      </c>
      <c r="Z37" t="s">
        <v>139</v>
      </c>
      <c r="AA37">
        <v>2</v>
      </c>
      <c r="AB37" s="7">
        <v>284875</v>
      </c>
    </row>
    <row r="38" spans="6:28" x14ac:dyDescent="0.2">
      <c r="F38">
        <v>3</v>
      </c>
      <c r="G38">
        <v>68</v>
      </c>
      <c r="H38" s="18">
        <v>223500</v>
      </c>
      <c r="I38" t="s">
        <v>311</v>
      </c>
      <c r="K38">
        <v>3</v>
      </c>
      <c r="L38">
        <v>11250</v>
      </c>
      <c r="M38">
        <v>223500</v>
      </c>
      <c r="N38" t="s">
        <v>311</v>
      </c>
      <c r="P38" t="s">
        <v>200</v>
      </c>
      <c r="Q38">
        <v>25</v>
      </c>
      <c r="R38" s="7">
        <v>310499</v>
      </c>
      <c r="U38" t="s">
        <v>182</v>
      </c>
      <c r="V38">
        <v>5</v>
      </c>
      <c r="W38" s="7">
        <v>212400</v>
      </c>
      <c r="Z38" t="s">
        <v>171</v>
      </c>
      <c r="AA38">
        <v>1</v>
      </c>
      <c r="AB38" s="7">
        <v>190000</v>
      </c>
    </row>
    <row r="39" spans="6:28" x14ac:dyDescent="0.2">
      <c r="F39">
        <v>4</v>
      </c>
      <c r="G39">
        <v>60</v>
      </c>
      <c r="H39" s="18">
        <v>140000</v>
      </c>
      <c r="I39" t="s">
        <v>311</v>
      </c>
      <c r="K39">
        <v>4</v>
      </c>
      <c r="L39">
        <v>9550</v>
      </c>
      <c r="M39">
        <v>140000</v>
      </c>
      <c r="N39" t="s">
        <v>311</v>
      </c>
      <c r="P39" t="s">
        <v>189</v>
      </c>
      <c r="Q39">
        <v>38</v>
      </c>
      <c r="R39" s="7">
        <v>242247.44736842104</v>
      </c>
      <c r="U39" t="s">
        <v>229</v>
      </c>
      <c r="V39">
        <v>2</v>
      </c>
      <c r="W39" s="7">
        <v>190750</v>
      </c>
      <c r="Z39" t="s">
        <v>90</v>
      </c>
      <c r="AA39">
        <v>1445</v>
      </c>
      <c r="AB39" s="7">
        <v>181169.40553633217</v>
      </c>
    </row>
    <row r="40" spans="6:28" x14ac:dyDescent="0.2">
      <c r="F40">
        <v>5</v>
      </c>
      <c r="G40">
        <v>84</v>
      </c>
      <c r="H40" s="18">
        <v>250000</v>
      </c>
      <c r="I40" t="s">
        <v>311</v>
      </c>
      <c r="K40">
        <v>5</v>
      </c>
      <c r="L40">
        <v>14260</v>
      </c>
      <c r="M40">
        <v>250000</v>
      </c>
      <c r="N40" t="s">
        <v>311</v>
      </c>
      <c r="P40" t="s">
        <v>113</v>
      </c>
      <c r="Q40">
        <v>11</v>
      </c>
      <c r="R40" s="7">
        <v>238772.72727272726</v>
      </c>
      <c r="U40" t="s">
        <v>90</v>
      </c>
      <c r="V40">
        <v>1260</v>
      </c>
      <c r="W40" s="7">
        <v>184495.49206349207</v>
      </c>
      <c r="Z40" t="s">
        <v>202</v>
      </c>
      <c r="AA40">
        <v>1</v>
      </c>
      <c r="AB40" s="7">
        <v>136905</v>
      </c>
    </row>
    <row r="41" spans="6:28" x14ac:dyDescent="0.2">
      <c r="F41">
        <v>6</v>
      </c>
      <c r="G41">
        <v>85</v>
      </c>
      <c r="H41" s="18">
        <v>143000</v>
      </c>
      <c r="I41" t="s">
        <v>311</v>
      </c>
      <c r="K41">
        <v>6</v>
      </c>
      <c r="L41">
        <v>14115</v>
      </c>
      <c r="M41">
        <v>143000</v>
      </c>
      <c r="N41" t="s">
        <v>311</v>
      </c>
      <c r="P41" t="s">
        <v>136</v>
      </c>
      <c r="Q41">
        <v>86</v>
      </c>
      <c r="R41" s="7">
        <v>225379.83720930232</v>
      </c>
      <c r="U41" t="s">
        <v>202</v>
      </c>
      <c r="V41">
        <v>26</v>
      </c>
      <c r="W41" s="7">
        <v>184396.61538461538</v>
      </c>
      <c r="Z41" t="s">
        <v>114</v>
      </c>
      <c r="AA41">
        <v>6</v>
      </c>
      <c r="AB41" s="7">
        <v>121166.66666666667</v>
      </c>
    </row>
    <row r="42" spans="6:28" x14ac:dyDescent="0.2">
      <c r="F42">
        <v>7</v>
      </c>
      <c r="G42">
        <v>75</v>
      </c>
      <c r="H42" s="18">
        <v>307000</v>
      </c>
      <c r="I42" t="s">
        <v>311</v>
      </c>
      <c r="K42">
        <v>7</v>
      </c>
      <c r="L42">
        <v>10084</v>
      </c>
      <c r="M42">
        <v>307000</v>
      </c>
      <c r="N42" t="s">
        <v>311</v>
      </c>
      <c r="P42" t="s">
        <v>205</v>
      </c>
      <c r="Q42">
        <v>28</v>
      </c>
      <c r="R42" s="7">
        <v>212565.42857142858</v>
      </c>
      <c r="U42" t="s">
        <v>114</v>
      </c>
      <c r="V42">
        <v>81</v>
      </c>
      <c r="W42" s="7">
        <v>142475.48148148149</v>
      </c>
      <c r="Z42" t="s">
        <v>144</v>
      </c>
      <c r="AA42">
        <v>2</v>
      </c>
      <c r="AB42" s="7">
        <v>106500</v>
      </c>
    </row>
    <row r="43" spans="6:28" x14ac:dyDescent="0.2">
      <c r="F43">
        <v>8</v>
      </c>
      <c r="G43">
        <v>69</v>
      </c>
      <c r="H43" s="18">
        <v>200000</v>
      </c>
      <c r="I43" t="s">
        <v>311</v>
      </c>
      <c r="K43">
        <v>8</v>
      </c>
      <c r="L43">
        <v>10382</v>
      </c>
      <c r="M43">
        <v>200000</v>
      </c>
      <c r="N43" t="s">
        <v>311</v>
      </c>
      <c r="P43" t="s">
        <v>123</v>
      </c>
      <c r="Q43">
        <v>51</v>
      </c>
      <c r="R43" s="7">
        <v>210624.72549019608</v>
      </c>
      <c r="U43" t="s">
        <v>171</v>
      </c>
      <c r="V43">
        <v>11</v>
      </c>
      <c r="W43" s="7">
        <v>138400</v>
      </c>
      <c r="Z43" t="s">
        <v>182</v>
      </c>
      <c r="AA43">
        <v>2</v>
      </c>
      <c r="AB43" s="7">
        <v>96750</v>
      </c>
    </row>
    <row r="44" spans="6:28" x14ac:dyDescent="0.2">
      <c r="F44">
        <v>9</v>
      </c>
      <c r="G44">
        <v>51</v>
      </c>
      <c r="H44" s="18">
        <v>129900</v>
      </c>
      <c r="I44" t="s">
        <v>311</v>
      </c>
      <c r="K44">
        <v>9</v>
      </c>
      <c r="L44">
        <v>6120</v>
      </c>
      <c r="M44">
        <v>129900</v>
      </c>
      <c r="N44" t="s">
        <v>311</v>
      </c>
      <c r="P44" t="s">
        <v>89</v>
      </c>
      <c r="Q44">
        <v>150</v>
      </c>
      <c r="R44" s="7">
        <v>197965.77333333335</v>
      </c>
      <c r="U44" t="s">
        <v>144</v>
      </c>
      <c r="V44">
        <v>48</v>
      </c>
      <c r="W44" s="7">
        <v>135091.66666666666</v>
      </c>
    </row>
    <row r="45" spans="6:28" x14ac:dyDescent="0.2">
      <c r="F45">
        <v>10</v>
      </c>
      <c r="G45">
        <v>50</v>
      </c>
      <c r="H45" s="18">
        <v>118000</v>
      </c>
      <c r="I45" t="s">
        <v>311</v>
      </c>
      <c r="K45">
        <v>10</v>
      </c>
      <c r="L45">
        <v>7420</v>
      </c>
      <c r="M45">
        <v>118000</v>
      </c>
      <c r="N45" t="s">
        <v>311</v>
      </c>
      <c r="P45" t="s">
        <v>227</v>
      </c>
      <c r="Q45">
        <v>17</v>
      </c>
      <c r="R45" s="7">
        <v>194870.88235294117</v>
      </c>
    </row>
    <row r="46" spans="6:28" x14ac:dyDescent="0.2">
      <c r="F46">
        <v>11</v>
      </c>
      <c r="G46">
        <v>70</v>
      </c>
      <c r="H46" s="18">
        <v>129500</v>
      </c>
      <c r="I46" t="s">
        <v>311</v>
      </c>
      <c r="K46">
        <v>11</v>
      </c>
      <c r="L46">
        <v>11200</v>
      </c>
      <c r="M46">
        <v>129500</v>
      </c>
      <c r="N46" t="s">
        <v>311</v>
      </c>
      <c r="P46" t="s">
        <v>193</v>
      </c>
      <c r="Q46">
        <v>79</v>
      </c>
      <c r="R46" s="7">
        <v>192854.50632911394</v>
      </c>
    </row>
    <row r="47" spans="6:28" x14ac:dyDescent="0.2">
      <c r="F47">
        <v>13</v>
      </c>
      <c r="G47">
        <v>69</v>
      </c>
      <c r="H47" s="18">
        <v>144000</v>
      </c>
      <c r="I47" t="s">
        <v>311</v>
      </c>
      <c r="K47">
        <v>12</v>
      </c>
      <c r="L47">
        <v>11924</v>
      </c>
      <c r="M47">
        <v>345000</v>
      </c>
      <c r="N47" t="s">
        <v>311</v>
      </c>
      <c r="P47" t="s">
        <v>138</v>
      </c>
      <c r="Q47">
        <v>73</v>
      </c>
      <c r="R47" s="7">
        <v>189050.0684931507</v>
      </c>
    </row>
    <row r="48" spans="6:28" x14ac:dyDescent="0.2">
      <c r="F48">
        <v>14</v>
      </c>
      <c r="G48">
        <v>91</v>
      </c>
      <c r="H48" s="18">
        <v>279500</v>
      </c>
      <c r="I48" t="s">
        <v>311</v>
      </c>
      <c r="K48">
        <v>13</v>
      </c>
      <c r="L48">
        <v>12968</v>
      </c>
      <c r="M48">
        <v>144000</v>
      </c>
      <c r="N48" t="s">
        <v>311</v>
      </c>
      <c r="P48" t="s">
        <v>170</v>
      </c>
      <c r="Q48">
        <v>59</v>
      </c>
      <c r="R48" s="7">
        <v>186555.79661016949</v>
      </c>
    </row>
    <row r="49" spans="6:18" x14ac:dyDescent="0.2">
      <c r="F49">
        <v>15</v>
      </c>
      <c r="G49">
        <v>69</v>
      </c>
      <c r="H49" s="18">
        <v>157000</v>
      </c>
      <c r="I49" t="s">
        <v>311</v>
      </c>
      <c r="K49">
        <v>14</v>
      </c>
      <c r="L49">
        <v>10652</v>
      </c>
      <c r="M49">
        <v>279500</v>
      </c>
      <c r="N49" t="s">
        <v>311</v>
      </c>
      <c r="P49" t="s">
        <v>131</v>
      </c>
      <c r="Q49">
        <v>49</v>
      </c>
      <c r="R49" s="7">
        <v>156270.12244897959</v>
      </c>
    </row>
    <row r="50" spans="6:18" x14ac:dyDescent="0.2">
      <c r="F50">
        <v>16</v>
      </c>
      <c r="G50">
        <v>51</v>
      </c>
      <c r="H50" s="18">
        <v>132000</v>
      </c>
      <c r="I50" t="s">
        <v>311</v>
      </c>
      <c r="K50">
        <v>15</v>
      </c>
      <c r="L50">
        <v>10920</v>
      </c>
      <c r="M50">
        <v>157000</v>
      </c>
      <c r="N50" t="s">
        <v>311</v>
      </c>
      <c r="P50" t="s">
        <v>162</v>
      </c>
      <c r="Q50">
        <v>225</v>
      </c>
      <c r="R50" s="7">
        <v>145847.07999999999</v>
      </c>
    </row>
    <row r="51" spans="6:18" x14ac:dyDescent="0.2">
      <c r="F51">
        <v>17</v>
      </c>
      <c r="G51">
        <v>69</v>
      </c>
      <c r="H51" s="18">
        <v>149000</v>
      </c>
      <c r="I51" t="s">
        <v>311</v>
      </c>
      <c r="K51">
        <v>16</v>
      </c>
      <c r="L51">
        <v>6120</v>
      </c>
      <c r="M51">
        <v>132000</v>
      </c>
      <c r="N51" t="s">
        <v>311</v>
      </c>
      <c r="P51" t="s">
        <v>216</v>
      </c>
      <c r="Q51">
        <v>9</v>
      </c>
      <c r="R51" s="7">
        <v>142694.44444444444</v>
      </c>
    </row>
    <row r="52" spans="6:18" x14ac:dyDescent="0.2">
      <c r="F52">
        <v>18</v>
      </c>
      <c r="G52">
        <v>72</v>
      </c>
      <c r="H52" s="18">
        <v>90000</v>
      </c>
      <c r="I52" t="s">
        <v>311</v>
      </c>
      <c r="K52">
        <v>17</v>
      </c>
      <c r="L52">
        <v>11241</v>
      </c>
      <c r="M52">
        <v>149000</v>
      </c>
      <c r="N52" t="s">
        <v>311</v>
      </c>
      <c r="P52" t="s">
        <v>232</v>
      </c>
      <c r="Q52">
        <v>25</v>
      </c>
      <c r="R52" s="7">
        <v>142591.35999999999</v>
      </c>
    </row>
    <row r="53" spans="6:18" x14ac:dyDescent="0.2">
      <c r="F53">
        <v>19</v>
      </c>
      <c r="G53">
        <v>66</v>
      </c>
      <c r="H53" s="18">
        <v>159000</v>
      </c>
      <c r="I53" t="s">
        <v>311</v>
      </c>
      <c r="K53">
        <v>18</v>
      </c>
      <c r="L53">
        <v>10791</v>
      </c>
      <c r="M53">
        <v>90000</v>
      </c>
      <c r="N53" t="s">
        <v>311</v>
      </c>
      <c r="P53" t="s">
        <v>247</v>
      </c>
      <c r="Q53">
        <v>2</v>
      </c>
      <c r="R53" s="7">
        <v>137500</v>
      </c>
    </row>
    <row r="54" spans="6:18" x14ac:dyDescent="0.2">
      <c r="F54">
        <v>20</v>
      </c>
      <c r="G54">
        <v>70</v>
      </c>
      <c r="H54" s="18">
        <v>139000</v>
      </c>
      <c r="I54" t="s">
        <v>311</v>
      </c>
      <c r="K54">
        <v>19</v>
      </c>
      <c r="L54">
        <v>13695</v>
      </c>
      <c r="M54">
        <v>159000</v>
      </c>
      <c r="N54" t="s">
        <v>311</v>
      </c>
      <c r="P54" t="s">
        <v>151</v>
      </c>
      <c r="Q54">
        <v>74</v>
      </c>
      <c r="R54" s="7">
        <v>136793.13513513515</v>
      </c>
    </row>
    <row r="55" spans="6:18" x14ac:dyDescent="0.2">
      <c r="F55">
        <v>21</v>
      </c>
      <c r="G55">
        <v>101</v>
      </c>
      <c r="H55" s="18">
        <v>325300</v>
      </c>
      <c r="I55" t="s">
        <v>311</v>
      </c>
      <c r="K55">
        <v>20</v>
      </c>
      <c r="L55">
        <v>7560</v>
      </c>
      <c r="M55">
        <v>139000</v>
      </c>
      <c r="N55" t="s">
        <v>311</v>
      </c>
      <c r="P55" t="s">
        <v>143</v>
      </c>
      <c r="Q55">
        <v>113</v>
      </c>
      <c r="R55" s="7">
        <v>128225.30088495575</v>
      </c>
    </row>
    <row r="56" spans="6:18" x14ac:dyDescent="0.2">
      <c r="F56">
        <v>22</v>
      </c>
      <c r="G56">
        <v>57</v>
      </c>
      <c r="H56" s="18">
        <v>139400</v>
      </c>
      <c r="I56" t="s">
        <v>311</v>
      </c>
      <c r="K56">
        <v>21</v>
      </c>
      <c r="L56">
        <v>14215</v>
      </c>
      <c r="M56">
        <v>325300</v>
      </c>
      <c r="N56" t="s">
        <v>311</v>
      </c>
      <c r="P56" t="s">
        <v>185</v>
      </c>
      <c r="Q56">
        <v>100</v>
      </c>
      <c r="R56" s="7">
        <v>128219.7</v>
      </c>
    </row>
    <row r="57" spans="6:18" x14ac:dyDescent="0.2">
      <c r="F57">
        <v>23</v>
      </c>
      <c r="G57">
        <v>75</v>
      </c>
      <c r="H57" s="18">
        <v>230000</v>
      </c>
      <c r="I57" t="s">
        <v>311</v>
      </c>
      <c r="K57">
        <v>22</v>
      </c>
      <c r="L57">
        <v>7449</v>
      </c>
      <c r="M57">
        <v>139400</v>
      </c>
      <c r="N57" t="s">
        <v>311</v>
      </c>
      <c r="P57" t="s">
        <v>148</v>
      </c>
      <c r="Q57">
        <v>58</v>
      </c>
      <c r="R57" s="7">
        <v>124834.05172413793</v>
      </c>
    </row>
    <row r="58" spans="6:18" x14ac:dyDescent="0.2">
      <c r="F58">
        <v>24</v>
      </c>
      <c r="G58">
        <v>44</v>
      </c>
      <c r="H58" s="18">
        <v>129900</v>
      </c>
      <c r="I58" t="s">
        <v>311</v>
      </c>
      <c r="K58">
        <v>23</v>
      </c>
      <c r="L58">
        <v>9742</v>
      </c>
      <c r="M58">
        <v>230000</v>
      </c>
      <c r="N58" t="s">
        <v>311</v>
      </c>
      <c r="P58" t="s">
        <v>228</v>
      </c>
      <c r="Q58">
        <v>16</v>
      </c>
      <c r="R58" s="7">
        <v>104493.75</v>
      </c>
    </row>
    <row r="59" spans="6:18" x14ac:dyDescent="0.2">
      <c r="F59">
        <v>25</v>
      </c>
      <c r="G59">
        <v>69</v>
      </c>
      <c r="H59" s="18">
        <v>154000</v>
      </c>
      <c r="I59" t="s">
        <v>311</v>
      </c>
      <c r="K59">
        <v>24</v>
      </c>
      <c r="L59">
        <v>4224</v>
      </c>
      <c r="M59">
        <v>129900</v>
      </c>
      <c r="N59" t="s">
        <v>311</v>
      </c>
      <c r="P59" t="s">
        <v>176</v>
      </c>
      <c r="Q59">
        <v>37</v>
      </c>
      <c r="R59" s="7">
        <v>100123.78378378379</v>
      </c>
    </row>
    <row r="60" spans="6:18" x14ac:dyDescent="0.2">
      <c r="F60">
        <v>26</v>
      </c>
      <c r="G60">
        <v>110</v>
      </c>
      <c r="H60" s="18">
        <v>256300</v>
      </c>
      <c r="I60" t="s">
        <v>311</v>
      </c>
      <c r="K60">
        <v>25</v>
      </c>
      <c r="L60">
        <v>8246</v>
      </c>
      <c r="M60">
        <v>154000</v>
      </c>
      <c r="N60" t="s">
        <v>311</v>
      </c>
      <c r="P60" t="s">
        <v>178</v>
      </c>
      <c r="Q60">
        <v>17</v>
      </c>
      <c r="R60" s="7">
        <v>98576.470588235301</v>
      </c>
    </row>
    <row r="61" spans="6:18" x14ac:dyDescent="0.2">
      <c r="F61">
        <v>27</v>
      </c>
      <c r="G61">
        <v>60</v>
      </c>
      <c r="H61" s="18">
        <v>134800</v>
      </c>
      <c r="I61" t="s">
        <v>311</v>
      </c>
      <c r="K61">
        <v>26</v>
      </c>
      <c r="L61">
        <v>14230</v>
      </c>
      <c r="M61">
        <v>256300</v>
      </c>
      <c r="N61" t="s">
        <v>311</v>
      </c>
    </row>
    <row r="62" spans="6:18" x14ac:dyDescent="0.2">
      <c r="F62">
        <v>28</v>
      </c>
      <c r="G62">
        <v>98</v>
      </c>
      <c r="H62" s="18">
        <v>306000</v>
      </c>
      <c r="I62" t="s">
        <v>311</v>
      </c>
      <c r="K62">
        <v>27</v>
      </c>
      <c r="L62">
        <v>7200</v>
      </c>
      <c r="M62">
        <v>134800</v>
      </c>
      <c r="N62" t="s">
        <v>311</v>
      </c>
    </row>
    <row r="63" spans="6:18" x14ac:dyDescent="0.2">
      <c r="F63">
        <v>29</v>
      </c>
      <c r="G63">
        <v>47</v>
      </c>
      <c r="H63" s="18">
        <v>207500</v>
      </c>
      <c r="I63" t="s">
        <v>311</v>
      </c>
      <c r="K63">
        <v>28</v>
      </c>
      <c r="L63">
        <v>11478</v>
      </c>
      <c r="M63">
        <v>306000</v>
      </c>
      <c r="N63" t="s">
        <v>311</v>
      </c>
    </row>
    <row r="64" spans="6:18" x14ac:dyDescent="0.2">
      <c r="F64">
        <v>30</v>
      </c>
      <c r="G64">
        <v>60</v>
      </c>
      <c r="H64" s="18">
        <v>68500</v>
      </c>
      <c r="I64" t="s">
        <v>311</v>
      </c>
      <c r="K64">
        <v>29</v>
      </c>
      <c r="L64">
        <v>16321</v>
      </c>
      <c r="M64">
        <v>207500</v>
      </c>
      <c r="N64" t="s">
        <v>311</v>
      </c>
    </row>
    <row r="65" spans="6:14" x14ac:dyDescent="0.2">
      <c r="F65">
        <v>31</v>
      </c>
      <c r="G65">
        <v>50</v>
      </c>
      <c r="H65" s="18">
        <v>40000</v>
      </c>
      <c r="I65" t="s">
        <v>311</v>
      </c>
      <c r="K65">
        <v>30</v>
      </c>
      <c r="L65">
        <v>6324</v>
      </c>
      <c r="M65">
        <v>68500</v>
      </c>
      <c r="N65" t="s">
        <v>311</v>
      </c>
    </row>
    <row r="66" spans="6:14" x14ac:dyDescent="0.2">
      <c r="F66">
        <v>32</v>
      </c>
      <c r="G66">
        <v>69</v>
      </c>
      <c r="H66" s="18">
        <v>149350</v>
      </c>
      <c r="I66" t="s">
        <v>311</v>
      </c>
      <c r="K66">
        <v>31</v>
      </c>
      <c r="L66">
        <v>8500</v>
      </c>
      <c r="M66">
        <v>40000</v>
      </c>
      <c r="N66" t="s">
        <v>311</v>
      </c>
    </row>
    <row r="67" spans="6:14" x14ac:dyDescent="0.2">
      <c r="F67">
        <v>33</v>
      </c>
      <c r="G67">
        <v>85</v>
      </c>
      <c r="H67" s="18">
        <v>179900</v>
      </c>
      <c r="I67" t="s">
        <v>311</v>
      </c>
      <c r="K67">
        <v>32</v>
      </c>
      <c r="L67">
        <v>8544</v>
      </c>
      <c r="M67">
        <v>149350</v>
      </c>
      <c r="N67" t="s">
        <v>311</v>
      </c>
    </row>
    <row r="68" spans="6:14" x14ac:dyDescent="0.2">
      <c r="F68">
        <v>34</v>
      </c>
      <c r="G68">
        <v>70</v>
      </c>
      <c r="H68" s="18">
        <v>165500</v>
      </c>
      <c r="I68" t="s">
        <v>311</v>
      </c>
      <c r="K68">
        <v>33</v>
      </c>
      <c r="L68">
        <v>11049</v>
      </c>
      <c r="M68">
        <v>179900</v>
      </c>
      <c r="N68" t="s">
        <v>311</v>
      </c>
    </row>
    <row r="69" spans="6:14" x14ac:dyDescent="0.2">
      <c r="F69">
        <v>35</v>
      </c>
      <c r="G69">
        <v>60</v>
      </c>
      <c r="H69" s="18">
        <v>277500</v>
      </c>
      <c r="I69" t="s">
        <v>311</v>
      </c>
      <c r="K69">
        <v>34</v>
      </c>
      <c r="L69">
        <v>10552</v>
      </c>
      <c r="M69">
        <v>165500</v>
      </c>
      <c r="N69" t="s">
        <v>311</v>
      </c>
    </row>
    <row r="70" spans="6:14" x14ac:dyDescent="0.2">
      <c r="F70">
        <v>36</v>
      </c>
      <c r="G70">
        <v>108</v>
      </c>
      <c r="H70" s="18">
        <v>309000</v>
      </c>
      <c r="I70" t="s">
        <v>311</v>
      </c>
      <c r="K70">
        <v>35</v>
      </c>
      <c r="L70">
        <v>7313</v>
      </c>
      <c r="M70">
        <v>277500</v>
      </c>
      <c r="N70" t="s">
        <v>311</v>
      </c>
    </row>
    <row r="71" spans="6:14" x14ac:dyDescent="0.2">
      <c r="F71">
        <v>37</v>
      </c>
      <c r="G71">
        <v>112</v>
      </c>
      <c r="H71" s="18">
        <v>145000</v>
      </c>
      <c r="I71" t="s">
        <v>311</v>
      </c>
      <c r="K71">
        <v>36</v>
      </c>
      <c r="L71">
        <v>13418</v>
      </c>
      <c r="M71">
        <v>309000</v>
      </c>
      <c r="N71" t="s">
        <v>311</v>
      </c>
    </row>
    <row r="72" spans="6:14" x14ac:dyDescent="0.2">
      <c r="F72">
        <v>38</v>
      </c>
      <c r="G72">
        <v>74</v>
      </c>
      <c r="H72" s="18">
        <v>153000</v>
      </c>
      <c r="I72" t="s">
        <v>311</v>
      </c>
      <c r="K72">
        <v>37</v>
      </c>
      <c r="L72">
        <v>10859</v>
      </c>
      <c r="M72">
        <v>145000</v>
      </c>
      <c r="N72" t="s">
        <v>311</v>
      </c>
    </row>
    <row r="73" spans="6:14" x14ac:dyDescent="0.2">
      <c r="F73">
        <v>39</v>
      </c>
      <c r="G73">
        <v>68</v>
      </c>
      <c r="H73" s="18">
        <v>109000</v>
      </c>
      <c r="I73" t="s">
        <v>311</v>
      </c>
      <c r="K73">
        <v>38</v>
      </c>
      <c r="L73">
        <v>8532</v>
      </c>
      <c r="M73">
        <v>153000</v>
      </c>
      <c r="N73" t="s">
        <v>311</v>
      </c>
    </row>
    <row r="74" spans="6:14" x14ac:dyDescent="0.2">
      <c r="F74">
        <v>40</v>
      </c>
      <c r="G74">
        <v>65</v>
      </c>
      <c r="H74" s="18">
        <v>82000</v>
      </c>
      <c r="I74" t="s">
        <v>311</v>
      </c>
      <c r="K74">
        <v>39</v>
      </c>
      <c r="L74">
        <v>7922</v>
      </c>
      <c r="M74">
        <v>109000</v>
      </c>
      <c r="N74" t="s">
        <v>311</v>
      </c>
    </row>
    <row r="75" spans="6:14" x14ac:dyDescent="0.2">
      <c r="F75">
        <v>41</v>
      </c>
      <c r="G75">
        <v>84</v>
      </c>
      <c r="H75" s="18">
        <v>160000</v>
      </c>
      <c r="I75" t="s">
        <v>311</v>
      </c>
      <c r="K75">
        <v>40</v>
      </c>
      <c r="L75">
        <v>6040</v>
      </c>
      <c r="M75">
        <v>82000</v>
      </c>
      <c r="N75" t="s">
        <v>311</v>
      </c>
    </row>
    <row r="76" spans="6:14" x14ac:dyDescent="0.2">
      <c r="F76">
        <v>42</v>
      </c>
      <c r="G76">
        <v>115</v>
      </c>
      <c r="H76" s="18">
        <v>170000</v>
      </c>
      <c r="I76" t="s">
        <v>311</v>
      </c>
      <c r="K76">
        <v>41</v>
      </c>
      <c r="L76">
        <v>8658</v>
      </c>
      <c r="M76">
        <v>160000</v>
      </c>
      <c r="N76" t="s">
        <v>311</v>
      </c>
    </row>
    <row r="77" spans="6:14" x14ac:dyDescent="0.2">
      <c r="F77">
        <v>43</v>
      </c>
      <c r="G77">
        <v>69</v>
      </c>
      <c r="H77" s="18">
        <v>144000</v>
      </c>
      <c r="I77" t="s">
        <v>311</v>
      </c>
      <c r="K77">
        <v>42</v>
      </c>
      <c r="L77">
        <v>16905</v>
      </c>
      <c r="M77">
        <v>170000</v>
      </c>
      <c r="N77" t="s">
        <v>311</v>
      </c>
    </row>
    <row r="78" spans="6:14" x14ac:dyDescent="0.2">
      <c r="F78">
        <v>44</v>
      </c>
      <c r="G78">
        <v>69</v>
      </c>
      <c r="H78" s="18">
        <v>130250</v>
      </c>
      <c r="I78" t="s">
        <v>311</v>
      </c>
      <c r="K78">
        <v>43</v>
      </c>
      <c r="L78">
        <v>9180</v>
      </c>
      <c r="M78">
        <v>144000</v>
      </c>
      <c r="N78" t="s">
        <v>311</v>
      </c>
    </row>
    <row r="79" spans="6:14" x14ac:dyDescent="0.2">
      <c r="F79">
        <v>45</v>
      </c>
      <c r="G79">
        <v>70</v>
      </c>
      <c r="H79" s="18">
        <v>141000</v>
      </c>
      <c r="I79" t="s">
        <v>311</v>
      </c>
      <c r="K79">
        <v>44</v>
      </c>
      <c r="L79">
        <v>9200</v>
      </c>
      <c r="M79">
        <v>130250</v>
      </c>
      <c r="N79" t="s">
        <v>311</v>
      </c>
    </row>
    <row r="80" spans="6:14" x14ac:dyDescent="0.2">
      <c r="F80">
        <v>46</v>
      </c>
      <c r="G80">
        <v>61</v>
      </c>
      <c r="H80" s="18">
        <v>319900</v>
      </c>
      <c r="I80" t="s">
        <v>311</v>
      </c>
      <c r="K80">
        <v>45</v>
      </c>
      <c r="L80">
        <v>7945</v>
      </c>
      <c r="M80">
        <v>141000</v>
      </c>
      <c r="N80" t="s">
        <v>311</v>
      </c>
    </row>
    <row r="81" spans="6:14" x14ac:dyDescent="0.2">
      <c r="F81">
        <v>47</v>
      </c>
      <c r="G81">
        <v>48</v>
      </c>
      <c r="H81" s="18">
        <v>239686</v>
      </c>
      <c r="I81" t="s">
        <v>311</v>
      </c>
      <c r="K81">
        <v>46</v>
      </c>
      <c r="L81">
        <v>7658</v>
      </c>
      <c r="M81">
        <v>319900</v>
      </c>
      <c r="N81" t="s">
        <v>311</v>
      </c>
    </row>
    <row r="82" spans="6:14" x14ac:dyDescent="0.2">
      <c r="F82">
        <v>48</v>
      </c>
      <c r="G82">
        <v>84</v>
      </c>
      <c r="H82" s="18">
        <v>249700</v>
      </c>
      <c r="I82" t="s">
        <v>311</v>
      </c>
      <c r="K82">
        <v>47</v>
      </c>
      <c r="L82">
        <v>12822</v>
      </c>
      <c r="M82">
        <v>239686</v>
      </c>
      <c r="N82" t="s">
        <v>311</v>
      </c>
    </row>
    <row r="83" spans="6:14" x14ac:dyDescent="0.2">
      <c r="F83">
        <v>49</v>
      </c>
      <c r="G83">
        <v>33</v>
      </c>
      <c r="H83" s="18">
        <v>113000</v>
      </c>
      <c r="I83" t="s">
        <v>311</v>
      </c>
      <c r="K83">
        <v>48</v>
      </c>
      <c r="L83">
        <v>11096</v>
      </c>
      <c r="M83">
        <v>249700</v>
      </c>
      <c r="N83" t="s">
        <v>311</v>
      </c>
    </row>
    <row r="84" spans="6:14" x14ac:dyDescent="0.2">
      <c r="F84">
        <v>50</v>
      </c>
      <c r="G84">
        <v>66</v>
      </c>
      <c r="H84" s="18">
        <v>127000</v>
      </c>
      <c r="I84" t="s">
        <v>311</v>
      </c>
      <c r="K84">
        <v>49</v>
      </c>
      <c r="L84">
        <v>4456</v>
      </c>
      <c r="M84">
        <v>113000</v>
      </c>
      <c r="N84" t="s">
        <v>311</v>
      </c>
    </row>
    <row r="85" spans="6:14" x14ac:dyDescent="0.2">
      <c r="F85">
        <v>51</v>
      </c>
      <c r="G85">
        <v>69</v>
      </c>
      <c r="H85" s="18">
        <v>177000</v>
      </c>
      <c r="I85" t="s">
        <v>311</v>
      </c>
      <c r="K85">
        <v>50</v>
      </c>
      <c r="L85">
        <v>7742</v>
      </c>
      <c r="M85">
        <v>127000</v>
      </c>
      <c r="N85" t="s">
        <v>311</v>
      </c>
    </row>
    <row r="86" spans="6:14" x14ac:dyDescent="0.2">
      <c r="F86">
        <v>52</v>
      </c>
      <c r="G86">
        <v>52</v>
      </c>
      <c r="H86" s="18">
        <v>114500</v>
      </c>
      <c r="I86" t="s">
        <v>311</v>
      </c>
      <c r="K86">
        <v>51</v>
      </c>
      <c r="L86">
        <v>13869</v>
      </c>
      <c r="M86">
        <v>177000</v>
      </c>
      <c r="N86" t="s">
        <v>311</v>
      </c>
    </row>
    <row r="87" spans="6:14" x14ac:dyDescent="0.2">
      <c r="F87">
        <v>53</v>
      </c>
      <c r="G87">
        <v>110</v>
      </c>
      <c r="H87" s="18">
        <v>110000</v>
      </c>
      <c r="I87" t="s">
        <v>311</v>
      </c>
      <c r="K87">
        <v>52</v>
      </c>
      <c r="L87">
        <v>6240</v>
      </c>
      <c r="M87">
        <v>114500</v>
      </c>
      <c r="N87" t="s">
        <v>311</v>
      </c>
    </row>
    <row r="88" spans="6:14" x14ac:dyDescent="0.2">
      <c r="F88">
        <v>55</v>
      </c>
      <c r="G88">
        <v>60</v>
      </c>
      <c r="H88" s="18">
        <v>130000</v>
      </c>
      <c r="I88" t="s">
        <v>311</v>
      </c>
      <c r="K88">
        <v>53</v>
      </c>
      <c r="L88">
        <v>8472</v>
      </c>
      <c r="M88">
        <v>110000</v>
      </c>
      <c r="N88" t="s">
        <v>311</v>
      </c>
    </row>
    <row r="89" spans="6:14" x14ac:dyDescent="0.2">
      <c r="F89">
        <v>56</v>
      </c>
      <c r="G89">
        <v>100</v>
      </c>
      <c r="H89" s="18">
        <v>180500</v>
      </c>
      <c r="I89" t="s">
        <v>311</v>
      </c>
      <c r="K89">
        <v>55</v>
      </c>
      <c r="L89">
        <v>7134</v>
      </c>
      <c r="M89">
        <v>130000</v>
      </c>
      <c r="N89" t="s">
        <v>311</v>
      </c>
    </row>
    <row r="90" spans="6:14" x14ac:dyDescent="0.2">
      <c r="F90">
        <v>57</v>
      </c>
      <c r="G90">
        <v>24</v>
      </c>
      <c r="H90" s="18">
        <v>172500</v>
      </c>
      <c r="I90" t="s">
        <v>311</v>
      </c>
      <c r="K90">
        <v>56</v>
      </c>
      <c r="L90">
        <v>10175</v>
      </c>
      <c r="M90">
        <v>180500</v>
      </c>
      <c r="N90" t="s">
        <v>311</v>
      </c>
    </row>
    <row r="91" spans="6:14" x14ac:dyDescent="0.2">
      <c r="F91">
        <v>58</v>
      </c>
      <c r="G91">
        <v>89</v>
      </c>
      <c r="H91" s="18">
        <v>196500</v>
      </c>
      <c r="I91" t="s">
        <v>311</v>
      </c>
      <c r="K91">
        <v>57</v>
      </c>
      <c r="L91">
        <v>2645</v>
      </c>
      <c r="M91">
        <v>172500</v>
      </c>
      <c r="N91" t="s">
        <v>311</v>
      </c>
    </row>
    <row r="92" spans="6:14" x14ac:dyDescent="0.2">
      <c r="F92">
        <v>60</v>
      </c>
      <c r="G92">
        <v>60</v>
      </c>
      <c r="H92" s="18">
        <v>124900</v>
      </c>
      <c r="I92" t="s">
        <v>311</v>
      </c>
      <c r="K92">
        <v>58</v>
      </c>
      <c r="L92">
        <v>11645</v>
      </c>
      <c r="M92">
        <v>196500</v>
      </c>
      <c r="N92" t="s">
        <v>311</v>
      </c>
    </row>
    <row r="93" spans="6:14" x14ac:dyDescent="0.2">
      <c r="F93">
        <v>61</v>
      </c>
      <c r="G93">
        <v>63</v>
      </c>
      <c r="H93" s="18">
        <v>158000</v>
      </c>
      <c r="I93" t="s">
        <v>311</v>
      </c>
      <c r="K93">
        <v>59</v>
      </c>
      <c r="L93">
        <v>13682</v>
      </c>
      <c r="M93">
        <v>438780</v>
      </c>
      <c r="N93" t="s">
        <v>311</v>
      </c>
    </row>
    <row r="94" spans="6:14" x14ac:dyDescent="0.2">
      <c r="F94">
        <v>62</v>
      </c>
      <c r="G94">
        <v>60</v>
      </c>
      <c r="H94" s="18">
        <v>101000</v>
      </c>
      <c r="I94" t="s">
        <v>311</v>
      </c>
      <c r="K94">
        <v>60</v>
      </c>
      <c r="L94">
        <v>7200</v>
      </c>
      <c r="M94">
        <v>124900</v>
      </c>
      <c r="N94" t="s">
        <v>311</v>
      </c>
    </row>
    <row r="95" spans="6:14" x14ac:dyDescent="0.2">
      <c r="F95">
        <v>63</v>
      </c>
      <c r="G95">
        <v>44</v>
      </c>
      <c r="H95" s="18">
        <v>202500</v>
      </c>
      <c r="I95" t="s">
        <v>311</v>
      </c>
      <c r="K95">
        <v>61</v>
      </c>
      <c r="L95">
        <v>13072</v>
      </c>
      <c r="M95">
        <v>158000</v>
      </c>
      <c r="N95" t="s">
        <v>311</v>
      </c>
    </row>
    <row r="96" spans="6:14" x14ac:dyDescent="0.2">
      <c r="F96">
        <v>64</v>
      </c>
      <c r="G96">
        <v>50</v>
      </c>
      <c r="H96" s="18">
        <v>140000</v>
      </c>
      <c r="I96" t="s">
        <v>311</v>
      </c>
      <c r="K96">
        <v>62</v>
      </c>
      <c r="L96">
        <v>7200</v>
      </c>
      <c r="M96">
        <v>101000</v>
      </c>
      <c r="N96" t="s">
        <v>311</v>
      </c>
    </row>
    <row r="97" spans="6:14" x14ac:dyDescent="0.2">
      <c r="F97">
        <v>65</v>
      </c>
      <c r="G97">
        <v>69</v>
      </c>
      <c r="H97" s="18">
        <v>219500</v>
      </c>
      <c r="I97" t="s">
        <v>311</v>
      </c>
      <c r="K97">
        <v>63</v>
      </c>
      <c r="L97">
        <v>6442</v>
      </c>
      <c r="M97">
        <v>202500</v>
      </c>
      <c r="N97" t="s">
        <v>311</v>
      </c>
    </row>
    <row r="98" spans="6:14" x14ac:dyDescent="0.2">
      <c r="F98">
        <v>66</v>
      </c>
      <c r="G98">
        <v>76</v>
      </c>
      <c r="H98" s="18">
        <v>317000</v>
      </c>
      <c r="I98" t="s">
        <v>311</v>
      </c>
      <c r="K98">
        <v>64</v>
      </c>
      <c r="L98">
        <v>10300</v>
      </c>
      <c r="M98">
        <v>140000</v>
      </c>
      <c r="N98" t="s">
        <v>311</v>
      </c>
    </row>
    <row r="99" spans="6:14" x14ac:dyDescent="0.2">
      <c r="F99">
        <v>67</v>
      </c>
      <c r="G99">
        <v>69</v>
      </c>
      <c r="H99" s="18">
        <v>180000</v>
      </c>
      <c r="I99" t="s">
        <v>311</v>
      </c>
      <c r="K99">
        <v>65</v>
      </c>
      <c r="L99">
        <v>9375</v>
      </c>
      <c r="M99">
        <v>219500</v>
      </c>
      <c r="N99" t="s">
        <v>311</v>
      </c>
    </row>
    <row r="100" spans="6:14" x14ac:dyDescent="0.2">
      <c r="F100">
        <v>68</v>
      </c>
      <c r="G100">
        <v>72</v>
      </c>
      <c r="H100" s="18">
        <v>226000</v>
      </c>
      <c r="I100" t="s">
        <v>311</v>
      </c>
      <c r="K100">
        <v>66</v>
      </c>
      <c r="L100">
        <v>9591</v>
      </c>
      <c r="M100">
        <v>317000</v>
      </c>
      <c r="N100" t="s">
        <v>311</v>
      </c>
    </row>
    <row r="101" spans="6:14" x14ac:dyDescent="0.2">
      <c r="F101">
        <v>69</v>
      </c>
      <c r="G101">
        <v>47</v>
      </c>
      <c r="H101" s="18">
        <v>80000</v>
      </c>
      <c r="I101" t="s">
        <v>311</v>
      </c>
      <c r="K101">
        <v>68</v>
      </c>
      <c r="L101">
        <v>10665</v>
      </c>
      <c r="M101">
        <v>226000</v>
      </c>
      <c r="N101" t="s">
        <v>311</v>
      </c>
    </row>
    <row r="102" spans="6:14" x14ac:dyDescent="0.2">
      <c r="F102">
        <v>70</v>
      </c>
      <c r="G102">
        <v>81</v>
      </c>
      <c r="H102" s="18">
        <v>225000</v>
      </c>
      <c r="I102" t="s">
        <v>311</v>
      </c>
      <c r="K102">
        <v>69</v>
      </c>
      <c r="L102">
        <v>4608</v>
      </c>
      <c r="M102">
        <v>80000</v>
      </c>
      <c r="N102" t="s">
        <v>311</v>
      </c>
    </row>
    <row r="103" spans="6:14" x14ac:dyDescent="0.2">
      <c r="F103">
        <v>71</v>
      </c>
      <c r="G103">
        <v>95</v>
      </c>
      <c r="H103" s="18">
        <v>244000</v>
      </c>
      <c r="I103" t="s">
        <v>311</v>
      </c>
      <c r="K103">
        <v>70</v>
      </c>
      <c r="L103">
        <v>15593</v>
      </c>
      <c r="M103">
        <v>225000</v>
      </c>
      <c r="N103" t="s">
        <v>311</v>
      </c>
    </row>
    <row r="104" spans="6:14" x14ac:dyDescent="0.2">
      <c r="F104">
        <v>72</v>
      </c>
      <c r="G104">
        <v>69</v>
      </c>
      <c r="H104" s="18">
        <v>129500</v>
      </c>
      <c r="I104" t="s">
        <v>311</v>
      </c>
      <c r="K104">
        <v>71</v>
      </c>
      <c r="L104">
        <v>13651</v>
      </c>
      <c r="M104">
        <v>244000</v>
      </c>
      <c r="N104" t="s">
        <v>311</v>
      </c>
    </row>
    <row r="105" spans="6:14" x14ac:dyDescent="0.2">
      <c r="F105">
        <v>73</v>
      </c>
      <c r="G105">
        <v>74</v>
      </c>
      <c r="H105" s="18">
        <v>185000</v>
      </c>
      <c r="I105" t="s">
        <v>311</v>
      </c>
      <c r="K105">
        <v>72</v>
      </c>
      <c r="L105">
        <v>7599</v>
      </c>
      <c r="M105">
        <v>129500</v>
      </c>
      <c r="N105" t="s">
        <v>311</v>
      </c>
    </row>
    <row r="106" spans="6:14" x14ac:dyDescent="0.2">
      <c r="F106">
        <v>74</v>
      </c>
      <c r="G106">
        <v>85</v>
      </c>
      <c r="H106" s="18">
        <v>144900</v>
      </c>
      <c r="I106" t="s">
        <v>311</v>
      </c>
      <c r="K106">
        <v>73</v>
      </c>
      <c r="L106">
        <v>10141</v>
      </c>
      <c r="M106">
        <v>185000</v>
      </c>
      <c r="N106" t="s">
        <v>311</v>
      </c>
    </row>
    <row r="107" spans="6:14" x14ac:dyDescent="0.2">
      <c r="F107">
        <v>75</v>
      </c>
      <c r="G107">
        <v>60</v>
      </c>
      <c r="H107" s="18">
        <v>107400</v>
      </c>
      <c r="I107" t="s">
        <v>311</v>
      </c>
      <c r="K107">
        <v>74</v>
      </c>
      <c r="L107">
        <v>10200</v>
      </c>
      <c r="M107">
        <v>144900</v>
      </c>
      <c r="N107" t="s">
        <v>311</v>
      </c>
    </row>
    <row r="108" spans="6:14" x14ac:dyDescent="0.2">
      <c r="F108">
        <v>76</v>
      </c>
      <c r="G108">
        <v>21</v>
      </c>
      <c r="H108" s="18">
        <v>91000</v>
      </c>
      <c r="I108" t="s">
        <v>311</v>
      </c>
      <c r="K108">
        <v>75</v>
      </c>
      <c r="L108">
        <v>5790</v>
      </c>
      <c r="M108">
        <v>107400</v>
      </c>
      <c r="N108" t="s">
        <v>311</v>
      </c>
    </row>
    <row r="109" spans="6:14" x14ac:dyDescent="0.2">
      <c r="F109">
        <v>77</v>
      </c>
      <c r="G109">
        <v>69</v>
      </c>
      <c r="H109" s="18">
        <v>135750</v>
      </c>
      <c r="I109" t="s">
        <v>311</v>
      </c>
      <c r="K109">
        <v>76</v>
      </c>
      <c r="L109">
        <v>1596</v>
      </c>
      <c r="M109">
        <v>91000</v>
      </c>
      <c r="N109" t="s">
        <v>311</v>
      </c>
    </row>
    <row r="110" spans="6:14" x14ac:dyDescent="0.2">
      <c r="F110">
        <v>78</v>
      </c>
      <c r="G110">
        <v>50</v>
      </c>
      <c r="H110" s="18">
        <v>127000</v>
      </c>
      <c r="I110" t="s">
        <v>311</v>
      </c>
      <c r="K110">
        <v>77</v>
      </c>
      <c r="L110">
        <v>8475</v>
      </c>
      <c r="M110">
        <v>135750</v>
      </c>
      <c r="N110" t="s">
        <v>311</v>
      </c>
    </row>
    <row r="111" spans="6:14" x14ac:dyDescent="0.2">
      <c r="F111">
        <v>79</v>
      </c>
      <c r="G111">
        <v>72</v>
      </c>
      <c r="H111" s="18">
        <v>136500</v>
      </c>
      <c r="I111" t="s">
        <v>311</v>
      </c>
      <c r="K111">
        <v>78</v>
      </c>
      <c r="L111">
        <v>8635</v>
      </c>
      <c r="M111">
        <v>127000</v>
      </c>
      <c r="N111" t="s">
        <v>311</v>
      </c>
    </row>
    <row r="112" spans="6:14" x14ac:dyDescent="0.2">
      <c r="F112">
        <v>80</v>
      </c>
      <c r="G112">
        <v>60</v>
      </c>
      <c r="H112" s="18">
        <v>110000</v>
      </c>
      <c r="I112" t="s">
        <v>311</v>
      </c>
      <c r="K112">
        <v>79</v>
      </c>
      <c r="L112">
        <v>10778</v>
      </c>
      <c r="M112">
        <v>136500</v>
      </c>
      <c r="N112" t="s">
        <v>311</v>
      </c>
    </row>
    <row r="113" spans="6:14" x14ac:dyDescent="0.2">
      <c r="F113">
        <v>81</v>
      </c>
      <c r="G113">
        <v>100</v>
      </c>
      <c r="H113" s="18">
        <v>193500</v>
      </c>
      <c r="I113" t="s">
        <v>311</v>
      </c>
      <c r="K113">
        <v>80</v>
      </c>
      <c r="L113">
        <v>10440</v>
      </c>
      <c r="M113">
        <v>110000</v>
      </c>
      <c r="N113" t="s">
        <v>311</v>
      </c>
    </row>
    <row r="114" spans="6:14" x14ac:dyDescent="0.2">
      <c r="F114">
        <v>82</v>
      </c>
      <c r="G114">
        <v>32</v>
      </c>
      <c r="H114" s="18">
        <v>153500</v>
      </c>
      <c r="I114" t="s">
        <v>311</v>
      </c>
      <c r="K114">
        <v>81</v>
      </c>
      <c r="L114">
        <v>13000</v>
      </c>
      <c r="M114">
        <v>193500</v>
      </c>
      <c r="N114" t="s">
        <v>311</v>
      </c>
    </row>
    <row r="115" spans="6:14" x14ac:dyDescent="0.2">
      <c r="F115">
        <v>83</v>
      </c>
      <c r="G115">
        <v>78</v>
      </c>
      <c r="H115" s="18">
        <v>245000</v>
      </c>
      <c r="I115" t="s">
        <v>311</v>
      </c>
      <c r="K115">
        <v>82</v>
      </c>
      <c r="L115">
        <v>4500</v>
      </c>
      <c r="M115">
        <v>153500</v>
      </c>
      <c r="N115" t="s">
        <v>311</v>
      </c>
    </row>
    <row r="116" spans="6:14" x14ac:dyDescent="0.2">
      <c r="F116">
        <v>84</v>
      </c>
      <c r="G116">
        <v>80</v>
      </c>
      <c r="H116" s="18">
        <v>126500</v>
      </c>
      <c r="I116" t="s">
        <v>311</v>
      </c>
      <c r="K116">
        <v>83</v>
      </c>
      <c r="L116">
        <v>10206</v>
      </c>
      <c r="M116">
        <v>245000</v>
      </c>
      <c r="N116" t="s">
        <v>311</v>
      </c>
    </row>
    <row r="117" spans="6:14" x14ac:dyDescent="0.2">
      <c r="F117">
        <v>85</v>
      </c>
      <c r="G117">
        <v>69</v>
      </c>
      <c r="H117" s="18">
        <v>168500</v>
      </c>
      <c r="I117" t="s">
        <v>311</v>
      </c>
      <c r="K117">
        <v>84</v>
      </c>
      <c r="L117">
        <v>8892</v>
      </c>
      <c r="M117">
        <v>126500</v>
      </c>
      <c r="N117" t="s">
        <v>311</v>
      </c>
    </row>
    <row r="118" spans="6:14" x14ac:dyDescent="0.2">
      <c r="F118">
        <v>86</v>
      </c>
      <c r="G118">
        <v>121</v>
      </c>
      <c r="H118" s="18">
        <v>260000</v>
      </c>
      <c r="I118" t="s">
        <v>311</v>
      </c>
      <c r="K118">
        <v>85</v>
      </c>
      <c r="L118">
        <v>8530</v>
      </c>
      <c r="M118">
        <v>168500</v>
      </c>
      <c r="N118" t="s">
        <v>311</v>
      </c>
    </row>
    <row r="119" spans="6:14" x14ac:dyDescent="0.2">
      <c r="F119">
        <v>87</v>
      </c>
      <c r="G119">
        <v>122</v>
      </c>
      <c r="H119" s="18">
        <v>174000</v>
      </c>
      <c r="I119" t="s">
        <v>311</v>
      </c>
      <c r="K119">
        <v>86</v>
      </c>
      <c r="L119">
        <v>16059</v>
      </c>
      <c r="M119">
        <v>260000</v>
      </c>
      <c r="N119" t="s">
        <v>311</v>
      </c>
    </row>
    <row r="120" spans="6:14" x14ac:dyDescent="0.2">
      <c r="F120">
        <v>88</v>
      </c>
      <c r="G120">
        <v>40</v>
      </c>
      <c r="H120" s="18">
        <v>164500</v>
      </c>
      <c r="I120" t="s">
        <v>311</v>
      </c>
      <c r="K120">
        <v>87</v>
      </c>
      <c r="L120">
        <v>11911</v>
      </c>
      <c r="M120">
        <v>174000</v>
      </c>
      <c r="N120" t="s">
        <v>311</v>
      </c>
    </row>
    <row r="121" spans="6:14" x14ac:dyDescent="0.2">
      <c r="F121">
        <v>89</v>
      </c>
      <c r="G121">
        <v>105</v>
      </c>
      <c r="H121" s="18">
        <v>85000</v>
      </c>
      <c r="I121" t="s">
        <v>311</v>
      </c>
      <c r="K121">
        <v>88</v>
      </c>
      <c r="L121">
        <v>3951</v>
      </c>
      <c r="M121">
        <v>164500</v>
      </c>
      <c r="N121" t="s">
        <v>311</v>
      </c>
    </row>
    <row r="122" spans="6:14" x14ac:dyDescent="0.2">
      <c r="F122">
        <v>90</v>
      </c>
      <c r="G122">
        <v>60</v>
      </c>
      <c r="H122" s="18">
        <v>123600</v>
      </c>
      <c r="I122" t="s">
        <v>311</v>
      </c>
      <c r="K122">
        <v>89</v>
      </c>
      <c r="L122">
        <v>8470</v>
      </c>
      <c r="M122">
        <v>85000</v>
      </c>
      <c r="N122" t="s">
        <v>311</v>
      </c>
    </row>
    <row r="123" spans="6:14" x14ac:dyDescent="0.2">
      <c r="F123">
        <v>91</v>
      </c>
      <c r="G123">
        <v>60</v>
      </c>
      <c r="H123" s="18">
        <v>109900</v>
      </c>
      <c r="I123" t="s">
        <v>311</v>
      </c>
      <c r="K123">
        <v>90</v>
      </c>
      <c r="L123">
        <v>8070</v>
      </c>
      <c r="M123">
        <v>123600</v>
      </c>
      <c r="N123" t="s">
        <v>311</v>
      </c>
    </row>
    <row r="124" spans="6:14" x14ac:dyDescent="0.2">
      <c r="F124">
        <v>92</v>
      </c>
      <c r="G124">
        <v>85</v>
      </c>
      <c r="H124" s="18">
        <v>98600</v>
      </c>
      <c r="I124" t="s">
        <v>311</v>
      </c>
      <c r="K124">
        <v>91</v>
      </c>
      <c r="L124">
        <v>7200</v>
      </c>
      <c r="M124">
        <v>109900</v>
      </c>
      <c r="N124" t="s">
        <v>311</v>
      </c>
    </row>
    <row r="125" spans="6:14" x14ac:dyDescent="0.2">
      <c r="F125">
        <v>93</v>
      </c>
      <c r="G125">
        <v>80</v>
      </c>
      <c r="H125" s="18">
        <v>163500</v>
      </c>
      <c r="I125" t="s">
        <v>311</v>
      </c>
      <c r="K125">
        <v>92</v>
      </c>
      <c r="L125">
        <v>8500</v>
      </c>
      <c r="M125">
        <v>98600</v>
      </c>
      <c r="N125" t="s">
        <v>311</v>
      </c>
    </row>
    <row r="126" spans="6:14" x14ac:dyDescent="0.2">
      <c r="F126">
        <v>94</v>
      </c>
      <c r="G126">
        <v>60</v>
      </c>
      <c r="H126" s="18">
        <v>133900</v>
      </c>
      <c r="I126" t="s">
        <v>311</v>
      </c>
      <c r="K126">
        <v>93</v>
      </c>
      <c r="L126">
        <v>13360</v>
      </c>
      <c r="M126">
        <v>163500</v>
      </c>
      <c r="N126" t="s">
        <v>311</v>
      </c>
    </row>
    <row r="127" spans="6:14" x14ac:dyDescent="0.2">
      <c r="F127">
        <v>95</v>
      </c>
      <c r="G127">
        <v>69</v>
      </c>
      <c r="H127" s="18">
        <v>204750</v>
      </c>
      <c r="I127" t="s">
        <v>311</v>
      </c>
      <c r="K127">
        <v>94</v>
      </c>
      <c r="L127">
        <v>7200</v>
      </c>
      <c r="M127">
        <v>133900</v>
      </c>
      <c r="N127" t="s">
        <v>311</v>
      </c>
    </row>
    <row r="128" spans="6:14" x14ac:dyDescent="0.2">
      <c r="F128">
        <v>96</v>
      </c>
      <c r="G128">
        <v>69</v>
      </c>
      <c r="H128" s="18">
        <v>185000</v>
      </c>
      <c r="I128" t="s">
        <v>311</v>
      </c>
      <c r="K128">
        <v>95</v>
      </c>
      <c r="L128">
        <v>9337</v>
      </c>
      <c r="M128">
        <v>204750</v>
      </c>
      <c r="N128" t="s">
        <v>311</v>
      </c>
    </row>
    <row r="129" spans="6:14" x14ac:dyDescent="0.2">
      <c r="F129">
        <v>97</v>
      </c>
      <c r="G129">
        <v>78</v>
      </c>
      <c r="H129" s="18">
        <v>214000</v>
      </c>
      <c r="I129" t="s">
        <v>311</v>
      </c>
      <c r="K129">
        <v>96</v>
      </c>
      <c r="L129">
        <v>9765</v>
      </c>
      <c r="M129">
        <v>185000</v>
      </c>
      <c r="N129" t="s">
        <v>311</v>
      </c>
    </row>
    <row r="130" spans="6:14" x14ac:dyDescent="0.2">
      <c r="F130">
        <v>98</v>
      </c>
      <c r="G130">
        <v>73</v>
      </c>
      <c r="H130" s="18">
        <v>94750</v>
      </c>
      <c r="I130" t="s">
        <v>311</v>
      </c>
      <c r="K130">
        <v>97</v>
      </c>
      <c r="L130">
        <v>10264</v>
      </c>
      <c r="M130">
        <v>214000</v>
      </c>
      <c r="N130" t="s">
        <v>311</v>
      </c>
    </row>
    <row r="131" spans="6:14" x14ac:dyDescent="0.2">
      <c r="F131">
        <v>99</v>
      </c>
      <c r="G131">
        <v>85</v>
      </c>
      <c r="H131" s="18">
        <v>83000</v>
      </c>
      <c r="I131" t="s">
        <v>311</v>
      </c>
      <c r="K131">
        <v>98</v>
      </c>
      <c r="L131">
        <v>10921</v>
      </c>
      <c r="M131">
        <v>94750</v>
      </c>
      <c r="N131" t="s">
        <v>311</v>
      </c>
    </row>
    <row r="132" spans="6:14" x14ac:dyDescent="0.2">
      <c r="F132">
        <v>100</v>
      </c>
      <c r="G132">
        <v>77</v>
      </c>
      <c r="H132" s="18">
        <v>128950</v>
      </c>
      <c r="I132" t="s">
        <v>311</v>
      </c>
      <c r="K132">
        <v>99</v>
      </c>
      <c r="L132">
        <v>10625</v>
      </c>
      <c r="M132">
        <v>83000</v>
      </c>
      <c r="N132" t="s">
        <v>311</v>
      </c>
    </row>
    <row r="133" spans="6:14" x14ac:dyDescent="0.2">
      <c r="F133">
        <v>101</v>
      </c>
      <c r="G133">
        <v>69</v>
      </c>
      <c r="H133" s="18">
        <v>205000</v>
      </c>
      <c r="I133" t="s">
        <v>311</v>
      </c>
      <c r="K133">
        <v>100</v>
      </c>
      <c r="L133">
        <v>9320</v>
      </c>
      <c r="M133">
        <v>128950</v>
      </c>
      <c r="N133" t="s">
        <v>311</v>
      </c>
    </row>
    <row r="134" spans="6:14" x14ac:dyDescent="0.2">
      <c r="F134">
        <v>102</v>
      </c>
      <c r="G134">
        <v>77</v>
      </c>
      <c r="H134" s="18">
        <v>178000</v>
      </c>
      <c r="I134" t="s">
        <v>311</v>
      </c>
      <c r="K134">
        <v>101</v>
      </c>
      <c r="L134">
        <v>10603</v>
      </c>
      <c r="M134">
        <v>205000</v>
      </c>
      <c r="N134" t="s">
        <v>311</v>
      </c>
    </row>
    <row r="135" spans="6:14" x14ac:dyDescent="0.2">
      <c r="F135">
        <v>103</v>
      </c>
      <c r="G135">
        <v>64</v>
      </c>
      <c r="H135" s="18">
        <v>118964</v>
      </c>
      <c r="I135" t="s">
        <v>311</v>
      </c>
      <c r="K135">
        <v>102</v>
      </c>
      <c r="L135">
        <v>9206</v>
      </c>
      <c r="M135">
        <v>178000</v>
      </c>
      <c r="N135" t="s">
        <v>311</v>
      </c>
    </row>
    <row r="136" spans="6:14" x14ac:dyDescent="0.2">
      <c r="F136">
        <v>104</v>
      </c>
      <c r="G136">
        <v>94</v>
      </c>
      <c r="H136" s="18">
        <v>198900</v>
      </c>
      <c r="I136" t="s">
        <v>311</v>
      </c>
      <c r="K136">
        <v>103</v>
      </c>
      <c r="L136">
        <v>7018</v>
      </c>
      <c r="M136">
        <v>118964</v>
      </c>
      <c r="N136" t="s">
        <v>311</v>
      </c>
    </row>
    <row r="137" spans="6:14" x14ac:dyDescent="0.2">
      <c r="F137">
        <v>105</v>
      </c>
      <c r="G137">
        <v>69</v>
      </c>
      <c r="H137" s="18">
        <v>169500</v>
      </c>
      <c r="I137" t="s">
        <v>311</v>
      </c>
      <c r="K137">
        <v>104</v>
      </c>
      <c r="L137">
        <v>10402</v>
      </c>
      <c r="M137">
        <v>198900</v>
      </c>
      <c r="N137" t="s">
        <v>311</v>
      </c>
    </row>
    <row r="138" spans="6:14" x14ac:dyDescent="0.2">
      <c r="F138">
        <v>106</v>
      </c>
      <c r="G138">
        <v>75</v>
      </c>
      <c r="H138" s="18">
        <v>250000</v>
      </c>
      <c r="I138" t="s">
        <v>311</v>
      </c>
      <c r="K138">
        <v>105</v>
      </c>
      <c r="L138">
        <v>7758</v>
      </c>
      <c r="M138">
        <v>169500</v>
      </c>
      <c r="N138" t="s">
        <v>311</v>
      </c>
    </row>
    <row r="139" spans="6:14" x14ac:dyDescent="0.2">
      <c r="F139">
        <v>107</v>
      </c>
      <c r="G139">
        <v>60</v>
      </c>
      <c r="H139" s="18">
        <v>100000</v>
      </c>
      <c r="I139" t="s">
        <v>311</v>
      </c>
      <c r="K139">
        <v>106</v>
      </c>
      <c r="L139">
        <v>9375</v>
      </c>
      <c r="M139">
        <v>250000</v>
      </c>
      <c r="N139" t="s">
        <v>311</v>
      </c>
    </row>
    <row r="140" spans="6:14" x14ac:dyDescent="0.2">
      <c r="F140">
        <v>108</v>
      </c>
      <c r="G140">
        <v>50</v>
      </c>
      <c r="H140" s="18">
        <v>115000</v>
      </c>
      <c r="I140" t="s">
        <v>311</v>
      </c>
      <c r="K140">
        <v>107</v>
      </c>
      <c r="L140">
        <v>10800</v>
      </c>
      <c r="M140">
        <v>100000</v>
      </c>
      <c r="N140" t="s">
        <v>311</v>
      </c>
    </row>
    <row r="141" spans="6:14" x14ac:dyDescent="0.2">
      <c r="F141">
        <v>109</v>
      </c>
      <c r="G141">
        <v>85</v>
      </c>
      <c r="H141" s="18">
        <v>115000</v>
      </c>
      <c r="I141" t="s">
        <v>311</v>
      </c>
      <c r="K141">
        <v>108</v>
      </c>
      <c r="L141">
        <v>6000</v>
      </c>
      <c r="M141">
        <v>115000</v>
      </c>
      <c r="N141" t="s">
        <v>311</v>
      </c>
    </row>
    <row r="142" spans="6:14" x14ac:dyDescent="0.2">
      <c r="F142">
        <v>110</v>
      </c>
      <c r="G142">
        <v>105</v>
      </c>
      <c r="H142" s="18">
        <v>190000</v>
      </c>
      <c r="I142" t="s">
        <v>311</v>
      </c>
      <c r="K142">
        <v>109</v>
      </c>
      <c r="L142">
        <v>8500</v>
      </c>
      <c r="M142">
        <v>115000</v>
      </c>
      <c r="N142" t="s">
        <v>311</v>
      </c>
    </row>
    <row r="143" spans="6:14" x14ac:dyDescent="0.2">
      <c r="F143">
        <v>111</v>
      </c>
      <c r="G143">
        <v>75</v>
      </c>
      <c r="H143" s="18">
        <v>136900</v>
      </c>
      <c r="I143" t="s">
        <v>311</v>
      </c>
      <c r="K143">
        <v>110</v>
      </c>
      <c r="L143">
        <v>11751</v>
      </c>
      <c r="M143">
        <v>190000</v>
      </c>
      <c r="N143" t="s">
        <v>311</v>
      </c>
    </row>
    <row r="144" spans="6:14" x14ac:dyDescent="0.2">
      <c r="F144">
        <v>112</v>
      </c>
      <c r="G144">
        <v>69</v>
      </c>
      <c r="H144" s="18">
        <v>180000</v>
      </c>
      <c r="I144" t="s">
        <v>311</v>
      </c>
      <c r="K144">
        <v>111</v>
      </c>
      <c r="L144">
        <v>9525</v>
      </c>
      <c r="M144">
        <v>136900</v>
      </c>
      <c r="N144" t="s">
        <v>311</v>
      </c>
    </row>
    <row r="145" spans="6:14" x14ac:dyDescent="0.2">
      <c r="F145">
        <v>114</v>
      </c>
      <c r="G145">
        <v>69</v>
      </c>
      <c r="H145" s="18">
        <v>217000</v>
      </c>
      <c r="I145" t="s">
        <v>311</v>
      </c>
      <c r="K145">
        <v>112</v>
      </c>
      <c r="L145">
        <v>7750</v>
      </c>
      <c r="M145">
        <v>180000</v>
      </c>
      <c r="N145" t="s">
        <v>311</v>
      </c>
    </row>
    <row r="146" spans="6:14" x14ac:dyDescent="0.2">
      <c r="F146">
        <v>115</v>
      </c>
      <c r="G146">
        <v>61</v>
      </c>
      <c r="H146" s="18">
        <v>259500</v>
      </c>
      <c r="I146" t="s">
        <v>311</v>
      </c>
      <c r="K146">
        <v>113</v>
      </c>
      <c r="L146">
        <v>9965</v>
      </c>
      <c r="M146">
        <v>383970</v>
      </c>
      <c r="N146" t="s">
        <v>311</v>
      </c>
    </row>
    <row r="147" spans="6:14" x14ac:dyDescent="0.2">
      <c r="F147">
        <v>116</v>
      </c>
      <c r="G147">
        <v>34</v>
      </c>
      <c r="H147" s="18">
        <v>176000</v>
      </c>
      <c r="I147" t="s">
        <v>311</v>
      </c>
      <c r="K147">
        <v>115</v>
      </c>
      <c r="L147">
        <v>7259</v>
      </c>
      <c r="M147">
        <v>259500</v>
      </c>
      <c r="N147" t="s">
        <v>311</v>
      </c>
    </row>
    <row r="148" spans="6:14" x14ac:dyDescent="0.2">
      <c r="F148">
        <v>117</v>
      </c>
      <c r="G148">
        <v>69</v>
      </c>
      <c r="H148" s="18">
        <v>139000</v>
      </c>
      <c r="I148" t="s">
        <v>311</v>
      </c>
      <c r="K148">
        <v>116</v>
      </c>
      <c r="L148">
        <v>3230</v>
      </c>
      <c r="M148">
        <v>176000</v>
      </c>
      <c r="N148" t="s">
        <v>311</v>
      </c>
    </row>
    <row r="149" spans="6:14" x14ac:dyDescent="0.2">
      <c r="F149">
        <v>118</v>
      </c>
      <c r="G149">
        <v>74</v>
      </c>
      <c r="H149" s="18">
        <v>155000</v>
      </c>
      <c r="I149" t="s">
        <v>311</v>
      </c>
      <c r="K149">
        <v>117</v>
      </c>
      <c r="L149">
        <v>11616</v>
      </c>
      <c r="M149">
        <v>139000</v>
      </c>
      <c r="N149" t="s">
        <v>311</v>
      </c>
    </row>
    <row r="150" spans="6:14" x14ac:dyDescent="0.2">
      <c r="F150">
        <v>119</v>
      </c>
      <c r="G150">
        <v>90</v>
      </c>
      <c r="H150" s="18">
        <v>320000</v>
      </c>
      <c r="I150" t="s">
        <v>311</v>
      </c>
      <c r="K150">
        <v>118</v>
      </c>
      <c r="L150">
        <v>8536</v>
      </c>
      <c r="M150">
        <v>155000</v>
      </c>
      <c r="N150" t="s">
        <v>311</v>
      </c>
    </row>
    <row r="151" spans="6:14" x14ac:dyDescent="0.2">
      <c r="F151">
        <v>120</v>
      </c>
      <c r="G151">
        <v>65</v>
      </c>
      <c r="H151" s="18">
        <v>163990</v>
      </c>
      <c r="I151" t="s">
        <v>311</v>
      </c>
      <c r="K151">
        <v>119</v>
      </c>
      <c r="L151">
        <v>12376</v>
      </c>
      <c r="M151">
        <v>320000</v>
      </c>
      <c r="N151" t="s">
        <v>311</v>
      </c>
    </row>
    <row r="152" spans="6:14" x14ac:dyDescent="0.2">
      <c r="F152">
        <v>121</v>
      </c>
      <c r="G152">
        <v>69</v>
      </c>
      <c r="H152" s="18">
        <v>180000</v>
      </c>
      <c r="I152" t="s">
        <v>311</v>
      </c>
      <c r="K152">
        <v>120</v>
      </c>
      <c r="L152">
        <v>8461</v>
      </c>
      <c r="M152">
        <v>163990</v>
      </c>
      <c r="N152" t="s">
        <v>311</v>
      </c>
    </row>
    <row r="153" spans="6:14" x14ac:dyDescent="0.2">
      <c r="F153">
        <v>122</v>
      </c>
      <c r="G153">
        <v>50</v>
      </c>
      <c r="H153" s="18">
        <v>100000</v>
      </c>
      <c r="I153" t="s">
        <v>311</v>
      </c>
      <c r="K153">
        <v>122</v>
      </c>
      <c r="L153">
        <v>6060</v>
      </c>
      <c r="M153">
        <v>100000</v>
      </c>
      <c r="N153" t="s">
        <v>311</v>
      </c>
    </row>
    <row r="154" spans="6:14" x14ac:dyDescent="0.2">
      <c r="F154">
        <v>123</v>
      </c>
      <c r="G154">
        <v>75</v>
      </c>
      <c r="H154" s="18">
        <v>136000</v>
      </c>
      <c r="I154" t="s">
        <v>311</v>
      </c>
      <c r="K154">
        <v>123</v>
      </c>
      <c r="L154">
        <v>9464</v>
      </c>
      <c r="M154">
        <v>136000</v>
      </c>
      <c r="N154" t="s">
        <v>311</v>
      </c>
    </row>
    <row r="155" spans="6:14" x14ac:dyDescent="0.2">
      <c r="F155">
        <v>124</v>
      </c>
      <c r="G155">
        <v>55</v>
      </c>
      <c r="H155" s="18">
        <v>153900</v>
      </c>
      <c r="I155" t="s">
        <v>311</v>
      </c>
      <c r="K155">
        <v>124</v>
      </c>
      <c r="L155">
        <v>7892</v>
      </c>
      <c r="M155">
        <v>153900</v>
      </c>
      <c r="N155" t="s">
        <v>311</v>
      </c>
    </row>
    <row r="156" spans="6:14" x14ac:dyDescent="0.2">
      <c r="F156">
        <v>125</v>
      </c>
      <c r="G156">
        <v>48</v>
      </c>
      <c r="H156" s="18">
        <v>181000</v>
      </c>
      <c r="I156" t="s">
        <v>311</v>
      </c>
      <c r="K156">
        <v>125</v>
      </c>
      <c r="L156">
        <v>17043</v>
      </c>
      <c r="M156">
        <v>181000</v>
      </c>
      <c r="N156" t="s">
        <v>311</v>
      </c>
    </row>
    <row r="157" spans="6:14" x14ac:dyDescent="0.2">
      <c r="F157">
        <v>126</v>
      </c>
      <c r="G157">
        <v>60</v>
      </c>
      <c r="H157" s="18">
        <v>84500</v>
      </c>
      <c r="I157" t="s">
        <v>311</v>
      </c>
      <c r="K157">
        <v>126</v>
      </c>
      <c r="L157">
        <v>6780</v>
      </c>
      <c r="M157">
        <v>84500</v>
      </c>
      <c r="N157" t="s">
        <v>311</v>
      </c>
    </row>
    <row r="158" spans="6:14" x14ac:dyDescent="0.2">
      <c r="F158">
        <v>127</v>
      </c>
      <c r="G158">
        <v>69</v>
      </c>
      <c r="H158" s="18">
        <v>128000</v>
      </c>
      <c r="I158" t="s">
        <v>311</v>
      </c>
      <c r="K158">
        <v>127</v>
      </c>
      <c r="L158">
        <v>4928</v>
      </c>
      <c r="M158">
        <v>128000</v>
      </c>
      <c r="N158" t="s">
        <v>311</v>
      </c>
    </row>
    <row r="159" spans="6:14" x14ac:dyDescent="0.2">
      <c r="F159">
        <v>128</v>
      </c>
      <c r="G159">
        <v>55</v>
      </c>
      <c r="H159" s="18">
        <v>87000</v>
      </c>
      <c r="I159" t="s">
        <v>311</v>
      </c>
      <c r="K159">
        <v>128</v>
      </c>
      <c r="L159">
        <v>4388</v>
      </c>
      <c r="M159">
        <v>87000</v>
      </c>
      <c r="N159" t="s">
        <v>311</v>
      </c>
    </row>
    <row r="160" spans="6:14" x14ac:dyDescent="0.2">
      <c r="F160">
        <v>129</v>
      </c>
      <c r="G160">
        <v>69</v>
      </c>
      <c r="H160" s="18">
        <v>155000</v>
      </c>
      <c r="I160" t="s">
        <v>311</v>
      </c>
      <c r="K160">
        <v>129</v>
      </c>
      <c r="L160">
        <v>7590</v>
      </c>
      <c r="M160">
        <v>155000</v>
      </c>
      <c r="N160" t="s">
        <v>311</v>
      </c>
    </row>
    <row r="161" spans="6:14" x14ac:dyDescent="0.2">
      <c r="F161">
        <v>130</v>
      </c>
      <c r="G161">
        <v>69</v>
      </c>
      <c r="H161" s="18">
        <v>150000</v>
      </c>
      <c r="I161" t="s">
        <v>311</v>
      </c>
      <c r="K161">
        <v>130</v>
      </c>
      <c r="L161">
        <v>8973</v>
      </c>
      <c r="M161">
        <v>150000</v>
      </c>
      <c r="N161" t="s">
        <v>311</v>
      </c>
    </row>
    <row r="162" spans="6:14" x14ac:dyDescent="0.2">
      <c r="F162">
        <v>131</v>
      </c>
      <c r="G162">
        <v>88</v>
      </c>
      <c r="H162" s="18">
        <v>226000</v>
      </c>
      <c r="I162" t="s">
        <v>311</v>
      </c>
      <c r="K162">
        <v>131</v>
      </c>
      <c r="L162">
        <v>14200</v>
      </c>
      <c r="M162">
        <v>226000</v>
      </c>
      <c r="N162" t="s">
        <v>311</v>
      </c>
    </row>
    <row r="163" spans="6:14" x14ac:dyDescent="0.2">
      <c r="F163">
        <v>132</v>
      </c>
      <c r="G163">
        <v>69</v>
      </c>
      <c r="H163" s="18">
        <v>244000</v>
      </c>
      <c r="I163" t="s">
        <v>311</v>
      </c>
      <c r="K163">
        <v>132</v>
      </c>
      <c r="L163">
        <v>12224</v>
      </c>
      <c r="M163">
        <v>244000</v>
      </c>
      <c r="N163" t="s">
        <v>311</v>
      </c>
    </row>
    <row r="164" spans="6:14" x14ac:dyDescent="0.2">
      <c r="F164">
        <v>133</v>
      </c>
      <c r="G164">
        <v>75</v>
      </c>
      <c r="H164" s="18">
        <v>150750</v>
      </c>
      <c r="I164" t="s">
        <v>311</v>
      </c>
      <c r="K164">
        <v>133</v>
      </c>
      <c r="L164">
        <v>7388</v>
      </c>
      <c r="M164">
        <v>150750</v>
      </c>
      <c r="N164" t="s">
        <v>311</v>
      </c>
    </row>
    <row r="165" spans="6:14" x14ac:dyDescent="0.2">
      <c r="F165">
        <v>134</v>
      </c>
      <c r="G165">
        <v>69</v>
      </c>
      <c r="H165" s="18">
        <v>220000</v>
      </c>
      <c r="I165" t="s">
        <v>311</v>
      </c>
      <c r="K165">
        <v>134</v>
      </c>
      <c r="L165">
        <v>6853</v>
      </c>
      <c r="M165">
        <v>220000</v>
      </c>
      <c r="N165" t="s">
        <v>311</v>
      </c>
    </row>
    <row r="166" spans="6:14" x14ac:dyDescent="0.2">
      <c r="F166">
        <v>135</v>
      </c>
      <c r="G166">
        <v>78</v>
      </c>
      <c r="H166" s="18">
        <v>180000</v>
      </c>
      <c r="I166" t="s">
        <v>311</v>
      </c>
      <c r="K166">
        <v>135</v>
      </c>
      <c r="L166">
        <v>10335</v>
      </c>
      <c r="M166">
        <v>180000</v>
      </c>
      <c r="N166" t="s">
        <v>311</v>
      </c>
    </row>
    <row r="167" spans="6:14" x14ac:dyDescent="0.2">
      <c r="F167">
        <v>136</v>
      </c>
      <c r="G167">
        <v>80</v>
      </c>
      <c r="H167" s="18">
        <v>174000</v>
      </c>
      <c r="I167" t="s">
        <v>311</v>
      </c>
      <c r="K167">
        <v>136</v>
      </c>
      <c r="L167">
        <v>10400</v>
      </c>
      <c r="M167">
        <v>174000</v>
      </c>
      <c r="N167" t="s">
        <v>311</v>
      </c>
    </row>
    <row r="168" spans="6:14" x14ac:dyDescent="0.2">
      <c r="F168">
        <v>137</v>
      </c>
      <c r="G168">
        <v>69</v>
      </c>
      <c r="H168" s="18">
        <v>143000</v>
      </c>
      <c r="I168" t="s">
        <v>311</v>
      </c>
      <c r="K168">
        <v>137</v>
      </c>
      <c r="L168">
        <v>10355</v>
      </c>
      <c r="M168">
        <v>143000</v>
      </c>
      <c r="N168" t="s">
        <v>311</v>
      </c>
    </row>
    <row r="169" spans="6:14" x14ac:dyDescent="0.2">
      <c r="F169">
        <v>138</v>
      </c>
      <c r="G169">
        <v>82</v>
      </c>
      <c r="H169" s="18">
        <v>171000</v>
      </c>
      <c r="I169" t="s">
        <v>311</v>
      </c>
      <c r="K169">
        <v>138</v>
      </c>
      <c r="L169">
        <v>11070</v>
      </c>
      <c r="M169">
        <v>171000</v>
      </c>
      <c r="N169" t="s">
        <v>311</v>
      </c>
    </row>
    <row r="170" spans="6:14" x14ac:dyDescent="0.2">
      <c r="F170">
        <v>139</v>
      </c>
      <c r="G170">
        <v>73</v>
      </c>
      <c r="H170" s="18">
        <v>230000</v>
      </c>
      <c r="I170" t="s">
        <v>311</v>
      </c>
      <c r="K170">
        <v>139</v>
      </c>
      <c r="L170">
        <v>9066</v>
      </c>
      <c r="M170">
        <v>230000</v>
      </c>
      <c r="N170" t="s">
        <v>311</v>
      </c>
    </row>
    <row r="171" spans="6:14" x14ac:dyDescent="0.2">
      <c r="F171">
        <v>140</v>
      </c>
      <c r="G171">
        <v>65</v>
      </c>
      <c r="H171" s="18">
        <v>231500</v>
      </c>
      <c r="I171" t="s">
        <v>311</v>
      </c>
      <c r="K171">
        <v>140</v>
      </c>
      <c r="L171">
        <v>15426</v>
      </c>
      <c r="M171">
        <v>231500</v>
      </c>
      <c r="N171" t="s">
        <v>311</v>
      </c>
    </row>
    <row r="172" spans="6:14" x14ac:dyDescent="0.2">
      <c r="F172">
        <v>141</v>
      </c>
      <c r="G172">
        <v>70</v>
      </c>
      <c r="H172" s="18">
        <v>115000</v>
      </c>
      <c r="I172" t="s">
        <v>311</v>
      </c>
      <c r="K172">
        <v>141</v>
      </c>
      <c r="L172">
        <v>10500</v>
      </c>
      <c r="M172">
        <v>115000</v>
      </c>
      <c r="N172" t="s">
        <v>311</v>
      </c>
    </row>
    <row r="173" spans="6:14" x14ac:dyDescent="0.2">
      <c r="F173">
        <v>142</v>
      </c>
      <c r="G173">
        <v>78</v>
      </c>
      <c r="H173" s="18">
        <v>260000</v>
      </c>
      <c r="I173" t="s">
        <v>311</v>
      </c>
      <c r="K173">
        <v>142</v>
      </c>
      <c r="L173">
        <v>11645</v>
      </c>
      <c r="M173">
        <v>260000</v>
      </c>
      <c r="N173" t="s">
        <v>311</v>
      </c>
    </row>
    <row r="174" spans="6:14" x14ac:dyDescent="0.2">
      <c r="F174">
        <v>143</v>
      </c>
      <c r="G174">
        <v>71</v>
      </c>
      <c r="H174" s="18">
        <v>166000</v>
      </c>
      <c r="I174" t="s">
        <v>311</v>
      </c>
      <c r="K174">
        <v>143</v>
      </c>
      <c r="L174">
        <v>8520</v>
      </c>
      <c r="M174">
        <v>166000</v>
      </c>
      <c r="N174" t="s">
        <v>311</v>
      </c>
    </row>
    <row r="175" spans="6:14" x14ac:dyDescent="0.2">
      <c r="F175">
        <v>144</v>
      </c>
      <c r="G175">
        <v>78</v>
      </c>
      <c r="H175" s="18">
        <v>204000</v>
      </c>
      <c r="I175" t="s">
        <v>311</v>
      </c>
      <c r="K175">
        <v>144</v>
      </c>
      <c r="L175">
        <v>10335</v>
      </c>
      <c r="M175">
        <v>204000</v>
      </c>
      <c r="N175" t="s">
        <v>311</v>
      </c>
    </row>
    <row r="176" spans="6:14" x14ac:dyDescent="0.2">
      <c r="F176">
        <v>145</v>
      </c>
      <c r="G176">
        <v>70</v>
      </c>
      <c r="H176" s="18">
        <v>125000</v>
      </c>
      <c r="I176" t="s">
        <v>311</v>
      </c>
      <c r="K176">
        <v>145</v>
      </c>
      <c r="L176">
        <v>9100</v>
      </c>
      <c r="M176">
        <v>125000</v>
      </c>
      <c r="N176" t="s">
        <v>311</v>
      </c>
    </row>
    <row r="177" spans="6:14" x14ac:dyDescent="0.2">
      <c r="F177">
        <v>146</v>
      </c>
      <c r="G177">
        <v>24</v>
      </c>
      <c r="H177" s="18">
        <v>130000</v>
      </c>
      <c r="I177" t="s">
        <v>311</v>
      </c>
      <c r="K177">
        <v>146</v>
      </c>
      <c r="L177">
        <v>2522</v>
      </c>
      <c r="M177">
        <v>130000</v>
      </c>
      <c r="N177" t="s">
        <v>311</v>
      </c>
    </row>
    <row r="178" spans="6:14" x14ac:dyDescent="0.2">
      <c r="F178">
        <v>147</v>
      </c>
      <c r="G178">
        <v>51</v>
      </c>
      <c r="H178" s="18">
        <v>105000</v>
      </c>
      <c r="I178" t="s">
        <v>311</v>
      </c>
      <c r="K178">
        <v>147</v>
      </c>
      <c r="L178">
        <v>6120</v>
      </c>
      <c r="M178">
        <v>105000</v>
      </c>
      <c r="N178" t="s">
        <v>311</v>
      </c>
    </row>
    <row r="179" spans="6:14" x14ac:dyDescent="0.2">
      <c r="F179">
        <v>148</v>
      </c>
      <c r="G179">
        <v>69</v>
      </c>
      <c r="H179" s="18">
        <v>222500</v>
      </c>
      <c r="I179" t="s">
        <v>311</v>
      </c>
      <c r="K179">
        <v>148</v>
      </c>
      <c r="L179">
        <v>9505</v>
      </c>
      <c r="M179">
        <v>222500</v>
      </c>
      <c r="N179" t="s">
        <v>311</v>
      </c>
    </row>
    <row r="180" spans="6:14" x14ac:dyDescent="0.2">
      <c r="F180">
        <v>149</v>
      </c>
      <c r="G180">
        <v>63</v>
      </c>
      <c r="H180" s="18">
        <v>141000</v>
      </c>
      <c r="I180" t="s">
        <v>311</v>
      </c>
      <c r="K180">
        <v>149</v>
      </c>
      <c r="L180">
        <v>7500</v>
      </c>
      <c r="M180">
        <v>141000</v>
      </c>
      <c r="N180" t="s">
        <v>311</v>
      </c>
    </row>
    <row r="181" spans="6:14" x14ac:dyDescent="0.2">
      <c r="F181">
        <v>150</v>
      </c>
      <c r="G181">
        <v>69</v>
      </c>
      <c r="H181" s="18">
        <v>115000</v>
      </c>
      <c r="I181" t="s">
        <v>311</v>
      </c>
      <c r="K181">
        <v>150</v>
      </c>
      <c r="L181">
        <v>6240</v>
      </c>
      <c r="M181">
        <v>115000</v>
      </c>
      <c r="N181" t="s">
        <v>311</v>
      </c>
    </row>
    <row r="182" spans="6:14" x14ac:dyDescent="0.2">
      <c r="F182">
        <v>151</v>
      </c>
      <c r="G182">
        <v>120</v>
      </c>
      <c r="H182" s="18">
        <v>122000</v>
      </c>
      <c r="I182" t="s">
        <v>311</v>
      </c>
      <c r="K182">
        <v>151</v>
      </c>
      <c r="L182">
        <v>10356</v>
      </c>
      <c r="M182">
        <v>122000</v>
      </c>
      <c r="N182" t="s">
        <v>311</v>
      </c>
    </row>
    <row r="183" spans="6:14" x14ac:dyDescent="0.2">
      <c r="F183">
        <v>153</v>
      </c>
      <c r="G183">
        <v>69</v>
      </c>
      <c r="H183" s="18">
        <v>190000</v>
      </c>
      <c r="I183" t="s">
        <v>311</v>
      </c>
      <c r="K183">
        <v>152</v>
      </c>
      <c r="L183">
        <v>13891</v>
      </c>
      <c r="M183">
        <v>372402</v>
      </c>
      <c r="N183" t="s">
        <v>311</v>
      </c>
    </row>
    <row r="184" spans="6:14" x14ac:dyDescent="0.2">
      <c r="F184">
        <v>154</v>
      </c>
      <c r="G184">
        <v>69</v>
      </c>
      <c r="H184" s="18">
        <v>235000</v>
      </c>
      <c r="I184" t="s">
        <v>311</v>
      </c>
      <c r="K184">
        <v>153</v>
      </c>
      <c r="L184">
        <v>14803</v>
      </c>
      <c r="M184">
        <v>190000</v>
      </c>
      <c r="N184" t="s">
        <v>311</v>
      </c>
    </row>
    <row r="185" spans="6:14" x14ac:dyDescent="0.2">
      <c r="F185">
        <v>155</v>
      </c>
      <c r="G185">
        <v>84</v>
      </c>
      <c r="H185" s="18">
        <v>125000</v>
      </c>
      <c r="I185" t="s">
        <v>311</v>
      </c>
      <c r="K185">
        <v>154</v>
      </c>
      <c r="L185">
        <v>13500</v>
      </c>
      <c r="M185">
        <v>235000</v>
      </c>
      <c r="N185" t="s">
        <v>311</v>
      </c>
    </row>
    <row r="186" spans="6:14" x14ac:dyDescent="0.2">
      <c r="F186">
        <v>156</v>
      </c>
      <c r="G186">
        <v>60</v>
      </c>
      <c r="H186" s="18">
        <v>79000</v>
      </c>
      <c r="I186" t="s">
        <v>311</v>
      </c>
      <c r="K186">
        <v>155</v>
      </c>
      <c r="L186">
        <v>11340</v>
      </c>
      <c r="M186">
        <v>125000</v>
      </c>
      <c r="N186" t="s">
        <v>311</v>
      </c>
    </row>
    <row r="187" spans="6:14" x14ac:dyDescent="0.2">
      <c r="F187">
        <v>157</v>
      </c>
      <c r="G187">
        <v>60</v>
      </c>
      <c r="H187" s="18">
        <v>109500</v>
      </c>
      <c r="I187" t="s">
        <v>311</v>
      </c>
      <c r="K187">
        <v>156</v>
      </c>
      <c r="L187">
        <v>9600</v>
      </c>
      <c r="M187">
        <v>79000</v>
      </c>
      <c r="N187" t="s">
        <v>311</v>
      </c>
    </row>
    <row r="188" spans="6:14" x14ac:dyDescent="0.2">
      <c r="F188">
        <v>158</v>
      </c>
      <c r="G188">
        <v>92</v>
      </c>
      <c r="H188" s="18">
        <v>269500</v>
      </c>
      <c r="I188" t="s">
        <v>311</v>
      </c>
      <c r="K188">
        <v>157</v>
      </c>
      <c r="L188">
        <v>7200</v>
      </c>
      <c r="M188">
        <v>109500</v>
      </c>
      <c r="N188" t="s">
        <v>311</v>
      </c>
    </row>
    <row r="189" spans="6:14" x14ac:dyDescent="0.2">
      <c r="F189">
        <v>159</v>
      </c>
      <c r="G189">
        <v>100</v>
      </c>
      <c r="H189" s="18">
        <v>254900</v>
      </c>
      <c r="I189" t="s">
        <v>311</v>
      </c>
      <c r="K189">
        <v>158</v>
      </c>
      <c r="L189">
        <v>12003</v>
      </c>
      <c r="M189">
        <v>269500</v>
      </c>
      <c r="N189" t="s">
        <v>311</v>
      </c>
    </row>
    <row r="190" spans="6:14" x14ac:dyDescent="0.2">
      <c r="F190">
        <v>160</v>
      </c>
      <c r="G190">
        <v>134</v>
      </c>
      <c r="H190" s="18">
        <v>320000</v>
      </c>
      <c r="I190" t="s">
        <v>311</v>
      </c>
      <c r="K190">
        <v>159</v>
      </c>
      <c r="L190">
        <v>12552</v>
      </c>
      <c r="M190">
        <v>254900</v>
      </c>
      <c r="N190" t="s">
        <v>311</v>
      </c>
    </row>
    <row r="191" spans="6:14" x14ac:dyDescent="0.2">
      <c r="F191">
        <v>161</v>
      </c>
      <c r="G191">
        <v>69</v>
      </c>
      <c r="H191" s="18">
        <v>162500</v>
      </c>
      <c r="I191" t="s">
        <v>311</v>
      </c>
      <c r="K191">
        <v>161</v>
      </c>
      <c r="L191">
        <v>11120</v>
      </c>
      <c r="M191">
        <v>162500</v>
      </c>
      <c r="N191" t="s">
        <v>311</v>
      </c>
    </row>
    <row r="192" spans="6:14" x14ac:dyDescent="0.2">
      <c r="F192">
        <v>163</v>
      </c>
      <c r="G192">
        <v>95</v>
      </c>
      <c r="H192" s="18">
        <v>220000</v>
      </c>
      <c r="I192" t="s">
        <v>311</v>
      </c>
      <c r="K192">
        <v>162</v>
      </c>
      <c r="L192">
        <v>13688</v>
      </c>
      <c r="M192">
        <v>412500</v>
      </c>
      <c r="N192" t="s">
        <v>311</v>
      </c>
    </row>
    <row r="193" spans="6:14" x14ac:dyDescent="0.2">
      <c r="F193">
        <v>164</v>
      </c>
      <c r="G193">
        <v>55</v>
      </c>
      <c r="H193" s="18">
        <v>103200</v>
      </c>
      <c r="I193" t="s">
        <v>311</v>
      </c>
      <c r="K193">
        <v>163</v>
      </c>
      <c r="L193">
        <v>12182</v>
      </c>
      <c r="M193">
        <v>220000</v>
      </c>
      <c r="N193" t="s">
        <v>311</v>
      </c>
    </row>
    <row r="194" spans="6:14" x14ac:dyDescent="0.2">
      <c r="F194">
        <v>165</v>
      </c>
      <c r="G194">
        <v>40</v>
      </c>
      <c r="H194" s="18">
        <v>152000</v>
      </c>
      <c r="I194" t="s">
        <v>311</v>
      </c>
      <c r="K194">
        <v>164</v>
      </c>
      <c r="L194">
        <v>5500</v>
      </c>
      <c r="M194">
        <v>103200</v>
      </c>
      <c r="N194" t="s">
        <v>311</v>
      </c>
    </row>
    <row r="195" spans="6:14" x14ac:dyDescent="0.2">
      <c r="F195">
        <v>166</v>
      </c>
      <c r="G195">
        <v>62</v>
      </c>
      <c r="H195" s="18">
        <v>127500</v>
      </c>
      <c r="I195" t="s">
        <v>311</v>
      </c>
      <c r="K195">
        <v>165</v>
      </c>
      <c r="L195">
        <v>5400</v>
      </c>
      <c r="M195">
        <v>152000</v>
      </c>
      <c r="N195" t="s">
        <v>311</v>
      </c>
    </row>
    <row r="196" spans="6:14" x14ac:dyDescent="0.2">
      <c r="F196">
        <v>167</v>
      </c>
      <c r="G196">
        <v>69</v>
      </c>
      <c r="H196" s="18">
        <v>190000</v>
      </c>
      <c r="I196" t="s">
        <v>311</v>
      </c>
      <c r="K196">
        <v>166</v>
      </c>
      <c r="L196">
        <v>10106</v>
      </c>
      <c r="M196">
        <v>127500</v>
      </c>
      <c r="N196" t="s">
        <v>311</v>
      </c>
    </row>
    <row r="197" spans="6:14" x14ac:dyDescent="0.2">
      <c r="F197">
        <v>168</v>
      </c>
      <c r="G197">
        <v>86</v>
      </c>
      <c r="H197" s="18">
        <v>325624</v>
      </c>
      <c r="I197" t="s">
        <v>311</v>
      </c>
      <c r="K197">
        <v>167</v>
      </c>
      <c r="L197">
        <v>10708</v>
      </c>
      <c r="M197">
        <v>190000</v>
      </c>
      <c r="N197" t="s">
        <v>311</v>
      </c>
    </row>
    <row r="198" spans="6:14" x14ac:dyDescent="0.2">
      <c r="F198">
        <v>169</v>
      </c>
      <c r="G198">
        <v>62</v>
      </c>
      <c r="H198" s="18">
        <v>183500</v>
      </c>
      <c r="I198" t="s">
        <v>311</v>
      </c>
      <c r="K198">
        <v>168</v>
      </c>
      <c r="L198">
        <v>10562</v>
      </c>
      <c r="M198">
        <v>325624</v>
      </c>
      <c r="N198" t="s">
        <v>311</v>
      </c>
    </row>
    <row r="199" spans="6:14" x14ac:dyDescent="0.2">
      <c r="F199">
        <v>170</v>
      </c>
      <c r="G199">
        <v>69</v>
      </c>
      <c r="H199" s="18">
        <v>228000</v>
      </c>
      <c r="I199" t="s">
        <v>311</v>
      </c>
      <c r="K199">
        <v>169</v>
      </c>
      <c r="L199">
        <v>8244</v>
      </c>
      <c r="M199">
        <v>183500</v>
      </c>
      <c r="N199" t="s">
        <v>311</v>
      </c>
    </row>
    <row r="200" spans="6:14" x14ac:dyDescent="0.2">
      <c r="F200">
        <v>171</v>
      </c>
      <c r="G200">
        <v>69</v>
      </c>
      <c r="H200" s="18">
        <v>128500</v>
      </c>
      <c r="I200" t="s">
        <v>311</v>
      </c>
      <c r="K200">
        <v>170</v>
      </c>
      <c r="L200">
        <v>16669</v>
      </c>
      <c r="M200">
        <v>228000</v>
      </c>
      <c r="N200" t="s">
        <v>311</v>
      </c>
    </row>
    <row r="201" spans="6:14" x14ac:dyDescent="0.2">
      <c r="F201">
        <v>172</v>
      </c>
      <c r="G201">
        <v>141</v>
      </c>
      <c r="H201" s="18">
        <v>215000</v>
      </c>
      <c r="I201" t="s">
        <v>311</v>
      </c>
      <c r="K201">
        <v>171</v>
      </c>
      <c r="L201">
        <v>12358</v>
      </c>
      <c r="M201">
        <v>128500</v>
      </c>
      <c r="N201" t="s">
        <v>311</v>
      </c>
    </row>
    <row r="202" spans="6:14" x14ac:dyDescent="0.2">
      <c r="F202">
        <v>173</v>
      </c>
      <c r="G202">
        <v>44</v>
      </c>
      <c r="H202" s="18">
        <v>239000</v>
      </c>
      <c r="I202" t="s">
        <v>311</v>
      </c>
      <c r="K202">
        <v>173</v>
      </c>
      <c r="L202">
        <v>5306</v>
      </c>
      <c r="M202">
        <v>239000</v>
      </c>
      <c r="N202" t="s">
        <v>311</v>
      </c>
    </row>
    <row r="203" spans="6:14" x14ac:dyDescent="0.2">
      <c r="F203">
        <v>174</v>
      </c>
      <c r="G203">
        <v>80</v>
      </c>
      <c r="H203" s="18">
        <v>163000</v>
      </c>
      <c r="I203" t="s">
        <v>311</v>
      </c>
      <c r="K203">
        <v>174</v>
      </c>
      <c r="L203">
        <v>10197</v>
      </c>
      <c r="M203">
        <v>163000</v>
      </c>
      <c r="N203" t="s">
        <v>311</v>
      </c>
    </row>
    <row r="204" spans="6:14" x14ac:dyDescent="0.2">
      <c r="F204">
        <v>175</v>
      </c>
      <c r="G204">
        <v>47</v>
      </c>
      <c r="H204" s="18">
        <v>184000</v>
      </c>
      <c r="I204" t="s">
        <v>311</v>
      </c>
      <c r="K204">
        <v>175</v>
      </c>
      <c r="L204">
        <v>12416</v>
      </c>
      <c r="M204">
        <v>184000</v>
      </c>
      <c r="N204" t="s">
        <v>311</v>
      </c>
    </row>
    <row r="205" spans="6:14" x14ac:dyDescent="0.2">
      <c r="F205">
        <v>176</v>
      </c>
      <c r="G205">
        <v>84</v>
      </c>
      <c r="H205" s="18">
        <v>243000</v>
      </c>
      <c r="I205" t="s">
        <v>311</v>
      </c>
      <c r="K205">
        <v>176</v>
      </c>
      <c r="L205">
        <v>12615</v>
      </c>
      <c r="M205">
        <v>243000</v>
      </c>
      <c r="N205" t="s">
        <v>311</v>
      </c>
    </row>
    <row r="206" spans="6:14" x14ac:dyDescent="0.2">
      <c r="F206">
        <v>177</v>
      </c>
      <c r="G206">
        <v>97</v>
      </c>
      <c r="H206" s="18">
        <v>211000</v>
      </c>
      <c r="I206" t="s">
        <v>311</v>
      </c>
      <c r="K206">
        <v>177</v>
      </c>
      <c r="L206">
        <v>10029</v>
      </c>
      <c r="M206">
        <v>211000</v>
      </c>
      <c r="N206" t="s">
        <v>311</v>
      </c>
    </row>
    <row r="207" spans="6:14" x14ac:dyDescent="0.2">
      <c r="F207">
        <v>178</v>
      </c>
      <c r="G207">
        <v>69</v>
      </c>
      <c r="H207" s="18">
        <v>172500</v>
      </c>
      <c r="I207" t="s">
        <v>311</v>
      </c>
      <c r="K207">
        <v>178</v>
      </c>
      <c r="L207">
        <v>13650</v>
      </c>
      <c r="M207">
        <v>172500</v>
      </c>
      <c r="N207" t="s">
        <v>311</v>
      </c>
    </row>
    <row r="208" spans="6:14" x14ac:dyDescent="0.2">
      <c r="F208">
        <v>180</v>
      </c>
      <c r="G208">
        <v>60</v>
      </c>
      <c r="H208" s="18">
        <v>100000</v>
      </c>
      <c r="I208" t="s">
        <v>311</v>
      </c>
      <c r="K208">
        <v>179</v>
      </c>
      <c r="L208">
        <v>17423</v>
      </c>
      <c r="M208">
        <v>501837</v>
      </c>
      <c r="N208" t="s">
        <v>311</v>
      </c>
    </row>
    <row r="209" spans="6:14" x14ac:dyDescent="0.2">
      <c r="F209">
        <v>181</v>
      </c>
      <c r="G209">
        <v>69</v>
      </c>
      <c r="H209" s="18">
        <v>177000</v>
      </c>
      <c r="I209" t="s">
        <v>311</v>
      </c>
      <c r="K209">
        <v>180</v>
      </c>
      <c r="L209">
        <v>8520</v>
      </c>
      <c r="M209">
        <v>100000</v>
      </c>
      <c r="N209" t="s">
        <v>311</v>
      </c>
    </row>
    <row r="210" spans="6:14" x14ac:dyDescent="0.2">
      <c r="F210">
        <v>182</v>
      </c>
      <c r="G210">
        <v>54</v>
      </c>
      <c r="H210" s="18">
        <v>200100</v>
      </c>
      <c r="I210" t="s">
        <v>311</v>
      </c>
      <c r="K210">
        <v>181</v>
      </c>
      <c r="L210">
        <v>2117</v>
      </c>
      <c r="M210">
        <v>177000</v>
      </c>
      <c r="N210" t="s">
        <v>311</v>
      </c>
    </row>
    <row r="211" spans="6:14" x14ac:dyDescent="0.2">
      <c r="F211">
        <v>183</v>
      </c>
      <c r="G211">
        <v>60</v>
      </c>
      <c r="H211" s="18">
        <v>120000</v>
      </c>
      <c r="I211" t="s">
        <v>311</v>
      </c>
      <c r="K211">
        <v>182</v>
      </c>
      <c r="L211">
        <v>7588</v>
      </c>
      <c r="M211">
        <v>200100</v>
      </c>
      <c r="N211" t="s">
        <v>311</v>
      </c>
    </row>
    <row r="212" spans="6:14" x14ac:dyDescent="0.2">
      <c r="F212">
        <v>184</v>
      </c>
      <c r="G212">
        <v>63</v>
      </c>
      <c r="H212" s="18">
        <v>200000</v>
      </c>
      <c r="I212" t="s">
        <v>311</v>
      </c>
      <c r="K212">
        <v>183</v>
      </c>
      <c r="L212">
        <v>9060</v>
      </c>
      <c r="M212">
        <v>120000</v>
      </c>
      <c r="N212" t="s">
        <v>311</v>
      </c>
    </row>
    <row r="213" spans="6:14" x14ac:dyDescent="0.2">
      <c r="F213">
        <v>185</v>
      </c>
      <c r="G213">
        <v>92</v>
      </c>
      <c r="H213" s="18">
        <v>127000</v>
      </c>
      <c r="I213" t="s">
        <v>311</v>
      </c>
      <c r="K213">
        <v>184</v>
      </c>
      <c r="L213">
        <v>11426</v>
      </c>
      <c r="M213">
        <v>200000</v>
      </c>
      <c r="N213" t="s">
        <v>311</v>
      </c>
    </row>
    <row r="214" spans="6:14" x14ac:dyDescent="0.2">
      <c r="F214">
        <v>187</v>
      </c>
      <c r="G214">
        <v>69</v>
      </c>
      <c r="H214" s="18">
        <v>173000</v>
      </c>
      <c r="I214" t="s">
        <v>311</v>
      </c>
      <c r="K214">
        <v>185</v>
      </c>
      <c r="L214">
        <v>7438</v>
      </c>
      <c r="M214">
        <v>127000</v>
      </c>
      <c r="N214" t="s">
        <v>311</v>
      </c>
    </row>
    <row r="215" spans="6:14" x14ac:dyDescent="0.2">
      <c r="F215">
        <v>188</v>
      </c>
      <c r="G215">
        <v>60</v>
      </c>
      <c r="H215" s="18">
        <v>135000</v>
      </c>
      <c r="I215" t="s">
        <v>311</v>
      </c>
      <c r="K215">
        <v>187</v>
      </c>
      <c r="L215">
        <v>9947</v>
      </c>
      <c r="M215">
        <v>173000</v>
      </c>
      <c r="N215" t="s">
        <v>311</v>
      </c>
    </row>
    <row r="216" spans="6:14" x14ac:dyDescent="0.2">
      <c r="F216">
        <v>189</v>
      </c>
      <c r="G216">
        <v>64</v>
      </c>
      <c r="H216" s="18">
        <v>153337</v>
      </c>
      <c r="I216" t="s">
        <v>311</v>
      </c>
      <c r="K216">
        <v>188</v>
      </c>
      <c r="L216">
        <v>10410</v>
      </c>
      <c r="M216">
        <v>135000</v>
      </c>
      <c r="N216" t="s">
        <v>311</v>
      </c>
    </row>
    <row r="217" spans="6:14" x14ac:dyDescent="0.2">
      <c r="F217">
        <v>190</v>
      </c>
      <c r="G217">
        <v>41</v>
      </c>
      <c r="H217" s="18">
        <v>286000</v>
      </c>
      <c r="I217" t="s">
        <v>311</v>
      </c>
      <c r="K217">
        <v>189</v>
      </c>
      <c r="L217">
        <v>7018</v>
      </c>
      <c r="M217">
        <v>153337</v>
      </c>
      <c r="N217" t="s">
        <v>311</v>
      </c>
    </row>
    <row r="218" spans="6:14" x14ac:dyDescent="0.2">
      <c r="F218">
        <v>191</v>
      </c>
      <c r="G218">
        <v>70</v>
      </c>
      <c r="H218" s="18">
        <v>315000</v>
      </c>
      <c r="I218" t="s">
        <v>311</v>
      </c>
      <c r="K218">
        <v>190</v>
      </c>
      <c r="L218">
        <v>4923</v>
      </c>
      <c r="M218">
        <v>286000</v>
      </c>
      <c r="N218" t="s">
        <v>311</v>
      </c>
    </row>
    <row r="219" spans="6:14" x14ac:dyDescent="0.2">
      <c r="F219">
        <v>192</v>
      </c>
      <c r="G219">
        <v>69</v>
      </c>
      <c r="H219" s="18">
        <v>184000</v>
      </c>
      <c r="I219" t="s">
        <v>311</v>
      </c>
      <c r="K219">
        <v>191</v>
      </c>
      <c r="L219">
        <v>10570</v>
      </c>
      <c r="M219">
        <v>315000</v>
      </c>
      <c r="N219" t="s">
        <v>311</v>
      </c>
    </row>
    <row r="220" spans="6:14" x14ac:dyDescent="0.2">
      <c r="F220">
        <v>193</v>
      </c>
      <c r="G220">
        <v>68</v>
      </c>
      <c r="H220" s="18">
        <v>192000</v>
      </c>
      <c r="I220" t="s">
        <v>311</v>
      </c>
      <c r="K220">
        <v>192</v>
      </c>
      <c r="L220">
        <v>7472</v>
      </c>
      <c r="M220">
        <v>184000</v>
      </c>
      <c r="N220" t="s">
        <v>311</v>
      </c>
    </row>
    <row r="221" spans="6:14" x14ac:dyDescent="0.2">
      <c r="F221">
        <v>194</v>
      </c>
      <c r="G221">
        <v>24</v>
      </c>
      <c r="H221" s="18">
        <v>130000</v>
      </c>
      <c r="I221" t="s">
        <v>311</v>
      </c>
      <c r="K221">
        <v>193</v>
      </c>
      <c r="L221">
        <v>9017</v>
      </c>
      <c r="M221">
        <v>192000</v>
      </c>
      <c r="N221" t="s">
        <v>311</v>
      </c>
    </row>
    <row r="222" spans="6:14" x14ac:dyDescent="0.2">
      <c r="F222">
        <v>195</v>
      </c>
      <c r="G222">
        <v>60</v>
      </c>
      <c r="H222" s="18">
        <v>127000</v>
      </c>
      <c r="I222" t="s">
        <v>311</v>
      </c>
      <c r="K222">
        <v>194</v>
      </c>
      <c r="L222">
        <v>2522</v>
      </c>
      <c r="M222">
        <v>130000</v>
      </c>
      <c r="N222" t="s">
        <v>311</v>
      </c>
    </row>
    <row r="223" spans="6:14" x14ac:dyDescent="0.2">
      <c r="F223">
        <v>196</v>
      </c>
      <c r="G223">
        <v>24</v>
      </c>
      <c r="H223" s="18">
        <v>148500</v>
      </c>
      <c r="I223" t="s">
        <v>311</v>
      </c>
      <c r="K223">
        <v>195</v>
      </c>
      <c r="L223">
        <v>7180</v>
      </c>
      <c r="M223">
        <v>127000</v>
      </c>
      <c r="N223" t="s">
        <v>311</v>
      </c>
    </row>
    <row r="224" spans="6:14" x14ac:dyDescent="0.2">
      <c r="F224">
        <v>197</v>
      </c>
      <c r="G224">
        <v>79</v>
      </c>
      <c r="H224" s="18">
        <v>311872</v>
      </c>
      <c r="I224" t="s">
        <v>311</v>
      </c>
      <c r="K224">
        <v>196</v>
      </c>
      <c r="L224">
        <v>2280</v>
      </c>
      <c r="M224">
        <v>148500</v>
      </c>
      <c r="N224" t="s">
        <v>311</v>
      </c>
    </row>
    <row r="225" spans="6:14" x14ac:dyDescent="0.2">
      <c r="F225">
        <v>198</v>
      </c>
      <c r="G225">
        <v>174</v>
      </c>
      <c r="H225" s="18">
        <v>235000</v>
      </c>
      <c r="I225" t="s">
        <v>311</v>
      </c>
      <c r="K225">
        <v>197</v>
      </c>
      <c r="L225">
        <v>9416</v>
      </c>
      <c r="M225">
        <v>311872</v>
      </c>
      <c r="N225" t="s">
        <v>311</v>
      </c>
    </row>
    <row r="226" spans="6:14" x14ac:dyDescent="0.2">
      <c r="F226">
        <v>199</v>
      </c>
      <c r="G226">
        <v>92</v>
      </c>
      <c r="H226" s="18">
        <v>104000</v>
      </c>
      <c r="I226" t="s">
        <v>311</v>
      </c>
      <c r="K226">
        <v>199</v>
      </c>
      <c r="L226">
        <v>5520</v>
      </c>
      <c r="M226">
        <v>104000</v>
      </c>
      <c r="N226" t="s">
        <v>311</v>
      </c>
    </row>
    <row r="227" spans="6:14" x14ac:dyDescent="0.2">
      <c r="F227">
        <v>200</v>
      </c>
      <c r="G227">
        <v>76</v>
      </c>
      <c r="H227" s="18">
        <v>274900</v>
      </c>
      <c r="I227" t="s">
        <v>311</v>
      </c>
      <c r="K227">
        <v>200</v>
      </c>
      <c r="L227">
        <v>9591</v>
      </c>
      <c r="M227">
        <v>274900</v>
      </c>
      <c r="N227" t="s">
        <v>311</v>
      </c>
    </row>
    <row r="228" spans="6:14" x14ac:dyDescent="0.2">
      <c r="F228">
        <v>201</v>
      </c>
      <c r="G228">
        <v>80</v>
      </c>
      <c r="H228" s="18">
        <v>140000</v>
      </c>
      <c r="I228" t="s">
        <v>311</v>
      </c>
      <c r="K228">
        <v>201</v>
      </c>
      <c r="L228">
        <v>8546</v>
      </c>
      <c r="M228">
        <v>140000</v>
      </c>
      <c r="N228" t="s">
        <v>311</v>
      </c>
    </row>
    <row r="229" spans="6:14" x14ac:dyDescent="0.2">
      <c r="F229">
        <v>202</v>
      </c>
      <c r="G229">
        <v>75</v>
      </c>
      <c r="H229" s="18">
        <v>171500</v>
      </c>
      <c r="I229" t="s">
        <v>311</v>
      </c>
      <c r="K229">
        <v>202</v>
      </c>
      <c r="L229">
        <v>10125</v>
      </c>
      <c r="M229">
        <v>171500</v>
      </c>
      <c r="N229" t="s">
        <v>311</v>
      </c>
    </row>
    <row r="230" spans="6:14" x14ac:dyDescent="0.2">
      <c r="F230">
        <v>203</v>
      </c>
      <c r="G230">
        <v>50</v>
      </c>
      <c r="H230" s="18">
        <v>112000</v>
      </c>
      <c r="I230" t="s">
        <v>311</v>
      </c>
      <c r="K230">
        <v>203</v>
      </c>
      <c r="L230">
        <v>7000</v>
      </c>
      <c r="M230">
        <v>112000</v>
      </c>
      <c r="N230" t="s">
        <v>311</v>
      </c>
    </row>
    <row r="231" spans="6:14" x14ac:dyDescent="0.2">
      <c r="F231">
        <v>204</v>
      </c>
      <c r="G231">
        <v>69</v>
      </c>
      <c r="H231" s="18">
        <v>149000</v>
      </c>
      <c r="I231" t="s">
        <v>311</v>
      </c>
      <c r="K231">
        <v>204</v>
      </c>
      <c r="L231">
        <v>4438</v>
      </c>
      <c r="M231">
        <v>149000</v>
      </c>
      <c r="N231" t="s">
        <v>311</v>
      </c>
    </row>
    <row r="232" spans="6:14" x14ac:dyDescent="0.2">
      <c r="F232">
        <v>205</v>
      </c>
      <c r="G232">
        <v>50</v>
      </c>
      <c r="H232" s="18">
        <v>110000</v>
      </c>
      <c r="I232" t="s">
        <v>311</v>
      </c>
      <c r="K232">
        <v>205</v>
      </c>
      <c r="L232">
        <v>3500</v>
      </c>
      <c r="M232">
        <v>110000</v>
      </c>
      <c r="N232" t="s">
        <v>311</v>
      </c>
    </row>
    <row r="233" spans="6:14" x14ac:dyDescent="0.2">
      <c r="F233">
        <v>206</v>
      </c>
      <c r="G233">
        <v>99</v>
      </c>
      <c r="H233" s="18">
        <v>180500</v>
      </c>
      <c r="I233" t="s">
        <v>311</v>
      </c>
      <c r="K233">
        <v>206</v>
      </c>
      <c r="L233">
        <v>11851</v>
      </c>
      <c r="M233">
        <v>180500</v>
      </c>
      <c r="N233" t="s">
        <v>311</v>
      </c>
    </row>
    <row r="234" spans="6:14" x14ac:dyDescent="0.2">
      <c r="F234">
        <v>207</v>
      </c>
      <c r="G234">
        <v>40</v>
      </c>
      <c r="H234" s="18">
        <v>143900</v>
      </c>
      <c r="I234" t="s">
        <v>311</v>
      </c>
      <c r="K234">
        <v>207</v>
      </c>
      <c r="L234">
        <v>13673</v>
      </c>
      <c r="M234">
        <v>143900</v>
      </c>
      <c r="N234" t="s">
        <v>311</v>
      </c>
    </row>
    <row r="235" spans="6:14" x14ac:dyDescent="0.2">
      <c r="F235">
        <v>208</v>
      </c>
      <c r="G235">
        <v>69</v>
      </c>
      <c r="H235" s="18">
        <v>141000</v>
      </c>
      <c r="I235" t="s">
        <v>311</v>
      </c>
      <c r="K235">
        <v>208</v>
      </c>
      <c r="L235">
        <v>12493</v>
      </c>
      <c r="M235">
        <v>141000</v>
      </c>
      <c r="N235" t="s">
        <v>311</v>
      </c>
    </row>
    <row r="236" spans="6:14" x14ac:dyDescent="0.2">
      <c r="F236">
        <v>209</v>
      </c>
      <c r="G236">
        <v>69</v>
      </c>
      <c r="H236" s="18">
        <v>277000</v>
      </c>
      <c r="I236" t="s">
        <v>311</v>
      </c>
      <c r="K236">
        <v>209</v>
      </c>
      <c r="L236">
        <v>14364</v>
      </c>
      <c r="M236">
        <v>277000</v>
      </c>
      <c r="N236" t="s">
        <v>311</v>
      </c>
    </row>
    <row r="237" spans="6:14" x14ac:dyDescent="0.2">
      <c r="F237">
        <v>210</v>
      </c>
      <c r="G237">
        <v>75</v>
      </c>
      <c r="H237" s="18">
        <v>145000</v>
      </c>
      <c r="I237" t="s">
        <v>311</v>
      </c>
      <c r="K237">
        <v>210</v>
      </c>
      <c r="L237">
        <v>8250</v>
      </c>
      <c r="M237">
        <v>145000</v>
      </c>
      <c r="N237" t="s">
        <v>311</v>
      </c>
    </row>
    <row r="238" spans="6:14" x14ac:dyDescent="0.2">
      <c r="F238">
        <v>211</v>
      </c>
      <c r="G238">
        <v>67</v>
      </c>
      <c r="H238" s="18">
        <v>98000</v>
      </c>
      <c r="I238" t="s">
        <v>311</v>
      </c>
      <c r="K238">
        <v>211</v>
      </c>
      <c r="L238">
        <v>5604</v>
      </c>
      <c r="M238">
        <v>98000</v>
      </c>
      <c r="N238" t="s">
        <v>311</v>
      </c>
    </row>
    <row r="239" spans="6:14" x14ac:dyDescent="0.2">
      <c r="F239">
        <v>212</v>
      </c>
      <c r="G239">
        <v>83</v>
      </c>
      <c r="H239" s="18">
        <v>186000</v>
      </c>
      <c r="I239" t="s">
        <v>311</v>
      </c>
      <c r="K239">
        <v>212</v>
      </c>
      <c r="L239">
        <v>10420</v>
      </c>
      <c r="M239">
        <v>186000</v>
      </c>
      <c r="N239" t="s">
        <v>311</v>
      </c>
    </row>
    <row r="240" spans="6:14" x14ac:dyDescent="0.2">
      <c r="F240">
        <v>213</v>
      </c>
      <c r="G240">
        <v>72</v>
      </c>
      <c r="H240" s="18">
        <v>252678</v>
      </c>
      <c r="I240" t="s">
        <v>311</v>
      </c>
      <c r="K240">
        <v>213</v>
      </c>
      <c r="L240">
        <v>8640</v>
      </c>
      <c r="M240">
        <v>252678</v>
      </c>
      <c r="N240" t="s">
        <v>311</v>
      </c>
    </row>
    <row r="241" spans="6:14" x14ac:dyDescent="0.2">
      <c r="F241">
        <v>214</v>
      </c>
      <c r="G241">
        <v>43</v>
      </c>
      <c r="H241" s="18">
        <v>156000</v>
      </c>
      <c r="I241" t="s">
        <v>311</v>
      </c>
      <c r="K241">
        <v>214</v>
      </c>
      <c r="L241">
        <v>13568</v>
      </c>
      <c r="M241">
        <v>156000</v>
      </c>
      <c r="N241" t="s">
        <v>311</v>
      </c>
    </row>
    <row r="242" spans="6:14" x14ac:dyDescent="0.2">
      <c r="F242">
        <v>215</v>
      </c>
      <c r="G242">
        <v>69</v>
      </c>
      <c r="H242" s="18">
        <v>161750</v>
      </c>
      <c r="I242" t="s">
        <v>311</v>
      </c>
      <c r="K242">
        <v>215</v>
      </c>
      <c r="L242">
        <v>10900</v>
      </c>
      <c r="M242">
        <v>161750</v>
      </c>
      <c r="N242" t="s">
        <v>311</v>
      </c>
    </row>
    <row r="243" spans="6:14" x14ac:dyDescent="0.2">
      <c r="F243">
        <v>216</v>
      </c>
      <c r="G243">
        <v>72</v>
      </c>
      <c r="H243" s="18">
        <v>134450</v>
      </c>
      <c r="I243" t="s">
        <v>311</v>
      </c>
      <c r="K243">
        <v>216</v>
      </c>
      <c r="L243">
        <v>10011</v>
      </c>
      <c r="M243">
        <v>134450</v>
      </c>
      <c r="N243" t="s">
        <v>311</v>
      </c>
    </row>
    <row r="244" spans="6:14" x14ac:dyDescent="0.2">
      <c r="F244">
        <v>217</v>
      </c>
      <c r="G244">
        <v>65</v>
      </c>
      <c r="H244" s="18">
        <v>210000</v>
      </c>
      <c r="I244" t="s">
        <v>311</v>
      </c>
      <c r="K244">
        <v>217</v>
      </c>
      <c r="L244">
        <v>8450</v>
      </c>
      <c r="M244">
        <v>210000</v>
      </c>
      <c r="N244" t="s">
        <v>311</v>
      </c>
    </row>
    <row r="245" spans="6:14" x14ac:dyDescent="0.2">
      <c r="F245">
        <v>218</v>
      </c>
      <c r="G245">
        <v>57</v>
      </c>
      <c r="H245" s="18">
        <v>107000</v>
      </c>
      <c r="I245" t="s">
        <v>311</v>
      </c>
      <c r="K245">
        <v>218</v>
      </c>
      <c r="L245">
        <v>9906</v>
      </c>
      <c r="M245">
        <v>107000</v>
      </c>
      <c r="N245" t="s">
        <v>311</v>
      </c>
    </row>
    <row r="246" spans="6:14" x14ac:dyDescent="0.2">
      <c r="F246">
        <v>219</v>
      </c>
      <c r="G246">
        <v>69</v>
      </c>
      <c r="H246" s="18">
        <v>311500</v>
      </c>
      <c r="I246" t="s">
        <v>311</v>
      </c>
      <c r="K246">
        <v>219</v>
      </c>
      <c r="L246">
        <v>15660</v>
      </c>
      <c r="M246">
        <v>311500</v>
      </c>
      <c r="N246" t="s">
        <v>311</v>
      </c>
    </row>
    <row r="247" spans="6:14" x14ac:dyDescent="0.2">
      <c r="F247">
        <v>220</v>
      </c>
      <c r="G247">
        <v>43</v>
      </c>
      <c r="H247" s="18">
        <v>167240</v>
      </c>
      <c r="I247" t="s">
        <v>311</v>
      </c>
      <c r="K247">
        <v>220</v>
      </c>
      <c r="L247">
        <v>3010</v>
      </c>
      <c r="M247">
        <v>167240</v>
      </c>
      <c r="N247" t="s">
        <v>311</v>
      </c>
    </row>
    <row r="248" spans="6:14" x14ac:dyDescent="0.2">
      <c r="F248">
        <v>221</v>
      </c>
      <c r="G248">
        <v>73</v>
      </c>
      <c r="H248" s="18">
        <v>204900</v>
      </c>
      <c r="I248" t="s">
        <v>311</v>
      </c>
      <c r="K248">
        <v>221</v>
      </c>
      <c r="L248">
        <v>8990</v>
      </c>
      <c r="M248">
        <v>204900</v>
      </c>
      <c r="N248" t="s">
        <v>311</v>
      </c>
    </row>
    <row r="249" spans="6:14" x14ac:dyDescent="0.2">
      <c r="F249">
        <v>222</v>
      </c>
      <c r="G249">
        <v>69</v>
      </c>
      <c r="H249" s="18">
        <v>200000</v>
      </c>
      <c r="I249" t="s">
        <v>311</v>
      </c>
      <c r="K249">
        <v>222</v>
      </c>
      <c r="L249">
        <v>8068</v>
      </c>
      <c r="M249">
        <v>200000</v>
      </c>
      <c r="N249" t="s">
        <v>311</v>
      </c>
    </row>
    <row r="250" spans="6:14" x14ac:dyDescent="0.2">
      <c r="F250">
        <v>223</v>
      </c>
      <c r="G250">
        <v>85</v>
      </c>
      <c r="H250" s="18">
        <v>179900</v>
      </c>
      <c r="I250" t="s">
        <v>311</v>
      </c>
      <c r="K250">
        <v>223</v>
      </c>
      <c r="L250">
        <v>11475</v>
      </c>
      <c r="M250">
        <v>179900</v>
      </c>
      <c r="N250" t="s">
        <v>311</v>
      </c>
    </row>
    <row r="251" spans="6:14" x14ac:dyDescent="0.2">
      <c r="F251">
        <v>224</v>
      </c>
      <c r="G251">
        <v>70</v>
      </c>
      <c r="H251" s="18">
        <v>97000</v>
      </c>
      <c r="I251" t="s">
        <v>311</v>
      </c>
      <c r="K251">
        <v>224</v>
      </c>
      <c r="L251">
        <v>10500</v>
      </c>
      <c r="M251">
        <v>97000</v>
      </c>
      <c r="N251" t="s">
        <v>311</v>
      </c>
    </row>
    <row r="252" spans="6:14" x14ac:dyDescent="0.2">
      <c r="F252">
        <v>226</v>
      </c>
      <c r="G252">
        <v>21</v>
      </c>
      <c r="H252" s="18">
        <v>112000</v>
      </c>
      <c r="I252" t="s">
        <v>311</v>
      </c>
      <c r="K252">
        <v>225</v>
      </c>
      <c r="L252">
        <v>13472</v>
      </c>
      <c r="M252">
        <v>386250</v>
      </c>
      <c r="N252" t="s">
        <v>311</v>
      </c>
    </row>
    <row r="253" spans="6:14" x14ac:dyDescent="0.2">
      <c r="F253">
        <v>227</v>
      </c>
      <c r="G253">
        <v>82</v>
      </c>
      <c r="H253" s="18">
        <v>290000</v>
      </c>
      <c r="I253" t="s">
        <v>311</v>
      </c>
      <c r="K253">
        <v>226</v>
      </c>
      <c r="L253">
        <v>1680</v>
      </c>
      <c r="M253">
        <v>112000</v>
      </c>
      <c r="N253" t="s">
        <v>311</v>
      </c>
    </row>
    <row r="254" spans="6:14" x14ac:dyDescent="0.2">
      <c r="F254">
        <v>228</v>
      </c>
      <c r="G254">
        <v>21</v>
      </c>
      <c r="H254" s="18">
        <v>106000</v>
      </c>
      <c r="I254" t="s">
        <v>311</v>
      </c>
      <c r="K254">
        <v>227</v>
      </c>
      <c r="L254">
        <v>9950</v>
      </c>
      <c r="M254">
        <v>290000</v>
      </c>
      <c r="N254" t="s">
        <v>311</v>
      </c>
    </row>
    <row r="255" spans="6:14" x14ac:dyDescent="0.2">
      <c r="F255">
        <v>229</v>
      </c>
      <c r="G255">
        <v>70</v>
      </c>
      <c r="H255" s="18">
        <v>125000</v>
      </c>
      <c r="I255" t="s">
        <v>311</v>
      </c>
      <c r="K255">
        <v>228</v>
      </c>
      <c r="L255">
        <v>1869</v>
      </c>
      <c r="M255">
        <v>106000</v>
      </c>
      <c r="N255" t="s">
        <v>311</v>
      </c>
    </row>
    <row r="256" spans="6:14" x14ac:dyDescent="0.2">
      <c r="F256">
        <v>230</v>
      </c>
      <c r="G256">
        <v>43</v>
      </c>
      <c r="H256" s="18">
        <v>192500</v>
      </c>
      <c r="I256" t="s">
        <v>311</v>
      </c>
      <c r="K256">
        <v>229</v>
      </c>
      <c r="L256">
        <v>8521</v>
      </c>
      <c r="M256">
        <v>125000</v>
      </c>
      <c r="N256" t="s">
        <v>311</v>
      </c>
    </row>
    <row r="257" spans="6:14" x14ac:dyDescent="0.2">
      <c r="F257">
        <v>231</v>
      </c>
      <c r="G257">
        <v>73</v>
      </c>
      <c r="H257" s="18">
        <v>148000</v>
      </c>
      <c r="I257" t="s">
        <v>311</v>
      </c>
      <c r="K257">
        <v>230</v>
      </c>
      <c r="L257">
        <v>3182</v>
      </c>
      <c r="M257">
        <v>192500</v>
      </c>
      <c r="N257" t="s">
        <v>311</v>
      </c>
    </row>
    <row r="258" spans="6:14" x14ac:dyDescent="0.2">
      <c r="F258">
        <v>233</v>
      </c>
      <c r="G258">
        <v>21</v>
      </c>
      <c r="H258" s="18">
        <v>94500</v>
      </c>
      <c r="I258" t="s">
        <v>311</v>
      </c>
      <c r="K258">
        <v>231</v>
      </c>
      <c r="L258">
        <v>8760</v>
      </c>
      <c r="M258">
        <v>148000</v>
      </c>
      <c r="N258" t="s">
        <v>311</v>
      </c>
    </row>
    <row r="259" spans="6:14" x14ac:dyDescent="0.2">
      <c r="F259">
        <v>234</v>
      </c>
      <c r="G259">
        <v>75</v>
      </c>
      <c r="H259" s="18">
        <v>128200</v>
      </c>
      <c r="I259" t="s">
        <v>311</v>
      </c>
      <c r="K259">
        <v>232</v>
      </c>
      <c r="L259">
        <v>15138</v>
      </c>
      <c r="M259">
        <v>403000</v>
      </c>
      <c r="N259" t="s">
        <v>311</v>
      </c>
    </row>
    <row r="260" spans="6:14" x14ac:dyDescent="0.2">
      <c r="F260">
        <v>235</v>
      </c>
      <c r="G260">
        <v>69</v>
      </c>
      <c r="H260" s="18">
        <v>216500</v>
      </c>
      <c r="I260" t="s">
        <v>311</v>
      </c>
      <c r="K260">
        <v>233</v>
      </c>
      <c r="L260">
        <v>1680</v>
      </c>
      <c r="M260">
        <v>94500</v>
      </c>
      <c r="N260" t="s">
        <v>311</v>
      </c>
    </row>
    <row r="261" spans="6:14" x14ac:dyDescent="0.2">
      <c r="F261">
        <v>236</v>
      </c>
      <c r="G261">
        <v>21</v>
      </c>
      <c r="H261" s="18">
        <v>89500</v>
      </c>
      <c r="I261" t="s">
        <v>311</v>
      </c>
      <c r="K261">
        <v>234</v>
      </c>
      <c r="L261">
        <v>10650</v>
      </c>
      <c r="M261">
        <v>128200</v>
      </c>
      <c r="N261" t="s">
        <v>311</v>
      </c>
    </row>
    <row r="262" spans="6:14" x14ac:dyDescent="0.2">
      <c r="F262">
        <v>237</v>
      </c>
      <c r="G262">
        <v>65</v>
      </c>
      <c r="H262" s="18">
        <v>185500</v>
      </c>
      <c r="I262" t="s">
        <v>311</v>
      </c>
      <c r="K262">
        <v>235</v>
      </c>
      <c r="L262">
        <v>7851</v>
      </c>
      <c r="M262">
        <v>216500</v>
      </c>
      <c r="N262" t="s">
        <v>311</v>
      </c>
    </row>
    <row r="263" spans="6:14" x14ac:dyDescent="0.2">
      <c r="F263">
        <v>238</v>
      </c>
      <c r="G263">
        <v>69</v>
      </c>
      <c r="H263" s="18">
        <v>194500</v>
      </c>
      <c r="I263" t="s">
        <v>311</v>
      </c>
      <c r="K263">
        <v>236</v>
      </c>
      <c r="L263">
        <v>1680</v>
      </c>
      <c r="M263">
        <v>89500</v>
      </c>
      <c r="N263" t="s">
        <v>311</v>
      </c>
    </row>
    <row r="264" spans="6:14" x14ac:dyDescent="0.2">
      <c r="F264">
        <v>239</v>
      </c>
      <c r="G264">
        <v>93</v>
      </c>
      <c r="H264" s="18">
        <v>318000</v>
      </c>
      <c r="I264" t="s">
        <v>311</v>
      </c>
      <c r="K264">
        <v>237</v>
      </c>
      <c r="L264">
        <v>8773</v>
      </c>
      <c r="M264">
        <v>185500</v>
      </c>
      <c r="N264" t="s">
        <v>311</v>
      </c>
    </row>
    <row r="265" spans="6:14" x14ac:dyDescent="0.2">
      <c r="F265">
        <v>240</v>
      </c>
      <c r="G265">
        <v>52</v>
      </c>
      <c r="H265" s="18">
        <v>113000</v>
      </c>
      <c r="I265" t="s">
        <v>311</v>
      </c>
      <c r="K265">
        <v>238</v>
      </c>
      <c r="L265">
        <v>9453</v>
      </c>
      <c r="M265">
        <v>194500</v>
      </c>
      <c r="N265" t="s">
        <v>311</v>
      </c>
    </row>
    <row r="266" spans="6:14" x14ac:dyDescent="0.2">
      <c r="F266">
        <v>241</v>
      </c>
      <c r="G266">
        <v>75</v>
      </c>
      <c r="H266" s="18">
        <v>262500</v>
      </c>
      <c r="I266" t="s">
        <v>311</v>
      </c>
      <c r="K266">
        <v>239</v>
      </c>
      <c r="L266">
        <v>12030</v>
      </c>
      <c r="M266">
        <v>318000</v>
      </c>
      <c r="N266" t="s">
        <v>311</v>
      </c>
    </row>
    <row r="267" spans="6:14" x14ac:dyDescent="0.2">
      <c r="F267">
        <v>242</v>
      </c>
      <c r="G267">
        <v>40</v>
      </c>
      <c r="H267" s="18">
        <v>110500</v>
      </c>
      <c r="I267" t="s">
        <v>311</v>
      </c>
      <c r="K267">
        <v>240</v>
      </c>
      <c r="L267">
        <v>8741</v>
      </c>
      <c r="M267">
        <v>113000</v>
      </c>
      <c r="N267" t="s">
        <v>311</v>
      </c>
    </row>
    <row r="268" spans="6:14" x14ac:dyDescent="0.2">
      <c r="F268">
        <v>243</v>
      </c>
      <c r="G268">
        <v>63</v>
      </c>
      <c r="H268" s="18">
        <v>79000</v>
      </c>
      <c r="I268" t="s">
        <v>311</v>
      </c>
      <c r="K268">
        <v>241</v>
      </c>
      <c r="L268">
        <v>9000</v>
      </c>
      <c r="M268">
        <v>262500</v>
      </c>
      <c r="N268" t="s">
        <v>311</v>
      </c>
    </row>
    <row r="269" spans="6:14" x14ac:dyDescent="0.2">
      <c r="F269">
        <v>244</v>
      </c>
      <c r="G269">
        <v>75</v>
      </c>
      <c r="H269" s="18">
        <v>120000</v>
      </c>
      <c r="I269" t="s">
        <v>311</v>
      </c>
      <c r="K269">
        <v>242</v>
      </c>
      <c r="L269">
        <v>3880</v>
      </c>
      <c r="M269">
        <v>110500</v>
      </c>
      <c r="N269" t="s">
        <v>311</v>
      </c>
    </row>
    <row r="270" spans="6:14" x14ac:dyDescent="0.2">
      <c r="F270">
        <v>245</v>
      </c>
      <c r="G270">
        <v>69</v>
      </c>
      <c r="H270" s="18">
        <v>205000</v>
      </c>
      <c r="I270" t="s">
        <v>311</v>
      </c>
      <c r="K270">
        <v>243</v>
      </c>
      <c r="L270">
        <v>5000</v>
      </c>
      <c r="M270">
        <v>79000</v>
      </c>
      <c r="N270" t="s">
        <v>311</v>
      </c>
    </row>
    <row r="271" spans="6:14" x14ac:dyDescent="0.2">
      <c r="F271">
        <v>246</v>
      </c>
      <c r="G271">
        <v>80</v>
      </c>
      <c r="H271" s="18">
        <v>241500</v>
      </c>
      <c r="I271" t="s">
        <v>311</v>
      </c>
      <c r="K271">
        <v>244</v>
      </c>
      <c r="L271">
        <v>10762</v>
      </c>
      <c r="M271">
        <v>120000</v>
      </c>
      <c r="N271" t="s">
        <v>311</v>
      </c>
    </row>
    <row r="272" spans="6:14" x14ac:dyDescent="0.2">
      <c r="F272">
        <v>247</v>
      </c>
      <c r="G272">
        <v>69</v>
      </c>
      <c r="H272" s="18">
        <v>137000</v>
      </c>
      <c r="I272" t="s">
        <v>311</v>
      </c>
      <c r="K272">
        <v>245</v>
      </c>
      <c r="L272">
        <v>8880</v>
      </c>
      <c r="M272">
        <v>205000</v>
      </c>
      <c r="N272" t="s">
        <v>311</v>
      </c>
    </row>
    <row r="273" spans="6:14" x14ac:dyDescent="0.2">
      <c r="F273">
        <v>248</v>
      </c>
      <c r="G273">
        <v>75</v>
      </c>
      <c r="H273" s="18">
        <v>140000</v>
      </c>
      <c r="I273" t="s">
        <v>311</v>
      </c>
      <c r="K273">
        <v>246</v>
      </c>
      <c r="L273">
        <v>10400</v>
      </c>
      <c r="M273">
        <v>241500</v>
      </c>
      <c r="N273" t="s">
        <v>311</v>
      </c>
    </row>
    <row r="274" spans="6:14" x14ac:dyDescent="0.2">
      <c r="F274">
        <v>249</v>
      </c>
      <c r="G274">
        <v>72</v>
      </c>
      <c r="H274" s="18">
        <v>180000</v>
      </c>
      <c r="I274" t="s">
        <v>311</v>
      </c>
      <c r="K274">
        <v>247</v>
      </c>
      <c r="L274">
        <v>9142</v>
      </c>
      <c r="M274">
        <v>137000</v>
      </c>
      <c r="N274" t="s">
        <v>311</v>
      </c>
    </row>
    <row r="275" spans="6:14" x14ac:dyDescent="0.2">
      <c r="F275">
        <v>250</v>
      </c>
      <c r="G275">
        <v>69</v>
      </c>
      <c r="H275" s="18">
        <v>277000</v>
      </c>
      <c r="I275" t="s">
        <v>311</v>
      </c>
      <c r="K275">
        <v>248</v>
      </c>
      <c r="L275">
        <v>11310</v>
      </c>
      <c r="M275">
        <v>140000</v>
      </c>
      <c r="N275" t="s">
        <v>311</v>
      </c>
    </row>
    <row r="276" spans="6:14" x14ac:dyDescent="0.2">
      <c r="F276">
        <v>251</v>
      </c>
      <c r="G276">
        <v>55</v>
      </c>
      <c r="H276" s="18">
        <v>76500</v>
      </c>
      <c r="I276" t="s">
        <v>311</v>
      </c>
      <c r="K276">
        <v>249</v>
      </c>
      <c r="L276">
        <v>11317</v>
      </c>
      <c r="M276">
        <v>180000</v>
      </c>
      <c r="N276" t="s">
        <v>311</v>
      </c>
    </row>
    <row r="277" spans="6:14" x14ac:dyDescent="0.2">
      <c r="F277">
        <v>252</v>
      </c>
      <c r="G277">
        <v>44</v>
      </c>
      <c r="H277" s="18">
        <v>235000</v>
      </c>
      <c r="I277" t="s">
        <v>311</v>
      </c>
      <c r="K277">
        <v>251</v>
      </c>
      <c r="L277">
        <v>5350</v>
      </c>
      <c r="M277">
        <v>76500</v>
      </c>
      <c r="N277" t="s">
        <v>311</v>
      </c>
    </row>
    <row r="278" spans="6:14" x14ac:dyDescent="0.2">
      <c r="F278">
        <v>253</v>
      </c>
      <c r="G278">
        <v>65</v>
      </c>
      <c r="H278" s="18">
        <v>173000</v>
      </c>
      <c r="I278" t="s">
        <v>311</v>
      </c>
      <c r="K278">
        <v>252</v>
      </c>
      <c r="L278">
        <v>4750</v>
      </c>
      <c r="M278">
        <v>235000</v>
      </c>
      <c r="N278" t="s">
        <v>311</v>
      </c>
    </row>
    <row r="279" spans="6:14" x14ac:dyDescent="0.2">
      <c r="F279">
        <v>254</v>
      </c>
      <c r="G279">
        <v>85</v>
      </c>
      <c r="H279" s="18">
        <v>158000</v>
      </c>
      <c r="I279" t="s">
        <v>311</v>
      </c>
      <c r="K279">
        <v>253</v>
      </c>
      <c r="L279">
        <v>8366</v>
      </c>
      <c r="M279">
        <v>173000</v>
      </c>
      <c r="N279" t="s">
        <v>311</v>
      </c>
    </row>
    <row r="280" spans="6:14" x14ac:dyDescent="0.2">
      <c r="F280">
        <v>255</v>
      </c>
      <c r="G280">
        <v>70</v>
      </c>
      <c r="H280" s="18">
        <v>145000</v>
      </c>
      <c r="I280" t="s">
        <v>311</v>
      </c>
      <c r="K280">
        <v>254</v>
      </c>
      <c r="L280">
        <v>9350</v>
      </c>
      <c r="M280">
        <v>158000</v>
      </c>
      <c r="N280" t="s">
        <v>311</v>
      </c>
    </row>
    <row r="281" spans="6:14" x14ac:dyDescent="0.2">
      <c r="F281">
        <v>256</v>
      </c>
      <c r="G281">
        <v>66</v>
      </c>
      <c r="H281" s="18">
        <v>230000</v>
      </c>
      <c r="I281" t="s">
        <v>311</v>
      </c>
      <c r="K281">
        <v>255</v>
      </c>
      <c r="L281">
        <v>8400</v>
      </c>
      <c r="M281">
        <v>145000</v>
      </c>
      <c r="N281" t="s">
        <v>311</v>
      </c>
    </row>
    <row r="282" spans="6:14" x14ac:dyDescent="0.2">
      <c r="F282">
        <v>257</v>
      </c>
      <c r="G282">
        <v>64</v>
      </c>
      <c r="H282" s="18">
        <v>207500</v>
      </c>
      <c r="I282" t="s">
        <v>311</v>
      </c>
      <c r="K282">
        <v>256</v>
      </c>
      <c r="L282">
        <v>8738</v>
      </c>
      <c r="M282">
        <v>230000</v>
      </c>
      <c r="N282" t="s">
        <v>311</v>
      </c>
    </row>
    <row r="283" spans="6:14" x14ac:dyDescent="0.2">
      <c r="F283">
        <v>258</v>
      </c>
      <c r="G283">
        <v>68</v>
      </c>
      <c r="H283" s="18">
        <v>220000</v>
      </c>
      <c r="I283" t="s">
        <v>311</v>
      </c>
      <c r="K283">
        <v>257</v>
      </c>
      <c r="L283">
        <v>8791</v>
      </c>
      <c r="M283">
        <v>207500</v>
      </c>
      <c r="N283" t="s">
        <v>311</v>
      </c>
    </row>
    <row r="284" spans="6:14" x14ac:dyDescent="0.2">
      <c r="F284">
        <v>259</v>
      </c>
      <c r="G284">
        <v>80</v>
      </c>
      <c r="H284" s="18">
        <v>231500</v>
      </c>
      <c r="I284" t="s">
        <v>311</v>
      </c>
      <c r="K284">
        <v>258</v>
      </c>
      <c r="L284">
        <v>8814</v>
      </c>
      <c r="M284">
        <v>220000</v>
      </c>
      <c r="N284" t="s">
        <v>311</v>
      </c>
    </row>
    <row r="285" spans="6:14" x14ac:dyDescent="0.2">
      <c r="F285">
        <v>260</v>
      </c>
      <c r="G285">
        <v>70</v>
      </c>
      <c r="H285" s="18">
        <v>97000</v>
      </c>
      <c r="I285" t="s">
        <v>311</v>
      </c>
      <c r="K285">
        <v>259</v>
      </c>
      <c r="L285">
        <v>12435</v>
      </c>
      <c r="M285">
        <v>231500</v>
      </c>
      <c r="N285" t="s">
        <v>311</v>
      </c>
    </row>
    <row r="286" spans="6:14" x14ac:dyDescent="0.2">
      <c r="F286">
        <v>261</v>
      </c>
      <c r="G286">
        <v>120</v>
      </c>
      <c r="H286" s="18">
        <v>176000</v>
      </c>
      <c r="I286" t="s">
        <v>311</v>
      </c>
      <c r="K286">
        <v>260</v>
      </c>
      <c r="L286">
        <v>12702</v>
      </c>
      <c r="M286">
        <v>97000</v>
      </c>
      <c r="N286" t="s">
        <v>311</v>
      </c>
    </row>
    <row r="287" spans="6:14" x14ac:dyDescent="0.2">
      <c r="F287">
        <v>262</v>
      </c>
      <c r="G287">
        <v>69</v>
      </c>
      <c r="H287" s="18">
        <v>276000</v>
      </c>
      <c r="I287" t="s">
        <v>311</v>
      </c>
      <c r="K287">
        <v>262</v>
      </c>
      <c r="L287">
        <v>9588</v>
      </c>
      <c r="M287">
        <v>276000</v>
      </c>
      <c r="N287" t="s">
        <v>311</v>
      </c>
    </row>
    <row r="288" spans="6:14" x14ac:dyDescent="0.2">
      <c r="F288">
        <v>263</v>
      </c>
      <c r="G288">
        <v>88</v>
      </c>
      <c r="H288" s="18">
        <v>151000</v>
      </c>
      <c r="I288" t="s">
        <v>311</v>
      </c>
      <c r="K288">
        <v>263</v>
      </c>
      <c r="L288">
        <v>8471</v>
      </c>
      <c r="M288">
        <v>151000</v>
      </c>
      <c r="N288" t="s">
        <v>311</v>
      </c>
    </row>
    <row r="289" spans="6:14" x14ac:dyDescent="0.2">
      <c r="F289">
        <v>264</v>
      </c>
      <c r="G289">
        <v>50</v>
      </c>
      <c r="H289" s="18">
        <v>130000</v>
      </c>
      <c r="I289" t="s">
        <v>311</v>
      </c>
      <c r="K289">
        <v>264</v>
      </c>
      <c r="L289">
        <v>5500</v>
      </c>
      <c r="M289">
        <v>130000</v>
      </c>
      <c r="N289" t="s">
        <v>311</v>
      </c>
    </row>
    <row r="290" spans="6:14" x14ac:dyDescent="0.2">
      <c r="F290">
        <v>265</v>
      </c>
      <c r="G290">
        <v>30</v>
      </c>
      <c r="H290" s="18">
        <v>73000</v>
      </c>
      <c r="I290" t="s">
        <v>311</v>
      </c>
      <c r="K290">
        <v>265</v>
      </c>
      <c r="L290">
        <v>5232</v>
      </c>
      <c r="M290">
        <v>73000</v>
      </c>
      <c r="N290" t="s">
        <v>311</v>
      </c>
    </row>
    <row r="291" spans="6:14" x14ac:dyDescent="0.2">
      <c r="F291">
        <v>266</v>
      </c>
      <c r="G291">
        <v>78</v>
      </c>
      <c r="H291" s="18">
        <v>175500</v>
      </c>
      <c r="I291" t="s">
        <v>311</v>
      </c>
      <c r="K291">
        <v>266</v>
      </c>
      <c r="L291">
        <v>12090</v>
      </c>
      <c r="M291">
        <v>175500</v>
      </c>
      <c r="N291" t="s">
        <v>311</v>
      </c>
    </row>
    <row r="292" spans="6:14" x14ac:dyDescent="0.2">
      <c r="F292">
        <v>267</v>
      </c>
      <c r="G292">
        <v>70</v>
      </c>
      <c r="H292" s="18">
        <v>185000</v>
      </c>
      <c r="I292" t="s">
        <v>311</v>
      </c>
      <c r="K292">
        <v>267</v>
      </c>
      <c r="L292">
        <v>11207</v>
      </c>
      <c r="M292">
        <v>185000</v>
      </c>
      <c r="N292" t="s">
        <v>311</v>
      </c>
    </row>
    <row r="293" spans="6:14" x14ac:dyDescent="0.2">
      <c r="F293">
        <v>268</v>
      </c>
      <c r="G293">
        <v>60</v>
      </c>
      <c r="H293" s="18">
        <v>179500</v>
      </c>
      <c r="I293" t="s">
        <v>311</v>
      </c>
      <c r="K293">
        <v>268</v>
      </c>
      <c r="L293">
        <v>8400</v>
      </c>
      <c r="M293">
        <v>179500</v>
      </c>
      <c r="N293" t="s">
        <v>311</v>
      </c>
    </row>
    <row r="294" spans="6:14" x14ac:dyDescent="0.2">
      <c r="F294">
        <v>269</v>
      </c>
      <c r="G294">
        <v>71</v>
      </c>
      <c r="H294" s="18">
        <v>120500</v>
      </c>
      <c r="I294" t="s">
        <v>311</v>
      </c>
      <c r="K294">
        <v>269</v>
      </c>
      <c r="L294">
        <v>6900</v>
      </c>
      <c r="M294">
        <v>120500</v>
      </c>
      <c r="N294" t="s">
        <v>311</v>
      </c>
    </row>
    <row r="295" spans="6:14" x14ac:dyDescent="0.2">
      <c r="F295">
        <v>270</v>
      </c>
      <c r="G295">
        <v>69</v>
      </c>
      <c r="H295" s="18">
        <v>148000</v>
      </c>
      <c r="I295" t="s">
        <v>311</v>
      </c>
      <c r="K295">
        <v>270</v>
      </c>
      <c r="L295">
        <v>7917</v>
      </c>
      <c r="M295">
        <v>148000</v>
      </c>
      <c r="N295" t="s">
        <v>311</v>
      </c>
    </row>
    <row r="296" spans="6:14" x14ac:dyDescent="0.2">
      <c r="F296">
        <v>271</v>
      </c>
      <c r="G296">
        <v>84</v>
      </c>
      <c r="H296" s="18">
        <v>266000</v>
      </c>
      <c r="I296" t="s">
        <v>311</v>
      </c>
      <c r="K296">
        <v>271</v>
      </c>
      <c r="L296">
        <v>10728</v>
      </c>
      <c r="M296">
        <v>266000</v>
      </c>
      <c r="N296" t="s">
        <v>311</v>
      </c>
    </row>
    <row r="297" spans="6:14" x14ac:dyDescent="0.2">
      <c r="F297">
        <v>272</v>
      </c>
      <c r="G297">
        <v>73</v>
      </c>
      <c r="H297" s="18">
        <v>241500</v>
      </c>
      <c r="I297" t="s">
        <v>311</v>
      </c>
      <c r="K297">
        <v>273</v>
      </c>
      <c r="L297">
        <v>11764</v>
      </c>
      <c r="M297">
        <v>290000</v>
      </c>
      <c r="N297" t="s">
        <v>311</v>
      </c>
    </row>
    <row r="298" spans="6:14" x14ac:dyDescent="0.2">
      <c r="F298">
        <v>273</v>
      </c>
      <c r="G298">
        <v>92</v>
      </c>
      <c r="H298" s="18">
        <v>290000</v>
      </c>
      <c r="I298" t="s">
        <v>311</v>
      </c>
      <c r="K298">
        <v>274</v>
      </c>
      <c r="L298">
        <v>9600</v>
      </c>
      <c r="M298">
        <v>139000</v>
      </c>
      <c r="N298" t="s">
        <v>311</v>
      </c>
    </row>
    <row r="299" spans="6:14" x14ac:dyDescent="0.2">
      <c r="F299">
        <v>274</v>
      </c>
      <c r="G299">
        <v>80</v>
      </c>
      <c r="H299" s="18">
        <v>139000</v>
      </c>
      <c r="I299" t="s">
        <v>311</v>
      </c>
      <c r="K299">
        <v>275</v>
      </c>
      <c r="L299">
        <v>8314</v>
      </c>
      <c r="M299">
        <v>124500</v>
      </c>
      <c r="N299" t="s">
        <v>311</v>
      </c>
    </row>
    <row r="300" spans="6:14" x14ac:dyDescent="0.2">
      <c r="F300">
        <v>275</v>
      </c>
      <c r="G300">
        <v>76</v>
      </c>
      <c r="H300" s="18">
        <v>124500</v>
      </c>
      <c r="I300" t="s">
        <v>311</v>
      </c>
      <c r="K300">
        <v>276</v>
      </c>
      <c r="L300">
        <v>7264</v>
      </c>
      <c r="M300">
        <v>205000</v>
      </c>
      <c r="N300" t="s">
        <v>311</v>
      </c>
    </row>
    <row r="301" spans="6:14" x14ac:dyDescent="0.2">
      <c r="F301">
        <v>276</v>
      </c>
      <c r="G301">
        <v>55</v>
      </c>
      <c r="H301" s="18">
        <v>205000</v>
      </c>
      <c r="I301" t="s">
        <v>311</v>
      </c>
      <c r="K301">
        <v>277</v>
      </c>
      <c r="L301">
        <v>9196</v>
      </c>
      <c r="M301">
        <v>201000</v>
      </c>
      <c r="N301" t="s">
        <v>311</v>
      </c>
    </row>
    <row r="302" spans="6:14" x14ac:dyDescent="0.2">
      <c r="F302">
        <v>277</v>
      </c>
      <c r="G302">
        <v>129</v>
      </c>
      <c r="H302" s="18">
        <v>201000</v>
      </c>
      <c r="I302" t="s">
        <v>311</v>
      </c>
      <c r="K302">
        <v>279</v>
      </c>
      <c r="L302">
        <v>14450</v>
      </c>
      <c r="M302">
        <v>415298</v>
      </c>
      <c r="N302" t="s">
        <v>311</v>
      </c>
    </row>
    <row r="303" spans="6:14" x14ac:dyDescent="0.2">
      <c r="F303">
        <v>278</v>
      </c>
      <c r="G303">
        <v>140</v>
      </c>
      <c r="H303" s="18">
        <v>141000</v>
      </c>
      <c r="I303" t="s">
        <v>311</v>
      </c>
      <c r="K303">
        <v>280</v>
      </c>
      <c r="L303">
        <v>10005</v>
      </c>
      <c r="M303">
        <v>192000</v>
      </c>
      <c r="N303" t="s">
        <v>311</v>
      </c>
    </row>
    <row r="304" spans="6:14" x14ac:dyDescent="0.2">
      <c r="F304">
        <v>280</v>
      </c>
      <c r="G304">
        <v>83</v>
      </c>
      <c r="H304" s="18">
        <v>192000</v>
      </c>
      <c r="I304" t="s">
        <v>311</v>
      </c>
      <c r="K304">
        <v>281</v>
      </c>
      <c r="L304">
        <v>11287</v>
      </c>
      <c r="M304">
        <v>228500</v>
      </c>
      <c r="N304" t="s">
        <v>311</v>
      </c>
    </row>
    <row r="305" spans="6:14" x14ac:dyDescent="0.2">
      <c r="F305">
        <v>281</v>
      </c>
      <c r="G305">
        <v>82</v>
      </c>
      <c r="H305" s="18">
        <v>228500</v>
      </c>
      <c r="I305" t="s">
        <v>311</v>
      </c>
      <c r="K305">
        <v>282</v>
      </c>
      <c r="L305">
        <v>7200</v>
      </c>
      <c r="M305">
        <v>185000</v>
      </c>
      <c r="N305" t="s">
        <v>311</v>
      </c>
    </row>
    <row r="306" spans="6:14" x14ac:dyDescent="0.2">
      <c r="F306">
        <v>282</v>
      </c>
      <c r="G306">
        <v>60</v>
      </c>
      <c r="H306" s="18">
        <v>185000</v>
      </c>
      <c r="I306" t="s">
        <v>311</v>
      </c>
      <c r="K306">
        <v>283</v>
      </c>
      <c r="L306">
        <v>5063</v>
      </c>
      <c r="M306">
        <v>207500</v>
      </c>
      <c r="N306" t="s">
        <v>311</v>
      </c>
    </row>
    <row r="307" spans="6:14" x14ac:dyDescent="0.2">
      <c r="F307">
        <v>283</v>
      </c>
      <c r="G307">
        <v>34</v>
      </c>
      <c r="H307" s="18">
        <v>207500</v>
      </c>
      <c r="I307" t="s">
        <v>311</v>
      </c>
      <c r="K307">
        <v>284</v>
      </c>
      <c r="L307">
        <v>9612</v>
      </c>
      <c r="M307">
        <v>244600</v>
      </c>
      <c r="N307" t="s">
        <v>311</v>
      </c>
    </row>
    <row r="308" spans="6:14" x14ac:dyDescent="0.2">
      <c r="F308">
        <v>284</v>
      </c>
      <c r="G308">
        <v>74</v>
      </c>
      <c r="H308" s="18">
        <v>244600</v>
      </c>
      <c r="I308" t="s">
        <v>311</v>
      </c>
      <c r="K308">
        <v>285</v>
      </c>
      <c r="L308">
        <v>8012</v>
      </c>
      <c r="M308">
        <v>179200</v>
      </c>
      <c r="N308" t="s">
        <v>311</v>
      </c>
    </row>
    <row r="309" spans="6:14" x14ac:dyDescent="0.2">
      <c r="F309">
        <v>285</v>
      </c>
      <c r="G309">
        <v>50</v>
      </c>
      <c r="H309" s="18">
        <v>179200</v>
      </c>
      <c r="I309" t="s">
        <v>311</v>
      </c>
      <c r="K309">
        <v>286</v>
      </c>
      <c r="L309">
        <v>4251</v>
      </c>
      <c r="M309">
        <v>164700</v>
      </c>
      <c r="N309" t="s">
        <v>311</v>
      </c>
    </row>
    <row r="310" spans="6:14" x14ac:dyDescent="0.2">
      <c r="F310">
        <v>286</v>
      </c>
      <c r="G310">
        <v>35</v>
      </c>
      <c r="H310" s="18">
        <v>164700</v>
      </c>
      <c r="I310" t="s">
        <v>311</v>
      </c>
      <c r="K310">
        <v>287</v>
      </c>
      <c r="L310">
        <v>9786</v>
      </c>
      <c r="M310">
        <v>159000</v>
      </c>
      <c r="N310" t="s">
        <v>311</v>
      </c>
    </row>
    <row r="311" spans="6:14" x14ac:dyDescent="0.2">
      <c r="F311">
        <v>287</v>
      </c>
      <c r="G311">
        <v>77</v>
      </c>
      <c r="H311" s="18">
        <v>159000</v>
      </c>
      <c r="I311" t="s">
        <v>311</v>
      </c>
      <c r="K311">
        <v>288</v>
      </c>
      <c r="L311">
        <v>8125</v>
      </c>
      <c r="M311">
        <v>88000</v>
      </c>
      <c r="N311" t="s">
        <v>311</v>
      </c>
    </row>
    <row r="312" spans="6:14" x14ac:dyDescent="0.2">
      <c r="F312">
        <v>288</v>
      </c>
      <c r="G312">
        <v>69</v>
      </c>
      <c r="H312" s="18">
        <v>88000</v>
      </c>
      <c r="I312" t="s">
        <v>311</v>
      </c>
      <c r="K312">
        <v>289</v>
      </c>
      <c r="L312">
        <v>9819</v>
      </c>
      <c r="M312">
        <v>122000</v>
      </c>
      <c r="N312" t="s">
        <v>311</v>
      </c>
    </row>
    <row r="313" spans="6:14" x14ac:dyDescent="0.2">
      <c r="F313">
        <v>289</v>
      </c>
      <c r="G313">
        <v>69</v>
      </c>
      <c r="H313" s="18">
        <v>122000</v>
      </c>
      <c r="I313" t="s">
        <v>311</v>
      </c>
      <c r="K313">
        <v>290</v>
      </c>
      <c r="L313">
        <v>8730</v>
      </c>
      <c r="M313">
        <v>153575</v>
      </c>
      <c r="N313" t="s">
        <v>311</v>
      </c>
    </row>
    <row r="314" spans="6:14" x14ac:dyDescent="0.2">
      <c r="F314">
        <v>290</v>
      </c>
      <c r="G314">
        <v>60</v>
      </c>
      <c r="H314" s="18">
        <v>153575</v>
      </c>
      <c r="I314" t="s">
        <v>311</v>
      </c>
      <c r="K314">
        <v>291</v>
      </c>
      <c r="L314">
        <v>15611</v>
      </c>
      <c r="M314">
        <v>233230</v>
      </c>
      <c r="N314" t="s">
        <v>311</v>
      </c>
    </row>
    <row r="315" spans="6:14" x14ac:dyDescent="0.2">
      <c r="F315">
        <v>291</v>
      </c>
      <c r="G315">
        <v>120</v>
      </c>
      <c r="H315" s="18">
        <v>233230</v>
      </c>
      <c r="I315" t="s">
        <v>311</v>
      </c>
      <c r="K315">
        <v>292</v>
      </c>
      <c r="L315">
        <v>5687</v>
      </c>
      <c r="M315">
        <v>135900</v>
      </c>
      <c r="N315" t="s">
        <v>311</v>
      </c>
    </row>
    <row r="316" spans="6:14" x14ac:dyDescent="0.2">
      <c r="F316">
        <v>292</v>
      </c>
      <c r="G316">
        <v>55</v>
      </c>
      <c r="H316" s="18">
        <v>135900</v>
      </c>
      <c r="I316" t="s">
        <v>311</v>
      </c>
      <c r="K316">
        <v>293</v>
      </c>
      <c r="L316">
        <v>11409</v>
      </c>
      <c r="M316">
        <v>131000</v>
      </c>
      <c r="N316" t="s">
        <v>311</v>
      </c>
    </row>
    <row r="317" spans="6:14" x14ac:dyDescent="0.2">
      <c r="F317">
        <v>293</v>
      </c>
      <c r="G317">
        <v>60</v>
      </c>
      <c r="H317" s="18">
        <v>131000</v>
      </c>
      <c r="I317" t="s">
        <v>311</v>
      </c>
      <c r="K317">
        <v>294</v>
      </c>
      <c r="L317">
        <v>16659</v>
      </c>
      <c r="M317">
        <v>235000</v>
      </c>
      <c r="N317" t="s">
        <v>311</v>
      </c>
    </row>
    <row r="318" spans="6:14" x14ac:dyDescent="0.2">
      <c r="F318">
        <v>294</v>
      </c>
      <c r="G318">
        <v>69</v>
      </c>
      <c r="H318" s="18">
        <v>235000</v>
      </c>
      <c r="I318" t="s">
        <v>311</v>
      </c>
      <c r="K318">
        <v>295</v>
      </c>
      <c r="L318">
        <v>9600</v>
      </c>
      <c r="M318">
        <v>167000</v>
      </c>
      <c r="N318" t="s">
        <v>311</v>
      </c>
    </row>
    <row r="319" spans="6:14" x14ac:dyDescent="0.2">
      <c r="F319">
        <v>295</v>
      </c>
      <c r="G319">
        <v>80</v>
      </c>
      <c r="H319" s="18">
        <v>167000</v>
      </c>
      <c r="I319" t="s">
        <v>311</v>
      </c>
      <c r="K319">
        <v>296</v>
      </c>
      <c r="L319">
        <v>7937</v>
      </c>
      <c r="M319">
        <v>142500</v>
      </c>
      <c r="N319" t="s">
        <v>311</v>
      </c>
    </row>
    <row r="320" spans="6:14" x14ac:dyDescent="0.2">
      <c r="F320">
        <v>296</v>
      </c>
      <c r="G320">
        <v>37</v>
      </c>
      <c r="H320" s="18">
        <v>142500</v>
      </c>
      <c r="I320" t="s">
        <v>311</v>
      </c>
      <c r="K320">
        <v>297</v>
      </c>
      <c r="L320">
        <v>13710</v>
      </c>
      <c r="M320">
        <v>152000</v>
      </c>
      <c r="N320" t="s">
        <v>311</v>
      </c>
    </row>
    <row r="321" spans="6:14" x14ac:dyDescent="0.2">
      <c r="F321">
        <v>297</v>
      </c>
      <c r="G321">
        <v>75</v>
      </c>
      <c r="H321" s="18">
        <v>152000</v>
      </c>
      <c r="I321" t="s">
        <v>311</v>
      </c>
      <c r="K321">
        <v>298</v>
      </c>
      <c r="L321">
        <v>7399</v>
      </c>
      <c r="M321">
        <v>239000</v>
      </c>
      <c r="N321" t="s">
        <v>311</v>
      </c>
    </row>
    <row r="322" spans="6:14" x14ac:dyDescent="0.2">
      <c r="F322">
        <v>298</v>
      </c>
      <c r="G322">
        <v>66</v>
      </c>
      <c r="H322" s="18">
        <v>239000</v>
      </c>
      <c r="I322" t="s">
        <v>311</v>
      </c>
      <c r="K322">
        <v>299</v>
      </c>
      <c r="L322">
        <v>11700</v>
      </c>
      <c r="M322">
        <v>175000</v>
      </c>
      <c r="N322" t="s">
        <v>311</v>
      </c>
    </row>
    <row r="323" spans="6:14" x14ac:dyDescent="0.2">
      <c r="F323">
        <v>299</v>
      </c>
      <c r="G323">
        <v>90</v>
      </c>
      <c r="H323" s="18">
        <v>175000</v>
      </c>
      <c r="I323" t="s">
        <v>311</v>
      </c>
      <c r="K323">
        <v>300</v>
      </c>
      <c r="L323">
        <v>14000</v>
      </c>
      <c r="M323">
        <v>158500</v>
      </c>
      <c r="N323" t="s">
        <v>311</v>
      </c>
    </row>
    <row r="324" spans="6:14" x14ac:dyDescent="0.2">
      <c r="F324">
        <v>300</v>
      </c>
      <c r="G324">
        <v>80</v>
      </c>
      <c r="H324" s="18">
        <v>158500</v>
      </c>
      <c r="I324" t="s">
        <v>311</v>
      </c>
      <c r="K324">
        <v>301</v>
      </c>
      <c r="L324">
        <v>15750</v>
      </c>
      <c r="M324">
        <v>157000</v>
      </c>
      <c r="N324" t="s">
        <v>311</v>
      </c>
    </row>
    <row r="325" spans="6:14" x14ac:dyDescent="0.2">
      <c r="F325">
        <v>301</v>
      </c>
      <c r="G325">
        <v>90</v>
      </c>
      <c r="H325" s="18">
        <v>157000</v>
      </c>
      <c r="I325" t="s">
        <v>311</v>
      </c>
      <c r="K325">
        <v>302</v>
      </c>
      <c r="L325">
        <v>16226</v>
      </c>
      <c r="M325">
        <v>267000</v>
      </c>
      <c r="N325" t="s">
        <v>311</v>
      </c>
    </row>
    <row r="326" spans="6:14" x14ac:dyDescent="0.2">
      <c r="F326">
        <v>302</v>
      </c>
      <c r="G326">
        <v>66</v>
      </c>
      <c r="H326" s="18">
        <v>267000</v>
      </c>
      <c r="I326" t="s">
        <v>311</v>
      </c>
      <c r="K326">
        <v>303</v>
      </c>
      <c r="L326">
        <v>13704</v>
      </c>
      <c r="M326">
        <v>205000</v>
      </c>
      <c r="N326" t="s">
        <v>311</v>
      </c>
    </row>
    <row r="327" spans="6:14" x14ac:dyDescent="0.2">
      <c r="F327">
        <v>303</v>
      </c>
      <c r="G327">
        <v>118</v>
      </c>
      <c r="H327" s="18">
        <v>205000</v>
      </c>
      <c r="I327" t="s">
        <v>311</v>
      </c>
      <c r="K327">
        <v>304</v>
      </c>
      <c r="L327">
        <v>9800</v>
      </c>
      <c r="M327">
        <v>149900</v>
      </c>
      <c r="N327" t="s">
        <v>311</v>
      </c>
    </row>
    <row r="328" spans="6:14" x14ac:dyDescent="0.2">
      <c r="F328">
        <v>304</v>
      </c>
      <c r="G328">
        <v>70</v>
      </c>
      <c r="H328" s="18">
        <v>149900</v>
      </c>
      <c r="I328" t="s">
        <v>311</v>
      </c>
      <c r="K328">
        <v>306</v>
      </c>
      <c r="L328">
        <v>10386</v>
      </c>
      <c r="M328">
        <v>305900</v>
      </c>
      <c r="N328" t="s">
        <v>311</v>
      </c>
    </row>
    <row r="329" spans="6:14" x14ac:dyDescent="0.2">
      <c r="F329">
        <v>305</v>
      </c>
      <c r="G329">
        <v>87</v>
      </c>
      <c r="H329" s="18">
        <v>295000</v>
      </c>
      <c r="I329" t="s">
        <v>311</v>
      </c>
      <c r="K329">
        <v>307</v>
      </c>
      <c r="L329">
        <v>13474</v>
      </c>
      <c r="M329">
        <v>225000</v>
      </c>
      <c r="N329" t="s">
        <v>311</v>
      </c>
    </row>
    <row r="330" spans="6:14" x14ac:dyDescent="0.2">
      <c r="F330">
        <v>306</v>
      </c>
      <c r="G330">
        <v>80</v>
      </c>
      <c r="H330" s="18">
        <v>305900</v>
      </c>
      <c r="I330" t="s">
        <v>311</v>
      </c>
      <c r="K330">
        <v>308</v>
      </c>
      <c r="L330">
        <v>7920</v>
      </c>
      <c r="M330">
        <v>89500</v>
      </c>
      <c r="N330" t="s">
        <v>311</v>
      </c>
    </row>
    <row r="331" spans="6:14" x14ac:dyDescent="0.2">
      <c r="F331">
        <v>307</v>
      </c>
      <c r="G331">
        <v>116</v>
      </c>
      <c r="H331" s="18">
        <v>225000</v>
      </c>
      <c r="I331" t="s">
        <v>311</v>
      </c>
      <c r="K331">
        <v>309</v>
      </c>
      <c r="L331">
        <v>12342</v>
      </c>
      <c r="M331">
        <v>82500</v>
      </c>
      <c r="N331" t="s">
        <v>311</v>
      </c>
    </row>
    <row r="332" spans="6:14" x14ac:dyDescent="0.2">
      <c r="F332">
        <v>308</v>
      </c>
      <c r="G332">
        <v>69</v>
      </c>
      <c r="H332" s="18">
        <v>89500</v>
      </c>
      <c r="I332" t="s">
        <v>311</v>
      </c>
      <c r="K332">
        <v>310</v>
      </c>
      <c r="L332">
        <v>12378</v>
      </c>
      <c r="M332">
        <v>360000</v>
      </c>
      <c r="N332" t="s">
        <v>311</v>
      </c>
    </row>
    <row r="333" spans="6:14" x14ac:dyDescent="0.2">
      <c r="F333">
        <v>309</v>
      </c>
      <c r="G333">
        <v>69</v>
      </c>
      <c r="H333" s="18">
        <v>82500</v>
      </c>
      <c r="I333" t="s">
        <v>311</v>
      </c>
      <c r="K333">
        <v>311</v>
      </c>
      <c r="L333">
        <v>7685</v>
      </c>
      <c r="M333">
        <v>165600</v>
      </c>
      <c r="N333" t="s">
        <v>311</v>
      </c>
    </row>
    <row r="334" spans="6:14" x14ac:dyDescent="0.2">
      <c r="F334">
        <v>311</v>
      </c>
      <c r="G334">
        <v>69</v>
      </c>
      <c r="H334" s="18">
        <v>165600</v>
      </c>
      <c r="I334" t="s">
        <v>311</v>
      </c>
      <c r="K334">
        <v>312</v>
      </c>
      <c r="L334">
        <v>8000</v>
      </c>
      <c r="M334">
        <v>132000</v>
      </c>
      <c r="N334" t="s">
        <v>311</v>
      </c>
    </row>
    <row r="335" spans="6:14" x14ac:dyDescent="0.2">
      <c r="F335">
        <v>312</v>
      </c>
      <c r="G335">
        <v>50</v>
      </c>
      <c r="H335" s="18">
        <v>132000</v>
      </c>
      <c r="I335" t="s">
        <v>311</v>
      </c>
      <c r="K335">
        <v>313</v>
      </c>
      <c r="L335">
        <v>7800</v>
      </c>
      <c r="M335">
        <v>119900</v>
      </c>
      <c r="N335" t="s">
        <v>311</v>
      </c>
    </row>
    <row r="336" spans="6:14" x14ac:dyDescent="0.2">
      <c r="F336">
        <v>313</v>
      </c>
      <c r="G336">
        <v>65</v>
      </c>
      <c r="H336" s="18">
        <v>119900</v>
      </c>
      <c r="I336" t="s">
        <v>311</v>
      </c>
      <c r="K336">
        <v>315</v>
      </c>
      <c r="L336">
        <v>9600</v>
      </c>
      <c r="M336">
        <v>178000</v>
      </c>
      <c r="N336" t="s">
        <v>311</v>
      </c>
    </row>
    <row r="337" spans="6:14" x14ac:dyDescent="0.2">
      <c r="F337">
        <v>315</v>
      </c>
      <c r="G337">
        <v>60</v>
      </c>
      <c r="H337" s="18">
        <v>178000</v>
      </c>
      <c r="I337" t="s">
        <v>311</v>
      </c>
      <c r="K337">
        <v>316</v>
      </c>
      <c r="L337">
        <v>7795</v>
      </c>
      <c r="M337">
        <v>188500</v>
      </c>
      <c r="N337" t="s">
        <v>311</v>
      </c>
    </row>
    <row r="338" spans="6:14" x14ac:dyDescent="0.2">
      <c r="F338">
        <v>316</v>
      </c>
      <c r="G338">
        <v>71</v>
      </c>
      <c r="H338" s="18">
        <v>188500</v>
      </c>
      <c r="I338" t="s">
        <v>311</v>
      </c>
      <c r="K338">
        <v>317</v>
      </c>
      <c r="L338">
        <v>13005</v>
      </c>
      <c r="M338">
        <v>260000</v>
      </c>
      <c r="N338" t="s">
        <v>311</v>
      </c>
    </row>
    <row r="339" spans="6:14" x14ac:dyDescent="0.2">
      <c r="F339">
        <v>317</v>
      </c>
      <c r="G339">
        <v>94</v>
      </c>
      <c r="H339" s="18">
        <v>260000</v>
      </c>
      <c r="I339" t="s">
        <v>311</v>
      </c>
      <c r="K339">
        <v>318</v>
      </c>
      <c r="L339">
        <v>9000</v>
      </c>
      <c r="M339">
        <v>270000</v>
      </c>
      <c r="N339" t="s">
        <v>311</v>
      </c>
    </row>
    <row r="340" spans="6:14" x14ac:dyDescent="0.2">
      <c r="F340">
        <v>318</v>
      </c>
      <c r="G340">
        <v>75</v>
      </c>
      <c r="H340" s="18">
        <v>270000</v>
      </c>
      <c r="I340" t="s">
        <v>311</v>
      </c>
      <c r="K340">
        <v>319</v>
      </c>
      <c r="L340">
        <v>9900</v>
      </c>
      <c r="M340">
        <v>260000</v>
      </c>
      <c r="N340" t="s">
        <v>311</v>
      </c>
    </row>
    <row r="341" spans="6:14" x14ac:dyDescent="0.2">
      <c r="F341">
        <v>319</v>
      </c>
      <c r="G341">
        <v>90</v>
      </c>
      <c r="H341" s="18">
        <v>260000</v>
      </c>
      <c r="I341" t="s">
        <v>311</v>
      </c>
      <c r="K341">
        <v>320</v>
      </c>
      <c r="L341">
        <v>14115</v>
      </c>
      <c r="M341">
        <v>187500</v>
      </c>
      <c r="N341" t="s">
        <v>311</v>
      </c>
    </row>
    <row r="342" spans="6:14" x14ac:dyDescent="0.2">
      <c r="F342">
        <v>320</v>
      </c>
      <c r="G342">
        <v>69</v>
      </c>
      <c r="H342" s="18">
        <v>187500</v>
      </c>
      <c r="I342" t="s">
        <v>311</v>
      </c>
      <c r="K342">
        <v>321</v>
      </c>
      <c r="L342">
        <v>16259</v>
      </c>
      <c r="M342">
        <v>342643</v>
      </c>
      <c r="N342" t="s">
        <v>311</v>
      </c>
    </row>
    <row r="343" spans="6:14" x14ac:dyDescent="0.2">
      <c r="F343">
        <v>323</v>
      </c>
      <c r="G343">
        <v>86</v>
      </c>
      <c r="H343" s="18">
        <v>301000</v>
      </c>
      <c r="I343" t="s">
        <v>311</v>
      </c>
      <c r="K343">
        <v>322</v>
      </c>
      <c r="L343">
        <v>12099</v>
      </c>
      <c r="M343">
        <v>354000</v>
      </c>
      <c r="N343" t="s">
        <v>311</v>
      </c>
    </row>
    <row r="344" spans="6:14" x14ac:dyDescent="0.2">
      <c r="F344">
        <v>324</v>
      </c>
      <c r="G344">
        <v>49</v>
      </c>
      <c r="H344" s="18">
        <v>126175</v>
      </c>
      <c r="I344" t="s">
        <v>311</v>
      </c>
      <c r="K344">
        <v>323</v>
      </c>
      <c r="L344">
        <v>10380</v>
      </c>
      <c r="M344">
        <v>301000</v>
      </c>
      <c r="N344" t="s">
        <v>311</v>
      </c>
    </row>
    <row r="345" spans="6:14" x14ac:dyDescent="0.2">
      <c r="F345">
        <v>325</v>
      </c>
      <c r="G345">
        <v>96</v>
      </c>
      <c r="H345" s="18">
        <v>242000</v>
      </c>
      <c r="I345" t="s">
        <v>311</v>
      </c>
      <c r="K345">
        <v>324</v>
      </c>
      <c r="L345">
        <v>5820</v>
      </c>
      <c r="M345">
        <v>126175</v>
      </c>
      <c r="N345" t="s">
        <v>311</v>
      </c>
    </row>
    <row r="346" spans="6:14" x14ac:dyDescent="0.2">
      <c r="F346">
        <v>326</v>
      </c>
      <c r="G346">
        <v>50</v>
      </c>
      <c r="H346" s="18">
        <v>87000</v>
      </c>
      <c r="I346" t="s">
        <v>311</v>
      </c>
      <c r="K346">
        <v>325</v>
      </c>
      <c r="L346">
        <v>11275</v>
      </c>
      <c r="M346">
        <v>242000</v>
      </c>
      <c r="N346" t="s">
        <v>311</v>
      </c>
    </row>
    <row r="347" spans="6:14" x14ac:dyDescent="0.2">
      <c r="F347">
        <v>327</v>
      </c>
      <c r="G347">
        <v>32</v>
      </c>
      <c r="H347" s="18">
        <v>324000</v>
      </c>
      <c r="I347" t="s">
        <v>311</v>
      </c>
      <c r="K347">
        <v>326</v>
      </c>
      <c r="L347">
        <v>5000</v>
      </c>
      <c r="M347">
        <v>87000</v>
      </c>
      <c r="N347" t="s">
        <v>311</v>
      </c>
    </row>
    <row r="348" spans="6:14" x14ac:dyDescent="0.2">
      <c r="F348">
        <v>328</v>
      </c>
      <c r="G348">
        <v>80</v>
      </c>
      <c r="H348" s="18">
        <v>145250</v>
      </c>
      <c r="I348" t="s">
        <v>311</v>
      </c>
      <c r="K348">
        <v>327</v>
      </c>
      <c r="L348">
        <v>10846</v>
      </c>
      <c r="M348">
        <v>324000</v>
      </c>
      <c r="N348" t="s">
        <v>311</v>
      </c>
    </row>
    <row r="349" spans="6:14" x14ac:dyDescent="0.2">
      <c r="F349">
        <v>329</v>
      </c>
      <c r="G349">
        <v>69</v>
      </c>
      <c r="H349" s="18">
        <v>214500</v>
      </c>
      <c r="I349" t="s">
        <v>311</v>
      </c>
      <c r="K349">
        <v>328</v>
      </c>
      <c r="L349">
        <v>11600</v>
      </c>
      <c r="M349">
        <v>145250</v>
      </c>
      <c r="N349" t="s">
        <v>311</v>
      </c>
    </row>
    <row r="350" spans="6:14" x14ac:dyDescent="0.2">
      <c r="F350">
        <v>330</v>
      </c>
      <c r="G350">
        <v>60</v>
      </c>
      <c r="H350" s="18">
        <v>78000</v>
      </c>
      <c r="I350" t="s">
        <v>311</v>
      </c>
      <c r="K350">
        <v>329</v>
      </c>
      <c r="L350">
        <v>11888</v>
      </c>
      <c r="M350">
        <v>214500</v>
      </c>
      <c r="N350" t="s">
        <v>311</v>
      </c>
    </row>
    <row r="351" spans="6:14" x14ac:dyDescent="0.2">
      <c r="F351">
        <v>331</v>
      </c>
      <c r="G351">
        <v>69</v>
      </c>
      <c r="H351" s="18">
        <v>119000</v>
      </c>
      <c r="I351" t="s">
        <v>311</v>
      </c>
      <c r="K351">
        <v>330</v>
      </c>
      <c r="L351">
        <v>6402</v>
      </c>
      <c r="M351">
        <v>78000</v>
      </c>
      <c r="N351" t="s">
        <v>311</v>
      </c>
    </row>
    <row r="352" spans="6:14" x14ac:dyDescent="0.2">
      <c r="F352">
        <v>332</v>
      </c>
      <c r="G352">
        <v>70</v>
      </c>
      <c r="H352" s="18">
        <v>139000</v>
      </c>
      <c r="I352" t="s">
        <v>311</v>
      </c>
      <c r="K352">
        <v>331</v>
      </c>
      <c r="L352">
        <v>10624</v>
      </c>
      <c r="M352">
        <v>119000</v>
      </c>
      <c r="N352" t="s">
        <v>311</v>
      </c>
    </row>
    <row r="353" spans="6:14" x14ac:dyDescent="0.2">
      <c r="F353">
        <v>333</v>
      </c>
      <c r="G353">
        <v>85</v>
      </c>
      <c r="H353" s="18">
        <v>284000</v>
      </c>
      <c r="I353" t="s">
        <v>311</v>
      </c>
      <c r="K353">
        <v>332</v>
      </c>
      <c r="L353">
        <v>8176</v>
      </c>
      <c r="M353">
        <v>139000</v>
      </c>
      <c r="N353" t="s">
        <v>311</v>
      </c>
    </row>
    <row r="354" spans="6:14" x14ac:dyDescent="0.2">
      <c r="F354">
        <v>334</v>
      </c>
      <c r="G354">
        <v>59</v>
      </c>
      <c r="H354" s="18">
        <v>207000</v>
      </c>
      <c r="I354" t="s">
        <v>311</v>
      </c>
      <c r="K354">
        <v>333</v>
      </c>
      <c r="L354">
        <v>10655</v>
      </c>
      <c r="M354">
        <v>284000</v>
      </c>
      <c r="N354" t="s">
        <v>311</v>
      </c>
    </row>
    <row r="355" spans="6:14" x14ac:dyDescent="0.2">
      <c r="F355">
        <v>335</v>
      </c>
      <c r="G355">
        <v>59</v>
      </c>
      <c r="H355" s="18">
        <v>192000</v>
      </c>
      <c r="I355" t="s">
        <v>311</v>
      </c>
      <c r="K355">
        <v>334</v>
      </c>
      <c r="L355">
        <v>8198</v>
      </c>
      <c r="M355">
        <v>207000</v>
      </c>
      <c r="N355" t="s">
        <v>311</v>
      </c>
    </row>
    <row r="356" spans="6:14" x14ac:dyDescent="0.2">
      <c r="F356">
        <v>336</v>
      </c>
      <c r="G356">
        <v>69</v>
      </c>
      <c r="H356" s="18">
        <v>228950</v>
      </c>
      <c r="I356" t="s">
        <v>311</v>
      </c>
      <c r="K356">
        <v>335</v>
      </c>
      <c r="L356">
        <v>9042</v>
      </c>
      <c r="M356">
        <v>192000</v>
      </c>
      <c r="N356" t="s">
        <v>311</v>
      </c>
    </row>
    <row r="357" spans="6:14" x14ac:dyDescent="0.2">
      <c r="F357">
        <v>338</v>
      </c>
      <c r="G357">
        <v>70</v>
      </c>
      <c r="H357" s="18">
        <v>214000</v>
      </c>
      <c r="I357" t="s">
        <v>311</v>
      </c>
      <c r="K357">
        <v>337</v>
      </c>
      <c r="L357">
        <v>14157</v>
      </c>
      <c r="M357">
        <v>377426</v>
      </c>
      <c r="N357" t="s">
        <v>311</v>
      </c>
    </row>
    <row r="358" spans="6:14" x14ac:dyDescent="0.2">
      <c r="F358">
        <v>339</v>
      </c>
      <c r="G358">
        <v>91</v>
      </c>
      <c r="H358" s="18">
        <v>202500</v>
      </c>
      <c r="I358" t="s">
        <v>311</v>
      </c>
      <c r="K358">
        <v>338</v>
      </c>
      <c r="L358">
        <v>9135</v>
      </c>
      <c r="M358">
        <v>214000</v>
      </c>
      <c r="N358" t="s">
        <v>311</v>
      </c>
    </row>
    <row r="359" spans="6:14" x14ac:dyDescent="0.2">
      <c r="F359">
        <v>340</v>
      </c>
      <c r="G359">
        <v>66</v>
      </c>
      <c r="H359" s="18">
        <v>155000</v>
      </c>
      <c r="I359" t="s">
        <v>311</v>
      </c>
      <c r="K359">
        <v>339</v>
      </c>
      <c r="L359">
        <v>14145</v>
      </c>
      <c r="M359">
        <v>202500</v>
      </c>
      <c r="N359" t="s">
        <v>311</v>
      </c>
    </row>
    <row r="360" spans="6:14" x14ac:dyDescent="0.2">
      <c r="F360">
        <v>341</v>
      </c>
      <c r="G360">
        <v>85</v>
      </c>
      <c r="H360" s="18">
        <v>202900</v>
      </c>
      <c r="I360" t="s">
        <v>311</v>
      </c>
      <c r="K360">
        <v>340</v>
      </c>
      <c r="L360">
        <v>12400</v>
      </c>
      <c r="M360">
        <v>155000</v>
      </c>
      <c r="N360" t="s">
        <v>311</v>
      </c>
    </row>
    <row r="361" spans="6:14" x14ac:dyDescent="0.2">
      <c r="F361">
        <v>342</v>
      </c>
      <c r="G361">
        <v>60</v>
      </c>
      <c r="H361" s="18">
        <v>82000</v>
      </c>
      <c r="I361" t="s">
        <v>311</v>
      </c>
      <c r="K361">
        <v>341</v>
      </c>
      <c r="L361">
        <v>14191</v>
      </c>
      <c r="M361">
        <v>202900</v>
      </c>
      <c r="N361" t="s">
        <v>311</v>
      </c>
    </row>
    <row r="362" spans="6:14" x14ac:dyDescent="0.2">
      <c r="F362">
        <v>343</v>
      </c>
      <c r="G362">
        <v>69</v>
      </c>
      <c r="H362" s="18">
        <v>87500</v>
      </c>
      <c r="I362" t="s">
        <v>311</v>
      </c>
      <c r="K362">
        <v>342</v>
      </c>
      <c r="L362">
        <v>8400</v>
      </c>
      <c r="M362">
        <v>82000</v>
      </c>
      <c r="N362" t="s">
        <v>311</v>
      </c>
    </row>
    <row r="363" spans="6:14" x14ac:dyDescent="0.2">
      <c r="F363">
        <v>344</v>
      </c>
      <c r="G363">
        <v>63</v>
      </c>
      <c r="H363" s="18">
        <v>266000</v>
      </c>
      <c r="I363" t="s">
        <v>311</v>
      </c>
      <c r="K363">
        <v>343</v>
      </c>
      <c r="L363">
        <v>8544</v>
      </c>
      <c r="M363">
        <v>87500</v>
      </c>
      <c r="N363" t="s">
        <v>311</v>
      </c>
    </row>
    <row r="364" spans="6:14" x14ac:dyDescent="0.2">
      <c r="F364">
        <v>345</v>
      </c>
      <c r="G364">
        <v>36</v>
      </c>
      <c r="H364" s="18">
        <v>85000</v>
      </c>
      <c r="I364" t="s">
        <v>311</v>
      </c>
      <c r="K364">
        <v>344</v>
      </c>
      <c r="L364">
        <v>8849</v>
      </c>
      <c r="M364">
        <v>266000</v>
      </c>
      <c r="N364" t="s">
        <v>311</v>
      </c>
    </row>
    <row r="365" spans="6:14" x14ac:dyDescent="0.2">
      <c r="F365">
        <v>346</v>
      </c>
      <c r="G365">
        <v>65</v>
      </c>
      <c r="H365" s="18">
        <v>140200</v>
      </c>
      <c r="I365" t="s">
        <v>311</v>
      </c>
      <c r="K365">
        <v>345</v>
      </c>
      <c r="L365">
        <v>2592</v>
      </c>
      <c r="M365">
        <v>85000</v>
      </c>
      <c r="N365" t="s">
        <v>311</v>
      </c>
    </row>
    <row r="366" spans="6:14" x14ac:dyDescent="0.2">
      <c r="F366">
        <v>347</v>
      </c>
      <c r="G366">
        <v>69</v>
      </c>
      <c r="H366" s="18">
        <v>151500</v>
      </c>
      <c r="I366" t="s">
        <v>311</v>
      </c>
      <c r="K366">
        <v>346</v>
      </c>
      <c r="L366">
        <v>6435</v>
      </c>
      <c r="M366">
        <v>140200</v>
      </c>
      <c r="N366" t="s">
        <v>311</v>
      </c>
    </row>
    <row r="367" spans="6:14" x14ac:dyDescent="0.2">
      <c r="F367">
        <v>348</v>
      </c>
      <c r="G367">
        <v>69</v>
      </c>
      <c r="H367" s="18">
        <v>157500</v>
      </c>
      <c r="I367" t="s">
        <v>311</v>
      </c>
      <c r="K367">
        <v>347</v>
      </c>
      <c r="L367">
        <v>12772</v>
      </c>
      <c r="M367">
        <v>151500</v>
      </c>
      <c r="N367" t="s">
        <v>311</v>
      </c>
    </row>
    <row r="368" spans="6:14" x14ac:dyDescent="0.2">
      <c r="F368">
        <v>349</v>
      </c>
      <c r="G368">
        <v>36</v>
      </c>
      <c r="H368" s="18">
        <v>154000</v>
      </c>
      <c r="I368" t="s">
        <v>311</v>
      </c>
      <c r="K368">
        <v>348</v>
      </c>
      <c r="L368">
        <v>17600</v>
      </c>
      <c r="M368">
        <v>157500</v>
      </c>
      <c r="N368" t="s">
        <v>311</v>
      </c>
    </row>
    <row r="369" spans="6:14" x14ac:dyDescent="0.2">
      <c r="F369">
        <v>351</v>
      </c>
      <c r="G369">
        <v>68</v>
      </c>
      <c r="H369" s="18">
        <v>318061</v>
      </c>
      <c r="I369" t="s">
        <v>311</v>
      </c>
      <c r="K369">
        <v>349</v>
      </c>
      <c r="L369">
        <v>2448</v>
      </c>
      <c r="M369">
        <v>154000</v>
      </c>
      <c r="N369" t="s">
        <v>311</v>
      </c>
    </row>
    <row r="370" spans="6:14" x14ac:dyDescent="0.2">
      <c r="F370">
        <v>352</v>
      </c>
      <c r="G370">
        <v>69</v>
      </c>
      <c r="H370" s="18">
        <v>190000</v>
      </c>
      <c r="I370" t="s">
        <v>311</v>
      </c>
      <c r="K370">
        <v>351</v>
      </c>
      <c r="L370">
        <v>7820</v>
      </c>
      <c r="M370">
        <v>318061</v>
      </c>
      <c r="N370" t="s">
        <v>311</v>
      </c>
    </row>
    <row r="371" spans="6:14" x14ac:dyDescent="0.2">
      <c r="F371">
        <v>353</v>
      </c>
      <c r="G371">
        <v>60</v>
      </c>
      <c r="H371" s="18">
        <v>95000</v>
      </c>
      <c r="I371" t="s">
        <v>311</v>
      </c>
      <c r="K371">
        <v>352</v>
      </c>
      <c r="L371">
        <v>5271</v>
      </c>
      <c r="M371">
        <v>190000</v>
      </c>
      <c r="N371" t="s">
        <v>311</v>
      </c>
    </row>
    <row r="372" spans="6:14" x14ac:dyDescent="0.2">
      <c r="F372">
        <v>354</v>
      </c>
      <c r="G372">
        <v>60</v>
      </c>
      <c r="H372" s="18">
        <v>105900</v>
      </c>
      <c r="I372" t="s">
        <v>311</v>
      </c>
      <c r="K372">
        <v>353</v>
      </c>
      <c r="L372">
        <v>9084</v>
      </c>
      <c r="M372">
        <v>95000</v>
      </c>
      <c r="N372" t="s">
        <v>311</v>
      </c>
    </row>
    <row r="373" spans="6:14" x14ac:dyDescent="0.2">
      <c r="F373">
        <v>355</v>
      </c>
      <c r="G373">
        <v>60</v>
      </c>
      <c r="H373" s="18">
        <v>140000</v>
      </c>
      <c r="I373" t="s">
        <v>311</v>
      </c>
      <c r="K373">
        <v>354</v>
      </c>
      <c r="L373">
        <v>8520</v>
      </c>
      <c r="M373">
        <v>105900</v>
      </c>
      <c r="N373" t="s">
        <v>311</v>
      </c>
    </row>
    <row r="374" spans="6:14" x14ac:dyDescent="0.2">
      <c r="F374">
        <v>356</v>
      </c>
      <c r="G374">
        <v>105</v>
      </c>
      <c r="H374" s="18">
        <v>177500</v>
      </c>
      <c r="I374" t="s">
        <v>311</v>
      </c>
      <c r="K374">
        <v>355</v>
      </c>
      <c r="L374">
        <v>8400</v>
      </c>
      <c r="M374">
        <v>140000</v>
      </c>
      <c r="N374" t="s">
        <v>311</v>
      </c>
    </row>
    <row r="375" spans="6:14" x14ac:dyDescent="0.2">
      <c r="F375">
        <v>357</v>
      </c>
      <c r="G375">
        <v>69</v>
      </c>
      <c r="H375" s="18">
        <v>173000</v>
      </c>
      <c r="I375" t="s">
        <v>311</v>
      </c>
      <c r="K375">
        <v>356</v>
      </c>
      <c r="L375">
        <v>11249</v>
      </c>
      <c r="M375">
        <v>177500</v>
      </c>
      <c r="N375" t="s">
        <v>311</v>
      </c>
    </row>
    <row r="376" spans="6:14" x14ac:dyDescent="0.2">
      <c r="F376">
        <v>358</v>
      </c>
      <c r="G376">
        <v>44</v>
      </c>
      <c r="H376" s="18">
        <v>134000</v>
      </c>
      <c r="I376" t="s">
        <v>311</v>
      </c>
      <c r="K376">
        <v>357</v>
      </c>
      <c r="L376">
        <v>9248</v>
      </c>
      <c r="M376">
        <v>173000</v>
      </c>
      <c r="N376" t="s">
        <v>311</v>
      </c>
    </row>
    <row r="377" spans="6:14" x14ac:dyDescent="0.2">
      <c r="F377">
        <v>359</v>
      </c>
      <c r="G377">
        <v>92</v>
      </c>
      <c r="H377" s="18">
        <v>130000</v>
      </c>
      <c r="I377" t="s">
        <v>311</v>
      </c>
      <c r="K377">
        <v>358</v>
      </c>
      <c r="L377">
        <v>4224</v>
      </c>
      <c r="M377">
        <v>134000</v>
      </c>
      <c r="N377" t="s">
        <v>311</v>
      </c>
    </row>
    <row r="378" spans="6:14" x14ac:dyDescent="0.2">
      <c r="F378">
        <v>360</v>
      </c>
      <c r="G378">
        <v>78</v>
      </c>
      <c r="H378" s="18">
        <v>280000</v>
      </c>
      <c r="I378" t="s">
        <v>311</v>
      </c>
      <c r="K378">
        <v>359</v>
      </c>
      <c r="L378">
        <v>6930</v>
      </c>
      <c r="M378">
        <v>130000</v>
      </c>
      <c r="N378" t="s">
        <v>311</v>
      </c>
    </row>
    <row r="379" spans="6:14" x14ac:dyDescent="0.2">
      <c r="F379">
        <v>361</v>
      </c>
      <c r="G379">
        <v>69</v>
      </c>
      <c r="H379" s="18">
        <v>156000</v>
      </c>
      <c r="I379" t="s">
        <v>311</v>
      </c>
      <c r="K379">
        <v>360</v>
      </c>
      <c r="L379">
        <v>12011</v>
      </c>
      <c r="M379">
        <v>280000</v>
      </c>
      <c r="N379" t="s">
        <v>311</v>
      </c>
    </row>
    <row r="380" spans="6:14" x14ac:dyDescent="0.2">
      <c r="F380">
        <v>362</v>
      </c>
      <c r="G380">
        <v>69</v>
      </c>
      <c r="H380" s="18">
        <v>145000</v>
      </c>
      <c r="I380" t="s">
        <v>311</v>
      </c>
      <c r="K380">
        <v>361</v>
      </c>
      <c r="L380">
        <v>7540</v>
      </c>
      <c r="M380">
        <v>156000</v>
      </c>
      <c r="N380" t="s">
        <v>311</v>
      </c>
    </row>
    <row r="381" spans="6:14" x14ac:dyDescent="0.2">
      <c r="F381">
        <v>363</v>
      </c>
      <c r="G381">
        <v>64</v>
      </c>
      <c r="H381" s="18">
        <v>198500</v>
      </c>
      <c r="I381" t="s">
        <v>311</v>
      </c>
      <c r="K381">
        <v>362</v>
      </c>
      <c r="L381">
        <v>9144</v>
      </c>
      <c r="M381">
        <v>145000</v>
      </c>
      <c r="N381" t="s">
        <v>311</v>
      </c>
    </row>
    <row r="382" spans="6:14" x14ac:dyDescent="0.2">
      <c r="F382">
        <v>364</v>
      </c>
      <c r="G382">
        <v>21</v>
      </c>
      <c r="H382" s="18">
        <v>118000</v>
      </c>
      <c r="I382" t="s">
        <v>311</v>
      </c>
      <c r="K382">
        <v>363</v>
      </c>
      <c r="L382">
        <v>7301</v>
      </c>
      <c r="M382">
        <v>198500</v>
      </c>
      <c r="N382" t="s">
        <v>311</v>
      </c>
    </row>
    <row r="383" spans="6:14" x14ac:dyDescent="0.2">
      <c r="F383">
        <v>365</v>
      </c>
      <c r="G383">
        <v>69</v>
      </c>
      <c r="H383" s="18">
        <v>190000</v>
      </c>
      <c r="I383" t="s">
        <v>311</v>
      </c>
      <c r="K383">
        <v>364</v>
      </c>
      <c r="L383">
        <v>1680</v>
      </c>
      <c r="M383">
        <v>118000</v>
      </c>
      <c r="N383" t="s">
        <v>311</v>
      </c>
    </row>
    <row r="384" spans="6:14" x14ac:dyDescent="0.2">
      <c r="F384">
        <v>366</v>
      </c>
      <c r="G384">
        <v>59</v>
      </c>
      <c r="H384" s="18">
        <v>147000</v>
      </c>
      <c r="I384" t="s">
        <v>311</v>
      </c>
      <c r="K384">
        <v>366</v>
      </c>
      <c r="L384">
        <v>10690</v>
      </c>
      <c r="M384">
        <v>147000</v>
      </c>
      <c r="N384" t="s">
        <v>311</v>
      </c>
    </row>
    <row r="385" spans="6:14" x14ac:dyDescent="0.2">
      <c r="F385">
        <v>367</v>
      </c>
      <c r="G385">
        <v>69</v>
      </c>
      <c r="H385" s="18">
        <v>159000</v>
      </c>
      <c r="I385" t="s">
        <v>311</v>
      </c>
      <c r="K385">
        <v>367</v>
      </c>
      <c r="L385">
        <v>9500</v>
      </c>
      <c r="M385">
        <v>159000</v>
      </c>
      <c r="N385" t="s">
        <v>311</v>
      </c>
    </row>
    <row r="386" spans="6:14" x14ac:dyDescent="0.2">
      <c r="F386">
        <v>368</v>
      </c>
      <c r="G386">
        <v>101</v>
      </c>
      <c r="H386" s="18">
        <v>165000</v>
      </c>
      <c r="I386" t="s">
        <v>311</v>
      </c>
      <c r="K386">
        <v>368</v>
      </c>
      <c r="L386">
        <v>9150</v>
      </c>
      <c r="M386">
        <v>165000</v>
      </c>
      <c r="N386" t="s">
        <v>311</v>
      </c>
    </row>
    <row r="387" spans="6:14" x14ac:dyDescent="0.2">
      <c r="F387">
        <v>369</v>
      </c>
      <c r="G387">
        <v>78</v>
      </c>
      <c r="H387" s="18">
        <v>132000</v>
      </c>
      <c r="I387" t="s">
        <v>311</v>
      </c>
      <c r="K387">
        <v>369</v>
      </c>
      <c r="L387">
        <v>7800</v>
      </c>
      <c r="M387">
        <v>132000</v>
      </c>
      <c r="N387" t="s">
        <v>311</v>
      </c>
    </row>
    <row r="388" spans="6:14" x14ac:dyDescent="0.2">
      <c r="F388">
        <v>370</v>
      </c>
      <c r="G388">
        <v>69</v>
      </c>
      <c r="H388" s="18">
        <v>162000</v>
      </c>
      <c r="I388" t="s">
        <v>311</v>
      </c>
      <c r="K388">
        <v>370</v>
      </c>
      <c r="L388">
        <v>9830</v>
      </c>
      <c r="M388">
        <v>162000</v>
      </c>
      <c r="N388" t="s">
        <v>311</v>
      </c>
    </row>
    <row r="389" spans="6:14" x14ac:dyDescent="0.2">
      <c r="F389">
        <v>371</v>
      </c>
      <c r="G389">
        <v>69</v>
      </c>
      <c r="H389" s="18">
        <v>172400</v>
      </c>
      <c r="I389" t="s">
        <v>311</v>
      </c>
      <c r="K389">
        <v>371</v>
      </c>
      <c r="L389">
        <v>8121</v>
      </c>
      <c r="M389">
        <v>172400</v>
      </c>
      <c r="N389" t="s">
        <v>311</v>
      </c>
    </row>
    <row r="390" spans="6:14" x14ac:dyDescent="0.2">
      <c r="F390">
        <v>372</v>
      </c>
      <c r="G390">
        <v>80</v>
      </c>
      <c r="H390" s="18">
        <v>134432</v>
      </c>
      <c r="I390" t="s">
        <v>311</v>
      </c>
      <c r="K390">
        <v>372</v>
      </c>
      <c r="L390">
        <v>17120</v>
      </c>
      <c r="M390">
        <v>134432</v>
      </c>
      <c r="N390" t="s">
        <v>311</v>
      </c>
    </row>
    <row r="391" spans="6:14" x14ac:dyDescent="0.2">
      <c r="F391">
        <v>373</v>
      </c>
      <c r="G391">
        <v>50</v>
      </c>
      <c r="H391" s="18">
        <v>125000</v>
      </c>
      <c r="I391" t="s">
        <v>311</v>
      </c>
      <c r="K391">
        <v>373</v>
      </c>
      <c r="L391">
        <v>7175</v>
      </c>
      <c r="M391">
        <v>125000</v>
      </c>
      <c r="N391" t="s">
        <v>311</v>
      </c>
    </row>
    <row r="392" spans="6:14" x14ac:dyDescent="0.2">
      <c r="F392">
        <v>374</v>
      </c>
      <c r="G392">
        <v>79</v>
      </c>
      <c r="H392" s="18">
        <v>123000</v>
      </c>
      <c r="I392" t="s">
        <v>311</v>
      </c>
      <c r="K392">
        <v>374</v>
      </c>
      <c r="L392">
        <v>10634</v>
      </c>
      <c r="M392">
        <v>123000</v>
      </c>
      <c r="N392" t="s">
        <v>311</v>
      </c>
    </row>
    <row r="393" spans="6:14" x14ac:dyDescent="0.2">
      <c r="F393">
        <v>375</v>
      </c>
      <c r="G393">
        <v>65</v>
      </c>
      <c r="H393" s="18">
        <v>219500</v>
      </c>
      <c r="I393" t="s">
        <v>311</v>
      </c>
      <c r="K393">
        <v>375</v>
      </c>
      <c r="L393">
        <v>8200</v>
      </c>
      <c r="M393">
        <v>219500</v>
      </c>
      <c r="N393" t="s">
        <v>311</v>
      </c>
    </row>
    <row r="394" spans="6:14" x14ac:dyDescent="0.2">
      <c r="F394">
        <v>376</v>
      </c>
      <c r="G394">
        <v>69</v>
      </c>
      <c r="H394" s="18">
        <v>61000</v>
      </c>
      <c r="I394" t="s">
        <v>311</v>
      </c>
      <c r="K394">
        <v>376</v>
      </c>
      <c r="L394">
        <v>10020</v>
      </c>
      <c r="M394">
        <v>61000</v>
      </c>
      <c r="N394" t="s">
        <v>311</v>
      </c>
    </row>
    <row r="395" spans="6:14" x14ac:dyDescent="0.2">
      <c r="F395">
        <v>377</v>
      </c>
      <c r="G395">
        <v>57</v>
      </c>
      <c r="H395" s="18">
        <v>148000</v>
      </c>
      <c r="I395" t="s">
        <v>311</v>
      </c>
      <c r="K395">
        <v>377</v>
      </c>
      <c r="L395">
        <v>8846</v>
      </c>
      <c r="M395">
        <v>148000</v>
      </c>
      <c r="N395" t="s">
        <v>311</v>
      </c>
    </row>
    <row r="396" spans="6:14" x14ac:dyDescent="0.2">
      <c r="F396">
        <v>378</v>
      </c>
      <c r="G396">
        <v>102</v>
      </c>
      <c r="H396" s="18">
        <v>340000</v>
      </c>
      <c r="I396" t="s">
        <v>311</v>
      </c>
      <c r="K396">
        <v>378</v>
      </c>
      <c r="L396">
        <v>11143</v>
      </c>
      <c r="M396">
        <v>340000</v>
      </c>
      <c r="N396" t="s">
        <v>311</v>
      </c>
    </row>
    <row r="397" spans="6:14" x14ac:dyDescent="0.2">
      <c r="F397">
        <v>380</v>
      </c>
      <c r="G397">
        <v>60</v>
      </c>
      <c r="H397" s="18">
        <v>179000</v>
      </c>
      <c r="I397" t="s">
        <v>311</v>
      </c>
      <c r="K397">
        <v>379</v>
      </c>
      <c r="L397">
        <v>11394</v>
      </c>
      <c r="M397">
        <v>394432</v>
      </c>
      <c r="N397" t="s">
        <v>311</v>
      </c>
    </row>
    <row r="398" spans="6:14" x14ac:dyDescent="0.2">
      <c r="F398">
        <v>381</v>
      </c>
      <c r="G398">
        <v>50</v>
      </c>
      <c r="H398" s="18">
        <v>127000</v>
      </c>
      <c r="I398" t="s">
        <v>311</v>
      </c>
      <c r="K398">
        <v>380</v>
      </c>
      <c r="L398">
        <v>8123</v>
      </c>
      <c r="M398">
        <v>179000</v>
      </c>
      <c r="N398" t="s">
        <v>311</v>
      </c>
    </row>
    <row r="399" spans="6:14" x14ac:dyDescent="0.2">
      <c r="F399">
        <v>382</v>
      </c>
      <c r="G399">
        <v>60</v>
      </c>
      <c r="H399" s="18">
        <v>187750</v>
      </c>
      <c r="I399" t="s">
        <v>311</v>
      </c>
      <c r="K399">
        <v>381</v>
      </c>
      <c r="L399">
        <v>5000</v>
      </c>
      <c r="M399">
        <v>127000</v>
      </c>
      <c r="N399" t="s">
        <v>311</v>
      </c>
    </row>
    <row r="400" spans="6:14" x14ac:dyDescent="0.2">
      <c r="F400">
        <v>383</v>
      </c>
      <c r="G400">
        <v>79</v>
      </c>
      <c r="H400" s="18">
        <v>213500</v>
      </c>
      <c r="I400" t="s">
        <v>311</v>
      </c>
      <c r="K400">
        <v>382</v>
      </c>
      <c r="L400">
        <v>7200</v>
      </c>
      <c r="M400">
        <v>187750</v>
      </c>
      <c r="N400" t="s">
        <v>311</v>
      </c>
    </row>
    <row r="401" spans="6:14" x14ac:dyDescent="0.2">
      <c r="F401">
        <v>384</v>
      </c>
      <c r="G401">
        <v>60</v>
      </c>
      <c r="H401" s="18">
        <v>76000</v>
      </c>
      <c r="I401" t="s">
        <v>311</v>
      </c>
      <c r="K401">
        <v>383</v>
      </c>
      <c r="L401">
        <v>9245</v>
      </c>
      <c r="M401">
        <v>213500</v>
      </c>
      <c r="N401" t="s">
        <v>311</v>
      </c>
    </row>
    <row r="402" spans="6:14" x14ac:dyDescent="0.2">
      <c r="F402">
        <v>385</v>
      </c>
      <c r="G402">
        <v>69</v>
      </c>
      <c r="H402" s="18">
        <v>240000</v>
      </c>
      <c r="I402" t="s">
        <v>311</v>
      </c>
      <c r="K402">
        <v>384</v>
      </c>
      <c r="L402">
        <v>9000</v>
      </c>
      <c r="M402">
        <v>76000</v>
      </c>
      <c r="N402" t="s">
        <v>311</v>
      </c>
    </row>
    <row r="403" spans="6:14" x14ac:dyDescent="0.2">
      <c r="F403">
        <v>386</v>
      </c>
      <c r="G403">
        <v>43</v>
      </c>
      <c r="H403" s="18">
        <v>192000</v>
      </c>
      <c r="I403" t="s">
        <v>311</v>
      </c>
      <c r="K403">
        <v>386</v>
      </c>
      <c r="L403">
        <v>3182</v>
      </c>
      <c r="M403">
        <v>192000</v>
      </c>
      <c r="N403" t="s">
        <v>311</v>
      </c>
    </row>
    <row r="404" spans="6:14" x14ac:dyDescent="0.2">
      <c r="F404">
        <v>387</v>
      </c>
      <c r="G404">
        <v>58</v>
      </c>
      <c r="H404" s="18">
        <v>81000</v>
      </c>
      <c r="I404" t="s">
        <v>311</v>
      </c>
      <c r="K404">
        <v>387</v>
      </c>
      <c r="L404">
        <v>8410</v>
      </c>
      <c r="M404">
        <v>81000</v>
      </c>
      <c r="N404" t="s">
        <v>311</v>
      </c>
    </row>
    <row r="405" spans="6:14" x14ac:dyDescent="0.2">
      <c r="F405">
        <v>388</v>
      </c>
      <c r="G405">
        <v>72</v>
      </c>
      <c r="H405" s="18">
        <v>125000</v>
      </c>
      <c r="I405" t="s">
        <v>311</v>
      </c>
      <c r="K405">
        <v>388</v>
      </c>
      <c r="L405">
        <v>7200</v>
      </c>
      <c r="M405">
        <v>125000</v>
      </c>
      <c r="N405" t="s">
        <v>311</v>
      </c>
    </row>
    <row r="406" spans="6:14" x14ac:dyDescent="0.2">
      <c r="F406">
        <v>389</v>
      </c>
      <c r="G406">
        <v>93</v>
      </c>
      <c r="H406" s="18">
        <v>191000</v>
      </c>
      <c r="I406" t="s">
        <v>311</v>
      </c>
      <c r="K406">
        <v>389</v>
      </c>
      <c r="L406">
        <v>9382</v>
      </c>
      <c r="M406">
        <v>191000</v>
      </c>
      <c r="N406" t="s">
        <v>311</v>
      </c>
    </row>
    <row r="407" spans="6:14" x14ac:dyDescent="0.2">
      <c r="F407">
        <v>391</v>
      </c>
      <c r="G407">
        <v>50</v>
      </c>
      <c r="H407" s="18">
        <v>119000</v>
      </c>
      <c r="I407" t="s">
        <v>311</v>
      </c>
      <c r="K407">
        <v>390</v>
      </c>
      <c r="L407">
        <v>12474</v>
      </c>
      <c r="M407">
        <v>426000</v>
      </c>
      <c r="N407" t="s">
        <v>311</v>
      </c>
    </row>
    <row r="408" spans="6:14" x14ac:dyDescent="0.2">
      <c r="F408">
        <v>392</v>
      </c>
      <c r="G408">
        <v>71</v>
      </c>
      <c r="H408" s="18">
        <v>215000</v>
      </c>
      <c r="I408" t="s">
        <v>311</v>
      </c>
      <c r="K408">
        <v>391</v>
      </c>
      <c r="L408">
        <v>8405</v>
      </c>
      <c r="M408">
        <v>119000</v>
      </c>
      <c r="N408" t="s">
        <v>311</v>
      </c>
    </row>
    <row r="409" spans="6:14" x14ac:dyDescent="0.2">
      <c r="F409">
        <v>393</v>
      </c>
      <c r="G409">
        <v>69</v>
      </c>
      <c r="H409" s="18">
        <v>106500</v>
      </c>
      <c r="I409" t="s">
        <v>311</v>
      </c>
      <c r="K409">
        <v>392</v>
      </c>
      <c r="L409">
        <v>12209</v>
      </c>
      <c r="M409">
        <v>215000</v>
      </c>
      <c r="N409" t="s">
        <v>311</v>
      </c>
    </row>
    <row r="410" spans="6:14" x14ac:dyDescent="0.2">
      <c r="F410">
        <v>394</v>
      </c>
      <c r="G410">
        <v>69</v>
      </c>
      <c r="H410" s="18">
        <v>100000</v>
      </c>
      <c r="I410" t="s">
        <v>311</v>
      </c>
      <c r="K410">
        <v>393</v>
      </c>
      <c r="L410">
        <v>8339</v>
      </c>
      <c r="M410">
        <v>106500</v>
      </c>
      <c r="N410" t="s">
        <v>311</v>
      </c>
    </row>
    <row r="411" spans="6:14" x14ac:dyDescent="0.2">
      <c r="F411">
        <v>395</v>
      </c>
      <c r="G411">
        <v>60</v>
      </c>
      <c r="H411" s="18">
        <v>109000</v>
      </c>
      <c r="I411" t="s">
        <v>311</v>
      </c>
      <c r="K411">
        <v>394</v>
      </c>
      <c r="L411">
        <v>7446</v>
      </c>
      <c r="M411">
        <v>100000</v>
      </c>
      <c r="N411" t="s">
        <v>311</v>
      </c>
    </row>
    <row r="412" spans="6:14" x14ac:dyDescent="0.2">
      <c r="F412">
        <v>396</v>
      </c>
      <c r="G412">
        <v>68</v>
      </c>
      <c r="H412" s="18">
        <v>129000</v>
      </c>
      <c r="I412" t="s">
        <v>311</v>
      </c>
      <c r="K412">
        <v>395</v>
      </c>
      <c r="L412">
        <v>10134</v>
      </c>
      <c r="M412">
        <v>109000</v>
      </c>
      <c r="N412" t="s">
        <v>311</v>
      </c>
    </row>
    <row r="413" spans="6:14" x14ac:dyDescent="0.2">
      <c r="F413">
        <v>397</v>
      </c>
      <c r="G413">
        <v>60</v>
      </c>
      <c r="H413" s="18">
        <v>123000</v>
      </c>
      <c r="I413" t="s">
        <v>311</v>
      </c>
      <c r="K413">
        <v>396</v>
      </c>
      <c r="L413">
        <v>9571</v>
      </c>
      <c r="M413">
        <v>129000</v>
      </c>
      <c r="N413" t="s">
        <v>311</v>
      </c>
    </row>
    <row r="414" spans="6:14" x14ac:dyDescent="0.2">
      <c r="F414">
        <v>398</v>
      </c>
      <c r="G414">
        <v>69</v>
      </c>
      <c r="H414" s="18">
        <v>169500</v>
      </c>
      <c r="I414" t="s">
        <v>311</v>
      </c>
      <c r="K414">
        <v>397</v>
      </c>
      <c r="L414">
        <v>7200</v>
      </c>
      <c r="M414">
        <v>123000</v>
      </c>
      <c r="N414" t="s">
        <v>311</v>
      </c>
    </row>
    <row r="415" spans="6:14" x14ac:dyDescent="0.2">
      <c r="F415">
        <v>399</v>
      </c>
      <c r="G415">
        <v>60</v>
      </c>
      <c r="H415" s="18">
        <v>67000</v>
      </c>
      <c r="I415" t="s">
        <v>311</v>
      </c>
      <c r="K415">
        <v>398</v>
      </c>
      <c r="L415">
        <v>7590</v>
      </c>
      <c r="M415">
        <v>169500</v>
      </c>
      <c r="N415" t="s">
        <v>311</v>
      </c>
    </row>
    <row r="416" spans="6:14" x14ac:dyDescent="0.2">
      <c r="F416">
        <v>400</v>
      </c>
      <c r="G416">
        <v>65</v>
      </c>
      <c r="H416" s="18">
        <v>241000</v>
      </c>
      <c r="I416" t="s">
        <v>311</v>
      </c>
      <c r="K416">
        <v>399</v>
      </c>
      <c r="L416">
        <v>8967</v>
      </c>
      <c r="M416">
        <v>67000</v>
      </c>
      <c r="N416" t="s">
        <v>311</v>
      </c>
    </row>
    <row r="417" spans="6:14" x14ac:dyDescent="0.2">
      <c r="F417">
        <v>401</v>
      </c>
      <c r="G417">
        <v>38</v>
      </c>
      <c r="H417" s="18">
        <v>245500</v>
      </c>
      <c r="I417" t="s">
        <v>311</v>
      </c>
      <c r="K417">
        <v>400</v>
      </c>
      <c r="L417">
        <v>8125</v>
      </c>
      <c r="M417">
        <v>241000</v>
      </c>
      <c r="N417" t="s">
        <v>311</v>
      </c>
    </row>
    <row r="418" spans="6:14" x14ac:dyDescent="0.2">
      <c r="F418">
        <v>402</v>
      </c>
      <c r="G418">
        <v>65</v>
      </c>
      <c r="H418" s="18">
        <v>164990</v>
      </c>
      <c r="I418" t="s">
        <v>311</v>
      </c>
      <c r="K418">
        <v>401</v>
      </c>
      <c r="L418">
        <v>14963</v>
      </c>
      <c r="M418">
        <v>245500</v>
      </c>
      <c r="N418" t="s">
        <v>311</v>
      </c>
    </row>
    <row r="419" spans="6:14" x14ac:dyDescent="0.2">
      <c r="F419">
        <v>403</v>
      </c>
      <c r="G419">
        <v>60</v>
      </c>
      <c r="H419" s="18">
        <v>108000</v>
      </c>
      <c r="I419" t="s">
        <v>311</v>
      </c>
      <c r="K419">
        <v>402</v>
      </c>
      <c r="L419">
        <v>8767</v>
      </c>
      <c r="M419">
        <v>164990</v>
      </c>
      <c r="N419" t="s">
        <v>311</v>
      </c>
    </row>
    <row r="420" spans="6:14" x14ac:dyDescent="0.2">
      <c r="F420">
        <v>404</v>
      </c>
      <c r="G420">
        <v>93</v>
      </c>
      <c r="H420" s="18">
        <v>258000</v>
      </c>
      <c r="I420" t="s">
        <v>311</v>
      </c>
      <c r="K420">
        <v>403</v>
      </c>
      <c r="L420">
        <v>10200</v>
      </c>
      <c r="M420">
        <v>108000</v>
      </c>
      <c r="N420" t="s">
        <v>311</v>
      </c>
    </row>
    <row r="421" spans="6:14" x14ac:dyDescent="0.2">
      <c r="F421">
        <v>405</v>
      </c>
      <c r="G421">
        <v>69</v>
      </c>
      <c r="H421" s="18">
        <v>168000</v>
      </c>
      <c r="I421" t="s">
        <v>311</v>
      </c>
      <c r="K421">
        <v>404</v>
      </c>
      <c r="L421">
        <v>12090</v>
      </c>
      <c r="M421">
        <v>258000</v>
      </c>
      <c r="N421" t="s">
        <v>311</v>
      </c>
    </row>
    <row r="422" spans="6:14" x14ac:dyDescent="0.2">
      <c r="F422">
        <v>406</v>
      </c>
      <c r="G422">
        <v>69</v>
      </c>
      <c r="H422" s="18">
        <v>150000</v>
      </c>
      <c r="I422" t="s">
        <v>311</v>
      </c>
      <c r="K422">
        <v>405</v>
      </c>
      <c r="L422">
        <v>10364</v>
      </c>
      <c r="M422">
        <v>168000</v>
      </c>
      <c r="N422" t="s">
        <v>311</v>
      </c>
    </row>
    <row r="423" spans="6:14" x14ac:dyDescent="0.2">
      <c r="F423">
        <v>407</v>
      </c>
      <c r="G423">
        <v>51</v>
      </c>
      <c r="H423" s="18">
        <v>115000</v>
      </c>
      <c r="I423" t="s">
        <v>311</v>
      </c>
      <c r="K423">
        <v>406</v>
      </c>
      <c r="L423">
        <v>9991</v>
      </c>
      <c r="M423">
        <v>150000</v>
      </c>
      <c r="N423" t="s">
        <v>311</v>
      </c>
    </row>
    <row r="424" spans="6:14" x14ac:dyDescent="0.2">
      <c r="F424">
        <v>408</v>
      </c>
      <c r="G424">
        <v>63</v>
      </c>
      <c r="H424" s="18">
        <v>177000</v>
      </c>
      <c r="I424" t="s">
        <v>311</v>
      </c>
      <c r="K424">
        <v>407</v>
      </c>
      <c r="L424">
        <v>10480</v>
      </c>
      <c r="M424">
        <v>115000</v>
      </c>
      <c r="N424" t="s">
        <v>311</v>
      </c>
    </row>
    <row r="425" spans="6:14" x14ac:dyDescent="0.2">
      <c r="F425">
        <v>409</v>
      </c>
      <c r="G425">
        <v>109</v>
      </c>
      <c r="H425" s="18">
        <v>280000</v>
      </c>
      <c r="I425" t="s">
        <v>311</v>
      </c>
      <c r="K425">
        <v>408</v>
      </c>
      <c r="L425">
        <v>15576</v>
      </c>
      <c r="M425">
        <v>177000</v>
      </c>
      <c r="N425" t="s">
        <v>311</v>
      </c>
    </row>
    <row r="426" spans="6:14" x14ac:dyDescent="0.2">
      <c r="F426">
        <v>410</v>
      </c>
      <c r="G426">
        <v>85</v>
      </c>
      <c r="H426" s="18">
        <v>339750</v>
      </c>
      <c r="I426" t="s">
        <v>311</v>
      </c>
      <c r="K426">
        <v>409</v>
      </c>
      <c r="L426">
        <v>14154</v>
      </c>
      <c r="M426">
        <v>280000</v>
      </c>
      <c r="N426" t="s">
        <v>311</v>
      </c>
    </row>
    <row r="427" spans="6:14" x14ac:dyDescent="0.2">
      <c r="F427">
        <v>411</v>
      </c>
      <c r="G427">
        <v>68</v>
      </c>
      <c r="H427" s="18">
        <v>60000</v>
      </c>
      <c r="I427" t="s">
        <v>311</v>
      </c>
      <c r="K427">
        <v>410</v>
      </c>
      <c r="L427">
        <v>10800</v>
      </c>
      <c r="M427">
        <v>339750</v>
      </c>
      <c r="N427" t="s">
        <v>311</v>
      </c>
    </row>
    <row r="428" spans="6:14" x14ac:dyDescent="0.2">
      <c r="F428">
        <v>412</v>
      </c>
      <c r="G428">
        <v>100</v>
      </c>
      <c r="H428" s="18">
        <v>145000</v>
      </c>
      <c r="I428" t="s">
        <v>311</v>
      </c>
      <c r="K428">
        <v>411</v>
      </c>
      <c r="L428">
        <v>9571</v>
      </c>
      <c r="M428">
        <v>60000</v>
      </c>
      <c r="N428" t="s">
        <v>311</v>
      </c>
    </row>
    <row r="429" spans="6:14" x14ac:dyDescent="0.2">
      <c r="F429">
        <v>413</v>
      </c>
      <c r="G429">
        <v>69</v>
      </c>
      <c r="H429" s="18">
        <v>222000</v>
      </c>
      <c r="I429" t="s">
        <v>311</v>
      </c>
      <c r="K429">
        <v>413</v>
      </c>
      <c r="L429">
        <v>4403</v>
      </c>
      <c r="M429">
        <v>222000</v>
      </c>
      <c r="N429" t="s">
        <v>311</v>
      </c>
    </row>
    <row r="430" spans="6:14" x14ac:dyDescent="0.2">
      <c r="F430">
        <v>414</v>
      </c>
      <c r="G430">
        <v>56</v>
      </c>
      <c r="H430" s="18">
        <v>115000</v>
      </c>
      <c r="I430" t="s">
        <v>311</v>
      </c>
      <c r="K430">
        <v>414</v>
      </c>
      <c r="L430">
        <v>8960</v>
      </c>
      <c r="M430">
        <v>115000</v>
      </c>
      <c r="N430" t="s">
        <v>311</v>
      </c>
    </row>
    <row r="431" spans="6:14" x14ac:dyDescent="0.2">
      <c r="F431">
        <v>415</v>
      </c>
      <c r="G431">
        <v>59</v>
      </c>
      <c r="H431" s="18">
        <v>228000</v>
      </c>
      <c r="I431" t="s">
        <v>311</v>
      </c>
      <c r="K431">
        <v>415</v>
      </c>
      <c r="L431">
        <v>11228</v>
      </c>
      <c r="M431">
        <v>228000</v>
      </c>
      <c r="N431" t="s">
        <v>311</v>
      </c>
    </row>
    <row r="432" spans="6:14" x14ac:dyDescent="0.2">
      <c r="F432">
        <v>416</v>
      </c>
      <c r="G432">
        <v>73</v>
      </c>
      <c r="H432" s="18">
        <v>181134</v>
      </c>
      <c r="I432" t="s">
        <v>311</v>
      </c>
      <c r="K432">
        <v>416</v>
      </c>
      <c r="L432">
        <v>8899</v>
      </c>
      <c r="M432">
        <v>181134</v>
      </c>
      <c r="N432" t="s">
        <v>311</v>
      </c>
    </row>
    <row r="433" spans="6:14" x14ac:dyDescent="0.2">
      <c r="F433">
        <v>417</v>
      </c>
      <c r="G433">
        <v>74</v>
      </c>
      <c r="H433" s="18">
        <v>149500</v>
      </c>
      <c r="I433" t="s">
        <v>311</v>
      </c>
      <c r="K433">
        <v>417</v>
      </c>
      <c r="L433">
        <v>7844</v>
      </c>
      <c r="M433">
        <v>149500</v>
      </c>
      <c r="N433" t="s">
        <v>311</v>
      </c>
    </row>
    <row r="434" spans="6:14" x14ac:dyDescent="0.2">
      <c r="F434">
        <v>418</v>
      </c>
      <c r="G434">
        <v>86</v>
      </c>
      <c r="H434" s="18">
        <v>239000</v>
      </c>
      <c r="I434" t="s">
        <v>311</v>
      </c>
      <c r="K434">
        <v>419</v>
      </c>
      <c r="L434">
        <v>8160</v>
      </c>
      <c r="M434">
        <v>126000</v>
      </c>
      <c r="N434" t="s">
        <v>311</v>
      </c>
    </row>
    <row r="435" spans="6:14" x14ac:dyDescent="0.2">
      <c r="F435">
        <v>419</v>
      </c>
      <c r="G435">
        <v>60</v>
      </c>
      <c r="H435" s="18">
        <v>126000</v>
      </c>
      <c r="I435" t="s">
        <v>311</v>
      </c>
      <c r="K435">
        <v>420</v>
      </c>
      <c r="L435">
        <v>8450</v>
      </c>
      <c r="M435">
        <v>142000</v>
      </c>
      <c r="N435" t="s">
        <v>311</v>
      </c>
    </row>
    <row r="436" spans="6:14" x14ac:dyDescent="0.2">
      <c r="F436">
        <v>420</v>
      </c>
      <c r="G436">
        <v>65</v>
      </c>
      <c r="H436" s="18">
        <v>142000</v>
      </c>
      <c r="I436" t="s">
        <v>311</v>
      </c>
      <c r="K436">
        <v>421</v>
      </c>
      <c r="L436">
        <v>7060</v>
      </c>
      <c r="M436">
        <v>206300</v>
      </c>
      <c r="N436" t="s">
        <v>311</v>
      </c>
    </row>
    <row r="437" spans="6:14" x14ac:dyDescent="0.2">
      <c r="F437">
        <v>421</v>
      </c>
      <c r="G437">
        <v>78</v>
      </c>
      <c r="H437" s="18">
        <v>206300</v>
      </c>
      <c r="I437" t="s">
        <v>311</v>
      </c>
      <c r="K437">
        <v>422</v>
      </c>
      <c r="L437">
        <v>16635</v>
      </c>
      <c r="M437">
        <v>215000</v>
      </c>
      <c r="N437" t="s">
        <v>311</v>
      </c>
    </row>
    <row r="438" spans="6:14" x14ac:dyDescent="0.2">
      <c r="F438">
        <v>422</v>
      </c>
      <c r="G438">
        <v>69</v>
      </c>
      <c r="H438" s="18">
        <v>215000</v>
      </c>
      <c r="I438" t="s">
        <v>311</v>
      </c>
      <c r="K438">
        <v>424</v>
      </c>
      <c r="L438">
        <v>9200</v>
      </c>
      <c r="M438">
        <v>315000</v>
      </c>
      <c r="N438" t="s">
        <v>311</v>
      </c>
    </row>
    <row r="439" spans="6:14" x14ac:dyDescent="0.2">
      <c r="F439">
        <v>423</v>
      </c>
      <c r="G439">
        <v>100</v>
      </c>
      <c r="H439" s="18">
        <v>113000</v>
      </c>
      <c r="I439" t="s">
        <v>311</v>
      </c>
      <c r="K439">
        <v>425</v>
      </c>
      <c r="L439">
        <v>9000</v>
      </c>
      <c r="M439">
        <v>139000</v>
      </c>
      <c r="N439" t="s">
        <v>311</v>
      </c>
    </row>
    <row r="440" spans="6:14" x14ac:dyDescent="0.2">
      <c r="F440">
        <v>424</v>
      </c>
      <c r="G440">
        <v>80</v>
      </c>
      <c r="H440" s="18">
        <v>315000</v>
      </c>
      <c r="I440" t="s">
        <v>311</v>
      </c>
      <c r="K440">
        <v>426</v>
      </c>
      <c r="L440">
        <v>3378</v>
      </c>
      <c r="M440">
        <v>135000</v>
      </c>
      <c r="N440" t="s">
        <v>311</v>
      </c>
    </row>
    <row r="441" spans="6:14" x14ac:dyDescent="0.2">
      <c r="F441">
        <v>425</v>
      </c>
      <c r="G441">
        <v>72</v>
      </c>
      <c r="H441" s="18">
        <v>139000</v>
      </c>
      <c r="I441" t="s">
        <v>311</v>
      </c>
      <c r="K441">
        <v>427</v>
      </c>
      <c r="L441">
        <v>12800</v>
      </c>
      <c r="M441">
        <v>275000</v>
      </c>
      <c r="N441" t="s">
        <v>311</v>
      </c>
    </row>
    <row r="442" spans="6:14" x14ac:dyDescent="0.2">
      <c r="F442">
        <v>426</v>
      </c>
      <c r="G442">
        <v>60</v>
      </c>
      <c r="H442" s="18">
        <v>135000</v>
      </c>
      <c r="I442" t="s">
        <v>311</v>
      </c>
      <c r="K442">
        <v>428</v>
      </c>
      <c r="L442">
        <v>8593</v>
      </c>
      <c r="M442">
        <v>109008</v>
      </c>
      <c r="N442" t="s">
        <v>311</v>
      </c>
    </row>
    <row r="443" spans="6:14" x14ac:dyDescent="0.2">
      <c r="F443">
        <v>427</v>
      </c>
      <c r="G443">
        <v>69</v>
      </c>
      <c r="H443" s="18">
        <v>275000</v>
      </c>
      <c r="I443" t="s">
        <v>311</v>
      </c>
      <c r="K443">
        <v>429</v>
      </c>
      <c r="L443">
        <v>6762</v>
      </c>
      <c r="M443">
        <v>195400</v>
      </c>
      <c r="N443" t="s">
        <v>311</v>
      </c>
    </row>
    <row r="444" spans="6:14" x14ac:dyDescent="0.2">
      <c r="F444">
        <v>428</v>
      </c>
      <c r="G444">
        <v>77</v>
      </c>
      <c r="H444" s="18">
        <v>109008</v>
      </c>
      <c r="I444" t="s">
        <v>311</v>
      </c>
      <c r="K444">
        <v>430</v>
      </c>
      <c r="L444">
        <v>11457</v>
      </c>
      <c r="M444">
        <v>175000</v>
      </c>
      <c r="N444" t="s">
        <v>311</v>
      </c>
    </row>
    <row r="445" spans="6:14" x14ac:dyDescent="0.2">
      <c r="F445">
        <v>429</v>
      </c>
      <c r="G445">
        <v>64</v>
      </c>
      <c r="H445" s="18">
        <v>195400</v>
      </c>
      <c r="I445" t="s">
        <v>311</v>
      </c>
      <c r="K445">
        <v>431</v>
      </c>
      <c r="L445">
        <v>1680</v>
      </c>
      <c r="M445">
        <v>85400</v>
      </c>
      <c r="N445" t="s">
        <v>311</v>
      </c>
    </row>
    <row r="446" spans="6:14" x14ac:dyDescent="0.2">
      <c r="F446">
        <v>430</v>
      </c>
      <c r="G446">
        <v>130</v>
      </c>
      <c r="H446" s="18">
        <v>175000</v>
      </c>
      <c r="I446" t="s">
        <v>311</v>
      </c>
      <c r="K446">
        <v>432</v>
      </c>
      <c r="L446">
        <v>5586</v>
      </c>
      <c r="M446">
        <v>79900</v>
      </c>
      <c r="N446" t="s">
        <v>311</v>
      </c>
    </row>
    <row r="447" spans="6:14" x14ac:dyDescent="0.2">
      <c r="F447">
        <v>431</v>
      </c>
      <c r="G447">
        <v>21</v>
      </c>
      <c r="H447" s="18">
        <v>85400</v>
      </c>
      <c r="I447" t="s">
        <v>311</v>
      </c>
      <c r="K447">
        <v>433</v>
      </c>
      <c r="L447">
        <v>1920</v>
      </c>
      <c r="M447">
        <v>122500</v>
      </c>
      <c r="N447" t="s">
        <v>311</v>
      </c>
    </row>
    <row r="448" spans="6:14" x14ac:dyDescent="0.2">
      <c r="F448">
        <v>432</v>
      </c>
      <c r="G448">
        <v>60</v>
      </c>
      <c r="H448" s="18">
        <v>79900</v>
      </c>
      <c r="I448" t="s">
        <v>311</v>
      </c>
      <c r="K448">
        <v>434</v>
      </c>
      <c r="L448">
        <v>10839</v>
      </c>
      <c r="M448">
        <v>181000</v>
      </c>
      <c r="N448" t="s">
        <v>311</v>
      </c>
    </row>
    <row r="449" spans="6:14" x14ac:dyDescent="0.2">
      <c r="F449">
        <v>433</v>
      </c>
      <c r="G449">
        <v>24</v>
      </c>
      <c r="H449" s="18">
        <v>122500</v>
      </c>
      <c r="I449" t="s">
        <v>311</v>
      </c>
      <c r="K449">
        <v>435</v>
      </c>
      <c r="L449">
        <v>1890</v>
      </c>
      <c r="M449">
        <v>81000</v>
      </c>
      <c r="N449" t="s">
        <v>311</v>
      </c>
    </row>
    <row r="450" spans="6:14" x14ac:dyDescent="0.2">
      <c r="F450">
        <v>434</v>
      </c>
      <c r="G450">
        <v>100</v>
      </c>
      <c r="H450" s="18">
        <v>181000</v>
      </c>
      <c r="I450" t="s">
        <v>311</v>
      </c>
      <c r="K450">
        <v>436</v>
      </c>
      <c r="L450">
        <v>10667</v>
      </c>
      <c r="M450">
        <v>212000</v>
      </c>
      <c r="N450" t="s">
        <v>311</v>
      </c>
    </row>
    <row r="451" spans="6:14" x14ac:dyDescent="0.2">
      <c r="F451">
        <v>435</v>
      </c>
      <c r="G451">
        <v>21</v>
      </c>
      <c r="H451" s="18">
        <v>81000</v>
      </c>
      <c r="I451" t="s">
        <v>311</v>
      </c>
      <c r="K451">
        <v>437</v>
      </c>
      <c r="L451">
        <v>4400</v>
      </c>
      <c r="M451">
        <v>116000</v>
      </c>
      <c r="N451" t="s">
        <v>311</v>
      </c>
    </row>
    <row r="452" spans="6:14" x14ac:dyDescent="0.2">
      <c r="F452">
        <v>436</v>
      </c>
      <c r="G452">
        <v>43</v>
      </c>
      <c r="H452" s="18">
        <v>212000</v>
      </c>
      <c r="I452" t="s">
        <v>311</v>
      </c>
      <c r="K452">
        <v>438</v>
      </c>
      <c r="L452">
        <v>6000</v>
      </c>
      <c r="M452">
        <v>119000</v>
      </c>
      <c r="N452" t="s">
        <v>311</v>
      </c>
    </row>
    <row r="453" spans="6:14" x14ac:dyDescent="0.2">
      <c r="F453">
        <v>437</v>
      </c>
      <c r="G453">
        <v>40</v>
      </c>
      <c r="H453" s="18">
        <v>116000</v>
      </c>
      <c r="I453" t="s">
        <v>311</v>
      </c>
      <c r="K453">
        <v>439</v>
      </c>
      <c r="L453">
        <v>4280</v>
      </c>
      <c r="M453">
        <v>90350</v>
      </c>
      <c r="N453" t="s">
        <v>311</v>
      </c>
    </row>
    <row r="454" spans="6:14" x14ac:dyDescent="0.2">
      <c r="F454">
        <v>438</v>
      </c>
      <c r="G454">
        <v>50</v>
      </c>
      <c r="H454" s="18">
        <v>119000</v>
      </c>
      <c r="I454" t="s">
        <v>311</v>
      </c>
      <c r="K454">
        <v>440</v>
      </c>
      <c r="L454">
        <v>12354</v>
      </c>
      <c r="M454">
        <v>110000</v>
      </c>
      <c r="N454" t="s">
        <v>311</v>
      </c>
    </row>
    <row r="455" spans="6:14" x14ac:dyDescent="0.2">
      <c r="F455">
        <v>439</v>
      </c>
      <c r="G455">
        <v>40</v>
      </c>
      <c r="H455" s="18">
        <v>90350</v>
      </c>
      <c r="I455" t="s">
        <v>311</v>
      </c>
      <c r="K455">
        <v>441</v>
      </c>
      <c r="L455">
        <v>15431</v>
      </c>
      <c r="M455">
        <v>555000</v>
      </c>
      <c r="N455" t="s">
        <v>311</v>
      </c>
    </row>
    <row r="456" spans="6:14" x14ac:dyDescent="0.2">
      <c r="F456">
        <v>440</v>
      </c>
      <c r="G456">
        <v>67</v>
      </c>
      <c r="H456" s="18">
        <v>110000</v>
      </c>
      <c r="I456" t="s">
        <v>311</v>
      </c>
      <c r="K456">
        <v>442</v>
      </c>
      <c r="L456">
        <v>12108</v>
      </c>
      <c r="M456">
        <v>118000</v>
      </c>
      <c r="N456" t="s">
        <v>311</v>
      </c>
    </row>
    <row r="457" spans="6:14" x14ac:dyDescent="0.2">
      <c r="F457">
        <v>442</v>
      </c>
      <c r="G457">
        <v>92</v>
      </c>
      <c r="H457" s="18">
        <v>118000</v>
      </c>
      <c r="I457" t="s">
        <v>311</v>
      </c>
      <c r="K457">
        <v>443</v>
      </c>
      <c r="L457">
        <v>6240</v>
      </c>
      <c r="M457">
        <v>162900</v>
      </c>
      <c r="N457" t="s">
        <v>311</v>
      </c>
    </row>
    <row r="458" spans="6:14" x14ac:dyDescent="0.2">
      <c r="F458">
        <v>443</v>
      </c>
      <c r="G458">
        <v>52</v>
      </c>
      <c r="H458" s="18">
        <v>162900</v>
      </c>
      <c r="I458" t="s">
        <v>311</v>
      </c>
      <c r="K458">
        <v>444</v>
      </c>
      <c r="L458">
        <v>3922</v>
      </c>
      <c r="M458">
        <v>172500</v>
      </c>
      <c r="N458" t="s">
        <v>311</v>
      </c>
    </row>
    <row r="459" spans="6:14" x14ac:dyDescent="0.2">
      <c r="F459">
        <v>444</v>
      </c>
      <c r="G459">
        <v>53</v>
      </c>
      <c r="H459" s="18">
        <v>172500</v>
      </c>
      <c r="I459" t="s">
        <v>311</v>
      </c>
      <c r="K459">
        <v>445</v>
      </c>
      <c r="L459">
        <v>8750</v>
      </c>
      <c r="M459">
        <v>210000</v>
      </c>
      <c r="N459" t="s">
        <v>311</v>
      </c>
    </row>
    <row r="460" spans="6:14" x14ac:dyDescent="0.2">
      <c r="F460">
        <v>445</v>
      </c>
      <c r="G460">
        <v>70</v>
      </c>
      <c r="H460" s="18">
        <v>210000</v>
      </c>
      <c r="I460" t="s">
        <v>311</v>
      </c>
      <c r="K460">
        <v>446</v>
      </c>
      <c r="L460">
        <v>9855</v>
      </c>
      <c r="M460">
        <v>127500</v>
      </c>
      <c r="N460" t="s">
        <v>311</v>
      </c>
    </row>
    <row r="461" spans="6:14" x14ac:dyDescent="0.2">
      <c r="F461">
        <v>446</v>
      </c>
      <c r="G461">
        <v>73</v>
      </c>
      <c r="H461" s="18">
        <v>127500</v>
      </c>
      <c r="I461" t="s">
        <v>311</v>
      </c>
      <c r="K461">
        <v>447</v>
      </c>
      <c r="L461">
        <v>16492</v>
      </c>
      <c r="M461">
        <v>190000</v>
      </c>
      <c r="N461" t="s">
        <v>311</v>
      </c>
    </row>
    <row r="462" spans="6:14" x14ac:dyDescent="0.2">
      <c r="F462">
        <v>447</v>
      </c>
      <c r="G462">
        <v>137</v>
      </c>
      <c r="H462" s="18">
        <v>190000</v>
      </c>
      <c r="I462" t="s">
        <v>311</v>
      </c>
      <c r="K462">
        <v>448</v>
      </c>
      <c r="L462">
        <v>11214</v>
      </c>
      <c r="M462">
        <v>199900</v>
      </c>
      <c r="N462" t="s">
        <v>311</v>
      </c>
    </row>
    <row r="463" spans="6:14" x14ac:dyDescent="0.2">
      <c r="F463">
        <v>448</v>
      </c>
      <c r="G463">
        <v>69</v>
      </c>
      <c r="H463" s="18">
        <v>199900</v>
      </c>
      <c r="I463" t="s">
        <v>311</v>
      </c>
      <c r="K463">
        <v>449</v>
      </c>
      <c r="L463">
        <v>8600</v>
      </c>
      <c r="M463">
        <v>119500</v>
      </c>
      <c r="N463" t="s">
        <v>311</v>
      </c>
    </row>
    <row r="464" spans="6:14" x14ac:dyDescent="0.2">
      <c r="F464">
        <v>449</v>
      </c>
      <c r="G464">
        <v>50</v>
      </c>
      <c r="H464" s="18">
        <v>119500</v>
      </c>
      <c r="I464" t="s">
        <v>311</v>
      </c>
      <c r="K464">
        <v>450</v>
      </c>
      <c r="L464">
        <v>6000</v>
      </c>
      <c r="M464">
        <v>120000</v>
      </c>
      <c r="N464" t="s">
        <v>311</v>
      </c>
    </row>
    <row r="465" spans="6:14" x14ac:dyDescent="0.2">
      <c r="F465">
        <v>450</v>
      </c>
      <c r="G465">
        <v>50</v>
      </c>
      <c r="H465" s="18">
        <v>120000</v>
      </c>
      <c r="I465" t="s">
        <v>311</v>
      </c>
      <c r="K465">
        <v>451</v>
      </c>
      <c r="L465">
        <v>5684</v>
      </c>
      <c r="M465">
        <v>110000</v>
      </c>
      <c r="N465" t="s">
        <v>311</v>
      </c>
    </row>
    <row r="466" spans="6:14" x14ac:dyDescent="0.2">
      <c r="F466">
        <v>451</v>
      </c>
      <c r="G466">
        <v>70</v>
      </c>
      <c r="H466" s="18">
        <v>110000</v>
      </c>
      <c r="I466" t="s">
        <v>311</v>
      </c>
      <c r="K466">
        <v>453</v>
      </c>
      <c r="L466">
        <v>9303</v>
      </c>
      <c r="M466">
        <v>204000</v>
      </c>
      <c r="N466" t="s">
        <v>311</v>
      </c>
    </row>
    <row r="467" spans="6:14" x14ac:dyDescent="0.2">
      <c r="F467">
        <v>452</v>
      </c>
      <c r="G467">
        <v>62</v>
      </c>
      <c r="H467" s="18">
        <v>280000</v>
      </c>
      <c r="I467" t="s">
        <v>311</v>
      </c>
      <c r="K467">
        <v>454</v>
      </c>
      <c r="L467">
        <v>9000</v>
      </c>
      <c r="M467">
        <v>210000</v>
      </c>
      <c r="N467" t="s">
        <v>311</v>
      </c>
    </row>
    <row r="468" spans="6:14" x14ac:dyDescent="0.2">
      <c r="F468">
        <v>453</v>
      </c>
      <c r="G468">
        <v>69</v>
      </c>
      <c r="H468" s="18">
        <v>204000</v>
      </c>
      <c r="I468" t="s">
        <v>311</v>
      </c>
      <c r="K468">
        <v>455</v>
      </c>
      <c r="L468">
        <v>9297</v>
      </c>
      <c r="M468">
        <v>188000</v>
      </c>
      <c r="N468" t="s">
        <v>311</v>
      </c>
    </row>
    <row r="469" spans="6:14" x14ac:dyDescent="0.2">
      <c r="F469">
        <v>454</v>
      </c>
      <c r="G469">
        <v>75</v>
      </c>
      <c r="H469" s="18">
        <v>210000</v>
      </c>
      <c r="I469" t="s">
        <v>311</v>
      </c>
      <c r="K469">
        <v>456</v>
      </c>
      <c r="L469">
        <v>9600</v>
      </c>
      <c r="M469">
        <v>175500</v>
      </c>
      <c r="N469" t="s">
        <v>311</v>
      </c>
    </row>
    <row r="470" spans="6:14" x14ac:dyDescent="0.2">
      <c r="F470">
        <v>455</v>
      </c>
      <c r="G470">
        <v>63</v>
      </c>
      <c r="H470" s="18">
        <v>188000</v>
      </c>
      <c r="I470" t="s">
        <v>311</v>
      </c>
      <c r="K470">
        <v>457</v>
      </c>
      <c r="L470">
        <v>4571</v>
      </c>
      <c r="M470">
        <v>98000</v>
      </c>
      <c r="N470" t="s">
        <v>311</v>
      </c>
    </row>
    <row r="471" spans="6:14" x14ac:dyDescent="0.2">
      <c r="F471">
        <v>456</v>
      </c>
      <c r="G471">
        <v>80</v>
      </c>
      <c r="H471" s="18">
        <v>175500</v>
      </c>
      <c r="I471" t="s">
        <v>311</v>
      </c>
      <c r="K471">
        <v>459</v>
      </c>
      <c r="L471">
        <v>5100</v>
      </c>
      <c r="M471">
        <v>161000</v>
      </c>
      <c r="N471" t="s">
        <v>311</v>
      </c>
    </row>
    <row r="472" spans="6:14" x14ac:dyDescent="0.2">
      <c r="F472">
        <v>457</v>
      </c>
      <c r="G472">
        <v>34</v>
      </c>
      <c r="H472" s="18">
        <v>98000</v>
      </c>
      <c r="I472" t="s">
        <v>311</v>
      </c>
      <c r="K472">
        <v>460</v>
      </c>
      <c r="L472">
        <v>7015</v>
      </c>
      <c r="M472">
        <v>110000</v>
      </c>
      <c r="N472" t="s">
        <v>311</v>
      </c>
    </row>
    <row r="473" spans="6:14" x14ac:dyDescent="0.2">
      <c r="F473">
        <v>458</v>
      </c>
      <c r="G473">
        <v>69</v>
      </c>
      <c r="H473" s="18">
        <v>256000</v>
      </c>
      <c r="I473" t="s">
        <v>311</v>
      </c>
      <c r="K473">
        <v>461</v>
      </c>
      <c r="L473">
        <v>8004</v>
      </c>
      <c r="M473">
        <v>263435</v>
      </c>
      <c r="N473" t="s">
        <v>311</v>
      </c>
    </row>
    <row r="474" spans="6:14" x14ac:dyDescent="0.2">
      <c r="F474">
        <v>459</v>
      </c>
      <c r="G474">
        <v>69</v>
      </c>
      <c r="H474" s="18">
        <v>161000</v>
      </c>
      <c r="I474" t="s">
        <v>311</v>
      </c>
      <c r="K474">
        <v>462</v>
      </c>
      <c r="L474">
        <v>7200</v>
      </c>
      <c r="M474">
        <v>155000</v>
      </c>
      <c r="N474" t="s">
        <v>311</v>
      </c>
    </row>
    <row r="475" spans="6:14" x14ac:dyDescent="0.2">
      <c r="F475">
        <v>460</v>
      </c>
      <c r="G475">
        <v>69</v>
      </c>
      <c r="H475" s="18">
        <v>110000</v>
      </c>
      <c r="I475" t="s">
        <v>311</v>
      </c>
      <c r="K475">
        <v>463</v>
      </c>
      <c r="L475">
        <v>8281</v>
      </c>
      <c r="M475">
        <v>62383</v>
      </c>
      <c r="N475" t="s">
        <v>311</v>
      </c>
    </row>
    <row r="476" spans="6:14" x14ac:dyDescent="0.2">
      <c r="F476">
        <v>461</v>
      </c>
      <c r="G476">
        <v>75</v>
      </c>
      <c r="H476" s="18">
        <v>263435</v>
      </c>
      <c r="I476" t="s">
        <v>311</v>
      </c>
      <c r="K476">
        <v>464</v>
      </c>
      <c r="L476">
        <v>11988</v>
      </c>
      <c r="M476">
        <v>188700</v>
      </c>
      <c r="N476" t="s">
        <v>311</v>
      </c>
    </row>
    <row r="477" spans="6:14" x14ac:dyDescent="0.2">
      <c r="F477">
        <v>462</v>
      </c>
      <c r="G477">
        <v>60</v>
      </c>
      <c r="H477" s="18">
        <v>155000</v>
      </c>
      <c r="I477" t="s">
        <v>311</v>
      </c>
      <c r="K477">
        <v>465</v>
      </c>
      <c r="L477">
        <v>8430</v>
      </c>
      <c r="M477">
        <v>124000</v>
      </c>
      <c r="N477" t="s">
        <v>311</v>
      </c>
    </row>
    <row r="478" spans="6:14" x14ac:dyDescent="0.2">
      <c r="F478">
        <v>463</v>
      </c>
      <c r="G478">
        <v>60</v>
      </c>
      <c r="H478" s="18">
        <v>62383</v>
      </c>
      <c r="I478" t="s">
        <v>311</v>
      </c>
      <c r="K478">
        <v>466</v>
      </c>
      <c r="L478">
        <v>3072</v>
      </c>
      <c r="M478">
        <v>178740</v>
      </c>
      <c r="N478" t="s">
        <v>311</v>
      </c>
    </row>
    <row r="479" spans="6:14" x14ac:dyDescent="0.2">
      <c r="F479">
        <v>464</v>
      </c>
      <c r="G479">
        <v>74</v>
      </c>
      <c r="H479" s="18">
        <v>188700</v>
      </c>
      <c r="I479" t="s">
        <v>311</v>
      </c>
      <c r="K479">
        <v>467</v>
      </c>
      <c r="L479">
        <v>10628</v>
      </c>
      <c r="M479">
        <v>167000</v>
      </c>
      <c r="N479" t="s">
        <v>311</v>
      </c>
    </row>
    <row r="480" spans="6:14" x14ac:dyDescent="0.2">
      <c r="F480">
        <v>465</v>
      </c>
      <c r="G480">
        <v>60</v>
      </c>
      <c r="H480" s="18">
        <v>124000</v>
      </c>
      <c r="I480" t="s">
        <v>311</v>
      </c>
      <c r="K480">
        <v>468</v>
      </c>
      <c r="L480">
        <v>9480</v>
      </c>
      <c r="M480">
        <v>146500</v>
      </c>
      <c r="N480" t="s">
        <v>311</v>
      </c>
    </row>
    <row r="481" spans="6:14" x14ac:dyDescent="0.2">
      <c r="F481">
        <v>466</v>
      </c>
      <c r="G481">
        <v>69</v>
      </c>
      <c r="H481" s="18">
        <v>178740</v>
      </c>
      <c r="I481" t="s">
        <v>311</v>
      </c>
      <c r="K481">
        <v>469</v>
      </c>
      <c r="L481">
        <v>11428</v>
      </c>
      <c r="M481">
        <v>250000</v>
      </c>
      <c r="N481" t="s">
        <v>311</v>
      </c>
    </row>
    <row r="482" spans="6:14" x14ac:dyDescent="0.2">
      <c r="F482">
        <v>467</v>
      </c>
      <c r="G482">
        <v>85</v>
      </c>
      <c r="H482" s="18">
        <v>167000</v>
      </c>
      <c r="I482" t="s">
        <v>311</v>
      </c>
      <c r="K482">
        <v>470</v>
      </c>
      <c r="L482">
        <v>9291</v>
      </c>
      <c r="M482">
        <v>187000</v>
      </c>
      <c r="N482" t="s">
        <v>311</v>
      </c>
    </row>
    <row r="483" spans="6:14" x14ac:dyDescent="0.2">
      <c r="F483">
        <v>468</v>
      </c>
      <c r="G483">
        <v>79</v>
      </c>
      <c r="H483" s="18">
        <v>146500</v>
      </c>
      <c r="I483" t="s">
        <v>311</v>
      </c>
      <c r="K483">
        <v>471</v>
      </c>
      <c r="L483">
        <v>6820</v>
      </c>
      <c r="M483">
        <v>212000</v>
      </c>
      <c r="N483" t="s">
        <v>311</v>
      </c>
    </row>
    <row r="484" spans="6:14" x14ac:dyDescent="0.2">
      <c r="F484">
        <v>469</v>
      </c>
      <c r="G484">
        <v>98</v>
      </c>
      <c r="H484" s="18">
        <v>250000</v>
      </c>
      <c r="I484" t="s">
        <v>311</v>
      </c>
      <c r="K484">
        <v>472</v>
      </c>
      <c r="L484">
        <v>11952</v>
      </c>
      <c r="M484">
        <v>190000</v>
      </c>
      <c r="N484" t="s">
        <v>311</v>
      </c>
    </row>
    <row r="485" spans="6:14" x14ac:dyDescent="0.2">
      <c r="F485">
        <v>470</v>
      </c>
      <c r="G485">
        <v>76</v>
      </c>
      <c r="H485" s="18">
        <v>187000</v>
      </c>
      <c r="I485" t="s">
        <v>311</v>
      </c>
      <c r="K485">
        <v>473</v>
      </c>
      <c r="L485">
        <v>3675</v>
      </c>
      <c r="M485">
        <v>148000</v>
      </c>
      <c r="N485" t="s">
        <v>311</v>
      </c>
    </row>
    <row r="486" spans="6:14" x14ac:dyDescent="0.2">
      <c r="F486">
        <v>471</v>
      </c>
      <c r="G486">
        <v>69</v>
      </c>
      <c r="H486" s="18">
        <v>212000</v>
      </c>
      <c r="I486" t="s">
        <v>311</v>
      </c>
      <c r="K486">
        <v>474</v>
      </c>
      <c r="L486">
        <v>14977</v>
      </c>
      <c r="M486">
        <v>440000</v>
      </c>
      <c r="N486" t="s">
        <v>311</v>
      </c>
    </row>
    <row r="487" spans="6:14" x14ac:dyDescent="0.2">
      <c r="F487">
        <v>472</v>
      </c>
      <c r="G487">
        <v>92</v>
      </c>
      <c r="H487" s="18">
        <v>190000</v>
      </c>
      <c r="I487" t="s">
        <v>311</v>
      </c>
      <c r="K487">
        <v>475</v>
      </c>
      <c r="L487">
        <v>5330</v>
      </c>
      <c r="M487">
        <v>251000</v>
      </c>
      <c r="N487" t="s">
        <v>311</v>
      </c>
    </row>
    <row r="488" spans="6:14" x14ac:dyDescent="0.2">
      <c r="F488">
        <v>473</v>
      </c>
      <c r="G488">
        <v>35</v>
      </c>
      <c r="H488" s="18">
        <v>148000</v>
      </c>
      <c r="I488" t="s">
        <v>311</v>
      </c>
      <c r="K488">
        <v>476</v>
      </c>
      <c r="L488">
        <v>8480</v>
      </c>
      <c r="M488">
        <v>132500</v>
      </c>
      <c r="N488" t="s">
        <v>311</v>
      </c>
    </row>
    <row r="489" spans="6:14" x14ac:dyDescent="0.2">
      <c r="F489">
        <v>475</v>
      </c>
      <c r="G489">
        <v>41</v>
      </c>
      <c r="H489" s="18">
        <v>251000</v>
      </c>
      <c r="I489" t="s">
        <v>311</v>
      </c>
      <c r="K489">
        <v>477</v>
      </c>
      <c r="L489">
        <v>13125</v>
      </c>
      <c r="M489">
        <v>208900</v>
      </c>
      <c r="N489" t="s">
        <v>311</v>
      </c>
    </row>
    <row r="490" spans="6:14" x14ac:dyDescent="0.2">
      <c r="F490">
        <v>476</v>
      </c>
      <c r="G490">
        <v>80</v>
      </c>
      <c r="H490" s="18">
        <v>132500</v>
      </c>
      <c r="I490" t="s">
        <v>311</v>
      </c>
      <c r="K490">
        <v>478</v>
      </c>
      <c r="L490">
        <v>13693</v>
      </c>
      <c r="M490">
        <v>380000</v>
      </c>
      <c r="N490" t="s">
        <v>311</v>
      </c>
    </row>
    <row r="491" spans="6:14" x14ac:dyDescent="0.2">
      <c r="F491">
        <v>477</v>
      </c>
      <c r="G491">
        <v>75</v>
      </c>
      <c r="H491" s="18">
        <v>208900</v>
      </c>
      <c r="I491" t="s">
        <v>311</v>
      </c>
      <c r="K491">
        <v>479</v>
      </c>
      <c r="L491">
        <v>10637</v>
      </c>
      <c r="M491">
        <v>297000</v>
      </c>
      <c r="N491" t="s">
        <v>311</v>
      </c>
    </row>
    <row r="492" spans="6:14" x14ac:dyDescent="0.2">
      <c r="F492">
        <v>479</v>
      </c>
      <c r="G492">
        <v>79</v>
      </c>
      <c r="H492" s="18">
        <v>297000</v>
      </c>
      <c r="I492" t="s">
        <v>311</v>
      </c>
      <c r="K492">
        <v>480</v>
      </c>
      <c r="L492">
        <v>5925</v>
      </c>
      <c r="M492">
        <v>89471</v>
      </c>
      <c r="N492" t="s">
        <v>311</v>
      </c>
    </row>
    <row r="493" spans="6:14" x14ac:dyDescent="0.2">
      <c r="F493">
        <v>480</v>
      </c>
      <c r="G493">
        <v>50</v>
      </c>
      <c r="H493" s="18">
        <v>89471</v>
      </c>
      <c r="I493" t="s">
        <v>311</v>
      </c>
      <c r="K493">
        <v>481</v>
      </c>
      <c r="L493">
        <v>16033</v>
      </c>
      <c r="M493">
        <v>326000</v>
      </c>
      <c r="N493" t="s">
        <v>311</v>
      </c>
    </row>
    <row r="494" spans="6:14" x14ac:dyDescent="0.2">
      <c r="F494">
        <v>481</v>
      </c>
      <c r="G494">
        <v>98</v>
      </c>
      <c r="H494" s="18">
        <v>326000</v>
      </c>
      <c r="I494" t="s">
        <v>311</v>
      </c>
      <c r="K494">
        <v>482</v>
      </c>
      <c r="L494">
        <v>11846</v>
      </c>
      <c r="M494">
        <v>374000</v>
      </c>
      <c r="N494" t="s">
        <v>311</v>
      </c>
    </row>
    <row r="495" spans="6:14" x14ac:dyDescent="0.2">
      <c r="F495">
        <v>483</v>
      </c>
      <c r="G495">
        <v>50</v>
      </c>
      <c r="H495" s="18">
        <v>155000</v>
      </c>
      <c r="I495" t="s">
        <v>311</v>
      </c>
      <c r="K495">
        <v>483</v>
      </c>
      <c r="L495">
        <v>2500</v>
      </c>
      <c r="M495">
        <v>155000</v>
      </c>
      <c r="N495" t="s">
        <v>311</v>
      </c>
    </row>
    <row r="496" spans="6:14" x14ac:dyDescent="0.2">
      <c r="F496">
        <v>484</v>
      </c>
      <c r="G496">
        <v>32</v>
      </c>
      <c r="H496" s="18">
        <v>164000</v>
      </c>
      <c r="I496" t="s">
        <v>311</v>
      </c>
      <c r="K496">
        <v>484</v>
      </c>
      <c r="L496">
        <v>4500</v>
      </c>
      <c r="M496">
        <v>164000</v>
      </c>
      <c r="N496" t="s">
        <v>311</v>
      </c>
    </row>
    <row r="497" spans="6:14" x14ac:dyDescent="0.2">
      <c r="F497">
        <v>485</v>
      </c>
      <c r="G497">
        <v>69</v>
      </c>
      <c r="H497" s="18">
        <v>132500</v>
      </c>
      <c r="I497" t="s">
        <v>311</v>
      </c>
      <c r="K497">
        <v>485</v>
      </c>
      <c r="L497">
        <v>7758</v>
      </c>
      <c r="M497">
        <v>132500</v>
      </c>
      <c r="N497" t="s">
        <v>311</v>
      </c>
    </row>
    <row r="498" spans="6:14" x14ac:dyDescent="0.2">
      <c r="F498">
        <v>486</v>
      </c>
      <c r="G498">
        <v>80</v>
      </c>
      <c r="H498" s="18">
        <v>147000</v>
      </c>
      <c r="I498" t="s">
        <v>311</v>
      </c>
      <c r="K498">
        <v>486</v>
      </c>
      <c r="L498">
        <v>9600</v>
      </c>
      <c r="M498">
        <v>147000</v>
      </c>
      <c r="N498" t="s">
        <v>311</v>
      </c>
    </row>
    <row r="499" spans="6:14" x14ac:dyDescent="0.2">
      <c r="F499">
        <v>487</v>
      </c>
      <c r="G499">
        <v>79</v>
      </c>
      <c r="H499" s="18">
        <v>156000</v>
      </c>
      <c r="I499" t="s">
        <v>311</v>
      </c>
      <c r="K499">
        <v>487</v>
      </c>
      <c r="L499">
        <v>10289</v>
      </c>
      <c r="M499">
        <v>156000</v>
      </c>
      <c r="N499" t="s">
        <v>311</v>
      </c>
    </row>
    <row r="500" spans="6:14" x14ac:dyDescent="0.2">
      <c r="F500">
        <v>488</v>
      </c>
      <c r="G500">
        <v>70</v>
      </c>
      <c r="H500" s="18">
        <v>175000</v>
      </c>
      <c r="I500" t="s">
        <v>311</v>
      </c>
      <c r="K500">
        <v>488</v>
      </c>
      <c r="L500">
        <v>12243</v>
      </c>
      <c r="M500">
        <v>175000</v>
      </c>
      <c r="N500" t="s">
        <v>311</v>
      </c>
    </row>
    <row r="501" spans="6:14" x14ac:dyDescent="0.2">
      <c r="F501">
        <v>489</v>
      </c>
      <c r="G501">
        <v>60</v>
      </c>
      <c r="H501" s="18">
        <v>160000</v>
      </c>
      <c r="I501" t="s">
        <v>311</v>
      </c>
      <c r="K501">
        <v>489</v>
      </c>
      <c r="L501">
        <v>10800</v>
      </c>
      <c r="M501">
        <v>160000</v>
      </c>
      <c r="N501" t="s">
        <v>311</v>
      </c>
    </row>
    <row r="502" spans="6:14" x14ac:dyDescent="0.2">
      <c r="F502">
        <v>490</v>
      </c>
      <c r="G502">
        <v>21</v>
      </c>
      <c r="H502" s="18">
        <v>86000</v>
      </c>
      <c r="I502" t="s">
        <v>311</v>
      </c>
      <c r="K502">
        <v>490</v>
      </c>
      <c r="L502">
        <v>1526</v>
      </c>
      <c r="M502">
        <v>86000</v>
      </c>
      <c r="N502" t="s">
        <v>311</v>
      </c>
    </row>
    <row r="503" spans="6:14" x14ac:dyDescent="0.2">
      <c r="F503">
        <v>491</v>
      </c>
      <c r="G503">
        <v>69</v>
      </c>
      <c r="H503" s="18">
        <v>115000</v>
      </c>
      <c r="I503" t="s">
        <v>311</v>
      </c>
      <c r="K503">
        <v>491</v>
      </c>
      <c r="L503">
        <v>2665</v>
      </c>
      <c r="M503">
        <v>115000</v>
      </c>
      <c r="N503" t="s">
        <v>311</v>
      </c>
    </row>
    <row r="504" spans="6:14" x14ac:dyDescent="0.2">
      <c r="F504">
        <v>492</v>
      </c>
      <c r="G504">
        <v>79</v>
      </c>
      <c r="H504" s="18">
        <v>133000</v>
      </c>
      <c r="I504" t="s">
        <v>311</v>
      </c>
      <c r="K504">
        <v>492</v>
      </c>
      <c r="L504">
        <v>9490</v>
      </c>
      <c r="M504">
        <v>133000</v>
      </c>
      <c r="N504" t="s">
        <v>311</v>
      </c>
    </row>
    <row r="505" spans="6:14" x14ac:dyDescent="0.2">
      <c r="F505">
        <v>493</v>
      </c>
      <c r="G505">
        <v>105</v>
      </c>
      <c r="H505" s="18">
        <v>172785</v>
      </c>
      <c r="I505" t="s">
        <v>311</v>
      </c>
      <c r="K505">
        <v>493</v>
      </c>
      <c r="L505">
        <v>15578</v>
      </c>
      <c r="M505">
        <v>172785</v>
      </c>
      <c r="N505" t="s">
        <v>311</v>
      </c>
    </row>
    <row r="506" spans="6:14" x14ac:dyDescent="0.2">
      <c r="F506">
        <v>494</v>
      </c>
      <c r="G506">
        <v>70</v>
      </c>
      <c r="H506" s="18">
        <v>155000</v>
      </c>
      <c r="I506" t="s">
        <v>311</v>
      </c>
      <c r="K506">
        <v>494</v>
      </c>
      <c r="L506">
        <v>7931</v>
      </c>
      <c r="M506">
        <v>155000</v>
      </c>
      <c r="N506" t="s">
        <v>311</v>
      </c>
    </row>
    <row r="507" spans="6:14" x14ac:dyDescent="0.2">
      <c r="F507">
        <v>495</v>
      </c>
      <c r="G507">
        <v>50</v>
      </c>
      <c r="H507" s="18">
        <v>91300</v>
      </c>
      <c r="I507" t="s">
        <v>311</v>
      </c>
      <c r="K507">
        <v>495</v>
      </c>
      <c r="L507">
        <v>5784</v>
      </c>
      <c r="M507">
        <v>91300</v>
      </c>
      <c r="N507" t="s">
        <v>311</v>
      </c>
    </row>
    <row r="508" spans="6:14" x14ac:dyDescent="0.2">
      <c r="F508">
        <v>496</v>
      </c>
      <c r="G508">
        <v>60</v>
      </c>
      <c r="H508" s="18">
        <v>34900</v>
      </c>
      <c r="I508" t="s">
        <v>311</v>
      </c>
      <c r="K508">
        <v>496</v>
      </c>
      <c r="L508">
        <v>7879</v>
      </c>
      <c r="M508">
        <v>34900</v>
      </c>
      <c r="N508" t="s">
        <v>311</v>
      </c>
    </row>
    <row r="509" spans="6:14" x14ac:dyDescent="0.2">
      <c r="F509">
        <v>498</v>
      </c>
      <c r="G509">
        <v>60</v>
      </c>
      <c r="H509" s="18">
        <v>184000</v>
      </c>
      <c r="I509" t="s">
        <v>311</v>
      </c>
      <c r="K509">
        <v>497</v>
      </c>
      <c r="L509">
        <v>12692</v>
      </c>
      <c r="M509">
        <v>430000</v>
      </c>
      <c r="N509" t="s">
        <v>311</v>
      </c>
    </row>
    <row r="510" spans="6:14" x14ac:dyDescent="0.2">
      <c r="F510">
        <v>499</v>
      </c>
      <c r="G510">
        <v>65</v>
      </c>
      <c r="H510" s="18">
        <v>130000</v>
      </c>
      <c r="I510" t="s">
        <v>311</v>
      </c>
      <c r="K510">
        <v>498</v>
      </c>
      <c r="L510">
        <v>9120</v>
      </c>
      <c r="M510">
        <v>184000</v>
      </c>
      <c r="N510" t="s">
        <v>311</v>
      </c>
    </row>
    <row r="511" spans="6:14" x14ac:dyDescent="0.2">
      <c r="F511">
        <v>500</v>
      </c>
      <c r="G511">
        <v>70</v>
      </c>
      <c r="H511" s="18">
        <v>120000</v>
      </c>
      <c r="I511" t="s">
        <v>311</v>
      </c>
      <c r="K511">
        <v>499</v>
      </c>
      <c r="L511">
        <v>7800</v>
      </c>
      <c r="M511">
        <v>130000</v>
      </c>
      <c r="N511" t="s">
        <v>311</v>
      </c>
    </row>
    <row r="512" spans="6:14" x14ac:dyDescent="0.2">
      <c r="F512">
        <v>501</v>
      </c>
      <c r="G512">
        <v>21</v>
      </c>
      <c r="H512" s="18">
        <v>113000</v>
      </c>
      <c r="I512" t="s">
        <v>311</v>
      </c>
      <c r="K512">
        <v>500</v>
      </c>
      <c r="L512">
        <v>7535</v>
      </c>
      <c r="M512">
        <v>120000</v>
      </c>
      <c r="N512" t="s">
        <v>311</v>
      </c>
    </row>
    <row r="513" spans="6:14" x14ac:dyDescent="0.2">
      <c r="F513">
        <v>502</v>
      </c>
      <c r="G513">
        <v>75</v>
      </c>
      <c r="H513" s="18">
        <v>226700</v>
      </c>
      <c r="I513" t="s">
        <v>311</v>
      </c>
      <c r="K513">
        <v>501</v>
      </c>
      <c r="L513">
        <v>1890</v>
      </c>
      <c r="M513">
        <v>113000</v>
      </c>
      <c r="N513" t="s">
        <v>311</v>
      </c>
    </row>
    <row r="514" spans="6:14" x14ac:dyDescent="0.2">
      <c r="F514">
        <v>503</v>
      </c>
      <c r="G514">
        <v>70</v>
      </c>
      <c r="H514" s="18">
        <v>140000</v>
      </c>
      <c r="I514" t="s">
        <v>311</v>
      </c>
      <c r="K514">
        <v>502</v>
      </c>
      <c r="L514">
        <v>9803</v>
      </c>
      <c r="M514">
        <v>226700</v>
      </c>
      <c r="N514" t="s">
        <v>311</v>
      </c>
    </row>
    <row r="515" spans="6:14" x14ac:dyDescent="0.2">
      <c r="F515">
        <v>504</v>
      </c>
      <c r="G515">
        <v>100</v>
      </c>
      <c r="H515" s="18">
        <v>289000</v>
      </c>
      <c r="I515" t="s">
        <v>311</v>
      </c>
      <c r="K515">
        <v>503</v>
      </c>
      <c r="L515">
        <v>9170</v>
      </c>
      <c r="M515">
        <v>140000</v>
      </c>
      <c r="N515" t="s">
        <v>311</v>
      </c>
    </row>
    <row r="516" spans="6:14" x14ac:dyDescent="0.2">
      <c r="F516">
        <v>505</v>
      </c>
      <c r="G516">
        <v>24</v>
      </c>
      <c r="H516" s="18">
        <v>147000</v>
      </c>
      <c r="I516" t="s">
        <v>311</v>
      </c>
      <c r="K516">
        <v>504</v>
      </c>
      <c r="L516">
        <v>15602</v>
      </c>
      <c r="M516">
        <v>289000</v>
      </c>
      <c r="N516" t="s">
        <v>311</v>
      </c>
    </row>
    <row r="517" spans="6:14" x14ac:dyDescent="0.2">
      <c r="F517">
        <v>506</v>
      </c>
      <c r="G517">
        <v>60</v>
      </c>
      <c r="H517" s="18">
        <v>124500</v>
      </c>
      <c r="I517" t="s">
        <v>311</v>
      </c>
      <c r="K517">
        <v>505</v>
      </c>
      <c r="L517">
        <v>2308</v>
      </c>
      <c r="M517">
        <v>147000</v>
      </c>
      <c r="N517" t="s">
        <v>311</v>
      </c>
    </row>
    <row r="518" spans="6:14" x14ac:dyDescent="0.2">
      <c r="F518">
        <v>507</v>
      </c>
      <c r="G518">
        <v>80</v>
      </c>
      <c r="H518" s="18">
        <v>215000</v>
      </c>
      <c r="I518" t="s">
        <v>311</v>
      </c>
      <c r="K518">
        <v>506</v>
      </c>
      <c r="L518">
        <v>7596</v>
      </c>
      <c r="M518">
        <v>124500</v>
      </c>
      <c r="N518" t="s">
        <v>311</v>
      </c>
    </row>
    <row r="519" spans="6:14" x14ac:dyDescent="0.2">
      <c r="F519">
        <v>508</v>
      </c>
      <c r="G519">
        <v>75</v>
      </c>
      <c r="H519" s="18">
        <v>208300</v>
      </c>
      <c r="I519" t="s">
        <v>311</v>
      </c>
      <c r="K519">
        <v>507</v>
      </c>
      <c r="L519">
        <v>9554</v>
      </c>
      <c r="M519">
        <v>215000</v>
      </c>
      <c r="N519" t="s">
        <v>311</v>
      </c>
    </row>
    <row r="520" spans="6:14" x14ac:dyDescent="0.2">
      <c r="F520">
        <v>509</v>
      </c>
      <c r="G520">
        <v>60</v>
      </c>
      <c r="H520" s="18">
        <v>161000</v>
      </c>
      <c r="I520" t="s">
        <v>311</v>
      </c>
      <c r="K520">
        <v>508</v>
      </c>
      <c r="L520">
        <v>7862</v>
      </c>
      <c r="M520">
        <v>208300</v>
      </c>
      <c r="N520" t="s">
        <v>311</v>
      </c>
    </row>
    <row r="521" spans="6:14" x14ac:dyDescent="0.2">
      <c r="F521">
        <v>510</v>
      </c>
      <c r="G521">
        <v>80</v>
      </c>
      <c r="H521" s="18">
        <v>124500</v>
      </c>
      <c r="I521" t="s">
        <v>311</v>
      </c>
      <c r="K521">
        <v>509</v>
      </c>
      <c r="L521">
        <v>9600</v>
      </c>
      <c r="M521">
        <v>161000</v>
      </c>
      <c r="N521" t="s">
        <v>311</v>
      </c>
    </row>
    <row r="522" spans="6:14" x14ac:dyDescent="0.2">
      <c r="F522">
        <v>511</v>
      </c>
      <c r="G522">
        <v>75</v>
      </c>
      <c r="H522" s="18">
        <v>164900</v>
      </c>
      <c r="I522" t="s">
        <v>311</v>
      </c>
      <c r="K522">
        <v>510</v>
      </c>
      <c r="L522">
        <v>9600</v>
      </c>
      <c r="M522">
        <v>124500</v>
      </c>
      <c r="N522" t="s">
        <v>311</v>
      </c>
    </row>
    <row r="523" spans="6:14" x14ac:dyDescent="0.2">
      <c r="F523">
        <v>512</v>
      </c>
      <c r="G523">
        <v>40</v>
      </c>
      <c r="H523" s="18">
        <v>202665</v>
      </c>
      <c r="I523" t="s">
        <v>311</v>
      </c>
      <c r="K523">
        <v>511</v>
      </c>
      <c r="L523">
        <v>14559</v>
      </c>
      <c r="M523">
        <v>164900</v>
      </c>
      <c r="N523" t="s">
        <v>311</v>
      </c>
    </row>
    <row r="524" spans="6:14" x14ac:dyDescent="0.2">
      <c r="F524">
        <v>513</v>
      </c>
      <c r="G524">
        <v>70</v>
      </c>
      <c r="H524" s="18">
        <v>129900</v>
      </c>
      <c r="I524" t="s">
        <v>311</v>
      </c>
      <c r="K524">
        <v>512</v>
      </c>
      <c r="L524">
        <v>6792</v>
      </c>
      <c r="M524">
        <v>202665</v>
      </c>
      <c r="N524" t="s">
        <v>311</v>
      </c>
    </row>
    <row r="525" spans="6:14" x14ac:dyDescent="0.2">
      <c r="F525">
        <v>514</v>
      </c>
      <c r="G525">
        <v>71</v>
      </c>
      <c r="H525" s="18">
        <v>134000</v>
      </c>
      <c r="I525" t="s">
        <v>311</v>
      </c>
      <c r="K525">
        <v>513</v>
      </c>
      <c r="L525">
        <v>9100</v>
      </c>
      <c r="M525">
        <v>129900</v>
      </c>
      <c r="N525" t="s">
        <v>311</v>
      </c>
    </row>
    <row r="526" spans="6:14" x14ac:dyDescent="0.2">
      <c r="F526">
        <v>515</v>
      </c>
      <c r="G526">
        <v>55</v>
      </c>
      <c r="H526" s="18">
        <v>96500</v>
      </c>
      <c r="I526" t="s">
        <v>311</v>
      </c>
      <c r="K526">
        <v>514</v>
      </c>
      <c r="L526">
        <v>9187</v>
      </c>
      <c r="M526">
        <v>134000</v>
      </c>
      <c r="N526" t="s">
        <v>311</v>
      </c>
    </row>
    <row r="527" spans="6:14" x14ac:dyDescent="0.2">
      <c r="F527">
        <v>517</v>
      </c>
      <c r="G527">
        <v>69</v>
      </c>
      <c r="H527" s="18">
        <v>158000</v>
      </c>
      <c r="I527" t="s">
        <v>311</v>
      </c>
      <c r="K527">
        <v>515</v>
      </c>
      <c r="L527">
        <v>10594</v>
      </c>
      <c r="M527">
        <v>96500</v>
      </c>
      <c r="N527" t="s">
        <v>311</v>
      </c>
    </row>
    <row r="528" spans="6:14" x14ac:dyDescent="0.2">
      <c r="F528">
        <v>518</v>
      </c>
      <c r="G528">
        <v>79</v>
      </c>
      <c r="H528" s="18">
        <v>265000</v>
      </c>
      <c r="I528" t="s">
        <v>311</v>
      </c>
      <c r="K528">
        <v>516</v>
      </c>
      <c r="L528">
        <v>12220</v>
      </c>
      <c r="M528">
        <v>402861</v>
      </c>
      <c r="N528" t="s">
        <v>311</v>
      </c>
    </row>
    <row r="529" spans="6:14" x14ac:dyDescent="0.2">
      <c r="F529">
        <v>519</v>
      </c>
      <c r="G529">
        <v>69</v>
      </c>
      <c r="H529" s="18">
        <v>211000</v>
      </c>
      <c r="I529" t="s">
        <v>311</v>
      </c>
      <c r="K529">
        <v>517</v>
      </c>
      <c r="L529">
        <v>10448</v>
      </c>
      <c r="M529">
        <v>158000</v>
      </c>
      <c r="N529" t="s">
        <v>311</v>
      </c>
    </row>
    <row r="530" spans="6:14" x14ac:dyDescent="0.2">
      <c r="F530">
        <v>520</v>
      </c>
      <c r="G530">
        <v>53</v>
      </c>
      <c r="H530" s="18">
        <v>234000</v>
      </c>
      <c r="I530" t="s">
        <v>311</v>
      </c>
      <c r="K530">
        <v>518</v>
      </c>
      <c r="L530">
        <v>10208</v>
      </c>
      <c r="M530">
        <v>265000</v>
      </c>
      <c r="N530" t="s">
        <v>311</v>
      </c>
    </row>
    <row r="531" spans="6:14" x14ac:dyDescent="0.2">
      <c r="F531">
        <v>521</v>
      </c>
      <c r="G531">
        <v>60</v>
      </c>
      <c r="H531" s="18">
        <v>106250</v>
      </c>
      <c r="I531" t="s">
        <v>311</v>
      </c>
      <c r="K531">
        <v>519</v>
      </c>
      <c r="L531">
        <v>9531</v>
      </c>
      <c r="M531">
        <v>211000</v>
      </c>
      <c r="N531" t="s">
        <v>311</v>
      </c>
    </row>
    <row r="532" spans="6:14" x14ac:dyDescent="0.2">
      <c r="F532">
        <v>522</v>
      </c>
      <c r="G532">
        <v>90</v>
      </c>
      <c r="H532" s="18">
        <v>150000</v>
      </c>
      <c r="I532" t="s">
        <v>311</v>
      </c>
      <c r="K532">
        <v>520</v>
      </c>
      <c r="L532">
        <v>10918</v>
      </c>
      <c r="M532">
        <v>234000</v>
      </c>
      <c r="N532" t="s">
        <v>311</v>
      </c>
    </row>
    <row r="533" spans="6:14" x14ac:dyDescent="0.2">
      <c r="F533">
        <v>523</v>
      </c>
      <c r="G533">
        <v>50</v>
      </c>
      <c r="H533" s="18">
        <v>159000</v>
      </c>
      <c r="I533" t="s">
        <v>311</v>
      </c>
      <c r="K533">
        <v>521</v>
      </c>
      <c r="L533">
        <v>10800</v>
      </c>
      <c r="M533">
        <v>106250</v>
      </c>
      <c r="N533" t="s">
        <v>311</v>
      </c>
    </row>
    <row r="534" spans="6:14" x14ac:dyDescent="0.2">
      <c r="F534">
        <v>524</v>
      </c>
      <c r="G534">
        <v>130</v>
      </c>
      <c r="H534" s="18">
        <v>184750</v>
      </c>
      <c r="I534" t="s">
        <v>311</v>
      </c>
      <c r="K534">
        <v>522</v>
      </c>
      <c r="L534">
        <v>11988</v>
      </c>
      <c r="M534">
        <v>150000</v>
      </c>
      <c r="N534" t="s">
        <v>311</v>
      </c>
    </row>
    <row r="535" spans="6:14" x14ac:dyDescent="0.2">
      <c r="F535">
        <v>525</v>
      </c>
      <c r="G535">
        <v>95</v>
      </c>
      <c r="H535" s="18">
        <v>315750</v>
      </c>
      <c r="I535" t="s">
        <v>311</v>
      </c>
      <c r="K535">
        <v>523</v>
      </c>
      <c r="L535">
        <v>5000</v>
      </c>
      <c r="M535">
        <v>159000</v>
      </c>
      <c r="N535" t="s">
        <v>311</v>
      </c>
    </row>
    <row r="536" spans="6:14" x14ac:dyDescent="0.2">
      <c r="F536">
        <v>526</v>
      </c>
      <c r="G536">
        <v>62</v>
      </c>
      <c r="H536" s="18">
        <v>176000</v>
      </c>
      <c r="I536" t="s">
        <v>311</v>
      </c>
      <c r="K536">
        <v>525</v>
      </c>
      <c r="L536">
        <v>11787</v>
      </c>
      <c r="M536">
        <v>315750</v>
      </c>
      <c r="N536" t="s">
        <v>311</v>
      </c>
    </row>
    <row r="537" spans="6:14" x14ac:dyDescent="0.2">
      <c r="F537">
        <v>527</v>
      </c>
      <c r="G537">
        <v>70</v>
      </c>
      <c r="H537" s="18">
        <v>132000</v>
      </c>
      <c r="I537" t="s">
        <v>311</v>
      </c>
      <c r="K537">
        <v>526</v>
      </c>
      <c r="L537">
        <v>7500</v>
      </c>
      <c r="M537">
        <v>176000</v>
      </c>
      <c r="N537" t="s">
        <v>311</v>
      </c>
    </row>
    <row r="538" spans="6:14" x14ac:dyDescent="0.2">
      <c r="F538">
        <v>529</v>
      </c>
      <c r="G538">
        <v>58</v>
      </c>
      <c r="H538" s="18">
        <v>86000</v>
      </c>
      <c r="I538" t="s">
        <v>311</v>
      </c>
      <c r="K538">
        <v>527</v>
      </c>
      <c r="L538">
        <v>13300</v>
      </c>
      <c r="M538">
        <v>132000</v>
      </c>
      <c r="N538" t="s">
        <v>311</v>
      </c>
    </row>
    <row r="539" spans="6:14" x14ac:dyDescent="0.2">
      <c r="F539">
        <v>530</v>
      </c>
      <c r="G539">
        <v>69</v>
      </c>
      <c r="H539" s="18">
        <v>200624</v>
      </c>
      <c r="I539" t="s">
        <v>311</v>
      </c>
      <c r="K539">
        <v>528</v>
      </c>
      <c r="L539">
        <v>14948</v>
      </c>
      <c r="M539">
        <v>446261</v>
      </c>
      <c r="N539" t="s">
        <v>311</v>
      </c>
    </row>
    <row r="540" spans="6:14" x14ac:dyDescent="0.2">
      <c r="F540">
        <v>531</v>
      </c>
      <c r="G540">
        <v>85</v>
      </c>
      <c r="H540" s="18">
        <v>175000</v>
      </c>
      <c r="I540" t="s">
        <v>311</v>
      </c>
      <c r="K540">
        <v>529</v>
      </c>
      <c r="L540">
        <v>9098</v>
      </c>
      <c r="M540">
        <v>86000</v>
      </c>
      <c r="N540" t="s">
        <v>311</v>
      </c>
    </row>
    <row r="541" spans="6:14" x14ac:dyDescent="0.2">
      <c r="F541">
        <v>532</v>
      </c>
      <c r="G541">
        <v>60</v>
      </c>
      <c r="H541" s="18">
        <v>128000</v>
      </c>
      <c r="I541" t="s">
        <v>311</v>
      </c>
      <c r="K541">
        <v>531</v>
      </c>
      <c r="L541">
        <v>10200</v>
      </c>
      <c r="M541">
        <v>175000</v>
      </c>
      <c r="N541" t="s">
        <v>311</v>
      </c>
    </row>
    <row r="542" spans="6:14" x14ac:dyDescent="0.2">
      <c r="F542">
        <v>533</v>
      </c>
      <c r="G542">
        <v>60</v>
      </c>
      <c r="H542" s="18">
        <v>107500</v>
      </c>
      <c r="I542" t="s">
        <v>311</v>
      </c>
      <c r="K542">
        <v>532</v>
      </c>
      <c r="L542">
        <v>6155</v>
      </c>
      <c r="M542">
        <v>128000</v>
      </c>
      <c r="N542" t="s">
        <v>311</v>
      </c>
    </row>
    <row r="543" spans="6:14" x14ac:dyDescent="0.2">
      <c r="F543">
        <v>534</v>
      </c>
      <c r="G543">
        <v>50</v>
      </c>
      <c r="H543" s="18">
        <v>39300</v>
      </c>
      <c r="I543" t="s">
        <v>311</v>
      </c>
      <c r="K543">
        <v>533</v>
      </c>
      <c r="L543">
        <v>7200</v>
      </c>
      <c r="M543">
        <v>107500</v>
      </c>
      <c r="N543" t="s">
        <v>311</v>
      </c>
    </row>
    <row r="544" spans="6:14" x14ac:dyDescent="0.2">
      <c r="F544">
        <v>535</v>
      </c>
      <c r="G544">
        <v>74</v>
      </c>
      <c r="H544" s="18">
        <v>178000</v>
      </c>
      <c r="I544" t="s">
        <v>311</v>
      </c>
      <c r="K544">
        <v>534</v>
      </c>
      <c r="L544">
        <v>5000</v>
      </c>
      <c r="M544">
        <v>39300</v>
      </c>
      <c r="N544" t="s">
        <v>311</v>
      </c>
    </row>
    <row r="545" spans="6:14" x14ac:dyDescent="0.2">
      <c r="F545">
        <v>536</v>
      </c>
      <c r="G545">
        <v>70</v>
      </c>
      <c r="H545" s="18">
        <v>107500</v>
      </c>
      <c r="I545" t="s">
        <v>311</v>
      </c>
      <c r="K545">
        <v>535</v>
      </c>
      <c r="L545">
        <v>9056</v>
      </c>
      <c r="M545">
        <v>178000</v>
      </c>
      <c r="N545" t="s">
        <v>311</v>
      </c>
    </row>
    <row r="546" spans="6:14" x14ac:dyDescent="0.2">
      <c r="F546">
        <v>537</v>
      </c>
      <c r="G546">
        <v>57</v>
      </c>
      <c r="H546" s="18">
        <v>188000</v>
      </c>
      <c r="I546" t="s">
        <v>311</v>
      </c>
      <c r="K546">
        <v>536</v>
      </c>
      <c r="L546">
        <v>7000</v>
      </c>
      <c r="M546">
        <v>107500</v>
      </c>
      <c r="N546" t="s">
        <v>311</v>
      </c>
    </row>
    <row r="547" spans="6:14" x14ac:dyDescent="0.2">
      <c r="F547">
        <v>538</v>
      </c>
      <c r="G547">
        <v>69</v>
      </c>
      <c r="H547" s="18">
        <v>111250</v>
      </c>
      <c r="I547" t="s">
        <v>311</v>
      </c>
      <c r="K547">
        <v>537</v>
      </c>
      <c r="L547">
        <v>8924</v>
      </c>
      <c r="M547">
        <v>188000</v>
      </c>
      <c r="N547" t="s">
        <v>311</v>
      </c>
    </row>
    <row r="548" spans="6:14" x14ac:dyDescent="0.2">
      <c r="F548">
        <v>539</v>
      </c>
      <c r="G548">
        <v>69</v>
      </c>
      <c r="H548" s="18">
        <v>158000</v>
      </c>
      <c r="I548" t="s">
        <v>311</v>
      </c>
      <c r="K548">
        <v>538</v>
      </c>
      <c r="L548">
        <v>12735</v>
      </c>
      <c r="M548">
        <v>111250</v>
      </c>
      <c r="N548" t="s">
        <v>311</v>
      </c>
    </row>
    <row r="549" spans="6:14" x14ac:dyDescent="0.2">
      <c r="F549">
        <v>540</v>
      </c>
      <c r="G549">
        <v>69</v>
      </c>
      <c r="H549" s="18">
        <v>272000</v>
      </c>
      <c r="I549" t="s">
        <v>311</v>
      </c>
      <c r="K549">
        <v>539</v>
      </c>
      <c r="L549">
        <v>11553</v>
      </c>
      <c r="M549">
        <v>158000</v>
      </c>
      <c r="N549" t="s">
        <v>311</v>
      </c>
    </row>
    <row r="550" spans="6:14" x14ac:dyDescent="0.2">
      <c r="F550">
        <v>541</v>
      </c>
      <c r="G550">
        <v>85</v>
      </c>
      <c r="H550" s="18">
        <v>315000</v>
      </c>
      <c r="I550" t="s">
        <v>311</v>
      </c>
      <c r="K550">
        <v>540</v>
      </c>
      <c r="L550">
        <v>11423</v>
      </c>
      <c r="M550">
        <v>272000</v>
      </c>
      <c r="N550" t="s">
        <v>311</v>
      </c>
    </row>
    <row r="551" spans="6:14" x14ac:dyDescent="0.2">
      <c r="F551">
        <v>542</v>
      </c>
      <c r="G551">
        <v>69</v>
      </c>
      <c r="H551" s="18">
        <v>248000</v>
      </c>
      <c r="I551" t="s">
        <v>311</v>
      </c>
      <c r="K551">
        <v>541</v>
      </c>
      <c r="L551">
        <v>14601</v>
      </c>
      <c r="M551">
        <v>315000</v>
      </c>
      <c r="N551" t="s">
        <v>311</v>
      </c>
    </row>
    <row r="552" spans="6:14" x14ac:dyDescent="0.2">
      <c r="F552">
        <v>543</v>
      </c>
      <c r="G552">
        <v>78</v>
      </c>
      <c r="H552" s="18">
        <v>213250</v>
      </c>
      <c r="I552" t="s">
        <v>311</v>
      </c>
      <c r="K552">
        <v>542</v>
      </c>
      <c r="L552">
        <v>11000</v>
      </c>
      <c r="M552">
        <v>248000</v>
      </c>
      <c r="N552" t="s">
        <v>311</v>
      </c>
    </row>
    <row r="553" spans="6:14" x14ac:dyDescent="0.2">
      <c r="F553">
        <v>544</v>
      </c>
      <c r="G553">
        <v>34</v>
      </c>
      <c r="H553" s="18">
        <v>133000</v>
      </c>
      <c r="I553" t="s">
        <v>311</v>
      </c>
      <c r="K553">
        <v>543</v>
      </c>
      <c r="L553">
        <v>10140</v>
      </c>
      <c r="M553">
        <v>213250</v>
      </c>
      <c r="N553" t="s">
        <v>311</v>
      </c>
    </row>
    <row r="554" spans="6:14" x14ac:dyDescent="0.2">
      <c r="F554">
        <v>545</v>
      </c>
      <c r="G554">
        <v>58</v>
      </c>
      <c r="H554" s="18">
        <v>179665</v>
      </c>
      <c r="I554" t="s">
        <v>311</v>
      </c>
      <c r="K554">
        <v>544</v>
      </c>
      <c r="L554">
        <v>4058</v>
      </c>
      <c r="M554">
        <v>133000</v>
      </c>
      <c r="N554" t="s">
        <v>311</v>
      </c>
    </row>
    <row r="555" spans="6:14" x14ac:dyDescent="0.2">
      <c r="F555">
        <v>546</v>
      </c>
      <c r="G555">
        <v>69</v>
      </c>
      <c r="H555" s="18">
        <v>229000</v>
      </c>
      <c r="I555" t="s">
        <v>311</v>
      </c>
      <c r="K555">
        <v>545</v>
      </c>
      <c r="L555">
        <v>17104</v>
      </c>
      <c r="M555">
        <v>179665</v>
      </c>
      <c r="N555" t="s">
        <v>311</v>
      </c>
    </row>
    <row r="556" spans="6:14" x14ac:dyDescent="0.2">
      <c r="F556">
        <v>547</v>
      </c>
      <c r="G556">
        <v>70</v>
      </c>
      <c r="H556" s="18">
        <v>210000</v>
      </c>
      <c r="I556" t="s">
        <v>311</v>
      </c>
      <c r="K556">
        <v>546</v>
      </c>
      <c r="L556">
        <v>13837</v>
      </c>
      <c r="M556">
        <v>229000</v>
      </c>
      <c r="N556" t="s">
        <v>311</v>
      </c>
    </row>
    <row r="557" spans="6:14" x14ac:dyDescent="0.2">
      <c r="F557">
        <v>548</v>
      </c>
      <c r="G557">
        <v>54</v>
      </c>
      <c r="H557" s="18">
        <v>129500</v>
      </c>
      <c r="I557" t="s">
        <v>311</v>
      </c>
      <c r="K557">
        <v>547</v>
      </c>
      <c r="L557">
        <v>8737</v>
      </c>
      <c r="M557">
        <v>210000</v>
      </c>
      <c r="N557" t="s">
        <v>311</v>
      </c>
    </row>
    <row r="558" spans="6:14" x14ac:dyDescent="0.2">
      <c r="F558">
        <v>549</v>
      </c>
      <c r="G558">
        <v>49</v>
      </c>
      <c r="H558" s="18">
        <v>125000</v>
      </c>
      <c r="I558" t="s">
        <v>311</v>
      </c>
      <c r="K558">
        <v>548</v>
      </c>
      <c r="L558">
        <v>7244</v>
      </c>
      <c r="M558">
        <v>129500</v>
      </c>
      <c r="N558" t="s">
        <v>311</v>
      </c>
    </row>
    <row r="559" spans="6:14" x14ac:dyDescent="0.2">
      <c r="F559">
        <v>550</v>
      </c>
      <c r="G559">
        <v>75</v>
      </c>
      <c r="H559" s="18">
        <v>263000</v>
      </c>
      <c r="I559" t="s">
        <v>311</v>
      </c>
      <c r="K559">
        <v>549</v>
      </c>
      <c r="L559">
        <v>8235</v>
      </c>
      <c r="M559">
        <v>125000</v>
      </c>
      <c r="N559" t="s">
        <v>311</v>
      </c>
    </row>
    <row r="560" spans="6:14" x14ac:dyDescent="0.2">
      <c r="F560">
        <v>551</v>
      </c>
      <c r="G560">
        <v>53</v>
      </c>
      <c r="H560" s="18">
        <v>140000</v>
      </c>
      <c r="I560" t="s">
        <v>311</v>
      </c>
      <c r="K560">
        <v>550</v>
      </c>
      <c r="L560">
        <v>9375</v>
      </c>
      <c r="M560">
        <v>263000</v>
      </c>
      <c r="N560" t="s">
        <v>311</v>
      </c>
    </row>
    <row r="561" spans="6:14" x14ac:dyDescent="0.2">
      <c r="F561">
        <v>552</v>
      </c>
      <c r="G561">
        <v>50</v>
      </c>
      <c r="H561" s="18">
        <v>112500</v>
      </c>
      <c r="I561" t="s">
        <v>311</v>
      </c>
      <c r="K561">
        <v>551</v>
      </c>
      <c r="L561">
        <v>4043</v>
      </c>
      <c r="M561">
        <v>140000</v>
      </c>
      <c r="N561" t="s">
        <v>311</v>
      </c>
    </row>
    <row r="562" spans="6:14" x14ac:dyDescent="0.2">
      <c r="F562">
        <v>553</v>
      </c>
      <c r="G562">
        <v>87</v>
      </c>
      <c r="H562" s="18">
        <v>255500</v>
      </c>
      <c r="I562" t="s">
        <v>311</v>
      </c>
      <c r="K562">
        <v>552</v>
      </c>
      <c r="L562">
        <v>6000</v>
      </c>
      <c r="M562">
        <v>112500</v>
      </c>
      <c r="N562" t="s">
        <v>311</v>
      </c>
    </row>
    <row r="563" spans="6:14" x14ac:dyDescent="0.2">
      <c r="F563">
        <v>554</v>
      </c>
      <c r="G563">
        <v>67</v>
      </c>
      <c r="H563" s="18">
        <v>108000</v>
      </c>
      <c r="I563" t="s">
        <v>311</v>
      </c>
      <c r="K563">
        <v>553</v>
      </c>
      <c r="L563">
        <v>11146</v>
      </c>
      <c r="M563">
        <v>255500</v>
      </c>
      <c r="N563" t="s">
        <v>311</v>
      </c>
    </row>
    <row r="564" spans="6:14" x14ac:dyDescent="0.2">
      <c r="F564">
        <v>555</v>
      </c>
      <c r="G564">
        <v>85</v>
      </c>
      <c r="H564" s="18">
        <v>284000</v>
      </c>
      <c r="I564" t="s">
        <v>311</v>
      </c>
      <c r="K564">
        <v>554</v>
      </c>
      <c r="L564">
        <v>8777</v>
      </c>
      <c r="M564">
        <v>108000</v>
      </c>
      <c r="N564" t="s">
        <v>311</v>
      </c>
    </row>
    <row r="565" spans="6:14" x14ac:dyDescent="0.2">
      <c r="F565">
        <v>556</v>
      </c>
      <c r="G565">
        <v>58</v>
      </c>
      <c r="H565" s="18">
        <v>113000</v>
      </c>
      <c r="I565" t="s">
        <v>311</v>
      </c>
      <c r="K565">
        <v>555</v>
      </c>
      <c r="L565">
        <v>10625</v>
      </c>
      <c r="M565">
        <v>284000</v>
      </c>
      <c r="N565" t="s">
        <v>311</v>
      </c>
    </row>
    <row r="566" spans="6:14" x14ac:dyDescent="0.2">
      <c r="F566">
        <v>557</v>
      </c>
      <c r="G566">
        <v>69</v>
      </c>
      <c r="H566" s="18">
        <v>141000</v>
      </c>
      <c r="I566" t="s">
        <v>311</v>
      </c>
      <c r="K566">
        <v>556</v>
      </c>
      <c r="L566">
        <v>6380</v>
      </c>
      <c r="M566">
        <v>113000</v>
      </c>
      <c r="N566" t="s">
        <v>311</v>
      </c>
    </row>
    <row r="567" spans="6:14" x14ac:dyDescent="0.2">
      <c r="F567">
        <v>558</v>
      </c>
      <c r="G567">
        <v>60</v>
      </c>
      <c r="H567" s="18">
        <v>108000</v>
      </c>
      <c r="I567" t="s">
        <v>311</v>
      </c>
      <c r="K567">
        <v>557</v>
      </c>
      <c r="L567">
        <v>14850</v>
      </c>
      <c r="M567">
        <v>141000</v>
      </c>
      <c r="N567" t="s">
        <v>311</v>
      </c>
    </row>
    <row r="568" spans="6:14" x14ac:dyDescent="0.2">
      <c r="F568">
        <v>559</v>
      </c>
      <c r="G568">
        <v>57</v>
      </c>
      <c r="H568" s="18">
        <v>175000</v>
      </c>
      <c r="I568" t="s">
        <v>311</v>
      </c>
      <c r="K568">
        <v>558</v>
      </c>
      <c r="L568">
        <v>11040</v>
      </c>
      <c r="M568">
        <v>108000</v>
      </c>
      <c r="N568" t="s">
        <v>311</v>
      </c>
    </row>
    <row r="569" spans="6:14" x14ac:dyDescent="0.2">
      <c r="F569">
        <v>560</v>
      </c>
      <c r="G569">
        <v>69</v>
      </c>
      <c r="H569" s="18">
        <v>234000</v>
      </c>
      <c r="I569" t="s">
        <v>311</v>
      </c>
      <c r="K569">
        <v>560</v>
      </c>
      <c r="L569">
        <v>3196</v>
      </c>
      <c r="M569">
        <v>234000</v>
      </c>
      <c r="N569" t="s">
        <v>311</v>
      </c>
    </row>
    <row r="570" spans="6:14" x14ac:dyDescent="0.2">
      <c r="F570">
        <v>561</v>
      </c>
      <c r="G570">
        <v>69</v>
      </c>
      <c r="H570" s="18">
        <v>121500</v>
      </c>
      <c r="I570" t="s">
        <v>311</v>
      </c>
      <c r="K570">
        <v>561</v>
      </c>
      <c r="L570">
        <v>11341</v>
      </c>
      <c r="M570">
        <v>121500</v>
      </c>
      <c r="N570" t="s">
        <v>311</v>
      </c>
    </row>
    <row r="571" spans="6:14" x14ac:dyDescent="0.2">
      <c r="F571">
        <v>562</v>
      </c>
      <c r="G571">
        <v>77</v>
      </c>
      <c r="H571" s="18">
        <v>170000</v>
      </c>
      <c r="I571" t="s">
        <v>311</v>
      </c>
      <c r="K571">
        <v>562</v>
      </c>
      <c r="L571">
        <v>10010</v>
      </c>
      <c r="M571">
        <v>170000</v>
      </c>
      <c r="N571" t="s">
        <v>311</v>
      </c>
    </row>
    <row r="572" spans="6:14" x14ac:dyDescent="0.2">
      <c r="F572">
        <v>563</v>
      </c>
      <c r="G572">
        <v>63</v>
      </c>
      <c r="H572" s="18">
        <v>108000</v>
      </c>
      <c r="I572" t="s">
        <v>311</v>
      </c>
      <c r="K572">
        <v>563</v>
      </c>
      <c r="L572">
        <v>13907</v>
      </c>
      <c r="M572">
        <v>108000</v>
      </c>
      <c r="N572" t="s">
        <v>311</v>
      </c>
    </row>
    <row r="573" spans="6:14" x14ac:dyDescent="0.2">
      <c r="F573">
        <v>564</v>
      </c>
      <c r="G573">
        <v>66</v>
      </c>
      <c r="H573" s="18">
        <v>185000</v>
      </c>
      <c r="I573" t="s">
        <v>311</v>
      </c>
      <c r="K573">
        <v>565</v>
      </c>
      <c r="L573">
        <v>13346</v>
      </c>
      <c r="M573">
        <v>268000</v>
      </c>
      <c r="N573" t="s">
        <v>311</v>
      </c>
    </row>
    <row r="574" spans="6:14" x14ac:dyDescent="0.2">
      <c r="F574">
        <v>565</v>
      </c>
      <c r="G574">
        <v>69</v>
      </c>
      <c r="H574" s="18">
        <v>268000</v>
      </c>
      <c r="I574" t="s">
        <v>311</v>
      </c>
      <c r="K574">
        <v>566</v>
      </c>
      <c r="L574">
        <v>6858</v>
      </c>
      <c r="M574">
        <v>128000</v>
      </c>
      <c r="N574" t="s">
        <v>311</v>
      </c>
    </row>
    <row r="575" spans="6:14" x14ac:dyDescent="0.2">
      <c r="F575">
        <v>566</v>
      </c>
      <c r="G575">
        <v>66</v>
      </c>
      <c r="H575" s="18">
        <v>128000</v>
      </c>
      <c r="I575" t="s">
        <v>311</v>
      </c>
      <c r="K575">
        <v>567</v>
      </c>
      <c r="L575">
        <v>11198</v>
      </c>
      <c r="M575">
        <v>325000</v>
      </c>
      <c r="N575" t="s">
        <v>311</v>
      </c>
    </row>
    <row r="576" spans="6:14" x14ac:dyDescent="0.2">
      <c r="F576">
        <v>567</v>
      </c>
      <c r="G576">
        <v>77</v>
      </c>
      <c r="H576" s="18">
        <v>325000</v>
      </c>
      <c r="I576" t="s">
        <v>311</v>
      </c>
      <c r="K576">
        <v>568</v>
      </c>
      <c r="L576">
        <v>10171</v>
      </c>
      <c r="M576">
        <v>214000</v>
      </c>
      <c r="N576" t="s">
        <v>311</v>
      </c>
    </row>
    <row r="577" spans="6:14" x14ac:dyDescent="0.2">
      <c r="F577">
        <v>568</v>
      </c>
      <c r="G577">
        <v>70</v>
      </c>
      <c r="H577" s="18">
        <v>214000</v>
      </c>
      <c r="I577" t="s">
        <v>311</v>
      </c>
      <c r="K577">
        <v>569</v>
      </c>
      <c r="L577">
        <v>12327</v>
      </c>
      <c r="M577">
        <v>316600</v>
      </c>
      <c r="N577" t="s">
        <v>311</v>
      </c>
    </row>
    <row r="578" spans="6:14" x14ac:dyDescent="0.2">
      <c r="F578">
        <v>569</v>
      </c>
      <c r="G578">
        <v>79</v>
      </c>
      <c r="H578" s="18">
        <v>316600</v>
      </c>
      <c r="I578" t="s">
        <v>311</v>
      </c>
      <c r="K578">
        <v>570</v>
      </c>
      <c r="L578">
        <v>7032</v>
      </c>
      <c r="M578">
        <v>135960</v>
      </c>
      <c r="N578" t="s">
        <v>311</v>
      </c>
    </row>
    <row r="579" spans="6:14" x14ac:dyDescent="0.2">
      <c r="F579">
        <v>570</v>
      </c>
      <c r="G579">
        <v>69</v>
      </c>
      <c r="H579" s="18">
        <v>135960</v>
      </c>
      <c r="I579" t="s">
        <v>311</v>
      </c>
      <c r="K579">
        <v>571</v>
      </c>
      <c r="L579">
        <v>13101</v>
      </c>
      <c r="M579">
        <v>142600</v>
      </c>
      <c r="N579" t="s">
        <v>311</v>
      </c>
    </row>
    <row r="580" spans="6:14" x14ac:dyDescent="0.2">
      <c r="F580">
        <v>571</v>
      </c>
      <c r="G580">
        <v>74</v>
      </c>
      <c r="H580" s="18">
        <v>142600</v>
      </c>
      <c r="I580" t="s">
        <v>311</v>
      </c>
      <c r="K580">
        <v>572</v>
      </c>
      <c r="L580">
        <v>7332</v>
      </c>
      <c r="M580">
        <v>120000</v>
      </c>
      <c r="N580" t="s">
        <v>311</v>
      </c>
    </row>
    <row r="581" spans="6:14" x14ac:dyDescent="0.2">
      <c r="F581">
        <v>572</v>
      </c>
      <c r="G581">
        <v>60</v>
      </c>
      <c r="H581" s="18">
        <v>120000</v>
      </c>
      <c r="I581" t="s">
        <v>311</v>
      </c>
      <c r="K581">
        <v>573</v>
      </c>
      <c r="L581">
        <v>13159</v>
      </c>
      <c r="M581">
        <v>224500</v>
      </c>
      <c r="N581" t="s">
        <v>311</v>
      </c>
    </row>
    <row r="582" spans="6:14" x14ac:dyDescent="0.2">
      <c r="F582">
        <v>573</v>
      </c>
      <c r="G582">
        <v>83</v>
      </c>
      <c r="H582" s="18">
        <v>224500</v>
      </c>
      <c r="I582" t="s">
        <v>311</v>
      </c>
      <c r="K582">
        <v>574</v>
      </c>
      <c r="L582">
        <v>9967</v>
      </c>
      <c r="M582">
        <v>170000</v>
      </c>
      <c r="N582" t="s">
        <v>311</v>
      </c>
    </row>
    <row r="583" spans="6:14" x14ac:dyDescent="0.2">
      <c r="F583">
        <v>574</v>
      </c>
      <c r="G583">
        <v>76</v>
      </c>
      <c r="H583" s="18">
        <v>170000</v>
      </c>
      <c r="I583" t="s">
        <v>311</v>
      </c>
      <c r="K583">
        <v>575</v>
      </c>
      <c r="L583">
        <v>10500</v>
      </c>
      <c r="M583">
        <v>139000</v>
      </c>
      <c r="N583" t="s">
        <v>311</v>
      </c>
    </row>
    <row r="584" spans="6:14" x14ac:dyDescent="0.2">
      <c r="F584">
        <v>575</v>
      </c>
      <c r="G584">
        <v>70</v>
      </c>
      <c r="H584" s="18">
        <v>139000</v>
      </c>
      <c r="I584" t="s">
        <v>311</v>
      </c>
      <c r="K584">
        <v>576</v>
      </c>
      <c r="L584">
        <v>8480</v>
      </c>
      <c r="M584">
        <v>118500</v>
      </c>
      <c r="N584" t="s">
        <v>311</v>
      </c>
    </row>
    <row r="585" spans="6:14" x14ac:dyDescent="0.2">
      <c r="F585">
        <v>576</v>
      </c>
      <c r="G585">
        <v>80</v>
      </c>
      <c r="H585" s="18">
        <v>118500</v>
      </c>
      <c r="I585" t="s">
        <v>311</v>
      </c>
      <c r="K585">
        <v>577</v>
      </c>
      <c r="L585">
        <v>6292</v>
      </c>
      <c r="M585">
        <v>145000</v>
      </c>
      <c r="N585" t="s">
        <v>311</v>
      </c>
    </row>
    <row r="586" spans="6:14" x14ac:dyDescent="0.2">
      <c r="F586">
        <v>577</v>
      </c>
      <c r="G586">
        <v>52</v>
      </c>
      <c r="H586" s="18">
        <v>145000</v>
      </c>
      <c r="I586" t="s">
        <v>311</v>
      </c>
      <c r="K586">
        <v>578</v>
      </c>
      <c r="L586">
        <v>11777</v>
      </c>
      <c r="M586">
        <v>164500</v>
      </c>
      <c r="N586" t="s">
        <v>311</v>
      </c>
    </row>
    <row r="587" spans="6:14" x14ac:dyDescent="0.2">
      <c r="F587">
        <v>578</v>
      </c>
      <c r="G587">
        <v>96</v>
      </c>
      <c r="H587" s="18">
        <v>164500</v>
      </c>
      <c r="I587" t="s">
        <v>311</v>
      </c>
      <c r="K587">
        <v>579</v>
      </c>
      <c r="L587">
        <v>3604</v>
      </c>
      <c r="M587">
        <v>146000</v>
      </c>
      <c r="N587" t="s">
        <v>311</v>
      </c>
    </row>
    <row r="588" spans="6:14" x14ac:dyDescent="0.2">
      <c r="F588">
        <v>579</v>
      </c>
      <c r="G588">
        <v>34</v>
      </c>
      <c r="H588" s="18">
        <v>146000</v>
      </c>
      <c r="I588" t="s">
        <v>311</v>
      </c>
      <c r="K588">
        <v>580</v>
      </c>
      <c r="L588">
        <v>12150</v>
      </c>
      <c r="M588">
        <v>131500</v>
      </c>
      <c r="N588" t="s">
        <v>311</v>
      </c>
    </row>
    <row r="589" spans="6:14" x14ac:dyDescent="0.2">
      <c r="F589">
        <v>580</v>
      </c>
      <c r="G589">
        <v>81</v>
      </c>
      <c r="H589" s="18">
        <v>131500</v>
      </c>
      <c r="I589" t="s">
        <v>311</v>
      </c>
      <c r="K589">
        <v>581</v>
      </c>
      <c r="L589">
        <v>14585</v>
      </c>
      <c r="M589">
        <v>181900</v>
      </c>
      <c r="N589" t="s">
        <v>311</v>
      </c>
    </row>
    <row r="590" spans="6:14" x14ac:dyDescent="0.2">
      <c r="F590">
        <v>581</v>
      </c>
      <c r="G590">
        <v>69</v>
      </c>
      <c r="H590" s="18">
        <v>181900</v>
      </c>
      <c r="I590" t="s">
        <v>311</v>
      </c>
      <c r="K590">
        <v>582</v>
      </c>
      <c r="L590">
        <v>12704</v>
      </c>
      <c r="M590">
        <v>253293</v>
      </c>
      <c r="N590" t="s">
        <v>311</v>
      </c>
    </row>
    <row r="591" spans="6:14" x14ac:dyDescent="0.2">
      <c r="F591">
        <v>582</v>
      </c>
      <c r="G591">
        <v>98</v>
      </c>
      <c r="H591" s="18">
        <v>253293</v>
      </c>
      <c r="I591" t="s">
        <v>311</v>
      </c>
      <c r="K591">
        <v>583</v>
      </c>
      <c r="L591">
        <v>11841</v>
      </c>
      <c r="M591">
        <v>118500</v>
      </c>
      <c r="N591" t="s">
        <v>311</v>
      </c>
    </row>
    <row r="592" spans="6:14" x14ac:dyDescent="0.2">
      <c r="F592">
        <v>583</v>
      </c>
      <c r="G592">
        <v>81</v>
      </c>
      <c r="H592" s="18">
        <v>118500</v>
      </c>
      <c r="I592" t="s">
        <v>311</v>
      </c>
      <c r="K592">
        <v>584</v>
      </c>
      <c r="L592">
        <v>13500</v>
      </c>
      <c r="M592">
        <v>325000</v>
      </c>
      <c r="N592" t="s">
        <v>311</v>
      </c>
    </row>
    <row r="593" spans="6:14" x14ac:dyDescent="0.2">
      <c r="F593">
        <v>584</v>
      </c>
      <c r="G593">
        <v>75</v>
      </c>
      <c r="H593" s="18">
        <v>325000</v>
      </c>
      <c r="I593" t="s">
        <v>311</v>
      </c>
      <c r="K593">
        <v>585</v>
      </c>
      <c r="L593">
        <v>6120</v>
      </c>
      <c r="M593">
        <v>133000</v>
      </c>
      <c r="N593" t="s">
        <v>311</v>
      </c>
    </row>
    <row r="594" spans="6:14" x14ac:dyDescent="0.2">
      <c r="F594">
        <v>585</v>
      </c>
      <c r="G594">
        <v>51</v>
      </c>
      <c r="H594" s="18">
        <v>133000</v>
      </c>
      <c r="I594" t="s">
        <v>311</v>
      </c>
      <c r="K594">
        <v>586</v>
      </c>
      <c r="L594">
        <v>11443</v>
      </c>
      <c r="M594">
        <v>369900</v>
      </c>
      <c r="N594" t="s">
        <v>311</v>
      </c>
    </row>
    <row r="595" spans="6:14" x14ac:dyDescent="0.2">
      <c r="F595">
        <v>587</v>
      </c>
      <c r="G595">
        <v>55</v>
      </c>
      <c r="H595" s="18">
        <v>130000</v>
      </c>
      <c r="I595" t="s">
        <v>311</v>
      </c>
      <c r="K595">
        <v>587</v>
      </c>
      <c r="L595">
        <v>10267</v>
      </c>
      <c r="M595">
        <v>130000</v>
      </c>
      <c r="N595" t="s">
        <v>311</v>
      </c>
    </row>
    <row r="596" spans="6:14" x14ac:dyDescent="0.2">
      <c r="F596">
        <v>588</v>
      </c>
      <c r="G596">
        <v>74</v>
      </c>
      <c r="H596" s="18">
        <v>137000</v>
      </c>
      <c r="I596" t="s">
        <v>311</v>
      </c>
      <c r="K596">
        <v>588</v>
      </c>
      <c r="L596">
        <v>8740</v>
      </c>
      <c r="M596">
        <v>137000</v>
      </c>
      <c r="N596" t="s">
        <v>311</v>
      </c>
    </row>
    <row r="597" spans="6:14" x14ac:dyDescent="0.2">
      <c r="F597">
        <v>589</v>
      </c>
      <c r="G597">
        <v>65</v>
      </c>
      <c r="H597" s="18">
        <v>143000</v>
      </c>
      <c r="I597" t="s">
        <v>311</v>
      </c>
      <c r="K597">
        <v>590</v>
      </c>
      <c r="L597">
        <v>9100</v>
      </c>
      <c r="M597">
        <v>79500</v>
      </c>
      <c r="N597" t="s">
        <v>311</v>
      </c>
    </row>
    <row r="598" spans="6:14" x14ac:dyDescent="0.2">
      <c r="F598">
        <v>590</v>
      </c>
      <c r="G598">
        <v>50</v>
      </c>
      <c r="H598" s="18">
        <v>79500</v>
      </c>
      <c r="I598" t="s">
        <v>311</v>
      </c>
      <c r="K598">
        <v>591</v>
      </c>
      <c r="L598">
        <v>8320</v>
      </c>
      <c r="M598">
        <v>185900</v>
      </c>
      <c r="N598" t="s">
        <v>311</v>
      </c>
    </row>
    <row r="599" spans="6:14" x14ac:dyDescent="0.2">
      <c r="F599">
        <v>591</v>
      </c>
      <c r="G599">
        <v>64</v>
      </c>
      <c r="H599" s="18">
        <v>185900</v>
      </c>
      <c r="I599" t="s">
        <v>311</v>
      </c>
      <c r="K599">
        <v>592</v>
      </c>
      <c r="L599">
        <v>13478</v>
      </c>
      <c r="M599">
        <v>451950</v>
      </c>
      <c r="N599" t="s">
        <v>311</v>
      </c>
    </row>
    <row r="600" spans="6:14" x14ac:dyDescent="0.2">
      <c r="F600">
        <v>593</v>
      </c>
      <c r="G600">
        <v>60</v>
      </c>
      <c r="H600" s="18">
        <v>138000</v>
      </c>
      <c r="I600" t="s">
        <v>311</v>
      </c>
      <c r="K600">
        <v>593</v>
      </c>
      <c r="L600">
        <v>6600</v>
      </c>
      <c r="M600">
        <v>138000</v>
      </c>
      <c r="N600" t="s">
        <v>311</v>
      </c>
    </row>
    <row r="601" spans="6:14" x14ac:dyDescent="0.2">
      <c r="F601">
        <v>594</v>
      </c>
      <c r="G601">
        <v>69</v>
      </c>
      <c r="H601" s="18">
        <v>140000</v>
      </c>
      <c r="I601" t="s">
        <v>311</v>
      </c>
      <c r="K601">
        <v>594</v>
      </c>
      <c r="L601">
        <v>4435</v>
      </c>
      <c r="M601">
        <v>140000</v>
      </c>
      <c r="N601" t="s">
        <v>311</v>
      </c>
    </row>
    <row r="602" spans="6:14" x14ac:dyDescent="0.2">
      <c r="F602">
        <v>595</v>
      </c>
      <c r="G602">
        <v>88</v>
      </c>
      <c r="H602" s="18">
        <v>110000</v>
      </c>
      <c r="I602" t="s">
        <v>311</v>
      </c>
      <c r="K602">
        <v>595</v>
      </c>
      <c r="L602">
        <v>7990</v>
      </c>
      <c r="M602">
        <v>110000</v>
      </c>
      <c r="N602" t="s">
        <v>311</v>
      </c>
    </row>
    <row r="603" spans="6:14" x14ac:dyDescent="0.2">
      <c r="F603">
        <v>596</v>
      </c>
      <c r="G603">
        <v>69</v>
      </c>
      <c r="H603" s="18">
        <v>319000</v>
      </c>
      <c r="I603" t="s">
        <v>311</v>
      </c>
      <c r="K603">
        <v>596</v>
      </c>
      <c r="L603">
        <v>11302</v>
      </c>
      <c r="M603">
        <v>319000</v>
      </c>
      <c r="N603" t="s">
        <v>311</v>
      </c>
    </row>
    <row r="604" spans="6:14" x14ac:dyDescent="0.2">
      <c r="F604">
        <v>597</v>
      </c>
      <c r="G604">
        <v>60</v>
      </c>
      <c r="H604" s="18">
        <v>114504</v>
      </c>
      <c r="I604" t="s">
        <v>311</v>
      </c>
      <c r="K604">
        <v>597</v>
      </c>
      <c r="L604">
        <v>3600</v>
      </c>
      <c r="M604">
        <v>114504</v>
      </c>
      <c r="N604" t="s">
        <v>311</v>
      </c>
    </row>
    <row r="605" spans="6:14" x14ac:dyDescent="0.2">
      <c r="F605">
        <v>598</v>
      </c>
      <c r="G605">
        <v>53</v>
      </c>
      <c r="H605" s="18">
        <v>194201</v>
      </c>
      <c r="I605" t="s">
        <v>311</v>
      </c>
      <c r="K605">
        <v>598</v>
      </c>
      <c r="L605">
        <v>3922</v>
      </c>
      <c r="M605">
        <v>194201</v>
      </c>
      <c r="N605" t="s">
        <v>311</v>
      </c>
    </row>
    <row r="606" spans="6:14" x14ac:dyDescent="0.2">
      <c r="F606">
        <v>599</v>
      </c>
      <c r="G606">
        <v>80</v>
      </c>
      <c r="H606" s="18">
        <v>217500</v>
      </c>
      <c r="I606" t="s">
        <v>311</v>
      </c>
      <c r="K606">
        <v>599</v>
      </c>
      <c r="L606">
        <v>12984</v>
      </c>
      <c r="M606">
        <v>217500</v>
      </c>
      <c r="N606" t="s">
        <v>311</v>
      </c>
    </row>
    <row r="607" spans="6:14" x14ac:dyDescent="0.2">
      <c r="F607">
        <v>600</v>
      </c>
      <c r="G607">
        <v>24</v>
      </c>
      <c r="H607" s="18">
        <v>151000</v>
      </c>
      <c r="I607" t="s">
        <v>311</v>
      </c>
      <c r="K607">
        <v>600</v>
      </c>
      <c r="L607">
        <v>1950</v>
      </c>
      <c r="M607">
        <v>151000</v>
      </c>
      <c r="N607" t="s">
        <v>311</v>
      </c>
    </row>
    <row r="608" spans="6:14" x14ac:dyDescent="0.2">
      <c r="F608">
        <v>601</v>
      </c>
      <c r="G608">
        <v>74</v>
      </c>
      <c r="H608" s="18">
        <v>275000</v>
      </c>
      <c r="I608" t="s">
        <v>311</v>
      </c>
      <c r="K608">
        <v>601</v>
      </c>
      <c r="L608">
        <v>10927</v>
      </c>
      <c r="M608">
        <v>275000</v>
      </c>
      <c r="N608" t="s">
        <v>311</v>
      </c>
    </row>
    <row r="609" spans="6:14" x14ac:dyDescent="0.2">
      <c r="F609">
        <v>602</v>
      </c>
      <c r="G609">
        <v>50</v>
      </c>
      <c r="H609" s="18">
        <v>141000</v>
      </c>
      <c r="I609" t="s">
        <v>311</v>
      </c>
      <c r="K609">
        <v>602</v>
      </c>
      <c r="L609">
        <v>9000</v>
      </c>
      <c r="M609">
        <v>141000</v>
      </c>
      <c r="N609" t="s">
        <v>311</v>
      </c>
    </row>
    <row r="610" spans="6:14" x14ac:dyDescent="0.2">
      <c r="F610">
        <v>603</v>
      </c>
      <c r="G610">
        <v>80</v>
      </c>
      <c r="H610" s="18">
        <v>220000</v>
      </c>
      <c r="I610" t="s">
        <v>311</v>
      </c>
      <c r="K610">
        <v>603</v>
      </c>
      <c r="L610">
        <v>10041</v>
      </c>
      <c r="M610">
        <v>220000</v>
      </c>
      <c r="N610" t="s">
        <v>311</v>
      </c>
    </row>
    <row r="611" spans="6:14" x14ac:dyDescent="0.2">
      <c r="F611">
        <v>604</v>
      </c>
      <c r="G611">
        <v>30</v>
      </c>
      <c r="H611" s="18">
        <v>151000</v>
      </c>
      <c r="I611" t="s">
        <v>311</v>
      </c>
      <c r="K611">
        <v>604</v>
      </c>
      <c r="L611">
        <v>3182</v>
      </c>
      <c r="M611">
        <v>151000</v>
      </c>
      <c r="N611" t="s">
        <v>311</v>
      </c>
    </row>
    <row r="612" spans="6:14" x14ac:dyDescent="0.2">
      <c r="F612">
        <v>605</v>
      </c>
      <c r="G612">
        <v>88</v>
      </c>
      <c r="H612" s="18">
        <v>221000</v>
      </c>
      <c r="I612" t="s">
        <v>311</v>
      </c>
      <c r="K612">
        <v>605</v>
      </c>
      <c r="L612">
        <v>12803</v>
      </c>
      <c r="M612">
        <v>221000</v>
      </c>
      <c r="N612" t="s">
        <v>311</v>
      </c>
    </row>
    <row r="613" spans="6:14" x14ac:dyDescent="0.2">
      <c r="F613">
        <v>606</v>
      </c>
      <c r="G613">
        <v>85</v>
      </c>
      <c r="H613" s="18">
        <v>205000</v>
      </c>
      <c r="I613" t="s">
        <v>311</v>
      </c>
      <c r="K613">
        <v>606</v>
      </c>
      <c r="L613">
        <v>13600</v>
      </c>
      <c r="M613">
        <v>205000</v>
      </c>
      <c r="N613" t="s">
        <v>311</v>
      </c>
    </row>
    <row r="614" spans="6:14" x14ac:dyDescent="0.2">
      <c r="F614">
        <v>607</v>
      </c>
      <c r="G614">
        <v>82</v>
      </c>
      <c r="H614" s="18">
        <v>152000</v>
      </c>
      <c r="I614" t="s">
        <v>311</v>
      </c>
      <c r="K614">
        <v>607</v>
      </c>
      <c r="L614">
        <v>12464</v>
      </c>
      <c r="M614">
        <v>152000</v>
      </c>
      <c r="N614" t="s">
        <v>311</v>
      </c>
    </row>
    <row r="615" spans="6:14" x14ac:dyDescent="0.2">
      <c r="F615">
        <v>608</v>
      </c>
      <c r="G615">
        <v>78</v>
      </c>
      <c r="H615" s="18">
        <v>225000</v>
      </c>
      <c r="I615" t="s">
        <v>311</v>
      </c>
      <c r="K615">
        <v>608</v>
      </c>
      <c r="L615">
        <v>7800</v>
      </c>
      <c r="M615">
        <v>225000</v>
      </c>
      <c r="N615" t="s">
        <v>311</v>
      </c>
    </row>
    <row r="616" spans="6:14" x14ac:dyDescent="0.2">
      <c r="F616">
        <v>610</v>
      </c>
      <c r="G616">
        <v>61</v>
      </c>
      <c r="H616" s="18">
        <v>118500</v>
      </c>
      <c r="I616" t="s">
        <v>311</v>
      </c>
      <c r="K616">
        <v>609</v>
      </c>
      <c r="L616">
        <v>12168</v>
      </c>
      <c r="M616">
        <v>359100</v>
      </c>
      <c r="N616" t="s">
        <v>311</v>
      </c>
    </row>
    <row r="617" spans="6:14" x14ac:dyDescent="0.2">
      <c r="F617">
        <v>611</v>
      </c>
      <c r="G617">
        <v>69</v>
      </c>
      <c r="H617" s="18">
        <v>313000</v>
      </c>
      <c r="I617" t="s">
        <v>311</v>
      </c>
      <c r="K617">
        <v>610</v>
      </c>
      <c r="L617">
        <v>7943</v>
      </c>
      <c r="M617">
        <v>118500</v>
      </c>
      <c r="N617" t="s">
        <v>311</v>
      </c>
    </row>
    <row r="618" spans="6:14" x14ac:dyDescent="0.2">
      <c r="F618">
        <v>612</v>
      </c>
      <c r="G618">
        <v>69</v>
      </c>
      <c r="H618" s="18">
        <v>148000</v>
      </c>
      <c r="I618" t="s">
        <v>311</v>
      </c>
      <c r="K618">
        <v>611</v>
      </c>
      <c r="L618">
        <v>11050</v>
      </c>
      <c r="M618">
        <v>313000</v>
      </c>
      <c r="N618" t="s">
        <v>311</v>
      </c>
    </row>
    <row r="619" spans="6:14" x14ac:dyDescent="0.2">
      <c r="F619">
        <v>613</v>
      </c>
      <c r="G619">
        <v>69</v>
      </c>
      <c r="H619" s="18">
        <v>261500</v>
      </c>
      <c r="I619" t="s">
        <v>311</v>
      </c>
      <c r="K619">
        <v>612</v>
      </c>
      <c r="L619">
        <v>10395</v>
      </c>
      <c r="M619">
        <v>148000</v>
      </c>
      <c r="N619" t="s">
        <v>311</v>
      </c>
    </row>
    <row r="620" spans="6:14" x14ac:dyDescent="0.2">
      <c r="F620">
        <v>614</v>
      </c>
      <c r="G620">
        <v>70</v>
      </c>
      <c r="H620" s="18">
        <v>147000</v>
      </c>
      <c r="I620" t="s">
        <v>311</v>
      </c>
      <c r="K620">
        <v>613</v>
      </c>
      <c r="L620">
        <v>11885</v>
      </c>
      <c r="M620">
        <v>261500</v>
      </c>
      <c r="N620" t="s">
        <v>311</v>
      </c>
    </row>
    <row r="621" spans="6:14" x14ac:dyDescent="0.2">
      <c r="F621">
        <v>615</v>
      </c>
      <c r="G621">
        <v>21</v>
      </c>
      <c r="H621" s="18">
        <v>75500</v>
      </c>
      <c r="I621" t="s">
        <v>311</v>
      </c>
      <c r="K621">
        <v>614</v>
      </c>
      <c r="L621">
        <v>8402</v>
      </c>
      <c r="M621">
        <v>147000</v>
      </c>
      <c r="N621" t="s">
        <v>311</v>
      </c>
    </row>
    <row r="622" spans="6:14" x14ac:dyDescent="0.2">
      <c r="F622">
        <v>616</v>
      </c>
      <c r="G622">
        <v>80</v>
      </c>
      <c r="H622" s="18">
        <v>137500</v>
      </c>
      <c r="I622" t="s">
        <v>311</v>
      </c>
      <c r="K622">
        <v>615</v>
      </c>
      <c r="L622">
        <v>1491</v>
      </c>
      <c r="M622">
        <v>75500</v>
      </c>
      <c r="N622" t="s">
        <v>311</v>
      </c>
    </row>
    <row r="623" spans="6:14" x14ac:dyDescent="0.2">
      <c r="F623">
        <v>617</v>
      </c>
      <c r="G623">
        <v>69</v>
      </c>
      <c r="H623" s="18">
        <v>183200</v>
      </c>
      <c r="I623" t="s">
        <v>311</v>
      </c>
      <c r="K623">
        <v>616</v>
      </c>
      <c r="L623">
        <v>8800</v>
      </c>
      <c r="M623">
        <v>137500</v>
      </c>
      <c r="N623" t="s">
        <v>311</v>
      </c>
    </row>
    <row r="624" spans="6:14" x14ac:dyDescent="0.2">
      <c r="F624">
        <v>618</v>
      </c>
      <c r="G624">
        <v>59</v>
      </c>
      <c r="H624" s="18">
        <v>105500</v>
      </c>
      <c r="I624" t="s">
        <v>311</v>
      </c>
      <c r="K624">
        <v>617</v>
      </c>
      <c r="L624">
        <v>7861</v>
      </c>
      <c r="M624">
        <v>183200</v>
      </c>
      <c r="N624" t="s">
        <v>311</v>
      </c>
    </row>
    <row r="625" spans="6:14" x14ac:dyDescent="0.2">
      <c r="F625">
        <v>619</v>
      </c>
      <c r="G625">
        <v>90</v>
      </c>
      <c r="H625" s="18">
        <v>314813</v>
      </c>
      <c r="I625" t="s">
        <v>311</v>
      </c>
      <c r="K625">
        <v>618</v>
      </c>
      <c r="L625">
        <v>7227</v>
      </c>
      <c r="M625">
        <v>105500</v>
      </c>
      <c r="N625" t="s">
        <v>311</v>
      </c>
    </row>
    <row r="626" spans="6:14" x14ac:dyDescent="0.2">
      <c r="F626">
        <v>620</v>
      </c>
      <c r="G626">
        <v>85</v>
      </c>
      <c r="H626" s="18">
        <v>305000</v>
      </c>
      <c r="I626" t="s">
        <v>311</v>
      </c>
      <c r="K626">
        <v>619</v>
      </c>
      <c r="L626">
        <v>11694</v>
      </c>
      <c r="M626">
        <v>314813</v>
      </c>
      <c r="N626" t="s">
        <v>311</v>
      </c>
    </row>
    <row r="627" spans="6:14" x14ac:dyDescent="0.2">
      <c r="F627">
        <v>621</v>
      </c>
      <c r="G627">
        <v>45</v>
      </c>
      <c r="H627" s="18">
        <v>67000</v>
      </c>
      <c r="I627" t="s">
        <v>311</v>
      </c>
      <c r="K627">
        <v>620</v>
      </c>
      <c r="L627">
        <v>12244</v>
      </c>
      <c r="M627">
        <v>305000</v>
      </c>
      <c r="N627" t="s">
        <v>311</v>
      </c>
    </row>
    <row r="628" spans="6:14" x14ac:dyDescent="0.2">
      <c r="F628">
        <v>622</v>
      </c>
      <c r="G628">
        <v>90</v>
      </c>
      <c r="H628" s="18">
        <v>240000</v>
      </c>
      <c r="I628" t="s">
        <v>311</v>
      </c>
      <c r="K628">
        <v>621</v>
      </c>
      <c r="L628">
        <v>8248</v>
      </c>
      <c r="M628">
        <v>67000</v>
      </c>
      <c r="N628" t="s">
        <v>311</v>
      </c>
    </row>
    <row r="629" spans="6:14" x14ac:dyDescent="0.2">
      <c r="F629">
        <v>623</v>
      </c>
      <c r="G629">
        <v>71</v>
      </c>
      <c r="H629" s="18">
        <v>135000</v>
      </c>
      <c r="I629" t="s">
        <v>311</v>
      </c>
      <c r="K629">
        <v>622</v>
      </c>
      <c r="L629">
        <v>10800</v>
      </c>
      <c r="M629">
        <v>240000</v>
      </c>
      <c r="N629" t="s">
        <v>311</v>
      </c>
    </row>
    <row r="630" spans="6:14" x14ac:dyDescent="0.2">
      <c r="F630">
        <v>624</v>
      </c>
      <c r="G630">
        <v>69</v>
      </c>
      <c r="H630" s="18">
        <v>168500</v>
      </c>
      <c r="I630" t="s">
        <v>311</v>
      </c>
      <c r="K630">
        <v>623</v>
      </c>
      <c r="L630">
        <v>7064</v>
      </c>
      <c r="M630">
        <v>135000</v>
      </c>
      <c r="N630" t="s">
        <v>311</v>
      </c>
    </row>
    <row r="631" spans="6:14" x14ac:dyDescent="0.2">
      <c r="F631">
        <v>625</v>
      </c>
      <c r="G631">
        <v>80</v>
      </c>
      <c r="H631" s="18">
        <v>165150</v>
      </c>
      <c r="I631" t="s">
        <v>311</v>
      </c>
      <c r="K631">
        <v>624</v>
      </c>
      <c r="L631">
        <v>2117</v>
      </c>
      <c r="M631">
        <v>168500</v>
      </c>
      <c r="N631" t="s">
        <v>311</v>
      </c>
    </row>
    <row r="632" spans="6:14" x14ac:dyDescent="0.2">
      <c r="F632">
        <v>626</v>
      </c>
      <c r="G632">
        <v>87</v>
      </c>
      <c r="H632" s="18">
        <v>160000</v>
      </c>
      <c r="I632" t="s">
        <v>311</v>
      </c>
      <c r="K632">
        <v>625</v>
      </c>
      <c r="L632">
        <v>10400</v>
      </c>
      <c r="M632">
        <v>165150</v>
      </c>
      <c r="N632" t="s">
        <v>311</v>
      </c>
    </row>
    <row r="633" spans="6:14" x14ac:dyDescent="0.2">
      <c r="F633">
        <v>627</v>
      </c>
      <c r="G633">
        <v>69</v>
      </c>
      <c r="H633" s="18">
        <v>139900</v>
      </c>
      <c r="I633" t="s">
        <v>311</v>
      </c>
      <c r="K633">
        <v>626</v>
      </c>
      <c r="L633">
        <v>10000</v>
      </c>
      <c r="M633">
        <v>160000</v>
      </c>
      <c r="N633" t="s">
        <v>311</v>
      </c>
    </row>
    <row r="634" spans="6:14" x14ac:dyDescent="0.2">
      <c r="F634">
        <v>628</v>
      </c>
      <c r="G634">
        <v>80</v>
      </c>
      <c r="H634" s="18">
        <v>153000</v>
      </c>
      <c r="I634" t="s">
        <v>311</v>
      </c>
      <c r="K634">
        <v>627</v>
      </c>
      <c r="L634">
        <v>12342</v>
      </c>
      <c r="M634">
        <v>139900</v>
      </c>
      <c r="N634" t="s">
        <v>311</v>
      </c>
    </row>
    <row r="635" spans="6:14" x14ac:dyDescent="0.2">
      <c r="F635">
        <v>629</v>
      </c>
      <c r="G635">
        <v>70</v>
      </c>
      <c r="H635" s="18">
        <v>135000</v>
      </c>
      <c r="I635" t="s">
        <v>311</v>
      </c>
      <c r="K635">
        <v>628</v>
      </c>
      <c r="L635">
        <v>9600</v>
      </c>
      <c r="M635">
        <v>153000</v>
      </c>
      <c r="N635" t="s">
        <v>311</v>
      </c>
    </row>
    <row r="636" spans="6:14" x14ac:dyDescent="0.2">
      <c r="F636">
        <v>630</v>
      </c>
      <c r="G636">
        <v>82</v>
      </c>
      <c r="H636" s="18">
        <v>168500</v>
      </c>
      <c r="I636" t="s">
        <v>311</v>
      </c>
      <c r="K636">
        <v>629</v>
      </c>
      <c r="L636">
        <v>11606</v>
      </c>
      <c r="M636">
        <v>135000</v>
      </c>
      <c r="N636" t="s">
        <v>311</v>
      </c>
    </row>
    <row r="637" spans="6:14" x14ac:dyDescent="0.2">
      <c r="F637">
        <v>631</v>
      </c>
      <c r="G637">
        <v>50</v>
      </c>
      <c r="H637" s="18">
        <v>124000</v>
      </c>
      <c r="I637" t="s">
        <v>311</v>
      </c>
      <c r="K637">
        <v>630</v>
      </c>
      <c r="L637">
        <v>9020</v>
      </c>
      <c r="M637">
        <v>168500</v>
      </c>
      <c r="N637" t="s">
        <v>311</v>
      </c>
    </row>
    <row r="638" spans="6:14" x14ac:dyDescent="0.2">
      <c r="F638">
        <v>632</v>
      </c>
      <c r="G638">
        <v>34</v>
      </c>
      <c r="H638" s="18">
        <v>209500</v>
      </c>
      <c r="I638" t="s">
        <v>311</v>
      </c>
      <c r="K638">
        <v>631</v>
      </c>
      <c r="L638">
        <v>9000</v>
      </c>
      <c r="M638">
        <v>124000</v>
      </c>
      <c r="N638" t="s">
        <v>311</v>
      </c>
    </row>
    <row r="639" spans="6:14" x14ac:dyDescent="0.2">
      <c r="F639">
        <v>633</v>
      </c>
      <c r="G639">
        <v>85</v>
      </c>
      <c r="H639" s="18">
        <v>82500</v>
      </c>
      <c r="I639" t="s">
        <v>311</v>
      </c>
      <c r="K639">
        <v>632</v>
      </c>
      <c r="L639">
        <v>4590</v>
      </c>
      <c r="M639">
        <v>209500</v>
      </c>
      <c r="N639" t="s">
        <v>311</v>
      </c>
    </row>
    <row r="640" spans="6:14" x14ac:dyDescent="0.2">
      <c r="F640">
        <v>634</v>
      </c>
      <c r="G640">
        <v>80</v>
      </c>
      <c r="H640" s="18">
        <v>139400</v>
      </c>
      <c r="I640" t="s">
        <v>311</v>
      </c>
      <c r="K640">
        <v>633</v>
      </c>
      <c r="L640">
        <v>11900</v>
      </c>
      <c r="M640">
        <v>82500</v>
      </c>
      <c r="N640" t="s">
        <v>311</v>
      </c>
    </row>
    <row r="641" spans="6:14" x14ac:dyDescent="0.2">
      <c r="F641">
        <v>635</v>
      </c>
      <c r="G641">
        <v>64</v>
      </c>
      <c r="H641" s="18">
        <v>144000</v>
      </c>
      <c r="I641" t="s">
        <v>311</v>
      </c>
      <c r="K641">
        <v>634</v>
      </c>
      <c r="L641">
        <v>9250</v>
      </c>
      <c r="M641">
        <v>139400</v>
      </c>
      <c r="N641" t="s">
        <v>311</v>
      </c>
    </row>
    <row r="642" spans="6:14" x14ac:dyDescent="0.2">
      <c r="F642">
        <v>636</v>
      </c>
      <c r="G642">
        <v>60</v>
      </c>
      <c r="H642" s="18">
        <v>200000</v>
      </c>
      <c r="I642" t="s">
        <v>311</v>
      </c>
      <c r="K642">
        <v>635</v>
      </c>
      <c r="L642">
        <v>6979</v>
      </c>
      <c r="M642">
        <v>144000</v>
      </c>
      <c r="N642" t="s">
        <v>311</v>
      </c>
    </row>
    <row r="643" spans="6:14" x14ac:dyDescent="0.2">
      <c r="F643">
        <v>637</v>
      </c>
      <c r="G643">
        <v>51</v>
      </c>
      <c r="H643" s="18">
        <v>60000</v>
      </c>
      <c r="I643" t="s">
        <v>311</v>
      </c>
      <c r="K643">
        <v>636</v>
      </c>
      <c r="L643">
        <v>10896</v>
      </c>
      <c r="M643">
        <v>200000</v>
      </c>
      <c r="N643" t="s">
        <v>311</v>
      </c>
    </row>
    <row r="644" spans="6:14" x14ac:dyDescent="0.2">
      <c r="F644">
        <v>638</v>
      </c>
      <c r="G644">
        <v>50</v>
      </c>
      <c r="H644" s="18">
        <v>93000</v>
      </c>
      <c r="I644" t="s">
        <v>311</v>
      </c>
      <c r="K644">
        <v>637</v>
      </c>
      <c r="L644">
        <v>6120</v>
      </c>
      <c r="M644">
        <v>60000</v>
      </c>
      <c r="N644" t="s">
        <v>311</v>
      </c>
    </row>
    <row r="645" spans="6:14" x14ac:dyDescent="0.2">
      <c r="F645">
        <v>639</v>
      </c>
      <c r="G645">
        <v>67</v>
      </c>
      <c r="H645" s="18">
        <v>85000</v>
      </c>
      <c r="I645" t="s">
        <v>311</v>
      </c>
      <c r="K645">
        <v>638</v>
      </c>
      <c r="L645">
        <v>6000</v>
      </c>
      <c r="M645">
        <v>93000</v>
      </c>
      <c r="N645" t="s">
        <v>311</v>
      </c>
    </row>
    <row r="646" spans="6:14" x14ac:dyDescent="0.2">
      <c r="F646">
        <v>640</v>
      </c>
      <c r="G646">
        <v>53</v>
      </c>
      <c r="H646" s="18">
        <v>264561</v>
      </c>
      <c r="I646" t="s">
        <v>311</v>
      </c>
      <c r="K646">
        <v>639</v>
      </c>
      <c r="L646">
        <v>8777</v>
      </c>
      <c r="M646">
        <v>85000</v>
      </c>
      <c r="N646" t="s">
        <v>311</v>
      </c>
    </row>
    <row r="647" spans="6:14" x14ac:dyDescent="0.2">
      <c r="F647">
        <v>641</v>
      </c>
      <c r="G647">
        <v>62</v>
      </c>
      <c r="H647" s="18">
        <v>274000</v>
      </c>
      <c r="I647" t="s">
        <v>311</v>
      </c>
      <c r="K647">
        <v>640</v>
      </c>
      <c r="L647">
        <v>3982</v>
      </c>
      <c r="M647">
        <v>264561</v>
      </c>
      <c r="N647" t="s">
        <v>311</v>
      </c>
    </row>
    <row r="648" spans="6:14" x14ac:dyDescent="0.2">
      <c r="F648">
        <v>642</v>
      </c>
      <c r="G648">
        <v>69</v>
      </c>
      <c r="H648" s="18">
        <v>226000</v>
      </c>
      <c r="I648" t="s">
        <v>311</v>
      </c>
      <c r="K648">
        <v>641</v>
      </c>
      <c r="L648">
        <v>12677</v>
      </c>
      <c r="M648">
        <v>274000</v>
      </c>
      <c r="N648" t="s">
        <v>311</v>
      </c>
    </row>
    <row r="649" spans="6:14" x14ac:dyDescent="0.2">
      <c r="F649">
        <v>644</v>
      </c>
      <c r="G649">
        <v>80</v>
      </c>
      <c r="H649" s="18">
        <v>152000</v>
      </c>
      <c r="I649" t="s">
        <v>311</v>
      </c>
      <c r="K649">
        <v>642</v>
      </c>
      <c r="L649">
        <v>7050</v>
      </c>
      <c r="M649">
        <v>226000</v>
      </c>
      <c r="N649" t="s">
        <v>311</v>
      </c>
    </row>
    <row r="650" spans="6:14" x14ac:dyDescent="0.2">
      <c r="F650">
        <v>646</v>
      </c>
      <c r="G650">
        <v>69</v>
      </c>
      <c r="H650" s="18">
        <v>143250</v>
      </c>
      <c r="I650" t="s">
        <v>311</v>
      </c>
      <c r="K650">
        <v>643</v>
      </c>
      <c r="L650">
        <v>13860</v>
      </c>
      <c r="M650">
        <v>345000</v>
      </c>
      <c r="N650" t="s">
        <v>311</v>
      </c>
    </row>
    <row r="651" spans="6:14" x14ac:dyDescent="0.2">
      <c r="F651">
        <v>647</v>
      </c>
      <c r="G651">
        <v>60</v>
      </c>
      <c r="H651" s="18">
        <v>98300</v>
      </c>
      <c r="I651" t="s">
        <v>311</v>
      </c>
      <c r="K651">
        <v>644</v>
      </c>
      <c r="L651">
        <v>10793</v>
      </c>
      <c r="M651">
        <v>152000</v>
      </c>
      <c r="N651" t="s">
        <v>311</v>
      </c>
    </row>
    <row r="652" spans="6:14" x14ac:dyDescent="0.2">
      <c r="F652">
        <v>648</v>
      </c>
      <c r="G652">
        <v>85</v>
      </c>
      <c r="H652" s="18">
        <v>155000</v>
      </c>
      <c r="I652" t="s">
        <v>311</v>
      </c>
      <c r="K652">
        <v>645</v>
      </c>
      <c r="L652">
        <v>9187</v>
      </c>
      <c r="M652">
        <v>370878</v>
      </c>
      <c r="N652" t="s">
        <v>311</v>
      </c>
    </row>
    <row r="653" spans="6:14" x14ac:dyDescent="0.2">
      <c r="F653">
        <v>649</v>
      </c>
      <c r="G653">
        <v>70</v>
      </c>
      <c r="H653" s="18">
        <v>155000</v>
      </c>
      <c r="I653" t="s">
        <v>311</v>
      </c>
      <c r="K653">
        <v>646</v>
      </c>
      <c r="L653">
        <v>10530</v>
      </c>
      <c r="M653">
        <v>143250</v>
      </c>
      <c r="N653" t="s">
        <v>311</v>
      </c>
    </row>
    <row r="654" spans="6:14" x14ac:dyDescent="0.2">
      <c r="F654">
        <v>650</v>
      </c>
      <c r="G654">
        <v>21</v>
      </c>
      <c r="H654" s="18">
        <v>84500</v>
      </c>
      <c r="I654" t="s">
        <v>311</v>
      </c>
      <c r="K654">
        <v>647</v>
      </c>
      <c r="L654">
        <v>7200</v>
      </c>
      <c r="M654">
        <v>98300</v>
      </c>
      <c r="N654" t="s">
        <v>311</v>
      </c>
    </row>
    <row r="655" spans="6:14" x14ac:dyDescent="0.2">
      <c r="F655">
        <v>651</v>
      </c>
      <c r="G655">
        <v>65</v>
      </c>
      <c r="H655" s="18">
        <v>205950</v>
      </c>
      <c r="I655" t="s">
        <v>311</v>
      </c>
      <c r="K655">
        <v>648</v>
      </c>
      <c r="L655">
        <v>10452</v>
      </c>
      <c r="M655">
        <v>155000</v>
      </c>
      <c r="N655" t="s">
        <v>311</v>
      </c>
    </row>
    <row r="656" spans="6:14" x14ac:dyDescent="0.2">
      <c r="F656">
        <v>652</v>
      </c>
      <c r="G656">
        <v>60</v>
      </c>
      <c r="H656" s="18">
        <v>108000</v>
      </c>
      <c r="I656" t="s">
        <v>311</v>
      </c>
      <c r="K656">
        <v>649</v>
      </c>
      <c r="L656">
        <v>7700</v>
      </c>
      <c r="M656">
        <v>155000</v>
      </c>
      <c r="N656" t="s">
        <v>311</v>
      </c>
    </row>
    <row r="657" spans="6:14" x14ac:dyDescent="0.2">
      <c r="F657">
        <v>653</v>
      </c>
      <c r="G657">
        <v>70</v>
      </c>
      <c r="H657" s="18">
        <v>191000</v>
      </c>
      <c r="I657" t="s">
        <v>311</v>
      </c>
      <c r="K657">
        <v>650</v>
      </c>
      <c r="L657">
        <v>1936</v>
      </c>
      <c r="M657">
        <v>84500</v>
      </c>
      <c r="N657" t="s">
        <v>311</v>
      </c>
    </row>
    <row r="658" spans="6:14" x14ac:dyDescent="0.2">
      <c r="F658">
        <v>654</v>
      </c>
      <c r="G658">
        <v>60</v>
      </c>
      <c r="H658" s="18">
        <v>135000</v>
      </c>
      <c r="I658" t="s">
        <v>311</v>
      </c>
      <c r="K658">
        <v>651</v>
      </c>
      <c r="L658">
        <v>8125</v>
      </c>
      <c r="M658">
        <v>205950</v>
      </c>
      <c r="N658" t="s">
        <v>311</v>
      </c>
    </row>
    <row r="659" spans="6:14" x14ac:dyDescent="0.2">
      <c r="F659">
        <v>656</v>
      </c>
      <c r="G659">
        <v>21</v>
      </c>
      <c r="H659" s="18">
        <v>88000</v>
      </c>
      <c r="I659" t="s">
        <v>311</v>
      </c>
      <c r="K659">
        <v>652</v>
      </c>
      <c r="L659">
        <v>9084</v>
      </c>
      <c r="M659">
        <v>108000</v>
      </c>
      <c r="N659" t="s">
        <v>311</v>
      </c>
    </row>
    <row r="660" spans="6:14" x14ac:dyDescent="0.2">
      <c r="F660">
        <v>657</v>
      </c>
      <c r="G660">
        <v>72</v>
      </c>
      <c r="H660" s="18">
        <v>145500</v>
      </c>
      <c r="I660" t="s">
        <v>311</v>
      </c>
      <c r="K660">
        <v>653</v>
      </c>
      <c r="L660">
        <v>8750</v>
      </c>
      <c r="M660">
        <v>191000</v>
      </c>
      <c r="N660" t="s">
        <v>311</v>
      </c>
    </row>
    <row r="661" spans="6:14" x14ac:dyDescent="0.2">
      <c r="F661">
        <v>658</v>
      </c>
      <c r="G661">
        <v>60</v>
      </c>
      <c r="H661" s="18">
        <v>149000</v>
      </c>
      <c r="I661" t="s">
        <v>311</v>
      </c>
      <c r="K661">
        <v>654</v>
      </c>
      <c r="L661">
        <v>10320</v>
      </c>
      <c r="M661">
        <v>135000</v>
      </c>
      <c r="N661" t="s">
        <v>311</v>
      </c>
    </row>
    <row r="662" spans="6:14" x14ac:dyDescent="0.2">
      <c r="F662">
        <v>659</v>
      </c>
      <c r="G662">
        <v>78</v>
      </c>
      <c r="H662" s="18">
        <v>97500</v>
      </c>
      <c r="I662" t="s">
        <v>311</v>
      </c>
      <c r="K662">
        <v>655</v>
      </c>
      <c r="L662">
        <v>10437</v>
      </c>
      <c r="M662">
        <v>350000</v>
      </c>
      <c r="N662" t="s">
        <v>311</v>
      </c>
    </row>
    <row r="663" spans="6:14" x14ac:dyDescent="0.2">
      <c r="F663">
        <v>660</v>
      </c>
      <c r="G663">
        <v>75</v>
      </c>
      <c r="H663" s="18">
        <v>167000</v>
      </c>
      <c r="I663" t="s">
        <v>311</v>
      </c>
      <c r="K663">
        <v>656</v>
      </c>
      <c r="L663">
        <v>1680</v>
      </c>
      <c r="M663">
        <v>88000</v>
      </c>
      <c r="N663" t="s">
        <v>311</v>
      </c>
    </row>
    <row r="664" spans="6:14" x14ac:dyDescent="0.2">
      <c r="F664">
        <v>661</v>
      </c>
      <c r="G664">
        <v>69</v>
      </c>
      <c r="H664" s="18">
        <v>197900</v>
      </c>
      <c r="I664" t="s">
        <v>311</v>
      </c>
      <c r="K664">
        <v>657</v>
      </c>
      <c r="L664">
        <v>10007</v>
      </c>
      <c r="M664">
        <v>145500</v>
      </c>
      <c r="N664" t="s">
        <v>311</v>
      </c>
    </row>
    <row r="665" spans="6:14" x14ac:dyDescent="0.2">
      <c r="F665">
        <v>663</v>
      </c>
      <c r="G665">
        <v>120</v>
      </c>
      <c r="H665" s="18">
        <v>110000</v>
      </c>
      <c r="I665" t="s">
        <v>311</v>
      </c>
      <c r="K665">
        <v>658</v>
      </c>
      <c r="L665">
        <v>7200</v>
      </c>
      <c r="M665">
        <v>149000</v>
      </c>
      <c r="N665" t="s">
        <v>311</v>
      </c>
    </row>
    <row r="666" spans="6:14" x14ac:dyDescent="0.2">
      <c r="F666">
        <v>664</v>
      </c>
      <c r="G666">
        <v>90</v>
      </c>
      <c r="H666" s="18">
        <v>137500</v>
      </c>
      <c r="I666" t="s">
        <v>311</v>
      </c>
      <c r="K666">
        <v>659</v>
      </c>
      <c r="L666">
        <v>17503</v>
      </c>
      <c r="M666">
        <v>97500</v>
      </c>
      <c r="N666" t="s">
        <v>311</v>
      </c>
    </row>
    <row r="667" spans="6:14" x14ac:dyDescent="0.2">
      <c r="F667">
        <v>666</v>
      </c>
      <c r="G667">
        <v>106</v>
      </c>
      <c r="H667" s="18">
        <v>230500</v>
      </c>
      <c r="I667" t="s">
        <v>311</v>
      </c>
      <c r="K667">
        <v>660</v>
      </c>
      <c r="L667">
        <v>9937</v>
      </c>
      <c r="M667">
        <v>167000</v>
      </c>
      <c r="N667" t="s">
        <v>311</v>
      </c>
    </row>
    <row r="668" spans="6:14" x14ac:dyDescent="0.2">
      <c r="F668">
        <v>667</v>
      </c>
      <c r="G668">
        <v>69</v>
      </c>
      <c r="H668" s="18">
        <v>129000</v>
      </c>
      <c r="I668" t="s">
        <v>311</v>
      </c>
      <c r="K668">
        <v>661</v>
      </c>
      <c r="L668">
        <v>12384</v>
      </c>
      <c r="M668">
        <v>197900</v>
      </c>
      <c r="N668" t="s">
        <v>311</v>
      </c>
    </row>
    <row r="669" spans="6:14" x14ac:dyDescent="0.2">
      <c r="F669">
        <v>668</v>
      </c>
      <c r="G669">
        <v>65</v>
      </c>
      <c r="H669" s="18">
        <v>193500</v>
      </c>
      <c r="I669" t="s">
        <v>311</v>
      </c>
      <c r="K669">
        <v>663</v>
      </c>
      <c r="L669">
        <v>13560</v>
      </c>
      <c r="M669">
        <v>110000</v>
      </c>
      <c r="N669" t="s">
        <v>311</v>
      </c>
    </row>
    <row r="670" spans="6:14" x14ac:dyDescent="0.2">
      <c r="F670">
        <v>669</v>
      </c>
      <c r="G670">
        <v>69</v>
      </c>
      <c r="H670" s="18">
        <v>168000</v>
      </c>
      <c r="I670" t="s">
        <v>311</v>
      </c>
      <c r="K670">
        <v>664</v>
      </c>
      <c r="L670">
        <v>10012</v>
      </c>
      <c r="M670">
        <v>137500</v>
      </c>
      <c r="N670" t="s">
        <v>311</v>
      </c>
    </row>
    <row r="671" spans="6:14" x14ac:dyDescent="0.2">
      <c r="F671">
        <v>670</v>
      </c>
      <c r="G671">
        <v>80</v>
      </c>
      <c r="H671" s="18">
        <v>137500</v>
      </c>
      <c r="I671" t="s">
        <v>311</v>
      </c>
      <c r="K671">
        <v>666</v>
      </c>
      <c r="L671">
        <v>11194</v>
      </c>
      <c r="M671">
        <v>230500</v>
      </c>
      <c r="N671" t="s">
        <v>311</v>
      </c>
    </row>
    <row r="672" spans="6:14" x14ac:dyDescent="0.2">
      <c r="F672">
        <v>671</v>
      </c>
      <c r="G672">
        <v>64</v>
      </c>
      <c r="H672" s="18">
        <v>173500</v>
      </c>
      <c r="I672" t="s">
        <v>311</v>
      </c>
      <c r="K672">
        <v>668</v>
      </c>
      <c r="L672">
        <v>8125</v>
      </c>
      <c r="M672">
        <v>193500</v>
      </c>
      <c r="N672" t="s">
        <v>311</v>
      </c>
    </row>
    <row r="673" spans="6:14" x14ac:dyDescent="0.2">
      <c r="F673">
        <v>672</v>
      </c>
      <c r="G673">
        <v>54</v>
      </c>
      <c r="H673" s="18">
        <v>103600</v>
      </c>
      <c r="I673" t="s">
        <v>311</v>
      </c>
      <c r="K673">
        <v>669</v>
      </c>
      <c r="L673">
        <v>14175</v>
      </c>
      <c r="M673">
        <v>168000</v>
      </c>
      <c r="N673" t="s">
        <v>311</v>
      </c>
    </row>
    <row r="674" spans="6:14" x14ac:dyDescent="0.2">
      <c r="F674">
        <v>673</v>
      </c>
      <c r="G674">
        <v>69</v>
      </c>
      <c r="H674" s="18">
        <v>165000</v>
      </c>
      <c r="I674" t="s">
        <v>311</v>
      </c>
      <c r="K674">
        <v>670</v>
      </c>
      <c r="L674">
        <v>11600</v>
      </c>
      <c r="M674">
        <v>137500</v>
      </c>
      <c r="N674" t="s">
        <v>311</v>
      </c>
    </row>
    <row r="675" spans="6:14" x14ac:dyDescent="0.2">
      <c r="F675">
        <v>674</v>
      </c>
      <c r="G675">
        <v>110</v>
      </c>
      <c r="H675" s="18">
        <v>257500</v>
      </c>
      <c r="I675" t="s">
        <v>311</v>
      </c>
      <c r="K675">
        <v>671</v>
      </c>
      <c r="L675">
        <v>8633</v>
      </c>
      <c r="M675">
        <v>173500</v>
      </c>
      <c r="N675" t="s">
        <v>311</v>
      </c>
    </row>
    <row r="676" spans="6:14" x14ac:dyDescent="0.2">
      <c r="F676">
        <v>675</v>
      </c>
      <c r="G676">
        <v>80</v>
      </c>
      <c r="H676" s="18">
        <v>140000</v>
      </c>
      <c r="I676" t="s">
        <v>311</v>
      </c>
      <c r="K676">
        <v>672</v>
      </c>
      <c r="L676">
        <v>6629</v>
      </c>
      <c r="M676">
        <v>103600</v>
      </c>
      <c r="N676" t="s">
        <v>311</v>
      </c>
    </row>
    <row r="677" spans="6:14" x14ac:dyDescent="0.2">
      <c r="F677">
        <v>676</v>
      </c>
      <c r="G677">
        <v>24</v>
      </c>
      <c r="H677" s="18">
        <v>148500</v>
      </c>
      <c r="I677" t="s">
        <v>311</v>
      </c>
      <c r="K677">
        <v>673</v>
      </c>
      <c r="L677">
        <v>11250</v>
      </c>
      <c r="M677">
        <v>165000</v>
      </c>
      <c r="N677" t="s">
        <v>311</v>
      </c>
    </row>
    <row r="678" spans="6:14" x14ac:dyDescent="0.2">
      <c r="F678">
        <v>677</v>
      </c>
      <c r="G678">
        <v>60</v>
      </c>
      <c r="H678" s="18">
        <v>87000</v>
      </c>
      <c r="I678" t="s">
        <v>311</v>
      </c>
      <c r="K678">
        <v>674</v>
      </c>
      <c r="L678">
        <v>14442</v>
      </c>
      <c r="M678">
        <v>257500</v>
      </c>
      <c r="N678" t="s">
        <v>311</v>
      </c>
    </row>
    <row r="679" spans="6:14" x14ac:dyDescent="0.2">
      <c r="F679">
        <v>678</v>
      </c>
      <c r="G679">
        <v>52</v>
      </c>
      <c r="H679" s="18">
        <v>109500</v>
      </c>
      <c r="I679" t="s">
        <v>311</v>
      </c>
      <c r="K679">
        <v>675</v>
      </c>
      <c r="L679">
        <v>9200</v>
      </c>
      <c r="M679">
        <v>140000</v>
      </c>
      <c r="N679" t="s">
        <v>311</v>
      </c>
    </row>
    <row r="680" spans="6:14" x14ac:dyDescent="0.2">
      <c r="F680">
        <v>680</v>
      </c>
      <c r="G680">
        <v>69</v>
      </c>
      <c r="H680" s="18">
        <v>128500</v>
      </c>
      <c r="I680" t="s">
        <v>311</v>
      </c>
      <c r="K680">
        <v>676</v>
      </c>
      <c r="L680">
        <v>2289</v>
      </c>
      <c r="M680">
        <v>148500</v>
      </c>
      <c r="N680" t="s">
        <v>311</v>
      </c>
    </row>
    <row r="681" spans="6:14" x14ac:dyDescent="0.2">
      <c r="F681">
        <v>681</v>
      </c>
      <c r="G681">
        <v>50</v>
      </c>
      <c r="H681" s="18">
        <v>143000</v>
      </c>
      <c r="I681" t="s">
        <v>311</v>
      </c>
      <c r="K681">
        <v>677</v>
      </c>
      <c r="L681">
        <v>9600</v>
      </c>
      <c r="M681">
        <v>87000</v>
      </c>
      <c r="N681" t="s">
        <v>311</v>
      </c>
    </row>
    <row r="682" spans="6:14" x14ac:dyDescent="0.2">
      <c r="F682">
        <v>682</v>
      </c>
      <c r="G682">
        <v>55</v>
      </c>
      <c r="H682" s="18">
        <v>159434</v>
      </c>
      <c r="I682" t="s">
        <v>311</v>
      </c>
      <c r="K682">
        <v>678</v>
      </c>
      <c r="L682">
        <v>9022</v>
      </c>
      <c r="M682">
        <v>109500</v>
      </c>
      <c r="N682" t="s">
        <v>311</v>
      </c>
    </row>
    <row r="683" spans="6:14" x14ac:dyDescent="0.2">
      <c r="F683">
        <v>683</v>
      </c>
      <c r="G683">
        <v>69</v>
      </c>
      <c r="H683" s="18">
        <v>173000</v>
      </c>
      <c r="I683" t="s">
        <v>311</v>
      </c>
      <c r="K683">
        <v>679</v>
      </c>
      <c r="L683">
        <v>11844</v>
      </c>
      <c r="M683">
        <v>372500</v>
      </c>
      <c r="N683" t="s">
        <v>311</v>
      </c>
    </row>
    <row r="684" spans="6:14" x14ac:dyDescent="0.2">
      <c r="F684">
        <v>684</v>
      </c>
      <c r="G684">
        <v>90</v>
      </c>
      <c r="H684" s="18">
        <v>285000</v>
      </c>
      <c r="I684" t="s">
        <v>311</v>
      </c>
      <c r="K684">
        <v>680</v>
      </c>
      <c r="L684">
        <v>9945</v>
      </c>
      <c r="M684">
        <v>128500</v>
      </c>
      <c r="N684" t="s">
        <v>311</v>
      </c>
    </row>
    <row r="685" spans="6:14" x14ac:dyDescent="0.2">
      <c r="F685">
        <v>685</v>
      </c>
      <c r="G685">
        <v>58</v>
      </c>
      <c r="H685" s="18">
        <v>221000</v>
      </c>
      <c r="I685" t="s">
        <v>311</v>
      </c>
      <c r="K685">
        <v>681</v>
      </c>
      <c r="L685">
        <v>8012</v>
      </c>
      <c r="M685">
        <v>143000</v>
      </c>
      <c r="N685" t="s">
        <v>311</v>
      </c>
    </row>
    <row r="686" spans="6:14" x14ac:dyDescent="0.2">
      <c r="F686">
        <v>686</v>
      </c>
      <c r="G686">
        <v>69</v>
      </c>
      <c r="H686" s="18">
        <v>207500</v>
      </c>
      <c r="I686" t="s">
        <v>311</v>
      </c>
      <c r="K686">
        <v>682</v>
      </c>
      <c r="L686">
        <v>4500</v>
      </c>
      <c r="M686">
        <v>159434</v>
      </c>
      <c r="N686" t="s">
        <v>311</v>
      </c>
    </row>
    <row r="687" spans="6:14" x14ac:dyDescent="0.2">
      <c r="F687">
        <v>687</v>
      </c>
      <c r="G687">
        <v>84</v>
      </c>
      <c r="H687" s="18">
        <v>227875</v>
      </c>
      <c r="I687" t="s">
        <v>311</v>
      </c>
      <c r="K687">
        <v>683</v>
      </c>
      <c r="L687">
        <v>2887</v>
      </c>
      <c r="M687">
        <v>173000</v>
      </c>
      <c r="N687" t="s">
        <v>311</v>
      </c>
    </row>
    <row r="688" spans="6:14" x14ac:dyDescent="0.2">
      <c r="F688">
        <v>688</v>
      </c>
      <c r="G688">
        <v>69</v>
      </c>
      <c r="H688" s="18">
        <v>148800</v>
      </c>
      <c r="I688" t="s">
        <v>311</v>
      </c>
      <c r="K688">
        <v>684</v>
      </c>
      <c r="L688">
        <v>11248</v>
      </c>
      <c r="M688">
        <v>285000</v>
      </c>
      <c r="N688" t="s">
        <v>311</v>
      </c>
    </row>
    <row r="689" spans="6:14" x14ac:dyDescent="0.2">
      <c r="F689">
        <v>690</v>
      </c>
      <c r="G689">
        <v>61</v>
      </c>
      <c r="H689" s="18">
        <v>194700</v>
      </c>
      <c r="I689" t="s">
        <v>311</v>
      </c>
      <c r="K689">
        <v>685</v>
      </c>
      <c r="L689">
        <v>16770</v>
      </c>
      <c r="M689">
        <v>221000</v>
      </c>
      <c r="N689" t="s">
        <v>311</v>
      </c>
    </row>
    <row r="690" spans="6:14" x14ac:dyDescent="0.2">
      <c r="F690">
        <v>691</v>
      </c>
      <c r="G690">
        <v>69</v>
      </c>
      <c r="H690" s="18">
        <v>141000</v>
      </c>
      <c r="I690" t="s">
        <v>311</v>
      </c>
      <c r="K690">
        <v>686</v>
      </c>
      <c r="L690">
        <v>5062</v>
      </c>
      <c r="M690">
        <v>207500</v>
      </c>
      <c r="N690" t="s">
        <v>311</v>
      </c>
    </row>
    <row r="691" spans="6:14" x14ac:dyDescent="0.2">
      <c r="F691">
        <v>693</v>
      </c>
      <c r="G691">
        <v>42</v>
      </c>
      <c r="H691" s="18">
        <v>335000</v>
      </c>
      <c r="I691" t="s">
        <v>311</v>
      </c>
      <c r="K691">
        <v>687</v>
      </c>
      <c r="L691">
        <v>10207</v>
      </c>
      <c r="M691">
        <v>227875</v>
      </c>
      <c r="N691" t="s">
        <v>311</v>
      </c>
    </row>
    <row r="692" spans="6:14" x14ac:dyDescent="0.2">
      <c r="F692">
        <v>694</v>
      </c>
      <c r="G692">
        <v>60</v>
      </c>
      <c r="H692" s="18">
        <v>108480</v>
      </c>
      <c r="I692" t="s">
        <v>311</v>
      </c>
      <c r="K692">
        <v>688</v>
      </c>
      <c r="L692">
        <v>5105</v>
      </c>
      <c r="M692">
        <v>148800</v>
      </c>
      <c r="N692" t="s">
        <v>311</v>
      </c>
    </row>
    <row r="693" spans="6:14" x14ac:dyDescent="0.2">
      <c r="F693">
        <v>695</v>
      </c>
      <c r="G693">
        <v>51</v>
      </c>
      <c r="H693" s="18">
        <v>141500</v>
      </c>
      <c r="I693" t="s">
        <v>311</v>
      </c>
      <c r="K693">
        <v>689</v>
      </c>
      <c r="L693">
        <v>8089</v>
      </c>
      <c r="M693">
        <v>392000</v>
      </c>
      <c r="N693" t="s">
        <v>311</v>
      </c>
    </row>
    <row r="694" spans="6:14" x14ac:dyDescent="0.2">
      <c r="F694">
        <v>696</v>
      </c>
      <c r="G694">
        <v>54</v>
      </c>
      <c r="H694" s="18">
        <v>176000</v>
      </c>
      <c r="I694" t="s">
        <v>311</v>
      </c>
      <c r="K694">
        <v>690</v>
      </c>
      <c r="L694">
        <v>7577</v>
      </c>
      <c r="M694">
        <v>194700</v>
      </c>
      <c r="N694" t="s">
        <v>311</v>
      </c>
    </row>
    <row r="695" spans="6:14" x14ac:dyDescent="0.2">
      <c r="F695">
        <v>697</v>
      </c>
      <c r="G695">
        <v>50</v>
      </c>
      <c r="H695" s="18">
        <v>89000</v>
      </c>
      <c r="I695" t="s">
        <v>311</v>
      </c>
      <c r="K695">
        <v>691</v>
      </c>
      <c r="L695">
        <v>4426</v>
      </c>
      <c r="M695">
        <v>141000</v>
      </c>
      <c r="N695" t="s">
        <v>311</v>
      </c>
    </row>
    <row r="696" spans="6:14" x14ac:dyDescent="0.2">
      <c r="F696">
        <v>698</v>
      </c>
      <c r="G696">
        <v>57</v>
      </c>
      <c r="H696" s="18">
        <v>123500</v>
      </c>
      <c r="I696" t="s">
        <v>311</v>
      </c>
      <c r="K696">
        <v>694</v>
      </c>
      <c r="L696">
        <v>5400</v>
      </c>
      <c r="M696">
        <v>108480</v>
      </c>
      <c r="N696" t="s">
        <v>311</v>
      </c>
    </row>
    <row r="697" spans="6:14" x14ac:dyDescent="0.2">
      <c r="F697">
        <v>699</v>
      </c>
      <c r="G697">
        <v>65</v>
      </c>
      <c r="H697" s="18">
        <v>138500</v>
      </c>
      <c r="I697" t="s">
        <v>311</v>
      </c>
      <c r="K697">
        <v>695</v>
      </c>
      <c r="L697">
        <v>6120</v>
      </c>
      <c r="M697">
        <v>141500</v>
      </c>
      <c r="N697" t="s">
        <v>311</v>
      </c>
    </row>
    <row r="698" spans="6:14" x14ac:dyDescent="0.2">
      <c r="F698">
        <v>700</v>
      </c>
      <c r="G698">
        <v>59</v>
      </c>
      <c r="H698" s="18">
        <v>196000</v>
      </c>
      <c r="I698" t="s">
        <v>311</v>
      </c>
      <c r="K698">
        <v>696</v>
      </c>
      <c r="L698">
        <v>13811</v>
      </c>
      <c r="M698">
        <v>176000</v>
      </c>
      <c r="N698" t="s">
        <v>311</v>
      </c>
    </row>
    <row r="699" spans="6:14" x14ac:dyDescent="0.2">
      <c r="F699">
        <v>701</v>
      </c>
      <c r="G699">
        <v>85</v>
      </c>
      <c r="H699" s="18">
        <v>312500</v>
      </c>
      <c r="I699" t="s">
        <v>311</v>
      </c>
      <c r="K699">
        <v>697</v>
      </c>
      <c r="L699">
        <v>6000</v>
      </c>
      <c r="M699">
        <v>89000</v>
      </c>
      <c r="N699" t="s">
        <v>311</v>
      </c>
    </row>
    <row r="700" spans="6:14" x14ac:dyDescent="0.2">
      <c r="F700">
        <v>702</v>
      </c>
      <c r="G700">
        <v>80</v>
      </c>
      <c r="H700" s="18">
        <v>140000</v>
      </c>
      <c r="I700" t="s">
        <v>311</v>
      </c>
      <c r="K700">
        <v>698</v>
      </c>
      <c r="L700">
        <v>6420</v>
      </c>
      <c r="M700">
        <v>123500</v>
      </c>
      <c r="N700" t="s">
        <v>311</v>
      </c>
    </row>
    <row r="701" spans="6:14" x14ac:dyDescent="0.2">
      <c r="F701">
        <v>704</v>
      </c>
      <c r="G701">
        <v>76</v>
      </c>
      <c r="H701" s="18">
        <v>140000</v>
      </c>
      <c r="I701" t="s">
        <v>311</v>
      </c>
      <c r="K701">
        <v>699</v>
      </c>
      <c r="L701">
        <v>8450</v>
      </c>
      <c r="M701">
        <v>138500</v>
      </c>
      <c r="N701" t="s">
        <v>311</v>
      </c>
    </row>
    <row r="702" spans="6:14" x14ac:dyDescent="0.2">
      <c r="F702">
        <v>705</v>
      </c>
      <c r="G702">
        <v>70</v>
      </c>
      <c r="H702" s="18">
        <v>213000</v>
      </c>
      <c r="I702" t="s">
        <v>311</v>
      </c>
      <c r="K702">
        <v>700</v>
      </c>
      <c r="L702">
        <v>4282</v>
      </c>
      <c r="M702">
        <v>196000</v>
      </c>
      <c r="N702" t="s">
        <v>311</v>
      </c>
    </row>
    <row r="703" spans="6:14" x14ac:dyDescent="0.2">
      <c r="F703">
        <v>706</v>
      </c>
      <c r="G703">
        <v>70</v>
      </c>
      <c r="H703" s="18">
        <v>55000</v>
      </c>
      <c r="I703" t="s">
        <v>311</v>
      </c>
      <c r="K703">
        <v>701</v>
      </c>
      <c r="L703">
        <v>14331</v>
      </c>
      <c r="M703">
        <v>312500</v>
      </c>
      <c r="N703" t="s">
        <v>311</v>
      </c>
    </row>
    <row r="704" spans="6:14" x14ac:dyDescent="0.2">
      <c r="F704">
        <v>707</v>
      </c>
      <c r="G704">
        <v>69</v>
      </c>
      <c r="H704" s="18">
        <v>302000</v>
      </c>
      <c r="I704" t="s">
        <v>311</v>
      </c>
      <c r="K704">
        <v>702</v>
      </c>
      <c r="L704">
        <v>9600</v>
      </c>
      <c r="M704">
        <v>140000</v>
      </c>
      <c r="N704" t="s">
        <v>311</v>
      </c>
    </row>
    <row r="705" spans="6:14" x14ac:dyDescent="0.2">
      <c r="F705">
        <v>708</v>
      </c>
      <c r="G705">
        <v>48</v>
      </c>
      <c r="H705" s="18">
        <v>254000</v>
      </c>
      <c r="I705" t="s">
        <v>311</v>
      </c>
      <c r="K705">
        <v>703</v>
      </c>
      <c r="L705">
        <v>12438</v>
      </c>
      <c r="M705">
        <v>361919</v>
      </c>
      <c r="N705" t="s">
        <v>311</v>
      </c>
    </row>
    <row r="706" spans="6:14" x14ac:dyDescent="0.2">
      <c r="F706">
        <v>709</v>
      </c>
      <c r="G706">
        <v>65</v>
      </c>
      <c r="H706" s="18">
        <v>179540</v>
      </c>
      <c r="I706" t="s">
        <v>311</v>
      </c>
      <c r="K706">
        <v>704</v>
      </c>
      <c r="L706">
        <v>7630</v>
      </c>
      <c r="M706">
        <v>140000</v>
      </c>
      <c r="N706" t="s">
        <v>311</v>
      </c>
    </row>
    <row r="707" spans="6:14" x14ac:dyDescent="0.2">
      <c r="F707">
        <v>710</v>
      </c>
      <c r="G707">
        <v>69</v>
      </c>
      <c r="H707" s="18">
        <v>109900</v>
      </c>
      <c r="I707" t="s">
        <v>311</v>
      </c>
      <c r="K707">
        <v>705</v>
      </c>
      <c r="L707">
        <v>8400</v>
      </c>
      <c r="M707">
        <v>213000</v>
      </c>
      <c r="N707" t="s">
        <v>311</v>
      </c>
    </row>
    <row r="708" spans="6:14" x14ac:dyDescent="0.2">
      <c r="F708">
        <v>711</v>
      </c>
      <c r="G708">
        <v>56</v>
      </c>
      <c r="H708" s="18">
        <v>52000</v>
      </c>
      <c r="I708" t="s">
        <v>311</v>
      </c>
      <c r="K708">
        <v>706</v>
      </c>
      <c r="L708">
        <v>5600</v>
      </c>
      <c r="M708">
        <v>55000</v>
      </c>
      <c r="N708" t="s">
        <v>311</v>
      </c>
    </row>
    <row r="709" spans="6:14" x14ac:dyDescent="0.2">
      <c r="F709">
        <v>712</v>
      </c>
      <c r="G709">
        <v>66</v>
      </c>
      <c r="H709" s="18">
        <v>102776</v>
      </c>
      <c r="I709" t="s">
        <v>311</v>
      </c>
      <c r="K709">
        <v>708</v>
      </c>
      <c r="L709">
        <v>6240</v>
      </c>
      <c r="M709">
        <v>254000</v>
      </c>
      <c r="N709" t="s">
        <v>311</v>
      </c>
    </row>
    <row r="710" spans="6:14" x14ac:dyDescent="0.2">
      <c r="F710">
        <v>713</v>
      </c>
      <c r="G710">
        <v>40</v>
      </c>
      <c r="H710" s="18">
        <v>189000</v>
      </c>
      <c r="I710" t="s">
        <v>311</v>
      </c>
      <c r="K710">
        <v>709</v>
      </c>
      <c r="L710">
        <v>9018</v>
      </c>
      <c r="M710">
        <v>179540</v>
      </c>
      <c r="N710" t="s">
        <v>311</v>
      </c>
    </row>
    <row r="711" spans="6:14" x14ac:dyDescent="0.2">
      <c r="F711">
        <v>714</v>
      </c>
      <c r="G711">
        <v>60</v>
      </c>
      <c r="H711" s="18">
        <v>129000</v>
      </c>
      <c r="I711" t="s">
        <v>311</v>
      </c>
      <c r="K711">
        <v>710</v>
      </c>
      <c r="L711">
        <v>7162</v>
      </c>
      <c r="M711">
        <v>109900</v>
      </c>
      <c r="N711" t="s">
        <v>311</v>
      </c>
    </row>
    <row r="712" spans="6:14" x14ac:dyDescent="0.2">
      <c r="F712">
        <v>715</v>
      </c>
      <c r="G712">
        <v>69</v>
      </c>
      <c r="H712" s="18">
        <v>130500</v>
      </c>
      <c r="I712" t="s">
        <v>311</v>
      </c>
      <c r="K712">
        <v>711</v>
      </c>
      <c r="L712">
        <v>4130</v>
      </c>
      <c r="M712">
        <v>52000</v>
      </c>
      <c r="N712" t="s">
        <v>311</v>
      </c>
    </row>
    <row r="713" spans="6:14" x14ac:dyDescent="0.2">
      <c r="F713">
        <v>716</v>
      </c>
      <c r="G713">
        <v>78</v>
      </c>
      <c r="H713" s="18">
        <v>165000</v>
      </c>
      <c r="I713" t="s">
        <v>311</v>
      </c>
      <c r="K713">
        <v>712</v>
      </c>
      <c r="L713">
        <v>8712</v>
      </c>
      <c r="M713">
        <v>102776</v>
      </c>
      <c r="N713" t="s">
        <v>311</v>
      </c>
    </row>
    <row r="714" spans="6:14" x14ac:dyDescent="0.2">
      <c r="F714">
        <v>717</v>
      </c>
      <c r="G714">
        <v>60</v>
      </c>
      <c r="H714" s="18">
        <v>159500</v>
      </c>
      <c r="I714" t="s">
        <v>311</v>
      </c>
      <c r="K714">
        <v>713</v>
      </c>
      <c r="L714">
        <v>4671</v>
      </c>
      <c r="M714">
        <v>189000</v>
      </c>
      <c r="N714" t="s">
        <v>311</v>
      </c>
    </row>
    <row r="715" spans="6:14" x14ac:dyDescent="0.2">
      <c r="F715">
        <v>718</v>
      </c>
      <c r="G715">
        <v>80</v>
      </c>
      <c r="H715" s="18">
        <v>157000</v>
      </c>
      <c r="I715" t="s">
        <v>311</v>
      </c>
      <c r="K715">
        <v>714</v>
      </c>
      <c r="L715">
        <v>9873</v>
      </c>
      <c r="M715">
        <v>129000</v>
      </c>
      <c r="N715" t="s">
        <v>311</v>
      </c>
    </row>
    <row r="716" spans="6:14" x14ac:dyDescent="0.2">
      <c r="F716">
        <v>720</v>
      </c>
      <c r="G716">
        <v>69</v>
      </c>
      <c r="H716" s="18">
        <v>128500</v>
      </c>
      <c r="I716" t="s">
        <v>311</v>
      </c>
      <c r="K716">
        <v>715</v>
      </c>
      <c r="L716">
        <v>13517</v>
      </c>
      <c r="M716">
        <v>130500</v>
      </c>
      <c r="N716" t="s">
        <v>311</v>
      </c>
    </row>
    <row r="717" spans="6:14" x14ac:dyDescent="0.2">
      <c r="F717">
        <v>721</v>
      </c>
      <c r="G717">
        <v>69</v>
      </c>
      <c r="H717" s="18">
        <v>275000</v>
      </c>
      <c r="I717" t="s">
        <v>311</v>
      </c>
      <c r="K717">
        <v>716</v>
      </c>
      <c r="L717">
        <v>10140</v>
      </c>
      <c r="M717">
        <v>165000</v>
      </c>
      <c r="N717" t="s">
        <v>311</v>
      </c>
    </row>
    <row r="718" spans="6:14" x14ac:dyDescent="0.2">
      <c r="F718">
        <v>722</v>
      </c>
      <c r="G718">
        <v>69</v>
      </c>
      <c r="H718" s="18">
        <v>143000</v>
      </c>
      <c r="I718" t="s">
        <v>311</v>
      </c>
      <c r="K718">
        <v>717</v>
      </c>
      <c r="L718">
        <v>10800</v>
      </c>
      <c r="M718">
        <v>159500</v>
      </c>
      <c r="N718" t="s">
        <v>311</v>
      </c>
    </row>
    <row r="719" spans="6:14" x14ac:dyDescent="0.2">
      <c r="F719">
        <v>723</v>
      </c>
      <c r="G719">
        <v>70</v>
      </c>
      <c r="H719" s="18">
        <v>124500</v>
      </c>
      <c r="I719" t="s">
        <v>311</v>
      </c>
      <c r="K719">
        <v>718</v>
      </c>
      <c r="L719">
        <v>10000</v>
      </c>
      <c r="M719">
        <v>157000</v>
      </c>
      <c r="N719" t="s">
        <v>311</v>
      </c>
    </row>
    <row r="720" spans="6:14" x14ac:dyDescent="0.2">
      <c r="F720">
        <v>724</v>
      </c>
      <c r="G720">
        <v>60</v>
      </c>
      <c r="H720" s="18">
        <v>135000</v>
      </c>
      <c r="I720" t="s">
        <v>311</v>
      </c>
      <c r="K720">
        <v>719</v>
      </c>
      <c r="L720">
        <v>10542</v>
      </c>
      <c r="M720">
        <v>341000</v>
      </c>
      <c r="N720" t="s">
        <v>311</v>
      </c>
    </row>
    <row r="721" spans="6:14" x14ac:dyDescent="0.2">
      <c r="F721">
        <v>725</v>
      </c>
      <c r="G721">
        <v>86</v>
      </c>
      <c r="H721" s="18">
        <v>320000</v>
      </c>
      <c r="I721" t="s">
        <v>311</v>
      </c>
      <c r="K721">
        <v>720</v>
      </c>
      <c r="L721">
        <v>9920</v>
      </c>
      <c r="M721">
        <v>128500</v>
      </c>
      <c r="N721" t="s">
        <v>311</v>
      </c>
    </row>
    <row r="722" spans="6:14" x14ac:dyDescent="0.2">
      <c r="F722">
        <v>726</v>
      </c>
      <c r="G722">
        <v>60</v>
      </c>
      <c r="H722" s="18">
        <v>120500</v>
      </c>
      <c r="I722" t="s">
        <v>311</v>
      </c>
      <c r="K722">
        <v>721</v>
      </c>
      <c r="L722">
        <v>6563</v>
      </c>
      <c r="M722">
        <v>275000</v>
      </c>
      <c r="N722" t="s">
        <v>311</v>
      </c>
    </row>
    <row r="723" spans="6:14" x14ac:dyDescent="0.2">
      <c r="F723">
        <v>727</v>
      </c>
      <c r="G723">
        <v>69</v>
      </c>
      <c r="H723" s="18">
        <v>222000</v>
      </c>
      <c r="I723" t="s">
        <v>311</v>
      </c>
      <c r="K723">
        <v>722</v>
      </c>
      <c r="L723">
        <v>4426</v>
      </c>
      <c r="M723">
        <v>143000</v>
      </c>
      <c r="N723" t="s">
        <v>311</v>
      </c>
    </row>
    <row r="724" spans="6:14" x14ac:dyDescent="0.2">
      <c r="F724">
        <v>728</v>
      </c>
      <c r="G724">
        <v>64</v>
      </c>
      <c r="H724" s="18">
        <v>194500</v>
      </c>
      <c r="I724" t="s">
        <v>311</v>
      </c>
      <c r="K724">
        <v>723</v>
      </c>
      <c r="L724">
        <v>8120</v>
      </c>
      <c r="M724">
        <v>124500</v>
      </c>
      <c r="N724" t="s">
        <v>311</v>
      </c>
    </row>
    <row r="725" spans="6:14" x14ac:dyDescent="0.2">
      <c r="F725">
        <v>729</v>
      </c>
      <c r="G725">
        <v>85</v>
      </c>
      <c r="H725" s="18">
        <v>110000</v>
      </c>
      <c r="I725" t="s">
        <v>311</v>
      </c>
      <c r="K725">
        <v>724</v>
      </c>
      <c r="L725">
        <v>8172</v>
      </c>
      <c r="M725">
        <v>135000</v>
      </c>
      <c r="N725" t="s">
        <v>311</v>
      </c>
    </row>
    <row r="726" spans="6:14" x14ac:dyDescent="0.2">
      <c r="F726">
        <v>730</v>
      </c>
      <c r="G726">
        <v>52</v>
      </c>
      <c r="H726" s="18">
        <v>103000</v>
      </c>
      <c r="I726" t="s">
        <v>311</v>
      </c>
      <c r="K726">
        <v>725</v>
      </c>
      <c r="L726">
        <v>13286</v>
      </c>
      <c r="M726">
        <v>320000</v>
      </c>
      <c r="N726" t="s">
        <v>311</v>
      </c>
    </row>
    <row r="727" spans="6:14" x14ac:dyDescent="0.2">
      <c r="F727">
        <v>731</v>
      </c>
      <c r="G727">
        <v>39</v>
      </c>
      <c r="H727" s="18">
        <v>236500</v>
      </c>
      <c r="I727" t="s">
        <v>311</v>
      </c>
      <c r="K727">
        <v>726</v>
      </c>
      <c r="L727">
        <v>6960</v>
      </c>
      <c r="M727">
        <v>120500</v>
      </c>
      <c r="N727" t="s">
        <v>311</v>
      </c>
    </row>
    <row r="728" spans="6:14" x14ac:dyDescent="0.2">
      <c r="F728">
        <v>732</v>
      </c>
      <c r="G728">
        <v>73</v>
      </c>
      <c r="H728" s="18">
        <v>187500</v>
      </c>
      <c r="I728" t="s">
        <v>311</v>
      </c>
      <c r="K728">
        <v>728</v>
      </c>
      <c r="L728">
        <v>7314</v>
      </c>
      <c r="M728">
        <v>194500</v>
      </c>
      <c r="N728" t="s">
        <v>311</v>
      </c>
    </row>
    <row r="729" spans="6:14" x14ac:dyDescent="0.2">
      <c r="F729">
        <v>733</v>
      </c>
      <c r="G729">
        <v>75</v>
      </c>
      <c r="H729" s="18">
        <v>222500</v>
      </c>
      <c r="I729" t="s">
        <v>311</v>
      </c>
      <c r="K729">
        <v>729</v>
      </c>
      <c r="L729">
        <v>11475</v>
      </c>
      <c r="M729">
        <v>110000</v>
      </c>
      <c r="N729" t="s">
        <v>311</v>
      </c>
    </row>
    <row r="730" spans="6:14" x14ac:dyDescent="0.2">
      <c r="F730">
        <v>734</v>
      </c>
      <c r="G730">
        <v>80</v>
      </c>
      <c r="H730" s="18">
        <v>131400</v>
      </c>
      <c r="I730" t="s">
        <v>311</v>
      </c>
      <c r="K730">
        <v>730</v>
      </c>
      <c r="L730">
        <v>6240</v>
      </c>
      <c r="M730">
        <v>103000</v>
      </c>
      <c r="N730" t="s">
        <v>311</v>
      </c>
    </row>
    <row r="731" spans="6:14" x14ac:dyDescent="0.2">
      <c r="F731">
        <v>735</v>
      </c>
      <c r="G731">
        <v>69</v>
      </c>
      <c r="H731" s="18">
        <v>108000</v>
      </c>
      <c r="I731" t="s">
        <v>311</v>
      </c>
      <c r="K731">
        <v>731</v>
      </c>
      <c r="L731">
        <v>5389</v>
      </c>
      <c r="M731">
        <v>236500</v>
      </c>
      <c r="N731" t="s">
        <v>311</v>
      </c>
    </row>
    <row r="732" spans="6:14" x14ac:dyDescent="0.2">
      <c r="F732">
        <v>736</v>
      </c>
      <c r="G732">
        <v>60</v>
      </c>
      <c r="H732" s="18">
        <v>163000</v>
      </c>
      <c r="I732" t="s">
        <v>311</v>
      </c>
      <c r="K732">
        <v>732</v>
      </c>
      <c r="L732">
        <v>9590</v>
      </c>
      <c r="M732">
        <v>187500</v>
      </c>
      <c r="N732" t="s">
        <v>311</v>
      </c>
    </row>
    <row r="733" spans="6:14" x14ac:dyDescent="0.2">
      <c r="F733">
        <v>737</v>
      </c>
      <c r="G733">
        <v>60</v>
      </c>
      <c r="H733" s="18">
        <v>93500</v>
      </c>
      <c r="I733" t="s">
        <v>311</v>
      </c>
      <c r="K733">
        <v>733</v>
      </c>
      <c r="L733">
        <v>11404</v>
      </c>
      <c r="M733">
        <v>222500</v>
      </c>
      <c r="N733" t="s">
        <v>311</v>
      </c>
    </row>
    <row r="734" spans="6:14" x14ac:dyDescent="0.2">
      <c r="F734">
        <v>738</v>
      </c>
      <c r="G734">
        <v>72</v>
      </c>
      <c r="H734" s="18">
        <v>239900</v>
      </c>
      <c r="I734" t="s">
        <v>311</v>
      </c>
      <c r="K734">
        <v>734</v>
      </c>
      <c r="L734">
        <v>10000</v>
      </c>
      <c r="M734">
        <v>131400</v>
      </c>
      <c r="N734" t="s">
        <v>311</v>
      </c>
    </row>
    <row r="735" spans="6:14" x14ac:dyDescent="0.2">
      <c r="F735">
        <v>739</v>
      </c>
      <c r="G735">
        <v>60</v>
      </c>
      <c r="H735" s="18">
        <v>179000</v>
      </c>
      <c r="I735" t="s">
        <v>311</v>
      </c>
      <c r="K735">
        <v>735</v>
      </c>
      <c r="L735">
        <v>8978</v>
      </c>
      <c r="M735">
        <v>108000</v>
      </c>
      <c r="N735" t="s">
        <v>311</v>
      </c>
    </row>
    <row r="736" spans="6:14" x14ac:dyDescent="0.2">
      <c r="F736">
        <v>740</v>
      </c>
      <c r="G736">
        <v>65</v>
      </c>
      <c r="H736" s="18">
        <v>190000</v>
      </c>
      <c r="I736" t="s">
        <v>311</v>
      </c>
      <c r="K736">
        <v>736</v>
      </c>
      <c r="L736">
        <v>10800</v>
      </c>
      <c r="M736">
        <v>163000</v>
      </c>
      <c r="N736" t="s">
        <v>311</v>
      </c>
    </row>
    <row r="737" spans="6:14" x14ac:dyDescent="0.2">
      <c r="F737">
        <v>741</v>
      </c>
      <c r="G737">
        <v>60</v>
      </c>
      <c r="H737" s="18">
        <v>132000</v>
      </c>
      <c r="I737" t="s">
        <v>311</v>
      </c>
      <c r="K737">
        <v>737</v>
      </c>
      <c r="L737">
        <v>8544</v>
      </c>
      <c r="M737">
        <v>93500</v>
      </c>
      <c r="N737" t="s">
        <v>311</v>
      </c>
    </row>
    <row r="738" spans="6:14" x14ac:dyDescent="0.2">
      <c r="F738">
        <v>742</v>
      </c>
      <c r="G738">
        <v>65</v>
      </c>
      <c r="H738" s="18">
        <v>142000</v>
      </c>
      <c r="I738" t="s">
        <v>311</v>
      </c>
      <c r="K738">
        <v>738</v>
      </c>
      <c r="L738">
        <v>10463</v>
      </c>
      <c r="M738">
        <v>239900</v>
      </c>
      <c r="N738" t="s">
        <v>311</v>
      </c>
    </row>
    <row r="739" spans="6:14" x14ac:dyDescent="0.2">
      <c r="F739">
        <v>743</v>
      </c>
      <c r="G739">
        <v>65</v>
      </c>
      <c r="H739" s="18">
        <v>179000</v>
      </c>
      <c r="I739" t="s">
        <v>311</v>
      </c>
      <c r="K739">
        <v>739</v>
      </c>
      <c r="L739">
        <v>10800</v>
      </c>
      <c r="M739">
        <v>179000</v>
      </c>
      <c r="N739" t="s">
        <v>311</v>
      </c>
    </row>
    <row r="740" spans="6:14" x14ac:dyDescent="0.2">
      <c r="F740">
        <v>744</v>
      </c>
      <c r="G740">
        <v>70</v>
      </c>
      <c r="H740" s="18">
        <v>175000</v>
      </c>
      <c r="I740" t="s">
        <v>311</v>
      </c>
      <c r="K740">
        <v>740</v>
      </c>
      <c r="L740">
        <v>9313</v>
      </c>
      <c r="M740">
        <v>190000</v>
      </c>
      <c r="N740" t="s">
        <v>311</v>
      </c>
    </row>
    <row r="741" spans="6:14" x14ac:dyDescent="0.2">
      <c r="F741">
        <v>745</v>
      </c>
      <c r="G741">
        <v>41</v>
      </c>
      <c r="H741" s="18">
        <v>180000</v>
      </c>
      <c r="I741" t="s">
        <v>311</v>
      </c>
      <c r="K741">
        <v>741</v>
      </c>
      <c r="L741">
        <v>9600</v>
      </c>
      <c r="M741">
        <v>132000</v>
      </c>
      <c r="N741" t="s">
        <v>311</v>
      </c>
    </row>
    <row r="742" spans="6:14" x14ac:dyDescent="0.2">
      <c r="F742">
        <v>746</v>
      </c>
      <c r="G742">
        <v>69</v>
      </c>
      <c r="H742" s="18">
        <v>299800</v>
      </c>
      <c r="I742" t="s">
        <v>311</v>
      </c>
      <c r="K742">
        <v>742</v>
      </c>
      <c r="L742">
        <v>6768</v>
      </c>
      <c r="M742">
        <v>142000</v>
      </c>
      <c r="N742" t="s">
        <v>311</v>
      </c>
    </row>
    <row r="743" spans="6:14" x14ac:dyDescent="0.2">
      <c r="F743">
        <v>747</v>
      </c>
      <c r="G743">
        <v>69</v>
      </c>
      <c r="H743" s="18">
        <v>236000</v>
      </c>
      <c r="I743" t="s">
        <v>311</v>
      </c>
      <c r="K743">
        <v>743</v>
      </c>
      <c r="L743">
        <v>8450</v>
      </c>
      <c r="M743">
        <v>179000</v>
      </c>
      <c r="N743" t="s">
        <v>311</v>
      </c>
    </row>
    <row r="744" spans="6:14" x14ac:dyDescent="0.2">
      <c r="F744">
        <v>748</v>
      </c>
      <c r="G744">
        <v>65</v>
      </c>
      <c r="H744" s="18">
        <v>265979</v>
      </c>
      <c r="I744" t="s">
        <v>311</v>
      </c>
      <c r="K744">
        <v>744</v>
      </c>
      <c r="L744">
        <v>12886</v>
      </c>
      <c r="M744">
        <v>175000</v>
      </c>
      <c r="N744" t="s">
        <v>311</v>
      </c>
    </row>
    <row r="745" spans="6:14" x14ac:dyDescent="0.2">
      <c r="F745">
        <v>749</v>
      </c>
      <c r="G745">
        <v>59</v>
      </c>
      <c r="H745" s="18">
        <v>260400</v>
      </c>
      <c r="I745" t="s">
        <v>311</v>
      </c>
      <c r="K745">
        <v>745</v>
      </c>
      <c r="L745">
        <v>5395</v>
      </c>
      <c r="M745">
        <v>180000</v>
      </c>
      <c r="N745" t="s">
        <v>311</v>
      </c>
    </row>
    <row r="746" spans="6:14" x14ac:dyDescent="0.2">
      <c r="F746">
        <v>750</v>
      </c>
      <c r="G746">
        <v>50</v>
      </c>
      <c r="H746" s="18">
        <v>98000</v>
      </c>
      <c r="I746" t="s">
        <v>311</v>
      </c>
      <c r="K746">
        <v>746</v>
      </c>
      <c r="L746">
        <v>8963</v>
      </c>
      <c r="M746">
        <v>299800</v>
      </c>
      <c r="N746" t="s">
        <v>311</v>
      </c>
    </row>
    <row r="747" spans="6:14" x14ac:dyDescent="0.2">
      <c r="F747">
        <v>751</v>
      </c>
      <c r="G747">
        <v>55</v>
      </c>
      <c r="H747" s="18">
        <v>96500</v>
      </c>
      <c r="I747" t="s">
        <v>311</v>
      </c>
      <c r="K747">
        <v>747</v>
      </c>
      <c r="L747">
        <v>8795</v>
      </c>
      <c r="M747">
        <v>236000</v>
      </c>
      <c r="N747" t="s">
        <v>311</v>
      </c>
    </row>
    <row r="748" spans="6:14" x14ac:dyDescent="0.2">
      <c r="F748">
        <v>752</v>
      </c>
      <c r="G748">
        <v>69</v>
      </c>
      <c r="H748" s="18">
        <v>162000</v>
      </c>
      <c r="I748" t="s">
        <v>311</v>
      </c>
      <c r="K748">
        <v>748</v>
      </c>
      <c r="L748">
        <v>11700</v>
      </c>
      <c r="M748">
        <v>265979</v>
      </c>
      <c r="N748" t="s">
        <v>311</v>
      </c>
    </row>
    <row r="749" spans="6:14" x14ac:dyDescent="0.2">
      <c r="F749">
        <v>753</v>
      </c>
      <c r="G749">
        <v>79</v>
      </c>
      <c r="H749" s="18">
        <v>217000</v>
      </c>
      <c r="I749" t="s">
        <v>311</v>
      </c>
      <c r="K749">
        <v>749</v>
      </c>
      <c r="L749">
        <v>10593</v>
      </c>
      <c r="M749">
        <v>260400</v>
      </c>
      <c r="N749" t="s">
        <v>311</v>
      </c>
    </row>
    <row r="750" spans="6:14" x14ac:dyDescent="0.2">
      <c r="F750">
        <v>754</v>
      </c>
      <c r="G750">
        <v>80</v>
      </c>
      <c r="H750" s="18">
        <v>275500</v>
      </c>
      <c r="I750" t="s">
        <v>311</v>
      </c>
      <c r="K750">
        <v>750</v>
      </c>
      <c r="L750">
        <v>8405</v>
      </c>
      <c r="M750">
        <v>98000</v>
      </c>
      <c r="N750" t="s">
        <v>311</v>
      </c>
    </row>
    <row r="751" spans="6:14" x14ac:dyDescent="0.2">
      <c r="F751">
        <v>755</v>
      </c>
      <c r="G751">
        <v>61</v>
      </c>
      <c r="H751" s="18">
        <v>156000</v>
      </c>
      <c r="I751" t="s">
        <v>311</v>
      </c>
      <c r="K751">
        <v>751</v>
      </c>
      <c r="L751">
        <v>8800</v>
      </c>
      <c r="M751">
        <v>96500</v>
      </c>
      <c r="N751" t="s">
        <v>311</v>
      </c>
    </row>
    <row r="752" spans="6:14" x14ac:dyDescent="0.2">
      <c r="F752">
        <v>756</v>
      </c>
      <c r="G752">
        <v>34</v>
      </c>
      <c r="H752" s="18">
        <v>172500</v>
      </c>
      <c r="I752" t="s">
        <v>311</v>
      </c>
      <c r="K752">
        <v>752</v>
      </c>
      <c r="L752">
        <v>7750</v>
      </c>
      <c r="M752">
        <v>162000</v>
      </c>
      <c r="N752" t="s">
        <v>311</v>
      </c>
    </row>
    <row r="753" spans="6:14" x14ac:dyDescent="0.2">
      <c r="F753">
        <v>757</v>
      </c>
      <c r="G753">
        <v>68</v>
      </c>
      <c r="H753" s="18">
        <v>212000</v>
      </c>
      <c r="I753" t="s">
        <v>311</v>
      </c>
      <c r="K753">
        <v>753</v>
      </c>
      <c r="L753">
        <v>9236</v>
      </c>
      <c r="M753">
        <v>217000</v>
      </c>
      <c r="N753" t="s">
        <v>311</v>
      </c>
    </row>
    <row r="754" spans="6:14" x14ac:dyDescent="0.2">
      <c r="F754">
        <v>758</v>
      </c>
      <c r="G754">
        <v>69</v>
      </c>
      <c r="H754" s="18">
        <v>158900</v>
      </c>
      <c r="I754" t="s">
        <v>311</v>
      </c>
      <c r="K754">
        <v>754</v>
      </c>
      <c r="L754">
        <v>10240</v>
      </c>
      <c r="M754">
        <v>275500</v>
      </c>
      <c r="N754" t="s">
        <v>311</v>
      </c>
    </row>
    <row r="755" spans="6:14" x14ac:dyDescent="0.2">
      <c r="F755">
        <v>759</v>
      </c>
      <c r="G755">
        <v>24</v>
      </c>
      <c r="H755" s="18">
        <v>179400</v>
      </c>
      <c r="I755" t="s">
        <v>311</v>
      </c>
      <c r="K755">
        <v>755</v>
      </c>
      <c r="L755">
        <v>7930</v>
      </c>
      <c r="M755">
        <v>156000</v>
      </c>
      <c r="N755" t="s">
        <v>311</v>
      </c>
    </row>
    <row r="756" spans="6:14" x14ac:dyDescent="0.2">
      <c r="F756">
        <v>760</v>
      </c>
      <c r="G756">
        <v>65</v>
      </c>
      <c r="H756" s="18">
        <v>290000</v>
      </c>
      <c r="I756" t="s">
        <v>311</v>
      </c>
      <c r="K756">
        <v>756</v>
      </c>
      <c r="L756">
        <v>3230</v>
      </c>
      <c r="M756">
        <v>172500</v>
      </c>
      <c r="N756" t="s">
        <v>311</v>
      </c>
    </row>
    <row r="757" spans="6:14" x14ac:dyDescent="0.2">
      <c r="F757">
        <v>761</v>
      </c>
      <c r="G757">
        <v>70</v>
      </c>
      <c r="H757" s="18">
        <v>127500</v>
      </c>
      <c r="I757" t="s">
        <v>311</v>
      </c>
      <c r="K757">
        <v>757</v>
      </c>
      <c r="L757">
        <v>10769</v>
      </c>
      <c r="M757">
        <v>212000</v>
      </c>
      <c r="N757" t="s">
        <v>311</v>
      </c>
    </row>
    <row r="758" spans="6:14" x14ac:dyDescent="0.2">
      <c r="F758">
        <v>762</v>
      </c>
      <c r="G758">
        <v>60</v>
      </c>
      <c r="H758" s="18">
        <v>100000</v>
      </c>
      <c r="I758" t="s">
        <v>311</v>
      </c>
      <c r="K758">
        <v>758</v>
      </c>
      <c r="L758">
        <v>11616</v>
      </c>
      <c r="M758">
        <v>158900</v>
      </c>
      <c r="N758" t="s">
        <v>311</v>
      </c>
    </row>
    <row r="759" spans="6:14" x14ac:dyDescent="0.2">
      <c r="F759">
        <v>763</v>
      </c>
      <c r="G759">
        <v>72</v>
      </c>
      <c r="H759" s="18">
        <v>215200</v>
      </c>
      <c r="I759" t="s">
        <v>311</v>
      </c>
      <c r="K759">
        <v>759</v>
      </c>
      <c r="L759">
        <v>2280</v>
      </c>
      <c r="M759">
        <v>179400</v>
      </c>
      <c r="N759" t="s">
        <v>311</v>
      </c>
    </row>
    <row r="760" spans="6:14" x14ac:dyDescent="0.2">
      <c r="F760">
        <v>764</v>
      </c>
      <c r="G760">
        <v>82</v>
      </c>
      <c r="H760" s="18">
        <v>337000</v>
      </c>
      <c r="I760" t="s">
        <v>311</v>
      </c>
      <c r="K760">
        <v>760</v>
      </c>
      <c r="L760">
        <v>12257</v>
      </c>
      <c r="M760">
        <v>290000</v>
      </c>
      <c r="N760" t="s">
        <v>311</v>
      </c>
    </row>
    <row r="761" spans="6:14" x14ac:dyDescent="0.2">
      <c r="F761">
        <v>765</v>
      </c>
      <c r="G761">
        <v>30</v>
      </c>
      <c r="H761" s="18">
        <v>270000</v>
      </c>
      <c r="I761" t="s">
        <v>311</v>
      </c>
      <c r="K761">
        <v>761</v>
      </c>
      <c r="L761">
        <v>9100</v>
      </c>
      <c r="M761">
        <v>127500</v>
      </c>
      <c r="N761" t="s">
        <v>311</v>
      </c>
    </row>
    <row r="762" spans="6:14" x14ac:dyDescent="0.2">
      <c r="F762">
        <v>766</v>
      </c>
      <c r="G762">
        <v>75</v>
      </c>
      <c r="H762" s="18">
        <v>264132</v>
      </c>
      <c r="I762" t="s">
        <v>311</v>
      </c>
      <c r="K762">
        <v>762</v>
      </c>
      <c r="L762">
        <v>6911</v>
      </c>
      <c r="M762">
        <v>100000</v>
      </c>
      <c r="N762" t="s">
        <v>311</v>
      </c>
    </row>
    <row r="763" spans="6:14" x14ac:dyDescent="0.2">
      <c r="F763">
        <v>767</v>
      </c>
      <c r="G763">
        <v>80</v>
      </c>
      <c r="H763" s="18">
        <v>196500</v>
      </c>
      <c r="I763" t="s">
        <v>311</v>
      </c>
      <c r="K763">
        <v>763</v>
      </c>
      <c r="L763">
        <v>8640</v>
      </c>
      <c r="M763">
        <v>215200</v>
      </c>
      <c r="N763" t="s">
        <v>311</v>
      </c>
    </row>
    <row r="764" spans="6:14" x14ac:dyDescent="0.2">
      <c r="F764">
        <v>768</v>
      </c>
      <c r="G764">
        <v>75</v>
      </c>
      <c r="H764" s="18">
        <v>160000</v>
      </c>
      <c r="I764" t="s">
        <v>311</v>
      </c>
      <c r="K764">
        <v>764</v>
      </c>
      <c r="L764">
        <v>9430</v>
      </c>
      <c r="M764">
        <v>337000</v>
      </c>
      <c r="N764" t="s">
        <v>311</v>
      </c>
    </row>
    <row r="765" spans="6:14" x14ac:dyDescent="0.2">
      <c r="F765">
        <v>769</v>
      </c>
      <c r="G765">
        <v>70</v>
      </c>
      <c r="H765" s="18">
        <v>216837</v>
      </c>
      <c r="I765" t="s">
        <v>311</v>
      </c>
      <c r="K765">
        <v>765</v>
      </c>
      <c r="L765">
        <v>9549</v>
      </c>
      <c r="M765">
        <v>270000</v>
      </c>
      <c r="N765" t="s">
        <v>311</v>
      </c>
    </row>
    <row r="766" spans="6:14" x14ac:dyDescent="0.2">
      <c r="F766">
        <v>771</v>
      </c>
      <c r="G766">
        <v>69</v>
      </c>
      <c r="H766" s="18">
        <v>134900</v>
      </c>
      <c r="I766" t="s">
        <v>311</v>
      </c>
      <c r="K766">
        <v>766</v>
      </c>
      <c r="L766">
        <v>14587</v>
      </c>
      <c r="M766">
        <v>264132</v>
      </c>
      <c r="N766" t="s">
        <v>311</v>
      </c>
    </row>
    <row r="767" spans="6:14" x14ac:dyDescent="0.2">
      <c r="F767">
        <v>772</v>
      </c>
      <c r="G767">
        <v>67</v>
      </c>
      <c r="H767" s="18">
        <v>102000</v>
      </c>
      <c r="I767" t="s">
        <v>311</v>
      </c>
      <c r="K767">
        <v>767</v>
      </c>
      <c r="L767">
        <v>10421</v>
      </c>
      <c r="M767">
        <v>196500</v>
      </c>
      <c r="N767" t="s">
        <v>311</v>
      </c>
    </row>
    <row r="768" spans="6:14" x14ac:dyDescent="0.2">
      <c r="F768">
        <v>773</v>
      </c>
      <c r="G768">
        <v>94</v>
      </c>
      <c r="H768" s="18">
        <v>107000</v>
      </c>
      <c r="I768" t="s">
        <v>311</v>
      </c>
      <c r="K768">
        <v>768</v>
      </c>
      <c r="L768">
        <v>12508</v>
      </c>
      <c r="M768">
        <v>160000</v>
      </c>
      <c r="N768" t="s">
        <v>311</v>
      </c>
    </row>
    <row r="769" spans="6:14" x14ac:dyDescent="0.2">
      <c r="F769">
        <v>774</v>
      </c>
      <c r="G769">
        <v>70</v>
      </c>
      <c r="H769" s="18">
        <v>114500</v>
      </c>
      <c r="I769" t="s">
        <v>311</v>
      </c>
      <c r="K769">
        <v>769</v>
      </c>
      <c r="L769">
        <v>9100</v>
      </c>
      <c r="M769">
        <v>216837</v>
      </c>
      <c r="N769" t="s">
        <v>311</v>
      </c>
    </row>
    <row r="770" spans="6:14" x14ac:dyDescent="0.2">
      <c r="F770">
        <v>776</v>
      </c>
      <c r="G770">
        <v>32</v>
      </c>
      <c r="H770" s="18">
        <v>162000</v>
      </c>
      <c r="I770" t="s">
        <v>311</v>
      </c>
      <c r="K770">
        <v>771</v>
      </c>
      <c r="L770">
        <v>7252</v>
      </c>
      <c r="M770">
        <v>134900</v>
      </c>
      <c r="N770" t="s">
        <v>311</v>
      </c>
    </row>
    <row r="771" spans="6:14" x14ac:dyDescent="0.2">
      <c r="F771">
        <v>777</v>
      </c>
      <c r="G771">
        <v>86</v>
      </c>
      <c r="H771" s="18">
        <v>221500</v>
      </c>
      <c r="I771" t="s">
        <v>311</v>
      </c>
      <c r="K771">
        <v>772</v>
      </c>
      <c r="L771">
        <v>8877</v>
      </c>
      <c r="M771">
        <v>102000</v>
      </c>
      <c r="N771" t="s">
        <v>311</v>
      </c>
    </row>
    <row r="772" spans="6:14" x14ac:dyDescent="0.2">
      <c r="F772">
        <v>778</v>
      </c>
      <c r="G772">
        <v>100</v>
      </c>
      <c r="H772" s="18">
        <v>142500</v>
      </c>
      <c r="I772" t="s">
        <v>311</v>
      </c>
      <c r="K772">
        <v>773</v>
      </c>
      <c r="L772">
        <v>7819</v>
      </c>
      <c r="M772">
        <v>107000</v>
      </c>
      <c r="N772" t="s">
        <v>311</v>
      </c>
    </row>
    <row r="773" spans="6:14" x14ac:dyDescent="0.2">
      <c r="F773">
        <v>779</v>
      </c>
      <c r="G773">
        <v>60</v>
      </c>
      <c r="H773" s="18">
        <v>144000</v>
      </c>
      <c r="I773" t="s">
        <v>311</v>
      </c>
      <c r="K773">
        <v>774</v>
      </c>
      <c r="L773">
        <v>10150</v>
      </c>
      <c r="M773">
        <v>114500</v>
      </c>
      <c r="N773" t="s">
        <v>311</v>
      </c>
    </row>
    <row r="774" spans="6:14" x14ac:dyDescent="0.2">
      <c r="F774">
        <v>780</v>
      </c>
      <c r="G774">
        <v>78</v>
      </c>
      <c r="H774" s="18">
        <v>135000</v>
      </c>
      <c r="I774" t="s">
        <v>311</v>
      </c>
      <c r="K774">
        <v>775</v>
      </c>
      <c r="L774">
        <v>14226</v>
      </c>
      <c r="M774">
        <v>395000</v>
      </c>
      <c r="N774" t="s">
        <v>311</v>
      </c>
    </row>
    <row r="775" spans="6:14" x14ac:dyDescent="0.2">
      <c r="F775">
        <v>781</v>
      </c>
      <c r="G775">
        <v>63</v>
      </c>
      <c r="H775" s="18">
        <v>176000</v>
      </c>
      <c r="I775" t="s">
        <v>311</v>
      </c>
      <c r="K775">
        <v>776</v>
      </c>
      <c r="L775">
        <v>4500</v>
      </c>
      <c r="M775">
        <v>162000</v>
      </c>
      <c r="N775" t="s">
        <v>311</v>
      </c>
    </row>
    <row r="776" spans="6:14" x14ac:dyDescent="0.2">
      <c r="F776">
        <v>782</v>
      </c>
      <c r="G776">
        <v>65</v>
      </c>
      <c r="H776" s="18">
        <v>175900</v>
      </c>
      <c r="I776" t="s">
        <v>311</v>
      </c>
      <c r="K776">
        <v>777</v>
      </c>
      <c r="L776">
        <v>11210</v>
      </c>
      <c r="M776">
        <v>221500</v>
      </c>
      <c r="N776" t="s">
        <v>311</v>
      </c>
    </row>
    <row r="777" spans="6:14" x14ac:dyDescent="0.2">
      <c r="F777">
        <v>783</v>
      </c>
      <c r="G777">
        <v>67</v>
      </c>
      <c r="H777" s="18">
        <v>187100</v>
      </c>
      <c r="I777" t="s">
        <v>311</v>
      </c>
      <c r="K777">
        <v>778</v>
      </c>
      <c r="L777">
        <v>13350</v>
      </c>
      <c r="M777">
        <v>142500</v>
      </c>
      <c r="N777" t="s">
        <v>311</v>
      </c>
    </row>
    <row r="778" spans="6:14" x14ac:dyDescent="0.2">
      <c r="F778">
        <v>784</v>
      </c>
      <c r="G778">
        <v>69</v>
      </c>
      <c r="H778" s="18">
        <v>165500</v>
      </c>
      <c r="I778" t="s">
        <v>311</v>
      </c>
      <c r="K778">
        <v>779</v>
      </c>
      <c r="L778">
        <v>8400</v>
      </c>
      <c r="M778">
        <v>144000</v>
      </c>
      <c r="N778" t="s">
        <v>311</v>
      </c>
    </row>
    <row r="779" spans="6:14" x14ac:dyDescent="0.2">
      <c r="F779">
        <v>785</v>
      </c>
      <c r="G779">
        <v>35</v>
      </c>
      <c r="H779" s="18">
        <v>128000</v>
      </c>
      <c r="I779" t="s">
        <v>311</v>
      </c>
      <c r="K779">
        <v>780</v>
      </c>
      <c r="L779">
        <v>10530</v>
      </c>
      <c r="M779">
        <v>135000</v>
      </c>
      <c r="N779" t="s">
        <v>311</v>
      </c>
    </row>
    <row r="780" spans="6:14" x14ac:dyDescent="0.2">
      <c r="F780">
        <v>786</v>
      </c>
      <c r="G780">
        <v>69</v>
      </c>
      <c r="H780" s="18">
        <v>161500</v>
      </c>
      <c r="I780" t="s">
        <v>311</v>
      </c>
      <c r="K780">
        <v>781</v>
      </c>
      <c r="L780">
        <v>7875</v>
      </c>
      <c r="M780">
        <v>176000</v>
      </c>
      <c r="N780" t="s">
        <v>311</v>
      </c>
    </row>
    <row r="781" spans="6:14" x14ac:dyDescent="0.2">
      <c r="F781">
        <v>787</v>
      </c>
      <c r="G781">
        <v>60</v>
      </c>
      <c r="H781" s="18">
        <v>139000</v>
      </c>
      <c r="I781" t="s">
        <v>311</v>
      </c>
      <c r="K781">
        <v>782</v>
      </c>
      <c r="L781">
        <v>7153</v>
      </c>
      <c r="M781">
        <v>175900</v>
      </c>
      <c r="N781" t="s">
        <v>311</v>
      </c>
    </row>
    <row r="782" spans="6:14" x14ac:dyDescent="0.2">
      <c r="F782">
        <v>788</v>
      </c>
      <c r="G782">
        <v>76</v>
      </c>
      <c r="H782" s="18">
        <v>233000</v>
      </c>
      <c r="I782" t="s">
        <v>311</v>
      </c>
      <c r="K782">
        <v>783</v>
      </c>
      <c r="L782">
        <v>16285</v>
      </c>
      <c r="M782">
        <v>187100</v>
      </c>
      <c r="N782" t="s">
        <v>311</v>
      </c>
    </row>
    <row r="783" spans="6:14" x14ac:dyDescent="0.2">
      <c r="F783">
        <v>789</v>
      </c>
      <c r="G783">
        <v>50</v>
      </c>
      <c r="H783" s="18">
        <v>107900</v>
      </c>
      <c r="I783" t="s">
        <v>311</v>
      </c>
      <c r="K783">
        <v>784</v>
      </c>
      <c r="L783">
        <v>9101</v>
      </c>
      <c r="M783">
        <v>165500</v>
      </c>
      <c r="N783" t="s">
        <v>311</v>
      </c>
    </row>
    <row r="784" spans="6:14" x14ac:dyDescent="0.2">
      <c r="F784">
        <v>790</v>
      </c>
      <c r="G784">
        <v>69</v>
      </c>
      <c r="H784" s="18">
        <v>187500</v>
      </c>
      <c r="I784" t="s">
        <v>311</v>
      </c>
      <c r="K784">
        <v>785</v>
      </c>
      <c r="L784">
        <v>6300</v>
      </c>
      <c r="M784">
        <v>128000</v>
      </c>
      <c r="N784" t="s">
        <v>311</v>
      </c>
    </row>
    <row r="785" spans="6:14" x14ac:dyDescent="0.2">
      <c r="F785">
        <v>791</v>
      </c>
      <c r="G785">
        <v>43</v>
      </c>
      <c r="H785" s="18">
        <v>160200</v>
      </c>
      <c r="I785" t="s">
        <v>311</v>
      </c>
      <c r="K785">
        <v>786</v>
      </c>
      <c r="L785">
        <v>9790</v>
      </c>
      <c r="M785">
        <v>161500</v>
      </c>
      <c r="N785" t="s">
        <v>311</v>
      </c>
    </row>
    <row r="786" spans="6:14" x14ac:dyDescent="0.2">
      <c r="F786">
        <v>792</v>
      </c>
      <c r="G786">
        <v>69</v>
      </c>
      <c r="H786" s="18">
        <v>146800</v>
      </c>
      <c r="I786" t="s">
        <v>311</v>
      </c>
      <c r="K786">
        <v>787</v>
      </c>
      <c r="L786">
        <v>10800</v>
      </c>
      <c r="M786">
        <v>139000</v>
      </c>
      <c r="N786" t="s">
        <v>311</v>
      </c>
    </row>
    <row r="787" spans="6:14" x14ac:dyDescent="0.2">
      <c r="F787">
        <v>793</v>
      </c>
      <c r="G787">
        <v>92</v>
      </c>
      <c r="H787" s="18">
        <v>269790</v>
      </c>
      <c r="I787" t="s">
        <v>311</v>
      </c>
      <c r="K787">
        <v>788</v>
      </c>
      <c r="L787">
        <v>10142</v>
      </c>
      <c r="M787">
        <v>233000</v>
      </c>
      <c r="N787" t="s">
        <v>311</v>
      </c>
    </row>
    <row r="788" spans="6:14" x14ac:dyDescent="0.2">
      <c r="F788">
        <v>794</v>
      </c>
      <c r="G788">
        <v>76</v>
      </c>
      <c r="H788" s="18">
        <v>225000</v>
      </c>
      <c r="I788" t="s">
        <v>311</v>
      </c>
      <c r="K788">
        <v>789</v>
      </c>
      <c r="L788">
        <v>6000</v>
      </c>
      <c r="M788">
        <v>107900</v>
      </c>
      <c r="N788" t="s">
        <v>311</v>
      </c>
    </row>
    <row r="789" spans="6:14" x14ac:dyDescent="0.2">
      <c r="F789">
        <v>795</v>
      </c>
      <c r="G789">
        <v>69</v>
      </c>
      <c r="H789" s="18">
        <v>194500</v>
      </c>
      <c r="I789" t="s">
        <v>311</v>
      </c>
      <c r="K789">
        <v>790</v>
      </c>
      <c r="L789">
        <v>12205</v>
      </c>
      <c r="M789">
        <v>187500</v>
      </c>
      <c r="N789" t="s">
        <v>311</v>
      </c>
    </row>
    <row r="790" spans="6:14" x14ac:dyDescent="0.2">
      <c r="F790">
        <v>796</v>
      </c>
      <c r="G790">
        <v>70</v>
      </c>
      <c r="H790" s="18">
        <v>171000</v>
      </c>
      <c r="I790" t="s">
        <v>311</v>
      </c>
      <c r="K790">
        <v>791</v>
      </c>
      <c r="L790">
        <v>3182</v>
      </c>
      <c r="M790">
        <v>160200</v>
      </c>
      <c r="N790" t="s">
        <v>311</v>
      </c>
    </row>
    <row r="791" spans="6:14" x14ac:dyDescent="0.2">
      <c r="F791">
        <v>797</v>
      </c>
      <c r="G791">
        <v>71</v>
      </c>
      <c r="H791" s="18">
        <v>143500</v>
      </c>
      <c r="I791" t="s">
        <v>311</v>
      </c>
      <c r="K791">
        <v>792</v>
      </c>
      <c r="L791">
        <v>11333</v>
      </c>
      <c r="M791">
        <v>146800</v>
      </c>
      <c r="N791" t="s">
        <v>311</v>
      </c>
    </row>
    <row r="792" spans="6:14" x14ac:dyDescent="0.2">
      <c r="F792">
        <v>798</v>
      </c>
      <c r="G792">
        <v>57</v>
      </c>
      <c r="H792" s="18">
        <v>110000</v>
      </c>
      <c r="I792" t="s">
        <v>311</v>
      </c>
      <c r="K792">
        <v>793</v>
      </c>
      <c r="L792">
        <v>9920</v>
      </c>
      <c r="M792">
        <v>269790</v>
      </c>
      <c r="N792" t="s">
        <v>311</v>
      </c>
    </row>
    <row r="793" spans="6:14" x14ac:dyDescent="0.2">
      <c r="F793">
        <v>800</v>
      </c>
      <c r="G793">
        <v>60</v>
      </c>
      <c r="H793" s="18">
        <v>175000</v>
      </c>
      <c r="I793" t="s">
        <v>311</v>
      </c>
      <c r="K793">
        <v>794</v>
      </c>
      <c r="L793">
        <v>9158</v>
      </c>
      <c r="M793">
        <v>225000</v>
      </c>
      <c r="N793" t="s">
        <v>311</v>
      </c>
    </row>
    <row r="794" spans="6:14" x14ac:dyDescent="0.2">
      <c r="F794">
        <v>801</v>
      </c>
      <c r="G794">
        <v>79</v>
      </c>
      <c r="H794" s="18">
        <v>200000</v>
      </c>
      <c r="I794" t="s">
        <v>311</v>
      </c>
      <c r="K794">
        <v>795</v>
      </c>
      <c r="L794">
        <v>10832</v>
      </c>
      <c r="M794">
        <v>194500</v>
      </c>
      <c r="N794" t="s">
        <v>311</v>
      </c>
    </row>
    <row r="795" spans="6:14" x14ac:dyDescent="0.2">
      <c r="F795">
        <v>802</v>
      </c>
      <c r="G795">
        <v>40</v>
      </c>
      <c r="H795" s="18">
        <v>109900</v>
      </c>
      <c r="I795" t="s">
        <v>311</v>
      </c>
      <c r="K795">
        <v>796</v>
      </c>
      <c r="L795">
        <v>8400</v>
      </c>
      <c r="M795">
        <v>171000</v>
      </c>
      <c r="N795" t="s">
        <v>311</v>
      </c>
    </row>
    <row r="796" spans="6:14" x14ac:dyDescent="0.2">
      <c r="F796">
        <v>803</v>
      </c>
      <c r="G796">
        <v>63</v>
      </c>
      <c r="H796" s="18">
        <v>189000</v>
      </c>
      <c r="I796" t="s">
        <v>311</v>
      </c>
      <c r="K796">
        <v>797</v>
      </c>
      <c r="L796">
        <v>8197</v>
      </c>
      <c r="M796">
        <v>143500</v>
      </c>
      <c r="N796" t="s">
        <v>311</v>
      </c>
    </row>
    <row r="797" spans="6:14" x14ac:dyDescent="0.2">
      <c r="F797">
        <v>805</v>
      </c>
      <c r="G797">
        <v>75</v>
      </c>
      <c r="H797" s="18">
        <v>118000</v>
      </c>
      <c r="I797" t="s">
        <v>311</v>
      </c>
      <c r="K797">
        <v>798</v>
      </c>
      <c r="L797">
        <v>7677</v>
      </c>
      <c r="M797">
        <v>110000</v>
      </c>
      <c r="N797" t="s">
        <v>311</v>
      </c>
    </row>
    <row r="798" spans="6:14" x14ac:dyDescent="0.2">
      <c r="F798">
        <v>806</v>
      </c>
      <c r="G798">
        <v>91</v>
      </c>
      <c r="H798" s="18">
        <v>227680</v>
      </c>
      <c r="I798" t="s">
        <v>311</v>
      </c>
      <c r="K798">
        <v>799</v>
      </c>
      <c r="L798">
        <v>13518</v>
      </c>
      <c r="M798">
        <v>485000</v>
      </c>
      <c r="N798" t="s">
        <v>311</v>
      </c>
    </row>
    <row r="799" spans="6:14" x14ac:dyDescent="0.2">
      <c r="F799">
        <v>807</v>
      </c>
      <c r="G799">
        <v>75</v>
      </c>
      <c r="H799" s="18">
        <v>135500</v>
      </c>
      <c r="I799" t="s">
        <v>311</v>
      </c>
      <c r="K799">
        <v>800</v>
      </c>
      <c r="L799">
        <v>7200</v>
      </c>
      <c r="M799">
        <v>175000</v>
      </c>
      <c r="N799" t="s">
        <v>311</v>
      </c>
    </row>
    <row r="800" spans="6:14" x14ac:dyDescent="0.2">
      <c r="F800">
        <v>808</v>
      </c>
      <c r="G800">
        <v>144</v>
      </c>
      <c r="H800" s="18">
        <v>223500</v>
      </c>
      <c r="I800" t="s">
        <v>311</v>
      </c>
      <c r="K800">
        <v>801</v>
      </c>
      <c r="L800">
        <v>12798</v>
      </c>
      <c r="M800">
        <v>200000</v>
      </c>
      <c r="N800" t="s">
        <v>311</v>
      </c>
    </row>
    <row r="801" spans="6:14" x14ac:dyDescent="0.2">
      <c r="F801">
        <v>809</v>
      </c>
      <c r="G801">
        <v>85</v>
      </c>
      <c r="H801" s="18">
        <v>159950</v>
      </c>
      <c r="I801" t="s">
        <v>311</v>
      </c>
      <c r="K801">
        <v>802</v>
      </c>
      <c r="L801">
        <v>4800</v>
      </c>
      <c r="M801">
        <v>109900</v>
      </c>
      <c r="N801" t="s">
        <v>311</v>
      </c>
    </row>
    <row r="802" spans="6:14" x14ac:dyDescent="0.2">
      <c r="F802">
        <v>810</v>
      </c>
      <c r="G802">
        <v>90</v>
      </c>
      <c r="H802" s="18">
        <v>106000</v>
      </c>
      <c r="I802" t="s">
        <v>311</v>
      </c>
      <c r="K802">
        <v>803</v>
      </c>
      <c r="L802">
        <v>8199</v>
      </c>
      <c r="M802">
        <v>189000</v>
      </c>
      <c r="N802" t="s">
        <v>311</v>
      </c>
    </row>
    <row r="803" spans="6:14" x14ac:dyDescent="0.2">
      <c r="F803">
        <v>811</v>
      </c>
      <c r="G803">
        <v>78</v>
      </c>
      <c r="H803" s="18">
        <v>181000</v>
      </c>
      <c r="I803" t="s">
        <v>311</v>
      </c>
      <c r="K803">
        <v>804</v>
      </c>
      <c r="L803">
        <v>13891</v>
      </c>
      <c r="M803">
        <v>582933</v>
      </c>
      <c r="N803" t="s">
        <v>311</v>
      </c>
    </row>
    <row r="804" spans="6:14" x14ac:dyDescent="0.2">
      <c r="F804">
        <v>812</v>
      </c>
      <c r="G804">
        <v>69</v>
      </c>
      <c r="H804" s="18">
        <v>144500</v>
      </c>
      <c r="I804" t="s">
        <v>311</v>
      </c>
      <c r="K804">
        <v>805</v>
      </c>
      <c r="L804">
        <v>9000</v>
      </c>
      <c r="M804">
        <v>118000</v>
      </c>
      <c r="N804" t="s">
        <v>311</v>
      </c>
    </row>
    <row r="805" spans="6:14" x14ac:dyDescent="0.2">
      <c r="F805">
        <v>813</v>
      </c>
      <c r="G805">
        <v>66</v>
      </c>
      <c r="H805" s="18">
        <v>55993</v>
      </c>
      <c r="I805" t="s">
        <v>311</v>
      </c>
      <c r="K805">
        <v>806</v>
      </c>
      <c r="L805">
        <v>12274</v>
      </c>
      <c r="M805">
        <v>227680</v>
      </c>
      <c r="N805" t="s">
        <v>311</v>
      </c>
    </row>
    <row r="806" spans="6:14" x14ac:dyDescent="0.2">
      <c r="F806">
        <v>814</v>
      </c>
      <c r="G806">
        <v>75</v>
      </c>
      <c r="H806" s="18">
        <v>157900</v>
      </c>
      <c r="I806" t="s">
        <v>311</v>
      </c>
      <c r="K806">
        <v>807</v>
      </c>
      <c r="L806">
        <v>9750</v>
      </c>
      <c r="M806">
        <v>135500</v>
      </c>
      <c r="N806" t="s">
        <v>311</v>
      </c>
    </row>
    <row r="807" spans="6:14" x14ac:dyDescent="0.2">
      <c r="F807">
        <v>815</v>
      </c>
      <c r="G807">
        <v>45</v>
      </c>
      <c r="H807" s="18">
        <v>116000</v>
      </c>
      <c r="I807" t="s">
        <v>311</v>
      </c>
      <c r="K807">
        <v>809</v>
      </c>
      <c r="L807">
        <v>13400</v>
      </c>
      <c r="M807">
        <v>159950</v>
      </c>
      <c r="N807" t="s">
        <v>311</v>
      </c>
    </row>
    <row r="808" spans="6:14" x14ac:dyDescent="0.2">
      <c r="F808">
        <v>816</v>
      </c>
      <c r="G808">
        <v>48</v>
      </c>
      <c r="H808" s="18">
        <v>224900</v>
      </c>
      <c r="I808" t="s">
        <v>311</v>
      </c>
      <c r="K808">
        <v>810</v>
      </c>
      <c r="L808">
        <v>8100</v>
      </c>
      <c r="M808">
        <v>106000</v>
      </c>
      <c r="N808" t="s">
        <v>311</v>
      </c>
    </row>
    <row r="809" spans="6:14" x14ac:dyDescent="0.2">
      <c r="F809">
        <v>817</v>
      </c>
      <c r="G809">
        <v>69</v>
      </c>
      <c r="H809" s="18">
        <v>137000</v>
      </c>
      <c r="I809" t="s">
        <v>311</v>
      </c>
      <c r="K809">
        <v>811</v>
      </c>
      <c r="L809">
        <v>10140</v>
      </c>
      <c r="M809">
        <v>181000</v>
      </c>
      <c r="N809" t="s">
        <v>311</v>
      </c>
    </row>
    <row r="810" spans="6:14" x14ac:dyDescent="0.2">
      <c r="F810">
        <v>818</v>
      </c>
      <c r="G810">
        <v>69</v>
      </c>
      <c r="H810" s="18">
        <v>271000</v>
      </c>
      <c r="I810" t="s">
        <v>311</v>
      </c>
      <c r="K810">
        <v>812</v>
      </c>
      <c r="L810">
        <v>4438</v>
      </c>
      <c r="M810">
        <v>144500</v>
      </c>
      <c r="N810" t="s">
        <v>311</v>
      </c>
    </row>
    <row r="811" spans="6:14" x14ac:dyDescent="0.2">
      <c r="F811">
        <v>819</v>
      </c>
      <c r="G811">
        <v>80</v>
      </c>
      <c r="H811" s="18">
        <v>155000</v>
      </c>
      <c r="I811" t="s">
        <v>311</v>
      </c>
      <c r="K811">
        <v>813</v>
      </c>
      <c r="L811">
        <v>8712</v>
      </c>
      <c r="M811">
        <v>55993</v>
      </c>
      <c r="N811" t="s">
        <v>311</v>
      </c>
    </row>
    <row r="812" spans="6:14" x14ac:dyDescent="0.2">
      <c r="F812">
        <v>820</v>
      </c>
      <c r="G812">
        <v>44</v>
      </c>
      <c r="H812" s="18">
        <v>224000</v>
      </c>
      <c r="I812" t="s">
        <v>311</v>
      </c>
      <c r="K812">
        <v>814</v>
      </c>
      <c r="L812">
        <v>9750</v>
      </c>
      <c r="M812">
        <v>157900</v>
      </c>
      <c r="N812" t="s">
        <v>311</v>
      </c>
    </row>
    <row r="813" spans="6:14" x14ac:dyDescent="0.2">
      <c r="F813">
        <v>821</v>
      </c>
      <c r="G813">
        <v>72</v>
      </c>
      <c r="H813" s="18">
        <v>183000</v>
      </c>
      <c r="I813" t="s">
        <v>311</v>
      </c>
      <c r="K813">
        <v>815</v>
      </c>
      <c r="L813">
        <v>8248</v>
      </c>
      <c r="M813">
        <v>116000</v>
      </c>
      <c r="N813" t="s">
        <v>311</v>
      </c>
    </row>
    <row r="814" spans="6:14" x14ac:dyDescent="0.2">
      <c r="F814">
        <v>822</v>
      </c>
      <c r="G814">
        <v>60</v>
      </c>
      <c r="H814" s="18">
        <v>93000</v>
      </c>
      <c r="I814" t="s">
        <v>311</v>
      </c>
      <c r="K814">
        <v>816</v>
      </c>
      <c r="L814">
        <v>12137</v>
      </c>
      <c r="M814">
        <v>224900</v>
      </c>
      <c r="N814" t="s">
        <v>311</v>
      </c>
    </row>
    <row r="815" spans="6:14" x14ac:dyDescent="0.2">
      <c r="F815">
        <v>823</v>
      </c>
      <c r="G815">
        <v>69</v>
      </c>
      <c r="H815" s="18">
        <v>225000</v>
      </c>
      <c r="I815" t="s">
        <v>311</v>
      </c>
      <c r="K815">
        <v>817</v>
      </c>
      <c r="L815">
        <v>11425</v>
      </c>
      <c r="M815">
        <v>137000</v>
      </c>
      <c r="N815" t="s">
        <v>311</v>
      </c>
    </row>
    <row r="816" spans="6:14" x14ac:dyDescent="0.2">
      <c r="F816">
        <v>824</v>
      </c>
      <c r="G816">
        <v>60</v>
      </c>
      <c r="H816" s="18">
        <v>139500</v>
      </c>
      <c r="I816" t="s">
        <v>311</v>
      </c>
      <c r="K816">
        <v>818</v>
      </c>
      <c r="L816">
        <v>13265</v>
      </c>
      <c r="M816">
        <v>271000</v>
      </c>
      <c r="N816" t="s">
        <v>311</v>
      </c>
    </row>
    <row r="817" spans="6:14" x14ac:dyDescent="0.2">
      <c r="F817">
        <v>825</v>
      </c>
      <c r="G817">
        <v>81</v>
      </c>
      <c r="H817" s="18">
        <v>232600</v>
      </c>
      <c r="I817" t="s">
        <v>311</v>
      </c>
      <c r="K817">
        <v>819</v>
      </c>
      <c r="L817">
        <v>8816</v>
      </c>
      <c r="M817">
        <v>155000</v>
      </c>
      <c r="N817" t="s">
        <v>311</v>
      </c>
    </row>
    <row r="818" spans="6:14" x14ac:dyDescent="0.2">
      <c r="F818">
        <v>827</v>
      </c>
      <c r="G818">
        <v>50</v>
      </c>
      <c r="H818" s="18">
        <v>109500</v>
      </c>
      <c r="I818" t="s">
        <v>311</v>
      </c>
      <c r="K818">
        <v>820</v>
      </c>
      <c r="L818">
        <v>6371</v>
      </c>
      <c r="M818">
        <v>224000</v>
      </c>
      <c r="N818" t="s">
        <v>311</v>
      </c>
    </row>
    <row r="819" spans="6:14" x14ac:dyDescent="0.2">
      <c r="F819">
        <v>828</v>
      </c>
      <c r="G819">
        <v>65</v>
      </c>
      <c r="H819" s="18">
        <v>189000</v>
      </c>
      <c r="I819" t="s">
        <v>311</v>
      </c>
      <c r="K819">
        <v>821</v>
      </c>
      <c r="L819">
        <v>7226</v>
      </c>
      <c r="M819">
        <v>183000</v>
      </c>
      <c r="N819" t="s">
        <v>311</v>
      </c>
    </row>
    <row r="820" spans="6:14" x14ac:dyDescent="0.2">
      <c r="F820">
        <v>829</v>
      </c>
      <c r="G820">
        <v>69</v>
      </c>
      <c r="H820" s="18">
        <v>185000</v>
      </c>
      <c r="I820" t="s">
        <v>311</v>
      </c>
      <c r="K820">
        <v>822</v>
      </c>
      <c r="L820">
        <v>6000</v>
      </c>
      <c r="M820">
        <v>93000</v>
      </c>
      <c r="N820" t="s">
        <v>311</v>
      </c>
    </row>
    <row r="821" spans="6:14" x14ac:dyDescent="0.2">
      <c r="F821">
        <v>830</v>
      </c>
      <c r="G821">
        <v>24</v>
      </c>
      <c r="H821" s="18">
        <v>147400</v>
      </c>
      <c r="I821" t="s">
        <v>311</v>
      </c>
      <c r="K821">
        <v>823</v>
      </c>
      <c r="L821">
        <v>12394</v>
      </c>
      <c r="M821">
        <v>225000</v>
      </c>
      <c r="N821" t="s">
        <v>311</v>
      </c>
    </row>
    <row r="822" spans="6:14" x14ac:dyDescent="0.2">
      <c r="F822">
        <v>831</v>
      </c>
      <c r="G822">
        <v>80</v>
      </c>
      <c r="H822" s="18">
        <v>166000</v>
      </c>
      <c r="I822" t="s">
        <v>311</v>
      </c>
      <c r="K822">
        <v>824</v>
      </c>
      <c r="L822">
        <v>9900</v>
      </c>
      <c r="M822">
        <v>139500</v>
      </c>
      <c r="N822" t="s">
        <v>311</v>
      </c>
    </row>
    <row r="823" spans="6:14" x14ac:dyDescent="0.2">
      <c r="F823">
        <v>832</v>
      </c>
      <c r="G823">
        <v>30</v>
      </c>
      <c r="H823" s="18">
        <v>151000</v>
      </c>
      <c r="I823" t="s">
        <v>311</v>
      </c>
      <c r="K823">
        <v>825</v>
      </c>
      <c r="L823">
        <v>11216</v>
      </c>
      <c r="M823">
        <v>232600</v>
      </c>
      <c r="N823" t="s">
        <v>311</v>
      </c>
    </row>
    <row r="824" spans="6:14" x14ac:dyDescent="0.2">
      <c r="F824">
        <v>833</v>
      </c>
      <c r="G824">
        <v>44</v>
      </c>
      <c r="H824" s="18">
        <v>237000</v>
      </c>
      <c r="I824" t="s">
        <v>311</v>
      </c>
      <c r="K824">
        <v>826</v>
      </c>
      <c r="L824">
        <v>14803</v>
      </c>
      <c r="M824">
        <v>385000</v>
      </c>
      <c r="N824" t="s">
        <v>311</v>
      </c>
    </row>
    <row r="825" spans="6:14" x14ac:dyDescent="0.2">
      <c r="F825">
        <v>834</v>
      </c>
      <c r="G825">
        <v>100</v>
      </c>
      <c r="H825" s="18">
        <v>167000</v>
      </c>
      <c r="I825" t="s">
        <v>311</v>
      </c>
      <c r="K825">
        <v>827</v>
      </c>
      <c r="L825">
        <v>6130</v>
      </c>
      <c r="M825">
        <v>109500</v>
      </c>
      <c r="N825" t="s">
        <v>311</v>
      </c>
    </row>
    <row r="826" spans="6:14" x14ac:dyDescent="0.2">
      <c r="F826">
        <v>835</v>
      </c>
      <c r="G826">
        <v>75</v>
      </c>
      <c r="H826" s="18">
        <v>139950</v>
      </c>
      <c r="I826" t="s">
        <v>311</v>
      </c>
      <c r="K826">
        <v>828</v>
      </c>
      <c r="L826">
        <v>8529</v>
      </c>
      <c r="M826">
        <v>189000</v>
      </c>
      <c r="N826" t="s">
        <v>311</v>
      </c>
    </row>
    <row r="827" spans="6:14" x14ac:dyDescent="0.2">
      <c r="F827">
        <v>836</v>
      </c>
      <c r="G827">
        <v>60</v>
      </c>
      <c r="H827" s="18">
        <v>128000</v>
      </c>
      <c r="I827" t="s">
        <v>311</v>
      </c>
      <c r="K827">
        <v>830</v>
      </c>
      <c r="L827">
        <v>2544</v>
      </c>
      <c r="M827">
        <v>147400</v>
      </c>
      <c r="N827" t="s">
        <v>311</v>
      </c>
    </row>
    <row r="828" spans="6:14" x14ac:dyDescent="0.2">
      <c r="F828">
        <v>837</v>
      </c>
      <c r="G828">
        <v>90</v>
      </c>
      <c r="H828" s="18">
        <v>153500</v>
      </c>
      <c r="I828" t="s">
        <v>311</v>
      </c>
      <c r="K828">
        <v>831</v>
      </c>
      <c r="L828">
        <v>11900</v>
      </c>
      <c r="M828">
        <v>166000</v>
      </c>
      <c r="N828" t="s">
        <v>311</v>
      </c>
    </row>
    <row r="829" spans="6:14" x14ac:dyDescent="0.2">
      <c r="F829">
        <v>838</v>
      </c>
      <c r="G829">
        <v>21</v>
      </c>
      <c r="H829" s="18">
        <v>100000</v>
      </c>
      <c r="I829" t="s">
        <v>311</v>
      </c>
      <c r="K829">
        <v>832</v>
      </c>
      <c r="L829">
        <v>3180</v>
      </c>
      <c r="M829">
        <v>151000</v>
      </c>
      <c r="N829" t="s">
        <v>311</v>
      </c>
    </row>
    <row r="830" spans="6:14" x14ac:dyDescent="0.2">
      <c r="F830">
        <v>839</v>
      </c>
      <c r="G830">
        <v>75</v>
      </c>
      <c r="H830" s="18">
        <v>144000</v>
      </c>
      <c r="I830" t="s">
        <v>311</v>
      </c>
      <c r="K830">
        <v>833</v>
      </c>
      <c r="L830">
        <v>9548</v>
      </c>
      <c r="M830">
        <v>237000</v>
      </c>
      <c r="N830" t="s">
        <v>311</v>
      </c>
    </row>
    <row r="831" spans="6:14" x14ac:dyDescent="0.2">
      <c r="F831">
        <v>840</v>
      </c>
      <c r="G831">
        <v>70</v>
      </c>
      <c r="H831" s="18">
        <v>130500</v>
      </c>
      <c r="I831" t="s">
        <v>311</v>
      </c>
      <c r="K831">
        <v>834</v>
      </c>
      <c r="L831">
        <v>10004</v>
      </c>
      <c r="M831">
        <v>167000</v>
      </c>
      <c r="N831" t="s">
        <v>311</v>
      </c>
    </row>
    <row r="832" spans="6:14" x14ac:dyDescent="0.2">
      <c r="F832">
        <v>841</v>
      </c>
      <c r="G832">
        <v>69</v>
      </c>
      <c r="H832" s="18">
        <v>140000</v>
      </c>
      <c r="I832" t="s">
        <v>311</v>
      </c>
      <c r="K832">
        <v>835</v>
      </c>
      <c r="L832">
        <v>7875</v>
      </c>
      <c r="M832">
        <v>139950</v>
      </c>
      <c r="N832" t="s">
        <v>311</v>
      </c>
    </row>
    <row r="833" spans="6:14" x14ac:dyDescent="0.2">
      <c r="F833">
        <v>842</v>
      </c>
      <c r="G833">
        <v>60</v>
      </c>
      <c r="H833" s="18">
        <v>157500</v>
      </c>
      <c r="I833" t="s">
        <v>311</v>
      </c>
      <c r="K833">
        <v>836</v>
      </c>
      <c r="L833">
        <v>9600</v>
      </c>
      <c r="M833">
        <v>128000</v>
      </c>
      <c r="N833" t="s">
        <v>311</v>
      </c>
    </row>
    <row r="834" spans="6:14" x14ac:dyDescent="0.2">
      <c r="F834">
        <v>843</v>
      </c>
      <c r="G834">
        <v>82</v>
      </c>
      <c r="H834" s="18">
        <v>174900</v>
      </c>
      <c r="I834" t="s">
        <v>311</v>
      </c>
      <c r="K834">
        <v>837</v>
      </c>
      <c r="L834">
        <v>8100</v>
      </c>
      <c r="M834">
        <v>153500</v>
      </c>
      <c r="N834" t="s">
        <v>311</v>
      </c>
    </row>
    <row r="835" spans="6:14" x14ac:dyDescent="0.2">
      <c r="F835">
        <v>844</v>
      </c>
      <c r="G835">
        <v>80</v>
      </c>
      <c r="H835" s="18">
        <v>141000</v>
      </c>
      <c r="I835" t="s">
        <v>311</v>
      </c>
      <c r="K835">
        <v>838</v>
      </c>
      <c r="L835">
        <v>1680</v>
      </c>
      <c r="M835">
        <v>100000</v>
      </c>
      <c r="N835" t="s">
        <v>311</v>
      </c>
    </row>
    <row r="836" spans="6:14" x14ac:dyDescent="0.2">
      <c r="F836">
        <v>845</v>
      </c>
      <c r="G836">
        <v>100</v>
      </c>
      <c r="H836" s="18">
        <v>153900</v>
      </c>
      <c r="I836" t="s">
        <v>311</v>
      </c>
      <c r="K836">
        <v>839</v>
      </c>
      <c r="L836">
        <v>9525</v>
      </c>
      <c r="M836">
        <v>144000</v>
      </c>
      <c r="N836" t="s">
        <v>311</v>
      </c>
    </row>
    <row r="837" spans="6:14" x14ac:dyDescent="0.2">
      <c r="F837">
        <v>846</v>
      </c>
      <c r="G837">
        <v>69</v>
      </c>
      <c r="H837" s="18">
        <v>171000</v>
      </c>
      <c r="I837" t="s">
        <v>311</v>
      </c>
      <c r="K837">
        <v>840</v>
      </c>
      <c r="L837">
        <v>11767</v>
      </c>
      <c r="M837">
        <v>130500</v>
      </c>
      <c r="N837" t="s">
        <v>311</v>
      </c>
    </row>
    <row r="838" spans="6:14" x14ac:dyDescent="0.2">
      <c r="F838">
        <v>847</v>
      </c>
      <c r="G838">
        <v>75</v>
      </c>
      <c r="H838" s="18">
        <v>213000</v>
      </c>
      <c r="I838" t="s">
        <v>311</v>
      </c>
      <c r="K838">
        <v>841</v>
      </c>
      <c r="L838">
        <v>12155</v>
      </c>
      <c r="M838">
        <v>140000</v>
      </c>
      <c r="N838" t="s">
        <v>311</v>
      </c>
    </row>
    <row r="839" spans="6:14" x14ac:dyDescent="0.2">
      <c r="F839">
        <v>848</v>
      </c>
      <c r="G839">
        <v>36</v>
      </c>
      <c r="H839" s="18">
        <v>133500</v>
      </c>
      <c r="I839" t="s">
        <v>311</v>
      </c>
      <c r="K839">
        <v>842</v>
      </c>
      <c r="L839">
        <v>10440</v>
      </c>
      <c r="M839">
        <v>157500</v>
      </c>
      <c r="N839" t="s">
        <v>311</v>
      </c>
    </row>
    <row r="840" spans="6:14" x14ac:dyDescent="0.2">
      <c r="F840">
        <v>849</v>
      </c>
      <c r="G840">
        <v>75</v>
      </c>
      <c r="H840" s="18">
        <v>240000</v>
      </c>
      <c r="I840" t="s">
        <v>311</v>
      </c>
      <c r="K840">
        <v>843</v>
      </c>
      <c r="L840">
        <v>9020</v>
      </c>
      <c r="M840">
        <v>174900</v>
      </c>
      <c r="N840" t="s">
        <v>311</v>
      </c>
    </row>
    <row r="841" spans="6:14" x14ac:dyDescent="0.2">
      <c r="F841">
        <v>850</v>
      </c>
      <c r="G841">
        <v>80</v>
      </c>
      <c r="H841" s="18">
        <v>187000</v>
      </c>
      <c r="I841" t="s">
        <v>311</v>
      </c>
      <c r="K841">
        <v>844</v>
      </c>
      <c r="L841">
        <v>8000</v>
      </c>
      <c r="M841">
        <v>141000</v>
      </c>
      <c r="N841" t="s">
        <v>311</v>
      </c>
    </row>
    <row r="842" spans="6:14" x14ac:dyDescent="0.2">
      <c r="F842">
        <v>851</v>
      </c>
      <c r="G842">
        <v>36</v>
      </c>
      <c r="H842" s="18">
        <v>131500</v>
      </c>
      <c r="I842" t="s">
        <v>311</v>
      </c>
      <c r="K842">
        <v>845</v>
      </c>
      <c r="L842">
        <v>12665</v>
      </c>
      <c r="M842">
        <v>153900</v>
      </c>
      <c r="N842" t="s">
        <v>311</v>
      </c>
    </row>
    <row r="843" spans="6:14" x14ac:dyDescent="0.2">
      <c r="F843">
        <v>852</v>
      </c>
      <c r="G843">
        <v>69</v>
      </c>
      <c r="H843" s="18">
        <v>215000</v>
      </c>
      <c r="I843" t="s">
        <v>311</v>
      </c>
      <c r="K843">
        <v>846</v>
      </c>
      <c r="L843">
        <v>16647</v>
      </c>
      <c r="M843">
        <v>171000</v>
      </c>
      <c r="N843" t="s">
        <v>311</v>
      </c>
    </row>
    <row r="844" spans="6:14" x14ac:dyDescent="0.2">
      <c r="F844">
        <v>853</v>
      </c>
      <c r="G844">
        <v>53</v>
      </c>
      <c r="H844" s="18">
        <v>164000</v>
      </c>
      <c r="I844" t="s">
        <v>311</v>
      </c>
      <c r="K844">
        <v>847</v>
      </c>
      <c r="L844">
        <v>9317</v>
      </c>
      <c r="M844">
        <v>213000</v>
      </c>
      <c r="N844" t="s">
        <v>311</v>
      </c>
    </row>
    <row r="845" spans="6:14" x14ac:dyDescent="0.2">
      <c r="F845">
        <v>854</v>
      </c>
      <c r="G845">
        <v>69</v>
      </c>
      <c r="H845" s="18">
        <v>158000</v>
      </c>
      <c r="I845" t="s">
        <v>311</v>
      </c>
      <c r="K845">
        <v>848</v>
      </c>
      <c r="L845">
        <v>15523</v>
      </c>
      <c r="M845">
        <v>133500</v>
      </c>
      <c r="N845" t="s">
        <v>311</v>
      </c>
    </row>
    <row r="846" spans="6:14" x14ac:dyDescent="0.2">
      <c r="F846">
        <v>855</v>
      </c>
      <c r="G846">
        <v>102</v>
      </c>
      <c r="H846" s="18">
        <v>170000</v>
      </c>
      <c r="I846" t="s">
        <v>311</v>
      </c>
      <c r="K846">
        <v>850</v>
      </c>
      <c r="L846">
        <v>9600</v>
      </c>
      <c r="M846">
        <v>187000</v>
      </c>
      <c r="N846" t="s">
        <v>311</v>
      </c>
    </row>
    <row r="847" spans="6:14" x14ac:dyDescent="0.2">
      <c r="F847">
        <v>856</v>
      </c>
      <c r="G847">
        <v>69</v>
      </c>
      <c r="H847" s="18">
        <v>127000</v>
      </c>
      <c r="I847" t="s">
        <v>311</v>
      </c>
      <c r="K847">
        <v>851</v>
      </c>
      <c r="L847">
        <v>4435</v>
      </c>
      <c r="M847">
        <v>131500</v>
      </c>
      <c r="N847" t="s">
        <v>311</v>
      </c>
    </row>
    <row r="848" spans="6:14" x14ac:dyDescent="0.2">
      <c r="F848">
        <v>857</v>
      </c>
      <c r="G848">
        <v>69</v>
      </c>
      <c r="H848" s="18">
        <v>147000</v>
      </c>
      <c r="I848" t="s">
        <v>311</v>
      </c>
      <c r="K848">
        <v>852</v>
      </c>
      <c r="L848">
        <v>3196</v>
      </c>
      <c r="M848">
        <v>215000</v>
      </c>
      <c r="N848" t="s">
        <v>311</v>
      </c>
    </row>
    <row r="849" spans="6:14" x14ac:dyDescent="0.2">
      <c r="F849">
        <v>858</v>
      </c>
      <c r="G849">
        <v>65</v>
      </c>
      <c r="H849" s="18">
        <v>174000</v>
      </c>
      <c r="I849" t="s">
        <v>311</v>
      </c>
      <c r="K849">
        <v>853</v>
      </c>
      <c r="L849">
        <v>7128</v>
      </c>
      <c r="M849">
        <v>164000</v>
      </c>
      <c r="N849" t="s">
        <v>311</v>
      </c>
    </row>
    <row r="850" spans="6:14" x14ac:dyDescent="0.2">
      <c r="F850">
        <v>859</v>
      </c>
      <c r="G850">
        <v>80</v>
      </c>
      <c r="H850" s="18">
        <v>152000</v>
      </c>
      <c r="I850" t="s">
        <v>311</v>
      </c>
      <c r="K850">
        <v>854</v>
      </c>
      <c r="L850">
        <v>12095</v>
      </c>
      <c r="M850">
        <v>158000</v>
      </c>
      <c r="N850" t="s">
        <v>311</v>
      </c>
    </row>
    <row r="851" spans="6:14" x14ac:dyDescent="0.2">
      <c r="F851">
        <v>860</v>
      </c>
      <c r="G851">
        <v>69</v>
      </c>
      <c r="H851" s="18">
        <v>250000</v>
      </c>
      <c r="I851" t="s">
        <v>311</v>
      </c>
      <c r="K851">
        <v>856</v>
      </c>
      <c r="L851">
        <v>6897</v>
      </c>
      <c r="M851">
        <v>127000</v>
      </c>
      <c r="N851" t="s">
        <v>311</v>
      </c>
    </row>
    <row r="852" spans="6:14" x14ac:dyDescent="0.2">
      <c r="F852">
        <v>861</v>
      </c>
      <c r="G852">
        <v>55</v>
      </c>
      <c r="H852" s="18">
        <v>189950</v>
      </c>
      <c r="I852" t="s">
        <v>311</v>
      </c>
      <c r="K852">
        <v>857</v>
      </c>
      <c r="L852">
        <v>10970</v>
      </c>
      <c r="M852">
        <v>147000</v>
      </c>
      <c r="N852" t="s">
        <v>311</v>
      </c>
    </row>
    <row r="853" spans="6:14" x14ac:dyDescent="0.2">
      <c r="F853">
        <v>862</v>
      </c>
      <c r="G853">
        <v>75</v>
      </c>
      <c r="H853" s="18">
        <v>131500</v>
      </c>
      <c r="I853" t="s">
        <v>311</v>
      </c>
      <c r="K853">
        <v>858</v>
      </c>
      <c r="L853">
        <v>8125</v>
      </c>
      <c r="M853">
        <v>174000</v>
      </c>
      <c r="N853" t="s">
        <v>311</v>
      </c>
    </row>
    <row r="854" spans="6:14" x14ac:dyDescent="0.2">
      <c r="F854">
        <v>863</v>
      </c>
      <c r="G854">
        <v>81</v>
      </c>
      <c r="H854" s="18">
        <v>152000</v>
      </c>
      <c r="I854" t="s">
        <v>311</v>
      </c>
      <c r="K854">
        <v>859</v>
      </c>
      <c r="L854">
        <v>10400</v>
      </c>
      <c r="M854">
        <v>152000</v>
      </c>
      <c r="N854" t="s">
        <v>311</v>
      </c>
    </row>
    <row r="855" spans="6:14" x14ac:dyDescent="0.2">
      <c r="F855">
        <v>864</v>
      </c>
      <c r="G855">
        <v>70</v>
      </c>
      <c r="H855" s="18">
        <v>132500</v>
      </c>
      <c r="I855" t="s">
        <v>311</v>
      </c>
      <c r="K855">
        <v>860</v>
      </c>
      <c r="L855">
        <v>11029</v>
      </c>
      <c r="M855">
        <v>250000</v>
      </c>
      <c r="N855" t="s">
        <v>311</v>
      </c>
    </row>
    <row r="856" spans="6:14" x14ac:dyDescent="0.2">
      <c r="F856">
        <v>865</v>
      </c>
      <c r="G856">
        <v>72</v>
      </c>
      <c r="H856" s="18">
        <v>250580</v>
      </c>
      <c r="I856" t="s">
        <v>311</v>
      </c>
      <c r="K856">
        <v>861</v>
      </c>
      <c r="L856">
        <v>7642</v>
      </c>
      <c r="M856">
        <v>189950</v>
      </c>
      <c r="N856" t="s">
        <v>311</v>
      </c>
    </row>
    <row r="857" spans="6:14" x14ac:dyDescent="0.2">
      <c r="F857">
        <v>866</v>
      </c>
      <c r="G857">
        <v>69</v>
      </c>
      <c r="H857" s="18">
        <v>148500</v>
      </c>
      <c r="I857" t="s">
        <v>311</v>
      </c>
      <c r="K857">
        <v>862</v>
      </c>
      <c r="L857">
        <v>11625</v>
      </c>
      <c r="M857">
        <v>131500</v>
      </c>
      <c r="N857" t="s">
        <v>311</v>
      </c>
    </row>
    <row r="858" spans="6:14" x14ac:dyDescent="0.2">
      <c r="F858">
        <v>867</v>
      </c>
      <c r="G858">
        <v>67</v>
      </c>
      <c r="H858" s="18">
        <v>248900</v>
      </c>
      <c r="I858" t="s">
        <v>311</v>
      </c>
      <c r="K858">
        <v>863</v>
      </c>
      <c r="L858">
        <v>9672</v>
      </c>
      <c r="M858">
        <v>152000</v>
      </c>
      <c r="N858" t="s">
        <v>311</v>
      </c>
    </row>
    <row r="859" spans="6:14" x14ac:dyDescent="0.2">
      <c r="F859">
        <v>868</v>
      </c>
      <c r="G859">
        <v>85</v>
      </c>
      <c r="H859" s="18">
        <v>129000</v>
      </c>
      <c r="I859" t="s">
        <v>311</v>
      </c>
      <c r="K859">
        <v>864</v>
      </c>
      <c r="L859">
        <v>7931</v>
      </c>
      <c r="M859">
        <v>132500</v>
      </c>
      <c r="N859" t="s">
        <v>311</v>
      </c>
    </row>
    <row r="860" spans="6:14" x14ac:dyDescent="0.2">
      <c r="F860">
        <v>869</v>
      </c>
      <c r="G860">
        <v>69</v>
      </c>
      <c r="H860" s="18">
        <v>169000</v>
      </c>
      <c r="I860" t="s">
        <v>311</v>
      </c>
      <c r="K860">
        <v>865</v>
      </c>
      <c r="L860">
        <v>8640</v>
      </c>
      <c r="M860">
        <v>250580</v>
      </c>
      <c r="N860" t="s">
        <v>311</v>
      </c>
    </row>
    <row r="861" spans="6:14" x14ac:dyDescent="0.2">
      <c r="F861">
        <v>870</v>
      </c>
      <c r="G861">
        <v>80</v>
      </c>
      <c r="H861" s="18">
        <v>236000</v>
      </c>
      <c r="I861" t="s">
        <v>311</v>
      </c>
      <c r="K861">
        <v>866</v>
      </c>
      <c r="L861">
        <v>8750</v>
      </c>
      <c r="M861">
        <v>148500</v>
      </c>
      <c r="N861" t="s">
        <v>311</v>
      </c>
    </row>
    <row r="862" spans="6:14" x14ac:dyDescent="0.2">
      <c r="F862">
        <v>871</v>
      </c>
      <c r="G862">
        <v>60</v>
      </c>
      <c r="H862" s="18">
        <v>109500</v>
      </c>
      <c r="I862" t="s">
        <v>311</v>
      </c>
      <c r="K862">
        <v>867</v>
      </c>
      <c r="L862">
        <v>10656</v>
      </c>
      <c r="M862">
        <v>248900</v>
      </c>
      <c r="N862" t="s">
        <v>311</v>
      </c>
    </row>
    <row r="863" spans="6:14" x14ac:dyDescent="0.2">
      <c r="F863">
        <v>872</v>
      </c>
      <c r="G863">
        <v>70</v>
      </c>
      <c r="H863" s="18">
        <v>200500</v>
      </c>
      <c r="I863" t="s">
        <v>311</v>
      </c>
      <c r="K863">
        <v>868</v>
      </c>
      <c r="L863">
        <v>6970</v>
      </c>
      <c r="M863">
        <v>129000</v>
      </c>
      <c r="N863" t="s">
        <v>311</v>
      </c>
    </row>
    <row r="864" spans="6:14" x14ac:dyDescent="0.2">
      <c r="F864">
        <v>873</v>
      </c>
      <c r="G864">
        <v>74</v>
      </c>
      <c r="H864" s="18">
        <v>116000</v>
      </c>
      <c r="I864" t="s">
        <v>311</v>
      </c>
      <c r="K864">
        <v>869</v>
      </c>
      <c r="L864">
        <v>14762</v>
      </c>
      <c r="M864">
        <v>169000</v>
      </c>
      <c r="N864" t="s">
        <v>311</v>
      </c>
    </row>
    <row r="865" spans="6:14" x14ac:dyDescent="0.2">
      <c r="F865">
        <v>874</v>
      </c>
      <c r="G865">
        <v>60</v>
      </c>
      <c r="H865" s="18">
        <v>133000</v>
      </c>
      <c r="I865" t="s">
        <v>311</v>
      </c>
      <c r="K865">
        <v>870</v>
      </c>
      <c r="L865">
        <v>9938</v>
      </c>
      <c r="M865">
        <v>236000</v>
      </c>
      <c r="N865" t="s">
        <v>311</v>
      </c>
    </row>
    <row r="866" spans="6:14" x14ac:dyDescent="0.2">
      <c r="F866">
        <v>875</v>
      </c>
      <c r="G866">
        <v>52</v>
      </c>
      <c r="H866" s="18">
        <v>66500</v>
      </c>
      <c r="I866" t="s">
        <v>311</v>
      </c>
      <c r="K866">
        <v>871</v>
      </c>
      <c r="L866">
        <v>6600</v>
      </c>
      <c r="M866">
        <v>109500</v>
      </c>
      <c r="N866" t="s">
        <v>311</v>
      </c>
    </row>
    <row r="867" spans="6:14" x14ac:dyDescent="0.2">
      <c r="F867">
        <v>876</v>
      </c>
      <c r="G867">
        <v>75</v>
      </c>
      <c r="H867" s="18">
        <v>303477</v>
      </c>
      <c r="I867" t="s">
        <v>311</v>
      </c>
      <c r="K867">
        <v>872</v>
      </c>
      <c r="L867">
        <v>8750</v>
      </c>
      <c r="M867">
        <v>200500</v>
      </c>
      <c r="N867" t="s">
        <v>311</v>
      </c>
    </row>
    <row r="868" spans="6:14" x14ac:dyDescent="0.2">
      <c r="F868">
        <v>877</v>
      </c>
      <c r="G868">
        <v>94</v>
      </c>
      <c r="H868" s="18">
        <v>132250</v>
      </c>
      <c r="I868" t="s">
        <v>311</v>
      </c>
      <c r="K868">
        <v>873</v>
      </c>
      <c r="L868">
        <v>8892</v>
      </c>
      <c r="M868">
        <v>116000</v>
      </c>
      <c r="N868" t="s">
        <v>311</v>
      </c>
    </row>
    <row r="869" spans="6:14" x14ac:dyDescent="0.2">
      <c r="F869">
        <v>879</v>
      </c>
      <c r="G869">
        <v>88</v>
      </c>
      <c r="H869" s="18">
        <v>148000</v>
      </c>
      <c r="I869" t="s">
        <v>311</v>
      </c>
      <c r="K869">
        <v>874</v>
      </c>
      <c r="L869">
        <v>12144</v>
      </c>
      <c r="M869">
        <v>133000</v>
      </c>
      <c r="N869" t="s">
        <v>311</v>
      </c>
    </row>
    <row r="870" spans="6:14" x14ac:dyDescent="0.2">
      <c r="F870">
        <v>880</v>
      </c>
      <c r="G870">
        <v>69</v>
      </c>
      <c r="H870" s="18">
        <v>136500</v>
      </c>
      <c r="I870" t="s">
        <v>311</v>
      </c>
      <c r="K870">
        <v>875</v>
      </c>
      <c r="L870">
        <v>5720</v>
      </c>
      <c r="M870">
        <v>66500</v>
      </c>
      <c r="N870" t="s">
        <v>311</v>
      </c>
    </row>
    <row r="871" spans="6:14" x14ac:dyDescent="0.2">
      <c r="F871">
        <v>881</v>
      </c>
      <c r="G871">
        <v>60</v>
      </c>
      <c r="H871" s="18">
        <v>157000</v>
      </c>
      <c r="I871" t="s">
        <v>311</v>
      </c>
      <c r="K871">
        <v>876</v>
      </c>
      <c r="L871">
        <v>9000</v>
      </c>
      <c r="M871">
        <v>303477</v>
      </c>
      <c r="N871" t="s">
        <v>311</v>
      </c>
    </row>
    <row r="872" spans="6:14" x14ac:dyDescent="0.2">
      <c r="F872">
        <v>882</v>
      </c>
      <c r="G872">
        <v>44</v>
      </c>
      <c r="H872" s="18">
        <v>187500</v>
      </c>
      <c r="I872" t="s">
        <v>311</v>
      </c>
      <c r="K872">
        <v>878</v>
      </c>
      <c r="L872">
        <v>8834</v>
      </c>
      <c r="M872">
        <v>350000</v>
      </c>
      <c r="N872" t="s">
        <v>311</v>
      </c>
    </row>
    <row r="873" spans="6:14" x14ac:dyDescent="0.2">
      <c r="F873">
        <v>883</v>
      </c>
      <c r="G873">
        <v>69</v>
      </c>
      <c r="H873" s="18">
        <v>178000</v>
      </c>
      <c r="I873" t="s">
        <v>311</v>
      </c>
      <c r="K873">
        <v>879</v>
      </c>
      <c r="L873">
        <v>11782</v>
      </c>
      <c r="M873">
        <v>148000</v>
      </c>
      <c r="N873" t="s">
        <v>311</v>
      </c>
    </row>
    <row r="874" spans="6:14" x14ac:dyDescent="0.2">
      <c r="F874">
        <v>884</v>
      </c>
      <c r="G874">
        <v>60</v>
      </c>
      <c r="H874" s="18">
        <v>118500</v>
      </c>
      <c r="I874" t="s">
        <v>311</v>
      </c>
      <c r="K874">
        <v>880</v>
      </c>
      <c r="L874">
        <v>7000</v>
      </c>
      <c r="M874">
        <v>136500</v>
      </c>
      <c r="N874" t="s">
        <v>311</v>
      </c>
    </row>
    <row r="875" spans="6:14" x14ac:dyDescent="0.2">
      <c r="F875">
        <v>885</v>
      </c>
      <c r="G875">
        <v>65</v>
      </c>
      <c r="H875" s="18">
        <v>100000</v>
      </c>
      <c r="I875" t="s">
        <v>311</v>
      </c>
      <c r="K875">
        <v>881</v>
      </c>
      <c r="L875">
        <v>7024</v>
      </c>
      <c r="M875">
        <v>157000</v>
      </c>
      <c r="N875" t="s">
        <v>311</v>
      </c>
    </row>
    <row r="876" spans="6:14" x14ac:dyDescent="0.2">
      <c r="F876">
        <v>886</v>
      </c>
      <c r="G876">
        <v>50</v>
      </c>
      <c r="H876" s="18">
        <v>328900</v>
      </c>
      <c r="I876" t="s">
        <v>311</v>
      </c>
      <c r="K876">
        <v>882</v>
      </c>
      <c r="L876">
        <v>13758</v>
      </c>
      <c r="M876">
        <v>187500</v>
      </c>
      <c r="N876" t="s">
        <v>311</v>
      </c>
    </row>
    <row r="877" spans="6:14" x14ac:dyDescent="0.2">
      <c r="F877">
        <v>887</v>
      </c>
      <c r="G877">
        <v>70</v>
      </c>
      <c r="H877" s="18">
        <v>145000</v>
      </c>
      <c r="I877" t="s">
        <v>311</v>
      </c>
      <c r="K877">
        <v>883</v>
      </c>
      <c r="L877">
        <v>9636</v>
      </c>
      <c r="M877">
        <v>178000</v>
      </c>
      <c r="N877" t="s">
        <v>311</v>
      </c>
    </row>
    <row r="878" spans="6:14" x14ac:dyDescent="0.2">
      <c r="F878">
        <v>888</v>
      </c>
      <c r="G878">
        <v>59</v>
      </c>
      <c r="H878" s="18">
        <v>135500</v>
      </c>
      <c r="I878" t="s">
        <v>311</v>
      </c>
      <c r="K878">
        <v>884</v>
      </c>
      <c r="L878">
        <v>6204</v>
      </c>
      <c r="M878">
        <v>118500</v>
      </c>
      <c r="N878" t="s">
        <v>311</v>
      </c>
    </row>
    <row r="879" spans="6:14" x14ac:dyDescent="0.2">
      <c r="F879">
        <v>889</v>
      </c>
      <c r="G879">
        <v>95</v>
      </c>
      <c r="H879" s="18">
        <v>268000</v>
      </c>
      <c r="I879" t="s">
        <v>311</v>
      </c>
      <c r="K879">
        <v>885</v>
      </c>
      <c r="L879">
        <v>7150</v>
      </c>
      <c r="M879">
        <v>100000</v>
      </c>
      <c r="N879" t="s">
        <v>311</v>
      </c>
    </row>
    <row r="880" spans="6:14" x14ac:dyDescent="0.2">
      <c r="F880">
        <v>890</v>
      </c>
      <c r="G880">
        <v>128</v>
      </c>
      <c r="H880" s="18">
        <v>149500</v>
      </c>
      <c r="I880" t="s">
        <v>311</v>
      </c>
      <c r="K880">
        <v>886</v>
      </c>
      <c r="L880">
        <v>5119</v>
      </c>
      <c r="M880">
        <v>328900</v>
      </c>
      <c r="N880" t="s">
        <v>311</v>
      </c>
    </row>
    <row r="881" spans="6:14" x14ac:dyDescent="0.2">
      <c r="F881">
        <v>891</v>
      </c>
      <c r="G881">
        <v>60</v>
      </c>
      <c r="H881" s="18">
        <v>122900</v>
      </c>
      <c r="I881" t="s">
        <v>311</v>
      </c>
      <c r="K881">
        <v>887</v>
      </c>
      <c r="L881">
        <v>8393</v>
      </c>
      <c r="M881">
        <v>145000</v>
      </c>
      <c r="N881" t="s">
        <v>311</v>
      </c>
    </row>
    <row r="882" spans="6:14" x14ac:dyDescent="0.2">
      <c r="F882">
        <v>892</v>
      </c>
      <c r="G882">
        <v>70</v>
      </c>
      <c r="H882" s="18">
        <v>172500</v>
      </c>
      <c r="I882" t="s">
        <v>311</v>
      </c>
      <c r="K882">
        <v>888</v>
      </c>
      <c r="L882">
        <v>16466</v>
      </c>
      <c r="M882">
        <v>135500</v>
      </c>
      <c r="N882" t="s">
        <v>311</v>
      </c>
    </row>
    <row r="883" spans="6:14" x14ac:dyDescent="0.2">
      <c r="F883">
        <v>893</v>
      </c>
      <c r="G883">
        <v>70</v>
      </c>
      <c r="H883" s="18">
        <v>154500</v>
      </c>
      <c r="I883" t="s">
        <v>311</v>
      </c>
      <c r="K883">
        <v>889</v>
      </c>
      <c r="L883">
        <v>15865</v>
      </c>
      <c r="M883">
        <v>268000</v>
      </c>
      <c r="N883" t="s">
        <v>311</v>
      </c>
    </row>
    <row r="884" spans="6:14" x14ac:dyDescent="0.2">
      <c r="F884">
        <v>894</v>
      </c>
      <c r="G884">
        <v>69</v>
      </c>
      <c r="H884" s="18">
        <v>165000</v>
      </c>
      <c r="I884" t="s">
        <v>311</v>
      </c>
      <c r="K884">
        <v>890</v>
      </c>
      <c r="L884">
        <v>12160</v>
      </c>
      <c r="M884">
        <v>149500</v>
      </c>
      <c r="N884" t="s">
        <v>311</v>
      </c>
    </row>
    <row r="885" spans="6:14" x14ac:dyDescent="0.2">
      <c r="F885">
        <v>895</v>
      </c>
      <c r="G885">
        <v>64</v>
      </c>
      <c r="H885" s="18">
        <v>118858</v>
      </c>
      <c r="I885" t="s">
        <v>311</v>
      </c>
      <c r="K885">
        <v>891</v>
      </c>
      <c r="L885">
        <v>8064</v>
      </c>
      <c r="M885">
        <v>122900</v>
      </c>
      <c r="N885" t="s">
        <v>311</v>
      </c>
    </row>
    <row r="886" spans="6:14" x14ac:dyDescent="0.2">
      <c r="F886">
        <v>896</v>
      </c>
      <c r="G886">
        <v>71</v>
      </c>
      <c r="H886" s="18">
        <v>140000</v>
      </c>
      <c r="I886" t="s">
        <v>311</v>
      </c>
      <c r="K886">
        <v>892</v>
      </c>
      <c r="L886">
        <v>11184</v>
      </c>
      <c r="M886">
        <v>172500</v>
      </c>
      <c r="N886" t="s">
        <v>311</v>
      </c>
    </row>
    <row r="887" spans="6:14" x14ac:dyDescent="0.2">
      <c r="F887">
        <v>897</v>
      </c>
      <c r="G887">
        <v>50</v>
      </c>
      <c r="H887" s="18">
        <v>106500</v>
      </c>
      <c r="I887" t="s">
        <v>311</v>
      </c>
      <c r="K887">
        <v>893</v>
      </c>
      <c r="L887">
        <v>8414</v>
      </c>
      <c r="M887">
        <v>154500</v>
      </c>
      <c r="N887" t="s">
        <v>311</v>
      </c>
    </row>
    <row r="888" spans="6:14" x14ac:dyDescent="0.2">
      <c r="F888">
        <v>898</v>
      </c>
      <c r="G888">
        <v>64</v>
      </c>
      <c r="H888" s="18">
        <v>142953</v>
      </c>
      <c r="I888" t="s">
        <v>311</v>
      </c>
      <c r="K888">
        <v>894</v>
      </c>
      <c r="L888">
        <v>13284</v>
      </c>
      <c r="M888">
        <v>165000</v>
      </c>
      <c r="N888" t="s">
        <v>311</v>
      </c>
    </row>
    <row r="889" spans="6:14" x14ac:dyDescent="0.2">
      <c r="F889">
        <v>900</v>
      </c>
      <c r="G889">
        <v>65</v>
      </c>
      <c r="H889" s="18">
        <v>135000</v>
      </c>
      <c r="I889" t="s">
        <v>311</v>
      </c>
      <c r="K889">
        <v>895</v>
      </c>
      <c r="L889">
        <v>7018</v>
      </c>
      <c r="M889">
        <v>118858</v>
      </c>
      <c r="N889" t="s">
        <v>311</v>
      </c>
    </row>
    <row r="890" spans="6:14" x14ac:dyDescent="0.2">
      <c r="F890">
        <v>901</v>
      </c>
      <c r="G890">
        <v>69</v>
      </c>
      <c r="H890" s="18">
        <v>110000</v>
      </c>
      <c r="I890" t="s">
        <v>311</v>
      </c>
      <c r="K890">
        <v>896</v>
      </c>
      <c r="L890">
        <v>7056</v>
      </c>
      <c r="M890">
        <v>140000</v>
      </c>
      <c r="N890" t="s">
        <v>311</v>
      </c>
    </row>
    <row r="891" spans="6:14" x14ac:dyDescent="0.2">
      <c r="F891">
        <v>902</v>
      </c>
      <c r="G891">
        <v>64</v>
      </c>
      <c r="H891" s="18">
        <v>153000</v>
      </c>
      <c r="I891" t="s">
        <v>311</v>
      </c>
      <c r="K891">
        <v>897</v>
      </c>
      <c r="L891">
        <v>8765</v>
      </c>
      <c r="M891">
        <v>106500</v>
      </c>
      <c r="N891" t="s">
        <v>311</v>
      </c>
    </row>
    <row r="892" spans="6:14" x14ac:dyDescent="0.2">
      <c r="F892">
        <v>903</v>
      </c>
      <c r="G892">
        <v>63</v>
      </c>
      <c r="H892" s="18">
        <v>180000</v>
      </c>
      <c r="I892" t="s">
        <v>311</v>
      </c>
      <c r="K892">
        <v>898</v>
      </c>
      <c r="L892">
        <v>7018</v>
      </c>
      <c r="M892">
        <v>142953</v>
      </c>
      <c r="N892" t="s">
        <v>311</v>
      </c>
    </row>
    <row r="893" spans="6:14" x14ac:dyDescent="0.2">
      <c r="F893">
        <v>904</v>
      </c>
      <c r="G893">
        <v>50</v>
      </c>
      <c r="H893" s="18">
        <v>240000</v>
      </c>
      <c r="I893" t="s">
        <v>311</v>
      </c>
      <c r="K893">
        <v>899</v>
      </c>
      <c r="L893">
        <v>12919</v>
      </c>
      <c r="M893">
        <v>611657</v>
      </c>
      <c r="N893" t="s">
        <v>311</v>
      </c>
    </row>
    <row r="894" spans="6:14" x14ac:dyDescent="0.2">
      <c r="F894">
        <v>905</v>
      </c>
      <c r="G894">
        <v>69</v>
      </c>
      <c r="H894" s="18">
        <v>125500</v>
      </c>
      <c r="I894" t="s">
        <v>311</v>
      </c>
      <c r="K894">
        <v>900</v>
      </c>
      <c r="L894">
        <v>6993</v>
      </c>
      <c r="M894">
        <v>135000</v>
      </c>
      <c r="N894" t="s">
        <v>311</v>
      </c>
    </row>
    <row r="895" spans="6:14" x14ac:dyDescent="0.2">
      <c r="F895">
        <v>906</v>
      </c>
      <c r="G895">
        <v>80</v>
      </c>
      <c r="H895" s="18">
        <v>128000</v>
      </c>
      <c r="I895" t="s">
        <v>311</v>
      </c>
      <c r="K895">
        <v>901</v>
      </c>
      <c r="L895">
        <v>7340</v>
      </c>
      <c r="M895">
        <v>110000</v>
      </c>
      <c r="N895" t="s">
        <v>311</v>
      </c>
    </row>
    <row r="896" spans="6:14" x14ac:dyDescent="0.2">
      <c r="F896">
        <v>907</v>
      </c>
      <c r="G896">
        <v>116</v>
      </c>
      <c r="H896" s="18">
        <v>255000</v>
      </c>
      <c r="I896" t="s">
        <v>311</v>
      </c>
      <c r="K896">
        <v>902</v>
      </c>
      <c r="L896">
        <v>8712</v>
      </c>
      <c r="M896">
        <v>153000</v>
      </c>
      <c r="N896" t="s">
        <v>311</v>
      </c>
    </row>
    <row r="897" spans="6:14" x14ac:dyDescent="0.2">
      <c r="F897">
        <v>908</v>
      </c>
      <c r="G897">
        <v>86</v>
      </c>
      <c r="H897" s="18">
        <v>250000</v>
      </c>
      <c r="I897" t="s">
        <v>311</v>
      </c>
      <c r="K897">
        <v>903</v>
      </c>
      <c r="L897">
        <v>7875</v>
      </c>
      <c r="M897">
        <v>180000</v>
      </c>
      <c r="N897" t="s">
        <v>311</v>
      </c>
    </row>
    <row r="898" spans="6:14" x14ac:dyDescent="0.2">
      <c r="F898">
        <v>909</v>
      </c>
      <c r="G898">
        <v>69</v>
      </c>
      <c r="H898" s="18">
        <v>131000</v>
      </c>
      <c r="I898" t="s">
        <v>311</v>
      </c>
      <c r="K898">
        <v>904</v>
      </c>
      <c r="L898">
        <v>14859</v>
      </c>
      <c r="M898">
        <v>240000</v>
      </c>
      <c r="N898" t="s">
        <v>311</v>
      </c>
    </row>
    <row r="899" spans="6:14" x14ac:dyDescent="0.2">
      <c r="F899">
        <v>910</v>
      </c>
      <c r="G899">
        <v>149</v>
      </c>
      <c r="H899" s="18">
        <v>174000</v>
      </c>
      <c r="I899" t="s">
        <v>311</v>
      </c>
      <c r="K899">
        <v>905</v>
      </c>
      <c r="L899">
        <v>6173</v>
      </c>
      <c r="M899">
        <v>125500</v>
      </c>
      <c r="N899" t="s">
        <v>311</v>
      </c>
    </row>
    <row r="900" spans="6:14" x14ac:dyDescent="0.2">
      <c r="F900">
        <v>911</v>
      </c>
      <c r="G900">
        <v>80</v>
      </c>
      <c r="H900" s="18">
        <v>154300</v>
      </c>
      <c r="I900" t="s">
        <v>311</v>
      </c>
      <c r="K900">
        <v>906</v>
      </c>
      <c r="L900">
        <v>9920</v>
      </c>
      <c r="M900">
        <v>128000</v>
      </c>
      <c r="N900" t="s">
        <v>311</v>
      </c>
    </row>
    <row r="901" spans="6:14" x14ac:dyDescent="0.2">
      <c r="F901">
        <v>912</v>
      </c>
      <c r="G901">
        <v>69</v>
      </c>
      <c r="H901" s="18">
        <v>143500</v>
      </c>
      <c r="I901" t="s">
        <v>311</v>
      </c>
      <c r="K901">
        <v>907</v>
      </c>
      <c r="L901">
        <v>13501</v>
      </c>
      <c r="M901">
        <v>255000</v>
      </c>
      <c r="N901" t="s">
        <v>311</v>
      </c>
    </row>
    <row r="902" spans="6:14" x14ac:dyDescent="0.2">
      <c r="F902">
        <v>913</v>
      </c>
      <c r="G902">
        <v>51</v>
      </c>
      <c r="H902" s="18">
        <v>88000</v>
      </c>
      <c r="I902" t="s">
        <v>311</v>
      </c>
      <c r="K902">
        <v>908</v>
      </c>
      <c r="L902">
        <v>11500</v>
      </c>
      <c r="M902">
        <v>250000</v>
      </c>
      <c r="N902" t="s">
        <v>311</v>
      </c>
    </row>
    <row r="903" spans="6:14" x14ac:dyDescent="0.2">
      <c r="F903">
        <v>914</v>
      </c>
      <c r="G903">
        <v>82</v>
      </c>
      <c r="H903" s="18">
        <v>145000</v>
      </c>
      <c r="I903" t="s">
        <v>311</v>
      </c>
      <c r="K903">
        <v>909</v>
      </c>
      <c r="L903">
        <v>8885</v>
      </c>
      <c r="M903">
        <v>131000</v>
      </c>
      <c r="N903" t="s">
        <v>311</v>
      </c>
    </row>
    <row r="904" spans="6:14" x14ac:dyDescent="0.2">
      <c r="F904">
        <v>915</v>
      </c>
      <c r="G904">
        <v>30</v>
      </c>
      <c r="H904" s="18">
        <v>173733</v>
      </c>
      <c r="I904" t="s">
        <v>311</v>
      </c>
      <c r="K904">
        <v>910</v>
      </c>
      <c r="L904">
        <v>12589</v>
      </c>
      <c r="M904">
        <v>174000</v>
      </c>
      <c r="N904" t="s">
        <v>311</v>
      </c>
    </row>
    <row r="905" spans="6:14" x14ac:dyDescent="0.2">
      <c r="F905">
        <v>916</v>
      </c>
      <c r="G905">
        <v>21</v>
      </c>
      <c r="H905" s="18">
        <v>75000</v>
      </c>
      <c r="I905" t="s">
        <v>311</v>
      </c>
      <c r="K905">
        <v>911</v>
      </c>
      <c r="L905">
        <v>11600</v>
      </c>
      <c r="M905">
        <v>154300</v>
      </c>
      <c r="N905" t="s">
        <v>311</v>
      </c>
    </row>
    <row r="906" spans="6:14" x14ac:dyDescent="0.2">
      <c r="F906">
        <v>917</v>
      </c>
      <c r="G906">
        <v>50</v>
      </c>
      <c r="H906" s="18">
        <v>35311</v>
      </c>
      <c r="I906" t="s">
        <v>311</v>
      </c>
      <c r="K906">
        <v>912</v>
      </c>
      <c r="L906">
        <v>9286</v>
      </c>
      <c r="M906">
        <v>143500</v>
      </c>
      <c r="N906" t="s">
        <v>311</v>
      </c>
    </row>
    <row r="907" spans="6:14" x14ac:dyDescent="0.2">
      <c r="F907">
        <v>918</v>
      </c>
      <c r="G907">
        <v>69</v>
      </c>
      <c r="H907" s="18">
        <v>135000</v>
      </c>
      <c r="I907" t="s">
        <v>311</v>
      </c>
      <c r="K907">
        <v>913</v>
      </c>
      <c r="L907">
        <v>6120</v>
      </c>
      <c r="M907">
        <v>88000</v>
      </c>
      <c r="N907" t="s">
        <v>311</v>
      </c>
    </row>
    <row r="908" spans="6:14" x14ac:dyDescent="0.2">
      <c r="F908">
        <v>919</v>
      </c>
      <c r="G908">
        <v>103</v>
      </c>
      <c r="H908" s="18">
        <v>238000</v>
      </c>
      <c r="I908" t="s">
        <v>311</v>
      </c>
      <c r="K908">
        <v>914</v>
      </c>
      <c r="L908">
        <v>6270</v>
      </c>
      <c r="M908">
        <v>145000</v>
      </c>
      <c r="N908" t="s">
        <v>311</v>
      </c>
    </row>
    <row r="909" spans="6:14" x14ac:dyDescent="0.2">
      <c r="F909">
        <v>920</v>
      </c>
      <c r="G909">
        <v>87</v>
      </c>
      <c r="H909" s="18">
        <v>176500</v>
      </c>
      <c r="I909" t="s">
        <v>311</v>
      </c>
      <c r="K909">
        <v>915</v>
      </c>
      <c r="L909">
        <v>3000</v>
      </c>
      <c r="M909">
        <v>173733</v>
      </c>
      <c r="N909" t="s">
        <v>311</v>
      </c>
    </row>
    <row r="910" spans="6:14" x14ac:dyDescent="0.2">
      <c r="F910">
        <v>921</v>
      </c>
      <c r="G910">
        <v>70</v>
      </c>
      <c r="H910" s="18">
        <v>201000</v>
      </c>
      <c r="I910" t="s">
        <v>311</v>
      </c>
      <c r="K910">
        <v>916</v>
      </c>
      <c r="L910">
        <v>2001</v>
      </c>
      <c r="M910">
        <v>75000</v>
      </c>
      <c r="N910" t="s">
        <v>311</v>
      </c>
    </row>
    <row r="911" spans="6:14" x14ac:dyDescent="0.2">
      <c r="F911">
        <v>922</v>
      </c>
      <c r="G911">
        <v>67</v>
      </c>
      <c r="H911" s="18">
        <v>145900</v>
      </c>
      <c r="I911" t="s">
        <v>311</v>
      </c>
      <c r="K911">
        <v>917</v>
      </c>
      <c r="L911">
        <v>9000</v>
      </c>
      <c r="M911">
        <v>35311</v>
      </c>
      <c r="N911" t="s">
        <v>311</v>
      </c>
    </row>
    <row r="912" spans="6:14" x14ac:dyDescent="0.2">
      <c r="F912">
        <v>923</v>
      </c>
      <c r="G912">
        <v>65</v>
      </c>
      <c r="H912" s="18">
        <v>169990</v>
      </c>
      <c r="I912" t="s">
        <v>311</v>
      </c>
      <c r="K912">
        <v>918</v>
      </c>
      <c r="L912">
        <v>17140</v>
      </c>
      <c r="M912">
        <v>135000</v>
      </c>
      <c r="N912" t="s">
        <v>311</v>
      </c>
    </row>
    <row r="913" spans="6:14" x14ac:dyDescent="0.2">
      <c r="F913">
        <v>924</v>
      </c>
      <c r="G913">
        <v>50</v>
      </c>
      <c r="H913" s="18">
        <v>193000</v>
      </c>
      <c r="I913" t="s">
        <v>311</v>
      </c>
      <c r="K913">
        <v>919</v>
      </c>
      <c r="L913">
        <v>13125</v>
      </c>
      <c r="M913">
        <v>238000</v>
      </c>
      <c r="N913" t="s">
        <v>311</v>
      </c>
    </row>
    <row r="914" spans="6:14" x14ac:dyDescent="0.2">
      <c r="F914">
        <v>925</v>
      </c>
      <c r="G914">
        <v>79</v>
      </c>
      <c r="H914" s="18">
        <v>207500</v>
      </c>
      <c r="I914" t="s">
        <v>311</v>
      </c>
      <c r="K914">
        <v>920</v>
      </c>
      <c r="L914">
        <v>11029</v>
      </c>
      <c r="M914">
        <v>176500</v>
      </c>
      <c r="N914" t="s">
        <v>311</v>
      </c>
    </row>
    <row r="915" spans="6:14" x14ac:dyDescent="0.2">
      <c r="F915">
        <v>926</v>
      </c>
      <c r="G915">
        <v>69</v>
      </c>
      <c r="H915" s="18">
        <v>175000</v>
      </c>
      <c r="I915" t="s">
        <v>311</v>
      </c>
      <c r="K915">
        <v>921</v>
      </c>
      <c r="L915">
        <v>8462</v>
      </c>
      <c r="M915">
        <v>201000</v>
      </c>
      <c r="N915" t="s">
        <v>311</v>
      </c>
    </row>
    <row r="916" spans="6:14" x14ac:dyDescent="0.2">
      <c r="F916">
        <v>927</v>
      </c>
      <c r="G916">
        <v>93</v>
      </c>
      <c r="H916" s="18">
        <v>285000</v>
      </c>
      <c r="I916" t="s">
        <v>311</v>
      </c>
      <c r="K916">
        <v>922</v>
      </c>
      <c r="L916">
        <v>8777</v>
      </c>
      <c r="M916">
        <v>145900</v>
      </c>
      <c r="N916" t="s">
        <v>311</v>
      </c>
    </row>
    <row r="917" spans="6:14" x14ac:dyDescent="0.2">
      <c r="F917">
        <v>928</v>
      </c>
      <c r="G917">
        <v>69</v>
      </c>
      <c r="H917" s="18">
        <v>176000</v>
      </c>
      <c r="I917" t="s">
        <v>311</v>
      </c>
      <c r="K917">
        <v>923</v>
      </c>
      <c r="L917">
        <v>10237</v>
      </c>
      <c r="M917">
        <v>169990</v>
      </c>
      <c r="N917" t="s">
        <v>311</v>
      </c>
    </row>
    <row r="918" spans="6:14" x14ac:dyDescent="0.2">
      <c r="F918">
        <v>929</v>
      </c>
      <c r="G918">
        <v>69</v>
      </c>
      <c r="H918" s="18">
        <v>236500</v>
      </c>
      <c r="I918" t="s">
        <v>311</v>
      </c>
      <c r="K918">
        <v>924</v>
      </c>
      <c r="L918">
        <v>8012</v>
      </c>
      <c r="M918">
        <v>193000</v>
      </c>
      <c r="N918" t="s">
        <v>311</v>
      </c>
    </row>
    <row r="919" spans="6:14" x14ac:dyDescent="0.2">
      <c r="F919">
        <v>930</v>
      </c>
      <c r="G919">
        <v>69</v>
      </c>
      <c r="H919" s="18">
        <v>222000</v>
      </c>
      <c r="I919" t="s">
        <v>311</v>
      </c>
      <c r="K919">
        <v>925</v>
      </c>
      <c r="L919">
        <v>10240</v>
      </c>
      <c r="M919">
        <v>207500</v>
      </c>
      <c r="N919" t="s">
        <v>311</v>
      </c>
    </row>
    <row r="920" spans="6:14" x14ac:dyDescent="0.2">
      <c r="F920">
        <v>931</v>
      </c>
      <c r="G920">
        <v>73</v>
      </c>
      <c r="H920" s="18">
        <v>201000</v>
      </c>
      <c r="I920" t="s">
        <v>311</v>
      </c>
      <c r="K920">
        <v>926</v>
      </c>
      <c r="L920">
        <v>15611</v>
      </c>
      <c r="M920">
        <v>175000</v>
      </c>
      <c r="N920" t="s">
        <v>311</v>
      </c>
    </row>
    <row r="921" spans="6:14" x14ac:dyDescent="0.2">
      <c r="F921">
        <v>932</v>
      </c>
      <c r="G921">
        <v>70</v>
      </c>
      <c r="H921" s="18">
        <v>117500</v>
      </c>
      <c r="I921" t="s">
        <v>311</v>
      </c>
      <c r="K921">
        <v>927</v>
      </c>
      <c r="L921">
        <v>11999</v>
      </c>
      <c r="M921">
        <v>285000</v>
      </c>
      <c r="N921" t="s">
        <v>311</v>
      </c>
    </row>
    <row r="922" spans="6:14" x14ac:dyDescent="0.2">
      <c r="F922">
        <v>933</v>
      </c>
      <c r="G922">
        <v>84</v>
      </c>
      <c r="H922" s="18">
        <v>320000</v>
      </c>
      <c r="I922" t="s">
        <v>311</v>
      </c>
      <c r="K922">
        <v>928</v>
      </c>
      <c r="L922">
        <v>9900</v>
      </c>
      <c r="M922">
        <v>176000</v>
      </c>
      <c r="N922" t="s">
        <v>311</v>
      </c>
    </row>
    <row r="923" spans="6:14" x14ac:dyDescent="0.2">
      <c r="F923">
        <v>934</v>
      </c>
      <c r="G923">
        <v>63</v>
      </c>
      <c r="H923" s="18">
        <v>190000</v>
      </c>
      <c r="I923" t="s">
        <v>311</v>
      </c>
      <c r="K923">
        <v>929</v>
      </c>
      <c r="L923">
        <v>11838</v>
      </c>
      <c r="M923">
        <v>236500</v>
      </c>
      <c r="N923" t="s">
        <v>311</v>
      </c>
    </row>
    <row r="924" spans="6:14" x14ac:dyDescent="0.2">
      <c r="F924">
        <v>936</v>
      </c>
      <c r="G924">
        <v>52</v>
      </c>
      <c r="H924" s="18">
        <v>79900</v>
      </c>
      <c r="I924" t="s">
        <v>311</v>
      </c>
      <c r="K924">
        <v>930</v>
      </c>
      <c r="L924">
        <v>13006</v>
      </c>
      <c r="M924">
        <v>222000</v>
      </c>
      <c r="N924" t="s">
        <v>311</v>
      </c>
    </row>
    <row r="925" spans="6:14" x14ac:dyDescent="0.2">
      <c r="F925">
        <v>937</v>
      </c>
      <c r="G925">
        <v>67</v>
      </c>
      <c r="H925" s="18">
        <v>184900</v>
      </c>
      <c r="I925" t="s">
        <v>311</v>
      </c>
      <c r="K925">
        <v>931</v>
      </c>
      <c r="L925">
        <v>8925</v>
      </c>
      <c r="M925">
        <v>201000</v>
      </c>
      <c r="N925" t="s">
        <v>311</v>
      </c>
    </row>
    <row r="926" spans="6:14" x14ac:dyDescent="0.2">
      <c r="F926">
        <v>938</v>
      </c>
      <c r="G926">
        <v>75</v>
      </c>
      <c r="H926" s="18">
        <v>253000</v>
      </c>
      <c r="I926" t="s">
        <v>311</v>
      </c>
      <c r="K926">
        <v>932</v>
      </c>
      <c r="L926">
        <v>9100</v>
      </c>
      <c r="M926">
        <v>117500</v>
      </c>
      <c r="N926" t="s">
        <v>311</v>
      </c>
    </row>
    <row r="927" spans="6:14" x14ac:dyDescent="0.2">
      <c r="F927">
        <v>939</v>
      </c>
      <c r="G927">
        <v>73</v>
      </c>
      <c r="H927" s="18">
        <v>239799</v>
      </c>
      <c r="I927" t="s">
        <v>311</v>
      </c>
      <c r="K927">
        <v>933</v>
      </c>
      <c r="L927">
        <v>11670</v>
      </c>
      <c r="M927">
        <v>320000</v>
      </c>
      <c r="N927" t="s">
        <v>311</v>
      </c>
    </row>
    <row r="928" spans="6:14" x14ac:dyDescent="0.2">
      <c r="F928">
        <v>940</v>
      </c>
      <c r="G928">
        <v>69</v>
      </c>
      <c r="H928" s="18">
        <v>244400</v>
      </c>
      <c r="I928" t="s">
        <v>311</v>
      </c>
      <c r="K928">
        <v>934</v>
      </c>
      <c r="L928">
        <v>8487</v>
      </c>
      <c r="M928">
        <v>190000</v>
      </c>
      <c r="N928" t="s">
        <v>311</v>
      </c>
    </row>
    <row r="929" spans="6:14" x14ac:dyDescent="0.2">
      <c r="F929">
        <v>941</v>
      </c>
      <c r="G929">
        <v>55</v>
      </c>
      <c r="H929" s="18">
        <v>150900</v>
      </c>
      <c r="I929" t="s">
        <v>311</v>
      </c>
      <c r="K929">
        <v>936</v>
      </c>
      <c r="L929">
        <v>5825</v>
      </c>
      <c r="M929">
        <v>79900</v>
      </c>
      <c r="N929" t="s">
        <v>311</v>
      </c>
    </row>
    <row r="930" spans="6:14" x14ac:dyDescent="0.2">
      <c r="F930">
        <v>942</v>
      </c>
      <c r="G930">
        <v>69</v>
      </c>
      <c r="H930" s="18">
        <v>214000</v>
      </c>
      <c r="I930" t="s">
        <v>311</v>
      </c>
      <c r="K930">
        <v>937</v>
      </c>
      <c r="L930">
        <v>10083</v>
      </c>
      <c r="M930">
        <v>184900</v>
      </c>
      <c r="N930" t="s">
        <v>311</v>
      </c>
    </row>
    <row r="931" spans="6:14" x14ac:dyDescent="0.2">
      <c r="F931">
        <v>943</v>
      </c>
      <c r="G931">
        <v>42</v>
      </c>
      <c r="H931" s="18">
        <v>150000</v>
      </c>
      <c r="I931" t="s">
        <v>311</v>
      </c>
      <c r="K931">
        <v>938</v>
      </c>
      <c r="L931">
        <v>9675</v>
      </c>
      <c r="M931">
        <v>253000</v>
      </c>
      <c r="N931" t="s">
        <v>311</v>
      </c>
    </row>
    <row r="932" spans="6:14" x14ac:dyDescent="0.2">
      <c r="F932">
        <v>944</v>
      </c>
      <c r="G932">
        <v>100</v>
      </c>
      <c r="H932" s="18">
        <v>143000</v>
      </c>
      <c r="I932" t="s">
        <v>311</v>
      </c>
      <c r="K932">
        <v>939</v>
      </c>
      <c r="L932">
        <v>8760</v>
      </c>
      <c r="M932">
        <v>239799</v>
      </c>
      <c r="N932" t="s">
        <v>311</v>
      </c>
    </row>
    <row r="933" spans="6:14" x14ac:dyDescent="0.2">
      <c r="F933">
        <v>945</v>
      </c>
      <c r="G933">
        <v>69</v>
      </c>
      <c r="H933" s="18">
        <v>137500</v>
      </c>
      <c r="I933" t="s">
        <v>311</v>
      </c>
      <c r="K933">
        <v>941</v>
      </c>
      <c r="L933">
        <v>12640</v>
      </c>
      <c r="M933">
        <v>150900</v>
      </c>
      <c r="N933" t="s">
        <v>311</v>
      </c>
    </row>
    <row r="934" spans="6:14" x14ac:dyDescent="0.2">
      <c r="F934">
        <v>946</v>
      </c>
      <c r="G934">
        <v>98</v>
      </c>
      <c r="H934" s="18">
        <v>124900</v>
      </c>
      <c r="I934" t="s">
        <v>311</v>
      </c>
      <c r="K934">
        <v>942</v>
      </c>
      <c r="L934">
        <v>8755</v>
      </c>
      <c r="M934">
        <v>214000</v>
      </c>
      <c r="N934" t="s">
        <v>311</v>
      </c>
    </row>
    <row r="935" spans="6:14" x14ac:dyDescent="0.2">
      <c r="F935">
        <v>947</v>
      </c>
      <c r="G935">
        <v>70</v>
      </c>
      <c r="H935" s="18">
        <v>143000</v>
      </c>
      <c r="I935" t="s">
        <v>311</v>
      </c>
      <c r="K935">
        <v>943</v>
      </c>
      <c r="L935">
        <v>7711</v>
      </c>
      <c r="M935">
        <v>150000</v>
      </c>
      <c r="N935" t="s">
        <v>311</v>
      </c>
    </row>
    <row r="936" spans="6:14" x14ac:dyDescent="0.2">
      <c r="F936">
        <v>948</v>
      </c>
      <c r="G936">
        <v>85</v>
      </c>
      <c r="H936" s="18">
        <v>270000</v>
      </c>
      <c r="I936" t="s">
        <v>311</v>
      </c>
      <c r="K936">
        <v>945</v>
      </c>
      <c r="L936">
        <v>14375</v>
      </c>
      <c r="M936">
        <v>137500</v>
      </c>
      <c r="N936" t="s">
        <v>311</v>
      </c>
    </row>
    <row r="937" spans="6:14" x14ac:dyDescent="0.2">
      <c r="F937">
        <v>949</v>
      </c>
      <c r="G937">
        <v>65</v>
      </c>
      <c r="H937" s="18">
        <v>192500</v>
      </c>
      <c r="I937" t="s">
        <v>311</v>
      </c>
      <c r="K937">
        <v>946</v>
      </c>
      <c r="L937">
        <v>8820</v>
      </c>
      <c r="M937">
        <v>124900</v>
      </c>
      <c r="N937" t="s">
        <v>311</v>
      </c>
    </row>
    <row r="938" spans="6:14" x14ac:dyDescent="0.2">
      <c r="F938">
        <v>950</v>
      </c>
      <c r="G938">
        <v>78</v>
      </c>
      <c r="H938" s="18">
        <v>197500</v>
      </c>
      <c r="I938" t="s">
        <v>311</v>
      </c>
      <c r="K938">
        <v>947</v>
      </c>
      <c r="L938">
        <v>8163</v>
      </c>
      <c r="M938">
        <v>143000</v>
      </c>
      <c r="N938" t="s">
        <v>311</v>
      </c>
    </row>
    <row r="939" spans="6:14" x14ac:dyDescent="0.2">
      <c r="F939">
        <v>951</v>
      </c>
      <c r="G939">
        <v>60</v>
      </c>
      <c r="H939" s="18">
        <v>129000</v>
      </c>
      <c r="I939" t="s">
        <v>311</v>
      </c>
      <c r="K939">
        <v>948</v>
      </c>
      <c r="L939">
        <v>14536</v>
      </c>
      <c r="M939">
        <v>270000</v>
      </c>
      <c r="N939" t="s">
        <v>311</v>
      </c>
    </row>
    <row r="940" spans="6:14" x14ac:dyDescent="0.2">
      <c r="F940">
        <v>952</v>
      </c>
      <c r="G940">
        <v>60</v>
      </c>
      <c r="H940" s="18">
        <v>119900</v>
      </c>
      <c r="I940" t="s">
        <v>311</v>
      </c>
      <c r="K940">
        <v>949</v>
      </c>
      <c r="L940">
        <v>14006</v>
      </c>
      <c r="M940">
        <v>192500</v>
      </c>
      <c r="N940" t="s">
        <v>311</v>
      </c>
    </row>
    <row r="941" spans="6:14" x14ac:dyDescent="0.2">
      <c r="F941">
        <v>953</v>
      </c>
      <c r="G941">
        <v>60</v>
      </c>
      <c r="H941" s="18">
        <v>133900</v>
      </c>
      <c r="I941" t="s">
        <v>311</v>
      </c>
      <c r="K941">
        <v>950</v>
      </c>
      <c r="L941">
        <v>9360</v>
      </c>
      <c r="M941">
        <v>197500</v>
      </c>
      <c r="N941" t="s">
        <v>311</v>
      </c>
    </row>
    <row r="942" spans="6:14" x14ac:dyDescent="0.2">
      <c r="F942">
        <v>954</v>
      </c>
      <c r="G942">
        <v>69</v>
      </c>
      <c r="H942" s="18">
        <v>172000</v>
      </c>
      <c r="I942" t="s">
        <v>311</v>
      </c>
      <c r="K942">
        <v>951</v>
      </c>
      <c r="L942">
        <v>7200</v>
      </c>
      <c r="M942">
        <v>129000</v>
      </c>
      <c r="N942" t="s">
        <v>311</v>
      </c>
    </row>
    <row r="943" spans="6:14" x14ac:dyDescent="0.2">
      <c r="F943">
        <v>955</v>
      </c>
      <c r="G943">
        <v>35</v>
      </c>
      <c r="H943" s="18">
        <v>127500</v>
      </c>
      <c r="I943" t="s">
        <v>311</v>
      </c>
      <c r="K943">
        <v>952</v>
      </c>
      <c r="L943">
        <v>7800</v>
      </c>
      <c r="M943">
        <v>119900</v>
      </c>
      <c r="N943" t="s">
        <v>311</v>
      </c>
    </row>
    <row r="944" spans="6:14" x14ac:dyDescent="0.2">
      <c r="F944">
        <v>956</v>
      </c>
      <c r="G944">
        <v>82</v>
      </c>
      <c r="H944" s="18">
        <v>145000</v>
      </c>
      <c r="I944" t="s">
        <v>311</v>
      </c>
      <c r="K944">
        <v>953</v>
      </c>
      <c r="L944">
        <v>7200</v>
      </c>
      <c r="M944">
        <v>133900</v>
      </c>
      <c r="N944" t="s">
        <v>311</v>
      </c>
    </row>
    <row r="945" spans="6:14" x14ac:dyDescent="0.2">
      <c r="F945">
        <v>957</v>
      </c>
      <c r="G945">
        <v>24</v>
      </c>
      <c r="H945" s="18">
        <v>124000</v>
      </c>
      <c r="I945" t="s">
        <v>311</v>
      </c>
      <c r="K945">
        <v>954</v>
      </c>
      <c r="L945">
        <v>11075</v>
      </c>
      <c r="M945">
        <v>172000</v>
      </c>
      <c r="N945" t="s">
        <v>311</v>
      </c>
    </row>
    <row r="946" spans="6:14" x14ac:dyDescent="0.2">
      <c r="F946">
        <v>958</v>
      </c>
      <c r="G946">
        <v>70</v>
      </c>
      <c r="H946" s="18">
        <v>132000</v>
      </c>
      <c r="I946" t="s">
        <v>311</v>
      </c>
      <c r="K946">
        <v>955</v>
      </c>
      <c r="L946">
        <v>9400</v>
      </c>
      <c r="M946">
        <v>127500</v>
      </c>
      <c r="N946" t="s">
        <v>311</v>
      </c>
    </row>
    <row r="947" spans="6:14" x14ac:dyDescent="0.2">
      <c r="F947">
        <v>959</v>
      </c>
      <c r="G947">
        <v>65</v>
      </c>
      <c r="H947" s="18">
        <v>185000</v>
      </c>
      <c r="I947" t="s">
        <v>311</v>
      </c>
      <c r="K947">
        <v>956</v>
      </c>
      <c r="L947">
        <v>7136</v>
      </c>
      <c r="M947">
        <v>145000</v>
      </c>
      <c r="N947" t="s">
        <v>311</v>
      </c>
    </row>
    <row r="948" spans="6:14" x14ac:dyDescent="0.2">
      <c r="F948">
        <v>960</v>
      </c>
      <c r="G948">
        <v>24</v>
      </c>
      <c r="H948" s="18">
        <v>155000</v>
      </c>
      <c r="I948" t="s">
        <v>311</v>
      </c>
      <c r="K948">
        <v>958</v>
      </c>
      <c r="L948">
        <v>7420</v>
      </c>
      <c r="M948">
        <v>132000</v>
      </c>
      <c r="N948" t="s">
        <v>311</v>
      </c>
    </row>
    <row r="949" spans="6:14" x14ac:dyDescent="0.2">
      <c r="F949">
        <v>961</v>
      </c>
      <c r="G949">
        <v>50</v>
      </c>
      <c r="H949" s="18">
        <v>116500</v>
      </c>
      <c r="I949" t="s">
        <v>311</v>
      </c>
      <c r="K949">
        <v>959</v>
      </c>
      <c r="L949">
        <v>8450</v>
      </c>
      <c r="M949">
        <v>185000</v>
      </c>
      <c r="N949" t="s">
        <v>311</v>
      </c>
    </row>
    <row r="950" spans="6:14" x14ac:dyDescent="0.2">
      <c r="F950">
        <v>962</v>
      </c>
      <c r="G950">
        <v>69</v>
      </c>
      <c r="H950" s="18">
        <v>272000</v>
      </c>
      <c r="I950" t="s">
        <v>311</v>
      </c>
      <c r="K950">
        <v>960</v>
      </c>
      <c r="L950">
        <v>2572</v>
      </c>
      <c r="M950">
        <v>155000</v>
      </c>
      <c r="N950" t="s">
        <v>311</v>
      </c>
    </row>
    <row r="951" spans="6:14" x14ac:dyDescent="0.2">
      <c r="F951">
        <v>963</v>
      </c>
      <c r="G951">
        <v>24</v>
      </c>
      <c r="H951" s="18">
        <v>155000</v>
      </c>
      <c r="I951" t="s">
        <v>311</v>
      </c>
      <c r="K951">
        <v>961</v>
      </c>
      <c r="L951">
        <v>7207</v>
      </c>
      <c r="M951">
        <v>116500</v>
      </c>
      <c r="N951" t="s">
        <v>311</v>
      </c>
    </row>
    <row r="952" spans="6:14" x14ac:dyDescent="0.2">
      <c r="F952">
        <v>964</v>
      </c>
      <c r="G952">
        <v>122</v>
      </c>
      <c r="H952" s="18">
        <v>239000</v>
      </c>
      <c r="I952" t="s">
        <v>311</v>
      </c>
      <c r="K952">
        <v>962</v>
      </c>
      <c r="L952">
        <v>12227</v>
      </c>
      <c r="M952">
        <v>272000</v>
      </c>
      <c r="N952" t="s">
        <v>311</v>
      </c>
    </row>
    <row r="953" spans="6:14" x14ac:dyDescent="0.2">
      <c r="F953">
        <v>965</v>
      </c>
      <c r="G953">
        <v>80</v>
      </c>
      <c r="H953" s="18">
        <v>214900</v>
      </c>
      <c r="I953" t="s">
        <v>311</v>
      </c>
      <c r="K953">
        <v>963</v>
      </c>
      <c r="L953">
        <v>2308</v>
      </c>
      <c r="M953">
        <v>155000</v>
      </c>
      <c r="N953" t="s">
        <v>311</v>
      </c>
    </row>
    <row r="954" spans="6:14" x14ac:dyDescent="0.2">
      <c r="F954">
        <v>966</v>
      </c>
      <c r="G954">
        <v>65</v>
      </c>
      <c r="H954" s="18">
        <v>178900</v>
      </c>
      <c r="I954" t="s">
        <v>311</v>
      </c>
      <c r="K954">
        <v>964</v>
      </c>
      <c r="L954">
        <v>11923</v>
      </c>
      <c r="M954">
        <v>239000</v>
      </c>
      <c r="N954" t="s">
        <v>311</v>
      </c>
    </row>
    <row r="955" spans="6:14" x14ac:dyDescent="0.2">
      <c r="F955">
        <v>967</v>
      </c>
      <c r="G955">
        <v>130</v>
      </c>
      <c r="H955" s="18">
        <v>160000</v>
      </c>
      <c r="I955" t="s">
        <v>311</v>
      </c>
      <c r="K955">
        <v>965</v>
      </c>
      <c r="L955">
        <v>11316</v>
      </c>
      <c r="M955">
        <v>214900</v>
      </c>
      <c r="N955" t="s">
        <v>311</v>
      </c>
    </row>
    <row r="956" spans="6:14" x14ac:dyDescent="0.2">
      <c r="F956">
        <v>968</v>
      </c>
      <c r="G956">
        <v>69</v>
      </c>
      <c r="H956" s="18">
        <v>135000</v>
      </c>
      <c r="I956" t="s">
        <v>311</v>
      </c>
      <c r="K956">
        <v>966</v>
      </c>
      <c r="L956">
        <v>10237</v>
      </c>
      <c r="M956">
        <v>178900</v>
      </c>
      <c r="N956" t="s">
        <v>311</v>
      </c>
    </row>
    <row r="957" spans="6:14" x14ac:dyDescent="0.2">
      <c r="F957">
        <v>969</v>
      </c>
      <c r="G957">
        <v>50</v>
      </c>
      <c r="H957" s="18">
        <v>37900</v>
      </c>
      <c r="I957" t="s">
        <v>311</v>
      </c>
      <c r="K957">
        <v>967</v>
      </c>
      <c r="L957">
        <v>9600</v>
      </c>
      <c r="M957">
        <v>160000</v>
      </c>
      <c r="N957" t="s">
        <v>311</v>
      </c>
    </row>
    <row r="958" spans="6:14" x14ac:dyDescent="0.2">
      <c r="F958">
        <v>970</v>
      </c>
      <c r="G958">
        <v>75</v>
      </c>
      <c r="H958" s="18">
        <v>140000</v>
      </c>
      <c r="I958" t="s">
        <v>311</v>
      </c>
      <c r="K958">
        <v>968</v>
      </c>
      <c r="L958">
        <v>7390</v>
      </c>
      <c r="M958">
        <v>135000</v>
      </c>
      <c r="N958" t="s">
        <v>311</v>
      </c>
    </row>
    <row r="959" spans="6:14" x14ac:dyDescent="0.2">
      <c r="F959">
        <v>971</v>
      </c>
      <c r="G959">
        <v>60</v>
      </c>
      <c r="H959" s="18">
        <v>135000</v>
      </c>
      <c r="I959" t="s">
        <v>311</v>
      </c>
      <c r="K959">
        <v>969</v>
      </c>
      <c r="L959">
        <v>5925</v>
      </c>
      <c r="M959">
        <v>37900</v>
      </c>
      <c r="N959" t="s">
        <v>311</v>
      </c>
    </row>
    <row r="960" spans="6:14" x14ac:dyDescent="0.2">
      <c r="F960">
        <v>972</v>
      </c>
      <c r="G960">
        <v>36</v>
      </c>
      <c r="H960" s="18">
        <v>173000</v>
      </c>
      <c r="I960" t="s">
        <v>311</v>
      </c>
      <c r="K960">
        <v>970</v>
      </c>
      <c r="L960">
        <v>10382</v>
      </c>
      <c r="M960">
        <v>140000</v>
      </c>
      <c r="N960" t="s">
        <v>311</v>
      </c>
    </row>
    <row r="961" spans="6:14" x14ac:dyDescent="0.2">
      <c r="F961">
        <v>973</v>
      </c>
      <c r="G961">
        <v>55</v>
      </c>
      <c r="H961" s="18">
        <v>99500</v>
      </c>
      <c r="I961" t="s">
        <v>311</v>
      </c>
      <c r="K961">
        <v>971</v>
      </c>
      <c r="L961">
        <v>10800</v>
      </c>
      <c r="M961">
        <v>135000</v>
      </c>
      <c r="N961" t="s">
        <v>311</v>
      </c>
    </row>
    <row r="962" spans="6:14" x14ac:dyDescent="0.2">
      <c r="F962">
        <v>974</v>
      </c>
      <c r="G962">
        <v>95</v>
      </c>
      <c r="H962" s="18">
        <v>182000</v>
      </c>
      <c r="I962" t="s">
        <v>311</v>
      </c>
      <c r="K962">
        <v>972</v>
      </c>
      <c r="L962">
        <v>2268</v>
      </c>
      <c r="M962">
        <v>173000</v>
      </c>
      <c r="N962" t="s">
        <v>311</v>
      </c>
    </row>
    <row r="963" spans="6:14" x14ac:dyDescent="0.2">
      <c r="F963">
        <v>975</v>
      </c>
      <c r="G963">
        <v>60</v>
      </c>
      <c r="H963" s="18">
        <v>167500</v>
      </c>
      <c r="I963" t="s">
        <v>311</v>
      </c>
      <c r="K963">
        <v>973</v>
      </c>
      <c r="L963">
        <v>7892</v>
      </c>
      <c r="M963">
        <v>99500</v>
      </c>
      <c r="N963" t="s">
        <v>311</v>
      </c>
    </row>
    <row r="964" spans="6:14" x14ac:dyDescent="0.2">
      <c r="F964">
        <v>976</v>
      </c>
      <c r="G964">
        <v>69</v>
      </c>
      <c r="H964" s="18">
        <v>165000</v>
      </c>
      <c r="I964" t="s">
        <v>311</v>
      </c>
      <c r="K964">
        <v>974</v>
      </c>
      <c r="L964">
        <v>11639</v>
      </c>
      <c r="M964">
        <v>182000</v>
      </c>
      <c r="N964" t="s">
        <v>311</v>
      </c>
    </row>
    <row r="965" spans="6:14" x14ac:dyDescent="0.2">
      <c r="F965">
        <v>977</v>
      </c>
      <c r="G965">
        <v>51</v>
      </c>
      <c r="H965" s="18">
        <v>85500</v>
      </c>
      <c r="I965" t="s">
        <v>311</v>
      </c>
      <c r="K965">
        <v>975</v>
      </c>
      <c r="L965">
        <v>11414</v>
      </c>
      <c r="M965">
        <v>167500</v>
      </c>
      <c r="N965" t="s">
        <v>311</v>
      </c>
    </row>
    <row r="966" spans="6:14" x14ac:dyDescent="0.2">
      <c r="F966">
        <v>978</v>
      </c>
      <c r="G966">
        <v>35</v>
      </c>
      <c r="H966" s="18">
        <v>199900</v>
      </c>
      <c r="I966" t="s">
        <v>311</v>
      </c>
      <c r="K966">
        <v>976</v>
      </c>
      <c r="L966">
        <v>2651</v>
      </c>
      <c r="M966">
        <v>165000</v>
      </c>
      <c r="N966" t="s">
        <v>311</v>
      </c>
    </row>
    <row r="967" spans="6:14" x14ac:dyDescent="0.2">
      <c r="F967">
        <v>979</v>
      </c>
      <c r="G967">
        <v>68</v>
      </c>
      <c r="H967" s="18">
        <v>110000</v>
      </c>
      <c r="I967" t="s">
        <v>311</v>
      </c>
      <c r="K967">
        <v>977</v>
      </c>
      <c r="L967">
        <v>5900</v>
      </c>
      <c r="M967">
        <v>85500</v>
      </c>
      <c r="N967" t="s">
        <v>311</v>
      </c>
    </row>
    <row r="968" spans="6:14" x14ac:dyDescent="0.2">
      <c r="F968">
        <v>980</v>
      </c>
      <c r="G968">
        <v>80</v>
      </c>
      <c r="H968" s="18">
        <v>139000</v>
      </c>
      <c r="I968" t="s">
        <v>311</v>
      </c>
      <c r="K968">
        <v>978</v>
      </c>
      <c r="L968">
        <v>4274</v>
      </c>
      <c r="M968">
        <v>199900</v>
      </c>
      <c r="N968" t="s">
        <v>311</v>
      </c>
    </row>
    <row r="969" spans="6:14" x14ac:dyDescent="0.2">
      <c r="F969">
        <v>981</v>
      </c>
      <c r="G969">
        <v>69</v>
      </c>
      <c r="H969" s="18">
        <v>178400</v>
      </c>
      <c r="I969" t="s">
        <v>311</v>
      </c>
      <c r="K969">
        <v>979</v>
      </c>
      <c r="L969">
        <v>9450</v>
      </c>
      <c r="M969">
        <v>110000</v>
      </c>
      <c r="N969" t="s">
        <v>311</v>
      </c>
    </row>
    <row r="970" spans="6:14" x14ac:dyDescent="0.2">
      <c r="F970">
        <v>982</v>
      </c>
      <c r="G970">
        <v>98</v>
      </c>
      <c r="H970" s="18">
        <v>336000</v>
      </c>
      <c r="I970" t="s">
        <v>311</v>
      </c>
      <c r="K970">
        <v>980</v>
      </c>
      <c r="L970">
        <v>8816</v>
      </c>
      <c r="M970">
        <v>139000</v>
      </c>
      <c r="N970" t="s">
        <v>311</v>
      </c>
    </row>
    <row r="971" spans="6:14" x14ac:dyDescent="0.2">
      <c r="F971">
        <v>983</v>
      </c>
      <c r="G971">
        <v>43</v>
      </c>
      <c r="H971" s="18">
        <v>159895</v>
      </c>
      <c r="I971" t="s">
        <v>311</v>
      </c>
      <c r="K971">
        <v>981</v>
      </c>
      <c r="L971">
        <v>12122</v>
      </c>
      <c r="M971">
        <v>178400</v>
      </c>
      <c r="N971" t="s">
        <v>311</v>
      </c>
    </row>
    <row r="972" spans="6:14" x14ac:dyDescent="0.2">
      <c r="F972">
        <v>984</v>
      </c>
      <c r="G972">
        <v>69</v>
      </c>
      <c r="H972" s="18">
        <v>255900</v>
      </c>
      <c r="I972" t="s">
        <v>311</v>
      </c>
      <c r="K972">
        <v>982</v>
      </c>
      <c r="L972">
        <v>12203</v>
      </c>
      <c r="M972">
        <v>336000</v>
      </c>
      <c r="N972" t="s">
        <v>311</v>
      </c>
    </row>
    <row r="973" spans="6:14" x14ac:dyDescent="0.2">
      <c r="F973">
        <v>985</v>
      </c>
      <c r="G973">
        <v>75</v>
      </c>
      <c r="H973" s="18">
        <v>126000</v>
      </c>
      <c r="I973" t="s">
        <v>311</v>
      </c>
      <c r="K973">
        <v>983</v>
      </c>
      <c r="L973">
        <v>3182</v>
      </c>
      <c r="M973">
        <v>159895</v>
      </c>
      <c r="N973" t="s">
        <v>311</v>
      </c>
    </row>
    <row r="974" spans="6:14" x14ac:dyDescent="0.2">
      <c r="F974">
        <v>986</v>
      </c>
      <c r="G974">
        <v>68</v>
      </c>
      <c r="H974" s="18">
        <v>125000</v>
      </c>
      <c r="I974" t="s">
        <v>311</v>
      </c>
      <c r="K974">
        <v>984</v>
      </c>
      <c r="L974">
        <v>11250</v>
      </c>
      <c r="M974">
        <v>255900</v>
      </c>
      <c r="N974" t="s">
        <v>311</v>
      </c>
    </row>
    <row r="975" spans="6:14" x14ac:dyDescent="0.2">
      <c r="F975">
        <v>987</v>
      </c>
      <c r="G975">
        <v>59</v>
      </c>
      <c r="H975" s="18">
        <v>117000</v>
      </c>
      <c r="I975" t="s">
        <v>311</v>
      </c>
      <c r="K975">
        <v>985</v>
      </c>
      <c r="L975">
        <v>10125</v>
      </c>
      <c r="M975">
        <v>126000</v>
      </c>
      <c r="N975" t="s">
        <v>311</v>
      </c>
    </row>
    <row r="976" spans="6:14" x14ac:dyDescent="0.2">
      <c r="F976">
        <v>989</v>
      </c>
      <c r="G976">
        <v>69</v>
      </c>
      <c r="H976" s="18">
        <v>195000</v>
      </c>
      <c r="I976" t="s">
        <v>311</v>
      </c>
      <c r="K976">
        <v>986</v>
      </c>
      <c r="L976">
        <v>10880</v>
      </c>
      <c r="M976">
        <v>125000</v>
      </c>
      <c r="N976" t="s">
        <v>311</v>
      </c>
    </row>
    <row r="977" spans="6:14" x14ac:dyDescent="0.2">
      <c r="F977">
        <v>990</v>
      </c>
      <c r="G977">
        <v>65</v>
      </c>
      <c r="H977" s="18">
        <v>197000</v>
      </c>
      <c r="I977" t="s">
        <v>311</v>
      </c>
      <c r="K977">
        <v>987</v>
      </c>
      <c r="L977">
        <v>5310</v>
      </c>
      <c r="M977">
        <v>117000</v>
      </c>
      <c r="N977" t="s">
        <v>311</v>
      </c>
    </row>
    <row r="978" spans="6:14" x14ac:dyDescent="0.2">
      <c r="F978">
        <v>992</v>
      </c>
      <c r="G978">
        <v>121</v>
      </c>
      <c r="H978" s="18">
        <v>168000</v>
      </c>
      <c r="I978" t="s">
        <v>311</v>
      </c>
      <c r="K978">
        <v>988</v>
      </c>
      <c r="L978">
        <v>10159</v>
      </c>
      <c r="M978">
        <v>395192</v>
      </c>
      <c r="N978" t="s">
        <v>311</v>
      </c>
    </row>
    <row r="979" spans="6:14" x14ac:dyDescent="0.2">
      <c r="F979">
        <v>993</v>
      </c>
      <c r="G979">
        <v>80</v>
      </c>
      <c r="H979" s="18">
        <v>187000</v>
      </c>
      <c r="I979" t="s">
        <v>311</v>
      </c>
      <c r="K979">
        <v>989</v>
      </c>
      <c r="L979">
        <v>12046</v>
      </c>
      <c r="M979">
        <v>195000</v>
      </c>
      <c r="N979" t="s">
        <v>311</v>
      </c>
    </row>
    <row r="980" spans="6:14" x14ac:dyDescent="0.2">
      <c r="F980">
        <v>994</v>
      </c>
      <c r="G980">
        <v>68</v>
      </c>
      <c r="H980" s="18">
        <v>173900</v>
      </c>
      <c r="I980" t="s">
        <v>311</v>
      </c>
      <c r="K980">
        <v>990</v>
      </c>
      <c r="L980">
        <v>8125</v>
      </c>
      <c r="M980">
        <v>197000</v>
      </c>
      <c r="N980" t="s">
        <v>311</v>
      </c>
    </row>
    <row r="981" spans="6:14" x14ac:dyDescent="0.2">
      <c r="F981">
        <v>995</v>
      </c>
      <c r="G981">
        <v>96</v>
      </c>
      <c r="H981" s="18">
        <v>337500</v>
      </c>
      <c r="I981" t="s">
        <v>311</v>
      </c>
      <c r="K981">
        <v>991</v>
      </c>
      <c r="L981">
        <v>9452</v>
      </c>
      <c r="M981">
        <v>348000</v>
      </c>
      <c r="N981" t="s">
        <v>311</v>
      </c>
    </row>
    <row r="982" spans="6:14" x14ac:dyDescent="0.2">
      <c r="F982">
        <v>996</v>
      </c>
      <c r="G982">
        <v>51</v>
      </c>
      <c r="H982" s="18">
        <v>121600</v>
      </c>
      <c r="I982" t="s">
        <v>311</v>
      </c>
      <c r="K982">
        <v>992</v>
      </c>
      <c r="L982">
        <v>17671</v>
      </c>
      <c r="M982">
        <v>168000</v>
      </c>
      <c r="N982" t="s">
        <v>311</v>
      </c>
    </row>
    <row r="983" spans="6:14" x14ac:dyDescent="0.2">
      <c r="F983">
        <v>997</v>
      </c>
      <c r="G983">
        <v>69</v>
      </c>
      <c r="H983" s="18">
        <v>136500</v>
      </c>
      <c r="I983" t="s">
        <v>311</v>
      </c>
      <c r="K983">
        <v>993</v>
      </c>
      <c r="L983">
        <v>9760</v>
      </c>
      <c r="M983">
        <v>187000</v>
      </c>
      <c r="N983" t="s">
        <v>311</v>
      </c>
    </row>
    <row r="984" spans="6:14" x14ac:dyDescent="0.2">
      <c r="F984">
        <v>998</v>
      </c>
      <c r="G984">
        <v>69</v>
      </c>
      <c r="H984" s="18">
        <v>185000</v>
      </c>
      <c r="I984" t="s">
        <v>311</v>
      </c>
      <c r="K984">
        <v>994</v>
      </c>
      <c r="L984">
        <v>8846</v>
      </c>
      <c r="M984">
        <v>173900</v>
      </c>
      <c r="N984" t="s">
        <v>311</v>
      </c>
    </row>
    <row r="985" spans="6:14" x14ac:dyDescent="0.2">
      <c r="F985">
        <v>999</v>
      </c>
      <c r="G985">
        <v>60</v>
      </c>
      <c r="H985" s="18">
        <v>91000</v>
      </c>
      <c r="I985" t="s">
        <v>311</v>
      </c>
      <c r="K985">
        <v>995</v>
      </c>
      <c r="L985">
        <v>12456</v>
      </c>
      <c r="M985">
        <v>337500</v>
      </c>
      <c r="N985" t="s">
        <v>311</v>
      </c>
    </row>
    <row r="986" spans="6:14" x14ac:dyDescent="0.2">
      <c r="F986">
        <v>1000</v>
      </c>
      <c r="G986">
        <v>64</v>
      </c>
      <c r="H986" s="18">
        <v>206000</v>
      </c>
      <c r="I986" t="s">
        <v>311</v>
      </c>
      <c r="K986">
        <v>996</v>
      </c>
      <c r="L986">
        <v>4712</v>
      </c>
      <c r="M986">
        <v>121600</v>
      </c>
      <c r="N986" t="s">
        <v>311</v>
      </c>
    </row>
    <row r="987" spans="6:14" x14ac:dyDescent="0.2">
      <c r="F987">
        <v>1001</v>
      </c>
      <c r="G987">
        <v>74</v>
      </c>
      <c r="H987" s="18">
        <v>82000</v>
      </c>
      <c r="I987" t="s">
        <v>311</v>
      </c>
      <c r="K987">
        <v>997</v>
      </c>
      <c r="L987">
        <v>10659</v>
      </c>
      <c r="M987">
        <v>136500</v>
      </c>
      <c r="N987" t="s">
        <v>311</v>
      </c>
    </row>
    <row r="988" spans="6:14" x14ac:dyDescent="0.2">
      <c r="F988">
        <v>1002</v>
      </c>
      <c r="G988">
        <v>60</v>
      </c>
      <c r="H988" s="18">
        <v>86000</v>
      </c>
      <c r="I988" t="s">
        <v>311</v>
      </c>
      <c r="K988">
        <v>998</v>
      </c>
      <c r="L988">
        <v>11717</v>
      </c>
      <c r="M988">
        <v>185000</v>
      </c>
      <c r="N988" t="s">
        <v>311</v>
      </c>
    </row>
    <row r="989" spans="6:14" x14ac:dyDescent="0.2">
      <c r="F989">
        <v>1003</v>
      </c>
      <c r="G989">
        <v>75</v>
      </c>
      <c r="H989" s="18">
        <v>232000</v>
      </c>
      <c r="I989" t="s">
        <v>311</v>
      </c>
      <c r="K989">
        <v>999</v>
      </c>
      <c r="L989">
        <v>9786</v>
      </c>
      <c r="M989">
        <v>91000</v>
      </c>
      <c r="N989" t="s">
        <v>311</v>
      </c>
    </row>
    <row r="990" spans="6:14" x14ac:dyDescent="0.2">
      <c r="F990">
        <v>1004</v>
      </c>
      <c r="G990">
        <v>69</v>
      </c>
      <c r="H990" s="18">
        <v>136905</v>
      </c>
      <c r="I990" t="s">
        <v>311</v>
      </c>
      <c r="K990">
        <v>1000</v>
      </c>
      <c r="L990">
        <v>6762</v>
      </c>
      <c r="M990">
        <v>206000</v>
      </c>
      <c r="N990" t="s">
        <v>311</v>
      </c>
    </row>
    <row r="991" spans="6:14" x14ac:dyDescent="0.2">
      <c r="F991">
        <v>1005</v>
      </c>
      <c r="G991">
        <v>43</v>
      </c>
      <c r="H991" s="18">
        <v>181000</v>
      </c>
      <c r="I991" t="s">
        <v>311</v>
      </c>
      <c r="K991">
        <v>1001</v>
      </c>
      <c r="L991">
        <v>10206</v>
      </c>
      <c r="M991">
        <v>82000</v>
      </c>
      <c r="N991" t="s">
        <v>311</v>
      </c>
    </row>
    <row r="992" spans="6:14" x14ac:dyDescent="0.2">
      <c r="F992">
        <v>1006</v>
      </c>
      <c r="G992">
        <v>65</v>
      </c>
      <c r="H992" s="18">
        <v>149900</v>
      </c>
      <c r="I992" t="s">
        <v>311</v>
      </c>
      <c r="K992">
        <v>1002</v>
      </c>
      <c r="L992">
        <v>5400</v>
      </c>
      <c r="M992">
        <v>86000</v>
      </c>
      <c r="N992" t="s">
        <v>311</v>
      </c>
    </row>
    <row r="993" spans="6:14" x14ac:dyDescent="0.2">
      <c r="F993">
        <v>1007</v>
      </c>
      <c r="G993">
        <v>69</v>
      </c>
      <c r="H993" s="18">
        <v>163500</v>
      </c>
      <c r="I993" t="s">
        <v>311</v>
      </c>
      <c r="K993">
        <v>1003</v>
      </c>
      <c r="L993">
        <v>11957</v>
      </c>
      <c r="M993">
        <v>232000</v>
      </c>
      <c r="N993" t="s">
        <v>311</v>
      </c>
    </row>
    <row r="994" spans="6:14" x14ac:dyDescent="0.2">
      <c r="F994">
        <v>1008</v>
      </c>
      <c r="G994">
        <v>21</v>
      </c>
      <c r="H994" s="18">
        <v>88000</v>
      </c>
      <c r="I994" t="s">
        <v>311</v>
      </c>
      <c r="K994">
        <v>1004</v>
      </c>
      <c r="L994">
        <v>11500</v>
      </c>
      <c r="M994">
        <v>136905</v>
      </c>
      <c r="N994" t="s">
        <v>311</v>
      </c>
    </row>
    <row r="995" spans="6:14" x14ac:dyDescent="0.2">
      <c r="F995">
        <v>1009</v>
      </c>
      <c r="G995">
        <v>43</v>
      </c>
      <c r="H995" s="18">
        <v>240000</v>
      </c>
      <c r="I995" t="s">
        <v>311</v>
      </c>
      <c r="K995">
        <v>1005</v>
      </c>
      <c r="L995">
        <v>3182</v>
      </c>
      <c r="M995">
        <v>181000</v>
      </c>
      <c r="N995" t="s">
        <v>311</v>
      </c>
    </row>
    <row r="996" spans="6:14" x14ac:dyDescent="0.2">
      <c r="F996">
        <v>1010</v>
      </c>
      <c r="G996">
        <v>60</v>
      </c>
      <c r="H996" s="18">
        <v>102000</v>
      </c>
      <c r="I996" t="s">
        <v>311</v>
      </c>
      <c r="K996">
        <v>1006</v>
      </c>
      <c r="L996">
        <v>8385</v>
      </c>
      <c r="M996">
        <v>149900</v>
      </c>
      <c r="N996" t="s">
        <v>311</v>
      </c>
    </row>
    <row r="997" spans="6:14" x14ac:dyDescent="0.2">
      <c r="F997">
        <v>1011</v>
      </c>
      <c r="G997">
        <v>115</v>
      </c>
      <c r="H997" s="18">
        <v>135000</v>
      </c>
      <c r="I997" t="s">
        <v>311</v>
      </c>
      <c r="K997">
        <v>1007</v>
      </c>
      <c r="L997">
        <v>12155</v>
      </c>
      <c r="M997">
        <v>163500</v>
      </c>
      <c r="N997" t="s">
        <v>311</v>
      </c>
    </row>
    <row r="998" spans="6:14" x14ac:dyDescent="0.2">
      <c r="F998">
        <v>1012</v>
      </c>
      <c r="G998">
        <v>75</v>
      </c>
      <c r="H998" s="18">
        <v>100000</v>
      </c>
      <c r="I998" t="s">
        <v>311</v>
      </c>
      <c r="K998">
        <v>1008</v>
      </c>
      <c r="L998">
        <v>2217</v>
      </c>
      <c r="M998">
        <v>88000</v>
      </c>
      <c r="N998" t="s">
        <v>311</v>
      </c>
    </row>
    <row r="999" spans="6:14" x14ac:dyDescent="0.2">
      <c r="F999">
        <v>1013</v>
      </c>
      <c r="G999">
        <v>55</v>
      </c>
      <c r="H999" s="18">
        <v>165000</v>
      </c>
      <c r="I999" t="s">
        <v>311</v>
      </c>
      <c r="K999">
        <v>1009</v>
      </c>
      <c r="L999">
        <v>12118</v>
      </c>
      <c r="M999">
        <v>240000</v>
      </c>
      <c r="N999" t="s">
        <v>311</v>
      </c>
    </row>
    <row r="1000" spans="6:14" x14ac:dyDescent="0.2">
      <c r="F1000">
        <v>1014</v>
      </c>
      <c r="G1000">
        <v>60</v>
      </c>
      <c r="H1000" s="18">
        <v>85000</v>
      </c>
      <c r="I1000" t="s">
        <v>311</v>
      </c>
      <c r="K1000">
        <v>1010</v>
      </c>
      <c r="L1000">
        <v>6000</v>
      </c>
      <c r="M1000">
        <v>102000</v>
      </c>
      <c r="N1000" t="s">
        <v>311</v>
      </c>
    </row>
    <row r="1001" spans="6:14" x14ac:dyDescent="0.2">
      <c r="F1001">
        <v>1015</v>
      </c>
      <c r="G1001">
        <v>60</v>
      </c>
      <c r="H1001" s="18">
        <v>119200</v>
      </c>
      <c r="I1001" t="s">
        <v>311</v>
      </c>
      <c r="K1001">
        <v>1012</v>
      </c>
      <c r="L1001">
        <v>9825</v>
      </c>
      <c r="M1001">
        <v>100000</v>
      </c>
      <c r="N1001" t="s">
        <v>311</v>
      </c>
    </row>
    <row r="1002" spans="6:14" x14ac:dyDescent="0.2">
      <c r="F1002">
        <v>1016</v>
      </c>
      <c r="G1002">
        <v>70</v>
      </c>
      <c r="H1002" s="18">
        <v>227000</v>
      </c>
      <c r="I1002" t="s">
        <v>311</v>
      </c>
      <c r="K1002">
        <v>1013</v>
      </c>
      <c r="L1002">
        <v>10592</v>
      </c>
      <c r="M1002">
        <v>165000</v>
      </c>
      <c r="N1002" t="s">
        <v>311</v>
      </c>
    </row>
    <row r="1003" spans="6:14" x14ac:dyDescent="0.2">
      <c r="F1003">
        <v>1017</v>
      </c>
      <c r="G1003">
        <v>73</v>
      </c>
      <c r="H1003" s="18">
        <v>203000</v>
      </c>
      <c r="I1003" t="s">
        <v>311</v>
      </c>
      <c r="K1003">
        <v>1014</v>
      </c>
      <c r="L1003">
        <v>7200</v>
      </c>
      <c r="M1003">
        <v>85000</v>
      </c>
      <c r="N1003" t="s">
        <v>311</v>
      </c>
    </row>
    <row r="1004" spans="6:14" x14ac:dyDescent="0.2">
      <c r="F1004">
        <v>1018</v>
      </c>
      <c r="G1004">
        <v>69</v>
      </c>
      <c r="H1004" s="18">
        <v>187500</v>
      </c>
      <c r="I1004" t="s">
        <v>311</v>
      </c>
      <c r="K1004">
        <v>1015</v>
      </c>
      <c r="L1004">
        <v>11664</v>
      </c>
      <c r="M1004">
        <v>119200</v>
      </c>
      <c r="N1004" t="s">
        <v>311</v>
      </c>
    </row>
    <row r="1005" spans="6:14" x14ac:dyDescent="0.2">
      <c r="F1005">
        <v>1019</v>
      </c>
      <c r="G1005">
        <v>69</v>
      </c>
      <c r="H1005" s="18">
        <v>160000</v>
      </c>
      <c r="I1005" t="s">
        <v>311</v>
      </c>
      <c r="K1005">
        <v>1016</v>
      </c>
      <c r="L1005">
        <v>8400</v>
      </c>
      <c r="M1005">
        <v>227000</v>
      </c>
      <c r="N1005" t="s">
        <v>311</v>
      </c>
    </row>
    <row r="1006" spans="6:14" x14ac:dyDescent="0.2">
      <c r="F1006">
        <v>1020</v>
      </c>
      <c r="G1006">
        <v>43</v>
      </c>
      <c r="H1006" s="18">
        <v>213490</v>
      </c>
      <c r="I1006" t="s">
        <v>311</v>
      </c>
      <c r="K1006">
        <v>1017</v>
      </c>
      <c r="L1006">
        <v>11883</v>
      </c>
      <c r="M1006">
        <v>203000</v>
      </c>
      <c r="N1006" t="s">
        <v>311</v>
      </c>
    </row>
    <row r="1007" spans="6:14" x14ac:dyDescent="0.2">
      <c r="F1007">
        <v>1021</v>
      </c>
      <c r="G1007">
        <v>60</v>
      </c>
      <c r="H1007" s="18">
        <v>176000</v>
      </c>
      <c r="I1007" t="s">
        <v>311</v>
      </c>
      <c r="K1007">
        <v>1018</v>
      </c>
      <c r="L1007">
        <v>5814</v>
      </c>
      <c r="M1007">
        <v>187500</v>
      </c>
      <c r="N1007" t="s">
        <v>311</v>
      </c>
    </row>
    <row r="1008" spans="6:14" x14ac:dyDescent="0.2">
      <c r="F1008">
        <v>1022</v>
      </c>
      <c r="G1008">
        <v>64</v>
      </c>
      <c r="H1008" s="18">
        <v>194000</v>
      </c>
      <c r="I1008" t="s">
        <v>311</v>
      </c>
      <c r="K1008">
        <v>1019</v>
      </c>
      <c r="L1008">
        <v>10784</v>
      </c>
      <c r="M1008">
        <v>160000</v>
      </c>
      <c r="N1008" t="s">
        <v>311</v>
      </c>
    </row>
    <row r="1009" spans="6:14" x14ac:dyDescent="0.2">
      <c r="F1009">
        <v>1023</v>
      </c>
      <c r="G1009">
        <v>52</v>
      </c>
      <c r="H1009" s="18">
        <v>87000</v>
      </c>
      <c r="I1009" t="s">
        <v>311</v>
      </c>
      <c r="K1009">
        <v>1020</v>
      </c>
      <c r="L1009">
        <v>3013</v>
      </c>
      <c r="M1009">
        <v>213490</v>
      </c>
      <c r="N1009" t="s">
        <v>311</v>
      </c>
    </row>
    <row r="1010" spans="6:14" x14ac:dyDescent="0.2">
      <c r="F1010">
        <v>1024</v>
      </c>
      <c r="G1010">
        <v>43</v>
      </c>
      <c r="H1010" s="18">
        <v>191000</v>
      </c>
      <c r="I1010" t="s">
        <v>311</v>
      </c>
      <c r="K1010">
        <v>1021</v>
      </c>
      <c r="L1010">
        <v>7024</v>
      </c>
      <c r="M1010">
        <v>176000</v>
      </c>
      <c r="N1010" t="s">
        <v>311</v>
      </c>
    </row>
    <row r="1011" spans="6:14" x14ac:dyDescent="0.2">
      <c r="F1011">
        <v>1025</v>
      </c>
      <c r="G1011">
        <v>69</v>
      </c>
      <c r="H1011" s="18">
        <v>287000</v>
      </c>
      <c r="I1011" t="s">
        <v>311</v>
      </c>
      <c r="K1011">
        <v>1022</v>
      </c>
      <c r="L1011">
        <v>7406</v>
      </c>
      <c r="M1011">
        <v>194000</v>
      </c>
      <c r="N1011" t="s">
        <v>311</v>
      </c>
    </row>
    <row r="1012" spans="6:14" x14ac:dyDescent="0.2">
      <c r="F1012">
        <v>1026</v>
      </c>
      <c r="G1012">
        <v>70</v>
      </c>
      <c r="H1012" s="18">
        <v>112500</v>
      </c>
      <c r="I1012" t="s">
        <v>311</v>
      </c>
      <c r="K1012">
        <v>1023</v>
      </c>
      <c r="L1012">
        <v>9439</v>
      </c>
      <c r="M1012">
        <v>87000</v>
      </c>
      <c r="N1012" t="s">
        <v>311</v>
      </c>
    </row>
    <row r="1013" spans="6:14" x14ac:dyDescent="0.2">
      <c r="F1013">
        <v>1027</v>
      </c>
      <c r="G1013">
        <v>73</v>
      </c>
      <c r="H1013" s="18">
        <v>167500</v>
      </c>
      <c r="I1013" t="s">
        <v>311</v>
      </c>
      <c r="K1013">
        <v>1024</v>
      </c>
      <c r="L1013">
        <v>3182</v>
      </c>
      <c r="M1013">
        <v>191000</v>
      </c>
      <c r="N1013" t="s">
        <v>311</v>
      </c>
    </row>
    <row r="1014" spans="6:14" x14ac:dyDescent="0.2">
      <c r="F1014">
        <v>1028</v>
      </c>
      <c r="G1014">
        <v>71</v>
      </c>
      <c r="H1014" s="18">
        <v>293077</v>
      </c>
      <c r="I1014" t="s">
        <v>311</v>
      </c>
      <c r="K1014">
        <v>1025</v>
      </c>
      <c r="L1014">
        <v>15498</v>
      </c>
      <c r="M1014">
        <v>287000</v>
      </c>
      <c r="N1014" t="s">
        <v>311</v>
      </c>
    </row>
    <row r="1015" spans="6:14" x14ac:dyDescent="0.2">
      <c r="F1015">
        <v>1029</v>
      </c>
      <c r="G1015">
        <v>79</v>
      </c>
      <c r="H1015" s="18">
        <v>105000</v>
      </c>
      <c r="I1015" t="s">
        <v>311</v>
      </c>
      <c r="K1015">
        <v>1026</v>
      </c>
      <c r="L1015">
        <v>7700</v>
      </c>
      <c r="M1015">
        <v>112500</v>
      </c>
      <c r="N1015" t="s">
        <v>311</v>
      </c>
    </row>
    <row r="1016" spans="6:14" x14ac:dyDescent="0.2">
      <c r="F1016">
        <v>1030</v>
      </c>
      <c r="G1016">
        <v>21</v>
      </c>
      <c r="H1016" s="18">
        <v>118000</v>
      </c>
      <c r="I1016" t="s">
        <v>311</v>
      </c>
      <c r="K1016">
        <v>1027</v>
      </c>
      <c r="L1016">
        <v>9300</v>
      </c>
      <c r="M1016">
        <v>167500</v>
      </c>
      <c r="N1016" t="s">
        <v>311</v>
      </c>
    </row>
    <row r="1017" spans="6:14" x14ac:dyDescent="0.2">
      <c r="F1017">
        <v>1031</v>
      </c>
      <c r="G1017">
        <v>69</v>
      </c>
      <c r="H1017" s="18">
        <v>160000</v>
      </c>
      <c r="I1017" t="s">
        <v>311</v>
      </c>
      <c r="K1017">
        <v>1028</v>
      </c>
      <c r="L1017">
        <v>9520</v>
      </c>
      <c r="M1017">
        <v>293077</v>
      </c>
      <c r="N1017" t="s">
        <v>311</v>
      </c>
    </row>
    <row r="1018" spans="6:14" x14ac:dyDescent="0.2">
      <c r="F1018">
        <v>1032</v>
      </c>
      <c r="G1018">
        <v>102</v>
      </c>
      <c r="H1018" s="18">
        <v>197000</v>
      </c>
      <c r="I1018" t="s">
        <v>311</v>
      </c>
      <c r="K1018">
        <v>1029</v>
      </c>
      <c r="L1018">
        <v>9492</v>
      </c>
      <c r="M1018">
        <v>105000</v>
      </c>
      <c r="N1018" t="s">
        <v>311</v>
      </c>
    </row>
    <row r="1019" spans="6:14" x14ac:dyDescent="0.2">
      <c r="F1019">
        <v>1033</v>
      </c>
      <c r="G1019">
        <v>69</v>
      </c>
      <c r="H1019" s="18">
        <v>310000</v>
      </c>
      <c r="I1019" t="s">
        <v>311</v>
      </c>
      <c r="K1019">
        <v>1030</v>
      </c>
      <c r="L1019">
        <v>1680</v>
      </c>
      <c r="M1019">
        <v>118000</v>
      </c>
      <c r="N1019" t="s">
        <v>311</v>
      </c>
    </row>
    <row r="1020" spans="6:14" x14ac:dyDescent="0.2">
      <c r="F1020">
        <v>1034</v>
      </c>
      <c r="G1020">
        <v>69</v>
      </c>
      <c r="H1020" s="18">
        <v>230000</v>
      </c>
      <c r="I1020" t="s">
        <v>311</v>
      </c>
      <c r="K1020">
        <v>1031</v>
      </c>
      <c r="L1020">
        <v>7082</v>
      </c>
      <c r="M1020">
        <v>160000</v>
      </c>
      <c r="N1020" t="s">
        <v>311</v>
      </c>
    </row>
    <row r="1021" spans="6:14" x14ac:dyDescent="0.2">
      <c r="F1021">
        <v>1035</v>
      </c>
      <c r="G1021">
        <v>50</v>
      </c>
      <c r="H1021" s="18">
        <v>119750</v>
      </c>
      <c r="I1021" t="s">
        <v>311</v>
      </c>
      <c r="K1021">
        <v>1032</v>
      </c>
      <c r="L1021">
        <v>15863</v>
      </c>
      <c r="M1021">
        <v>197000</v>
      </c>
      <c r="N1021" t="s">
        <v>311</v>
      </c>
    </row>
    <row r="1022" spans="6:14" x14ac:dyDescent="0.2">
      <c r="F1022">
        <v>1036</v>
      </c>
      <c r="G1022">
        <v>69</v>
      </c>
      <c r="H1022" s="18">
        <v>84000</v>
      </c>
      <c r="I1022" t="s">
        <v>311</v>
      </c>
      <c r="K1022">
        <v>1033</v>
      </c>
      <c r="L1022">
        <v>14541</v>
      </c>
      <c r="M1022">
        <v>310000</v>
      </c>
      <c r="N1022" t="s">
        <v>311</v>
      </c>
    </row>
    <row r="1023" spans="6:14" x14ac:dyDescent="0.2">
      <c r="F1023">
        <v>1037</v>
      </c>
      <c r="G1023">
        <v>89</v>
      </c>
      <c r="H1023" s="18">
        <v>315500</v>
      </c>
      <c r="I1023" t="s">
        <v>311</v>
      </c>
      <c r="K1023">
        <v>1034</v>
      </c>
      <c r="L1023">
        <v>8125</v>
      </c>
      <c r="M1023">
        <v>230000</v>
      </c>
      <c r="N1023" t="s">
        <v>311</v>
      </c>
    </row>
    <row r="1024" spans="6:14" x14ac:dyDescent="0.2">
      <c r="F1024">
        <v>1038</v>
      </c>
      <c r="G1024">
        <v>69</v>
      </c>
      <c r="H1024" s="18">
        <v>287000</v>
      </c>
      <c r="I1024" t="s">
        <v>311</v>
      </c>
      <c r="K1024">
        <v>1035</v>
      </c>
      <c r="L1024">
        <v>6305</v>
      </c>
      <c r="M1024">
        <v>119750</v>
      </c>
      <c r="N1024" t="s">
        <v>311</v>
      </c>
    </row>
    <row r="1025" spans="6:14" x14ac:dyDescent="0.2">
      <c r="F1025">
        <v>1039</v>
      </c>
      <c r="G1025">
        <v>21</v>
      </c>
      <c r="H1025" s="18">
        <v>97000</v>
      </c>
      <c r="I1025" t="s">
        <v>311</v>
      </c>
      <c r="K1025">
        <v>1036</v>
      </c>
      <c r="L1025">
        <v>11500</v>
      </c>
      <c r="M1025">
        <v>84000</v>
      </c>
      <c r="N1025" t="s">
        <v>311</v>
      </c>
    </row>
    <row r="1026" spans="6:14" x14ac:dyDescent="0.2">
      <c r="F1026">
        <v>1040</v>
      </c>
      <c r="G1026">
        <v>21</v>
      </c>
      <c r="H1026" s="18">
        <v>80000</v>
      </c>
      <c r="I1026" t="s">
        <v>311</v>
      </c>
      <c r="K1026">
        <v>1037</v>
      </c>
      <c r="L1026">
        <v>12898</v>
      </c>
      <c r="M1026">
        <v>315500</v>
      </c>
      <c r="N1026" t="s">
        <v>311</v>
      </c>
    </row>
    <row r="1027" spans="6:14" x14ac:dyDescent="0.2">
      <c r="F1027">
        <v>1041</v>
      </c>
      <c r="G1027">
        <v>88</v>
      </c>
      <c r="H1027" s="18">
        <v>155000</v>
      </c>
      <c r="I1027" t="s">
        <v>311</v>
      </c>
      <c r="K1027">
        <v>1038</v>
      </c>
      <c r="L1027">
        <v>9240</v>
      </c>
      <c r="M1027">
        <v>287000</v>
      </c>
      <c r="N1027" t="s">
        <v>311</v>
      </c>
    </row>
    <row r="1028" spans="6:14" x14ac:dyDescent="0.2">
      <c r="F1028">
        <v>1042</v>
      </c>
      <c r="G1028">
        <v>69</v>
      </c>
      <c r="H1028" s="18">
        <v>173000</v>
      </c>
      <c r="I1028" t="s">
        <v>311</v>
      </c>
      <c r="K1028">
        <v>1039</v>
      </c>
      <c r="L1028">
        <v>1533</v>
      </c>
      <c r="M1028">
        <v>97000</v>
      </c>
      <c r="N1028" t="s">
        <v>311</v>
      </c>
    </row>
    <row r="1029" spans="6:14" x14ac:dyDescent="0.2">
      <c r="F1029">
        <v>1043</v>
      </c>
      <c r="G1029">
        <v>34</v>
      </c>
      <c r="H1029" s="18">
        <v>196000</v>
      </c>
      <c r="I1029" t="s">
        <v>311</v>
      </c>
      <c r="K1029">
        <v>1041</v>
      </c>
      <c r="L1029">
        <v>13125</v>
      </c>
      <c r="M1029">
        <v>155000</v>
      </c>
      <c r="N1029" t="s">
        <v>311</v>
      </c>
    </row>
    <row r="1030" spans="6:14" x14ac:dyDescent="0.2">
      <c r="F1030">
        <v>1044</v>
      </c>
      <c r="G1030">
        <v>86</v>
      </c>
      <c r="H1030" s="18">
        <v>262280</v>
      </c>
      <c r="I1030" t="s">
        <v>311</v>
      </c>
      <c r="K1030">
        <v>1042</v>
      </c>
      <c r="L1030">
        <v>9130</v>
      </c>
      <c r="M1030">
        <v>173000</v>
      </c>
      <c r="N1030" t="s">
        <v>311</v>
      </c>
    </row>
    <row r="1031" spans="6:14" x14ac:dyDescent="0.2">
      <c r="F1031">
        <v>1045</v>
      </c>
      <c r="G1031">
        <v>80</v>
      </c>
      <c r="H1031" s="18">
        <v>278000</v>
      </c>
      <c r="I1031" t="s">
        <v>311</v>
      </c>
      <c r="K1031">
        <v>1043</v>
      </c>
      <c r="L1031">
        <v>5381</v>
      </c>
      <c r="M1031">
        <v>196000</v>
      </c>
      <c r="N1031" t="s">
        <v>311</v>
      </c>
    </row>
    <row r="1032" spans="6:14" x14ac:dyDescent="0.2">
      <c r="F1032">
        <v>1046</v>
      </c>
      <c r="G1032">
        <v>69</v>
      </c>
      <c r="H1032" s="18">
        <v>139600</v>
      </c>
      <c r="I1032" t="s">
        <v>311</v>
      </c>
      <c r="K1032">
        <v>1044</v>
      </c>
      <c r="L1032">
        <v>11839</v>
      </c>
      <c r="M1032">
        <v>262280</v>
      </c>
      <c r="N1032" t="s">
        <v>311</v>
      </c>
    </row>
    <row r="1033" spans="6:14" x14ac:dyDescent="0.2">
      <c r="F1033">
        <v>1048</v>
      </c>
      <c r="G1033">
        <v>57</v>
      </c>
      <c r="H1033" s="18">
        <v>145000</v>
      </c>
      <c r="I1033" t="s">
        <v>311</v>
      </c>
      <c r="K1033">
        <v>1045</v>
      </c>
      <c r="L1033">
        <v>9600</v>
      </c>
      <c r="M1033">
        <v>278000</v>
      </c>
      <c r="N1033" t="s">
        <v>311</v>
      </c>
    </row>
    <row r="1034" spans="6:14" x14ac:dyDescent="0.2">
      <c r="F1034">
        <v>1049</v>
      </c>
      <c r="G1034">
        <v>100</v>
      </c>
      <c r="H1034" s="18">
        <v>115000</v>
      </c>
      <c r="I1034" t="s">
        <v>311</v>
      </c>
      <c r="K1034">
        <v>1046</v>
      </c>
      <c r="L1034">
        <v>13680</v>
      </c>
      <c r="M1034">
        <v>139600</v>
      </c>
      <c r="N1034" t="s">
        <v>311</v>
      </c>
    </row>
    <row r="1035" spans="6:14" x14ac:dyDescent="0.2">
      <c r="F1035">
        <v>1050</v>
      </c>
      <c r="G1035">
        <v>60</v>
      </c>
      <c r="H1035" s="18">
        <v>84900</v>
      </c>
      <c r="I1035" t="s">
        <v>311</v>
      </c>
      <c r="K1035">
        <v>1047</v>
      </c>
      <c r="L1035">
        <v>16056</v>
      </c>
      <c r="M1035">
        <v>556581</v>
      </c>
      <c r="N1035" t="s">
        <v>311</v>
      </c>
    </row>
    <row r="1036" spans="6:14" x14ac:dyDescent="0.2">
      <c r="F1036">
        <v>1051</v>
      </c>
      <c r="G1036">
        <v>73</v>
      </c>
      <c r="H1036" s="18">
        <v>176485</v>
      </c>
      <c r="I1036" t="s">
        <v>311</v>
      </c>
      <c r="K1036">
        <v>1048</v>
      </c>
      <c r="L1036">
        <v>9245</v>
      </c>
      <c r="M1036">
        <v>145000</v>
      </c>
      <c r="N1036" t="s">
        <v>311</v>
      </c>
    </row>
    <row r="1037" spans="6:14" x14ac:dyDescent="0.2">
      <c r="F1037">
        <v>1052</v>
      </c>
      <c r="G1037">
        <v>103</v>
      </c>
      <c r="H1037" s="18">
        <v>200141</v>
      </c>
      <c r="I1037" t="s">
        <v>311</v>
      </c>
      <c r="K1037">
        <v>1050</v>
      </c>
      <c r="L1037">
        <v>11100</v>
      </c>
      <c r="M1037">
        <v>84900</v>
      </c>
      <c r="N1037" t="s">
        <v>311</v>
      </c>
    </row>
    <row r="1038" spans="6:14" x14ac:dyDescent="0.2">
      <c r="F1038">
        <v>1053</v>
      </c>
      <c r="G1038">
        <v>100</v>
      </c>
      <c r="H1038" s="18">
        <v>165000</v>
      </c>
      <c r="I1038" t="s">
        <v>311</v>
      </c>
      <c r="K1038">
        <v>1051</v>
      </c>
      <c r="L1038">
        <v>8993</v>
      </c>
      <c r="M1038">
        <v>176485</v>
      </c>
      <c r="N1038" t="s">
        <v>311</v>
      </c>
    </row>
    <row r="1039" spans="6:14" x14ac:dyDescent="0.2">
      <c r="F1039">
        <v>1054</v>
      </c>
      <c r="G1039">
        <v>68</v>
      </c>
      <c r="H1039" s="18">
        <v>144500</v>
      </c>
      <c r="I1039" t="s">
        <v>311</v>
      </c>
      <c r="K1039">
        <v>1052</v>
      </c>
      <c r="L1039">
        <v>11175</v>
      </c>
      <c r="M1039">
        <v>200141</v>
      </c>
      <c r="N1039" t="s">
        <v>311</v>
      </c>
    </row>
    <row r="1040" spans="6:14" x14ac:dyDescent="0.2">
      <c r="F1040">
        <v>1055</v>
      </c>
      <c r="G1040">
        <v>90</v>
      </c>
      <c r="H1040" s="18">
        <v>255000</v>
      </c>
      <c r="I1040" t="s">
        <v>311</v>
      </c>
      <c r="K1040">
        <v>1053</v>
      </c>
      <c r="L1040">
        <v>9500</v>
      </c>
      <c r="M1040">
        <v>165000</v>
      </c>
      <c r="N1040" t="s">
        <v>311</v>
      </c>
    </row>
    <row r="1041" spans="6:14" x14ac:dyDescent="0.2">
      <c r="F1041">
        <v>1056</v>
      </c>
      <c r="G1041">
        <v>104</v>
      </c>
      <c r="H1041" s="18">
        <v>180000</v>
      </c>
      <c r="I1041" t="s">
        <v>311</v>
      </c>
      <c r="K1041">
        <v>1054</v>
      </c>
      <c r="L1041">
        <v>8562</v>
      </c>
      <c r="M1041">
        <v>144500</v>
      </c>
      <c r="N1041" t="s">
        <v>311</v>
      </c>
    </row>
    <row r="1042" spans="6:14" x14ac:dyDescent="0.2">
      <c r="F1042">
        <v>1057</v>
      </c>
      <c r="G1042">
        <v>43</v>
      </c>
      <c r="H1042" s="18">
        <v>185850</v>
      </c>
      <c r="I1042" t="s">
        <v>311</v>
      </c>
      <c r="K1042">
        <v>1055</v>
      </c>
      <c r="L1042">
        <v>11367</v>
      </c>
      <c r="M1042">
        <v>255000</v>
      </c>
      <c r="N1042" t="s">
        <v>311</v>
      </c>
    </row>
    <row r="1043" spans="6:14" x14ac:dyDescent="0.2">
      <c r="F1043">
        <v>1058</v>
      </c>
      <c r="G1043">
        <v>69</v>
      </c>
      <c r="H1043" s="18">
        <v>248000</v>
      </c>
      <c r="I1043" t="s">
        <v>311</v>
      </c>
      <c r="K1043">
        <v>1056</v>
      </c>
      <c r="L1043">
        <v>11361</v>
      </c>
      <c r="M1043">
        <v>180000</v>
      </c>
      <c r="N1043" t="s">
        <v>311</v>
      </c>
    </row>
    <row r="1044" spans="6:14" x14ac:dyDescent="0.2">
      <c r="F1044">
        <v>1059</v>
      </c>
      <c r="G1044">
        <v>96</v>
      </c>
      <c r="H1044" s="18">
        <v>335000</v>
      </c>
      <c r="I1044" t="s">
        <v>311</v>
      </c>
      <c r="K1044">
        <v>1057</v>
      </c>
      <c r="L1044">
        <v>7052</v>
      </c>
      <c r="M1044">
        <v>185850</v>
      </c>
      <c r="N1044" t="s">
        <v>311</v>
      </c>
    </row>
    <row r="1045" spans="6:14" x14ac:dyDescent="0.2">
      <c r="F1045">
        <v>1060</v>
      </c>
      <c r="G1045">
        <v>69</v>
      </c>
      <c r="H1045" s="18">
        <v>220000</v>
      </c>
      <c r="I1045" t="s">
        <v>311</v>
      </c>
      <c r="K1045">
        <v>1059</v>
      </c>
      <c r="L1045">
        <v>11308</v>
      </c>
      <c r="M1045">
        <v>335000</v>
      </c>
      <c r="N1045" t="s">
        <v>311</v>
      </c>
    </row>
    <row r="1046" spans="6:14" x14ac:dyDescent="0.2">
      <c r="F1046">
        <v>1061</v>
      </c>
      <c r="G1046">
        <v>41</v>
      </c>
      <c r="H1046" s="18">
        <v>213500</v>
      </c>
      <c r="I1046" t="s">
        <v>311</v>
      </c>
      <c r="K1046">
        <v>1060</v>
      </c>
      <c r="L1046">
        <v>11275</v>
      </c>
      <c r="M1046">
        <v>220000</v>
      </c>
      <c r="N1046" t="s">
        <v>311</v>
      </c>
    </row>
    <row r="1047" spans="6:14" x14ac:dyDescent="0.2">
      <c r="F1047">
        <v>1062</v>
      </c>
      <c r="G1047">
        <v>120</v>
      </c>
      <c r="H1047" s="18">
        <v>81000</v>
      </c>
      <c r="I1047" t="s">
        <v>311</v>
      </c>
      <c r="K1047">
        <v>1061</v>
      </c>
      <c r="L1047">
        <v>4920</v>
      </c>
      <c r="M1047">
        <v>213500</v>
      </c>
      <c r="N1047" t="s">
        <v>311</v>
      </c>
    </row>
    <row r="1048" spans="6:14" x14ac:dyDescent="0.2">
      <c r="F1048">
        <v>1063</v>
      </c>
      <c r="G1048">
        <v>85</v>
      </c>
      <c r="H1048" s="18">
        <v>90000</v>
      </c>
      <c r="I1048" t="s">
        <v>311</v>
      </c>
      <c r="K1048">
        <v>1063</v>
      </c>
      <c r="L1048">
        <v>13600</v>
      </c>
      <c r="M1048">
        <v>90000</v>
      </c>
      <c r="N1048" t="s">
        <v>311</v>
      </c>
    </row>
    <row r="1049" spans="6:14" x14ac:dyDescent="0.2">
      <c r="F1049">
        <v>1064</v>
      </c>
      <c r="G1049">
        <v>50</v>
      </c>
      <c r="H1049" s="18">
        <v>110500</v>
      </c>
      <c r="I1049" t="s">
        <v>311</v>
      </c>
      <c r="K1049">
        <v>1064</v>
      </c>
      <c r="L1049">
        <v>6000</v>
      </c>
      <c r="M1049">
        <v>110500</v>
      </c>
      <c r="N1049" t="s">
        <v>311</v>
      </c>
    </row>
    <row r="1050" spans="6:14" x14ac:dyDescent="0.2">
      <c r="F1050">
        <v>1065</v>
      </c>
      <c r="G1050">
        <v>69</v>
      </c>
      <c r="H1050" s="18">
        <v>154000</v>
      </c>
      <c r="I1050" t="s">
        <v>311</v>
      </c>
      <c r="K1050">
        <v>1065</v>
      </c>
      <c r="L1050">
        <v>11000</v>
      </c>
      <c r="M1050">
        <v>154000</v>
      </c>
      <c r="N1050" t="s">
        <v>311</v>
      </c>
    </row>
    <row r="1051" spans="6:14" x14ac:dyDescent="0.2">
      <c r="F1051">
        <v>1066</v>
      </c>
      <c r="G1051">
        <v>80</v>
      </c>
      <c r="H1051" s="18">
        <v>328000</v>
      </c>
      <c r="I1051" t="s">
        <v>311</v>
      </c>
      <c r="K1051">
        <v>1066</v>
      </c>
      <c r="L1051">
        <v>14000</v>
      </c>
      <c r="M1051">
        <v>328000</v>
      </c>
      <c r="N1051" t="s">
        <v>311</v>
      </c>
    </row>
    <row r="1052" spans="6:14" x14ac:dyDescent="0.2">
      <c r="F1052">
        <v>1067</v>
      </c>
      <c r="G1052">
        <v>59</v>
      </c>
      <c r="H1052" s="18">
        <v>178000</v>
      </c>
      <c r="I1052" t="s">
        <v>311</v>
      </c>
      <c r="K1052">
        <v>1067</v>
      </c>
      <c r="L1052">
        <v>7837</v>
      </c>
      <c r="M1052">
        <v>178000</v>
      </c>
      <c r="N1052" t="s">
        <v>311</v>
      </c>
    </row>
    <row r="1053" spans="6:14" x14ac:dyDescent="0.2">
      <c r="F1053">
        <v>1068</v>
      </c>
      <c r="G1053">
        <v>80</v>
      </c>
      <c r="H1053" s="18">
        <v>167900</v>
      </c>
      <c r="I1053" t="s">
        <v>311</v>
      </c>
      <c r="K1053">
        <v>1068</v>
      </c>
      <c r="L1053">
        <v>9760</v>
      </c>
      <c r="M1053">
        <v>167900</v>
      </c>
      <c r="N1053" t="s">
        <v>311</v>
      </c>
    </row>
    <row r="1054" spans="6:14" x14ac:dyDescent="0.2">
      <c r="F1054">
        <v>1069</v>
      </c>
      <c r="G1054">
        <v>42</v>
      </c>
      <c r="H1054" s="18">
        <v>151400</v>
      </c>
      <c r="I1054" t="s">
        <v>311</v>
      </c>
      <c r="K1054">
        <v>1069</v>
      </c>
      <c r="L1054">
        <v>3964</v>
      </c>
      <c r="M1054">
        <v>151400</v>
      </c>
      <c r="N1054" t="s">
        <v>311</v>
      </c>
    </row>
    <row r="1055" spans="6:14" x14ac:dyDescent="0.2">
      <c r="F1055">
        <v>1070</v>
      </c>
      <c r="G1055">
        <v>60</v>
      </c>
      <c r="H1055" s="18">
        <v>135000</v>
      </c>
      <c r="I1055" t="s">
        <v>311</v>
      </c>
      <c r="K1055">
        <v>1070</v>
      </c>
      <c r="L1055">
        <v>9600</v>
      </c>
      <c r="M1055">
        <v>135000</v>
      </c>
      <c r="N1055" t="s">
        <v>311</v>
      </c>
    </row>
    <row r="1056" spans="6:14" x14ac:dyDescent="0.2">
      <c r="F1056">
        <v>1071</v>
      </c>
      <c r="G1056">
        <v>72</v>
      </c>
      <c r="H1056" s="18">
        <v>135000</v>
      </c>
      <c r="I1056" t="s">
        <v>311</v>
      </c>
      <c r="K1056">
        <v>1071</v>
      </c>
      <c r="L1056">
        <v>10152</v>
      </c>
      <c r="M1056">
        <v>135000</v>
      </c>
      <c r="N1056" t="s">
        <v>311</v>
      </c>
    </row>
    <row r="1057" spans="6:14" x14ac:dyDescent="0.2">
      <c r="F1057">
        <v>1072</v>
      </c>
      <c r="G1057">
        <v>78</v>
      </c>
      <c r="H1057" s="18">
        <v>154000</v>
      </c>
      <c r="I1057" t="s">
        <v>311</v>
      </c>
      <c r="K1057">
        <v>1072</v>
      </c>
      <c r="L1057">
        <v>11700</v>
      </c>
      <c r="M1057">
        <v>154000</v>
      </c>
      <c r="N1057" t="s">
        <v>311</v>
      </c>
    </row>
    <row r="1058" spans="6:14" x14ac:dyDescent="0.2">
      <c r="F1058">
        <v>1073</v>
      </c>
      <c r="G1058">
        <v>50</v>
      </c>
      <c r="H1058" s="18">
        <v>91500</v>
      </c>
      <c r="I1058" t="s">
        <v>311</v>
      </c>
      <c r="K1058">
        <v>1073</v>
      </c>
      <c r="L1058">
        <v>7585</v>
      </c>
      <c r="M1058">
        <v>91500</v>
      </c>
      <c r="N1058" t="s">
        <v>311</v>
      </c>
    </row>
    <row r="1059" spans="6:14" x14ac:dyDescent="0.2">
      <c r="F1059">
        <v>1074</v>
      </c>
      <c r="G1059">
        <v>75</v>
      </c>
      <c r="H1059" s="18">
        <v>159500</v>
      </c>
      <c r="I1059" t="s">
        <v>311</v>
      </c>
      <c r="K1059">
        <v>1074</v>
      </c>
      <c r="L1059">
        <v>7950</v>
      </c>
      <c r="M1059">
        <v>159500</v>
      </c>
      <c r="N1059" t="s">
        <v>311</v>
      </c>
    </row>
    <row r="1060" spans="6:14" x14ac:dyDescent="0.2">
      <c r="F1060">
        <v>1075</v>
      </c>
      <c r="G1060">
        <v>74</v>
      </c>
      <c r="H1060" s="18">
        <v>194000</v>
      </c>
      <c r="I1060" t="s">
        <v>311</v>
      </c>
      <c r="K1060">
        <v>1075</v>
      </c>
      <c r="L1060">
        <v>8556</v>
      </c>
      <c r="M1060">
        <v>194000</v>
      </c>
      <c r="N1060" t="s">
        <v>311</v>
      </c>
    </row>
    <row r="1061" spans="6:14" x14ac:dyDescent="0.2">
      <c r="F1061">
        <v>1076</v>
      </c>
      <c r="G1061">
        <v>75</v>
      </c>
      <c r="H1061" s="18">
        <v>219500</v>
      </c>
      <c r="I1061" t="s">
        <v>311</v>
      </c>
      <c r="K1061">
        <v>1076</v>
      </c>
      <c r="L1061">
        <v>13125</v>
      </c>
      <c r="M1061">
        <v>219500</v>
      </c>
      <c r="N1061" t="s">
        <v>311</v>
      </c>
    </row>
    <row r="1062" spans="6:14" x14ac:dyDescent="0.2">
      <c r="F1062">
        <v>1077</v>
      </c>
      <c r="G1062">
        <v>60</v>
      </c>
      <c r="H1062" s="18">
        <v>170000</v>
      </c>
      <c r="I1062" t="s">
        <v>311</v>
      </c>
      <c r="K1062">
        <v>1077</v>
      </c>
      <c r="L1062">
        <v>10800</v>
      </c>
      <c r="M1062">
        <v>170000</v>
      </c>
      <c r="N1062" t="s">
        <v>311</v>
      </c>
    </row>
    <row r="1063" spans="6:14" x14ac:dyDescent="0.2">
      <c r="F1063">
        <v>1078</v>
      </c>
      <c r="G1063">
        <v>69</v>
      </c>
      <c r="H1063" s="18">
        <v>138800</v>
      </c>
      <c r="I1063" t="s">
        <v>311</v>
      </c>
      <c r="K1063">
        <v>1078</v>
      </c>
      <c r="L1063">
        <v>15870</v>
      </c>
      <c r="M1063">
        <v>138800</v>
      </c>
      <c r="N1063" t="s">
        <v>311</v>
      </c>
    </row>
    <row r="1064" spans="6:14" x14ac:dyDescent="0.2">
      <c r="F1064">
        <v>1079</v>
      </c>
      <c r="G1064">
        <v>37</v>
      </c>
      <c r="H1064" s="18">
        <v>155900</v>
      </c>
      <c r="I1064" t="s">
        <v>311</v>
      </c>
      <c r="K1064">
        <v>1079</v>
      </c>
      <c r="L1064">
        <v>4435</v>
      </c>
      <c r="M1064">
        <v>155900</v>
      </c>
      <c r="N1064" t="s">
        <v>311</v>
      </c>
    </row>
    <row r="1065" spans="6:14" x14ac:dyDescent="0.2">
      <c r="F1065">
        <v>1080</v>
      </c>
      <c r="G1065">
        <v>65</v>
      </c>
      <c r="H1065" s="18">
        <v>126000</v>
      </c>
      <c r="I1065" t="s">
        <v>311</v>
      </c>
      <c r="K1065">
        <v>1080</v>
      </c>
      <c r="L1065">
        <v>8775</v>
      </c>
      <c r="M1065">
        <v>126000</v>
      </c>
      <c r="N1065" t="s">
        <v>311</v>
      </c>
    </row>
    <row r="1066" spans="6:14" x14ac:dyDescent="0.2">
      <c r="F1066">
        <v>1081</v>
      </c>
      <c r="G1066">
        <v>80</v>
      </c>
      <c r="H1066" s="18">
        <v>145000</v>
      </c>
      <c r="I1066" t="s">
        <v>311</v>
      </c>
      <c r="K1066">
        <v>1081</v>
      </c>
      <c r="L1066">
        <v>11040</v>
      </c>
      <c r="M1066">
        <v>145000</v>
      </c>
      <c r="N1066" t="s">
        <v>311</v>
      </c>
    </row>
    <row r="1067" spans="6:14" x14ac:dyDescent="0.2">
      <c r="F1067">
        <v>1082</v>
      </c>
      <c r="G1067">
        <v>75</v>
      </c>
      <c r="H1067" s="18">
        <v>133000</v>
      </c>
      <c r="I1067" t="s">
        <v>311</v>
      </c>
      <c r="K1067">
        <v>1082</v>
      </c>
      <c r="L1067">
        <v>7500</v>
      </c>
      <c r="M1067">
        <v>133000</v>
      </c>
      <c r="N1067" t="s">
        <v>311</v>
      </c>
    </row>
    <row r="1068" spans="6:14" x14ac:dyDescent="0.2">
      <c r="F1068">
        <v>1083</v>
      </c>
      <c r="G1068">
        <v>70</v>
      </c>
      <c r="H1068" s="18">
        <v>192000</v>
      </c>
      <c r="I1068" t="s">
        <v>311</v>
      </c>
      <c r="K1068">
        <v>1083</v>
      </c>
      <c r="L1068">
        <v>8749</v>
      </c>
      <c r="M1068">
        <v>192000</v>
      </c>
      <c r="N1068" t="s">
        <v>311</v>
      </c>
    </row>
    <row r="1069" spans="6:14" x14ac:dyDescent="0.2">
      <c r="F1069">
        <v>1084</v>
      </c>
      <c r="G1069">
        <v>80</v>
      </c>
      <c r="H1069" s="18">
        <v>160000</v>
      </c>
      <c r="I1069" t="s">
        <v>311</v>
      </c>
      <c r="K1069">
        <v>1084</v>
      </c>
      <c r="L1069">
        <v>8800</v>
      </c>
      <c r="M1069">
        <v>160000</v>
      </c>
      <c r="N1069" t="s">
        <v>311</v>
      </c>
    </row>
    <row r="1070" spans="6:14" x14ac:dyDescent="0.2">
      <c r="F1070">
        <v>1085</v>
      </c>
      <c r="G1070">
        <v>69</v>
      </c>
      <c r="H1070" s="18">
        <v>187500</v>
      </c>
      <c r="I1070" t="s">
        <v>311</v>
      </c>
      <c r="K1070">
        <v>1085</v>
      </c>
      <c r="L1070">
        <v>13031</v>
      </c>
      <c r="M1070">
        <v>187500</v>
      </c>
      <c r="N1070" t="s">
        <v>311</v>
      </c>
    </row>
    <row r="1071" spans="6:14" x14ac:dyDescent="0.2">
      <c r="F1071">
        <v>1086</v>
      </c>
      <c r="G1071">
        <v>73</v>
      </c>
      <c r="H1071" s="18">
        <v>147000</v>
      </c>
      <c r="I1071" t="s">
        <v>311</v>
      </c>
      <c r="K1071">
        <v>1086</v>
      </c>
      <c r="L1071">
        <v>9069</v>
      </c>
      <c r="M1071">
        <v>147000</v>
      </c>
      <c r="N1071" t="s">
        <v>311</v>
      </c>
    </row>
    <row r="1072" spans="6:14" x14ac:dyDescent="0.2">
      <c r="F1072">
        <v>1087</v>
      </c>
      <c r="G1072">
        <v>69</v>
      </c>
      <c r="H1072" s="18">
        <v>83500</v>
      </c>
      <c r="I1072" t="s">
        <v>311</v>
      </c>
      <c r="K1072">
        <v>1087</v>
      </c>
      <c r="L1072">
        <v>1974</v>
      </c>
      <c r="M1072">
        <v>83500</v>
      </c>
      <c r="N1072" t="s">
        <v>311</v>
      </c>
    </row>
    <row r="1073" spans="6:14" x14ac:dyDescent="0.2">
      <c r="F1073">
        <v>1088</v>
      </c>
      <c r="G1073">
        <v>85</v>
      </c>
      <c r="H1073" s="18">
        <v>252000</v>
      </c>
      <c r="I1073" t="s">
        <v>311</v>
      </c>
      <c r="K1073">
        <v>1088</v>
      </c>
      <c r="L1073">
        <v>10574</v>
      </c>
      <c r="M1073">
        <v>252000</v>
      </c>
      <c r="N1073" t="s">
        <v>311</v>
      </c>
    </row>
    <row r="1074" spans="6:14" x14ac:dyDescent="0.2">
      <c r="F1074">
        <v>1089</v>
      </c>
      <c r="G1074">
        <v>24</v>
      </c>
      <c r="H1074" s="18">
        <v>137500</v>
      </c>
      <c r="I1074" t="s">
        <v>311</v>
      </c>
      <c r="K1074">
        <v>1089</v>
      </c>
      <c r="L1074">
        <v>2522</v>
      </c>
      <c r="M1074">
        <v>137500</v>
      </c>
      <c r="N1074" t="s">
        <v>311</v>
      </c>
    </row>
    <row r="1075" spans="6:14" x14ac:dyDescent="0.2">
      <c r="F1075">
        <v>1090</v>
      </c>
      <c r="G1075">
        <v>37</v>
      </c>
      <c r="H1075" s="18">
        <v>197000</v>
      </c>
      <c r="I1075" t="s">
        <v>311</v>
      </c>
      <c r="K1075">
        <v>1090</v>
      </c>
      <c r="L1075">
        <v>3316</v>
      </c>
      <c r="M1075">
        <v>197000</v>
      </c>
      <c r="N1075" t="s">
        <v>311</v>
      </c>
    </row>
    <row r="1076" spans="6:14" x14ac:dyDescent="0.2">
      <c r="F1076">
        <v>1091</v>
      </c>
      <c r="G1076">
        <v>60</v>
      </c>
      <c r="H1076" s="18">
        <v>92900</v>
      </c>
      <c r="I1076" t="s">
        <v>311</v>
      </c>
      <c r="K1076">
        <v>1091</v>
      </c>
      <c r="L1076">
        <v>8544</v>
      </c>
      <c r="M1076">
        <v>92900</v>
      </c>
      <c r="N1076" t="s">
        <v>311</v>
      </c>
    </row>
    <row r="1077" spans="6:14" x14ac:dyDescent="0.2">
      <c r="F1077">
        <v>1092</v>
      </c>
      <c r="G1077">
        <v>24</v>
      </c>
      <c r="H1077" s="18">
        <v>160000</v>
      </c>
      <c r="I1077" t="s">
        <v>311</v>
      </c>
      <c r="K1077">
        <v>1092</v>
      </c>
      <c r="L1077">
        <v>2160</v>
      </c>
      <c r="M1077">
        <v>160000</v>
      </c>
      <c r="N1077" t="s">
        <v>311</v>
      </c>
    </row>
    <row r="1078" spans="6:14" x14ac:dyDescent="0.2">
      <c r="F1078">
        <v>1093</v>
      </c>
      <c r="G1078">
        <v>60</v>
      </c>
      <c r="H1078" s="18">
        <v>136500</v>
      </c>
      <c r="I1078" t="s">
        <v>311</v>
      </c>
      <c r="K1078">
        <v>1093</v>
      </c>
      <c r="L1078">
        <v>8400</v>
      </c>
      <c r="M1078">
        <v>136500</v>
      </c>
      <c r="N1078" t="s">
        <v>311</v>
      </c>
    </row>
    <row r="1079" spans="6:14" x14ac:dyDescent="0.2">
      <c r="F1079">
        <v>1094</v>
      </c>
      <c r="G1079">
        <v>71</v>
      </c>
      <c r="H1079" s="18">
        <v>146000</v>
      </c>
      <c r="I1079" t="s">
        <v>311</v>
      </c>
      <c r="K1079">
        <v>1094</v>
      </c>
      <c r="L1079">
        <v>9230</v>
      </c>
      <c r="M1079">
        <v>146000</v>
      </c>
      <c r="N1079" t="s">
        <v>311</v>
      </c>
    </row>
    <row r="1080" spans="6:14" x14ac:dyDescent="0.2">
      <c r="F1080">
        <v>1095</v>
      </c>
      <c r="G1080">
        <v>74</v>
      </c>
      <c r="H1080" s="18">
        <v>129000</v>
      </c>
      <c r="I1080" t="s">
        <v>311</v>
      </c>
      <c r="K1080">
        <v>1095</v>
      </c>
      <c r="L1080">
        <v>5868</v>
      </c>
      <c r="M1080">
        <v>129000</v>
      </c>
      <c r="N1080" t="s">
        <v>311</v>
      </c>
    </row>
    <row r="1081" spans="6:14" x14ac:dyDescent="0.2">
      <c r="F1081">
        <v>1096</v>
      </c>
      <c r="G1081">
        <v>78</v>
      </c>
      <c r="H1081" s="18">
        <v>176432</v>
      </c>
      <c r="I1081" t="s">
        <v>311</v>
      </c>
      <c r="K1081">
        <v>1096</v>
      </c>
      <c r="L1081">
        <v>9317</v>
      </c>
      <c r="M1081">
        <v>176432</v>
      </c>
      <c r="N1081" t="s">
        <v>311</v>
      </c>
    </row>
    <row r="1082" spans="6:14" x14ac:dyDescent="0.2">
      <c r="F1082">
        <v>1097</v>
      </c>
      <c r="G1082">
        <v>60</v>
      </c>
      <c r="H1082" s="18">
        <v>127000</v>
      </c>
      <c r="I1082" t="s">
        <v>311</v>
      </c>
      <c r="K1082">
        <v>1097</v>
      </c>
      <c r="L1082">
        <v>6882</v>
      </c>
      <c r="M1082">
        <v>127000</v>
      </c>
      <c r="N1082" t="s">
        <v>311</v>
      </c>
    </row>
    <row r="1083" spans="6:14" x14ac:dyDescent="0.2">
      <c r="F1083">
        <v>1098</v>
      </c>
      <c r="G1083">
        <v>69</v>
      </c>
      <c r="H1083" s="18">
        <v>170000</v>
      </c>
      <c r="I1083" t="s">
        <v>311</v>
      </c>
      <c r="K1083">
        <v>1098</v>
      </c>
      <c r="L1083">
        <v>3696</v>
      </c>
      <c r="M1083">
        <v>170000</v>
      </c>
      <c r="N1083" t="s">
        <v>311</v>
      </c>
    </row>
    <row r="1084" spans="6:14" x14ac:dyDescent="0.2">
      <c r="F1084">
        <v>1099</v>
      </c>
      <c r="G1084">
        <v>50</v>
      </c>
      <c r="H1084" s="18">
        <v>128000</v>
      </c>
      <c r="I1084" t="s">
        <v>311</v>
      </c>
      <c r="K1084">
        <v>1099</v>
      </c>
      <c r="L1084">
        <v>6000</v>
      </c>
      <c r="M1084">
        <v>128000</v>
      </c>
      <c r="N1084" t="s">
        <v>311</v>
      </c>
    </row>
    <row r="1085" spans="6:14" x14ac:dyDescent="0.2">
      <c r="F1085">
        <v>1100</v>
      </c>
      <c r="G1085">
        <v>82</v>
      </c>
      <c r="H1085" s="18">
        <v>157000</v>
      </c>
      <c r="I1085" t="s">
        <v>311</v>
      </c>
      <c r="K1085">
        <v>1100</v>
      </c>
      <c r="L1085">
        <v>11880</v>
      </c>
      <c r="M1085">
        <v>157000</v>
      </c>
      <c r="N1085" t="s">
        <v>311</v>
      </c>
    </row>
    <row r="1086" spans="6:14" x14ac:dyDescent="0.2">
      <c r="F1086">
        <v>1101</v>
      </c>
      <c r="G1086">
        <v>60</v>
      </c>
      <c r="H1086" s="18">
        <v>60000</v>
      </c>
      <c r="I1086" t="s">
        <v>311</v>
      </c>
      <c r="K1086">
        <v>1101</v>
      </c>
      <c r="L1086">
        <v>8400</v>
      </c>
      <c r="M1086">
        <v>60000</v>
      </c>
      <c r="N1086" t="s">
        <v>311</v>
      </c>
    </row>
    <row r="1087" spans="6:14" x14ac:dyDescent="0.2">
      <c r="F1087">
        <v>1102</v>
      </c>
      <c r="G1087">
        <v>61</v>
      </c>
      <c r="H1087" s="18">
        <v>119500</v>
      </c>
      <c r="I1087" t="s">
        <v>311</v>
      </c>
      <c r="K1087">
        <v>1102</v>
      </c>
      <c r="L1087">
        <v>9758</v>
      </c>
      <c r="M1087">
        <v>119500</v>
      </c>
      <c r="N1087" t="s">
        <v>311</v>
      </c>
    </row>
    <row r="1088" spans="6:14" x14ac:dyDescent="0.2">
      <c r="F1088">
        <v>1103</v>
      </c>
      <c r="G1088">
        <v>70</v>
      </c>
      <c r="H1088" s="18">
        <v>135000</v>
      </c>
      <c r="I1088" t="s">
        <v>311</v>
      </c>
      <c r="K1088">
        <v>1103</v>
      </c>
      <c r="L1088">
        <v>7000</v>
      </c>
      <c r="M1088">
        <v>135000</v>
      </c>
      <c r="N1088" t="s">
        <v>311</v>
      </c>
    </row>
    <row r="1089" spans="6:14" x14ac:dyDescent="0.2">
      <c r="F1089">
        <v>1104</v>
      </c>
      <c r="G1089">
        <v>79</v>
      </c>
      <c r="H1089" s="18">
        <v>159500</v>
      </c>
      <c r="I1089" t="s">
        <v>311</v>
      </c>
      <c r="K1089">
        <v>1104</v>
      </c>
      <c r="L1089">
        <v>8910</v>
      </c>
      <c r="M1089">
        <v>159500</v>
      </c>
      <c r="N1089" t="s">
        <v>311</v>
      </c>
    </row>
    <row r="1090" spans="6:14" x14ac:dyDescent="0.2">
      <c r="F1090">
        <v>1105</v>
      </c>
      <c r="G1090">
        <v>24</v>
      </c>
      <c r="H1090" s="18">
        <v>106000</v>
      </c>
      <c r="I1090" t="s">
        <v>311</v>
      </c>
      <c r="K1090">
        <v>1105</v>
      </c>
      <c r="L1090">
        <v>2016</v>
      </c>
      <c r="M1090">
        <v>106000</v>
      </c>
      <c r="N1090" t="s">
        <v>311</v>
      </c>
    </row>
    <row r="1091" spans="6:14" x14ac:dyDescent="0.2">
      <c r="F1091">
        <v>1106</v>
      </c>
      <c r="G1091">
        <v>98</v>
      </c>
      <c r="H1091" s="18">
        <v>325000</v>
      </c>
      <c r="I1091" t="s">
        <v>311</v>
      </c>
      <c r="K1091">
        <v>1106</v>
      </c>
      <c r="L1091">
        <v>12256</v>
      </c>
      <c r="M1091">
        <v>325000</v>
      </c>
      <c r="N1091" t="s">
        <v>311</v>
      </c>
    </row>
    <row r="1092" spans="6:14" x14ac:dyDescent="0.2">
      <c r="F1092">
        <v>1107</v>
      </c>
      <c r="G1092">
        <v>114</v>
      </c>
      <c r="H1092" s="18">
        <v>179900</v>
      </c>
      <c r="I1092" t="s">
        <v>311</v>
      </c>
      <c r="K1092">
        <v>1107</v>
      </c>
      <c r="L1092">
        <v>10357</v>
      </c>
      <c r="M1092">
        <v>179900</v>
      </c>
      <c r="N1092" t="s">
        <v>311</v>
      </c>
    </row>
    <row r="1093" spans="6:14" x14ac:dyDescent="0.2">
      <c r="F1093">
        <v>1108</v>
      </c>
      <c r="G1093">
        <v>168</v>
      </c>
      <c r="H1093" s="18">
        <v>274725</v>
      </c>
      <c r="I1093" t="s">
        <v>311</v>
      </c>
      <c r="K1093">
        <v>1109</v>
      </c>
      <c r="L1093">
        <v>8063</v>
      </c>
      <c r="M1093">
        <v>181000</v>
      </c>
      <c r="N1093" t="s">
        <v>311</v>
      </c>
    </row>
    <row r="1094" spans="6:14" x14ac:dyDescent="0.2">
      <c r="F1094">
        <v>1109</v>
      </c>
      <c r="G1094">
        <v>69</v>
      </c>
      <c r="H1094" s="18">
        <v>181000</v>
      </c>
      <c r="I1094" t="s">
        <v>311</v>
      </c>
      <c r="K1094">
        <v>1110</v>
      </c>
      <c r="L1094">
        <v>11362</v>
      </c>
      <c r="M1094">
        <v>280000</v>
      </c>
      <c r="N1094" t="s">
        <v>311</v>
      </c>
    </row>
    <row r="1095" spans="6:14" x14ac:dyDescent="0.2">
      <c r="F1095">
        <v>1110</v>
      </c>
      <c r="G1095">
        <v>107</v>
      </c>
      <c r="H1095" s="18">
        <v>280000</v>
      </c>
      <c r="I1095" t="s">
        <v>311</v>
      </c>
      <c r="K1095">
        <v>1111</v>
      </c>
      <c r="L1095">
        <v>8000</v>
      </c>
      <c r="M1095">
        <v>188000</v>
      </c>
      <c r="N1095" t="s">
        <v>311</v>
      </c>
    </row>
    <row r="1096" spans="6:14" x14ac:dyDescent="0.2">
      <c r="F1096">
        <v>1111</v>
      </c>
      <c r="G1096">
        <v>69</v>
      </c>
      <c r="H1096" s="18">
        <v>188000</v>
      </c>
      <c r="I1096" t="s">
        <v>311</v>
      </c>
      <c r="K1096">
        <v>1112</v>
      </c>
      <c r="L1096">
        <v>10480</v>
      </c>
      <c r="M1096">
        <v>205000</v>
      </c>
      <c r="N1096" t="s">
        <v>311</v>
      </c>
    </row>
    <row r="1097" spans="6:14" x14ac:dyDescent="0.2">
      <c r="F1097">
        <v>1112</v>
      </c>
      <c r="G1097">
        <v>80</v>
      </c>
      <c r="H1097" s="18">
        <v>205000</v>
      </c>
      <c r="I1097" t="s">
        <v>311</v>
      </c>
      <c r="K1097">
        <v>1113</v>
      </c>
      <c r="L1097">
        <v>7100</v>
      </c>
      <c r="M1097">
        <v>129900</v>
      </c>
      <c r="N1097" t="s">
        <v>311</v>
      </c>
    </row>
    <row r="1098" spans="6:14" x14ac:dyDescent="0.2">
      <c r="F1098">
        <v>1113</v>
      </c>
      <c r="G1098">
        <v>73</v>
      </c>
      <c r="H1098" s="18">
        <v>129900</v>
      </c>
      <c r="I1098" t="s">
        <v>311</v>
      </c>
      <c r="K1098">
        <v>1114</v>
      </c>
      <c r="L1098">
        <v>8923</v>
      </c>
      <c r="M1098">
        <v>134500</v>
      </c>
      <c r="N1098" t="s">
        <v>311</v>
      </c>
    </row>
    <row r="1099" spans="6:14" x14ac:dyDescent="0.2">
      <c r="F1099">
        <v>1114</v>
      </c>
      <c r="G1099">
        <v>66</v>
      </c>
      <c r="H1099" s="18">
        <v>134500</v>
      </c>
      <c r="I1099" t="s">
        <v>311</v>
      </c>
      <c r="K1099">
        <v>1115</v>
      </c>
      <c r="L1099">
        <v>5400</v>
      </c>
      <c r="M1099">
        <v>117000</v>
      </c>
      <c r="N1099" t="s">
        <v>311</v>
      </c>
    </row>
    <row r="1100" spans="6:14" x14ac:dyDescent="0.2">
      <c r="F1100">
        <v>1115</v>
      </c>
      <c r="G1100">
        <v>90</v>
      </c>
      <c r="H1100" s="18">
        <v>117000</v>
      </c>
      <c r="I1100" t="s">
        <v>311</v>
      </c>
      <c r="K1100">
        <v>1116</v>
      </c>
      <c r="L1100">
        <v>12085</v>
      </c>
      <c r="M1100">
        <v>318000</v>
      </c>
      <c r="N1100" t="s">
        <v>311</v>
      </c>
    </row>
    <row r="1101" spans="6:14" x14ac:dyDescent="0.2">
      <c r="F1101">
        <v>1116</v>
      </c>
      <c r="G1101">
        <v>93</v>
      </c>
      <c r="H1101" s="18">
        <v>318000</v>
      </c>
      <c r="I1101" t="s">
        <v>311</v>
      </c>
      <c r="K1101">
        <v>1117</v>
      </c>
      <c r="L1101">
        <v>7750</v>
      </c>
      <c r="M1101">
        <v>184100</v>
      </c>
      <c r="N1101" t="s">
        <v>311</v>
      </c>
    </row>
    <row r="1102" spans="6:14" x14ac:dyDescent="0.2">
      <c r="F1102">
        <v>1117</v>
      </c>
      <c r="G1102">
        <v>69</v>
      </c>
      <c r="H1102" s="18">
        <v>184100</v>
      </c>
      <c r="I1102" t="s">
        <v>311</v>
      </c>
      <c r="K1102">
        <v>1118</v>
      </c>
      <c r="L1102">
        <v>9764</v>
      </c>
      <c r="M1102">
        <v>130000</v>
      </c>
      <c r="N1102" t="s">
        <v>311</v>
      </c>
    </row>
    <row r="1103" spans="6:14" x14ac:dyDescent="0.2">
      <c r="F1103">
        <v>1118</v>
      </c>
      <c r="G1103">
        <v>57</v>
      </c>
      <c r="H1103" s="18">
        <v>130000</v>
      </c>
      <c r="I1103" t="s">
        <v>311</v>
      </c>
      <c r="K1103">
        <v>1119</v>
      </c>
      <c r="L1103">
        <v>13825</v>
      </c>
      <c r="M1103">
        <v>140000</v>
      </c>
      <c r="N1103" t="s">
        <v>311</v>
      </c>
    </row>
    <row r="1104" spans="6:14" x14ac:dyDescent="0.2">
      <c r="F1104">
        <v>1119</v>
      </c>
      <c r="G1104">
        <v>85</v>
      </c>
      <c r="H1104" s="18">
        <v>140000</v>
      </c>
      <c r="I1104" t="s">
        <v>311</v>
      </c>
      <c r="K1104">
        <v>1120</v>
      </c>
      <c r="L1104">
        <v>7560</v>
      </c>
      <c r="M1104">
        <v>133700</v>
      </c>
      <c r="N1104" t="s">
        <v>311</v>
      </c>
    </row>
    <row r="1105" spans="6:14" x14ac:dyDescent="0.2">
      <c r="F1105">
        <v>1120</v>
      </c>
      <c r="G1105">
        <v>70</v>
      </c>
      <c r="H1105" s="18">
        <v>133700</v>
      </c>
      <c r="I1105" t="s">
        <v>311</v>
      </c>
      <c r="K1105">
        <v>1121</v>
      </c>
      <c r="L1105">
        <v>8263</v>
      </c>
      <c r="M1105">
        <v>118400</v>
      </c>
      <c r="N1105" t="s">
        <v>311</v>
      </c>
    </row>
    <row r="1106" spans="6:14" x14ac:dyDescent="0.2">
      <c r="F1106">
        <v>1121</v>
      </c>
      <c r="G1106">
        <v>59</v>
      </c>
      <c r="H1106" s="18">
        <v>118400</v>
      </c>
      <c r="I1106" t="s">
        <v>311</v>
      </c>
      <c r="K1106">
        <v>1122</v>
      </c>
      <c r="L1106">
        <v>10084</v>
      </c>
      <c r="M1106">
        <v>212900</v>
      </c>
      <c r="N1106" t="s">
        <v>311</v>
      </c>
    </row>
    <row r="1107" spans="6:14" x14ac:dyDescent="0.2">
      <c r="F1107">
        <v>1122</v>
      </c>
      <c r="G1107">
        <v>84</v>
      </c>
      <c r="H1107" s="18">
        <v>212900</v>
      </c>
      <c r="I1107" t="s">
        <v>311</v>
      </c>
      <c r="K1107">
        <v>1123</v>
      </c>
      <c r="L1107">
        <v>8926</v>
      </c>
      <c r="M1107">
        <v>112000</v>
      </c>
      <c r="N1107" t="s">
        <v>311</v>
      </c>
    </row>
    <row r="1108" spans="6:14" x14ac:dyDescent="0.2">
      <c r="F1108">
        <v>1123</v>
      </c>
      <c r="G1108">
        <v>69</v>
      </c>
      <c r="H1108" s="18">
        <v>112000</v>
      </c>
      <c r="I1108" t="s">
        <v>311</v>
      </c>
      <c r="K1108">
        <v>1124</v>
      </c>
      <c r="L1108">
        <v>9405</v>
      </c>
      <c r="M1108">
        <v>118000</v>
      </c>
      <c r="N1108" t="s">
        <v>311</v>
      </c>
    </row>
    <row r="1109" spans="6:14" x14ac:dyDescent="0.2">
      <c r="F1109">
        <v>1124</v>
      </c>
      <c r="G1109">
        <v>50</v>
      </c>
      <c r="H1109" s="18">
        <v>118000</v>
      </c>
      <c r="I1109" t="s">
        <v>311</v>
      </c>
      <c r="K1109">
        <v>1125</v>
      </c>
      <c r="L1109">
        <v>9125</v>
      </c>
      <c r="M1109">
        <v>163900</v>
      </c>
      <c r="N1109" t="s">
        <v>311</v>
      </c>
    </row>
    <row r="1110" spans="6:14" x14ac:dyDescent="0.2">
      <c r="F1110">
        <v>1125</v>
      </c>
      <c r="G1110">
        <v>69</v>
      </c>
      <c r="H1110" s="18">
        <v>163900</v>
      </c>
      <c r="I1110" t="s">
        <v>311</v>
      </c>
      <c r="K1110">
        <v>1126</v>
      </c>
      <c r="L1110">
        <v>10434</v>
      </c>
      <c r="M1110">
        <v>115000</v>
      </c>
      <c r="N1110" t="s">
        <v>311</v>
      </c>
    </row>
    <row r="1111" spans="6:14" x14ac:dyDescent="0.2">
      <c r="F1111">
        <v>1126</v>
      </c>
      <c r="G1111">
        <v>60</v>
      </c>
      <c r="H1111" s="18">
        <v>115000</v>
      </c>
      <c r="I1111" t="s">
        <v>311</v>
      </c>
      <c r="K1111">
        <v>1127</v>
      </c>
      <c r="L1111">
        <v>3684</v>
      </c>
      <c r="M1111">
        <v>174000</v>
      </c>
      <c r="N1111" t="s">
        <v>311</v>
      </c>
    </row>
    <row r="1112" spans="6:14" x14ac:dyDescent="0.2">
      <c r="F1112">
        <v>1127</v>
      </c>
      <c r="G1112">
        <v>53</v>
      </c>
      <c r="H1112" s="18">
        <v>174000</v>
      </c>
      <c r="I1112" t="s">
        <v>311</v>
      </c>
      <c r="K1112">
        <v>1128</v>
      </c>
      <c r="L1112">
        <v>14572</v>
      </c>
      <c r="M1112">
        <v>259000</v>
      </c>
      <c r="N1112" t="s">
        <v>311</v>
      </c>
    </row>
    <row r="1113" spans="6:14" x14ac:dyDescent="0.2">
      <c r="F1113">
        <v>1128</v>
      </c>
      <c r="G1113">
        <v>182</v>
      </c>
      <c r="H1113" s="18">
        <v>259000</v>
      </c>
      <c r="I1113" t="s">
        <v>311</v>
      </c>
      <c r="K1113">
        <v>1129</v>
      </c>
      <c r="L1113">
        <v>11796</v>
      </c>
      <c r="M1113">
        <v>215000</v>
      </c>
      <c r="N1113" t="s">
        <v>311</v>
      </c>
    </row>
    <row r="1114" spans="6:14" x14ac:dyDescent="0.2">
      <c r="F1114">
        <v>1129</v>
      </c>
      <c r="G1114">
        <v>59</v>
      </c>
      <c r="H1114" s="18">
        <v>215000</v>
      </c>
      <c r="I1114" t="s">
        <v>311</v>
      </c>
      <c r="K1114">
        <v>1130</v>
      </c>
      <c r="L1114">
        <v>7200</v>
      </c>
      <c r="M1114">
        <v>140000</v>
      </c>
      <c r="N1114" t="s">
        <v>311</v>
      </c>
    </row>
    <row r="1115" spans="6:14" x14ac:dyDescent="0.2">
      <c r="F1115">
        <v>1130</v>
      </c>
      <c r="G1115">
        <v>60</v>
      </c>
      <c r="H1115" s="18">
        <v>140000</v>
      </c>
      <c r="I1115" t="s">
        <v>311</v>
      </c>
      <c r="K1115">
        <v>1131</v>
      </c>
      <c r="L1115">
        <v>7804</v>
      </c>
      <c r="M1115">
        <v>135000</v>
      </c>
      <c r="N1115" t="s">
        <v>311</v>
      </c>
    </row>
    <row r="1116" spans="6:14" x14ac:dyDescent="0.2">
      <c r="F1116">
        <v>1131</v>
      </c>
      <c r="G1116">
        <v>65</v>
      </c>
      <c r="H1116" s="18">
        <v>135000</v>
      </c>
      <c r="I1116" t="s">
        <v>311</v>
      </c>
      <c r="K1116">
        <v>1132</v>
      </c>
      <c r="L1116">
        <v>10712</v>
      </c>
      <c r="M1116">
        <v>93500</v>
      </c>
      <c r="N1116" t="s">
        <v>311</v>
      </c>
    </row>
    <row r="1117" spans="6:14" x14ac:dyDescent="0.2">
      <c r="F1117">
        <v>1132</v>
      </c>
      <c r="G1117">
        <v>63</v>
      </c>
      <c r="H1117" s="18">
        <v>93500</v>
      </c>
      <c r="I1117" t="s">
        <v>311</v>
      </c>
      <c r="K1117">
        <v>1133</v>
      </c>
      <c r="L1117">
        <v>9900</v>
      </c>
      <c r="M1117">
        <v>117500</v>
      </c>
      <c r="N1117" t="s">
        <v>311</v>
      </c>
    </row>
    <row r="1118" spans="6:14" x14ac:dyDescent="0.2">
      <c r="F1118">
        <v>1133</v>
      </c>
      <c r="G1118">
        <v>90</v>
      </c>
      <c r="H1118" s="18">
        <v>117500</v>
      </c>
      <c r="I1118" t="s">
        <v>311</v>
      </c>
      <c r="K1118">
        <v>1134</v>
      </c>
      <c r="L1118">
        <v>9828</v>
      </c>
      <c r="M1118">
        <v>239500</v>
      </c>
      <c r="N1118" t="s">
        <v>311</v>
      </c>
    </row>
    <row r="1119" spans="6:14" x14ac:dyDescent="0.2">
      <c r="F1119">
        <v>1134</v>
      </c>
      <c r="G1119">
        <v>80</v>
      </c>
      <c r="H1119" s="18">
        <v>239500</v>
      </c>
      <c r="I1119" t="s">
        <v>311</v>
      </c>
      <c r="K1119">
        <v>1135</v>
      </c>
      <c r="L1119">
        <v>8773</v>
      </c>
      <c r="M1119">
        <v>169000</v>
      </c>
      <c r="N1119" t="s">
        <v>311</v>
      </c>
    </row>
    <row r="1120" spans="6:14" x14ac:dyDescent="0.2">
      <c r="F1120">
        <v>1135</v>
      </c>
      <c r="G1120">
        <v>57</v>
      </c>
      <c r="H1120" s="18">
        <v>169000</v>
      </c>
      <c r="I1120" t="s">
        <v>311</v>
      </c>
      <c r="K1120">
        <v>1136</v>
      </c>
      <c r="L1120">
        <v>6180</v>
      </c>
      <c r="M1120">
        <v>102000</v>
      </c>
      <c r="N1120" t="s">
        <v>311</v>
      </c>
    </row>
    <row r="1121" spans="6:14" x14ac:dyDescent="0.2">
      <c r="F1121">
        <v>1136</v>
      </c>
      <c r="G1121">
        <v>60</v>
      </c>
      <c r="H1121" s="18">
        <v>102000</v>
      </c>
      <c r="I1121" t="s">
        <v>311</v>
      </c>
      <c r="K1121">
        <v>1137</v>
      </c>
      <c r="L1121">
        <v>9600</v>
      </c>
      <c r="M1121">
        <v>119000</v>
      </c>
      <c r="N1121" t="s">
        <v>311</v>
      </c>
    </row>
    <row r="1122" spans="6:14" x14ac:dyDescent="0.2">
      <c r="F1122">
        <v>1137</v>
      </c>
      <c r="G1122">
        <v>80</v>
      </c>
      <c r="H1122" s="18">
        <v>119000</v>
      </c>
      <c r="I1122" t="s">
        <v>311</v>
      </c>
      <c r="K1122">
        <v>1138</v>
      </c>
      <c r="L1122">
        <v>6342</v>
      </c>
      <c r="M1122">
        <v>94000</v>
      </c>
      <c r="N1122" t="s">
        <v>311</v>
      </c>
    </row>
    <row r="1123" spans="6:14" x14ac:dyDescent="0.2">
      <c r="F1123">
        <v>1138</v>
      </c>
      <c r="G1123">
        <v>54</v>
      </c>
      <c r="H1123" s="18">
        <v>94000</v>
      </c>
      <c r="I1123" t="s">
        <v>311</v>
      </c>
      <c r="K1123">
        <v>1139</v>
      </c>
      <c r="L1123">
        <v>9819</v>
      </c>
      <c r="M1123">
        <v>196000</v>
      </c>
      <c r="N1123" t="s">
        <v>311</v>
      </c>
    </row>
    <row r="1124" spans="6:14" x14ac:dyDescent="0.2">
      <c r="F1124">
        <v>1139</v>
      </c>
      <c r="G1124">
        <v>69</v>
      </c>
      <c r="H1124" s="18">
        <v>196000</v>
      </c>
      <c r="I1124" t="s">
        <v>311</v>
      </c>
      <c r="K1124">
        <v>1140</v>
      </c>
      <c r="L1124">
        <v>8731</v>
      </c>
      <c r="M1124">
        <v>144000</v>
      </c>
      <c r="N1124" t="s">
        <v>311</v>
      </c>
    </row>
    <row r="1125" spans="6:14" x14ac:dyDescent="0.2">
      <c r="F1125">
        <v>1140</v>
      </c>
      <c r="G1125">
        <v>98</v>
      </c>
      <c r="H1125" s="18">
        <v>144000</v>
      </c>
      <c r="I1125" t="s">
        <v>311</v>
      </c>
      <c r="K1125">
        <v>1141</v>
      </c>
      <c r="L1125">
        <v>7350</v>
      </c>
      <c r="M1125">
        <v>139000</v>
      </c>
      <c r="N1125" t="s">
        <v>311</v>
      </c>
    </row>
    <row r="1126" spans="6:14" x14ac:dyDescent="0.2">
      <c r="F1126">
        <v>1141</v>
      </c>
      <c r="G1126">
        <v>60</v>
      </c>
      <c r="H1126" s="18">
        <v>139000</v>
      </c>
      <c r="I1126" t="s">
        <v>311</v>
      </c>
      <c r="K1126">
        <v>1142</v>
      </c>
      <c r="L1126">
        <v>10304</v>
      </c>
      <c r="M1126">
        <v>197500</v>
      </c>
      <c r="N1126" t="s">
        <v>311</v>
      </c>
    </row>
    <row r="1127" spans="6:14" x14ac:dyDescent="0.2">
      <c r="F1127">
        <v>1142</v>
      </c>
      <c r="G1127">
        <v>69</v>
      </c>
      <c r="H1127" s="18">
        <v>197500</v>
      </c>
      <c r="I1127" t="s">
        <v>311</v>
      </c>
      <c r="K1127">
        <v>1143</v>
      </c>
      <c r="L1127">
        <v>9965</v>
      </c>
      <c r="M1127">
        <v>424870</v>
      </c>
      <c r="N1127" t="s">
        <v>311</v>
      </c>
    </row>
    <row r="1128" spans="6:14" x14ac:dyDescent="0.2">
      <c r="F1128">
        <v>1144</v>
      </c>
      <c r="G1128">
        <v>69</v>
      </c>
      <c r="H1128" s="18">
        <v>80000</v>
      </c>
      <c r="I1128" t="s">
        <v>311</v>
      </c>
      <c r="K1128">
        <v>1144</v>
      </c>
      <c r="L1128">
        <v>9000</v>
      </c>
      <c r="M1128">
        <v>80000</v>
      </c>
      <c r="N1128" t="s">
        <v>311</v>
      </c>
    </row>
    <row r="1129" spans="6:14" x14ac:dyDescent="0.2">
      <c r="F1129">
        <v>1145</v>
      </c>
      <c r="G1129">
        <v>60</v>
      </c>
      <c r="H1129" s="18">
        <v>80000</v>
      </c>
      <c r="I1129" t="s">
        <v>311</v>
      </c>
      <c r="K1129">
        <v>1145</v>
      </c>
      <c r="L1129">
        <v>12180</v>
      </c>
      <c r="M1129">
        <v>80000</v>
      </c>
      <c r="N1129" t="s">
        <v>311</v>
      </c>
    </row>
    <row r="1130" spans="6:14" x14ac:dyDescent="0.2">
      <c r="F1130">
        <v>1146</v>
      </c>
      <c r="G1130">
        <v>52</v>
      </c>
      <c r="H1130" s="18">
        <v>149000</v>
      </c>
      <c r="I1130" t="s">
        <v>311</v>
      </c>
      <c r="K1130">
        <v>1146</v>
      </c>
      <c r="L1130">
        <v>6240</v>
      </c>
      <c r="M1130">
        <v>149000</v>
      </c>
      <c r="N1130" t="s">
        <v>311</v>
      </c>
    </row>
    <row r="1131" spans="6:14" x14ac:dyDescent="0.2">
      <c r="F1131">
        <v>1147</v>
      </c>
      <c r="G1131">
        <v>69</v>
      </c>
      <c r="H1131" s="18">
        <v>180000</v>
      </c>
      <c r="I1131" t="s">
        <v>311</v>
      </c>
      <c r="K1131">
        <v>1147</v>
      </c>
      <c r="L1131">
        <v>11200</v>
      </c>
      <c r="M1131">
        <v>180000</v>
      </c>
      <c r="N1131" t="s">
        <v>311</v>
      </c>
    </row>
    <row r="1132" spans="6:14" x14ac:dyDescent="0.2">
      <c r="F1132">
        <v>1148</v>
      </c>
      <c r="G1132">
        <v>75</v>
      </c>
      <c r="H1132" s="18">
        <v>174500</v>
      </c>
      <c r="I1132" t="s">
        <v>311</v>
      </c>
      <c r="K1132">
        <v>1148</v>
      </c>
      <c r="L1132">
        <v>12000</v>
      </c>
      <c r="M1132">
        <v>174500</v>
      </c>
      <c r="N1132" t="s">
        <v>311</v>
      </c>
    </row>
    <row r="1133" spans="6:14" x14ac:dyDescent="0.2">
      <c r="F1133">
        <v>1149</v>
      </c>
      <c r="G1133">
        <v>69</v>
      </c>
      <c r="H1133" s="18">
        <v>116900</v>
      </c>
      <c r="I1133" t="s">
        <v>311</v>
      </c>
      <c r="K1133">
        <v>1149</v>
      </c>
      <c r="L1133">
        <v>5700</v>
      </c>
      <c r="M1133">
        <v>116900</v>
      </c>
      <c r="N1133" t="s">
        <v>311</v>
      </c>
    </row>
    <row r="1134" spans="6:14" x14ac:dyDescent="0.2">
      <c r="F1134">
        <v>1150</v>
      </c>
      <c r="G1134">
        <v>50</v>
      </c>
      <c r="H1134" s="18">
        <v>143000</v>
      </c>
      <c r="I1134" t="s">
        <v>311</v>
      </c>
      <c r="K1134">
        <v>1150</v>
      </c>
      <c r="L1134">
        <v>9000</v>
      </c>
      <c r="M1134">
        <v>143000</v>
      </c>
      <c r="N1134" t="s">
        <v>311</v>
      </c>
    </row>
    <row r="1135" spans="6:14" x14ac:dyDescent="0.2">
      <c r="F1135">
        <v>1151</v>
      </c>
      <c r="G1135">
        <v>57</v>
      </c>
      <c r="H1135" s="18">
        <v>124000</v>
      </c>
      <c r="I1135" t="s">
        <v>311</v>
      </c>
      <c r="K1135">
        <v>1151</v>
      </c>
      <c r="L1135">
        <v>8280</v>
      </c>
      <c r="M1135">
        <v>124000</v>
      </c>
      <c r="N1135" t="s">
        <v>311</v>
      </c>
    </row>
    <row r="1136" spans="6:14" x14ac:dyDescent="0.2">
      <c r="F1136">
        <v>1152</v>
      </c>
      <c r="G1136">
        <v>134</v>
      </c>
      <c r="H1136" s="18">
        <v>149900</v>
      </c>
      <c r="I1136" t="s">
        <v>311</v>
      </c>
      <c r="K1136">
        <v>1153</v>
      </c>
      <c r="L1136">
        <v>14115</v>
      </c>
      <c r="M1136">
        <v>230000</v>
      </c>
      <c r="N1136" t="s">
        <v>311</v>
      </c>
    </row>
    <row r="1137" spans="6:14" x14ac:dyDescent="0.2">
      <c r="F1137">
        <v>1153</v>
      </c>
      <c r="G1137">
        <v>90</v>
      </c>
      <c r="H1137" s="18">
        <v>230000</v>
      </c>
      <c r="I1137" t="s">
        <v>311</v>
      </c>
      <c r="K1137">
        <v>1154</v>
      </c>
      <c r="L1137">
        <v>5890</v>
      </c>
      <c r="M1137">
        <v>120500</v>
      </c>
      <c r="N1137" t="s">
        <v>311</v>
      </c>
    </row>
    <row r="1138" spans="6:14" x14ac:dyDescent="0.2">
      <c r="F1138">
        <v>1154</v>
      </c>
      <c r="G1138">
        <v>69</v>
      </c>
      <c r="H1138" s="18">
        <v>120500</v>
      </c>
      <c r="I1138" t="s">
        <v>311</v>
      </c>
      <c r="K1138">
        <v>1155</v>
      </c>
      <c r="L1138">
        <v>13700</v>
      </c>
      <c r="M1138">
        <v>201800</v>
      </c>
      <c r="N1138" t="s">
        <v>311</v>
      </c>
    </row>
    <row r="1139" spans="6:14" x14ac:dyDescent="0.2">
      <c r="F1139">
        <v>1155</v>
      </c>
      <c r="G1139">
        <v>69</v>
      </c>
      <c r="H1139" s="18">
        <v>201800</v>
      </c>
      <c r="I1139" t="s">
        <v>311</v>
      </c>
      <c r="K1139">
        <v>1156</v>
      </c>
      <c r="L1139">
        <v>10768</v>
      </c>
      <c r="M1139">
        <v>218000</v>
      </c>
      <c r="N1139" t="s">
        <v>311</v>
      </c>
    </row>
    <row r="1140" spans="6:14" x14ac:dyDescent="0.2">
      <c r="F1140">
        <v>1156</v>
      </c>
      <c r="G1140">
        <v>90</v>
      </c>
      <c r="H1140" s="18">
        <v>218000</v>
      </c>
      <c r="I1140" t="s">
        <v>311</v>
      </c>
      <c r="K1140">
        <v>1157</v>
      </c>
      <c r="L1140">
        <v>9350</v>
      </c>
      <c r="M1140">
        <v>179900</v>
      </c>
      <c r="N1140" t="s">
        <v>311</v>
      </c>
    </row>
    <row r="1141" spans="6:14" x14ac:dyDescent="0.2">
      <c r="F1141">
        <v>1157</v>
      </c>
      <c r="G1141">
        <v>85</v>
      </c>
      <c r="H1141" s="18">
        <v>179900</v>
      </c>
      <c r="I1141" t="s">
        <v>311</v>
      </c>
      <c r="K1141">
        <v>1158</v>
      </c>
      <c r="L1141">
        <v>5001</v>
      </c>
      <c r="M1141">
        <v>230000</v>
      </c>
      <c r="N1141" t="s">
        <v>311</v>
      </c>
    </row>
    <row r="1142" spans="6:14" x14ac:dyDescent="0.2">
      <c r="F1142">
        <v>1158</v>
      </c>
      <c r="G1142">
        <v>34</v>
      </c>
      <c r="H1142" s="18">
        <v>230000</v>
      </c>
      <c r="I1142" t="s">
        <v>311</v>
      </c>
      <c r="K1142">
        <v>1159</v>
      </c>
      <c r="L1142">
        <v>11932</v>
      </c>
      <c r="M1142">
        <v>235128</v>
      </c>
      <c r="N1142" t="s">
        <v>311</v>
      </c>
    </row>
    <row r="1143" spans="6:14" x14ac:dyDescent="0.2">
      <c r="F1143">
        <v>1159</v>
      </c>
      <c r="G1143">
        <v>92</v>
      </c>
      <c r="H1143" s="18">
        <v>235128</v>
      </c>
      <c r="I1143" t="s">
        <v>311</v>
      </c>
      <c r="K1143">
        <v>1160</v>
      </c>
      <c r="L1143">
        <v>9120</v>
      </c>
      <c r="M1143">
        <v>185000</v>
      </c>
      <c r="N1143" t="s">
        <v>311</v>
      </c>
    </row>
    <row r="1144" spans="6:14" x14ac:dyDescent="0.2">
      <c r="F1144">
        <v>1160</v>
      </c>
      <c r="G1144">
        <v>76</v>
      </c>
      <c r="H1144" s="18">
        <v>185000</v>
      </c>
      <c r="I1144" t="s">
        <v>311</v>
      </c>
      <c r="K1144">
        <v>1161</v>
      </c>
      <c r="L1144">
        <v>2280</v>
      </c>
      <c r="M1144">
        <v>146000</v>
      </c>
      <c r="N1144" t="s">
        <v>311</v>
      </c>
    </row>
    <row r="1145" spans="6:14" x14ac:dyDescent="0.2">
      <c r="F1145">
        <v>1161</v>
      </c>
      <c r="G1145">
        <v>24</v>
      </c>
      <c r="H1145" s="18">
        <v>146000</v>
      </c>
      <c r="I1145" t="s">
        <v>311</v>
      </c>
      <c r="K1145">
        <v>1162</v>
      </c>
      <c r="L1145">
        <v>14778</v>
      </c>
      <c r="M1145">
        <v>224000</v>
      </c>
      <c r="N1145" t="s">
        <v>311</v>
      </c>
    </row>
    <row r="1146" spans="6:14" x14ac:dyDescent="0.2">
      <c r="F1146">
        <v>1162</v>
      </c>
      <c r="G1146">
        <v>69</v>
      </c>
      <c r="H1146" s="18">
        <v>224000</v>
      </c>
      <c r="I1146" t="s">
        <v>311</v>
      </c>
      <c r="K1146">
        <v>1163</v>
      </c>
      <c r="L1146">
        <v>8724</v>
      </c>
      <c r="M1146">
        <v>129000</v>
      </c>
      <c r="N1146" t="s">
        <v>311</v>
      </c>
    </row>
    <row r="1147" spans="6:14" x14ac:dyDescent="0.2">
      <c r="F1147">
        <v>1163</v>
      </c>
      <c r="G1147">
        <v>109</v>
      </c>
      <c r="H1147" s="18">
        <v>129000</v>
      </c>
      <c r="I1147" t="s">
        <v>311</v>
      </c>
      <c r="K1147">
        <v>1164</v>
      </c>
      <c r="L1147">
        <v>12900</v>
      </c>
      <c r="M1147">
        <v>108959</v>
      </c>
      <c r="N1147" t="s">
        <v>311</v>
      </c>
    </row>
    <row r="1148" spans="6:14" x14ac:dyDescent="0.2">
      <c r="F1148">
        <v>1164</v>
      </c>
      <c r="G1148">
        <v>60</v>
      </c>
      <c r="H1148" s="18">
        <v>108959</v>
      </c>
      <c r="I1148" t="s">
        <v>311</v>
      </c>
      <c r="K1148">
        <v>1165</v>
      </c>
      <c r="L1148">
        <v>16157</v>
      </c>
      <c r="M1148">
        <v>194000</v>
      </c>
      <c r="N1148" t="s">
        <v>311</v>
      </c>
    </row>
    <row r="1149" spans="6:14" x14ac:dyDescent="0.2">
      <c r="F1149">
        <v>1165</v>
      </c>
      <c r="G1149">
        <v>69</v>
      </c>
      <c r="H1149" s="18">
        <v>194000</v>
      </c>
      <c r="I1149" t="s">
        <v>311</v>
      </c>
      <c r="K1149">
        <v>1166</v>
      </c>
      <c r="L1149">
        <v>9541</v>
      </c>
      <c r="M1149">
        <v>233170</v>
      </c>
      <c r="N1149" t="s">
        <v>311</v>
      </c>
    </row>
    <row r="1150" spans="6:14" x14ac:dyDescent="0.2">
      <c r="F1150">
        <v>1166</v>
      </c>
      <c r="G1150">
        <v>79</v>
      </c>
      <c r="H1150" s="18">
        <v>233170</v>
      </c>
      <c r="I1150" t="s">
        <v>311</v>
      </c>
      <c r="K1150">
        <v>1167</v>
      </c>
      <c r="L1150">
        <v>10475</v>
      </c>
      <c r="M1150">
        <v>245350</v>
      </c>
      <c r="N1150" t="s">
        <v>311</v>
      </c>
    </row>
    <row r="1151" spans="6:14" x14ac:dyDescent="0.2">
      <c r="F1151">
        <v>1167</v>
      </c>
      <c r="G1151">
        <v>64</v>
      </c>
      <c r="H1151" s="18">
        <v>245350</v>
      </c>
      <c r="I1151" t="s">
        <v>311</v>
      </c>
      <c r="K1151">
        <v>1168</v>
      </c>
      <c r="L1151">
        <v>10852</v>
      </c>
      <c r="M1151">
        <v>173000</v>
      </c>
      <c r="N1151" t="s">
        <v>311</v>
      </c>
    </row>
    <row r="1152" spans="6:14" x14ac:dyDescent="0.2">
      <c r="F1152">
        <v>1168</v>
      </c>
      <c r="G1152">
        <v>58</v>
      </c>
      <c r="H1152" s="18">
        <v>173000</v>
      </c>
      <c r="I1152" t="s">
        <v>311</v>
      </c>
      <c r="K1152">
        <v>1169</v>
      </c>
      <c r="L1152">
        <v>13728</v>
      </c>
      <c r="M1152">
        <v>235000</v>
      </c>
      <c r="N1152" t="s">
        <v>311</v>
      </c>
    </row>
    <row r="1153" spans="6:14" x14ac:dyDescent="0.2">
      <c r="F1153">
        <v>1169</v>
      </c>
      <c r="G1153">
        <v>120</v>
      </c>
      <c r="H1153" s="18">
        <v>235000</v>
      </c>
      <c r="I1153" t="s">
        <v>311</v>
      </c>
      <c r="K1153">
        <v>1171</v>
      </c>
      <c r="L1153">
        <v>9880</v>
      </c>
      <c r="M1153">
        <v>171000</v>
      </c>
      <c r="N1153" t="s">
        <v>311</v>
      </c>
    </row>
    <row r="1154" spans="6:14" x14ac:dyDescent="0.2">
      <c r="F1154">
        <v>1171</v>
      </c>
      <c r="G1154">
        <v>76</v>
      </c>
      <c r="H1154" s="18">
        <v>171000</v>
      </c>
      <c r="I1154" t="s">
        <v>311</v>
      </c>
      <c r="K1154">
        <v>1172</v>
      </c>
      <c r="L1154">
        <v>9120</v>
      </c>
      <c r="M1154">
        <v>163000</v>
      </c>
      <c r="N1154" t="s">
        <v>311</v>
      </c>
    </row>
    <row r="1155" spans="6:14" x14ac:dyDescent="0.2">
      <c r="F1155">
        <v>1172</v>
      </c>
      <c r="G1155">
        <v>76</v>
      </c>
      <c r="H1155" s="18">
        <v>163000</v>
      </c>
      <c r="I1155" t="s">
        <v>311</v>
      </c>
      <c r="K1155">
        <v>1173</v>
      </c>
      <c r="L1155">
        <v>4017</v>
      </c>
      <c r="M1155">
        <v>171900</v>
      </c>
      <c r="N1155" t="s">
        <v>311</v>
      </c>
    </row>
    <row r="1156" spans="6:14" x14ac:dyDescent="0.2">
      <c r="F1156">
        <v>1173</v>
      </c>
      <c r="G1156">
        <v>35</v>
      </c>
      <c r="H1156" s="18">
        <v>171900</v>
      </c>
      <c r="I1156" t="s">
        <v>311</v>
      </c>
      <c r="K1156">
        <v>1175</v>
      </c>
      <c r="L1156">
        <v>16560</v>
      </c>
      <c r="M1156">
        <v>239000</v>
      </c>
      <c r="N1156" t="s">
        <v>311</v>
      </c>
    </row>
    <row r="1157" spans="6:14" x14ac:dyDescent="0.2">
      <c r="F1157">
        <v>1174</v>
      </c>
      <c r="G1157">
        <v>138</v>
      </c>
      <c r="H1157" s="18">
        <v>200500</v>
      </c>
      <c r="I1157" t="s">
        <v>311</v>
      </c>
      <c r="K1157">
        <v>1176</v>
      </c>
      <c r="L1157">
        <v>10678</v>
      </c>
      <c r="M1157">
        <v>285000</v>
      </c>
      <c r="N1157" t="s">
        <v>311</v>
      </c>
    </row>
    <row r="1158" spans="6:14" x14ac:dyDescent="0.2">
      <c r="F1158">
        <v>1175</v>
      </c>
      <c r="G1158">
        <v>80</v>
      </c>
      <c r="H1158" s="18">
        <v>239000</v>
      </c>
      <c r="I1158" t="s">
        <v>311</v>
      </c>
      <c r="K1158">
        <v>1177</v>
      </c>
      <c r="L1158">
        <v>6951</v>
      </c>
      <c r="M1158">
        <v>119500</v>
      </c>
      <c r="N1158" t="s">
        <v>311</v>
      </c>
    </row>
    <row r="1159" spans="6:14" x14ac:dyDescent="0.2">
      <c r="F1159">
        <v>1176</v>
      </c>
      <c r="G1159">
        <v>85</v>
      </c>
      <c r="H1159" s="18">
        <v>285000</v>
      </c>
      <c r="I1159" t="s">
        <v>311</v>
      </c>
      <c r="K1159">
        <v>1178</v>
      </c>
      <c r="L1159">
        <v>3950</v>
      </c>
      <c r="M1159">
        <v>115000</v>
      </c>
      <c r="N1159" t="s">
        <v>311</v>
      </c>
    </row>
    <row r="1160" spans="6:14" x14ac:dyDescent="0.2">
      <c r="F1160">
        <v>1177</v>
      </c>
      <c r="G1160">
        <v>37</v>
      </c>
      <c r="H1160" s="18">
        <v>119500</v>
      </c>
      <c r="I1160" t="s">
        <v>311</v>
      </c>
      <c r="K1160">
        <v>1179</v>
      </c>
      <c r="L1160">
        <v>7681</v>
      </c>
      <c r="M1160">
        <v>154900</v>
      </c>
      <c r="N1160" t="s">
        <v>311</v>
      </c>
    </row>
    <row r="1161" spans="6:14" x14ac:dyDescent="0.2">
      <c r="F1161">
        <v>1178</v>
      </c>
      <c r="G1161">
        <v>69</v>
      </c>
      <c r="H1161" s="18">
        <v>115000</v>
      </c>
      <c r="I1161" t="s">
        <v>311</v>
      </c>
      <c r="K1161">
        <v>1180</v>
      </c>
      <c r="L1161">
        <v>8335</v>
      </c>
      <c r="M1161">
        <v>93000</v>
      </c>
      <c r="N1161" t="s">
        <v>311</v>
      </c>
    </row>
    <row r="1162" spans="6:14" x14ac:dyDescent="0.2">
      <c r="F1162">
        <v>1179</v>
      </c>
      <c r="G1162">
        <v>54</v>
      </c>
      <c r="H1162" s="18">
        <v>154900</v>
      </c>
      <c r="I1162" t="s">
        <v>311</v>
      </c>
      <c r="K1162">
        <v>1181</v>
      </c>
      <c r="L1162">
        <v>11170</v>
      </c>
      <c r="M1162">
        <v>250000</v>
      </c>
      <c r="N1162" t="s">
        <v>311</v>
      </c>
    </row>
    <row r="1163" spans="6:14" x14ac:dyDescent="0.2">
      <c r="F1163">
        <v>1180</v>
      </c>
      <c r="G1163">
        <v>77</v>
      </c>
      <c r="H1163" s="18">
        <v>93000</v>
      </c>
      <c r="I1163" t="s">
        <v>311</v>
      </c>
      <c r="K1163">
        <v>1182</v>
      </c>
      <c r="L1163">
        <v>5587</v>
      </c>
      <c r="M1163">
        <v>392500</v>
      </c>
      <c r="N1163" t="s">
        <v>311</v>
      </c>
    </row>
    <row r="1164" spans="6:14" x14ac:dyDescent="0.2">
      <c r="F1164">
        <v>1181</v>
      </c>
      <c r="G1164">
        <v>69</v>
      </c>
      <c r="H1164" s="18">
        <v>250000</v>
      </c>
      <c r="I1164" t="s">
        <v>311</v>
      </c>
      <c r="K1164">
        <v>1183</v>
      </c>
      <c r="L1164">
        <v>15623</v>
      </c>
      <c r="M1164">
        <v>745000</v>
      </c>
      <c r="N1164" t="s">
        <v>311</v>
      </c>
    </row>
    <row r="1165" spans="6:14" x14ac:dyDescent="0.2">
      <c r="F1165">
        <v>1184</v>
      </c>
      <c r="G1165">
        <v>60</v>
      </c>
      <c r="H1165" s="18">
        <v>120000</v>
      </c>
      <c r="I1165" t="s">
        <v>311</v>
      </c>
      <c r="K1165">
        <v>1184</v>
      </c>
      <c r="L1165">
        <v>10800</v>
      </c>
      <c r="M1165">
        <v>120000</v>
      </c>
      <c r="N1165" t="s">
        <v>311</v>
      </c>
    </row>
    <row r="1166" spans="6:14" x14ac:dyDescent="0.2">
      <c r="F1166">
        <v>1185</v>
      </c>
      <c r="G1166">
        <v>50</v>
      </c>
      <c r="H1166" s="18">
        <v>186700</v>
      </c>
      <c r="I1166" t="s">
        <v>311</v>
      </c>
      <c r="K1166">
        <v>1186</v>
      </c>
      <c r="L1166">
        <v>9738</v>
      </c>
      <c r="M1166">
        <v>104900</v>
      </c>
      <c r="N1166" t="s">
        <v>311</v>
      </c>
    </row>
    <row r="1167" spans="6:14" x14ac:dyDescent="0.2">
      <c r="F1167">
        <v>1186</v>
      </c>
      <c r="G1167">
        <v>60</v>
      </c>
      <c r="H1167" s="18">
        <v>104900</v>
      </c>
      <c r="I1167" t="s">
        <v>311</v>
      </c>
      <c r="K1167">
        <v>1187</v>
      </c>
      <c r="L1167">
        <v>10615</v>
      </c>
      <c r="M1167">
        <v>95000</v>
      </c>
      <c r="N1167" t="s">
        <v>311</v>
      </c>
    </row>
    <row r="1168" spans="6:14" x14ac:dyDescent="0.2">
      <c r="F1168">
        <v>1187</v>
      </c>
      <c r="G1168">
        <v>107</v>
      </c>
      <c r="H1168" s="18">
        <v>95000</v>
      </c>
      <c r="I1168" t="s">
        <v>311</v>
      </c>
      <c r="K1168">
        <v>1188</v>
      </c>
      <c r="L1168">
        <v>12461</v>
      </c>
      <c r="M1168">
        <v>262000</v>
      </c>
      <c r="N1168" t="s">
        <v>311</v>
      </c>
    </row>
    <row r="1169" spans="6:14" x14ac:dyDescent="0.2">
      <c r="F1169">
        <v>1188</v>
      </c>
      <c r="G1169">
        <v>89</v>
      </c>
      <c r="H1169" s="18">
        <v>262000</v>
      </c>
      <c r="I1169" t="s">
        <v>311</v>
      </c>
      <c r="K1169">
        <v>1189</v>
      </c>
      <c r="L1169">
        <v>8935</v>
      </c>
      <c r="M1169">
        <v>195000</v>
      </c>
      <c r="N1169" t="s">
        <v>311</v>
      </c>
    </row>
    <row r="1170" spans="6:14" x14ac:dyDescent="0.2">
      <c r="F1170">
        <v>1189</v>
      </c>
      <c r="G1170">
        <v>68</v>
      </c>
      <c r="H1170" s="18">
        <v>195000</v>
      </c>
      <c r="I1170" t="s">
        <v>311</v>
      </c>
      <c r="K1170">
        <v>1190</v>
      </c>
      <c r="L1170">
        <v>7500</v>
      </c>
      <c r="M1170">
        <v>189000</v>
      </c>
      <c r="N1170" t="s">
        <v>311</v>
      </c>
    </row>
    <row r="1171" spans="6:14" x14ac:dyDescent="0.2">
      <c r="F1171">
        <v>1190</v>
      </c>
      <c r="G1171">
        <v>60</v>
      </c>
      <c r="H1171" s="18">
        <v>189000</v>
      </c>
      <c r="I1171" t="s">
        <v>311</v>
      </c>
      <c r="K1171">
        <v>1192</v>
      </c>
      <c r="L1171">
        <v>2645</v>
      </c>
      <c r="M1171">
        <v>174000</v>
      </c>
      <c r="N1171" t="s">
        <v>311</v>
      </c>
    </row>
    <row r="1172" spans="6:14" x14ac:dyDescent="0.2">
      <c r="F1172">
        <v>1191</v>
      </c>
      <c r="G1172">
        <v>69</v>
      </c>
      <c r="H1172" s="18">
        <v>168000</v>
      </c>
      <c r="I1172" t="s">
        <v>311</v>
      </c>
      <c r="K1172">
        <v>1193</v>
      </c>
      <c r="L1172">
        <v>9600</v>
      </c>
      <c r="M1172">
        <v>125000</v>
      </c>
      <c r="N1172" t="s">
        <v>311</v>
      </c>
    </row>
    <row r="1173" spans="6:14" x14ac:dyDescent="0.2">
      <c r="F1173">
        <v>1192</v>
      </c>
      <c r="G1173">
        <v>24</v>
      </c>
      <c r="H1173" s="18">
        <v>174000</v>
      </c>
      <c r="I1173" t="s">
        <v>311</v>
      </c>
      <c r="K1173">
        <v>1194</v>
      </c>
      <c r="L1173">
        <v>4500</v>
      </c>
      <c r="M1173">
        <v>165000</v>
      </c>
      <c r="N1173" t="s">
        <v>311</v>
      </c>
    </row>
    <row r="1174" spans="6:14" x14ac:dyDescent="0.2">
      <c r="F1174">
        <v>1193</v>
      </c>
      <c r="G1174">
        <v>60</v>
      </c>
      <c r="H1174" s="18">
        <v>125000</v>
      </c>
      <c r="I1174" t="s">
        <v>311</v>
      </c>
      <c r="K1174">
        <v>1195</v>
      </c>
      <c r="L1174">
        <v>9364</v>
      </c>
      <c r="M1174">
        <v>158000</v>
      </c>
      <c r="N1174" t="s">
        <v>311</v>
      </c>
    </row>
    <row r="1175" spans="6:14" x14ac:dyDescent="0.2">
      <c r="F1175">
        <v>1194</v>
      </c>
      <c r="G1175">
        <v>69</v>
      </c>
      <c r="H1175" s="18">
        <v>165000</v>
      </c>
      <c r="I1175" t="s">
        <v>311</v>
      </c>
      <c r="K1175">
        <v>1196</v>
      </c>
      <c r="L1175">
        <v>8029</v>
      </c>
      <c r="M1175">
        <v>176000</v>
      </c>
      <c r="N1175" t="s">
        <v>311</v>
      </c>
    </row>
    <row r="1176" spans="6:14" x14ac:dyDescent="0.2">
      <c r="F1176">
        <v>1195</v>
      </c>
      <c r="G1176">
        <v>80</v>
      </c>
      <c r="H1176" s="18">
        <v>158000</v>
      </c>
      <c r="I1176" t="s">
        <v>311</v>
      </c>
      <c r="K1176">
        <v>1197</v>
      </c>
      <c r="L1176">
        <v>14054</v>
      </c>
      <c r="M1176">
        <v>219210</v>
      </c>
      <c r="N1176" t="s">
        <v>311</v>
      </c>
    </row>
    <row r="1177" spans="6:14" x14ac:dyDescent="0.2">
      <c r="F1177">
        <v>1196</v>
      </c>
      <c r="G1177">
        <v>51</v>
      </c>
      <c r="H1177" s="18">
        <v>176000</v>
      </c>
      <c r="I1177" t="s">
        <v>311</v>
      </c>
      <c r="K1177">
        <v>1198</v>
      </c>
      <c r="L1177">
        <v>8850</v>
      </c>
      <c r="M1177">
        <v>144000</v>
      </c>
      <c r="N1177" t="s">
        <v>311</v>
      </c>
    </row>
    <row r="1178" spans="6:14" x14ac:dyDescent="0.2">
      <c r="F1178">
        <v>1197</v>
      </c>
      <c r="G1178">
        <v>58</v>
      </c>
      <c r="H1178" s="18">
        <v>219210</v>
      </c>
      <c r="I1178" t="s">
        <v>311</v>
      </c>
      <c r="K1178">
        <v>1199</v>
      </c>
      <c r="L1178">
        <v>9100</v>
      </c>
      <c r="M1178">
        <v>178000</v>
      </c>
      <c r="N1178" t="s">
        <v>311</v>
      </c>
    </row>
    <row r="1179" spans="6:14" x14ac:dyDescent="0.2">
      <c r="F1179">
        <v>1198</v>
      </c>
      <c r="G1179">
        <v>65</v>
      </c>
      <c r="H1179" s="18">
        <v>144000</v>
      </c>
      <c r="I1179" t="s">
        <v>311</v>
      </c>
      <c r="K1179">
        <v>1200</v>
      </c>
      <c r="L1179">
        <v>11235</v>
      </c>
      <c r="M1179">
        <v>148000</v>
      </c>
      <c r="N1179" t="s">
        <v>311</v>
      </c>
    </row>
    <row r="1180" spans="6:14" x14ac:dyDescent="0.2">
      <c r="F1180">
        <v>1199</v>
      </c>
      <c r="G1180">
        <v>70</v>
      </c>
      <c r="H1180" s="18">
        <v>178000</v>
      </c>
      <c r="I1180" t="s">
        <v>311</v>
      </c>
      <c r="K1180">
        <v>1201</v>
      </c>
      <c r="L1180">
        <v>9353</v>
      </c>
      <c r="M1180">
        <v>116050</v>
      </c>
      <c r="N1180" t="s">
        <v>311</v>
      </c>
    </row>
    <row r="1181" spans="6:14" x14ac:dyDescent="0.2">
      <c r="F1181">
        <v>1200</v>
      </c>
      <c r="G1181">
        <v>75</v>
      </c>
      <c r="H1181" s="18">
        <v>148000</v>
      </c>
      <c r="I1181" t="s">
        <v>311</v>
      </c>
      <c r="K1181">
        <v>1202</v>
      </c>
      <c r="L1181">
        <v>10400</v>
      </c>
      <c r="M1181">
        <v>197900</v>
      </c>
      <c r="N1181" t="s">
        <v>311</v>
      </c>
    </row>
    <row r="1182" spans="6:14" x14ac:dyDescent="0.2">
      <c r="F1182">
        <v>1201</v>
      </c>
      <c r="G1182">
        <v>71</v>
      </c>
      <c r="H1182" s="18">
        <v>116050</v>
      </c>
      <c r="I1182" t="s">
        <v>311</v>
      </c>
      <c r="K1182">
        <v>1203</v>
      </c>
      <c r="L1182">
        <v>6000</v>
      </c>
      <c r="M1182">
        <v>117000</v>
      </c>
      <c r="N1182" t="s">
        <v>311</v>
      </c>
    </row>
    <row r="1183" spans="6:14" x14ac:dyDescent="0.2">
      <c r="F1183">
        <v>1202</v>
      </c>
      <c r="G1183">
        <v>80</v>
      </c>
      <c r="H1183" s="18">
        <v>197900</v>
      </c>
      <c r="I1183" t="s">
        <v>311</v>
      </c>
      <c r="K1183">
        <v>1204</v>
      </c>
      <c r="L1183">
        <v>9750</v>
      </c>
      <c r="M1183">
        <v>213000</v>
      </c>
      <c r="N1183" t="s">
        <v>311</v>
      </c>
    </row>
    <row r="1184" spans="6:14" x14ac:dyDescent="0.2">
      <c r="F1184">
        <v>1203</v>
      </c>
      <c r="G1184">
        <v>50</v>
      </c>
      <c r="H1184" s="18">
        <v>117000</v>
      </c>
      <c r="I1184" t="s">
        <v>311</v>
      </c>
      <c r="K1184">
        <v>1205</v>
      </c>
      <c r="L1184">
        <v>10140</v>
      </c>
      <c r="M1184">
        <v>153500</v>
      </c>
      <c r="N1184" t="s">
        <v>311</v>
      </c>
    </row>
    <row r="1185" spans="6:14" x14ac:dyDescent="0.2">
      <c r="F1185">
        <v>1204</v>
      </c>
      <c r="G1185">
        <v>75</v>
      </c>
      <c r="H1185" s="18">
        <v>213000</v>
      </c>
      <c r="I1185" t="s">
        <v>311</v>
      </c>
      <c r="K1185">
        <v>1206</v>
      </c>
      <c r="L1185">
        <v>14684</v>
      </c>
      <c r="M1185">
        <v>271900</v>
      </c>
      <c r="N1185" t="s">
        <v>311</v>
      </c>
    </row>
    <row r="1186" spans="6:14" x14ac:dyDescent="0.2">
      <c r="F1186">
        <v>1205</v>
      </c>
      <c r="G1186">
        <v>78</v>
      </c>
      <c r="H1186" s="18">
        <v>153500</v>
      </c>
      <c r="I1186" t="s">
        <v>311</v>
      </c>
      <c r="K1186">
        <v>1207</v>
      </c>
      <c r="L1186">
        <v>8900</v>
      </c>
      <c r="M1186">
        <v>107000</v>
      </c>
      <c r="N1186" t="s">
        <v>311</v>
      </c>
    </row>
    <row r="1187" spans="6:14" x14ac:dyDescent="0.2">
      <c r="F1187">
        <v>1206</v>
      </c>
      <c r="G1187">
        <v>90</v>
      </c>
      <c r="H1187" s="18">
        <v>271900</v>
      </c>
      <c r="I1187" t="s">
        <v>311</v>
      </c>
      <c r="K1187">
        <v>1208</v>
      </c>
      <c r="L1187">
        <v>9135</v>
      </c>
      <c r="M1187">
        <v>200000</v>
      </c>
      <c r="N1187" t="s">
        <v>311</v>
      </c>
    </row>
    <row r="1188" spans="6:14" x14ac:dyDescent="0.2">
      <c r="F1188">
        <v>1207</v>
      </c>
      <c r="G1188">
        <v>69</v>
      </c>
      <c r="H1188" s="18">
        <v>107000</v>
      </c>
      <c r="I1188" t="s">
        <v>311</v>
      </c>
      <c r="K1188">
        <v>1209</v>
      </c>
      <c r="L1188">
        <v>7763</v>
      </c>
      <c r="M1188">
        <v>140000</v>
      </c>
      <c r="N1188" t="s">
        <v>311</v>
      </c>
    </row>
    <row r="1189" spans="6:14" x14ac:dyDescent="0.2">
      <c r="F1189">
        <v>1208</v>
      </c>
      <c r="G1189">
        <v>70</v>
      </c>
      <c r="H1189" s="18">
        <v>200000</v>
      </c>
      <c r="I1189" t="s">
        <v>311</v>
      </c>
      <c r="K1189">
        <v>1210</v>
      </c>
      <c r="L1189">
        <v>10182</v>
      </c>
      <c r="M1189">
        <v>290000</v>
      </c>
      <c r="N1189" t="s">
        <v>311</v>
      </c>
    </row>
    <row r="1190" spans="6:14" x14ac:dyDescent="0.2">
      <c r="F1190">
        <v>1209</v>
      </c>
      <c r="G1190">
        <v>70</v>
      </c>
      <c r="H1190" s="18">
        <v>140000</v>
      </c>
      <c r="I1190" t="s">
        <v>311</v>
      </c>
      <c r="K1190">
        <v>1211</v>
      </c>
      <c r="L1190">
        <v>11218</v>
      </c>
      <c r="M1190">
        <v>189000</v>
      </c>
      <c r="N1190" t="s">
        <v>311</v>
      </c>
    </row>
    <row r="1191" spans="6:14" x14ac:dyDescent="0.2">
      <c r="F1191">
        <v>1210</v>
      </c>
      <c r="G1191">
        <v>85</v>
      </c>
      <c r="H1191" s="18">
        <v>290000</v>
      </c>
      <c r="I1191" t="s">
        <v>311</v>
      </c>
      <c r="K1191">
        <v>1212</v>
      </c>
      <c r="L1191">
        <v>12134</v>
      </c>
      <c r="M1191">
        <v>164000</v>
      </c>
      <c r="N1191" t="s">
        <v>311</v>
      </c>
    </row>
    <row r="1192" spans="6:14" x14ac:dyDescent="0.2">
      <c r="F1192">
        <v>1211</v>
      </c>
      <c r="G1192">
        <v>70</v>
      </c>
      <c r="H1192" s="18">
        <v>189000</v>
      </c>
      <c r="I1192" t="s">
        <v>311</v>
      </c>
      <c r="K1192">
        <v>1213</v>
      </c>
      <c r="L1192">
        <v>9340</v>
      </c>
      <c r="M1192">
        <v>113000</v>
      </c>
      <c r="N1192" t="s">
        <v>311</v>
      </c>
    </row>
    <row r="1193" spans="6:14" x14ac:dyDescent="0.2">
      <c r="F1193">
        <v>1212</v>
      </c>
      <c r="G1193">
        <v>152</v>
      </c>
      <c r="H1193" s="18">
        <v>164000</v>
      </c>
      <c r="I1193" t="s">
        <v>311</v>
      </c>
      <c r="K1193">
        <v>1214</v>
      </c>
      <c r="L1193">
        <v>10246</v>
      </c>
      <c r="M1193">
        <v>145000</v>
      </c>
      <c r="N1193" t="s">
        <v>311</v>
      </c>
    </row>
    <row r="1194" spans="6:14" x14ac:dyDescent="0.2">
      <c r="F1194">
        <v>1213</v>
      </c>
      <c r="G1194">
        <v>50</v>
      </c>
      <c r="H1194" s="18">
        <v>113000</v>
      </c>
      <c r="I1194" t="s">
        <v>311</v>
      </c>
      <c r="K1194">
        <v>1215</v>
      </c>
      <c r="L1194">
        <v>10205</v>
      </c>
      <c r="M1194">
        <v>134500</v>
      </c>
      <c r="N1194" t="s">
        <v>311</v>
      </c>
    </row>
    <row r="1195" spans="6:14" x14ac:dyDescent="0.2">
      <c r="F1195">
        <v>1214</v>
      </c>
      <c r="G1195">
        <v>69</v>
      </c>
      <c r="H1195" s="18">
        <v>145000</v>
      </c>
      <c r="I1195" t="s">
        <v>311</v>
      </c>
      <c r="K1195">
        <v>1216</v>
      </c>
      <c r="L1195">
        <v>7094</v>
      </c>
      <c r="M1195">
        <v>125000</v>
      </c>
      <c r="N1195" t="s">
        <v>311</v>
      </c>
    </row>
    <row r="1196" spans="6:14" x14ac:dyDescent="0.2">
      <c r="F1196">
        <v>1215</v>
      </c>
      <c r="G1196">
        <v>69</v>
      </c>
      <c r="H1196" s="18">
        <v>134500</v>
      </c>
      <c r="I1196" t="s">
        <v>311</v>
      </c>
      <c r="K1196">
        <v>1217</v>
      </c>
      <c r="L1196">
        <v>8930</v>
      </c>
      <c r="M1196">
        <v>112000</v>
      </c>
      <c r="N1196" t="s">
        <v>311</v>
      </c>
    </row>
    <row r="1197" spans="6:14" x14ac:dyDescent="0.2">
      <c r="F1197">
        <v>1216</v>
      </c>
      <c r="G1197">
        <v>99</v>
      </c>
      <c r="H1197" s="18">
        <v>125000</v>
      </c>
      <c r="I1197" t="s">
        <v>311</v>
      </c>
      <c r="K1197">
        <v>1218</v>
      </c>
      <c r="L1197">
        <v>8640</v>
      </c>
      <c r="M1197">
        <v>229456</v>
      </c>
      <c r="N1197" t="s">
        <v>311</v>
      </c>
    </row>
    <row r="1198" spans="6:14" x14ac:dyDescent="0.2">
      <c r="F1198">
        <v>1217</v>
      </c>
      <c r="G1198">
        <v>68</v>
      </c>
      <c r="H1198" s="18">
        <v>112000</v>
      </c>
      <c r="I1198" t="s">
        <v>311</v>
      </c>
      <c r="K1198">
        <v>1219</v>
      </c>
      <c r="L1198">
        <v>6240</v>
      </c>
      <c r="M1198">
        <v>80500</v>
      </c>
      <c r="N1198" t="s">
        <v>311</v>
      </c>
    </row>
    <row r="1199" spans="6:14" x14ac:dyDescent="0.2">
      <c r="F1199">
        <v>1218</v>
      </c>
      <c r="G1199">
        <v>72</v>
      </c>
      <c r="H1199" s="18">
        <v>229456</v>
      </c>
      <c r="I1199" t="s">
        <v>311</v>
      </c>
      <c r="K1199">
        <v>1220</v>
      </c>
      <c r="L1199">
        <v>1680</v>
      </c>
      <c r="M1199">
        <v>91500</v>
      </c>
      <c r="N1199" t="s">
        <v>311</v>
      </c>
    </row>
    <row r="1200" spans="6:14" x14ac:dyDescent="0.2">
      <c r="F1200">
        <v>1219</v>
      </c>
      <c r="G1200">
        <v>52</v>
      </c>
      <c r="H1200" s="18">
        <v>80500</v>
      </c>
      <c r="I1200" t="s">
        <v>311</v>
      </c>
      <c r="K1200">
        <v>1221</v>
      </c>
      <c r="L1200">
        <v>7800</v>
      </c>
      <c r="M1200">
        <v>115000</v>
      </c>
      <c r="N1200" t="s">
        <v>311</v>
      </c>
    </row>
    <row r="1201" spans="6:14" x14ac:dyDescent="0.2">
      <c r="F1201">
        <v>1220</v>
      </c>
      <c r="G1201">
        <v>21</v>
      </c>
      <c r="H1201" s="18">
        <v>91500</v>
      </c>
      <c r="I1201" t="s">
        <v>311</v>
      </c>
      <c r="K1201">
        <v>1222</v>
      </c>
      <c r="L1201">
        <v>8250</v>
      </c>
      <c r="M1201">
        <v>134000</v>
      </c>
      <c r="N1201" t="s">
        <v>311</v>
      </c>
    </row>
    <row r="1202" spans="6:14" x14ac:dyDescent="0.2">
      <c r="F1202">
        <v>1221</v>
      </c>
      <c r="G1202">
        <v>66</v>
      </c>
      <c r="H1202" s="18">
        <v>115000</v>
      </c>
      <c r="I1202" t="s">
        <v>311</v>
      </c>
      <c r="K1202">
        <v>1223</v>
      </c>
      <c r="L1202">
        <v>10496</v>
      </c>
      <c r="M1202">
        <v>143000</v>
      </c>
      <c r="N1202" t="s">
        <v>311</v>
      </c>
    </row>
    <row r="1203" spans="6:14" x14ac:dyDescent="0.2">
      <c r="F1203">
        <v>1222</v>
      </c>
      <c r="G1203">
        <v>55</v>
      </c>
      <c r="H1203" s="18">
        <v>134000</v>
      </c>
      <c r="I1203" t="s">
        <v>311</v>
      </c>
      <c r="K1203">
        <v>1224</v>
      </c>
      <c r="L1203">
        <v>10680</v>
      </c>
      <c r="M1203">
        <v>137900</v>
      </c>
      <c r="N1203" t="s">
        <v>311</v>
      </c>
    </row>
    <row r="1204" spans="6:14" x14ac:dyDescent="0.2">
      <c r="F1204">
        <v>1223</v>
      </c>
      <c r="G1204">
        <v>78</v>
      </c>
      <c r="H1204" s="18">
        <v>143000</v>
      </c>
      <c r="I1204" t="s">
        <v>311</v>
      </c>
      <c r="K1204">
        <v>1225</v>
      </c>
      <c r="L1204">
        <v>15384</v>
      </c>
      <c r="M1204">
        <v>184000</v>
      </c>
      <c r="N1204" t="s">
        <v>311</v>
      </c>
    </row>
    <row r="1205" spans="6:14" x14ac:dyDescent="0.2">
      <c r="F1205">
        <v>1224</v>
      </c>
      <c r="G1205">
        <v>89</v>
      </c>
      <c r="H1205" s="18">
        <v>137900</v>
      </c>
      <c r="I1205" t="s">
        <v>311</v>
      </c>
      <c r="K1205">
        <v>1226</v>
      </c>
      <c r="L1205">
        <v>10482</v>
      </c>
      <c r="M1205">
        <v>145000</v>
      </c>
      <c r="N1205" t="s">
        <v>311</v>
      </c>
    </row>
    <row r="1206" spans="6:14" x14ac:dyDescent="0.2">
      <c r="F1206">
        <v>1225</v>
      </c>
      <c r="G1206">
        <v>60</v>
      </c>
      <c r="H1206" s="18">
        <v>184000</v>
      </c>
      <c r="I1206" t="s">
        <v>311</v>
      </c>
      <c r="K1206">
        <v>1227</v>
      </c>
      <c r="L1206">
        <v>14598</v>
      </c>
      <c r="M1206">
        <v>214000</v>
      </c>
      <c r="N1206" t="s">
        <v>311</v>
      </c>
    </row>
    <row r="1207" spans="6:14" x14ac:dyDescent="0.2">
      <c r="F1207">
        <v>1226</v>
      </c>
      <c r="G1207">
        <v>65</v>
      </c>
      <c r="H1207" s="18">
        <v>145000</v>
      </c>
      <c r="I1207" t="s">
        <v>311</v>
      </c>
      <c r="K1207">
        <v>1228</v>
      </c>
      <c r="L1207">
        <v>8872</v>
      </c>
      <c r="M1207">
        <v>147000</v>
      </c>
      <c r="N1207" t="s">
        <v>311</v>
      </c>
    </row>
    <row r="1208" spans="6:14" x14ac:dyDescent="0.2">
      <c r="F1208">
        <v>1227</v>
      </c>
      <c r="G1208">
        <v>86</v>
      </c>
      <c r="H1208" s="18">
        <v>214000</v>
      </c>
      <c r="I1208" t="s">
        <v>311</v>
      </c>
      <c r="K1208">
        <v>1229</v>
      </c>
      <c r="L1208">
        <v>8769</v>
      </c>
      <c r="M1208">
        <v>367294</v>
      </c>
      <c r="N1208" t="s">
        <v>311</v>
      </c>
    </row>
    <row r="1209" spans="6:14" x14ac:dyDescent="0.2">
      <c r="F1209">
        <v>1228</v>
      </c>
      <c r="G1209">
        <v>72</v>
      </c>
      <c r="H1209" s="18">
        <v>147000</v>
      </c>
      <c r="I1209" t="s">
        <v>311</v>
      </c>
      <c r="K1209">
        <v>1230</v>
      </c>
      <c r="L1209">
        <v>7910</v>
      </c>
      <c r="M1209">
        <v>127000</v>
      </c>
      <c r="N1209" t="s">
        <v>311</v>
      </c>
    </row>
    <row r="1210" spans="6:14" x14ac:dyDescent="0.2">
      <c r="F1210">
        <v>1230</v>
      </c>
      <c r="G1210">
        <v>70</v>
      </c>
      <c r="H1210" s="18">
        <v>127000</v>
      </c>
      <c r="I1210" t="s">
        <v>311</v>
      </c>
      <c r="K1210">
        <v>1232</v>
      </c>
      <c r="L1210">
        <v>7728</v>
      </c>
      <c r="M1210">
        <v>132500</v>
      </c>
      <c r="N1210" t="s">
        <v>311</v>
      </c>
    </row>
    <row r="1211" spans="6:14" x14ac:dyDescent="0.2">
      <c r="F1211">
        <v>1231</v>
      </c>
      <c r="G1211">
        <v>69</v>
      </c>
      <c r="H1211" s="18">
        <v>190000</v>
      </c>
      <c r="I1211" t="s">
        <v>311</v>
      </c>
      <c r="K1211">
        <v>1233</v>
      </c>
      <c r="L1211">
        <v>9842</v>
      </c>
      <c r="M1211">
        <v>101800</v>
      </c>
      <c r="N1211" t="s">
        <v>311</v>
      </c>
    </row>
    <row r="1212" spans="6:14" x14ac:dyDescent="0.2">
      <c r="F1212">
        <v>1232</v>
      </c>
      <c r="G1212">
        <v>70</v>
      </c>
      <c r="H1212" s="18">
        <v>132500</v>
      </c>
      <c r="I1212" t="s">
        <v>311</v>
      </c>
      <c r="K1212">
        <v>1234</v>
      </c>
      <c r="L1212">
        <v>12160</v>
      </c>
      <c r="M1212">
        <v>142000</v>
      </c>
      <c r="N1212" t="s">
        <v>311</v>
      </c>
    </row>
    <row r="1213" spans="6:14" x14ac:dyDescent="0.2">
      <c r="F1213">
        <v>1233</v>
      </c>
      <c r="G1213">
        <v>70</v>
      </c>
      <c r="H1213" s="18">
        <v>101800</v>
      </c>
      <c r="I1213" t="s">
        <v>311</v>
      </c>
      <c r="K1213">
        <v>1235</v>
      </c>
      <c r="L1213">
        <v>8525</v>
      </c>
      <c r="M1213">
        <v>130000</v>
      </c>
      <c r="N1213" t="s">
        <v>311</v>
      </c>
    </row>
    <row r="1214" spans="6:14" x14ac:dyDescent="0.2">
      <c r="F1214">
        <v>1234</v>
      </c>
      <c r="G1214">
        <v>69</v>
      </c>
      <c r="H1214" s="18">
        <v>142000</v>
      </c>
      <c r="I1214" t="s">
        <v>311</v>
      </c>
      <c r="K1214">
        <v>1236</v>
      </c>
      <c r="L1214">
        <v>13132</v>
      </c>
      <c r="M1214">
        <v>138887</v>
      </c>
      <c r="N1214" t="s">
        <v>311</v>
      </c>
    </row>
    <row r="1215" spans="6:14" x14ac:dyDescent="0.2">
      <c r="F1215">
        <v>1235</v>
      </c>
      <c r="G1215">
        <v>55</v>
      </c>
      <c r="H1215" s="18">
        <v>130000</v>
      </c>
      <c r="I1215" t="s">
        <v>311</v>
      </c>
      <c r="K1215">
        <v>1237</v>
      </c>
      <c r="L1215">
        <v>2628</v>
      </c>
      <c r="M1215">
        <v>175500</v>
      </c>
      <c r="N1215" t="s">
        <v>311</v>
      </c>
    </row>
    <row r="1216" spans="6:14" x14ac:dyDescent="0.2">
      <c r="F1216">
        <v>1236</v>
      </c>
      <c r="G1216">
        <v>96</v>
      </c>
      <c r="H1216" s="18">
        <v>138887</v>
      </c>
      <c r="I1216" t="s">
        <v>311</v>
      </c>
      <c r="K1216">
        <v>1238</v>
      </c>
      <c r="L1216">
        <v>12393</v>
      </c>
      <c r="M1216">
        <v>195000</v>
      </c>
      <c r="N1216" t="s">
        <v>311</v>
      </c>
    </row>
    <row r="1217" spans="6:14" x14ac:dyDescent="0.2">
      <c r="F1217">
        <v>1237</v>
      </c>
      <c r="G1217">
        <v>36</v>
      </c>
      <c r="H1217" s="18">
        <v>175500</v>
      </c>
      <c r="I1217" t="s">
        <v>311</v>
      </c>
      <c r="K1217">
        <v>1239</v>
      </c>
      <c r="L1217">
        <v>13072</v>
      </c>
      <c r="M1217">
        <v>142500</v>
      </c>
      <c r="N1217" t="s">
        <v>311</v>
      </c>
    </row>
    <row r="1218" spans="6:14" x14ac:dyDescent="0.2">
      <c r="F1218">
        <v>1238</v>
      </c>
      <c r="G1218">
        <v>41</v>
      </c>
      <c r="H1218" s="18">
        <v>195000</v>
      </c>
      <c r="I1218" t="s">
        <v>311</v>
      </c>
      <c r="K1218">
        <v>1240</v>
      </c>
      <c r="L1218">
        <v>9037</v>
      </c>
      <c r="M1218">
        <v>265900</v>
      </c>
      <c r="N1218" t="s">
        <v>311</v>
      </c>
    </row>
    <row r="1219" spans="6:14" x14ac:dyDescent="0.2">
      <c r="F1219">
        <v>1239</v>
      </c>
      <c r="G1219">
        <v>63</v>
      </c>
      <c r="H1219" s="18">
        <v>142500</v>
      </c>
      <c r="I1219" t="s">
        <v>311</v>
      </c>
      <c r="K1219">
        <v>1241</v>
      </c>
      <c r="L1219">
        <v>8158</v>
      </c>
      <c r="M1219">
        <v>224900</v>
      </c>
      <c r="N1219" t="s">
        <v>311</v>
      </c>
    </row>
    <row r="1220" spans="6:14" x14ac:dyDescent="0.2">
      <c r="F1220">
        <v>1240</v>
      </c>
      <c r="G1220">
        <v>64</v>
      </c>
      <c r="H1220" s="18">
        <v>265900</v>
      </c>
      <c r="I1220" t="s">
        <v>311</v>
      </c>
      <c r="K1220">
        <v>1242</v>
      </c>
      <c r="L1220">
        <v>9849</v>
      </c>
      <c r="M1220">
        <v>248328</v>
      </c>
      <c r="N1220" t="s">
        <v>311</v>
      </c>
    </row>
    <row r="1221" spans="6:14" x14ac:dyDescent="0.2">
      <c r="F1221">
        <v>1241</v>
      </c>
      <c r="G1221">
        <v>65</v>
      </c>
      <c r="H1221" s="18">
        <v>224900</v>
      </c>
      <c r="I1221" t="s">
        <v>311</v>
      </c>
      <c r="K1221">
        <v>1243</v>
      </c>
      <c r="L1221">
        <v>10625</v>
      </c>
      <c r="M1221">
        <v>170000</v>
      </c>
      <c r="N1221" t="s">
        <v>311</v>
      </c>
    </row>
    <row r="1222" spans="6:14" x14ac:dyDescent="0.2">
      <c r="F1222">
        <v>1242</v>
      </c>
      <c r="G1222">
        <v>83</v>
      </c>
      <c r="H1222" s="18">
        <v>248328</v>
      </c>
      <c r="I1222" t="s">
        <v>311</v>
      </c>
      <c r="K1222">
        <v>1244</v>
      </c>
      <c r="L1222">
        <v>13891</v>
      </c>
      <c r="M1222">
        <v>465000</v>
      </c>
      <c r="N1222" t="s">
        <v>311</v>
      </c>
    </row>
    <row r="1223" spans="6:14" x14ac:dyDescent="0.2">
      <c r="F1223">
        <v>1243</v>
      </c>
      <c r="G1223">
        <v>85</v>
      </c>
      <c r="H1223" s="18">
        <v>170000</v>
      </c>
      <c r="I1223" t="s">
        <v>311</v>
      </c>
      <c r="K1223">
        <v>1245</v>
      </c>
      <c r="L1223">
        <v>11435</v>
      </c>
      <c r="M1223">
        <v>230000</v>
      </c>
      <c r="N1223" t="s">
        <v>311</v>
      </c>
    </row>
    <row r="1224" spans="6:14" x14ac:dyDescent="0.2">
      <c r="F1224">
        <v>1245</v>
      </c>
      <c r="G1224">
        <v>69</v>
      </c>
      <c r="H1224" s="18">
        <v>230000</v>
      </c>
      <c r="I1224" t="s">
        <v>311</v>
      </c>
      <c r="K1224">
        <v>1246</v>
      </c>
      <c r="L1224">
        <v>12090</v>
      </c>
      <c r="M1224">
        <v>178000</v>
      </c>
      <c r="N1224" t="s">
        <v>311</v>
      </c>
    </row>
    <row r="1225" spans="6:14" x14ac:dyDescent="0.2">
      <c r="F1225">
        <v>1246</v>
      </c>
      <c r="G1225">
        <v>78</v>
      </c>
      <c r="H1225" s="18">
        <v>178000</v>
      </c>
      <c r="I1225" t="s">
        <v>311</v>
      </c>
      <c r="K1225">
        <v>1247</v>
      </c>
      <c r="L1225">
        <v>8125</v>
      </c>
      <c r="M1225">
        <v>186500</v>
      </c>
      <c r="N1225" t="s">
        <v>311</v>
      </c>
    </row>
    <row r="1226" spans="6:14" x14ac:dyDescent="0.2">
      <c r="F1226">
        <v>1247</v>
      </c>
      <c r="G1226">
        <v>65</v>
      </c>
      <c r="H1226" s="18">
        <v>186500</v>
      </c>
      <c r="I1226" t="s">
        <v>311</v>
      </c>
      <c r="K1226">
        <v>1248</v>
      </c>
      <c r="L1226">
        <v>12328</v>
      </c>
      <c r="M1226">
        <v>169900</v>
      </c>
      <c r="N1226" t="s">
        <v>311</v>
      </c>
    </row>
    <row r="1227" spans="6:14" x14ac:dyDescent="0.2">
      <c r="F1227">
        <v>1248</v>
      </c>
      <c r="G1227">
        <v>69</v>
      </c>
      <c r="H1227" s="18">
        <v>169900</v>
      </c>
      <c r="I1227" t="s">
        <v>311</v>
      </c>
      <c r="K1227">
        <v>1249</v>
      </c>
      <c r="L1227">
        <v>9600</v>
      </c>
      <c r="M1227">
        <v>129500</v>
      </c>
      <c r="N1227" t="s">
        <v>311</v>
      </c>
    </row>
    <row r="1228" spans="6:14" x14ac:dyDescent="0.2">
      <c r="F1228">
        <v>1249</v>
      </c>
      <c r="G1228">
        <v>60</v>
      </c>
      <c r="H1228" s="18">
        <v>129500</v>
      </c>
      <c r="I1228" t="s">
        <v>311</v>
      </c>
      <c r="K1228">
        <v>1250</v>
      </c>
      <c r="L1228">
        <v>7200</v>
      </c>
      <c r="M1228">
        <v>119000</v>
      </c>
      <c r="N1228" t="s">
        <v>311</v>
      </c>
    </row>
    <row r="1229" spans="6:14" x14ac:dyDescent="0.2">
      <c r="F1229">
        <v>1250</v>
      </c>
      <c r="G1229">
        <v>60</v>
      </c>
      <c r="H1229" s="18">
        <v>119000</v>
      </c>
      <c r="I1229" t="s">
        <v>311</v>
      </c>
      <c r="K1229">
        <v>1251</v>
      </c>
      <c r="L1229">
        <v>11160</v>
      </c>
      <c r="M1229">
        <v>244000</v>
      </c>
      <c r="N1229" t="s">
        <v>311</v>
      </c>
    </row>
    <row r="1230" spans="6:14" x14ac:dyDescent="0.2">
      <c r="F1230">
        <v>1251</v>
      </c>
      <c r="G1230">
        <v>93</v>
      </c>
      <c r="H1230" s="18">
        <v>244000</v>
      </c>
      <c r="I1230" t="s">
        <v>311</v>
      </c>
      <c r="K1230">
        <v>1252</v>
      </c>
      <c r="L1230">
        <v>3136</v>
      </c>
      <c r="M1230">
        <v>171750</v>
      </c>
      <c r="N1230" t="s">
        <v>311</v>
      </c>
    </row>
    <row r="1231" spans="6:14" x14ac:dyDescent="0.2">
      <c r="F1231">
        <v>1252</v>
      </c>
      <c r="G1231">
        <v>69</v>
      </c>
      <c r="H1231" s="18">
        <v>171750</v>
      </c>
      <c r="I1231" t="s">
        <v>311</v>
      </c>
      <c r="K1231">
        <v>1253</v>
      </c>
      <c r="L1231">
        <v>9858</v>
      </c>
      <c r="M1231">
        <v>130000</v>
      </c>
      <c r="N1231" t="s">
        <v>311</v>
      </c>
    </row>
    <row r="1232" spans="6:14" x14ac:dyDescent="0.2">
      <c r="F1232">
        <v>1253</v>
      </c>
      <c r="G1232">
        <v>62</v>
      </c>
      <c r="H1232" s="18">
        <v>130000</v>
      </c>
      <c r="I1232" t="s">
        <v>311</v>
      </c>
      <c r="K1232">
        <v>1254</v>
      </c>
      <c r="L1232">
        <v>17542</v>
      </c>
      <c r="M1232">
        <v>294000</v>
      </c>
      <c r="N1232" t="s">
        <v>311</v>
      </c>
    </row>
    <row r="1233" spans="6:14" x14ac:dyDescent="0.2">
      <c r="F1233">
        <v>1254</v>
      </c>
      <c r="G1233">
        <v>69</v>
      </c>
      <c r="H1233" s="18">
        <v>294000</v>
      </c>
      <c r="I1233" t="s">
        <v>311</v>
      </c>
      <c r="K1233">
        <v>1255</v>
      </c>
      <c r="L1233">
        <v>6931</v>
      </c>
      <c r="M1233">
        <v>165400</v>
      </c>
      <c r="N1233" t="s">
        <v>311</v>
      </c>
    </row>
    <row r="1234" spans="6:14" x14ac:dyDescent="0.2">
      <c r="F1234">
        <v>1255</v>
      </c>
      <c r="G1234">
        <v>60</v>
      </c>
      <c r="H1234" s="18">
        <v>165400</v>
      </c>
      <c r="I1234" t="s">
        <v>311</v>
      </c>
      <c r="K1234">
        <v>1256</v>
      </c>
      <c r="L1234">
        <v>6240</v>
      </c>
      <c r="M1234">
        <v>127500</v>
      </c>
      <c r="N1234" t="s">
        <v>311</v>
      </c>
    </row>
    <row r="1235" spans="6:14" x14ac:dyDescent="0.2">
      <c r="F1235">
        <v>1256</v>
      </c>
      <c r="G1235">
        <v>52</v>
      </c>
      <c r="H1235" s="18">
        <v>127500</v>
      </c>
      <c r="I1235" t="s">
        <v>311</v>
      </c>
      <c r="K1235">
        <v>1257</v>
      </c>
      <c r="L1235">
        <v>14303</v>
      </c>
      <c r="M1235">
        <v>301500</v>
      </c>
      <c r="N1235" t="s">
        <v>311</v>
      </c>
    </row>
    <row r="1236" spans="6:14" x14ac:dyDescent="0.2">
      <c r="F1236">
        <v>1257</v>
      </c>
      <c r="G1236">
        <v>91</v>
      </c>
      <c r="H1236" s="18">
        <v>301500</v>
      </c>
      <c r="I1236" t="s">
        <v>311</v>
      </c>
      <c r="K1236">
        <v>1258</v>
      </c>
      <c r="L1236">
        <v>4060</v>
      </c>
      <c r="M1236">
        <v>99900</v>
      </c>
      <c r="N1236" t="s">
        <v>311</v>
      </c>
    </row>
    <row r="1237" spans="6:14" x14ac:dyDescent="0.2">
      <c r="F1237">
        <v>1258</v>
      </c>
      <c r="G1237">
        <v>56</v>
      </c>
      <c r="H1237" s="18">
        <v>99900</v>
      </c>
      <c r="I1237" t="s">
        <v>311</v>
      </c>
      <c r="K1237">
        <v>1259</v>
      </c>
      <c r="L1237">
        <v>9587</v>
      </c>
      <c r="M1237">
        <v>190000</v>
      </c>
      <c r="N1237" t="s">
        <v>311</v>
      </c>
    </row>
    <row r="1238" spans="6:14" x14ac:dyDescent="0.2">
      <c r="F1238">
        <v>1259</v>
      </c>
      <c r="G1238">
        <v>59</v>
      </c>
      <c r="H1238" s="18">
        <v>190000</v>
      </c>
      <c r="I1238" t="s">
        <v>311</v>
      </c>
      <c r="K1238">
        <v>1260</v>
      </c>
      <c r="L1238">
        <v>9750</v>
      </c>
      <c r="M1238">
        <v>151000</v>
      </c>
      <c r="N1238" t="s">
        <v>311</v>
      </c>
    </row>
    <row r="1239" spans="6:14" x14ac:dyDescent="0.2">
      <c r="F1239">
        <v>1260</v>
      </c>
      <c r="G1239">
        <v>65</v>
      </c>
      <c r="H1239" s="18">
        <v>151000</v>
      </c>
      <c r="I1239" t="s">
        <v>311</v>
      </c>
      <c r="K1239">
        <v>1262</v>
      </c>
      <c r="L1239">
        <v>9600</v>
      </c>
      <c r="M1239">
        <v>128900</v>
      </c>
      <c r="N1239" t="s">
        <v>311</v>
      </c>
    </row>
    <row r="1240" spans="6:14" x14ac:dyDescent="0.2">
      <c r="F1240">
        <v>1261</v>
      </c>
      <c r="G1240">
        <v>69</v>
      </c>
      <c r="H1240" s="18">
        <v>181000</v>
      </c>
      <c r="I1240" t="s">
        <v>311</v>
      </c>
      <c r="K1240">
        <v>1263</v>
      </c>
      <c r="L1240">
        <v>11250</v>
      </c>
      <c r="M1240">
        <v>161500</v>
      </c>
      <c r="N1240" t="s">
        <v>311</v>
      </c>
    </row>
    <row r="1241" spans="6:14" x14ac:dyDescent="0.2">
      <c r="F1241">
        <v>1262</v>
      </c>
      <c r="G1241">
        <v>80</v>
      </c>
      <c r="H1241" s="18">
        <v>128900</v>
      </c>
      <c r="I1241" t="s">
        <v>311</v>
      </c>
      <c r="K1241">
        <v>1264</v>
      </c>
      <c r="L1241">
        <v>13515</v>
      </c>
      <c r="M1241">
        <v>180500</v>
      </c>
      <c r="N1241" t="s">
        <v>311</v>
      </c>
    </row>
    <row r="1242" spans="6:14" x14ac:dyDescent="0.2">
      <c r="F1242">
        <v>1263</v>
      </c>
      <c r="G1242">
        <v>69</v>
      </c>
      <c r="H1242" s="18">
        <v>161500</v>
      </c>
      <c r="I1242" t="s">
        <v>311</v>
      </c>
      <c r="K1242">
        <v>1265</v>
      </c>
      <c r="L1242">
        <v>4060</v>
      </c>
      <c r="M1242">
        <v>181000</v>
      </c>
      <c r="N1242" t="s">
        <v>311</v>
      </c>
    </row>
    <row r="1243" spans="6:14" x14ac:dyDescent="0.2">
      <c r="F1243">
        <v>1264</v>
      </c>
      <c r="G1243">
        <v>60</v>
      </c>
      <c r="H1243" s="18">
        <v>180500</v>
      </c>
      <c r="I1243" t="s">
        <v>311</v>
      </c>
      <c r="K1243">
        <v>1266</v>
      </c>
      <c r="L1243">
        <v>3735</v>
      </c>
      <c r="M1243">
        <v>183900</v>
      </c>
      <c r="N1243" t="s">
        <v>311</v>
      </c>
    </row>
    <row r="1244" spans="6:14" x14ac:dyDescent="0.2">
      <c r="F1244">
        <v>1265</v>
      </c>
      <c r="G1244">
        <v>34</v>
      </c>
      <c r="H1244" s="18">
        <v>181000</v>
      </c>
      <c r="I1244" t="s">
        <v>311</v>
      </c>
      <c r="K1244">
        <v>1267</v>
      </c>
      <c r="L1244">
        <v>10120</v>
      </c>
      <c r="M1244">
        <v>122000</v>
      </c>
      <c r="N1244" t="s">
        <v>311</v>
      </c>
    </row>
    <row r="1245" spans="6:14" x14ac:dyDescent="0.2">
      <c r="F1245">
        <v>1266</v>
      </c>
      <c r="G1245">
        <v>35</v>
      </c>
      <c r="H1245" s="18">
        <v>183900</v>
      </c>
      <c r="I1245" t="s">
        <v>311</v>
      </c>
      <c r="K1245">
        <v>1268</v>
      </c>
      <c r="L1245">
        <v>13214</v>
      </c>
      <c r="M1245">
        <v>378500</v>
      </c>
      <c r="N1245" t="s">
        <v>311</v>
      </c>
    </row>
    <row r="1246" spans="6:14" x14ac:dyDescent="0.2">
      <c r="F1246">
        <v>1267</v>
      </c>
      <c r="G1246">
        <v>60</v>
      </c>
      <c r="H1246" s="18">
        <v>122000</v>
      </c>
      <c r="I1246" t="s">
        <v>311</v>
      </c>
      <c r="K1246">
        <v>1269</v>
      </c>
      <c r="L1246">
        <v>14100</v>
      </c>
      <c r="M1246">
        <v>381000</v>
      </c>
      <c r="N1246" t="s">
        <v>311</v>
      </c>
    </row>
    <row r="1247" spans="6:14" x14ac:dyDescent="0.2">
      <c r="F1247">
        <v>1270</v>
      </c>
      <c r="G1247">
        <v>78</v>
      </c>
      <c r="H1247" s="18">
        <v>144000</v>
      </c>
      <c r="I1247" t="s">
        <v>311</v>
      </c>
      <c r="K1247">
        <v>1270</v>
      </c>
      <c r="L1247">
        <v>11344</v>
      </c>
      <c r="M1247">
        <v>144000</v>
      </c>
      <c r="N1247" t="s">
        <v>311</v>
      </c>
    </row>
    <row r="1248" spans="6:14" x14ac:dyDescent="0.2">
      <c r="F1248">
        <v>1271</v>
      </c>
      <c r="G1248">
        <v>69</v>
      </c>
      <c r="H1248" s="18">
        <v>260000</v>
      </c>
      <c r="I1248" t="s">
        <v>311</v>
      </c>
      <c r="K1248">
        <v>1272</v>
      </c>
      <c r="L1248">
        <v>9156</v>
      </c>
      <c r="M1248">
        <v>185750</v>
      </c>
      <c r="N1248" t="s">
        <v>311</v>
      </c>
    </row>
    <row r="1249" spans="6:14" x14ac:dyDescent="0.2">
      <c r="F1249">
        <v>1272</v>
      </c>
      <c r="G1249">
        <v>69</v>
      </c>
      <c r="H1249" s="18">
        <v>185750</v>
      </c>
      <c r="I1249" t="s">
        <v>311</v>
      </c>
      <c r="K1249">
        <v>1273</v>
      </c>
      <c r="L1249">
        <v>13526</v>
      </c>
      <c r="M1249">
        <v>137000</v>
      </c>
      <c r="N1249" t="s">
        <v>311</v>
      </c>
    </row>
    <row r="1250" spans="6:14" x14ac:dyDescent="0.2">
      <c r="F1250">
        <v>1273</v>
      </c>
      <c r="G1250">
        <v>69</v>
      </c>
      <c r="H1250" s="18">
        <v>137000</v>
      </c>
      <c r="I1250" t="s">
        <v>311</v>
      </c>
      <c r="K1250">
        <v>1274</v>
      </c>
      <c r="L1250">
        <v>11512</v>
      </c>
      <c r="M1250">
        <v>177000</v>
      </c>
      <c r="N1250" t="s">
        <v>311</v>
      </c>
    </row>
    <row r="1251" spans="6:14" x14ac:dyDescent="0.2">
      <c r="F1251">
        <v>1274</v>
      </c>
      <c r="G1251">
        <v>124</v>
      </c>
      <c r="H1251" s="18">
        <v>177000</v>
      </c>
      <c r="I1251" t="s">
        <v>311</v>
      </c>
      <c r="K1251">
        <v>1275</v>
      </c>
      <c r="L1251">
        <v>5362</v>
      </c>
      <c r="M1251">
        <v>139000</v>
      </c>
      <c r="N1251" t="s">
        <v>311</v>
      </c>
    </row>
    <row r="1252" spans="6:14" x14ac:dyDescent="0.2">
      <c r="F1252">
        <v>1275</v>
      </c>
      <c r="G1252">
        <v>53</v>
      </c>
      <c r="H1252" s="18">
        <v>139000</v>
      </c>
      <c r="I1252" t="s">
        <v>311</v>
      </c>
      <c r="K1252">
        <v>1276</v>
      </c>
      <c r="L1252">
        <v>11345</v>
      </c>
      <c r="M1252">
        <v>137000</v>
      </c>
      <c r="N1252" t="s">
        <v>311</v>
      </c>
    </row>
    <row r="1253" spans="6:14" x14ac:dyDescent="0.2">
      <c r="F1253">
        <v>1276</v>
      </c>
      <c r="G1253">
        <v>95</v>
      </c>
      <c r="H1253" s="18">
        <v>137000</v>
      </c>
      <c r="I1253" t="s">
        <v>311</v>
      </c>
      <c r="K1253">
        <v>1277</v>
      </c>
      <c r="L1253">
        <v>12936</v>
      </c>
      <c r="M1253">
        <v>162000</v>
      </c>
      <c r="N1253" t="s">
        <v>311</v>
      </c>
    </row>
    <row r="1254" spans="6:14" x14ac:dyDescent="0.2">
      <c r="F1254">
        <v>1277</v>
      </c>
      <c r="G1254">
        <v>69</v>
      </c>
      <c r="H1254" s="18">
        <v>162000</v>
      </c>
      <c r="I1254" t="s">
        <v>311</v>
      </c>
      <c r="K1254">
        <v>1279</v>
      </c>
      <c r="L1254">
        <v>9473</v>
      </c>
      <c r="M1254">
        <v>237000</v>
      </c>
      <c r="N1254" t="s">
        <v>311</v>
      </c>
    </row>
    <row r="1255" spans="6:14" x14ac:dyDescent="0.2">
      <c r="F1255">
        <v>1278</v>
      </c>
      <c r="G1255">
        <v>69</v>
      </c>
      <c r="H1255" s="18">
        <v>197900</v>
      </c>
      <c r="I1255" t="s">
        <v>311</v>
      </c>
      <c r="K1255">
        <v>1280</v>
      </c>
      <c r="L1255">
        <v>7500</v>
      </c>
      <c r="M1255">
        <v>68400</v>
      </c>
      <c r="N1255" t="s">
        <v>311</v>
      </c>
    </row>
    <row r="1256" spans="6:14" x14ac:dyDescent="0.2">
      <c r="F1256">
        <v>1279</v>
      </c>
      <c r="G1256">
        <v>75</v>
      </c>
      <c r="H1256" s="18">
        <v>237000</v>
      </c>
      <c r="I1256" t="s">
        <v>311</v>
      </c>
      <c r="K1256">
        <v>1281</v>
      </c>
      <c r="L1256">
        <v>9808</v>
      </c>
      <c r="M1256">
        <v>227000</v>
      </c>
      <c r="N1256" t="s">
        <v>311</v>
      </c>
    </row>
    <row r="1257" spans="6:14" x14ac:dyDescent="0.2">
      <c r="F1257">
        <v>1280</v>
      </c>
      <c r="G1257">
        <v>60</v>
      </c>
      <c r="H1257" s="18">
        <v>68400</v>
      </c>
      <c r="I1257" t="s">
        <v>311</v>
      </c>
      <c r="K1257">
        <v>1282</v>
      </c>
      <c r="L1257">
        <v>8049</v>
      </c>
      <c r="M1257">
        <v>180000</v>
      </c>
      <c r="N1257" t="s">
        <v>311</v>
      </c>
    </row>
    <row r="1258" spans="6:14" x14ac:dyDescent="0.2">
      <c r="F1258">
        <v>1281</v>
      </c>
      <c r="G1258">
        <v>67</v>
      </c>
      <c r="H1258" s="18">
        <v>227000</v>
      </c>
      <c r="I1258" t="s">
        <v>311</v>
      </c>
      <c r="K1258">
        <v>1283</v>
      </c>
      <c r="L1258">
        <v>8800</v>
      </c>
      <c r="M1258">
        <v>150500</v>
      </c>
      <c r="N1258" t="s">
        <v>311</v>
      </c>
    </row>
    <row r="1259" spans="6:14" x14ac:dyDescent="0.2">
      <c r="F1259">
        <v>1282</v>
      </c>
      <c r="G1259">
        <v>50</v>
      </c>
      <c r="H1259" s="18">
        <v>180000</v>
      </c>
      <c r="I1259" t="s">
        <v>311</v>
      </c>
      <c r="K1259">
        <v>1284</v>
      </c>
      <c r="L1259">
        <v>9400</v>
      </c>
      <c r="M1259">
        <v>139000</v>
      </c>
      <c r="N1259" t="s">
        <v>311</v>
      </c>
    </row>
    <row r="1260" spans="6:14" x14ac:dyDescent="0.2">
      <c r="F1260">
        <v>1283</v>
      </c>
      <c r="G1260">
        <v>61</v>
      </c>
      <c r="H1260" s="18">
        <v>150500</v>
      </c>
      <c r="I1260" t="s">
        <v>311</v>
      </c>
      <c r="K1260">
        <v>1285</v>
      </c>
      <c r="L1260">
        <v>9638</v>
      </c>
      <c r="M1260">
        <v>169000</v>
      </c>
      <c r="N1260" t="s">
        <v>311</v>
      </c>
    </row>
    <row r="1261" spans="6:14" x14ac:dyDescent="0.2">
      <c r="F1261">
        <v>1284</v>
      </c>
      <c r="G1261">
        <v>94</v>
      </c>
      <c r="H1261" s="18">
        <v>139000</v>
      </c>
      <c r="I1261" t="s">
        <v>311</v>
      </c>
      <c r="K1261">
        <v>1286</v>
      </c>
      <c r="L1261">
        <v>6000</v>
      </c>
      <c r="M1261">
        <v>132500</v>
      </c>
      <c r="N1261" t="s">
        <v>311</v>
      </c>
    </row>
    <row r="1262" spans="6:14" x14ac:dyDescent="0.2">
      <c r="F1262">
        <v>1285</v>
      </c>
      <c r="G1262">
        <v>50</v>
      </c>
      <c r="H1262" s="18">
        <v>169000</v>
      </c>
      <c r="I1262" t="s">
        <v>311</v>
      </c>
      <c r="K1262">
        <v>1287</v>
      </c>
      <c r="L1262">
        <v>9790</v>
      </c>
      <c r="M1262">
        <v>143000</v>
      </c>
      <c r="N1262" t="s">
        <v>311</v>
      </c>
    </row>
    <row r="1263" spans="6:14" x14ac:dyDescent="0.2">
      <c r="F1263">
        <v>1286</v>
      </c>
      <c r="G1263">
        <v>50</v>
      </c>
      <c r="H1263" s="18">
        <v>132500</v>
      </c>
      <c r="I1263" t="s">
        <v>311</v>
      </c>
      <c r="K1263">
        <v>1289</v>
      </c>
      <c r="L1263">
        <v>5664</v>
      </c>
      <c r="M1263">
        <v>278000</v>
      </c>
      <c r="N1263" t="s">
        <v>311</v>
      </c>
    </row>
    <row r="1264" spans="6:14" x14ac:dyDescent="0.2">
      <c r="F1264">
        <v>1287</v>
      </c>
      <c r="G1264">
        <v>69</v>
      </c>
      <c r="H1264" s="18">
        <v>143000</v>
      </c>
      <c r="I1264" t="s">
        <v>311</v>
      </c>
      <c r="K1264">
        <v>1290</v>
      </c>
      <c r="L1264">
        <v>11065</v>
      </c>
      <c r="M1264">
        <v>281000</v>
      </c>
      <c r="N1264" t="s">
        <v>311</v>
      </c>
    </row>
    <row r="1265" spans="6:14" x14ac:dyDescent="0.2">
      <c r="F1265">
        <v>1288</v>
      </c>
      <c r="G1265">
        <v>69</v>
      </c>
      <c r="H1265" s="18">
        <v>190000</v>
      </c>
      <c r="I1265" t="s">
        <v>311</v>
      </c>
      <c r="K1265">
        <v>1291</v>
      </c>
      <c r="L1265">
        <v>14112</v>
      </c>
      <c r="M1265">
        <v>180500</v>
      </c>
      <c r="N1265" t="s">
        <v>311</v>
      </c>
    </row>
    <row r="1266" spans="6:14" x14ac:dyDescent="0.2">
      <c r="F1266">
        <v>1289</v>
      </c>
      <c r="G1266">
        <v>40</v>
      </c>
      <c r="H1266" s="18">
        <v>278000</v>
      </c>
      <c r="I1266" t="s">
        <v>311</v>
      </c>
      <c r="K1266">
        <v>1292</v>
      </c>
      <c r="L1266">
        <v>1680</v>
      </c>
      <c r="M1266">
        <v>119500</v>
      </c>
      <c r="N1266" t="s">
        <v>311</v>
      </c>
    </row>
    <row r="1267" spans="6:14" x14ac:dyDescent="0.2">
      <c r="F1267">
        <v>1290</v>
      </c>
      <c r="G1267">
        <v>86</v>
      </c>
      <c r="H1267" s="18">
        <v>281000</v>
      </c>
      <c r="I1267" t="s">
        <v>311</v>
      </c>
      <c r="K1267">
        <v>1293</v>
      </c>
      <c r="L1267">
        <v>6600</v>
      </c>
      <c r="M1267">
        <v>107500</v>
      </c>
      <c r="N1267" t="s">
        <v>311</v>
      </c>
    </row>
    <row r="1268" spans="6:14" x14ac:dyDescent="0.2">
      <c r="F1268">
        <v>1291</v>
      </c>
      <c r="G1268">
        <v>69</v>
      </c>
      <c r="H1268" s="18">
        <v>180500</v>
      </c>
      <c r="I1268" t="s">
        <v>311</v>
      </c>
      <c r="K1268">
        <v>1294</v>
      </c>
      <c r="L1268">
        <v>10140</v>
      </c>
      <c r="M1268">
        <v>162900</v>
      </c>
      <c r="N1268" t="s">
        <v>311</v>
      </c>
    </row>
    <row r="1269" spans="6:14" x14ac:dyDescent="0.2">
      <c r="F1269">
        <v>1292</v>
      </c>
      <c r="G1269">
        <v>21</v>
      </c>
      <c r="H1269" s="18">
        <v>119500</v>
      </c>
      <c r="I1269" t="s">
        <v>311</v>
      </c>
      <c r="K1269">
        <v>1295</v>
      </c>
      <c r="L1269">
        <v>8172</v>
      </c>
      <c r="M1269">
        <v>115000</v>
      </c>
      <c r="N1269" t="s">
        <v>311</v>
      </c>
    </row>
    <row r="1270" spans="6:14" x14ac:dyDescent="0.2">
      <c r="F1270">
        <v>1293</v>
      </c>
      <c r="G1270">
        <v>60</v>
      </c>
      <c r="H1270" s="18">
        <v>107500</v>
      </c>
      <c r="I1270" t="s">
        <v>311</v>
      </c>
      <c r="K1270">
        <v>1296</v>
      </c>
      <c r="L1270">
        <v>8400</v>
      </c>
      <c r="M1270">
        <v>138500</v>
      </c>
      <c r="N1270" t="s">
        <v>311</v>
      </c>
    </row>
    <row r="1271" spans="6:14" x14ac:dyDescent="0.2">
      <c r="F1271">
        <v>1294</v>
      </c>
      <c r="G1271">
        <v>78</v>
      </c>
      <c r="H1271" s="18">
        <v>162900</v>
      </c>
      <c r="I1271" t="s">
        <v>311</v>
      </c>
      <c r="K1271">
        <v>1297</v>
      </c>
      <c r="L1271">
        <v>8700</v>
      </c>
      <c r="M1271">
        <v>155000</v>
      </c>
      <c r="N1271" t="s">
        <v>311</v>
      </c>
    </row>
    <row r="1272" spans="6:14" x14ac:dyDescent="0.2">
      <c r="F1272">
        <v>1295</v>
      </c>
      <c r="G1272">
        <v>60</v>
      </c>
      <c r="H1272" s="18">
        <v>115000</v>
      </c>
      <c r="I1272" t="s">
        <v>311</v>
      </c>
      <c r="K1272">
        <v>1298</v>
      </c>
      <c r="L1272">
        <v>3675</v>
      </c>
      <c r="M1272">
        <v>140000</v>
      </c>
      <c r="N1272" t="s">
        <v>311</v>
      </c>
    </row>
    <row r="1273" spans="6:14" x14ac:dyDescent="0.2">
      <c r="F1273">
        <v>1296</v>
      </c>
      <c r="G1273">
        <v>70</v>
      </c>
      <c r="H1273" s="18">
        <v>138500</v>
      </c>
      <c r="I1273" t="s">
        <v>311</v>
      </c>
      <c r="K1273">
        <v>1300</v>
      </c>
      <c r="L1273">
        <v>7500</v>
      </c>
      <c r="M1273">
        <v>154000</v>
      </c>
      <c r="N1273" t="s">
        <v>311</v>
      </c>
    </row>
    <row r="1274" spans="6:14" x14ac:dyDescent="0.2">
      <c r="F1274">
        <v>1297</v>
      </c>
      <c r="G1274">
        <v>80</v>
      </c>
      <c r="H1274" s="18">
        <v>155000</v>
      </c>
      <c r="I1274" t="s">
        <v>311</v>
      </c>
      <c r="K1274">
        <v>1301</v>
      </c>
      <c r="L1274">
        <v>10762</v>
      </c>
      <c r="M1274">
        <v>225000</v>
      </c>
      <c r="N1274" t="s">
        <v>311</v>
      </c>
    </row>
    <row r="1275" spans="6:14" x14ac:dyDescent="0.2">
      <c r="F1275">
        <v>1298</v>
      </c>
      <c r="G1275">
        <v>35</v>
      </c>
      <c r="H1275" s="18">
        <v>140000</v>
      </c>
      <c r="I1275" t="s">
        <v>311</v>
      </c>
      <c r="K1275">
        <v>1302</v>
      </c>
      <c r="L1275">
        <v>7500</v>
      </c>
      <c r="M1275">
        <v>177500</v>
      </c>
      <c r="N1275" t="s">
        <v>311</v>
      </c>
    </row>
    <row r="1276" spans="6:14" x14ac:dyDescent="0.2">
      <c r="F1276">
        <v>1300</v>
      </c>
      <c r="G1276">
        <v>75</v>
      </c>
      <c r="H1276" s="18">
        <v>154000</v>
      </c>
      <c r="I1276" t="s">
        <v>311</v>
      </c>
      <c r="K1276">
        <v>1303</v>
      </c>
      <c r="L1276">
        <v>10120</v>
      </c>
      <c r="M1276">
        <v>290000</v>
      </c>
      <c r="N1276" t="s">
        <v>311</v>
      </c>
    </row>
    <row r="1277" spans="6:14" x14ac:dyDescent="0.2">
      <c r="F1277">
        <v>1301</v>
      </c>
      <c r="G1277">
        <v>69</v>
      </c>
      <c r="H1277" s="18">
        <v>225000</v>
      </c>
      <c r="I1277" t="s">
        <v>311</v>
      </c>
      <c r="K1277">
        <v>1304</v>
      </c>
      <c r="L1277">
        <v>8688</v>
      </c>
      <c r="M1277">
        <v>232000</v>
      </c>
      <c r="N1277" t="s">
        <v>311</v>
      </c>
    </row>
    <row r="1278" spans="6:14" x14ac:dyDescent="0.2">
      <c r="F1278">
        <v>1302</v>
      </c>
      <c r="G1278">
        <v>69</v>
      </c>
      <c r="H1278" s="18">
        <v>177500</v>
      </c>
      <c r="I1278" t="s">
        <v>311</v>
      </c>
      <c r="K1278">
        <v>1305</v>
      </c>
      <c r="L1278">
        <v>3363</v>
      </c>
      <c r="M1278">
        <v>130000</v>
      </c>
      <c r="N1278" t="s">
        <v>311</v>
      </c>
    </row>
    <row r="1279" spans="6:14" x14ac:dyDescent="0.2">
      <c r="F1279">
        <v>1303</v>
      </c>
      <c r="G1279">
        <v>92</v>
      </c>
      <c r="H1279" s="18">
        <v>290000</v>
      </c>
      <c r="I1279" t="s">
        <v>311</v>
      </c>
      <c r="K1279">
        <v>1306</v>
      </c>
      <c r="L1279">
        <v>13173</v>
      </c>
      <c r="M1279">
        <v>325000</v>
      </c>
      <c r="N1279" t="s">
        <v>311</v>
      </c>
    </row>
    <row r="1280" spans="6:14" x14ac:dyDescent="0.2">
      <c r="F1280">
        <v>1304</v>
      </c>
      <c r="G1280">
        <v>73</v>
      </c>
      <c r="H1280" s="18">
        <v>232000</v>
      </c>
      <c r="I1280" t="s">
        <v>311</v>
      </c>
      <c r="K1280">
        <v>1307</v>
      </c>
      <c r="L1280">
        <v>6955</v>
      </c>
      <c r="M1280">
        <v>202500</v>
      </c>
      <c r="N1280" t="s">
        <v>311</v>
      </c>
    </row>
    <row r="1281" spans="6:14" x14ac:dyDescent="0.2">
      <c r="F1281">
        <v>1305</v>
      </c>
      <c r="G1281">
        <v>32</v>
      </c>
      <c r="H1281" s="18">
        <v>130000</v>
      </c>
      <c r="I1281" t="s">
        <v>311</v>
      </c>
      <c r="K1281">
        <v>1308</v>
      </c>
      <c r="L1281">
        <v>8072</v>
      </c>
      <c r="M1281">
        <v>138000</v>
      </c>
      <c r="N1281" t="s">
        <v>311</v>
      </c>
    </row>
    <row r="1282" spans="6:14" x14ac:dyDescent="0.2">
      <c r="F1282">
        <v>1306</v>
      </c>
      <c r="G1282">
        <v>108</v>
      </c>
      <c r="H1282" s="18">
        <v>325000</v>
      </c>
      <c r="I1282" t="s">
        <v>311</v>
      </c>
      <c r="K1282">
        <v>1309</v>
      </c>
      <c r="L1282">
        <v>12000</v>
      </c>
      <c r="M1282">
        <v>147000</v>
      </c>
      <c r="N1282" t="s">
        <v>311</v>
      </c>
    </row>
    <row r="1283" spans="6:14" x14ac:dyDescent="0.2">
      <c r="F1283">
        <v>1307</v>
      </c>
      <c r="G1283">
        <v>48</v>
      </c>
      <c r="H1283" s="18">
        <v>202500</v>
      </c>
      <c r="I1283" t="s">
        <v>311</v>
      </c>
      <c r="K1283">
        <v>1310</v>
      </c>
      <c r="L1283">
        <v>7153</v>
      </c>
      <c r="M1283">
        <v>179200</v>
      </c>
      <c r="N1283" t="s">
        <v>311</v>
      </c>
    </row>
    <row r="1284" spans="6:14" x14ac:dyDescent="0.2">
      <c r="F1284">
        <v>1308</v>
      </c>
      <c r="G1284">
        <v>60</v>
      </c>
      <c r="H1284" s="18">
        <v>138000</v>
      </c>
      <c r="I1284" t="s">
        <v>311</v>
      </c>
      <c r="K1284">
        <v>1311</v>
      </c>
      <c r="L1284">
        <v>17500</v>
      </c>
      <c r="M1284">
        <v>335000</v>
      </c>
      <c r="N1284" t="s">
        <v>311</v>
      </c>
    </row>
    <row r="1285" spans="6:14" x14ac:dyDescent="0.2">
      <c r="F1285">
        <v>1309</v>
      </c>
      <c r="G1285">
        <v>100</v>
      </c>
      <c r="H1285" s="18">
        <v>147000</v>
      </c>
      <c r="I1285" t="s">
        <v>311</v>
      </c>
      <c r="K1285">
        <v>1312</v>
      </c>
      <c r="L1285">
        <v>8814</v>
      </c>
      <c r="M1285">
        <v>203000</v>
      </c>
      <c r="N1285" t="s">
        <v>311</v>
      </c>
    </row>
    <row r="1286" spans="6:14" x14ac:dyDescent="0.2">
      <c r="F1286">
        <v>1310</v>
      </c>
      <c r="G1286">
        <v>69</v>
      </c>
      <c r="H1286" s="18">
        <v>179200</v>
      </c>
      <c r="I1286" t="s">
        <v>311</v>
      </c>
      <c r="K1286">
        <v>1313</v>
      </c>
      <c r="L1286">
        <v>9572</v>
      </c>
      <c r="M1286">
        <v>302000</v>
      </c>
      <c r="N1286" t="s">
        <v>311</v>
      </c>
    </row>
    <row r="1287" spans="6:14" x14ac:dyDescent="0.2">
      <c r="F1287">
        <v>1311</v>
      </c>
      <c r="G1287">
        <v>100</v>
      </c>
      <c r="H1287" s="18">
        <v>335000</v>
      </c>
      <c r="I1287" t="s">
        <v>311</v>
      </c>
      <c r="K1287">
        <v>1314</v>
      </c>
      <c r="L1287">
        <v>14774</v>
      </c>
      <c r="M1287">
        <v>333168</v>
      </c>
      <c r="N1287" t="s">
        <v>311</v>
      </c>
    </row>
    <row r="1288" spans="6:14" x14ac:dyDescent="0.2">
      <c r="F1288">
        <v>1312</v>
      </c>
      <c r="G1288">
        <v>68</v>
      </c>
      <c r="H1288" s="18">
        <v>203000</v>
      </c>
      <c r="I1288" t="s">
        <v>311</v>
      </c>
      <c r="K1288">
        <v>1315</v>
      </c>
      <c r="L1288">
        <v>8190</v>
      </c>
      <c r="M1288">
        <v>119000</v>
      </c>
      <c r="N1288" t="s">
        <v>311</v>
      </c>
    </row>
    <row r="1289" spans="6:14" x14ac:dyDescent="0.2">
      <c r="F1289">
        <v>1313</v>
      </c>
      <c r="G1289">
        <v>69</v>
      </c>
      <c r="H1289" s="18">
        <v>302000</v>
      </c>
      <c r="I1289" t="s">
        <v>311</v>
      </c>
      <c r="K1289">
        <v>1316</v>
      </c>
      <c r="L1289">
        <v>11075</v>
      </c>
      <c r="M1289">
        <v>206900</v>
      </c>
      <c r="N1289" t="s">
        <v>311</v>
      </c>
    </row>
    <row r="1290" spans="6:14" x14ac:dyDescent="0.2">
      <c r="F1290">
        <v>1314</v>
      </c>
      <c r="G1290">
        <v>108</v>
      </c>
      <c r="H1290" s="18">
        <v>333168</v>
      </c>
      <c r="I1290" t="s">
        <v>311</v>
      </c>
      <c r="K1290">
        <v>1317</v>
      </c>
      <c r="L1290">
        <v>10226</v>
      </c>
      <c r="M1290">
        <v>295493</v>
      </c>
      <c r="N1290" t="s">
        <v>311</v>
      </c>
    </row>
    <row r="1291" spans="6:14" x14ac:dyDescent="0.2">
      <c r="F1291">
        <v>1315</v>
      </c>
      <c r="G1291">
        <v>60</v>
      </c>
      <c r="H1291" s="18">
        <v>119000</v>
      </c>
      <c r="I1291" t="s">
        <v>311</v>
      </c>
      <c r="K1291">
        <v>1318</v>
      </c>
      <c r="L1291">
        <v>4230</v>
      </c>
      <c r="M1291">
        <v>208900</v>
      </c>
      <c r="N1291" t="s">
        <v>311</v>
      </c>
    </row>
    <row r="1292" spans="6:14" x14ac:dyDescent="0.2">
      <c r="F1292">
        <v>1316</v>
      </c>
      <c r="G1292">
        <v>85</v>
      </c>
      <c r="H1292" s="18">
        <v>206900</v>
      </c>
      <c r="I1292" t="s">
        <v>311</v>
      </c>
      <c r="K1292">
        <v>1319</v>
      </c>
      <c r="L1292">
        <v>14781</v>
      </c>
      <c r="M1292">
        <v>275000</v>
      </c>
      <c r="N1292" t="s">
        <v>311</v>
      </c>
    </row>
    <row r="1293" spans="6:14" x14ac:dyDescent="0.2">
      <c r="F1293">
        <v>1317</v>
      </c>
      <c r="G1293">
        <v>61</v>
      </c>
      <c r="H1293" s="18">
        <v>295493</v>
      </c>
      <c r="I1293" t="s">
        <v>311</v>
      </c>
      <c r="K1293">
        <v>1320</v>
      </c>
      <c r="L1293">
        <v>10215</v>
      </c>
      <c r="M1293">
        <v>111000</v>
      </c>
      <c r="N1293" t="s">
        <v>311</v>
      </c>
    </row>
    <row r="1294" spans="6:14" x14ac:dyDescent="0.2">
      <c r="F1294">
        <v>1318</v>
      </c>
      <c r="G1294">
        <v>47</v>
      </c>
      <c r="H1294" s="18">
        <v>208900</v>
      </c>
      <c r="I1294" t="s">
        <v>311</v>
      </c>
      <c r="K1294">
        <v>1321</v>
      </c>
      <c r="L1294">
        <v>8400</v>
      </c>
      <c r="M1294">
        <v>156500</v>
      </c>
      <c r="N1294" t="s">
        <v>311</v>
      </c>
    </row>
    <row r="1295" spans="6:14" x14ac:dyDescent="0.2">
      <c r="F1295">
        <v>1319</v>
      </c>
      <c r="G1295">
        <v>69</v>
      </c>
      <c r="H1295" s="18">
        <v>275000</v>
      </c>
      <c r="I1295" t="s">
        <v>311</v>
      </c>
      <c r="K1295">
        <v>1322</v>
      </c>
      <c r="L1295">
        <v>6627</v>
      </c>
      <c r="M1295">
        <v>72500</v>
      </c>
      <c r="N1295" t="s">
        <v>311</v>
      </c>
    </row>
    <row r="1296" spans="6:14" x14ac:dyDescent="0.2">
      <c r="F1296">
        <v>1320</v>
      </c>
      <c r="G1296">
        <v>75</v>
      </c>
      <c r="H1296" s="18">
        <v>111000</v>
      </c>
      <c r="I1296" t="s">
        <v>311</v>
      </c>
      <c r="K1296">
        <v>1323</v>
      </c>
      <c r="L1296">
        <v>10186</v>
      </c>
      <c r="M1296">
        <v>190000</v>
      </c>
      <c r="N1296" t="s">
        <v>311</v>
      </c>
    </row>
    <row r="1297" spans="6:14" x14ac:dyDescent="0.2">
      <c r="F1297">
        <v>1321</v>
      </c>
      <c r="G1297">
        <v>70</v>
      </c>
      <c r="H1297" s="18">
        <v>156500</v>
      </c>
      <c r="I1297" t="s">
        <v>311</v>
      </c>
      <c r="K1297">
        <v>1324</v>
      </c>
      <c r="L1297">
        <v>5330</v>
      </c>
      <c r="M1297">
        <v>82500</v>
      </c>
      <c r="N1297" t="s">
        <v>311</v>
      </c>
    </row>
    <row r="1298" spans="6:14" x14ac:dyDescent="0.2">
      <c r="F1298">
        <v>1322</v>
      </c>
      <c r="G1298">
        <v>69</v>
      </c>
      <c r="H1298" s="18">
        <v>72500</v>
      </c>
      <c r="I1298" t="s">
        <v>311</v>
      </c>
      <c r="K1298">
        <v>1325</v>
      </c>
      <c r="L1298">
        <v>9986</v>
      </c>
      <c r="M1298">
        <v>147000</v>
      </c>
      <c r="N1298" t="s">
        <v>311</v>
      </c>
    </row>
    <row r="1299" spans="6:14" x14ac:dyDescent="0.2">
      <c r="F1299">
        <v>1323</v>
      </c>
      <c r="G1299">
        <v>107</v>
      </c>
      <c r="H1299" s="18">
        <v>190000</v>
      </c>
      <c r="I1299" t="s">
        <v>311</v>
      </c>
      <c r="K1299">
        <v>1326</v>
      </c>
      <c r="L1299">
        <v>3636</v>
      </c>
      <c r="M1299">
        <v>55000</v>
      </c>
      <c r="N1299" t="s">
        <v>311</v>
      </c>
    </row>
    <row r="1300" spans="6:14" x14ac:dyDescent="0.2">
      <c r="F1300">
        <v>1324</v>
      </c>
      <c r="G1300">
        <v>50</v>
      </c>
      <c r="H1300" s="18">
        <v>82500</v>
      </c>
      <c r="I1300" t="s">
        <v>311</v>
      </c>
      <c r="K1300">
        <v>1327</v>
      </c>
      <c r="L1300">
        <v>4270</v>
      </c>
      <c r="M1300">
        <v>79000</v>
      </c>
      <c r="N1300" t="s">
        <v>311</v>
      </c>
    </row>
    <row r="1301" spans="6:14" x14ac:dyDescent="0.2">
      <c r="F1301">
        <v>1325</v>
      </c>
      <c r="G1301">
        <v>75</v>
      </c>
      <c r="H1301" s="18">
        <v>147000</v>
      </c>
      <c r="I1301" t="s">
        <v>311</v>
      </c>
      <c r="K1301">
        <v>1328</v>
      </c>
      <c r="L1301">
        <v>6600</v>
      </c>
      <c r="M1301">
        <v>130500</v>
      </c>
      <c r="N1301" t="s">
        <v>311</v>
      </c>
    </row>
    <row r="1302" spans="6:14" x14ac:dyDescent="0.2">
      <c r="F1302">
        <v>1326</v>
      </c>
      <c r="G1302">
        <v>40</v>
      </c>
      <c r="H1302" s="18">
        <v>55000</v>
      </c>
      <c r="I1302" t="s">
        <v>311</v>
      </c>
      <c r="K1302">
        <v>1329</v>
      </c>
      <c r="L1302">
        <v>10440</v>
      </c>
      <c r="M1302">
        <v>256000</v>
      </c>
      <c r="N1302" t="s">
        <v>311</v>
      </c>
    </row>
    <row r="1303" spans="6:14" x14ac:dyDescent="0.2">
      <c r="F1303">
        <v>1327</v>
      </c>
      <c r="G1303">
        <v>70</v>
      </c>
      <c r="H1303" s="18">
        <v>79000</v>
      </c>
      <c r="I1303" t="s">
        <v>311</v>
      </c>
      <c r="K1303">
        <v>1330</v>
      </c>
      <c r="L1303">
        <v>9084</v>
      </c>
      <c r="M1303">
        <v>176500</v>
      </c>
      <c r="N1303" t="s">
        <v>311</v>
      </c>
    </row>
    <row r="1304" spans="6:14" x14ac:dyDescent="0.2">
      <c r="F1304">
        <v>1328</v>
      </c>
      <c r="G1304">
        <v>60</v>
      </c>
      <c r="H1304" s="18">
        <v>130500</v>
      </c>
      <c r="I1304" t="s">
        <v>311</v>
      </c>
      <c r="K1304">
        <v>1331</v>
      </c>
      <c r="L1304">
        <v>10000</v>
      </c>
      <c r="M1304">
        <v>227000</v>
      </c>
      <c r="N1304" t="s">
        <v>311</v>
      </c>
    </row>
    <row r="1305" spans="6:14" x14ac:dyDescent="0.2">
      <c r="F1305">
        <v>1329</v>
      </c>
      <c r="G1305">
        <v>60</v>
      </c>
      <c r="H1305" s="18">
        <v>256000</v>
      </c>
      <c r="I1305" t="s">
        <v>311</v>
      </c>
      <c r="K1305">
        <v>1332</v>
      </c>
      <c r="L1305">
        <v>10780</v>
      </c>
      <c r="M1305">
        <v>132500</v>
      </c>
      <c r="N1305" t="s">
        <v>311</v>
      </c>
    </row>
    <row r="1306" spans="6:14" x14ac:dyDescent="0.2">
      <c r="F1306">
        <v>1330</v>
      </c>
      <c r="G1306">
        <v>63</v>
      </c>
      <c r="H1306" s="18">
        <v>176500</v>
      </c>
      <c r="I1306" t="s">
        <v>311</v>
      </c>
      <c r="K1306">
        <v>1333</v>
      </c>
      <c r="L1306">
        <v>8877</v>
      </c>
      <c r="M1306">
        <v>100000</v>
      </c>
      <c r="N1306" t="s">
        <v>311</v>
      </c>
    </row>
    <row r="1307" spans="6:14" x14ac:dyDescent="0.2">
      <c r="F1307">
        <v>1331</v>
      </c>
      <c r="G1307">
        <v>85</v>
      </c>
      <c r="H1307" s="18">
        <v>227000</v>
      </c>
      <c r="I1307" t="s">
        <v>311</v>
      </c>
      <c r="K1307">
        <v>1334</v>
      </c>
      <c r="L1307">
        <v>7200</v>
      </c>
      <c r="M1307">
        <v>125500</v>
      </c>
      <c r="N1307" t="s">
        <v>311</v>
      </c>
    </row>
    <row r="1308" spans="6:14" x14ac:dyDescent="0.2">
      <c r="F1308">
        <v>1332</v>
      </c>
      <c r="G1308">
        <v>55</v>
      </c>
      <c r="H1308" s="18">
        <v>132500</v>
      </c>
      <c r="I1308" t="s">
        <v>311</v>
      </c>
      <c r="K1308">
        <v>1335</v>
      </c>
      <c r="L1308">
        <v>2368</v>
      </c>
      <c r="M1308">
        <v>125000</v>
      </c>
      <c r="N1308" t="s">
        <v>311</v>
      </c>
    </row>
    <row r="1309" spans="6:14" x14ac:dyDescent="0.2">
      <c r="F1309">
        <v>1333</v>
      </c>
      <c r="G1309">
        <v>67</v>
      </c>
      <c r="H1309" s="18">
        <v>100000</v>
      </c>
      <c r="I1309" t="s">
        <v>311</v>
      </c>
      <c r="K1309">
        <v>1336</v>
      </c>
      <c r="L1309">
        <v>9650</v>
      </c>
      <c r="M1309">
        <v>167900</v>
      </c>
      <c r="N1309" t="s">
        <v>311</v>
      </c>
    </row>
    <row r="1310" spans="6:14" x14ac:dyDescent="0.2">
      <c r="F1310">
        <v>1334</v>
      </c>
      <c r="G1310">
        <v>60</v>
      </c>
      <c r="H1310" s="18">
        <v>125500</v>
      </c>
      <c r="I1310" t="s">
        <v>311</v>
      </c>
      <c r="K1310">
        <v>1337</v>
      </c>
      <c r="L1310">
        <v>9246</v>
      </c>
      <c r="M1310">
        <v>135000</v>
      </c>
      <c r="N1310" t="s">
        <v>311</v>
      </c>
    </row>
    <row r="1311" spans="6:14" x14ac:dyDescent="0.2">
      <c r="F1311">
        <v>1335</v>
      </c>
      <c r="G1311">
        <v>24</v>
      </c>
      <c r="H1311" s="18">
        <v>125000</v>
      </c>
      <c r="I1311" t="s">
        <v>311</v>
      </c>
      <c r="K1311">
        <v>1338</v>
      </c>
      <c r="L1311">
        <v>4118</v>
      </c>
      <c r="M1311">
        <v>52500</v>
      </c>
      <c r="N1311" t="s">
        <v>311</v>
      </c>
    </row>
    <row r="1312" spans="6:14" x14ac:dyDescent="0.2">
      <c r="F1312">
        <v>1336</v>
      </c>
      <c r="G1312">
        <v>80</v>
      </c>
      <c r="H1312" s="18">
        <v>167900</v>
      </c>
      <c r="I1312" t="s">
        <v>311</v>
      </c>
      <c r="K1312">
        <v>1339</v>
      </c>
      <c r="L1312">
        <v>13450</v>
      </c>
      <c r="M1312">
        <v>200000</v>
      </c>
      <c r="N1312" t="s">
        <v>311</v>
      </c>
    </row>
    <row r="1313" spans="6:14" x14ac:dyDescent="0.2">
      <c r="F1313">
        <v>1337</v>
      </c>
      <c r="G1313">
        <v>87</v>
      </c>
      <c r="H1313" s="18">
        <v>135000</v>
      </c>
      <c r="I1313" t="s">
        <v>311</v>
      </c>
      <c r="K1313">
        <v>1340</v>
      </c>
      <c r="L1313">
        <v>9560</v>
      </c>
      <c r="M1313">
        <v>128500</v>
      </c>
      <c r="N1313" t="s">
        <v>311</v>
      </c>
    </row>
    <row r="1314" spans="6:14" x14ac:dyDescent="0.2">
      <c r="F1314">
        <v>1338</v>
      </c>
      <c r="G1314">
        <v>153</v>
      </c>
      <c r="H1314" s="18">
        <v>52500</v>
      </c>
      <c r="I1314" t="s">
        <v>311</v>
      </c>
      <c r="K1314">
        <v>1341</v>
      </c>
      <c r="L1314">
        <v>8294</v>
      </c>
      <c r="M1314">
        <v>123000</v>
      </c>
      <c r="N1314" t="s">
        <v>311</v>
      </c>
    </row>
    <row r="1315" spans="6:14" x14ac:dyDescent="0.2">
      <c r="F1315">
        <v>1339</v>
      </c>
      <c r="G1315">
        <v>95</v>
      </c>
      <c r="H1315" s="18">
        <v>200000</v>
      </c>
      <c r="I1315" t="s">
        <v>311</v>
      </c>
      <c r="K1315">
        <v>1342</v>
      </c>
      <c r="L1315">
        <v>13695</v>
      </c>
      <c r="M1315">
        <v>155000</v>
      </c>
      <c r="N1315" t="s">
        <v>311</v>
      </c>
    </row>
    <row r="1316" spans="6:14" x14ac:dyDescent="0.2">
      <c r="F1316">
        <v>1340</v>
      </c>
      <c r="G1316">
        <v>120</v>
      </c>
      <c r="H1316" s="18">
        <v>128500</v>
      </c>
      <c r="I1316" t="s">
        <v>311</v>
      </c>
      <c r="K1316">
        <v>1343</v>
      </c>
      <c r="L1316">
        <v>9375</v>
      </c>
      <c r="M1316">
        <v>228500</v>
      </c>
      <c r="N1316" t="s">
        <v>311</v>
      </c>
    </row>
    <row r="1317" spans="6:14" x14ac:dyDescent="0.2">
      <c r="F1317">
        <v>1341</v>
      </c>
      <c r="G1317">
        <v>70</v>
      </c>
      <c r="H1317" s="18">
        <v>123000</v>
      </c>
      <c r="I1317" t="s">
        <v>311</v>
      </c>
      <c r="K1317">
        <v>1344</v>
      </c>
      <c r="L1317">
        <v>7558</v>
      </c>
      <c r="M1317">
        <v>177000</v>
      </c>
      <c r="N1317" t="s">
        <v>311</v>
      </c>
    </row>
    <row r="1318" spans="6:14" x14ac:dyDescent="0.2">
      <c r="F1318">
        <v>1342</v>
      </c>
      <c r="G1318">
        <v>66</v>
      </c>
      <c r="H1318" s="18">
        <v>155000</v>
      </c>
      <c r="I1318" t="s">
        <v>311</v>
      </c>
      <c r="K1318">
        <v>1345</v>
      </c>
      <c r="L1318">
        <v>11103</v>
      </c>
      <c r="M1318">
        <v>155835</v>
      </c>
      <c r="N1318" t="s">
        <v>311</v>
      </c>
    </row>
    <row r="1319" spans="6:14" x14ac:dyDescent="0.2">
      <c r="F1319">
        <v>1343</v>
      </c>
      <c r="G1319">
        <v>69</v>
      </c>
      <c r="H1319" s="18">
        <v>228500</v>
      </c>
      <c r="I1319" t="s">
        <v>311</v>
      </c>
      <c r="K1319">
        <v>1346</v>
      </c>
      <c r="L1319">
        <v>6000</v>
      </c>
      <c r="M1319">
        <v>108500</v>
      </c>
      <c r="N1319" t="s">
        <v>311</v>
      </c>
    </row>
    <row r="1320" spans="6:14" x14ac:dyDescent="0.2">
      <c r="F1320">
        <v>1344</v>
      </c>
      <c r="G1320">
        <v>57</v>
      </c>
      <c r="H1320" s="18">
        <v>177000</v>
      </c>
      <c r="I1320" t="s">
        <v>311</v>
      </c>
      <c r="K1320">
        <v>1348</v>
      </c>
      <c r="L1320">
        <v>15306</v>
      </c>
      <c r="M1320">
        <v>283463</v>
      </c>
      <c r="N1320" t="s">
        <v>311</v>
      </c>
    </row>
    <row r="1321" spans="6:14" x14ac:dyDescent="0.2">
      <c r="F1321">
        <v>1345</v>
      </c>
      <c r="G1321">
        <v>85</v>
      </c>
      <c r="H1321" s="18">
        <v>155835</v>
      </c>
      <c r="I1321" t="s">
        <v>311</v>
      </c>
      <c r="K1321">
        <v>1349</v>
      </c>
      <c r="L1321">
        <v>16196</v>
      </c>
      <c r="M1321">
        <v>215000</v>
      </c>
      <c r="N1321" t="s">
        <v>311</v>
      </c>
    </row>
    <row r="1322" spans="6:14" x14ac:dyDescent="0.2">
      <c r="F1322">
        <v>1346</v>
      </c>
      <c r="G1322">
        <v>50</v>
      </c>
      <c r="H1322" s="18">
        <v>108500</v>
      </c>
      <c r="I1322" t="s">
        <v>311</v>
      </c>
      <c r="K1322">
        <v>1350</v>
      </c>
      <c r="L1322">
        <v>5250</v>
      </c>
      <c r="M1322">
        <v>122000</v>
      </c>
      <c r="N1322" t="s">
        <v>311</v>
      </c>
    </row>
    <row r="1323" spans="6:14" x14ac:dyDescent="0.2">
      <c r="F1323">
        <v>1347</v>
      </c>
      <c r="G1323">
        <v>69</v>
      </c>
      <c r="H1323" s="18">
        <v>262500</v>
      </c>
      <c r="I1323" t="s">
        <v>311</v>
      </c>
      <c r="K1323">
        <v>1351</v>
      </c>
      <c r="L1323">
        <v>11643</v>
      </c>
      <c r="M1323">
        <v>200000</v>
      </c>
      <c r="N1323" t="s">
        <v>311</v>
      </c>
    </row>
    <row r="1324" spans="6:14" x14ac:dyDescent="0.2">
      <c r="F1324">
        <v>1348</v>
      </c>
      <c r="G1324">
        <v>93</v>
      </c>
      <c r="H1324" s="18">
        <v>283463</v>
      </c>
      <c r="I1324" t="s">
        <v>311</v>
      </c>
      <c r="K1324">
        <v>1352</v>
      </c>
      <c r="L1324">
        <v>9247</v>
      </c>
      <c r="M1324">
        <v>171000</v>
      </c>
      <c r="N1324" t="s">
        <v>311</v>
      </c>
    </row>
    <row r="1325" spans="6:14" x14ac:dyDescent="0.2">
      <c r="F1325">
        <v>1349</v>
      </c>
      <c r="G1325">
        <v>69</v>
      </c>
      <c r="H1325" s="18">
        <v>215000</v>
      </c>
      <c r="I1325" t="s">
        <v>311</v>
      </c>
      <c r="K1325">
        <v>1353</v>
      </c>
      <c r="L1325">
        <v>6000</v>
      </c>
      <c r="M1325">
        <v>134900</v>
      </c>
      <c r="N1325" t="s">
        <v>311</v>
      </c>
    </row>
    <row r="1326" spans="6:14" x14ac:dyDescent="0.2">
      <c r="F1326">
        <v>1350</v>
      </c>
      <c r="G1326">
        <v>50</v>
      </c>
      <c r="H1326" s="18">
        <v>122000</v>
      </c>
      <c r="I1326" t="s">
        <v>311</v>
      </c>
      <c r="K1326">
        <v>1354</v>
      </c>
      <c r="L1326">
        <v>14720</v>
      </c>
      <c r="M1326">
        <v>410000</v>
      </c>
      <c r="N1326" t="s">
        <v>311</v>
      </c>
    </row>
    <row r="1327" spans="6:14" x14ac:dyDescent="0.2">
      <c r="F1327">
        <v>1351</v>
      </c>
      <c r="G1327">
        <v>91</v>
      </c>
      <c r="H1327" s="18">
        <v>200000</v>
      </c>
      <c r="I1327" t="s">
        <v>311</v>
      </c>
      <c r="K1327">
        <v>1355</v>
      </c>
      <c r="L1327">
        <v>10316</v>
      </c>
      <c r="M1327">
        <v>235000</v>
      </c>
      <c r="N1327" t="s">
        <v>311</v>
      </c>
    </row>
    <row r="1328" spans="6:14" x14ac:dyDescent="0.2">
      <c r="F1328">
        <v>1352</v>
      </c>
      <c r="G1328">
        <v>70</v>
      </c>
      <c r="H1328" s="18">
        <v>171000</v>
      </c>
      <c r="I1328" t="s">
        <v>311</v>
      </c>
      <c r="K1328">
        <v>1356</v>
      </c>
      <c r="L1328">
        <v>10192</v>
      </c>
      <c r="M1328">
        <v>170000</v>
      </c>
      <c r="N1328" t="s">
        <v>311</v>
      </c>
    </row>
    <row r="1329" spans="6:14" x14ac:dyDescent="0.2">
      <c r="F1329">
        <v>1353</v>
      </c>
      <c r="G1329">
        <v>50</v>
      </c>
      <c r="H1329" s="18">
        <v>134900</v>
      </c>
      <c r="I1329" t="s">
        <v>311</v>
      </c>
      <c r="K1329">
        <v>1357</v>
      </c>
      <c r="L1329">
        <v>9477</v>
      </c>
      <c r="M1329">
        <v>110000</v>
      </c>
      <c r="N1329" t="s">
        <v>311</v>
      </c>
    </row>
    <row r="1330" spans="6:14" x14ac:dyDescent="0.2">
      <c r="F1330">
        <v>1355</v>
      </c>
      <c r="G1330">
        <v>69</v>
      </c>
      <c r="H1330" s="18">
        <v>235000</v>
      </c>
      <c r="I1330" t="s">
        <v>311</v>
      </c>
      <c r="K1330">
        <v>1358</v>
      </c>
      <c r="L1330">
        <v>12537</v>
      </c>
      <c r="M1330">
        <v>149900</v>
      </c>
      <c r="N1330" t="s">
        <v>311</v>
      </c>
    </row>
    <row r="1331" spans="6:14" x14ac:dyDescent="0.2">
      <c r="F1331">
        <v>1356</v>
      </c>
      <c r="G1331">
        <v>102</v>
      </c>
      <c r="H1331" s="18">
        <v>170000</v>
      </c>
      <c r="I1331" t="s">
        <v>311</v>
      </c>
      <c r="K1331">
        <v>1359</v>
      </c>
      <c r="L1331">
        <v>2117</v>
      </c>
      <c r="M1331">
        <v>177500</v>
      </c>
      <c r="N1331" t="s">
        <v>311</v>
      </c>
    </row>
    <row r="1332" spans="6:14" x14ac:dyDescent="0.2">
      <c r="F1332">
        <v>1357</v>
      </c>
      <c r="G1332">
        <v>69</v>
      </c>
      <c r="H1332" s="18">
        <v>110000</v>
      </c>
      <c r="I1332" t="s">
        <v>311</v>
      </c>
      <c r="K1332">
        <v>1360</v>
      </c>
      <c r="L1332">
        <v>16737</v>
      </c>
      <c r="M1332">
        <v>315000</v>
      </c>
      <c r="N1332" t="s">
        <v>311</v>
      </c>
    </row>
    <row r="1333" spans="6:14" x14ac:dyDescent="0.2">
      <c r="F1333">
        <v>1358</v>
      </c>
      <c r="G1333">
        <v>69</v>
      </c>
      <c r="H1333" s="18">
        <v>149900</v>
      </c>
      <c r="I1333" t="s">
        <v>311</v>
      </c>
      <c r="K1333">
        <v>1361</v>
      </c>
      <c r="L1333">
        <v>9842</v>
      </c>
      <c r="M1333">
        <v>189000</v>
      </c>
      <c r="N1333" t="s">
        <v>311</v>
      </c>
    </row>
    <row r="1334" spans="6:14" x14ac:dyDescent="0.2">
      <c r="F1334">
        <v>1359</v>
      </c>
      <c r="G1334">
        <v>69</v>
      </c>
      <c r="H1334" s="18">
        <v>177500</v>
      </c>
      <c r="I1334" t="s">
        <v>311</v>
      </c>
      <c r="K1334">
        <v>1362</v>
      </c>
      <c r="L1334">
        <v>16158</v>
      </c>
      <c r="M1334">
        <v>260000</v>
      </c>
      <c r="N1334" t="s">
        <v>311</v>
      </c>
    </row>
    <row r="1335" spans="6:14" x14ac:dyDescent="0.2">
      <c r="F1335">
        <v>1360</v>
      </c>
      <c r="G1335">
        <v>129</v>
      </c>
      <c r="H1335" s="18">
        <v>315000</v>
      </c>
      <c r="I1335" t="s">
        <v>311</v>
      </c>
      <c r="K1335">
        <v>1363</v>
      </c>
      <c r="L1335">
        <v>12513</v>
      </c>
      <c r="M1335">
        <v>104900</v>
      </c>
      <c r="N1335" t="s">
        <v>311</v>
      </c>
    </row>
    <row r="1336" spans="6:14" x14ac:dyDescent="0.2">
      <c r="F1336">
        <v>1361</v>
      </c>
      <c r="G1336">
        <v>51</v>
      </c>
      <c r="H1336" s="18">
        <v>189000</v>
      </c>
      <c r="I1336" t="s">
        <v>311</v>
      </c>
      <c r="K1336">
        <v>1364</v>
      </c>
      <c r="L1336">
        <v>8499</v>
      </c>
      <c r="M1336">
        <v>156932</v>
      </c>
      <c r="N1336" t="s">
        <v>311</v>
      </c>
    </row>
    <row r="1337" spans="6:14" x14ac:dyDescent="0.2">
      <c r="F1337">
        <v>1362</v>
      </c>
      <c r="G1337">
        <v>124</v>
      </c>
      <c r="H1337" s="18">
        <v>260000</v>
      </c>
      <c r="I1337" t="s">
        <v>311</v>
      </c>
      <c r="K1337">
        <v>1365</v>
      </c>
      <c r="L1337">
        <v>3180</v>
      </c>
      <c r="M1337">
        <v>144152</v>
      </c>
      <c r="N1337" t="s">
        <v>311</v>
      </c>
    </row>
    <row r="1338" spans="6:14" x14ac:dyDescent="0.2">
      <c r="F1338">
        <v>1363</v>
      </c>
      <c r="G1338">
        <v>69</v>
      </c>
      <c r="H1338" s="18">
        <v>104900</v>
      </c>
      <c r="I1338" t="s">
        <v>311</v>
      </c>
      <c r="K1338">
        <v>1366</v>
      </c>
      <c r="L1338">
        <v>7500</v>
      </c>
      <c r="M1338">
        <v>216000</v>
      </c>
      <c r="N1338" t="s">
        <v>311</v>
      </c>
    </row>
    <row r="1339" spans="6:14" x14ac:dyDescent="0.2">
      <c r="F1339">
        <v>1364</v>
      </c>
      <c r="G1339">
        <v>73</v>
      </c>
      <c r="H1339" s="18">
        <v>156932</v>
      </c>
      <c r="I1339" t="s">
        <v>311</v>
      </c>
      <c r="K1339">
        <v>1367</v>
      </c>
      <c r="L1339">
        <v>9179</v>
      </c>
      <c r="M1339">
        <v>193000</v>
      </c>
      <c r="N1339" t="s">
        <v>311</v>
      </c>
    </row>
    <row r="1340" spans="6:14" x14ac:dyDescent="0.2">
      <c r="F1340">
        <v>1365</v>
      </c>
      <c r="G1340">
        <v>30</v>
      </c>
      <c r="H1340" s="18">
        <v>144152</v>
      </c>
      <c r="I1340" t="s">
        <v>311</v>
      </c>
      <c r="K1340">
        <v>1368</v>
      </c>
      <c r="L1340">
        <v>2665</v>
      </c>
      <c r="M1340">
        <v>127000</v>
      </c>
      <c r="N1340" t="s">
        <v>311</v>
      </c>
    </row>
    <row r="1341" spans="6:14" x14ac:dyDescent="0.2">
      <c r="F1341">
        <v>1366</v>
      </c>
      <c r="G1341">
        <v>69</v>
      </c>
      <c r="H1341" s="18">
        <v>216000</v>
      </c>
      <c r="I1341" t="s">
        <v>311</v>
      </c>
      <c r="K1341">
        <v>1369</v>
      </c>
      <c r="L1341">
        <v>4435</v>
      </c>
      <c r="M1341">
        <v>144000</v>
      </c>
      <c r="N1341" t="s">
        <v>311</v>
      </c>
    </row>
    <row r="1342" spans="6:14" x14ac:dyDescent="0.2">
      <c r="F1342">
        <v>1367</v>
      </c>
      <c r="G1342">
        <v>68</v>
      </c>
      <c r="H1342" s="18">
        <v>193000</v>
      </c>
      <c r="I1342" t="s">
        <v>311</v>
      </c>
      <c r="K1342">
        <v>1370</v>
      </c>
      <c r="L1342">
        <v>10635</v>
      </c>
      <c r="M1342">
        <v>232000</v>
      </c>
      <c r="N1342" t="s">
        <v>311</v>
      </c>
    </row>
    <row r="1343" spans="6:14" x14ac:dyDescent="0.2">
      <c r="F1343">
        <v>1368</v>
      </c>
      <c r="G1343">
        <v>41</v>
      </c>
      <c r="H1343" s="18">
        <v>127000</v>
      </c>
      <c r="I1343" t="s">
        <v>311</v>
      </c>
      <c r="K1343">
        <v>1371</v>
      </c>
      <c r="L1343">
        <v>5400</v>
      </c>
      <c r="M1343">
        <v>105000</v>
      </c>
      <c r="N1343" t="s">
        <v>311</v>
      </c>
    </row>
    <row r="1344" spans="6:14" x14ac:dyDescent="0.2">
      <c r="F1344">
        <v>1369</v>
      </c>
      <c r="G1344">
        <v>69</v>
      </c>
      <c r="H1344" s="18">
        <v>144000</v>
      </c>
      <c r="I1344" t="s">
        <v>311</v>
      </c>
      <c r="K1344">
        <v>1372</v>
      </c>
      <c r="L1344">
        <v>9600</v>
      </c>
      <c r="M1344">
        <v>165500</v>
      </c>
      <c r="N1344" t="s">
        <v>311</v>
      </c>
    </row>
    <row r="1345" spans="6:14" x14ac:dyDescent="0.2">
      <c r="F1345">
        <v>1370</v>
      </c>
      <c r="G1345">
        <v>48</v>
      </c>
      <c r="H1345" s="18">
        <v>232000</v>
      </c>
      <c r="I1345" t="s">
        <v>311</v>
      </c>
      <c r="K1345">
        <v>1373</v>
      </c>
      <c r="L1345">
        <v>9750</v>
      </c>
      <c r="M1345">
        <v>274300</v>
      </c>
      <c r="N1345" t="s">
        <v>311</v>
      </c>
    </row>
    <row r="1346" spans="6:14" x14ac:dyDescent="0.2">
      <c r="F1346">
        <v>1371</v>
      </c>
      <c r="G1346">
        <v>90</v>
      </c>
      <c r="H1346" s="18">
        <v>105000</v>
      </c>
      <c r="I1346" t="s">
        <v>311</v>
      </c>
      <c r="K1346">
        <v>1374</v>
      </c>
      <c r="L1346">
        <v>11400</v>
      </c>
      <c r="M1346">
        <v>466500</v>
      </c>
      <c r="N1346" t="s">
        <v>311</v>
      </c>
    </row>
    <row r="1347" spans="6:14" x14ac:dyDescent="0.2">
      <c r="F1347">
        <v>1372</v>
      </c>
      <c r="G1347">
        <v>80</v>
      </c>
      <c r="H1347" s="18">
        <v>165500</v>
      </c>
      <c r="I1347" t="s">
        <v>311</v>
      </c>
      <c r="K1347">
        <v>1375</v>
      </c>
      <c r="L1347">
        <v>10625</v>
      </c>
      <c r="M1347">
        <v>250000</v>
      </c>
      <c r="N1347" t="s">
        <v>311</v>
      </c>
    </row>
    <row r="1348" spans="6:14" x14ac:dyDescent="0.2">
      <c r="F1348">
        <v>1373</v>
      </c>
      <c r="G1348">
        <v>75</v>
      </c>
      <c r="H1348" s="18">
        <v>274300</v>
      </c>
      <c r="I1348" t="s">
        <v>311</v>
      </c>
      <c r="K1348">
        <v>1376</v>
      </c>
      <c r="L1348">
        <v>10991</v>
      </c>
      <c r="M1348">
        <v>239000</v>
      </c>
      <c r="N1348" t="s">
        <v>311</v>
      </c>
    </row>
    <row r="1349" spans="6:14" x14ac:dyDescent="0.2">
      <c r="F1349">
        <v>1375</v>
      </c>
      <c r="G1349">
        <v>85</v>
      </c>
      <c r="H1349" s="18">
        <v>250000</v>
      </c>
      <c r="I1349" t="s">
        <v>311</v>
      </c>
      <c r="K1349">
        <v>1377</v>
      </c>
      <c r="L1349">
        <v>6292</v>
      </c>
      <c r="M1349">
        <v>91000</v>
      </c>
      <c r="N1349" t="s">
        <v>311</v>
      </c>
    </row>
    <row r="1350" spans="6:14" x14ac:dyDescent="0.2">
      <c r="F1350">
        <v>1376</v>
      </c>
      <c r="G1350">
        <v>89</v>
      </c>
      <c r="H1350" s="18">
        <v>239000</v>
      </c>
      <c r="I1350" t="s">
        <v>311</v>
      </c>
      <c r="K1350">
        <v>1378</v>
      </c>
      <c r="L1350">
        <v>10998</v>
      </c>
      <c r="M1350">
        <v>117000</v>
      </c>
      <c r="N1350" t="s">
        <v>311</v>
      </c>
    </row>
    <row r="1351" spans="6:14" x14ac:dyDescent="0.2">
      <c r="F1351">
        <v>1377</v>
      </c>
      <c r="G1351">
        <v>52</v>
      </c>
      <c r="H1351" s="18">
        <v>91000</v>
      </c>
      <c r="I1351" t="s">
        <v>311</v>
      </c>
      <c r="K1351">
        <v>1379</v>
      </c>
      <c r="L1351">
        <v>1953</v>
      </c>
      <c r="M1351">
        <v>83000</v>
      </c>
      <c r="N1351" t="s">
        <v>311</v>
      </c>
    </row>
    <row r="1352" spans="6:14" x14ac:dyDescent="0.2">
      <c r="F1352">
        <v>1378</v>
      </c>
      <c r="G1352">
        <v>60</v>
      </c>
      <c r="H1352" s="18">
        <v>117000</v>
      </c>
      <c r="I1352" t="s">
        <v>311</v>
      </c>
      <c r="K1352">
        <v>1380</v>
      </c>
      <c r="L1352">
        <v>9735</v>
      </c>
      <c r="M1352">
        <v>167500</v>
      </c>
      <c r="N1352" t="s">
        <v>311</v>
      </c>
    </row>
    <row r="1353" spans="6:14" x14ac:dyDescent="0.2">
      <c r="F1353">
        <v>1379</v>
      </c>
      <c r="G1353">
        <v>21</v>
      </c>
      <c r="H1353" s="18">
        <v>83000</v>
      </c>
      <c r="I1353" t="s">
        <v>311</v>
      </c>
      <c r="K1353">
        <v>1381</v>
      </c>
      <c r="L1353">
        <v>8212</v>
      </c>
      <c r="M1353">
        <v>58500</v>
      </c>
      <c r="N1353" t="s">
        <v>311</v>
      </c>
    </row>
    <row r="1354" spans="6:14" x14ac:dyDescent="0.2">
      <c r="F1354">
        <v>1380</v>
      </c>
      <c r="G1354">
        <v>73</v>
      </c>
      <c r="H1354" s="18">
        <v>167500</v>
      </c>
      <c r="I1354" t="s">
        <v>311</v>
      </c>
      <c r="K1354">
        <v>1382</v>
      </c>
      <c r="L1354">
        <v>12925</v>
      </c>
      <c r="M1354">
        <v>237500</v>
      </c>
      <c r="N1354" t="s">
        <v>311</v>
      </c>
    </row>
    <row r="1355" spans="6:14" x14ac:dyDescent="0.2">
      <c r="F1355">
        <v>1381</v>
      </c>
      <c r="G1355">
        <v>45</v>
      </c>
      <c r="H1355" s="18">
        <v>58500</v>
      </c>
      <c r="I1355" t="s">
        <v>311</v>
      </c>
      <c r="K1355">
        <v>1383</v>
      </c>
      <c r="L1355">
        <v>7200</v>
      </c>
      <c r="M1355">
        <v>157000</v>
      </c>
      <c r="N1355" t="s">
        <v>311</v>
      </c>
    </row>
    <row r="1356" spans="6:14" x14ac:dyDescent="0.2">
      <c r="F1356">
        <v>1382</v>
      </c>
      <c r="G1356">
        <v>69</v>
      </c>
      <c r="H1356" s="18">
        <v>237500</v>
      </c>
      <c r="I1356" t="s">
        <v>311</v>
      </c>
      <c r="K1356">
        <v>1385</v>
      </c>
      <c r="L1356">
        <v>9060</v>
      </c>
      <c r="M1356">
        <v>105000</v>
      </c>
      <c r="N1356" t="s">
        <v>311</v>
      </c>
    </row>
    <row r="1357" spans="6:14" x14ac:dyDescent="0.2">
      <c r="F1357">
        <v>1383</v>
      </c>
      <c r="G1357">
        <v>60</v>
      </c>
      <c r="H1357" s="18">
        <v>157000</v>
      </c>
      <c r="I1357" t="s">
        <v>311</v>
      </c>
      <c r="K1357">
        <v>1386</v>
      </c>
      <c r="L1357">
        <v>5436</v>
      </c>
      <c r="M1357">
        <v>125500</v>
      </c>
      <c r="N1357" t="s">
        <v>311</v>
      </c>
    </row>
    <row r="1358" spans="6:14" x14ac:dyDescent="0.2">
      <c r="F1358">
        <v>1384</v>
      </c>
      <c r="G1358">
        <v>69</v>
      </c>
      <c r="H1358" s="18">
        <v>112000</v>
      </c>
      <c r="I1358" t="s">
        <v>311</v>
      </c>
      <c r="K1358">
        <v>1387</v>
      </c>
      <c r="L1358">
        <v>16692</v>
      </c>
      <c r="M1358">
        <v>250000</v>
      </c>
      <c r="N1358" t="s">
        <v>311</v>
      </c>
    </row>
    <row r="1359" spans="6:14" x14ac:dyDescent="0.2">
      <c r="F1359">
        <v>1385</v>
      </c>
      <c r="G1359">
        <v>60</v>
      </c>
      <c r="H1359" s="18">
        <v>105000</v>
      </c>
      <c r="I1359" t="s">
        <v>311</v>
      </c>
      <c r="K1359">
        <v>1388</v>
      </c>
      <c r="L1359">
        <v>8520</v>
      </c>
      <c r="M1359">
        <v>136000</v>
      </c>
      <c r="N1359" t="s">
        <v>311</v>
      </c>
    </row>
    <row r="1360" spans="6:14" x14ac:dyDescent="0.2">
      <c r="F1360">
        <v>1386</v>
      </c>
      <c r="G1360">
        <v>40</v>
      </c>
      <c r="H1360" s="18">
        <v>125500</v>
      </c>
      <c r="I1360" t="s">
        <v>311</v>
      </c>
      <c r="K1360">
        <v>1389</v>
      </c>
      <c r="L1360">
        <v>14892</v>
      </c>
      <c r="M1360">
        <v>377500</v>
      </c>
      <c r="N1360" t="s">
        <v>311</v>
      </c>
    </row>
    <row r="1361" spans="6:14" x14ac:dyDescent="0.2">
      <c r="F1361">
        <v>1387</v>
      </c>
      <c r="G1361">
        <v>80</v>
      </c>
      <c r="H1361" s="18">
        <v>250000</v>
      </c>
      <c r="I1361" t="s">
        <v>311</v>
      </c>
      <c r="K1361">
        <v>1390</v>
      </c>
      <c r="L1361">
        <v>6000</v>
      </c>
      <c r="M1361">
        <v>131000</v>
      </c>
      <c r="N1361" t="s">
        <v>311</v>
      </c>
    </row>
    <row r="1362" spans="6:14" x14ac:dyDescent="0.2">
      <c r="F1362">
        <v>1388</v>
      </c>
      <c r="G1362">
        <v>60</v>
      </c>
      <c r="H1362" s="18">
        <v>136000</v>
      </c>
      <c r="I1362" t="s">
        <v>311</v>
      </c>
      <c r="K1362">
        <v>1391</v>
      </c>
      <c r="L1362">
        <v>9100</v>
      </c>
      <c r="M1362">
        <v>235000</v>
      </c>
      <c r="N1362" t="s">
        <v>311</v>
      </c>
    </row>
    <row r="1363" spans="6:14" x14ac:dyDescent="0.2">
      <c r="F1363">
        <v>1390</v>
      </c>
      <c r="G1363">
        <v>60</v>
      </c>
      <c r="H1363" s="18">
        <v>131000</v>
      </c>
      <c r="I1363" t="s">
        <v>311</v>
      </c>
      <c r="K1363">
        <v>1392</v>
      </c>
      <c r="L1363">
        <v>8944</v>
      </c>
      <c r="M1363">
        <v>124000</v>
      </c>
      <c r="N1363" t="s">
        <v>311</v>
      </c>
    </row>
    <row r="1364" spans="6:14" x14ac:dyDescent="0.2">
      <c r="F1364">
        <v>1391</v>
      </c>
      <c r="G1364">
        <v>70</v>
      </c>
      <c r="H1364" s="18">
        <v>235000</v>
      </c>
      <c r="I1364" t="s">
        <v>311</v>
      </c>
      <c r="K1364">
        <v>1393</v>
      </c>
      <c r="L1364">
        <v>7838</v>
      </c>
      <c r="M1364">
        <v>123000</v>
      </c>
      <c r="N1364" t="s">
        <v>311</v>
      </c>
    </row>
    <row r="1365" spans="6:14" x14ac:dyDescent="0.2">
      <c r="F1365">
        <v>1392</v>
      </c>
      <c r="G1365">
        <v>65</v>
      </c>
      <c r="H1365" s="18">
        <v>124000</v>
      </c>
      <c r="I1365" t="s">
        <v>311</v>
      </c>
      <c r="K1365">
        <v>1394</v>
      </c>
      <c r="L1365">
        <v>10800</v>
      </c>
      <c r="M1365">
        <v>163000</v>
      </c>
      <c r="N1365" t="s">
        <v>311</v>
      </c>
    </row>
    <row r="1366" spans="6:14" x14ac:dyDescent="0.2">
      <c r="F1366">
        <v>1393</v>
      </c>
      <c r="G1366">
        <v>68</v>
      </c>
      <c r="H1366" s="18">
        <v>123000</v>
      </c>
      <c r="I1366" t="s">
        <v>311</v>
      </c>
      <c r="K1366">
        <v>1395</v>
      </c>
      <c r="L1366">
        <v>4045</v>
      </c>
      <c r="M1366">
        <v>246578</v>
      </c>
      <c r="N1366" t="s">
        <v>311</v>
      </c>
    </row>
    <row r="1367" spans="6:14" x14ac:dyDescent="0.2">
      <c r="F1367">
        <v>1394</v>
      </c>
      <c r="G1367">
        <v>60</v>
      </c>
      <c r="H1367" s="18">
        <v>163000</v>
      </c>
      <c r="I1367" t="s">
        <v>311</v>
      </c>
      <c r="K1367">
        <v>1396</v>
      </c>
      <c r="L1367">
        <v>12665</v>
      </c>
      <c r="M1367">
        <v>281213</v>
      </c>
      <c r="N1367" t="s">
        <v>311</v>
      </c>
    </row>
    <row r="1368" spans="6:14" x14ac:dyDescent="0.2">
      <c r="F1368">
        <v>1395</v>
      </c>
      <c r="G1368">
        <v>53</v>
      </c>
      <c r="H1368" s="18">
        <v>246578</v>
      </c>
      <c r="I1368" t="s">
        <v>311</v>
      </c>
      <c r="K1368">
        <v>1398</v>
      </c>
      <c r="L1368">
        <v>6120</v>
      </c>
      <c r="M1368">
        <v>137500</v>
      </c>
      <c r="N1368" t="s">
        <v>311</v>
      </c>
    </row>
    <row r="1369" spans="6:14" x14ac:dyDescent="0.2">
      <c r="F1369">
        <v>1396</v>
      </c>
      <c r="G1369">
        <v>88</v>
      </c>
      <c r="H1369" s="18">
        <v>281213</v>
      </c>
      <c r="I1369" t="s">
        <v>311</v>
      </c>
      <c r="K1369">
        <v>1399</v>
      </c>
      <c r="L1369">
        <v>7200</v>
      </c>
      <c r="M1369">
        <v>138000</v>
      </c>
      <c r="N1369" t="s">
        <v>311</v>
      </c>
    </row>
    <row r="1370" spans="6:14" x14ac:dyDescent="0.2">
      <c r="F1370">
        <v>1397</v>
      </c>
      <c r="G1370">
        <v>69</v>
      </c>
      <c r="H1370" s="18">
        <v>160000</v>
      </c>
      <c r="I1370" t="s">
        <v>311</v>
      </c>
      <c r="K1370">
        <v>1400</v>
      </c>
      <c r="L1370">
        <v>6171</v>
      </c>
      <c r="M1370">
        <v>137450</v>
      </c>
      <c r="N1370" t="s">
        <v>311</v>
      </c>
    </row>
    <row r="1371" spans="6:14" x14ac:dyDescent="0.2">
      <c r="F1371">
        <v>1398</v>
      </c>
      <c r="G1371">
        <v>51</v>
      </c>
      <c r="H1371" s="18">
        <v>137500</v>
      </c>
      <c r="I1371" t="s">
        <v>311</v>
      </c>
      <c r="K1371">
        <v>1401</v>
      </c>
      <c r="L1371">
        <v>6000</v>
      </c>
      <c r="M1371">
        <v>120000</v>
      </c>
      <c r="N1371" t="s">
        <v>311</v>
      </c>
    </row>
    <row r="1372" spans="6:14" x14ac:dyDescent="0.2">
      <c r="F1372">
        <v>1399</v>
      </c>
      <c r="G1372">
        <v>60</v>
      </c>
      <c r="H1372" s="18">
        <v>138000</v>
      </c>
      <c r="I1372" t="s">
        <v>311</v>
      </c>
      <c r="K1372">
        <v>1402</v>
      </c>
      <c r="L1372">
        <v>7415</v>
      </c>
      <c r="M1372">
        <v>193000</v>
      </c>
      <c r="N1372" t="s">
        <v>311</v>
      </c>
    </row>
    <row r="1373" spans="6:14" x14ac:dyDescent="0.2">
      <c r="F1373">
        <v>1400</v>
      </c>
      <c r="G1373">
        <v>51</v>
      </c>
      <c r="H1373" s="18">
        <v>137450</v>
      </c>
      <c r="I1373" t="s">
        <v>311</v>
      </c>
      <c r="K1373">
        <v>1403</v>
      </c>
      <c r="L1373">
        <v>6762</v>
      </c>
      <c r="M1373">
        <v>193879</v>
      </c>
      <c r="N1373" t="s">
        <v>311</v>
      </c>
    </row>
    <row r="1374" spans="6:14" x14ac:dyDescent="0.2">
      <c r="F1374">
        <v>1401</v>
      </c>
      <c r="G1374">
        <v>50</v>
      </c>
      <c r="H1374" s="18">
        <v>120000</v>
      </c>
      <c r="I1374" t="s">
        <v>311</v>
      </c>
      <c r="K1374">
        <v>1404</v>
      </c>
      <c r="L1374">
        <v>15256</v>
      </c>
      <c r="M1374">
        <v>282922</v>
      </c>
      <c r="N1374" t="s">
        <v>311</v>
      </c>
    </row>
    <row r="1375" spans="6:14" x14ac:dyDescent="0.2">
      <c r="F1375">
        <v>1402</v>
      </c>
      <c r="G1375">
        <v>62</v>
      </c>
      <c r="H1375" s="18">
        <v>193000</v>
      </c>
      <c r="I1375" t="s">
        <v>311</v>
      </c>
      <c r="K1375">
        <v>1405</v>
      </c>
      <c r="L1375">
        <v>10410</v>
      </c>
      <c r="M1375">
        <v>105000</v>
      </c>
      <c r="N1375" t="s">
        <v>311</v>
      </c>
    </row>
    <row r="1376" spans="6:14" x14ac:dyDescent="0.2">
      <c r="F1376">
        <v>1403</v>
      </c>
      <c r="G1376">
        <v>64</v>
      </c>
      <c r="H1376" s="18">
        <v>193879</v>
      </c>
      <c r="I1376" t="s">
        <v>311</v>
      </c>
      <c r="K1376">
        <v>1406</v>
      </c>
      <c r="L1376">
        <v>3842</v>
      </c>
      <c r="M1376">
        <v>275000</v>
      </c>
      <c r="N1376" t="s">
        <v>311</v>
      </c>
    </row>
    <row r="1377" spans="6:14" x14ac:dyDescent="0.2">
      <c r="F1377">
        <v>1404</v>
      </c>
      <c r="G1377">
        <v>49</v>
      </c>
      <c r="H1377" s="18">
        <v>282922</v>
      </c>
      <c r="I1377" t="s">
        <v>311</v>
      </c>
      <c r="K1377">
        <v>1407</v>
      </c>
      <c r="L1377">
        <v>8445</v>
      </c>
      <c r="M1377">
        <v>133000</v>
      </c>
      <c r="N1377" t="s">
        <v>311</v>
      </c>
    </row>
    <row r="1378" spans="6:14" x14ac:dyDescent="0.2">
      <c r="F1378">
        <v>1405</v>
      </c>
      <c r="G1378">
        <v>60</v>
      </c>
      <c r="H1378" s="18">
        <v>105000</v>
      </c>
      <c r="I1378" t="s">
        <v>311</v>
      </c>
      <c r="K1378">
        <v>1408</v>
      </c>
      <c r="L1378">
        <v>8780</v>
      </c>
      <c r="M1378">
        <v>112000</v>
      </c>
      <c r="N1378" t="s">
        <v>311</v>
      </c>
    </row>
    <row r="1379" spans="6:14" x14ac:dyDescent="0.2">
      <c r="F1379">
        <v>1406</v>
      </c>
      <c r="G1379">
        <v>44</v>
      </c>
      <c r="H1379" s="18">
        <v>275000</v>
      </c>
      <c r="I1379" t="s">
        <v>311</v>
      </c>
      <c r="K1379">
        <v>1409</v>
      </c>
      <c r="L1379">
        <v>7740</v>
      </c>
      <c r="M1379">
        <v>125500</v>
      </c>
      <c r="N1379" t="s">
        <v>311</v>
      </c>
    </row>
    <row r="1380" spans="6:14" x14ac:dyDescent="0.2">
      <c r="F1380">
        <v>1407</v>
      </c>
      <c r="G1380">
        <v>70</v>
      </c>
      <c r="H1380" s="18">
        <v>133000</v>
      </c>
      <c r="I1380" t="s">
        <v>311</v>
      </c>
      <c r="K1380">
        <v>1411</v>
      </c>
      <c r="L1380">
        <v>12420</v>
      </c>
      <c r="M1380">
        <v>230000</v>
      </c>
      <c r="N1380" t="s">
        <v>311</v>
      </c>
    </row>
    <row r="1381" spans="6:14" x14ac:dyDescent="0.2">
      <c r="F1381">
        <v>1408</v>
      </c>
      <c r="G1381">
        <v>69</v>
      </c>
      <c r="H1381" s="18">
        <v>112000</v>
      </c>
      <c r="I1381" t="s">
        <v>311</v>
      </c>
      <c r="K1381">
        <v>1412</v>
      </c>
      <c r="L1381">
        <v>9600</v>
      </c>
      <c r="M1381">
        <v>140000</v>
      </c>
      <c r="N1381" t="s">
        <v>311</v>
      </c>
    </row>
    <row r="1382" spans="6:14" x14ac:dyDescent="0.2">
      <c r="F1382">
        <v>1409</v>
      </c>
      <c r="G1382">
        <v>60</v>
      </c>
      <c r="H1382" s="18">
        <v>125500</v>
      </c>
      <c r="I1382" t="s">
        <v>311</v>
      </c>
      <c r="K1382">
        <v>1413</v>
      </c>
      <c r="L1382">
        <v>7200</v>
      </c>
      <c r="M1382">
        <v>90000</v>
      </c>
      <c r="N1382" t="s">
        <v>311</v>
      </c>
    </row>
    <row r="1383" spans="6:14" x14ac:dyDescent="0.2">
      <c r="F1383">
        <v>1410</v>
      </c>
      <c r="G1383">
        <v>46</v>
      </c>
      <c r="H1383" s="18">
        <v>215000</v>
      </c>
      <c r="I1383" t="s">
        <v>311</v>
      </c>
      <c r="K1383">
        <v>1414</v>
      </c>
      <c r="L1383">
        <v>10994</v>
      </c>
      <c r="M1383">
        <v>257000</v>
      </c>
      <c r="N1383" t="s">
        <v>311</v>
      </c>
    </row>
    <row r="1384" spans="6:14" x14ac:dyDescent="0.2">
      <c r="F1384">
        <v>1411</v>
      </c>
      <c r="G1384">
        <v>79</v>
      </c>
      <c r="H1384" s="18">
        <v>230000</v>
      </c>
      <c r="I1384" t="s">
        <v>311</v>
      </c>
      <c r="K1384">
        <v>1415</v>
      </c>
      <c r="L1384">
        <v>13053</v>
      </c>
      <c r="M1384">
        <v>207000</v>
      </c>
      <c r="N1384" t="s">
        <v>311</v>
      </c>
    </row>
    <row r="1385" spans="6:14" x14ac:dyDescent="0.2">
      <c r="F1385">
        <v>1412</v>
      </c>
      <c r="G1385">
        <v>80</v>
      </c>
      <c r="H1385" s="18">
        <v>140000</v>
      </c>
      <c r="I1385" t="s">
        <v>311</v>
      </c>
      <c r="K1385">
        <v>1416</v>
      </c>
      <c r="L1385">
        <v>3635</v>
      </c>
      <c r="M1385">
        <v>175900</v>
      </c>
      <c r="N1385" t="s">
        <v>311</v>
      </c>
    </row>
    <row r="1386" spans="6:14" x14ac:dyDescent="0.2">
      <c r="F1386">
        <v>1413</v>
      </c>
      <c r="G1386">
        <v>60</v>
      </c>
      <c r="H1386" s="18">
        <v>90000</v>
      </c>
      <c r="I1386" t="s">
        <v>311</v>
      </c>
      <c r="K1386">
        <v>1417</v>
      </c>
      <c r="L1386">
        <v>11340</v>
      </c>
      <c r="M1386">
        <v>122500</v>
      </c>
      <c r="N1386" t="s">
        <v>311</v>
      </c>
    </row>
    <row r="1387" spans="6:14" x14ac:dyDescent="0.2">
      <c r="F1387">
        <v>1414</v>
      </c>
      <c r="G1387">
        <v>88</v>
      </c>
      <c r="H1387" s="18">
        <v>257000</v>
      </c>
      <c r="I1387" t="s">
        <v>311</v>
      </c>
      <c r="K1387">
        <v>1418</v>
      </c>
      <c r="L1387">
        <v>16545</v>
      </c>
      <c r="M1387">
        <v>340000</v>
      </c>
      <c r="N1387" t="s">
        <v>311</v>
      </c>
    </row>
    <row r="1388" spans="6:14" x14ac:dyDescent="0.2">
      <c r="F1388">
        <v>1415</v>
      </c>
      <c r="G1388">
        <v>64</v>
      </c>
      <c r="H1388" s="18">
        <v>207000</v>
      </c>
      <c r="I1388" t="s">
        <v>311</v>
      </c>
      <c r="K1388">
        <v>1419</v>
      </c>
      <c r="L1388">
        <v>9204</v>
      </c>
      <c r="M1388">
        <v>124000</v>
      </c>
      <c r="N1388" t="s">
        <v>311</v>
      </c>
    </row>
    <row r="1389" spans="6:14" x14ac:dyDescent="0.2">
      <c r="F1389">
        <v>1416</v>
      </c>
      <c r="G1389">
        <v>51</v>
      </c>
      <c r="H1389" s="18">
        <v>175900</v>
      </c>
      <c r="I1389" t="s">
        <v>311</v>
      </c>
      <c r="K1389">
        <v>1420</v>
      </c>
      <c r="L1389">
        <v>16381</v>
      </c>
      <c r="M1389">
        <v>223000</v>
      </c>
      <c r="N1389" t="s">
        <v>311</v>
      </c>
    </row>
    <row r="1390" spans="6:14" x14ac:dyDescent="0.2">
      <c r="F1390">
        <v>1417</v>
      </c>
      <c r="G1390">
        <v>60</v>
      </c>
      <c r="H1390" s="18">
        <v>122500</v>
      </c>
      <c r="I1390" t="s">
        <v>311</v>
      </c>
      <c r="K1390">
        <v>1421</v>
      </c>
      <c r="L1390">
        <v>11700</v>
      </c>
      <c r="M1390">
        <v>179900</v>
      </c>
      <c r="N1390" t="s">
        <v>311</v>
      </c>
    </row>
    <row r="1391" spans="6:14" x14ac:dyDescent="0.2">
      <c r="F1391">
        <v>1418</v>
      </c>
      <c r="G1391">
        <v>69</v>
      </c>
      <c r="H1391" s="18">
        <v>340000</v>
      </c>
      <c r="I1391" t="s">
        <v>311</v>
      </c>
      <c r="K1391">
        <v>1422</v>
      </c>
      <c r="L1391">
        <v>4043</v>
      </c>
      <c r="M1391">
        <v>127500</v>
      </c>
      <c r="N1391" t="s">
        <v>311</v>
      </c>
    </row>
    <row r="1392" spans="6:14" x14ac:dyDescent="0.2">
      <c r="F1392">
        <v>1419</v>
      </c>
      <c r="G1392">
        <v>71</v>
      </c>
      <c r="H1392" s="18">
        <v>124000</v>
      </c>
      <c r="I1392" t="s">
        <v>311</v>
      </c>
      <c r="K1392">
        <v>1423</v>
      </c>
      <c r="L1392">
        <v>4435</v>
      </c>
      <c r="M1392">
        <v>136500</v>
      </c>
      <c r="N1392" t="s">
        <v>311</v>
      </c>
    </row>
    <row r="1393" spans="6:14" x14ac:dyDescent="0.2">
      <c r="F1393">
        <v>1420</v>
      </c>
      <c r="G1393">
        <v>69</v>
      </c>
      <c r="H1393" s="18">
        <v>223000</v>
      </c>
      <c r="I1393" t="s">
        <v>311</v>
      </c>
      <c r="K1393">
        <v>1425</v>
      </c>
      <c r="L1393">
        <v>9503</v>
      </c>
      <c r="M1393">
        <v>144000</v>
      </c>
      <c r="N1393" t="s">
        <v>311</v>
      </c>
    </row>
    <row r="1394" spans="6:14" x14ac:dyDescent="0.2">
      <c r="F1394">
        <v>1421</v>
      </c>
      <c r="G1394">
        <v>90</v>
      </c>
      <c r="H1394" s="18">
        <v>179900</v>
      </c>
      <c r="I1394" t="s">
        <v>311</v>
      </c>
      <c r="K1394">
        <v>1426</v>
      </c>
      <c r="L1394">
        <v>10721</v>
      </c>
      <c r="M1394">
        <v>142000</v>
      </c>
      <c r="N1394" t="s">
        <v>311</v>
      </c>
    </row>
    <row r="1395" spans="6:14" x14ac:dyDescent="0.2">
      <c r="F1395">
        <v>1422</v>
      </c>
      <c r="G1395">
        <v>53</v>
      </c>
      <c r="H1395" s="18">
        <v>127500</v>
      </c>
      <c r="I1395" t="s">
        <v>311</v>
      </c>
      <c r="K1395">
        <v>1427</v>
      </c>
      <c r="L1395">
        <v>10944</v>
      </c>
      <c r="M1395">
        <v>271000</v>
      </c>
      <c r="N1395" t="s">
        <v>311</v>
      </c>
    </row>
    <row r="1396" spans="6:14" x14ac:dyDescent="0.2">
      <c r="F1396">
        <v>1423</v>
      </c>
      <c r="G1396">
        <v>37</v>
      </c>
      <c r="H1396" s="18">
        <v>136500</v>
      </c>
      <c r="I1396" t="s">
        <v>311</v>
      </c>
      <c r="K1396">
        <v>1428</v>
      </c>
      <c r="L1396">
        <v>10930</v>
      </c>
      <c r="M1396">
        <v>140000</v>
      </c>
      <c r="N1396" t="s">
        <v>311</v>
      </c>
    </row>
    <row r="1397" spans="6:14" x14ac:dyDescent="0.2">
      <c r="F1397">
        <v>1424</v>
      </c>
      <c r="G1397">
        <v>69</v>
      </c>
      <c r="H1397" s="18">
        <v>274970</v>
      </c>
      <c r="I1397" t="s">
        <v>311</v>
      </c>
      <c r="K1397">
        <v>1429</v>
      </c>
      <c r="L1397">
        <v>7200</v>
      </c>
      <c r="M1397">
        <v>119000</v>
      </c>
      <c r="N1397" t="s">
        <v>311</v>
      </c>
    </row>
    <row r="1398" spans="6:14" x14ac:dyDescent="0.2">
      <c r="F1398">
        <v>1425</v>
      </c>
      <c r="G1398">
        <v>69</v>
      </c>
      <c r="H1398" s="18">
        <v>144000</v>
      </c>
      <c r="I1398" t="s">
        <v>311</v>
      </c>
      <c r="K1398">
        <v>1430</v>
      </c>
      <c r="L1398">
        <v>12546</v>
      </c>
      <c r="M1398">
        <v>182900</v>
      </c>
      <c r="N1398" t="s">
        <v>311</v>
      </c>
    </row>
    <row r="1399" spans="6:14" x14ac:dyDescent="0.2">
      <c r="F1399">
        <v>1426</v>
      </c>
      <c r="G1399">
        <v>80</v>
      </c>
      <c r="H1399" s="18">
        <v>142000</v>
      </c>
      <c r="I1399" t="s">
        <v>311</v>
      </c>
      <c r="K1399">
        <v>1432</v>
      </c>
      <c r="L1399">
        <v>4928</v>
      </c>
      <c r="M1399">
        <v>143750</v>
      </c>
      <c r="N1399" t="s">
        <v>311</v>
      </c>
    </row>
    <row r="1400" spans="6:14" x14ac:dyDescent="0.2">
      <c r="F1400">
        <v>1427</v>
      </c>
      <c r="G1400">
        <v>81</v>
      </c>
      <c r="H1400" s="18">
        <v>271000</v>
      </c>
      <c r="I1400" t="s">
        <v>311</v>
      </c>
      <c r="K1400">
        <v>1433</v>
      </c>
      <c r="L1400">
        <v>10800</v>
      </c>
      <c r="M1400">
        <v>64500</v>
      </c>
      <c r="N1400" t="s">
        <v>311</v>
      </c>
    </row>
    <row r="1401" spans="6:14" x14ac:dyDescent="0.2">
      <c r="F1401">
        <v>1428</v>
      </c>
      <c r="G1401">
        <v>60</v>
      </c>
      <c r="H1401" s="18">
        <v>140000</v>
      </c>
      <c r="I1401" t="s">
        <v>311</v>
      </c>
      <c r="K1401">
        <v>1434</v>
      </c>
      <c r="L1401">
        <v>10261</v>
      </c>
      <c r="M1401">
        <v>186500</v>
      </c>
      <c r="N1401" t="s">
        <v>311</v>
      </c>
    </row>
    <row r="1402" spans="6:14" x14ac:dyDescent="0.2">
      <c r="F1402">
        <v>1429</v>
      </c>
      <c r="G1402">
        <v>60</v>
      </c>
      <c r="H1402" s="18">
        <v>119000</v>
      </c>
      <c r="I1402" t="s">
        <v>311</v>
      </c>
      <c r="K1402">
        <v>1435</v>
      </c>
      <c r="L1402">
        <v>17400</v>
      </c>
      <c r="M1402">
        <v>160000</v>
      </c>
      <c r="N1402" t="s">
        <v>311</v>
      </c>
    </row>
    <row r="1403" spans="6:14" x14ac:dyDescent="0.2">
      <c r="F1403">
        <v>1430</v>
      </c>
      <c r="G1403">
        <v>69</v>
      </c>
      <c r="H1403" s="18">
        <v>182900</v>
      </c>
      <c r="I1403" t="s">
        <v>311</v>
      </c>
      <c r="K1403">
        <v>1436</v>
      </c>
      <c r="L1403">
        <v>8400</v>
      </c>
      <c r="M1403">
        <v>174000</v>
      </c>
      <c r="N1403" t="s">
        <v>311</v>
      </c>
    </row>
    <row r="1404" spans="6:14" x14ac:dyDescent="0.2">
      <c r="F1404">
        <v>1431</v>
      </c>
      <c r="G1404">
        <v>60</v>
      </c>
      <c r="H1404" s="18">
        <v>192140</v>
      </c>
      <c r="I1404" t="s">
        <v>311</v>
      </c>
      <c r="K1404">
        <v>1437</v>
      </c>
      <c r="L1404">
        <v>9000</v>
      </c>
      <c r="M1404">
        <v>120500</v>
      </c>
      <c r="N1404" t="s">
        <v>311</v>
      </c>
    </row>
    <row r="1405" spans="6:14" x14ac:dyDescent="0.2">
      <c r="F1405">
        <v>1432</v>
      </c>
      <c r="G1405">
        <v>69</v>
      </c>
      <c r="H1405" s="18">
        <v>143750</v>
      </c>
      <c r="I1405" t="s">
        <v>311</v>
      </c>
      <c r="K1405">
        <v>1438</v>
      </c>
      <c r="L1405">
        <v>12444</v>
      </c>
      <c r="M1405">
        <v>394617</v>
      </c>
      <c r="N1405" t="s">
        <v>311</v>
      </c>
    </row>
    <row r="1406" spans="6:14" x14ac:dyDescent="0.2">
      <c r="F1406">
        <v>1433</v>
      </c>
      <c r="G1406">
        <v>60</v>
      </c>
      <c r="H1406" s="18">
        <v>64500</v>
      </c>
      <c r="I1406" t="s">
        <v>311</v>
      </c>
      <c r="K1406">
        <v>1439</v>
      </c>
      <c r="L1406">
        <v>7407</v>
      </c>
      <c r="M1406">
        <v>149700</v>
      </c>
      <c r="N1406" t="s">
        <v>311</v>
      </c>
    </row>
    <row r="1407" spans="6:14" x14ac:dyDescent="0.2">
      <c r="F1407">
        <v>1434</v>
      </c>
      <c r="G1407">
        <v>93</v>
      </c>
      <c r="H1407" s="18">
        <v>186500</v>
      </c>
      <c r="I1407" t="s">
        <v>311</v>
      </c>
      <c r="K1407">
        <v>1440</v>
      </c>
      <c r="L1407">
        <v>11584</v>
      </c>
      <c r="M1407">
        <v>197000</v>
      </c>
      <c r="N1407" t="s">
        <v>311</v>
      </c>
    </row>
    <row r="1408" spans="6:14" x14ac:dyDescent="0.2">
      <c r="F1408">
        <v>1435</v>
      </c>
      <c r="G1408">
        <v>80</v>
      </c>
      <c r="H1408" s="18">
        <v>160000</v>
      </c>
      <c r="I1408" t="s">
        <v>311</v>
      </c>
      <c r="K1408">
        <v>1441</v>
      </c>
      <c r="L1408">
        <v>11526</v>
      </c>
      <c r="M1408">
        <v>191000</v>
      </c>
      <c r="N1408" t="s">
        <v>311</v>
      </c>
    </row>
    <row r="1409" spans="6:14" x14ac:dyDescent="0.2">
      <c r="F1409">
        <v>1436</v>
      </c>
      <c r="G1409">
        <v>80</v>
      </c>
      <c r="H1409" s="18">
        <v>174000</v>
      </c>
      <c r="I1409" t="s">
        <v>311</v>
      </c>
      <c r="K1409">
        <v>1442</v>
      </c>
      <c r="L1409">
        <v>4426</v>
      </c>
      <c r="M1409">
        <v>149300</v>
      </c>
      <c r="N1409" t="s">
        <v>311</v>
      </c>
    </row>
    <row r="1410" spans="6:14" x14ac:dyDescent="0.2">
      <c r="F1410">
        <v>1437</v>
      </c>
      <c r="G1410">
        <v>60</v>
      </c>
      <c r="H1410" s="18">
        <v>120500</v>
      </c>
      <c r="I1410" t="s">
        <v>311</v>
      </c>
      <c r="K1410">
        <v>1443</v>
      </c>
      <c r="L1410">
        <v>11003</v>
      </c>
      <c r="M1410">
        <v>310000</v>
      </c>
      <c r="N1410" t="s">
        <v>311</v>
      </c>
    </row>
    <row r="1411" spans="6:14" x14ac:dyDescent="0.2">
      <c r="F1411">
        <v>1439</v>
      </c>
      <c r="G1411">
        <v>90</v>
      </c>
      <c r="H1411" s="18">
        <v>149700</v>
      </c>
      <c r="I1411" t="s">
        <v>311</v>
      </c>
      <c r="K1411">
        <v>1444</v>
      </c>
      <c r="L1411">
        <v>8854</v>
      </c>
      <c r="M1411">
        <v>121000</v>
      </c>
      <c r="N1411" t="s">
        <v>311</v>
      </c>
    </row>
    <row r="1412" spans="6:14" x14ac:dyDescent="0.2">
      <c r="F1412">
        <v>1440</v>
      </c>
      <c r="G1412">
        <v>80</v>
      </c>
      <c r="H1412" s="18">
        <v>197000</v>
      </c>
      <c r="I1412" t="s">
        <v>311</v>
      </c>
      <c r="K1412">
        <v>1445</v>
      </c>
      <c r="L1412">
        <v>8500</v>
      </c>
      <c r="M1412">
        <v>179600</v>
      </c>
      <c r="N1412" t="s">
        <v>311</v>
      </c>
    </row>
    <row r="1413" spans="6:14" x14ac:dyDescent="0.2">
      <c r="F1413">
        <v>1441</v>
      </c>
      <c r="G1413">
        <v>79</v>
      </c>
      <c r="H1413" s="18">
        <v>191000</v>
      </c>
      <c r="I1413" t="s">
        <v>311</v>
      </c>
      <c r="K1413">
        <v>1446</v>
      </c>
      <c r="L1413">
        <v>8400</v>
      </c>
      <c r="M1413">
        <v>129000</v>
      </c>
      <c r="N1413" t="s">
        <v>311</v>
      </c>
    </row>
    <row r="1414" spans="6:14" x14ac:dyDescent="0.2">
      <c r="F1414">
        <v>1442</v>
      </c>
      <c r="G1414">
        <v>69</v>
      </c>
      <c r="H1414" s="18">
        <v>149300</v>
      </c>
      <c r="I1414" t="s">
        <v>311</v>
      </c>
      <c r="K1414">
        <v>1448</v>
      </c>
      <c r="L1414">
        <v>10000</v>
      </c>
      <c r="M1414">
        <v>240000</v>
      </c>
      <c r="N1414" t="s">
        <v>311</v>
      </c>
    </row>
    <row r="1415" spans="6:14" x14ac:dyDescent="0.2">
      <c r="F1415">
        <v>1443</v>
      </c>
      <c r="G1415">
        <v>85</v>
      </c>
      <c r="H1415" s="18">
        <v>310000</v>
      </c>
      <c r="I1415" t="s">
        <v>311</v>
      </c>
      <c r="K1415">
        <v>1449</v>
      </c>
      <c r="L1415">
        <v>11767</v>
      </c>
      <c r="M1415">
        <v>112000</v>
      </c>
      <c r="N1415" t="s">
        <v>311</v>
      </c>
    </row>
    <row r="1416" spans="6:14" x14ac:dyDescent="0.2">
      <c r="F1416">
        <v>1444</v>
      </c>
      <c r="G1416">
        <v>69</v>
      </c>
      <c r="H1416" s="18">
        <v>121000</v>
      </c>
      <c r="I1416" t="s">
        <v>311</v>
      </c>
      <c r="K1416">
        <v>1450</v>
      </c>
      <c r="L1416">
        <v>1533</v>
      </c>
      <c r="M1416">
        <v>92000</v>
      </c>
      <c r="N1416" t="s">
        <v>311</v>
      </c>
    </row>
    <row r="1417" spans="6:14" x14ac:dyDescent="0.2">
      <c r="F1417">
        <v>1445</v>
      </c>
      <c r="G1417">
        <v>63</v>
      </c>
      <c r="H1417" s="18">
        <v>179600</v>
      </c>
      <c r="I1417" t="s">
        <v>311</v>
      </c>
      <c r="K1417">
        <v>1451</v>
      </c>
      <c r="L1417">
        <v>9000</v>
      </c>
      <c r="M1417">
        <v>136000</v>
      </c>
      <c r="N1417" t="s">
        <v>311</v>
      </c>
    </row>
    <row r="1418" spans="6:14" x14ac:dyDescent="0.2">
      <c r="F1418">
        <v>1446</v>
      </c>
      <c r="G1418">
        <v>70</v>
      </c>
      <c r="H1418" s="18">
        <v>129000</v>
      </c>
      <c r="I1418" t="s">
        <v>311</v>
      </c>
      <c r="K1418">
        <v>1452</v>
      </c>
      <c r="L1418">
        <v>9262</v>
      </c>
      <c r="M1418">
        <v>287090</v>
      </c>
      <c r="N1418" t="s">
        <v>311</v>
      </c>
    </row>
    <row r="1419" spans="6:14" x14ac:dyDescent="0.2">
      <c r="F1419">
        <v>1447</v>
      </c>
      <c r="G1419">
        <v>69</v>
      </c>
      <c r="H1419" s="18">
        <v>157900</v>
      </c>
      <c r="I1419" t="s">
        <v>311</v>
      </c>
      <c r="K1419">
        <v>1453</v>
      </c>
      <c r="L1419">
        <v>3675</v>
      </c>
      <c r="M1419">
        <v>145000</v>
      </c>
      <c r="N1419" t="s">
        <v>311</v>
      </c>
    </row>
    <row r="1420" spans="6:14" x14ac:dyDescent="0.2">
      <c r="F1420">
        <v>1448</v>
      </c>
      <c r="G1420">
        <v>80</v>
      </c>
      <c r="H1420" s="18">
        <v>240000</v>
      </c>
      <c r="I1420" t="s">
        <v>311</v>
      </c>
      <c r="K1420">
        <v>1454</v>
      </c>
      <c r="L1420">
        <v>17217</v>
      </c>
      <c r="M1420">
        <v>84500</v>
      </c>
      <c r="N1420" t="s">
        <v>311</v>
      </c>
    </row>
    <row r="1421" spans="6:14" x14ac:dyDescent="0.2">
      <c r="F1421">
        <v>1449</v>
      </c>
      <c r="G1421">
        <v>70</v>
      </c>
      <c r="H1421" s="18">
        <v>112000</v>
      </c>
      <c r="I1421" t="s">
        <v>311</v>
      </c>
      <c r="K1421">
        <v>1455</v>
      </c>
      <c r="L1421">
        <v>7500</v>
      </c>
      <c r="M1421">
        <v>185000</v>
      </c>
      <c r="N1421" t="s">
        <v>311</v>
      </c>
    </row>
    <row r="1422" spans="6:14" x14ac:dyDescent="0.2">
      <c r="F1422">
        <v>1450</v>
      </c>
      <c r="G1422">
        <v>21</v>
      </c>
      <c r="H1422" s="18">
        <v>92000</v>
      </c>
      <c r="I1422" t="s">
        <v>311</v>
      </c>
      <c r="K1422">
        <v>1456</v>
      </c>
      <c r="L1422">
        <v>7917</v>
      </c>
      <c r="M1422">
        <v>175000</v>
      </c>
      <c r="N1422" t="s">
        <v>311</v>
      </c>
    </row>
    <row r="1423" spans="6:14" x14ac:dyDescent="0.2">
      <c r="F1423">
        <v>1451</v>
      </c>
      <c r="G1423">
        <v>60</v>
      </c>
      <c r="H1423" s="18">
        <v>136000</v>
      </c>
      <c r="I1423" t="s">
        <v>311</v>
      </c>
      <c r="K1423">
        <v>1457</v>
      </c>
      <c r="L1423">
        <v>13175</v>
      </c>
      <c r="M1423">
        <v>210000</v>
      </c>
      <c r="N1423" t="s">
        <v>311</v>
      </c>
    </row>
    <row r="1424" spans="6:14" x14ac:dyDescent="0.2">
      <c r="F1424">
        <v>1452</v>
      </c>
      <c r="G1424">
        <v>78</v>
      </c>
      <c r="H1424" s="18">
        <v>287090</v>
      </c>
      <c r="I1424" t="s">
        <v>311</v>
      </c>
      <c r="K1424">
        <v>1458</v>
      </c>
      <c r="L1424">
        <v>9042</v>
      </c>
      <c r="M1424">
        <v>266500</v>
      </c>
      <c r="N1424" t="s">
        <v>311</v>
      </c>
    </row>
    <row r="1425" spans="6:14" x14ac:dyDescent="0.2">
      <c r="F1425">
        <v>1453</v>
      </c>
      <c r="G1425">
        <v>35</v>
      </c>
      <c r="H1425" s="18">
        <v>145000</v>
      </c>
      <c r="I1425" t="s">
        <v>311</v>
      </c>
      <c r="K1425">
        <v>1459</v>
      </c>
      <c r="L1425">
        <v>9717</v>
      </c>
      <c r="M1425">
        <v>142125</v>
      </c>
      <c r="N1425" t="s">
        <v>311</v>
      </c>
    </row>
    <row r="1426" spans="6:14" x14ac:dyDescent="0.2">
      <c r="F1426">
        <v>1454</v>
      </c>
      <c r="G1426">
        <v>90</v>
      </c>
      <c r="H1426" s="18">
        <v>84500</v>
      </c>
      <c r="I1426" t="s">
        <v>311</v>
      </c>
      <c r="K1426">
        <v>1460</v>
      </c>
      <c r="L1426">
        <v>9937</v>
      </c>
      <c r="M1426">
        <v>147500</v>
      </c>
      <c r="N1426" t="s">
        <v>311</v>
      </c>
    </row>
    <row r="1427" spans="6:14" x14ac:dyDescent="0.2">
      <c r="F1427">
        <v>1455</v>
      </c>
      <c r="G1427">
        <v>62</v>
      </c>
      <c r="H1427" s="18">
        <v>185000</v>
      </c>
      <c r="I1427" t="s">
        <v>311</v>
      </c>
      <c r="N1427"/>
    </row>
    <row r="1428" spans="6:14" x14ac:dyDescent="0.2">
      <c r="F1428">
        <v>1456</v>
      </c>
      <c r="G1428">
        <v>62</v>
      </c>
      <c r="H1428" s="18">
        <v>175000</v>
      </c>
      <c r="I1428" t="s">
        <v>311</v>
      </c>
      <c r="N1428"/>
    </row>
    <row r="1429" spans="6:14" x14ac:dyDescent="0.2">
      <c r="F1429">
        <v>1457</v>
      </c>
      <c r="G1429">
        <v>85</v>
      </c>
      <c r="H1429" s="18">
        <v>210000</v>
      </c>
      <c r="I1429" t="s">
        <v>311</v>
      </c>
      <c r="N1429"/>
    </row>
    <row r="1430" spans="6:14" x14ac:dyDescent="0.2">
      <c r="F1430">
        <v>1458</v>
      </c>
      <c r="G1430">
        <v>66</v>
      </c>
      <c r="H1430" s="18">
        <v>266500</v>
      </c>
      <c r="I1430" t="s">
        <v>311</v>
      </c>
      <c r="N1430"/>
    </row>
    <row r="1431" spans="6:14" x14ac:dyDescent="0.2">
      <c r="F1431">
        <v>1459</v>
      </c>
      <c r="G1431">
        <v>68</v>
      </c>
      <c r="H1431" s="18">
        <v>142125</v>
      </c>
      <c r="I1431" t="s">
        <v>311</v>
      </c>
      <c r="N1431"/>
    </row>
    <row r="1432" spans="6:14" x14ac:dyDescent="0.2">
      <c r="F1432">
        <v>1460</v>
      </c>
      <c r="G1432">
        <v>75</v>
      </c>
      <c r="H1432" s="18">
        <v>147500</v>
      </c>
      <c r="I1432" t="s">
        <v>311</v>
      </c>
      <c r="N1432"/>
    </row>
    <row r="1433" spans="6:14" x14ac:dyDescent="0.2">
      <c r="N1433"/>
    </row>
    <row r="1434" spans="6:14" x14ac:dyDescent="0.2">
      <c r="N1434"/>
    </row>
  </sheetData>
  <sheetProtection sheet="1" scenarios="1" selectLockedCells="1" selectUnlockedCells="1"/>
  <autoFilter ref="P35:R60" xr:uid="{00000000-0001-0000-0300-000000000000}">
    <sortState xmlns:xlrd2="http://schemas.microsoft.com/office/spreadsheetml/2017/richdata2" ref="P36:R60">
      <sortCondition descending="1" ref="R35:R60"/>
    </sortState>
  </autoFilter>
  <sortState xmlns:xlrd2="http://schemas.microsoft.com/office/spreadsheetml/2017/richdata2" ref="Z36:AB43">
    <sortCondition descending="1" ref="AB37:AB43"/>
  </sortState>
  <mergeCells count="6">
    <mergeCell ref="A1:D2"/>
    <mergeCell ref="Z1:AC2"/>
    <mergeCell ref="K1:N2"/>
    <mergeCell ref="P1:S2"/>
    <mergeCell ref="F1:I2"/>
    <mergeCell ref="U1:X2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3ED1C-3210-C241-A3CE-5AE1D4C4B7EA}">
  <sheetPr codeName="Sheet19">
    <tabColor theme="5" tint="0.79998168889431442"/>
  </sheetPr>
  <dimension ref="A1:AH148"/>
  <sheetViews>
    <sheetView topLeftCell="O1" workbookViewId="0">
      <selection activeCell="P1" sqref="P1:AH17"/>
    </sheetView>
  </sheetViews>
  <sheetFormatPr baseColWidth="10" defaultColWidth="11" defaultRowHeight="16" x14ac:dyDescent="0.2"/>
  <cols>
    <col min="1" max="1" width="13.83203125" style="2" bestFit="1" customWidth="1"/>
    <col min="2" max="2" width="12.33203125" style="2" bestFit="1" customWidth="1"/>
    <col min="3" max="3" width="12.5" style="2" customWidth="1"/>
    <col min="4" max="4" width="6" bestFit="1" customWidth="1"/>
    <col min="6" max="6" width="16.83203125" bestFit="1" customWidth="1"/>
    <col min="7" max="7" width="12.83203125" bestFit="1" customWidth="1"/>
    <col min="8" max="8" width="20.83203125" bestFit="1" customWidth="1"/>
    <col min="9" max="9" width="12.83203125" bestFit="1" customWidth="1"/>
    <col min="10" max="10" width="11.83203125" bestFit="1" customWidth="1"/>
    <col min="11" max="11" width="16.83203125" bestFit="1" customWidth="1"/>
    <col min="12" max="12" width="12.1640625" bestFit="1" customWidth="1"/>
    <col min="13" max="13" width="21.33203125" bestFit="1" customWidth="1"/>
    <col min="14" max="14" width="12.83203125" bestFit="1" customWidth="1"/>
    <col min="16" max="16" width="16.83203125" bestFit="1" customWidth="1"/>
    <col min="17" max="17" width="12.5" bestFit="1" customWidth="1"/>
    <col min="18" max="18" width="20.83203125" bestFit="1" customWidth="1"/>
    <col min="19" max="19" width="12.1640625" bestFit="1" customWidth="1"/>
    <col min="21" max="21" width="16.83203125" bestFit="1" customWidth="1"/>
    <col min="22" max="22" width="12.5" bestFit="1" customWidth="1"/>
    <col min="23" max="23" width="20.83203125" bestFit="1" customWidth="1"/>
    <col min="24" max="24" width="12.83203125" bestFit="1" customWidth="1"/>
    <col min="26" max="26" width="13" bestFit="1" customWidth="1"/>
    <col min="27" max="27" width="12.33203125" customWidth="1"/>
    <col min="28" max="28" width="20.5" customWidth="1"/>
    <col min="30" max="30" width="10.5" bestFit="1" customWidth="1"/>
    <col min="31" max="31" width="16.83203125" bestFit="1" customWidth="1"/>
    <col min="32" max="32" width="12.5" bestFit="1" customWidth="1"/>
    <col min="33" max="33" width="20.5" customWidth="1"/>
    <col min="34" max="34" width="10" bestFit="1" customWidth="1"/>
    <col min="35" max="35" width="18.33203125" bestFit="1" customWidth="1"/>
  </cols>
  <sheetData>
    <row r="1" spans="1:34" ht="16" customHeight="1" x14ac:dyDescent="0.2">
      <c r="A1" s="117" t="s">
        <v>346</v>
      </c>
      <c r="B1" s="117"/>
      <c r="C1" s="117"/>
      <c r="D1" s="117"/>
      <c r="F1" s="114" t="s">
        <v>347</v>
      </c>
      <c r="G1" s="114"/>
      <c r="H1" s="114"/>
      <c r="I1" s="114"/>
      <c r="K1" s="114" t="s">
        <v>321</v>
      </c>
      <c r="L1" s="114"/>
      <c r="M1" s="114"/>
      <c r="N1" s="114"/>
      <c r="P1" s="114" t="s">
        <v>16</v>
      </c>
      <c r="Q1" s="114"/>
      <c r="R1" s="114"/>
      <c r="S1" s="114"/>
      <c r="U1" s="114" t="s">
        <v>418</v>
      </c>
      <c r="V1" s="114"/>
      <c r="W1" s="114"/>
      <c r="X1" s="114"/>
      <c r="Z1" s="114" t="s">
        <v>420</v>
      </c>
      <c r="AA1" s="114"/>
      <c r="AB1" s="114"/>
      <c r="AC1" s="114"/>
      <c r="AE1" s="114" t="s">
        <v>421</v>
      </c>
      <c r="AF1" s="114"/>
      <c r="AG1" s="114"/>
      <c r="AH1" s="114"/>
    </row>
    <row r="2" spans="1:34" ht="16" customHeight="1" x14ac:dyDescent="0.2">
      <c r="A2" s="117"/>
      <c r="B2" s="117"/>
      <c r="C2" s="117"/>
      <c r="D2" s="117"/>
      <c r="F2" s="114"/>
      <c r="G2" s="114"/>
      <c r="H2" s="114"/>
      <c r="I2" s="114"/>
      <c r="K2" s="114"/>
      <c r="L2" s="114"/>
      <c r="M2" s="114"/>
      <c r="N2" s="114"/>
      <c r="P2" s="114"/>
      <c r="Q2" s="114"/>
      <c r="R2" s="114"/>
      <c r="S2" s="114"/>
      <c r="U2" s="114"/>
      <c r="V2" s="114"/>
      <c r="W2" s="114"/>
      <c r="X2" s="114"/>
      <c r="Z2" s="114"/>
      <c r="AA2" s="114"/>
      <c r="AB2" s="114"/>
      <c r="AC2" s="114"/>
      <c r="AE2" s="114"/>
      <c r="AF2" s="114"/>
      <c r="AG2" s="114"/>
      <c r="AH2" s="114"/>
    </row>
    <row r="3" spans="1:34" ht="16" customHeight="1" x14ac:dyDescent="0.2">
      <c r="A3" s="117"/>
      <c r="B3" s="117"/>
      <c r="C3" s="117"/>
      <c r="D3" s="117"/>
      <c r="F3" s="114"/>
      <c r="G3" s="114"/>
      <c r="H3" s="114"/>
      <c r="I3" s="114"/>
      <c r="K3" s="114"/>
      <c r="L3" s="114"/>
      <c r="M3" s="114"/>
      <c r="N3" s="114"/>
      <c r="P3" s="114"/>
      <c r="Q3" s="114"/>
      <c r="R3" s="114"/>
      <c r="S3" s="114"/>
      <c r="U3" s="114"/>
      <c r="V3" s="114"/>
      <c r="W3" s="114"/>
      <c r="X3" s="114"/>
      <c r="Z3" s="114"/>
      <c r="AA3" s="114"/>
      <c r="AB3" s="114"/>
      <c r="AC3" s="114"/>
      <c r="AE3" s="114"/>
      <c r="AF3" s="114"/>
      <c r="AG3" s="114"/>
      <c r="AH3" s="114"/>
    </row>
    <row r="4" spans="1:34" ht="16" customHeight="1" x14ac:dyDescent="0.2">
      <c r="A4" s="30"/>
      <c r="B4" s="30"/>
      <c r="C4" s="30"/>
      <c r="D4" s="30"/>
    </row>
    <row r="5" spans="1:34" x14ac:dyDescent="0.2">
      <c r="A5" s="32" t="s">
        <v>342</v>
      </c>
      <c r="B5" s="32" t="s">
        <v>341</v>
      </c>
      <c r="C5" s="32" t="s">
        <v>344</v>
      </c>
      <c r="D5" s="32" t="s">
        <v>404</v>
      </c>
    </row>
    <row r="6" spans="1:34" x14ac:dyDescent="0.2">
      <c r="A6" s="31" t="s">
        <v>17</v>
      </c>
      <c r="B6" s="31" t="s">
        <v>265</v>
      </c>
      <c r="C6" s="31" t="s">
        <v>257</v>
      </c>
      <c r="D6" s="31" t="s">
        <v>331</v>
      </c>
    </row>
    <row r="7" spans="1:34" x14ac:dyDescent="0.2">
      <c r="A7" s="31" t="s">
        <v>15</v>
      </c>
      <c r="B7" s="31" t="s">
        <v>258</v>
      </c>
      <c r="C7" s="31" t="s">
        <v>266</v>
      </c>
      <c r="D7" s="31" t="s">
        <v>405</v>
      </c>
    </row>
    <row r="8" spans="1:34" x14ac:dyDescent="0.2">
      <c r="A8" s="50" t="s">
        <v>16</v>
      </c>
      <c r="B8" s="50" t="s">
        <v>258</v>
      </c>
      <c r="C8" s="50" t="s">
        <v>266</v>
      </c>
      <c r="D8" s="50" t="s">
        <v>331</v>
      </c>
    </row>
    <row r="9" spans="1:34" x14ac:dyDescent="0.2">
      <c r="A9" s="50" t="s">
        <v>18</v>
      </c>
      <c r="B9" s="50" t="s">
        <v>265</v>
      </c>
      <c r="C9" s="50" t="s">
        <v>257</v>
      </c>
      <c r="D9" s="50" t="s">
        <v>331</v>
      </c>
    </row>
    <row r="10" spans="1:34" x14ac:dyDescent="0.2">
      <c r="A10" s="50" t="s">
        <v>19</v>
      </c>
      <c r="B10" s="50" t="s">
        <v>265</v>
      </c>
      <c r="C10" s="50" t="s">
        <v>257</v>
      </c>
      <c r="D10" s="50" t="s">
        <v>409</v>
      </c>
    </row>
    <row r="11" spans="1:34" x14ac:dyDescent="0.2">
      <c r="A11" s="50" t="s">
        <v>20</v>
      </c>
      <c r="B11" s="50" t="s">
        <v>265</v>
      </c>
      <c r="C11" s="50" t="s">
        <v>257</v>
      </c>
      <c r="D11" s="50" t="s">
        <v>409</v>
      </c>
    </row>
    <row r="19" spans="6:34" ht="17" thickBot="1" x14ac:dyDescent="0.25"/>
    <row r="20" spans="6:34" x14ac:dyDescent="0.2">
      <c r="F20" s="10" t="s">
        <v>347</v>
      </c>
      <c r="G20" s="10"/>
      <c r="H20" s="10" t="s">
        <v>304</v>
      </c>
      <c r="I20" s="10"/>
      <c r="K20" s="10" t="s">
        <v>321</v>
      </c>
      <c r="L20" s="10"/>
      <c r="M20" s="10" t="s">
        <v>304</v>
      </c>
      <c r="N20" s="10"/>
      <c r="P20" s="10" t="s">
        <v>417</v>
      </c>
      <c r="Q20" s="10"/>
      <c r="R20" s="10" t="s">
        <v>419</v>
      </c>
      <c r="S20" s="10"/>
      <c r="U20" s="10" t="s">
        <v>418</v>
      </c>
      <c r="V20" s="10"/>
      <c r="W20" s="10" t="s">
        <v>304</v>
      </c>
      <c r="X20" s="10"/>
      <c r="Z20" s="10" t="s">
        <v>420</v>
      </c>
      <c r="AA20" s="10"/>
      <c r="AB20" s="10" t="s">
        <v>304</v>
      </c>
      <c r="AC20" s="10"/>
      <c r="AE20" s="10" t="s">
        <v>421</v>
      </c>
      <c r="AF20" s="10"/>
      <c r="AG20" s="10" t="s">
        <v>304</v>
      </c>
      <c r="AH20" s="10"/>
    </row>
    <row r="21" spans="6:34" x14ac:dyDescent="0.2">
      <c r="F21" s="8"/>
      <c r="G21" s="8"/>
      <c r="H21" s="8"/>
      <c r="I21" s="8"/>
      <c r="K21" s="8"/>
      <c r="L21" s="8"/>
      <c r="M21" s="8"/>
      <c r="N21" s="8"/>
      <c r="P21" s="8"/>
      <c r="Q21" s="8"/>
      <c r="R21" s="8"/>
      <c r="S21" s="8"/>
      <c r="U21" s="8"/>
      <c r="V21" s="8"/>
      <c r="W21" s="8"/>
      <c r="X21" s="8"/>
      <c r="Z21" s="8"/>
      <c r="AA21" s="8"/>
      <c r="AB21" s="8"/>
      <c r="AC21" s="8"/>
      <c r="AE21" s="8"/>
      <c r="AF21" s="8"/>
      <c r="AG21" s="8"/>
      <c r="AH21" s="8"/>
    </row>
    <row r="22" spans="6:34" x14ac:dyDescent="0.2">
      <c r="F22" s="8" t="s">
        <v>288</v>
      </c>
      <c r="G22" s="8">
        <v>146</v>
      </c>
      <c r="H22" s="8" t="s">
        <v>288</v>
      </c>
      <c r="I22" s="8">
        <v>188149.44919286389</v>
      </c>
      <c r="K22" s="8" t="s">
        <v>288</v>
      </c>
      <c r="L22" s="8">
        <v>292</v>
      </c>
      <c r="M22" s="8" t="s">
        <v>288</v>
      </c>
      <c r="N22" s="8">
        <v>153121.60000000001</v>
      </c>
      <c r="P22" s="8" t="s">
        <v>288</v>
      </c>
      <c r="Q22" s="8">
        <v>182.5</v>
      </c>
      <c r="R22" s="8" t="s">
        <v>288</v>
      </c>
      <c r="S22" s="8">
        <v>164804.54985281662</v>
      </c>
      <c r="U22" s="8" t="s">
        <v>288</v>
      </c>
      <c r="V22" s="8">
        <v>162.22222222222223</v>
      </c>
      <c r="W22" s="8" t="s">
        <v>288</v>
      </c>
      <c r="X22" s="8">
        <v>145807.1682194435</v>
      </c>
      <c r="Z22" s="8" t="s">
        <v>288</v>
      </c>
      <c r="AA22" s="8">
        <v>13.035714285714286</v>
      </c>
      <c r="AB22" s="8" t="s">
        <v>288</v>
      </c>
      <c r="AC22" s="8">
        <v>168213.48781127422</v>
      </c>
      <c r="AE22" s="8" t="s">
        <v>288</v>
      </c>
      <c r="AF22" s="8">
        <v>23.934426229508198</v>
      </c>
      <c r="AG22" s="8" t="s">
        <v>288</v>
      </c>
      <c r="AH22" s="8">
        <v>172664.72855157798</v>
      </c>
    </row>
    <row r="23" spans="6:34" x14ac:dyDescent="0.2">
      <c r="F23" s="8" t="s">
        <v>289</v>
      </c>
      <c r="G23" s="8">
        <v>50.59117182539525</v>
      </c>
      <c r="H23" s="8" t="s">
        <v>289</v>
      </c>
      <c r="I23" s="8">
        <v>42242.038353770135</v>
      </c>
      <c r="K23" s="8" t="s">
        <v>289</v>
      </c>
      <c r="L23" s="8">
        <v>232.44246599965331</v>
      </c>
      <c r="M23" s="8" t="s">
        <v>289</v>
      </c>
      <c r="N23" s="8">
        <v>12621.942190487161</v>
      </c>
      <c r="P23" s="8" t="s">
        <v>289</v>
      </c>
      <c r="Q23" s="8">
        <v>93.383043734624849</v>
      </c>
      <c r="R23" s="8" t="s">
        <v>289</v>
      </c>
      <c r="S23" s="8">
        <v>13106.246448179827</v>
      </c>
      <c r="U23" s="8" t="s">
        <v>289</v>
      </c>
      <c r="V23" s="8">
        <v>87.582782709619892</v>
      </c>
      <c r="W23" s="8" t="s">
        <v>289</v>
      </c>
      <c r="X23" s="8">
        <v>15945.587861429973</v>
      </c>
      <c r="Z23" s="8" t="s">
        <v>289</v>
      </c>
      <c r="AA23" s="8">
        <v>1.1708828420876278</v>
      </c>
      <c r="AB23" s="8" t="s">
        <v>289</v>
      </c>
      <c r="AC23" s="8">
        <v>5270.3042481563689</v>
      </c>
      <c r="AE23" s="8" t="s">
        <v>289</v>
      </c>
      <c r="AF23" s="8">
        <v>3.530264843426298</v>
      </c>
      <c r="AG23" s="8" t="s">
        <v>289</v>
      </c>
      <c r="AH23" s="8">
        <v>5644.2793063362242</v>
      </c>
    </row>
    <row r="24" spans="6:34" x14ac:dyDescent="0.2">
      <c r="F24" s="8" t="s">
        <v>290</v>
      </c>
      <c r="G24" s="8">
        <v>79.5</v>
      </c>
      <c r="H24" s="8" t="s">
        <v>290</v>
      </c>
      <c r="I24" s="8">
        <v>147563.19118320558</v>
      </c>
      <c r="K24" s="8" t="s">
        <v>290</v>
      </c>
      <c r="L24" s="8">
        <v>52</v>
      </c>
      <c r="M24" s="8" t="s">
        <v>290</v>
      </c>
      <c r="N24" s="8">
        <v>135912</v>
      </c>
      <c r="P24" s="8" t="s">
        <v>290</v>
      </c>
      <c r="Q24" s="8">
        <v>51</v>
      </c>
      <c r="R24" s="8" t="s">
        <v>290</v>
      </c>
      <c r="S24" s="8">
        <v>162028.96503496502</v>
      </c>
      <c r="U24" s="8" t="s">
        <v>290</v>
      </c>
      <c r="V24" s="8">
        <v>57</v>
      </c>
      <c r="W24" s="8" t="s">
        <v>290</v>
      </c>
      <c r="X24" s="8">
        <v>153961.59126984127</v>
      </c>
      <c r="Z24" s="8" t="s">
        <v>290</v>
      </c>
      <c r="AA24" s="8">
        <v>9.5</v>
      </c>
      <c r="AB24" s="8" t="s">
        <v>290</v>
      </c>
      <c r="AC24" s="8">
        <v>153620.1330128205</v>
      </c>
      <c r="AE24" s="8" t="s">
        <v>290</v>
      </c>
      <c r="AF24" s="8">
        <v>15</v>
      </c>
      <c r="AG24" s="8" t="s">
        <v>290</v>
      </c>
      <c r="AH24" s="8">
        <v>159357.14285714287</v>
      </c>
    </row>
    <row r="25" spans="6:34" x14ac:dyDescent="0.2">
      <c r="F25" s="8" t="s">
        <v>291</v>
      </c>
      <c r="G25" s="8" t="e">
        <v>#N/A</v>
      </c>
      <c r="H25" s="8" t="s">
        <v>291</v>
      </c>
      <c r="I25" s="8" t="e">
        <v>#N/A</v>
      </c>
      <c r="K25" s="8" t="s">
        <v>291</v>
      </c>
      <c r="L25" s="8" t="e">
        <v>#N/A</v>
      </c>
      <c r="M25" s="8" t="s">
        <v>291</v>
      </c>
      <c r="N25" s="8" t="e">
        <v>#N/A</v>
      </c>
      <c r="P25" s="8" t="s">
        <v>291</v>
      </c>
      <c r="Q25" s="8" t="e">
        <v>#N/A</v>
      </c>
      <c r="R25" s="8" t="s">
        <v>291</v>
      </c>
      <c r="S25" s="8" t="e">
        <v>#N/A</v>
      </c>
      <c r="U25" s="8" t="s">
        <v>291</v>
      </c>
      <c r="V25" s="8" t="e">
        <v>#N/A</v>
      </c>
      <c r="W25" s="8" t="s">
        <v>291</v>
      </c>
      <c r="X25" s="8" t="e">
        <v>#N/A</v>
      </c>
      <c r="Z25" s="8" t="s">
        <v>291</v>
      </c>
      <c r="AA25" s="8">
        <v>1</v>
      </c>
      <c r="AB25" s="8" t="s">
        <v>291</v>
      </c>
      <c r="AC25" s="8" t="e">
        <v>#N/A</v>
      </c>
      <c r="AE25" s="8" t="s">
        <v>291</v>
      </c>
      <c r="AF25" s="8">
        <v>10</v>
      </c>
      <c r="AG25" s="8" t="s">
        <v>291</v>
      </c>
      <c r="AH25" s="8" t="e">
        <v>#N/A</v>
      </c>
    </row>
    <row r="26" spans="6:34" x14ac:dyDescent="0.2">
      <c r="F26" s="8" t="s">
        <v>292</v>
      </c>
      <c r="G26" s="8">
        <v>159.98333246518735</v>
      </c>
      <c r="H26" s="8" t="s">
        <v>292</v>
      </c>
      <c r="I26" s="8">
        <v>133581.05420610317</v>
      </c>
      <c r="K26" s="8" t="s">
        <v>292</v>
      </c>
      <c r="L26" s="8">
        <v>519.75715483290844</v>
      </c>
      <c r="M26" s="8" t="s">
        <v>292</v>
      </c>
      <c r="N26" s="8">
        <v>28223.520746001894</v>
      </c>
      <c r="P26" s="8" t="s">
        <v>292</v>
      </c>
      <c r="Q26" s="8">
        <v>264.1271338903727</v>
      </c>
      <c r="R26" s="8" t="s">
        <v>292</v>
      </c>
      <c r="S26" s="8">
        <v>37070.062957640235</v>
      </c>
      <c r="U26" s="8" t="s">
        <v>292</v>
      </c>
      <c r="V26" s="8">
        <v>262.74834812885967</v>
      </c>
      <c r="W26" s="8" t="s">
        <v>292</v>
      </c>
      <c r="X26" s="8">
        <v>47836.763584289918</v>
      </c>
      <c r="Z26" s="8" t="s">
        <v>292</v>
      </c>
      <c r="AA26" s="8">
        <v>12.391459258225503</v>
      </c>
      <c r="AB26" s="8" t="s">
        <v>292</v>
      </c>
      <c r="AC26" s="8">
        <v>55775.657497075983</v>
      </c>
      <c r="AE26" s="8" t="s">
        <v>292</v>
      </c>
      <c r="AF26" s="8">
        <v>27.572249849234897</v>
      </c>
      <c r="AG26" s="8" t="s">
        <v>292</v>
      </c>
      <c r="AH26" s="8">
        <v>44083.230623039126</v>
      </c>
    </row>
    <row r="27" spans="6:34" x14ac:dyDescent="0.2">
      <c r="F27" s="8" t="s">
        <v>293</v>
      </c>
      <c r="G27" s="8">
        <v>25594.666666666668</v>
      </c>
      <c r="H27" s="8" t="s">
        <v>293</v>
      </c>
      <c r="I27" s="8">
        <v>17843898042.813877</v>
      </c>
      <c r="K27" s="8" t="s">
        <v>293</v>
      </c>
      <c r="L27" s="8">
        <v>270147.5</v>
      </c>
      <c r="M27" s="8" t="s">
        <v>293</v>
      </c>
      <c r="N27" s="8">
        <v>796567123.29999924</v>
      </c>
      <c r="P27" s="8" t="s">
        <v>293</v>
      </c>
      <c r="Q27" s="8">
        <v>69763.142857142855</v>
      </c>
      <c r="R27" s="8" t="s">
        <v>293</v>
      </c>
      <c r="S27" s="8">
        <v>1374189567.6834106</v>
      </c>
      <c r="U27" s="8" t="s">
        <v>293</v>
      </c>
      <c r="V27" s="8">
        <v>69036.694444444438</v>
      </c>
      <c r="W27" s="8" t="s">
        <v>293</v>
      </c>
      <c r="X27" s="8">
        <v>2288355950.2192459</v>
      </c>
      <c r="Z27" s="8" t="s">
        <v>293</v>
      </c>
      <c r="AA27" s="8">
        <v>153.54826254826253</v>
      </c>
      <c r="AB27" s="8" t="s">
        <v>293</v>
      </c>
      <c r="AC27" s="8">
        <v>3110923969.2311287</v>
      </c>
      <c r="AE27" s="8" t="s">
        <v>293</v>
      </c>
      <c r="AF27" s="8">
        <v>760.22896174863388</v>
      </c>
      <c r="AG27" s="8" t="s">
        <v>293</v>
      </c>
      <c r="AH27" s="8">
        <v>1943331222.1640544</v>
      </c>
    </row>
    <row r="28" spans="6:34" x14ac:dyDescent="0.2">
      <c r="F28" s="8" t="s">
        <v>294</v>
      </c>
      <c r="G28" s="8">
        <v>-1.3243063149646743</v>
      </c>
      <c r="H28" s="8" t="s">
        <v>294</v>
      </c>
      <c r="I28" s="8">
        <v>-0.30449748919621555</v>
      </c>
      <c r="K28" s="8" t="s">
        <v>294</v>
      </c>
      <c r="L28" s="8">
        <v>4.922161990427659</v>
      </c>
      <c r="M28" s="8" t="s">
        <v>294</v>
      </c>
      <c r="N28" s="8">
        <v>-3.2066200385651475</v>
      </c>
      <c r="P28" s="8" t="s">
        <v>294</v>
      </c>
      <c r="Q28" s="8">
        <v>1.8095287117111658</v>
      </c>
      <c r="R28" s="8" t="s">
        <v>294</v>
      </c>
      <c r="S28" s="8">
        <v>-0.64842007035211946</v>
      </c>
      <c r="U28" s="8" t="s">
        <v>294</v>
      </c>
      <c r="V28" s="8">
        <v>6.1421872311994772</v>
      </c>
      <c r="W28" s="8" t="s">
        <v>294</v>
      </c>
      <c r="X28" s="8">
        <v>8.2230227851984417E-2</v>
      </c>
      <c r="Z28" s="8" t="s">
        <v>294</v>
      </c>
      <c r="AA28" s="8">
        <v>5.7115201596921032</v>
      </c>
      <c r="AB28" s="8" t="s">
        <v>294</v>
      </c>
      <c r="AC28" s="8">
        <v>2.4005326885418397</v>
      </c>
      <c r="AE28" s="8" t="s">
        <v>294</v>
      </c>
      <c r="AF28" s="8">
        <v>16.308116033814045</v>
      </c>
      <c r="AG28" s="8" t="s">
        <v>294</v>
      </c>
      <c r="AH28" s="8">
        <v>2.2291398979636465</v>
      </c>
    </row>
    <row r="29" spans="6:34" x14ac:dyDescent="0.2">
      <c r="F29" s="8" t="s">
        <v>295</v>
      </c>
      <c r="G29" s="8">
        <v>0.73694231861245874</v>
      </c>
      <c r="H29" s="8" t="s">
        <v>295</v>
      </c>
      <c r="I29" s="8">
        <v>0.8892290787348619</v>
      </c>
      <c r="K29" s="8" t="s">
        <v>295</v>
      </c>
      <c r="L29" s="8">
        <v>2.2152130165890451</v>
      </c>
      <c r="M29" s="8" t="s">
        <v>295</v>
      </c>
      <c r="N29" s="8">
        <v>0.57653753546037378</v>
      </c>
      <c r="P29" s="8" t="s">
        <v>295</v>
      </c>
      <c r="Q29" s="8">
        <v>1.6411916837260352</v>
      </c>
      <c r="R29" s="8" t="s">
        <v>295</v>
      </c>
      <c r="S29" s="8">
        <v>0.2319859098151974</v>
      </c>
      <c r="U29" s="8" t="s">
        <v>295</v>
      </c>
      <c r="V29" s="8">
        <v>2.4044872611400723</v>
      </c>
      <c r="W29" s="8" t="s">
        <v>295</v>
      </c>
      <c r="X29" s="8">
        <v>-0.25399613237973973</v>
      </c>
      <c r="Z29" s="8" t="s">
        <v>295</v>
      </c>
      <c r="AA29" s="8">
        <v>2.075757495082144</v>
      </c>
      <c r="AB29" s="8" t="s">
        <v>295</v>
      </c>
      <c r="AC29" s="8">
        <v>1.39967145318903</v>
      </c>
      <c r="AE29" s="8" t="s">
        <v>295</v>
      </c>
      <c r="AF29" s="8">
        <v>3.5589027725604017</v>
      </c>
      <c r="AG29" s="8" t="s">
        <v>295</v>
      </c>
      <c r="AH29" s="8">
        <v>1.1923425297302297</v>
      </c>
    </row>
    <row r="30" spans="6:34" x14ac:dyDescent="0.2">
      <c r="F30" s="8" t="s">
        <v>296</v>
      </c>
      <c r="G30" s="8">
        <v>395</v>
      </c>
      <c r="H30" s="8" t="s">
        <v>296</v>
      </c>
      <c r="I30" s="8">
        <v>388438.38888888888</v>
      </c>
      <c r="K30" s="8" t="s">
        <v>296</v>
      </c>
      <c r="L30" s="8">
        <v>1189</v>
      </c>
      <c r="M30" s="8" t="s">
        <v>296</v>
      </c>
      <c r="N30" s="8">
        <v>57332</v>
      </c>
      <c r="P30" s="8" t="s">
        <v>296</v>
      </c>
      <c r="Q30" s="8">
        <v>718</v>
      </c>
      <c r="R30" s="8" t="s">
        <v>296</v>
      </c>
      <c r="S30" s="8">
        <v>109850</v>
      </c>
      <c r="U30" s="8" t="s">
        <v>296</v>
      </c>
      <c r="V30" s="8">
        <v>820</v>
      </c>
      <c r="W30" s="8" t="s">
        <v>296</v>
      </c>
      <c r="X30" s="8">
        <v>155004.54545454544</v>
      </c>
      <c r="Z30" s="8" t="s">
        <v>296</v>
      </c>
      <c r="AA30" s="8">
        <v>66</v>
      </c>
      <c r="AB30" s="8" t="s">
        <v>296</v>
      </c>
      <c r="AC30" s="8">
        <v>311765.33333333331</v>
      </c>
      <c r="AE30" s="8" t="s">
        <v>296</v>
      </c>
      <c r="AF30" s="8">
        <v>174</v>
      </c>
      <c r="AG30" s="8" t="s">
        <v>296</v>
      </c>
      <c r="AH30" s="8">
        <v>226564.9</v>
      </c>
    </row>
    <row r="31" spans="6:34" x14ac:dyDescent="0.2">
      <c r="F31" s="8" t="s">
        <v>297</v>
      </c>
      <c r="G31" s="8">
        <v>2</v>
      </c>
      <c r="H31" s="8" t="s">
        <v>297</v>
      </c>
      <c r="I31" s="8">
        <v>50150</v>
      </c>
      <c r="K31" s="8" t="s">
        <v>297</v>
      </c>
      <c r="L31" s="8">
        <v>31</v>
      </c>
      <c r="M31" s="8" t="s">
        <v>297</v>
      </c>
      <c r="N31" s="8">
        <v>128432</v>
      </c>
      <c r="P31" s="8" t="s">
        <v>297</v>
      </c>
      <c r="Q31" s="8">
        <v>8</v>
      </c>
      <c r="R31" s="8" t="s">
        <v>297</v>
      </c>
      <c r="S31" s="8">
        <v>110150</v>
      </c>
      <c r="U31" s="8" t="s">
        <v>297</v>
      </c>
      <c r="V31" s="8">
        <v>1</v>
      </c>
      <c r="W31" s="8" t="s">
        <v>297</v>
      </c>
      <c r="X31" s="8">
        <v>61000</v>
      </c>
      <c r="Z31" s="8" t="s">
        <v>297</v>
      </c>
      <c r="AA31" s="8">
        <v>1</v>
      </c>
      <c r="AB31" s="8" t="s">
        <v>297</v>
      </c>
      <c r="AC31" s="8">
        <v>82666.666666666672</v>
      </c>
      <c r="AE31" s="8" t="s">
        <v>297</v>
      </c>
      <c r="AF31" s="8">
        <v>4</v>
      </c>
      <c r="AG31" s="8" t="s">
        <v>297</v>
      </c>
      <c r="AH31" s="8">
        <v>110398.6</v>
      </c>
    </row>
    <row r="32" spans="6:34" x14ac:dyDescent="0.2">
      <c r="F32" s="8" t="s">
        <v>298</v>
      </c>
      <c r="G32" s="8">
        <v>397</v>
      </c>
      <c r="H32" s="8" t="s">
        <v>298</v>
      </c>
      <c r="I32" s="8">
        <v>438588.38888888888</v>
      </c>
      <c r="K32" s="8" t="s">
        <v>298</v>
      </c>
      <c r="L32" s="8">
        <v>1220</v>
      </c>
      <c r="M32" s="8" t="s">
        <v>298</v>
      </c>
      <c r="N32" s="8">
        <v>185764</v>
      </c>
      <c r="P32" s="8" t="s">
        <v>298</v>
      </c>
      <c r="Q32" s="8">
        <v>726</v>
      </c>
      <c r="R32" s="8" t="s">
        <v>298</v>
      </c>
      <c r="S32" s="8">
        <v>220000</v>
      </c>
      <c r="U32" s="8" t="s">
        <v>298</v>
      </c>
      <c r="V32" s="8">
        <v>821</v>
      </c>
      <c r="W32" s="8" t="s">
        <v>298</v>
      </c>
      <c r="X32" s="8">
        <v>216004.54545454544</v>
      </c>
      <c r="Z32" s="8" t="s">
        <v>298</v>
      </c>
      <c r="AA32" s="8">
        <v>67</v>
      </c>
      <c r="AB32" s="8" t="s">
        <v>298</v>
      </c>
      <c r="AC32" s="8">
        <v>394432</v>
      </c>
      <c r="AE32" s="8" t="s">
        <v>298</v>
      </c>
      <c r="AF32" s="8">
        <v>178</v>
      </c>
      <c r="AG32" s="8" t="s">
        <v>298</v>
      </c>
      <c r="AH32" s="8">
        <v>336963.5</v>
      </c>
    </row>
    <row r="33" spans="6:34" x14ac:dyDescent="0.2">
      <c r="F33" s="8" t="s">
        <v>299</v>
      </c>
      <c r="G33" s="8">
        <v>1460</v>
      </c>
      <c r="H33" s="8" t="s">
        <v>299</v>
      </c>
      <c r="I33" s="8">
        <v>1881494.4919286389</v>
      </c>
      <c r="K33" s="8" t="s">
        <v>299</v>
      </c>
      <c r="L33" s="8">
        <v>1460</v>
      </c>
      <c r="M33" s="8" t="s">
        <v>299</v>
      </c>
      <c r="N33" s="8">
        <v>765608</v>
      </c>
      <c r="P33" s="8" t="s">
        <v>299</v>
      </c>
      <c r="Q33" s="8">
        <v>1460</v>
      </c>
      <c r="R33" s="8" t="s">
        <v>299</v>
      </c>
      <c r="S33" s="8">
        <v>1318436.398822533</v>
      </c>
      <c r="U33" s="8" t="s">
        <v>299</v>
      </c>
      <c r="V33" s="8">
        <v>1460</v>
      </c>
      <c r="W33" s="8" t="s">
        <v>299</v>
      </c>
      <c r="X33" s="8">
        <v>1312264.5139749914</v>
      </c>
      <c r="Z33" s="8" t="s">
        <v>299</v>
      </c>
      <c r="AA33" s="8">
        <v>1460</v>
      </c>
      <c r="AB33" s="8" t="s">
        <v>299</v>
      </c>
      <c r="AC33" s="8">
        <v>18839910.634862714</v>
      </c>
      <c r="AE33" s="8" t="s">
        <v>299</v>
      </c>
      <c r="AF33" s="8">
        <v>1460</v>
      </c>
      <c r="AG33" s="8" t="s">
        <v>299</v>
      </c>
      <c r="AH33" s="8">
        <v>10532548.441646257</v>
      </c>
    </row>
    <row r="34" spans="6:34" ht="17" thickBot="1" x14ac:dyDescent="0.25">
      <c r="F34" s="9" t="s">
        <v>300</v>
      </c>
      <c r="G34" s="9">
        <v>10</v>
      </c>
      <c r="H34" s="9" t="s">
        <v>300</v>
      </c>
      <c r="I34" s="9">
        <v>10</v>
      </c>
      <c r="K34" s="9" t="s">
        <v>300</v>
      </c>
      <c r="L34" s="9">
        <v>5</v>
      </c>
      <c r="M34" s="9" t="s">
        <v>300</v>
      </c>
      <c r="N34" s="9">
        <v>5</v>
      </c>
      <c r="P34" s="9" t="s">
        <v>300</v>
      </c>
      <c r="Q34" s="9">
        <v>8</v>
      </c>
      <c r="R34" s="9" t="s">
        <v>300</v>
      </c>
      <c r="S34" s="9">
        <v>8</v>
      </c>
      <c r="U34" s="9" t="s">
        <v>300</v>
      </c>
      <c r="V34" s="9">
        <v>9</v>
      </c>
      <c r="W34" s="9" t="s">
        <v>300</v>
      </c>
      <c r="X34" s="9">
        <v>9</v>
      </c>
      <c r="Z34" s="9" t="s">
        <v>300</v>
      </c>
      <c r="AA34" s="9">
        <v>112</v>
      </c>
      <c r="AB34" s="9" t="s">
        <v>300</v>
      </c>
      <c r="AC34" s="9">
        <v>112</v>
      </c>
      <c r="AE34" s="9" t="s">
        <v>300</v>
      </c>
      <c r="AF34" s="9">
        <v>61</v>
      </c>
      <c r="AG34" s="9" t="s">
        <v>300</v>
      </c>
      <c r="AH34" s="9">
        <v>61</v>
      </c>
    </row>
    <row r="36" spans="6:34" x14ac:dyDescent="0.2">
      <c r="F36" t="s">
        <v>286</v>
      </c>
      <c r="G36" t="s">
        <v>318</v>
      </c>
      <c r="H36" t="s">
        <v>312</v>
      </c>
      <c r="K36" t="s">
        <v>321</v>
      </c>
      <c r="L36" t="s">
        <v>300</v>
      </c>
      <c r="M36" t="s">
        <v>310</v>
      </c>
      <c r="P36" s="19" t="s">
        <v>286</v>
      </c>
      <c r="Q36" s="19" t="s">
        <v>318</v>
      </c>
      <c r="R36" s="19" t="s">
        <v>312</v>
      </c>
      <c r="U36" t="s">
        <v>286</v>
      </c>
      <c r="V36" t="s">
        <v>318</v>
      </c>
      <c r="W36" t="s">
        <v>312</v>
      </c>
      <c r="Z36" t="s">
        <v>286</v>
      </c>
      <c r="AA36" t="s">
        <v>318</v>
      </c>
      <c r="AB36" t="s">
        <v>312</v>
      </c>
      <c r="AE36" t="s">
        <v>286</v>
      </c>
      <c r="AF36" t="s">
        <v>318</v>
      </c>
      <c r="AG36" t="s">
        <v>312</v>
      </c>
    </row>
    <row r="37" spans="6:34" x14ac:dyDescent="0.2">
      <c r="F37">
        <v>1</v>
      </c>
      <c r="G37">
        <v>2</v>
      </c>
      <c r="H37" s="7">
        <v>50150</v>
      </c>
      <c r="K37" t="s">
        <v>91</v>
      </c>
      <c r="L37">
        <v>1220</v>
      </c>
      <c r="M37" s="17">
        <v>185764</v>
      </c>
      <c r="P37" t="s">
        <v>225</v>
      </c>
      <c r="Q37">
        <v>8</v>
      </c>
      <c r="R37" s="7">
        <v>220000</v>
      </c>
      <c r="U37">
        <v>1</v>
      </c>
      <c r="V37">
        <v>1</v>
      </c>
      <c r="W37" s="7">
        <v>61000</v>
      </c>
      <c r="Z37">
        <v>1872</v>
      </c>
      <c r="AA37">
        <v>1</v>
      </c>
      <c r="AB37" s="7">
        <v>122000</v>
      </c>
      <c r="AE37">
        <v>1950</v>
      </c>
      <c r="AF37">
        <v>178</v>
      </c>
      <c r="AG37" s="7">
        <v>117463.05617977527</v>
      </c>
    </row>
    <row r="38" spans="6:34" x14ac:dyDescent="0.2">
      <c r="F38">
        <v>2</v>
      </c>
      <c r="G38">
        <v>3</v>
      </c>
      <c r="H38" s="7">
        <v>51770.333333333336</v>
      </c>
      <c r="K38" t="s">
        <v>149</v>
      </c>
      <c r="L38">
        <v>31</v>
      </c>
      <c r="M38" s="17">
        <v>181959</v>
      </c>
      <c r="P38" t="s">
        <v>92</v>
      </c>
      <c r="Q38">
        <v>445</v>
      </c>
      <c r="R38" s="7">
        <v>210051.76404494382</v>
      </c>
      <c r="U38">
        <v>2</v>
      </c>
      <c r="V38">
        <v>5</v>
      </c>
      <c r="W38" s="7">
        <v>141986.4</v>
      </c>
      <c r="Z38">
        <v>1875</v>
      </c>
      <c r="AA38">
        <v>1</v>
      </c>
      <c r="AB38" s="7">
        <v>94000</v>
      </c>
      <c r="AE38">
        <v>1951</v>
      </c>
      <c r="AF38">
        <v>4</v>
      </c>
      <c r="AG38" s="7">
        <v>129975</v>
      </c>
    </row>
    <row r="39" spans="6:34" x14ac:dyDescent="0.2">
      <c r="F39">
        <v>3</v>
      </c>
      <c r="G39">
        <v>20</v>
      </c>
      <c r="H39" s="7">
        <v>87473.75</v>
      </c>
      <c r="K39" t="s">
        <v>167</v>
      </c>
      <c r="L39">
        <v>52</v>
      </c>
      <c r="M39" s="17">
        <v>135912</v>
      </c>
      <c r="P39" t="s">
        <v>115</v>
      </c>
      <c r="Q39">
        <v>726</v>
      </c>
      <c r="R39" s="7">
        <v>175985.47796143251</v>
      </c>
      <c r="U39">
        <v>3</v>
      </c>
      <c r="V39">
        <v>25</v>
      </c>
      <c r="W39" s="7">
        <v>101929.4</v>
      </c>
      <c r="Z39">
        <v>1880</v>
      </c>
      <c r="AA39">
        <v>4</v>
      </c>
      <c r="AB39" s="7">
        <v>200619.75</v>
      </c>
      <c r="AE39">
        <v>1952</v>
      </c>
      <c r="AF39">
        <v>5</v>
      </c>
      <c r="AG39" s="7">
        <v>110398.6</v>
      </c>
    </row>
    <row r="40" spans="6:34" x14ac:dyDescent="0.2">
      <c r="F40">
        <v>4</v>
      </c>
      <c r="G40">
        <v>116</v>
      </c>
      <c r="H40" s="7">
        <v>108420.6551724138</v>
      </c>
      <c r="K40" t="s">
        <v>179</v>
      </c>
      <c r="L40">
        <v>114</v>
      </c>
      <c r="M40" s="17">
        <v>133541</v>
      </c>
      <c r="P40" t="s">
        <v>197</v>
      </c>
      <c r="Q40">
        <v>65</v>
      </c>
      <c r="R40" s="7">
        <v>166703.38461538462</v>
      </c>
      <c r="U40">
        <v>4</v>
      </c>
      <c r="V40">
        <v>57</v>
      </c>
      <c r="W40" s="7">
        <v>120438.43859649122</v>
      </c>
      <c r="Z40">
        <v>1882</v>
      </c>
      <c r="AA40">
        <v>1</v>
      </c>
      <c r="AB40" s="7">
        <v>168000</v>
      </c>
      <c r="AE40">
        <v>1953</v>
      </c>
      <c r="AF40">
        <v>10</v>
      </c>
      <c r="AG40" s="7">
        <v>147640</v>
      </c>
    </row>
    <row r="41" spans="6:34" x14ac:dyDescent="0.2">
      <c r="F41">
        <v>5</v>
      </c>
      <c r="G41">
        <v>397</v>
      </c>
      <c r="H41" s="7">
        <v>133523.34760705288</v>
      </c>
      <c r="K41" t="s">
        <v>198</v>
      </c>
      <c r="L41">
        <v>43</v>
      </c>
      <c r="M41" s="17">
        <v>128432</v>
      </c>
      <c r="P41" t="s">
        <v>201</v>
      </c>
      <c r="Q41">
        <v>11</v>
      </c>
      <c r="R41" s="7">
        <v>157354.54545454544</v>
      </c>
      <c r="U41">
        <v>5</v>
      </c>
      <c r="V41">
        <v>821</v>
      </c>
      <c r="W41" s="7">
        <v>203146.91473812424</v>
      </c>
      <c r="Z41">
        <v>1885</v>
      </c>
      <c r="AA41">
        <v>2</v>
      </c>
      <c r="AB41" s="7">
        <v>111250</v>
      </c>
      <c r="AE41">
        <v>1954</v>
      </c>
      <c r="AF41">
        <v>14</v>
      </c>
      <c r="AG41" s="7">
        <v>121142.85714285714</v>
      </c>
    </row>
    <row r="42" spans="6:34" x14ac:dyDescent="0.2">
      <c r="F42">
        <v>6</v>
      </c>
      <c r="G42">
        <v>374</v>
      </c>
      <c r="H42" s="7">
        <v>161603.0347593583</v>
      </c>
      <c r="P42" t="s">
        <v>132</v>
      </c>
      <c r="Q42">
        <v>154</v>
      </c>
      <c r="R42" s="7">
        <v>143116.74025974027</v>
      </c>
      <c r="U42">
        <v>6</v>
      </c>
      <c r="V42">
        <v>252</v>
      </c>
      <c r="W42" s="7">
        <v>153961.59126984127</v>
      </c>
      <c r="Z42">
        <v>1890</v>
      </c>
      <c r="AA42">
        <v>2</v>
      </c>
      <c r="AB42" s="7">
        <v>142200</v>
      </c>
      <c r="AE42">
        <v>1955</v>
      </c>
      <c r="AF42">
        <v>9</v>
      </c>
      <c r="AG42" s="7">
        <v>124511.11111111111</v>
      </c>
    </row>
    <row r="43" spans="6:34" x14ac:dyDescent="0.2">
      <c r="F43">
        <v>7</v>
      </c>
      <c r="G43">
        <v>319</v>
      </c>
      <c r="H43" s="7">
        <v>207716.42319749217</v>
      </c>
      <c r="P43" t="s">
        <v>191</v>
      </c>
      <c r="Q43">
        <v>37</v>
      </c>
      <c r="R43" s="7">
        <v>135074.48648648648</v>
      </c>
      <c r="U43">
        <v>7</v>
      </c>
      <c r="V43">
        <v>205</v>
      </c>
      <c r="W43" s="7">
        <v>158145.48780487804</v>
      </c>
      <c r="Z43">
        <v>1892</v>
      </c>
      <c r="AA43">
        <v>2</v>
      </c>
      <c r="AB43" s="7">
        <v>291250</v>
      </c>
      <c r="AE43">
        <v>1956</v>
      </c>
      <c r="AF43">
        <v>10</v>
      </c>
      <c r="AG43" s="7">
        <v>124235</v>
      </c>
    </row>
    <row r="44" spans="6:34" x14ac:dyDescent="0.2">
      <c r="F44">
        <v>8</v>
      </c>
      <c r="G44">
        <v>168</v>
      </c>
      <c r="H44" s="7">
        <v>274735.53571428574</v>
      </c>
      <c r="P44" t="s">
        <v>150</v>
      </c>
      <c r="Q44">
        <v>14</v>
      </c>
      <c r="R44" s="7">
        <v>110150</v>
      </c>
      <c r="U44">
        <v>8</v>
      </c>
      <c r="V44">
        <v>72</v>
      </c>
      <c r="W44" s="7">
        <v>155651.73611111112</v>
      </c>
      <c r="Z44">
        <v>1893</v>
      </c>
      <c r="AA44">
        <v>1</v>
      </c>
      <c r="AB44" s="7">
        <v>325000</v>
      </c>
      <c r="AE44">
        <v>1957</v>
      </c>
      <c r="AF44">
        <v>9</v>
      </c>
      <c r="AG44" s="7">
        <v>132656.44444444444</v>
      </c>
    </row>
    <row r="45" spans="6:34" x14ac:dyDescent="0.2">
      <c r="F45">
        <v>9</v>
      </c>
      <c r="G45">
        <v>43</v>
      </c>
      <c r="H45" s="7">
        <v>367513.02325581393</v>
      </c>
      <c r="U45">
        <v>9</v>
      </c>
      <c r="V45">
        <v>22</v>
      </c>
      <c r="W45" s="7">
        <v>216004.54545454544</v>
      </c>
      <c r="Z45">
        <v>1898</v>
      </c>
      <c r="AA45">
        <v>1</v>
      </c>
      <c r="AB45" s="7">
        <v>106000</v>
      </c>
      <c r="AE45">
        <v>1958</v>
      </c>
      <c r="AF45">
        <v>15</v>
      </c>
      <c r="AG45" s="7">
        <v>128386.66666666667</v>
      </c>
    </row>
    <row r="46" spans="6:34" x14ac:dyDescent="0.2">
      <c r="F46">
        <v>10</v>
      </c>
      <c r="G46">
        <v>18</v>
      </c>
      <c r="H46" s="7">
        <v>438588.38888888888</v>
      </c>
      <c r="Z46">
        <v>1900</v>
      </c>
      <c r="AA46">
        <v>10</v>
      </c>
      <c r="AB46" s="7">
        <v>112492.6</v>
      </c>
      <c r="AE46">
        <v>1959</v>
      </c>
      <c r="AF46">
        <v>18</v>
      </c>
      <c r="AG46" s="7">
        <v>136054.55555555556</v>
      </c>
    </row>
    <row r="47" spans="6:34" x14ac:dyDescent="0.2">
      <c r="Z47">
        <v>1904</v>
      </c>
      <c r="AA47">
        <v>1</v>
      </c>
      <c r="AB47" s="7">
        <v>157500</v>
      </c>
      <c r="AE47">
        <v>1960</v>
      </c>
      <c r="AF47">
        <v>12</v>
      </c>
      <c r="AG47" s="7">
        <v>145212.5</v>
      </c>
    </row>
    <row r="48" spans="6:34" x14ac:dyDescent="0.2">
      <c r="Z48">
        <v>1905</v>
      </c>
      <c r="AA48">
        <v>1</v>
      </c>
      <c r="AB48" s="7">
        <v>163000</v>
      </c>
      <c r="AE48">
        <v>1961</v>
      </c>
      <c r="AF48">
        <v>8</v>
      </c>
      <c r="AG48" s="7">
        <v>131881.25</v>
      </c>
    </row>
    <row r="49" spans="26:33" x14ac:dyDescent="0.2">
      <c r="Z49">
        <v>1906</v>
      </c>
      <c r="AA49">
        <v>1</v>
      </c>
      <c r="AB49" s="7">
        <v>135000</v>
      </c>
      <c r="AE49">
        <v>1962</v>
      </c>
      <c r="AF49">
        <v>14</v>
      </c>
      <c r="AG49" s="7">
        <v>145471.42857142858</v>
      </c>
    </row>
    <row r="50" spans="26:33" x14ac:dyDescent="0.2">
      <c r="Z50">
        <v>1908</v>
      </c>
      <c r="AA50">
        <v>2</v>
      </c>
      <c r="AB50" s="7">
        <v>183500</v>
      </c>
      <c r="AE50">
        <v>1963</v>
      </c>
      <c r="AF50">
        <v>13</v>
      </c>
      <c r="AG50" s="7">
        <v>139765.38461538462</v>
      </c>
    </row>
    <row r="51" spans="26:33" x14ac:dyDescent="0.2">
      <c r="Z51">
        <v>1910</v>
      </c>
      <c r="AA51">
        <v>17</v>
      </c>
      <c r="AB51" s="7">
        <v>111959.05882352941</v>
      </c>
      <c r="AE51">
        <v>1964</v>
      </c>
      <c r="AF51">
        <v>11</v>
      </c>
      <c r="AG51" s="7">
        <v>159218.18181818182</v>
      </c>
    </row>
    <row r="52" spans="26:33" x14ac:dyDescent="0.2">
      <c r="Z52">
        <v>1911</v>
      </c>
      <c r="AA52">
        <v>1</v>
      </c>
      <c r="AB52" s="7">
        <v>130000</v>
      </c>
      <c r="AE52">
        <v>1965</v>
      </c>
      <c r="AF52">
        <v>19</v>
      </c>
      <c r="AG52" s="7">
        <v>143951.73684210525</v>
      </c>
    </row>
    <row r="53" spans="26:33" x14ac:dyDescent="0.2">
      <c r="Z53">
        <v>1912</v>
      </c>
      <c r="AA53">
        <v>3</v>
      </c>
      <c r="AB53" s="7">
        <v>119466.66666666667</v>
      </c>
      <c r="AE53">
        <v>1966</v>
      </c>
      <c r="AF53">
        <v>15</v>
      </c>
      <c r="AG53" s="7">
        <v>149914.66666666666</v>
      </c>
    </row>
    <row r="54" spans="26:33" x14ac:dyDescent="0.2">
      <c r="Z54">
        <v>1913</v>
      </c>
      <c r="AA54">
        <v>1</v>
      </c>
      <c r="AB54" s="7">
        <v>90350</v>
      </c>
      <c r="AE54">
        <v>1967</v>
      </c>
      <c r="AF54">
        <v>12</v>
      </c>
      <c r="AG54" s="7">
        <v>131458.33333333334</v>
      </c>
    </row>
    <row r="55" spans="26:33" x14ac:dyDescent="0.2">
      <c r="Z55">
        <v>1914</v>
      </c>
      <c r="AA55">
        <v>7</v>
      </c>
      <c r="AB55" s="7">
        <v>126055.28571428571</v>
      </c>
      <c r="AE55">
        <v>1968</v>
      </c>
      <c r="AF55">
        <v>17</v>
      </c>
      <c r="AG55" s="7">
        <v>153095.88235294117</v>
      </c>
    </row>
    <row r="56" spans="26:33" x14ac:dyDescent="0.2">
      <c r="Z56">
        <v>1915</v>
      </c>
      <c r="AA56">
        <v>10</v>
      </c>
      <c r="AB56" s="7">
        <v>134387.5</v>
      </c>
      <c r="AE56">
        <v>1969</v>
      </c>
      <c r="AF56">
        <v>14</v>
      </c>
      <c r="AG56" s="7">
        <v>157297.07142857142</v>
      </c>
    </row>
    <row r="57" spans="26:33" x14ac:dyDescent="0.2">
      <c r="Z57">
        <v>1916</v>
      </c>
      <c r="AA57">
        <v>8</v>
      </c>
      <c r="AB57" s="7">
        <v>139800</v>
      </c>
      <c r="AE57">
        <v>1970</v>
      </c>
      <c r="AF57">
        <v>26</v>
      </c>
      <c r="AG57" s="7">
        <v>139367.30769230769</v>
      </c>
    </row>
    <row r="58" spans="26:33" x14ac:dyDescent="0.2">
      <c r="Z58">
        <v>1917</v>
      </c>
      <c r="AA58">
        <v>1</v>
      </c>
      <c r="AB58" s="7">
        <v>129500</v>
      </c>
      <c r="AE58">
        <v>1971</v>
      </c>
      <c r="AF58">
        <v>18</v>
      </c>
      <c r="AG58" s="7">
        <v>120230.55555555556</v>
      </c>
    </row>
    <row r="59" spans="26:33" x14ac:dyDescent="0.2">
      <c r="Z59">
        <v>1918</v>
      </c>
      <c r="AA59">
        <v>7</v>
      </c>
      <c r="AB59" s="7">
        <v>172421.42857142858</v>
      </c>
      <c r="AE59">
        <v>1972</v>
      </c>
      <c r="AF59">
        <v>20</v>
      </c>
      <c r="AG59" s="7">
        <v>127330</v>
      </c>
    </row>
    <row r="60" spans="26:33" x14ac:dyDescent="0.2">
      <c r="Z60">
        <v>1919</v>
      </c>
      <c r="AA60">
        <v>3</v>
      </c>
      <c r="AB60" s="7">
        <v>154833.33333333334</v>
      </c>
      <c r="AE60">
        <v>1973</v>
      </c>
      <c r="AF60">
        <v>11</v>
      </c>
      <c r="AG60" s="7">
        <v>139081.81818181818</v>
      </c>
    </row>
    <row r="61" spans="26:33" x14ac:dyDescent="0.2">
      <c r="Z61">
        <v>1920</v>
      </c>
      <c r="AA61">
        <v>30</v>
      </c>
      <c r="AB61" s="7">
        <v>112903.33333333333</v>
      </c>
      <c r="AE61">
        <v>1974</v>
      </c>
      <c r="AF61">
        <v>7</v>
      </c>
      <c r="AG61" s="7">
        <v>159357.14285714287</v>
      </c>
    </row>
    <row r="62" spans="26:33" x14ac:dyDescent="0.2">
      <c r="Z62">
        <v>1921</v>
      </c>
      <c r="AA62">
        <v>6</v>
      </c>
      <c r="AB62" s="7">
        <v>140813.33333333334</v>
      </c>
      <c r="AE62">
        <v>1975</v>
      </c>
      <c r="AF62">
        <v>10</v>
      </c>
      <c r="AG62" s="7">
        <v>174652.4</v>
      </c>
    </row>
    <row r="63" spans="26:33" x14ac:dyDescent="0.2">
      <c r="Z63">
        <v>1922</v>
      </c>
      <c r="AA63">
        <v>8</v>
      </c>
      <c r="AB63" s="7">
        <v>109237.5</v>
      </c>
      <c r="AE63">
        <v>1976</v>
      </c>
      <c r="AF63">
        <v>30</v>
      </c>
      <c r="AG63" s="7">
        <v>159868.5</v>
      </c>
    </row>
    <row r="64" spans="26:33" x14ac:dyDescent="0.2">
      <c r="Z64">
        <v>1923</v>
      </c>
      <c r="AA64">
        <v>7</v>
      </c>
      <c r="AB64" s="7">
        <v>159428.57142857142</v>
      </c>
      <c r="AE64">
        <v>1977</v>
      </c>
      <c r="AF64">
        <v>25</v>
      </c>
      <c r="AG64" s="7">
        <v>158702</v>
      </c>
    </row>
    <row r="65" spans="26:33" x14ac:dyDescent="0.2">
      <c r="Z65">
        <v>1924</v>
      </c>
      <c r="AA65">
        <v>7</v>
      </c>
      <c r="AB65" s="7">
        <v>105985.71428571429</v>
      </c>
      <c r="AE65">
        <v>1978</v>
      </c>
      <c r="AF65">
        <v>16</v>
      </c>
      <c r="AG65" s="7">
        <v>158362.5</v>
      </c>
    </row>
    <row r="66" spans="26:33" x14ac:dyDescent="0.2">
      <c r="Z66">
        <v>1925</v>
      </c>
      <c r="AA66">
        <v>16</v>
      </c>
      <c r="AB66" s="7">
        <v>129190.625</v>
      </c>
      <c r="AE66">
        <v>1979</v>
      </c>
      <c r="AF66">
        <v>10</v>
      </c>
      <c r="AG66" s="7">
        <v>150357.20000000001</v>
      </c>
    </row>
    <row r="67" spans="26:33" x14ac:dyDescent="0.2">
      <c r="Z67">
        <v>1926</v>
      </c>
      <c r="AA67">
        <v>9</v>
      </c>
      <c r="AB67" s="7">
        <v>124144.44444444444</v>
      </c>
      <c r="AE67">
        <v>1980</v>
      </c>
      <c r="AF67">
        <v>12</v>
      </c>
      <c r="AG67" s="7">
        <v>154812.5</v>
      </c>
    </row>
    <row r="68" spans="26:33" x14ac:dyDescent="0.2">
      <c r="Z68">
        <v>1927</v>
      </c>
      <c r="AA68">
        <v>3</v>
      </c>
      <c r="AB68" s="7">
        <v>82666.666666666672</v>
      </c>
      <c r="AE68">
        <v>1981</v>
      </c>
      <c r="AF68">
        <v>8</v>
      </c>
      <c r="AG68" s="7">
        <v>184425</v>
      </c>
    </row>
    <row r="69" spans="26:33" x14ac:dyDescent="0.2">
      <c r="Z69">
        <v>1928</v>
      </c>
      <c r="AA69">
        <v>7</v>
      </c>
      <c r="AB69" s="7">
        <v>135557.14285714287</v>
      </c>
      <c r="AE69">
        <v>1982</v>
      </c>
      <c r="AF69">
        <v>7</v>
      </c>
      <c r="AG69" s="7">
        <v>121271.42857142857</v>
      </c>
    </row>
    <row r="70" spans="26:33" x14ac:dyDescent="0.2">
      <c r="Z70">
        <v>1929</v>
      </c>
      <c r="AA70">
        <v>4</v>
      </c>
      <c r="AB70" s="7">
        <v>153000</v>
      </c>
      <c r="AE70">
        <v>1983</v>
      </c>
      <c r="AF70">
        <v>5</v>
      </c>
      <c r="AG70" s="7">
        <v>136880</v>
      </c>
    </row>
    <row r="71" spans="26:33" x14ac:dyDescent="0.2">
      <c r="Z71">
        <v>1930</v>
      </c>
      <c r="AA71">
        <v>9</v>
      </c>
      <c r="AB71" s="7">
        <v>103588.88888888889</v>
      </c>
      <c r="AE71">
        <v>1984</v>
      </c>
      <c r="AF71">
        <v>7</v>
      </c>
      <c r="AG71" s="7">
        <v>184928.57142857142</v>
      </c>
    </row>
    <row r="72" spans="26:33" x14ac:dyDescent="0.2">
      <c r="Z72">
        <v>1931</v>
      </c>
      <c r="AA72">
        <v>6</v>
      </c>
      <c r="AB72" s="7">
        <v>126650</v>
      </c>
      <c r="AE72">
        <v>1985</v>
      </c>
      <c r="AF72">
        <v>9</v>
      </c>
      <c r="AG72" s="7">
        <v>167611.11111111112</v>
      </c>
    </row>
    <row r="73" spans="26:33" x14ac:dyDescent="0.2">
      <c r="Z73">
        <v>1932</v>
      </c>
      <c r="AA73">
        <v>4</v>
      </c>
      <c r="AB73" s="7">
        <v>233358.5</v>
      </c>
      <c r="AE73">
        <v>1986</v>
      </c>
      <c r="AF73">
        <v>5</v>
      </c>
      <c r="AG73" s="7">
        <v>189400</v>
      </c>
    </row>
    <row r="74" spans="26:33" x14ac:dyDescent="0.2">
      <c r="Z74">
        <v>1934</v>
      </c>
      <c r="AA74">
        <v>3</v>
      </c>
      <c r="AB74" s="7">
        <v>220766.66666666666</v>
      </c>
      <c r="AE74">
        <v>1987</v>
      </c>
      <c r="AF74">
        <v>10</v>
      </c>
      <c r="AG74" s="7">
        <v>209790</v>
      </c>
    </row>
    <row r="75" spans="26:33" x14ac:dyDescent="0.2">
      <c r="Z75">
        <v>1935</v>
      </c>
      <c r="AA75">
        <v>6</v>
      </c>
      <c r="AB75" s="7">
        <v>161083.33333333334</v>
      </c>
      <c r="AE75">
        <v>1988</v>
      </c>
      <c r="AF75">
        <v>9</v>
      </c>
      <c r="AG75" s="7">
        <v>190533.33333333334</v>
      </c>
    </row>
    <row r="76" spans="26:33" x14ac:dyDescent="0.2">
      <c r="Z76">
        <v>1936</v>
      </c>
      <c r="AA76">
        <v>9</v>
      </c>
      <c r="AB76" s="7">
        <v>137888.88888888888</v>
      </c>
      <c r="AE76">
        <v>1989</v>
      </c>
      <c r="AF76">
        <v>11</v>
      </c>
      <c r="AG76" s="7">
        <v>198318.18181818182</v>
      </c>
    </row>
    <row r="77" spans="26:33" x14ac:dyDescent="0.2">
      <c r="Z77">
        <v>1937</v>
      </c>
      <c r="AA77">
        <v>5</v>
      </c>
      <c r="AB77" s="7">
        <v>131974.20000000001</v>
      </c>
      <c r="AE77">
        <v>1990</v>
      </c>
      <c r="AF77">
        <v>15</v>
      </c>
      <c r="AG77" s="7">
        <v>200042</v>
      </c>
    </row>
    <row r="78" spans="26:33" x14ac:dyDescent="0.2">
      <c r="Z78">
        <v>1938</v>
      </c>
      <c r="AA78">
        <v>4</v>
      </c>
      <c r="AB78" s="7">
        <v>109137.5</v>
      </c>
      <c r="AE78">
        <v>1991</v>
      </c>
      <c r="AF78">
        <v>14</v>
      </c>
      <c r="AG78" s="7">
        <v>184714.28571428571</v>
      </c>
    </row>
    <row r="79" spans="26:33" x14ac:dyDescent="0.2">
      <c r="Z79">
        <v>1939</v>
      </c>
      <c r="AA79">
        <v>8</v>
      </c>
      <c r="AB79" s="7">
        <v>150825</v>
      </c>
      <c r="AE79">
        <v>1992</v>
      </c>
      <c r="AF79">
        <v>17</v>
      </c>
      <c r="AG79" s="7">
        <v>171611.76470588235</v>
      </c>
    </row>
    <row r="80" spans="26:33" x14ac:dyDescent="0.2">
      <c r="Z80">
        <v>1940</v>
      </c>
      <c r="AA80">
        <v>18</v>
      </c>
      <c r="AB80" s="7">
        <v>131994.44444444444</v>
      </c>
      <c r="AE80">
        <v>1993</v>
      </c>
      <c r="AF80">
        <v>19</v>
      </c>
      <c r="AG80" s="7">
        <v>221994.94736842104</v>
      </c>
    </row>
    <row r="81" spans="26:33" x14ac:dyDescent="0.2">
      <c r="Z81">
        <v>1941</v>
      </c>
      <c r="AA81">
        <v>15</v>
      </c>
      <c r="AB81" s="7">
        <v>120900</v>
      </c>
      <c r="AE81">
        <v>1994</v>
      </c>
      <c r="AF81">
        <v>22</v>
      </c>
      <c r="AG81" s="7">
        <v>217231.81818181818</v>
      </c>
    </row>
    <row r="82" spans="26:33" x14ac:dyDescent="0.2">
      <c r="Z82">
        <v>1942</v>
      </c>
      <c r="AA82">
        <v>2</v>
      </c>
      <c r="AB82" s="7">
        <v>162000</v>
      </c>
      <c r="AE82">
        <v>1995</v>
      </c>
      <c r="AF82">
        <v>31</v>
      </c>
      <c r="AG82" s="7">
        <v>206832.25806451612</v>
      </c>
    </row>
    <row r="83" spans="26:33" x14ac:dyDescent="0.2">
      <c r="Z83">
        <v>1945</v>
      </c>
      <c r="AA83">
        <v>6</v>
      </c>
      <c r="AB83" s="7">
        <v>133500</v>
      </c>
      <c r="AE83">
        <v>1996</v>
      </c>
      <c r="AF83">
        <v>36</v>
      </c>
      <c r="AG83" s="7">
        <v>212588.19444444444</v>
      </c>
    </row>
    <row r="84" spans="26:33" x14ac:dyDescent="0.2">
      <c r="Z84">
        <v>1946</v>
      </c>
      <c r="AA84">
        <v>7</v>
      </c>
      <c r="AB84" s="7">
        <v>122400</v>
      </c>
      <c r="AE84">
        <v>1997</v>
      </c>
      <c r="AF84">
        <v>25</v>
      </c>
      <c r="AG84" s="7">
        <v>214251.6</v>
      </c>
    </row>
    <row r="85" spans="26:33" x14ac:dyDescent="0.2">
      <c r="Z85">
        <v>1947</v>
      </c>
      <c r="AA85">
        <v>5</v>
      </c>
      <c r="AB85" s="7">
        <v>117200</v>
      </c>
      <c r="AE85">
        <v>1998</v>
      </c>
      <c r="AF85">
        <v>36</v>
      </c>
      <c r="AG85" s="7">
        <v>206865.27777777778</v>
      </c>
    </row>
    <row r="86" spans="26:33" x14ac:dyDescent="0.2">
      <c r="Z86">
        <v>1948</v>
      </c>
      <c r="AA86">
        <v>14</v>
      </c>
      <c r="AB86" s="7">
        <v>137764.28571428571</v>
      </c>
      <c r="AE86">
        <v>1999</v>
      </c>
      <c r="AF86">
        <v>30</v>
      </c>
      <c r="AG86" s="7">
        <v>203667.26666666666</v>
      </c>
    </row>
    <row r="87" spans="26:33" x14ac:dyDescent="0.2">
      <c r="Z87">
        <v>1949</v>
      </c>
      <c r="AA87">
        <v>12</v>
      </c>
      <c r="AB87" s="7">
        <v>111517.58333333333</v>
      </c>
      <c r="AE87">
        <v>2000</v>
      </c>
      <c r="AF87">
        <v>55</v>
      </c>
      <c r="AG87" s="7">
        <v>186388.27272727274</v>
      </c>
    </row>
    <row r="88" spans="26:33" x14ac:dyDescent="0.2">
      <c r="Z88">
        <v>1950</v>
      </c>
      <c r="AA88">
        <v>20</v>
      </c>
      <c r="AB88" s="7">
        <v>128036.25</v>
      </c>
      <c r="AE88">
        <v>2001</v>
      </c>
      <c r="AF88">
        <v>21</v>
      </c>
      <c r="AG88" s="7">
        <v>190666.66666666666</v>
      </c>
    </row>
    <row r="89" spans="26:33" x14ac:dyDescent="0.2">
      <c r="Z89">
        <v>1951</v>
      </c>
      <c r="AA89">
        <v>6</v>
      </c>
      <c r="AB89" s="7">
        <v>136600</v>
      </c>
      <c r="AE89">
        <v>2002</v>
      </c>
      <c r="AF89">
        <v>48</v>
      </c>
      <c r="AG89" s="7">
        <v>215085.41666666666</v>
      </c>
    </row>
    <row r="90" spans="26:33" x14ac:dyDescent="0.2">
      <c r="Z90">
        <v>1952</v>
      </c>
      <c r="AA90">
        <v>5</v>
      </c>
      <c r="AB90" s="7">
        <v>110398.6</v>
      </c>
      <c r="AE90">
        <v>2003</v>
      </c>
      <c r="AF90">
        <v>51</v>
      </c>
      <c r="AG90" s="7">
        <v>194896.86274509804</v>
      </c>
    </row>
    <row r="91" spans="26:33" x14ac:dyDescent="0.2">
      <c r="Z91">
        <v>1953</v>
      </c>
      <c r="AA91">
        <v>12</v>
      </c>
      <c r="AB91" s="7">
        <v>146333.33333333334</v>
      </c>
      <c r="AE91">
        <v>2004</v>
      </c>
      <c r="AF91">
        <v>62</v>
      </c>
      <c r="AG91" s="7">
        <v>195123.22580645161</v>
      </c>
    </row>
    <row r="92" spans="26:33" x14ac:dyDescent="0.2">
      <c r="Z92">
        <v>1954</v>
      </c>
      <c r="AA92">
        <v>24</v>
      </c>
      <c r="AB92" s="7">
        <v>139650</v>
      </c>
      <c r="AE92">
        <v>2005</v>
      </c>
      <c r="AF92">
        <v>73</v>
      </c>
      <c r="AG92" s="7">
        <v>210542.9315068493</v>
      </c>
    </row>
    <row r="93" spans="26:33" x14ac:dyDescent="0.2">
      <c r="Z93">
        <v>1955</v>
      </c>
      <c r="AA93">
        <v>16</v>
      </c>
      <c r="AB93" s="7">
        <v>134517.1875</v>
      </c>
      <c r="AE93">
        <v>2006</v>
      </c>
      <c r="AF93">
        <v>97</v>
      </c>
      <c r="AG93" s="7">
        <v>229471.13402061857</v>
      </c>
    </row>
    <row r="94" spans="26:33" x14ac:dyDescent="0.2">
      <c r="Z94">
        <v>1956</v>
      </c>
      <c r="AA94">
        <v>14</v>
      </c>
      <c r="AB94" s="7">
        <v>135810.71428571429</v>
      </c>
      <c r="AE94">
        <v>2007</v>
      </c>
      <c r="AF94">
        <v>76</v>
      </c>
      <c r="AG94" s="7">
        <v>224807.25</v>
      </c>
    </row>
    <row r="95" spans="26:33" x14ac:dyDescent="0.2">
      <c r="Z95">
        <v>1957</v>
      </c>
      <c r="AA95">
        <v>20</v>
      </c>
      <c r="AB95" s="7">
        <v>149959.1</v>
      </c>
      <c r="AE95">
        <v>2008</v>
      </c>
      <c r="AF95">
        <v>40</v>
      </c>
      <c r="AG95" s="7">
        <v>269709.09999999998</v>
      </c>
    </row>
    <row r="96" spans="26:33" x14ac:dyDescent="0.2">
      <c r="Z96">
        <v>1958</v>
      </c>
      <c r="AA96">
        <v>24</v>
      </c>
      <c r="AB96" s="7">
        <v>143179.16666666666</v>
      </c>
      <c r="AE96">
        <v>2009</v>
      </c>
      <c r="AF96">
        <v>23</v>
      </c>
      <c r="AG96" s="7">
        <v>284085.39130434784</v>
      </c>
    </row>
    <row r="97" spans="26:33" x14ac:dyDescent="0.2">
      <c r="Z97">
        <v>1959</v>
      </c>
      <c r="AA97">
        <v>26</v>
      </c>
      <c r="AB97" s="7">
        <v>154124.30769230769</v>
      </c>
      <c r="AE97">
        <v>2010</v>
      </c>
      <c r="AF97">
        <v>6</v>
      </c>
      <c r="AG97" s="7">
        <v>336963.5</v>
      </c>
    </row>
    <row r="98" spans="26:33" x14ac:dyDescent="0.2">
      <c r="Z98">
        <v>1960</v>
      </c>
      <c r="AA98">
        <v>17</v>
      </c>
      <c r="AB98" s="7">
        <v>161550</v>
      </c>
    </row>
    <row r="99" spans="26:33" x14ac:dyDescent="0.2">
      <c r="Z99">
        <v>1961</v>
      </c>
      <c r="AA99">
        <v>14</v>
      </c>
      <c r="AB99" s="7">
        <v>139846.42857142858</v>
      </c>
    </row>
    <row r="100" spans="26:33" x14ac:dyDescent="0.2">
      <c r="Z100">
        <v>1962</v>
      </c>
      <c r="AA100">
        <v>19</v>
      </c>
      <c r="AB100" s="7">
        <v>145742.10526315789</v>
      </c>
    </row>
    <row r="101" spans="26:33" x14ac:dyDescent="0.2">
      <c r="Z101">
        <v>1963</v>
      </c>
      <c r="AA101">
        <v>16</v>
      </c>
      <c r="AB101" s="7">
        <v>143403.125</v>
      </c>
    </row>
    <row r="102" spans="26:33" x14ac:dyDescent="0.2">
      <c r="Z102">
        <v>1964</v>
      </c>
      <c r="AA102">
        <v>15</v>
      </c>
      <c r="AB102" s="7">
        <v>161893.33333333334</v>
      </c>
    </row>
    <row r="103" spans="26:33" x14ac:dyDescent="0.2">
      <c r="Z103">
        <v>1965</v>
      </c>
      <c r="AA103">
        <v>24</v>
      </c>
      <c r="AB103" s="7">
        <v>153115.95833333334</v>
      </c>
    </row>
    <row r="104" spans="26:33" x14ac:dyDescent="0.2">
      <c r="Z104">
        <v>1966</v>
      </c>
      <c r="AA104">
        <v>18</v>
      </c>
      <c r="AB104" s="7">
        <v>159559.44444444444</v>
      </c>
    </row>
    <row r="105" spans="26:33" x14ac:dyDescent="0.2">
      <c r="Z105">
        <v>1967</v>
      </c>
      <c r="AA105">
        <v>16</v>
      </c>
      <c r="AB105" s="7">
        <v>142337.5</v>
      </c>
    </row>
    <row r="106" spans="26:33" x14ac:dyDescent="0.2">
      <c r="Z106">
        <v>1968</v>
      </c>
      <c r="AA106">
        <v>22</v>
      </c>
      <c r="AB106" s="7">
        <v>166075</v>
      </c>
    </row>
    <row r="107" spans="26:33" x14ac:dyDescent="0.2">
      <c r="Z107">
        <v>1969</v>
      </c>
      <c r="AA107">
        <v>14</v>
      </c>
      <c r="AB107" s="7">
        <v>160725.64285714287</v>
      </c>
    </row>
    <row r="108" spans="26:33" x14ac:dyDescent="0.2">
      <c r="Z108">
        <v>1970</v>
      </c>
      <c r="AA108">
        <v>24</v>
      </c>
      <c r="AB108" s="7">
        <v>134647.91666666666</v>
      </c>
    </row>
    <row r="109" spans="26:33" x14ac:dyDescent="0.2">
      <c r="Z109">
        <v>1971</v>
      </c>
      <c r="AA109">
        <v>22</v>
      </c>
      <c r="AB109" s="7">
        <v>131820.45454545456</v>
      </c>
    </row>
    <row r="110" spans="26:33" x14ac:dyDescent="0.2">
      <c r="Z110">
        <v>1972</v>
      </c>
      <c r="AA110">
        <v>23</v>
      </c>
      <c r="AB110" s="7">
        <v>140569.5652173913</v>
      </c>
    </row>
    <row r="111" spans="26:33" x14ac:dyDescent="0.2">
      <c r="Z111">
        <v>1973</v>
      </c>
      <c r="AA111">
        <v>11</v>
      </c>
      <c r="AB111" s="7">
        <v>139400</v>
      </c>
    </row>
    <row r="112" spans="26:33" x14ac:dyDescent="0.2">
      <c r="Z112">
        <v>1974</v>
      </c>
      <c r="AA112">
        <v>10</v>
      </c>
      <c r="AB112" s="7">
        <v>183050</v>
      </c>
    </row>
    <row r="113" spans="26:28" x14ac:dyDescent="0.2">
      <c r="Z113">
        <v>1975</v>
      </c>
      <c r="AA113">
        <v>8</v>
      </c>
      <c r="AB113" s="7">
        <v>159268.75</v>
      </c>
    </row>
    <row r="114" spans="26:28" x14ac:dyDescent="0.2">
      <c r="Z114">
        <v>1976</v>
      </c>
      <c r="AA114">
        <v>33</v>
      </c>
      <c r="AB114" s="7">
        <v>163831.9696969697</v>
      </c>
    </row>
    <row r="115" spans="26:28" x14ac:dyDescent="0.2">
      <c r="Z115">
        <v>1977</v>
      </c>
      <c r="AA115">
        <v>32</v>
      </c>
      <c r="AB115" s="7">
        <v>166860.9375</v>
      </c>
    </row>
    <row r="116" spans="26:28" x14ac:dyDescent="0.2">
      <c r="Z116">
        <v>1978</v>
      </c>
      <c r="AA116">
        <v>16</v>
      </c>
      <c r="AB116" s="7">
        <v>160962.5</v>
      </c>
    </row>
    <row r="117" spans="26:28" x14ac:dyDescent="0.2">
      <c r="Z117">
        <v>1979</v>
      </c>
      <c r="AA117">
        <v>9</v>
      </c>
      <c r="AB117" s="7">
        <v>156396.88888888888</v>
      </c>
    </row>
    <row r="118" spans="26:28" x14ac:dyDescent="0.2">
      <c r="Z118">
        <v>1980</v>
      </c>
      <c r="AA118">
        <v>10</v>
      </c>
      <c r="AB118" s="7">
        <v>164800</v>
      </c>
    </row>
    <row r="119" spans="26:28" x14ac:dyDescent="0.2">
      <c r="Z119">
        <v>1981</v>
      </c>
      <c r="AA119">
        <v>5</v>
      </c>
      <c r="AB119" s="7">
        <v>249880</v>
      </c>
    </row>
    <row r="120" spans="26:28" x14ac:dyDescent="0.2">
      <c r="Z120">
        <v>1982</v>
      </c>
      <c r="AA120">
        <v>6</v>
      </c>
      <c r="AB120" s="7">
        <v>132400</v>
      </c>
    </row>
    <row r="121" spans="26:28" x14ac:dyDescent="0.2">
      <c r="Z121">
        <v>1983</v>
      </c>
      <c r="AA121">
        <v>4</v>
      </c>
      <c r="AB121" s="7">
        <v>181400</v>
      </c>
    </row>
    <row r="122" spans="26:28" x14ac:dyDescent="0.2">
      <c r="Z122">
        <v>1984</v>
      </c>
      <c r="AA122">
        <v>9</v>
      </c>
      <c r="AB122" s="7">
        <v>164111.11111111112</v>
      </c>
    </row>
    <row r="123" spans="26:28" x14ac:dyDescent="0.2">
      <c r="Z123">
        <v>1985</v>
      </c>
      <c r="AA123">
        <v>5</v>
      </c>
      <c r="AB123" s="7">
        <v>191400</v>
      </c>
    </row>
    <row r="124" spans="26:28" x14ac:dyDescent="0.2">
      <c r="Z124">
        <v>1986</v>
      </c>
      <c r="AA124">
        <v>5</v>
      </c>
      <c r="AB124" s="7">
        <v>212000</v>
      </c>
    </row>
    <row r="125" spans="26:28" x14ac:dyDescent="0.2">
      <c r="Z125">
        <v>1987</v>
      </c>
      <c r="AA125">
        <v>3</v>
      </c>
      <c r="AB125" s="7">
        <v>198000</v>
      </c>
    </row>
    <row r="126" spans="26:28" x14ac:dyDescent="0.2">
      <c r="Z126">
        <v>1988</v>
      </c>
      <c r="AA126">
        <v>11</v>
      </c>
      <c r="AB126" s="7">
        <v>204636.36363636365</v>
      </c>
    </row>
    <row r="127" spans="26:28" x14ac:dyDescent="0.2">
      <c r="Z127">
        <v>1989</v>
      </c>
      <c r="AA127">
        <v>3</v>
      </c>
      <c r="AB127" s="7">
        <v>279500</v>
      </c>
    </row>
    <row r="128" spans="26:28" x14ac:dyDescent="0.2">
      <c r="Z128">
        <v>1990</v>
      </c>
      <c r="AA128">
        <v>12</v>
      </c>
      <c r="AB128" s="7">
        <v>220881.66666666666</v>
      </c>
    </row>
    <row r="129" spans="26:28" x14ac:dyDescent="0.2">
      <c r="Z129">
        <v>1991</v>
      </c>
      <c r="AA129">
        <v>5</v>
      </c>
      <c r="AB129" s="7">
        <v>186140</v>
      </c>
    </row>
    <row r="130" spans="26:28" x14ac:dyDescent="0.2">
      <c r="Z130">
        <v>1992</v>
      </c>
      <c r="AA130">
        <v>13</v>
      </c>
      <c r="AB130" s="7">
        <v>218384.61538461538</v>
      </c>
    </row>
    <row r="131" spans="26:28" x14ac:dyDescent="0.2">
      <c r="Z131">
        <v>1993</v>
      </c>
      <c r="AA131">
        <v>17</v>
      </c>
      <c r="AB131" s="7">
        <v>218058.82352941178</v>
      </c>
    </row>
    <row r="132" spans="26:28" x14ac:dyDescent="0.2">
      <c r="Z132">
        <v>1994</v>
      </c>
      <c r="AA132">
        <v>19</v>
      </c>
      <c r="AB132" s="7">
        <v>247900</v>
      </c>
    </row>
    <row r="133" spans="26:28" x14ac:dyDescent="0.2">
      <c r="Z133">
        <v>1995</v>
      </c>
      <c r="AA133">
        <v>18</v>
      </c>
      <c r="AB133" s="7">
        <v>262194.44444444444</v>
      </c>
    </row>
    <row r="134" spans="26:28" x14ac:dyDescent="0.2">
      <c r="Z134">
        <v>1996</v>
      </c>
      <c r="AA134">
        <v>15</v>
      </c>
      <c r="AB134" s="7">
        <v>259162.66666666666</v>
      </c>
    </row>
    <row r="135" spans="26:28" x14ac:dyDescent="0.2">
      <c r="Z135">
        <v>1997</v>
      </c>
      <c r="AA135">
        <v>14</v>
      </c>
      <c r="AB135" s="7">
        <v>214925</v>
      </c>
    </row>
    <row r="136" spans="26:28" x14ac:dyDescent="0.2">
      <c r="Z136">
        <v>1998</v>
      </c>
      <c r="AA136">
        <v>25</v>
      </c>
      <c r="AB136" s="7">
        <v>220450</v>
      </c>
    </row>
    <row r="137" spans="26:28" x14ac:dyDescent="0.2">
      <c r="Z137">
        <v>1999</v>
      </c>
      <c r="AA137">
        <v>25</v>
      </c>
      <c r="AB137" s="7">
        <v>210614.72</v>
      </c>
    </row>
    <row r="138" spans="26:28" x14ac:dyDescent="0.2">
      <c r="Z138">
        <v>2000</v>
      </c>
      <c r="AA138">
        <v>24</v>
      </c>
      <c r="AB138" s="7">
        <v>210766.66666666666</v>
      </c>
    </row>
    <row r="139" spans="26:28" x14ac:dyDescent="0.2">
      <c r="Z139">
        <v>2001</v>
      </c>
      <c r="AA139">
        <v>20</v>
      </c>
      <c r="AB139" s="7">
        <v>242630</v>
      </c>
    </row>
    <row r="140" spans="26:28" x14ac:dyDescent="0.2">
      <c r="Z140">
        <v>2002</v>
      </c>
      <c r="AA140">
        <v>23</v>
      </c>
      <c r="AB140" s="7">
        <v>226869.5652173913</v>
      </c>
    </row>
    <row r="141" spans="26:28" x14ac:dyDescent="0.2">
      <c r="Z141">
        <v>2003</v>
      </c>
      <c r="AA141">
        <v>45</v>
      </c>
      <c r="AB141" s="7">
        <v>227408.57777777777</v>
      </c>
    </row>
    <row r="142" spans="26:28" x14ac:dyDescent="0.2">
      <c r="Z142">
        <v>2004</v>
      </c>
      <c r="AA142">
        <v>54</v>
      </c>
      <c r="AB142" s="7">
        <v>210347.72222222222</v>
      </c>
    </row>
    <row r="143" spans="26:28" x14ac:dyDescent="0.2">
      <c r="Z143">
        <v>2005</v>
      </c>
      <c r="AA143">
        <v>64</v>
      </c>
      <c r="AB143" s="7">
        <v>229680.953125</v>
      </c>
    </row>
    <row r="144" spans="26:28" x14ac:dyDescent="0.2">
      <c r="Z144">
        <v>2006</v>
      </c>
      <c r="AA144">
        <v>67</v>
      </c>
      <c r="AB144" s="7">
        <v>251775.44776119402</v>
      </c>
    </row>
    <row r="145" spans="26:28" x14ac:dyDescent="0.2">
      <c r="Z145">
        <v>2007</v>
      </c>
      <c r="AA145">
        <v>49</v>
      </c>
      <c r="AB145" s="7">
        <v>255362.73469387754</v>
      </c>
    </row>
    <row r="146" spans="26:28" x14ac:dyDescent="0.2">
      <c r="Z146">
        <v>2008</v>
      </c>
      <c r="AA146">
        <v>23</v>
      </c>
      <c r="AB146" s="7">
        <v>348849.13043478259</v>
      </c>
    </row>
    <row r="147" spans="26:28" x14ac:dyDescent="0.2">
      <c r="Z147">
        <v>2009</v>
      </c>
      <c r="AA147">
        <v>18</v>
      </c>
      <c r="AB147" s="7">
        <v>269220</v>
      </c>
    </row>
    <row r="148" spans="26:28" x14ac:dyDescent="0.2">
      <c r="Z148">
        <v>2010</v>
      </c>
      <c r="AA148">
        <v>1</v>
      </c>
      <c r="AB148" s="7">
        <v>394432</v>
      </c>
    </row>
  </sheetData>
  <sheetProtection sheet="1" scenarios="1" selectLockedCells="1" selectUnlockedCells="1"/>
  <mergeCells count="7">
    <mergeCell ref="A1:D3"/>
    <mergeCell ref="Z1:AC3"/>
    <mergeCell ref="AE1:AH3"/>
    <mergeCell ref="F1:I3"/>
    <mergeCell ref="K1:N3"/>
    <mergeCell ref="P1:S3"/>
    <mergeCell ref="U1:X3"/>
  </mergeCells>
  <pageMargins left="0.7" right="0.7" top="0.75" bottom="0.75" header="0.3" footer="0.3"/>
  <drawing r:id="rId1"/>
  <tableParts count="6">
    <tablePart r:id="rId2"/>
    <tablePart r:id="rId3"/>
    <tablePart r:id="rId4"/>
    <tablePart r:id="rId5"/>
    <tablePart r:id="rId6"/>
    <tablePart r:id="rId7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13D78-0E44-2F45-82DD-C71BB770DC2B}">
  <sheetPr codeName="Sheet20">
    <tabColor rgb="FFEDADED"/>
  </sheetPr>
  <dimension ref="A1:I2861"/>
  <sheetViews>
    <sheetView workbookViewId="0">
      <selection activeCell="F1" sqref="F1:I17"/>
    </sheetView>
  </sheetViews>
  <sheetFormatPr baseColWidth="10" defaultColWidth="11" defaultRowHeight="16" x14ac:dyDescent="0.2"/>
  <cols>
    <col min="1" max="1" width="11.6640625" style="2" bestFit="1" customWidth="1"/>
    <col min="2" max="2" width="12.33203125" style="2" bestFit="1" customWidth="1"/>
    <col min="3" max="3" width="16.1640625" style="2" customWidth="1"/>
    <col min="4" max="4" width="10.1640625" bestFit="1" customWidth="1"/>
    <col min="6" max="6" width="16.83203125" bestFit="1" customWidth="1"/>
    <col min="7" max="7" width="20.33203125" customWidth="1"/>
    <col min="8" max="8" width="26.83203125" customWidth="1"/>
    <col min="9" max="9" width="14" customWidth="1"/>
    <col min="10" max="10" width="12.83203125" customWidth="1"/>
    <col min="11" max="11" width="13" bestFit="1" customWidth="1"/>
    <col min="12" max="12" width="24.6640625" bestFit="1" customWidth="1"/>
    <col min="13" max="13" width="24.83203125" bestFit="1" customWidth="1"/>
  </cols>
  <sheetData>
    <row r="1" spans="1:9" ht="16" customHeight="1" x14ac:dyDescent="0.2">
      <c r="A1" s="118" t="s">
        <v>348</v>
      </c>
      <c r="B1" s="118"/>
      <c r="C1" s="118"/>
      <c r="D1" s="118"/>
      <c r="F1" s="114" t="s">
        <v>349</v>
      </c>
      <c r="G1" s="114"/>
      <c r="H1" s="114"/>
      <c r="I1" s="114"/>
    </row>
    <row r="2" spans="1:9" ht="16" customHeight="1" x14ac:dyDescent="0.2">
      <c r="A2" s="118"/>
      <c r="B2" s="118"/>
      <c r="C2" s="118"/>
      <c r="D2" s="118"/>
      <c r="F2" s="114"/>
      <c r="G2" s="114"/>
      <c r="H2" s="114"/>
      <c r="I2" s="114"/>
    </row>
    <row r="3" spans="1:9" ht="16" customHeight="1" x14ac:dyDescent="0.2">
      <c r="A3" s="118"/>
      <c r="B3" s="118"/>
      <c r="C3" s="118"/>
      <c r="D3" s="118"/>
      <c r="F3" s="114"/>
      <c r="G3" s="114"/>
      <c r="H3" s="114"/>
      <c r="I3" s="114"/>
    </row>
    <row r="4" spans="1:9" x14ac:dyDescent="0.2">
      <c r="A4" s="32" t="s">
        <v>342</v>
      </c>
      <c r="B4" s="32" t="s">
        <v>341</v>
      </c>
      <c r="C4" s="32" t="s">
        <v>344</v>
      </c>
      <c r="D4" s="32" t="s">
        <v>404</v>
      </c>
    </row>
    <row r="5" spans="1:9" x14ac:dyDescent="0.2">
      <c r="A5" s="31" t="s">
        <v>38</v>
      </c>
      <c r="B5" s="31" t="s">
        <v>265</v>
      </c>
      <c r="C5" s="31" t="s">
        <v>262</v>
      </c>
      <c r="D5" s="31" t="s">
        <v>331</v>
      </c>
    </row>
    <row r="16" spans="1:9" x14ac:dyDescent="0.2">
      <c r="F16" s="26"/>
      <c r="G16" s="26"/>
      <c r="H16" s="26"/>
      <c r="I16" s="26"/>
    </row>
    <row r="18" spans="6:9" ht="17" thickBot="1" x14ac:dyDescent="0.25"/>
    <row r="19" spans="6:9" x14ac:dyDescent="0.2">
      <c r="F19" s="10" t="s">
        <v>349</v>
      </c>
      <c r="G19" s="10"/>
      <c r="H19" s="10" t="s">
        <v>304</v>
      </c>
      <c r="I19" s="10"/>
    </row>
    <row r="20" spans="6:9" x14ac:dyDescent="0.2">
      <c r="F20" s="8"/>
      <c r="G20" s="8"/>
      <c r="H20" s="8"/>
      <c r="I20" s="8"/>
    </row>
    <row r="21" spans="6:9" x14ac:dyDescent="0.2">
      <c r="F21" s="8" t="s">
        <v>288</v>
      </c>
      <c r="G21" s="8">
        <v>1057.4294520547944</v>
      </c>
      <c r="H21" s="8" t="s">
        <v>288</v>
      </c>
      <c r="I21" s="8">
        <v>180921.19589041095</v>
      </c>
    </row>
    <row r="22" spans="6:9" x14ac:dyDescent="0.2">
      <c r="F22" s="8" t="s">
        <v>289</v>
      </c>
      <c r="G22" s="8">
        <v>11.481443089489435</v>
      </c>
      <c r="H22" s="8" t="s">
        <v>289</v>
      </c>
      <c r="I22" s="8">
        <v>2079.1053239672437</v>
      </c>
    </row>
    <row r="23" spans="6:9" x14ac:dyDescent="0.2">
      <c r="F23" s="8" t="s">
        <v>290</v>
      </c>
      <c r="G23" s="8">
        <v>991.5</v>
      </c>
      <c r="H23" s="8" t="s">
        <v>290</v>
      </c>
      <c r="I23" s="8">
        <v>163000</v>
      </c>
    </row>
    <row r="24" spans="6:9" x14ac:dyDescent="0.2">
      <c r="F24" s="8" t="s">
        <v>291</v>
      </c>
      <c r="G24" s="8">
        <v>0</v>
      </c>
      <c r="H24" s="8" t="s">
        <v>291</v>
      </c>
      <c r="I24" s="8">
        <v>140000</v>
      </c>
    </row>
    <row r="25" spans="6:9" x14ac:dyDescent="0.2">
      <c r="F25" s="8" t="s">
        <v>292</v>
      </c>
      <c r="G25" s="8">
        <v>438.70532445947089</v>
      </c>
      <c r="H25" s="8" t="s">
        <v>292</v>
      </c>
      <c r="I25" s="8">
        <v>79442.50288288662</v>
      </c>
    </row>
    <row r="26" spans="6:9" x14ac:dyDescent="0.2">
      <c r="F26" s="8" t="s">
        <v>293</v>
      </c>
      <c r="G26" s="8">
        <v>192462.36170908963</v>
      </c>
      <c r="H26" s="8" t="s">
        <v>293</v>
      </c>
      <c r="I26" s="8">
        <v>6311111264.2974482</v>
      </c>
    </row>
    <row r="27" spans="6:9" x14ac:dyDescent="0.2">
      <c r="F27" s="8" t="s">
        <v>294</v>
      </c>
      <c r="G27" s="8">
        <v>13.250483281984831</v>
      </c>
      <c r="H27" s="8" t="s">
        <v>294</v>
      </c>
      <c r="I27" s="8">
        <v>6.5362818600645234</v>
      </c>
    </row>
    <row r="28" spans="6:9" x14ac:dyDescent="0.2">
      <c r="F28" s="8" t="s">
        <v>295</v>
      </c>
      <c r="G28" s="8">
        <v>1.5242545490627675</v>
      </c>
      <c r="H28" s="8" t="s">
        <v>295</v>
      </c>
      <c r="I28" s="8">
        <v>1.8828757597682115</v>
      </c>
    </row>
    <row r="29" spans="6:9" x14ac:dyDescent="0.2">
      <c r="F29" s="8" t="s">
        <v>296</v>
      </c>
      <c r="G29" s="8">
        <v>6110</v>
      </c>
      <c r="H29" s="8" t="s">
        <v>296</v>
      </c>
      <c r="I29" s="8">
        <v>720100</v>
      </c>
    </row>
    <row r="30" spans="6:9" x14ac:dyDescent="0.2">
      <c r="F30" s="8" t="s">
        <v>297</v>
      </c>
      <c r="G30" s="8">
        <v>0</v>
      </c>
      <c r="H30" s="8" t="s">
        <v>297</v>
      </c>
      <c r="I30" s="8">
        <v>34900</v>
      </c>
    </row>
    <row r="31" spans="6:9" x14ac:dyDescent="0.2">
      <c r="F31" s="8" t="s">
        <v>298</v>
      </c>
      <c r="G31" s="8">
        <v>6110</v>
      </c>
      <c r="H31" s="8" t="s">
        <v>298</v>
      </c>
      <c r="I31" s="8">
        <v>755000</v>
      </c>
    </row>
    <row r="32" spans="6:9" x14ac:dyDescent="0.2">
      <c r="F32" s="8" t="s">
        <v>299</v>
      </c>
      <c r="G32" s="8">
        <v>1543847</v>
      </c>
      <c r="H32" s="8" t="s">
        <v>299</v>
      </c>
      <c r="I32" s="8">
        <v>264144946</v>
      </c>
    </row>
    <row r="33" spans="6:9" ht="17" thickBot="1" x14ac:dyDescent="0.25">
      <c r="F33" s="9" t="s">
        <v>300</v>
      </c>
      <c r="G33" s="9">
        <v>1460</v>
      </c>
      <c r="H33" s="9" t="s">
        <v>300</v>
      </c>
      <c r="I33" s="9">
        <v>1460</v>
      </c>
    </row>
    <row r="36" spans="6:9" x14ac:dyDescent="0.2">
      <c r="F36" t="s">
        <v>286</v>
      </c>
      <c r="G36" t="s">
        <v>38</v>
      </c>
      <c r="H36" t="s">
        <v>312</v>
      </c>
      <c r="I36" t="s">
        <v>322</v>
      </c>
    </row>
    <row r="37" spans="6:9" x14ac:dyDescent="0.2">
      <c r="F37">
        <v>1</v>
      </c>
      <c r="G37">
        <v>856</v>
      </c>
      <c r="H37" s="7">
        <v>208500</v>
      </c>
      <c r="I37" t="s">
        <v>311</v>
      </c>
    </row>
    <row r="38" spans="6:9" x14ac:dyDescent="0.2">
      <c r="F38">
        <v>2</v>
      </c>
      <c r="G38">
        <v>1262</v>
      </c>
      <c r="H38" s="7">
        <v>181500</v>
      </c>
      <c r="I38" t="s">
        <v>311</v>
      </c>
    </row>
    <row r="39" spans="6:9" x14ac:dyDescent="0.2">
      <c r="F39">
        <v>3</v>
      </c>
      <c r="G39">
        <v>920</v>
      </c>
      <c r="H39" s="7">
        <v>223500</v>
      </c>
      <c r="I39" t="s">
        <v>311</v>
      </c>
    </row>
    <row r="40" spans="6:9" x14ac:dyDescent="0.2">
      <c r="F40">
        <v>4</v>
      </c>
      <c r="G40">
        <v>756</v>
      </c>
      <c r="H40" s="7">
        <v>140000</v>
      </c>
      <c r="I40" t="s">
        <v>311</v>
      </c>
    </row>
    <row r="41" spans="6:9" x14ac:dyDescent="0.2">
      <c r="F41">
        <v>5</v>
      </c>
      <c r="G41">
        <v>1145</v>
      </c>
      <c r="H41" s="7">
        <v>250000</v>
      </c>
      <c r="I41" t="s">
        <v>311</v>
      </c>
    </row>
    <row r="42" spans="6:9" x14ac:dyDescent="0.2">
      <c r="F42">
        <v>6</v>
      </c>
      <c r="G42">
        <v>796</v>
      </c>
      <c r="H42" s="7">
        <v>143000</v>
      </c>
      <c r="I42" t="s">
        <v>311</v>
      </c>
    </row>
    <row r="43" spans="6:9" x14ac:dyDescent="0.2">
      <c r="F43">
        <v>7</v>
      </c>
      <c r="G43">
        <v>1686</v>
      </c>
      <c r="H43" s="7">
        <v>307000</v>
      </c>
      <c r="I43" t="s">
        <v>311</v>
      </c>
    </row>
    <row r="44" spans="6:9" x14ac:dyDescent="0.2">
      <c r="F44">
        <v>8</v>
      </c>
      <c r="G44">
        <v>1107</v>
      </c>
      <c r="H44" s="7">
        <v>200000</v>
      </c>
      <c r="I44" t="s">
        <v>311</v>
      </c>
    </row>
    <row r="45" spans="6:9" x14ac:dyDescent="0.2">
      <c r="F45">
        <v>9</v>
      </c>
      <c r="G45">
        <v>952</v>
      </c>
      <c r="H45" s="7">
        <v>129900</v>
      </c>
      <c r="I45" t="s">
        <v>311</v>
      </c>
    </row>
    <row r="46" spans="6:9" x14ac:dyDescent="0.2">
      <c r="F46">
        <v>10</v>
      </c>
      <c r="G46">
        <v>991</v>
      </c>
      <c r="H46" s="7">
        <v>118000</v>
      </c>
      <c r="I46" t="s">
        <v>311</v>
      </c>
    </row>
    <row r="47" spans="6:9" x14ac:dyDescent="0.2">
      <c r="F47">
        <v>11</v>
      </c>
      <c r="G47">
        <v>1040</v>
      </c>
      <c r="H47" s="7">
        <v>129500</v>
      </c>
      <c r="I47" t="s">
        <v>311</v>
      </c>
    </row>
    <row r="48" spans="6:9" x14ac:dyDescent="0.2">
      <c r="F48">
        <v>13</v>
      </c>
      <c r="G48">
        <v>912</v>
      </c>
      <c r="H48" s="7">
        <v>144000</v>
      </c>
      <c r="I48" t="s">
        <v>311</v>
      </c>
    </row>
    <row r="49" spans="6:9" x14ac:dyDescent="0.2">
      <c r="F49">
        <v>14</v>
      </c>
      <c r="G49">
        <v>1494</v>
      </c>
      <c r="H49" s="7">
        <v>279500</v>
      </c>
      <c r="I49" t="s">
        <v>311</v>
      </c>
    </row>
    <row r="50" spans="6:9" x14ac:dyDescent="0.2">
      <c r="F50">
        <v>15</v>
      </c>
      <c r="G50">
        <v>1253</v>
      </c>
      <c r="H50" s="7">
        <v>157000</v>
      </c>
      <c r="I50" t="s">
        <v>311</v>
      </c>
    </row>
    <row r="51" spans="6:9" x14ac:dyDescent="0.2">
      <c r="F51">
        <v>16</v>
      </c>
      <c r="G51">
        <v>832</v>
      </c>
      <c r="H51" s="7">
        <v>132000</v>
      </c>
      <c r="I51" t="s">
        <v>311</v>
      </c>
    </row>
    <row r="52" spans="6:9" x14ac:dyDescent="0.2">
      <c r="F52">
        <v>17</v>
      </c>
      <c r="G52">
        <v>1004</v>
      </c>
      <c r="H52" s="7">
        <v>149000</v>
      </c>
      <c r="I52" t="s">
        <v>311</v>
      </c>
    </row>
    <row r="53" spans="6:9" x14ac:dyDescent="0.2">
      <c r="F53">
        <v>19</v>
      </c>
      <c r="G53">
        <v>1114</v>
      </c>
      <c r="H53" s="7">
        <v>159000</v>
      </c>
      <c r="I53" t="s">
        <v>311</v>
      </c>
    </row>
    <row r="54" spans="6:9" x14ac:dyDescent="0.2">
      <c r="F54">
        <v>20</v>
      </c>
      <c r="G54">
        <v>1029</v>
      </c>
      <c r="H54" s="7">
        <v>139000</v>
      </c>
      <c r="I54" t="s">
        <v>311</v>
      </c>
    </row>
    <row r="55" spans="6:9" x14ac:dyDescent="0.2">
      <c r="F55">
        <v>21</v>
      </c>
      <c r="G55">
        <v>1158</v>
      </c>
      <c r="H55" s="7">
        <v>325300</v>
      </c>
      <c r="I55" t="s">
        <v>311</v>
      </c>
    </row>
    <row r="56" spans="6:9" x14ac:dyDescent="0.2">
      <c r="F56">
        <v>22</v>
      </c>
      <c r="G56">
        <v>637</v>
      </c>
      <c r="H56" s="7">
        <v>139400</v>
      </c>
      <c r="I56" t="s">
        <v>311</v>
      </c>
    </row>
    <row r="57" spans="6:9" x14ac:dyDescent="0.2">
      <c r="F57">
        <v>23</v>
      </c>
      <c r="G57">
        <v>1777</v>
      </c>
      <c r="H57" s="7">
        <v>230000</v>
      </c>
      <c r="I57" t="s">
        <v>311</v>
      </c>
    </row>
    <row r="58" spans="6:9" x14ac:dyDescent="0.2">
      <c r="F58">
        <v>24</v>
      </c>
      <c r="G58">
        <v>1040</v>
      </c>
      <c r="H58" s="7">
        <v>129900</v>
      </c>
      <c r="I58" t="s">
        <v>311</v>
      </c>
    </row>
    <row r="59" spans="6:9" x14ac:dyDescent="0.2">
      <c r="F59">
        <v>25</v>
      </c>
      <c r="G59">
        <v>1060</v>
      </c>
      <c r="H59" s="7">
        <v>154000</v>
      </c>
      <c r="I59" t="s">
        <v>311</v>
      </c>
    </row>
    <row r="60" spans="6:9" x14ac:dyDescent="0.2">
      <c r="F60">
        <v>26</v>
      </c>
      <c r="G60">
        <v>1566</v>
      </c>
      <c r="H60" s="7">
        <v>256300</v>
      </c>
      <c r="I60" t="s">
        <v>311</v>
      </c>
    </row>
    <row r="61" spans="6:9" x14ac:dyDescent="0.2">
      <c r="F61">
        <v>27</v>
      </c>
      <c r="G61">
        <v>900</v>
      </c>
      <c r="H61" s="7">
        <v>134800</v>
      </c>
      <c r="I61" t="s">
        <v>311</v>
      </c>
    </row>
    <row r="62" spans="6:9" x14ac:dyDescent="0.2">
      <c r="F62">
        <v>28</v>
      </c>
      <c r="G62">
        <v>1704</v>
      </c>
      <c r="H62" s="7">
        <v>306000</v>
      </c>
      <c r="I62" t="s">
        <v>311</v>
      </c>
    </row>
    <row r="63" spans="6:9" x14ac:dyDescent="0.2">
      <c r="F63">
        <v>29</v>
      </c>
      <c r="G63">
        <v>1484</v>
      </c>
      <c r="H63" s="7">
        <v>207500</v>
      </c>
      <c r="I63" t="s">
        <v>311</v>
      </c>
    </row>
    <row r="64" spans="6:9" x14ac:dyDescent="0.2">
      <c r="F64">
        <v>30</v>
      </c>
      <c r="G64">
        <v>520</v>
      </c>
      <c r="H64" s="7">
        <v>68500</v>
      </c>
      <c r="I64" t="s">
        <v>311</v>
      </c>
    </row>
    <row r="65" spans="6:9" x14ac:dyDescent="0.2">
      <c r="F65">
        <v>31</v>
      </c>
      <c r="G65">
        <v>649</v>
      </c>
      <c r="H65" s="7">
        <v>40000</v>
      </c>
      <c r="I65" t="s">
        <v>311</v>
      </c>
    </row>
    <row r="66" spans="6:9" x14ac:dyDescent="0.2">
      <c r="F66">
        <v>32</v>
      </c>
      <c r="G66">
        <v>1228</v>
      </c>
      <c r="H66" s="7">
        <v>149350</v>
      </c>
      <c r="I66" t="s">
        <v>311</v>
      </c>
    </row>
    <row r="67" spans="6:9" x14ac:dyDescent="0.2">
      <c r="F67">
        <v>33</v>
      </c>
      <c r="G67">
        <v>1234</v>
      </c>
      <c r="H67" s="7">
        <v>179900</v>
      </c>
      <c r="I67" t="s">
        <v>311</v>
      </c>
    </row>
    <row r="68" spans="6:9" x14ac:dyDescent="0.2">
      <c r="F68">
        <v>34</v>
      </c>
      <c r="G68">
        <v>1398</v>
      </c>
      <c r="H68" s="7">
        <v>165500</v>
      </c>
      <c r="I68" t="s">
        <v>311</v>
      </c>
    </row>
    <row r="69" spans="6:9" x14ac:dyDescent="0.2">
      <c r="F69">
        <v>35</v>
      </c>
      <c r="G69">
        <v>1561</v>
      </c>
      <c r="H69" s="7">
        <v>277500</v>
      </c>
      <c r="I69" t="s">
        <v>311</v>
      </c>
    </row>
    <row r="70" spans="6:9" x14ac:dyDescent="0.2">
      <c r="F70">
        <v>36</v>
      </c>
      <c r="G70">
        <v>1117</v>
      </c>
      <c r="H70" s="7">
        <v>309000</v>
      </c>
      <c r="I70" t="s">
        <v>311</v>
      </c>
    </row>
    <row r="71" spans="6:9" x14ac:dyDescent="0.2">
      <c r="F71">
        <v>37</v>
      </c>
      <c r="G71">
        <v>1097</v>
      </c>
      <c r="H71" s="7">
        <v>145000</v>
      </c>
      <c r="I71" t="s">
        <v>311</v>
      </c>
    </row>
    <row r="72" spans="6:9" x14ac:dyDescent="0.2">
      <c r="F72">
        <v>38</v>
      </c>
      <c r="G72">
        <v>1297</v>
      </c>
      <c r="H72" s="7">
        <v>153000</v>
      </c>
      <c r="I72" t="s">
        <v>311</v>
      </c>
    </row>
    <row r="73" spans="6:9" x14ac:dyDescent="0.2">
      <c r="F73">
        <v>39</v>
      </c>
      <c r="G73">
        <v>1057</v>
      </c>
      <c r="H73" s="7">
        <v>109000</v>
      </c>
      <c r="I73" t="s">
        <v>311</v>
      </c>
    </row>
    <row r="74" spans="6:9" x14ac:dyDescent="0.2">
      <c r="F74">
        <v>41</v>
      </c>
      <c r="G74">
        <v>1088</v>
      </c>
      <c r="H74" s="7">
        <v>160000</v>
      </c>
      <c r="I74" t="s">
        <v>311</v>
      </c>
    </row>
    <row r="75" spans="6:9" x14ac:dyDescent="0.2">
      <c r="F75">
        <v>42</v>
      </c>
      <c r="G75">
        <v>1350</v>
      </c>
      <c r="H75" s="7">
        <v>170000</v>
      </c>
      <c r="I75" t="s">
        <v>311</v>
      </c>
    </row>
    <row r="76" spans="6:9" x14ac:dyDescent="0.2">
      <c r="F76">
        <v>43</v>
      </c>
      <c r="G76">
        <v>840</v>
      </c>
      <c r="H76" s="7">
        <v>144000</v>
      </c>
      <c r="I76" t="s">
        <v>311</v>
      </c>
    </row>
    <row r="77" spans="6:9" x14ac:dyDescent="0.2">
      <c r="F77">
        <v>44</v>
      </c>
      <c r="G77">
        <v>938</v>
      </c>
      <c r="H77" s="7">
        <v>130250</v>
      </c>
      <c r="I77" t="s">
        <v>311</v>
      </c>
    </row>
    <row r="78" spans="6:9" x14ac:dyDescent="0.2">
      <c r="F78">
        <v>45</v>
      </c>
      <c r="G78">
        <v>1150</v>
      </c>
      <c r="H78" s="7">
        <v>141000</v>
      </c>
      <c r="I78" t="s">
        <v>311</v>
      </c>
    </row>
    <row r="79" spans="6:9" x14ac:dyDescent="0.2">
      <c r="F79">
        <v>46</v>
      </c>
      <c r="G79">
        <v>1752</v>
      </c>
      <c r="H79" s="7">
        <v>319900</v>
      </c>
      <c r="I79" t="s">
        <v>311</v>
      </c>
    </row>
    <row r="80" spans="6:9" x14ac:dyDescent="0.2">
      <c r="F80">
        <v>47</v>
      </c>
      <c r="G80">
        <v>1434</v>
      </c>
      <c r="H80" s="7">
        <v>239686</v>
      </c>
      <c r="I80" t="s">
        <v>311</v>
      </c>
    </row>
    <row r="81" spans="6:9" x14ac:dyDescent="0.2">
      <c r="F81">
        <v>48</v>
      </c>
      <c r="G81">
        <v>1656</v>
      </c>
      <c r="H81" s="7">
        <v>249700</v>
      </c>
      <c r="I81" t="s">
        <v>311</v>
      </c>
    </row>
    <row r="82" spans="6:9" x14ac:dyDescent="0.2">
      <c r="F82">
        <v>49</v>
      </c>
      <c r="G82">
        <v>736</v>
      </c>
      <c r="H82" s="7">
        <v>113000</v>
      </c>
      <c r="I82" t="s">
        <v>311</v>
      </c>
    </row>
    <row r="83" spans="6:9" x14ac:dyDescent="0.2">
      <c r="F83">
        <v>50</v>
      </c>
      <c r="G83">
        <v>955</v>
      </c>
      <c r="H83" s="7">
        <v>127000</v>
      </c>
      <c r="I83" t="s">
        <v>311</v>
      </c>
    </row>
    <row r="84" spans="6:9" x14ac:dyDescent="0.2">
      <c r="F84">
        <v>51</v>
      </c>
      <c r="G84">
        <v>794</v>
      </c>
      <c r="H84" s="7">
        <v>177000</v>
      </c>
      <c r="I84" t="s">
        <v>311</v>
      </c>
    </row>
    <row r="85" spans="6:9" x14ac:dyDescent="0.2">
      <c r="F85">
        <v>52</v>
      </c>
      <c r="G85">
        <v>816</v>
      </c>
      <c r="H85" s="7">
        <v>114500</v>
      </c>
      <c r="I85" t="s">
        <v>311</v>
      </c>
    </row>
    <row r="86" spans="6:9" x14ac:dyDescent="0.2">
      <c r="F86">
        <v>53</v>
      </c>
      <c r="G86">
        <v>816</v>
      </c>
      <c r="H86" s="7">
        <v>110000</v>
      </c>
      <c r="I86" t="s">
        <v>311</v>
      </c>
    </row>
    <row r="87" spans="6:9" x14ac:dyDescent="0.2">
      <c r="F87">
        <v>55</v>
      </c>
      <c r="G87">
        <v>384</v>
      </c>
      <c r="H87" s="7">
        <v>130000</v>
      </c>
      <c r="I87" t="s">
        <v>311</v>
      </c>
    </row>
    <row r="88" spans="6:9" x14ac:dyDescent="0.2">
      <c r="F88">
        <v>56</v>
      </c>
      <c r="G88">
        <v>1425</v>
      </c>
      <c r="H88" s="7">
        <v>180500</v>
      </c>
      <c r="I88" t="s">
        <v>311</v>
      </c>
    </row>
    <row r="89" spans="6:9" x14ac:dyDescent="0.2">
      <c r="F89">
        <v>57</v>
      </c>
      <c r="G89">
        <v>970</v>
      </c>
      <c r="H89" s="7">
        <v>172500</v>
      </c>
      <c r="I89" t="s">
        <v>311</v>
      </c>
    </row>
    <row r="90" spans="6:9" x14ac:dyDescent="0.2">
      <c r="F90">
        <v>58</v>
      </c>
      <c r="G90">
        <v>860</v>
      </c>
      <c r="H90" s="7">
        <v>196500</v>
      </c>
      <c r="I90" t="s">
        <v>311</v>
      </c>
    </row>
    <row r="91" spans="6:9" x14ac:dyDescent="0.2">
      <c r="F91">
        <v>60</v>
      </c>
      <c r="G91">
        <v>780</v>
      </c>
      <c r="H91" s="7">
        <v>124900</v>
      </c>
      <c r="I91" t="s">
        <v>311</v>
      </c>
    </row>
    <row r="92" spans="6:9" x14ac:dyDescent="0.2">
      <c r="F92">
        <v>61</v>
      </c>
      <c r="G92">
        <v>1158</v>
      </c>
      <c r="H92" s="7">
        <v>158000</v>
      </c>
      <c r="I92" t="s">
        <v>311</v>
      </c>
    </row>
    <row r="93" spans="6:9" x14ac:dyDescent="0.2">
      <c r="F93">
        <v>62</v>
      </c>
      <c r="G93">
        <v>530</v>
      </c>
      <c r="H93" s="7">
        <v>101000</v>
      </c>
      <c r="I93" t="s">
        <v>311</v>
      </c>
    </row>
    <row r="94" spans="6:9" x14ac:dyDescent="0.2">
      <c r="F94">
        <v>63</v>
      </c>
      <c r="G94">
        <v>1370</v>
      </c>
      <c r="H94" s="7">
        <v>202500</v>
      </c>
      <c r="I94" t="s">
        <v>311</v>
      </c>
    </row>
    <row r="95" spans="6:9" x14ac:dyDescent="0.2">
      <c r="F95">
        <v>64</v>
      </c>
      <c r="G95">
        <v>576</v>
      </c>
      <c r="H95" s="7">
        <v>140000</v>
      </c>
      <c r="I95" t="s">
        <v>311</v>
      </c>
    </row>
    <row r="96" spans="6:9" x14ac:dyDescent="0.2">
      <c r="F96">
        <v>65</v>
      </c>
      <c r="G96">
        <v>1057</v>
      </c>
      <c r="H96" s="7">
        <v>219500</v>
      </c>
      <c r="I96" t="s">
        <v>311</v>
      </c>
    </row>
    <row r="97" spans="6:9" x14ac:dyDescent="0.2">
      <c r="F97">
        <v>66</v>
      </c>
      <c r="G97">
        <v>1143</v>
      </c>
      <c r="H97" s="7">
        <v>317000</v>
      </c>
      <c r="I97" t="s">
        <v>311</v>
      </c>
    </row>
    <row r="98" spans="6:9" x14ac:dyDescent="0.2">
      <c r="F98">
        <v>67</v>
      </c>
      <c r="G98">
        <v>1947</v>
      </c>
      <c r="H98" s="7">
        <v>180000</v>
      </c>
      <c r="I98" t="s">
        <v>311</v>
      </c>
    </row>
    <row r="99" spans="6:9" x14ac:dyDescent="0.2">
      <c r="F99">
        <v>68</v>
      </c>
      <c r="G99">
        <v>1453</v>
      </c>
      <c r="H99" s="7">
        <v>226000</v>
      </c>
      <c r="I99" t="s">
        <v>311</v>
      </c>
    </row>
    <row r="100" spans="6:9" x14ac:dyDescent="0.2">
      <c r="F100">
        <v>69</v>
      </c>
      <c r="G100">
        <v>747</v>
      </c>
      <c r="H100" s="7">
        <v>80000</v>
      </c>
      <c r="I100" t="s">
        <v>311</v>
      </c>
    </row>
    <row r="101" spans="6:9" x14ac:dyDescent="0.2">
      <c r="F101">
        <v>70</v>
      </c>
      <c r="G101">
        <v>1304</v>
      </c>
      <c r="H101" s="7">
        <v>225000</v>
      </c>
      <c r="I101" t="s">
        <v>311</v>
      </c>
    </row>
    <row r="102" spans="6:9" x14ac:dyDescent="0.2">
      <c r="F102">
        <v>71</v>
      </c>
      <c r="G102">
        <v>2223</v>
      </c>
      <c r="H102" s="7">
        <v>244000</v>
      </c>
      <c r="I102" t="s">
        <v>311</v>
      </c>
    </row>
    <row r="103" spans="6:9" x14ac:dyDescent="0.2">
      <c r="F103">
        <v>72</v>
      </c>
      <c r="G103">
        <v>845</v>
      </c>
      <c r="H103" s="7">
        <v>129500</v>
      </c>
      <c r="I103" t="s">
        <v>311</v>
      </c>
    </row>
    <row r="104" spans="6:9" x14ac:dyDescent="0.2">
      <c r="F104">
        <v>73</v>
      </c>
      <c r="G104">
        <v>832</v>
      </c>
      <c r="H104" s="7">
        <v>185000</v>
      </c>
      <c r="I104" t="s">
        <v>311</v>
      </c>
    </row>
    <row r="105" spans="6:9" x14ac:dyDescent="0.2">
      <c r="F105">
        <v>74</v>
      </c>
      <c r="G105">
        <v>1086</v>
      </c>
      <c r="H105" s="7">
        <v>144900</v>
      </c>
      <c r="I105" t="s">
        <v>311</v>
      </c>
    </row>
    <row r="106" spans="6:9" x14ac:dyDescent="0.2">
      <c r="F106">
        <v>75</v>
      </c>
      <c r="G106">
        <v>840</v>
      </c>
      <c r="H106" s="7">
        <v>107400</v>
      </c>
      <c r="I106" t="s">
        <v>311</v>
      </c>
    </row>
    <row r="107" spans="6:9" x14ac:dyDescent="0.2">
      <c r="F107">
        <v>76</v>
      </c>
      <c r="G107">
        <v>462</v>
      </c>
      <c r="H107" s="7">
        <v>91000</v>
      </c>
      <c r="I107" t="s">
        <v>311</v>
      </c>
    </row>
    <row r="108" spans="6:9" x14ac:dyDescent="0.2">
      <c r="F108">
        <v>77</v>
      </c>
      <c r="G108">
        <v>952</v>
      </c>
      <c r="H108" s="7">
        <v>135750</v>
      </c>
      <c r="I108" t="s">
        <v>311</v>
      </c>
    </row>
    <row r="109" spans="6:9" x14ac:dyDescent="0.2">
      <c r="F109">
        <v>78</v>
      </c>
      <c r="G109">
        <v>672</v>
      </c>
      <c r="H109" s="7">
        <v>127000</v>
      </c>
      <c r="I109" t="s">
        <v>311</v>
      </c>
    </row>
    <row r="110" spans="6:9" x14ac:dyDescent="0.2">
      <c r="F110">
        <v>79</v>
      </c>
      <c r="G110">
        <v>1768</v>
      </c>
      <c r="H110" s="7">
        <v>136500</v>
      </c>
      <c r="I110" t="s">
        <v>311</v>
      </c>
    </row>
    <row r="111" spans="6:9" x14ac:dyDescent="0.2">
      <c r="F111">
        <v>80</v>
      </c>
      <c r="G111">
        <v>440</v>
      </c>
      <c r="H111" s="7">
        <v>110000</v>
      </c>
      <c r="I111" t="s">
        <v>311</v>
      </c>
    </row>
    <row r="112" spans="6:9" x14ac:dyDescent="0.2">
      <c r="F112">
        <v>81</v>
      </c>
      <c r="G112">
        <v>896</v>
      </c>
      <c r="H112" s="7">
        <v>193500</v>
      </c>
      <c r="I112" t="s">
        <v>311</v>
      </c>
    </row>
    <row r="113" spans="6:9" x14ac:dyDescent="0.2">
      <c r="F113">
        <v>82</v>
      </c>
      <c r="G113">
        <v>1237</v>
      </c>
      <c r="H113" s="7">
        <v>153500</v>
      </c>
      <c r="I113" t="s">
        <v>311</v>
      </c>
    </row>
    <row r="114" spans="6:9" x14ac:dyDescent="0.2">
      <c r="F114">
        <v>83</v>
      </c>
      <c r="G114">
        <v>1563</v>
      </c>
      <c r="H114" s="7">
        <v>245000</v>
      </c>
      <c r="I114" t="s">
        <v>311</v>
      </c>
    </row>
    <row r="115" spans="6:9" x14ac:dyDescent="0.2">
      <c r="F115">
        <v>84</v>
      </c>
      <c r="G115">
        <v>1065</v>
      </c>
      <c r="H115" s="7">
        <v>126500</v>
      </c>
      <c r="I115" t="s">
        <v>311</v>
      </c>
    </row>
    <row r="116" spans="6:9" x14ac:dyDescent="0.2">
      <c r="F116">
        <v>85</v>
      </c>
      <c r="G116">
        <v>384</v>
      </c>
      <c r="H116" s="7">
        <v>168500</v>
      </c>
      <c r="I116" t="s">
        <v>311</v>
      </c>
    </row>
    <row r="117" spans="6:9" x14ac:dyDescent="0.2">
      <c r="F117">
        <v>86</v>
      </c>
      <c r="G117">
        <v>1288</v>
      </c>
      <c r="H117" s="7">
        <v>260000</v>
      </c>
      <c r="I117" t="s">
        <v>311</v>
      </c>
    </row>
    <row r="118" spans="6:9" x14ac:dyDescent="0.2">
      <c r="F118">
        <v>87</v>
      </c>
      <c r="G118">
        <v>684</v>
      </c>
      <c r="H118" s="7">
        <v>174000</v>
      </c>
      <c r="I118" t="s">
        <v>311</v>
      </c>
    </row>
    <row r="119" spans="6:9" x14ac:dyDescent="0.2">
      <c r="F119">
        <v>88</v>
      </c>
      <c r="G119">
        <v>612</v>
      </c>
      <c r="H119" s="7">
        <v>164500</v>
      </c>
      <c r="I119" t="s">
        <v>311</v>
      </c>
    </row>
    <row r="120" spans="6:9" x14ac:dyDescent="0.2">
      <c r="F120">
        <v>89</v>
      </c>
      <c r="G120">
        <v>1013</v>
      </c>
      <c r="H120" s="7">
        <v>85000</v>
      </c>
      <c r="I120" t="s">
        <v>311</v>
      </c>
    </row>
    <row r="121" spans="6:9" x14ac:dyDescent="0.2">
      <c r="F121">
        <v>90</v>
      </c>
      <c r="G121">
        <v>990</v>
      </c>
      <c r="H121" s="7">
        <v>123600</v>
      </c>
      <c r="I121" t="s">
        <v>311</v>
      </c>
    </row>
    <row r="122" spans="6:9" x14ac:dyDescent="0.2">
      <c r="F122">
        <v>92</v>
      </c>
      <c r="G122">
        <v>1235</v>
      </c>
      <c r="H122" s="7">
        <v>98600</v>
      </c>
      <c r="I122" t="s">
        <v>311</v>
      </c>
    </row>
    <row r="123" spans="6:9" x14ac:dyDescent="0.2">
      <c r="F123">
        <v>93</v>
      </c>
      <c r="G123">
        <v>876</v>
      </c>
      <c r="H123" s="7">
        <v>163500</v>
      </c>
      <c r="I123" t="s">
        <v>311</v>
      </c>
    </row>
    <row r="124" spans="6:9" x14ac:dyDescent="0.2">
      <c r="F124">
        <v>94</v>
      </c>
      <c r="G124">
        <v>1214</v>
      </c>
      <c r="H124" s="7">
        <v>133900</v>
      </c>
      <c r="I124" t="s">
        <v>311</v>
      </c>
    </row>
    <row r="125" spans="6:9" x14ac:dyDescent="0.2">
      <c r="F125">
        <v>95</v>
      </c>
      <c r="G125">
        <v>824</v>
      </c>
      <c r="H125" s="7">
        <v>204750</v>
      </c>
      <c r="I125" t="s">
        <v>311</v>
      </c>
    </row>
    <row r="126" spans="6:9" x14ac:dyDescent="0.2">
      <c r="F126">
        <v>96</v>
      </c>
      <c r="G126">
        <v>680</v>
      </c>
      <c r="H126" s="7">
        <v>185000</v>
      </c>
      <c r="I126" t="s">
        <v>311</v>
      </c>
    </row>
    <row r="127" spans="6:9" x14ac:dyDescent="0.2">
      <c r="F127">
        <v>97</v>
      </c>
      <c r="G127">
        <v>1588</v>
      </c>
      <c r="H127" s="7">
        <v>214000</v>
      </c>
      <c r="I127" t="s">
        <v>311</v>
      </c>
    </row>
    <row r="128" spans="6:9" x14ac:dyDescent="0.2">
      <c r="F128">
        <v>98</v>
      </c>
      <c r="G128">
        <v>960</v>
      </c>
      <c r="H128" s="7">
        <v>94750</v>
      </c>
      <c r="I128" t="s">
        <v>311</v>
      </c>
    </row>
    <row r="129" spans="6:9" x14ac:dyDescent="0.2">
      <c r="F129">
        <v>99</v>
      </c>
      <c r="G129">
        <v>458</v>
      </c>
      <c r="H129" s="7">
        <v>83000</v>
      </c>
      <c r="I129" t="s">
        <v>311</v>
      </c>
    </row>
    <row r="130" spans="6:9" x14ac:dyDescent="0.2">
      <c r="F130">
        <v>100</v>
      </c>
      <c r="G130">
        <v>950</v>
      </c>
      <c r="H130" s="7">
        <v>128950</v>
      </c>
      <c r="I130" t="s">
        <v>311</v>
      </c>
    </row>
    <row r="131" spans="6:9" x14ac:dyDescent="0.2">
      <c r="F131">
        <v>101</v>
      </c>
      <c r="G131">
        <v>1610</v>
      </c>
      <c r="H131" s="7">
        <v>205000</v>
      </c>
      <c r="I131" t="s">
        <v>311</v>
      </c>
    </row>
    <row r="132" spans="6:9" x14ac:dyDescent="0.2">
      <c r="F132">
        <v>102</v>
      </c>
      <c r="G132">
        <v>741</v>
      </c>
      <c r="H132" s="7">
        <v>178000</v>
      </c>
      <c r="I132" t="s">
        <v>311</v>
      </c>
    </row>
    <row r="133" spans="6:9" x14ac:dyDescent="0.2">
      <c r="F133">
        <v>104</v>
      </c>
      <c r="G133">
        <v>1226</v>
      </c>
      <c r="H133" s="7">
        <v>198900</v>
      </c>
      <c r="I133" t="s">
        <v>311</v>
      </c>
    </row>
    <row r="134" spans="6:9" x14ac:dyDescent="0.2">
      <c r="F134">
        <v>105</v>
      </c>
      <c r="G134">
        <v>1040</v>
      </c>
      <c r="H134" s="7">
        <v>169500</v>
      </c>
      <c r="I134" t="s">
        <v>311</v>
      </c>
    </row>
    <row r="135" spans="6:9" x14ac:dyDescent="0.2">
      <c r="F135">
        <v>106</v>
      </c>
      <c r="G135">
        <v>1053</v>
      </c>
      <c r="H135" s="7">
        <v>250000</v>
      </c>
      <c r="I135" t="s">
        <v>311</v>
      </c>
    </row>
    <row r="136" spans="6:9" x14ac:dyDescent="0.2">
      <c r="F136">
        <v>107</v>
      </c>
      <c r="G136">
        <v>641</v>
      </c>
      <c r="H136" s="7">
        <v>100000</v>
      </c>
      <c r="I136" t="s">
        <v>311</v>
      </c>
    </row>
    <row r="137" spans="6:9" x14ac:dyDescent="0.2">
      <c r="F137">
        <v>108</v>
      </c>
      <c r="G137">
        <v>789</v>
      </c>
      <c r="H137" s="7">
        <v>115000</v>
      </c>
      <c r="I137" t="s">
        <v>311</v>
      </c>
    </row>
    <row r="138" spans="6:9" x14ac:dyDescent="0.2">
      <c r="F138">
        <v>109</v>
      </c>
      <c r="G138">
        <v>793</v>
      </c>
      <c r="H138" s="7">
        <v>115000</v>
      </c>
      <c r="I138" t="s">
        <v>311</v>
      </c>
    </row>
    <row r="139" spans="6:9" x14ac:dyDescent="0.2">
      <c r="F139">
        <v>110</v>
      </c>
      <c r="G139">
        <v>1844</v>
      </c>
      <c r="H139" s="7">
        <v>190000</v>
      </c>
      <c r="I139" t="s">
        <v>311</v>
      </c>
    </row>
    <row r="140" spans="6:9" x14ac:dyDescent="0.2">
      <c r="F140">
        <v>111</v>
      </c>
      <c r="G140">
        <v>994</v>
      </c>
      <c r="H140" s="7">
        <v>136900</v>
      </c>
      <c r="I140" t="s">
        <v>311</v>
      </c>
    </row>
    <row r="141" spans="6:9" x14ac:dyDescent="0.2">
      <c r="F141">
        <v>112</v>
      </c>
      <c r="G141">
        <v>384</v>
      </c>
      <c r="H141" s="7">
        <v>180000</v>
      </c>
      <c r="I141" t="s">
        <v>311</v>
      </c>
    </row>
    <row r="142" spans="6:9" x14ac:dyDescent="0.2">
      <c r="F142">
        <v>114</v>
      </c>
      <c r="G142">
        <v>1809</v>
      </c>
      <c r="H142" s="7">
        <v>217000</v>
      </c>
      <c r="I142" t="s">
        <v>311</v>
      </c>
    </row>
    <row r="143" spans="6:9" x14ac:dyDescent="0.2">
      <c r="F143">
        <v>115</v>
      </c>
      <c r="G143">
        <v>1028</v>
      </c>
      <c r="H143" s="7">
        <v>259500</v>
      </c>
      <c r="I143" t="s">
        <v>311</v>
      </c>
    </row>
    <row r="144" spans="6:9" x14ac:dyDescent="0.2">
      <c r="F144">
        <v>116</v>
      </c>
      <c r="G144">
        <v>729</v>
      </c>
      <c r="H144" s="7">
        <v>176000</v>
      </c>
      <c r="I144" t="s">
        <v>311</v>
      </c>
    </row>
    <row r="145" spans="6:9" x14ac:dyDescent="0.2">
      <c r="F145">
        <v>117</v>
      </c>
      <c r="G145">
        <v>1092</v>
      </c>
      <c r="H145" s="7">
        <v>139000</v>
      </c>
      <c r="I145" t="s">
        <v>311</v>
      </c>
    </row>
    <row r="146" spans="6:9" x14ac:dyDescent="0.2">
      <c r="F146">
        <v>118</v>
      </c>
      <c r="G146">
        <v>1125</v>
      </c>
      <c r="H146" s="7">
        <v>155000</v>
      </c>
      <c r="I146" t="s">
        <v>311</v>
      </c>
    </row>
    <row r="147" spans="6:9" x14ac:dyDescent="0.2">
      <c r="F147">
        <v>119</v>
      </c>
      <c r="G147">
        <v>1673</v>
      </c>
      <c r="H147" s="7">
        <v>320000</v>
      </c>
      <c r="I147" t="s">
        <v>311</v>
      </c>
    </row>
    <row r="148" spans="6:9" x14ac:dyDescent="0.2">
      <c r="F148">
        <v>120</v>
      </c>
      <c r="G148">
        <v>728</v>
      </c>
      <c r="H148" s="7">
        <v>163990</v>
      </c>
      <c r="I148" t="s">
        <v>311</v>
      </c>
    </row>
    <row r="149" spans="6:9" x14ac:dyDescent="0.2">
      <c r="F149">
        <v>121</v>
      </c>
      <c r="G149">
        <v>938</v>
      </c>
      <c r="H149" s="7">
        <v>180000</v>
      </c>
      <c r="I149" t="s">
        <v>311</v>
      </c>
    </row>
    <row r="150" spans="6:9" x14ac:dyDescent="0.2">
      <c r="F150">
        <v>122</v>
      </c>
      <c r="G150">
        <v>732</v>
      </c>
      <c r="H150" s="7">
        <v>100000</v>
      </c>
      <c r="I150" t="s">
        <v>311</v>
      </c>
    </row>
    <row r="151" spans="6:9" x14ac:dyDescent="0.2">
      <c r="F151">
        <v>123</v>
      </c>
      <c r="G151">
        <v>1080</v>
      </c>
      <c r="H151" s="7">
        <v>136000</v>
      </c>
      <c r="I151" t="s">
        <v>311</v>
      </c>
    </row>
    <row r="152" spans="6:9" x14ac:dyDescent="0.2">
      <c r="F152">
        <v>124</v>
      </c>
      <c r="G152">
        <v>1199</v>
      </c>
      <c r="H152" s="7">
        <v>153900</v>
      </c>
      <c r="I152" t="s">
        <v>311</v>
      </c>
    </row>
    <row r="153" spans="6:9" x14ac:dyDescent="0.2">
      <c r="F153">
        <v>125</v>
      </c>
      <c r="G153">
        <v>1362</v>
      </c>
      <c r="H153" s="7">
        <v>181000</v>
      </c>
      <c r="I153" t="s">
        <v>311</v>
      </c>
    </row>
    <row r="154" spans="6:9" x14ac:dyDescent="0.2">
      <c r="F154">
        <v>126</v>
      </c>
      <c r="G154">
        <v>520</v>
      </c>
      <c r="H154" s="7">
        <v>84500</v>
      </c>
      <c r="I154" t="s">
        <v>311</v>
      </c>
    </row>
    <row r="155" spans="6:9" x14ac:dyDescent="0.2">
      <c r="F155">
        <v>127</v>
      </c>
      <c r="G155">
        <v>1078</v>
      </c>
      <c r="H155" s="7">
        <v>128000</v>
      </c>
      <c r="I155" t="s">
        <v>311</v>
      </c>
    </row>
    <row r="156" spans="6:9" x14ac:dyDescent="0.2">
      <c r="F156">
        <v>128</v>
      </c>
      <c r="G156">
        <v>672</v>
      </c>
      <c r="H156" s="7">
        <v>87000</v>
      </c>
      <c r="I156" t="s">
        <v>311</v>
      </c>
    </row>
    <row r="157" spans="6:9" x14ac:dyDescent="0.2">
      <c r="F157">
        <v>129</v>
      </c>
      <c r="G157">
        <v>660</v>
      </c>
      <c r="H157" s="7">
        <v>155000</v>
      </c>
      <c r="I157" t="s">
        <v>311</v>
      </c>
    </row>
    <row r="158" spans="6:9" x14ac:dyDescent="0.2">
      <c r="F158">
        <v>130</v>
      </c>
      <c r="G158">
        <v>1008</v>
      </c>
      <c r="H158" s="7">
        <v>150000</v>
      </c>
      <c r="I158" t="s">
        <v>311</v>
      </c>
    </row>
    <row r="159" spans="6:9" x14ac:dyDescent="0.2">
      <c r="F159">
        <v>131</v>
      </c>
      <c r="G159">
        <v>924</v>
      </c>
      <c r="H159" s="7">
        <v>226000</v>
      </c>
      <c r="I159" t="s">
        <v>311</v>
      </c>
    </row>
    <row r="160" spans="6:9" x14ac:dyDescent="0.2">
      <c r="F160">
        <v>132</v>
      </c>
      <c r="G160">
        <v>992</v>
      </c>
      <c r="H160" s="7">
        <v>244000</v>
      </c>
      <c r="I160" t="s">
        <v>311</v>
      </c>
    </row>
    <row r="161" spans="6:9" x14ac:dyDescent="0.2">
      <c r="F161">
        <v>133</v>
      </c>
      <c r="G161">
        <v>1063</v>
      </c>
      <c r="H161" s="7">
        <v>150750</v>
      </c>
      <c r="I161" t="s">
        <v>311</v>
      </c>
    </row>
    <row r="162" spans="6:9" x14ac:dyDescent="0.2">
      <c r="F162">
        <v>134</v>
      </c>
      <c r="G162">
        <v>1267</v>
      </c>
      <c r="H162" s="7">
        <v>220000</v>
      </c>
      <c r="I162" t="s">
        <v>311</v>
      </c>
    </row>
    <row r="163" spans="6:9" x14ac:dyDescent="0.2">
      <c r="F163">
        <v>135</v>
      </c>
      <c r="G163">
        <v>1461</v>
      </c>
      <c r="H163" s="7">
        <v>180000</v>
      </c>
      <c r="I163" t="s">
        <v>311</v>
      </c>
    </row>
    <row r="164" spans="6:9" x14ac:dyDescent="0.2">
      <c r="F164">
        <v>136</v>
      </c>
      <c r="G164">
        <v>1304</v>
      </c>
      <c r="H164" s="7">
        <v>174000</v>
      </c>
      <c r="I164" t="s">
        <v>311</v>
      </c>
    </row>
    <row r="165" spans="6:9" x14ac:dyDescent="0.2">
      <c r="F165">
        <v>137</v>
      </c>
      <c r="G165">
        <v>1214</v>
      </c>
      <c r="H165" s="7">
        <v>143000</v>
      </c>
      <c r="I165" t="s">
        <v>311</v>
      </c>
    </row>
    <row r="166" spans="6:9" x14ac:dyDescent="0.2">
      <c r="F166">
        <v>138</v>
      </c>
      <c r="G166">
        <v>1907</v>
      </c>
      <c r="H166" s="7">
        <v>171000</v>
      </c>
      <c r="I166" t="s">
        <v>311</v>
      </c>
    </row>
    <row r="167" spans="6:9" x14ac:dyDescent="0.2">
      <c r="F167">
        <v>139</v>
      </c>
      <c r="G167">
        <v>1004</v>
      </c>
      <c r="H167" s="7">
        <v>230000</v>
      </c>
      <c r="I167" t="s">
        <v>311</v>
      </c>
    </row>
    <row r="168" spans="6:9" x14ac:dyDescent="0.2">
      <c r="F168">
        <v>140</v>
      </c>
      <c r="G168">
        <v>928</v>
      </c>
      <c r="H168" s="7">
        <v>231500</v>
      </c>
      <c r="I168" t="s">
        <v>311</v>
      </c>
    </row>
    <row r="169" spans="6:9" x14ac:dyDescent="0.2">
      <c r="F169">
        <v>141</v>
      </c>
      <c r="G169">
        <v>864</v>
      </c>
      <c r="H169" s="7">
        <v>115000</v>
      </c>
      <c r="I169" t="s">
        <v>311</v>
      </c>
    </row>
    <row r="170" spans="6:9" x14ac:dyDescent="0.2">
      <c r="F170">
        <v>142</v>
      </c>
      <c r="G170">
        <v>1734</v>
      </c>
      <c r="H170" s="7">
        <v>260000</v>
      </c>
      <c r="I170" t="s">
        <v>311</v>
      </c>
    </row>
    <row r="171" spans="6:9" x14ac:dyDescent="0.2">
      <c r="F171">
        <v>143</v>
      </c>
      <c r="G171">
        <v>910</v>
      </c>
      <c r="H171" s="7">
        <v>166000</v>
      </c>
      <c r="I171" t="s">
        <v>311</v>
      </c>
    </row>
    <row r="172" spans="6:9" x14ac:dyDescent="0.2">
      <c r="F172">
        <v>144</v>
      </c>
      <c r="G172">
        <v>1490</v>
      </c>
      <c r="H172" s="7">
        <v>204000</v>
      </c>
      <c r="I172" t="s">
        <v>311</v>
      </c>
    </row>
    <row r="173" spans="6:9" x14ac:dyDescent="0.2">
      <c r="F173">
        <v>145</v>
      </c>
      <c r="G173">
        <v>1728</v>
      </c>
      <c r="H173" s="7">
        <v>125000</v>
      </c>
      <c r="I173" t="s">
        <v>311</v>
      </c>
    </row>
    <row r="174" spans="6:9" x14ac:dyDescent="0.2">
      <c r="F174">
        <v>146</v>
      </c>
      <c r="G174">
        <v>970</v>
      </c>
      <c r="H174" s="7">
        <v>130000</v>
      </c>
      <c r="I174" t="s">
        <v>311</v>
      </c>
    </row>
    <row r="175" spans="6:9" x14ac:dyDescent="0.2">
      <c r="F175">
        <v>147</v>
      </c>
      <c r="G175">
        <v>715</v>
      </c>
      <c r="H175" s="7">
        <v>105000</v>
      </c>
      <c r="I175" t="s">
        <v>311</v>
      </c>
    </row>
    <row r="176" spans="6:9" x14ac:dyDescent="0.2">
      <c r="F176">
        <v>148</v>
      </c>
      <c r="G176">
        <v>884</v>
      </c>
      <c r="H176" s="7">
        <v>222500</v>
      </c>
      <c r="I176" t="s">
        <v>311</v>
      </c>
    </row>
    <row r="177" spans="6:9" x14ac:dyDescent="0.2">
      <c r="F177">
        <v>149</v>
      </c>
      <c r="G177">
        <v>1080</v>
      </c>
      <c r="H177" s="7">
        <v>141000</v>
      </c>
      <c r="I177" t="s">
        <v>311</v>
      </c>
    </row>
    <row r="178" spans="6:9" x14ac:dyDescent="0.2">
      <c r="F178">
        <v>150</v>
      </c>
      <c r="G178">
        <v>896</v>
      </c>
      <c r="H178" s="7">
        <v>115000</v>
      </c>
      <c r="I178" t="s">
        <v>311</v>
      </c>
    </row>
    <row r="179" spans="6:9" x14ac:dyDescent="0.2">
      <c r="F179">
        <v>151</v>
      </c>
      <c r="G179">
        <v>969</v>
      </c>
      <c r="H179" s="7">
        <v>122000</v>
      </c>
      <c r="I179" t="s">
        <v>311</v>
      </c>
    </row>
    <row r="180" spans="6:9" x14ac:dyDescent="0.2">
      <c r="F180">
        <v>153</v>
      </c>
      <c r="G180">
        <v>825</v>
      </c>
      <c r="H180" s="7">
        <v>190000</v>
      </c>
      <c r="I180" t="s">
        <v>311</v>
      </c>
    </row>
    <row r="181" spans="6:9" x14ac:dyDescent="0.2">
      <c r="F181">
        <v>154</v>
      </c>
      <c r="G181">
        <v>1602</v>
      </c>
      <c r="H181" s="7">
        <v>235000</v>
      </c>
      <c r="I181" t="s">
        <v>311</v>
      </c>
    </row>
    <row r="182" spans="6:9" x14ac:dyDescent="0.2">
      <c r="F182">
        <v>155</v>
      </c>
      <c r="G182">
        <v>1200</v>
      </c>
      <c r="H182" s="7">
        <v>125000</v>
      </c>
      <c r="I182" t="s">
        <v>311</v>
      </c>
    </row>
    <row r="183" spans="6:9" x14ac:dyDescent="0.2">
      <c r="F183">
        <v>156</v>
      </c>
      <c r="G183">
        <v>572</v>
      </c>
      <c r="H183" s="7">
        <v>79000</v>
      </c>
      <c r="I183" t="s">
        <v>311</v>
      </c>
    </row>
    <row r="184" spans="6:9" x14ac:dyDescent="0.2">
      <c r="F184">
        <v>158</v>
      </c>
      <c r="G184">
        <v>774</v>
      </c>
      <c r="H184" s="7">
        <v>269500</v>
      </c>
      <c r="I184" t="s">
        <v>311</v>
      </c>
    </row>
    <row r="185" spans="6:9" x14ac:dyDescent="0.2">
      <c r="F185">
        <v>159</v>
      </c>
      <c r="G185">
        <v>991</v>
      </c>
      <c r="H185" s="7">
        <v>254900</v>
      </c>
      <c r="I185" t="s">
        <v>311</v>
      </c>
    </row>
    <row r="186" spans="6:9" x14ac:dyDescent="0.2">
      <c r="F186">
        <v>160</v>
      </c>
      <c r="G186">
        <v>1392</v>
      </c>
      <c r="H186" s="7">
        <v>320000</v>
      </c>
      <c r="I186" t="s">
        <v>311</v>
      </c>
    </row>
    <row r="187" spans="6:9" x14ac:dyDescent="0.2">
      <c r="F187">
        <v>161</v>
      </c>
      <c r="G187">
        <v>1232</v>
      </c>
      <c r="H187" s="7">
        <v>162500</v>
      </c>
      <c r="I187" t="s">
        <v>311</v>
      </c>
    </row>
    <row r="188" spans="6:9" x14ac:dyDescent="0.2">
      <c r="F188">
        <v>163</v>
      </c>
      <c r="G188">
        <v>1541</v>
      </c>
      <c r="H188" s="7">
        <v>220000</v>
      </c>
      <c r="I188" t="s">
        <v>311</v>
      </c>
    </row>
    <row r="189" spans="6:9" x14ac:dyDescent="0.2">
      <c r="F189">
        <v>164</v>
      </c>
      <c r="G189">
        <v>882</v>
      </c>
      <c r="H189" s="7">
        <v>103200</v>
      </c>
      <c r="I189" t="s">
        <v>311</v>
      </c>
    </row>
    <row r="190" spans="6:9" x14ac:dyDescent="0.2">
      <c r="F190">
        <v>165</v>
      </c>
      <c r="G190">
        <v>1149</v>
      </c>
      <c r="H190" s="7">
        <v>152000</v>
      </c>
      <c r="I190" t="s">
        <v>311</v>
      </c>
    </row>
    <row r="191" spans="6:9" x14ac:dyDescent="0.2">
      <c r="F191">
        <v>166</v>
      </c>
      <c r="G191">
        <v>644</v>
      </c>
      <c r="H191" s="7">
        <v>127500</v>
      </c>
      <c r="I191" t="s">
        <v>311</v>
      </c>
    </row>
    <row r="192" spans="6:9" x14ac:dyDescent="0.2">
      <c r="F192">
        <v>167</v>
      </c>
      <c r="G192">
        <v>1617</v>
      </c>
      <c r="H192" s="7">
        <v>190000</v>
      </c>
      <c r="I192" t="s">
        <v>311</v>
      </c>
    </row>
    <row r="193" spans="6:9" x14ac:dyDescent="0.2">
      <c r="F193">
        <v>168</v>
      </c>
      <c r="G193">
        <v>1582</v>
      </c>
      <c r="H193" s="7">
        <v>325624</v>
      </c>
      <c r="I193" t="s">
        <v>311</v>
      </c>
    </row>
    <row r="194" spans="6:9" x14ac:dyDescent="0.2">
      <c r="F194">
        <v>169</v>
      </c>
      <c r="G194">
        <v>840</v>
      </c>
      <c r="H194" s="7">
        <v>183500</v>
      </c>
      <c r="I194" t="s">
        <v>311</v>
      </c>
    </row>
    <row r="195" spans="6:9" x14ac:dyDescent="0.2">
      <c r="F195">
        <v>170</v>
      </c>
      <c r="G195">
        <v>1686</v>
      </c>
      <c r="H195" s="7">
        <v>228000</v>
      </c>
      <c r="I195" t="s">
        <v>311</v>
      </c>
    </row>
    <row r="196" spans="6:9" x14ac:dyDescent="0.2">
      <c r="F196">
        <v>171</v>
      </c>
      <c r="G196">
        <v>720</v>
      </c>
      <c r="H196" s="7">
        <v>128500</v>
      </c>
      <c r="I196" t="s">
        <v>311</v>
      </c>
    </row>
    <row r="197" spans="6:9" x14ac:dyDescent="0.2">
      <c r="F197">
        <v>172</v>
      </c>
      <c r="G197">
        <v>1080</v>
      </c>
      <c r="H197" s="7">
        <v>215000</v>
      </c>
      <c r="I197" t="s">
        <v>311</v>
      </c>
    </row>
    <row r="198" spans="6:9" x14ac:dyDescent="0.2">
      <c r="F198">
        <v>173</v>
      </c>
      <c r="G198">
        <v>1064</v>
      </c>
      <c r="H198" s="7">
        <v>239000</v>
      </c>
      <c r="I198" t="s">
        <v>311</v>
      </c>
    </row>
    <row r="199" spans="6:9" x14ac:dyDescent="0.2">
      <c r="F199">
        <v>174</v>
      </c>
      <c r="G199">
        <v>1362</v>
      </c>
      <c r="H199" s="7">
        <v>163000</v>
      </c>
      <c r="I199" t="s">
        <v>311</v>
      </c>
    </row>
    <row r="200" spans="6:9" x14ac:dyDescent="0.2">
      <c r="F200">
        <v>175</v>
      </c>
      <c r="G200">
        <v>1606</v>
      </c>
      <c r="H200" s="7">
        <v>184000</v>
      </c>
      <c r="I200" t="s">
        <v>311</v>
      </c>
    </row>
    <row r="201" spans="6:9" x14ac:dyDescent="0.2">
      <c r="F201">
        <v>176</v>
      </c>
      <c r="G201">
        <v>1202</v>
      </c>
      <c r="H201" s="7">
        <v>243000</v>
      </c>
      <c r="I201" t="s">
        <v>311</v>
      </c>
    </row>
    <row r="202" spans="6:9" x14ac:dyDescent="0.2">
      <c r="F202">
        <v>177</v>
      </c>
      <c r="G202">
        <v>1151</v>
      </c>
      <c r="H202" s="7">
        <v>211000</v>
      </c>
      <c r="I202" t="s">
        <v>311</v>
      </c>
    </row>
    <row r="203" spans="6:9" x14ac:dyDescent="0.2">
      <c r="F203">
        <v>178</v>
      </c>
      <c r="G203">
        <v>1052</v>
      </c>
      <c r="H203" s="7">
        <v>172500</v>
      </c>
      <c r="I203" t="s">
        <v>311</v>
      </c>
    </row>
    <row r="204" spans="6:9" x14ac:dyDescent="0.2">
      <c r="F204">
        <v>180</v>
      </c>
      <c r="G204">
        <v>968</v>
      </c>
      <c r="H204" s="7">
        <v>100000</v>
      </c>
      <c r="I204" t="s">
        <v>311</v>
      </c>
    </row>
    <row r="205" spans="6:9" x14ac:dyDescent="0.2">
      <c r="F205">
        <v>181</v>
      </c>
      <c r="G205">
        <v>756</v>
      </c>
      <c r="H205" s="7">
        <v>177000</v>
      </c>
      <c r="I205" t="s">
        <v>311</v>
      </c>
    </row>
    <row r="206" spans="6:9" x14ac:dyDescent="0.2">
      <c r="F206">
        <v>182</v>
      </c>
      <c r="G206">
        <v>793</v>
      </c>
      <c r="H206" s="7">
        <v>200100</v>
      </c>
      <c r="I206" t="s">
        <v>311</v>
      </c>
    </row>
    <row r="207" spans="6:9" x14ac:dyDescent="0.2">
      <c r="F207">
        <v>184</v>
      </c>
      <c r="G207">
        <v>1362</v>
      </c>
      <c r="H207" s="7">
        <v>200000</v>
      </c>
      <c r="I207" t="s">
        <v>311</v>
      </c>
    </row>
    <row r="208" spans="6:9" x14ac:dyDescent="0.2">
      <c r="F208">
        <v>185</v>
      </c>
      <c r="G208">
        <v>504</v>
      </c>
      <c r="H208" s="7">
        <v>127000</v>
      </c>
      <c r="I208" t="s">
        <v>311</v>
      </c>
    </row>
    <row r="209" spans="6:9" x14ac:dyDescent="0.2">
      <c r="F209">
        <v>187</v>
      </c>
      <c r="G209">
        <v>1188</v>
      </c>
      <c r="H209" s="7">
        <v>173000</v>
      </c>
      <c r="I209" t="s">
        <v>311</v>
      </c>
    </row>
    <row r="210" spans="6:9" x14ac:dyDescent="0.2">
      <c r="F210">
        <v>188</v>
      </c>
      <c r="G210">
        <v>660</v>
      </c>
      <c r="H210" s="7">
        <v>135000</v>
      </c>
      <c r="I210" t="s">
        <v>311</v>
      </c>
    </row>
    <row r="211" spans="6:9" x14ac:dyDescent="0.2">
      <c r="F211">
        <v>189</v>
      </c>
      <c r="G211">
        <v>1086</v>
      </c>
      <c r="H211" s="7">
        <v>153337</v>
      </c>
      <c r="I211" t="s">
        <v>311</v>
      </c>
    </row>
    <row r="212" spans="6:9" x14ac:dyDescent="0.2">
      <c r="F212">
        <v>190</v>
      </c>
      <c r="G212">
        <v>1593</v>
      </c>
      <c r="H212" s="7">
        <v>286000</v>
      </c>
      <c r="I212" t="s">
        <v>311</v>
      </c>
    </row>
    <row r="213" spans="6:9" x14ac:dyDescent="0.2">
      <c r="F213">
        <v>191</v>
      </c>
      <c r="G213">
        <v>853</v>
      </c>
      <c r="H213" s="7">
        <v>315000</v>
      </c>
      <c r="I213" t="s">
        <v>311</v>
      </c>
    </row>
    <row r="214" spans="6:9" x14ac:dyDescent="0.2">
      <c r="F214">
        <v>192</v>
      </c>
      <c r="G214">
        <v>725</v>
      </c>
      <c r="H214" s="7">
        <v>184000</v>
      </c>
      <c r="I214" t="s">
        <v>311</v>
      </c>
    </row>
    <row r="215" spans="6:9" x14ac:dyDescent="0.2">
      <c r="F215">
        <v>193</v>
      </c>
      <c r="G215">
        <v>1431</v>
      </c>
      <c r="H215" s="7">
        <v>192000</v>
      </c>
      <c r="I215" t="s">
        <v>311</v>
      </c>
    </row>
    <row r="216" spans="6:9" x14ac:dyDescent="0.2">
      <c r="F216">
        <v>194</v>
      </c>
      <c r="G216">
        <v>970</v>
      </c>
      <c r="H216" s="7">
        <v>130000</v>
      </c>
      <c r="I216" t="s">
        <v>311</v>
      </c>
    </row>
    <row r="217" spans="6:9" x14ac:dyDescent="0.2">
      <c r="F217">
        <v>195</v>
      </c>
      <c r="G217">
        <v>864</v>
      </c>
      <c r="H217" s="7">
        <v>127000</v>
      </c>
      <c r="I217" t="s">
        <v>311</v>
      </c>
    </row>
    <row r="218" spans="6:9" x14ac:dyDescent="0.2">
      <c r="F218">
        <v>196</v>
      </c>
      <c r="G218">
        <v>855</v>
      </c>
      <c r="H218" s="7">
        <v>148500</v>
      </c>
      <c r="I218" t="s">
        <v>311</v>
      </c>
    </row>
    <row r="219" spans="6:9" x14ac:dyDescent="0.2">
      <c r="F219">
        <v>197</v>
      </c>
      <c r="G219">
        <v>1726</v>
      </c>
      <c r="H219" s="7">
        <v>311872</v>
      </c>
      <c r="I219" t="s">
        <v>311</v>
      </c>
    </row>
    <row r="220" spans="6:9" x14ac:dyDescent="0.2">
      <c r="F220">
        <v>198</v>
      </c>
      <c r="G220">
        <v>1360</v>
      </c>
      <c r="H220" s="7">
        <v>235000</v>
      </c>
      <c r="I220" t="s">
        <v>311</v>
      </c>
    </row>
    <row r="221" spans="6:9" x14ac:dyDescent="0.2">
      <c r="F221">
        <v>199</v>
      </c>
      <c r="G221">
        <v>755</v>
      </c>
      <c r="H221" s="7">
        <v>104000</v>
      </c>
      <c r="I221" t="s">
        <v>311</v>
      </c>
    </row>
    <row r="222" spans="6:9" x14ac:dyDescent="0.2">
      <c r="F222">
        <v>200</v>
      </c>
      <c r="G222">
        <v>1713</v>
      </c>
      <c r="H222" s="7">
        <v>274900</v>
      </c>
      <c r="I222" t="s">
        <v>311</v>
      </c>
    </row>
    <row r="223" spans="6:9" x14ac:dyDescent="0.2">
      <c r="F223">
        <v>201</v>
      </c>
      <c r="G223">
        <v>1121</v>
      </c>
      <c r="H223" s="7">
        <v>140000</v>
      </c>
      <c r="I223" t="s">
        <v>311</v>
      </c>
    </row>
    <row r="224" spans="6:9" x14ac:dyDescent="0.2">
      <c r="F224">
        <v>202</v>
      </c>
      <c r="G224">
        <v>1196</v>
      </c>
      <c r="H224" s="7">
        <v>171500</v>
      </c>
      <c r="I224" t="s">
        <v>311</v>
      </c>
    </row>
    <row r="225" spans="6:9" x14ac:dyDescent="0.2">
      <c r="F225">
        <v>203</v>
      </c>
      <c r="G225">
        <v>617</v>
      </c>
      <c r="H225" s="7">
        <v>112000</v>
      </c>
      <c r="I225" t="s">
        <v>311</v>
      </c>
    </row>
    <row r="226" spans="6:9" x14ac:dyDescent="0.2">
      <c r="F226">
        <v>204</v>
      </c>
      <c r="G226">
        <v>848</v>
      </c>
      <c r="H226" s="7">
        <v>149000</v>
      </c>
      <c r="I226" t="s">
        <v>311</v>
      </c>
    </row>
    <row r="227" spans="6:9" x14ac:dyDescent="0.2">
      <c r="F227">
        <v>205</v>
      </c>
      <c r="G227">
        <v>720</v>
      </c>
      <c r="H227" s="7">
        <v>110000</v>
      </c>
      <c r="I227" t="s">
        <v>311</v>
      </c>
    </row>
    <row r="228" spans="6:9" x14ac:dyDescent="0.2">
      <c r="F228">
        <v>206</v>
      </c>
      <c r="G228">
        <v>1424</v>
      </c>
      <c r="H228" s="7">
        <v>180500</v>
      </c>
      <c r="I228" t="s">
        <v>311</v>
      </c>
    </row>
    <row r="229" spans="6:9" x14ac:dyDescent="0.2">
      <c r="F229">
        <v>207</v>
      </c>
      <c r="G229">
        <v>1140</v>
      </c>
      <c r="H229" s="7">
        <v>143900</v>
      </c>
      <c r="I229" t="s">
        <v>311</v>
      </c>
    </row>
    <row r="230" spans="6:9" x14ac:dyDescent="0.2">
      <c r="F230">
        <v>208</v>
      </c>
      <c r="G230">
        <v>1100</v>
      </c>
      <c r="H230" s="7">
        <v>141000</v>
      </c>
      <c r="I230" t="s">
        <v>311</v>
      </c>
    </row>
    <row r="231" spans="6:9" x14ac:dyDescent="0.2">
      <c r="F231">
        <v>209</v>
      </c>
      <c r="G231">
        <v>1157</v>
      </c>
      <c r="H231" s="7">
        <v>277000</v>
      </c>
      <c r="I231" t="s">
        <v>311</v>
      </c>
    </row>
    <row r="232" spans="6:9" x14ac:dyDescent="0.2">
      <c r="F232">
        <v>210</v>
      </c>
      <c r="G232">
        <v>1092</v>
      </c>
      <c r="H232" s="7">
        <v>145000</v>
      </c>
      <c r="I232" t="s">
        <v>311</v>
      </c>
    </row>
    <row r="233" spans="6:9" x14ac:dyDescent="0.2">
      <c r="F233">
        <v>211</v>
      </c>
      <c r="G233">
        <v>864</v>
      </c>
      <c r="H233" s="7">
        <v>98000</v>
      </c>
      <c r="I233" t="s">
        <v>311</v>
      </c>
    </row>
    <row r="234" spans="6:9" x14ac:dyDescent="0.2">
      <c r="F234">
        <v>212</v>
      </c>
      <c r="G234">
        <v>1212</v>
      </c>
      <c r="H234" s="7">
        <v>186000</v>
      </c>
      <c r="I234" t="s">
        <v>311</v>
      </c>
    </row>
    <row r="235" spans="6:9" x14ac:dyDescent="0.2">
      <c r="F235">
        <v>213</v>
      </c>
      <c r="G235">
        <v>900</v>
      </c>
      <c r="H235" s="7">
        <v>252678</v>
      </c>
      <c r="I235" t="s">
        <v>311</v>
      </c>
    </row>
    <row r="236" spans="6:9" x14ac:dyDescent="0.2">
      <c r="F236">
        <v>214</v>
      </c>
      <c r="G236">
        <v>990</v>
      </c>
      <c r="H236" s="7">
        <v>156000</v>
      </c>
      <c r="I236" t="s">
        <v>311</v>
      </c>
    </row>
    <row r="237" spans="6:9" x14ac:dyDescent="0.2">
      <c r="F237">
        <v>215</v>
      </c>
      <c r="G237">
        <v>689</v>
      </c>
      <c r="H237" s="7">
        <v>161750</v>
      </c>
      <c r="I237" t="s">
        <v>311</v>
      </c>
    </row>
    <row r="238" spans="6:9" x14ac:dyDescent="0.2">
      <c r="F238">
        <v>216</v>
      </c>
      <c r="G238">
        <v>1070</v>
      </c>
      <c r="H238" s="7">
        <v>134450</v>
      </c>
      <c r="I238" t="s">
        <v>311</v>
      </c>
    </row>
    <row r="239" spans="6:9" x14ac:dyDescent="0.2">
      <c r="F239">
        <v>217</v>
      </c>
      <c r="G239">
        <v>1436</v>
      </c>
      <c r="H239" s="7">
        <v>210000</v>
      </c>
      <c r="I239" t="s">
        <v>311</v>
      </c>
    </row>
    <row r="240" spans="6:9" x14ac:dyDescent="0.2">
      <c r="F240">
        <v>218</v>
      </c>
      <c r="G240">
        <v>686</v>
      </c>
      <c r="H240" s="7">
        <v>107000</v>
      </c>
      <c r="I240" t="s">
        <v>311</v>
      </c>
    </row>
    <row r="241" spans="6:9" x14ac:dyDescent="0.2">
      <c r="F241">
        <v>219</v>
      </c>
      <c r="G241">
        <v>798</v>
      </c>
      <c r="H241" s="7">
        <v>311500</v>
      </c>
      <c r="I241" t="s">
        <v>311</v>
      </c>
    </row>
    <row r="242" spans="6:9" x14ac:dyDescent="0.2">
      <c r="F242">
        <v>220</v>
      </c>
      <c r="G242">
        <v>1248</v>
      </c>
      <c r="H242" s="7">
        <v>167240</v>
      </c>
      <c r="I242" t="s">
        <v>311</v>
      </c>
    </row>
    <row r="243" spans="6:9" x14ac:dyDescent="0.2">
      <c r="F243">
        <v>221</v>
      </c>
      <c r="G243">
        <v>1498</v>
      </c>
      <c r="H243" s="7">
        <v>204900</v>
      </c>
      <c r="I243" t="s">
        <v>311</v>
      </c>
    </row>
    <row r="244" spans="6:9" x14ac:dyDescent="0.2">
      <c r="F244">
        <v>222</v>
      </c>
      <c r="G244">
        <v>1010</v>
      </c>
      <c r="H244" s="7">
        <v>200000</v>
      </c>
      <c r="I244" t="s">
        <v>311</v>
      </c>
    </row>
    <row r="245" spans="6:9" x14ac:dyDescent="0.2">
      <c r="F245">
        <v>223</v>
      </c>
      <c r="G245">
        <v>713</v>
      </c>
      <c r="H245" s="7">
        <v>179900</v>
      </c>
      <c r="I245" t="s">
        <v>311</v>
      </c>
    </row>
    <row r="246" spans="6:9" x14ac:dyDescent="0.2">
      <c r="F246">
        <v>224</v>
      </c>
      <c r="G246">
        <v>864</v>
      </c>
      <c r="H246" s="7">
        <v>97000</v>
      </c>
      <c r="I246" t="s">
        <v>311</v>
      </c>
    </row>
    <row r="247" spans="6:9" x14ac:dyDescent="0.2">
      <c r="F247">
        <v>226</v>
      </c>
      <c r="G247">
        <v>630</v>
      </c>
      <c r="H247" s="7">
        <v>112000</v>
      </c>
      <c r="I247" t="s">
        <v>311</v>
      </c>
    </row>
    <row r="248" spans="6:9" x14ac:dyDescent="0.2">
      <c r="F248">
        <v>227</v>
      </c>
      <c r="G248">
        <v>1203</v>
      </c>
      <c r="H248" s="7">
        <v>290000</v>
      </c>
      <c r="I248" t="s">
        <v>311</v>
      </c>
    </row>
    <row r="249" spans="6:9" x14ac:dyDescent="0.2">
      <c r="F249">
        <v>228</v>
      </c>
      <c r="G249">
        <v>483</v>
      </c>
      <c r="H249" s="7">
        <v>106000</v>
      </c>
      <c r="I249" t="s">
        <v>311</v>
      </c>
    </row>
    <row r="250" spans="6:9" x14ac:dyDescent="0.2">
      <c r="F250">
        <v>229</v>
      </c>
      <c r="G250">
        <v>912</v>
      </c>
      <c r="H250" s="7">
        <v>125000</v>
      </c>
      <c r="I250" t="s">
        <v>311</v>
      </c>
    </row>
    <row r="251" spans="6:9" x14ac:dyDescent="0.2">
      <c r="F251">
        <v>230</v>
      </c>
      <c r="G251">
        <v>1373</v>
      </c>
      <c r="H251" s="7">
        <v>192500</v>
      </c>
      <c r="I251" t="s">
        <v>311</v>
      </c>
    </row>
    <row r="252" spans="6:9" x14ac:dyDescent="0.2">
      <c r="F252">
        <v>231</v>
      </c>
      <c r="G252">
        <v>1194</v>
      </c>
      <c r="H252" s="7">
        <v>148000</v>
      </c>
      <c r="I252" t="s">
        <v>311</v>
      </c>
    </row>
    <row r="253" spans="6:9" x14ac:dyDescent="0.2">
      <c r="F253">
        <v>233</v>
      </c>
      <c r="G253">
        <v>483</v>
      </c>
      <c r="H253" s="7">
        <v>94500</v>
      </c>
      <c r="I253" t="s">
        <v>311</v>
      </c>
    </row>
    <row r="254" spans="6:9" x14ac:dyDescent="0.2">
      <c r="F254">
        <v>234</v>
      </c>
      <c r="G254">
        <v>894</v>
      </c>
      <c r="H254" s="7">
        <v>128200</v>
      </c>
      <c r="I254" t="s">
        <v>311</v>
      </c>
    </row>
    <row r="255" spans="6:9" x14ac:dyDescent="0.2">
      <c r="F255">
        <v>235</v>
      </c>
      <c r="G255">
        <v>860</v>
      </c>
      <c r="H255" s="7">
        <v>216500</v>
      </c>
      <c r="I255" t="s">
        <v>311</v>
      </c>
    </row>
    <row r="256" spans="6:9" x14ac:dyDescent="0.2">
      <c r="F256">
        <v>236</v>
      </c>
      <c r="G256">
        <v>483</v>
      </c>
      <c r="H256" s="7">
        <v>89500</v>
      </c>
      <c r="I256" t="s">
        <v>311</v>
      </c>
    </row>
    <row r="257" spans="6:9" x14ac:dyDescent="0.2">
      <c r="F257">
        <v>237</v>
      </c>
      <c r="G257">
        <v>1414</v>
      </c>
      <c r="H257" s="7">
        <v>185500</v>
      </c>
      <c r="I257" t="s">
        <v>311</v>
      </c>
    </row>
    <row r="258" spans="6:9" x14ac:dyDescent="0.2">
      <c r="F258">
        <v>238</v>
      </c>
      <c r="G258">
        <v>996</v>
      </c>
      <c r="H258" s="7">
        <v>194500</v>
      </c>
      <c r="I258" t="s">
        <v>311</v>
      </c>
    </row>
    <row r="259" spans="6:9" x14ac:dyDescent="0.2">
      <c r="F259">
        <v>239</v>
      </c>
      <c r="G259">
        <v>1694</v>
      </c>
      <c r="H259" s="7">
        <v>318000</v>
      </c>
      <c r="I259" t="s">
        <v>311</v>
      </c>
    </row>
    <row r="260" spans="6:9" x14ac:dyDescent="0.2">
      <c r="F260">
        <v>240</v>
      </c>
      <c r="G260">
        <v>735</v>
      </c>
      <c r="H260" s="7">
        <v>113000</v>
      </c>
      <c r="I260" t="s">
        <v>311</v>
      </c>
    </row>
    <row r="261" spans="6:9" x14ac:dyDescent="0.2">
      <c r="F261">
        <v>241</v>
      </c>
      <c r="G261">
        <v>1566</v>
      </c>
      <c r="H261" s="7">
        <v>262500</v>
      </c>
      <c r="I261" t="s">
        <v>311</v>
      </c>
    </row>
    <row r="262" spans="6:9" x14ac:dyDescent="0.2">
      <c r="F262">
        <v>242</v>
      </c>
      <c r="G262">
        <v>686</v>
      </c>
      <c r="H262" s="7">
        <v>110500</v>
      </c>
      <c r="I262" t="s">
        <v>311</v>
      </c>
    </row>
    <row r="263" spans="6:9" x14ac:dyDescent="0.2">
      <c r="F263">
        <v>243</v>
      </c>
      <c r="G263">
        <v>540</v>
      </c>
      <c r="H263" s="7">
        <v>79000</v>
      </c>
      <c r="I263" t="s">
        <v>311</v>
      </c>
    </row>
    <row r="264" spans="6:9" x14ac:dyDescent="0.2">
      <c r="F264">
        <v>244</v>
      </c>
      <c r="G264">
        <v>626</v>
      </c>
      <c r="H264" s="7">
        <v>120000</v>
      </c>
      <c r="I264" t="s">
        <v>311</v>
      </c>
    </row>
    <row r="265" spans="6:9" x14ac:dyDescent="0.2">
      <c r="F265">
        <v>245</v>
      </c>
      <c r="G265">
        <v>948</v>
      </c>
      <c r="H265" s="7">
        <v>205000</v>
      </c>
      <c r="I265" t="s">
        <v>311</v>
      </c>
    </row>
    <row r="266" spans="6:9" x14ac:dyDescent="0.2">
      <c r="F266">
        <v>246</v>
      </c>
      <c r="G266">
        <v>1845</v>
      </c>
      <c r="H266" s="7">
        <v>241500</v>
      </c>
      <c r="I266" t="s">
        <v>311</v>
      </c>
    </row>
    <row r="267" spans="6:9" x14ac:dyDescent="0.2">
      <c r="F267">
        <v>247</v>
      </c>
      <c r="G267">
        <v>1020</v>
      </c>
      <c r="H267" s="7">
        <v>137000</v>
      </c>
      <c r="I267" t="s">
        <v>311</v>
      </c>
    </row>
    <row r="268" spans="6:9" x14ac:dyDescent="0.2">
      <c r="F268">
        <v>248</v>
      </c>
      <c r="G268">
        <v>1367</v>
      </c>
      <c r="H268" s="7">
        <v>140000</v>
      </c>
      <c r="I268" t="s">
        <v>311</v>
      </c>
    </row>
    <row r="269" spans="6:9" x14ac:dyDescent="0.2">
      <c r="F269">
        <v>249</v>
      </c>
      <c r="G269">
        <v>840</v>
      </c>
      <c r="H269" s="7">
        <v>180000</v>
      </c>
      <c r="I269" t="s">
        <v>311</v>
      </c>
    </row>
    <row r="270" spans="6:9" x14ac:dyDescent="0.2">
      <c r="F270">
        <v>250</v>
      </c>
      <c r="G270">
        <v>1444</v>
      </c>
      <c r="H270" s="7">
        <v>277000</v>
      </c>
      <c r="I270" t="s">
        <v>311</v>
      </c>
    </row>
    <row r="271" spans="6:9" x14ac:dyDescent="0.2">
      <c r="F271">
        <v>251</v>
      </c>
      <c r="G271">
        <v>728</v>
      </c>
      <c r="H271" s="7">
        <v>76500</v>
      </c>
      <c r="I271" t="s">
        <v>311</v>
      </c>
    </row>
    <row r="272" spans="6:9" x14ac:dyDescent="0.2">
      <c r="F272">
        <v>252</v>
      </c>
      <c r="G272">
        <v>1573</v>
      </c>
      <c r="H272" s="7">
        <v>235000</v>
      </c>
      <c r="I272" t="s">
        <v>311</v>
      </c>
    </row>
    <row r="273" spans="6:9" x14ac:dyDescent="0.2">
      <c r="F273">
        <v>253</v>
      </c>
      <c r="G273">
        <v>798</v>
      </c>
      <c r="H273" s="7">
        <v>173000</v>
      </c>
      <c r="I273" t="s">
        <v>311</v>
      </c>
    </row>
    <row r="274" spans="6:9" x14ac:dyDescent="0.2">
      <c r="F274">
        <v>254</v>
      </c>
      <c r="G274">
        <v>1302</v>
      </c>
      <c r="H274" s="7">
        <v>158000</v>
      </c>
      <c r="I274" t="s">
        <v>311</v>
      </c>
    </row>
    <row r="275" spans="6:9" x14ac:dyDescent="0.2">
      <c r="F275">
        <v>255</v>
      </c>
      <c r="G275">
        <v>1314</v>
      </c>
      <c r="H275" s="7">
        <v>145000</v>
      </c>
      <c r="I275" t="s">
        <v>311</v>
      </c>
    </row>
    <row r="276" spans="6:9" x14ac:dyDescent="0.2">
      <c r="F276">
        <v>256</v>
      </c>
      <c r="G276">
        <v>975</v>
      </c>
      <c r="H276" s="7">
        <v>230000</v>
      </c>
      <c r="I276" t="s">
        <v>311</v>
      </c>
    </row>
    <row r="277" spans="6:9" x14ac:dyDescent="0.2">
      <c r="F277">
        <v>257</v>
      </c>
      <c r="G277">
        <v>864</v>
      </c>
      <c r="H277" s="7">
        <v>207500</v>
      </c>
      <c r="I277" t="s">
        <v>311</v>
      </c>
    </row>
    <row r="278" spans="6:9" x14ac:dyDescent="0.2">
      <c r="F278">
        <v>258</v>
      </c>
      <c r="G278">
        <v>1604</v>
      </c>
      <c r="H278" s="7">
        <v>220000</v>
      </c>
      <c r="I278" t="s">
        <v>311</v>
      </c>
    </row>
    <row r="279" spans="6:9" x14ac:dyDescent="0.2">
      <c r="F279">
        <v>259</v>
      </c>
      <c r="G279">
        <v>963</v>
      </c>
      <c r="H279" s="7">
        <v>231500</v>
      </c>
      <c r="I279" t="s">
        <v>311</v>
      </c>
    </row>
    <row r="280" spans="6:9" x14ac:dyDescent="0.2">
      <c r="F280">
        <v>261</v>
      </c>
      <c r="G280">
        <v>1362</v>
      </c>
      <c r="H280" s="7">
        <v>176000</v>
      </c>
      <c r="I280" t="s">
        <v>311</v>
      </c>
    </row>
    <row r="281" spans="6:9" x14ac:dyDescent="0.2">
      <c r="F281">
        <v>262</v>
      </c>
      <c r="G281">
        <v>1482</v>
      </c>
      <c r="H281" s="7">
        <v>276000</v>
      </c>
      <c r="I281" t="s">
        <v>311</v>
      </c>
    </row>
    <row r="282" spans="6:9" x14ac:dyDescent="0.2">
      <c r="F282">
        <v>263</v>
      </c>
      <c r="G282">
        <v>506</v>
      </c>
      <c r="H282" s="7">
        <v>151000</v>
      </c>
      <c r="I282" t="s">
        <v>311</v>
      </c>
    </row>
    <row r="283" spans="6:9" x14ac:dyDescent="0.2">
      <c r="F283">
        <v>264</v>
      </c>
      <c r="G283">
        <v>926</v>
      </c>
      <c r="H283" s="7">
        <v>130000</v>
      </c>
      <c r="I283" t="s">
        <v>311</v>
      </c>
    </row>
    <row r="284" spans="6:9" x14ac:dyDescent="0.2">
      <c r="F284">
        <v>265</v>
      </c>
      <c r="G284">
        <v>680</v>
      </c>
      <c r="H284" s="7">
        <v>73000</v>
      </c>
      <c r="I284" t="s">
        <v>311</v>
      </c>
    </row>
    <row r="285" spans="6:9" x14ac:dyDescent="0.2">
      <c r="F285">
        <v>266</v>
      </c>
      <c r="G285">
        <v>1422</v>
      </c>
      <c r="H285" s="7">
        <v>175500</v>
      </c>
      <c r="I285" t="s">
        <v>311</v>
      </c>
    </row>
    <row r="286" spans="6:9" x14ac:dyDescent="0.2">
      <c r="F286">
        <v>267</v>
      </c>
      <c r="G286">
        <v>802</v>
      </c>
      <c r="H286" s="7">
        <v>185000</v>
      </c>
      <c r="I286" t="s">
        <v>311</v>
      </c>
    </row>
    <row r="287" spans="6:9" x14ac:dyDescent="0.2">
      <c r="F287">
        <v>268</v>
      </c>
      <c r="G287">
        <v>720</v>
      </c>
      <c r="H287" s="7">
        <v>179500</v>
      </c>
      <c r="I287" t="s">
        <v>311</v>
      </c>
    </row>
    <row r="288" spans="6:9" x14ac:dyDescent="0.2">
      <c r="F288">
        <v>269</v>
      </c>
      <c r="G288">
        <v>740</v>
      </c>
      <c r="H288" s="7">
        <v>120500</v>
      </c>
      <c r="I288" t="s">
        <v>311</v>
      </c>
    </row>
    <row r="289" spans="6:9" x14ac:dyDescent="0.2">
      <c r="F289">
        <v>270</v>
      </c>
      <c r="G289">
        <v>1143</v>
      </c>
      <c r="H289" s="7">
        <v>148000</v>
      </c>
      <c r="I289" t="s">
        <v>311</v>
      </c>
    </row>
    <row r="290" spans="6:9" x14ac:dyDescent="0.2">
      <c r="F290">
        <v>271</v>
      </c>
      <c r="G290">
        <v>1095</v>
      </c>
      <c r="H290" s="7">
        <v>266000</v>
      </c>
      <c r="I290" t="s">
        <v>311</v>
      </c>
    </row>
    <row r="291" spans="6:9" x14ac:dyDescent="0.2">
      <c r="F291">
        <v>272</v>
      </c>
      <c r="G291">
        <v>1385</v>
      </c>
      <c r="H291" s="7">
        <v>241500</v>
      </c>
      <c r="I291" t="s">
        <v>311</v>
      </c>
    </row>
    <row r="292" spans="6:9" x14ac:dyDescent="0.2">
      <c r="F292">
        <v>273</v>
      </c>
      <c r="G292">
        <v>1152</v>
      </c>
      <c r="H292" s="7">
        <v>290000</v>
      </c>
      <c r="I292" t="s">
        <v>311</v>
      </c>
    </row>
    <row r="293" spans="6:9" x14ac:dyDescent="0.2">
      <c r="F293">
        <v>274</v>
      </c>
      <c r="G293">
        <v>1240</v>
      </c>
      <c r="H293" s="7">
        <v>139000</v>
      </c>
      <c r="I293" t="s">
        <v>311</v>
      </c>
    </row>
    <row r="294" spans="6:9" x14ac:dyDescent="0.2">
      <c r="F294">
        <v>275</v>
      </c>
      <c r="G294">
        <v>816</v>
      </c>
      <c r="H294" s="7">
        <v>124500</v>
      </c>
      <c r="I294" t="s">
        <v>311</v>
      </c>
    </row>
    <row r="295" spans="6:9" x14ac:dyDescent="0.2">
      <c r="F295">
        <v>276</v>
      </c>
      <c r="G295">
        <v>952</v>
      </c>
      <c r="H295" s="7">
        <v>205000</v>
      </c>
      <c r="I295" t="s">
        <v>311</v>
      </c>
    </row>
    <row r="296" spans="6:9" x14ac:dyDescent="0.2">
      <c r="F296">
        <v>277</v>
      </c>
      <c r="G296">
        <v>1560</v>
      </c>
      <c r="H296" s="7">
        <v>201000</v>
      </c>
      <c r="I296" t="s">
        <v>311</v>
      </c>
    </row>
    <row r="297" spans="6:9" x14ac:dyDescent="0.2">
      <c r="F297">
        <v>278</v>
      </c>
      <c r="G297">
        <v>864</v>
      </c>
      <c r="H297" s="7">
        <v>141000</v>
      </c>
      <c r="I297" t="s">
        <v>311</v>
      </c>
    </row>
    <row r="298" spans="6:9" x14ac:dyDescent="0.2">
      <c r="F298">
        <v>280</v>
      </c>
      <c r="G298">
        <v>1160</v>
      </c>
      <c r="H298" s="7">
        <v>192000</v>
      </c>
      <c r="I298" t="s">
        <v>311</v>
      </c>
    </row>
    <row r="299" spans="6:9" x14ac:dyDescent="0.2">
      <c r="F299">
        <v>281</v>
      </c>
      <c r="G299">
        <v>807</v>
      </c>
      <c r="H299" s="7">
        <v>228500</v>
      </c>
      <c r="I299" t="s">
        <v>311</v>
      </c>
    </row>
    <row r="300" spans="6:9" x14ac:dyDescent="0.2">
      <c r="F300">
        <v>282</v>
      </c>
      <c r="G300">
        <v>1262</v>
      </c>
      <c r="H300" s="7">
        <v>185000</v>
      </c>
      <c r="I300" t="s">
        <v>311</v>
      </c>
    </row>
    <row r="301" spans="6:9" x14ac:dyDescent="0.2">
      <c r="F301">
        <v>283</v>
      </c>
      <c r="G301">
        <v>1314</v>
      </c>
      <c r="H301" s="7">
        <v>207500</v>
      </c>
      <c r="I301" t="s">
        <v>311</v>
      </c>
    </row>
    <row r="302" spans="6:9" x14ac:dyDescent="0.2">
      <c r="F302">
        <v>284</v>
      </c>
      <c r="G302">
        <v>1468</v>
      </c>
      <c r="H302" s="7">
        <v>244600</v>
      </c>
      <c r="I302" t="s">
        <v>311</v>
      </c>
    </row>
    <row r="303" spans="6:9" x14ac:dyDescent="0.2">
      <c r="F303">
        <v>285</v>
      </c>
      <c r="G303">
        <v>1575</v>
      </c>
      <c r="H303" s="7">
        <v>179200</v>
      </c>
      <c r="I303" t="s">
        <v>311</v>
      </c>
    </row>
    <row r="304" spans="6:9" x14ac:dyDescent="0.2">
      <c r="F304">
        <v>286</v>
      </c>
      <c r="G304">
        <v>625</v>
      </c>
      <c r="H304" s="7">
        <v>164700</v>
      </c>
      <c r="I304" t="s">
        <v>311</v>
      </c>
    </row>
    <row r="305" spans="6:9" x14ac:dyDescent="0.2">
      <c r="F305">
        <v>287</v>
      </c>
      <c r="G305">
        <v>912</v>
      </c>
      <c r="H305" s="7">
        <v>159000</v>
      </c>
      <c r="I305" t="s">
        <v>311</v>
      </c>
    </row>
    <row r="306" spans="6:9" x14ac:dyDescent="0.2">
      <c r="F306">
        <v>288</v>
      </c>
      <c r="G306">
        <v>858</v>
      </c>
      <c r="H306" s="7">
        <v>88000</v>
      </c>
      <c r="I306" t="s">
        <v>311</v>
      </c>
    </row>
    <row r="307" spans="6:9" x14ac:dyDescent="0.2">
      <c r="F307">
        <v>289</v>
      </c>
      <c r="G307">
        <v>882</v>
      </c>
      <c r="H307" s="7">
        <v>122000</v>
      </c>
      <c r="I307" t="s">
        <v>311</v>
      </c>
    </row>
    <row r="308" spans="6:9" x14ac:dyDescent="0.2">
      <c r="F308">
        <v>290</v>
      </c>
      <c r="G308">
        <v>698</v>
      </c>
      <c r="H308" s="7">
        <v>153575</v>
      </c>
      <c r="I308" t="s">
        <v>311</v>
      </c>
    </row>
    <row r="309" spans="6:9" x14ac:dyDescent="0.2">
      <c r="F309">
        <v>291</v>
      </c>
      <c r="G309">
        <v>1079</v>
      </c>
      <c r="H309" s="7">
        <v>233230</v>
      </c>
      <c r="I309" t="s">
        <v>311</v>
      </c>
    </row>
    <row r="310" spans="6:9" x14ac:dyDescent="0.2">
      <c r="F310">
        <v>292</v>
      </c>
      <c r="G310">
        <v>780</v>
      </c>
      <c r="H310" s="7">
        <v>135900</v>
      </c>
      <c r="I310" t="s">
        <v>311</v>
      </c>
    </row>
    <row r="311" spans="6:9" x14ac:dyDescent="0.2">
      <c r="F311">
        <v>293</v>
      </c>
      <c r="G311">
        <v>768</v>
      </c>
      <c r="H311" s="7">
        <v>131000</v>
      </c>
      <c r="I311" t="s">
        <v>311</v>
      </c>
    </row>
    <row r="312" spans="6:9" x14ac:dyDescent="0.2">
      <c r="F312">
        <v>294</v>
      </c>
      <c r="G312">
        <v>795</v>
      </c>
      <c r="H312" s="7">
        <v>235000</v>
      </c>
      <c r="I312" t="s">
        <v>311</v>
      </c>
    </row>
    <row r="313" spans="6:9" x14ac:dyDescent="0.2">
      <c r="F313">
        <v>295</v>
      </c>
      <c r="G313">
        <v>1416</v>
      </c>
      <c r="H313" s="7">
        <v>167000</v>
      </c>
      <c r="I313" t="s">
        <v>311</v>
      </c>
    </row>
    <row r="314" spans="6:9" x14ac:dyDescent="0.2">
      <c r="F314">
        <v>296</v>
      </c>
      <c r="G314">
        <v>1003</v>
      </c>
      <c r="H314" s="7">
        <v>142500</v>
      </c>
      <c r="I314" t="s">
        <v>311</v>
      </c>
    </row>
    <row r="315" spans="6:9" x14ac:dyDescent="0.2">
      <c r="F315">
        <v>297</v>
      </c>
      <c r="G315">
        <v>910</v>
      </c>
      <c r="H315" s="7">
        <v>152000</v>
      </c>
      <c r="I315" t="s">
        <v>311</v>
      </c>
    </row>
    <row r="316" spans="6:9" x14ac:dyDescent="0.2">
      <c r="F316">
        <v>298</v>
      </c>
      <c r="G316">
        <v>975</v>
      </c>
      <c r="H316" s="7">
        <v>239000</v>
      </c>
      <c r="I316" t="s">
        <v>311</v>
      </c>
    </row>
    <row r="317" spans="6:9" x14ac:dyDescent="0.2">
      <c r="F317">
        <v>299</v>
      </c>
      <c r="G317">
        <v>702</v>
      </c>
      <c r="H317" s="7">
        <v>175000</v>
      </c>
      <c r="I317" t="s">
        <v>311</v>
      </c>
    </row>
    <row r="318" spans="6:9" x14ac:dyDescent="0.2">
      <c r="F318">
        <v>300</v>
      </c>
      <c r="G318">
        <v>1092</v>
      </c>
      <c r="H318" s="7">
        <v>158500</v>
      </c>
      <c r="I318" t="s">
        <v>311</v>
      </c>
    </row>
    <row r="319" spans="6:9" x14ac:dyDescent="0.2">
      <c r="F319">
        <v>301</v>
      </c>
      <c r="G319">
        <v>1165</v>
      </c>
      <c r="H319" s="7">
        <v>157000</v>
      </c>
      <c r="I319" t="s">
        <v>311</v>
      </c>
    </row>
    <row r="320" spans="6:9" x14ac:dyDescent="0.2">
      <c r="F320">
        <v>302</v>
      </c>
      <c r="G320">
        <v>1028</v>
      </c>
      <c r="H320" s="7">
        <v>267000</v>
      </c>
      <c r="I320" t="s">
        <v>311</v>
      </c>
    </row>
    <row r="321" spans="6:9" x14ac:dyDescent="0.2">
      <c r="F321">
        <v>303</v>
      </c>
      <c r="G321">
        <v>1541</v>
      </c>
      <c r="H321" s="7">
        <v>205000</v>
      </c>
      <c r="I321" t="s">
        <v>311</v>
      </c>
    </row>
    <row r="322" spans="6:9" x14ac:dyDescent="0.2">
      <c r="F322">
        <v>304</v>
      </c>
      <c r="G322">
        <v>894</v>
      </c>
      <c r="H322" s="7">
        <v>149900</v>
      </c>
      <c r="I322" t="s">
        <v>311</v>
      </c>
    </row>
    <row r="323" spans="6:9" x14ac:dyDescent="0.2">
      <c r="F323">
        <v>305</v>
      </c>
      <c r="G323">
        <v>1470</v>
      </c>
      <c r="H323" s="7">
        <v>295000</v>
      </c>
      <c r="I323" t="s">
        <v>311</v>
      </c>
    </row>
    <row r="324" spans="6:9" x14ac:dyDescent="0.2">
      <c r="F324">
        <v>306</v>
      </c>
      <c r="G324">
        <v>2000</v>
      </c>
      <c r="H324" s="7">
        <v>305900</v>
      </c>
      <c r="I324" t="s">
        <v>311</v>
      </c>
    </row>
    <row r="325" spans="6:9" x14ac:dyDescent="0.2">
      <c r="F325">
        <v>307</v>
      </c>
      <c r="G325">
        <v>700</v>
      </c>
      <c r="H325" s="7">
        <v>225000</v>
      </c>
      <c r="I325" t="s">
        <v>311</v>
      </c>
    </row>
    <row r="326" spans="6:9" x14ac:dyDescent="0.2">
      <c r="F326">
        <v>308</v>
      </c>
      <c r="G326">
        <v>319</v>
      </c>
      <c r="H326" s="7">
        <v>89500</v>
      </c>
      <c r="I326" t="s">
        <v>311</v>
      </c>
    </row>
    <row r="327" spans="6:9" x14ac:dyDescent="0.2">
      <c r="F327">
        <v>309</v>
      </c>
      <c r="G327">
        <v>861</v>
      </c>
      <c r="H327" s="7">
        <v>82500</v>
      </c>
      <c r="I327" t="s">
        <v>311</v>
      </c>
    </row>
    <row r="328" spans="6:9" x14ac:dyDescent="0.2">
      <c r="F328">
        <v>311</v>
      </c>
      <c r="G328">
        <v>697</v>
      </c>
      <c r="H328" s="7">
        <v>165600</v>
      </c>
      <c r="I328" t="s">
        <v>311</v>
      </c>
    </row>
    <row r="329" spans="6:9" x14ac:dyDescent="0.2">
      <c r="F329">
        <v>312</v>
      </c>
      <c r="G329">
        <v>972</v>
      </c>
      <c r="H329" s="7">
        <v>132000</v>
      </c>
      <c r="I329" t="s">
        <v>311</v>
      </c>
    </row>
    <row r="330" spans="6:9" x14ac:dyDescent="0.2">
      <c r="F330">
        <v>313</v>
      </c>
      <c r="G330">
        <v>793</v>
      </c>
      <c r="H330" s="7">
        <v>119900</v>
      </c>
      <c r="I330" t="s">
        <v>311</v>
      </c>
    </row>
    <row r="331" spans="6:9" x14ac:dyDescent="0.2">
      <c r="F331">
        <v>315</v>
      </c>
      <c r="G331">
        <v>728</v>
      </c>
      <c r="H331" s="7">
        <v>178000</v>
      </c>
      <c r="I331" t="s">
        <v>311</v>
      </c>
    </row>
    <row r="332" spans="6:9" x14ac:dyDescent="0.2">
      <c r="F332">
        <v>316</v>
      </c>
      <c r="G332">
        <v>716</v>
      </c>
      <c r="H332" s="7">
        <v>188500</v>
      </c>
      <c r="I332" t="s">
        <v>311</v>
      </c>
    </row>
    <row r="333" spans="6:9" x14ac:dyDescent="0.2">
      <c r="F333">
        <v>317</v>
      </c>
      <c r="G333">
        <v>845</v>
      </c>
      <c r="H333" s="7">
        <v>260000</v>
      </c>
      <c r="I333" t="s">
        <v>311</v>
      </c>
    </row>
    <row r="334" spans="6:9" x14ac:dyDescent="0.2">
      <c r="F334">
        <v>318</v>
      </c>
      <c r="G334">
        <v>1088</v>
      </c>
      <c r="H334" s="7">
        <v>270000</v>
      </c>
      <c r="I334" t="s">
        <v>311</v>
      </c>
    </row>
    <row r="335" spans="6:9" x14ac:dyDescent="0.2">
      <c r="F335">
        <v>319</v>
      </c>
      <c r="G335">
        <v>1347</v>
      </c>
      <c r="H335" s="7">
        <v>260000</v>
      </c>
      <c r="I335" t="s">
        <v>311</v>
      </c>
    </row>
    <row r="336" spans="6:9" x14ac:dyDescent="0.2">
      <c r="F336">
        <v>320</v>
      </c>
      <c r="G336">
        <v>1372</v>
      </c>
      <c r="H336" s="7">
        <v>187500</v>
      </c>
      <c r="I336" t="s">
        <v>311</v>
      </c>
    </row>
    <row r="337" spans="6:9" x14ac:dyDescent="0.2">
      <c r="F337">
        <v>323</v>
      </c>
      <c r="G337">
        <v>1502</v>
      </c>
      <c r="H337" s="7">
        <v>301000</v>
      </c>
      <c r="I337" t="s">
        <v>311</v>
      </c>
    </row>
    <row r="338" spans="6:9" x14ac:dyDescent="0.2">
      <c r="F338">
        <v>324</v>
      </c>
      <c r="G338">
        <v>1162</v>
      </c>
      <c r="H338" s="7">
        <v>126175</v>
      </c>
      <c r="I338" t="s">
        <v>311</v>
      </c>
    </row>
    <row r="339" spans="6:9" x14ac:dyDescent="0.2">
      <c r="F339">
        <v>325</v>
      </c>
      <c r="G339">
        <v>710</v>
      </c>
      <c r="H339" s="7">
        <v>242000</v>
      </c>
      <c r="I339" t="s">
        <v>311</v>
      </c>
    </row>
    <row r="340" spans="6:9" x14ac:dyDescent="0.2">
      <c r="F340">
        <v>326</v>
      </c>
      <c r="G340">
        <v>720</v>
      </c>
      <c r="H340" s="7">
        <v>87000</v>
      </c>
      <c r="I340" t="s">
        <v>311</v>
      </c>
    </row>
    <row r="341" spans="6:9" x14ac:dyDescent="0.2">
      <c r="F341">
        <v>327</v>
      </c>
      <c r="G341">
        <v>1719</v>
      </c>
      <c r="H341" s="7">
        <v>324000</v>
      </c>
      <c r="I341" t="s">
        <v>311</v>
      </c>
    </row>
    <row r="342" spans="6:9" x14ac:dyDescent="0.2">
      <c r="F342">
        <v>328</v>
      </c>
      <c r="G342">
        <v>1383</v>
      </c>
      <c r="H342" s="7">
        <v>145250</v>
      </c>
      <c r="I342" t="s">
        <v>311</v>
      </c>
    </row>
    <row r="343" spans="6:9" x14ac:dyDescent="0.2">
      <c r="F343">
        <v>329</v>
      </c>
      <c r="G343">
        <v>844</v>
      </c>
      <c r="H343" s="7">
        <v>214500</v>
      </c>
      <c r="I343" t="s">
        <v>311</v>
      </c>
    </row>
    <row r="344" spans="6:9" x14ac:dyDescent="0.2">
      <c r="F344">
        <v>330</v>
      </c>
      <c r="G344">
        <v>596</v>
      </c>
      <c r="H344" s="7">
        <v>78000</v>
      </c>
      <c r="I344" t="s">
        <v>311</v>
      </c>
    </row>
    <row r="345" spans="6:9" x14ac:dyDescent="0.2">
      <c r="F345">
        <v>331</v>
      </c>
      <c r="G345">
        <v>1728</v>
      </c>
      <c r="H345" s="7">
        <v>119000</v>
      </c>
      <c r="I345" t="s">
        <v>311</v>
      </c>
    </row>
    <row r="346" spans="6:9" x14ac:dyDescent="0.2">
      <c r="F346">
        <v>332</v>
      </c>
      <c r="G346">
        <v>1056</v>
      </c>
      <c r="H346" s="7">
        <v>139000</v>
      </c>
      <c r="I346" t="s">
        <v>311</v>
      </c>
    </row>
    <row r="347" spans="6:9" x14ac:dyDescent="0.2">
      <c r="F347">
        <v>334</v>
      </c>
      <c r="G347">
        <v>1358</v>
      </c>
      <c r="H347" s="7">
        <v>207000</v>
      </c>
      <c r="I347" t="s">
        <v>311</v>
      </c>
    </row>
    <row r="348" spans="6:9" x14ac:dyDescent="0.2">
      <c r="F348">
        <v>335</v>
      </c>
      <c r="G348">
        <v>943</v>
      </c>
      <c r="H348" s="7">
        <v>192000</v>
      </c>
      <c r="I348" t="s">
        <v>311</v>
      </c>
    </row>
    <row r="349" spans="6:9" x14ac:dyDescent="0.2">
      <c r="F349">
        <v>336</v>
      </c>
      <c r="G349">
        <v>1499</v>
      </c>
      <c r="H349" s="7">
        <v>228950</v>
      </c>
      <c r="I349" t="s">
        <v>311</v>
      </c>
    </row>
    <row r="350" spans="6:9" x14ac:dyDescent="0.2">
      <c r="F350">
        <v>338</v>
      </c>
      <c r="G350">
        <v>1536</v>
      </c>
      <c r="H350" s="7">
        <v>214000</v>
      </c>
      <c r="I350" t="s">
        <v>311</v>
      </c>
    </row>
    <row r="351" spans="6:9" x14ac:dyDescent="0.2">
      <c r="F351">
        <v>339</v>
      </c>
      <c r="G351">
        <v>1208</v>
      </c>
      <c r="H351" s="7">
        <v>202500</v>
      </c>
      <c r="I351" t="s">
        <v>311</v>
      </c>
    </row>
    <row r="352" spans="6:9" x14ac:dyDescent="0.2">
      <c r="F352">
        <v>340</v>
      </c>
      <c r="G352">
        <v>1215</v>
      </c>
      <c r="H352" s="7">
        <v>155000</v>
      </c>
      <c r="I352" t="s">
        <v>311</v>
      </c>
    </row>
    <row r="353" spans="6:9" x14ac:dyDescent="0.2">
      <c r="F353">
        <v>341</v>
      </c>
      <c r="G353">
        <v>967</v>
      </c>
      <c r="H353" s="7">
        <v>202900</v>
      </c>
      <c r="I353" t="s">
        <v>311</v>
      </c>
    </row>
    <row r="354" spans="6:9" x14ac:dyDescent="0.2">
      <c r="F354">
        <v>342</v>
      </c>
      <c r="G354">
        <v>721</v>
      </c>
      <c r="H354" s="7">
        <v>82000</v>
      </c>
      <c r="I354" t="s">
        <v>311</v>
      </c>
    </row>
    <row r="355" spans="6:9" x14ac:dyDescent="0.2">
      <c r="F355">
        <v>344</v>
      </c>
      <c r="G355">
        <v>1684</v>
      </c>
      <c r="H355" s="7">
        <v>266000</v>
      </c>
      <c r="I355" t="s">
        <v>311</v>
      </c>
    </row>
    <row r="356" spans="6:9" x14ac:dyDescent="0.2">
      <c r="F356">
        <v>345</v>
      </c>
      <c r="G356">
        <v>536</v>
      </c>
      <c r="H356" s="7">
        <v>85000</v>
      </c>
      <c r="I356" t="s">
        <v>311</v>
      </c>
    </row>
    <row r="357" spans="6:9" x14ac:dyDescent="0.2">
      <c r="F357">
        <v>346</v>
      </c>
      <c r="G357">
        <v>972</v>
      </c>
      <c r="H357" s="7">
        <v>140200</v>
      </c>
      <c r="I357" t="s">
        <v>311</v>
      </c>
    </row>
    <row r="358" spans="6:9" x14ac:dyDescent="0.2">
      <c r="F358">
        <v>347</v>
      </c>
      <c r="G358">
        <v>958</v>
      </c>
      <c r="H358" s="7">
        <v>151500</v>
      </c>
      <c r="I358" t="s">
        <v>311</v>
      </c>
    </row>
    <row r="359" spans="6:9" x14ac:dyDescent="0.2">
      <c r="F359">
        <v>348</v>
      </c>
      <c r="G359">
        <v>1478</v>
      </c>
      <c r="H359" s="7">
        <v>157500</v>
      </c>
      <c r="I359" t="s">
        <v>311</v>
      </c>
    </row>
    <row r="360" spans="6:9" x14ac:dyDescent="0.2">
      <c r="F360">
        <v>349</v>
      </c>
      <c r="G360">
        <v>764</v>
      </c>
      <c r="H360" s="7">
        <v>154000</v>
      </c>
      <c r="I360" t="s">
        <v>311</v>
      </c>
    </row>
    <row r="361" spans="6:9" x14ac:dyDescent="0.2">
      <c r="F361">
        <v>351</v>
      </c>
      <c r="G361">
        <v>1869</v>
      </c>
      <c r="H361" s="7">
        <v>318061</v>
      </c>
      <c r="I361" t="s">
        <v>311</v>
      </c>
    </row>
    <row r="362" spans="6:9" x14ac:dyDescent="0.2">
      <c r="F362">
        <v>352</v>
      </c>
      <c r="G362">
        <v>1453</v>
      </c>
      <c r="H362" s="7">
        <v>190000</v>
      </c>
      <c r="I362" t="s">
        <v>311</v>
      </c>
    </row>
    <row r="363" spans="6:9" x14ac:dyDescent="0.2">
      <c r="F363">
        <v>353</v>
      </c>
      <c r="G363">
        <v>616</v>
      </c>
      <c r="H363" s="7">
        <v>95000</v>
      </c>
      <c r="I363" t="s">
        <v>311</v>
      </c>
    </row>
    <row r="364" spans="6:9" x14ac:dyDescent="0.2">
      <c r="F364">
        <v>354</v>
      </c>
      <c r="G364">
        <v>624</v>
      </c>
      <c r="H364" s="7">
        <v>105900</v>
      </c>
      <c r="I364" t="s">
        <v>311</v>
      </c>
    </row>
    <row r="365" spans="6:9" x14ac:dyDescent="0.2">
      <c r="F365">
        <v>355</v>
      </c>
      <c r="G365">
        <v>940</v>
      </c>
      <c r="H365" s="7">
        <v>140000</v>
      </c>
      <c r="I365" t="s">
        <v>311</v>
      </c>
    </row>
    <row r="366" spans="6:9" x14ac:dyDescent="0.2">
      <c r="F366">
        <v>356</v>
      </c>
      <c r="G366">
        <v>1200</v>
      </c>
      <c r="H366" s="7">
        <v>177500</v>
      </c>
      <c r="I366" t="s">
        <v>311</v>
      </c>
    </row>
    <row r="367" spans="6:9" x14ac:dyDescent="0.2">
      <c r="F367">
        <v>357</v>
      </c>
      <c r="G367">
        <v>1158</v>
      </c>
      <c r="H367" s="7">
        <v>173000</v>
      </c>
      <c r="I367" t="s">
        <v>311</v>
      </c>
    </row>
    <row r="368" spans="6:9" x14ac:dyDescent="0.2">
      <c r="F368">
        <v>358</v>
      </c>
      <c r="G368">
        <v>1142</v>
      </c>
      <c r="H368" s="7">
        <v>134000</v>
      </c>
      <c r="I368" t="s">
        <v>311</v>
      </c>
    </row>
    <row r="369" spans="6:9" x14ac:dyDescent="0.2">
      <c r="F369">
        <v>359</v>
      </c>
      <c r="G369">
        <v>1062</v>
      </c>
      <c r="H369" s="7">
        <v>130000</v>
      </c>
      <c r="I369" t="s">
        <v>311</v>
      </c>
    </row>
    <row r="370" spans="6:9" x14ac:dyDescent="0.2">
      <c r="F370">
        <v>360</v>
      </c>
      <c r="G370">
        <v>1086</v>
      </c>
      <c r="H370" s="7">
        <v>280000</v>
      </c>
      <c r="I370" t="s">
        <v>311</v>
      </c>
    </row>
    <row r="371" spans="6:9" x14ac:dyDescent="0.2">
      <c r="F371">
        <v>361</v>
      </c>
      <c r="G371">
        <v>888</v>
      </c>
      <c r="H371" s="7">
        <v>156000</v>
      </c>
      <c r="I371" t="s">
        <v>311</v>
      </c>
    </row>
    <row r="372" spans="6:9" x14ac:dyDescent="0.2">
      <c r="F372">
        <v>362</v>
      </c>
      <c r="G372">
        <v>883</v>
      </c>
      <c r="H372" s="7">
        <v>145000</v>
      </c>
      <c r="I372" t="s">
        <v>311</v>
      </c>
    </row>
    <row r="373" spans="6:9" x14ac:dyDescent="0.2">
      <c r="F373">
        <v>364</v>
      </c>
      <c r="G373">
        <v>483</v>
      </c>
      <c r="H373" s="7">
        <v>118000</v>
      </c>
      <c r="I373" t="s">
        <v>311</v>
      </c>
    </row>
    <row r="374" spans="6:9" x14ac:dyDescent="0.2">
      <c r="F374">
        <v>365</v>
      </c>
      <c r="G374">
        <v>796</v>
      </c>
      <c r="H374" s="7">
        <v>190000</v>
      </c>
      <c r="I374" t="s">
        <v>311</v>
      </c>
    </row>
    <row r="375" spans="6:9" x14ac:dyDescent="0.2">
      <c r="F375">
        <v>366</v>
      </c>
      <c r="G375">
        <v>672</v>
      </c>
      <c r="H375" s="7">
        <v>147000</v>
      </c>
      <c r="I375" t="s">
        <v>311</v>
      </c>
    </row>
    <row r="376" spans="6:9" x14ac:dyDescent="0.2">
      <c r="F376">
        <v>367</v>
      </c>
      <c r="G376">
        <v>1394</v>
      </c>
      <c r="H376" s="7">
        <v>159000</v>
      </c>
      <c r="I376" t="s">
        <v>311</v>
      </c>
    </row>
    <row r="377" spans="6:9" x14ac:dyDescent="0.2">
      <c r="F377">
        <v>368</v>
      </c>
      <c r="G377">
        <v>1099</v>
      </c>
      <c r="H377" s="7">
        <v>165000</v>
      </c>
      <c r="I377" t="s">
        <v>311</v>
      </c>
    </row>
    <row r="378" spans="6:9" x14ac:dyDescent="0.2">
      <c r="F378">
        <v>369</v>
      </c>
      <c r="G378">
        <v>1268</v>
      </c>
      <c r="H378" s="7">
        <v>132000</v>
      </c>
      <c r="I378" t="s">
        <v>311</v>
      </c>
    </row>
    <row r="379" spans="6:9" x14ac:dyDescent="0.2">
      <c r="F379">
        <v>370</v>
      </c>
      <c r="G379">
        <v>1063</v>
      </c>
      <c r="H379" s="7">
        <v>162000</v>
      </c>
      <c r="I379" t="s">
        <v>311</v>
      </c>
    </row>
    <row r="380" spans="6:9" x14ac:dyDescent="0.2">
      <c r="F380">
        <v>371</v>
      </c>
      <c r="G380">
        <v>953</v>
      </c>
      <c r="H380" s="7">
        <v>172400</v>
      </c>
      <c r="I380" t="s">
        <v>311</v>
      </c>
    </row>
    <row r="381" spans="6:9" x14ac:dyDescent="0.2">
      <c r="F381">
        <v>373</v>
      </c>
      <c r="G381">
        <v>744</v>
      </c>
      <c r="H381" s="7">
        <v>125000</v>
      </c>
      <c r="I381" t="s">
        <v>311</v>
      </c>
    </row>
    <row r="382" spans="6:9" x14ac:dyDescent="0.2">
      <c r="F382">
        <v>374</v>
      </c>
      <c r="G382">
        <v>608</v>
      </c>
      <c r="H382" s="7">
        <v>123000</v>
      </c>
      <c r="I382" t="s">
        <v>311</v>
      </c>
    </row>
    <row r="383" spans="6:9" x14ac:dyDescent="0.2">
      <c r="F383">
        <v>375</v>
      </c>
      <c r="G383">
        <v>847</v>
      </c>
      <c r="H383" s="7">
        <v>219500</v>
      </c>
      <c r="I383" t="s">
        <v>311</v>
      </c>
    </row>
    <row r="384" spans="6:9" x14ac:dyDescent="0.2">
      <c r="F384">
        <v>376</v>
      </c>
      <c r="G384">
        <v>683</v>
      </c>
      <c r="H384" s="7">
        <v>61000</v>
      </c>
      <c r="I384" t="s">
        <v>311</v>
      </c>
    </row>
    <row r="385" spans="6:9" x14ac:dyDescent="0.2">
      <c r="F385">
        <v>377</v>
      </c>
      <c r="G385">
        <v>870</v>
      </c>
      <c r="H385" s="7">
        <v>148000</v>
      </c>
      <c r="I385" t="s">
        <v>311</v>
      </c>
    </row>
    <row r="386" spans="6:9" x14ac:dyDescent="0.2">
      <c r="F386">
        <v>378</v>
      </c>
      <c r="G386">
        <v>1580</v>
      </c>
      <c r="H386" s="7">
        <v>340000</v>
      </c>
      <c r="I386" t="s">
        <v>311</v>
      </c>
    </row>
    <row r="387" spans="6:9" x14ac:dyDescent="0.2">
      <c r="F387">
        <v>380</v>
      </c>
      <c r="G387">
        <v>982</v>
      </c>
      <c r="H387" s="7">
        <v>179000</v>
      </c>
      <c r="I387" t="s">
        <v>311</v>
      </c>
    </row>
    <row r="388" spans="6:9" x14ac:dyDescent="0.2">
      <c r="F388">
        <v>381</v>
      </c>
      <c r="G388">
        <v>1026</v>
      </c>
      <c r="H388" s="7">
        <v>127000</v>
      </c>
      <c r="I388" t="s">
        <v>311</v>
      </c>
    </row>
    <row r="389" spans="6:9" x14ac:dyDescent="0.2">
      <c r="F389">
        <v>382</v>
      </c>
      <c r="G389">
        <v>1293</v>
      </c>
      <c r="H389" s="7">
        <v>187750</v>
      </c>
      <c r="I389" t="s">
        <v>311</v>
      </c>
    </row>
    <row r="390" spans="6:9" x14ac:dyDescent="0.2">
      <c r="F390">
        <v>383</v>
      </c>
      <c r="G390">
        <v>939</v>
      </c>
      <c r="H390" s="7">
        <v>213500</v>
      </c>
      <c r="I390" t="s">
        <v>311</v>
      </c>
    </row>
    <row r="391" spans="6:9" x14ac:dyDescent="0.2">
      <c r="F391">
        <v>384</v>
      </c>
      <c r="G391">
        <v>784</v>
      </c>
      <c r="H391" s="7">
        <v>76000</v>
      </c>
      <c r="I391" t="s">
        <v>311</v>
      </c>
    </row>
    <row r="392" spans="6:9" x14ac:dyDescent="0.2">
      <c r="F392">
        <v>385</v>
      </c>
      <c r="G392">
        <v>1580</v>
      </c>
      <c r="H392" s="7">
        <v>240000</v>
      </c>
      <c r="I392" t="s">
        <v>311</v>
      </c>
    </row>
    <row r="393" spans="6:9" x14ac:dyDescent="0.2">
      <c r="F393">
        <v>386</v>
      </c>
      <c r="G393">
        <v>1256</v>
      </c>
      <c r="H393" s="7">
        <v>192000</v>
      </c>
      <c r="I393" t="s">
        <v>311</v>
      </c>
    </row>
    <row r="394" spans="6:9" x14ac:dyDescent="0.2">
      <c r="F394">
        <v>387</v>
      </c>
      <c r="G394">
        <v>658</v>
      </c>
      <c r="H394" s="7">
        <v>81000</v>
      </c>
      <c r="I394" t="s">
        <v>311</v>
      </c>
    </row>
    <row r="395" spans="6:9" x14ac:dyDescent="0.2">
      <c r="F395">
        <v>388</v>
      </c>
      <c r="G395">
        <v>1041</v>
      </c>
      <c r="H395" s="7">
        <v>125000</v>
      </c>
      <c r="I395" t="s">
        <v>311</v>
      </c>
    </row>
    <row r="396" spans="6:9" x14ac:dyDescent="0.2">
      <c r="F396">
        <v>389</v>
      </c>
      <c r="G396">
        <v>1468</v>
      </c>
      <c r="H396" s="7">
        <v>191000</v>
      </c>
      <c r="I396" t="s">
        <v>311</v>
      </c>
    </row>
    <row r="397" spans="6:9" x14ac:dyDescent="0.2">
      <c r="F397">
        <v>391</v>
      </c>
      <c r="G397">
        <v>861</v>
      </c>
      <c r="H397" s="7">
        <v>119000</v>
      </c>
      <c r="I397" t="s">
        <v>311</v>
      </c>
    </row>
    <row r="398" spans="6:9" x14ac:dyDescent="0.2">
      <c r="F398">
        <v>392</v>
      </c>
      <c r="G398">
        <v>804</v>
      </c>
      <c r="H398" s="7">
        <v>215000</v>
      </c>
      <c r="I398" t="s">
        <v>311</v>
      </c>
    </row>
    <row r="399" spans="6:9" x14ac:dyDescent="0.2">
      <c r="F399">
        <v>394</v>
      </c>
      <c r="G399">
        <v>788</v>
      </c>
      <c r="H399" s="7">
        <v>100000</v>
      </c>
      <c r="I399" t="s">
        <v>311</v>
      </c>
    </row>
    <row r="400" spans="6:9" x14ac:dyDescent="0.2">
      <c r="F400">
        <v>395</v>
      </c>
      <c r="G400">
        <v>735</v>
      </c>
      <c r="H400" s="7">
        <v>109000</v>
      </c>
      <c r="I400" t="s">
        <v>311</v>
      </c>
    </row>
    <row r="401" spans="6:9" x14ac:dyDescent="0.2">
      <c r="F401">
        <v>396</v>
      </c>
      <c r="G401">
        <v>1144</v>
      </c>
      <c r="H401" s="7">
        <v>129000</v>
      </c>
      <c r="I401" t="s">
        <v>311</v>
      </c>
    </row>
    <row r="402" spans="6:9" x14ac:dyDescent="0.2">
      <c r="F402">
        <v>397</v>
      </c>
      <c r="G402">
        <v>894</v>
      </c>
      <c r="H402" s="7">
        <v>123000</v>
      </c>
      <c r="I402" t="s">
        <v>311</v>
      </c>
    </row>
    <row r="403" spans="6:9" x14ac:dyDescent="0.2">
      <c r="F403">
        <v>398</v>
      </c>
      <c r="G403">
        <v>864</v>
      </c>
      <c r="H403" s="7">
        <v>169500</v>
      </c>
      <c r="I403" t="s">
        <v>311</v>
      </c>
    </row>
    <row r="404" spans="6:9" x14ac:dyDescent="0.2">
      <c r="F404">
        <v>399</v>
      </c>
      <c r="G404">
        <v>961</v>
      </c>
      <c r="H404" s="7">
        <v>67000</v>
      </c>
      <c r="I404" t="s">
        <v>311</v>
      </c>
    </row>
    <row r="405" spans="6:9" x14ac:dyDescent="0.2">
      <c r="F405">
        <v>400</v>
      </c>
      <c r="G405">
        <v>1092</v>
      </c>
      <c r="H405" s="7">
        <v>241000</v>
      </c>
      <c r="I405" t="s">
        <v>311</v>
      </c>
    </row>
    <row r="406" spans="6:9" x14ac:dyDescent="0.2">
      <c r="F406">
        <v>401</v>
      </c>
      <c r="G406">
        <v>1260</v>
      </c>
      <c r="H406" s="7">
        <v>245500</v>
      </c>
      <c r="I406" t="s">
        <v>311</v>
      </c>
    </row>
    <row r="407" spans="6:9" x14ac:dyDescent="0.2">
      <c r="F407">
        <v>402</v>
      </c>
      <c r="G407">
        <v>1310</v>
      </c>
      <c r="H407" s="7">
        <v>164990</v>
      </c>
      <c r="I407" t="s">
        <v>311</v>
      </c>
    </row>
    <row r="408" spans="6:9" x14ac:dyDescent="0.2">
      <c r="F408">
        <v>403</v>
      </c>
      <c r="G408">
        <v>672</v>
      </c>
      <c r="H408" s="7">
        <v>108000</v>
      </c>
      <c r="I408" t="s">
        <v>311</v>
      </c>
    </row>
    <row r="409" spans="6:9" x14ac:dyDescent="0.2">
      <c r="F409">
        <v>404</v>
      </c>
      <c r="G409">
        <v>1141</v>
      </c>
      <c r="H409" s="7">
        <v>258000</v>
      </c>
      <c r="I409" t="s">
        <v>311</v>
      </c>
    </row>
    <row r="410" spans="6:9" x14ac:dyDescent="0.2">
      <c r="F410">
        <v>405</v>
      </c>
      <c r="G410">
        <v>806</v>
      </c>
      <c r="H410" s="7">
        <v>168000</v>
      </c>
      <c r="I410" t="s">
        <v>311</v>
      </c>
    </row>
    <row r="411" spans="6:9" x14ac:dyDescent="0.2">
      <c r="F411">
        <v>406</v>
      </c>
      <c r="G411">
        <v>1281</v>
      </c>
      <c r="H411" s="7">
        <v>150000</v>
      </c>
      <c r="I411" t="s">
        <v>311</v>
      </c>
    </row>
    <row r="412" spans="6:9" x14ac:dyDescent="0.2">
      <c r="F412">
        <v>407</v>
      </c>
      <c r="G412">
        <v>1064</v>
      </c>
      <c r="H412" s="7">
        <v>115000</v>
      </c>
      <c r="I412" t="s">
        <v>311</v>
      </c>
    </row>
    <row r="413" spans="6:9" x14ac:dyDescent="0.2">
      <c r="F413">
        <v>408</v>
      </c>
      <c r="G413">
        <v>840</v>
      </c>
      <c r="H413" s="7">
        <v>177000</v>
      </c>
      <c r="I413" t="s">
        <v>311</v>
      </c>
    </row>
    <row r="414" spans="6:9" x14ac:dyDescent="0.2">
      <c r="F414">
        <v>409</v>
      </c>
      <c r="G414">
        <v>1063</v>
      </c>
      <c r="H414" s="7">
        <v>280000</v>
      </c>
      <c r="I414" t="s">
        <v>311</v>
      </c>
    </row>
    <row r="415" spans="6:9" x14ac:dyDescent="0.2">
      <c r="F415">
        <v>410</v>
      </c>
      <c r="G415">
        <v>1034</v>
      </c>
      <c r="H415" s="7">
        <v>339750</v>
      </c>
      <c r="I415" t="s">
        <v>311</v>
      </c>
    </row>
    <row r="416" spans="6:9" x14ac:dyDescent="0.2">
      <c r="F416">
        <v>411</v>
      </c>
      <c r="G416">
        <v>1276</v>
      </c>
      <c r="H416" s="7">
        <v>60000</v>
      </c>
      <c r="I416" t="s">
        <v>311</v>
      </c>
    </row>
    <row r="417" spans="6:9" x14ac:dyDescent="0.2">
      <c r="F417">
        <v>412</v>
      </c>
      <c r="G417">
        <v>1056</v>
      </c>
      <c r="H417" s="7">
        <v>145000</v>
      </c>
      <c r="I417" t="s">
        <v>311</v>
      </c>
    </row>
    <row r="418" spans="6:9" x14ac:dyDescent="0.2">
      <c r="F418">
        <v>413</v>
      </c>
      <c r="G418">
        <v>1470</v>
      </c>
      <c r="H418" s="7">
        <v>222000</v>
      </c>
      <c r="I418" t="s">
        <v>311</v>
      </c>
    </row>
    <row r="419" spans="6:9" x14ac:dyDescent="0.2">
      <c r="F419">
        <v>414</v>
      </c>
      <c r="G419">
        <v>1008</v>
      </c>
      <c r="H419" s="7">
        <v>115000</v>
      </c>
      <c r="I419" t="s">
        <v>311</v>
      </c>
    </row>
    <row r="420" spans="6:9" x14ac:dyDescent="0.2">
      <c r="F420">
        <v>415</v>
      </c>
      <c r="G420">
        <v>1080</v>
      </c>
      <c r="H420" s="7">
        <v>228000</v>
      </c>
      <c r="I420" t="s">
        <v>311</v>
      </c>
    </row>
    <row r="421" spans="6:9" x14ac:dyDescent="0.2">
      <c r="F421">
        <v>416</v>
      </c>
      <c r="G421">
        <v>1340</v>
      </c>
      <c r="H421" s="7">
        <v>181134</v>
      </c>
      <c r="I421" t="s">
        <v>311</v>
      </c>
    </row>
    <row r="422" spans="6:9" x14ac:dyDescent="0.2">
      <c r="F422">
        <v>417</v>
      </c>
      <c r="G422">
        <v>672</v>
      </c>
      <c r="H422" s="7">
        <v>149500</v>
      </c>
      <c r="I422" t="s">
        <v>311</v>
      </c>
    </row>
    <row r="423" spans="6:9" x14ac:dyDescent="0.2">
      <c r="F423">
        <v>418</v>
      </c>
      <c r="G423">
        <v>1370</v>
      </c>
      <c r="H423" s="7">
        <v>239000</v>
      </c>
      <c r="I423" t="s">
        <v>311</v>
      </c>
    </row>
    <row r="424" spans="6:9" x14ac:dyDescent="0.2">
      <c r="F424">
        <v>419</v>
      </c>
      <c r="G424">
        <v>756</v>
      </c>
      <c r="H424" s="7">
        <v>126000</v>
      </c>
      <c r="I424" t="s">
        <v>311</v>
      </c>
    </row>
    <row r="425" spans="6:9" x14ac:dyDescent="0.2">
      <c r="F425">
        <v>420</v>
      </c>
      <c r="G425">
        <v>1056</v>
      </c>
      <c r="H425" s="7">
        <v>142000</v>
      </c>
      <c r="I425" t="s">
        <v>311</v>
      </c>
    </row>
    <row r="426" spans="6:9" x14ac:dyDescent="0.2">
      <c r="F426">
        <v>421</v>
      </c>
      <c r="G426">
        <v>1344</v>
      </c>
      <c r="H426" s="7">
        <v>206300</v>
      </c>
      <c r="I426" t="s">
        <v>311</v>
      </c>
    </row>
    <row r="427" spans="6:9" x14ac:dyDescent="0.2">
      <c r="F427">
        <v>422</v>
      </c>
      <c r="G427">
        <v>1602</v>
      </c>
      <c r="H427" s="7">
        <v>215000</v>
      </c>
      <c r="I427" t="s">
        <v>311</v>
      </c>
    </row>
    <row r="428" spans="6:9" x14ac:dyDescent="0.2">
      <c r="F428">
        <v>423</v>
      </c>
      <c r="G428">
        <v>988</v>
      </c>
      <c r="H428" s="7">
        <v>113000</v>
      </c>
      <c r="I428" t="s">
        <v>311</v>
      </c>
    </row>
    <row r="429" spans="6:9" x14ac:dyDescent="0.2">
      <c r="F429">
        <v>424</v>
      </c>
      <c r="G429">
        <v>1470</v>
      </c>
      <c r="H429" s="7">
        <v>315000</v>
      </c>
      <c r="I429" t="s">
        <v>311</v>
      </c>
    </row>
    <row r="430" spans="6:9" x14ac:dyDescent="0.2">
      <c r="F430">
        <v>425</v>
      </c>
      <c r="G430">
        <v>1196</v>
      </c>
      <c r="H430" s="7">
        <v>139000</v>
      </c>
      <c r="I430" t="s">
        <v>311</v>
      </c>
    </row>
    <row r="431" spans="6:9" x14ac:dyDescent="0.2">
      <c r="F431">
        <v>426</v>
      </c>
      <c r="G431">
        <v>651</v>
      </c>
      <c r="H431" s="7">
        <v>135000</v>
      </c>
      <c r="I431" t="s">
        <v>311</v>
      </c>
    </row>
    <row r="432" spans="6:9" x14ac:dyDescent="0.2">
      <c r="F432">
        <v>427</v>
      </c>
      <c r="G432">
        <v>1518</v>
      </c>
      <c r="H432" s="7">
        <v>275000</v>
      </c>
      <c r="I432" t="s">
        <v>311</v>
      </c>
    </row>
    <row r="433" spans="6:9" x14ac:dyDescent="0.2">
      <c r="F433">
        <v>428</v>
      </c>
      <c r="G433">
        <v>907</v>
      </c>
      <c r="H433" s="7">
        <v>109008</v>
      </c>
      <c r="I433" t="s">
        <v>311</v>
      </c>
    </row>
    <row r="434" spans="6:9" x14ac:dyDescent="0.2">
      <c r="F434">
        <v>429</v>
      </c>
      <c r="G434">
        <v>1208</v>
      </c>
      <c r="H434" s="7">
        <v>195400</v>
      </c>
      <c r="I434" t="s">
        <v>311</v>
      </c>
    </row>
    <row r="435" spans="6:9" x14ac:dyDescent="0.2">
      <c r="F435">
        <v>430</v>
      </c>
      <c r="G435">
        <v>1392</v>
      </c>
      <c r="H435" s="7">
        <v>175000</v>
      </c>
      <c r="I435" t="s">
        <v>311</v>
      </c>
    </row>
    <row r="436" spans="6:9" x14ac:dyDescent="0.2">
      <c r="F436">
        <v>431</v>
      </c>
      <c r="G436">
        <v>483</v>
      </c>
      <c r="H436" s="7">
        <v>85400</v>
      </c>
      <c r="I436" t="s">
        <v>311</v>
      </c>
    </row>
    <row r="437" spans="6:9" x14ac:dyDescent="0.2">
      <c r="F437">
        <v>432</v>
      </c>
      <c r="G437">
        <v>901</v>
      </c>
      <c r="H437" s="7">
        <v>79900</v>
      </c>
      <c r="I437" t="s">
        <v>311</v>
      </c>
    </row>
    <row r="438" spans="6:9" x14ac:dyDescent="0.2">
      <c r="F438">
        <v>433</v>
      </c>
      <c r="G438">
        <v>765</v>
      </c>
      <c r="H438" s="7">
        <v>122500</v>
      </c>
      <c r="I438" t="s">
        <v>311</v>
      </c>
    </row>
    <row r="439" spans="6:9" x14ac:dyDescent="0.2">
      <c r="F439">
        <v>434</v>
      </c>
      <c r="G439">
        <v>926</v>
      </c>
      <c r="H439" s="7">
        <v>181000</v>
      </c>
      <c r="I439" t="s">
        <v>311</v>
      </c>
    </row>
    <row r="440" spans="6:9" x14ac:dyDescent="0.2">
      <c r="F440">
        <v>435</v>
      </c>
      <c r="G440">
        <v>630</v>
      </c>
      <c r="H440" s="7">
        <v>81000</v>
      </c>
      <c r="I440" t="s">
        <v>311</v>
      </c>
    </row>
    <row r="441" spans="6:9" x14ac:dyDescent="0.2">
      <c r="F441">
        <v>436</v>
      </c>
      <c r="G441">
        <v>799</v>
      </c>
      <c r="H441" s="7">
        <v>212000</v>
      </c>
      <c r="I441" t="s">
        <v>311</v>
      </c>
    </row>
    <row r="442" spans="6:9" x14ac:dyDescent="0.2">
      <c r="F442">
        <v>437</v>
      </c>
      <c r="G442">
        <v>648</v>
      </c>
      <c r="H442" s="7">
        <v>116000</v>
      </c>
      <c r="I442" t="s">
        <v>311</v>
      </c>
    </row>
    <row r="443" spans="6:9" x14ac:dyDescent="0.2">
      <c r="F443">
        <v>438</v>
      </c>
      <c r="G443">
        <v>884</v>
      </c>
      <c r="H443" s="7">
        <v>119000</v>
      </c>
      <c r="I443" t="s">
        <v>311</v>
      </c>
    </row>
    <row r="444" spans="6:9" x14ac:dyDescent="0.2">
      <c r="F444">
        <v>439</v>
      </c>
      <c r="G444">
        <v>440</v>
      </c>
      <c r="H444" s="7">
        <v>90350</v>
      </c>
      <c r="I444" t="s">
        <v>311</v>
      </c>
    </row>
    <row r="445" spans="6:9" x14ac:dyDescent="0.2">
      <c r="F445">
        <v>440</v>
      </c>
      <c r="G445">
        <v>684</v>
      </c>
      <c r="H445" s="7">
        <v>110000</v>
      </c>
      <c r="I445" t="s">
        <v>311</v>
      </c>
    </row>
    <row r="446" spans="6:9" x14ac:dyDescent="0.2">
      <c r="F446">
        <v>442</v>
      </c>
      <c r="G446">
        <v>1440</v>
      </c>
      <c r="H446" s="7">
        <v>118000</v>
      </c>
      <c r="I446" t="s">
        <v>311</v>
      </c>
    </row>
    <row r="447" spans="6:9" x14ac:dyDescent="0.2">
      <c r="F447">
        <v>443</v>
      </c>
      <c r="G447">
        <v>1078</v>
      </c>
      <c r="H447" s="7">
        <v>162900</v>
      </c>
      <c r="I447" t="s">
        <v>311</v>
      </c>
    </row>
    <row r="448" spans="6:9" x14ac:dyDescent="0.2">
      <c r="F448">
        <v>444</v>
      </c>
      <c r="G448">
        <v>1258</v>
      </c>
      <c r="H448" s="7">
        <v>172500</v>
      </c>
      <c r="I448" t="s">
        <v>311</v>
      </c>
    </row>
    <row r="449" spans="6:9" x14ac:dyDescent="0.2">
      <c r="F449">
        <v>445</v>
      </c>
      <c r="G449">
        <v>915</v>
      </c>
      <c r="H449" s="7">
        <v>210000</v>
      </c>
      <c r="I449" t="s">
        <v>311</v>
      </c>
    </row>
    <row r="450" spans="6:9" x14ac:dyDescent="0.2">
      <c r="F450">
        <v>446</v>
      </c>
      <c r="G450">
        <v>1436</v>
      </c>
      <c r="H450" s="7">
        <v>127500</v>
      </c>
      <c r="I450" t="s">
        <v>311</v>
      </c>
    </row>
    <row r="451" spans="6:9" x14ac:dyDescent="0.2">
      <c r="F451">
        <v>447</v>
      </c>
      <c r="G451">
        <v>1517</v>
      </c>
      <c r="H451" s="7">
        <v>190000</v>
      </c>
      <c r="I451" t="s">
        <v>311</v>
      </c>
    </row>
    <row r="452" spans="6:9" x14ac:dyDescent="0.2">
      <c r="F452">
        <v>448</v>
      </c>
      <c r="G452">
        <v>930</v>
      </c>
      <c r="H452" s="7">
        <v>199900</v>
      </c>
      <c r="I452" t="s">
        <v>311</v>
      </c>
    </row>
    <row r="453" spans="6:9" x14ac:dyDescent="0.2">
      <c r="F453">
        <v>449</v>
      </c>
      <c r="G453">
        <v>780</v>
      </c>
      <c r="H453" s="7">
        <v>119500</v>
      </c>
      <c r="I453" t="s">
        <v>311</v>
      </c>
    </row>
    <row r="454" spans="6:9" x14ac:dyDescent="0.2">
      <c r="F454">
        <v>450</v>
      </c>
      <c r="G454">
        <v>649</v>
      </c>
      <c r="H454" s="7">
        <v>120000</v>
      </c>
      <c r="I454" t="s">
        <v>311</v>
      </c>
    </row>
    <row r="455" spans="6:9" x14ac:dyDescent="0.2">
      <c r="F455">
        <v>451</v>
      </c>
      <c r="G455">
        <v>813</v>
      </c>
      <c r="H455" s="7">
        <v>110000</v>
      </c>
      <c r="I455" t="s">
        <v>311</v>
      </c>
    </row>
    <row r="456" spans="6:9" x14ac:dyDescent="0.2">
      <c r="F456">
        <v>452</v>
      </c>
      <c r="G456">
        <v>1533</v>
      </c>
      <c r="H456" s="7">
        <v>280000</v>
      </c>
      <c r="I456" t="s">
        <v>311</v>
      </c>
    </row>
    <row r="457" spans="6:9" x14ac:dyDescent="0.2">
      <c r="F457">
        <v>453</v>
      </c>
      <c r="G457">
        <v>872</v>
      </c>
      <c r="H457" s="7">
        <v>204000</v>
      </c>
      <c r="I457" t="s">
        <v>311</v>
      </c>
    </row>
    <row r="458" spans="6:9" x14ac:dyDescent="0.2">
      <c r="F458">
        <v>454</v>
      </c>
      <c r="G458">
        <v>768</v>
      </c>
      <c r="H458" s="7">
        <v>210000</v>
      </c>
      <c r="I458" t="s">
        <v>311</v>
      </c>
    </row>
    <row r="459" spans="6:9" x14ac:dyDescent="0.2">
      <c r="F459">
        <v>455</v>
      </c>
      <c r="G459">
        <v>1728</v>
      </c>
      <c r="H459" s="7">
        <v>188000</v>
      </c>
      <c r="I459" t="s">
        <v>311</v>
      </c>
    </row>
    <row r="460" spans="6:9" x14ac:dyDescent="0.2">
      <c r="F460">
        <v>456</v>
      </c>
      <c r="G460">
        <v>1242</v>
      </c>
      <c r="H460" s="7">
        <v>175500</v>
      </c>
      <c r="I460" t="s">
        <v>311</v>
      </c>
    </row>
    <row r="461" spans="6:9" x14ac:dyDescent="0.2">
      <c r="F461">
        <v>457</v>
      </c>
      <c r="G461">
        <v>624</v>
      </c>
      <c r="H461" s="7">
        <v>98000</v>
      </c>
      <c r="I461" t="s">
        <v>311</v>
      </c>
    </row>
    <row r="462" spans="6:9" x14ac:dyDescent="0.2">
      <c r="F462">
        <v>458</v>
      </c>
      <c r="G462">
        <v>1364</v>
      </c>
      <c r="H462" s="7">
        <v>256000</v>
      </c>
      <c r="I462" t="s">
        <v>311</v>
      </c>
    </row>
    <row r="463" spans="6:9" x14ac:dyDescent="0.2">
      <c r="F463">
        <v>459</v>
      </c>
      <c r="G463">
        <v>588</v>
      </c>
      <c r="H463" s="7">
        <v>161000</v>
      </c>
      <c r="I463" t="s">
        <v>311</v>
      </c>
    </row>
    <row r="464" spans="6:9" x14ac:dyDescent="0.2">
      <c r="F464">
        <v>460</v>
      </c>
      <c r="G464">
        <v>709</v>
      </c>
      <c r="H464" s="7">
        <v>110000</v>
      </c>
      <c r="I464" t="s">
        <v>311</v>
      </c>
    </row>
    <row r="465" spans="6:9" x14ac:dyDescent="0.2">
      <c r="F465">
        <v>461</v>
      </c>
      <c r="G465">
        <v>832</v>
      </c>
      <c r="H465" s="7">
        <v>263435</v>
      </c>
      <c r="I465" t="s">
        <v>311</v>
      </c>
    </row>
    <row r="466" spans="6:9" x14ac:dyDescent="0.2">
      <c r="F466">
        <v>462</v>
      </c>
      <c r="G466">
        <v>560</v>
      </c>
      <c r="H466" s="7">
        <v>155000</v>
      </c>
      <c r="I466" t="s">
        <v>311</v>
      </c>
    </row>
    <row r="467" spans="6:9" x14ac:dyDescent="0.2">
      <c r="F467">
        <v>463</v>
      </c>
      <c r="G467">
        <v>864</v>
      </c>
      <c r="H467" s="7">
        <v>62383</v>
      </c>
      <c r="I467" t="s">
        <v>311</v>
      </c>
    </row>
    <row r="468" spans="6:9" x14ac:dyDescent="0.2">
      <c r="F468">
        <v>464</v>
      </c>
      <c r="G468">
        <v>715</v>
      </c>
      <c r="H468" s="7">
        <v>188700</v>
      </c>
      <c r="I468" t="s">
        <v>311</v>
      </c>
    </row>
    <row r="469" spans="6:9" x14ac:dyDescent="0.2">
      <c r="F469">
        <v>465</v>
      </c>
      <c r="G469">
        <v>1040</v>
      </c>
      <c r="H469" s="7">
        <v>124000</v>
      </c>
      <c r="I469" t="s">
        <v>311</v>
      </c>
    </row>
    <row r="470" spans="6:9" x14ac:dyDescent="0.2">
      <c r="F470">
        <v>466</v>
      </c>
      <c r="G470">
        <v>1375</v>
      </c>
      <c r="H470" s="7">
        <v>178740</v>
      </c>
      <c r="I470" t="s">
        <v>311</v>
      </c>
    </row>
    <row r="471" spans="6:9" x14ac:dyDescent="0.2">
      <c r="F471">
        <v>467</v>
      </c>
      <c r="G471">
        <v>1277</v>
      </c>
      <c r="H471" s="7">
        <v>167000</v>
      </c>
      <c r="I471" t="s">
        <v>311</v>
      </c>
    </row>
    <row r="472" spans="6:9" x14ac:dyDescent="0.2">
      <c r="F472">
        <v>468</v>
      </c>
      <c r="G472">
        <v>728</v>
      </c>
      <c r="H472" s="7">
        <v>146500</v>
      </c>
      <c r="I472" t="s">
        <v>311</v>
      </c>
    </row>
    <row r="473" spans="6:9" x14ac:dyDescent="0.2">
      <c r="F473">
        <v>469</v>
      </c>
      <c r="G473">
        <v>1626</v>
      </c>
      <c r="H473" s="7">
        <v>250000</v>
      </c>
      <c r="I473" t="s">
        <v>311</v>
      </c>
    </row>
    <row r="474" spans="6:9" x14ac:dyDescent="0.2">
      <c r="F474">
        <v>470</v>
      </c>
      <c r="G474">
        <v>832</v>
      </c>
      <c r="H474" s="7">
        <v>187000</v>
      </c>
      <c r="I474" t="s">
        <v>311</v>
      </c>
    </row>
    <row r="475" spans="6:9" x14ac:dyDescent="0.2">
      <c r="F475">
        <v>471</v>
      </c>
      <c r="G475">
        <v>1488</v>
      </c>
      <c r="H475" s="7">
        <v>212000</v>
      </c>
      <c r="I475" t="s">
        <v>311</v>
      </c>
    </row>
    <row r="476" spans="6:9" x14ac:dyDescent="0.2">
      <c r="F476">
        <v>472</v>
      </c>
      <c r="G476">
        <v>808</v>
      </c>
      <c r="H476" s="7">
        <v>190000</v>
      </c>
      <c r="I476" t="s">
        <v>311</v>
      </c>
    </row>
    <row r="477" spans="6:9" x14ac:dyDescent="0.2">
      <c r="F477">
        <v>473</v>
      </c>
      <c r="G477">
        <v>547</v>
      </c>
      <c r="H477" s="7">
        <v>148000</v>
      </c>
      <c r="I477" t="s">
        <v>311</v>
      </c>
    </row>
    <row r="478" spans="6:9" x14ac:dyDescent="0.2">
      <c r="F478">
        <v>475</v>
      </c>
      <c r="G478">
        <v>1494</v>
      </c>
      <c r="H478" s="7">
        <v>251000</v>
      </c>
      <c r="I478" t="s">
        <v>311</v>
      </c>
    </row>
    <row r="479" spans="6:9" x14ac:dyDescent="0.2">
      <c r="F479">
        <v>476</v>
      </c>
      <c r="G479">
        <v>970</v>
      </c>
      <c r="H479" s="7">
        <v>132500</v>
      </c>
      <c r="I479" t="s">
        <v>311</v>
      </c>
    </row>
    <row r="480" spans="6:9" x14ac:dyDescent="0.2">
      <c r="F480">
        <v>477</v>
      </c>
      <c r="G480">
        <v>1478</v>
      </c>
      <c r="H480" s="7">
        <v>208900</v>
      </c>
      <c r="I480" t="s">
        <v>311</v>
      </c>
    </row>
    <row r="481" spans="6:9" x14ac:dyDescent="0.2">
      <c r="F481">
        <v>479</v>
      </c>
      <c r="G481">
        <v>1705</v>
      </c>
      <c r="H481" s="7">
        <v>297000</v>
      </c>
      <c r="I481" t="s">
        <v>311</v>
      </c>
    </row>
    <row r="482" spans="6:9" x14ac:dyDescent="0.2">
      <c r="F482">
        <v>480</v>
      </c>
      <c r="G482">
        <v>907</v>
      </c>
      <c r="H482" s="7">
        <v>89471</v>
      </c>
      <c r="I482" t="s">
        <v>311</v>
      </c>
    </row>
    <row r="483" spans="6:9" x14ac:dyDescent="0.2">
      <c r="F483">
        <v>481</v>
      </c>
      <c r="G483">
        <v>1833</v>
      </c>
      <c r="H483" s="7">
        <v>326000</v>
      </c>
      <c r="I483" t="s">
        <v>311</v>
      </c>
    </row>
    <row r="484" spans="6:9" x14ac:dyDescent="0.2">
      <c r="F484">
        <v>483</v>
      </c>
      <c r="G484">
        <v>910</v>
      </c>
      <c r="H484" s="7">
        <v>155000</v>
      </c>
      <c r="I484" t="s">
        <v>311</v>
      </c>
    </row>
    <row r="485" spans="6:9" x14ac:dyDescent="0.2">
      <c r="F485">
        <v>484</v>
      </c>
      <c r="G485">
        <v>1216</v>
      </c>
      <c r="H485" s="7">
        <v>164000</v>
      </c>
      <c r="I485" t="s">
        <v>311</v>
      </c>
    </row>
    <row r="486" spans="6:9" x14ac:dyDescent="0.2">
      <c r="F486">
        <v>485</v>
      </c>
      <c r="G486">
        <v>999</v>
      </c>
      <c r="H486" s="7">
        <v>132500</v>
      </c>
      <c r="I486" t="s">
        <v>311</v>
      </c>
    </row>
    <row r="487" spans="6:9" x14ac:dyDescent="0.2">
      <c r="F487">
        <v>486</v>
      </c>
      <c r="G487">
        <v>1113</v>
      </c>
      <c r="H487" s="7">
        <v>147000</v>
      </c>
      <c r="I487" t="s">
        <v>311</v>
      </c>
    </row>
    <row r="488" spans="6:9" x14ac:dyDescent="0.2">
      <c r="F488">
        <v>487</v>
      </c>
      <c r="G488">
        <v>1073</v>
      </c>
      <c r="H488" s="7">
        <v>156000</v>
      </c>
      <c r="I488" t="s">
        <v>311</v>
      </c>
    </row>
    <row r="489" spans="6:9" x14ac:dyDescent="0.2">
      <c r="F489">
        <v>488</v>
      </c>
      <c r="G489">
        <v>1484</v>
      </c>
      <c r="H489" s="7">
        <v>175000</v>
      </c>
      <c r="I489" t="s">
        <v>311</v>
      </c>
    </row>
    <row r="490" spans="6:9" x14ac:dyDescent="0.2">
      <c r="F490">
        <v>489</v>
      </c>
      <c r="G490">
        <v>954</v>
      </c>
      <c r="H490" s="7">
        <v>160000</v>
      </c>
      <c r="I490" t="s">
        <v>311</v>
      </c>
    </row>
    <row r="491" spans="6:9" x14ac:dyDescent="0.2">
      <c r="F491">
        <v>490</v>
      </c>
      <c r="G491">
        <v>630</v>
      </c>
      <c r="H491" s="7">
        <v>86000</v>
      </c>
      <c r="I491" t="s">
        <v>311</v>
      </c>
    </row>
    <row r="492" spans="6:9" x14ac:dyDescent="0.2">
      <c r="F492">
        <v>491</v>
      </c>
      <c r="G492">
        <v>264</v>
      </c>
      <c r="H492" s="7">
        <v>115000</v>
      </c>
      <c r="I492" t="s">
        <v>311</v>
      </c>
    </row>
    <row r="493" spans="6:9" x14ac:dyDescent="0.2">
      <c r="F493">
        <v>492</v>
      </c>
      <c r="G493">
        <v>806</v>
      </c>
      <c r="H493" s="7">
        <v>133000</v>
      </c>
      <c r="I493" t="s">
        <v>311</v>
      </c>
    </row>
    <row r="494" spans="6:9" x14ac:dyDescent="0.2">
      <c r="F494">
        <v>493</v>
      </c>
      <c r="G494">
        <v>728</v>
      </c>
      <c r="H494" s="7">
        <v>172785</v>
      </c>
      <c r="I494" t="s">
        <v>311</v>
      </c>
    </row>
    <row r="495" spans="6:9" x14ac:dyDescent="0.2">
      <c r="F495">
        <v>494</v>
      </c>
      <c r="G495">
        <v>1269</v>
      </c>
      <c r="H495" s="7">
        <v>155000</v>
      </c>
      <c r="I495" t="s">
        <v>311</v>
      </c>
    </row>
    <row r="496" spans="6:9" x14ac:dyDescent="0.2">
      <c r="F496">
        <v>495</v>
      </c>
      <c r="G496">
        <v>190</v>
      </c>
      <c r="H496" s="7">
        <v>91300</v>
      </c>
      <c r="I496" t="s">
        <v>311</v>
      </c>
    </row>
    <row r="497" spans="6:9" x14ac:dyDescent="0.2">
      <c r="F497">
        <v>496</v>
      </c>
      <c r="G497">
        <v>720</v>
      </c>
      <c r="H497" s="7">
        <v>34900</v>
      </c>
      <c r="I497" t="s">
        <v>311</v>
      </c>
    </row>
    <row r="498" spans="6:9" x14ac:dyDescent="0.2">
      <c r="F498">
        <v>498</v>
      </c>
      <c r="G498">
        <v>1026</v>
      </c>
      <c r="H498" s="7">
        <v>184000</v>
      </c>
      <c r="I498" t="s">
        <v>311</v>
      </c>
    </row>
    <row r="499" spans="6:9" x14ac:dyDescent="0.2">
      <c r="F499">
        <v>499</v>
      </c>
      <c r="G499">
        <v>864</v>
      </c>
      <c r="H499" s="7">
        <v>130000</v>
      </c>
      <c r="I499" t="s">
        <v>311</v>
      </c>
    </row>
    <row r="500" spans="6:9" x14ac:dyDescent="0.2">
      <c r="F500">
        <v>500</v>
      </c>
      <c r="G500">
        <v>912</v>
      </c>
      <c r="H500" s="7">
        <v>120000</v>
      </c>
      <c r="I500" t="s">
        <v>311</v>
      </c>
    </row>
    <row r="501" spans="6:9" x14ac:dyDescent="0.2">
      <c r="F501">
        <v>501</v>
      </c>
      <c r="G501">
        <v>672</v>
      </c>
      <c r="H501" s="7">
        <v>113000</v>
      </c>
      <c r="I501" t="s">
        <v>311</v>
      </c>
    </row>
    <row r="502" spans="6:9" x14ac:dyDescent="0.2">
      <c r="F502">
        <v>502</v>
      </c>
      <c r="G502">
        <v>866</v>
      </c>
      <c r="H502" s="7">
        <v>226700</v>
      </c>
      <c r="I502" t="s">
        <v>311</v>
      </c>
    </row>
    <row r="503" spans="6:9" x14ac:dyDescent="0.2">
      <c r="F503">
        <v>503</v>
      </c>
      <c r="G503">
        <v>1214</v>
      </c>
      <c r="H503" s="7">
        <v>140000</v>
      </c>
      <c r="I503" t="s">
        <v>311</v>
      </c>
    </row>
    <row r="504" spans="6:9" x14ac:dyDescent="0.2">
      <c r="F504">
        <v>504</v>
      </c>
      <c r="G504">
        <v>1501</v>
      </c>
      <c r="H504" s="7">
        <v>289000</v>
      </c>
      <c r="I504" t="s">
        <v>311</v>
      </c>
    </row>
    <row r="505" spans="6:9" x14ac:dyDescent="0.2">
      <c r="F505">
        <v>505</v>
      </c>
      <c r="G505">
        <v>855</v>
      </c>
      <c r="H505" s="7">
        <v>147000</v>
      </c>
      <c r="I505" t="s">
        <v>311</v>
      </c>
    </row>
    <row r="506" spans="6:9" x14ac:dyDescent="0.2">
      <c r="F506">
        <v>506</v>
      </c>
      <c r="G506">
        <v>960</v>
      </c>
      <c r="H506" s="7">
        <v>124500</v>
      </c>
      <c r="I506" t="s">
        <v>311</v>
      </c>
    </row>
    <row r="507" spans="6:9" x14ac:dyDescent="0.2">
      <c r="F507">
        <v>507</v>
      </c>
      <c r="G507">
        <v>777</v>
      </c>
      <c r="H507" s="7">
        <v>215000</v>
      </c>
      <c r="I507" t="s">
        <v>311</v>
      </c>
    </row>
    <row r="508" spans="6:9" x14ac:dyDescent="0.2">
      <c r="F508">
        <v>508</v>
      </c>
      <c r="G508">
        <v>1218</v>
      </c>
      <c r="H508" s="7">
        <v>208300</v>
      </c>
      <c r="I508" t="s">
        <v>311</v>
      </c>
    </row>
    <row r="509" spans="6:9" x14ac:dyDescent="0.2">
      <c r="F509">
        <v>509</v>
      </c>
      <c r="G509">
        <v>689</v>
      </c>
      <c r="H509" s="7">
        <v>161000</v>
      </c>
      <c r="I509" t="s">
        <v>311</v>
      </c>
    </row>
    <row r="510" spans="6:9" x14ac:dyDescent="0.2">
      <c r="F510">
        <v>510</v>
      </c>
      <c r="G510">
        <v>1041</v>
      </c>
      <c r="H510" s="7">
        <v>124500</v>
      </c>
      <c r="I510" t="s">
        <v>311</v>
      </c>
    </row>
    <row r="511" spans="6:9" x14ac:dyDescent="0.2">
      <c r="F511">
        <v>511</v>
      </c>
      <c r="G511">
        <v>1008</v>
      </c>
      <c r="H511" s="7">
        <v>164900</v>
      </c>
      <c r="I511" t="s">
        <v>311</v>
      </c>
    </row>
    <row r="512" spans="6:9" x14ac:dyDescent="0.2">
      <c r="F512">
        <v>512</v>
      </c>
      <c r="G512">
        <v>1368</v>
      </c>
      <c r="H512" s="7">
        <v>202665</v>
      </c>
      <c r="I512" t="s">
        <v>311</v>
      </c>
    </row>
    <row r="513" spans="6:9" x14ac:dyDescent="0.2">
      <c r="F513">
        <v>513</v>
      </c>
      <c r="G513">
        <v>864</v>
      </c>
      <c r="H513" s="7">
        <v>129900</v>
      </c>
      <c r="I513" t="s">
        <v>311</v>
      </c>
    </row>
    <row r="514" spans="6:9" x14ac:dyDescent="0.2">
      <c r="F514">
        <v>514</v>
      </c>
      <c r="G514">
        <v>1084</v>
      </c>
      <c r="H514" s="7">
        <v>134000</v>
      </c>
      <c r="I514" t="s">
        <v>311</v>
      </c>
    </row>
    <row r="515" spans="6:9" x14ac:dyDescent="0.2">
      <c r="F515">
        <v>515</v>
      </c>
      <c r="G515">
        <v>768</v>
      </c>
      <c r="H515" s="7">
        <v>96500</v>
      </c>
      <c r="I515" t="s">
        <v>311</v>
      </c>
    </row>
    <row r="516" spans="6:9" x14ac:dyDescent="0.2">
      <c r="F516">
        <v>517</v>
      </c>
      <c r="G516">
        <v>689</v>
      </c>
      <c r="H516" s="7">
        <v>158000</v>
      </c>
      <c r="I516" t="s">
        <v>311</v>
      </c>
    </row>
    <row r="517" spans="6:9" x14ac:dyDescent="0.2">
      <c r="F517">
        <v>518</v>
      </c>
      <c r="G517">
        <v>1264</v>
      </c>
      <c r="H517" s="7">
        <v>265000</v>
      </c>
      <c r="I517" t="s">
        <v>311</v>
      </c>
    </row>
    <row r="518" spans="6:9" x14ac:dyDescent="0.2">
      <c r="F518">
        <v>519</v>
      </c>
      <c r="G518">
        <v>794</v>
      </c>
      <c r="H518" s="7">
        <v>211000</v>
      </c>
      <c r="I518" t="s">
        <v>311</v>
      </c>
    </row>
    <row r="519" spans="6:9" x14ac:dyDescent="0.2">
      <c r="F519">
        <v>520</v>
      </c>
      <c r="G519">
        <v>1276</v>
      </c>
      <c r="H519" s="7">
        <v>234000</v>
      </c>
      <c r="I519" t="s">
        <v>311</v>
      </c>
    </row>
    <row r="520" spans="6:9" x14ac:dyDescent="0.2">
      <c r="F520">
        <v>522</v>
      </c>
      <c r="G520">
        <v>1244</v>
      </c>
      <c r="H520" s="7">
        <v>150000</v>
      </c>
      <c r="I520" t="s">
        <v>311</v>
      </c>
    </row>
    <row r="521" spans="6:9" x14ac:dyDescent="0.2">
      <c r="F521">
        <v>523</v>
      </c>
      <c r="G521">
        <v>1004</v>
      </c>
      <c r="H521" s="7">
        <v>159000</v>
      </c>
      <c r="I521" t="s">
        <v>311</v>
      </c>
    </row>
    <row r="522" spans="6:9" x14ac:dyDescent="0.2">
      <c r="F522">
        <v>525</v>
      </c>
      <c r="G522">
        <v>1379</v>
      </c>
      <c r="H522" s="7">
        <v>315750</v>
      </c>
      <c r="I522" t="s">
        <v>311</v>
      </c>
    </row>
    <row r="523" spans="6:9" x14ac:dyDescent="0.2">
      <c r="F523">
        <v>526</v>
      </c>
      <c r="G523">
        <v>1257</v>
      </c>
      <c r="H523" s="7">
        <v>176000</v>
      </c>
      <c r="I523" t="s">
        <v>311</v>
      </c>
    </row>
    <row r="524" spans="6:9" x14ac:dyDescent="0.2">
      <c r="F524">
        <v>527</v>
      </c>
      <c r="G524">
        <v>928</v>
      </c>
      <c r="H524" s="7">
        <v>132000</v>
      </c>
      <c r="I524" t="s">
        <v>311</v>
      </c>
    </row>
    <row r="525" spans="6:9" x14ac:dyDescent="0.2">
      <c r="F525">
        <v>529</v>
      </c>
      <c r="G525">
        <v>528</v>
      </c>
      <c r="H525" s="7">
        <v>86000</v>
      </c>
      <c r="I525" t="s">
        <v>311</v>
      </c>
    </row>
    <row r="526" spans="6:9" x14ac:dyDescent="0.2">
      <c r="F526">
        <v>530</v>
      </c>
      <c r="G526">
        <v>2035</v>
      </c>
      <c r="H526" s="7">
        <v>200624</v>
      </c>
      <c r="I526" t="s">
        <v>311</v>
      </c>
    </row>
    <row r="527" spans="6:9" x14ac:dyDescent="0.2">
      <c r="F527">
        <v>531</v>
      </c>
      <c r="G527">
        <v>1461</v>
      </c>
      <c r="H527" s="7">
        <v>175000</v>
      </c>
      <c r="I527" t="s">
        <v>311</v>
      </c>
    </row>
    <row r="528" spans="6:9" x14ac:dyDescent="0.2">
      <c r="F528">
        <v>532</v>
      </c>
      <c r="G528">
        <v>611</v>
      </c>
      <c r="H528" s="7">
        <v>128000</v>
      </c>
      <c r="I528" t="s">
        <v>311</v>
      </c>
    </row>
    <row r="529" spans="6:9" x14ac:dyDescent="0.2">
      <c r="F529">
        <v>535</v>
      </c>
      <c r="G529">
        <v>707</v>
      </c>
      <c r="H529" s="7">
        <v>178000</v>
      </c>
      <c r="I529" t="s">
        <v>311</v>
      </c>
    </row>
    <row r="530" spans="6:9" x14ac:dyDescent="0.2">
      <c r="F530">
        <v>536</v>
      </c>
      <c r="G530">
        <v>1117</v>
      </c>
      <c r="H530" s="7">
        <v>107500</v>
      </c>
      <c r="I530" t="s">
        <v>311</v>
      </c>
    </row>
    <row r="531" spans="6:9" x14ac:dyDescent="0.2">
      <c r="F531">
        <v>537</v>
      </c>
      <c r="G531">
        <v>880</v>
      </c>
      <c r="H531" s="7">
        <v>188000</v>
      </c>
      <c r="I531" t="s">
        <v>311</v>
      </c>
    </row>
    <row r="532" spans="6:9" x14ac:dyDescent="0.2">
      <c r="F532">
        <v>538</v>
      </c>
      <c r="G532">
        <v>864</v>
      </c>
      <c r="H532" s="7">
        <v>111250</v>
      </c>
      <c r="I532" t="s">
        <v>311</v>
      </c>
    </row>
    <row r="533" spans="6:9" x14ac:dyDescent="0.2">
      <c r="F533">
        <v>539</v>
      </c>
      <c r="G533">
        <v>1051</v>
      </c>
      <c r="H533" s="7">
        <v>158000</v>
      </c>
      <c r="I533" t="s">
        <v>311</v>
      </c>
    </row>
    <row r="534" spans="6:9" x14ac:dyDescent="0.2">
      <c r="F534">
        <v>540</v>
      </c>
      <c r="G534">
        <v>1581</v>
      </c>
      <c r="H534" s="7">
        <v>272000</v>
      </c>
      <c r="I534" t="s">
        <v>311</v>
      </c>
    </row>
    <row r="535" spans="6:9" x14ac:dyDescent="0.2">
      <c r="F535">
        <v>541</v>
      </c>
      <c r="G535">
        <v>1838</v>
      </c>
      <c r="H535" s="7">
        <v>315000</v>
      </c>
      <c r="I535" t="s">
        <v>311</v>
      </c>
    </row>
    <row r="536" spans="6:9" x14ac:dyDescent="0.2">
      <c r="F536">
        <v>542</v>
      </c>
      <c r="G536">
        <v>969</v>
      </c>
      <c r="H536" s="7">
        <v>248000</v>
      </c>
      <c r="I536" t="s">
        <v>311</v>
      </c>
    </row>
    <row r="537" spans="6:9" x14ac:dyDescent="0.2">
      <c r="F537">
        <v>543</v>
      </c>
      <c r="G537">
        <v>1650</v>
      </c>
      <c r="H537" s="7">
        <v>213250</v>
      </c>
      <c r="I537" t="s">
        <v>311</v>
      </c>
    </row>
    <row r="538" spans="6:9" x14ac:dyDescent="0.2">
      <c r="F538">
        <v>544</v>
      </c>
      <c r="G538">
        <v>723</v>
      </c>
      <c r="H538" s="7">
        <v>133000</v>
      </c>
      <c r="I538" t="s">
        <v>311</v>
      </c>
    </row>
    <row r="539" spans="6:9" x14ac:dyDescent="0.2">
      <c r="F539">
        <v>545</v>
      </c>
      <c r="G539">
        <v>654</v>
      </c>
      <c r="H539" s="7">
        <v>179665</v>
      </c>
      <c r="I539" t="s">
        <v>311</v>
      </c>
    </row>
    <row r="540" spans="6:9" x14ac:dyDescent="0.2">
      <c r="F540">
        <v>546</v>
      </c>
      <c r="G540">
        <v>1204</v>
      </c>
      <c r="H540" s="7">
        <v>229000</v>
      </c>
      <c r="I540" t="s">
        <v>311</v>
      </c>
    </row>
    <row r="541" spans="6:9" x14ac:dyDescent="0.2">
      <c r="F541">
        <v>547</v>
      </c>
      <c r="G541">
        <v>1065</v>
      </c>
      <c r="H541" s="7">
        <v>210000</v>
      </c>
      <c r="I541" t="s">
        <v>311</v>
      </c>
    </row>
    <row r="542" spans="6:9" x14ac:dyDescent="0.2">
      <c r="F542">
        <v>548</v>
      </c>
      <c r="G542">
        <v>768</v>
      </c>
      <c r="H542" s="7">
        <v>129500</v>
      </c>
      <c r="I542" t="s">
        <v>311</v>
      </c>
    </row>
    <row r="543" spans="6:9" x14ac:dyDescent="0.2">
      <c r="F543">
        <v>549</v>
      </c>
      <c r="G543">
        <v>825</v>
      </c>
      <c r="H543" s="7">
        <v>125000</v>
      </c>
      <c r="I543" t="s">
        <v>311</v>
      </c>
    </row>
    <row r="544" spans="6:9" x14ac:dyDescent="0.2">
      <c r="F544">
        <v>550</v>
      </c>
      <c r="G544">
        <v>912</v>
      </c>
      <c r="H544" s="7">
        <v>263000</v>
      </c>
      <c r="I544" t="s">
        <v>311</v>
      </c>
    </row>
    <row r="545" spans="6:9" x14ac:dyDescent="0.2">
      <c r="F545">
        <v>551</v>
      </c>
      <c r="G545">
        <v>1069</v>
      </c>
      <c r="H545" s="7">
        <v>140000</v>
      </c>
      <c r="I545" t="s">
        <v>311</v>
      </c>
    </row>
    <row r="546" spans="6:9" x14ac:dyDescent="0.2">
      <c r="F546">
        <v>552</v>
      </c>
      <c r="G546">
        <v>928</v>
      </c>
      <c r="H546" s="7">
        <v>112500</v>
      </c>
      <c r="I546" t="s">
        <v>311</v>
      </c>
    </row>
    <row r="547" spans="6:9" x14ac:dyDescent="0.2">
      <c r="F547">
        <v>553</v>
      </c>
      <c r="G547">
        <v>1709</v>
      </c>
      <c r="H547" s="7">
        <v>255500</v>
      </c>
      <c r="I547" t="s">
        <v>311</v>
      </c>
    </row>
    <row r="548" spans="6:9" x14ac:dyDescent="0.2">
      <c r="F548">
        <v>555</v>
      </c>
      <c r="G548">
        <v>998</v>
      </c>
      <c r="H548" s="7">
        <v>284000</v>
      </c>
      <c r="I548" t="s">
        <v>311</v>
      </c>
    </row>
    <row r="549" spans="6:9" x14ac:dyDescent="0.2">
      <c r="F549">
        <v>556</v>
      </c>
      <c r="G549">
        <v>993</v>
      </c>
      <c r="H549" s="7">
        <v>113000</v>
      </c>
      <c r="I549" t="s">
        <v>311</v>
      </c>
    </row>
    <row r="550" spans="6:9" x14ac:dyDescent="0.2">
      <c r="F550">
        <v>557</v>
      </c>
      <c r="G550">
        <v>1092</v>
      </c>
      <c r="H550" s="7">
        <v>141000</v>
      </c>
      <c r="I550" t="s">
        <v>311</v>
      </c>
    </row>
    <row r="551" spans="6:9" x14ac:dyDescent="0.2">
      <c r="F551">
        <v>558</v>
      </c>
      <c r="G551">
        <v>637</v>
      </c>
      <c r="H551" s="7">
        <v>108000</v>
      </c>
      <c r="I551" t="s">
        <v>311</v>
      </c>
    </row>
    <row r="552" spans="6:9" x14ac:dyDescent="0.2">
      <c r="F552">
        <v>559</v>
      </c>
      <c r="G552">
        <v>729</v>
      </c>
      <c r="H552" s="7">
        <v>175000</v>
      </c>
      <c r="I552" t="s">
        <v>311</v>
      </c>
    </row>
    <row r="553" spans="6:9" x14ac:dyDescent="0.2">
      <c r="F553">
        <v>560</v>
      </c>
      <c r="G553">
        <v>1374</v>
      </c>
      <c r="H553" s="7">
        <v>234000</v>
      </c>
      <c r="I553" t="s">
        <v>311</v>
      </c>
    </row>
    <row r="554" spans="6:9" x14ac:dyDescent="0.2">
      <c r="F554">
        <v>561</v>
      </c>
      <c r="G554">
        <v>1392</v>
      </c>
      <c r="H554" s="7">
        <v>121500</v>
      </c>
      <c r="I554" t="s">
        <v>311</v>
      </c>
    </row>
    <row r="555" spans="6:9" x14ac:dyDescent="0.2">
      <c r="F555">
        <v>562</v>
      </c>
      <c r="G555">
        <v>1389</v>
      </c>
      <c r="H555" s="7">
        <v>170000</v>
      </c>
      <c r="I555" t="s">
        <v>311</v>
      </c>
    </row>
    <row r="556" spans="6:9" x14ac:dyDescent="0.2">
      <c r="F556">
        <v>563</v>
      </c>
      <c r="G556">
        <v>996</v>
      </c>
      <c r="H556" s="7">
        <v>108000</v>
      </c>
      <c r="I556" t="s">
        <v>311</v>
      </c>
    </row>
    <row r="557" spans="6:9" x14ac:dyDescent="0.2">
      <c r="F557">
        <v>564</v>
      </c>
      <c r="G557">
        <v>1163</v>
      </c>
      <c r="H557" s="7">
        <v>185000</v>
      </c>
      <c r="I557" t="s">
        <v>311</v>
      </c>
    </row>
    <row r="558" spans="6:9" x14ac:dyDescent="0.2">
      <c r="F558">
        <v>565</v>
      </c>
      <c r="G558">
        <v>1095</v>
      </c>
      <c r="H558" s="7">
        <v>268000</v>
      </c>
      <c r="I558" t="s">
        <v>311</v>
      </c>
    </row>
    <row r="559" spans="6:9" x14ac:dyDescent="0.2">
      <c r="F559">
        <v>566</v>
      </c>
      <c r="G559">
        <v>806</v>
      </c>
      <c r="H559" s="7">
        <v>128000</v>
      </c>
      <c r="I559" t="s">
        <v>311</v>
      </c>
    </row>
    <row r="560" spans="6:9" x14ac:dyDescent="0.2">
      <c r="F560">
        <v>567</v>
      </c>
      <c r="G560">
        <v>1122</v>
      </c>
      <c r="H560" s="7">
        <v>325000</v>
      </c>
      <c r="I560" t="s">
        <v>311</v>
      </c>
    </row>
    <row r="561" spans="6:9" x14ac:dyDescent="0.2">
      <c r="F561">
        <v>568</v>
      </c>
      <c r="G561">
        <v>1517</v>
      </c>
      <c r="H561" s="7">
        <v>214000</v>
      </c>
      <c r="I561" t="s">
        <v>311</v>
      </c>
    </row>
    <row r="562" spans="6:9" x14ac:dyDescent="0.2">
      <c r="F562">
        <v>569</v>
      </c>
      <c r="G562">
        <v>1496</v>
      </c>
      <c r="H562" s="7">
        <v>316600</v>
      </c>
      <c r="I562" t="s">
        <v>311</v>
      </c>
    </row>
    <row r="563" spans="6:9" x14ac:dyDescent="0.2">
      <c r="F563">
        <v>570</v>
      </c>
      <c r="G563">
        <v>943</v>
      </c>
      <c r="H563" s="7">
        <v>135960</v>
      </c>
      <c r="I563" t="s">
        <v>311</v>
      </c>
    </row>
    <row r="564" spans="6:9" x14ac:dyDescent="0.2">
      <c r="F564">
        <v>571</v>
      </c>
      <c r="G564">
        <v>1728</v>
      </c>
      <c r="H564" s="7">
        <v>142600</v>
      </c>
      <c r="I564" t="s">
        <v>311</v>
      </c>
    </row>
    <row r="565" spans="6:9" x14ac:dyDescent="0.2">
      <c r="F565">
        <v>572</v>
      </c>
      <c r="G565">
        <v>864</v>
      </c>
      <c r="H565" s="7">
        <v>120000</v>
      </c>
      <c r="I565" t="s">
        <v>311</v>
      </c>
    </row>
    <row r="566" spans="6:9" x14ac:dyDescent="0.2">
      <c r="F566">
        <v>573</v>
      </c>
      <c r="G566">
        <v>846</v>
      </c>
      <c r="H566" s="7">
        <v>224500</v>
      </c>
      <c r="I566" t="s">
        <v>311</v>
      </c>
    </row>
    <row r="567" spans="6:9" x14ac:dyDescent="0.2">
      <c r="F567">
        <v>574</v>
      </c>
      <c r="G567">
        <v>384</v>
      </c>
      <c r="H567" s="7">
        <v>170000</v>
      </c>
      <c r="I567" t="s">
        <v>311</v>
      </c>
    </row>
    <row r="568" spans="6:9" x14ac:dyDescent="0.2">
      <c r="F568">
        <v>575</v>
      </c>
      <c r="G568">
        <v>372</v>
      </c>
      <c r="H568" s="7">
        <v>139000</v>
      </c>
      <c r="I568" t="s">
        <v>311</v>
      </c>
    </row>
    <row r="569" spans="6:9" x14ac:dyDescent="0.2">
      <c r="F569">
        <v>576</v>
      </c>
      <c r="G569">
        <v>832</v>
      </c>
      <c r="H569" s="7">
        <v>118500</v>
      </c>
      <c r="I569" t="s">
        <v>311</v>
      </c>
    </row>
    <row r="570" spans="6:9" x14ac:dyDescent="0.2">
      <c r="F570">
        <v>577</v>
      </c>
      <c r="G570">
        <v>861</v>
      </c>
      <c r="H570" s="7">
        <v>145000</v>
      </c>
      <c r="I570" t="s">
        <v>311</v>
      </c>
    </row>
    <row r="571" spans="6:9" x14ac:dyDescent="0.2">
      <c r="F571">
        <v>578</v>
      </c>
      <c r="G571">
        <v>1164</v>
      </c>
      <c r="H571" s="7">
        <v>164500</v>
      </c>
      <c r="I571" t="s">
        <v>311</v>
      </c>
    </row>
    <row r="572" spans="6:9" x14ac:dyDescent="0.2">
      <c r="F572">
        <v>579</v>
      </c>
      <c r="G572">
        <v>689</v>
      </c>
      <c r="H572" s="7">
        <v>146000</v>
      </c>
      <c r="I572" t="s">
        <v>311</v>
      </c>
    </row>
    <row r="573" spans="6:9" x14ac:dyDescent="0.2">
      <c r="F573">
        <v>580</v>
      </c>
      <c r="G573">
        <v>1050</v>
      </c>
      <c r="H573" s="7">
        <v>131500</v>
      </c>
      <c r="I573" t="s">
        <v>311</v>
      </c>
    </row>
    <row r="574" spans="6:9" x14ac:dyDescent="0.2">
      <c r="F574">
        <v>581</v>
      </c>
      <c r="G574">
        <v>1144</v>
      </c>
      <c r="H574" s="7">
        <v>181900</v>
      </c>
      <c r="I574" t="s">
        <v>311</v>
      </c>
    </row>
    <row r="575" spans="6:9" x14ac:dyDescent="0.2">
      <c r="F575">
        <v>582</v>
      </c>
      <c r="G575">
        <v>2042</v>
      </c>
      <c r="H575" s="7">
        <v>253293</v>
      </c>
      <c r="I575" t="s">
        <v>311</v>
      </c>
    </row>
    <row r="576" spans="6:9" x14ac:dyDescent="0.2">
      <c r="F576">
        <v>583</v>
      </c>
      <c r="G576">
        <v>816</v>
      </c>
      <c r="H576" s="7">
        <v>118500</v>
      </c>
      <c r="I576" t="s">
        <v>311</v>
      </c>
    </row>
    <row r="577" spans="6:9" x14ac:dyDescent="0.2">
      <c r="F577">
        <v>584</v>
      </c>
      <c r="G577">
        <v>1237</v>
      </c>
      <c r="H577" s="7">
        <v>325000</v>
      </c>
      <c r="I577" t="s">
        <v>311</v>
      </c>
    </row>
    <row r="578" spans="6:9" x14ac:dyDescent="0.2">
      <c r="F578">
        <v>585</v>
      </c>
      <c r="G578">
        <v>884</v>
      </c>
      <c r="H578" s="7">
        <v>133000</v>
      </c>
      <c r="I578" t="s">
        <v>311</v>
      </c>
    </row>
    <row r="579" spans="6:9" x14ac:dyDescent="0.2">
      <c r="F579">
        <v>587</v>
      </c>
      <c r="G579">
        <v>816</v>
      </c>
      <c r="H579" s="7">
        <v>130000</v>
      </c>
      <c r="I579" t="s">
        <v>311</v>
      </c>
    </row>
    <row r="580" spans="6:9" x14ac:dyDescent="0.2">
      <c r="F580">
        <v>588</v>
      </c>
      <c r="G580">
        <v>840</v>
      </c>
      <c r="H580" s="7">
        <v>137000</v>
      </c>
      <c r="I580" t="s">
        <v>311</v>
      </c>
    </row>
    <row r="581" spans="6:9" x14ac:dyDescent="0.2">
      <c r="F581">
        <v>589</v>
      </c>
      <c r="G581">
        <v>1437</v>
      </c>
      <c r="H581" s="7">
        <v>143000</v>
      </c>
      <c r="I581" t="s">
        <v>311</v>
      </c>
    </row>
    <row r="582" spans="6:9" x14ac:dyDescent="0.2">
      <c r="F582">
        <v>590</v>
      </c>
      <c r="G582">
        <v>742</v>
      </c>
      <c r="H582" s="7">
        <v>79500</v>
      </c>
      <c r="I582" t="s">
        <v>311</v>
      </c>
    </row>
    <row r="583" spans="6:9" x14ac:dyDescent="0.2">
      <c r="F583">
        <v>591</v>
      </c>
      <c r="G583">
        <v>770</v>
      </c>
      <c r="H583" s="7">
        <v>185900</v>
      </c>
      <c r="I583" t="s">
        <v>311</v>
      </c>
    </row>
    <row r="584" spans="6:9" x14ac:dyDescent="0.2">
      <c r="F584">
        <v>593</v>
      </c>
      <c r="G584">
        <v>816</v>
      </c>
      <c r="H584" s="7">
        <v>138000</v>
      </c>
      <c r="I584" t="s">
        <v>311</v>
      </c>
    </row>
    <row r="585" spans="6:9" x14ac:dyDescent="0.2">
      <c r="F585">
        <v>594</v>
      </c>
      <c r="G585">
        <v>848</v>
      </c>
      <c r="H585" s="7">
        <v>140000</v>
      </c>
      <c r="I585" t="s">
        <v>311</v>
      </c>
    </row>
    <row r="586" spans="6:9" x14ac:dyDescent="0.2">
      <c r="F586">
        <v>595</v>
      </c>
      <c r="G586">
        <v>924</v>
      </c>
      <c r="H586" s="7">
        <v>110000</v>
      </c>
      <c r="I586" t="s">
        <v>311</v>
      </c>
    </row>
    <row r="587" spans="6:9" x14ac:dyDescent="0.2">
      <c r="F587">
        <v>596</v>
      </c>
      <c r="G587">
        <v>1814</v>
      </c>
      <c r="H587" s="7">
        <v>319000</v>
      </c>
      <c r="I587" t="s">
        <v>311</v>
      </c>
    </row>
    <row r="588" spans="6:9" x14ac:dyDescent="0.2">
      <c r="F588">
        <v>597</v>
      </c>
      <c r="G588">
        <v>684</v>
      </c>
      <c r="H588" s="7">
        <v>114504</v>
      </c>
      <c r="I588" t="s">
        <v>311</v>
      </c>
    </row>
    <row r="589" spans="6:9" x14ac:dyDescent="0.2">
      <c r="F589">
        <v>598</v>
      </c>
      <c r="G589">
        <v>1258</v>
      </c>
      <c r="H589" s="7">
        <v>194201</v>
      </c>
      <c r="I589" t="s">
        <v>311</v>
      </c>
    </row>
    <row r="590" spans="6:9" x14ac:dyDescent="0.2">
      <c r="F590">
        <v>599</v>
      </c>
      <c r="G590">
        <v>1430</v>
      </c>
      <c r="H590" s="7">
        <v>217500</v>
      </c>
      <c r="I590" t="s">
        <v>311</v>
      </c>
    </row>
    <row r="591" spans="6:9" x14ac:dyDescent="0.2">
      <c r="F591">
        <v>600</v>
      </c>
      <c r="G591">
        <v>716</v>
      </c>
      <c r="H591" s="7">
        <v>151000</v>
      </c>
      <c r="I591" t="s">
        <v>311</v>
      </c>
    </row>
    <row r="592" spans="6:9" x14ac:dyDescent="0.2">
      <c r="F592">
        <v>601</v>
      </c>
      <c r="G592">
        <v>1058</v>
      </c>
      <c r="H592" s="7">
        <v>275000</v>
      </c>
      <c r="I592" t="s">
        <v>311</v>
      </c>
    </row>
    <row r="593" spans="6:9" x14ac:dyDescent="0.2">
      <c r="F593">
        <v>602</v>
      </c>
      <c r="G593">
        <v>780</v>
      </c>
      <c r="H593" s="7">
        <v>141000</v>
      </c>
      <c r="I593" t="s">
        <v>311</v>
      </c>
    </row>
    <row r="594" spans="6:9" x14ac:dyDescent="0.2">
      <c r="F594">
        <v>603</v>
      </c>
      <c r="G594">
        <v>908</v>
      </c>
      <c r="H594" s="7">
        <v>220000</v>
      </c>
      <c r="I594" t="s">
        <v>311</v>
      </c>
    </row>
    <row r="595" spans="6:9" x14ac:dyDescent="0.2">
      <c r="F595">
        <v>604</v>
      </c>
      <c r="G595">
        <v>600</v>
      </c>
      <c r="H595" s="7">
        <v>151000</v>
      </c>
      <c r="I595" t="s">
        <v>311</v>
      </c>
    </row>
    <row r="596" spans="6:9" x14ac:dyDescent="0.2">
      <c r="F596">
        <v>605</v>
      </c>
      <c r="G596">
        <v>1494</v>
      </c>
      <c r="H596" s="7">
        <v>221000</v>
      </c>
      <c r="I596" t="s">
        <v>311</v>
      </c>
    </row>
    <row r="597" spans="6:9" x14ac:dyDescent="0.2">
      <c r="F597">
        <v>606</v>
      </c>
      <c r="G597">
        <v>768</v>
      </c>
      <c r="H597" s="7">
        <v>205000</v>
      </c>
      <c r="I597" t="s">
        <v>311</v>
      </c>
    </row>
    <row r="598" spans="6:9" x14ac:dyDescent="0.2">
      <c r="F598">
        <v>607</v>
      </c>
      <c r="G598">
        <v>1040</v>
      </c>
      <c r="H598" s="7">
        <v>152000</v>
      </c>
      <c r="I598" t="s">
        <v>311</v>
      </c>
    </row>
    <row r="599" spans="6:9" x14ac:dyDescent="0.2">
      <c r="F599">
        <v>608</v>
      </c>
      <c r="G599">
        <v>896</v>
      </c>
      <c r="H599" s="7">
        <v>225000</v>
      </c>
      <c r="I599" t="s">
        <v>311</v>
      </c>
    </row>
    <row r="600" spans="6:9" x14ac:dyDescent="0.2">
      <c r="F600">
        <v>610</v>
      </c>
      <c r="G600">
        <v>1029</v>
      </c>
      <c r="H600" s="7">
        <v>118500</v>
      </c>
      <c r="I600" t="s">
        <v>311</v>
      </c>
    </row>
    <row r="601" spans="6:9" x14ac:dyDescent="0.2">
      <c r="F601">
        <v>611</v>
      </c>
      <c r="G601">
        <v>1440</v>
      </c>
      <c r="H601" s="7">
        <v>313000</v>
      </c>
      <c r="I601" t="s">
        <v>311</v>
      </c>
    </row>
    <row r="602" spans="6:9" x14ac:dyDescent="0.2">
      <c r="F602">
        <v>612</v>
      </c>
      <c r="G602">
        <v>1032</v>
      </c>
      <c r="H602" s="7">
        <v>148000</v>
      </c>
      <c r="I602" t="s">
        <v>311</v>
      </c>
    </row>
    <row r="603" spans="6:9" x14ac:dyDescent="0.2">
      <c r="F603">
        <v>613</v>
      </c>
      <c r="G603">
        <v>1299</v>
      </c>
      <c r="H603" s="7">
        <v>261500</v>
      </c>
      <c r="I603" t="s">
        <v>311</v>
      </c>
    </row>
    <row r="604" spans="6:9" x14ac:dyDescent="0.2">
      <c r="F604">
        <v>614</v>
      </c>
      <c r="G604">
        <v>1120</v>
      </c>
      <c r="H604" s="7">
        <v>147000</v>
      </c>
      <c r="I604" t="s">
        <v>311</v>
      </c>
    </row>
    <row r="605" spans="6:9" x14ac:dyDescent="0.2">
      <c r="F605">
        <v>615</v>
      </c>
      <c r="G605">
        <v>630</v>
      </c>
      <c r="H605" s="7">
        <v>75500</v>
      </c>
      <c r="I605" t="s">
        <v>311</v>
      </c>
    </row>
    <row r="606" spans="6:9" x14ac:dyDescent="0.2">
      <c r="F606">
        <v>616</v>
      </c>
      <c r="G606">
        <v>936</v>
      </c>
      <c r="H606" s="7">
        <v>137500</v>
      </c>
      <c r="I606" t="s">
        <v>311</v>
      </c>
    </row>
    <row r="607" spans="6:9" x14ac:dyDescent="0.2">
      <c r="F607">
        <v>617</v>
      </c>
      <c r="G607">
        <v>783</v>
      </c>
      <c r="H607" s="7">
        <v>183200</v>
      </c>
      <c r="I607" t="s">
        <v>311</v>
      </c>
    </row>
    <row r="608" spans="6:9" x14ac:dyDescent="0.2">
      <c r="F608">
        <v>618</v>
      </c>
      <c r="G608">
        <v>832</v>
      </c>
      <c r="H608" s="7">
        <v>105500</v>
      </c>
      <c r="I608" t="s">
        <v>311</v>
      </c>
    </row>
    <row r="609" spans="6:9" x14ac:dyDescent="0.2">
      <c r="F609">
        <v>619</v>
      </c>
      <c r="G609">
        <v>1822</v>
      </c>
      <c r="H609" s="7">
        <v>314813</v>
      </c>
      <c r="I609" t="s">
        <v>311</v>
      </c>
    </row>
    <row r="610" spans="6:9" x14ac:dyDescent="0.2">
      <c r="F610">
        <v>620</v>
      </c>
      <c r="G610">
        <v>1482</v>
      </c>
      <c r="H610" s="7">
        <v>305000</v>
      </c>
      <c r="I610" t="s">
        <v>311</v>
      </c>
    </row>
    <row r="611" spans="6:9" x14ac:dyDescent="0.2">
      <c r="F611">
        <v>621</v>
      </c>
      <c r="G611">
        <v>864</v>
      </c>
      <c r="H611" s="7">
        <v>67000</v>
      </c>
      <c r="I611" t="s">
        <v>311</v>
      </c>
    </row>
    <row r="612" spans="6:9" x14ac:dyDescent="0.2">
      <c r="F612">
        <v>622</v>
      </c>
      <c r="G612">
        <v>1522</v>
      </c>
      <c r="H612" s="7">
        <v>240000</v>
      </c>
      <c r="I612" t="s">
        <v>311</v>
      </c>
    </row>
    <row r="613" spans="6:9" x14ac:dyDescent="0.2">
      <c r="F613">
        <v>623</v>
      </c>
      <c r="G613">
        <v>980</v>
      </c>
      <c r="H613" s="7">
        <v>135000</v>
      </c>
      <c r="I613" t="s">
        <v>311</v>
      </c>
    </row>
    <row r="614" spans="6:9" x14ac:dyDescent="0.2">
      <c r="F614">
        <v>624</v>
      </c>
      <c r="G614">
        <v>756</v>
      </c>
      <c r="H614" s="7">
        <v>168500</v>
      </c>
      <c r="I614" t="s">
        <v>311</v>
      </c>
    </row>
    <row r="615" spans="6:9" x14ac:dyDescent="0.2">
      <c r="F615">
        <v>625</v>
      </c>
      <c r="G615">
        <v>732</v>
      </c>
      <c r="H615" s="7">
        <v>165150</v>
      </c>
      <c r="I615" t="s">
        <v>311</v>
      </c>
    </row>
    <row r="616" spans="6:9" x14ac:dyDescent="0.2">
      <c r="F616">
        <v>626</v>
      </c>
      <c r="G616">
        <v>1116</v>
      </c>
      <c r="H616" s="7">
        <v>160000</v>
      </c>
      <c r="I616" t="s">
        <v>311</v>
      </c>
    </row>
    <row r="617" spans="6:9" x14ac:dyDescent="0.2">
      <c r="F617">
        <v>627</v>
      </c>
      <c r="G617">
        <v>978</v>
      </c>
      <c r="H617" s="7">
        <v>139900</v>
      </c>
      <c r="I617" t="s">
        <v>311</v>
      </c>
    </row>
    <row r="618" spans="6:9" x14ac:dyDescent="0.2">
      <c r="F618">
        <v>628</v>
      </c>
      <c r="G618">
        <v>1156</v>
      </c>
      <c r="H618" s="7">
        <v>153000</v>
      </c>
      <c r="I618" t="s">
        <v>311</v>
      </c>
    </row>
    <row r="619" spans="6:9" x14ac:dyDescent="0.2">
      <c r="F619">
        <v>629</v>
      </c>
      <c r="G619">
        <v>1040</v>
      </c>
      <c r="H619" s="7">
        <v>135000</v>
      </c>
      <c r="I619" t="s">
        <v>311</v>
      </c>
    </row>
    <row r="620" spans="6:9" x14ac:dyDescent="0.2">
      <c r="F620">
        <v>630</v>
      </c>
      <c r="G620">
        <v>1248</v>
      </c>
      <c r="H620" s="7">
        <v>168500</v>
      </c>
      <c r="I620" t="s">
        <v>311</v>
      </c>
    </row>
    <row r="621" spans="6:9" x14ac:dyDescent="0.2">
      <c r="F621">
        <v>631</v>
      </c>
      <c r="G621">
        <v>636</v>
      </c>
      <c r="H621" s="7">
        <v>124000</v>
      </c>
      <c r="I621" t="s">
        <v>311</v>
      </c>
    </row>
    <row r="622" spans="6:9" x14ac:dyDescent="0.2">
      <c r="F622">
        <v>632</v>
      </c>
      <c r="G622">
        <v>1554</v>
      </c>
      <c r="H622" s="7">
        <v>209500</v>
      </c>
      <c r="I622" t="s">
        <v>311</v>
      </c>
    </row>
    <row r="623" spans="6:9" x14ac:dyDescent="0.2">
      <c r="F623">
        <v>633</v>
      </c>
      <c r="G623">
        <v>1386</v>
      </c>
      <c r="H623" s="7">
        <v>82500</v>
      </c>
      <c r="I623" t="s">
        <v>311</v>
      </c>
    </row>
    <row r="624" spans="6:9" x14ac:dyDescent="0.2">
      <c r="F624">
        <v>634</v>
      </c>
      <c r="G624">
        <v>1056</v>
      </c>
      <c r="H624" s="7">
        <v>139400</v>
      </c>
      <c r="I624" t="s">
        <v>311</v>
      </c>
    </row>
    <row r="625" spans="6:9" x14ac:dyDescent="0.2">
      <c r="F625">
        <v>635</v>
      </c>
      <c r="G625">
        <v>1056</v>
      </c>
      <c r="H625" s="7">
        <v>144000</v>
      </c>
      <c r="I625" t="s">
        <v>311</v>
      </c>
    </row>
    <row r="626" spans="6:9" x14ac:dyDescent="0.2">
      <c r="F626">
        <v>636</v>
      </c>
      <c r="G626">
        <v>1440</v>
      </c>
      <c r="H626" s="7">
        <v>200000</v>
      </c>
      <c r="I626" t="s">
        <v>311</v>
      </c>
    </row>
    <row r="627" spans="6:9" x14ac:dyDescent="0.2">
      <c r="F627">
        <v>637</v>
      </c>
      <c r="G627">
        <v>264</v>
      </c>
      <c r="H627" s="7">
        <v>60000</v>
      </c>
      <c r="I627" t="s">
        <v>311</v>
      </c>
    </row>
    <row r="628" spans="6:9" x14ac:dyDescent="0.2">
      <c r="F628">
        <v>638</v>
      </c>
      <c r="G628">
        <v>811</v>
      </c>
      <c r="H628" s="7">
        <v>93000</v>
      </c>
      <c r="I628" t="s">
        <v>311</v>
      </c>
    </row>
    <row r="629" spans="6:9" x14ac:dyDescent="0.2">
      <c r="F629">
        <v>639</v>
      </c>
      <c r="G629">
        <v>796</v>
      </c>
      <c r="H629" s="7">
        <v>85000</v>
      </c>
      <c r="I629" t="s">
        <v>311</v>
      </c>
    </row>
    <row r="630" spans="6:9" x14ac:dyDescent="0.2">
      <c r="F630">
        <v>640</v>
      </c>
      <c r="G630">
        <v>1520</v>
      </c>
      <c r="H630" s="7">
        <v>264561</v>
      </c>
      <c r="I630" t="s">
        <v>311</v>
      </c>
    </row>
    <row r="631" spans="6:9" x14ac:dyDescent="0.2">
      <c r="F631">
        <v>641</v>
      </c>
      <c r="G631">
        <v>1518</v>
      </c>
      <c r="H631" s="7">
        <v>274000</v>
      </c>
      <c r="I631" t="s">
        <v>311</v>
      </c>
    </row>
    <row r="632" spans="6:9" x14ac:dyDescent="0.2">
      <c r="F632">
        <v>642</v>
      </c>
      <c r="G632">
        <v>1057</v>
      </c>
      <c r="H632" s="7">
        <v>226000</v>
      </c>
      <c r="I632" t="s">
        <v>311</v>
      </c>
    </row>
    <row r="633" spans="6:9" x14ac:dyDescent="0.2">
      <c r="F633">
        <v>644</v>
      </c>
      <c r="G633">
        <v>780</v>
      </c>
      <c r="H633" s="7">
        <v>152000</v>
      </c>
      <c r="I633" t="s">
        <v>311</v>
      </c>
    </row>
    <row r="634" spans="6:9" x14ac:dyDescent="0.2">
      <c r="F634">
        <v>646</v>
      </c>
      <c r="G634">
        <v>981</v>
      </c>
      <c r="H634" s="7">
        <v>143250</v>
      </c>
      <c r="I634" t="s">
        <v>311</v>
      </c>
    </row>
    <row r="635" spans="6:9" x14ac:dyDescent="0.2">
      <c r="F635">
        <v>648</v>
      </c>
      <c r="G635">
        <v>1094</v>
      </c>
      <c r="H635" s="7">
        <v>155000</v>
      </c>
      <c r="I635" t="s">
        <v>311</v>
      </c>
    </row>
    <row r="636" spans="6:9" x14ac:dyDescent="0.2">
      <c r="F636">
        <v>649</v>
      </c>
      <c r="G636">
        <v>756</v>
      </c>
      <c r="H636" s="7">
        <v>155000</v>
      </c>
      <c r="I636" t="s">
        <v>311</v>
      </c>
    </row>
    <row r="637" spans="6:9" x14ac:dyDescent="0.2">
      <c r="F637">
        <v>650</v>
      </c>
      <c r="G637">
        <v>630</v>
      </c>
      <c r="H637" s="7">
        <v>84500</v>
      </c>
      <c r="I637" t="s">
        <v>311</v>
      </c>
    </row>
    <row r="638" spans="6:9" x14ac:dyDescent="0.2">
      <c r="F638">
        <v>651</v>
      </c>
      <c r="G638">
        <v>813</v>
      </c>
      <c r="H638" s="7">
        <v>205950</v>
      </c>
      <c r="I638" t="s">
        <v>311</v>
      </c>
    </row>
    <row r="639" spans="6:9" x14ac:dyDescent="0.2">
      <c r="F639">
        <v>652</v>
      </c>
      <c r="G639">
        <v>755</v>
      </c>
      <c r="H639" s="7">
        <v>108000</v>
      </c>
      <c r="I639" t="s">
        <v>311</v>
      </c>
    </row>
    <row r="640" spans="6:9" x14ac:dyDescent="0.2">
      <c r="F640">
        <v>653</v>
      </c>
      <c r="G640">
        <v>880</v>
      </c>
      <c r="H640" s="7">
        <v>191000</v>
      </c>
      <c r="I640" t="s">
        <v>311</v>
      </c>
    </row>
    <row r="641" spans="6:9" x14ac:dyDescent="0.2">
      <c r="F641">
        <v>654</v>
      </c>
      <c r="G641">
        <v>756</v>
      </c>
      <c r="H641" s="7">
        <v>135000</v>
      </c>
      <c r="I641" t="s">
        <v>311</v>
      </c>
    </row>
    <row r="642" spans="6:9" x14ac:dyDescent="0.2">
      <c r="F642">
        <v>656</v>
      </c>
      <c r="G642">
        <v>525</v>
      </c>
      <c r="H642" s="7">
        <v>88000</v>
      </c>
      <c r="I642" t="s">
        <v>311</v>
      </c>
    </row>
    <row r="643" spans="6:9" x14ac:dyDescent="0.2">
      <c r="F643">
        <v>657</v>
      </c>
      <c r="G643">
        <v>1053</v>
      </c>
      <c r="H643" s="7">
        <v>145500</v>
      </c>
      <c r="I643" t="s">
        <v>311</v>
      </c>
    </row>
    <row r="644" spans="6:9" x14ac:dyDescent="0.2">
      <c r="F644">
        <v>658</v>
      </c>
      <c r="G644">
        <v>776</v>
      </c>
      <c r="H644" s="7">
        <v>149000</v>
      </c>
      <c r="I644" t="s">
        <v>311</v>
      </c>
    </row>
    <row r="645" spans="6:9" x14ac:dyDescent="0.2">
      <c r="F645">
        <v>659</v>
      </c>
      <c r="G645">
        <v>912</v>
      </c>
      <c r="H645" s="7">
        <v>97500</v>
      </c>
      <c r="I645" t="s">
        <v>311</v>
      </c>
    </row>
    <row r="646" spans="6:9" x14ac:dyDescent="0.2">
      <c r="F646">
        <v>660</v>
      </c>
      <c r="G646">
        <v>1486</v>
      </c>
      <c r="H646" s="7">
        <v>167000</v>
      </c>
      <c r="I646" t="s">
        <v>311</v>
      </c>
    </row>
    <row r="647" spans="6:9" x14ac:dyDescent="0.2">
      <c r="F647">
        <v>661</v>
      </c>
      <c r="G647">
        <v>793</v>
      </c>
      <c r="H647" s="7">
        <v>197900</v>
      </c>
      <c r="I647" t="s">
        <v>311</v>
      </c>
    </row>
    <row r="648" spans="6:9" x14ac:dyDescent="0.2">
      <c r="F648">
        <v>663</v>
      </c>
      <c r="G648">
        <v>1392</v>
      </c>
      <c r="H648" s="7">
        <v>110000</v>
      </c>
      <c r="I648" t="s">
        <v>311</v>
      </c>
    </row>
    <row r="649" spans="6:9" x14ac:dyDescent="0.2">
      <c r="F649">
        <v>664</v>
      </c>
      <c r="G649">
        <v>1138</v>
      </c>
      <c r="H649" s="7">
        <v>137500</v>
      </c>
      <c r="I649" t="s">
        <v>311</v>
      </c>
    </row>
    <row r="650" spans="6:9" x14ac:dyDescent="0.2">
      <c r="F650">
        <v>666</v>
      </c>
      <c r="G650">
        <v>1406</v>
      </c>
      <c r="H650" s="7">
        <v>230500</v>
      </c>
      <c r="I650" t="s">
        <v>311</v>
      </c>
    </row>
    <row r="651" spans="6:9" x14ac:dyDescent="0.2">
      <c r="F651">
        <v>667</v>
      </c>
      <c r="G651">
        <v>1021</v>
      </c>
      <c r="H651" s="7">
        <v>129000</v>
      </c>
      <c r="I651" t="s">
        <v>311</v>
      </c>
    </row>
    <row r="652" spans="6:9" x14ac:dyDescent="0.2">
      <c r="F652">
        <v>668</v>
      </c>
      <c r="G652">
        <v>1408</v>
      </c>
      <c r="H652" s="7">
        <v>193500</v>
      </c>
      <c r="I652" t="s">
        <v>311</v>
      </c>
    </row>
    <row r="653" spans="6:9" x14ac:dyDescent="0.2">
      <c r="F653">
        <v>669</v>
      </c>
      <c r="G653">
        <v>1188</v>
      </c>
      <c r="H653" s="7">
        <v>168000</v>
      </c>
      <c r="I653" t="s">
        <v>311</v>
      </c>
    </row>
    <row r="654" spans="6:9" x14ac:dyDescent="0.2">
      <c r="F654">
        <v>670</v>
      </c>
      <c r="G654">
        <v>700</v>
      </c>
      <c r="H654" s="7">
        <v>137500</v>
      </c>
      <c r="I654" t="s">
        <v>311</v>
      </c>
    </row>
    <row r="655" spans="6:9" x14ac:dyDescent="0.2">
      <c r="F655">
        <v>671</v>
      </c>
      <c r="G655">
        <v>738</v>
      </c>
      <c r="H655" s="7">
        <v>173500</v>
      </c>
      <c r="I655" t="s">
        <v>311</v>
      </c>
    </row>
    <row r="656" spans="6:9" x14ac:dyDescent="0.2">
      <c r="F656">
        <v>672</v>
      </c>
      <c r="G656">
        <v>672</v>
      </c>
      <c r="H656" s="7">
        <v>103600</v>
      </c>
      <c r="I656" t="s">
        <v>311</v>
      </c>
    </row>
    <row r="657" spans="6:9" x14ac:dyDescent="0.2">
      <c r="F657">
        <v>673</v>
      </c>
      <c r="G657">
        <v>1208</v>
      </c>
      <c r="H657" s="7">
        <v>165000</v>
      </c>
      <c r="I657" t="s">
        <v>311</v>
      </c>
    </row>
    <row r="658" spans="6:9" x14ac:dyDescent="0.2">
      <c r="F658">
        <v>674</v>
      </c>
      <c r="G658">
        <v>1477</v>
      </c>
      <c r="H658" s="7">
        <v>257500</v>
      </c>
      <c r="I658" t="s">
        <v>311</v>
      </c>
    </row>
    <row r="659" spans="6:9" x14ac:dyDescent="0.2">
      <c r="F659">
        <v>675</v>
      </c>
      <c r="G659">
        <v>1136</v>
      </c>
      <c r="H659" s="7">
        <v>140000</v>
      </c>
      <c r="I659" t="s">
        <v>311</v>
      </c>
    </row>
    <row r="660" spans="6:9" x14ac:dyDescent="0.2">
      <c r="F660">
        <v>676</v>
      </c>
      <c r="G660">
        <v>855</v>
      </c>
      <c r="H660" s="7">
        <v>148500</v>
      </c>
      <c r="I660" t="s">
        <v>311</v>
      </c>
    </row>
    <row r="661" spans="6:9" x14ac:dyDescent="0.2">
      <c r="F661">
        <v>677</v>
      </c>
      <c r="G661">
        <v>1095</v>
      </c>
      <c r="H661" s="7">
        <v>87000</v>
      </c>
      <c r="I661" t="s">
        <v>311</v>
      </c>
    </row>
    <row r="662" spans="6:9" x14ac:dyDescent="0.2">
      <c r="F662">
        <v>678</v>
      </c>
      <c r="G662">
        <v>768</v>
      </c>
      <c r="H662" s="7">
        <v>109500</v>
      </c>
      <c r="I662" t="s">
        <v>311</v>
      </c>
    </row>
    <row r="663" spans="6:9" x14ac:dyDescent="0.2">
      <c r="F663">
        <v>680</v>
      </c>
      <c r="G663">
        <v>988</v>
      </c>
      <c r="H663" s="7">
        <v>128500</v>
      </c>
      <c r="I663" t="s">
        <v>311</v>
      </c>
    </row>
    <row r="664" spans="6:9" x14ac:dyDescent="0.2">
      <c r="F664">
        <v>681</v>
      </c>
      <c r="G664">
        <v>923</v>
      </c>
      <c r="H664" s="7">
        <v>143000</v>
      </c>
      <c r="I664" t="s">
        <v>311</v>
      </c>
    </row>
    <row r="665" spans="6:9" x14ac:dyDescent="0.2">
      <c r="F665">
        <v>682</v>
      </c>
      <c r="G665">
        <v>793</v>
      </c>
      <c r="H665" s="7">
        <v>159434</v>
      </c>
      <c r="I665" t="s">
        <v>311</v>
      </c>
    </row>
    <row r="666" spans="6:9" x14ac:dyDescent="0.2">
      <c r="F666">
        <v>683</v>
      </c>
      <c r="G666">
        <v>1291</v>
      </c>
      <c r="H666" s="7">
        <v>173000</v>
      </c>
      <c r="I666" t="s">
        <v>311</v>
      </c>
    </row>
    <row r="667" spans="6:9" x14ac:dyDescent="0.2">
      <c r="F667">
        <v>684</v>
      </c>
      <c r="G667">
        <v>1626</v>
      </c>
      <c r="H667" s="7">
        <v>285000</v>
      </c>
      <c r="I667" t="s">
        <v>311</v>
      </c>
    </row>
    <row r="668" spans="6:9" x14ac:dyDescent="0.2">
      <c r="F668">
        <v>685</v>
      </c>
      <c r="G668">
        <v>1195</v>
      </c>
      <c r="H668" s="7">
        <v>221000</v>
      </c>
      <c r="I668" t="s">
        <v>311</v>
      </c>
    </row>
    <row r="669" spans="6:9" x14ac:dyDescent="0.2">
      <c r="F669">
        <v>686</v>
      </c>
      <c r="G669">
        <v>1190</v>
      </c>
      <c r="H669" s="7">
        <v>207500</v>
      </c>
      <c r="I669" t="s">
        <v>311</v>
      </c>
    </row>
    <row r="670" spans="6:9" x14ac:dyDescent="0.2">
      <c r="F670">
        <v>687</v>
      </c>
      <c r="G670">
        <v>874</v>
      </c>
      <c r="H670" s="7">
        <v>227875</v>
      </c>
      <c r="I670" t="s">
        <v>311</v>
      </c>
    </row>
    <row r="671" spans="6:9" x14ac:dyDescent="0.2">
      <c r="F671">
        <v>688</v>
      </c>
      <c r="G671">
        <v>551</v>
      </c>
      <c r="H671" s="7">
        <v>148800</v>
      </c>
      <c r="I671" t="s">
        <v>311</v>
      </c>
    </row>
    <row r="672" spans="6:9" x14ac:dyDescent="0.2">
      <c r="F672">
        <v>690</v>
      </c>
      <c r="G672">
        <v>1362</v>
      </c>
      <c r="H672" s="7">
        <v>194700</v>
      </c>
      <c r="I672" t="s">
        <v>311</v>
      </c>
    </row>
    <row r="673" spans="6:9" x14ac:dyDescent="0.2">
      <c r="F673">
        <v>691</v>
      </c>
      <c r="G673">
        <v>848</v>
      </c>
      <c r="H673" s="7">
        <v>141000</v>
      </c>
      <c r="I673" t="s">
        <v>311</v>
      </c>
    </row>
    <row r="674" spans="6:9" x14ac:dyDescent="0.2">
      <c r="F674">
        <v>693</v>
      </c>
      <c r="G674">
        <v>1210</v>
      </c>
      <c r="H674" s="7">
        <v>335000</v>
      </c>
      <c r="I674" t="s">
        <v>311</v>
      </c>
    </row>
    <row r="675" spans="6:9" x14ac:dyDescent="0.2">
      <c r="F675">
        <v>694</v>
      </c>
      <c r="G675">
        <v>1073</v>
      </c>
      <c r="H675" s="7">
        <v>108480</v>
      </c>
      <c r="I675" t="s">
        <v>311</v>
      </c>
    </row>
    <row r="676" spans="6:9" x14ac:dyDescent="0.2">
      <c r="F676">
        <v>695</v>
      </c>
      <c r="G676">
        <v>927</v>
      </c>
      <c r="H676" s="7">
        <v>141500</v>
      </c>
      <c r="I676" t="s">
        <v>311</v>
      </c>
    </row>
    <row r="677" spans="6:9" x14ac:dyDescent="0.2">
      <c r="F677">
        <v>696</v>
      </c>
      <c r="G677">
        <v>1112</v>
      </c>
      <c r="H677" s="7">
        <v>176000</v>
      </c>
      <c r="I677" t="s">
        <v>311</v>
      </c>
    </row>
    <row r="678" spans="6:9" x14ac:dyDescent="0.2">
      <c r="F678">
        <v>697</v>
      </c>
      <c r="G678">
        <v>616</v>
      </c>
      <c r="H678" s="7">
        <v>89000</v>
      </c>
      <c r="I678" t="s">
        <v>311</v>
      </c>
    </row>
    <row r="679" spans="6:9" x14ac:dyDescent="0.2">
      <c r="F679">
        <v>698</v>
      </c>
      <c r="G679">
        <v>980</v>
      </c>
      <c r="H679" s="7">
        <v>123500</v>
      </c>
      <c r="I679" t="s">
        <v>311</v>
      </c>
    </row>
    <row r="680" spans="6:9" x14ac:dyDescent="0.2">
      <c r="F680">
        <v>699</v>
      </c>
      <c r="G680">
        <v>894</v>
      </c>
      <c r="H680" s="7">
        <v>138500</v>
      </c>
      <c r="I680" t="s">
        <v>311</v>
      </c>
    </row>
    <row r="681" spans="6:9" x14ac:dyDescent="0.2">
      <c r="F681">
        <v>700</v>
      </c>
      <c r="G681">
        <v>1391</v>
      </c>
      <c r="H681" s="7">
        <v>196000</v>
      </c>
      <c r="I681" t="s">
        <v>311</v>
      </c>
    </row>
    <row r="682" spans="6:9" x14ac:dyDescent="0.2">
      <c r="F682">
        <v>701</v>
      </c>
      <c r="G682">
        <v>1800</v>
      </c>
      <c r="H682" s="7">
        <v>312500</v>
      </c>
      <c r="I682" t="s">
        <v>311</v>
      </c>
    </row>
    <row r="683" spans="6:9" x14ac:dyDescent="0.2">
      <c r="F683">
        <v>702</v>
      </c>
      <c r="G683">
        <v>1164</v>
      </c>
      <c r="H683" s="7">
        <v>140000</v>
      </c>
      <c r="I683" t="s">
        <v>311</v>
      </c>
    </row>
    <row r="684" spans="6:9" x14ac:dyDescent="0.2">
      <c r="F684">
        <v>704</v>
      </c>
      <c r="G684">
        <v>360</v>
      </c>
      <c r="H684" s="7">
        <v>140000</v>
      </c>
      <c r="I684" t="s">
        <v>311</v>
      </c>
    </row>
    <row r="685" spans="6:9" x14ac:dyDescent="0.2">
      <c r="F685">
        <v>705</v>
      </c>
      <c r="G685">
        <v>1473</v>
      </c>
      <c r="H685" s="7">
        <v>213000</v>
      </c>
      <c r="I685" t="s">
        <v>311</v>
      </c>
    </row>
    <row r="686" spans="6:9" x14ac:dyDescent="0.2">
      <c r="F686">
        <v>707</v>
      </c>
      <c r="G686">
        <v>1643</v>
      </c>
      <c r="H686" s="7">
        <v>302000</v>
      </c>
      <c r="I686" t="s">
        <v>311</v>
      </c>
    </row>
    <row r="687" spans="6:9" x14ac:dyDescent="0.2">
      <c r="F687">
        <v>708</v>
      </c>
      <c r="G687">
        <v>1324</v>
      </c>
      <c r="H687" s="7">
        <v>254000</v>
      </c>
      <c r="I687" t="s">
        <v>311</v>
      </c>
    </row>
    <row r="688" spans="6:9" x14ac:dyDescent="0.2">
      <c r="F688">
        <v>709</v>
      </c>
      <c r="G688">
        <v>728</v>
      </c>
      <c r="H688" s="7">
        <v>179540</v>
      </c>
      <c r="I688" t="s">
        <v>311</v>
      </c>
    </row>
    <row r="689" spans="6:9" x14ac:dyDescent="0.2">
      <c r="F689">
        <v>710</v>
      </c>
      <c r="G689">
        <v>876</v>
      </c>
      <c r="H689" s="7">
        <v>109900</v>
      </c>
      <c r="I689" t="s">
        <v>311</v>
      </c>
    </row>
    <row r="690" spans="6:9" x14ac:dyDescent="0.2">
      <c r="F690">
        <v>711</v>
      </c>
      <c r="G690">
        <v>270</v>
      </c>
      <c r="H690" s="7">
        <v>52000</v>
      </c>
      <c r="I690" t="s">
        <v>311</v>
      </c>
    </row>
    <row r="691" spans="6:9" x14ac:dyDescent="0.2">
      <c r="F691">
        <v>712</v>
      </c>
      <c r="G691">
        <v>859</v>
      </c>
      <c r="H691" s="7">
        <v>102776</v>
      </c>
      <c r="I691" t="s">
        <v>311</v>
      </c>
    </row>
    <row r="692" spans="6:9" x14ac:dyDescent="0.2">
      <c r="F692">
        <v>713</v>
      </c>
      <c r="G692">
        <v>1228</v>
      </c>
      <c r="H692" s="7">
        <v>189000</v>
      </c>
      <c r="I692" t="s">
        <v>311</v>
      </c>
    </row>
    <row r="693" spans="6:9" x14ac:dyDescent="0.2">
      <c r="F693">
        <v>714</v>
      </c>
      <c r="G693">
        <v>960</v>
      </c>
      <c r="H693" s="7">
        <v>129000</v>
      </c>
      <c r="I693" t="s">
        <v>311</v>
      </c>
    </row>
    <row r="694" spans="6:9" x14ac:dyDescent="0.2">
      <c r="F694">
        <v>715</v>
      </c>
      <c r="G694">
        <v>725</v>
      </c>
      <c r="H694" s="7">
        <v>130500</v>
      </c>
      <c r="I694" t="s">
        <v>311</v>
      </c>
    </row>
    <row r="695" spans="6:9" x14ac:dyDescent="0.2">
      <c r="F695">
        <v>716</v>
      </c>
      <c r="G695">
        <v>1064</v>
      </c>
      <c r="H695" s="7">
        <v>165000</v>
      </c>
      <c r="I695" t="s">
        <v>311</v>
      </c>
    </row>
    <row r="696" spans="6:9" x14ac:dyDescent="0.2">
      <c r="F696">
        <v>717</v>
      </c>
      <c r="G696">
        <v>718</v>
      </c>
      <c r="H696" s="7">
        <v>159500</v>
      </c>
      <c r="I696" t="s">
        <v>311</v>
      </c>
    </row>
    <row r="697" spans="6:9" x14ac:dyDescent="0.2">
      <c r="F697">
        <v>718</v>
      </c>
      <c r="G697">
        <v>1176</v>
      </c>
      <c r="H697" s="7">
        <v>157000</v>
      </c>
      <c r="I697" t="s">
        <v>311</v>
      </c>
    </row>
    <row r="698" spans="6:9" x14ac:dyDescent="0.2">
      <c r="F698">
        <v>720</v>
      </c>
      <c r="G698">
        <v>971</v>
      </c>
      <c r="H698" s="7">
        <v>128500</v>
      </c>
      <c r="I698" t="s">
        <v>311</v>
      </c>
    </row>
    <row r="699" spans="6:9" x14ac:dyDescent="0.2">
      <c r="F699">
        <v>721</v>
      </c>
      <c r="G699">
        <v>1742</v>
      </c>
      <c r="H699" s="7">
        <v>275000</v>
      </c>
      <c r="I699" t="s">
        <v>311</v>
      </c>
    </row>
    <row r="700" spans="6:9" x14ac:dyDescent="0.2">
      <c r="F700">
        <v>722</v>
      </c>
      <c r="G700">
        <v>848</v>
      </c>
      <c r="H700" s="7">
        <v>143000</v>
      </c>
      <c r="I700" t="s">
        <v>311</v>
      </c>
    </row>
    <row r="701" spans="6:9" x14ac:dyDescent="0.2">
      <c r="F701">
        <v>723</v>
      </c>
      <c r="G701">
        <v>864</v>
      </c>
      <c r="H701" s="7">
        <v>124500</v>
      </c>
      <c r="I701" t="s">
        <v>311</v>
      </c>
    </row>
    <row r="702" spans="6:9" x14ac:dyDescent="0.2">
      <c r="F702">
        <v>724</v>
      </c>
      <c r="G702">
        <v>941</v>
      </c>
      <c r="H702" s="7">
        <v>135000</v>
      </c>
      <c r="I702" t="s">
        <v>311</v>
      </c>
    </row>
    <row r="703" spans="6:9" x14ac:dyDescent="0.2">
      <c r="F703">
        <v>725</v>
      </c>
      <c r="G703">
        <v>1698</v>
      </c>
      <c r="H703" s="7">
        <v>320000</v>
      </c>
      <c r="I703" t="s">
        <v>311</v>
      </c>
    </row>
    <row r="704" spans="6:9" x14ac:dyDescent="0.2">
      <c r="F704">
        <v>726</v>
      </c>
      <c r="G704">
        <v>864</v>
      </c>
      <c r="H704" s="7">
        <v>120500</v>
      </c>
      <c r="I704" t="s">
        <v>311</v>
      </c>
    </row>
    <row r="705" spans="6:9" x14ac:dyDescent="0.2">
      <c r="F705">
        <v>727</v>
      </c>
      <c r="G705">
        <v>880</v>
      </c>
      <c r="H705" s="7">
        <v>222000</v>
      </c>
      <c r="I705" t="s">
        <v>311</v>
      </c>
    </row>
    <row r="706" spans="6:9" x14ac:dyDescent="0.2">
      <c r="F706">
        <v>728</v>
      </c>
      <c r="G706">
        <v>1232</v>
      </c>
      <c r="H706" s="7">
        <v>194500</v>
      </c>
      <c r="I706" t="s">
        <v>311</v>
      </c>
    </row>
    <row r="707" spans="6:9" x14ac:dyDescent="0.2">
      <c r="F707">
        <v>729</v>
      </c>
      <c r="G707">
        <v>1584</v>
      </c>
      <c r="H707" s="7">
        <v>110000</v>
      </c>
      <c r="I707" t="s">
        <v>311</v>
      </c>
    </row>
    <row r="708" spans="6:9" x14ac:dyDescent="0.2">
      <c r="F708">
        <v>730</v>
      </c>
      <c r="G708">
        <v>780</v>
      </c>
      <c r="H708" s="7">
        <v>103000</v>
      </c>
      <c r="I708" t="s">
        <v>311</v>
      </c>
    </row>
    <row r="709" spans="6:9" x14ac:dyDescent="0.2">
      <c r="F709">
        <v>731</v>
      </c>
      <c r="G709">
        <v>1595</v>
      </c>
      <c r="H709" s="7">
        <v>236500</v>
      </c>
      <c r="I709" t="s">
        <v>311</v>
      </c>
    </row>
    <row r="710" spans="6:9" x14ac:dyDescent="0.2">
      <c r="F710">
        <v>732</v>
      </c>
      <c r="G710">
        <v>868</v>
      </c>
      <c r="H710" s="7">
        <v>187500</v>
      </c>
      <c r="I710" t="s">
        <v>311</v>
      </c>
    </row>
    <row r="711" spans="6:9" x14ac:dyDescent="0.2">
      <c r="F711">
        <v>733</v>
      </c>
      <c r="G711">
        <v>1153</v>
      </c>
      <c r="H711" s="7">
        <v>222500</v>
      </c>
      <c r="I711" t="s">
        <v>311</v>
      </c>
    </row>
    <row r="712" spans="6:9" x14ac:dyDescent="0.2">
      <c r="F712">
        <v>734</v>
      </c>
      <c r="G712">
        <v>864</v>
      </c>
      <c r="H712" s="7">
        <v>131400</v>
      </c>
      <c r="I712" t="s">
        <v>311</v>
      </c>
    </row>
    <row r="713" spans="6:9" x14ac:dyDescent="0.2">
      <c r="F713">
        <v>735</v>
      </c>
      <c r="G713">
        <v>948</v>
      </c>
      <c r="H713" s="7">
        <v>108000</v>
      </c>
      <c r="I713" t="s">
        <v>311</v>
      </c>
    </row>
    <row r="714" spans="6:9" x14ac:dyDescent="0.2">
      <c r="F714">
        <v>736</v>
      </c>
      <c r="G714">
        <v>880</v>
      </c>
      <c r="H714" s="7">
        <v>163000</v>
      </c>
      <c r="I714" t="s">
        <v>311</v>
      </c>
    </row>
    <row r="715" spans="6:9" x14ac:dyDescent="0.2">
      <c r="F715">
        <v>738</v>
      </c>
      <c r="G715">
        <v>893</v>
      </c>
      <c r="H715" s="7">
        <v>239900</v>
      </c>
      <c r="I715" t="s">
        <v>311</v>
      </c>
    </row>
    <row r="716" spans="6:9" x14ac:dyDescent="0.2">
      <c r="F716">
        <v>739</v>
      </c>
      <c r="G716">
        <v>1200</v>
      </c>
      <c r="H716" s="7">
        <v>179000</v>
      </c>
      <c r="I716" t="s">
        <v>311</v>
      </c>
    </row>
    <row r="717" spans="6:9" x14ac:dyDescent="0.2">
      <c r="F717">
        <v>740</v>
      </c>
      <c r="G717">
        <v>864</v>
      </c>
      <c r="H717" s="7">
        <v>190000</v>
      </c>
      <c r="I717" t="s">
        <v>311</v>
      </c>
    </row>
    <row r="718" spans="6:9" x14ac:dyDescent="0.2">
      <c r="F718">
        <v>741</v>
      </c>
      <c r="G718">
        <v>264</v>
      </c>
      <c r="H718" s="7">
        <v>132000</v>
      </c>
      <c r="I718" t="s">
        <v>311</v>
      </c>
    </row>
    <row r="719" spans="6:9" x14ac:dyDescent="0.2">
      <c r="F719">
        <v>742</v>
      </c>
      <c r="G719">
        <v>912</v>
      </c>
      <c r="H719" s="7">
        <v>142000</v>
      </c>
      <c r="I719" t="s">
        <v>311</v>
      </c>
    </row>
    <row r="720" spans="6:9" x14ac:dyDescent="0.2">
      <c r="F720">
        <v>743</v>
      </c>
      <c r="G720">
        <v>1349</v>
      </c>
      <c r="H720" s="7">
        <v>179000</v>
      </c>
      <c r="I720" t="s">
        <v>311</v>
      </c>
    </row>
    <row r="721" spans="6:9" x14ac:dyDescent="0.2">
      <c r="F721">
        <v>744</v>
      </c>
      <c r="G721">
        <v>520</v>
      </c>
      <c r="H721" s="7">
        <v>175000</v>
      </c>
      <c r="I721" t="s">
        <v>311</v>
      </c>
    </row>
    <row r="722" spans="6:9" x14ac:dyDescent="0.2">
      <c r="F722">
        <v>745</v>
      </c>
      <c r="G722">
        <v>1337</v>
      </c>
      <c r="H722" s="7">
        <v>180000</v>
      </c>
      <c r="I722" t="s">
        <v>311</v>
      </c>
    </row>
    <row r="723" spans="6:9" x14ac:dyDescent="0.2">
      <c r="F723">
        <v>746</v>
      </c>
      <c r="G723">
        <v>1142</v>
      </c>
      <c r="H723" s="7">
        <v>299800</v>
      </c>
      <c r="I723" t="s">
        <v>311</v>
      </c>
    </row>
    <row r="724" spans="6:9" x14ac:dyDescent="0.2">
      <c r="F724">
        <v>747</v>
      </c>
      <c r="G724">
        <v>952</v>
      </c>
      <c r="H724" s="7">
        <v>236000</v>
      </c>
      <c r="I724" t="s">
        <v>311</v>
      </c>
    </row>
    <row r="725" spans="6:9" x14ac:dyDescent="0.2">
      <c r="F725">
        <v>748</v>
      </c>
      <c r="G725">
        <v>1240</v>
      </c>
      <c r="H725" s="7">
        <v>265979</v>
      </c>
      <c r="I725" t="s">
        <v>311</v>
      </c>
    </row>
    <row r="726" spans="6:9" x14ac:dyDescent="0.2">
      <c r="F726">
        <v>749</v>
      </c>
      <c r="G726">
        <v>1720</v>
      </c>
      <c r="H726" s="7">
        <v>260400</v>
      </c>
      <c r="I726" t="s">
        <v>311</v>
      </c>
    </row>
    <row r="727" spans="6:9" x14ac:dyDescent="0.2">
      <c r="F727">
        <v>751</v>
      </c>
      <c r="G727">
        <v>576</v>
      </c>
      <c r="H727" s="7">
        <v>96500</v>
      </c>
      <c r="I727" t="s">
        <v>311</v>
      </c>
    </row>
    <row r="728" spans="6:9" x14ac:dyDescent="0.2">
      <c r="F728">
        <v>752</v>
      </c>
      <c r="G728">
        <v>660</v>
      </c>
      <c r="H728" s="7">
        <v>162000</v>
      </c>
      <c r="I728" t="s">
        <v>311</v>
      </c>
    </row>
    <row r="729" spans="6:9" x14ac:dyDescent="0.2">
      <c r="F729">
        <v>753</v>
      </c>
      <c r="G729">
        <v>1479</v>
      </c>
      <c r="H729" s="7">
        <v>217000</v>
      </c>
      <c r="I729" t="s">
        <v>311</v>
      </c>
    </row>
    <row r="730" spans="6:9" x14ac:dyDescent="0.2">
      <c r="F730">
        <v>754</v>
      </c>
      <c r="G730">
        <v>1030</v>
      </c>
      <c r="H730" s="7">
        <v>275500</v>
      </c>
      <c r="I730" t="s">
        <v>311</v>
      </c>
    </row>
    <row r="731" spans="6:9" x14ac:dyDescent="0.2">
      <c r="F731">
        <v>755</v>
      </c>
      <c r="G731">
        <v>1026</v>
      </c>
      <c r="H731" s="7">
        <v>156000</v>
      </c>
      <c r="I731" t="s">
        <v>311</v>
      </c>
    </row>
    <row r="732" spans="6:9" x14ac:dyDescent="0.2">
      <c r="F732">
        <v>756</v>
      </c>
      <c r="G732">
        <v>729</v>
      </c>
      <c r="H732" s="7">
        <v>172500</v>
      </c>
      <c r="I732" t="s">
        <v>311</v>
      </c>
    </row>
    <row r="733" spans="6:9" x14ac:dyDescent="0.2">
      <c r="F733">
        <v>757</v>
      </c>
      <c r="G733">
        <v>866</v>
      </c>
      <c r="H733" s="7">
        <v>212000</v>
      </c>
      <c r="I733" t="s">
        <v>311</v>
      </c>
    </row>
    <row r="734" spans="6:9" x14ac:dyDescent="0.2">
      <c r="F734">
        <v>758</v>
      </c>
      <c r="G734">
        <v>672</v>
      </c>
      <c r="H734" s="7">
        <v>158900</v>
      </c>
      <c r="I734" t="s">
        <v>311</v>
      </c>
    </row>
    <row r="735" spans="6:9" x14ac:dyDescent="0.2">
      <c r="F735">
        <v>759</v>
      </c>
      <c r="G735">
        <v>744</v>
      </c>
      <c r="H735" s="7">
        <v>179400</v>
      </c>
      <c r="I735" t="s">
        <v>311</v>
      </c>
    </row>
    <row r="736" spans="6:9" x14ac:dyDescent="0.2">
      <c r="F736">
        <v>760</v>
      </c>
      <c r="G736">
        <v>1318</v>
      </c>
      <c r="H736" s="7">
        <v>290000</v>
      </c>
      <c r="I736" t="s">
        <v>311</v>
      </c>
    </row>
    <row r="737" spans="6:9" x14ac:dyDescent="0.2">
      <c r="F737">
        <v>761</v>
      </c>
      <c r="G737">
        <v>864</v>
      </c>
      <c r="H737" s="7">
        <v>127500</v>
      </c>
      <c r="I737" t="s">
        <v>311</v>
      </c>
    </row>
    <row r="738" spans="6:9" x14ac:dyDescent="0.2">
      <c r="F738">
        <v>762</v>
      </c>
      <c r="G738">
        <v>1145</v>
      </c>
      <c r="H738" s="7">
        <v>100000</v>
      </c>
      <c r="I738" t="s">
        <v>311</v>
      </c>
    </row>
    <row r="739" spans="6:9" x14ac:dyDescent="0.2">
      <c r="F739">
        <v>763</v>
      </c>
      <c r="G739">
        <v>756</v>
      </c>
      <c r="H739" s="7">
        <v>215200</v>
      </c>
      <c r="I739" t="s">
        <v>311</v>
      </c>
    </row>
    <row r="740" spans="6:9" x14ac:dyDescent="0.2">
      <c r="F740">
        <v>764</v>
      </c>
      <c r="G740">
        <v>1252</v>
      </c>
      <c r="H740" s="7">
        <v>337000</v>
      </c>
      <c r="I740" t="s">
        <v>311</v>
      </c>
    </row>
    <row r="741" spans="6:9" x14ac:dyDescent="0.2">
      <c r="F741">
        <v>765</v>
      </c>
      <c r="G741">
        <v>1494</v>
      </c>
      <c r="H741" s="7">
        <v>270000</v>
      </c>
      <c r="I741" t="s">
        <v>311</v>
      </c>
    </row>
    <row r="742" spans="6:9" x14ac:dyDescent="0.2">
      <c r="F742">
        <v>766</v>
      </c>
      <c r="G742">
        <v>1498</v>
      </c>
      <c r="H742" s="7">
        <v>264132</v>
      </c>
      <c r="I742" t="s">
        <v>311</v>
      </c>
    </row>
    <row r="743" spans="6:9" x14ac:dyDescent="0.2">
      <c r="F743">
        <v>767</v>
      </c>
      <c r="G743">
        <v>980</v>
      </c>
      <c r="H743" s="7">
        <v>196500</v>
      </c>
      <c r="I743" t="s">
        <v>311</v>
      </c>
    </row>
    <row r="744" spans="6:9" x14ac:dyDescent="0.2">
      <c r="F744">
        <v>768</v>
      </c>
      <c r="G744">
        <v>983</v>
      </c>
      <c r="H744" s="7">
        <v>160000</v>
      </c>
      <c r="I744" t="s">
        <v>311</v>
      </c>
    </row>
    <row r="745" spans="6:9" x14ac:dyDescent="0.2">
      <c r="F745">
        <v>769</v>
      </c>
      <c r="G745">
        <v>1860</v>
      </c>
      <c r="H745" s="7">
        <v>216837</v>
      </c>
      <c r="I745" t="s">
        <v>311</v>
      </c>
    </row>
    <row r="746" spans="6:9" x14ac:dyDescent="0.2">
      <c r="F746">
        <v>771</v>
      </c>
      <c r="G746">
        <v>858</v>
      </c>
      <c r="H746" s="7">
        <v>134900</v>
      </c>
      <c r="I746" t="s">
        <v>311</v>
      </c>
    </row>
    <row r="747" spans="6:9" x14ac:dyDescent="0.2">
      <c r="F747">
        <v>772</v>
      </c>
      <c r="G747">
        <v>836</v>
      </c>
      <c r="H747" s="7">
        <v>102000</v>
      </c>
      <c r="I747" t="s">
        <v>311</v>
      </c>
    </row>
    <row r="748" spans="6:9" x14ac:dyDescent="0.2">
      <c r="F748">
        <v>773</v>
      </c>
      <c r="G748">
        <v>1029</v>
      </c>
      <c r="H748" s="7">
        <v>107000</v>
      </c>
      <c r="I748" t="s">
        <v>311</v>
      </c>
    </row>
    <row r="749" spans="6:9" x14ac:dyDescent="0.2">
      <c r="F749">
        <v>774</v>
      </c>
      <c r="G749">
        <v>912</v>
      </c>
      <c r="H749" s="7">
        <v>114500</v>
      </c>
      <c r="I749" t="s">
        <v>311</v>
      </c>
    </row>
    <row r="750" spans="6:9" x14ac:dyDescent="0.2">
      <c r="F750">
        <v>776</v>
      </c>
      <c r="G750">
        <v>1204</v>
      </c>
      <c r="H750" s="7">
        <v>162000</v>
      </c>
      <c r="I750" t="s">
        <v>311</v>
      </c>
    </row>
    <row r="751" spans="6:9" x14ac:dyDescent="0.2">
      <c r="F751">
        <v>777</v>
      </c>
      <c r="G751">
        <v>1614</v>
      </c>
      <c r="H751" s="7">
        <v>221500</v>
      </c>
      <c r="I751" t="s">
        <v>311</v>
      </c>
    </row>
    <row r="752" spans="6:9" x14ac:dyDescent="0.2">
      <c r="F752">
        <v>778</v>
      </c>
      <c r="G752">
        <v>864</v>
      </c>
      <c r="H752" s="7">
        <v>142500</v>
      </c>
      <c r="I752" t="s">
        <v>311</v>
      </c>
    </row>
    <row r="753" spans="6:9" x14ac:dyDescent="0.2">
      <c r="F753">
        <v>780</v>
      </c>
      <c r="G753">
        <v>975</v>
      </c>
      <c r="H753" s="7">
        <v>135000</v>
      </c>
      <c r="I753" t="s">
        <v>311</v>
      </c>
    </row>
    <row r="754" spans="6:9" x14ac:dyDescent="0.2">
      <c r="F754">
        <v>781</v>
      </c>
      <c r="G754">
        <v>1237</v>
      </c>
      <c r="H754" s="7">
        <v>176000</v>
      </c>
      <c r="I754" t="s">
        <v>311</v>
      </c>
    </row>
    <row r="755" spans="6:9" x14ac:dyDescent="0.2">
      <c r="F755">
        <v>782</v>
      </c>
      <c r="G755">
        <v>761</v>
      </c>
      <c r="H755" s="7">
        <v>175900</v>
      </c>
      <c r="I755" t="s">
        <v>311</v>
      </c>
    </row>
    <row r="756" spans="6:9" x14ac:dyDescent="0.2">
      <c r="F756">
        <v>783</v>
      </c>
      <c r="G756">
        <v>1413</v>
      </c>
      <c r="H756" s="7">
        <v>187100</v>
      </c>
      <c r="I756" t="s">
        <v>311</v>
      </c>
    </row>
    <row r="757" spans="6:9" x14ac:dyDescent="0.2">
      <c r="F757">
        <v>784</v>
      </c>
      <c r="G757">
        <v>1097</v>
      </c>
      <c r="H757" s="7">
        <v>165500</v>
      </c>
      <c r="I757" t="s">
        <v>311</v>
      </c>
    </row>
    <row r="758" spans="6:9" x14ac:dyDescent="0.2">
      <c r="F758">
        <v>785</v>
      </c>
      <c r="G758">
        <v>742</v>
      </c>
      <c r="H758" s="7">
        <v>128000</v>
      </c>
      <c r="I758" t="s">
        <v>311</v>
      </c>
    </row>
    <row r="759" spans="6:9" x14ac:dyDescent="0.2">
      <c r="F759">
        <v>786</v>
      </c>
      <c r="G759">
        <v>1372</v>
      </c>
      <c r="H759" s="7">
        <v>161500</v>
      </c>
      <c r="I759" t="s">
        <v>311</v>
      </c>
    </row>
    <row r="760" spans="6:9" x14ac:dyDescent="0.2">
      <c r="F760">
        <v>787</v>
      </c>
      <c r="G760">
        <v>686</v>
      </c>
      <c r="H760" s="7">
        <v>139000</v>
      </c>
      <c r="I760" t="s">
        <v>311</v>
      </c>
    </row>
    <row r="761" spans="6:9" x14ac:dyDescent="0.2">
      <c r="F761">
        <v>788</v>
      </c>
      <c r="G761">
        <v>956</v>
      </c>
      <c r="H761" s="7">
        <v>233000</v>
      </c>
      <c r="I761" t="s">
        <v>311</v>
      </c>
    </row>
    <row r="762" spans="6:9" x14ac:dyDescent="0.2">
      <c r="F762">
        <v>789</v>
      </c>
      <c r="G762">
        <v>901</v>
      </c>
      <c r="H762" s="7">
        <v>107900</v>
      </c>
      <c r="I762" t="s">
        <v>311</v>
      </c>
    </row>
    <row r="763" spans="6:9" x14ac:dyDescent="0.2">
      <c r="F763">
        <v>790</v>
      </c>
      <c r="G763">
        <v>832</v>
      </c>
      <c r="H763" s="7">
        <v>187500</v>
      </c>
      <c r="I763" t="s">
        <v>311</v>
      </c>
    </row>
    <row r="764" spans="6:9" x14ac:dyDescent="0.2">
      <c r="F764">
        <v>791</v>
      </c>
      <c r="G764">
        <v>1145</v>
      </c>
      <c r="H764" s="7">
        <v>160200</v>
      </c>
      <c r="I764" t="s">
        <v>311</v>
      </c>
    </row>
    <row r="765" spans="6:9" x14ac:dyDescent="0.2">
      <c r="F765">
        <v>792</v>
      </c>
      <c r="G765">
        <v>1029</v>
      </c>
      <c r="H765" s="7">
        <v>146800</v>
      </c>
      <c r="I765" t="s">
        <v>311</v>
      </c>
    </row>
    <row r="766" spans="6:9" x14ac:dyDescent="0.2">
      <c r="F766">
        <v>793</v>
      </c>
      <c r="G766">
        <v>1117</v>
      </c>
      <c r="H766" s="7">
        <v>269790</v>
      </c>
      <c r="I766" t="s">
        <v>311</v>
      </c>
    </row>
    <row r="767" spans="6:9" x14ac:dyDescent="0.2">
      <c r="F767">
        <v>794</v>
      </c>
      <c r="G767">
        <v>1496</v>
      </c>
      <c r="H767" s="7">
        <v>225000</v>
      </c>
      <c r="I767" t="s">
        <v>311</v>
      </c>
    </row>
    <row r="768" spans="6:9" x14ac:dyDescent="0.2">
      <c r="F768">
        <v>795</v>
      </c>
      <c r="G768">
        <v>712</v>
      </c>
      <c r="H768" s="7">
        <v>194500</v>
      </c>
      <c r="I768" t="s">
        <v>311</v>
      </c>
    </row>
    <row r="769" spans="6:9" x14ac:dyDescent="0.2">
      <c r="F769">
        <v>796</v>
      </c>
      <c r="G769">
        <v>650</v>
      </c>
      <c r="H769" s="7">
        <v>171000</v>
      </c>
      <c r="I769" t="s">
        <v>311</v>
      </c>
    </row>
    <row r="770" spans="6:9" x14ac:dyDescent="0.2">
      <c r="F770">
        <v>797</v>
      </c>
      <c r="G770">
        <v>660</v>
      </c>
      <c r="H770" s="7">
        <v>143500</v>
      </c>
      <c r="I770" t="s">
        <v>311</v>
      </c>
    </row>
    <row r="771" spans="6:9" x14ac:dyDescent="0.2">
      <c r="F771">
        <v>798</v>
      </c>
      <c r="G771">
        <v>773</v>
      </c>
      <c r="H771" s="7">
        <v>110000</v>
      </c>
      <c r="I771" t="s">
        <v>311</v>
      </c>
    </row>
    <row r="772" spans="6:9" x14ac:dyDescent="0.2">
      <c r="F772">
        <v>800</v>
      </c>
      <c r="G772">
        <v>731</v>
      </c>
      <c r="H772" s="7">
        <v>175000</v>
      </c>
      <c r="I772" t="s">
        <v>311</v>
      </c>
    </row>
    <row r="773" spans="6:9" x14ac:dyDescent="0.2">
      <c r="F773">
        <v>801</v>
      </c>
      <c r="G773">
        <v>616</v>
      </c>
      <c r="H773" s="7">
        <v>200000</v>
      </c>
      <c r="I773" t="s">
        <v>311</v>
      </c>
    </row>
    <row r="774" spans="6:9" x14ac:dyDescent="0.2">
      <c r="F774">
        <v>802</v>
      </c>
      <c r="G774">
        <v>1196</v>
      </c>
      <c r="H774" s="7">
        <v>109900</v>
      </c>
      <c r="I774" t="s">
        <v>311</v>
      </c>
    </row>
    <row r="775" spans="6:9" x14ac:dyDescent="0.2">
      <c r="F775">
        <v>803</v>
      </c>
      <c r="G775">
        <v>728</v>
      </c>
      <c r="H775" s="7">
        <v>189000</v>
      </c>
      <c r="I775" t="s">
        <v>311</v>
      </c>
    </row>
    <row r="776" spans="6:9" x14ac:dyDescent="0.2">
      <c r="F776">
        <v>805</v>
      </c>
      <c r="G776">
        <v>936</v>
      </c>
      <c r="H776" s="7">
        <v>118000</v>
      </c>
      <c r="I776" t="s">
        <v>311</v>
      </c>
    </row>
    <row r="777" spans="6:9" x14ac:dyDescent="0.2">
      <c r="F777">
        <v>806</v>
      </c>
      <c r="G777">
        <v>1417</v>
      </c>
      <c r="H777" s="7">
        <v>227680</v>
      </c>
      <c r="I777" t="s">
        <v>311</v>
      </c>
    </row>
    <row r="778" spans="6:9" x14ac:dyDescent="0.2">
      <c r="F778">
        <v>807</v>
      </c>
      <c r="G778">
        <v>980</v>
      </c>
      <c r="H778" s="7">
        <v>135500</v>
      </c>
      <c r="I778" t="s">
        <v>311</v>
      </c>
    </row>
    <row r="779" spans="6:9" x14ac:dyDescent="0.2">
      <c r="F779">
        <v>808</v>
      </c>
      <c r="G779">
        <v>1324</v>
      </c>
      <c r="H779" s="7">
        <v>223500</v>
      </c>
      <c r="I779" t="s">
        <v>311</v>
      </c>
    </row>
    <row r="780" spans="6:9" x14ac:dyDescent="0.2">
      <c r="F780">
        <v>809</v>
      </c>
      <c r="G780">
        <v>1024</v>
      </c>
      <c r="H780" s="7">
        <v>159950</v>
      </c>
      <c r="I780" t="s">
        <v>311</v>
      </c>
    </row>
    <row r="781" spans="6:9" x14ac:dyDescent="0.2">
      <c r="F781">
        <v>810</v>
      </c>
      <c r="G781">
        <v>849</v>
      </c>
      <c r="H781" s="7">
        <v>106000</v>
      </c>
      <c r="I781" t="s">
        <v>311</v>
      </c>
    </row>
    <row r="782" spans="6:9" x14ac:dyDescent="0.2">
      <c r="F782">
        <v>811</v>
      </c>
      <c r="G782">
        <v>1040</v>
      </c>
      <c r="H782" s="7">
        <v>181000</v>
      </c>
      <c r="I782" t="s">
        <v>311</v>
      </c>
    </row>
    <row r="783" spans="6:9" x14ac:dyDescent="0.2">
      <c r="F783">
        <v>812</v>
      </c>
      <c r="G783">
        <v>848</v>
      </c>
      <c r="H783" s="7">
        <v>144500</v>
      </c>
      <c r="I783" t="s">
        <v>311</v>
      </c>
    </row>
    <row r="784" spans="6:9" x14ac:dyDescent="0.2">
      <c r="F784">
        <v>813</v>
      </c>
      <c r="G784">
        <v>540</v>
      </c>
      <c r="H784" s="7">
        <v>55993</v>
      </c>
      <c r="I784" t="s">
        <v>311</v>
      </c>
    </row>
    <row r="785" spans="6:9" x14ac:dyDescent="0.2">
      <c r="F785">
        <v>814</v>
      </c>
      <c r="G785">
        <v>1442</v>
      </c>
      <c r="H785" s="7">
        <v>157900</v>
      </c>
      <c r="I785" t="s">
        <v>311</v>
      </c>
    </row>
    <row r="786" spans="6:9" x14ac:dyDescent="0.2">
      <c r="F786">
        <v>815</v>
      </c>
      <c r="G786">
        <v>686</v>
      </c>
      <c r="H786" s="7">
        <v>116000</v>
      </c>
      <c r="I786" t="s">
        <v>311</v>
      </c>
    </row>
    <row r="787" spans="6:9" x14ac:dyDescent="0.2">
      <c r="F787">
        <v>816</v>
      </c>
      <c r="G787">
        <v>1649</v>
      </c>
      <c r="H787" s="7">
        <v>224900</v>
      </c>
      <c r="I787" t="s">
        <v>311</v>
      </c>
    </row>
    <row r="788" spans="6:9" x14ac:dyDescent="0.2">
      <c r="F788">
        <v>817</v>
      </c>
      <c r="G788">
        <v>1008</v>
      </c>
      <c r="H788" s="7">
        <v>137000</v>
      </c>
      <c r="I788" t="s">
        <v>311</v>
      </c>
    </row>
    <row r="789" spans="6:9" x14ac:dyDescent="0.2">
      <c r="F789">
        <v>818</v>
      </c>
      <c r="G789">
        <v>1568</v>
      </c>
      <c r="H789" s="7">
        <v>271000</v>
      </c>
      <c r="I789" t="s">
        <v>311</v>
      </c>
    </row>
    <row r="790" spans="6:9" x14ac:dyDescent="0.2">
      <c r="F790">
        <v>819</v>
      </c>
      <c r="G790">
        <v>1010</v>
      </c>
      <c r="H790" s="7">
        <v>155000</v>
      </c>
      <c r="I790" t="s">
        <v>311</v>
      </c>
    </row>
    <row r="791" spans="6:9" x14ac:dyDescent="0.2">
      <c r="F791">
        <v>820</v>
      </c>
      <c r="G791">
        <v>1358</v>
      </c>
      <c r="H791" s="7">
        <v>224000</v>
      </c>
      <c r="I791" t="s">
        <v>311</v>
      </c>
    </row>
    <row r="792" spans="6:9" x14ac:dyDescent="0.2">
      <c r="F792">
        <v>821</v>
      </c>
      <c r="G792">
        <v>798</v>
      </c>
      <c r="H792" s="7">
        <v>183000</v>
      </c>
      <c r="I792" t="s">
        <v>311</v>
      </c>
    </row>
    <row r="793" spans="6:9" x14ac:dyDescent="0.2">
      <c r="F793">
        <v>822</v>
      </c>
      <c r="G793">
        <v>936</v>
      </c>
      <c r="H793" s="7">
        <v>93000</v>
      </c>
      <c r="I793" t="s">
        <v>311</v>
      </c>
    </row>
    <row r="794" spans="6:9" x14ac:dyDescent="0.2">
      <c r="F794">
        <v>823</v>
      </c>
      <c r="G794">
        <v>847</v>
      </c>
      <c r="H794" s="7">
        <v>225000</v>
      </c>
      <c r="I794" t="s">
        <v>311</v>
      </c>
    </row>
    <row r="795" spans="6:9" x14ac:dyDescent="0.2">
      <c r="F795">
        <v>824</v>
      </c>
      <c r="G795">
        <v>778</v>
      </c>
      <c r="H795" s="7">
        <v>139500</v>
      </c>
      <c r="I795" t="s">
        <v>311</v>
      </c>
    </row>
    <row r="796" spans="6:9" x14ac:dyDescent="0.2">
      <c r="F796">
        <v>825</v>
      </c>
      <c r="G796">
        <v>1489</v>
      </c>
      <c r="H796" s="7">
        <v>232600</v>
      </c>
      <c r="I796" t="s">
        <v>311</v>
      </c>
    </row>
    <row r="797" spans="6:9" x14ac:dyDescent="0.2">
      <c r="F797">
        <v>827</v>
      </c>
      <c r="G797">
        <v>784</v>
      </c>
      <c r="H797" s="7">
        <v>109500</v>
      </c>
      <c r="I797" t="s">
        <v>311</v>
      </c>
    </row>
    <row r="798" spans="6:9" x14ac:dyDescent="0.2">
      <c r="F798">
        <v>828</v>
      </c>
      <c r="G798">
        <v>1454</v>
      </c>
      <c r="H798" s="7">
        <v>189000</v>
      </c>
      <c r="I798" t="s">
        <v>311</v>
      </c>
    </row>
    <row r="799" spans="6:9" x14ac:dyDescent="0.2">
      <c r="F799">
        <v>829</v>
      </c>
      <c r="G799">
        <v>1013</v>
      </c>
      <c r="H799" s="7">
        <v>185000</v>
      </c>
      <c r="I799" t="s">
        <v>311</v>
      </c>
    </row>
    <row r="800" spans="6:9" x14ac:dyDescent="0.2">
      <c r="F800">
        <v>830</v>
      </c>
      <c r="G800">
        <v>600</v>
      </c>
      <c r="H800" s="7">
        <v>147400</v>
      </c>
      <c r="I800" t="s">
        <v>311</v>
      </c>
    </row>
    <row r="801" spans="6:9" x14ac:dyDescent="0.2">
      <c r="F801">
        <v>831</v>
      </c>
      <c r="G801">
        <v>1392</v>
      </c>
      <c r="H801" s="7">
        <v>166000</v>
      </c>
      <c r="I801" t="s">
        <v>311</v>
      </c>
    </row>
    <row r="802" spans="6:9" x14ac:dyDescent="0.2">
      <c r="F802">
        <v>832</v>
      </c>
      <c r="G802">
        <v>600</v>
      </c>
      <c r="H802" s="7">
        <v>151000</v>
      </c>
      <c r="I802" t="s">
        <v>311</v>
      </c>
    </row>
    <row r="803" spans="6:9" x14ac:dyDescent="0.2">
      <c r="F803">
        <v>833</v>
      </c>
      <c r="G803">
        <v>941</v>
      </c>
      <c r="H803" s="7">
        <v>237000</v>
      </c>
      <c r="I803" t="s">
        <v>311</v>
      </c>
    </row>
    <row r="804" spans="6:9" x14ac:dyDescent="0.2">
      <c r="F804">
        <v>834</v>
      </c>
      <c r="G804">
        <v>1516</v>
      </c>
      <c r="H804" s="7">
        <v>167000</v>
      </c>
      <c r="I804" t="s">
        <v>311</v>
      </c>
    </row>
    <row r="805" spans="6:9" x14ac:dyDescent="0.2">
      <c r="F805">
        <v>835</v>
      </c>
      <c r="G805">
        <v>1144</v>
      </c>
      <c r="H805" s="7">
        <v>139950</v>
      </c>
      <c r="I805" t="s">
        <v>311</v>
      </c>
    </row>
    <row r="806" spans="6:9" x14ac:dyDescent="0.2">
      <c r="F806">
        <v>836</v>
      </c>
      <c r="G806">
        <v>1067</v>
      </c>
      <c r="H806" s="7">
        <v>128000</v>
      </c>
      <c r="I806" t="s">
        <v>311</v>
      </c>
    </row>
    <row r="807" spans="6:9" x14ac:dyDescent="0.2">
      <c r="F807">
        <v>837</v>
      </c>
      <c r="G807">
        <v>1559</v>
      </c>
      <c r="H807" s="7">
        <v>153500</v>
      </c>
      <c r="I807" t="s">
        <v>311</v>
      </c>
    </row>
    <row r="808" spans="6:9" x14ac:dyDescent="0.2">
      <c r="F808">
        <v>838</v>
      </c>
      <c r="G808">
        <v>483</v>
      </c>
      <c r="H808" s="7">
        <v>100000</v>
      </c>
      <c r="I808" t="s">
        <v>311</v>
      </c>
    </row>
    <row r="809" spans="6:9" x14ac:dyDescent="0.2">
      <c r="F809">
        <v>839</v>
      </c>
      <c r="G809">
        <v>1099</v>
      </c>
      <c r="H809" s="7">
        <v>144000</v>
      </c>
      <c r="I809" t="s">
        <v>311</v>
      </c>
    </row>
    <row r="810" spans="6:9" x14ac:dyDescent="0.2">
      <c r="F810">
        <v>840</v>
      </c>
      <c r="G810">
        <v>768</v>
      </c>
      <c r="H810" s="7">
        <v>130500</v>
      </c>
      <c r="I810" t="s">
        <v>311</v>
      </c>
    </row>
    <row r="811" spans="6:9" x14ac:dyDescent="0.2">
      <c r="F811">
        <v>841</v>
      </c>
      <c r="G811">
        <v>672</v>
      </c>
      <c r="H811" s="7">
        <v>140000</v>
      </c>
      <c r="I811" t="s">
        <v>311</v>
      </c>
    </row>
    <row r="812" spans="6:9" x14ac:dyDescent="0.2">
      <c r="F812">
        <v>842</v>
      </c>
      <c r="G812">
        <v>650</v>
      </c>
      <c r="H812" s="7">
        <v>157500</v>
      </c>
      <c r="I812" t="s">
        <v>311</v>
      </c>
    </row>
    <row r="813" spans="6:9" x14ac:dyDescent="0.2">
      <c r="F813">
        <v>843</v>
      </c>
      <c r="G813">
        <v>1127</v>
      </c>
      <c r="H813" s="7">
        <v>174900</v>
      </c>
      <c r="I813" t="s">
        <v>311</v>
      </c>
    </row>
    <row r="814" spans="6:9" x14ac:dyDescent="0.2">
      <c r="F814">
        <v>844</v>
      </c>
      <c r="G814">
        <v>1800</v>
      </c>
      <c r="H814" s="7">
        <v>141000</v>
      </c>
      <c r="I814" t="s">
        <v>311</v>
      </c>
    </row>
    <row r="815" spans="6:9" x14ac:dyDescent="0.2">
      <c r="F815">
        <v>845</v>
      </c>
      <c r="G815">
        <v>876</v>
      </c>
      <c r="H815" s="7">
        <v>153900</v>
      </c>
      <c r="I815" t="s">
        <v>311</v>
      </c>
    </row>
    <row r="816" spans="6:9" x14ac:dyDescent="0.2">
      <c r="F816">
        <v>846</v>
      </c>
      <c r="G816">
        <v>1390</v>
      </c>
      <c r="H816" s="7">
        <v>171000</v>
      </c>
      <c r="I816" t="s">
        <v>311</v>
      </c>
    </row>
    <row r="817" spans="6:9" x14ac:dyDescent="0.2">
      <c r="F817">
        <v>847</v>
      </c>
      <c r="G817">
        <v>740</v>
      </c>
      <c r="H817" s="7">
        <v>213000</v>
      </c>
      <c r="I817" t="s">
        <v>311</v>
      </c>
    </row>
    <row r="818" spans="6:9" x14ac:dyDescent="0.2">
      <c r="F818">
        <v>848</v>
      </c>
      <c r="G818">
        <v>864</v>
      </c>
      <c r="H818" s="7">
        <v>133500</v>
      </c>
      <c r="I818" t="s">
        <v>311</v>
      </c>
    </row>
    <row r="819" spans="6:9" x14ac:dyDescent="0.2">
      <c r="F819">
        <v>849</v>
      </c>
      <c r="G819">
        <v>907</v>
      </c>
      <c r="H819" s="7">
        <v>240000</v>
      </c>
      <c r="I819" t="s">
        <v>311</v>
      </c>
    </row>
    <row r="820" spans="6:9" x14ac:dyDescent="0.2">
      <c r="F820">
        <v>850</v>
      </c>
      <c r="G820">
        <v>528</v>
      </c>
      <c r="H820" s="7">
        <v>187000</v>
      </c>
      <c r="I820" t="s">
        <v>311</v>
      </c>
    </row>
    <row r="821" spans="6:9" x14ac:dyDescent="0.2">
      <c r="F821">
        <v>851</v>
      </c>
      <c r="G821">
        <v>848</v>
      </c>
      <c r="H821" s="7">
        <v>131500</v>
      </c>
      <c r="I821" t="s">
        <v>311</v>
      </c>
    </row>
    <row r="822" spans="6:9" x14ac:dyDescent="0.2">
      <c r="F822">
        <v>852</v>
      </c>
      <c r="G822">
        <v>1273</v>
      </c>
      <c r="H822" s="7">
        <v>215000</v>
      </c>
      <c r="I822" t="s">
        <v>311</v>
      </c>
    </row>
    <row r="823" spans="6:9" x14ac:dyDescent="0.2">
      <c r="F823">
        <v>853</v>
      </c>
      <c r="G823">
        <v>918</v>
      </c>
      <c r="H823" s="7">
        <v>164000</v>
      </c>
      <c r="I823" t="s">
        <v>311</v>
      </c>
    </row>
    <row r="824" spans="6:9" x14ac:dyDescent="0.2">
      <c r="F824">
        <v>854</v>
      </c>
      <c r="G824">
        <v>1127</v>
      </c>
      <c r="H824" s="7">
        <v>158000</v>
      </c>
      <c r="I824" t="s">
        <v>311</v>
      </c>
    </row>
    <row r="825" spans="6:9" x14ac:dyDescent="0.2">
      <c r="F825">
        <v>855</v>
      </c>
      <c r="G825">
        <v>1763</v>
      </c>
      <c r="H825" s="7">
        <v>170000</v>
      </c>
      <c r="I825" t="s">
        <v>311</v>
      </c>
    </row>
    <row r="826" spans="6:9" x14ac:dyDescent="0.2">
      <c r="F826">
        <v>856</v>
      </c>
      <c r="G826">
        <v>1040</v>
      </c>
      <c r="H826" s="7">
        <v>127000</v>
      </c>
      <c r="I826" t="s">
        <v>311</v>
      </c>
    </row>
    <row r="827" spans="6:9" x14ac:dyDescent="0.2">
      <c r="F827">
        <v>857</v>
      </c>
      <c r="G827">
        <v>940</v>
      </c>
      <c r="H827" s="7">
        <v>147000</v>
      </c>
      <c r="I827" t="s">
        <v>311</v>
      </c>
    </row>
    <row r="828" spans="6:9" x14ac:dyDescent="0.2">
      <c r="F828">
        <v>858</v>
      </c>
      <c r="G828">
        <v>702</v>
      </c>
      <c r="H828" s="7">
        <v>174000</v>
      </c>
      <c r="I828" t="s">
        <v>311</v>
      </c>
    </row>
    <row r="829" spans="6:9" x14ac:dyDescent="0.2">
      <c r="F829">
        <v>859</v>
      </c>
      <c r="G829">
        <v>1090</v>
      </c>
      <c r="H829" s="7">
        <v>152000</v>
      </c>
      <c r="I829" t="s">
        <v>311</v>
      </c>
    </row>
    <row r="830" spans="6:9" x14ac:dyDescent="0.2">
      <c r="F830">
        <v>860</v>
      </c>
      <c r="G830">
        <v>1054</v>
      </c>
      <c r="H830" s="7">
        <v>250000</v>
      </c>
      <c r="I830" t="s">
        <v>311</v>
      </c>
    </row>
    <row r="831" spans="6:9" x14ac:dyDescent="0.2">
      <c r="F831">
        <v>861</v>
      </c>
      <c r="G831">
        <v>912</v>
      </c>
      <c r="H831" s="7">
        <v>189950</v>
      </c>
      <c r="I831" t="s">
        <v>311</v>
      </c>
    </row>
    <row r="832" spans="6:9" x14ac:dyDescent="0.2">
      <c r="F832">
        <v>862</v>
      </c>
      <c r="G832">
        <v>1039</v>
      </c>
      <c r="H832" s="7">
        <v>131500</v>
      </c>
      <c r="I832" t="s">
        <v>311</v>
      </c>
    </row>
    <row r="833" spans="6:9" x14ac:dyDescent="0.2">
      <c r="F833">
        <v>863</v>
      </c>
      <c r="G833">
        <v>1040</v>
      </c>
      <c r="H833" s="7">
        <v>152000</v>
      </c>
      <c r="I833" t="s">
        <v>311</v>
      </c>
    </row>
    <row r="834" spans="6:9" x14ac:dyDescent="0.2">
      <c r="F834">
        <v>864</v>
      </c>
      <c r="G834">
        <v>1148</v>
      </c>
      <c r="H834" s="7">
        <v>132500</v>
      </c>
      <c r="I834" t="s">
        <v>311</v>
      </c>
    </row>
    <row r="835" spans="6:9" x14ac:dyDescent="0.2">
      <c r="F835">
        <v>865</v>
      </c>
      <c r="G835">
        <v>1372</v>
      </c>
      <c r="H835" s="7">
        <v>250580</v>
      </c>
      <c r="I835" t="s">
        <v>311</v>
      </c>
    </row>
    <row r="836" spans="6:9" x14ac:dyDescent="0.2">
      <c r="F836">
        <v>866</v>
      </c>
      <c r="G836">
        <v>1002</v>
      </c>
      <c r="H836" s="7">
        <v>148500</v>
      </c>
      <c r="I836" t="s">
        <v>311</v>
      </c>
    </row>
    <row r="837" spans="6:9" x14ac:dyDescent="0.2">
      <c r="F837">
        <v>867</v>
      </c>
      <c r="G837">
        <v>1638</v>
      </c>
      <c r="H837" s="7">
        <v>248900</v>
      </c>
      <c r="I837" t="s">
        <v>311</v>
      </c>
    </row>
    <row r="838" spans="6:9" x14ac:dyDescent="0.2">
      <c r="F838">
        <v>868</v>
      </c>
      <c r="G838">
        <v>1040</v>
      </c>
      <c r="H838" s="7">
        <v>129000</v>
      </c>
      <c r="I838" t="s">
        <v>311</v>
      </c>
    </row>
    <row r="839" spans="6:9" x14ac:dyDescent="0.2">
      <c r="F839">
        <v>870</v>
      </c>
      <c r="G839">
        <v>1050</v>
      </c>
      <c r="H839" s="7">
        <v>236000</v>
      </c>
      <c r="I839" t="s">
        <v>311</v>
      </c>
    </row>
    <row r="840" spans="6:9" x14ac:dyDescent="0.2">
      <c r="F840">
        <v>871</v>
      </c>
      <c r="G840">
        <v>894</v>
      </c>
      <c r="H840" s="7">
        <v>109500</v>
      </c>
      <c r="I840" t="s">
        <v>311</v>
      </c>
    </row>
    <row r="841" spans="6:9" x14ac:dyDescent="0.2">
      <c r="F841">
        <v>872</v>
      </c>
      <c r="G841">
        <v>804</v>
      </c>
      <c r="H841" s="7">
        <v>200500</v>
      </c>
      <c r="I841" t="s">
        <v>311</v>
      </c>
    </row>
    <row r="842" spans="6:9" x14ac:dyDescent="0.2">
      <c r="F842">
        <v>873</v>
      </c>
      <c r="G842">
        <v>105</v>
      </c>
      <c r="H842" s="7">
        <v>116000</v>
      </c>
      <c r="I842" t="s">
        <v>311</v>
      </c>
    </row>
    <row r="843" spans="6:9" x14ac:dyDescent="0.2">
      <c r="F843">
        <v>874</v>
      </c>
      <c r="G843">
        <v>832</v>
      </c>
      <c r="H843" s="7">
        <v>133000</v>
      </c>
      <c r="I843" t="s">
        <v>311</v>
      </c>
    </row>
    <row r="844" spans="6:9" x14ac:dyDescent="0.2">
      <c r="F844">
        <v>875</v>
      </c>
      <c r="G844">
        <v>676</v>
      </c>
      <c r="H844" s="7">
        <v>66500</v>
      </c>
      <c r="I844" t="s">
        <v>311</v>
      </c>
    </row>
    <row r="845" spans="6:9" x14ac:dyDescent="0.2">
      <c r="F845">
        <v>876</v>
      </c>
      <c r="G845">
        <v>1184</v>
      </c>
      <c r="H845" s="7">
        <v>303477</v>
      </c>
      <c r="I845" t="s">
        <v>311</v>
      </c>
    </row>
    <row r="846" spans="6:9" x14ac:dyDescent="0.2">
      <c r="F846">
        <v>877</v>
      </c>
      <c r="G846">
        <v>1064</v>
      </c>
      <c r="H846" s="7">
        <v>132250</v>
      </c>
      <c r="I846" t="s">
        <v>311</v>
      </c>
    </row>
    <row r="847" spans="6:9" x14ac:dyDescent="0.2">
      <c r="F847">
        <v>879</v>
      </c>
      <c r="G847">
        <v>1109</v>
      </c>
      <c r="H847" s="7">
        <v>148000</v>
      </c>
      <c r="I847" t="s">
        <v>311</v>
      </c>
    </row>
    <row r="848" spans="6:9" x14ac:dyDescent="0.2">
      <c r="F848">
        <v>880</v>
      </c>
      <c r="G848">
        <v>864</v>
      </c>
      <c r="H848" s="7">
        <v>136500</v>
      </c>
      <c r="I848" t="s">
        <v>311</v>
      </c>
    </row>
    <row r="849" spans="6:9" x14ac:dyDescent="0.2">
      <c r="F849">
        <v>881</v>
      </c>
      <c r="G849">
        <v>1090</v>
      </c>
      <c r="H849" s="7">
        <v>157000</v>
      </c>
      <c r="I849" t="s">
        <v>311</v>
      </c>
    </row>
    <row r="850" spans="6:9" x14ac:dyDescent="0.2">
      <c r="F850">
        <v>882</v>
      </c>
      <c r="G850">
        <v>1156</v>
      </c>
      <c r="H850" s="7">
        <v>187500</v>
      </c>
      <c r="I850" t="s">
        <v>311</v>
      </c>
    </row>
    <row r="851" spans="6:9" x14ac:dyDescent="0.2">
      <c r="F851">
        <v>883</v>
      </c>
      <c r="G851">
        <v>808</v>
      </c>
      <c r="H851" s="7">
        <v>178000</v>
      </c>
      <c r="I851" t="s">
        <v>311</v>
      </c>
    </row>
    <row r="852" spans="6:9" x14ac:dyDescent="0.2">
      <c r="F852">
        <v>884</v>
      </c>
      <c r="G852">
        <v>795</v>
      </c>
      <c r="H852" s="7">
        <v>118500</v>
      </c>
      <c r="I852" t="s">
        <v>311</v>
      </c>
    </row>
    <row r="853" spans="6:9" x14ac:dyDescent="0.2">
      <c r="F853">
        <v>885</v>
      </c>
      <c r="G853">
        <v>892</v>
      </c>
      <c r="H853" s="7">
        <v>100000</v>
      </c>
      <c r="I853" t="s">
        <v>311</v>
      </c>
    </row>
    <row r="854" spans="6:9" x14ac:dyDescent="0.2">
      <c r="F854">
        <v>886</v>
      </c>
      <c r="G854">
        <v>1698</v>
      </c>
      <c r="H854" s="7">
        <v>328900</v>
      </c>
      <c r="I854" t="s">
        <v>311</v>
      </c>
    </row>
    <row r="855" spans="6:9" x14ac:dyDescent="0.2">
      <c r="F855">
        <v>887</v>
      </c>
      <c r="G855">
        <v>1626</v>
      </c>
      <c r="H855" s="7">
        <v>145000</v>
      </c>
      <c r="I855" t="s">
        <v>311</v>
      </c>
    </row>
    <row r="856" spans="6:9" x14ac:dyDescent="0.2">
      <c r="F856">
        <v>888</v>
      </c>
      <c r="G856">
        <v>816</v>
      </c>
      <c r="H856" s="7">
        <v>135500</v>
      </c>
      <c r="I856" t="s">
        <v>311</v>
      </c>
    </row>
    <row r="857" spans="6:9" x14ac:dyDescent="0.2">
      <c r="F857">
        <v>889</v>
      </c>
      <c r="G857">
        <v>2217</v>
      </c>
      <c r="H857" s="7">
        <v>268000</v>
      </c>
      <c r="I857" t="s">
        <v>311</v>
      </c>
    </row>
    <row r="858" spans="6:9" x14ac:dyDescent="0.2">
      <c r="F858">
        <v>890</v>
      </c>
      <c r="G858">
        <v>1505</v>
      </c>
      <c r="H858" s="7">
        <v>149500</v>
      </c>
      <c r="I858" t="s">
        <v>311</v>
      </c>
    </row>
    <row r="859" spans="6:9" x14ac:dyDescent="0.2">
      <c r="F859">
        <v>891</v>
      </c>
      <c r="G859">
        <v>672</v>
      </c>
      <c r="H859" s="7">
        <v>122900</v>
      </c>
      <c r="I859" t="s">
        <v>311</v>
      </c>
    </row>
    <row r="860" spans="6:9" x14ac:dyDescent="0.2">
      <c r="F860">
        <v>892</v>
      </c>
      <c r="G860">
        <v>918</v>
      </c>
      <c r="H860" s="7">
        <v>172500</v>
      </c>
      <c r="I860" t="s">
        <v>311</v>
      </c>
    </row>
    <row r="861" spans="6:9" x14ac:dyDescent="0.2">
      <c r="F861">
        <v>893</v>
      </c>
      <c r="G861">
        <v>1059</v>
      </c>
      <c r="H861" s="7">
        <v>154500</v>
      </c>
      <c r="I861" t="s">
        <v>311</v>
      </c>
    </row>
    <row r="862" spans="6:9" x14ac:dyDescent="0.2">
      <c r="F862">
        <v>894</v>
      </c>
      <c r="G862">
        <v>1383</v>
      </c>
      <c r="H862" s="7">
        <v>165000</v>
      </c>
      <c r="I862" t="s">
        <v>311</v>
      </c>
    </row>
    <row r="863" spans="6:9" x14ac:dyDescent="0.2">
      <c r="F863">
        <v>896</v>
      </c>
      <c r="G863">
        <v>780</v>
      </c>
      <c r="H863" s="7">
        <v>140000</v>
      </c>
      <c r="I863" t="s">
        <v>311</v>
      </c>
    </row>
    <row r="864" spans="6:9" x14ac:dyDescent="0.2">
      <c r="F864">
        <v>897</v>
      </c>
      <c r="G864">
        <v>951</v>
      </c>
      <c r="H864" s="7">
        <v>106500</v>
      </c>
      <c r="I864" t="s">
        <v>311</v>
      </c>
    </row>
    <row r="865" spans="6:9" x14ac:dyDescent="0.2">
      <c r="F865">
        <v>900</v>
      </c>
      <c r="G865">
        <v>912</v>
      </c>
      <c r="H865" s="7">
        <v>135000</v>
      </c>
      <c r="I865" t="s">
        <v>311</v>
      </c>
    </row>
    <row r="866" spans="6:9" x14ac:dyDescent="0.2">
      <c r="F866">
        <v>901</v>
      </c>
      <c r="G866">
        <v>858</v>
      </c>
      <c r="H866" s="7">
        <v>110000</v>
      </c>
      <c r="I866" t="s">
        <v>311</v>
      </c>
    </row>
    <row r="867" spans="6:9" x14ac:dyDescent="0.2">
      <c r="F867">
        <v>902</v>
      </c>
      <c r="G867">
        <v>992</v>
      </c>
      <c r="H867" s="7">
        <v>153000</v>
      </c>
      <c r="I867" t="s">
        <v>311</v>
      </c>
    </row>
    <row r="868" spans="6:9" x14ac:dyDescent="0.2">
      <c r="F868">
        <v>903</v>
      </c>
      <c r="G868">
        <v>783</v>
      </c>
      <c r="H868" s="7">
        <v>180000</v>
      </c>
      <c r="I868" t="s">
        <v>311</v>
      </c>
    </row>
    <row r="869" spans="6:9" x14ac:dyDescent="0.2">
      <c r="F869">
        <v>904</v>
      </c>
      <c r="G869">
        <v>1670</v>
      </c>
      <c r="H869" s="7">
        <v>240000</v>
      </c>
      <c r="I869" t="s">
        <v>311</v>
      </c>
    </row>
    <row r="870" spans="6:9" x14ac:dyDescent="0.2">
      <c r="F870">
        <v>905</v>
      </c>
      <c r="G870">
        <v>876</v>
      </c>
      <c r="H870" s="7">
        <v>125500</v>
      </c>
      <c r="I870" t="s">
        <v>311</v>
      </c>
    </row>
    <row r="871" spans="6:9" x14ac:dyDescent="0.2">
      <c r="F871">
        <v>906</v>
      </c>
      <c r="G871">
        <v>1056</v>
      </c>
      <c r="H871" s="7">
        <v>128000</v>
      </c>
      <c r="I871" t="s">
        <v>311</v>
      </c>
    </row>
    <row r="872" spans="6:9" x14ac:dyDescent="0.2">
      <c r="F872">
        <v>907</v>
      </c>
      <c r="G872">
        <v>1623</v>
      </c>
      <c r="H872" s="7">
        <v>255000</v>
      </c>
      <c r="I872" t="s">
        <v>311</v>
      </c>
    </row>
    <row r="873" spans="6:9" x14ac:dyDescent="0.2">
      <c r="F873">
        <v>908</v>
      </c>
      <c r="G873">
        <v>1017</v>
      </c>
      <c r="H873" s="7">
        <v>250000</v>
      </c>
      <c r="I873" t="s">
        <v>311</v>
      </c>
    </row>
    <row r="874" spans="6:9" x14ac:dyDescent="0.2">
      <c r="F874">
        <v>909</v>
      </c>
      <c r="G874">
        <v>864</v>
      </c>
      <c r="H874" s="7">
        <v>131000</v>
      </c>
      <c r="I874" t="s">
        <v>311</v>
      </c>
    </row>
    <row r="875" spans="6:9" x14ac:dyDescent="0.2">
      <c r="F875">
        <v>910</v>
      </c>
      <c r="G875">
        <v>742</v>
      </c>
      <c r="H875" s="7">
        <v>174000</v>
      </c>
      <c r="I875" t="s">
        <v>311</v>
      </c>
    </row>
    <row r="876" spans="6:9" x14ac:dyDescent="0.2">
      <c r="F876">
        <v>911</v>
      </c>
      <c r="G876">
        <v>1105</v>
      </c>
      <c r="H876" s="7">
        <v>154300</v>
      </c>
      <c r="I876" t="s">
        <v>311</v>
      </c>
    </row>
    <row r="877" spans="6:9" x14ac:dyDescent="0.2">
      <c r="F877">
        <v>912</v>
      </c>
      <c r="G877">
        <v>1268</v>
      </c>
      <c r="H877" s="7">
        <v>143500</v>
      </c>
      <c r="I877" t="s">
        <v>311</v>
      </c>
    </row>
    <row r="878" spans="6:9" x14ac:dyDescent="0.2">
      <c r="F878">
        <v>913</v>
      </c>
      <c r="G878">
        <v>768</v>
      </c>
      <c r="H878" s="7">
        <v>88000</v>
      </c>
      <c r="I878" t="s">
        <v>311</v>
      </c>
    </row>
    <row r="879" spans="6:9" x14ac:dyDescent="0.2">
      <c r="F879">
        <v>914</v>
      </c>
      <c r="G879">
        <v>1001</v>
      </c>
      <c r="H879" s="7">
        <v>145000</v>
      </c>
      <c r="I879" t="s">
        <v>311</v>
      </c>
    </row>
    <row r="880" spans="6:9" x14ac:dyDescent="0.2">
      <c r="F880">
        <v>915</v>
      </c>
      <c r="G880">
        <v>612</v>
      </c>
      <c r="H880" s="7">
        <v>173733</v>
      </c>
      <c r="I880" t="s">
        <v>311</v>
      </c>
    </row>
    <row r="881" spans="6:9" x14ac:dyDescent="0.2">
      <c r="F881">
        <v>916</v>
      </c>
      <c r="G881">
        <v>546</v>
      </c>
      <c r="H881" s="7">
        <v>75000</v>
      </c>
      <c r="I881" t="s">
        <v>311</v>
      </c>
    </row>
    <row r="882" spans="6:9" x14ac:dyDescent="0.2">
      <c r="F882">
        <v>917</v>
      </c>
      <c r="G882">
        <v>480</v>
      </c>
      <c r="H882" s="7">
        <v>35311</v>
      </c>
      <c r="I882" t="s">
        <v>311</v>
      </c>
    </row>
    <row r="883" spans="6:9" x14ac:dyDescent="0.2">
      <c r="F883">
        <v>918</v>
      </c>
      <c r="G883">
        <v>1134</v>
      </c>
      <c r="H883" s="7">
        <v>135000</v>
      </c>
      <c r="I883" t="s">
        <v>311</v>
      </c>
    </row>
    <row r="884" spans="6:9" x14ac:dyDescent="0.2">
      <c r="F884">
        <v>919</v>
      </c>
      <c r="G884">
        <v>1104</v>
      </c>
      <c r="H884" s="7">
        <v>238000</v>
      </c>
      <c r="I884" t="s">
        <v>311</v>
      </c>
    </row>
    <row r="885" spans="6:9" x14ac:dyDescent="0.2">
      <c r="F885">
        <v>920</v>
      </c>
      <c r="G885">
        <v>1184</v>
      </c>
      <c r="H885" s="7">
        <v>176500</v>
      </c>
      <c r="I885" t="s">
        <v>311</v>
      </c>
    </row>
    <row r="886" spans="6:9" x14ac:dyDescent="0.2">
      <c r="F886">
        <v>921</v>
      </c>
      <c r="G886">
        <v>928</v>
      </c>
      <c r="H886" s="7">
        <v>201000</v>
      </c>
      <c r="I886" t="s">
        <v>311</v>
      </c>
    </row>
    <row r="887" spans="6:9" x14ac:dyDescent="0.2">
      <c r="F887">
        <v>922</v>
      </c>
      <c r="G887">
        <v>1272</v>
      </c>
      <c r="H887" s="7">
        <v>145900</v>
      </c>
      <c r="I887" t="s">
        <v>311</v>
      </c>
    </row>
    <row r="888" spans="6:9" x14ac:dyDescent="0.2">
      <c r="F888">
        <v>923</v>
      </c>
      <c r="G888">
        <v>1316</v>
      </c>
      <c r="H888" s="7">
        <v>169990</v>
      </c>
      <c r="I888" t="s">
        <v>311</v>
      </c>
    </row>
    <row r="889" spans="6:9" x14ac:dyDescent="0.2">
      <c r="F889">
        <v>924</v>
      </c>
      <c r="G889">
        <v>1604</v>
      </c>
      <c r="H889" s="7">
        <v>193000</v>
      </c>
      <c r="I889" t="s">
        <v>311</v>
      </c>
    </row>
    <row r="890" spans="6:9" x14ac:dyDescent="0.2">
      <c r="F890">
        <v>925</v>
      </c>
      <c r="G890">
        <v>1686</v>
      </c>
      <c r="H890" s="7">
        <v>207500</v>
      </c>
      <c r="I890" t="s">
        <v>311</v>
      </c>
    </row>
    <row r="891" spans="6:9" x14ac:dyDescent="0.2">
      <c r="F891">
        <v>926</v>
      </c>
      <c r="G891">
        <v>1126</v>
      </c>
      <c r="H891" s="7">
        <v>175000</v>
      </c>
      <c r="I891" t="s">
        <v>311</v>
      </c>
    </row>
    <row r="892" spans="6:9" x14ac:dyDescent="0.2">
      <c r="F892">
        <v>927</v>
      </c>
      <c r="G892">
        <v>1181</v>
      </c>
      <c r="H892" s="7">
        <v>285000</v>
      </c>
      <c r="I892" t="s">
        <v>311</v>
      </c>
    </row>
    <row r="893" spans="6:9" x14ac:dyDescent="0.2">
      <c r="F893">
        <v>928</v>
      </c>
      <c r="G893">
        <v>832</v>
      </c>
      <c r="H893" s="7">
        <v>176000</v>
      </c>
      <c r="I893" t="s">
        <v>311</v>
      </c>
    </row>
    <row r="894" spans="6:9" x14ac:dyDescent="0.2">
      <c r="F894">
        <v>929</v>
      </c>
      <c r="G894">
        <v>1753</v>
      </c>
      <c r="H894" s="7">
        <v>236500</v>
      </c>
      <c r="I894" t="s">
        <v>311</v>
      </c>
    </row>
    <row r="895" spans="6:9" x14ac:dyDescent="0.2">
      <c r="F895">
        <v>930</v>
      </c>
      <c r="G895">
        <v>964</v>
      </c>
      <c r="H895" s="7">
        <v>222000</v>
      </c>
      <c r="I895" t="s">
        <v>311</v>
      </c>
    </row>
    <row r="896" spans="6:9" x14ac:dyDescent="0.2">
      <c r="F896">
        <v>931</v>
      </c>
      <c r="G896">
        <v>1466</v>
      </c>
      <c r="H896" s="7">
        <v>201000</v>
      </c>
      <c r="I896" t="s">
        <v>311</v>
      </c>
    </row>
    <row r="897" spans="6:9" x14ac:dyDescent="0.2">
      <c r="F897">
        <v>932</v>
      </c>
      <c r="G897">
        <v>925</v>
      </c>
      <c r="H897" s="7">
        <v>117500</v>
      </c>
      <c r="I897" t="s">
        <v>311</v>
      </c>
    </row>
    <row r="898" spans="6:9" x14ac:dyDescent="0.2">
      <c r="F898">
        <v>933</v>
      </c>
      <c r="G898">
        <v>1905</v>
      </c>
      <c r="H898" s="7">
        <v>320000</v>
      </c>
      <c r="I898" t="s">
        <v>311</v>
      </c>
    </row>
    <row r="899" spans="6:9" x14ac:dyDescent="0.2">
      <c r="F899">
        <v>934</v>
      </c>
      <c r="G899">
        <v>1500</v>
      </c>
      <c r="H899" s="7">
        <v>190000</v>
      </c>
      <c r="I899" t="s">
        <v>311</v>
      </c>
    </row>
    <row r="900" spans="6:9" x14ac:dyDescent="0.2">
      <c r="F900">
        <v>935</v>
      </c>
      <c r="G900">
        <v>585</v>
      </c>
      <c r="H900" s="7">
        <v>242000</v>
      </c>
      <c r="I900" t="s">
        <v>311</v>
      </c>
    </row>
    <row r="901" spans="6:9" x14ac:dyDescent="0.2">
      <c r="F901">
        <v>936</v>
      </c>
      <c r="G901">
        <v>600</v>
      </c>
      <c r="H901" s="7">
        <v>79900</v>
      </c>
      <c r="I901" t="s">
        <v>311</v>
      </c>
    </row>
    <row r="902" spans="6:9" x14ac:dyDescent="0.2">
      <c r="F902">
        <v>937</v>
      </c>
      <c r="G902">
        <v>1176</v>
      </c>
      <c r="H902" s="7">
        <v>184900</v>
      </c>
      <c r="I902" t="s">
        <v>311</v>
      </c>
    </row>
    <row r="903" spans="6:9" x14ac:dyDescent="0.2">
      <c r="F903">
        <v>938</v>
      </c>
      <c r="G903">
        <v>1113</v>
      </c>
      <c r="H903" s="7">
        <v>253000</v>
      </c>
      <c r="I903" t="s">
        <v>311</v>
      </c>
    </row>
    <row r="904" spans="6:9" x14ac:dyDescent="0.2">
      <c r="F904">
        <v>939</v>
      </c>
      <c r="G904">
        <v>1391</v>
      </c>
      <c r="H904" s="7">
        <v>239799</v>
      </c>
      <c r="I904" t="s">
        <v>311</v>
      </c>
    </row>
    <row r="905" spans="6:9" x14ac:dyDescent="0.2">
      <c r="F905">
        <v>940</v>
      </c>
      <c r="G905">
        <v>1032</v>
      </c>
      <c r="H905" s="7">
        <v>244400</v>
      </c>
      <c r="I905" t="s">
        <v>311</v>
      </c>
    </row>
    <row r="906" spans="6:9" x14ac:dyDescent="0.2">
      <c r="F906">
        <v>941</v>
      </c>
      <c r="G906">
        <v>1728</v>
      </c>
      <c r="H906" s="7">
        <v>150900</v>
      </c>
      <c r="I906" t="s">
        <v>311</v>
      </c>
    </row>
    <row r="907" spans="6:9" x14ac:dyDescent="0.2">
      <c r="F907">
        <v>942</v>
      </c>
      <c r="G907">
        <v>992</v>
      </c>
      <c r="H907" s="7">
        <v>214000</v>
      </c>
      <c r="I907" t="s">
        <v>311</v>
      </c>
    </row>
    <row r="908" spans="6:9" x14ac:dyDescent="0.2">
      <c r="F908">
        <v>943</v>
      </c>
      <c r="G908">
        <v>1440</v>
      </c>
      <c r="H908" s="7">
        <v>150000</v>
      </c>
      <c r="I908" t="s">
        <v>311</v>
      </c>
    </row>
    <row r="909" spans="6:9" x14ac:dyDescent="0.2">
      <c r="F909">
        <v>944</v>
      </c>
      <c r="G909">
        <v>1632</v>
      </c>
      <c r="H909" s="7">
        <v>143000</v>
      </c>
      <c r="I909" t="s">
        <v>311</v>
      </c>
    </row>
    <row r="910" spans="6:9" x14ac:dyDescent="0.2">
      <c r="F910">
        <v>945</v>
      </c>
      <c r="G910">
        <v>819</v>
      </c>
      <c r="H910" s="7">
        <v>137500</v>
      </c>
      <c r="I910" t="s">
        <v>311</v>
      </c>
    </row>
    <row r="911" spans="6:9" x14ac:dyDescent="0.2">
      <c r="F911">
        <v>946</v>
      </c>
      <c r="G911">
        <v>1088</v>
      </c>
      <c r="H911" s="7">
        <v>124900</v>
      </c>
      <c r="I911" t="s">
        <v>311</v>
      </c>
    </row>
    <row r="912" spans="6:9" x14ac:dyDescent="0.2">
      <c r="F912">
        <v>947</v>
      </c>
      <c r="G912">
        <v>1144</v>
      </c>
      <c r="H912" s="7">
        <v>143000</v>
      </c>
      <c r="I912" t="s">
        <v>311</v>
      </c>
    </row>
    <row r="913" spans="6:9" x14ac:dyDescent="0.2">
      <c r="F913">
        <v>948</v>
      </c>
      <c r="G913">
        <v>1616</v>
      </c>
      <c r="H913" s="7">
        <v>270000</v>
      </c>
      <c r="I913" t="s">
        <v>311</v>
      </c>
    </row>
    <row r="914" spans="6:9" x14ac:dyDescent="0.2">
      <c r="F914">
        <v>949</v>
      </c>
      <c r="G914">
        <v>936</v>
      </c>
      <c r="H914" s="7">
        <v>192500</v>
      </c>
      <c r="I914" t="s">
        <v>311</v>
      </c>
    </row>
    <row r="915" spans="6:9" x14ac:dyDescent="0.2">
      <c r="F915">
        <v>950</v>
      </c>
      <c r="G915">
        <v>1161</v>
      </c>
      <c r="H915" s="7">
        <v>197500</v>
      </c>
      <c r="I915" t="s">
        <v>311</v>
      </c>
    </row>
    <row r="916" spans="6:9" x14ac:dyDescent="0.2">
      <c r="F916">
        <v>951</v>
      </c>
      <c r="G916">
        <v>864</v>
      </c>
      <c r="H916" s="7">
        <v>129000</v>
      </c>
      <c r="I916" t="s">
        <v>311</v>
      </c>
    </row>
    <row r="917" spans="6:9" x14ac:dyDescent="0.2">
      <c r="F917">
        <v>952</v>
      </c>
      <c r="G917">
        <v>828</v>
      </c>
      <c r="H917" s="7">
        <v>119900</v>
      </c>
      <c r="I917" t="s">
        <v>311</v>
      </c>
    </row>
    <row r="918" spans="6:9" x14ac:dyDescent="0.2">
      <c r="F918">
        <v>953</v>
      </c>
      <c r="G918">
        <v>768</v>
      </c>
      <c r="H918" s="7">
        <v>133900</v>
      </c>
      <c r="I918" t="s">
        <v>311</v>
      </c>
    </row>
    <row r="919" spans="6:9" x14ac:dyDescent="0.2">
      <c r="F919">
        <v>954</v>
      </c>
      <c r="G919">
        <v>784</v>
      </c>
      <c r="H919" s="7">
        <v>172000</v>
      </c>
      <c r="I919" t="s">
        <v>311</v>
      </c>
    </row>
    <row r="920" spans="6:9" x14ac:dyDescent="0.2">
      <c r="F920">
        <v>955</v>
      </c>
      <c r="G920">
        <v>945</v>
      </c>
      <c r="H920" s="7">
        <v>127500</v>
      </c>
      <c r="I920" t="s">
        <v>311</v>
      </c>
    </row>
    <row r="921" spans="6:9" x14ac:dyDescent="0.2">
      <c r="F921">
        <v>956</v>
      </c>
      <c r="G921">
        <v>979</v>
      </c>
      <c r="H921" s="7">
        <v>145000</v>
      </c>
      <c r="I921" t="s">
        <v>311</v>
      </c>
    </row>
    <row r="922" spans="6:9" x14ac:dyDescent="0.2">
      <c r="F922">
        <v>957</v>
      </c>
      <c r="G922">
        <v>561</v>
      </c>
      <c r="H922" s="7">
        <v>124000</v>
      </c>
      <c r="I922" t="s">
        <v>311</v>
      </c>
    </row>
    <row r="923" spans="6:9" x14ac:dyDescent="0.2">
      <c r="F923">
        <v>958</v>
      </c>
      <c r="G923">
        <v>1057</v>
      </c>
      <c r="H923" s="7">
        <v>132000</v>
      </c>
      <c r="I923" t="s">
        <v>311</v>
      </c>
    </row>
    <row r="924" spans="6:9" x14ac:dyDescent="0.2">
      <c r="F924">
        <v>959</v>
      </c>
      <c r="G924">
        <v>1337</v>
      </c>
      <c r="H924" s="7">
        <v>185000</v>
      </c>
      <c r="I924" t="s">
        <v>311</v>
      </c>
    </row>
    <row r="925" spans="6:9" x14ac:dyDescent="0.2">
      <c r="F925">
        <v>960</v>
      </c>
      <c r="G925">
        <v>696</v>
      </c>
      <c r="H925" s="7">
        <v>155000</v>
      </c>
      <c r="I925" t="s">
        <v>311</v>
      </c>
    </row>
    <row r="926" spans="6:9" x14ac:dyDescent="0.2">
      <c r="F926">
        <v>961</v>
      </c>
      <c r="G926">
        <v>858</v>
      </c>
      <c r="H926" s="7">
        <v>116500</v>
      </c>
      <c r="I926" t="s">
        <v>311</v>
      </c>
    </row>
    <row r="927" spans="6:9" x14ac:dyDescent="0.2">
      <c r="F927">
        <v>962</v>
      </c>
      <c r="G927">
        <v>1330</v>
      </c>
      <c r="H927" s="7">
        <v>272000</v>
      </c>
      <c r="I927" t="s">
        <v>311</v>
      </c>
    </row>
    <row r="928" spans="6:9" x14ac:dyDescent="0.2">
      <c r="F928">
        <v>963</v>
      </c>
      <c r="G928">
        <v>804</v>
      </c>
      <c r="H928" s="7">
        <v>155000</v>
      </c>
      <c r="I928" t="s">
        <v>311</v>
      </c>
    </row>
    <row r="929" spans="6:9" x14ac:dyDescent="0.2">
      <c r="F929">
        <v>964</v>
      </c>
      <c r="G929">
        <v>1800</v>
      </c>
      <c r="H929" s="7">
        <v>239000</v>
      </c>
      <c r="I929" t="s">
        <v>311</v>
      </c>
    </row>
    <row r="930" spans="6:9" x14ac:dyDescent="0.2">
      <c r="F930">
        <v>965</v>
      </c>
      <c r="G930">
        <v>817</v>
      </c>
      <c r="H930" s="7">
        <v>214900</v>
      </c>
      <c r="I930" t="s">
        <v>311</v>
      </c>
    </row>
    <row r="931" spans="6:9" x14ac:dyDescent="0.2">
      <c r="F931">
        <v>966</v>
      </c>
      <c r="G931">
        <v>783</v>
      </c>
      <c r="H931" s="7">
        <v>178900</v>
      </c>
      <c r="I931" t="s">
        <v>311</v>
      </c>
    </row>
    <row r="932" spans="6:9" x14ac:dyDescent="0.2">
      <c r="F932">
        <v>967</v>
      </c>
      <c r="G932">
        <v>728</v>
      </c>
      <c r="H932" s="7">
        <v>160000</v>
      </c>
      <c r="I932" t="s">
        <v>311</v>
      </c>
    </row>
    <row r="933" spans="6:9" x14ac:dyDescent="0.2">
      <c r="F933">
        <v>968</v>
      </c>
      <c r="G933">
        <v>1098</v>
      </c>
      <c r="H933" s="7">
        <v>135000</v>
      </c>
      <c r="I933" t="s">
        <v>311</v>
      </c>
    </row>
    <row r="934" spans="6:9" x14ac:dyDescent="0.2">
      <c r="F934">
        <v>969</v>
      </c>
      <c r="G934">
        <v>600</v>
      </c>
      <c r="H934" s="7">
        <v>37900</v>
      </c>
      <c r="I934" t="s">
        <v>311</v>
      </c>
    </row>
    <row r="935" spans="6:9" x14ac:dyDescent="0.2">
      <c r="F935">
        <v>970</v>
      </c>
      <c r="G935">
        <v>588</v>
      </c>
      <c r="H935" s="7">
        <v>140000</v>
      </c>
      <c r="I935" t="s">
        <v>311</v>
      </c>
    </row>
    <row r="936" spans="6:9" x14ac:dyDescent="0.2">
      <c r="F936">
        <v>971</v>
      </c>
      <c r="G936">
        <v>720</v>
      </c>
      <c r="H936" s="7">
        <v>135000</v>
      </c>
      <c r="I936" t="s">
        <v>311</v>
      </c>
    </row>
    <row r="937" spans="6:9" x14ac:dyDescent="0.2">
      <c r="F937">
        <v>972</v>
      </c>
      <c r="G937">
        <v>764</v>
      </c>
      <c r="H937" s="7">
        <v>173000</v>
      </c>
      <c r="I937" t="s">
        <v>311</v>
      </c>
    </row>
    <row r="938" spans="6:9" x14ac:dyDescent="0.2">
      <c r="F938">
        <v>973</v>
      </c>
      <c r="G938">
        <v>918</v>
      </c>
      <c r="H938" s="7">
        <v>99500</v>
      </c>
      <c r="I938" t="s">
        <v>311</v>
      </c>
    </row>
    <row r="939" spans="6:9" x14ac:dyDescent="0.2">
      <c r="F939">
        <v>974</v>
      </c>
      <c r="G939">
        <v>1428</v>
      </c>
      <c r="H939" s="7">
        <v>182000</v>
      </c>
      <c r="I939" t="s">
        <v>311</v>
      </c>
    </row>
    <row r="940" spans="6:9" x14ac:dyDescent="0.2">
      <c r="F940">
        <v>975</v>
      </c>
      <c r="G940">
        <v>728</v>
      </c>
      <c r="H940" s="7">
        <v>167500</v>
      </c>
      <c r="I940" t="s">
        <v>311</v>
      </c>
    </row>
    <row r="941" spans="6:9" x14ac:dyDescent="0.2">
      <c r="F941">
        <v>976</v>
      </c>
      <c r="G941">
        <v>673</v>
      </c>
      <c r="H941" s="7">
        <v>165000</v>
      </c>
      <c r="I941" t="s">
        <v>311</v>
      </c>
    </row>
    <row r="942" spans="6:9" x14ac:dyDescent="0.2">
      <c r="F942">
        <v>977</v>
      </c>
      <c r="G942">
        <v>440</v>
      </c>
      <c r="H942" s="7">
        <v>85500</v>
      </c>
      <c r="I942" t="s">
        <v>311</v>
      </c>
    </row>
    <row r="943" spans="6:9" x14ac:dyDescent="0.2">
      <c r="F943">
        <v>978</v>
      </c>
      <c r="G943">
        <v>1241</v>
      </c>
      <c r="H943" s="7">
        <v>199900</v>
      </c>
      <c r="I943" t="s">
        <v>311</v>
      </c>
    </row>
    <row r="944" spans="6:9" x14ac:dyDescent="0.2">
      <c r="F944">
        <v>979</v>
      </c>
      <c r="G944">
        <v>894</v>
      </c>
      <c r="H944" s="7">
        <v>110000</v>
      </c>
      <c r="I944" t="s">
        <v>311</v>
      </c>
    </row>
    <row r="945" spans="6:9" x14ac:dyDescent="0.2">
      <c r="F945">
        <v>980</v>
      </c>
      <c r="G945">
        <v>1121</v>
      </c>
      <c r="H945" s="7">
        <v>139000</v>
      </c>
      <c r="I945" t="s">
        <v>311</v>
      </c>
    </row>
    <row r="946" spans="6:9" x14ac:dyDescent="0.2">
      <c r="F946">
        <v>981</v>
      </c>
      <c r="G946">
        <v>944</v>
      </c>
      <c r="H946" s="7">
        <v>178400</v>
      </c>
      <c r="I946" t="s">
        <v>311</v>
      </c>
    </row>
    <row r="947" spans="6:9" x14ac:dyDescent="0.2">
      <c r="F947">
        <v>982</v>
      </c>
      <c r="G947">
        <v>1225</v>
      </c>
      <c r="H947" s="7">
        <v>336000</v>
      </c>
      <c r="I947" t="s">
        <v>311</v>
      </c>
    </row>
    <row r="948" spans="6:9" x14ac:dyDescent="0.2">
      <c r="F948">
        <v>983</v>
      </c>
      <c r="G948">
        <v>1266</v>
      </c>
      <c r="H948" s="7">
        <v>159895</v>
      </c>
      <c r="I948" t="s">
        <v>311</v>
      </c>
    </row>
    <row r="949" spans="6:9" x14ac:dyDescent="0.2">
      <c r="F949">
        <v>984</v>
      </c>
      <c r="G949">
        <v>1128</v>
      </c>
      <c r="H949" s="7">
        <v>255900</v>
      </c>
      <c r="I949" t="s">
        <v>311</v>
      </c>
    </row>
    <row r="950" spans="6:9" x14ac:dyDescent="0.2">
      <c r="F950">
        <v>986</v>
      </c>
      <c r="G950">
        <v>1164</v>
      </c>
      <c r="H950" s="7">
        <v>125000</v>
      </c>
      <c r="I950" t="s">
        <v>311</v>
      </c>
    </row>
    <row r="951" spans="6:9" x14ac:dyDescent="0.2">
      <c r="F951">
        <v>987</v>
      </c>
      <c r="G951">
        <v>485</v>
      </c>
      <c r="H951" s="7">
        <v>117000</v>
      </c>
      <c r="I951" t="s">
        <v>311</v>
      </c>
    </row>
    <row r="952" spans="6:9" x14ac:dyDescent="0.2">
      <c r="F952">
        <v>989</v>
      </c>
      <c r="G952">
        <v>848</v>
      </c>
      <c r="H952" s="7">
        <v>195000</v>
      </c>
      <c r="I952" t="s">
        <v>311</v>
      </c>
    </row>
    <row r="953" spans="6:9" x14ac:dyDescent="0.2">
      <c r="F953">
        <v>990</v>
      </c>
      <c r="G953">
        <v>770</v>
      </c>
      <c r="H953" s="7">
        <v>197000</v>
      </c>
      <c r="I953" t="s">
        <v>311</v>
      </c>
    </row>
    <row r="954" spans="6:9" x14ac:dyDescent="0.2">
      <c r="F954">
        <v>992</v>
      </c>
      <c r="G954">
        <v>916</v>
      </c>
      <c r="H954" s="7">
        <v>168000</v>
      </c>
      <c r="I954" t="s">
        <v>311</v>
      </c>
    </row>
    <row r="955" spans="6:9" x14ac:dyDescent="0.2">
      <c r="F955">
        <v>993</v>
      </c>
      <c r="G955">
        <v>822</v>
      </c>
      <c r="H955" s="7">
        <v>187000</v>
      </c>
      <c r="I955" t="s">
        <v>311</v>
      </c>
    </row>
    <row r="956" spans="6:9" x14ac:dyDescent="0.2">
      <c r="F956">
        <v>994</v>
      </c>
      <c r="G956">
        <v>750</v>
      </c>
      <c r="H956" s="7">
        <v>173900</v>
      </c>
      <c r="I956" t="s">
        <v>311</v>
      </c>
    </row>
    <row r="957" spans="6:9" x14ac:dyDescent="0.2">
      <c r="F957">
        <v>995</v>
      </c>
      <c r="G957">
        <v>1700</v>
      </c>
      <c r="H957" s="7">
        <v>337500</v>
      </c>
      <c r="I957" t="s">
        <v>311</v>
      </c>
    </row>
    <row r="958" spans="6:9" x14ac:dyDescent="0.2">
      <c r="F958">
        <v>996</v>
      </c>
      <c r="G958">
        <v>747</v>
      </c>
      <c r="H958" s="7">
        <v>121600</v>
      </c>
      <c r="I958" t="s">
        <v>311</v>
      </c>
    </row>
    <row r="959" spans="6:9" x14ac:dyDescent="0.2">
      <c r="F959">
        <v>997</v>
      </c>
      <c r="G959">
        <v>1050</v>
      </c>
      <c r="H959" s="7">
        <v>136500</v>
      </c>
      <c r="I959" t="s">
        <v>311</v>
      </c>
    </row>
    <row r="960" spans="6:9" x14ac:dyDescent="0.2">
      <c r="F960">
        <v>998</v>
      </c>
      <c r="G960">
        <v>1442</v>
      </c>
      <c r="H960" s="7">
        <v>185000</v>
      </c>
      <c r="I960" t="s">
        <v>311</v>
      </c>
    </row>
    <row r="961" spans="6:9" x14ac:dyDescent="0.2">
      <c r="F961">
        <v>999</v>
      </c>
      <c r="G961">
        <v>1007</v>
      </c>
      <c r="H961" s="7">
        <v>91000</v>
      </c>
      <c r="I961" t="s">
        <v>311</v>
      </c>
    </row>
    <row r="962" spans="6:9" x14ac:dyDescent="0.2">
      <c r="F962">
        <v>1000</v>
      </c>
      <c r="G962">
        <v>1187</v>
      </c>
      <c r="H962" s="7">
        <v>206000</v>
      </c>
      <c r="I962" t="s">
        <v>311</v>
      </c>
    </row>
    <row r="963" spans="6:9" x14ac:dyDescent="0.2">
      <c r="F963">
        <v>1002</v>
      </c>
      <c r="G963">
        <v>691</v>
      </c>
      <c r="H963" s="7">
        <v>86000</v>
      </c>
      <c r="I963" t="s">
        <v>311</v>
      </c>
    </row>
    <row r="964" spans="6:9" x14ac:dyDescent="0.2">
      <c r="F964">
        <v>1003</v>
      </c>
      <c r="G964">
        <v>1574</v>
      </c>
      <c r="H964" s="7">
        <v>232000</v>
      </c>
      <c r="I964" t="s">
        <v>311</v>
      </c>
    </row>
    <row r="965" spans="6:9" x14ac:dyDescent="0.2">
      <c r="F965">
        <v>1004</v>
      </c>
      <c r="G965">
        <v>1680</v>
      </c>
      <c r="H965" s="7">
        <v>136905</v>
      </c>
      <c r="I965" t="s">
        <v>311</v>
      </c>
    </row>
    <row r="966" spans="6:9" x14ac:dyDescent="0.2">
      <c r="F966">
        <v>1005</v>
      </c>
      <c r="G966">
        <v>1346</v>
      </c>
      <c r="H966" s="7">
        <v>181000</v>
      </c>
      <c r="I966" t="s">
        <v>311</v>
      </c>
    </row>
    <row r="967" spans="6:9" x14ac:dyDescent="0.2">
      <c r="F967">
        <v>1006</v>
      </c>
      <c r="G967">
        <v>985</v>
      </c>
      <c r="H967" s="7">
        <v>149900</v>
      </c>
      <c r="I967" t="s">
        <v>311</v>
      </c>
    </row>
    <row r="968" spans="6:9" x14ac:dyDescent="0.2">
      <c r="F968">
        <v>1007</v>
      </c>
      <c r="G968">
        <v>1657</v>
      </c>
      <c r="H968" s="7">
        <v>163500</v>
      </c>
      <c r="I968" t="s">
        <v>311</v>
      </c>
    </row>
    <row r="969" spans="6:9" x14ac:dyDescent="0.2">
      <c r="F969">
        <v>1008</v>
      </c>
      <c r="G969">
        <v>546</v>
      </c>
      <c r="H969" s="7">
        <v>88000</v>
      </c>
      <c r="I969" t="s">
        <v>311</v>
      </c>
    </row>
    <row r="970" spans="6:9" x14ac:dyDescent="0.2">
      <c r="F970">
        <v>1009</v>
      </c>
      <c r="G970">
        <v>1710</v>
      </c>
      <c r="H970" s="7">
        <v>240000</v>
      </c>
      <c r="I970" t="s">
        <v>311</v>
      </c>
    </row>
    <row r="971" spans="6:9" x14ac:dyDescent="0.2">
      <c r="F971">
        <v>1010</v>
      </c>
      <c r="G971">
        <v>1008</v>
      </c>
      <c r="H971" s="7">
        <v>102000</v>
      </c>
      <c r="I971" t="s">
        <v>311</v>
      </c>
    </row>
    <row r="972" spans="6:9" x14ac:dyDescent="0.2">
      <c r="F972">
        <v>1011</v>
      </c>
      <c r="G972">
        <v>720</v>
      </c>
      <c r="H972" s="7">
        <v>135000</v>
      </c>
      <c r="I972" t="s">
        <v>311</v>
      </c>
    </row>
    <row r="973" spans="6:9" x14ac:dyDescent="0.2">
      <c r="F973">
        <v>1013</v>
      </c>
      <c r="G973">
        <v>602</v>
      </c>
      <c r="H973" s="7">
        <v>165000</v>
      </c>
      <c r="I973" t="s">
        <v>311</v>
      </c>
    </row>
    <row r="974" spans="6:9" x14ac:dyDescent="0.2">
      <c r="F974">
        <v>1014</v>
      </c>
      <c r="G974">
        <v>1022</v>
      </c>
      <c r="H974" s="7">
        <v>85000</v>
      </c>
      <c r="I974" t="s">
        <v>311</v>
      </c>
    </row>
    <row r="975" spans="6:9" x14ac:dyDescent="0.2">
      <c r="F975">
        <v>1015</v>
      </c>
      <c r="G975">
        <v>1082</v>
      </c>
      <c r="H975" s="7">
        <v>119200</v>
      </c>
      <c r="I975" t="s">
        <v>311</v>
      </c>
    </row>
    <row r="976" spans="6:9" x14ac:dyDescent="0.2">
      <c r="F976">
        <v>1016</v>
      </c>
      <c r="G976">
        <v>810</v>
      </c>
      <c r="H976" s="7">
        <v>227000</v>
      </c>
      <c r="I976" t="s">
        <v>311</v>
      </c>
    </row>
    <row r="977" spans="6:9" x14ac:dyDescent="0.2">
      <c r="F977">
        <v>1017</v>
      </c>
      <c r="G977">
        <v>1504</v>
      </c>
      <c r="H977" s="7">
        <v>203000</v>
      </c>
      <c r="I977" t="s">
        <v>311</v>
      </c>
    </row>
    <row r="978" spans="6:9" x14ac:dyDescent="0.2">
      <c r="F978">
        <v>1018</v>
      </c>
      <c r="G978">
        <v>1220</v>
      </c>
      <c r="H978" s="7">
        <v>187500</v>
      </c>
      <c r="I978" t="s">
        <v>311</v>
      </c>
    </row>
    <row r="979" spans="6:9" x14ac:dyDescent="0.2">
      <c r="F979">
        <v>1019</v>
      </c>
      <c r="G979">
        <v>384</v>
      </c>
      <c r="H979" s="7">
        <v>160000</v>
      </c>
      <c r="I979" t="s">
        <v>311</v>
      </c>
    </row>
    <row r="980" spans="6:9" x14ac:dyDescent="0.2">
      <c r="F980">
        <v>1020</v>
      </c>
      <c r="G980">
        <v>1362</v>
      </c>
      <c r="H980" s="7">
        <v>213490</v>
      </c>
      <c r="I980" t="s">
        <v>311</v>
      </c>
    </row>
    <row r="981" spans="6:9" x14ac:dyDescent="0.2">
      <c r="F981">
        <v>1021</v>
      </c>
      <c r="G981">
        <v>1132</v>
      </c>
      <c r="H981" s="7">
        <v>176000</v>
      </c>
      <c r="I981" t="s">
        <v>311</v>
      </c>
    </row>
    <row r="982" spans="6:9" x14ac:dyDescent="0.2">
      <c r="F982">
        <v>1022</v>
      </c>
      <c r="G982">
        <v>1199</v>
      </c>
      <c r="H982" s="7">
        <v>194000</v>
      </c>
      <c r="I982" t="s">
        <v>311</v>
      </c>
    </row>
    <row r="983" spans="6:9" x14ac:dyDescent="0.2">
      <c r="F983">
        <v>1023</v>
      </c>
      <c r="G983">
        <v>912</v>
      </c>
      <c r="H983" s="7">
        <v>87000</v>
      </c>
      <c r="I983" t="s">
        <v>311</v>
      </c>
    </row>
    <row r="984" spans="6:9" x14ac:dyDescent="0.2">
      <c r="F984">
        <v>1024</v>
      </c>
      <c r="G984">
        <v>1346</v>
      </c>
      <c r="H984" s="7">
        <v>191000</v>
      </c>
      <c r="I984" t="s">
        <v>311</v>
      </c>
    </row>
    <row r="985" spans="6:9" x14ac:dyDescent="0.2">
      <c r="F985">
        <v>1025</v>
      </c>
      <c r="G985">
        <v>1565</v>
      </c>
      <c r="H985" s="7">
        <v>287000</v>
      </c>
      <c r="I985" t="s">
        <v>311</v>
      </c>
    </row>
    <row r="986" spans="6:9" x14ac:dyDescent="0.2">
      <c r="F986">
        <v>1026</v>
      </c>
      <c r="G986">
        <v>882</v>
      </c>
      <c r="H986" s="7">
        <v>112500</v>
      </c>
      <c r="I986" t="s">
        <v>311</v>
      </c>
    </row>
    <row r="987" spans="6:9" x14ac:dyDescent="0.2">
      <c r="F987">
        <v>1027</v>
      </c>
      <c r="G987">
        <v>1268</v>
      </c>
      <c r="H987" s="7">
        <v>167500</v>
      </c>
      <c r="I987" t="s">
        <v>311</v>
      </c>
    </row>
    <row r="988" spans="6:9" x14ac:dyDescent="0.2">
      <c r="F988">
        <v>1028</v>
      </c>
      <c r="G988">
        <v>1638</v>
      </c>
      <c r="H988" s="7">
        <v>293077</v>
      </c>
      <c r="I988" t="s">
        <v>311</v>
      </c>
    </row>
    <row r="989" spans="6:9" x14ac:dyDescent="0.2">
      <c r="F989">
        <v>1029</v>
      </c>
      <c r="G989">
        <v>768</v>
      </c>
      <c r="H989" s="7">
        <v>105000</v>
      </c>
      <c r="I989" t="s">
        <v>311</v>
      </c>
    </row>
    <row r="990" spans="6:9" x14ac:dyDescent="0.2">
      <c r="F990">
        <v>1030</v>
      </c>
      <c r="G990">
        <v>672</v>
      </c>
      <c r="H990" s="7">
        <v>118000</v>
      </c>
      <c r="I990" t="s">
        <v>311</v>
      </c>
    </row>
    <row r="991" spans="6:9" x14ac:dyDescent="0.2">
      <c r="F991">
        <v>1031</v>
      </c>
      <c r="G991">
        <v>686</v>
      </c>
      <c r="H991" s="7">
        <v>160000</v>
      </c>
      <c r="I991" t="s">
        <v>311</v>
      </c>
    </row>
    <row r="992" spans="6:9" x14ac:dyDescent="0.2">
      <c r="F992">
        <v>1032</v>
      </c>
      <c r="G992">
        <v>824</v>
      </c>
      <c r="H992" s="7">
        <v>197000</v>
      </c>
      <c r="I992" t="s">
        <v>311</v>
      </c>
    </row>
    <row r="993" spans="6:9" x14ac:dyDescent="0.2">
      <c r="F993">
        <v>1033</v>
      </c>
      <c r="G993">
        <v>1338</v>
      </c>
      <c r="H993" s="7">
        <v>310000</v>
      </c>
      <c r="I993" t="s">
        <v>311</v>
      </c>
    </row>
    <row r="994" spans="6:9" x14ac:dyDescent="0.2">
      <c r="F994">
        <v>1034</v>
      </c>
      <c r="G994">
        <v>1654</v>
      </c>
      <c r="H994" s="7">
        <v>230000</v>
      </c>
      <c r="I994" t="s">
        <v>311</v>
      </c>
    </row>
    <row r="995" spans="6:9" x14ac:dyDescent="0.2">
      <c r="F995">
        <v>1035</v>
      </c>
      <c r="G995">
        <v>920</v>
      </c>
      <c r="H995" s="7">
        <v>119750</v>
      </c>
      <c r="I995" t="s">
        <v>311</v>
      </c>
    </row>
    <row r="996" spans="6:9" x14ac:dyDescent="0.2">
      <c r="F996">
        <v>1037</v>
      </c>
      <c r="G996">
        <v>1620</v>
      </c>
      <c r="H996" s="7">
        <v>315500</v>
      </c>
      <c r="I996" t="s">
        <v>311</v>
      </c>
    </row>
    <row r="997" spans="6:9" x14ac:dyDescent="0.2">
      <c r="F997">
        <v>1038</v>
      </c>
      <c r="G997">
        <v>1055</v>
      </c>
      <c r="H997" s="7">
        <v>287000</v>
      </c>
      <c r="I997" t="s">
        <v>311</v>
      </c>
    </row>
    <row r="998" spans="6:9" x14ac:dyDescent="0.2">
      <c r="F998">
        <v>1039</v>
      </c>
      <c r="G998">
        <v>546</v>
      </c>
      <c r="H998" s="7">
        <v>97000</v>
      </c>
      <c r="I998" t="s">
        <v>311</v>
      </c>
    </row>
    <row r="999" spans="6:9" x14ac:dyDescent="0.2">
      <c r="F999">
        <v>1040</v>
      </c>
      <c r="G999">
        <v>630</v>
      </c>
      <c r="H999" s="7">
        <v>80000</v>
      </c>
      <c r="I999" t="s">
        <v>311</v>
      </c>
    </row>
    <row r="1000" spans="6:9" x14ac:dyDescent="0.2">
      <c r="F1000">
        <v>1041</v>
      </c>
      <c r="G1000">
        <v>1134</v>
      </c>
      <c r="H1000" s="7">
        <v>155000</v>
      </c>
      <c r="I1000" t="s">
        <v>311</v>
      </c>
    </row>
    <row r="1001" spans="6:9" x14ac:dyDescent="0.2">
      <c r="F1001">
        <v>1042</v>
      </c>
      <c r="G1001">
        <v>800</v>
      </c>
      <c r="H1001" s="7">
        <v>173000</v>
      </c>
      <c r="I1001" t="s">
        <v>311</v>
      </c>
    </row>
    <row r="1002" spans="6:9" x14ac:dyDescent="0.2">
      <c r="F1002">
        <v>1043</v>
      </c>
      <c r="G1002">
        <v>1306</v>
      </c>
      <c r="H1002" s="7">
        <v>196000</v>
      </c>
      <c r="I1002" t="s">
        <v>311</v>
      </c>
    </row>
    <row r="1003" spans="6:9" x14ac:dyDescent="0.2">
      <c r="F1003">
        <v>1044</v>
      </c>
      <c r="G1003">
        <v>1475</v>
      </c>
      <c r="H1003" s="7">
        <v>262280</v>
      </c>
      <c r="I1003" t="s">
        <v>311</v>
      </c>
    </row>
    <row r="1004" spans="6:9" x14ac:dyDescent="0.2">
      <c r="F1004">
        <v>1045</v>
      </c>
      <c r="G1004">
        <v>2524</v>
      </c>
      <c r="H1004" s="7">
        <v>278000</v>
      </c>
      <c r="I1004" t="s">
        <v>311</v>
      </c>
    </row>
    <row r="1005" spans="6:9" x14ac:dyDescent="0.2">
      <c r="F1005">
        <v>1048</v>
      </c>
      <c r="G1005">
        <v>990</v>
      </c>
      <c r="H1005" s="7">
        <v>145000</v>
      </c>
      <c r="I1005" t="s">
        <v>311</v>
      </c>
    </row>
    <row r="1006" spans="6:9" x14ac:dyDescent="0.2">
      <c r="F1006">
        <v>1051</v>
      </c>
      <c r="G1006">
        <v>1302</v>
      </c>
      <c r="H1006" s="7">
        <v>176485</v>
      </c>
      <c r="I1006" t="s">
        <v>311</v>
      </c>
    </row>
    <row r="1007" spans="6:9" x14ac:dyDescent="0.2">
      <c r="F1007">
        <v>1052</v>
      </c>
      <c r="G1007">
        <v>1316</v>
      </c>
      <c r="H1007" s="7">
        <v>200141</v>
      </c>
      <c r="I1007" t="s">
        <v>311</v>
      </c>
    </row>
    <row r="1008" spans="6:9" x14ac:dyDescent="0.2">
      <c r="F1008">
        <v>1053</v>
      </c>
      <c r="G1008">
        <v>816</v>
      </c>
      <c r="H1008" s="7">
        <v>165000</v>
      </c>
      <c r="I1008" t="s">
        <v>311</v>
      </c>
    </row>
    <row r="1009" spans="6:9" x14ac:dyDescent="0.2">
      <c r="F1009">
        <v>1054</v>
      </c>
      <c r="G1009">
        <v>1216</v>
      </c>
      <c r="H1009" s="7">
        <v>144500</v>
      </c>
      <c r="I1009" t="s">
        <v>311</v>
      </c>
    </row>
    <row r="1010" spans="6:9" x14ac:dyDescent="0.2">
      <c r="F1010">
        <v>1055</v>
      </c>
      <c r="G1010">
        <v>1065</v>
      </c>
      <c r="H1010" s="7">
        <v>255000</v>
      </c>
      <c r="I1010" t="s">
        <v>311</v>
      </c>
    </row>
    <row r="1011" spans="6:9" x14ac:dyDescent="0.2">
      <c r="F1011">
        <v>1056</v>
      </c>
      <c r="G1011">
        <v>1193</v>
      </c>
      <c r="H1011" s="7">
        <v>180000</v>
      </c>
      <c r="I1011" t="s">
        <v>311</v>
      </c>
    </row>
    <row r="1012" spans="6:9" x14ac:dyDescent="0.2">
      <c r="F1012">
        <v>1057</v>
      </c>
      <c r="G1012">
        <v>1364</v>
      </c>
      <c r="H1012" s="7">
        <v>185850</v>
      </c>
      <c r="I1012" t="s">
        <v>311</v>
      </c>
    </row>
    <row r="1013" spans="6:9" x14ac:dyDescent="0.2">
      <c r="F1013">
        <v>1058</v>
      </c>
      <c r="G1013">
        <v>973</v>
      </c>
      <c r="H1013" s="7">
        <v>248000</v>
      </c>
      <c r="I1013" t="s">
        <v>311</v>
      </c>
    </row>
    <row r="1014" spans="6:9" x14ac:dyDescent="0.2">
      <c r="F1014">
        <v>1059</v>
      </c>
      <c r="G1014">
        <v>1104</v>
      </c>
      <c r="H1014" s="7">
        <v>335000</v>
      </c>
      <c r="I1014" t="s">
        <v>311</v>
      </c>
    </row>
    <row r="1015" spans="6:9" x14ac:dyDescent="0.2">
      <c r="F1015">
        <v>1060</v>
      </c>
      <c r="G1015">
        <v>854</v>
      </c>
      <c r="H1015" s="7">
        <v>220000</v>
      </c>
      <c r="I1015" t="s">
        <v>311</v>
      </c>
    </row>
    <row r="1016" spans="6:9" x14ac:dyDescent="0.2">
      <c r="F1016">
        <v>1061</v>
      </c>
      <c r="G1016">
        <v>1338</v>
      </c>
      <c r="H1016" s="7">
        <v>213500</v>
      </c>
      <c r="I1016" t="s">
        <v>311</v>
      </c>
    </row>
    <row r="1017" spans="6:9" x14ac:dyDescent="0.2">
      <c r="F1017">
        <v>1062</v>
      </c>
      <c r="G1017">
        <v>894</v>
      </c>
      <c r="H1017" s="7">
        <v>81000</v>
      </c>
      <c r="I1017" t="s">
        <v>311</v>
      </c>
    </row>
    <row r="1018" spans="6:9" x14ac:dyDescent="0.2">
      <c r="F1018">
        <v>1063</v>
      </c>
      <c r="G1018">
        <v>662</v>
      </c>
      <c r="H1018" s="7">
        <v>90000</v>
      </c>
      <c r="I1018" t="s">
        <v>311</v>
      </c>
    </row>
    <row r="1019" spans="6:9" x14ac:dyDescent="0.2">
      <c r="F1019">
        <v>1064</v>
      </c>
      <c r="G1019">
        <v>1103</v>
      </c>
      <c r="H1019" s="7">
        <v>110500</v>
      </c>
      <c r="I1019" t="s">
        <v>311</v>
      </c>
    </row>
    <row r="1020" spans="6:9" x14ac:dyDescent="0.2">
      <c r="F1020">
        <v>1065</v>
      </c>
      <c r="G1020">
        <v>1154</v>
      </c>
      <c r="H1020" s="7">
        <v>154000</v>
      </c>
      <c r="I1020" t="s">
        <v>311</v>
      </c>
    </row>
    <row r="1021" spans="6:9" x14ac:dyDescent="0.2">
      <c r="F1021">
        <v>1066</v>
      </c>
      <c r="G1021">
        <v>1306</v>
      </c>
      <c r="H1021" s="7">
        <v>328000</v>
      </c>
      <c r="I1021" t="s">
        <v>311</v>
      </c>
    </row>
    <row r="1022" spans="6:9" x14ac:dyDescent="0.2">
      <c r="F1022">
        <v>1067</v>
      </c>
      <c r="G1022">
        <v>799</v>
      </c>
      <c r="H1022" s="7">
        <v>178000</v>
      </c>
      <c r="I1022" t="s">
        <v>311</v>
      </c>
    </row>
    <row r="1023" spans="6:9" x14ac:dyDescent="0.2">
      <c r="F1023">
        <v>1068</v>
      </c>
      <c r="G1023">
        <v>780</v>
      </c>
      <c r="H1023" s="7">
        <v>167900</v>
      </c>
      <c r="I1023" t="s">
        <v>311</v>
      </c>
    </row>
    <row r="1024" spans="6:9" x14ac:dyDescent="0.2">
      <c r="F1024">
        <v>1069</v>
      </c>
      <c r="G1024">
        <v>942</v>
      </c>
      <c r="H1024" s="7">
        <v>151400</v>
      </c>
      <c r="I1024" t="s">
        <v>311</v>
      </c>
    </row>
    <row r="1025" spans="6:9" x14ac:dyDescent="0.2">
      <c r="F1025">
        <v>1070</v>
      </c>
      <c r="G1025">
        <v>845</v>
      </c>
      <c r="H1025" s="7">
        <v>135000</v>
      </c>
      <c r="I1025" t="s">
        <v>311</v>
      </c>
    </row>
    <row r="1026" spans="6:9" x14ac:dyDescent="0.2">
      <c r="F1026">
        <v>1071</v>
      </c>
      <c r="G1026">
        <v>1048</v>
      </c>
      <c r="H1026" s="7">
        <v>135000</v>
      </c>
      <c r="I1026" t="s">
        <v>311</v>
      </c>
    </row>
    <row r="1027" spans="6:9" x14ac:dyDescent="0.2">
      <c r="F1027">
        <v>1072</v>
      </c>
      <c r="G1027">
        <v>727</v>
      </c>
      <c r="H1027" s="7">
        <v>154000</v>
      </c>
      <c r="I1027" t="s">
        <v>311</v>
      </c>
    </row>
    <row r="1028" spans="6:9" x14ac:dyDescent="0.2">
      <c r="F1028">
        <v>1073</v>
      </c>
      <c r="G1028">
        <v>810</v>
      </c>
      <c r="H1028" s="7">
        <v>91500</v>
      </c>
      <c r="I1028" t="s">
        <v>311</v>
      </c>
    </row>
    <row r="1029" spans="6:9" x14ac:dyDescent="0.2">
      <c r="F1029">
        <v>1074</v>
      </c>
      <c r="G1029">
        <v>690</v>
      </c>
      <c r="H1029" s="7">
        <v>159500</v>
      </c>
      <c r="I1029" t="s">
        <v>311</v>
      </c>
    </row>
    <row r="1030" spans="6:9" x14ac:dyDescent="0.2">
      <c r="F1030">
        <v>1075</v>
      </c>
      <c r="G1030">
        <v>1240</v>
      </c>
      <c r="H1030" s="7">
        <v>194000</v>
      </c>
      <c r="I1030" t="s">
        <v>311</v>
      </c>
    </row>
    <row r="1031" spans="6:9" x14ac:dyDescent="0.2">
      <c r="F1031">
        <v>1076</v>
      </c>
      <c r="G1031">
        <v>800</v>
      </c>
      <c r="H1031" s="7">
        <v>219500</v>
      </c>
      <c r="I1031" t="s">
        <v>311</v>
      </c>
    </row>
    <row r="1032" spans="6:9" x14ac:dyDescent="0.2">
      <c r="F1032">
        <v>1077</v>
      </c>
      <c r="G1032">
        <v>796</v>
      </c>
      <c r="H1032" s="7">
        <v>170000</v>
      </c>
      <c r="I1032" t="s">
        <v>311</v>
      </c>
    </row>
    <row r="1033" spans="6:9" x14ac:dyDescent="0.2">
      <c r="F1033">
        <v>1078</v>
      </c>
      <c r="G1033">
        <v>1096</v>
      </c>
      <c r="H1033" s="7">
        <v>138800</v>
      </c>
      <c r="I1033" t="s">
        <v>311</v>
      </c>
    </row>
    <row r="1034" spans="6:9" x14ac:dyDescent="0.2">
      <c r="F1034">
        <v>1079</v>
      </c>
      <c r="G1034">
        <v>848</v>
      </c>
      <c r="H1034" s="7">
        <v>155900</v>
      </c>
      <c r="I1034" t="s">
        <v>311</v>
      </c>
    </row>
    <row r="1035" spans="6:9" x14ac:dyDescent="0.2">
      <c r="F1035">
        <v>1080</v>
      </c>
      <c r="G1035">
        <v>990</v>
      </c>
      <c r="H1035" s="7">
        <v>126000</v>
      </c>
      <c r="I1035" t="s">
        <v>311</v>
      </c>
    </row>
    <row r="1036" spans="6:9" x14ac:dyDescent="0.2">
      <c r="F1036">
        <v>1081</v>
      </c>
      <c r="G1036">
        <v>1258</v>
      </c>
      <c r="H1036" s="7">
        <v>145000</v>
      </c>
      <c r="I1036" t="s">
        <v>311</v>
      </c>
    </row>
    <row r="1037" spans="6:9" x14ac:dyDescent="0.2">
      <c r="F1037">
        <v>1082</v>
      </c>
      <c r="G1037">
        <v>1040</v>
      </c>
      <c r="H1037" s="7">
        <v>133000</v>
      </c>
      <c r="I1037" t="s">
        <v>311</v>
      </c>
    </row>
    <row r="1038" spans="6:9" x14ac:dyDescent="0.2">
      <c r="F1038">
        <v>1083</v>
      </c>
      <c r="G1038">
        <v>1459</v>
      </c>
      <c r="H1038" s="7">
        <v>192000</v>
      </c>
      <c r="I1038" t="s">
        <v>311</v>
      </c>
    </row>
    <row r="1039" spans="6:9" x14ac:dyDescent="0.2">
      <c r="F1039">
        <v>1084</v>
      </c>
      <c r="G1039">
        <v>1251</v>
      </c>
      <c r="H1039" s="7">
        <v>160000</v>
      </c>
      <c r="I1039" t="s">
        <v>311</v>
      </c>
    </row>
    <row r="1040" spans="6:9" x14ac:dyDescent="0.2">
      <c r="F1040">
        <v>1085</v>
      </c>
      <c r="G1040">
        <v>691</v>
      </c>
      <c r="H1040" s="7">
        <v>187500</v>
      </c>
      <c r="I1040" t="s">
        <v>311</v>
      </c>
    </row>
    <row r="1041" spans="6:9" x14ac:dyDescent="0.2">
      <c r="F1041">
        <v>1086</v>
      </c>
      <c r="G1041">
        <v>936</v>
      </c>
      <c r="H1041" s="7">
        <v>147000</v>
      </c>
      <c r="I1041" t="s">
        <v>311</v>
      </c>
    </row>
    <row r="1042" spans="6:9" x14ac:dyDescent="0.2">
      <c r="F1042">
        <v>1087</v>
      </c>
      <c r="G1042">
        <v>546</v>
      </c>
      <c r="H1042" s="7">
        <v>83500</v>
      </c>
      <c r="I1042" t="s">
        <v>311</v>
      </c>
    </row>
    <row r="1043" spans="6:9" x14ac:dyDescent="0.2">
      <c r="F1043">
        <v>1088</v>
      </c>
      <c r="G1043">
        <v>1082</v>
      </c>
      <c r="H1043" s="7">
        <v>252000</v>
      </c>
      <c r="I1043" t="s">
        <v>311</v>
      </c>
    </row>
    <row r="1044" spans="6:9" x14ac:dyDescent="0.2">
      <c r="F1044">
        <v>1089</v>
      </c>
      <c r="G1044">
        <v>970</v>
      </c>
      <c r="H1044" s="7">
        <v>137500</v>
      </c>
      <c r="I1044" t="s">
        <v>311</v>
      </c>
    </row>
    <row r="1045" spans="6:9" x14ac:dyDescent="0.2">
      <c r="F1045">
        <v>1090</v>
      </c>
      <c r="G1045">
        <v>1247</v>
      </c>
      <c r="H1045" s="7">
        <v>197000</v>
      </c>
      <c r="I1045" t="s">
        <v>311</v>
      </c>
    </row>
    <row r="1046" spans="6:9" x14ac:dyDescent="0.2">
      <c r="F1046">
        <v>1092</v>
      </c>
      <c r="G1046">
        <v>600</v>
      </c>
      <c r="H1046" s="7">
        <v>160000</v>
      </c>
      <c r="I1046" t="s">
        <v>311</v>
      </c>
    </row>
    <row r="1047" spans="6:9" x14ac:dyDescent="0.2">
      <c r="F1047">
        <v>1093</v>
      </c>
      <c r="G1047">
        <v>1181</v>
      </c>
      <c r="H1047" s="7">
        <v>136500</v>
      </c>
      <c r="I1047" t="s">
        <v>311</v>
      </c>
    </row>
    <row r="1048" spans="6:9" x14ac:dyDescent="0.2">
      <c r="F1048">
        <v>1094</v>
      </c>
      <c r="G1048">
        <v>864</v>
      </c>
      <c r="H1048" s="7">
        <v>146000</v>
      </c>
      <c r="I1048" t="s">
        <v>311</v>
      </c>
    </row>
    <row r="1049" spans="6:9" x14ac:dyDescent="0.2">
      <c r="F1049">
        <v>1095</v>
      </c>
      <c r="G1049">
        <v>936</v>
      </c>
      <c r="H1049" s="7">
        <v>129000</v>
      </c>
      <c r="I1049" t="s">
        <v>311</v>
      </c>
    </row>
    <row r="1050" spans="6:9" x14ac:dyDescent="0.2">
      <c r="F1050">
        <v>1096</v>
      </c>
      <c r="G1050">
        <v>1314</v>
      </c>
      <c r="H1050" s="7">
        <v>176432</v>
      </c>
      <c r="I1050" t="s">
        <v>311</v>
      </c>
    </row>
    <row r="1051" spans="6:9" x14ac:dyDescent="0.2">
      <c r="F1051">
        <v>1097</v>
      </c>
      <c r="G1051">
        <v>684</v>
      </c>
      <c r="H1051" s="7">
        <v>127000</v>
      </c>
      <c r="I1051" t="s">
        <v>311</v>
      </c>
    </row>
    <row r="1052" spans="6:9" x14ac:dyDescent="0.2">
      <c r="F1052">
        <v>1098</v>
      </c>
      <c r="G1052">
        <v>1074</v>
      </c>
      <c r="H1052" s="7">
        <v>170000</v>
      </c>
      <c r="I1052" t="s">
        <v>311</v>
      </c>
    </row>
    <row r="1053" spans="6:9" x14ac:dyDescent="0.2">
      <c r="F1053">
        <v>1099</v>
      </c>
      <c r="G1053">
        <v>672</v>
      </c>
      <c r="H1053" s="7">
        <v>128000</v>
      </c>
      <c r="I1053" t="s">
        <v>311</v>
      </c>
    </row>
    <row r="1054" spans="6:9" x14ac:dyDescent="0.2">
      <c r="F1054">
        <v>1100</v>
      </c>
      <c r="G1054">
        <v>1271</v>
      </c>
      <c r="H1054" s="7">
        <v>157000</v>
      </c>
      <c r="I1054" t="s">
        <v>311</v>
      </c>
    </row>
    <row r="1055" spans="6:9" x14ac:dyDescent="0.2">
      <c r="F1055">
        <v>1101</v>
      </c>
      <c r="G1055">
        <v>290</v>
      </c>
      <c r="H1055" s="7">
        <v>60000</v>
      </c>
      <c r="I1055" t="s">
        <v>311</v>
      </c>
    </row>
    <row r="1056" spans="6:9" x14ac:dyDescent="0.2">
      <c r="F1056">
        <v>1102</v>
      </c>
      <c r="G1056">
        <v>950</v>
      </c>
      <c r="H1056" s="7">
        <v>119500</v>
      </c>
      <c r="I1056" t="s">
        <v>311</v>
      </c>
    </row>
    <row r="1057" spans="6:9" x14ac:dyDescent="0.2">
      <c r="F1057">
        <v>1103</v>
      </c>
      <c r="G1057">
        <v>1010</v>
      </c>
      <c r="H1057" s="7">
        <v>135000</v>
      </c>
      <c r="I1057" t="s">
        <v>311</v>
      </c>
    </row>
    <row r="1058" spans="6:9" x14ac:dyDescent="0.2">
      <c r="F1058">
        <v>1104</v>
      </c>
      <c r="G1058">
        <v>655</v>
      </c>
      <c r="H1058" s="7">
        <v>159500</v>
      </c>
      <c r="I1058" t="s">
        <v>311</v>
      </c>
    </row>
    <row r="1059" spans="6:9" x14ac:dyDescent="0.2">
      <c r="F1059">
        <v>1105</v>
      </c>
      <c r="G1059">
        <v>630</v>
      </c>
      <c r="H1059" s="7">
        <v>106000</v>
      </c>
      <c r="I1059" t="s">
        <v>311</v>
      </c>
    </row>
    <row r="1060" spans="6:9" x14ac:dyDescent="0.2">
      <c r="F1060">
        <v>1106</v>
      </c>
      <c r="G1060">
        <v>1463</v>
      </c>
      <c r="H1060" s="7">
        <v>325000</v>
      </c>
      <c r="I1060" t="s">
        <v>311</v>
      </c>
    </row>
    <row r="1061" spans="6:9" x14ac:dyDescent="0.2">
      <c r="F1061">
        <v>1107</v>
      </c>
      <c r="G1061">
        <v>910</v>
      </c>
      <c r="H1061" s="7">
        <v>179900</v>
      </c>
      <c r="I1061" t="s">
        <v>311</v>
      </c>
    </row>
    <row r="1062" spans="6:9" x14ac:dyDescent="0.2">
      <c r="F1062">
        <v>1108</v>
      </c>
      <c r="G1062">
        <v>868</v>
      </c>
      <c r="H1062" s="7">
        <v>274725</v>
      </c>
      <c r="I1062" t="s">
        <v>311</v>
      </c>
    </row>
    <row r="1063" spans="6:9" x14ac:dyDescent="0.2">
      <c r="F1063">
        <v>1109</v>
      </c>
      <c r="G1063">
        <v>924</v>
      </c>
      <c r="H1063" s="7">
        <v>181000</v>
      </c>
      <c r="I1063" t="s">
        <v>311</v>
      </c>
    </row>
    <row r="1064" spans="6:9" x14ac:dyDescent="0.2">
      <c r="F1064">
        <v>1110</v>
      </c>
      <c r="G1064">
        <v>1836</v>
      </c>
      <c r="H1064" s="7">
        <v>280000</v>
      </c>
      <c r="I1064" t="s">
        <v>311</v>
      </c>
    </row>
    <row r="1065" spans="6:9" x14ac:dyDescent="0.2">
      <c r="F1065">
        <v>1111</v>
      </c>
      <c r="G1065">
        <v>773</v>
      </c>
      <c r="H1065" s="7">
        <v>188000</v>
      </c>
      <c r="I1065" t="s">
        <v>311</v>
      </c>
    </row>
    <row r="1066" spans="6:9" x14ac:dyDescent="0.2">
      <c r="F1066">
        <v>1112</v>
      </c>
      <c r="G1066">
        <v>803</v>
      </c>
      <c r="H1066" s="7">
        <v>205000</v>
      </c>
      <c r="I1066" t="s">
        <v>311</v>
      </c>
    </row>
    <row r="1067" spans="6:9" x14ac:dyDescent="0.2">
      <c r="F1067">
        <v>1113</v>
      </c>
      <c r="G1067">
        <v>816</v>
      </c>
      <c r="H1067" s="7">
        <v>129900</v>
      </c>
      <c r="I1067" t="s">
        <v>311</v>
      </c>
    </row>
    <row r="1068" spans="6:9" x14ac:dyDescent="0.2">
      <c r="F1068">
        <v>1114</v>
      </c>
      <c r="G1068">
        <v>1008</v>
      </c>
      <c r="H1068" s="7">
        <v>134500</v>
      </c>
      <c r="I1068" t="s">
        <v>311</v>
      </c>
    </row>
    <row r="1069" spans="6:9" x14ac:dyDescent="0.2">
      <c r="F1069">
        <v>1115</v>
      </c>
      <c r="G1069">
        <v>833</v>
      </c>
      <c r="H1069" s="7">
        <v>117000</v>
      </c>
      <c r="I1069" t="s">
        <v>311</v>
      </c>
    </row>
    <row r="1070" spans="6:9" x14ac:dyDescent="0.2">
      <c r="F1070">
        <v>1116</v>
      </c>
      <c r="G1070">
        <v>1734</v>
      </c>
      <c r="H1070" s="7">
        <v>318000</v>
      </c>
      <c r="I1070" t="s">
        <v>311</v>
      </c>
    </row>
    <row r="1071" spans="6:9" x14ac:dyDescent="0.2">
      <c r="F1071">
        <v>1117</v>
      </c>
      <c r="G1071">
        <v>408</v>
      </c>
      <c r="H1071" s="7">
        <v>184100</v>
      </c>
      <c r="I1071" t="s">
        <v>311</v>
      </c>
    </row>
    <row r="1072" spans="6:9" x14ac:dyDescent="0.2">
      <c r="F1072">
        <v>1118</v>
      </c>
      <c r="G1072">
        <v>894</v>
      </c>
      <c r="H1072" s="7">
        <v>130000</v>
      </c>
      <c r="I1072" t="s">
        <v>311</v>
      </c>
    </row>
    <row r="1073" spans="6:9" x14ac:dyDescent="0.2">
      <c r="F1073">
        <v>1119</v>
      </c>
      <c r="G1073">
        <v>533</v>
      </c>
      <c r="H1073" s="7">
        <v>140000</v>
      </c>
      <c r="I1073" t="s">
        <v>311</v>
      </c>
    </row>
    <row r="1074" spans="6:9" x14ac:dyDescent="0.2">
      <c r="F1074">
        <v>1120</v>
      </c>
      <c r="G1074">
        <v>1040</v>
      </c>
      <c r="H1074" s="7">
        <v>133700</v>
      </c>
      <c r="I1074" t="s">
        <v>311</v>
      </c>
    </row>
    <row r="1075" spans="6:9" x14ac:dyDescent="0.2">
      <c r="F1075">
        <v>1121</v>
      </c>
      <c r="G1075">
        <v>1012</v>
      </c>
      <c r="H1075" s="7">
        <v>118400</v>
      </c>
      <c r="I1075" t="s">
        <v>311</v>
      </c>
    </row>
    <row r="1076" spans="6:9" x14ac:dyDescent="0.2">
      <c r="F1076">
        <v>1122</v>
      </c>
      <c r="G1076">
        <v>1552</v>
      </c>
      <c r="H1076" s="7">
        <v>212900</v>
      </c>
      <c r="I1076" t="s">
        <v>311</v>
      </c>
    </row>
    <row r="1077" spans="6:9" x14ac:dyDescent="0.2">
      <c r="F1077">
        <v>1123</v>
      </c>
      <c r="G1077">
        <v>672</v>
      </c>
      <c r="H1077" s="7">
        <v>112000</v>
      </c>
      <c r="I1077" t="s">
        <v>311</v>
      </c>
    </row>
    <row r="1078" spans="6:9" x14ac:dyDescent="0.2">
      <c r="F1078">
        <v>1124</v>
      </c>
      <c r="G1078">
        <v>698</v>
      </c>
      <c r="H1078" s="7">
        <v>118000</v>
      </c>
      <c r="I1078" t="s">
        <v>311</v>
      </c>
    </row>
    <row r="1079" spans="6:9" x14ac:dyDescent="0.2">
      <c r="F1079">
        <v>1125</v>
      </c>
      <c r="G1079">
        <v>384</v>
      </c>
      <c r="H1079" s="7">
        <v>163900</v>
      </c>
      <c r="I1079" t="s">
        <v>311</v>
      </c>
    </row>
    <row r="1080" spans="6:9" x14ac:dyDescent="0.2">
      <c r="F1080">
        <v>1126</v>
      </c>
      <c r="G1080">
        <v>1005</v>
      </c>
      <c r="H1080" s="7">
        <v>115000</v>
      </c>
      <c r="I1080" t="s">
        <v>311</v>
      </c>
    </row>
    <row r="1081" spans="6:9" x14ac:dyDescent="0.2">
      <c r="F1081">
        <v>1127</v>
      </c>
      <c r="G1081">
        <v>1373</v>
      </c>
      <c r="H1081" s="7">
        <v>174000</v>
      </c>
      <c r="I1081" t="s">
        <v>311</v>
      </c>
    </row>
    <row r="1082" spans="6:9" x14ac:dyDescent="0.2">
      <c r="F1082">
        <v>1128</v>
      </c>
      <c r="G1082">
        <v>1530</v>
      </c>
      <c r="H1082" s="7">
        <v>259000</v>
      </c>
      <c r="I1082" t="s">
        <v>311</v>
      </c>
    </row>
    <row r="1083" spans="6:9" x14ac:dyDescent="0.2">
      <c r="F1083">
        <v>1129</v>
      </c>
      <c r="G1083">
        <v>847</v>
      </c>
      <c r="H1083" s="7">
        <v>215000</v>
      </c>
      <c r="I1083" t="s">
        <v>311</v>
      </c>
    </row>
    <row r="1084" spans="6:9" x14ac:dyDescent="0.2">
      <c r="F1084">
        <v>1130</v>
      </c>
      <c r="G1084">
        <v>936</v>
      </c>
      <c r="H1084" s="7">
        <v>140000</v>
      </c>
      <c r="I1084" t="s">
        <v>311</v>
      </c>
    </row>
    <row r="1085" spans="6:9" x14ac:dyDescent="0.2">
      <c r="F1085">
        <v>1131</v>
      </c>
      <c r="G1085">
        <v>1122</v>
      </c>
      <c r="H1085" s="7">
        <v>135000</v>
      </c>
      <c r="I1085" t="s">
        <v>311</v>
      </c>
    </row>
    <row r="1086" spans="6:9" x14ac:dyDescent="0.2">
      <c r="F1086">
        <v>1132</v>
      </c>
      <c r="G1086">
        <v>974</v>
      </c>
      <c r="H1086" s="7">
        <v>93500</v>
      </c>
      <c r="I1086" t="s">
        <v>311</v>
      </c>
    </row>
    <row r="1087" spans="6:9" x14ac:dyDescent="0.2">
      <c r="F1087">
        <v>1133</v>
      </c>
      <c r="G1087">
        <v>1008</v>
      </c>
      <c r="H1087" s="7">
        <v>117500</v>
      </c>
      <c r="I1087" t="s">
        <v>311</v>
      </c>
    </row>
    <row r="1088" spans="6:9" x14ac:dyDescent="0.2">
      <c r="F1088">
        <v>1134</v>
      </c>
      <c r="G1088">
        <v>1128</v>
      </c>
      <c r="H1088" s="7">
        <v>239500</v>
      </c>
      <c r="I1088" t="s">
        <v>311</v>
      </c>
    </row>
    <row r="1089" spans="6:9" x14ac:dyDescent="0.2">
      <c r="F1089">
        <v>1135</v>
      </c>
      <c r="G1089">
        <v>916</v>
      </c>
      <c r="H1089" s="7">
        <v>169000</v>
      </c>
      <c r="I1089" t="s">
        <v>311</v>
      </c>
    </row>
    <row r="1090" spans="6:9" x14ac:dyDescent="0.2">
      <c r="F1090">
        <v>1136</v>
      </c>
      <c r="G1090">
        <v>960</v>
      </c>
      <c r="H1090" s="7">
        <v>102000</v>
      </c>
      <c r="I1090" t="s">
        <v>311</v>
      </c>
    </row>
    <row r="1091" spans="6:9" x14ac:dyDescent="0.2">
      <c r="F1091">
        <v>1137</v>
      </c>
      <c r="G1091">
        <v>1032</v>
      </c>
      <c r="H1091" s="7">
        <v>119000</v>
      </c>
      <c r="I1091" t="s">
        <v>311</v>
      </c>
    </row>
    <row r="1092" spans="6:9" x14ac:dyDescent="0.2">
      <c r="F1092">
        <v>1138</v>
      </c>
      <c r="G1092">
        <v>780</v>
      </c>
      <c r="H1092" s="7">
        <v>94000</v>
      </c>
      <c r="I1092" t="s">
        <v>311</v>
      </c>
    </row>
    <row r="1093" spans="6:9" x14ac:dyDescent="0.2">
      <c r="F1093">
        <v>1139</v>
      </c>
      <c r="G1093">
        <v>1567</v>
      </c>
      <c r="H1093" s="7">
        <v>196000</v>
      </c>
      <c r="I1093" t="s">
        <v>311</v>
      </c>
    </row>
    <row r="1094" spans="6:9" x14ac:dyDescent="0.2">
      <c r="F1094">
        <v>1140</v>
      </c>
      <c r="G1094">
        <v>915</v>
      </c>
      <c r="H1094" s="7">
        <v>144000</v>
      </c>
      <c r="I1094" t="s">
        <v>311</v>
      </c>
    </row>
    <row r="1095" spans="6:9" x14ac:dyDescent="0.2">
      <c r="F1095">
        <v>1141</v>
      </c>
      <c r="G1095">
        <v>952</v>
      </c>
      <c r="H1095" s="7">
        <v>139000</v>
      </c>
      <c r="I1095" t="s">
        <v>311</v>
      </c>
    </row>
    <row r="1096" spans="6:9" x14ac:dyDescent="0.2">
      <c r="F1096">
        <v>1142</v>
      </c>
      <c r="G1096">
        <v>780</v>
      </c>
      <c r="H1096" s="7">
        <v>197500</v>
      </c>
      <c r="I1096" t="s">
        <v>311</v>
      </c>
    </row>
    <row r="1097" spans="6:9" x14ac:dyDescent="0.2">
      <c r="F1097">
        <v>1144</v>
      </c>
      <c r="G1097">
        <v>1006</v>
      </c>
      <c r="H1097" s="7">
        <v>80000</v>
      </c>
      <c r="I1097" t="s">
        <v>311</v>
      </c>
    </row>
    <row r="1098" spans="6:9" x14ac:dyDescent="0.2">
      <c r="F1098">
        <v>1145</v>
      </c>
      <c r="G1098">
        <v>672</v>
      </c>
      <c r="H1098" s="7">
        <v>80000</v>
      </c>
      <c r="I1098" t="s">
        <v>311</v>
      </c>
    </row>
    <row r="1099" spans="6:9" x14ac:dyDescent="0.2">
      <c r="F1099">
        <v>1146</v>
      </c>
      <c r="G1099">
        <v>1042</v>
      </c>
      <c r="H1099" s="7">
        <v>149000</v>
      </c>
      <c r="I1099" t="s">
        <v>311</v>
      </c>
    </row>
    <row r="1100" spans="6:9" x14ac:dyDescent="0.2">
      <c r="F1100">
        <v>1147</v>
      </c>
      <c r="G1100">
        <v>1298</v>
      </c>
      <c r="H1100" s="7">
        <v>180000</v>
      </c>
      <c r="I1100" t="s">
        <v>311</v>
      </c>
    </row>
    <row r="1101" spans="6:9" x14ac:dyDescent="0.2">
      <c r="F1101">
        <v>1148</v>
      </c>
      <c r="G1101">
        <v>704</v>
      </c>
      <c r="H1101" s="7">
        <v>174500</v>
      </c>
      <c r="I1101" t="s">
        <v>311</v>
      </c>
    </row>
    <row r="1102" spans="6:9" x14ac:dyDescent="0.2">
      <c r="F1102">
        <v>1149</v>
      </c>
      <c r="G1102">
        <v>572</v>
      </c>
      <c r="H1102" s="7">
        <v>116900</v>
      </c>
      <c r="I1102" t="s">
        <v>311</v>
      </c>
    </row>
    <row r="1103" spans="6:9" x14ac:dyDescent="0.2">
      <c r="F1103">
        <v>1150</v>
      </c>
      <c r="G1103">
        <v>650</v>
      </c>
      <c r="H1103" s="7">
        <v>143000</v>
      </c>
      <c r="I1103" t="s">
        <v>311</v>
      </c>
    </row>
    <row r="1104" spans="6:9" x14ac:dyDescent="0.2">
      <c r="F1104">
        <v>1151</v>
      </c>
      <c r="G1104">
        <v>932</v>
      </c>
      <c r="H1104" s="7">
        <v>124000</v>
      </c>
      <c r="I1104" t="s">
        <v>311</v>
      </c>
    </row>
    <row r="1105" spans="6:9" x14ac:dyDescent="0.2">
      <c r="F1105">
        <v>1152</v>
      </c>
      <c r="G1105">
        <v>1466</v>
      </c>
      <c r="H1105" s="7">
        <v>149900</v>
      </c>
      <c r="I1105" t="s">
        <v>311</v>
      </c>
    </row>
    <row r="1106" spans="6:9" x14ac:dyDescent="0.2">
      <c r="F1106">
        <v>1153</v>
      </c>
      <c r="G1106">
        <v>1073</v>
      </c>
      <c r="H1106" s="7">
        <v>230000</v>
      </c>
      <c r="I1106" t="s">
        <v>311</v>
      </c>
    </row>
    <row r="1107" spans="6:9" x14ac:dyDescent="0.2">
      <c r="F1107">
        <v>1154</v>
      </c>
      <c r="G1107">
        <v>816</v>
      </c>
      <c r="H1107" s="7">
        <v>120500</v>
      </c>
      <c r="I1107" t="s">
        <v>311</v>
      </c>
    </row>
    <row r="1108" spans="6:9" x14ac:dyDescent="0.2">
      <c r="F1108">
        <v>1155</v>
      </c>
      <c r="G1108">
        <v>864</v>
      </c>
      <c r="H1108" s="7">
        <v>201800</v>
      </c>
      <c r="I1108" t="s">
        <v>311</v>
      </c>
    </row>
    <row r="1109" spans="6:9" x14ac:dyDescent="0.2">
      <c r="F1109">
        <v>1156</v>
      </c>
      <c r="G1109">
        <v>1437</v>
      </c>
      <c r="H1109" s="7">
        <v>218000</v>
      </c>
      <c r="I1109" t="s">
        <v>311</v>
      </c>
    </row>
    <row r="1110" spans="6:9" x14ac:dyDescent="0.2">
      <c r="F1110">
        <v>1157</v>
      </c>
      <c r="G1110">
        <v>1219</v>
      </c>
      <c r="H1110" s="7">
        <v>179900</v>
      </c>
      <c r="I1110" t="s">
        <v>311</v>
      </c>
    </row>
    <row r="1111" spans="6:9" x14ac:dyDescent="0.2">
      <c r="F1111">
        <v>1158</v>
      </c>
      <c r="G1111">
        <v>1314</v>
      </c>
      <c r="H1111" s="7">
        <v>230000</v>
      </c>
      <c r="I1111" t="s">
        <v>311</v>
      </c>
    </row>
    <row r="1112" spans="6:9" x14ac:dyDescent="0.2">
      <c r="F1112">
        <v>1159</v>
      </c>
      <c r="G1112">
        <v>1580</v>
      </c>
      <c r="H1112" s="7">
        <v>235128</v>
      </c>
      <c r="I1112" t="s">
        <v>311</v>
      </c>
    </row>
    <row r="1113" spans="6:9" x14ac:dyDescent="0.2">
      <c r="F1113">
        <v>1160</v>
      </c>
      <c r="G1113">
        <v>901</v>
      </c>
      <c r="H1113" s="7">
        <v>185000</v>
      </c>
      <c r="I1113" t="s">
        <v>311</v>
      </c>
    </row>
    <row r="1114" spans="6:9" x14ac:dyDescent="0.2">
      <c r="F1114">
        <v>1161</v>
      </c>
      <c r="G1114">
        <v>855</v>
      </c>
      <c r="H1114" s="7">
        <v>146000</v>
      </c>
      <c r="I1114" t="s">
        <v>311</v>
      </c>
    </row>
    <row r="1115" spans="6:9" x14ac:dyDescent="0.2">
      <c r="F1115">
        <v>1162</v>
      </c>
      <c r="G1115">
        <v>1296</v>
      </c>
      <c r="H1115" s="7">
        <v>224000</v>
      </c>
      <c r="I1115" t="s">
        <v>311</v>
      </c>
    </row>
    <row r="1116" spans="6:9" x14ac:dyDescent="0.2">
      <c r="F1116">
        <v>1163</v>
      </c>
      <c r="G1116">
        <v>894</v>
      </c>
      <c r="H1116" s="7">
        <v>129000</v>
      </c>
      <c r="I1116" t="s">
        <v>311</v>
      </c>
    </row>
    <row r="1117" spans="6:9" x14ac:dyDescent="0.2">
      <c r="F1117">
        <v>1164</v>
      </c>
      <c r="G1117">
        <v>1198</v>
      </c>
      <c r="H1117" s="7">
        <v>108959</v>
      </c>
      <c r="I1117" t="s">
        <v>311</v>
      </c>
    </row>
    <row r="1118" spans="6:9" x14ac:dyDescent="0.2">
      <c r="F1118">
        <v>1165</v>
      </c>
      <c r="G1118">
        <v>1360</v>
      </c>
      <c r="H1118" s="7">
        <v>194000</v>
      </c>
      <c r="I1118" t="s">
        <v>311</v>
      </c>
    </row>
    <row r="1119" spans="6:9" x14ac:dyDescent="0.2">
      <c r="F1119">
        <v>1166</v>
      </c>
      <c r="G1119">
        <v>1502</v>
      </c>
      <c r="H1119" s="7">
        <v>233170</v>
      </c>
      <c r="I1119" t="s">
        <v>311</v>
      </c>
    </row>
    <row r="1120" spans="6:9" x14ac:dyDescent="0.2">
      <c r="F1120">
        <v>1167</v>
      </c>
      <c r="G1120">
        <v>1694</v>
      </c>
      <c r="H1120" s="7">
        <v>245350</v>
      </c>
      <c r="I1120" t="s">
        <v>311</v>
      </c>
    </row>
    <row r="1121" spans="6:9" x14ac:dyDescent="0.2">
      <c r="F1121">
        <v>1168</v>
      </c>
      <c r="G1121">
        <v>959</v>
      </c>
      <c r="H1121" s="7">
        <v>173000</v>
      </c>
      <c r="I1121" t="s">
        <v>311</v>
      </c>
    </row>
    <row r="1122" spans="6:9" x14ac:dyDescent="0.2">
      <c r="F1122">
        <v>1169</v>
      </c>
      <c r="G1122">
        <v>1127</v>
      </c>
      <c r="H1122" s="7">
        <v>235000</v>
      </c>
      <c r="I1122" t="s">
        <v>311</v>
      </c>
    </row>
    <row r="1123" spans="6:9" x14ac:dyDescent="0.2">
      <c r="F1123">
        <v>1171</v>
      </c>
      <c r="G1123">
        <v>1096</v>
      </c>
      <c r="H1123" s="7">
        <v>171000</v>
      </c>
      <c r="I1123" t="s">
        <v>311</v>
      </c>
    </row>
    <row r="1124" spans="6:9" x14ac:dyDescent="0.2">
      <c r="F1124">
        <v>1172</v>
      </c>
      <c r="G1124">
        <v>1261</v>
      </c>
      <c r="H1124" s="7">
        <v>163000</v>
      </c>
      <c r="I1124" t="s">
        <v>311</v>
      </c>
    </row>
    <row r="1125" spans="6:9" x14ac:dyDescent="0.2">
      <c r="F1125">
        <v>1173</v>
      </c>
      <c r="G1125">
        <v>625</v>
      </c>
      <c r="H1125" s="7">
        <v>171900</v>
      </c>
      <c r="I1125" t="s">
        <v>311</v>
      </c>
    </row>
    <row r="1126" spans="6:9" x14ac:dyDescent="0.2">
      <c r="F1126">
        <v>1174</v>
      </c>
      <c r="G1126">
        <v>1598</v>
      </c>
      <c r="H1126" s="7">
        <v>200500</v>
      </c>
      <c r="I1126" t="s">
        <v>311</v>
      </c>
    </row>
    <row r="1127" spans="6:9" x14ac:dyDescent="0.2">
      <c r="F1127">
        <v>1175</v>
      </c>
      <c r="G1127">
        <v>952</v>
      </c>
      <c r="H1127" s="7">
        <v>239000</v>
      </c>
      <c r="I1127" t="s">
        <v>311</v>
      </c>
    </row>
    <row r="1128" spans="6:9" x14ac:dyDescent="0.2">
      <c r="F1128">
        <v>1176</v>
      </c>
      <c r="G1128">
        <v>1683</v>
      </c>
      <c r="H1128" s="7">
        <v>285000</v>
      </c>
      <c r="I1128" t="s">
        <v>311</v>
      </c>
    </row>
    <row r="1129" spans="6:9" x14ac:dyDescent="0.2">
      <c r="F1129">
        <v>1177</v>
      </c>
      <c r="G1129">
        <v>876</v>
      </c>
      <c r="H1129" s="7">
        <v>119500</v>
      </c>
      <c r="I1129" t="s">
        <v>311</v>
      </c>
    </row>
    <row r="1130" spans="6:9" x14ac:dyDescent="0.2">
      <c r="F1130">
        <v>1178</v>
      </c>
      <c r="G1130">
        <v>818</v>
      </c>
      <c r="H1130" s="7">
        <v>115000</v>
      </c>
      <c r="I1130" t="s">
        <v>311</v>
      </c>
    </row>
    <row r="1131" spans="6:9" x14ac:dyDescent="0.2">
      <c r="F1131">
        <v>1179</v>
      </c>
      <c r="G1131">
        <v>731</v>
      </c>
      <c r="H1131" s="7">
        <v>154900</v>
      </c>
      <c r="I1131" t="s">
        <v>311</v>
      </c>
    </row>
    <row r="1132" spans="6:9" x14ac:dyDescent="0.2">
      <c r="F1132">
        <v>1181</v>
      </c>
      <c r="G1132">
        <v>1216</v>
      </c>
      <c r="H1132" s="7">
        <v>250000</v>
      </c>
      <c r="I1132" t="s">
        <v>311</v>
      </c>
    </row>
    <row r="1133" spans="6:9" x14ac:dyDescent="0.2">
      <c r="F1133">
        <v>1184</v>
      </c>
      <c r="G1133">
        <v>1120</v>
      </c>
      <c r="H1133" s="7">
        <v>120000</v>
      </c>
      <c r="I1133" t="s">
        <v>311</v>
      </c>
    </row>
    <row r="1134" spans="6:9" x14ac:dyDescent="0.2">
      <c r="F1134">
        <v>1185</v>
      </c>
      <c r="G1134">
        <v>1572</v>
      </c>
      <c r="H1134" s="7">
        <v>186700</v>
      </c>
      <c r="I1134" t="s">
        <v>311</v>
      </c>
    </row>
    <row r="1135" spans="6:9" x14ac:dyDescent="0.2">
      <c r="F1135">
        <v>1186</v>
      </c>
      <c r="G1135">
        <v>784</v>
      </c>
      <c r="H1135" s="7">
        <v>104900</v>
      </c>
      <c r="I1135" t="s">
        <v>311</v>
      </c>
    </row>
    <row r="1136" spans="6:9" x14ac:dyDescent="0.2">
      <c r="F1136">
        <v>1187</v>
      </c>
      <c r="G1136">
        <v>978</v>
      </c>
      <c r="H1136" s="7">
        <v>95000</v>
      </c>
      <c r="I1136" t="s">
        <v>311</v>
      </c>
    </row>
    <row r="1137" spans="6:9" x14ac:dyDescent="0.2">
      <c r="F1137">
        <v>1188</v>
      </c>
      <c r="G1137">
        <v>1624</v>
      </c>
      <c r="H1137" s="7">
        <v>262000</v>
      </c>
      <c r="I1137" t="s">
        <v>311</v>
      </c>
    </row>
    <row r="1138" spans="6:9" x14ac:dyDescent="0.2">
      <c r="F1138">
        <v>1189</v>
      </c>
      <c r="G1138">
        <v>831</v>
      </c>
      <c r="H1138" s="7">
        <v>195000</v>
      </c>
      <c r="I1138" t="s">
        <v>311</v>
      </c>
    </row>
    <row r="1139" spans="6:9" x14ac:dyDescent="0.2">
      <c r="F1139">
        <v>1190</v>
      </c>
      <c r="G1139">
        <v>994</v>
      </c>
      <c r="H1139" s="7">
        <v>189000</v>
      </c>
      <c r="I1139" t="s">
        <v>311</v>
      </c>
    </row>
    <row r="1140" spans="6:9" x14ac:dyDescent="0.2">
      <c r="F1140">
        <v>1191</v>
      </c>
      <c r="G1140">
        <v>1249</v>
      </c>
      <c r="H1140" s="7">
        <v>168000</v>
      </c>
      <c r="I1140" t="s">
        <v>311</v>
      </c>
    </row>
    <row r="1141" spans="6:9" x14ac:dyDescent="0.2">
      <c r="F1141">
        <v>1192</v>
      </c>
      <c r="G1141">
        <v>776</v>
      </c>
      <c r="H1141" s="7">
        <v>174000</v>
      </c>
      <c r="I1141" t="s">
        <v>311</v>
      </c>
    </row>
    <row r="1142" spans="6:9" x14ac:dyDescent="0.2">
      <c r="F1142">
        <v>1193</v>
      </c>
      <c r="G1142">
        <v>702</v>
      </c>
      <c r="H1142" s="7">
        <v>125000</v>
      </c>
      <c r="I1142" t="s">
        <v>311</v>
      </c>
    </row>
    <row r="1143" spans="6:9" x14ac:dyDescent="0.2">
      <c r="F1143">
        <v>1194</v>
      </c>
      <c r="G1143">
        <v>1224</v>
      </c>
      <c r="H1143" s="7">
        <v>165000</v>
      </c>
      <c r="I1143" t="s">
        <v>311</v>
      </c>
    </row>
    <row r="1144" spans="6:9" x14ac:dyDescent="0.2">
      <c r="F1144">
        <v>1195</v>
      </c>
      <c r="G1144">
        <v>663</v>
      </c>
      <c r="H1144" s="7">
        <v>158000</v>
      </c>
      <c r="I1144" t="s">
        <v>311</v>
      </c>
    </row>
    <row r="1145" spans="6:9" x14ac:dyDescent="0.2">
      <c r="F1145">
        <v>1196</v>
      </c>
      <c r="G1145">
        <v>728</v>
      </c>
      <c r="H1145" s="7">
        <v>176000</v>
      </c>
      <c r="I1145" t="s">
        <v>311</v>
      </c>
    </row>
    <row r="1146" spans="6:9" x14ac:dyDescent="0.2">
      <c r="F1146">
        <v>1197</v>
      </c>
      <c r="G1146">
        <v>879</v>
      </c>
      <c r="H1146" s="7">
        <v>219210</v>
      </c>
      <c r="I1146" t="s">
        <v>311</v>
      </c>
    </row>
    <row r="1147" spans="6:9" x14ac:dyDescent="0.2">
      <c r="F1147">
        <v>1198</v>
      </c>
      <c r="G1147">
        <v>815</v>
      </c>
      <c r="H1147" s="7">
        <v>144000</v>
      </c>
      <c r="I1147" t="s">
        <v>311</v>
      </c>
    </row>
    <row r="1148" spans="6:9" x14ac:dyDescent="0.2">
      <c r="F1148">
        <v>1199</v>
      </c>
      <c r="G1148">
        <v>1212</v>
      </c>
      <c r="H1148" s="7">
        <v>178000</v>
      </c>
      <c r="I1148" t="s">
        <v>311</v>
      </c>
    </row>
    <row r="1149" spans="6:9" x14ac:dyDescent="0.2">
      <c r="F1149">
        <v>1200</v>
      </c>
      <c r="G1149">
        <v>1051</v>
      </c>
      <c r="H1149" s="7">
        <v>148000</v>
      </c>
      <c r="I1149" t="s">
        <v>311</v>
      </c>
    </row>
    <row r="1150" spans="6:9" x14ac:dyDescent="0.2">
      <c r="F1150">
        <v>1201</v>
      </c>
      <c r="G1150">
        <v>864</v>
      </c>
      <c r="H1150" s="7">
        <v>116050</v>
      </c>
      <c r="I1150" t="s">
        <v>311</v>
      </c>
    </row>
    <row r="1151" spans="6:9" x14ac:dyDescent="0.2">
      <c r="F1151">
        <v>1202</v>
      </c>
      <c r="G1151">
        <v>866</v>
      </c>
      <c r="H1151" s="7">
        <v>197900</v>
      </c>
      <c r="I1151" t="s">
        <v>311</v>
      </c>
    </row>
    <row r="1152" spans="6:9" x14ac:dyDescent="0.2">
      <c r="F1152">
        <v>1203</v>
      </c>
      <c r="G1152">
        <v>884</v>
      </c>
      <c r="H1152" s="7">
        <v>117000</v>
      </c>
      <c r="I1152" t="s">
        <v>311</v>
      </c>
    </row>
    <row r="1153" spans="6:9" x14ac:dyDescent="0.2">
      <c r="F1153">
        <v>1204</v>
      </c>
      <c r="G1153">
        <v>1630</v>
      </c>
      <c r="H1153" s="7">
        <v>213000</v>
      </c>
      <c r="I1153" t="s">
        <v>311</v>
      </c>
    </row>
    <row r="1154" spans="6:9" x14ac:dyDescent="0.2">
      <c r="F1154">
        <v>1205</v>
      </c>
      <c r="G1154">
        <v>1056</v>
      </c>
      <c r="H1154" s="7">
        <v>153500</v>
      </c>
      <c r="I1154" t="s">
        <v>311</v>
      </c>
    </row>
    <row r="1155" spans="6:9" x14ac:dyDescent="0.2">
      <c r="F1155">
        <v>1206</v>
      </c>
      <c r="G1155">
        <v>2158</v>
      </c>
      <c r="H1155" s="7">
        <v>271900</v>
      </c>
      <c r="I1155" t="s">
        <v>311</v>
      </c>
    </row>
    <row r="1156" spans="6:9" x14ac:dyDescent="0.2">
      <c r="F1156">
        <v>1207</v>
      </c>
      <c r="G1156">
        <v>1056</v>
      </c>
      <c r="H1156" s="7">
        <v>107000</v>
      </c>
      <c r="I1156" t="s">
        <v>311</v>
      </c>
    </row>
    <row r="1157" spans="6:9" x14ac:dyDescent="0.2">
      <c r="F1157">
        <v>1208</v>
      </c>
      <c r="G1157">
        <v>1682</v>
      </c>
      <c r="H1157" s="7">
        <v>200000</v>
      </c>
      <c r="I1157" t="s">
        <v>311</v>
      </c>
    </row>
    <row r="1158" spans="6:9" x14ac:dyDescent="0.2">
      <c r="F1158">
        <v>1209</v>
      </c>
      <c r="G1158">
        <v>931</v>
      </c>
      <c r="H1158" s="7">
        <v>140000</v>
      </c>
      <c r="I1158" t="s">
        <v>311</v>
      </c>
    </row>
    <row r="1159" spans="6:9" x14ac:dyDescent="0.2">
      <c r="F1159">
        <v>1210</v>
      </c>
      <c r="G1159">
        <v>1660</v>
      </c>
      <c r="H1159" s="7">
        <v>290000</v>
      </c>
      <c r="I1159" t="s">
        <v>311</v>
      </c>
    </row>
    <row r="1160" spans="6:9" x14ac:dyDescent="0.2">
      <c r="F1160">
        <v>1211</v>
      </c>
      <c r="G1160">
        <v>1055</v>
      </c>
      <c r="H1160" s="7">
        <v>189000</v>
      </c>
      <c r="I1160" t="s">
        <v>311</v>
      </c>
    </row>
    <row r="1161" spans="6:9" x14ac:dyDescent="0.2">
      <c r="F1161">
        <v>1212</v>
      </c>
      <c r="G1161">
        <v>559</v>
      </c>
      <c r="H1161" s="7">
        <v>164000</v>
      </c>
      <c r="I1161" t="s">
        <v>311</v>
      </c>
    </row>
    <row r="1162" spans="6:9" x14ac:dyDescent="0.2">
      <c r="F1162">
        <v>1213</v>
      </c>
      <c r="G1162">
        <v>672</v>
      </c>
      <c r="H1162" s="7">
        <v>113000</v>
      </c>
      <c r="I1162" t="s">
        <v>311</v>
      </c>
    </row>
    <row r="1163" spans="6:9" x14ac:dyDescent="0.2">
      <c r="F1163">
        <v>1214</v>
      </c>
      <c r="G1163">
        <v>648</v>
      </c>
      <c r="H1163" s="7">
        <v>145000</v>
      </c>
      <c r="I1163" t="s">
        <v>311</v>
      </c>
    </row>
    <row r="1164" spans="6:9" x14ac:dyDescent="0.2">
      <c r="F1164">
        <v>1215</v>
      </c>
      <c r="G1164">
        <v>925</v>
      </c>
      <c r="H1164" s="7">
        <v>134500</v>
      </c>
      <c r="I1164" t="s">
        <v>311</v>
      </c>
    </row>
    <row r="1165" spans="6:9" x14ac:dyDescent="0.2">
      <c r="F1165">
        <v>1216</v>
      </c>
      <c r="G1165">
        <v>894</v>
      </c>
      <c r="H1165" s="7">
        <v>125000</v>
      </c>
      <c r="I1165" t="s">
        <v>311</v>
      </c>
    </row>
    <row r="1166" spans="6:9" x14ac:dyDescent="0.2">
      <c r="F1166">
        <v>1218</v>
      </c>
      <c r="G1166">
        <v>1300</v>
      </c>
      <c r="H1166" s="7">
        <v>229456</v>
      </c>
      <c r="I1166" t="s">
        <v>311</v>
      </c>
    </row>
    <row r="1167" spans="6:9" x14ac:dyDescent="0.2">
      <c r="F1167">
        <v>1220</v>
      </c>
      <c r="G1167">
        <v>672</v>
      </c>
      <c r="H1167" s="7">
        <v>91500</v>
      </c>
      <c r="I1167" t="s">
        <v>311</v>
      </c>
    </row>
    <row r="1168" spans="6:9" x14ac:dyDescent="0.2">
      <c r="F1168">
        <v>1221</v>
      </c>
      <c r="G1168">
        <v>912</v>
      </c>
      <c r="H1168" s="7">
        <v>115000</v>
      </c>
      <c r="I1168" t="s">
        <v>311</v>
      </c>
    </row>
    <row r="1169" spans="6:9" x14ac:dyDescent="0.2">
      <c r="F1169">
        <v>1222</v>
      </c>
      <c r="G1169">
        <v>952</v>
      </c>
      <c r="H1169" s="7">
        <v>134000</v>
      </c>
      <c r="I1169" t="s">
        <v>311</v>
      </c>
    </row>
    <row r="1170" spans="6:9" x14ac:dyDescent="0.2">
      <c r="F1170">
        <v>1223</v>
      </c>
      <c r="G1170">
        <v>1040</v>
      </c>
      <c r="H1170" s="7">
        <v>143000</v>
      </c>
      <c r="I1170" t="s">
        <v>311</v>
      </c>
    </row>
    <row r="1171" spans="6:9" x14ac:dyDescent="0.2">
      <c r="F1171">
        <v>1224</v>
      </c>
      <c r="G1171">
        <v>2136</v>
      </c>
      <c r="H1171" s="7">
        <v>137900</v>
      </c>
      <c r="I1171" t="s">
        <v>311</v>
      </c>
    </row>
    <row r="1172" spans="6:9" x14ac:dyDescent="0.2">
      <c r="F1172">
        <v>1225</v>
      </c>
      <c r="G1172">
        <v>788</v>
      </c>
      <c r="H1172" s="7">
        <v>184000</v>
      </c>
      <c r="I1172" t="s">
        <v>311</v>
      </c>
    </row>
    <row r="1173" spans="6:9" x14ac:dyDescent="0.2">
      <c r="F1173">
        <v>1226</v>
      </c>
      <c r="G1173">
        <v>588</v>
      </c>
      <c r="H1173" s="7">
        <v>145000</v>
      </c>
      <c r="I1173" t="s">
        <v>311</v>
      </c>
    </row>
    <row r="1174" spans="6:9" x14ac:dyDescent="0.2">
      <c r="F1174">
        <v>1227</v>
      </c>
      <c r="G1174">
        <v>894</v>
      </c>
      <c r="H1174" s="7">
        <v>214000</v>
      </c>
      <c r="I1174" t="s">
        <v>311</v>
      </c>
    </row>
    <row r="1175" spans="6:9" x14ac:dyDescent="0.2">
      <c r="F1175">
        <v>1228</v>
      </c>
      <c r="G1175">
        <v>912</v>
      </c>
      <c r="H1175" s="7">
        <v>147000</v>
      </c>
      <c r="I1175" t="s">
        <v>311</v>
      </c>
    </row>
    <row r="1176" spans="6:9" x14ac:dyDescent="0.2">
      <c r="F1176">
        <v>1230</v>
      </c>
      <c r="G1176">
        <v>1075</v>
      </c>
      <c r="H1176" s="7">
        <v>127000</v>
      </c>
      <c r="I1176" t="s">
        <v>311</v>
      </c>
    </row>
    <row r="1177" spans="6:9" x14ac:dyDescent="0.2">
      <c r="F1177">
        <v>1231</v>
      </c>
      <c r="G1177">
        <v>1361</v>
      </c>
      <c r="H1177" s="7">
        <v>190000</v>
      </c>
      <c r="I1177" t="s">
        <v>311</v>
      </c>
    </row>
    <row r="1178" spans="6:9" x14ac:dyDescent="0.2">
      <c r="F1178">
        <v>1232</v>
      </c>
      <c r="G1178">
        <v>1106</v>
      </c>
      <c r="H1178" s="7">
        <v>132500</v>
      </c>
      <c r="I1178" t="s">
        <v>311</v>
      </c>
    </row>
    <row r="1179" spans="6:9" x14ac:dyDescent="0.2">
      <c r="F1179">
        <v>1234</v>
      </c>
      <c r="G1179">
        <v>1188</v>
      </c>
      <c r="H1179" s="7">
        <v>142000</v>
      </c>
      <c r="I1179" t="s">
        <v>311</v>
      </c>
    </row>
    <row r="1180" spans="6:9" x14ac:dyDescent="0.2">
      <c r="F1180">
        <v>1235</v>
      </c>
      <c r="G1180">
        <v>940</v>
      </c>
      <c r="H1180" s="7">
        <v>130000</v>
      </c>
      <c r="I1180" t="s">
        <v>311</v>
      </c>
    </row>
    <row r="1181" spans="6:9" x14ac:dyDescent="0.2">
      <c r="F1181">
        <v>1236</v>
      </c>
      <c r="G1181">
        <v>747</v>
      </c>
      <c r="H1181" s="7">
        <v>138887</v>
      </c>
      <c r="I1181" t="s">
        <v>311</v>
      </c>
    </row>
    <row r="1182" spans="6:9" x14ac:dyDescent="0.2">
      <c r="F1182">
        <v>1237</v>
      </c>
      <c r="G1182">
        <v>764</v>
      </c>
      <c r="H1182" s="7">
        <v>175500</v>
      </c>
      <c r="I1182" t="s">
        <v>311</v>
      </c>
    </row>
    <row r="1183" spans="6:9" x14ac:dyDescent="0.2">
      <c r="F1183">
        <v>1238</v>
      </c>
      <c r="G1183">
        <v>847</v>
      </c>
      <c r="H1183" s="7">
        <v>195000</v>
      </c>
      <c r="I1183" t="s">
        <v>311</v>
      </c>
    </row>
    <row r="1184" spans="6:9" x14ac:dyDescent="0.2">
      <c r="F1184">
        <v>1239</v>
      </c>
      <c r="G1184">
        <v>1141</v>
      </c>
      <c r="H1184" s="7">
        <v>142500</v>
      </c>
      <c r="I1184" t="s">
        <v>311</v>
      </c>
    </row>
    <row r="1185" spans="6:9" x14ac:dyDescent="0.2">
      <c r="F1185">
        <v>1240</v>
      </c>
      <c r="G1185">
        <v>1476</v>
      </c>
      <c r="H1185" s="7">
        <v>265900</v>
      </c>
      <c r="I1185" t="s">
        <v>311</v>
      </c>
    </row>
    <row r="1186" spans="6:9" x14ac:dyDescent="0.2">
      <c r="F1186">
        <v>1241</v>
      </c>
      <c r="G1186">
        <v>884</v>
      </c>
      <c r="H1186" s="7">
        <v>224900</v>
      </c>
      <c r="I1186" t="s">
        <v>311</v>
      </c>
    </row>
    <row r="1187" spans="6:9" x14ac:dyDescent="0.2">
      <c r="F1187">
        <v>1242</v>
      </c>
      <c r="G1187">
        <v>1689</v>
      </c>
      <c r="H1187" s="7">
        <v>248328</v>
      </c>
      <c r="I1187" t="s">
        <v>311</v>
      </c>
    </row>
    <row r="1188" spans="6:9" x14ac:dyDescent="0.2">
      <c r="F1188">
        <v>1243</v>
      </c>
      <c r="G1188">
        <v>1053</v>
      </c>
      <c r="H1188" s="7">
        <v>170000</v>
      </c>
      <c r="I1188" t="s">
        <v>311</v>
      </c>
    </row>
    <row r="1189" spans="6:9" x14ac:dyDescent="0.2">
      <c r="F1189">
        <v>1245</v>
      </c>
      <c r="G1189">
        <v>792</v>
      </c>
      <c r="H1189" s="7">
        <v>230000</v>
      </c>
      <c r="I1189" t="s">
        <v>311</v>
      </c>
    </row>
    <row r="1190" spans="6:9" x14ac:dyDescent="0.2">
      <c r="F1190">
        <v>1246</v>
      </c>
      <c r="G1190">
        <v>585</v>
      </c>
      <c r="H1190" s="7">
        <v>178000</v>
      </c>
      <c r="I1190" t="s">
        <v>311</v>
      </c>
    </row>
    <row r="1191" spans="6:9" x14ac:dyDescent="0.2">
      <c r="F1191">
        <v>1247</v>
      </c>
      <c r="G1191">
        <v>756</v>
      </c>
      <c r="H1191" s="7">
        <v>186500</v>
      </c>
      <c r="I1191" t="s">
        <v>311</v>
      </c>
    </row>
    <row r="1192" spans="6:9" x14ac:dyDescent="0.2">
      <c r="F1192">
        <v>1248</v>
      </c>
      <c r="G1192">
        <v>1012</v>
      </c>
      <c r="H1192" s="7">
        <v>169900</v>
      </c>
      <c r="I1192" t="s">
        <v>311</v>
      </c>
    </row>
    <row r="1193" spans="6:9" x14ac:dyDescent="0.2">
      <c r="F1193">
        <v>1249</v>
      </c>
      <c r="G1193">
        <v>735</v>
      </c>
      <c r="H1193" s="7">
        <v>129500</v>
      </c>
      <c r="I1193" t="s">
        <v>311</v>
      </c>
    </row>
    <row r="1194" spans="6:9" x14ac:dyDescent="0.2">
      <c r="F1194">
        <v>1250</v>
      </c>
      <c r="G1194">
        <v>876</v>
      </c>
      <c r="H1194" s="7">
        <v>119000</v>
      </c>
      <c r="I1194" t="s">
        <v>311</v>
      </c>
    </row>
    <row r="1195" spans="6:9" x14ac:dyDescent="0.2">
      <c r="F1195">
        <v>1251</v>
      </c>
      <c r="G1195">
        <v>2110</v>
      </c>
      <c r="H1195" s="7">
        <v>244000</v>
      </c>
      <c r="I1195" t="s">
        <v>311</v>
      </c>
    </row>
    <row r="1196" spans="6:9" x14ac:dyDescent="0.2">
      <c r="F1196">
        <v>1252</v>
      </c>
      <c r="G1196">
        <v>1405</v>
      </c>
      <c r="H1196" s="7">
        <v>171750</v>
      </c>
      <c r="I1196" t="s">
        <v>311</v>
      </c>
    </row>
    <row r="1197" spans="6:9" x14ac:dyDescent="0.2">
      <c r="F1197">
        <v>1253</v>
      </c>
      <c r="G1197">
        <v>864</v>
      </c>
      <c r="H1197" s="7">
        <v>130000</v>
      </c>
      <c r="I1197" t="s">
        <v>311</v>
      </c>
    </row>
    <row r="1198" spans="6:9" x14ac:dyDescent="0.2">
      <c r="F1198">
        <v>1254</v>
      </c>
      <c r="G1198">
        <v>1192</v>
      </c>
      <c r="H1198" s="7">
        <v>294000</v>
      </c>
      <c r="I1198" t="s">
        <v>311</v>
      </c>
    </row>
    <row r="1199" spans="6:9" x14ac:dyDescent="0.2">
      <c r="F1199">
        <v>1255</v>
      </c>
      <c r="G1199">
        <v>746</v>
      </c>
      <c r="H1199" s="7">
        <v>165400</v>
      </c>
      <c r="I1199" t="s">
        <v>311</v>
      </c>
    </row>
    <row r="1200" spans="6:9" x14ac:dyDescent="0.2">
      <c r="F1200">
        <v>1256</v>
      </c>
      <c r="G1200">
        <v>884</v>
      </c>
      <c r="H1200" s="7">
        <v>127500</v>
      </c>
      <c r="I1200" t="s">
        <v>311</v>
      </c>
    </row>
    <row r="1201" spans="6:9" x14ac:dyDescent="0.2">
      <c r="F1201">
        <v>1257</v>
      </c>
      <c r="G1201">
        <v>1986</v>
      </c>
      <c r="H1201" s="7">
        <v>301500</v>
      </c>
      <c r="I1201" t="s">
        <v>311</v>
      </c>
    </row>
    <row r="1202" spans="6:9" x14ac:dyDescent="0.2">
      <c r="F1202">
        <v>1258</v>
      </c>
      <c r="G1202">
        <v>864</v>
      </c>
      <c r="H1202" s="7">
        <v>99900</v>
      </c>
      <c r="I1202" t="s">
        <v>311</v>
      </c>
    </row>
    <row r="1203" spans="6:9" x14ac:dyDescent="0.2">
      <c r="F1203">
        <v>1259</v>
      </c>
      <c r="G1203">
        <v>856</v>
      </c>
      <c r="H1203" s="7">
        <v>190000</v>
      </c>
      <c r="I1203" t="s">
        <v>311</v>
      </c>
    </row>
    <row r="1204" spans="6:9" x14ac:dyDescent="0.2">
      <c r="F1204">
        <v>1260</v>
      </c>
      <c r="G1204">
        <v>1054</v>
      </c>
      <c r="H1204" s="7">
        <v>151000</v>
      </c>
      <c r="I1204" t="s">
        <v>311</v>
      </c>
    </row>
    <row r="1205" spans="6:9" x14ac:dyDescent="0.2">
      <c r="F1205">
        <v>1261</v>
      </c>
      <c r="G1205">
        <v>841</v>
      </c>
      <c r="H1205" s="7">
        <v>181000</v>
      </c>
      <c r="I1205" t="s">
        <v>311</v>
      </c>
    </row>
    <row r="1206" spans="6:9" x14ac:dyDescent="0.2">
      <c r="F1206">
        <v>1262</v>
      </c>
      <c r="G1206">
        <v>1050</v>
      </c>
      <c r="H1206" s="7">
        <v>128900</v>
      </c>
      <c r="I1206" t="s">
        <v>311</v>
      </c>
    </row>
    <row r="1207" spans="6:9" x14ac:dyDescent="0.2">
      <c r="F1207">
        <v>1263</v>
      </c>
      <c r="G1207">
        <v>1104</v>
      </c>
      <c r="H1207" s="7">
        <v>161500</v>
      </c>
      <c r="I1207" t="s">
        <v>311</v>
      </c>
    </row>
    <row r="1208" spans="6:9" x14ac:dyDescent="0.2">
      <c r="F1208">
        <v>1264</v>
      </c>
      <c r="G1208">
        <v>764</v>
      </c>
      <c r="H1208" s="7">
        <v>180500</v>
      </c>
      <c r="I1208" t="s">
        <v>311</v>
      </c>
    </row>
    <row r="1209" spans="6:9" x14ac:dyDescent="0.2">
      <c r="F1209">
        <v>1265</v>
      </c>
      <c r="G1209">
        <v>1405</v>
      </c>
      <c r="H1209" s="7">
        <v>181000</v>
      </c>
      <c r="I1209" t="s">
        <v>311</v>
      </c>
    </row>
    <row r="1210" spans="6:9" x14ac:dyDescent="0.2">
      <c r="F1210">
        <v>1266</v>
      </c>
      <c r="G1210">
        <v>691</v>
      </c>
      <c r="H1210" s="7">
        <v>183900</v>
      </c>
      <c r="I1210" t="s">
        <v>311</v>
      </c>
    </row>
    <row r="1211" spans="6:9" x14ac:dyDescent="0.2">
      <c r="F1211">
        <v>1267</v>
      </c>
      <c r="G1211">
        <v>925</v>
      </c>
      <c r="H1211" s="7">
        <v>122000</v>
      </c>
      <c r="I1211" t="s">
        <v>311</v>
      </c>
    </row>
    <row r="1212" spans="6:9" x14ac:dyDescent="0.2">
      <c r="F1212">
        <v>1270</v>
      </c>
      <c r="G1212">
        <v>874</v>
      </c>
      <c r="H1212" s="7">
        <v>144000</v>
      </c>
      <c r="I1212" t="s">
        <v>311</v>
      </c>
    </row>
    <row r="1213" spans="6:9" x14ac:dyDescent="0.2">
      <c r="F1213">
        <v>1271</v>
      </c>
      <c r="G1213">
        <v>1332</v>
      </c>
      <c r="H1213" s="7">
        <v>260000</v>
      </c>
      <c r="I1213" t="s">
        <v>311</v>
      </c>
    </row>
    <row r="1214" spans="6:9" x14ac:dyDescent="0.2">
      <c r="F1214">
        <v>1272</v>
      </c>
      <c r="G1214">
        <v>1489</v>
      </c>
      <c r="H1214" s="7">
        <v>185750</v>
      </c>
      <c r="I1214" t="s">
        <v>311</v>
      </c>
    </row>
    <row r="1215" spans="6:9" x14ac:dyDescent="0.2">
      <c r="F1215">
        <v>1273</v>
      </c>
      <c r="G1215">
        <v>935</v>
      </c>
      <c r="H1215" s="7">
        <v>137000</v>
      </c>
      <c r="I1215" t="s">
        <v>311</v>
      </c>
    </row>
    <row r="1216" spans="6:9" x14ac:dyDescent="0.2">
      <c r="F1216">
        <v>1274</v>
      </c>
      <c r="G1216">
        <v>1019</v>
      </c>
      <c r="H1216" s="7">
        <v>177000</v>
      </c>
      <c r="I1216" t="s">
        <v>311</v>
      </c>
    </row>
    <row r="1217" spans="6:9" x14ac:dyDescent="0.2">
      <c r="F1217">
        <v>1275</v>
      </c>
      <c r="G1217">
        <v>661</v>
      </c>
      <c r="H1217" s="7">
        <v>139000</v>
      </c>
      <c r="I1217" t="s">
        <v>311</v>
      </c>
    </row>
    <row r="1218" spans="6:9" x14ac:dyDescent="0.2">
      <c r="F1218">
        <v>1276</v>
      </c>
      <c r="G1218">
        <v>928</v>
      </c>
      <c r="H1218" s="7">
        <v>137000</v>
      </c>
      <c r="I1218" t="s">
        <v>311</v>
      </c>
    </row>
    <row r="1219" spans="6:9" x14ac:dyDescent="0.2">
      <c r="F1219">
        <v>1277</v>
      </c>
      <c r="G1219">
        <v>723</v>
      </c>
      <c r="H1219" s="7">
        <v>162000</v>
      </c>
      <c r="I1219" t="s">
        <v>311</v>
      </c>
    </row>
    <row r="1220" spans="6:9" x14ac:dyDescent="0.2">
      <c r="F1220">
        <v>1278</v>
      </c>
      <c r="G1220">
        <v>1680</v>
      </c>
      <c r="H1220" s="7">
        <v>197900</v>
      </c>
      <c r="I1220" t="s">
        <v>311</v>
      </c>
    </row>
    <row r="1221" spans="6:9" x14ac:dyDescent="0.2">
      <c r="F1221">
        <v>1279</v>
      </c>
      <c r="G1221">
        <v>1128</v>
      </c>
      <c r="H1221" s="7">
        <v>237000</v>
      </c>
      <c r="I1221" t="s">
        <v>311</v>
      </c>
    </row>
    <row r="1222" spans="6:9" x14ac:dyDescent="0.2">
      <c r="F1222">
        <v>1280</v>
      </c>
      <c r="G1222">
        <v>698</v>
      </c>
      <c r="H1222" s="7">
        <v>68400</v>
      </c>
      <c r="I1222" t="s">
        <v>311</v>
      </c>
    </row>
    <row r="1223" spans="6:9" x14ac:dyDescent="0.2">
      <c r="F1223">
        <v>1281</v>
      </c>
      <c r="G1223">
        <v>1573</v>
      </c>
      <c r="H1223" s="7">
        <v>227000</v>
      </c>
      <c r="I1223" t="s">
        <v>311</v>
      </c>
    </row>
    <row r="1224" spans="6:9" x14ac:dyDescent="0.2">
      <c r="F1224">
        <v>1282</v>
      </c>
      <c r="G1224">
        <v>1309</v>
      </c>
      <c r="H1224" s="7">
        <v>180000</v>
      </c>
      <c r="I1224" t="s">
        <v>311</v>
      </c>
    </row>
    <row r="1225" spans="6:9" x14ac:dyDescent="0.2">
      <c r="F1225">
        <v>1283</v>
      </c>
      <c r="G1225">
        <v>1040</v>
      </c>
      <c r="H1225" s="7">
        <v>150500</v>
      </c>
      <c r="I1225" t="s">
        <v>311</v>
      </c>
    </row>
    <row r="1226" spans="6:9" x14ac:dyDescent="0.2">
      <c r="F1226">
        <v>1284</v>
      </c>
      <c r="G1226">
        <v>912</v>
      </c>
      <c r="H1226" s="7">
        <v>139000</v>
      </c>
      <c r="I1226" t="s">
        <v>311</v>
      </c>
    </row>
    <row r="1227" spans="6:9" x14ac:dyDescent="0.2">
      <c r="F1227">
        <v>1285</v>
      </c>
      <c r="G1227">
        <v>804</v>
      </c>
      <c r="H1227" s="7">
        <v>169000</v>
      </c>
      <c r="I1227" t="s">
        <v>311</v>
      </c>
    </row>
    <row r="1228" spans="6:9" x14ac:dyDescent="0.2">
      <c r="F1228">
        <v>1286</v>
      </c>
      <c r="G1228">
        <v>780</v>
      </c>
      <c r="H1228" s="7">
        <v>132500</v>
      </c>
      <c r="I1228" t="s">
        <v>311</v>
      </c>
    </row>
    <row r="1229" spans="6:9" x14ac:dyDescent="0.2">
      <c r="F1229">
        <v>1287</v>
      </c>
      <c r="G1229">
        <v>1328</v>
      </c>
      <c r="H1229" s="7">
        <v>143000</v>
      </c>
      <c r="I1229" t="s">
        <v>311</v>
      </c>
    </row>
    <row r="1230" spans="6:9" x14ac:dyDescent="0.2">
      <c r="F1230">
        <v>1288</v>
      </c>
      <c r="G1230">
        <v>1624</v>
      </c>
      <c r="H1230" s="7">
        <v>190000</v>
      </c>
      <c r="I1230" t="s">
        <v>311</v>
      </c>
    </row>
    <row r="1231" spans="6:9" x14ac:dyDescent="0.2">
      <c r="F1231">
        <v>1289</v>
      </c>
      <c r="G1231">
        <v>1501</v>
      </c>
      <c r="H1231" s="7">
        <v>278000</v>
      </c>
      <c r="I1231" t="s">
        <v>311</v>
      </c>
    </row>
    <row r="1232" spans="6:9" x14ac:dyDescent="0.2">
      <c r="F1232">
        <v>1290</v>
      </c>
      <c r="G1232">
        <v>1085</v>
      </c>
      <c r="H1232" s="7">
        <v>281000</v>
      </c>
      <c r="I1232" t="s">
        <v>311</v>
      </c>
    </row>
    <row r="1233" spans="6:9" x14ac:dyDescent="0.2">
      <c r="F1233">
        <v>1291</v>
      </c>
      <c r="G1233">
        <v>1152</v>
      </c>
      <c r="H1233" s="7">
        <v>180500</v>
      </c>
      <c r="I1233" t="s">
        <v>311</v>
      </c>
    </row>
    <row r="1234" spans="6:9" x14ac:dyDescent="0.2">
      <c r="F1234">
        <v>1292</v>
      </c>
      <c r="G1234">
        <v>630</v>
      </c>
      <c r="H1234" s="7">
        <v>119500</v>
      </c>
      <c r="I1234" t="s">
        <v>311</v>
      </c>
    </row>
    <row r="1235" spans="6:9" x14ac:dyDescent="0.2">
      <c r="F1235">
        <v>1293</v>
      </c>
      <c r="G1235">
        <v>994</v>
      </c>
      <c r="H1235" s="7">
        <v>107500</v>
      </c>
      <c r="I1235" t="s">
        <v>311</v>
      </c>
    </row>
    <row r="1236" spans="6:9" x14ac:dyDescent="0.2">
      <c r="F1236">
        <v>1294</v>
      </c>
      <c r="G1236">
        <v>832</v>
      </c>
      <c r="H1236" s="7">
        <v>162900</v>
      </c>
      <c r="I1236" t="s">
        <v>311</v>
      </c>
    </row>
    <row r="1237" spans="6:9" x14ac:dyDescent="0.2">
      <c r="F1237">
        <v>1295</v>
      </c>
      <c r="G1237">
        <v>864</v>
      </c>
      <c r="H1237" s="7">
        <v>115000</v>
      </c>
      <c r="I1237" t="s">
        <v>311</v>
      </c>
    </row>
    <row r="1238" spans="6:9" x14ac:dyDescent="0.2">
      <c r="F1238">
        <v>1296</v>
      </c>
      <c r="G1238">
        <v>1052</v>
      </c>
      <c r="H1238" s="7">
        <v>138500</v>
      </c>
      <c r="I1238" t="s">
        <v>311</v>
      </c>
    </row>
    <row r="1239" spans="6:9" x14ac:dyDescent="0.2">
      <c r="F1239">
        <v>1297</v>
      </c>
      <c r="G1239">
        <v>1120</v>
      </c>
      <c r="H1239" s="7">
        <v>155000</v>
      </c>
      <c r="I1239" t="s">
        <v>311</v>
      </c>
    </row>
    <row r="1240" spans="6:9" x14ac:dyDescent="0.2">
      <c r="F1240">
        <v>1298</v>
      </c>
      <c r="G1240">
        <v>547</v>
      </c>
      <c r="H1240" s="7">
        <v>140000</v>
      </c>
      <c r="I1240" t="s">
        <v>311</v>
      </c>
    </row>
    <row r="1241" spans="6:9" x14ac:dyDescent="0.2">
      <c r="F1241">
        <v>1300</v>
      </c>
      <c r="G1241">
        <v>1246</v>
      </c>
      <c r="H1241" s="7">
        <v>154000</v>
      </c>
      <c r="I1241" t="s">
        <v>311</v>
      </c>
    </row>
    <row r="1242" spans="6:9" x14ac:dyDescent="0.2">
      <c r="F1242">
        <v>1301</v>
      </c>
      <c r="G1242">
        <v>978</v>
      </c>
      <c r="H1242" s="7">
        <v>225000</v>
      </c>
      <c r="I1242" t="s">
        <v>311</v>
      </c>
    </row>
    <row r="1243" spans="6:9" x14ac:dyDescent="0.2">
      <c r="F1243">
        <v>1302</v>
      </c>
      <c r="G1243">
        <v>771</v>
      </c>
      <c r="H1243" s="7">
        <v>177500</v>
      </c>
      <c r="I1243" t="s">
        <v>311</v>
      </c>
    </row>
    <row r="1244" spans="6:9" x14ac:dyDescent="0.2">
      <c r="F1244">
        <v>1303</v>
      </c>
      <c r="G1244">
        <v>1165</v>
      </c>
      <c r="H1244" s="7">
        <v>290000</v>
      </c>
      <c r="I1244" t="s">
        <v>311</v>
      </c>
    </row>
    <row r="1245" spans="6:9" x14ac:dyDescent="0.2">
      <c r="F1245">
        <v>1304</v>
      </c>
      <c r="G1245">
        <v>1616</v>
      </c>
      <c r="H1245" s="7">
        <v>232000</v>
      </c>
      <c r="I1245" t="s">
        <v>311</v>
      </c>
    </row>
    <row r="1246" spans="6:9" x14ac:dyDescent="0.2">
      <c r="F1246">
        <v>1305</v>
      </c>
      <c r="G1246">
        <v>976</v>
      </c>
      <c r="H1246" s="7">
        <v>130000</v>
      </c>
      <c r="I1246" t="s">
        <v>311</v>
      </c>
    </row>
    <row r="1247" spans="6:9" x14ac:dyDescent="0.2">
      <c r="F1247">
        <v>1306</v>
      </c>
      <c r="G1247">
        <v>1652</v>
      </c>
      <c r="H1247" s="7">
        <v>325000</v>
      </c>
      <c r="I1247" t="s">
        <v>311</v>
      </c>
    </row>
    <row r="1248" spans="6:9" x14ac:dyDescent="0.2">
      <c r="F1248">
        <v>1307</v>
      </c>
      <c r="G1248">
        <v>1368</v>
      </c>
      <c r="H1248" s="7">
        <v>202500</v>
      </c>
      <c r="I1248" t="s">
        <v>311</v>
      </c>
    </row>
    <row r="1249" spans="6:9" x14ac:dyDescent="0.2">
      <c r="F1249">
        <v>1308</v>
      </c>
      <c r="G1249">
        <v>990</v>
      </c>
      <c r="H1249" s="7">
        <v>138000</v>
      </c>
      <c r="I1249" t="s">
        <v>311</v>
      </c>
    </row>
    <row r="1250" spans="6:9" x14ac:dyDescent="0.2">
      <c r="F1250">
        <v>1309</v>
      </c>
      <c r="G1250">
        <v>924</v>
      </c>
      <c r="H1250" s="7">
        <v>147000</v>
      </c>
      <c r="I1250" t="s">
        <v>311</v>
      </c>
    </row>
    <row r="1251" spans="6:9" x14ac:dyDescent="0.2">
      <c r="F1251">
        <v>1310</v>
      </c>
      <c r="G1251">
        <v>1278</v>
      </c>
      <c r="H1251" s="7">
        <v>179200</v>
      </c>
      <c r="I1251" t="s">
        <v>311</v>
      </c>
    </row>
    <row r="1252" spans="6:9" x14ac:dyDescent="0.2">
      <c r="F1252">
        <v>1311</v>
      </c>
      <c r="G1252">
        <v>1902</v>
      </c>
      <c r="H1252" s="7">
        <v>335000</v>
      </c>
      <c r="I1252" t="s">
        <v>311</v>
      </c>
    </row>
    <row r="1253" spans="6:9" x14ac:dyDescent="0.2">
      <c r="F1253">
        <v>1312</v>
      </c>
      <c r="G1253">
        <v>1274</v>
      </c>
      <c r="H1253" s="7">
        <v>203000</v>
      </c>
      <c r="I1253" t="s">
        <v>311</v>
      </c>
    </row>
    <row r="1254" spans="6:9" x14ac:dyDescent="0.2">
      <c r="F1254">
        <v>1313</v>
      </c>
      <c r="G1254">
        <v>1453</v>
      </c>
      <c r="H1254" s="7">
        <v>302000</v>
      </c>
      <c r="I1254" t="s">
        <v>311</v>
      </c>
    </row>
    <row r="1255" spans="6:9" x14ac:dyDescent="0.2">
      <c r="F1255">
        <v>1314</v>
      </c>
      <c r="G1255">
        <v>1393</v>
      </c>
      <c r="H1255" s="7">
        <v>333168</v>
      </c>
      <c r="I1255" t="s">
        <v>311</v>
      </c>
    </row>
    <row r="1256" spans="6:9" x14ac:dyDescent="0.2">
      <c r="F1256">
        <v>1315</v>
      </c>
      <c r="G1256">
        <v>948</v>
      </c>
      <c r="H1256" s="7">
        <v>119000</v>
      </c>
      <c r="I1256" t="s">
        <v>311</v>
      </c>
    </row>
    <row r="1257" spans="6:9" x14ac:dyDescent="0.2">
      <c r="F1257">
        <v>1316</v>
      </c>
      <c r="G1257">
        <v>952</v>
      </c>
      <c r="H1257" s="7">
        <v>206900</v>
      </c>
      <c r="I1257" t="s">
        <v>311</v>
      </c>
    </row>
    <row r="1258" spans="6:9" x14ac:dyDescent="0.2">
      <c r="F1258">
        <v>1317</v>
      </c>
      <c r="G1258">
        <v>1622</v>
      </c>
      <c r="H1258" s="7">
        <v>295493</v>
      </c>
      <c r="I1258" t="s">
        <v>311</v>
      </c>
    </row>
    <row r="1259" spans="6:9" x14ac:dyDescent="0.2">
      <c r="F1259">
        <v>1318</v>
      </c>
      <c r="G1259">
        <v>1352</v>
      </c>
      <c r="H1259" s="7">
        <v>208900</v>
      </c>
      <c r="I1259" t="s">
        <v>311</v>
      </c>
    </row>
    <row r="1260" spans="6:9" x14ac:dyDescent="0.2">
      <c r="F1260">
        <v>1319</v>
      </c>
      <c r="G1260">
        <v>1753</v>
      </c>
      <c r="H1260" s="7">
        <v>275000</v>
      </c>
      <c r="I1260" t="s">
        <v>311</v>
      </c>
    </row>
    <row r="1261" spans="6:9" x14ac:dyDescent="0.2">
      <c r="F1261">
        <v>1320</v>
      </c>
      <c r="G1261">
        <v>864</v>
      </c>
      <c r="H1261" s="7">
        <v>111000</v>
      </c>
      <c r="I1261" t="s">
        <v>311</v>
      </c>
    </row>
    <row r="1262" spans="6:9" x14ac:dyDescent="0.2">
      <c r="F1262">
        <v>1321</v>
      </c>
      <c r="G1262">
        <v>1478</v>
      </c>
      <c r="H1262" s="7">
        <v>156500</v>
      </c>
      <c r="I1262" t="s">
        <v>311</v>
      </c>
    </row>
    <row r="1263" spans="6:9" x14ac:dyDescent="0.2">
      <c r="F1263">
        <v>1323</v>
      </c>
      <c r="G1263">
        <v>750</v>
      </c>
      <c r="H1263" s="7">
        <v>190000</v>
      </c>
      <c r="I1263" t="s">
        <v>311</v>
      </c>
    </row>
    <row r="1264" spans="6:9" x14ac:dyDescent="0.2">
      <c r="F1264">
        <v>1324</v>
      </c>
      <c r="G1264">
        <v>420</v>
      </c>
      <c r="H1264" s="7">
        <v>82500</v>
      </c>
      <c r="I1264" t="s">
        <v>311</v>
      </c>
    </row>
    <row r="1265" spans="6:9" x14ac:dyDescent="0.2">
      <c r="F1265">
        <v>1325</v>
      </c>
      <c r="G1265">
        <v>1795</v>
      </c>
      <c r="H1265" s="7">
        <v>147000</v>
      </c>
      <c r="I1265" t="s">
        <v>311</v>
      </c>
    </row>
    <row r="1266" spans="6:9" x14ac:dyDescent="0.2">
      <c r="F1266">
        <v>1326</v>
      </c>
      <c r="G1266">
        <v>796</v>
      </c>
      <c r="H1266" s="7">
        <v>55000</v>
      </c>
      <c r="I1266" t="s">
        <v>311</v>
      </c>
    </row>
    <row r="1267" spans="6:9" x14ac:dyDescent="0.2">
      <c r="F1267">
        <v>1327</v>
      </c>
      <c r="G1267">
        <v>544</v>
      </c>
      <c r="H1267" s="7">
        <v>79000</v>
      </c>
      <c r="I1267" t="s">
        <v>311</v>
      </c>
    </row>
    <row r="1268" spans="6:9" x14ac:dyDescent="0.2">
      <c r="F1268">
        <v>1328</v>
      </c>
      <c r="G1268">
        <v>816</v>
      </c>
      <c r="H1268" s="7">
        <v>130500</v>
      </c>
      <c r="I1268" t="s">
        <v>311</v>
      </c>
    </row>
    <row r="1269" spans="6:9" x14ac:dyDescent="0.2">
      <c r="F1269">
        <v>1329</v>
      </c>
      <c r="G1269">
        <v>1510</v>
      </c>
      <c r="H1269" s="7">
        <v>256000</v>
      </c>
      <c r="I1269" t="s">
        <v>311</v>
      </c>
    </row>
    <row r="1270" spans="6:9" x14ac:dyDescent="0.2">
      <c r="F1270">
        <v>1330</v>
      </c>
      <c r="G1270">
        <v>935</v>
      </c>
      <c r="H1270" s="7">
        <v>176500</v>
      </c>
      <c r="I1270" t="s">
        <v>311</v>
      </c>
    </row>
    <row r="1271" spans="6:9" x14ac:dyDescent="0.2">
      <c r="F1271">
        <v>1331</v>
      </c>
      <c r="G1271">
        <v>1588</v>
      </c>
      <c r="H1271" s="7">
        <v>227000</v>
      </c>
      <c r="I1271" t="s">
        <v>311</v>
      </c>
    </row>
    <row r="1272" spans="6:9" x14ac:dyDescent="0.2">
      <c r="F1272">
        <v>1332</v>
      </c>
      <c r="G1272">
        <v>911</v>
      </c>
      <c r="H1272" s="7">
        <v>132500</v>
      </c>
      <c r="I1272" t="s">
        <v>311</v>
      </c>
    </row>
    <row r="1273" spans="6:9" x14ac:dyDescent="0.2">
      <c r="F1273">
        <v>1333</v>
      </c>
      <c r="G1273">
        <v>816</v>
      </c>
      <c r="H1273" s="7">
        <v>100000</v>
      </c>
      <c r="I1273" t="s">
        <v>311</v>
      </c>
    </row>
    <row r="1274" spans="6:9" x14ac:dyDescent="0.2">
      <c r="F1274">
        <v>1334</v>
      </c>
      <c r="G1274">
        <v>803</v>
      </c>
      <c r="H1274" s="7">
        <v>125500</v>
      </c>
      <c r="I1274" t="s">
        <v>311</v>
      </c>
    </row>
    <row r="1275" spans="6:9" x14ac:dyDescent="0.2">
      <c r="F1275">
        <v>1335</v>
      </c>
      <c r="G1275">
        <v>765</v>
      </c>
      <c r="H1275" s="7">
        <v>125000</v>
      </c>
      <c r="I1275" t="s">
        <v>311</v>
      </c>
    </row>
    <row r="1276" spans="6:9" x14ac:dyDescent="0.2">
      <c r="F1276">
        <v>1336</v>
      </c>
      <c r="G1276">
        <v>1350</v>
      </c>
      <c r="H1276" s="7">
        <v>167900</v>
      </c>
      <c r="I1276" t="s">
        <v>311</v>
      </c>
    </row>
    <row r="1277" spans="6:9" x14ac:dyDescent="0.2">
      <c r="F1277">
        <v>1337</v>
      </c>
      <c r="G1277">
        <v>1656</v>
      </c>
      <c r="H1277" s="7">
        <v>135000</v>
      </c>
      <c r="I1277" t="s">
        <v>311</v>
      </c>
    </row>
    <row r="1278" spans="6:9" x14ac:dyDescent="0.2">
      <c r="F1278">
        <v>1338</v>
      </c>
      <c r="G1278">
        <v>693</v>
      </c>
      <c r="H1278" s="7">
        <v>52500</v>
      </c>
      <c r="I1278" t="s">
        <v>311</v>
      </c>
    </row>
    <row r="1279" spans="6:9" x14ac:dyDescent="0.2">
      <c r="F1279">
        <v>1339</v>
      </c>
      <c r="G1279">
        <v>916</v>
      </c>
      <c r="H1279" s="7">
        <v>200000</v>
      </c>
      <c r="I1279" t="s">
        <v>311</v>
      </c>
    </row>
    <row r="1280" spans="6:9" x14ac:dyDescent="0.2">
      <c r="F1280">
        <v>1340</v>
      </c>
      <c r="G1280">
        <v>864</v>
      </c>
      <c r="H1280" s="7">
        <v>128500</v>
      </c>
      <c r="I1280" t="s">
        <v>311</v>
      </c>
    </row>
    <row r="1281" spans="6:9" x14ac:dyDescent="0.2">
      <c r="F1281">
        <v>1341</v>
      </c>
      <c r="G1281">
        <v>858</v>
      </c>
      <c r="H1281" s="7">
        <v>123000</v>
      </c>
      <c r="I1281" t="s">
        <v>311</v>
      </c>
    </row>
    <row r="1282" spans="6:9" x14ac:dyDescent="0.2">
      <c r="F1282">
        <v>1342</v>
      </c>
      <c r="G1282">
        <v>1114</v>
      </c>
      <c r="H1282" s="7">
        <v>155000</v>
      </c>
      <c r="I1282" t="s">
        <v>311</v>
      </c>
    </row>
    <row r="1283" spans="6:9" x14ac:dyDescent="0.2">
      <c r="F1283">
        <v>1343</v>
      </c>
      <c r="G1283">
        <v>1284</v>
      </c>
      <c r="H1283" s="7">
        <v>228500</v>
      </c>
      <c r="I1283" t="s">
        <v>311</v>
      </c>
    </row>
    <row r="1284" spans="6:9" x14ac:dyDescent="0.2">
      <c r="F1284">
        <v>1344</v>
      </c>
      <c r="G1284">
        <v>896</v>
      </c>
      <c r="H1284" s="7">
        <v>177000</v>
      </c>
      <c r="I1284" t="s">
        <v>311</v>
      </c>
    </row>
    <row r="1285" spans="6:9" x14ac:dyDescent="0.2">
      <c r="F1285">
        <v>1345</v>
      </c>
      <c r="G1285">
        <v>728</v>
      </c>
      <c r="H1285" s="7">
        <v>155835</v>
      </c>
      <c r="I1285" t="s">
        <v>311</v>
      </c>
    </row>
    <row r="1286" spans="6:9" x14ac:dyDescent="0.2">
      <c r="F1286">
        <v>1346</v>
      </c>
      <c r="G1286">
        <v>960</v>
      </c>
      <c r="H1286" s="7">
        <v>108500</v>
      </c>
      <c r="I1286" t="s">
        <v>311</v>
      </c>
    </row>
    <row r="1287" spans="6:9" x14ac:dyDescent="0.2">
      <c r="F1287">
        <v>1347</v>
      </c>
      <c r="G1287">
        <v>1568</v>
      </c>
      <c r="H1287" s="7">
        <v>262500</v>
      </c>
      <c r="I1287" t="s">
        <v>311</v>
      </c>
    </row>
    <row r="1288" spans="6:9" x14ac:dyDescent="0.2">
      <c r="F1288">
        <v>1348</v>
      </c>
      <c r="G1288">
        <v>1732</v>
      </c>
      <c r="H1288" s="7">
        <v>283463</v>
      </c>
      <c r="I1288" t="s">
        <v>311</v>
      </c>
    </row>
    <row r="1289" spans="6:9" x14ac:dyDescent="0.2">
      <c r="F1289">
        <v>1349</v>
      </c>
      <c r="G1289">
        <v>1482</v>
      </c>
      <c r="H1289" s="7">
        <v>215000</v>
      </c>
      <c r="I1289" t="s">
        <v>311</v>
      </c>
    </row>
    <row r="1290" spans="6:9" x14ac:dyDescent="0.2">
      <c r="F1290">
        <v>1350</v>
      </c>
      <c r="G1290">
        <v>684</v>
      </c>
      <c r="H1290" s="7">
        <v>122000</v>
      </c>
      <c r="I1290" t="s">
        <v>311</v>
      </c>
    </row>
    <row r="1291" spans="6:9" x14ac:dyDescent="0.2">
      <c r="F1291">
        <v>1351</v>
      </c>
      <c r="G1291">
        <v>1248</v>
      </c>
      <c r="H1291" s="7">
        <v>200000</v>
      </c>
      <c r="I1291" t="s">
        <v>311</v>
      </c>
    </row>
    <row r="1292" spans="6:9" x14ac:dyDescent="0.2">
      <c r="F1292">
        <v>1352</v>
      </c>
      <c r="G1292">
        <v>858</v>
      </c>
      <c r="H1292" s="7">
        <v>171000</v>
      </c>
      <c r="I1292" t="s">
        <v>311</v>
      </c>
    </row>
    <row r="1293" spans="6:9" x14ac:dyDescent="0.2">
      <c r="F1293">
        <v>1353</v>
      </c>
      <c r="G1293">
        <v>698</v>
      </c>
      <c r="H1293" s="7">
        <v>134900</v>
      </c>
      <c r="I1293" t="s">
        <v>311</v>
      </c>
    </row>
    <row r="1294" spans="6:9" x14ac:dyDescent="0.2">
      <c r="F1294">
        <v>1355</v>
      </c>
      <c r="G1294">
        <v>992</v>
      </c>
      <c r="H1294" s="7">
        <v>235000</v>
      </c>
      <c r="I1294" t="s">
        <v>311</v>
      </c>
    </row>
    <row r="1295" spans="6:9" x14ac:dyDescent="0.2">
      <c r="F1295">
        <v>1356</v>
      </c>
      <c r="G1295">
        <v>570</v>
      </c>
      <c r="H1295" s="7">
        <v>170000</v>
      </c>
      <c r="I1295" t="s">
        <v>311</v>
      </c>
    </row>
    <row r="1296" spans="6:9" x14ac:dyDescent="0.2">
      <c r="F1296">
        <v>1357</v>
      </c>
      <c r="G1296">
        <v>864</v>
      </c>
      <c r="H1296" s="7">
        <v>110000</v>
      </c>
      <c r="I1296" t="s">
        <v>311</v>
      </c>
    </row>
    <row r="1297" spans="6:9" x14ac:dyDescent="0.2">
      <c r="F1297">
        <v>1358</v>
      </c>
      <c r="G1297">
        <v>1078</v>
      </c>
      <c r="H1297" s="7">
        <v>149900</v>
      </c>
      <c r="I1297" t="s">
        <v>311</v>
      </c>
    </row>
    <row r="1298" spans="6:9" x14ac:dyDescent="0.2">
      <c r="F1298">
        <v>1359</v>
      </c>
      <c r="G1298">
        <v>756</v>
      </c>
      <c r="H1298" s="7">
        <v>177500</v>
      </c>
      <c r="I1298" t="s">
        <v>311</v>
      </c>
    </row>
    <row r="1299" spans="6:9" x14ac:dyDescent="0.2">
      <c r="F1299">
        <v>1360</v>
      </c>
      <c r="G1299">
        <v>1980</v>
      </c>
      <c r="H1299" s="7">
        <v>315000</v>
      </c>
      <c r="I1299" t="s">
        <v>311</v>
      </c>
    </row>
    <row r="1300" spans="6:9" x14ac:dyDescent="0.2">
      <c r="F1300">
        <v>1361</v>
      </c>
      <c r="G1300">
        <v>612</v>
      </c>
      <c r="H1300" s="7">
        <v>189000</v>
      </c>
      <c r="I1300" t="s">
        <v>311</v>
      </c>
    </row>
    <row r="1301" spans="6:9" x14ac:dyDescent="0.2">
      <c r="F1301">
        <v>1362</v>
      </c>
      <c r="G1301">
        <v>1530</v>
      </c>
      <c r="H1301" s="7">
        <v>260000</v>
      </c>
      <c r="I1301" t="s">
        <v>311</v>
      </c>
    </row>
    <row r="1302" spans="6:9" x14ac:dyDescent="0.2">
      <c r="F1302">
        <v>1363</v>
      </c>
      <c r="G1302">
        <v>715</v>
      </c>
      <c r="H1302" s="7">
        <v>104900</v>
      </c>
      <c r="I1302" t="s">
        <v>311</v>
      </c>
    </row>
    <row r="1303" spans="6:9" x14ac:dyDescent="0.2">
      <c r="F1303">
        <v>1364</v>
      </c>
      <c r="G1303">
        <v>616</v>
      </c>
      <c r="H1303" s="7">
        <v>156932</v>
      </c>
      <c r="I1303" t="s">
        <v>311</v>
      </c>
    </row>
    <row r="1304" spans="6:9" x14ac:dyDescent="0.2">
      <c r="F1304">
        <v>1365</v>
      </c>
      <c r="G1304">
        <v>600</v>
      </c>
      <c r="H1304" s="7">
        <v>144152</v>
      </c>
      <c r="I1304" t="s">
        <v>311</v>
      </c>
    </row>
    <row r="1305" spans="6:9" x14ac:dyDescent="0.2">
      <c r="F1305">
        <v>1366</v>
      </c>
      <c r="G1305">
        <v>814</v>
      </c>
      <c r="H1305" s="7">
        <v>216000</v>
      </c>
      <c r="I1305" t="s">
        <v>311</v>
      </c>
    </row>
    <row r="1306" spans="6:9" x14ac:dyDescent="0.2">
      <c r="F1306">
        <v>1367</v>
      </c>
      <c r="G1306">
        <v>873</v>
      </c>
      <c r="H1306" s="7">
        <v>193000</v>
      </c>
      <c r="I1306" t="s">
        <v>311</v>
      </c>
    </row>
    <row r="1307" spans="6:9" x14ac:dyDescent="0.2">
      <c r="F1307">
        <v>1368</v>
      </c>
      <c r="G1307">
        <v>757</v>
      </c>
      <c r="H1307" s="7">
        <v>127000</v>
      </c>
      <c r="I1307" t="s">
        <v>311</v>
      </c>
    </row>
    <row r="1308" spans="6:9" x14ac:dyDescent="0.2">
      <c r="F1308">
        <v>1369</v>
      </c>
      <c r="G1308">
        <v>848</v>
      </c>
      <c r="H1308" s="7">
        <v>144000</v>
      </c>
      <c r="I1308" t="s">
        <v>311</v>
      </c>
    </row>
    <row r="1309" spans="6:9" x14ac:dyDescent="0.2">
      <c r="F1309">
        <v>1370</v>
      </c>
      <c r="G1309">
        <v>1657</v>
      </c>
      <c r="H1309" s="7">
        <v>232000</v>
      </c>
      <c r="I1309" t="s">
        <v>311</v>
      </c>
    </row>
    <row r="1310" spans="6:9" x14ac:dyDescent="0.2">
      <c r="F1310">
        <v>1371</v>
      </c>
      <c r="G1310">
        <v>840</v>
      </c>
      <c r="H1310" s="7">
        <v>105000</v>
      </c>
      <c r="I1310" t="s">
        <v>311</v>
      </c>
    </row>
    <row r="1311" spans="6:9" x14ac:dyDescent="0.2">
      <c r="F1311">
        <v>1372</v>
      </c>
      <c r="G1311">
        <v>992</v>
      </c>
      <c r="H1311" s="7">
        <v>165500</v>
      </c>
      <c r="I1311" t="s">
        <v>311</v>
      </c>
    </row>
    <row r="1312" spans="6:9" x14ac:dyDescent="0.2">
      <c r="F1312">
        <v>1373</v>
      </c>
      <c r="G1312">
        <v>1108</v>
      </c>
      <c r="H1312" s="7">
        <v>274300</v>
      </c>
      <c r="I1312" t="s">
        <v>311</v>
      </c>
    </row>
    <row r="1313" spans="6:9" x14ac:dyDescent="0.2">
      <c r="F1313">
        <v>1375</v>
      </c>
      <c r="G1313">
        <v>1026</v>
      </c>
      <c r="H1313" s="7">
        <v>250000</v>
      </c>
      <c r="I1313" t="s">
        <v>311</v>
      </c>
    </row>
    <row r="1314" spans="6:9" x14ac:dyDescent="0.2">
      <c r="F1314">
        <v>1376</v>
      </c>
      <c r="G1314">
        <v>1571</v>
      </c>
      <c r="H1314" s="7">
        <v>239000</v>
      </c>
      <c r="I1314" t="s">
        <v>311</v>
      </c>
    </row>
    <row r="1315" spans="6:9" x14ac:dyDescent="0.2">
      <c r="F1315">
        <v>1377</v>
      </c>
      <c r="G1315">
        <v>768</v>
      </c>
      <c r="H1315" s="7">
        <v>91000</v>
      </c>
      <c r="I1315" t="s">
        <v>311</v>
      </c>
    </row>
    <row r="1316" spans="6:9" x14ac:dyDescent="0.2">
      <c r="F1316">
        <v>1378</v>
      </c>
      <c r="G1316">
        <v>984</v>
      </c>
      <c r="H1316" s="7">
        <v>117000</v>
      </c>
      <c r="I1316" t="s">
        <v>311</v>
      </c>
    </row>
    <row r="1317" spans="6:9" x14ac:dyDescent="0.2">
      <c r="F1317">
        <v>1379</v>
      </c>
      <c r="G1317">
        <v>483</v>
      </c>
      <c r="H1317" s="7">
        <v>83000</v>
      </c>
      <c r="I1317" t="s">
        <v>311</v>
      </c>
    </row>
    <row r="1318" spans="6:9" x14ac:dyDescent="0.2">
      <c r="F1318">
        <v>1380</v>
      </c>
      <c r="G1318">
        <v>384</v>
      </c>
      <c r="H1318" s="7">
        <v>167500</v>
      </c>
      <c r="I1318" t="s">
        <v>311</v>
      </c>
    </row>
    <row r="1319" spans="6:9" x14ac:dyDescent="0.2">
      <c r="F1319">
        <v>1381</v>
      </c>
      <c r="G1319">
        <v>864</v>
      </c>
      <c r="H1319" s="7">
        <v>58500</v>
      </c>
      <c r="I1319" t="s">
        <v>311</v>
      </c>
    </row>
    <row r="1320" spans="6:9" x14ac:dyDescent="0.2">
      <c r="F1320">
        <v>1382</v>
      </c>
      <c r="G1320">
        <v>1205</v>
      </c>
      <c r="H1320" s="7">
        <v>237500</v>
      </c>
      <c r="I1320" t="s">
        <v>311</v>
      </c>
    </row>
    <row r="1321" spans="6:9" x14ac:dyDescent="0.2">
      <c r="F1321">
        <v>1383</v>
      </c>
      <c r="G1321">
        <v>596</v>
      </c>
      <c r="H1321" s="7">
        <v>157000</v>
      </c>
      <c r="I1321" t="s">
        <v>311</v>
      </c>
    </row>
    <row r="1322" spans="6:9" x14ac:dyDescent="0.2">
      <c r="F1322">
        <v>1384</v>
      </c>
      <c r="G1322">
        <v>816</v>
      </c>
      <c r="H1322" s="7">
        <v>112000</v>
      </c>
      <c r="I1322" t="s">
        <v>311</v>
      </c>
    </row>
    <row r="1323" spans="6:9" x14ac:dyDescent="0.2">
      <c r="F1323">
        <v>1385</v>
      </c>
      <c r="G1323">
        <v>560</v>
      </c>
      <c r="H1323" s="7">
        <v>105000</v>
      </c>
      <c r="I1323" t="s">
        <v>311</v>
      </c>
    </row>
    <row r="1324" spans="6:9" x14ac:dyDescent="0.2">
      <c r="F1324">
        <v>1386</v>
      </c>
      <c r="G1324">
        <v>796</v>
      </c>
      <c r="H1324" s="7">
        <v>125500</v>
      </c>
      <c r="I1324" t="s">
        <v>311</v>
      </c>
    </row>
    <row r="1325" spans="6:9" x14ac:dyDescent="0.2">
      <c r="F1325">
        <v>1387</v>
      </c>
      <c r="G1325">
        <v>1392</v>
      </c>
      <c r="H1325" s="7">
        <v>250000</v>
      </c>
      <c r="I1325" t="s">
        <v>311</v>
      </c>
    </row>
    <row r="1326" spans="6:9" x14ac:dyDescent="0.2">
      <c r="F1326">
        <v>1388</v>
      </c>
      <c r="G1326">
        <v>714</v>
      </c>
      <c r="H1326" s="7">
        <v>136000</v>
      </c>
      <c r="I1326" t="s">
        <v>311</v>
      </c>
    </row>
    <row r="1327" spans="6:9" x14ac:dyDescent="0.2">
      <c r="F1327">
        <v>1390</v>
      </c>
      <c r="G1327">
        <v>735</v>
      </c>
      <c r="H1327" s="7">
        <v>131000</v>
      </c>
      <c r="I1327" t="s">
        <v>311</v>
      </c>
    </row>
    <row r="1328" spans="6:9" x14ac:dyDescent="0.2">
      <c r="F1328">
        <v>1391</v>
      </c>
      <c r="G1328">
        <v>1525</v>
      </c>
      <c r="H1328" s="7">
        <v>235000</v>
      </c>
      <c r="I1328" t="s">
        <v>311</v>
      </c>
    </row>
    <row r="1329" spans="6:9" x14ac:dyDescent="0.2">
      <c r="F1329">
        <v>1392</v>
      </c>
      <c r="G1329">
        <v>1584</v>
      </c>
      <c r="H1329" s="7">
        <v>124000</v>
      </c>
      <c r="I1329" t="s">
        <v>311</v>
      </c>
    </row>
    <row r="1330" spans="6:9" x14ac:dyDescent="0.2">
      <c r="F1330">
        <v>1393</v>
      </c>
      <c r="G1330">
        <v>864</v>
      </c>
      <c r="H1330" s="7">
        <v>123000</v>
      </c>
      <c r="I1330" t="s">
        <v>311</v>
      </c>
    </row>
    <row r="1331" spans="6:9" x14ac:dyDescent="0.2">
      <c r="F1331">
        <v>1394</v>
      </c>
      <c r="G1331">
        <v>482</v>
      </c>
      <c r="H1331" s="7">
        <v>163000</v>
      </c>
      <c r="I1331" t="s">
        <v>311</v>
      </c>
    </row>
    <row r="1332" spans="6:9" x14ac:dyDescent="0.2">
      <c r="F1332">
        <v>1395</v>
      </c>
      <c r="G1332">
        <v>1356</v>
      </c>
      <c r="H1332" s="7">
        <v>246578</v>
      </c>
      <c r="I1332" t="s">
        <v>311</v>
      </c>
    </row>
    <row r="1333" spans="6:9" x14ac:dyDescent="0.2">
      <c r="F1333">
        <v>1396</v>
      </c>
      <c r="G1333">
        <v>1094</v>
      </c>
      <c r="H1333" s="7">
        <v>281213</v>
      </c>
      <c r="I1333" t="s">
        <v>311</v>
      </c>
    </row>
    <row r="1334" spans="6:9" x14ac:dyDescent="0.2">
      <c r="F1334">
        <v>1397</v>
      </c>
      <c r="G1334">
        <v>747</v>
      </c>
      <c r="H1334" s="7">
        <v>160000</v>
      </c>
      <c r="I1334" t="s">
        <v>311</v>
      </c>
    </row>
    <row r="1335" spans="6:9" x14ac:dyDescent="0.2">
      <c r="F1335">
        <v>1398</v>
      </c>
      <c r="G1335">
        <v>939</v>
      </c>
      <c r="H1335" s="7">
        <v>137500</v>
      </c>
      <c r="I1335" t="s">
        <v>311</v>
      </c>
    </row>
    <row r="1336" spans="6:9" x14ac:dyDescent="0.2">
      <c r="F1336">
        <v>1399</v>
      </c>
      <c r="G1336">
        <v>1208</v>
      </c>
      <c r="H1336" s="7">
        <v>138000</v>
      </c>
      <c r="I1336" t="s">
        <v>311</v>
      </c>
    </row>
    <row r="1337" spans="6:9" x14ac:dyDescent="0.2">
      <c r="F1337">
        <v>1400</v>
      </c>
      <c r="G1337">
        <v>976</v>
      </c>
      <c r="H1337" s="7">
        <v>137450</v>
      </c>
      <c r="I1337" t="s">
        <v>311</v>
      </c>
    </row>
    <row r="1338" spans="6:9" x14ac:dyDescent="0.2">
      <c r="F1338">
        <v>1401</v>
      </c>
      <c r="G1338">
        <v>862</v>
      </c>
      <c r="H1338" s="7">
        <v>120000</v>
      </c>
      <c r="I1338" t="s">
        <v>311</v>
      </c>
    </row>
    <row r="1339" spans="6:9" x14ac:dyDescent="0.2">
      <c r="F1339">
        <v>1402</v>
      </c>
      <c r="G1339">
        <v>839</v>
      </c>
      <c r="H1339" s="7">
        <v>193000</v>
      </c>
      <c r="I1339" t="s">
        <v>311</v>
      </c>
    </row>
    <row r="1340" spans="6:9" x14ac:dyDescent="0.2">
      <c r="F1340">
        <v>1403</v>
      </c>
      <c r="G1340">
        <v>1286</v>
      </c>
      <c r="H1340" s="7">
        <v>193879</v>
      </c>
      <c r="I1340" t="s">
        <v>311</v>
      </c>
    </row>
    <row r="1341" spans="6:9" x14ac:dyDescent="0.2">
      <c r="F1341">
        <v>1404</v>
      </c>
      <c r="G1341">
        <v>1485</v>
      </c>
      <c r="H1341" s="7">
        <v>282922</v>
      </c>
      <c r="I1341" t="s">
        <v>311</v>
      </c>
    </row>
    <row r="1342" spans="6:9" x14ac:dyDescent="0.2">
      <c r="F1342">
        <v>1405</v>
      </c>
      <c r="G1342">
        <v>672</v>
      </c>
      <c r="H1342" s="7">
        <v>105000</v>
      </c>
      <c r="I1342" t="s">
        <v>311</v>
      </c>
    </row>
    <row r="1343" spans="6:9" x14ac:dyDescent="0.2">
      <c r="F1343">
        <v>1406</v>
      </c>
      <c r="G1343">
        <v>1594</v>
      </c>
      <c r="H1343" s="7">
        <v>275000</v>
      </c>
      <c r="I1343" t="s">
        <v>311</v>
      </c>
    </row>
    <row r="1344" spans="6:9" x14ac:dyDescent="0.2">
      <c r="F1344">
        <v>1407</v>
      </c>
      <c r="G1344">
        <v>768</v>
      </c>
      <c r="H1344" s="7">
        <v>133000</v>
      </c>
      <c r="I1344" t="s">
        <v>311</v>
      </c>
    </row>
    <row r="1345" spans="6:9" x14ac:dyDescent="0.2">
      <c r="F1345">
        <v>1408</v>
      </c>
      <c r="G1345">
        <v>833</v>
      </c>
      <c r="H1345" s="7">
        <v>112000</v>
      </c>
      <c r="I1345" t="s">
        <v>311</v>
      </c>
    </row>
    <row r="1346" spans="6:9" x14ac:dyDescent="0.2">
      <c r="F1346">
        <v>1409</v>
      </c>
      <c r="G1346">
        <v>622</v>
      </c>
      <c r="H1346" s="7">
        <v>125500</v>
      </c>
      <c r="I1346" t="s">
        <v>311</v>
      </c>
    </row>
    <row r="1347" spans="6:9" x14ac:dyDescent="0.2">
      <c r="F1347">
        <v>1410</v>
      </c>
      <c r="G1347">
        <v>791</v>
      </c>
      <c r="H1347" s="7">
        <v>215000</v>
      </c>
      <c r="I1347" t="s">
        <v>311</v>
      </c>
    </row>
    <row r="1348" spans="6:9" x14ac:dyDescent="0.2">
      <c r="F1348">
        <v>1411</v>
      </c>
      <c r="G1348">
        <v>944</v>
      </c>
      <c r="H1348" s="7">
        <v>230000</v>
      </c>
      <c r="I1348" t="s">
        <v>311</v>
      </c>
    </row>
    <row r="1349" spans="6:9" x14ac:dyDescent="0.2">
      <c r="F1349">
        <v>1412</v>
      </c>
      <c r="G1349">
        <v>856</v>
      </c>
      <c r="H1349" s="7">
        <v>140000</v>
      </c>
      <c r="I1349" t="s">
        <v>311</v>
      </c>
    </row>
    <row r="1350" spans="6:9" x14ac:dyDescent="0.2">
      <c r="F1350">
        <v>1414</v>
      </c>
      <c r="G1350">
        <v>1844</v>
      </c>
      <c r="H1350" s="7">
        <v>257000</v>
      </c>
      <c r="I1350" t="s">
        <v>311</v>
      </c>
    </row>
    <row r="1351" spans="6:9" x14ac:dyDescent="0.2">
      <c r="F1351">
        <v>1415</v>
      </c>
      <c r="G1351">
        <v>833</v>
      </c>
      <c r="H1351" s="7">
        <v>207000</v>
      </c>
      <c r="I1351" t="s">
        <v>311</v>
      </c>
    </row>
    <row r="1352" spans="6:9" x14ac:dyDescent="0.2">
      <c r="F1352">
        <v>1416</v>
      </c>
      <c r="G1352">
        <v>1386</v>
      </c>
      <c r="H1352" s="7">
        <v>175900</v>
      </c>
      <c r="I1352" t="s">
        <v>311</v>
      </c>
    </row>
    <row r="1353" spans="6:9" x14ac:dyDescent="0.2">
      <c r="F1353">
        <v>1417</v>
      </c>
      <c r="G1353">
        <v>777</v>
      </c>
      <c r="H1353" s="7">
        <v>122500</v>
      </c>
      <c r="I1353" t="s">
        <v>311</v>
      </c>
    </row>
    <row r="1354" spans="6:9" x14ac:dyDescent="0.2">
      <c r="F1354">
        <v>1418</v>
      </c>
      <c r="G1354">
        <v>1284</v>
      </c>
      <c r="H1354" s="7">
        <v>340000</v>
      </c>
      <c r="I1354" t="s">
        <v>311</v>
      </c>
    </row>
    <row r="1355" spans="6:9" x14ac:dyDescent="0.2">
      <c r="F1355">
        <v>1419</v>
      </c>
      <c r="G1355">
        <v>1144</v>
      </c>
      <c r="H1355" s="7">
        <v>124000</v>
      </c>
      <c r="I1355" t="s">
        <v>311</v>
      </c>
    </row>
    <row r="1356" spans="6:9" x14ac:dyDescent="0.2">
      <c r="F1356">
        <v>1420</v>
      </c>
      <c r="G1356">
        <v>1844</v>
      </c>
      <c r="H1356" s="7">
        <v>223000</v>
      </c>
      <c r="I1356" t="s">
        <v>311</v>
      </c>
    </row>
    <row r="1357" spans="6:9" x14ac:dyDescent="0.2">
      <c r="F1357">
        <v>1421</v>
      </c>
      <c r="G1357">
        <v>708</v>
      </c>
      <c r="H1357" s="7">
        <v>179900</v>
      </c>
      <c r="I1357" t="s">
        <v>311</v>
      </c>
    </row>
    <row r="1358" spans="6:9" x14ac:dyDescent="0.2">
      <c r="F1358">
        <v>1422</v>
      </c>
      <c r="G1358">
        <v>1069</v>
      </c>
      <c r="H1358" s="7">
        <v>127500</v>
      </c>
      <c r="I1358" t="s">
        <v>311</v>
      </c>
    </row>
    <row r="1359" spans="6:9" x14ac:dyDescent="0.2">
      <c r="F1359">
        <v>1423</v>
      </c>
      <c r="G1359">
        <v>848</v>
      </c>
      <c r="H1359" s="7">
        <v>136500</v>
      </c>
      <c r="I1359" t="s">
        <v>311</v>
      </c>
    </row>
    <row r="1360" spans="6:9" x14ac:dyDescent="0.2">
      <c r="F1360">
        <v>1424</v>
      </c>
      <c r="G1360">
        <v>697</v>
      </c>
      <c r="H1360" s="7">
        <v>274970</v>
      </c>
      <c r="I1360" t="s">
        <v>311</v>
      </c>
    </row>
    <row r="1361" spans="6:9" x14ac:dyDescent="0.2">
      <c r="F1361">
        <v>1425</v>
      </c>
      <c r="G1361">
        <v>1024</v>
      </c>
      <c r="H1361" s="7">
        <v>144000</v>
      </c>
      <c r="I1361" t="s">
        <v>311</v>
      </c>
    </row>
    <row r="1362" spans="6:9" x14ac:dyDescent="0.2">
      <c r="F1362">
        <v>1426</v>
      </c>
      <c r="G1362">
        <v>1252</v>
      </c>
      <c r="H1362" s="7">
        <v>142000</v>
      </c>
      <c r="I1362" t="s">
        <v>311</v>
      </c>
    </row>
    <row r="1363" spans="6:9" x14ac:dyDescent="0.2">
      <c r="F1363">
        <v>1427</v>
      </c>
      <c r="G1363">
        <v>1223</v>
      </c>
      <c r="H1363" s="7">
        <v>271000</v>
      </c>
      <c r="I1363" t="s">
        <v>311</v>
      </c>
    </row>
    <row r="1364" spans="6:9" x14ac:dyDescent="0.2">
      <c r="F1364">
        <v>1428</v>
      </c>
      <c r="G1364">
        <v>913</v>
      </c>
      <c r="H1364" s="7">
        <v>140000</v>
      </c>
      <c r="I1364" t="s">
        <v>311</v>
      </c>
    </row>
    <row r="1365" spans="6:9" x14ac:dyDescent="0.2">
      <c r="F1365">
        <v>1429</v>
      </c>
      <c r="G1365">
        <v>788</v>
      </c>
      <c r="H1365" s="7">
        <v>119000</v>
      </c>
      <c r="I1365" t="s">
        <v>311</v>
      </c>
    </row>
    <row r="1366" spans="6:9" x14ac:dyDescent="0.2">
      <c r="F1366">
        <v>1430</v>
      </c>
      <c r="G1366">
        <v>1440</v>
      </c>
      <c r="H1366" s="7">
        <v>182900</v>
      </c>
      <c r="I1366" t="s">
        <v>311</v>
      </c>
    </row>
    <row r="1367" spans="6:9" x14ac:dyDescent="0.2">
      <c r="F1367">
        <v>1431</v>
      </c>
      <c r="G1367">
        <v>732</v>
      </c>
      <c r="H1367" s="7">
        <v>192140</v>
      </c>
      <c r="I1367" t="s">
        <v>311</v>
      </c>
    </row>
    <row r="1368" spans="6:9" x14ac:dyDescent="0.2">
      <c r="F1368">
        <v>1432</v>
      </c>
      <c r="G1368">
        <v>958</v>
      </c>
      <c r="H1368" s="7">
        <v>143750</v>
      </c>
      <c r="I1368" t="s">
        <v>311</v>
      </c>
    </row>
    <row r="1369" spans="6:9" x14ac:dyDescent="0.2">
      <c r="F1369">
        <v>1433</v>
      </c>
      <c r="G1369">
        <v>656</v>
      </c>
      <c r="H1369" s="7">
        <v>64500</v>
      </c>
      <c r="I1369" t="s">
        <v>311</v>
      </c>
    </row>
    <row r="1370" spans="6:9" x14ac:dyDescent="0.2">
      <c r="F1370">
        <v>1434</v>
      </c>
      <c r="G1370">
        <v>936</v>
      </c>
      <c r="H1370" s="7">
        <v>186500</v>
      </c>
      <c r="I1370" t="s">
        <v>311</v>
      </c>
    </row>
    <row r="1371" spans="6:9" x14ac:dyDescent="0.2">
      <c r="F1371">
        <v>1435</v>
      </c>
      <c r="G1371">
        <v>1126</v>
      </c>
      <c r="H1371" s="7">
        <v>160000</v>
      </c>
      <c r="I1371" t="s">
        <v>311</v>
      </c>
    </row>
    <row r="1372" spans="6:9" x14ac:dyDescent="0.2">
      <c r="F1372">
        <v>1436</v>
      </c>
      <c r="G1372">
        <v>1319</v>
      </c>
      <c r="H1372" s="7">
        <v>174000</v>
      </c>
      <c r="I1372" t="s">
        <v>311</v>
      </c>
    </row>
    <row r="1373" spans="6:9" x14ac:dyDescent="0.2">
      <c r="F1373">
        <v>1437</v>
      </c>
      <c r="G1373">
        <v>864</v>
      </c>
      <c r="H1373" s="7">
        <v>120500</v>
      </c>
      <c r="I1373" t="s">
        <v>311</v>
      </c>
    </row>
    <row r="1374" spans="6:9" x14ac:dyDescent="0.2">
      <c r="F1374">
        <v>1439</v>
      </c>
      <c r="G1374">
        <v>912</v>
      </c>
      <c r="H1374" s="7">
        <v>149700</v>
      </c>
      <c r="I1374" t="s">
        <v>311</v>
      </c>
    </row>
    <row r="1375" spans="6:9" x14ac:dyDescent="0.2">
      <c r="F1375">
        <v>1440</v>
      </c>
      <c r="G1375">
        <v>539</v>
      </c>
      <c r="H1375" s="7">
        <v>197000</v>
      </c>
      <c r="I1375" t="s">
        <v>311</v>
      </c>
    </row>
    <row r="1376" spans="6:9" x14ac:dyDescent="0.2">
      <c r="F1376">
        <v>1441</v>
      </c>
      <c r="G1376">
        <v>588</v>
      </c>
      <c r="H1376" s="7">
        <v>191000</v>
      </c>
      <c r="I1376" t="s">
        <v>311</v>
      </c>
    </row>
    <row r="1377" spans="6:9" x14ac:dyDescent="0.2">
      <c r="F1377">
        <v>1442</v>
      </c>
      <c r="G1377">
        <v>848</v>
      </c>
      <c r="H1377" s="7">
        <v>149300</v>
      </c>
      <c r="I1377" t="s">
        <v>311</v>
      </c>
    </row>
    <row r="1378" spans="6:9" x14ac:dyDescent="0.2">
      <c r="F1378">
        <v>1443</v>
      </c>
      <c r="G1378">
        <v>1017</v>
      </c>
      <c r="H1378" s="7">
        <v>310000</v>
      </c>
      <c r="I1378" t="s">
        <v>311</v>
      </c>
    </row>
    <row r="1379" spans="6:9" x14ac:dyDescent="0.2">
      <c r="F1379">
        <v>1444</v>
      </c>
      <c r="G1379">
        <v>952</v>
      </c>
      <c r="H1379" s="7">
        <v>121000</v>
      </c>
      <c r="I1379" t="s">
        <v>311</v>
      </c>
    </row>
    <row r="1380" spans="6:9" x14ac:dyDescent="0.2">
      <c r="F1380">
        <v>1445</v>
      </c>
      <c r="G1380">
        <v>1422</v>
      </c>
      <c r="H1380" s="7">
        <v>179600</v>
      </c>
      <c r="I1380" t="s">
        <v>311</v>
      </c>
    </row>
    <row r="1381" spans="6:9" x14ac:dyDescent="0.2">
      <c r="F1381">
        <v>1446</v>
      </c>
      <c r="G1381">
        <v>814</v>
      </c>
      <c r="H1381" s="7">
        <v>129000</v>
      </c>
      <c r="I1381" t="s">
        <v>311</v>
      </c>
    </row>
    <row r="1382" spans="6:9" x14ac:dyDescent="0.2">
      <c r="F1382">
        <v>1447</v>
      </c>
      <c r="G1382">
        <v>1188</v>
      </c>
      <c r="H1382" s="7">
        <v>157900</v>
      </c>
      <c r="I1382" t="s">
        <v>311</v>
      </c>
    </row>
    <row r="1383" spans="6:9" x14ac:dyDescent="0.2">
      <c r="F1383">
        <v>1448</v>
      </c>
      <c r="G1383">
        <v>1220</v>
      </c>
      <c r="H1383" s="7">
        <v>240000</v>
      </c>
      <c r="I1383" t="s">
        <v>311</v>
      </c>
    </row>
    <row r="1384" spans="6:9" x14ac:dyDescent="0.2">
      <c r="F1384">
        <v>1449</v>
      </c>
      <c r="G1384">
        <v>560</v>
      </c>
      <c r="H1384" s="7">
        <v>112000</v>
      </c>
      <c r="I1384" t="s">
        <v>311</v>
      </c>
    </row>
    <row r="1385" spans="6:9" x14ac:dyDescent="0.2">
      <c r="F1385">
        <v>1450</v>
      </c>
      <c r="G1385">
        <v>630</v>
      </c>
      <c r="H1385" s="7">
        <v>92000</v>
      </c>
      <c r="I1385" t="s">
        <v>311</v>
      </c>
    </row>
    <row r="1386" spans="6:9" x14ac:dyDescent="0.2">
      <c r="F1386">
        <v>1451</v>
      </c>
      <c r="G1386">
        <v>896</v>
      </c>
      <c r="H1386" s="7">
        <v>136000</v>
      </c>
      <c r="I1386" t="s">
        <v>311</v>
      </c>
    </row>
    <row r="1387" spans="6:9" x14ac:dyDescent="0.2">
      <c r="F1387">
        <v>1452</v>
      </c>
      <c r="G1387">
        <v>1573</v>
      </c>
      <c r="H1387" s="7">
        <v>287090</v>
      </c>
      <c r="I1387" t="s">
        <v>311</v>
      </c>
    </row>
    <row r="1388" spans="6:9" x14ac:dyDescent="0.2">
      <c r="F1388">
        <v>1453</v>
      </c>
      <c r="G1388">
        <v>547</v>
      </c>
      <c r="H1388" s="7">
        <v>145000</v>
      </c>
      <c r="I1388" t="s">
        <v>311</v>
      </c>
    </row>
    <row r="1389" spans="6:9" x14ac:dyDescent="0.2">
      <c r="F1389">
        <v>1454</v>
      </c>
      <c r="G1389">
        <v>1140</v>
      </c>
      <c r="H1389" s="7">
        <v>84500</v>
      </c>
      <c r="I1389" t="s">
        <v>311</v>
      </c>
    </row>
    <row r="1390" spans="6:9" x14ac:dyDescent="0.2">
      <c r="F1390">
        <v>1455</v>
      </c>
      <c r="G1390">
        <v>1221</v>
      </c>
      <c r="H1390" s="7">
        <v>185000</v>
      </c>
      <c r="I1390" t="s">
        <v>311</v>
      </c>
    </row>
    <row r="1391" spans="6:9" x14ac:dyDescent="0.2">
      <c r="F1391">
        <v>1456</v>
      </c>
      <c r="G1391">
        <v>953</v>
      </c>
      <c r="H1391" s="7">
        <v>175000</v>
      </c>
      <c r="I1391" t="s">
        <v>311</v>
      </c>
    </row>
    <row r="1392" spans="6:9" x14ac:dyDescent="0.2">
      <c r="F1392">
        <v>1457</v>
      </c>
      <c r="G1392">
        <v>1542</v>
      </c>
      <c r="H1392" s="7">
        <v>210000</v>
      </c>
      <c r="I1392" t="s">
        <v>311</v>
      </c>
    </row>
    <row r="1393" spans="6:9" x14ac:dyDescent="0.2">
      <c r="F1393">
        <v>1458</v>
      </c>
      <c r="G1393">
        <v>1152</v>
      </c>
      <c r="H1393" s="7">
        <v>266500</v>
      </c>
      <c r="I1393" t="s">
        <v>311</v>
      </c>
    </row>
    <row r="1394" spans="6:9" x14ac:dyDescent="0.2">
      <c r="F1394">
        <v>1459</v>
      </c>
      <c r="G1394">
        <v>1078</v>
      </c>
      <c r="H1394" s="7">
        <v>142125</v>
      </c>
      <c r="I1394" t="s">
        <v>311</v>
      </c>
    </row>
    <row r="1395" spans="6:9" x14ac:dyDescent="0.2">
      <c r="F1395">
        <v>1460</v>
      </c>
      <c r="G1395">
        <v>1256</v>
      </c>
      <c r="H1395" s="7">
        <v>147500</v>
      </c>
      <c r="I1395" t="s">
        <v>311</v>
      </c>
    </row>
    <row r="1504" spans="8:8" x14ac:dyDescent="0.2">
      <c r="H1504" s="7"/>
    </row>
    <row r="1505" spans="8:8" x14ac:dyDescent="0.2">
      <c r="H1505" s="7"/>
    </row>
    <row r="1506" spans="8:8" x14ac:dyDescent="0.2">
      <c r="H1506" s="7"/>
    </row>
    <row r="1507" spans="8:8" x14ac:dyDescent="0.2">
      <c r="H1507" s="7"/>
    </row>
    <row r="1508" spans="8:8" x14ac:dyDescent="0.2">
      <c r="H1508" s="7"/>
    </row>
    <row r="1509" spans="8:8" x14ac:dyDescent="0.2">
      <c r="H1509" s="7"/>
    </row>
    <row r="1510" spans="8:8" x14ac:dyDescent="0.2">
      <c r="H1510" s="7"/>
    </row>
    <row r="1511" spans="8:8" x14ac:dyDescent="0.2">
      <c r="H1511" s="7"/>
    </row>
    <row r="1512" spans="8:8" x14ac:dyDescent="0.2">
      <c r="H1512" s="7"/>
    </row>
    <row r="1513" spans="8:8" x14ac:dyDescent="0.2">
      <c r="H1513" s="7"/>
    </row>
    <row r="1514" spans="8:8" x14ac:dyDescent="0.2">
      <c r="H1514" s="7"/>
    </row>
    <row r="1515" spans="8:8" x14ac:dyDescent="0.2">
      <c r="H1515" s="7"/>
    </row>
    <row r="1516" spans="8:8" x14ac:dyDescent="0.2">
      <c r="H1516" s="7"/>
    </row>
    <row r="1517" spans="8:8" x14ac:dyDescent="0.2">
      <c r="H1517" s="7"/>
    </row>
    <row r="1518" spans="8:8" x14ac:dyDescent="0.2">
      <c r="H1518" s="7"/>
    </row>
    <row r="1519" spans="8:8" x14ac:dyDescent="0.2">
      <c r="H1519" s="7"/>
    </row>
    <row r="1520" spans="8:8" x14ac:dyDescent="0.2">
      <c r="H1520" s="7"/>
    </row>
    <row r="1521" spans="8:8" x14ac:dyDescent="0.2">
      <c r="H1521" s="7"/>
    </row>
    <row r="1522" spans="8:8" x14ac:dyDescent="0.2">
      <c r="H1522" s="7"/>
    </row>
    <row r="1523" spans="8:8" x14ac:dyDescent="0.2">
      <c r="H1523" s="7"/>
    </row>
    <row r="1524" spans="8:8" x14ac:dyDescent="0.2">
      <c r="H1524" s="7"/>
    </row>
    <row r="1525" spans="8:8" x14ac:dyDescent="0.2">
      <c r="H1525" s="7"/>
    </row>
    <row r="1526" spans="8:8" x14ac:dyDescent="0.2">
      <c r="H1526" s="7"/>
    </row>
    <row r="1527" spans="8:8" x14ac:dyDescent="0.2">
      <c r="H1527" s="7"/>
    </row>
    <row r="1528" spans="8:8" x14ac:dyDescent="0.2">
      <c r="H1528" s="7"/>
    </row>
    <row r="1529" spans="8:8" x14ac:dyDescent="0.2">
      <c r="H1529" s="7"/>
    </row>
    <row r="1530" spans="8:8" x14ac:dyDescent="0.2">
      <c r="H1530" s="7"/>
    </row>
    <row r="1531" spans="8:8" x14ac:dyDescent="0.2">
      <c r="H1531" s="7"/>
    </row>
    <row r="1532" spans="8:8" x14ac:dyDescent="0.2">
      <c r="H1532" s="7"/>
    </row>
    <row r="1533" spans="8:8" x14ac:dyDescent="0.2">
      <c r="H1533" s="7"/>
    </row>
    <row r="1534" spans="8:8" x14ac:dyDescent="0.2">
      <c r="H1534" s="7"/>
    </row>
    <row r="1535" spans="8:8" x14ac:dyDescent="0.2">
      <c r="H1535" s="7"/>
    </row>
    <row r="1536" spans="8:8" x14ac:dyDescent="0.2">
      <c r="H1536" s="7"/>
    </row>
    <row r="1537" spans="8:8" x14ac:dyDescent="0.2">
      <c r="H1537" s="7"/>
    </row>
    <row r="1538" spans="8:8" x14ac:dyDescent="0.2">
      <c r="H1538" s="7"/>
    </row>
    <row r="1539" spans="8:8" x14ac:dyDescent="0.2">
      <c r="H1539" s="7"/>
    </row>
    <row r="1540" spans="8:8" x14ac:dyDescent="0.2">
      <c r="H1540" s="7"/>
    </row>
    <row r="1541" spans="8:8" x14ac:dyDescent="0.2">
      <c r="H1541" s="7"/>
    </row>
    <row r="1542" spans="8:8" x14ac:dyDescent="0.2">
      <c r="H1542" s="7"/>
    </row>
    <row r="1543" spans="8:8" x14ac:dyDescent="0.2">
      <c r="H1543" s="7"/>
    </row>
    <row r="1544" spans="8:8" x14ac:dyDescent="0.2">
      <c r="H1544" s="7"/>
    </row>
    <row r="1545" spans="8:8" x14ac:dyDescent="0.2">
      <c r="H1545" s="7"/>
    </row>
    <row r="1546" spans="8:8" x14ac:dyDescent="0.2">
      <c r="H1546" s="7"/>
    </row>
    <row r="1547" spans="8:8" x14ac:dyDescent="0.2">
      <c r="H1547" s="7"/>
    </row>
    <row r="1548" spans="8:8" x14ac:dyDescent="0.2">
      <c r="H1548" s="7"/>
    </row>
    <row r="1549" spans="8:8" x14ac:dyDescent="0.2">
      <c r="H1549" s="7"/>
    </row>
    <row r="1550" spans="8:8" x14ac:dyDescent="0.2">
      <c r="H1550" s="7"/>
    </row>
    <row r="1551" spans="8:8" x14ac:dyDescent="0.2">
      <c r="H1551" s="7"/>
    </row>
    <row r="1552" spans="8:8" x14ac:dyDescent="0.2">
      <c r="H1552" s="7"/>
    </row>
    <row r="1553" spans="8:8" x14ac:dyDescent="0.2">
      <c r="H1553" s="7"/>
    </row>
    <row r="1554" spans="8:8" x14ac:dyDescent="0.2">
      <c r="H1554" s="7"/>
    </row>
    <row r="1555" spans="8:8" x14ac:dyDescent="0.2">
      <c r="H1555" s="7"/>
    </row>
    <row r="1556" spans="8:8" x14ac:dyDescent="0.2">
      <c r="H1556" s="7"/>
    </row>
    <row r="1557" spans="8:8" x14ac:dyDescent="0.2">
      <c r="H1557" s="7"/>
    </row>
    <row r="1558" spans="8:8" x14ac:dyDescent="0.2">
      <c r="H1558" s="7"/>
    </row>
    <row r="1559" spans="8:8" x14ac:dyDescent="0.2">
      <c r="H1559" s="7"/>
    </row>
    <row r="1560" spans="8:8" x14ac:dyDescent="0.2">
      <c r="H1560" s="7"/>
    </row>
    <row r="1561" spans="8:8" x14ac:dyDescent="0.2">
      <c r="H1561" s="7"/>
    </row>
    <row r="1562" spans="8:8" x14ac:dyDescent="0.2">
      <c r="H1562" s="7"/>
    </row>
    <row r="1563" spans="8:8" x14ac:dyDescent="0.2">
      <c r="H1563" s="7"/>
    </row>
    <row r="1564" spans="8:8" x14ac:dyDescent="0.2">
      <c r="H1564" s="7"/>
    </row>
    <row r="1565" spans="8:8" x14ac:dyDescent="0.2">
      <c r="H1565" s="7"/>
    </row>
    <row r="1566" spans="8:8" x14ac:dyDescent="0.2">
      <c r="H1566" s="7"/>
    </row>
    <row r="1567" spans="8:8" x14ac:dyDescent="0.2">
      <c r="H1567" s="7"/>
    </row>
    <row r="1568" spans="8:8" x14ac:dyDescent="0.2">
      <c r="H1568" s="7"/>
    </row>
    <row r="1569" spans="8:8" x14ac:dyDescent="0.2">
      <c r="H1569" s="7"/>
    </row>
    <row r="1570" spans="8:8" x14ac:dyDescent="0.2">
      <c r="H1570" s="7"/>
    </row>
    <row r="1571" spans="8:8" x14ac:dyDescent="0.2">
      <c r="H1571" s="7"/>
    </row>
    <row r="1572" spans="8:8" x14ac:dyDescent="0.2">
      <c r="H1572" s="7"/>
    </row>
    <row r="1573" spans="8:8" x14ac:dyDescent="0.2">
      <c r="H1573" s="7"/>
    </row>
    <row r="1574" spans="8:8" x14ac:dyDescent="0.2">
      <c r="H1574" s="7"/>
    </row>
    <row r="1575" spans="8:8" x14ac:dyDescent="0.2">
      <c r="H1575" s="7"/>
    </row>
    <row r="1576" spans="8:8" x14ac:dyDescent="0.2">
      <c r="H1576" s="7"/>
    </row>
    <row r="1577" spans="8:8" x14ac:dyDescent="0.2">
      <c r="H1577" s="7"/>
    </row>
    <row r="1578" spans="8:8" x14ac:dyDescent="0.2">
      <c r="H1578" s="7"/>
    </row>
    <row r="1579" spans="8:8" x14ac:dyDescent="0.2">
      <c r="H1579" s="7"/>
    </row>
    <row r="1580" spans="8:8" x14ac:dyDescent="0.2">
      <c r="H1580" s="7"/>
    </row>
    <row r="1581" spans="8:8" x14ac:dyDescent="0.2">
      <c r="H1581" s="7"/>
    </row>
    <row r="1582" spans="8:8" x14ac:dyDescent="0.2">
      <c r="H1582" s="7"/>
    </row>
    <row r="1583" spans="8:8" x14ac:dyDescent="0.2">
      <c r="H1583" s="7"/>
    </row>
    <row r="1584" spans="8:8" x14ac:dyDescent="0.2">
      <c r="H1584" s="7"/>
    </row>
    <row r="1585" spans="8:8" x14ac:dyDescent="0.2">
      <c r="H1585" s="7"/>
    </row>
    <row r="1586" spans="8:8" x14ac:dyDescent="0.2">
      <c r="H1586" s="7"/>
    </row>
    <row r="1587" spans="8:8" x14ac:dyDescent="0.2">
      <c r="H1587" s="7"/>
    </row>
    <row r="1588" spans="8:8" x14ac:dyDescent="0.2">
      <c r="H1588" s="7"/>
    </row>
    <row r="1589" spans="8:8" x14ac:dyDescent="0.2">
      <c r="H1589" s="7"/>
    </row>
    <row r="1590" spans="8:8" x14ac:dyDescent="0.2">
      <c r="H1590" s="7"/>
    </row>
    <row r="1591" spans="8:8" x14ac:dyDescent="0.2">
      <c r="H1591" s="7"/>
    </row>
    <row r="1592" spans="8:8" x14ac:dyDescent="0.2">
      <c r="H1592" s="7"/>
    </row>
    <row r="1593" spans="8:8" x14ac:dyDescent="0.2">
      <c r="H1593" s="7"/>
    </row>
    <row r="1594" spans="8:8" x14ac:dyDescent="0.2">
      <c r="H1594" s="7"/>
    </row>
    <row r="1595" spans="8:8" x14ac:dyDescent="0.2">
      <c r="H1595" s="7"/>
    </row>
    <row r="1596" spans="8:8" x14ac:dyDescent="0.2">
      <c r="H1596" s="7"/>
    </row>
    <row r="1597" spans="8:8" x14ac:dyDescent="0.2">
      <c r="H1597" s="7"/>
    </row>
    <row r="1598" spans="8:8" x14ac:dyDescent="0.2">
      <c r="H1598" s="7"/>
    </row>
    <row r="1599" spans="8:8" x14ac:dyDescent="0.2">
      <c r="H1599" s="7"/>
    </row>
    <row r="1600" spans="8:8" x14ac:dyDescent="0.2">
      <c r="H1600" s="7"/>
    </row>
    <row r="1601" spans="8:8" x14ac:dyDescent="0.2">
      <c r="H1601" s="7"/>
    </row>
    <row r="1602" spans="8:8" x14ac:dyDescent="0.2">
      <c r="H1602" s="7"/>
    </row>
    <row r="1603" spans="8:8" x14ac:dyDescent="0.2">
      <c r="H1603" s="7"/>
    </row>
    <row r="1604" spans="8:8" x14ac:dyDescent="0.2">
      <c r="H1604" s="7"/>
    </row>
    <row r="1605" spans="8:8" x14ac:dyDescent="0.2">
      <c r="H1605" s="7"/>
    </row>
    <row r="1606" spans="8:8" x14ac:dyDescent="0.2">
      <c r="H1606" s="7"/>
    </row>
    <row r="1607" spans="8:8" x14ac:dyDescent="0.2">
      <c r="H1607" s="7"/>
    </row>
    <row r="1608" spans="8:8" x14ac:dyDescent="0.2">
      <c r="H1608" s="7"/>
    </row>
    <row r="1609" spans="8:8" x14ac:dyDescent="0.2">
      <c r="H1609" s="7"/>
    </row>
    <row r="1610" spans="8:8" x14ac:dyDescent="0.2">
      <c r="H1610" s="7"/>
    </row>
    <row r="1611" spans="8:8" x14ac:dyDescent="0.2">
      <c r="H1611" s="7"/>
    </row>
    <row r="1612" spans="8:8" x14ac:dyDescent="0.2">
      <c r="H1612" s="7"/>
    </row>
    <row r="1613" spans="8:8" x14ac:dyDescent="0.2">
      <c r="H1613" s="7"/>
    </row>
    <row r="1614" spans="8:8" x14ac:dyDescent="0.2">
      <c r="H1614" s="7"/>
    </row>
    <row r="1615" spans="8:8" x14ac:dyDescent="0.2">
      <c r="H1615" s="7"/>
    </row>
    <row r="1616" spans="8:8" x14ac:dyDescent="0.2">
      <c r="H1616" s="7"/>
    </row>
    <row r="1617" spans="8:8" x14ac:dyDescent="0.2">
      <c r="H1617" s="7"/>
    </row>
    <row r="1618" spans="8:8" x14ac:dyDescent="0.2">
      <c r="H1618" s="7"/>
    </row>
    <row r="1619" spans="8:8" x14ac:dyDescent="0.2">
      <c r="H1619" s="7"/>
    </row>
    <row r="1620" spans="8:8" x14ac:dyDescent="0.2">
      <c r="H1620" s="7"/>
    </row>
    <row r="1621" spans="8:8" x14ac:dyDescent="0.2">
      <c r="H1621" s="7"/>
    </row>
    <row r="1622" spans="8:8" x14ac:dyDescent="0.2">
      <c r="H1622" s="7"/>
    </row>
    <row r="1623" spans="8:8" x14ac:dyDescent="0.2">
      <c r="H1623" s="7"/>
    </row>
    <row r="1624" spans="8:8" x14ac:dyDescent="0.2">
      <c r="H1624" s="7"/>
    </row>
    <row r="1625" spans="8:8" x14ac:dyDescent="0.2">
      <c r="H1625" s="7"/>
    </row>
    <row r="1626" spans="8:8" x14ac:dyDescent="0.2">
      <c r="H1626" s="7"/>
    </row>
    <row r="1627" spans="8:8" x14ac:dyDescent="0.2">
      <c r="H1627" s="7"/>
    </row>
    <row r="1628" spans="8:8" x14ac:dyDescent="0.2">
      <c r="H1628" s="7"/>
    </row>
    <row r="1629" spans="8:8" x14ac:dyDescent="0.2">
      <c r="H1629" s="7"/>
    </row>
    <row r="1630" spans="8:8" x14ac:dyDescent="0.2">
      <c r="H1630" s="7"/>
    </row>
    <row r="1631" spans="8:8" x14ac:dyDescent="0.2">
      <c r="H1631" s="7"/>
    </row>
    <row r="1632" spans="8:8" x14ac:dyDescent="0.2">
      <c r="H1632" s="7"/>
    </row>
    <row r="1633" spans="8:8" x14ac:dyDescent="0.2">
      <c r="H1633" s="7"/>
    </row>
    <row r="1634" spans="8:8" x14ac:dyDescent="0.2">
      <c r="H1634" s="7"/>
    </row>
    <row r="1635" spans="8:8" x14ac:dyDescent="0.2">
      <c r="H1635" s="7"/>
    </row>
    <row r="1636" spans="8:8" x14ac:dyDescent="0.2">
      <c r="H1636" s="7"/>
    </row>
    <row r="1637" spans="8:8" x14ac:dyDescent="0.2">
      <c r="H1637" s="7"/>
    </row>
    <row r="1638" spans="8:8" x14ac:dyDescent="0.2">
      <c r="H1638" s="7"/>
    </row>
    <row r="1639" spans="8:8" x14ac:dyDescent="0.2">
      <c r="H1639" s="7"/>
    </row>
    <row r="1640" spans="8:8" x14ac:dyDescent="0.2">
      <c r="H1640" s="7"/>
    </row>
    <row r="1641" spans="8:8" x14ac:dyDescent="0.2">
      <c r="H1641" s="7"/>
    </row>
    <row r="1642" spans="8:8" x14ac:dyDescent="0.2">
      <c r="H1642" s="7"/>
    </row>
    <row r="1643" spans="8:8" x14ac:dyDescent="0.2">
      <c r="H1643" s="7"/>
    </row>
    <row r="1644" spans="8:8" x14ac:dyDescent="0.2">
      <c r="H1644" s="7"/>
    </row>
    <row r="1645" spans="8:8" x14ac:dyDescent="0.2">
      <c r="H1645" s="7"/>
    </row>
    <row r="1646" spans="8:8" x14ac:dyDescent="0.2">
      <c r="H1646" s="7"/>
    </row>
    <row r="1647" spans="8:8" x14ac:dyDescent="0.2">
      <c r="H1647" s="7"/>
    </row>
    <row r="1648" spans="8:8" x14ac:dyDescent="0.2">
      <c r="H1648" s="7"/>
    </row>
    <row r="1649" spans="8:8" x14ac:dyDescent="0.2">
      <c r="H1649" s="7"/>
    </row>
    <row r="1650" spans="8:8" x14ac:dyDescent="0.2">
      <c r="H1650" s="7"/>
    </row>
    <row r="1651" spans="8:8" x14ac:dyDescent="0.2">
      <c r="H1651" s="7"/>
    </row>
    <row r="1652" spans="8:8" x14ac:dyDescent="0.2">
      <c r="H1652" s="7"/>
    </row>
    <row r="1653" spans="8:8" x14ac:dyDescent="0.2">
      <c r="H1653" s="7"/>
    </row>
    <row r="1654" spans="8:8" x14ac:dyDescent="0.2">
      <c r="H1654" s="7"/>
    </row>
    <row r="1655" spans="8:8" x14ac:dyDescent="0.2">
      <c r="H1655" s="7"/>
    </row>
    <row r="1656" spans="8:8" x14ac:dyDescent="0.2">
      <c r="H1656" s="7"/>
    </row>
    <row r="1657" spans="8:8" x14ac:dyDescent="0.2">
      <c r="H1657" s="7"/>
    </row>
    <row r="1658" spans="8:8" x14ac:dyDescent="0.2">
      <c r="H1658" s="7"/>
    </row>
    <row r="1659" spans="8:8" x14ac:dyDescent="0.2">
      <c r="H1659" s="7"/>
    </row>
    <row r="1660" spans="8:8" x14ac:dyDescent="0.2">
      <c r="H1660" s="7"/>
    </row>
    <row r="1661" spans="8:8" x14ac:dyDescent="0.2">
      <c r="H1661" s="7"/>
    </row>
    <row r="1662" spans="8:8" x14ac:dyDescent="0.2">
      <c r="H1662" s="7"/>
    </row>
    <row r="1663" spans="8:8" x14ac:dyDescent="0.2">
      <c r="H1663" s="7"/>
    </row>
    <row r="1664" spans="8:8" x14ac:dyDescent="0.2">
      <c r="H1664" s="7"/>
    </row>
    <row r="1665" spans="8:8" x14ac:dyDescent="0.2">
      <c r="H1665" s="7"/>
    </row>
    <row r="1666" spans="8:8" x14ac:dyDescent="0.2">
      <c r="H1666" s="7"/>
    </row>
    <row r="1667" spans="8:8" x14ac:dyDescent="0.2">
      <c r="H1667" s="7"/>
    </row>
    <row r="1668" spans="8:8" x14ac:dyDescent="0.2">
      <c r="H1668" s="7"/>
    </row>
    <row r="1669" spans="8:8" x14ac:dyDescent="0.2">
      <c r="H1669" s="7"/>
    </row>
    <row r="1670" spans="8:8" x14ac:dyDescent="0.2">
      <c r="H1670" s="7"/>
    </row>
    <row r="1671" spans="8:8" x14ac:dyDescent="0.2">
      <c r="H1671" s="7"/>
    </row>
    <row r="1672" spans="8:8" x14ac:dyDescent="0.2">
      <c r="H1672" s="7"/>
    </row>
    <row r="1673" spans="8:8" x14ac:dyDescent="0.2">
      <c r="H1673" s="7"/>
    </row>
    <row r="1674" spans="8:8" x14ac:dyDescent="0.2">
      <c r="H1674" s="7"/>
    </row>
    <row r="1675" spans="8:8" x14ac:dyDescent="0.2">
      <c r="H1675" s="7"/>
    </row>
    <row r="1676" spans="8:8" x14ac:dyDescent="0.2">
      <c r="H1676" s="7"/>
    </row>
    <row r="1677" spans="8:8" x14ac:dyDescent="0.2">
      <c r="H1677" s="7"/>
    </row>
    <row r="1678" spans="8:8" x14ac:dyDescent="0.2">
      <c r="H1678" s="7"/>
    </row>
    <row r="1679" spans="8:8" x14ac:dyDescent="0.2">
      <c r="H1679" s="7"/>
    </row>
    <row r="1680" spans="8:8" x14ac:dyDescent="0.2">
      <c r="H1680" s="7"/>
    </row>
    <row r="1681" spans="8:8" x14ac:dyDescent="0.2">
      <c r="H1681" s="7"/>
    </row>
    <row r="1682" spans="8:8" x14ac:dyDescent="0.2">
      <c r="H1682" s="7"/>
    </row>
    <row r="1683" spans="8:8" x14ac:dyDescent="0.2">
      <c r="H1683" s="7"/>
    </row>
    <row r="1684" spans="8:8" x14ac:dyDescent="0.2">
      <c r="H1684" s="7"/>
    </row>
    <row r="1685" spans="8:8" x14ac:dyDescent="0.2">
      <c r="H1685" s="7"/>
    </row>
    <row r="1686" spans="8:8" x14ac:dyDescent="0.2">
      <c r="H1686" s="7"/>
    </row>
    <row r="1687" spans="8:8" x14ac:dyDescent="0.2">
      <c r="H1687" s="7"/>
    </row>
    <row r="1688" spans="8:8" x14ac:dyDescent="0.2">
      <c r="H1688" s="7"/>
    </row>
    <row r="1689" spans="8:8" x14ac:dyDescent="0.2">
      <c r="H1689" s="7"/>
    </row>
    <row r="1690" spans="8:8" x14ac:dyDescent="0.2">
      <c r="H1690" s="7"/>
    </row>
    <row r="1691" spans="8:8" x14ac:dyDescent="0.2">
      <c r="H1691" s="7"/>
    </row>
    <row r="1692" spans="8:8" x14ac:dyDescent="0.2">
      <c r="H1692" s="7"/>
    </row>
    <row r="1693" spans="8:8" x14ac:dyDescent="0.2">
      <c r="H1693" s="7"/>
    </row>
    <row r="1694" spans="8:8" x14ac:dyDescent="0.2">
      <c r="H1694" s="7"/>
    </row>
    <row r="1695" spans="8:8" x14ac:dyDescent="0.2">
      <c r="H1695" s="7"/>
    </row>
    <row r="1696" spans="8:8" x14ac:dyDescent="0.2">
      <c r="H1696" s="7"/>
    </row>
    <row r="1697" spans="8:8" x14ac:dyDescent="0.2">
      <c r="H1697" s="7"/>
    </row>
    <row r="1698" spans="8:8" x14ac:dyDescent="0.2">
      <c r="H1698" s="7"/>
    </row>
    <row r="1699" spans="8:8" x14ac:dyDescent="0.2">
      <c r="H1699" s="7"/>
    </row>
    <row r="1700" spans="8:8" x14ac:dyDescent="0.2">
      <c r="H1700" s="7"/>
    </row>
    <row r="1701" spans="8:8" x14ac:dyDescent="0.2">
      <c r="H1701" s="7"/>
    </row>
    <row r="1702" spans="8:8" x14ac:dyDescent="0.2">
      <c r="H1702" s="7"/>
    </row>
    <row r="1703" spans="8:8" x14ac:dyDescent="0.2">
      <c r="H1703" s="7"/>
    </row>
    <row r="1704" spans="8:8" x14ac:dyDescent="0.2">
      <c r="H1704" s="7"/>
    </row>
    <row r="1705" spans="8:8" x14ac:dyDescent="0.2">
      <c r="H1705" s="7"/>
    </row>
    <row r="1706" spans="8:8" x14ac:dyDescent="0.2">
      <c r="H1706" s="7"/>
    </row>
    <row r="1707" spans="8:8" x14ac:dyDescent="0.2">
      <c r="H1707" s="7"/>
    </row>
    <row r="1708" spans="8:8" x14ac:dyDescent="0.2">
      <c r="H1708" s="7"/>
    </row>
    <row r="1709" spans="8:8" x14ac:dyDescent="0.2">
      <c r="H1709" s="7"/>
    </row>
    <row r="1710" spans="8:8" x14ac:dyDescent="0.2">
      <c r="H1710" s="7"/>
    </row>
    <row r="1711" spans="8:8" x14ac:dyDescent="0.2">
      <c r="H1711" s="7"/>
    </row>
    <row r="1712" spans="8:8" x14ac:dyDescent="0.2">
      <c r="H1712" s="7"/>
    </row>
    <row r="1713" spans="8:8" x14ac:dyDescent="0.2">
      <c r="H1713" s="7"/>
    </row>
    <row r="1714" spans="8:8" x14ac:dyDescent="0.2">
      <c r="H1714" s="7"/>
    </row>
    <row r="1715" spans="8:8" x14ac:dyDescent="0.2">
      <c r="H1715" s="7"/>
    </row>
    <row r="1716" spans="8:8" x14ac:dyDescent="0.2">
      <c r="H1716" s="7"/>
    </row>
    <row r="1717" spans="8:8" x14ac:dyDescent="0.2">
      <c r="H1717" s="7"/>
    </row>
    <row r="1718" spans="8:8" x14ac:dyDescent="0.2">
      <c r="H1718" s="7"/>
    </row>
    <row r="1719" spans="8:8" x14ac:dyDescent="0.2">
      <c r="H1719" s="7"/>
    </row>
    <row r="1720" spans="8:8" x14ac:dyDescent="0.2">
      <c r="H1720" s="7"/>
    </row>
    <row r="1721" spans="8:8" x14ac:dyDescent="0.2">
      <c r="H1721" s="7"/>
    </row>
    <row r="1722" spans="8:8" x14ac:dyDescent="0.2">
      <c r="H1722" s="7"/>
    </row>
    <row r="1723" spans="8:8" x14ac:dyDescent="0.2">
      <c r="H1723" s="7"/>
    </row>
    <row r="1724" spans="8:8" x14ac:dyDescent="0.2">
      <c r="H1724" s="7"/>
    </row>
    <row r="1725" spans="8:8" x14ac:dyDescent="0.2">
      <c r="H1725" s="7"/>
    </row>
    <row r="1726" spans="8:8" x14ac:dyDescent="0.2">
      <c r="H1726" s="7"/>
    </row>
    <row r="1727" spans="8:8" x14ac:dyDescent="0.2">
      <c r="H1727" s="7"/>
    </row>
    <row r="1728" spans="8:8" x14ac:dyDescent="0.2">
      <c r="H1728" s="7"/>
    </row>
    <row r="1729" spans="8:8" x14ac:dyDescent="0.2">
      <c r="H1729" s="7"/>
    </row>
    <row r="1730" spans="8:8" x14ac:dyDescent="0.2">
      <c r="H1730" s="7"/>
    </row>
    <row r="1731" spans="8:8" x14ac:dyDescent="0.2">
      <c r="H1731" s="7"/>
    </row>
    <row r="1732" spans="8:8" x14ac:dyDescent="0.2">
      <c r="H1732" s="7"/>
    </row>
    <row r="1733" spans="8:8" x14ac:dyDescent="0.2">
      <c r="H1733" s="7"/>
    </row>
    <row r="1734" spans="8:8" x14ac:dyDescent="0.2">
      <c r="H1734" s="7"/>
    </row>
    <row r="1735" spans="8:8" x14ac:dyDescent="0.2">
      <c r="H1735" s="7"/>
    </row>
    <row r="1736" spans="8:8" x14ac:dyDescent="0.2">
      <c r="H1736" s="7"/>
    </row>
    <row r="1737" spans="8:8" x14ac:dyDescent="0.2">
      <c r="H1737" s="7"/>
    </row>
    <row r="1738" spans="8:8" x14ac:dyDescent="0.2">
      <c r="H1738" s="7"/>
    </row>
    <row r="1739" spans="8:8" x14ac:dyDescent="0.2">
      <c r="H1739" s="7"/>
    </row>
    <row r="1740" spans="8:8" x14ac:dyDescent="0.2">
      <c r="H1740" s="7"/>
    </row>
    <row r="1741" spans="8:8" x14ac:dyDescent="0.2">
      <c r="H1741" s="7"/>
    </row>
    <row r="1742" spans="8:8" x14ac:dyDescent="0.2">
      <c r="H1742" s="7"/>
    </row>
    <row r="1743" spans="8:8" x14ac:dyDescent="0.2">
      <c r="H1743" s="7"/>
    </row>
    <row r="1744" spans="8:8" x14ac:dyDescent="0.2">
      <c r="H1744" s="7"/>
    </row>
    <row r="1745" spans="8:8" x14ac:dyDescent="0.2">
      <c r="H1745" s="7"/>
    </row>
    <row r="1746" spans="8:8" x14ac:dyDescent="0.2">
      <c r="H1746" s="7"/>
    </row>
    <row r="1747" spans="8:8" x14ac:dyDescent="0.2">
      <c r="H1747" s="7"/>
    </row>
    <row r="1748" spans="8:8" x14ac:dyDescent="0.2">
      <c r="H1748" s="7"/>
    </row>
    <row r="1749" spans="8:8" x14ac:dyDescent="0.2">
      <c r="H1749" s="7"/>
    </row>
    <row r="1750" spans="8:8" x14ac:dyDescent="0.2">
      <c r="H1750" s="7"/>
    </row>
    <row r="1751" spans="8:8" x14ac:dyDescent="0.2">
      <c r="H1751" s="7"/>
    </row>
    <row r="1752" spans="8:8" x14ac:dyDescent="0.2">
      <c r="H1752" s="7"/>
    </row>
    <row r="1753" spans="8:8" x14ac:dyDescent="0.2">
      <c r="H1753" s="7"/>
    </row>
    <row r="1754" spans="8:8" x14ac:dyDescent="0.2">
      <c r="H1754" s="7"/>
    </row>
    <row r="1755" spans="8:8" x14ac:dyDescent="0.2">
      <c r="H1755" s="7"/>
    </row>
    <row r="1756" spans="8:8" x14ac:dyDescent="0.2">
      <c r="H1756" s="7"/>
    </row>
    <row r="1757" spans="8:8" x14ac:dyDescent="0.2">
      <c r="H1757" s="7"/>
    </row>
    <row r="1758" spans="8:8" x14ac:dyDescent="0.2">
      <c r="H1758" s="7"/>
    </row>
    <row r="1759" spans="8:8" x14ac:dyDescent="0.2">
      <c r="H1759" s="7"/>
    </row>
    <row r="1760" spans="8:8" x14ac:dyDescent="0.2">
      <c r="H1760" s="7"/>
    </row>
    <row r="1761" spans="8:8" x14ac:dyDescent="0.2">
      <c r="H1761" s="7"/>
    </row>
    <row r="1762" spans="8:8" x14ac:dyDescent="0.2">
      <c r="H1762" s="7"/>
    </row>
    <row r="1763" spans="8:8" x14ac:dyDescent="0.2">
      <c r="H1763" s="7"/>
    </row>
    <row r="1764" spans="8:8" x14ac:dyDescent="0.2">
      <c r="H1764" s="7"/>
    </row>
    <row r="1765" spans="8:8" x14ac:dyDescent="0.2">
      <c r="H1765" s="7"/>
    </row>
    <row r="1766" spans="8:8" x14ac:dyDescent="0.2">
      <c r="H1766" s="7"/>
    </row>
    <row r="1767" spans="8:8" x14ac:dyDescent="0.2">
      <c r="H1767" s="7"/>
    </row>
    <row r="1768" spans="8:8" x14ac:dyDescent="0.2">
      <c r="H1768" s="7"/>
    </row>
    <row r="1769" spans="8:8" x14ac:dyDescent="0.2">
      <c r="H1769" s="7"/>
    </row>
    <row r="1770" spans="8:8" x14ac:dyDescent="0.2">
      <c r="H1770" s="7"/>
    </row>
    <row r="1771" spans="8:8" x14ac:dyDescent="0.2">
      <c r="H1771" s="7"/>
    </row>
    <row r="1772" spans="8:8" x14ac:dyDescent="0.2">
      <c r="H1772" s="7"/>
    </row>
    <row r="1773" spans="8:8" x14ac:dyDescent="0.2">
      <c r="H1773" s="7"/>
    </row>
    <row r="1774" spans="8:8" x14ac:dyDescent="0.2">
      <c r="H1774" s="7"/>
    </row>
    <row r="1775" spans="8:8" x14ac:dyDescent="0.2">
      <c r="H1775" s="7"/>
    </row>
    <row r="1776" spans="8:8" x14ac:dyDescent="0.2">
      <c r="H1776" s="7"/>
    </row>
    <row r="1777" spans="8:8" x14ac:dyDescent="0.2">
      <c r="H1777" s="7"/>
    </row>
    <row r="1778" spans="8:8" x14ac:dyDescent="0.2">
      <c r="H1778" s="7"/>
    </row>
    <row r="1779" spans="8:8" x14ac:dyDescent="0.2">
      <c r="H1779" s="7"/>
    </row>
    <row r="1780" spans="8:8" x14ac:dyDescent="0.2">
      <c r="H1780" s="7"/>
    </row>
    <row r="1781" spans="8:8" x14ac:dyDescent="0.2">
      <c r="H1781" s="7"/>
    </row>
    <row r="1782" spans="8:8" x14ac:dyDescent="0.2">
      <c r="H1782" s="7"/>
    </row>
    <row r="1783" spans="8:8" x14ac:dyDescent="0.2">
      <c r="H1783" s="7"/>
    </row>
    <row r="1784" spans="8:8" x14ac:dyDescent="0.2">
      <c r="H1784" s="7"/>
    </row>
    <row r="1785" spans="8:8" x14ac:dyDescent="0.2">
      <c r="H1785" s="7"/>
    </row>
    <row r="1786" spans="8:8" x14ac:dyDescent="0.2">
      <c r="H1786" s="7"/>
    </row>
    <row r="1787" spans="8:8" x14ac:dyDescent="0.2">
      <c r="H1787" s="7"/>
    </row>
    <row r="1788" spans="8:8" x14ac:dyDescent="0.2">
      <c r="H1788" s="7"/>
    </row>
    <row r="1789" spans="8:8" x14ac:dyDescent="0.2">
      <c r="H1789" s="7"/>
    </row>
    <row r="1790" spans="8:8" x14ac:dyDescent="0.2">
      <c r="H1790" s="7"/>
    </row>
    <row r="1791" spans="8:8" x14ac:dyDescent="0.2">
      <c r="H1791" s="7"/>
    </row>
    <row r="1792" spans="8:8" x14ac:dyDescent="0.2">
      <c r="H1792" s="7"/>
    </row>
    <row r="1793" spans="8:8" x14ac:dyDescent="0.2">
      <c r="H1793" s="7"/>
    </row>
    <row r="1794" spans="8:8" x14ac:dyDescent="0.2">
      <c r="H1794" s="7"/>
    </row>
    <row r="1795" spans="8:8" x14ac:dyDescent="0.2">
      <c r="H1795" s="7"/>
    </row>
    <row r="1796" spans="8:8" x14ac:dyDescent="0.2">
      <c r="H1796" s="7"/>
    </row>
    <row r="1797" spans="8:8" x14ac:dyDescent="0.2">
      <c r="H1797" s="7"/>
    </row>
    <row r="1798" spans="8:8" x14ac:dyDescent="0.2">
      <c r="H1798" s="7"/>
    </row>
    <row r="1799" spans="8:8" x14ac:dyDescent="0.2">
      <c r="H1799" s="7"/>
    </row>
    <row r="1800" spans="8:8" x14ac:dyDescent="0.2">
      <c r="H1800" s="7"/>
    </row>
    <row r="1801" spans="8:8" x14ac:dyDescent="0.2">
      <c r="H1801" s="7"/>
    </row>
    <row r="1802" spans="8:8" x14ac:dyDescent="0.2">
      <c r="H1802" s="7"/>
    </row>
    <row r="1803" spans="8:8" x14ac:dyDescent="0.2">
      <c r="H1803" s="7"/>
    </row>
    <row r="1804" spans="8:8" x14ac:dyDescent="0.2">
      <c r="H1804" s="7"/>
    </row>
    <row r="1805" spans="8:8" x14ac:dyDescent="0.2">
      <c r="H1805" s="7"/>
    </row>
    <row r="1806" spans="8:8" x14ac:dyDescent="0.2">
      <c r="H1806" s="7"/>
    </row>
    <row r="1807" spans="8:8" x14ac:dyDescent="0.2">
      <c r="H1807" s="7"/>
    </row>
    <row r="1808" spans="8:8" x14ac:dyDescent="0.2">
      <c r="H1808" s="7"/>
    </row>
    <row r="1809" spans="8:8" x14ac:dyDescent="0.2">
      <c r="H1809" s="7"/>
    </row>
    <row r="1810" spans="8:8" x14ac:dyDescent="0.2">
      <c r="H1810" s="7"/>
    </row>
    <row r="1811" spans="8:8" x14ac:dyDescent="0.2">
      <c r="H1811" s="7"/>
    </row>
    <row r="1812" spans="8:8" x14ac:dyDescent="0.2">
      <c r="H1812" s="7"/>
    </row>
    <row r="1813" spans="8:8" x14ac:dyDescent="0.2">
      <c r="H1813" s="7"/>
    </row>
    <row r="1814" spans="8:8" x14ac:dyDescent="0.2">
      <c r="H1814" s="7"/>
    </row>
    <row r="1815" spans="8:8" x14ac:dyDescent="0.2">
      <c r="H1815" s="7"/>
    </row>
    <row r="1816" spans="8:8" x14ac:dyDescent="0.2">
      <c r="H1816" s="7"/>
    </row>
    <row r="1817" spans="8:8" x14ac:dyDescent="0.2">
      <c r="H1817" s="7"/>
    </row>
    <row r="1818" spans="8:8" x14ac:dyDescent="0.2">
      <c r="H1818" s="7"/>
    </row>
    <row r="1819" spans="8:8" x14ac:dyDescent="0.2">
      <c r="H1819" s="7"/>
    </row>
    <row r="1820" spans="8:8" x14ac:dyDescent="0.2">
      <c r="H1820" s="7"/>
    </row>
    <row r="1821" spans="8:8" x14ac:dyDescent="0.2">
      <c r="H1821" s="7"/>
    </row>
    <row r="1822" spans="8:8" x14ac:dyDescent="0.2">
      <c r="H1822" s="7"/>
    </row>
    <row r="1823" spans="8:8" x14ac:dyDescent="0.2">
      <c r="H1823" s="7"/>
    </row>
    <row r="1824" spans="8:8" x14ac:dyDescent="0.2">
      <c r="H1824" s="7"/>
    </row>
    <row r="1825" spans="8:8" x14ac:dyDescent="0.2">
      <c r="H1825" s="7"/>
    </row>
    <row r="1826" spans="8:8" x14ac:dyDescent="0.2">
      <c r="H1826" s="7"/>
    </row>
    <row r="1827" spans="8:8" x14ac:dyDescent="0.2">
      <c r="H1827" s="7"/>
    </row>
    <row r="1828" spans="8:8" x14ac:dyDescent="0.2">
      <c r="H1828" s="7"/>
    </row>
    <row r="1829" spans="8:8" x14ac:dyDescent="0.2">
      <c r="H1829" s="7"/>
    </row>
    <row r="1830" spans="8:8" x14ac:dyDescent="0.2">
      <c r="H1830" s="7"/>
    </row>
    <row r="1831" spans="8:8" x14ac:dyDescent="0.2">
      <c r="H1831" s="7"/>
    </row>
    <row r="1832" spans="8:8" x14ac:dyDescent="0.2">
      <c r="H1832" s="7"/>
    </row>
    <row r="1833" spans="8:8" x14ac:dyDescent="0.2">
      <c r="H1833" s="7"/>
    </row>
    <row r="1834" spans="8:8" x14ac:dyDescent="0.2">
      <c r="H1834" s="7"/>
    </row>
    <row r="1835" spans="8:8" x14ac:dyDescent="0.2">
      <c r="H1835" s="7"/>
    </row>
    <row r="1836" spans="8:8" x14ac:dyDescent="0.2">
      <c r="H1836" s="7"/>
    </row>
    <row r="1837" spans="8:8" x14ac:dyDescent="0.2">
      <c r="H1837" s="7"/>
    </row>
    <row r="1838" spans="8:8" x14ac:dyDescent="0.2">
      <c r="H1838" s="7"/>
    </row>
    <row r="1839" spans="8:8" x14ac:dyDescent="0.2">
      <c r="H1839" s="7"/>
    </row>
    <row r="1840" spans="8:8" x14ac:dyDescent="0.2">
      <c r="H1840" s="7"/>
    </row>
    <row r="1841" spans="8:8" x14ac:dyDescent="0.2">
      <c r="H1841" s="7"/>
    </row>
    <row r="1842" spans="8:8" x14ac:dyDescent="0.2">
      <c r="H1842" s="7"/>
    </row>
    <row r="1843" spans="8:8" x14ac:dyDescent="0.2">
      <c r="H1843" s="7"/>
    </row>
    <row r="1844" spans="8:8" x14ac:dyDescent="0.2">
      <c r="H1844" s="7"/>
    </row>
    <row r="1845" spans="8:8" x14ac:dyDescent="0.2">
      <c r="H1845" s="7"/>
    </row>
    <row r="1846" spans="8:8" x14ac:dyDescent="0.2">
      <c r="H1846" s="7"/>
    </row>
    <row r="1847" spans="8:8" x14ac:dyDescent="0.2">
      <c r="H1847" s="7"/>
    </row>
    <row r="1848" spans="8:8" x14ac:dyDescent="0.2">
      <c r="H1848" s="7"/>
    </row>
    <row r="1849" spans="8:8" x14ac:dyDescent="0.2">
      <c r="H1849" s="7"/>
    </row>
    <row r="1850" spans="8:8" x14ac:dyDescent="0.2">
      <c r="H1850" s="7"/>
    </row>
    <row r="1851" spans="8:8" x14ac:dyDescent="0.2">
      <c r="H1851" s="7"/>
    </row>
    <row r="1852" spans="8:8" x14ac:dyDescent="0.2">
      <c r="H1852" s="7"/>
    </row>
    <row r="1853" spans="8:8" x14ac:dyDescent="0.2">
      <c r="H1853" s="7"/>
    </row>
    <row r="1854" spans="8:8" x14ac:dyDescent="0.2">
      <c r="H1854" s="7"/>
    </row>
    <row r="1855" spans="8:8" x14ac:dyDescent="0.2">
      <c r="H1855" s="7"/>
    </row>
    <row r="1856" spans="8:8" x14ac:dyDescent="0.2">
      <c r="H1856" s="7"/>
    </row>
    <row r="1857" spans="8:8" x14ac:dyDescent="0.2">
      <c r="H1857" s="7"/>
    </row>
    <row r="1858" spans="8:8" x14ac:dyDescent="0.2">
      <c r="H1858" s="7"/>
    </row>
    <row r="1859" spans="8:8" x14ac:dyDescent="0.2">
      <c r="H1859" s="7"/>
    </row>
    <row r="1860" spans="8:8" x14ac:dyDescent="0.2">
      <c r="H1860" s="7"/>
    </row>
    <row r="1861" spans="8:8" x14ac:dyDescent="0.2">
      <c r="H1861" s="7"/>
    </row>
    <row r="1862" spans="8:8" x14ac:dyDescent="0.2">
      <c r="H1862" s="7"/>
    </row>
    <row r="1863" spans="8:8" x14ac:dyDescent="0.2">
      <c r="H1863" s="7"/>
    </row>
    <row r="1864" spans="8:8" x14ac:dyDescent="0.2">
      <c r="H1864" s="7"/>
    </row>
    <row r="1865" spans="8:8" x14ac:dyDescent="0.2">
      <c r="H1865" s="7"/>
    </row>
    <row r="1866" spans="8:8" x14ac:dyDescent="0.2">
      <c r="H1866" s="7"/>
    </row>
    <row r="1867" spans="8:8" x14ac:dyDescent="0.2">
      <c r="H1867" s="7"/>
    </row>
    <row r="1868" spans="8:8" x14ac:dyDescent="0.2">
      <c r="H1868" s="7"/>
    </row>
    <row r="1869" spans="8:8" x14ac:dyDescent="0.2">
      <c r="H1869" s="7"/>
    </row>
    <row r="1870" spans="8:8" x14ac:dyDescent="0.2">
      <c r="H1870" s="7"/>
    </row>
    <row r="1871" spans="8:8" x14ac:dyDescent="0.2">
      <c r="H1871" s="7"/>
    </row>
    <row r="1872" spans="8:8" x14ac:dyDescent="0.2">
      <c r="H1872" s="7"/>
    </row>
    <row r="1873" spans="8:8" x14ac:dyDescent="0.2">
      <c r="H1873" s="7"/>
    </row>
    <row r="1874" spans="8:8" x14ac:dyDescent="0.2">
      <c r="H1874" s="7"/>
    </row>
    <row r="1875" spans="8:8" x14ac:dyDescent="0.2">
      <c r="H1875" s="7"/>
    </row>
    <row r="1876" spans="8:8" x14ac:dyDescent="0.2">
      <c r="H1876" s="7"/>
    </row>
    <row r="1877" spans="8:8" x14ac:dyDescent="0.2">
      <c r="H1877" s="7"/>
    </row>
    <row r="1878" spans="8:8" x14ac:dyDescent="0.2">
      <c r="H1878" s="7"/>
    </row>
    <row r="1879" spans="8:8" x14ac:dyDescent="0.2">
      <c r="H1879" s="7"/>
    </row>
    <row r="1880" spans="8:8" x14ac:dyDescent="0.2">
      <c r="H1880" s="7"/>
    </row>
    <row r="1881" spans="8:8" x14ac:dyDescent="0.2">
      <c r="H1881" s="7"/>
    </row>
    <row r="1882" spans="8:8" x14ac:dyDescent="0.2">
      <c r="H1882" s="7"/>
    </row>
    <row r="1883" spans="8:8" x14ac:dyDescent="0.2">
      <c r="H1883" s="7"/>
    </row>
    <row r="1884" spans="8:8" x14ac:dyDescent="0.2">
      <c r="H1884" s="7"/>
    </row>
    <row r="1885" spans="8:8" x14ac:dyDescent="0.2">
      <c r="H1885" s="7"/>
    </row>
    <row r="1886" spans="8:8" x14ac:dyDescent="0.2">
      <c r="H1886" s="7"/>
    </row>
    <row r="1887" spans="8:8" x14ac:dyDescent="0.2">
      <c r="H1887" s="7"/>
    </row>
    <row r="1888" spans="8:8" x14ac:dyDescent="0.2">
      <c r="H1888" s="7"/>
    </row>
    <row r="1889" spans="8:8" x14ac:dyDescent="0.2">
      <c r="H1889" s="7"/>
    </row>
    <row r="1890" spans="8:8" x14ac:dyDescent="0.2">
      <c r="H1890" s="7"/>
    </row>
    <row r="1891" spans="8:8" x14ac:dyDescent="0.2">
      <c r="H1891" s="7"/>
    </row>
    <row r="1892" spans="8:8" x14ac:dyDescent="0.2">
      <c r="H1892" s="7"/>
    </row>
    <row r="1893" spans="8:8" x14ac:dyDescent="0.2">
      <c r="H1893" s="7"/>
    </row>
    <row r="1894" spans="8:8" x14ac:dyDescent="0.2">
      <c r="H1894" s="7"/>
    </row>
    <row r="1895" spans="8:8" x14ac:dyDescent="0.2">
      <c r="H1895" s="7"/>
    </row>
    <row r="1896" spans="8:8" x14ac:dyDescent="0.2">
      <c r="H1896" s="7"/>
    </row>
    <row r="1897" spans="8:8" x14ac:dyDescent="0.2">
      <c r="H1897" s="7"/>
    </row>
    <row r="1898" spans="8:8" x14ac:dyDescent="0.2">
      <c r="H1898" s="7"/>
    </row>
    <row r="1899" spans="8:8" x14ac:dyDescent="0.2">
      <c r="H1899" s="7"/>
    </row>
    <row r="1900" spans="8:8" x14ac:dyDescent="0.2">
      <c r="H1900" s="7"/>
    </row>
    <row r="1901" spans="8:8" x14ac:dyDescent="0.2">
      <c r="H1901" s="7"/>
    </row>
    <row r="1902" spans="8:8" x14ac:dyDescent="0.2">
      <c r="H1902" s="7"/>
    </row>
    <row r="1903" spans="8:8" x14ac:dyDescent="0.2">
      <c r="H1903" s="7"/>
    </row>
    <row r="1904" spans="8:8" x14ac:dyDescent="0.2">
      <c r="H1904" s="7"/>
    </row>
    <row r="1905" spans="8:8" x14ac:dyDescent="0.2">
      <c r="H1905" s="7"/>
    </row>
    <row r="1906" spans="8:8" x14ac:dyDescent="0.2">
      <c r="H1906" s="7"/>
    </row>
    <row r="1907" spans="8:8" x14ac:dyDescent="0.2">
      <c r="H1907" s="7"/>
    </row>
    <row r="1908" spans="8:8" x14ac:dyDescent="0.2">
      <c r="H1908" s="7"/>
    </row>
    <row r="1909" spans="8:8" x14ac:dyDescent="0.2">
      <c r="H1909" s="7"/>
    </row>
    <row r="1910" spans="8:8" x14ac:dyDescent="0.2">
      <c r="H1910" s="7"/>
    </row>
    <row r="1911" spans="8:8" x14ac:dyDescent="0.2">
      <c r="H1911" s="7"/>
    </row>
    <row r="1912" spans="8:8" x14ac:dyDescent="0.2">
      <c r="H1912" s="7"/>
    </row>
    <row r="1913" spans="8:8" x14ac:dyDescent="0.2">
      <c r="H1913" s="7"/>
    </row>
    <row r="1914" spans="8:8" x14ac:dyDescent="0.2">
      <c r="H1914" s="7"/>
    </row>
    <row r="1915" spans="8:8" x14ac:dyDescent="0.2">
      <c r="H1915" s="7"/>
    </row>
    <row r="1916" spans="8:8" x14ac:dyDescent="0.2">
      <c r="H1916" s="7"/>
    </row>
    <row r="1917" spans="8:8" x14ac:dyDescent="0.2">
      <c r="H1917" s="7"/>
    </row>
    <row r="1918" spans="8:8" x14ac:dyDescent="0.2">
      <c r="H1918" s="7"/>
    </row>
    <row r="1919" spans="8:8" x14ac:dyDescent="0.2">
      <c r="H1919" s="7"/>
    </row>
    <row r="1920" spans="8:8" x14ac:dyDescent="0.2">
      <c r="H1920" s="7"/>
    </row>
    <row r="1921" spans="8:8" x14ac:dyDescent="0.2">
      <c r="H1921" s="7"/>
    </row>
    <row r="1922" spans="8:8" x14ac:dyDescent="0.2">
      <c r="H1922" s="7"/>
    </row>
    <row r="1923" spans="8:8" x14ac:dyDescent="0.2">
      <c r="H1923" s="7"/>
    </row>
    <row r="1924" spans="8:8" x14ac:dyDescent="0.2">
      <c r="H1924" s="7"/>
    </row>
    <row r="1925" spans="8:8" x14ac:dyDescent="0.2">
      <c r="H1925" s="7"/>
    </row>
    <row r="1926" spans="8:8" x14ac:dyDescent="0.2">
      <c r="H1926" s="7"/>
    </row>
    <row r="1927" spans="8:8" x14ac:dyDescent="0.2">
      <c r="H1927" s="7"/>
    </row>
    <row r="1928" spans="8:8" x14ac:dyDescent="0.2">
      <c r="H1928" s="7"/>
    </row>
    <row r="1929" spans="8:8" x14ac:dyDescent="0.2">
      <c r="H1929" s="7"/>
    </row>
    <row r="1930" spans="8:8" x14ac:dyDescent="0.2">
      <c r="H1930" s="7"/>
    </row>
    <row r="1931" spans="8:8" x14ac:dyDescent="0.2">
      <c r="H1931" s="7"/>
    </row>
    <row r="1932" spans="8:8" x14ac:dyDescent="0.2">
      <c r="H1932" s="7"/>
    </row>
    <row r="1933" spans="8:8" x14ac:dyDescent="0.2">
      <c r="H1933" s="7"/>
    </row>
    <row r="1934" spans="8:8" x14ac:dyDescent="0.2">
      <c r="H1934" s="7"/>
    </row>
    <row r="1935" spans="8:8" x14ac:dyDescent="0.2">
      <c r="H1935" s="7"/>
    </row>
    <row r="1936" spans="8:8" x14ac:dyDescent="0.2">
      <c r="H1936" s="7"/>
    </row>
    <row r="1937" spans="8:8" x14ac:dyDescent="0.2">
      <c r="H1937" s="7"/>
    </row>
    <row r="1938" spans="8:8" x14ac:dyDescent="0.2">
      <c r="H1938" s="7"/>
    </row>
    <row r="1939" spans="8:8" x14ac:dyDescent="0.2">
      <c r="H1939" s="7"/>
    </row>
    <row r="1940" spans="8:8" x14ac:dyDescent="0.2">
      <c r="H1940" s="7"/>
    </row>
    <row r="1941" spans="8:8" x14ac:dyDescent="0.2">
      <c r="H1941" s="7"/>
    </row>
    <row r="1942" spans="8:8" x14ac:dyDescent="0.2">
      <c r="H1942" s="7"/>
    </row>
    <row r="1943" spans="8:8" x14ac:dyDescent="0.2">
      <c r="H1943" s="7"/>
    </row>
    <row r="1944" spans="8:8" x14ac:dyDescent="0.2">
      <c r="H1944" s="7"/>
    </row>
    <row r="1945" spans="8:8" x14ac:dyDescent="0.2">
      <c r="H1945" s="7"/>
    </row>
    <row r="1946" spans="8:8" x14ac:dyDescent="0.2">
      <c r="H1946" s="7"/>
    </row>
    <row r="1947" spans="8:8" x14ac:dyDescent="0.2">
      <c r="H1947" s="7"/>
    </row>
    <row r="1948" spans="8:8" x14ac:dyDescent="0.2">
      <c r="H1948" s="7"/>
    </row>
    <row r="1949" spans="8:8" x14ac:dyDescent="0.2">
      <c r="H1949" s="7"/>
    </row>
    <row r="1950" spans="8:8" x14ac:dyDescent="0.2">
      <c r="H1950" s="7"/>
    </row>
    <row r="1951" spans="8:8" x14ac:dyDescent="0.2">
      <c r="H1951" s="7"/>
    </row>
    <row r="1952" spans="8:8" x14ac:dyDescent="0.2">
      <c r="H1952" s="7"/>
    </row>
    <row r="1953" spans="8:8" x14ac:dyDescent="0.2">
      <c r="H1953" s="7"/>
    </row>
    <row r="1954" spans="8:8" x14ac:dyDescent="0.2">
      <c r="H1954" s="7"/>
    </row>
    <row r="1955" spans="8:8" x14ac:dyDescent="0.2">
      <c r="H1955" s="7"/>
    </row>
    <row r="1956" spans="8:8" x14ac:dyDescent="0.2">
      <c r="H1956" s="7"/>
    </row>
    <row r="1957" spans="8:8" x14ac:dyDescent="0.2">
      <c r="H1957" s="7"/>
    </row>
    <row r="1958" spans="8:8" x14ac:dyDescent="0.2">
      <c r="H1958" s="7"/>
    </row>
    <row r="1959" spans="8:8" x14ac:dyDescent="0.2">
      <c r="H1959" s="7"/>
    </row>
    <row r="1960" spans="8:8" x14ac:dyDescent="0.2">
      <c r="H1960" s="7"/>
    </row>
    <row r="1961" spans="8:8" x14ac:dyDescent="0.2">
      <c r="H1961" s="7"/>
    </row>
    <row r="1962" spans="8:8" x14ac:dyDescent="0.2">
      <c r="H1962" s="7"/>
    </row>
    <row r="1963" spans="8:8" x14ac:dyDescent="0.2">
      <c r="H1963" s="7"/>
    </row>
    <row r="1964" spans="8:8" x14ac:dyDescent="0.2">
      <c r="H1964" s="7"/>
    </row>
    <row r="1965" spans="8:8" x14ac:dyDescent="0.2">
      <c r="H1965" s="7"/>
    </row>
    <row r="1966" spans="8:8" x14ac:dyDescent="0.2">
      <c r="H1966" s="7"/>
    </row>
    <row r="1967" spans="8:8" x14ac:dyDescent="0.2">
      <c r="H1967" s="7"/>
    </row>
    <row r="1968" spans="8:8" x14ac:dyDescent="0.2">
      <c r="H1968" s="7"/>
    </row>
    <row r="1969" spans="8:8" x14ac:dyDescent="0.2">
      <c r="H1969" s="7"/>
    </row>
    <row r="1970" spans="8:8" x14ac:dyDescent="0.2">
      <c r="H1970" s="7"/>
    </row>
    <row r="1971" spans="8:8" x14ac:dyDescent="0.2">
      <c r="H1971" s="7"/>
    </row>
    <row r="1972" spans="8:8" x14ac:dyDescent="0.2">
      <c r="H1972" s="7"/>
    </row>
    <row r="1973" spans="8:8" x14ac:dyDescent="0.2">
      <c r="H1973" s="7"/>
    </row>
    <row r="1974" spans="8:8" x14ac:dyDescent="0.2">
      <c r="H1974" s="7"/>
    </row>
    <row r="1975" spans="8:8" x14ac:dyDescent="0.2">
      <c r="H1975" s="7"/>
    </row>
    <row r="1976" spans="8:8" x14ac:dyDescent="0.2">
      <c r="H1976" s="7"/>
    </row>
    <row r="1977" spans="8:8" x14ac:dyDescent="0.2">
      <c r="H1977" s="7"/>
    </row>
    <row r="1978" spans="8:8" x14ac:dyDescent="0.2">
      <c r="H1978" s="7"/>
    </row>
    <row r="1979" spans="8:8" x14ac:dyDescent="0.2">
      <c r="H1979" s="7"/>
    </row>
    <row r="1980" spans="8:8" x14ac:dyDescent="0.2">
      <c r="H1980" s="7"/>
    </row>
    <row r="1981" spans="8:8" x14ac:dyDescent="0.2">
      <c r="H1981" s="7"/>
    </row>
    <row r="1982" spans="8:8" x14ac:dyDescent="0.2">
      <c r="H1982" s="7"/>
    </row>
    <row r="1983" spans="8:8" x14ac:dyDescent="0.2">
      <c r="H1983" s="7"/>
    </row>
    <row r="1984" spans="8:8" x14ac:dyDescent="0.2">
      <c r="H1984" s="7"/>
    </row>
    <row r="1985" spans="8:8" x14ac:dyDescent="0.2">
      <c r="H1985" s="7"/>
    </row>
    <row r="1986" spans="8:8" x14ac:dyDescent="0.2">
      <c r="H1986" s="7"/>
    </row>
    <row r="1987" spans="8:8" x14ac:dyDescent="0.2">
      <c r="H1987" s="7"/>
    </row>
    <row r="1988" spans="8:8" x14ac:dyDescent="0.2">
      <c r="H1988" s="7"/>
    </row>
    <row r="1989" spans="8:8" x14ac:dyDescent="0.2">
      <c r="H1989" s="7"/>
    </row>
    <row r="1990" spans="8:8" x14ac:dyDescent="0.2">
      <c r="H1990" s="7"/>
    </row>
    <row r="1991" spans="8:8" x14ac:dyDescent="0.2">
      <c r="H1991" s="7"/>
    </row>
    <row r="1992" spans="8:8" x14ac:dyDescent="0.2">
      <c r="H1992" s="7"/>
    </row>
    <row r="1993" spans="8:8" x14ac:dyDescent="0.2">
      <c r="H1993" s="7"/>
    </row>
    <row r="1994" spans="8:8" x14ac:dyDescent="0.2">
      <c r="H1994" s="7"/>
    </row>
    <row r="1995" spans="8:8" x14ac:dyDescent="0.2">
      <c r="H1995" s="7"/>
    </row>
    <row r="1996" spans="8:8" x14ac:dyDescent="0.2">
      <c r="H1996" s="7"/>
    </row>
    <row r="1997" spans="8:8" x14ac:dyDescent="0.2">
      <c r="H1997" s="7"/>
    </row>
    <row r="1998" spans="8:8" x14ac:dyDescent="0.2">
      <c r="H1998" s="7"/>
    </row>
    <row r="1999" spans="8:8" x14ac:dyDescent="0.2">
      <c r="H1999" s="7"/>
    </row>
    <row r="2000" spans="8:8" x14ac:dyDescent="0.2">
      <c r="H2000" s="7"/>
    </row>
    <row r="2001" spans="8:8" x14ac:dyDescent="0.2">
      <c r="H2001" s="7"/>
    </row>
    <row r="2002" spans="8:8" x14ac:dyDescent="0.2">
      <c r="H2002" s="7"/>
    </row>
    <row r="2003" spans="8:8" x14ac:dyDescent="0.2">
      <c r="H2003" s="7"/>
    </row>
    <row r="2004" spans="8:8" x14ac:dyDescent="0.2">
      <c r="H2004" s="7"/>
    </row>
    <row r="2005" spans="8:8" x14ac:dyDescent="0.2">
      <c r="H2005" s="7"/>
    </row>
    <row r="2006" spans="8:8" x14ac:dyDescent="0.2">
      <c r="H2006" s="7"/>
    </row>
    <row r="2007" spans="8:8" x14ac:dyDescent="0.2">
      <c r="H2007" s="7"/>
    </row>
    <row r="2008" spans="8:8" x14ac:dyDescent="0.2">
      <c r="H2008" s="7"/>
    </row>
    <row r="2009" spans="8:8" x14ac:dyDescent="0.2">
      <c r="H2009" s="7"/>
    </row>
    <row r="2010" spans="8:8" x14ac:dyDescent="0.2">
      <c r="H2010" s="7"/>
    </row>
    <row r="2011" spans="8:8" x14ac:dyDescent="0.2">
      <c r="H2011" s="7"/>
    </row>
    <row r="2012" spans="8:8" x14ac:dyDescent="0.2">
      <c r="H2012" s="7"/>
    </row>
    <row r="2013" spans="8:8" x14ac:dyDescent="0.2">
      <c r="H2013" s="7"/>
    </row>
    <row r="2014" spans="8:8" x14ac:dyDescent="0.2">
      <c r="H2014" s="7"/>
    </row>
    <row r="2015" spans="8:8" x14ac:dyDescent="0.2">
      <c r="H2015" s="7"/>
    </row>
    <row r="2016" spans="8:8" x14ac:dyDescent="0.2">
      <c r="H2016" s="7"/>
    </row>
    <row r="2017" spans="8:8" x14ac:dyDescent="0.2">
      <c r="H2017" s="7"/>
    </row>
    <row r="2018" spans="8:8" x14ac:dyDescent="0.2">
      <c r="H2018" s="7"/>
    </row>
    <row r="2019" spans="8:8" x14ac:dyDescent="0.2">
      <c r="H2019" s="7"/>
    </row>
    <row r="2020" spans="8:8" x14ac:dyDescent="0.2">
      <c r="H2020" s="7"/>
    </row>
    <row r="2021" spans="8:8" x14ac:dyDescent="0.2">
      <c r="H2021" s="7"/>
    </row>
    <row r="2022" spans="8:8" x14ac:dyDescent="0.2">
      <c r="H2022" s="7"/>
    </row>
    <row r="2023" spans="8:8" x14ac:dyDescent="0.2">
      <c r="H2023" s="7"/>
    </row>
    <row r="2024" spans="8:8" x14ac:dyDescent="0.2">
      <c r="H2024" s="7"/>
    </row>
    <row r="2025" spans="8:8" x14ac:dyDescent="0.2">
      <c r="H2025" s="7"/>
    </row>
    <row r="2026" spans="8:8" x14ac:dyDescent="0.2">
      <c r="H2026" s="7"/>
    </row>
    <row r="2027" spans="8:8" x14ac:dyDescent="0.2">
      <c r="H2027" s="7"/>
    </row>
    <row r="2028" spans="8:8" x14ac:dyDescent="0.2">
      <c r="H2028" s="7"/>
    </row>
    <row r="2029" spans="8:8" x14ac:dyDescent="0.2">
      <c r="H2029" s="7"/>
    </row>
    <row r="2030" spans="8:8" x14ac:dyDescent="0.2">
      <c r="H2030" s="7"/>
    </row>
    <row r="2031" spans="8:8" x14ac:dyDescent="0.2">
      <c r="H2031" s="7"/>
    </row>
    <row r="2032" spans="8:8" x14ac:dyDescent="0.2">
      <c r="H2032" s="7"/>
    </row>
    <row r="2033" spans="8:8" x14ac:dyDescent="0.2">
      <c r="H2033" s="7"/>
    </row>
    <row r="2034" spans="8:8" x14ac:dyDescent="0.2">
      <c r="H2034" s="7"/>
    </row>
    <row r="2035" spans="8:8" x14ac:dyDescent="0.2">
      <c r="H2035" s="7"/>
    </row>
    <row r="2036" spans="8:8" x14ac:dyDescent="0.2">
      <c r="H2036" s="7"/>
    </row>
    <row r="2037" spans="8:8" x14ac:dyDescent="0.2">
      <c r="H2037" s="7"/>
    </row>
    <row r="2038" spans="8:8" x14ac:dyDescent="0.2">
      <c r="H2038" s="7"/>
    </row>
    <row r="2039" spans="8:8" x14ac:dyDescent="0.2">
      <c r="H2039" s="7"/>
    </row>
    <row r="2040" spans="8:8" x14ac:dyDescent="0.2">
      <c r="H2040" s="7"/>
    </row>
    <row r="2041" spans="8:8" x14ac:dyDescent="0.2">
      <c r="H2041" s="7"/>
    </row>
    <row r="2042" spans="8:8" x14ac:dyDescent="0.2">
      <c r="H2042" s="7"/>
    </row>
    <row r="2043" spans="8:8" x14ac:dyDescent="0.2">
      <c r="H2043" s="7"/>
    </row>
    <row r="2044" spans="8:8" x14ac:dyDescent="0.2">
      <c r="H2044" s="7"/>
    </row>
    <row r="2045" spans="8:8" x14ac:dyDescent="0.2">
      <c r="H2045" s="7"/>
    </row>
    <row r="2046" spans="8:8" x14ac:dyDescent="0.2">
      <c r="H2046" s="7"/>
    </row>
    <row r="2047" spans="8:8" x14ac:dyDescent="0.2">
      <c r="H2047" s="7"/>
    </row>
    <row r="2048" spans="8:8" x14ac:dyDescent="0.2">
      <c r="H2048" s="7"/>
    </row>
    <row r="2049" spans="8:8" x14ac:dyDescent="0.2">
      <c r="H2049" s="7"/>
    </row>
    <row r="2050" spans="8:8" x14ac:dyDescent="0.2">
      <c r="H2050" s="7"/>
    </row>
    <row r="2051" spans="8:8" x14ac:dyDescent="0.2">
      <c r="H2051" s="7"/>
    </row>
    <row r="2052" spans="8:8" x14ac:dyDescent="0.2">
      <c r="H2052" s="7"/>
    </row>
    <row r="2053" spans="8:8" x14ac:dyDescent="0.2">
      <c r="H2053" s="7"/>
    </row>
    <row r="2054" spans="8:8" x14ac:dyDescent="0.2">
      <c r="H2054" s="7"/>
    </row>
    <row r="2055" spans="8:8" x14ac:dyDescent="0.2">
      <c r="H2055" s="7"/>
    </row>
    <row r="2056" spans="8:8" x14ac:dyDescent="0.2">
      <c r="H2056" s="7"/>
    </row>
    <row r="2057" spans="8:8" x14ac:dyDescent="0.2">
      <c r="H2057" s="7"/>
    </row>
    <row r="2058" spans="8:8" x14ac:dyDescent="0.2">
      <c r="H2058" s="7"/>
    </row>
    <row r="2059" spans="8:8" x14ac:dyDescent="0.2">
      <c r="H2059" s="7"/>
    </row>
    <row r="2060" spans="8:8" x14ac:dyDescent="0.2">
      <c r="H2060" s="7"/>
    </row>
    <row r="2061" spans="8:8" x14ac:dyDescent="0.2">
      <c r="H2061" s="7"/>
    </row>
    <row r="2062" spans="8:8" x14ac:dyDescent="0.2">
      <c r="H2062" s="7"/>
    </row>
    <row r="2063" spans="8:8" x14ac:dyDescent="0.2">
      <c r="H2063" s="7"/>
    </row>
    <row r="2064" spans="8:8" x14ac:dyDescent="0.2">
      <c r="H2064" s="7"/>
    </row>
    <row r="2065" spans="8:8" x14ac:dyDescent="0.2">
      <c r="H2065" s="7"/>
    </row>
    <row r="2066" spans="8:8" x14ac:dyDescent="0.2">
      <c r="H2066" s="7"/>
    </row>
    <row r="2067" spans="8:8" x14ac:dyDescent="0.2">
      <c r="H2067" s="7"/>
    </row>
    <row r="2068" spans="8:8" x14ac:dyDescent="0.2">
      <c r="H2068" s="7"/>
    </row>
    <row r="2069" spans="8:8" x14ac:dyDescent="0.2">
      <c r="H2069" s="7"/>
    </row>
    <row r="2070" spans="8:8" x14ac:dyDescent="0.2">
      <c r="H2070" s="7"/>
    </row>
    <row r="2071" spans="8:8" x14ac:dyDescent="0.2">
      <c r="H2071" s="7"/>
    </row>
    <row r="2072" spans="8:8" x14ac:dyDescent="0.2">
      <c r="H2072" s="7"/>
    </row>
    <row r="2073" spans="8:8" x14ac:dyDescent="0.2">
      <c r="H2073" s="7"/>
    </row>
    <row r="2074" spans="8:8" x14ac:dyDescent="0.2">
      <c r="H2074" s="7"/>
    </row>
    <row r="2075" spans="8:8" x14ac:dyDescent="0.2">
      <c r="H2075" s="7"/>
    </row>
    <row r="2076" spans="8:8" x14ac:dyDescent="0.2">
      <c r="H2076" s="7"/>
    </row>
    <row r="2077" spans="8:8" x14ac:dyDescent="0.2">
      <c r="H2077" s="7"/>
    </row>
    <row r="2078" spans="8:8" x14ac:dyDescent="0.2">
      <c r="H2078" s="7"/>
    </row>
    <row r="2079" spans="8:8" x14ac:dyDescent="0.2">
      <c r="H2079" s="7"/>
    </row>
    <row r="2080" spans="8:8" x14ac:dyDescent="0.2">
      <c r="H2080" s="7"/>
    </row>
    <row r="2081" spans="8:8" x14ac:dyDescent="0.2">
      <c r="H2081" s="7"/>
    </row>
    <row r="2082" spans="8:8" x14ac:dyDescent="0.2">
      <c r="H2082" s="7"/>
    </row>
    <row r="2083" spans="8:8" x14ac:dyDescent="0.2">
      <c r="H2083" s="7"/>
    </row>
    <row r="2084" spans="8:8" x14ac:dyDescent="0.2">
      <c r="H2084" s="7"/>
    </row>
    <row r="2085" spans="8:8" x14ac:dyDescent="0.2">
      <c r="H2085" s="7"/>
    </row>
    <row r="2086" spans="8:8" x14ac:dyDescent="0.2">
      <c r="H2086" s="7"/>
    </row>
    <row r="2087" spans="8:8" x14ac:dyDescent="0.2">
      <c r="H2087" s="7"/>
    </row>
    <row r="2088" spans="8:8" x14ac:dyDescent="0.2">
      <c r="H2088" s="7"/>
    </row>
    <row r="2089" spans="8:8" x14ac:dyDescent="0.2">
      <c r="H2089" s="7"/>
    </row>
    <row r="2090" spans="8:8" x14ac:dyDescent="0.2">
      <c r="H2090" s="7"/>
    </row>
    <row r="2091" spans="8:8" x14ac:dyDescent="0.2">
      <c r="H2091" s="7"/>
    </row>
    <row r="2092" spans="8:8" x14ac:dyDescent="0.2">
      <c r="H2092" s="7"/>
    </row>
    <row r="2093" spans="8:8" x14ac:dyDescent="0.2">
      <c r="H2093" s="7"/>
    </row>
    <row r="2094" spans="8:8" x14ac:dyDescent="0.2">
      <c r="H2094" s="7"/>
    </row>
    <row r="2095" spans="8:8" x14ac:dyDescent="0.2">
      <c r="H2095" s="7"/>
    </row>
    <row r="2096" spans="8:8" x14ac:dyDescent="0.2">
      <c r="H2096" s="7"/>
    </row>
    <row r="2097" spans="8:8" x14ac:dyDescent="0.2">
      <c r="H2097" s="7"/>
    </row>
    <row r="2098" spans="8:8" x14ac:dyDescent="0.2">
      <c r="H2098" s="7"/>
    </row>
    <row r="2099" spans="8:8" x14ac:dyDescent="0.2">
      <c r="H2099" s="7"/>
    </row>
    <row r="2100" spans="8:8" x14ac:dyDescent="0.2">
      <c r="H2100" s="7"/>
    </row>
    <row r="2101" spans="8:8" x14ac:dyDescent="0.2">
      <c r="H2101" s="7"/>
    </row>
    <row r="2102" spans="8:8" x14ac:dyDescent="0.2">
      <c r="H2102" s="7"/>
    </row>
    <row r="2103" spans="8:8" x14ac:dyDescent="0.2">
      <c r="H2103" s="7"/>
    </row>
    <row r="2104" spans="8:8" x14ac:dyDescent="0.2">
      <c r="H2104" s="7"/>
    </row>
    <row r="2105" spans="8:8" x14ac:dyDescent="0.2">
      <c r="H2105" s="7"/>
    </row>
    <row r="2106" spans="8:8" x14ac:dyDescent="0.2">
      <c r="H2106" s="7"/>
    </row>
    <row r="2107" spans="8:8" x14ac:dyDescent="0.2">
      <c r="H2107" s="7"/>
    </row>
    <row r="2108" spans="8:8" x14ac:dyDescent="0.2">
      <c r="H2108" s="7"/>
    </row>
    <row r="2109" spans="8:8" x14ac:dyDescent="0.2">
      <c r="H2109" s="7"/>
    </row>
    <row r="2110" spans="8:8" x14ac:dyDescent="0.2">
      <c r="H2110" s="7"/>
    </row>
    <row r="2111" spans="8:8" x14ac:dyDescent="0.2">
      <c r="H2111" s="7"/>
    </row>
    <row r="2112" spans="8:8" x14ac:dyDescent="0.2">
      <c r="H2112" s="7"/>
    </row>
    <row r="2113" spans="8:8" x14ac:dyDescent="0.2">
      <c r="H2113" s="7"/>
    </row>
    <row r="2114" spans="8:8" x14ac:dyDescent="0.2">
      <c r="H2114" s="7"/>
    </row>
    <row r="2115" spans="8:8" x14ac:dyDescent="0.2">
      <c r="H2115" s="7"/>
    </row>
    <row r="2116" spans="8:8" x14ac:dyDescent="0.2">
      <c r="H2116" s="7"/>
    </row>
    <row r="2117" spans="8:8" x14ac:dyDescent="0.2">
      <c r="H2117" s="7"/>
    </row>
    <row r="2118" spans="8:8" x14ac:dyDescent="0.2">
      <c r="H2118" s="7"/>
    </row>
    <row r="2119" spans="8:8" x14ac:dyDescent="0.2">
      <c r="H2119" s="7"/>
    </row>
    <row r="2120" spans="8:8" x14ac:dyDescent="0.2">
      <c r="H2120" s="7"/>
    </row>
    <row r="2121" spans="8:8" x14ac:dyDescent="0.2">
      <c r="H2121" s="7"/>
    </row>
    <row r="2122" spans="8:8" x14ac:dyDescent="0.2">
      <c r="H2122" s="7"/>
    </row>
    <row r="2123" spans="8:8" x14ac:dyDescent="0.2">
      <c r="H2123" s="7"/>
    </row>
    <row r="2124" spans="8:8" x14ac:dyDescent="0.2">
      <c r="H2124" s="7"/>
    </row>
    <row r="2125" spans="8:8" x14ac:dyDescent="0.2">
      <c r="H2125" s="7"/>
    </row>
    <row r="2126" spans="8:8" x14ac:dyDescent="0.2">
      <c r="H2126" s="7"/>
    </row>
    <row r="2127" spans="8:8" x14ac:dyDescent="0.2">
      <c r="H2127" s="7"/>
    </row>
    <row r="2128" spans="8:8" x14ac:dyDescent="0.2">
      <c r="H2128" s="7"/>
    </row>
    <row r="2129" spans="8:8" x14ac:dyDescent="0.2">
      <c r="H2129" s="7"/>
    </row>
    <row r="2130" spans="8:8" x14ac:dyDescent="0.2">
      <c r="H2130" s="7"/>
    </row>
    <row r="2131" spans="8:8" x14ac:dyDescent="0.2">
      <c r="H2131" s="7"/>
    </row>
    <row r="2132" spans="8:8" x14ac:dyDescent="0.2">
      <c r="H2132" s="7"/>
    </row>
    <row r="2133" spans="8:8" x14ac:dyDescent="0.2">
      <c r="H2133" s="7"/>
    </row>
    <row r="2134" spans="8:8" x14ac:dyDescent="0.2">
      <c r="H2134" s="7"/>
    </row>
    <row r="2135" spans="8:8" x14ac:dyDescent="0.2">
      <c r="H2135" s="7"/>
    </row>
    <row r="2136" spans="8:8" x14ac:dyDescent="0.2">
      <c r="H2136" s="7"/>
    </row>
    <row r="2137" spans="8:8" x14ac:dyDescent="0.2">
      <c r="H2137" s="7"/>
    </row>
    <row r="2138" spans="8:8" x14ac:dyDescent="0.2">
      <c r="H2138" s="7"/>
    </row>
    <row r="2139" spans="8:8" x14ac:dyDescent="0.2">
      <c r="H2139" s="7"/>
    </row>
    <row r="2140" spans="8:8" x14ac:dyDescent="0.2">
      <c r="H2140" s="7"/>
    </row>
    <row r="2141" spans="8:8" x14ac:dyDescent="0.2">
      <c r="H2141" s="7"/>
    </row>
    <row r="2142" spans="8:8" x14ac:dyDescent="0.2">
      <c r="H2142" s="7"/>
    </row>
    <row r="2143" spans="8:8" x14ac:dyDescent="0.2">
      <c r="H2143" s="7"/>
    </row>
    <row r="2144" spans="8:8" x14ac:dyDescent="0.2">
      <c r="H2144" s="7"/>
    </row>
    <row r="2145" spans="8:8" x14ac:dyDescent="0.2">
      <c r="H2145" s="7"/>
    </row>
    <row r="2146" spans="8:8" x14ac:dyDescent="0.2">
      <c r="H2146" s="7"/>
    </row>
    <row r="2147" spans="8:8" x14ac:dyDescent="0.2">
      <c r="H2147" s="7"/>
    </row>
    <row r="2148" spans="8:8" x14ac:dyDescent="0.2">
      <c r="H2148" s="7"/>
    </row>
    <row r="2149" spans="8:8" x14ac:dyDescent="0.2">
      <c r="H2149" s="7"/>
    </row>
    <row r="2150" spans="8:8" x14ac:dyDescent="0.2">
      <c r="H2150" s="7"/>
    </row>
    <row r="2151" spans="8:8" x14ac:dyDescent="0.2">
      <c r="H2151" s="7"/>
    </row>
    <row r="2152" spans="8:8" x14ac:dyDescent="0.2">
      <c r="H2152" s="7"/>
    </row>
    <row r="2153" spans="8:8" x14ac:dyDescent="0.2">
      <c r="H2153" s="7"/>
    </row>
    <row r="2154" spans="8:8" x14ac:dyDescent="0.2">
      <c r="H2154" s="7"/>
    </row>
    <row r="2155" spans="8:8" x14ac:dyDescent="0.2">
      <c r="H2155" s="7"/>
    </row>
    <row r="2156" spans="8:8" x14ac:dyDescent="0.2">
      <c r="H2156" s="7"/>
    </row>
    <row r="2157" spans="8:8" x14ac:dyDescent="0.2">
      <c r="H2157" s="7"/>
    </row>
    <row r="2158" spans="8:8" x14ac:dyDescent="0.2">
      <c r="H2158" s="7"/>
    </row>
    <row r="2159" spans="8:8" x14ac:dyDescent="0.2">
      <c r="H2159" s="7"/>
    </row>
    <row r="2160" spans="8:8" x14ac:dyDescent="0.2">
      <c r="H2160" s="7"/>
    </row>
    <row r="2161" spans="8:8" x14ac:dyDescent="0.2">
      <c r="H2161" s="7"/>
    </row>
    <row r="2162" spans="8:8" x14ac:dyDescent="0.2">
      <c r="H2162" s="7"/>
    </row>
    <row r="2163" spans="8:8" x14ac:dyDescent="0.2">
      <c r="H2163" s="7"/>
    </row>
    <row r="2164" spans="8:8" x14ac:dyDescent="0.2">
      <c r="H2164" s="7"/>
    </row>
    <row r="2165" spans="8:8" x14ac:dyDescent="0.2">
      <c r="H2165" s="7"/>
    </row>
    <row r="2166" spans="8:8" x14ac:dyDescent="0.2">
      <c r="H2166" s="7"/>
    </row>
    <row r="2167" spans="8:8" x14ac:dyDescent="0.2">
      <c r="H2167" s="7"/>
    </row>
    <row r="2168" spans="8:8" x14ac:dyDescent="0.2">
      <c r="H2168" s="7"/>
    </row>
    <row r="2169" spans="8:8" x14ac:dyDescent="0.2">
      <c r="H2169" s="7"/>
    </row>
    <row r="2170" spans="8:8" x14ac:dyDescent="0.2">
      <c r="H2170" s="7"/>
    </row>
    <row r="2171" spans="8:8" x14ac:dyDescent="0.2">
      <c r="H2171" s="7"/>
    </row>
    <row r="2172" spans="8:8" x14ac:dyDescent="0.2">
      <c r="H2172" s="7"/>
    </row>
    <row r="2173" spans="8:8" x14ac:dyDescent="0.2">
      <c r="H2173" s="7"/>
    </row>
    <row r="2174" spans="8:8" x14ac:dyDescent="0.2">
      <c r="H2174" s="7"/>
    </row>
    <row r="2175" spans="8:8" x14ac:dyDescent="0.2">
      <c r="H2175" s="7"/>
    </row>
    <row r="2176" spans="8:8" x14ac:dyDescent="0.2">
      <c r="H2176" s="7"/>
    </row>
    <row r="2177" spans="8:8" x14ac:dyDescent="0.2">
      <c r="H2177" s="7"/>
    </row>
    <row r="2178" spans="8:8" x14ac:dyDescent="0.2">
      <c r="H2178" s="7"/>
    </row>
    <row r="2179" spans="8:8" x14ac:dyDescent="0.2">
      <c r="H2179" s="7"/>
    </row>
    <row r="2180" spans="8:8" x14ac:dyDescent="0.2">
      <c r="H2180" s="7"/>
    </row>
    <row r="2181" spans="8:8" x14ac:dyDescent="0.2">
      <c r="H2181" s="7"/>
    </row>
    <row r="2182" spans="8:8" x14ac:dyDescent="0.2">
      <c r="H2182" s="7"/>
    </row>
    <row r="2183" spans="8:8" x14ac:dyDescent="0.2">
      <c r="H2183" s="7"/>
    </row>
    <row r="2184" spans="8:8" x14ac:dyDescent="0.2">
      <c r="H2184" s="7"/>
    </row>
    <row r="2185" spans="8:8" x14ac:dyDescent="0.2">
      <c r="H2185" s="7"/>
    </row>
    <row r="2186" spans="8:8" x14ac:dyDescent="0.2">
      <c r="H2186" s="7"/>
    </row>
    <row r="2187" spans="8:8" x14ac:dyDescent="0.2">
      <c r="H2187" s="7"/>
    </row>
    <row r="2188" spans="8:8" x14ac:dyDescent="0.2">
      <c r="H2188" s="7"/>
    </row>
    <row r="2189" spans="8:8" x14ac:dyDescent="0.2">
      <c r="H2189" s="7"/>
    </row>
    <row r="2190" spans="8:8" x14ac:dyDescent="0.2">
      <c r="H2190" s="7"/>
    </row>
    <row r="2191" spans="8:8" x14ac:dyDescent="0.2">
      <c r="H2191" s="7"/>
    </row>
    <row r="2192" spans="8:8" x14ac:dyDescent="0.2">
      <c r="H2192" s="7"/>
    </row>
    <row r="2193" spans="8:8" x14ac:dyDescent="0.2">
      <c r="H2193" s="7"/>
    </row>
    <row r="2194" spans="8:8" x14ac:dyDescent="0.2">
      <c r="H2194" s="7"/>
    </row>
    <row r="2195" spans="8:8" x14ac:dyDescent="0.2">
      <c r="H2195" s="7"/>
    </row>
    <row r="2196" spans="8:8" x14ac:dyDescent="0.2">
      <c r="H2196" s="7"/>
    </row>
    <row r="2197" spans="8:8" x14ac:dyDescent="0.2">
      <c r="H2197" s="7"/>
    </row>
    <row r="2198" spans="8:8" x14ac:dyDescent="0.2">
      <c r="H2198" s="7"/>
    </row>
    <row r="2199" spans="8:8" x14ac:dyDescent="0.2">
      <c r="H2199" s="7"/>
    </row>
    <row r="2200" spans="8:8" x14ac:dyDescent="0.2">
      <c r="H2200" s="7"/>
    </row>
    <row r="2201" spans="8:8" x14ac:dyDescent="0.2">
      <c r="H2201" s="7"/>
    </row>
    <row r="2202" spans="8:8" x14ac:dyDescent="0.2">
      <c r="H2202" s="7"/>
    </row>
    <row r="2203" spans="8:8" x14ac:dyDescent="0.2">
      <c r="H2203" s="7"/>
    </row>
    <row r="2204" spans="8:8" x14ac:dyDescent="0.2">
      <c r="H2204" s="7"/>
    </row>
    <row r="2205" spans="8:8" x14ac:dyDescent="0.2">
      <c r="H2205" s="7"/>
    </row>
    <row r="2206" spans="8:8" x14ac:dyDescent="0.2">
      <c r="H2206" s="7"/>
    </row>
    <row r="2207" spans="8:8" x14ac:dyDescent="0.2">
      <c r="H2207" s="7"/>
    </row>
    <row r="2208" spans="8:8" x14ac:dyDescent="0.2">
      <c r="H2208" s="7"/>
    </row>
    <row r="2209" spans="8:8" x14ac:dyDescent="0.2">
      <c r="H2209" s="7"/>
    </row>
    <row r="2210" spans="8:8" x14ac:dyDescent="0.2">
      <c r="H2210" s="7"/>
    </row>
    <row r="2211" spans="8:8" x14ac:dyDescent="0.2">
      <c r="H2211" s="7"/>
    </row>
    <row r="2212" spans="8:8" x14ac:dyDescent="0.2">
      <c r="H2212" s="7"/>
    </row>
    <row r="2213" spans="8:8" x14ac:dyDescent="0.2">
      <c r="H2213" s="7"/>
    </row>
    <row r="2214" spans="8:8" x14ac:dyDescent="0.2">
      <c r="H2214" s="7"/>
    </row>
    <row r="2215" spans="8:8" x14ac:dyDescent="0.2">
      <c r="H2215" s="7"/>
    </row>
    <row r="2216" spans="8:8" x14ac:dyDescent="0.2">
      <c r="H2216" s="7"/>
    </row>
    <row r="2217" spans="8:8" x14ac:dyDescent="0.2">
      <c r="H2217" s="7"/>
    </row>
    <row r="2218" spans="8:8" x14ac:dyDescent="0.2">
      <c r="H2218" s="7"/>
    </row>
    <row r="2219" spans="8:8" x14ac:dyDescent="0.2">
      <c r="H2219" s="7"/>
    </row>
    <row r="2220" spans="8:8" x14ac:dyDescent="0.2">
      <c r="H2220" s="7"/>
    </row>
    <row r="2221" spans="8:8" x14ac:dyDescent="0.2">
      <c r="H2221" s="7"/>
    </row>
    <row r="2222" spans="8:8" x14ac:dyDescent="0.2">
      <c r="H2222" s="7"/>
    </row>
    <row r="2223" spans="8:8" x14ac:dyDescent="0.2">
      <c r="H2223" s="7"/>
    </row>
    <row r="2224" spans="8:8" x14ac:dyDescent="0.2">
      <c r="H2224" s="7"/>
    </row>
    <row r="2225" spans="8:8" x14ac:dyDescent="0.2">
      <c r="H2225" s="7"/>
    </row>
    <row r="2226" spans="8:8" x14ac:dyDescent="0.2">
      <c r="H2226" s="7"/>
    </row>
    <row r="2227" spans="8:8" x14ac:dyDescent="0.2">
      <c r="H2227" s="7"/>
    </row>
    <row r="2228" spans="8:8" x14ac:dyDescent="0.2">
      <c r="H2228" s="7"/>
    </row>
    <row r="2229" spans="8:8" x14ac:dyDescent="0.2">
      <c r="H2229" s="7"/>
    </row>
    <row r="2230" spans="8:8" x14ac:dyDescent="0.2">
      <c r="H2230" s="7"/>
    </row>
    <row r="2231" spans="8:8" x14ac:dyDescent="0.2">
      <c r="H2231" s="7"/>
    </row>
    <row r="2232" spans="8:8" x14ac:dyDescent="0.2">
      <c r="H2232" s="7"/>
    </row>
    <row r="2233" spans="8:8" x14ac:dyDescent="0.2">
      <c r="H2233" s="7"/>
    </row>
    <row r="2234" spans="8:8" x14ac:dyDescent="0.2">
      <c r="H2234" s="7"/>
    </row>
    <row r="2235" spans="8:8" x14ac:dyDescent="0.2">
      <c r="H2235" s="7"/>
    </row>
    <row r="2236" spans="8:8" x14ac:dyDescent="0.2">
      <c r="H2236" s="7"/>
    </row>
    <row r="2237" spans="8:8" x14ac:dyDescent="0.2">
      <c r="H2237" s="7"/>
    </row>
    <row r="2238" spans="8:8" x14ac:dyDescent="0.2">
      <c r="H2238" s="7"/>
    </row>
    <row r="2239" spans="8:8" x14ac:dyDescent="0.2">
      <c r="H2239" s="7"/>
    </row>
    <row r="2240" spans="8:8" x14ac:dyDescent="0.2">
      <c r="H2240" s="7"/>
    </row>
    <row r="2241" spans="8:8" x14ac:dyDescent="0.2">
      <c r="H2241" s="7"/>
    </row>
    <row r="2242" spans="8:8" x14ac:dyDescent="0.2">
      <c r="H2242" s="7"/>
    </row>
    <row r="2243" spans="8:8" x14ac:dyDescent="0.2">
      <c r="H2243" s="7"/>
    </row>
    <row r="2244" spans="8:8" x14ac:dyDescent="0.2">
      <c r="H2244" s="7"/>
    </row>
    <row r="2245" spans="8:8" x14ac:dyDescent="0.2">
      <c r="H2245" s="7"/>
    </row>
    <row r="2246" spans="8:8" x14ac:dyDescent="0.2">
      <c r="H2246" s="7"/>
    </row>
    <row r="2247" spans="8:8" x14ac:dyDescent="0.2">
      <c r="H2247" s="7"/>
    </row>
    <row r="2248" spans="8:8" x14ac:dyDescent="0.2">
      <c r="H2248" s="7"/>
    </row>
    <row r="2249" spans="8:8" x14ac:dyDescent="0.2">
      <c r="H2249" s="7"/>
    </row>
    <row r="2250" spans="8:8" x14ac:dyDescent="0.2">
      <c r="H2250" s="7"/>
    </row>
    <row r="2251" spans="8:8" x14ac:dyDescent="0.2">
      <c r="H2251" s="7"/>
    </row>
    <row r="2252" spans="8:8" x14ac:dyDescent="0.2">
      <c r="H2252" s="7"/>
    </row>
    <row r="2253" spans="8:8" x14ac:dyDescent="0.2">
      <c r="H2253" s="7"/>
    </row>
    <row r="2254" spans="8:8" x14ac:dyDescent="0.2">
      <c r="H2254" s="7"/>
    </row>
    <row r="2255" spans="8:8" x14ac:dyDescent="0.2">
      <c r="H2255" s="7"/>
    </row>
    <row r="2256" spans="8:8" x14ac:dyDescent="0.2">
      <c r="H2256" s="7"/>
    </row>
    <row r="2257" spans="8:8" x14ac:dyDescent="0.2">
      <c r="H2257" s="7"/>
    </row>
    <row r="2258" spans="8:8" x14ac:dyDescent="0.2">
      <c r="H2258" s="7"/>
    </row>
    <row r="2259" spans="8:8" x14ac:dyDescent="0.2">
      <c r="H2259" s="7"/>
    </row>
    <row r="2260" spans="8:8" x14ac:dyDescent="0.2">
      <c r="H2260" s="7"/>
    </row>
    <row r="2261" spans="8:8" x14ac:dyDescent="0.2">
      <c r="H2261" s="7"/>
    </row>
    <row r="2262" spans="8:8" x14ac:dyDescent="0.2">
      <c r="H2262" s="7"/>
    </row>
    <row r="2263" spans="8:8" x14ac:dyDescent="0.2">
      <c r="H2263" s="7"/>
    </row>
    <row r="2264" spans="8:8" x14ac:dyDescent="0.2">
      <c r="H2264" s="7"/>
    </row>
    <row r="2265" spans="8:8" x14ac:dyDescent="0.2">
      <c r="H2265" s="7"/>
    </row>
    <row r="2266" spans="8:8" x14ac:dyDescent="0.2">
      <c r="H2266" s="7"/>
    </row>
    <row r="2267" spans="8:8" x14ac:dyDescent="0.2">
      <c r="H2267" s="7"/>
    </row>
    <row r="2268" spans="8:8" x14ac:dyDescent="0.2">
      <c r="H2268" s="7"/>
    </row>
    <row r="2269" spans="8:8" x14ac:dyDescent="0.2">
      <c r="H2269" s="7"/>
    </row>
    <row r="2270" spans="8:8" x14ac:dyDescent="0.2">
      <c r="H2270" s="7"/>
    </row>
    <row r="2271" spans="8:8" x14ac:dyDescent="0.2">
      <c r="H2271" s="7"/>
    </row>
    <row r="2272" spans="8:8" x14ac:dyDescent="0.2">
      <c r="H2272" s="7"/>
    </row>
    <row r="2273" spans="8:8" x14ac:dyDescent="0.2">
      <c r="H2273" s="7"/>
    </row>
    <row r="2274" spans="8:8" x14ac:dyDescent="0.2">
      <c r="H2274" s="7"/>
    </row>
    <row r="2275" spans="8:8" x14ac:dyDescent="0.2">
      <c r="H2275" s="7"/>
    </row>
    <row r="2276" spans="8:8" x14ac:dyDescent="0.2">
      <c r="H2276" s="7"/>
    </row>
    <row r="2277" spans="8:8" x14ac:dyDescent="0.2">
      <c r="H2277" s="7"/>
    </row>
    <row r="2278" spans="8:8" x14ac:dyDescent="0.2">
      <c r="H2278" s="7"/>
    </row>
    <row r="2279" spans="8:8" x14ac:dyDescent="0.2">
      <c r="H2279" s="7"/>
    </row>
    <row r="2280" spans="8:8" x14ac:dyDescent="0.2">
      <c r="H2280" s="7"/>
    </row>
    <row r="2281" spans="8:8" x14ac:dyDescent="0.2">
      <c r="H2281" s="7"/>
    </row>
    <row r="2282" spans="8:8" x14ac:dyDescent="0.2">
      <c r="H2282" s="7"/>
    </row>
    <row r="2283" spans="8:8" x14ac:dyDescent="0.2">
      <c r="H2283" s="7"/>
    </row>
    <row r="2284" spans="8:8" x14ac:dyDescent="0.2">
      <c r="H2284" s="7"/>
    </row>
    <row r="2285" spans="8:8" x14ac:dyDescent="0.2">
      <c r="H2285" s="7"/>
    </row>
    <row r="2286" spans="8:8" x14ac:dyDescent="0.2">
      <c r="H2286" s="7"/>
    </row>
    <row r="2287" spans="8:8" x14ac:dyDescent="0.2">
      <c r="H2287" s="7"/>
    </row>
    <row r="2288" spans="8:8" x14ac:dyDescent="0.2">
      <c r="H2288" s="7"/>
    </row>
    <row r="2289" spans="8:8" x14ac:dyDescent="0.2">
      <c r="H2289" s="7"/>
    </row>
    <row r="2290" spans="8:8" x14ac:dyDescent="0.2">
      <c r="H2290" s="7"/>
    </row>
    <row r="2291" spans="8:8" x14ac:dyDescent="0.2">
      <c r="H2291" s="7"/>
    </row>
    <row r="2292" spans="8:8" x14ac:dyDescent="0.2">
      <c r="H2292" s="7"/>
    </row>
    <row r="2293" spans="8:8" x14ac:dyDescent="0.2">
      <c r="H2293" s="7"/>
    </row>
    <row r="2294" spans="8:8" x14ac:dyDescent="0.2">
      <c r="H2294" s="7"/>
    </row>
    <row r="2295" spans="8:8" x14ac:dyDescent="0.2">
      <c r="H2295" s="7"/>
    </row>
    <row r="2296" spans="8:8" x14ac:dyDescent="0.2">
      <c r="H2296" s="7"/>
    </row>
    <row r="2297" spans="8:8" x14ac:dyDescent="0.2">
      <c r="H2297" s="7"/>
    </row>
    <row r="2298" spans="8:8" x14ac:dyDescent="0.2">
      <c r="H2298" s="7"/>
    </row>
    <row r="2299" spans="8:8" x14ac:dyDescent="0.2">
      <c r="H2299" s="7"/>
    </row>
    <row r="2300" spans="8:8" x14ac:dyDescent="0.2">
      <c r="H2300" s="7"/>
    </row>
    <row r="2301" spans="8:8" x14ac:dyDescent="0.2">
      <c r="H2301" s="7"/>
    </row>
    <row r="2302" spans="8:8" x14ac:dyDescent="0.2">
      <c r="H2302" s="7"/>
    </row>
    <row r="2303" spans="8:8" x14ac:dyDescent="0.2">
      <c r="H2303" s="7"/>
    </row>
    <row r="2304" spans="8:8" x14ac:dyDescent="0.2">
      <c r="H2304" s="7"/>
    </row>
    <row r="2305" spans="8:8" x14ac:dyDescent="0.2">
      <c r="H2305" s="7"/>
    </row>
    <row r="2306" spans="8:8" x14ac:dyDescent="0.2">
      <c r="H2306" s="7"/>
    </row>
    <row r="2307" spans="8:8" x14ac:dyDescent="0.2">
      <c r="H2307" s="7"/>
    </row>
    <row r="2308" spans="8:8" x14ac:dyDescent="0.2">
      <c r="H2308" s="7"/>
    </row>
    <row r="2309" spans="8:8" x14ac:dyDescent="0.2">
      <c r="H2309" s="7"/>
    </row>
    <row r="2310" spans="8:8" x14ac:dyDescent="0.2">
      <c r="H2310" s="7"/>
    </row>
    <row r="2311" spans="8:8" x14ac:dyDescent="0.2">
      <c r="H2311" s="7"/>
    </row>
    <row r="2312" spans="8:8" x14ac:dyDescent="0.2">
      <c r="H2312" s="7"/>
    </row>
    <row r="2313" spans="8:8" x14ac:dyDescent="0.2">
      <c r="H2313" s="7"/>
    </row>
    <row r="2314" spans="8:8" x14ac:dyDescent="0.2">
      <c r="H2314" s="7"/>
    </row>
    <row r="2315" spans="8:8" x14ac:dyDescent="0.2">
      <c r="H2315" s="7"/>
    </row>
    <row r="2316" spans="8:8" x14ac:dyDescent="0.2">
      <c r="H2316" s="7"/>
    </row>
    <row r="2317" spans="8:8" x14ac:dyDescent="0.2">
      <c r="H2317" s="7"/>
    </row>
    <row r="2318" spans="8:8" x14ac:dyDescent="0.2">
      <c r="H2318" s="7"/>
    </row>
    <row r="2319" spans="8:8" x14ac:dyDescent="0.2">
      <c r="H2319" s="7"/>
    </row>
    <row r="2320" spans="8:8" x14ac:dyDescent="0.2">
      <c r="H2320" s="7"/>
    </row>
    <row r="2321" spans="8:8" x14ac:dyDescent="0.2">
      <c r="H2321" s="7"/>
    </row>
    <row r="2322" spans="8:8" x14ac:dyDescent="0.2">
      <c r="H2322" s="7"/>
    </row>
    <row r="2323" spans="8:8" x14ac:dyDescent="0.2">
      <c r="H2323" s="7"/>
    </row>
    <row r="2324" spans="8:8" x14ac:dyDescent="0.2">
      <c r="H2324" s="7"/>
    </row>
    <row r="2325" spans="8:8" x14ac:dyDescent="0.2">
      <c r="H2325" s="7"/>
    </row>
    <row r="2326" spans="8:8" x14ac:dyDescent="0.2">
      <c r="H2326" s="7"/>
    </row>
    <row r="2327" spans="8:8" x14ac:dyDescent="0.2">
      <c r="H2327" s="7"/>
    </row>
    <row r="2328" spans="8:8" x14ac:dyDescent="0.2">
      <c r="H2328" s="7"/>
    </row>
    <row r="2329" spans="8:8" x14ac:dyDescent="0.2">
      <c r="H2329" s="7"/>
    </row>
    <row r="2330" spans="8:8" x14ac:dyDescent="0.2">
      <c r="H2330" s="7"/>
    </row>
    <row r="2331" spans="8:8" x14ac:dyDescent="0.2">
      <c r="H2331" s="7"/>
    </row>
    <row r="2332" spans="8:8" x14ac:dyDescent="0.2">
      <c r="H2332" s="7"/>
    </row>
    <row r="2333" spans="8:8" x14ac:dyDescent="0.2">
      <c r="H2333" s="7"/>
    </row>
    <row r="2334" spans="8:8" x14ac:dyDescent="0.2">
      <c r="H2334" s="7"/>
    </row>
    <row r="2335" spans="8:8" x14ac:dyDescent="0.2">
      <c r="H2335" s="7"/>
    </row>
    <row r="2336" spans="8:8" x14ac:dyDescent="0.2">
      <c r="H2336" s="7"/>
    </row>
    <row r="2337" spans="8:8" x14ac:dyDescent="0.2">
      <c r="H2337" s="7"/>
    </row>
    <row r="2338" spans="8:8" x14ac:dyDescent="0.2">
      <c r="H2338" s="7"/>
    </row>
    <row r="2339" spans="8:8" x14ac:dyDescent="0.2">
      <c r="H2339" s="7"/>
    </row>
    <row r="2340" spans="8:8" x14ac:dyDescent="0.2">
      <c r="H2340" s="7"/>
    </row>
    <row r="2341" spans="8:8" x14ac:dyDescent="0.2">
      <c r="H2341" s="7"/>
    </row>
    <row r="2342" spans="8:8" x14ac:dyDescent="0.2">
      <c r="H2342" s="7"/>
    </row>
    <row r="2343" spans="8:8" x14ac:dyDescent="0.2">
      <c r="H2343" s="7"/>
    </row>
    <row r="2344" spans="8:8" x14ac:dyDescent="0.2">
      <c r="H2344" s="7"/>
    </row>
    <row r="2345" spans="8:8" x14ac:dyDescent="0.2">
      <c r="H2345" s="7"/>
    </row>
    <row r="2346" spans="8:8" x14ac:dyDescent="0.2">
      <c r="H2346" s="7"/>
    </row>
    <row r="2347" spans="8:8" x14ac:dyDescent="0.2">
      <c r="H2347" s="7"/>
    </row>
    <row r="2348" spans="8:8" x14ac:dyDescent="0.2">
      <c r="H2348" s="7"/>
    </row>
    <row r="2349" spans="8:8" x14ac:dyDescent="0.2">
      <c r="H2349" s="7"/>
    </row>
    <row r="2350" spans="8:8" x14ac:dyDescent="0.2">
      <c r="H2350" s="7"/>
    </row>
    <row r="2351" spans="8:8" x14ac:dyDescent="0.2">
      <c r="H2351" s="7"/>
    </row>
    <row r="2352" spans="8:8" x14ac:dyDescent="0.2">
      <c r="H2352" s="7"/>
    </row>
    <row r="2353" spans="8:8" x14ac:dyDescent="0.2">
      <c r="H2353" s="7"/>
    </row>
    <row r="2354" spans="8:8" x14ac:dyDescent="0.2">
      <c r="H2354" s="7"/>
    </row>
    <row r="2355" spans="8:8" x14ac:dyDescent="0.2">
      <c r="H2355" s="7"/>
    </row>
    <row r="2356" spans="8:8" x14ac:dyDescent="0.2">
      <c r="H2356" s="7"/>
    </row>
    <row r="2357" spans="8:8" x14ac:dyDescent="0.2">
      <c r="H2357" s="7"/>
    </row>
    <row r="2358" spans="8:8" x14ac:dyDescent="0.2">
      <c r="H2358" s="7"/>
    </row>
    <row r="2359" spans="8:8" x14ac:dyDescent="0.2">
      <c r="H2359" s="7"/>
    </row>
    <row r="2360" spans="8:8" x14ac:dyDescent="0.2">
      <c r="H2360" s="7"/>
    </row>
    <row r="2361" spans="8:8" x14ac:dyDescent="0.2">
      <c r="H2361" s="7"/>
    </row>
    <row r="2362" spans="8:8" x14ac:dyDescent="0.2">
      <c r="H2362" s="7"/>
    </row>
    <row r="2363" spans="8:8" x14ac:dyDescent="0.2">
      <c r="H2363" s="7"/>
    </row>
    <row r="2364" spans="8:8" x14ac:dyDescent="0.2">
      <c r="H2364" s="7"/>
    </row>
    <row r="2365" spans="8:8" x14ac:dyDescent="0.2">
      <c r="H2365" s="7"/>
    </row>
    <row r="2366" spans="8:8" x14ac:dyDescent="0.2">
      <c r="H2366" s="7"/>
    </row>
    <row r="2367" spans="8:8" x14ac:dyDescent="0.2">
      <c r="H2367" s="7"/>
    </row>
    <row r="2368" spans="8:8" x14ac:dyDescent="0.2">
      <c r="H2368" s="7"/>
    </row>
    <row r="2369" spans="8:8" x14ac:dyDescent="0.2">
      <c r="H2369" s="7"/>
    </row>
    <row r="2370" spans="8:8" x14ac:dyDescent="0.2">
      <c r="H2370" s="7"/>
    </row>
    <row r="2371" spans="8:8" x14ac:dyDescent="0.2">
      <c r="H2371" s="7"/>
    </row>
    <row r="2372" spans="8:8" x14ac:dyDescent="0.2">
      <c r="H2372" s="7"/>
    </row>
    <row r="2373" spans="8:8" x14ac:dyDescent="0.2">
      <c r="H2373" s="7"/>
    </row>
    <row r="2374" spans="8:8" x14ac:dyDescent="0.2">
      <c r="H2374" s="7"/>
    </row>
    <row r="2375" spans="8:8" x14ac:dyDescent="0.2">
      <c r="H2375" s="7"/>
    </row>
    <row r="2376" spans="8:8" x14ac:dyDescent="0.2">
      <c r="H2376" s="7"/>
    </row>
    <row r="2377" spans="8:8" x14ac:dyDescent="0.2">
      <c r="H2377" s="7"/>
    </row>
    <row r="2378" spans="8:8" x14ac:dyDescent="0.2">
      <c r="H2378" s="7"/>
    </row>
    <row r="2379" spans="8:8" x14ac:dyDescent="0.2">
      <c r="H2379" s="7"/>
    </row>
    <row r="2380" spans="8:8" x14ac:dyDescent="0.2">
      <c r="H2380" s="7"/>
    </row>
    <row r="2381" spans="8:8" x14ac:dyDescent="0.2">
      <c r="H2381" s="7"/>
    </row>
    <row r="2382" spans="8:8" x14ac:dyDescent="0.2">
      <c r="H2382" s="7"/>
    </row>
    <row r="2383" spans="8:8" x14ac:dyDescent="0.2">
      <c r="H2383" s="7"/>
    </row>
    <row r="2384" spans="8:8" x14ac:dyDescent="0.2">
      <c r="H2384" s="7"/>
    </row>
    <row r="2385" spans="8:8" x14ac:dyDescent="0.2">
      <c r="H2385" s="7"/>
    </row>
    <row r="2386" spans="8:8" x14ac:dyDescent="0.2">
      <c r="H2386" s="7"/>
    </row>
    <row r="2387" spans="8:8" x14ac:dyDescent="0.2">
      <c r="H2387" s="7"/>
    </row>
    <row r="2388" spans="8:8" x14ac:dyDescent="0.2">
      <c r="H2388" s="7"/>
    </row>
    <row r="2389" spans="8:8" x14ac:dyDescent="0.2">
      <c r="H2389" s="7"/>
    </row>
    <row r="2390" spans="8:8" x14ac:dyDescent="0.2">
      <c r="H2390" s="7"/>
    </row>
    <row r="2391" spans="8:8" x14ac:dyDescent="0.2">
      <c r="H2391" s="7"/>
    </row>
    <row r="2392" spans="8:8" x14ac:dyDescent="0.2">
      <c r="H2392" s="7"/>
    </row>
    <row r="2393" spans="8:8" x14ac:dyDescent="0.2">
      <c r="H2393" s="7"/>
    </row>
    <row r="2394" spans="8:8" x14ac:dyDescent="0.2">
      <c r="H2394" s="7"/>
    </row>
    <row r="2395" spans="8:8" x14ac:dyDescent="0.2">
      <c r="H2395" s="7"/>
    </row>
    <row r="2396" spans="8:8" x14ac:dyDescent="0.2">
      <c r="H2396" s="7"/>
    </row>
    <row r="2397" spans="8:8" x14ac:dyDescent="0.2">
      <c r="H2397" s="7"/>
    </row>
    <row r="2398" spans="8:8" x14ac:dyDescent="0.2">
      <c r="H2398" s="7"/>
    </row>
    <row r="2399" spans="8:8" x14ac:dyDescent="0.2">
      <c r="H2399" s="7"/>
    </row>
    <row r="2400" spans="8:8" x14ac:dyDescent="0.2">
      <c r="H2400" s="7"/>
    </row>
    <row r="2401" spans="8:8" x14ac:dyDescent="0.2">
      <c r="H2401" s="7"/>
    </row>
    <row r="2402" spans="8:8" x14ac:dyDescent="0.2">
      <c r="H2402" s="7"/>
    </row>
    <row r="2403" spans="8:8" x14ac:dyDescent="0.2">
      <c r="H2403" s="7"/>
    </row>
    <row r="2404" spans="8:8" x14ac:dyDescent="0.2">
      <c r="H2404" s="7"/>
    </row>
    <row r="2405" spans="8:8" x14ac:dyDescent="0.2">
      <c r="H2405" s="7"/>
    </row>
    <row r="2406" spans="8:8" x14ac:dyDescent="0.2">
      <c r="H2406" s="7"/>
    </row>
    <row r="2407" spans="8:8" x14ac:dyDescent="0.2">
      <c r="H2407" s="7"/>
    </row>
    <row r="2408" spans="8:8" x14ac:dyDescent="0.2">
      <c r="H2408" s="7"/>
    </row>
    <row r="2409" spans="8:8" x14ac:dyDescent="0.2">
      <c r="H2409" s="7"/>
    </row>
    <row r="2410" spans="8:8" x14ac:dyDescent="0.2">
      <c r="H2410" s="7"/>
    </row>
    <row r="2411" spans="8:8" x14ac:dyDescent="0.2">
      <c r="H2411" s="7"/>
    </row>
    <row r="2412" spans="8:8" x14ac:dyDescent="0.2">
      <c r="H2412" s="7"/>
    </row>
    <row r="2413" spans="8:8" x14ac:dyDescent="0.2">
      <c r="H2413" s="7"/>
    </row>
    <row r="2414" spans="8:8" x14ac:dyDescent="0.2">
      <c r="H2414" s="7"/>
    </row>
    <row r="2415" spans="8:8" x14ac:dyDescent="0.2">
      <c r="H2415" s="7"/>
    </row>
    <row r="2416" spans="8:8" x14ac:dyDescent="0.2">
      <c r="H2416" s="7"/>
    </row>
    <row r="2417" spans="8:8" x14ac:dyDescent="0.2">
      <c r="H2417" s="7"/>
    </row>
    <row r="2418" spans="8:8" x14ac:dyDescent="0.2">
      <c r="H2418" s="7"/>
    </row>
    <row r="2419" spans="8:8" x14ac:dyDescent="0.2">
      <c r="H2419" s="7"/>
    </row>
    <row r="2420" spans="8:8" x14ac:dyDescent="0.2">
      <c r="H2420" s="7"/>
    </row>
    <row r="2421" spans="8:8" x14ac:dyDescent="0.2">
      <c r="H2421" s="7"/>
    </row>
    <row r="2422" spans="8:8" x14ac:dyDescent="0.2">
      <c r="H2422" s="7"/>
    </row>
    <row r="2423" spans="8:8" x14ac:dyDescent="0.2">
      <c r="H2423" s="7"/>
    </row>
    <row r="2424" spans="8:8" x14ac:dyDescent="0.2">
      <c r="H2424" s="7"/>
    </row>
    <row r="2425" spans="8:8" x14ac:dyDescent="0.2">
      <c r="H2425" s="7"/>
    </row>
    <row r="2426" spans="8:8" x14ac:dyDescent="0.2">
      <c r="H2426" s="7"/>
    </row>
    <row r="2427" spans="8:8" x14ac:dyDescent="0.2">
      <c r="H2427" s="7"/>
    </row>
    <row r="2428" spans="8:8" x14ac:dyDescent="0.2">
      <c r="H2428" s="7"/>
    </row>
    <row r="2429" spans="8:8" x14ac:dyDescent="0.2">
      <c r="H2429" s="7"/>
    </row>
    <row r="2430" spans="8:8" x14ac:dyDescent="0.2">
      <c r="H2430" s="7"/>
    </row>
    <row r="2431" spans="8:8" x14ac:dyDescent="0.2">
      <c r="H2431" s="7"/>
    </row>
    <row r="2432" spans="8:8" x14ac:dyDescent="0.2">
      <c r="H2432" s="7"/>
    </row>
    <row r="2433" spans="8:8" x14ac:dyDescent="0.2">
      <c r="H2433" s="7"/>
    </row>
    <row r="2434" spans="8:8" x14ac:dyDescent="0.2">
      <c r="H2434" s="7"/>
    </row>
    <row r="2435" spans="8:8" x14ac:dyDescent="0.2">
      <c r="H2435" s="7"/>
    </row>
    <row r="2436" spans="8:8" x14ac:dyDescent="0.2">
      <c r="H2436" s="7"/>
    </row>
    <row r="2437" spans="8:8" x14ac:dyDescent="0.2">
      <c r="H2437" s="7"/>
    </row>
    <row r="2438" spans="8:8" x14ac:dyDescent="0.2">
      <c r="H2438" s="7"/>
    </row>
    <row r="2439" spans="8:8" x14ac:dyDescent="0.2">
      <c r="H2439" s="7"/>
    </row>
    <row r="2440" spans="8:8" x14ac:dyDescent="0.2">
      <c r="H2440" s="7"/>
    </row>
    <row r="2441" spans="8:8" x14ac:dyDescent="0.2">
      <c r="H2441" s="7"/>
    </row>
    <row r="2442" spans="8:8" x14ac:dyDescent="0.2">
      <c r="H2442" s="7"/>
    </row>
    <row r="2443" spans="8:8" x14ac:dyDescent="0.2">
      <c r="H2443" s="7"/>
    </row>
    <row r="2444" spans="8:8" x14ac:dyDescent="0.2">
      <c r="H2444" s="7"/>
    </row>
    <row r="2445" spans="8:8" x14ac:dyDescent="0.2">
      <c r="H2445" s="7"/>
    </row>
    <row r="2446" spans="8:8" x14ac:dyDescent="0.2">
      <c r="H2446" s="7"/>
    </row>
    <row r="2447" spans="8:8" x14ac:dyDescent="0.2">
      <c r="H2447" s="7"/>
    </row>
    <row r="2448" spans="8:8" x14ac:dyDescent="0.2">
      <c r="H2448" s="7"/>
    </row>
    <row r="2449" spans="8:8" x14ac:dyDescent="0.2">
      <c r="H2449" s="7"/>
    </row>
    <row r="2450" spans="8:8" x14ac:dyDescent="0.2">
      <c r="H2450" s="7"/>
    </row>
    <row r="2451" spans="8:8" x14ac:dyDescent="0.2">
      <c r="H2451" s="7"/>
    </row>
    <row r="2452" spans="8:8" x14ac:dyDescent="0.2">
      <c r="H2452" s="7"/>
    </row>
    <row r="2453" spans="8:8" x14ac:dyDescent="0.2">
      <c r="H2453" s="7"/>
    </row>
    <row r="2454" spans="8:8" x14ac:dyDescent="0.2">
      <c r="H2454" s="7"/>
    </row>
    <row r="2455" spans="8:8" x14ac:dyDescent="0.2">
      <c r="H2455" s="7"/>
    </row>
    <row r="2456" spans="8:8" x14ac:dyDescent="0.2">
      <c r="H2456" s="7"/>
    </row>
    <row r="2457" spans="8:8" x14ac:dyDescent="0.2">
      <c r="H2457" s="7"/>
    </row>
    <row r="2458" spans="8:8" x14ac:dyDescent="0.2">
      <c r="H2458" s="7"/>
    </row>
    <row r="2459" spans="8:8" x14ac:dyDescent="0.2">
      <c r="H2459" s="7"/>
    </row>
    <row r="2460" spans="8:8" x14ac:dyDescent="0.2">
      <c r="H2460" s="7"/>
    </row>
    <row r="2461" spans="8:8" x14ac:dyDescent="0.2">
      <c r="H2461" s="7"/>
    </row>
    <row r="2462" spans="8:8" x14ac:dyDescent="0.2">
      <c r="H2462" s="7"/>
    </row>
    <row r="2463" spans="8:8" x14ac:dyDescent="0.2">
      <c r="H2463" s="7"/>
    </row>
    <row r="2464" spans="8:8" x14ac:dyDescent="0.2">
      <c r="H2464" s="7"/>
    </row>
    <row r="2465" spans="8:8" x14ac:dyDescent="0.2">
      <c r="H2465" s="7"/>
    </row>
    <row r="2466" spans="8:8" x14ac:dyDescent="0.2">
      <c r="H2466" s="7"/>
    </row>
    <row r="2467" spans="8:8" x14ac:dyDescent="0.2">
      <c r="H2467" s="7"/>
    </row>
    <row r="2468" spans="8:8" x14ac:dyDescent="0.2">
      <c r="H2468" s="7"/>
    </row>
    <row r="2469" spans="8:8" x14ac:dyDescent="0.2">
      <c r="H2469" s="7"/>
    </row>
    <row r="2470" spans="8:8" x14ac:dyDescent="0.2">
      <c r="H2470" s="7"/>
    </row>
    <row r="2471" spans="8:8" x14ac:dyDescent="0.2">
      <c r="H2471" s="7"/>
    </row>
    <row r="2472" spans="8:8" x14ac:dyDescent="0.2">
      <c r="H2472" s="7"/>
    </row>
    <row r="2473" spans="8:8" x14ac:dyDescent="0.2">
      <c r="H2473" s="7"/>
    </row>
    <row r="2474" spans="8:8" x14ac:dyDescent="0.2">
      <c r="H2474" s="7"/>
    </row>
    <row r="2475" spans="8:8" x14ac:dyDescent="0.2">
      <c r="H2475" s="7"/>
    </row>
    <row r="2476" spans="8:8" x14ac:dyDescent="0.2">
      <c r="H2476" s="7"/>
    </row>
    <row r="2477" spans="8:8" x14ac:dyDescent="0.2">
      <c r="H2477" s="7"/>
    </row>
    <row r="2478" spans="8:8" x14ac:dyDescent="0.2">
      <c r="H2478" s="7"/>
    </row>
    <row r="2479" spans="8:8" x14ac:dyDescent="0.2">
      <c r="H2479" s="7"/>
    </row>
    <row r="2480" spans="8:8" x14ac:dyDescent="0.2">
      <c r="H2480" s="7"/>
    </row>
    <row r="2481" spans="8:8" x14ac:dyDescent="0.2">
      <c r="H2481" s="7"/>
    </row>
    <row r="2482" spans="8:8" x14ac:dyDescent="0.2">
      <c r="H2482" s="7"/>
    </row>
    <row r="2483" spans="8:8" x14ac:dyDescent="0.2">
      <c r="H2483" s="7"/>
    </row>
    <row r="2484" spans="8:8" x14ac:dyDescent="0.2">
      <c r="H2484" s="7"/>
    </row>
    <row r="2485" spans="8:8" x14ac:dyDescent="0.2">
      <c r="H2485" s="7"/>
    </row>
    <row r="2486" spans="8:8" x14ac:dyDescent="0.2">
      <c r="H2486" s="7"/>
    </row>
    <row r="2487" spans="8:8" x14ac:dyDescent="0.2">
      <c r="H2487" s="7"/>
    </row>
    <row r="2488" spans="8:8" x14ac:dyDescent="0.2">
      <c r="H2488" s="7"/>
    </row>
    <row r="2489" spans="8:8" x14ac:dyDescent="0.2">
      <c r="H2489" s="7"/>
    </row>
    <row r="2490" spans="8:8" x14ac:dyDescent="0.2">
      <c r="H2490" s="7"/>
    </row>
    <row r="2491" spans="8:8" x14ac:dyDescent="0.2">
      <c r="H2491" s="7"/>
    </row>
    <row r="2492" spans="8:8" x14ac:dyDescent="0.2">
      <c r="H2492" s="7"/>
    </row>
    <row r="2493" spans="8:8" x14ac:dyDescent="0.2">
      <c r="H2493" s="7"/>
    </row>
    <row r="2494" spans="8:8" x14ac:dyDescent="0.2">
      <c r="H2494" s="7"/>
    </row>
    <row r="2495" spans="8:8" x14ac:dyDescent="0.2">
      <c r="H2495" s="7"/>
    </row>
    <row r="2496" spans="8:8" x14ac:dyDescent="0.2">
      <c r="H2496" s="7"/>
    </row>
    <row r="2497" spans="8:8" x14ac:dyDescent="0.2">
      <c r="H2497" s="7"/>
    </row>
    <row r="2498" spans="8:8" x14ac:dyDescent="0.2">
      <c r="H2498" s="7"/>
    </row>
    <row r="2499" spans="8:8" x14ac:dyDescent="0.2">
      <c r="H2499" s="7"/>
    </row>
    <row r="2500" spans="8:8" x14ac:dyDescent="0.2">
      <c r="H2500" s="7"/>
    </row>
    <row r="2501" spans="8:8" x14ac:dyDescent="0.2">
      <c r="H2501" s="7"/>
    </row>
    <row r="2502" spans="8:8" x14ac:dyDescent="0.2">
      <c r="H2502" s="7"/>
    </row>
    <row r="2503" spans="8:8" x14ac:dyDescent="0.2">
      <c r="H2503" s="7"/>
    </row>
    <row r="2504" spans="8:8" x14ac:dyDescent="0.2">
      <c r="H2504" s="7"/>
    </row>
    <row r="2505" spans="8:8" x14ac:dyDescent="0.2">
      <c r="H2505" s="7"/>
    </row>
    <row r="2506" spans="8:8" x14ac:dyDescent="0.2">
      <c r="H2506" s="7"/>
    </row>
    <row r="2507" spans="8:8" x14ac:dyDescent="0.2">
      <c r="H2507" s="7"/>
    </row>
    <row r="2508" spans="8:8" x14ac:dyDescent="0.2">
      <c r="H2508" s="7"/>
    </row>
    <row r="2509" spans="8:8" x14ac:dyDescent="0.2">
      <c r="H2509" s="7"/>
    </row>
    <row r="2510" spans="8:8" x14ac:dyDescent="0.2">
      <c r="H2510" s="7"/>
    </row>
    <row r="2511" spans="8:8" x14ac:dyDescent="0.2">
      <c r="H2511" s="7"/>
    </row>
    <row r="2512" spans="8:8" x14ac:dyDescent="0.2">
      <c r="H2512" s="7"/>
    </row>
    <row r="2513" spans="8:8" x14ac:dyDescent="0.2">
      <c r="H2513" s="7"/>
    </row>
    <row r="2514" spans="8:8" x14ac:dyDescent="0.2">
      <c r="H2514" s="7"/>
    </row>
    <row r="2515" spans="8:8" x14ac:dyDescent="0.2">
      <c r="H2515" s="7"/>
    </row>
    <row r="2516" spans="8:8" x14ac:dyDescent="0.2">
      <c r="H2516" s="7"/>
    </row>
    <row r="2517" spans="8:8" x14ac:dyDescent="0.2">
      <c r="H2517" s="7"/>
    </row>
    <row r="2518" spans="8:8" x14ac:dyDescent="0.2">
      <c r="H2518" s="7"/>
    </row>
    <row r="2519" spans="8:8" x14ac:dyDescent="0.2">
      <c r="H2519" s="7"/>
    </row>
    <row r="2520" spans="8:8" x14ac:dyDescent="0.2">
      <c r="H2520" s="7"/>
    </row>
    <row r="2521" spans="8:8" x14ac:dyDescent="0.2">
      <c r="H2521" s="7"/>
    </row>
    <row r="2522" spans="8:8" x14ac:dyDescent="0.2">
      <c r="H2522" s="7"/>
    </row>
    <row r="2523" spans="8:8" x14ac:dyDescent="0.2">
      <c r="H2523" s="7"/>
    </row>
    <row r="2524" spans="8:8" x14ac:dyDescent="0.2">
      <c r="H2524" s="7"/>
    </row>
    <row r="2525" spans="8:8" x14ac:dyDescent="0.2">
      <c r="H2525" s="7"/>
    </row>
    <row r="2526" spans="8:8" x14ac:dyDescent="0.2">
      <c r="H2526" s="7"/>
    </row>
    <row r="2527" spans="8:8" x14ac:dyDescent="0.2">
      <c r="H2527" s="7"/>
    </row>
    <row r="2528" spans="8:8" x14ac:dyDescent="0.2">
      <c r="H2528" s="7"/>
    </row>
    <row r="2529" spans="8:8" x14ac:dyDescent="0.2">
      <c r="H2529" s="7"/>
    </row>
    <row r="2530" spans="8:8" x14ac:dyDescent="0.2">
      <c r="H2530" s="7"/>
    </row>
    <row r="2531" spans="8:8" x14ac:dyDescent="0.2">
      <c r="H2531" s="7"/>
    </row>
    <row r="2532" spans="8:8" x14ac:dyDescent="0.2">
      <c r="H2532" s="7"/>
    </row>
    <row r="2533" spans="8:8" x14ac:dyDescent="0.2">
      <c r="H2533" s="7"/>
    </row>
    <row r="2534" spans="8:8" x14ac:dyDescent="0.2">
      <c r="H2534" s="7"/>
    </row>
    <row r="2535" spans="8:8" x14ac:dyDescent="0.2">
      <c r="H2535" s="7"/>
    </row>
    <row r="2536" spans="8:8" x14ac:dyDescent="0.2">
      <c r="H2536" s="7"/>
    </row>
    <row r="2537" spans="8:8" x14ac:dyDescent="0.2">
      <c r="H2537" s="7"/>
    </row>
    <row r="2538" spans="8:8" x14ac:dyDescent="0.2">
      <c r="H2538" s="7"/>
    </row>
    <row r="2539" spans="8:8" x14ac:dyDescent="0.2">
      <c r="H2539" s="7"/>
    </row>
    <row r="2540" spans="8:8" x14ac:dyDescent="0.2">
      <c r="H2540" s="7"/>
    </row>
    <row r="2541" spans="8:8" x14ac:dyDescent="0.2">
      <c r="H2541" s="7"/>
    </row>
    <row r="2542" spans="8:8" x14ac:dyDescent="0.2">
      <c r="H2542" s="7"/>
    </row>
    <row r="2543" spans="8:8" x14ac:dyDescent="0.2">
      <c r="H2543" s="7"/>
    </row>
    <row r="2544" spans="8:8" x14ac:dyDescent="0.2">
      <c r="H2544" s="7"/>
    </row>
    <row r="2545" spans="8:8" x14ac:dyDescent="0.2">
      <c r="H2545" s="7"/>
    </row>
    <row r="2546" spans="8:8" x14ac:dyDescent="0.2">
      <c r="H2546" s="7"/>
    </row>
    <row r="2547" spans="8:8" x14ac:dyDescent="0.2">
      <c r="H2547" s="7"/>
    </row>
    <row r="2548" spans="8:8" x14ac:dyDescent="0.2">
      <c r="H2548" s="7"/>
    </row>
    <row r="2549" spans="8:8" x14ac:dyDescent="0.2">
      <c r="H2549" s="7"/>
    </row>
    <row r="2550" spans="8:8" x14ac:dyDescent="0.2">
      <c r="H2550" s="7"/>
    </row>
    <row r="2551" spans="8:8" x14ac:dyDescent="0.2">
      <c r="H2551" s="7"/>
    </row>
    <row r="2552" spans="8:8" x14ac:dyDescent="0.2">
      <c r="H2552" s="7"/>
    </row>
    <row r="2553" spans="8:8" x14ac:dyDescent="0.2">
      <c r="H2553" s="7"/>
    </row>
    <row r="2554" spans="8:8" x14ac:dyDescent="0.2">
      <c r="H2554" s="7"/>
    </row>
    <row r="2555" spans="8:8" x14ac:dyDescent="0.2">
      <c r="H2555" s="7"/>
    </row>
    <row r="2556" spans="8:8" x14ac:dyDescent="0.2">
      <c r="H2556" s="7"/>
    </row>
    <row r="2557" spans="8:8" x14ac:dyDescent="0.2">
      <c r="H2557" s="7"/>
    </row>
    <row r="2558" spans="8:8" x14ac:dyDescent="0.2">
      <c r="H2558" s="7"/>
    </row>
    <row r="2559" spans="8:8" x14ac:dyDescent="0.2">
      <c r="H2559" s="7"/>
    </row>
    <row r="2560" spans="8:8" x14ac:dyDescent="0.2">
      <c r="H2560" s="7"/>
    </row>
    <row r="2561" spans="8:8" x14ac:dyDescent="0.2">
      <c r="H2561" s="7"/>
    </row>
    <row r="2562" spans="8:8" x14ac:dyDescent="0.2">
      <c r="H2562" s="7"/>
    </row>
    <row r="2563" spans="8:8" x14ac:dyDescent="0.2">
      <c r="H2563" s="7"/>
    </row>
    <row r="2564" spans="8:8" x14ac:dyDescent="0.2">
      <c r="H2564" s="7"/>
    </row>
    <row r="2565" spans="8:8" x14ac:dyDescent="0.2">
      <c r="H2565" s="7"/>
    </row>
    <row r="2566" spans="8:8" x14ac:dyDescent="0.2">
      <c r="H2566" s="7"/>
    </row>
    <row r="2567" spans="8:8" x14ac:dyDescent="0.2">
      <c r="H2567" s="7"/>
    </row>
    <row r="2568" spans="8:8" x14ac:dyDescent="0.2">
      <c r="H2568" s="7"/>
    </row>
    <row r="2569" spans="8:8" x14ac:dyDescent="0.2">
      <c r="H2569" s="7"/>
    </row>
    <row r="2570" spans="8:8" x14ac:dyDescent="0.2">
      <c r="H2570" s="7"/>
    </row>
    <row r="2571" spans="8:8" x14ac:dyDescent="0.2">
      <c r="H2571" s="7"/>
    </row>
    <row r="2572" spans="8:8" x14ac:dyDescent="0.2">
      <c r="H2572" s="7"/>
    </row>
    <row r="2573" spans="8:8" x14ac:dyDescent="0.2">
      <c r="H2573" s="7"/>
    </row>
    <row r="2574" spans="8:8" x14ac:dyDescent="0.2">
      <c r="H2574" s="7"/>
    </row>
    <row r="2575" spans="8:8" x14ac:dyDescent="0.2">
      <c r="H2575" s="7"/>
    </row>
    <row r="2576" spans="8:8" x14ac:dyDescent="0.2">
      <c r="H2576" s="7"/>
    </row>
    <row r="2577" spans="8:8" x14ac:dyDescent="0.2">
      <c r="H2577" s="7"/>
    </row>
    <row r="2578" spans="8:8" x14ac:dyDescent="0.2">
      <c r="H2578" s="7"/>
    </row>
    <row r="2579" spans="8:8" x14ac:dyDescent="0.2">
      <c r="H2579" s="7"/>
    </row>
    <row r="2580" spans="8:8" x14ac:dyDescent="0.2">
      <c r="H2580" s="7"/>
    </row>
    <row r="2581" spans="8:8" x14ac:dyDescent="0.2">
      <c r="H2581" s="7"/>
    </row>
    <row r="2582" spans="8:8" x14ac:dyDescent="0.2">
      <c r="H2582" s="7"/>
    </row>
    <row r="2583" spans="8:8" x14ac:dyDescent="0.2">
      <c r="H2583" s="7"/>
    </row>
    <row r="2584" spans="8:8" x14ac:dyDescent="0.2">
      <c r="H2584" s="7"/>
    </row>
    <row r="2585" spans="8:8" x14ac:dyDescent="0.2">
      <c r="H2585" s="7"/>
    </row>
    <row r="2586" spans="8:8" x14ac:dyDescent="0.2">
      <c r="H2586" s="7"/>
    </row>
    <row r="2587" spans="8:8" x14ac:dyDescent="0.2">
      <c r="H2587" s="7"/>
    </row>
    <row r="2588" spans="8:8" x14ac:dyDescent="0.2">
      <c r="H2588" s="7"/>
    </row>
    <row r="2589" spans="8:8" x14ac:dyDescent="0.2">
      <c r="H2589" s="7"/>
    </row>
    <row r="2590" spans="8:8" x14ac:dyDescent="0.2">
      <c r="H2590" s="7"/>
    </row>
    <row r="2591" spans="8:8" x14ac:dyDescent="0.2">
      <c r="H2591" s="7"/>
    </row>
    <row r="2592" spans="8:8" x14ac:dyDescent="0.2">
      <c r="H2592" s="7"/>
    </row>
    <row r="2593" spans="8:8" x14ac:dyDescent="0.2">
      <c r="H2593" s="7"/>
    </row>
    <row r="2594" spans="8:8" x14ac:dyDescent="0.2">
      <c r="H2594" s="7"/>
    </row>
    <row r="2595" spans="8:8" x14ac:dyDescent="0.2">
      <c r="H2595" s="7"/>
    </row>
    <row r="2596" spans="8:8" x14ac:dyDescent="0.2">
      <c r="H2596" s="7"/>
    </row>
    <row r="2597" spans="8:8" x14ac:dyDescent="0.2">
      <c r="H2597" s="7"/>
    </row>
    <row r="2598" spans="8:8" x14ac:dyDescent="0.2">
      <c r="H2598" s="7"/>
    </row>
    <row r="2599" spans="8:8" x14ac:dyDescent="0.2">
      <c r="H2599" s="7"/>
    </row>
    <row r="2600" spans="8:8" x14ac:dyDescent="0.2">
      <c r="H2600" s="7"/>
    </row>
    <row r="2601" spans="8:8" x14ac:dyDescent="0.2">
      <c r="H2601" s="7"/>
    </row>
    <row r="2602" spans="8:8" x14ac:dyDescent="0.2">
      <c r="H2602" s="7"/>
    </row>
    <row r="2603" spans="8:8" x14ac:dyDescent="0.2">
      <c r="H2603" s="7"/>
    </row>
    <row r="2604" spans="8:8" x14ac:dyDescent="0.2">
      <c r="H2604" s="7"/>
    </row>
    <row r="2605" spans="8:8" x14ac:dyDescent="0.2">
      <c r="H2605" s="7"/>
    </row>
    <row r="2606" spans="8:8" x14ac:dyDescent="0.2">
      <c r="H2606" s="7"/>
    </row>
    <row r="2607" spans="8:8" x14ac:dyDescent="0.2">
      <c r="H2607" s="7"/>
    </row>
    <row r="2608" spans="8:8" x14ac:dyDescent="0.2">
      <c r="H2608" s="7"/>
    </row>
    <row r="2609" spans="8:8" x14ac:dyDescent="0.2">
      <c r="H2609" s="7"/>
    </row>
    <row r="2610" spans="8:8" x14ac:dyDescent="0.2">
      <c r="H2610" s="7"/>
    </row>
    <row r="2611" spans="8:8" x14ac:dyDescent="0.2">
      <c r="H2611" s="7"/>
    </row>
    <row r="2612" spans="8:8" x14ac:dyDescent="0.2">
      <c r="H2612" s="7"/>
    </row>
    <row r="2613" spans="8:8" x14ac:dyDescent="0.2">
      <c r="H2613" s="7"/>
    </row>
    <row r="2614" spans="8:8" x14ac:dyDescent="0.2">
      <c r="H2614" s="7"/>
    </row>
    <row r="2615" spans="8:8" x14ac:dyDescent="0.2">
      <c r="H2615" s="7"/>
    </row>
    <row r="2616" spans="8:8" x14ac:dyDescent="0.2">
      <c r="H2616" s="7"/>
    </row>
    <row r="2617" spans="8:8" x14ac:dyDescent="0.2">
      <c r="H2617" s="7"/>
    </row>
    <row r="2618" spans="8:8" x14ac:dyDescent="0.2">
      <c r="H2618" s="7"/>
    </row>
    <row r="2619" spans="8:8" x14ac:dyDescent="0.2">
      <c r="H2619" s="7"/>
    </row>
    <row r="2620" spans="8:8" x14ac:dyDescent="0.2">
      <c r="H2620" s="7"/>
    </row>
    <row r="2621" spans="8:8" x14ac:dyDescent="0.2">
      <c r="H2621" s="7"/>
    </row>
    <row r="2622" spans="8:8" x14ac:dyDescent="0.2">
      <c r="H2622" s="7"/>
    </row>
    <row r="2623" spans="8:8" x14ac:dyDescent="0.2">
      <c r="H2623" s="7"/>
    </row>
    <row r="2624" spans="8:8" x14ac:dyDescent="0.2">
      <c r="H2624" s="7"/>
    </row>
    <row r="2625" spans="8:8" x14ac:dyDescent="0.2">
      <c r="H2625" s="7"/>
    </row>
    <row r="2626" spans="8:8" x14ac:dyDescent="0.2">
      <c r="H2626" s="7"/>
    </row>
    <row r="2627" spans="8:8" x14ac:dyDescent="0.2">
      <c r="H2627" s="7"/>
    </row>
    <row r="2628" spans="8:8" x14ac:dyDescent="0.2">
      <c r="H2628" s="7"/>
    </row>
    <row r="2629" spans="8:8" x14ac:dyDescent="0.2">
      <c r="H2629" s="7"/>
    </row>
    <row r="2630" spans="8:8" x14ac:dyDescent="0.2">
      <c r="H2630" s="7"/>
    </row>
    <row r="2631" spans="8:8" x14ac:dyDescent="0.2">
      <c r="H2631" s="7"/>
    </row>
    <row r="2632" spans="8:8" x14ac:dyDescent="0.2">
      <c r="H2632" s="7"/>
    </row>
    <row r="2633" spans="8:8" x14ac:dyDescent="0.2">
      <c r="H2633" s="7"/>
    </row>
    <row r="2634" spans="8:8" x14ac:dyDescent="0.2">
      <c r="H2634" s="7"/>
    </row>
    <row r="2635" spans="8:8" x14ac:dyDescent="0.2">
      <c r="H2635" s="7"/>
    </row>
    <row r="2636" spans="8:8" x14ac:dyDescent="0.2">
      <c r="H2636" s="7"/>
    </row>
    <row r="2637" spans="8:8" x14ac:dyDescent="0.2">
      <c r="H2637" s="7"/>
    </row>
    <row r="2638" spans="8:8" x14ac:dyDescent="0.2">
      <c r="H2638" s="7"/>
    </row>
    <row r="2639" spans="8:8" x14ac:dyDescent="0.2">
      <c r="H2639" s="7"/>
    </row>
    <row r="2640" spans="8:8" x14ac:dyDescent="0.2">
      <c r="H2640" s="7"/>
    </row>
    <row r="2641" spans="8:8" x14ac:dyDescent="0.2">
      <c r="H2641" s="7"/>
    </row>
    <row r="2642" spans="8:8" x14ac:dyDescent="0.2">
      <c r="H2642" s="7"/>
    </row>
    <row r="2643" spans="8:8" x14ac:dyDescent="0.2">
      <c r="H2643" s="7"/>
    </row>
    <row r="2644" spans="8:8" x14ac:dyDescent="0.2">
      <c r="H2644" s="7"/>
    </row>
    <row r="2645" spans="8:8" x14ac:dyDescent="0.2">
      <c r="H2645" s="7"/>
    </row>
    <row r="2646" spans="8:8" x14ac:dyDescent="0.2">
      <c r="H2646" s="7"/>
    </row>
    <row r="2647" spans="8:8" x14ac:dyDescent="0.2">
      <c r="H2647" s="7"/>
    </row>
    <row r="2648" spans="8:8" x14ac:dyDescent="0.2">
      <c r="H2648" s="7"/>
    </row>
    <row r="2649" spans="8:8" x14ac:dyDescent="0.2">
      <c r="H2649" s="7"/>
    </row>
    <row r="2650" spans="8:8" x14ac:dyDescent="0.2">
      <c r="H2650" s="7"/>
    </row>
    <row r="2651" spans="8:8" x14ac:dyDescent="0.2">
      <c r="H2651" s="7"/>
    </row>
    <row r="2652" spans="8:8" x14ac:dyDescent="0.2">
      <c r="H2652" s="7"/>
    </row>
    <row r="2653" spans="8:8" x14ac:dyDescent="0.2">
      <c r="H2653" s="7"/>
    </row>
    <row r="2654" spans="8:8" x14ac:dyDescent="0.2">
      <c r="H2654" s="7"/>
    </row>
    <row r="2655" spans="8:8" x14ac:dyDescent="0.2">
      <c r="H2655" s="7"/>
    </row>
    <row r="2656" spans="8:8" x14ac:dyDescent="0.2">
      <c r="H2656" s="7"/>
    </row>
    <row r="2657" spans="8:8" x14ac:dyDescent="0.2">
      <c r="H2657" s="7"/>
    </row>
    <row r="2658" spans="8:8" x14ac:dyDescent="0.2">
      <c r="H2658" s="7"/>
    </row>
    <row r="2659" spans="8:8" x14ac:dyDescent="0.2">
      <c r="H2659" s="7"/>
    </row>
    <row r="2660" spans="8:8" x14ac:dyDescent="0.2">
      <c r="H2660" s="7"/>
    </row>
    <row r="2661" spans="8:8" x14ac:dyDescent="0.2">
      <c r="H2661" s="7"/>
    </row>
    <row r="2662" spans="8:8" x14ac:dyDescent="0.2">
      <c r="H2662" s="7"/>
    </row>
    <row r="2663" spans="8:8" x14ac:dyDescent="0.2">
      <c r="H2663" s="7"/>
    </row>
    <row r="2664" spans="8:8" x14ac:dyDescent="0.2">
      <c r="H2664" s="7"/>
    </row>
    <row r="2665" spans="8:8" x14ac:dyDescent="0.2">
      <c r="H2665" s="7"/>
    </row>
    <row r="2666" spans="8:8" x14ac:dyDescent="0.2">
      <c r="H2666" s="7"/>
    </row>
    <row r="2667" spans="8:8" x14ac:dyDescent="0.2">
      <c r="H2667" s="7"/>
    </row>
    <row r="2668" spans="8:8" x14ac:dyDescent="0.2">
      <c r="H2668" s="7"/>
    </row>
    <row r="2669" spans="8:8" x14ac:dyDescent="0.2">
      <c r="H2669" s="7"/>
    </row>
    <row r="2670" spans="8:8" x14ac:dyDescent="0.2">
      <c r="H2670" s="7"/>
    </row>
    <row r="2671" spans="8:8" x14ac:dyDescent="0.2">
      <c r="H2671" s="7"/>
    </row>
    <row r="2672" spans="8:8" x14ac:dyDescent="0.2">
      <c r="H2672" s="7"/>
    </row>
    <row r="2673" spans="8:8" x14ac:dyDescent="0.2">
      <c r="H2673" s="7"/>
    </row>
    <row r="2674" spans="8:8" x14ac:dyDescent="0.2">
      <c r="H2674" s="7"/>
    </row>
    <row r="2675" spans="8:8" x14ac:dyDescent="0.2">
      <c r="H2675" s="7"/>
    </row>
    <row r="2676" spans="8:8" x14ac:dyDescent="0.2">
      <c r="H2676" s="7"/>
    </row>
    <row r="2677" spans="8:8" x14ac:dyDescent="0.2">
      <c r="H2677" s="7"/>
    </row>
    <row r="2678" spans="8:8" x14ac:dyDescent="0.2">
      <c r="H2678" s="7"/>
    </row>
    <row r="2679" spans="8:8" x14ac:dyDescent="0.2">
      <c r="H2679" s="7"/>
    </row>
    <row r="2680" spans="8:8" x14ac:dyDescent="0.2">
      <c r="H2680" s="7"/>
    </row>
    <row r="2681" spans="8:8" x14ac:dyDescent="0.2">
      <c r="H2681" s="7"/>
    </row>
    <row r="2682" spans="8:8" x14ac:dyDescent="0.2">
      <c r="H2682" s="7"/>
    </row>
    <row r="2683" spans="8:8" x14ac:dyDescent="0.2">
      <c r="H2683" s="7"/>
    </row>
    <row r="2684" spans="8:8" x14ac:dyDescent="0.2">
      <c r="H2684" s="7"/>
    </row>
    <row r="2685" spans="8:8" x14ac:dyDescent="0.2">
      <c r="H2685" s="7"/>
    </row>
    <row r="2686" spans="8:8" x14ac:dyDescent="0.2">
      <c r="H2686" s="7"/>
    </row>
    <row r="2687" spans="8:8" x14ac:dyDescent="0.2">
      <c r="H2687" s="7"/>
    </row>
    <row r="2688" spans="8:8" x14ac:dyDescent="0.2">
      <c r="H2688" s="7"/>
    </row>
    <row r="2689" spans="8:8" x14ac:dyDescent="0.2">
      <c r="H2689" s="7"/>
    </row>
    <row r="2690" spans="8:8" x14ac:dyDescent="0.2">
      <c r="H2690" s="7"/>
    </row>
    <row r="2691" spans="8:8" x14ac:dyDescent="0.2">
      <c r="H2691" s="7"/>
    </row>
    <row r="2692" spans="8:8" x14ac:dyDescent="0.2">
      <c r="H2692" s="7"/>
    </row>
    <row r="2693" spans="8:8" x14ac:dyDescent="0.2">
      <c r="H2693" s="7"/>
    </row>
    <row r="2694" spans="8:8" x14ac:dyDescent="0.2">
      <c r="H2694" s="7"/>
    </row>
    <row r="2695" spans="8:8" x14ac:dyDescent="0.2">
      <c r="H2695" s="7"/>
    </row>
    <row r="2696" spans="8:8" x14ac:dyDescent="0.2">
      <c r="H2696" s="7"/>
    </row>
    <row r="2697" spans="8:8" x14ac:dyDescent="0.2">
      <c r="H2697" s="7"/>
    </row>
    <row r="2698" spans="8:8" x14ac:dyDescent="0.2">
      <c r="H2698" s="7"/>
    </row>
    <row r="2699" spans="8:8" x14ac:dyDescent="0.2">
      <c r="H2699" s="7"/>
    </row>
    <row r="2700" spans="8:8" x14ac:dyDescent="0.2">
      <c r="H2700" s="7"/>
    </row>
    <row r="2701" spans="8:8" x14ac:dyDescent="0.2">
      <c r="H2701" s="7"/>
    </row>
    <row r="2702" spans="8:8" x14ac:dyDescent="0.2">
      <c r="H2702" s="7"/>
    </row>
    <row r="2703" spans="8:8" x14ac:dyDescent="0.2">
      <c r="H2703" s="7"/>
    </row>
    <row r="2704" spans="8:8" x14ac:dyDescent="0.2">
      <c r="H2704" s="7"/>
    </row>
    <row r="2705" spans="8:8" x14ac:dyDescent="0.2">
      <c r="H2705" s="7"/>
    </row>
    <row r="2706" spans="8:8" x14ac:dyDescent="0.2">
      <c r="H2706" s="7"/>
    </row>
    <row r="2707" spans="8:8" x14ac:dyDescent="0.2">
      <c r="H2707" s="7"/>
    </row>
    <row r="2708" spans="8:8" x14ac:dyDescent="0.2">
      <c r="H2708" s="7"/>
    </row>
    <row r="2709" spans="8:8" x14ac:dyDescent="0.2">
      <c r="H2709" s="7"/>
    </row>
    <row r="2710" spans="8:8" x14ac:dyDescent="0.2">
      <c r="H2710" s="7"/>
    </row>
    <row r="2711" spans="8:8" x14ac:dyDescent="0.2">
      <c r="H2711" s="7"/>
    </row>
    <row r="2712" spans="8:8" x14ac:dyDescent="0.2">
      <c r="H2712" s="7"/>
    </row>
    <row r="2713" spans="8:8" x14ac:dyDescent="0.2">
      <c r="H2713" s="7"/>
    </row>
    <row r="2714" spans="8:8" x14ac:dyDescent="0.2">
      <c r="H2714" s="7"/>
    </row>
    <row r="2715" spans="8:8" x14ac:dyDescent="0.2">
      <c r="H2715" s="7"/>
    </row>
    <row r="2716" spans="8:8" x14ac:dyDescent="0.2">
      <c r="H2716" s="7"/>
    </row>
    <row r="2717" spans="8:8" x14ac:dyDescent="0.2">
      <c r="H2717" s="7"/>
    </row>
    <row r="2718" spans="8:8" x14ac:dyDescent="0.2">
      <c r="H2718" s="7"/>
    </row>
    <row r="2719" spans="8:8" x14ac:dyDescent="0.2">
      <c r="H2719" s="7"/>
    </row>
    <row r="2720" spans="8:8" x14ac:dyDescent="0.2">
      <c r="H2720" s="7"/>
    </row>
    <row r="2721" spans="8:8" x14ac:dyDescent="0.2">
      <c r="H2721" s="7"/>
    </row>
    <row r="2722" spans="8:8" x14ac:dyDescent="0.2">
      <c r="H2722" s="7"/>
    </row>
    <row r="2723" spans="8:8" x14ac:dyDescent="0.2">
      <c r="H2723" s="7"/>
    </row>
    <row r="2724" spans="8:8" x14ac:dyDescent="0.2">
      <c r="H2724" s="7"/>
    </row>
    <row r="2725" spans="8:8" x14ac:dyDescent="0.2">
      <c r="H2725" s="7"/>
    </row>
    <row r="2726" spans="8:8" x14ac:dyDescent="0.2">
      <c r="H2726" s="7"/>
    </row>
    <row r="2727" spans="8:8" x14ac:dyDescent="0.2">
      <c r="H2727" s="7"/>
    </row>
    <row r="2728" spans="8:8" x14ac:dyDescent="0.2">
      <c r="H2728" s="7"/>
    </row>
    <row r="2729" spans="8:8" x14ac:dyDescent="0.2">
      <c r="H2729" s="7"/>
    </row>
    <row r="2730" spans="8:8" x14ac:dyDescent="0.2">
      <c r="H2730" s="7"/>
    </row>
    <row r="2731" spans="8:8" x14ac:dyDescent="0.2">
      <c r="H2731" s="7"/>
    </row>
    <row r="2732" spans="8:8" x14ac:dyDescent="0.2">
      <c r="H2732" s="7"/>
    </row>
    <row r="2733" spans="8:8" x14ac:dyDescent="0.2">
      <c r="H2733" s="7"/>
    </row>
    <row r="2734" spans="8:8" x14ac:dyDescent="0.2">
      <c r="H2734" s="7"/>
    </row>
    <row r="2735" spans="8:8" x14ac:dyDescent="0.2">
      <c r="H2735" s="7"/>
    </row>
    <row r="2736" spans="8:8" x14ac:dyDescent="0.2">
      <c r="H2736" s="7"/>
    </row>
    <row r="2737" spans="8:8" x14ac:dyDescent="0.2">
      <c r="H2737" s="7"/>
    </row>
    <row r="2738" spans="8:8" x14ac:dyDescent="0.2">
      <c r="H2738" s="7"/>
    </row>
    <row r="2739" spans="8:8" x14ac:dyDescent="0.2">
      <c r="H2739" s="7"/>
    </row>
    <row r="2740" spans="8:8" x14ac:dyDescent="0.2">
      <c r="H2740" s="7"/>
    </row>
    <row r="2741" spans="8:8" x14ac:dyDescent="0.2">
      <c r="H2741" s="7"/>
    </row>
    <row r="2742" spans="8:8" x14ac:dyDescent="0.2">
      <c r="H2742" s="7"/>
    </row>
    <row r="2743" spans="8:8" x14ac:dyDescent="0.2">
      <c r="H2743" s="7"/>
    </row>
    <row r="2744" spans="8:8" x14ac:dyDescent="0.2">
      <c r="H2744" s="7"/>
    </row>
    <row r="2745" spans="8:8" x14ac:dyDescent="0.2">
      <c r="H2745" s="7"/>
    </row>
    <row r="2746" spans="8:8" x14ac:dyDescent="0.2">
      <c r="H2746" s="7"/>
    </row>
    <row r="2747" spans="8:8" x14ac:dyDescent="0.2">
      <c r="H2747" s="7"/>
    </row>
    <row r="2748" spans="8:8" x14ac:dyDescent="0.2">
      <c r="H2748" s="7"/>
    </row>
    <row r="2749" spans="8:8" x14ac:dyDescent="0.2">
      <c r="H2749" s="7"/>
    </row>
    <row r="2750" spans="8:8" x14ac:dyDescent="0.2">
      <c r="H2750" s="7"/>
    </row>
    <row r="2751" spans="8:8" x14ac:dyDescent="0.2">
      <c r="H2751" s="7"/>
    </row>
    <row r="2752" spans="8:8" x14ac:dyDescent="0.2">
      <c r="H2752" s="7"/>
    </row>
    <row r="2753" spans="8:8" x14ac:dyDescent="0.2">
      <c r="H2753" s="7"/>
    </row>
    <row r="2754" spans="8:8" x14ac:dyDescent="0.2">
      <c r="H2754" s="7"/>
    </row>
    <row r="2755" spans="8:8" x14ac:dyDescent="0.2">
      <c r="H2755" s="7"/>
    </row>
    <row r="2756" spans="8:8" x14ac:dyDescent="0.2">
      <c r="H2756" s="7"/>
    </row>
    <row r="2757" spans="8:8" x14ac:dyDescent="0.2">
      <c r="H2757" s="7"/>
    </row>
    <row r="2758" spans="8:8" x14ac:dyDescent="0.2">
      <c r="H2758" s="7"/>
    </row>
    <row r="2759" spans="8:8" x14ac:dyDescent="0.2">
      <c r="H2759" s="7"/>
    </row>
    <row r="2760" spans="8:8" x14ac:dyDescent="0.2">
      <c r="H2760" s="7"/>
    </row>
    <row r="2761" spans="8:8" x14ac:dyDescent="0.2">
      <c r="H2761" s="7"/>
    </row>
    <row r="2762" spans="8:8" x14ac:dyDescent="0.2">
      <c r="H2762" s="7"/>
    </row>
    <row r="2763" spans="8:8" x14ac:dyDescent="0.2">
      <c r="H2763" s="7"/>
    </row>
    <row r="2764" spans="8:8" x14ac:dyDescent="0.2">
      <c r="H2764" s="7"/>
    </row>
    <row r="2765" spans="8:8" x14ac:dyDescent="0.2">
      <c r="H2765" s="7"/>
    </row>
    <row r="2766" spans="8:8" x14ac:dyDescent="0.2">
      <c r="H2766" s="7"/>
    </row>
    <row r="2767" spans="8:8" x14ac:dyDescent="0.2">
      <c r="H2767" s="7"/>
    </row>
    <row r="2768" spans="8:8" x14ac:dyDescent="0.2">
      <c r="H2768" s="7"/>
    </row>
    <row r="2769" spans="8:8" x14ac:dyDescent="0.2">
      <c r="H2769" s="7"/>
    </row>
    <row r="2770" spans="8:8" x14ac:dyDescent="0.2">
      <c r="H2770" s="7"/>
    </row>
    <row r="2771" spans="8:8" x14ac:dyDescent="0.2">
      <c r="H2771" s="7"/>
    </row>
    <row r="2772" spans="8:8" x14ac:dyDescent="0.2">
      <c r="H2772" s="7"/>
    </row>
    <row r="2773" spans="8:8" x14ac:dyDescent="0.2">
      <c r="H2773" s="7"/>
    </row>
    <row r="2774" spans="8:8" x14ac:dyDescent="0.2">
      <c r="H2774" s="7"/>
    </row>
    <row r="2775" spans="8:8" x14ac:dyDescent="0.2">
      <c r="H2775" s="7"/>
    </row>
    <row r="2776" spans="8:8" x14ac:dyDescent="0.2">
      <c r="H2776" s="7"/>
    </row>
    <row r="2777" spans="8:8" x14ac:dyDescent="0.2">
      <c r="H2777" s="7"/>
    </row>
    <row r="2778" spans="8:8" x14ac:dyDescent="0.2">
      <c r="H2778" s="7"/>
    </row>
    <row r="2779" spans="8:8" x14ac:dyDescent="0.2">
      <c r="H2779" s="7"/>
    </row>
    <row r="2780" spans="8:8" x14ac:dyDescent="0.2">
      <c r="H2780" s="7"/>
    </row>
    <row r="2781" spans="8:8" x14ac:dyDescent="0.2">
      <c r="H2781" s="7"/>
    </row>
    <row r="2782" spans="8:8" x14ac:dyDescent="0.2">
      <c r="H2782" s="7"/>
    </row>
    <row r="2783" spans="8:8" x14ac:dyDescent="0.2">
      <c r="H2783" s="7"/>
    </row>
    <row r="2784" spans="8:8" x14ac:dyDescent="0.2">
      <c r="H2784" s="7"/>
    </row>
    <row r="2785" spans="8:8" x14ac:dyDescent="0.2">
      <c r="H2785" s="7"/>
    </row>
    <row r="2786" spans="8:8" x14ac:dyDescent="0.2">
      <c r="H2786" s="7"/>
    </row>
    <row r="2787" spans="8:8" x14ac:dyDescent="0.2">
      <c r="H2787" s="7"/>
    </row>
    <row r="2788" spans="8:8" x14ac:dyDescent="0.2">
      <c r="H2788" s="7"/>
    </row>
    <row r="2789" spans="8:8" x14ac:dyDescent="0.2">
      <c r="H2789" s="7"/>
    </row>
    <row r="2790" spans="8:8" x14ac:dyDescent="0.2">
      <c r="H2790" s="7"/>
    </row>
    <row r="2791" spans="8:8" x14ac:dyDescent="0.2">
      <c r="H2791" s="7"/>
    </row>
    <row r="2792" spans="8:8" x14ac:dyDescent="0.2">
      <c r="H2792" s="7"/>
    </row>
    <row r="2793" spans="8:8" x14ac:dyDescent="0.2">
      <c r="H2793" s="7"/>
    </row>
    <row r="2794" spans="8:8" x14ac:dyDescent="0.2">
      <c r="H2794" s="7"/>
    </row>
    <row r="2795" spans="8:8" x14ac:dyDescent="0.2">
      <c r="H2795" s="7"/>
    </row>
    <row r="2796" spans="8:8" x14ac:dyDescent="0.2">
      <c r="H2796" s="7"/>
    </row>
    <row r="2797" spans="8:8" x14ac:dyDescent="0.2">
      <c r="H2797" s="7"/>
    </row>
    <row r="2798" spans="8:8" x14ac:dyDescent="0.2">
      <c r="H2798" s="7"/>
    </row>
    <row r="2799" spans="8:8" x14ac:dyDescent="0.2">
      <c r="H2799" s="7"/>
    </row>
    <row r="2800" spans="8:8" x14ac:dyDescent="0.2">
      <c r="H2800" s="7"/>
    </row>
    <row r="2801" spans="8:8" x14ac:dyDescent="0.2">
      <c r="H2801" s="7"/>
    </row>
    <row r="2802" spans="8:8" x14ac:dyDescent="0.2">
      <c r="H2802" s="7"/>
    </row>
    <row r="2803" spans="8:8" x14ac:dyDescent="0.2">
      <c r="H2803" s="7"/>
    </row>
    <row r="2804" spans="8:8" x14ac:dyDescent="0.2">
      <c r="H2804" s="7"/>
    </row>
    <row r="2805" spans="8:8" x14ac:dyDescent="0.2">
      <c r="H2805" s="7"/>
    </row>
    <row r="2806" spans="8:8" x14ac:dyDescent="0.2">
      <c r="H2806" s="7"/>
    </row>
    <row r="2807" spans="8:8" x14ac:dyDescent="0.2">
      <c r="H2807" s="7"/>
    </row>
    <row r="2808" spans="8:8" x14ac:dyDescent="0.2">
      <c r="H2808" s="7"/>
    </row>
    <row r="2809" spans="8:8" x14ac:dyDescent="0.2">
      <c r="H2809" s="7"/>
    </row>
    <row r="2810" spans="8:8" x14ac:dyDescent="0.2">
      <c r="H2810" s="7"/>
    </row>
    <row r="2811" spans="8:8" x14ac:dyDescent="0.2">
      <c r="H2811" s="7"/>
    </row>
    <row r="2812" spans="8:8" x14ac:dyDescent="0.2">
      <c r="H2812" s="7"/>
    </row>
    <row r="2813" spans="8:8" x14ac:dyDescent="0.2">
      <c r="H2813" s="7"/>
    </row>
    <row r="2814" spans="8:8" x14ac:dyDescent="0.2">
      <c r="H2814" s="7"/>
    </row>
    <row r="2815" spans="8:8" x14ac:dyDescent="0.2">
      <c r="H2815" s="7"/>
    </row>
    <row r="2816" spans="8:8" x14ac:dyDescent="0.2">
      <c r="H2816" s="7"/>
    </row>
    <row r="2817" spans="8:8" x14ac:dyDescent="0.2">
      <c r="H2817" s="7"/>
    </row>
    <row r="2818" spans="8:8" x14ac:dyDescent="0.2">
      <c r="H2818" s="7"/>
    </row>
    <row r="2819" spans="8:8" x14ac:dyDescent="0.2">
      <c r="H2819" s="7"/>
    </row>
    <row r="2820" spans="8:8" x14ac:dyDescent="0.2">
      <c r="H2820" s="7"/>
    </row>
    <row r="2821" spans="8:8" x14ac:dyDescent="0.2">
      <c r="H2821" s="7"/>
    </row>
    <row r="2822" spans="8:8" x14ac:dyDescent="0.2">
      <c r="H2822" s="7"/>
    </row>
    <row r="2823" spans="8:8" x14ac:dyDescent="0.2">
      <c r="H2823" s="7"/>
    </row>
    <row r="2824" spans="8:8" x14ac:dyDescent="0.2">
      <c r="H2824" s="7"/>
    </row>
    <row r="2825" spans="8:8" x14ac:dyDescent="0.2">
      <c r="H2825" s="7"/>
    </row>
    <row r="2826" spans="8:8" x14ac:dyDescent="0.2">
      <c r="H2826" s="7"/>
    </row>
    <row r="2827" spans="8:8" x14ac:dyDescent="0.2">
      <c r="H2827" s="7"/>
    </row>
    <row r="2828" spans="8:8" x14ac:dyDescent="0.2">
      <c r="H2828" s="7"/>
    </row>
    <row r="2829" spans="8:8" x14ac:dyDescent="0.2">
      <c r="H2829" s="7"/>
    </row>
    <row r="2830" spans="8:8" x14ac:dyDescent="0.2">
      <c r="H2830" s="7"/>
    </row>
    <row r="2831" spans="8:8" x14ac:dyDescent="0.2">
      <c r="H2831" s="7"/>
    </row>
    <row r="2832" spans="8:8" x14ac:dyDescent="0.2">
      <c r="H2832" s="7"/>
    </row>
    <row r="2833" spans="8:8" x14ac:dyDescent="0.2">
      <c r="H2833" s="7"/>
    </row>
    <row r="2834" spans="8:8" x14ac:dyDescent="0.2">
      <c r="H2834" s="7"/>
    </row>
    <row r="2835" spans="8:8" x14ac:dyDescent="0.2">
      <c r="H2835" s="7"/>
    </row>
    <row r="2836" spans="8:8" x14ac:dyDescent="0.2">
      <c r="H2836" s="7"/>
    </row>
    <row r="2837" spans="8:8" x14ac:dyDescent="0.2">
      <c r="H2837" s="7"/>
    </row>
    <row r="2838" spans="8:8" x14ac:dyDescent="0.2">
      <c r="H2838" s="7"/>
    </row>
    <row r="2839" spans="8:8" x14ac:dyDescent="0.2">
      <c r="H2839" s="7"/>
    </row>
    <row r="2840" spans="8:8" x14ac:dyDescent="0.2">
      <c r="H2840" s="7"/>
    </row>
    <row r="2841" spans="8:8" x14ac:dyDescent="0.2">
      <c r="H2841" s="7"/>
    </row>
    <row r="2842" spans="8:8" x14ac:dyDescent="0.2">
      <c r="H2842" s="7"/>
    </row>
    <row r="2843" spans="8:8" x14ac:dyDescent="0.2">
      <c r="H2843" s="7"/>
    </row>
    <row r="2844" spans="8:8" x14ac:dyDescent="0.2">
      <c r="H2844" s="7"/>
    </row>
    <row r="2845" spans="8:8" x14ac:dyDescent="0.2">
      <c r="H2845" s="7"/>
    </row>
    <row r="2846" spans="8:8" x14ac:dyDescent="0.2">
      <c r="H2846" s="7"/>
    </row>
    <row r="2847" spans="8:8" x14ac:dyDescent="0.2">
      <c r="H2847" s="7"/>
    </row>
    <row r="2848" spans="8:8" x14ac:dyDescent="0.2">
      <c r="H2848" s="7"/>
    </row>
    <row r="2849" spans="8:8" x14ac:dyDescent="0.2">
      <c r="H2849" s="7"/>
    </row>
    <row r="2850" spans="8:8" x14ac:dyDescent="0.2">
      <c r="H2850" s="7"/>
    </row>
    <row r="2851" spans="8:8" x14ac:dyDescent="0.2">
      <c r="H2851" s="7"/>
    </row>
    <row r="2852" spans="8:8" x14ac:dyDescent="0.2">
      <c r="H2852" s="7"/>
    </row>
    <row r="2853" spans="8:8" x14ac:dyDescent="0.2">
      <c r="H2853" s="7"/>
    </row>
    <row r="2854" spans="8:8" x14ac:dyDescent="0.2">
      <c r="H2854" s="7"/>
    </row>
    <row r="2855" spans="8:8" x14ac:dyDescent="0.2">
      <c r="H2855" s="7"/>
    </row>
    <row r="2856" spans="8:8" x14ac:dyDescent="0.2">
      <c r="H2856" s="7"/>
    </row>
    <row r="2857" spans="8:8" x14ac:dyDescent="0.2">
      <c r="H2857" s="7"/>
    </row>
    <row r="2858" spans="8:8" x14ac:dyDescent="0.2">
      <c r="H2858" s="7"/>
    </row>
    <row r="2859" spans="8:8" x14ac:dyDescent="0.2">
      <c r="H2859" s="7"/>
    </row>
    <row r="2860" spans="8:8" x14ac:dyDescent="0.2">
      <c r="H2860" s="7"/>
    </row>
    <row r="2861" spans="8:8" x14ac:dyDescent="0.2">
      <c r="H2861" s="7"/>
    </row>
  </sheetData>
  <sheetProtection sheet="1" scenarios="1" selectLockedCells="1" selectUnlockedCells="1"/>
  <mergeCells count="2">
    <mergeCell ref="F1:I3"/>
    <mergeCell ref="A1:D3"/>
  </mergeCells>
  <pageMargins left="0.7" right="0.7" top="0.75" bottom="0.75" header="0.3" footer="0.3"/>
  <drawing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9848B-F4FD-864F-9CF9-6E286E25CCC5}">
  <sheetPr codeName="Sheet21">
    <tabColor rgb="FFB7EFED"/>
  </sheetPr>
  <dimension ref="A1:U4432"/>
  <sheetViews>
    <sheetView workbookViewId="0">
      <selection activeCell="F1" sqref="F1:I16"/>
    </sheetView>
  </sheetViews>
  <sheetFormatPr baseColWidth="10" defaultColWidth="11" defaultRowHeight="16" x14ac:dyDescent="0.2"/>
  <cols>
    <col min="1" max="1" width="10.83203125" style="2"/>
    <col min="2" max="2" width="16.83203125" style="2" bestFit="1" customWidth="1"/>
    <col min="3" max="3" width="12.33203125" style="2" bestFit="1" customWidth="1"/>
    <col min="4" max="4" width="8.5" customWidth="1"/>
    <col min="5" max="5" width="9.6640625" customWidth="1"/>
    <col min="6" max="6" width="16.83203125" bestFit="1" customWidth="1"/>
    <col min="7" max="7" width="16.5" customWidth="1"/>
    <col min="8" max="8" width="20.5" customWidth="1"/>
    <col min="9" max="9" width="12.1640625" bestFit="1" customWidth="1"/>
    <col min="10" max="10" width="17.33203125" customWidth="1"/>
    <col min="11" max="11" width="22.5" bestFit="1" customWidth="1"/>
    <col min="12" max="12" width="14.1640625" bestFit="1" customWidth="1"/>
    <col min="13" max="13" width="18.33203125" bestFit="1" customWidth="1"/>
    <col min="14" max="14" width="12" bestFit="1" customWidth="1"/>
    <col min="16" max="16" width="16.83203125" bestFit="1" customWidth="1"/>
    <col min="17" max="17" width="14.6640625" bestFit="1" customWidth="1"/>
    <col min="18" max="18" width="18.33203125" bestFit="1" customWidth="1"/>
    <col min="19" max="19" width="12.5" bestFit="1" customWidth="1"/>
    <col min="20" max="20" width="20.5" customWidth="1"/>
    <col min="21" max="21" width="14.83203125" customWidth="1"/>
  </cols>
  <sheetData>
    <row r="1" spans="1:19" x14ac:dyDescent="0.2">
      <c r="A1" s="118" t="s">
        <v>351</v>
      </c>
      <c r="B1" s="118"/>
      <c r="C1" s="118"/>
      <c r="D1" s="30"/>
      <c r="F1" s="114" t="s">
        <v>410</v>
      </c>
      <c r="G1" s="114"/>
      <c r="H1" s="114"/>
      <c r="I1" s="114"/>
      <c r="K1" s="114" t="s">
        <v>424</v>
      </c>
      <c r="L1" s="114"/>
      <c r="M1" s="114"/>
      <c r="N1" s="114"/>
      <c r="P1" s="114" t="s">
        <v>428</v>
      </c>
      <c r="Q1" s="114"/>
      <c r="R1" s="114"/>
      <c r="S1" s="114"/>
    </row>
    <row r="2" spans="1:19" x14ac:dyDescent="0.2">
      <c r="A2" s="118"/>
      <c r="B2" s="118"/>
      <c r="C2" s="118"/>
      <c r="D2" s="30"/>
      <c r="F2" s="114"/>
      <c r="G2" s="114"/>
      <c r="H2" s="114"/>
      <c r="I2" s="114"/>
      <c r="K2" s="114"/>
      <c r="L2" s="114"/>
      <c r="M2" s="114"/>
      <c r="N2" s="114"/>
      <c r="P2" s="114"/>
      <c r="Q2" s="114"/>
      <c r="R2" s="114"/>
      <c r="S2" s="114"/>
    </row>
    <row r="3" spans="1:19" x14ac:dyDescent="0.2">
      <c r="A3" s="118"/>
      <c r="B3" s="118"/>
      <c r="C3" s="118"/>
      <c r="D3" s="30"/>
      <c r="F3" s="114"/>
      <c r="G3" s="114"/>
      <c r="H3" s="114"/>
      <c r="I3" s="114"/>
      <c r="K3" s="114"/>
      <c r="L3" s="114"/>
      <c r="M3" s="114"/>
      <c r="N3" s="114"/>
      <c r="P3" s="114"/>
      <c r="Q3" s="114"/>
      <c r="R3" s="114"/>
      <c r="S3" s="114"/>
    </row>
    <row r="4" spans="1:19" x14ac:dyDescent="0.2">
      <c r="A4" s="30"/>
      <c r="B4" s="30"/>
      <c r="C4" s="30"/>
      <c r="D4" s="30"/>
    </row>
    <row r="5" spans="1:19" x14ac:dyDescent="0.2">
      <c r="A5" s="32" t="s">
        <v>350</v>
      </c>
      <c r="B5" s="32" t="s">
        <v>343</v>
      </c>
      <c r="C5" s="32" t="s">
        <v>344</v>
      </c>
      <c r="D5" s="32" t="s">
        <v>404</v>
      </c>
    </row>
    <row r="6" spans="1:19" x14ac:dyDescent="0.2">
      <c r="A6" s="31" t="s">
        <v>46</v>
      </c>
      <c r="B6" s="31" t="s">
        <v>265</v>
      </c>
      <c r="C6" s="31" t="s">
        <v>262</v>
      </c>
      <c r="D6" s="31" t="s">
        <v>331</v>
      </c>
    </row>
    <row r="7" spans="1:19" x14ac:dyDescent="0.2">
      <c r="A7" s="50" t="s">
        <v>43</v>
      </c>
      <c r="B7" s="50" t="s">
        <v>265</v>
      </c>
      <c r="C7" s="50" t="s">
        <v>262</v>
      </c>
      <c r="D7" s="31" t="s">
        <v>331</v>
      </c>
    </row>
    <row r="8" spans="1:19" x14ac:dyDescent="0.2">
      <c r="A8" s="70" t="s">
        <v>44</v>
      </c>
      <c r="B8" s="70" t="s">
        <v>265</v>
      </c>
      <c r="C8" s="70" t="s">
        <v>262</v>
      </c>
      <c r="D8" s="31" t="s">
        <v>331</v>
      </c>
    </row>
    <row r="9" spans="1:19" x14ac:dyDescent="0.2">
      <c r="D9" s="2"/>
    </row>
    <row r="18" spans="6:19" ht="17" thickBot="1" x14ac:dyDescent="0.25"/>
    <row r="19" spans="6:19" x14ac:dyDescent="0.2">
      <c r="F19" s="10" t="s">
        <v>46</v>
      </c>
      <c r="G19" s="10"/>
      <c r="H19" s="10" t="s">
        <v>304</v>
      </c>
      <c r="I19" s="10"/>
      <c r="K19" s="10" t="s">
        <v>43</v>
      </c>
      <c r="L19" s="10"/>
      <c r="M19" s="10" t="s">
        <v>419</v>
      </c>
      <c r="N19" s="10"/>
      <c r="P19" s="10" t="s">
        <v>44</v>
      </c>
      <c r="Q19" s="10"/>
      <c r="R19" s="10" t="s">
        <v>304</v>
      </c>
      <c r="S19" s="10"/>
    </row>
    <row r="20" spans="6:19" x14ac:dyDescent="0.2">
      <c r="F20" s="8"/>
      <c r="G20" s="8"/>
      <c r="H20" s="8"/>
      <c r="I20" s="8"/>
      <c r="K20" s="8"/>
      <c r="L20" s="8"/>
      <c r="M20" s="8"/>
      <c r="N20" s="8"/>
      <c r="P20" s="8"/>
      <c r="Q20" s="8"/>
      <c r="R20" s="8"/>
      <c r="S20" s="8"/>
    </row>
    <row r="21" spans="6:19" x14ac:dyDescent="0.2">
      <c r="F21" s="8" t="s">
        <v>288</v>
      </c>
      <c r="G21" s="8">
        <v>1515.4636986301371</v>
      </c>
      <c r="H21" s="8" t="s">
        <v>288</v>
      </c>
      <c r="I21" s="8">
        <v>180921.19589041095</v>
      </c>
      <c r="K21" s="8" t="s">
        <v>288</v>
      </c>
      <c r="L21" s="8">
        <v>1143.1555555555556</v>
      </c>
      <c r="M21" s="8" t="s">
        <v>288</v>
      </c>
      <c r="N21" s="8">
        <v>178400.64444444445</v>
      </c>
      <c r="P21" s="8" t="s">
        <v>288</v>
      </c>
      <c r="Q21" s="8">
        <v>344.76817558299041</v>
      </c>
      <c r="R21" s="8" t="s">
        <v>288</v>
      </c>
      <c r="S21" s="8">
        <v>180140.56652949247</v>
      </c>
    </row>
    <row r="22" spans="6:19" x14ac:dyDescent="0.2">
      <c r="F22" s="8" t="s">
        <v>289</v>
      </c>
      <c r="G22" s="8">
        <v>13.752450176779108</v>
      </c>
      <c r="H22" s="8" t="s">
        <v>289</v>
      </c>
      <c r="I22" s="8">
        <v>2079.1053239672437</v>
      </c>
      <c r="K22" s="8" t="s">
        <v>289</v>
      </c>
      <c r="L22" s="8">
        <v>9.1003416118355567</v>
      </c>
      <c r="M22" s="8" t="s">
        <v>289</v>
      </c>
      <c r="N22" s="8">
        <v>1950.5251532741402</v>
      </c>
      <c r="P22" s="8" t="s">
        <v>289</v>
      </c>
      <c r="Q22" s="8">
        <v>11.33090441088528</v>
      </c>
      <c r="R22" s="8" t="s">
        <v>289</v>
      </c>
      <c r="S22" s="8">
        <v>2007.2888071916948</v>
      </c>
    </row>
    <row r="23" spans="6:19" x14ac:dyDescent="0.2">
      <c r="F23" s="8" t="s">
        <v>290</v>
      </c>
      <c r="G23" s="8">
        <v>1464</v>
      </c>
      <c r="H23" s="8" t="s">
        <v>290</v>
      </c>
      <c r="I23" s="8">
        <v>163000</v>
      </c>
      <c r="K23" s="8" t="s">
        <v>290</v>
      </c>
      <c r="L23" s="8">
        <v>1080</v>
      </c>
      <c r="M23" s="8" t="s">
        <v>290</v>
      </c>
      <c r="N23" s="8">
        <v>161875</v>
      </c>
      <c r="P23" s="8" t="s">
        <v>290</v>
      </c>
      <c r="Q23" s="8">
        <v>0</v>
      </c>
      <c r="R23" s="8" t="s">
        <v>290</v>
      </c>
      <c r="S23" s="8">
        <v>163000</v>
      </c>
    </row>
    <row r="24" spans="6:19" x14ac:dyDescent="0.2">
      <c r="F24" s="8" t="s">
        <v>291</v>
      </c>
      <c r="G24" s="8">
        <v>864</v>
      </c>
      <c r="H24" s="8" t="s">
        <v>291</v>
      </c>
      <c r="I24" s="8">
        <v>140000</v>
      </c>
      <c r="K24" s="8" t="s">
        <v>291</v>
      </c>
      <c r="L24" s="8">
        <v>864</v>
      </c>
      <c r="M24" s="8" t="s">
        <v>291</v>
      </c>
      <c r="N24" s="8">
        <v>140000</v>
      </c>
      <c r="P24" s="8" t="s">
        <v>291</v>
      </c>
      <c r="Q24" s="8">
        <v>0</v>
      </c>
      <c r="R24" s="8" t="s">
        <v>291</v>
      </c>
      <c r="S24" s="8">
        <v>140000</v>
      </c>
    </row>
    <row r="25" spans="6:19" x14ac:dyDescent="0.2">
      <c r="F25" s="8" t="s">
        <v>292</v>
      </c>
      <c r="G25" s="8">
        <v>525.48038342320251</v>
      </c>
      <c r="H25" s="8" t="s">
        <v>292</v>
      </c>
      <c r="I25" s="8">
        <v>79442.50288288662</v>
      </c>
      <c r="K25" s="8" t="s">
        <v>292</v>
      </c>
      <c r="L25" s="8">
        <v>345.33368374809936</v>
      </c>
      <c r="M25" s="8" t="s">
        <v>292</v>
      </c>
      <c r="N25" s="8">
        <v>74017.225413543812</v>
      </c>
      <c r="P25" s="8" t="s">
        <v>292</v>
      </c>
      <c r="Q25" s="8">
        <v>432.65660467933139</v>
      </c>
      <c r="R25" s="8" t="s">
        <v>292</v>
      </c>
      <c r="S25" s="8">
        <v>76645.846477715604</v>
      </c>
    </row>
    <row r="26" spans="6:19" x14ac:dyDescent="0.2">
      <c r="F26" s="8" t="s">
        <v>293</v>
      </c>
      <c r="G26" s="8">
        <v>276129.63336259587</v>
      </c>
      <c r="H26" s="8" t="s">
        <v>293</v>
      </c>
      <c r="I26" s="8">
        <v>6311111264.2974482</v>
      </c>
      <c r="K26" s="8" t="s">
        <v>293</v>
      </c>
      <c r="L26" s="8">
        <v>119255.3531310323</v>
      </c>
      <c r="M26" s="8" t="s">
        <v>293</v>
      </c>
      <c r="N26" s="8">
        <v>5478549657.9193563</v>
      </c>
      <c r="P26" s="8" t="s">
        <v>293</v>
      </c>
      <c r="Q26" s="8">
        <v>187191.73757264722</v>
      </c>
      <c r="R26" s="8" t="s">
        <v>293</v>
      </c>
      <c r="S26" s="8">
        <v>5874585782.2855501</v>
      </c>
    </row>
    <row r="27" spans="6:19" x14ac:dyDescent="0.2">
      <c r="F27" s="8" t="s">
        <v>294</v>
      </c>
      <c r="G27" s="8">
        <v>4.8951205806931579</v>
      </c>
      <c r="H27" s="8" t="s">
        <v>294</v>
      </c>
      <c r="I27" s="8">
        <v>6.5362818600645234</v>
      </c>
      <c r="K27" s="8" t="s">
        <v>294</v>
      </c>
      <c r="L27" s="8">
        <v>-0.27156570641739952</v>
      </c>
      <c r="M27" s="8" t="s">
        <v>294</v>
      </c>
      <c r="N27" s="8">
        <v>3.3491689796359827</v>
      </c>
      <c r="P27" s="8" t="s">
        <v>294</v>
      </c>
      <c r="Q27" s="8">
        <v>-0.72280662512133143</v>
      </c>
      <c r="R27" s="8" t="s">
        <v>294</v>
      </c>
      <c r="S27" s="8">
        <v>3.8949145868347066</v>
      </c>
    </row>
    <row r="28" spans="6:19" x14ac:dyDescent="0.2">
      <c r="F28" s="8" t="s">
        <v>295</v>
      </c>
      <c r="G28" s="8">
        <v>1.3665603560164541</v>
      </c>
      <c r="H28" s="8" t="s">
        <v>295</v>
      </c>
      <c r="I28" s="8">
        <v>1.8828757597682115</v>
      </c>
      <c r="K28" s="8" t="s">
        <v>295</v>
      </c>
      <c r="L28" s="8">
        <v>0.56402927573756656</v>
      </c>
      <c r="M28" s="8" t="s">
        <v>295</v>
      </c>
      <c r="N28" s="8">
        <v>1.4571133139426136</v>
      </c>
      <c r="P28" s="8" t="s">
        <v>295</v>
      </c>
      <c r="Q28" s="8">
        <v>0.77851725939986982</v>
      </c>
      <c r="R28" s="8" t="s">
        <v>295</v>
      </c>
      <c r="S28" s="8">
        <v>1.5673206992654392</v>
      </c>
    </row>
    <row r="29" spans="6:19" x14ac:dyDescent="0.2">
      <c r="F29" s="8" t="s">
        <v>296</v>
      </c>
      <c r="G29" s="8">
        <v>5308</v>
      </c>
      <c r="H29" s="8" t="s">
        <v>296</v>
      </c>
      <c r="I29" s="8">
        <v>720100</v>
      </c>
      <c r="K29" s="8" t="s">
        <v>296</v>
      </c>
      <c r="L29" s="8">
        <v>1802</v>
      </c>
      <c r="M29" s="8" t="s">
        <v>296</v>
      </c>
      <c r="N29" s="8">
        <v>590100</v>
      </c>
      <c r="P29" s="8" t="s">
        <v>296</v>
      </c>
      <c r="Q29" s="8">
        <v>1818</v>
      </c>
      <c r="R29" s="8" t="s">
        <v>296</v>
      </c>
      <c r="S29" s="8">
        <v>590100</v>
      </c>
    </row>
    <row r="30" spans="6:19" x14ac:dyDescent="0.2">
      <c r="F30" s="8" t="s">
        <v>297</v>
      </c>
      <c r="G30" s="8">
        <v>334</v>
      </c>
      <c r="H30" s="8" t="s">
        <v>297</v>
      </c>
      <c r="I30" s="8">
        <v>34900</v>
      </c>
      <c r="K30" s="8" t="s">
        <v>297</v>
      </c>
      <c r="L30" s="8">
        <v>334</v>
      </c>
      <c r="M30" s="8" t="s">
        <v>297</v>
      </c>
      <c r="N30" s="8">
        <v>34900</v>
      </c>
      <c r="P30" s="8" t="s">
        <v>297</v>
      </c>
      <c r="Q30" s="8">
        <v>0</v>
      </c>
      <c r="R30" s="8" t="s">
        <v>297</v>
      </c>
      <c r="S30" s="8">
        <v>34900</v>
      </c>
    </row>
    <row r="31" spans="6:19" x14ac:dyDescent="0.2">
      <c r="F31" s="8" t="s">
        <v>298</v>
      </c>
      <c r="G31" s="8">
        <v>5642</v>
      </c>
      <c r="H31" s="8" t="s">
        <v>298</v>
      </c>
      <c r="I31" s="8">
        <v>755000</v>
      </c>
      <c r="K31" s="8" t="s">
        <v>298</v>
      </c>
      <c r="L31" s="8">
        <v>2136</v>
      </c>
      <c r="M31" s="8" t="s">
        <v>298</v>
      </c>
      <c r="N31" s="8">
        <v>625000</v>
      </c>
      <c r="P31" s="8" t="s">
        <v>298</v>
      </c>
      <c r="Q31" s="8">
        <v>1818</v>
      </c>
      <c r="R31" s="8" t="s">
        <v>298</v>
      </c>
      <c r="S31" s="8">
        <v>625000</v>
      </c>
    </row>
    <row r="32" spans="6:19" x14ac:dyDescent="0.2">
      <c r="F32" s="8" t="s">
        <v>299</v>
      </c>
      <c r="G32" s="8">
        <v>2212577</v>
      </c>
      <c r="H32" s="8" t="s">
        <v>299</v>
      </c>
      <c r="I32" s="8">
        <v>264144946</v>
      </c>
      <c r="K32" s="8" t="s">
        <v>299</v>
      </c>
      <c r="L32" s="8">
        <v>1646144</v>
      </c>
      <c r="M32" s="8" t="s">
        <v>299</v>
      </c>
      <c r="N32" s="8">
        <v>256896928</v>
      </c>
      <c r="P32" s="8" t="s">
        <v>299</v>
      </c>
      <c r="Q32" s="8">
        <v>502672</v>
      </c>
      <c r="R32" s="8" t="s">
        <v>299</v>
      </c>
      <c r="S32" s="8">
        <v>262644946</v>
      </c>
    </row>
    <row r="33" spans="6:19" ht="17" thickBot="1" x14ac:dyDescent="0.25">
      <c r="F33" s="9" t="s">
        <v>300</v>
      </c>
      <c r="G33" s="9">
        <v>1460</v>
      </c>
      <c r="H33" s="9" t="s">
        <v>300</v>
      </c>
      <c r="I33" s="9">
        <v>1460</v>
      </c>
      <c r="K33" s="9" t="s">
        <v>300</v>
      </c>
      <c r="L33" s="9">
        <v>1440</v>
      </c>
      <c r="M33" s="9" t="s">
        <v>300</v>
      </c>
      <c r="N33" s="9">
        <v>1440</v>
      </c>
      <c r="P33" s="9" t="s">
        <v>300</v>
      </c>
      <c r="Q33" s="9">
        <v>1458</v>
      </c>
      <c r="R33" s="9" t="s">
        <v>300</v>
      </c>
      <c r="S33" s="9">
        <v>1458</v>
      </c>
    </row>
    <row r="35" spans="6:19" x14ac:dyDescent="0.2">
      <c r="F35" s="19" t="s">
        <v>286</v>
      </c>
      <c r="G35" s="19" t="s">
        <v>326</v>
      </c>
      <c r="H35" s="19" t="s">
        <v>312</v>
      </c>
      <c r="I35" s="19" t="s">
        <v>352</v>
      </c>
      <c r="K35" s="19" t="s">
        <v>286</v>
      </c>
      <c r="L35" s="19" t="s">
        <v>426</v>
      </c>
      <c r="M35" s="19" t="s">
        <v>312</v>
      </c>
      <c r="N35" s="19" t="s">
        <v>352</v>
      </c>
      <c r="P35" s="19" t="s">
        <v>286</v>
      </c>
      <c r="Q35" s="19" t="s">
        <v>427</v>
      </c>
      <c r="R35" s="19" t="s">
        <v>312</v>
      </c>
      <c r="S35" s="19" t="s">
        <v>423</v>
      </c>
    </row>
    <row r="36" spans="6:19" x14ac:dyDescent="0.2">
      <c r="F36">
        <v>1</v>
      </c>
      <c r="G36">
        <v>1710</v>
      </c>
      <c r="H36" s="7">
        <v>208500</v>
      </c>
      <c r="I36" t="s">
        <v>311</v>
      </c>
      <c r="K36">
        <v>1</v>
      </c>
      <c r="L36">
        <v>856</v>
      </c>
      <c r="M36" s="7">
        <v>208500</v>
      </c>
      <c r="N36" t="s">
        <v>311</v>
      </c>
      <c r="P36">
        <v>1</v>
      </c>
      <c r="Q36">
        <v>854</v>
      </c>
      <c r="R36" s="7">
        <v>208500</v>
      </c>
      <c r="S36" t="s">
        <v>311</v>
      </c>
    </row>
    <row r="37" spans="6:19" x14ac:dyDescent="0.2">
      <c r="F37">
        <v>2</v>
      </c>
      <c r="G37">
        <v>1262</v>
      </c>
      <c r="H37" s="7">
        <v>181500</v>
      </c>
      <c r="I37" t="s">
        <v>311</v>
      </c>
      <c r="K37">
        <v>2</v>
      </c>
      <c r="L37">
        <v>1262</v>
      </c>
      <c r="M37" s="7">
        <v>181500</v>
      </c>
      <c r="N37" t="s">
        <v>311</v>
      </c>
      <c r="P37">
        <v>2</v>
      </c>
      <c r="Q37">
        <v>0</v>
      </c>
      <c r="R37" s="7">
        <v>181500</v>
      </c>
      <c r="S37" t="s">
        <v>311</v>
      </c>
    </row>
    <row r="38" spans="6:19" x14ac:dyDescent="0.2">
      <c r="F38">
        <v>3</v>
      </c>
      <c r="G38">
        <v>1786</v>
      </c>
      <c r="H38" s="7">
        <v>223500</v>
      </c>
      <c r="I38" t="s">
        <v>311</v>
      </c>
      <c r="K38">
        <v>3</v>
      </c>
      <c r="L38">
        <v>920</v>
      </c>
      <c r="M38" s="7">
        <v>223500</v>
      </c>
      <c r="N38" t="s">
        <v>311</v>
      </c>
      <c r="P38">
        <v>3</v>
      </c>
      <c r="Q38">
        <v>866</v>
      </c>
      <c r="R38" s="7">
        <v>223500</v>
      </c>
      <c r="S38" t="s">
        <v>311</v>
      </c>
    </row>
    <row r="39" spans="6:19" x14ac:dyDescent="0.2">
      <c r="F39">
        <v>4</v>
      </c>
      <c r="G39">
        <v>1717</v>
      </c>
      <c r="H39" s="7">
        <v>140000</v>
      </c>
      <c r="I39" t="s">
        <v>311</v>
      </c>
      <c r="K39">
        <v>4</v>
      </c>
      <c r="L39">
        <v>961</v>
      </c>
      <c r="M39" s="7">
        <v>140000</v>
      </c>
      <c r="N39" t="s">
        <v>311</v>
      </c>
      <c r="P39">
        <v>4</v>
      </c>
      <c r="Q39">
        <v>756</v>
      </c>
      <c r="R39" s="7">
        <v>140000</v>
      </c>
      <c r="S39" t="s">
        <v>311</v>
      </c>
    </row>
    <row r="40" spans="6:19" x14ac:dyDescent="0.2">
      <c r="F40">
        <v>5</v>
      </c>
      <c r="G40">
        <v>2198</v>
      </c>
      <c r="H40" s="7">
        <v>250000</v>
      </c>
      <c r="I40" t="s">
        <v>311</v>
      </c>
      <c r="K40">
        <v>5</v>
      </c>
      <c r="L40">
        <v>1145</v>
      </c>
      <c r="M40" s="7">
        <v>250000</v>
      </c>
      <c r="N40" t="s">
        <v>311</v>
      </c>
      <c r="P40">
        <v>5</v>
      </c>
      <c r="Q40">
        <v>1053</v>
      </c>
      <c r="R40" s="7">
        <v>250000</v>
      </c>
      <c r="S40" t="s">
        <v>311</v>
      </c>
    </row>
    <row r="41" spans="6:19" x14ac:dyDescent="0.2">
      <c r="F41">
        <v>6</v>
      </c>
      <c r="G41">
        <v>1362</v>
      </c>
      <c r="H41" s="7">
        <v>143000</v>
      </c>
      <c r="I41" t="s">
        <v>311</v>
      </c>
      <c r="K41">
        <v>6</v>
      </c>
      <c r="L41">
        <v>796</v>
      </c>
      <c r="M41" s="7">
        <v>143000</v>
      </c>
      <c r="N41" t="s">
        <v>311</v>
      </c>
      <c r="P41">
        <v>6</v>
      </c>
      <c r="Q41">
        <v>566</v>
      </c>
      <c r="R41" s="7">
        <v>143000</v>
      </c>
      <c r="S41" t="s">
        <v>311</v>
      </c>
    </row>
    <row r="42" spans="6:19" x14ac:dyDescent="0.2">
      <c r="F42">
        <v>7</v>
      </c>
      <c r="G42">
        <v>1694</v>
      </c>
      <c r="H42" s="7">
        <v>307000</v>
      </c>
      <c r="I42" t="s">
        <v>311</v>
      </c>
      <c r="K42">
        <v>7</v>
      </c>
      <c r="L42">
        <v>1694</v>
      </c>
      <c r="M42" s="7">
        <v>307000</v>
      </c>
      <c r="N42" t="s">
        <v>311</v>
      </c>
      <c r="P42">
        <v>7</v>
      </c>
      <c r="Q42">
        <v>0</v>
      </c>
      <c r="R42" s="7">
        <v>307000</v>
      </c>
      <c r="S42" t="s">
        <v>311</v>
      </c>
    </row>
    <row r="43" spans="6:19" x14ac:dyDescent="0.2">
      <c r="F43">
        <v>8</v>
      </c>
      <c r="G43">
        <v>2090</v>
      </c>
      <c r="H43" s="7">
        <v>200000</v>
      </c>
      <c r="I43" t="s">
        <v>311</v>
      </c>
      <c r="K43">
        <v>8</v>
      </c>
      <c r="L43">
        <v>1107</v>
      </c>
      <c r="M43" s="7">
        <v>200000</v>
      </c>
      <c r="N43" t="s">
        <v>311</v>
      </c>
      <c r="P43">
        <v>8</v>
      </c>
      <c r="Q43">
        <v>983</v>
      </c>
      <c r="R43" s="7">
        <v>200000</v>
      </c>
      <c r="S43" t="s">
        <v>311</v>
      </c>
    </row>
    <row r="44" spans="6:19" x14ac:dyDescent="0.2">
      <c r="F44">
        <v>9</v>
      </c>
      <c r="G44">
        <v>1774</v>
      </c>
      <c r="H44" s="7">
        <v>129900</v>
      </c>
      <c r="I44" t="s">
        <v>311</v>
      </c>
      <c r="K44">
        <v>9</v>
      </c>
      <c r="L44">
        <v>1022</v>
      </c>
      <c r="M44" s="7">
        <v>129900</v>
      </c>
      <c r="N44" t="s">
        <v>311</v>
      </c>
      <c r="P44">
        <v>9</v>
      </c>
      <c r="Q44">
        <v>752</v>
      </c>
      <c r="R44" s="7">
        <v>129900</v>
      </c>
      <c r="S44" t="s">
        <v>311</v>
      </c>
    </row>
    <row r="45" spans="6:19" x14ac:dyDescent="0.2">
      <c r="F45">
        <v>10</v>
      </c>
      <c r="G45">
        <v>1077</v>
      </c>
      <c r="H45" s="7">
        <v>118000</v>
      </c>
      <c r="I45" t="s">
        <v>311</v>
      </c>
      <c r="K45">
        <v>10</v>
      </c>
      <c r="L45">
        <v>1077</v>
      </c>
      <c r="M45" s="7">
        <v>118000</v>
      </c>
      <c r="N45" t="s">
        <v>311</v>
      </c>
      <c r="P45">
        <v>10</v>
      </c>
      <c r="Q45">
        <v>0</v>
      </c>
      <c r="R45" s="7">
        <v>118000</v>
      </c>
      <c r="S45" t="s">
        <v>311</v>
      </c>
    </row>
    <row r="46" spans="6:19" x14ac:dyDescent="0.2">
      <c r="F46">
        <v>11</v>
      </c>
      <c r="G46">
        <v>1040</v>
      </c>
      <c r="H46" s="7">
        <v>129500</v>
      </c>
      <c r="I46" t="s">
        <v>311</v>
      </c>
      <c r="K46">
        <v>11</v>
      </c>
      <c r="L46">
        <v>1040</v>
      </c>
      <c r="M46" s="7">
        <v>129500</v>
      </c>
      <c r="N46" t="s">
        <v>311</v>
      </c>
      <c r="P46">
        <v>11</v>
      </c>
      <c r="Q46">
        <v>0</v>
      </c>
      <c r="R46" s="7">
        <v>129500</v>
      </c>
      <c r="S46" t="s">
        <v>311</v>
      </c>
    </row>
    <row r="47" spans="6:19" x14ac:dyDescent="0.2">
      <c r="F47">
        <v>12</v>
      </c>
      <c r="G47">
        <v>2324</v>
      </c>
      <c r="H47" s="7">
        <v>345000</v>
      </c>
      <c r="I47" t="s">
        <v>311</v>
      </c>
      <c r="K47">
        <v>12</v>
      </c>
      <c r="L47">
        <v>1182</v>
      </c>
      <c r="M47" s="7">
        <v>345000</v>
      </c>
      <c r="N47" t="s">
        <v>311</v>
      </c>
      <c r="P47">
        <v>12</v>
      </c>
      <c r="Q47">
        <v>1142</v>
      </c>
      <c r="R47" s="7">
        <v>345000</v>
      </c>
      <c r="S47" t="s">
        <v>311</v>
      </c>
    </row>
    <row r="48" spans="6:19" x14ac:dyDescent="0.2">
      <c r="F48">
        <v>13</v>
      </c>
      <c r="G48">
        <v>912</v>
      </c>
      <c r="H48" s="7">
        <v>144000</v>
      </c>
      <c r="I48" t="s">
        <v>311</v>
      </c>
      <c r="K48">
        <v>13</v>
      </c>
      <c r="L48">
        <v>912</v>
      </c>
      <c r="M48" s="7">
        <v>144000</v>
      </c>
      <c r="N48" t="s">
        <v>311</v>
      </c>
      <c r="P48">
        <v>13</v>
      </c>
      <c r="Q48">
        <v>0</v>
      </c>
      <c r="R48" s="7">
        <v>144000</v>
      </c>
      <c r="S48" t="s">
        <v>311</v>
      </c>
    </row>
    <row r="49" spans="6:19" x14ac:dyDescent="0.2">
      <c r="F49">
        <v>14</v>
      </c>
      <c r="G49">
        <v>1494</v>
      </c>
      <c r="H49" s="7">
        <v>279500</v>
      </c>
      <c r="I49" t="s">
        <v>311</v>
      </c>
      <c r="K49">
        <v>14</v>
      </c>
      <c r="L49">
        <v>1494</v>
      </c>
      <c r="M49" s="7">
        <v>279500</v>
      </c>
      <c r="N49" t="s">
        <v>311</v>
      </c>
      <c r="P49">
        <v>14</v>
      </c>
      <c r="Q49">
        <v>0</v>
      </c>
      <c r="R49" s="7">
        <v>279500</v>
      </c>
      <c r="S49" t="s">
        <v>311</v>
      </c>
    </row>
    <row r="50" spans="6:19" x14ac:dyDescent="0.2">
      <c r="F50">
        <v>15</v>
      </c>
      <c r="G50">
        <v>1253</v>
      </c>
      <c r="H50" s="7">
        <v>157000</v>
      </c>
      <c r="I50" t="s">
        <v>311</v>
      </c>
      <c r="K50">
        <v>15</v>
      </c>
      <c r="L50">
        <v>1253</v>
      </c>
      <c r="M50" s="7">
        <v>157000</v>
      </c>
      <c r="N50" t="s">
        <v>311</v>
      </c>
      <c r="P50">
        <v>15</v>
      </c>
      <c r="Q50">
        <v>0</v>
      </c>
      <c r="R50" s="7">
        <v>157000</v>
      </c>
      <c r="S50" t="s">
        <v>311</v>
      </c>
    </row>
    <row r="51" spans="6:19" x14ac:dyDescent="0.2">
      <c r="F51">
        <v>16</v>
      </c>
      <c r="G51">
        <v>854</v>
      </c>
      <c r="H51" s="7">
        <v>132000</v>
      </c>
      <c r="I51" t="s">
        <v>311</v>
      </c>
      <c r="K51">
        <v>16</v>
      </c>
      <c r="L51">
        <v>854</v>
      </c>
      <c r="M51" s="7">
        <v>132000</v>
      </c>
      <c r="N51" t="s">
        <v>311</v>
      </c>
      <c r="P51">
        <v>16</v>
      </c>
      <c r="Q51">
        <v>0</v>
      </c>
      <c r="R51" s="7">
        <v>132000</v>
      </c>
      <c r="S51" t="s">
        <v>311</v>
      </c>
    </row>
    <row r="52" spans="6:19" x14ac:dyDescent="0.2">
      <c r="F52">
        <v>17</v>
      </c>
      <c r="G52">
        <v>1004</v>
      </c>
      <c r="H52" s="7">
        <v>149000</v>
      </c>
      <c r="I52" t="s">
        <v>311</v>
      </c>
      <c r="K52">
        <v>17</v>
      </c>
      <c r="L52">
        <v>1004</v>
      </c>
      <c r="M52" s="7">
        <v>149000</v>
      </c>
      <c r="N52" t="s">
        <v>311</v>
      </c>
      <c r="P52">
        <v>17</v>
      </c>
      <c r="Q52">
        <v>0</v>
      </c>
      <c r="R52" s="7">
        <v>149000</v>
      </c>
      <c r="S52" t="s">
        <v>311</v>
      </c>
    </row>
    <row r="53" spans="6:19" x14ac:dyDescent="0.2">
      <c r="F53">
        <v>18</v>
      </c>
      <c r="G53">
        <v>1296</v>
      </c>
      <c r="H53" s="7">
        <v>90000</v>
      </c>
      <c r="I53" t="s">
        <v>311</v>
      </c>
      <c r="K53">
        <v>18</v>
      </c>
      <c r="L53">
        <v>1296</v>
      </c>
      <c r="M53" s="7">
        <v>90000</v>
      </c>
      <c r="N53" t="s">
        <v>311</v>
      </c>
      <c r="P53">
        <v>18</v>
      </c>
      <c r="Q53">
        <v>0</v>
      </c>
      <c r="R53" s="7">
        <v>90000</v>
      </c>
      <c r="S53" t="s">
        <v>311</v>
      </c>
    </row>
    <row r="54" spans="6:19" x14ac:dyDescent="0.2">
      <c r="F54">
        <v>19</v>
      </c>
      <c r="G54">
        <v>1114</v>
      </c>
      <c r="H54" s="7">
        <v>159000</v>
      </c>
      <c r="I54" t="s">
        <v>311</v>
      </c>
      <c r="K54">
        <v>19</v>
      </c>
      <c r="L54">
        <v>1114</v>
      </c>
      <c r="M54" s="7">
        <v>159000</v>
      </c>
      <c r="N54" t="s">
        <v>311</v>
      </c>
      <c r="P54">
        <v>19</v>
      </c>
      <c r="Q54">
        <v>0</v>
      </c>
      <c r="R54" s="7">
        <v>159000</v>
      </c>
      <c r="S54" t="s">
        <v>311</v>
      </c>
    </row>
    <row r="55" spans="6:19" x14ac:dyDescent="0.2">
      <c r="F55">
        <v>20</v>
      </c>
      <c r="G55">
        <v>1339</v>
      </c>
      <c r="H55" s="7">
        <v>139000</v>
      </c>
      <c r="I55" t="s">
        <v>311</v>
      </c>
      <c r="K55">
        <v>20</v>
      </c>
      <c r="L55">
        <v>1339</v>
      </c>
      <c r="M55" s="7">
        <v>139000</v>
      </c>
      <c r="N55" t="s">
        <v>311</v>
      </c>
      <c r="P55">
        <v>20</v>
      </c>
      <c r="Q55">
        <v>0</v>
      </c>
      <c r="R55" s="7">
        <v>139000</v>
      </c>
      <c r="S55" t="s">
        <v>311</v>
      </c>
    </row>
    <row r="56" spans="6:19" x14ac:dyDescent="0.2">
      <c r="F56">
        <v>21</v>
      </c>
      <c r="G56">
        <v>2376</v>
      </c>
      <c r="H56" s="7">
        <v>325300</v>
      </c>
      <c r="I56" t="s">
        <v>311</v>
      </c>
      <c r="K56">
        <v>21</v>
      </c>
      <c r="L56">
        <v>1158</v>
      </c>
      <c r="M56" s="7">
        <v>325300</v>
      </c>
      <c r="N56" t="s">
        <v>311</v>
      </c>
      <c r="P56">
        <v>21</v>
      </c>
      <c r="Q56">
        <v>1218</v>
      </c>
      <c r="R56" s="7">
        <v>325300</v>
      </c>
      <c r="S56" t="s">
        <v>311</v>
      </c>
    </row>
    <row r="57" spans="6:19" x14ac:dyDescent="0.2">
      <c r="F57">
        <v>22</v>
      </c>
      <c r="G57">
        <v>1108</v>
      </c>
      <c r="H57" s="7">
        <v>139400</v>
      </c>
      <c r="I57" t="s">
        <v>311</v>
      </c>
      <c r="K57">
        <v>22</v>
      </c>
      <c r="L57">
        <v>1108</v>
      </c>
      <c r="M57" s="7">
        <v>139400</v>
      </c>
      <c r="N57" t="s">
        <v>311</v>
      </c>
      <c r="P57">
        <v>22</v>
      </c>
      <c r="Q57">
        <v>0</v>
      </c>
      <c r="R57" s="7">
        <v>139400</v>
      </c>
      <c r="S57" t="s">
        <v>311</v>
      </c>
    </row>
    <row r="58" spans="6:19" x14ac:dyDescent="0.2">
      <c r="F58">
        <v>23</v>
      </c>
      <c r="G58">
        <v>1795</v>
      </c>
      <c r="H58" s="7">
        <v>230000</v>
      </c>
      <c r="I58" t="s">
        <v>311</v>
      </c>
      <c r="K58">
        <v>23</v>
      </c>
      <c r="L58">
        <v>1795</v>
      </c>
      <c r="M58" s="7">
        <v>230000</v>
      </c>
      <c r="N58" t="s">
        <v>311</v>
      </c>
      <c r="P58">
        <v>23</v>
      </c>
      <c r="Q58">
        <v>0</v>
      </c>
      <c r="R58" s="7">
        <v>230000</v>
      </c>
      <c r="S58" t="s">
        <v>311</v>
      </c>
    </row>
    <row r="59" spans="6:19" x14ac:dyDescent="0.2">
      <c r="F59">
        <v>24</v>
      </c>
      <c r="G59">
        <v>1060</v>
      </c>
      <c r="H59" s="7">
        <v>129900</v>
      </c>
      <c r="I59" t="s">
        <v>311</v>
      </c>
      <c r="K59">
        <v>24</v>
      </c>
      <c r="L59">
        <v>1060</v>
      </c>
      <c r="M59" s="7">
        <v>129900</v>
      </c>
      <c r="N59" t="s">
        <v>311</v>
      </c>
      <c r="P59">
        <v>24</v>
      </c>
      <c r="Q59">
        <v>0</v>
      </c>
      <c r="R59" s="7">
        <v>129900</v>
      </c>
      <c r="S59" t="s">
        <v>311</v>
      </c>
    </row>
    <row r="60" spans="6:19" x14ac:dyDescent="0.2">
      <c r="F60">
        <v>25</v>
      </c>
      <c r="G60">
        <v>1060</v>
      </c>
      <c r="H60" s="7">
        <v>154000</v>
      </c>
      <c r="I60" t="s">
        <v>311</v>
      </c>
      <c r="K60">
        <v>25</v>
      </c>
      <c r="L60">
        <v>1060</v>
      </c>
      <c r="M60" s="7">
        <v>154000</v>
      </c>
      <c r="N60" t="s">
        <v>311</v>
      </c>
      <c r="P60">
        <v>25</v>
      </c>
      <c r="Q60">
        <v>0</v>
      </c>
      <c r="R60" s="7">
        <v>154000</v>
      </c>
      <c r="S60" t="s">
        <v>311</v>
      </c>
    </row>
    <row r="61" spans="6:19" x14ac:dyDescent="0.2">
      <c r="F61">
        <v>26</v>
      </c>
      <c r="G61">
        <v>1600</v>
      </c>
      <c r="H61" s="7">
        <v>256300</v>
      </c>
      <c r="I61" t="s">
        <v>311</v>
      </c>
      <c r="K61">
        <v>26</v>
      </c>
      <c r="L61">
        <v>1600</v>
      </c>
      <c r="M61" s="7">
        <v>256300</v>
      </c>
      <c r="N61" t="s">
        <v>311</v>
      </c>
      <c r="P61">
        <v>26</v>
      </c>
      <c r="Q61">
        <v>0</v>
      </c>
      <c r="R61" s="7">
        <v>256300</v>
      </c>
      <c r="S61" t="s">
        <v>311</v>
      </c>
    </row>
    <row r="62" spans="6:19" x14ac:dyDescent="0.2">
      <c r="F62">
        <v>27</v>
      </c>
      <c r="G62">
        <v>900</v>
      </c>
      <c r="H62" s="7">
        <v>134800</v>
      </c>
      <c r="I62" t="s">
        <v>311</v>
      </c>
      <c r="K62">
        <v>27</v>
      </c>
      <c r="L62">
        <v>900</v>
      </c>
      <c r="M62" s="7">
        <v>134800</v>
      </c>
      <c r="N62" t="s">
        <v>311</v>
      </c>
      <c r="P62">
        <v>27</v>
      </c>
      <c r="Q62">
        <v>0</v>
      </c>
      <c r="R62" s="7">
        <v>134800</v>
      </c>
      <c r="S62" t="s">
        <v>311</v>
      </c>
    </row>
    <row r="63" spans="6:19" x14ac:dyDescent="0.2">
      <c r="F63">
        <v>28</v>
      </c>
      <c r="G63">
        <v>1704</v>
      </c>
      <c r="H63" s="7">
        <v>306000</v>
      </c>
      <c r="I63" t="s">
        <v>311</v>
      </c>
      <c r="K63">
        <v>28</v>
      </c>
      <c r="L63">
        <v>1704</v>
      </c>
      <c r="M63" s="7">
        <v>306000</v>
      </c>
      <c r="N63" t="s">
        <v>311</v>
      </c>
      <c r="P63">
        <v>28</v>
      </c>
      <c r="Q63">
        <v>0</v>
      </c>
      <c r="R63" s="7">
        <v>306000</v>
      </c>
      <c r="S63" t="s">
        <v>311</v>
      </c>
    </row>
    <row r="64" spans="6:19" x14ac:dyDescent="0.2">
      <c r="F64">
        <v>29</v>
      </c>
      <c r="G64">
        <v>1600</v>
      </c>
      <c r="H64" s="7">
        <v>207500</v>
      </c>
      <c r="I64" t="s">
        <v>311</v>
      </c>
      <c r="K64">
        <v>29</v>
      </c>
      <c r="L64">
        <v>1600</v>
      </c>
      <c r="M64" s="7">
        <v>207500</v>
      </c>
      <c r="N64" t="s">
        <v>311</v>
      </c>
      <c r="P64">
        <v>29</v>
      </c>
      <c r="Q64">
        <v>0</v>
      </c>
      <c r="R64" s="7">
        <v>207500</v>
      </c>
      <c r="S64" t="s">
        <v>311</v>
      </c>
    </row>
    <row r="65" spans="6:19" x14ac:dyDescent="0.2">
      <c r="F65">
        <v>30</v>
      </c>
      <c r="G65">
        <v>520</v>
      </c>
      <c r="H65" s="7">
        <v>68500</v>
      </c>
      <c r="I65" t="s">
        <v>311</v>
      </c>
      <c r="K65">
        <v>30</v>
      </c>
      <c r="L65">
        <v>520</v>
      </c>
      <c r="M65" s="7">
        <v>68500</v>
      </c>
      <c r="N65" t="s">
        <v>311</v>
      </c>
      <c r="P65">
        <v>30</v>
      </c>
      <c r="Q65">
        <v>0</v>
      </c>
      <c r="R65" s="7">
        <v>68500</v>
      </c>
      <c r="S65" t="s">
        <v>311</v>
      </c>
    </row>
    <row r="66" spans="6:19" x14ac:dyDescent="0.2">
      <c r="F66">
        <v>31</v>
      </c>
      <c r="G66">
        <v>1317</v>
      </c>
      <c r="H66" s="7">
        <v>40000</v>
      </c>
      <c r="I66" t="s">
        <v>311</v>
      </c>
      <c r="K66">
        <v>31</v>
      </c>
      <c r="L66">
        <v>649</v>
      </c>
      <c r="M66" s="7">
        <v>40000</v>
      </c>
      <c r="N66" t="s">
        <v>311</v>
      </c>
      <c r="P66">
        <v>31</v>
      </c>
      <c r="Q66">
        <v>668</v>
      </c>
      <c r="R66" s="7">
        <v>40000</v>
      </c>
      <c r="S66" t="s">
        <v>311</v>
      </c>
    </row>
    <row r="67" spans="6:19" x14ac:dyDescent="0.2">
      <c r="F67">
        <v>32</v>
      </c>
      <c r="G67">
        <v>1228</v>
      </c>
      <c r="H67" s="7">
        <v>149350</v>
      </c>
      <c r="I67" t="s">
        <v>311</v>
      </c>
      <c r="K67">
        <v>32</v>
      </c>
      <c r="L67">
        <v>1228</v>
      </c>
      <c r="M67" s="7">
        <v>149350</v>
      </c>
      <c r="N67" t="s">
        <v>311</v>
      </c>
      <c r="P67">
        <v>32</v>
      </c>
      <c r="Q67">
        <v>0</v>
      </c>
      <c r="R67" s="7">
        <v>149350</v>
      </c>
      <c r="S67" t="s">
        <v>311</v>
      </c>
    </row>
    <row r="68" spans="6:19" x14ac:dyDescent="0.2">
      <c r="F68">
        <v>33</v>
      </c>
      <c r="G68">
        <v>1234</v>
      </c>
      <c r="H68" s="7">
        <v>179900</v>
      </c>
      <c r="I68" t="s">
        <v>311</v>
      </c>
      <c r="K68">
        <v>33</v>
      </c>
      <c r="L68">
        <v>1234</v>
      </c>
      <c r="M68" s="7">
        <v>179900</v>
      </c>
      <c r="N68" t="s">
        <v>311</v>
      </c>
      <c r="P68">
        <v>33</v>
      </c>
      <c r="Q68">
        <v>0</v>
      </c>
      <c r="R68" s="7">
        <v>179900</v>
      </c>
      <c r="S68" t="s">
        <v>311</v>
      </c>
    </row>
    <row r="69" spans="6:19" x14ac:dyDescent="0.2">
      <c r="F69">
        <v>34</v>
      </c>
      <c r="G69">
        <v>1700</v>
      </c>
      <c r="H69" s="7">
        <v>165500</v>
      </c>
      <c r="I69" t="s">
        <v>311</v>
      </c>
      <c r="K69">
        <v>34</v>
      </c>
      <c r="L69">
        <v>1700</v>
      </c>
      <c r="M69" s="7">
        <v>165500</v>
      </c>
      <c r="N69" t="s">
        <v>311</v>
      </c>
      <c r="P69">
        <v>34</v>
      </c>
      <c r="Q69">
        <v>0</v>
      </c>
      <c r="R69" s="7">
        <v>165500</v>
      </c>
      <c r="S69" t="s">
        <v>311</v>
      </c>
    </row>
    <row r="70" spans="6:19" x14ac:dyDescent="0.2">
      <c r="F70">
        <v>35</v>
      </c>
      <c r="G70">
        <v>1561</v>
      </c>
      <c r="H70" s="7">
        <v>277500</v>
      </c>
      <c r="I70" t="s">
        <v>311</v>
      </c>
      <c r="K70">
        <v>35</v>
      </c>
      <c r="L70">
        <v>1561</v>
      </c>
      <c r="M70" s="7">
        <v>277500</v>
      </c>
      <c r="N70" t="s">
        <v>311</v>
      </c>
      <c r="P70">
        <v>35</v>
      </c>
      <c r="Q70">
        <v>0</v>
      </c>
      <c r="R70" s="7">
        <v>277500</v>
      </c>
      <c r="S70" t="s">
        <v>311</v>
      </c>
    </row>
    <row r="71" spans="6:19" x14ac:dyDescent="0.2">
      <c r="F71">
        <v>36</v>
      </c>
      <c r="G71">
        <v>2452</v>
      </c>
      <c r="H71" s="7">
        <v>309000</v>
      </c>
      <c r="I71" t="s">
        <v>311</v>
      </c>
      <c r="K71">
        <v>36</v>
      </c>
      <c r="L71">
        <v>1132</v>
      </c>
      <c r="M71" s="7">
        <v>309000</v>
      </c>
      <c r="N71" t="s">
        <v>311</v>
      </c>
      <c r="P71">
        <v>36</v>
      </c>
      <c r="Q71">
        <v>1320</v>
      </c>
      <c r="R71" s="7">
        <v>309000</v>
      </c>
      <c r="S71" t="s">
        <v>311</v>
      </c>
    </row>
    <row r="72" spans="6:19" x14ac:dyDescent="0.2">
      <c r="F72">
        <v>37</v>
      </c>
      <c r="G72">
        <v>1097</v>
      </c>
      <c r="H72" s="7">
        <v>145000</v>
      </c>
      <c r="I72" t="s">
        <v>311</v>
      </c>
      <c r="K72">
        <v>37</v>
      </c>
      <c r="L72">
        <v>1097</v>
      </c>
      <c r="M72" s="7">
        <v>145000</v>
      </c>
      <c r="N72" t="s">
        <v>311</v>
      </c>
      <c r="P72">
        <v>37</v>
      </c>
      <c r="Q72">
        <v>0</v>
      </c>
      <c r="R72" s="7">
        <v>145000</v>
      </c>
      <c r="S72" t="s">
        <v>311</v>
      </c>
    </row>
    <row r="73" spans="6:19" x14ac:dyDescent="0.2">
      <c r="F73">
        <v>38</v>
      </c>
      <c r="G73">
        <v>1297</v>
      </c>
      <c r="H73" s="7">
        <v>153000</v>
      </c>
      <c r="I73" t="s">
        <v>311</v>
      </c>
      <c r="K73">
        <v>38</v>
      </c>
      <c r="L73">
        <v>1297</v>
      </c>
      <c r="M73" s="7">
        <v>153000</v>
      </c>
      <c r="N73" t="s">
        <v>311</v>
      </c>
      <c r="P73">
        <v>38</v>
      </c>
      <c r="Q73">
        <v>0</v>
      </c>
      <c r="R73" s="7">
        <v>153000</v>
      </c>
      <c r="S73" t="s">
        <v>311</v>
      </c>
    </row>
    <row r="74" spans="6:19" x14ac:dyDescent="0.2">
      <c r="F74">
        <v>39</v>
      </c>
      <c r="G74">
        <v>1057</v>
      </c>
      <c r="H74" s="7">
        <v>109000</v>
      </c>
      <c r="I74" t="s">
        <v>311</v>
      </c>
      <c r="K74">
        <v>39</v>
      </c>
      <c r="L74">
        <v>1057</v>
      </c>
      <c r="M74" s="7">
        <v>109000</v>
      </c>
      <c r="N74" t="s">
        <v>311</v>
      </c>
      <c r="P74">
        <v>39</v>
      </c>
      <c r="Q74">
        <v>0</v>
      </c>
      <c r="R74" s="7">
        <v>109000</v>
      </c>
      <c r="S74" t="s">
        <v>311</v>
      </c>
    </row>
    <row r="75" spans="6:19" x14ac:dyDescent="0.2">
      <c r="F75">
        <v>40</v>
      </c>
      <c r="G75">
        <v>1152</v>
      </c>
      <c r="H75" s="7">
        <v>82000</v>
      </c>
      <c r="I75" t="s">
        <v>311</v>
      </c>
      <c r="K75">
        <v>40</v>
      </c>
      <c r="L75">
        <v>1152</v>
      </c>
      <c r="M75" s="7">
        <v>82000</v>
      </c>
      <c r="N75" t="s">
        <v>311</v>
      </c>
      <c r="P75">
        <v>40</v>
      </c>
      <c r="Q75">
        <v>0</v>
      </c>
      <c r="R75" s="7">
        <v>82000</v>
      </c>
      <c r="S75" t="s">
        <v>311</v>
      </c>
    </row>
    <row r="76" spans="6:19" x14ac:dyDescent="0.2">
      <c r="F76">
        <v>41</v>
      </c>
      <c r="G76">
        <v>1324</v>
      </c>
      <c r="H76" s="7">
        <v>160000</v>
      </c>
      <c r="I76" t="s">
        <v>311</v>
      </c>
      <c r="K76">
        <v>41</v>
      </c>
      <c r="L76">
        <v>1324</v>
      </c>
      <c r="M76" s="7">
        <v>160000</v>
      </c>
      <c r="N76" t="s">
        <v>311</v>
      </c>
      <c r="P76">
        <v>41</v>
      </c>
      <c r="Q76">
        <v>0</v>
      </c>
      <c r="R76" s="7">
        <v>160000</v>
      </c>
      <c r="S76" t="s">
        <v>311</v>
      </c>
    </row>
    <row r="77" spans="6:19" x14ac:dyDescent="0.2">
      <c r="F77">
        <v>42</v>
      </c>
      <c r="G77">
        <v>1328</v>
      </c>
      <c r="H77" s="7">
        <v>170000</v>
      </c>
      <c r="I77" t="s">
        <v>311</v>
      </c>
      <c r="K77">
        <v>42</v>
      </c>
      <c r="L77">
        <v>1328</v>
      </c>
      <c r="M77" s="7">
        <v>170000</v>
      </c>
      <c r="N77" t="s">
        <v>311</v>
      </c>
      <c r="P77">
        <v>42</v>
      </c>
      <c r="Q77">
        <v>0</v>
      </c>
      <c r="R77" s="7">
        <v>170000</v>
      </c>
      <c r="S77" t="s">
        <v>311</v>
      </c>
    </row>
    <row r="78" spans="6:19" x14ac:dyDescent="0.2">
      <c r="F78">
        <v>43</v>
      </c>
      <c r="G78">
        <v>884</v>
      </c>
      <c r="H78" s="7">
        <v>144000</v>
      </c>
      <c r="I78" t="s">
        <v>311</v>
      </c>
      <c r="K78">
        <v>43</v>
      </c>
      <c r="L78">
        <v>884</v>
      </c>
      <c r="M78" s="7">
        <v>144000</v>
      </c>
      <c r="N78" t="s">
        <v>311</v>
      </c>
      <c r="P78">
        <v>43</v>
      </c>
      <c r="Q78">
        <v>0</v>
      </c>
      <c r="R78" s="7">
        <v>144000</v>
      </c>
      <c r="S78" t="s">
        <v>311</v>
      </c>
    </row>
    <row r="79" spans="6:19" x14ac:dyDescent="0.2">
      <c r="F79">
        <v>44</v>
      </c>
      <c r="G79">
        <v>938</v>
      </c>
      <c r="H79" s="7">
        <v>130250</v>
      </c>
      <c r="I79" t="s">
        <v>311</v>
      </c>
      <c r="K79">
        <v>44</v>
      </c>
      <c r="L79">
        <v>938</v>
      </c>
      <c r="M79" s="7">
        <v>130250</v>
      </c>
      <c r="N79" t="s">
        <v>311</v>
      </c>
      <c r="P79">
        <v>44</v>
      </c>
      <c r="Q79">
        <v>0</v>
      </c>
      <c r="R79" s="7">
        <v>130250</v>
      </c>
      <c r="S79" t="s">
        <v>311</v>
      </c>
    </row>
    <row r="80" spans="6:19" x14ac:dyDescent="0.2">
      <c r="F80">
        <v>45</v>
      </c>
      <c r="G80">
        <v>1150</v>
      </c>
      <c r="H80" s="7">
        <v>141000</v>
      </c>
      <c r="I80" t="s">
        <v>311</v>
      </c>
      <c r="K80">
        <v>45</v>
      </c>
      <c r="L80">
        <v>1150</v>
      </c>
      <c r="M80" s="7">
        <v>141000</v>
      </c>
      <c r="N80" t="s">
        <v>311</v>
      </c>
      <c r="P80">
        <v>45</v>
      </c>
      <c r="Q80">
        <v>0</v>
      </c>
      <c r="R80" s="7">
        <v>141000</v>
      </c>
      <c r="S80" t="s">
        <v>311</v>
      </c>
    </row>
    <row r="81" spans="6:19" x14ac:dyDescent="0.2">
      <c r="F81">
        <v>46</v>
      </c>
      <c r="G81">
        <v>1752</v>
      </c>
      <c r="H81" s="7">
        <v>319900</v>
      </c>
      <c r="I81" t="s">
        <v>311</v>
      </c>
      <c r="K81">
        <v>46</v>
      </c>
      <c r="L81">
        <v>1752</v>
      </c>
      <c r="M81" s="7">
        <v>319900</v>
      </c>
      <c r="N81" t="s">
        <v>311</v>
      </c>
      <c r="P81">
        <v>46</v>
      </c>
      <c r="Q81">
        <v>0</v>
      </c>
      <c r="R81" s="7">
        <v>319900</v>
      </c>
      <c r="S81" t="s">
        <v>311</v>
      </c>
    </row>
    <row r="82" spans="6:19" x14ac:dyDescent="0.2">
      <c r="F82">
        <v>47</v>
      </c>
      <c r="G82">
        <v>2149</v>
      </c>
      <c r="H82" s="7">
        <v>239686</v>
      </c>
      <c r="I82" t="s">
        <v>311</v>
      </c>
      <c r="K82">
        <v>47</v>
      </c>
      <c r="L82">
        <v>1518</v>
      </c>
      <c r="M82" s="7">
        <v>239686</v>
      </c>
      <c r="N82" t="s">
        <v>311</v>
      </c>
      <c r="P82">
        <v>47</v>
      </c>
      <c r="Q82">
        <v>631</v>
      </c>
      <c r="R82" s="7">
        <v>239686</v>
      </c>
      <c r="S82" t="s">
        <v>311</v>
      </c>
    </row>
    <row r="83" spans="6:19" x14ac:dyDescent="0.2">
      <c r="F83">
        <v>48</v>
      </c>
      <c r="G83">
        <v>1656</v>
      </c>
      <c r="H83" s="7">
        <v>249700</v>
      </c>
      <c r="I83" t="s">
        <v>311</v>
      </c>
      <c r="K83">
        <v>48</v>
      </c>
      <c r="L83">
        <v>1656</v>
      </c>
      <c r="M83" s="7">
        <v>249700</v>
      </c>
      <c r="N83" t="s">
        <v>311</v>
      </c>
      <c r="P83">
        <v>48</v>
      </c>
      <c r="Q83">
        <v>0</v>
      </c>
      <c r="R83" s="7">
        <v>249700</v>
      </c>
      <c r="S83" t="s">
        <v>311</v>
      </c>
    </row>
    <row r="84" spans="6:19" x14ac:dyDescent="0.2">
      <c r="F84">
        <v>49</v>
      </c>
      <c r="G84">
        <v>1452</v>
      </c>
      <c r="H84" s="7">
        <v>113000</v>
      </c>
      <c r="I84" t="s">
        <v>311</v>
      </c>
      <c r="K84">
        <v>49</v>
      </c>
      <c r="L84">
        <v>736</v>
      </c>
      <c r="M84" s="7">
        <v>113000</v>
      </c>
      <c r="N84" t="s">
        <v>311</v>
      </c>
      <c r="P84">
        <v>49</v>
      </c>
      <c r="Q84">
        <v>716</v>
      </c>
      <c r="R84" s="7">
        <v>113000</v>
      </c>
      <c r="S84" t="s">
        <v>311</v>
      </c>
    </row>
    <row r="85" spans="6:19" x14ac:dyDescent="0.2">
      <c r="F85">
        <v>50</v>
      </c>
      <c r="G85">
        <v>955</v>
      </c>
      <c r="H85" s="7">
        <v>127000</v>
      </c>
      <c r="I85" t="s">
        <v>311</v>
      </c>
      <c r="K85">
        <v>50</v>
      </c>
      <c r="L85">
        <v>955</v>
      </c>
      <c r="M85" s="7">
        <v>127000</v>
      </c>
      <c r="N85" t="s">
        <v>311</v>
      </c>
      <c r="P85">
        <v>50</v>
      </c>
      <c r="Q85">
        <v>0</v>
      </c>
      <c r="R85" s="7">
        <v>127000</v>
      </c>
      <c r="S85" t="s">
        <v>311</v>
      </c>
    </row>
    <row r="86" spans="6:19" x14ac:dyDescent="0.2">
      <c r="F86">
        <v>51</v>
      </c>
      <c r="G86">
        <v>1470</v>
      </c>
      <c r="H86" s="7">
        <v>177000</v>
      </c>
      <c r="I86" t="s">
        <v>311</v>
      </c>
      <c r="K86">
        <v>51</v>
      </c>
      <c r="L86">
        <v>794</v>
      </c>
      <c r="M86" s="7">
        <v>177000</v>
      </c>
      <c r="N86" t="s">
        <v>311</v>
      </c>
      <c r="P86">
        <v>51</v>
      </c>
      <c r="Q86">
        <v>676</v>
      </c>
      <c r="R86" s="7">
        <v>177000</v>
      </c>
      <c r="S86" t="s">
        <v>311</v>
      </c>
    </row>
    <row r="87" spans="6:19" x14ac:dyDescent="0.2">
      <c r="F87">
        <v>52</v>
      </c>
      <c r="G87">
        <v>1176</v>
      </c>
      <c r="H87" s="7">
        <v>114500</v>
      </c>
      <c r="I87" t="s">
        <v>311</v>
      </c>
      <c r="K87">
        <v>52</v>
      </c>
      <c r="L87">
        <v>816</v>
      </c>
      <c r="M87" s="7">
        <v>114500</v>
      </c>
      <c r="N87" t="s">
        <v>311</v>
      </c>
      <c r="P87">
        <v>52</v>
      </c>
      <c r="Q87">
        <v>0</v>
      </c>
      <c r="R87" s="7">
        <v>114500</v>
      </c>
      <c r="S87" t="s">
        <v>311</v>
      </c>
    </row>
    <row r="88" spans="6:19" x14ac:dyDescent="0.2">
      <c r="F88">
        <v>53</v>
      </c>
      <c r="G88">
        <v>816</v>
      </c>
      <c r="H88" s="7">
        <v>110000</v>
      </c>
      <c r="I88" t="s">
        <v>311</v>
      </c>
      <c r="K88">
        <v>53</v>
      </c>
      <c r="L88">
        <v>816</v>
      </c>
      <c r="M88" s="7">
        <v>110000</v>
      </c>
      <c r="N88" t="s">
        <v>311</v>
      </c>
      <c r="P88">
        <v>53</v>
      </c>
      <c r="Q88">
        <v>0</v>
      </c>
      <c r="R88" s="7">
        <v>110000</v>
      </c>
      <c r="S88" t="s">
        <v>311</v>
      </c>
    </row>
    <row r="89" spans="6:19" x14ac:dyDescent="0.2">
      <c r="F89">
        <v>54</v>
      </c>
      <c r="G89">
        <v>1842</v>
      </c>
      <c r="H89" s="7">
        <v>385000</v>
      </c>
      <c r="I89" t="s">
        <v>311</v>
      </c>
      <c r="K89">
        <v>54</v>
      </c>
      <c r="L89">
        <v>1842</v>
      </c>
      <c r="M89" s="7">
        <v>385000</v>
      </c>
      <c r="N89" t="s">
        <v>311</v>
      </c>
      <c r="P89">
        <v>54</v>
      </c>
      <c r="Q89">
        <v>0</v>
      </c>
      <c r="R89" s="7">
        <v>385000</v>
      </c>
      <c r="S89" t="s">
        <v>311</v>
      </c>
    </row>
    <row r="90" spans="6:19" x14ac:dyDescent="0.2">
      <c r="F90">
        <v>55</v>
      </c>
      <c r="G90">
        <v>1360</v>
      </c>
      <c r="H90" s="7">
        <v>130000</v>
      </c>
      <c r="I90" t="s">
        <v>311</v>
      </c>
      <c r="K90">
        <v>55</v>
      </c>
      <c r="L90">
        <v>1360</v>
      </c>
      <c r="M90" s="7">
        <v>130000</v>
      </c>
      <c r="N90" t="s">
        <v>311</v>
      </c>
      <c r="P90">
        <v>55</v>
      </c>
      <c r="Q90">
        <v>0</v>
      </c>
      <c r="R90" s="7">
        <v>130000</v>
      </c>
      <c r="S90" t="s">
        <v>311</v>
      </c>
    </row>
    <row r="91" spans="6:19" x14ac:dyDescent="0.2">
      <c r="F91">
        <v>56</v>
      </c>
      <c r="G91">
        <v>1425</v>
      </c>
      <c r="H91" s="7">
        <v>180500</v>
      </c>
      <c r="I91" t="s">
        <v>311</v>
      </c>
      <c r="K91">
        <v>56</v>
      </c>
      <c r="L91">
        <v>1425</v>
      </c>
      <c r="M91" s="7">
        <v>180500</v>
      </c>
      <c r="N91" t="s">
        <v>311</v>
      </c>
      <c r="P91">
        <v>56</v>
      </c>
      <c r="Q91">
        <v>0</v>
      </c>
      <c r="R91" s="7">
        <v>180500</v>
      </c>
      <c r="S91" t="s">
        <v>311</v>
      </c>
    </row>
    <row r="92" spans="6:19" x14ac:dyDescent="0.2">
      <c r="F92">
        <v>57</v>
      </c>
      <c r="G92">
        <v>1739</v>
      </c>
      <c r="H92" s="7">
        <v>172500</v>
      </c>
      <c r="I92" t="s">
        <v>311</v>
      </c>
      <c r="K92">
        <v>57</v>
      </c>
      <c r="L92">
        <v>983</v>
      </c>
      <c r="M92" s="7">
        <v>172500</v>
      </c>
      <c r="N92" t="s">
        <v>311</v>
      </c>
      <c r="P92">
        <v>57</v>
      </c>
      <c r="Q92">
        <v>756</v>
      </c>
      <c r="R92" s="7">
        <v>172500</v>
      </c>
      <c r="S92" t="s">
        <v>311</v>
      </c>
    </row>
    <row r="93" spans="6:19" x14ac:dyDescent="0.2">
      <c r="F93">
        <v>58</v>
      </c>
      <c r="G93">
        <v>1720</v>
      </c>
      <c r="H93" s="7">
        <v>196500</v>
      </c>
      <c r="I93" t="s">
        <v>311</v>
      </c>
      <c r="K93">
        <v>58</v>
      </c>
      <c r="L93">
        <v>860</v>
      </c>
      <c r="M93" s="7">
        <v>196500</v>
      </c>
      <c r="N93" t="s">
        <v>311</v>
      </c>
      <c r="P93">
        <v>58</v>
      </c>
      <c r="Q93">
        <v>860</v>
      </c>
      <c r="R93" s="7">
        <v>196500</v>
      </c>
      <c r="S93" t="s">
        <v>311</v>
      </c>
    </row>
    <row r="94" spans="6:19" x14ac:dyDescent="0.2">
      <c r="F94">
        <v>60</v>
      </c>
      <c r="G94">
        <v>780</v>
      </c>
      <c r="H94" s="7">
        <v>124900</v>
      </c>
      <c r="I94" t="s">
        <v>311</v>
      </c>
      <c r="K94">
        <v>59</v>
      </c>
      <c r="L94">
        <v>1426</v>
      </c>
      <c r="M94" s="7">
        <v>438780</v>
      </c>
      <c r="N94" t="s">
        <v>311</v>
      </c>
      <c r="P94">
        <v>59</v>
      </c>
      <c r="Q94">
        <v>1519</v>
      </c>
      <c r="R94" s="7">
        <v>438780</v>
      </c>
      <c r="S94" t="s">
        <v>311</v>
      </c>
    </row>
    <row r="95" spans="6:19" x14ac:dyDescent="0.2">
      <c r="F95">
        <v>61</v>
      </c>
      <c r="G95">
        <v>1158</v>
      </c>
      <c r="H95" s="7">
        <v>158000</v>
      </c>
      <c r="I95" t="s">
        <v>311</v>
      </c>
      <c r="K95">
        <v>60</v>
      </c>
      <c r="L95">
        <v>780</v>
      </c>
      <c r="M95" s="7">
        <v>124900</v>
      </c>
      <c r="N95" t="s">
        <v>311</v>
      </c>
      <c r="P95">
        <v>60</v>
      </c>
      <c r="Q95">
        <v>0</v>
      </c>
      <c r="R95" s="7">
        <v>124900</v>
      </c>
      <c r="S95" t="s">
        <v>311</v>
      </c>
    </row>
    <row r="96" spans="6:19" x14ac:dyDescent="0.2">
      <c r="F96">
        <v>62</v>
      </c>
      <c r="G96">
        <v>1111</v>
      </c>
      <c r="H96" s="7">
        <v>101000</v>
      </c>
      <c r="I96" t="s">
        <v>311</v>
      </c>
      <c r="K96">
        <v>61</v>
      </c>
      <c r="L96">
        <v>1158</v>
      </c>
      <c r="M96" s="7">
        <v>158000</v>
      </c>
      <c r="N96" t="s">
        <v>311</v>
      </c>
      <c r="P96">
        <v>61</v>
      </c>
      <c r="Q96">
        <v>0</v>
      </c>
      <c r="R96" s="7">
        <v>158000</v>
      </c>
      <c r="S96" t="s">
        <v>311</v>
      </c>
    </row>
    <row r="97" spans="6:19" x14ac:dyDescent="0.2">
      <c r="F97">
        <v>63</v>
      </c>
      <c r="G97">
        <v>1370</v>
      </c>
      <c r="H97" s="7">
        <v>202500</v>
      </c>
      <c r="I97" t="s">
        <v>311</v>
      </c>
      <c r="K97">
        <v>62</v>
      </c>
      <c r="L97">
        <v>581</v>
      </c>
      <c r="M97" s="7">
        <v>101000</v>
      </c>
      <c r="N97" t="s">
        <v>311</v>
      </c>
      <c r="P97">
        <v>62</v>
      </c>
      <c r="Q97">
        <v>530</v>
      </c>
      <c r="R97" s="7">
        <v>101000</v>
      </c>
      <c r="S97" t="s">
        <v>311</v>
      </c>
    </row>
    <row r="98" spans="6:19" x14ac:dyDescent="0.2">
      <c r="F98">
        <v>64</v>
      </c>
      <c r="G98">
        <v>1710</v>
      </c>
      <c r="H98" s="7">
        <v>140000</v>
      </c>
      <c r="I98" t="s">
        <v>311</v>
      </c>
      <c r="K98">
        <v>63</v>
      </c>
      <c r="L98">
        <v>1370</v>
      </c>
      <c r="M98" s="7">
        <v>202500</v>
      </c>
      <c r="N98" t="s">
        <v>311</v>
      </c>
      <c r="P98">
        <v>63</v>
      </c>
      <c r="Q98">
        <v>0</v>
      </c>
      <c r="R98" s="7">
        <v>202500</v>
      </c>
      <c r="S98" t="s">
        <v>311</v>
      </c>
    </row>
    <row r="99" spans="6:19" x14ac:dyDescent="0.2">
      <c r="F99">
        <v>65</v>
      </c>
      <c r="G99">
        <v>2034</v>
      </c>
      <c r="H99" s="7">
        <v>219500</v>
      </c>
      <c r="I99" t="s">
        <v>311</v>
      </c>
      <c r="K99">
        <v>64</v>
      </c>
      <c r="L99">
        <v>902</v>
      </c>
      <c r="M99" s="7">
        <v>140000</v>
      </c>
      <c r="N99" t="s">
        <v>311</v>
      </c>
      <c r="P99">
        <v>64</v>
      </c>
      <c r="Q99">
        <v>808</v>
      </c>
      <c r="R99" s="7">
        <v>140000</v>
      </c>
      <c r="S99" t="s">
        <v>311</v>
      </c>
    </row>
    <row r="100" spans="6:19" x14ac:dyDescent="0.2">
      <c r="F100">
        <v>66</v>
      </c>
      <c r="G100">
        <v>2473</v>
      </c>
      <c r="H100" s="7">
        <v>317000</v>
      </c>
      <c r="I100" t="s">
        <v>311</v>
      </c>
      <c r="K100">
        <v>65</v>
      </c>
      <c r="L100">
        <v>1057</v>
      </c>
      <c r="M100" s="7">
        <v>219500</v>
      </c>
      <c r="N100" t="s">
        <v>311</v>
      </c>
      <c r="P100">
        <v>65</v>
      </c>
      <c r="Q100">
        <v>977</v>
      </c>
      <c r="R100" s="7">
        <v>219500</v>
      </c>
      <c r="S100" t="s">
        <v>311</v>
      </c>
    </row>
    <row r="101" spans="6:19" x14ac:dyDescent="0.2">
      <c r="F101">
        <v>67</v>
      </c>
      <c r="G101">
        <v>2207</v>
      </c>
      <c r="H101" s="7">
        <v>180000</v>
      </c>
      <c r="I101" t="s">
        <v>311</v>
      </c>
      <c r="K101">
        <v>66</v>
      </c>
      <c r="L101">
        <v>1143</v>
      </c>
      <c r="M101" s="7">
        <v>317000</v>
      </c>
      <c r="N101" t="s">
        <v>311</v>
      </c>
      <c r="P101">
        <v>66</v>
      </c>
      <c r="Q101">
        <v>1330</v>
      </c>
      <c r="R101" s="7">
        <v>317000</v>
      </c>
      <c r="S101" t="s">
        <v>311</v>
      </c>
    </row>
    <row r="102" spans="6:19" x14ac:dyDescent="0.2">
      <c r="F102">
        <v>68</v>
      </c>
      <c r="G102">
        <v>1479</v>
      </c>
      <c r="H102" s="7">
        <v>226000</v>
      </c>
      <c r="I102" t="s">
        <v>311</v>
      </c>
      <c r="K102">
        <v>68</v>
      </c>
      <c r="L102">
        <v>1479</v>
      </c>
      <c r="M102" s="7">
        <v>226000</v>
      </c>
      <c r="N102" t="s">
        <v>311</v>
      </c>
      <c r="P102">
        <v>67</v>
      </c>
      <c r="Q102">
        <v>0</v>
      </c>
      <c r="R102" s="7">
        <v>180000</v>
      </c>
      <c r="S102" t="s">
        <v>311</v>
      </c>
    </row>
    <row r="103" spans="6:19" x14ac:dyDescent="0.2">
      <c r="F103">
        <v>69</v>
      </c>
      <c r="G103">
        <v>747</v>
      </c>
      <c r="H103" s="7">
        <v>80000</v>
      </c>
      <c r="I103" t="s">
        <v>311</v>
      </c>
      <c r="K103">
        <v>69</v>
      </c>
      <c r="L103">
        <v>747</v>
      </c>
      <c r="M103" s="7">
        <v>80000</v>
      </c>
      <c r="N103" t="s">
        <v>311</v>
      </c>
      <c r="P103">
        <v>68</v>
      </c>
      <c r="Q103">
        <v>0</v>
      </c>
      <c r="R103" s="7">
        <v>226000</v>
      </c>
      <c r="S103" t="s">
        <v>311</v>
      </c>
    </row>
    <row r="104" spans="6:19" x14ac:dyDescent="0.2">
      <c r="F104">
        <v>70</v>
      </c>
      <c r="G104">
        <v>2287</v>
      </c>
      <c r="H104" s="7">
        <v>225000</v>
      </c>
      <c r="I104" t="s">
        <v>311</v>
      </c>
      <c r="K104">
        <v>70</v>
      </c>
      <c r="L104">
        <v>1304</v>
      </c>
      <c r="M104" s="7">
        <v>225000</v>
      </c>
      <c r="N104" t="s">
        <v>311</v>
      </c>
      <c r="P104">
        <v>69</v>
      </c>
      <c r="Q104">
        <v>0</v>
      </c>
      <c r="R104" s="7">
        <v>80000</v>
      </c>
      <c r="S104" t="s">
        <v>311</v>
      </c>
    </row>
    <row r="105" spans="6:19" x14ac:dyDescent="0.2">
      <c r="F105">
        <v>71</v>
      </c>
      <c r="G105">
        <v>2223</v>
      </c>
      <c r="H105" s="7">
        <v>244000</v>
      </c>
      <c r="I105" t="s">
        <v>311</v>
      </c>
      <c r="K105">
        <v>72</v>
      </c>
      <c r="L105">
        <v>845</v>
      </c>
      <c r="M105" s="7">
        <v>129500</v>
      </c>
      <c r="N105" t="s">
        <v>311</v>
      </c>
      <c r="P105">
        <v>70</v>
      </c>
      <c r="Q105">
        <v>983</v>
      </c>
      <c r="R105" s="7">
        <v>225000</v>
      </c>
      <c r="S105" t="s">
        <v>311</v>
      </c>
    </row>
    <row r="106" spans="6:19" x14ac:dyDescent="0.2">
      <c r="F106">
        <v>72</v>
      </c>
      <c r="G106">
        <v>845</v>
      </c>
      <c r="H106" s="7">
        <v>129500</v>
      </c>
      <c r="I106" t="s">
        <v>311</v>
      </c>
      <c r="K106">
        <v>73</v>
      </c>
      <c r="L106">
        <v>885</v>
      </c>
      <c r="M106" s="7">
        <v>185000</v>
      </c>
      <c r="N106" t="s">
        <v>311</v>
      </c>
      <c r="P106">
        <v>71</v>
      </c>
      <c r="Q106">
        <v>0</v>
      </c>
      <c r="R106" s="7">
        <v>244000</v>
      </c>
      <c r="S106" t="s">
        <v>311</v>
      </c>
    </row>
    <row r="107" spans="6:19" x14ac:dyDescent="0.2">
      <c r="F107">
        <v>73</v>
      </c>
      <c r="G107">
        <v>1718</v>
      </c>
      <c r="H107" s="7">
        <v>185000</v>
      </c>
      <c r="I107" t="s">
        <v>311</v>
      </c>
      <c r="K107">
        <v>74</v>
      </c>
      <c r="L107">
        <v>1086</v>
      </c>
      <c r="M107" s="7">
        <v>144900</v>
      </c>
      <c r="N107" t="s">
        <v>311</v>
      </c>
      <c r="P107">
        <v>72</v>
      </c>
      <c r="Q107">
        <v>0</v>
      </c>
      <c r="R107" s="7">
        <v>129500</v>
      </c>
      <c r="S107" t="s">
        <v>311</v>
      </c>
    </row>
    <row r="108" spans="6:19" x14ac:dyDescent="0.2">
      <c r="F108">
        <v>74</v>
      </c>
      <c r="G108">
        <v>1086</v>
      </c>
      <c r="H108" s="7">
        <v>144900</v>
      </c>
      <c r="I108" t="s">
        <v>311</v>
      </c>
      <c r="K108">
        <v>75</v>
      </c>
      <c r="L108">
        <v>840</v>
      </c>
      <c r="M108" s="7">
        <v>107400</v>
      </c>
      <c r="N108" t="s">
        <v>311</v>
      </c>
      <c r="P108">
        <v>73</v>
      </c>
      <c r="Q108">
        <v>833</v>
      </c>
      <c r="R108" s="7">
        <v>185000</v>
      </c>
      <c r="S108" t="s">
        <v>311</v>
      </c>
    </row>
    <row r="109" spans="6:19" x14ac:dyDescent="0.2">
      <c r="F109">
        <v>75</v>
      </c>
      <c r="G109">
        <v>1605</v>
      </c>
      <c r="H109" s="7">
        <v>107400</v>
      </c>
      <c r="I109" t="s">
        <v>311</v>
      </c>
      <c r="K109">
        <v>76</v>
      </c>
      <c r="L109">
        <v>526</v>
      </c>
      <c r="M109" s="7">
        <v>91000</v>
      </c>
      <c r="N109" t="s">
        <v>311</v>
      </c>
      <c r="P109">
        <v>74</v>
      </c>
      <c r="Q109">
        <v>0</v>
      </c>
      <c r="R109" s="7">
        <v>144900</v>
      </c>
      <c r="S109" t="s">
        <v>311</v>
      </c>
    </row>
    <row r="110" spans="6:19" x14ac:dyDescent="0.2">
      <c r="F110">
        <v>76</v>
      </c>
      <c r="G110">
        <v>988</v>
      </c>
      <c r="H110" s="7">
        <v>91000</v>
      </c>
      <c r="I110" t="s">
        <v>311</v>
      </c>
      <c r="K110">
        <v>77</v>
      </c>
      <c r="L110">
        <v>952</v>
      </c>
      <c r="M110" s="7">
        <v>135750</v>
      </c>
      <c r="N110" t="s">
        <v>311</v>
      </c>
      <c r="P110">
        <v>75</v>
      </c>
      <c r="Q110">
        <v>765</v>
      </c>
      <c r="R110" s="7">
        <v>107400</v>
      </c>
      <c r="S110" t="s">
        <v>311</v>
      </c>
    </row>
    <row r="111" spans="6:19" x14ac:dyDescent="0.2">
      <c r="F111">
        <v>77</v>
      </c>
      <c r="G111">
        <v>952</v>
      </c>
      <c r="H111" s="7">
        <v>135750</v>
      </c>
      <c r="I111" t="s">
        <v>311</v>
      </c>
      <c r="K111">
        <v>78</v>
      </c>
      <c r="L111">
        <v>1072</v>
      </c>
      <c r="M111" s="7">
        <v>127000</v>
      </c>
      <c r="N111" t="s">
        <v>311</v>
      </c>
      <c r="P111">
        <v>76</v>
      </c>
      <c r="Q111">
        <v>462</v>
      </c>
      <c r="R111" s="7">
        <v>91000</v>
      </c>
      <c r="S111" t="s">
        <v>311</v>
      </c>
    </row>
    <row r="112" spans="6:19" x14ac:dyDescent="0.2">
      <c r="F112">
        <v>78</v>
      </c>
      <c r="G112">
        <v>1285</v>
      </c>
      <c r="H112" s="7">
        <v>127000</v>
      </c>
      <c r="I112" t="s">
        <v>311</v>
      </c>
      <c r="K112">
        <v>79</v>
      </c>
      <c r="L112">
        <v>1768</v>
      </c>
      <c r="M112" s="7">
        <v>136500</v>
      </c>
      <c r="N112" t="s">
        <v>311</v>
      </c>
      <c r="P112">
        <v>77</v>
      </c>
      <c r="Q112">
        <v>0</v>
      </c>
      <c r="R112" s="7">
        <v>135750</v>
      </c>
      <c r="S112" t="s">
        <v>311</v>
      </c>
    </row>
    <row r="113" spans="6:19" x14ac:dyDescent="0.2">
      <c r="F113">
        <v>79</v>
      </c>
      <c r="G113">
        <v>1768</v>
      </c>
      <c r="H113" s="7">
        <v>136500</v>
      </c>
      <c r="I113" t="s">
        <v>311</v>
      </c>
      <c r="K113">
        <v>80</v>
      </c>
      <c r="L113">
        <v>682</v>
      </c>
      <c r="M113" s="7">
        <v>110000</v>
      </c>
      <c r="N113" t="s">
        <v>311</v>
      </c>
      <c r="P113">
        <v>78</v>
      </c>
      <c r="Q113">
        <v>213</v>
      </c>
      <c r="R113" s="7">
        <v>127000</v>
      </c>
      <c r="S113" t="s">
        <v>311</v>
      </c>
    </row>
    <row r="114" spans="6:19" x14ac:dyDescent="0.2">
      <c r="F114">
        <v>80</v>
      </c>
      <c r="G114">
        <v>1230</v>
      </c>
      <c r="H114" s="7">
        <v>110000</v>
      </c>
      <c r="I114" t="s">
        <v>311</v>
      </c>
      <c r="K114">
        <v>81</v>
      </c>
      <c r="L114">
        <v>1182</v>
      </c>
      <c r="M114" s="7">
        <v>193500</v>
      </c>
      <c r="N114" t="s">
        <v>311</v>
      </c>
      <c r="P114">
        <v>79</v>
      </c>
      <c r="Q114">
        <v>0</v>
      </c>
      <c r="R114" s="7">
        <v>136500</v>
      </c>
      <c r="S114" t="s">
        <v>311</v>
      </c>
    </row>
    <row r="115" spans="6:19" x14ac:dyDescent="0.2">
      <c r="F115">
        <v>81</v>
      </c>
      <c r="G115">
        <v>2142</v>
      </c>
      <c r="H115" s="7">
        <v>193500</v>
      </c>
      <c r="I115" t="s">
        <v>311</v>
      </c>
      <c r="K115">
        <v>82</v>
      </c>
      <c r="L115">
        <v>1337</v>
      </c>
      <c r="M115" s="7">
        <v>153500</v>
      </c>
      <c r="N115" t="s">
        <v>311</v>
      </c>
      <c r="P115">
        <v>80</v>
      </c>
      <c r="Q115">
        <v>548</v>
      </c>
      <c r="R115" s="7">
        <v>110000</v>
      </c>
      <c r="S115" t="s">
        <v>311</v>
      </c>
    </row>
    <row r="116" spans="6:19" x14ac:dyDescent="0.2">
      <c r="F116">
        <v>82</v>
      </c>
      <c r="G116">
        <v>1337</v>
      </c>
      <c r="H116" s="7">
        <v>153500</v>
      </c>
      <c r="I116" t="s">
        <v>311</v>
      </c>
      <c r="K116">
        <v>83</v>
      </c>
      <c r="L116">
        <v>1563</v>
      </c>
      <c r="M116" s="7">
        <v>245000</v>
      </c>
      <c r="N116" t="s">
        <v>311</v>
      </c>
      <c r="P116">
        <v>81</v>
      </c>
      <c r="Q116">
        <v>960</v>
      </c>
      <c r="R116" s="7">
        <v>193500</v>
      </c>
      <c r="S116" t="s">
        <v>311</v>
      </c>
    </row>
    <row r="117" spans="6:19" x14ac:dyDescent="0.2">
      <c r="F117">
        <v>83</v>
      </c>
      <c r="G117">
        <v>1563</v>
      </c>
      <c r="H117" s="7">
        <v>245000</v>
      </c>
      <c r="I117" t="s">
        <v>311</v>
      </c>
      <c r="K117">
        <v>84</v>
      </c>
      <c r="L117">
        <v>1065</v>
      </c>
      <c r="M117" s="7">
        <v>126500</v>
      </c>
      <c r="N117" t="s">
        <v>311</v>
      </c>
      <c r="P117">
        <v>82</v>
      </c>
      <c r="Q117">
        <v>0</v>
      </c>
      <c r="R117" s="7">
        <v>153500</v>
      </c>
      <c r="S117" t="s">
        <v>311</v>
      </c>
    </row>
    <row r="118" spans="6:19" x14ac:dyDescent="0.2">
      <c r="F118">
        <v>84</v>
      </c>
      <c r="G118">
        <v>1065</v>
      </c>
      <c r="H118" s="7">
        <v>126500</v>
      </c>
      <c r="I118" t="s">
        <v>311</v>
      </c>
      <c r="K118">
        <v>85</v>
      </c>
      <c r="L118">
        <v>804</v>
      </c>
      <c r="M118" s="7">
        <v>168500</v>
      </c>
      <c r="N118" t="s">
        <v>311</v>
      </c>
      <c r="P118">
        <v>83</v>
      </c>
      <c r="Q118">
        <v>0</v>
      </c>
      <c r="R118" s="7">
        <v>245000</v>
      </c>
      <c r="S118" t="s">
        <v>311</v>
      </c>
    </row>
    <row r="119" spans="6:19" x14ac:dyDescent="0.2">
      <c r="F119">
        <v>85</v>
      </c>
      <c r="G119">
        <v>1474</v>
      </c>
      <c r="H119" s="7">
        <v>168500</v>
      </c>
      <c r="I119" t="s">
        <v>311</v>
      </c>
      <c r="K119">
        <v>86</v>
      </c>
      <c r="L119">
        <v>1301</v>
      </c>
      <c r="M119" s="7">
        <v>260000</v>
      </c>
      <c r="N119" t="s">
        <v>311</v>
      </c>
      <c r="P119">
        <v>84</v>
      </c>
      <c r="Q119">
        <v>0</v>
      </c>
      <c r="R119" s="7">
        <v>126500</v>
      </c>
      <c r="S119" t="s">
        <v>311</v>
      </c>
    </row>
    <row r="120" spans="6:19" x14ac:dyDescent="0.2">
      <c r="F120">
        <v>86</v>
      </c>
      <c r="G120">
        <v>2417</v>
      </c>
      <c r="H120" s="7">
        <v>260000</v>
      </c>
      <c r="I120" t="s">
        <v>311</v>
      </c>
      <c r="K120">
        <v>87</v>
      </c>
      <c r="L120">
        <v>684</v>
      </c>
      <c r="M120" s="7">
        <v>174000</v>
      </c>
      <c r="N120" t="s">
        <v>311</v>
      </c>
      <c r="P120">
        <v>85</v>
      </c>
      <c r="Q120">
        <v>670</v>
      </c>
      <c r="R120" s="7">
        <v>168500</v>
      </c>
      <c r="S120" t="s">
        <v>311</v>
      </c>
    </row>
    <row r="121" spans="6:19" x14ac:dyDescent="0.2">
      <c r="F121">
        <v>87</v>
      </c>
      <c r="G121">
        <v>1560</v>
      </c>
      <c r="H121" s="7">
        <v>174000</v>
      </c>
      <c r="I121" t="s">
        <v>311</v>
      </c>
      <c r="K121">
        <v>88</v>
      </c>
      <c r="L121">
        <v>612</v>
      </c>
      <c r="M121" s="7">
        <v>164500</v>
      </c>
      <c r="N121" t="s">
        <v>311</v>
      </c>
      <c r="P121">
        <v>86</v>
      </c>
      <c r="Q121">
        <v>1116</v>
      </c>
      <c r="R121" s="7">
        <v>260000</v>
      </c>
      <c r="S121" t="s">
        <v>311</v>
      </c>
    </row>
    <row r="122" spans="6:19" x14ac:dyDescent="0.2">
      <c r="F122">
        <v>88</v>
      </c>
      <c r="G122">
        <v>1224</v>
      </c>
      <c r="H122" s="7">
        <v>164500</v>
      </c>
      <c r="I122" t="s">
        <v>311</v>
      </c>
      <c r="K122">
        <v>89</v>
      </c>
      <c r="L122">
        <v>1013</v>
      </c>
      <c r="M122" s="7">
        <v>85000</v>
      </c>
      <c r="N122" t="s">
        <v>311</v>
      </c>
      <c r="P122">
        <v>87</v>
      </c>
      <c r="Q122">
        <v>876</v>
      </c>
      <c r="R122" s="7">
        <v>174000</v>
      </c>
      <c r="S122" t="s">
        <v>311</v>
      </c>
    </row>
    <row r="123" spans="6:19" x14ac:dyDescent="0.2">
      <c r="F123">
        <v>89</v>
      </c>
      <c r="G123">
        <v>1526</v>
      </c>
      <c r="H123" s="7">
        <v>85000</v>
      </c>
      <c r="I123" t="s">
        <v>311</v>
      </c>
      <c r="K123">
        <v>90</v>
      </c>
      <c r="L123">
        <v>990</v>
      </c>
      <c r="M123" s="7">
        <v>123600</v>
      </c>
      <c r="N123" t="s">
        <v>311</v>
      </c>
      <c r="P123">
        <v>88</v>
      </c>
      <c r="Q123">
        <v>612</v>
      </c>
      <c r="R123" s="7">
        <v>164500</v>
      </c>
      <c r="S123" t="s">
        <v>311</v>
      </c>
    </row>
    <row r="124" spans="6:19" x14ac:dyDescent="0.2">
      <c r="F124">
        <v>90</v>
      </c>
      <c r="G124">
        <v>990</v>
      </c>
      <c r="H124" s="7">
        <v>123600</v>
      </c>
      <c r="I124" t="s">
        <v>311</v>
      </c>
      <c r="K124">
        <v>91</v>
      </c>
      <c r="L124">
        <v>1040</v>
      </c>
      <c r="M124" s="7">
        <v>109900</v>
      </c>
      <c r="N124" t="s">
        <v>311</v>
      </c>
      <c r="P124">
        <v>89</v>
      </c>
      <c r="Q124">
        <v>0</v>
      </c>
      <c r="R124" s="7">
        <v>85000</v>
      </c>
      <c r="S124" t="s">
        <v>311</v>
      </c>
    </row>
    <row r="125" spans="6:19" x14ac:dyDescent="0.2">
      <c r="F125">
        <v>91</v>
      </c>
      <c r="G125">
        <v>1040</v>
      </c>
      <c r="H125" s="7">
        <v>109900</v>
      </c>
      <c r="I125" t="s">
        <v>311</v>
      </c>
      <c r="K125">
        <v>92</v>
      </c>
      <c r="L125">
        <v>1235</v>
      </c>
      <c r="M125" s="7">
        <v>98600</v>
      </c>
      <c r="N125" t="s">
        <v>311</v>
      </c>
      <c r="P125">
        <v>90</v>
      </c>
      <c r="Q125">
        <v>0</v>
      </c>
      <c r="R125" s="7">
        <v>123600</v>
      </c>
      <c r="S125" t="s">
        <v>311</v>
      </c>
    </row>
    <row r="126" spans="6:19" x14ac:dyDescent="0.2">
      <c r="F126">
        <v>92</v>
      </c>
      <c r="G126">
        <v>1235</v>
      </c>
      <c r="H126" s="7">
        <v>98600</v>
      </c>
      <c r="I126" t="s">
        <v>311</v>
      </c>
      <c r="K126">
        <v>93</v>
      </c>
      <c r="L126">
        <v>964</v>
      </c>
      <c r="M126" s="7">
        <v>163500</v>
      </c>
      <c r="N126" t="s">
        <v>311</v>
      </c>
      <c r="P126">
        <v>91</v>
      </c>
      <c r="Q126">
        <v>0</v>
      </c>
      <c r="R126" s="7">
        <v>109900</v>
      </c>
      <c r="S126" t="s">
        <v>311</v>
      </c>
    </row>
    <row r="127" spans="6:19" x14ac:dyDescent="0.2">
      <c r="F127">
        <v>93</v>
      </c>
      <c r="G127">
        <v>964</v>
      </c>
      <c r="H127" s="7">
        <v>163500</v>
      </c>
      <c r="I127" t="s">
        <v>311</v>
      </c>
      <c r="K127">
        <v>94</v>
      </c>
      <c r="L127">
        <v>1260</v>
      </c>
      <c r="M127" s="7">
        <v>133900</v>
      </c>
      <c r="N127" t="s">
        <v>311</v>
      </c>
      <c r="P127">
        <v>92</v>
      </c>
      <c r="Q127">
        <v>0</v>
      </c>
      <c r="R127" s="7">
        <v>98600</v>
      </c>
      <c r="S127" t="s">
        <v>311</v>
      </c>
    </row>
    <row r="128" spans="6:19" x14ac:dyDescent="0.2">
      <c r="F128">
        <v>94</v>
      </c>
      <c r="G128">
        <v>2291</v>
      </c>
      <c r="H128" s="7">
        <v>133900</v>
      </c>
      <c r="I128" t="s">
        <v>311</v>
      </c>
      <c r="K128">
        <v>95</v>
      </c>
      <c r="L128">
        <v>905</v>
      </c>
      <c r="M128" s="7">
        <v>204750</v>
      </c>
      <c r="N128" t="s">
        <v>311</v>
      </c>
      <c r="P128">
        <v>93</v>
      </c>
      <c r="Q128">
        <v>0</v>
      </c>
      <c r="R128" s="7">
        <v>163500</v>
      </c>
      <c r="S128" t="s">
        <v>311</v>
      </c>
    </row>
    <row r="129" spans="6:19" x14ac:dyDescent="0.2">
      <c r="F129">
        <v>95</v>
      </c>
      <c r="G129">
        <v>1786</v>
      </c>
      <c r="H129" s="7">
        <v>204750</v>
      </c>
      <c r="I129" t="s">
        <v>311</v>
      </c>
      <c r="K129">
        <v>96</v>
      </c>
      <c r="L129">
        <v>680</v>
      </c>
      <c r="M129" s="7">
        <v>185000</v>
      </c>
      <c r="N129" t="s">
        <v>311</v>
      </c>
      <c r="P129">
        <v>94</v>
      </c>
      <c r="Q129">
        <v>1031</v>
      </c>
      <c r="R129" s="7">
        <v>133900</v>
      </c>
      <c r="S129" t="s">
        <v>311</v>
      </c>
    </row>
    <row r="130" spans="6:19" x14ac:dyDescent="0.2">
      <c r="F130">
        <v>96</v>
      </c>
      <c r="G130">
        <v>1470</v>
      </c>
      <c r="H130" s="7">
        <v>185000</v>
      </c>
      <c r="I130" t="s">
        <v>311</v>
      </c>
      <c r="K130">
        <v>97</v>
      </c>
      <c r="L130">
        <v>1588</v>
      </c>
      <c r="M130" s="7">
        <v>214000</v>
      </c>
      <c r="N130" t="s">
        <v>311</v>
      </c>
      <c r="P130">
        <v>95</v>
      </c>
      <c r="Q130">
        <v>881</v>
      </c>
      <c r="R130" s="7">
        <v>204750</v>
      </c>
      <c r="S130" t="s">
        <v>311</v>
      </c>
    </row>
    <row r="131" spans="6:19" x14ac:dyDescent="0.2">
      <c r="F131">
        <v>97</v>
      </c>
      <c r="G131">
        <v>1588</v>
      </c>
      <c r="H131" s="7">
        <v>214000</v>
      </c>
      <c r="I131" t="s">
        <v>311</v>
      </c>
      <c r="K131">
        <v>98</v>
      </c>
      <c r="L131">
        <v>960</v>
      </c>
      <c r="M131" s="7">
        <v>94750</v>
      </c>
      <c r="N131" t="s">
        <v>311</v>
      </c>
      <c r="P131">
        <v>96</v>
      </c>
      <c r="Q131">
        <v>790</v>
      </c>
      <c r="R131" s="7">
        <v>185000</v>
      </c>
      <c r="S131" t="s">
        <v>311</v>
      </c>
    </row>
    <row r="132" spans="6:19" x14ac:dyDescent="0.2">
      <c r="F132">
        <v>98</v>
      </c>
      <c r="G132">
        <v>960</v>
      </c>
      <c r="H132" s="7">
        <v>94750</v>
      </c>
      <c r="I132" t="s">
        <v>311</v>
      </c>
      <c r="K132">
        <v>99</v>
      </c>
      <c r="L132">
        <v>835</v>
      </c>
      <c r="M132" s="7">
        <v>83000</v>
      </c>
      <c r="N132" t="s">
        <v>311</v>
      </c>
      <c r="P132">
        <v>97</v>
      </c>
      <c r="Q132">
        <v>0</v>
      </c>
      <c r="R132" s="7">
        <v>214000</v>
      </c>
      <c r="S132" t="s">
        <v>311</v>
      </c>
    </row>
    <row r="133" spans="6:19" x14ac:dyDescent="0.2">
      <c r="F133">
        <v>99</v>
      </c>
      <c r="G133">
        <v>835</v>
      </c>
      <c r="H133" s="7">
        <v>83000</v>
      </c>
      <c r="I133" t="s">
        <v>311</v>
      </c>
      <c r="K133">
        <v>100</v>
      </c>
      <c r="L133">
        <v>1225</v>
      </c>
      <c r="M133" s="7">
        <v>128950</v>
      </c>
      <c r="N133" t="s">
        <v>311</v>
      </c>
      <c r="P133">
        <v>98</v>
      </c>
      <c r="Q133">
        <v>0</v>
      </c>
      <c r="R133" s="7">
        <v>94750</v>
      </c>
      <c r="S133" t="s">
        <v>311</v>
      </c>
    </row>
    <row r="134" spans="6:19" x14ac:dyDescent="0.2">
      <c r="F134">
        <v>100</v>
      </c>
      <c r="G134">
        <v>1225</v>
      </c>
      <c r="H134" s="7">
        <v>128950</v>
      </c>
      <c r="I134" t="s">
        <v>311</v>
      </c>
      <c r="K134">
        <v>101</v>
      </c>
      <c r="L134">
        <v>1610</v>
      </c>
      <c r="M134" s="7">
        <v>205000</v>
      </c>
      <c r="N134" t="s">
        <v>311</v>
      </c>
      <c r="P134">
        <v>99</v>
      </c>
      <c r="Q134">
        <v>0</v>
      </c>
      <c r="R134" s="7">
        <v>83000</v>
      </c>
      <c r="S134" t="s">
        <v>311</v>
      </c>
    </row>
    <row r="135" spans="6:19" x14ac:dyDescent="0.2">
      <c r="F135">
        <v>101</v>
      </c>
      <c r="G135">
        <v>1610</v>
      </c>
      <c r="H135" s="7">
        <v>205000</v>
      </c>
      <c r="I135" t="s">
        <v>311</v>
      </c>
      <c r="K135">
        <v>102</v>
      </c>
      <c r="L135">
        <v>977</v>
      </c>
      <c r="M135" s="7">
        <v>178000</v>
      </c>
      <c r="N135" t="s">
        <v>311</v>
      </c>
      <c r="P135">
        <v>100</v>
      </c>
      <c r="Q135">
        <v>0</v>
      </c>
      <c r="R135" s="7">
        <v>128950</v>
      </c>
      <c r="S135" t="s">
        <v>311</v>
      </c>
    </row>
    <row r="136" spans="6:19" x14ac:dyDescent="0.2">
      <c r="F136">
        <v>102</v>
      </c>
      <c r="G136">
        <v>1732</v>
      </c>
      <c r="H136" s="7">
        <v>178000</v>
      </c>
      <c r="I136" t="s">
        <v>311</v>
      </c>
      <c r="K136">
        <v>103</v>
      </c>
      <c r="L136">
        <v>1535</v>
      </c>
      <c r="M136" s="7">
        <v>118964</v>
      </c>
      <c r="N136" t="s">
        <v>311</v>
      </c>
      <c r="P136">
        <v>101</v>
      </c>
      <c r="Q136">
        <v>0</v>
      </c>
      <c r="R136" s="7">
        <v>205000</v>
      </c>
      <c r="S136" t="s">
        <v>311</v>
      </c>
    </row>
    <row r="137" spans="6:19" x14ac:dyDescent="0.2">
      <c r="F137">
        <v>103</v>
      </c>
      <c r="G137">
        <v>1535</v>
      </c>
      <c r="H137" s="7">
        <v>118964</v>
      </c>
      <c r="I137" t="s">
        <v>311</v>
      </c>
      <c r="K137">
        <v>104</v>
      </c>
      <c r="L137">
        <v>1226</v>
      </c>
      <c r="M137" s="7">
        <v>198900</v>
      </c>
      <c r="N137" t="s">
        <v>311</v>
      </c>
      <c r="P137">
        <v>102</v>
      </c>
      <c r="Q137">
        <v>755</v>
      </c>
      <c r="R137" s="7">
        <v>178000</v>
      </c>
      <c r="S137" t="s">
        <v>311</v>
      </c>
    </row>
    <row r="138" spans="6:19" x14ac:dyDescent="0.2">
      <c r="F138">
        <v>104</v>
      </c>
      <c r="G138">
        <v>1226</v>
      </c>
      <c r="H138" s="7">
        <v>198900</v>
      </c>
      <c r="I138" t="s">
        <v>311</v>
      </c>
      <c r="K138">
        <v>105</v>
      </c>
      <c r="L138">
        <v>1226</v>
      </c>
      <c r="M138" s="7">
        <v>169500</v>
      </c>
      <c r="N138" t="s">
        <v>311</v>
      </c>
      <c r="P138">
        <v>103</v>
      </c>
      <c r="Q138">
        <v>0</v>
      </c>
      <c r="R138" s="7">
        <v>118964</v>
      </c>
      <c r="S138" t="s">
        <v>311</v>
      </c>
    </row>
    <row r="139" spans="6:19" x14ac:dyDescent="0.2">
      <c r="F139">
        <v>105</v>
      </c>
      <c r="G139">
        <v>1818</v>
      </c>
      <c r="H139" s="7">
        <v>169500</v>
      </c>
      <c r="I139" t="s">
        <v>311</v>
      </c>
      <c r="K139">
        <v>106</v>
      </c>
      <c r="L139">
        <v>1053</v>
      </c>
      <c r="M139" s="7">
        <v>250000</v>
      </c>
      <c r="N139" t="s">
        <v>311</v>
      </c>
      <c r="P139">
        <v>104</v>
      </c>
      <c r="Q139">
        <v>0</v>
      </c>
      <c r="R139" s="7">
        <v>198900</v>
      </c>
      <c r="S139" t="s">
        <v>311</v>
      </c>
    </row>
    <row r="140" spans="6:19" x14ac:dyDescent="0.2">
      <c r="F140">
        <v>106</v>
      </c>
      <c r="G140">
        <v>1992</v>
      </c>
      <c r="H140" s="7">
        <v>250000</v>
      </c>
      <c r="I140" t="s">
        <v>311</v>
      </c>
      <c r="K140">
        <v>107</v>
      </c>
      <c r="L140">
        <v>1047</v>
      </c>
      <c r="M140" s="7">
        <v>100000</v>
      </c>
      <c r="N140" t="s">
        <v>311</v>
      </c>
      <c r="P140">
        <v>105</v>
      </c>
      <c r="Q140">
        <v>592</v>
      </c>
      <c r="R140" s="7">
        <v>169500</v>
      </c>
      <c r="S140" t="s">
        <v>311</v>
      </c>
    </row>
    <row r="141" spans="6:19" x14ac:dyDescent="0.2">
      <c r="F141">
        <v>107</v>
      </c>
      <c r="G141">
        <v>1047</v>
      </c>
      <c r="H141" s="7">
        <v>100000</v>
      </c>
      <c r="I141" t="s">
        <v>311</v>
      </c>
      <c r="K141">
        <v>108</v>
      </c>
      <c r="L141">
        <v>789</v>
      </c>
      <c r="M141" s="7">
        <v>115000</v>
      </c>
      <c r="N141" t="s">
        <v>311</v>
      </c>
      <c r="P141">
        <v>106</v>
      </c>
      <c r="Q141">
        <v>939</v>
      </c>
      <c r="R141" s="7">
        <v>250000</v>
      </c>
      <c r="S141" t="s">
        <v>311</v>
      </c>
    </row>
    <row r="142" spans="6:19" x14ac:dyDescent="0.2">
      <c r="F142">
        <v>108</v>
      </c>
      <c r="G142">
        <v>789</v>
      </c>
      <c r="H142" s="7">
        <v>115000</v>
      </c>
      <c r="I142" t="s">
        <v>311</v>
      </c>
      <c r="K142">
        <v>109</v>
      </c>
      <c r="L142">
        <v>997</v>
      </c>
      <c r="M142" s="7">
        <v>115000</v>
      </c>
      <c r="N142" t="s">
        <v>311</v>
      </c>
      <c r="P142">
        <v>107</v>
      </c>
      <c r="Q142">
        <v>0</v>
      </c>
      <c r="R142" s="7">
        <v>100000</v>
      </c>
      <c r="S142" t="s">
        <v>311</v>
      </c>
    </row>
    <row r="143" spans="6:19" x14ac:dyDescent="0.2">
      <c r="F143">
        <v>109</v>
      </c>
      <c r="G143">
        <v>1517</v>
      </c>
      <c r="H143" s="7">
        <v>115000</v>
      </c>
      <c r="I143" t="s">
        <v>311</v>
      </c>
      <c r="K143">
        <v>110</v>
      </c>
      <c r="L143">
        <v>1844</v>
      </c>
      <c r="M143" s="7">
        <v>190000</v>
      </c>
      <c r="N143" t="s">
        <v>311</v>
      </c>
      <c r="P143">
        <v>108</v>
      </c>
      <c r="Q143">
        <v>0</v>
      </c>
      <c r="R143" s="7">
        <v>115000</v>
      </c>
      <c r="S143" t="s">
        <v>311</v>
      </c>
    </row>
    <row r="144" spans="6:19" x14ac:dyDescent="0.2">
      <c r="F144">
        <v>110</v>
      </c>
      <c r="G144">
        <v>1844</v>
      </c>
      <c r="H144" s="7">
        <v>190000</v>
      </c>
      <c r="I144" t="s">
        <v>311</v>
      </c>
      <c r="K144">
        <v>111</v>
      </c>
      <c r="L144">
        <v>1216</v>
      </c>
      <c r="M144" s="7">
        <v>136900</v>
      </c>
      <c r="N144" t="s">
        <v>311</v>
      </c>
      <c r="P144">
        <v>109</v>
      </c>
      <c r="Q144">
        <v>520</v>
      </c>
      <c r="R144" s="7">
        <v>115000</v>
      </c>
      <c r="S144" t="s">
        <v>311</v>
      </c>
    </row>
    <row r="145" spans="6:19" x14ac:dyDescent="0.2">
      <c r="F145">
        <v>111</v>
      </c>
      <c r="G145">
        <v>1855</v>
      </c>
      <c r="H145" s="7">
        <v>136900</v>
      </c>
      <c r="I145" t="s">
        <v>311</v>
      </c>
      <c r="K145">
        <v>112</v>
      </c>
      <c r="L145">
        <v>774</v>
      </c>
      <c r="M145" s="7">
        <v>180000</v>
      </c>
      <c r="N145" t="s">
        <v>311</v>
      </c>
      <c r="P145">
        <v>110</v>
      </c>
      <c r="Q145">
        <v>0</v>
      </c>
      <c r="R145" s="7">
        <v>190000</v>
      </c>
      <c r="S145" t="s">
        <v>311</v>
      </c>
    </row>
    <row r="146" spans="6:19" x14ac:dyDescent="0.2">
      <c r="F146">
        <v>112</v>
      </c>
      <c r="G146">
        <v>1430</v>
      </c>
      <c r="H146" s="7">
        <v>180000</v>
      </c>
      <c r="I146" t="s">
        <v>311</v>
      </c>
      <c r="K146">
        <v>113</v>
      </c>
      <c r="L146">
        <v>1282</v>
      </c>
      <c r="M146" s="7">
        <v>383970</v>
      </c>
      <c r="N146" t="s">
        <v>311</v>
      </c>
      <c r="P146">
        <v>111</v>
      </c>
      <c r="Q146">
        <v>639</v>
      </c>
      <c r="R146" s="7">
        <v>136900</v>
      </c>
      <c r="S146" t="s">
        <v>311</v>
      </c>
    </row>
    <row r="147" spans="6:19" x14ac:dyDescent="0.2">
      <c r="F147">
        <v>113</v>
      </c>
      <c r="G147">
        <v>2696</v>
      </c>
      <c r="H147" s="7">
        <v>383970</v>
      </c>
      <c r="I147" t="s">
        <v>311</v>
      </c>
      <c r="K147">
        <v>115</v>
      </c>
      <c r="L147">
        <v>1436</v>
      </c>
      <c r="M147" s="7">
        <v>259500</v>
      </c>
      <c r="N147" t="s">
        <v>311</v>
      </c>
      <c r="P147">
        <v>112</v>
      </c>
      <c r="Q147">
        <v>656</v>
      </c>
      <c r="R147" s="7">
        <v>180000</v>
      </c>
      <c r="S147" t="s">
        <v>311</v>
      </c>
    </row>
    <row r="148" spans="6:19" x14ac:dyDescent="0.2">
      <c r="F148">
        <v>114</v>
      </c>
      <c r="G148">
        <v>2259</v>
      </c>
      <c r="H148" s="7">
        <v>217000</v>
      </c>
      <c r="I148" t="s">
        <v>311</v>
      </c>
      <c r="K148">
        <v>116</v>
      </c>
      <c r="L148">
        <v>729</v>
      </c>
      <c r="M148" s="7">
        <v>176000</v>
      </c>
      <c r="N148" t="s">
        <v>311</v>
      </c>
      <c r="P148">
        <v>113</v>
      </c>
      <c r="Q148">
        <v>1414</v>
      </c>
      <c r="R148" s="7">
        <v>383970</v>
      </c>
      <c r="S148" t="s">
        <v>311</v>
      </c>
    </row>
    <row r="149" spans="6:19" x14ac:dyDescent="0.2">
      <c r="F149">
        <v>115</v>
      </c>
      <c r="G149">
        <v>2320</v>
      </c>
      <c r="H149" s="7">
        <v>259500</v>
      </c>
      <c r="I149" t="s">
        <v>311</v>
      </c>
      <c r="K149">
        <v>117</v>
      </c>
      <c r="L149">
        <v>1092</v>
      </c>
      <c r="M149" s="7">
        <v>139000</v>
      </c>
      <c r="N149" t="s">
        <v>311</v>
      </c>
      <c r="P149">
        <v>114</v>
      </c>
      <c r="Q149">
        <v>0</v>
      </c>
      <c r="R149" s="7">
        <v>217000</v>
      </c>
      <c r="S149" t="s">
        <v>311</v>
      </c>
    </row>
    <row r="150" spans="6:19" x14ac:dyDescent="0.2">
      <c r="F150">
        <v>116</v>
      </c>
      <c r="G150">
        <v>1458</v>
      </c>
      <c r="H150" s="7">
        <v>176000</v>
      </c>
      <c r="I150" t="s">
        <v>311</v>
      </c>
      <c r="K150">
        <v>118</v>
      </c>
      <c r="L150">
        <v>1125</v>
      </c>
      <c r="M150" s="7">
        <v>155000</v>
      </c>
      <c r="N150" t="s">
        <v>311</v>
      </c>
      <c r="P150">
        <v>115</v>
      </c>
      <c r="Q150">
        <v>884</v>
      </c>
      <c r="R150" s="7">
        <v>259500</v>
      </c>
      <c r="S150" t="s">
        <v>311</v>
      </c>
    </row>
    <row r="151" spans="6:19" x14ac:dyDescent="0.2">
      <c r="F151">
        <v>117</v>
      </c>
      <c r="G151">
        <v>1092</v>
      </c>
      <c r="H151" s="7">
        <v>139000</v>
      </c>
      <c r="I151" t="s">
        <v>311</v>
      </c>
      <c r="K151">
        <v>119</v>
      </c>
      <c r="L151">
        <v>1699</v>
      </c>
      <c r="M151" s="7">
        <v>320000</v>
      </c>
      <c r="N151" t="s">
        <v>311</v>
      </c>
      <c r="P151">
        <v>116</v>
      </c>
      <c r="Q151">
        <v>729</v>
      </c>
      <c r="R151" s="7">
        <v>176000</v>
      </c>
      <c r="S151" t="s">
        <v>311</v>
      </c>
    </row>
    <row r="152" spans="6:19" x14ac:dyDescent="0.2">
      <c r="F152">
        <v>118</v>
      </c>
      <c r="G152">
        <v>1125</v>
      </c>
      <c r="H152" s="7">
        <v>155000</v>
      </c>
      <c r="I152" t="s">
        <v>311</v>
      </c>
      <c r="K152">
        <v>120</v>
      </c>
      <c r="L152">
        <v>728</v>
      </c>
      <c r="M152" s="7">
        <v>163990</v>
      </c>
      <c r="N152" t="s">
        <v>311</v>
      </c>
      <c r="P152">
        <v>117</v>
      </c>
      <c r="Q152">
        <v>0</v>
      </c>
      <c r="R152" s="7">
        <v>139000</v>
      </c>
      <c r="S152" t="s">
        <v>311</v>
      </c>
    </row>
    <row r="153" spans="6:19" x14ac:dyDescent="0.2">
      <c r="F153">
        <v>120</v>
      </c>
      <c r="G153">
        <v>1456</v>
      </c>
      <c r="H153" s="7">
        <v>163990</v>
      </c>
      <c r="I153" t="s">
        <v>311</v>
      </c>
      <c r="K153">
        <v>121</v>
      </c>
      <c r="L153">
        <v>988</v>
      </c>
      <c r="M153" s="7">
        <v>180000</v>
      </c>
      <c r="N153" t="s">
        <v>311</v>
      </c>
      <c r="P153">
        <v>118</v>
      </c>
      <c r="Q153">
        <v>0</v>
      </c>
      <c r="R153" s="7">
        <v>155000</v>
      </c>
      <c r="S153" t="s">
        <v>311</v>
      </c>
    </row>
    <row r="154" spans="6:19" x14ac:dyDescent="0.2">
      <c r="F154">
        <v>121</v>
      </c>
      <c r="G154">
        <v>988</v>
      </c>
      <c r="H154" s="7">
        <v>180000</v>
      </c>
      <c r="I154" t="s">
        <v>311</v>
      </c>
      <c r="K154">
        <v>122</v>
      </c>
      <c r="L154">
        <v>772</v>
      </c>
      <c r="M154" s="7">
        <v>100000</v>
      </c>
      <c r="N154" t="s">
        <v>311</v>
      </c>
      <c r="P154">
        <v>119</v>
      </c>
      <c r="Q154">
        <v>1523</v>
      </c>
      <c r="R154" s="7">
        <v>320000</v>
      </c>
      <c r="S154" t="s">
        <v>311</v>
      </c>
    </row>
    <row r="155" spans="6:19" x14ac:dyDescent="0.2">
      <c r="F155">
        <v>122</v>
      </c>
      <c r="G155">
        <v>1123</v>
      </c>
      <c r="H155" s="7">
        <v>100000</v>
      </c>
      <c r="I155" t="s">
        <v>311</v>
      </c>
      <c r="K155">
        <v>123</v>
      </c>
      <c r="L155">
        <v>1080</v>
      </c>
      <c r="M155" s="7">
        <v>136000</v>
      </c>
      <c r="N155" t="s">
        <v>311</v>
      </c>
      <c r="P155">
        <v>120</v>
      </c>
      <c r="Q155">
        <v>728</v>
      </c>
      <c r="R155" s="7">
        <v>163990</v>
      </c>
      <c r="S155" t="s">
        <v>311</v>
      </c>
    </row>
    <row r="156" spans="6:19" x14ac:dyDescent="0.2">
      <c r="F156">
        <v>123</v>
      </c>
      <c r="G156">
        <v>1080</v>
      </c>
      <c r="H156" s="7">
        <v>136000</v>
      </c>
      <c r="I156" t="s">
        <v>311</v>
      </c>
      <c r="K156">
        <v>124</v>
      </c>
      <c r="L156">
        <v>1199</v>
      </c>
      <c r="M156" s="7">
        <v>153900</v>
      </c>
      <c r="N156" t="s">
        <v>311</v>
      </c>
      <c r="P156">
        <v>121</v>
      </c>
      <c r="Q156">
        <v>0</v>
      </c>
      <c r="R156" s="7">
        <v>180000</v>
      </c>
      <c r="S156" t="s">
        <v>311</v>
      </c>
    </row>
    <row r="157" spans="6:19" x14ac:dyDescent="0.2">
      <c r="F157">
        <v>124</v>
      </c>
      <c r="G157">
        <v>1199</v>
      </c>
      <c r="H157" s="7">
        <v>153900</v>
      </c>
      <c r="I157" t="s">
        <v>311</v>
      </c>
      <c r="K157">
        <v>125</v>
      </c>
      <c r="L157">
        <v>1586</v>
      </c>
      <c r="M157" s="7">
        <v>181000</v>
      </c>
      <c r="N157" t="s">
        <v>311</v>
      </c>
      <c r="P157">
        <v>122</v>
      </c>
      <c r="Q157">
        <v>351</v>
      </c>
      <c r="R157" s="7">
        <v>100000</v>
      </c>
      <c r="S157" t="s">
        <v>311</v>
      </c>
    </row>
    <row r="158" spans="6:19" x14ac:dyDescent="0.2">
      <c r="F158">
        <v>125</v>
      </c>
      <c r="G158">
        <v>1586</v>
      </c>
      <c r="H158" s="7">
        <v>181000</v>
      </c>
      <c r="I158" t="s">
        <v>311</v>
      </c>
      <c r="K158">
        <v>126</v>
      </c>
      <c r="L158">
        <v>520</v>
      </c>
      <c r="M158" s="7">
        <v>84500</v>
      </c>
      <c r="N158" t="s">
        <v>311</v>
      </c>
      <c r="P158">
        <v>123</v>
      </c>
      <c r="Q158">
        <v>0</v>
      </c>
      <c r="R158" s="7">
        <v>136000</v>
      </c>
      <c r="S158" t="s">
        <v>311</v>
      </c>
    </row>
    <row r="159" spans="6:19" x14ac:dyDescent="0.2">
      <c r="F159">
        <v>126</v>
      </c>
      <c r="G159">
        <v>754</v>
      </c>
      <c r="H159" s="7">
        <v>84500</v>
      </c>
      <c r="I159" t="s">
        <v>311</v>
      </c>
      <c r="K159">
        <v>127</v>
      </c>
      <c r="L159">
        <v>958</v>
      </c>
      <c r="M159" s="7">
        <v>128000</v>
      </c>
      <c r="N159" t="s">
        <v>311</v>
      </c>
      <c r="P159">
        <v>124</v>
      </c>
      <c r="Q159">
        <v>0</v>
      </c>
      <c r="R159" s="7">
        <v>153900</v>
      </c>
      <c r="S159" t="s">
        <v>311</v>
      </c>
    </row>
    <row r="160" spans="6:19" x14ac:dyDescent="0.2">
      <c r="F160">
        <v>127</v>
      </c>
      <c r="G160">
        <v>958</v>
      </c>
      <c r="H160" s="7">
        <v>128000</v>
      </c>
      <c r="I160" t="s">
        <v>311</v>
      </c>
      <c r="K160">
        <v>128</v>
      </c>
      <c r="L160">
        <v>840</v>
      </c>
      <c r="M160" s="7">
        <v>87000</v>
      </c>
      <c r="N160" t="s">
        <v>311</v>
      </c>
      <c r="P160">
        <v>125</v>
      </c>
      <c r="Q160">
        <v>0</v>
      </c>
      <c r="R160" s="7">
        <v>181000</v>
      </c>
      <c r="S160" t="s">
        <v>311</v>
      </c>
    </row>
    <row r="161" spans="6:19" x14ac:dyDescent="0.2">
      <c r="F161">
        <v>128</v>
      </c>
      <c r="G161">
        <v>840</v>
      </c>
      <c r="H161" s="7">
        <v>87000</v>
      </c>
      <c r="I161" t="s">
        <v>311</v>
      </c>
      <c r="K161">
        <v>129</v>
      </c>
      <c r="L161">
        <v>660</v>
      </c>
      <c r="M161" s="7">
        <v>155000</v>
      </c>
      <c r="N161" t="s">
        <v>311</v>
      </c>
      <c r="P161">
        <v>126</v>
      </c>
      <c r="Q161">
        <v>0</v>
      </c>
      <c r="R161" s="7">
        <v>84500</v>
      </c>
      <c r="S161" t="s">
        <v>311</v>
      </c>
    </row>
    <row r="162" spans="6:19" x14ac:dyDescent="0.2">
      <c r="F162">
        <v>129</v>
      </c>
      <c r="G162">
        <v>1348</v>
      </c>
      <c r="H162" s="7">
        <v>155000</v>
      </c>
      <c r="I162" t="s">
        <v>311</v>
      </c>
      <c r="K162">
        <v>130</v>
      </c>
      <c r="L162">
        <v>1053</v>
      </c>
      <c r="M162" s="7">
        <v>150000</v>
      </c>
      <c r="N162" t="s">
        <v>311</v>
      </c>
      <c r="P162">
        <v>127</v>
      </c>
      <c r="Q162">
        <v>0</v>
      </c>
      <c r="R162" s="7">
        <v>128000</v>
      </c>
      <c r="S162" t="s">
        <v>311</v>
      </c>
    </row>
    <row r="163" spans="6:19" x14ac:dyDescent="0.2">
      <c r="F163">
        <v>130</v>
      </c>
      <c r="G163">
        <v>1053</v>
      </c>
      <c r="H163" s="7">
        <v>150000</v>
      </c>
      <c r="I163" t="s">
        <v>311</v>
      </c>
      <c r="K163">
        <v>131</v>
      </c>
      <c r="L163">
        <v>1216</v>
      </c>
      <c r="M163" s="7">
        <v>226000</v>
      </c>
      <c r="N163" t="s">
        <v>311</v>
      </c>
      <c r="P163">
        <v>128</v>
      </c>
      <c r="Q163">
        <v>0</v>
      </c>
      <c r="R163" s="7">
        <v>87000</v>
      </c>
      <c r="S163" t="s">
        <v>311</v>
      </c>
    </row>
    <row r="164" spans="6:19" x14ac:dyDescent="0.2">
      <c r="F164">
        <v>131</v>
      </c>
      <c r="G164">
        <v>2157</v>
      </c>
      <c r="H164" s="7">
        <v>226000</v>
      </c>
      <c r="I164" t="s">
        <v>311</v>
      </c>
      <c r="K164">
        <v>132</v>
      </c>
      <c r="L164">
        <v>1022</v>
      </c>
      <c r="M164" s="7">
        <v>244000</v>
      </c>
      <c r="N164" t="s">
        <v>311</v>
      </c>
      <c r="P164">
        <v>129</v>
      </c>
      <c r="Q164">
        <v>688</v>
      </c>
      <c r="R164" s="7">
        <v>155000</v>
      </c>
      <c r="S164" t="s">
        <v>311</v>
      </c>
    </row>
    <row r="165" spans="6:19" x14ac:dyDescent="0.2">
      <c r="F165">
        <v>132</v>
      </c>
      <c r="G165">
        <v>2054</v>
      </c>
      <c r="H165" s="7">
        <v>244000</v>
      </c>
      <c r="I165" t="s">
        <v>311</v>
      </c>
      <c r="K165">
        <v>133</v>
      </c>
      <c r="L165">
        <v>1327</v>
      </c>
      <c r="M165" s="7">
        <v>150750</v>
      </c>
      <c r="N165" t="s">
        <v>311</v>
      </c>
      <c r="P165">
        <v>130</v>
      </c>
      <c r="Q165">
        <v>0</v>
      </c>
      <c r="R165" s="7">
        <v>150000</v>
      </c>
      <c r="S165" t="s">
        <v>311</v>
      </c>
    </row>
    <row r="166" spans="6:19" x14ac:dyDescent="0.2">
      <c r="F166">
        <v>133</v>
      </c>
      <c r="G166">
        <v>1327</v>
      </c>
      <c r="H166" s="7">
        <v>150750</v>
      </c>
      <c r="I166" t="s">
        <v>311</v>
      </c>
      <c r="K166">
        <v>134</v>
      </c>
      <c r="L166">
        <v>1296</v>
      </c>
      <c r="M166" s="7">
        <v>220000</v>
      </c>
      <c r="N166" t="s">
        <v>311</v>
      </c>
      <c r="P166">
        <v>131</v>
      </c>
      <c r="Q166">
        <v>941</v>
      </c>
      <c r="R166" s="7">
        <v>226000</v>
      </c>
      <c r="S166" t="s">
        <v>311</v>
      </c>
    </row>
    <row r="167" spans="6:19" x14ac:dyDescent="0.2">
      <c r="F167">
        <v>134</v>
      </c>
      <c r="G167">
        <v>1296</v>
      </c>
      <c r="H167" s="7">
        <v>220000</v>
      </c>
      <c r="I167" t="s">
        <v>311</v>
      </c>
      <c r="K167">
        <v>135</v>
      </c>
      <c r="L167">
        <v>1721</v>
      </c>
      <c r="M167" s="7">
        <v>180000</v>
      </c>
      <c r="N167" t="s">
        <v>311</v>
      </c>
      <c r="P167">
        <v>132</v>
      </c>
      <c r="Q167">
        <v>1032</v>
      </c>
      <c r="R167" s="7">
        <v>244000</v>
      </c>
      <c r="S167" t="s">
        <v>311</v>
      </c>
    </row>
    <row r="168" spans="6:19" x14ac:dyDescent="0.2">
      <c r="F168">
        <v>135</v>
      </c>
      <c r="G168">
        <v>1721</v>
      </c>
      <c r="H168" s="7">
        <v>180000</v>
      </c>
      <c r="I168" t="s">
        <v>311</v>
      </c>
      <c r="K168">
        <v>136</v>
      </c>
      <c r="L168">
        <v>1682</v>
      </c>
      <c r="M168" s="7">
        <v>174000</v>
      </c>
      <c r="N168" t="s">
        <v>311</v>
      </c>
      <c r="P168">
        <v>133</v>
      </c>
      <c r="Q168">
        <v>0</v>
      </c>
      <c r="R168" s="7">
        <v>150750</v>
      </c>
      <c r="S168" t="s">
        <v>311</v>
      </c>
    </row>
    <row r="169" spans="6:19" x14ac:dyDescent="0.2">
      <c r="F169">
        <v>136</v>
      </c>
      <c r="G169">
        <v>1682</v>
      </c>
      <c r="H169" s="7">
        <v>174000</v>
      </c>
      <c r="I169" t="s">
        <v>311</v>
      </c>
      <c r="K169">
        <v>137</v>
      </c>
      <c r="L169">
        <v>1214</v>
      </c>
      <c r="M169" s="7">
        <v>143000</v>
      </c>
      <c r="N169" t="s">
        <v>311</v>
      </c>
      <c r="P169">
        <v>134</v>
      </c>
      <c r="Q169">
        <v>0</v>
      </c>
      <c r="R169" s="7">
        <v>220000</v>
      </c>
      <c r="S169" t="s">
        <v>311</v>
      </c>
    </row>
    <row r="170" spans="6:19" x14ac:dyDescent="0.2">
      <c r="F170">
        <v>137</v>
      </c>
      <c r="G170">
        <v>1214</v>
      </c>
      <c r="H170" s="7">
        <v>143000</v>
      </c>
      <c r="I170" t="s">
        <v>311</v>
      </c>
      <c r="K170">
        <v>138</v>
      </c>
      <c r="L170">
        <v>1959</v>
      </c>
      <c r="M170" s="7">
        <v>171000</v>
      </c>
      <c r="N170" t="s">
        <v>311</v>
      </c>
      <c r="P170">
        <v>135</v>
      </c>
      <c r="Q170">
        <v>0</v>
      </c>
      <c r="R170" s="7">
        <v>180000</v>
      </c>
      <c r="S170" t="s">
        <v>311</v>
      </c>
    </row>
    <row r="171" spans="6:19" x14ac:dyDescent="0.2">
      <c r="F171">
        <v>138</v>
      </c>
      <c r="G171">
        <v>1959</v>
      </c>
      <c r="H171" s="7">
        <v>171000</v>
      </c>
      <c r="I171" t="s">
        <v>311</v>
      </c>
      <c r="K171">
        <v>139</v>
      </c>
      <c r="L171">
        <v>1004</v>
      </c>
      <c r="M171" s="7">
        <v>230000</v>
      </c>
      <c r="N171" t="s">
        <v>311</v>
      </c>
      <c r="P171">
        <v>136</v>
      </c>
      <c r="Q171">
        <v>0</v>
      </c>
      <c r="R171" s="7">
        <v>174000</v>
      </c>
      <c r="S171" t="s">
        <v>311</v>
      </c>
    </row>
    <row r="172" spans="6:19" x14ac:dyDescent="0.2">
      <c r="F172">
        <v>139</v>
      </c>
      <c r="G172">
        <v>1852</v>
      </c>
      <c r="H172" s="7">
        <v>230000</v>
      </c>
      <c r="I172" t="s">
        <v>311</v>
      </c>
      <c r="K172">
        <v>140</v>
      </c>
      <c r="L172">
        <v>928</v>
      </c>
      <c r="M172" s="7">
        <v>231500</v>
      </c>
      <c r="N172" t="s">
        <v>311</v>
      </c>
      <c r="P172">
        <v>137</v>
      </c>
      <c r="Q172">
        <v>0</v>
      </c>
      <c r="R172" s="7">
        <v>143000</v>
      </c>
      <c r="S172" t="s">
        <v>311</v>
      </c>
    </row>
    <row r="173" spans="6:19" x14ac:dyDescent="0.2">
      <c r="F173">
        <v>140</v>
      </c>
      <c r="G173">
        <v>1764</v>
      </c>
      <c r="H173" s="7">
        <v>231500</v>
      </c>
      <c r="I173" t="s">
        <v>311</v>
      </c>
      <c r="K173">
        <v>141</v>
      </c>
      <c r="L173">
        <v>864</v>
      </c>
      <c r="M173" s="7">
        <v>115000</v>
      </c>
      <c r="N173" t="s">
        <v>311</v>
      </c>
      <c r="P173">
        <v>138</v>
      </c>
      <c r="Q173">
        <v>0</v>
      </c>
      <c r="R173" s="7">
        <v>171000</v>
      </c>
      <c r="S173" t="s">
        <v>311</v>
      </c>
    </row>
    <row r="174" spans="6:19" x14ac:dyDescent="0.2">
      <c r="F174">
        <v>141</v>
      </c>
      <c r="G174">
        <v>864</v>
      </c>
      <c r="H174" s="7">
        <v>115000</v>
      </c>
      <c r="I174" t="s">
        <v>311</v>
      </c>
      <c r="K174">
        <v>142</v>
      </c>
      <c r="L174">
        <v>1734</v>
      </c>
      <c r="M174" s="7">
        <v>260000</v>
      </c>
      <c r="N174" t="s">
        <v>311</v>
      </c>
      <c r="P174">
        <v>139</v>
      </c>
      <c r="Q174">
        <v>848</v>
      </c>
      <c r="R174" s="7">
        <v>230000</v>
      </c>
      <c r="S174" t="s">
        <v>311</v>
      </c>
    </row>
    <row r="175" spans="6:19" x14ac:dyDescent="0.2">
      <c r="F175">
        <v>142</v>
      </c>
      <c r="G175">
        <v>1734</v>
      </c>
      <c r="H175" s="7">
        <v>260000</v>
      </c>
      <c r="I175" t="s">
        <v>311</v>
      </c>
      <c r="K175">
        <v>143</v>
      </c>
      <c r="L175">
        <v>910</v>
      </c>
      <c r="M175" s="7">
        <v>166000</v>
      </c>
      <c r="N175" t="s">
        <v>311</v>
      </c>
      <c r="P175">
        <v>140</v>
      </c>
      <c r="Q175">
        <v>836</v>
      </c>
      <c r="R175" s="7">
        <v>231500</v>
      </c>
      <c r="S175" t="s">
        <v>311</v>
      </c>
    </row>
    <row r="176" spans="6:19" x14ac:dyDescent="0.2">
      <c r="F176">
        <v>143</v>
      </c>
      <c r="G176">
        <v>1385</v>
      </c>
      <c r="H176" s="7">
        <v>166000</v>
      </c>
      <c r="I176" t="s">
        <v>311</v>
      </c>
      <c r="K176">
        <v>144</v>
      </c>
      <c r="L176">
        <v>1501</v>
      </c>
      <c r="M176" s="7">
        <v>204000</v>
      </c>
      <c r="N176" t="s">
        <v>311</v>
      </c>
      <c r="P176">
        <v>141</v>
      </c>
      <c r="Q176">
        <v>0</v>
      </c>
      <c r="R176" s="7">
        <v>115000</v>
      </c>
      <c r="S176" t="s">
        <v>311</v>
      </c>
    </row>
    <row r="177" spans="6:19" x14ac:dyDescent="0.2">
      <c r="F177">
        <v>144</v>
      </c>
      <c r="G177">
        <v>1501</v>
      </c>
      <c r="H177" s="7">
        <v>204000</v>
      </c>
      <c r="I177" t="s">
        <v>311</v>
      </c>
      <c r="K177">
        <v>145</v>
      </c>
      <c r="L177">
        <v>1728</v>
      </c>
      <c r="M177" s="7">
        <v>125000</v>
      </c>
      <c r="N177" t="s">
        <v>311</v>
      </c>
      <c r="P177">
        <v>142</v>
      </c>
      <c r="Q177">
        <v>0</v>
      </c>
      <c r="R177" s="7">
        <v>260000</v>
      </c>
      <c r="S177" t="s">
        <v>311</v>
      </c>
    </row>
    <row r="178" spans="6:19" x14ac:dyDescent="0.2">
      <c r="F178">
        <v>145</v>
      </c>
      <c r="G178">
        <v>1728</v>
      </c>
      <c r="H178" s="7">
        <v>125000</v>
      </c>
      <c r="I178" t="s">
        <v>311</v>
      </c>
      <c r="K178">
        <v>146</v>
      </c>
      <c r="L178">
        <v>970</v>
      </c>
      <c r="M178" s="7">
        <v>130000</v>
      </c>
      <c r="N178" t="s">
        <v>311</v>
      </c>
      <c r="P178">
        <v>143</v>
      </c>
      <c r="Q178">
        <v>475</v>
      </c>
      <c r="R178" s="7">
        <v>166000</v>
      </c>
      <c r="S178" t="s">
        <v>311</v>
      </c>
    </row>
    <row r="179" spans="6:19" x14ac:dyDescent="0.2">
      <c r="F179">
        <v>146</v>
      </c>
      <c r="G179">
        <v>1709</v>
      </c>
      <c r="H179" s="7">
        <v>130000</v>
      </c>
      <c r="I179" t="s">
        <v>311</v>
      </c>
      <c r="K179">
        <v>147</v>
      </c>
      <c r="L179">
        <v>875</v>
      </c>
      <c r="M179" s="7">
        <v>105000</v>
      </c>
      <c r="N179" t="s">
        <v>311</v>
      </c>
      <c r="P179">
        <v>144</v>
      </c>
      <c r="Q179">
        <v>0</v>
      </c>
      <c r="R179" s="7">
        <v>204000</v>
      </c>
      <c r="S179" t="s">
        <v>311</v>
      </c>
    </row>
    <row r="180" spans="6:19" x14ac:dyDescent="0.2">
      <c r="F180">
        <v>147</v>
      </c>
      <c r="G180">
        <v>875</v>
      </c>
      <c r="H180" s="7">
        <v>105000</v>
      </c>
      <c r="I180" t="s">
        <v>311</v>
      </c>
      <c r="K180">
        <v>148</v>
      </c>
      <c r="L180">
        <v>884</v>
      </c>
      <c r="M180" s="7">
        <v>222500</v>
      </c>
      <c r="N180" t="s">
        <v>311</v>
      </c>
      <c r="P180">
        <v>145</v>
      </c>
      <c r="Q180">
        <v>0</v>
      </c>
      <c r="R180" s="7">
        <v>125000</v>
      </c>
      <c r="S180" t="s">
        <v>311</v>
      </c>
    </row>
    <row r="181" spans="6:19" x14ac:dyDescent="0.2">
      <c r="F181">
        <v>148</v>
      </c>
      <c r="G181">
        <v>2035</v>
      </c>
      <c r="H181" s="7">
        <v>222500</v>
      </c>
      <c r="I181" t="s">
        <v>311</v>
      </c>
      <c r="K181">
        <v>149</v>
      </c>
      <c r="L181">
        <v>1080</v>
      </c>
      <c r="M181" s="7">
        <v>141000</v>
      </c>
      <c r="N181" t="s">
        <v>311</v>
      </c>
      <c r="P181">
        <v>146</v>
      </c>
      <c r="Q181">
        <v>739</v>
      </c>
      <c r="R181" s="7">
        <v>130000</v>
      </c>
      <c r="S181" t="s">
        <v>311</v>
      </c>
    </row>
    <row r="182" spans="6:19" x14ac:dyDescent="0.2">
      <c r="F182">
        <v>149</v>
      </c>
      <c r="G182">
        <v>1080</v>
      </c>
      <c r="H182" s="7">
        <v>141000</v>
      </c>
      <c r="I182" t="s">
        <v>311</v>
      </c>
      <c r="K182">
        <v>150</v>
      </c>
      <c r="L182">
        <v>896</v>
      </c>
      <c r="M182" s="7">
        <v>115000</v>
      </c>
      <c r="N182" t="s">
        <v>311</v>
      </c>
      <c r="P182">
        <v>147</v>
      </c>
      <c r="Q182">
        <v>0</v>
      </c>
      <c r="R182" s="7">
        <v>105000</v>
      </c>
      <c r="S182" t="s">
        <v>311</v>
      </c>
    </row>
    <row r="183" spans="6:19" x14ac:dyDescent="0.2">
      <c r="F183">
        <v>150</v>
      </c>
      <c r="G183">
        <v>1344</v>
      </c>
      <c r="H183" s="7">
        <v>115000</v>
      </c>
      <c r="I183" t="s">
        <v>311</v>
      </c>
      <c r="K183">
        <v>151</v>
      </c>
      <c r="L183">
        <v>969</v>
      </c>
      <c r="M183" s="7">
        <v>122000</v>
      </c>
      <c r="N183" t="s">
        <v>311</v>
      </c>
      <c r="P183">
        <v>148</v>
      </c>
      <c r="Q183">
        <v>1151</v>
      </c>
      <c r="R183" s="7">
        <v>222500</v>
      </c>
      <c r="S183" t="s">
        <v>311</v>
      </c>
    </row>
    <row r="184" spans="6:19" x14ac:dyDescent="0.2">
      <c r="F184">
        <v>151</v>
      </c>
      <c r="G184">
        <v>969</v>
      </c>
      <c r="H184" s="7">
        <v>122000</v>
      </c>
      <c r="I184" t="s">
        <v>311</v>
      </c>
      <c r="K184">
        <v>152</v>
      </c>
      <c r="L184">
        <v>1710</v>
      </c>
      <c r="M184" s="7">
        <v>372402</v>
      </c>
      <c r="N184" t="s">
        <v>311</v>
      </c>
      <c r="P184">
        <v>149</v>
      </c>
      <c r="Q184">
        <v>0</v>
      </c>
      <c r="R184" s="7">
        <v>141000</v>
      </c>
      <c r="S184" t="s">
        <v>311</v>
      </c>
    </row>
    <row r="185" spans="6:19" x14ac:dyDescent="0.2">
      <c r="F185">
        <v>152</v>
      </c>
      <c r="G185">
        <v>1710</v>
      </c>
      <c r="H185" s="7">
        <v>372402</v>
      </c>
      <c r="I185" t="s">
        <v>311</v>
      </c>
      <c r="K185">
        <v>153</v>
      </c>
      <c r="L185">
        <v>1097</v>
      </c>
      <c r="M185" s="7">
        <v>190000</v>
      </c>
      <c r="N185" t="s">
        <v>311</v>
      </c>
      <c r="P185">
        <v>150</v>
      </c>
      <c r="Q185">
        <v>448</v>
      </c>
      <c r="R185" s="7">
        <v>115000</v>
      </c>
      <c r="S185" t="s">
        <v>311</v>
      </c>
    </row>
    <row r="186" spans="6:19" x14ac:dyDescent="0.2">
      <c r="F186">
        <v>153</v>
      </c>
      <c r="G186">
        <v>1993</v>
      </c>
      <c r="H186" s="7">
        <v>190000</v>
      </c>
      <c r="I186" t="s">
        <v>311</v>
      </c>
      <c r="K186">
        <v>154</v>
      </c>
      <c r="L186">
        <v>1252</v>
      </c>
      <c r="M186" s="7">
        <v>235000</v>
      </c>
      <c r="N186" t="s">
        <v>311</v>
      </c>
      <c r="P186">
        <v>151</v>
      </c>
      <c r="Q186">
        <v>0</v>
      </c>
      <c r="R186" s="7">
        <v>122000</v>
      </c>
      <c r="S186" t="s">
        <v>311</v>
      </c>
    </row>
    <row r="187" spans="6:19" x14ac:dyDescent="0.2">
      <c r="F187">
        <v>154</v>
      </c>
      <c r="G187">
        <v>1252</v>
      </c>
      <c r="H187" s="7">
        <v>235000</v>
      </c>
      <c r="I187" t="s">
        <v>311</v>
      </c>
      <c r="K187">
        <v>155</v>
      </c>
      <c r="L187">
        <v>1200</v>
      </c>
      <c r="M187" s="7">
        <v>125000</v>
      </c>
      <c r="N187" t="s">
        <v>311</v>
      </c>
      <c r="P187">
        <v>152</v>
      </c>
      <c r="Q187">
        <v>0</v>
      </c>
      <c r="R187" s="7">
        <v>372402</v>
      </c>
      <c r="S187" t="s">
        <v>311</v>
      </c>
    </row>
    <row r="188" spans="6:19" x14ac:dyDescent="0.2">
      <c r="F188">
        <v>155</v>
      </c>
      <c r="G188">
        <v>1200</v>
      </c>
      <c r="H188" s="7">
        <v>125000</v>
      </c>
      <c r="I188" t="s">
        <v>311</v>
      </c>
      <c r="K188">
        <v>156</v>
      </c>
      <c r="L188">
        <v>572</v>
      </c>
      <c r="M188" s="7">
        <v>79000</v>
      </c>
      <c r="N188" t="s">
        <v>311</v>
      </c>
      <c r="P188">
        <v>153</v>
      </c>
      <c r="Q188">
        <v>896</v>
      </c>
      <c r="R188" s="7">
        <v>190000</v>
      </c>
      <c r="S188" t="s">
        <v>311</v>
      </c>
    </row>
    <row r="189" spans="6:19" x14ac:dyDescent="0.2">
      <c r="F189">
        <v>156</v>
      </c>
      <c r="G189">
        <v>1096</v>
      </c>
      <c r="H189" s="7">
        <v>79000</v>
      </c>
      <c r="I189" t="s">
        <v>311</v>
      </c>
      <c r="K189">
        <v>157</v>
      </c>
      <c r="L189">
        <v>1040</v>
      </c>
      <c r="M189" s="7">
        <v>109500</v>
      </c>
      <c r="N189" t="s">
        <v>311</v>
      </c>
      <c r="P189">
        <v>154</v>
      </c>
      <c r="Q189">
        <v>0</v>
      </c>
      <c r="R189" s="7">
        <v>235000</v>
      </c>
      <c r="S189" t="s">
        <v>311</v>
      </c>
    </row>
    <row r="190" spans="6:19" x14ac:dyDescent="0.2">
      <c r="F190">
        <v>157</v>
      </c>
      <c r="G190">
        <v>1040</v>
      </c>
      <c r="H190" s="7">
        <v>109500</v>
      </c>
      <c r="I190" t="s">
        <v>311</v>
      </c>
      <c r="K190">
        <v>158</v>
      </c>
      <c r="L190">
        <v>774</v>
      </c>
      <c r="M190" s="7">
        <v>269500</v>
      </c>
      <c r="N190" t="s">
        <v>311</v>
      </c>
      <c r="P190">
        <v>155</v>
      </c>
      <c r="Q190">
        <v>0</v>
      </c>
      <c r="R190" s="7">
        <v>125000</v>
      </c>
      <c r="S190" t="s">
        <v>311</v>
      </c>
    </row>
    <row r="191" spans="6:19" x14ac:dyDescent="0.2">
      <c r="F191">
        <v>158</v>
      </c>
      <c r="G191">
        <v>1968</v>
      </c>
      <c r="H191" s="7">
        <v>269500</v>
      </c>
      <c r="I191" t="s">
        <v>311</v>
      </c>
      <c r="K191">
        <v>159</v>
      </c>
      <c r="L191">
        <v>991</v>
      </c>
      <c r="M191" s="7">
        <v>254900</v>
      </c>
      <c r="N191" t="s">
        <v>311</v>
      </c>
      <c r="P191">
        <v>156</v>
      </c>
      <c r="Q191">
        <v>524</v>
      </c>
      <c r="R191" s="7">
        <v>79000</v>
      </c>
      <c r="S191" t="s">
        <v>311</v>
      </c>
    </row>
    <row r="192" spans="6:19" x14ac:dyDescent="0.2">
      <c r="F192">
        <v>159</v>
      </c>
      <c r="G192">
        <v>1947</v>
      </c>
      <c r="H192" s="7">
        <v>254900</v>
      </c>
      <c r="I192" t="s">
        <v>311</v>
      </c>
      <c r="K192">
        <v>160</v>
      </c>
      <c r="L192">
        <v>1392</v>
      </c>
      <c r="M192" s="7">
        <v>320000</v>
      </c>
      <c r="N192" t="s">
        <v>311</v>
      </c>
      <c r="P192">
        <v>157</v>
      </c>
      <c r="Q192">
        <v>0</v>
      </c>
      <c r="R192" s="7">
        <v>109500</v>
      </c>
      <c r="S192" t="s">
        <v>311</v>
      </c>
    </row>
    <row r="193" spans="6:19" x14ac:dyDescent="0.2">
      <c r="F193">
        <v>160</v>
      </c>
      <c r="G193">
        <v>2462</v>
      </c>
      <c r="H193" s="7">
        <v>320000</v>
      </c>
      <c r="I193" t="s">
        <v>311</v>
      </c>
      <c r="K193">
        <v>161</v>
      </c>
      <c r="L193">
        <v>1232</v>
      </c>
      <c r="M193" s="7">
        <v>162500</v>
      </c>
      <c r="N193" t="s">
        <v>311</v>
      </c>
      <c r="P193">
        <v>158</v>
      </c>
      <c r="Q193">
        <v>1194</v>
      </c>
      <c r="R193" s="7">
        <v>269500</v>
      </c>
      <c r="S193" t="s">
        <v>311</v>
      </c>
    </row>
    <row r="194" spans="6:19" x14ac:dyDescent="0.2">
      <c r="F194">
        <v>161</v>
      </c>
      <c r="G194">
        <v>1232</v>
      </c>
      <c r="H194" s="7">
        <v>162500</v>
      </c>
      <c r="I194" t="s">
        <v>311</v>
      </c>
      <c r="K194">
        <v>162</v>
      </c>
      <c r="L194">
        <v>1572</v>
      </c>
      <c r="M194" s="7">
        <v>412500</v>
      </c>
      <c r="N194" t="s">
        <v>311</v>
      </c>
      <c r="P194">
        <v>159</v>
      </c>
      <c r="Q194">
        <v>956</v>
      </c>
      <c r="R194" s="7">
        <v>254900</v>
      </c>
      <c r="S194" t="s">
        <v>311</v>
      </c>
    </row>
    <row r="195" spans="6:19" x14ac:dyDescent="0.2">
      <c r="F195">
        <v>162</v>
      </c>
      <c r="G195">
        <v>2668</v>
      </c>
      <c r="H195" s="7">
        <v>412500</v>
      </c>
      <c r="I195" t="s">
        <v>311</v>
      </c>
      <c r="K195">
        <v>163</v>
      </c>
      <c r="L195">
        <v>1541</v>
      </c>
      <c r="M195" s="7">
        <v>220000</v>
      </c>
      <c r="N195" t="s">
        <v>311</v>
      </c>
      <c r="P195">
        <v>160</v>
      </c>
      <c r="Q195">
        <v>1070</v>
      </c>
      <c r="R195" s="7">
        <v>320000</v>
      </c>
      <c r="S195" t="s">
        <v>311</v>
      </c>
    </row>
    <row r="196" spans="6:19" x14ac:dyDescent="0.2">
      <c r="F196">
        <v>163</v>
      </c>
      <c r="G196">
        <v>1541</v>
      </c>
      <c r="H196" s="7">
        <v>220000</v>
      </c>
      <c r="I196" t="s">
        <v>311</v>
      </c>
      <c r="K196">
        <v>164</v>
      </c>
      <c r="L196">
        <v>882</v>
      </c>
      <c r="M196" s="7">
        <v>103200</v>
      </c>
      <c r="N196" t="s">
        <v>311</v>
      </c>
      <c r="P196">
        <v>161</v>
      </c>
      <c r="Q196">
        <v>0</v>
      </c>
      <c r="R196" s="7">
        <v>162500</v>
      </c>
      <c r="S196" t="s">
        <v>311</v>
      </c>
    </row>
    <row r="197" spans="6:19" x14ac:dyDescent="0.2">
      <c r="F197">
        <v>164</v>
      </c>
      <c r="G197">
        <v>882</v>
      </c>
      <c r="H197" s="7">
        <v>103200</v>
      </c>
      <c r="I197" t="s">
        <v>311</v>
      </c>
      <c r="K197">
        <v>165</v>
      </c>
      <c r="L197">
        <v>1149</v>
      </c>
      <c r="M197" s="7">
        <v>152000</v>
      </c>
      <c r="N197" t="s">
        <v>311</v>
      </c>
      <c r="P197">
        <v>162</v>
      </c>
      <c r="Q197">
        <v>1096</v>
      </c>
      <c r="R197" s="7">
        <v>412500</v>
      </c>
      <c r="S197" t="s">
        <v>311</v>
      </c>
    </row>
    <row r="198" spans="6:19" x14ac:dyDescent="0.2">
      <c r="F198">
        <v>165</v>
      </c>
      <c r="G198">
        <v>1616</v>
      </c>
      <c r="H198" s="7">
        <v>152000</v>
      </c>
      <c r="I198" t="s">
        <v>311</v>
      </c>
      <c r="K198">
        <v>166</v>
      </c>
      <c r="L198">
        <v>808</v>
      </c>
      <c r="M198" s="7">
        <v>127500</v>
      </c>
      <c r="N198" t="s">
        <v>311</v>
      </c>
      <c r="P198">
        <v>163</v>
      </c>
      <c r="Q198">
        <v>0</v>
      </c>
      <c r="R198" s="7">
        <v>220000</v>
      </c>
      <c r="S198" t="s">
        <v>311</v>
      </c>
    </row>
    <row r="199" spans="6:19" x14ac:dyDescent="0.2">
      <c r="F199">
        <v>166</v>
      </c>
      <c r="G199">
        <v>1355</v>
      </c>
      <c r="H199" s="7">
        <v>127500</v>
      </c>
      <c r="I199" t="s">
        <v>311</v>
      </c>
      <c r="K199">
        <v>167</v>
      </c>
      <c r="L199">
        <v>1867</v>
      </c>
      <c r="M199" s="7">
        <v>190000</v>
      </c>
      <c r="N199" t="s">
        <v>311</v>
      </c>
      <c r="P199">
        <v>164</v>
      </c>
      <c r="Q199">
        <v>0</v>
      </c>
      <c r="R199" s="7">
        <v>103200</v>
      </c>
      <c r="S199" t="s">
        <v>311</v>
      </c>
    </row>
    <row r="200" spans="6:19" x14ac:dyDescent="0.2">
      <c r="F200">
        <v>167</v>
      </c>
      <c r="G200">
        <v>1867</v>
      </c>
      <c r="H200" s="7">
        <v>190000</v>
      </c>
      <c r="I200" t="s">
        <v>311</v>
      </c>
      <c r="K200">
        <v>168</v>
      </c>
      <c r="L200">
        <v>1610</v>
      </c>
      <c r="M200" s="7">
        <v>325624</v>
      </c>
      <c r="N200" t="s">
        <v>311</v>
      </c>
      <c r="P200">
        <v>165</v>
      </c>
      <c r="Q200">
        <v>467</v>
      </c>
      <c r="R200" s="7">
        <v>152000</v>
      </c>
      <c r="S200" t="s">
        <v>311</v>
      </c>
    </row>
    <row r="201" spans="6:19" x14ac:dyDescent="0.2">
      <c r="F201">
        <v>168</v>
      </c>
      <c r="G201">
        <v>2161</v>
      </c>
      <c r="H201" s="7">
        <v>325624</v>
      </c>
      <c r="I201" t="s">
        <v>311</v>
      </c>
      <c r="K201">
        <v>169</v>
      </c>
      <c r="L201">
        <v>840</v>
      </c>
      <c r="M201" s="7">
        <v>183500</v>
      </c>
      <c r="N201" t="s">
        <v>311</v>
      </c>
      <c r="P201">
        <v>166</v>
      </c>
      <c r="Q201">
        <v>547</v>
      </c>
      <c r="R201" s="7">
        <v>127500</v>
      </c>
      <c r="S201" t="s">
        <v>311</v>
      </c>
    </row>
    <row r="202" spans="6:19" x14ac:dyDescent="0.2">
      <c r="F202">
        <v>169</v>
      </c>
      <c r="G202">
        <v>1720</v>
      </c>
      <c r="H202" s="7">
        <v>183500</v>
      </c>
      <c r="I202" t="s">
        <v>311</v>
      </c>
      <c r="K202">
        <v>170</v>
      </c>
      <c r="L202">
        <v>1707</v>
      </c>
      <c r="M202" s="7">
        <v>228000</v>
      </c>
      <c r="N202" t="s">
        <v>311</v>
      </c>
      <c r="P202">
        <v>167</v>
      </c>
      <c r="Q202">
        <v>0</v>
      </c>
      <c r="R202" s="7">
        <v>190000</v>
      </c>
      <c r="S202" t="s">
        <v>311</v>
      </c>
    </row>
    <row r="203" spans="6:19" x14ac:dyDescent="0.2">
      <c r="F203">
        <v>170</v>
      </c>
      <c r="G203">
        <v>1707</v>
      </c>
      <c r="H203" s="7">
        <v>228000</v>
      </c>
      <c r="I203" t="s">
        <v>311</v>
      </c>
      <c r="K203">
        <v>171</v>
      </c>
      <c r="L203">
        <v>854</v>
      </c>
      <c r="M203" s="7">
        <v>128500</v>
      </c>
      <c r="N203" t="s">
        <v>311</v>
      </c>
      <c r="P203">
        <v>168</v>
      </c>
      <c r="Q203">
        <v>551</v>
      </c>
      <c r="R203" s="7">
        <v>325624</v>
      </c>
      <c r="S203" t="s">
        <v>311</v>
      </c>
    </row>
    <row r="204" spans="6:19" x14ac:dyDescent="0.2">
      <c r="F204">
        <v>171</v>
      </c>
      <c r="G204">
        <v>1382</v>
      </c>
      <c r="H204" s="7">
        <v>128500</v>
      </c>
      <c r="I204" t="s">
        <v>311</v>
      </c>
      <c r="K204">
        <v>172</v>
      </c>
      <c r="L204">
        <v>1656</v>
      </c>
      <c r="M204" s="7">
        <v>215000</v>
      </c>
      <c r="N204" t="s">
        <v>311</v>
      </c>
      <c r="P204">
        <v>169</v>
      </c>
      <c r="Q204">
        <v>880</v>
      </c>
      <c r="R204" s="7">
        <v>183500</v>
      </c>
      <c r="S204" t="s">
        <v>311</v>
      </c>
    </row>
    <row r="205" spans="6:19" x14ac:dyDescent="0.2">
      <c r="F205">
        <v>172</v>
      </c>
      <c r="G205">
        <v>1656</v>
      </c>
      <c r="H205" s="7">
        <v>215000</v>
      </c>
      <c r="I205" t="s">
        <v>311</v>
      </c>
      <c r="K205">
        <v>173</v>
      </c>
      <c r="L205">
        <v>1064</v>
      </c>
      <c r="M205" s="7">
        <v>239000</v>
      </c>
      <c r="N205" t="s">
        <v>311</v>
      </c>
      <c r="P205">
        <v>170</v>
      </c>
      <c r="Q205">
        <v>0</v>
      </c>
      <c r="R205" s="7">
        <v>228000</v>
      </c>
      <c r="S205" t="s">
        <v>311</v>
      </c>
    </row>
    <row r="206" spans="6:19" x14ac:dyDescent="0.2">
      <c r="F206">
        <v>173</v>
      </c>
      <c r="G206">
        <v>1767</v>
      </c>
      <c r="H206" s="7">
        <v>239000</v>
      </c>
      <c r="I206" t="s">
        <v>311</v>
      </c>
      <c r="K206">
        <v>174</v>
      </c>
      <c r="L206">
        <v>1362</v>
      </c>
      <c r="M206" s="7">
        <v>163000</v>
      </c>
      <c r="N206" t="s">
        <v>311</v>
      </c>
      <c r="P206">
        <v>171</v>
      </c>
      <c r="Q206">
        <v>0</v>
      </c>
      <c r="R206" s="7">
        <v>128500</v>
      </c>
      <c r="S206" t="s">
        <v>311</v>
      </c>
    </row>
    <row r="207" spans="6:19" x14ac:dyDescent="0.2">
      <c r="F207">
        <v>174</v>
      </c>
      <c r="G207">
        <v>1362</v>
      </c>
      <c r="H207" s="7">
        <v>163000</v>
      </c>
      <c r="I207" t="s">
        <v>311</v>
      </c>
      <c r="K207">
        <v>175</v>
      </c>
      <c r="L207">
        <v>1651</v>
      </c>
      <c r="M207" s="7">
        <v>184000</v>
      </c>
      <c r="N207" t="s">
        <v>311</v>
      </c>
      <c r="P207">
        <v>172</v>
      </c>
      <c r="Q207">
        <v>0</v>
      </c>
      <c r="R207" s="7">
        <v>215000</v>
      </c>
      <c r="S207" t="s">
        <v>311</v>
      </c>
    </row>
    <row r="208" spans="6:19" x14ac:dyDescent="0.2">
      <c r="F208">
        <v>175</v>
      </c>
      <c r="G208">
        <v>1651</v>
      </c>
      <c r="H208" s="7">
        <v>184000</v>
      </c>
      <c r="I208" t="s">
        <v>311</v>
      </c>
      <c r="K208">
        <v>177</v>
      </c>
      <c r="L208">
        <v>1164</v>
      </c>
      <c r="M208" s="7">
        <v>211000</v>
      </c>
      <c r="N208" t="s">
        <v>311</v>
      </c>
      <c r="P208">
        <v>173</v>
      </c>
      <c r="Q208">
        <v>703</v>
      </c>
      <c r="R208" s="7">
        <v>239000</v>
      </c>
      <c r="S208" t="s">
        <v>311</v>
      </c>
    </row>
    <row r="209" spans="6:19" x14ac:dyDescent="0.2">
      <c r="F209">
        <v>176</v>
      </c>
      <c r="G209">
        <v>2158</v>
      </c>
      <c r="H209" s="7">
        <v>243000</v>
      </c>
      <c r="I209" t="s">
        <v>311</v>
      </c>
      <c r="K209">
        <v>178</v>
      </c>
      <c r="L209">
        <v>1252</v>
      </c>
      <c r="M209" s="7">
        <v>172500</v>
      </c>
      <c r="N209" t="s">
        <v>311</v>
      </c>
      <c r="P209">
        <v>174</v>
      </c>
      <c r="Q209">
        <v>0</v>
      </c>
      <c r="R209" s="7">
        <v>163000</v>
      </c>
      <c r="S209" t="s">
        <v>311</v>
      </c>
    </row>
    <row r="210" spans="6:19" x14ac:dyDescent="0.2">
      <c r="F210">
        <v>177</v>
      </c>
      <c r="G210">
        <v>2060</v>
      </c>
      <c r="H210" s="7">
        <v>211000</v>
      </c>
      <c r="I210" t="s">
        <v>311</v>
      </c>
      <c r="K210">
        <v>180</v>
      </c>
      <c r="L210">
        <v>968</v>
      </c>
      <c r="M210" s="7">
        <v>100000</v>
      </c>
      <c r="N210" t="s">
        <v>311</v>
      </c>
      <c r="P210">
        <v>175</v>
      </c>
      <c r="Q210">
        <v>0</v>
      </c>
      <c r="R210" s="7">
        <v>184000</v>
      </c>
      <c r="S210" t="s">
        <v>311</v>
      </c>
    </row>
    <row r="211" spans="6:19" x14ac:dyDescent="0.2">
      <c r="F211">
        <v>178</v>
      </c>
      <c r="G211">
        <v>1920</v>
      </c>
      <c r="H211" s="7">
        <v>172500</v>
      </c>
      <c r="I211" t="s">
        <v>311</v>
      </c>
      <c r="K211">
        <v>181</v>
      </c>
      <c r="L211">
        <v>769</v>
      </c>
      <c r="M211" s="7">
        <v>177000</v>
      </c>
      <c r="N211" t="s">
        <v>311</v>
      </c>
      <c r="P211">
        <v>176</v>
      </c>
      <c r="Q211">
        <v>0</v>
      </c>
      <c r="R211" s="7">
        <v>243000</v>
      </c>
      <c r="S211" t="s">
        <v>311</v>
      </c>
    </row>
    <row r="212" spans="6:19" x14ac:dyDescent="0.2">
      <c r="F212">
        <v>179</v>
      </c>
      <c r="G212">
        <v>2234</v>
      </c>
      <c r="H212" s="7">
        <v>501837</v>
      </c>
      <c r="I212" t="s">
        <v>311</v>
      </c>
      <c r="K212">
        <v>182</v>
      </c>
      <c r="L212">
        <v>901</v>
      </c>
      <c r="M212" s="7">
        <v>200100</v>
      </c>
      <c r="N212" t="s">
        <v>311</v>
      </c>
      <c r="P212">
        <v>177</v>
      </c>
      <c r="Q212">
        <v>896</v>
      </c>
      <c r="R212" s="7">
        <v>211000</v>
      </c>
      <c r="S212" t="s">
        <v>311</v>
      </c>
    </row>
    <row r="213" spans="6:19" x14ac:dyDescent="0.2">
      <c r="F213">
        <v>180</v>
      </c>
      <c r="G213">
        <v>968</v>
      </c>
      <c r="H213" s="7">
        <v>100000</v>
      </c>
      <c r="I213" t="s">
        <v>311</v>
      </c>
      <c r="K213">
        <v>183</v>
      </c>
      <c r="L213">
        <v>1340</v>
      </c>
      <c r="M213" s="7">
        <v>120000</v>
      </c>
      <c r="N213" t="s">
        <v>311</v>
      </c>
      <c r="P213">
        <v>178</v>
      </c>
      <c r="Q213">
        <v>668</v>
      </c>
      <c r="R213" s="7">
        <v>172500</v>
      </c>
      <c r="S213" t="s">
        <v>311</v>
      </c>
    </row>
    <row r="214" spans="6:19" x14ac:dyDescent="0.2">
      <c r="F214">
        <v>181</v>
      </c>
      <c r="G214">
        <v>1525</v>
      </c>
      <c r="H214" s="7">
        <v>177000</v>
      </c>
      <c r="I214" t="s">
        <v>311</v>
      </c>
      <c r="K214">
        <v>184</v>
      </c>
      <c r="L214">
        <v>1362</v>
      </c>
      <c r="M214" s="7">
        <v>200000</v>
      </c>
      <c r="N214" t="s">
        <v>311</v>
      </c>
      <c r="P214">
        <v>179</v>
      </c>
      <c r="Q214">
        <v>0</v>
      </c>
      <c r="R214" s="7">
        <v>501837</v>
      </c>
      <c r="S214" t="s">
        <v>311</v>
      </c>
    </row>
    <row r="215" spans="6:19" x14ac:dyDescent="0.2">
      <c r="F215">
        <v>182</v>
      </c>
      <c r="G215">
        <v>1802</v>
      </c>
      <c r="H215" s="7">
        <v>200100</v>
      </c>
      <c r="I215" t="s">
        <v>311</v>
      </c>
      <c r="K215">
        <v>185</v>
      </c>
      <c r="L215">
        <v>936</v>
      </c>
      <c r="M215" s="7">
        <v>127000</v>
      </c>
      <c r="N215" t="s">
        <v>311</v>
      </c>
      <c r="P215">
        <v>180</v>
      </c>
      <c r="Q215">
        <v>0</v>
      </c>
      <c r="R215" s="7">
        <v>100000</v>
      </c>
      <c r="S215" t="s">
        <v>311</v>
      </c>
    </row>
    <row r="216" spans="6:19" x14ac:dyDescent="0.2">
      <c r="F216">
        <v>183</v>
      </c>
      <c r="G216">
        <v>1340</v>
      </c>
      <c r="H216" s="7">
        <v>120000</v>
      </c>
      <c r="I216" t="s">
        <v>311</v>
      </c>
      <c r="K216">
        <v>186</v>
      </c>
      <c r="L216">
        <v>1518</v>
      </c>
      <c r="M216" s="7">
        <v>475000</v>
      </c>
      <c r="N216" t="s">
        <v>311</v>
      </c>
      <c r="P216">
        <v>181</v>
      </c>
      <c r="Q216">
        <v>756</v>
      </c>
      <c r="R216" s="7">
        <v>177000</v>
      </c>
      <c r="S216" t="s">
        <v>311</v>
      </c>
    </row>
    <row r="217" spans="6:19" x14ac:dyDescent="0.2">
      <c r="F217">
        <v>184</v>
      </c>
      <c r="G217">
        <v>2082</v>
      </c>
      <c r="H217" s="7">
        <v>200000</v>
      </c>
      <c r="I217" t="s">
        <v>311</v>
      </c>
      <c r="K217">
        <v>187</v>
      </c>
      <c r="L217">
        <v>1217</v>
      </c>
      <c r="M217" s="7">
        <v>173000</v>
      </c>
      <c r="N217" t="s">
        <v>311</v>
      </c>
      <c r="P217">
        <v>182</v>
      </c>
      <c r="Q217">
        <v>901</v>
      </c>
      <c r="R217" s="7">
        <v>200100</v>
      </c>
      <c r="S217" t="s">
        <v>311</v>
      </c>
    </row>
    <row r="218" spans="6:19" x14ac:dyDescent="0.2">
      <c r="F218">
        <v>185</v>
      </c>
      <c r="G218">
        <v>1252</v>
      </c>
      <c r="H218" s="7">
        <v>127000</v>
      </c>
      <c r="I218" t="s">
        <v>311</v>
      </c>
      <c r="K218">
        <v>188</v>
      </c>
      <c r="L218">
        <v>808</v>
      </c>
      <c r="M218" s="7">
        <v>135000</v>
      </c>
      <c r="N218" t="s">
        <v>311</v>
      </c>
      <c r="P218">
        <v>183</v>
      </c>
      <c r="Q218">
        <v>0</v>
      </c>
      <c r="R218" s="7">
        <v>120000</v>
      </c>
      <c r="S218" t="s">
        <v>311</v>
      </c>
    </row>
    <row r="219" spans="6:19" x14ac:dyDescent="0.2">
      <c r="F219">
        <v>187</v>
      </c>
      <c r="G219">
        <v>1217</v>
      </c>
      <c r="H219" s="7">
        <v>173000</v>
      </c>
      <c r="I219" t="s">
        <v>311</v>
      </c>
      <c r="K219">
        <v>189</v>
      </c>
      <c r="L219">
        <v>1224</v>
      </c>
      <c r="M219" s="7">
        <v>153337</v>
      </c>
      <c r="N219" t="s">
        <v>311</v>
      </c>
      <c r="P219">
        <v>184</v>
      </c>
      <c r="Q219">
        <v>720</v>
      </c>
      <c r="R219" s="7">
        <v>200000</v>
      </c>
      <c r="S219" t="s">
        <v>311</v>
      </c>
    </row>
    <row r="220" spans="6:19" x14ac:dyDescent="0.2">
      <c r="F220">
        <v>188</v>
      </c>
      <c r="G220">
        <v>1656</v>
      </c>
      <c r="H220" s="7">
        <v>135000</v>
      </c>
      <c r="I220" t="s">
        <v>311</v>
      </c>
      <c r="K220">
        <v>190</v>
      </c>
      <c r="L220">
        <v>1593</v>
      </c>
      <c r="M220" s="7">
        <v>286000</v>
      </c>
      <c r="N220" t="s">
        <v>311</v>
      </c>
      <c r="P220">
        <v>185</v>
      </c>
      <c r="Q220">
        <v>316</v>
      </c>
      <c r="R220" s="7">
        <v>127000</v>
      </c>
      <c r="S220" t="s">
        <v>311</v>
      </c>
    </row>
    <row r="221" spans="6:19" x14ac:dyDescent="0.2">
      <c r="F221">
        <v>189</v>
      </c>
      <c r="G221">
        <v>1224</v>
      </c>
      <c r="H221" s="7">
        <v>153337</v>
      </c>
      <c r="I221" t="s">
        <v>311</v>
      </c>
      <c r="K221">
        <v>191</v>
      </c>
      <c r="L221">
        <v>1549</v>
      </c>
      <c r="M221" s="7">
        <v>315000</v>
      </c>
      <c r="N221" t="s">
        <v>311</v>
      </c>
      <c r="P221">
        <v>186</v>
      </c>
      <c r="Q221">
        <v>1518</v>
      </c>
      <c r="R221" s="7">
        <v>475000</v>
      </c>
      <c r="S221" t="s">
        <v>311</v>
      </c>
    </row>
    <row r="222" spans="6:19" x14ac:dyDescent="0.2">
      <c r="F222">
        <v>190</v>
      </c>
      <c r="G222">
        <v>1593</v>
      </c>
      <c r="H222" s="7">
        <v>286000</v>
      </c>
      <c r="I222" t="s">
        <v>311</v>
      </c>
      <c r="K222">
        <v>192</v>
      </c>
      <c r="L222">
        <v>725</v>
      </c>
      <c r="M222" s="7">
        <v>184000</v>
      </c>
      <c r="N222" t="s">
        <v>311</v>
      </c>
      <c r="P222">
        <v>187</v>
      </c>
      <c r="Q222">
        <v>0</v>
      </c>
      <c r="R222" s="7">
        <v>173000</v>
      </c>
      <c r="S222" t="s">
        <v>311</v>
      </c>
    </row>
    <row r="223" spans="6:19" x14ac:dyDescent="0.2">
      <c r="F223">
        <v>191</v>
      </c>
      <c r="G223">
        <v>2727</v>
      </c>
      <c r="H223" s="7">
        <v>315000</v>
      </c>
      <c r="I223" t="s">
        <v>311</v>
      </c>
      <c r="K223">
        <v>193</v>
      </c>
      <c r="L223">
        <v>1431</v>
      </c>
      <c r="M223" s="7">
        <v>192000</v>
      </c>
      <c r="N223" t="s">
        <v>311</v>
      </c>
      <c r="P223">
        <v>188</v>
      </c>
      <c r="Q223">
        <v>704</v>
      </c>
      <c r="R223" s="7">
        <v>135000</v>
      </c>
      <c r="S223" t="s">
        <v>311</v>
      </c>
    </row>
    <row r="224" spans="6:19" x14ac:dyDescent="0.2">
      <c r="F224">
        <v>192</v>
      </c>
      <c r="G224">
        <v>1479</v>
      </c>
      <c r="H224" s="7">
        <v>184000</v>
      </c>
      <c r="I224" t="s">
        <v>311</v>
      </c>
      <c r="K224">
        <v>194</v>
      </c>
      <c r="L224">
        <v>970</v>
      </c>
      <c r="M224" s="7">
        <v>130000</v>
      </c>
      <c r="N224" t="s">
        <v>311</v>
      </c>
      <c r="P224">
        <v>189</v>
      </c>
      <c r="Q224">
        <v>0</v>
      </c>
      <c r="R224" s="7">
        <v>153337</v>
      </c>
      <c r="S224" t="s">
        <v>311</v>
      </c>
    </row>
    <row r="225" spans="6:19" x14ac:dyDescent="0.2">
      <c r="F225">
        <v>193</v>
      </c>
      <c r="G225">
        <v>1431</v>
      </c>
      <c r="H225" s="7">
        <v>192000</v>
      </c>
      <c r="I225" t="s">
        <v>311</v>
      </c>
      <c r="K225">
        <v>195</v>
      </c>
      <c r="L225">
        <v>864</v>
      </c>
      <c r="M225" s="7">
        <v>127000</v>
      </c>
      <c r="N225" t="s">
        <v>311</v>
      </c>
      <c r="P225">
        <v>190</v>
      </c>
      <c r="Q225">
        <v>0</v>
      </c>
      <c r="R225" s="7">
        <v>286000</v>
      </c>
      <c r="S225" t="s">
        <v>311</v>
      </c>
    </row>
    <row r="226" spans="6:19" x14ac:dyDescent="0.2">
      <c r="F226">
        <v>194</v>
      </c>
      <c r="G226">
        <v>1709</v>
      </c>
      <c r="H226" s="7">
        <v>130000</v>
      </c>
      <c r="I226" t="s">
        <v>311</v>
      </c>
      <c r="K226">
        <v>196</v>
      </c>
      <c r="L226">
        <v>855</v>
      </c>
      <c r="M226" s="7">
        <v>148500</v>
      </c>
      <c r="N226" t="s">
        <v>311</v>
      </c>
      <c r="P226">
        <v>191</v>
      </c>
      <c r="Q226">
        <v>1178</v>
      </c>
      <c r="R226" s="7">
        <v>315000</v>
      </c>
      <c r="S226" t="s">
        <v>311</v>
      </c>
    </row>
    <row r="227" spans="6:19" x14ac:dyDescent="0.2">
      <c r="F227">
        <v>195</v>
      </c>
      <c r="G227">
        <v>864</v>
      </c>
      <c r="H227" s="7">
        <v>127000</v>
      </c>
      <c r="I227" t="s">
        <v>311</v>
      </c>
      <c r="K227">
        <v>197</v>
      </c>
      <c r="L227">
        <v>1726</v>
      </c>
      <c r="M227" s="7">
        <v>311872</v>
      </c>
      <c r="N227" t="s">
        <v>311</v>
      </c>
      <c r="P227">
        <v>192</v>
      </c>
      <c r="Q227">
        <v>754</v>
      </c>
      <c r="R227" s="7">
        <v>184000</v>
      </c>
      <c r="S227" t="s">
        <v>311</v>
      </c>
    </row>
    <row r="228" spans="6:19" x14ac:dyDescent="0.2">
      <c r="F228">
        <v>196</v>
      </c>
      <c r="G228">
        <v>1456</v>
      </c>
      <c r="H228" s="7">
        <v>148500</v>
      </c>
      <c r="I228" t="s">
        <v>311</v>
      </c>
      <c r="K228">
        <v>198</v>
      </c>
      <c r="L228">
        <v>1360</v>
      </c>
      <c r="M228" s="7">
        <v>235000</v>
      </c>
      <c r="N228" t="s">
        <v>311</v>
      </c>
      <c r="P228">
        <v>193</v>
      </c>
      <c r="Q228">
        <v>0</v>
      </c>
      <c r="R228" s="7">
        <v>192000</v>
      </c>
      <c r="S228" t="s">
        <v>311</v>
      </c>
    </row>
    <row r="229" spans="6:19" x14ac:dyDescent="0.2">
      <c r="F229">
        <v>197</v>
      </c>
      <c r="G229">
        <v>1726</v>
      </c>
      <c r="H229" s="7">
        <v>311872</v>
      </c>
      <c r="I229" t="s">
        <v>311</v>
      </c>
      <c r="K229">
        <v>199</v>
      </c>
      <c r="L229">
        <v>929</v>
      </c>
      <c r="M229" s="7">
        <v>104000</v>
      </c>
      <c r="N229" t="s">
        <v>311</v>
      </c>
      <c r="P229">
        <v>194</v>
      </c>
      <c r="Q229">
        <v>739</v>
      </c>
      <c r="R229" s="7">
        <v>130000</v>
      </c>
      <c r="S229" t="s">
        <v>311</v>
      </c>
    </row>
    <row r="230" spans="6:19" x14ac:dyDescent="0.2">
      <c r="F230">
        <v>199</v>
      </c>
      <c r="G230">
        <v>2229</v>
      </c>
      <c r="H230" s="7">
        <v>104000</v>
      </c>
      <c r="I230" t="s">
        <v>311</v>
      </c>
      <c r="K230">
        <v>200</v>
      </c>
      <c r="L230">
        <v>1713</v>
      </c>
      <c r="M230" s="7">
        <v>274900</v>
      </c>
      <c r="N230" t="s">
        <v>311</v>
      </c>
      <c r="P230">
        <v>195</v>
      </c>
      <c r="Q230">
        <v>0</v>
      </c>
      <c r="R230" s="7">
        <v>127000</v>
      </c>
      <c r="S230" t="s">
        <v>311</v>
      </c>
    </row>
    <row r="231" spans="6:19" x14ac:dyDescent="0.2">
      <c r="F231">
        <v>200</v>
      </c>
      <c r="G231">
        <v>1713</v>
      </c>
      <c r="H231" s="7">
        <v>274900</v>
      </c>
      <c r="I231" t="s">
        <v>311</v>
      </c>
      <c r="K231">
        <v>201</v>
      </c>
      <c r="L231">
        <v>1121</v>
      </c>
      <c r="M231" s="7">
        <v>140000</v>
      </c>
      <c r="N231" t="s">
        <v>311</v>
      </c>
      <c r="P231">
        <v>196</v>
      </c>
      <c r="Q231">
        <v>601</v>
      </c>
      <c r="R231" s="7">
        <v>148500</v>
      </c>
      <c r="S231" t="s">
        <v>311</v>
      </c>
    </row>
    <row r="232" spans="6:19" x14ac:dyDescent="0.2">
      <c r="F232">
        <v>201</v>
      </c>
      <c r="G232">
        <v>1121</v>
      </c>
      <c r="H232" s="7">
        <v>140000</v>
      </c>
      <c r="I232" t="s">
        <v>311</v>
      </c>
      <c r="K232">
        <v>202</v>
      </c>
      <c r="L232">
        <v>1279</v>
      </c>
      <c r="M232" s="7">
        <v>171500</v>
      </c>
      <c r="N232" t="s">
        <v>311</v>
      </c>
      <c r="P232">
        <v>197</v>
      </c>
      <c r="Q232">
        <v>0</v>
      </c>
      <c r="R232" s="7">
        <v>311872</v>
      </c>
      <c r="S232" t="s">
        <v>311</v>
      </c>
    </row>
    <row r="233" spans="6:19" x14ac:dyDescent="0.2">
      <c r="F233">
        <v>202</v>
      </c>
      <c r="G233">
        <v>1279</v>
      </c>
      <c r="H233" s="7">
        <v>171500</v>
      </c>
      <c r="I233" t="s">
        <v>311</v>
      </c>
      <c r="K233">
        <v>203</v>
      </c>
      <c r="L233">
        <v>865</v>
      </c>
      <c r="M233" s="7">
        <v>112000</v>
      </c>
      <c r="N233" t="s">
        <v>311</v>
      </c>
      <c r="P233">
        <v>198</v>
      </c>
      <c r="Q233">
        <v>1360</v>
      </c>
      <c r="R233" s="7">
        <v>235000</v>
      </c>
      <c r="S233" t="s">
        <v>311</v>
      </c>
    </row>
    <row r="234" spans="6:19" x14ac:dyDescent="0.2">
      <c r="F234">
        <v>203</v>
      </c>
      <c r="G234">
        <v>1310</v>
      </c>
      <c r="H234" s="7">
        <v>112000</v>
      </c>
      <c r="I234" t="s">
        <v>311</v>
      </c>
      <c r="K234">
        <v>204</v>
      </c>
      <c r="L234">
        <v>848</v>
      </c>
      <c r="M234" s="7">
        <v>149000</v>
      </c>
      <c r="N234" t="s">
        <v>311</v>
      </c>
      <c r="P234">
        <v>199</v>
      </c>
      <c r="Q234">
        <v>929</v>
      </c>
      <c r="R234" s="7">
        <v>104000</v>
      </c>
      <c r="S234" t="s">
        <v>311</v>
      </c>
    </row>
    <row r="235" spans="6:19" x14ac:dyDescent="0.2">
      <c r="F235">
        <v>204</v>
      </c>
      <c r="G235">
        <v>848</v>
      </c>
      <c r="H235" s="7">
        <v>149000</v>
      </c>
      <c r="I235" t="s">
        <v>311</v>
      </c>
      <c r="K235">
        <v>205</v>
      </c>
      <c r="L235">
        <v>720</v>
      </c>
      <c r="M235" s="7">
        <v>110000</v>
      </c>
      <c r="N235" t="s">
        <v>311</v>
      </c>
      <c r="P235">
        <v>200</v>
      </c>
      <c r="Q235">
        <v>0</v>
      </c>
      <c r="R235" s="7">
        <v>274900</v>
      </c>
      <c r="S235" t="s">
        <v>311</v>
      </c>
    </row>
    <row r="236" spans="6:19" x14ac:dyDescent="0.2">
      <c r="F236">
        <v>205</v>
      </c>
      <c r="G236">
        <v>1284</v>
      </c>
      <c r="H236" s="7">
        <v>110000</v>
      </c>
      <c r="I236" t="s">
        <v>311</v>
      </c>
      <c r="K236">
        <v>206</v>
      </c>
      <c r="L236">
        <v>1442</v>
      </c>
      <c r="M236" s="7">
        <v>180500</v>
      </c>
      <c r="N236" t="s">
        <v>311</v>
      </c>
      <c r="P236">
        <v>201</v>
      </c>
      <c r="Q236">
        <v>0</v>
      </c>
      <c r="R236" s="7">
        <v>140000</v>
      </c>
      <c r="S236" t="s">
        <v>311</v>
      </c>
    </row>
    <row r="237" spans="6:19" x14ac:dyDescent="0.2">
      <c r="F237">
        <v>206</v>
      </c>
      <c r="G237">
        <v>1442</v>
      </c>
      <c r="H237" s="7">
        <v>180500</v>
      </c>
      <c r="I237" t="s">
        <v>311</v>
      </c>
      <c r="K237">
        <v>207</v>
      </c>
      <c r="L237">
        <v>1696</v>
      </c>
      <c r="M237" s="7">
        <v>143900</v>
      </c>
      <c r="N237" t="s">
        <v>311</v>
      </c>
      <c r="P237">
        <v>202</v>
      </c>
      <c r="Q237">
        <v>0</v>
      </c>
      <c r="R237" s="7">
        <v>171500</v>
      </c>
      <c r="S237" t="s">
        <v>311</v>
      </c>
    </row>
    <row r="238" spans="6:19" x14ac:dyDescent="0.2">
      <c r="F238">
        <v>207</v>
      </c>
      <c r="G238">
        <v>1696</v>
      </c>
      <c r="H238" s="7">
        <v>143900</v>
      </c>
      <c r="I238" t="s">
        <v>311</v>
      </c>
      <c r="K238">
        <v>208</v>
      </c>
      <c r="L238">
        <v>1100</v>
      </c>
      <c r="M238" s="7">
        <v>141000</v>
      </c>
      <c r="N238" t="s">
        <v>311</v>
      </c>
      <c r="P238">
        <v>203</v>
      </c>
      <c r="Q238">
        <v>445</v>
      </c>
      <c r="R238" s="7">
        <v>112000</v>
      </c>
      <c r="S238" t="s">
        <v>311</v>
      </c>
    </row>
    <row r="239" spans="6:19" x14ac:dyDescent="0.2">
      <c r="F239">
        <v>208</v>
      </c>
      <c r="G239">
        <v>1100</v>
      </c>
      <c r="H239" s="7">
        <v>141000</v>
      </c>
      <c r="I239" t="s">
        <v>311</v>
      </c>
      <c r="K239">
        <v>209</v>
      </c>
      <c r="L239">
        <v>1180</v>
      </c>
      <c r="M239" s="7">
        <v>277000</v>
      </c>
      <c r="N239" t="s">
        <v>311</v>
      </c>
      <c r="P239">
        <v>204</v>
      </c>
      <c r="Q239">
        <v>0</v>
      </c>
      <c r="R239" s="7">
        <v>149000</v>
      </c>
      <c r="S239" t="s">
        <v>311</v>
      </c>
    </row>
    <row r="240" spans="6:19" x14ac:dyDescent="0.2">
      <c r="F240">
        <v>209</v>
      </c>
      <c r="G240">
        <v>2062</v>
      </c>
      <c r="H240" s="7">
        <v>277000</v>
      </c>
      <c r="I240" t="s">
        <v>311</v>
      </c>
      <c r="K240">
        <v>210</v>
      </c>
      <c r="L240">
        <v>1092</v>
      </c>
      <c r="M240" s="7">
        <v>145000</v>
      </c>
      <c r="N240" t="s">
        <v>311</v>
      </c>
      <c r="P240">
        <v>205</v>
      </c>
      <c r="Q240">
        <v>564</v>
      </c>
      <c r="R240" s="7">
        <v>110000</v>
      </c>
      <c r="S240" t="s">
        <v>311</v>
      </c>
    </row>
    <row r="241" spans="6:19" x14ac:dyDescent="0.2">
      <c r="F241">
        <v>210</v>
      </c>
      <c r="G241">
        <v>1092</v>
      </c>
      <c r="H241" s="7">
        <v>145000</v>
      </c>
      <c r="I241" t="s">
        <v>311</v>
      </c>
      <c r="K241">
        <v>211</v>
      </c>
      <c r="L241">
        <v>864</v>
      </c>
      <c r="M241" s="7">
        <v>98000</v>
      </c>
      <c r="N241" t="s">
        <v>311</v>
      </c>
      <c r="P241">
        <v>206</v>
      </c>
      <c r="Q241">
        <v>0</v>
      </c>
      <c r="R241" s="7">
        <v>180500</v>
      </c>
      <c r="S241" t="s">
        <v>311</v>
      </c>
    </row>
    <row r="242" spans="6:19" x14ac:dyDescent="0.2">
      <c r="F242">
        <v>211</v>
      </c>
      <c r="G242">
        <v>864</v>
      </c>
      <c r="H242" s="7">
        <v>98000</v>
      </c>
      <c r="I242" t="s">
        <v>311</v>
      </c>
      <c r="K242">
        <v>212</v>
      </c>
      <c r="L242">
        <v>1212</v>
      </c>
      <c r="M242" s="7">
        <v>186000</v>
      </c>
      <c r="N242" t="s">
        <v>311</v>
      </c>
      <c r="P242">
        <v>207</v>
      </c>
      <c r="Q242">
        <v>0</v>
      </c>
      <c r="R242" s="7">
        <v>143900</v>
      </c>
      <c r="S242" t="s">
        <v>311</v>
      </c>
    </row>
    <row r="243" spans="6:19" x14ac:dyDescent="0.2">
      <c r="F243">
        <v>212</v>
      </c>
      <c r="G243">
        <v>1212</v>
      </c>
      <c r="H243" s="7">
        <v>186000</v>
      </c>
      <c r="I243" t="s">
        <v>311</v>
      </c>
      <c r="K243">
        <v>213</v>
      </c>
      <c r="L243">
        <v>932</v>
      </c>
      <c r="M243" s="7">
        <v>252678</v>
      </c>
      <c r="N243" t="s">
        <v>311</v>
      </c>
      <c r="P243">
        <v>208</v>
      </c>
      <c r="Q243">
        <v>0</v>
      </c>
      <c r="R243" s="7">
        <v>141000</v>
      </c>
      <c r="S243" t="s">
        <v>311</v>
      </c>
    </row>
    <row r="244" spans="6:19" x14ac:dyDescent="0.2">
      <c r="F244">
        <v>213</v>
      </c>
      <c r="G244">
        <v>1852</v>
      </c>
      <c r="H244" s="7">
        <v>252678</v>
      </c>
      <c r="I244" t="s">
        <v>311</v>
      </c>
      <c r="K244">
        <v>214</v>
      </c>
      <c r="L244">
        <v>990</v>
      </c>
      <c r="M244" s="7">
        <v>156000</v>
      </c>
      <c r="N244" t="s">
        <v>311</v>
      </c>
      <c r="P244">
        <v>209</v>
      </c>
      <c r="Q244">
        <v>882</v>
      </c>
      <c r="R244" s="7">
        <v>277000</v>
      </c>
      <c r="S244" t="s">
        <v>311</v>
      </c>
    </row>
    <row r="245" spans="6:19" x14ac:dyDescent="0.2">
      <c r="F245">
        <v>214</v>
      </c>
      <c r="G245">
        <v>990</v>
      </c>
      <c r="H245" s="7">
        <v>156000</v>
      </c>
      <c r="I245" t="s">
        <v>311</v>
      </c>
      <c r="K245">
        <v>215</v>
      </c>
      <c r="L245">
        <v>689</v>
      </c>
      <c r="M245" s="7">
        <v>161750</v>
      </c>
      <c r="N245" t="s">
        <v>311</v>
      </c>
      <c r="P245">
        <v>210</v>
      </c>
      <c r="Q245">
        <v>0</v>
      </c>
      <c r="R245" s="7">
        <v>145000</v>
      </c>
      <c r="S245" t="s">
        <v>311</v>
      </c>
    </row>
    <row r="246" spans="6:19" x14ac:dyDescent="0.2">
      <c r="F246">
        <v>215</v>
      </c>
      <c r="G246">
        <v>1392</v>
      </c>
      <c r="H246" s="7">
        <v>161750</v>
      </c>
      <c r="I246" t="s">
        <v>311</v>
      </c>
      <c r="K246">
        <v>216</v>
      </c>
      <c r="L246">
        <v>1236</v>
      </c>
      <c r="M246" s="7">
        <v>134450</v>
      </c>
      <c r="N246" t="s">
        <v>311</v>
      </c>
      <c r="P246">
        <v>211</v>
      </c>
      <c r="Q246">
        <v>0</v>
      </c>
      <c r="R246" s="7">
        <v>98000</v>
      </c>
      <c r="S246" t="s">
        <v>311</v>
      </c>
    </row>
    <row r="247" spans="6:19" x14ac:dyDescent="0.2">
      <c r="F247">
        <v>216</v>
      </c>
      <c r="G247">
        <v>1236</v>
      </c>
      <c r="H247" s="7">
        <v>134450</v>
      </c>
      <c r="I247" t="s">
        <v>311</v>
      </c>
      <c r="K247">
        <v>217</v>
      </c>
      <c r="L247">
        <v>1436</v>
      </c>
      <c r="M247" s="7">
        <v>210000</v>
      </c>
      <c r="N247" t="s">
        <v>311</v>
      </c>
      <c r="P247">
        <v>212</v>
      </c>
      <c r="Q247">
        <v>0</v>
      </c>
      <c r="R247" s="7">
        <v>186000</v>
      </c>
      <c r="S247" t="s">
        <v>311</v>
      </c>
    </row>
    <row r="248" spans="6:19" x14ac:dyDescent="0.2">
      <c r="F248">
        <v>217</v>
      </c>
      <c r="G248">
        <v>1436</v>
      </c>
      <c r="H248" s="7">
        <v>210000</v>
      </c>
      <c r="I248" t="s">
        <v>311</v>
      </c>
      <c r="K248">
        <v>218</v>
      </c>
      <c r="L248">
        <v>810</v>
      </c>
      <c r="M248" s="7">
        <v>107000</v>
      </c>
      <c r="N248" t="s">
        <v>311</v>
      </c>
      <c r="P248">
        <v>213</v>
      </c>
      <c r="Q248">
        <v>920</v>
      </c>
      <c r="R248" s="7">
        <v>252678</v>
      </c>
      <c r="S248" t="s">
        <v>311</v>
      </c>
    </row>
    <row r="249" spans="6:19" x14ac:dyDescent="0.2">
      <c r="F249">
        <v>218</v>
      </c>
      <c r="G249">
        <v>1328</v>
      </c>
      <c r="H249" s="7">
        <v>107000</v>
      </c>
      <c r="I249" t="s">
        <v>311</v>
      </c>
      <c r="K249">
        <v>219</v>
      </c>
      <c r="L249">
        <v>1137</v>
      </c>
      <c r="M249" s="7">
        <v>311500</v>
      </c>
      <c r="N249" t="s">
        <v>311</v>
      </c>
      <c r="P249">
        <v>214</v>
      </c>
      <c r="Q249">
        <v>0</v>
      </c>
      <c r="R249" s="7">
        <v>156000</v>
      </c>
      <c r="S249" t="s">
        <v>311</v>
      </c>
    </row>
    <row r="250" spans="6:19" x14ac:dyDescent="0.2">
      <c r="F250">
        <v>219</v>
      </c>
      <c r="G250">
        <v>1954</v>
      </c>
      <c r="H250" s="7">
        <v>311500</v>
      </c>
      <c r="I250" t="s">
        <v>311</v>
      </c>
      <c r="K250">
        <v>220</v>
      </c>
      <c r="L250">
        <v>1248</v>
      </c>
      <c r="M250" s="7">
        <v>167240</v>
      </c>
      <c r="N250" t="s">
        <v>311</v>
      </c>
      <c r="P250">
        <v>215</v>
      </c>
      <c r="Q250">
        <v>703</v>
      </c>
      <c r="R250" s="7">
        <v>161750</v>
      </c>
      <c r="S250" t="s">
        <v>311</v>
      </c>
    </row>
    <row r="251" spans="6:19" x14ac:dyDescent="0.2">
      <c r="F251">
        <v>220</v>
      </c>
      <c r="G251">
        <v>1248</v>
      </c>
      <c r="H251" s="7">
        <v>167240</v>
      </c>
      <c r="I251" t="s">
        <v>311</v>
      </c>
      <c r="K251">
        <v>221</v>
      </c>
      <c r="L251">
        <v>1498</v>
      </c>
      <c r="M251" s="7">
        <v>204900</v>
      </c>
      <c r="N251" t="s">
        <v>311</v>
      </c>
      <c r="P251">
        <v>216</v>
      </c>
      <c r="Q251">
        <v>0</v>
      </c>
      <c r="R251" s="7">
        <v>134450</v>
      </c>
      <c r="S251" t="s">
        <v>311</v>
      </c>
    </row>
    <row r="252" spans="6:19" x14ac:dyDescent="0.2">
      <c r="F252">
        <v>221</v>
      </c>
      <c r="G252">
        <v>1498</v>
      </c>
      <c r="H252" s="7">
        <v>204900</v>
      </c>
      <c r="I252" t="s">
        <v>311</v>
      </c>
      <c r="K252">
        <v>222</v>
      </c>
      <c r="L252">
        <v>1010</v>
      </c>
      <c r="M252" s="7">
        <v>200000</v>
      </c>
      <c r="N252" t="s">
        <v>311</v>
      </c>
      <c r="P252">
        <v>217</v>
      </c>
      <c r="Q252">
        <v>0</v>
      </c>
      <c r="R252" s="7">
        <v>210000</v>
      </c>
      <c r="S252" t="s">
        <v>311</v>
      </c>
    </row>
    <row r="253" spans="6:19" x14ac:dyDescent="0.2">
      <c r="F253">
        <v>222</v>
      </c>
      <c r="G253">
        <v>2267</v>
      </c>
      <c r="H253" s="7">
        <v>200000</v>
      </c>
      <c r="I253" t="s">
        <v>311</v>
      </c>
      <c r="K253">
        <v>223</v>
      </c>
      <c r="L253">
        <v>811</v>
      </c>
      <c r="M253" s="7">
        <v>179900</v>
      </c>
      <c r="N253" t="s">
        <v>311</v>
      </c>
      <c r="P253">
        <v>218</v>
      </c>
      <c r="Q253">
        <v>518</v>
      </c>
      <c r="R253" s="7">
        <v>107000</v>
      </c>
      <c r="S253" t="s">
        <v>311</v>
      </c>
    </row>
    <row r="254" spans="6:19" x14ac:dyDescent="0.2">
      <c r="F254">
        <v>223</v>
      </c>
      <c r="G254">
        <v>1552</v>
      </c>
      <c r="H254" s="7">
        <v>179900</v>
      </c>
      <c r="I254" t="s">
        <v>311</v>
      </c>
      <c r="K254">
        <v>224</v>
      </c>
      <c r="L254">
        <v>864</v>
      </c>
      <c r="M254" s="7">
        <v>97000</v>
      </c>
      <c r="N254" t="s">
        <v>311</v>
      </c>
      <c r="P254">
        <v>219</v>
      </c>
      <c r="Q254">
        <v>817</v>
      </c>
      <c r="R254" s="7">
        <v>311500</v>
      </c>
      <c r="S254" t="s">
        <v>311</v>
      </c>
    </row>
    <row r="255" spans="6:19" x14ac:dyDescent="0.2">
      <c r="F255">
        <v>224</v>
      </c>
      <c r="G255">
        <v>864</v>
      </c>
      <c r="H255" s="7">
        <v>97000</v>
      </c>
      <c r="I255" t="s">
        <v>311</v>
      </c>
      <c r="K255">
        <v>226</v>
      </c>
      <c r="L255">
        <v>630</v>
      </c>
      <c r="M255" s="7">
        <v>112000</v>
      </c>
      <c r="N255" t="s">
        <v>311</v>
      </c>
      <c r="P255">
        <v>220</v>
      </c>
      <c r="Q255">
        <v>0</v>
      </c>
      <c r="R255" s="7">
        <v>167240</v>
      </c>
      <c r="S255" t="s">
        <v>311</v>
      </c>
    </row>
    <row r="256" spans="6:19" x14ac:dyDescent="0.2">
      <c r="F256">
        <v>225</v>
      </c>
      <c r="G256">
        <v>2392</v>
      </c>
      <c r="H256" s="7">
        <v>386250</v>
      </c>
      <c r="I256" t="s">
        <v>311</v>
      </c>
      <c r="K256">
        <v>227</v>
      </c>
      <c r="L256">
        <v>1214</v>
      </c>
      <c r="M256" s="7">
        <v>290000</v>
      </c>
      <c r="N256" t="s">
        <v>311</v>
      </c>
      <c r="P256">
        <v>221</v>
      </c>
      <c r="Q256">
        <v>0</v>
      </c>
      <c r="R256" s="7">
        <v>204900</v>
      </c>
      <c r="S256" t="s">
        <v>311</v>
      </c>
    </row>
    <row r="257" spans="6:19" x14ac:dyDescent="0.2">
      <c r="F257">
        <v>226</v>
      </c>
      <c r="G257">
        <v>1302</v>
      </c>
      <c r="H257" s="7">
        <v>112000</v>
      </c>
      <c r="I257" t="s">
        <v>311</v>
      </c>
      <c r="K257">
        <v>228</v>
      </c>
      <c r="L257">
        <v>483</v>
      </c>
      <c r="M257" s="7">
        <v>106000</v>
      </c>
      <c r="N257" t="s">
        <v>311</v>
      </c>
      <c r="P257">
        <v>222</v>
      </c>
      <c r="Q257">
        <v>1257</v>
      </c>
      <c r="R257" s="7">
        <v>200000</v>
      </c>
      <c r="S257" t="s">
        <v>311</v>
      </c>
    </row>
    <row r="258" spans="6:19" x14ac:dyDescent="0.2">
      <c r="F258">
        <v>227</v>
      </c>
      <c r="G258">
        <v>2520</v>
      </c>
      <c r="H258" s="7">
        <v>290000</v>
      </c>
      <c r="I258" t="s">
        <v>311</v>
      </c>
      <c r="K258">
        <v>229</v>
      </c>
      <c r="L258">
        <v>912</v>
      </c>
      <c r="M258" s="7">
        <v>125000</v>
      </c>
      <c r="N258" t="s">
        <v>311</v>
      </c>
      <c r="P258">
        <v>223</v>
      </c>
      <c r="Q258">
        <v>741</v>
      </c>
      <c r="R258" s="7">
        <v>179900</v>
      </c>
      <c r="S258" t="s">
        <v>311</v>
      </c>
    </row>
    <row r="259" spans="6:19" x14ac:dyDescent="0.2">
      <c r="F259">
        <v>228</v>
      </c>
      <c r="G259">
        <v>987</v>
      </c>
      <c r="H259" s="7">
        <v>106000</v>
      </c>
      <c r="I259" t="s">
        <v>311</v>
      </c>
      <c r="K259">
        <v>230</v>
      </c>
      <c r="L259">
        <v>1555</v>
      </c>
      <c r="M259" s="7">
        <v>192500</v>
      </c>
      <c r="N259" t="s">
        <v>311</v>
      </c>
      <c r="P259">
        <v>224</v>
      </c>
      <c r="Q259">
        <v>0</v>
      </c>
      <c r="R259" s="7">
        <v>97000</v>
      </c>
      <c r="S259" t="s">
        <v>311</v>
      </c>
    </row>
    <row r="260" spans="6:19" x14ac:dyDescent="0.2">
      <c r="F260">
        <v>229</v>
      </c>
      <c r="G260">
        <v>912</v>
      </c>
      <c r="H260" s="7">
        <v>125000</v>
      </c>
      <c r="I260" t="s">
        <v>311</v>
      </c>
      <c r="K260">
        <v>231</v>
      </c>
      <c r="L260">
        <v>1194</v>
      </c>
      <c r="M260" s="7">
        <v>148000</v>
      </c>
      <c r="N260" t="s">
        <v>311</v>
      </c>
      <c r="P260">
        <v>225</v>
      </c>
      <c r="Q260">
        <v>0</v>
      </c>
      <c r="R260" s="7">
        <v>386250</v>
      </c>
      <c r="S260" t="s">
        <v>311</v>
      </c>
    </row>
    <row r="261" spans="6:19" x14ac:dyDescent="0.2">
      <c r="F261">
        <v>230</v>
      </c>
      <c r="G261">
        <v>1555</v>
      </c>
      <c r="H261" s="7">
        <v>192500</v>
      </c>
      <c r="I261" t="s">
        <v>311</v>
      </c>
      <c r="K261">
        <v>232</v>
      </c>
      <c r="L261">
        <v>1490</v>
      </c>
      <c r="M261" s="7">
        <v>403000</v>
      </c>
      <c r="N261" t="s">
        <v>311</v>
      </c>
      <c r="P261">
        <v>226</v>
      </c>
      <c r="Q261">
        <v>672</v>
      </c>
      <c r="R261" s="7">
        <v>112000</v>
      </c>
      <c r="S261" t="s">
        <v>311</v>
      </c>
    </row>
    <row r="262" spans="6:19" x14ac:dyDescent="0.2">
      <c r="F262">
        <v>231</v>
      </c>
      <c r="G262">
        <v>1194</v>
      </c>
      <c r="H262" s="7">
        <v>148000</v>
      </c>
      <c r="I262" t="s">
        <v>311</v>
      </c>
      <c r="K262">
        <v>233</v>
      </c>
      <c r="L262">
        <v>483</v>
      </c>
      <c r="M262" s="7">
        <v>94500</v>
      </c>
      <c r="N262" t="s">
        <v>311</v>
      </c>
      <c r="P262">
        <v>227</v>
      </c>
      <c r="Q262">
        <v>1306</v>
      </c>
      <c r="R262" s="7">
        <v>290000</v>
      </c>
      <c r="S262" t="s">
        <v>311</v>
      </c>
    </row>
    <row r="263" spans="6:19" x14ac:dyDescent="0.2">
      <c r="F263">
        <v>233</v>
      </c>
      <c r="G263">
        <v>987</v>
      </c>
      <c r="H263" s="7">
        <v>94500</v>
      </c>
      <c r="I263" t="s">
        <v>311</v>
      </c>
      <c r="K263">
        <v>234</v>
      </c>
      <c r="L263">
        <v>894</v>
      </c>
      <c r="M263" s="7">
        <v>128200</v>
      </c>
      <c r="N263" t="s">
        <v>311</v>
      </c>
      <c r="P263">
        <v>228</v>
      </c>
      <c r="Q263">
        <v>504</v>
      </c>
      <c r="R263" s="7">
        <v>106000</v>
      </c>
      <c r="S263" t="s">
        <v>311</v>
      </c>
    </row>
    <row r="264" spans="6:19" x14ac:dyDescent="0.2">
      <c r="F264">
        <v>234</v>
      </c>
      <c r="G264">
        <v>894</v>
      </c>
      <c r="H264" s="7">
        <v>128200</v>
      </c>
      <c r="I264" t="s">
        <v>311</v>
      </c>
      <c r="K264">
        <v>235</v>
      </c>
      <c r="L264">
        <v>860</v>
      </c>
      <c r="M264" s="7">
        <v>216500</v>
      </c>
      <c r="N264" t="s">
        <v>311</v>
      </c>
      <c r="P264">
        <v>229</v>
      </c>
      <c r="Q264">
        <v>0</v>
      </c>
      <c r="R264" s="7">
        <v>125000</v>
      </c>
      <c r="S264" t="s">
        <v>311</v>
      </c>
    </row>
    <row r="265" spans="6:19" x14ac:dyDescent="0.2">
      <c r="F265">
        <v>235</v>
      </c>
      <c r="G265">
        <v>1960</v>
      </c>
      <c r="H265" s="7">
        <v>216500</v>
      </c>
      <c r="I265" t="s">
        <v>311</v>
      </c>
      <c r="K265">
        <v>236</v>
      </c>
      <c r="L265">
        <v>483</v>
      </c>
      <c r="M265" s="7">
        <v>89500</v>
      </c>
      <c r="N265" t="s">
        <v>311</v>
      </c>
      <c r="P265">
        <v>230</v>
      </c>
      <c r="Q265">
        <v>0</v>
      </c>
      <c r="R265" s="7">
        <v>192500</v>
      </c>
      <c r="S265" t="s">
        <v>311</v>
      </c>
    </row>
    <row r="266" spans="6:19" x14ac:dyDescent="0.2">
      <c r="F266">
        <v>236</v>
      </c>
      <c r="G266">
        <v>987</v>
      </c>
      <c r="H266" s="7">
        <v>89500</v>
      </c>
      <c r="I266" t="s">
        <v>311</v>
      </c>
      <c r="K266">
        <v>237</v>
      </c>
      <c r="L266">
        <v>1414</v>
      </c>
      <c r="M266" s="7">
        <v>185500</v>
      </c>
      <c r="N266" t="s">
        <v>311</v>
      </c>
      <c r="P266">
        <v>231</v>
      </c>
      <c r="Q266">
        <v>0</v>
      </c>
      <c r="R266" s="7">
        <v>148000</v>
      </c>
      <c r="S266" t="s">
        <v>311</v>
      </c>
    </row>
    <row r="267" spans="6:19" x14ac:dyDescent="0.2">
      <c r="F267">
        <v>237</v>
      </c>
      <c r="G267">
        <v>1414</v>
      </c>
      <c r="H267" s="7">
        <v>185500</v>
      </c>
      <c r="I267" t="s">
        <v>311</v>
      </c>
      <c r="K267">
        <v>238</v>
      </c>
      <c r="L267">
        <v>1014</v>
      </c>
      <c r="M267" s="7">
        <v>194500</v>
      </c>
      <c r="N267" t="s">
        <v>311</v>
      </c>
      <c r="P267">
        <v>232</v>
      </c>
      <c r="Q267">
        <v>1304</v>
      </c>
      <c r="R267" s="7">
        <v>403000</v>
      </c>
      <c r="S267" t="s">
        <v>311</v>
      </c>
    </row>
    <row r="268" spans="6:19" x14ac:dyDescent="0.2">
      <c r="F268">
        <v>238</v>
      </c>
      <c r="G268">
        <v>1744</v>
      </c>
      <c r="H268" s="7">
        <v>194500</v>
      </c>
      <c r="I268" t="s">
        <v>311</v>
      </c>
      <c r="K268">
        <v>239</v>
      </c>
      <c r="L268">
        <v>1694</v>
      </c>
      <c r="M268" s="7">
        <v>318000</v>
      </c>
      <c r="N268" t="s">
        <v>311</v>
      </c>
      <c r="P268">
        <v>233</v>
      </c>
      <c r="Q268">
        <v>504</v>
      </c>
      <c r="R268" s="7">
        <v>94500</v>
      </c>
      <c r="S268" t="s">
        <v>311</v>
      </c>
    </row>
    <row r="269" spans="6:19" x14ac:dyDescent="0.2">
      <c r="F269">
        <v>239</v>
      </c>
      <c r="G269">
        <v>1694</v>
      </c>
      <c r="H269" s="7">
        <v>318000</v>
      </c>
      <c r="I269" t="s">
        <v>311</v>
      </c>
      <c r="K269">
        <v>240</v>
      </c>
      <c r="L269">
        <v>798</v>
      </c>
      <c r="M269" s="7">
        <v>113000</v>
      </c>
      <c r="N269" t="s">
        <v>311</v>
      </c>
      <c r="P269">
        <v>234</v>
      </c>
      <c r="Q269">
        <v>0</v>
      </c>
      <c r="R269" s="7">
        <v>128200</v>
      </c>
      <c r="S269" t="s">
        <v>311</v>
      </c>
    </row>
    <row r="270" spans="6:19" x14ac:dyDescent="0.2">
      <c r="F270">
        <v>240</v>
      </c>
      <c r="G270">
        <v>1487</v>
      </c>
      <c r="H270" s="7">
        <v>113000</v>
      </c>
      <c r="I270" t="s">
        <v>311</v>
      </c>
      <c r="K270">
        <v>241</v>
      </c>
      <c r="L270">
        <v>1566</v>
      </c>
      <c r="M270" s="7">
        <v>262500</v>
      </c>
      <c r="N270" t="s">
        <v>311</v>
      </c>
      <c r="P270">
        <v>235</v>
      </c>
      <c r="Q270">
        <v>1100</v>
      </c>
      <c r="R270" s="7">
        <v>216500</v>
      </c>
      <c r="S270" t="s">
        <v>311</v>
      </c>
    </row>
    <row r="271" spans="6:19" x14ac:dyDescent="0.2">
      <c r="F271">
        <v>241</v>
      </c>
      <c r="G271">
        <v>1566</v>
      </c>
      <c r="H271" s="7">
        <v>262500</v>
      </c>
      <c r="I271" t="s">
        <v>311</v>
      </c>
      <c r="K271">
        <v>242</v>
      </c>
      <c r="L271">
        <v>866</v>
      </c>
      <c r="M271" s="7">
        <v>110500</v>
      </c>
      <c r="N271" t="s">
        <v>311</v>
      </c>
      <c r="P271">
        <v>236</v>
      </c>
      <c r="Q271">
        <v>504</v>
      </c>
      <c r="R271" s="7">
        <v>89500</v>
      </c>
      <c r="S271" t="s">
        <v>311</v>
      </c>
    </row>
    <row r="272" spans="6:19" x14ac:dyDescent="0.2">
      <c r="F272">
        <v>242</v>
      </c>
      <c r="G272">
        <v>866</v>
      </c>
      <c r="H272" s="7">
        <v>110500</v>
      </c>
      <c r="I272" t="s">
        <v>311</v>
      </c>
      <c r="K272">
        <v>243</v>
      </c>
      <c r="L272">
        <v>889</v>
      </c>
      <c r="M272" s="7">
        <v>79000</v>
      </c>
      <c r="N272" t="s">
        <v>311</v>
      </c>
      <c r="P272">
        <v>237</v>
      </c>
      <c r="Q272">
        <v>0</v>
      </c>
      <c r="R272" s="7">
        <v>185500</v>
      </c>
      <c r="S272" t="s">
        <v>311</v>
      </c>
    </row>
    <row r="273" spans="6:19" x14ac:dyDescent="0.2">
      <c r="F273">
        <v>243</v>
      </c>
      <c r="G273">
        <v>1440</v>
      </c>
      <c r="H273" s="7">
        <v>79000</v>
      </c>
      <c r="I273" t="s">
        <v>311</v>
      </c>
      <c r="K273">
        <v>244</v>
      </c>
      <c r="L273">
        <v>626</v>
      </c>
      <c r="M273" s="7">
        <v>120000</v>
      </c>
      <c r="N273" t="s">
        <v>311</v>
      </c>
      <c r="P273">
        <v>238</v>
      </c>
      <c r="Q273">
        <v>730</v>
      </c>
      <c r="R273" s="7">
        <v>194500</v>
      </c>
      <c r="S273" t="s">
        <v>311</v>
      </c>
    </row>
    <row r="274" spans="6:19" x14ac:dyDescent="0.2">
      <c r="F274">
        <v>244</v>
      </c>
      <c r="G274">
        <v>1217</v>
      </c>
      <c r="H274" s="7">
        <v>120000</v>
      </c>
      <c r="I274" t="s">
        <v>311</v>
      </c>
      <c r="K274">
        <v>245</v>
      </c>
      <c r="L274">
        <v>1222</v>
      </c>
      <c r="M274" s="7">
        <v>205000</v>
      </c>
      <c r="N274" t="s">
        <v>311</v>
      </c>
      <c r="P274">
        <v>239</v>
      </c>
      <c r="Q274">
        <v>0</v>
      </c>
      <c r="R274" s="7">
        <v>318000</v>
      </c>
      <c r="S274" t="s">
        <v>311</v>
      </c>
    </row>
    <row r="275" spans="6:19" x14ac:dyDescent="0.2">
      <c r="F275">
        <v>245</v>
      </c>
      <c r="G275">
        <v>2110</v>
      </c>
      <c r="H275" s="7">
        <v>205000</v>
      </c>
      <c r="I275" t="s">
        <v>311</v>
      </c>
      <c r="K275">
        <v>246</v>
      </c>
      <c r="L275">
        <v>1872</v>
      </c>
      <c r="M275" s="7">
        <v>241500</v>
      </c>
      <c r="N275" t="s">
        <v>311</v>
      </c>
      <c r="P275">
        <v>240</v>
      </c>
      <c r="Q275">
        <v>689</v>
      </c>
      <c r="R275" s="7">
        <v>113000</v>
      </c>
      <c r="S275" t="s">
        <v>311</v>
      </c>
    </row>
    <row r="276" spans="6:19" x14ac:dyDescent="0.2">
      <c r="F276">
        <v>246</v>
      </c>
      <c r="G276">
        <v>1872</v>
      </c>
      <c r="H276" s="7">
        <v>241500</v>
      </c>
      <c r="I276" t="s">
        <v>311</v>
      </c>
      <c r="K276">
        <v>247</v>
      </c>
      <c r="L276">
        <v>908</v>
      </c>
      <c r="M276" s="7">
        <v>137000</v>
      </c>
      <c r="N276" t="s">
        <v>311</v>
      </c>
      <c r="P276">
        <v>241</v>
      </c>
      <c r="Q276">
        <v>0</v>
      </c>
      <c r="R276" s="7">
        <v>262500</v>
      </c>
      <c r="S276" t="s">
        <v>311</v>
      </c>
    </row>
    <row r="277" spans="6:19" x14ac:dyDescent="0.2">
      <c r="F277">
        <v>247</v>
      </c>
      <c r="G277">
        <v>1928</v>
      </c>
      <c r="H277" s="7">
        <v>137000</v>
      </c>
      <c r="I277" t="s">
        <v>311</v>
      </c>
      <c r="K277">
        <v>248</v>
      </c>
      <c r="L277">
        <v>1375</v>
      </c>
      <c r="M277" s="7">
        <v>140000</v>
      </c>
      <c r="N277" t="s">
        <v>311</v>
      </c>
      <c r="P277">
        <v>242</v>
      </c>
      <c r="Q277">
        <v>0</v>
      </c>
      <c r="R277" s="7">
        <v>110500</v>
      </c>
      <c r="S277" t="s">
        <v>311</v>
      </c>
    </row>
    <row r="278" spans="6:19" x14ac:dyDescent="0.2">
      <c r="F278">
        <v>248</v>
      </c>
      <c r="G278">
        <v>1375</v>
      </c>
      <c r="H278" s="7">
        <v>140000</v>
      </c>
      <c r="I278" t="s">
        <v>311</v>
      </c>
      <c r="K278">
        <v>249</v>
      </c>
      <c r="L278">
        <v>840</v>
      </c>
      <c r="M278" s="7">
        <v>180000</v>
      </c>
      <c r="N278" t="s">
        <v>311</v>
      </c>
      <c r="P278">
        <v>243</v>
      </c>
      <c r="Q278">
        <v>551</v>
      </c>
      <c r="R278" s="7">
        <v>79000</v>
      </c>
      <c r="S278" t="s">
        <v>311</v>
      </c>
    </row>
    <row r="279" spans="6:19" x14ac:dyDescent="0.2">
      <c r="F279">
        <v>249</v>
      </c>
      <c r="G279">
        <v>1668</v>
      </c>
      <c r="H279" s="7">
        <v>180000</v>
      </c>
      <c r="I279" t="s">
        <v>311</v>
      </c>
      <c r="K279">
        <v>250</v>
      </c>
      <c r="L279">
        <v>1444</v>
      </c>
      <c r="M279" s="7">
        <v>277000</v>
      </c>
      <c r="N279" t="s">
        <v>311</v>
      </c>
      <c r="P279">
        <v>244</v>
      </c>
      <c r="Q279">
        <v>591</v>
      </c>
      <c r="R279" s="7">
        <v>120000</v>
      </c>
      <c r="S279" t="s">
        <v>311</v>
      </c>
    </row>
    <row r="280" spans="6:19" x14ac:dyDescent="0.2">
      <c r="F280">
        <v>250</v>
      </c>
      <c r="G280">
        <v>2144</v>
      </c>
      <c r="H280" s="7">
        <v>277000</v>
      </c>
      <c r="I280" t="s">
        <v>311</v>
      </c>
      <c r="K280">
        <v>251</v>
      </c>
      <c r="L280">
        <v>1306</v>
      </c>
      <c r="M280" s="7">
        <v>76500</v>
      </c>
      <c r="N280" t="s">
        <v>311</v>
      </c>
      <c r="P280">
        <v>245</v>
      </c>
      <c r="Q280">
        <v>888</v>
      </c>
      <c r="R280" s="7">
        <v>205000</v>
      </c>
      <c r="S280" t="s">
        <v>311</v>
      </c>
    </row>
    <row r="281" spans="6:19" x14ac:dyDescent="0.2">
      <c r="F281">
        <v>251</v>
      </c>
      <c r="G281">
        <v>1306</v>
      </c>
      <c r="H281" s="7">
        <v>76500</v>
      </c>
      <c r="I281" t="s">
        <v>311</v>
      </c>
      <c r="K281">
        <v>252</v>
      </c>
      <c r="L281">
        <v>1625</v>
      </c>
      <c r="M281" s="7">
        <v>235000</v>
      </c>
      <c r="N281" t="s">
        <v>311</v>
      </c>
      <c r="P281">
        <v>246</v>
      </c>
      <c r="Q281">
        <v>0</v>
      </c>
      <c r="R281" s="7">
        <v>241500</v>
      </c>
      <c r="S281" t="s">
        <v>311</v>
      </c>
    </row>
    <row r="282" spans="6:19" x14ac:dyDescent="0.2">
      <c r="F282">
        <v>252</v>
      </c>
      <c r="G282">
        <v>1625</v>
      </c>
      <c r="H282" s="7">
        <v>235000</v>
      </c>
      <c r="I282" t="s">
        <v>311</v>
      </c>
      <c r="K282">
        <v>253</v>
      </c>
      <c r="L282">
        <v>798</v>
      </c>
      <c r="M282" s="7">
        <v>173000</v>
      </c>
      <c r="N282" t="s">
        <v>311</v>
      </c>
      <c r="P282">
        <v>247</v>
      </c>
      <c r="Q282">
        <v>1020</v>
      </c>
      <c r="R282" s="7">
        <v>137000</v>
      </c>
      <c r="S282" t="s">
        <v>311</v>
      </c>
    </row>
    <row r="283" spans="6:19" x14ac:dyDescent="0.2">
      <c r="F283">
        <v>253</v>
      </c>
      <c r="G283">
        <v>1640</v>
      </c>
      <c r="H283" s="7">
        <v>173000</v>
      </c>
      <c r="I283" t="s">
        <v>311</v>
      </c>
      <c r="K283">
        <v>254</v>
      </c>
      <c r="L283">
        <v>1302</v>
      </c>
      <c r="M283" s="7">
        <v>158000</v>
      </c>
      <c r="N283" t="s">
        <v>311</v>
      </c>
      <c r="P283">
        <v>248</v>
      </c>
      <c r="Q283">
        <v>0</v>
      </c>
      <c r="R283" s="7">
        <v>140000</v>
      </c>
      <c r="S283" t="s">
        <v>311</v>
      </c>
    </row>
    <row r="284" spans="6:19" x14ac:dyDescent="0.2">
      <c r="F284">
        <v>254</v>
      </c>
      <c r="G284">
        <v>1302</v>
      </c>
      <c r="H284" s="7">
        <v>158000</v>
      </c>
      <c r="I284" t="s">
        <v>311</v>
      </c>
      <c r="K284">
        <v>255</v>
      </c>
      <c r="L284">
        <v>1314</v>
      </c>
      <c r="M284" s="7">
        <v>145000</v>
      </c>
      <c r="N284" t="s">
        <v>311</v>
      </c>
      <c r="P284">
        <v>249</v>
      </c>
      <c r="Q284">
        <v>828</v>
      </c>
      <c r="R284" s="7">
        <v>180000</v>
      </c>
      <c r="S284" t="s">
        <v>311</v>
      </c>
    </row>
    <row r="285" spans="6:19" x14ac:dyDescent="0.2">
      <c r="F285">
        <v>255</v>
      </c>
      <c r="G285">
        <v>1314</v>
      </c>
      <c r="H285" s="7">
        <v>145000</v>
      </c>
      <c r="I285" t="s">
        <v>311</v>
      </c>
      <c r="K285">
        <v>256</v>
      </c>
      <c r="L285">
        <v>1005</v>
      </c>
      <c r="M285" s="7">
        <v>230000</v>
      </c>
      <c r="N285" t="s">
        <v>311</v>
      </c>
      <c r="P285">
        <v>250</v>
      </c>
      <c r="Q285">
        <v>700</v>
      </c>
      <c r="R285" s="7">
        <v>277000</v>
      </c>
      <c r="S285" t="s">
        <v>311</v>
      </c>
    </row>
    <row r="286" spans="6:19" x14ac:dyDescent="0.2">
      <c r="F286">
        <v>256</v>
      </c>
      <c r="G286">
        <v>2291</v>
      </c>
      <c r="H286" s="7">
        <v>230000</v>
      </c>
      <c r="I286" t="s">
        <v>311</v>
      </c>
      <c r="K286">
        <v>257</v>
      </c>
      <c r="L286">
        <v>864</v>
      </c>
      <c r="M286" s="7">
        <v>207500</v>
      </c>
      <c r="N286" t="s">
        <v>311</v>
      </c>
      <c r="P286">
        <v>251</v>
      </c>
      <c r="Q286">
        <v>0</v>
      </c>
      <c r="R286" s="7">
        <v>76500</v>
      </c>
      <c r="S286" t="s">
        <v>311</v>
      </c>
    </row>
    <row r="287" spans="6:19" x14ac:dyDescent="0.2">
      <c r="F287">
        <v>257</v>
      </c>
      <c r="G287">
        <v>1728</v>
      </c>
      <c r="H287" s="7">
        <v>207500</v>
      </c>
      <c r="I287" t="s">
        <v>311</v>
      </c>
      <c r="K287">
        <v>258</v>
      </c>
      <c r="L287">
        <v>1604</v>
      </c>
      <c r="M287" s="7">
        <v>220000</v>
      </c>
      <c r="N287" t="s">
        <v>311</v>
      </c>
      <c r="P287">
        <v>252</v>
      </c>
      <c r="Q287">
        <v>0</v>
      </c>
      <c r="R287" s="7">
        <v>235000</v>
      </c>
      <c r="S287" t="s">
        <v>311</v>
      </c>
    </row>
    <row r="288" spans="6:19" x14ac:dyDescent="0.2">
      <c r="F288">
        <v>258</v>
      </c>
      <c r="G288">
        <v>1604</v>
      </c>
      <c r="H288" s="7">
        <v>220000</v>
      </c>
      <c r="I288" t="s">
        <v>311</v>
      </c>
      <c r="K288">
        <v>259</v>
      </c>
      <c r="L288">
        <v>963</v>
      </c>
      <c r="M288" s="7">
        <v>231500</v>
      </c>
      <c r="N288" t="s">
        <v>311</v>
      </c>
      <c r="P288">
        <v>253</v>
      </c>
      <c r="Q288">
        <v>842</v>
      </c>
      <c r="R288" s="7">
        <v>173000</v>
      </c>
      <c r="S288" t="s">
        <v>311</v>
      </c>
    </row>
    <row r="289" spans="6:19" x14ac:dyDescent="0.2">
      <c r="F289">
        <v>259</v>
      </c>
      <c r="G289">
        <v>1792</v>
      </c>
      <c r="H289" s="7">
        <v>231500</v>
      </c>
      <c r="I289" t="s">
        <v>311</v>
      </c>
      <c r="K289">
        <v>260</v>
      </c>
      <c r="L289">
        <v>882</v>
      </c>
      <c r="M289" s="7">
        <v>97000</v>
      </c>
      <c r="N289" t="s">
        <v>311</v>
      </c>
      <c r="P289">
        <v>254</v>
      </c>
      <c r="Q289">
        <v>0</v>
      </c>
      <c r="R289" s="7">
        <v>158000</v>
      </c>
      <c r="S289" t="s">
        <v>311</v>
      </c>
    </row>
    <row r="290" spans="6:19" x14ac:dyDescent="0.2">
      <c r="F290">
        <v>260</v>
      </c>
      <c r="G290">
        <v>882</v>
      </c>
      <c r="H290" s="7">
        <v>97000</v>
      </c>
      <c r="I290" t="s">
        <v>311</v>
      </c>
      <c r="K290">
        <v>261</v>
      </c>
      <c r="L290">
        <v>1382</v>
      </c>
      <c r="M290" s="7">
        <v>176000</v>
      </c>
      <c r="N290" t="s">
        <v>311</v>
      </c>
      <c r="P290">
        <v>255</v>
      </c>
      <c r="Q290">
        <v>0</v>
      </c>
      <c r="R290" s="7">
        <v>145000</v>
      </c>
      <c r="S290" t="s">
        <v>311</v>
      </c>
    </row>
    <row r="291" spans="6:19" x14ac:dyDescent="0.2">
      <c r="F291">
        <v>261</v>
      </c>
      <c r="G291">
        <v>1382</v>
      </c>
      <c r="H291" s="7">
        <v>176000</v>
      </c>
      <c r="I291" t="s">
        <v>311</v>
      </c>
      <c r="K291">
        <v>262</v>
      </c>
      <c r="L291">
        <v>1482</v>
      </c>
      <c r="M291" s="7">
        <v>276000</v>
      </c>
      <c r="N291" t="s">
        <v>311</v>
      </c>
      <c r="P291">
        <v>256</v>
      </c>
      <c r="Q291">
        <v>1286</v>
      </c>
      <c r="R291" s="7">
        <v>230000</v>
      </c>
      <c r="S291" t="s">
        <v>311</v>
      </c>
    </row>
    <row r="292" spans="6:19" x14ac:dyDescent="0.2">
      <c r="F292">
        <v>262</v>
      </c>
      <c r="G292">
        <v>2574</v>
      </c>
      <c r="H292" s="7">
        <v>276000</v>
      </c>
      <c r="I292" t="s">
        <v>311</v>
      </c>
      <c r="K292">
        <v>263</v>
      </c>
      <c r="L292">
        <v>1212</v>
      </c>
      <c r="M292" s="7">
        <v>151000</v>
      </c>
      <c r="N292" t="s">
        <v>311</v>
      </c>
      <c r="P292">
        <v>257</v>
      </c>
      <c r="Q292">
        <v>864</v>
      </c>
      <c r="R292" s="7">
        <v>207500</v>
      </c>
      <c r="S292" t="s">
        <v>311</v>
      </c>
    </row>
    <row r="293" spans="6:19" x14ac:dyDescent="0.2">
      <c r="F293">
        <v>263</v>
      </c>
      <c r="G293">
        <v>1212</v>
      </c>
      <c r="H293" s="7">
        <v>151000</v>
      </c>
      <c r="I293" t="s">
        <v>311</v>
      </c>
      <c r="K293">
        <v>264</v>
      </c>
      <c r="L293">
        <v>926</v>
      </c>
      <c r="M293" s="7">
        <v>130000</v>
      </c>
      <c r="N293" t="s">
        <v>311</v>
      </c>
      <c r="P293">
        <v>258</v>
      </c>
      <c r="Q293">
        <v>0</v>
      </c>
      <c r="R293" s="7">
        <v>220000</v>
      </c>
      <c r="S293" t="s">
        <v>311</v>
      </c>
    </row>
    <row r="294" spans="6:19" x14ac:dyDescent="0.2">
      <c r="F294">
        <v>264</v>
      </c>
      <c r="G294">
        <v>1316</v>
      </c>
      <c r="H294" s="7">
        <v>130000</v>
      </c>
      <c r="I294" t="s">
        <v>311</v>
      </c>
      <c r="K294">
        <v>265</v>
      </c>
      <c r="L294">
        <v>764</v>
      </c>
      <c r="M294" s="7">
        <v>73000</v>
      </c>
      <c r="N294" t="s">
        <v>311</v>
      </c>
      <c r="P294">
        <v>259</v>
      </c>
      <c r="Q294">
        <v>829</v>
      </c>
      <c r="R294" s="7">
        <v>231500</v>
      </c>
      <c r="S294" t="s">
        <v>311</v>
      </c>
    </row>
    <row r="295" spans="6:19" x14ac:dyDescent="0.2">
      <c r="F295">
        <v>265</v>
      </c>
      <c r="G295">
        <v>764</v>
      </c>
      <c r="H295" s="7">
        <v>73000</v>
      </c>
      <c r="I295" t="s">
        <v>311</v>
      </c>
      <c r="K295">
        <v>266</v>
      </c>
      <c r="L295">
        <v>1422</v>
      </c>
      <c r="M295" s="7">
        <v>175500</v>
      </c>
      <c r="N295" t="s">
        <v>311</v>
      </c>
      <c r="P295">
        <v>260</v>
      </c>
      <c r="Q295">
        <v>0</v>
      </c>
      <c r="R295" s="7">
        <v>97000</v>
      </c>
      <c r="S295" t="s">
        <v>311</v>
      </c>
    </row>
    <row r="296" spans="6:19" x14ac:dyDescent="0.2">
      <c r="F296">
        <v>266</v>
      </c>
      <c r="G296">
        <v>1422</v>
      </c>
      <c r="H296" s="7">
        <v>175500</v>
      </c>
      <c r="I296" t="s">
        <v>311</v>
      </c>
      <c r="K296">
        <v>267</v>
      </c>
      <c r="L296">
        <v>802</v>
      </c>
      <c r="M296" s="7">
        <v>185000</v>
      </c>
      <c r="N296" t="s">
        <v>311</v>
      </c>
      <c r="P296">
        <v>261</v>
      </c>
      <c r="Q296">
        <v>0</v>
      </c>
      <c r="R296" s="7">
        <v>176000</v>
      </c>
      <c r="S296" t="s">
        <v>311</v>
      </c>
    </row>
    <row r="297" spans="6:19" x14ac:dyDescent="0.2">
      <c r="F297">
        <v>267</v>
      </c>
      <c r="G297">
        <v>1511</v>
      </c>
      <c r="H297" s="7">
        <v>185000</v>
      </c>
      <c r="I297" t="s">
        <v>311</v>
      </c>
      <c r="K297">
        <v>268</v>
      </c>
      <c r="L297">
        <v>1052</v>
      </c>
      <c r="M297" s="7">
        <v>179500</v>
      </c>
      <c r="N297" t="s">
        <v>311</v>
      </c>
      <c r="P297">
        <v>262</v>
      </c>
      <c r="Q297">
        <v>1092</v>
      </c>
      <c r="R297" s="7">
        <v>276000</v>
      </c>
      <c r="S297" t="s">
        <v>311</v>
      </c>
    </row>
    <row r="298" spans="6:19" x14ac:dyDescent="0.2">
      <c r="F298">
        <v>268</v>
      </c>
      <c r="G298">
        <v>2192</v>
      </c>
      <c r="H298" s="7">
        <v>179500</v>
      </c>
      <c r="I298" t="s">
        <v>311</v>
      </c>
      <c r="K298">
        <v>269</v>
      </c>
      <c r="L298">
        <v>778</v>
      </c>
      <c r="M298" s="7">
        <v>120500</v>
      </c>
      <c r="N298" t="s">
        <v>311</v>
      </c>
      <c r="P298">
        <v>263</v>
      </c>
      <c r="Q298">
        <v>0</v>
      </c>
      <c r="R298" s="7">
        <v>151000</v>
      </c>
      <c r="S298" t="s">
        <v>311</v>
      </c>
    </row>
    <row r="299" spans="6:19" x14ac:dyDescent="0.2">
      <c r="F299">
        <v>269</v>
      </c>
      <c r="G299">
        <v>778</v>
      </c>
      <c r="H299" s="7">
        <v>120500</v>
      </c>
      <c r="I299" t="s">
        <v>311</v>
      </c>
      <c r="K299">
        <v>270</v>
      </c>
      <c r="L299">
        <v>1113</v>
      </c>
      <c r="M299" s="7">
        <v>148000</v>
      </c>
      <c r="N299" t="s">
        <v>311</v>
      </c>
      <c r="P299">
        <v>264</v>
      </c>
      <c r="Q299">
        <v>0</v>
      </c>
      <c r="R299" s="7">
        <v>130000</v>
      </c>
      <c r="S299" t="s">
        <v>311</v>
      </c>
    </row>
    <row r="300" spans="6:19" x14ac:dyDescent="0.2">
      <c r="F300">
        <v>270</v>
      </c>
      <c r="G300">
        <v>1113</v>
      </c>
      <c r="H300" s="7">
        <v>148000</v>
      </c>
      <c r="I300" t="s">
        <v>311</v>
      </c>
      <c r="K300">
        <v>271</v>
      </c>
      <c r="L300">
        <v>1095</v>
      </c>
      <c r="M300" s="7">
        <v>266000</v>
      </c>
      <c r="N300" t="s">
        <v>311</v>
      </c>
      <c r="P300">
        <v>265</v>
      </c>
      <c r="Q300">
        <v>0</v>
      </c>
      <c r="R300" s="7">
        <v>73000</v>
      </c>
      <c r="S300" t="s">
        <v>311</v>
      </c>
    </row>
    <row r="301" spans="6:19" x14ac:dyDescent="0.2">
      <c r="F301">
        <v>271</v>
      </c>
      <c r="G301">
        <v>1939</v>
      </c>
      <c r="H301" s="7">
        <v>266000</v>
      </c>
      <c r="I301" t="s">
        <v>311</v>
      </c>
      <c r="K301">
        <v>272</v>
      </c>
      <c r="L301">
        <v>1363</v>
      </c>
      <c r="M301" s="7">
        <v>241500</v>
      </c>
      <c r="N301" t="s">
        <v>311</v>
      </c>
      <c r="P301">
        <v>266</v>
      </c>
      <c r="Q301">
        <v>0</v>
      </c>
      <c r="R301" s="7">
        <v>175500</v>
      </c>
      <c r="S301" t="s">
        <v>311</v>
      </c>
    </row>
    <row r="302" spans="6:19" x14ac:dyDescent="0.2">
      <c r="F302">
        <v>272</v>
      </c>
      <c r="G302">
        <v>1363</v>
      </c>
      <c r="H302" s="7">
        <v>241500</v>
      </c>
      <c r="I302" t="s">
        <v>311</v>
      </c>
      <c r="K302">
        <v>273</v>
      </c>
      <c r="L302">
        <v>1164</v>
      </c>
      <c r="M302" s="7">
        <v>290000</v>
      </c>
      <c r="N302" t="s">
        <v>311</v>
      </c>
      <c r="P302">
        <v>267</v>
      </c>
      <c r="Q302">
        <v>709</v>
      </c>
      <c r="R302" s="7">
        <v>185000</v>
      </c>
      <c r="S302" t="s">
        <v>311</v>
      </c>
    </row>
    <row r="303" spans="6:19" x14ac:dyDescent="0.2">
      <c r="F303">
        <v>273</v>
      </c>
      <c r="G303">
        <v>2270</v>
      </c>
      <c r="H303" s="7">
        <v>290000</v>
      </c>
      <c r="I303" t="s">
        <v>311</v>
      </c>
      <c r="K303">
        <v>274</v>
      </c>
      <c r="L303">
        <v>1632</v>
      </c>
      <c r="M303" s="7">
        <v>139000</v>
      </c>
      <c r="N303" t="s">
        <v>311</v>
      </c>
      <c r="P303">
        <v>268</v>
      </c>
      <c r="Q303">
        <v>720</v>
      </c>
      <c r="R303" s="7">
        <v>179500</v>
      </c>
      <c r="S303" t="s">
        <v>311</v>
      </c>
    </row>
    <row r="304" spans="6:19" x14ac:dyDescent="0.2">
      <c r="F304">
        <v>274</v>
      </c>
      <c r="G304">
        <v>1632</v>
      </c>
      <c r="H304" s="7">
        <v>139000</v>
      </c>
      <c r="I304" t="s">
        <v>311</v>
      </c>
      <c r="K304">
        <v>275</v>
      </c>
      <c r="L304">
        <v>816</v>
      </c>
      <c r="M304" s="7">
        <v>124500</v>
      </c>
      <c r="N304" t="s">
        <v>311</v>
      </c>
      <c r="P304">
        <v>269</v>
      </c>
      <c r="Q304">
        <v>0</v>
      </c>
      <c r="R304" s="7">
        <v>120500</v>
      </c>
      <c r="S304" t="s">
        <v>311</v>
      </c>
    </row>
    <row r="305" spans="6:19" x14ac:dyDescent="0.2">
      <c r="F305">
        <v>275</v>
      </c>
      <c r="G305">
        <v>816</v>
      </c>
      <c r="H305" s="7">
        <v>124500</v>
      </c>
      <c r="I305" t="s">
        <v>311</v>
      </c>
      <c r="K305">
        <v>276</v>
      </c>
      <c r="L305">
        <v>952</v>
      </c>
      <c r="M305" s="7">
        <v>205000</v>
      </c>
      <c r="N305" t="s">
        <v>311</v>
      </c>
      <c r="P305">
        <v>270</v>
      </c>
      <c r="Q305">
        <v>0</v>
      </c>
      <c r="R305" s="7">
        <v>148000</v>
      </c>
      <c r="S305" t="s">
        <v>311</v>
      </c>
    </row>
    <row r="306" spans="6:19" x14ac:dyDescent="0.2">
      <c r="F306">
        <v>276</v>
      </c>
      <c r="G306">
        <v>1548</v>
      </c>
      <c r="H306" s="7">
        <v>205000</v>
      </c>
      <c r="I306" t="s">
        <v>311</v>
      </c>
      <c r="K306">
        <v>277</v>
      </c>
      <c r="L306">
        <v>1560</v>
      </c>
      <c r="M306" s="7">
        <v>201000</v>
      </c>
      <c r="N306" t="s">
        <v>311</v>
      </c>
      <c r="P306">
        <v>271</v>
      </c>
      <c r="Q306">
        <v>844</v>
      </c>
      <c r="R306" s="7">
        <v>266000</v>
      </c>
      <c r="S306" t="s">
        <v>311</v>
      </c>
    </row>
    <row r="307" spans="6:19" x14ac:dyDescent="0.2">
      <c r="F307">
        <v>277</v>
      </c>
      <c r="G307">
        <v>1560</v>
      </c>
      <c r="H307" s="7">
        <v>201000</v>
      </c>
      <c r="I307" t="s">
        <v>311</v>
      </c>
      <c r="K307">
        <v>278</v>
      </c>
      <c r="L307">
        <v>864</v>
      </c>
      <c r="M307" s="7">
        <v>141000</v>
      </c>
      <c r="N307" t="s">
        <v>311</v>
      </c>
      <c r="P307">
        <v>272</v>
      </c>
      <c r="Q307">
        <v>0</v>
      </c>
      <c r="R307" s="7">
        <v>241500</v>
      </c>
      <c r="S307" t="s">
        <v>311</v>
      </c>
    </row>
    <row r="308" spans="6:19" x14ac:dyDescent="0.2">
      <c r="F308">
        <v>278</v>
      </c>
      <c r="G308">
        <v>864</v>
      </c>
      <c r="H308" s="7">
        <v>141000</v>
      </c>
      <c r="I308" t="s">
        <v>311</v>
      </c>
      <c r="K308">
        <v>279</v>
      </c>
      <c r="L308">
        <v>2121</v>
      </c>
      <c r="M308" s="7">
        <v>415298</v>
      </c>
      <c r="N308" t="s">
        <v>311</v>
      </c>
      <c r="P308">
        <v>273</v>
      </c>
      <c r="Q308">
        <v>1106</v>
      </c>
      <c r="R308" s="7">
        <v>290000</v>
      </c>
      <c r="S308" t="s">
        <v>311</v>
      </c>
    </row>
    <row r="309" spans="6:19" x14ac:dyDescent="0.2">
      <c r="F309">
        <v>279</v>
      </c>
      <c r="G309">
        <v>2121</v>
      </c>
      <c r="H309" s="7">
        <v>415298</v>
      </c>
      <c r="I309" t="s">
        <v>311</v>
      </c>
      <c r="K309">
        <v>280</v>
      </c>
      <c r="L309">
        <v>1156</v>
      </c>
      <c r="M309" s="7">
        <v>192000</v>
      </c>
      <c r="N309" t="s">
        <v>311</v>
      </c>
      <c r="P309">
        <v>274</v>
      </c>
      <c r="Q309">
        <v>0</v>
      </c>
      <c r="R309" s="7">
        <v>139000</v>
      </c>
      <c r="S309" t="s">
        <v>311</v>
      </c>
    </row>
    <row r="310" spans="6:19" x14ac:dyDescent="0.2">
      <c r="F310">
        <v>280</v>
      </c>
      <c r="G310">
        <v>2022</v>
      </c>
      <c r="H310" s="7">
        <v>192000</v>
      </c>
      <c r="I310" t="s">
        <v>311</v>
      </c>
      <c r="K310">
        <v>281</v>
      </c>
      <c r="L310">
        <v>1175</v>
      </c>
      <c r="M310" s="7">
        <v>228500</v>
      </c>
      <c r="N310" t="s">
        <v>311</v>
      </c>
      <c r="P310">
        <v>275</v>
      </c>
      <c r="Q310">
        <v>0</v>
      </c>
      <c r="R310" s="7">
        <v>124500</v>
      </c>
      <c r="S310" t="s">
        <v>311</v>
      </c>
    </row>
    <row r="311" spans="6:19" x14ac:dyDescent="0.2">
      <c r="F311">
        <v>281</v>
      </c>
      <c r="G311">
        <v>1982</v>
      </c>
      <c r="H311" s="7">
        <v>228500</v>
      </c>
      <c r="I311" t="s">
        <v>311</v>
      </c>
      <c r="K311">
        <v>282</v>
      </c>
      <c r="L311">
        <v>1262</v>
      </c>
      <c r="M311" s="7">
        <v>185000</v>
      </c>
      <c r="N311" t="s">
        <v>311</v>
      </c>
      <c r="P311">
        <v>276</v>
      </c>
      <c r="Q311">
        <v>596</v>
      </c>
      <c r="R311" s="7">
        <v>205000</v>
      </c>
      <c r="S311" t="s">
        <v>311</v>
      </c>
    </row>
    <row r="312" spans="6:19" x14ac:dyDescent="0.2">
      <c r="F312">
        <v>282</v>
      </c>
      <c r="G312">
        <v>1262</v>
      </c>
      <c r="H312" s="7">
        <v>185000</v>
      </c>
      <c r="I312" t="s">
        <v>311</v>
      </c>
      <c r="K312">
        <v>283</v>
      </c>
      <c r="L312">
        <v>1314</v>
      </c>
      <c r="M312" s="7">
        <v>207500</v>
      </c>
      <c r="N312" t="s">
        <v>311</v>
      </c>
      <c r="P312">
        <v>277</v>
      </c>
      <c r="Q312">
        <v>0</v>
      </c>
      <c r="R312" s="7">
        <v>201000</v>
      </c>
      <c r="S312" t="s">
        <v>311</v>
      </c>
    </row>
    <row r="313" spans="6:19" x14ac:dyDescent="0.2">
      <c r="F313">
        <v>283</v>
      </c>
      <c r="G313">
        <v>1314</v>
      </c>
      <c r="H313" s="7">
        <v>207500</v>
      </c>
      <c r="I313" t="s">
        <v>311</v>
      </c>
      <c r="K313">
        <v>284</v>
      </c>
      <c r="L313">
        <v>1468</v>
      </c>
      <c r="M313" s="7">
        <v>244600</v>
      </c>
      <c r="N313" t="s">
        <v>311</v>
      </c>
      <c r="P313">
        <v>278</v>
      </c>
      <c r="Q313">
        <v>0</v>
      </c>
      <c r="R313" s="7">
        <v>141000</v>
      </c>
      <c r="S313" t="s">
        <v>311</v>
      </c>
    </row>
    <row r="314" spans="6:19" x14ac:dyDescent="0.2">
      <c r="F314">
        <v>284</v>
      </c>
      <c r="G314">
        <v>1468</v>
      </c>
      <c r="H314" s="7">
        <v>244600</v>
      </c>
      <c r="I314" t="s">
        <v>311</v>
      </c>
      <c r="K314">
        <v>285</v>
      </c>
      <c r="L314">
        <v>1575</v>
      </c>
      <c r="M314" s="7">
        <v>179200</v>
      </c>
      <c r="N314" t="s">
        <v>311</v>
      </c>
      <c r="P314">
        <v>279</v>
      </c>
      <c r="Q314">
        <v>0</v>
      </c>
      <c r="R314" s="7">
        <v>415298</v>
      </c>
      <c r="S314" t="s">
        <v>311</v>
      </c>
    </row>
    <row r="315" spans="6:19" x14ac:dyDescent="0.2">
      <c r="F315">
        <v>285</v>
      </c>
      <c r="G315">
        <v>1575</v>
      </c>
      <c r="H315" s="7">
        <v>179200</v>
      </c>
      <c r="I315" t="s">
        <v>311</v>
      </c>
      <c r="K315">
        <v>286</v>
      </c>
      <c r="L315">
        <v>625</v>
      </c>
      <c r="M315" s="7">
        <v>164700</v>
      </c>
      <c r="N315" t="s">
        <v>311</v>
      </c>
      <c r="P315">
        <v>280</v>
      </c>
      <c r="Q315">
        <v>866</v>
      </c>
      <c r="R315" s="7">
        <v>192000</v>
      </c>
      <c r="S315" t="s">
        <v>311</v>
      </c>
    </row>
    <row r="316" spans="6:19" x14ac:dyDescent="0.2">
      <c r="F316">
        <v>286</v>
      </c>
      <c r="G316">
        <v>1250</v>
      </c>
      <c r="H316" s="7">
        <v>164700</v>
      </c>
      <c r="I316" t="s">
        <v>311</v>
      </c>
      <c r="K316">
        <v>287</v>
      </c>
      <c r="L316">
        <v>1085</v>
      </c>
      <c r="M316" s="7">
        <v>159000</v>
      </c>
      <c r="N316" t="s">
        <v>311</v>
      </c>
      <c r="P316">
        <v>281</v>
      </c>
      <c r="Q316">
        <v>807</v>
      </c>
      <c r="R316" s="7">
        <v>228500</v>
      </c>
      <c r="S316" t="s">
        <v>311</v>
      </c>
    </row>
    <row r="317" spans="6:19" x14ac:dyDescent="0.2">
      <c r="F317">
        <v>287</v>
      </c>
      <c r="G317">
        <v>1734</v>
      </c>
      <c r="H317" s="7">
        <v>159000</v>
      </c>
      <c r="I317" t="s">
        <v>311</v>
      </c>
      <c r="K317">
        <v>288</v>
      </c>
      <c r="L317">
        <v>858</v>
      </c>
      <c r="M317" s="7">
        <v>88000</v>
      </c>
      <c r="N317" t="s">
        <v>311</v>
      </c>
      <c r="P317">
        <v>282</v>
      </c>
      <c r="Q317">
        <v>0</v>
      </c>
      <c r="R317" s="7">
        <v>185000</v>
      </c>
      <c r="S317" t="s">
        <v>311</v>
      </c>
    </row>
    <row r="318" spans="6:19" x14ac:dyDescent="0.2">
      <c r="F318">
        <v>288</v>
      </c>
      <c r="G318">
        <v>858</v>
      </c>
      <c r="H318" s="7">
        <v>88000</v>
      </c>
      <c r="I318" t="s">
        <v>311</v>
      </c>
      <c r="K318">
        <v>289</v>
      </c>
      <c r="L318">
        <v>900</v>
      </c>
      <c r="M318" s="7">
        <v>122000</v>
      </c>
      <c r="N318" t="s">
        <v>311</v>
      </c>
      <c r="P318">
        <v>283</v>
      </c>
      <c r="Q318">
        <v>0</v>
      </c>
      <c r="R318" s="7">
        <v>207500</v>
      </c>
      <c r="S318" t="s">
        <v>311</v>
      </c>
    </row>
    <row r="319" spans="6:19" x14ac:dyDescent="0.2">
      <c r="F319">
        <v>289</v>
      </c>
      <c r="G319">
        <v>900</v>
      </c>
      <c r="H319" s="7">
        <v>122000</v>
      </c>
      <c r="I319" t="s">
        <v>311</v>
      </c>
      <c r="K319">
        <v>290</v>
      </c>
      <c r="L319">
        <v>698</v>
      </c>
      <c r="M319" s="7">
        <v>153575</v>
      </c>
      <c r="N319" t="s">
        <v>311</v>
      </c>
      <c r="P319">
        <v>284</v>
      </c>
      <c r="Q319">
        <v>0</v>
      </c>
      <c r="R319" s="7">
        <v>244600</v>
      </c>
      <c r="S319" t="s">
        <v>311</v>
      </c>
    </row>
    <row r="320" spans="6:19" x14ac:dyDescent="0.2">
      <c r="F320">
        <v>290</v>
      </c>
      <c r="G320">
        <v>1396</v>
      </c>
      <c r="H320" s="7">
        <v>153575</v>
      </c>
      <c r="I320" t="s">
        <v>311</v>
      </c>
      <c r="K320">
        <v>291</v>
      </c>
      <c r="L320">
        <v>1079</v>
      </c>
      <c r="M320" s="7">
        <v>233230</v>
      </c>
      <c r="N320" t="s">
        <v>311</v>
      </c>
      <c r="P320">
        <v>285</v>
      </c>
      <c r="Q320">
        <v>0</v>
      </c>
      <c r="R320" s="7">
        <v>179200</v>
      </c>
      <c r="S320" t="s">
        <v>311</v>
      </c>
    </row>
    <row r="321" spans="6:19" x14ac:dyDescent="0.2">
      <c r="F321">
        <v>291</v>
      </c>
      <c r="G321">
        <v>1919</v>
      </c>
      <c r="H321" s="7">
        <v>233230</v>
      </c>
      <c r="I321" t="s">
        <v>311</v>
      </c>
      <c r="K321">
        <v>292</v>
      </c>
      <c r="L321">
        <v>936</v>
      </c>
      <c r="M321" s="7">
        <v>135900</v>
      </c>
      <c r="N321" t="s">
        <v>311</v>
      </c>
      <c r="P321">
        <v>286</v>
      </c>
      <c r="Q321">
        <v>625</v>
      </c>
      <c r="R321" s="7">
        <v>164700</v>
      </c>
      <c r="S321" t="s">
        <v>311</v>
      </c>
    </row>
    <row r="322" spans="6:19" x14ac:dyDescent="0.2">
      <c r="F322">
        <v>292</v>
      </c>
      <c r="G322">
        <v>1716</v>
      </c>
      <c r="H322" s="7">
        <v>135900</v>
      </c>
      <c r="I322" t="s">
        <v>311</v>
      </c>
      <c r="K322">
        <v>293</v>
      </c>
      <c r="L322">
        <v>1148</v>
      </c>
      <c r="M322" s="7">
        <v>131000</v>
      </c>
      <c r="N322" t="s">
        <v>311</v>
      </c>
      <c r="P322">
        <v>287</v>
      </c>
      <c r="Q322">
        <v>649</v>
      </c>
      <c r="R322" s="7">
        <v>159000</v>
      </c>
      <c r="S322" t="s">
        <v>311</v>
      </c>
    </row>
    <row r="323" spans="6:19" x14ac:dyDescent="0.2">
      <c r="F323">
        <v>293</v>
      </c>
      <c r="G323">
        <v>1716</v>
      </c>
      <c r="H323" s="7">
        <v>131000</v>
      </c>
      <c r="I323" t="s">
        <v>311</v>
      </c>
      <c r="K323">
        <v>294</v>
      </c>
      <c r="L323">
        <v>1468</v>
      </c>
      <c r="M323" s="7">
        <v>235000</v>
      </c>
      <c r="N323" t="s">
        <v>311</v>
      </c>
      <c r="P323">
        <v>288</v>
      </c>
      <c r="Q323">
        <v>0</v>
      </c>
      <c r="R323" s="7">
        <v>88000</v>
      </c>
      <c r="S323" t="s">
        <v>311</v>
      </c>
    </row>
    <row r="324" spans="6:19" x14ac:dyDescent="0.2">
      <c r="F324">
        <v>294</v>
      </c>
      <c r="G324">
        <v>2263</v>
      </c>
      <c r="H324" s="7">
        <v>235000</v>
      </c>
      <c r="I324" t="s">
        <v>311</v>
      </c>
      <c r="K324">
        <v>295</v>
      </c>
      <c r="L324">
        <v>1644</v>
      </c>
      <c r="M324" s="7">
        <v>167000</v>
      </c>
      <c r="N324" t="s">
        <v>311</v>
      </c>
      <c r="P324">
        <v>289</v>
      </c>
      <c r="Q324">
        <v>0</v>
      </c>
      <c r="R324" s="7">
        <v>122000</v>
      </c>
      <c r="S324" t="s">
        <v>311</v>
      </c>
    </row>
    <row r="325" spans="6:19" x14ac:dyDescent="0.2">
      <c r="F325">
        <v>295</v>
      </c>
      <c r="G325">
        <v>1644</v>
      </c>
      <c r="H325" s="7">
        <v>167000</v>
      </c>
      <c r="I325" t="s">
        <v>311</v>
      </c>
      <c r="K325">
        <v>296</v>
      </c>
      <c r="L325">
        <v>1003</v>
      </c>
      <c r="M325" s="7">
        <v>142500</v>
      </c>
      <c r="N325" t="s">
        <v>311</v>
      </c>
      <c r="P325">
        <v>290</v>
      </c>
      <c r="Q325">
        <v>698</v>
      </c>
      <c r="R325" s="7">
        <v>153575</v>
      </c>
      <c r="S325" t="s">
        <v>311</v>
      </c>
    </row>
    <row r="326" spans="6:19" x14ac:dyDescent="0.2">
      <c r="F326">
        <v>296</v>
      </c>
      <c r="G326">
        <v>1003</v>
      </c>
      <c r="H326" s="7">
        <v>142500</v>
      </c>
      <c r="I326" t="s">
        <v>311</v>
      </c>
      <c r="K326">
        <v>297</v>
      </c>
      <c r="L326">
        <v>910</v>
      </c>
      <c r="M326" s="7">
        <v>152000</v>
      </c>
      <c r="N326" t="s">
        <v>311</v>
      </c>
      <c r="P326">
        <v>291</v>
      </c>
      <c r="Q326">
        <v>840</v>
      </c>
      <c r="R326" s="7">
        <v>233230</v>
      </c>
      <c r="S326" t="s">
        <v>311</v>
      </c>
    </row>
    <row r="327" spans="6:19" x14ac:dyDescent="0.2">
      <c r="F327">
        <v>297</v>
      </c>
      <c r="G327">
        <v>1558</v>
      </c>
      <c r="H327" s="7">
        <v>152000</v>
      </c>
      <c r="I327" t="s">
        <v>311</v>
      </c>
      <c r="K327">
        <v>298</v>
      </c>
      <c r="L327">
        <v>975</v>
      </c>
      <c r="M327" s="7">
        <v>239000</v>
      </c>
      <c r="N327" t="s">
        <v>311</v>
      </c>
      <c r="P327">
        <v>292</v>
      </c>
      <c r="Q327">
        <v>780</v>
      </c>
      <c r="R327" s="7">
        <v>135900</v>
      </c>
      <c r="S327" t="s">
        <v>311</v>
      </c>
    </row>
    <row r="328" spans="6:19" x14ac:dyDescent="0.2">
      <c r="F328">
        <v>298</v>
      </c>
      <c r="G328">
        <v>1950</v>
      </c>
      <c r="H328" s="7">
        <v>239000</v>
      </c>
      <c r="I328" t="s">
        <v>311</v>
      </c>
      <c r="K328">
        <v>299</v>
      </c>
      <c r="L328">
        <v>1041</v>
      </c>
      <c r="M328" s="7">
        <v>175000</v>
      </c>
      <c r="N328" t="s">
        <v>311</v>
      </c>
      <c r="P328">
        <v>293</v>
      </c>
      <c r="Q328">
        <v>568</v>
      </c>
      <c r="R328" s="7">
        <v>131000</v>
      </c>
      <c r="S328" t="s">
        <v>311</v>
      </c>
    </row>
    <row r="329" spans="6:19" x14ac:dyDescent="0.2">
      <c r="F329">
        <v>299</v>
      </c>
      <c r="G329">
        <v>1743</v>
      </c>
      <c r="H329" s="7">
        <v>175000</v>
      </c>
      <c r="I329" t="s">
        <v>311</v>
      </c>
      <c r="K329">
        <v>300</v>
      </c>
      <c r="L329">
        <v>1152</v>
      </c>
      <c r="M329" s="7">
        <v>158500</v>
      </c>
      <c r="N329" t="s">
        <v>311</v>
      </c>
      <c r="P329">
        <v>294</v>
      </c>
      <c r="Q329">
        <v>795</v>
      </c>
      <c r="R329" s="7">
        <v>235000</v>
      </c>
      <c r="S329" t="s">
        <v>311</v>
      </c>
    </row>
    <row r="330" spans="6:19" x14ac:dyDescent="0.2">
      <c r="F330">
        <v>300</v>
      </c>
      <c r="G330">
        <v>1152</v>
      </c>
      <c r="H330" s="7">
        <v>158500</v>
      </c>
      <c r="I330" t="s">
        <v>311</v>
      </c>
      <c r="K330">
        <v>301</v>
      </c>
      <c r="L330">
        <v>1336</v>
      </c>
      <c r="M330" s="7">
        <v>157000</v>
      </c>
      <c r="N330" t="s">
        <v>311</v>
      </c>
      <c r="P330">
        <v>295</v>
      </c>
      <c r="Q330">
        <v>0</v>
      </c>
      <c r="R330" s="7">
        <v>167000</v>
      </c>
      <c r="S330" t="s">
        <v>311</v>
      </c>
    </row>
    <row r="331" spans="6:19" x14ac:dyDescent="0.2">
      <c r="F331">
        <v>301</v>
      </c>
      <c r="G331">
        <v>1336</v>
      </c>
      <c r="H331" s="7">
        <v>157000</v>
      </c>
      <c r="I331" t="s">
        <v>311</v>
      </c>
      <c r="K331">
        <v>302</v>
      </c>
      <c r="L331">
        <v>1210</v>
      </c>
      <c r="M331" s="7">
        <v>267000</v>
      </c>
      <c r="N331" t="s">
        <v>311</v>
      </c>
      <c r="P331">
        <v>296</v>
      </c>
      <c r="Q331">
        <v>0</v>
      </c>
      <c r="R331" s="7">
        <v>142500</v>
      </c>
      <c r="S331" t="s">
        <v>311</v>
      </c>
    </row>
    <row r="332" spans="6:19" x14ac:dyDescent="0.2">
      <c r="F332">
        <v>302</v>
      </c>
      <c r="G332">
        <v>2452</v>
      </c>
      <c r="H332" s="7">
        <v>267000</v>
      </c>
      <c r="I332" t="s">
        <v>311</v>
      </c>
      <c r="K332">
        <v>303</v>
      </c>
      <c r="L332">
        <v>1541</v>
      </c>
      <c r="M332" s="7">
        <v>205000</v>
      </c>
      <c r="N332" t="s">
        <v>311</v>
      </c>
      <c r="P332">
        <v>297</v>
      </c>
      <c r="Q332">
        <v>648</v>
      </c>
      <c r="R332" s="7">
        <v>152000</v>
      </c>
      <c r="S332" t="s">
        <v>311</v>
      </c>
    </row>
    <row r="333" spans="6:19" x14ac:dyDescent="0.2">
      <c r="F333">
        <v>303</v>
      </c>
      <c r="G333">
        <v>1541</v>
      </c>
      <c r="H333" s="7">
        <v>205000</v>
      </c>
      <c r="I333" t="s">
        <v>311</v>
      </c>
      <c r="K333">
        <v>304</v>
      </c>
      <c r="L333">
        <v>894</v>
      </c>
      <c r="M333" s="7">
        <v>149900</v>
      </c>
      <c r="N333" t="s">
        <v>311</v>
      </c>
      <c r="P333">
        <v>298</v>
      </c>
      <c r="Q333">
        <v>975</v>
      </c>
      <c r="R333" s="7">
        <v>239000</v>
      </c>
      <c r="S333" t="s">
        <v>311</v>
      </c>
    </row>
    <row r="334" spans="6:19" x14ac:dyDescent="0.2">
      <c r="F334">
        <v>304</v>
      </c>
      <c r="G334">
        <v>894</v>
      </c>
      <c r="H334" s="7">
        <v>149900</v>
      </c>
      <c r="I334" t="s">
        <v>311</v>
      </c>
      <c r="K334">
        <v>305</v>
      </c>
      <c r="L334">
        <v>1675</v>
      </c>
      <c r="M334" s="7">
        <v>295000</v>
      </c>
      <c r="N334" t="s">
        <v>311</v>
      </c>
      <c r="P334">
        <v>299</v>
      </c>
      <c r="Q334">
        <v>702</v>
      </c>
      <c r="R334" s="7">
        <v>175000</v>
      </c>
      <c r="S334" t="s">
        <v>311</v>
      </c>
    </row>
    <row r="335" spans="6:19" x14ac:dyDescent="0.2">
      <c r="F335">
        <v>306</v>
      </c>
      <c r="G335">
        <v>2000</v>
      </c>
      <c r="H335" s="7">
        <v>305900</v>
      </c>
      <c r="I335" t="s">
        <v>311</v>
      </c>
      <c r="K335">
        <v>306</v>
      </c>
      <c r="L335">
        <v>2000</v>
      </c>
      <c r="M335" s="7">
        <v>305900</v>
      </c>
      <c r="N335" t="s">
        <v>311</v>
      </c>
      <c r="P335">
        <v>300</v>
      </c>
      <c r="Q335">
        <v>0</v>
      </c>
      <c r="R335" s="7">
        <v>158500</v>
      </c>
      <c r="S335" t="s">
        <v>311</v>
      </c>
    </row>
    <row r="336" spans="6:19" x14ac:dyDescent="0.2">
      <c r="F336">
        <v>307</v>
      </c>
      <c r="G336">
        <v>2243</v>
      </c>
      <c r="H336" s="7">
        <v>225000</v>
      </c>
      <c r="I336" t="s">
        <v>311</v>
      </c>
      <c r="K336">
        <v>307</v>
      </c>
      <c r="L336">
        <v>1122</v>
      </c>
      <c r="M336" s="7">
        <v>225000</v>
      </c>
      <c r="N336" t="s">
        <v>311</v>
      </c>
      <c r="P336">
        <v>301</v>
      </c>
      <c r="Q336">
        <v>0</v>
      </c>
      <c r="R336" s="7">
        <v>157000</v>
      </c>
      <c r="S336" t="s">
        <v>311</v>
      </c>
    </row>
    <row r="337" spans="6:19" x14ac:dyDescent="0.2">
      <c r="F337">
        <v>308</v>
      </c>
      <c r="G337">
        <v>1406</v>
      </c>
      <c r="H337" s="7">
        <v>89500</v>
      </c>
      <c r="I337" t="s">
        <v>311</v>
      </c>
      <c r="K337">
        <v>308</v>
      </c>
      <c r="L337">
        <v>1035</v>
      </c>
      <c r="M337" s="7">
        <v>89500</v>
      </c>
      <c r="N337" t="s">
        <v>311</v>
      </c>
      <c r="P337">
        <v>302</v>
      </c>
      <c r="Q337">
        <v>1242</v>
      </c>
      <c r="R337" s="7">
        <v>267000</v>
      </c>
      <c r="S337" t="s">
        <v>311</v>
      </c>
    </row>
    <row r="338" spans="6:19" x14ac:dyDescent="0.2">
      <c r="F338">
        <v>309</v>
      </c>
      <c r="G338">
        <v>861</v>
      </c>
      <c r="H338" s="7">
        <v>82500</v>
      </c>
      <c r="I338" t="s">
        <v>311</v>
      </c>
      <c r="K338">
        <v>309</v>
      </c>
      <c r="L338">
        <v>861</v>
      </c>
      <c r="M338" s="7">
        <v>82500</v>
      </c>
      <c r="N338" t="s">
        <v>311</v>
      </c>
      <c r="P338">
        <v>303</v>
      </c>
      <c r="Q338">
        <v>0</v>
      </c>
      <c r="R338" s="7">
        <v>205000</v>
      </c>
      <c r="S338" t="s">
        <v>311</v>
      </c>
    </row>
    <row r="339" spans="6:19" x14ac:dyDescent="0.2">
      <c r="F339">
        <v>310</v>
      </c>
      <c r="G339">
        <v>1944</v>
      </c>
      <c r="H339" s="7">
        <v>360000</v>
      </c>
      <c r="I339" t="s">
        <v>311</v>
      </c>
      <c r="K339">
        <v>310</v>
      </c>
      <c r="L339">
        <v>1944</v>
      </c>
      <c r="M339" s="7">
        <v>360000</v>
      </c>
      <c r="N339" t="s">
        <v>311</v>
      </c>
      <c r="P339">
        <v>304</v>
      </c>
      <c r="Q339">
        <v>0</v>
      </c>
      <c r="R339" s="7">
        <v>149900</v>
      </c>
      <c r="S339" t="s">
        <v>311</v>
      </c>
    </row>
    <row r="340" spans="6:19" x14ac:dyDescent="0.2">
      <c r="F340">
        <v>311</v>
      </c>
      <c r="G340">
        <v>1501</v>
      </c>
      <c r="H340" s="7">
        <v>165600</v>
      </c>
      <c r="I340" t="s">
        <v>311</v>
      </c>
      <c r="K340">
        <v>311</v>
      </c>
      <c r="L340">
        <v>697</v>
      </c>
      <c r="M340" s="7">
        <v>165600</v>
      </c>
      <c r="N340" t="s">
        <v>311</v>
      </c>
      <c r="P340">
        <v>305</v>
      </c>
      <c r="Q340">
        <v>1818</v>
      </c>
      <c r="R340" s="7">
        <v>295000</v>
      </c>
      <c r="S340" t="s">
        <v>311</v>
      </c>
    </row>
    <row r="341" spans="6:19" x14ac:dyDescent="0.2">
      <c r="F341">
        <v>312</v>
      </c>
      <c r="G341">
        <v>972</v>
      </c>
      <c r="H341" s="7">
        <v>132000</v>
      </c>
      <c r="I341" t="s">
        <v>311</v>
      </c>
      <c r="K341">
        <v>312</v>
      </c>
      <c r="L341">
        <v>972</v>
      </c>
      <c r="M341" s="7">
        <v>132000</v>
      </c>
      <c r="N341" t="s">
        <v>311</v>
      </c>
      <c r="P341">
        <v>306</v>
      </c>
      <c r="Q341">
        <v>0</v>
      </c>
      <c r="R341" s="7">
        <v>305900</v>
      </c>
      <c r="S341" t="s">
        <v>311</v>
      </c>
    </row>
    <row r="342" spans="6:19" x14ac:dyDescent="0.2">
      <c r="F342">
        <v>313</v>
      </c>
      <c r="G342">
        <v>1118</v>
      </c>
      <c r="H342" s="7">
        <v>119900</v>
      </c>
      <c r="I342" t="s">
        <v>311</v>
      </c>
      <c r="K342">
        <v>313</v>
      </c>
      <c r="L342">
        <v>793</v>
      </c>
      <c r="M342" s="7">
        <v>119900</v>
      </c>
      <c r="N342" t="s">
        <v>311</v>
      </c>
      <c r="P342">
        <v>307</v>
      </c>
      <c r="Q342">
        <v>1121</v>
      </c>
      <c r="R342" s="7">
        <v>225000</v>
      </c>
      <c r="S342" t="s">
        <v>311</v>
      </c>
    </row>
    <row r="343" spans="6:19" x14ac:dyDescent="0.2">
      <c r="F343">
        <v>314</v>
      </c>
      <c r="G343">
        <v>2036</v>
      </c>
      <c r="H343" s="7">
        <v>375000</v>
      </c>
      <c r="I343" t="s">
        <v>311</v>
      </c>
      <c r="K343">
        <v>314</v>
      </c>
      <c r="L343">
        <v>2036</v>
      </c>
      <c r="M343" s="7">
        <v>375000</v>
      </c>
      <c r="N343" t="s">
        <v>311</v>
      </c>
      <c r="P343">
        <v>308</v>
      </c>
      <c r="Q343">
        <v>371</v>
      </c>
      <c r="R343" s="7">
        <v>89500</v>
      </c>
      <c r="S343" t="s">
        <v>311</v>
      </c>
    </row>
    <row r="344" spans="6:19" x14ac:dyDescent="0.2">
      <c r="F344">
        <v>315</v>
      </c>
      <c r="G344">
        <v>1641</v>
      </c>
      <c r="H344" s="7">
        <v>178000</v>
      </c>
      <c r="I344" t="s">
        <v>311</v>
      </c>
      <c r="K344">
        <v>315</v>
      </c>
      <c r="L344">
        <v>832</v>
      </c>
      <c r="M344" s="7">
        <v>178000</v>
      </c>
      <c r="N344" t="s">
        <v>311</v>
      </c>
      <c r="P344">
        <v>309</v>
      </c>
      <c r="Q344">
        <v>0</v>
      </c>
      <c r="R344" s="7">
        <v>82500</v>
      </c>
      <c r="S344" t="s">
        <v>311</v>
      </c>
    </row>
    <row r="345" spans="6:19" x14ac:dyDescent="0.2">
      <c r="F345">
        <v>316</v>
      </c>
      <c r="G345">
        <v>1432</v>
      </c>
      <c r="H345" s="7">
        <v>188500</v>
      </c>
      <c r="I345" t="s">
        <v>311</v>
      </c>
      <c r="K345">
        <v>316</v>
      </c>
      <c r="L345">
        <v>716</v>
      </c>
      <c r="M345" s="7">
        <v>188500</v>
      </c>
      <c r="N345" t="s">
        <v>311</v>
      </c>
      <c r="P345">
        <v>310</v>
      </c>
      <c r="Q345">
        <v>0</v>
      </c>
      <c r="R345" s="7">
        <v>360000</v>
      </c>
      <c r="S345" t="s">
        <v>311</v>
      </c>
    </row>
    <row r="346" spans="6:19" x14ac:dyDescent="0.2">
      <c r="F346">
        <v>317</v>
      </c>
      <c r="G346">
        <v>2353</v>
      </c>
      <c r="H346" s="7">
        <v>260000</v>
      </c>
      <c r="I346" t="s">
        <v>311</v>
      </c>
      <c r="K346">
        <v>317</v>
      </c>
      <c r="L346">
        <v>1153</v>
      </c>
      <c r="M346" s="7">
        <v>260000</v>
      </c>
      <c r="N346" t="s">
        <v>311</v>
      </c>
      <c r="P346">
        <v>311</v>
      </c>
      <c r="Q346">
        <v>804</v>
      </c>
      <c r="R346" s="7">
        <v>165600</v>
      </c>
      <c r="S346" t="s">
        <v>311</v>
      </c>
    </row>
    <row r="347" spans="6:19" x14ac:dyDescent="0.2">
      <c r="F347">
        <v>318</v>
      </c>
      <c r="G347">
        <v>1959</v>
      </c>
      <c r="H347" s="7">
        <v>270000</v>
      </c>
      <c r="I347" t="s">
        <v>311</v>
      </c>
      <c r="K347">
        <v>318</v>
      </c>
      <c r="L347">
        <v>1088</v>
      </c>
      <c r="M347" s="7">
        <v>270000</v>
      </c>
      <c r="N347" t="s">
        <v>311</v>
      </c>
      <c r="P347">
        <v>312</v>
      </c>
      <c r="Q347">
        <v>0</v>
      </c>
      <c r="R347" s="7">
        <v>132000</v>
      </c>
      <c r="S347" t="s">
        <v>311</v>
      </c>
    </row>
    <row r="348" spans="6:19" x14ac:dyDescent="0.2">
      <c r="F348">
        <v>319</v>
      </c>
      <c r="G348">
        <v>2646</v>
      </c>
      <c r="H348" s="7">
        <v>260000</v>
      </c>
      <c r="I348" t="s">
        <v>311</v>
      </c>
      <c r="K348">
        <v>319</v>
      </c>
      <c r="L348">
        <v>1372</v>
      </c>
      <c r="M348" s="7">
        <v>260000</v>
      </c>
      <c r="N348" t="s">
        <v>311</v>
      </c>
      <c r="P348">
        <v>313</v>
      </c>
      <c r="Q348">
        <v>325</v>
      </c>
      <c r="R348" s="7">
        <v>119900</v>
      </c>
      <c r="S348" t="s">
        <v>311</v>
      </c>
    </row>
    <row r="349" spans="6:19" x14ac:dyDescent="0.2">
      <c r="F349">
        <v>320</v>
      </c>
      <c r="G349">
        <v>1472</v>
      </c>
      <c r="H349" s="7">
        <v>187500</v>
      </c>
      <c r="I349" t="s">
        <v>311</v>
      </c>
      <c r="K349">
        <v>320</v>
      </c>
      <c r="L349">
        <v>1472</v>
      </c>
      <c r="M349" s="7">
        <v>187500</v>
      </c>
      <c r="N349" t="s">
        <v>311</v>
      </c>
      <c r="P349">
        <v>314</v>
      </c>
      <c r="Q349">
        <v>0</v>
      </c>
      <c r="R349" s="7">
        <v>375000</v>
      </c>
      <c r="S349" t="s">
        <v>311</v>
      </c>
    </row>
    <row r="350" spans="6:19" x14ac:dyDescent="0.2">
      <c r="F350">
        <v>321</v>
      </c>
      <c r="G350">
        <v>2596</v>
      </c>
      <c r="H350" s="7">
        <v>342643</v>
      </c>
      <c r="I350" t="s">
        <v>311</v>
      </c>
      <c r="K350">
        <v>321</v>
      </c>
      <c r="L350">
        <v>1249</v>
      </c>
      <c r="M350" s="7">
        <v>342643</v>
      </c>
      <c r="N350" t="s">
        <v>311</v>
      </c>
      <c r="P350">
        <v>315</v>
      </c>
      <c r="Q350">
        <v>809</v>
      </c>
      <c r="R350" s="7">
        <v>178000</v>
      </c>
      <c r="S350" t="s">
        <v>311</v>
      </c>
    </row>
    <row r="351" spans="6:19" x14ac:dyDescent="0.2">
      <c r="F351">
        <v>322</v>
      </c>
      <c r="G351">
        <v>2468</v>
      </c>
      <c r="H351" s="7">
        <v>354000</v>
      </c>
      <c r="I351" t="s">
        <v>311</v>
      </c>
      <c r="K351">
        <v>322</v>
      </c>
      <c r="L351">
        <v>1136</v>
      </c>
      <c r="M351" s="7">
        <v>354000</v>
      </c>
      <c r="N351" t="s">
        <v>311</v>
      </c>
      <c r="P351">
        <v>316</v>
      </c>
      <c r="Q351">
        <v>716</v>
      </c>
      <c r="R351" s="7">
        <v>188500</v>
      </c>
      <c r="S351" t="s">
        <v>311</v>
      </c>
    </row>
    <row r="352" spans="6:19" x14ac:dyDescent="0.2">
      <c r="F352">
        <v>323</v>
      </c>
      <c r="G352">
        <v>2730</v>
      </c>
      <c r="H352" s="7">
        <v>301000</v>
      </c>
      <c r="I352" t="s">
        <v>311</v>
      </c>
      <c r="K352">
        <v>323</v>
      </c>
      <c r="L352">
        <v>1553</v>
      </c>
      <c r="M352" s="7">
        <v>301000</v>
      </c>
      <c r="N352" t="s">
        <v>311</v>
      </c>
      <c r="P352">
        <v>317</v>
      </c>
      <c r="Q352">
        <v>1200</v>
      </c>
      <c r="R352" s="7">
        <v>260000</v>
      </c>
      <c r="S352" t="s">
        <v>311</v>
      </c>
    </row>
    <row r="353" spans="6:19" x14ac:dyDescent="0.2">
      <c r="F353">
        <v>324</v>
      </c>
      <c r="G353">
        <v>1163</v>
      </c>
      <c r="H353" s="7">
        <v>126175</v>
      </c>
      <c r="I353" t="s">
        <v>311</v>
      </c>
      <c r="K353">
        <v>324</v>
      </c>
      <c r="L353">
        <v>1163</v>
      </c>
      <c r="M353" s="7">
        <v>126175</v>
      </c>
      <c r="N353" t="s">
        <v>311</v>
      </c>
      <c r="P353">
        <v>318</v>
      </c>
      <c r="Q353">
        <v>871</v>
      </c>
      <c r="R353" s="7">
        <v>270000</v>
      </c>
      <c r="S353" t="s">
        <v>311</v>
      </c>
    </row>
    <row r="354" spans="6:19" x14ac:dyDescent="0.2">
      <c r="F354">
        <v>326</v>
      </c>
      <c r="G354">
        <v>803</v>
      </c>
      <c r="H354" s="7">
        <v>87000</v>
      </c>
      <c r="I354" t="s">
        <v>311</v>
      </c>
      <c r="K354">
        <v>325</v>
      </c>
      <c r="L354">
        <v>1898</v>
      </c>
      <c r="M354" s="7">
        <v>242000</v>
      </c>
      <c r="N354" t="s">
        <v>311</v>
      </c>
      <c r="P354">
        <v>319</v>
      </c>
      <c r="Q354">
        <v>1274</v>
      </c>
      <c r="R354" s="7">
        <v>260000</v>
      </c>
      <c r="S354" t="s">
        <v>311</v>
      </c>
    </row>
    <row r="355" spans="6:19" x14ac:dyDescent="0.2">
      <c r="F355">
        <v>327</v>
      </c>
      <c r="G355">
        <v>1719</v>
      </c>
      <c r="H355" s="7">
        <v>324000</v>
      </c>
      <c r="I355" t="s">
        <v>311</v>
      </c>
      <c r="K355">
        <v>326</v>
      </c>
      <c r="L355">
        <v>803</v>
      </c>
      <c r="M355" s="7">
        <v>87000</v>
      </c>
      <c r="N355" t="s">
        <v>311</v>
      </c>
      <c r="P355">
        <v>320</v>
      </c>
      <c r="Q355">
        <v>0</v>
      </c>
      <c r="R355" s="7">
        <v>187500</v>
      </c>
      <c r="S355" t="s">
        <v>311</v>
      </c>
    </row>
    <row r="356" spans="6:19" x14ac:dyDescent="0.2">
      <c r="F356">
        <v>328</v>
      </c>
      <c r="G356">
        <v>1383</v>
      </c>
      <c r="H356" s="7">
        <v>145250</v>
      </c>
      <c r="I356" t="s">
        <v>311</v>
      </c>
      <c r="K356">
        <v>327</v>
      </c>
      <c r="L356">
        <v>1719</v>
      </c>
      <c r="M356" s="7">
        <v>324000</v>
      </c>
      <c r="N356" t="s">
        <v>311</v>
      </c>
      <c r="P356">
        <v>321</v>
      </c>
      <c r="Q356">
        <v>1347</v>
      </c>
      <c r="R356" s="7">
        <v>342643</v>
      </c>
      <c r="S356" t="s">
        <v>311</v>
      </c>
    </row>
    <row r="357" spans="6:19" x14ac:dyDescent="0.2">
      <c r="F357">
        <v>329</v>
      </c>
      <c r="G357">
        <v>2134</v>
      </c>
      <c r="H357" s="7">
        <v>214500</v>
      </c>
      <c r="I357" t="s">
        <v>311</v>
      </c>
      <c r="K357">
        <v>328</v>
      </c>
      <c r="L357">
        <v>1383</v>
      </c>
      <c r="M357" s="7">
        <v>145250</v>
      </c>
      <c r="N357" t="s">
        <v>311</v>
      </c>
      <c r="P357">
        <v>322</v>
      </c>
      <c r="Q357">
        <v>1332</v>
      </c>
      <c r="R357" s="7">
        <v>354000</v>
      </c>
      <c r="S357" t="s">
        <v>311</v>
      </c>
    </row>
    <row r="358" spans="6:19" x14ac:dyDescent="0.2">
      <c r="F358">
        <v>330</v>
      </c>
      <c r="G358">
        <v>1192</v>
      </c>
      <c r="H358" s="7">
        <v>78000</v>
      </c>
      <c r="I358" t="s">
        <v>311</v>
      </c>
      <c r="K358">
        <v>329</v>
      </c>
      <c r="L358">
        <v>1445</v>
      </c>
      <c r="M358" s="7">
        <v>214500</v>
      </c>
      <c r="N358" t="s">
        <v>311</v>
      </c>
      <c r="P358">
        <v>323</v>
      </c>
      <c r="Q358">
        <v>1177</v>
      </c>
      <c r="R358" s="7">
        <v>301000</v>
      </c>
      <c r="S358" t="s">
        <v>311</v>
      </c>
    </row>
    <row r="359" spans="6:19" x14ac:dyDescent="0.2">
      <c r="F359">
        <v>331</v>
      </c>
      <c r="G359">
        <v>1728</v>
      </c>
      <c r="H359" s="7">
        <v>119000</v>
      </c>
      <c r="I359" t="s">
        <v>311</v>
      </c>
      <c r="K359">
        <v>330</v>
      </c>
      <c r="L359">
        <v>596</v>
      </c>
      <c r="M359" s="7">
        <v>78000</v>
      </c>
      <c r="N359" t="s">
        <v>311</v>
      </c>
      <c r="P359">
        <v>324</v>
      </c>
      <c r="Q359">
        <v>0</v>
      </c>
      <c r="R359" s="7">
        <v>126175</v>
      </c>
      <c r="S359" t="s">
        <v>311</v>
      </c>
    </row>
    <row r="360" spans="6:19" x14ac:dyDescent="0.2">
      <c r="F360">
        <v>332</v>
      </c>
      <c r="G360">
        <v>1056</v>
      </c>
      <c r="H360" s="7">
        <v>139000</v>
      </c>
      <c r="I360" t="s">
        <v>311</v>
      </c>
      <c r="K360">
        <v>331</v>
      </c>
      <c r="L360">
        <v>1728</v>
      </c>
      <c r="M360" s="7">
        <v>119000</v>
      </c>
      <c r="N360" t="s">
        <v>311</v>
      </c>
      <c r="P360">
        <v>325</v>
      </c>
      <c r="Q360">
        <v>1080</v>
      </c>
      <c r="R360" s="7">
        <v>242000</v>
      </c>
      <c r="S360" t="s">
        <v>311</v>
      </c>
    </row>
    <row r="361" spans="6:19" x14ac:dyDescent="0.2">
      <c r="F361">
        <v>333</v>
      </c>
      <c r="G361">
        <v>1629</v>
      </c>
      <c r="H361" s="7">
        <v>284000</v>
      </c>
      <c r="I361" t="s">
        <v>311</v>
      </c>
      <c r="K361">
        <v>332</v>
      </c>
      <c r="L361">
        <v>1056</v>
      </c>
      <c r="M361" s="7">
        <v>139000</v>
      </c>
      <c r="N361" t="s">
        <v>311</v>
      </c>
      <c r="P361">
        <v>326</v>
      </c>
      <c r="Q361">
        <v>0</v>
      </c>
      <c r="R361" s="7">
        <v>87000</v>
      </c>
      <c r="S361" t="s">
        <v>311</v>
      </c>
    </row>
    <row r="362" spans="6:19" x14ac:dyDescent="0.2">
      <c r="F362">
        <v>334</v>
      </c>
      <c r="G362">
        <v>1358</v>
      </c>
      <c r="H362" s="7">
        <v>207000</v>
      </c>
      <c r="I362" t="s">
        <v>311</v>
      </c>
      <c r="K362">
        <v>333</v>
      </c>
      <c r="L362">
        <v>1629</v>
      </c>
      <c r="M362" s="7">
        <v>284000</v>
      </c>
      <c r="N362" t="s">
        <v>311</v>
      </c>
      <c r="P362">
        <v>327</v>
      </c>
      <c r="Q362">
        <v>0</v>
      </c>
      <c r="R362" s="7">
        <v>324000</v>
      </c>
      <c r="S362" t="s">
        <v>311</v>
      </c>
    </row>
    <row r="363" spans="6:19" x14ac:dyDescent="0.2">
      <c r="F363">
        <v>335</v>
      </c>
      <c r="G363">
        <v>1638</v>
      </c>
      <c r="H363" s="7">
        <v>192000</v>
      </c>
      <c r="I363" t="s">
        <v>311</v>
      </c>
      <c r="K363">
        <v>334</v>
      </c>
      <c r="L363">
        <v>1358</v>
      </c>
      <c r="M363" s="7">
        <v>207000</v>
      </c>
      <c r="N363" t="s">
        <v>311</v>
      </c>
      <c r="P363">
        <v>328</v>
      </c>
      <c r="Q363">
        <v>0</v>
      </c>
      <c r="R363" s="7">
        <v>145250</v>
      </c>
      <c r="S363" t="s">
        <v>311</v>
      </c>
    </row>
    <row r="364" spans="6:19" x14ac:dyDescent="0.2">
      <c r="F364">
        <v>336</v>
      </c>
      <c r="G364">
        <v>1786</v>
      </c>
      <c r="H364" s="7">
        <v>228950</v>
      </c>
      <c r="I364" t="s">
        <v>311</v>
      </c>
      <c r="K364">
        <v>335</v>
      </c>
      <c r="L364">
        <v>943</v>
      </c>
      <c r="M364" s="7">
        <v>192000</v>
      </c>
      <c r="N364" t="s">
        <v>311</v>
      </c>
      <c r="P364">
        <v>329</v>
      </c>
      <c r="Q364">
        <v>689</v>
      </c>
      <c r="R364" s="7">
        <v>214500</v>
      </c>
      <c r="S364" t="s">
        <v>311</v>
      </c>
    </row>
    <row r="365" spans="6:19" x14ac:dyDescent="0.2">
      <c r="F365">
        <v>337</v>
      </c>
      <c r="G365">
        <v>1922</v>
      </c>
      <c r="H365" s="7">
        <v>377426</v>
      </c>
      <c r="I365" t="s">
        <v>311</v>
      </c>
      <c r="K365">
        <v>336</v>
      </c>
      <c r="L365">
        <v>1619</v>
      </c>
      <c r="M365" s="7">
        <v>228950</v>
      </c>
      <c r="N365" t="s">
        <v>311</v>
      </c>
      <c r="P365">
        <v>330</v>
      </c>
      <c r="Q365">
        <v>596</v>
      </c>
      <c r="R365" s="7">
        <v>78000</v>
      </c>
      <c r="S365" t="s">
        <v>311</v>
      </c>
    </row>
    <row r="366" spans="6:19" x14ac:dyDescent="0.2">
      <c r="F366">
        <v>338</v>
      </c>
      <c r="G366">
        <v>1536</v>
      </c>
      <c r="H366" s="7">
        <v>214000</v>
      </c>
      <c r="I366" t="s">
        <v>311</v>
      </c>
      <c r="K366">
        <v>337</v>
      </c>
      <c r="L366">
        <v>1922</v>
      </c>
      <c r="M366" s="7">
        <v>377426</v>
      </c>
      <c r="N366" t="s">
        <v>311</v>
      </c>
      <c r="P366">
        <v>331</v>
      </c>
      <c r="Q366">
        <v>0</v>
      </c>
      <c r="R366" s="7">
        <v>119000</v>
      </c>
      <c r="S366" t="s">
        <v>311</v>
      </c>
    </row>
    <row r="367" spans="6:19" x14ac:dyDescent="0.2">
      <c r="F367">
        <v>339</v>
      </c>
      <c r="G367">
        <v>1621</v>
      </c>
      <c r="H367" s="7">
        <v>202500</v>
      </c>
      <c r="I367" t="s">
        <v>311</v>
      </c>
      <c r="K367">
        <v>338</v>
      </c>
      <c r="L367">
        <v>1536</v>
      </c>
      <c r="M367" s="7">
        <v>214000</v>
      </c>
      <c r="N367" t="s">
        <v>311</v>
      </c>
      <c r="P367">
        <v>332</v>
      </c>
      <c r="Q367">
        <v>0</v>
      </c>
      <c r="R367" s="7">
        <v>139000</v>
      </c>
      <c r="S367" t="s">
        <v>311</v>
      </c>
    </row>
    <row r="368" spans="6:19" x14ac:dyDescent="0.2">
      <c r="F368">
        <v>340</v>
      </c>
      <c r="G368">
        <v>1215</v>
      </c>
      <c r="H368" s="7">
        <v>155000</v>
      </c>
      <c r="I368" t="s">
        <v>311</v>
      </c>
      <c r="K368">
        <v>339</v>
      </c>
      <c r="L368">
        <v>1621</v>
      </c>
      <c r="M368" s="7">
        <v>202500</v>
      </c>
      <c r="N368" t="s">
        <v>311</v>
      </c>
      <c r="P368">
        <v>333</v>
      </c>
      <c r="Q368">
        <v>0</v>
      </c>
      <c r="R368" s="7">
        <v>284000</v>
      </c>
      <c r="S368" t="s">
        <v>311</v>
      </c>
    </row>
    <row r="369" spans="6:19" x14ac:dyDescent="0.2">
      <c r="F369">
        <v>341</v>
      </c>
      <c r="G369">
        <v>1908</v>
      </c>
      <c r="H369" s="7">
        <v>202900</v>
      </c>
      <c r="I369" t="s">
        <v>311</v>
      </c>
      <c r="K369">
        <v>340</v>
      </c>
      <c r="L369">
        <v>1215</v>
      </c>
      <c r="M369" s="7">
        <v>155000</v>
      </c>
      <c r="N369" t="s">
        <v>311</v>
      </c>
      <c r="P369">
        <v>334</v>
      </c>
      <c r="Q369">
        <v>0</v>
      </c>
      <c r="R369" s="7">
        <v>207000</v>
      </c>
      <c r="S369" t="s">
        <v>311</v>
      </c>
    </row>
    <row r="370" spans="6:19" x14ac:dyDescent="0.2">
      <c r="F370">
        <v>342</v>
      </c>
      <c r="G370">
        <v>841</v>
      </c>
      <c r="H370" s="7">
        <v>82000</v>
      </c>
      <c r="I370" t="s">
        <v>311</v>
      </c>
      <c r="K370">
        <v>341</v>
      </c>
      <c r="L370">
        <v>993</v>
      </c>
      <c r="M370" s="7">
        <v>202900</v>
      </c>
      <c r="N370" t="s">
        <v>311</v>
      </c>
      <c r="P370">
        <v>335</v>
      </c>
      <c r="Q370">
        <v>695</v>
      </c>
      <c r="R370" s="7">
        <v>192000</v>
      </c>
      <c r="S370" t="s">
        <v>311</v>
      </c>
    </row>
    <row r="371" spans="6:19" x14ac:dyDescent="0.2">
      <c r="F371">
        <v>343</v>
      </c>
      <c r="G371">
        <v>1040</v>
      </c>
      <c r="H371" s="7">
        <v>87500</v>
      </c>
      <c r="I371" t="s">
        <v>311</v>
      </c>
      <c r="K371">
        <v>342</v>
      </c>
      <c r="L371">
        <v>841</v>
      </c>
      <c r="M371" s="7">
        <v>82000</v>
      </c>
      <c r="N371" t="s">
        <v>311</v>
      </c>
      <c r="P371">
        <v>336</v>
      </c>
      <c r="Q371">
        <v>167</v>
      </c>
      <c r="R371" s="7">
        <v>228950</v>
      </c>
      <c r="S371" t="s">
        <v>311</v>
      </c>
    </row>
    <row r="372" spans="6:19" x14ac:dyDescent="0.2">
      <c r="F372">
        <v>344</v>
      </c>
      <c r="G372">
        <v>1684</v>
      </c>
      <c r="H372" s="7">
        <v>266000</v>
      </c>
      <c r="I372" t="s">
        <v>311</v>
      </c>
      <c r="K372">
        <v>343</v>
      </c>
      <c r="L372">
        <v>1040</v>
      </c>
      <c r="M372" s="7">
        <v>87500</v>
      </c>
      <c r="N372" t="s">
        <v>311</v>
      </c>
      <c r="P372">
        <v>337</v>
      </c>
      <c r="Q372">
        <v>0</v>
      </c>
      <c r="R372" s="7">
        <v>377426</v>
      </c>
      <c r="S372" t="s">
        <v>311</v>
      </c>
    </row>
    <row r="373" spans="6:19" x14ac:dyDescent="0.2">
      <c r="F373">
        <v>345</v>
      </c>
      <c r="G373">
        <v>1112</v>
      </c>
      <c r="H373" s="7">
        <v>85000</v>
      </c>
      <c r="I373" t="s">
        <v>311</v>
      </c>
      <c r="K373">
        <v>344</v>
      </c>
      <c r="L373">
        <v>1684</v>
      </c>
      <c r="M373" s="7">
        <v>266000</v>
      </c>
      <c r="N373" t="s">
        <v>311</v>
      </c>
      <c r="P373">
        <v>338</v>
      </c>
      <c r="Q373">
        <v>0</v>
      </c>
      <c r="R373" s="7">
        <v>214000</v>
      </c>
      <c r="S373" t="s">
        <v>311</v>
      </c>
    </row>
    <row r="374" spans="6:19" x14ac:dyDescent="0.2">
      <c r="F374">
        <v>346</v>
      </c>
      <c r="G374">
        <v>1577</v>
      </c>
      <c r="H374" s="7">
        <v>140200</v>
      </c>
      <c r="I374" t="s">
        <v>311</v>
      </c>
      <c r="K374">
        <v>345</v>
      </c>
      <c r="L374">
        <v>536</v>
      </c>
      <c r="M374" s="7">
        <v>85000</v>
      </c>
      <c r="N374" t="s">
        <v>311</v>
      </c>
      <c r="P374">
        <v>339</v>
      </c>
      <c r="Q374">
        <v>0</v>
      </c>
      <c r="R374" s="7">
        <v>202500</v>
      </c>
      <c r="S374" t="s">
        <v>311</v>
      </c>
    </row>
    <row r="375" spans="6:19" x14ac:dyDescent="0.2">
      <c r="F375">
        <v>347</v>
      </c>
      <c r="G375">
        <v>958</v>
      </c>
      <c r="H375" s="7">
        <v>151500</v>
      </c>
      <c r="I375" t="s">
        <v>311</v>
      </c>
      <c r="K375">
        <v>346</v>
      </c>
      <c r="L375">
        <v>972</v>
      </c>
      <c r="M375" s="7">
        <v>140200</v>
      </c>
      <c r="N375" t="s">
        <v>311</v>
      </c>
      <c r="P375">
        <v>340</v>
      </c>
      <c r="Q375">
        <v>0</v>
      </c>
      <c r="R375" s="7">
        <v>155000</v>
      </c>
      <c r="S375" t="s">
        <v>311</v>
      </c>
    </row>
    <row r="376" spans="6:19" x14ac:dyDescent="0.2">
      <c r="F376">
        <v>348</v>
      </c>
      <c r="G376">
        <v>1478</v>
      </c>
      <c r="H376" s="7">
        <v>157500</v>
      </c>
      <c r="I376" t="s">
        <v>311</v>
      </c>
      <c r="K376">
        <v>347</v>
      </c>
      <c r="L376">
        <v>958</v>
      </c>
      <c r="M376" s="7">
        <v>151500</v>
      </c>
      <c r="N376" t="s">
        <v>311</v>
      </c>
      <c r="P376">
        <v>341</v>
      </c>
      <c r="Q376">
        <v>915</v>
      </c>
      <c r="R376" s="7">
        <v>202900</v>
      </c>
      <c r="S376" t="s">
        <v>311</v>
      </c>
    </row>
    <row r="377" spans="6:19" x14ac:dyDescent="0.2">
      <c r="F377">
        <v>349</v>
      </c>
      <c r="G377">
        <v>1626</v>
      </c>
      <c r="H377" s="7">
        <v>154000</v>
      </c>
      <c r="I377" t="s">
        <v>311</v>
      </c>
      <c r="K377">
        <v>348</v>
      </c>
      <c r="L377">
        <v>1478</v>
      </c>
      <c r="M377" s="7">
        <v>157500</v>
      </c>
      <c r="N377" t="s">
        <v>311</v>
      </c>
      <c r="P377">
        <v>342</v>
      </c>
      <c r="Q377">
        <v>0</v>
      </c>
      <c r="R377" s="7">
        <v>82000</v>
      </c>
      <c r="S377" t="s">
        <v>311</v>
      </c>
    </row>
    <row r="378" spans="6:19" x14ac:dyDescent="0.2">
      <c r="F378">
        <v>350</v>
      </c>
      <c r="G378">
        <v>2728</v>
      </c>
      <c r="H378" s="7">
        <v>437154</v>
      </c>
      <c r="I378" t="s">
        <v>311</v>
      </c>
      <c r="K378">
        <v>349</v>
      </c>
      <c r="L378">
        <v>764</v>
      </c>
      <c r="M378" s="7">
        <v>154000</v>
      </c>
      <c r="N378" t="s">
        <v>311</v>
      </c>
      <c r="P378">
        <v>343</v>
      </c>
      <c r="Q378">
        <v>0</v>
      </c>
      <c r="R378" s="7">
        <v>87500</v>
      </c>
      <c r="S378" t="s">
        <v>311</v>
      </c>
    </row>
    <row r="379" spans="6:19" x14ac:dyDescent="0.2">
      <c r="F379">
        <v>351</v>
      </c>
      <c r="G379">
        <v>1869</v>
      </c>
      <c r="H379" s="7">
        <v>318061</v>
      </c>
      <c r="I379" t="s">
        <v>311</v>
      </c>
      <c r="K379">
        <v>350</v>
      </c>
      <c r="L379">
        <v>1848</v>
      </c>
      <c r="M379" s="7">
        <v>437154</v>
      </c>
      <c r="N379" t="s">
        <v>311</v>
      </c>
      <c r="P379">
        <v>344</v>
      </c>
      <c r="Q379">
        <v>0</v>
      </c>
      <c r="R379" s="7">
        <v>266000</v>
      </c>
      <c r="S379" t="s">
        <v>311</v>
      </c>
    </row>
    <row r="380" spans="6:19" x14ac:dyDescent="0.2">
      <c r="F380">
        <v>352</v>
      </c>
      <c r="G380">
        <v>1453</v>
      </c>
      <c r="H380" s="7">
        <v>190000</v>
      </c>
      <c r="I380" t="s">
        <v>311</v>
      </c>
      <c r="K380">
        <v>351</v>
      </c>
      <c r="L380">
        <v>1869</v>
      </c>
      <c r="M380" s="7">
        <v>318061</v>
      </c>
      <c r="N380" t="s">
        <v>311</v>
      </c>
      <c r="P380">
        <v>345</v>
      </c>
      <c r="Q380">
        <v>576</v>
      </c>
      <c r="R380" s="7">
        <v>85000</v>
      </c>
      <c r="S380" t="s">
        <v>311</v>
      </c>
    </row>
    <row r="381" spans="6:19" x14ac:dyDescent="0.2">
      <c r="F381">
        <v>353</v>
      </c>
      <c r="G381">
        <v>1111</v>
      </c>
      <c r="H381" s="7">
        <v>95000</v>
      </c>
      <c r="I381" t="s">
        <v>311</v>
      </c>
      <c r="K381">
        <v>352</v>
      </c>
      <c r="L381">
        <v>1453</v>
      </c>
      <c r="M381" s="7">
        <v>190000</v>
      </c>
      <c r="N381" t="s">
        <v>311</v>
      </c>
      <c r="P381">
        <v>346</v>
      </c>
      <c r="Q381">
        <v>605</v>
      </c>
      <c r="R381" s="7">
        <v>140200</v>
      </c>
      <c r="S381" t="s">
        <v>311</v>
      </c>
    </row>
    <row r="382" spans="6:19" x14ac:dyDescent="0.2">
      <c r="F382">
        <v>354</v>
      </c>
      <c r="G382">
        <v>720</v>
      </c>
      <c r="H382" s="7">
        <v>105900</v>
      </c>
      <c r="I382" t="s">
        <v>311</v>
      </c>
      <c r="K382">
        <v>353</v>
      </c>
      <c r="L382">
        <v>616</v>
      </c>
      <c r="M382" s="7">
        <v>95000</v>
      </c>
      <c r="N382" t="s">
        <v>311</v>
      </c>
      <c r="P382">
        <v>347</v>
      </c>
      <c r="Q382">
        <v>0</v>
      </c>
      <c r="R382" s="7">
        <v>151500</v>
      </c>
      <c r="S382" t="s">
        <v>311</v>
      </c>
    </row>
    <row r="383" spans="6:19" x14ac:dyDescent="0.2">
      <c r="F383">
        <v>355</v>
      </c>
      <c r="G383">
        <v>1595</v>
      </c>
      <c r="H383" s="7">
        <v>140000</v>
      </c>
      <c r="I383" t="s">
        <v>311</v>
      </c>
      <c r="K383">
        <v>354</v>
      </c>
      <c r="L383">
        <v>720</v>
      </c>
      <c r="M383" s="7">
        <v>105900</v>
      </c>
      <c r="N383" t="s">
        <v>311</v>
      </c>
      <c r="P383">
        <v>348</v>
      </c>
      <c r="Q383">
        <v>0</v>
      </c>
      <c r="R383" s="7">
        <v>157500</v>
      </c>
      <c r="S383" t="s">
        <v>311</v>
      </c>
    </row>
    <row r="384" spans="6:19" x14ac:dyDescent="0.2">
      <c r="F384">
        <v>356</v>
      </c>
      <c r="G384">
        <v>1200</v>
      </c>
      <c r="H384" s="7">
        <v>177500</v>
      </c>
      <c r="I384" t="s">
        <v>311</v>
      </c>
      <c r="K384">
        <v>355</v>
      </c>
      <c r="L384">
        <v>1192</v>
      </c>
      <c r="M384" s="7">
        <v>140000</v>
      </c>
      <c r="N384" t="s">
        <v>311</v>
      </c>
      <c r="P384">
        <v>349</v>
      </c>
      <c r="Q384">
        <v>862</v>
      </c>
      <c r="R384" s="7">
        <v>154000</v>
      </c>
      <c r="S384" t="s">
        <v>311</v>
      </c>
    </row>
    <row r="385" spans="6:19" x14ac:dyDescent="0.2">
      <c r="F385">
        <v>357</v>
      </c>
      <c r="G385">
        <v>1167</v>
      </c>
      <c r="H385" s="7">
        <v>173000</v>
      </c>
      <c r="I385" t="s">
        <v>311</v>
      </c>
      <c r="K385">
        <v>356</v>
      </c>
      <c r="L385">
        <v>1200</v>
      </c>
      <c r="M385" s="7">
        <v>177500</v>
      </c>
      <c r="N385" t="s">
        <v>311</v>
      </c>
      <c r="P385">
        <v>350</v>
      </c>
      <c r="Q385">
        <v>880</v>
      </c>
      <c r="R385" s="7">
        <v>437154</v>
      </c>
      <c r="S385" t="s">
        <v>311</v>
      </c>
    </row>
    <row r="386" spans="6:19" x14ac:dyDescent="0.2">
      <c r="F386">
        <v>358</v>
      </c>
      <c r="G386">
        <v>1142</v>
      </c>
      <c r="H386" s="7">
        <v>134000</v>
      </c>
      <c r="I386" t="s">
        <v>311</v>
      </c>
      <c r="K386">
        <v>357</v>
      </c>
      <c r="L386">
        <v>1167</v>
      </c>
      <c r="M386" s="7">
        <v>173000</v>
      </c>
      <c r="N386" t="s">
        <v>311</v>
      </c>
      <c r="P386">
        <v>351</v>
      </c>
      <c r="Q386">
        <v>0</v>
      </c>
      <c r="R386" s="7">
        <v>318061</v>
      </c>
      <c r="S386" t="s">
        <v>311</v>
      </c>
    </row>
    <row r="387" spans="6:19" x14ac:dyDescent="0.2">
      <c r="F387">
        <v>359</v>
      </c>
      <c r="G387">
        <v>1352</v>
      </c>
      <c r="H387" s="7">
        <v>130000</v>
      </c>
      <c r="I387" t="s">
        <v>311</v>
      </c>
      <c r="K387">
        <v>358</v>
      </c>
      <c r="L387">
        <v>1142</v>
      </c>
      <c r="M387" s="7">
        <v>134000</v>
      </c>
      <c r="N387" t="s">
        <v>311</v>
      </c>
      <c r="P387">
        <v>352</v>
      </c>
      <c r="Q387">
        <v>0</v>
      </c>
      <c r="R387" s="7">
        <v>190000</v>
      </c>
      <c r="S387" t="s">
        <v>311</v>
      </c>
    </row>
    <row r="388" spans="6:19" x14ac:dyDescent="0.2">
      <c r="F388">
        <v>360</v>
      </c>
      <c r="G388">
        <v>1924</v>
      </c>
      <c r="H388" s="7">
        <v>280000</v>
      </c>
      <c r="I388" t="s">
        <v>311</v>
      </c>
      <c r="K388">
        <v>359</v>
      </c>
      <c r="L388">
        <v>1352</v>
      </c>
      <c r="M388" s="7">
        <v>130000</v>
      </c>
      <c r="N388" t="s">
        <v>311</v>
      </c>
      <c r="P388">
        <v>353</v>
      </c>
      <c r="Q388">
        <v>495</v>
      </c>
      <c r="R388" s="7">
        <v>95000</v>
      </c>
      <c r="S388" t="s">
        <v>311</v>
      </c>
    </row>
    <row r="389" spans="6:19" x14ac:dyDescent="0.2">
      <c r="F389">
        <v>361</v>
      </c>
      <c r="G389">
        <v>912</v>
      </c>
      <c r="H389" s="7">
        <v>156000</v>
      </c>
      <c r="I389" t="s">
        <v>311</v>
      </c>
      <c r="K389">
        <v>360</v>
      </c>
      <c r="L389">
        <v>1086</v>
      </c>
      <c r="M389" s="7">
        <v>280000</v>
      </c>
      <c r="N389" t="s">
        <v>311</v>
      </c>
      <c r="P389">
        <v>354</v>
      </c>
      <c r="Q389">
        <v>0</v>
      </c>
      <c r="R389" s="7">
        <v>105900</v>
      </c>
      <c r="S389" t="s">
        <v>311</v>
      </c>
    </row>
    <row r="390" spans="6:19" x14ac:dyDescent="0.2">
      <c r="F390">
        <v>362</v>
      </c>
      <c r="G390">
        <v>1505</v>
      </c>
      <c r="H390" s="7">
        <v>145000</v>
      </c>
      <c r="I390" t="s">
        <v>311</v>
      </c>
      <c r="K390">
        <v>361</v>
      </c>
      <c r="L390">
        <v>912</v>
      </c>
      <c r="M390" s="7">
        <v>156000</v>
      </c>
      <c r="N390" t="s">
        <v>311</v>
      </c>
      <c r="P390">
        <v>355</v>
      </c>
      <c r="Q390">
        <v>403</v>
      </c>
      <c r="R390" s="7">
        <v>140000</v>
      </c>
      <c r="S390" t="s">
        <v>311</v>
      </c>
    </row>
    <row r="391" spans="6:19" x14ac:dyDescent="0.2">
      <c r="F391">
        <v>363</v>
      </c>
      <c r="G391">
        <v>1922</v>
      </c>
      <c r="H391" s="7">
        <v>198500</v>
      </c>
      <c r="I391" t="s">
        <v>311</v>
      </c>
      <c r="K391">
        <v>362</v>
      </c>
      <c r="L391">
        <v>988</v>
      </c>
      <c r="M391" s="7">
        <v>145000</v>
      </c>
      <c r="N391" t="s">
        <v>311</v>
      </c>
      <c r="P391">
        <v>356</v>
      </c>
      <c r="Q391">
        <v>0</v>
      </c>
      <c r="R391" s="7">
        <v>177500</v>
      </c>
      <c r="S391" t="s">
        <v>311</v>
      </c>
    </row>
    <row r="392" spans="6:19" x14ac:dyDescent="0.2">
      <c r="F392">
        <v>364</v>
      </c>
      <c r="G392">
        <v>987</v>
      </c>
      <c r="H392" s="7">
        <v>118000</v>
      </c>
      <c r="I392" t="s">
        <v>311</v>
      </c>
      <c r="K392">
        <v>363</v>
      </c>
      <c r="L392">
        <v>495</v>
      </c>
      <c r="M392" s="7">
        <v>198500</v>
      </c>
      <c r="N392" t="s">
        <v>311</v>
      </c>
      <c r="P392">
        <v>357</v>
      </c>
      <c r="Q392">
        <v>0</v>
      </c>
      <c r="R392" s="7">
        <v>173000</v>
      </c>
      <c r="S392" t="s">
        <v>311</v>
      </c>
    </row>
    <row r="393" spans="6:19" x14ac:dyDescent="0.2">
      <c r="F393">
        <v>365</v>
      </c>
      <c r="G393">
        <v>1574</v>
      </c>
      <c r="H393" s="7">
        <v>190000</v>
      </c>
      <c r="I393" t="s">
        <v>311</v>
      </c>
      <c r="K393">
        <v>364</v>
      </c>
      <c r="L393">
        <v>483</v>
      </c>
      <c r="M393" s="7">
        <v>118000</v>
      </c>
      <c r="N393" t="s">
        <v>311</v>
      </c>
      <c r="P393">
        <v>358</v>
      </c>
      <c r="Q393">
        <v>0</v>
      </c>
      <c r="R393" s="7">
        <v>134000</v>
      </c>
      <c r="S393" t="s">
        <v>311</v>
      </c>
    </row>
    <row r="394" spans="6:19" x14ac:dyDescent="0.2">
      <c r="F394">
        <v>366</v>
      </c>
      <c r="G394">
        <v>1344</v>
      </c>
      <c r="H394" s="7">
        <v>147000</v>
      </c>
      <c r="I394" t="s">
        <v>311</v>
      </c>
      <c r="K394">
        <v>365</v>
      </c>
      <c r="L394">
        <v>790</v>
      </c>
      <c r="M394" s="7">
        <v>190000</v>
      </c>
      <c r="N394" t="s">
        <v>311</v>
      </c>
      <c r="P394">
        <v>359</v>
      </c>
      <c r="Q394">
        <v>0</v>
      </c>
      <c r="R394" s="7">
        <v>130000</v>
      </c>
      <c r="S394" t="s">
        <v>311</v>
      </c>
    </row>
    <row r="395" spans="6:19" x14ac:dyDescent="0.2">
      <c r="F395">
        <v>367</v>
      </c>
      <c r="G395">
        <v>1394</v>
      </c>
      <c r="H395" s="7">
        <v>159000</v>
      </c>
      <c r="I395" t="s">
        <v>311</v>
      </c>
      <c r="K395">
        <v>366</v>
      </c>
      <c r="L395">
        <v>672</v>
      </c>
      <c r="M395" s="7">
        <v>147000</v>
      </c>
      <c r="N395" t="s">
        <v>311</v>
      </c>
      <c r="P395">
        <v>360</v>
      </c>
      <c r="Q395">
        <v>838</v>
      </c>
      <c r="R395" s="7">
        <v>280000</v>
      </c>
      <c r="S395" t="s">
        <v>311</v>
      </c>
    </row>
    <row r="396" spans="6:19" x14ac:dyDescent="0.2">
      <c r="F396">
        <v>368</v>
      </c>
      <c r="G396">
        <v>1431</v>
      </c>
      <c r="H396" s="7">
        <v>165000</v>
      </c>
      <c r="I396" t="s">
        <v>311</v>
      </c>
      <c r="K396">
        <v>367</v>
      </c>
      <c r="L396">
        <v>1394</v>
      </c>
      <c r="M396" s="7">
        <v>159000</v>
      </c>
      <c r="N396" t="s">
        <v>311</v>
      </c>
      <c r="P396">
        <v>361</v>
      </c>
      <c r="Q396">
        <v>0</v>
      </c>
      <c r="R396" s="7">
        <v>156000</v>
      </c>
      <c r="S396" t="s">
        <v>311</v>
      </c>
    </row>
    <row r="397" spans="6:19" x14ac:dyDescent="0.2">
      <c r="F397">
        <v>369</v>
      </c>
      <c r="G397">
        <v>1268</v>
      </c>
      <c r="H397" s="7">
        <v>132000</v>
      </c>
      <c r="I397" t="s">
        <v>311</v>
      </c>
      <c r="K397">
        <v>368</v>
      </c>
      <c r="L397">
        <v>1431</v>
      </c>
      <c r="M397" s="7">
        <v>165000</v>
      </c>
      <c r="N397" t="s">
        <v>311</v>
      </c>
      <c r="P397">
        <v>362</v>
      </c>
      <c r="Q397">
        <v>517</v>
      </c>
      <c r="R397" s="7">
        <v>145000</v>
      </c>
      <c r="S397" t="s">
        <v>311</v>
      </c>
    </row>
    <row r="398" spans="6:19" x14ac:dyDescent="0.2">
      <c r="F398">
        <v>370</v>
      </c>
      <c r="G398">
        <v>1287</v>
      </c>
      <c r="H398" s="7">
        <v>162000</v>
      </c>
      <c r="I398" t="s">
        <v>311</v>
      </c>
      <c r="K398">
        <v>369</v>
      </c>
      <c r="L398">
        <v>1268</v>
      </c>
      <c r="M398" s="7">
        <v>132000</v>
      </c>
      <c r="N398" t="s">
        <v>311</v>
      </c>
      <c r="P398">
        <v>363</v>
      </c>
      <c r="Q398">
        <v>1427</v>
      </c>
      <c r="R398" s="7">
        <v>198500</v>
      </c>
      <c r="S398" t="s">
        <v>311</v>
      </c>
    </row>
    <row r="399" spans="6:19" x14ac:dyDescent="0.2">
      <c r="F399">
        <v>371</v>
      </c>
      <c r="G399">
        <v>1664</v>
      </c>
      <c r="H399" s="7">
        <v>172400</v>
      </c>
      <c r="I399" t="s">
        <v>311</v>
      </c>
      <c r="K399">
        <v>370</v>
      </c>
      <c r="L399">
        <v>1287</v>
      </c>
      <c r="M399" s="7">
        <v>162000</v>
      </c>
      <c r="N399" t="s">
        <v>311</v>
      </c>
      <c r="P399">
        <v>364</v>
      </c>
      <c r="Q399">
        <v>504</v>
      </c>
      <c r="R399" s="7">
        <v>118000</v>
      </c>
      <c r="S399" t="s">
        <v>311</v>
      </c>
    </row>
    <row r="400" spans="6:19" x14ac:dyDescent="0.2">
      <c r="F400">
        <v>372</v>
      </c>
      <c r="G400">
        <v>1588</v>
      </c>
      <c r="H400" s="7">
        <v>134432</v>
      </c>
      <c r="I400" t="s">
        <v>311</v>
      </c>
      <c r="K400">
        <v>371</v>
      </c>
      <c r="L400">
        <v>953</v>
      </c>
      <c r="M400" s="7">
        <v>172400</v>
      </c>
      <c r="N400" t="s">
        <v>311</v>
      </c>
      <c r="P400">
        <v>365</v>
      </c>
      <c r="Q400">
        <v>784</v>
      </c>
      <c r="R400" s="7">
        <v>190000</v>
      </c>
      <c r="S400" t="s">
        <v>311</v>
      </c>
    </row>
    <row r="401" spans="6:19" x14ac:dyDescent="0.2">
      <c r="F401">
        <v>373</v>
      </c>
      <c r="G401">
        <v>752</v>
      </c>
      <c r="H401" s="7">
        <v>125000</v>
      </c>
      <c r="I401" t="s">
        <v>311</v>
      </c>
      <c r="K401">
        <v>372</v>
      </c>
      <c r="L401">
        <v>1120</v>
      </c>
      <c r="M401" s="7">
        <v>134432</v>
      </c>
      <c r="N401" t="s">
        <v>311</v>
      </c>
      <c r="P401">
        <v>366</v>
      </c>
      <c r="Q401">
        <v>672</v>
      </c>
      <c r="R401" s="7">
        <v>147000</v>
      </c>
      <c r="S401" t="s">
        <v>311</v>
      </c>
    </row>
    <row r="402" spans="6:19" x14ac:dyDescent="0.2">
      <c r="F402">
        <v>374</v>
      </c>
      <c r="G402">
        <v>1319</v>
      </c>
      <c r="H402" s="7">
        <v>123000</v>
      </c>
      <c r="I402" t="s">
        <v>311</v>
      </c>
      <c r="K402">
        <v>373</v>
      </c>
      <c r="L402">
        <v>752</v>
      </c>
      <c r="M402" s="7">
        <v>125000</v>
      </c>
      <c r="N402" t="s">
        <v>311</v>
      </c>
      <c r="P402">
        <v>367</v>
      </c>
      <c r="Q402">
        <v>0</v>
      </c>
      <c r="R402" s="7">
        <v>159000</v>
      </c>
      <c r="S402" t="s">
        <v>311</v>
      </c>
    </row>
    <row r="403" spans="6:19" x14ac:dyDescent="0.2">
      <c r="F403">
        <v>375</v>
      </c>
      <c r="G403">
        <v>1928</v>
      </c>
      <c r="H403" s="7">
        <v>219500</v>
      </c>
      <c r="I403" t="s">
        <v>311</v>
      </c>
      <c r="K403">
        <v>374</v>
      </c>
      <c r="L403">
        <v>1319</v>
      </c>
      <c r="M403" s="7">
        <v>123000</v>
      </c>
      <c r="N403" t="s">
        <v>311</v>
      </c>
      <c r="P403">
        <v>368</v>
      </c>
      <c r="Q403">
        <v>0</v>
      </c>
      <c r="R403" s="7">
        <v>165000</v>
      </c>
      <c r="S403" t="s">
        <v>311</v>
      </c>
    </row>
    <row r="404" spans="6:19" x14ac:dyDescent="0.2">
      <c r="F404">
        <v>376</v>
      </c>
      <c r="G404">
        <v>904</v>
      </c>
      <c r="H404" s="7">
        <v>61000</v>
      </c>
      <c r="I404" t="s">
        <v>311</v>
      </c>
      <c r="K404">
        <v>375</v>
      </c>
      <c r="L404">
        <v>847</v>
      </c>
      <c r="M404" s="7">
        <v>219500</v>
      </c>
      <c r="N404" t="s">
        <v>311</v>
      </c>
      <c r="P404">
        <v>369</v>
      </c>
      <c r="Q404">
        <v>0</v>
      </c>
      <c r="R404" s="7">
        <v>132000</v>
      </c>
      <c r="S404" t="s">
        <v>311</v>
      </c>
    </row>
    <row r="405" spans="6:19" x14ac:dyDescent="0.2">
      <c r="F405">
        <v>377</v>
      </c>
      <c r="G405">
        <v>914</v>
      </c>
      <c r="H405" s="7">
        <v>148000</v>
      </c>
      <c r="I405" t="s">
        <v>311</v>
      </c>
      <c r="K405">
        <v>376</v>
      </c>
      <c r="L405">
        <v>904</v>
      </c>
      <c r="M405" s="7">
        <v>61000</v>
      </c>
      <c r="N405" t="s">
        <v>311</v>
      </c>
      <c r="P405">
        <v>370</v>
      </c>
      <c r="Q405">
        <v>0</v>
      </c>
      <c r="R405" s="7">
        <v>162000</v>
      </c>
      <c r="S405" t="s">
        <v>311</v>
      </c>
    </row>
    <row r="406" spans="6:19" x14ac:dyDescent="0.2">
      <c r="F406">
        <v>378</v>
      </c>
      <c r="G406">
        <v>2466</v>
      </c>
      <c r="H406" s="7">
        <v>340000</v>
      </c>
      <c r="I406" t="s">
        <v>311</v>
      </c>
      <c r="K406">
        <v>377</v>
      </c>
      <c r="L406">
        <v>914</v>
      </c>
      <c r="M406" s="7">
        <v>148000</v>
      </c>
      <c r="N406" t="s">
        <v>311</v>
      </c>
      <c r="P406">
        <v>371</v>
      </c>
      <c r="Q406">
        <v>711</v>
      </c>
      <c r="R406" s="7">
        <v>172400</v>
      </c>
      <c r="S406" t="s">
        <v>311</v>
      </c>
    </row>
    <row r="407" spans="6:19" x14ac:dyDescent="0.2">
      <c r="F407">
        <v>379</v>
      </c>
      <c r="G407">
        <v>1856</v>
      </c>
      <c r="H407" s="7">
        <v>394432</v>
      </c>
      <c r="I407" t="s">
        <v>311</v>
      </c>
      <c r="K407">
        <v>378</v>
      </c>
      <c r="L407">
        <v>1580</v>
      </c>
      <c r="M407" s="7">
        <v>340000</v>
      </c>
      <c r="N407" t="s">
        <v>311</v>
      </c>
      <c r="P407">
        <v>372</v>
      </c>
      <c r="Q407">
        <v>468</v>
      </c>
      <c r="R407" s="7">
        <v>134432</v>
      </c>
      <c r="S407" t="s">
        <v>311</v>
      </c>
    </row>
    <row r="408" spans="6:19" x14ac:dyDescent="0.2">
      <c r="F408">
        <v>380</v>
      </c>
      <c r="G408">
        <v>1800</v>
      </c>
      <c r="H408" s="7">
        <v>179000</v>
      </c>
      <c r="I408" t="s">
        <v>311</v>
      </c>
      <c r="K408">
        <v>379</v>
      </c>
      <c r="L408">
        <v>1856</v>
      </c>
      <c r="M408" s="7">
        <v>394432</v>
      </c>
      <c r="N408" t="s">
        <v>311</v>
      </c>
      <c r="P408">
        <v>373</v>
      </c>
      <c r="Q408">
        <v>0</v>
      </c>
      <c r="R408" s="7">
        <v>125000</v>
      </c>
      <c r="S408" t="s">
        <v>311</v>
      </c>
    </row>
    <row r="409" spans="6:19" x14ac:dyDescent="0.2">
      <c r="F409">
        <v>381</v>
      </c>
      <c r="G409">
        <v>1691</v>
      </c>
      <c r="H409" s="7">
        <v>127000</v>
      </c>
      <c r="I409" t="s">
        <v>311</v>
      </c>
      <c r="K409">
        <v>380</v>
      </c>
      <c r="L409">
        <v>1007</v>
      </c>
      <c r="M409" s="7">
        <v>179000</v>
      </c>
      <c r="N409" t="s">
        <v>311</v>
      </c>
      <c r="P409">
        <v>374</v>
      </c>
      <c r="Q409">
        <v>0</v>
      </c>
      <c r="R409" s="7">
        <v>123000</v>
      </c>
      <c r="S409" t="s">
        <v>311</v>
      </c>
    </row>
    <row r="410" spans="6:19" x14ac:dyDescent="0.2">
      <c r="F410">
        <v>382</v>
      </c>
      <c r="G410">
        <v>1301</v>
      </c>
      <c r="H410" s="7">
        <v>187750</v>
      </c>
      <c r="I410" t="s">
        <v>311</v>
      </c>
      <c r="K410">
        <v>381</v>
      </c>
      <c r="L410">
        <v>1026</v>
      </c>
      <c r="M410" s="7">
        <v>127000</v>
      </c>
      <c r="N410" t="s">
        <v>311</v>
      </c>
      <c r="P410">
        <v>375</v>
      </c>
      <c r="Q410">
        <v>1081</v>
      </c>
      <c r="R410" s="7">
        <v>219500</v>
      </c>
      <c r="S410" t="s">
        <v>311</v>
      </c>
    </row>
    <row r="411" spans="6:19" x14ac:dyDescent="0.2">
      <c r="F411">
        <v>383</v>
      </c>
      <c r="G411">
        <v>1797</v>
      </c>
      <c r="H411" s="7">
        <v>213500</v>
      </c>
      <c r="I411" t="s">
        <v>311</v>
      </c>
      <c r="K411">
        <v>382</v>
      </c>
      <c r="L411">
        <v>1301</v>
      </c>
      <c r="M411" s="7">
        <v>187750</v>
      </c>
      <c r="N411" t="s">
        <v>311</v>
      </c>
      <c r="P411">
        <v>376</v>
      </c>
      <c r="Q411">
        <v>0</v>
      </c>
      <c r="R411" s="7">
        <v>61000</v>
      </c>
      <c r="S411" t="s">
        <v>311</v>
      </c>
    </row>
    <row r="412" spans="6:19" x14ac:dyDescent="0.2">
      <c r="F412">
        <v>384</v>
      </c>
      <c r="G412">
        <v>784</v>
      </c>
      <c r="H412" s="7">
        <v>76000</v>
      </c>
      <c r="I412" t="s">
        <v>311</v>
      </c>
      <c r="K412">
        <v>383</v>
      </c>
      <c r="L412">
        <v>939</v>
      </c>
      <c r="M412" s="7">
        <v>213500</v>
      </c>
      <c r="N412" t="s">
        <v>311</v>
      </c>
      <c r="P412">
        <v>377</v>
      </c>
      <c r="Q412">
        <v>0</v>
      </c>
      <c r="R412" s="7">
        <v>148000</v>
      </c>
      <c r="S412" t="s">
        <v>311</v>
      </c>
    </row>
    <row r="413" spans="6:19" x14ac:dyDescent="0.2">
      <c r="F413">
        <v>385</v>
      </c>
      <c r="G413">
        <v>1953</v>
      </c>
      <c r="H413" s="7">
        <v>240000</v>
      </c>
      <c r="I413" t="s">
        <v>311</v>
      </c>
      <c r="K413">
        <v>384</v>
      </c>
      <c r="L413">
        <v>784</v>
      </c>
      <c r="M413" s="7">
        <v>76000</v>
      </c>
      <c r="N413" t="s">
        <v>311</v>
      </c>
      <c r="P413">
        <v>378</v>
      </c>
      <c r="Q413">
        <v>886</v>
      </c>
      <c r="R413" s="7">
        <v>340000</v>
      </c>
      <c r="S413" t="s">
        <v>311</v>
      </c>
    </row>
    <row r="414" spans="6:19" x14ac:dyDescent="0.2">
      <c r="F414">
        <v>386</v>
      </c>
      <c r="G414">
        <v>1269</v>
      </c>
      <c r="H414" s="7">
        <v>192000</v>
      </c>
      <c r="I414" t="s">
        <v>311</v>
      </c>
      <c r="K414">
        <v>385</v>
      </c>
      <c r="L414">
        <v>1079</v>
      </c>
      <c r="M414" s="7">
        <v>240000</v>
      </c>
      <c r="N414" t="s">
        <v>311</v>
      </c>
      <c r="P414">
        <v>379</v>
      </c>
      <c r="Q414">
        <v>0</v>
      </c>
      <c r="R414" s="7">
        <v>394432</v>
      </c>
      <c r="S414" t="s">
        <v>311</v>
      </c>
    </row>
    <row r="415" spans="6:19" x14ac:dyDescent="0.2">
      <c r="F415">
        <v>387</v>
      </c>
      <c r="G415">
        <v>1184</v>
      </c>
      <c r="H415" s="7">
        <v>81000</v>
      </c>
      <c r="I415" t="s">
        <v>311</v>
      </c>
      <c r="K415">
        <v>386</v>
      </c>
      <c r="L415">
        <v>1269</v>
      </c>
      <c r="M415" s="7">
        <v>192000</v>
      </c>
      <c r="N415" t="s">
        <v>311</v>
      </c>
      <c r="P415">
        <v>380</v>
      </c>
      <c r="Q415">
        <v>793</v>
      </c>
      <c r="R415" s="7">
        <v>179000</v>
      </c>
      <c r="S415" t="s">
        <v>311</v>
      </c>
    </row>
    <row r="416" spans="6:19" x14ac:dyDescent="0.2">
      <c r="F416">
        <v>388</v>
      </c>
      <c r="G416">
        <v>1125</v>
      </c>
      <c r="H416" s="7">
        <v>125000</v>
      </c>
      <c r="I416" t="s">
        <v>311</v>
      </c>
      <c r="K416">
        <v>387</v>
      </c>
      <c r="L416">
        <v>658</v>
      </c>
      <c r="M416" s="7">
        <v>81000</v>
      </c>
      <c r="N416" t="s">
        <v>311</v>
      </c>
      <c r="P416">
        <v>381</v>
      </c>
      <c r="Q416">
        <v>665</v>
      </c>
      <c r="R416" s="7">
        <v>127000</v>
      </c>
      <c r="S416" t="s">
        <v>311</v>
      </c>
    </row>
    <row r="417" spans="6:19" x14ac:dyDescent="0.2">
      <c r="F417">
        <v>389</v>
      </c>
      <c r="G417">
        <v>1479</v>
      </c>
      <c r="H417" s="7">
        <v>191000</v>
      </c>
      <c r="I417" t="s">
        <v>311</v>
      </c>
      <c r="K417">
        <v>388</v>
      </c>
      <c r="L417">
        <v>1125</v>
      </c>
      <c r="M417" s="7">
        <v>125000</v>
      </c>
      <c r="N417" t="s">
        <v>311</v>
      </c>
      <c r="P417">
        <v>382</v>
      </c>
      <c r="Q417">
        <v>0</v>
      </c>
      <c r="R417" s="7">
        <v>187750</v>
      </c>
      <c r="S417" t="s">
        <v>311</v>
      </c>
    </row>
    <row r="418" spans="6:19" x14ac:dyDescent="0.2">
      <c r="F418">
        <v>390</v>
      </c>
      <c r="G418">
        <v>2332</v>
      </c>
      <c r="H418" s="7">
        <v>426000</v>
      </c>
      <c r="I418" t="s">
        <v>311</v>
      </c>
      <c r="K418">
        <v>389</v>
      </c>
      <c r="L418">
        <v>1479</v>
      </c>
      <c r="M418" s="7">
        <v>191000</v>
      </c>
      <c r="N418" t="s">
        <v>311</v>
      </c>
      <c r="P418">
        <v>383</v>
      </c>
      <c r="Q418">
        <v>858</v>
      </c>
      <c r="R418" s="7">
        <v>213500</v>
      </c>
      <c r="S418" t="s">
        <v>311</v>
      </c>
    </row>
    <row r="419" spans="6:19" x14ac:dyDescent="0.2">
      <c r="F419">
        <v>391</v>
      </c>
      <c r="G419">
        <v>1367</v>
      </c>
      <c r="H419" s="7">
        <v>119000</v>
      </c>
      <c r="I419" t="s">
        <v>311</v>
      </c>
      <c r="K419">
        <v>390</v>
      </c>
      <c r="L419">
        <v>1742</v>
      </c>
      <c r="M419" s="7">
        <v>426000</v>
      </c>
      <c r="N419" t="s">
        <v>311</v>
      </c>
      <c r="P419">
        <v>384</v>
      </c>
      <c r="Q419">
        <v>0</v>
      </c>
      <c r="R419" s="7">
        <v>76000</v>
      </c>
      <c r="S419" t="s">
        <v>311</v>
      </c>
    </row>
    <row r="420" spans="6:19" x14ac:dyDescent="0.2">
      <c r="F420">
        <v>392</v>
      </c>
      <c r="G420">
        <v>1961</v>
      </c>
      <c r="H420" s="7">
        <v>215000</v>
      </c>
      <c r="I420" t="s">
        <v>311</v>
      </c>
      <c r="K420">
        <v>391</v>
      </c>
      <c r="L420">
        <v>961</v>
      </c>
      <c r="M420" s="7">
        <v>119000</v>
      </c>
      <c r="N420" t="s">
        <v>311</v>
      </c>
      <c r="P420">
        <v>385</v>
      </c>
      <c r="Q420">
        <v>874</v>
      </c>
      <c r="R420" s="7">
        <v>240000</v>
      </c>
      <c r="S420" t="s">
        <v>311</v>
      </c>
    </row>
    <row r="421" spans="6:19" x14ac:dyDescent="0.2">
      <c r="F421">
        <v>393</v>
      </c>
      <c r="G421">
        <v>882</v>
      </c>
      <c r="H421" s="7">
        <v>106500</v>
      </c>
      <c r="I421" t="s">
        <v>311</v>
      </c>
      <c r="K421">
        <v>392</v>
      </c>
      <c r="L421">
        <v>804</v>
      </c>
      <c r="M421" s="7">
        <v>215000</v>
      </c>
      <c r="N421" t="s">
        <v>311</v>
      </c>
      <c r="P421">
        <v>386</v>
      </c>
      <c r="Q421">
        <v>0</v>
      </c>
      <c r="R421" s="7">
        <v>192000</v>
      </c>
      <c r="S421" t="s">
        <v>311</v>
      </c>
    </row>
    <row r="422" spans="6:19" x14ac:dyDescent="0.2">
      <c r="F422">
        <v>394</v>
      </c>
      <c r="G422">
        <v>788</v>
      </c>
      <c r="H422" s="7">
        <v>100000</v>
      </c>
      <c r="I422" t="s">
        <v>311</v>
      </c>
      <c r="K422">
        <v>393</v>
      </c>
      <c r="L422">
        <v>882</v>
      </c>
      <c r="M422" s="7">
        <v>106500</v>
      </c>
      <c r="N422" t="s">
        <v>311</v>
      </c>
      <c r="P422">
        <v>387</v>
      </c>
      <c r="Q422">
        <v>526</v>
      </c>
      <c r="R422" s="7">
        <v>81000</v>
      </c>
      <c r="S422" t="s">
        <v>311</v>
      </c>
    </row>
    <row r="423" spans="6:19" x14ac:dyDescent="0.2">
      <c r="F423">
        <v>395</v>
      </c>
      <c r="G423">
        <v>1034</v>
      </c>
      <c r="H423" s="7">
        <v>109000</v>
      </c>
      <c r="I423" t="s">
        <v>311</v>
      </c>
      <c r="K423">
        <v>394</v>
      </c>
      <c r="L423">
        <v>788</v>
      </c>
      <c r="M423" s="7">
        <v>100000</v>
      </c>
      <c r="N423" t="s">
        <v>311</v>
      </c>
      <c r="P423">
        <v>388</v>
      </c>
      <c r="Q423">
        <v>0</v>
      </c>
      <c r="R423" s="7">
        <v>125000</v>
      </c>
      <c r="S423" t="s">
        <v>311</v>
      </c>
    </row>
    <row r="424" spans="6:19" x14ac:dyDescent="0.2">
      <c r="F424">
        <v>396</v>
      </c>
      <c r="G424">
        <v>1144</v>
      </c>
      <c r="H424" s="7">
        <v>129000</v>
      </c>
      <c r="I424" t="s">
        <v>311</v>
      </c>
      <c r="K424">
        <v>395</v>
      </c>
      <c r="L424">
        <v>735</v>
      </c>
      <c r="M424" s="7">
        <v>109000</v>
      </c>
      <c r="N424" t="s">
        <v>311</v>
      </c>
      <c r="P424">
        <v>389</v>
      </c>
      <c r="Q424">
        <v>0</v>
      </c>
      <c r="R424" s="7">
        <v>191000</v>
      </c>
      <c r="S424" t="s">
        <v>311</v>
      </c>
    </row>
    <row r="425" spans="6:19" x14ac:dyDescent="0.2">
      <c r="F425">
        <v>397</v>
      </c>
      <c r="G425">
        <v>894</v>
      </c>
      <c r="H425" s="7">
        <v>123000</v>
      </c>
      <c r="I425" t="s">
        <v>311</v>
      </c>
      <c r="K425">
        <v>396</v>
      </c>
      <c r="L425">
        <v>1144</v>
      </c>
      <c r="M425" s="7">
        <v>129000</v>
      </c>
      <c r="N425" t="s">
        <v>311</v>
      </c>
      <c r="P425">
        <v>390</v>
      </c>
      <c r="Q425">
        <v>590</v>
      </c>
      <c r="R425" s="7">
        <v>426000</v>
      </c>
      <c r="S425" t="s">
        <v>311</v>
      </c>
    </row>
    <row r="426" spans="6:19" x14ac:dyDescent="0.2">
      <c r="F426">
        <v>398</v>
      </c>
      <c r="G426">
        <v>1812</v>
      </c>
      <c r="H426" s="7">
        <v>169500</v>
      </c>
      <c r="I426" t="s">
        <v>311</v>
      </c>
      <c r="K426">
        <v>397</v>
      </c>
      <c r="L426">
        <v>894</v>
      </c>
      <c r="M426" s="7">
        <v>123000</v>
      </c>
      <c r="N426" t="s">
        <v>311</v>
      </c>
      <c r="P426">
        <v>391</v>
      </c>
      <c r="Q426">
        <v>406</v>
      </c>
      <c r="R426" s="7">
        <v>119000</v>
      </c>
      <c r="S426" t="s">
        <v>311</v>
      </c>
    </row>
    <row r="427" spans="6:19" x14ac:dyDescent="0.2">
      <c r="F427">
        <v>399</v>
      </c>
      <c r="G427">
        <v>1077</v>
      </c>
      <c r="H427" s="7">
        <v>67000</v>
      </c>
      <c r="I427" t="s">
        <v>311</v>
      </c>
      <c r="K427">
        <v>398</v>
      </c>
      <c r="L427">
        <v>876</v>
      </c>
      <c r="M427" s="7">
        <v>169500</v>
      </c>
      <c r="N427" t="s">
        <v>311</v>
      </c>
      <c r="P427">
        <v>392</v>
      </c>
      <c r="Q427">
        <v>1157</v>
      </c>
      <c r="R427" s="7">
        <v>215000</v>
      </c>
      <c r="S427" t="s">
        <v>311</v>
      </c>
    </row>
    <row r="428" spans="6:19" x14ac:dyDescent="0.2">
      <c r="F428">
        <v>400</v>
      </c>
      <c r="G428">
        <v>1550</v>
      </c>
      <c r="H428" s="7">
        <v>241000</v>
      </c>
      <c r="I428" t="s">
        <v>311</v>
      </c>
      <c r="K428">
        <v>399</v>
      </c>
      <c r="L428">
        <v>1077</v>
      </c>
      <c r="M428" s="7">
        <v>67000</v>
      </c>
      <c r="N428" t="s">
        <v>311</v>
      </c>
      <c r="P428">
        <v>393</v>
      </c>
      <c r="Q428">
        <v>0</v>
      </c>
      <c r="R428" s="7">
        <v>106500</v>
      </c>
      <c r="S428" t="s">
        <v>311</v>
      </c>
    </row>
    <row r="429" spans="6:19" x14ac:dyDescent="0.2">
      <c r="F429">
        <v>401</v>
      </c>
      <c r="G429">
        <v>1288</v>
      </c>
      <c r="H429" s="7">
        <v>245500</v>
      </c>
      <c r="I429" t="s">
        <v>311</v>
      </c>
      <c r="K429">
        <v>400</v>
      </c>
      <c r="L429">
        <v>1112</v>
      </c>
      <c r="M429" s="7">
        <v>241000</v>
      </c>
      <c r="N429" t="s">
        <v>311</v>
      </c>
      <c r="P429">
        <v>394</v>
      </c>
      <c r="Q429">
        <v>0</v>
      </c>
      <c r="R429" s="7">
        <v>100000</v>
      </c>
      <c r="S429" t="s">
        <v>311</v>
      </c>
    </row>
    <row r="430" spans="6:19" x14ac:dyDescent="0.2">
      <c r="F430">
        <v>402</v>
      </c>
      <c r="G430">
        <v>1310</v>
      </c>
      <c r="H430" s="7">
        <v>164990</v>
      </c>
      <c r="I430" t="s">
        <v>311</v>
      </c>
      <c r="K430">
        <v>401</v>
      </c>
      <c r="L430">
        <v>1288</v>
      </c>
      <c r="M430" s="7">
        <v>245500</v>
      </c>
      <c r="N430" t="s">
        <v>311</v>
      </c>
      <c r="P430">
        <v>395</v>
      </c>
      <c r="Q430">
        <v>299</v>
      </c>
      <c r="R430" s="7">
        <v>109000</v>
      </c>
      <c r="S430" t="s">
        <v>311</v>
      </c>
    </row>
    <row r="431" spans="6:19" x14ac:dyDescent="0.2">
      <c r="F431">
        <v>403</v>
      </c>
      <c r="G431">
        <v>672</v>
      </c>
      <c r="H431" s="7">
        <v>108000</v>
      </c>
      <c r="I431" t="s">
        <v>311</v>
      </c>
      <c r="K431">
        <v>402</v>
      </c>
      <c r="L431">
        <v>1310</v>
      </c>
      <c r="M431" s="7">
        <v>164990</v>
      </c>
      <c r="N431" t="s">
        <v>311</v>
      </c>
      <c r="P431">
        <v>396</v>
      </c>
      <c r="Q431">
        <v>0</v>
      </c>
      <c r="R431" s="7">
        <v>129000</v>
      </c>
      <c r="S431" t="s">
        <v>311</v>
      </c>
    </row>
    <row r="432" spans="6:19" x14ac:dyDescent="0.2">
      <c r="F432">
        <v>404</v>
      </c>
      <c r="G432">
        <v>2263</v>
      </c>
      <c r="H432" s="7">
        <v>258000</v>
      </c>
      <c r="I432" t="s">
        <v>311</v>
      </c>
      <c r="K432">
        <v>403</v>
      </c>
      <c r="L432">
        <v>672</v>
      </c>
      <c r="M432" s="7">
        <v>108000</v>
      </c>
      <c r="N432" t="s">
        <v>311</v>
      </c>
      <c r="P432">
        <v>397</v>
      </c>
      <c r="Q432">
        <v>0</v>
      </c>
      <c r="R432" s="7">
        <v>123000</v>
      </c>
      <c r="S432" t="s">
        <v>311</v>
      </c>
    </row>
    <row r="433" spans="6:19" x14ac:dyDescent="0.2">
      <c r="F433">
        <v>405</v>
      </c>
      <c r="G433">
        <v>1572</v>
      </c>
      <c r="H433" s="7">
        <v>168000</v>
      </c>
      <c r="I433" t="s">
        <v>311</v>
      </c>
      <c r="K433">
        <v>404</v>
      </c>
      <c r="L433">
        <v>1165</v>
      </c>
      <c r="M433" s="7">
        <v>258000</v>
      </c>
      <c r="N433" t="s">
        <v>311</v>
      </c>
      <c r="P433">
        <v>398</v>
      </c>
      <c r="Q433">
        <v>936</v>
      </c>
      <c r="R433" s="7">
        <v>169500</v>
      </c>
      <c r="S433" t="s">
        <v>311</v>
      </c>
    </row>
    <row r="434" spans="6:19" x14ac:dyDescent="0.2">
      <c r="F434">
        <v>406</v>
      </c>
      <c r="G434">
        <v>1620</v>
      </c>
      <c r="H434" s="7">
        <v>150000</v>
      </c>
      <c r="I434" t="s">
        <v>311</v>
      </c>
      <c r="K434">
        <v>405</v>
      </c>
      <c r="L434">
        <v>806</v>
      </c>
      <c r="M434" s="7">
        <v>168000</v>
      </c>
      <c r="N434" t="s">
        <v>311</v>
      </c>
      <c r="P434">
        <v>399</v>
      </c>
      <c r="Q434">
        <v>0</v>
      </c>
      <c r="R434" s="7">
        <v>67000</v>
      </c>
      <c r="S434" t="s">
        <v>311</v>
      </c>
    </row>
    <row r="435" spans="6:19" x14ac:dyDescent="0.2">
      <c r="F435">
        <v>407</v>
      </c>
      <c r="G435">
        <v>1639</v>
      </c>
      <c r="H435" s="7">
        <v>115000</v>
      </c>
      <c r="I435" t="s">
        <v>311</v>
      </c>
      <c r="K435">
        <v>406</v>
      </c>
      <c r="L435">
        <v>1620</v>
      </c>
      <c r="M435" s="7">
        <v>150000</v>
      </c>
      <c r="N435" t="s">
        <v>311</v>
      </c>
      <c r="P435">
        <v>400</v>
      </c>
      <c r="Q435">
        <v>438</v>
      </c>
      <c r="R435" s="7">
        <v>241000</v>
      </c>
      <c r="S435" t="s">
        <v>311</v>
      </c>
    </row>
    <row r="436" spans="6:19" x14ac:dyDescent="0.2">
      <c r="F436">
        <v>408</v>
      </c>
      <c r="G436">
        <v>1680</v>
      </c>
      <c r="H436" s="7">
        <v>177000</v>
      </c>
      <c r="I436" t="s">
        <v>311</v>
      </c>
      <c r="K436">
        <v>407</v>
      </c>
      <c r="L436">
        <v>1166</v>
      </c>
      <c r="M436" s="7">
        <v>115000</v>
      </c>
      <c r="N436" t="s">
        <v>311</v>
      </c>
      <c r="P436">
        <v>401</v>
      </c>
      <c r="Q436">
        <v>0</v>
      </c>
      <c r="R436" s="7">
        <v>245500</v>
      </c>
      <c r="S436" t="s">
        <v>311</v>
      </c>
    </row>
    <row r="437" spans="6:19" x14ac:dyDescent="0.2">
      <c r="F437">
        <v>409</v>
      </c>
      <c r="G437">
        <v>2172</v>
      </c>
      <c r="H437" s="7">
        <v>280000</v>
      </c>
      <c r="I437" t="s">
        <v>311</v>
      </c>
      <c r="K437">
        <v>408</v>
      </c>
      <c r="L437">
        <v>840</v>
      </c>
      <c r="M437" s="7">
        <v>177000</v>
      </c>
      <c r="N437" t="s">
        <v>311</v>
      </c>
      <c r="P437">
        <v>402</v>
      </c>
      <c r="Q437">
        <v>0</v>
      </c>
      <c r="R437" s="7">
        <v>164990</v>
      </c>
      <c r="S437" t="s">
        <v>311</v>
      </c>
    </row>
    <row r="438" spans="6:19" x14ac:dyDescent="0.2">
      <c r="F438">
        <v>410</v>
      </c>
      <c r="G438">
        <v>2078</v>
      </c>
      <c r="H438" s="7">
        <v>339750</v>
      </c>
      <c r="I438" t="s">
        <v>311</v>
      </c>
      <c r="K438">
        <v>409</v>
      </c>
      <c r="L438">
        <v>1071</v>
      </c>
      <c r="M438" s="7">
        <v>280000</v>
      </c>
      <c r="N438" t="s">
        <v>311</v>
      </c>
      <c r="P438">
        <v>403</v>
      </c>
      <c r="Q438">
        <v>0</v>
      </c>
      <c r="R438" s="7">
        <v>108000</v>
      </c>
      <c r="S438" t="s">
        <v>311</v>
      </c>
    </row>
    <row r="439" spans="6:19" x14ac:dyDescent="0.2">
      <c r="F439">
        <v>411</v>
      </c>
      <c r="G439">
        <v>1276</v>
      </c>
      <c r="H439" s="7">
        <v>60000</v>
      </c>
      <c r="I439" t="s">
        <v>311</v>
      </c>
      <c r="K439">
        <v>410</v>
      </c>
      <c r="L439">
        <v>1050</v>
      </c>
      <c r="M439" s="7">
        <v>339750</v>
      </c>
      <c r="N439" t="s">
        <v>311</v>
      </c>
      <c r="P439">
        <v>404</v>
      </c>
      <c r="Q439">
        <v>1098</v>
      </c>
      <c r="R439" s="7">
        <v>258000</v>
      </c>
      <c r="S439" t="s">
        <v>311</v>
      </c>
    </row>
    <row r="440" spans="6:19" x14ac:dyDescent="0.2">
      <c r="F440">
        <v>412</v>
      </c>
      <c r="G440">
        <v>1056</v>
      </c>
      <c r="H440" s="7">
        <v>145000</v>
      </c>
      <c r="I440" t="s">
        <v>311</v>
      </c>
      <c r="K440">
        <v>411</v>
      </c>
      <c r="L440">
        <v>1276</v>
      </c>
      <c r="M440" s="7">
        <v>60000</v>
      </c>
      <c r="N440" t="s">
        <v>311</v>
      </c>
      <c r="P440">
        <v>405</v>
      </c>
      <c r="Q440">
        <v>766</v>
      </c>
      <c r="R440" s="7">
        <v>168000</v>
      </c>
      <c r="S440" t="s">
        <v>311</v>
      </c>
    </row>
    <row r="441" spans="6:19" x14ac:dyDescent="0.2">
      <c r="F441">
        <v>413</v>
      </c>
      <c r="G441">
        <v>1478</v>
      </c>
      <c r="H441" s="7">
        <v>222000</v>
      </c>
      <c r="I441" t="s">
        <v>311</v>
      </c>
      <c r="K441">
        <v>412</v>
      </c>
      <c r="L441">
        <v>1056</v>
      </c>
      <c r="M441" s="7">
        <v>145000</v>
      </c>
      <c r="N441" t="s">
        <v>311</v>
      </c>
      <c r="P441">
        <v>406</v>
      </c>
      <c r="Q441">
        <v>0</v>
      </c>
      <c r="R441" s="7">
        <v>150000</v>
      </c>
      <c r="S441" t="s">
        <v>311</v>
      </c>
    </row>
    <row r="442" spans="6:19" x14ac:dyDescent="0.2">
      <c r="F442">
        <v>414</v>
      </c>
      <c r="G442">
        <v>1028</v>
      </c>
      <c r="H442" s="7">
        <v>115000</v>
      </c>
      <c r="I442" t="s">
        <v>311</v>
      </c>
      <c r="K442">
        <v>413</v>
      </c>
      <c r="L442">
        <v>1478</v>
      </c>
      <c r="M442" s="7">
        <v>222000</v>
      </c>
      <c r="N442" t="s">
        <v>311</v>
      </c>
      <c r="P442">
        <v>407</v>
      </c>
      <c r="Q442">
        <v>0</v>
      </c>
      <c r="R442" s="7">
        <v>115000</v>
      </c>
      <c r="S442" t="s">
        <v>311</v>
      </c>
    </row>
    <row r="443" spans="6:19" x14ac:dyDescent="0.2">
      <c r="F443">
        <v>415</v>
      </c>
      <c r="G443">
        <v>2097</v>
      </c>
      <c r="H443" s="7">
        <v>228000</v>
      </c>
      <c r="I443" t="s">
        <v>311</v>
      </c>
      <c r="K443">
        <v>414</v>
      </c>
      <c r="L443">
        <v>1028</v>
      </c>
      <c r="M443" s="7">
        <v>115000</v>
      </c>
      <c r="N443" t="s">
        <v>311</v>
      </c>
      <c r="P443">
        <v>408</v>
      </c>
      <c r="Q443">
        <v>840</v>
      </c>
      <c r="R443" s="7">
        <v>177000</v>
      </c>
      <c r="S443" t="s">
        <v>311</v>
      </c>
    </row>
    <row r="444" spans="6:19" x14ac:dyDescent="0.2">
      <c r="F444">
        <v>416</v>
      </c>
      <c r="G444">
        <v>1340</v>
      </c>
      <c r="H444" s="7">
        <v>181134</v>
      </c>
      <c r="I444" t="s">
        <v>311</v>
      </c>
      <c r="K444">
        <v>415</v>
      </c>
      <c r="L444">
        <v>1080</v>
      </c>
      <c r="M444" s="7">
        <v>228000</v>
      </c>
      <c r="N444" t="s">
        <v>311</v>
      </c>
      <c r="P444">
        <v>409</v>
      </c>
      <c r="Q444">
        <v>1101</v>
      </c>
      <c r="R444" s="7">
        <v>280000</v>
      </c>
      <c r="S444" t="s">
        <v>311</v>
      </c>
    </row>
    <row r="445" spans="6:19" x14ac:dyDescent="0.2">
      <c r="F445">
        <v>417</v>
      </c>
      <c r="G445">
        <v>1400</v>
      </c>
      <c r="H445" s="7">
        <v>149500</v>
      </c>
      <c r="I445" t="s">
        <v>311</v>
      </c>
      <c r="K445">
        <v>416</v>
      </c>
      <c r="L445">
        <v>1340</v>
      </c>
      <c r="M445" s="7">
        <v>181134</v>
      </c>
      <c r="N445" t="s">
        <v>311</v>
      </c>
      <c r="P445">
        <v>410</v>
      </c>
      <c r="Q445">
        <v>1028</v>
      </c>
      <c r="R445" s="7">
        <v>339750</v>
      </c>
      <c r="S445" t="s">
        <v>311</v>
      </c>
    </row>
    <row r="446" spans="6:19" x14ac:dyDescent="0.2">
      <c r="F446">
        <v>418</v>
      </c>
      <c r="G446">
        <v>2624</v>
      </c>
      <c r="H446" s="7">
        <v>239000</v>
      </c>
      <c r="I446" t="s">
        <v>311</v>
      </c>
      <c r="K446">
        <v>417</v>
      </c>
      <c r="L446">
        <v>672</v>
      </c>
      <c r="M446" s="7">
        <v>149500</v>
      </c>
      <c r="N446" t="s">
        <v>311</v>
      </c>
      <c r="P446">
        <v>411</v>
      </c>
      <c r="Q446">
        <v>0</v>
      </c>
      <c r="R446" s="7">
        <v>60000</v>
      </c>
      <c r="S446" t="s">
        <v>311</v>
      </c>
    </row>
    <row r="447" spans="6:19" x14ac:dyDescent="0.2">
      <c r="F447">
        <v>419</v>
      </c>
      <c r="G447">
        <v>1134</v>
      </c>
      <c r="H447" s="7">
        <v>126000</v>
      </c>
      <c r="I447" t="s">
        <v>311</v>
      </c>
      <c r="K447">
        <v>418</v>
      </c>
      <c r="L447">
        <v>1370</v>
      </c>
      <c r="M447" s="7">
        <v>239000</v>
      </c>
      <c r="N447" t="s">
        <v>311</v>
      </c>
      <c r="P447">
        <v>412</v>
      </c>
      <c r="Q447">
        <v>0</v>
      </c>
      <c r="R447" s="7">
        <v>145000</v>
      </c>
      <c r="S447" t="s">
        <v>311</v>
      </c>
    </row>
    <row r="448" spans="6:19" x14ac:dyDescent="0.2">
      <c r="F448">
        <v>420</v>
      </c>
      <c r="G448">
        <v>1056</v>
      </c>
      <c r="H448" s="7">
        <v>142000</v>
      </c>
      <c r="I448" t="s">
        <v>311</v>
      </c>
      <c r="K448">
        <v>419</v>
      </c>
      <c r="L448">
        <v>756</v>
      </c>
      <c r="M448" s="7">
        <v>126000</v>
      </c>
      <c r="N448" t="s">
        <v>311</v>
      </c>
      <c r="P448">
        <v>413</v>
      </c>
      <c r="Q448">
        <v>0</v>
      </c>
      <c r="R448" s="7">
        <v>222000</v>
      </c>
      <c r="S448" t="s">
        <v>311</v>
      </c>
    </row>
    <row r="449" spans="6:19" x14ac:dyDescent="0.2">
      <c r="F449">
        <v>421</v>
      </c>
      <c r="G449">
        <v>1344</v>
      </c>
      <c r="H449" s="7">
        <v>206300</v>
      </c>
      <c r="I449" t="s">
        <v>311</v>
      </c>
      <c r="K449">
        <v>420</v>
      </c>
      <c r="L449">
        <v>1056</v>
      </c>
      <c r="M449" s="7">
        <v>142000</v>
      </c>
      <c r="N449" t="s">
        <v>311</v>
      </c>
      <c r="P449">
        <v>414</v>
      </c>
      <c r="Q449">
        <v>0</v>
      </c>
      <c r="R449" s="7">
        <v>115000</v>
      </c>
      <c r="S449" t="s">
        <v>311</v>
      </c>
    </row>
    <row r="450" spans="6:19" x14ac:dyDescent="0.2">
      <c r="F450">
        <v>422</v>
      </c>
      <c r="G450">
        <v>1602</v>
      </c>
      <c r="H450" s="7">
        <v>215000</v>
      </c>
      <c r="I450" t="s">
        <v>311</v>
      </c>
      <c r="K450">
        <v>421</v>
      </c>
      <c r="L450">
        <v>1344</v>
      </c>
      <c r="M450" s="7">
        <v>206300</v>
      </c>
      <c r="N450" t="s">
        <v>311</v>
      </c>
      <c r="P450">
        <v>415</v>
      </c>
      <c r="Q450">
        <v>1017</v>
      </c>
      <c r="R450" s="7">
        <v>228000</v>
      </c>
      <c r="S450" t="s">
        <v>311</v>
      </c>
    </row>
    <row r="451" spans="6:19" x14ac:dyDescent="0.2">
      <c r="F451">
        <v>423</v>
      </c>
      <c r="G451">
        <v>988</v>
      </c>
      <c r="H451" s="7">
        <v>113000</v>
      </c>
      <c r="I451" t="s">
        <v>311</v>
      </c>
      <c r="K451">
        <v>422</v>
      </c>
      <c r="L451">
        <v>1602</v>
      </c>
      <c r="M451" s="7">
        <v>215000</v>
      </c>
      <c r="N451" t="s">
        <v>311</v>
      </c>
      <c r="P451">
        <v>416</v>
      </c>
      <c r="Q451">
        <v>0</v>
      </c>
      <c r="R451" s="7">
        <v>181134</v>
      </c>
      <c r="S451" t="s">
        <v>311</v>
      </c>
    </row>
    <row r="452" spans="6:19" x14ac:dyDescent="0.2">
      <c r="F452">
        <v>424</v>
      </c>
      <c r="G452">
        <v>2630</v>
      </c>
      <c r="H452" s="7">
        <v>315000</v>
      </c>
      <c r="I452" t="s">
        <v>311</v>
      </c>
      <c r="K452">
        <v>423</v>
      </c>
      <c r="L452">
        <v>988</v>
      </c>
      <c r="M452" s="7">
        <v>113000</v>
      </c>
      <c r="N452" t="s">
        <v>311</v>
      </c>
      <c r="P452">
        <v>417</v>
      </c>
      <c r="Q452">
        <v>728</v>
      </c>
      <c r="R452" s="7">
        <v>149500</v>
      </c>
      <c r="S452" t="s">
        <v>311</v>
      </c>
    </row>
    <row r="453" spans="6:19" x14ac:dyDescent="0.2">
      <c r="F453">
        <v>425</v>
      </c>
      <c r="G453">
        <v>1196</v>
      </c>
      <c r="H453" s="7">
        <v>139000</v>
      </c>
      <c r="I453" t="s">
        <v>311</v>
      </c>
      <c r="K453">
        <v>424</v>
      </c>
      <c r="L453">
        <v>1470</v>
      </c>
      <c r="M453" s="7">
        <v>315000</v>
      </c>
      <c r="N453" t="s">
        <v>311</v>
      </c>
      <c r="P453">
        <v>418</v>
      </c>
      <c r="Q453">
        <v>1254</v>
      </c>
      <c r="R453" s="7">
        <v>239000</v>
      </c>
      <c r="S453" t="s">
        <v>311</v>
      </c>
    </row>
    <row r="454" spans="6:19" x14ac:dyDescent="0.2">
      <c r="F454">
        <v>426</v>
      </c>
      <c r="G454">
        <v>1389</v>
      </c>
      <c r="H454" s="7">
        <v>135000</v>
      </c>
      <c r="I454" t="s">
        <v>311</v>
      </c>
      <c r="K454">
        <v>425</v>
      </c>
      <c r="L454">
        <v>1196</v>
      </c>
      <c r="M454" s="7">
        <v>139000</v>
      </c>
      <c r="N454" t="s">
        <v>311</v>
      </c>
      <c r="P454">
        <v>419</v>
      </c>
      <c r="Q454">
        <v>378</v>
      </c>
      <c r="R454" s="7">
        <v>126000</v>
      </c>
      <c r="S454" t="s">
        <v>311</v>
      </c>
    </row>
    <row r="455" spans="6:19" x14ac:dyDescent="0.2">
      <c r="F455">
        <v>427</v>
      </c>
      <c r="G455">
        <v>1644</v>
      </c>
      <c r="H455" s="7">
        <v>275000</v>
      </c>
      <c r="I455" t="s">
        <v>311</v>
      </c>
      <c r="K455">
        <v>426</v>
      </c>
      <c r="L455">
        <v>707</v>
      </c>
      <c r="M455" s="7">
        <v>135000</v>
      </c>
      <c r="N455" t="s">
        <v>311</v>
      </c>
      <c r="P455">
        <v>420</v>
      </c>
      <c r="Q455">
        <v>0</v>
      </c>
      <c r="R455" s="7">
        <v>142000</v>
      </c>
      <c r="S455" t="s">
        <v>311</v>
      </c>
    </row>
    <row r="456" spans="6:19" x14ac:dyDescent="0.2">
      <c r="F456">
        <v>428</v>
      </c>
      <c r="G456">
        <v>907</v>
      </c>
      <c r="H456" s="7">
        <v>109008</v>
      </c>
      <c r="I456" t="s">
        <v>311</v>
      </c>
      <c r="K456">
        <v>427</v>
      </c>
      <c r="L456">
        <v>1644</v>
      </c>
      <c r="M456" s="7">
        <v>275000</v>
      </c>
      <c r="N456" t="s">
        <v>311</v>
      </c>
      <c r="P456">
        <v>421</v>
      </c>
      <c r="Q456">
        <v>0</v>
      </c>
      <c r="R456" s="7">
        <v>206300</v>
      </c>
      <c r="S456" t="s">
        <v>311</v>
      </c>
    </row>
    <row r="457" spans="6:19" x14ac:dyDescent="0.2">
      <c r="F457">
        <v>429</v>
      </c>
      <c r="G457">
        <v>1208</v>
      </c>
      <c r="H457" s="7">
        <v>195400</v>
      </c>
      <c r="I457" t="s">
        <v>311</v>
      </c>
      <c r="K457">
        <v>428</v>
      </c>
      <c r="L457">
        <v>907</v>
      </c>
      <c r="M457" s="7">
        <v>109008</v>
      </c>
      <c r="N457" t="s">
        <v>311</v>
      </c>
      <c r="P457">
        <v>422</v>
      </c>
      <c r="Q457">
        <v>0</v>
      </c>
      <c r="R457" s="7">
        <v>215000</v>
      </c>
      <c r="S457" t="s">
        <v>311</v>
      </c>
    </row>
    <row r="458" spans="6:19" x14ac:dyDescent="0.2">
      <c r="F458">
        <v>430</v>
      </c>
      <c r="G458">
        <v>1412</v>
      </c>
      <c r="H458" s="7">
        <v>175000</v>
      </c>
      <c r="I458" t="s">
        <v>311</v>
      </c>
      <c r="K458">
        <v>429</v>
      </c>
      <c r="L458">
        <v>1208</v>
      </c>
      <c r="M458" s="7">
        <v>195400</v>
      </c>
      <c r="N458" t="s">
        <v>311</v>
      </c>
      <c r="P458">
        <v>423</v>
      </c>
      <c r="Q458">
        <v>0</v>
      </c>
      <c r="R458" s="7">
        <v>113000</v>
      </c>
      <c r="S458" t="s">
        <v>311</v>
      </c>
    </row>
    <row r="459" spans="6:19" x14ac:dyDescent="0.2">
      <c r="F459">
        <v>431</v>
      </c>
      <c r="G459">
        <v>987</v>
      </c>
      <c r="H459" s="7">
        <v>85400</v>
      </c>
      <c r="I459" t="s">
        <v>311</v>
      </c>
      <c r="K459">
        <v>430</v>
      </c>
      <c r="L459">
        <v>1412</v>
      </c>
      <c r="M459" s="7">
        <v>175000</v>
      </c>
      <c r="N459" t="s">
        <v>311</v>
      </c>
      <c r="P459">
        <v>424</v>
      </c>
      <c r="Q459">
        <v>1160</v>
      </c>
      <c r="R459" s="7">
        <v>315000</v>
      </c>
      <c r="S459" t="s">
        <v>311</v>
      </c>
    </row>
    <row r="460" spans="6:19" x14ac:dyDescent="0.2">
      <c r="F460">
        <v>432</v>
      </c>
      <c r="G460">
        <v>1198</v>
      </c>
      <c r="H460" s="7">
        <v>79900</v>
      </c>
      <c r="I460" t="s">
        <v>311</v>
      </c>
      <c r="K460">
        <v>431</v>
      </c>
      <c r="L460">
        <v>483</v>
      </c>
      <c r="M460" s="7">
        <v>85400</v>
      </c>
      <c r="N460" t="s">
        <v>311</v>
      </c>
      <c r="P460">
        <v>425</v>
      </c>
      <c r="Q460">
        <v>0</v>
      </c>
      <c r="R460" s="7">
        <v>139000</v>
      </c>
      <c r="S460" t="s">
        <v>311</v>
      </c>
    </row>
    <row r="461" spans="6:19" x14ac:dyDescent="0.2">
      <c r="F461">
        <v>433</v>
      </c>
      <c r="G461">
        <v>1365</v>
      </c>
      <c r="H461" s="7">
        <v>122500</v>
      </c>
      <c r="I461" t="s">
        <v>311</v>
      </c>
      <c r="K461">
        <v>432</v>
      </c>
      <c r="L461">
        <v>1088</v>
      </c>
      <c r="M461" s="7">
        <v>79900</v>
      </c>
      <c r="N461" t="s">
        <v>311</v>
      </c>
      <c r="P461">
        <v>426</v>
      </c>
      <c r="Q461">
        <v>682</v>
      </c>
      <c r="R461" s="7">
        <v>135000</v>
      </c>
      <c r="S461" t="s">
        <v>311</v>
      </c>
    </row>
    <row r="462" spans="6:19" x14ac:dyDescent="0.2">
      <c r="F462">
        <v>434</v>
      </c>
      <c r="G462">
        <v>1604</v>
      </c>
      <c r="H462" s="7">
        <v>181000</v>
      </c>
      <c r="I462" t="s">
        <v>311</v>
      </c>
      <c r="K462">
        <v>433</v>
      </c>
      <c r="L462">
        <v>765</v>
      </c>
      <c r="M462" s="7">
        <v>122500</v>
      </c>
      <c r="N462" t="s">
        <v>311</v>
      </c>
      <c r="P462">
        <v>427</v>
      </c>
      <c r="Q462">
        <v>0</v>
      </c>
      <c r="R462" s="7">
        <v>275000</v>
      </c>
      <c r="S462" t="s">
        <v>311</v>
      </c>
    </row>
    <row r="463" spans="6:19" x14ac:dyDescent="0.2">
      <c r="F463">
        <v>435</v>
      </c>
      <c r="G463">
        <v>630</v>
      </c>
      <c r="H463" s="7">
        <v>81000</v>
      </c>
      <c r="I463" t="s">
        <v>311</v>
      </c>
      <c r="K463">
        <v>434</v>
      </c>
      <c r="L463">
        <v>926</v>
      </c>
      <c r="M463" s="7">
        <v>181000</v>
      </c>
      <c r="N463" t="s">
        <v>311</v>
      </c>
      <c r="P463">
        <v>428</v>
      </c>
      <c r="Q463">
        <v>0</v>
      </c>
      <c r="R463" s="7">
        <v>109008</v>
      </c>
      <c r="S463" t="s">
        <v>311</v>
      </c>
    </row>
    <row r="464" spans="6:19" x14ac:dyDescent="0.2">
      <c r="F464">
        <v>436</v>
      </c>
      <c r="G464">
        <v>1661</v>
      </c>
      <c r="H464" s="7">
        <v>212000</v>
      </c>
      <c r="I464" t="s">
        <v>311</v>
      </c>
      <c r="K464">
        <v>435</v>
      </c>
      <c r="L464">
        <v>630</v>
      </c>
      <c r="M464" s="7">
        <v>81000</v>
      </c>
      <c r="N464" t="s">
        <v>311</v>
      </c>
      <c r="P464">
        <v>429</v>
      </c>
      <c r="Q464">
        <v>0</v>
      </c>
      <c r="R464" s="7">
        <v>195400</v>
      </c>
      <c r="S464" t="s">
        <v>311</v>
      </c>
    </row>
    <row r="465" spans="6:19" x14ac:dyDescent="0.2">
      <c r="F465">
        <v>437</v>
      </c>
      <c r="G465">
        <v>1118</v>
      </c>
      <c r="H465" s="7">
        <v>116000</v>
      </c>
      <c r="I465" t="s">
        <v>311</v>
      </c>
      <c r="K465">
        <v>436</v>
      </c>
      <c r="L465">
        <v>827</v>
      </c>
      <c r="M465" s="7">
        <v>212000</v>
      </c>
      <c r="N465" t="s">
        <v>311</v>
      </c>
      <c r="P465">
        <v>430</v>
      </c>
      <c r="Q465">
        <v>0</v>
      </c>
      <c r="R465" s="7">
        <v>175000</v>
      </c>
      <c r="S465" t="s">
        <v>311</v>
      </c>
    </row>
    <row r="466" spans="6:19" x14ac:dyDescent="0.2">
      <c r="F466">
        <v>438</v>
      </c>
      <c r="G466">
        <v>904</v>
      </c>
      <c r="H466" s="7">
        <v>119000</v>
      </c>
      <c r="I466" t="s">
        <v>311</v>
      </c>
      <c r="K466">
        <v>437</v>
      </c>
      <c r="L466">
        <v>734</v>
      </c>
      <c r="M466" s="7">
        <v>116000</v>
      </c>
      <c r="N466" t="s">
        <v>311</v>
      </c>
      <c r="P466">
        <v>431</v>
      </c>
      <c r="Q466">
        <v>504</v>
      </c>
      <c r="R466" s="7">
        <v>85400</v>
      </c>
      <c r="S466" t="s">
        <v>311</v>
      </c>
    </row>
    <row r="467" spans="6:19" x14ac:dyDescent="0.2">
      <c r="F467">
        <v>439</v>
      </c>
      <c r="G467">
        <v>694</v>
      </c>
      <c r="H467" s="7">
        <v>90350</v>
      </c>
      <c r="I467" t="s">
        <v>311</v>
      </c>
      <c r="K467">
        <v>438</v>
      </c>
      <c r="L467">
        <v>904</v>
      </c>
      <c r="M467" s="7">
        <v>119000</v>
      </c>
      <c r="N467" t="s">
        <v>311</v>
      </c>
      <c r="P467">
        <v>432</v>
      </c>
      <c r="Q467">
        <v>110</v>
      </c>
      <c r="R467" s="7">
        <v>79900</v>
      </c>
      <c r="S467" t="s">
        <v>311</v>
      </c>
    </row>
    <row r="468" spans="6:19" x14ac:dyDescent="0.2">
      <c r="F468">
        <v>440</v>
      </c>
      <c r="G468">
        <v>1196</v>
      </c>
      <c r="H468" s="7">
        <v>110000</v>
      </c>
      <c r="I468" t="s">
        <v>311</v>
      </c>
      <c r="K468">
        <v>439</v>
      </c>
      <c r="L468">
        <v>694</v>
      </c>
      <c r="M468" s="7">
        <v>90350</v>
      </c>
      <c r="N468" t="s">
        <v>311</v>
      </c>
      <c r="P468">
        <v>433</v>
      </c>
      <c r="Q468">
        <v>600</v>
      </c>
      <c r="R468" s="7">
        <v>122500</v>
      </c>
      <c r="S468" t="s">
        <v>311</v>
      </c>
    </row>
    <row r="469" spans="6:19" x14ac:dyDescent="0.2">
      <c r="F469">
        <v>441</v>
      </c>
      <c r="G469">
        <v>2402</v>
      </c>
      <c r="H469" s="7">
        <v>555000</v>
      </c>
      <c r="I469" t="s">
        <v>311</v>
      </c>
      <c r="K469">
        <v>440</v>
      </c>
      <c r="L469">
        <v>684</v>
      </c>
      <c r="M469" s="7">
        <v>110000</v>
      </c>
      <c r="N469" t="s">
        <v>311</v>
      </c>
      <c r="P469">
        <v>434</v>
      </c>
      <c r="Q469">
        <v>678</v>
      </c>
      <c r="R469" s="7">
        <v>181000</v>
      </c>
      <c r="S469" t="s">
        <v>311</v>
      </c>
    </row>
    <row r="470" spans="6:19" x14ac:dyDescent="0.2">
      <c r="F470">
        <v>442</v>
      </c>
      <c r="G470">
        <v>1440</v>
      </c>
      <c r="H470" s="7">
        <v>118000</v>
      </c>
      <c r="I470" t="s">
        <v>311</v>
      </c>
      <c r="K470">
        <v>442</v>
      </c>
      <c r="L470">
        <v>1440</v>
      </c>
      <c r="M470" s="7">
        <v>118000</v>
      </c>
      <c r="N470" t="s">
        <v>311</v>
      </c>
      <c r="P470">
        <v>435</v>
      </c>
      <c r="Q470">
        <v>0</v>
      </c>
      <c r="R470" s="7">
        <v>81000</v>
      </c>
      <c r="S470" t="s">
        <v>311</v>
      </c>
    </row>
    <row r="471" spans="6:19" x14ac:dyDescent="0.2">
      <c r="F471">
        <v>443</v>
      </c>
      <c r="G471">
        <v>1573</v>
      </c>
      <c r="H471" s="7">
        <v>162900</v>
      </c>
      <c r="I471" t="s">
        <v>311</v>
      </c>
      <c r="K471">
        <v>443</v>
      </c>
      <c r="L471">
        <v>1128</v>
      </c>
      <c r="M471" s="7">
        <v>162900</v>
      </c>
      <c r="N471" t="s">
        <v>311</v>
      </c>
      <c r="P471">
        <v>436</v>
      </c>
      <c r="Q471">
        <v>834</v>
      </c>
      <c r="R471" s="7">
        <v>212000</v>
      </c>
      <c r="S471" t="s">
        <v>311</v>
      </c>
    </row>
    <row r="472" spans="6:19" x14ac:dyDescent="0.2">
      <c r="F472">
        <v>444</v>
      </c>
      <c r="G472">
        <v>1258</v>
      </c>
      <c r="H472" s="7">
        <v>172500</v>
      </c>
      <c r="I472" t="s">
        <v>311</v>
      </c>
      <c r="K472">
        <v>444</v>
      </c>
      <c r="L472">
        <v>1258</v>
      </c>
      <c r="M472" s="7">
        <v>172500</v>
      </c>
      <c r="N472" t="s">
        <v>311</v>
      </c>
      <c r="P472">
        <v>437</v>
      </c>
      <c r="Q472">
        <v>384</v>
      </c>
      <c r="R472" s="7">
        <v>116000</v>
      </c>
      <c r="S472" t="s">
        <v>311</v>
      </c>
    </row>
    <row r="473" spans="6:19" x14ac:dyDescent="0.2">
      <c r="F473">
        <v>445</v>
      </c>
      <c r="G473">
        <v>1908</v>
      </c>
      <c r="H473" s="7">
        <v>210000</v>
      </c>
      <c r="I473" t="s">
        <v>311</v>
      </c>
      <c r="K473">
        <v>445</v>
      </c>
      <c r="L473">
        <v>933</v>
      </c>
      <c r="M473" s="7">
        <v>210000</v>
      </c>
      <c r="N473" t="s">
        <v>311</v>
      </c>
      <c r="P473">
        <v>438</v>
      </c>
      <c r="Q473">
        <v>0</v>
      </c>
      <c r="R473" s="7">
        <v>119000</v>
      </c>
      <c r="S473" t="s">
        <v>311</v>
      </c>
    </row>
    <row r="474" spans="6:19" x14ac:dyDescent="0.2">
      <c r="F474">
        <v>446</v>
      </c>
      <c r="G474">
        <v>1689</v>
      </c>
      <c r="H474" s="7">
        <v>127500</v>
      </c>
      <c r="I474" t="s">
        <v>311</v>
      </c>
      <c r="K474">
        <v>446</v>
      </c>
      <c r="L474">
        <v>1689</v>
      </c>
      <c r="M474" s="7">
        <v>127500</v>
      </c>
      <c r="N474" t="s">
        <v>311</v>
      </c>
      <c r="P474">
        <v>439</v>
      </c>
      <c r="Q474">
        <v>0</v>
      </c>
      <c r="R474" s="7">
        <v>90350</v>
      </c>
      <c r="S474" t="s">
        <v>311</v>
      </c>
    </row>
    <row r="475" spans="6:19" x14ac:dyDescent="0.2">
      <c r="F475">
        <v>447</v>
      </c>
      <c r="G475">
        <v>1888</v>
      </c>
      <c r="H475" s="7">
        <v>190000</v>
      </c>
      <c r="I475" t="s">
        <v>311</v>
      </c>
      <c r="K475">
        <v>447</v>
      </c>
      <c r="L475">
        <v>1888</v>
      </c>
      <c r="M475" s="7">
        <v>190000</v>
      </c>
      <c r="N475" t="s">
        <v>311</v>
      </c>
      <c r="P475">
        <v>440</v>
      </c>
      <c r="Q475">
        <v>512</v>
      </c>
      <c r="R475" s="7">
        <v>110000</v>
      </c>
      <c r="S475" t="s">
        <v>311</v>
      </c>
    </row>
    <row r="476" spans="6:19" x14ac:dyDescent="0.2">
      <c r="F476">
        <v>448</v>
      </c>
      <c r="G476">
        <v>1886</v>
      </c>
      <c r="H476" s="7">
        <v>199900</v>
      </c>
      <c r="I476" t="s">
        <v>311</v>
      </c>
      <c r="K476">
        <v>448</v>
      </c>
      <c r="L476">
        <v>956</v>
      </c>
      <c r="M476" s="7">
        <v>199900</v>
      </c>
      <c r="N476" t="s">
        <v>311</v>
      </c>
      <c r="P476">
        <v>441</v>
      </c>
      <c r="Q476">
        <v>0</v>
      </c>
      <c r="R476" s="7">
        <v>555000</v>
      </c>
      <c r="S476" t="s">
        <v>311</v>
      </c>
    </row>
    <row r="477" spans="6:19" x14ac:dyDescent="0.2">
      <c r="F477">
        <v>449</v>
      </c>
      <c r="G477">
        <v>1376</v>
      </c>
      <c r="H477" s="7">
        <v>119500</v>
      </c>
      <c r="I477" t="s">
        <v>311</v>
      </c>
      <c r="K477">
        <v>449</v>
      </c>
      <c r="L477">
        <v>780</v>
      </c>
      <c r="M477" s="7">
        <v>119500</v>
      </c>
      <c r="N477" t="s">
        <v>311</v>
      </c>
      <c r="P477">
        <v>442</v>
      </c>
      <c r="Q477">
        <v>0</v>
      </c>
      <c r="R477" s="7">
        <v>118000</v>
      </c>
      <c r="S477" t="s">
        <v>311</v>
      </c>
    </row>
    <row r="478" spans="6:19" x14ac:dyDescent="0.2">
      <c r="F478">
        <v>450</v>
      </c>
      <c r="G478">
        <v>1183</v>
      </c>
      <c r="H478" s="7">
        <v>120000</v>
      </c>
      <c r="I478" t="s">
        <v>311</v>
      </c>
      <c r="K478">
        <v>450</v>
      </c>
      <c r="L478">
        <v>679</v>
      </c>
      <c r="M478" s="7">
        <v>120000</v>
      </c>
      <c r="N478" t="s">
        <v>311</v>
      </c>
      <c r="P478">
        <v>443</v>
      </c>
      <c r="Q478">
        <v>445</v>
      </c>
      <c r="R478" s="7">
        <v>162900</v>
      </c>
      <c r="S478" t="s">
        <v>311</v>
      </c>
    </row>
    <row r="479" spans="6:19" x14ac:dyDescent="0.2">
      <c r="F479">
        <v>451</v>
      </c>
      <c r="G479">
        <v>813</v>
      </c>
      <c r="H479" s="7">
        <v>110000</v>
      </c>
      <c r="I479" t="s">
        <v>311</v>
      </c>
      <c r="K479">
        <v>451</v>
      </c>
      <c r="L479">
        <v>813</v>
      </c>
      <c r="M479" s="7">
        <v>110000</v>
      </c>
      <c r="N479" t="s">
        <v>311</v>
      </c>
      <c r="P479">
        <v>444</v>
      </c>
      <c r="Q479">
        <v>0</v>
      </c>
      <c r="R479" s="7">
        <v>172500</v>
      </c>
      <c r="S479" t="s">
        <v>311</v>
      </c>
    </row>
    <row r="480" spans="6:19" x14ac:dyDescent="0.2">
      <c r="F480">
        <v>452</v>
      </c>
      <c r="G480">
        <v>1533</v>
      </c>
      <c r="H480" s="7">
        <v>280000</v>
      </c>
      <c r="I480" t="s">
        <v>311</v>
      </c>
      <c r="K480">
        <v>452</v>
      </c>
      <c r="L480">
        <v>1533</v>
      </c>
      <c r="M480" s="7">
        <v>280000</v>
      </c>
      <c r="N480" t="s">
        <v>311</v>
      </c>
      <c r="P480">
        <v>445</v>
      </c>
      <c r="Q480">
        <v>975</v>
      </c>
      <c r="R480" s="7">
        <v>210000</v>
      </c>
      <c r="S480" t="s">
        <v>311</v>
      </c>
    </row>
    <row r="481" spans="6:19" x14ac:dyDescent="0.2">
      <c r="F481">
        <v>453</v>
      </c>
      <c r="G481">
        <v>1756</v>
      </c>
      <c r="H481" s="7">
        <v>204000</v>
      </c>
      <c r="I481" t="s">
        <v>311</v>
      </c>
      <c r="K481">
        <v>453</v>
      </c>
      <c r="L481">
        <v>888</v>
      </c>
      <c r="M481" s="7">
        <v>204000</v>
      </c>
      <c r="N481" t="s">
        <v>311</v>
      </c>
      <c r="P481">
        <v>446</v>
      </c>
      <c r="Q481">
        <v>0</v>
      </c>
      <c r="R481" s="7">
        <v>127500</v>
      </c>
      <c r="S481" t="s">
        <v>311</v>
      </c>
    </row>
    <row r="482" spans="6:19" x14ac:dyDescent="0.2">
      <c r="F482">
        <v>454</v>
      </c>
      <c r="G482">
        <v>1590</v>
      </c>
      <c r="H482" s="7">
        <v>210000</v>
      </c>
      <c r="I482" t="s">
        <v>311</v>
      </c>
      <c r="K482">
        <v>454</v>
      </c>
      <c r="L482">
        <v>786</v>
      </c>
      <c r="M482" s="7">
        <v>210000</v>
      </c>
      <c r="N482" t="s">
        <v>311</v>
      </c>
      <c r="P482">
        <v>447</v>
      </c>
      <c r="Q482">
        <v>0</v>
      </c>
      <c r="R482" s="7">
        <v>190000</v>
      </c>
      <c r="S482" t="s">
        <v>311</v>
      </c>
    </row>
    <row r="483" spans="6:19" x14ac:dyDescent="0.2">
      <c r="F483">
        <v>455</v>
      </c>
      <c r="G483">
        <v>1728</v>
      </c>
      <c r="H483" s="7">
        <v>188000</v>
      </c>
      <c r="I483" t="s">
        <v>311</v>
      </c>
      <c r="K483">
        <v>455</v>
      </c>
      <c r="L483">
        <v>1728</v>
      </c>
      <c r="M483" s="7">
        <v>188000</v>
      </c>
      <c r="N483" t="s">
        <v>311</v>
      </c>
      <c r="P483">
        <v>448</v>
      </c>
      <c r="Q483">
        <v>930</v>
      </c>
      <c r="R483" s="7">
        <v>199900</v>
      </c>
      <c r="S483" t="s">
        <v>311</v>
      </c>
    </row>
    <row r="484" spans="6:19" x14ac:dyDescent="0.2">
      <c r="F484">
        <v>456</v>
      </c>
      <c r="G484">
        <v>1242</v>
      </c>
      <c r="H484" s="7">
        <v>175500</v>
      </c>
      <c r="I484" t="s">
        <v>311</v>
      </c>
      <c r="K484">
        <v>456</v>
      </c>
      <c r="L484">
        <v>1242</v>
      </c>
      <c r="M484" s="7">
        <v>175500</v>
      </c>
      <c r="N484" t="s">
        <v>311</v>
      </c>
      <c r="P484">
        <v>449</v>
      </c>
      <c r="Q484">
        <v>596</v>
      </c>
      <c r="R484" s="7">
        <v>119500</v>
      </c>
      <c r="S484" t="s">
        <v>311</v>
      </c>
    </row>
    <row r="485" spans="6:19" x14ac:dyDescent="0.2">
      <c r="F485">
        <v>457</v>
      </c>
      <c r="G485">
        <v>1344</v>
      </c>
      <c r="H485" s="7">
        <v>98000</v>
      </c>
      <c r="I485" t="s">
        <v>311</v>
      </c>
      <c r="K485">
        <v>457</v>
      </c>
      <c r="L485">
        <v>624</v>
      </c>
      <c r="M485" s="7">
        <v>98000</v>
      </c>
      <c r="N485" t="s">
        <v>311</v>
      </c>
      <c r="P485">
        <v>450</v>
      </c>
      <c r="Q485">
        <v>504</v>
      </c>
      <c r="R485" s="7">
        <v>120000</v>
      </c>
      <c r="S485" t="s">
        <v>311</v>
      </c>
    </row>
    <row r="486" spans="6:19" x14ac:dyDescent="0.2">
      <c r="F486">
        <v>458</v>
      </c>
      <c r="G486">
        <v>1663</v>
      </c>
      <c r="H486" s="7">
        <v>256000</v>
      </c>
      <c r="I486" t="s">
        <v>311</v>
      </c>
      <c r="K486">
        <v>458</v>
      </c>
      <c r="L486">
        <v>1663</v>
      </c>
      <c r="M486" s="7">
        <v>256000</v>
      </c>
      <c r="N486" t="s">
        <v>311</v>
      </c>
      <c r="P486">
        <v>451</v>
      </c>
      <c r="Q486">
        <v>0</v>
      </c>
      <c r="R486" s="7">
        <v>110000</v>
      </c>
      <c r="S486" t="s">
        <v>311</v>
      </c>
    </row>
    <row r="487" spans="6:19" x14ac:dyDescent="0.2">
      <c r="F487">
        <v>459</v>
      </c>
      <c r="G487">
        <v>1666</v>
      </c>
      <c r="H487" s="7">
        <v>161000</v>
      </c>
      <c r="I487" t="s">
        <v>311</v>
      </c>
      <c r="K487">
        <v>459</v>
      </c>
      <c r="L487">
        <v>833</v>
      </c>
      <c r="M487" s="7">
        <v>161000</v>
      </c>
      <c r="N487" t="s">
        <v>311</v>
      </c>
      <c r="P487">
        <v>452</v>
      </c>
      <c r="Q487">
        <v>0</v>
      </c>
      <c r="R487" s="7">
        <v>280000</v>
      </c>
      <c r="S487" t="s">
        <v>311</v>
      </c>
    </row>
    <row r="488" spans="6:19" x14ac:dyDescent="0.2">
      <c r="F488">
        <v>460</v>
      </c>
      <c r="G488">
        <v>1203</v>
      </c>
      <c r="H488" s="7">
        <v>110000</v>
      </c>
      <c r="I488" t="s">
        <v>311</v>
      </c>
      <c r="K488">
        <v>460</v>
      </c>
      <c r="L488">
        <v>979</v>
      </c>
      <c r="M488" s="7">
        <v>110000</v>
      </c>
      <c r="N488" t="s">
        <v>311</v>
      </c>
      <c r="P488">
        <v>453</v>
      </c>
      <c r="Q488">
        <v>868</v>
      </c>
      <c r="R488" s="7">
        <v>204000</v>
      </c>
      <c r="S488" t="s">
        <v>311</v>
      </c>
    </row>
    <row r="489" spans="6:19" x14ac:dyDescent="0.2">
      <c r="F489">
        <v>461</v>
      </c>
      <c r="G489">
        <v>1935</v>
      </c>
      <c r="H489" s="7">
        <v>263435</v>
      </c>
      <c r="I489" t="s">
        <v>311</v>
      </c>
      <c r="K489">
        <v>461</v>
      </c>
      <c r="L489">
        <v>832</v>
      </c>
      <c r="M489" s="7">
        <v>263435</v>
      </c>
      <c r="N489" t="s">
        <v>311</v>
      </c>
      <c r="P489">
        <v>454</v>
      </c>
      <c r="Q489">
        <v>804</v>
      </c>
      <c r="R489" s="7">
        <v>210000</v>
      </c>
      <c r="S489" t="s">
        <v>311</v>
      </c>
    </row>
    <row r="490" spans="6:19" x14ac:dyDescent="0.2">
      <c r="F490">
        <v>462</v>
      </c>
      <c r="G490">
        <v>1135</v>
      </c>
      <c r="H490" s="7">
        <v>155000</v>
      </c>
      <c r="I490" t="s">
        <v>311</v>
      </c>
      <c r="K490">
        <v>462</v>
      </c>
      <c r="L490">
        <v>575</v>
      </c>
      <c r="M490" s="7">
        <v>155000</v>
      </c>
      <c r="N490" t="s">
        <v>311</v>
      </c>
      <c r="P490">
        <v>455</v>
      </c>
      <c r="Q490">
        <v>0</v>
      </c>
      <c r="R490" s="7">
        <v>188000</v>
      </c>
      <c r="S490" t="s">
        <v>311</v>
      </c>
    </row>
    <row r="491" spans="6:19" x14ac:dyDescent="0.2">
      <c r="F491">
        <v>463</v>
      </c>
      <c r="G491">
        <v>864</v>
      </c>
      <c r="H491" s="7">
        <v>62383</v>
      </c>
      <c r="I491" t="s">
        <v>311</v>
      </c>
      <c r="K491">
        <v>463</v>
      </c>
      <c r="L491">
        <v>864</v>
      </c>
      <c r="M491" s="7">
        <v>62383</v>
      </c>
      <c r="N491" t="s">
        <v>311</v>
      </c>
      <c r="P491">
        <v>456</v>
      </c>
      <c r="Q491">
        <v>0</v>
      </c>
      <c r="R491" s="7">
        <v>175500</v>
      </c>
      <c r="S491" t="s">
        <v>311</v>
      </c>
    </row>
    <row r="492" spans="6:19" x14ac:dyDescent="0.2">
      <c r="F492">
        <v>464</v>
      </c>
      <c r="G492">
        <v>1660</v>
      </c>
      <c r="H492" s="7">
        <v>188700</v>
      </c>
      <c r="I492" t="s">
        <v>311</v>
      </c>
      <c r="K492">
        <v>464</v>
      </c>
      <c r="L492">
        <v>849</v>
      </c>
      <c r="M492" s="7">
        <v>188700</v>
      </c>
      <c r="N492" t="s">
        <v>311</v>
      </c>
      <c r="P492">
        <v>457</v>
      </c>
      <c r="Q492">
        <v>720</v>
      </c>
      <c r="R492" s="7">
        <v>98000</v>
      </c>
      <c r="S492" t="s">
        <v>311</v>
      </c>
    </row>
    <row r="493" spans="6:19" x14ac:dyDescent="0.2">
      <c r="F493">
        <v>465</v>
      </c>
      <c r="G493">
        <v>1040</v>
      </c>
      <c r="H493" s="7">
        <v>124000</v>
      </c>
      <c r="I493" t="s">
        <v>311</v>
      </c>
      <c r="K493">
        <v>465</v>
      </c>
      <c r="L493">
        <v>1040</v>
      </c>
      <c r="M493" s="7">
        <v>124000</v>
      </c>
      <c r="N493" t="s">
        <v>311</v>
      </c>
      <c r="P493">
        <v>458</v>
      </c>
      <c r="Q493">
        <v>0</v>
      </c>
      <c r="R493" s="7">
        <v>256000</v>
      </c>
      <c r="S493" t="s">
        <v>311</v>
      </c>
    </row>
    <row r="494" spans="6:19" x14ac:dyDescent="0.2">
      <c r="F494">
        <v>466</v>
      </c>
      <c r="G494">
        <v>1414</v>
      </c>
      <c r="H494" s="7">
        <v>178740</v>
      </c>
      <c r="I494" t="s">
        <v>311</v>
      </c>
      <c r="K494">
        <v>466</v>
      </c>
      <c r="L494">
        <v>1414</v>
      </c>
      <c r="M494" s="7">
        <v>178740</v>
      </c>
      <c r="N494" t="s">
        <v>311</v>
      </c>
      <c r="P494">
        <v>459</v>
      </c>
      <c r="Q494">
        <v>833</v>
      </c>
      <c r="R494" s="7">
        <v>161000</v>
      </c>
      <c r="S494" t="s">
        <v>311</v>
      </c>
    </row>
    <row r="495" spans="6:19" x14ac:dyDescent="0.2">
      <c r="F495">
        <v>467</v>
      </c>
      <c r="G495">
        <v>1277</v>
      </c>
      <c r="H495" s="7">
        <v>167000</v>
      </c>
      <c r="I495" t="s">
        <v>311</v>
      </c>
      <c r="K495">
        <v>467</v>
      </c>
      <c r="L495">
        <v>1277</v>
      </c>
      <c r="M495" s="7">
        <v>167000</v>
      </c>
      <c r="N495" t="s">
        <v>311</v>
      </c>
      <c r="P495">
        <v>460</v>
      </c>
      <c r="Q495">
        <v>224</v>
      </c>
      <c r="R495" s="7">
        <v>110000</v>
      </c>
      <c r="S495" t="s">
        <v>311</v>
      </c>
    </row>
    <row r="496" spans="6:19" x14ac:dyDescent="0.2">
      <c r="F496">
        <v>468</v>
      </c>
      <c r="G496">
        <v>1644</v>
      </c>
      <c r="H496" s="7">
        <v>146500</v>
      </c>
      <c r="I496" t="s">
        <v>311</v>
      </c>
      <c r="K496">
        <v>468</v>
      </c>
      <c r="L496">
        <v>888</v>
      </c>
      <c r="M496" s="7">
        <v>146500</v>
      </c>
      <c r="N496" t="s">
        <v>311</v>
      </c>
      <c r="P496">
        <v>461</v>
      </c>
      <c r="Q496">
        <v>1103</v>
      </c>
      <c r="R496" s="7">
        <v>263435</v>
      </c>
      <c r="S496" t="s">
        <v>311</v>
      </c>
    </row>
    <row r="497" spans="6:19" x14ac:dyDescent="0.2">
      <c r="F497">
        <v>469</v>
      </c>
      <c r="G497">
        <v>1634</v>
      </c>
      <c r="H497" s="7">
        <v>250000</v>
      </c>
      <c r="I497" t="s">
        <v>311</v>
      </c>
      <c r="K497">
        <v>469</v>
      </c>
      <c r="L497">
        <v>1634</v>
      </c>
      <c r="M497" s="7">
        <v>250000</v>
      </c>
      <c r="N497" t="s">
        <v>311</v>
      </c>
      <c r="P497">
        <v>462</v>
      </c>
      <c r="Q497">
        <v>560</v>
      </c>
      <c r="R497" s="7">
        <v>155000</v>
      </c>
      <c r="S497" t="s">
        <v>311</v>
      </c>
    </row>
    <row r="498" spans="6:19" x14ac:dyDescent="0.2">
      <c r="F498">
        <v>470</v>
      </c>
      <c r="G498">
        <v>1710</v>
      </c>
      <c r="H498" s="7">
        <v>187000</v>
      </c>
      <c r="I498" t="s">
        <v>311</v>
      </c>
      <c r="K498">
        <v>470</v>
      </c>
      <c r="L498">
        <v>832</v>
      </c>
      <c r="M498" s="7">
        <v>187000</v>
      </c>
      <c r="N498" t="s">
        <v>311</v>
      </c>
      <c r="P498">
        <v>463</v>
      </c>
      <c r="Q498">
        <v>0</v>
      </c>
      <c r="R498" s="7">
        <v>62383</v>
      </c>
      <c r="S498" t="s">
        <v>311</v>
      </c>
    </row>
    <row r="499" spans="6:19" x14ac:dyDescent="0.2">
      <c r="F499">
        <v>471</v>
      </c>
      <c r="G499">
        <v>1502</v>
      </c>
      <c r="H499" s="7">
        <v>212000</v>
      </c>
      <c r="I499" t="s">
        <v>311</v>
      </c>
      <c r="K499">
        <v>471</v>
      </c>
      <c r="L499">
        <v>1502</v>
      </c>
      <c r="M499" s="7">
        <v>212000</v>
      </c>
      <c r="N499" t="s">
        <v>311</v>
      </c>
      <c r="P499">
        <v>464</v>
      </c>
      <c r="Q499">
        <v>811</v>
      </c>
      <c r="R499" s="7">
        <v>188700</v>
      </c>
      <c r="S499" t="s">
        <v>311</v>
      </c>
    </row>
    <row r="500" spans="6:19" x14ac:dyDescent="0.2">
      <c r="F500">
        <v>472</v>
      </c>
      <c r="G500">
        <v>1969</v>
      </c>
      <c r="H500" s="7">
        <v>190000</v>
      </c>
      <c r="I500" t="s">
        <v>311</v>
      </c>
      <c r="K500">
        <v>472</v>
      </c>
      <c r="L500">
        <v>1161</v>
      </c>
      <c r="M500" s="7">
        <v>190000</v>
      </c>
      <c r="N500" t="s">
        <v>311</v>
      </c>
      <c r="P500">
        <v>465</v>
      </c>
      <c r="Q500">
        <v>0</v>
      </c>
      <c r="R500" s="7">
        <v>124000</v>
      </c>
      <c r="S500" t="s">
        <v>311</v>
      </c>
    </row>
    <row r="501" spans="6:19" x14ac:dyDescent="0.2">
      <c r="F501">
        <v>473</v>
      </c>
      <c r="G501">
        <v>1072</v>
      </c>
      <c r="H501" s="7">
        <v>148000</v>
      </c>
      <c r="I501" t="s">
        <v>311</v>
      </c>
      <c r="K501">
        <v>473</v>
      </c>
      <c r="L501">
        <v>1072</v>
      </c>
      <c r="M501" s="7">
        <v>148000</v>
      </c>
      <c r="N501" t="s">
        <v>311</v>
      </c>
      <c r="P501">
        <v>466</v>
      </c>
      <c r="Q501">
        <v>0</v>
      </c>
      <c r="R501" s="7">
        <v>178740</v>
      </c>
      <c r="S501" t="s">
        <v>311</v>
      </c>
    </row>
    <row r="502" spans="6:19" x14ac:dyDescent="0.2">
      <c r="F502">
        <v>474</v>
      </c>
      <c r="G502">
        <v>1976</v>
      </c>
      <c r="H502" s="7">
        <v>440000</v>
      </c>
      <c r="I502" t="s">
        <v>311</v>
      </c>
      <c r="K502">
        <v>474</v>
      </c>
      <c r="L502">
        <v>1976</v>
      </c>
      <c r="M502" s="7">
        <v>440000</v>
      </c>
      <c r="N502" t="s">
        <v>311</v>
      </c>
      <c r="P502">
        <v>467</v>
      </c>
      <c r="Q502">
        <v>0</v>
      </c>
      <c r="R502" s="7">
        <v>167000</v>
      </c>
      <c r="S502" t="s">
        <v>311</v>
      </c>
    </row>
    <row r="503" spans="6:19" x14ac:dyDescent="0.2">
      <c r="F503">
        <v>475</v>
      </c>
      <c r="G503">
        <v>1652</v>
      </c>
      <c r="H503" s="7">
        <v>251000</v>
      </c>
      <c r="I503" t="s">
        <v>311</v>
      </c>
      <c r="K503">
        <v>475</v>
      </c>
      <c r="L503">
        <v>1652</v>
      </c>
      <c r="M503" s="7">
        <v>251000</v>
      </c>
      <c r="N503" t="s">
        <v>311</v>
      </c>
      <c r="P503">
        <v>468</v>
      </c>
      <c r="Q503">
        <v>756</v>
      </c>
      <c r="R503" s="7">
        <v>146500</v>
      </c>
      <c r="S503" t="s">
        <v>311</v>
      </c>
    </row>
    <row r="504" spans="6:19" x14ac:dyDescent="0.2">
      <c r="F504">
        <v>476</v>
      </c>
      <c r="G504">
        <v>970</v>
      </c>
      <c r="H504" s="7">
        <v>132500</v>
      </c>
      <c r="I504" t="s">
        <v>311</v>
      </c>
      <c r="K504">
        <v>476</v>
      </c>
      <c r="L504">
        <v>970</v>
      </c>
      <c r="M504" s="7">
        <v>132500</v>
      </c>
      <c r="N504" t="s">
        <v>311</v>
      </c>
      <c r="P504">
        <v>469</v>
      </c>
      <c r="Q504">
        <v>0</v>
      </c>
      <c r="R504" s="7">
        <v>250000</v>
      </c>
      <c r="S504" t="s">
        <v>311</v>
      </c>
    </row>
    <row r="505" spans="6:19" x14ac:dyDescent="0.2">
      <c r="F505">
        <v>477</v>
      </c>
      <c r="G505">
        <v>1493</v>
      </c>
      <c r="H505" s="7">
        <v>208900</v>
      </c>
      <c r="I505" t="s">
        <v>311</v>
      </c>
      <c r="K505">
        <v>477</v>
      </c>
      <c r="L505">
        <v>1493</v>
      </c>
      <c r="M505" s="7">
        <v>208900</v>
      </c>
      <c r="N505" t="s">
        <v>311</v>
      </c>
      <c r="P505">
        <v>470</v>
      </c>
      <c r="Q505">
        <v>878</v>
      </c>
      <c r="R505" s="7">
        <v>187000</v>
      </c>
      <c r="S505" t="s">
        <v>311</v>
      </c>
    </row>
    <row r="506" spans="6:19" x14ac:dyDescent="0.2">
      <c r="F506">
        <v>478</v>
      </c>
      <c r="G506">
        <v>2643</v>
      </c>
      <c r="H506" s="7">
        <v>380000</v>
      </c>
      <c r="I506" t="s">
        <v>311</v>
      </c>
      <c r="K506">
        <v>478</v>
      </c>
      <c r="L506">
        <v>2069</v>
      </c>
      <c r="M506" s="7">
        <v>380000</v>
      </c>
      <c r="N506" t="s">
        <v>311</v>
      </c>
      <c r="P506">
        <v>471</v>
      </c>
      <c r="Q506">
        <v>0</v>
      </c>
      <c r="R506" s="7">
        <v>212000</v>
      </c>
      <c r="S506" t="s">
        <v>311</v>
      </c>
    </row>
    <row r="507" spans="6:19" x14ac:dyDescent="0.2">
      <c r="F507">
        <v>479</v>
      </c>
      <c r="G507">
        <v>1718</v>
      </c>
      <c r="H507" s="7">
        <v>297000</v>
      </c>
      <c r="I507" t="s">
        <v>311</v>
      </c>
      <c r="K507">
        <v>479</v>
      </c>
      <c r="L507">
        <v>1718</v>
      </c>
      <c r="M507" s="7">
        <v>297000</v>
      </c>
      <c r="N507" t="s">
        <v>311</v>
      </c>
      <c r="P507">
        <v>472</v>
      </c>
      <c r="Q507">
        <v>808</v>
      </c>
      <c r="R507" s="7">
        <v>190000</v>
      </c>
      <c r="S507" t="s">
        <v>311</v>
      </c>
    </row>
    <row r="508" spans="6:19" x14ac:dyDescent="0.2">
      <c r="F508">
        <v>480</v>
      </c>
      <c r="G508">
        <v>1131</v>
      </c>
      <c r="H508" s="7">
        <v>89471</v>
      </c>
      <c r="I508" t="s">
        <v>311</v>
      </c>
      <c r="K508">
        <v>480</v>
      </c>
      <c r="L508">
        <v>1131</v>
      </c>
      <c r="M508" s="7">
        <v>89471</v>
      </c>
      <c r="N508" t="s">
        <v>311</v>
      </c>
      <c r="P508">
        <v>473</v>
      </c>
      <c r="Q508">
        <v>0</v>
      </c>
      <c r="R508" s="7">
        <v>148000</v>
      </c>
      <c r="S508" t="s">
        <v>311</v>
      </c>
    </row>
    <row r="509" spans="6:19" x14ac:dyDescent="0.2">
      <c r="F509">
        <v>481</v>
      </c>
      <c r="G509">
        <v>1850</v>
      </c>
      <c r="H509" s="7">
        <v>326000</v>
      </c>
      <c r="I509" t="s">
        <v>311</v>
      </c>
      <c r="K509">
        <v>481</v>
      </c>
      <c r="L509">
        <v>1850</v>
      </c>
      <c r="M509" s="7">
        <v>326000</v>
      </c>
      <c r="N509" t="s">
        <v>311</v>
      </c>
      <c r="P509">
        <v>474</v>
      </c>
      <c r="Q509">
        <v>0</v>
      </c>
      <c r="R509" s="7">
        <v>440000</v>
      </c>
      <c r="S509" t="s">
        <v>311</v>
      </c>
    </row>
    <row r="510" spans="6:19" x14ac:dyDescent="0.2">
      <c r="F510">
        <v>482</v>
      </c>
      <c r="G510">
        <v>1792</v>
      </c>
      <c r="H510" s="7">
        <v>374000</v>
      </c>
      <c r="I510" t="s">
        <v>311</v>
      </c>
      <c r="K510">
        <v>482</v>
      </c>
      <c r="L510">
        <v>1792</v>
      </c>
      <c r="M510" s="7">
        <v>374000</v>
      </c>
      <c r="N510" t="s">
        <v>311</v>
      </c>
      <c r="P510">
        <v>475</v>
      </c>
      <c r="Q510">
        <v>0</v>
      </c>
      <c r="R510" s="7">
        <v>251000</v>
      </c>
      <c r="S510" t="s">
        <v>311</v>
      </c>
    </row>
    <row r="511" spans="6:19" x14ac:dyDescent="0.2">
      <c r="F511">
        <v>483</v>
      </c>
      <c r="G511">
        <v>1826</v>
      </c>
      <c r="H511" s="7">
        <v>155000</v>
      </c>
      <c r="I511" t="s">
        <v>311</v>
      </c>
      <c r="K511">
        <v>483</v>
      </c>
      <c r="L511">
        <v>916</v>
      </c>
      <c r="M511" s="7">
        <v>155000</v>
      </c>
      <c r="N511" t="s">
        <v>311</v>
      </c>
      <c r="P511">
        <v>476</v>
      </c>
      <c r="Q511">
        <v>0</v>
      </c>
      <c r="R511" s="7">
        <v>132500</v>
      </c>
      <c r="S511" t="s">
        <v>311</v>
      </c>
    </row>
    <row r="512" spans="6:19" x14ac:dyDescent="0.2">
      <c r="F512">
        <v>484</v>
      </c>
      <c r="G512">
        <v>1216</v>
      </c>
      <c r="H512" s="7">
        <v>164000</v>
      </c>
      <c r="I512" t="s">
        <v>311</v>
      </c>
      <c r="K512">
        <v>484</v>
      </c>
      <c r="L512">
        <v>1216</v>
      </c>
      <c r="M512" s="7">
        <v>164000</v>
      </c>
      <c r="N512" t="s">
        <v>311</v>
      </c>
      <c r="P512">
        <v>477</v>
      </c>
      <c r="Q512">
        <v>0</v>
      </c>
      <c r="R512" s="7">
        <v>208900</v>
      </c>
      <c r="S512" t="s">
        <v>311</v>
      </c>
    </row>
    <row r="513" spans="6:19" x14ac:dyDescent="0.2">
      <c r="F513">
        <v>485</v>
      </c>
      <c r="G513">
        <v>999</v>
      </c>
      <c r="H513" s="7">
        <v>132500</v>
      </c>
      <c r="I513" t="s">
        <v>311</v>
      </c>
      <c r="K513">
        <v>485</v>
      </c>
      <c r="L513">
        <v>999</v>
      </c>
      <c r="M513" s="7">
        <v>132500</v>
      </c>
      <c r="N513" t="s">
        <v>311</v>
      </c>
      <c r="P513">
        <v>478</v>
      </c>
      <c r="Q513">
        <v>574</v>
      </c>
      <c r="R513" s="7">
        <v>380000</v>
      </c>
      <c r="S513" t="s">
        <v>311</v>
      </c>
    </row>
    <row r="514" spans="6:19" x14ac:dyDescent="0.2">
      <c r="F514">
        <v>486</v>
      </c>
      <c r="G514">
        <v>1113</v>
      </c>
      <c r="H514" s="7">
        <v>147000</v>
      </c>
      <c r="I514" t="s">
        <v>311</v>
      </c>
      <c r="K514">
        <v>486</v>
      </c>
      <c r="L514">
        <v>1113</v>
      </c>
      <c r="M514" s="7">
        <v>147000</v>
      </c>
      <c r="N514" t="s">
        <v>311</v>
      </c>
      <c r="P514">
        <v>479</v>
      </c>
      <c r="Q514">
        <v>0</v>
      </c>
      <c r="R514" s="7">
        <v>297000</v>
      </c>
      <c r="S514" t="s">
        <v>311</v>
      </c>
    </row>
    <row r="515" spans="6:19" x14ac:dyDescent="0.2">
      <c r="F515">
        <v>487</v>
      </c>
      <c r="G515">
        <v>1073</v>
      </c>
      <c r="H515" s="7">
        <v>156000</v>
      </c>
      <c r="I515" t="s">
        <v>311</v>
      </c>
      <c r="K515">
        <v>487</v>
      </c>
      <c r="L515">
        <v>1073</v>
      </c>
      <c r="M515" s="7">
        <v>156000</v>
      </c>
      <c r="N515" t="s">
        <v>311</v>
      </c>
      <c r="P515">
        <v>480</v>
      </c>
      <c r="Q515">
        <v>0</v>
      </c>
      <c r="R515" s="7">
        <v>89471</v>
      </c>
      <c r="S515" t="s">
        <v>311</v>
      </c>
    </row>
    <row r="516" spans="6:19" x14ac:dyDescent="0.2">
      <c r="F516">
        <v>488</v>
      </c>
      <c r="G516">
        <v>1484</v>
      </c>
      <c r="H516" s="7">
        <v>175000</v>
      </c>
      <c r="I516" t="s">
        <v>311</v>
      </c>
      <c r="K516">
        <v>488</v>
      </c>
      <c r="L516">
        <v>1484</v>
      </c>
      <c r="M516" s="7">
        <v>175000</v>
      </c>
      <c r="N516" t="s">
        <v>311</v>
      </c>
      <c r="P516">
        <v>481</v>
      </c>
      <c r="Q516">
        <v>0</v>
      </c>
      <c r="R516" s="7">
        <v>326000</v>
      </c>
      <c r="S516" t="s">
        <v>311</v>
      </c>
    </row>
    <row r="517" spans="6:19" x14ac:dyDescent="0.2">
      <c r="F517">
        <v>489</v>
      </c>
      <c r="G517">
        <v>2414</v>
      </c>
      <c r="H517" s="7">
        <v>160000</v>
      </c>
      <c r="I517" t="s">
        <v>311</v>
      </c>
      <c r="K517">
        <v>489</v>
      </c>
      <c r="L517">
        <v>1766</v>
      </c>
      <c r="M517" s="7">
        <v>160000</v>
      </c>
      <c r="N517" t="s">
        <v>311</v>
      </c>
      <c r="P517">
        <v>482</v>
      </c>
      <c r="Q517">
        <v>0</v>
      </c>
      <c r="R517" s="7">
        <v>374000</v>
      </c>
      <c r="S517" t="s">
        <v>311</v>
      </c>
    </row>
    <row r="518" spans="6:19" x14ac:dyDescent="0.2">
      <c r="F518">
        <v>490</v>
      </c>
      <c r="G518">
        <v>630</v>
      </c>
      <c r="H518" s="7">
        <v>86000</v>
      </c>
      <c r="I518" t="s">
        <v>311</v>
      </c>
      <c r="K518">
        <v>490</v>
      </c>
      <c r="L518">
        <v>630</v>
      </c>
      <c r="M518" s="7">
        <v>86000</v>
      </c>
      <c r="N518" t="s">
        <v>311</v>
      </c>
      <c r="P518">
        <v>483</v>
      </c>
      <c r="Q518">
        <v>910</v>
      </c>
      <c r="R518" s="7">
        <v>155000</v>
      </c>
      <c r="S518" t="s">
        <v>311</v>
      </c>
    </row>
    <row r="519" spans="6:19" x14ac:dyDescent="0.2">
      <c r="F519">
        <v>491</v>
      </c>
      <c r="G519">
        <v>1304</v>
      </c>
      <c r="H519" s="7">
        <v>115000</v>
      </c>
      <c r="I519" t="s">
        <v>311</v>
      </c>
      <c r="K519">
        <v>491</v>
      </c>
      <c r="L519">
        <v>616</v>
      </c>
      <c r="M519" s="7">
        <v>115000</v>
      </c>
      <c r="N519" t="s">
        <v>311</v>
      </c>
      <c r="P519">
        <v>484</v>
      </c>
      <c r="Q519">
        <v>0</v>
      </c>
      <c r="R519" s="7">
        <v>164000</v>
      </c>
      <c r="S519" t="s">
        <v>311</v>
      </c>
    </row>
    <row r="520" spans="6:19" x14ac:dyDescent="0.2">
      <c r="F520">
        <v>492</v>
      </c>
      <c r="G520">
        <v>1578</v>
      </c>
      <c r="H520" s="7">
        <v>133000</v>
      </c>
      <c r="I520" t="s">
        <v>311</v>
      </c>
      <c r="K520">
        <v>492</v>
      </c>
      <c r="L520">
        <v>958</v>
      </c>
      <c r="M520" s="7">
        <v>133000</v>
      </c>
      <c r="N520" t="s">
        <v>311</v>
      </c>
      <c r="P520">
        <v>485</v>
      </c>
      <c r="Q520">
        <v>0</v>
      </c>
      <c r="R520" s="7">
        <v>132500</v>
      </c>
      <c r="S520" t="s">
        <v>311</v>
      </c>
    </row>
    <row r="521" spans="6:19" x14ac:dyDescent="0.2">
      <c r="F521">
        <v>493</v>
      </c>
      <c r="G521">
        <v>1456</v>
      </c>
      <c r="H521" s="7">
        <v>172785</v>
      </c>
      <c r="I521" t="s">
        <v>311</v>
      </c>
      <c r="K521">
        <v>493</v>
      </c>
      <c r="L521">
        <v>728</v>
      </c>
      <c r="M521" s="7">
        <v>172785</v>
      </c>
      <c r="N521" t="s">
        <v>311</v>
      </c>
      <c r="P521">
        <v>486</v>
      </c>
      <c r="Q521">
        <v>0</v>
      </c>
      <c r="R521" s="7">
        <v>147000</v>
      </c>
      <c r="S521" t="s">
        <v>311</v>
      </c>
    </row>
    <row r="522" spans="6:19" x14ac:dyDescent="0.2">
      <c r="F522">
        <v>494</v>
      </c>
      <c r="G522">
        <v>1269</v>
      </c>
      <c r="H522" s="7">
        <v>155000</v>
      </c>
      <c r="I522" t="s">
        <v>311</v>
      </c>
      <c r="K522">
        <v>494</v>
      </c>
      <c r="L522">
        <v>1269</v>
      </c>
      <c r="M522" s="7">
        <v>155000</v>
      </c>
      <c r="N522" t="s">
        <v>311</v>
      </c>
      <c r="P522">
        <v>487</v>
      </c>
      <c r="Q522">
        <v>0</v>
      </c>
      <c r="R522" s="7">
        <v>156000</v>
      </c>
      <c r="S522" t="s">
        <v>311</v>
      </c>
    </row>
    <row r="523" spans="6:19" x14ac:dyDescent="0.2">
      <c r="F523">
        <v>495</v>
      </c>
      <c r="G523">
        <v>886</v>
      </c>
      <c r="H523" s="7">
        <v>91300</v>
      </c>
      <c r="I523" t="s">
        <v>311</v>
      </c>
      <c r="K523">
        <v>495</v>
      </c>
      <c r="L523">
        <v>886</v>
      </c>
      <c r="M523" s="7">
        <v>91300</v>
      </c>
      <c r="N523" t="s">
        <v>311</v>
      </c>
      <c r="P523">
        <v>488</v>
      </c>
      <c r="Q523">
        <v>0</v>
      </c>
      <c r="R523" s="7">
        <v>175000</v>
      </c>
      <c r="S523" t="s">
        <v>311</v>
      </c>
    </row>
    <row r="524" spans="6:19" x14ac:dyDescent="0.2">
      <c r="F524">
        <v>496</v>
      </c>
      <c r="G524">
        <v>720</v>
      </c>
      <c r="H524" s="7">
        <v>34900</v>
      </c>
      <c r="I524" t="s">
        <v>311</v>
      </c>
      <c r="K524">
        <v>496</v>
      </c>
      <c r="L524">
        <v>720</v>
      </c>
      <c r="M524" s="7">
        <v>34900</v>
      </c>
      <c r="N524" t="s">
        <v>311</v>
      </c>
      <c r="P524">
        <v>489</v>
      </c>
      <c r="Q524">
        <v>648</v>
      </c>
      <c r="R524" s="7">
        <v>160000</v>
      </c>
      <c r="S524" t="s">
        <v>311</v>
      </c>
    </row>
    <row r="525" spans="6:19" x14ac:dyDescent="0.2">
      <c r="F525">
        <v>498</v>
      </c>
      <c r="G525">
        <v>1820</v>
      </c>
      <c r="H525" s="7">
        <v>184000</v>
      </c>
      <c r="I525" t="s">
        <v>311</v>
      </c>
      <c r="K525">
        <v>498</v>
      </c>
      <c r="L525">
        <v>1133</v>
      </c>
      <c r="M525" s="7">
        <v>184000</v>
      </c>
      <c r="N525" t="s">
        <v>311</v>
      </c>
      <c r="P525">
        <v>490</v>
      </c>
      <c r="Q525">
        <v>0</v>
      </c>
      <c r="R525" s="7">
        <v>86000</v>
      </c>
      <c r="S525" t="s">
        <v>311</v>
      </c>
    </row>
    <row r="526" spans="6:19" x14ac:dyDescent="0.2">
      <c r="F526">
        <v>499</v>
      </c>
      <c r="G526">
        <v>899</v>
      </c>
      <c r="H526" s="7">
        <v>130000</v>
      </c>
      <c r="I526" t="s">
        <v>311</v>
      </c>
      <c r="K526">
        <v>499</v>
      </c>
      <c r="L526">
        <v>899</v>
      </c>
      <c r="M526" s="7">
        <v>130000</v>
      </c>
      <c r="N526" t="s">
        <v>311</v>
      </c>
      <c r="P526">
        <v>491</v>
      </c>
      <c r="Q526">
        <v>688</v>
      </c>
      <c r="R526" s="7">
        <v>115000</v>
      </c>
      <c r="S526" t="s">
        <v>311</v>
      </c>
    </row>
    <row r="527" spans="6:19" x14ac:dyDescent="0.2">
      <c r="F527">
        <v>500</v>
      </c>
      <c r="G527">
        <v>912</v>
      </c>
      <c r="H527" s="7">
        <v>120000</v>
      </c>
      <c r="I527" t="s">
        <v>311</v>
      </c>
      <c r="K527">
        <v>500</v>
      </c>
      <c r="L527">
        <v>912</v>
      </c>
      <c r="M527" s="7">
        <v>120000</v>
      </c>
      <c r="N527" t="s">
        <v>311</v>
      </c>
      <c r="P527">
        <v>492</v>
      </c>
      <c r="Q527">
        <v>620</v>
      </c>
      <c r="R527" s="7">
        <v>133000</v>
      </c>
      <c r="S527" t="s">
        <v>311</v>
      </c>
    </row>
    <row r="528" spans="6:19" x14ac:dyDescent="0.2">
      <c r="F528">
        <v>501</v>
      </c>
      <c r="G528">
        <v>1218</v>
      </c>
      <c r="H528" s="7">
        <v>113000</v>
      </c>
      <c r="I528" t="s">
        <v>311</v>
      </c>
      <c r="K528">
        <v>501</v>
      </c>
      <c r="L528">
        <v>672</v>
      </c>
      <c r="M528" s="7">
        <v>113000</v>
      </c>
      <c r="N528" t="s">
        <v>311</v>
      </c>
      <c r="P528">
        <v>493</v>
      </c>
      <c r="Q528">
        <v>728</v>
      </c>
      <c r="R528" s="7">
        <v>172785</v>
      </c>
      <c r="S528" t="s">
        <v>311</v>
      </c>
    </row>
    <row r="529" spans="6:19" x14ac:dyDescent="0.2">
      <c r="F529">
        <v>502</v>
      </c>
      <c r="G529">
        <v>1768</v>
      </c>
      <c r="H529" s="7">
        <v>226700</v>
      </c>
      <c r="I529" t="s">
        <v>311</v>
      </c>
      <c r="K529">
        <v>502</v>
      </c>
      <c r="L529">
        <v>866</v>
      </c>
      <c r="M529" s="7">
        <v>226700</v>
      </c>
      <c r="N529" t="s">
        <v>311</v>
      </c>
      <c r="P529">
        <v>494</v>
      </c>
      <c r="Q529">
        <v>0</v>
      </c>
      <c r="R529" s="7">
        <v>155000</v>
      </c>
      <c r="S529" t="s">
        <v>311</v>
      </c>
    </row>
    <row r="530" spans="6:19" x14ac:dyDescent="0.2">
      <c r="F530">
        <v>503</v>
      </c>
      <c r="G530">
        <v>1214</v>
      </c>
      <c r="H530" s="7">
        <v>140000</v>
      </c>
      <c r="I530" t="s">
        <v>311</v>
      </c>
      <c r="K530">
        <v>503</v>
      </c>
      <c r="L530">
        <v>1214</v>
      </c>
      <c r="M530" s="7">
        <v>140000</v>
      </c>
      <c r="N530" t="s">
        <v>311</v>
      </c>
      <c r="P530">
        <v>495</v>
      </c>
      <c r="Q530">
        <v>0</v>
      </c>
      <c r="R530" s="7">
        <v>91300</v>
      </c>
      <c r="S530" t="s">
        <v>311</v>
      </c>
    </row>
    <row r="531" spans="6:19" x14ac:dyDescent="0.2">
      <c r="F531">
        <v>504</v>
      </c>
      <c r="G531">
        <v>1801</v>
      </c>
      <c r="H531" s="7">
        <v>289000</v>
      </c>
      <c r="I531" t="s">
        <v>311</v>
      </c>
      <c r="K531">
        <v>504</v>
      </c>
      <c r="L531">
        <v>1801</v>
      </c>
      <c r="M531" s="7">
        <v>289000</v>
      </c>
      <c r="N531" t="s">
        <v>311</v>
      </c>
      <c r="P531">
        <v>496</v>
      </c>
      <c r="Q531">
        <v>0</v>
      </c>
      <c r="R531" s="7">
        <v>34900</v>
      </c>
      <c r="S531" t="s">
        <v>311</v>
      </c>
    </row>
    <row r="532" spans="6:19" x14ac:dyDescent="0.2">
      <c r="F532">
        <v>505</v>
      </c>
      <c r="G532">
        <v>1322</v>
      </c>
      <c r="H532" s="7">
        <v>147000</v>
      </c>
      <c r="I532" t="s">
        <v>311</v>
      </c>
      <c r="K532">
        <v>505</v>
      </c>
      <c r="L532">
        <v>855</v>
      </c>
      <c r="M532" s="7">
        <v>147000</v>
      </c>
      <c r="N532" t="s">
        <v>311</v>
      </c>
      <c r="P532">
        <v>497</v>
      </c>
      <c r="Q532">
        <v>0</v>
      </c>
      <c r="R532" s="7">
        <v>430000</v>
      </c>
      <c r="S532" t="s">
        <v>311</v>
      </c>
    </row>
    <row r="533" spans="6:19" x14ac:dyDescent="0.2">
      <c r="F533">
        <v>506</v>
      </c>
      <c r="G533">
        <v>1960</v>
      </c>
      <c r="H533" s="7">
        <v>124500</v>
      </c>
      <c r="I533" t="s">
        <v>311</v>
      </c>
      <c r="K533">
        <v>506</v>
      </c>
      <c r="L533">
        <v>960</v>
      </c>
      <c r="M533" s="7">
        <v>124500</v>
      </c>
      <c r="N533" t="s">
        <v>311</v>
      </c>
      <c r="P533">
        <v>498</v>
      </c>
      <c r="Q533">
        <v>687</v>
      </c>
      <c r="R533" s="7">
        <v>184000</v>
      </c>
      <c r="S533" t="s">
        <v>311</v>
      </c>
    </row>
    <row r="534" spans="6:19" x14ac:dyDescent="0.2">
      <c r="F534">
        <v>507</v>
      </c>
      <c r="G534">
        <v>1911</v>
      </c>
      <c r="H534" s="7">
        <v>215000</v>
      </c>
      <c r="I534" t="s">
        <v>311</v>
      </c>
      <c r="K534">
        <v>507</v>
      </c>
      <c r="L534">
        <v>1065</v>
      </c>
      <c r="M534" s="7">
        <v>215000</v>
      </c>
      <c r="N534" t="s">
        <v>311</v>
      </c>
      <c r="P534">
        <v>499</v>
      </c>
      <c r="Q534">
        <v>0</v>
      </c>
      <c r="R534" s="7">
        <v>130000</v>
      </c>
      <c r="S534" t="s">
        <v>311</v>
      </c>
    </row>
    <row r="535" spans="6:19" x14ac:dyDescent="0.2">
      <c r="F535">
        <v>508</v>
      </c>
      <c r="G535">
        <v>1218</v>
      </c>
      <c r="H535" s="7">
        <v>208300</v>
      </c>
      <c r="I535" t="s">
        <v>311</v>
      </c>
      <c r="K535">
        <v>508</v>
      </c>
      <c r="L535">
        <v>1218</v>
      </c>
      <c r="M535" s="7">
        <v>208300</v>
      </c>
      <c r="N535" t="s">
        <v>311</v>
      </c>
      <c r="P535">
        <v>500</v>
      </c>
      <c r="Q535">
        <v>0</v>
      </c>
      <c r="R535" s="7">
        <v>120000</v>
      </c>
      <c r="S535" t="s">
        <v>311</v>
      </c>
    </row>
    <row r="536" spans="6:19" x14ac:dyDescent="0.2">
      <c r="F536">
        <v>509</v>
      </c>
      <c r="G536">
        <v>1378</v>
      </c>
      <c r="H536" s="7">
        <v>161000</v>
      </c>
      <c r="I536" t="s">
        <v>311</v>
      </c>
      <c r="K536">
        <v>509</v>
      </c>
      <c r="L536">
        <v>689</v>
      </c>
      <c r="M536" s="7">
        <v>161000</v>
      </c>
      <c r="N536" t="s">
        <v>311</v>
      </c>
      <c r="P536">
        <v>501</v>
      </c>
      <c r="Q536">
        <v>546</v>
      </c>
      <c r="R536" s="7">
        <v>113000</v>
      </c>
      <c r="S536" t="s">
        <v>311</v>
      </c>
    </row>
    <row r="537" spans="6:19" x14ac:dyDescent="0.2">
      <c r="F537">
        <v>510</v>
      </c>
      <c r="G537">
        <v>1041</v>
      </c>
      <c r="H537" s="7">
        <v>124500</v>
      </c>
      <c r="I537" t="s">
        <v>311</v>
      </c>
      <c r="K537">
        <v>510</v>
      </c>
      <c r="L537">
        <v>1041</v>
      </c>
      <c r="M537" s="7">
        <v>124500</v>
      </c>
      <c r="N537" t="s">
        <v>311</v>
      </c>
      <c r="P537">
        <v>502</v>
      </c>
      <c r="Q537">
        <v>902</v>
      </c>
      <c r="R537" s="7">
        <v>226700</v>
      </c>
      <c r="S537" t="s">
        <v>311</v>
      </c>
    </row>
    <row r="538" spans="6:19" x14ac:dyDescent="0.2">
      <c r="F538">
        <v>511</v>
      </c>
      <c r="G538">
        <v>1363</v>
      </c>
      <c r="H538" s="7">
        <v>164900</v>
      </c>
      <c r="I538" t="s">
        <v>311</v>
      </c>
      <c r="K538">
        <v>511</v>
      </c>
      <c r="L538">
        <v>1363</v>
      </c>
      <c r="M538" s="7">
        <v>164900</v>
      </c>
      <c r="N538" t="s">
        <v>311</v>
      </c>
      <c r="P538">
        <v>503</v>
      </c>
      <c r="Q538">
        <v>0</v>
      </c>
      <c r="R538" s="7">
        <v>140000</v>
      </c>
      <c r="S538" t="s">
        <v>311</v>
      </c>
    </row>
    <row r="539" spans="6:19" x14ac:dyDescent="0.2">
      <c r="F539">
        <v>512</v>
      </c>
      <c r="G539">
        <v>1368</v>
      </c>
      <c r="H539" s="7">
        <v>202665</v>
      </c>
      <c r="I539" t="s">
        <v>311</v>
      </c>
      <c r="K539">
        <v>512</v>
      </c>
      <c r="L539">
        <v>1368</v>
      </c>
      <c r="M539" s="7">
        <v>202665</v>
      </c>
      <c r="N539" t="s">
        <v>311</v>
      </c>
      <c r="P539">
        <v>504</v>
      </c>
      <c r="Q539">
        <v>0</v>
      </c>
      <c r="R539" s="7">
        <v>289000</v>
      </c>
      <c r="S539" t="s">
        <v>311</v>
      </c>
    </row>
    <row r="540" spans="6:19" x14ac:dyDescent="0.2">
      <c r="F540">
        <v>513</v>
      </c>
      <c r="G540">
        <v>864</v>
      </c>
      <c r="H540" s="7">
        <v>129900</v>
      </c>
      <c r="I540" t="s">
        <v>311</v>
      </c>
      <c r="K540">
        <v>513</v>
      </c>
      <c r="L540">
        <v>864</v>
      </c>
      <c r="M540" s="7">
        <v>129900</v>
      </c>
      <c r="N540" t="s">
        <v>311</v>
      </c>
      <c r="P540">
        <v>505</v>
      </c>
      <c r="Q540">
        <v>467</v>
      </c>
      <c r="R540" s="7">
        <v>147000</v>
      </c>
      <c r="S540" t="s">
        <v>311</v>
      </c>
    </row>
    <row r="541" spans="6:19" x14ac:dyDescent="0.2">
      <c r="F541">
        <v>514</v>
      </c>
      <c r="G541">
        <v>1080</v>
      </c>
      <c r="H541" s="7">
        <v>134000</v>
      </c>
      <c r="I541" t="s">
        <v>311</v>
      </c>
      <c r="K541">
        <v>514</v>
      </c>
      <c r="L541">
        <v>1080</v>
      </c>
      <c r="M541" s="7">
        <v>134000</v>
      </c>
      <c r="N541" t="s">
        <v>311</v>
      </c>
      <c r="P541">
        <v>506</v>
      </c>
      <c r="Q541">
        <v>1000</v>
      </c>
      <c r="R541" s="7">
        <v>124500</v>
      </c>
      <c r="S541" t="s">
        <v>311</v>
      </c>
    </row>
    <row r="542" spans="6:19" x14ac:dyDescent="0.2">
      <c r="F542">
        <v>515</v>
      </c>
      <c r="G542">
        <v>789</v>
      </c>
      <c r="H542" s="7">
        <v>96500</v>
      </c>
      <c r="I542" t="s">
        <v>311</v>
      </c>
      <c r="K542">
        <v>515</v>
      </c>
      <c r="L542">
        <v>789</v>
      </c>
      <c r="M542" s="7">
        <v>96500</v>
      </c>
      <c r="N542" t="s">
        <v>311</v>
      </c>
      <c r="P542">
        <v>507</v>
      </c>
      <c r="Q542">
        <v>846</v>
      </c>
      <c r="R542" s="7">
        <v>215000</v>
      </c>
      <c r="S542" t="s">
        <v>311</v>
      </c>
    </row>
    <row r="543" spans="6:19" x14ac:dyDescent="0.2">
      <c r="F543">
        <v>516</v>
      </c>
      <c r="G543">
        <v>2020</v>
      </c>
      <c r="H543" s="7">
        <v>402861</v>
      </c>
      <c r="I543" t="s">
        <v>311</v>
      </c>
      <c r="K543">
        <v>516</v>
      </c>
      <c r="L543">
        <v>2020</v>
      </c>
      <c r="M543" s="7">
        <v>402861</v>
      </c>
      <c r="N543" t="s">
        <v>311</v>
      </c>
      <c r="P543">
        <v>508</v>
      </c>
      <c r="Q543">
        <v>0</v>
      </c>
      <c r="R543" s="7">
        <v>208300</v>
      </c>
      <c r="S543" t="s">
        <v>311</v>
      </c>
    </row>
    <row r="544" spans="6:19" x14ac:dyDescent="0.2">
      <c r="F544">
        <v>517</v>
      </c>
      <c r="G544">
        <v>2119</v>
      </c>
      <c r="H544" s="7">
        <v>158000</v>
      </c>
      <c r="I544" t="s">
        <v>311</v>
      </c>
      <c r="K544">
        <v>517</v>
      </c>
      <c r="L544">
        <v>1378</v>
      </c>
      <c r="M544" s="7">
        <v>158000</v>
      </c>
      <c r="N544" t="s">
        <v>311</v>
      </c>
      <c r="P544">
        <v>509</v>
      </c>
      <c r="Q544">
        <v>689</v>
      </c>
      <c r="R544" s="7">
        <v>161000</v>
      </c>
      <c r="S544" t="s">
        <v>311</v>
      </c>
    </row>
    <row r="545" spans="6:19" x14ac:dyDescent="0.2">
      <c r="F545">
        <v>518</v>
      </c>
      <c r="G545">
        <v>2344</v>
      </c>
      <c r="H545" s="7">
        <v>265000</v>
      </c>
      <c r="I545" t="s">
        <v>311</v>
      </c>
      <c r="K545">
        <v>518</v>
      </c>
      <c r="L545">
        <v>1277</v>
      </c>
      <c r="M545" s="7">
        <v>265000</v>
      </c>
      <c r="N545" t="s">
        <v>311</v>
      </c>
      <c r="P545">
        <v>510</v>
      </c>
      <c r="Q545">
        <v>0</v>
      </c>
      <c r="R545" s="7">
        <v>124500</v>
      </c>
      <c r="S545" t="s">
        <v>311</v>
      </c>
    </row>
    <row r="546" spans="6:19" x14ac:dyDescent="0.2">
      <c r="F546">
        <v>519</v>
      </c>
      <c r="G546">
        <v>1796</v>
      </c>
      <c r="H546" s="7">
        <v>211000</v>
      </c>
      <c r="I546" t="s">
        <v>311</v>
      </c>
      <c r="K546">
        <v>519</v>
      </c>
      <c r="L546">
        <v>882</v>
      </c>
      <c r="M546" s="7">
        <v>211000</v>
      </c>
      <c r="N546" t="s">
        <v>311</v>
      </c>
      <c r="P546">
        <v>511</v>
      </c>
      <c r="Q546">
        <v>0</v>
      </c>
      <c r="R546" s="7">
        <v>164900</v>
      </c>
      <c r="S546" t="s">
        <v>311</v>
      </c>
    </row>
    <row r="547" spans="6:19" x14ac:dyDescent="0.2">
      <c r="F547">
        <v>520</v>
      </c>
      <c r="G547">
        <v>2080</v>
      </c>
      <c r="H547" s="7">
        <v>234000</v>
      </c>
      <c r="I547" t="s">
        <v>311</v>
      </c>
      <c r="K547">
        <v>520</v>
      </c>
      <c r="L547">
        <v>1276</v>
      </c>
      <c r="M547" s="7">
        <v>234000</v>
      </c>
      <c r="N547" t="s">
        <v>311</v>
      </c>
      <c r="P547">
        <v>512</v>
      </c>
      <c r="Q547">
        <v>0</v>
      </c>
      <c r="R547" s="7">
        <v>202665</v>
      </c>
      <c r="S547" t="s">
        <v>311</v>
      </c>
    </row>
    <row r="548" spans="6:19" x14ac:dyDescent="0.2">
      <c r="F548">
        <v>521</v>
      </c>
      <c r="G548">
        <v>1294</v>
      </c>
      <c r="H548" s="7">
        <v>106250</v>
      </c>
      <c r="I548" t="s">
        <v>311</v>
      </c>
      <c r="K548">
        <v>521</v>
      </c>
      <c r="L548">
        <v>694</v>
      </c>
      <c r="M548" s="7">
        <v>106250</v>
      </c>
      <c r="N548" t="s">
        <v>311</v>
      </c>
      <c r="P548">
        <v>513</v>
      </c>
      <c r="Q548">
        <v>0</v>
      </c>
      <c r="R548" s="7">
        <v>129900</v>
      </c>
      <c r="S548" t="s">
        <v>311</v>
      </c>
    </row>
    <row r="549" spans="6:19" x14ac:dyDescent="0.2">
      <c r="F549">
        <v>522</v>
      </c>
      <c r="G549">
        <v>1244</v>
      </c>
      <c r="H549" s="7">
        <v>150000</v>
      </c>
      <c r="I549" t="s">
        <v>311</v>
      </c>
      <c r="K549">
        <v>522</v>
      </c>
      <c r="L549">
        <v>1244</v>
      </c>
      <c r="M549" s="7">
        <v>150000</v>
      </c>
      <c r="N549" t="s">
        <v>311</v>
      </c>
      <c r="P549">
        <v>514</v>
      </c>
      <c r="Q549">
        <v>0</v>
      </c>
      <c r="R549" s="7">
        <v>134000</v>
      </c>
      <c r="S549" t="s">
        <v>311</v>
      </c>
    </row>
    <row r="550" spans="6:19" x14ac:dyDescent="0.2">
      <c r="F550">
        <v>523</v>
      </c>
      <c r="G550">
        <v>1664</v>
      </c>
      <c r="H550" s="7">
        <v>159000</v>
      </c>
      <c r="I550" t="s">
        <v>311</v>
      </c>
      <c r="K550">
        <v>523</v>
      </c>
      <c r="L550">
        <v>1004</v>
      </c>
      <c r="M550" s="7">
        <v>159000</v>
      </c>
      <c r="N550" t="s">
        <v>311</v>
      </c>
      <c r="P550">
        <v>515</v>
      </c>
      <c r="Q550">
        <v>0</v>
      </c>
      <c r="R550" s="7">
        <v>96500</v>
      </c>
      <c r="S550" t="s">
        <v>311</v>
      </c>
    </row>
    <row r="551" spans="6:19" x14ac:dyDescent="0.2">
      <c r="F551">
        <v>525</v>
      </c>
      <c r="G551">
        <v>2398</v>
      </c>
      <c r="H551" s="7">
        <v>315750</v>
      </c>
      <c r="I551" t="s">
        <v>311</v>
      </c>
      <c r="K551">
        <v>525</v>
      </c>
      <c r="L551">
        <v>1383</v>
      </c>
      <c r="M551" s="7">
        <v>315750</v>
      </c>
      <c r="N551" t="s">
        <v>311</v>
      </c>
      <c r="P551">
        <v>516</v>
      </c>
      <c r="Q551">
        <v>0</v>
      </c>
      <c r="R551" s="7">
        <v>402861</v>
      </c>
      <c r="S551" t="s">
        <v>311</v>
      </c>
    </row>
    <row r="552" spans="6:19" x14ac:dyDescent="0.2">
      <c r="F552">
        <v>526</v>
      </c>
      <c r="G552">
        <v>1266</v>
      </c>
      <c r="H552" s="7">
        <v>176000</v>
      </c>
      <c r="I552" t="s">
        <v>311</v>
      </c>
      <c r="K552">
        <v>526</v>
      </c>
      <c r="L552">
        <v>1266</v>
      </c>
      <c r="M552" s="7">
        <v>176000</v>
      </c>
      <c r="N552" t="s">
        <v>311</v>
      </c>
      <c r="P552">
        <v>517</v>
      </c>
      <c r="Q552">
        <v>741</v>
      </c>
      <c r="R552" s="7">
        <v>158000</v>
      </c>
      <c r="S552" t="s">
        <v>311</v>
      </c>
    </row>
    <row r="553" spans="6:19" x14ac:dyDescent="0.2">
      <c r="F553">
        <v>527</v>
      </c>
      <c r="G553">
        <v>928</v>
      </c>
      <c r="H553" s="7">
        <v>132000</v>
      </c>
      <c r="I553" t="s">
        <v>311</v>
      </c>
      <c r="K553">
        <v>527</v>
      </c>
      <c r="L553">
        <v>928</v>
      </c>
      <c r="M553" s="7">
        <v>132000</v>
      </c>
      <c r="N553" t="s">
        <v>311</v>
      </c>
      <c r="P553">
        <v>518</v>
      </c>
      <c r="Q553">
        <v>1067</v>
      </c>
      <c r="R553" s="7">
        <v>265000</v>
      </c>
      <c r="S553" t="s">
        <v>311</v>
      </c>
    </row>
    <row r="554" spans="6:19" x14ac:dyDescent="0.2">
      <c r="F554">
        <v>528</v>
      </c>
      <c r="G554">
        <v>2713</v>
      </c>
      <c r="H554" s="7">
        <v>446261</v>
      </c>
      <c r="I554" t="s">
        <v>311</v>
      </c>
      <c r="K554">
        <v>528</v>
      </c>
      <c r="L554">
        <v>1476</v>
      </c>
      <c r="M554" s="7">
        <v>446261</v>
      </c>
      <c r="N554" t="s">
        <v>311</v>
      </c>
      <c r="P554">
        <v>519</v>
      </c>
      <c r="Q554">
        <v>914</v>
      </c>
      <c r="R554" s="7">
        <v>211000</v>
      </c>
      <c r="S554" t="s">
        <v>311</v>
      </c>
    </row>
    <row r="555" spans="6:19" x14ac:dyDescent="0.2">
      <c r="F555">
        <v>529</v>
      </c>
      <c r="G555">
        <v>605</v>
      </c>
      <c r="H555" s="7">
        <v>86000</v>
      </c>
      <c r="I555" t="s">
        <v>311</v>
      </c>
      <c r="K555">
        <v>529</v>
      </c>
      <c r="L555">
        <v>605</v>
      </c>
      <c r="M555" s="7">
        <v>86000</v>
      </c>
      <c r="N555" t="s">
        <v>311</v>
      </c>
      <c r="P555">
        <v>520</v>
      </c>
      <c r="Q555">
        <v>804</v>
      </c>
      <c r="R555" s="7">
        <v>234000</v>
      </c>
      <c r="S555" t="s">
        <v>311</v>
      </c>
    </row>
    <row r="556" spans="6:19" x14ac:dyDescent="0.2">
      <c r="F556">
        <v>530</v>
      </c>
      <c r="G556">
        <v>2515</v>
      </c>
      <c r="H556" s="7">
        <v>200624</v>
      </c>
      <c r="I556" t="s">
        <v>311</v>
      </c>
      <c r="K556">
        <v>531</v>
      </c>
      <c r="L556">
        <v>1509</v>
      </c>
      <c r="M556" s="7">
        <v>175000</v>
      </c>
      <c r="N556" t="s">
        <v>311</v>
      </c>
      <c r="P556">
        <v>521</v>
      </c>
      <c r="Q556">
        <v>600</v>
      </c>
      <c r="R556" s="7">
        <v>106250</v>
      </c>
      <c r="S556" t="s">
        <v>311</v>
      </c>
    </row>
    <row r="557" spans="6:19" x14ac:dyDescent="0.2">
      <c r="F557">
        <v>531</v>
      </c>
      <c r="G557">
        <v>1509</v>
      </c>
      <c r="H557" s="7">
        <v>175000</v>
      </c>
      <c r="I557" t="s">
        <v>311</v>
      </c>
      <c r="K557">
        <v>532</v>
      </c>
      <c r="L557">
        <v>751</v>
      </c>
      <c r="M557" s="7">
        <v>128000</v>
      </c>
      <c r="N557" t="s">
        <v>311</v>
      </c>
      <c r="P557">
        <v>522</v>
      </c>
      <c r="Q557">
        <v>0</v>
      </c>
      <c r="R557" s="7">
        <v>150000</v>
      </c>
      <c r="S557" t="s">
        <v>311</v>
      </c>
    </row>
    <row r="558" spans="6:19" x14ac:dyDescent="0.2">
      <c r="F558">
        <v>532</v>
      </c>
      <c r="G558">
        <v>1362</v>
      </c>
      <c r="H558" s="7">
        <v>128000</v>
      </c>
      <c r="I558" t="s">
        <v>311</v>
      </c>
      <c r="K558">
        <v>533</v>
      </c>
      <c r="L558">
        <v>827</v>
      </c>
      <c r="M558" s="7">
        <v>107500</v>
      </c>
      <c r="N558" t="s">
        <v>311</v>
      </c>
      <c r="P558">
        <v>523</v>
      </c>
      <c r="Q558">
        <v>660</v>
      </c>
      <c r="R558" s="7">
        <v>159000</v>
      </c>
      <c r="S558" t="s">
        <v>311</v>
      </c>
    </row>
    <row r="559" spans="6:19" x14ac:dyDescent="0.2">
      <c r="F559">
        <v>533</v>
      </c>
      <c r="G559">
        <v>827</v>
      </c>
      <c r="H559" s="7">
        <v>107500</v>
      </c>
      <c r="I559" t="s">
        <v>311</v>
      </c>
      <c r="K559">
        <v>534</v>
      </c>
      <c r="L559">
        <v>334</v>
      </c>
      <c r="M559" s="7">
        <v>39300</v>
      </c>
      <c r="N559" t="s">
        <v>311</v>
      </c>
      <c r="P559">
        <v>524</v>
      </c>
      <c r="Q559">
        <v>1538</v>
      </c>
      <c r="R559" s="7">
        <v>184750</v>
      </c>
      <c r="S559" t="s">
        <v>311</v>
      </c>
    </row>
    <row r="560" spans="6:19" x14ac:dyDescent="0.2">
      <c r="F560">
        <v>534</v>
      </c>
      <c r="G560">
        <v>334</v>
      </c>
      <c r="H560" s="7">
        <v>39300</v>
      </c>
      <c r="I560" t="s">
        <v>311</v>
      </c>
      <c r="K560">
        <v>535</v>
      </c>
      <c r="L560">
        <v>707</v>
      </c>
      <c r="M560" s="7">
        <v>178000</v>
      </c>
      <c r="N560" t="s">
        <v>311</v>
      </c>
      <c r="P560">
        <v>525</v>
      </c>
      <c r="Q560">
        <v>1015</v>
      </c>
      <c r="R560" s="7">
        <v>315750</v>
      </c>
      <c r="S560" t="s">
        <v>311</v>
      </c>
    </row>
    <row r="561" spans="6:19" x14ac:dyDescent="0.2">
      <c r="F561">
        <v>535</v>
      </c>
      <c r="G561">
        <v>1414</v>
      </c>
      <c r="H561" s="7">
        <v>178000</v>
      </c>
      <c r="I561" t="s">
        <v>311</v>
      </c>
      <c r="K561">
        <v>536</v>
      </c>
      <c r="L561">
        <v>820</v>
      </c>
      <c r="M561" s="7">
        <v>107500</v>
      </c>
      <c r="N561" t="s">
        <v>311</v>
      </c>
      <c r="P561">
        <v>526</v>
      </c>
      <c r="Q561">
        <v>0</v>
      </c>
      <c r="R561" s="7">
        <v>176000</v>
      </c>
      <c r="S561" t="s">
        <v>311</v>
      </c>
    </row>
    <row r="562" spans="6:19" x14ac:dyDescent="0.2">
      <c r="F562">
        <v>536</v>
      </c>
      <c r="G562">
        <v>1347</v>
      </c>
      <c r="H562" s="7">
        <v>107500</v>
      </c>
      <c r="I562" t="s">
        <v>311</v>
      </c>
      <c r="K562">
        <v>537</v>
      </c>
      <c r="L562">
        <v>880</v>
      </c>
      <c r="M562" s="7">
        <v>188000</v>
      </c>
      <c r="N562" t="s">
        <v>311</v>
      </c>
      <c r="P562">
        <v>527</v>
      </c>
      <c r="Q562">
        <v>0</v>
      </c>
      <c r="R562" s="7">
        <v>132000</v>
      </c>
      <c r="S562" t="s">
        <v>311</v>
      </c>
    </row>
    <row r="563" spans="6:19" x14ac:dyDescent="0.2">
      <c r="F563">
        <v>537</v>
      </c>
      <c r="G563">
        <v>1724</v>
      </c>
      <c r="H563" s="7">
        <v>188000</v>
      </c>
      <c r="I563" t="s">
        <v>311</v>
      </c>
      <c r="K563">
        <v>538</v>
      </c>
      <c r="L563">
        <v>864</v>
      </c>
      <c r="M563" s="7">
        <v>111250</v>
      </c>
      <c r="N563" t="s">
        <v>311</v>
      </c>
      <c r="P563">
        <v>528</v>
      </c>
      <c r="Q563">
        <v>1237</v>
      </c>
      <c r="R563" s="7">
        <v>446261</v>
      </c>
      <c r="S563" t="s">
        <v>311</v>
      </c>
    </row>
    <row r="564" spans="6:19" x14ac:dyDescent="0.2">
      <c r="F564">
        <v>538</v>
      </c>
      <c r="G564">
        <v>864</v>
      </c>
      <c r="H564" s="7">
        <v>111250</v>
      </c>
      <c r="I564" t="s">
        <v>311</v>
      </c>
      <c r="K564">
        <v>539</v>
      </c>
      <c r="L564">
        <v>1159</v>
      </c>
      <c r="M564" s="7">
        <v>158000</v>
      </c>
      <c r="N564" t="s">
        <v>311</v>
      </c>
      <c r="P564">
        <v>529</v>
      </c>
      <c r="Q564">
        <v>0</v>
      </c>
      <c r="R564" s="7">
        <v>86000</v>
      </c>
      <c r="S564" t="s">
        <v>311</v>
      </c>
    </row>
    <row r="565" spans="6:19" x14ac:dyDescent="0.2">
      <c r="F565">
        <v>539</v>
      </c>
      <c r="G565">
        <v>1159</v>
      </c>
      <c r="H565" s="7">
        <v>158000</v>
      </c>
      <c r="I565" t="s">
        <v>311</v>
      </c>
      <c r="K565">
        <v>540</v>
      </c>
      <c r="L565">
        <v>1601</v>
      </c>
      <c r="M565" s="7">
        <v>272000</v>
      </c>
      <c r="N565" t="s">
        <v>311</v>
      </c>
      <c r="P565">
        <v>530</v>
      </c>
      <c r="Q565">
        <v>0</v>
      </c>
      <c r="R565" s="7">
        <v>200624</v>
      </c>
      <c r="S565" t="s">
        <v>311</v>
      </c>
    </row>
    <row r="566" spans="6:19" x14ac:dyDescent="0.2">
      <c r="F566">
        <v>540</v>
      </c>
      <c r="G566">
        <v>1601</v>
      </c>
      <c r="H566" s="7">
        <v>272000</v>
      </c>
      <c r="I566" t="s">
        <v>311</v>
      </c>
      <c r="K566">
        <v>541</v>
      </c>
      <c r="L566">
        <v>1838</v>
      </c>
      <c r="M566" s="7">
        <v>315000</v>
      </c>
      <c r="N566" t="s">
        <v>311</v>
      </c>
      <c r="P566">
        <v>531</v>
      </c>
      <c r="Q566">
        <v>0</v>
      </c>
      <c r="R566" s="7">
        <v>175000</v>
      </c>
      <c r="S566" t="s">
        <v>311</v>
      </c>
    </row>
    <row r="567" spans="6:19" x14ac:dyDescent="0.2">
      <c r="F567">
        <v>541</v>
      </c>
      <c r="G567">
        <v>1838</v>
      </c>
      <c r="H567" s="7">
        <v>315000</v>
      </c>
      <c r="I567" t="s">
        <v>311</v>
      </c>
      <c r="K567">
        <v>542</v>
      </c>
      <c r="L567">
        <v>997</v>
      </c>
      <c r="M567" s="7">
        <v>248000</v>
      </c>
      <c r="N567" t="s">
        <v>311</v>
      </c>
      <c r="P567">
        <v>532</v>
      </c>
      <c r="Q567">
        <v>611</v>
      </c>
      <c r="R567" s="7">
        <v>128000</v>
      </c>
      <c r="S567" t="s">
        <v>311</v>
      </c>
    </row>
    <row r="568" spans="6:19" x14ac:dyDescent="0.2">
      <c r="F568">
        <v>542</v>
      </c>
      <c r="G568">
        <v>2285</v>
      </c>
      <c r="H568" s="7">
        <v>248000</v>
      </c>
      <c r="I568" t="s">
        <v>311</v>
      </c>
      <c r="K568">
        <v>543</v>
      </c>
      <c r="L568">
        <v>1680</v>
      </c>
      <c r="M568" s="7">
        <v>213250</v>
      </c>
      <c r="N568" t="s">
        <v>311</v>
      </c>
      <c r="P568">
        <v>533</v>
      </c>
      <c r="Q568">
        <v>0</v>
      </c>
      <c r="R568" s="7">
        <v>107500</v>
      </c>
      <c r="S568" t="s">
        <v>311</v>
      </c>
    </row>
    <row r="569" spans="6:19" x14ac:dyDescent="0.2">
      <c r="F569">
        <v>543</v>
      </c>
      <c r="G569">
        <v>1680</v>
      </c>
      <c r="H569" s="7">
        <v>213250</v>
      </c>
      <c r="I569" t="s">
        <v>311</v>
      </c>
      <c r="K569">
        <v>544</v>
      </c>
      <c r="L569">
        <v>767</v>
      </c>
      <c r="M569" s="7">
        <v>133000</v>
      </c>
      <c r="N569" t="s">
        <v>311</v>
      </c>
      <c r="P569">
        <v>534</v>
      </c>
      <c r="Q569">
        <v>0</v>
      </c>
      <c r="R569" s="7">
        <v>39300</v>
      </c>
      <c r="S569" t="s">
        <v>311</v>
      </c>
    </row>
    <row r="570" spans="6:19" x14ac:dyDescent="0.2">
      <c r="F570">
        <v>544</v>
      </c>
      <c r="G570">
        <v>767</v>
      </c>
      <c r="H570" s="7">
        <v>133000</v>
      </c>
      <c r="I570" t="s">
        <v>311</v>
      </c>
      <c r="K570">
        <v>545</v>
      </c>
      <c r="L570">
        <v>664</v>
      </c>
      <c r="M570" s="7">
        <v>179665</v>
      </c>
      <c r="N570" t="s">
        <v>311</v>
      </c>
      <c r="P570">
        <v>535</v>
      </c>
      <c r="Q570">
        <v>707</v>
      </c>
      <c r="R570" s="7">
        <v>178000</v>
      </c>
      <c r="S570" t="s">
        <v>311</v>
      </c>
    </row>
    <row r="571" spans="6:19" x14ac:dyDescent="0.2">
      <c r="F571">
        <v>545</v>
      </c>
      <c r="G571">
        <v>1496</v>
      </c>
      <c r="H571" s="7">
        <v>179665</v>
      </c>
      <c r="I571" t="s">
        <v>311</v>
      </c>
      <c r="K571">
        <v>546</v>
      </c>
      <c r="L571">
        <v>1377</v>
      </c>
      <c r="M571" s="7">
        <v>229000</v>
      </c>
      <c r="N571" t="s">
        <v>311</v>
      </c>
      <c r="P571">
        <v>536</v>
      </c>
      <c r="Q571">
        <v>527</v>
      </c>
      <c r="R571" s="7">
        <v>107500</v>
      </c>
      <c r="S571" t="s">
        <v>311</v>
      </c>
    </row>
    <row r="572" spans="6:19" x14ac:dyDescent="0.2">
      <c r="F572">
        <v>546</v>
      </c>
      <c r="G572">
        <v>2183</v>
      </c>
      <c r="H572" s="7">
        <v>229000</v>
      </c>
      <c r="I572" t="s">
        <v>311</v>
      </c>
      <c r="K572">
        <v>547</v>
      </c>
      <c r="L572">
        <v>915</v>
      </c>
      <c r="M572" s="7">
        <v>210000</v>
      </c>
      <c r="N572" t="s">
        <v>311</v>
      </c>
      <c r="P572">
        <v>537</v>
      </c>
      <c r="Q572">
        <v>844</v>
      </c>
      <c r="R572" s="7">
        <v>188000</v>
      </c>
      <c r="S572" t="s">
        <v>311</v>
      </c>
    </row>
    <row r="573" spans="6:19" x14ac:dyDescent="0.2">
      <c r="F573">
        <v>547</v>
      </c>
      <c r="G573">
        <v>1635</v>
      </c>
      <c r="H573" s="7">
        <v>210000</v>
      </c>
      <c r="I573" t="s">
        <v>311</v>
      </c>
      <c r="K573">
        <v>548</v>
      </c>
      <c r="L573">
        <v>768</v>
      </c>
      <c r="M573" s="7">
        <v>129500</v>
      </c>
      <c r="N573" t="s">
        <v>311</v>
      </c>
      <c r="P573">
        <v>538</v>
      </c>
      <c r="Q573">
        <v>0</v>
      </c>
      <c r="R573" s="7">
        <v>111250</v>
      </c>
      <c r="S573" t="s">
        <v>311</v>
      </c>
    </row>
    <row r="574" spans="6:19" x14ac:dyDescent="0.2">
      <c r="F574">
        <v>548</v>
      </c>
      <c r="G574">
        <v>768</v>
      </c>
      <c r="H574" s="7">
        <v>129500</v>
      </c>
      <c r="I574" t="s">
        <v>311</v>
      </c>
      <c r="K574">
        <v>549</v>
      </c>
      <c r="L574">
        <v>825</v>
      </c>
      <c r="M574" s="7">
        <v>125000</v>
      </c>
      <c r="N574" t="s">
        <v>311</v>
      </c>
      <c r="P574">
        <v>539</v>
      </c>
      <c r="Q574">
        <v>0</v>
      </c>
      <c r="R574" s="7">
        <v>158000</v>
      </c>
      <c r="S574" t="s">
        <v>311</v>
      </c>
    </row>
    <row r="575" spans="6:19" x14ac:dyDescent="0.2">
      <c r="F575">
        <v>549</v>
      </c>
      <c r="G575">
        <v>825</v>
      </c>
      <c r="H575" s="7">
        <v>125000</v>
      </c>
      <c r="I575" t="s">
        <v>311</v>
      </c>
      <c r="K575">
        <v>550</v>
      </c>
      <c r="L575">
        <v>912</v>
      </c>
      <c r="M575" s="7">
        <v>263000</v>
      </c>
      <c r="N575" t="s">
        <v>311</v>
      </c>
      <c r="P575">
        <v>540</v>
      </c>
      <c r="Q575">
        <v>0</v>
      </c>
      <c r="R575" s="7">
        <v>272000</v>
      </c>
      <c r="S575" t="s">
        <v>311</v>
      </c>
    </row>
    <row r="576" spans="6:19" x14ac:dyDescent="0.2">
      <c r="F576">
        <v>550</v>
      </c>
      <c r="G576">
        <v>2094</v>
      </c>
      <c r="H576" s="7">
        <v>263000</v>
      </c>
      <c r="I576" t="s">
        <v>311</v>
      </c>
      <c r="K576">
        <v>551</v>
      </c>
      <c r="L576">
        <v>1069</v>
      </c>
      <c r="M576" s="7">
        <v>140000</v>
      </c>
      <c r="N576" t="s">
        <v>311</v>
      </c>
      <c r="P576">
        <v>541</v>
      </c>
      <c r="Q576">
        <v>0</v>
      </c>
      <c r="R576" s="7">
        <v>315000</v>
      </c>
      <c r="S576" t="s">
        <v>311</v>
      </c>
    </row>
    <row r="577" spans="6:19" x14ac:dyDescent="0.2">
      <c r="F577">
        <v>551</v>
      </c>
      <c r="G577">
        <v>1069</v>
      </c>
      <c r="H577" s="7">
        <v>140000</v>
      </c>
      <c r="I577" t="s">
        <v>311</v>
      </c>
      <c r="K577">
        <v>552</v>
      </c>
      <c r="L577">
        <v>928</v>
      </c>
      <c r="M577" s="7">
        <v>112500</v>
      </c>
      <c r="N577" t="s">
        <v>311</v>
      </c>
      <c r="P577">
        <v>542</v>
      </c>
      <c r="Q577">
        <v>1288</v>
      </c>
      <c r="R577" s="7">
        <v>248000</v>
      </c>
      <c r="S577" t="s">
        <v>311</v>
      </c>
    </row>
    <row r="578" spans="6:19" x14ac:dyDescent="0.2">
      <c r="F578">
        <v>552</v>
      </c>
      <c r="G578">
        <v>928</v>
      </c>
      <c r="H578" s="7">
        <v>112500</v>
      </c>
      <c r="I578" t="s">
        <v>311</v>
      </c>
      <c r="K578">
        <v>553</v>
      </c>
      <c r="L578">
        <v>1717</v>
      </c>
      <c r="M578" s="7">
        <v>255500</v>
      </c>
      <c r="N578" t="s">
        <v>311</v>
      </c>
      <c r="P578">
        <v>543</v>
      </c>
      <c r="Q578">
        <v>0</v>
      </c>
      <c r="R578" s="7">
        <v>213250</v>
      </c>
      <c r="S578" t="s">
        <v>311</v>
      </c>
    </row>
    <row r="579" spans="6:19" x14ac:dyDescent="0.2">
      <c r="F579">
        <v>553</v>
      </c>
      <c r="G579">
        <v>1717</v>
      </c>
      <c r="H579" s="7">
        <v>255500</v>
      </c>
      <c r="I579" t="s">
        <v>311</v>
      </c>
      <c r="K579">
        <v>554</v>
      </c>
      <c r="L579">
        <v>1126</v>
      </c>
      <c r="M579" s="7">
        <v>108000</v>
      </c>
      <c r="N579" t="s">
        <v>311</v>
      </c>
      <c r="P579">
        <v>544</v>
      </c>
      <c r="Q579">
        <v>0</v>
      </c>
      <c r="R579" s="7">
        <v>133000</v>
      </c>
      <c r="S579" t="s">
        <v>311</v>
      </c>
    </row>
    <row r="580" spans="6:19" x14ac:dyDescent="0.2">
      <c r="F580">
        <v>554</v>
      </c>
      <c r="G580">
        <v>1126</v>
      </c>
      <c r="H580" s="7">
        <v>108000</v>
      </c>
      <c r="I580" t="s">
        <v>311</v>
      </c>
      <c r="K580">
        <v>555</v>
      </c>
      <c r="L580">
        <v>1006</v>
      </c>
      <c r="M580" s="7">
        <v>284000</v>
      </c>
      <c r="N580" t="s">
        <v>311</v>
      </c>
      <c r="P580">
        <v>545</v>
      </c>
      <c r="Q580">
        <v>832</v>
      </c>
      <c r="R580" s="7">
        <v>179665</v>
      </c>
      <c r="S580" t="s">
        <v>311</v>
      </c>
    </row>
    <row r="581" spans="6:19" x14ac:dyDescent="0.2">
      <c r="F581">
        <v>555</v>
      </c>
      <c r="G581">
        <v>2046</v>
      </c>
      <c r="H581" s="7">
        <v>284000</v>
      </c>
      <c r="I581" t="s">
        <v>311</v>
      </c>
      <c r="K581">
        <v>556</v>
      </c>
      <c r="L581">
        <v>1048</v>
      </c>
      <c r="M581" s="7">
        <v>113000</v>
      </c>
      <c r="N581" t="s">
        <v>311</v>
      </c>
      <c r="P581">
        <v>546</v>
      </c>
      <c r="Q581">
        <v>806</v>
      </c>
      <c r="R581" s="7">
        <v>229000</v>
      </c>
      <c r="S581" t="s">
        <v>311</v>
      </c>
    </row>
    <row r="582" spans="6:19" x14ac:dyDescent="0.2">
      <c r="F582">
        <v>556</v>
      </c>
      <c r="G582">
        <v>1048</v>
      </c>
      <c r="H582" s="7">
        <v>113000</v>
      </c>
      <c r="I582" t="s">
        <v>311</v>
      </c>
      <c r="K582">
        <v>557</v>
      </c>
      <c r="L582">
        <v>1092</v>
      </c>
      <c r="M582" s="7">
        <v>141000</v>
      </c>
      <c r="N582" t="s">
        <v>311</v>
      </c>
      <c r="P582">
        <v>547</v>
      </c>
      <c r="Q582">
        <v>720</v>
      </c>
      <c r="R582" s="7">
        <v>210000</v>
      </c>
      <c r="S582" t="s">
        <v>311</v>
      </c>
    </row>
    <row r="583" spans="6:19" x14ac:dyDescent="0.2">
      <c r="F583">
        <v>557</v>
      </c>
      <c r="G583">
        <v>1092</v>
      </c>
      <c r="H583" s="7">
        <v>141000</v>
      </c>
      <c r="I583" t="s">
        <v>311</v>
      </c>
      <c r="K583">
        <v>558</v>
      </c>
      <c r="L583">
        <v>897</v>
      </c>
      <c r="M583" s="7">
        <v>108000</v>
      </c>
      <c r="N583" t="s">
        <v>311</v>
      </c>
      <c r="P583">
        <v>548</v>
      </c>
      <c r="Q583">
        <v>0</v>
      </c>
      <c r="R583" s="7">
        <v>129500</v>
      </c>
      <c r="S583" t="s">
        <v>311</v>
      </c>
    </row>
    <row r="584" spans="6:19" x14ac:dyDescent="0.2">
      <c r="F584">
        <v>558</v>
      </c>
      <c r="G584">
        <v>1336</v>
      </c>
      <c r="H584" s="7">
        <v>108000</v>
      </c>
      <c r="I584" t="s">
        <v>311</v>
      </c>
      <c r="K584">
        <v>559</v>
      </c>
      <c r="L584">
        <v>729</v>
      </c>
      <c r="M584" s="7">
        <v>175000</v>
      </c>
      <c r="N584" t="s">
        <v>311</v>
      </c>
      <c r="P584">
        <v>549</v>
      </c>
      <c r="Q584">
        <v>0</v>
      </c>
      <c r="R584" s="7">
        <v>125000</v>
      </c>
      <c r="S584" t="s">
        <v>311</v>
      </c>
    </row>
    <row r="585" spans="6:19" x14ac:dyDescent="0.2">
      <c r="F585">
        <v>559</v>
      </c>
      <c r="G585">
        <v>1446</v>
      </c>
      <c r="H585" s="7">
        <v>175000</v>
      </c>
      <c r="I585" t="s">
        <v>311</v>
      </c>
      <c r="K585">
        <v>560</v>
      </c>
      <c r="L585">
        <v>1557</v>
      </c>
      <c r="M585" s="7">
        <v>234000</v>
      </c>
      <c r="N585" t="s">
        <v>311</v>
      </c>
      <c r="P585">
        <v>550</v>
      </c>
      <c r="Q585">
        <v>1182</v>
      </c>
      <c r="R585" s="7">
        <v>263000</v>
      </c>
      <c r="S585" t="s">
        <v>311</v>
      </c>
    </row>
    <row r="586" spans="6:19" x14ac:dyDescent="0.2">
      <c r="F586">
        <v>560</v>
      </c>
      <c r="G586">
        <v>1557</v>
      </c>
      <c r="H586" s="7">
        <v>234000</v>
      </c>
      <c r="I586" t="s">
        <v>311</v>
      </c>
      <c r="K586">
        <v>561</v>
      </c>
      <c r="L586">
        <v>1392</v>
      </c>
      <c r="M586" s="7">
        <v>121500</v>
      </c>
      <c r="N586" t="s">
        <v>311</v>
      </c>
      <c r="P586">
        <v>551</v>
      </c>
      <c r="Q586">
        <v>0</v>
      </c>
      <c r="R586" s="7">
        <v>140000</v>
      </c>
      <c r="S586" t="s">
        <v>311</v>
      </c>
    </row>
    <row r="587" spans="6:19" x14ac:dyDescent="0.2">
      <c r="F587">
        <v>561</v>
      </c>
      <c r="G587">
        <v>1392</v>
      </c>
      <c r="H587" s="7">
        <v>121500</v>
      </c>
      <c r="I587" t="s">
        <v>311</v>
      </c>
      <c r="K587">
        <v>562</v>
      </c>
      <c r="L587">
        <v>1389</v>
      </c>
      <c r="M587" s="7">
        <v>170000</v>
      </c>
      <c r="N587" t="s">
        <v>311</v>
      </c>
      <c r="P587">
        <v>552</v>
      </c>
      <c r="Q587">
        <v>0</v>
      </c>
      <c r="R587" s="7">
        <v>112500</v>
      </c>
      <c r="S587" t="s">
        <v>311</v>
      </c>
    </row>
    <row r="588" spans="6:19" x14ac:dyDescent="0.2">
      <c r="F588">
        <v>562</v>
      </c>
      <c r="G588">
        <v>1389</v>
      </c>
      <c r="H588" s="7">
        <v>170000</v>
      </c>
      <c r="I588" t="s">
        <v>311</v>
      </c>
      <c r="K588">
        <v>563</v>
      </c>
      <c r="L588">
        <v>996</v>
      </c>
      <c r="M588" s="7">
        <v>108000</v>
      </c>
      <c r="N588" t="s">
        <v>311</v>
      </c>
      <c r="P588">
        <v>553</v>
      </c>
      <c r="Q588">
        <v>0</v>
      </c>
      <c r="R588" s="7">
        <v>255500</v>
      </c>
      <c r="S588" t="s">
        <v>311</v>
      </c>
    </row>
    <row r="589" spans="6:19" x14ac:dyDescent="0.2">
      <c r="F589">
        <v>563</v>
      </c>
      <c r="G589">
        <v>996</v>
      </c>
      <c r="H589" s="7">
        <v>108000</v>
      </c>
      <c r="I589" t="s">
        <v>311</v>
      </c>
      <c r="K589">
        <v>564</v>
      </c>
      <c r="L589">
        <v>1163</v>
      </c>
      <c r="M589" s="7">
        <v>185000</v>
      </c>
      <c r="N589" t="s">
        <v>311</v>
      </c>
      <c r="P589">
        <v>554</v>
      </c>
      <c r="Q589">
        <v>0</v>
      </c>
      <c r="R589" s="7">
        <v>108000</v>
      </c>
      <c r="S589" t="s">
        <v>311</v>
      </c>
    </row>
    <row r="590" spans="6:19" x14ac:dyDescent="0.2">
      <c r="F590">
        <v>564</v>
      </c>
      <c r="G590">
        <v>1674</v>
      </c>
      <c r="H590" s="7">
        <v>185000</v>
      </c>
      <c r="I590" t="s">
        <v>311</v>
      </c>
      <c r="K590">
        <v>565</v>
      </c>
      <c r="L590">
        <v>1166</v>
      </c>
      <c r="M590" s="7">
        <v>268000</v>
      </c>
      <c r="N590" t="s">
        <v>311</v>
      </c>
      <c r="P590">
        <v>555</v>
      </c>
      <c r="Q590">
        <v>1040</v>
      </c>
      <c r="R590" s="7">
        <v>284000</v>
      </c>
      <c r="S590" t="s">
        <v>311</v>
      </c>
    </row>
    <row r="591" spans="6:19" x14ac:dyDescent="0.2">
      <c r="F591">
        <v>565</v>
      </c>
      <c r="G591">
        <v>2295</v>
      </c>
      <c r="H591" s="7">
        <v>268000</v>
      </c>
      <c r="I591" t="s">
        <v>311</v>
      </c>
      <c r="K591">
        <v>566</v>
      </c>
      <c r="L591">
        <v>841</v>
      </c>
      <c r="M591" s="7">
        <v>128000</v>
      </c>
      <c r="N591" t="s">
        <v>311</v>
      </c>
      <c r="P591">
        <v>556</v>
      </c>
      <c r="Q591">
        <v>0</v>
      </c>
      <c r="R591" s="7">
        <v>113000</v>
      </c>
      <c r="S591" t="s">
        <v>311</v>
      </c>
    </row>
    <row r="592" spans="6:19" x14ac:dyDescent="0.2">
      <c r="F592">
        <v>566</v>
      </c>
      <c r="G592">
        <v>1647</v>
      </c>
      <c r="H592" s="7">
        <v>128000</v>
      </c>
      <c r="I592" t="s">
        <v>311</v>
      </c>
      <c r="K592">
        <v>567</v>
      </c>
      <c r="L592">
        <v>1134</v>
      </c>
      <c r="M592" s="7">
        <v>325000</v>
      </c>
      <c r="N592" t="s">
        <v>311</v>
      </c>
      <c r="P592">
        <v>557</v>
      </c>
      <c r="Q592">
        <v>0</v>
      </c>
      <c r="R592" s="7">
        <v>141000</v>
      </c>
      <c r="S592" t="s">
        <v>311</v>
      </c>
    </row>
    <row r="593" spans="6:19" x14ac:dyDescent="0.2">
      <c r="F593">
        <v>567</v>
      </c>
      <c r="G593">
        <v>2504</v>
      </c>
      <c r="H593" s="7">
        <v>325000</v>
      </c>
      <c r="I593" t="s">
        <v>311</v>
      </c>
      <c r="K593">
        <v>568</v>
      </c>
      <c r="L593">
        <v>1535</v>
      </c>
      <c r="M593" s="7">
        <v>214000</v>
      </c>
      <c r="N593" t="s">
        <v>311</v>
      </c>
      <c r="P593">
        <v>558</v>
      </c>
      <c r="Q593">
        <v>439</v>
      </c>
      <c r="R593" s="7">
        <v>108000</v>
      </c>
      <c r="S593" t="s">
        <v>311</v>
      </c>
    </row>
    <row r="594" spans="6:19" x14ac:dyDescent="0.2">
      <c r="F594">
        <v>568</v>
      </c>
      <c r="G594">
        <v>1535</v>
      </c>
      <c r="H594" s="7">
        <v>214000</v>
      </c>
      <c r="I594" t="s">
        <v>311</v>
      </c>
      <c r="K594">
        <v>569</v>
      </c>
      <c r="L594">
        <v>1496</v>
      </c>
      <c r="M594" s="7">
        <v>316600</v>
      </c>
      <c r="N594" t="s">
        <v>311</v>
      </c>
      <c r="P594">
        <v>559</v>
      </c>
      <c r="Q594">
        <v>717</v>
      </c>
      <c r="R594" s="7">
        <v>175000</v>
      </c>
      <c r="S594" t="s">
        <v>311</v>
      </c>
    </row>
    <row r="595" spans="6:19" x14ac:dyDescent="0.2">
      <c r="F595">
        <v>569</v>
      </c>
      <c r="G595">
        <v>2132</v>
      </c>
      <c r="H595" s="7">
        <v>316600</v>
      </c>
      <c r="I595" t="s">
        <v>311</v>
      </c>
      <c r="K595">
        <v>570</v>
      </c>
      <c r="L595">
        <v>943</v>
      </c>
      <c r="M595" s="7">
        <v>135960</v>
      </c>
      <c r="N595" t="s">
        <v>311</v>
      </c>
      <c r="P595">
        <v>560</v>
      </c>
      <c r="Q595">
        <v>0</v>
      </c>
      <c r="R595" s="7">
        <v>234000</v>
      </c>
      <c r="S595" t="s">
        <v>311</v>
      </c>
    </row>
    <row r="596" spans="6:19" x14ac:dyDescent="0.2">
      <c r="F596">
        <v>570</v>
      </c>
      <c r="G596">
        <v>943</v>
      </c>
      <c r="H596" s="7">
        <v>135960</v>
      </c>
      <c r="I596" t="s">
        <v>311</v>
      </c>
      <c r="K596">
        <v>571</v>
      </c>
      <c r="L596">
        <v>1728</v>
      </c>
      <c r="M596" s="7">
        <v>142600</v>
      </c>
      <c r="N596" t="s">
        <v>311</v>
      </c>
      <c r="P596">
        <v>561</v>
      </c>
      <c r="Q596">
        <v>0</v>
      </c>
      <c r="R596" s="7">
        <v>121500</v>
      </c>
      <c r="S596" t="s">
        <v>311</v>
      </c>
    </row>
    <row r="597" spans="6:19" x14ac:dyDescent="0.2">
      <c r="F597">
        <v>571</v>
      </c>
      <c r="G597">
        <v>1728</v>
      </c>
      <c r="H597" s="7">
        <v>142600</v>
      </c>
      <c r="I597" t="s">
        <v>311</v>
      </c>
      <c r="K597">
        <v>572</v>
      </c>
      <c r="L597">
        <v>864</v>
      </c>
      <c r="M597" s="7">
        <v>120000</v>
      </c>
      <c r="N597" t="s">
        <v>311</v>
      </c>
      <c r="P597">
        <v>562</v>
      </c>
      <c r="Q597">
        <v>0</v>
      </c>
      <c r="R597" s="7">
        <v>170000</v>
      </c>
      <c r="S597" t="s">
        <v>311</v>
      </c>
    </row>
    <row r="598" spans="6:19" x14ac:dyDescent="0.2">
      <c r="F598">
        <v>572</v>
      </c>
      <c r="G598">
        <v>864</v>
      </c>
      <c r="H598" s="7">
        <v>120000</v>
      </c>
      <c r="I598" t="s">
        <v>311</v>
      </c>
      <c r="K598">
        <v>573</v>
      </c>
      <c r="L598">
        <v>846</v>
      </c>
      <c r="M598" s="7">
        <v>224500</v>
      </c>
      <c r="N598" t="s">
        <v>311</v>
      </c>
      <c r="P598">
        <v>563</v>
      </c>
      <c r="Q598">
        <v>0</v>
      </c>
      <c r="R598" s="7">
        <v>108000</v>
      </c>
      <c r="S598" t="s">
        <v>311</v>
      </c>
    </row>
    <row r="599" spans="6:19" x14ac:dyDescent="0.2">
      <c r="F599">
        <v>573</v>
      </c>
      <c r="G599">
        <v>1692</v>
      </c>
      <c r="H599" s="7">
        <v>224500</v>
      </c>
      <c r="I599" t="s">
        <v>311</v>
      </c>
      <c r="K599">
        <v>574</v>
      </c>
      <c r="L599">
        <v>774</v>
      </c>
      <c r="M599" s="7">
        <v>170000</v>
      </c>
      <c r="N599" t="s">
        <v>311</v>
      </c>
      <c r="P599">
        <v>564</v>
      </c>
      <c r="Q599">
        <v>511</v>
      </c>
      <c r="R599" s="7">
        <v>185000</v>
      </c>
      <c r="S599" t="s">
        <v>311</v>
      </c>
    </row>
    <row r="600" spans="6:19" x14ac:dyDescent="0.2">
      <c r="F600">
        <v>574</v>
      </c>
      <c r="G600">
        <v>1430</v>
      </c>
      <c r="H600" s="7">
        <v>170000</v>
      </c>
      <c r="I600" t="s">
        <v>311</v>
      </c>
      <c r="K600">
        <v>575</v>
      </c>
      <c r="L600">
        <v>576</v>
      </c>
      <c r="M600" s="7">
        <v>139000</v>
      </c>
      <c r="N600" t="s">
        <v>311</v>
      </c>
      <c r="P600">
        <v>565</v>
      </c>
      <c r="Q600">
        <v>1129</v>
      </c>
      <c r="R600" s="7">
        <v>268000</v>
      </c>
      <c r="S600" t="s">
        <v>311</v>
      </c>
    </row>
    <row r="601" spans="6:19" x14ac:dyDescent="0.2">
      <c r="F601">
        <v>575</v>
      </c>
      <c r="G601">
        <v>1109</v>
      </c>
      <c r="H601" s="7">
        <v>139000</v>
      </c>
      <c r="I601" t="s">
        <v>311</v>
      </c>
      <c r="K601">
        <v>576</v>
      </c>
      <c r="L601">
        <v>832</v>
      </c>
      <c r="M601" s="7">
        <v>118500</v>
      </c>
      <c r="N601" t="s">
        <v>311</v>
      </c>
      <c r="P601">
        <v>566</v>
      </c>
      <c r="Q601">
        <v>806</v>
      </c>
      <c r="R601" s="7">
        <v>128000</v>
      </c>
      <c r="S601" t="s">
        <v>311</v>
      </c>
    </row>
    <row r="602" spans="6:19" x14ac:dyDescent="0.2">
      <c r="F602">
        <v>576</v>
      </c>
      <c r="G602">
        <v>1216</v>
      </c>
      <c r="H602" s="7">
        <v>118500</v>
      </c>
      <c r="I602" t="s">
        <v>311</v>
      </c>
      <c r="K602">
        <v>577</v>
      </c>
      <c r="L602">
        <v>877</v>
      </c>
      <c r="M602" s="7">
        <v>145000</v>
      </c>
      <c r="N602" t="s">
        <v>311</v>
      </c>
      <c r="P602">
        <v>567</v>
      </c>
      <c r="Q602">
        <v>1370</v>
      </c>
      <c r="R602" s="7">
        <v>325000</v>
      </c>
      <c r="S602" t="s">
        <v>311</v>
      </c>
    </row>
    <row r="603" spans="6:19" x14ac:dyDescent="0.2">
      <c r="F603">
        <v>577</v>
      </c>
      <c r="G603">
        <v>1477</v>
      </c>
      <c r="H603" s="7">
        <v>145000</v>
      </c>
      <c r="I603" t="s">
        <v>311</v>
      </c>
      <c r="K603">
        <v>578</v>
      </c>
      <c r="L603">
        <v>1320</v>
      </c>
      <c r="M603" s="7">
        <v>164500</v>
      </c>
      <c r="N603" t="s">
        <v>311</v>
      </c>
      <c r="P603">
        <v>568</v>
      </c>
      <c r="Q603">
        <v>0</v>
      </c>
      <c r="R603" s="7">
        <v>214000</v>
      </c>
      <c r="S603" t="s">
        <v>311</v>
      </c>
    </row>
    <row r="604" spans="6:19" x14ac:dyDescent="0.2">
      <c r="F604">
        <v>578</v>
      </c>
      <c r="G604">
        <v>1320</v>
      </c>
      <c r="H604" s="7">
        <v>164500</v>
      </c>
      <c r="I604" t="s">
        <v>311</v>
      </c>
      <c r="K604">
        <v>579</v>
      </c>
      <c r="L604">
        <v>703</v>
      </c>
      <c r="M604" s="7">
        <v>146000</v>
      </c>
      <c r="N604" t="s">
        <v>311</v>
      </c>
      <c r="P604">
        <v>569</v>
      </c>
      <c r="Q604">
        <v>636</v>
      </c>
      <c r="R604" s="7">
        <v>316600</v>
      </c>
      <c r="S604" t="s">
        <v>311</v>
      </c>
    </row>
    <row r="605" spans="6:19" x14ac:dyDescent="0.2">
      <c r="F605">
        <v>579</v>
      </c>
      <c r="G605">
        <v>1392</v>
      </c>
      <c r="H605" s="7">
        <v>146000</v>
      </c>
      <c r="I605" t="s">
        <v>311</v>
      </c>
      <c r="K605">
        <v>580</v>
      </c>
      <c r="L605">
        <v>1050</v>
      </c>
      <c r="M605" s="7">
        <v>131500</v>
      </c>
      <c r="N605" t="s">
        <v>311</v>
      </c>
      <c r="P605">
        <v>570</v>
      </c>
      <c r="Q605">
        <v>0</v>
      </c>
      <c r="R605" s="7">
        <v>135960</v>
      </c>
      <c r="S605" t="s">
        <v>311</v>
      </c>
    </row>
    <row r="606" spans="6:19" x14ac:dyDescent="0.2">
      <c r="F606">
        <v>580</v>
      </c>
      <c r="G606">
        <v>1795</v>
      </c>
      <c r="H606" s="7">
        <v>131500</v>
      </c>
      <c r="I606" t="s">
        <v>311</v>
      </c>
      <c r="K606">
        <v>581</v>
      </c>
      <c r="L606">
        <v>1429</v>
      </c>
      <c r="M606" s="7">
        <v>181900</v>
      </c>
      <c r="N606" t="s">
        <v>311</v>
      </c>
      <c r="P606">
        <v>571</v>
      </c>
      <c r="Q606">
        <v>0</v>
      </c>
      <c r="R606" s="7">
        <v>142600</v>
      </c>
      <c r="S606" t="s">
        <v>311</v>
      </c>
    </row>
    <row r="607" spans="6:19" x14ac:dyDescent="0.2">
      <c r="F607">
        <v>581</v>
      </c>
      <c r="G607">
        <v>1429</v>
      </c>
      <c r="H607" s="7">
        <v>181900</v>
      </c>
      <c r="I607" t="s">
        <v>311</v>
      </c>
      <c r="K607">
        <v>582</v>
      </c>
      <c r="L607">
        <v>2042</v>
      </c>
      <c r="M607" s="7">
        <v>253293</v>
      </c>
      <c r="N607" t="s">
        <v>311</v>
      </c>
      <c r="P607">
        <v>572</v>
      </c>
      <c r="Q607">
        <v>0</v>
      </c>
      <c r="R607" s="7">
        <v>120000</v>
      </c>
      <c r="S607" t="s">
        <v>311</v>
      </c>
    </row>
    <row r="608" spans="6:19" x14ac:dyDescent="0.2">
      <c r="F608">
        <v>582</v>
      </c>
      <c r="G608">
        <v>2042</v>
      </c>
      <c r="H608" s="7">
        <v>253293</v>
      </c>
      <c r="I608" t="s">
        <v>311</v>
      </c>
      <c r="K608">
        <v>583</v>
      </c>
      <c r="L608">
        <v>816</v>
      </c>
      <c r="M608" s="7">
        <v>118500</v>
      </c>
      <c r="N608" t="s">
        <v>311</v>
      </c>
      <c r="P608">
        <v>573</v>
      </c>
      <c r="Q608">
        <v>846</v>
      </c>
      <c r="R608" s="7">
        <v>224500</v>
      </c>
      <c r="S608" t="s">
        <v>311</v>
      </c>
    </row>
    <row r="609" spans="6:19" x14ac:dyDescent="0.2">
      <c r="F609">
        <v>583</v>
      </c>
      <c r="G609">
        <v>816</v>
      </c>
      <c r="H609" s="7">
        <v>118500</v>
      </c>
      <c r="I609" t="s">
        <v>311</v>
      </c>
      <c r="K609">
        <v>584</v>
      </c>
      <c r="L609">
        <v>1521</v>
      </c>
      <c r="M609" s="7">
        <v>325000</v>
      </c>
      <c r="N609" t="s">
        <v>311</v>
      </c>
      <c r="P609">
        <v>574</v>
      </c>
      <c r="Q609">
        <v>656</v>
      </c>
      <c r="R609" s="7">
        <v>170000</v>
      </c>
      <c r="S609" t="s">
        <v>311</v>
      </c>
    </row>
    <row r="610" spans="6:19" x14ac:dyDescent="0.2">
      <c r="F610">
        <v>585</v>
      </c>
      <c r="G610">
        <v>1573</v>
      </c>
      <c r="H610" s="7">
        <v>133000</v>
      </c>
      <c r="I610" t="s">
        <v>311</v>
      </c>
      <c r="K610">
        <v>585</v>
      </c>
      <c r="L610">
        <v>989</v>
      </c>
      <c r="M610" s="7">
        <v>133000</v>
      </c>
      <c r="N610" t="s">
        <v>311</v>
      </c>
      <c r="P610">
        <v>575</v>
      </c>
      <c r="Q610">
        <v>533</v>
      </c>
      <c r="R610" s="7">
        <v>139000</v>
      </c>
      <c r="S610" t="s">
        <v>311</v>
      </c>
    </row>
    <row r="611" spans="6:19" x14ac:dyDescent="0.2">
      <c r="F611">
        <v>586</v>
      </c>
      <c r="G611">
        <v>2028</v>
      </c>
      <c r="H611" s="7">
        <v>369900</v>
      </c>
      <c r="I611" t="s">
        <v>311</v>
      </c>
      <c r="K611">
        <v>586</v>
      </c>
      <c r="L611">
        <v>2028</v>
      </c>
      <c r="M611" s="7">
        <v>369900</v>
      </c>
      <c r="N611" t="s">
        <v>311</v>
      </c>
      <c r="P611">
        <v>576</v>
      </c>
      <c r="Q611">
        <v>384</v>
      </c>
      <c r="R611" s="7">
        <v>118500</v>
      </c>
      <c r="S611" t="s">
        <v>311</v>
      </c>
    </row>
    <row r="612" spans="6:19" x14ac:dyDescent="0.2">
      <c r="F612">
        <v>587</v>
      </c>
      <c r="G612">
        <v>838</v>
      </c>
      <c r="H612" s="7">
        <v>130000</v>
      </c>
      <c r="I612" t="s">
        <v>311</v>
      </c>
      <c r="K612">
        <v>587</v>
      </c>
      <c r="L612">
        <v>838</v>
      </c>
      <c r="M612" s="7">
        <v>130000</v>
      </c>
      <c r="N612" t="s">
        <v>311</v>
      </c>
      <c r="P612">
        <v>577</v>
      </c>
      <c r="Q612">
        <v>600</v>
      </c>
      <c r="R612" s="7">
        <v>145000</v>
      </c>
      <c r="S612" t="s">
        <v>311</v>
      </c>
    </row>
    <row r="613" spans="6:19" x14ac:dyDescent="0.2">
      <c r="F613">
        <v>588</v>
      </c>
      <c r="G613">
        <v>860</v>
      </c>
      <c r="H613" s="7">
        <v>137000</v>
      </c>
      <c r="I613" t="s">
        <v>311</v>
      </c>
      <c r="K613">
        <v>588</v>
      </c>
      <c r="L613">
        <v>860</v>
      </c>
      <c r="M613" s="7">
        <v>137000</v>
      </c>
      <c r="N613" t="s">
        <v>311</v>
      </c>
      <c r="P613">
        <v>578</v>
      </c>
      <c r="Q613">
        <v>0</v>
      </c>
      <c r="R613" s="7">
        <v>164500</v>
      </c>
      <c r="S613" t="s">
        <v>311</v>
      </c>
    </row>
    <row r="614" spans="6:19" x14ac:dyDescent="0.2">
      <c r="F614">
        <v>589</v>
      </c>
      <c r="G614">
        <v>1473</v>
      </c>
      <c r="H614" s="7">
        <v>143000</v>
      </c>
      <c r="I614" t="s">
        <v>311</v>
      </c>
      <c r="K614">
        <v>589</v>
      </c>
      <c r="L614">
        <v>1473</v>
      </c>
      <c r="M614" s="7">
        <v>143000</v>
      </c>
      <c r="N614" t="s">
        <v>311</v>
      </c>
      <c r="P614">
        <v>579</v>
      </c>
      <c r="Q614">
        <v>689</v>
      </c>
      <c r="R614" s="7">
        <v>146000</v>
      </c>
      <c r="S614" t="s">
        <v>311</v>
      </c>
    </row>
    <row r="615" spans="6:19" x14ac:dyDescent="0.2">
      <c r="F615">
        <v>590</v>
      </c>
      <c r="G615">
        <v>935</v>
      </c>
      <c r="H615" s="7">
        <v>79500</v>
      </c>
      <c r="I615" t="s">
        <v>311</v>
      </c>
      <c r="K615">
        <v>590</v>
      </c>
      <c r="L615">
        <v>779</v>
      </c>
      <c r="M615" s="7">
        <v>79500</v>
      </c>
      <c r="N615" t="s">
        <v>311</v>
      </c>
      <c r="P615">
        <v>580</v>
      </c>
      <c r="Q615">
        <v>745</v>
      </c>
      <c r="R615" s="7">
        <v>131500</v>
      </c>
      <c r="S615" t="s">
        <v>311</v>
      </c>
    </row>
    <row r="616" spans="6:19" x14ac:dyDescent="0.2">
      <c r="F616">
        <v>591</v>
      </c>
      <c r="G616">
        <v>1582</v>
      </c>
      <c r="H616" s="7">
        <v>185900</v>
      </c>
      <c r="I616" t="s">
        <v>311</v>
      </c>
      <c r="K616">
        <v>591</v>
      </c>
      <c r="L616">
        <v>770</v>
      </c>
      <c r="M616" s="7">
        <v>185900</v>
      </c>
      <c r="N616" t="s">
        <v>311</v>
      </c>
      <c r="P616">
        <v>581</v>
      </c>
      <c r="Q616">
        <v>0</v>
      </c>
      <c r="R616" s="7">
        <v>181900</v>
      </c>
      <c r="S616" t="s">
        <v>311</v>
      </c>
    </row>
    <row r="617" spans="6:19" x14ac:dyDescent="0.2">
      <c r="F617">
        <v>592</v>
      </c>
      <c r="G617">
        <v>2296</v>
      </c>
      <c r="H617" s="7">
        <v>451950</v>
      </c>
      <c r="I617" t="s">
        <v>311</v>
      </c>
      <c r="K617">
        <v>592</v>
      </c>
      <c r="L617">
        <v>1728</v>
      </c>
      <c r="M617" s="7">
        <v>451950</v>
      </c>
      <c r="N617" t="s">
        <v>311</v>
      </c>
      <c r="P617">
        <v>582</v>
      </c>
      <c r="Q617">
        <v>0</v>
      </c>
      <c r="R617" s="7">
        <v>253293</v>
      </c>
      <c r="S617" t="s">
        <v>311</v>
      </c>
    </row>
    <row r="618" spans="6:19" x14ac:dyDescent="0.2">
      <c r="F618">
        <v>593</v>
      </c>
      <c r="G618">
        <v>816</v>
      </c>
      <c r="H618" s="7">
        <v>138000</v>
      </c>
      <c r="I618" t="s">
        <v>311</v>
      </c>
      <c r="K618">
        <v>593</v>
      </c>
      <c r="L618">
        <v>816</v>
      </c>
      <c r="M618" s="7">
        <v>138000</v>
      </c>
      <c r="N618" t="s">
        <v>311</v>
      </c>
      <c r="P618">
        <v>583</v>
      </c>
      <c r="Q618">
        <v>0</v>
      </c>
      <c r="R618" s="7">
        <v>118500</v>
      </c>
      <c r="S618" t="s">
        <v>311</v>
      </c>
    </row>
    <row r="619" spans="6:19" x14ac:dyDescent="0.2">
      <c r="F619">
        <v>594</v>
      </c>
      <c r="G619">
        <v>848</v>
      </c>
      <c r="H619" s="7">
        <v>140000</v>
      </c>
      <c r="I619" t="s">
        <v>311</v>
      </c>
      <c r="K619">
        <v>594</v>
      </c>
      <c r="L619">
        <v>848</v>
      </c>
      <c r="M619" s="7">
        <v>140000</v>
      </c>
      <c r="N619" t="s">
        <v>311</v>
      </c>
      <c r="P619">
        <v>584</v>
      </c>
      <c r="Q619">
        <v>1254</v>
      </c>
      <c r="R619" s="7">
        <v>325000</v>
      </c>
      <c r="S619" t="s">
        <v>311</v>
      </c>
    </row>
    <row r="620" spans="6:19" x14ac:dyDescent="0.2">
      <c r="F620">
        <v>595</v>
      </c>
      <c r="G620">
        <v>924</v>
      </c>
      <c r="H620" s="7">
        <v>110000</v>
      </c>
      <c r="I620" t="s">
        <v>311</v>
      </c>
      <c r="K620">
        <v>595</v>
      </c>
      <c r="L620">
        <v>924</v>
      </c>
      <c r="M620" s="7">
        <v>110000</v>
      </c>
      <c r="N620" t="s">
        <v>311</v>
      </c>
      <c r="P620">
        <v>585</v>
      </c>
      <c r="Q620">
        <v>584</v>
      </c>
      <c r="R620" s="7">
        <v>133000</v>
      </c>
      <c r="S620" t="s">
        <v>311</v>
      </c>
    </row>
    <row r="621" spans="6:19" x14ac:dyDescent="0.2">
      <c r="F621">
        <v>596</v>
      </c>
      <c r="G621">
        <v>1826</v>
      </c>
      <c r="H621" s="7">
        <v>319000</v>
      </c>
      <c r="I621" t="s">
        <v>311</v>
      </c>
      <c r="K621">
        <v>596</v>
      </c>
      <c r="L621">
        <v>1826</v>
      </c>
      <c r="M621" s="7">
        <v>319000</v>
      </c>
      <c r="N621" t="s">
        <v>311</v>
      </c>
      <c r="P621">
        <v>586</v>
      </c>
      <c r="Q621">
        <v>0</v>
      </c>
      <c r="R621" s="7">
        <v>369900</v>
      </c>
      <c r="S621" t="s">
        <v>311</v>
      </c>
    </row>
    <row r="622" spans="6:19" x14ac:dyDescent="0.2">
      <c r="F622">
        <v>597</v>
      </c>
      <c r="G622">
        <v>1368</v>
      </c>
      <c r="H622" s="7">
        <v>114504</v>
      </c>
      <c r="I622" t="s">
        <v>311</v>
      </c>
      <c r="K622">
        <v>597</v>
      </c>
      <c r="L622">
        <v>684</v>
      </c>
      <c r="M622" s="7">
        <v>114504</v>
      </c>
      <c r="N622" t="s">
        <v>311</v>
      </c>
      <c r="P622">
        <v>587</v>
      </c>
      <c r="Q622">
        <v>0</v>
      </c>
      <c r="R622" s="7">
        <v>130000</v>
      </c>
      <c r="S622" t="s">
        <v>311</v>
      </c>
    </row>
    <row r="623" spans="6:19" x14ac:dyDescent="0.2">
      <c r="F623">
        <v>598</v>
      </c>
      <c r="G623">
        <v>1402</v>
      </c>
      <c r="H623" s="7">
        <v>194201</v>
      </c>
      <c r="I623" t="s">
        <v>311</v>
      </c>
      <c r="K623">
        <v>598</v>
      </c>
      <c r="L623">
        <v>1402</v>
      </c>
      <c r="M623" s="7">
        <v>194201</v>
      </c>
      <c r="N623" t="s">
        <v>311</v>
      </c>
      <c r="P623">
        <v>588</v>
      </c>
      <c r="Q623">
        <v>0</v>
      </c>
      <c r="R623" s="7">
        <v>137000</v>
      </c>
      <c r="S623" t="s">
        <v>311</v>
      </c>
    </row>
    <row r="624" spans="6:19" x14ac:dyDescent="0.2">
      <c r="F624">
        <v>599</v>
      </c>
      <c r="G624">
        <v>1647</v>
      </c>
      <c r="H624" s="7">
        <v>217500</v>
      </c>
      <c r="I624" t="s">
        <v>311</v>
      </c>
      <c r="K624">
        <v>599</v>
      </c>
      <c r="L624">
        <v>1647</v>
      </c>
      <c r="M624" s="7">
        <v>217500</v>
      </c>
      <c r="N624" t="s">
        <v>311</v>
      </c>
      <c r="P624">
        <v>589</v>
      </c>
      <c r="Q624">
        <v>0</v>
      </c>
      <c r="R624" s="7">
        <v>143000</v>
      </c>
      <c r="S624" t="s">
        <v>311</v>
      </c>
    </row>
    <row r="625" spans="6:19" x14ac:dyDescent="0.2">
      <c r="F625">
        <v>600</v>
      </c>
      <c r="G625">
        <v>1556</v>
      </c>
      <c r="H625" s="7">
        <v>151000</v>
      </c>
      <c r="I625" t="s">
        <v>311</v>
      </c>
      <c r="K625">
        <v>600</v>
      </c>
      <c r="L625">
        <v>716</v>
      </c>
      <c r="M625" s="7">
        <v>151000</v>
      </c>
      <c r="N625" t="s">
        <v>311</v>
      </c>
      <c r="P625">
        <v>590</v>
      </c>
      <c r="Q625">
        <v>0</v>
      </c>
      <c r="R625" s="7">
        <v>79500</v>
      </c>
      <c r="S625" t="s">
        <v>311</v>
      </c>
    </row>
    <row r="626" spans="6:19" x14ac:dyDescent="0.2">
      <c r="F626">
        <v>601</v>
      </c>
      <c r="G626">
        <v>1904</v>
      </c>
      <c r="H626" s="7">
        <v>275000</v>
      </c>
      <c r="I626" t="s">
        <v>311</v>
      </c>
      <c r="K626">
        <v>601</v>
      </c>
      <c r="L626">
        <v>1058</v>
      </c>
      <c r="M626" s="7">
        <v>275000</v>
      </c>
      <c r="N626" t="s">
        <v>311</v>
      </c>
      <c r="P626">
        <v>591</v>
      </c>
      <c r="Q626">
        <v>812</v>
      </c>
      <c r="R626" s="7">
        <v>185900</v>
      </c>
      <c r="S626" t="s">
        <v>311</v>
      </c>
    </row>
    <row r="627" spans="6:19" x14ac:dyDescent="0.2">
      <c r="F627">
        <v>602</v>
      </c>
      <c r="G627">
        <v>1375</v>
      </c>
      <c r="H627" s="7">
        <v>141000</v>
      </c>
      <c r="I627" t="s">
        <v>311</v>
      </c>
      <c r="K627">
        <v>602</v>
      </c>
      <c r="L627">
        <v>780</v>
      </c>
      <c r="M627" s="7">
        <v>141000</v>
      </c>
      <c r="N627" t="s">
        <v>311</v>
      </c>
      <c r="P627">
        <v>592</v>
      </c>
      <c r="Q627">
        <v>568</v>
      </c>
      <c r="R627" s="7">
        <v>451950</v>
      </c>
      <c r="S627" t="s">
        <v>311</v>
      </c>
    </row>
    <row r="628" spans="6:19" x14ac:dyDescent="0.2">
      <c r="F628">
        <v>603</v>
      </c>
      <c r="G628">
        <v>1915</v>
      </c>
      <c r="H628" s="7">
        <v>220000</v>
      </c>
      <c r="I628" t="s">
        <v>311</v>
      </c>
      <c r="K628">
        <v>603</v>
      </c>
      <c r="L628">
        <v>927</v>
      </c>
      <c r="M628" s="7">
        <v>220000</v>
      </c>
      <c r="N628" t="s">
        <v>311</v>
      </c>
      <c r="P628">
        <v>593</v>
      </c>
      <c r="Q628">
        <v>0</v>
      </c>
      <c r="R628" s="7">
        <v>138000</v>
      </c>
      <c r="S628" t="s">
        <v>311</v>
      </c>
    </row>
    <row r="629" spans="6:19" x14ac:dyDescent="0.2">
      <c r="F629">
        <v>604</v>
      </c>
      <c r="G629">
        <v>1200</v>
      </c>
      <c r="H629" s="7">
        <v>151000</v>
      </c>
      <c r="I629" t="s">
        <v>311</v>
      </c>
      <c r="K629">
        <v>604</v>
      </c>
      <c r="L629">
        <v>600</v>
      </c>
      <c r="M629" s="7">
        <v>151000</v>
      </c>
      <c r="N629" t="s">
        <v>311</v>
      </c>
      <c r="P629">
        <v>594</v>
      </c>
      <c r="Q629">
        <v>0</v>
      </c>
      <c r="R629" s="7">
        <v>140000</v>
      </c>
      <c r="S629" t="s">
        <v>311</v>
      </c>
    </row>
    <row r="630" spans="6:19" x14ac:dyDescent="0.2">
      <c r="F630">
        <v>605</v>
      </c>
      <c r="G630">
        <v>1494</v>
      </c>
      <c r="H630" s="7">
        <v>221000</v>
      </c>
      <c r="I630" t="s">
        <v>311</v>
      </c>
      <c r="K630">
        <v>605</v>
      </c>
      <c r="L630">
        <v>1494</v>
      </c>
      <c r="M630" s="7">
        <v>221000</v>
      </c>
      <c r="N630" t="s">
        <v>311</v>
      </c>
      <c r="P630">
        <v>595</v>
      </c>
      <c r="Q630">
        <v>0</v>
      </c>
      <c r="R630" s="7">
        <v>110000</v>
      </c>
      <c r="S630" t="s">
        <v>311</v>
      </c>
    </row>
    <row r="631" spans="6:19" x14ac:dyDescent="0.2">
      <c r="F631">
        <v>606</v>
      </c>
      <c r="G631">
        <v>1986</v>
      </c>
      <c r="H631" s="7">
        <v>205000</v>
      </c>
      <c r="I631" t="s">
        <v>311</v>
      </c>
      <c r="K631">
        <v>606</v>
      </c>
      <c r="L631">
        <v>1186</v>
      </c>
      <c r="M631" s="7">
        <v>205000</v>
      </c>
      <c r="N631" t="s">
        <v>311</v>
      </c>
      <c r="P631">
        <v>596</v>
      </c>
      <c r="Q631">
        <v>0</v>
      </c>
      <c r="R631" s="7">
        <v>319000</v>
      </c>
      <c r="S631" t="s">
        <v>311</v>
      </c>
    </row>
    <row r="632" spans="6:19" x14ac:dyDescent="0.2">
      <c r="F632">
        <v>607</v>
      </c>
      <c r="G632">
        <v>1040</v>
      </c>
      <c r="H632" s="7">
        <v>152000</v>
      </c>
      <c r="I632" t="s">
        <v>311</v>
      </c>
      <c r="K632">
        <v>607</v>
      </c>
      <c r="L632">
        <v>1040</v>
      </c>
      <c r="M632" s="7">
        <v>152000</v>
      </c>
      <c r="N632" t="s">
        <v>311</v>
      </c>
      <c r="P632">
        <v>597</v>
      </c>
      <c r="Q632">
        <v>684</v>
      </c>
      <c r="R632" s="7">
        <v>114504</v>
      </c>
      <c r="S632" t="s">
        <v>311</v>
      </c>
    </row>
    <row r="633" spans="6:19" x14ac:dyDescent="0.2">
      <c r="F633">
        <v>608</v>
      </c>
      <c r="G633">
        <v>2008</v>
      </c>
      <c r="H633" s="7">
        <v>225000</v>
      </c>
      <c r="I633" t="s">
        <v>311</v>
      </c>
      <c r="K633">
        <v>608</v>
      </c>
      <c r="L633">
        <v>1112</v>
      </c>
      <c r="M633" s="7">
        <v>225000</v>
      </c>
      <c r="N633" t="s">
        <v>311</v>
      </c>
      <c r="P633">
        <v>598</v>
      </c>
      <c r="Q633">
        <v>0</v>
      </c>
      <c r="R633" s="7">
        <v>194201</v>
      </c>
      <c r="S633" t="s">
        <v>311</v>
      </c>
    </row>
    <row r="634" spans="6:19" x14ac:dyDescent="0.2">
      <c r="F634">
        <v>610</v>
      </c>
      <c r="G634">
        <v>1029</v>
      </c>
      <c r="H634" s="7">
        <v>118500</v>
      </c>
      <c r="I634" t="s">
        <v>311</v>
      </c>
      <c r="K634">
        <v>609</v>
      </c>
      <c r="L634">
        <v>1940</v>
      </c>
      <c r="M634" s="7">
        <v>359100</v>
      </c>
      <c r="N634" t="s">
        <v>311</v>
      </c>
      <c r="P634">
        <v>599</v>
      </c>
      <c r="Q634">
        <v>0</v>
      </c>
      <c r="R634" s="7">
        <v>217500</v>
      </c>
      <c r="S634" t="s">
        <v>311</v>
      </c>
    </row>
    <row r="635" spans="6:19" x14ac:dyDescent="0.2">
      <c r="F635">
        <v>611</v>
      </c>
      <c r="G635">
        <v>2153</v>
      </c>
      <c r="H635" s="7">
        <v>313000</v>
      </c>
      <c r="I635" t="s">
        <v>311</v>
      </c>
      <c r="K635">
        <v>610</v>
      </c>
      <c r="L635">
        <v>1029</v>
      </c>
      <c r="M635" s="7">
        <v>118500</v>
      </c>
      <c r="N635" t="s">
        <v>311</v>
      </c>
      <c r="P635">
        <v>600</v>
      </c>
      <c r="Q635">
        <v>840</v>
      </c>
      <c r="R635" s="7">
        <v>151000</v>
      </c>
      <c r="S635" t="s">
        <v>311</v>
      </c>
    </row>
    <row r="636" spans="6:19" x14ac:dyDescent="0.2">
      <c r="F636">
        <v>612</v>
      </c>
      <c r="G636">
        <v>1032</v>
      </c>
      <c r="H636" s="7">
        <v>148000</v>
      </c>
      <c r="I636" t="s">
        <v>311</v>
      </c>
      <c r="K636">
        <v>611</v>
      </c>
      <c r="L636">
        <v>1476</v>
      </c>
      <c r="M636" s="7">
        <v>313000</v>
      </c>
      <c r="N636" t="s">
        <v>311</v>
      </c>
      <c r="P636">
        <v>601</v>
      </c>
      <c r="Q636">
        <v>846</v>
      </c>
      <c r="R636" s="7">
        <v>275000</v>
      </c>
      <c r="S636" t="s">
        <v>311</v>
      </c>
    </row>
    <row r="637" spans="6:19" x14ac:dyDescent="0.2">
      <c r="F637">
        <v>613</v>
      </c>
      <c r="G637">
        <v>1872</v>
      </c>
      <c r="H637" s="7">
        <v>261500</v>
      </c>
      <c r="I637" t="s">
        <v>311</v>
      </c>
      <c r="K637">
        <v>612</v>
      </c>
      <c r="L637">
        <v>1032</v>
      </c>
      <c r="M637" s="7">
        <v>148000</v>
      </c>
      <c r="N637" t="s">
        <v>311</v>
      </c>
      <c r="P637">
        <v>602</v>
      </c>
      <c r="Q637">
        <v>595</v>
      </c>
      <c r="R637" s="7">
        <v>141000</v>
      </c>
      <c r="S637" t="s">
        <v>311</v>
      </c>
    </row>
    <row r="638" spans="6:19" x14ac:dyDescent="0.2">
      <c r="F638">
        <v>614</v>
      </c>
      <c r="G638">
        <v>1120</v>
      </c>
      <c r="H638" s="7">
        <v>147000</v>
      </c>
      <c r="I638" t="s">
        <v>311</v>
      </c>
      <c r="K638">
        <v>613</v>
      </c>
      <c r="L638">
        <v>1299</v>
      </c>
      <c r="M638" s="7">
        <v>261500</v>
      </c>
      <c r="N638" t="s">
        <v>311</v>
      </c>
      <c r="P638">
        <v>603</v>
      </c>
      <c r="Q638">
        <v>988</v>
      </c>
      <c r="R638" s="7">
        <v>220000</v>
      </c>
      <c r="S638" t="s">
        <v>311</v>
      </c>
    </row>
    <row r="639" spans="6:19" x14ac:dyDescent="0.2">
      <c r="F639">
        <v>615</v>
      </c>
      <c r="G639">
        <v>630</v>
      </c>
      <c r="H639" s="7">
        <v>75500</v>
      </c>
      <c r="I639" t="s">
        <v>311</v>
      </c>
      <c r="K639">
        <v>614</v>
      </c>
      <c r="L639">
        <v>1120</v>
      </c>
      <c r="M639" s="7">
        <v>147000</v>
      </c>
      <c r="N639" t="s">
        <v>311</v>
      </c>
      <c r="P639">
        <v>604</v>
      </c>
      <c r="Q639">
        <v>600</v>
      </c>
      <c r="R639" s="7">
        <v>151000</v>
      </c>
      <c r="S639" t="s">
        <v>311</v>
      </c>
    </row>
    <row r="640" spans="6:19" x14ac:dyDescent="0.2">
      <c r="F640">
        <v>616</v>
      </c>
      <c r="G640">
        <v>1054</v>
      </c>
      <c r="H640" s="7">
        <v>137500</v>
      </c>
      <c r="I640" t="s">
        <v>311</v>
      </c>
      <c r="K640">
        <v>615</v>
      </c>
      <c r="L640">
        <v>630</v>
      </c>
      <c r="M640" s="7">
        <v>75500</v>
      </c>
      <c r="N640" t="s">
        <v>311</v>
      </c>
      <c r="P640">
        <v>605</v>
      </c>
      <c r="Q640">
        <v>0</v>
      </c>
      <c r="R640" s="7">
        <v>221000</v>
      </c>
      <c r="S640" t="s">
        <v>311</v>
      </c>
    </row>
    <row r="641" spans="6:19" x14ac:dyDescent="0.2">
      <c r="F641">
        <v>617</v>
      </c>
      <c r="G641">
        <v>1509</v>
      </c>
      <c r="H641" s="7">
        <v>183200</v>
      </c>
      <c r="I641" t="s">
        <v>311</v>
      </c>
      <c r="K641">
        <v>616</v>
      </c>
      <c r="L641">
        <v>1054</v>
      </c>
      <c r="M641" s="7">
        <v>137500</v>
      </c>
      <c r="N641" t="s">
        <v>311</v>
      </c>
      <c r="P641">
        <v>606</v>
      </c>
      <c r="Q641">
        <v>800</v>
      </c>
      <c r="R641" s="7">
        <v>205000</v>
      </c>
      <c r="S641" t="s">
        <v>311</v>
      </c>
    </row>
    <row r="642" spans="6:19" x14ac:dyDescent="0.2">
      <c r="F642">
        <v>618</v>
      </c>
      <c r="G642">
        <v>832</v>
      </c>
      <c r="H642" s="7">
        <v>105500</v>
      </c>
      <c r="I642" t="s">
        <v>311</v>
      </c>
      <c r="K642">
        <v>617</v>
      </c>
      <c r="L642">
        <v>807</v>
      </c>
      <c r="M642" s="7">
        <v>183200</v>
      </c>
      <c r="N642" t="s">
        <v>311</v>
      </c>
      <c r="P642">
        <v>607</v>
      </c>
      <c r="Q642">
        <v>0</v>
      </c>
      <c r="R642" s="7">
        <v>152000</v>
      </c>
      <c r="S642" t="s">
        <v>311</v>
      </c>
    </row>
    <row r="643" spans="6:19" x14ac:dyDescent="0.2">
      <c r="F643">
        <v>619</v>
      </c>
      <c r="G643">
        <v>1828</v>
      </c>
      <c r="H643" s="7">
        <v>314813</v>
      </c>
      <c r="I643" t="s">
        <v>311</v>
      </c>
      <c r="K643">
        <v>618</v>
      </c>
      <c r="L643">
        <v>832</v>
      </c>
      <c r="M643" s="7">
        <v>105500</v>
      </c>
      <c r="N643" t="s">
        <v>311</v>
      </c>
      <c r="P643">
        <v>608</v>
      </c>
      <c r="Q643">
        <v>896</v>
      </c>
      <c r="R643" s="7">
        <v>225000</v>
      </c>
      <c r="S643" t="s">
        <v>311</v>
      </c>
    </row>
    <row r="644" spans="6:19" x14ac:dyDescent="0.2">
      <c r="F644">
        <v>620</v>
      </c>
      <c r="G644">
        <v>2262</v>
      </c>
      <c r="H644" s="7">
        <v>305000</v>
      </c>
      <c r="I644" t="s">
        <v>311</v>
      </c>
      <c r="K644">
        <v>619</v>
      </c>
      <c r="L644">
        <v>1828</v>
      </c>
      <c r="M644" s="7">
        <v>314813</v>
      </c>
      <c r="N644" t="s">
        <v>311</v>
      </c>
      <c r="P644">
        <v>609</v>
      </c>
      <c r="Q644">
        <v>1254</v>
      </c>
      <c r="R644" s="7">
        <v>359100</v>
      </c>
      <c r="S644" t="s">
        <v>311</v>
      </c>
    </row>
    <row r="645" spans="6:19" x14ac:dyDescent="0.2">
      <c r="F645">
        <v>621</v>
      </c>
      <c r="G645">
        <v>864</v>
      </c>
      <c r="H645" s="7">
        <v>67000</v>
      </c>
      <c r="I645" t="s">
        <v>311</v>
      </c>
      <c r="K645">
        <v>620</v>
      </c>
      <c r="L645">
        <v>1482</v>
      </c>
      <c r="M645" s="7">
        <v>305000</v>
      </c>
      <c r="N645" t="s">
        <v>311</v>
      </c>
      <c r="P645">
        <v>610</v>
      </c>
      <c r="Q645">
        <v>0</v>
      </c>
      <c r="R645" s="7">
        <v>118500</v>
      </c>
      <c r="S645" t="s">
        <v>311</v>
      </c>
    </row>
    <row r="646" spans="6:19" x14ac:dyDescent="0.2">
      <c r="F646">
        <v>622</v>
      </c>
      <c r="G646">
        <v>2614</v>
      </c>
      <c r="H646" s="7">
        <v>240000</v>
      </c>
      <c r="I646" t="s">
        <v>311</v>
      </c>
      <c r="K646">
        <v>621</v>
      </c>
      <c r="L646">
        <v>864</v>
      </c>
      <c r="M646" s="7">
        <v>67000</v>
      </c>
      <c r="N646" t="s">
        <v>311</v>
      </c>
      <c r="P646">
        <v>611</v>
      </c>
      <c r="Q646">
        <v>677</v>
      </c>
      <c r="R646" s="7">
        <v>313000</v>
      </c>
      <c r="S646" t="s">
        <v>311</v>
      </c>
    </row>
    <row r="647" spans="6:19" x14ac:dyDescent="0.2">
      <c r="F647">
        <v>623</v>
      </c>
      <c r="G647">
        <v>980</v>
      </c>
      <c r="H647" s="7">
        <v>135000</v>
      </c>
      <c r="I647" t="s">
        <v>311</v>
      </c>
      <c r="K647">
        <v>622</v>
      </c>
      <c r="L647">
        <v>1548</v>
      </c>
      <c r="M647" s="7">
        <v>240000</v>
      </c>
      <c r="N647" t="s">
        <v>311</v>
      </c>
      <c r="P647">
        <v>612</v>
      </c>
      <c r="Q647">
        <v>0</v>
      </c>
      <c r="R647" s="7">
        <v>148000</v>
      </c>
      <c r="S647" t="s">
        <v>311</v>
      </c>
    </row>
    <row r="648" spans="6:19" x14ac:dyDescent="0.2">
      <c r="F648">
        <v>624</v>
      </c>
      <c r="G648">
        <v>1512</v>
      </c>
      <c r="H648" s="7">
        <v>168500</v>
      </c>
      <c r="I648" t="s">
        <v>311</v>
      </c>
      <c r="K648">
        <v>623</v>
      </c>
      <c r="L648">
        <v>980</v>
      </c>
      <c r="M648" s="7">
        <v>135000</v>
      </c>
      <c r="N648" t="s">
        <v>311</v>
      </c>
      <c r="P648">
        <v>613</v>
      </c>
      <c r="Q648">
        <v>573</v>
      </c>
      <c r="R648" s="7">
        <v>261500</v>
      </c>
      <c r="S648" t="s">
        <v>311</v>
      </c>
    </row>
    <row r="649" spans="6:19" x14ac:dyDescent="0.2">
      <c r="F649">
        <v>625</v>
      </c>
      <c r="G649">
        <v>1790</v>
      </c>
      <c r="H649" s="7">
        <v>165150</v>
      </c>
      <c r="I649" t="s">
        <v>311</v>
      </c>
      <c r="K649">
        <v>624</v>
      </c>
      <c r="L649">
        <v>756</v>
      </c>
      <c r="M649" s="7">
        <v>168500</v>
      </c>
      <c r="N649" t="s">
        <v>311</v>
      </c>
      <c r="P649">
        <v>614</v>
      </c>
      <c r="Q649">
        <v>0</v>
      </c>
      <c r="R649" s="7">
        <v>147000</v>
      </c>
      <c r="S649" t="s">
        <v>311</v>
      </c>
    </row>
    <row r="650" spans="6:19" x14ac:dyDescent="0.2">
      <c r="F650">
        <v>626</v>
      </c>
      <c r="G650">
        <v>1116</v>
      </c>
      <c r="H650" s="7">
        <v>160000</v>
      </c>
      <c r="I650" t="s">
        <v>311</v>
      </c>
      <c r="K650">
        <v>625</v>
      </c>
      <c r="L650">
        <v>1012</v>
      </c>
      <c r="M650" s="7">
        <v>165150</v>
      </c>
      <c r="N650" t="s">
        <v>311</v>
      </c>
      <c r="P650">
        <v>615</v>
      </c>
      <c r="Q650">
        <v>0</v>
      </c>
      <c r="R650" s="7">
        <v>75500</v>
      </c>
      <c r="S650" t="s">
        <v>311</v>
      </c>
    </row>
    <row r="651" spans="6:19" x14ac:dyDescent="0.2">
      <c r="F651">
        <v>627</v>
      </c>
      <c r="G651">
        <v>1422</v>
      </c>
      <c r="H651" s="7">
        <v>139900</v>
      </c>
      <c r="I651" t="s">
        <v>311</v>
      </c>
      <c r="K651">
        <v>626</v>
      </c>
      <c r="L651">
        <v>1116</v>
      </c>
      <c r="M651" s="7">
        <v>160000</v>
      </c>
      <c r="N651" t="s">
        <v>311</v>
      </c>
      <c r="P651">
        <v>616</v>
      </c>
      <c r="Q651">
        <v>0</v>
      </c>
      <c r="R651" s="7">
        <v>137500</v>
      </c>
      <c r="S651" t="s">
        <v>311</v>
      </c>
    </row>
    <row r="652" spans="6:19" x14ac:dyDescent="0.2">
      <c r="F652">
        <v>628</v>
      </c>
      <c r="G652">
        <v>1520</v>
      </c>
      <c r="H652" s="7">
        <v>153000</v>
      </c>
      <c r="I652" t="s">
        <v>311</v>
      </c>
      <c r="K652">
        <v>627</v>
      </c>
      <c r="L652">
        <v>1422</v>
      </c>
      <c r="M652" s="7">
        <v>139900</v>
      </c>
      <c r="N652" t="s">
        <v>311</v>
      </c>
      <c r="P652">
        <v>617</v>
      </c>
      <c r="Q652">
        <v>702</v>
      </c>
      <c r="R652" s="7">
        <v>183200</v>
      </c>
      <c r="S652" t="s">
        <v>311</v>
      </c>
    </row>
    <row r="653" spans="6:19" x14ac:dyDescent="0.2">
      <c r="F653">
        <v>629</v>
      </c>
      <c r="G653">
        <v>2080</v>
      </c>
      <c r="H653" s="7">
        <v>135000</v>
      </c>
      <c r="I653" t="s">
        <v>311</v>
      </c>
      <c r="K653">
        <v>628</v>
      </c>
      <c r="L653">
        <v>1520</v>
      </c>
      <c r="M653" s="7">
        <v>153000</v>
      </c>
      <c r="N653" t="s">
        <v>311</v>
      </c>
      <c r="P653">
        <v>618</v>
      </c>
      <c r="Q653">
        <v>0</v>
      </c>
      <c r="R653" s="7">
        <v>105500</v>
      </c>
      <c r="S653" t="s">
        <v>311</v>
      </c>
    </row>
    <row r="654" spans="6:19" x14ac:dyDescent="0.2">
      <c r="F654">
        <v>630</v>
      </c>
      <c r="G654">
        <v>1350</v>
      </c>
      <c r="H654" s="7">
        <v>168500</v>
      </c>
      <c r="I654" t="s">
        <v>311</v>
      </c>
      <c r="K654">
        <v>629</v>
      </c>
      <c r="L654">
        <v>1040</v>
      </c>
      <c r="M654" s="7">
        <v>135000</v>
      </c>
      <c r="N654" t="s">
        <v>311</v>
      </c>
      <c r="P654">
        <v>619</v>
      </c>
      <c r="Q654">
        <v>0</v>
      </c>
      <c r="R654" s="7">
        <v>314813</v>
      </c>
      <c r="S654" t="s">
        <v>311</v>
      </c>
    </row>
    <row r="655" spans="6:19" x14ac:dyDescent="0.2">
      <c r="F655">
        <v>631</v>
      </c>
      <c r="G655">
        <v>1750</v>
      </c>
      <c r="H655" s="7">
        <v>124000</v>
      </c>
      <c r="I655" t="s">
        <v>311</v>
      </c>
      <c r="K655">
        <v>630</v>
      </c>
      <c r="L655">
        <v>1350</v>
      </c>
      <c r="M655" s="7">
        <v>168500</v>
      </c>
      <c r="N655" t="s">
        <v>311</v>
      </c>
      <c r="P655">
        <v>620</v>
      </c>
      <c r="Q655">
        <v>780</v>
      </c>
      <c r="R655" s="7">
        <v>305000</v>
      </c>
      <c r="S655" t="s">
        <v>311</v>
      </c>
    </row>
    <row r="656" spans="6:19" x14ac:dyDescent="0.2">
      <c r="F656">
        <v>632</v>
      </c>
      <c r="G656">
        <v>1554</v>
      </c>
      <c r="H656" s="7">
        <v>209500</v>
      </c>
      <c r="I656" t="s">
        <v>311</v>
      </c>
      <c r="K656">
        <v>631</v>
      </c>
      <c r="L656">
        <v>1089</v>
      </c>
      <c r="M656" s="7">
        <v>124000</v>
      </c>
      <c r="N656" t="s">
        <v>311</v>
      </c>
      <c r="P656">
        <v>621</v>
      </c>
      <c r="Q656">
        <v>0</v>
      </c>
      <c r="R656" s="7">
        <v>67000</v>
      </c>
      <c r="S656" t="s">
        <v>311</v>
      </c>
    </row>
    <row r="657" spans="6:19" x14ac:dyDescent="0.2">
      <c r="F657">
        <v>633</v>
      </c>
      <c r="G657">
        <v>1411</v>
      </c>
      <c r="H657" s="7">
        <v>82500</v>
      </c>
      <c r="I657" t="s">
        <v>311</v>
      </c>
      <c r="K657">
        <v>632</v>
      </c>
      <c r="L657">
        <v>1554</v>
      </c>
      <c r="M657" s="7">
        <v>209500</v>
      </c>
      <c r="N657" t="s">
        <v>311</v>
      </c>
      <c r="P657">
        <v>622</v>
      </c>
      <c r="Q657">
        <v>1066</v>
      </c>
      <c r="R657" s="7">
        <v>240000</v>
      </c>
      <c r="S657" t="s">
        <v>311</v>
      </c>
    </row>
    <row r="658" spans="6:19" x14ac:dyDescent="0.2">
      <c r="F658">
        <v>634</v>
      </c>
      <c r="G658">
        <v>1056</v>
      </c>
      <c r="H658" s="7">
        <v>139400</v>
      </c>
      <c r="I658" t="s">
        <v>311</v>
      </c>
      <c r="K658">
        <v>633</v>
      </c>
      <c r="L658">
        <v>1411</v>
      </c>
      <c r="M658" s="7">
        <v>82500</v>
      </c>
      <c r="N658" t="s">
        <v>311</v>
      </c>
      <c r="P658">
        <v>623</v>
      </c>
      <c r="Q658">
        <v>0</v>
      </c>
      <c r="R658" s="7">
        <v>135000</v>
      </c>
      <c r="S658" t="s">
        <v>311</v>
      </c>
    </row>
    <row r="659" spans="6:19" x14ac:dyDescent="0.2">
      <c r="F659">
        <v>635</v>
      </c>
      <c r="G659">
        <v>1056</v>
      </c>
      <c r="H659" s="7">
        <v>144000</v>
      </c>
      <c r="I659" t="s">
        <v>311</v>
      </c>
      <c r="K659">
        <v>634</v>
      </c>
      <c r="L659">
        <v>1056</v>
      </c>
      <c r="M659" s="7">
        <v>139400</v>
      </c>
      <c r="N659" t="s">
        <v>311</v>
      </c>
      <c r="P659">
        <v>624</v>
      </c>
      <c r="Q659">
        <v>756</v>
      </c>
      <c r="R659" s="7">
        <v>168500</v>
      </c>
      <c r="S659" t="s">
        <v>311</v>
      </c>
    </row>
    <row r="660" spans="6:19" x14ac:dyDescent="0.2">
      <c r="F660">
        <v>637</v>
      </c>
      <c r="G660">
        <v>800</v>
      </c>
      <c r="H660" s="7">
        <v>60000</v>
      </c>
      <c r="I660" t="s">
        <v>311</v>
      </c>
      <c r="K660">
        <v>635</v>
      </c>
      <c r="L660">
        <v>1056</v>
      </c>
      <c r="M660" s="7">
        <v>144000</v>
      </c>
      <c r="N660" t="s">
        <v>311</v>
      </c>
      <c r="P660">
        <v>625</v>
      </c>
      <c r="Q660">
        <v>778</v>
      </c>
      <c r="R660" s="7">
        <v>165150</v>
      </c>
      <c r="S660" t="s">
        <v>311</v>
      </c>
    </row>
    <row r="661" spans="6:19" x14ac:dyDescent="0.2">
      <c r="F661">
        <v>638</v>
      </c>
      <c r="G661">
        <v>1387</v>
      </c>
      <c r="H661" s="7">
        <v>93000</v>
      </c>
      <c r="I661" t="s">
        <v>311</v>
      </c>
      <c r="K661">
        <v>636</v>
      </c>
      <c r="L661">
        <v>1440</v>
      </c>
      <c r="M661" s="7">
        <v>200000</v>
      </c>
      <c r="N661" t="s">
        <v>311</v>
      </c>
      <c r="P661">
        <v>626</v>
      </c>
      <c r="Q661">
        <v>0</v>
      </c>
      <c r="R661" s="7">
        <v>160000</v>
      </c>
      <c r="S661" t="s">
        <v>311</v>
      </c>
    </row>
    <row r="662" spans="6:19" x14ac:dyDescent="0.2">
      <c r="F662">
        <v>639</v>
      </c>
      <c r="G662">
        <v>796</v>
      </c>
      <c r="H662" s="7">
        <v>85000</v>
      </c>
      <c r="I662" t="s">
        <v>311</v>
      </c>
      <c r="K662">
        <v>637</v>
      </c>
      <c r="L662">
        <v>800</v>
      </c>
      <c r="M662" s="7">
        <v>60000</v>
      </c>
      <c r="N662" t="s">
        <v>311</v>
      </c>
      <c r="P662">
        <v>627</v>
      </c>
      <c r="Q662">
        <v>0</v>
      </c>
      <c r="R662" s="7">
        <v>139900</v>
      </c>
      <c r="S662" t="s">
        <v>311</v>
      </c>
    </row>
    <row r="663" spans="6:19" x14ac:dyDescent="0.2">
      <c r="F663">
        <v>640</v>
      </c>
      <c r="G663">
        <v>1567</v>
      </c>
      <c r="H663" s="7">
        <v>264561</v>
      </c>
      <c r="I663" t="s">
        <v>311</v>
      </c>
      <c r="K663">
        <v>638</v>
      </c>
      <c r="L663">
        <v>811</v>
      </c>
      <c r="M663" s="7">
        <v>93000</v>
      </c>
      <c r="N663" t="s">
        <v>311</v>
      </c>
      <c r="P663">
        <v>628</v>
      </c>
      <c r="Q663">
        <v>0</v>
      </c>
      <c r="R663" s="7">
        <v>153000</v>
      </c>
      <c r="S663" t="s">
        <v>311</v>
      </c>
    </row>
    <row r="664" spans="6:19" x14ac:dyDescent="0.2">
      <c r="F664">
        <v>641</v>
      </c>
      <c r="G664">
        <v>1518</v>
      </c>
      <c r="H664" s="7">
        <v>274000</v>
      </c>
      <c r="I664" t="s">
        <v>311</v>
      </c>
      <c r="K664">
        <v>639</v>
      </c>
      <c r="L664">
        <v>796</v>
      </c>
      <c r="M664" s="7">
        <v>85000</v>
      </c>
      <c r="N664" t="s">
        <v>311</v>
      </c>
      <c r="P664">
        <v>629</v>
      </c>
      <c r="Q664">
        <v>1040</v>
      </c>
      <c r="R664" s="7">
        <v>135000</v>
      </c>
      <c r="S664" t="s">
        <v>311</v>
      </c>
    </row>
    <row r="665" spans="6:19" x14ac:dyDescent="0.2">
      <c r="F665">
        <v>642</v>
      </c>
      <c r="G665">
        <v>1929</v>
      </c>
      <c r="H665" s="7">
        <v>226000</v>
      </c>
      <c r="I665" t="s">
        <v>311</v>
      </c>
      <c r="K665">
        <v>640</v>
      </c>
      <c r="L665">
        <v>1567</v>
      </c>
      <c r="M665" s="7">
        <v>264561</v>
      </c>
      <c r="N665" t="s">
        <v>311</v>
      </c>
      <c r="P665">
        <v>630</v>
      </c>
      <c r="Q665">
        <v>0</v>
      </c>
      <c r="R665" s="7">
        <v>168500</v>
      </c>
      <c r="S665" t="s">
        <v>311</v>
      </c>
    </row>
    <row r="666" spans="6:19" x14ac:dyDescent="0.2">
      <c r="F666">
        <v>643</v>
      </c>
      <c r="G666">
        <v>2704</v>
      </c>
      <c r="H666" s="7">
        <v>345000</v>
      </c>
      <c r="I666" t="s">
        <v>311</v>
      </c>
      <c r="K666">
        <v>641</v>
      </c>
      <c r="L666">
        <v>1518</v>
      </c>
      <c r="M666" s="7">
        <v>274000</v>
      </c>
      <c r="N666" t="s">
        <v>311</v>
      </c>
      <c r="P666">
        <v>631</v>
      </c>
      <c r="Q666">
        <v>661</v>
      </c>
      <c r="R666" s="7">
        <v>124000</v>
      </c>
      <c r="S666" t="s">
        <v>311</v>
      </c>
    </row>
    <row r="667" spans="6:19" x14ac:dyDescent="0.2">
      <c r="F667">
        <v>644</v>
      </c>
      <c r="G667">
        <v>1620</v>
      </c>
      <c r="H667" s="7">
        <v>152000</v>
      </c>
      <c r="I667" t="s">
        <v>311</v>
      </c>
      <c r="K667">
        <v>642</v>
      </c>
      <c r="L667">
        <v>1057</v>
      </c>
      <c r="M667" s="7">
        <v>226000</v>
      </c>
      <c r="N667" t="s">
        <v>311</v>
      </c>
      <c r="P667">
        <v>632</v>
      </c>
      <c r="Q667">
        <v>0</v>
      </c>
      <c r="R667" s="7">
        <v>209500</v>
      </c>
      <c r="S667" t="s">
        <v>311</v>
      </c>
    </row>
    <row r="668" spans="6:19" x14ac:dyDescent="0.2">
      <c r="F668">
        <v>645</v>
      </c>
      <c r="G668">
        <v>1766</v>
      </c>
      <c r="H668" s="7">
        <v>370878</v>
      </c>
      <c r="I668" t="s">
        <v>311</v>
      </c>
      <c r="K668">
        <v>643</v>
      </c>
      <c r="L668">
        <v>2000</v>
      </c>
      <c r="M668" s="7">
        <v>345000</v>
      </c>
      <c r="N668" t="s">
        <v>311</v>
      </c>
      <c r="P668">
        <v>633</v>
      </c>
      <c r="Q668">
        <v>0</v>
      </c>
      <c r="R668" s="7">
        <v>82500</v>
      </c>
      <c r="S668" t="s">
        <v>311</v>
      </c>
    </row>
    <row r="669" spans="6:19" x14ac:dyDescent="0.2">
      <c r="F669">
        <v>646</v>
      </c>
      <c r="G669">
        <v>981</v>
      </c>
      <c r="H669" s="7">
        <v>143250</v>
      </c>
      <c r="I669" t="s">
        <v>311</v>
      </c>
      <c r="K669">
        <v>644</v>
      </c>
      <c r="L669">
        <v>780</v>
      </c>
      <c r="M669" s="7">
        <v>152000</v>
      </c>
      <c r="N669" t="s">
        <v>311</v>
      </c>
      <c r="P669">
        <v>634</v>
      </c>
      <c r="Q669">
        <v>0</v>
      </c>
      <c r="R669" s="7">
        <v>139400</v>
      </c>
      <c r="S669" t="s">
        <v>311</v>
      </c>
    </row>
    <row r="670" spans="6:19" x14ac:dyDescent="0.2">
      <c r="F670">
        <v>647</v>
      </c>
      <c r="G670">
        <v>1048</v>
      </c>
      <c r="H670" s="7">
        <v>98300</v>
      </c>
      <c r="I670" t="s">
        <v>311</v>
      </c>
      <c r="K670">
        <v>645</v>
      </c>
      <c r="L670">
        <v>1766</v>
      </c>
      <c r="M670" s="7">
        <v>370878</v>
      </c>
      <c r="N670" t="s">
        <v>311</v>
      </c>
      <c r="P670">
        <v>635</v>
      </c>
      <c r="Q670">
        <v>0</v>
      </c>
      <c r="R670" s="7">
        <v>144000</v>
      </c>
      <c r="S670" t="s">
        <v>311</v>
      </c>
    </row>
    <row r="671" spans="6:19" x14ac:dyDescent="0.2">
      <c r="F671">
        <v>648</v>
      </c>
      <c r="G671">
        <v>1094</v>
      </c>
      <c r="H671" s="7">
        <v>155000</v>
      </c>
      <c r="I671" t="s">
        <v>311</v>
      </c>
      <c r="K671">
        <v>646</v>
      </c>
      <c r="L671">
        <v>981</v>
      </c>
      <c r="M671" s="7">
        <v>143250</v>
      </c>
      <c r="N671" t="s">
        <v>311</v>
      </c>
      <c r="P671">
        <v>636</v>
      </c>
      <c r="Q671">
        <v>1440</v>
      </c>
      <c r="R671" s="7">
        <v>200000</v>
      </c>
      <c r="S671" t="s">
        <v>311</v>
      </c>
    </row>
    <row r="672" spans="6:19" x14ac:dyDescent="0.2">
      <c r="F672">
        <v>649</v>
      </c>
      <c r="G672">
        <v>1839</v>
      </c>
      <c r="H672" s="7">
        <v>155000</v>
      </c>
      <c r="I672" t="s">
        <v>311</v>
      </c>
      <c r="K672">
        <v>647</v>
      </c>
      <c r="L672">
        <v>1048</v>
      </c>
      <c r="M672" s="7">
        <v>98300</v>
      </c>
      <c r="N672" t="s">
        <v>311</v>
      </c>
      <c r="P672">
        <v>637</v>
      </c>
      <c r="Q672">
        <v>0</v>
      </c>
      <c r="R672" s="7">
        <v>60000</v>
      </c>
      <c r="S672" t="s">
        <v>311</v>
      </c>
    </row>
    <row r="673" spans="6:19" x14ac:dyDescent="0.2">
      <c r="F673">
        <v>650</v>
      </c>
      <c r="G673">
        <v>630</v>
      </c>
      <c r="H673" s="7">
        <v>84500</v>
      </c>
      <c r="I673" t="s">
        <v>311</v>
      </c>
      <c r="K673">
        <v>648</v>
      </c>
      <c r="L673">
        <v>1094</v>
      </c>
      <c r="M673" s="7">
        <v>155000</v>
      </c>
      <c r="N673" t="s">
        <v>311</v>
      </c>
      <c r="P673">
        <v>638</v>
      </c>
      <c r="Q673">
        <v>576</v>
      </c>
      <c r="R673" s="7">
        <v>93000</v>
      </c>
      <c r="S673" t="s">
        <v>311</v>
      </c>
    </row>
    <row r="674" spans="6:19" x14ac:dyDescent="0.2">
      <c r="F674">
        <v>651</v>
      </c>
      <c r="G674">
        <v>1665</v>
      </c>
      <c r="H674" s="7">
        <v>205950</v>
      </c>
      <c r="I674" t="s">
        <v>311</v>
      </c>
      <c r="K674">
        <v>649</v>
      </c>
      <c r="L674">
        <v>1051</v>
      </c>
      <c r="M674" s="7">
        <v>155000</v>
      </c>
      <c r="N674" t="s">
        <v>311</v>
      </c>
      <c r="P674">
        <v>639</v>
      </c>
      <c r="Q674">
        <v>0</v>
      </c>
      <c r="R674" s="7">
        <v>85000</v>
      </c>
      <c r="S674" t="s">
        <v>311</v>
      </c>
    </row>
    <row r="675" spans="6:19" x14ac:dyDescent="0.2">
      <c r="F675">
        <v>652</v>
      </c>
      <c r="G675">
        <v>1510</v>
      </c>
      <c r="H675" s="7">
        <v>108000</v>
      </c>
      <c r="I675" t="s">
        <v>311</v>
      </c>
      <c r="K675">
        <v>650</v>
      </c>
      <c r="L675">
        <v>630</v>
      </c>
      <c r="M675" s="7">
        <v>84500</v>
      </c>
      <c r="N675" t="s">
        <v>311</v>
      </c>
      <c r="P675">
        <v>640</v>
      </c>
      <c r="Q675">
        <v>0</v>
      </c>
      <c r="R675" s="7">
        <v>264561</v>
      </c>
      <c r="S675" t="s">
        <v>311</v>
      </c>
    </row>
    <row r="676" spans="6:19" x14ac:dyDescent="0.2">
      <c r="F676">
        <v>653</v>
      </c>
      <c r="G676">
        <v>1716</v>
      </c>
      <c r="H676" s="7">
        <v>191000</v>
      </c>
      <c r="I676" t="s">
        <v>311</v>
      </c>
      <c r="K676">
        <v>651</v>
      </c>
      <c r="L676">
        <v>822</v>
      </c>
      <c r="M676" s="7">
        <v>205950</v>
      </c>
      <c r="N676" t="s">
        <v>311</v>
      </c>
      <c r="P676">
        <v>641</v>
      </c>
      <c r="Q676">
        <v>0</v>
      </c>
      <c r="R676" s="7">
        <v>274000</v>
      </c>
      <c r="S676" t="s">
        <v>311</v>
      </c>
    </row>
    <row r="677" spans="6:19" x14ac:dyDescent="0.2">
      <c r="F677">
        <v>654</v>
      </c>
      <c r="G677">
        <v>1469</v>
      </c>
      <c r="H677" s="7">
        <v>135000</v>
      </c>
      <c r="I677" t="s">
        <v>311</v>
      </c>
      <c r="K677">
        <v>652</v>
      </c>
      <c r="L677">
        <v>755</v>
      </c>
      <c r="M677" s="7">
        <v>108000</v>
      </c>
      <c r="N677" t="s">
        <v>311</v>
      </c>
      <c r="P677">
        <v>642</v>
      </c>
      <c r="Q677">
        <v>872</v>
      </c>
      <c r="R677" s="7">
        <v>226000</v>
      </c>
      <c r="S677" t="s">
        <v>311</v>
      </c>
    </row>
    <row r="678" spans="6:19" x14ac:dyDescent="0.2">
      <c r="F678">
        <v>655</v>
      </c>
      <c r="G678">
        <v>2113</v>
      </c>
      <c r="H678" s="7">
        <v>350000</v>
      </c>
      <c r="I678" t="s">
        <v>311</v>
      </c>
      <c r="K678">
        <v>653</v>
      </c>
      <c r="L678">
        <v>909</v>
      </c>
      <c r="M678" s="7">
        <v>191000</v>
      </c>
      <c r="N678" t="s">
        <v>311</v>
      </c>
      <c r="P678">
        <v>643</v>
      </c>
      <c r="Q678">
        <v>704</v>
      </c>
      <c r="R678" s="7">
        <v>345000</v>
      </c>
      <c r="S678" t="s">
        <v>311</v>
      </c>
    </row>
    <row r="679" spans="6:19" x14ac:dyDescent="0.2">
      <c r="F679">
        <v>656</v>
      </c>
      <c r="G679">
        <v>1092</v>
      </c>
      <c r="H679" s="7">
        <v>88000</v>
      </c>
      <c r="I679" t="s">
        <v>311</v>
      </c>
      <c r="K679">
        <v>654</v>
      </c>
      <c r="L679">
        <v>756</v>
      </c>
      <c r="M679" s="7">
        <v>135000</v>
      </c>
      <c r="N679" t="s">
        <v>311</v>
      </c>
      <c r="P679">
        <v>644</v>
      </c>
      <c r="Q679">
        <v>840</v>
      </c>
      <c r="R679" s="7">
        <v>152000</v>
      </c>
      <c r="S679" t="s">
        <v>311</v>
      </c>
    </row>
    <row r="680" spans="6:19" x14ac:dyDescent="0.2">
      <c r="F680">
        <v>657</v>
      </c>
      <c r="G680">
        <v>1053</v>
      </c>
      <c r="H680" s="7">
        <v>145500</v>
      </c>
      <c r="I680" t="s">
        <v>311</v>
      </c>
      <c r="K680">
        <v>655</v>
      </c>
      <c r="L680">
        <v>2113</v>
      </c>
      <c r="M680" s="7">
        <v>350000</v>
      </c>
      <c r="N680" t="s">
        <v>311</v>
      </c>
      <c r="P680">
        <v>645</v>
      </c>
      <c r="Q680">
        <v>0</v>
      </c>
      <c r="R680" s="7">
        <v>370878</v>
      </c>
      <c r="S680" t="s">
        <v>311</v>
      </c>
    </row>
    <row r="681" spans="6:19" x14ac:dyDescent="0.2">
      <c r="F681">
        <v>658</v>
      </c>
      <c r="G681">
        <v>1502</v>
      </c>
      <c r="H681" s="7">
        <v>149000</v>
      </c>
      <c r="I681" t="s">
        <v>311</v>
      </c>
      <c r="K681">
        <v>656</v>
      </c>
      <c r="L681">
        <v>525</v>
      </c>
      <c r="M681" s="7">
        <v>88000</v>
      </c>
      <c r="N681" t="s">
        <v>311</v>
      </c>
      <c r="P681">
        <v>646</v>
      </c>
      <c r="Q681">
        <v>0</v>
      </c>
      <c r="R681" s="7">
        <v>143250</v>
      </c>
      <c r="S681" t="s">
        <v>311</v>
      </c>
    </row>
    <row r="682" spans="6:19" x14ac:dyDescent="0.2">
      <c r="F682">
        <v>659</v>
      </c>
      <c r="G682">
        <v>1458</v>
      </c>
      <c r="H682" s="7">
        <v>97500</v>
      </c>
      <c r="I682" t="s">
        <v>311</v>
      </c>
      <c r="K682">
        <v>657</v>
      </c>
      <c r="L682">
        <v>1053</v>
      </c>
      <c r="M682" s="7">
        <v>145500</v>
      </c>
      <c r="N682" t="s">
        <v>311</v>
      </c>
      <c r="P682">
        <v>647</v>
      </c>
      <c r="Q682">
        <v>0</v>
      </c>
      <c r="R682" s="7">
        <v>98300</v>
      </c>
      <c r="S682" t="s">
        <v>311</v>
      </c>
    </row>
    <row r="683" spans="6:19" x14ac:dyDescent="0.2">
      <c r="F683">
        <v>660</v>
      </c>
      <c r="G683">
        <v>1486</v>
      </c>
      <c r="H683" s="7">
        <v>167000</v>
      </c>
      <c r="I683" t="s">
        <v>311</v>
      </c>
      <c r="K683">
        <v>658</v>
      </c>
      <c r="L683">
        <v>851</v>
      </c>
      <c r="M683" s="7">
        <v>149000</v>
      </c>
      <c r="N683" t="s">
        <v>311</v>
      </c>
      <c r="P683">
        <v>648</v>
      </c>
      <c r="Q683">
        <v>0</v>
      </c>
      <c r="R683" s="7">
        <v>155000</v>
      </c>
      <c r="S683" t="s">
        <v>311</v>
      </c>
    </row>
    <row r="684" spans="6:19" x14ac:dyDescent="0.2">
      <c r="F684">
        <v>661</v>
      </c>
      <c r="G684">
        <v>1935</v>
      </c>
      <c r="H684" s="7">
        <v>197900</v>
      </c>
      <c r="I684" t="s">
        <v>311</v>
      </c>
      <c r="K684">
        <v>659</v>
      </c>
      <c r="L684">
        <v>912</v>
      </c>
      <c r="M684" s="7">
        <v>97500</v>
      </c>
      <c r="N684" t="s">
        <v>311</v>
      </c>
      <c r="P684">
        <v>649</v>
      </c>
      <c r="Q684">
        <v>788</v>
      </c>
      <c r="R684" s="7">
        <v>155000</v>
      </c>
      <c r="S684" t="s">
        <v>311</v>
      </c>
    </row>
    <row r="685" spans="6:19" x14ac:dyDescent="0.2">
      <c r="F685">
        <v>662</v>
      </c>
      <c r="G685">
        <v>2448</v>
      </c>
      <c r="H685" s="7">
        <v>402000</v>
      </c>
      <c r="I685" t="s">
        <v>311</v>
      </c>
      <c r="K685">
        <v>660</v>
      </c>
      <c r="L685">
        <v>1486</v>
      </c>
      <c r="M685" s="7">
        <v>167000</v>
      </c>
      <c r="N685" t="s">
        <v>311</v>
      </c>
      <c r="P685">
        <v>650</v>
      </c>
      <c r="Q685">
        <v>0</v>
      </c>
      <c r="R685" s="7">
        <v>84500</v>
      </c>
      <c r="S685" t="s">
        <v>311</v>
      </c>
    </row>
    <row r="686" spans="6:19" x14ac:dyDescent="0.2">
      <c r="F686">
        <v>663</v>
      </c>
      <c r="G686">
        <v>1392</v>
      </c>
      <c r="H686" s="7">
        <v>110000</v>
      </c>
      <c r="I686" t="s">
        <v>311</v>
      </c>
      <c r="K686">
        <v>661</v>
      </c>
      <c r="L686">
        <v>1142</v>
      </c>
      <c r="M686" s="7">
        <v>197900</v>
      </c>
      <c r="N686" t="s">
        <v>311</v>
      </c>
      <c r="P686">
        <v>651</v>
      </c>
      <c r="Q686">
        <v>843</v>
      </c>
      <c r="R686" s="7">
        <v>205950</v>
      </c>
      <c r="S686" t="s">
        <v>311</v>
      </c>
    </row>
    <row r="687" spans="6:19" x14ac:dyDescent="0.2">
      <c r="F687">
        <v>664</v>
      </c>
      <c r="G687">
        <v>1181</v>
      </c>
      <c r="H687" s="7">
        <v>137500</v>
      </c>
      <c r="I687" t="s">
        <v>311</v>
      </c>
      <c r="K687">
        <v>662</v>
      </c>
      <c r="L687">
        <v>1686</v>
      </c>
      <c r="M687" s="7">
        <v>402000</v>
      </c>
      <c r="N687" t="s">
        <v>311</v>
      </c>
      <c r="P687">
        <v>652</v>
      </c>
      <c r="Q687">
        <v>755</v>
      </c>
      <c r="R687" s="7">
        <v>108000</v>
      </c>
      <c r="S687" t="s">
        <v>311</v>
      </c>
    </row>
    <row r="688" spans="6:19" x14ac:dyDescent="0.2">
      <c r="F688">
        <v>665</v>
      </c>
      <c r="G688">
        <v>2097</v>
      </c>
      <c r="H688" s="7">
        <v>423000</v>
      </c>
      <c r="I688" t="s">
        <v>311</v>
      </c>
      <c r="K688">
        <v>663</v>
      </c>
      <c r="L688">
        <v>1392</v>
      </c>
      <c r="M688" s="7">
        <v>110000</v>
      </c>
      <c r="N688" t="s">
        <v>311</v>
      </c>
      <c r="P688">
        <v>653</v>
      </c>
      <c r="Q688">
        <v>807</v>
      </c>
      <c r="R688" s="7">
        <v>191000</v>
      </c>
      <c r="S688" t="s">
        <v>311</v>
      </c>
    </row>
    <row r="689" spans="6:19" x14ac:dyDescent="0.2">
      <c r="F689">
        <v>666</v>
      </c>
      <c r="G689">
        <v>1936</v>
      </c>
      <c r="H689" s="7">
        <v>230500</v>
      </c>
      <c r="I689" t="s">
        <v>311</v>
      </c>
      <c r="K689">
        <v>664</v>
      </c>
      <c r="L689">
        <v>1181</v>
      </c>
      <c r="M689" s="7">
        <v>137500</v>
      </c>
      <c r="N689" t="s">
        <v>311</v>
      </c>
      <c r="P689">
        <v>654</v>
      </c>
      <c r="Q689">
        <v>713</v>
      </c>
      <c r="R689" s="7">
        <v>135000</v>
      </c>
      <c r="S689" t="s">
        <v>311</v>
      </c>
    </row>
    <row r="690" spans="6:19" x14ac:dyDescent="0.2">
      <c r="F690">
        <v>667</v>
      </c>
      <c r="G690">
        <v>2380</v>
      </c>
      <c r="H690" s="7">
        <v>129000</v>
      </c>
      <c r="I690" t="s">
        <v>311</v>
      </c>
      <c r="K690">
        <v>665</v>
      </c>
      <c r="L690">
        <v>2097</v>
      </c>
      <c r="M690" s="7">
        <v>423000</v>
      </c>
      <c r="N690" t="s">
        <v>311</v>
      </c>
      <c r="P690">
        <v>655</v>
      </c>
      <c r="Q690">
        <v>0</v>
      </c>
      <c r="R690" s="7">
        <v>350000</v>
      </c>
      <c r="S690" t="s">
        <v>311</v>
      </c>
    </row>
    <row r="691" spans="6:19" x14ac:dyDescent="0.2">
      <c r="F691">
        <v>668</v>
      </c>
      <c r="G691">
        <v>1679</v>
      </c>
      <c r="H691" s="7">
        <v>193500</v>
      </c>
      <c r="I691" t="s">
        <v>311</v>
      </c>
      <c r="K691">
        <v>666</v>
      </c>
      <c r="L691">
        <v>1454</v>
      </c>
      <c r="M691" s="7">
        <v>230500</v>
      </c>
      <c r="N691" t="s">
        <v>311</v>
      </c>
      <c r="P691">
        <v>656</v>
      </c>
      <c r="Q691">
        <v>567</v>
      </c>
      <c r="R691" s="7">
        <v>88000</v>
      </c>
      <c r="S691" t="s">
        <v>311</v>
      </c>
    </row>
    <row r="692" spans="6:19" x14ac:dyDescent="0.2">
      <c r="F692">
        <v>669</v>
      </c>
      <c r="G692">
        <v>1437</v>
      </c>
      <c r="H692" s="7">
        <v>168000</v>
      </c>
      <c r="I692" t="s">
        <v>311</v>
      </c>
      <c r="K692">
        <v>667</v>
      </c>
      <c r="L692">
        <v>1465</v>
      </c>
      <c r="M692" s="7">
        <v>129000</v>
      </c>
      <c r="N692" t="s">
        <v>311</v>
      </c>
      <c r="P692">
        <v>657</v>
      </c>
      <c r="Q692">
        <v>0</v>
      </c>
      <c r="R692" s="7">
        <v>145500</v>
      </c>
      <c r="S692" t="s">
        <v>311</v>
      </c>
    </row>
    <row r="693" spans="6:19" x14ac:dyDescent="0.2">
      <c r="F693">
        <v>670</v>
      </c>
      <c r="G693">
        <v>1180</v>
      </c>
      <c r="H693" s="7">
        <v>137500</v>
      </c>
      <c r="I693" t="s">
        <v>311</v>
      </c>
      <c r="K693">
        <v>668</v>
      </c>
      <c r="L693">
        <v>1679</v>
      </c>
      <c r="M693" s="7">
        <v>193500</v>
      </c>
      <c r="N693" t="s">
        <v>311</v>
      </c>
      <c r="P693">
        <v>658</v>
      </c>
      <c r="Q693">
        <v>651</v>
      </c>
      <c r="R693" s="7">
        <v>149000</v>
      </c>
      <c r="S693" t="s">
        <v>311</v>
      </c>
    </row>
    <row r="694" spans="6:19" x14ac:dyDescent="0.2">
      <c r="F694">
        <v>671</v>
      </c>
      <c r="G694">
        <v>1476</v>
      </c>
      <c r="H694" s="7">
        <v>173500</v>
      </c>
      <c r="I694" t="s">
        <v>311</v>
      </c>
      <c r="K694">
        <v>669</v>
      </c>
      <c r="L694">
        <v>1437</v>
      </c>
      <c r="M694" s="7">
        <v>168000</v>
      </c>
      <c r="N694" t="s">
        <v>311</v>
      </c>
      <c r="P694">
        <v>659</v>
      </c>
      <c r="Q694">
        <v>546</v>
      </c>
      <c r="R694" s="7">
        <v>97500</v>
      </c>
      <c r="S694" t="s">
        <v>311</v>
      </c>
    </row>
    <row r="695" spans="6:19" x14ac:dyDescent="0.2">
      <c r="F695">
        <v>672</v>
      </c>
      <c r="G695">
        <v>1369</v>
      </c>
      <c r="H695" s="7">
        <v>103600</v>
      </c>
      <c r="I695" t="s">
        <v>311</v>
      </c>
      <c r="K695">
        <v>670</v>
      </c>
      <c r="L695">
        <v>1180</v>
      </c>
      <c r="M695" s="7">
        <v>137500</v>
      </c>
      <c r="N695" t="s">
        <v>311</v>
      </c>
      <c r="P695">
        <v>660</v>
      </c>
      <c r="Q695">
        <v>0</v>
      </c>
      <c r="R695" s="7">
        <v>167000</v>
      </c>
      <c r="S695" t="s">
        <v>311</v>
      </c>
    </row>
    <row r="696" spans="6:19" x14ac:dyDescent="0.2">
      <c r="F696">
        <v>673</v>
      </c>
      <c r="G696">
        <v>1208</v>
      </c>
      <c r="H696" s="7">
        <v>165000</v>
      </c>
      <c r="I696" t="s">
        <v>311</v>
      </c>
      <c r="K696">
        <v>671</v>
      </c>
      <c r="L696">
        <v>738</v>
      </c>
      <c r="M696" s="7">
        <v>173500</v>
      </c>
      <c r="N696" t="s">
        <v>311</v>
      </c>
      <c r="P696">
        <v>661</v>
      </c>
      <c r="Q696">
        <v>793</v>
      </c>
      <c r="R696" s="7">
        <v>197900</v>
      </c>
      <c r="S696" t="s">
        <v>311</v>
      </c>
    </row>
    <row r="697" spans="6:19" x14ac:dyDescent="0.2">
      <c r="F697">
        <v>674</v>
      </c>
      <c r="G697">
        <v>1839</v>
      </c>
      <c r="H697" s="7">
        <v>257500</v>
      </c>
      <c r="I697" t="s">
        <v>311</v>
      </c>
      <c r="K697">
        <v>672</v>
      </c>
      <c r="L697">
        <v>697</v>
      </c>
      <c r="M697" s="7">
        <v>103600</v>
      </c>
      <c r="N697" t="s">
        <v>311</v>
      </c>
      <c r="P697">
        <v>662</v>
      </c>
      <c r="Q697">
        <v>762</v>
      </c>
      <c r="R697" s="7">
        <v>402000</v>
      </c>
      <c r="S697" t="s">
        <v>311</v>
      </c>
    </row>
    <row r="698" spans="6:19" x14ac:dyDescent="0.2">
      <c r="F698">
        <v>675</v>
      </c>
      <c r="G698">
        <v>1136</v>
      </c>
      <c r="H698" s="7">
        <v>140000</v>
      </c>
      <c r="I698" t="s">
        <v>311</v>
      </c>
      <c r="K698">
        <v>673</v>
      </c>
      <c r="L698">
        <v>1208</v>
      </c>
      <c r="M698" s="7">
        <v>165000</v>
      </c>
      <c r="N698" t="s">
        <v>311</v>
      </c>
      <c r="P698">
        <v>663</v>
      </c>
      <c r="Q698">
        <v>0</v>
      </c>
      <c r="R698" s="7">
        <v>110000</v>
      </c>
      <c r="S698" t="s">
        <v>311</v>
      </c>
    </row>
    <row r="699" spans="6:19" x14ac:dyDescent="0.2">
      <c r="F699">
        <v>676</v>
      </c>
      <c r="G699">
        <v>1441</v>
      </c>
      <c r="H699" s="7">
        <v>148500</v>
      </c>
      <c r="I699" t="s">
        <v>311</v>
      </c>
      <c r="K699">
        <v>674</v>
      </c>
      <c r="L699">
        <v>1839</v>
      </c>
      <c r="M699" s="7">
        <v>257500</v>
      </c>
      <c r="N699" t="s">
        <v>311</v>
      </c>
      <c r="P699">
        <v>664</v>
      </c>
      <c r="Q699">
        <v>0</v>
      </c>
      <c r="R699" s="7">
        <v>137500</v>
      </c>
      <c r="S699" t="s">
        <v>311</v>
      </c>
    </row>
    <row r="700" spans="6:19" x14ac:dyDescent="0.2">
      <c r="F700">
        <v>677</v>
      </c>
      <c r="G700">
        <v>1774</v>
      </c>
      <c r="H700" s="7">
        <v>87000</v>
      </c>
      <c r="I700" t="s">
        <v>311</v>
      </c>
      <c r="K700">
        <v>675</v>
      </c>
      <c r="L700">
        <v>1136</v>
      </c>
      <c r="M700" s="7">
        <v>140000</v>
      </c>
      <c r="N700" t="s">
        <v>311</v>
      </c>
      <c r="P700">
        <v>665</v>
      </c>
      <c r="Q700">
        <v>0</v>
      </c>
      <c r="R700" s="7">
        <v>423000</v>
      </c>
      <c r="S700" t="s">
        <v>311</v>
      </c>
    </row>
    <row r="701" spans="6:19" x14ac:dyDescent="0.2">
      <c r="F701">
        <v>678</v>
      </c>
      <c r="G701">
        <v>792</v>
      </c>
      <c r="H701" s="7">
        <v>109500</v>
      </c>
      <c r="I701" t="s">
        <v>311</v>
      </c>
      <c r="K701">
        <v>676</v>
      </c>
      <c r="L701">
        <v>855</v>
      </c>
      <c r="M701" s="7">
        <v>148500</v>
      </c>
      <c r="N701" t="s">
        <v>311</v>
      </c>
      <c r="P701">
        <v>666</v>
      </c>
      <c r="Q701">
        <v>482</v>
      </c>
      <c r="R701" s="7">
        <v>230500</v>
      </c>
      <c r="S701" t="s">
        <v>311</v>
      </c>
    </row>
    <row r="702" spans="6:19" x14ac:dyDescent="0.2">
      <c r="F702">
        <v>679</v>
      </c>
      <c r="G702">
        <v>2046</v>
      </c>
      <c r="H702" s="7">
        <v>372500</v>
      </c>
      <c r="I702" t="s">
        <v>311</v>
      </c>
      <c r="K702">
        <v>677</v>
      </c>
      <c r="L702">
        <v>1095</v>
      </c>
      <c r="M702" s="7">
        <v>87000</v>
      </c>
      <c r="N702" t="s">
        <v>311</v>
      </c>
      <c r="P702">
        <v>667</v>
      </c>
      <c r="Q702">
        <v>915</v>
      </c>
      <c r="R702" s="7">
        <v>129000</v>
      </c>
      <c r="S702" t="s">
        <v>311</v>
      </c>
    </row>
    <row r="703" spans="6:19" x14ac:dyDescent="0.2">
      <c r="F703">
        <v>680</v>
      </c>
      <c r="G703">
        <v>988</v>
      </c>
      <c r="H703" s="7">
        <v>128500</v>
      </c>
      <c r="I703" t="s">
        <v>311</v>
      </c>
      <c r="K703">
        <v>678</v>
      </c>
      <c r="L703">
        <v>792</v>
      </c>
      <c r="M703" s="7">
        <v>109500</v>
      </c>
      <c r="N703" t="s">
        <v>311</v>
      </c>
      <c r="P703">
        <v>668</v>
      </c>
      <c r="Q703">
        <v>0</v>
      </c>
      <c r="R703" s="7">
        <v>193500</v>
      </c>
      <c r="S703" t="s">
        <v>311</v>
      </c>
    </row>
    <row r="704" spans="6:19" x14ac:dyDescent="0.2">
      <c r="F704">
        <v>681</v>
      </c>
      <c r="G704">
        <v>923</v>
      </c>
      <c r="H704" s="7">
        <v>143000</v>
      </c>
      <c r="I704" t="s">
        <v>311</v>
      </c>
      <c r="K704">
        <v>679</v>
      </c>
      <c r="L704">
        <v>2046</v>
      </c>
      <c r="M704" s="7">
        <v>372500</v>
      </c>
      <c r="N704" t="s">
        <v>311</v>
      </c>
      <c r="P704">
        <v>669</v>
      </c>
      <c r="Q704">
        <v>0</v>
      </c>
      <c r="R704" s="7">
        <v>168000</v>
      </c>
      <c r="S704" t="s">
        <v>311</v>
      </c>
    </row>
    <row r="705" spans="6:19" x14ac:dyDescent="0.2">
      <c r="F705">
        <v>682</v>
      </c>
      <c r="G705">
        <v>1520</v>
      </c>
      <c r="H705" s="7">
        <v>159434</v>
      </c>
      <c r="I705" t="s">
        <v>311</v>
      </c>
      <c r="K705">
        <v>680</v>
      </c>
      <c r="L705">
        <v>988</v>
      </c>
      <c r="M705" s="7">
        <v>128500</v>
      </c>
      <c r="N705" t="s">
        <v>311</v>
      </c>
      <c r="P705">
        <v>670</v>
      </c>
      <c r="Q705">
        <v>0</v>
      </c>
      <c r="R705" s="7">
        <v>137500</v>
      </c>
      <c r="S705" t="s">
        <v>311</v>
      </c>
    </row>
    <row r="706" spans="6:19" x14ac:dyDescent="0.2">
      <c r="F706">
        <v>683</v>
      </c>
      <c r="G706">
        <v>1291</v>
      </c>
      <c r="H706" s="7">
        <v>173000</v>
      </c>
      <c r="I706" t="s">
        <v>311</v>
      </c>
      <c r="K706">
        <v>681</v>
      </c>
      <c r="L706">
        <v>923</v>
      </c>
      <c r="M706" s="7">
        <v>143000</v>
      </c>
      <c r="N706" t="s">
        <v>311</v>
      </c>
      <c r="P706">
        <v>671</v>
      </c>
      <c r="Q706">
        <v>738</v>
      </c>
      <c r="R706" s="7">
        <v>173500</v>
      </c>
      <c r="S706" t="s">
        <v>311</v>
      </c>
    </row>
    <row r="707" spans="6:19" x14ac:dyDescent="0.2">
      <c r="F707">
        <v>684</v>
      </c>
      <c r="G707">
        <v>1668</v>
      </c>
      <c r="H707" s="7">
        <v>285000</v>
      </c>
      <c r="I707" t="s">
        <v>311</v>
      </c>
      <c r="K707">
        <v>682</v>
      </c>
      <c r="L707">
        <v>848</v>
      </c>
      <c r="M707" s="7">
        <v>159434</v>
      </c>
      <c r="N707" t="s">
        <v>311</v>
      </c>
      <c r="P707">
        <v>672</v>
      </c>
      <c r="Q707">
        <v>672</v>
      </c>
      <c r="R707" s="7">
        <v>103600</v>
      </c>
      <c r="S707" t="s">
        <v>311</v>
      </c>
    </row>
    <row r="708" spans="6:19" x14ac:dyDescent="0.2">
      <c r="F708">
        <v>685</v>
      </c>
      <c r="G708">
        <v>1839</v>
      </c>
      <c r="H708" s="7">
        <v>221000</v>
      </c>
      <c r="I708" t="s">
        <v>311</v>
      </c>
      <c r="K708">
        <v>683</v>
      </c>
      <c r="L708">
        <v>1291</v>
      </c>
      <c r="M708" s="7">
        <v>173000</v>
      </c>
      <c r="N708" t="s">
        <v>311</v>
      </c>
      <c r="P708">
        <v>673</v>
      </c>
      <c r="Q708">
        <v>0</v>
      </c>
      <c r="R708" s="7">
        <v>165000</v>
      </c>
      <c r="S708" t="s">
        <v>311</v>
      </c>
    </row>
    <row r="709" spans="6:19" x14ac:dyDescent="0.2">
      <c r="F709">
        <v>686</v>
      </c>
      <c r="G709">
        <v>2090</v>
      </c>
      <c r="H709" s="7">
        <v>207500</v>
      </c>
      <c r="I709" t="s">
        <v>311</v>
      </c>
      <c r="K709">
        <v>684</v>
      </c>
      <c r="L709">
        <v>1668</v>
      </c>
      <c r="M709" s="7">
        <v>285000</v>
      </c>
      <c r="N709" t="s">
        <v>311</v>
      </c>
      <c r="P709">
        <v>674</v>
      </c>
      <c r="Q709">
        <v>0</v>
      </c>
      <c r="R709" s="7">
        <v>257500</v>
      </c>
      <c r="S709" t="s">
        <v>311</v>
      </c>
    </row>
    <row r="710" spans="6:19" x14ac:dyDescent="0.2">
      <c r="F710">
        <v>687</v>
      </c>
      <c r="G710">
        <v>1761</v>
      </c>
      <c r="H710" s="7">
        <v>227875</v>
      </c>
      <c r="I710" t="s">
        <v>311</v>
      </c>
      <c r="K710">
        <v>685</v>
      </c>
      <c r="L710">
        <v>1195</v>
      </c>
      <c r="M710" s="7">
        <v>221000</v>
      </c>
      <c r="N710" t="s">
        <v>311</v>
      </c>
      <c r="P710">
        <v>675</v>
      </c>
      <c r="Q710">
        <v>0</v>
      </c>
      <c r="R710" s="7">
        <v>140000</v>
      </c>
      <c r="S710" t="s">
        <v>311</v>
      </c>
    </row>
    <row r="711" spans="6:19" x14ac:dyDescent="0.2">
      <c r="F711">
        <v>688</v>
      </c>
      <c r="G711">
        <v>1102</v>
      </c>
      <c r="H711" s="7">
        <v>148800</v>
      </c>
      <c r="I711" t="s">
        <v>311</v>
      </c>
      <c r="K711">
        <v>686</v>
      </c>
      <c r="L711">
        <v>1190</v>
      </c>
      <c r="M711" s="7">
        <v>207500</v>
      </c>
      <c r="N711" t="s">
        <v>311</v>
      </c>
      <c r="P711">
        <v>676</v>
      </c>
      <c r="Q711">
        <v>586</v>
      </c>
      <c r="R711" s="7">
        <v>148500</v>
      </c>
      <c r="S711" t="s">
        <v>311</v>
      </c>
    </row>
    <row r="712" spans="6:19" x14ac:dyDescent="0.2">
      <c r="F712">
        <v>689</v>
      </c>
      <c r="G712">
        <v>1419</v>
      </c>
      <c r="H712" s="7">
        <v>392000</v>
      </c>
      <c r="I712" t="s">
        <v>311</v>
      </c>
      <c r="K712">
        <v>687</v>
      </c>
      <c r="L712">
        <v>874</v>
      </c>
      <c r="M712" s="7">
        <v>227875</v>
      </c>
      <c r="N712" t="s">
        <v>311</v>
      </c>
      <c r="P712">
        <v>677</v>
      </c>
      <c r="Q712">
        <v>679</v>
      </c>
      <c r="R712" s="7">
        <v>87000</v>
      </c>
      <c r="S712" t="s">
        <v>311</v>
      </c>
    </row>
    <row r="713" spans="6:19" x14ac:dyDescent="0.2">
      <c r="F713">
        <v>690</v>
      </c>
      <c r="G713">
        <v>1362</v>
      </c>
      <c r="H713" s="7">
        <v>194700</v>
      </c>
      <c r="I713" t="s">
        <v>311</v>
      </c>
      <c r="K713">
        <v>688</v>
      </c>
      <c r="L713">
        <v>551</v>
      </c>
      <c r="M713" s="7">
        <v>148800</v>
      </c>
      <c r="N713" t="s">
        <v>311</v>
      </c>
      <c r="P713">
        <v>678</v>
      </c>
      <c r="Q713">
        <v>0</v>
      </c>
      <c r="R713" s="7">
        <v>109500</v>
      </c>
      <c r="S713" t="s">
        <v>311</v>
      </c>
    </row>
    <row r="714" spans="6:19" x14ac:dyDescent="0.2">
      <c r="F714">
        <v>691</v>
      </c>
      <c r="G714">
        <v>848</v>
      </c>
      <c r="H714" s="7">
        <v>141000</v>
      </c>
      <c r="I714" t="s">
        <v>311</v>
      </c>
      <c r="K714">
        <v>689</v>
      </c>
      <c r="L714">
        <v>1419</v>
      </c>
      <c r="M714" s="7">
        <v>392000</v>
      </c>
      <c r="N714" t="s">
        <v>311</v>
      </c>
      <c r="P714">
        <v>679</v>
      </c>
      <c r="Q714">
        <v>0</v>
      </c>
      <c r="R714" s="7">
        <v>372500</v>
      </c>
      <c r="S714" t="s">
        <v>311</v>
      </c>
    </row>
    <row r="715" spans="6:19" x14ac:dyDescent="0.2">
      <c r="F715">
        <v>693</v>
      </c>
      <c r="G715">
        <v>2519</v>
      </c>
      <c r="H715" s="7">
        <v>335000</v>
      </c>
      <c r="I715" t="s">
        <v>311</v>
      </c>
      <c r="K715">
        <v>690</v>
      </c>
      <c r="L715">
        <v>1362</v>
      </c>
      <c r="M715" s="7">
        <v>194700</v>
      </c>
      <c r="N715" t="s">
        <v>311</v>
      </c>
      <c r="P715">
        <v>680</v>
      </c>
      <c r="Q715">
        <v>0</v>
      </c>
      <c r="R715" s="7">
        <v>128500</v>
      </c>
      <c r="S715" t="s">
        <v>311</v>
      </c>
    </row>
    <row r="716" spans="6:19" x14ac:dyDescent="0.2">
      <c r="F716">
        <v>694</v>
      </c>
      <c r="G716">
        <v>1073</v>
      </c>
      <c r="H716" s="7">
        <v>108480</v>
      </c>
      <c r="I716" t="s">
        <v>311</v>
      </c>
      <c r="K716">
        <v>691</v>
      </c>
      <c r="L716">
        <v>848</v>
      </c>
      <c r="M716" s="7">
        <v>141000</v>
      </c>
      <c r="N716" t="s">
        <v>311</v>
      </c>
      <c r="P716">
        <v>681</v>
      </c>
      <c r="Q716">
        <v>0</v>
      </c>
      <c r="R716" s="7">
        <v>143000</v>
      </c>
      <c r="S716" t="s">
        <v>311</v>
      </c>
    </row>
    <row r="717" spans="6:19" x14ac:dyDescent="0.2">
      <c r="F717">
        <v>695</v>
      </c>
      <c r="G717">
        <v>1539</v>
      </c>
      <c r="H717" s="7">
        <v>141500</v>
      </c>
      <c r="I717" t="s">
        <v>311</v>
      </c>
      <c r="K717">
        <v>693</v>
      </c>
      <c r="L717">
        <v>1238</v>
      </c>
      <c r="M717" s="7">
        <v>335000</v>
      </c>
      <c r="N717" t="s">
        <v>311</v>
      </c>
      <c r="P717">
        <v>682</v>
      </c>
      <c r="Q717">
        <v>672</v>
      </c>
      <c r="R717" s="7">
        <v>159434</v>
      </c>
      <c r="S717" t="s">
        <v>311</v>
      </c>
    </row>
    <row r="718" spans="6:19" x14ac:dyDescent="0.2">
      <c r="F718">
        <v>696</v>
      </c>
      <c r="G718">
        <v>1137</v>
      </c>
      <c r="H718" s="7">
        <v>176000</v>
      </c>
      <c r="I718" t="s">
        <v>311</v>
      </c>
      <c r="K718">
        <v>694</v>
      </c>
      <c r="L718">
        <v>1073</v>
      </c>
      <c r="M718" s="7">
        <v>108480</v>
      </c>
      <c r="N718" t="s">
        <v>311</v>
      </c>
      <c r="P718">
        <v>683</v>
      </c>
      <c r="Q718">
        <v>0</v>
      </c>
      <c r="R718" s="7">
        <v>173000</v>
      </c>
      <c r="S718" t="s">
        <v>311</v>
      </c>
    </row>
    <row r="719" spans="6:19" x14ac:dyDescent="0.2">
      <c r="F719">
        <v>697</v>
      </c>
      <c r="G719">
        <v>616</v>
      </c>
      <c r="H719" s="7">
        <v>89000</v>
      </c>
      <c r="I719" t="s">
        <v>311</v>
      </c>
      <c r="K719">
        <v>695</v>
      </c>
      <c r="L719">
        <v>1067</v>
      </c>
      <c r="M719" s="7">
        <v>141500</v>
      </c>
      <c r="N719" t="s">
        <v>311</v>
      </c>
      <c r="P719">
        <v>684</v>
      </c>
      <c r="Q719">
        <v>0</v>
      </c>
      <c r="R719" s="7">
        <v>285000</v>
      </c>
      <c r="S719" t="s">
        <v>311</v>
      </c>
    </row>
    <row r="720" spans="6:19" x14ac:dyDescent="0.2">
      <c r="F720">
        <v>698</v>
      </c>
      <c r="G720">
        <v>1148</v>
      </c>
      <c r="H720" s="7">
        <v>123500</v>
      </c>
      <c r="I720" t="s">
        <v>311</v>
      </c>
      <c r="K720">
        <v>696</v>
      </c>
      <c r="L720">
        <v>1137</v>
      </c>
      <c r="M720" s="7">
        <v>176000</v>
      </c>
      <c r="N720" t="s">
        <v>311</v>
      </c>
      <c r="P720">
        <v>685</v>
      </c>
      <c r="Q720">
        <v>644</v>
      </c>
      <c r="R720" s="7">
        <v>221000</v>
      </c>
      <c r="S720" t="s">
        <v>311</v>
      </c>
    </row>
    <row r="721" spans="6:19" x14ac:dyDescent="0.2">
      <c r="F721">
        <v>699</v>
      </c>
      <c r="G721">
        <v>894</v>
      </c>
      <c r="H721" s="7">
        <v>138500</v>
      </c>
      <c r="I721" t="s">
        <v>311</v>
      </c>
      <c r="K721">
        <v>697</v>
      </c>
      <c r="L721">
        <v>616</v>
      </c>
      <c r="M721" s="7">
        <v>89000</v>
      </c>
      <c r="N721" t="s">
        <v>311</v>
      </c>
      <c r="P721">
        <v>686</v>
      </c>
      <c r="Q721">
        <v>900</v>
      </c>
      <c r="R721" s="7">
        <v>207500</v>
      </c>
      <c r="S721" t="s">
        <v>311</v>
      </c>
    </row>
    <row r="722" spans="6:19" x14ac:dyDescent="0.2">
      <c r="F722">
        <v>700</v>
      </c>
      <c r="G722">
        <v>1391</v>
      </c>
      <c r="H722" s="7">
        <v>196000</v>
      </c>
      <c r="I722" t="s">
        <v>311</v>
      </c>
      <c r="K722">
        <v>698</v>
      </c>
      <c r="L722">
        <v>1148</v>
      </c>
      <c r="M722" s="7">
        <v>123500</v>
      </c>
      <c r="N722" t="s">
        <v>311</v>
      </c>
      <c r="P722">
        <v>687</v>
      </c>
      <c r="Q722">
        <v>887</v>
      </c>
      <c r="R722" s="7">
        <v>227875</v>
      </c>
      <c r="S722" t="s">
        <v>311</v>
      </c>
    </row>
    <row r="723" spans="6:19" x14ac:dyDescent="0.2">
      <c r="F723">
        <v>701</v>
      </c>
      <c r="G723">
        <v>1800</v>
      </c>
      <c r="H723" s="7">
        <v>312500</v>
      </c>
      <c r="I723" t="s">
        <v>311</v>
      </c>
      <c r="K723">
        <v>699</v>
      </c>
      <c r="L723">
        <v>894</v>
      </c>
      <c r="M723" s="7">
        <v>138500</v>
      </c>
      <c r="N723" t="s">
        <v>311</v>
      </c>
      <c r="P723">
        <v>688</v>
      </c>
      <c r="Q723">
        <v>551</v>
      </c>
      <c r="R723" s="7">
        <v>148800</v>
      </c>
      <c r="S723" t="s">
        <v>311</v>
      </c>
    </row>
    <row r="724" spans="6:19" x14ac:dyDescent="0.2">
      <c r="F724">
        <v>702</v>
      </c>
      <c r="G724">
        <v>1164</v>
      </c>
      <c r="H724" s="7">
        <v>140000</v>
      </c>
      <c r="I724" t="s">
        <v>311</v>
      </c>
      <c r="K724">
        <v>700</v>
      </c>
      <c r="L724">
        <v>1391</v>
      </c>
      <c r="M724" s="7">
        <v>196000</v>
      </c>
      <c r="N724" t="s">
        <v>311</v>
      </c>
      <c r="P724">
        <v>689</v>
      </c>
      <c r="Q724">
        <v>0</v>
      </c>
      <c r="R724" s="7">
        <v>392000</v>
      </c>
      <c r="S724" t="s">
        <v>311</v>
      </c>
    </row>
    <row r="725" spans="6:19" x14ac:dyDescent="0.2">
      <c r="F725">
        <v>703</v>
      </c>
      <c r="G725">
        <v>2576</v>
      </c>
      <c r="H725" s="7">
        <v>361919</v>
      </c>
      <c r="I725" t="s">
        <v>311</v>
      </c>
      <c r="K725">
        <v>701</v>
      </c>
      <c r="L725">
        <v>1800</v>
      </c>
      <c r="M725" s="7">
        <v>312500</v>
      </c>
      <c r="N725" t="s">
        <v>311</v>
      </c>
      <c r="P725">
        <v>690</v>
      </c>
      <c r="Q725">
        <v>0</v>
      </c>
      <c r="R725" s="7">
        <v>194700</v>
      </c>
      <c r="S725" t="s">
        <v>311</v>
      </c>
    </row>
    <row r="726" spans="6:19" x14ac:dyDescent="0.2">
      <c r="F726">
        <v>704</v>
      </c>
      <c r="G726">
        <v>1812</v>
      </c>
      <c r="H726" s="7">
        <v>140000</v>
      </c>
      <c r="I726" t="s">
        <v>311</v>
      </c>
      <c r="K726">
        <v>702</v>
      </c>
      <c r="L726">
        <v>1164</v>
      </c>
      <c r="M726" s="7">
        <v>140000</v>
      </c>
      <c r="N726" t="s">
        <v>311</v>
      </c>
      <c r="P726">
        <v>691</v>
      </c>
      <c r="Q726">
        <v>0</v>
      </c>
      <c r="R726" s="7">
        <v>141000</v>
      </c>
      <c r="S726" t="s">
        <v>311</v>
      </c>
    </row>
    <row r="727" spans="6:19" x14ac:dyDescent="0.2">
      <c r="F727">
        <v>705</v>
      </c>
      <c r="G727">
        <v>1484</v>
      </c>
      <c r="H727" s="7">
        <v>213000</v>
      </c>
      <c r="I727" t="s">
        <v>311</v>
      </c>
      <c r="K727">
        <v>703</v>
      </c>
      <c r="L727">
        <v>1264</v>
      </c>
      <c r="M727" s="7">
        <v>361919</v>
      </c>
      <c r="N727" t="s">
        <v>311</v>
      </c>
      <c r="P727">
        <v>693</v>
      </c>
      <c r="Q727">
        <v>1281</v>
      </c>
      <c r="R727" s="7">
        <v>335000</v>
      </c>
      <c r="S727" t="s">
        <v>311</v>
      </c>
    </row>
    <row r="728" spans="6:19" x14ac:dyDescent="0.2">
      <c r="F728">
        <v>706</v>
      </c>
      <c r="G728">
        <v>1092</v>
      </c>
      <c r="H728" s="7">
        <v>55000</v>
      </c>
      <c r="I728" t="s">
        <v>311</v>
      </c>
      <c r="K728">
        <v>704</v>
      </c>
      <c r="L728">
        <v>1032</v>
      </c>
      <c r="M728" s="7">
        <v>140000</v>
      </c>
      <c r="N728" t="s">
        <v>311</v>
      </c>
      <c r="P728">
        <v>694</v>
      </c>
      <c r="Q728">
        <v>0</v>
      </c>
      <c r="R728" s="7">
        <v>108480</v>
      </c>
      <c r="S728" t="s">
        <v>311</v>
      </c>
    </row>
    <row r="729" spans="6:19" x14ac:dyDescent="0.2">
      <c r="F729">
        <v>707</v>
      </c>
      <c r="G729">
        <v>1824</v>
      </c>
      <c r="H729" s="7">
        <v>302000</v>
      </c>
      <c r="I729" t="s">
        <v>311</v>
      </c>
      <c r="K729">
        <v>705</v>
      </c>
      <c r="L729">
        <v>1484</v>
      </c>
      <c r="M729" s="7">
        <v>213000</v>
      </c>
      <c r="N729" t="s">
        <v>311</v>
      </c>
      <c r="P729">
        <v>695</v>
      </c>
      <c r="Q729">
        <v>472</v>
      </c>
      <c r="R729" s="7">
        <v>141500</v>
      </c>
      <c r="S729" t="s">
        <v>311</v>
      </c>
    </row>
    <row r="730" spans="6:19" x14ac:dyDescent="0.2">
      <c r="F730">
        <v>708</v>
      </c>
      <c r="G730">
        <v>1324</v>
      </c>
      <c r="H730" s="7">
        <v>254000</v>
      </c>
      <c r="I730" t="s">
        <v>311</v>
      </c>
      <c r="K730">
        <v>706</v>
      </c>
      <c r="L730">
        <v>372</v>
      </c>
      <c r="M730" s="7">
        <v>55000</v>
      </c>
      <c r="N730" t="s">
        <v>311</v>
      </c>
      <c r="P730">
        <v>696</v>
      </c>
      <c r="Q730">
        <v>0</v>
      </c>
      <c r="R730" s="7">
        <v>176000</v>
      </c>
      <c r="S730" t="s">
        <v>311</v>
      </c>
    </row>
    <row r="731" spans="6:19" x14ac:dyDescent="0.2">
      <c r="F731">
        <v>709</v>
      </c>
      <c r="G731">
        <v>1456</v>
      </c>
      <c r="H731" s="7">
        <v>179540</v>
      </c>
      <c r="I731" t="s">
        <v>311</v>
      </c>
      <c r="K731">
        <v>707</v>
      </c>
      <c r="L731">
        <v>1824</v>
      </c>
      <c r="M731" s="7">
        <v>302000</v>
      </c>
      <c r="N731" t="s">
        <v>311</v>
      </c>
      <c r="P731">
        <v>697</v>
      </c>
      <c r="Q731">
        <v>0</v>
      </c>
      <c r="R731" s="7">
        <v>89000</v>
      </c>
      <c r="S731" t="s">
        <v>311</v>
      </c>
    </row>
    <row r="732" spans="6:19" x14ac:dyDescent="0.2">
      <c r="F732">
        <v>710</v>
      </c>
      <c r="G732">
        <v>904</v>
      </c>
      <c r="H732" s="7">
        <v>109900</v>
      </c>
      <c r="I732" t="s">
        <v>311</v>
      </c>
      <c r="K732">
        <v>708</v>
      </c>
      <c r="L732">
        <v>1324</v>
      </c>
      <c r="M732" s="7">
        <v>254000</v>
      </c>
      <c r="N732" t="s">
        <v>311</v>
      </c>
      <c r="P732">
        <v>698</v>
      </c>
      <c r="Q732">
        <v>0</v>
      </c>
      <c r="R732" s="7">
        <v>123500</v>
      </c>
      <c r="S732" t="s">
        <v>311</v>
      </c>
    </row>
    <row r="733" spans="6:19" x14ac:dyDescent="0.2">
      <c r="F733">
        <v>711</v>
      </c>
      <c r="G733">
        <v>729</v>
      </c>
      <c r="H733" s="7">
        <v>52000</v>
      </c>
      <c r="I733" t="s">
        <v>311</v>
      </c>
      <c r="K733">
        <v>709</v>
      </c>
      <c r="L733">
        <v>728</v>
      </c>
      <c r="M733" s="7">
        <v>179540</v>
      </c>
      <c r="N733" t="s">
        <v>311</v>
      </c>
      <c r="P733">
        <v>699</v>
      </c>
      <c r="Q733">
        <v>0</v>
      </c>
      <c r="R733" s="7">
        <v>138500</v>
      </c>
      <c r="S733" t="s">
        <v>311</v>
      </c>
    </row>
    <row r="734" spans="6:19" x14ac:dyDescent="0.2">
      <c r="F734">
        <v>712</v>
      </c>
      <c r="G734">
        <v>1178</v>
      </c>
      <c r="H734" s="7">
        <v>102776</v>
      </c>
      <c r="I734" t="s">
        <v>311</v>
      </c>
      <c r="K734">
        <v>710</v>
      </c>
      <c r="L734">
        <v>904</v>
      </c>
      <c r="M734" s="7">
        <v>109900</v>
      </c>
      <c r="N734" t="s">
        <v>311</v>
      </c>
      <c r="P734">
        <v>700</v>
      </c>
      <c r="Q734">
        <v>0</v>
      </c>
      <c r="R734" s="7">
        <v>196000</v>
      </c>
      <c r="S734" t="s">
        <v>311</v>
      </c>
    </row>
    <row r="735" spans="6:19" x14ac:dyDescent="0.2">
      <c r="F735">
        <v>713</v>
      </c>
      <c r="G735">
        <v>1228</v>
      </c>
      <c r="H735" s="7">
        <v>189000</v>
      </c>
      <c r="I735" t="s">
        <v>311</v>
      </c>
      <c r="K735">
        <v>711</v>
      </c>
      <c r="L735">
        <v>729</v>
      </c>
      <c r="M735" s="7">
        <v>52000</v>
      </c>
      <c r="N735" t="s">
        <v>311</v>
      </c>
      <c r="P735">
        <v>701</v>
      </c>
      <c r="Q735">
        <v>0</v>
      </c>
      <c r="R735" s="7">
        <v>312500</v>
      </c>
      <c r="S735" t="s">
        <v>311</v>
      </c>
    </row>
    <row r="736" spans="6:19" x14ac:dyDescent="0.2">
      <c r="F736">
        <v>714</v>
      </c>
      <c r="G736">
        <v>960</v>
      </c>
      <c r="H736" s="7">
        <v>129000</v>
      </c>
      <c r="I736" t="s">
        <v>311</v>
      </c>
      <c r="K736">
        <v>712</v>
      </c>
      <c r="L736">
        <v>859</v>
      </c>
      <c r="M736" s="7">
        <v>102776</v>
      </c>
      <c r="N736" t="s">
        <v>311</v>
      </c>
      <c r="P736">
        <v>702</v>
      </c>
      <c r="Q736">
        <v>0</v>
      </c>
      <c r="R736" s="7">
        <v>140000</v>
      </c>
      <c r="S736" t="s">
        <v>311</v>
      </c>
    </row>
    <row r="737" spans="6:19" x14ac:dyDescent="0.2">
      <c r="F737">
        <v>715</v>
      </c>
      <c r="G737">
        <v>1479</v>
      </c>
      <c r="H737" s="7">
        <v>130500</v>
      </c>
      <c r="I737" t="s">
        <v>311</v>
      </c>
      <c r="K737">
        <v>713</v>
      </c>
      <c r="L737">
        <v>1228</v>
      </c>
      <c r="M737" s="7">
        <v>189000</v>
      </c>
      <c r="N737" t="s">
        <v>311</v>
      </c>
      <c r="P737">
        <v>703</v>
      </c>
      <c r="Q737">
        <v>1312</v>
      </c>
      <c r="R737" s="7">
        <v>361919</v>
      </c>
      <c r="S737" t="s">
        <v>311</v>
      </c>
    </row>
    <row r="738" spans="6:19" x14ac:dyDescent="0.2">
      <c r="F738">
        <v>716</v>
      </c>
      <c r="G738">
        <v>1350</v>
      </c>
      <c r="H738" s="7">
        <v>165000</v>
      </c>
      <c r="I738" t="s">
        <v>311</v>
      </c>
      <c r="K738">
        <v>714</v>
      </c>
      <c r="L738">
        <v>960</v>
      </c>
      <c r="M738" s="7">
        <v>129000</v>
      </c>
      <c r="N738" t="s">
        <v>311</v>
      </c>
      <c r="P738">
        <v>704</v>
      </c>
      <c r="Q738">
        <v>780</v>
      </c>
      <c r="R738" s="7">
        <v>140000</v>
      </c>
      <c r="S738" t="s">
        <v>311</v>
      </c>
    </row>
    <row r="739" spans="6:19" x14ac:dyDescent="0.2">
      <c r="F739">
        <v>717</v>
      </c>
      <c r="G739">
        <v>2554</v>
      </c>
      <c r="H739" s="7">
        <v>159500</v>
      </c>
      <c r="I739" t="s">
        <v>311</v>
      </c>
      <c r="K739">
        <v>715</v>
      </c>
      <c r="L739">
        <v>725</v>
      </c>
      <c r="M739" s="7">
        <v>130500</v>
      </c>
      <c r="N739" t="s">
        <v>311</v>
      </c>
      <c r="P739">
        <v>705</v>
      </c>
      <c r="Q739">
        <v>0</v>
      </c>
      <c r="R739" s="7">
        <v>213000</v>
      </c>
      <c r="S739" t="s">
        <v>311</v>
      </c>
    </row>
    <row r="740" spans="6:19" x14ac:dyDescent="0.2">
      <c r="F740">
        <v>718</v>
      </c>
      <c r="G740">
        <v>1178</v>
      </c>
      <c r="H740" s="7">
        <v>157000</v>
      </c>
      <c r="I740" t="s">
        <v>311</v>
      </c>
      <c r="K740">
        <v>716</v>
      </c>
      <c r="L740">
        <v>1350</v>
      </c>
      <c r="M740" s="7">
        <v>165000</v>
      </c>
      <c r="N740" t="s">
        <v>311</v>
      </c>
      <c r="P740">
        <v>706</v>
      </c>
      <c r="Q740">
        <v>720</v>
      </c>
      <c r="R740" s="7">
        <v>55000</v>
      </c>
      <c r="S740" t="s">
        <v>311</v>
      </c>
    </row>
    <row r="741" spans="6:19" x14ac:dyDescent="0.2">
      <c r="F741">
        <v>719</v>
      </c>
      <c r="G741">
        <v>2418</v>
      </c>
      <c r="H741" s="7">
        <v>341000</v>
      </c>
      <c r="I741" t="s">
        <v>311</v>
      </c>
      <c r="K741">
        <v>717</v>
      </c>
      <c r="L741">
        <v>1576</v>
      </c>
      <c r="M741" s="7">
        <v>159500</v>
      </c>
      <c r="N741" t="s">
        <v>311</v>
      </c>
      <c r="P741">
        <v>707</v>
      </c>
      <c r="Q741">
        <v>0</v>
      </c>
      <c r="R741" s="7">
        <v>302000</v>
      </c>
      <c r="S741" t="s">
        <v>311</v>
      </c>
    </row>
    <row r="742" spans="6:19" x14ac:dyDescent="0.2">
      <c r="F742">
        <v>720</v>
      </c>
      <c r="G742">
        <v>971</v>
      </c>
      <c r="H742" s="7">
        <v>128500</v>
      </c>
      <c r="I742" t="s">
        <v>311</v>
      </c>
      <c r="K742">
        <v>718</v>
      </c>
      <c r="L742">
        <v>1178</v>
      </c>
      <c r="M742" s="7">
        <v>157000</v>
      </c>
      <c r="N742" t="s">
        <v>311</v>
      </c>
      <c r="P742">
        <v>708</v>
      </c>
      <c r="Q742">
        <v>0</v>
      </c>
      <c r="R742" s="7">
        <v>254000</v>
      </c>
      <c r="S742" t="s">
        <v>311</v>
      </c>
    </row>
    <row r="743" spans="6:19" x14ac:dyDescent="0.2">
      <c r="F743">
        <v>721</v>
      </c>
      <c r="G743">
        <v>1742</v>
      </c>
      <c r="H743" s="7">
        <v>275000</v>
      </c>
      <c r="I743" t="s">
        <v>311</v>
      </c>
      <c r="K743">
        <v>719</v>
      </c>
      <c r="L743">
        <v>1325</v>
      </c>
      <c r="M743" s="7">
        <v>341000</v>
      </c>
      <c r="N743" t="s">
        <v>311</v>
      </c>
      <c r="P743">
        <v>709</v>
      </c>
      <c r="Q743">
        <v>728</v>
      </c>
      <c r="R743" s="7">
        <v>179540</v>
      </c>
      <c r="S743" t="s">
        <v>311</v>
      </c>
    </row>
    <row r="744" spans="6:19" x14ac:dyDescent="0.2">
      <c r="F744">
        <v>722</v>
      </c>
      <c r="G744">
        <v>848</v>
      </c>
      <c r="H744" s="7">
        <v>143000</v>
      </c>
      <c r="I744" t="s">
        <v>311</v>
      </c>
      <c r="K744">
        <v>720</v>
      </c>
      <c r="L744">
        <v>971</v>
      </c>
      <c r="M744" s="7">
        <v>128500</v>
      </c>
      <c r="N744" t="s">
        <v>311</v>
      </c>
      <c r="P744">
        <v>710</v>
      </c>
      <c r="Q744">
        <v>0</v>
      </c>
      <c r="R744" s="7">
        <v>109900</v>
      </c>
      <c r="S744" t="s">
        <v>311</v>
      </c>
    </row>
    <row r="745" spans="6:19" x14ac:dyDescent="0.2">
      <c r="F745">
        <v>723</v>
      </c>
      <c r="G745">
        <v>864</v>
      </c>
      <c r="H745" s="7">
        <v>124500</v>
      </c>
      <c r="I745" t="s">
        <v>311</v>
      </c>
      <c r="K745">
        <v>721</v>
      </c>
      <c r="L745">
        <v>1742</v>
      </c>
      <c r="M745" s="7">
        <v>275000</v>
      </c>
      <c r="N745" t="s">
        <v>311</v>
      </c>
      <c r="P745">
        <v>711</v>
      </c>
      <c r="Q745">
        <v>0</v>
      </c>
      <c r="R745" s="7">
        <v>52000</v>
      </c>
      <c r="S745" t="s">
        <v>311</v>
      </c>
    </row>
    <row r="746" spans="6:19" x14ac:dyDescent="0.2">
      <c r="F746">
        <v>724</v>
      </c>
      <c r="G746">
        <v>1470</v>
      </c>
      <c r="H746" s="7">
        <v>135000</v>
      </c>
      <c r="I746" t="s">
        <v>311</v>
      </c>
      <c r="K746">
        <v>722</v>
      </c>
      <c r="L746">
        <v>848</v>
      </c>
      <c r="M746" s="7">
        <v>143000</v>
      </c>
      <c r="N746" t="s">
        <v>311</v>
      </c>
      <c r="P746">
        <v>712</v>
      </c>
      <c r="Q746">
        <v>319</v>
      </c>
      <c r="R746" s="7">
        <v>102776</v>
      </c>
      <c r="S746" t="s">
        <v>311</v>
      </c>
    </row>
    <row r="747" spans="6:19" x14ac:dyDescent="0.2">
      <c r="F747">
        <v>725</v>
      </c>
      <c r="G747">
        <v>1698</v>
      </c>
      <c r="H747" s="7">
        <v>320000</v>
      </c>
      <c r="I747" t="s">
        <v>311</v>
      </c>
      <c r="K747">
        <v>723</v>
      </c>
      <c r="L747">
        <v>864</v>
      </c>
      <c r="M747" s="7">
        <v>124500</v>
      </c>
      <c r="N747" t="s">
        <v>311</v>
      </c>
      <c r="P747">
        <v>713</v>
      </c>
      <c r="Q747">
        <v>0</v>
      </c>
      <c r="R747" s="7">
        <v>189000</v>
      </c>
      <c r="S747" t="s">
        <v>311</v>
      </c>
    </row>
    <row r="748" spans="6:19" x14ac:dyDescent="0.2">
      <c r="F748">
        <v>726</v>
      </c>
      <c r="G748">
        <v>864</v>
      </c>
      <c r="H748" s="7">
        <v>120500</v>
      </c>
      <c r="I748" t="s">
        <v>311</v>
      </c>
      <c r="K748">
        <v>724</v>
      </c>
      <c r="L748">
        <v>997</v>
      </c>
      <c r="M748" s="7">
        <v>135000</v>
      </c>
      <c r="N748" t="s">
        <v>311</v>
      </c>
      <c r="P748">
        <v>714</v>
      </c>
      <c r="Q748">
        <v>0</v>
      </c>
      <c r="R748" s="7">
        <v>129000</v>
      </c>
      <c r="S748" t="s">
        <v>311</v>
      </c>
    </row>
    <row r="749" spans="6:19" x14ac:dyDescent="0.2">
      <c r="F749">
        <v>727</v>
      </c>
      <c r="G749">
        <v>1680</v>
      </c>
      <c r="H749" s="7">
        <v>222000</v>
      </c>
      <c r="I749" t="s">
        <v>311</v>
      </c>
      <c r="K749">
        <v>725</v>
      </c>
      <c r="L749">
        <v>1698</v>
      </c>
      <c r="M749" s="7">
        <v>320000</v>
      </c>
      <c r="N749" t="s">
        <v>311</v>
      </c>
      <c r="P749">
        <v>715</v>
      </c>
      <c r="Q749">
        <v>754</v>
      </c>
      <c r="R749" s="7">
        <v>130500</v>
      </c>
      <c r="S749" t="s">
        <v>311</v>
      </c>
    </row>
    <row r="750" spans="6:19" x14ac:dyDescent="0.2">
      <c r="F750">
        <v>728</v>
      </c>
      <c r="G750">
        <v>1232</v>
      </c>
      <c r="H750" s="7">
        <v>194500</v>
      </c>
      <c r="I750" t="s">
        <v>311</v>
      </c>
      <c r="K750">
        <v>726</v>
      </c>
      <c r="L750">
        <v>864</v>
      </c>
      <c r="M750" s="7">
        <v>120500</v>
      </c>
      <c r="N750" t="s">
        <v>311</v>
      </c>
      <c r="P750">
        <v>716</v>
      </c>
      <c r="Q750">
        <v>0</v>
      </c>
      <c r="R750" s="7">
        <v>165000</v>
      </c>
      <c r="S750" t="s">
        <v>311</v>
      </c>
    </row>
    <row r="751" spans="6:19" x14ac:dyDescent="0.2">
      <c r="F751">
        <v>729</v>
      </c>
      <c r="G751">
        <v>1776</v>
      </c>
      <c r="H751" s="7">
        <v>110000</v>
      </c>
      <c r="I751" t="s">
        <v>311</v>
      </c>
      <c r="K751">
        <v>727</v>
      </c>
      <c r="L751">
        <v>1680</v>
      </c>
      <c r="M751" s="7">
        <v>222000</v>
      </c>
      <c r="N751" t="s">
        <v>311</v>
      </c>
      <c r="P751">
        <v>717</v>
      </c>
      <c r="Q751">
        <v>978</v>
      </c>
      <c r="R751" s="7">
        <v>159500</v>
      </c>
      <c r="S751" t="s">
        <v>311</v>
      </c>
    </row>
    <row r="752" spans="6:19" x14ac:dyDescent="0.2">
      <c r="F752">
        <v>730</v>
      </c>
      <c r="G752">
        <v>1208</v>
      </c>
      <c r="H752" s="7">
        <v>103000</v>
      </c>
      <c r="I752" t="s">
        <v>311</v>
      </c>
      <c r="K752">
        <v>728</v>
      </c>
      <c r="L752">
        <v>1232</v>
      </c>
      <c r="M752" s="7">
        <v>194500</v>
      </c>
      <c r="N752" t="s">
        <v>311</v>
      </c>
      <c r="P752">
        <v>718</v>
      </c>
      <c r="Q752">
        <v>0</v>
      </c>
      <c r="R752" s="7">
        <v>157000</v>
      </c>
      <c r="S752" t="s">
        <v>311</v>
      </c>
    </row>
    <row r="753" spans="6:19" x14ac:dyDescent="0.2">
      <c r="F753">
        <v>731</v>
      </c>
      <c r="G753">
        <v>1616</v>
      </c>
      <c r="H753" s="7">
        <v>236500</v>
      </c>
      <c r="I753" t="s">
        <v>311</v>
      </c>
      <c r="K753">
        <v>729</v>
      </c>
      <c r="L753">
        <v>1776</v>
      </c>
      <c r="M753" s="7">
        <v>110000</v>
      </c>
      <c r="N753" t="s">
        <v>311</v>
      </c>
      <c r="P753">
        <v>719</v>
      </c>
      <c r="Q753">
        <v>1093</v>
      </c>
      <c r="R753" s="7">
        <v>341000</v>
      </c>
      <c r="S753" t="s">
        <v>311</v>
      </c>
    </row>
    <row r="754" spans="6:19" x14ac:dyDescent="0.2">
      <c r="F754">
        <v>732</v>
      </c>
      <c r="G754">
        <v>1146</v>
      </c>
      <c r="H754" s="7">
        <v>187500</v>
      </c>
      <c r="I754" t="s">
        <v>311</v>
      </c>
      <c r="K754">
        <v>730</v>
      </c>
      <c r="L754">
        <v>848</v>
      </c>
      <c r="M754" s="7">
        <v>103000</v>
      </c>
      <c r="N754" t="s">
        <v>311</v>
      </c>
      <c r="P754">
        <v>720</v>
      </c>
      <c r="Q754">
        <v>0</v>
      </c>
      <c r="R754" s="7">
        <v>128500</v>
      </c>
      <c r="S754" t="s">
        <v>311</v>
      </c>
    </row>
    <row r="755" spans="6:19" x14ac:dyDescent="0.2">
      <c r="F755">
        <v>733</v>
      </c>
      <c r="G755">
        <v>2031</v>
      </c>
      <c r="H755" s="7">
        <v>222500</v>
      </c>
      <c r="I755" t="s">
        <v>311</v>
      </c>
      <c r="K755">
        <v>731</v>
      </c>
      <c r="L755">
        <v>1616</v>
      </c>
      <c r="M755" s="7">
        <v>236500</v>
      </c>
      <c r="N755" t="s">
        <v>311</v>
      </c>
      <c r="P755">
        <v>721</v>
      </c>
      <c r="Q755">
        <v>0</v>
      </c>
      <c r="R755" s="7">
        <v>275000</v>
      </c>
      <c r="S755" t="s">
        <v>311</v>
      </c>
    </row>
    <row r="756" spans="6:19" x14ac:dyDescent="0.2">
      <c r="F756">
        <v>734</v>
      </c>
      <c r="G756">
        <v>1144</v>
      </c>
      <c r="H756" s="7">
        <v>131400</v>
      </c>
      <c r="I756" t="s">
        <v>311</v>
      </c>
      <c r="K756">
        <v>732</v>
      </c>
      <c r="L756">
        <v>1146</v>
      </c>
      <c r="M756" s="7">
        <v>187500</v>
      </c>
      <c r="N756" t="s">
        <v>311</v>
      </c>
      <c r="P756">
        <v>722</v>
      </c>
      <c r="Q756">
        <v>0</v>
      </c>
      <c r="R756" s="7">
        <v>143000</v>
      </c>
      <c r="S756" t="s">
        <v>311</v>
      </c>
    </row>
    <row r="757" spans="6:19" x14ac:dyDescent="0.2">
      <c r="F757">
        <v>735</v>
      </c>
      <c r="G757">
        <v>948</v>
      </c>
      <c r="H757" s="7">
        <v>108000</v>
      </c>
      <c r="I757" t="s">
        <v>311</v>
      </c>
      <c r="K757">
        <v>733</v>
      </c>
      <c r="L757">
        <v>1153</v>
      </c>
      <c r="M757" s="7">
        <v>222500</v>
      </c>
      <c r="N757" t="s">
        <v>311</v>
      </c>
      <c r="P757">
        <v>723</v>
      </c>
      <c r="Q757">
        <v>0</v>
      </c>
      <c r="R757" s="7">
        <v>124500</v>
      </c>
      <c r="S757" t="s">
        <v>311</v>
      </c>
    </row>
    <row r="758" spans="6:19" x14ac:dyDescent="0.2">
      <c r="F758">
        <v>736</v>
      </c>
      <c r="G758">
        <v>1768</v>
      </c>
      <c r="H758" s="7">
        <v>163000</v>
      </c>
      <c r="I758" t="s">
        <v>311</v>
      </c>
      <c r="K758">
        <v>734</v>
      </c>
      <c r="L758">
        <v>1144</v>
      </c>
      <c r="M758" s="7">
        <v>131400</v>
      </c>
      <c r="N758" t="s">
        <v>311</v>
      </c>
      <c r="P758">
        <v>724</v>
      </c>
      <c r="Q758">
        <v>473</v>
      </c>
      <c r="R758" s="7">
        <v>135000</v>
      </c>
      <c r="S758" t="s">
        <v>311</v>
      </c>
    </row>
    <row r="759" spans="6:19" x14ac:dyDescent="0.2">
      <c r="F759">
        <v>737</v>
      </c>
      <c r="G759">
        <v>1040</v>
      </c>
      <c r="H759" s="7">
        <v>93500</v>
      </c>
      <c r="I759" t="s">
        <v>311</v>
      </c>
      <c r="K759">
        <v>735</v>
      </c>
      <c r="L759">
        <v>948</v>
      </c>
      <c r="M759" s="7">
        <v>108000</v>
      </c>
      <c r="N759" t="s">
        <v>311</v>
      </c>
      <c r="P759">
        <v>725</v>
      </c>
      <c r="Q759">
        <v>0</v>
      </c>
      <c r="R759" s="7">
        <v>320000</v>
      </c>
      <c r="S759" t="s">
        <v>311</v>
      </c>
    </row>
    <row r="760" spans="6:19" x14ac:dyDescent="0.2">
      <c r="F760">
        <v>738</v>
      </c>
      <c r="G760">
        <v>1801</v>
      </c>
      <c r="H760" s="7">
        <v>239900</v>
      </c>
      <c r="I760" t="s">
        <v>311</v>
      </c>
      <c r="K760">
        <v>736</v>
      </c>
      <c r="L760">
        <v>880</v>
      </c>
      <c r="M760" s="7">
        <v>163000</v>
      </c>
      <c r="N760" t="s">
        <v>311</v>
      </c>
      <c r="P760">
        <v>726</v>
      </c>
      <c r="Q760">
        <v>0</v>
      </c>
      <c r="R760" s="7">
        <v>120500</v>
      </c>
      <c r="S760" t="s">
        <v>311</v>
      </c>
    </row>
    <row r="761" spans="6:19" x14ac:dyDescent="0.2">
      <c r="F761">
        <v>739</v>
      </c>
      <c r="G761">
        <v>1200</v>
      </c>
      <c r="H761" s="7">
        <v>179000</v>
      </c>
      <c r="I761" t="s">
        <v>311</v>
      </c>
      <c r="K761">
        <v>737</v>
      </c>
      <c r="L761">
        <v>1040</v>
      </c>
      <c r="M761" s="7">
        <v>93500</v>
      </c>
      <c r="N761" t="s">
        <v>311</v>
      </c>
      <c r="P761">
        <v>727</v>
      </c>
      <c r="Q761">
        <v>0</v>
      </c>
      <c r="R761" s="7">
        <v>222000</v>
      </c>
      <c r="S761" t="s">
        <v>311</v>
      </c>
    </row>
    <row r="762" spans="6:19" x14ac:dyDescent="0.2">
      <c r="F762">
        <v>740</v>
      </c>
      <c r="G762">
        <v>1728</v>
      </c>
      <c r="H762" s="7">
        <v>190000</v>
      </c>
      <c r="I762" t="s">
        <v>311</v>
      </c>
      <c r="K762">
        <v>738</v>
      </c>
      <c r="L762">
        <v>901</v>
      </c>
      <c r="M762" s="7">
        <v>239900</v>
      </c>
      <c r="N762" t="s">
        <v>311</v>
      </c>
      <c r="P762">
        <v>728</v>
      </c>
      <c r="Q762">
        <v>0</v>
      </c>
      <c r="R762" s="7">
        <v>194500</v>
      </c>
      <c r="S762" t="s">
        <v>311</v>
      </c>
    </row>
    <row r="763" spans="6:19" x14ac:dyDescent="0.2">
      <c r="F763">
        <v>741</v>
      </c>
      <c r="G763">
        <v>1432</v>
      </c>
      <c r="H763" s="7">
        <v>132000</v>
      </c>
      <c r="I763" t="s">
        <v>311</v>
      </c>
      <c r="K763">
        <v>739</v>
      </c>
      <c r="L763">
        <v>1200</v>
      </c>
      <c r="M763" s="7">
        <v>179000</v>
      </c>
      <c r="N763" t="s">
        <v>311</v>
      </c>
      <c r="P763">
        <v>729</v>
      </c>
      <c r="Q763">
        <v>0</v>
      </c>
      <c r="R763" s="7">
        <v>110000</v>
      </c>
      <c r="S763" t="s">
        <v>311</v>
      </c>
    </row>
    <row r="764" spans="6:19" x14ac:dyDescent="0.2">
      <c r="F764">
        <v>742</v>
      </c>
      <c r="G764">
        <v>912</v>
      </c>
      <c r="H764" s="7">
        <v>142000</v>
      </c>
      <c r="I764" t="s">
        <v>311</v>
      </c>
      <c r="K764">
        <v>740</v>
      </c>
      <c r="L764">
        <v>864</v>
      </c>
      <c r="M764" s="7">
        <v>190000</v>
      </c>
      <c r="N764" t="s">
        <v>311</v>
      </c>
      <c r="P764">
        <v>730</v>
      </c>
      <c r="Q764">
        <v>0</v>
      </c>
      <c r="R764" s="7">
        <v>103000</v>
      </c>
      <c r="S764" t="s">
        <v>311</v>
      </c>
    </row>
    <row r="765" spans="6:19" x14ac:dyDescent="0.2">
      <c r="F765">
        <v>743</v>
      </c>
      <c r="G765">
        <v>1349</v>
      </c>
      <c r="H765" s="7">
        <v>179000</v>
      </c>
      <c r="I765" t="s">
        <v>311</v>
      </c>
      <c r="K765">
        <v>741</v>
      </c>
      <c r="L765">
        <v>768</v>
      </c>
      <c r="M765" s="7">
        <v>132000</v>
      </c>
      <c r="N765" t="s">
        <v>311</v>
      </c>
      <c r="P765">
        <v>731</v>
      </c>
      <c r="Q765">
        <v>0</v>
      </c>
      <c r="R765" s="7">
        <v>236500</v>
      </c>
      <c r="S765" t="s">
        <v>311</v>
      </c>
    </row>
    <row r="766" spans="6:19" x14ac:dyDescent="0.2">
      <c r="F766">
        <v>744</v>
      </c>
      <c r="G766">
        <v>1464</v>
      </c>
      <c r="H766" s="7">
        <v>175000</v>
      </c>
      <c r="I766" t="s">
        <v>311</v>
      </c>
      <c r="K766">
        <v>742</v>
      </c>
      <c r="L766">
        <v>912</v>
      </c>
      <c r="M766" s="7">
        <v>142000</v>
      </c>
      <c r="N766" t="s">
        <v>311</v>
      </c>
      <c r="P766">
        <v>732</v>
      </c>
      <c r="Q766">
        <v>0</v>
      </c>
      <c r="R766" s="7">
        <v>187500</v>
      </c>
      <c r="S766" t="s">
        <v>311</v>
      </c>
    </row>
    <row r="767" spans="6:19" x14ac:dyDescent="0.2">
      <c r="F767">
        <v>745</v>
      </c>
      <c r="G767">
        <v>1337</v>
      </c>
      <c r="H767" s="7">
        <v>180000</v>
      </c>
      <c r="I767" t="s">
        <v>311</v>
      </c>
      <c r="K767">
        <v>743</v>
      </c>
      <c r="L767">
        <v>1349</v>
      </c>
      <c r="M767" s="7">
        <v>179000</v>
      </c>
      <c r="N767" t="s">
        <v>311</v>
      </c>
      <c r="P767">
        <v>733</v>
      </c>
      <c r="Q767">
        <v>878</v>
      </c>
      <c r="R767" s="7">
        <v>222500</v>
      </c>
      <c r="S767" t="s">
        <v>311</v>
      </c>
    </row>
    <row r="768" spans="6:19" x14ac:dyDescent="0.2">
      <c r="F768">
        <v>746</v>
      </c>
      <c r="G768">
        <v>2715</v>
      </c>
      <c r="H768" s="7">
        <v>299800</v>
      </c>
      <c r="I768" t="s">
        <v>311</v>
      </c>
      <c r="K768">
        <v>744</v>
      </c>
      <c r="L768">
        <v>1464</v>
      </c>
      <c r="M768" s="7">
        <v>175000</v>
      </c>
      <c r="N768" t="s">
        <v>311</v>
      </c>
      <c r="P768">
        <v>734</v>
      </c>
      <c r="Q768">
        <v>0</v>
      </c>
      <c r="R768" s="7">
        <v>131400</v>
      </c>
      <c r="S768" t="s">
        <v>311</v>
      </c>
    </row>
    <row r="769" spans="6:19" x14ac:dyDescent="0.2">
      <c r="F769">
        <v>747</v>
      </c>
      <c r="G769">
        <v>2256</v>
      </c>
      <c r="H769" s="7">
        <v>236000</v>
      </c>
      <c r="I769" t="s">
        <v>311</v>
      </c>
      <c r="K769">
        <v>745</v>
      </c>
      <c r="L769">
        <v>1337</v>
      </c>
      <c r="M769" s="7">
        <v>180000</v>
      </c>
      <c r="N769" t="s">
        <v>311</v>
      </c>
      <c r="P769">
        <v>735</v>
      </c>
      <c r="Q769">
        <v>0</v>
      </c>
      <c r="R769" s="7">
        <v>108000</v>
      </c>
      <c r="S769" t="s">
        <v>311</v>
      </c>
    </row>
    <row r="770" spans="6:19" x14ac:dyDescent="0.2">
      <c r="F770">
        <v>748</v>
      </c>
      <c r="G770">
        <v>2640</v>
      </c>
      <c r="H770" s="7">
        <v>265979</v>
      </c>
      <c r="I770" t="s">
        <v>311</v>
      </c>
      <c r="K770">
        <v>746</v>
      </c>
      <c r="L770">
        <v>1175</v>
      </c>
      <c r="M770" s="7">
        <v>299800</v>
      </c>
      <c r="N770" t="s">
        <v>311</v>
      </c>
      <c r="P770">
        <v>736</v>
      </c>
      <c r="Q770">
        <v>888</v>
      </c>
      <c r="R770" s="7">
        <v>163000</v>
      </c>
      <c r="S770" t="s">
        <v>311</v>
      </c>
    </row>
    <row r="771" spans="6:19" x14ac:dyDescent="0.2">
      <c r="F771">
        <v>749</v>
      </c>
      <c r="G771">
        <v>1720</v>
      </c>
      <c r="H771" s="7">
        <v>260400</v>
      </c>
      <c r="I771" t="s">
        <v>311</v>
      </c>
      <c r="K771">
        <v>747</v>
      </c>
      <c r="L771">
        <v>980</v>
      </c>
      <c r="M771" s="7">
        <v>236000</v>
      </c>
      <c r="N771" t="s">
        <v>311</v>
      </c>
      <c r="P771">
        <v>737</v>
      </c>
      <c r="Q771">
        <v>0</v>
      </c>
      <c r="R771" s="7">
        <v>93500</v>
      </c>
      <c r="S771" t="s">
        <v>311</v>
      </c>
    </row>
    <row r="772" spans="6:19" x14ac:dyDescent="0.2">
      <c r="F772">
        <v>750</v>
      </c>
      <c r="G772">
        <v>1529</v>
      </c>
      <c r="H772" s="7">
        <v>98000</v>
      </c>
      <c r="I772" t="s">
        <v>311</v>
      </c>
      <c r="K772">
        <v>748</v>
      </c>
      <c r="L772">
        <v>1320</v>
      </c>
      <c r="M772" s="7">
        <v>265979</v>
      </c>
      <c r="N772" t="s">
        <v>311</v>
      </c>
      <c r="P772">
        <v>738</v>
      </c>
      <c r="Q772">
        <v>900</v>
      </c>
      <c r="R772" s="7">
        <v>239900</v>
      </c>
      <c r="S772" t="s">
        <v>311</v>
      </c>
    </row>
    <row r="773" spans="6:19" x14ac:dyDescent="0.2">
      <c r="F773">
        <v>751</v>
      </c>
      <c r="G773">
        <v>1140</v>
      </c>
      <c r="H773" s="7">
        <v>96500</v>
      </c>
      <c r="I773" t="s">
        <v>311</v>
      </c>
      <c r="K773">
        <v>749</v>
      </c>
      <c r="L773">
        <v>1720</v>
      </c>
      <c r="M773" s="7">
        <v>260400</v>
      </c>
      <c r="N773" t="s">
        <v>311</v>
      </c>
      <c r="P773">
        <v>739</v>
      </c>
      <c r="Q773">
        <v>0</v>
      </c>
      <c r="R773" s="7">
        <v>179000</v>
      </c>
      <c r="S773" t="s">
        <v>311</v>
      </c>
    </row>
    <row r="774" spans="6:19" x14ac:dyDescent="0.2">
      <c r="F774">
        <v>752</v>
      </c>
      <c r="G774">
        <v>1320</v>
      </c>
      <c r="H774" s="7">
        <v>162000</v>
      </c>
      <c r="I774" t="s">
        <v>311</v>
      </c>
      <c r="K774">
        <v>750</v>
      </c>
      <c r="L774">
        <v>1088</v>
      </c>
      <c r="M774" s="7">
        <v>98000</v>
      </c>
      <c r="N774" t="s">
        <v>311</v>
      </c>
      <c r="P774">
        <v>740</v>
      </c>
      <c r="Q774">
        <v>864</v>
      </c>
      <c r="R774" s="7">
        <v>190000</v>
      </c>
      <c r="S774" t="s">
        <v>311</v>
      </c>
    </row>
    <row r="775" spans="6:19" x14ac:dyDescent="0.2">
      <c r="F775">
        <v>753</v>
      </c>
      <c r="G775">
        <v>1494</v>
      </c>
      <c r="H775" s="7">
        <v>217000</v>
      </c>
      <c r="I775" t="s">
        <v>311</v>
      </c>
      <c r="K775">
        <v>751</v>
      </c>
      <c r="L775">
        <v>792</v>
      </c>
      <c r="M775" s="7">
        <v>96500</v>
      </c>
      <c r="N775" t="s">
        <v>311</v>
      </c>
      <c r="P775">
        <v>741</v>
      </c>
      <c r="Q775">
        <v>664</v>
      </c>
      <c r="R775" s="7">
        <v>132000</v>
      </c>
      <c r="S775" t="s">
        <v>311</v>
      </c>
    </row>
    <row r="776" spans="6:19" x14ac:dyDescent="0.2">
      <c r="F776">
        <v>754</v>
      </c>
      <c r="G776">
        <v>2098</v>
      </c>
      <c r="H776" s="7">
        <v>275500</v>
      </c>
      <c r="I776" t="s">
        <v>311</v>
      </c>
      <c r="K776">
        <v>752</v>
      </c>
      <c r="L776">
        <v>660</v>
      </c>
      <c r="M776" s="7">
        <v>162000</v>
      </c>
      <c r="N776" t="s">
        <v>311</v>
      </c>
      <c r="P776">
        <v>742</v>
      </c>
      <c r="Q776">
        <v>0</v>
      </c>
      <c r="R776" s="7">
        <v>142000</v>
      </c>
      <c r="S776" t="s">
        <v>311</v>
      </c>
    </row>
    <row r="777" spans="6:19" x14ac:dyDescent="0.2">
      <c r="F777">
        <v>755</v>
      </c>
      <c r="G777">
        <v>1026</v>
      </c>
      <c r="H777" s="7">
        <v>156000</v>
      </c>
      <c r="I777" t="s">
        <v>311</v>
      </c>
      <c r="K777">
        <v>753</v>
      </c>
      <c r="L777">
        <v>1494</v>
      </c>
      <c r="M777" s="7">
        <v>217000</v>
      </c>
      <c r="N777" t="s">
        <v>311</v>
      </c>
      <c r="P777">
        <v>743</v>
      </c>
      <c r="Q777">
        <v>0</v>
      </c>
      <c r="R777" s="7">
        <v>179000</v>
      </c>
      <c r="S777" t="s">
        <v>311</v>
      </c>
    </row>
    <row r="778" spans="6:19" x14ac:dyDescent="0.2">
      <c r="F778">
        <v>756</v>
      </c>
      <c r="G778">
        <v>1471</v>
      </c>
      <c r="H778" s="7">
        <v>172500</v>
      </c>
      <c r="I778" t="s">
        <v>311</v>
      </c>
      <c r="K778">
        <v>754</v>
      </c>
      <c r="L778">
        <v>1038</v>
      </c>
      <c r="M778" s="7">
        <v>275500</v>
      </c>
      <c r="N778" t="s">
        <v>311</v>
      </c>
      <c r="P778">
        <v>744</v>
      </c>
      <c r="Q778">
        <v>0</v>
      </c>
      <c r="R778" s="7">
        <v>175000</v>
      </c>
      <c r="S778" t="s">
        <v>311</v>
      </c>
    </row>
    <row r="779" spans="6:19" x14ac:dyDescent="0.2">
      <c r="F779">
        <v>757</v>
      </c>
      <c r="G779">
        <v>1768</v>
      </c>
      <c r="H779" s="7">
        <v>212000</v>
      </c>
      <c r="I779" t="s">
        <v>311</v>
      </c>
      <c r="K779">
        <v>755</v>
      </c>
      <c r="L779">
        <v>1026</v>
      </c>
      <c r="M779" s="7">
        <v>156000</v>
      </c>
      <c r="N779" t="s">
        <v>311</v>
      </c>
      <c r="P779">
        <v>745</v>
      </c>
      <c r="Q779">
        <v>0</v>
      </c>
      <c r="R779" s="7">
        <v>180000</v>
      </c>
      <c r="S779" t="s">
        <v>311</v>
      </c>
    </row>
    <row r="780" spans="6:19" x14ac:dyDescent="0.2">
      <c r="F780">
        <v>758</v>
      </c>
      <c r="G780">
        <v>1386</v>
      </c>
      <c r="H780" s="7">
        <v>158900</v>
      </c>
      <c r="I780" t="s">
        <v>311</v>
      </c>
      <c r="K780">
        <v>756</v>
      </c>
      <c r="L780">
        <v>742</v>
      </c>
      <c r="M780" s="7">
        <v>172500</v>
      </c>
      <c r="N780" t="s">
        <v>311</v>
      </c>
      <c r="P780">
        <v>746</v>
      </c>
      <c r="Q780">
        <v>1540</v>
      </c>
      <c r="R780" s="7">
        <v>299800</v>
      </c>
      <c r="S780" t="s">
        <v>311</v>
      </c>
    </row>
    <row r="781" spans="6:19" x14ac:dyDescent="0.2">
      <c r="F781">
        <v>759</v>
      </c>
      <c r="G781">
        <v>1501</v>
      </c>
      <c r="H781" s="7">
        <v>179400</v>
      </c>
      <c r="I781" t="s">
        <v>311</v>
      </c>
      <c r="K781">
        <v>757</v>
      </c>
      <c r="L781">
        <v>866</v>
      </c>
      <c r="M781" s="7">
        <v>212000</v>
      </c>
      <c r="N781" t="s">
        <v>311</v>
      </c>
      <c r="P781">
        <v>747</v>
      </c>
      <c r="Q781">
        <v>1276</v>
      </c>
      <c r="R781" s="7">
        <v>236000</v>
      </c>
      <c r="S781" t="s">
        <v>311</v>
      </c>
    </row>
    <row r="782" spans="6:19" x14ac:dyDescent="0.2">
      <c r="F782">
        <v>760</v>
      </c>
      <c r="G782">
        <v>2531</v>
      </c>
      <c r="H782" s="7">
        <v>290000</v>
      </c>
      <c r="I782" t="s">
        <v>311</v>
      </c>
      <c r="K782">
        <v>758</v>
      </c>
      <c r="L782">
        <v>672</v>
      </c>
      <c r="M782" s="7">
        <v>158900</v>
      </c>
      <c r="N782" t="s">
        <v>311</v>
      </c>
      <c r="P782">
        <v>748</v>
      </c>
      <c r="Q782">
        <v>1320</v>
      </c>
      <c r="R782" s="7">
        <v>265979</v>
      </c>
      <c r="S782" t="s">
        <v>311</v>
      </c>
    </row>
    <row r="783" spans="6:19" x14ac:dyDescent="0.2">
      <c r="F783">
        <v>761</v>
      </c>
      <c r="G783">
        <v>864</v>
      </c>
      <c r="H783" s="7">
        <v>127500</v>
      </c>
      <c r="I783" t="s">
        <v>311</v>
      </c>
      <c r="K783">
        <v>759</v>
      </c>
      <c r="L783">
        <v>757</v>
      </c>
      <c r="M783" s="7">
        <v>179400</v>
      </c>
      <c r="N783" t="s">
        <v>311</v>
      </c>
      <c r="P783">
        <v>749</v>
      </c>
      <c r="Q783">
        <v>0</v>
      </c>
      <c r="R783" s="7">
        <v>260400</v>
      </c>
      <c r="S783" t="s">
        <v>311</v>
      </c>
    </row>
    <row r="784" spans="6:19" x14ac:dyDescent="0.2">
      <c r="F784">
        <v>762</v>
      </c>
      <c r="G784">
        <v>1301</v>
      </c>
      <c r="H784" s="7">
        <v>100000</v>
      </c>
      <c r="I784" t="s">
        <v>311</v>
      </c>
      <c r="K784">
        <v>760</v>
      </c>
      <c r="L784">
        <v>1328</v>
      </c>
      <c r="M784" s="7">
        <v>290000</v>
      </c>
      <c r="N784" t="s">
        <v>311</v>
      </c>
      <c r="P784">
        <v>750</v>
      </c>
      <c r="Q784">
        <v>441</v>
      </c>
      <c r="R784" s="7">
        <v>98000</v>
      </c>
      <c r="S784" t="s">
        <v>311</v>
      </c>
    </row>
    <row r="785" spans="6:19" x14ac:dyDescent="0.2">
      <c r="F785">
        <v>763</v>
      </c>
      <c r="G785">
        <v>1547</v>
      </c>
      <c r="H785" s="7">
        <v>215200</v>
      </c>
      <c r="I785" t="s">
        <v>311</v>
      </c>
      <c r="K785">
        <v>761</v>
      </c>
      <c r="L785">
        <v>864</v>
      </c>
      <c r="M785" s="7">
        <v>127500</v>
      </c>
      <c r="N785" t="s">
        <v>311</v>
      </c>
      <c r="P785">
        <v>751</v>
      </c>
      <c r="Q785">
        <v>348</v>
      </c>
      <c r="R785" s="7">
        <v>96500</v>
      </c>
      <c r="S785" t="s">
        <v>311</v>
      </c>
    </row>
    <row r="786" spans="6:19" x14ac:dyDescent="0.2">
      <c r="F786">
        <v>764</v>
      </c>
      <c r="G786">
        <v>2365</v>
      </c>
      <c r="H786" s="7">
        <v>337000</v>
      </c>
      <c r="I786" t="s">
        <v>311</v>
      </c>
      <c r="K786">
        <v>762</v>
      </c>
      <c r="L786">
        <v>1301</v>
      </c>
      <c r="M786" s="7">
        <v>100000</v>
      </c>
      <c r="N786" t="s">
        <v>311</v>
      </c>
      <c r="P786">
        <v>752</v>
      </c>
      <c r="Q786">
        <v>660</v>
      </c>
      <c r="R786" s="7">
        <v>162000</v>
      </c>
      <c r="S786" t="s">
        <v>311</v>
      </c>
    </row>
    <row r="787" spans="6:19" x14ac:dyDescent="0.2">
      <c r="F787">
        <v>765</v>
      </c>
      <c r="G787">
        <v>1494</v>
      </c>
      <c r="H787" s="7">
        <v>270000</v>
      </c>
      <c r="I787" t="s">
        <v>311</v>
      </c>
      <c r="K787">
        <v>763</v>
      </c>
      <c r="L787">
        <v>764</v>
      </c>
      <c r="M787" s="7">
        <v>215200</v>
      </c>
      <c r="N787" t="s">
        <v>311</v>
      </c>
      <c r="P787">
        <v>753</v>
      </c>
      <c r="Q787">
        <v>0</v>
      </c>
      <c r="R787" s="7">
        <v>217000</v>
      </c>
      <c r="S787" t="s">
        <v>311</v>
      </c>
    </row>
    <row r="788" spans="6:19" x14ac:dyDescent="0.2">
      <c r="F788">
        <v>766</v>
      </c>
      <c r="G788">
        <v>1506</v>
      </c>
      <c r="H788" s="7">
        <v>264132</v>
      </c>
      <c r="I788" t="s">
        <v>311</v>
      </c>
      <c r="K788">
        <v>764</v>
      </c>
      <c r="L788">
        <v>1268</v>
      </c>
      <c r="M788" s="7">
        <v>337000</v>
      </c>
      <c r="N788" t="s">
        <v>311</v>
      </c>
      <c r="P788">
        <v>754</v>
      </c>
      <c r="Q788">
        <v>1060</v>
      </c>
      <c r="R788" s="7">
        <v>275500</v>
      </c>
      <c r="S788" t="s">
        <v>311</v>
      </c>
    </row>
    <row r="789" spans="6:19" x14ac:dyDescent="0.2">
      <c r="F789">
        <v>767</v>
      </c>
      <c r="G789">
        <v>1714</v>
      </c>
      <c r="H789" s="7">
        <v>196500</v>
      </c>
      <c r="I789" t="s">
        <v>311</v>
      </c>
      <c r="K789">
        <v>765</v>
      </c>
      <c r="L789">
        <v>1494</v>
      </c>
      <c r="M789" s="7">
        <v>270000</v>
      </c>
      <c r="N789" t="s">
        <v>311</v>
      </c>
      <c r="P789">
        <v>755</v>
      </c>
      <c r="Q789">
        <v>0</v>
      </c>
      <c r="R789" s="7">
        <v>156000</v>
      </c>
      <c r="S789" t="s">
        <v>311</v>
      </c>
    </row>
    <row r="790" spans="6:19" x14ac:dyDescent="0.2">
      <c r="F790">
        <v>768</v>
      </c>
      <c r="G790">
        <v>1750</v>
      </c>
      <c r="H790" s="7">
        <v>160000</v>
      </c>
      <c r="I790" t="s">
        <v>311</v>
      </c>
      <c r="K790">
        <v>766</v>
      </c>
      <c r="L790">
        <v>1506</v>
      </c>
      <c r="M790" s="7">
        <v>264132</v>
      </c>
      <c r="N790" t="s">
        <v>311</v>
      </c>
      <c r="P790">
        <v>756</v>
      </c>
      <c r="Q790">
        <v>729</v>
      </c>
      <c r="R790" s="7">
        <v>172500</v>
      </c>
      <c r="S790" t="s">
        <v>311</v>
      </c>
    </row>
    <row r="791" spans="6:19" x14ac:dyDescent="0.2">
      <c r="F791">
        <v>769</v>
      </c>
      <c r="G791">
        <v>1836</v>
      </c>
      <c r="H791" s="7">
        <v>216837</v>
      </c>
      <c r="I791" t="s">
        <v>311</v>
      </c>
      <c r="K791">
        <v>767</v>
      </c>
      <c r="L791">
        <v>980</v>
      </c>
      <c r="M791" s="7">
        <v>196500</v>
      </c>
      <c r="N791" t="s">
        <v>311</v>
      </c>
      <c r="P791">
        <v>757</v>
      </c>
      <c r="Q791">
        <v>902</v>
      </c>
      <c r="R791" s="7">
        <v>212000</v>
      </c>
      <c r="S791" t="s">
        <v>311</v>
      </c>
    </row>
    <row r="792" spans="6:19" x14ac:dyDescent="0.2">
      <c r="F792">
        <v>771</v>
      </c>
      <c r="G792">
        <v>858</v>
      </c>
      <c r="H792" s="7">
        <v>134900</v>
      </c>
      <c r="I792" t="s">
        <v>311</v>
      </c>
      <c r="K792">
        <v>768</v>
      </c>
      <c r="L792">
        <v>983</v>
      </c>
      <c r="M792" s="7">
        <v>160000</v>
      </c>
      <c r="N792" t="s">
        <v>311</v>
      </c>
      <c r="P792">
        <v>758</v>
      </c>
      <c r="Q792">
        <v>714</v>
      </c>
      <c r="R792" s="7">
        <v>158900</v>
      </c>
      <c r="S792" t="s">
        <v>311</v>
      </c>
    </row>
    <row r="793" spans="6:19" x14ac:dyDescent="0.2">
      <c r="F793">
        <v>772</v>
      </c>
      <c r="G793">
        <v>1220</v>
      </c>
      <c r="H793" s="7">
        <v>102000</v>
      </c>
      <c r="I793" t="s">
        <v>311</v>
      </c>
      <c r="K793">
        <v>769</v>
      </c>
      <c r="L793">
        <v>1836</v>
      </c>
      <c r="M793" s="7">
        <v>216837</v>
      </c>
      <c r="N793" t="s">
        <v>311</v>
      </c>
      <c r="P793">
        <v>759</v>
      </c>
      <c r="Q793">
        <v>744</v>
      </c>
      <c r="R793" s="7">
        <v>179400</v>
      </c>
      <c r="S793" t="s">
        <v>311</v>
      </c>
    </row>
    <row r="794" spans="6:19" x14ac:dyDescent="0.2">
      <c r="F794">
        <v>773</v>
      </c>
      <c r="G794">
        <v>1117</v>
      </c>
      <c r="H794" s="7">
        <v>107000</v>
      </c>
      <c r="I794" t="s">
        <v>311</v>
      </c>
      <c r="K794">
        <v>770</v>
      </c>
      <c r="L794">
        <v>1690</v>
      </c>
      <c r="M794" s="7">
        <v>538000</v>
      </c>
      <c r="N794" t="s">
        <v>311</v>
      </c>
      <c r="P794">
        <v>760</v>
      </c>
      <c r="Q794">
        <v>1203</v>
      </c>
      <c r="R794" s="7">
        <v>290000</v>
      </c>
      <c r="S794" t="s">
        <v>311</v>
      </c>
    </row>
    <row r="795" spans="6:19" x14ac:dyDescent="0.2">
      <c r="F795">
        <v>774</v>
      </c>
      <c r="G795">
        <v>912</v>
      </c>
      <c r="H795" s="7">
        <v>114500</v>
      </c>
      <c r="I795" t="s">
        <v>311</v>
      </c>
      <c r="K795">
        <v>771</v>
      </c>
      <c r="L795">
        <v>858</v>
      </c>
      <c r="M795" s="7">
        <v>134900</v>
      </c>
      <c r="N795" t="s">
        <v>311</v>
      </c>
      <c r="P795">
        <v>761</v>
      </c>
      <c r="Q795">
        <v>0</v>
      </c>
      <c r="R795" s="7">
        <v>127500</v>
      </c>
      <c r="S795" t="s">
        <v>311</v>
      </c>
    </row>
    <row r="796" spans="6:19" x14ac:dyDescent="0.2">
      <c r="F796">
        <v>775</v>
      </c>
      <c r="G796">
        <v>1973</v>
      </c>
      <c r="H796" s="7">
        <v>395000</v>
      </c>
      <c r="I796" t="s">
        <v>311</v>
      </c>
      <c r="K796">
        <v>772</v>
      </c>
      <c r="L796">
        <v>1220</v>
      </c>
      <c r="M796" s="7">
        <v>102000</v>
      </c>
      <c r="N796" t="s">
        <v>311</v>
      </c>
      <c r="P796">
        <v>762</v>
      </c>
      <c r="Q796">
        <v>0</v>
      </c>
      <c r="R796" s="7">
        <v>100000</v>
      </c>
      <c r="S796" t="s">
        <v>311</v>
      </c>
    </row>
    <row r="797" spans="6:19" x14ac:dyDescent="0.2">
      <c r="F797">
        <v>776</v>
      </c>
      <c r="G797">
        <v>1204</v>
      </c>
      <c r="H797" s="7">
        <v>162000</v>
      </c>
      <c r="I797" t="s">
        <v>311</v>
      </c>
      <c r="K797">
        <v>773</v>
      </c>
      <c r="L797">
        <v>1117</v>
      </c>
      <c r="M797" s="7">
        <v>107000</v>
      </c>
      <c r="N797" t="s">
        <v>311</v>
      </c>
      <c r="P797">
        <v>763</v>
      </c>
      <c r="Q797">
        <v>783</v>
      </c>
      <c r="R797" s="7">
        <v>215200</v>
      </c>
      <c r="S797" t="s">
        <v>311</v>
      </c>
    </row>
    <row r="798" spans="6:19" x14ac:dyDescent="0.2">
      <c r="F798">
        <v>777</v>
      </c>
      <c r="G798">
        <v>1614</v>
      </c>
      <c r="H798" s="7">
        <v>221500</v>
      </c>
      <c r="I798" t="s">
        <v>311</v>
      </c>
      <c r="K798">
        <v>774</v>
      </c>
      <c r="L798">
        <v>912</v>
      </c>
      <c r="M798" s="7">
        <v>114500</v>
      </c>
      <c r="N798" t="s">
        <v>311</v>
      </c>
      <c r="P798">
        <v>764</v>
      </c>
      <c r="Q798">
        <v>1097</v>
      </c>
      <c r="R798" s="7">
        <v>337000</v>
      </c>
      <c r="S798" t="s">
        <v>311</v>
      </c>
    </row>
    <row r="799" spans="6:19" x14ac:dyDescent="0.2">
      <c r="F799">
        <v>778</v>
      </c>
      <c r="G799">
        <v>894</v>
      </c>
      <c r="H799" s="7">
        <v>142500</v>
      </c>
      <c r="I799" t="s">
        <v>311</v>
      </c>
      <c r="K799">
        <v>775</v>
      </c>
      <c r="L799">
        <v>1973</v>
      </c>
      <c r="M799" s="7">
        <v>395000</v>
      </c>
      <c r="N799" t="s">
        <v>311</v>
      </c>
      <c r="P799">
        <v>765</v>
      </c>
      <c r="Q799">
        <v>0</v>
      </c>
      <c r="R799" s="7">
        <v>270000</v>
      </c>
      <c r="S799" t="s">
        <v>311</v>
      </c>
    </row>
    <row r="800" spans="6:19" x14ac:dyDescent="0.2">
      <c r="F800">
        <v>779</v>
      </c>
      <c r="G800">
        <v>2020</v>
      </c>
      <c r="H800" s="7">
        <v>144000</v>
      </c>
      <c r="I800" t="s">
        <v>311</v>
      </c>
      <c r="K800">
        <v>776</v>
      </c>
      <c r="L800">
        <v>1204</v>
      </c>
      <c r="M800" s="7">
        <v>162000</v>
      </c>
      <c r="N800" t="s">
        <v>311</v>
      </c>
      <c r="P800">
        <v>766</v>
      </c>
      <c r="Q800">
        <v>0</v>
      </c>
      <c r="R800" s="7">
        <v>264132</v>
      </c>
      <c r="S800" t="s">
        <v>311</v>
      </c>
    </row>
    <row r="801" spans="6:19" x14ac:dyDescent="0.2">
      <c r="F801">
        <v>780</v>
      </c>
      <c r="G801">
        <v>1004</v>
      </c>
      <c r="H801" s="7">
        <v>135000</v>
      </c>
      <c r="I801" t="s">
        <v>311</v>
      </c>
      <c r="K801">
        <v>777</v>
      </c>
      <c r="L801">
        <v>1614</v>
      </c>
      <c r="M801" s="7">
        <v>221500</v>
      </c>
      <c r="N801" t="s">
        <v>311</v>
      </c>
      <c r="P801">
        <v>767</v>
      </c>
      <c r="Q801">
        <v>734</v>
      </c>
      <c r="R801" s="7">
        <v>196500</v>
      </c>
      <c r="S801" t="s">
        <v>311</v>
      </c>
    </row>
    <row r="802" spans="6:19" x14ac:dyDescent="0.2">
      <c r="F802">
        <v>781</v>
      </c>
      <c r="G802">
        <v>1253</v>
      </c>
      <c r="H802" s="7">
        <v>176000</v>
      </c>
      <c r="I802" t="s">
        <v>311</v>
      </c>
      <c r="K802">
        <v>778</v>
      </c>
      <c r="L802">
        <v>894</v>
      </c>
      <c r="M802" s="7">
        <v>142500</v>
      </c>
      <c r="N802" t="s">
        <v>311</v>
      </c>
      <c r="P802">
        <v>768</v>
      </c>
      <c r="Q802">
        <v>767</v>
      </c>
      <c r="R802" s="7">
        <v>160000</v>
      </c>
      <c r="S802" t="s">
        <v>311</v>
      </c>
    </row>
    <row r="803" spans="6:19" x14ac:dyDescent="0.2">
      <c r="F803">
        <v>782</v>
      </c>
      <c r="G803">
        <v>1603</v>
      </c>
      <c r="H803" s="7">
        <v>175900</v>
      </c>
      <c r="I803" t="s">
        <v>311</v>
      </c>
      <c r="K803">
        <v>779</v>
      </c>
      <c r="L803">
        <v>2020</v>
      </c>
      <c r="M803" s="7">
        <v>144000</v>
      </c>
      <c r="N803" t="s">
        <v>311</v>
      </c>
      <c r="P803">
        <v>769</v>
      </c>
      <c r="Q803">
        <v>0</v>
      </c>
      <c r="R803" s="7">
        <v>216837</v>
      </c>
      <c r="S803" t="s">
        <v>311</v>
      </c>
    </row>
    <row r="804" spans="6:19" x14ac:dyDescent="0.2">
      <c r="F804">
        <v>783</v>
      </c>
      <c r="G804">
        <v>1430</v>
      </c>
      <c r="H804" s="7">
        <v>187100</v>
      </c>
      <c r="I804" t="s">
        <v>311</v>
      </c>
      <c r="K804">
        <v>780</v>
      </c>
      <c r="L804">
        <v>1004</v>
      </c>
      <c r="M804" s="7">
        <v>135000</v>
      </c>
      <c r="N804" t="s">
        <v>311</v>
      </c>
      <c r="P804">
        <v>770</v>
      </c>
      <c r="Q804">
        <v>1589</v>
      </c>
      <c r="R804" s="7">
        <v>538000</v>
      </c>
      <c r="S804" t="s">
        <v>311</v>
      </c>
    </row>
    <row r="805" spans="6:19" x14ac:dyDescent="0.2">
      <c r="F805">
        <v>784</v>
      </c>
      <c r="G805">
        <v>1110</v>
      </c>
      <c r="H805" s="7">
        <v>165500</v>
      </c>
      <c r="I805" t="s">
        <v>311</v>
      </c>
      <c r="K805">
        <v>781</v>
      </c>
      <c r="L805">
        <v>1253</v>
      </c>
      <c r="M805" s="7">
        <v>176000</v>
      </c>
      <c r="N805" t="s">
        <v>311</v>
      </c>
      <c r="P805">
        <v>771</v>
      </c>
      <c r="Q805">
        <v>0</v>
      </c>
      <c r="R805" s="7">
        <v>134900</v>
      </c>
      <c r="S805" t="s">
        <v>311</v>
      </c>
    </row>
    <row r="806" spans="6:19" x14ac:dyDescent="0.2">
      <c r="F806">
        <v>785</v>
      </c>
      <c r="G806">
        <v>1484</v>
      </c>
      <c r="H806" s="7">
        <v>128000</v>
      </c>
      <c r="I806" t="s">
        <v>311</v>
      </c>
      <c r="K806">
        <v>782</v>
      </c>
      <c r="L806">
        <v>810</v>
      </c>
      <c r="M806" s="7">
        <v>175900</v>
      </c>
      <c r="N806" t="s">
        <v>311</v>
      </c>
      <c r="P806">
        <v>772</v>
      </c>
      <c r="Q806">
        <v>0</v>
      </c>
      <c r="R806" s="7">
        <v>102000</v>
      </c>
      <c r="S806" t="s">
        <v>311</v>
      </c>
    </row>
    <row r="807" spans="6:19" x14ac:dyDescent="0.2">
      <c r="F807">
        <v>786</v>
      </c>
      <c r="G807">
        <v>1342</v>
      </c>
      <c r="H807" s="7">
        <v>161500</v>
      </c>
      <c r="I807" t="s">
        <v>311</v>
      </c>
      <c r="K807">
        <v>783</v>
      </c>
      <c r="L807">
        <v>1430</v>
      </c>
      <c r="M807" s="7">
        <v>187100</v>
      </c>
      <c r="N807" t="s">
        <v>311</v>
      </c>
      <c r="P807">
        <v>773</v>
      </c>
      <c r="Q807">
        <v>0</v>
      </c>
      <c r="R807" s="7">
        <v>107000</v>
      </c>
      <c r="S807" t="s">
        <v>311</v>
      </c>
    </row>
    <row r="808" spans="6:19" x14ac:dyDescent="0.2">
      <c r="F808">
        <v>787</v>
      </c>
      <c r="G808">
        <v>1652</v>
      </c>
      <c r="H808" s="7">
        <v>139000</v>
      </c>
      <c r="I808" t="s">
        <v>311</v>
      </c>
      <c r="K808">
        <v>784</v>
      </c>
      <c r="L808">
        <v>1110</v>
      </c>
      <c r="M808" s="7">
        <v>165500</v>
      </c>
      <c r="N808" t="s">
        <v>311</v>
      </c>
      <c r="P808">
        <v>774</v>
      </c>
      <c r="Q808">
        <v>0</v>
      </c>
      <c r="R808" s="7">
        <v>114500</v>
      </c>
      <c r="S808" t="s">
        <v>311</v>
      </c>
    </row>
    <row r="809" spans="6:19" x14ac:dyDescent="0.2">
      <c r="F809">
        <v>788</v>
      </c>
      <c r="G809">
        <v>2084</v>
      </c>
      <c r="H809" s="7">
        <v>233000</v>
      </c>
      <c r="I809" t="s">
        <v>311</v>
      </c>
      <c r="K809">
        <v>785</v>
      </c>
      <c r="L809">
        <v>742</v>
      </c>
      <c r="M809" s="7">
        <v>128000</v>
      </c>
      <c r="N809" t="s">
        <v>311</v>
      </c>
      <c r="P809">
        <v>775</v>
      </c>
      <c r="Q809">
        <v>0</v>
      </c>
      <c r="R809" s="7">
        <v>395000</v>
      </c>
      <c r="S809" t="s">
        <v>311</v>
      </c>
    </row>
    <row r="810" spans="6:19" x14ac:dyDescent="0.2">
      <c r="F810">
        <v>789</v>
      </c>
      <c r="G810">
        <v>901</v>
      </c>
      <c r="H810" s="7">
        <v>107900</v>
      </c>
      <c r="I810" t="s">
        <v>311</v>
      </c>
      <c r="K810">
        <v>786</v>
      </c>
      <c r="L810">
        <v>1342</v>
      </c>
      <c r="M810" s="7">
        <v>161500</v>
      </c>
      <c r="N810" t="s">
        <v>311</v>
      </c>
      <c r="P810">
        <v>776</v>
      </c>
      <c r="Q810">
        <v>0</v>
      </c>
      <c r="R810" s="7">
        <v>162000</v>
      </c>
      <c r="S810" t="s">
        <v>311</v>
      </c>
    </row>
    <row r="811" spans="6:19" x14ac:dyDescent="0.2">
      <c r="F811">
        <v>790</v>
      </c>
      <c r="G811">
        <v>2087</v>
      </c>
      <c r="H811" s="7">
        <v>187500</v>
      </c>
      <c r="I811" t="s">
        <v>311</v>
      </c>
      <c r="K811">
        <v>787</v>
      </c>
      <c r="L811">
        <v>966</v>
      </c>
      <c r="M811" s="7">
        <v>139000</v>
      </c>
      <c r="N811" t="s">
        <v>311</v>
      </c>
      <c r="P811">
        <v>777</v>
      </c>
      <c r="Q811">
        <v>0</v>
      </c>
      <c r="R811" s="7">
        <v>221500</v>
      </c>
      <c r="S811" t="s">
        <v>311</v>
      </c>
    </row>
    <row r="812" spans="6:19" x14ac:dyDescent="0.2">
      <c r="F812">
        <v>791</v>
      </c>
      <c r="G812">
        <v>1145</v>
      </c>
      <c r="H812" s="7">
        <v>160200</v>
      </c>
      <c r="I812" t="s">
        <v>311</v>
      </c>
      <c r="K812">
        <v>788</v>
      </c>
      <c r="L812">
        <v>956</v>
      </c>
      <c r="M812" s="7">
        <v>233000</v>
      </c>
      <c r="N812" t="s">
        <v>311</v>
      </c>
      <c r="P812">
        <v>778</v>
      </c>
      <c r="Q812">
        <v>0</v>
      </c>
      <c r="R812" s="7">
        <v>142500</v>
      </c>
      <c r="S812" t="s">
        <v>311</v>
      </c>
    </row>
    <row r="813" spans="6:19" x14ac:dyDescent="0.2">
      <c r="F813">
        <v>792</v>
      </c>
      <c r="G813">
        <v>1062</v>
      </c>
      <c r="H813" s="7">
        <v>146800</v>
      </c>
      <c r="I813" t="s">
        <v>311</v>
      </c>
      <c r="K813">
        <v>789</v>
      </c>
      <c r="L813">
        <v>901</v>
      </c>
      <c r="M813" s="7">
        <v>107900</v>
      </c>
      <c r="N813" t="s">
        <v>311</v>
      </c>
      <c r="P813">
        <v>779</v>
      </c>
      <c r="Q813">
        <v>0</v>
      </c>
      <c r="R813" s="7">
        <v>144000</v>
      </c>
      <c r="S813" t="s">
        <v>311</v>
      </c>
    </row>
    <row r="814" spans="6:19" x14ac:dyDescent="0.2">
      <c r="F814">
        <v>793</v>
      </c>
      <c r="G814">
        <v>2013</v>
      </c>
      <c r="H814" s="7">
        <v>269790</v>
      </c>
      <c r="I814" t="s">
        <v>311</v>
      </c>
      <c r="K814">
        <v>790</v>
      </c>
      <c r="L814">
        <v>976</v>
      </c>
      <c r="M814" s="7">
        <v>187500</v>
      </c>
      <c r="N814" t="s">
        <v>311</v>
      </c>
      <c r="P814">
        <v>780</v>
      </c>
      <c r="Q814">
        <v>0</v>
      </c>
      <c r="R814" s="7">
        <v>135000</v>
      </c>
      <c r="S814" t="s">
        <v>311</v>
      </c>
    </row>
    <row r="815" spans="6:19" x14ac:dyDescent="0.2">
      <c r="F815">
        <v>794</v>
      </c>
      <c r="G815">
        <v>1496</v>
      </c>
      <c r="H815" s="7">
        <v>225000</v>
      </c>
      <c r="I815" t="s">
        <v>311</v>
      </c>
      <c r="K815">
        <v>791</v>
      </c>
      <c r="L815">
        <v>1145</v>
      </c>
      <c r="M815" s="7">
        <v>160200</v>
      </c>
      <c r="N815" t="s">
        <v>311</v>
      </c>
      <c r="P815">
        <v>781</v>
      </c>
      <c r="Q815">
        <v>0</v>
      </c>
      <c r="R815" s="7">
        <v>176000</v>
      </c>
      <c r="S815" t="s">
        <v>311</v>
      </c>
    </row>
    <row r="816" spans="6:19" x14ac:dyDescent="0.2">
      <c r="F816">
        <v>795</v>
      </c>
      <c r="G816">
        <v>1895</v>
      </c>
      <c r="H816" s="7">
        <v>194500</v>
      </c>
      <c r="I816" t="s">
        <v>311</v>
      </c>
      <c r="K816">
        <v>792</v>
      </c>
      <c r="L816">
        <v>1062</v>
      </c>
      <c r="M816" s="7">
        <v>146800</v>
      </c>
      <c r="N816" t="s">
        <v>311</v>
      </c>
      <c r="P816">
        <v>782</v>
      </c>
      <c r="Q816">
        <v>793</v>
      </c>
      <c r="R816" s="7">
        <v>175900</v>
      </c>
      <c r="S816" t="s">
        <v>311</v>
      </c>
    </row>
    <row r="817" spans="6:19" x14ac:dyDescent="0.2">
      <c r="F817">
        <v>796</v>
      </c>
      <c r="G817">
        <v>1564</v>
      </c>
      <c r="H817" s="7">
        <v>171000</v>
      </c>
      <c r="I817" t="s">
        <v>311</v>
      </c>
      <c r="K817">
        <v>793</v>
      </c>
      <c r="L817">
        <v>1127</v>
      </c>
      <c r="M817" s="7">
        <v>269790</v>
      </c>
      <c r="N817" t="s">
        <v>311</v>
      </c>
      <c r="P817">
        <v>783</v>
      </c>
      <c r="Q817">
        <v>0</v>
      </c>
      <c r="R817" s="7">
        <v>187100</v>
      </c>
      <c r="S817" t="s">
        <v>311</v>
      </c>
    </row>
    <row r="818" spans="6:19" x14ac:dyDescent="0.2">
      <c r="F818">
        <v>797</v>
      </c>
      <c r="G818">
        <v>1285</v>
      </c>
      <c r="H818" s="7">
        <v>143500</v>
      </c>
      <c r="I818" t="s">
        <v>311</v>
      </c>
      <c r="K818">
        <v>794</v>
      </c>
      <c r="L818">
        <v>1496</v>
      </c>
      <c r="M818" s="7">
        <v>225000</v>
      </c>
      <c r="N818" t="s">
        <v>311</v>
      </c>
      <c r="P818">
        <v>784</v>
      </c>
      <c r="Q818">
        <v>0</v>
      </c>
      <c r="R818" s="7">
        <v>165500</v>
      </c>
      <c r="S818" t="s">
        <v>311</v>
      </c>
    </row>
    <row r="819" spans="6:19" x14ac:dyDescent="0.2">
      <c r="F819">
        <v>798</v>
      </c>
      <c r="G819">
        <v>773</v>
      </c>
      <c r="H819" s="7">
        <v>110000</v>
      </c>
      <c r="I819" t="s">
        <v>311</v>
      </c>
      <c r="K819">
        <v>795</v>
      </c>
      <c r="L819">
        <v>1086</v>
      </c>
      <c r="M819" s="7">
        <v>194500</v>
      </c>
      <c r="N819" t="s">
        <v>311</v>
      </c>
      <c r="P819">
        <v>785</v>
      </c>
      <c r="Q819">
        <v>742</v>
      </c>
      <c r="R819" s="7">
        <v>128000</v>
      </c>
      <c r="S819" t="s">
        <v>311</v>
      </c>
    </row>
    <row r="820" spans="6:19" x14ac:dyDescent="0.2">
      <c r="F820">
        <v>800</v>
      </c>
      <c r="G820">
        <v>1768</v>
      </c>
      <c r="H820" s="7">
        <v>175000</v>
      </c>
      <c r="I820" t="s">
        <v>311</v>
      </c>
      <c r="K820">
        <v>796</v>
      </c>
      <c r="L820">
        <v>888</v>
      </c>
      <c r="M820" s="7">
        <v>171000</v>
      </c>
      <c r="N820" t="s">
        <v>311</v>
      </c>
      <c r="P820">
        <v>786</v>
      </c>
      <c r="Q820">
        <v>0</v>
      </c>
      <c r="R820" s="7">
        <v>161500</v>
      </c>
      <c r="S820" t="s">
        <v>311</v>
      </c>
    </row>
    <row r="821" spans="6:19" x14ac:dyDescent="0.2">
      <c r="F821">
        <v>801</v>
      </c>
      <c r="G821">
        <v>1688</v>
      </c>
      <c r="H821" s="7">
        <v>200000</v>
      </c>
      <c r="I821" t="s">
        <v>311</v>
      </c>
      <c r="K821">
        <v>797</v>
      </c>
      <c r="L821">
        <v>1285</v>
      </c>
      <c r="M821" s="7">
        <v>143500</v>
      </c>
      <c r="N821" t="s">
        <v>311</v>
      </c>
      <c r="P821">
        <v>787</v>
      </c>
      <c r="Q821">
        <v>686</v>
      </c>
      <c r="R821" s="7">
        <v>139000</v>
      </c>
      <c r="S821" t="s">
        <v>311</v>
      </c>
    </row>
    <row r="822" spans="6:19" x14ac:dyDescent="0.2">
      <c r="F822">
        <v>802</v>
      </c>
      <c r="G822">
        <v>1196</v>
      </c>
      <c r="H822" s="7">
        <v>109900</v>
      </c>
      <c r="I822" t="s">
        <v>311</v>
      </c>
      <c r="K822">
        <v>798</v>
      </c>
      <c r="L822">
        <v>773</v>
      </c>
      <c r="M822" s="7">
        <v>110000</v>
      </c>
      <c r="N822" t="s">
        <v>311</v>
      </c>
      <c r="P822">
        <v>788</v>
      </c>
      <c r="Q822">
        <v>1128</v>
      </c>
      <c r="R822" s="7">
        <v>233000</v>
      </c>
      <c r="S822" t="s">
        <v>311</v>
      </c>
    </row>
    <row r="823" spans="6:19" x14ac:dyDescent="0.2">
      <c r="F823">
        <v>803</v>
      </c>
      <c r="G823">
        <v>1456</v>
      </c>
      <c r="H823" s="7">
        <v>189000</v>
      </c>
      <c r="I823" t="s">
        <v>311</v>
      </c>
      <c r="K823">
        <v>799</v>
      </c>
      <c r="L823">
        <v>1966</v>
      </c>
      <c r="M823" s="7">
        <v>485000</v>
      </c>
      <c r="N823" t="s">
        <v>311</v>
      </c>
      <c r="P823">
        <v>789</v>
      </c>
      <c r="Q823">
        <v>0</v>
      </c>
      <c r="R823" s="7">
        <v>107900</v>
      </c>
      <c r="S823" t="s">
        <v>311</v>
      </c>
    </row>
    <row r="824" spans="6:19" x14ac:dyDescent="0.2">
      <c r="F824">
        <v>805</v>
      </c>
      <c r="G824">
        <v>1128</v>
      </c>
      <c r="H824" s="7">
        <v>118000</v>
      </c>
      <c r="I824" t="s">
        <v>311</v>
      </c>
      <c r="K824">
        <v>800</v>
      </c>
      <c r="L824">
        <v>981</v>
      </c>
      <c r="M824" s="7">
        <v>175000</v>
      </c>
      <c r="N824" t="s">
        <v>311</v>
      </c>
      <c r="P824">
        <v>790</v>
      </c>
      <c r="Q824">
        <v>1111</v>
      </c>
      <c r="R824" s="7">
        <v>187500</v>
      </c>
      <c r="S824" t="s">
        <v>311</v>
      </c>
    </row>
    <row r="825" spans="6:19" x14ac:dyDescent="0.2">
      <c r="F825">
        <v>806</v>
      </c>
      <c r="G825">
        <v>1428</v>
      </c>
      <c r="H825" s="7">
        <v>227680</v>
      </c>
      <c r="I825" t="s">
        <v>311</v>
      </c>
      <c r="K825">
        <v>801</v>
      </c>
      <c r="L825">
        <v>616</v>
      </c>
      <c r="M825" s="7">
        <v>200000</v>
      </c>
      <c r="N825" t="s">
        <v>311</v>
      </c>
      <c r="P825">
        <v>791</v>
      </c>
      <c r="Q825">
        <v>0</v>
      </c>
      <c r="R825" s="7">
        <v>160200</v>
      </c>
      <c r="S825" t="s">
        <v>311</v>
      </c>
    </row>
    <row r="826" spans="6:19" x14ac:dyDescent="0.2">
      <c r="F826">
        <v>807</v>
      </c>
      <c r="G826">
        <v>980</v>
      </c>
      <c r="H826" s="7">
        <v>135500</v>
      </c>
      <c r="I826" t="s">
        <v>311</v>
      </c>
      <c r="K826">
        <v>802</v>
      </c>
      <c r="L826">
        <v>1196</v>
      </c>
      <c r="M826" s="7">
        <v>109900</v>
      </c>
      <c r="N826" t="s">
        <v>311</v>
      </c>
      <c r="P826">
        <v>792</v>
      </c>
      <c r="Q826">
        <v>0</v>
      </c>
      <c r="R826" s="7">
        <v>146800</v>
      </c>
      <c r="S826" t="s">
        <v>311</v>
      </c>
    </row>
    <row r="827" spans="6:19" x14ac:dyDescent="0.2">
      <c r="F827">
        <v>808</v>
      </c>
      <c r="G827">
        <v>1576</v>
      </c>
      <c r="H827" s="7">
        <v>223500</v>
      </c>
      <c r="I827" t="s">
        <v>311</v>
      </c>
      <c r="K827">
        <v>803</v>
      </c>
      <c r="L827">
        <v>728</v>
      </c>
      <c r="M827" s="7">
        <v>189000</v>
      </c>
      <c r="N827" t="s">
        <v>311</v>
      </c>
      <c r="P827">
        <v>793</v>
      </c>
      <c r="Q827">
        <v>886</v>
      </c>
      <c r="R827" s="7">
        <v>269790</v>
      </c>
      <c r="S827" t="s">
        <v>311</v>
      </c>
    </row>
    <row r="828" spans="6:19" x14ac:dyDescent="0.2">
      <c r="F828">
        <v>809</v>
      </c>
      <c r="G828">
        <v>1086</v>
      </c>
      <c r="H828" s="7">
        <v>159950</v>
      </c>
      <c r="I828" t="s">
        <v>311</v>
      </c>
      <c r="K828">
        <v>804</v>
      </c>
      <c r="L828">
        <v>1734</v>
      </c>
      <c r="M828" s="7">
        <v>582933</v>
      </c>
      <c r="N828" t="s">
        <v>311</v>
      </c>
      <c r="P828">
        <v>794</v>
      </c>
      <c r="Q828">
        <v>0</v>
      </c>
      <c r="R828" s="7">
        <v>225000</v>
      </c>
      <c r="S828" t="s">
        <v>311</v>
      </c>
    </row>
    <row r="829" spans="6:19" x14ac:dyDescent="0.2">
      <c r="F829">
        <v>810</v>
      </c>
      <c r="G829">
        <v>2138</v>
      </c>
      <c r="H829" s="7">
        <v>106000</v>
      </c>
      <c r="I829" t="s">
        <v>311</v>
      </c>
      <c r="K829">
        <v>805</v>
      </c>
      <c r="L829">
        <v>1128</v>
      </c>
      <c r="M829" s="7">
        <v>118000</v>
      </c>
      <c r="N829" t="s">
        <v>311</v>
      </c>
      <c r="P829">
        <v>795</v>
      </c>
      <c r="Q829">
        <v>809</v>
      </c>
      <c r="R829" s="7">
        <v>194500</v>
      </c>
      <c r="S829" t="s">
        <v>311</v>
      </c>
    </row>
    <row r="830" spans="6:19" x14ac:dyDescent="0.2">
      <c r="F830">
        <v>811</v>
      </c>
      <c r="G830">
        <v>1309</v>
      </c>
      <c r="H830" s="7">
        <v>181000</v>
      </c>
      <c r="I830" t="s">
        <v>311</v>
      </c>
      <c r="K830">
        <v>806</v>
      </c>
      <c r="L830">
        <v>1428</v>
      </c>
      <c r="M830" s="7">
        <v>227680</v>
      </c>
      <c r="N830" t="s">
        <v>311</v>
      </c>
      <c r="P830">
        <v>796</v>
      </c>
      <c r="Q830">
        <v>676</v>
      </c>
      <c r="R830" s="7">
        <v>171000</v>
      </c>
      <c r="S830" t="s">
        <v>311</v>
      </c>
    </row>
    <row r="831" spans="6:19" x14ac:dyDescent="0.2">
      <c r="F831">
        <v>812</v>
      </c>
      <c r="G831">
        <v>848</v>
      </c>
      <c r="H831" s="7">
        <v>144500</v>
      </c>
      <c r="I831" t="s">
        <v>311</v>
      </c>
      <c r="K831">
        <v>807</v>
      </c>
      <c r="L831">
        <v>980</v>
      </c>
      <c r="M831" s="7">
        <v>135500</v>
      </c>
      <c r="N831" t="s">
        <v>311</v>
      </c>
      <c r="P831">
        <v>797</v>
      </c>
      <c r="Q831">
        <v>0</v>
      </c>
      <c r="R831" s="7">
        <v>143500</v>
      </c>
      <c r="S831" t="s">
        <v>311</v>
      </c>
    </row>
    <row r="832" spans="6:19" x14ac:dyDescent="0.2">
      <c r="F832">
        <v>813</v>
      </c>
      <c r="G832">
        <v>1044</v>
      </c>
      <c r="H832" s="7">
        <v>55993</v>
      </c>
      <c r="I832" t="s">
        <v>311</v>
      </c>
      <c r="K832">
        <v>808</v>
      </c>
      <c r="L832">
        <v>1072</v>
      </c>
      <c r="M832" s="7">
        <v>223500</v>
      </c>
      <c r="N832" t="s">
        <v>311</v>
      </c>
      <c r="P832">
        <v>798</v>
      </c>
      <c r="Q832">
        <v>0</v>
      </c>
      <c r="R832" s="7">
        <v>110000</v>
      </c>
      <c r="S832" t="s">
        <v>311</v>
      </c>
    </row>
    <row r="833" spans="6:19" x14ac:dyDescent="0.2">
      <c r="F833">
        <v>814</v>
      </c>
      <c r="G833">
        <v>1442</v>
      </c>
      <c r="H833" s="7">
        <v>157900</v>
      </c>
      <c r="I833" t="s">
        <v>311</v>
      </c>
      <c r="K833">
        <v>809</v>
      </c>
      <c r="L833">
        <v>1086</v>
      </c>
      <c r="M833" s="7">
        <v>159950</v>
      </c>
      <c r="N833" t="s">
        <v>311</v>
      </c>
      <c r="P833">
        <v>799</v>
      </c>
      <c r="Q833">
        <v>1174</v>
      </c>
      <c r="R833" s="7">
        <v>485000</v>
      </c>
      <c r="S833" t="s">
        <v>311</v>
      </c>
    </row>
    <row r="834" spans="6:19" x14ac:dyDescent="0.2">
      <c r="F834">
        <v>815</v>
      </c>
      <c r="G834">
        <v>1250</v>
      </c>
      <c r="H834" s="7">
        <v>116000</v>
      </c>
      <c r="I834" t="s">
        <v>311</v>
      </c>
      <c r="K834">
        <v>810</v>
      </c>
      <c r="L834">
        <v>1075</v>
      </c>
      <c r="M834" s="7">
        <v>106000</v>
      </c>
      <c r="N834" t="s">
        <v>311</v>
      </c>
      <c r="P834">
        <v>800</v>
      </c>
      <c r="Q834">
        <v>787</v>
      </c>
      <c r="R834" s="7">
        <v>175000</v>
      </c>
      <c r="S834" t="s">
        <v>311</v>
      </c>
    </row>
    <row r="835" spans="6:19" x14ac:dyDescent="0.2">
      <c r="F835">
        <v>816</v>
      </c>
      <c r="G835">
        <v>1661</v>
      </c>
      <c r="H835" s="7">
        <v>224900</v>
      </c>
      <c r="I835" t="s">
        <v>311</v>
      </c>
      <c r="K835">
        <v>811</v>
      </c>
      <c r="L835">
        <v>1309</v>
      </c>
      <c r="M835" s="7">
        <v>181000</v>
      </c>
      <c r="N835" t="s">
        <v>311</v>
      </c>
      <c r="P835">
        <v>801</v>
      </c>
      <c r="Q835">
        <v>1072</v>
      </c>
      <c r="R835" s="7">
        <v>200000</v>
      </c>
      <c r="S835" t="s">
        <v>311</v>
      </c>
    </row>
    <row r="836" spans="6:19" x14ac:dyDescent="0.2">
      <c r="F836">
        <v>817</v>
      </c>
      <c r="G836">
        <v>1008</v>
      </c>
      <c r="H836" s="7">
        <v>137000</v>
      </c>
      <c r="I836" t="s">
        <v>311</v>
      </c>
      <c r="K836">
        <v>812</v>
      </c>
      <c r="L836">
        <v>848</v>
      </c>
      <c r="M836" s="7">
        <v>144500</v>
      </c>
      <c r="N836" t="s">
        <v>311</v>
      </c>
      <c r="P836">
        <v>802</v>
      </c>
      <c r="Q836">
        <v>0</v>
      </c>
      <c r="R836" s="7">
        <v>109900</v>
      </c>
      <c r="S836" t="s">
        <v>311</v>
      </c>
    </row>
    <row r="837" spans="6:19" x14ac:dyDescent="0.2">
      <c r="F837">
        <v>818</v>
      </c>
      <c r="G837">
        <v>1689</v>
      </c>
      <c r="H837" s="7">
        <v>271000</v>
      </c>
      <c r="I837" t="s">
        <v>311</v>
      </c>
      <c r="K837">
        <v>813</v>
      </c>
      <c r="L837">
        <v>1044</v>
      </c>
      <c r="M837" s="7">
        <v>55993</v>
      </c>
      <c r="N837" t="s">
        <v>311</v>
      </c>
      <c r="P837">
        <v>803</v>
      </c>
      <c r="Q837">
        <v>728</v>
      </c>
      <c r="R837" s="7">
        <v>189000</v>
      </c>
      <c r="S837" t="s">
        <v>311</v>
      </c>
    </row>
    <row r="838" spans="6:19" x14ac:dyDescent="0.2">
      <c r="F838">
        <v>819</v>
      </c>
      <c r="G838">
        <v>1052</v>
      </c>
      <c r="H838" s="7">
        <v>155000</v>
      </c>
      <c r="I838" t="s">
        <v>311</v>
      </c>
      <c r="K838">
        <v>814</v>
      </c>
      <c r="L838">
        <v>1442</v>
      </c>
      <c r="M838" s="7">
        <v>157900</v>
      </c>
      <c r="N838" t="s">
        <v>311</v>
      </c>
      <c r="P838">
        <v>804</v>
      </c>
      <c r="Q838">
        <v>1088</v>
      </c>
      <c r="R838" s="7">
        <v>582933</v>
      </c>
      <c r="S838" t="s">
        <v>311</v>
      </c>
    </row>
    <row r="839" spans="6:19" x14ac:dyDescent="0.2">
      <c r="F839">
        <v>820</v>
      </c>
      <c r="G839">
        <v>1358</v>
      </c>
      <c r="H839" s="7">
        <v>224000</v>
      </c>
      <c r="I839" t="s">
        <v>311</v>
      </c>
      <c r="K839">
        <v>815</v>
      </c>
      <c r="L839">
        <v>686</v>
      </c>
      <c r="M839" s="7">
        <v>116000</v>
      </c>
      <c r="N839" t="s">
        <v>311</v>
      </c>
      <c r="P839">
        <v>805</v>
      </c>
      <c r="Q839">
        <v>0</v>
      </c>
      <c r="R839" s="7">
        <v>118000</v>
      </c>
      <c r="S839" t="s">
        <v>311</v>
      </c>
    </row>
    <row r="840" spans="6:19" x14ac:dyDescent="0.2">
      <c r="F840">
        <v>821</v>
      </c>
      <c r="G840">
        <v>1640</v>
      </c>
      <c r="H840" s="7">
        <v>183000</v>
      </c>
      <c r="I840" t="s">
        <v>311</v>
      </c>
      <c r="K840">
        <v>816</v>
      </c>
      <c r="L840">
        <v>1661</v>
      </c>
      <c r="M840" s="7">
        <v>224900</v>
      </c>
      <c r="N840" t="s">
        <v>311</v>
      </c>
      <c r="P840">
        <v>806</v>
      </c>
      <c r="Q840">
        <v>0</v>
      </c>
      <c r="R840" s="7">
        <v>227680</v>
      </c>
      <c r="S840" t="s">
        <v>311</v>
      </c>
    </row>
    <row r="841" spans="6:19" x14ac:dyDescent="0.2">
      <c r="F841">
        <v>822</v>
      </c>
      <c r="G841">
        <v>936</v>
      </c>
      <c r="H841" s="7">
        <v>93000</v>
      </c>
      <c r="I841" t="s">
        <v>311</v>
      </c>
      <c r="K841">
        <v>817</v>
      </c>
      <c r="L841">
        <v>1008</v>
      </c>
      <c r="M841" s="7">
        <v>137000</v>
      </c>
      <c r="N841" t="s">
        <v>311</v>
      </c>
      <c r="P841">
        <v>807</v>
      </c>
      <c r="Q841">
        <v>0</v>
      </c>
      <c r="R841" s="7">
        <v>135500</v>
      </c>
      <c r="S841" t="s">
        <v>311</v>
      </c>
    </row>
    <row r="842" spans="6:19" x14ac:dyDescent="0.2">
      <c r="F842">
        <v>823</v>
      </c>
      <c r="G842">
        <v>1733</v>
      </c>
      <c r="H842" s="7">
        <v>225000</v>
      </c>
      <c r="I842" t="s">
        <v>311</v>
      </c>
      <c r="K842">
        <v>818</v>
      </c>
      <c r="L842">
        <v>1689</v>
      </c>
      <c r="M842" s="7">
        <v>271000</v>
      </c>
      <c r="N842" t="s">
        <v>311</v>
      </c>
      <c r="P842">
        <v>808</v>
      </c>
      <c r="Q842">
        <v>504</v>
      </c>
      <c r="R842" s="7">
        <v>223500</v>
      </c>
      <c r="S842" t="s">
        <v>311</v>
      </c>
    </row>
    <row r="843" spans="6:19" x14ac:dyDescent="0.2">
      <c r="F843">
        <v>824</v>
      </c>
      <c r="G843">
        <v>1489</v>
      </c>
      <c r="H843" s="7">
        <v>139500</v>
      </c>
      <c r="I843" t="s">
        <v>311</v>
      </c>
      <c r="K843">
        <v>819</v>
      </c>
      <c r="L843">
        <v>1052</v>
      </c>
      <c r="M843" s="7">
        <v>155000</v>
      </c>
      <c r="N843" t="s">
        <v>311</v>
      </c>
      <c r="P843">
        <v>809</v>
      </c>
      <c r="Q843">
        <v>0</v>
      </c>
      <c r="R843" s="7">
        <v>159950</v>
      </c>
      <c r="S843" t="s">
        <v>311</v>
      </c>
    </row>
    <row r="844" spans="6:19" x14ac:dyDescent="0.2">
      <c r="F844">
        <v>825</v>
      </c>
      <c r="G844">
        <v>1489</v>
      </c>
      <c r="H844" s="7">
        <v>232600</v>
      </c>
      <c r="I844" t="s">
        <v>311</v>
      </c>
      <c r="K844">
        <v>820</v>
      </c>
      <c r="L844">
        <v>1358</v>
      </c>
      <c r="M844" s="7">
        <v>224000</v>
      </c>
      <c r="N844" t="s">
        <v>311</v>
      </c>
      <c r="P844">
        <v>810</v>
      </c>
      <c r="Q844">
        <v>1063</v>
      </c>
      <c r="R844" s="7">
        <v>106000</v>
      </c>
      <c r="S844" t="s">
        <v>311</v>
      </c>
    </row>
    <row r="845" spans="6:19" x14ac:dyDescent="0.2">
      <c r="F845">
        <v>826</v>
      </c>
      <c r="G845">
        <v>2084</v>
      </c>
      <c r="H845" s="7">
        <v>385000</v>
      </c>
      <c r="I845" t="s">
        <v>311</v>
      </c>
      <c r="K845">
        <v>821</v>
      </c>
      <c r="L845">
        <v>798</v>
      </c>
      <c r="M845" s="7">
        <v>183000</v>
      </c>
      <c r="N845" t="s">
        <v>311</v>
      </c>
      <c r="P845">
        <v>811</v>
      </c>
      <c r="Q845">
        <v>0</v>
      </c>
      <c r="R845" s="7">
        <v>181000</v>
      </c>
      <c r="S845" t="s">
        <v>311</v>
      </c>
    </row>
    <row r="846" spans="6:19" x14ac:dyDescent="0.2">
      <c r="F846">
        <v>827</v>
      </c>
      <c r="G846">
        <v>784</v>
      </c>
      <c r="H846" s="7">
        <v>109500</v>
      </c>
      <c r="I846" t="s">
        <v>311</v>
      </c>
      <c r="K846">
        <v>822</v>
      </c>
      <c r="L846">
        <v>936</v>
      </c>
      <c r="M846" s="7">
        <v>93000</v>
      </c>
      <c r="N846" t="s">
        <v>311</v>
      </c>
      <c r="P846">
        <v>812</v>
      </c>
      <c r="Q846">
        <v>0</v>
      </c>
      <c r="R846" s="7">
        <v>144500</v>
      </c>
      <c r="S846" t="s">
        <v>311</v>
      </c>
    </row>
    <row r="847" spans="6:19" x14ac:dyDescent="0.2">
      <c r="F847">
        <v>828</v>
      </c>
      <c r="G847">
        <v>1434</v>
      </c>
      <c r="H847" s="7">
        <v>189000</v>
      </c>
      <c r="I847" t="s">
        <v>311</v>
      </c>
      <c r="K847">
        <v>823</v>
      </c>
      <c r="L847">
        <v>847</v>
      </c>
      <c r="M847" s="7">
        <v>225000</v>
      </c>
      <c r="N847" t="s">
        <v>311</v>
      </c>
      <c r="P847">
        <v>813</v>
      </c>
      <c r="Q847">
        <v>0</v>
      </c>
      <c r="R847" s="7">
        <v>55993</v>
      </c>
      <c r="S847" t="s">
        <v>311</v>
      </c>
    </row>
    <row r="848" spans="6:19" x14ac:dyDescent="0.2">
      <c r="F848">
        <v>829</v>
      </c>
      <c r="G848">
        <v>2126</v>
      </c>
      <c r="H848" s="7">
        <v>185000</v>
      </c>
      <c r="I848" t="s">
        <v>311</v>
      </c>
      <c r="K848">
        <v>824</v>
      </c>
      <c r="L848">
        <v>944</v>
      </c>
      <c r="M848" s="7">
        <v>139500</v>
      </c>
      <c r="N848" t="s">
        <v>311</v>
      </c>
      <c r="P848">
        <v>814</v>
      </c>
      <c r="Q848">
        <v>0</v>
      </c>
      <c r="R848" s="7">
        <v>157900</v>
      </c>
      <c r="S848" t="s">
        <v>311</v>
      </c>
    </row>
    <row r="849" spans="6:19" x14ac:dyDescent="0.2">
      <c r="F849">
        <v>830</v>
      </c>
      <c r="G849">
        <v>1223</v>
      </c>
      <c r="H849" s="7">
        <v>147400</v>
      </c>
      <c r="I849" t="s">
        <v>311</v>
      </c>
      <c r="K849">
        <v>825</v>
      </c>
      <c r="L849">
        <v>1489</v>
      </c>
      <c r="M849" s="7">
        <v>232600</v>
      </c>
      <c r="N849" t="s">
        <v>311</v>
      </c>
      <c r="P849">
        <v>815</v>
      </c>
      <c r="Q849">
        <v>564</v>
      </c>
      <c r="R849" s="7">
        <v>116000</v>
      </c>
      <c r="S849" t="s">
        <v>311</v>
      </c>
    </row>
    <row r="850" spans="6:19" x14ac:dyDescent="0.2">
      <c r="F850">
        <v>831</v>
      </c>
      <c r="G850">
        <v>1392</v>
      </c>
      <c r="H850" s="7">
        <v>166000</v>
      </c>
      <c r="I850" t="s">
        <v>311</v>
      </c>
      <c r="K850">
        <v>826</v>
      </c>
      <c r="L850">
        <v>2084</v>
      </c>
      <c r="M850" s="7">
        <v>385000</v>
      </c>
      <c r="N850" t="s">
        <v>311</v>
      </c>
      <c r="P850">
        <v>816</v>
      </c>
      <c r="Q850">
        <v>0</v>
      </c>
      <c r="R850" s="7">
        <v>224900</v>
      </c>
      <c r="S850" t="s">
        <v>311</v>
      </c>
    </row>
    <row r="851" spans="6:19" x14ac:dyDescent="0.2">
      <c r="F851">
        <v>832</v>
      </c>
      <c r="G851">
        <v>1200</v>
      </c>
      <c r="H851" s="7">
        <v>151000</v>
      </c>
      <c r="I851" t="s">
        <v>311</v>
      </c>
      <c r="K851">
        <v>827</v>
      </c>
      <c r="L851">
        <v>784</v>
      </c>
      <c r="M851" s="7">
        <v>109500</v>
      </c>
      <c r="N851" t="s">
        <v>311</v>
      </c>
      <c r="P851">
        <v>817</v>
      </c>
      <c r="Q851">
        <v>0</v>
      </c>
      <c r="R851" s="7">
        <v>137000</v>
      </c>
      <c r="S851" t="s">
        <v>311</v>
      </c>
    </row>
    <row r="852" spans="6:19" x14ac:dyDescent="0.2">
      <c r="F852">
        <v>833</v>
      </c>
      <c r="G852">
        <v>1829</v>
      </c>
      <c r="H852" s="7">
        <v>237000</v>
      </c>
      <c r="I852" t="s">
        <v>311</v>
      </c>
      <c r="K852">
        <v>828</v>
      </c>
      <c r="L852">
        <v>1434</v>
      </c>
      <c r="M852" s="7">
        <v>189000</v>
      </c>
      <c r="N852" t="s">
        <v>311</v>
      </c>
      <c r="P852">
        <v>818</v>
      </c>
      <c r="Q852">
        <v>0</v>
      </c>
      <c r="R852" s="7">
        <v>271000</v>
      </c>
      <c r="S852" t="s">
        <v>311</v>
      </c>
    </row>
    <row r="853" spans="6:19" x14ac:dyDescent="0.2">
      <c r="F853">
        <v>834</v>
      </c>
      <c r="G853">
        <v>1516</v>
      </c>
      <c r="H853" s="7">
        <v>167000</v>
      </c>
      <c r="I853" t="s">
        <v>311</v>
      </c>
      <c r="K853">
        <v>829</v>
      </c>
      <c r="L853">
        <v>1160</v>
      </c>
      <c r="M853" s="7">
        <v>185000</v>
      </c>
      <c r="N853" t="s">
        <v>311</v>
      </c>
      <c r="P853">
        <v>819</v>
      </c>
      <c r="Q853">
        <v>0</v>
      </c>
      <c r="R853" s="7">
        <v>155000</v>
      </c>
      <c r="S853" t="s">
        <v>311</v>
      </c>
    </row>
    <row r="854" spans="6:19" x14ac:dyDescent="0.2">
      <c r="F854">
        <v>835</v>
      </c>
      <c r="G854">
        <v>1144</v>
      </c>
      <c r="H854" s="7">
        <v>139950</v>
      </c>
      <c r="I854" t="s">
        <v>311</v>
      </c>
      <c r="K854">
        <v>830</v>
      </c>
      <c r="L854">
        <v>520</v>
      </c>
      <c r="M854" s="7">
        <v>147400</v>
      </c>
      <c r="N854" t="s">
        <v>311</v>
      </c>
      <c r="P854">
        <v>820</v>
      </c>
      <c r="Q854">
        <v>0</v>
      </c>
      <c r="R854" s="7">
        <v>224000</v>
      </c>
      <c r="S854" t="s">
        <v>311</v>
      </c>
    </row>
    <row r="855" spans="6:19" x14ac:dyDescent="0.2">
      <c r="F855">
        <v>836</v>
      </c>
      <c r="G855">
        <v>1067</v>
      </c>
      <c r="H855" s="7">
        <v>128000</v>
      </c>
      <c r="I855" t="s">
        <v>311</v>
      </c>
      <c r="K855">
        <v>831</v>
      </c>
      <c r="L855">
        <v>1392</v>
      </c>
      <c r="M855" s="7">
        <v>166000</v>
      </c>
      <c r="N855" t="s">
        <v>311</v>
      </c>
      <c r="P855">
        <v>821</v>
      </c>
      <c r="Q855">
        <v>842</v>
      </c>
      <c r="R855" s="7">
        <v>183000</v>
      </c>
      <c r="S855" t="s">
        <v>311</v>
      </c>
    </row>
    <row r="856" spans="6:19" x14ac:dyDescent="0.2">
      <c r="F856">
        <v>837</v>
      </c>
      <c r="G856">
        <v>1559</v>
      </c>
      <c r="H856" s="7">
        <v>153500</v>
      </c>
      <c r="I856" t="s">
        <v>311</v>
      </c>
      <c r="K856">
        <v>832</v>
      </c>
      <c r="L856">
        <v>520</v>
      </c>
      <c r="M856" s="7">
        <v>151000</v>
      </c>
      <c r="N856" t="s">
        <v>311</v>
      </c>
      <c r="P856">
        <v>822</v>
      </c>
      <c r="Q856">
        <v>0</v>
      </c>
      <c r="R856" s="7">
        <v>93000</v>
      </c>
      <c r="S856" t="s">
        <v>311</v>
      </c>
    </row>
    <row r="857" spans="6:19" x14ac:dyDescent="0.2">
      <c r="F857">
        <v>838</v>
      </c>
      <c r="G857">
        <v>987</v>
      </c>
      <c r="H857" s="7">
        <v>100000</v>
      </c>
      <c r="I857" t="s">
        <v>311</v>
      </c>
      <c r="K857">
        <v>833</v>
      </c>
      <c r="L857">
        <v>941</v>
      </c>
      <c r="M857" s="7">
        <v>237000</v>
      </c>
      <c r="N857" t="s">
        <v>311</v>
      </c>
      <c r="P857">
        <v>823</v>
      </c>
      <c r="Q857">
        <v>886</v>
      </c>
      <c r="R857" s="7">
        <v>225000</v>
      </c>
      <c r="S857" t="s">
        <v>311</v>
      </c>
    </row>
    <row r="858" spans="6:19" x14ac:dyDescent="0.2">
      <c r="F858">
        <v>839</v>
      </c>
      <c r="G858">
        <v>1099</v>
      </c>
      <c r="H858" s="7">
        <v>144000</v>
      </c>
      <c r="I858" t="s">
        <v>311</v>
      </c>
      <c r="K858">
        <v>834</v>
      </c>
      <c r="L858">
        <v>1516</v>
      </c>
      <c r="M858" s="7">
        <v>167000</v>
      </c>
      <c r="N858" t="s">
        <v>311</v>
      </c>
      <c r="P858">
        <v>824</v>
      </c>
      <c r="Q858">
        <v>545</v>
      </c>
      <c r="R858" s="7">
        <v>139500</v>
      </c>
      <c r="S858" t="s">
        <v>311</v>
      </c>
    </row>
    <row r="859" spans="6:19" x14ac:dyDescent="0.2">
      <c r="F859">
        <v>840</v>
      </c>
      <c r="G859">
        <v>1200</v>
      </c>
      <c r="H859" s="7">
        <v>130500</v>
      </c>
      <c r="I859" t="s">
        <v>311</v>
      </c>
      <c r="K859">
        <v>835</v>
      </c>
      <c r="L859">
        <v>1144</v>
      </c>
      <c r="M859" s="7">
        <v>139950</v>
      </c>
      <c r="N859" t="s">
        <v>311</v>
      </c>
      <c r="P859">
        <v>825</v>
      </c>
      <c r="Q859">
        <v>0</v>
      </c>
      <c r="R859" s="7">
        <v>232600</v>
      </c>
      <c r="S859" t="s">
        <v>311</v>
      </c>
    </row>
    <row r="860" spans="6:19" x14ac:dyDescent="0.2">
      <c r="F860">
        <v>841</v>
      </c>
      <c r="G860">
        <v>1482</v>
      </c>
      <c r="H860" s="7">
        <v>140000</v>
      </c>
      <c r="I860" t="s">
        <v>311</v>
      </c>
      <c r="K860">
        <v>836</v>
      </c>
      <c r="L860">
        <v>1067</v>
      </c>
      <c r="M860" s="7">
        <v>128000</v>
      </c>
      <c r="N860" t="s">
        <v>311</v>
      </c>
      <c r="P860">
        <v>826</v>
      </c>
      <c r="Q860">
        <v>0</v>
      </c>
      <c r="R860" s="7">
        <v>385000</v>
      </c>
      <c r="S860" t="s">
        <v>311</v>
      </c>
    </row>
    <row r="861" spans="6:19" x14ac:dyDescent="0.2">
      <c r="F861">
        <v>842</v>
      </c>
      <c r="G861">
        <v>1539</v>
      </c>
      <c r="H861" s="7">
        <v>157500</v>
      </c>
      <c r="I861" t="s">
        <v>311</v>
      </c>
      <c r="K861">
        <v>837</v>
      </c>
      <c r="L861">
        <v>1559</v>
      </c>
      <c r="M861" s="7">
        <v>153500</v>
      </c>
      <c r="N861" t="s">
        <v>311</v>
      </c>
      <c r="P861">
        <v>827</v>
      </c>
      <c r="Q861">
        <v>0</v>
      </c>
      <c r="R861" s="7">
        <v>109500</v>
      </c>
      <c r="S861" t="s">
        <v>311</v>
      </c>
    </row>
    <row r="862" spans="6:19" x14ac:dyDescent="0.2">
      <c r="F862">
        <v>843</v>
      </c>
      <c r="G862">
        <v>1165</v>
      </c>
      <c r="H862" s="7">
        <v>174900</v>
      </c>
      <c r="I862" t="s">
        <v>311</v>
      </c>
      <c r="K862">
        <v>838</v>
      </c>
      <c r="L862">
        <v>483</v>
      </c>
      <c r="M862" s="7">
        <v>100000</v>
      </c>
      <c r="N862" t="s">
        <v>311</v>
      </c>
      <c r="P862">
        <v>828</v>
      </c>
      <c r="Q862">
        <v>0</v>
      </c>
      <c r="R862" s="7">
        <v>189000</v>
      </c>
      <c r="S862" t="s">
        <v>311</v>
      </c>
    </row>
    <row r="863" spans="6:19" x14ac:dyDescent="0.2">
      <c r="F863">
        <v>844</v>
      </c>
      <c r="G863">
        <v>1800</v>
      </c>
      <c r="H863" s="7">
        <v>141000</v>
      </c>
      <c r="I863" t="s">
        <v>311</v>
      </c>
      <c r="K863">
        <v>839</v>
      </c>
      <c r="L863">
        <v>1099</v>
      </c>
      <c r="M863" s="7">
        <v>144000</v>
      </c>
      <c r="N863" t="s">
        <v>311</v>
      </c>
      <c r="P863">
        <v>829</v>
      </c>
      <c r="Q863">
        <v>966</v>
      </c>
      <c r="R863" s="7">
        <v>185000</v>
      </c>
      <c r="S863" t="s">
        <v>311</v>
      </c>
    </row>
    <row r="864" spans="6:19" x14ac:dyDescent="0.2">
      <c r="F864">
        <v>845</v>
      </c>
      <c r="G864">
        <v>1416</v>
      </c>
      <c r="H864" s="7">
        <v>153900</v>
      </c>
      <c r="I864" t="s">
        <v>311</v>
      </c>
      <c r="K864">
        <v>840</v>
      </c>
      <c r="L864">
        <v>768</v>
      </c>
      <c r="M864" s="7">
        <v>130500</v>
      </c>
      <c r="N864" t="s">
        <v>311</v>
      </c>
      <c r="P864">
        <v>830</v>
      </c>
      <c r="Q864">
        <v>623</v>
      </c>
      <c r="R864" s="7">
        <v>147400</v>
      </c>
      <c r="S864" t="s">
        <v>311</v>
      </c>
    </row>
    <row r="865" spans="6:19" x14ac:dyDescent="0.2">
      <c r="F865">
        <v>846</v>
      </c>
      <c r="G865">
        <v>1701</v>
      </c>
      <c r="H865" s="7">
        <v>171000</v>
      </c>
      <c r="I865" t="s">
        <v>311</v>
      </c>
      <c r="K865">
        <v>841</v>
      </c>
      <c r="L865">
        <v>810</v>
      </c>
      <c r="M865" s="7">
        <v>140000</v>
      </c>
      <c r="N865" t="s">
        <v>311</v>
      </c>
      <c r="P865">
        <v>831</v>
      </c>
      <c r="Q865">
        <v>0</v>
      </c>
      <c r="R865" s="7">
        <v>166000</v>
      </c>
      <c r="S865" t="s">
        <v>311</v>
      </c>
    </row>
    <row r="866" spans="6:19" x14ac:dyDescent="0.2">
      <c r="F866">
        <v>847</v>
      </c>
      <c r="G866">
        <v>1775</v>
      </c>
      <c r="H866" s="7">
        <v>213000</v>
      </c>
      <c r="I866" t="s">
        <v>311</v>
      </c>
      <c r="K866">
        <v>842</v>
      </c>
      <c r="L866">
        <v>958</v>
      </c>
      <c r="M866" s="7">
        <v>157500</v>
      </c>
      <c r="N866" t="s">
        <v>311</v>
      </c>
      <c r="P866">
        <v>832</v>
      </c>
      <c r="Q866">
        <v>600</v>
      </c>
      <c r="R866" s="7">
        <v>151000</v>
      </c>
      <c r="S866" t="s">
        <v>311</v>
      </c>
    </row>
    <row r="867" spans="6:19" x14ac:dyDescent="0.2">
      <c r="F867">
        <v>848</v>
      </c>
      <c r="G867">
        <v>864</v>
      </c>
      <c r="H867" s="7">
        <v>133500</v>
      </c>
      <c r="I867" t="s">
        <v>311</v>
      </c>
      <c r="K867">
        <v>843</v>
      </c>
      <c r="L867">
        <v>1165</v>
      </c>
      <c r="M867" s="7">
        <v>174900</v>
      </c>
      <c r="N867" t="s">
        <v>311</v>
      </c>
      <c r="P867">
        <v>833</v>
      </c>
      <c r="Q867">
        <v>888</v>
      </c>
      <c r="R867" s="7">
        <v>237000</v>
      </c>
      <c r="S867" t="s">
        <v>311</v>
      </c>
    </row>
    <row r="868" spans="6:19" x14ac:dyDescent="0.2">
      <c r="F868">
        <v>849</v>
      </c>
      <c r="G868">
        <v>2358</v>
      </c>
      <c r="H868" s="7">
        <v>240000</v>
      </c>
      <c r="I868" t="s">
        <v>311</v>
      </c>
      <c r="K868">
        <v>844</v>
      </c>
      <c r="L868">
        <v>1800</v>
      </c>
      <c r="M868" s="7">
        <v>141000</v>
      </c>
      <c r="N868" t="s">
        <v>311</v>
      </c>
      <c r="P868">
        <v>834</v>
      </c>
      <c r="Q868">
        <v>0</v>
      </c>
      <c r="R868" s="7">
        <v>167000</v>
      </c>
      <c r="S868" t="s">
        <v>311</v>
      </c>
    </row>
    <row r="869" spans="6:19" x14ac:dyDescent="0.2">
      <c r="F869">
        <v>850</v>
      </c>
      <c r="G869">
        <v>1855</v>
      </c>
      <c r="H869" s="7">
        <v>187000</v>
      </c>
      <c r="I869" t="s">
        <v>311</v>
      </c>
      <c r="K869">
        <v>845</v>
      </c>
      <c r="L869">
        <v>876</v>
      </c>
      <c r="M869" s="7">
        <v>153900</v>
      </c>
      <c r="N869" t="s">
        <v>311</v>
      </c>
      <c r="P869">
        <v>835</v>
      </c>
      <c r="Q869">
        <v>0</v>
      </c>
      <c r="R869" s="7">
        <v>139950</v>
      </c>
      <c r="S869" t="s">
        <v>311</v>
      </c>
    </row>
    <row r="870" spans="6:19" x14ac:dyDescent="0.2">
      <c r="F870">
        <v>851</v>
      </c>
      <c r="G870">
        <v>848</v>
      </c>
      <c r="H870" s="7">
        <v>131500</v>
      </c>
      <c r="I870" t="s">
        <v>311</v>
      </c>
      <c r="K870">
        <v>846</v>
      </c>
      <c r="L870">
        <v>1701</v>
      </c>
      <c r="M870" s="7">
        <v>171000</v>
      </c>
      <c r="N870" t="s">
        <v>311</v>
      </c>
      <c r="P870">
        <v>836</v>
      </c>
      <c r="Q870">
        <v>0</v>
      </c>
      <c r="R870" s="7">
        <v>128000</v>
      </c>
      <c r="S870" t="s">
        <v>311</v>
      </c>
    </row>
    <row r="871" spans="6:19" x14ac:dyDescent="0.2">
      <c r="F871">
        <v>852</v>
      </c>
      <c r="G871">
        <v>1456</v>
      </c>
      <c r="H871" s="7">
        <v>215000</v>
      </c>
      <c r="I871" t="s">
        <v>311</v>
      </c>
      <c r="K871">
        <v>847</v>
      </c>
      <c r="L871">
        <v>1006</v>
      </c>
      <c r="M871" s="7">
        <v>213000</v>
      </c>
      <c r="N871" t="s">
        <v>311</v>
      </c>
      <c r="P871">
        <v>837</v>
      </c>
      <c r="Q871">
        <v>0</v>
      </c>
      <c r="R871" s="7">
        <v>153500</v>
      </c>
      <c r="S871" t="s">
        <v>311</v>
      </c>
    </row>
    <row r="872" spans="6:19" x14ac:dyDescent="0.2">
      <c r="F872">
        <v>853</v>
      </c>
      <c r="G872">
        <v>1646</v>
      </c>
      <c r="H872" s="7">
        <v>164000</v>
      </c>
      <c r="I872" t="s">
        <v>311</v>
      </c>
      <c r="K872">
        <v>848</v>
      </c>
      <c r="L872">
        <v>864</v>
      </c>
      <c r="M872" s="7">
        <v>133500</v>
      </c>
      <c r="N872" t="s">
        <v>311</v>
      </c>
      <c r="P872">
        <v>838</v>
      </c>
      <c r="Q872">
        <v>504</v>
      </c>
      <c r="R872" s="7">
        <v>100000</v>
      </c>
      <c r="S872" t="s">
        <v>311</v>
      </c>
    </row>
    <row r="873" spans="6:19" x14ac:dyDescent="0.2">
      <c r="F873">
        <v>854</v>
      </c>
      <c r="G873">
        <v>1445</v>
      </c>
      <c r="H873" s="7">
        <v>158000</v>
      </c>
      <c r="I873" t="s">
        <v>311</v>
      </c>
      <c r="K873">
        <v>849</v>
      </c>
      <c r="L873">
        <v>1307</v>
      </c>
      <c r="M873" s="7">
        <v>240000</v>
      </c>
      <c r="N873" t="s">
        <v>311</v>
      </c>
      <c r="P873">
        <v>839</v>
      </c>
      <c r="Q873">
        <v>0</v>
      </c>
      <c r="R873" s="7">
        <v>144000</v>
      </c>
      <c r="S873" t="s">
        <v>311</v>
      </c>
    </row>
    <row r="874" spans="6:19" x14ac:dyDescent="0.2">
      <c r="F874">
        <v>855</v>
      </c>
      <c r="G874">
        <v>1779</v>
      </c>
      <c r="H874" s="7">
        <v>170000</v>
      </c>
      <c r="I874" t="s">
        <v>311</v>
      </c>
      <c r="K874">
        <v>850</v>
      </c>
      <c r="L874">
        <v>1094</v>
      </c>
      <c r="M874" s="7">
        <v>187000</v>
      </c>
      <c r="N874" t="s">
        <v>311</v>
      </c>
      <c r="P874">
        <v>840</v>
      </c>
      <c r="Q874">
        <v>432</v>
      </c>
      <c r="R874" s="7">
        <v>130500</v>
      </c>
      <c r="S874" t="s">
        <v>311</v>
      </c>
    </row>
    <row r="875" spans="6:19" x14ac:dyDescent="0.2">
      <c r="F875">
        <v>856</v>
      </c>
      <c r="G875">
        <v>1040</v>
      </c>
      <c r="H875" s="7">
        <v>127000</v>
      </c>
      <c r="I875" t="s">
        <v>311</v>
      </c>
      <c r="K875">
        <v>851</v>
      </c>
      <c r="L875">
        <v>848</v>
      </c>
      <c r="M875" s="7">
        <v>131500</v>
      </c>
      <c r="N875" t="s">
        <v>311</v>
      </c>
      <c r="P875">
        <v>841</v>
      </c>
      <c r="Q875">
        <v>672</v>
      </c>
      <c r="R875" s="7">
        <v>140000</v>
      </c>
      <c r="S875" t="s">
        <v>311</v>
      </c>
    </row>
    <row r="876" spans="6:19" x14ac:dyDescent="0.2">
      <c r="F876">
        <v>857</v>
      </c>
      <c r="G876">
        <v>1026</v>
      </c>
      <c r="H876" s="7">
        <v>147000</v>
      </c>
      <c r="I876" t="s">
        <v>311</v>
      </c>
      <c r="K876">
        <v>852</v>
      </c>
      <c r="L876">
        <v>1456</v>
      </c>
      <c r="M876" s="7">
        <v>215000</v>
      </c>
      <c r="N876" t="s">
        <v>311</v>
      </c>
      <c r="P876">
        <v>842</v>
      </c>
      <c r="Q876">
        <v>581</v>
      </c>
      <c r="R876" s="7">
        <v>157500</v>
      </c>
      <c r="S876" t="s">
        <v>311</v>
      </c>
    </row>
    <row r="877" spans="6:19" x14ac:dyDescent="0.2">
      <c r="F877">
        <v>858</v>
      </c>
      <c r="G877">
        <v>1481</v>
      </c>
      <c r="H877" s="7">
        <v>174000</v>
      </c>
      <c r="I877" t="s">
        <v>311</v>
      </c>
      <c r="K877">
        <v>853</v>
      </c>
      <c r="L877">
        <v>918</v>
      </c>
      <c r="M877" s="7">
        <v>164000</v>
      </c>
      <c r="N877" t="s">
        <v>311</v>
      </c>
      <c r="P877">
        <v>843</v>
      </c>
      <c r="Q877">
        <v>0</v>
      </c>
      <c r="R877" s="7">
        <v>174900</v>
      </c>
      <c r="S877" t="s">
        <v>311</v>
      </c>
    </row>
    <row r="878" spans="6:19" x14ac:dyDescent="0.2">
      <c r="F878">
        <v>859</v>
      </c>
      <c r="G878">
        <v>1370</v>
      </c>
      <c r="H878" s="7">
        <v>152000</v>
      </c>
      <c r="I878" t="s">
        <v>311</v>
      </c>
      <c r="K878">
        <v>854</v>
      </c>
      <c r="L878">
        <v>1445</v>
      </c>
      <c r="M878" s="7">
        <v>158000</v>
      </c>
      <c r="N878" t="s">
        <v>311</v>
      </c>
      <c r="P878">
        <v>844</v>
      </c>
      <c r="Q878">
        <v>0</v>
      </c>
      <c r="R878" s="7">
        <v>141000</v>
      </c>
      <c r="S878" t="s">
        <v>311</v>
      </c>
    </row>
    <row r="879" spans="6:19" x14ac:dyDescent="0.2">
      <c r="F879">
        <v>860</v>
      </c>
      <c r="G879">
        <v>2654</v>
      </c>
      <c r="H879" s="7">
        <v>250000</v>
      </c>
      <c r="I879" t="s">
        <v>311</v>
      </c>
      <c r="K879">
        <v>855</v>
      </c>
      <c r="L879">
        <v>1779</v>
      </c>
      <c r="M879" s="7">
        <v>170000</v>
      </c>
      <c r="N879" t="s">
        <v>311</v>
      </c>
      <c r="P879">
        <v>845</v>
      </c>
      <c r="Q879">
        <v>540</v>
      </c>
      <c r="R879" s="7">
        <v>153900</v>
      </c>
      <c r="S879" t="s">
        <v>311</v>
      </c>
    </row>
    <row r="880" spans="6:19" x14ac:dyDescent="0.2">
      <c r="F880">
        <v>861</v>
      </c>
      <c r="G880">
        <v>1426</v>
      </c>
      <c r="H880" s="7">
        <v>189950</v>
      </c>
      <c r="I880" t="s">
        <v>311</v>
      </c>
      <c r="K880">
        <v>856</v>
      </c>
      <c r="L880">
        <v>1040</v>
      </c>
      <c r="M880" s="7">
        <v>127000</v>
      </c>
      <c r="N880" t="s">
        <v>311</v>
      </c>
      <c r="P880">
        <v>846</v>
      </c>
      <c r="Q880">
        <v>0</v>
      </c>
      <c r="R880" s="7">
        <v>171000</v>
      </c>
      <c r="S880" t="s">
        <v>311</v>
      </c>
    </row>
    <row r="881" spans="6:19" x14ac:dyDescent="0.2">
      <c r="F881">
        <v>862</v>
      </c>
      <c r="G881">
        <v>1039</v>
      </c>
      <c r="H881" s="7">
        <v>131500</v>
      </c>
      <c r="I881" t="s">
        <v>311</v>
      </c>
      <c r="K881">
        <v>857</v>
      </c>
      <c r="L881">
        <v>1026</v>
      </c>
      <c r="M881" s="7">
        <v>147000</v>
      </c>
      <c r="N881" t="s">
        <v>311</v>
      </c>
      <c r="P881">
        <v>847</v>
      </c>
      <c r="Q881">
        <v>769</v>
      </c>
      <c r="R881" s="7">
        <v>213000</v>
      </c>
      <c r="S881" t="s">
        <v>311</v>
      </c>
    </row>
    <row r="882" spans="6:19" x14ac:dyDescent="0.2">
      <c r="F882">
        <v>863</v>
      </c>
      <c r="G882">
        <v>1097</v>
      </c>
      <c r="H882" s="7">
        <v>152000</v>
      </c>
      <c r="I882" t="s">
        <v>311</v>
      </c>
      <c r="K882">
        <v>858</v>
      </c>
      <c r="L882">
        <v>702</v>
      </c>
      <c r="M882" s="7">
        <v>174000</v>
      </c>
      <c r="N882" t="s">
        <v>311</v>
      </c>
      <c r="P882">
        <v>848</v>
      </c>
      <c r="Q882">
        <v>0</v>
      </c>
      <c r="R882" s="7">
        <v>133500</v>
      </c>
      <c r="S882" t="s">
        <v>311</v>
      </c>
    </row>
    <row r="883" spans="6:19" x14ac:dyDescent="0.2">
      <c r="F883">
        <v>864</v>
      </c>
      <c r="G883">
        <v>1148</v>
      </c>
      <c r="H883" s="7">
        <v>132500</v>
      </c>
      <c r="I883" t="s">
        <v>311</v>
      </c>
      <c r="K883">
        <v>859</v>
      </c>
      <c r="L883">
        <v>1370</v>
      </c>
      <c r="M883" s="7">
        <v>152000</v>
      </c>
      <c r="N883" t="s">
        <v>311</v>
      </c>
      <c r="P883">
        <v>849</v>
      </c>
      <c r="Q883">
        <v>1051</v>
      </c>
      <c r="R883" s="7">
        <v>240000</v>
      </c>
      <c r="S883" t="s">
        <v>311</v>
      </c>
    </row>
    <row r="884" spans="6:19" x14ac:dyDescent="0.2">
      <c r="F884">
        <v>865</v>
      </c>
      <c r="G884">
        <v>1372</v>
      </c>
      <c r="H884" s="7">
        <v>250580</v>
      </c>
      <c r="I884" t="s">
        <v>311</v>
      </c>
      <c r="K884">
        <v>860</v>
      </c>
      <c r="L884">
        <v>1512</v>
      </c>
      <c r="M884" s="7">
        <v>250000</v>
      </c>
      <c r="N884" t="s">
        <v>311</v>
      </c>
      <c r="P884">
        <v>850</v>
      </c>
      <c r="Q884">
        <v>761</v>
      </c>
      <c r="R884" s="7">
        <v>187000</v>
      </c>
      <c r="S884" t="s">
        <v>311</v>
      </c>
    </row>
    <row r="885" spans="6:19" x14ac:dyDescent="0.2">
      <c r="F885">
        <v>866</v>
      </c>
      <c r="G885">
        <v>1002</v>
      </c>
      <c r="H885" s="7">
        <v>148500</v>
      </c>
      <c r="I885" t="s">
        <v>311</v>
      </c>
      <c r="K885">
        <v>861</v>
      </c>
      <c r="L885">
        <v>912</v>
      </c>
      <c r="M885" s="7">
        <v>189950</v>
      </c>
      <c r="N885" t="s">
        <v>311</v>
      </c>
      <c r="P885">
        <v>851</v>
      </c>
      <c r="Q885">
        <v>0</v>
      </c>
      <c r="R885" s="7">
        <v>131500</v>
      </c>
      <c r="S885" t="s">
        <v>311</v>
      </c>
    </row>
    <row r="886" spans="6:19" x14ac:dyDescent="0.2">
      <c r="F886">
        <v>867</v>
      </c>
      <c r="G886">
        <v>1646</v>
      </c>
      <c r="H886" s="7">
        <v>248900</v>
      </c>
      <c r="I886" t="s">
        <v>311</v>
      </c>
      <c r="K886">
        <v>862</v>
      </c>
      <c r="L886">
        <v>1039</v>
      </c>
      <c r="M886" s="7">
        <v>131500</v>
      </c>
      <c r="N886" t="s">
        <v>311</v>
      </c>
      <c r="P886">
        <v>852</v>
      </c>
      <c r="Q886">
        <v>0</v>
      </c>
      <c r="R886" s="7">
        <v>215000</v>
      </c>
      <c r="S886" t="s">
        <v>311</v>
      </c>
    </row>
    <row r="887" spans="6:19" x14ac:dyDescent="0.2">
      <c r="F887">
        <v>868</v>
      </c>
      <c r="G887">
        <v>1120</v>
      </c>
      <c r="H887" s="7">
        <v>129000</v>
      </c>
      <c r="I887" t="s">
        <v>311</v>
      </c>
      <c r="K887">
        <v>863</v>
      </c>
      <c r="L887">
        <v>1097</v>
      </c>
      <c r="M887" s="7">
        <v>152000</v>
      </c>
      <c r="N887" t="s">
        <v>311</v>
      </c>
      <c r="P887">
        <v>853</v>
      </c>
      <c r="Q887">
        <v>728</v>
      </c>
      <c r="R887" s="7">
        <v>164000</v>
      </c>
      <c r="S887" t="s">
        <v>311</v>
      </c>
    </row>
    <row r="888" spans="6:19" x14ac:dyDescent="0.2">
      <c r="F888">
        <v>869</v>
      </c>
      <c r="G888">
        <v>2320</v>
      </c>
      <c r="H888" s="7">
        <v>169000</v>
      </c>
      <c r="I888" t="s">
        <v>311</v>
      </c>
      <c r="K888">
        <v>864</v>
      </c>
      <c r="L888">
        <v>1148</v>
      </c>
      <c r="M888" s="7">
        <v>132500</v>
      </c>
      <c r="N888" t="s">
        <v>311</v>
      </c>
      <c r="P888">
        <v>854</v>
      </c>
      <c r="Q888">
        <v>0</v>
      </c>
      <c r="R888" s="7">
        <v>158000</v>
      </c>
      <c r="S888" t="s">
        <v>311</v>
      </c>
    </row>
    <row r="889" spans="6:19" x14ac:dyDescent="0.2">
      <c r="F889">
        <v>870</v>
      </c>
      <c r="G889">
        <v>1949</v>
      </c>
      <c r="H889" s="7">
        <v>236000</v>
      </c>
      <c r="I889" t="s">
        <v>311</v>
      </c>
      <c r="K889">
        <v>865</v>
      </c>
      <c r="L889">
        <v>1372</v>
      </c>
      <c r="M889" s="7">
        <v>250580</v>
      </c>
      <c r="N889" t="s">
        <v>311</v>
      </c>
      <c r="P889">
        <v>855</v>
      </c>
      <c r="Q889">
        <v>0</v>
      </c>
      <c r="R889" s="7">
        <v>170000</v>
      </c>
      <c r="S889" t="s">
        <v>311</v>
      </c>
    </row>
    <row r="890" spans="6:19" x14ac:dyDescent="0.2">
      <c r="F890">
        <v>871</v>
      </c>
      <c r="G890">
        <v>894</v>
      </c>
      <c r="H890" s="7">
        <v>109500</v>
      </c>
      <c r="I890" t="s">
        <v>311</v>
      </c>
      <c r="K890">
        <v>866</v>
      </c>
      <c r="L890">
        <v>1002</v>
      </c>
      <c r="M890" s="7">
        <v>148500</v>
      </c>
      <c r="N890" t="s">
        <v>311</v>
      </c>
      <c r="P890">
        <v>856</v>
      </c>
      <c r="Q890">
        <v>0</v>
      </c>
      <c r="R890" s="7">
        <v>127000</v>
      </c>
      <c r="S890" t="s">
        <v>311</v>
      </c>
    </row>
    <row r="891" spans="6:19" x14ac:dyDescent="0.2">
      <c r="F891">
        <v>872</v>
      </c>
      <c r="G891">
        <v>1682</v>
      </c>
      <c r="H891" s="7">
        <v>200500</v>
      </c>
      <c r="I891" t="s">
        <v>311</v>
      </c>
      <c r="K891">
        <v>867</v>
      </c>
      <c r="L891">
        <v>1646</v>
      </c>
      <c r="M891" s="7">
        <v>248900</v>
      </c>
      <c r="N891" t="s">
        <v>311</v>
      </c>
      <c r="P891">
        <v>857</v>
      </c>
      <c r="Q891">
        <v>0</v>
      </c>
      <c r="R891" s="7">
        <v>147000</v>
      </c>
      <c r="S891" t="s">
        <v>311</v>
      </c>
    </row>
    <row r="892" spans="6:19" x14ac:dyDescent="0.2">
      <c r="F892">
        <v>873</v>
      </c>
      <c r="G892">
        <v>910</v>
      </c>
      <c r="H892" s="7">
        <v>116000</v>
      </c>
      <c r="I892" t="s">
        <v>311</v>
      </c>
      <c r="K892">
        <v>868</v>
      </c>
      <c r="L892">
        <v>1120</v>
      </c>
      <c r="M892" s="7">
        <v>129000</v>
      </c>
      <c r="N892" t="s">
        <v>311</v>
      </c>
      <c r="P892">
        <v>858</v>
      </c>
      <c r="Q892">
        <v>779</v>
      </c>
      <c r="R892" s="7">
        <v>174000</v>
      </c>
      <c r="S892" t="s">
        <v>311</v>
      </c>
    </row>
    <row r="893" spans="6:19" x14ac:dyDescent="0.2">
      <c r="F893">
        <v>874</v>
      </c>
      <c r="G893">
        <v>1268</v>
      </c>
      <c r="H893" s="7">
        <v>133000</v>
      </c>
      <c r="I893" t="s">
        <v>311</v>
      </c>
      <c r="K893">
        <v>869</v>
      </c>
      <c r="L893">
        <v>1547</v>
      </c>
      <c r="M893" s="7">
        <v>169000</v>
      </c>
      <c r="N893" t="s">
        <v>311</v>
      </c>
      <c r="P893">
        <v>859</v>
      </c>
      <c r="Q893">
        <v>0</v>
      </c>
      <c r="R893" s="7">
        <v>152000</v>
      </c>
      <c r="S893" t="s">
        <v>311</v>
      </c>
    </row>
    <row r="894" spans="6:19" x14ac:dyDescent="0.2">
      <c r="F894">
        <v>875</v>
      </c>
      <c r="G894">
        <v>1131</v>
      </c>
      <c r="H894" s="7">
        <v>66500</v>
      </c>
      <c r="I894" t="s">
        <v>311</v>
      </c>
      <c r="K894">
        <v>870</v>
      </c>
      <c r="L894">
        <v>1062</v>
      </c>
      <c r="M894" s="7">
        <v>236000</v>
      </c>
      <c r="N894" t="s">
        <v>311</v>
      </c>
      <c r="P894">
        <v>860</v>
      </c>
      <c r="Q894">
        <v>1142</v>
      </c>
      <c r="R894" s="7">
        <v>250000</v>
      </c>
      <c r="S894" t="s">
        <v>311</v>
      </c>
    </row>
    <row r="895" spans="6:19" x14ac:dyDescent="0.2">
      <c r="F895">
        <v>876</v>
      </c>
      <c r="G895">
        <v>2610</v>
      </c>
      <c r="H895" s="7">
        <v>303477</v>
      </c>
      <c r="I895" t="s">
        <v>311</v>
      </c>
      <c r="K895">
        <v>871</v>
      </c>
      <c r="L895">
        <v>894</v>
      </c>
      <c r="M895" s="7">
        <v>109500</v>
      </c>
      <c r="N895" t="s">
        <v>311</v>
      </c>
      <c r="P895">
        <v>861</v>
      </c>
      <c r="Q895">
        <v>514</v>
      </c>
      <c r="R895" s="7">
        <v>189950</v>
      </c>
      <c r="S895" t="s">
        <v>311</v>
      </c>
    </row>
    <row r="896" spans="6:19" x14ac:dyDescent="0.2">
      <c r="F896">
        <v>877</v>
      </c>
      <c r="G896">
        <v>1040</v>
      </c>
      <c r="H896" s="7">
        <v>132250</v>
      </c>
      <c r="I896" t="s">
        <v>311</v>
      </c>
      <c r="K896">
        <v>872</v>
      </c>
      <c r="L896">
        <v>804</v>
      </c>
      <c r="M896" s="7">
        <v>200500</v>
      </c>
      <c r="N896" t="s">
        <v>311</v>
      </c>
      <c r="P896">
        <v>862</v>
      </c>
      <c r="Q896">
        <v>0</v>
      </c>
      <c r="R896" s="7">
        <v>131500</v>
      </c>
      <c r="S896" t="s">
        <v>311</v>
      </c>
    </row>
    <row r="897" spans="6:19" x14ac:dyDescent="0.2">
      <c r="F897">
        <v>878</v>
      </c>
      <c r="G897">
        <v>2224</v>
      </c>
      <c r="H897" s="7">
        <v>350000</v>
      </c>
      <c r="I897" t="s">
        <v>311</v>
      </c>
      <c r="K897">
        <v>873</v>
      </c>
      <c r="L897">
        <v>910</v>
      </c>
      <c r="M897" s="7">
        <v>116000</v>
      </c>
      <c r="N897" t="s">
        <v>311</v>
      </c>
      <c r="P897">
        <v>863</v>
      </c>
      <c r="Q897">
        <v>0</v>
      </c>
      <c r="R897" s="7">
        <v>152000</v>
      </c>
      <c r="S897" t="s">
        <v>311</v>
      </c>
    </row>
    <row r="898" spans="6:19" x14ac:dyDescent="0.2">
      <c r="F898">
        <v>879</v>
      </c>
      <c r="G898">
        <v>1155</v>
      </c>
      <c r="H898" s="7">
        <v>148000</v>
      </c>
      <c r="I898" t="s">
        <v>311</v>
      </c>
      <c r="K898">
        <v>874</v>
      </c>
      <c r="L898">
        <v>1036</v>
      </c>
      <c r="M898" s="7">
        <v>133000</v>
      </c>
      <c r="N898" t="s">
        <v>311</v>
      </c>
      <c r="P898">
        <v>864</v>
      </c>
      <c r="Q898">
        <v>0</v>
      </c>
      <c r="R898" s="7">
        <v>132500</v>
      </c>
      <c r="S898" t="s">
        <v>311</v>
      </c>
    </row>
    <row r="899" spans="6:19" x14ac:dyDescent="0.2">
      <c r="F899">
        <v>880</v>
      </c>
      <c r="G899">
        <v>864</v>
      </c>
      <c r="H899" s="7">
        <v>136500</v>
      </c>
      <c r="I899" t="s">
        <v>311</v>
      </c>
      <c r="K899">
        <v>875</v>
      </c>
      <c r="L899">
        <v>676</v>
      </c>
      <c r="M899" s="7">
        <v>66500</v>
      </c>
      <c r="N899" t="s">
        <v>311</v>
      </c>
      <c r="P899">
        <v>865</v>
      </c>
      <c r="Q899">
        <v>0</v>
      </c>
      <c r="R899" s="7">
        <v>250580</v>
      </c>
      <c r="S899" t="s">
        <v>311</v>
      </c>
    </row>
    <row r="900" spans="6:19" x14ac:dyDescent="0.2">
      <c r="F900">
        <v>881</v>
      </c>
      <c r="G900">
        <v>1090</v>
      </c>
      <c r="H900" s="7">
        <v>157000</v>
      </c>
      <c r="I900" t="s">
        <v>311</v>
      </c>
      <c r="K900">
        <v>876</v>
      </c>
      <c r="L900">
        <v>1184</v>
      </c>
      <c r="M900" s="7">
        <v>303477</v>
      </c>
      <c r="N900" t="s">
        <v>311</v>
      </c>
      <c r="P900">
        <v>866</v>
      </c>
      <c r="Q900">
        <v>0</v>
      </c>
      <c r="R900" s="7">
        <v>148500</v>
      </c>
      <c r="S900" t="s">
        <v>311</v>
      </c>
    </row>
    <row r="901" spans="6:19" x14ac:dyDescent="0.2">
      <c r="F901">
        <v>882</v>
      </c>
      <c r="G901">
        <v>1717</v>
      </c>
      <c r="H901" s="7">
        <v>187500</v>
      </c>
      <c r="I901" t="s">
        <v>311</v>
      </c>
      <c r="K901">
        <v>877</v>
      </c>
      <c r="L901">
        <v>1040</v>
      </c>
      <c r="M901" s="7">
        <v>132250</v>
      </c>
      <c r="N901" t="s">
        <v>311</v>
      </c>
      <c r="P901">
        <v>867</v>
      </c>
      <c r="Q901">
        <v>0</v>
      </c>
      <c r="R901" s="7">
        <v>248900</v>
      </c>
      <c r="S901" t="s">
        <v>311</v>
      </c>
    </row>
    <row r="902" spans="6:19" x14ac:dyDescent="0.2">
      <c r="F902">
        <v>883</v>
      </c>
      <c r="G902">
        <v>1593</v>
      </c>
      <c r="H902" s="7">
        <v>178000</v>
      </c>
      <c r="I902" t="s">
        <v>311</v>
      </c>
      <c r="K902">
        <v>878</v>
      </c>
      <c r="L902">
        <v>1462</v>
      </c>
      <c r="M902" s="7">
        <v>350000</v>
      </c>
      <c r="N902" t="s">
        <v>311</v>
      </c>
      <c r="P902">
        <v>868</v>
      </c>
      <c r="Q902">
        <v>0</v>
      </c>
      <c r="R902" s="7">
        <v>129000</v>
      </c>
      <c r="S902" t="s">
        <v>311</v>
      </c>
    </row>
    <row r="903" spans="6:19" x14ac:dyDescent="0.2">
      <c r="F903">
        <v>884</v>
      </c>
      <c r="G903">
        <v>2230</v>
      </c>
      <c r="H903" s="7">
        <v>118500</v>
      </c>
      <c r="I903" t="s">
        <v>311</v>
      </c>
      <c r="K903">
        <v>879</v>
      </c>
      <c r="L903">
        <v>1155</v>
      </c>
      <c r="M903" s="7">
        <v>148000</v>
      </c>
      <c r="N903" t="s">
        <v>311</v>
      </c>
      <c r="P903">
        <v>869</v>
      </c>
      <c r="Q903">
        <v>720</v>
      </c>
      <c r="R903" s="7">
        <v>169000</v>
      </c>
      <c r="S903" t="s">
        <v>311</v>
      </c>
    </row>
    <row r="904" spans="6:19" x14ac:dyDescent="0.2">
      <c r="F904">
        <v>885</v>
      </c>
      <c r="G904">
        <v>892</v>
      </c>
      <c r="H904" s="7">
        <v>100000</v>
      </c>
      <c r="I904" t="s">
        <v>311</v>
      </c>
      <c r="K904">
        <v>880</v>
      </c>
      <c r="L904">
        <v>864</v>
      </c>
      <c r="M904" s="7">
        <v>136500</v>
      </c>
      <c r="N904" t="s">
        <v>311</v>
      </c>
      <c r="P904">
        <v>870</v>
      </c>
      <c r="Q904">
        <v>887</v>
      </c>
      <c r="R904" s="7">
        <v>236000</v>
      </c>
      <c r="S904" t="s">
        <v>311</v>
      </c>
    </row>
    <row r="905" spans="6:19" x14ac:dyDescent="0.2">
      <c r="F905">
        <v>886</v>
      </c>
      <c r="G905">
        <v>1709</v>
      </c>
      <c r="H905" s="7">
        <v>328900</v>
      </c>
      <c r="I905" t="s">
        <v>311</v>
      </c>
      <c r="K905">
        <v>881</v>
      </c>
      <c r="L905">
        <v>1090</v>
      </c>
      <c r="M905" s="7">
        <v>157000</v>
      </c>
      <c r="N905" t="s">
        <v>311</v>
      </c>
      <c r="P905">
        <v>871</v>
      </c>
      <c r="Q905">
        <v>0</v>
      </c>
      <c r="R905" s="7">
        <v>109500</v>
      </c>
      <c r="S905" t="s">
        <v>311</v>
      </c>
    </row>
    <row r="906" spans="6:19" x14ac:dyDescent="0.2">
      <c r="F906">
        <v>887</v>
      </c>
      <c r="G906">
        <v>1712</v>
      </c>
      <c r="H906" s="7">
        <v>145000</v>
      </c>
      <c r="I906" t="s">
        <v>311</v>
      </c>
      <c r="K906">
        <v>882</v>
      </c>
      <c r="L906">
        <v>1187</v>
      </c>
      <c r="M906" s="7">
        <v>187500</v>
      </c>
      <c r="N906" t="s">
        <v>311</v>
      </c>
      <c r="P906">
        <v>872</v>
      </c>
      <c r="Q906">
        <v>878</v>
      </c>
      <c r="R906" s="7">
        <v>200500</v>
      </c>
      <c r="S906" t="s">
        <v>311</v>
      </c>
    </row>
    <row r="907" spans="6:19" x14ac:dyDescent="0.2">
      <c r="F907">
        <v>888</v>
      </c>
      <c r="G907">
        <v>1393</v>
      </c>
      <c r="H907" s="7">
        <v>135500</v>
      </c>
      <c r="I907" t="s">
        <v>311</v>
      </c>
      <c r="K907">
        <v>883</v>
      </c>
      <c r="L907">
        <v>808</v>
      </c>
      <c r="M907" s="7">
        <v>178000</v>
      </c>
      <c r="N907" t="s">
        <v>311</v>
      </c>
      <c r="P907">
        <v>873</v>
      </c>
      <c r="Q907">
        <v>0</v>
      </c>
      <c r="R907" s="7">
        <v>116000</v>
      </c>
      <c r="S907" t="s">
        <v>311</v>
      </c>
    </row>
    <row r="908" spans="6:19" x14ac:dyDescent="0.2">
      <c r="F908">
        <v>889</v>
      </c>
      <c r="G908">
        <v>2217</v>
      </c>
      <c r="H908" s="7">
        <v>268000</v>
      </c>
      <c r="I908" t="s">
        <v>311</v>
      </c>
      <c r="K908">
        <v>884</v>
      </c>
      <c r="L908">
        <v>954</v>
      </c>
      <c r="M908" s="7">
        <v>118500</v>
      </c>
      <c r="N908" t="s">
        <v>311</v>
      </c>
      <c r="P908">
        <v>874</v>
      </c>
      <c r="Q908">
        <v>0</v>
      </c>
      <c r="R908" s="7">
        <v>133000</v>
      </c>
      <c r="S908" t="s">
        <v>311</v>
      </c>
    </row>
    <row r="909" spans="6:19" x14ac:dyDescent="0.2">
      <c r="F909">
        <v>890</v>
      </c>
      <c r="G909">
        <v>1505</v>
      </c>
      <c r="H909" s="7">
        <v>149500</v>
      </c>
      <c r="I909" t="s">
        <v>311</v>
      </c>
      <c r="K909">
        <v>885</v>
      </c>
      <c r="L909">
        <v>892</v>
      </c>
      <c r="M909" s="7">
        <v>100000</v>
      </c>
      <c r="N909" t="s">
        <v>311</v>
      </c>
      <c r="P909">
        <v>875</v>
      </c>
      <c r="Q909">
        <v>455</v>
      </c>
      <c r="R909" s="7">
        <v>66500</v>
      </c>
      <c r="S909" t="s">
        <v>311</v>
      </c>
    </row>
    <row r="910" spans="6:19" x14ac:dyDescent="0.2">
      <c r="F910">
        <v>891</v>
      </c>
      <c r="G910">
        <v>924</v>
      </c>
      <c r="H910" s="7">
        <v>122900</v>
      </c>
      <c r="I910" t="s">
        <v>311</v>
      </c>
      <c r="K910">
        <v>886</v>
      </c>
      <c r="L910">
        <v>1709</v>
      </c>
      <c r="M910" s="7">
        <v>328900</v>
      </c>
      <c r="N910" t="s">
        <v>311</v>
      </c>
      <c r="P910">
        <v>876</v>
      </c>
      <c r="Q910">
        <v>1426</v>
      </c>
      <c r="R910" s="7">
        <v>303477</v>
      </c>
      <c r="S910" t="s">
        <v>311</v>
      </c>
    </row>
    <row r="911" spans="6:19" x14ac:dyDescent="0.2">
      <c r="F911">
        <v>892</v>
      </c>
      <c r="G911">
        <v>1683</v>
      </c>
      <c r="H911" s="7">
        <v>172500</v>
      </c>
      <c r="I911" t="s">
        <v>311</v>
      </c>
      <c r="K911">
        <v>887</v>
      </c>
      <c r="L911">
        <v>1712</v>
      </c>
      <c r="M911" s="7">
        <v>145000</v>
      </c>
      <c r="N911" t="s">
        <v>311</v>
      </c>
      <c r="P911">
        <v>877</v>
      </c>
      <c r="Q911">
        <v>0</v>
      </c>
      <c r="R911" s="7">
        <v>132250</v>
      </c>
      <c r="S911" t="s">
        <v>311</v>
      </c>
    </row>
    <row r="912" spans="6:19" x14ac:dyDescent="0.2">
      <c r="F912">
        <v>893</v>
      </c>
      <c r="G912">
        <v>1068</v>
      </c>
      <c r="H912" s="7">
        <v>154500</v>
      </c>
      <c r="I912" t="s">
        <v>311</v>
      </c>
      <c r="K912">
        <v>888</v>
      </c>
      <c r="L912">
        <v>872</v>
      </c>
      <c r="M912" s="7">
        <v>135500</v>
      </c>
      <c r="N912" t="s">
        <v>311</v>
      </c>
      <c r="P912">
        <v>878</v>
      </c>
      <c r="Q912">
        <v>762</v>
      </c>
      <c r="R912" s="7">
        <v>350000</v>
      </c>
      <c r="S912" t="s">
        <v>311</v>
      </c>
    </row>
    <row r="913" spans="6:19" x14ac:dyDescent="0.2">
      <c r="F913">
        <v>894</v>
      </c>
      <c r="G913">
        <v>1383</v>
      </c>
      <c r="H913" s="7">
        <v>165000</v>
      </c>
      <c r="I913" t="s">
        <v>311</v>
      </c>
      <c r="K913">
        <v>890</v>
      </c>
      <c r="L913">
        <v>1505</v>
      </c>
      <c r="M913" s="7">
        <v>149500</v>
      </c>
      <c r="N913" t="s">
        <v>311</v>
      </c>
      <c r="P913">
        <v>879</v>
      </c>
      <c r="Q913">
        <v>0</v>
      </c>
      <c r="R913" s="7">
        <v>148000</v>
      </c>
      <c r="S913" t="s">
        <v>311</v>
      </c>
    </row>
    <row r="914" spans="6:19" x14ac:dyDescent="0.2">
      <c r="F914">
        <v>895</v>
      </c>
      <c r="G914">
        <v>1535</v>
      </c>
      <c r="H914" s="7">
        <v>118858</v>
      </c>
      <c r="I914" t="s">
        <v>311</v>
      </c>
      <c r="K914">
        <v>891</v>
      </c>
      <c r="L914">
        <v>672</v>
      </c>
      <c r="M914" s="7">
        <v>122900</v>
      </c>
      <c r="N914" t="s">
        <v>311</v>
      </c>
      <c r="P914">
        <v>880</v>
      </c>
      <c r="Q914">
        <v>0</v>
      </c>
      <c r="R914" s="7">
        <v>136500</v>
      </c>
      <c r="S914" t="s">
        <v>311</v>
      </c>
    </row>
    <row r="915" spans="6:19" x14ac:dyDescent="0.2">
      <c r="F915">
        <v>896</v>
      </c>
      <c r="G915">
        <v>1796</v>
      </c>
      <c r="H915" s="7">
        <v>140000</v>
      </c>
      <c r="I915" t="s">
        <v>311</v>
      </c>
      <c r="K915">
        <v>892</v>
      </c>
      <c r="L915">
        <v>918</v>
      </c>
      <c r="M915" s="7">
        <v>172500</v>
      </c>
      <c r="N915" t="s">
        <v>311</v>
      </c>
      <c r="P915">
        <v>881</v>
      </c>
      <c r="Q915">
        <v>0</v>
      </c>
      <c r="R915" s="7">
        <v>157000</v>
      </c>
      <c r="S915" t="s">
        <v>311</v>
      </c>
    </row>
    <row r="916" spans="6:19" x14ac:dyDescent="0.2">
      <c r="F916">
        <v>897</v>
      </c>
      <c r="G916">
        <v>951</v>
      </c>
      <c r="H916" s="7">
        <v>106500</v>
      </c>
      <c r="I916" t="s">
        <v>311</v>
      </c>
      <c r="K916">
        <v>893</v>
      </c>
      <c r="L916">
        <v>1068</v>
      </c>
      <c r="M916" s="7">
        <v>154500</v>
      </c>
      <c r="N916" t="s">
        <v>311</v>
      </c>
      <c r="P916">
        <v>882</v>
      </c>
      <c r="Q916">
        <v>530</v>
      </c>
      <c r="R916" s="7">
        <v>187500</v>
      </c>
      <c r="S916" t="s">
        <v>311</v>
      </c>
    </row>
    <row r="917" spans="6:19" x14ac:dyDescent="0.2">
      <c r="F917">
        <v>898</v>
      </c>
      <c r="G917">
        <v>2240</v>
      </c>
      <c r="H917" s="7">
        <v>142953</v>
      </c>
      <c r="I917" t="s">
        <v>311</v>
      </c>
      <c r="K917">
        <v>894</v>
      </c>
      <c r="L917">
        <v>1383</v>
      </c>
      <c r="M917" s="7">
        <v>165000</v>
      </c>
      <c r="N917" t="s">
        <v>311</v>
      </c>
      <c r="P917">
        <v>883</v>
      </c>
      <c r="Q917">
        <v>785</v>
      </c>
      <c r="R917" s="7">
        <v>178000</v>
      </c>
      <c r="S917" t="s">
        <v>311</v>
      </c>
    </row>
    <row r="918" spans="6:19" x14ac:dyDescent="0.2">
      <c r="F918">
        <v>899</v>
      </c>
      <c r="G918">
        <v>2364</v>
      </c>
      <c r="H918" s="7">
        <v>611657</v>
      </c>
      <c r="I918" t="s">
        <v>311</v>
      </c>
      <c r="K918">
        <v>895</v>
      </c>
      <c r="L918">
        <v>1535</v>
      </c>
      <c r="M918" s="7">
        <v>118858</v>
      </c>
      <c r="N918" t="s">
        <v>311</v>
      </c>
      <c r="P918">
        <v>884</v>
      </c>
      <c r="Q918">
        <v>795</v>
      </c>
      <c r="R918" s="7">
        <v>118500</v>
      </c>
      <c r="S918" t="s">
        <v>311</v>
      </c>
    </row>
    <row r="919" spans="6:19" x14ac:dyDescent="0.2">
      <c r="F919">
        <v>900</v>
      </c>
      <c r="G919">
        <v>1236</v>
      </c>
      <c r="H919" s="7">
        <v>135000</v>
      </c>
      <c r="I919" t="s">
        <v>311</v>
      </c>
      <c r="K919">
        <v>896</v>
      </c>
      <c r="L919">
        <v>983</v>
      </c>
      <c r="M919" s="7">
        <v>140000</v>
      </c>
      <c r="N919" t="s">
        <v>311</v>
      </c>
      <c r="P919">
        <v>885</v>
      </c>
      <c r="Q919">
        <v>0</v>
      </c>
      <c r="R919" s="7">
        <v>100000</v>
      </c>
      <c r="S919" t="s">
        <v>311</v>
      </c>
    </row>
    <row r="920" spans="6:19" x14ac:dyDescent="0.2">
      <c r="F920">
        <v>901</v>
      </c>
      <c r="G920">
        <v>858</v>
      </c>
      <c r="H920" s="7">
        <v>110000</v>
      </c>
      <c r="I920" t="s">
        <v>311</v>
      </c>
      <c r="K920">
        <v>897</v>
      </c>
      <c r="L920">
        <v>951</v>
      </c>
      <c r="M920" s="7">
        <v>106500</v>
      </c>
      <c r="N920" t="s">
        <v>311</v>
      </c>
      <c r="P920">
        <v>886</v>
      </c>
      <c r="Q920">
        <v>0</v>
      </c>
      <c r="R920" s="7">
        <v>328900</v>
      </c>
      <c r="S920" t="s">
        <v>311</v>
      </c>
    </row>
    <row r="921" spans="6:19" x14ac:dyDescent="0.2">
      <c r="F921">
        <v>902</v>
      </c>
      <c r="G921">
        <v>1306</v>
      </c>
      <c r="H921" s="7">
        <v>153000</v>
      </c>
      <c r="I921" t="s">
        <v>311</v>
      </c>
      <c r="K921">
        <v>898</v>
      </c>
      <c r="L921">
        <v>1120</v>
      </c>
      <c r="M921" s="7">
        <v>142953</v>
      </c>
      <c r="N921" t="s">
        <v>311</v>
      </c>
      <c r="P921">
        <v>887</v>
      </c>
      <c r="Q921">
        <v>0</v>
      </c>
      <c r="R921" s="7">
        <v>145000</v>
      </c>
      <c r="S921" t="s">
        <v>311</v>
      </c>
    </row>
    <row r="922" spans="6:19" x14ac:dyDescent="0.2">
      <c r="F922">
        <v>903</v>
      </c>
      <c r="G922">
        <v>1509</v>
      </c>
      <c r="H922" s="7">
        <v>180000</v>
      </c>
      <c r="I922" t="s">
        <v>311</v>
      </c>
      <c r="K922">
        <v>900</v>
      </c>
      <c r="L922">
        <v>1236</v>
      </c>
      <c r="M922" s="7">
        <v>135000</v>
      </c>
      <c r="N922" t="s">
        <v>311</v>
      </c>
      <c r="P922">
        <v>888</v>
      </c>
      <c r="Q922">
        <v>521</v>
      </c>
      <c r="R922" s="7">
        <v>135500</v>
      </c>
      <c r="S922" t="s">
        <v>311</v>
      </c>
    </row>
    <row r="923" spans="6:19" x14ac:dyDescent="0.2">
      <c r="F923">
        <v>904</v>
      </c>
      <c r="G923">
        <v>1670</v>
      </c>
      <c r="H923" s="7">
        <v>240000</v>
      </c>
      <c r="I923" t="s">
        <v>311</v>
      </c>
      <c r="K923">
        <v>901</v>
      </c>
      <c r="L923">
        <v>858</v>
      </c>
      <c r="M923" s="7">
        <v>110000</v>
      </c>
      <c r="N923" t="s">
        <v>311</v>
      </c>
      <c r="P923">
        <v>889</v>
      </c>
      <c r="Q923">
        <v>0</v>
      </c>
      <c r="R923" s="7">
        <v>268000</v>
      </c>
      <c r="S923" t="s">
        <v>311</v>
      </c>
    </row>
    <row r="924" spans="6:19" x14ac:dyDescent="0.2">
      <c r="F924">
        <v>905</v>
      </c>
      <c r="G924">
        <v>902</v>
      </c>
      <c r="H924" s="7">
        <v>125500</v>
      </c>
      <c r="I924" t="s">
        <v>311</v>
      </c>
      <c r="K924">
        <v>902</v>
      </c>
      <c r="L924">
        <v>1306</v>
      </c>
      <c r="M924" s="7">
        <v>153000</v>
      </c>
      <c r="N924" t="s">
        <v>311</v>
      </c>
      <c r="P924">
        <v>890</v>
      </c>
      <c r="Q924">
        <v>0</v>
      </c>
      <c r="R924" s="7">
        <v>149500</v>
      </c>
      <c r="S924" t="s">
        <v>311</v>
      </c>
    </row>
    <row r="925" spans="6:19" x14ac:dyDescent="0.2">
      <c r="F925">
        <v>906</v>
      </c>
      <c r="G925">
        <v>1063</v>
      </c>
      <c r="H925" s="7">
        <v>128000</v>
      </c>
      <c r="I925" t="s">
        <v>311</v>
      </c>
      <c r="K925">
        <v>903</v>
      </c>
      <c r="L925">
        <v>807</v>
      </c>
      <c r="M925" s="7">
        <v>180000</v>
      </c>
      <c r="N925" t="s">
        <v>311</v>
      </c>
      <c r="P925">
        <v>891</v>
      </c>
      <c r="Q925">
        <v>252</v>
      </c>
      <c r="R925" s="7">
        <v>122900</v>
      </c>
      <c r="S925" t="s">
        <v>311</v>
      </c>
    </row>
    <row r="926" spans="6:19" x14ac:dyDescent="0.2">
      <c r="F926">
        <v>907</v>
      </c>
      <c r="G926">
        <v>1636</v>
      </c>
      <c r="H926" s="7">
        <v>255000</v>
      </c>
      <c r="I926" t="s">
        <v>311</v>
      </c>
      <c r="K926">
        <v>904</v>
      </c>
      <c r="L926">
        <v>1670</v>
      </c>
      <c r="M926" s="7">
        <v>240000</v>
      </c>
      <c r="N926" t="s">
        <v>311</v>
      </c>
      <c r="P926">
        <v>892</v>
      </c>
      <c r="Q926">
        <v>765</v>
      </c>
      <c r="R926" s="7">
        <v>172500</v>
      </c>
      <c r="S926" t="s">
        <v>311</v>
      </c>
    </row>
    <row r="927" spans="6:19" x14ac:dyDescent="0.2">
      <c r="F927">
        <v>908</v>
      </c>
      <c r="G927">
        <v>2057</v>
      </c>
      <c r="H927" s="7">
        <v>250000</v>
      </c>
      <c r="I927" t="s">
        <v>311</v>
      </c>
      <c r="K927">
        <v>905</v>
      </c>
      <c r="L927">
        <v>902</v>
      </c>
      <c r="M927" s="7">
        <v>125500</v>
      </c>
      <c r="N927" t="s">
        <v>311</v>
      </c>
      <c r="P927">
        <v>893</v>
      </c>
      <c r="Q927">
        <v>0</v>
      </c>
      <c r="R927" s="7">
        <v>154500</v>
      </c>
      <c r="S927" t="s">
        <v>311</v>
      </c>
    </row>
    <row r="928" spans="6:19" x14ac:dyDescent="0.2">
      <c r="F928">
        <v>909</v>
      </c>
      <c r="G928">
        <v>902</v>
      </c>
      <c r="H928" s="7">
        <v>131000</v>
      </c>
      <c r="I928" t="s">
        <v>311</v>
      </c>
      <c r="K928">
        <v>906</v>
      </c>
      <c r="L928">
        <v>1063</v>
      </c>
      <c r="M928" s="7">
        <v>128000</v>
      </c>
      <c r="N928" t="s">
        <v>311</v>
      </c>
      <c r="P928">
        <v>894</v>
      </c>
      <c r="Q928">
        <v>0</v>
      </c>
      <c r="R928" s="7">
        <v>165000</v>
      </c>
      <c r="S928" t="s">
        <v>311</v>
      </c>
    </row>
    <row r="929" spans="6:19" x14ac:dyDescent="0.2">
      <c r="F929">
        <v>910</v>
      </c>
      <c r="G929">
        <v>1484</v>
      </c>
      <c r="H929" s="7">
        <v>174000</v>
      </c>
      <c r="I929" t="s">
        <v>311</v>
      </c>
      <c r="K929">
        <v>907</v>
      </c>
      <c r="L929">
        <v>1636</v>
      </c>
      <c r="M929" s="7">
        <v>255000</v>
      </c>
      <c r="N929" t="s">
        <v>311</v>
      </c>
      <c r="P929">
        <v>895</v>
      </c>
      <c r="Q929">
        <v>0</v>
      </c>
      <c r="R929" s="7">
        <v>118858</v>
      </c>
      <c r="S929" t="s">
        <v>311</v>
      </c>
    </row>
    <row r="930" spans="6:19" x14ac:dyDescent="0.2">
      <c r="F930">
        <v>911</v>
      </c>
      <c r="G930">
        <v>2274</v>
      </c>
      <c r="H930" s="7">
        <v>154300</v>
      </c>
      <c r="I930" t="s">
        <v>311</v>
      </c>
      <c r="K930">
        <v>908</v>
      </c>
      <c r="L930">
        <v>1020</v>
      </c>
      <c r="M930" s="7">
        <v>250000</v>
      </c>
      <c r="N930" t="s">
        <v>311</v>
      </c>
      <c r="P930">
        <v>896</v>
      </c>
      <c r="Q930">
        <v>813</v>
      </c>
      <c r="R930" s="7">
        <v>140000</v>
      </c>
      <c r="S930" t="s">
        <v>311</v>
      </c>
    </row>
    <row r="931" spans="6:19" x14ac:dyDescent="0.2">
      <c r="F931">
        <v>912</v>
      </c>
      <c r="G931">
        <v>1268</v>
      </c>
      <c r="H931" s="7">
        <v>143500</v>
      </c>
      <c r="I931" t="s">
        <v>311</v>
      </c>
      <c r="K931">
        <v>909</v>
      </c>
      <c r="L931">
        <v>902</v>
      </c>
      <c r="M931" s="7">
        <v>131000</v>
      </c>
      <c r="N931" t="s">
        <v>311</v>
      </c>
      <c r="P931">
        <v>897</v>
      </c>
      <c r="Q931">
        <v>0</v>
      </c>
      <c r="R931" s="7">
        <v>106500</v>
      </c>
      <c r="S931" t="s">
        <v>311</v>
      </c>
    </row>
    <row r="932" spans="6:19" x14ac:dyDescent="0.2">
      <c r="F932">
        <v>913</v>
      </c>
      <c r="G932">
        <v>1015</v>
      </c>
      <c r="H932" s="7">
        <v>88000</v>
      </c>
      <c r="I932" t="s">
        <v>311</v>
      </c>
      <c r="K932">
        <v>910</v>
      </c>
      <c r="L932">
        <v>742</v>
      </c>
      <c r="M932" s="7">
        <v>174000</v>
      </c>
      <c r="N932" t="s">
        <v>311</v>
      </c>
      <c r="P932">
        <v>898</v>
      </c>
      <c r="Q932">
        <v>1120</v>
      </c>
      <c r="R932" s="7">
        <v>142953</v>
      </c>
      <c r="S932" t="s">
        <v>311</v>
      </c>
    </row>
    <row r="933" spans="6:19" x14ac:dyDescent="0.2">
      <c r="F933">
        <v>914</v>
      </c>
      <c r="G933">
        <v>2002</v>
      </c>
      <c r="H933" s="7">
        <v>145000</v>
      </c>
      <c r="I933" t="s">
        <v>311</v>
      </c>
      <c r="K933">
        <v>911</v>
      </c>
      <c r="L933">
        <v>1105</v>
      </c>
      <c r="M933" s="7">
        <v>154300</v>
      </c>
      <c r="N933" t="s">
        <v>311</v>
      </c>
      <c r="P933">
        <v>899</v>
      </c>
      <c r="Q933">
        <v>0</v>
      </c>
      <c r="R933" s="7">
        <v>611657</v>
      </c>
      <c r="S933" t="s">
        <v>311</v>
      </c>
    </row>
    <row r="934" spans="6:19" x14ac:dyDescent="0.2">
      <c r="F934">
        <v>915</v>
      </c>
      <c r="G934">
        <v>1224</v>
      </c>
      <c r="H934" s="7">
        <v>173733</v>
      </c>
      <c r="I934" t="s">
        <v>311</v>
      </c>
      <c r="K934">
        <v>912</v>
      </c>
      <c r="L934">
        <v>1268</v>
      </c>
      <c r="M934" s="7">
        <v>143500</v>
      </c>
      <c r="N934" t="s">
        <v>311</v>
      </c>
      <c r="P934">
        <v>900</v>
      </c>
      <c r="Q934">
        <v>0</v>
      </c>
      <c r="R934" s="7">
        <v>135000</v>
      </c>
      <c r="S934" t="s">
        <v>311</v>
      </c>
    </row>
    <row r="935" spans="6:19" x14ac:dyDescent="0.2">
      <c r="F935">
        <v>916</v>
      </c>
      <c r="G935">
        <v>1092</v>
      </c>
      <c r="H935" s="7">
        <v>75000</v>
      </c>
      <c r="I935" t="s">
        <v>311</v>
      </c>
      <c r="K935">
        <v>913</v>
      </c>
      <c r="L935">
        <v>1015</v>
      </c>
      <c r="M935" s="7">
        <v>88000</v>
      </c>
      <c r="N935" t="s">
        <v>311</v>
      </c>
      <c r="P935">
        <v>901</v>
      </c>
      <c r="Q935">
        <v>0</v>
      </c>
      <c r="R935" s="7">
        <v>110000</v>
      </c>
      <c r="S935" t="s">
        <v>311</v>
      </c>
    </row>
    <row r="936" spans="6:19" x14ac:dyDescent="0.2">
      <c r="F936">
        <v>917</v>
      </c>
      <c r="G936">
        <v>480</v>
      </c>
      <c r="H936" s="7">
        <v>35311</v>
      </c>
      <c r="I936" t="s">
        <v>311</v>
      </c>
      <c r="K936">
        <v>914</v>
      </c>
      <c r="L936">
        <v>1001</v>
      </c>
      <c r="M936" s="7">
        <v>145000</v>
      </c>
      <c r="N936" t="s">
        <v>311</v>
      </c>
      <c r="P936">
        <v>902</v>
      </c>
      <c r="Q936">
        <v>0</v>
      </c>
      <c r="R936" s="7">
        <v>153000</v>
      </c>
      <c r="S936" t="s">
        <v>311</v>
      </c>
    </row>
    <row r="937" spans="6:19" x14ac:dyDescent="0.2">
      <c r="F937">
        <v>918</v>
      </c>
      <c r="G937">
        <v>1229</v>
      </c>
      <c r="H937" s="7">
        <v>135000</v>
      </c>
      <c r="I937" t="s">
        <v>311</v>
      </c>
      <c r="K937">
        <v>915</v>
      </c>
      <c r="L937">
        <v>612</v>
      </c>
      <c r="M937" s="7">
        <v>173733</v>
      </c>
      <c r="N937" t="s">
        <v>311</v>
      </c>
      <c r="P937">
        <v>903</v>
      </c>
      <c r="Q937">
        <v>702</v>
      </c>
      <c r="R937" s="7">
        <v>180000</v>
      </c>
      <c r="S937" t="s">
        <v>311</v>
      </c>
    </row>
    <row r="938" spans="6:19" x14ac:dyDescent="0.2">
      <c r="F938">
        <v>919</v>
      </c>
      <c r="G938">
        <v>2127</v>
      </c>
      <c r="H938" s="7">
        <v>238000</v>
      </c>
      <c r="I938" t="s">
        <v>311</v>
      </c>
      <c r="K938">
        <v>916</v>
      </c>
      <c r="L938">
        <v>546</v>
      </c>
      <c r="M938" s="7">
        <v>75000</v>
      </c>
      <c r="N938" t="s">
        <v>311</v>
      </c>
      <c r="P938">
        <v>904</v>
      </c>
      <c r="Q938">
        <v>0</v>
      </c>
      <c r="R938" s="7">
        <v>240000</v>
      </c>
      <c r="S938" t="s">
        <v>311</v>
      </c>
    </row>
    <row r="939" spans="6:19" x14ac:dyDescent="0.2">
      <c r="F939">
        <v>920</v>
      </c>
      <c r="G939">
        <v>1414</v>
      </c>
      <c r="H939" s="7">
        <v>176500</v>
      </c>
      <c r="I939" t="s">
        <v>311</v>
      </c>
      <c r="K939">
        <v>917</v>
      </c>
      <c r="L939">
        <v>480</v>
      </c>
      <c r="M939" s="7">
        <v>35311</v>
      </c>
      <c r="N939" t="s">
        <v>311</v>
      </c>
      <c r="P939">
        <v>905</v>
      </c>
      <c r="Q939">
        <v>0</v>
      </c>
      <c r="R939" s="7">
        <v>125500</v>
      </c>
      <c r="S939" t="s">
        <v>311</v>
      </c>
    </row>
    <row r="940" spans="6:19" x14ac:dyDescent="0.2">
      <c r="F940">
        <v>921</v>
      </c>
      <c r="G940">
        <v>1721</v>
      </c>
      <c r="H940" s="7">
        <v>201000</v>
      </c>
      <c r="I940" t="s">
        <v>311</v>
      </c>
      <c r="K940">
        <v>918</v>
      </c>
      <c r="L940">
        <v>1229</v>
      </c>
      <c r="M940" s="7">
        <v>135000</v>
      </c>
      <c r="N940" t="s">
        <v>311</v>
      </c>
      <c r="P940">
        <v>906</v>
      </c>
      <c r="Q940">
        <v>0</v>
      </c>
      <c r="R940" s="7">
        <v>128000</v>
      </c>
      <c r="S940" t="s">
        <v>311</v>
      </c>
    </row>
    <row r="941" spans="6:19" x14ac:dyDescent="0.2">
      <c r="F941">
        <v>922</v>
      </c>
      <c r="G941">
        <v>2200</v>
      </c>
      <c r="H941" s="7">
        <v>145900</v>
      </c>
      <c r="I941" t="s">
        <v>311</v>
      </c>
      <c r="K941">
        <v>919</v>
      </c>
      <c r="L941">
        <v>912</v>
      </c>
      <c r="M941" s="7">
        <v>238000</v>
      </c>
      <c r="N941" t="s">
        <v>311</v>
      </c>
      <c r="P941">
        <v>907</v>
      </c>
      <c r="Q941">
        <v>0</v>
      </c>
      <c r="R941" s="7">
        <v>255000</v>
      </c>
      <c r="S941" t="s">
        <v>311</v>
      </c>
    </row>
    <row r="942" spans="6:19" x14ac:dyDescent="0.2">
      <c r="F942">
        <v>923</v>
      </c>
      <c r="G942">
        <v>1316</v>
      </c>
      <c r="H942" s="7">
        <v>169990</v>
      </c>
      <c r="I942" t="s">
        <v>311</v>
      </c>
      <c r="K942">
        <v>920</v>
      </c>
      <c r="L942">
        <v>1414</v>
      </c>
      <c r="M942" s="7">
        <v>176500</v>
      </c>
      <c r="N942" t="s">
        <v>311</v>
      </c>
      <c r="P942">
        <v>908</v>
      </c>
      <c r="Q942">
        <v>1037</v>
      </c>
      <c r="R942" s="7">
        <v>250000</v>
      </c>
      <c r="S942" t="s">
        <v>311</v>
      </c>
    </row>
    <row r="943" spans="6:19" x14ac:dyDescent="0.2">
      <c r="F943">
        <v>924</v>
      </c>
      <c r="G943">
        <v>1617</v>
      </c>
      <c r="H943" s="7">
        <v>193000</v>
      </c>
      <c r="I943" t="s">
        <v>311</v>
      </c>
      <c r="K943">
        <v>921</v>
      </c>
      <c r="L943">
        <v>936</v>
      </c>
      <c r="M943" s="7">
        <v>201000</v>
      </c>
      <c r="N943" t="s">
        <v>311</v>
      </c>
      <c r="P943">
        <v>909</v>
      </c>
      <c r="Q943">
        <v>0</v>
      </c>
      <c r="R943" s="7">
        <v>131000</v>
      </c>
      <c r="S943" t="s">
        <v>311</v>
      </c>
    </row>
    <row r="944" spans="6:19" x14ac:dyDescent="0.2">
      <c r="F944">
        <v>925</v>
      </c>
      <c r="G944">
        <v>1686</v>
      </c>
      <c r="H944" s="7">
        <v>207500</v>
      </c>
      <c r="I944" t="s">
        <v>311</v>
      </c>
      <c r="K944">
        <v>922</v>
      </c>
      <c r="L944">
        <v>1272</v>
      </c>
      <c r="M944" s="7">
        <v>145900</v>
      </c>
      <c r="N944" t="s">
        <v>311</v>
      </c>
      <c r="P944">
        <v>910</v>
      </c>
      <c r="Q944">
        <v>742</v>
      </c>
      <c r="R944" s="7">
        <v>174000</v>
      </c>
      <c r="S944" t="s">
        <v>311</v>
      </c>
    </row>
    <row r="945" spans="6:19" x14ac:dyDescent="0.2">
      <c r="F945">
        <v>926</v>
      </c>
      <c r="G945">
        <v>1126</v>
      </c>
      <c r="H945" s="7">
        <v>175000</v>
      </c>
      <c r="I945" t="s">
        <v>311</v>
      </c>
      <c r="K945">
        <v>923</v>
      </c>
      <c r="L945">
        <v>1316</v>
      </c>
      <c r="M945" s="7">
        <v>169990</v>
      </c>
      <c r="N945" t="s">
        <v>311</v>
      </c>
      <c r="P945">
        <v>911</v>
      </c>
      <c r="Q945">
        <v>1169</v>
      </c>
      <c r="R945" s="7">
        <v>154300</v>
      </c>
      <c r="S945" t="s">
        <v>311</v>
      </c>
    </row>
    <row r="946" spans="6:19" x14ac:dyDescent="0.2">
      <c r="F946">
        <v>927</v>
      </c>
      <c r="G946">
        <v>2374</v>
      </c>
      <c r="H946" s="7">
        <v>285000</v>
      </c>
      <c r="I946" t="s">
        <v>311</v>
      </c>
      <c r="K946">
        <v>924</v>
      </c>
      <c r="L946">
        <v>1617</v>
      </c>
      <c r="M946" s="7">
        <v>193000</v>
      </c>
      <c r="N946" t="s">
        <v>311</v>
      </c>
      <c r="P946">
        <v>912</v>
      </c>
      <c r="Q946">
        <v>0</v>
      </c>
      <c r="R946" s="7">
        <v>143500</v>
      </c>
      <c r="S946" t="s">
        <v>311</v>
      </c>
    </row>
    <row r="947" spans="6:19" x14ac:dyDescent="0.2">
      <c r="F947">
        <v>928</v>
      </c>
      <c r="G947">
        <v>1978</v>
      </c>
      <c r="H947" s="7">
        <v>176000</v>
      </c>
      <c r="I947" t="s">
        <v>311</v>
      </c>
      <c r="K947">
        <v>925</v>
      </c>
      <c r="L947">
        <v>1686</v>
      </c>
      <c r="M947" s="7">
        <v>207500</v>
      </c>
      <c r="N947" t="s">
        <v>311</v>
      </c>
      <c r="P947">
        <v>913</v>
      </c>
      <c r="Q947">
        <v>0</v>
      </c>
      <c r="R947" s="7">
        <v>88000</v>
      </c>
      <c r="S947" t="s">
        <v>311</v>
      </c>
    </row>
    <row r="948" spans="6:19" x14ac:dyDescent="0.2">
      <c r="F948">
        <v>929</v>
      </c>
      <c r="G948">
        <v>1788</v>
      </c>
      <c r="H948" s="7">
        <v>236500</v>
      </c>
      <c r="I948" t="s">
        <v>311</v>
      </c>
      <c r="K948">
        <v>926</v>
      </c>
      <c r="L948">
        <v>1126</v>
      </c>
      <c r="M948" s="7">
        <v>175000</v>
      </c>
      <c r="N948" t="s">
        <v>311</v>
      </c>
      <c r="P948">
        <v>914</v>
      </c>
      <c r="Q948">
        <v>1001</v>
      </c>
      <c r="R948" s="7">
        <v>145000</v>
      </c>
      <c r="S948" t="s">
        <v>311</v>
      </c>
    </row>
    <row r="949" spans="6:19" x14ac:dyDescent="0.2">
      <c r="F949">
        <v>930</v>
      </c>
      <c r="G949">
        <v>2236</v>
      </c>
      <c r="H949" s="7">
        <v>222000</v>
      </c>
      <c r="I949" t="s">
        <v>311</v>
      </c>
      <c r="K949">
        <v>927</v>
      </c>
      <c r="L949">
        <v>1234</v>
      </c>
      <c r="M949" s="7">
        <v>285000</v>
      </c>
      <c r="N949" t="s">
        <v>311</v>
      </c>
      <c r="P949">
        <v>915</v>
      </c>
      <c r="Q949">
        <v>612</v>
      </c>
      <c r="R949" s="7">
        <v>173733</v>
      </c>
      <c r="S949" t="s">
        <v>311</v>
      </c>
    </row>
    <row r="950" spans="6:19" x14ac:dyDescent="0.2">
      <c r="F950">
        <v>931</v>
      </c>
      <c r="G950">
        <v>1466</v>
      </c>
      <c r="H950" s="7">
        <v>201000</v>
      </c>
      <c r="I950" t="s">
        <v>311</v>
      </c>
      <c r="K950">
        <v>928</v>
      </c>
      <c r="L950">
        <v>1098</v>
      </c>
      <c r="M950" s="7">
        <v>176000</v>
      </c>
      <c r="N950" t="s">
        <v>311</v>
      </c>
      <c r="P950">
        <v>916</v>
      </c>
      <c r="Q950">
        <v>546</v>
      </c>
      <c r="R950" s="7">
        <v>75000</v>
      </c>
      <c r="S950" t="s">
        <v>311</v>
      </c>
    </row>
    <row r="951" spans="6:19" x14ac:dyDescent="0.2">
      <c r="F951">
        <v>932</v>
      </c>
      <c r="G951">
        <v>925</v>
      </c>
      <c r="H951" s="7">
        <v>117500</v>
      </c>
      <c r="I951" t="s">
        <v>311</v>
      </c>
      <c r="K951">
        <v>929</v>
      </c>
      <c r="L951">
        <v>1788</v>
      </c>
      <c r="M951" s="7">
        <v>236500</v>
      </c>
      <c r="N951" t="s">
        <v>311</v>
      </c>
      <c r="P951">
        <v>917</v>
      </c>
      <c r="Q951">
        <v>0</v>
      </c>
      <c r="R951" s="7">
        <v>35311</v>
      </c>
      <c r="S951" t="s">
        <v>311</v>
      </c>
    </row>
    <row r="952" spans="6:19" x14ac:dyDescent="0.2">
      <c r="F952">
        <v>933</v>
      </c>
      <c r="G952">
        <v>1905</v>
      </c>
      <c r="H952" s="7">
        <v>320000</v>
      </c>
      <c r="I952" t="s">
        <v>311</v>
      </c>
      <c r="K952">
        <v>930</v>
      </c>
      <c r="L952">
        <v>993</v>
      </c>
      <c r="M952" s="7">
        <v>222000</v>
      </c>
      <c r="N952" t="s">
        <v>311</v>
      </c>
      <c r="P952">
        <v>918</v>
      </c>
      <c r="Q952">
        <v>0</v>
      </c>
      <c r="R952" s="7">
        <v>135000</v>
      </c>
      <c r="S952" t="s">
        <v>311</v>
      </c>
    </row>
    <row r="953" spans="6:19" x14ac:dyDescent="0.2">
      <c r="F953">
        <v>934</v>
      </c>
      <c r="G953">
        <v>1500</v>
      </c>
      <c r="H953" s="7">
        <v>190000</v>
      </c>
      <c r="I953" t="s">
        <v>311</v>
      </c>
      <c r="K953">
        <v>931</v>
      </c>
      <c r="L953">
        <v>1466</v>
      </c>
      <c r="M953" s="7">
        <v>201000</v>
      </c>
      <c r="N953" t="s">
        <v>311</v>
      </c>
      <c r="P953">
        <v>919</v>
      </c>
      <c r="Q953">
        <v>1215</v>
      </c>
      <c r="R953" s="7">
        <v>238000</v>
      </c>
      <c r="S953" t="s">
        <v>311</v>
      </c>
    </row>
    <row r="954" spans="6:19" x14ac:dyDescent="0.2">
      <c r="F954">
        <v>935</v>
      </c>
      <c r="G954">
        <v>2069</v>
      </c>
      <c r="H954" s="7">
        <v>242000</v>
      </c>
      <c r="I954" t="s">
        <v>311</v>
      </c>
      <c r="K954">
        <v>932</v>
      </c>
      <c r="L954">
        <v>925</v>
      </c>
      <c r="M954" s="7">
        <v>117500</v>
      </c>
      <c r="N954" t="s">
        <v>311</v>
      </c>
      <c r="P954">
        <v>920</v>
      </c>
      <c r="Q954">
        <v>0</v>
      </c>
      <c r="R954" s="7">
        <v>176500</v>
      </c>
      <c r="S954" t="s">
        <v>311</v>
      </c>
    </row>
    <row r="955" spans="6:19" x14ac:dyDescent="0.2">
      <c r="F955">
        <v>936</v>
      </c>
      <c r="G955">
        <v>747</v>
      </c>
      <c r="H955" s="7">
        <v>79900</v>
      </c>
      <c r="I955" t="s">
        <v>311</v>
      </c>
      <c r="K955">
        <v>933</v>
      </c>
      <c r="L955">
        <v>1905</v>
      </c>
      <c r="M955" s="7">
        <v>320000</v>
      </c>
      <c r="N955" t="s">
        <v>311</v>
      </c>
      <c r="P955">
        <v>921</v>
      </c>
      <c r="Q955">
        <v>785</v>
      </c>
      <c r="R955" s="7">
        <v>201000</v>
      </c>
      <c r="S955" t="s">
        <v>311</v>
      </c>
    </row>
    <row r="956" spans="6:19" x14ac:dyDescent="0.2">
      <c r="F956">
        <v>937</v>
      </c>
      <c r="G956">
        <v>1200</v>
      </c>
      <c r="H956" s="7">
        <v>184900</v>
      </c>
      <c r="I956" t="s">
        <v>311</v>
      </c>
      <c r="K956">
        <v>934</v>
      </c>
      <c r="L956">
        <v>1500</v>
      </c>
      <c r="M956" s="7">
        <v>190000</v>
      </c>
      <c r="N956" t="s">
        <v>311</v>
      </c>
      <c r="P956">
        <v>922</v>
      </c>
      <c r="Q956">
        <v>928</v>
      </c>
      <c r="R956" s="7">
        <v>145900</v>
      </c>
      <c r="S956" t="s">
        <v>311</v>
      </c>
    </row>
    <row r="957" spans="6:19" x14ac:dyDescent="0.2">
      <c r="F957">
        <v>938</v>
      </c>
      <c r="G957">
        <v>1971</v>
      </c>
      <c r="H957" s="7">
        <v>253000</v>
      </c>
      <c r="I957" t="s">
        <v>311</v>
      </c>
      <c r="K957">
        <v>935</v>
      </c>
      <c r="L957">
        <v>2069</v>
      </c>
      <c r="M957" s="7">
        <v>242000</v>
      </c>
      <c r="N957" t="s">
        <v>311</v>
      </c>
      <c r="P957">
        <v>923</v>
      </c>
      <c r="Q957">
        <v>0</v>
      </c>
      <c r="R957" s="7">
        <v>169990</v>
      </c>
      <c r="S957" t="s">
        <v>311</v>
      </c>
    </row>
    <row r="958" spans="6:19" x14ac:dyDescent="0.2">
      <c r="F958">
        <v>939</v>
      </c>
      <c r="G958">
        <v>1962</v>
      </c>
      <c r="H958" s="7">
        <v>239799</v>
      </c>
      <c r="I958" t="s">
        <v>311</v>
      </c>
      <c r="K958">
        <v>936</v>
      </c>
      <c r="L958">
        <v>747</v>
      </c>
      <c r="M958" s="7">
        <v>79900</v>
      </c>
      <c r="N958" t="s">
        <v>311</v>
      </c>
      <c r="P958">
        <v>924</v>
      </c>
      <c r="Q958">
        <v>0</v>
      </c>
      <c r="R958" s="7">
        <v>193000</v>
      </c>
      <c r="S958" t="s">
        <v>311</v>
      </c>
    </row>
    <row r="959" spans="6:19" x14ac:dyDescent="0.2">
      <c r="F959">
        <v>940</v>
      </c>
      <c r="G959">
        <v>2403</v>
      </c>
      <c r="H959" s="7">
        <v>244400</v>
      </c>
      <c r="I959" t="s">
        <v>311</v>
      </c>
      <c r="K959">
        <v>937</v>
      </c>
      <c r="L959">
        <v>1200</v>
      </c>
      <c r="M959" s="7">
        <v>184900</v>
      </c>
      <c r="N959" t="s">
        <v>311</v>
      </c>
      <c r="P959">
        <v>925</v>
      </c>
      <c r="Q959">
        <v>0</v>
      </c>
      <c r="R959" s="7">
        <v>207500</v>
      </c>
      <c r="S959" t="s">
        <v>311</v>
      </c>
    </row>
    <row r="960" spans="6:19" x14ac:dyDescent="0.2">
      <c r="F960">
        <v>941</v>
      </c>
      <c r="G960">
        <v>1728</v>
      </c>
      <c r="H960" s="7">
        <v>150900</v>
      </c>
      <c r="I960" t="s">
        <v>311</v>
      </c>
      <c r="K960">
        <v>938</v>
      </c>
      <c r="L960">
        <v>1113</v>
      </c>
      <c r="M960" s="7">
        <v>253000</v>
      </c>
      <c r="N960" t="s">
        <v>311</v>
      </c>
      <c r="P960">
        <v>926</v>
      </c>
      <c r="Q960">
        <v>0</v>
      </c>
      <c r="R960" s="7">
        <v>175000</v>
      </c>
      <c r="S960" t="s">
        <v>311</v>
      </c>
    </row>
    <row r="961" spans="6:19" x14ac:dyDescent="0.2">
      <c r="F961">
        <v>942</v>
      </c>
      <c r="G961">
        <v>2060</v>
      </c>
      <c r="H961" s="7">
        <v>214000</v>
      </c>
      <c r="I961" t="s">
        <v>311</v>
      </c>
      <c r="K961">
        <v>939</v>
      </c>
      <c r="L961">
        <v>1391</v>
      </c>
      <c r="M961" s="7">
        <v>239799</v>
      </c>
      <c r="N961" t="s">
        <v>311</v>
      </c>
      <c r="P961">
        <v>927</v>
      </c>
      <c r="Q961">
        <v>1140</v>
      </c>
      <c r="R961" s="7">
        <v>285000</v>
      </c>
      <c r="S961" t="s">
        <v>311</v>
      </c>
    </row>
    <row r="962" spans="6:19" x14ac:dyDescent="0.2">
      <c r="F962">
        <v>943</v>
      </c>
      <c r="G962">
        <v>1440</v>
      </c>
      <c r="H962" s="7">
        <v>150000</v>
      </c>
      <c r="I962" t="s">
        <v>311</v>
      </c>
      <c r="K962">
        <v>940</v>
      </c>
      <c r="L962">
        <v>1207</v>
      </c>
      <c r="M962" s="7">
        <v>244400</v>
      </c>
      <c r="N962" t="s">
        <v>311</v>
      </c>
      <c r="P962">
        <v>928</v>
      </c>
      <c r="Q962">
        <v>880</v>
      </c>
      <c r="R962" s="7">
        <v>176000</v>
      </c>
      <c r="S962" t="s">
        <v>311</v>
      </c>
    </row>
    <row r="963" spans="6:19" x14ac:dyDescent="0.2">
      <c r="F963">
        <v>944</v>
      </c>
      <c r="G963">
        <v>1632</v>
      </c>
      <c r="H963" s="7">
        <v>143000</v>
      </c>
      <c r="I963" t="s">
        <v>311</v>
      </c>
      <c r="K963">
        <v>941</v>
      </c>
      <c r="L963">
        <v>1728</v>
      </c>
      <c r="M963" s="7">
        <v>150900</v>
      </c>
      <c r="N963" t="s">
        <v>311</v>
      </c>
      <c r="P963">
        <v>929</v>
      </c>
      <c r="Q963">
        <v>0</v>
      </c>
      <c r="R963" s="7">
        <v>236500</v>
      </c>
      <c r="S963" t="s">
        <v>311</v>
      </c>
    </row>
    <row r="964" spans="6:19" x14ac:dyDescent="0.2">
      <c r="F964">
        <v>945</v>
      </c>
      <c r="G964">
        <v>1344</v>
      </c>
      <c r="H964" s="7">
        <v>137500</v>
      </c>
      <c r="I964" t="s">
        <v>311</v>
      </c>
      <c r="K964">
        <v>942</v>
      </c>
      <c r="L964">
        <v>1022</v>
      </c>
      <c r="M964" s="7">
        <v>214000</v>
      </c>
      <c r="N964" t="s">
        <v>311</v>
      </c>
      <c r="P964">
        <v>930</v>
      </c>
      <c r="Q964">
        <v>1243</v>
      </c>
      <c r="R964" s="7">
        <v>222000</v>
      </c>
      <c r="S964" t="s">
        <v>311</v>
      </c>
    </row>
    <row r="965" spans="6:19" x14ac:dyDescent="0.2">
      <c r="F965">
        <v>946</v>
      </c>
      <c r="G965">
        <v>1869</v>
      </c>
      <c r="H965" s="7">
        <v>124900</v>
      </c>
      <c r="I965" t="s">
        <v>311</v>
      </c>
      <c r="K965">
        <v>943</v>
      </c>
      <c r="L965">
        <v>1440</v>
      </c>
      <c r="M965" s="7">
        <v>150000</v>
      </c>
      <c r="N965" t="s">
        <v>311</v>
      </c>
      <c r="P965">
        <v>931</v>
      </c>
      <c r="Q965">
        <v>0</v>
      </c>
      <c r="R965" s="7">
        <v>201000</v>
      </c>
      <c r="S965" t="s">
        <v>311</v>
      </c>
    </row>
    <row r="966" spans="6:19" x14ac:dyDescent="0.2">
      <c r="F966">
        <v>947</v>
      </c>
      <c r="G966">
        <v>1144</v>
      </c>
      <c r="H966" s="7">
        <v>143000</v>
      </c>
      <c r="I966" t="s">
        <v>311</v>
      </c>
      <c r="K966">
        <v>944</v>
      </c>
      <c r="L966">
        <v>1632</v>
      </c>
      <c r="M966" s="7">
        <v>143000</v>
      </c>
      <c r="N966" t="s">
        <v>311</v>
      </c>
      <c r="P966">
        <v>932</v>
      </c>
      <c r="Q966">
        <v>0</v>
      </c>
      <c r="R966" s="7">
        <v>117500</v>
      </c>
      <c r="S966" t="s">
        <v>311</v>
      </c>
    </row>
    <row r="967" spans="6:19" x14ac:dyDescent="0.2">
      <c r="F967">
        <v>948</v>
      </c>
      <c r="G967">
        <v>1629</v>
      </c>
      <c r="H967" s="7">
        <v>270000</v>
      </c>
      <c r="I967" t="s">
        <v>311</v>
      </c>
      <c r="K967">
        <v>945</v>
      </c>
      <c r="L967">
        <v>1344</v>
      </c>
      <c r="M967" s="7">
        <v>137500</v>
      </c>
      <c r="N967" t="s">
        <v>311</v>
      </c>
      <c r="P967">
        <v>933</v>
      </c>
      <c r="Q967">
        <v>0</v>
      </c>
      <c r="R967" s="7">
        <v>320000</v>
      </c>
      <c r="S967" t="s">
        <v>311</v>
      </c>
    </row>
    <row r="968" spans="6:19" x14ac:dyDescent="0.2">
      <c r="F968">
        <v>949</v>
      </c>
      <c r="G968">
        <v>1776</v>
      </c>
      <c r="H968" s="7">
        <v>192500</v>
      </c>
      <c r="I968" t="s">
        <v>311</v>
      </c>
      <c r="K968">
        <v>946</v>
      </c>
      <c r="L968">
        <v>1188</v>
      </c>
      <c r="M968" s="7">
        <v>124900</v>
      </c>
      <c r="N968" t="s">
        <v>311</v>
      </c>
      <c r="P968">
        <v>934</v>
      </c>
      <c r="Q968">
        <v>0</v>
      </c>
      <c r="R968" s="7">
        <v>190000</v>
      </c>
      <c r="S968" t="s">
        <v>311</v>
      </c>
    </row>
    <row r="969" spans="6:19" x14ac:dyDescent="0.2">
      <c r="F969">
        <v>950</v>
      </c>
      <c r="G969">
        <v>1381</v>
      </c>
      <c r="H969" s="7">
        <v>197500</v>
      </c>
      <c r="I969" t="s">
        <v>311</v>
      </c>
      <c r="K969">
        <v>947</v>
      </c>
      <c r="L969">
        <v>1144</v>
      </c>
      <c r="M969" s="7">
        <v>143000</v>
      </c>
      <c r="N969" t="s">
        <v>311</v>
      </c>
      <c r="P969">
        <v>935</v>
      </c>
      <c r="Q969">
        <v>0</v>
      </c>
      <c r="R969" s="7">
        <v>242000</v>
      </c>
      <c r="S969" t="s">
        <v>311</v>
      </c>
    </row>
    <row r="970" spans="6:19" x14ac:dyDescent="0.2">
      <c r="F970">
        <v>951</v>
      </c>
      <c r="G970">
        <v>864</v>
      </c>
      <c r="H970" s="7">
        <v>129000</v>
      </c>
      <c r="I970" t="s">
        <v>311</v>
      </c>
      <c r="K970">
        <v>948</v>
      </c>
      <c r="L970">
        <v>1629</v>
      </c>
      <c r="M970" s="7">
        <v>270000</v>
      </c>
      <c r="N970" t="s">
        <v>311</v>
      </c>
      <c r="P970">
        <v>936</v>
      </c>
      <c r="Q970">
        <v>0</v>
      </c>
      <c r="R970" s="7">
        <v>79900</v>
      </c>
      <c r="S970" t="s">
        <v>311</v>
      </c>
    </row>
    <row r="971" spans="6:19" x14ac:dyDescent="0.2">
      <c r="F971">
        <v>952</v>
      </c>
      <c r="G971">
        <v>965</v>
      </c>
      <c r="H971" s="7">
        <v>119900</v>
      </c>
      <c r="I971" t="s">
        <v>311</v>
      </c>
      <c r="K971">
        <v>949</v>
      </c>
      <c r="L971">
        <v>936</v>
      </c>
      <c r="M971" s="7">
        <v>192500</v>
      </c>
      <c r="N971" t="s">
        <v>311</v>
      </c>
      <c r="P971">
        <v>937</v>
      </c>
      <c r="Q971">
        <v>0</v>
      </c>
      <c r="R971" s="7">
        <v>184900</v>
      </c>
      <c r="S971" t="s">
        <v>311</v>
      </c>
    </row>
    <row r="972" spans="6:19" x14ac:dyDescent="0.2">
      <c r="F972">
        <v>953</v>
      </c>
      <c r="G972">
        <v>768</v>
      </c>
      <c r="H972" s="7">
        <v>133900</v>
      </c>
      <c r="I972" t="s">
        <v>311</v>
      </c>
      <c r="K972">
        <v>950</v>
      </c>
      <c r="L972">
        <v>1381</v>
      </c>
      <c r="M972" s="7">
        <v>197500</v>
      </c>
      <c r="N972" t="s">
        <v>311</v>
      </c>
      <c r="P972">
        <v>938</v>
      </c>
      <c r="Q972">
        <v>858</v>
      </c>
      <c r="R972" s="7">
        <v>253000</v>
      </c>
      <c r="S972" t="s">
        <v>311</v>
      </c>
    </row>
    <row r="973" spans="6:19" x14ac:dyDescent="0.2">
      <c r="F973">
        <v>954</v>
      </c>
      <c r="G973">
        <v>1968</v>
      </c>
      <c r="H973" s="7">
        <v>172000</v>
      </c>
      <c r="I973" t="s">
        <v>311</v>
      </c>
      <c r="K973">
        <v>951</v>
      </c>
      <c r="L973">
        <v>864</v>
      </c>
      <c r="M973" s="7">
        <v>129000</v>
      </c>
      <c r="N973" t="s">
        <v>311</v>
      </c>
      <c r="P973">
        <v>939</v>
      </c>
      <c r="Q973">
        <v>571</v>
      </c>
      <c r="R973" s="7">
        <v>239799</v>
      </c>
      <c r="S973" t="s">
        <v>311</v>
      </c>
    </row>
    <row r="974" spans="6:19" x14ac:dyDescent="0.2">
      <c r="F974">
        <v>955</v>
      </c>
      <c r="G974">
        <v>980</v>
      </c>
      <c r="H974" s="7">
        <v>127500</v>
      </c>
      <c r="I974" t="s">
        <v>311</v>
      </c>
      <c r="K974">
        <v>952</v>
      </c>
      <c r="L974">
        <v>965</v>
      </c>
      <c r="M974" s="7">
        <v>119900</v>
      </c>
      <c r="N974" t="s">
        <v>311</v>
      </c>
      <c r="P974">
        <v>940</v>
      </c>
      <c r="Q974">
        <v>1196</v>
      </c>
      <c r="R974" s="7">
        <v>244400</v>
      </c>
      <c r="S974" t="s">
        <v>311</v>
      </c>
    </row>
    <row r="975" spans="6:19" x14ac:dyDescent="0.2">
      <c r="F975">
        <v>956</v>
      </c>
      <c r="G975">
        <v>1958</v>
      </c>
      <c r="H975" s="7">
        <v>145000</v>
      </c>
      <c r="I975" t="s">
        <v>311</v>
      </c>
      <c r="K975">
        <v>953</v>
      </c>
      <c r="L975">
        <v>768</v>
      </c>
      <c r="M975" s="7">
        <v>133900</v>
      </c>
      <c r="N975" t="s">
        <v>311</v>
      </c>
      <c r="P975">
        <v>941</v>
      </c>
      <c r="Q975">
        <v>0</v>
      </c>
      <c r="R975" s="7">
        <v>150900</v>
      </c>
      <c r="S975" t="s">
        <v>311</v>
      </c>
    </row>
    <row r="976" spans="6:19" x14ac:dyDescent="0.2">
      <c r="F976">
        <v>957</v>
      </c>
      <c r="G976">
        <v>1229</v>
      </c>
      <c r="H976" s="7">
        <v>124000</v>
      </c>
      <c r="I976" t="s">
        <v>311</v>
      </c>
      <c r="K976">
        <v>954</v>
      </c>
      <c r="L976">
        <v>1168</v>
      </c>
      <c r="M976" s="7">
        <v>172000</v>
      </c>
      <c r="N976" t="s">
        <v>311</v>
      </c>
      <c r="P976">
        <v>942</v>
      </c>
      <c r="Q976">
        <v>1038</v>
      </c>
      <c r="R976" s="7">
        <v>214000</v>
      </c>
      <c r="S976" t="s">
        <v>311</v>
      </c>
    </row>
    <row r="977" spans="6:19" x14ac:dyDescent="0.2">
      <c r="F977">
        <v>958</v>
      </c>
      <c r="G977">
        <v>1057</v>
      </c>
      <c r="H977" s="7">
        <v>132000</v>
      </c>
      <c r="I977" t="s">
        <v>311</v>
      </c>
      <c r="K977">
        <v>955</v>
      </c>
      <c r="L977">
        <v>980</v>
      </c>
      <c r="M977" s="7">
        <v>127500</v>
      </c>
      <c r="N977" t="s">
        <v>311</v>
      </c>
      <c r="P977">
        <v>943</v>
      </c>
      <c r="Q977">
        <v>0</v>
      </c>
      <c r="R977" s="7">
        <v>150000</v>
      </c>
      <c r="S977" t="s">
        <v>311</v>
      </c>
    </row>
    <row r="978" spans="6:19" x14ac:dyDescent="0.2">
      <c r="F978">
        <v>959</v>
      </c>
      <c r="G978">
        <v>1337</v>
      </c>
      <c r="H978" s="7">
        <v>185000</v>
      </c>
      <c r="I978" t="s">
        <v>311</v>
      </c>
      <c r="K978">
        <v>956</v>
      </c>
      <c r="L978">
        <v>979</v>
      </c>
      <c r="M978" s="7">
        <v>145000</v>
      </c>
      <c r="N978" t="s">
        <v>311</v>
      </c>
      <c r="P978">
        <v>944</v>
      </c>
      <c r="Q978">
        <v>0</v>
      </c>
      <c r="R978" s="7">
        <v>143000</v>
      </c>
      <c r="S978" t="s">
        <v>311</v>
      </c>
    </row>
    <row r="979" spans="6:19" x14ac:dyDescent="0.2">
      <c r="F979">
        <v>960</v>
      </c>
      <c r="G979">
        <v>1416</v>
      </c>
      <c r="H979" s="7">
        <v>155000</v>
      </c>
      <c r="I979" t="s">
        <v>311</v>
      </c>
      <c r="K979">
        <v>957</v>
      </c>
      <c r="L979">
        <v>561</v>
      </c>
      <c r="M979" s="7">
        <v>124000</v>
      </c>
      <c r="N979" t="s">
        <v>311</v>
      </c>
      <c r="P979">
        <v>945</v>
      </c>
      <c r="Q979">
        <v>0</v>
      </c>
      <c r="R979" s="7">
        <v>137500</v>
      </c>
      <c r="S979" t="s">
        <v>311</v>
      </c>
    </row>
    <row r="980" spans="6:19" x14ac:dyDescent="0.2">
      <c r="F980">
        <v>961</v>
      </c>
      <c r="G980">
        <v>858</v>
      </c>
      <c r="H980" s="7">
        <v>116500</v>
      </c>
      <c r="I980" t="s">
        <v>311</v>
      </c>
      <c r="K980">
        <v>958</v>
      </c>
      <c r="L980">
        <v>1057</v>
      </c>
      <c r="M980" s="7">
        <v>132000</v>
      </c>
      <c r="N980" t="s">
        <v>311</v>
      </c>
      <c r="P980">
        <v>946</v>
      </c>
      <c r="Q980">
        <v>561</v>
      </c>
      <c r="R980" s="7">
        <v>124900</v>
      </c>
      <c r="S980" t="s">
        <v>311</v>
      </c>
    </row>
    <row r="981" spans="6:19" x14ac:dyDescent="0.2">
      <c r="F981">
        <v>963</v>
      </c>
      <c r="G981">
        <v>1548</v>
      </c>
      <c r="H981" s="7">
        <v>155000</v>
      </c>
      <c r="I981" t="s">
        <v>311</v>
      </c>
      <c r="K981">
        <v>959</v>
      </c>
      <c r="L981">
        <v>1337</v>
      </c>
      <c r="M981" s="7">
        <v>185000</v>
      </c>
      <c r="N981" t="s">
        <v>311</v>
      </c>
      <c r="P981">
        <v>947</v>
      </c>
      <c r="Q981">
        <v>0</v>
      </c>
      <c r="R981" s="7">
        <v>143000</v>
      </c>
      <c r="S981" t="s">
        <v>311</v>
      </c>
    </row>
    <row r="982" spans="6:19" x14ac:dyDescent="0.2">
      <c r="F982">
        <v>964</v>
      </c>
      <c r="G982">
        <v>1800</v>
      </c>
      <c r="H982" s="7">
        <v>239000</v>
      </c>
      <c r="I982" t="s">
        <v>311</v>
      </c>
      <c r="K982">
        <v>960</v>
      </c>
      <c r="L982">
        <v>696</v>
      </c>
      <c r="M982" s="7">
        <v>155000</v>
      </c>
      <c r="N982" t="s">
        <v>311</v>
      </c>
      <c r="P982">
        <v>948</v>
      </c>
      <c r="Q982">
        <v>0</v>
      </c>
      <c r="R982" s="7">
        <v>270000</v>
      </c>
      <c r="S982" t="s">
        <v>311</v>
      </c>
    </row>
    <row r="983" spans="6:19" x14ac:dyDescent="0.2">
      <c r="F983">
        <v>965</v>
      </c>
      <c r="G983">
        <v>1894</v>
      </c>
      <c r="H983" s="7">
        <v>214900</v>
      </c>
      <c r="I983" t="s">
        <v>311</v>
      </c>
      <c r="K983">
        <v>961</v>
      </c>
      <c r="L983">
        <v>858</v>
      </c>
      <c r="M983" s="7">
        <v>116500</v>
      </c>
      <c r="N983" t="s">
        <v>311</v>
      </c>
      <c r="P983">
        <v>949</v>
      </c>
      <c r="Q983">
        <v>840</v>
      </c>
      <c r="R983" s="7">
        <v>192500</v>
      </c>
      <c r="S983" t="s">
        <v>311</v>
      </c>
    </row>
    <row r="984" spans="6:19" x14ac:dyDescent="0.2">
      <c r="F984">
        <v>966</v>
      </c>
      <c r="G984">
        <v>1484</v>
      </c>
      <c r="H984" s="7">
        <v>178900</v>
      </c>
      <c r="I984" t="s">
        <v>311</v>
      </c>
      <c r="K984">
        <v>962</v>
      </c>
      <c r="L984">
        <v>1542</v>
      </c>
      <c r="M984" s="7">
        <v>272000</v>
      </c>
      <c r="N984" t="s">
        <v>311</v>
      </c>
      <c r="P984">
        <v>950</v>
      </c>
      <c r="Q984">
        <v>0</v>
      </c>
      <c r="R984" s="7">
        <v>197500</v>
      </c>
      <c r="S984" t="s">
        <v>311</v>
      </c>
    </row>
    <row r="985" spans="6:19" x14ac:dyDescent="0.2">
      <c r="F985">
        <v>967</v>
      </c>
      <c r="G985">
        <v>1308</v>
      </c>
      <c r="H985" s="7">
        <v>160000</v>
      </c>
      <c r="I985" t="s">
        <v>311</v>
      </c>
      <c r="K985">
        <v>963</v>
      </c>
      <c r="L985">
        <v>804</v>
      </c>
      <c r="M985" s="7">
        <v>155000</v>
      </c>
      <c r="N985" t="s">
        <v>311</v>
      </c>
      <c r="P985">
        <v>951</v>
      </c>
      <c r="Q985">
        <v>0</v>
      </c>
      <c r="R985" s="7">
        <v>129000</v>
      </c>
      <c r="S985" t="s">
        <v>311</v>
      </c>
    </row>
    <row r="986" spans="6:19" x14ac:dyDescent="0.2">
      <c r="F986">
        <v>968</v>
      </c>
      <c r="G986">
        <v>1098</v>
      </c>
      <c r="H986" s="7">
        <v>135000</v>
      </c>
      <c r="I986" t="s">
        <v>311</v>
      </c>
      <c r="K986">
        <v>964</v>
      </c>
      <c r="L986">
        <v>1800</v>
      </c>
      <c r="M986" s="7">
        <v>239000</v>
      </c>
      <c r="N986" t="s">
        <v>311</v>
      </c>
      <c r="P986">
        <v>952</v>
      </c>
      <c r="Q986">
        <v>0</v>
      </c>
      <c r="R986" s="7">
        <v>119900</v>
      </c>
      <c r="S986" t="s">
        <v>311</v>
      </c>
    </row>
    <row r="987" spans="6:19" x14ac:dyDescent="0.2">
      <c r="F987">
        <v>969</v>
      </c>
      <c r="G987">
        <v>968</v>
      </c>
      <c r="H987" s="7">
        <v>37900</v>
      </c>
      <c r="I987" t="s">
        <v>311</v>
      </c>
      <c r="K987">
        <v>965</v>
      </c>
      <c r="L987">
        <v>824</v>
      </c>
      <c r="M987" s="7">
        <v>214900</v>
      </c>
      <c r="N987" t="s">
        <v>311</v>
      </c>
      <c r="P987">
        <v>953</v>
      </c>
      <c r="Q987">
        <v>0</v>
      </c>
      <c r="R987" s="7">
        <v>133900</v>
      </c>
      <c r="S987" t="s">
        <v>311</v>
      </c>
    </row>
    <row r="988" spans="6:19" x14ac:dyDescent="0.2">
      <c r="F988">
        <v>970</v>
      </c>
      <c r="G988">
        <v>1095</v>
      </c>
      <c r="H988" s="7">
        <v>140000</v>
      </c>
      <c r="I988" t="s">
        <v>311</v>
      </c>
      <c r="K988">
        <v>966</v>
      </c>
      <c r="L988">
        <v>783</v>
      </c>
      <c r="M988" s="7">
        <v>178900</v>
      </c>
      <c r="N988" t="s">
        <v>311</v>
      </c>
      <c r="P988">
        <v>954</v>
      </c>
      <c r="Q988">
        <v>800</v>
      </c>
      <c r="R988" s="7">
        <v>172000</v>
      </c>
      <c r="S988" t="s">
        <v>311</v>
      </c>
    </row>
    <row r="989" spans="6:19" x14ac:dyDescent="0.2">
      <c r="F989">
        <v>971</v>
      </c>
      <c r="G989">
        <v>1192</v>
      </c>
      <c r="H989" s="7">
        <v>135000</v>
      </c>
      <c r="I989" t="s">
        <v>311</v>
      </c>
      <c r="K989">
        <v>967</v>
      </c>
      <c r="L989">
        <v>976</v>
      </c>
      <c r="M989" s="7">
        <v>160000</v>
      </c>
      <c r="N989" t="s">
        <v>311</v>
      </c>
      <c r="P989">
        <v>955</v>
      </c>
      <c r="Q989">
        <v>0</v>
      </c>
      <c r="R989" s="7">
        <v>127500</v>
      </c>
      <c r="S989" t="s">
        <v>311</v>
      </c>
    </row>
    <row r="990" spans="6:19" x14ac:dyDescent="0.2">
      <c r="F990">
        <v>972</v>
      </c>
      <c r="G990">
        <v>1626</v>
      </c>
      <c r="H990" s="7">
        <v>173000</v>
      </c>
      <c r="I990" t="s">
        <v>311</v>
      </c>
      <c r="K990">
        <v>968</v>
      </c>
      <c r="L990">
        <v>1098</v>
      </c>
      <c r="M990" s="7">
        <v>135000</v>
      </c>
      <c r="N990" t="s">
        <v>311</v>
      </c>
      <c r="P990">
        <v>956</v>
      </c>
      <c r="Q990">
        <v>979</v>
      </c>
      <c r="R990" s="7">
        <v>145000</v>
      </c>
      <c r="S990" t="s">
        <v>311</v>
      </c>
    </row>
    <row r="991" spans="6:19" x14ac:dyDescent="0.2">
      <c r="F991">
        <v>973</v>
      </c>
      <c r="G991">
        <v>918</v>
      </c>
      <c r="H991" s="7">
        <v>99500</v>
      </c>
      <c r="I991" t="s">
        <v>311</v>
      </c>
      <c r="K991">
        <v>969</v>
      </c>
      <c r="L991">
        <v>600</v>
      </c>
      <c r="M991" s="7">
        <v>37900</v>
      </c>
      <c r="N991" t="s">
        <v>311</v>
      </c>
      <c r="P991">
        <v>957</v>
      </c>
      <c r="Q991">
        <v>668</v>
      </c>
      <c r="R991" s="7">
        <v>124000</v>
      </c>
      <c r="S991" t="s">
        <v>311</v>
      </c>
    </row>
    <row r="992" spans="6:19" x14ac:dyDescent="0.2">
      <c r="F992">
        <v>974</v>
      </c>
      <c r="G992">
        <v>1428</v>
      </c>
      <c r="H992" s="7">
        <v>182000</v>
      </c>
      <c r="I992" t="s">
        <v>311</v>
      </c>
      <c r="K992">
        <v>970</v>
      </c>
      <c r="L992">
        <v>1095</v>
      </c>
      <c r="M992" s="7">
        <v>140000</v>
      </c>
      <c r="N992" t="s">
        <v>311</v>
      </c>
      <c r="P992">
        <v>958</v>
      </c>
      <c r="Q992">
        <v>0</v>
      </c>
      <c r="R992" s="7">
        <v>132000</v>
      </c>
      <c r="S992" t="s">
        <v>311</v>
      </c>
    </row>
    <row r="993" spans="6:19" x14ac:dyDescent="0.2">
      <c r="F993">
        <v>975</v>
      </c>
      <c r="G993">
        <v>2019</v>
      </c>
      <c r="H993" s="7">
        <v>167500</v>
      </c>
      <c r="I993" t="s">
        <v>311</v>
      </c>
      <c r="K993">
        <v>971</v>
      </c>
      <c r="L993">
        <v>720</v>
      </c>
      <c r="M993" s="7">
        <v>135000</v>
      </c>
      <c r="N993" t="s">
        <v>311</v>
      </c>
      <c r="P993">
        <v>959</v>
      </c>
      <c r="Q993">
        <v>0</v>
      </c>
      <c r="R993" s="7">
        <v>185000</v>
      </c>
      <c r="S993" t="s">
        <v>311</v>
      </c>
    </row>
    <row r="994" spans="6:19" x14ac:dyDescent="0.2">
      <c r="F994">
        <v>976</v>
      </c>
      <c r="G994">
        <v>1382</v>
      </c>
      <c r="H994" s="7">
        <v>165000</v>
      </c>
      <c r="I994" t="s">
        <v>311</v>
      </c>
      <c r="K994">
        <v>972</v>
      </c>
      <c r="L994">
        <v>764</v>
      </c>
      <c r="M994" s="7">
        <v>173000</v>
      </c>
      <c r="N994" t="s">
        <v>311</v>
      </c>
      <c r="P994">
        <v>960</v>
      </c>
      <c r="Q994">
        <v>720</v>
      </c>
      <c r="R994" s="7">
        <v>155000</v>
      </c>
      <c r="S994" t="s">
        <v>311</v>
      </c>
    </row>
    <row r="995" spans="6:19" x14ac:dyDescent="0.2">
      <c r="F995">
        <v>977</v>
      </c>
      <c r="G995">
        <v>869</v>
      </c>
      <c r="H995" s="7">
        <v>85500</v>
      </c>
      <c r="I995" t="s">
        <v>311</v>
      </c>
      <c r="K995">
        <v>973</v>
      </c>
      <c r="L995">
        <v>918</v>
      </c>
      <c r="M995" s="7">
        <v>99500</v>
      </c>
      <c r="N995" t="s">
        <v>311</v>
      </c>
      <c r="P995">
        <v>961</v>
      </c>
      <c r="Q995">
        <v>0</v>
      </c>
      <c r="R995" s="7">
        <v>116500</v>
      </c>
      <c r="S995" t="s">
        <v>311</v>
      </c>
    </row>
    <row r="996" spans="6:19" x14ac:dyDescent="0.2">
      <c r="F996">
        <v>978</v>
      </c>
      <c r="G996">
        <v>1241</v>
      </c>
      <c r="H996" s="7">
        <v>199900</v>
      </c>
      <c r="I996" t="s">
        <v>311</v>
      </c>
      <c r="K996">
        <v>974</v>
      </c>
      <c r="L996">
        <v>1428</v>
      </c>
      <c r="M996" s="7">
        <v>182000</v>
      </c>
      <c r="N996" t="s">
        <v>311</v>
      </c>
      <c r="P996">
        <v>962</v>
      </c>
      <c r="Q996">
        <v>1330</v>
      </c>
      <c r="R996" s="7">
        <v>272000</v>
      </c>
      <c r="S996" t="s">
        <v>311</v>
      </c>
    </row>
    <row r="997" spans="6:19" x14ac:dyDescent="0.2">
      <c r="F997">
        <v>979</v>
      </c>
      <c r="G997">
        <v>894</v>
      </c>
      <c r="H997" s="7">
        <v>110000</v>
      </c>
      <c r="I997" t="s">
        <v>311</v>
      </c>
      <c r="K997">
        <v>975</v>
      </c>
      <c r="L997">
        <v>1136</v>
      </c>
      <c r="M997" s="7">
        <v>167500</v>
      </c>
      <c r="N997" t="s">
        <v>311</v>
      </c>
      <c r="P997">
        <v>963</v>
      </c>
      <c r="Q997">
        <v>744</v>
      </c>
      <c r="R997" s="7">
        <v>155000</v>
      </c>
      <c r="S997" t="s">
        <v>311</v>
      </c>
    </row>
    <row r="998" spans="6:19" x14ac:dyDescent="0.2">
      <c r="F998">
        <v>980</v>
      </c>
      <c r="G998">
        <v>1121</v>
      </c>
      <c r="H998" s="7">
        <v>139000</v>
      </c>
      <c r="I998" t="s">
        <v>311</v>
      </c>
      <c r="K998">
        <v>976</v>
      </c>
      <c r="L998">
        <v>673</v>
      </c>
      <c r="M998" s="7">
        <v>165000</v>
      </c>
      <c r="N998" t="s">
        <v>311</v>
      </c>
      <c r="P998">
        <v>964</v>
      </c>
      <c r="Q998">
        <v>0</v>
      </c>
      <c r="R998" s="7">
        <v>239000</v>
      </c>
      <c r="S998" t="s">
        <v>311</v>
      </c>
    </row>
    <row r="999" spans="6:19" x14ac:dyDescent="0.2">
      <c r="F999">
        <v>981</v>
      </c>
      <c r="G999">
        <v>999</v>
      </c>
      <c r="H999" s="7">
        <v>178400</v>
      </c>
      <c r="I999" t="s">
        <v>311</v>
      </c>
      <c r="K999">
        <v>977</v>
      </c>
      <c r="L999">
        <v>869</v>
      </c>
      <c r="M999" s="7">
        <v>85500</v>
      </c>
      <c r="N999" t="s">
        <v>311</v>
      </c>
      <c r="P999">
        <v>965</v>
      </c>
      <c r="Q999">
        <v>1070</v>
      </c>
      <c r="R999" s="7">
        <v>214900</v>
      </c>
      <c r="S999" t="s">
        <v>311</v>
      </c>
    </row>
    <row r="1000" spans="6:19" x14ac:dyDescent="0.2">
      <c r="F1000">
        <v>982</v>
      </c>
      <c r="G1000">
        <v>2612</v>
      </c>
      <c r="H1000" s="7">
        <v>336000</v>
      </c>
      <c r="I1000" t="s">
        <v>311</v>
      </c>
      <c r="K1000">
        <v>978</v>
      </c>
      <c r="L1000">
        <v>1241</v>
      </c>
      <c r="M1000" s="7">
        <v>199900</v>
      </c>
      <c r="N1000" t="s">
        <v>311</v>
      </c>
      <c r="P1000">
        <v>966</v>
      </c>
      <c r="Q1000">
        <v>701</v>
      </c>
      <c r="R1000" s="7">
        <v>178900</v>
      </c>
      <c r="S1000" t="s">
        <v>311</v>
      </c>
    </row>
    <row r="1001" spans="6:19" x14ac:dyDescent="0.2">
      <c r="F1001">
        <v>983</v>
      </c>
      <c r="G1001">
        <v>1266</v>
      </c>
      <c r="H1001" s="7">
        <v>159895</v>
      </c>
      <c r="I1001" t="s">
        <v>311</v>
      </c>
      <c r="K1001">
        <v>979</v>
      </c>
      <c r="L1001">
        <v>894</v>
      </c>
      <c r="M1001" s="7">
        <v>110000</v>
      </c>
      <c r="N1001" t="s">
        <v>311</v>
      </c>
      <c r="P1001">
        <v>967</v>
      </c>
      <c r="Q1001">
        <v>332</v>
      </c>
      <c r="R1001" s="7">
        <v>160000</v>
      </c>
      <c r="S1001" t="s">
        <v>311</v>
      </c>
    </row>
    <row r="1002" spans="6:19" x14ac:dyDescent="0.2">
      <c r="F1002">
        <v>984</v>
      </c>
      <c r="G1002">
        <v>2290</v>
      </c>
      <c r="H1002" s="7">
        <v>255900</v>
      </c>
      <c r="I1002" t="s">
        <v>311</v>
      </c>
      <c r="K1002">
        <v>980</v>
      </c>
      <c r="L1002">
        <v>1121</v>
      </c>
      <c r="M1002" s="7">
        <v>139000</v>
      </c>
      <c r="N1002" t="s">
        <v>311</v>
      </c>
      <c r="P1002">
        <v>968</v>
      </c>
      <c r="Q1002">
        <v>0</v>
      </c>
      <c r="R1002" s="7">
        <v>135000</v>
      </c>
      <c r="S1002" t="s">
        <v>311</v>
      </c>
    </row>
    <row r="1003" spans="6:19" x14ac:dyDescent="0.2">
      <c r="F1003">
        <v>985</v>
      </c>
      <c r="G1003">
        <v>1734</v>
      </c>
      <c r="H1003" s="7">
        <v>126000</v>
      </c>
      <c r="I1003" t="s">
        <v>311</v>
      </c>
      <c r="K1003">
        <v>981</v>
      </c>
      <c r="L1003">
        <v>999</v>
      </c>
      <c r="M1003" s="7">
        <v>178400</v>
      </c>
      <c r="N1003" t="s">
        <v>311</v>
      </c>
      <c r="P1003">
        <v>969</v>
      </c>
      <c r="Q1003">
        <v>368</v>
      </c>
      <c r="R1003" s="7">
        <v>37900</v>
      </c>
      <c r="S1003" t="s">
        <v>311</v>
      </c>
    </row>
    <row r="1004" spans="6:19" x14ac:dyDescent="0.2">
      <c r="F1004">
        <v>986</v>
      </c>
      <c r="G1004">
        <v>1164</v>
      </c>
      <c r="H1004" s="7">
        <v>125000</v>
      </c>
      <c r="I1004" t="s">
        <v>311</v>
      </c>
      <c r="K1004">
        <v>982</v>
      </c>
      <c r="L1004">
        <v>1276</v>
      </c>
      <c r="M1004" s="7">
        <v>336000</v>
      </c>
      <c r="N1004" t="s">
        <v>311</v>
      </c>
      <c r="P1004">
        <v>970</v>
      </c>
      <c r="Q1004">
        <v>0</v>
      </c>
      <c r="R1004" s="7">
        <v>140000</v>
      </c>
      <c r="S1004" t="s">
        <v>311</v>
      </c>
    </row>
    <row r="1005" spans="6:19" x14ac:dyDescent="0.2">
      <c r="F1005">
        <v>987</v>
      </c>
      <c r="G1005">
        <v>1635</v>
      </c>
      <c r="H1005" s="7">
        <v>117000</v>
      </c>
      <c r="I1005" t="s">
        <v>311</v>
      </c>
      <c r="K1005">
        <v>983</v>
      </c>
      <c r="L1005">
        <v>1266</v>
      </c>
      <c r="M1005" s="7">
        <v>159895</v>
      </c>
      <c r="N1005" t="s">
        <v>311</v>
      </c>
      <c r="P1005">
        <v>971</v>
      </c>
      <c r="Q1005">
        <v>472</v>
      </c>
      <c r="R1005" s="7">
        <v>135000</v>
      </c>
      <c r="S1005" t="s">
        <v>311</v>
      </c>
    </row>
    <row r="1006" spans="6:19" x14ac:dyDescent="0.2">
      <c r="F1006">
        <v>988</v>
      </c>
      <c r="G1006">
        <v>1940</v>
      </c>
      <c r="H1006" s="7">
        <v>395192</v>
      </c>
      <c r="I1006" t="s">
        <v>311</v>
      </c>
      <c r="K1006">
        <v>984</v>
      </c>
      <c r="L1006">
        <v>1149</v>
      </c>
      <c r="M1006" s="7">
        <v>255900</v>
      </c>
      <c r="N1006" t="s">
        <v>311</v>
      </c>
      <c r="P1006">
        <v>972</v>
      </c>
      <c r="Q1006">
        <v>862</v>
      </c>
      <c r="R1006" s="7">
        <v>173000</v>
      </c>
      <c r="S1006" t="s">
        <v>311</v>
      </c>
    </row>
    <row r="1007" spans="6:19" x14ac:dyDescent="0.2">
      <c r="F1007">
        <v>989</v>
      </c>
      <c r="G1007">
        <v>2030</v>
      </c>
      <c r="H1007" s="7">
        <v>195000</v>
      </c>
      <c r="I1007" t="s">
        <v>311</v>
      </c>
      <c r="K1007">
        <v>985</v>
      </c>
      <c r="L1007">
        <v>1302</v>
      </c>
      <c r="M1007" s="7">
        <v>126000</v>
      </c>
      <c r="N1007" t="s">
        <v>311</v>
      </c>
      <c r="P1007">
        <v>973</v>
      </c>
      <c r="Q1007">
        <v>0</v>
      </c>
      <c r="R1007" s="7">
        <v>99500</v>
      </c>
      <c r="S1007" t="s">
        <v>311</v>
      </c>
    </row>
    <row r="1008" spans="6:19" x14ac:dyDescent="0.2">
      <c r="F1008">
        <v>990</v>
      </c>
      <c r="G1008">
        <v>1576</v>
      </c>
      <c r="H1008" s="7">
        <v>197000</v>
      </c>
      <c r="I1008" t="s">
        <v>311</v>
      </c>
      <c r="K1008">
        <v>986</v>
      </c>
      <c r="L1008">
        <v>1164</v>
      </c>
      <c r="M1008" s="7">
        <v>125000</v>
      </c>
      <c r="N1008" t="s">
        <v>311</v>
      </c>
      <c r="P1008">
        <v>974</v>
      </c>
      <c r="Q1008">
        <v>0</v>
      </c>
      <c r="R1008" s="7">
        <v>182000</v>
      </c>
      <c r="S1008" t="s">
        <v>311</v>
      </c>
    </row>
    <row r="1009" spans="6:19" x14ac:dyDescent="0.2">
      <c r="F1009">
        <v>991</v>
      </c>
      <c r="G1009">
        <v>2392</v>
      </c>
      <c r="H1009" s="7">
        <v>348000</v>
      </c>
      <c r="I1009" t="s">
        <v>311</v>
      </c>
      <c r="K1009">
        <v>987</v>
      </c>
      <c r="L1009">
        <v>1001</v>
      </c>
      <c r="M1009" s="7">
        <v>117000</v>
      </c>
      <c r="N1009" t="s">
        <v>311</v>
      </c>
      <c r="P1009">
        <v>975</v>
      </c>
      <c r="Q1009">
        <v>883</v>
      </c>
      <c r="R1009" s="7">
        <v>167500</v>
      </c>
      <c r="S1009" t="s">
        <v>311</v>
      </c>
    </row>
    <row r="1010" spans="6:19" x14ac:dyDescent="0.2">
      <c r="F1010">
        <v>992</v>
      </c>
      <c r="G1010">
        <v>1742</v>
      </c>
      <c r="H1010" s="7">
        <v>168000</v>
      </c>
      <c r="I1010" t="s">
        <v>311</v>
      </c>
      <c r="K1010">
        <v>988</v>
      </c>
      <c r="L1010">
        <v>1940</v>
      </c>
      <c r="M1010" s="7">
        <v>395192</v>
      </c>
      <c r="N1010" t="s">
        <v>311</v>
      </c>
      <c r="P1010">
        <v>976</v>
      </c>
      <c r="Q1010">
        <v>709</v>
      </c>
      <c r="R1010" s="7">
        <v>165000</v>
      </c>
      <c r="S1010" t="s">
        <v>311</v>
      </c>
    </row>
    <row r="1011" spans="6:19" x14ac:dyDescent="0.2">
      <c r="F1011">
        <v>993</v>
      </c>
      <c r="G1011">
        <v>1851</v>
      </c>
      <c r="H1011" s="7">
        <v>187000</v>
      </c>
      <c r="I1011" t="s">
        <v>311</v>
      </c>
      <c r="K1011">
        <v>989</v>
      </c>
      <c r="L1011">
        <v>1118</v>
      </c>
      <c r="M1011" s="7">
        <v>195000</v>
      </c>
      <c r="N1011" t="s">
        <v>311</v>
      </c>
      <c r="P1011">
        <v>977</v>
      </c>
      <c r="Q1011">
        <v>0</v>
      </c>
      <c r="R1011" s="7">
        <v>85500</v>
      </c>
      <c r="S1011" t="s">
        <v>311</v>
      </c>
    </row>
    <row r="1012" spans="6:19" x14ac:dyDescent="0.2">
      <c r="F1012">
        <v>994</v>
      </c>
      <c r="G1012">
        <v>1500</v>
      </c>
      <c r="H1012" s="7">
        <v>173900</v>
      </c>
      <c r="I1012" t="s">
        <v>311</v>
      </c>
      <c r="K1012">
        <v>990</v>
      </c>
      <c r="L1012">
        <v>778</v>
      </c>
      <c r="M1012" s="7">
        <v>197000</v>
      </c>
      <c r="N1012" t="s">
        <v>311</v>
      </c>
      <c r="P1012">
        <v>978</v>
      </c>
      <c r="Q1012">
        <v>0</v>
      </c>
      <c r="R1012" s="7">
        <v>199900</v>
      </c>
      <c r="S1012" t="s">
        <v>311</v>
      </c>
    </row>
    <row r="1013" spans="6:19" x14ac:dyDescent="0.2">
      <c r="F1013">
        <v>995</v>
      </c>
      <c r="G1013">
        <v>1718</v>
      </c>
      <c r="H1013" s="7">
        <v>337500</v>
      </c>
      <c r="I1013" t="s">
        <v>311</v>
      </c>
      <c r="K1013">
        <v>991</v>
      </c>
      <c r="L1013">
        <v>1407</v>
      </c>
      <c r="M1013" s="7">
        <v>348000</v>
      </c>
      <c r="N1013" t="s">
        <v>311</v>
      </c>
      <c r="P1013">
        <v>979</v>
      </c>
      <c r="Q1013">
        <v>0</v>
      </c>
      <c r="R1013" s="7">
        <v>110000</v>
      </c>
      <c r="S1013" t="s">
        <v>311</v>
      </c>
    </row>
    <row r="1014" spans="6:19" x14ac:dyDescent="0.2">
      <c r="F1014">
        <v>996</v>
      </c>
      <c r="G1014">
        <v>1230</v>
      </c>
      <c r="H1014" s="7">
        <v>121600</v>
      </c>
      <c r="I1014" t="s">
        <v>311</v>
      </c>
      <c r="K1014">
        <v>992</v>
      </c>
      <c r="L1014">
        <v>916</v>
      </c>
      <c r="M1014" s="7">
        <v>168000</v>
      </c>
      <c r="N1014" t="s">
        <v>311</v>
      </c>
      <c r="P1014">
        <v>980</v>
      </c>
      <c r="Q1014">
        <v>0</v>
      </c>
      <c r="R1014" s="7">
        <v>139000</v>
      </c>
      <c r="S1014" t="s">
        <v>311</v>
      </c>
    </row>
    <row r="1015" spans="6:19" x14ac:dyDescent="0.2">
      <c r="F1015">
        <v>997</v>
      </c>
      <c r="G1015">
        <v>1050</v>
      </c>
      <c r="H1015" s="7">
        <v>136500</v>
      </c>
      <c r="I1015" t="s">
        <v>311</v>
      </c>
      <c r="K1015">
        <v>993</v>
      </c>
      <c r="L1015">
        <v>1020</v>
      </c>
      <c r="M1015" s="7">
        <v>187000</v>
      </c>
      <c r="N1015" t="s">
        <v>311</v>
      </c>
      <c r="P1015">
        <v>981</v>
      </c>
      <c r="Q1015">
        <v>0</v>
      </c>
      <c r="R1015" s="7">
        <v>178400</v>
      </c>
      <c r="S1015" t="s">
        <v>311</v>
      </c>
    </row>
    <row r="1016" spans="6:19" x14ac:dyDescent="0.2">
      <c r="F1016">
        <v>998</v>
      </c>
      <c r="G1016">
        <v>1442</v>
      </c>
      <c r="H1016" s="7">
        <v>185000</v>
      </c>
      <c r="I1016" t="s">
        <v>311</v>
      </c>
      <c r="K1016">
        <v>994</v>
      </c>
      <c r="L1016">
        <v>750</v>
      </c>
      <c r="M1016" s="7">
        <v>173900</v>
      </c>
      <c r="N1016" t="s">
        <v>311</v>
      </c>
      <c r="P1016">
        <v>982</v>
      </c>
      <c r="Q1016">
        <v>1336</v>
      </c>
      <c r="R1016" s="7">
        <v>336000</v>
      </c>
      <c r="S1016" t="s">
        <v>311</v>
      </c>
    </row>
    <row r="1017" spans="6:19" x14ac:dyDescent="0.2">
      <c r="F1017">
        <v>999</v>
      </c>
      <c r="G1017">
        <v>1077</v>
      </c>
      <c r="H1017" s="7">
        <v>91000</v>
      </c>
      <c r="I1017" t="s">
        <v>311</v>
      </c>
      <c r="K1017">
        <v>995</v>
      </c>
      <c r="L1017">
        <v>1718</v>
      </c>
      <c r="M1017" s="7">
        <v>337500</v>
      </c>
      <c r="N1017" t="s">
        <v>311</v>
      </c>
      <c r="P1017">
        <v>983</v>
      </c>
      <c r="Q1017">
        <v>0</v>
      </c>
      <c r="R1017" s="7">
        <v>159895</v>
      </c>
      <c r="S1017" t="s">
        <v>311</v>
      </c>
    </row>
    <row r="1018" spans="6:19" x14ac:dyDescent="0.2">
      <c r="F1018">
        <v>1000</v>
      </c>
      <c r="G1018">
        <v>1208</v>
      </c>
      <c r="H1018" s="7">
        <v>206000</v>
      </c>
      <c r="I1018" t="s">
        <v>311</v>
      </c>
      <c r="K1018">
        <v>996</v>
      </c>
      <c r="L1018">
        <v>774</v>
      </c>
      <c r="M1018" s="7">
        <v>121600</v>
      </c>
      <c r="N1018" t="s">
        <v>311</v>
      </c>
      <c r="P1018">
        <v>984</v>
      </c>
      <c r="Q1018">
        <v>1141</v>
      </c>
      <c r="R1018" s="7">
        <v>255900</v>
      </c>
      <c r="S1018" t="s">
        <v>311</v>
      </c>
    </row>
    <row r="1019" spans="6:19" x14ac:dyDescent="0.2">
      <c r="F1019">
        <v>1001</v>
      </c>
      <c r="G1019">
        <v>944</v>
      </c>
      <c r="H1019" s="7">
        <v>82000</v>
      </c>
      <c r="I1019" t="s">
        <v>311</v>
      </c>
      <c r="K1019">
        <v>997</v>
      </c>
      <c r="L1019">
        <v>1050</v>
      </c>
      <c r="M1019" s="7">
        <v>136500</v>
      </c>
      <c r="N1019" t="s">
        <v>311</v>
      </c>
      <c r="P1019">
        <v>985</v>
      </c>
      <c r="Q1019">
        <v>432</v>
      </c>
      <c r="R1019" s="7">
        <v>126000</v>
      </c>
      <c r="S1019" t="s">
        <v>311</v>
      </c>
    </row>
    <row r="1020" spans="6:19" x14ac:dyDescent="0.2">
      <c r="F1020">
        <v>1002</v>
      </c>
      <c r="G1020">
        <v>691</v>
      </c>
      <c r="H1020" s="7">
        <v>86000</v>
      </c>
      <c r="I1020" t="s">
        <v>311</v>
      </c>
      <c r="K1020">
        <v>998</v>
      </c>
      <c r="L1020">
        <v>1442</v>
      </c>
      <c r="M1020" s="7">
        <v>185000</v>
      </c>
      <c r="N1020" t="s">
        <v>311</v>
      </c>
      <c r="P1020">
        <v>986</v>
      </c>
      <c r="Q1020">
        <v>0</v>
      </c>
      <c r="R1020" s="7">
        <v>125000</v>
      </c>
      <c r="S1020" t="s">
        <v>311</v>
      </c>
    </row>
    <row r="1021" spans="6:19" x14ac:dyDescent="0.2">
      <c r="F1021">
        <v>1003</v>
      </c>
      <c r="G1021">
        <v>1574</v>
      </c>
      <c r="H1021" s="7">
        <v>232000</v>
      </c>
      <c r="I1021" t="s">
        <v>311</v>
      </c>
      <c r="K1021">
        <v>999</v>
      </c>
      <c r="L1021">
        <v>1077</v>
      </c>
      <c r="M1021" s="7">
        <v>91000</v>
      </c>
      <c r="N1021" t="s">
        <v>311</v>
      </c>
      <c r="P1021">
        <v>987</v>
      </c>
      <c r="Q1021">
        <v>634</v>
      </c>
      <c r="R1021" s="7">
        <v>117000</v>
      </c>
      <c r="S1021" t="s">
        <v>311</v>
      </c>
    </row>
    <row r="1022" spans="6:19" x14ac:dyDescent="0.2">
      <c r="F1022">
        <v>1004</v>
      </c>
      <c r="G1022">
        <v>1680</v>
      </c>
      <c r="H1022" s="7">
        <v>136905</v>
      </c>
      <c r="I1022" t="s">
        <v>311</v>
      </c>
      <c r="K1022">
        <v>1000</v>
      </c>
      <c r="L1022">
        <v>1208</v>
      </c>
      <c r="M1022" s="7">
        <v>206000</v>
      </c>
      <c r="N1022" t="s">
        <v>311</v>
      </c>
      <c r="P1022">
        <v>988</v>
      </c>
      <c r="Q1022">
        <v>0</v>
      </c>
      <c r="R1022" s="7">
        <v>395192</v>
      </c>
      <c r="S1022" t="s">
        <v>311</v>
      </c>
    </row>
    <row r="1023" spans="6:19" x14ac:dyDescent="0.2">
      <c r="F1023">
        <v>1005</v>
      </c>
      <c r="G1023">
        <v>1504</v>
      </c>
      <c r="H1023" s="7">
        <v>181000</v>
      </c>
      <c r="I1023" t="s">
        <v>311</v>
      </c>
      <c r="K1023">
        <v>1001</v>
      </c>
      <c r="L1023">
        <v>944</v>
      </c>
      <c r="M1023" s="7">
        <v>82000</v>
      </c>
      <c r="N1023" t="s">
        <v>311</v>
      </c>
      <c r="P1023">
        <v>989</v>
      </c>
      <c r="Q1023">
        <v>912</v>
      </c>
      <c r="R1023" s="7">
        <v>195000</v>
      </c>
      <c r="S1023" t="s">
        <v>311</v>
      </c>
    </row>
    <row r="1024" spans="6:19" x14ac:dyDescent="0.2">
      <c r="F1024">
        <v>1006</v>
      </c>
      <c r="G1024">
        <v>985</v>
      </c>
      <c r="H1024" s="7">
        <v>149900</v>
      </c>
      <c r="I1024" t="s">
        <v>311</v>
      </c>
      <c r="K1024">
        <v>1002</v>
      </c>
      <c r="L1024">
        <v>691</v>
      </c>
      <c r="M1024" s="7">
        <v>86000</v>
      </c>
      <c r="N1024" t="s">
        <v>311</v>
      </c>
      <c r="P1024">
        <v>990</v>
      </c>
      <c r="Q1024">
        <v>798</v>
      </c>
      <c r="R1024" s="7">
        <v>197000</v>
      </c>
      <c r="S1024" t="s">
        <v>311</v>
      </c>
    </row>
    <row r="1025" spans="6:19" x14ac:dyDescent="0.2">
      <c r="F1025">
        <v>1007</v>
      </c>
      <c r="G1025">
        <v>1657</v>
      </c>
      <c r="H1025" s="7">
        <v>163500</v>
      </c>
      <c r="I1025" t="s">
        <v>311</v>
      </c>
      <c r="K1025">
        <v>1003</v>
      </c>
      <c r="L1025">
        <v>1574</v>
      </c>
      <c r="M1025" s="7">
        <v>232000</v>
      </c>
      <c r="N1025" t="s">
        <v>311</v>
      </c>
      <c r="P1025">
        <v>991</v>
      </c>
      <c r="Q1025">
        <v>985</v>
      </c>
      <c r="R1025" s="7">
        <v>348000</v>
      </c>
      <c r="S1025" t="s">
        <v>311</v>
      </c>
    </row>
    <row r="1026" spans="6:19" x14ac:dyDescent="0.2">
      <c r="F1026">
        <v>1008</v>
      </c>
      <c r="G1026">
        <v>1092</v>
      </c>
      <c r="H1026" s="7">
        <v>88000</v>
      </c>
      <c r="I1026" t="s">
        <v>311</v>
      </c>
      <c r="K1026">
        <v>1004</v>
      </c>
      <c r="L1026">
        <v>1680</v>
      </c>
      <c r="M1026" s="7">
        <v>136905</v>
      </c>
      <c r="N1026" t="s">
        <v>311</v>
      </c>
      <c r="P1026">
        <v>992</v>
      </c>
      <c r="Q1026">
        <v>826</v>
      </c>
      <c r="R1026" s="7">
        <v>168000</v>
      </c>
      <c r="S1026" t="s">
        <v>311</v>
      </c>
    </row>
    <row r="1027" spans="6:19" x14ac:dyDescent="0.2">
      <c r="F1027">
        <v>1009</v>
      </c>
      <c r="G1027">
        <v>1710</v>
      </c>
      <c r="H1027" s="7">
        <v>240000</v>
      </c>
      <c r="I1027" t="s">
        <v>311</v>
      </c>
      <c r="K1027">
        <v>1005</v>
      </c>
      <c r="L1027">
        <v>1504</v>
      </c>
      <c r="M1027" s="7">
        <v>181000</v>
      </c>
      <c r="N1027" t="s">
        <v>311</v>
      </c>
      <c r="P1027">
        <v>993</v>
      </c>
      <c r="Q1027">
        <v>831</v>
      </c>
      <c r="R1027" s="7">
        <v>187000</v>
      </c>
      <c r="S1027" t="s">
        <v>311</v>
      </c>
    </row>
    <row r="1028" spans="6:19" x14ac:dyDescent="0.2">
      <c r="F1028">
        <v>1010</v>
      </c>
      <c r="G1028">
        <v>1522</v>
      </c>
      <c r="H1028" s="7">
        <v>102000</v>
      </c>
      <c r="I1028" t="s">
        <v>311</v>
      </c>
      <c r="K1028">
        <v>1006</v>
      </c>
      <c r="L1028">
        <v>985</v>
      </c>
      <c r="M1028" s="7">
        <v>149900</v>
      </c>
      <c r="N1028" t="s">
        <v>311</v>
      </c>
      <c r="P1028">
        <v>994</v>
      </c>
      <c r="Q1028">
        <v>750</v>
      </c>
      <c r="R1028" s="7">
        <v>173900</v>
      </c>
      <c r="S1028" t="s">
        <v>311</v>
      </c>
    </row>
    <row r="1029" spans="6:19" x14ac:dyDescent="0.2">
      <c r="F1029">
        <v>1011</v>
      </c>
      <c r="G1029">
        <v>1271</v>
      </c>
      <c r="H1029" s="7">
        <v>135000</v>
      </c>
      <c r="I1029" t="s">
        <v>311</v>
      </c>
      <c r="K1029">
        <v>1007</v>
      </c>
      <c r="L1029">
        <v>1657</v>
      </c>
      <c r="M1029" s="7">
        <v>163500</v>
      </c>
      <c r="N1029" t="s">
        <v>311</v>
      </c>
      <c r="P1029">
        <v>995</v>
      </c>
      <c r="Q1029">
        <v>0</v>
      </c>
      <c r="R1029" s="7">
        <v>337500</v>
      </c>
      <c r="S1029" t="s">
        <v>311</v>
      </c>
    </row>
    <row r="1030" spans="6:19" x14ac:dyDescent="0.2">
      <c r="F1030">
        <v>1012</v>
      </c>
      <c r="G1030">
        <v>1664</v>
      </c>
      <c r="H1030" s="7">
        <v>100000</v>
      </c>
      <c r="I1030" t="s">
        <v>311</v>
      </c>
      <c r="K1030">
        <v>1008</v>
      </c>
      <c r="L1030">
        <v>546</v>
      </c>
      <c r="M1030" s="7">
        <v>88000</v>
      </c>
      <c r="N1030" t="s">
        <v>311</v>
      </c>
      <c r="P1030">
        <v>996</v>
      </c>
      <c r="Q1030">
        <v>456</v>
      </c>
      <c r="R1030" s="7">
        <v>121600</v>
      </c>
      <c r="S1030" t="s">
        <v>311</v>
      </c>
    </row>
    <row r="1031" spans="6:19" x14ac:dyDescent="0.2">
      <c r="F1031">
        <v>1013</v>
      </c>
      <c r="G1031">
        <v>1502</v>
      </c>
      <c r="H1031" s="7">
        <v>165000</v>
      </c>
      <c r="I1031" t="s">
        <v>311</v>
      </c>
      <c r="K1031">
        <v>1009</v>
      </c>
      <c r="L1031">
        <v>1710</v>
      </c>
      <c r="M1031" s="7">
        <v>240000</v>
      </c>
      <c r="N1031" t="s">
        <v>311</v>
      </c>
      <c r="P1031">
        <v>997</v>
      </c>
      <c r="Q1031">
        <v>0</v>
      </c>
      <c r="R1031" s="7">
        <v>136500</v>
      </c>
      <c r="S1031" t="s">
        <v>311</v>
      </c>
    </row>
    <row r="1032" spans="6:19" x14ac:dyDescent="0.2">
      <c r="F1032">
        <v>1014</v>
      </c>
      <c r="G1032">
        <v>1022</v>
      </c>
      <c r="H1032" s="7">
        <v>85000</v>
      </c>
      <c r="I1032" t="s">
        <v>311</v>
      </c>
      <c r="K1032">
        <v>1010</v>
      </c>
      <c r="L1032">
        <v>1008</v>
      </c>
      <c r="M1032" s="7">
        <v>102000</v>
      </c>
      <c r="N1032" t="s">
        <v>311</v>
      </c>
      <c r="P1032">
        <v>998</v>
      </c>
      <c r="Q1032">
        <v>0</v>
      </c>
      <c r="R1032" s="7">
        <v>185000</v>
      </c>
      <c r="S1032" t="s">
        <v>311</v>
      </c>
    </row>
    <row r="1033" spans="6:19" x14ac:dyDescent="0.2">
      <c r="F1033">
        <v>1015</v>
      </c>
      <c r="G1033">
        <v>1082</v>
      </c>
      <c r="H1033" s="7">
        <v>119200</v>
      </c>
      <c r="I1033" t="s">
        <v>311</v>
      </c>
      <c r="K1033">
        <v>1011</v>
      </c>
      <c r="L1033">
        <v>720</v>
      </c>
      <c r="M1033" s="7">
        <v>135000</v>
      </c>
      <c r="N1033" t="s">
        <v>311</v>
      </c>
      <c r="P1033">
        <v>999</v>
      </c>
      <c r="Q1033">
        <v>0</v>
      </c>
      <c r="R1033" s="7">
        <v>91000</v>
      </c>
      <c r="S1033" t="s">
        <v>311</v>
      </c>
    </row>
    <row r="1034" spans="6:19" x14ac:dyDescent="0.2">
      <c r="F1034">
        <v>1016</v>
      </c>
      <c r="G1034">
        <v>1665</v>
      </c>
      <c r="H1034" s="7">
        <v>227000</v>
      </c>
      <c r="I1034" t="s">
        <v>311</v>
      </c>
      <c r="K1034">
        <v>1012</v>
      </c>
      <c r="L1034">
        <v>1664</v>
      </c>
      <c r="M1034" s="7">
        <v>100000</v>
      </c>
      <c r="N1034" t="s">
        <v>311</v>
      </c>
      <c r="P1034">
        <v>1000</v>
      </c>
      <c r="Q1034">
        <v>0</v>
      </c>
      <c r="R1034" s="7">
        <v>206000</v>
      </c>
      <c r="S1034" t="s">
        <v>311</v>
      </c>
    </row>
    <row r="1035" spans="6:19" x14ac:dyDescent="0.2">
      <c r="F1035">
        <v>1017</v>
      </c>
      <c r="G1035">
        <v>1504</v>
      </c>
      <c r="H1035" s="7">
        <v>203000</v>
      </c>
      <c r="I1035" t="s">
        <v>311</v>
      </c>
      <c r="K1035">
        <v>1013</v>
      </c>
      <c r="L1035">
        <v>900</v>
      </c>
      <c r="M1035" s="7">
        <v>165000</v>
      </c>
      <c r="N1035" t="s">
        <v>311</v>
      </c>
      <c r="P1035">
        <v>1001</v>
      </c>
      <c r="Q1035">
        <v>0</v>
      </c>
      <c r="R1035" s="7">
        <v>82000</v>
      </c>
      <c r="S1035" t="s">
        <v>311</v>
      </c>
    </row>
    <row r="1036" spans="6:19" x14ac:dyDescent="0.2">
      <c r="F1036">
        <v>1018</v>
      </c>
      <c r="G1036">
        <v>1360</v>
      </c>
      <c r="H1036" s="7">
        <v>187500</v>
      </c>
      <c r="I1036" t="s">
        <v>311</v>
      </c>
      <c r="K1036">
        <v>1014</v>
      </c>
      <c r="L1036">
        <v>1022</v>
      </c>
      <c r="M1036" s="7">
        <v>85000</v>
      </c>
      <c r="N1036" t="s">
        <v>311</v>
      </c>
      <c r="P1036">
        <v>1002</v>
      </c>
      <c r="Q1036">
        <v>0</v>
      </c>
      <c r="R1036" s="7">
        <v>86000</v>
      </c>
      <c r="S1036" t="s">
        <v>311</v>
      </c>
    </row>
    <row r="1037" spans="6:19" x14ac:dyDescent="0.2">
      <c r="F1037">
        <v>1019</v>
      </c>
      <c r="G1037">
        <v>1472</v>
      </c>
      <c r="H1037" s="7">
        <v>160000</v>
      </c>
      <c r="I1037" t="s">
        <v>311</v>
      </c>
      <c r="K1037">
        <v>1015</v>
      </c>
      <c r="L1037">
        <v>1082</v>
      </c>
      <c r="M1037" s="7">
        <v>119200</v>
      </c>
      <c r="N1037" t="s">
        <v>311</v>
      </c>
      <c r="P1037">
        <v>1003</v>
      </c>
      <c r="Q1037">
        <v>0</v>
      </c>
      <c r="R1037" s="7">
        <v>232000</v>
      </c>
      <c r="S1037" t="s">
        <v>311</v>
      </c>
    </row>
    <row r="1038" spans="6:19" x14ac:dyDescent="0.2">
      <c r="F1038">
        <v>1020</v>
      </c>
      <c r="G1038">
        <v>1506</v>
      </c>
      <c r="H1038" s="7">
        <v>213490</v>
      </c>
      <c r="I1038" t="s">
        <v>311</v>
      </c>
      <c r="K1038">
        <v>1016</v>
      </c>
      <c r="L1038">
        <v>810</v>
      </c>
      <c r="M1038" s="7">
        <v>227000</v>
      </c>
      <c r="N1038" t="s">
        <v>311</v>
      </c>
      <c r="P1038">
        <v>1004</v>
      </c>
      <c r="Q1038">
        <v>0</v>
      </c>
      <c r="R1038" s="7">
        <v>136905</v>
      </c>
      <c r="S1038" t="s">
        <v>311</v>
      </c>
    </row>
    <row r="1039" spans="6:19" x14ac:dyDescent="0.2">
      <c r="F1039">
        <v>1021</v>
      </c>
      <c r="G1039">
        <v>1132</v>
      </c>
      <c r="H1039" s="7">
        <v>176000</v>
      </c>
      <c r="I1039" t="s">
        <v>311</v>
      </c>
      <c r="K1039">
        <v>1017</v>
      </c>
      <c r="L1039">
        <v>1504</v>
      </c>
      <c r="M1039" s="7">
        <v>203000</v>
      </c>
      <c r="N1039" t="s">
        <v>311</v>
      </c>
      <c r="P1039">
        <v>1005</v>
      </c>
      <c r="Q1039">
        <v>0</v>
      </c>
      <c r="R1039" s="7">
        <v>181000</v>
      </c>
      <c r="S1039" t="s">
        <v>311</v>
      </c>
    </row>
    <row r="1040" spans="6:19" x14ac:dyDescent="0.2">
      <c r="F1040">
        <v>1022</v>
      </c>
      <c r="G1040">
        <v>1220</v>
      </c>
      <c r="H1040" s="7">
        <v>194000</v>
      </c>
      <c r="I1040" t="s">
        <v>311</v>
      </c>
      <c r="K1040">
        <v>1018</v>
      </c>
      <c r="L1040">
        <v>1360</v>
      </c>
      <c r="M1040" s="7">
        <v>187500</v>
      </c>
      <c r="N1040" t="s">
        <v>311</v>
      </c>
      <c r="P1040">
        <v>1006</v>
      </c>
      <c r="Q1040">
        <v>0</v>
      </c>
      <c r="R1040" s="7">
        <v>149900</v>
      </c>
      <c r="S1040" t="s">
        <v>311</v>
      </c>
    </row>
    <row r="1041" spans="6:19" x14ac:dyDescent="0.2">
      <c r="F1041">
        <v>1023</v>
      </c>
      <c r="G1041">
        <v>1248</v>
      </c>
      <c r="H1041" s="7">
        <v>87000</v>
      </c>
      <c r="I1041" t="s">
        <v>311</v>
      </c>
      <c r="K1041">
        <v>1019</v>
      </c>
      <c r="L1041">
        <v>802</v>
      </c>
      <c r="M1041" s="7">
        <v>160000</v>
      </c>
      <c r="N1041" t="s">
        <v>311</v>
      </c>
      <c r="P1041">
        <v>1007</v>
      </c>
      <c r="Q1041">
        <v>0</v>
      </c>
      <c r="R1041" s="7">
        <v>163500</v>
      </c>
      <c r="S1041" t="s">
        <v>311</v>
      </c>
    </row>
    <row r="1042" spans="6:19" x14ac:dyDescent="0.2">
      <c r="F1042">
        <v>1024</v>
      </c>
      <c r="G1042">
        <v>1504</v>
      </c>
      <c r="H1042" s="7">
        <v>191000</v>
      </c>
      <c r="I1042" t="s">
        <v>311</v>
      </c>
      <c r="K1042">
        <v>1020</v>
      </c>
      <c r="L1042">
        <v>1506</v>
      </c>
      <c r="M1042" s="7">
        <v>213490</v>
      </c>
      <c r="N1042" t="s">
        <v>311</v>
      </c>
      <c r="P1042">
        <v>1008</v>
      </c>
      <c r="Q1042">
        <v>546</v>
      </c>
      <c r="R1042" s="7">
        <v>88000</v>
      </c>
      <c r="S1042" t="s">
        <v>311</v>
      </c>
    </row>
    <row r="1043" spans="6:19" x14ac:dyDescent="0.2">
      <c r="F1043">
        <v>1026</v>
      </c>
      <c r="G1043">
        <v>882</v>
      </c>
      <c r="H1043" s="7">
        <v>112500</v>
      </c>
      <c r="I1043" t="s">
        <v>311</v>
      </c>
      <c r="K1043">
        <v>1021</v>
      </c>
      <c r="L1043">
        <v>1132</v>
      </c>
      <c r="M1043" s="7">
        <v>176000</v>
      </c>
      <c r="N1043" t="s">
        <v>311</v>
      </c>
      <c r="P1043">
        <v>1009</v>
      </c>
      <c r="Q1043">
        <v>0</v>
      </c>
      <c r="R1043" s="7">
        <v>240000</v>
      </c>
      <c r="S1043" t="s">
        <v>311</v>
      </c>
    </row>
    <row r="1044" spans="6:19" x14ac:dyDescent="0.2">
      <c r="F1044">
        <v>1027</v>
      </c>
      <c r="G1044">
        <v>1264</v>
      </c>
      <c r="H1044" s="7">
        <v>167500</v>
      </c>
      <c r="I1044" t="s">
        <v>311</v>
      </c>
      <c r="K1044">
        <v>1022</v>
      </c>
      <c r="L1044">
        <v>1220</v>
      </c>
      <c r="M1044" s="7">
        <v>194000</v>
      </c>
      <c r="N1044" t="s">
        <v>311</v>
      </c>
      <c r="P1044">
        <v>1010</v>
      </c>
      <c r="Q1044">
        <v>0</v>
      </c>
      <c r="R1044" s="7">
        <v>102000</v>
      </c>
      <c r="S1044" t="s">
        <v>311</v>
      </c>
    </row>
    <row r="1045" spans="6:19" x14ac:dyDescent="0.2">
      <c r="F1045">
        <v>1028</v>
      </c>
      <c r="G1045">
        <v>1646</v>
      </c>
      <c r="H1045" s="7">
        <v>293077</v>
      </c>
      <c r="I1045" t="s">
        <v>311</v>
      </c>
      <c r="K1045">
        <v>1023</v>
      </c>
      <c r="L1045">
        <v>912</v>
      </c>
      <c r="M1045" s="7">
        <v>87000</v>
      </c>
      <c r="N1045" t="s">
        <v>311</v>
      </c>
      <c r="P1045">
        <v>1011</v>
      </c>
      <c r="Q1045">
        <v>551</v>
      </c>
      <c r="R1045" s="7">
        <v>135000</v>
      </c>
      <c r="S1045" t="s">
        <v>311</v>
      </c>
    </row>
    <row r="1046" spans="6:19" x14ac:dyDescent="0.2">
      <c r="F1046">
        <v>1029</v>
      </c>
      <c r="G1046">
        <v>1376</v>
      </c>
      <c r="H1046" s="7">
        <v>105000</v>
      </c>
      <c r="I1046" t="s">
        <v>311</v>
      </c>
      <c r="K1046">
        <v>1024</v>
      </c>
      <c r="L1046">
        <v>1504</v>
      </c>
      <c r="M1046" s="7">
        <v>191000</v>
      </c>
      <c r="N1046" t="s">
        <v>311</v>
      </c>
      <c r="P1046">
        <v>1012</v>
      </c>
      <c r="Q1046">
        <v>0</v>
      </c>
      <c r="R1046" s="7">
        <v>100000</v>
      </c>
      <c r="S1046" t="s">
        <v>311</v>
      </c>
    </row>
    <row r="1047" spans="6:19" x14ac:dyDescent="0.2">
      <c r="F1047">
        <v>1030</v>
      </c>
      <c r="G1047">
        <v>1218</v>
      </c>
      <c r="H1047" s="7">
        <v>118000</v>
      </c>
      <c r="I1047" t="s">
        <v>311</v>
      </c>
      <c r="K1047">
        <v>1026</v>
      </c>
      <c r="L1047">
        <v>882</v>
      </c>
      <c r="M1047" s="7">
        <v>112500</v>
      </c>
      <c r="N1047" t="s">
        <v>311</v>
      </c>
      <c r="P1047">
        <v>1013</v>
      </c>
      <c r="Q1047">
        <v>602</v>
      </c>
      <c r="R1047" s="7">
        <v>165000</v>
      </c>
      <c r="S1047" t="s">
        <v>311</v>
      </c>
    </row>
    <row r="1048" spans="6:19" x14ac:dyDescent="0.2">
      <c r="F1048">
        <v>1031</v>
      </c>
      <c r="G1048">
        <v>1928</v>
      </c>
      <c r="H1048" s="7">
        <v>160000</v>
      </c>
      <c r="I1048" t="s">
        <v>311</v>
      </c>
      <c r="K1048">
        <v>1027</v>
      </c>
      <c r="L1048">
        <v>1264</v>
      </c>
      <c r="M1048" s="7">
        <v>167500</v>
      </c>
      <c r="N1048" t="s">
        <v>311</v>
      </c>
      <c r="P1048">
        <v>1014</v>
      </c>
      <c r="Q1048">
        <v>0</v>
      </c>
      <c r="R1048" s="7">
        <v>85000</v>
      </c>
      <c r="S1048" t="s">
        <v>311</v>
      </c>
    </row>
    <row r="1049" spans="6:19" x14ac:dyDescent="0.2">
      <c r="F1049">
        <v>1033</v>
      </c>
      <c r="G1049">
        <v>2520</v>
      </c>
      <c r="H1049" s="7">
        <v>310000</v>
      </c>
      <c r="I1049" t="s">
        <v>311</v>
      </c>
      <c r="K1049">
        <v>1028</v>
      </c>
      <c r="L1049">
        <v>1646</v>
      </c>
      <c r="M1049" s="7">
        <v>293077</v>
      </c>
      <c r="N1049" t="s">
        <v>311</v>
      </c>
      <c r="P1049">
        <v>1015</v>
      </c>
      <c r="Q1049">
        <v>0</v>
      </c>
      <c r="R1049" s="7">
        <v>119200</v>
      </c>
      <c r="S1049" t="s">
        <v>311</v>
      </c>
    </row>
    <row r="1050" spans="6:19" x14ac:dyDescent="0.2">
      <c r="F1050">
        <v>1034</v>
      </c>
      <c r="G1050">
        <v>1654</v>
      </c>
      <c r="H1050" s="7">
        <v>230000</v>
      </c>
      <c r="I1050" t="s">
        <v>311</v>
      </c>
      <c r="K1050">
        <v>1029</v>
      </c>
      <c r="L1050">
        <v>968</v>
      </c>
      <c r="M1050" s="7">
        <v>105000</v>
      </c>
      <c r="N1050" t="s">
        <v>311</v>
      </c>
      <c r="P1050">
        <v>1016</v>
      </c>
      <c r="Q1050">
        <v>855</v>
      </c>
      <c r="R1050" s="7">
        <v>227000</v>
      </c>
      <c r="S1050" t="s">
        <v>311</v>
      </c>
    </row>
    <row r="1051" spans="6:19" x14ac:dyDescent="0.2">
      <c r="F1051">
        <v>1035</v>
      </c>
      <c r="G1051">
        <v>954</v>
      </c>
      <c r="H1051" s="7">
        <v>119750</v>
      </c>
      <c r="I1051" t="s">
        <v>311</v>
      </c>
      <c r="K1051">
        <v>1030</v>
      </c>
      <c r="L1051">
        <v>672</v>
      </c>
      <c r="M1051" s="7">
        <v>118000</v>
      </c>
      <c r="N1051" t="s">
        <v>311</v>
      </c>
      <c r="P1051">
        <v>1017</v>
      </c>
      <c r="Q1051">
        <v>0</v>
      </c>
      <c r="R1051" s="7">
        <v>203000</v>
      </c>
      <c r="S1051" t="s">
        <v>311</v>
      </c>
    </row>
    <row r="1052" spans="6:19" x14ac:dyDescent="0.2">
      <c r="F1052">
        <v>1036</v>
      </c>
      <c r="G1052">
        <v>845</v>
      </c>
      <c r="H1052" s="7">
        <v>84000</v>
      </c>
      <c r="I1052" t="s">
        <v>311</v>
      </c>
      <c r="K1052">
        <v>1031</v>
      </c>
      <c r="L1052">
        <v>948</v>
      </c>
      <c r="M1052" s="7">
        <v>160000</v>
      </c>
      <c r="N1052" t="s">
        <v>311</v>
      </c>
      <c r="P1052">
        <v>1018</v>
      </c>
      <c r="Q1052">
        <v>0</v>
      </c>
      <c r="R1052" s="7">
        <v>187500</v>
      </c>
      <c r="S1052" t="s">
        <v>311</v>
      </c>
    </row>
    <row r="1053" spans="6:19" x14ac:dyDescent="0.2">
      <c r="F1053">
        <v>1037</v>
      </c>
      <c r="G1053">
        <v>1620</v>
      </c>
      <c r="H1053" s="7">
        <v>315500</v>
      </c>
      <c r="I1053" t="s">
        <v>311</v>
      </c>
      <c r="K1053">
        <v>1032</v>
      </c>
      <c r="L1053">
        <v>1687</v>
      </c>
      <c r="M1053" s="7">
        <v>197000</v>
      </c>
      <c r="N1053" t="s">
        <v>311</v>
      </c>
      <c r="P1053">
        <v>1019</v>
      </c>
      <c r="Q1053">
        <v>670</v>
      </c>
      <c r="R1053" s="7">
        <v>160000</v>
      </c>
      <c r="S1053" t="s">
        <v>311</v>
      </c>
    </row>
    <row r="1054" spans="6:19" x14ac:dyDescent="0.2">
      <c r="F1054">
        <v>1038</v>
      </c>
      <c r="G1054">
        <v>2263</v>
      </c>
      <c r="H1054" s="7">
        <v>287000</v>
      </c>
      <c r="I1054" t="s">
        <v>311</v>
      </c>
      <c r="K1054">
        <v>1033</v>
      </c>
      <c r="L1054">
        <v>1352</v>
      </c>
      <c r="M1054" s="7">
        <v>310000</v>
      </c>
      <c r="N1054" t="s">
        <v>311</v>
      </c>
      <c r="P1054">
        <v>1020</v>
      </c>
      <c r="Q1054">
        <v>0</v>
      </c>
      <c r="R1054" s="7">
        <v>213490</v>
      </c>
      <c r="S1054" t="s">
        <v>311</v>
      </c>
    </row>
    <row r="1055" spans="6:19" x14ac:dyDescent="0.2">
      <c r="F1055">
        <v>1039</v>
      </c>
      <c r="G1055">
        <v>1344</v>
      </c>
      <c r="H1055" s="7">
        <v>97000</v>
      </c>
      <c r="I1055" t="s">
        <v>311</v>
      </c>
      <c r="K1055">
        <v>1034</v>
      </c>
      <c r="L1055">
        <v>1654</v>
      </c>
      <c r="M1055" s="7">
        <v>230000</v>
      </c>
      <c r="N1055" t="s">
        <v>311</v>
      </c>
      <c r="P1055">
        <v>1021</v>
      </c>
      <c r="Q1055">
        <v>0</v>
      </c>
      <c r="R1055" s="7">
        <v>176000</v>
      </c>
      <c r="S1055" t="s">
        <v>311</v>
      </c>
    </row>
    <row r="1056" spans="6:19" x14ac:dyDescent="0.2">
      <c r="F1056">
        <v>1040</v>
      </c>
      <c r="G1056">
        <v>630</v>
      </c>
      <c r="H1056" s="7">
        <v>80000</v>
      </c>
      <c r="I1056" t="s">
        <v>311</v>
      </c>
      <c r="K1056">
        <v>1035</v>
      </c>
      <c r="L1056">
        <v>954</v>
      </c>
      <c r="M1056" s="7">
        <v>119750</v>
      </c>
      <c r="N1056" t="s">
        <v>311</v>
      </c>
      <c r="P1056">
        <v>1022</v>
      </c>
      <c r="Q1056">
        <v>0</v>
      </c>
      <c r="R1056" s="7">
        <v>194000</v>
      </c>
      <c r="S1056" t="s">
        <v>311</v>
      </c>
    </row>
    <row r="1057" spans="6:19" x14ac:dyDescent="0.2">
      <c r="F1057">
        <v>1041</v>
      </c>
      <c r="G1057">
        <v>1803</v>
      </c>
      <c r="H1057" s="7">
        <v>155000</v>
      </c>
      <c r="I1057" t="s">
        <v>311</v>
      </c>
      <c r="K1057">
        <v>1036</v>
      </c>
      <c r="L1057">
        <v>845</v>
      </c>
      <c r="M1057" s="7">
        <v>84000</v>
      </c>
      <c r="N1057" t="s">
        <v>311</v>
      </c>
      <c r="P1057">
        <v>1023</v>
      </c>
      <c r="Q1057">
        <v>336</v>
      </c>
      <c r="R1057" s="7">
        <v>87000</v>
      </c>
      <c r="S1057" t="s">
        <v>311</v>
      </c>
    </row>
    <row r="1058" spans="6:19" x14ac:dyDescent="0.2">
      <c r="F1058">
        <v>1042</v>
      </c>
      <c r="G1058">
        <v>1632</v>
      </c>
      <c r="H1058" s="7">
        <v>173000</v>
      </c>
      <c r="I1058" t="s">
        <v>311</v>
      </c>
      <c r="K1058">
        <v>1037</v>
      </c>
      <c r="L1058">
        <v>1620</v>
      </c>
      <c r="M1058" s="7">
        <v>315500</v>
      </c>
      <c r="N1058" t="s">
        <v>311</v>
      </c>
      <c r="P1058">
        <v>1024</v>
      </c>
      <c r="Q1058">
        <v>0</v>
      </c>
      <c r="R1058" s="7">
        <v>191000</v>
      </c>
      <c r="S1058" t="s">
        <v>311</v>
      </c>
    </row>
    <row r="1059" spans="6:19" x14ac:dyDescent="0.2">
      <c r="F1059">
        <v>1043</v>
      </c>
      <c r="G1059">
        <v>1306</v>
      </c>
      <c r="H1059" s="7">
        <v>196000</v>
      </c>
      <c r="I1059" t="s">
        <v>311</v>
      </c>
      <c r="K1059">
        <v>1038</v>
      </c>
      <c r="L1059">
        <v>1055</v>
      </c>
      <c r="M1059" s="7">
        <v>287000</v>
      </c>
      <c r="N1059" t="s">
        <v>311</v>
      </c>
      <c r="P1059">
        <v>1025</v>
      </c>
      <c r="Q1059">
        <v>0</v>
      </c>
      <c r="R1059" s="7">
        <v>287000</v>
      </c>
      <c r="S1059" t="s">
        <v>311</v>
      </c>
    </row>
    <row r="1060" spans="6:19" x14ac:dyDescent="0.2">
      <c r="F1060">
        <v>1044</v>
      </c>
      <c r="G1060">
        <v>2329</v>
      </c>
      <c r="H1060" s="7">
        <v>262280</v>
      </c>
      <c r="I1060" t="s">
        <v>311</v>
      </c>
      <c r="K1060">
        <v>1039</v>
      </c>
      <c r="L1060">
        <v>798</v>
      </c>
      <c r="M1060" s="7">
        <v>97000</v>
      </c>
      <c r="N1060" t="s">
        <v>311</v>
      </c>
      <c r="P1060">
        <v>1026</v>
      </c>
      <c r="Q1060">
        <v>0</v>
      </c>
      <c r="R1060" s="7">
        <v>112500</v>
      </c>
      <c r="S1060" t="s">
        <v>311</v>
      </c>
    </row>
    <row r="1061" spans="6:19" x14ac:dyDescent="0.2">
      <c r="F1061">
        <v>1045</v>
      </c>
      <c r="G1061">
        <v>2524</v>
      </c>
      <c r="H1061" s="7">
        <v>278000</v>
      </c>
      <c r="I1061" t="s">
        <v>311</v>
      </c>
      <c r="K1061">
        <v>1040</v>
      </c>
      <c r="L1061">
        <v>630</v>
      </c>
      <c r="M1061" s="7">
        <v>80000</v>
      </c>
      <c r="N1061" t="s">
        <v>311</v>
      </c>
      <c r="P1061">
        <v>1027</v>
      </c>
      <c r="Q1061">
        <v>0</v>
      </c>
      <c r="R1061" s="7">
        <v>167500</v>
      </c>
      <c r="S1061" t="s">
        <v>311</v>
      </c>
    </row>
    <row r="1062" spans="6:19" x14ac:dyDescent="0.2">
      <c r="F1062">
        <v>1046</v>
      </c>
      <c r="G1062">
        <v>1733</v>
      </c>
      <c r="H1062" s="7">
        <v>139600</v>
      </c>
      <c r="I1062" t="s">
        <v>311</v>
      </c>
      <c r="K1062">
        <v>1041</v>
      </c>
      <c r="L1062">
        <v>1803</v>
      </c>
      <c r="M1062" s="7">
        <v>155000</v>
      </c>
      <c r="N1062" t="s">
        <v>311</v>
      </c>
      <c r="P1062">
        <v>1028</v>
      </c>
      <c r="Q1062">
        <v>0</v>
      </c>
      <c r="R1062" s="7">
        <v>293077</v>
      </c>
      <c r="S1062" t="s">
        <v>311</v>
      </c>
    </row>
    <row r="1063" spans="6:19" x14ac:dyDescent="0.2">
      <c r="F1063">
        <v>1048</v>
      </c>
      <c r="G1063">
        <v>990</v>
      </c>
      <c r="H1063" s="7">
        <v>145000</v>
      </c>
      <c r="I1063" t="s">
        <v>311</v>
      </c>
      <c r="K1063">
        <v>1042</v>
      </c>
      <c r="L1063">
        <v>800</v>
      </c>
      <c r="M1063" s="7">
        <v>173000</v>
      </c>
      <c r="N1063" t="s">
        <v>311</v>
      </c>
      <c r="P1063">
        <v>1029</v>
      </c>
      <c r="Q1063">
        <v>408</v>
      </c>
      <c r="R1063" s="7">
        <v>105000</v>
      </c>
      <c r="S1063" t="s">
        <v>311</v>
      </c>
    </row>
    <row r="1064" spans="6:19" x14ac:dyDescent="0.2">
      <c r="F1064">
        <v>1049</v>
      </c>
      <c r="G1064">
        <v>1771</v>
      </c>
      <c r="H1064" s="7">
        <v>115000</v>
      </c>
      <c r="I1064" t="s">
        <v>311</v>
      </c>
      <c r="K1064">
        <v>1043</v>
      </c>
      <c r="L1064">
        <v>1306</v>
      </c>
      <c r="M1064" s="7">
        <v>196000</v>
      </c>
      <c r="N1064" t="s">
        <v>311</v>
      </c>
      <c r="P1064">
        <v>1030</v>
      </c>
      <c r="Q1064">
        <v>546</v>
      </c>
      <c r="R1064" s="7">
        <v>118000</v>
      </c>
      <c r="S1064" t="s">
        <v>311</v>
      </c>
    </row>
    <row r="1065" spans="6:19" x14ac:dyDescent="0.2">
      <c r="F1065">
        <v>1050</v>
      </c>
      <c r="G1065">
        <v>930</v>
      </c>
      <c r="H1065" s="7">
        <v>84900</v>
      </c>
      <c r="I1065" t="s">
        <v>311</v>
      </c>
      <c r="K1065">
        <v>1044</v>
      </c>
      <c r="L1065">
        <v>1532</v>
      </c>
      <c r="M1065" s="7">
        <v>262280</v>
      </c>
      <c r="N1065" t="s">
        <v>311</v>
      </c>
      <c r="P1065">
        <v>1031</v>
      </c>
      <c r="Q1065">
        <v>980</v>
      </c>
      <c r="R1065" s="7">
        <v>160000</v>
      </c>
      <c r="S1065" t="s">
        <v>311</v>
      </c>
    </row>
    <row r="1066" spans="6:19" x14ac:dyDescent="0.2">
      <c r="F1066">
        <v>1051</v>
      </c>
      <c r="G1066">
        <v>1302</v>
      </c>
      <c r="H1066" s="7">
        <v>176485</v>
      </c>
      <c r="I1066" t="s">
        <v>311</v>
      </c>
      <c r="K1066">
        <v>1046</v>
      </c>
      <c r="L1066">
        <v>1733</v>
      </c>
      <c r="M1066" s="7">
        <v>139600</v>
      </c>
      <c r="N1066" t="s">
        <v>311</v>
      </c>
      <c r="P1066">
        <v>1032</v>
      </c>
      <c r="Q1066">
        <v>998</v>
      </c>
      <c r="R1066" s="7">
        <v>197000</v>
      </c>
      <c r="S1066" t="s">
        <v>311</v>
      </c>
    </row>
    <row r="1067" spans="6:19" x14ac:dyDescent="0.2">
      <c r="F1067">
        <v>1052</v>
      </c>
      <c r="G1067">
        <v>1316</v>
      </c>
      <c r="H1067" s="7">
        <v>200141</v>
      </c>
      <c r="I1067" t="s">
        <v>311</v>
      </c>
      <c r="K1067">
        <v>1047</v>
      </c>
      <c r="L1067">
        <v>1992</v>
      </c>
      <c r="M1067" s="7">
        <v>556581</v>
      </c>
      <c r="N1067" t="s">
        <v>311</v>
      </c>
      <c r="P1067">
        <v>1033</v>
      </c>
      <c r="Q1067">
        <v>1168</v>
      </c>
      <c r="R1067" s="7">
        <v>310000</v>
      </c>
      <c r="S1067" t="s">
        <v>311</v>
      </c>
    </row>
    <row r="1068" spans="6:19" x14ac:dyDescent="0.2">
      <c r="F1068">
        <v>1053</v>
      </c>
      <c r="G1068">
        <v>1977</v>
      </c>
      <c r="H1068" s="7">
        <v>165000</v>
      </c>
      <c r="I1068" t="s">
        <v>311</v>
      </c>
      <c r="K1068">
        <v>1048</v>
      </c>
      <c r="L1068">
        <v>990</v>
      </c>
      <c r="M1068" s="7">
        <v>145000</v>
      </c>
      <c r="N1068" t="s">
        <v>311</v>
      </c>
      <c r="P1068">
        <v>1034</v>
      </c>
      <c r="Q1068">
        <v>0</v>
      </c>
      <c r="R1068" s="7">
        <v>230000</v>
      </c>
      <c r="S1068" t="s">
        <v>311</v>
      </c>
    </row>
    <row r="1069" spans="6:19" x14ac:dyDescent="0.2">
      <c r="F1069">
        <v>1054</v>
      </c>
      <c r="G1069">
        <v>1526</v>
      </c>
      <c r="H1069" s="7">
        <v>144500</v>
      </c>
      <c r="I1069" t="s">
        <v>311</v>
      </c>
      <c r="K1069">
        <v>1049</v>
      </c>
      <c r="L1069">
        <v>1771</v>
      </c>
      <c r="M1069" s="7">
        <v>115000</v>
      </c>
      <c r="N1069" t="s">
        <v>311</v>
      </c>
      <c r="P1069">
        <v>1035</v>
      </c>
      <c r="Q1069">
        <v>0</v>
      </c>
      <c r="R1069" s="7">
        <v>119750</v>
      </c>
      <c r="S1069" t="s">
        <v>311</v>
      </c>
    </row>
    <row r="1070" spans="6:19" x14ac:dyDescent="0.2">
      <c r="F1070">
        <v>1055</v>
      </c>
      <c r="G1070">
        <v>1989</v>
      </c>
      <c r="H1070" s="7">
        <v>255000</v>
      </c>
      <c r="I1070" t="s">
        <v>311</v>
      </c>
      <c r="K1070">
        <v>1050</v>
      </c>
      <c r="L1070">
        <v>930</v>
      </c>
      <c r="M1070" s="7">
        <v>84900</v>
      </c>
      <c r="N1070" t="s">
        <v>311</v>
      </c>
      <c r="P1070">
        <v>1036</v>
      </c>
      <c r="Q1070">
        <v>0</v>
      </c>
      <c r="R1070" s="7">
        <v>84000</v>
      </c>
      <c r="S1070" t="s">
        <v>311</v>
      </c>
    </row>
    <row r="1071" spans="6:19" x14ac:dyDescent="0.2">
      <c r="F1071">
        <v>1056</v>
      </c>
      <c r="G1071">
        <v>1523</v>
      </c>
      <c r="H1071" s="7">
        <v>180000</v>
      </c>
      <c r="I1071" t="s">
        <v>311</v>
      </c>
      <c r="K1071">
        <v>1051</v>
      </c>
      <c r="L1071">
        <v>1302</v>
      </c>
      <c r="M1071" s="7">
        <v>176485</v>
      </c>
      <c r="N1071" t="s">
        <v>311</v>
      </c>
      <c r="P1071">
        <v>1037</v>
      </c>
      <c r="Q1071">
        <v>0</v>
      </c>
      <c r="R1071" s="7">
        <v>315500</v>
      </c>
      <c r="S1071" t="s">
        <v>311</v>
      </c>
    </row>
    <row r="1072" spans="6:19" x14ac:dyDescent="0.2">
      <c r="F1072">
        <v>1057</v>
      </c>
      <c r="G1072">
        <v>1364</v>
      </c>
      <c r="H1072" s="7">
        <v>185850</v>
      </c>
      <c r="I1072" t="s">
        <v>311</v>
      </c>
      <c r="K1072">
        <v>1052</v>
      </c>
      <c r="L1072">
        <v>1316</v>
      </c>
      <c r="M1072" s="7">
        <v>200141</v>
      </c>
      <c r="N1072" t="s">
        <v>311</v>
      </c>
      <c r="P1072">
        <v>1038</v>
      </c>
      <c r="Q1072">
        <v>1208</v>
      </c>
      <c r="R1072" s="7">
        <v>287000</v>
      </c>
      <c r="S1072" t="s">
        <v>311</v>
      </c>
    </row>
    <row r="1073" spans="6:19" x14ac:dyDescent="0.2">
      <c r="F1073">
        <v>1058</v>
      </c>
      <c r="G1073">
        <v>1850</v>
      </c>
      <c r="H1073" s="7">
        <v>248000</v>
      </c>
      <c r="I1073" t="s">
        <v>311</v>
      </c>
      <c r="K1073">
        <v>1053</v>
      </c>
      <c r="L1073">
        <v>1127</v>
      </c>
      <c r="M1073" s="7">
        <v>165000</v>
      </c>
      <c r="N1073" t="s">
        <v>311</v>
      </c>
      <c r="P1073">
        <v>1039</v>
      </c>
      <c r="Q1073">
        <v>546</v>
      </c>
      <c r="R1073" s="7">
        <v>97000</v>
      </c>
      <c r="S1073" t="s">
        <v>311</v>
      </c>
    </row>
    <row r="1074" spans="6:19" x14ac:dyDescent="0.2">
      <c r="F1074">
        <v>1059</v>
      </c>
      <c r="G1074">
        <v>2184</v>
      </c>
      <c r="H1074" s="7">
        <v>335000</v>
      </c>
      <c r="I1074" t="s">
        <v>311</v>
      </c>
      <c r="K1074">
        <v>1054</v>
      </c>
      <c r="L1074">
        <v>1526</v>
      </c>
      <c r="M1074" s="7">
        <v>144500</v>
      </c>
      <c r="N1074" t="s">
        <v>311</v>
      </c>
      <c r="P1074">
        <v>1040</v>
      </c>
      <c r="Q1074">
        <v>0</v>
      </c>
      <c r="R1074" s="7">
        <v>80000</v>
      </c>
      <c r="S1074" t="s">
        <v>311</v>
      </c>
    </row>
    <row r="1075" spans="6:19" x14ac:dyDescent="0.2">
      <c r="F1075">
        <v>1060</v>
      </c>
      <c r="G1075">
        <v>1991</v>
      </c>
      <c r="H1075" s="7">
        <v>220000</v>
      </c>
      <c r="I1075" t="s">
        <v>311</v>
      </c>
      <c r="K1075">
        <v>1055</v>
      </c>
      <c r="L1075">
        <v>1091</v>
      </c>
      <c r="M1075" s="7">
        <v>255000</v>
      </c>
      <c r="N1075" t="s">
        <v>311</v>
      </c>
      <c r="P1075">
        <v>1041</v>
      </c>
      <c r="Q1075">
        <v>0</v>
      </c>
      <c r="R1075" s="7">
        <v>155000</v>
      </c>
      <c r="S1075" t="s">
        <v>311</v>
      </c>
    </row>
    <row r="1076" spans="6:19" x14ac:dyDescent="0.2">
      <c r="F1076">
        <v>1061</v>
      </c>
      <c r="G1076">
        <v>1338</v>
      </c>
      <c r="H1076" s="7">
        <v>213500</v>
      </c>
      <c r="I1076" t="s">
        <v>311</v>
      </c>
      <c r="K1076">
        <v>1056</v>
      </c>
      <c r="L1076">
        <v>1523</v>
      </c>
      <c r="M1076" s="7">
        <v>180000</v>
      </c>
      <c r="N1076" t="s">
        <v>311</v>
      </c>
      <c r="P1076">
        <v>1042</v>
      </c>
      <c r="Q1076">
        <v>832</v>
      </c>
      <c r="R1076" s="7">
        <v>173000</v>
      </c>
      <c r="S1076" t="s">
        <v>311</v>
      </c>
    </row>
    <row r="1077" spans="6:19" x14ac:dyDescent="0.2">
      <c r="F1077">
        <v>1062</v>
      </c>
      <c r="G1077">
        <v>894</v>
      </c>
      <c r="H1077" s="7">
        <v>81000</v>
      </c>
      <c r="I1077" t="s">
        <v>311</v>
      </c>
      <c r="K1077">
        <v>1057</v>
      </c>
      <c r="L1077">
        <v>1364</v>
      </c>
      <c r="M1077" s="7">
        <v>185850</v>
      </c>
      <c r="N1077" t="s">
        <v>311</v>
      </c>
      <c r="P1077">
        <v>1043</v>
      </c>
      <c r="Q1077">
        <v>0</v>
      </c>
      <c r="R1077" s="7">
        <v>196000</v>
      </c>
      <c r="S1077" t="s">
        <v>311</v>
      </c>
    </row>
    <row r="1078" spans="6:19" x14ac:dyDescent="0.2">
      <c r="F1078">
        <v>1063</v>
      </c>
      <c r="G1078">
        <v>2337</v>
      </c>
      <c r="H1078" s="7">
        <v>90000</v>
      </c>
      <c r="I1078" t="s">
        <v>311</v>
      </c>
      <c r="K1078">
        <v>1058</v>
      </c>
      <c r="L1078">
        <v>979</v>
      </c>
      <c r="M1078" s="7">
        <v>248000</v>
      </c>
      <c r="N1078" t="s">
        <v>311</v>
      </c>
      <c r="P1078">
        <v>1044</v>
      </c>
      <c r="Q1078">
        <v>797</v>
      </c>
      <c r="R1078" s="7">
        <v>262280</v>
      </c>
      <c r="S1078" t="s">
        <v>311</v>
      </c>
    </row>
    <row r="1079" spans="6:19" x14ac:dyDescent="0.2">
      <c r="F1079">
        <v>1064</v>
      </c>
      <c r="G1079">
        <v>1103</v>
      </c>
      <c r="H1079" s="7">
        <v>110500</v>
      </c>
      <c r="I1079" t="s">
        <v>311</v>
      </c>
      <c r="K1079">
        <v>1059</v>
      </c>
      <c r="L1079">
        <v>1130</v>
      </c>
      <c r="M1079" s="7">
        <v>335000</v>
      </c>
      <c r="N1079" t="s">
        <v>311</v>
      </c>
      <c r="P1079">
        <v>1045</v>
      </c>
      <c r="Q1079">
        <v>0</v>
      </c>
      <c r="R1079" s="7">
        <v>278000</v>
      </c>
      <c r="S1079" t="s">
        <v>311</v>
      </c>
    </row>
    <row r="1080" spans="6:19" x14ac:dyDescent="0.2">
      <c r="F1080">
        <v>1065</v>
      </c>
      <c r="G1080">
        <v>1154</v>
      </c>
      <c r="H1080" s="7">
        <v>154000</v>
      </c>
      <c r="I1080" t="s">
        <v>311</v>
      </c>
      <c r="K1080">
        <v>1060</v>
      </c>
      <c r="L1080">
        <v>1096</v>
      </c>
      <c r="M1080" s="7">
        <v>220000</v>
      </c>
      <c r="N1080" t="s">
        <v>311</v>
      </c>
      <c r="P1080">
        <v>1046</v>
      </c>
      <c r="Q1080">
        <v>0</v>
      </c>
      <c r="R1080" s="7">
        <v>139600</v>
      </c>
      <c r="S1080" t="s">
        <v>311</v>
      </c>
    </row>
    <row r="1081" spans="6:19" x14ac:dyDescent="0.2">
      <c r="F1081">
        <v>1066</v>
      </c>
      <c r="G1081">
        <v>2260</v>
      </c>
      <c r="H1081" s="7">
        <v>328000</v>
      </c>
      <c r="I1081" t="s">
        <v>311</v>
      </c>
      <c r="K1081">
        <v>1061</v>
      </c>
      <c r="L1081">
        <v>1338</v>
      </c>
      <c r="M1081" s="7">
        <v>213500</v>
      </c>
      <c r="N1081" t="s">
        <v>311</v>
      </c>
      <c r="P1081">
        <v>1047</v>
      </c>
      <c r="Q1081">
        <v>876</v>
      </c>
      <c r="R1081" s="7">
        <v>556581</v>
      </c>
      <c r="S1081" t="s">
        <v>311</v>
      </c>
    </row>
    <row r="1082" spans="6:19" x14ac:dyDescent="0.2">
      <c r="F1082">
        <v>1067</v>
      </c>
      <c r="G1082">
        <v>1571</v>
      </c>
      <c r="H1082" s="7">
        <v>178000</v>
      </c>
      <c r="I1082" t="s">
        <v>311</v>
      </c>
      <c r="K1082">
        <v>1062</v>
      </c>
      <c r="L1082">
        <v>894</v>
      </c>
      <c r="M1082" s="7">
        <v>81000</v>
      </c>
      <c r="N1082" t="s">
        <v>311</v>
      </c>
      <c r="P1082">
        <v>1048</v>
      </c>
      <c r="Q1082">
        <v>0</v>
      </c>
      <c r="R1082" s="7">
        <v>145000</v>
      </c>
      <c r="S1082" t="s">
        <v>311</v>
      </c>
    </row>
    <row r="1083" spans="6:19" x14ac:dyDescent="0.2">
      <c r="F1083">
        <v>1068</v>
      </c>
      <c r="G1083">
        <v>1611</v>
      </c>
      <c r="H1083" s="7">
        <v>167900</v>
      </c>
      <c r="I1083" t="s">
        <v>311</v>
      </c>
      <c r="K1083">
        <v>1063</v>
      </c>
      <c r="L1083">
        <v>1422</v>
      </c>
      <c r="M1083" s="7">
        <v>90000</v>
      </c>
      <c r="N1083" t="s">
        <v>311</v>
      </c>
      <c r="P1083">
        <v>1049</v>
      </c>
      <c r="Q1083">
        <v>0</v>
      </c>
      <c r="R1083" s="7">
        <v>115000</v>
      </c>
      <c r="S1083" t="s">
        <v>311</v>
      </c>
    </row>
    <row r="1084" spans="6:19" x14ac:dyDescent="0.2">
      <c r="F1084">
        <v>1069</v>
      </c>
      <c r="G1084">
        <v>2521</v>
      </c>
      <c r="H1084" s="7">
        <v>151400</v>
      </c>
      <c r="I1084" t="s">
        <v>311</v>
      </c>
      <c r="K1084">
        <v>1064</v>
      </c>
      <c r="L1084">
        <v>1103</v>
      </c>
      <c r="M1084" s="7">
        <v>110500</v>
      </c>
      <c r="N1084" t="s">
        <v>311</v>
      </c>
      <c r="P1084">
        <v>1050</v>
      </c>
      <c r="Q1084">
        <v>0</v>
      </c>
      <c r="R1084" s="7">
        <v>84900</v>
      </c>
      <c r="S1084" t="s">
        <v>311</v>
      </c>
    </row>
    <row r="1085" spans="6:19" x14ac:dyDescent="0.2">
      <c r="F1085">
        <v>1070</v>
      </c>
      <c r="G1085">
        <v>893</v>
      </c>
      <c r="H1085" s="7">
        <v>135000</v>
      </c>
      <c r="I1085" t="s">
        <v>311</v>
      </c>
      <c r="K1085">
        <v>1065</v>
      </c>
      <c r="L1085">
        <v>1154</v>
      </c>
      <c r="M1085" s="7">
        <v>154000</v>
      </c>
      <c r="N1085" t="s">
        <v>311</v>
      </c>
      <c r="P1085">
        <v>1051</v>
      </c>
      <c r="Q1085">
        <v>0</v>
      </c>
      <c r="R1085" s="7">
        <v>176485</v>
      </c>
      <c r="S1085" t="s">
        <v>311</v>
      </c>
    </row>
    <row r="1086" spans="6:19" x14ac:dyDescent="0.2">
      <c r="F1086">
        <v>1071</v>
      </c>
      <c r="G1086">
        <v>1048</v>
      </c>
      <c r="H1086" s="7">
        <v>135000</v>
      </c>
      <c r="I1086" t="s">
        <v>311</v>
      </c>
      <c r="K1086">
        <v>1066</v>
      </c>
      <c r="L1086">
        <v>1306</v>
      </c>
      <c r="M1086" s="7">
        <v>328000</v>
      </c>
      <c r="N1086" t="s">
        <v>311</v>
      </c>
      <c r="P1086">
        <v>1052</v>
      </c>
      <c r="Q1086">
        <v>0</v>
      </c>
      <c r="R1086" s="7">
        <v>200141</v>
      </c>
      <c r="S1086" t="s">
        <v>311</v>
      </c>
    </row>
    <row r="1087" spans="6:19" x14ac:dyDescent="0.2">
      <c r="F1087">
        <v>1072</v>
      </c>
      <c r="G1087">
        <v>1556</v>
      </c>
      <c r="H1087" s="7">
        <v>154000</v>
      </c>
      <c r="I1087" t="s">
        <v>311</v>
      </c>
      <c r="K1087">
        <v>1067</v>
      </c>
      <c r="L1087">
        <v>799</v>
      </c>
      <c r="M1087" s="7">
        <v>178000</v>
      </c>
      <c r="N1087" t="s">
        <v>311</v>
      </c>
      <c r="P1087">
        <v>1053</v>
      </c>
      <c r="Q1087">
        <v>850</v>
      </c>
      <c r="R1087" s="7">
        <v>165000</v>
      </c>
      <c r="S1087" t="s">
        <v>311</v>
      </c>
    </row>
    <row r="1088" spans="6:19" x14ac:dyDescent="0.2">
      <c r="F1088">
        <v>1073</v>
      </c>
      <c r="G1088">
        <v>1456</v>
      </c>
      <c r="H1088" s="7">
        <v>91500</v>
      </c>
      <c r="I1088" t="s">
        <v>311</v>
      </c>
      <c r="K1088">
        <v>1068</v>
      </c>
      <c r="L1088">
        <v>798</v>
      </c>
      <c r="M1088" s="7">
        <v>167900</v>
      </c>
      <c r="N1088" t="s">
        <v>311</v>
      </c>
      <c r="P1088">
        <v>1054</v>
      </c>
      <c r="Q1088">
        <v>0</v>
      </c>
      <c r="R1088" s="7">
        <v>144500</v>
      </c>
      <c r="S1088" t="s">
        <v>311</v>
      </c>
    </row>
    <row r="1089" spans="6:19" x14ac:dyDescent="0.2">
      <c r="F1089">
        <v>1074</v>
      </c>
      <c r="G1089">
        <v>1426</v>
      </c>
      <c r="H1089" s="7">
        <v>159500</v>
      </c>
      <c r="I1089" t="s">
        <v>311</v>
      </c>
      <c r="K1089">
        <v>1069</v>
      </c>
      <c r="L1089">
        <v>1291</v>
      </c>
      <c r="M1089" s="7">
        <v>151400</v>
      </c>
      <c r="N1089" t="s">
        <v>311</v>
      </c>
      <c r="P1089">
        <v>1055</v>
      </c>
      <c r="Q1089">
        <v>898</v>
      </c>
      <c r="R1089" s="7">
        <v>255000</v>
      </c>
      <c r="S1089" t="s">
        <v>311</v>
      </c>
    </row>
    <row r="1090" spans="6:19" x14ac:dyDescent="0.2">
      <c r="F1090">
        <v>1075</v>
      </c>
      <c r="G1090">
        <v>1240</v>
      </c>
      <c r="H1090" s="7">
        <v>194000</v>
      </c>
      <c r="I1090" t="s">
        <v>311</v>
      </c>
      <c r="K1090">
        <v>1070</v>
      </c>
      <c r="L1090">
        <v>893</v>
      </c>
      <c r="M1090" s="7">
        <v>135000</v>
      </c>
      <c r="N1090" t="s">
        <v>311</v>
      </c>
      <c r="P1090">
        <v>1056</v>
      </c>
      <c r="Q1090">
        <v>0</v>
      </c>
      <c r="R1090" s="7">
        <v>180000</v>
      </c>
      <c r="S1090" t="s">
        <v>311</v>
      </c>
    </row>
    <row r="1091" spans="6:19" x14ac:dyDescent="0.2">
      <c r="F1091">
        <v>1076</v>
      </c>
      <c r="G1091">
        <v>1740</v>
      </c>
      <c r="H1091" s="7">
        <v>219500</v>
      </c>
      <c r="I1091" t="s">
        <v>311</v>
      </c>
      <c r="K1091">
        <v>1071</v>
      </c>
      <c r="L1091">
        <v>1048</v>
      </c>
      <c r="M1091" s="7">
        <v>135000</v>
      </c>
      <c r="N1091" t="s">
        <v>311</v>
      </c>
      <c r="P1091">
        <v>1057</v>
      </c>
      <c r="Q1091">
        <v>0</v>
      </c>
      <c r="R1091" s="7">
        <v>185850</v>
      </c>
      <c r="S1091" t="s">
        <v>311</v>
      </c>
    </row>
    <row r="1092" spans="6:19" x14ac:dyDescent="0.2">
      <c r="F1092">
        <v>1077</v>
      </c>
      <c r="G1092">
        <v>1466</v>
      </c>
      <c r="H1092" s="7">
        <v>170000</v>
      </c>
      <c r="I1092" t="s">
        <v>311</v>
      </c>
      <c r="K1092">
        <v>1072</v>
      </c>
      <c r="L1092">
        <v>829</v>
      </c>
      <c r="M1092" s="7">
        <v>154000</v>
      </c>
      <c r="N1092" t="s">
        <v>311</v>
      </c>
      <c r="P1092">
        <v>1058</v>
      </c>
      <c r="Q1092">
        <v>871</v>
      </c>
      <c r="R1092" s="7">
        <v>248000</v>
      </c>
      <c r="S1092" t="s">
        <v>311</v>
      </c>
    </row>
    <row r="1093" spans="6:19" x14ac:dyDescent="0.2">
      <c r="F1093">
        <v>1078</v>
      </c>
      <c r="G1093">
        <v>1096</v>
      </c>
      <c r="H1093" s="7">
        <v>138800</v>
      </c>
      <c r="I1093" t="s">
        <v>311</v>
      </c>
      <c r="K1093">
        <v>1073</v>
      </c>
      <c r="L1093">
        <v>1002</v>
      </c>
      <c r="M1093" s="7">
        <v>91500</v>
      </c>
      <c r="N1093" t="s">
        <v>311</v>
      </c>
      <c r="P1093">
        <v>1059</v>
      </c>
      <c r="Q1093">
        <v>1054</v>
      </c>
      <c r="R1093" s="7">
        <v>335000</v>
      </c>
      <c r="S1093" t="s">
        <v>311</v>
      </c>
    </row>
    <row r="1094" spans="6:19" x14ac:dyDescent="0.2">
      <c r="F1094">
        <v>1079</v>
      </c>
      <c r="G1094">
        <v>848</v>
      </c>
      <c r="H1094" s="7">
        <v>155900</v>
      </c>
      <c r="I1094" t="s">
        <v>311</v>
      </c>
      <c r="K1094">
        <v>1074</v>
      </c>
      <c r="L1094">
        <v>698</v>
      </c>
      <c r="M1094" s="7">
        <v>159500</v>
      </c>
      <c r="N1094" t="s">
        <v>311</v>
      </c>
      <c r="P1094">
        <v>1060</v>
      </c>
      <c r="Q1094">
        <v>895</v>
      </c>
      <c r="R1094" s="7">
        <v>220000</v>
      </c>
      <c r="S1094" t="s">
        <v>311</v>
      </c>
    </row>
    <row r="1095" spans="6:19" x14ac:dyDescent="0.2">
      <c r="F1095">
        <v>1080</v>
      </c>
      <c r="G1095">
        <v>990</v>
      </c>
      <c r="H1095" s="7">
        <v>126000</v>
      </c>
      <c r="I1095" t="s">
        <v>311</v>
      </c>
      <c r="K1095">
        <v>1075</v>
      </c>
      <c r="L1095">
        <v>1240</v>
      </c>
      <c r="M1095" s="7">
        <v>194000</v>
      </c>
      <c r="N1095" t="s">
        <v>311</v>
      </c>
      <c r="P1095">
        <v>1061</v>
      </c>
      <c r="Q1095">
        <v>0</v>
      </c>
      <c r="R1095" s="7">
        <v>213500</v>
      </c>
      <c r="S1095" t="s">
        <v>311</v>
      </c>
    </row>
    <row r="1096" spans="6:19" x14ac:dyDescent="0.2">
      <c r="F1096">
        <v>1081</v>
      </c>
      <c r="G1096">
        <v>1258</v>
      </c>
      <c r="H1096" s="7">
        <v>145000</v>
      </c>
      <c r="I1096" t="s">
        <v>311</v>
      </c>
      <c r="K1096">
        <v>1076</v>
      </c>
      <c r="L1096">
        <v>960</v>
      </c>
      <c r="M1096" s="7">
        <v>219500</v>
      </c>
      <c r="N1096" t="s">
        <v>311</v>
      </c>
      <c r="P1096">
        <v>1062</v>
      </c>
      <c r="Q1096">
        <v>0</v>
      </c>
      <c r="R1096" s="7">
        <v>81000</v>
      </c>
      <c r="S1096" t="s">
        <v>311</v>
      </c>
    </row>
    <row r="1097" spans="6:19" x14ac:dyDescent="0.2">
      <c r="F1097">
        <v>1082</v>
      </c>
      <c r="G1097">
        <v>1040</v>
      </c>
      <c r="H1097" s="7">
        <v>133000</v>
      </c>
      <c r="I1097" t="s">
        <v>311</v>
      </c>
      <c r="K1097">
        <v>1077</v>
      </c>
      <c r="L1097">
        <v>1096</v>
      </c>
      <c r="M1097" s="7">
        <v>170000</v>
      </c>
      <c r="N1097" t="s">
        <v>311</v>
      </c>
      <c r="P1097">
        <v>1063</v>
      </c>
      <c r="Q1097">
        <v>915</v>
      </c>
      <c r="R1097" s="7">
        <v>90000</v>
      </c>
      <c r="S1097" t="s">
        <v>311</v>
      </c>
    </row>
    <row r="1098" spans="6:19" x14ac:dyDescent="0.2">
      <c r="F1098">
        <v>1083</v>
      </c>
      <c r="G1098">
        <v>1459</v>
      </c>
      <c r="H1098" s="7">
        <v>192000</v>
      </c>
      <c r="I1098" t="s">
        <v>311</v>
      </c>
      <c r="K1098">
        <v>1078</v>
      </c>
      <c r="L1098">
        <v>1096</v>
      </c>
      <c r="M1098" s="7">
        <v>138800</v>
      </c>
      <c r="N1098" t="s">
        <v>311</v>
      </c>
      <c r="P1098">
        <v>1064</v>
      </c>
      <c r="Q1098">
        <v>0</v>
      </c>
      <c r="R1098" s="7">
        <v>110500</v>
      </c>
      <c r="S1098" t="s">
        <v>311</v>
      </c>
    </row>
    <row r="1099" spans="6:19" x14ac:dyDescent="0.2">
      <c r="F1099">
        <v>1084</v>
      </c>
      <c r="G1099">
        <v>1251</v>
      </c>
      <c r="H1099" s="7">
        <v>160000</v>
      </c>
      <c r="I1099" t="s">
        <v>311</v>
      </c>
      <c r="K1099">
        <v>1079</v>
      </c>
      <c r="L1099">
        <v>848</v>
      </c>
      <c r="M1099" s="7">
        <v>155900</v>
      </c>
      <c r="N1099" t="s">
        <v>311</v>
      </c>
      <c r="P1099">
        <v>1065</v>
      </c>
      <c r="Q1099">
        <v>0</v>
      </c>
      <c r="R1099" s="7">
        <v>154000</v>
      </c>
      <c r="S1099" t="s">
        <v>311</v>
      </c>
    </row>
    <row r="1100" spans="6:19" x14ac:dyDescent="0.2">
      <c r="F1100">
        <v>1085</v>
      </c>
      <c r="G1100">
        <v>1498</v>
      </c>
      <c r="H1100" s="7">
        <v>187500</v>
      </c>
      <c r="I1100" t="s">
        <v>311</v>
      </c>
      <c r="K1100">
        <v>1080</v>
      </c>
      <c r="L1100">
        <v>990</v>
      </c>
      <c r="M1100" s="7">
        <v>126000</v>
      </c>
      <c r="N1100" t="s">
        <v>311</v>
      </c>
      <c r="P1100">
        <v>1066</v>
      </c>
      <c r="Q1100">
        <v>954</v>
      </c>
      <c r="R1100" s="7">
        <v>328000</v>
      </c>
      <c r="S1100" t="s">
        <v>311</v>
      </c>
    </row>
    <row r="1101" spans="6:19" x14ac:dyDescent="0.2">
      <c r="F1101">
        <v>1086</v>
      </c>
      <c r="G1101">
        <v>996</v>
      </c>
      <c r="H1101" s="7">
        <v>147000</v>
      </c>
      <c r="I1101" t="s">
        <v>311</v>
      </c>
      <c r="K1101">
        <v>1081</v>
      </c>
      <c r="L1101">
        <v>1258</v>
      </c>
      <c r="M1101" s="7">
        <v>145000</v>
      </c>
      <c r="N1101" t="s">
        <v>311</v>
      </c>
      <c r="P1101">
        <v>1067</v>
      </c>
      <c r="Q1101">
        <v>772</v>
      </c>
      <c r="R1101" s="7">
        <v>178000</v>
      </c>
      <c r="S1101" t="s">
        <v>311</v>
      </c>
    </row>
    <row r="1102" spans="6:19" x14ac:dyDescent="0.2">
      <c r="F1102">
        <v>1087</v>
      </c>
      <c r="G1102">
        <v>1092</v>
      </c>
      <c r="H1102" s="7">
        <v>83500</v>
      </c>
      <c r="I1102" t="s">
        <v>311</v>
      </c>
      <c r="K1102">
        <v>1082</v>
      </c>
      <c r="L1102">
        <v>1040</v>
      </c>
      <c r="M1102" s="7">
        <v>133000</v>
      </c>
      <c r="N1102" t="s">
        <v>311</v>
      </c>
      <c r="P1102">
        <v>1068</v>
      </c>
      <c r="Q1102">
        <v>813</v>
      </c>
      <c r="R1102" s="7">
        <v>167900</v>
      </c>
      <c r="S1102" t="s">
        <v>311</v>
      </c>
    </row>
    <row r="1103" spans="6:19" x14ac:dyDescent="0.2">
      <c r="F1103">
        <v>1088</v>
      </c>
      <c r="G1103">
        <v>1953</v>
      </c>
      <c r="H1103" s="7">
        <v>252000</v>
      </c>
      <c r="I1103" t="s">
        <v>311</v>
      </c>
      <c r="K1103">
        <v>1083</v>
      </c>
      <c r="L1103">
        <v>1459</v>
      </c>
      <c r="M1103" s="7">
        <v>192000</v>
      </c>
      <c r="N1103" t="s">
        <v>311</v>
      </c>
      <c r="P1103">
        <v>1069</v>
      </c>
      <c r="Q1103">
        <v>1230</v>
      </c>
      <c r="R1103" s="7">
        <v>151400</v>
      </c>
      <c r="S1103" t="s">
        <v>311</v>
      </c>
    </row>
    <row r="1104" spans="6:19" x14ac:dyDescent="0.2">
      <c r="F1104">
        <v>1089</v>
      </c>
      <c r="G1104">
        <v>1709</v>
      </c>
      <c r="H1104" s="7">
        <v>137500</v>
      </c>
      <c r="I1104" t="s">
        <v>311</v>
      </c>
      <c r="K1104">
        <v>1084</v>
      </c>
      <c r="L1104">
        <v>1251</v>
      </c>
      <c r="M1104" s="7">
        <v>160000</v>
      </c>
      <c r="N1104" t="s">
        <v>311</v>
      </c>
      <c r="P1104">
        <v>1070</v>
      </c>
      <c r="Q1104">
        <v>0</v>
      </c>
      <c r="R1104" s="7">
        <v>135000</v>
      </c>
      <c r="S1104" t="s">
        <v>311</v>
      </c>
    </row>
    <row r="1105" spans="6:19" x14ac:dyDescent="0.2">
      <c r="F1105">
        <v>1090</v>
      </c>
      <c r="G1105">
        <v>1247</v>
      </c>
      <c r="H1105" s="7">
        <v>197000</v>
      </c>
      <c r="I1105" t="s">
        <v>311</v>
      </c>
      <c r="K1105">
        <v>1085</v>
      </c>
      <c r="L1105">
        <v>691</v>
      </c>
      <c r="M1105" s="7">
        <v>187500</v>
      </c>
      <c r="N1105" t="s">
        <v>311</v>
      </c>
      <c r="P1105">
        <v>1071</v>
      </c>
      <c r="Q1105">
        <v>0</v>
      </c>
      <c r="R1105" s="7">
        <v>135000</v>
      </c>
      <c r="S1105" t="s">
        <v>311</v>
      </c>
    </row>
    <row r="1106" spans="6:19" x14ac:dyDescent="0.2">
      <c r="F1106">
        <v>1091</v>
      </c>
      <c r="G1106">
        <v>1040</v>
      </c>
      <c r="H1106" s="7">
        <v>92900</v>
      </c>
      <c r="I1106" t="s">
        <v>311</v>
      </c>
      <c r="K1106">
        <v>1086</v>
      </c>
      <c r="L1106">
        <v>996</v>
      </c>
      <c r="M1106" s="7">
        <v>147000</v>
      </c>
      <c r="N1106" t="s">
        <v>311</v>
      </c>
      <c r="P1106">
        <v>1072</v>
      </c>
      <c r="Q1106">
        <v>727</v>
      </c>
      <c r="R1106" s="7">
        <v>154000</v>
      </c>
      <c r="S1106" t="s">
        <v>311</v>
      </c>
    </row>
    <row r="1107" spans="6:19" x14ac:dyDescent="0.2">
      <c r="F1107">
        <v>1092</v>
      </c>
      <c r="G1107">
        <v>1252</v>
      </c>
      <c r="H1107" s="7">
        <v>160000</v>
      </c>
      <c r="I1107" t="s">
        <v>311</v>
      </c>
      <c r="K1107">
        <v>1087</v>
      </c>
      <c r="L1107">
        <v>546</v>
      </c>
      <c r="M1107" s="7">
        <v>83500</v>
      </c>
      <c r="N1107" t="s">
        <v>311</v>
      </c>
      <c r="P1107">
        <v>1073</v>
      </c>
      <c r="Q1107">
        <v>454</v>
      </c>
      <c r="R1107" s="7">
        <v>91500</v>
      </c>
      <c r="S1107" t="s">
        <v>311</v>
      </c>
    </row>
    <row r="1108" spans="6:19" x14ac:dyDescent="0.2">
      <c r="F1108">
        <v>1093</v>
      </c>
      <c r="G1108">
        <v>1694</v>
      </c>
      <c r="H1108" s="7">
        <v>136500</v>
      </c>
      <c r="I1108" t="s">
        <v>311</v>
      </c>
      <c r="K1108">
        <v>1088</v>
      </c>
      <c r="L1108">
        <v>1082</v>
      </c>
      <c r="M1108" s="7">
        <v>252000</v>
      </c>
      <c r="N1108" t="s">
        <v>311</v>
      </c>
      <c r="P1108">
        <v>1074</v>
      </c>
      <c r="Q1108">
        <v>728</v>
      </c>
      <c r="R1108" s="7">
        <v>159500</v>
      </c>
      <c r="S1108" t="s">
        <v>311</v>
      </c>
    </row>
    <row r="1109" spans="6:19" x14ac:dyDescent="0.2">
      <c r="F1109">
        <v>1094</v>
      </c>
      <c r="G1109">
        <v>1200</v>
      </c>
      <c r="H1109" s="7">
        <v>146000</v>
      </c>
      <c r="I1109" t="s">
        <v>311</v>
      </c>
      <c r="K1109">
        <v>1089</v>
      </c>
      <c r="L1109">
        <v>970</v>
      </c>
      <c r="M1109" s="7">
        <v>137500</v>
      </c>
      <c r="N1109" t="s">
        <v>311</v>
      </c>
      <c r="P1109">
        <v>1075</v>
      </c>
      <c r="Q1109">
        <v>0</v>
      </c>
      <c r="R1109" s="7">
        <v>194000</v>
      </c>
      <c r="S1109" t="s">
        <v>311</v>
      </c>
    </row>
    <row r="1110" spans="6:19" x14ac:dyDescent="0.2">
      <c r="F1110">
        <v>1095</v>
      </c>
      <c r="G1110">
        <v>936</v>
      </c>
      <c r="H1110" s="7">
        <v>129000</v>
      </c>
      <c r="I1110" t="s">
        <v>311</v>
      </c>
      <c r="K1110">
        <v>1090</v>
      </c>
      <c r="L1110">
        <v>1247</v>
      </c>
      <c r="M1110" s="7">
        <v>197000</v>
      </c>
      <c r="N1110" t="s">
        <v>311</v>
      </c>
      <c r="P1110">
        <v>1076</v>
      </c>
      <c r="Q1110">
        <v>780</v>
      </c>
      <c r="R1110" s="7">
        <v>219500</v>
      </c>
      <c r="S1110" t="s">
        <v>311</v>
      </c>
    </row>
    <row r="1111" spans="6:19" x14ac:dyDescent="0.2">
      <c r="F1111">
        <v>1096</v>
      </c>
      <c r="G1111">
        <v>1314</v>
      </c>
      <c r="H1111" s="7">
        <v>176432</v>
      </c>
      <c r="I1111" t="s">
        <v>311</v>
      </c>
      <c r="K1111">
        <v>1091</v>
      </c>
      <c r="L1111">
        <v>1040</v>
      </c>
      <c r="M1111" s="7">
        <v>92900</v>
      </c>
      <c r="N1111" t="s">
        <v>311</v>
      </c>
      <c r="P1111">
        <v>1077</v>
      </c>
      <c r="Q1111">
        <v>370</v>
      </c>
      <c r="R1111" s="7">
        <v>170000</v>
      </c>
      <c r="S1111" t="s">
        <v>311</v>
      </c>
    </row>
    <row r="1112" spans="6:19" x14ac:dyDescent="0.2">
      <c r="F1112">
        <v>1097</v>
      </c>
      <c r="G1112">
        <v>1355</v>
      </c>
      <c r="H1112" s="7">
        <v>127000</v>
      </c>
      <c r="I1112" t="s">
        <v>311</v>
      </c>
      <c r="K1112">
        <v>1092</v>
      </c>
      <c r="L1112">
        <v>624</v>
      </c>
      <c r="M1112" s="7">
        <v>160000</v>
      </c>
      <c r="N1112" t="s">
        <v>311</v>
      </c>
      <c r="P1112">
        <v>1078</v>
      </c>
      <c r="Q1112">
        <v>0</v>
      </c>
      <c r="R1112" s="7">
        <v>138800</v>
      </c>
      <c r="S1112" t="s">
        <v>311</v>
      </c>
    </row>
    <row r="1113" spans="6:19" x14ac:dyDescent="0.2">
      <c r="F1113">
        <v>1098</v>
      </c>
      <c r="G1113">
        <v>1088</v>
      </c>
      <c r="H1113" s="7">
        <v>170000</v>
      </c>
      <c r="I1113" t="s">
        <v>311</v>
      </c>
      <c r="K1113">
        <v>1093</v>
      </c>
      <c r="L1113">
        <v>1390</v>
      </c>
      <c r="M1113" s="7">
        <v>136500</v>
      </c>
      <c r="N1113" t="s">
        <v>311</v>
      </c>
      <c r="P1113">
        <v>1079</v>
      </c>
      <c r="Q1113">
        <v>0</v>
      </c>
      <c r="R1113" s="7">
        <v>155900</v>
      </c>
      <c r="S1113" t="s">
        <v>311</v>
      </c>
    </row>
    <row r="1114" spans="6:19" x14ac:dyDescent="0.2">
      <c r="F1114">
        <v>1099</v>
      </c>
      <c r="G1114">
        <v>1324</v>
      </c>
      <c r="H1114" s="7">
        <v>128000</v>
      </c>
      <c r="I1114" t="s">
        <v>311</v>
      </c>
      <c r="K1114">
        <v>1094</v>
      </c>
      <c r="L1114">
        <v>1200</v>
      </c>
      <c r="M1114" s="7">
        <v>146000</v>
      </c>
      <c r="N1114" t="s">
        <v>311</v>
      </c>
      <c r="P1114">
        <v>1080</v>
      </c>
      <c r="Q1114">
        <v>0</v>
      </c>
      <c r="R1114" s="7">
        <v>126000</v>
      </c>
      <c r="S1114" t="s">
        <v>311</v>
      </c>
    </row>
    <row r="1115" spans="6:19" x14ac:dyDescent="0.2">
      <c r="F1115">
        <v>1100</v>
      </c>
      <c r="G1115">
        <v>1601</v>
      </c>
      <c r="H1115" s="7">
        <v>157000</v>
      </c>
      <c r="I1115" t="s">
        <v>311</v>
      </c>
      <c r="K1115">
        <v>1095</v>
      </c>
      <c r="L1115">
        <v>936</v>
      </c>
      <c r="M1115" s="7">
        <v>129000</v>
      </c>
      <c r="N1115" t="s">
        <v>311</v>
      </c>
      <c r="P1115">
        <v>1081</v>
      </c>
      <c r="Q1115">
        <v>0</v>
      </c>
      <c r="R1115" s="7">
        <v>145000</v>
      </c>
      <c r="S1115" t="s">
        <v>311</v>
      </c>
    </row>
    <row r="1116" spans="6:19" x14ac:dyDescent="0.2">
      <c r="F1116">
        <v>1101</v>
      </c>
      <c r="G1116">
        <v>438</v>
      </c>
      <c r="H1116" s="7">
        <v>60000</v>
      </c>
      <c r="I1116" t="s">
        <v>311</v>
      </c>
      <c r="K1116">
        <v>1096</v>
      </c>
      <c r="L1116">
        <v>1314</v>
      </c>
      <c r="M1116" s="7">
        <v>176432</v>
      </c>
      <c r="N1116" t="s">
        <v>311</v>
      </c>
      <c r="P1116">
        <v>1082</v>
      </c>
      <c r="Q1116">
        <v>0</v>
      </c>
      <c r="R1116" s="7">
        <v>133000</v>
      </c>
      <c r="S1116" t="s">
        <v>311</v>
      </c>
    </row>
    <row r="1117" spans="6:19" x14ac:dyDescent="0.2">
      <c r="F1117">
        <v>1102</v>
      </c>
      <c r="G1117">
        <v>950</v>
      </c>
      <c r="H1117" s="7">
        <v>119500</v>
      </c>
      <c r="I1117" t="s">
        <v>311</v>
      </c>
      <c r="K1117">
        <v>1097</v>
      </c>
      <c r="L1117">
        <v>773</v>
      </c>
      <c r="M1117" s="7">
        <v>127000</v>
      </c>
      <c r="N1117" t="s">
        <v>311</v>
      </c>
      <c r="P1117">
        <v>1083</v>
      </c>
      <c r="Q1117">
        <v>0</v>
      </c>
      <c r="R1117" s="7">
        <v>192000</v>
      </c>
      <c r="S1117" t="s">
        <v>311</v>
      </c>
    </row>
    <row r="1118" spans="6:19" x14ac:dyDescent="0.2">
      <c r="F1118">
        <v>1103</v>
      </c>
      <c r="G1118">
        <v>1134</v>
      </c>
      <c r="H1118" s="7">
        <v>135000</v>
      </c>
      <c r="I1118" t="s">
        <v>311</v>
      </c>
      <c r="K1118">
        <v>1098</v>
      </c>
      <c r="L1118">
        <v>1088</v>
      </c>
      <c r="M1118" s="7">
        <v>170000</v>
      </c>
      <c r="N1118" t="s">
        <v>311</v>
      </c>
      <c r="P1118">
        <v>1084</v>
      </c>
      <c r="Q1118">
        <v>0</v>
      </c>
      <c r="R1118" s="7">
        <v>160000</v>
      </c>
      <c r="S1118" t="s">
        <v>311</v>
      </c>
    </row>
    <row r="1119" spans="6:19" x14ac:dyDescent="0.2">
      <c r="F1119">
        <v>1104</v>
      </c>
      <c r="G1119">
        <v>1194</v>
      </c>
      <c r="H1119" s="7">
        <v>159500</v>
      </c>
      <c r="I1119" t="s">
        <v>311</v>
      </c>
      <c r="K1119">
        <v>1099</v>
      </c>
      <c r="L1119">
        <v>757</v>
      </c>
      <c r="M1119" s="7">
        <v>128000</v>
      </c>
      <c r="N1119" t="s">
        <v>311</v>
      </c>
      <c r="P1119">
        <v>1085</v>
      </c>
      <c r="Q1119">
        <v>807</v>
      </c>
      <c r="R1119" s="7">
        <v>187500</v>
      </c>
      <c r="S1119" t="s">
        <v>311</v>
      </c>
    </row>
    <row r="1120" spans="6:19" x14ac:dyDescent="0.2">
      <c r="F1120">
        <v>1105</v>
      </c>
      <c r="G1120">
        <v>1302</v>
      </c>
      <c r="H1120" s="7">
        <v>106000</v>
      </c>
      <c r="I1120" t="s">
        <v>311</v>
      </c>
      <c r="K1120">
        <v>1100</v>
      </c>
      <c r="L1120">
        <v>1601</v>
      </c>
      <c r="M1120" s="7">
        <v>157000</v>
      </c>
      <c r="N1120" t="s">
        <v>311</v>
      </c>
      <c r="P1120">
        <v>1086</v>
      </c>
      <c r="Q1120">
        <v>0</v>
      </c>
      <c r="R1120" s="7">
        <v>147000</v>
      </c>
      <c r="S1120" t="s">
        <v>311</v>
      </c>
    </row>
    <row r="1121" spans="6:19" x14ac:dyDescent="0.2">
      <c r="F1121">
        <v>1106</v>
      </c>
      <c r="G1121">
        <v>2622</v>
      </c>
      <c r="H1121" s="7">
        <v>325000</v>
      </c>
      <c r="I1121" t="s">
        <v>311</v>
      </c>
      <c r="K1121">
        <v>1101</v>
      </c>
      <c r="L1121">
        <v>438</v>
      </c>
      <c r="M1121" s="7">
        <v>60000</v>
      </c>
      <c r="N1121" t="s">
        <v>311</v>
      </c>
      <c r="P1121">
        <v>1087</v>
      </c>
      <c r="Q1121">
        <v>546</v>
      </c>
      <c r="R1121" s="7">
        <v>83500</v>
      </c>
      <c r="S1121" t="s">
        <v>311</v>
      </c>
    </row>
    <row r="1122" spans="6:19" x14ac:dyDescent="0.2">
      <c r="F1122">
        <v>1107</v>
      </c>
      <c r="G1122">
        <v>1442</v>
      </c>
      <c r="H1122" s="7">
        <v>179900</v>
      </c>
      <c r="I1122" t="s">
        <v>311</v>
      </c>
      <c r="K1122">
        <v>1102</v>
      </c>
      <c r="L1122">
        <v>950</v>
      </c>
      <c r="M1122" s="7">
        <v>119500</v>
      </c>
      <c r="N1122" t="s">
        <v>311</v>
      </c>
      <c r="P1122">
        <v>1088</v>
      </c>
      <c r="Q1122">
        <v>871</v>
      </c>
      <c r="R1122" s="7">
        <v>252000</v>
      </c>
      <c r="S1122" t="s">
        <v>311</v>
      </c>
    </row>
    <row r="1123" spans="6:19" x14ac:dyDescent="0.2">
      <c r="F1123">
        <v>1108</v>
      </c>
      <c r="G1123">
        <v>2021</v>
      </c>
      <c r="H1123" s="7">
        <v>274725</v>
      </c>
      <c r="I1123" t="s">
        <v>311</v>
      </c>
      <c r="K1123">
        <v>1103</v>
      </c>
      <c r="L1123">
        <v>1134</v>
      </c>
      <c r="M1123" s="7">
        <v>135000</v>
      </c>
      <c r="N1123" t="s">
        <v>311</v>
      </c>
      <c r="P1123">
        <v>1089</v>
      </c>
      <c r="Q1123">
        <v>739</v>
      </c>
      <c r="R1123" s="7">
        <v>137500</v>
      </c>
      <c r="S1123" t="s">
        <v>311</v>
      </c>
    </row>
    <row r="1124" spans="6:19" x14ac:dyDescent="0.2">
      <c r="F1124">
        <v>1109</v>
      </c>
      <c r="G1124">
        <v>1690</v>
      </c>
      <c r="H1124" s="7">
        <v>181000</v>
      </c>
      <c r="I1124" t="s">
        <v>311</v>
      </c>
      <c r="K1124">
        <v>1104</v>
      </c>
      <c r="L1124">
        <v>1194</v>
      </c>
      <c r="M1124" s="7">
        <v>159500</v>
      </c>
      <c r="N1124" t="s">
        <v>311</v>
      </c>
      <c r="P1124">
        <v>1090</v>
      </c>
      <c r="Q1124">
        <v>0</v>
      </c>
      <c r="R1124" s="7">
        <v>197000</v>
      </c>
      <c r="S1124" t="s">
        <v>311</v>
      </c>
    </row>
    <row r="1125" spans="6:19" x14ac:dyDescent="0.2">
      <c r="F1125">
        <v>1110</v>
      </c>
      <c r="G1125">
        <v>1836</v>
      </c>
      <c r="H1125" s="7">
        <v>280000</v>
      </c>
      <c r="I1125" t="s">
        <v>311</v>
      </c>
      <c r="K1125">
        <v>1105</v>
      </c>
      <c r="L1125">
        <v>630</v>
      </c>
      <c r="M1125" s="7">
        <v>106000</v>
      </c>
      <c r="N1125" t="s">
        <v>311</v>
      </c>
      <c r="P1125">
        <v>1091</v>
      </c>
      <c r="Q1125">
        <v>0</v>
      </c>
      <c r="R1125" s="7">
        <v>92900</v>
      </c>
      <c r="S1125" t="s">
        <v>311</v>
      </c>
    </row>
    <row r="1126" spans="6:19" x14ac:dyDescent="0.2">
      <c r="F1126">
        <v>1111</v>
      </c>
      <c r="G1126">
        <v>1658</v>
      </c>
      <c r="H1126" s="7">
        <v>188000</v>
      </c>
      <c r="I1126" t="s">
        <v>311</v>
      </c>
      <c r="K1126">
        <v>1106</v>
      </c>
      <c r="L1126">
        <v>1500</v>
      </c>
      <c r="M1126" s="7">
        <v>325000</v>
      </c>
      <c r="N1126" t="s">
        <v>311</v>
      </c>
      <c r="P1126">
        <v>1092</v>
      </c>
      <c r="Q1126">
        <v>628</v>
      </c>
      <c r="R1126" s="7">
        <v>160000</v>
      </c>
      <c r="S1126" t="s">
        <v>311</v>
      </c>
    </row>
    <row r="1127" spans="6:19" x14ac:dyDescent="0.2">
      <c r="F1127">
        <v>1112</v>
      </c>
      <c r="G1127">
        <v>1964</v>
      </c>
      <c r="H1127" s="7">
        <v>205000</v>
      </c>
      <c r="I1127" t="s">
        <v>311</v>
      </c>
      <c r="K1127">
        <v>1107</v>
      </c>
      <c r="L1127">
        <v>1442</v>
      </c>
      <c r="M1127" s="7">
        <v>179900</v>
      </c>
      <c r="N1127" t="s">
        <v>311</v>
      </c>
      <c r="P1127">
        <v>1093</v>
      </c>
      <c r="Q1127">
        <v>304</v>
      </c>
      <c r="R1127" s="7">
        <v>136500</v>
      </c>
      <c r="S1127" t="s">
        <v>311</v>
      </c>
    </row>
    <row r="1128" spans="6:19" x14ac:dyDescent="0.2">
      <c r="F1128">
        <v>1113</v>
      </c>
      <c r="G1128">
        <v>816</v>
      </c>
      <c r="H1128" s="7">
        <v>129900</v>
      </c>
      <c r="I1128" t="s">
        <v>311</v>
      </c>
      <c r="K1128">
        <v>1108</v>
      </c>
      <c r="L1128">
        <v>887</v>
      </c>
      <c r="M1128" s="7">
        <v>274725</v>
      </c>
      <c r="N1128" t="s">
        <v>311</v>
      </c>
      <c r="P1128">
        <v>1094</v>
      </c>
      <c r="Q1128">
        <v>0</v>
      </c>
      <c r="R1128" s="7">
        <v>146000</v>
      </c>
      <c r="S1128" t="s">
        <v>311</v>
      </c>
    </row>
    <row r="1129" spans="6:19" x14ac:dyDescent="0.2">
      <c r="F1129">
        <v>1114</v>
      </c>
      <c r="G1129">
        <v>1008</v>
      </c>
      <c r="H1129" s="7">
        <v>134500</v>
      </c>
      <c r="I1129" t="s">
        <v>311</v>
      </c>
      <c r="K1129">
        <v>1109</v>
      </c>
      <c r="L1129">
        <v>948</v>
      </c>
      <c r="M1129" s="7">
        <v>181000</v>
      </c>
      <c r="N1129" t="s">
        <v>311</v>
      </c>
      <c r="P1129">
        <v>1095</v>
      </c>
      <c r="Q1129">
        <v>0</v>
      </c>
      <c r="R1129" s="7">
        <v>129000</v>
      </c>
      <c r="S1129" t="s">
        <v>311</v>
      </c>
    </row>
    <row r="1130" spans="6:19" x14ac:dyDescent="0.2">
      <c r="F1130">
        <v>1115</v>
      </c>
      <c r="G1130">
        <v>833</v>
      </c>
      <c r="H1130" s="7">
        <v>117000</v>
      </c>
      <c r="I1130" t="s">
        <v>311</v>
      </c>
      <c r="K1130">
        <v>1110</v>
      </c>
      <c r="L1130">
        <v>1836</v>
      </c>
      <c r="M1130" s="7">
        <v>280000</v>
      </c>
      <c r="N1130" t="s">
        <v>311</v>
      </c>
      <c r="P1130">
        <v>1096</v>
      </c>
      <c r="Q1130">
        <v>0</v>
      </c>
      <c r="R1130" s="7">
        <v>176432</v>
      </c>
      <c r="S1130" t="s">
        <v>311</v>
      </c>
    </row>
    <row r="1131" spans="6:19" x14ac:dyDescent="0.2">
      <c r="F1131">
        <v>1116</v>
      </c>
      <c r="G1131">
        <v>1734</v>
      </c>
      <c r="H1131" s="7">
        <v>318000</v>
      </c>
      <c r="I1131" t="s">
        <v>311</v>
      </c>
      <c r="K1131">
        <v>1111</v>
      </c>
      <c r="L1131">
        <v>773</v>
      </c>
      <c r="M1131" s="7">
        <v>188000</v>
      </c>
      <c r="N1131" t="s">
        <v>311</v>
      </c>
      <c r="P1131">
        <v>1097</v>
      </c>
      <c r="Q1131">
        <v>582</v>
      </c>
      <c r="R1131" s="7">
        <v>127000</v>
      </c>
      <c r="S1131" t="s">
        <v>311</v>
      </c>
    </row>
    <row r="1132" spans="6:19" x14ac:dyDescent="0.2">
      <c r="F1132">
        <v>1117</v>
      </c>
      <c r="G1132">
        <v>1419</v>
      </c>
      <c r="H1132" s="7">
        <v>184100</v>
      </c>
      <c r="I1132" t="s">
        <v>311</v>
      </c>
      <c r="K1132">
        <v>1112</v>
      </c>
      <c r="L1132">
        <v>1098</v>
      </c>
      <c r="M1132" s="7">
        <v>205000</v>
      </c>
      <c r="N1132" t="s">
        <v>311</v>
      </c>
      <c r="P1132">
        <v>1098</v>
      </c>
      <c r="Q1132">
        <v>0</v>
      </c>
      <c r="R1132" s="7">
        <v>170000</v>
      </c>
      <c r="S1132" t="s">
        <v>311</v>
      </c>
    </row>
    <row r="1133" spans="6:19" x14ac:dyDescent="0.2">
      <c r="F1133">
        <v>1118</v>
      </c>
      <c r="G1133">
        <v>894</v>
      </c>
      <c r="H1133" s="7">
        <v>130000</v>
      </c>
      <c r="I1133" t="s">
        <v>311</v>
      </c>
      <c r="K1133">
        <v>1113</v>
      </c>
      <c r="L1133">
        <v>816</v>
      </c>
      <c r="M1133" s="7">
        <v>129900</v>
      </c>
      <c r="N1133" t="s">
        <v>311</v>
      </c>
      <c r="P1133">
        <v>1099</v>
      </c>
      <c r="Q1133">
        <v>567</v>
      </c>
      <c r="R1133" s="7">
        <v>128000</v>
      </c>
      <c r="S1133" t="s">
        <v>311</v>
      </c>
    </row>
    <row r="1134" spans="6:19" x14ac:dyDescent="0.2">
      <c r="F1134">
        <v>1119</v>
      </c>
      <c r="G1134">
        <v>1601</v>
      </c>
      <c r="H1134" s="7">
        <v>140000</v>
      </c>
      <c r="I1134" t="s">
        <v>311</v>
      </c>
      <c r="K1134">
        <v>1114</v>
      </c>
      <c r="L1134">
        <v>1008</v>
      </c>
      <c r="M1134" s="7">
        <v>134500</v>
      </c>
      <c r="N1134" t="s">
        <v>311</v>
      </c>
      <c r="P1134">
        <v>1100</v>
      </c>
      <c r="Q1134">
        <v>0</v>
      </c>
      <c r="R1134" s="7">
        <v>157000</v>
      </c>
      <c r="S1134" t="s">
        <v>311</v>
      </c>
    </row>
    <row r="1135" spans="6:19" x14ac:dyDescent="0.2">
      <c r="F1135">
        <v>1120</v>
      </c>
      <c r="G1135">
        <v>1040</v>
      </c>
      <c r="H1135" s="7">
        <v>133700</v>
      </c>
      <c r="I1135" t="s">
        <v>311</v>
      </c>
      <c r="K1135">
        <v>1115</v>
      </c>
      <c r="L1135">
        <v>833</v>
      </c>
      <c r="M1135" s="7">
        <v>117000</v>
      </c>
      <c r="N1135" t="s">
        <v>311</v>
      </c>
      <c r="P1135">
        <v>1101</v>
      </c>
      <c r="Q1135">
        <v>0</v>
      </c>
      <c r="R1135" s="7">
        <v>60000</v>
      </c>
      <c r="S1135" t="s">
        <v>311</v>
      </c>
    </row>
    <row r="1136" spans="6:19" x14ac:dyDescent="0.2">
      <c r="F1136">
        <v>1121</v>
      </c>
      <c r="G1136">
        <v>1012</v>
      </c>
      <c r="H1136" s="7">
        <v>118400</v>
      </c>
      <c r="I1136" t="s">
        <v>311</v>
      </c>
      <c r="K1136">
        <v>1116</v>
      </c>
      <c r="L1136">
        <v>1734</v>
      </c>
      <c r="M1136" s="7">
        <v>318000</v>
      </c>
      <c r="N1136" t="s">
        <v>311</v>
      </c>
      <c r="P1136">
        <v>1102</v>
      </c>
      <c r="Q1136">
        <v>0</v>
      </c>
      <c r="R1136" s="7">
        <v>119500</v>
      </c>
      <c r="S1136" t="s">
        <v>311</v>
      </c>
    </row>
    <row r="1137" spans="6:19" x14ac:dyDescent="0.2">
      <c r="F1137">
        <v>1122</v>
      </c>
      <c r="G1137">
        <v>1552</v>
      </c>
      <c r="H1137" s="7">
        <v>212900</v>
      </c>
      <c r="I1137" t="s">
        <v>311</v>
      </c>
      <c r="K1137">
        <v>1117</v>
      </c>
      <c r="L1137">
        <v>779</v>
      </c>
      <c r="M1137" s="7">
        <v>184100</v>
      </c>
      <c r="N1137" t="s">
        <v>311</v>
      </c>
      <c r="P1137">
        <v>1103</v>
      </c>
      <c r="Q1137">
        <v>0</v>
      </c>
      <c r="R1137" s="7">
        <v>135000</v>
      </c>
      <c r="S1137" t="s">
        <v>311</v>
      </c>
    </row>
    <row r="1138" spans="6:19" x14ac:dyDescent="0.2">
      <c r="F1138">
        <v>1123</v>
      </c>
      <c r="G1138">
        <v>960</v>
      </c>
      <c r="H1138" s="7">
        <v>112000</v>
      </c>
      <c r="I1138" t="s">
        <v>311</v>
      </c>
      <c r="K1138">
        <v>1118</v>
      </c>
      <c r="L1138">
        <v>894</v>
      </c>
      <c r="M1138" s="7">
        <v>130000</v>
      </c>
      <c r="N1138" t="s">
        <v>311</v>
      </c>
      <c r="P1138">
        <v>1104</v>
      </c>
      <c r="Q1138">
        <v>0</v>
      </c>
      <c r="R1138" s="7">
        <v>159500</v>
      </c>
      <c r="S1138" t="s">
        <v>311</v>
      </c>
    </row>
    <row r="1139" spans="6:19" x14ac:dyDescent="0.2">
      <c r="F1139">
        <v>1124</v>
      </c>
      <c r="G1139">
        <v>698</v>
      </c>
      <c r="H1139" s="7">
        <v>118000</v>
      </c>
      <c r="I1139" t="s">
        <v>311</v>
      </c>
      <c r="K1139">
        <v>1119</v>
      </c>
      <c r="L1139">
        <v>1021</v>
      </c>
      <c r="M1139" s="7">
        <v>140000</v>
      </c>
      <c r="N1139" t="s">
        <v>311</v>
      </c>
      <c r="P1139">
        <v>1105</v>
      </c>
      <c r="Q1139">
        <v>672</v>
      </c>
      <c r="R1139" s="7">
        <v>106000</v>
      </c>
      <c r="S1139" t="s">
        <v>311</v>
      </c>
    </row>
    <row r="1140" spans="6:19" x14ac:dyDescent="0.2">
      <c r="F1140">
        <v>1125</v>
      </c>
      <c r="G1140">
        <v>1482</v>
      </c>
      <c r="H1140" s="7">
        <v>163900</v>
      </c>
      <c r="I1140" t="s">
        <v>311</v>
      </c>
      <c r="K1140">
        <v>1120</v>
      </c>
      <c r="L1140">
        <v>1040</v>
      </c>
      <c r="M1140" s="7">
        <v>133700</v>
      </c>
      <c r="N1140" t="s">
        <v>311</v>
      </c>
      <c r="P1140">
        <v>1106</v>
      </c>
      <c r="Q1140">
        <v>1122</v>
      </c>
      <c r="R1140" s="7">
        <v>325000</v>
      </c>
      <c r="S1140" t="s">
        <v>311</v>
      </c>
    </row>
    <row r="1141" spans="6:19" x14ac:dyDescent="0.2">
      <c r="F1141">
        <v>1126</v>
      </c>
      <c r="G1141">
        <v>1005</v>
      </c>
      <c r="H1141" s="7">
        <v>115000</v>
      </c>
      <c r="I1141" t="s">
        <v>311</v>
      </c>
      <c r="K1141">
        <v>1121</v>
      </c>
      <c r="L1141">
        <v>1012</v>
      </c>
      <c r="M1141" s="7">
        <v>118400</v>
      </c>
      <c r="N1141" t="s">
        <v>311</v>
      </c>
      <c r="P1141">
        <v>1107</v>
      </c>
      <c r="Q1141">
        <v>0</v>
      </c>
      <c r="R1141" s="7">
        <v>179900</v>
      </c>
      <c r="S1141" t="s">
        <v>311</v>
      </c>
    </row>
    <row r="1142" spans="6:19" x14ac:dyDescent="0.2">
      <c r="F1142">
        <v>1127</v>
      </c>
      <c r="G1142">
        <v>1555</v>
      </c>
      <c r="H1142" s="7">
        <v>174000</v>
      </c>
      <c r="I1142" t="s">
        <v>311</v>
      </c>
      <c r="K1142">
        <v>1122</v>
      </c>
      <c r="L1142">
        <v>1552</v>
      </c>
      <c r="M1142" s="7">
        <v>212900</v>
      </c>
      <c r="N1142" t="s">
        <v>311</v>
      </c>
      <c r="P1142">
        <v>1108</v>
      </c>
      <c r="Q1142">
        <v>1134</v>
      </c>
      <c r="R1142" s="7">
        <v>274725</v>
      </c>
      <c r="S1142" t="s">
        <v>311</v>
      </c>
    </row>
    <row r="1143" spans="6:19" x14ac:dyDescent="0.2">
      <c r="F1143">
        <v>1128</v>
      </c>
      <c r="G1143">
        <v>1530</v>
      </c>
      <c r="H1143" s="7">
        <v>259000</v>
      </c>
      <c r="I1143" t="s">
        <v>311</v>
      </c>
      <c r="K1143">
        <v>1123</v>
      </c>
      <c r="L1143">
        <v>960</v>
      </c>
      <c r="M1143" s="7">
        <v>112000</v>
      </c>
      <c r="N1143" t="s">
        <v>311</v>
      </c>
      <c r="P1143">
        <v>1109</v>
      </c>
      <c r="Q1143">
        <v>742</v>
      </c>
      <c r="R1143" s="7">
        <v>181000</v>
      </c>
      <c r="S1143" t="s">
        <v>311</v>
      </c>
    </row>
    <row r="1144" spans="6:19" x14ac:dyDescent="0.2">
      <c r="F1144">
        <v>1129</v>
      </c>
      <c r="G1144">
        <v>1959</v>
      </c>
      <c r="H1144" s="7">
        <v>215000</v>
      </c>
      <c r="I1144" t="s">
        <v>311</v>
      </c>
      <c r="K1144">
        <v>1124</v>
      </c>
      <c r="L1144">
        <v>698</v>
      </c>
      <c r="M1144" s="7">
        <v>118000</v>
      </c>
      <c r="N1144" t="s">
        <v>311</v>
      </c>
      <c r="P1144">
        <v>1110</v>
      </c>
      <c r="Q1144">
        <v>0</v>
      </c>
      <c r="R1144" s="7">
        <v>280000</v>
      </c>
      <c r="S1144" t="s">
        <v>311</v>
      </c>
    </row>
    <row r="1145" spans="6:19" x14ac:dyDescent="0.2">
      <c r="F1145">
        <v>1130</v>
      </c>
      <c r="G1145">
        <v>936</v>
      </c>
      <c r="H1145" s="7">
        <v>140000</v>
      </c>
      <c r="I1145" t="s">
        <v>311</v>
      </c>
      <c r="K1145">
        <v>1125</v>
      </c>
      <c r="L1145">
        <v>812</v>
      </c>
      <c r="M1145" s="7">
        <v>163900</v>
      </c>
      <c r="N1145" t="s">
        <v>311</v>
      </c>
      <c r="P1145">
        <v>1111</v>
      </c>
      <c r="Q1145">
        <v>885</v>
      </c>
      <c r="R1145" s="7">
        <v>188000</v>
      </c>
      <c r="S1145" t="s">
        <v>311</v>
      </c>
    </row>
    <row r="1146" spans="6:19" x14ac:dyDescent="0.2">
      <c r="F1146">
        <v>1131</v>
      </c>
      <c r="G1146">
        <v>1981</v>
      </c>
      <c r="H1146" s="7">
        <v>135000</v>
      </c>
      <c r="I1146" t="s">
        <v>311</v>
      </c>
      <c r="K1146">
        <v>1126</v>
      </c>
      <c r="L1146">
        <v>1005</v>
      </c>
      <c r="M1146" s="7">
        <v>115000</v>
      </c>
      <c r="N1146" t="s">
        <v>311</v>
      </c>
      <c r="P1146">
        <v>1112</v>
      </c>
      <c r="Q1146">
        <v>866</v>
      </c>
      <c r="R1146" s="7">
        <v>205000</v>
      </c>
      <c r="S1146" t="s">
        <v>311</v>
      </c>
    </row>
    <row r="1147" spans="6:19" x14ac:dyDescent="0.2">
      <c r="F1147">
        <v>1132</v>
      </c>
      <c r="G1147">
        <v>974</v>
      </c>
      <c r="H1147" s="7">
        <v>93500</v>
      </c>
      <c r="I1147" t="s">
        <v>311</v>
      </c>
      <c r="K1147">
        <v>1127</v>
      </c>
      <c r="L1147">
        <v>1555</v>
      </c>
      <c r="M1147" s="7">
        <v>174000</v>
      </c>
      <c r="N1147" t="s">
        <v>311</v>
      </c>
      <c r="P1147">
        <v>1113</v>
      </c>
      <c r="Q1147">
        <v>0</v>
      </c>
      <c r="R1147" s="7">
        <v>129900</v>
      </c>
      <c r="S1147" t="s">
        <v>311</v>
      </c>
    </row>
    <row r="1148" spans="6:19" x14ac:dyDescent="0.2">
      <c r="F1148">
        <v>1133</v>
      </c>
      <c r="G1148">
        <v>2210</v>
      </c>
      <c r="H1148" s="7">
        <v>117500</v>
      </c>
      <c r="I1148" t="s">
        <v>311</v>
      </c>
      <c r="K1148">
        <v>1128</v>
      </c>
      <c r="L1148">
        <v>1530</v>
      </c>
      <c r="M1148" s="7">
        <v>259000</v>
      </c>
      <c r="N1148" t="s">
        <v>311</v>
      </c>
      <c r="P1148">
        <v>1114</v>
      </c>
      <c r="Q1148">
        <v>0</v>
      </c>
      <c r="R1148" s="7">
        <v>134500</v>
      </c>
      <c r="S1148" t="s">
        <v>311</v>
      </c>
    </row>
    <row r="1149" spans="6:19" x14ac:dyDescent="0.2">
      <c r="F1149">
        <v>1134</v>
      </c>
      <c r="G1149">
        <v>2020</v>
      </c>
      <c r="H1149" s="7">
        <v>239500</v>
      </c>
      <c r="I1149" t="s">
        <v>311</v>
      </c>
      <c r="K1149">
        <v>1129</v>
      </c>
      <c r="L1149">
        <v>847</v>
      </c>
      <c r="M1149" s="7">
        <v>215000</v>
      </c>
      <c r="N1149" t="s">
        <v>311</v>
      </c>
      <c r="P1149">
        <v>1115</v>
      </c>
      <c r="Q1149">
        <v>0</v>
      </c>
      <c r="R1149" s="7">
        <v>117000</v>
      </c>
      <c r="S1149" t="s">
        <v>311</v>
      </c>
    </row>
    <row r="1150" spans="6:19" x14ac:dyDescent="0.2">
      <c r="F1150">
        <v>1135</v>
      </c>
      <c r="G1150">
        <v>1600</v>
      </c>
      <c r="H1150" s="7">
        <v>169000</v>
      </c>
      <c r="I1150" t="s">
        <v>311</v>
      </c>
      <c r="K1150">
        <v>1130</v>
      </c>
      <c r="L1150">
        <v>936</v>
      </c>
      <c r="M1150" s="7">
        <v>140000</v>
      </c>
      <c r="N1150" t="s">
        <v>311</v>
      </c>
      <c r="P1150">
        <v>1116</v>
      </c>
      <c r="Q1150">
        <v>0</v>
      </c>
      <c r="R1150" s="7">
        <v>318000</v>
      </c>
      <c r="S1150" t="s">
        <v>311</v>
      </c>
    </row>
    <row r="1151" spans="6:19" x14ac:dyDescent="0.2">
      <c r="F1151">
        <v>1136</v>
      </c>
      <c r="G1151">
        <v>986</v>
      </c>
      <c r="H1151" s="7">
        <v>102000</v>
      </c>
      <c r="I1151" t="s">
        <v>311</v>
      </c>
      <c r="K1151">
        <v>1131</v>
      </c>
      <c r="L1151">
        <v>1328</v>
      </c>
      <c r="M1151" s="7">
        <v>135000</v>
      </c>
      <c r="N1151" t="s">
        <v>311</v>
      </c>
      <c r="P1151">
        <v>1117</v>
      </c>
      <c r="Q1151">
        <v>640</v>
      </c>
      <c r="R1151" s="7">
        <v>184100</v>
      </c>
      <c r="S1151" t="s">
        <v>311</v>
      </c>
    </row>
    <row r="1152" spans="6:19" x14ac:dyDescent="0.2">
      <c r="F1152">
        <v>1137</v>
      </c>
      <c r="G1152">
        <v>1252</v>
      </c>
      <c r="H1152" s="7">
        <v>119000</v>
      </c>
      <c r="I1152" t="s">
        <v>311</v>
      </c>
      <c r="K1152">
        <v>1132</v>
      </c>
      <c r="L1152">
        <v>974</v>
      </c>
      <c r="M1152" s="7">
        <v>93500</v>
      </c>
      <c r="N1152" t="s">
        <v>311</v>
      </c>
      <c r="P1152">
        <v>1118</v>
      </c>
      <c r="Q1152">
        <v>0</v>
      </c>
      <c r="R1152" s="7">
        <v>130000</v>
      </c>
      <c r="S1152" t="s">
        <v>311</v>
      </c>
    </row>
    <row r="1153" spans="6:19" x14ac:dyDescent="0.2">
      <c r="F1153">
        <v>1138</v>
      </c>
      <c r="G1153">
        <v>1020</v>
      </c>
      <c r="H1153" s="7">
        <v>94000</v>
      </c>
      <c r="I1153" t="s">
        <v>311</v>
      </c>
      <c r="K1153">
        <v>1133</v>
      </c>
      <c r="L1153">
        <v>1178</v>
      </c>
      <c r="M1153" s="7">
        <v>117500</v>
      </c>
      <c r="N1153" t="s">
        <v>311</v>
      </c>
      <c r="P1153">
        <v>1119</v>
      </c>
      <c r="Q1153">
        <v>580</v>
      </c>
      <c r="R1153" s="7">
        <v>140000</v>
      </c>
      <c r="S1153" t="s">
        <v>311</v>
      </c>
    </row>
    <row r="1154" spans="6:19" x14ac:dyDescent="0.2">
      <c r="F1154">
        <v>1139</v>
      </c>
      <c r="G1154">
        <v>1567</v>
      </c>
      <c r="H1154" s="7">
        <v>196000</v>
      </c>
      <c r="I1154" t="s">
        <v>311</v>
      </c>
      <c r="K1154">
        <v>1134</v>
      </c>
      <c r="L1154">
        <v>1142</v>
      </c>
      <c r="M1154" s="7">
        <v>239500</v>
      </c>
      <c r="N1154" t="s">
        <v>311</v>
      </c>
      <c r="P1154">
        <v>1120</v>
      </c>
      <c r="Q1154">
        <v>0</v>
      </c>
      <c r="R1154" s="7">
        <v>133700</v>
      </c>
      <c r="S1154" t="s">
        <v>311</v>
      </c>
    </row>
    <row r="1155" spans="6:19" x14ac:dyDescent="0.2">
      <c r="F1155">
        <v>1140</v>
      </c>
      <c r="G1155">
        <v>1167</v>
      </c>
      <c r="H1155" s="7">
        <v>144000</v>
      </c>
      <c r="I1155" t="s">
        <v>311</v>
      </c>
      <c r="K1155">
        <v>1135</v>
      </c>
      <c r="L1155">
        <v>916</v>
      </c>
      <c r="M1155" s="7">
        <v>169000</v>
      </c>
      <c r="N1155" t="s">
        <v>311</v>
      </c>
      <c r="P1155">
        <v>1121</v>
      </c>
      <c r="Q1155">
        <v>0</v>
      </c>
      <c r="R1155" s="7">
        <v>118400</v>
      </c>
      <c r="S1155" t="s">
        <v>311</v>
      </c>
    </row>
    <row r="1156" spans="6:19" x14ac:dyDescent="0.2">
      <c r="F1156">
        <v>1141</v>
      </c>
      <c r="G1156">
        <v>952</v>
      </c>
      <c r="H1156" s="7">
        <v>139000</v>
      </c>
      <c r="I1156" t="s">
        <v>311</v>
      </c>
      <c r="K1156">
        <v>1136</v>
      </c>
      <c r="L1156">
        <v>986</v>
      </c>
      <c r="M1156" s="7">
        <v>102000</v>
      </c>
      <c r="N1156" t="s">
        <v>311</v>
      </c>
      <c r="P1156">
        <v>1122</v>
      </c>
      <c r="Q1156">
        <v>0</v>
      </c>
      <c r="R1156" s="7">
        <v>212900</v>
      </c>
      <c r="S1156" t="s">
        <v>311</v>
      </c>
    </row>
    <row r="1157" spans="6:19" x14ac:dyDescent="0.2">
      <c r="F1157">
        <v>1142</v>
      </c>
      <c r="G1157">
        <v>1868</v>
      </c>
      <c r="H1157" s="7">
        <v>197500</v>
      </c>
      <c r="I1157" t="s">
        <v>311</v>
      </c>
      <c r="K1157">
        <v>1137</v>
      </c>
      <c r="L1157">
        <v>1032</v>
      </c>
      <c r="M1157" s="7">
        <v>119000</v>
      </c>
      <c r="N1157" t="s">
        <v>311</v>
      </c>
      <c r="P1157">
        <v>1123</v>
      </c>
      <c r="Q1157">
        <v>0</v>
      </c>
      <c r="R1157" s="7">
        <v>112000</v>
      </c>
      <c r="S1157" t="s">
        <v>311</v>
      </c>
    </row>
    <row r="1158" spans="6:19" x14ac:dyDescent="0.2">
      <c r="F1158">
        <v>1144</v>
      </c>
      <c r="G1158">
        <v>1006</v>
      </c>
      <c r="H1158" s="7">
        <v>80000</v>
      </c>
      <c r="I1158" t="s">
        <v>311</v>
      </c>
      <c r="K1158">
        <v>1138</v>
      </c>
      <c r="L1158">
        <v>780</v>
      </c>
      <c r="M1158" s="7">
        <v>94000</v>
      </c>
      <c r="N1158" t="s">
        <v>311</v>
      </c>
      <c r="P1158">
        <v>1124</v>
      </c>
      <c r="Q1158">
        <v>0</v>
      </c>
      <c r="R1158" s="7">
        <v>118000</v>
      </c>
      <c r="S1158" t="s">
        <v>311</v>
      </c>
    </row>
    <row r="1159" spans="6:19" x14ac:dyDescent="0.2">
      <c r="F1159">
        <v>1145</v>
      </c>
      <c r="G1159">
        <v>924</v>
      </c>
      <c r="H1159" s="7">
        <v>80000</v>
      </c>
      <c r="I1159" t="s">
        <v>311</v>
      </c>
      <c r="K1159">
        <v>1139</v>
      </c>
      <c r="L1159">
        <v>1567</v>
      </c>
      <c r="M1159" s="7">
        <v>196000</v>
      </c>
      <c r="N1159" t="s">
        <v>311</v>
      </c>
      <c r="P1159">
        <v>1125</v>
      </c>
      <c r="Q1159">
        <v>670</v>
      </c>
      <c r="R1159" s="7">
        <v>163900</v>
      </c>
      <c r="S1159" t="s">
        <v>311</v>
      </c>
    </row>
    <row r="1160" spans="6:19" x14ac:dyDescent="0.2">
      <c r="F1160">
        <v>1146</v>
      </c>
      <c r="G1160">
        <v>1576</v>
      </c>
      <c r="H1160" s="7">
        <v>149000</v>
      </c>
      <c r="I1160" t="s">
        <v>311</v>
      </c>
      <c r="K1160">
        <v>1140</v>
      </c>
      <c r="L1160">
        <v>1167</v>
      </c>
      <c r="M1160" s="7">
        <v>144000</v>
      </c>
      <c r="N1160" t="s">
        <v>311</v>
      </c>
      <c r="P1160">
        <v>1126</v>
      </c>
      <c r="Q1160">
        <v>0</v>
      </c>
      <c r="R1160" s="7">
        <v>115000</v>
      </c>
      <c r="S1160" t="s">
        <v>311</v>
      </c>
    </row>
    <row r="1161" spans="6:19" x14ac:dyDescent="0.2">
      <c r="F1161">
        <v>1147</v>
      </c>
      <c r="G1161">
        <v>1298</v>
      </c>
      <c r="H1161" s="7">
        <v>180000</v>
      </c>
      <c r="I1161" t="s">
        <v>311</v>
      </c>
      <c r="K1161">
        <v>1141</v>
      </c>
      <c r="L1161">
        <v>952</v>
      </c>
      <c r="M1161" s="7">
        <v>139000</v>
      </c>
      <c r="N1161" t="s">
        <v>311</v>
      </c>
      <c r="P1161">
        <v>1127</v>
      </c>
      <c r="Q1161">
        <v>0</v>
      </c>
      <c r="R1161" s="7">
        <v>174000</v>
      </c>
      <c r="S1161" t="s">
        <v>311</v>
      </c>
    </row>
    <row r="1162" spans="6:19" x14ac:dyDescent="0.2">
      <c r="F1162">
        <v>1148</v>
      </c>
      <c r="G1162">
        <v>1564</v>
      </c>
      <c r="H1162" s="7">
        <v>174500</v>
      </c>
      <c r="I1162" t="s">
        <v>311</v>
      </c>
      <c r="K1162">
        <v>1142</v>
      </c>
      <c r="L1162">
        <v>1088</v>
      </c>
      <c r="M1162" s="7">
        <v>197500</v>
      </c>
      <c r="N1162" t="s">
        <v>311</v>
      </c>
      <c r="P1162">
        <v>1128</v>
      </c>
      <c r="Q1162">
        <v>0</v>
      </c>
      <c r="R1162" s="7">
        <v>259000</v>
      </c>
      <c r="S1162" t="s">
        <v>311</v>
      </c>
    </row>
    <row r="1163" spans="6:19" x14ac:dyDescent="0.2">
      <c r="F1163">
        <v>1149</v>
      </c>
      <c r="G1163">
        <v>1111</v>
      </c>
      <c r="H1163" s="7">
        <v>116900</v>
      </c>
      <c r="I1163" t="s">
        <v>311</v>
      </c>
      <c r="K1163">
        <v>1143</v>
      </c>
      <c r="L1163">
        <v>1466</v>
      </c>
      <c r="M1163" s="7">
        <v>424870</v>
      </c>
      <c r="N1163" t="s">
        <v>311</v>
      </c>
      <c r="P1163">
        <v>1129</v>
      </c>
      <c r="Q1163">
        <v>1112</v>
      </c>
      <c r="R1163" s="7">
        <v>215000</v>
      </c>
      <c r="S1163" t="s">
        <v>311</v>
      </c>
    </row>
    <row r="1164" spans="6:19" x14ac:dyDescent="0.2">
      <c r="F1164">
        <v>1150</v>
      </c>
      <c r="G1164">
        <v>1482</v>
      </c>
      <c r="H1164" s="7">
        <v>143000</v>
      </c>
      <c r="I1164" t="s">
        <v>311</v>
      </c>
      <c r="K1164">
        <v>1144</v>
      </c>
      <c r="L1164">
        <v>1006</v>
      </c>
      <c r="M1164" s="7">
        <v>80000</v>
      </c>
      <c r="N1164" t="s">
        <v>311</v>
      </c>
      <c r="P1164">
        <v>1130</v>
      </c>
      <c r="Q1164">
        <v>0</v>
      </c>
      <c r="R1164" s="7">
        <v>140000</v>
      </c>
      <c r="S1164" t="s">
        <v>311</v>
      </c>
    </row>
    <row r="1165" spans="6:19" x14ac:dyDescent="0.2">
      <c r="F1165">
        <v>1151</v>
      </c>
      <c r="G1165">
        <v>932</v>
      </c>
      <c r="H1165" s="7">
        <v>124000</v>
      </c>
      <c r="I1165" t="s">
        <v>311</v>
      </c>
      <c r="K1165">
        <v>1145</v>
      </c>
      <c r="L1165">
        <v>672</v>
      </c>
      <c r="M1165" s="7">
        <v>80000</v>
      </c>
      <c r="N1165" t="s">
        <v>311</v>
      </c>
      <c r="P1165">
        <v>1131</v>
      </c>
      <c r="Q1165">
        <v>653</v>
      </c>
      <c r="R1165" s="7">
        <v>135000</v>
      </c>
      <c r="S1165" t="s">
        <v>311</v>
      </c>
    </row>
    <row r="1166" spans="6:19" x14ac:dyDescent="0.2">
      <c r="F1166">
        <v>1152</v>
      </c>
      <c r="G1166">
        <v>1466</v>
      </c>
      <c r="H1166" s="7">
        <v>149900</v>
      </c>
      <c r="I1166" t="s">
        <v>311</v>
      </c>
      <c r="K1166">
        <v>1146</v>
      </c>
      <c r="L1166">
        <v>1042</v>
      </c>
      <c r="M1166" s="7">
        <v>149000</v>
      </c>
      <c r="N1166" t="s">
        <v>311</v>
      </c>
      <c r="P1166">
        <v>1132</v>
      </c>
      <c r="Q1166">
        <v>0</v>
      </c>
      <c r="R1166" s="7">
        <v>93500</v>
      </c>
      <c r="S1166" t="s">
        <v>311</v>
      </c>
    </row>
    <row r="1167" spans="6:19" x14ac:dyDescent="0.2">
      <c r="F1167">
        <v>1153</v>
      </c>
      <c r="G1167">
        <v>1811</v>
      </c>
      <c r="H1167" s="7">
        <v>230000</v>
      </c>
      <c r="I1167" t="s">
        <v>311</v>
      </c>
      <c r="K1167">
        <v>1147</v>
      </c>
      <c r="L1167">
        <v>1298</v>
      </c>
      <c r="M1167" s="7">
        <v>180000</v>
      </c>
      <c r="N1167" t="s">
        <v>311</v>
      </c>
      <c r="P1167">
        <v>1133</v>
      </c>
      <c r="Q1167">
        <v>1032</v>
      </c>
      <c r="R1167" s="7">
        <v>117500</v>
      </c>
      <c r="S1167" t="s">
        <v>311</v>
      </c>
    </row>
    <row r="1168" spans="6:19" x14ac:dyDescent="0.2">
      <c r="F1168">
        <v>1154</v>
      </c>
      <c r="G1168">
        <v>816</v>
      </c>
      <c r="H1168" s="7">
        <v>120500</v>
      </c>
      <c r="I1168" t="s">
        <v>311</v>
      </c>
      <c r="K1168">
        <v>1148</v>
      </c>
      <c r="L1168">
        <v>860</v>
      </c>
      <c r="M1168" s="7">
        <v>174500</v>
      </c>
      <c r="N1168" t="s">
        <v>311</v>
      </c>
      <c r="P1168">
        <v>1134</v>
      </c>
      <c r="Q1168">
        <v>878</v>
      </c>
      <c r="R1168" s="7">
        <v>239500</v>
      </c>
      <c r="S1168" t="s">
        <v>311</v>
      </c>
    </row>
    <row r="1169" spans="6:19" x14ac:dyDescent="0.2">
      <c r="F1169">
        <v>1155</v>
      </c>
      <c r="G1169">
        <v>1820</v>
      </c>
      <c r="H1169" s="7">
        <v>201800</v>
      </c>
      <c r="I1169" t="s">
        <v>311</v>
      </c>
      <c r="K1169">
        <v>1149</v>
      </c>
      <c r="L1169">
        <v>572</v>
      </c>
      <c r="M1169" s="7">
        <v>116900</v>
      </c>
      <c r="N1169" t="s">
        <v>311</v>
      </c>
      <c r="P1169">
        <v>1135</v>
      </c>
      <c r="Q1169">
        <v>684</v>
      </c>
      <c r="R1169" s="7">
        <v>169000</v>
      </c>
      <c r="S1169" t="s">
        <v>311</v>
      </c>
    </row>
    <row r="1170" spans="6:19" x14ac:dyDescent="0.2">
      <c r="F1170">
        <v>1156</v>
      </c>
      <c r="G1170">
        <v>1437</v>
      </c>
      <c r="H1170" s="7">
        <v>218000</v>
      </c>
      <c r="I1170" t="s">
        <v>311</v>
      </c>
      <c r="K1170">
        <v>1150</v>
      </c>
      <c r="L1170">
        <v>832</v>
      </c>
      <c r="M1170" s="7">
        <v>143000</v>
      </c>
      <c r="N1170" t="s">
        <v>311</v>
      </c>
      <c r="P1170">
        <v>1136</v>
      </c>
      <c r="Q1170">
        <v>0</v>
      </c>
      <c r="R1170" s="7">
        <v>102000</v>
      </c>
      <c r="S1170" t="s">
        <v>311</v>
      </c>
    </row>
    <row r="1171" spans="6:19" x14ac:dyDescent="0.2">
      <c r="F1171">
        <v>1157</v>
      </c>
      <c r="G1171">
        <v>1265</v>
      </c>
      <c r="H1171" s="7">
        <v>179900</v>
      </c>
      <c r="I1171" t="s">
        <v>311</v>
      </c>
      <c r="K1171">
        <v>1151</v>
      </c>
      <c r="L1171">
        <v>932</v>
      </c>
      <c r="M1171" s="7">
        <v>124000</v>
      </c>
      <c r="N1171" t="s">
        <v>311</v>
      </c>
      <c r="P1171">
        <v>1137</v>
      </c>
      <c r="Q1171">
        <v>220</v>
      </c>
      <c r="R1171" s="7">
        <v>119000</v>
      </c>
      <c r="S1171" t="s">
        <v>311</v>
      </c>
    </row>
    <row r="1172" spans="6:19" x14ac:dyDescent="0.2">
      <c r="F1172">
        <v>1158</v>
      </c>
      <c r="G1172">
        <v>1314</v>
      </c>
      <c r="H1172" s="7">
        <v>230000</v>
      </c>
      <c r="I1172" t="s">
        <v>311</v>
      </c>
      <c r="K1172">
        <v>1152</v>
      </c>
      <c r="L1172">
        <v>1466</v>
      </c>
      <c r="M1172" s="7">
        <v>149900</v>
      </c>
      <c r="N1172" t="s">
        <v>311</v>
      </c>
      <c r="P1172">
        <v>1138</v>
      </c>
      <c r="Q1172">
        <v>240</v>
      </c>
      <c r="R1172" s="7">
        <v>94000</v>
      </c>
      <c r="S1172" t="s">
        <v>311</v>
      </c>
    </row>
    <row r="1173" spans="6:19" x14ac:dyDescent="0.2">
      <c r="F1173">
        <v>1159</v>
      </c>
      <c r="G1173">
        <v>1580</v>
      </c>
      <c r="H1173" s="7">
        <v>235128</v>
      </c>
      <c r="I1173" t="s">
        <v>311</v>
      </c>
      <c r="K1173">
        <v>1153</v>
      </c>
      <c r="L1173">
        <v>1811</v>
      </c>
      <c r="M1173" s="7">
        <v>230000</v>
      </c>
      <c r="N1173" t="s">
        <v>311</v>
      </c>
      <c r="P1173">
        <v>1139</v>
      </c>
      <c r="Q1173">
        <v>0</v>
      </c>
      <c r="R1173" s="7">
        <v>196000</v>
      </c>
      <c r="S1173" t="s">
        <v>311</v>
      </c>
    </row>
    <row r="1174" spans="6:19" x14ac:dyDescent="0.2">
      <c r="F1174">
        <v>1160</v>
      </c>
      <c r="G1174">
        <v>1876</v>
      </c>
      <c r="H1174" s="7">
        <v>185000</v>
      </c>
      <c r="I1174" t="s">
        <v>311</v>
      </c>
      <c r="K1174">
        <v>1154</v>
      </c>
      <c r="L1174">
        <v>816</v>
      </c>
      <c r="M1174" s="7">
        <v>120500</v>
      </c>
      <c r="N1174" t="s">
        <v>311</v>
      </c>
      <c r="P1174">
        <v>1140</v>
      </c>
      <c r="Q1174">
        <v>0</v>
      </c>
      <c r="R1174" s="7">
        <v>144000</v>
      </c>
      <c r="S1174" t="s">
        <v>311</v>
      </c>
    </row>
    <row r="1175" spans="6:19" x14ac:dyDescent="0.2">
      <c r="F1175">
        <v>1161</v>
      </c>
      <c r="G1175">
        <v>1456</v>
      </c>
      <c r="H1175" s="7">
        <v>146000</v>
      </c>
      <c r="I1175" t="s">
        <v>311</v>
      </c>
      <c r="K1175">
        <v>1155</v>
      </c>
      <c r="L1175">
        <v>902</v>
      </c>
      <c r="M1175" s="7">
        <v>201800</v>
      </c>
      <c r="N1175" t="s">
        <v>311</v>
      </c>
      <c r="P1175">
        <v>1141</v>
      </c>
      <c r="Q1175">
        <v>0</v>
      </c>
      <c r="R1175" s="7">
        <v>139000</v>
      </c>
      <c r="S1175" t="s">
        <v>311</v>
      </c>
    </row>
    <row r="1176" spans="6:19" x14ac:dyDescent="0.2">
      <c r="F1176">
        <v>1162</v>
      </c>
      <c r="G1176">
        <v>1640</v>
      </c>
      <c r="H1176" s="7">
        <v>224000</v>
      </c>
      <c r="I1176" t="s">
        <v>311</v>
      </c>
      <c r="K1176">
        <v>1156</v>
      </c>
      <c r="L1176">
        <v>1437</v>
      </c>
      <c r="M1176" s="7">
        <v>218000</v>
      </c>
      <c r="N1176" t="s">
        <v>311</v>
      </c>
      <c r="P1176">
        <v>1142</v>
      </c>
      <c r="Q1176">
        <v>780</v>
      </c>
      <c r="R1176" s="7">
        <v>197500</v>
      </c>
      <c r="S1176" t="s">
        <v>311</v>
      </c>
    </row>
    <row r="1177" spans="6:19" x14ac:dyDescent="0.2">
      <c r="F1177">
        <v>1163</v>
      </c>
      <c r="G1177">
        <v>894</v>
      </c>
      <c r="H1177" s="7">
        <v>129000</v>
      </c>
      <c r="I1177" t="s">
        <v>311</v>
      </c>
      <c r="K1177">
        <v>1157</v>
      </c>
      <c r="L1177">
        <v>1265</v>
      </c>
      <c r="M1177" s="7">
        <v>179900</v>
      </c>
      <c r="N1177" t="s">
        <v>311</v>
      </c>
      <c r="P1177">
        <v>1143</v>
      </c>
      <c r="Q1177">
        <v>1362</v>
      </c>
      <c r="R1177" s="7">
        <v>424870</v>
      </c>
      <c r="S1177" t="s">
        <v>311</v>
      </c>
    </row>
    <row r="1178" spans="6:19" x14ac:dyDescent="0.2">
      <c r="F1178">
        <v>1164</v>
      </c>
      <c r="G1178">
        <v>1258</v>
      </c>
      <c r="H1178" s="7">
        <v>108959</v>
      </c>
      <c r="I1178" t="s">
        <v>311</v>
      </c>
      <c r="K1178">
        <v>1158</v>
      </c>
      <c r="L1178">
        <v>1314</v>
      </c>
      <c r="M1178" s="7">
        <v>230000</v>
      </c>
      <c r="N1178" t="s">
        <v>311</v>
      </c>
      <c r="P1178">
        <v>1144</v>
      </c>
      <c r="Q1178">
        <v>0</v>
      </c>
      <c r="R1178" s="7">
        <v>80000</v>
      </c>
      <c r="S1178" t="s">
        <v>311</v>
      </c>
    </row>
    <row r="1179" spans="6:19" x14ac:dyDescent="0.2">
      <c r="F1179">
        <v>1165</v>
      </c>
      <c r="G1179">
        <v>1432</v>
      </c>
      <c r="H1179" s="7">
        <v>194000</v>
      </c>
      <c r="I1179" t="s">
        <v>311</v>
      </c>
      <c r="K1179">
        <v>1159</v>
      </c>
      <c r="L1179">
        <v>1580</v>
      </c>
      <c r="M1179" s="7">
        <v>235128</v>
      </c>
      <c r="N1179" t="s">
        <v>311</v>
      </c>
      <c r="P1179">
        <v>1145</v>
      </c>
      <c r="Q1179">
        <v>252</v>
      </c>
      <c r="R1179" s="7">
        <v>80000</v>
      </c>
      <c r="S1179" t="s">
        <v>311</v>
      </c>
    </row>
    <row r="1180" spans="6:19" x14ac:dyDescent="0.2">
      <c r="F1180">
        <v>1166</v>
      </c>
      <c r="G1180">
        <v>1502</v>
      </c>
      <c r="H1180" s="7">
        <v>233170</v>
      </c>
      <c r="I1180" t="s">
        <v>311</v>
      </c>
      <c r="K1180">
        <v>1160</v>
      </c>
      <c r="L1180">
        <v>943</v>
      </c>
      <c r="M1180" s="7">
        <v>185000</v>
      </c>
      <c r="N1180" t="s">
        <v>311</v>
      </c>
      <c r="P1180">
        <v>1146</v>
      </c>
      <c r="Q1180">
        <v>534</v>
      </c>
      <c r="R1180" s="7">
        <v>149000</v>
      </c>
      <c r="S1180" t="s">
        <v>311</v>
      </c>
    </row>
    <row r="1181" spans="6:19" x14ac:dyDescent="0.2">
      <c r="F1181">
        <v>1167</v>
      </c>
      <c r="G1181">
        <v>1694</v>
      </c>
      <c r="H1181" s="7">
        <v>245350</v>
      </c>
      <c r="I1181" t="s">
        <v>311</v>
      </c>
      <c r="K1181">
        <v>1161</v>
      </c>
      <c r="L1181">
        <v>855</v>
      </c>
      <c r="M1181" s="7">
        <v>146000</v>
      </c>
      <c r="N1181" t="s">
        <v>311</v>
      </c>
      <c r="P1181">
        <v>1147</v>
      </c>
      <c r="Q1181">
        <v>0</v>
      </c>
      <c r="R1181" s="7">
        <v>180000</v>
      </c>
      <c r="S1181" t="s">
        <v>311</v>
      </c>
    </row>
    <row r="1182" spans="6:19" x14ac:dyDescent="0.2">
      <c r="F1182">
        <v>1168</v>
      </c>
      <c r="G1182">
        <v>1671</v>
      </c>
      <c r="H1182" s="7">
        <v>173000</v>
      </c>
      <c r="I1182" t="s">
        <v>311</v>
      </c>
      <c r="K1182">
        <v>1162</v>
      </c>
      <c r="L1182">
        <v>1640</v>
      </c>
      <c r="M1182" s="7">
        <v>224000</v>
      </c>
      <c r="N1182" t="s">
        <v>311</v>
      </c>
      <c r="P1182">
        <v>1148</v>
      </c>
      <c r="Q1182">
        <v>704</v>
      </c>
      <c r="R1182" s="7">
        <v>174500</v>
      </c>
      <c r="S1182" t="s">
        <v>311</v>
      </c>
    </row>
    <row r="1183" spans="6:19" x14ac:dyDescent="0.2">
      <c r="F1183">
        <v>1169</v>
      </c>
      <c r="G1183">
        <v>2108</v>
      </c>
      <c r="H1183" s="7">
        <v>235000</v>
      </c>
      <c r="I1183" t="s">
        <v>311</v>
      </c>
      <c r="K1183">
        <v>1163</v>
      </c>
      <c r="L1183">
        <v>894</v>
      </c>
      <c r="M1183" s="7">
        <v>129000</v>
      </c>
      <c r="N1183" t="s">
        <v>311</v>
      </c>
      <c r="P1183">
        <v>1149</v>
      </c>
      <c r="Q1183">
        <v>539</v>
      </c>
      <c r="R1183" s="7">
        <v>116900</v>
      </c>
      <c r="S1183" t="s">
        <v>311</v>
      </c>
    </row>
    <row r="1184" spans="6:19" x14ac:dyDescent="0.2">
      <c r="F1184">
        <v>1171</v>
      </c>
      <c r="G1184">
        <v>1118</v>
      </c>
      <c r="H1184" s="7">
        <v>171000</v>
      </c>
      <c r="I1184" t="s">
        <v>311</v>
      </c>
      <c r="K1184">
        <v>1164</v>
      </c>
      <c r="L1184">
        <v>1258</v>
      </c>
      <c r="M1184" s="7">
        <v>108959</v>
      </c>
      <c r="N1184" t="s">
        <v>311</v>
      </c>
      <c r="P1184">
        <v>1150</v>
      </c>
      <c r="Q1184">
        <v>650</v>
      </c>
      <c r="R1184" s="7">
        <v>143000</v>
      </c>
      <c r="S1184" t="s">
        <v>311</v>
      </c>
    </row>
    <row r="1185" spans="6:19" x14ac:dyDescent="0.2">
      <c r="F1185">
        <v>1172</v>
      </c>
      <c r="G1185">
        <v>1261</v>
      </c>
      <c r="H1185" s="7">
        <v>163000</v>
      </c>
      <c r="I1185" t="s">
        <v>311</v>
      </c>
      <c r="K1185">
        <v>1165</v>
      </c>
      <c r="L1185">
        <v>1432</v>
      </c>
      <c r="M1185" s="7">
        <v>194000</v>
      </c>
      <c r="N1185" t="s">
        <v>311</v>
      </c>
      <c r="P1185">
        <v>1151</v>
      </c>
      <c r="Q1185">
        <v>0</v>
      </c>
      <c r="R1185" s="7">
        <v>124000</v>
      </c>
      <c r="S1185" t="s">
        <v>311</v>
      </c>
    </row>
    <row r="1186" spans="6:19" x14ac:dyDescent="0.2">
      <c r="F1186">
        <v>1173</v>
      </c>
      <c r="G1186">
        <v>1250</v>
      </c>
      <c r="H1186" s="7">
        <v>171900</v>
      </c>
      <c r="I1186" t="s">
        <v>311</v>
      </c>
      <c r="K1186">
        <v>1166</v>
      </c>
      <c r="L1186">
        <v>1502</v>
      </c>
      <c r="M1186" s="7">
        <v>233170</v>
      </c>
      <c r="N1186" t="s">
        <v>311</v>
      </c>
      <c r="P1186">
        <v>1152</v>
      </c>
      <c r="Q1186">
        <v>0</v>
      </c>
      <c r="R1186" s="7">
        <v>149900</v>
      </c>
      <c r="S1186" t="s">
        <v>311</v>
      </c>
    </row>
    <row r="1187" spans="6:19" x14ac:dyDescent="0.2">
      <c r="F1187">
        <v>1175</v>
      </c>
      <c r="G1187">
        <v>2345</v>
      </c>
      <c r="H1187" s="7">
        <v>239000</v>
      </c>
      <c r="I1187" t="s">
        <v>311</v>
      </c>
      <c r="K1187">
        <v>1167</v>
      </c>
      <c r="L1187">
        <v>1694</v>
      </c>
      <c r="M1187" s="7">
        <v>245350</v>
      </c>
      <c r="N1187" t="s">
        <v>311</v>
      </c>
      <c r="P1187">
        <v>1153</v>
      </c>
      <c r="Q1187">
        <v>0</v>
      </c>
      <c r="R1187" s="7">
        <v>230000</v>
      </c>
      <c r="S1187" t="s">
        <v>311</v>
      </c>
    </row>
    <row r="1188" spans="6:19" x14ac:dyDescent="0.2">
      <c r="F1188">
        <v>1177</v>
      </c>
      <c r="G1188">
        <v>923</v>
      </c>
      <c r="H1188" s="7">
        <v>119500</v>
      </c>
      <c r="I1188" t="s">
        <v>311</v>
      </c>
      <c r="K1188">
        <v>1168</v>
      </c>
      <c r="L1188">
        <v>959</v>
      </c>
      <c r="M1188" s="7">
        <v>173000</v>
      </c>
      <c r="N1188" t="s">
        <v>311</v>
      </c>
      <c r="P1188">
        <v>1154</v>
      </c>
      <c r="Q1188">
        <v>0</v>
      </c>
      <c r="R1188" s="7">
        <v>120500</v>
      </c>
      <c r="S1188" t="s">
        <v>311</v>
      </c>
    </row>
    <row r="1189" spans="6:19" x14ac:dyDescent="0.2">
      <c r="F1189">
        <v>1178</v>
      </c>
      <c r="G1189">
        <v>1224</v>
      </c>
      <c r="H1189" s="7">
        <v>115000</v>
      </c>
      <c r="I1189" t="s">
        <v>311</v>
      </c>
      <c r="K1189">
        <v>1169</v>
      </c>
      <c r="L1189">
        <v>1236</v>
      </c>
      <c r="M1189" s="7">
        <v>235000</v>
      </c>
      <c r="N1189" t="s">
        <v>311</v>
      </c>
      <c r="P1189">
        <v>1155</v>
      </c>
      <c r="Q1189">
        <v>918</v>
      </c>
      <c r="R1189" s="7">
        <v>201800</v>
      </c>
      <c r="S1189" t="s">
        <v>311</v>
      </c>
    </row>
    <row r="1190" spans="6:19" x14ac:dyDescent="0.2">
      <c r="F1190">
        <v>1179</v>
      </c>
      <c r="G1190">
        <v>1343</v>
      </c>
      <c r="H1190" s="7">
        <v>154900</v>
      </c>
      <c r="I1190" t="s">
        <v>311</v>
      </c>
      <c r="K1190">
        <v>1170</v>
      </c>
      <c r="L1190">
        <v>1831</v>
      </c>
      <c r="M1190" s="7">
        <v>625000</v>
      </c>
      <c r="N1190" t="s">
        <v>311</v>
      </c>
      <c r="P1190">
        <v>1156</v>
      </c>
      <c r="Q1190">
        <v>0</v>
      </c>
      <c r="R1190" s="7">
        <v>218000</v>
      </c>
      <c r="S1190" t="s">
        <v>311</v>
      </c>
    </row>
    <row r="1191" spans="6:19" x14ac:dyDescent="0.2">
      <c r="F1191">
        <v>1180</v>
      </c>
      <c r="G1191">
        <v>1124</v>
      </c>
      <c r="H1191" s="7">
        <v>93000</v>
      </c>
      <c r="I1191" t="s">
        <v>311</v>
      </c>
      <c r="K1191">
        <v>1171</v>
      </c>
      <c r="L1191">
        <v>1118</v>
      </c>
      <c r="M1191" s="7">
        <v>171000</v>
      </c>
      <c r="N1191" t="s">
        <v>311</v>
      </c>
      <c r="P1191">
        <v>1157</v>
      </c>
      <c r="Q1191">
        <v>0</v>
      </c>
      <c r="R1191" s="7">
        <v>179900</v>
      </c>
      <c r="S1191" t="s">
        <v>311</v>
      </c>
    </row>
    <row r="1192" spans="6:19" x14ac:dyDescent="0.2">
      <c r="F1192">
        <v>1181</v>
      </c>
      <c r="G1192">
        <v>2514</v>
      </c>
      <c r="H1192" s="7">
        <v>250000</v>
      </c>
      <c r="I1192" t="s">
        <v>311</v>
      </c>
      <c r="K1192">
        <v>1172</v>
      </c>
      <c r="L1192">
        <v>1261</v>
      </c>
      <c r="M1192" s="7">
        <v>163000</v>
      </c>
      <c r="N1192" t="s">
        <v>311</v>
      </c>
      <c r="P1192">
        <v>1158</v>
      </c>
      <c r="Q1192">
        <v>0</v>
      </c>
      <c r="R1192" s="7">
        <v>230000</v>
      </c>
      <c r="S1192" t="s">
        <v>311</v>
      </c>
    </row>
    <row r="1193" spans="6:19" x14ac:dyDescent="0.2">
      <c r="F1193">
        <v>1182</v>
      </c>
      <c r="G1193">
        <v>1652</v>
      </c>
      <c r="H1193" s="7">
        <v>392500</v>
      </c>
      <c r="I1193" t="s">
        <v>311</v>
      </c>
      <c r="K1193">
        <v>1173</v>
      </c>
      <c r="L1193">
        <v>625</v>
      </c>
      <c r="M1193" s="7">
        <v>171900</v>
      </c>
      <c r="N1193" t="s">
        <v>311</v>
      </c>
      <c r="P1193">
        <v>1159</v>
      </c>
      <c r="Q1193">
        <v>0</v>
      </c>
      <c r="R1193" s="7">
        <v>235128</v>
      </c>
      <c r="S1193" t="s">
        <v>311</v>
      </c>
    </row>
    <row r="1194" spans="6:19" x14ac:dyDescent="0.2">
      <c r="F1194">
        <v>1184</v>
      </c>
      <c r="G1194">
        <v>1130</v>
      </c>
      <c r="H1194" s="7">
        <v>120000</v>
      </c>
      <c r="I1194" t="s">
        <v>311</v>
      </c>
      <c r="K1194">
        <v>1174</v>
      </c>
      <c r="L1194">
        <v>1636</v>
      </c>
      <c r="M1194" s="7">
        <v>200500</v>
      </c>
      <c r="N1194" t="s">
        <v>311</v>
      </c>
      <c r="P1194">
        <v>1160</v>
      </c>
      <c r="Q1194">
        <v>933</v>
      </c>
      <c r="R1194" s="7">
        <v>185000</v>
      </c>
      <c r="S1194" t="s">
        <v>311</v>
      </c>
    </row>
    <row r="1195" spans="6:19" x14ac:dyDescent="0.2">
      <c r="F1195">
        <v>1185</v>
      </c>
      <c r="G1195">
        <v>1572</v>
      </c>
      <c r="H1195" s="7">
        <v>186700</v>
      </c>
      <c r="I1195" t="s">
        <v>311</v>
      </c>
      <c r="K1195">
        <v>1175</v>
      </c>
      <c r="L1195">
        <v>1170</v>
      </c>
      <c r="M1195" s="7">
        <v>239000</v>
      </c>
      <c r="N1195" t="s">
        <v>311</v>
      </c>
      <c r="P1195">
        <v>1161</v>
      </c>
      <c r="Q1195">
        <v>601</v>
      </c>
      <c r="R1195" s="7">
        <v>146000</v>
      </c>
      <c r="S1195" t="s">
        <v>311</v>
      </c>
    </row>
    <row r="1196" spans="6:19" x14ac:dyDescent="0.2">
      <c r="F1196">
        <v>1186</v>
      </c>
      <c r="G1196">
        <v>1221</v>
      </c>
      <c r="H1196" s="7">
        <v>104900</v>
      </c>
      <c r="I1196" t="s">
        <v>311</v>
      </c>
      <c r="K1196">
        <v>1176</v>
      </c>
      <c r="L1196">
        <v>2129</v>
      </c>
      <c r="M1196" s="7">
        <v>285000</v>
      </c>
      <c r="N1196" t="s">
        <v>311</v>
      </c>
      <c r="P1196">
        <v>1162</v>
      </c>
      <c r="Q1196">
        <v>0</v>
      </c>
      <c r="R1196" s="7">
        <v>224000</v>
      </c>
      <c r="S1196" t="s">
        <v>311</v>
      </c>
    </row>
    <row r="1197" spans="6:19" x14ac:dyDescent="0.2">
      <c r="F1197">
        <v>1187</v>
      </c>
      <c r="G1197">
        <v>1699</v>
      </c>
      <c r="H1197" s="7">
        <v>95000</v>
      </c>
      <c r="I1197" t="s">
        <v>311</v>
      </c>
      <c r="K1197">
        <v>1177</v>
      </c>
      <c r="L1197">
        <v>923</v>
      </c>
      <c r="M1197" s="7">
        <v>119500</v>
      </c>
      <c r="N1197" t="s">
        <v>311</v>
      </c>
      <c r="P1197">
        <v>1163</v>
      </c>
      <c r="Q1197">
        <v>0</v>
      </c>
      <c r="R1197" s="7">
        <v>129000</v>
      </c>
      <c r="S1197" t="s">
        <v>311</v>
      </c>
    </row>
    <row r="1198" spans="6:19" x14ac:dyDescent="0.2">
      <c r="F1198">
        <v>1188</v>
      </c>
      <c r="G1198">
        <v>1624</v>
      </c>
      <c r="H1198" s="7">
        <v>262000</v>
      </c>
      <c r="I1198" t="s">
        <v>311</v>
      </c>
      <c r="K1198">
        <v>1178</v>
      </c>
      <c r="L1198">
        <v>818</v>
      </c>
      <c r="M1198" s="7">
        <v>115000</v>
      </c>
      <c r="N1198" t="s">
        <v>311</v>
      </c>
      <c r="P1198">
        <v>1164</v>
      </c>
      <c r="Q1198">
        <v>0</v>
      </c>
      <c r="R1198" s="7">
        <v>108959</v>
      </c>
      <c r="S1198" t="s">
        <v>311</v>
      </c>
    </row>
    <row r="1199" spans="6:19" x14ac:dyDescent="0.2">
      <c r="F1199">
        <v>1189</v>
      </c>
      <c r="G1199">
        <v>1660</v>
      </c>
      <c r="H1199" s="7">
        <v>195000</v>
      </c>
      <c r="I1199" t="s">
        <v>311</v>
      </c>
      <c r="K1199">
        <v>1179</v>
      </c>
      <c r="L1199">
        <v>820</v>
      </c>
      <c r="M1199" s="7">
        <v>154900</v>
      </c>
      <c r="N1199" t="s">
        <v>311</v>
      </c>
      <c r="P1199">
        <v>1165</v>
      </c>
      <c r="Q1199">
        <v>0</v>
      </c>
      <c r="R1199" s="7">
        <v>194000</v>
      </c>
      <c r="S1199" t="s">
        <v>311</v>
      </c>
    </row>
    <row r="1200" spans="6:19" x14ac:dyDescent="0.2">
      <c r="F1200">
        <v>1190</v>
      </c>
      <c r="G1200">
        <v>1804</v>
      </c>
      <c r="H1200" s="7">
        <v>189000</v>
      </c>
      <c r="I1200" t="s">
        <v>311</v>
      </c>
      <c r="K1200">
        <v>1180</v>
      </c>
      <c r="L1200">
        <v>1124</v>
      </c>
      <c r="M1200" s="7">
        <v>93000</v>
      </c>
      <c r="N1200" t="s">
        <v>311</v>
      </c>
      <c r="P1200">
        <v>1166</v>
      </c>
      <c r="Q1200">
        <v>0</v>
      </c>
      <c r="R1200" s="7">
        <v>233170</v>
      </c>
      <c r="S1200" t="s">
        <v>311</v>
      </c>
    </row>
    <row r="1201" spans="6:19" x14ac:dyDescent="0.2">
      <c r="F1201">
        <v>1191</v>
      </c>
      <c r="G1201">
        <v>1622</v>
      </c>
      <c r="H1201" s="7">
        <v>168000</v>
      </c>
      <c r="I1201" t="s">
        <v>311</v>
      </c>
      <c r="K1201">
        <v>1181</v>
      </c>
      <c r="L1201">
        <v>1298</v>
      </c>
      <c r="M1201" s="7">
        <v>250000</v>
      </c>
      <c r="N1201" t="s">
        <v>311</v>
      </c>
      <c r="P1201">
        <v>1167</v>
      </c>
      <c r="Q1201">
        <v>0</v>
      </c>
      <c r="R1201" s="7">
        <v>245350</v>
      </c>
      <c r="S1201" t="s">
        <v>311</v>
      </c>
    </row>
    <row r="1202" spans="6:19" x14ac:dyDescent="0.2">
      <c r="F1202">
        <v>1192</v>
      </c>
      <c r="G1202">
        <v>1441</v>
      </c>
      <c r="H1202" s="7">
        <v>174000</v>
      </c>
      <c r="I1202" t="s">
        <v>311</v>
      </c>
      <c r="K1202">
        <v>1182</v>
      </c>
      <c r="L1202">
        <v>1652</v>
      </c>
      <c r="M1202" s="7">
        <v>392500</v>
      </c>
      <c r="N1202" t="s">
        <v>311</v>
      </c>
      <c r="P1202">
        <v>1168</v>
      </c>
      <c r="Q1202">
        <v>712</v>
      </c>
      <c r="R1202" s="7">
        <v>173000</v>
      </c>
      <c r="S1202" t="s">
        <v>311</v>
      </c>
    </row>
    <row r="1203" spans="6:19" x14ac:dyDescent="0.2">
      <c r="F1203">
        <v>1193</v>
      </c>
      <c r="G1203">
        <v>1472</v>
      </c>
      <c r="H1203" s="7">
        <v>125000</v>
      </c>
      <c r="I1203" t="s">
        <v>311</v>
      </c>
      <c r="K1203">
        <v>1184</v>
      </c>
      <c r="L1203">
        <v>1130</v>
      </c>
      <c r="M1203" s="7">
        <v>120000</v>
      </c>
      <c r="N1203" t="s">
        <v>311</v>
      </c>
      <c r="P1203">
        <v>1169</v>
      </c>
      <c r="Q1203">
        <v>872</v>
      </c>
      <c r="R1203" s="7">
        <v>235000</v>
      </c>
      <c r="S1203" t="s">
        <v>311</v>
      </c>
    </row>
    <row r="1204" spans="6:19" x14ac:dyDescent="0.2">
      <c r="F1204">
        <v>1194</v>
      </c>
      <c r="G1204">
        <v>1224</v>
      </c>
      <c r="H1204" s="7">
        <v>165000</v>
      </c>
      <c r="I1204" t="s">
        <v>311</v>
      </c>
      <c r="K1204">
        <v>1185</v>
      </c>
      <c r="L1204">
        <v>1572</v>
      </c>
      <c r="M1204" s="7">
        <v>186700</v>
      </c>
      <c r="N1204" t="s">
        <v>311</v>
      </c>
      <c r="P1204">
        <v>1170</v>
      </c>
      <c r="Q1204">
        <v>1796</v>
      </c>
      <c r="R1204" s="7">
        <v>625000</v>
      </c>
      <c r="S1204" t="s">
        <v>311</v>
      </c>
    </row>
    <row r="1205" spans="6:19" x14ac:dyDescent="0.2">
      <c r="F1205">
        <v>1195</v>
      </c>
      <c r="G1205">
        <v>1352</v>
      </c>
      <c r="H1205" s="7">
        <v>158000</v>
      </c>
      <c r="I1205" t="s">
        <v>311</v>
      </c>
      <c r="K1205">
        <v>1186</v>
      </c>
      <c r="L1205">
        <v>949</v>
      </c>
      <c r="M1205" s="7">
        <v>104900</v>
      </c>
      <c r="N1205" t="s">
        <v>311</v>
      </c>
      <c r="P1205">
        <v>1171</v>
      </c>
      <c r="Q1205">
        <v>0</v>
      </c>
      <c r="R1205" s="7">
        <v>171000</v>
      </c>
      <c r="S1205" t="s">
        <v>311</v>
      </c>
    </row>
    <row r="1206" spans="6:19" x14ac:dyDescent="0.2">
      <c r="F1206">
        <v>1196</v>
      </c>
      <c r="G1206">
        <v>1456</v>
      </c>
      <c r="H1206" s="7">
        <v>176000</v>
      </c>
      <c r="I1206" t="s">
        <v>311</v>
      </c>
      <c r="K1206">
        <v>1187</v>
      </c>
      <c r="L1206">
        <v>1014</v>
      </c>
      <c r="M1206" s="7">
        <v>95000</v>
      </c>
      <c r="N1206" t="s">
        <v>311</v>
      </c>
      <c r="P1206">
        <v>1172</v>
      </c>
      <c r="Q1206">
        <v>0</v>
      </c>
      <c r="R1206" s="7">
        <v>163000</v>
      </c>
      <c r="S1206" t="s">
        <v>311</v>
      </c>
    </row>
    <row r="1207" spans="6:19" x14ac:dyDescent="0.2">
      <c r="F1207">
        <v>1197</v>
      </c>
      <c r="G1207">
        <v>1863</v>
      </c>
      <c r="H1207" s="7">
        <v>219210</v>
      </c>
      <c r="I1207" t="s">
        <v>311</v>
      </c>
      <c r="K1207">
        <v>1188</v>
      </c>
      <c r="L1207">
        <v>1624</v>
      </c>
      <c r="M1207" s="7">
        <v>262000</v>
      </c>
      <c r="N1207" t="s">
        <v>311</v>
      </c>
      <c r="P1207">
        <v>1173</v>
      </c>
      <c r="Q1207">
        <v>625</v>
      </c>
      <c r="R1207" s="7">
        <v>171900</v>
      </c>
      <c r="S1207" t="s">
        <v>311</v>
      </c>
    </row>
    <row r="1208" spans="6:19" x14ac:dyDescent="0.2">
      <c r="F1208">
        <v>1198</v>
      </c>
      <c r="G1208">
        <v>1690</v>
      </c>
      <c r="H1208" s="7">
        <v>144000</v>
      </c>
      <c r="I1208" t="s">
        <v>311</v>
      </c>
      <c r="K1208">
        <v>1189</v>
      </c>
      <c r="L1208">
        <v>831</v>
      </c>
      <c r="M1208" s="7">
        <v>195000</v>
      </c>
      <c r="N1208" t="s">
        <v>311</v>
      </c>
      <c r="P1208">
        <v>1174</v>
      </c>
      <c r="Q1208">
        <v>971</v>
      </c>
      <c r="R1208" s="7">
        <v>200500</v>
      </c>
      <c r="S1208" t="s">
        <v>311</v>
      </c>
    </row>
    <row r="1209" spans="6:19" x14ac:dyDescent="0.2">
      <c r="F1209">
        <v>1199</v>
      </c>
      <c r="G1209">
        <v>1212</v>
      </c>
      <c r="H1209" s="7">
        <v>178000</v>
      </c>
      <c r="I1209" t="s">
        <v>311</v>
      </c>
      <c r="K1209">
        <v>1190</v>
      </c>
      <c r="L1209">
        <v>1028</v>
      </c>
      <c r="M1209" s="7">
        <v>189000</v>
      </c>
      <c r="N1209" t="s">
        <v>311</v>
      </c>
      <c r="P1209">
        <v>1175</v>
      </c>
      <c r="Q1209">
        <v>1175</v>
      </c>
      <c r="R1209" s="7">
        <v>239000</v>
      </c>
      <c r="S1209" t="s">
        <v>311</v>
      </c>
    </row>
    <row r="1210" spans="6:19" x14ac:dyDescent="0.2">
      <c r="F1210">
        <v>1200</v>
      </c>
      <c r="G1210">
        <v>1382</v>
      </c>
      <c r="H1210" s="7">
        <v>148000</v>
      </c>
      <c r="I1210" t="s">
        <v>311</v>
      </c>
      <c r="K1210">
        <v>1191</v>
      </c>
      <c r="L1210">
        <v>1622</v>
      </c>
      <c r="M1210" s="7">
        <v>168000</v>
      </c>
      <c r="N1210" t="s">
        <v>311</v>
      </c>
      <c r="P1210">
        <v>1176</v>
      </c>
      <c r="Q1210">
        <v>743</v>
      </c>
      <c r="R1210" s="7">
        <v>285000</v>
      </c>
      <c r="S1210" t="s">
        <v>311</v>
      </c>
    </row>
    <row r="1211" spans="6:19" x14ac:dyDescent="0.2">
      <c r="F1211">
        <v>1201</v>
      </c>
      <c r="G1211">
        <v>864</v>
      </c>
      <c r="H1211" s="7">
        <v>116050</v>
      </c>
      <c r="I1211" t="s">
        <v>311</v>
      </c>
      <c r="K1211">
        <v>1192</v>
      </c>
      <c r="L1211">
        <v>764</v>
      </c>
      <c r="M1211" s="7">
        <v>174000</v>
      </c>
      <c r="N1211" t="s">
        <v>311</v>
      </c>
      <c r="P1211">
        <v>1177</v>
      </c>
      <c r="Q1211">
        <v>0</v>
      </c>
      <c r="R1211" s="7">
        <v>119500</v>
      </c>
      <c r="S1211" t="s">
        <v>311</v>
      </c>
    </row>
    <row r="1212" spans="6:19" x14ac:dyDescent="0.2">
      <c r="F1212">
        <v>1202</v>
      </c>
      <c r="G1212">
        <v>1779</v>
      </c>
      <c r="H1212" s="7">
        <v>197900</v>
      </c>
      <c r="I1212" t="s">
        <v>311</v>
      </c>
      <c r="K1212">
        <v>1193</v>
      </c>
      <c r="L1212">
        <v>842</v>
      </c>
      <c r="M1212" s="7">
        <v>125000</v>
      </c>
      <c r="N1212" t="s">
        <v>311</v>
      </c>
      <c r="P1212">
        <v>1178</v>
      </c>
      <c r="Q1212">
        <v>406</v>
      </c>
      <c r="R1212" s="7">
        <v>115000</v>
      </c>
      <c r="S1212" t="s">
        <v>311</v>
      </c>
    </row>
    <row r="1213" spans="6:19" x14ac:dyDescent="0.2">
      <c r="F1213">
        <v>1203</v>
      </c>
      <c r="G1213">
        <v>1348</v>
      </c>
      <c r="H1213" s="7">
        <v>117000</v>
      </c>
      <c r="I1213" t="s">
        <v>311</v>
      </c>
      <c r="K1213">
        <v>1194</v>
      </c>
      <c r="L1213">
        <v>1224</v>
      </c>
      <c r="M1213" s="7">
        <v>165000</v>
      </c>
      <c r="N1213" t="s">
        <v>311</v>
      </c>
      <c r="P1213">
        <v>1179</v>
      </c>
      <c r="Q1213">
        <v>523</v>
      </c>
      <c r="R1213" s="7">
        <v>154900</v>
      </c>
      <c r="S1213" t="s">
        <v>311</v>
      </c>
    </row>
    <row r="1214" spans="6:19" x14ac:dyDescent="0.2">
      <c r="F1214">
        <v>1204</v>
      </c>
      <c r="G1214">
        <v>1630</v>
      </c>
      <c r="H1214" s="7">
        <v>213000</v>
      </c>
      <c r="I1214" t="s">
        <v>311</v>
      </c>
      <c r="K1214">
        <v>1195</v>
      </c>
      <c r="L1214">
        <v>663</v>
      </c>
      <c r="M1214" s="7">
        <v>158000</v>
      </c>
      <c r="N1214" t="s">
        <v>311</v>
      </c>
      <c r="P1214">
        <v>1180</v>
      </c>
      <c r="Q1214">
        <v>0</v>
      </c>
      <c r="R1214" s="7">
        <v>93000</v>
      </c>
      <c r="S1214" t="s">
        <v>311</v>
      </c>
    </row>
    <row r="1215" spans="6:19" x14ac:dyDescent="0.2">
      <c r="F1215">
        <v>1205</v>
      </c>
      <c r="G1215">
        <v>1074</v>
      </c>
      <c r="H1215" s="7">
        <v>153500</v>
      </c>
      <c r="I1215" t="s">
        <v>311</v>
      </c>
      <c r="K1215">
        <v>1196</v>
      </c>
      <c r="L1215">
        <v>728</v>
      </c>
      <c r="M1215" s="7">
        <v>176000</v>
      </c>
      <c r="N1215" t="s">
        <v>311</v>
      </c>
      <c r="P1215">
        <v>1181</v>
      </c>
      <c r="Q1215">
        <v>1216</v>
      </c>
      <c r="R1215" s="7">
        <v>250000</v>
      </c>
      <c r="S1215" t="s">
        <v>311</v>
      </c>
    </row>
    <row r="1216" spans="6:19" x14ac:dyDescent="0.2">
      <c r="F1216">
        <v>1206</v>
      </c>
      <c r="G1216">
        <v>2196</v>
      </c>
      <c r="H1216" s="7">
        <v>271900</v>
      </c>
      <c r="I1216" t="s">
        <v>311</v>
      </c>
      <c r="K1216">
        <v>1197</v>
      </c>
      <c r="L1216">
        <v>879</v>
      </c>
      <c r="M1216" s="7">
        <v>219210</v>
      </c>
      <c r="N1216" t="s">
        <v>311</v>
      </c>
      <c r="P1216">
        <v>1182</v>
      </c>
      <c r="Q1216">
        <v>0</v>
      </c>
      <c r="R1216" s="7">
        <v>392500</v>
      </c>
      <c r="S1216" t="s">
        <v>311</v>
      </c>
    </row>
    <row r="1217" spans="6:19" x14ac:dyDescent="0.2">
      <c r="F1217">
        <v>1207</v>
      </c>
      <c r="G1217">
        <v>1056</v>
      </c>
      <c r="H1217" s="7">
        <v>107000</v>
      </c>
      <c r="I1217" t="s">
        <v>311</v>
      </c>
      <c r="K1217">
        <v>1198</v>
      </c>
      <c r="L1217">
        <v>815</v>
      </c>
      <c r="M1217" s="7">
        <v>144000</v>
      </c>
      <c r="N1217" t="s">
        <v>311</v>
      </c>
      <c r="P1217">
        <v>1184</v>
      </c>
      <c r="Q1217">
        <v>0</v>
      </c>
      <c r="R1217" s="7">
        <v>120000</v>
      </c>
      <c r="S1217" t="s">
        <v>311</v>
      </c>
    </row>
    <row r="1218" spans="6:19" x14ac:dyDescent="0.2">
      <c r="F1218">
        <v>1208</v>
      </c>
      <c r="G1218">
        <v>1700</v>
      </c>
      <c r="H1218" s="7">
        <v>200000</v>
      </c>
      <c r="I1218" t="s">
        <v>311</v>
      </c>
      <c r="K1218">
        <v>1199</v>
      </c>
      <c r="L1218">
        <v>1212</v>
      </c>
      <c r="M1218" s="7">
        <v>178000</v>
      </c>
      <c r="N1218" t="s">
        <v>311</v>
      </c>
      <c r="P1218">
        <v>1185</v>
      </c>
      <c r="Q1218">
        <v>0</v>
      </c>
      <c r="R1218" s="7">
        <v>186700</v>
      </c>
      <c r="S1218" t="s">
        <v>311</v>
      </c>
    </row>
    <row r="1219" spans="6:19" x14ac:dyDescent="0.2">
      <c r="F1219">
        <v>1209</v>
      </c>
      <c r="G1219">
        <v>1283</v>
      </c>
      <c r="H1219" s="7">
        <v>140000</v>
      </c>
      <c r="I1219" t="s">
        <v>311</v>
      </c>
      <c r="K1219">
        <v>1200</v>
      </c>
      <c r="L1219">
        <v>1382</v>
      </c>
      <c r="M1219" s="7">
        <v>148000</v>
      </c>
      <c r="N1219" t="s">
        <v>311</v>
      </c>
      <c r="P1219">
        <v>1186</v>
      </c>
      <c r="Q1219">
        <v>272</v>
      </c>
      <c r="R1219" s="7">
        <v>104900</v>
      </c>
      <c r="S1219" t="s">
        <v>311</v>
      </c>
    </row>
    <row r="1220" spans="6:19" x14ac:dyDescent="0.2">
      <c r="F1220">
        <v>1210</v>
      </c>
      <c r="G1220">
        <v>1660</v>
      </c>
      <c r="H1220" s="7">
        <v>290000</v>
      </c>
      <c r="I1220" t="s">
        <v>311</v>
      </c>
      <c r="K1220">
        <v>1201</v>
      </c>
      <c r="L1220">
        <v>864</v>
      </c>
      <c r="M1220" s="7">
        <v>116050</v>
      </c>
      <c r="N1220" t="s">
        <v>311</v>
      </c>
      <c r="P1220">
        <v>1187</v>
      </c>
      <c r="Q1220">
        <v>685</v>
      </c>
      <c r="R1220" s="7">
        <v>95000</v>
      </c>
      <c r="S1220" t="s">
        <v>311</v>
      </c>
    </row>
    <row r="1221" spans="6:19" x14ac:dyDescent="0.2">
      <c r="F1221">
        <v>1211</v>
      </c>
      <c r="G1221">
        <v>1845</v>
      </c>
      <c r="H1221" s="7">
        <v>189000</v>
      </c>
      <c r="I1221" t="s">
        <v>311</v>
      </c>
      <c r="K1221">
        <v>1202</v>
      </c>
      <c r="L1221">
        <v>866</v>
      </c>
      <c r="M1221" s="7">
        <v>197900</v>
      </c>
      <c r="N1221" t="s">
        <v>311</v>
      </c>
      <c r="P1221">
        <v>1188</v>
      </c>
      <c r="Q1221">
        <v>0</v>
      </c>
      <c r="R1221" s="7">
        <v>262000</v>
      </c>
      <c r="S1221" t="s">
        <v>311</v>
      </c>
    </row>
    <row r="1222" spans="6:19" x14ac:dyDescent="0.2">
      <c r="F1222">
        <v>1212</v>
      </c>
      <c r="G1222">
        <v>1752</v>
      </c>
      <c r="H1222" s="7">
        <v>164000</v>
      </c>
      <c r="I1222" t="s">
        <v>311</v>
      </c>
      <c r="K1222">
        <v>1203</v>
      </c>
      <c r="L1222">
        <v>884</v>
      </c>
      <c r="M1222" s="7">
        <v>117000</v>
      </c>
      <c r="N1222" t="s">
        <v>311</v>
      </c>
      <c r="P1222">
        <v>1189</v>
      </c>
      <c r="Q1222">
        <v>829</v>
      </c>
      <c r="R1222" s="7">
        <v>195000</v>
      </c>
      <c r="S1222" t="s">
        <v>311</v>
      </c>
    </row>
    <row r="1223" spans="6:19" x14ac:dyDescent="0.2">
      <c r="F1223">
        <v>1213</v>
      </c>
      <c r="G1223">
        <v>672</v>
      </c>
      <c r="H1223" s="7">
        <v>113000</v>
      </c>
      <c r="I1223" t="s">
        <v>311</v>
      </c>
      <c r="K1223">
        <v>1204</v>
      </c>
      <c r="L1223">
        <v>1630</v>
      </c>
      <c r="M1223" s="7">
        <v>213000</v>
      </c>
      <c r="N1223" t="s">
        <v>311</v>
      </c>
      <c r="P1223">
        <v>1190</v>
      </c>
      <c r="Q1223">
        <v>776</v>
      </c>
      <c r="R1223" s="7">
        <v>189000</v>
      </c>
      <c r="S1223" t="s">
        <v>311</v>
      </c>
    </row>
    <row r="1224" spans="6:19" x14ac:dyDescent="0.2">
      <c r="F1224">
        <v>1214</v>
      </c>
      <c r="G1224">
        <v>960</v>
      </c>
      <c r="H1224" s="7">
        <v>145000</v>
      </c>
      <c r="I1224" t="s">
        <v>311</v>
      </c>
      <c r="K1224">
        <v>1205</v>
      </c>
      <c r="L1224">
        <v>1074</v>
      </c>
      <c r="M1224" s="7">
        <v>153500</v>
      </c>
      <c r="N1224" t="s">
        <v>311</v>
      </c>
      <c r="P1224">
        <v>1191</v>
      </c>
      <c r="Q1224">
        <v>0</v>
      </c>
      <c r="R1224" s="7">
        <v>168000</v>
      </c>
      <c r="S1224" t="s">
        <v>311</v>
      </c>
    </row>
    <row r="1225" spans="6:19" x14ac:dyDescent="0.2">
      <c r="F1225">
        <v>1215</v>
      </c>
      <c r="G1225">
        <v>999</v>
      </c>
      <c r="H1225" s="7">
        <v>134500</v>
      </c>
      <c r="I1225" t="s">
        <v>311</v>
      </c>
      <c r="K1225">
        <v>1207</v>
      </c>
      <c r="L1225">
        <v>1056</v>
      </c>
      <c r="M1225" s="7">
        <v>107000</v>
      </c>
      <c r="N1225" t="s">
        <v>311</v>
      </c>
      <c r="P1225">
        <v>1192</v>
      </c>
      <c r="Q1225">
        <v>677</v>
      </c>
      <c r="R1225" s="7">
        <v>174000</v>
      </c>
      <c r="S1225" t="s">
        <v>311</v>
      </c>
    </row>
    <row r="1226" spans="6:19" x14ac:dyDescent="0.2">
      <c r="F1226">
        <v>1216</v>
      </c>
      <c r="G1226">
        <v>894</v>
      </c>
      <c r="H1226" s="7">
        <v>125000</v>
      </c>
      <c r="I1226" t="s">
        <v>311</v>
      </c>
      <c r="K1226">
        <v>1208</v>
      </c>
      <c r="L1226">
        <v>1700</v>
      </c>
      <c r="M1226" s="7">
        <v>200000</v>
      </c>
      <c r="N1226" t="s">
        <v>311</v>
      </c>
      <c r="P1226">
        <v>1193</v>
      </c>
      <c r="Q1226">
        <v>630</v>
      </c>
      <c r="R1226" s="7">
        <v>125000</v>
      </c>
      <c r="S1226" t="s">
        <v>311</v>
      </c>
    </row>
    <row r="1227" spans="6:19" x14ac:dyDescent="0.2">
      <c r="F1227">
        <v>1217</v>
      </c>
      <c r="G1227">
        <v>1902</v>
      </c>
      <c r="H1227" s="7">
        <v>112000</v>
      </c>
      <c r="I1227" t="s">
        <v>311</v>
      </c>
      <c r="K1227">
        <v>1209</v>
      </c>
      <c r="L1227">
        <v>1283</v>
      </c>
      <c r="M1227" s="7">
        <v>140000</v>
      </c>
      <c r="N1227" t="s">
        <v>311</v>
      </c>
      <c r="P1227">
        <v>1194</v>
      </c>
      <c r="Q1227">
        <v>0</v>
      </c>
      <c r="R1227" s="7">
        <v>165000</v>
      </c>
      <c r="S1227" t="s">
        <v>311</v>
      </c>
    </row>
    <row r="1228" spans="6:19" x14ac:dyDescent="0.2">
      <c r="F1228">
        <v>1218</v>
      </c>
      <c r="G1228">
        <v>1314</v>
      </c>
      <c r="H1228" s="7">
        <v>229456</v>
      </c>
      <c r="I1228" t="s">
        <v>311</v>
      </c>
      <c r="K1228">
        <v>1210</v>
      </c>
      <c r="L1228">
        <v>1660</v>
      </c>
      <c r="M1228" s="7">
        <v>290000</v>
      </c>
      <c r="N1228" t="s">
        <v>311</v>
      </c>
      <c r="P1228">
        <v>1195</v>
      </c>
      <c r="Q1228">
        <v>689</v>
      </c>
      <c r="R1228" s="7">
        <v>158000</v>
      </c>
      <c r="S1228" t="s">
        <v>311</v>
      </c>
    </row>
    <row r="1229" spans="6:19" x14ac:dyDescent="0.2">
      <c r="F1229">
        <v>1219</v>
      </c>
      <c r="G1229">
        <v>912</v>
      </c>
      <c r="H1229" s="7">
        <v>80500</v>
      </c>
      <c r="I1229" t="s">
        <v>311</v>
      </c>
      <c r="K1229">
        <v>1211</v>
      </c>
      <c r="L1229">
        <v>1055</v>
      </c>
      <c r="M1229" s="7">
        <v>189000</v>
      </c>
      <c r="N1229" t="s">
        <v>311</v>
      </c>
      <c r="P1229">
        <v>1196</v>
      </c>
      <c r="Q1229">
        <v>728</v>
      </c>
      <c r="R1229" s="7">
        <v>176000</v>
      </c>
      <c r="S1229" t="s">
        <v>311</v>
      </c>
    </row>
    <row r="1230" spans="6:19" x14ac:dyDescent="0.2">
      <c r="F1230">
        <v>1220</v>
      </c>
      <c r="G1230">
        <v>1218</v>
      </c>
      <c r="H1230" s="7">
        <v>91500</v>
      </c>
      <c r="I1230" t="s">
        <v>311</v>
      </c>
      <c r="K1230">
        <v>1212</v>
      </c>
      <c r="L1230">
        <v>1080</v>
      </c>
      <c r="M1230" s="7">
        <v>164000</v>
      </c>
      <c r="N1230" t="s">
        <v>311</v>
      </c>
      <c r="P1230">
        <v>1197</v>
      </c>
      <c r="Q1230">
        <v>984</v>
      </c>
      <c r="R1230" s="7">
        <v>219210</v>
      </c>
      <c r="S1230" t="s">
        <v>311</v>
      </c>
    </row>
    <row r="1231" spans="6:19" x14ac:dyDescent="0.2">
      <c r="F1231">
        <v>1221</v>
      </c>
      <c r="G1231">
        <v>912</v>
      </c>
      <c r="H1231" s="7">
        <v>115000</v>
      </c>
      <c r="I1231" t="s">
        <v>311</v>
      </c>
      <c r="K1231">
        <v>1213</v>
      </c>
      <c r="L1231">
        <v>672</v>
      </c>
      <c r="M1231" s="7">
        <v>113000</v>
      </c>
      <c r="N1231" t="s">
        <v>311</v>
      </c>
      <c r="P1231">
        <v>1198</v>
      </c>
      <c r="Q1231">
        <v>875</v>
      </c>
      <c r="R1231" s="7">
        <v>144000</v>
      </c>
      <c r="S1231" t="s">
        <v>311</v>
      </c>
    </row>
    <row r="1232" spans="6:19" x14ac:dyDescent="0.2">
      <c r="F1232">
        <v>1222</v>
      </c>
      <c r="G1232">
        <v>1211</v>
      </c>
      <c r="H1232" s="7">
        <v>134000</v>
      </c>
      <c r="I1232" t="s">
        <v>311</v>
      </c>
      <c r="K1232">
        <v>1214</v>
      </c>
      <c r="L1232">
        <v>960</v>
      </c>
      <c r="M1232" s="7">
        <v>145000</v>
      </c>
      <c r="N1232" t="s">
        <v>311</v>
      </c>
      <c r="P1232">
        <v>1199</v>
      </c>
      <c r="Q1232">
        <v>0</v>
      </c>
      <c r="R1232" s="7">
        <v>178000</v>
      </c>
      <c r="S1232" t="s">
        <v>311</v>
      </c>
    </row>
    <row r="1233" spans="6:19" x14ac:dyDescent="0.2">
      <c r="F1233">
        <v>1223</v>
      </c>
      <c r="G1233">
        <v>1846</v>
      </c>
      <c r="H1233" s="7">
        <v>143000</v>
      </c>
      <c r="I1233" t="s">
        <v>311</v>
      </c>
      <c r="K1233">
        <v>1215</v>
      </c>
      <c r="L1233">
        <v>999</v>
      </c>
      <c r="M1233" s="7">
        <v>134500</v>
      </c>
      <c r="N1233" t="s">
        <v>311</v>
      </c>
      <c r="P1233">
        <v>1200</v>
      </c>
      <c r="Q1233">
        <v>0</v>
      </c>
      <c r="R1233" s="7">
        <v>148000</v>
      </c>
      <c r="S1233" t="s">
        <v>311</v>
      </c>
    </row>
    <row r="1234" spans="6:19" x14ac:dyDescent="0.2">
      <c r="F1234">
        <v>1224</v>
      </c>
      <c r="G1234">
        <v>2136</v>
      </c>
      <c r="H1234" s="7">
        <v>137900</v>
      </c>
      <c r="I1234" t="s">
        <v>311</v>
      </c>
      <c r="K1234">
        <v>1216</v>
      </c>
      <c r="L1234">
        <v>894</v>
      </c>
      <c r="M1234" s="7">
        <v>125000</v>
      </c>
      <c r="N1234" t="s">
        <v>311</v>
      </c>
      <c r="P1234">
        <v>1201</v>
      </c>
      <c r="Q1234">
        <v>0</v>
      </c>
      <c r="R1234" s="7">
        <v>116050</v>
      </c>
      <c r="S1234" t="s">
        <v>311</v>
      </c>
    </row>
    <row r="1235" spans="6:19" x14ac:dyDescent="0.2">
      <c r="F1235">
        <v>1225</v>
      </c>
      <c r="G1235">
        <v>1490</v>
      </c>
      <c r="H1235" s="7">
        <v>184000</v>
      </c>
      <c r="I1235" t="s">
        <v>311</v>
      </c>
      <c r="K1235">
        <v>1217</v>
      </c>
      <c r="L1235">
        <v>1318</v>
      </c>
      <c r="M1235" s="7">
        <v>112000</v>
      </c>
      <c r="N1235" t="s">
        <v>311</v>
      </c>
      <c r="P1235">
        <v>1202</v>
      </c>
      <c r="Q1235">
        <v>913</v>
      </c>
      <c r="R1235" s="7">
        <v>197900</v>
      </c>
      <c r="S1235" t="s">
        <v>311</v>
      </c>
    </row>
    <row r="1236" spans="6:19" x14ac:dyDescent="0.2">
      <c r="F1236">
        <v>1226</v>
      </c>
      <c r="G1236">
        <v>1138</v>
      </c>
      <c r="H1236" s="7">
        <v>145000</v>
      </c>
      <c r="I1236" t="s">
        <v>311</v>
      </c>
      <c r="K1236">
        <v>1218</v>
      </c>
      <c r="L1236">
        <v>1314</v>
      </c>
      <c r="M1236" s="7">
        <v>229456</v>
      </c>
      <c r="N1236" t="s">
        <v>311</v>
      </c>
      <c r="P1236">
        <v>1203</v>
      </c>
      <c r="Q1236">
        <v>464</v>
      </c>
      <c r="R1236" s="7">
        <v>117000</v>
      </c>
      <c r="S1236" t="s">
        <v>311</v>
      </c>
    </row>
    <row r="1237" spans="6:19" x14ac:dyDescent="0.2">
      <c r="F1237">
        <v>1227</v>
      </c>
      <c r="G1237">
        <v>1933</v>
      </c>
      <c r="H1237" s="7">
        <v>214000</v>
      </c>
      <c r="I1237" t="s">
        <v>311</v>
      </c>
      <c r="K1237">
        <v>1219</v>
      </c>
      <c r="L1237">
        <v>672</v>
      </c>
      <c r="M1237" s="7">
        <v>80500</v>
      </c>
      <c r="N1237" t="s">
        <v>311</v>
      </c>
      <c r="P1237">
        <v>1204</v>
      </c>
      <c r="Q1237">
        <v>0</v>
      </c>
      <c r="R1237" s="7">
        <v>213000</v>
      </c>
      <c r="S1237" t="s">
        <v>311</v>
      </c>
    </row>
    <row r="1238" spans="6:19" x14ac:dyDescent="0.2">
      <c r="F1238">
        <v>1228</v>
      </c>
      <c r="G1238">
        <v>912</v>
      </c>
      <c r="H1238" s="7">
        <v>147000</v>
      </c>
      <c r="I1238" t="s">
        <v>311</v>
      </c>
      <c r="K1238">
        <v>1220</v>
      </c>
      <c r="L1238">
        <v>672</v>
      </c>
      <c r="M1238" s="7">
        <v>91500</v>
      </c>
      <c r="N1238" t="s">
        <v>311</v>
      </c>
      <c r="P1238">
        <v>1205</v>
      </c>
      <c r="Q1238">
        <v>0</v>
      </c>
      <c r="R1238" s="7">
        <v>153500</v>
      </c>
      <c r="S1238" t="s">
        <v>311</v>
      </c>
    </row>
    <row r="1239" spans="6:19" x14ac:dyDescent="0.2">
      <c r="F1239">
        <v>1229</v>
      </c>
      <c r="G1239">
        <v>1702</v>
      </c>
      <c r="H1239" s="7">
        <v>367294</v>
      </c>
      <c r="I1239" t="s">
        <v>311</v>
      </c>
      <c r="K1239">
        <v>1221</v>
      </c>
      <c r="L1239">
        <v>912</v>
      </c>
      <c r="M1239" s="7">
        <v>115000</v>
      </c>
      <c r="N1239" t="s">
        <v>311</v>
      </c>
      <c r="P1239">
        <v>1206</v>
      </c>
      <c r="Q1239">
        <v>0</v>
      </c>
      <c r="R1239" s="7">
        <v>271900</v>
      </c>
      <c r="S1239" t="s">
        <v>311</v>
      </c>
    </row>
    <row r="1240" spans="6:19" x14ac:dyDescent="0.2">
      <c r="F1240">
        <v>1230</v>
      </c>
      <c r="G1240">
        <v>1507</v>
      </c>
      <c r="H1240" s="7">
        <v>127000</v>
      </c>
      <c r="I1240" t="s">
        <v>311</v>
      </c>
      <c r="K1240">
        <v>1222</v>
      </c>
      <c r="L1240">
        <v>1211</v>
      </c>
      <c r="M1240" s="7">
        <v>134000</v>
      </c>
      <c r="N1240" t="s">
        <v>311</v>
      </c>
      <c r="P1240">
        <v>1207</v>
      </c>
      <c r="Q1240">
        <v>0</v>
      </c>
      <c r="R1240" s="7">
        <v>107000</v>
      </c>
      <c r="S1240" t="s">
        <v>311</v>
      </c>
    </row>
    <row r="1241" spans="6:19" x14ac:dyDescent="0.2">
      <c r="F1241">
        <v>1231</v>
      </c>
      <c r="G1241">
        <v>2620</v>
      </c>
      <c r="H1241" s="7">
        <v>190000</v>
      </c>
      <c r="I1241" t="s">
        <v>311</v>
      </c>
      <c r="K1241">
        <v>1223</v>
      </c>
      <c r="L1241">
        <v>1168</v>
      </c>
      <c r="M1241" s="7">
        <v>143000</v>
      </c>
      <c r="N1241" t="s">
        <v>311</v>
      </c>
      <c r="P1241">
        <v>1208</v>
      </c>
      <c r="Q1241">
        <v>0</v>
      </c>
      <c r="R1241" s="7">
        <v>200000</v>
      </c>
      <c r="S1241" t="s">
        <v>311</v>
      </c>
    </row>
    <row r="1242" spans="6:19" x14ac:dyDescent="0.2">
      <c r="F1242">
        <v>1232</v>
      </c>
      <c r="G1242">
        <v>1190</v>
      </c>
      <c r="H1242" s="7">
        <v>132500</v>
      </c>
      <c r="I1242" t="s">
        <v>311</v>
      </c>
      <c r="K1242">
        <v>1224</v>
      </c>
      <c r="L1242">
        <v>2136</v>
      </c>
      <c r="M1242" s="7">
        <v>137900</v>
      </c>
      <c r="N1242" t="s">
        <v>311</v>
      </c>
      <c r="P1242">
        <v>1209</v>
      </c>
      <c r="Q1242">
        <v>0</v>
      </c>
      <c r="R1242" s="7">
        <v>140000</v>
      </c>
      <c r="S1242" t="s">
        <v>311</v>
      </c>
    </row>
    <row r="1243" spans="6:19" x14ac:dyDescent="0.2">
      <c r="F1243">
        <v>1233</v>
      </c>
      <c r="G1243">
        <v>1224</v>
      </c>
      <c r="H1243" s="7">
        <v>101800</v>
      </c>
      <c r="I1243" t="s">
        <v>311</v>
      </c>
      <c r="K1243">
        <v>1225</v>
      </c>
      <c r="L1243">
        <v>788</v>
      </c>
      <c r="M1243" s="7">
        <v>184000</v>
      </c>
      <c r="N1243" t="s">
        <v>311</v>
      </c>
      <c r="P1243">
        <v>1210</v>
      </c>
      <c r="Q1243">
        <v>0</v>
      </c>
      <c r="R1243" s="7">
        <v>290000</v>
      </c>
      <c r="S1243" t="s">
        <v>311</v>
      </c>
    </row>
    <row r="1244" spans="6:19" x14ac:dyDescent="0.2">
      <c r="F1244">
        <v>1234</v>
      </c>
      <c r="G1244">
        <v>1188</v>
      </c>
      <c r="H1244" s="7">
        <v>142000</v>
      </c>
      <c r="I1244" t="s">
        <v>311</v>
      </c>
      <c r="K1244">
        <v>1226</v>
      </c>
      <c r="L1244">
        <v>1138</v>
      </c>
      <c r="M1244" s="7">
        <v>145000</v>
      </c>
      <c r="N1244" t="s">
        <v>311</v>
      </c>
      <c r="P1244">
        <v>1211</v>
      </c>
      <c r="Q1244">
        <v>790</v>
      </c>
      <c r="R1244" s="7">
        <v>189000</v>
      </c>
      <c r="S1244" t="s">
        <v>311</v>
      </c>
    </row>
    <row r="1245" spans="6:19" x14ac:dyDescent="0.2">
      <c r="F1245">
        <v>1235</v>
      </c>
      <c r="G1245">
        <v>1964</v>
      </c>
      <c r="H1245" s="7">
        <v>130000</v>
      </c>
      <c r="I1245" t="s">
        <v>311</v>
      </c>
      <c r="K1245">
        <v>1227</v>
      </c>
      <c r="L1245">
        <v>894</v>
      </c>
      <c r="M1245" s="7">
        <v>214000</v>
      </c>
      <c r="N1245" t="s">
        <v>311</v>
      </c>
      <c r="P1245">
        <v>1212</v>
      </c>
      <c r="Q1245">
        <v>672</v>
      </c>
      <c r="R1245" s="7">
        <v>164000</v>
      </c>
      <c r="S1245" t="s">
        <v>311</v>
      </c>
    </row>
    <row r="1246" spans="6:19" x14ac:dyDescent="0.2">
      <c r="F1246">
        <v>1236</v>
      </c>
      <c r="G1246">
        <v>1784</v>
      </c>
      <c r="H1246" s="7">
        <v>138887</v>
      </c>
      <c r="I1246" t="s">
        <v>311</v>
      </c>
      <c r="K1246">
        <v>1228</v>
      </c>
      <c r="L1246">
        <v>912</v>
      </c>
      <c r="M1246" s="7">
        <v>147000</v>
      </c>
      <c r="N1246" t="s">
        <v>311</v>
      </c>
      <c r="P1246">
        <v>1213</v>
      </c>
      <c r="Q1246">
        <v>0</v>
      </c>
      <c r="R1246" s="7">
        <v>113000</v>
      </c>
      <c r="S1246" t="s">
        <v>311</v>
      </c>
    </row>
    <row r="1247" spans="6:19" x14ac:dyDescent="0.2">
      <c r="F1247">
        <v>1237</v>
      </c>
      <c r="G1247">
        <v>1626</v>
      </c>
      <c r="H1247" s="7">
        <v>175500</v>
      </c>
      <c r="I1247" t="s">
        <v>311</v>
      </c>
      <c r="K1247">
        <v>1229</v>
      </c>
      <c r="L1247">
        <v>1702</v>
      </c>
      <c r="M1247" s="7">
        <v>367294</v>
      </c>
      <c r="N1247" t="s">
        <v>311</v>
      </c>
      <c r="P1247">
        <v>1214</v>
      </c>
      <c r="Q1247">
        <v>0</v>
      </c>
      <c r="R1247" s="7">
        <v>145000</v>
      </c>
      <c r="S1247" t="s">
        <v>311</v>
      </c>
    </row>
    <row r="1248" spans="6:19" x14ac:dyDescent="0.2">
      <c r="F1248">
        <v>1238</v>
      </c>
      <c r="G1248">
        <v>1948</v>
      </c>
      <c r="H1248" s="7">
        <v>195000</v>
      </c>
      <c r="I1248" t="s">
        <v>311</v>
      </c>
      <c r="K1248">
        <v>1230</v>
      </c>
      <c r="L1248">
        <v>1507</v>
      </c>
      <c r="M1248" s="7">
        <v>127000</v>
      </c>
      <c r="N1248" t="s">
        <v>311</v>
      </c>
      <c r="P1248">
        <v>1215</v>
      </c>
      <c r="Q1248">
        <v>0</v>
      </c>
      <c r="R1248" s="7">
        <v>134500</v>
      </c>
      <c r="S1248" t="s">
        <v>311</v>
      </c>
    </row>
    <row r="1249" spans="6:19" x14ac:dyDescent="0.2">
      <c r="F1249">
        <v>1239</v>
      </c>
      <c r="G1249">
        <v>1141</v>
      </c>
      <c r="H1249" s="7">
        <v>142500</v>
      </c>
      <c r="I1249" t="s">
        <v>311</v>
      </c>
      <c r="K1249">
        <v>1231</v>
      </c>
      <c r="L1249">
        <v>1361</v>
      </c>
      <c r="M1249" s="7">
        <v>190000</v>
      </c>
      <c r="N1249" t="s">
        <v>311</v>
      </c>
      <c r="P1249">
        <v>1216</v>
      </c>
      <c r="Q1249">
        <v>0</v>
      </c>
      <c r="R1249" s="7">
        <v>125000</v>
      </c>
      <c r="S1249" t="s">
        <v>311</v>
      </c>
    </row>
    <row r="1250" spans="6:19" x14ac:dyDescent="0.2">
      <c r="F1250">
        <v>1240</v>
      </c>
      <c r="G1250">
        <v>1484</v>
      </c>
      <c r="H1250" s="7">
        <v>265900</v>
      </c>
      <c r="I1250" t="s">
        <v>311</v>
      </c>
      <c r="K1250">
        <v>1232</v>
      </c>
      <c r="L1250">
        <v>1190</v>
      </c>
      <c r="M1250" s="7">
        <v>132500</v>
      </c>
      <c r="N1250" t="s">
        <v>311</v>
      </c>
      <c r="P1250">
        <v>1217</v>
      </c>
      <c r="Q1250">
        <v>584</v>
      </c>
      <c r="R1250" s="7">
        <v>112000</v>
      </c>
      <c r="S1250" t="s">
        <v>311</v>
      </c>
    </row>
    <row r="1251" spans="6:19" x14ac:dyDescent="0.2">
      <c r="F1251">
        <v>1241</v>
      </c>
      <c r="G1251">
        <v>1768</v>
      </c>
      <c r="H1251" s="7">
        <v>224900</v>
      </c>
      <c r="I1251" t="s">
        <v>311</v>
      </c>
      <c r="K1251">
        <v>1233</v>
      </c>
      <c r="L1251">
        <v>1224</v>
      </c>
      <c r="M1251" s="7">
        <v>101800</v>
      </c>
      <c r="N1251" t="s">
        <v>311</v>
      </c>
      <c r="P1251">
        <v>1218</v>
      </c>
      <c r="Q1251">
        <v>0</v>
      </c>
      <c r="R1251" s="7">
        <v>229456</v>
      </c>
      <c r="S1251" t="s">
        <v>311</v>
      </c>
    </row>
    <row r="1252" spans="6:19" x14ac:dyDescent="0.2">
      <c r="F1252">
        <v>1242</v>
      </c>
      <c r="G1252">
        <v>1689</v>
      </c>
      <c r="H1252" s="7">
        <v>248328</v>
      </c>
      <c r="I1252" t="s">
        <v>311</v>
      </c>
      <c r="K1252">
        <v>1234</v>
      </c>
      <c r="L1252">
        <v>1188</v>
      </c>
      <c r="M1252" s="7">
        <v>142000</v>
      </c>
      <c r="N1252" t="s">
        <v>311</v>
      </c>
      <c r="P1252">
        <v>1219</v>
      </c>
      <c r="Q1252">
        <v>240</v>
      </c>
      <c r="R1252" s="7">
        <v>80500</v>
      </c>
      <c r="S1252" t="s">
        <v>311</v>
      </c>
    </row>
    <row r="1253" spans="6:19" x14ac:dyDescent="0.2">
      <c r="F1253">
        <v>1243</v>
      </c>
      <c r="G1253">
        <v>1173</v>
      </c>
      <c r="H1253" s="7">
        <v>170000</v>
      </c>
      <c r="I1253" t="s">
        <v>311</v>
      </c>
      <c r="K1253">
        <v>1235</v>
      </c>
      <c r="L1253">
        <v>1024</v>
      </c>
      <c r="M1253" s="7">
        <v>130000</v>
      </c>
      <c r="N1253" t="s">
        <v>311</v>
      </c>
      <c r="P1253">
        <v>1220</v>
      </c>
      <c r="Q1253">
        <v>546</v>
      </c>
      <c r="R1253" s="7">
        <v>91500</v>
      </c>
      <c r="S1253" t="s">
        <v>311</v>
      </c>
    </row>
    <row r="1254" spans="6:19" x14ac:dyDescent="0.2">
      <c r="F1254">
        <v>1244</v>
      </c>
      <c r="G1254">
        <v>2076</v>
      </c>
      <c r="H1254" s="7">
        <v>465000</v>
      </c>
      <c r="I1254" t="s">
        <v>311</v>
      </c>
      <c r="K1254">
        <v>1236</v>
      </c>
      <c r="L1254">
        <v>892</v>
      </c>
      <c r="M1254" s="7">
        <v>138887</v>
      </c>
      <c r="N1254" t="s">
        <v>311</v>
      </c>
      <c r="P1254">
        <v>1221</v>
      </c>
      <c r="Q1254">
        <v>0</v>
      </c>
      <c r="R1254" s="7">
        <v>115000</v>
      </c>
      <c r="S1254" t="s">
        <v>311</v>
      </c>
    </row>
    <row r="1255" spans="6:19" x14ac:dyDescent="0.2">
      <c r="F1255">
        <v>1245</v>
      </c>
      <c r="G1255">
        <v>1517</v>
      </c>
      <c r="H1255" s="7">
        <v>230000</v>
      </c>
      <c r="I1255" t="s">
        <v>311</v>
      </c>
      <c r="K1255">
        <v>1237</v>
      </c>
      <c r="L1255">
        <v>764</v>
      </c>
      <c r="M1255" s="7">
        <v>175500</v>
      </c>
      <c r="N1255" t="s">
        <v>311</v>
      </c>
      <c r="P1255">
        <v>1222</v>
      </c>
      <c r="Q1255">
        <v>0</v>
      </c>
      <c r="R1255" s="7">
        <v>134000</v>
      </c>
      <c r="S1255" t="s">
        <v>311</v>
      </c>
    </row>
    <row r="1256" spans="6:19" x14ac:dyDescent="0.2">
      <c r="F1256">
        <v>1246</v>
      </c>
      <c r="G1256">
        <v>1868</v>
      </c>
      <c r="H1256" s="7">
        <v>178000</v>
      </c>
      <c r="I1256" t="s">
        <v>311</v>
      </c>
      <c r="K1256">
        <v>1238</v>
      </c>
      <c r="L1256">
        <v>847</v>
      </c>
      <c r="M1256" s="7">
        <v>195000</v>
      </c>
      <c r="N1256" t="s">
        <v>311</v>
      </c>
      <c r="P1256">
        <v>1223</v>
      </c>
      <c r="Q1256">
        <v>678</v>
      </c>
      <c r="R1256" s="7">
        <v>143000</v>
      </c>
      <c r="S1256" t="s">
        <v>311</v>
      </c>
    </row>
    <row r="1257" spans="6:19" x14ac:dyDescent="0.2">
      <c r="F1257">
        <v>1247</v>
      </c>
      <c r="G1257">
        <v>1553</v>
      </c>
      <c r="H1257" s="7">
        <v>186500</v>
      </c>
      <c r="I1257" t="s">
        <v>311</v>
      </c>
      <c r="K1257">
        <v>1239</v>
      </c>
      <c r="L1257">
        <v>1141</v>
      </c>
      <c r="M1257" s="7">
        <v>142500</v>
      </c>
      <c r="N1257" t="s">
        <v>311</v>
      </c>
      <c r="P1257">
        <v>1224</v>
      </c>
      <c r="Q1257">
        <v>0</v>
      </c>
      <c r="R1257" s="7">
        <v>137900</v>
      </c>
      <c r="S1257" t="s">
        <v>311</v>
      </c>
    </row>
    <row r="1258" spans="6:19" x14ac:dyDescent="0.2">
      <c r="F1258">
        <v>1248</v>
      </c>
      <c r="G1258">
        <v>1034</v>
      </c>
      <c r="H1258" s="7">
        <v>169900</v>
      </c>
      <c r="I1258" t="s">
        <v>311</v>
      </c>
      <c r="K1258">
        <v>1240</v>
      </c>
      <c r="L1258">
        <v>1484</v>
      </c>
      <c r="M1258" s="7">
        <v>265900</v>
      </c>
      <c r="N1258" t="s">
        <v>311</v>
      </c>
      <c r="P1258">
        <v>1225</v>
      </c>
      <c r="Q1258">
        <v>702</v>
      </c>
      <c r="R1258" s="7">
        <v>184000</v>
      </c>
      <c r="S1258" t="s">
        <v>311</v>
      </c>
    </row>
    <row r="1259" spans="6:19" x14ac:dyDescent="0.2">
      <c r="F1259">
        <v>1249</v>
      </c>
      <c r="G1259">
        <v>2058</v>
      </c>
      <c r="H1259" s="7">
        <v>129500</v>
      </c>
      <c r="I1259" t="s">
        <v>311</v>
      </c>
      <c r="K1259">
        <v>1241</v>
      </c>
      <c r="L1259">
        <v>884</v>
      </c>
      <c r="M1259" s="7">
        <v>224900</v>
      </c>
      <c r="N1259" t="s">
        <v>311</v>
      </c>
      <c r="P1259">
        <v>1226</v>
      </c>
      <c r="Q1259">
        <v>0</v>
      </c>
      <c r="R1259" s="7">
        <v>145000</v>
      </c>
      <c r="S1259" t="s">
        <v>311</v>
      </c>
    </row>
    <row r="1260" spans="6:19" x14ac:dyDescent="0.2">
      <c r="F1260">
        <v>1250</v>
      </c>
      <c r="G1260">
        <v>988</v>
      </c>
      <c r="H1260" s="7">
        <v>119000</v>
      </c>
      <c r="I1260" t="s">
        <v>311</v>
      </c>
      <c r="K1260">
        <v>1242</v>
      </c>
      <c r="L1260">
        <v>1689</v>
      </c>
      <c r="M1260" s="7">
        <v>248328</v>
      </c>
      <c r="N1260" t="s">
        <v>311</v>
      </c>
      <c r="P1260">
        <v>1227</v>
      </c>
      <c r="Q1260">
        <v>1039</v>
      </c>
      <c r="R1260" s="7">
        <v>214000</v>
      </c>
      <c r="S1260" t="s">
        <v>311</v>
      </c>
    </row>
    <row r="1261" spans="6:19" x14ac:dyDescent="0.2">
      <c r="F1261">
        <v>1251</v>
      </c>
      <c r="G1261">
        <v>2110</v>
      </c>
      <c r="H1261" s="7">
        <v>244000</v>
      </c>
      <c r="I1261" t="s">
        <v>311</v>
      </c>
      <c r="K1261">
        <v>1243</v>
      </c>
      <c r="L1261">
        <v>1173</v>
      </c>
      <c r="M1261" s="7">
        <v>170000</v>
      </c>
      <c r="N1261" t="s">
        <v>311</v>
      </c>
      <c r="P1261">
        <v>1228</v>
      </c>
      <c r="Q1261">
        <v>0</v>
      </c>
      <c r="R1261" s="7">
        <v>147000</v>
      </c>
      <c r="S1261" t="s">
        <v>311</v>
      </c>
    </row>
    <row r="1262" spans="6:19" x14ac:dyDescent="0.2">
      <c r="F1262">
        <v>1252</v>
      </c>
      <c r="G1262">
        <v>1405</v>
      </c>
      <c r="H1262" s="7">
        <v>171750</v>
      </c>
      <c r="I1262" t="s">
        <v>311</v>
      </c>
      <c r="K1262">
        <v>1244</v>
      </c>
      <c r="L1262">
        <v>2076</v>
      </c>
      <c r="M1262" s="7">
        <v>465000</v>
      </c>
      <c r="N1262" t="s">
        <v>311</v>
      </c>
      <c r="P1262">
        <v>1229</v>
      </c>
      <c r="Q1262">
        <v>0</v>
      </c>
      <c r="R1262" s="7">
        <v>367294</v>
      </c>
      <c r="S1262" t="s">
        <v>311</v>
      </c>
    </row>
    <row r="1263" spans="6:19" x14ac:dyDescent="0.2">
      <c r="F1263">
        <v>1253</v>
      </c>
      <c r="G1263">
        <v>874</v>
      </c>
      <c r="H1263" s="7">
        <v>130000</v>
      </c>
      <c r="I1263" t="s">
        <v>311</v>
      </c>
      <c r="K1263">
        <v>1245</v>
      </c>
      <c r="L1263">
        <v>792</v>
      </c>
      <c r="M1263" s="7">
        <v>230000</v>
      </c>
      <c r="N1263" t="s">
        <v>311</v>
      </c>
      <c r="P1263">
        <v>1230</v>
      </c>
      <c r="Q1263">
        <v>0</v>
      </c>
      <c r="R1263" s="7">
        <v>127000</v>
      </c>
      <c r="S1263" t="s">
        <v>311</v>
      </c>
    </row>
    <row r="1264" spans="6:19" x14ac:dyDescent="0.2">
      <c r="F1264">
        <v>1254</v>
      </c>
      <c r="G1264">
        <v>2167</v>
      </c>
      <c r="H1264" s="7">
        <v>294000</v>
      </c>
      <c r="I1264" t="s">
        <v>311</v>
      </c>
      <c r="K1264">
        <v>1246</v>
      </c>
      <c r="L1264">
        <v>1140</v>
      </c>
      <c r="M1264" s="7">
        <v>178000</v>
      </c>
      <c r="N1264" t="s">
        <v>311</v>
      </c>
      <c r="P1264">
        <v>1231</v>
      </c>
      <c r="Q1264">
        <v>1259</v>
      </c>
      <c r="R1264" s="7">
        <v>190000</v>
      </c>
      <c r="S1264" t="s">
        <v>311</v>
      </c>
    </row>
    <row r="1265" spans="6:19" x14ac:dyDescent="0.2">
      <c r="F1265">
        <v>1255</v>
      </c>
      <c r="G1265">
        <v>1656</v>
      </c>
      <c r="H1265" s="7">
        <v>165400</v>
      </c>
      <c r="I1265" t="s">
        <v>311</v>
      </c>
      <c r="K1265">
        <v>1247</v>
      </c>
      <c r="L1265">
        <v>756</v>
      </c>
      <c r="M1265" s="7">
        <v>186500</v>
      </c>
      <c r="N1265" t="s">
        <v>311</v>
      </c>
      <c r="P1265">
        <v>1232</v>
      </c>
      <c r="Q1265">
        <v>0</v>
      </c>
      <c r="R1265" s="7">
        <v>132500</v>
      </c>
      <c r="S1265" t="s">
        <v>311</v>
      </c>
    </row>
    <row r="1266" spans="6:19" x14ac:dyDescent="0.2">
      <c r="F1266">
        <v>1256</v>
      </c>
      <c r="G1266">
        <v>1367</v>
      </c>
      <c r="H1266" s="7">
        <v>127500</v>
      </c>
      <c r="I1266" t="s">
        <v>311</v>
      </c>
      <c r="K1266">
        <v>1248</v>
      </c>
      <c r="L1266">
        <v>1034</v>
      </c>
      <c r="M1266" s="7">
        <v>169900</v>
      </c>
      <c r="N1266" t="s">
        <v>311</v>
      </c>
      <c r="P1266">
        <v>1233</v>
      </c>
      <c r="Q1266">
        <v>0</v>
      </c>
      <c r="R1266" s="7">
        <v>101800</v>
      </c>
      <c r="S1266" t="s">
        <v>311</v>
      </c>
    </row>
    <row r="1267" spans="6:19" x14ac:dyDescent="0.2">
      <c r="F1267">
        <v>1257</v>
      </c>
      <c r="G1267">
        <v>1987</v>
      </c>
      <c r="H1267" s="7">
        <v>301500</v>
      </c>
      <c r="I1267" t="s">
        <v>311</v>
      </c>
      <c r="K1267">
        <v>1249</v>
      </c>
      <c r="L1267">
        <v>1134</v>
      </c>
      <c r="M1267" s="7">
        <v>129500</v>
      </c>
      <c r="N1267" t="s">
        <v>311</v>
      </c>
      <c r="P1267">
        <v>1234</v>
      </c>
      <c r="Q1267">
        <v>0</v>
      </c>
      <c r="R1267" s="7">
        <v>142000</v>
      </c>
      <c r="S1267" t="s">
        <v>311</v>
      </c>
    </row>
    <row r="1268" spans="6:19" x14ac:dyDescent="0.2">
      <c r="F1268">
        <v>1258</v>
      </c>
      <c r="G1268">
        <v>864</v>
      </c>
      <c r="H1268" s="7">
        <v>99900</v>
      </c>
      <c r="I1268" t="s">
        <v>311</v>
      </c>
      <c r="K1268">
        <v>1250</v>
      </c>
      <c r="L1268">
        <v>988</v>
      </c>
      <c r="M1268" s="7">
        <v>119000</v>
      </c>
      <c r="N1268" t="s">
        <v>311</v>
      </c>
      <c r="P1268">
        <v>1235</v>
      </c>
      <c r="Q1268">
        <v>940</v>
      </c>
      <c r="R1268" s="7">
        <v>130000</v>
      </c>
      <c r="S1268" t="s">
        <v>311</v>
      </c>
    </row>
    <row r="1269" spans="6:19" x14ac:dyDescent="0.2">
      <c r="F1269">
        <v>1259</v>
      </c>
      <c r="G1269">
        <v>1166</v>
      </c>
      <c r="H1269" s="7">
        <v>190000</v>
      </c>
      <c r="I1269" t="s">
        <v>311</v>
      </c>
      <c r="K1269">
        <v>1251</v>
      </c>
      <c r="L1269">
        <v>2110</v>
      </c>
      <c r="M1269" s="7">
        <v>244000</v>
      </c>
      <c r="N1269" t="s">
        <v>311</v>
      </c>
      <c r="P1269">
        <v>1236</v>
      </c>
      <c r="Q1269">
        <v>892</v>
      </c>
      <c r="R1269" s="7">
        <v>138887</v>
      </c>
      <c r="S1269" t="s">
        <v>311</v>
      </c>
    </row>
    <row r="1270" spans="6:19" x14ac:dyDescent="0.2">
      <c r="F1270">
        <v>1260</v>
      </c>
      <c r="G1270">
        <v>1054</v>
      </c>
      <c r="H1270" s="7">
        <v>151000</v>
      </c>
      <c r="I1270" t="s">
        <v>311</v>
      </c>
      <c r="K1270">
        <v>1252</v>
      </c>
      <c r="L1270">
        <v>1405</v>
      </c>
      <c r="M1270" s="7">
        <v>171750</v>
      </c>
      <c r="N1270" t="s">
        <v>311</v>
      </c>
      <c r="P1270">
        <v>1237</v>
      </c>
      <c r="Q1270">
        <v>862</v>
      </c>
      <c r="R1270" s="7">
        <v>175500</v>
      </c>
      <c r="S1270" t="s">
        <v>311</v>
      </c>
    </row>
    <row r="1271" spans="6:19" x14ac:dyDescent="0.2">
      <c r="F1271">
        <v>1261</v>
      </c>
      <c r="G1271">
        <v>1675</v>
      </c>
      <c r="H1271" s="7">
        <v>181000</v>
      </c>
      <c r="I1271" t="s">
        <v>311</v>
      </c>
      <c r="K1271">
        <v>1253</v>
      </c>
      <c r="L1271">
        <v>874</v>
      </c>
      <c r="M1271" s="7">
        <v>130000</v>
      </c>
      <c r="N1271" t="s">
        <v>311</v>
      </c>
      <c r="P1271">
        <v>1238</v>
      </c>
      <c r="Q1271">
        <v>1101</v>
      </c>
      <c r="R1271" s="7">
        <v>195000</v>
      </c>
      <c r="S1271" t="s">
        <v>311</v>
      </c>
    </row>
    <row r="1272" spans="6:19" x14ac:dyDescent="0.2">
      <c r="F1272">
        <v>1262</v>
      </c>
      <c r="G1272">
        <v>1050</v>
      </c>
      <c r="H1272" s="7">
        <v>128900</v>
      </c>
      <c r="I1272" t="s">
        <v>311</v>
      </c>
      <c r="K1272">
        <v>1254</v>
      </c>
      <c r="L1272">
        <v>1516</v>
      </c>
      <c r="M1272" s="7">
        <v>294000</v>
      </c>
      <c r="N1272" t="s">
        <v>311</v>
      </c>
      <c r="P1272">
        <v>1239</v>
      </c>
      <c r="Q1272">
        <v>0</v>
      </c>
      <c r="R1272" s="7">
        <v>142500</v>
      </c>
      <c r="S1272" t="s">
        <v>311</v>
      </c>
    </row>
    <row r="1273" spans="6:19" x14ac:dyDescent="0.2">
      <c r="F1273">
        <v>1263</v>
      </c>
      <c r="G1273">
        <v>1788</v>
      </c>
      <c r="H1273" s="7">
        <v>161500</v>
      </c>
      <c r="I1273" t="s">
        <v>311</v>
      </c>
      <c r="K1273">
        <v>1255</v>
      </c>
      <c r="L1273">
        <v>760</v>
      </c>
      <c r="M1273" s="7">
        <v>165400</v>
      </c>
      <c r="N1273" t="s">
        <v>311</v>
      </c>
      <c r="P1273">
        <v>1240</v>
      </c>
      <c r="Q1273">
        <v>0</v>
      </c>
      <c r="R1273" s="7">
        <v>265900</v>
      </c>
      <c r="S1273" t="s">
        <v>311</v>
      </c>
    </row>
    <row r="1274" spans="6:19" x14ac:dyDescent="0.2">
      <c r="F1274">
        <v>1264</v>
      </c>
      <c r="G1274">
        <v>1824</v>
      </c>
      <c r="H1274" s="7">
        <v>180500</v>
      </c>
      <c r="I1274" t="s">
        <v>311</v>
      </c>
      <c r="K1274">
        <v>1256</v>
      </c>
      <c r="L1274">
        <v>959</v>
      </c>
      <c r="M1274" s="7">
        <v>127500</v>
      </c>
      <c r="N1274" t="s">
        <v>311</v>
      </c>
      <c r="P1274">
        <v>1241</v>
      </c>
      <c r="Q1274">
        <v>884</v>
      </c>
      <c r="R1274" s="7">
        <v>224900</v>
      </c>
      <c r="S1274" t="s">
        <v>311</v>
      </c>
    </row>
    <row r="1275" spans="6:19" x14ac:dyDescent="0.2">
      <c r="F1275">
        <v>1265</v>
      </c>
      <c r="G1275">
        <v>1337</v>
      </c>
      <c r="H1275" s="7">
        <v>181000</v>
      </c>
      <c r="I1275" t="s">
        <v>311</v>
      </c>
      <c r="K1275">
        <v>1257</v>
      </c>
      <c r="L1275">
        <v>1987</v>
      </c>
      <c r="M1275" s="7">
        <v>301500</v>
      </c>
      <c r="N1275" t="s">
        <v>311</v>
      </c>
      <c r="P1275">
        <v>1242</v>
      </c>
      <c r="Q1275">
        <v>0</v>
      </c>
      <c r="R1275" s="7">
        <v>248328</v>
      </c>
      <c r="S1275" t="s">
        <v>311</v>
      </c>
    </row>
    <row r="1276" spans="6:19" x14ac:dyDescent="0.2">
      <c r="F1276">
        <v>1266</v>
      </c>
      <c r="G1276">
        <v>1452</v>
      </c>
      <c r="H1276" s="7">
        <v>183900</v>
      </c>
      <c r="I1276" t="s">
        <v>311</v>
      </c>
      <c r="K1276">
        <v>1258</v>
      </c>
      <c r="L1276">
        <v>864</v>
      </c>
      <c r="M1276" s="7">
        <v>99900</v>
      </c>
      <c r="N1276" t="s">
        <v>311</v>
      </c>
      <c r="P1276">
        <v>1243</v>
      </c>
      <c r="Q1276">
        <v>0</v>
      </c>
      <c r="R1276" s="7">
        <v>170000</v>
      </c>
      <c r="S1276" t="s">
        <v>311</v>
      </c>
    </row>
    <row r="1277" spans="6:19" x14ac:dyDescent="0.2">
      <c r="F1277">
        <v>1267</v>
      </c>
      <c r="G1277">
        <v>1889</v>
      </c>
      <c r="H1277" s="7">
        <v>122000</v>
      </c>
      <c r="I1277" t="s">
        <v>311</v>
      </c>
      <c r="K1277">
        <v>1259</v>
      </c>
      <c r="L1277">
        <v>1166</v>
      </c>
      <c r="M1277" s="7">
        <v>190000</v>
      </c>
      <c r="N1277" t="s">
        <v>311</v>
      </c>
      <c r="P1277">
        <v>1244</v>
      </c>
      <c r="Q1277">
        <v>0</v>
      </c>
      <c r="R1277" s="7">
        <v>465000</v>
      </c>
      <c r="S1277" t="s">
        <v>311</v>
      </c>
    </row>
    <row r="1278" spans="6:19" x14ac:dyDescent="0.2">
      <c r="F1278">
        <v>1268</v>
      </c>
      <c r="G1278">
        <v>2018</v>
      </c>
      <c r="H1278" s="7">
        <v>378500</v>
      </c>
      <c r="I1278" t="s">
        <v>311</v>
      </c>
      <c r="K1278">
        <v>1260</v>
      </c>
      <c r="L1278">
        <v>1054</v>
      </c>
      <c r="M1278" s="7">
        <v>151000</v>
      </c>
      <c r="N1278" t="s">
        <v>311</v>
      </c>
      <c r="P1278">
        <v>1245</v>
      </c>
      <c r="Q1278">
        <v>725</v>
      </c>
      <c r="R1278" s="7">
        <v>230000</v>
      </c>
      <c r="S1278" t="s">
        <v>311</v>
      </c>
    </row>
    <row r="1279" spans="6:19" x14ac:dyDescent="0.2">
      <c r="F1279">
        <v>1270</v>
      </c>
      <c r="G1279">
        <v>1524</v>
      </c>
      <c r="H1279" s="7">
        <v>144000</v>
      </c>
      <c r="I1279" t="s">
        <v>311</v>
      </c>
      <c r="K1279">
        <v>1261</v>
      </c>
      <c r="L1279">
        <v>892</v>
      </c>
      <c r="M1279" s="7">
        <v>181000</v>
      </c>
      <c r="N1279" t="s">
        <v>311</v>
      </c>
      <c r="P1279">
        <v>1246</v>
      </c>
      <c r="Q1279">
        <v>728</v>
      </c>
      <c r="R1279" s="7">
        <v>178000</v>
      </c>
      <c r="S1279" t="s">
        <v>311</v>
      </c>
    </row>
    <row r="1280" spans="6:19" x14ac:dyDescent="0.2">
      <c r="F1280">
        <v>1271</v>
      </c>
      <c r="G1280">
        <v>1524</v>
      </c>
      <c r="H1280" s="7">
        <v>260000</v>
      </c>
      <c r="I1280" t="s">
        <v>311</v>
      </c>
      <c r="K1280">
        <v>1262</v>
      </c>
      <c r="L1280">
        <v>1050</v>
      </c>
      <c r="M1280" s="7">
        <v>128900</v>
      </c>
      <c r="N1280" t="s">
        <v>311</v>
      </c>
      <c r="P1280">
        <v>1247</v>
      </c>
      <c r="Q1280">
        <v>797</v>
      </c>
      <c r="R1280" s="7">
        <v>186500</v>
      </c>
      <c r="S1280" t="s">
        <v>311</v>
      </c>
    </row>
    <row r="1281" spans="6:19" x14ac:dyDescent="0.2">
      <c r="F1281">
        <v>1272</v>
      </c>
      <c r="G1281">
        <v>1489</v>
      </c>
      <c r="H1281" s="7">
        <v>185750</v>
      </c>
      <c r="I1281" t="s">
        <v>311</v>
      </c>
      <c r="K1281">
        <v>1263</v>
      </c>
      <c r="L1281">
        <v>1104</v>
      </c>
      <c r="M1281" s="7">
        <v>161500</v>
      </c>
      <c r="N1281" t="s">
        <v>311</v>
      </c>
      <c r="P1281">
        <v>1248</v>
      </c>
      <c r="Q1281">
        <v>0</v>
      </c>
      <c r="R1281" s="7">
        <v>169900</v>
      </c>
      <c r="S1281" t="s">
        <v>311</v>
      </c>
    </row>
    <row r="1282" spans="6:19" x14ac:dyDescent="0.2">
      <c r="F1282">
        <v>1273</v>
      </c>
      <c r="G1282">
        <v>935</v>
      </c>
      <c r="H1282" s="7">
        <v>137000</v>
      </c>
      <c r="I1282" t="s">
        <v>311</v>
      </c>
      <c r="K1282">
        <v>1264</v>
      </c>
      <c r="L1282">
        <v>1060</v>
      </c>
      <c r="M1282" s="7">
        <v>180500</v>
      </c>
      <c r="N1282" t="s">
        <v>311</v>
      </c>
      <c r="P1282">
        <v>1249</v>
      </c>
      <c r="Q1282">
        <v>924</v>
      </c>
      <c r="R1282" s="7">
        <v>129500</v>
      </c>
      <c r="S1282" t="s">
        <v>311</v>
      </c>
    </row>
    <row r="1283" spans="6:19" x14ac:dyDescent="0.2">
      <c r="F1283">
        <v>1274</v>
      </c>
      <c r="G1283">
        <v>1357</v>
      </c>
      <c r="H1283" s="7">
        <v>177000</v>
      </c>
      <c r="I1283" t="s">
        <v>311</v>
      </c>
      <c r="K1283">
        <v>1265</v>
      </c>
      <c r="L1283">
        <v>1337</v>
      </c>
      <c r="M1283" s="7">
        <v>181000</v>
      </c>
      <c r="N1283" t="s">
        <v>311</v>
      </c>
      <c r="P1283">
        <v>1250</v>
      </c>
      <c r="Q1283">
        <v>0</v>
      </c>
      <c r="R1283" s="7">
        <v>119000</v>
      </c>
      <c r="S1283" t="s">
        <v>311</v>
      </c>
    </row>
    <row r="1284" spans="6:19" x14ac:dyDescent="0.2">
      <c r="F1284">
        <v>1275</v>
      </c>
      <c r="G1284">
        <v>1250</v>
      </c>
      <c r="H1284" s="7">
        <v>139000</v>
      </c>
      <c r="I1284" t="s">
        <v>311</v>
      </c>
      <c r="K1284">
        <v>1266</v>
      </c>
      <c r="L1284">
        <v>713</v>
      </c>
      <c r="M1284" s="7">
        <v>183900</v>
      </c>
      <c r="N1284" t="s">
        <v>311</v>
      </c>
      <c r="P1284">
        <v>1251</v>
      </c>
      <c r="Q1284">
        <v>0</v>
      </c>
      <c r="R1284" s="7">
        <v>244000</v>
      </c>
      <c r="S1284" t="s">
        <v>311</v>
      </c>
    </row>
    <row r="1285" spans="6:19" x14ac:dyDescent="0.2">
      <c r="F1285">
        <v>1276</v>
      </c>
      <c r="G1285">
        <v>1920</v>
      </c>
      <c r="H1285" s="7">
        <v>137000</v>
      </c>
      <c r="I1285" t="s">
        <v>311</v>
      </c>
      <c r="K1285">
        <v>1267</v>
      </c>
      <c r="L1285">
        <v>964</v>
      </c>
      <c r="M1285" s="7">
        <v>122000</v>
      </c>
      <c r="N1285" t="s">
        <v>311</v>
      </c>
      <c r="P1285">
        <v>1252</v>
      </c>
      <c r="Q1285">
        <v>0</v>
      </c>
      <c r="R1285" s="7">
        <v>171750</v>
      </c>
      <c r="S1285" t="s">
        <v>311</v>
      </c>
    </row>
    <row r="1286" spans="6:19" x14ac:dyDescent="0.2">
      <c r="F1286">
        <v>1277</v>
      </c>
      <c r="G1286">
        <v>1395</v>
      </c>
      <c r="H1286" s="7">
        <v>162000</v>
      </c>
      <c r="I1286" t="s">
        <v>311</v>
      </c>
      <c r="K1286">
        <v>1268</v>
      </c>
      <c r="L1286">
        <v>2018</v>
      </c>
      <c r="M1286" s="7">
        <v>378500</v>
      </c>
      <c r="N1286" t="s">
        <v>311</v>
      </c>
      <c r="P1286">
        <v>1253</v>
      </c>
      <c r="Q1286">
        <v>0</v>
      </c>
      <c r="R1286" s="7">
        <v>130000</v>
      </c>
      <c r="S1286" t="s">
        <v>311</v>
      </c>
    </row>
    <row r="1287" spans="6:19" x14ac:dyDescent="0.2">
      <c r="F1287">
        <v>1278</v>
      </c>
      <c r="G1287">
        <v>1724</v>
      </c>
      <c r="H1287" s="7">
        <v>197900</v>
      </c>
      <c r="I1287" t="s">
        <v>311</v>
      </c>
      <c r="K1287">
        <v>1269</v>
      </c>
      <c r="L1287">
        <v>1968</v>
      </c>
      <c r="M1287" s="7">
        <v>381000</v>
      </c>
      <c r="N1287" t="s">
        <v>311</v>
      </c>
      <c r="P1287">
        <v>1254</v>
      </c>
      <c r="Q1287">
        <v>651</v>
      </c>
      <c r="R1287" s="7">
        <v>294000</v>
      </c>
      <c r="S1287" t="s">
        <v>311</v>
      </c>
    </row>
    <row r="1288" spans="6:19" x14ac:dyDescent="0.2">
      <c r="F1288">
        <v>1279</v>
      </c>
      <c r="G1288">
        <v>2031</v>
      </c>
      <c r="H1288" s="7">
        <v>237000</v>
      </c>
      <c r="I1288" t="s">
        <v>311</v>
      </c>
      <c r="K1288">
        <v>1270</v>
      </c>
      <c r="L1288">
        <v>874</v>
      </c>
      <c r="M1288" s="7">
        <v>144000</v>
      </c>
      <c r="N1288" t="s">
        <v>311</v>
      </c>
      <c r="P1288">
        <v>1255</v>
      </c>
      <c r="Q1288">
        <v>896</v>
      </c>
      <c r="R1288" s="7">
        <v>165400</v>
      </c>
      <c r="S1288" t="s">
        <v>311</v>
      </c>
    </row>
    <row r="1289" spans="6:19" x14ac:dyDescent="0.2">
      <c r="F1289">
        <v>1280</v>
      </c>
      <c r="G1289">
        <v>1128</v>
      </c>
      <c r="H1289" s="7">
        <v>68400</v>
      </c>
      <c r="I1289" t="s">
        <v>311</v>
      </c>
      <c r="K1289">
        <v>1271</v>
      </c>
      <c r="L1289">
        <v>1332</v>
      </c>
      <c r="M1289" s="7">
        <v>260000</v>
      </c>
      <c r="N1289" t="s">
        <v>311</v>
      </c>
      <c r="P1289">
        <v>1256</v>
      </c>
      <c r="Q1289">
        <v>408</v>
      </c>
      <c r="R1289" s="7">
        <v>127500</v>
      </c>
      <c r="S1289" t="s">
        <v>311</v>
      </c>
    </row>
    <row r="1290" spans="6:19" x14ac:dyDescent="0.2">
      <c r="F1290">
        <v>1281</v>
      </c>
      <c r="G1290">
        <v>1573</v>
      </c>
      <c r="H1290" s="7">
        <v>227000</v>
      </c>
      <c r="I1290" t="s">
        <v>311</v>
      </c>
      <c r="K1290">
        <v>1272</v>
      </c>
      <c r="L1290">
        <v>1489</v>
      </c>
      <c r="M1290" s="7">
        <v>185750</v>
      </c>
      <c r="N1290" t="s">
        <v>311</v>
      </c>
      <c r="P1290">
        <v>1257</v>
      </c>
      <c r="Q1290">
        <v>0</v>
      </c>
      <c r="R1290" s="7">
        <v>301500</v>
      </c>
      <c r="S1290" t="s">
        <v>311</v>
      </c>
    </row>
    <row r="1291" spans="6:19" x14ac:dyDescent="0.2">
      <c r="F1291">
        <v>1282</v>
      </c>
      <c r="G1291">
        <v>1339</v>
      </c>
      <c r="H1291" s="7">
        <v>180000</v>
      </c>
      <c r="I1291" t="s">
        <v>311</v>
      </c>
      <c r="K1291">
        <v>1273</v>
      </c>
      <c r="L1291">
        <v>935</v>
      </c>
      <c r="M1291" s="7">
        <v>137000</v>
      </c>
      <c r="N1291" t="s">
        <v>311</v>
      </c>
      <c r="P1291">
        <v>1258</v>
      </c>
      <c r="Q1291">
        <v>0</v>
      </c>
      <c r="R1291" s="7">
        <v>99900</v>
      </c>
      <c r="S1291" t="s">
        <v>311</v>
      </c>
    </row>
    <row r="1292" spans="6:19" x14ac:dyDescent="0.2">
      <c r="F1292">
        <v>1283</v>
      </c>
      <c r="G1292">
        <v>1040</v>
      </c>
      <c r="H1292" s="7">
        <v>150500</v>
      </c>
      <c r="I1292" t="s">
        <v>311</v>
      </c>
      <c r="K1292">
        <v>1274</v>
      </c>
      <c r="L1292">
        <v>1357</v>
      </c>
      <c r="M1292" s="7">
        <v>177000</v>
      </c>
      <c r="N1292" t="s">
        <v>311</v>
      </c>
      <c r="P1292">
        <v>1259</v>
      </c>
      <c r="Q1292">
        <v>0</v>
      </c>
      <c r="R1292" s="7">
        <v>190000</v>
      </c>
      <c r="S1292" t="s">
        <v>311</v>
      </c>
    </row>
    <row r="1293" spans="6:19" x14ac:dyDescent="0.2">
      <c r="F1293">
        <v>1284</v>
      </c>
      <c r="G1293">
        <v>1824</v>
      </c>
      <c r="H1293" s="7">
        <v>139000</v>
      </c>
      <c r="I1293" t="s">
        <v>311</v>
      </c>
      <c r="K1293">
        <v>1275</v>
      </c>
      <c r="L1293">
        <v>661</v>
      </c>
      <c r="M1293" s="7">
        <v>139000</v>
      </c>
      <c r="N1293" t="s">
        <v>311</v>
      </c>
      <c r="P1293">
        <v>1260</v>
      </c>
      <c r="Q1293">
        <v>0</v>
      </c>
      <c r="R1293" s="7">
        <v>151000</v>
      </c>
      <c r="S1293" t="s">
        <v>311</v>
      </c>
    </row>
    <row r="1294" spans="6:19" x14ac:dyDescent="0.2">
      <c r="F1294">
        <v>1285</v>
      </c>
      <c r="G1294">
        <v>2447</v>
      </c>
      <c r="H1294" s="7">
        <v>169000</v>
      </c>
      <c r="I1294" t="s">
        <v>311</v>
      </c>
      <c r="K1294">
        <v>1276</v>
      </c>
      <c r="L1294">
        <v>928</v>
      </c>
      <c r="M1294" s="7">
        <v>137000</v>
      </c>
      <c r="N1294" t="s">
        <v>311</v>
      </c>
      <c r="P1294">
        <v>1261</v>
      </c>
      <c r="Q1294">
        <v>783</v>
      </c>
      <c r="R1294" s="7">
        <v>181000</v>
      </c>
      <c r="S1294" t="s">
        <v>311</v>
      </c>
    </row>
    <row r="1295" spans="6:19" x14ac:dyDescent="0.2">
      <c r="F1295">
        <v>1286</v>
      </c>
      <c r="G1295">
        <v>1412</v>
      </c>
      <c r="H1295" s="7">
        <v>132500</v>
      </c>
      <c r="I1295" t="s">
        <v>311</v>
      </c>
      <c r="K1295">
        <v>1277</v>
      </c>
      <c r="L1295">
        <v>735</v>
      </c>
      <c r="M1295" s="7">
        <v>162000</v>
      </c>
      <c r="N1295" t="s">
        <v>311</v>
      </c>
      <c r="P1295">
        <v>1262</v>
      </c>
      <c r="Q1295">
        <v>0</v>
      </c>
      <c r="R1295" s="7">
        <v>128900</v>
      </c>
      <c r="S1295" t="s">
        <v>311</v>
      </c>
    </row>
    <row r="1296" spans="6:19" x14ac:dyDescent="0.2">
      <c r="F1296">
        <v>1287</v>
      </c>
      <c r="G1296">
        <v>1328</v>
      </c>
      <c r="H1296" s="7">
        <v>143000</v>
      </c>
      <c r="I1296" t="s">
        <v>311</v>
      </c>
      <c r="K1296">
        <v>1278</v>
      </c>
      <c r="L1296">
        <v>1724</v>
      </c>
      <c r="M1296" s="7">
        <v>197900</v>
      </c>
      <c r="N1296" t="s">
        <v>311</v>
      </c>
      <c r="P1296">
        <v>1263</v>
      </c>
      <c r="Q1296">
        <v>684</v>
      </c>
      <c r="R1296" s="7">
        <v>161500</v>
      </c>
      <c r="S1296" t="s">
        <v>311</v>
      </c>
    </row>
    <row r="1297" spans="6:19" x14ac:dyDescent="0.2">
      <c r="F1297">
        <v>1288</v>
      </c>
      <c r="G1297">
        <v>1582</v>
      </c>
      <c r="H1297" s="7">
        <v>190000</v>
      </c>
      <c r="I1297" t="s">
        <v>311</v>
      </c>
      <c r="K1297">
        <v>1279</v>
      </c>
      <c r="L1297">
        <v>1128</v>
      </c>
      <c r="M1297" s="7">
        <v>237000</v>
      </c>
      <c r="N1297" t="s">
        <v>311</v>
      </c>
      <c r="P1297">
        <v>1264</v>
      </c>
      <c r="Q1297">
        <v>764</v>
      </c>
      <c r="R1297" s="7">
        <v>180500</v>
      </c>
      <c r="S1297" t="s">
        <v>311</v>
      </c>
    </row>
    <row r="1298" spans="6:19" x14ac:dyDescent="0.2">
      <c r="F1298">
        <v>1289</v>
      </c>
      <c r="G1298">
        <v>1659</v>
      </c>
      <c r="H1298" s="7">
        <v>278000</v>
      </c>
      <c r="I1298" t="s">
        <v>311</v>
      </c>
      <c r="K1298">
        <v>1280</v>
      </c>
      <c r="L1298">
        <v>698</v>
      </c>
      <c r="M1298" s="7">
        <v>68400</v>
      </c>
      <c r="N1298" t="s">
        <v>311</v>
      </c>
      <c r="P1298">
        <v>1265</v>
      </c>
      <c r="Q1298">
        <v>0</v>
      </c>
      <c r="R1298" s="7">
        <v>181000</v>
      </c>
      <c r="S1298" t="s">
        <v>311</v>
      </c>
    </row>
    <row r="1299" spans="6:19" x14ac:dyDescent="0.2">
      <c r="F1299">
        <v>1290</v>
      </c>
      <c r="G1299">
        <v>1970</v>
      </c>
      <c r="H1299" s="7">
        <v>281000</v>
      </c>
      <c r="I1299" t="s">
        <v>311</v>
      </c>
      <c r="K1299">
        <v>1281</v>
      </c>
      <c r="L1299">
        <v>1573</v>
      </c>
      <c r="M1299" s="7">
        <v>227000</v>
      </c>
      <c r="N1299" t="s">
        <v>311</v>
      </c>
      <c r="P1299">
        <v>1266</v>
      </c>
      <c r="Q1299">
        <v>739</v>
      </c>
      <c r="R1299" s="7">
        <v>183900</v>
      </c>
      <c r="S1299" t="s">
        <v>311</v>
      </c>
    </row>
    <row r="1300" spans="6:19" x14ac:dyDescent="0.2">
      <c r="F1300">
        <v>1291</v>
      </c>
      <c r="G1300">
        <v>1152</v>
      </c>
      <c r="H1300" s="7">
        <v>180500</v>
      </c>
      <c r="I1300" t="s">
        <v>311</v>
      </c>
      <c r="K1300">
        <v>1282</v>
      </c>
      <c r="L1300">
        <v>1339</v>
      </c>
      <c r="M1300" s="7">
        <v>180000</v>
      </c>
      <c r="N1300" t="s">
        <v>311</v>
      </c>
      <c r="P1300">
        <v>1267</v>
      </c>
      <c r="Q1300">
        <v>925</v>
      </c>
      <c r="R1300" s="7">
        <v>122000</v>
      </c>
      <c r="S1300" t="s">
        <v>311</v>
      </c>
    </row>
    <row r="1301" spans="6:19" x14ac:dyDescent="0.2">
      <c r="F1301">
        <v>1292</v>
      </c>
      <c r="G1301">
        <v>1302</v>
      </c>
      <c r="H1301" s="7">
        <v>119500</v>
      </c>
      <c r="I1301" t="s">
        <v>311</v>
      </c>
      <c r="K1301">
        <v>1283</v>
      </c>
      <c r="L1301">
        <v>1040</v>
      </c>
      <c r="M1301" s="7">
        <v>150500</v>
      </c>
      <c r="N1301" t="s">
        <v>311</v>
      </c>
      <c r="P1301">
        <v>1268</v>
      </c>
      <c r="Q1301">
        <v>0</v>
      </c>
      <c r="R1301" s="7">
        <v>378500</v>
      </c>
      <c r="S1301" t="s">
        <v>311</v>
      </c>
    </row>
    <row r="1302" spans="6:19" x14ac:dyDescent="0.2">
      <c r="F1302">
        <v>1293</v>
      </c>
      <c r="G1302">
        <v>2372</v>
      </c>
      <c r="H1302" s="7">
        <v>107500</v>
      </c>
      <c r="I1302" t="s">
        <v>311</v>
      </c>
      <c r="K1302">
        <v>1284</v>
      </c>
      <c r="L1302">
        <v>912</v>
      </c>
      <c r="M1302" s="7">
        <v>139000</v>
      </c>
      <c r="N1302" t="s">
        <v>311</v>
      </c>
      <c r="P1302">
        <v>1269</v>
      </c>
      <c r="Q1302">
        <v>1479</v>
      </c>
      <c r="R1302" s="7">
        <v>381000</v>
      </c>
      <c r="S1302" t="s">
        <v>311</v>
      </c>
    </row>
    <row r="1303" spans="6:19" x14ac:dyDescent="0.2">
      <c r="F1303">
        <v>1294</v>
      </c>
      <c r="G1303">
        <v>1664</v>
      </c>
      <c r="H1303" s="7">
        <v>162900</v>
      </c>
      <c r="I1303" t="s">
        <v>311</v>
      </c>
      <c r="K1303">
        <v>1285</v>
      </c>
      <c r="L1303">
        <v>1699</v>
      </c>
      <c r="M1303" s="7">
        <v>169000</v>
      </c>
      <c r="N1303" t="s">
        <v>311</v>
      </c>
      <c r="P1303">
        <v>1270</v>
      </c>
      <c r="Q1303">
        <v>650</v>
      </c>
      <c r="R1303" s="7">
        <v>144000</v>
      </c>
      <c r="S1303" t="s">
        <v>311</v>
      </c>
    </row>
    <row r="1304" spans="6:19" x14ac:dyDescent="0.2">
      <c r="F1304">
        <v>1295</v>
      </c>
      <c r="G1304">
        <v>864</v>
      </c>
      <c r="H1304" s="7">
        <v>115000</v>
      </c>
      <c r="I1304" t="s">
        <v>311</v>
      </c>
      <c r="K1304">
        <v>1286</v>
      </c>
      <c r="L1304">
        <v>825</v>
      </c>
      <c r="M1304" s="7">
        <v>132500</v>
      </c>
      <c r="N1304" t="s">
        <v>311</v>
      </c>
      <c r="P1304">
        <v>1271</v>
      </c>
      <c r="Q1304">
        <v>192</v>
      </c>
      <c r="R1304" s="7">
        <v>260000</v>
      </c>
      <c r="S1304" t="s">
        <v>311</v>
      </c>
    </row>
    <row r="1305" spans="6:19" x14ac:dyDescent="0.2">
      <c r="F1305">
        <v>1296</v>
      </c>
      <c r="G1305">
        <v>1052</v>
      </c>
      <c r="H1305" s="7">
        <v>138500</v>
      </c>
      <c r="I1305" t="s">
        <v>311</v>
      </c>
      <c r="K1305">
        <v>1287</v>
      </c>
      <c r="L1305">
        <v>1328</v>
      </c>
      <c r="M1305" s="7">
        <v>143000</v>
      </c>
      <c r="N1305" t="s">
        <v>311</v>
      </c>
      <c r="P1305">
        <v>1272</v>
      </c>
      <c r="Q1305">
        <v>0</v>
      </c>
      <c r="R1305" s="7">
        <v>185750</v>
      </c>
      <c r="S1305" t="s">
        <v>311</v>
      </c>
    </row>
    <row r="1306" spans="6:19" x14ac:dyDescent="0.2">
      <c r="F1306">
        <v>1297</v>
      </c>
      <c r="G1306">
        <v>1128</v>
      </c>
      <c r="H1306" s="7">
        <v>155000</v>
      </c>
      <c r="I1306" t="s">
        <v>311</v>
      </c>
      <c r="K1306">
        <v>1288</v>
      </c>
      <c r="L1306">
        <v>1582</v>
      </c>
      <c r="M1306" s="7">
        <v>190000</v>
      </c>
      <c r="N1306" t="s">
        <v>311</v>
      </c>
      <c r="P1306">
        <v>1273</v>
      </c>
      <c r="Q1306">
        <v>0</v>
      </c>
      <c r="R1306" s="7">
        <v>137000</v>
      </c>
      <c r="S1306" t="s">
        <v>311</v>
      </c>
    </row>
    <row r="1307" spans="6:19" x14ac:dyDescent="0.2">
      <c r="F1307">
        <v>1298</v>
      </c>
      <c r="G1307">
        <v>1072</v>
      </c>
      <c r="H1307" s="7">
        <v>140000</v>
      </c>
      <c r="I1307" t="s">
        <v>311</v>
      </c>
      <c r="K1307">
        <v>1289</v>
      </c>
      <c r="L1307">
        <v>1659</v>
      </c>
      <c r="M1307" s="7">
        <v>278000</v>
      </c>
      <c r="N1307" t="s">
        <v>311</v>
      </c>
      <c r="P1307">
        <v>1274</v>
      </c>
      <c r="Q1307">
        <v>0</v>
      </c>
      <c r="R1307" s="7">
        <v>177000</v>
      </c>
      <c r="S1307" t="s">
        <v>311</v>
      </c>
    </row>
    <row r="1308" spans="6:19" x14ac:dyDescent="0.2">
      <c r="F1308">
        <v>1300</v>
      </c>
      <c r="G1308">
        <v>1246</v>
      </c>
      <c r="H1308" s="7">
        <v>154000</v>
      </c>
      <c r="I1308" t="s">
        <v>311</v>
      </c>
      <c r="K1308">
        <v>1290</v>
      </c>
      <c r="L1308">
        <v>1120</v>
      </c>
      <c r="M1308" s="7">
        <v>281000</v>
      </c>
      <c r="N1308" t="s">
        <v>311</v>
      </c>
      <c r="P1308">
        <v>1275</v>
      </c>
      <c r="Q1308">
        <v>589</v>
      </c>
      <c r="R1308" s="7">
        <v>139000</v>
      </c>
      <c r="S1308" t="s">
        <v>311</v>
      </c>
    </row>
    <row r="1309" spans="6:19" x14ac:dyDescent="0.2">
      <c r="F1309">
        <v>1301</v>
      </c>
      <c r="G1309">
        <v>1983</v>
      </c>
      <c r="H1309" s="7">
        <v>225000</v>
      </c>
      <c r="I1309" t="s">
        <v>311</v>
      </c>
      <c r="K1309">
        <v>1291</v>
      </c>
      <c r="L1309">
        <v>1152</v>
      </c>
      <c r="M1309" s="7">
        <v>180500</v>
      </c>
      <c r="N1309" t="s">
        <v>311</v>
      </c>
      <c r="P1309">
        <v>1276</v>
      </c>
      <c r="Q1309">
        <v>992</v>
      </c>
      <c r="R1309" s="7">
        <v>137000</v>
      </c>
      <c r="S1309" t="s">
        <v>311</v>
      </c>
    </row>
    <row r="1310" spans="6:19" x14ac:dyDescent="0.2">
      <c r="F1310">
        <v>1302</v>
      </c>
      <c r="G1310">
        <v>1494</v>
      </c>
      <c r="H1310" s="7">
        <v>177500</v>
      </c>
      <c r="I1310" t="s">
        <v>311</v>
      </c>
      <c r="K1310">
        <v>1292</v>
      </c>
      <c r="L1310">
        <v>630</v>
      </c>
      <c r="M1310" s="7">
        <v>119500</v>
      </c>
      <c r="N1310" t="s">
        <v>311</v>
      </c>
      <c r="P1310">
        <v>1277</v>
      </c>
      <c r="Q1310">
        <v>660</v>
      </c>
      <c r="R1310" s="7">
        <v>162000</v>
      </c>
      <c r="S1310" t="s">
        <v>311</v>
      </c>
    </row>
    <row r="1311" spans="6:19" x14ac:dyDescent="0.2">
      <c r="F1311">
        <v>1303</v>
      </c>
      <c r="G1311">
        <v>2526</v>
      </c>
      <c r="H1311" s="7">
        <v>290000</v>
      </c>
      <c r="I1311" t="s">
        <v>311</v>
      </c>
      <c r="K1311">
        <v>1293</v>
      </c>
      <c r="L1311">
        <v>1378</v>
      </c>
      <c r="M1311" s="7">
        <v>107500</v>
      </c>
      <c r="N1311" t="s">
        <v>311</v>
      </c>
      <c r="P1311">
        <v>1278</v>
      </c>
      <c r="Q1311">
        <v>0</v>
      </c>
      <c r="R1311" s="7">
        <v>197900</v>
      </c>
      <c r="S1311" t="s">
        <v>311</v>
      </c>
    </row>
    <row r="1312" spans="6:19" x14ac:dyDescent="0.2">
      <c r="F1312">
        <v>1304</v>
      </c>
      <c r="G1312">
        <v>1616</v>
      </c>
      <c r="H1312" s="7">
        <v>232000</v>
      </c>
      <c r="I1312" t="s">
        <v>311</v>
      </c>
      <c r="K1312">
        <v>1294</v>
      </c>
      <c r="L1312">
        <v>832</v>
      </c>
      <c r="M1312" s="7">
        <v>162900</v>
      </c>
      <c r="N1312" t="s">
        <v>311</v>
      </c>
      <c r="P1312">
        <v>1279</v>
      </c>
      <c r="Q1312">
        <v>903</v>
      </c>
      <c r="R1312" s="7">
        <v>237000</v>
      </c>
      <c r="S1312" t="s">
        <v>311</v>
      </c>
    </row>
    <row r="1313" spans="6:19" x14ac:dyDescent="0.2">
      <c r="F1313">
        <v>1305</v>
      </c>
      <c r="G1313">
        <v>1708</v>
      </c>
      <c r="H1313" s="7">
        <v>130000</v>
      </c>
      <c r="I1313" t="s">
        <v>311</v>
      </c>
      <c r="K1313">
        <v>1295</v>
      </c>
      <c r="L1313">
        <v>864</v>
      </c>
      <c r="M1313" s="7">
        <v>115000</v>
      </c>
      <c r="N1313" t="s">
        <v>311</v>
      </c>
      <c r="P1313">
        <v>1280</v>
      </c>
      <c r="Q1313">
        <v>430</v>
      </c>
      <c r="R1313" s="7">
        <v>68400</v>
      </c>
      <c r="S1313" t="s">
        <v>311</v>
      </c>
    </row>
    <row r="1314" spans="6:19" x14ac:dyDescent="0.2">
      <c r="F1314">
        <v>1306</v>
      </c>
      <c r="G1314">
        <v>1652</v>
      </c>
      <c r="H1314" s="7">
        <v>325000</v>
      </c>
      <c r="I1314" t="s">
        <v>311</v>
      </c>
      <c r="K1314">
        <v>1296</v>
      </c>
      <c r="L1314">
        <v>1052</v>
      </c>
      <c r="M1314" s="7">
        <v>138500</v>
      </c>
      <c r="N1314" t="s">
        <v>311</v>
      </c>
      <c r="P1314">
        <v>1281</v>
      </c>
      <c r="Q1314">
        <v>0</v>
      </c>
      <c r="R1314" s="7">
        <v>227000</v>
      </c>
      <c r="S1314" t="s">
        <v>311</v>
      </c>
    </row>
    <row r="1315" spans="6:19" x14ac:dyDescent="0.2">
      <c r="F1315">
        <v>1307</v>
      </c>
      <c r="G1315">
        <v>1368</v>
      </c>
      <c r="H1315" s="7">
        <v>202500</v>
      </c>
      <c r="I1315" t="s">
        <v>311</v>
      </c>
      <c r="K1315">
        <v>1297</v>
      </c>
      <c r="L1315">
        <v>1128</v>
      </c>
      <c r="M1315" s="7">
        <v>155000</v>
      </c>
      <c r="N1315" t="s">
        <v>311</v>
      </c>
      <c r="P1315">
        <v>1282</v>
      </c>
      <c r="Q1315">
        <v>0</v>
      </c>
      <c r="R1315" s="7">
        <v>180000</v>
      </c>
      <c r="S1315" t="s">
        <v>311</v>
      </c>
    </row>
    <row r="1316" spans="6:19" x14ac:dyDescent="0.2">
      <c r="F1316">
        <v>1308</v>
      </c>
      <c r="G1316">
        <v>990</v>
      </c>
      <c r="H1316" s="7">
        <v>138000</v>
      </c>
      <c r="I1316" t="s">
        <v>311</v>
      </c>
      <c r="K1316">
        <v>1298</v>
      </c>
      <c r="L1316">
        <v>1072</v>
      </c>
      <c r="M1316" s="7">
        <v>140000</v>
      </c>
      <c r="N1316" t="s">
        <v>311</v>
      </c>
      <c r="P1316">
        <v>1283</v>
      </c>
      <c r="Q1316">
        <v>0</v>
      </c>
      <c r="R1316" s="7">
        <v>150500</v>
      </c>
      <c r="S1316" t="s">
        <v>311</v>
      </c>
    </row>
    <row r="1317" spans="6:19" x14ac:dyDescent="0.2">
      <c r="F1317">
        <v>1309</v>
      </c>
      <c r="G1317">
        <v>1122</v>
      </c>
      <c r="H1317" s="7">
        <v>147000</v>
      </c>
      <c r="I1317" t="s">
        <v>311</v>
      </c>
      <c r="K1317">
        <v>1300</v>
      </c>
      <c r="L1317">
        <v>1246</v>
      </c>
      <c r="M1317" s="7">
        <v>154000</v>
      </c>
      <c r="N1317" t="s">
        <v>311</v>
      </c>
      <c r="P1317">
        <v>1284</v>
      </c>
      <c r="Q1317">
        <v>912</v>
      </c>
      <c r="R1317" s="7">
        <v>139000</v>
      </c>
      <c r="S1317" t="s">
        <v>311</v>
      </c>
    </row>
    <row r="1318" spans="6:19" x14ac:dyDescent="0.2">
      <c r="F1318">
        <v>1310</v>
      </c>
      <c r="G1318">
        <v>1294</v>
      </c>
      <c r="H1318" s="7">
        <v>179200</v>
      </c>
      <c r="I1318" t="s">
        <v>311</v>
      </c>
      <c r="K1318">
        <v>1301</v>
      </c>
      <c r="L1318">
        <v>1005</v>
      </c>
      <c r="M1318" s="7">
        <v>225000</v>
      </c>
      <c r="N1318" t="s">
        <v>311</v>
      </c>
      <c r="P1318">
        <v>1285</v>
      </c>
      <c r="Q1318">
        <v>748</v>
      </c>
      <c r="R1318" s="7">
        <v>169000</v>
      </c>
      <c r="S1318" t="s">
        <v>311</v>
      </c>
    </row>
    <row r="1319" spans="6:19" x14ac:dyDescent="0.2">
      <c r="F1319">
        <v>1311</v>
      </c>
      <c r="G1319">
        <v>1902</v>
      </c>
      <c r="H1319" s="7">
        <v>335000</v>
      </c>
      <c r="I1319" t="s">
        <v>311</v>
      </c>
      <c r="K1319">
        <v>1302</v>
      </c>
      <c r="L1319">
        <v>753</v>
      </c>
      <c r="M1319" s="7">
        <v>177500</v>
      </c>
      <c r="N1319" t="s">
        <v>311</v>
      </c>
      <c r="P1319">
        <v>1286</v>
      </c>
      <c r="Q1319">
        <v>587</v>
      </c>
      <c r="R1319" s="7">
        <v>132500</v>
      </c>
      <c r="S1319" t="s">
        <v>311</v>
      </c>
    </row>
    <row r="1320" spans="6:19" x14ac:dyDescent="0.2">
      <c r="F1320">
        <v>1312</v>
      </c>
      <c r="G1320">
        <v>1274</v>
      </c>
      <c r="H1320" s="7">
        <v>203000</v>
      </c>
      <c r="I1320" t="s">
        <v>311</v>
      </c>
      <c r="K1320">
        <v>1303</v>
      </c>
      <c r="L1320">
        <v>1203</v>
      </c>
      <c r="M1320" s="7">
        <v>290000</v>
      </c>
      <c r="N1320" t="s">
        <v>311</v>
      </c>
      <c r="P1320">
        <v>1287</v>
      </c>
      <c r="Q1320">
        <v>0</v>
      </c>
      <c r="R1320" s="7">
        <v>143000</v>
      </c>
      <c r="S1320" t="s">
        <v>311</v>
      </c>
    </row>
    <row r="1321" spans="6:19" x14ac:dyDescent="0.2">
      <c r="F1321">
        <v>1314</v>
      </c>
      <c r="G1321">
        <v>2599</v>
      </c>
      <c r="H1321" s="7">
        <v>333168</v>
      </c>
      <c r="I1321" t="s">
        <v>311</v>
      </c>
      <c r="K1321">
        <v>1304</v>
      </c>
      <c r="L1321">
        <v>1616</v>
      </c>
      <c r="M1321" s="7">
        <v>232000</v>
      </c>
      <c r="N1321" t="s">
        <v>311</v>
      </c>
      <c r="P1321">
        <v>1288</v>
      </c>
      <c r="Q1321">
        <v>0</v>
      </c>
      <c r="R1321" s="7">
        <v>190000</v>
      </c>
      <c r="S1321" t="s">
        <v>311</v>
      </c>
    </row>
    <row r="1322" spans="6:19" x14ac:dyDescent="0.2">
      <c r="F1322">
        <v>1315</v>
      </c>
      <c r="G1322">
        <v>948</v>
      </c>
      <c r="H1322" s="7">
        <v>119000</v>
      </c>
      <c r="I1322" t="s">
        <v>311</v>
      </c>
      <c r="K1322">
        <v>1305</v>
      </c>
      <c r="L1322">
        <v>976</v>
      </c>
      <c r="M1322" s="7">
        <v>130000</v>
      </c>
      <c r="N1322" t="s">
        <v>311</v>
      </c>
      <c r="P1322">
        <v>1289</v>
      </c>
      <c r="Q1322">
        <v>0</v>
      </c>
      <c r="R1322" s="7">
        <v>278000</v>
      </c>
      <c r="S1322" t="s">
        <v>311</v>
      </c>
    </row>
    <row r="1323" spans="6:19" x14ac:dyDescent="0.2">
      <c r="F1323">
        <v>1316</v>
      </c>
      <c r="G1323">
        <v>2112</v>
      </c>
      <c r="H1323" s="7">
        <v>206900</v>
      </c>
      <c r="I1323" t="s">
        <v>311</v>
      </c>
      <c r="K1323">
        <v>1306</v>
      </c>
      <c r="L1323">
        <v>1652</v>
      </c>
      <c r="M1323" s="7">
        <v>325000</v>
      </c>
      <c r="N1323" t="s">
        <v>311</v>
      </c>
      <c r="P1323">
        <v>1290</v>
      </c>
      <c r="Q1323">
        <v>850</v>
      </c>
      <c r="R1323" s="7">
        <v>281000</v>
      </c>
      <c r="S1323" t="s">
        <v>311</v>
      </c>
    </row>
    <row r="1324" spans="6:19" x14ac:dyDescent="0.2">
      <c r="F1324">
        <v>1317</v>
      </c>
      <c r="G1324">
        <v>1630</v>
      </c>
      <c r="H1324" s="7">
        <v>295493</v>
      </c>
      <c r="I1324" t="s">
        <v>311</v>
      </c>
      <c r="K1324">
        <v>1307</v>
      </c>
      <c r="L1324">
        <v>1368</v>
      </c>
      <c r="M1324" s="7">
        <v>202500</v>
      </c>
      <c r="N1324" t="s">
        <v>311</v>
      </c>
      <c r="P1324">
        <v>1291</v>
      </c>
      <c r="Q1324">
        <v>0</v>
      </c>
      <c r="R1324" s="7">
        <v>180500</v>
      </c>
      <c r="S1324" t="s">
        <v>311</v>
      </c>
    </row>
    <row r="1325" spans="6:19" x14ac:dyDescent="0.2">
      <c r="F1325">
        <v>1318</v>
      </c>
      <c r="G1325">
        <v>1352</v>
      </c>
      <c r="H1325" s="7">
        <v>208900</v>
      </c>
      <c r="I1325" t="s">
        <v>311</v>
      </c>
      <c r="K1325">
        <v>1308</v>
      </c>
      <c r="L1325">
        <v>990</v>
      </c>
      <c r="M1325" s="7">
        <v>138000</v>
      </c>
      <c r="N1325" t="s">
        <v>311</v>
      </c>
      <c r="P1325">
        <v>1292</v>
      </c>
      <c r="Q1325">
        <v>672</v>
      </c>
      <c r="R1325" s="7">
        <v>119500</v>
      </c>
      <c r="S1325" t="s">
        <v>311</v>
      </c>
    </row>
    <row r="1326" spans="6:19" x14ac:dyDescent="0.2">
      <c r="F1326">
        <v>1319</v>
      </c>
      <c r="G1326">
        <v>1787</v>
      </c>
      <c r="H1326" s="7">
        <v>275000</v>
      </c>
      <c r="I1326" t="s">
        <v>311</v>
      </c>
      <c r="K1326">
        <v>1309</v>
      </c>
      <c r="L1326">
        <v>1122</v>
      </c>
      <c r="M1326" s="7">
        <v>147000</v>
      </c>
      <c r="N1326" t="s">
        <v>311</v>
      </c>
      <c r="P1326">
        <v>1293</v>
      </c>
      <c r="Q1326">
        <v>994</v>
      </c>
      <c r="R1326" s="7">
        <v>107500</v>
      </c>
      <c r="S1326" t="s">
        <v>311</v>
      </c>
    </row>
    <row r="1327" spans="6:19" x14ac:dyDescent="0.2">
      <c r="F1327">
        <v>1320</v>
      </c>
      <c r="G1327">
        <v>948</v>
      </c>
      <c r="H1327" s="7">
        <v>111000</v>
      </c>
      <c r="I1327" t="s">
        <v>311</v>
      </c>
      <c r="K1327">
        <v>1310</v>
      </c>
      <c r="L1327">
        <v>1294</v>
      </c>
      <c r="M1327" s="7">
        <v>179200</v>
      </c>
      <c r="N1327" t="s">
        <v>311</v>
      </c>
      <c r="P1327">
        <v>1294</v>
      </c>
      <c r="Q1327">
        <v>832</v>
      </c>
      <c r="R1327" s="7">
        <v>162900</v>
      </c>
      <c r="S1327" t="s">
        <v>311</v>
      </c>
    </row>
    <row r="1328" spans="6:19" x14ac:dyDescent="0.2">
      <c r="F1328">
        <v>1321</v>
      </c>
      <c r="G1328">
        <v>1478</v>
      </c>
      <c r="H1328" s="7">
        <v>156500</v>
      </c>
      <c r="I1328" t="s">
        <v>311</v>
      </c>
      <c r="K1328">
        <v>1311</v>
      </c>
      <c r="L1328">
        <v>1902</v>
      </c>
      <c r="M1328" s="7">
        <v>335000</v>
      </c>
      <c r="N1328" t="s">
        <v>311</v>
      </c>
      <c r="P1328">
        <v>1295</v>
      </c>
      <c r="Q1328">
        <v>0</v>
      </c>
      <c r="R1328" s="7">
        <v>115000</v>
      </c>
      <c r="S1328" t="s">
        <v>311</v>
      </c>
    </row>
    <row r="1329" spans="6:19" x14ac:dyDescent="0.2">
      <c r="F1329">
        <v>1322</v>
      </c>
      <c r="G1329">
        <v>720</v>
      </c>
      <c r="H1329" s="7">
        <v>72500</v>
      </c>
      <c r="I1329" t="s">
        <v>311</v>
      </c>
      <c r="K1329">
        <v>1312</v>
      </c>
      <c r="L1329">
        <v>1274</v>
      </c>
      <c r="M1329" s="7">
        <v>203000</v>
      </c>
      <c r="N1329" t="s">
        <v>311</v>
      </c>
      <c r="P1329">
        <v>1296</v>
      </c>
      <c r="Q1329">
        <v>0</v>
      </c>
      <c r="R1329" s="7">
        <v>138500</v>
      </c>
      <c r="S1329" t="s">
        <v>311</v>
      </c>
    </row>
    <row r="1330" spans="6:19" x14ac:dyDescent="0.2">
      <c r="F1330">
        <v>1323</v>
      </c>
      <c r="G1330">
        <v>1923</v>
      </c>
      <c r="H1330" s="7">
        <v>190000</v>
      </c>
      <c r="I1330" t="s">
        <v>311</v>
      </c>
      <c r="K1330">
        <v>1313</v>
      </c>
      <c r="L1330">
        <v>1453</v>
      </c>
      <c r="M1330" s="7">
        <v>302000</v>
      </c>
      <c r="N1330" t="s">
        <v>311</v>
      </c>
      <c r="P1330">
        <v>1297</v>
      </c>
      <c r="Q1330">
        <v>0</v>
      </c>
      <c r="R1330" s="7">
        <v>155000</v>
      </c>
      <c r="S1330" t="s">
        <v>311</v>
      </c>
    </row>
    <row r="1331" spans="6:19" x14ac:dyDescent="0.2">
      <c r="F1331">
        <v>1324</v>
      </c>
      <c r="G1331">
        <v>708</v>
      </c>
      <c r="H1331" s="7">
        <v>82500</v>
      </c>
      <c r="I1331" t="s">
        <v>311</v>
      </c>
      <c r="K1331">
        <v>1314</v>
      </c>
      <c r="L1331">
        <v>1422</v>
      </c>
      <c r="M1331" s="7">
        <v>333168</v>
      </c>
      <c r="N1331" t="s">
        <v>311</v>
      </c>
      <c r="P1331">
        <v>1298</v>
      </c>
      <c r="Q1331">
        <v>0</v>
      </c>
      <c r="R1331" s="7">
        <v>140000</v>
      </c>
      <c r="S1331" t="s">
        <v>311</v>
      </c>
    </row>
    <row r="1332" spans="6:19" x14ac:dyDescent="0.2">
      <c r="F1332">
        <v>1325</v>
      </c>
      <c r="G1332">
        <v>1795</v>
      </c>
      <c r="H1332" s="7">
        <v>147000</v>
      </c>
      <c r="I1332" t="s">
        <v>311</v>
      </c>
      <c r="K1332">
        <v>1315</v>
      </c>
      <c r="L1332">
        <v>948</v>
      </c>
      <c r="M1332" s="7">
        <v>119000</v>
      </c>
      <c r="N1332" t="s">
        <v>311</v>
      </c>
      <c r="P1332">
        <v>1299</v>
      </c>
      <c r="Q1332">
        <v>950</v>
      </c>
      <c r="R1332" s="7">
        <v>160000</v>
      </c>
      <c r="S1332" t="s">
        <v>311</v>
      </c>
    </row>
    <row r="1333" spans="6:19" x14ac:dyDescent="0.2">
      <c r="F1333">
        <v>1326</v>
      </c>
      <c r="G1333">
        <v>796</v>
      </c>
      <c r="H1333" s="7">
        <v>55000</v>
      </c>
      <c r="I1333" t="s">
        <v>311</v>
      </c>
      <c r="K1333">
        <v>1316</v>
      </c>
      <c r="L1333">
        <v>1092</v>
      </c>
      <c r="M1333" s="7">
        <v>206900</v>
      </c>
      <c r="N1333" t="s">
        <v>311</v>
      </c>
      <c r="P1333">
        <v>1300</v>
      </c>
      <c r="Q1333">
        <v>0</v>
      </c>
      <c r="R1333" s="7">
        <v>154000</v>
      </c>
      <c r="S1333" t="s">
        <v>311</v>
      </c>
    </row>
    <row r="1334" spans="6:19" x14ac:dyDescent="0.2">
      <c r="F1334">
        <v>1327</v>
      </c>
      <c r="G1334">
        <v>774</v>
      </c>
      <c r="H1334" s="7">
        <v>79000</v>
      </c>
      <c r="I1334" t="s">
        <v>311</v>
      </c>
      <c r="K1334">
        <v>1317</v>
      </c>
      <c r="L1334">
        <v>1630</v>
      </c>
      <c r="M1334" s="7">
        <v>295493</v>
      </c>
      <c r="N1334" t="s">
        <v>311</v>
      </c>
      <c r="P1334">
        <v>1301</v>
      </c>
      <c r="Q1334">
        <v>978</v>
      </c>
      <c r="R1334" s="7">
        <v>225000</v>
      </c>
      <c r="S1334" t="s">
        <v>311</v>
      </c>
    </row>
    <row r="1335" spans="6:19" x14ac:dyDescent="0.2">
      <c r="F1335">
        <v>1328</v>
      </c>
      <c r="G1335">
        <v>816</v>
      </c>
      <c r="H1335" s="7">
        <v>130500</v>
      </c>
      <c r="I1335" t="s">
        <v>311</v>
      </c>
      <c r="K1335">
        <v>1318</v>
      </c>
      <c r="L1335">
        <v>1352</v>
      </c>
      <c r="M1335" s="7">
        <v>208900</v>
      </c>
      <c r="N1335" t="s">
        <v>311</v>
      </c>
      <c r="P1335">
        <v>1302</v>
      </c>
      <c r="Q1335">
        <v>741</v>
      </c>
      <c r="R1335" s="7">
        <v>177500</v>
      </c>
      <c r="S1335" t="s">
        <v>311</v>
      </c>
    </row>
    <row r="1336" spans="6:19" x14ac:dyDescent="0.2">
      <c r="F1336">
        <v>1330</v>
      </c>
      <c r="G1336">
        <v>1632</v>
      </c>
      <c r="H1336" s="7">
        <v>176500</v>
      </c>
      <c r="I1336" t="s">
        <v>311</v>
      </c>
      <c r="K1336">
        <v>1319</v>
      </c>
      <c r="L1336">
        <v>1787</v>
      </c>
      <c r="M1336" s="7">
        <v>275000</v>
      </c>
      <c r="N1336" t="s">
        <v>311</v>
      </c>
      <c r="P1336">
        <v>1303</v>
      </c>
      <c r="Q1336">
        <v>1323</v>
      </c>
      <c r="R1336" s="7">
        <v>290000</v>
      </c>
      <c r="S1336" t="s">
        <v>311</v>
      </c>
    </row>
    <row r="1337" spans="6:19" x14ac:dyDescent="0.2">
      <c r="F1337">
        <v>1331</v>
      </c>
      <c r="G1337">
        <v>1588</v>
      </c>
      <c r="H1337" s="7">
        <v>227000</v>
      </c>
      <c r="I1337" t="s">
        <v>311</v>
      </c>
      <c r="K1337">
        <v>1320</v>
      </c>
      <c r="L1337">
        <v>948</v>
      </c>
      <c r="M1337" s="7">
        <v>111000</v>
      </c>
      <c r="N1337" t="s">
        <v>311</v>
      </c>
      <c r="P1337">
        <v>1304</v>
      </c>
      <c r="Q1337">
        <v>0</v>
      </c>
      <c r="R1337" s="7">
        <v>232000</v>
      </c>
      <c r="S1337" t="s">
        <v>311</v>
      </c>
    </row>
    <row r="1338" spans="6:19" x14ac:dyDescent="0.2">
      <c r="F1338">
        <v>1332</v>
      </c>
      <c r="G1338">
        <v>954</v>
      </c>
      <c r="H1338" s="7">
        <v>132500</v>
      </c>
      <c r="I1338" t="s">
        <v>311</v>
      </c>
      <c r="K1338">
        <v>1321</v>
      </c>
      <c r="L1338">
        <v>1478</v>
      </c>
      <c r="M1338" s="7">
        <v>156500</v>
      </c>
      <c r="N1338" t="s">
        <v>311</v>
      </c>
      <c r="P1338">
        <v>1305</v>
      </c>
      <c r="Q1338">
        <v>732</v>
      </c>
      <c r="R1338" s="7">
        <v>130000</v>
      </c>
      <c r="S1338" t="s">
        <v>311</v>
      </c>
    </row>
    <row r="1339" spans="6:19" x14ac:dyDescent="0.2">
      <c r="F1339">
        <v>1333</v>
      </c>
      <c r="G1339">
        <v>816</v>
      </c>
      <c r="H1339" s="7">
        <v>100000</v>
      </c>
      <c r="I1339" t="s">
        <v>311</v>
      </c>
      <c r="K1339">
        <v>1322</v>
      </c>
      <c r="L1339">
        <v>720</v>
      </c>
      <c r="M1339" s="7">
        <v>72500</v>
      </c>
      <c r="N1339" t="s">
        <v>311</v>
      </c>
      <c r="P1339">
        <v>1306</v>
      </c>
      <c r="Q1339">
        <v>0</v>
      </c>
      <c r="R1339" s="7">
        <v>325000</v>
      </c>
      <c r="S1339" t="s">
        <v>311</v>
      </c>
    </row>
    <row r="1340" spans="6:19" x14ac:dyDescent="0.2">
      <c r="F1340">
        <v>1334</v>
      </c>
      <c r="G1340">
        <v>1360</v>
      </c>
      <c r="H1340" s="7">
        <v>125500</v>
      </c>
      <c r="I1340" t="s">
        <v>311</v>
      </c>
      <c r="K1340">
        <v>1323</v>
      </c>
      <c r="L1340">
        <v>1061</v>
      </c>
      <c r="M1340" s="7">
        <v>190000</v>
      </c>
      <c r="N1340" t="s">
        <v>311</v>
      </c>
      <c r="P1340">
        <v>1307</v>
      </c>
      <c r="Q1340">
        <v>0</v>
      </c>
      <c r="R1340" s="7">
        <v>202500</v>
      </c>
      <c r="S1340" t="s">
        <v>311</v>
      </c>
    </row>
    <row r="1341" spans="6:19" x14ac:dyDescent="0.2">
      <c r="F1341">
        <v>1335</v>
      </c>
      <c r="G1341">
        <v>1365</v>
      </c>
      <c r="H1341" s="7">
        <v>125000</v>
      </c>
      <c r="I1341" t="s">
        <v>311</v>
      </c>
      <c r="K1341">
        <v>1324</v>
      </c>
      <c r="L1341">
        <v>708</v>
      </c>
      <c r="M1341" s="7">
        <v>82500</v>
      </c>
      <c r="N1341" t="s">
        <v>311</v>
      </c>
      <c r="P1341">
        <v>1308</v>
      </c>
      <c r="Q1341">
        <v>0</v>
      </c>
      <c r="R1341" s="7">
        <v>138000</v>
      </c>
      <c r="S1341" t="s">
        <v>311</v>
      </c>
    </row>
    <row r="1342" spans="6:19" x14ac:dyDescent="0.2">
      <c r="F1342">
        <v>1336</v>
      </c>
      <c r="G1342">
        <v>1334</v>
      </c>
      <c r="H1342" s="7">
        <v>167900</v>
      </c>
      <c r="I1342" t="s">
        <v>311</v>
      </c>
      <c r="K1342">
        <v>1325</v>
      </c>
      <c r="L1342">
        <v>1795</v>
      </c>
      <c r="M1342" s="7">
        <v>147000</v>
      </c>
      <c r="N1342" t="s">
        <v>311</v>
      </c>
      <c r="P1342">
        <v>1309</v>
      </c>
      <c r="Q1342">
        <v>0</v>
      </c>
      <c r="R1342" s="7">
        <v>147000</v>
      </c>
      <c r="S1342" t="s">
        <v>311</v>
      </c>
    </row>
    <row r="1343" spans="6:19" x14ac:dyDescent="0.2">
      <c r="F1343">
        <v>1337</v>
      </c>
      <c r="G1343">
        <v>1656</v>
      </c>
      <c r="H1343" s="7">
        <v>135000</v>
      </c>
      <c r="I1343" t="s">
        <v>311</v>
      </c>
      <c r="K1343">
        <v>1326</v>
      </c>
      <c r="L1343">
        <v>796</v>
      </c>
      <c r="M1343" s="7">
        <v>55000</v>
      </c>
      <c r="N1343" t="s">
        <v>311</v>
      </c>
      <c r="P1343">
        <v>1310</v>
      </c>
      <c r="Q1343">
        <v>0</v>
      </c>
      <c r="R1343" s="7">
        <v>179200</v>
      </c>
      <c r="S1343" t="s">
        <v>311</v>
      </c>
    </row>
    <row r="1344" spans="6:19" x14ac:dyDescent="0.2">
      <c r="F1344">
        <v>1338</v>
      </c>
      <c r="G1344">
        <v>693</v>
      </c>
      <c r="H1344" s="7">
        <v>52500</v>
      </c>
      <c r="I1344" t="s">
        <v>311</v>
      </c>
      <c r="K1344">
        <v>1327</v>
      </c>
      <c r="L1344">
        <v>774</v>
      </c>
      <c r="M1344" s="7">
        <v>79000</v>
      </c>
      <c r="N1344" t="s">
        <v>311</v>
      </c>
      <c r="P1344">
        <v>1311</v>
      </c>
      <c r="Q1344">
        <v>0</v>
      </c>
      <c r="R1344" s="7">
        <v>335000</v>
      </c>
      <c r="S1344" t="s">
        <v>311</v>
      </c>
    </row>
    <row r="1345" spans="6:19" x14ac:dyDescent="0.2">
      <c r="F1345">
        <v>1339</v>
      </c>
      <c r="G1345">
        <v>1861</v>
      </c>
      <c r="H1345" s="7">
        <v>200000</v>
      </c>
      <c r="I1345" t="s">
        <v>311</v>
      </c>
      <c r="K1345">
        <v>1328</v>
      </c>
      <c r="L1345">
        <v>816</v>
      </c>
      <c r="M1345" s="7">
        <v>130500</v>
      </c>
      <c r="N1345" t="s">
        <v>311</v>
      </c>
      <c r="P1345">
        <v>1312</v>
      </c>
      <c r="Q1345">
        <v>0</v>
      </c>
      <c r="R1345" s="7">
        <v>203000</v>
      </c>
      <c r="S1345" t="s">
        <v>311</v>
      </c>
    </row>
    <row r="1346" spans="6:19" x14ac:dyDescent="0.2">
      <c r="F1346">
        <v>1340</v>
      </c>
      <c r="G1346">
        <v>864</v>
      </c>
      <c r="H1346" s="7">
        <v>128500</v>
      </c>
      <c r="I1346" t="s">
        <v>311</v>
      </c>
      <c r="K1346">
        <v>1329</v>
      </c>
      <c r="L1346">
        <v>1584</v>
      </c>
      <c r="M1346" s="7">
        <v>256000</v>
      </c>
      <c r="N1346" t="s">
        <v>311</v>
      </c>
      <c r="P1346">
        <v>1313</v>
      </c>
      <c r="Q1346">
        <v>1357</v>
      </c>
      <c r="R1346" s="7">
        <v>302000</v>
      </c>
      <c r="S1346" t="s">
        <v>311</v>
      </c>
    </row>
    <row r="1347" spans="6:19" x14ac:dyDescent="0.2">
      <c r="F1347">
        <v>1341</v>
      </c>
      <c r="G1347">
        <v>872</v>
      </c>
      <c r="H1347" s="7">
        <v>123000</v>
      </c>
      <c r="I1347" t="s">
        <v>311</v>
      </c>
      <c r="K1347">
        <v>1330</v>
      </c>
      <c r="L1347">
        <v>955</v>
      </c>
      <c r="M1347" s="7">
        <v>176500</v>
      </c>
      <c r="N1347" t="s">
        <v>311</v>
      </c>
      <c r="P1347">
        <v>1314</v>
      </c>
      <c r="Q1347">
        <v>1177</v>
      </c>
      <c r="R1347" s="7">
        <v>333168</v>
      </c>
      <c r="S1347" t="s">
        <v>311</v>
      </c>
    </row>
    <row r="1348" spans="6:19" x14ac:dyDescent="0.2">
      <c r="F1348">
        <v>1342</v>
      </c>
      <c r="G1348">
        <v>1114</v>
      </c>
      <c r="H1348" s="7">
        <v>155000</v>
      </c>
      <c r="I1348" t="s">
        <v>311</v>
      </c>
      <c r="K1348">
        <v>1331</v>
      </c>
      <c r="L1348">
        <v>1588</v>
      </c>
      <c r="M1348" s="7">
        <v>227000</v>
      </c>
      <c r="N1348" t="s">
        <v>311</v>
      </c>
      <c r="P1348">
        <v>1315</v>
      </c>
      <c r="Q1348">
        <v>0</v>
      </c>
      <c r="R1348" s="7">
        <v>119000</v>
      </c>
      <c r="S1348" t="s">
        <v>311</v>
      </c>
    </row>
    <row r="1349" spans="6:19" x14ac:dyDescent="0.2">
      <c r="F1349">
        <v>1343</v>
      </c>
      <c r="G1349">
        <v>2169</v>
      </c>
      <c r="H1349" s="7">
        <v>228500</v>
      </c>
      <c r="I1349" t="s">
        <v>311</v>
      </c>
      <c r="K1349">
        <v>1332</v>
      </c>
      <c r="L1349">
        <v>954</v>
      </c>
      <c r="M1349" s="7">
        <v>132500</v>
      </c>
      <c r="N1349" t="s">
        <v>311</v>
      </c>
      <c r="P1349">
        <v>1316</v>
      </c>
      <c r="Q1349">
        <v>1020</v>
      </c>
      <c r="R1349" s="7">
        <v>206900</v>
      </c>
      <c r="S1349" t="s">
        <v>311</v>
      </c>
    </row>
    <row r="1350" spans="6:19" x14ac:dyDescent="0.2">
      <c r="F1350">
        <v>1344</v>
      </c>
      <c r="G1350">
        <v>1913</v>
      </c>
      <c r="H1350" s="7">
        <v>177000</v>
      </c>
      <c r="I1350" t="s">
        <v>311</v>
      </c>
      <c r="K1350">
        <v>1333</v>
      </c>
      <c r="L1350">
        <v>816</v>
      </c>
      <c r="M1350" s="7">
        <v>100000</v>
      </c>
      <c r="N1350" t="s">
        <v>311</v>
      </c>
      <c r="P1350">
        <v>1317</v>
      </c>
      <c r="Q1350">
        <v>0</v>
      </c>
      <c r="R1350" s="7">
        <v>295493</v>
      </c>
      <c r="S1350" t="s">
        <v>311</v>
      </c>
    </row>
    <row r="1351" spans="6:19" x14ac:dyDescent="0.2">
      <c r="F1351">
        <v>1345</v>
      </c>
      <c r="G1351">
        <v>1456</v>
      </c>
      <c r="H1351" s="7">
        <v>155835</v>
      </c>
      <c r="I1351" t="s">
        <v>311</v>
      </c>
      <c r="K1351">
        <v>1334</v>
      </c>
      <c r="L1351">
        <v>803</v>
      </c>
      <c r="M1351" s="7">
        <v>125500</v>
      </c>
      <c r="N1351" t="s">
        <v>311</v>
      </c>
      <c r="P1351">
        <v>1318</v>
      </c>
      <c r="Q1351">
        <v>0</v>
      </c>
      <c r="R1351" s="7">
        <v>208900</v>
      </c>
      <c r="S1351" t="s">
        <v>311</v>
      </c>
    </row>
    <row r="1352" spans="6:19" x14ac:dyDescent="0.2">
      <c r="F1352">
        <v>1346</v>
      </c>
      <c r="G1352">
        <v>960</v>
      </c>
      <c r="H1352" s="7">
        <v>108500</v>
      </c>
      <c r="I1352" t="s">
        <v>311</v>
      </c>
      <c r="K1352">
        <v>1335</v>
      </c>
      <c r="L1352">
        <v>765</v>
      </c>
      <c r="M1352" s="7">
        <v>125000</v>
      </c>
      <c r="N1352" t="s">
        <v>311</v>
      </c>
      <c r="P1352">
        <v>1319</v>
      </c>
      <c r="Q1352">
        <v>0</v>
      </c>
      <c r="R1352" s="7">
        <v>275000</v>
      </c>
      <c r="S1352" t="s">
        <v>311</v>
      </c>
    </row>
    <row r="1353" spans="6:19" x14ac:dyDescent="0.2">
      <c r="F1353">
        <v>1347</v>
      </c>
      <c r="G1353">
        <v>2156</v>
      </c>
      <c r="H1353" s="7">
        <v>262500</v>
      </c>
      <c r="I1353" t="s">
        <v>311</v>
      </c>
      <c r="K1353">
        <v>1336</v>
      </c>
      <c r="L1353">
        <v>1334</v>
      </c>
      <c r="M1353" s="7">
        <v>167900</v>
      </c>
      <c r="N1353" t="s">
        <v>311</v>
      </c>
      <c r="P1353">
        <v>1320</v>
      </c>
      <c r="Q1353">
        <v>0</v>
      </c>
      <c r="R1353" s="7">
        <v>111000</v>
      </c>
      <c r="S1353" t="s">
        <v>311</v>
      </c>
    </row>
    <row r="1354" spans="6:19" x14ac:dyDescent="0.2">
      <c r="F1354">
        <v>1348</v>
      </c>
      <c r="G1354">
        <v>1776</v>
      </c>
      <c r="H1354" s="7">
        <v>283463</v>
      </c>
      <c r="I1354" t="s">
        <v>311</v>
      </c>
      <c r="K1354">
        <v>1337</v>
      </c>
      <c r="L1354">
        <v>1656</v>
      </c>
      <c r="M1354" s="7">
        <v>135000</v>
      </c>
      <c r="N1354" t="s">
        <v>311</v>
      </c>
      <c r="P1354">
        <v>1321</v>
      </c>
      <c r="Q1354">
        <v>0</v>
      </c>
      <c r="R1354" s="7">
        <v>156500</v>
      </c>
      <c r="S1354" t="s">
        <v>311</v>
      </c>
    </row>
    <row r="1355" spans="6:19" x14ac:dyDescent="0.2">
      <c r="F1355">
        <v>1349</v>
      </c>
      <c r="G1355">
        <v>1494</v>
      </c>
      <c r="H1355" s="7">
        <v>215000</v>
      </c>
      <c r="I1355" t="s">
        <v>311</v>
      </c>
      <c r="K1355">
        <v>1338</v>
      </c>
      <c r="L1355">
        <v>693</v>
      </c>
      <c r="M1355" s="7">
        <v>52500</v>
      </c>
      <c r="N1355" t="s">
        <v>311</v>
      </c>
      <c r="P1355">
        <v>1322</v>
      </c>
      <c r="Q1355">
        <v>0</v>
      </c>
      <c r="R1355" s="7">
        <v>72500</v>
      </c>
      <c r="S1355" t="s">
        <v>311</v>
      </c>
    </row>
    <row r="1356" spans="6:19" x14ac:dyDescent="0.2">
      <c r="F1356">
        <v>1350</v>
      </c>
      <c r="G1356">
        <v>2358</v>
      </c>
      <c r="H1356" s="7">
        <v>122000</v>
      </c>
      <c r="I1356" t="s">
        <v>311</v>
      </c>
      <c r="K1356">
        <v>1339</v>
      </c>
      <c r="L1356">
        <v>920</v>
      </c>
      <c r="M1356" s="7">
        <v>200000</v>
      </c>
      <c r="N1356" t="s">
        <v>311</v>
      </c>
      <c r="P1356">
        <v>1323</v>
      </c>
      <c r="Q1356">
        <v>862</v>
      </c>
      <c r="R1356" s="7">
        <v>190000</v>
      </c>
      <c r="S1356" t="s">
        <v>311</v>
      </c>
    </row>
    <row r="1357" spans="6:19" x14ac:dyDescent="0.2">
      <c r="F1357">
        <v>1351</v>
      </c>
      <c r="G1357">
        <v>2634</v>
      </c>
      <c r="H1357" s="7">
        <v>200000</v>
      </c>
      <c r="I1357" t="s">
        <v>311</v>
      </c>
      <c r="K1357">
        <v>1340</v>
      </c>
      <c r="L1357">
        <v>864</v>
      </c>
      <c r="M1357" s="7">
        <v>128500</v>
      </c>
      <c r="N1357" t="s">
        <v>311</v>
      </c>
      <c r="P1357">
        <v>1324</v>
      </c>
      <c r="Q1357">
        <v>0</v>
      </c>
      <c r="R1357" s="7">
        <v>82500</v>
      </c>
      <c r="S1357" t="s">
        <v>311</v>
      </c>
    </row>
    <row r="1358" spans="6:19" x14ac:dyDescent="0.2">
      <c r="F1358">
        <v>1352</v>
      </c>
      <c r="G1358">
        <v>1716</v>
      </c>
      <c r="H1358" s="7">
        <v>171000</v>
      </c>
      <c r="I1358" t="s">
        <v>311</v>
      </c>
      <c r="K1358">
        <v>1341</v>
      </c>
      <c r="L1358">
        <v>872</v>
      </c>
      <c r="M1358" s="7">
        <v>123000</v>
      </c>
      <c r="N1358" t="s">
        <v>311</v>
      </c>
      <c r="P1358">
        <v>1325</v>
      </c>
      <c r="Q1358">
        <v>0</v>
      </c>
      <c r="R1358" s="7">
        <v>147000</v>
      </c>
      <c r="S1358" t="s">
        <v>311</v>
      </c>
    </row>
    <row r="1359" spans="6:19" x14ac:dyDescent="0.2">
      <c r="F1359">
        <v>1353</v>
      </c>
      <c r="G1359">
        <v>1176</v>
      </c>
      <c r="H1359" s="7">
        <v>134900</v>
      </c>
      <c r="I1359" t="s">
        <v>311</v>
      </c>
      <c r="K1359">
        <v>1342</v>
      </c>
      <c r="L1359">
        <v>1114</v>
      </c>
      <c r="M1359" s="7">
        <v>155000</v>
      </c>
      <c r="N1359" t="s">
        <v>311</v>
      </c>
      <c r="P1359">
        <v>1326</v>
      </c>
      <c r="Q1359">
        <v>0</v>
      </c>
      <c r="R1359" s="7">
        <v>55000</v>
      </c>
      <c r="S1359" t="s">
        <v>311</v>
      </c>
    </row>
    <row r="1360" spans="6:19" x14ac:dyDescent="0.2">
      <c r="F1360">
        <v>1355</v>
      </c>
      <c r="G1360">
        <v>1865</v>
      </c>
      <c r="H1360" s="7">
        <v>235000</v>
      </c>
      <c r="I1360" t="s">
        <v>311</v>
      </c>
      <c r="K1360">
        <v>1343</v>
      </c>
      <c r="L1360">
        <v>1284</v>
      </c>
      <c r="M1360" s="7">
        <v>228500</v>
      </c>
      <c r="N1360" t="s">
        <v>311</v>
      </c>
      <c r="P1360">
        <v>1327</v>
      </c>
      <c r="Q1360">
        <v>0</v>
      </c>
      <c r="R1360" s="7">
        <v>79000</v>
      </c>
      <c r="S1360" t="s">
        <v>311</v>
      </c>
    </row>
    <row r="1361" spans="6:19" x14ac:dyDescent="0.2">
      <c r="F1361">
        <v>1356</v>
      </c>
      <c r="G1361">
        <v>1920</v>
      </c>
      <c r="H1361" s="7">
        <v>170000</v>
      </c>
      <c r="I1361" t="s">
        <v>311</v>
      </c>
      <c r="K1361">
        <v>1344</v>
      </c>
      <c r="L1361">
        <v>1172</v>
      </c>
      <c r="M1361" s="7">
        <v>177000</v>
      </c>
      <c r="N1361" t="s">
        <v>311</v>
      </c>
      <c r="P1361">
        <v>1328</v>
      </c>
      <c r="Q1361">
        <v>0</v>
      </c>
      <c r="R1361" s="7">
        <v>130500</v>
      </c>
      <c r="S1361" t="s">
        <v>311</v>
      </c>
    </row>
    <row r="1362" spans="6:19" x14ac:dyDescent="0.2">
      <c r="F1362">
        <v>1357</v>
      </c>
      <c r="G1362">
        <v>892</v>
      </c>
      <c r="H1362" s="7">
        <v>110000</v>
      </c>
      <c r="I1362" t="s">
        <v>311</v>
      </c>
      <c r="K1362">
        <v>1345</v>
      </c>
      <c r="L1362">
        <v>728</v>
      </c>
      <c r="M1362" s="7">
        <v>155835</v>
      </c>
      <c r="N1362" t="s">
        <v>311</v>
      </c>
      <c r="P1362">
        <v>1329</v>
      </c>
      <c r="Q1362">
        <v>1208</v>
      </c>
      <c r="R1362" s="7">
        <v>256000</v>
      </c>
      <c r="S1362" t="s">
        <v>311</v>
      </c>
    </row>
    <row r="1363" spans="6:19" x14ac:dyDescent="0.2">
      <c r="F1363">
        <v>1358</v>
      </c>
      <c r="G1363">
        <v>1078</v>
      </c>
      <c r="H1363" s="7">
        <v>149900</v>
      </c>
      <c r="I1363" t="s">
        <v>311</v>
      </c>
      <c r="K1363">
        <v>1346</v>
      </c>
      <c r="L1363">
        <v>960</v>
      </c>
      <c r="M1363" s="7">
        <v>108500</v>
      </c>
      <c r="N1363" t="s">
        <v>311</v>
      </c>
      <c r="P1363">
        <v>1330</v>
      </c>
      <c r="Q1363">
        <v>677</v>
      </c>
      <c r="R1363" s="7">
        <v>176500</v>
      </c>
      <c r="S1363" t="s">
        <v>311</v>
      </c>
    </row>
    <row r="1364" spans="6:19" x14ac:dyDescent="0.2">
      <c r="F1364">
        <v>1359</v>
      </c>
      <c r="G1364">
        <v>1573</v>
      </c>
      <c r="H1364" s="7">
        <v>177500</v>
      </c>
      <c r="I1364" t="s">
        <v>311</v>
      </c>
      <c r="K1364">
        <v>1348</v>
      </c>
      <c r="L1364">
        <v>1776</v>
      </c>
      <c r="M1364" s="7">
        <v>283463</v>
      </c>
      <c r="N1364" t="s">
        <v>311</v>
      </c>
      <c r="P1364">
        <v>1331</v>
      </c>
      <c r="Q1364">
        <v>0</v>
      </c>
      <c r="R1364" s="7">
        <v>227000</v>
      </c>
      <c r="S1364" t="s">
        <v>311</v>
      </c>
    </row>
    <row r="1365" spans="6:19" x14ac:dyDescent="0.2">
      <c r="F1365">
        <v>1360</v>
      </c>
      <c r="G1365">
        <v>1980</v>
      </c>
      <c r="H1365" s="7">
        <v>315000</v>
      </c>
      <c r="I1365" t="s">
        <v>311</v>
      </c>
      <c r="K1365">
        <v>1349</v>
      </c>
      <c r="L1365">
        <v>1494</v>
      </c>
      <c r="M1365" s="7">
        <v>215000</v>
      </c>
      <c r="N1365" t="s">
        <v>311</v>
      </c>
      <c r="P1365">
        <v>1332</v>
      </c>
      <c r="Q1365">
        <v>0</v>
      </c>
      <c r="R1365" s="7">
        <v>132500</v>
      </c>
      <c r="S1365" t="s">
        <v>311</v>
      </c>
    </row>
    <row r="1366" spans="6:19" x14ac:dyDescent="0.2">
      <c r="F1366">
        <v>1361</v>
      </c>
      <c r="G1366">
        <v>2601</v>
      </c>
      <c r="H1366" s="7">
        <v>189000</v>
      </c>
      <c r="I1366" t="s">
        <v>311</v>
      </c>
      <c r="K1366">
        <v>1350</v>
      </c>
      <c r="L1366">
        <v>938</v>
      </c>
      <c r="M1366" s="7">
        <v>122000</v>
      </c>
      <c r="N1366" t="s">
        <v>311</v>
      </c>
      <c r="P1366">
        <v>1333</v>
      </c>
      <c r="Q1366">
        <v>0</v>
      </c>
      <c r="R1366" s="7">
        <v>100000</v>
      </c>
      <c r="S1366" t="s">
        <v>311</v>
      </c>
    </row>
    <row r="1367" spans="6:19" x14ac:dyDescent="0.2">
      <c r="F1367">
        <v>1362</v>
      </c>
      <c r="G1367">
        <v>1530</v>
      </c>
      <c r="H1367" s="7">
        <v>260000</v>
      </c>
      <c r="I1367" t="s">
        <v>311</v>
      </c>
      <c r="K1367">
        <v>1351</v>
      </c>
      <c r="L1367">
        <v>1338</v>
      </c>
      <c r="M1367" s="7">
        <v>200000</v>
      </c>
      <c r="N1367" t="s">
        <v>311</v>
      </c>
      <c r="P1367">
        <v>1334</v>
      </c>
      <c r="Q1367">
        <v>557</v>
      </c>
      <c r="R1367" s="7">
        <v>125500</v>
      </c>
      <c r="S1367" t="s">
        <v>311</v>
      </c>
    </row>
    <row r="1368" spans="6:19" x14ac:dyDescent="0.2">
      <c r="F1368">
        <v>1363</v>
      </c>
      <c r="G1368">
        <v>1738</v>
      </c>
      <c r="H1368" s="7">
        <v>104900</v>
      </c>
      <c r="I1368" t="s">
        <v>311</v>
      </c>
      <c r="K1368">
        <v>1352</v>
      </c>
      <c r="L1368">
        <v>858</v>
      </c>
      <c r="M1368" s="7">
        <v>171000</v>
      </c>
      <c r="N1368" t="s">
        <v>311</v>
      </c>
      <c r="P1368">
        <v>1335</v>
      </c>
      <c r="Q1368">
        <v>600</v>
      </c>
      <c r="R1368" s="7">
        <v>125000</v>
      </c>
      <c r="S1368" t="s">
        <v>311</v>
      </c>
    </row>
    <row r="1369" spans="6:19" x14ac:dyDescent="0.2">
      <c r="F1369">
        <v>1364</v>
      </c>
      <c r="G1369">
        <v>1412</v>
      </c>
      <c r="H1369" s="7">
        <v>156932</v>
      </c>
      <c r="I1369" t="s">
        <v>311</v>
      </c>
      <c r="K1369">
        <v>1353</v>
      </c>
      <c r="L1369">
        <v>786</v>
      </c>
      <c r="M1369" s="7">
        <v>134900</v>
      </c>
      <c r="N1369" t="s">
        <v>311</v>
      </c>
      <c r="P1369">
        <v>1336</v>
      </c>
      <c r="Q1369">
        <v>0</v>
      </c>
      <c r="R1369" s="7">
        <v>167900</v>
      </c>
      <c r="S1369" t="s">
        <v>311</v>
      </c>
    </row>
    <row r="1370" spans="6:19" x14ac:dyDescent="0.2">
      <c r="F1370">
        <v>1365</v>
      </c>
      <c r="G1370">
        <v>1200</v>
      </c>
      <c r="H1370" s="7">
        <v>144152</v>
      </c>
      <c r="I1370" t="s">
        <v>311</v>
      </c>
      <c r="K1370">
        <v>1354</v>
      </c>
      <c r="L1370">
        <v>2053</v>
      </c>
      <c r="M1370" s="7">
        <v>410000</v>
      </c>
      <c r="N1370" t="s">
        <v>311</v>
      </c>
      <c r="P1370">
        <v>1337</v>
      </c>
      <c r="Q1370">
        <v>0</v>
      </c>
      <c r="R1370" s="7">
        <v>135000</v>
      </c>
      <c r="S1370" t="s">
        <v>311</v>
      </c>
    </row>
    <row r="1371" spans="6:19" x14ac:dyDescent="0.2">
      <c r="F1371">
        <v>1366</v>
      </c>
      <c r="G1371">
        <v>1674</v>
      </c>
      <c r="H1371" s="7">
        <v>216000</v>
      </c>
      <c r="I1371" t="s">
        <v>311</v>
      </c>
      <c r="K1371">
        <v>1355</v>
      </c>
      <c r="L1371">
        <v>992</v>
      </c>
      <c r="M1371" s="7">
        <v>235000</v>
      </c>
      <c r="N1371" t="s">
        <v>311</v>
      </c>
      <c r="P1371">
        <v>1338</v>
      </c>
      <c r="Q1371">
        <v>0</v>
      </c>
      <c r="R1371" s="7">
        <v>52500</v>
      </c>
      <c r="S1371" t="s">
        <v>311</v>
      </c>
    </row>
    <row r="1372" spans="6:19" x14ac:dyDescent="0.2">
      <c r="F1372">
        <v>1367</v>
      </c>
      <c r="G1372">
        <v>1790</v>
      </c>
      <c r="H1372" s="7">
        <v>193000</v>
      </c>
      <c r="I1372" t="s">
        <v>311</v>
      </c>
      <c r="K1372">
        <v>1356</v>
      </c>
      <c r="L1372">
        <v>1222</v>
      </c>
      <c r="M1372" s="7">
        <v>170000</v>
      </c>
      <c r="N1372" t="s">
        <v>311</v>
      </c>
      <c r="P1372">
        <v>1339</v>
      </c>
      <c r="Q1372">
        <v>941</v>
      </c>
      <c r="R1372" s="7">
        <v>200000</v>
      </c>
      <c r="S1372" t="s">
        <v>311</v>
      </c>
    </row>
    <row r="1373" spans="6:19" x14ac:dyDescent="0.2">
      <c r="F1373">
        <v>1368</v>
      </c>
      <c r="G1373">
        <v>1475</v>
      </c>
      <c r="H1373" s="7">
        <v>127000</v>
      </c>
      <c r="I1373" t="s">
        <v>311</v>
      </c>
      <c r="K1373">
        <v>1357</v>
      </c>
      <c r="L1373">
        <v>892</v>
      </c>
      <c r="M1373" s="7">
        <v>110000</v>
      </c>
      <c r="N1373" t="s">
        <v>311</v>
      </c>
      <c r="P1373">
        <v>1340</v>
      </c>
      <c r="Q1373">
        <v>0</v>
      </c>
      <c r="R1373" s="7">
        <v>128500</v>
      </c>
      <c r="S1373" t="s">
        <v>311</v>
      </c>
    </row>
    <row r="1374" spans="6:19" x14ac:dyDescent="0.2">
      <c r="F1374">
        <v>1369</v>
      </c>
      <c r="G1374">
        <v>848</v>
      </c>
      <c r="H1374" s="7">
        <v>144000</v>
      </c>
      <c r="I1374" t="s">
        <v>311</v>
      </c>
      <c r="K1374">
        <v>1358</v>
      </c>
      <c r="L1374">
        <v>1078</v>
      </c>
      <c r="M1374" s="7">
        <v>149900</v>
      </c>
      <c r="N1374" t="s">
        <v>311</v>
      </c>
      <c r="P1374">
        <v>1341</v>
      </c>
      <c r="Q1374">
        <v>0</v>
      </c>
      <c r="R1374" s="7">
        <v>123000</v>
      </c>
      <c r="S1374" t="s">
        <v>311</v>
      </c>
    </row>
    <row r="1375" spans="6:19" x14ac:dyDescent="0.2">
      <c r="F1375">
        <v>1370</v>
      </c>
      <c r="G1375">
        <v>1668</v>
      </c>
      <c r="H1375" s="7">
        <v>232000</v>
      </c>
      <c r="I1375" t="s">
        <v>311</v>
      </c>
      <c r="K1375">
        <v>1359</v>
      </c>
      <c r="L1375">
        <v>769</v>
      </c>
      <c r="M1375" s="7">
        <v>177500</v>
      </c>
      <c r="N1375" t="s">
        <v>311</v>
      </c>
      <c r="P1375">
        <v>1342</v>
      </c>
      <c r="Q1375">
        <v>0</v>
      </c>
      <c r="R1375" s="7">
        <v>155000</v>
      </c>
      <c r="S1375" t="s">
        <v>311</v>
      </c>
    </row>
    <row r="1376" spans="6:19" x14ac:dyDescent="0.2">
      <c r="F1376">
        <v>1371</v>
      </c>
      <c r="G1376">
        <v>1374</v>
      </c>
      <c r="H1376" s="7">
        <v>105000</v>
      </c>
      <c r="I1376" t="s">
        <v>311</v>
      </c>
      <c r="K1376">
        <v>1360</v>
      </c>
      <c r="L1376">
        <v>1980</v>
      </c>
      <c r="M1376" s="7">
        <v>315000</v>
      </c>
      <c r="N1376" t="s">
        <v>311</v>
      </c>
      <c r="P1376">
        <v>1343</v>
      </c>
      <c r="Q1376">
        <v>885</v>
      </c>
      <c r="R1376" s="7">
        <v>228500</v>
      </c>
      <c r="S1376" t="s">
        <v>311</v>
      </c>
    </row>
    <row r="1377" spans="6:19" x14ac:dyDescent="0.2">
      <c r="F1377">
        <v>1372</v>
      </c>
      <c r="G1377">
        <v>1661</v>
      </c>
      <c r="H1377" s="7">
        <v>165500</v>
      </c>
      <c r="I1377" t="s">
        <v>311</v>
      </c>
      <c r="K1377">
        <v>1361</v>
      </c>
      <c r="L1377">
        <v>990</v>
      </c>
      <c r="M1377" s="7">
        <v>189000</v>
      </c>
      <c r="N1377" t="s">
        <v>311</v>
      </c>
      <c r="P1377">
        <v>1344</v>
      </c>
      <c r="Q1377">
        <v>741</v>
      </c>
      <c r="R1377" s="7">
        <v>177000</v>
      </c>
      <c r="S1377" t="s">
        <v>311</v>
      </c>
    </row>
    <row r="1378" spans="6:19" x14ac:dyDescent="0.2">
      <c r="F1378">
        <v>1373</v>
      </c>
      <c r="G1378">
        <v>2097</v>
      </c>
      <c r="H1378" s="7">
        <v>274300</v>
      </c>
      <c r="I1378" t="s">
        <v>311</v>
      </c>
      <c r="K1378">
        <v>1362</v>
      </c>
      <c r="L1378">
        <v>1530</v>
      </c>
      <c r="M1378" s="7">
        <v>260000</v>
      </c>
      <c r="N1378" t="s">
        <v>311</v>
      </c>
      <c r="P1378">
        <v>1345</v>
      </c>
      <c r="Q1378">
        <v>728</v>
      </c>
      <c r="R1378" s="7">
        <v>155835</v>
      </c>
      <c r="S1378" t="s">
        <v>311</v>
      </c>
    </row>
    <row r="1379" spans="6:19" x14ac:dyDescent="0.2">
      <c r="F1379">
        <v>1374</v>
      </c>
      <c r="G1379">
        <v>2633</v>
      </c>
      <c r="H1379" s="7">
        <v>466500</v>
      </c>
      <c r="I1379" t="s">
        <v>311</v>
      </c>
      <c r="K1379">
        <v>1363</v>
      </c>
      <c r="L1379">
        <v>1281</v>
      </c>
      <c r="M1379" s="7">
        <v>104900</v>
      </c>
      <c r="N1379" t="s">
        <v>311</v>
      </c>
      <c r="P1379">
        <v>1346</v>
      </c>
      <c r="Q1379">
        <v>0</v>
      </c>
      <c r="R1379" s="7">
        <v>108500</v>
      </c>
      <c r="S1379" t="s">
        <v>311</v>
      </c>
    </row>
    <row r="1380" spans="6:19" x14ac:dyDescent="0.2">
      <c r="F1380">
        <v>1375</v>
      </c>
      <c r="G1380">
        <v>1958</v>
      </c>
      <c r="H1380" s="7">
        <v>250000</v>
      </c>
      <c r="I1380" t="s">
        <v>311</v>
      </c>
      <c r="K1380">
        <v>1364</v>
      </c>
      <c r="L1380">
        <v>616</v>
      </c>
      <c r="M1380" s="7">
        <v>156932</v>
      </c>
      <c r="N1380" t="s">
        <v>311</v>
      </c>
      <c r="P1380">
        <v>1347</v>
      </c>
      <c r="Q1380">
        <v>0</v>
      </c>
      <c r="R1380" s="7">
        <v>262500</v>
      </c>
      <c r="S1380" t="s">
        <v>311</v>
      </c>
    </row>
    <row r="1381" spans="6:19" x14ac:dyDescent="0.2">
      <c r="F1381">
        <v>1376</v>
      </c>
      <c r="G1381">
        <v>1571</v>
      </c>
      <c r="H1381" s="7">
        <v>239000</v>
      </c>
      <c r="I1381" t="s">
        <v>311</v>
      </c>
      <c r="K1381">
        <v>1365</v>
      </c>
      <c r="L1381">
        <v>520</v>
      </c>
      <c r="M1381" s="7">
        <v>144152</v>
      </c>
      <c r="N1381" t="s">
        <v>311</v>
      </c>
      <c r="P1381">
        <v>1348</v>
      </c>
      <c r="Q1381">
        <v>0</v>
      </c>
      <c r="R1381" s="7">
        <v>283463</v>
      </c>
      <c r="S1381" t="s">
        <v>311</v>
      </c>
    </row>
    <row r="1382" spans="6:19" x14ac:dyDescent="0.2">
      <c r="F1382">
        <v>1377</v>
      </c>
      <c r="G1382">
        <v>790</v>
      </c>
      <c r="H1382" s="7">
        <v>91000</v>
      </c>
      <c r="I1382" t="s">
        <v>311</v>
      </c>
      <c r="K1382">
        <v>1366</v>
      </c>
      <c r="L1382">
        <v>814</v>
      </c>
      <c r="M1382" s="7">
        <v>216000</v>
      </c>
      <c r="N1382" t="s">
        <v>311</v>
      </c>
      <c r="P1382">
        <v>1349</v>
      </c>
      <c r="Q1382">
        <v>0</v>
      </c>
      <c r="R1382" s="7">
        <v>215000</v>
      </c>
      <c r="S1382" t="s">
        <v>311</v>
      </c>
    </row>
    <row r="1383" spans="6:19" x14ac:dyDescent="0.2">
      <c r="F1383">
        <v>1378</v>
      </c>
      <c r="G1383">
        <v>1604</v>
      </c>
      <c r="H1383" s="7">
        <v>117000</v>
      </c>
      <c r="I1383" t="s">
        <v>311</v>
      </c>
      <c r="K1383">
        <v>1367</v>
      </c>
      <c r="L1383">
        <v>882</v>
      </c>
      <c r="M1383" s="7">
        <v>193000</v>
      </c>
      <c r="N1383" t="s">
        <v>311</v>
      </c>
      <c r="P1383">
        <v>1350</v>
      </c>
      <c r="Q1383">
        <v>1215</v>
      </c>
      <c r="R1383" s="7">
        <v>122000</v>
      </c>
      <c r="S1383" t="s">
        <v>311</v>
      </c>
    </row>
    <row r="1384" spans="6:19" x14ac:dyDescent="0.2">
      <c r="F1384">
        <v>1379</v>
      </c>
      <c r="G1384">
        <v>987</v>
      </c>
      <c r="H1384" s="7">
        <v>83000</v>
      </c>
      <c r="I1384" t="s">
        <v>311</v>
      </c>
      <c r="K1384">
        <v>1368</v>
      </c>
      <c r="L1384">
        <v>925</v>
      </c>
      <c r="M1384" s="7">
        <v>127000</v>
      </c>
      <c r="N1384" t="s">
        <v>311</v>
      </c>
      <c r="P1384">
        <v>1351</v>
      </c>
      <c r="Q1384">
        <v>1296</v>
      </c>
      <c r="R1384" s="7">
        <v>200000</v>
      </c>
      <c r="S1384" t="s">
        <v>311</v>
      </c>
    </row>
    <row r="1385" spans="6:19" x14ac:dyDescent="0.2">
      <c r="F1385">
        <v>1380</v>
      </c>
      <c r="G1385">
        <v>1394</v>
      </c>
      <c r="H1385" s="7">
        <v>167500</v>
      </c>
      <c r="I1385" t="s">
        <v>311</v>
      </c>
      <c r="K1385">
        <v>1369</v>
      </c>
      <c r="L1385">
        <v>848</v>
      </c>
      <c r="M1385" s="7">
        <v>144000</v>
      </c>
      <c r="N1385" t="s">
        <v>311</v>
      </c>
      <c r="P1385">
        <v>1352</v>
      </c>
      <c r="Q1385">
        <v>858</v>
      </c>
      <c r="R1385" s="7">
        <v>171000</v>
      </c>
      <c r="S1385" t="s">
        <v>311</v>
      </c>
    </row>
    <row r="1386" spans="6:19" x14ac:dyDescent="0.2">
      <c r="F1386">
        <v>1381</v>
      </c>
      <c r="G1386">
        <v>864</v>
      </c>
      <c r="H1386" s="7">
        <v>58500</v>
      </c>
      <c r="I1386" t="s">
        <v>311</v>
      </c>
      <c r="K1386">
        <v>1370</v>
      </c>
      <c r="L1386">
        <v>1668</v>
      </c>
      <c r="M1386" s="7">
        <v>232000</v>
      </c>
      <c r="N1386" t="s">
        <v>311</v>
      </c>
      <c r="P1386">
        <v>1353</v>
      </c>
      <c r="Q1386">
        <v>390</v>
      </c>
      <c r="R1386" s="7">
        <v>134900</v>
      </c>
      <c r="S1386" t="s">
        <v>311</v>
      </c>
    </row>
    <row r="1387" spans="6:19" x14ac:dyDescent="0.2">
      <c r="F1387">
        <v>1382</v>
      </c>
      <c r="G1387">
        <v>2117</v>
      </c>
      <c r="H1387" s="7">
        <v>237500</v>
      </c>
      <c r="I1387" t="s">
        <v>311</v>
      </c>
      <c r="K1387">
        <v>1371</v>
      </c>
      <c r="L1387">
        <v>840</v>
      </c>
      <c r="M1387" s="7">
        <v>105000</v>
      </c>
      <c r="N1387" t="s">
        <v>311</v>
      </c>
      <c r="P1387">
        <v>1354</v>
      </c>
      <c r="Q1387">
        <v>1185</v>
      </c>
      <c r="R1387" s="7">
        <v>410000</v>
      </c>
      <c r="S1387" t="s">
        <v>311</v>
      </c>
    </row>
    <row r="1388" spans="6:19" x14ac:dyDescent="0.2">
      <c r="F1388">
        <v>1383</v>
      </c>
      <c r="G1388">
        <v>1762</v>
      </c>
      <c r="H1388" s="7">
        <v>157000</v>
      </c>
      <c r="I1388" t="s">
        <v>311</v>
      </c>
      <c r="K1388">
        <v>1372</v>
      </c>
      <c r="L1388">
        <v>1661</v>
      </c>
      <c r="M1388" s="7">
        <v>165500</v>
      </c>
      <c r="N1388" t="s">
        <v>311</v>
      </c>
      <c r="P1388">
        <v>1355</v>
      </c>
      <c r="Q1388">
        <v>873</v>
      </c>
      <c r="R1388" s="7">
        <v>235000</v>
      </c>
      <c r="S1388" t="s">
        <v>311</v>
      </c>
    </row>
    <row r="1389" spans="6:19" x14ac:dyDescent="0.2">
      <c r="F1389">
        <v>1384</v>
      </c>
      <c r="G1389">
        <v>1416</v>
      </c>
      <c r="H1389" s="7">
        <v>112000</v>
      </c>
      <c r="I1389" t="s">
        <v>311</v>
      </c>
      <c r="K1389">
        <v>1373</v>
      </c>
      <c r="L1389">
        <v>1108</v>
      </c>
      <c r="M1389" s="7">
        <v>274300</v>
      </c>
      <c r="N1389" t="s">
        <v>311</v>
      </c>
      <c r="P1389">
        <v>1356</v>
      </c>
      <c r="Q1389">
        <v>698</v>
      </c>
      <c r="R1389" s="7">
        <v>170000</v>
      </c>
      <c r="S1389" t="s">
        <v>311</v>
      </c>
    </row>
    <row r="1390" spans="6:19" x14ac:dyDescent="0.2">
      <c r="F1390">
        <v>1385</v>
      </c>
      <c r="G1390">
        <v>1258</v>
      </c>
      <c r="H1390" s="7">
        <v>105000</v>
      </c>
      <c r="I1390" t="s">
        <v>311</v>
      </c>
      <c r="K1390">
        <v>1375</v>
      </c>
      <c r="L1390">
        <v>1026</v>
      </c>
      <c r="M1390" s="7">
        <v>250000</v>
      </c>
      <c r="N1390" t="s">
        <v>311</v>
      </c>
      <c r="P1390">
        <v>1357</v>
      </c>
      <c r="Q1390">
        <v>0</v>
      </c>
      <c r="R1390" s="7">
        <v>110000</v>
      </c>
      <c r="S1390" t="s">
        <v>311</v>
      </c>
    </row>
    <row r="1391" spans="6:19" x14ac:dyDescent="0.2">
      <c r="F1391">
        <v>1386</v>
      </c>
      <c r="G1391">
        <v>1154</v>
      </c>
      <c r="H1391" s="7">
        <v>125500</v>
      </c>
      <c r="I1391" t="s">
        <v>311</v>
      </c>
      <c r="K1391">
        <v>1376</v>
      </c>
      <c r="L1391">
        <v>1571</v>
      </c>
      <c r="M1391" s="7">
        <v>239000</v>
      </c>
      <c r="N1391" t="s">
        <v>311</v>
      </c>
      <c r="P1391">
        <v>1358</v>
      </c>
      <c r="Q1391">
        <v>0</v>
      </c>
      <c r="R1391" s="7">
        <v>149900</v>
      </c>
      <c r="S1391" t="s">
        <v>311</v>
      </c>
    </row>
    <row r="1392" spans="6:19" x14ac:dyDescent="0.2">
      <c r="F1392">
        <v>1388</v>
      </c>
      <c r="G1392">
        <v>2526</v>
      </c>
      <c r="H1392" s="7">
        <v>136000</v>
      </c>
      <c r="I1392" t="s">
        <v>311</v>
      </c>
      <c r="K1392">
        <v>1377</v>
      </c>
      <c r="L1392">
        <v>790</v>
      </c>
      <c r="M1392" s="7">
        <v>91000</v>
      </c>
      <c r="N1392" t="s">
        <v>311</v>
      </c>
      <c r="P1392">
        <v>1359</v>
      </c>
      <c r="Q1392">
        <v>804</v>
      </c>
      <c r="R1392" s="7">
        <v>177500</v>
      </c>
      <c r="S1392" t="s">
        <v>311</v>
      </c>
    </row>
    <row r="1393" spans="6:19" x14ac:dyDescent="0.2">
      <c r="F1393">
        <v>1389</v>
      </c>
      <c r="G1393">
        <v>1746</v>
      </c>
      <c r="H1393" s="7">
        <v>377500</v>
      </c>
      <c r="I1393" t="s">
        <v>311</v>
      </c>
      <c r="K1393">
        <v>1378</v>
      </c>
      <c r="L1393">
        <v>984</v>
      </c>
      <c r="M1393" s="7">
        <v>117000</v>
      </c>
      <c r="N1393" t="s">
        <v>311</v>
      </c>
      <c r="P1393">
        <v>1360</v>
      </c>
      <c r="Q1393">
        <v>0</v>
      </c>
      <c r="R1393" s="7">
        <v>315000</v>
      </c>
      <c r="S1393" t="s">
        <v>311</v>
      </c>
    </row>
    <row r="1394" spans="6:19" x14ac:dyDescent="0.2">
      <c r="F1394">
        <v>1390</v>
      </c>
      <c r="G1394">
        <v>1218</v>
      </c>
      <c r="H1394" s="7">
        <v>131000</v>
      </c>
      <c r="I1394" t="s">
        <v>311</v>
      </c>
      <c r="K1394">
        <v>1379</v>
      </c>
      <c r="L1394">
        <v>483</v>
      </c>
      <c r="M1394" s="7">
        <v>83000</v>
      </c>
      <c r="N1394" t="s">
        <v>311</v>
      </c>
      <c r="P1394">
        <v>1361</v>
      </c>
      <c r="Q1394">
        <v>1611</v>
      </c>
      <c r="R1394" s="7">
        <v>189000</v>
      </c>
      <c r="S1394" t="s">
        <v>311</v>
      </c>
    </row>
    <row r="1395" spans="6:19" x14ac:dyDescent="0.2">
      <c r="F1395">
        <v>1391</v>
      </c>
      <c r="G1395">
        <v>1525</v>
      </c>
      <c r="H1395" s="7">
        <v>235000</v>
      </c>
      <c r="I1395" t="s">
        <v>311</v>
      </c>
      <c r="K1395">
        <v>1380</v>
      </c>
      <c r="L1395">
        <v>754</v>
      </c>
      <c r="M1395" s="7">
        <v>167500</v>
      </c>
      <c r="N1395" t="s">
        <v>311</v>
      </c>
      <c r="P1395">
        <v>1362</v>
      </c>
      <c r="Q1395">
        <v>0</v>
      </c>
      <c r="R1395" s="7">
        <v>260000</v>
      </c>
      <c r="S1395" t="s">
        <v>311</v>
      </c>
    </row>
    <row r="1396" spans="6:19" x14ac:dyDescent="0.2">
      <c r="F1396">
        <v>1392</v>
      </c>
      <c r="G1396">
        <v>1584</v>
      </c>
      <c r="H1396" s="7">
        <v>124000</v>
      </c>
      <c r="I1396" t="s">
        <v>311</v>
      </c>
      <c r="K1396">
        <v>1381</v>
      </c>
      <c r="L1396">
        <v>864</v>
      </c>
      <c r="M1396" s="7">
        <v>58500</v>
      </c>
      <c r="N1396" t="s">
        <v>311</v>
      </c>
      <c r="P1396">
        <v>1363</v>
      </c>
      <c r="Q1396">
        <v>457</v>
      </c>
      <c r="R1396" s="7">
        <v>104900</v>
      </c>
      <c r="S1396" t="s">
        <v>311</v>
      </c>
    </row>
    <row r="1397" spans="6:19" x14ac:dyDescent="0.2">
      <c r="F1397">
        <v>1393</v>
      </c>
      <c r="G1397">
        <v>900</v>
      </c>
      <c r="H1397" s="7">
        <v>123000</v>
      </c>
      <c r="I1397" t="s">
        <v>311</v>
      </c>
      <c r="K1397">
        <v>1382</v>
      </c>
      <c r="L1397">
        <v>2117</v>
      </c>
      <c r="M1397" s="7">
        <v>237500</v>
      </c>
      <c r="N1397" t="s">
        <v>311</v>
      </c>
      <c r="P1397">
        <v>1364</v>
      </c>
      <c r="Q1397">
        <v>796</v>
      </c>
      <c r="R1397" s="7">
        <v>156932</v>
      </c>
      <c r="S1397" t="s">
        <v>311</v>
      </c>
    </row>
    <row r="1398" spans="6:19" x14ac:dyDescent="0.2">
      <c r="F1398">
        <v>1394</v>
      </c>
      <c r="G1398">
        <v>1912</v>
      </c>
      <c r="H1398" s="7">
        <v>163000</v>
      </c>
      <c r="I1398" t="s">
        <v>311</v>
      </c>
      <c r="K1398">
        <v>1383</v>
      </c>
      <c r="L1398">
        <v>998</v>
      </c>
      <c r="M1398" s="7">
        <v>157000</v>
      </c>
      <c r="N1398" t="s">
        <v>311</v>
      </c>
      <c r="P1398">
        <v>1365</v>
      </c>
      <c r="Q1398">
        <v>600</v>
      </c>
      <c r="R1398" s="7">
        <v>144152</v>
      </c>
      <c r="S1398" t="s">
        <v>311</v>
      </c>
    </row>
    <row r="1399" spans="6:19" x14ac:dyDescent="0.2">
      <c r="F1399">
        <v>1395</v>
      </c>
      <c r="G1399">
        <v>1500</v>
      </c>
      <c r="H1399" s="7">
        <v>246578</v>
      </c>
      <c r="I1399" t="s">
        <v>311</v>
      </c>
      <c r="K1399">
        <v>1384</v>
      </c>
      <c r="L1399">
        <v>1416</v>
      </c>
      <c r="M1399" s="7">
        <v>112000</v>
      </c>
      <c r="N1399" t="s">
        <v>311</v>
      </c>
      <c r="P1399">
        <v>1366</v>
      </c>
      <c r="Q1399">
        <v>860</v>
      </c>
      <c r="R1399" s="7">
        <v>216000</v>
      </c>
      <c r="S1399" t="s">
        <v>311</v>
      </c>
    </row>
    <row r="1400" spans="6:19" x14ac:dyDescent="0.2">
      <c r="F1400">
        <v>1396</v>
      </c>
      <c r="G1400">
        <v>2482</v>
      </c>
      <c r="H1400" s="7">
        <v>281213</v>
      </c>
      <c r="I1400" t="s">
        <v>311</v>
      </c>
      <c r="K1400">
        <v>1385</v>
      </c>
      <c r="L1400">
        <v>698</v>
      </c>
      <c r="M1400" s="7">
        <v>105000</v>
      </c>
      <c r="N1400" t="s">
        <v>311</v>
      </c>
      <c r="P1400">
        <v>1367</v>
      </c>
      <c r="Q1400">
        <v>908</v>
      </c>
      <c r="R1400" s="7">
        <v>193000</v>
      </c>
      <c r="S1400" t="s">
        <v>311</v>
      </c>
    </row>
    <row r="1401" spans="6:19" x14ac:dyDescent="0.2">
      <c r="F1401">
        <v>1397</v>
      </c>
      <c r="G1401">
        <v>1687</v>
      </c>
      <c r="H1401" s="7">
        <v>160000</v>
      </c>
      <c r="I1401" t="s">
        <v>311</v>
      </c>
      <c r="K1401">
        <v>1386</v>
      </c>
      <c r="L1401">
        <v>796</v>
      </c>
      <c r="M1401" s="7">
        <v>125500</v>
      </c>
      <c r="N1401" t="s">
        <v>311</v>
      </c>
      <c r="P1401">
        <v>1368</v>
      </c>
      <c r="Q1401">
        <v>550</v>
      </c>
      <c r="R1401" s="7">
        <v>127000</v>
      </c>
      <c r="S1401" t="s">
        <v>311</v>
      </c>
    </row>
    <row r="1402" spans="6:19" x14ac:dyDescent="0.2">
      <c r="F1402">
        <v>1398</v>
      </c>
      <c r="G1402">
        <v>1513</v>
      </c>
      <c r="H1402" s="7">
        <v>137500</v>
      </c>
      <c r="I1402" t="s">
        <v>311</v>
      </c>
      <c r="K1402">
        <v>1387</v>
      </c>
      <c r="L1402">
        <v>1392</v>
      </c>
      <c r="M1402" s="7">
        <v>250000</v>
      </c>
      <c r="N1402" t="s">
        <v>311</v>
      </c>
      <c r="P1402">
        <v>1369</v>
      </c>
      <c r="Q1402">
        <v>0</v>
      </c>
      <c r="R1402" s="7">
        <v>144000</v>
      </c>
      <c r="S1402" t="s">
        <v>311</v>
      </c>
    </row>
    <row r="1403" spans="6:19" x14ac:dyDescent="0.2">
      <c r="F1403">
        <v>1399</v>
      </c>
      <c r="G1403">
        <v>1904</v>
      </c>
      <c r="H1403" s="7">
        <v>138000</v>
      </c>
      <c r="I1403" t="s">
        <v>311</v>
      </c>
      <c r="K1403">
        <v>1388</v>
      </c>
      <c r="L1403">
        <v>1664</v>
      </c>
      <c r="M1403" s="7">
        <v>136000</v>
      </c>
      <c r="N1403" t="s">
        <v>311</v>
      </c>
      <c r="P1403">
        <v>1370</v>
      </c>
      <c r="Q1403">
        <v>0</v>
      </c>
      <c r="R1403" s="7">
        <v>232000</v>
      </c>
      <c r="S1403" t="s">
        <v>311</v>
      </c>
    </row>
    <row r="1404" spans="6:19" x14ac:dyDescent="0.2">
      <c r="F1404">
        <v>1400</v>
      </c>
      <c r="G1404">
        <v>1608</v>
      </c>
      <c r="H1404" s="7">
        <v>137450</v>
      </c>
      <c r="I1404" t="s">
        <v>311</v>
      </c>
      <c r="K1404">
        <v>1389</v>
      </c>
      <c r="L1404">
        <v>1746</v>
      </c>
      <c r="M1404" s="7">
        <v>377500</v>
      </c>
      <c r="N1404" t="s">
        <v>311</v>
      </c>
      <c r="P1404">
        <v>1371</v>
      </c>
      <c r="Q1404">
        <v>534</v>
      </c>
      <c r="R1404" s="7">
        <v>105000</v>
      </c>
      <c r="S1404" t="s">
        <v>311</v>
      </c>
    </row>
    <row r="1405" spans="6:19" x14ac:dyDescent="0.2">
      <c r="F1405">
        <v>1401</v>
      </c>
      <c r="G1405">
        <v>1158</v>
      </c>
      <c r="H1405" s="7">
        <v>120000</v>
      </c>
      <c r="I1405" t="s">
        <v>311</v>
      </c>
      <c r="K1405">
        <v>1390</v>
      </c>
      <c r="L1405">
        <v>869</v>
      </c>
      <c r="M1405" s="7">
        <v>131000</v>
      </c>
      <c r="N1405" t="s">
        <v>311</v>
      </c>
      <c r="P1405">
        <v>1372</v>
      </c>
      <c r="Q1405">
        <v>0</v>
      </c>
      <c r="R1405" s="7">
        <v>165500</v>
      </c>
      <c r="S1405" t="s">
        <v>311</v>
      </c>
    </row>
    <row r="1406" spans="6:19" x14ac:dyDescent="0.2">
      <c r="F1406">
        <v>1402</v>
      </c>
      <c r="G1406">
        <v>1593</v>
      </c>
      <c r="H1406" s="7">
        <v>193000</v>
      </c>
      <c r="I1406" t="s">
        <v>311</v>
      </c>
      <c r="K1406">
        <v>1391</v>
      </c>
      <c r="L1406">
        <v>1525</v>
      </c>
      <c r="M1406" s="7">
        <v>235000</v>
      </c>
      <c r="N1406" t="s">
        <v>311</v>
      </c>
      <c r="P1406">
        <v>1373</v>
      </c>
      <c r="Q1406">
        <v>989</v>
      </c>
      <c r="R1406" s="7">
        <v>274300</v>
      </c>
      <c r="S1406" t="s">
        <v>311</v>
      </c>
    </row>
    <row r="1407" spans="6:19" x14ac:dyDescent="0.2">
      <c r="F1407">
        <v>1403</v>
      </c>
      <c r="G1407">
        <v>1294</v>
      </c>
      <c r="H1407" s="7">
        <v>193879</v>
      </c>
      <c r="I1407" t="s">
        <v>311</v>
      </c>
      <c r="K1407">
        <v>1392</v>
      </c>
      <c r="L1407">
        <v>1584</v>
      </c>
      <c r="M1407" s="7">
        <v>124000</v>
      </c>
      <c r="N1407" t="s">
        <v>311</v>
      </c>
      <c r="P1407">
        <v>1374</v>
      </c>
      <c r="Q1407">
        <v>0</v>
      </c>
      <c r="R1407" s="7">
        <v>466500</v>
      </c>
      <c r="S1407" t="s">
        <v>311</v>
      </c>
    </row>
    <row r="1408" spans="6:19" x14ac:dyDescent="0.2">
      <c r="F1408">
        <v>1404</v>
      </c>
      <c r="G1408">
        <v>1464</v>
      </c>
      <c r="H1408" s="7">
        <v>282922</v>
      </c>
      <c r="I1408" t="s">
        <v>311</v>
      </c>
      <c r="K1408">
        <v>1393</v>
      </c>
      <c r="L1408">
        <v>900</v>
      </c>
      <c r="M1408" s="7">
        <v>123000</v>
      </c>
      <c r="N1408" t="s">
        <v>311</v>
      </c>
      <c r="P1408">
        <v>1375</v>
      </c>
      <c r="Q1408">
        <v>932</v>
      </c>
      <c r="R1408" s="7">
        <v>250000</v>
      </c>
      <c r="S1408" t="s">
        <v>311</v>
      </c>
    </row>
    <row r="1409" spans="6:19" x14ac:dyDescent="0.2">
      <c r="F1409">
        <v>1405</v>
      </c>
      <c r="G1409">
        <v>1214</v>
      </c>
      <c r="H1409" s="7">
        <v>105000</v>
      </c>
      <c r="I1409" t="s">
        <v>311</v>
      </c>
      <c r="K1409">
        <v>1394</v>
      </c>
      <c r="L1409">
        <v>1221</v>
      </c>
      <c r="M1409" s="7">
        <v>163000</v>
      </c>
      <c r="N1409" t="s">
        <v>311</v>
      </c>
      <c r="P1409">
        <v>1376</v>
      </c>
      <c r="Q1409">
        <v>0</v>
      </c>
      <c r="R1409" s="7">
        <v>239000</v>
      </c>
      <c r="S1409" t="s">
        <v>311</v>
      </c>
    </row>
    <row r="1410" spans="6:19" x14ac:dyDescent="0.2">
      <c r="F1410">
        <v>1406</v>
      </c>
      <c r="G1410">
        <v>1646</v>
      </c>
      <c r="H1410" s="7">
        <v>275000</v>
      </c>
      <c r="I1410" t="s">
        <v>311</v>
      </c>
      <c r="K1410">
        <v>1395</v>
      </c>
      <c r="L1410">
        <v>1500</v>
      </c>
      <c r="M1410" s="7">
        <v>246578</v>
      </c>
      <c r="N1410" t="s">
        <v>311</v>
      </c>
      <c r="P1410">
        <v>1377</v>
      </c>
      <c r="Q1410">
        <v>0</v>
      </c>
      <c r="R1410" s="7">
        <v>91000</v>
      </c>
      <c r="S1410" t="s">
        <v>311</v>
      </c>
    </row>
    <row r="1411" spans="6:19" x14ac:dyDescent="0.2">
      <c r="F1411">
        <v>1407</v>
      </c>
      <c r="G1411">
        <v>768</v>
      </c>
      <c r="H1411" s="7">
        <v>133000</v>
      </c>
      <c r="I1411" t="s">
        <v>311</v>
      </c>
      <c r="K1411">
        <v>1396</v>
      </c>
      <c r="L1411">
        <v>1133</v>
      </c>
      <c r="M1411" s="7">
        <v>281213</v>
      </c>
      <c r="N1411" t="s">
        <v>311</v>
      </c>
      <c r="P1411">
        <v>1378</v>
      </c>
      <c r="Q1411">
        <v>620</v>
      </c>
      <c r="R1411" s="7">
        <v>117000</v>
      </c>
      <c r="S1411" t="s">
        <v>311</v>
      </c>
    </row>
    <row r="1412" spans="6:19" x14ac:dyDescent="0.2">
      <c r="F1412">
        <v>1408</v>
      </c>
      <c r="G1412">
        <v>833</v>
      </c>
      <c r="H1412" s="7">
        <v>112000</v>
      </c>
      <c r="I1412" t="s">
        <v>311</v>
      </c>
      <c r="K1412">
        <v>1397</v>
      </c>
      <c r="L1412">
        <v>1687</v>
      </c>
      <c r="M1412" s="7">
        <v>160000</v>
      </c>
      <c r="N1412" t="s">
        <v>311</v>
      </c>
      <c r="P1412">
        <v>1379</v>
      </c>
      <c r="Q1412">
        <v>504</v>
      </c>
      <c r="R1412" s="7">
        <v>83000</v>
      </c>
      <c r="S1412" t="s">
        <v>311</v>
      </c>
    </row>
    <row r="1413" spans="6:19" x14ac:dyDescent="0.2">
      <c r="F1413">
        <v>1409</v>
      </c>
      <c r="G1413">
        <v>1363</v>
      </c>
      <c r="H1413" s="7">
        <v>125500</v>
      </c>
      <c r="I1413" t="s">
        <v>311</v>
      </c>
      <c r="K1413">
        <v>1398</v>
      </c>
      <c r="L1413">
        <v>939</v>
      </c>
      <c r="M1413" s="7">
        <v>137500</v>
      </c>
      <c r="N1413" t="s">
        <v>311</v>
      </c>
      <c r="P1413">
        <v>1380</v>
      </c>
      <c r="Q1413">
        <v>640</v>
      </c>
      <c r="R1413" s="7">
        <v>167500</v>
      </c>
      <c r="S1413" t="s">
        <v>311</v>
      </c>
    </row>
    <row r="1414" spans="6:19" x14ac:dyDescent="0.2">
      <c r="F1414">
        <v>1410</v>
      </c>
      <c r="G1414">
        <v>2093</v>
      </c>
      <c r="H1414" s="7">
        <v>215000</v>
      </c>
      <c r="I1414" t="s">
        <v>311</v>
      </c>
      <c r="K1414">
        <v>1399</v>
      </c>
      <c r="L1414">
        <v>1136</v>
      </c>
      <c r="M1414" s="7">
        <v>138000</v>
      </c>
      <c r="N1414" t="s">
        <v>311</v>
      </c>
      <c r="P1414">
        <v>1381</v>
      </c>
      <c r="Q1414">
        <v>0</v>
      </c>
      <c r="R1414" s="7">
        <v>58500</v>
      </c>
      <c r="S1414" t="s">
        <v>311</v>
      </c>
    </row>
    <row r="1415" spans="6:19" x14ac:dyDescent="0.2">
      <c r="F1415">
        <v>1411</v>
      </c>
      <c r="G1415">
        <v>1840</v>
      </c>
      <c r="H1415" s="7">
        <v>230000</v>
      </c>
      <c r="I1415" t="s">
        <v>311</v>
      </c>
      <c r="K1415">
        <v>1400</v>
      </c>
      <c r="L1415">
        <v>1160</v>
      </c>
      <c r="M1415" s="7">
        <v>137450</v>
      </c>
      <c r="N1415" t="s">
        <v>311</v>
      </c>
      <c r="P1415">
        <v>1382</v>
      </c>
      <c r="Q1415">
        <v>0</v>
      </c>
      <c r="R1415" s="7">
        <v>237500</v>
      </c>
      <c r="S1415" t="s">
        <v>311</v>
      </c>
    </row>
    <row r="1416" spans="6:19" x14ac:dyDescent="0.2">
      <c r="F1416">
        <v>1412</v>
      </c>
      <c r="G1416">
        <v>1668</v>
      </c>
      <c r="H1416" s="7">
        <v>140000</v>
      </c>
      <c r="I1416" t="s">
        <v>311</v>
      </c>
      <c r="K1416">
        <v>1401</v>
      </c>
      <c r="L1416">
        <v>950</v>
      </c>
      <c r="M1416" s="7">
        <v>120000</v>
      </c>
      <c r="N1416" t="s">
        <v>311</v>
      </c>
      <c r="P1416">
        <v>1383</v>
      </c>
      <c r="Q1416">
        <v>764</v>
      </c>
      <c r="R1416" s="7">
        <v>157000</v>
      </c>
      <c r="S1416" t="s">
        <v>311</v>
      </c>
    </row>
    <row r="1417" spans="6:19" x14ac:dyDescent="0.2">
      <c r="F1417">
        <v>1413</v>
      </c>
      <c r="G1417">
        <v>1040</v>
      </c>
      <c r="H1417" s="7">
        <v>90000</v>
      </c>
      <c r="I1417" t="s">
        <v>311</v>
      </c>
      <c r="K1417">
        <v>1402</v>
      </c>
      <c r="L1417">
        <v>864</v>
      </c>
      <c r="M1417" s="7">
        <v>193000</v>
      </c>
      <c r="N1417" t="s">
        <v>311</v>
      </c>
      <c r="P1417">
        <v>1384</v>
      </c>
      <c r="Q1417">
        <v>0</v>
      </c>
      <c r="R1417" s="7">
        <v>112000</v>
      </c>
      <c r="S1417" t="s">
        <v>311</v>
      </c>
    </row>
    <row r="1418" spans="6:19" x14ac:dyDescent="0.2">
      <c r="F1418">
        <v>1414</v>
      </c>
      <c r="G1418">
        <v>1844</v>
      </c>
      <c r="H1418" s="7">
        <v>257000</v>
      </c>
      <c r="I1418" t="s">
        <v>311</v>
      </c>
      <c r="K1418">
        <v>1403</v>
      </c>
      <c r="L1418">
        <v>1294</v>
      </c>
      <c r="M1418" s="7">
        <v>193879</v>
      </c>
      <c r="N1418" t="s">
        <v>311</v>
      </c>
      <c r="P1418">
        <v>1385</v>
      </c>
      <c r="Q1418">
        <v>560</v>
      </c>
      <c r="R1418" s="7">
        <v>105000</v>
      </c>
      <c r="S1418" t="s">
        <v>311</v>
      </c>
    </row>
    <row r="1419" spans="6:19" x14ac:dyDescent="0.2">
      <c r="F1419">
        <v>1415</v>
      </c>
      <c r="G1419">
        <v>1848</v>
      </c>
      <c r="H1419" s="7">
        <v>207000</v>
      </c>
      <c r="I1419" t="s">
        <v>311</v>
      </c>
      <c r="K1419">
        <v>1404</v>
      </c>
      <c r="L1419">
        <v>1464</v>
      </c>
      <c r="M1419" s="7">
        <v>282922</v>
      </c>
      <c r="N1419" t="s">
        <v>311</v>
      </c>
      <c r="P1419">
        <v>1386</v>
      </c>
      <c r="Q1419">
        <v>358</v>
      </c>
      <c r="R1419" s="7">
        <v>125500</v>
      </c>
      <c r="S1419" t="s">
        <v>311</v>
      </c>
    </row>
    <row r="1420" spans="6:19" x14ac:dyDescent="0.2">
      <c r="F1420">
        <v>1416</v>
      </c>
      <c r="G1420">
        <v>1569</v>
      </c>
      <c r="H1420" s="7">
        <v>175900</v>
      </c>
      <c r="I1420" t="s">
        <v>311</v>
      </c>
      <c r="K1420">
        <v>1405</v>
      </c>
      <c r="L1420">
        <v>694</v>
      </c>
      <c r="M1420" s="7">
        <v>105000</v>
      </c>
      <c r="N1420" t="s">
        <v>311</v>
      </c>
      <c r="P1420">
        <v>1387</v>
      </c>
      <c r="Q1420">
        <v>1392</v>
      </c>
      <c r="R1420" s="7">
        <v>250000</v>
      </c>
      <c r="S1420" t="s">
        <v>311</v>
      </c>
    </row>
    <row r="1421" spans="6:19" x14ac:dyDescent="0.2">
      <c r="F1421">
        <v>1417</v>
      </c>
      <c r="G1421">
        <v>2290</v>
      </c>
      <c r="H1421" s="7">
        <v>122500</v>
      </c>
      <c r="I1421" t="s">
        <v>311</v>
      </c>
      <c r="K1421">
        <v>1406</v>
      </c>
      <c r="L1421">
        <v>1646</v>
      </c>
      <c r="M1421" s="7">
        <v>275000</v>
      </c>
      <c r="N1421" t="s">
        <v>311</v>
      </c>
      <c r="P1421">
        <v>1388</v>
      </c>
      <c r="Q1421">
        <v>862</v>
      </c>
      <c r="R1421" s="7">
        <v>136000</v>
      </c>
      <c r="S1421" t="s">
        <v>311</v>
      </c>
    </row>
    <row r="1422" spans="6:19" x14ac:dyDescent="0.2">
      <c r="F1422">
        <v>1418</v>
      </c>
      <c r="G1422">
        <v>2450</v>
      </c>
      <c r="H1422" s="7">
        <v>340000</v>
      </c>
      <c r="I1422" t="s">
        <v>311</v>
      </c>
      <c r="K1422">
        <v>1407</v>
      </c>
      <c r="L1422">
        <v>768</v>
      </c>
      <c r="M1422" s="7">
        <v>133000</v>
      </c>
      <c r="N1422" t="s">
        <v>311</v>
      </c>
      <c r="P1422">
        <v>1389</v>
      </c>
      <c r="Q1422">
        <v>0</v>
      </c>
      <c r="R1422" s="7">
        <v>377500</v>
      </c>
      <c r="S1422" t="s">
        <v>311</v>
      </c>
    </row>
    <row r="1423" spans="6:19" x14ac:dyDescent="0.2">
      <c r="F1423">
        <v>1419</v>
      </c>
      <c r="G1423">
        <v>1144</v>
      </c>
      <c r="H1423" s="7">
        <v>124000</v>
      </c>
      <c r="I1423" t="s">
        <v>311</v>
      </c>
      <c r="K1423">
        <v>1408</v>
      </c>
      <c r="L1423">
        <v>833</v>
      </c>
      <c r="M1423" s="7">
        <v>112000</v>
      </c>
      <c r="N1423" t="s">
        <v>311</v>
      </c>
      <c r="P1423">
        <v>1390</v>
      </c>
      <c r="Q1423">
        <v>349</v>
      </c>
      <c r="R1423" s="7">
        <v>131000</v>
      </c>
      <c r="S1423" t="s">
        <v>311</v>
      </c>
    </row>
    <row r="1424" spans="6:19" x14ac:dyDescent="0.2">
      <c r="F1424">
        <v>1420</v>
      </c>
      <c r="G1424">
        <v>1844</v>
      </c>
      <c r="H1424" s="7">
        <v>223000</v>
      </c>
      <c r="I1424" t="s">
        <v>311</v>
      </c>
      <c r="K1424">
        <v>1409</v>
      </c>
      <c r="L1424">
        <v>741</v>
      </c>
      <c r="M1424" s="7">
        <v>125500</v>
      </c>
      <c r="N1424" t="s">
        <v>311</v>
      </c>
      <c r="P1424">
        <v>1391</v>
      </c>
      <c r="Q1424">
        <v>0</v>
      </c>
      <c r="R1424" s="7">
        <v>235000</v>
      </c>
      <c r="S1424" t="s">
        <v>311</v>
      </c>
    </row>
    <row r="1425" spans="6:19" x14ac:dyDescent="0.2">
      <c r="F1425">
        <v>1421</v>
      </c>
      <c r="G1425">
        <v>1416</v>
      </c>
      <c r="H1425" s="7">
        <v>179900</v>
      </c>
      <c r="I1425" t="s">
        <v>311</v>
      </c>
      <c r="K1425">
        <v>1410</v>
      </c>
      <c r="L1425">
        <v>1236</v>
      </c>
      <c r="M1425" s="7">
        <v>215000</v>
      </c>
      <c r="N1425" t="s">
        <v>311</v>
      </c>
      <c r="P1425">
        <v>1392</v>
      </c>
      <c r="Q1425">
        <v>0</v>
      </c>
      <c r="R1425" s="7">
        <v>124000</v>
      </c>
      <c r="S1425" t="s">
        <v>311</v>
      </c>
    </row>
    <row r="1426" spans="6:19" x14ac:dyDescent="0.2">
      <c r="F1426">
        <v>1422</v>
      </c>
      <c r="G1426">
        <v>1069</v>
      </c>
      <c r="H1426" s="7">
        <v>127500</v>
      </c>
      <c r="I1426" t="s">
        <v>311</v>
      </c>
      <c r="K1426">
        <v>1411</v>
      </c>
      <c r="L1426">
        <v>944</v>
      </c>
      <c r="M1426" s="7">
        <v>230000</v>
      </c>
      <c r="N1426" t="s">
        <v>311</v>
      </c>
      <c r="P1426">
        <v>1393</v>
      </c>
      <c r="Q1426">
        <v>0</v>
      </c>
      <c r="R1426" s="7">
        <v>123000</v>
      </c>
      <c r="S1426" t="s">
        <v>311</v>
      </c>
    </row>
    <row r="1427" spans="6:19" x14ac:dyDescent="0.2">
      <c r="F1427">
        <v>1423</v>
      </c>
      <c r="G1427">
        <v>848</v>
      </c>
      <c r="H1427" s="7">
        <v>136500</v>
      </c>
      <c r="I1427" t="s">
        <v>311</v>
      </c>
      <c r="K1427">
        <v>1412</v>
      </c>
      <c r="L1427">
        <v>1112</v>
      </c>
      <c r="M1427" s="7">
        <v>140000</v>
      </c>
      <c r="N1427" t="s">
        <v>311</v>
      </c>
      <c r="P1427">
        <v>1394</v>
      </c>
      <c r="Q1427">
        <v>691</v>
      </c>
      <c r="R1427" s="7">
        <v>163000</v>
      </c>
      <c r="S1427" t="s">
        <v>311</v>
      </c>
    </row>
    <row r="1428" spans="6:19" x14ac:dyDescent="0.2">
      <c r="F1428">
        <v>1424</v>
      </c>
      <c r="G1428">
        <v>2201</v>
      </c>
      <c r="H1428" s="7">
        <v>274970</v>
      </c>
      <c r="I1428" t="s">
        <v>311</v>
      </c>
      <c r="K1428">
        <v>1413</v>
      </c>
      <c r="L1428">
        <v>1040</v>
      </c>
      <c r="M1428" s="7">
        <v>90000</v>
      </c>
      <c r="N1428" t="s">
        <v>311</v>
      </c>
      <c r="P1428">
        <v>1395</v>
      </c>
      <c r="Q1428">
        <v>0</v>
      </c>
      <c r="R1428" s="7">
        <v>246578</v>
      </c>
      <c r="S1428" t="s">
        <v>311</v>
      </c>
    </row>
    <row r="1429" spans="6:19" x14ac:dyDescent="0.2">
      <c r="F1429">
        <v>1425</v>
      </c>
      <c r="G1429">
        <v>1344</v>
      </c>
      <c r="H1429" s="7">
        <v>144000</v>
      </c>
      <c r="I1429" t="s">
        <v>311</v>
      </c>
      <c r="K1429">
        <v>1414</v>
      </c>
      <c r="L1429">
        <v>1844</v>
      </c>
      <c r="M1429" s="7">
        <v>257000</v>
      </c>
      <c r="N1429" t="s">
        <v>311</v>
      </c>
      <c r="P1429">
        <v>1396</v>
      </c>
      <c r="Q1429">
        <v>1349</v>
      </c>
      <c r="R1429" s="7">
        <v>281213</v>
      </c>
      <c r="S1429" t="s">
        <v>311</v>
      </c>
    </row>
    <row r="1430" spans="6:19" x14ac:dyDescent="0.2">
      <c r="F1430">
        <v>1426</v>
      </c>
      <c r="G1430">
        <v>1252</v>
      </c>
      <c r="H1430" s="7">
        <v>142000</v>
      </c>
      <c r="I1430" t="s">
        <v>311</v>
      </c>
      <c r="K1430">
        <v>1415</v>
      </c>
      <c r="L1430">
        <v>1053</v>
      </c>
      <c r="M1430" s="7">
        <v>207000</v>
      </c>
      <c r="N1430" t="s">
        <v>311</v>
      </c>
      <c r="P1430">
        <v>1397</v>
      </c>
      <c r="Q1430">
        <v>0</v>
      </c>
      <c r="R1430" s="7">
        <v>160000</v>
      </c>
      <c r="S1430" t="s">
        <v>311</v>
      </c>
    </row>
    <row r="1431" spans="6:19" x14ac:dyDescent="0.2">
      <c r="F1431">
        <v>1427</v>
      </c>
      <c r="G1431">
        <v>2127</v>
      </c>
      <c r="H1431" s="7">
        <v>271000</v>
      </c>
      <c r="I1431" t="s">
        <v>311</v>
      </c>
      <c r="K1431">
        <v>1416</v>
      </c>
      <c r="L1431">
        <v>1569</v>
      </c>
      <c r="M1431" s="7">
        <v>175900</v>
      </c>
      <c r="N1431" t="s">
        <v>311</v>
      </c>
      <c r="P1431">
        <v>1398</v>
      </c>
      <c r="Q1431">
        <v>574</v>
      </c>
      <c r="R1431" s="7">
        <v>137500</v>
      </c>
      <c r="S1431" t="s">
        <v>311</v>
      </c>
    </row>
    <row r="1432" spans="6:19" x14ac:dyDescent="0.2">
      <c r="F1432">
        <v>1428</v>
      </c>
      <c r="G1432">
        <v>1558</v>
      </c>
      <c r="H1432" s="7">
        <v>140000</v>
      </c>
      <c r="I1432" t="s">
        <v>311</v>
      </c>
      <c r="K1432">
        <v>1417</v>
      </c>
      <c r="L1432">
        <v>1246</v>
      </c>
      <c r="M1432" s="7">
        <v>122500</v>
      </c>
      <c r="N1432" t="s">
        <v>311</v>
      </c>
      <c r="P1432">
        <v>1399</v>
      </c>
      <c r="Q1432">
        <v>768</v>
      </c>
      <c r="R1432" s="7">
        <v>138000</v>
      </c>
      <c r="S1432" t="s">
        <v>311</v>
      </c>
    </row>
    <row r="1433" spans="6:19" x14ac:dyDescent="0.2">
      <c r="F1433">
        <v>1429</v>
      </c>
      <c r="G1433">
        <v>804</v>
      </c>
      <c r="H1433" s="7">
        <v>119000</v>
      </c>
      <c r="I1433" t="s">
        <v>311</v>
      </c>
      <c r="K1433">
        <v>1418</v>
      </c>
      <c r="L1433">
        <v>1310</v>
      </c>
      <c r="M1433" s="7">
        <v>340000</v>
      </c>
      <c r="N1433" t="s">
        <v>311</v>
      </c>
      <c r="P1433">
        <v>1400</v>
      </c>
      <c r="Q1433">
        <v>448</v>
      </c>
      <c r="R1433" s="7">
        <v>137450</v>
      </c>
      <c r="S1433" t="s">
        <v>311</v>
      </c>
    </row>
    <row r="1434" spans="6:19" x14ac:dyDescent="0.2">
      <c r="F1434">
        <v>1430</v>
      </c>
      <c r="G1434">
        <v>1440</v>
      </c>
      <c r="H1434" s="7">
        <v>182900</v>
      </c>
      <c r="I1434" t="s">
        <v>311</v>
      </c>
      <c r="K1434">
        <v>1419</v>
      </c>
      <c r="L1434">
        <v>1144</v>
      </c>
      <c r="M1434" s="7">
        <v>124000</v>
      </c>
      <c r="N1434" t="s">
        <v>311</v>
      </c>
      <c r="P1434">
        <v>1401</v>
      </c>
      <c r="Q1434">
        <v>208</v>
      </c>
      <c r="R1434" s="7">
        <v>120000</v>
      </c>
      <c r="S1434" t="s">
        <v>311</v>
      </c>
    </row>
    <row r="1435" spans="6:19" x14ac:dyDescent="0.2">
      <c r="F1435">
        <v>1431</v>
      </c>
      <c r="G1435">
        <v>1838</v>
      </c>
      <c r="H1435" s="7">
        <v>192140</v>
      </c>
      <c r="I1435" t="s">
        <v>311</v>
      </c>
      <c r="K1435">
        <v>1420</v>
      </c>
      <c r="L1435">
        <v>1844</v>
      </c>
      <c r="M1435" s="7">
        <v>223000</v>
      </c>
      <c r="N1435" t="s">
        <v>311</v>
      </c>
      <c r="P1435">
        <v>1402</v>
      </c>
      <c r="Q1435">
        <v>729</v>
      </c>
      <c r="R1435" s="7">
        <v>193000</v>
      </c>
      <c r="S1435" t="s">
        <v>311</v>
      </c>
    </row>
    <row r="1436" spans="6:19" x14ac:dyDescent="0.2">
      <c r="F1436">
        <v>1432</v>
      </c>
      <c r="G1436">
        <v>958</v>
      </c>
      <c r="H1436" s="7">
        <v>143750</v>
      </c>
      <c r="I1436" t="s">
        <v>311</v>
      </c>
      <c r="K1436">
        <v>1421</v>
      </c>
      <c r="L1436">
        <v>708</v>
      </c>
      <c r="M1436" s="7">
        <v>179900</v>
      </c>
      <c r="N1436" t="s">
        <v>311</v>
      </c>
      <c r="P1436">
        <v>1403</v>
      </c>
      <c r="Q1436">
        <v>0</v>
      </c>
      <c r="R1436" s="7">
        <v>193879</v>
      </c>
      <c r="S1436" t="s">
        <v>311</v>
      </c>
    </row>
    <row r="1437" spans="6:19" x14ac:dyDescent="0.2">
      <c r="F1437">
        <v>1433</v>
      </c>
      <c r="G1437">
        <v>968</v>
      </c>
      <c r="H1437" s="7">
        <v>64500</v>
      </c>
      <c r="I1437" t="s">
        <v>311</v>
      </c>
      <c r="K1437">
        <v>1422</v>
      </c>
      <c r="L1437">
        <v>1069</v>
      </c>
      <c r="M1437" s="7">
        <v>127500</v>
      </c>
      <c r="N1437" t="s">
        <v>311</v>
      </c>
      <c r="P1437">
        <v>1404</v>
      </c>
      <c r="Q1437">
        <v>0</v>
      </c>
      <c r="R1437" s="7">
        <v>282922</v>
      </c>
      <c r="S1437" t="s">
        <v>311</v>
      </c>
    </row>
    <row r="1438" spans="6:19" x14ac:dyDescent="0.2">
      <c r="F1438">
        <v>1434</v>
      </c>
      <c r="G1438">
        <v>1792</v>
      </c>
      <c r="H1438" s="7">
        <v>186500</v>
      </c>
      <c r="I1438" t="s">
        <v>311</v>
      </c>
      <c r="K1438">
        <v>1423</v>
      </c>
      <c r="L1438">
        <v>848</v>
      </c>
      <c r="M1438" s="7">
        <v>136500</v>
      </c>
      <c r="N1438" t="s">
        <v>311</v>
      </c>
      <c r="P1438">
        <v>1405</v>
      </c>
      <c r="Q1438">
        <v>520</v>
      </c>
      <c r="R1438" s="7">
        <v>105000</v>
      </c>
      <c r="S1438" t="s">
        <v>311</v>
      </c>
    </row>
    <row r="1439" spans="6:19" x14ac:dyDescent="0.2">
      <c r="F1439">
        <v>1435</v>
      </c>
      <c r="G1439">
        <v>1126</v>
      </c>
      <c r="H1439" s="7">
        <v>160000</v>
      </c>
      <c r="I1439" t="s">
        <v>311</v>
      </c>
      <c r="K1439">
        <v>1424</v>
      </c>
      <c r="L1439">
        <v>1575</v>
      </c>
      <c r="M1439" s="7">
        <v>274970</v>
      </c>
      <c r="N1439" t="s">
        <v>311</v>
      </c>
      <c r="P1439">
        <v>1406</v>
      </c>
      <c r="Q1439">
        <v>0</v>
      </c>
      <c r="R1439" s="7">
        <v>275000</v>
      </c>
      <c r="S1439" t="s">
        <v>311</v>
      </c>
    </row>
    <row r="1440" spans="6:19" x14ac:dyDescent="0.2">
      <c r="F1440">
        <v>1436</v>
      </c>
      <c r="G1440">
        <v>1537</v>
      </c>
      <c r="H1440" s="7">
        <v>174000</v>
      </c>
      <c r="I1440" t="s">
        <v>311</v>
      </c>
      <c r="K1440">
        <v>1425</v>
      </c>
      <c r="L1440">
        <v>1344</v>
      </c>
      <c r="M1440" s="7">
        <v>144000</v>
      </c>
      <c r="N1440" t="s">
        <v>311</v>
      </c>
      <c r="P1440">
        <v>1407</v>
      </c>
      <c r="Q1440">
        <v>0</v>
      </c>
      <c r="R1440" s="7">
        <v>133000</v>
      </c>
      <c r="S1440" t="s">
        <v>311</v>
      </c>
    </row>
    <row r="1441" spans="6:19" x14ac:dyDescent="0.2">
      <c r="F1441">
        <v>1437</v>
      </c>
      <c r="G1441">
        <v>864</v>
      </c>
      <c r="H1441" s="7">
        <v>120500</v>
      </c>
      <c r="I1441" t="s">
        <v>311</v>
      </c>
      <c r="K1441">
        <v>1426</v>
      </c>
      <c r="L1441">
        <v>1252</v>
      </c>
      <c r="M1441" s="7">
        <v>142000</v>
      </c>
      <c r="N1441" t="s">
        <v>311</v>
      </c>
      <c r="P1441">
        <v>1408</v>
      </c>
      <c r="Q1441">
        <v>0</v>
      </c>
      <c r="R1441" s="7">
        <v>112000</v>
      </c>
      <c r="S1441" t="s">
        <v>311</v>
      </c>
    </row>
    <row r="1442" spans="6:19" x14ac:dyDescent="0.2">
      <c r="F1442">
        <v>1438</v>
      </c>
      <c r="G1442">
        <v>1932</v>
      </c>
      <c r="H1442" s="7">
        <v>394617</v>
      </c>
      <c r="I1442" t="s">
        <v>311</v>
      </c>
      <c r="K1442">
        <v>1427</v>
      </c>
      <c r="L1442">
        <v>1223</v>
      </c>
      <c r="M1442" s="7">
        <v>271000</v>
      </c>
      <c r="N1442" t="s">
        <v>311</v>
      </c>
      <c r="P1442">
        <v>1409</v>
      </c>
      <c r="Q1442">
        <v>622</v>
      </c>
      <c r="R1442" s="7">
        <v>125500</v>
      </c>
      <c r="S1442" t="s">
        <v>311</v>
      </c>
    </row>
    <row r="1443" spans="6:19" x14ac:dyDescent="0.2">
      <c r="F1443">
        <v>1439</v>
      </c>
      <c r="G1443">
        <v>1236</v>
      </c>
      <c r="H1443" s="7">
        <v>149700</v>
      </c>
      <c r="I1443" t="s">
        <v>311</v>
      </c>
      <c r="K1443">
        <v>1428</v>
      </c>
      <c r="L1443">
        <v>1048</v>
      </c>
      <c r="M1443" s="7">
        <v>140000</v>
      </c>
      <c r="N1443" t="s">
        <v>311</v>
      </c>
      <c r="P1443">
        <v>1410</v>
      </c>
      <c r="Q1443">
        <v>857</v>
      </c>
      <c r="R1443" s="7">
        <v>215000</v>
      </c>
      <c r="S1443" t="s">
        <v>311</v>
      </c>
    </row>
    <row r="1444" spans="6:19" x14ac:dyDescent="0.2">
      <c r="F1444">
        <v>1440</v>
      </c>
      <c r="G1444">
        <v>1725</v>
      </c>
      <c r="H1444" s="7">
        <v>197000</v>
      </c>
      <c r="I1444" t="s">
        <v>311</v>
      </c>
      <c r="K1444">
        <v>1429</v>
      </c>
      <c r="L1444">
        <v>804</v>
      </c>
      <c r="M1444" s="7">
        <v>119000</v>
      </c>
      <c r="N1444" t="s">
        <v>311</v>
      </c>
      <c r="P1444">
        <v>1411</v>
      </c>
      <c r="Q1444">
        <v>896</v>
      </c>
      <c r="R1444" s="7">
        <v>230000</v>
      </c>
      <c r="S1444" t="s">
        <v>311</v>
      </c>
    </row>
    <row r="1445" spans="6:19" x14ac:dyDescent="0.2">
      <c r="F1445">
        <v>1441</v>
      </c>
      <c r="G1445">
        <v>2555</v>
      </c>
      <c r="H1445" s="7">
        <v>191000</v>
      </c>
      <c r="I1445" t="s">
        <v>311</v>
      </c>
      <c r="K1445">
        <v>1430</v>
      </c>
      <c r="L1445">
        <v>1440</v>
      </c>
      <c r="M1445" s="7">
        <v>182900</v>
      </c>
      <c r="N1445" t="s">
        <v>311</v>
      </c>
      <c r="P1445">
        <v>1412</v>
      </c>
      <c r="Q1445">
        <v>556</v>
      </c>
      <c r="R1445" s="7">
        <v>140000</v>
      </c>
      <c r="S1445" t="s">
        <v>311</v>
      </c>
    </row>
    <row r="1446" spans="6:19" x14ac:dyDescent="0.2">
      <c r="F1446">
        <v>1442</v>
      </c>
      <c r="G1446">
        <v>848</v>
      </c>
      <c r="H1446" s="7">
        <v>149300</v>
      </c>
      <c r="I1446" t="s">
        <v>311</v>
      </c>
      <c r="K1446">
        <v>1431</v>
      </c>
      <c r="L1446">
        <v>734</v>
      </c>
      <c r="M1446" s="7">
        <v>192140</v>
      </c>
      <c r="N1446" t="s">
        <v>311</v>
      </c>
      <c r="P1446">
        <v>1413</v>
      </c>
      <c r="Q1446">
        <v>0</v>
      </c>
      <c r="R1446" s="7">
        <v>90000</v>
      </c>
      <c r="S1446" t="s">
        <v>311</v>
      </c>
    </row>
    <row r="1447" spans="6:19" x14ac:dyDescent="0.2">
      <c r="F1447">
        <v>1443</v>
      </c>
      <c r="G1447">
        <v>2007</v>
      </c>
      <c r="H1447" s="7">
        <v>310000</v>
      </c>
      <c r="I1447" t="s">
        <v>311</v>
      </c>
      <c r="K1447">
        <v>1432</v>
      </c>
      <c r="L1447">
        <v>958</v>
      </c>
      <c r="M1447" s="7">
        <v>143750</v>
      </c>
      <c r="N1447" t="s">
        <v>311</v>
      </c>
      <c r="P1447">
        <v>1414</v>
      </c>
      <c r="Q1447">
        <v>0</v>
      </c>
      <c r="R1447" s="7">
        <v>257000</v>
      </c>
      <c r="S1447" t="s">
        <v>311</v>
      </c>
    </row>
    <row r="1448" spans="6:19" x14ac:dyDescent="0.2">
      <c r="F1448">
        <v>1444</v>
      </c>
      <c r="G1448">
        <v>952</v>
      </c>
      <c r="H1448" s="7">
        <v>121000</v>
      </c>
      <c r="I1448" t="s">
        <v>311</v>
      </c>
      <c r="K1448">
        <v>1433</v>
      </c>
      <c r="L1448">
        <v>968</v>
      </c>
      <c r="M1448" s="7">
        <v>64500</v>
      </c>
      <c r="N1448" t="s">
        <v>311</v>
      </c>
      <c r="P1448">
        <v>1415</v>
      </c>
      <c r="Q1448">
        <v>795</v>
      </c>
      <c r="R1448" s="7">
        <v>207000</v>
      </c>
      <c r="S1448" t="s">
        <v>311</v>
      </c>
    </row>
    <row r="1449" spans="6:19" x14ac:dyDescent="0.2">
      <c r="F1449">
        <v>1445</v>
      </c>
      <c r="G1449">
        <v>1422</v>
      </c>
      <c r="H1449" s="7">
        <v>179600</v>
      </c>
      <c r="I1449" t="s">
        <v>311</v>
      </c>
      <c r="K1449">
        <v>1434</v>
      </c>
      <c r="L1449">
        <v>962</v>
      </c>
      <c r="M1449" s="7">
        <v>186500</v>
      </c>
      <c r="N1449" t="s">
        <v>311</v>
      </c>
      <c r="P1449">
        <v>1416</v>
      </c>
      <c r="Q1449">
        <v>0</v>
      </c>
      <c r="R1449" s="7">
        <v>175900</v>
      </c>
      <c r="S1449" t="s">
        <v>311</v>
      </c>
    </row>
    <row r="1450" spans="6:19" x14ac:dyDescent="0.2">
      <c r="F1450">
        <v>1446</v>
      </c>
      <c r="G1450">
        <v>913</v>
      </c>
      <c r="H1450" s="7">
        <v>129000</v>
      </c>
      <c r="I1450" t="s">
        <v>311</v>
      </c>
      <c r="K1450">
        <v>1435</v>
      </c>
      <c r="L1450">
        <v>1126</v>
      </c>
      <c r="M1450" s="7">
        <v>160000</v>
      </c>
      <c r="N1450" t="s">
        <v>311</v>
      </c>
      <c r="P1450">
        <v>1417</v>
      </c>
      <c r="Q1450">
        <v>1044</v>
      </c>
      <c r="R1450" s="7">
        <v>122500</v>
      </c>
      <c r="S1450" t="s">
        <v>311</v>
      </c>
    </row>
    <row r="1451" spans="6:19" x14ac:dyDescent="0.2">
      <c r="F1451">
        <v>1447</v>
      </c>
      <c r="G1451">
        <v>1188</v>
      </c>
      <c r="H1451" s="7">
        <v>157900</v>
      </c>
      <c r="I1451" t="s">
        <v>311</v>
      </c>
      <c r="K1451">
        <v>1436</v>
      </c>
      <c r="L1451">
        <v>1537</v>
      </c>
      <c r="M1451" s="7">
        <v>174000</v>
      </c>
      <c r="N1451" t="s">
        <v>311</v>
      </c>
      <c r="P1451">
        <v>1418</v>
      </c>
      <c r="Q1451">
        <v>1140</v>
      </c>
      <c r="R1451" s="7">
        <v>340000</v>
      </c>
      <c r="S1451" t="s">
        <v>311</v>
      </c>
    </row>
    <row r="1452" spans="6:19" x14ac:dyDescent="0.2">
      <c r="F1452">
        <v>1448</v>
      </c>
      <c r="G1452">
        <v>2090</v>
      </c>
      <c r="H1452" s="7">
        <v>240000</v>
      </c>
      <c r="I1452" t="s">
        <v>311</v>
      </c>
      <c r="K1452">
        <v>1437</v>
      </c>
      <c r="L1452">
        <v>864</v>
      </c>
      <c r="M1452" s="7">
        <v>120500</v>
      </c>
      <c r="N1452" t="s">
        <v>311</v>
      </c>
      <c r="P1452">
        <v>1419</v>
      </c>
      <c r="Q1452">
        <v>0</v>
      </c>
      <c r="R1452" s="7">
        <v>124000</v>
      </c>
      <c r="S1452" t="s">
        <v>311</v>
      </c>
    </row>
    <row r="1453" spans="6:19" x14ac:dyDescent="0.2">
      <c r="F1453">
        <v>1449</v>
      </c>
      <c r="G1453">
        <v>1346</v>
      </c>
      <c r="H1453" s="7">
        <v>112000</v>
      </c>
      <c r="I1453" t="s">
        <v>311</v>
      </c>
      <c r="K1453">
        <v>1438</v>
      </c>
      <c r="L1453">
        <v>1932</v>
      </c>
      <c r="M1453" s="7">
        <v>394617</v>
      </c>
      <c r="N1453" t="s">
        <v>311</v>
      </c>
      <c r="P1453">
        <v>1420</v>
      </c>
      <c r="Q1453">
        <v>0</v>
      </c>
      <c r="R1453" s="7">
        <v>223000</v>
      </c>
      <c r="S1453" t="s">
        <v>311</v>
      </c>
    </row>
    <row r="1454" spans="6:19" x14ac:dyDescent="0.2">
      <c r="F1454">
        <v>1450</v>
      </c>
      <c r="G1454">
        <v>630</v>
      </c>
      <c r="H1454" s="7">
        <v>92000</v>
      </c>
      <c r="I1454" t="s">
        <v>311</v>
      </c>
      <c r="K1454">
        <v>1439</v>
      </c>
      <c r="L1454">
        <v>1236</v>
      </c>
      <c r="M1454" s="7">
        <v>149700</v>
      </c>
      <c r="N1454" t="s">
        <v>311</v>
      </c>
      <c r="P1454">
        <v>1421</v>
      </c>
      <c r="Q1454">
        <v>708</v>
      </c>
      <c r="R1454" s="7">
        <v>179900</v>
      </c>
      <c r="S1454" t="s">
        <v>311</v>
      </c>
    </row>
    <row r="1455" spans="6:19" x14ac:dyDescent="0.2">
      <c r="F1455">
        <v>1451</v>
      </c>
      <c r="G1455">
        <v>1792</v>
      </c>
      <c r="H1455" s="7">
        <v>136000</v>
      </c>
      <c r="I1455" t="s">
        <v>311</v>
      </c>
      <c r="K1455">
        <v>1440</v>
      </c>
      <c r="L1455">
        <v>1040</v>
      </c>
      <c r="M1455" s="7">
        <v>197000</v>
      </c>
      <c r="N1455" t="s">
        <v>311</v>
      </c>
      <c r="P1455">
        <v>1422</v>
      </c>
      <c r="Q1455">
        <v>0</v>
      </c>
      <c r="R1455" s="7">
        <v>127500</v>
      </c>
      <c r="S1455" t="s">
        <v>311</v>
      </c>
    </row>
    <row r="1456" spans="6:19" x14ac:dyDescent="0.2">
      <c r="F1456">
        <v>1452</v>
      </c>
      <c r="G1456">
        <v>1578</v>
      </c>
      <c r="H1456" s="7">
        <v>287090</v>
      </c>
      <c r="I1456" t="s">
        <v>311</v>
      </c>
      <c r="K1456">
        <v>1441</v>
      </c>
      <c r="L1456">
        <v>1423</v>
      </c>
      <c r="M1456" s="7">
        <v>191000</v>
      </c>
      <c r="N1456" t="s">
        <v>311</v>
      </c>
      <c r="P1456">
        <v>1423</v>
      </c>
      <c r="Q1456">
        <v>0</v>
      </c>
      <c r="R1456" s="7">
        <v>136500</v>
      </c>
      <c r="S1456" t="s">
        <v>311</v>
      </c>
    </row>
    <row r="1457" spans="6:19" x14ac:dyDescent="0.2">
      <c r="F1457">
        <v>1453</v>
      </c>
      <c r="G1457">
        <v>1072</v>
      </c>
      <c r="H1457" s="7">
        <v>145000</v>
      </c>
      <c r="I1457" t="s">
        <v>311</v>
      </c>
      <c r="K1457">
        <v>1442</v>
      </c>
      <c r="L1457">
        <v>848</v>
      </c>
      <c r="M1457" s="7">
        <v>149300</v>
      </c>
      <c r="N1457" t="s">
        <v>311</v>
      </c>
      <c r="P1457">
        <v>1424</v>
      </c>
      <c r="Q1457">
        <v>626</v>
      </c>
      <c r="R1457" s="7">
        <v>274970</v>
      </c>
      <c r="S1457" t="s">
        <v>311</v>
      </c>
    </row>
    <row r="1458" spans="6:19" x14ac:dyDescent="0.2">
      <c r="F1458">
        <v>1454</v>
      </c>
      <c r="G1458">
        <v>1140</v>
      </c>
      <c r="H1458" s="7">
        <v>84500</v>
      </c>
      <c r="I1458" t="s">
        <v>311</v>
      </c>
      <c r="K1458">
        <v>1443</v>
      </c>
      <c r="L1458">
        <v>1026</v>
      </c>
      <c r="M1458" s="7">
        <v>310000</v>
      </c>
      <c r="N1458" t="s">
        <v>311</v>
      </c>
      <c r="P1458">
        <v>1425</v>
      </c>
      <c r="Q1458">
        <v>0</v>
      </c>
      <c r="R1458" s="7">
        <v>144000</v>
      </c>
      <c r="S1458" t="s">
        <v>311</v>
      </c>
    </row>
    <row r="1459" spans="6:19" x14ac:dyDescent="0.2">
      <c r="F1459">
        <v>1455</v>
      </c>
      <c r="G1459">
        <v>1221</v>
      </c>
      <c r="H1459" s="7">
        <v>185000</v>
      </c>
      <c r="I1459" t="s">
        <v>311</v>
      </c>
      <c r="K1459">
        <v>1444</v>
      </c>
      <c r="L1459">
        <v>952</v>
      </c>
      <c r="M1459" s="7">
        <v>121000</v>
      </c>
      <c r="N1459" t="s">
        <v>311</v>
      </c>
      <c r="P1459">
        <v>1426</v>
      </c>
      <c r="Q1459">
        <v>0</v>
      </c>
      <c r="R1459" s="7">
        <v>142000</v>
      </c>
      <c r="S1459" t="s">
        <v>311</v>
      </c>
    </row>
    <row r="1460" spans="6:19" x14ac:dyDescent="0.2">
      <c r="F1460">
        <v>1456</v>
      </c>
      <c r="G1460">
        <v>1647</v>
      </c>
      <c r="H1460" s="7">
        <v>175000</v>
      </c>
      <c r="I1460" t="s">
        <v>311</v>
      </c>
      <c r="K1460">
        <v>1445</v>
      </c>
      <c r="L1460">
        <v>1422</v>
      </c>
      <c r="M1460" s="7">
        <v>179600</v>
      </c>
      <c r="N1460" t="s">
        <v>311</v>
      </c>
      <c r="P1460">
        <v>1427</v>
      </c>
      <c r="Q1460">
        <v>904</v>
      </c>
      <c r="R1460" s="7">
        <v>271000</v>
      </c>
      <c r="S1460" t="s">
        <v>311</v>
      </c>
    </row>
    <row r="1461" spans="6:19" x14ac:dyDescent="0.2">
      <c r="F1461">
        <v>1457</v>
      </c>
      <c r="G1461">
        <v>2073</v>
      </c>
      <c r="H1461" s="7">
        <v>210000</v>
      </c>
      <c r="I1461" t="s">
        <v>311</v>
      </c>
      <c r="K1461">
        <v>1446</v>
      </c>
      <c r="L1461">
        <v>913</v>
      </c>
      <c r="M1461" s="7">
        <v>129000</v>
      </c>
      <c r="N1461" t="s">
        <v>311</v>
      </c>
      <c r="P1461">
        <v>1428</v>
      </c>
      <c r="Q1461">
        <v>510</v>
      </c>
      <c r="R1461" s="7">
        <v>140000</v>
      </c>
      <c r="S1461" t="s">
        <v>311</v>
      </c>
    </row>
    <row r="1462" spans="6:19" x14ac:dyDescent="0.2">
      <c r="F1462">
        <v>1458</v>
      </c>
      <c r="G1462">
        <v>2340</v>
      </c>
      <c r="H1462" s="7">
        <v>266500</v>
      </c>
      <c r="I1462" t="s">
        <v>311</v>
      </c>
      <c r="K1462">
        <v>1447</v>
      </c>
      <c r="L1462">
        <v>1188</v>
      </c>
      <c r="M1462" s="7">
        <v>157900</v>
      </c>
      <c r="N1462" t="s">
        <v>311</v>
      </c>
      <c r="P1462">
        <v>1429</v>
      </c>
      <c r="Q1462">
        <v>0</v>
      </c>
      <c r="R1462" s="7">
        <v>119000</v>
      </c>
      <c r="S1462" t="s">
        <v>311</v>
      </c>
    </row>
    <row r="1463" spans="6:19" x14ac:dyDescent="0.2">
      <c r="F1463">
        <v>1459</v>
      </c>
      <c r="G1463">
        <v>1078</v>
      </c>
      <c r="H1463" s="7">
        <v>142125</v>
      </c>
      <c r="I1463" t="s">
        <v>311</v>
      </c>
      <c r="K1463">
        <v>1448</v>
      </c>
      <c r="L1463">
        <v>1220</v>
      </c>
      <c r="M1463" s="7">
        <v>240000</v>
      </c>
      <c r="N1463" t="s">
        <v>311</v>
      </c>
      <c r="P1463">
        <v>1430</v>
      </c>
      <c r="Q1463">
        <v>0</v>
      </c>
      <c r="R1463" s="7">
        <v>182900</v>
      </c>
      <c r="S1463" t="s">
        <v>311</v>
      </c>
    </row>
    <row r="1464" spans="6:19" x14ac:dyDescent="0.2">
      <c r="F1464">
        <v>1460</v>
      </c>
      <c r="G1464">
        <v>1256</v>
      </c>
      <c r="H1464" s="7">
        <v>147500</v>
      </c>
      <c r="I1464" t="s">
        <v>311</v>
      </c>
      <c r="K1464">
        <v>1449</v>
      </c>
      <c r="L1464">
        <v>796</v>
      </c>
      <c r="M1464" s="7">
        <v>112000</v>
      </c>
      <c r="N1464" t="s">
        <v>311</v>
      </c>
      <c r="P1464">
        <v>1431</v>
      </c>
      <c r="Q1464">
        <v>1104</v>
      </c>
      <c r="R1464" s="7">
        <v>192140</v>
      </c>
      <c r="S1464" t="s">
        <v>311</v>
      </c>
    </row>
    <row r="1465" spans="6:19" x14ac:dyDescent="0.2">
      <c r="F1465" s="2"/>
      <c r="G1465" s="2"/>
      <c r="H1465" s="7"/>
      <c r="I1465" s="2"/>
      <c r="K1465">
        <v>1450</v>
      </c>
      <c r="L1465">
        <v>630</v>
      </c>
      <c r="M1465" s="7">
        <v>92000</v>
      </c>
      <c r="N1465" t="s">
        <v>311</v>
      </c>
      <c r="P1465">
        <v>1432</v>
      </c>
      <c r="Q1465">
        <v>0</v>
      </c>
      <c r="R1465" s="7">
        <v>143750</v>
      </c>
      <c r="S1465" t="s">
        <v>311</v>
      </c>
    </row>
    <row r="1466" spans="6:19" x14ac:dyDescent="0.2">
      <c r="F1466" s="2"/>
      <c r="G1466" s="2"/>
      <c r="H1466" s="7"/>
      <c r="I1466" s="2"/>
      <c r="K1466">
        <v>1451</v>
      </c>
      <c r="L1466">
        <v>896</v>
      </c>
      <c r="M1466" s="7">
        <v>136000</v>
      </c>
      <c r="N1466" t="s">
        <v>311</v>
      </c>
      <c r="P1466">
        <v>1433</v>
      </c>
      <c r="Q1466">
        <v>0</v>
      </c>
      <c r="R1466" s="7">
        <v>64500</v>
      </c>
      <c r="S1466" t="s">
        <v>311</v>
      </c>
    </row>
    <row r="1467" spans="6:19" x14ac:dyDescent="0.2">
      <c r="K1467">
        <v>1452</v>
      </c>
      <c r="L1467">
        <v>1578</v>
      </c>
      <c r="M1467" s="7">
        <v>287090</v>
      </c>
      <c r="N1467" t="s">
        <v>311</v>
      </c>
      <c r="P1467">
        <v>1434</v>
      </c>
      <c r="Q1467">
        <v>830</v>
      </c>
      <c r="R1467" s="7">
        <v>186500</v>
      </c>
      <c r="S1467" t="s">
        <v>311</v>
      </c>
    </row>
    <row r="1468" spans="6:19" x14ac:dyDescent="0.2">
      <c r="H1468" s="7"/>
      <c r="K1468">
        <v>1453</v>
      </c>
      <c r="L1468">
        <v>1072</v>
      </c>
      <c r="M1468" s="7">
        <v>145000</v>
      </c>
      <c r="N1468" t="s">
        <v>311</v>
      </c>
      <c r="P1468">
        <v>1435</v>
      </c>
      <c r="Q1468">
        <v>0</v>
      </c>
      <c r="R1468" s="7">
        <v>160000</v>
      </c>
      <c r="S1468" t="s">
        <v>311</v>
      </c>
    </row>
    <row r="1469" spans="6:19" x14ac:dyDescent="0.2">
      <c r="H1469" s="7"/>
      <c r="K1469">
        <v>1454</v>
      </c>
      <c r="L1469">
        <v>1140</v>
      </c>
      <c r="M1469" s="7">
        <v>84500</v>
      </c>
      <c r="N1469" t="s">
        <v>311</v>
      </c>
      <c r="P1469">
        <v>1436</v>
      </c>
      <c r="Q1469">
        <v>0</v>
      </c>
      <c r="R1469" s="7">
        <v>174000</v>
      </c>
      <c r="S1469" t="s">
        <v>311</v>
      </c>
    </row>
    <row r="1470" spans="6:19" x14ac:dyDescent="0.2">
      <c r="H1470" s="7"/>
      <c r="K1470">
        <v>1455</v>
      </c>
      <c r="L1470">
        <v>1221</v>
      </c>
      <c r="M1470" s="7">
        <v>185000</v>
      </c>
      <c r="N1470" t="s">
        <v>311</v>
      </c>
      <c r="P1470">
        <v>1437</v>
      </c>
      <c r="Q1470">
        <v>0</v>
      </c>
      <c r="R1470" s="7">
        <v>120500</v>
      </c>
      <c r="S1470" t="s">
        <v>311</v>
      </c>
    </row>
    <row r="1471" spans="6:19" x14ac:dyDescent="0.2">
      <c r="H1471" s="7"/>
      <c r="K1471">
        <v>1456</v>
      </c>
      <c r="L1471">
        <v>953</v>
      </c>
      <c r="M1471" s="7">
        <v>175000</v>
      </c>
      <c r="N1471" t="s">
        <v>311</v>
      </c>
      <c r="P1471">
        <v>1438</v>
      </c>
      <c r="Q1471">
        <v>0</v>
      </c>
      <c r="R1471" s="7">
        <v>394617</v>
      </c>
      <c r="S1471" t="s">
        <v>311</v>
      </c>
    </row>
    <row r="1472" spans="6:19" x14ac:dyDescent="0.2">
      <c r="H1472" s="7"/>
      <c r="K1472">
        <v>1457</v>
      </c>
      <c r="L1472">
        <v>2073</v>
      </c>
      <c r="M1472" s="7">
        <v>210000</v>
      </c>
      <c r="N1472" t="s">
        <v>311</v>
      </c>
      <c r="P1472">
        <v>1439</v>
      </c>
      <c r="Q1472">
        <v>0</v>
      </c>
      <c r="R1472" s="7">
        <v>149700</v>
      </c>
      <c r="S1472" t="s">
        <v>311</v>
      </c>
    </row>
    <row r="1473" spans="8:19" x14ac:dyDescent="0.2">
      <c r="H1473" s="7"/>
      <c r="K1473">
        <v>1458</v>
      </c>
      <c r="L1473">
        <v>1188</v>
      </c>
      <c r="M1473" s="7">
        <v>266500</v>
      </c>
      <c r="N1473" t="s">
        <v>311</v>
      </c>
      <c r="P1473">
        <v>1440</v>
      </c>
      <c r="Q1473">
        <v>685</v>
      </c>
      <c r="R1473" s="7">
        <v>197000</v>
      </c>
      <c r="S1473" t="s">
        <v>311</v>
      </c>
    </row>
    <row r="1474" spans="8:19" x14ac:dyDescent="0.2">
      <c r="H1474" s="7"/>
      <c r="K1474">
        <v>1459</v>
      </c>
      <c r="L1474">
        <v>1078</v>
      </c>
      <c r="M1474" s="7">
        <v>142125</v>
      </c>
      <c r="N1474" t="s">
        <v>311</v>
      </c>
      <c r="P1474">
        <v>1441</v>
      </c>
      <c r="Q1474">
        <v>748</v>
      </c>
      <c r="R1474" s="7">
        <v>191000</v>
      </c>
      <c r="S1474" t="s">
        <v>311</v>
      </c>
    </row>
    <row r="1475" spans="8:19" x14ac:dyDescent="0.2">
      <c r="H1475" s="7"/>
      <c r="K1475">
        <v>1460</v>
      </c>
      <c r="L1475">
        <v>1256</v>
      </c>
      <c r="M1475" s="7">
        <v>147500</v>
      </c>
      <c r="N1475" t="s">
        <v>311</v>
      </c>
      <c r="P1475">
        <v>1442</v>
      </c>
      <c r="Q1475">
        <v>0</v>
      </c>
      <c r="R1475" s="7">
        <v>149300</v>
      </c>
      <c r="S1475" t="s">
        <v>311</v>
      </c>
    </row>
    <row r="1476" spans="8:19" x14ac:dyDescent="0.2">
      <c r="H1476" s="7"/>
      <c r="P1476">
        <v>1443</v>
      </c>
      <c r="Q1476">
        <v>981</v>
      </c>
      <c r="R1476" s="7">
        <v>310000</v>
      </c>
      <c r="S1476" t="s">
        <v>311</v>
      </c>
    </row>
    <row r="1477" spans="8:19" x14ac:dyDescent="0.2">
      <c r="H1477" s="7"/>
      <c r="P1477">
        <v>1444</v>
      </c>
      <c r="Q1477">
        <v>0</v>
      </c>
      <c r="R1477" s="7">
        <v>121000</v>
      </c>
      <c r="S1477" t="s">
        <v>311</v>
      </c>
    </row>
    <row r="1478" spans="8:19" x14ac:dyDescent="0.2">
      <c r="H1478" s="7"/>
      <c r="P1478">
        <v>1445</v>
      </c>
      <c r="Q1478">
        <v>0</v>
      </c>
      <c r="R1478" s="7">
        <v>179600</v>
      </c>
      <c r="S1478" t="s">
        <v>311</v>
      </c>
    </row>
    <row r="1479" spans="8:19" x14ac:dyDescent="0.2">
      <c r="H1479" s="7"/>
      <c r="P1479">
        <v>1446</v>
      </c>
      <c r="Q1479">
        <v>0</v>
      </c>
      <c r="R1479" s="7">
        <v>129000</v>
      </c>
      <c r="S1479" t="s">
        <v>311</v>
      </c>
    </row>
    <row r="1480" spans="8:19" x14ac:dyDescent="0.2">
      <c r="H1480" s="7"/>
      <c r="P1480">
        <v>1447</v>
      </c>
      <c r="Q1480">
        <v>0</v>
      </c>
      <c r="R1480" s="7">
        <v>157900</v>
      </c>
      <c r="S1480" t="s">
        <v>311</v>
      </c>
    </row>
    <row r="1481" spans="8:19" x14ac:dyDescent="0.2">
      <c r="H1481" s="7"/>
      <c r="P1481">
        <v>1448</v>
      </c>
      <c r="Q1481">
        <v>870</v>
      </c>
      <c r="R1481" s="7">
        <v>240000</v>
      </c>
      <c r="S1481" t="s">
        <v>311</v>
      </c>
    </row>
    <row r="1482" spans="8:19" x14ac:dyDescent="0.2">
      <c r="H1482" s="7"/>
      <c r="P1482">
        <v>1449</v>
      </c>
      <c r="Q1482">
        <v>550</v>
      </c>
      <c r="R1482" s="7">
        <v>112000</v>
      </c>
      <c r="S1482" t="s">
        <v>311</v>
      </c>
    </row>
    <row r="1483" spans="8:19" x14ac:dyDescent="0.2">
      <c r="H1483" s="7"/>
      <c r="P1483">
        <v>1450</v>
      </c>
      <c r="Q1483">
        <v>0</v>
      </c>
      <c r="R1483" s="7">
        <v>92000</v>
      </c>
      <c r="S1483" t="s">
        <v>311</v>
      </c>
    </row>
    <row r="1484" spans="8:19" x14ac:dyDescent="0.2">
      <c r="H1484" s="7"/>
      <c r="P1484">
        <v>1451</v>
      </c>
      <c r="Q1484">
        <v>896</v>
      </c>
      <c r="R1484" s="7">
        <v>136000</v>
      </c>
      <c r="S1484" t="s">
        <v>311</v>
      </c>
    </row>
    <row r="1485" spans="8:19" x14ac:dyDescent="0.2">
      <c r="H1485" s="7"/>
      <c r="P1485">
        <v>1452</v>
      </c>
      <c r="Q1485">
        <v>0</v>
      </c>
      <c r="R1485" s="7">
        <v>287090</v>
      </c>
      <c r="S1485" t="s">
        <v>311</v>
      </c>
    </row>
    <row r="1486" spans="8:19" x14ac:dyDescent="0.2">
      <c r="H1486" s="7"/>
      <c r="P1486">
        <v>1453</v>
      </c>
      <c r="Q1486">
        <v>0</v>
      </c>
      <c r="R1486" s="7">
        <v>145000</v>
      </c>
      <c r="S1486" t="s">
        <v>311</v>
      </c>
    </row>
    <row r="1487" spans="8:19" x14ac:dyDescent="0.2">
      <c r="H1487" s="7"/>
      <c r="P1487">
        <v>1454</v>
      </c>
      <c r="Q1487">
        <v>0</v>
      </c>
      <c r="R1487" s="7">
        <v>84500</v>
      </c>
      <c r="S1487" t="s">
        <v>311</v>
      </c>
    </row>
    <row r="1488" spans="8:19" x14ac:dyDescent="0.2">
      <c r="H1488" s="7"/>
      <c r="P1488">
        <v>1455</v>
      </c>
      <c r="Q1488">
        <v>0</v>
      </c>
      <c r="R1488" s="7">
        <v>185000</v>
      </c>
      <c r="S1488" t="s">
        <v>311</v>
      </c>
    </row>
    <row r="1489" spans="8:20" x14ac:dyDescent="0.2">
      <c r="H1489" s="7"/>
      <c r="P1489">
        <v>1456</v>
      </c>
      <c r="Q1489">
        <v>694</v>
      </c>
      <c r="R1489" s="7">
        <v>175000</v>
      </c>
      <c r="S1489" t="s">
        <v>311</v>
      </c>
    </row>
    <row r="1490" spans="8:20" x14ac:dyDescent="0.2">
      <c r="H1490" s="7"/>
      <c r="P1490">
        <v>1457</v>
      </c>
      <c r="Q1490">
        <v>0</v>
      </c>
      <c r="R1490" s="7">
        <v>210000</v>
      </c>
      <c r="S1490" t="s">
        <v>311</v>
      </c>
    </row>
    <row r="1491" spans="8:20" x14ac:dyDescent="0.2">
      <c r="H1491" s="7"/>
      <c r="P1491">
        <v>1458</v>
      </c>
      <c r="Q1491">
        <v>1152</v>
      </c>
      <c r="R1491" s="7">
        <v>266500</v>
      </c>
      <c r="S1491" t="s">
        <v>311</v>
      </c>
    </row>
    <row r="1492" spans="8:20" x14ac:dyDescent="0.2">
      <c r="H1492" s="7"/>
      <c r="P1492">
        <v>1459</v>
      </c>
      <c r="Q1492">
        <v>0</v>
      </c>
      <c r="R1492" s="7">
        <v>142125</v>
      </c>
      <c r="S1492" t="s">
        <v>311</v>
      </c>
    </row>
    <row r="1493" spans="8:20" x14ac:dyDescent="0.2">
      <c r="H1493" s="7"/>
      <c r="P1493">
        <v>1460</v>
      </c>
      <c r="Q1493">
        <v>0</v>
      </c>
      <c r="R1493" s="7">
        <v>147500</v>
      </c>
      <c r="S1493" t="s">
        <v>311</v>
      </c>
    </row>
    <row r="1494" spans="8:20" x14ac:dyDescent="0.2">
      <c r="H1494" s="7"/>
    </row>
    <row r="1495" spans="8:20" x14ac:dyDescent="0.2">
      <c r="H1495" s="7"/>
    </row>
    <row r="1496" spans="8:20" x14ac:dyDescent="0.2">
      <c r="H1496" s="7"/>
    </row>
    <row r="1497" spans="8:20" x14ac:dyDescent="0.2">
      <c r="H1497" s="7"/>
    </row>
    <row r="1498" spans="8:20" x14ac:dyDescent="0.2">
      <c r="H1498" s="7"/>
    </row>
    <row r="1499" spans="8:20" x14ac:dyDescent="0.2">
      <c r="H1499" s="7"/>
    </row>
    <row r="1500" spans="8:20" x14ac:dyDescent="0.2">
      <c r="H1500" s="7"/>
    </row>
    <row r="1501" spans="8:20" x14ac:dyDescent="0.2">
      <c r="H1501" s="7"/>
    </row>
    <row r="1502" spans="8:20" x14ac:dyDescent="0.2">
      <c r="H1502" s="7"/>
    </row>
    <row r="1503" spans="8:20" x14ac:dyDescent="0.2">
      <c r="H1503" s="7"/>
    </row>
    <row r="1504" spans="8:20" x14ac:dyDescent="0.2">
      <c r="H1504" s="7"/>
      <c r="T1504" s="7"/>
    </row>
    <row r="1505" spans="8:20" x14ac:dyDescent="0.2">
      <c r="H1505" s="7"/>
      <c r="T1505" s="7"/>
    </row>
    <row r="1506" spans="8:20" x14ac:dyDescent="0.2">
      <c r="H1506" s="7"/>
      <c r="T1506" s="7"/>
    </row>
    <row r="1507" spans="8:20" x14ac:dyDescent="0.2">
      <c r="H1507" s="7"/>
      <c r="T1507" s="7"/>
    </row>
    <row r="1508" spans="8:20" x14ac:dyDescent="0.2">
      <c r="H1508" s="7"/>
      <c r="T1508" s="7"/>
    </row>
    <row r="1509" spans="8:20" x14ac:dyDescent="0.2">
      <c r="H1509" s="7"/>
      <c r="T1509" s="7"/>
    </row>
    <row r="1510" spans="8:20" x14ac:dyDescent="0.2">
      <c r="H1510" s="7"/>
      <c r="T1510" s="7"/>
    </row>
    <row r="1511" spans="8:20" x14ac:dyDescent="0.2">
      <c r="H1511" s="7"/>
      <c r="T1511" s="7"/>
    </row>
    <row r="1512" spans="8:20" x14ac:dyDescent="0.2">
      <c r="H1512" s="7"/>
      <c r="T1512" s="7"/>
    </row>
    <row r="1513" spans="8:20" x14ac:dyDescent="0.2">
      <c r="H1513" s="7"/>
      <c r="T1513" s="7"/>
    </row>
    <row r="1514" spans="8:20" x14ac:dyDescent="0.2">
      <c r="H1514" s="7"/>
      <c r="T1514" s="7"/>
    </row>
    <row r="1515" spans="8:20" x14ac:dyDescent="0.2">
      <c r="H1515" s="7"/>
      <c r="T1515" s="7"/>
    </row>
    <row r="1516" spans="8:20" x14ac:dyDescent="0.2">
      <c r="H1516" s="7"/>
      <c r="T1516" s="7"/>
    </row>
    <row r="1517" spans="8:20" x14ac:dyDescent="0.2">
      <c r="H1517" s="7"/>
      <c r="T1517" s="7"/>
    </row>
    <row r="1518" spans="8:20" x14ac:dyDescent="0.2">
      <c r="H1518" s="7"/>
      <c r="T1518" s="7"/>
    </row>
    <row r="1519" spans="8:20" x14ac:dyDescent="0.2">
      <c r="H1519" s="7"/>
      <c r="T1519" s="7"/>
    </row>
    <row r="1520" spans="8:20" x14ac:dyDescent="0.2">
      <c r="H1520" s="7"/>
      <c r="T1520" s="7"/>
    </row>
    <row r="1521" spans="8:20" x14ac:dyDescent="0.2">
      <c r="H1521" s="7"/>
      <c r="T1521" s="7"/>
    </row>
    <row r="1522" spans="8:20" x14ac:dyDescent="0.2">
      <c r="H1522" s="7"/>
      <c r="T1522" s="7"/>
    </row>
    <row r="1523" spans="8:20" x14ac:dyDescent="0.2">
      <c r="H1523" s="7"/>
      <c r="T1523" s="7"/>
    </row>
    <row r="1524" spans="8:20" x14ac:dyDescent="0.2">
      <c r="H1524" s="7"/>
      <c r="T1524" s="7"/>
    </row>
    <row r="1525" spans="8:20" x14ac:dyDescent="0.2">
      <c r="H1525" s="7"/>
      <c r="T1525" s="7"/>
    </row>
    <row r="1526" spans="8:20" x14ac:dyDescent="0.2">
      <c r="H1526" s="7"/>
      <c r="T1526" s="7"/>
    </row>
    <row r="1527" spans="8:20" x14ac:dyDescent="0.2">
      <c r="H1527" s="7"/>
      <c r="T1527" s="7"/>
    </row>
    <row r="1528" spans="8:20" x14ac:dyDescent="0.2">
      <c r="H1528" s="7"/>
      <c r="T1528" s="7"/>
    </row>
    <row r="1529" spans="8:20" x14ac:dyDescent="0.2">
      <c r="H1529" s="7"/>
      <c r="T1529" s="7"/>
    </row>
    <row r="1530" spans="8:20" x14ac:dyDescent="0.2">
      <c r="H1530" s="7"/>
      <c r="T1530" s="7"/>
    </row>
    <row r="1531" spans="8:20" x14ac:dyDescent="0.2">
      <c r="H1531" s="7"/>
      <c r="T1531" s="7"/>
    </row>
    <row r="1532" spans="8:20" x14ac:dyDescent="0.2">
      <c r="H1532" s="7"/>
      <c r="T1532" s="7"/>
    </row>
    <row r="1533" spans="8:20" x14ac:dyDescent="0.2">
      <c r="H1533" s="7"/>
      <c r="T1533" s="7"/>
    </row>
    <row r="1534" spans="8:20" x14ac:dyDescent="0.2">
      <c r="H1534" s="7"/>
      <c r="T1534" s="7"/>
    </row>
    <row r="1535" spans="8:20" x14ac:dyDescent="0.2">
      <c r="H1535" s="7"/>
      <c r="T1535" s="7"/>
    </row>
    <row r="1536" spans="8:20" x14ac:dyDescent="0.2">
      <c r="H1536" s="7"/>
      <c r="T1536" s="7"/>
    </row>
    <row r="1537" spans="8:20" x14ac:dyDescent="0.2">
      <c r="H1537" s="7"/>
      <c r="T1537" s="7"/>
    </row>
    <row r="1538" spans="8:20" x14ac:dyDescent="0.2">
      <c r="H1538" s="7"/>
      <c r="T1538" s="7"/>
    </row>
    <row r="1539" spans="8:20" x14ac:dyDescent="0.2">
      <c r="H1539" s="7"/>
      <c r="T1539" s="7"/>
    </row>
    <row r="1540" spans="8:20" x14ac:dyDescent="0.2">
      <c r="H1540" s="7"/>
      <c r="T1540" s="7"/>
    </row>
    <row r="1541" spans="8:20" x14ac:dyDescent="0.2">
      <c r="H1541" s="7"/>
      <c r="T1541" s="7"/>
    </row>
    <row r="1542" spans="8:20" x14ac:dyDescent="0.2">
      <c r="H1542" s="7"/>
      <c r="T1542" s="7"/>
    </row>
    <row r="1543" spans="8:20" x14ac:dyDescent="0.2">
      <c r="H1543" s="7"/>
      <c r="T1543" s="7"/>
    </row>
    <row r="1544" spans="8:20" x14ac:dyDescent="0.2">
      <c r="H1544" s="7"/>
      <c r="T1544" s="7"/>
    </row>
    <row r="1545" spans="8:20" x14ac:dyDescent="0.2">
      <c r="H1545" s="7"/>
      <c r="T1545" s="7"/>
    </row>
    <row r="1546" spans="8:20" x14ac:dyDescent="0.2">
      <c r="H1546" s="7"/>
      <c r="T1546" s="7"/>
    </row>
    <row r="1547" spans="8:20" x14ac:dyDescent="0.2">
      <c r="H1547" s="7"/>
      <c r="T1547" s="7"/>
    </row>
    <row r="1548" spans="8:20" x14ac:dyDescent="0.2">
      <c r="H1548" s="7"/>
      <c r="T1548" s="7"/>
    </row>
    <row r="1549" spans="8:20" x14ac:dyDescent="0.2">
      <c r="H1549" s="7"/>
      <c r="T1549" s="7"/>
    </row>
    <row r="1550" spans="8:20" x14ac:dyDescent="0.2">
      <c r="H1550" s="7"/>
      <c r="T1550" s="7"/>
    </row>
    <row r="1551" spans="8:20" x14ac:dyDescent="0.2">
      <c r="H1551" s="7"/>
      <c r="T1551" s="7"/>
    </row>
    <row r="1552" spans="8:20" x14ac:dyDescent="0.2">
      <c r="H1552" s="7"/>
      <c r="T1552" s="7"/>
    </row>
    <row r="1553" spans="8:20" x14ac:dyDescent="0.2">
      <c r="H1553" s="7"/>
      <c r="T1553" s="7"/>
    </row>
    <row r="1554" spans="8:20" x14ac:dyDescent="0.2">
      <c r="H1554" s="7"/>
      <c r="T1554" s="7"/>
    </row>
    <row r="1555" spans="8:20" x14ac:dyDescent="0.2">
      <c r="H1555" s="7"/>
      <c r="T1555" s="7"/>
    </row>
    <row r="1556" spans="8:20" x14ac:dyDescent="0.2">
      <c r="H1556" s="7"/>
      <c r="T1556" s="7"/>
    </row>
    <row r="1557" spans="8:20" x14ac:dyDescent="0.2">
      <c r="H1557" s="7"/>
      <c r="T1557" s="7"/>
    </row>
    <row r="1558" spans="8:20" x14ac:dyDescent="0.2">
      <c r="H1558" s="7"/>
      <c r="T1558" s="7"/>
    </row>
    <row r="1559" spans="8:20" x14ac:dyDescent="0.2">
      <c r="H1559" s="7"/>
      <c r="T1559" s="7"/>
    </row>
    <row r="1560" spans="8:20" x14ac:dyDescent="0.2">
      <c r="H1560" s="7"/>
      <c r="T1560" s="7"/>
    </row>
    <row r="1561" spans="8:20" x14ac:dyDescent="0.2">
      <c r="H1561" s="7"/>
      <c r="T1561" s="7"/>
    </row>
    <row r="1562" spans="8:20" x14ac:dyDescent="0.2">
      <c r="H1562" s="7"/>
      <c r="T1562" s="7"/>
    </row>
    <row r="1563" spans="8:20" x14ac:dyDescent="0.2">
      <c r="H1563" s="7"/>
      <c r="T1563" s="7"/>
    </row>
    <row r="1564" spans="8:20" x14ac:dyDescent="0.2">
      <c r="H1564" s="7"/>
      <c r="T1564" s="7"/>
    </row>
    <row r="1565" spans="8:20" x14ac:dyDescent="0.2">
      <c r="H1565" s="7"/>
      <c r="T1565" s="7"/>
    </row>
    <row r="1566" spans="8:20" x14ac:dyDescent="0.2">
      <c r="H1566" s="7"/>
      <c r="T1566" s="7"/>
    </row>
    <row r="1567" spans="8:20" x14ac:dyDescent="0.2">
      <c r="H1567" s="7"/>
      <c r="T1567" s="7"/>
    </row>
    <row r="1568" spans="8:20" x14ac:dyDescent="0.2">
      <c r="H1568" s="7"/>
      <c r="T1568" s="7"/>
    </row>
    <row r="1569" spans="8:20" x14ac:dyDescent="0.2">
      <c r="H1569" s="7"/>
      <c r="T1569" s="7"/>
    </row>
    <row r="1570" spans="8:20" x14ac:dyDescent="0.2">
      <c r="H1570" s="7"/>
      <c r="T1570" s="7"/>
    </row>
    <row r="1571" spans="8:20" x14ac:dyDescent="0.2">
      <c r="H1571" s="7"/>
      <c r="T1571" s="7"/>
    </row>
    <row r="1572" spans="8:20" x14ac:dyDescent="0.2">
      <c r="H1572" s="7"/>
      <c r="T1572" s="7"/>
    </row>
    <row r="1573" spans="8:20" x14ac:dyDescent="0.2">
      <c r="H1573" s="7"/>
      <c r="T1573" s="7"/>
    </row>
    <row r="1574" spans="8:20" x14ac:dyDescent="0.2">
      <c r="H1574" s="7"/>
      <c r="T1574" s="7"/>
    </row>
    <row r="1575" spans="8:20" x14ac:dyDescent="0.2">
      <c r="H1575" s="7"/>
      <c r="T1575" s="7"/>
    </row>
    <row r="1576" spans="8:20" x14ac:dyDescent="0.2">
      <c r="H1576" s="7"/>
      <c r="T1576" s="7"/>
    </row>
    <row r="1577" spans="8:20" x14ac:dyDescent="0.2">
      <c r="H1577" s="7"/>
      <c r="T1577" s="7"/>
    </row>
    <row r="1578" spans="8:20" x14ac:dyDescent="0.2">
      <c r="H1578" s="7"/>
      <c r="T1578" s="7"/>
    </row>
    <row r="1579" spans="8:20" x14ac:dyDescent="0.2">
      <c r="H1579" s="7"/>
      <c r="T1579" s="7"/>
    </row>
    <row r="1580" spans="8:20" x14ac:dyDescent="0.2">
      <c r="H1580" s="7"/>
      <c r="T1580" s="7"/>
    </row>
    <row r="1581" spans="8:20" x14ac:dyDescent="0.2">
      <c r="H1581" s="7"/>
      <c r="T1581" s="7"/>
    </row>
    <row r="1582" spans="8:20" x14ac:dyDescent="0.2">
      <c r="H1582" s="7"/>
      <c r="T1582" s="7"/>
    </row>
    <row r="1583" spans="8:20" x14ac:dyDescent="0.2">
      <c r="H1583" s="7"/>
      <c r="T1583" s="7"/>
    </row>
    <row r="1584" spans="8:20" x14ac:dyDescent="0.2">
      <c r="H1584" s="7"/>
      <c r="T1584" s="7"/>
    </row>
    <row r="1585" spans="8:20" x14ac:dyDescent="0.2">
      <c r="H1585" s="7"/>
      <c r="T1585" s="7"/>
    </row>
    <row r="1586" spans="8:20" x14ac:dyDescent="0.2">
      <c r="H1586" s="7"/>
      <c r="T1586" s="7"/>
    </row>
    <row r="1587" spans="8:20" x14ac:dyDescent="0.2">
      <c r="H1587" s="7"/>
      <c r="T1587" s="7"/>
    </row>
    <row r="1588" spans="8:20" x14ac:dyDescent="0.2">
      <c r="H1588" s="7"/>
      <c r="T1588" s="7"/>
    </row>
    <row r="1589" spans="8:20" x14ac:dyDescent="0.2">
      <c r="H1589" s="7"/>
      <c r="T1589" s="7"/>
    </row>
    <row r="1590" spans="8:20" x14ac:dyDescent="0.2">
      <c r="H1590" s="7"/>
      <c r="T1590" s="7"/>
    </row>
    <row r="1591" spans="8:20" x14ac:dyDescent="0.2">
      <c r="H1591" s="7"/>
      <c r="T1591" s="7"/>
    </row>
    <row r="1592" spans="8:20" x14ac:dyDescent="0.2">
      <c r="H1592" s="7"/>
      <c r="T1592" s="7"/>
    </row>
    <row r="1593" spans="8:20" x14ac:dyDescent="0.2">
      <c r="H1593" s="7"/>
      <c r="T1593" s="7"/>
    </row>
    <row r="1594" spans="8:20" x14ac:dyDescent="0.2">
      <c r="H1594" s="7"/>
      <c r="T1594" s="7"/>
    </row>
    <row r="1595" spans="8:20" x14ac:dyDescent="0.2">
      <c r="H1595" s="7"/>
      <c r="T1595" s="7"/>
    </row>
    <row r="1596" spans="8:20" x14ac:dyDescent="0.2">
      <c r="H1596" s="7"/>
      <c r="T1596" s="7"/>
    </row>
    <row r="1597" spans="8:20" x14ac:dyDescent="0.2">
      <c r="H1597" s="7"/>
      <c r="T1597" s="7"/>
    </row>
    <row r="1598" spans="8:20" x14ac:dyDescent="0.2">
      <c r="H1598" s="7"/>
      <c r="T1598" s="7"/>
    </row>
    <row r="1599" spans="8:20" x14ac:dyDescent="0.2">
      <c r="H1599" s="7"/>
      <c r="T1599" s="7"/>
    </row>
    <row r="1600" spans="8:20" x14ac:dyDescent="0.2">
      <c r="H1600" s="7"/>
      <c r="T1600" s="7"/>
    </row>
    <row r="1601" spans="8:20" x14ac:dyDescent="0.2">
      <c r="H1601" s="7"/>
      <c r="T1601" s="7"/>
    </row>
    <row r="1602" spans="8:20" x14ac:dyDescent="0.2">
      <c r="H1602" s="7"/>
      <c r="T1602" s="7"/>
    </row>
    <row r="1603" spans="8:20" x14ac:dyDescent="0.2">
      <c r="H1603" s="7"/>
      <c r="T1603" s="7"/>
    </row>
    <row r="1604" spans="8:20" x14ac:dyDescent="0.2">
      <c r="H1604" s="7"/>
      <c r="T1604" s="7"/>
    </row>
    <row r="1605" spans="8:20" x14ac:dyDescent="0.2">
      <c r="H1605" s="7"/>
      <c r="T1605" s="7"/>
    </row>
    <row r="1606" spans="8:20" x14ac:dyDescent="0.2">
      <c r="H1606" s="7"/>
      <c r="T1606" s="7"/>
    </row>
    <row r="1607" spans="8:20" x14ac:dyDescent="0.2">
      <c r="H1607" s="7"/>
      <c r="T1607" s="7"/>
    </row>
    <row r="1608" spans="8:20" x14ac:dyDescent="0.2">
      <c r="H1608" s="7"/>
      <c r="T1608" s="7"/>
    </row>
    <row r="1609" spans="8:20" x14ac:dyDescent="0.2">
      <c r="H1609" s="7"/>
      <c r="T1609" s="7"/>
    </row>
    <row r="1610" spans="8:20" x14ac:dyDescent="0.2">
      <c r="H1610" s="7"/>
      <c r="T1610" s="7"/>
    </row>
    <row r="1611" spans="8:20" x14ac:dyDescent="0.2">
      <c r="H1611" s="7"/>
      <c r="T1611" s="7"/>
    </row>
    <row r="1612" spans="8:20" x14ac:dyDescent="0.2">
      <c r="H1612" s="7"/>
      <c r="T1612" s="7"/>
    </row>
    <row r="1613" spans="8:20" x14ac:dyDescent="0.2">
      <c r="H1613" s="7"/>
      <c r="T1613" s="7"/>
    </row>
    <row r="1614" spans="8:20" x14ac:dyDescent="0.2">
      <c r="H1614" s="7"/>
      <c r="T1614" s="7"/>
    </row>
    <row r="1615" spans="8:20" x14ac:dyDescent="0.2">
      <c r="H1615" s="7"/>
      <c r="T1615" s="7"/>
    </row>
    <row r="1616" spans="8:20" x14ac:dyDescent="0.2">
      <c r="H1616" s="7"/>
      <c r="T1616" s="7"/>
    </row>
    <row r="1617" spans="8:20" x14ac:dyDescent="0.2">
      <c r="H1617" s="7"/>
      <c r="T1617" s="7"/>
    </row>
    <row r="1618" spans="8:20" x14ac:dyDescent="0.2">
      <c r="H1618" s="7"/>
      <c r="T1618" s="7"/>
    </row>
    <row r="1619" spans="8:20" x14ac:dyDescent="0.2">
      <c r="H1619" s="7"/>
      <c r="T1619" s="7"/>
    </row>
    <row r="1620" spans="8:20" x14ac:dyDescent="0.2">
      <c r="H1620" s="7"/>
      <c r="T1620" s="7"/>
    </row>
    <row r="1621" spans="8:20" x14ac:dyDescent="0.2">
      <c r="H1621" s="7"/>
      <c r="T1621" s="7"/>
    </row>
    <row r="1622" spans="8:20" x14ac:dyDescent="0.2">
      <c r="H1622" s="7"/>
      <c r="T1622" s="7"/>
    </row>
    <row r="1623" spans="8:20" x14ac:dyDescent="0.2">
      <c r="H1623" s="7"/>
      <c r="T1623" s="7"/>
    </row>
    <row r="1624" spans="8:20" x14ac:dyDescent="0.2">
      <c r="H1624" s="7"/>
      <c r="T1624" s="7"/>
    </row>
    <row r="1625" spans="8:20" x14ac:dyDescent="0.2">
      <c r="H1625" s="7"/>
      <c r="T1625" s="7"/>
    </row>
    <row r="1626" spans="8:20" x14ac:dyDescent="0.2">
      <c r="H1626" s="7"/>
      <c r="T1626" s="7"/>
    </row>
    <row r="1627" spans="8:20" x14ac:dyDescent="0.2">
      <c r="H1627" s="7"/>
      <c r="T1627" s="7"/>
    </row>
    <row r="1628" spans="8:20" x14ac:dyDescent="0.2">
      <c r="H1628" s="7"/>
      <c r="T1628" s="7"/>
    </row>
    <row r="1629" spans="8:20" x14ac:dyDescent="0.2">
      <c r="H1629" s="7"/>
      <c r="T1629" s="7"/>
    </row>
    <row r="1630" spans="8:20" x14ac:dyDescent="0.2">
      <c r="H1630" s="7"/>
      <c r="T1630" s="7"/>
    </row>
    <row r="1631" spans="8:20" x14ac:dyDescent="0.2">
      <c r="H1631" s="7"/>
      <c r="T1631" s="7"/>
    </row>
    <row r="1632" spans="8:20" x14ac:dyDescent="0.2">
      <c r="H1632" s="7"/>
      <c r="T1632" s="7"/>
    </row>
    <row r="1633" spans="8:20" x14ac:dyDescent="0.2">
      <c r="H1633" s="7"/>
      <c r="T1633" s="7"/>
    </row>
    <row r="1634" spans="8:20" x14ac:dyDescent="0.2">
      <c r="H1634" s="7"/>
      <c r="T1634" s="7"/>
    </row>
    <row r="1635" spans="8:20" x14ac:dyDescent="0.2">
      <c r="H1635" s="7"/>
      <c r="T1635" s="7"/>
    </row>
    <row r="1636" spans="8:20" x14ac:dyDescent="0.2">
      <c r="H1636" s="7"/>
      <c r="T1636" s="7"/>
    </row>
    <row r="1637" spans="8:20" x14ac:dyDescent="0.2">
      <c r="H1637" s="7"/>
      <c r="T1637" s="7"/>
    </row>
    <row r="1638" spans="8:20" x14ac:dyDescent="0.2">
      <c r="H1638" s="7"/>
      <c r="T1638" s="7"/>
    </row>
    <row r="1639" spans="8:20" x14ac:dyDescent="0.2">
      <c r="H1639" s="7"/>
      <c r="T1639" s="7"/>
    </row>
    <row r="1640" spans="8:20" x14ac:dyDescent="0.2">
      <c r="H1640" s="7"/>
      <c r="T1640" s="7"/>
    </row>
    <row r="1641" spans="8:20" x14ac:dyDescent="0.2">
      <c r="H1641" s="7"/>
      <c r="T1641" s="7"/>
    </row>
    <row r="1642" spans="8:20" x14ac:dyDescent="0.2">
      <c r="H1642" s="7"/>
      <c r="T1642" s="7"/>
    </row>
    <row r="1643" spans="8:20" x14ac:dyDescent="0.2">
      <c r="H1643" s="7"/>
      <c r="T1643" s="7"/>
    </row>
    <row r="1644" spans="8:20" x14ac:dyDescent="0.2">
      <c r="H1644" s="7"/>
      <c r="T1644" s="7"/>
    </row>
    <row r="1645" spans="8:20" x14ac:dyDescent="0.2">
      <c r="H1645" s="7"/>
      <c r="T1645" s="7"/>
    </row>
    <row r="1646" spans="8:20" x14ac:dyDescent="0.2">
      <c r="H1646" s="7"/>
      <c r="T1646" s="7"/>
    </row>
    <row r="1647" spans="8:20" x14ac:dyDescent="0.2">
      <c r="H1647" s="7"/>
      <c r="T1647" s="7"/>
    </row>
    <row r="1648" spans="8:20" x14ac:dyDescent="0.2">
      <c r="H1648" s="7"/>
      <c r="T1648" s="7"/>
    </row>
    <row r="1649" spans="8:20" x14ac:dyDescent="0.2">
      <c r="H1649" s="7"/>
      <c r="T1649" s="7"/>
    </row>
    <row r="1650" spans="8:20" x14ac:dyDescent="0.2">
      <c r="H1650" s="7"/>
      <c r="T1650" s="7"/>
    </row>
    <row r="1651" spans="8:20" x14ac:dyDescent="0.2">
      <c r="H1651" s="7"/>
      <c r="T1651" s="7"/>
    </row>
    <row r="1652" spans="8:20" x14ac:dyDescent="0.2">
      <c r="H1652" s="7"/>
      <c r="T1652" s="7"/>
    </row>
    <row r="1653" spans="8:20" x14ac:dyDescent="0.2">
      <c r="H1653" s="7"/>
      <c r="T1653" s="7"/>
    </row>
    <row r="1654" spans="8:20" x14ac:dyDescent="0.2">
      <c r="H1654" s="7"/>
      <c r="T1654" s="7"/>
    </row>
    <row r="1655" spans="8:20" x14ac:dyDescent="0.2">
      <c r="H1655" s="7"/>
      <c r="T1655" s="7"/>
    </row>
    <row r="1656" spans="8:20" x14ac:dyDescent="0.2">
      <c r="H1656" s="7"/>
      <c r="T1656" s="7"/>
    </row>
    <row r="1657" spans="8:20" x14ac:dyDescent="0.2">
      <c r="H1657" s="7"/>
      <c r="T1657" s="7"/>
    </row>
    <row r="1658" spans="8:20" x14ac:dyDescent="0.2">
      <c r="H1658" s="7"/>
      <c r="T1658" s="7"/>
    </row>
    <row r="1659" spans="8:20" x14ac:dyDescent="0.2">
      <c r="H1659" s="7"/>
      <c r="T1659" s="7"/>
    </row>
    <row r="1660" spans="8:20" x14ac:dyDescent="0.2">
      <c r="H1660" s="7"/>
      <c r="T1660" s="7"/>
    </row>
    <row r="1661" spans="8:20" x14ac:dyDescent="0.2">
      <c r="H1661" s="7"/>
      <c r="T1661" s="7"/>
    </row>
    <row r="1662" spans="8:20" x14ac:dyDescent="0.2">
      <c r="H1662" s="7"/>
      <c r="T1662" s="7"/>
    </row>
    <row r="1663" spans="8:20" x14ac:dyDescent="0.2">
      <c r="H1663" s="7"/>
      <c r="T1663" s="7"/>
    </row>
    <row r="1664" spans="8:20" x14ac:dyDescent="0.2">
      <c r="H1664" s="7"/>
      <c r="T1664" s="7"/>
    </row>
    <row r="1665" spans="8:20" x14ac:dyDescent="0.2">
      <c r="H1665" s="7"/>
      <c r="T1665" s="7"/>
    </row>
    <row r="1666" spans="8:20" x14ac:dyDescent="0.2">
      <c r="H1666" s="7"/>
      <c r="T1666" s="7"/>
    </row>
    <row r="1667" spans="8:20" x14ac:dyDescent="0.2">
      <c r="H1667" s="7"/>
      <c r="T1667" s="7"/>
    </row>
    <row r="1668" spans="8:20" x14ac:dyDescent="0.2">
      <c r="H1668" s="7"/>
      <c r="T1668" s="7"/>
    </row>
    <row r="1669" spans="8:20" x14ac:dyDescent="0.2">
      <c r="H1669" s="7"/>
      <c r="T1669" s="7"/>
    </row>
    <row r="1670" spans="8:20" x14ac:dyDescent="0.2">
      <c r="H1670" s="7"/>
      <c r="T1670" s="7"/>
    </row>
    <row r="1671" spans="8:20" x14ac:dyDescent="0.2">
      <c r="H1671" s="7"/>
      <c r="T1671" s="7"/>
    </row>
    <row r="1672" spans="8:20" x14ac:dyDescent="0.2">
      <c r="H1672" s="7"/>
      <c r="T1672" s="7"/>
    </row>
    <row r="1673" spans="8:20" x14ac:dyDescent="0.2">
      <c r="H1673" s="7"/>
      <c r="T1673" s="7"/>
    </row>
    <row r="1674" spans="8:20" x14ac:dyDescent="0.2">
      <c r="H1674" s="7"/>
      <c r="T1674" s="7"/>
    </row>
    <row r="1675" spans="8:20" x14ac:dyDescent="0.2">
      <c r="H1675" s="7"/>
      <c r="T1675" s="7"/>
    </row>
    <row r="1676" spans="8:20" x14ac:dyDescent="0.2">
      <c r="H1676" s="7"/>
      <c r="T1676" s="7"/>
    </row>
    <row r="1677" spans="8:20" x14ac:dyDescent="0.2">
      <c r="H1677" s="7"/>
      <c r="T1677" s="7"/>
    </row>
    <row r="1678" spans="8:20" x14ac:dyDescent="0.2">
      <c r="H1678" s="7"/>
      <c r="T1678" s="7"/>
    </row>
    <row r="1679" spans="8:20" x14ac:dyDescent="0.2">
      <c r="H1679" s="7"/>
      <c r="T1679" s="7"/>
    </row>
    <row r="1680" spans="8:20" x14ac:dyDescent="0.2">
      <c r="H1680" s="7"/>
      <c r="T1680" s="7"/>
    </row>
    <row r="1681" spans="8:20" x14ac:dyDescent="0.2">
      <c r="H1681" s="7"/>
      <c r="T1681" s="7"/>
    </row>
    <row r="1682" spans="8:20" x14ac:dyDescent="0.2">
      <c r="H1682" s="7"/>
      <c r="T1682" s="7"/>
    </row>
    <row r="1683" spans="8:20" x14ac:dyDescent="0.2">
      <c r="H1683" s="7"/>
      <c r="T1683" s="7"/>
    </row>
    <row r="1684" spans="8:20" x14ac:dyDescent="0.2">
      <c r="H1684" s="7"/>
      <c r="T1684" s="7"/>
    </row>
    <row r="1685" spans="8:20" x14ac:dyDescent="0.2">
      <c r="H1685" s="7"/>
      <c r="T1685" s="7"/>
    </row>
    <row r="1686" spans="8:20" x14ac:dyDescent="0.2">
      <c r="H1686" s="7"/>
      <c r="T1686" s="7"/>
    </row>
    <row r="1687" spans="8:20" x14ac:dyDescent="0.2">
      <c r="H1687" s="7"/>
      <c r="T1687" s="7"/>
    </row>
    <row r="1688" spans="8:20" x14ac:dyDescent="0.2">
      <c r="H1688" s="7"/>
      <c r="T1688" s="7"/>
    </row>
    <row r="1689" spans="8:20" x14ac:dyDescent="0.2">
      <c r="H1689" s="7"/>
      <c r="T1689" s="7"/>
    </row>
    <row r="1690" spans="8:20" x14ac:dyDescent="0.2">
      <c r="H1690" s="7"/>
      <c r="T1690" s="7"/>
    </row>
    <row r="1691" spans="8:20" x14ac:dyDescent="0.2">
      <c r="H1691" s="7"/>
      <c r="T1691" s="7"/>
    </row>
    <row r="1692" spans="8:20" x14ac:dyDescent="0.2">
      <c r="H1692" s="7"/>
      <c r="T1692" s="7"/>
    </row>
    <row r="1693" spans="8:20" x14ac:dyDescent="0.2">
      <c r="H1693" s="7"/>
      <c r="T1693" s="7"/>
    </row>
    <row r="1694" spans="8:20" x14ac:dyDescent="0.2">
      <c r="H1694" s="7"/>
      <c r="T1694" s="7"/>
    </row>
    <row r="1695" spans="8:20" x14ac:dyDescent="0.2">
      <c r="H1695" s="7"/>
      <c r="T1695" s="7"/>
    </row>
    <row r="1696" spans="8:20" x14ac:dyDescent="0.2">
      <c r="H1696" s="7"/>
      <c r="T1696" s="7"/>
    </row>
    <row r="1697" spans="8:20" x14ac:dyDescent="0.2">
      <c r="H1697" s="7"/>
      <c r="T1697" s="7"/>
    </row>
    <row r="1698" spans="8:20" x14ac:dyDescent="0.2">
      <c r="H1698" s="7"/>
      <c r="T1698" s="7"/>
    </row>
    <row r="1699" spans="8:20" x14ac:dyDescent="0.2">
      <c r="H1699" s="7"/>
      <c r="T1699" s="7"/>
    </row>
    <row r="1700" spans="8:20" x14ac:dyDescent="0.2">
      <c r="H1700" s="7"/>
      <c r="T1700" s="7"/>
    </row>
    <row r="1701" spans="8:20" x14ac:dyDescent="0.2">
      <c r="H1701" s="7"/>
      <c r="T1701" s="7"/>
    </row>
    <row r="1702" spans="8:20" x14ac:dyDescent="0.2">
      <c r="H1702" s="7"/>
      <c r="T1702" s="7"/>
    </row>
    <row r="1703" spans="8:20" x14ac:dyDescent="0.2">
      <c r="H1703" s="7"/>
      <c r="T1703" s="7"/>
    </row>
    <row r="1704" spans="8:20" x14ac:dyDescent="0.2">
      <c r="H1704" s="7"/>
      <c r="T1704" s="7"/>
    </row>
    <row r="1705" spans="8:20" x14ac:dyDescent="0.2">
      <c r="H1705" s="7"/>
      <c r="T1705" s="7"/>
    </row>
    <row r="1706" spans="8:20" x14ac:dyDescent="0.2">
      <c r="H1706" s="7"/>
      <c r="T1706" s="7"/>
    </row>
    <row r="1707" spans="8:20" x14ac:dyDescent="0.2">
      <c r="H1707" s="7"/>
      <c r="T1707" s="7"/>
    </row>
    <row r="1708" spans="8:20" x14ac:dyDescent="0.2">
      <c r="H1708" s="7"/>
      <c r="T1708" s="7"/>
    </row>
    <row r="1709" spans="8:20" x14ac:dyDescent="0.2">
      <c r="H1709" s="7"/>
      <c r="T1709" s="7"/>
    </row>
    <row r="1710" spans="8:20" x14ac:dyDescent="0.2">
      <c r="H1710" s="7"/>
      <c r="T1710" s="7"/>
    </row>
    <row r="1711" spans="8:20" x14ac:dyDescent="0.2">
      <c r="H1711" s="7"/>
      <c r="T1711" s="7"/>
    </row>
    <row r="1712" spans="8:20" x14ac:dyDescent="0.2">
      <c r="H1712" s="7"/>
      <c r="T1712" s="7"/>
    </row>
    <row r="1713" spans="8:20" x14ac:dyDescent="0.2">
      <c r="H1713" s="7"/>
      <c r="T1713" s="7"/>
    </row>
    <row r="1714" spans="8:20" x14ac:dyDescent="0.2">
      <c r="H1714" s="7"/>
      <c r="T1714" s="7"/>
    </row>
    <row r="1715" spans="8:20" x14ac:dyDescent="0.2">
      <c r="H1715" s="7"/>
      <c r="T1715" s="7"/>
    </row>
    <row r="1716" spans="8:20" x14ac:dyDescent="0.2">
      <c r="H1716" s="7"/>
      <c r="T1716" s="7"/>
    </row>
    <row r="1717" spans="8:20" x14ac:dyDescent="0.2">
      <c r="H1717" s="7"/>
      <c r="T1717" s="7"/>
    </row>
    <row r="1718" spans="8:20" x14ac:dyDescent="0.2">
      <c r="H1718" s="7"/>
      <c r="T1718" s="7"/>
    </row>
    <row r="1719" spans="8:20" x14ac:dyDescent="0.2">
      <c r="H1719" s="7"/>
      <c r="T1719" s="7"/>
    </row>
    <row r="1720" spans="8:20" x14ac:dyDescent="0.2">
      <c r="H1720" s="7"/>
      <c r="T1720" s="7"/>
    </row>
    <row r="1721" spans="8:20" x14ac:dyDescent="0.2">
      <c r="H1721" s="7"/>
      <c r="T1721" s="7"/>
    </row>
    <row r="1722" spans="8:20" x14ac:dyDescent="0.2">
      <c r="H1722" s="7"/>
      <c r="T1722" s="7"/>
    </row>
    <row r="1723" spans="8:20" x14ac:dyDescent="0.2">
      <c r="H1723" s="7"/>
      <c r="T1723" s="7"/>
    </row>
    <row r="1724" spans="8:20" x14ac:dyDescent="0.2">
      <c r="H1724" s="7"/>
      <c r="T1724" s="7"/>
    </row>
    <row r="1725" spans="8:20" x14ac:dyDescent="0.2">
      <c r="H1725" s="7"/>
      <c r="T1725" s="7"/>
    </row>
    <row r="1726" spans="8:20" x14ac:dyDescent="0.2">
      <c r="H1726" s="7"/>
      <c r="T1726" s="7"/>
    </row>
    <row r="1727" spans="8:20" x14ac:dyDescent="0.2">
      <c r="H1727" s="7"/>
      <c r="T1727" s="7"/>
    </row>
    <row r="1728" spans="8:20" x14ac:dyDescent="0.2">
      <c r="H1728" s="7"/>
      <c r="T1728" s="7"/>
    </row>
    <row r="1729" spans="8:20" x14ac:dyDescent="0.2">
      <c r="H1729" s="7"/>
      <c r="T1729" s="7"/>
    </row>
    <row r="1730" spans="8:20" x14ac:dyDescent="0.2">
      <c r="H1730" s="7"/>
      <c r="T1730" s="7"/>
    </row>
    <row r="1731" spans="8:20" x14ac:dyDescent="0.2">
      <c r="H1731" s="7"/>
      <c r="T1731" s="7"/>
    </row>
    <row r="1732" spans="8:20" x14ac:dyDescent="0.2">
      <c r="H1732" s="7"/>
      <c r="T1732" s="7"/>
    </row>
    <row r="1733" spans="8:20" x14ac:dyDescent="0.2">
      <c r="H1733" s="7"/>
      <c r="T1733" s="7"/>
    </row>
    <row r="1734" spans="8:20" x14ac:dyDescent="0.2">
      <c r="H1734" s="7"/>
      <c r="T1734" s="7"/>
    </row>
    <row r="1735" spans="8:20" x14ac:dyDescent="0.2">
      <c r="H1735" s="7"/>
      <c r="T1735" s="7"/>
    </row>
    <row r="1736" spans="8:20" x14ac:dyDescent="0.2">
      <c r="H1736" s="7"/>
      <c r="T1736" s="7"/>
    </row>
    <row r="1737" spans="8:20" x14ac:dyDescent="0.2">
      <c r="H1737" s="7"/>
      <c r="T1737" s="7"/>
    </row>
    <row r="1738" spans="8:20" x14ac:dyDescent="0.2">
      <c r="H1738" s="7"/>
      <c r="T1738" s="7"/>
    </row>
    <row r="1739" spans="8:20" x14ac:dyDescent="0.2">
      <c r="H1739" s="7"/>
      <c r="T1739" s="7"/>
    </row>
    <row r="1740" spans="8:20" x14ac:dyDescent="0.2">
      <c r="H1740" s="7"/>
      <c r="T1740" s="7"/>
    </row>
    <row r="1741" spans="8:20" x14ac:dyDescent="0.2">
      <c r="H1741" s="7"/>
      <c r="T1741" s="7"/>
    </row>
    <row r="1742" spans="8:20" x14ac:dyDescent="0.2">
      <c r="H1742" s="7"/>
      <c r="T1742" s="7"/>
    </row>
    <row r="1743" spans="8:20" x14ac:dyDescent="0.2">
      <c r="H1743" s="7"/>
      <c r="T1743" s="7"/>
    </row>
    <row r="1744" spans="8:20" x14ac:dyDescent="0.2">
      <c r="H1744" s="7"/>
      <c r="T1744" s="7"/>
    </row>
    <row r="1745" spans="8:20" x14ac:dyDescent="0.2">
      <c r="H1745" s="7"/>
      <c r="T1745" s="7"/>
    </row>
    <row r="1746" spans="8:20" x14ac:dyDescent="0.2">
      <c r="H1746" s="7"/>
      <c r="T1746" s="7"/>
    </row>
    <row r="1747" spans="8:20" x14ac:dyDescent="0.2">
      <c r="H1747" s="7"/>
      <c r="T1747" s="7"/>
    </row>
    <row r="1748" spans="8:20" x14ac:dyDescent="0.2">
      <c r="H1748" s="7"/>
      <c r="T1748" s="7"/>
    </row>
    <row r="1749" spans="8:20" x14ac:dyDescent="0.2">
      <c r="H1749" s="7"/>
      <c r="T1749" s="7"/>
    </row>
    <row r="1750" spans="8:20" x14ac:dyDescent="0.2">
      <c r="H1750" s="7"/>
      <c r="T1750" s="7"/>
    </row>
    <row r="1751" spans="8:20" x14ac:dyDescent="0.2">
      <c r="H1751" s="7"/>
      <c r="T1751" s="7"/>
    </row>
    <row r="1752" spans="8:20" x14ac:dyDescent="0.2">
      <c r="H1752" s="7"/>
      <c r="T1752" s="7"/>
    </row>
    <row r="1753" spans="8:20" x14ac:dyDescent="0.2">
      <c r="H1753" s="7"/>
      <c r="T1753" s="7"/>
    </row>
    <row r="1754" spans="8:20" x14ac:dyDescent="0.2">
      <c r="H1754" s="7"/>
      <c r="T1754" s="7"/>
    </row>
    <row r="1755" spans="8:20" x14ac:dyDescent="0.2">
      <c r="H1755" s="7"/>
      <c r="T1755" s="7"/>
    </row>
    <row r="1756" spans="8:20" x14ac:dyDescent="0.2">
      <c r="H1756" s="7"/>
      <c r="T1756" s="7"/>
    </row>
    <row r="1757" spans="8:20" x14ac:dyDescent="0.2">
      <c r="H1757" s="7"/>
      <c r="T1757" s="7"/>
    </row>
    <row r="1758" spans="8:20" x14ac:dyDescent="0.2">
      <c r="H1758" s="7"/>
      <c r="T1758" s="7"/>
    </row>
    <row r="1759" spans="8:20" x14ac:dyDescent="0.2">
      <c r="H1759" s="7"/>
      <c r="T1759" s="7"/>
    </row>
    <row r="1760" spans="8:20" x14ac:dyDescent="0.2">
      <c r="H1760" s="7"/>
      <c r="T1760" s="7"/>
    </row>
    <row r="1761" spans="8:20" x14ac:dyDescent="0.2">
      <c r="H1761" s="7"/>
      <c r="T1761" s="7"/>
    </row>
    <row r="1762" spans="8:20" x14ac:dyDescent="0.2">
      <c r="H1762" s="7"/>
      <c r="T1762" s="7"/>
    </row>
    <row r="1763" spans="8:20" x14ac:dyDescent="0.2">
      <c r="H1763" s="7"/>
      <c r="T1763" s="7"/>
    </row>
    <row r="1764" spans="8:20" x14ac:dyDescent="0.2">
      <c r="H1764" s="7"/>
      <c r="T1764" s="7"/>
    </row>
    <row r="1765" spans="8:20" x14ac:dyDescent="0.2">
      <c r="H1765" s="7"/>
      <c r="T1765" s="7"/>
    </row>
    <row r="1766" spans="8:20" x14ac:dyDescent="0.2">
      <c r="H1766" s="7"/>
      <c r="T1766" s="7"/>
    </row>
    <row r="1767" spans="8:20" x14ac:dyDescent="0.2">
      <c r="H1767" s="7"/>
      <c r="T1767" s="7"/>
    </row>
    <row r="1768" spans="8:20" x14ac:dyDescent="0.2">
      <c r="H1768" s="7"/>
      <c r="T1768" s="7"/>
    </row>
    <row r="1769" spans="8:20" x14ac:dyDescent="0.2">
      <c r="H1769" s="7"/>
      <c r="T1769" s="7"/>
    </row>
    <row r="1770" spans="8:20" x14ac:dyDescent="0.2">
      <c r="H1770" s="7"/>
      <c r="T1770" s="7"/>
    </row>
    <row r="1771" spans="8:20" x14ac:dyDescent="0.2">
      <c r="H1771" s="7"/>
      <c r="T1771" s="7"/>
    </row>
    <row r="1772" spans="8:20" x14ac:dyDescent="0.2">
      <c r="H1772" s="7"/>
      <c r="T1772" s="7"/>
    </row>
    <row r="1773" spans="8:20" x14ac:dyDescent="0.2">
      <c r="H1773" s="7"/>
      <c r="T1773" s="7"/>
    </row>
    <row r="1774" spans="8:20" x14ac:dyDescent="0.2">
      <c r="H1774" s="7"/>
      <c r="T1774" s="7"/>
    </row>
    <row r="1775" spans="8:20" x14ac:dyDescent="0.2">
      <c r="H1775" s="7"/>
      <c r="T1775" s="7"/>
    </row>
    <row r="1776" spans="8:20" x14ac:dyDescent="0.2">
      <c r="H1776" s="7"/>
      <c r="T1776" s="7"/>
    </row>
    <row r="1777" spans="8:20" x14ac:dyDescent="0.2">
      <c r="H1777" s="7"/>
      <c r="T1777" s="7"/>
    </row>
    <row r="1778" spans="8:20" x14ac:dyDescent="0.2">
      <c r="H1778" s="7"/>
      <c r="T1778" s="7"/>
    </row>
    <row r="1779" spans="8:20" x14ac:dyDescent="0.2">
      <c r="H1779" s="7"/>
      <c r="T1779" s="7"/>
    </row>
    <row r="1780" spans="8:20" x14ac:dyDescent="0.2">
      <c r="H1780" s="7"/>
      <c r="T1780" s="7"/>
    </row>
    <row r="1781" spans="8:20" x14ac:dyDescent="0.2">
      <c r="H1781" s="7"/>
      <c r="T1781" s="7"/>
    </row>
    <row r="1782" spans="8:20" x14ac:dyDescent="0.2">
      <c r="H1782" s="7"/>
      <c r="T1782" s="7"/>
    </row>
    <row r="1783" spans="8:20" x14ac:dyDescent="0.2">
      <c r="H1783" s="7"/>
      <c r="T1783" s="7"/>
    </row>
    <row r="1784" spans="8:20" x14ac:dyDescent="0.2">
      <c r="H1784" s="7"/>
      <c r="T1784" s="7"/>
    </row>
    <row r="1785" spans="8:20" x14ac:dyDescent="0.2">
      <c r="H1785" s="7"/>
      <c r="T1785" s="7"/>
    </row>
    <row r="1786" spans="8:20" x14ac:dyDescent="0.2">
      <c r="H1786" s="7"/>
      <c r="T1786" s="7"/>
    </row>
    <row r="1787" spans="8:20" x14ac:dyDescent="0.2">
      <c r="H1787" s="7"/>
      <c r="T1787" s="7"/>
    </row>
    <row r="1788" spans="8:20" x14ac:dyDescent="0.2">
      <c r="H1788" s="7"/>
      <c r="T1788" s="7"/>
    </row>
    <row r="1789" spans="8:20" x14ac:dyDescent="0.2">
      <c r="H1789" s="7"/>
      <c r="T1789" s="7"/>
    </row>
    <row r="1790" spans="8:20" x14ac:dyDescent="0.2">
      <c r="H1790" s="7"/>
      <c r="T1790" s="7"/>
    </row>
    <row r="1791" spans="8:20" x14ac:dyDescent="0.2">
      <c r="H1791" s="7"/>
      <c r="T1791" s="7"/>
    </row>
    <row r="1792" spans="8:20" x14ac:dyDescent="0.2">
      <c r="H1792" s="7"/>
      <c r="T1792" s="7"/>
    </row>
    <row r="1793" spans="8:20" x14ac:dyDescent="0.2">
      <c r="H1793" s="7"/>
      <c r="T1793" s="7"/>
    </row>
    <row r="1794" spans="8:20" x14ac:dyDescent="0.2">
      <c r="H1794" s="7"/>
      <c r="T1794" s="7"/>
    </row>
    <row r="1795" spans="8:20" x14ac:dyDescent="0.2">
      <c r="H1795" s="7"/>
      <c r="T1795" s="7"/>
    </row>
    <row r="1796" spans="8:20" x14ac:dyDescent="0.2">
      <c r="H1796" s="7"/>
      <c r="T1796" s="7"/>
    </row>
    <row r="1797" spans="8:20" x14ac:dyDescent="0.2">
      <c r="H1797" s="7"/>
      <c r="T1797" s="7"/>
    </row>
    <row r="1798" spans="8:20" x14ac:dyDescent="0.2">
      <c r="H1798" s="7"/>
      <c r="T1798" s="7"/>
    </row>
    <row r="1799" spans="8:20" x14ac:dyDescent="0.2">
      <c r="H1799" s="7"/>
      <c r="T1799" s="7"/>
    </row>
    <row r="1800" spans="8:20" x14ac:dyDescent="0.2">
      <c r="H1800" s="7"/>
      <c r="T1800" s="7"/>
    </row>
    <row r="1801" spans="8:20" x14ac:dyDescent="0.2">
      <c r="H1801" s="7"/>
      <c r="T1801" s="7"/>
    </row>
    <row r="1802" spans="8:20" x14ac:dyDescent="0.2">
      <c r="H1802" s="7"/>
      <c r="T1802" s="7"/>
    </row>
    <row r="1803" spans="8:20" x14ac:dyDescent="0.2">
      <c r="H1803" s="7"/>
      <c r="T1803" s="7"/>
    </row>
    <row r="1804" spans="8:20" x14ac:dyDescent="0.2">
      <c r="H1804" s="7"/>
      <c r="T1804" s="7"/>
    </row>
    <row r="1805" spans="8:20" x14ac:dyDescent="0.2">
      <c r="H1805" s="7"/>
      <c r="T1805" s="7"/>
    </row>
    <row r="1806" spans="8:20" x14ac:dyDescent="0.2">
      <c r="H1806" s="7"/>
      <c r="T1806" s="7"/>
    </row>
    <row r="1807" spans="8:20" x14ac:dyDescent="0.2">
      <c r="H1807" s="7"/>
      <c r="T1807" s="7"/>
    </row>
    <row r="1808" spans="8:20" x14ac:dyDescent="0.2">
      <c r="H1808" s="7"/>
      <c r="T1808" s="7"/>
    </row>
    <row r="1809" spans="8:20" x14ac:dyDescent="0.2">
      <c r="H1809" s="7"/>
      <c r="T1809" s="7"/>
    </row>
    <row r="1810" spans="8:20" x14ac:dyDescent="0.2">
      <c r="H1810" s="7"/>
      <c r="T1810" s="7"/>
    </row>
    <row r="1811" spans="8:20" x14ac:dyDescent="0.2">
      <c r="H1811" s="7"/>
      <c r="T1811" s="7"/>
    </row>
    <row r="1812" spans="8:20" x14ac:dyDescent="0.2">
      <c r="H1812" s="7"/>
      <c r="T1812" s="7"/>
    </row>
    <row r="1813" spans="8:20" x14ac:dyDescent="0.2">
      <c r="H1813" s="7"/>
      <c r="T1813" s="7"/>
    </row>
    <row r="1814" spans="8:20" x14ac:dyDescent="0.2">
      <c r="H1814" s="7"/>
      <c r="T1814" s="7"/>
    </row>
    <row r="1815" spans="8:20" x14ac:dyDescent="0.2">
      <c r="H1815" s="7"/>
      <c r="T1815" s="7"/>
    </row>
    <row r="1816" spans="8:20" x14ac:dyDescent="0.2">
      <c r="H1816" s="7"/>
      <c r="T1816" s="7"/>
    </row>
    <row r="1817" spans="8:20" x14ac:dyDescent="0.2">
      <c r="H1817" s="7"/>
      <c r="T1817" s="7"/>
    </row>
    <row r="1818" spans="8:20" x14ac:dyDescent="0.2">
      <c r="H1818" s="7"/>
      <c r="T1818" s="7"/>
    </row>
    <row r="1819" spans="8:20" x14ac:dyDescent="0.2">
      <c r="H1819" s="7"/>
      <c r="T1819" s="7"/>
    </row>
    <row r="1820" spans="8:20" x14ac:dyDescent="0.2">
      <c r="H1820" s="7"/>
      <c r="T1820" s="7"/>
    </row>
    <row r="1821" spans="8:20" x14ac:dyDescent="0.2">
      <c r="H1821" s="7"/>
      <c r="T1821" s="7"/>
    </row>
    <row r="1822" spans="8:20" x14ac:dyDescent="0.2">
      <c r="H1822" s="7"/>
      <c r="T1822" s="7"/>
    </row>
    <row r="1823" spans="8:20" x14ac:dyDescent="0.2">
      <c r="H1823" s="7"/>
      <c r="T1823" s="7"/>
    </row>
    <row r="1824" spans="8:20" x14ac:dyDescent="0.2">
      <c r="H1824" s="7"/>
      <c r="T1824" s="7"/>
    </row>
    <row r="1825" spans="8:20" x14ac:dyDescent="0.2">
      <c r="H1825" s="7"/>
      <c r="T1825" s="7"/>
    </row>
    <row r="1826" spans="8:20" x14ac:dyDescent="0.2">
      <c r="H1826" s="7"/>
      <c r="T1826" s="7"/>
    </row>
    <row r="1827" spans="8:20" x14ac:dyDescent="0.2">
      <c r="H1827" s="7"/>
      <c r="T1827" s="7"/>
    </row>
    <row r="1828" spans="8:20" x14ac:dyDescent="0.2">
      <c r="H1828" s="7"/>
      <c r="T1828" s="7"/>
    </row>
    <row r="1829" spans="8:20" x14ac:dyDescent="0.2">
      <c r="H1829" s="7"/>
      <c r="T1829" s="7"/>
    </row>
    <row r="1830" spans="8:20" x14ac:dyDescent="0.2">
      <c r="H1830" s="7"/>
      <c r="T1830" s="7"/>
    </row>
    <row r="1831" spans="8:20" x14ac:dyDescent="0.2">
      <c r="H1831" s="7"/>
      <c r="T1831" s="7"/>
    </row>
    <row r="1832" spans="8:20" x14ac:dyDescent="0.2">
      <c r="H1832" s="7"/>
      <c r="T1832" s="7"/>
    </row>
    <row r="1833" spans="8:20" x14ac:dyDescent="0.2">
      <c r="H1833" s="7"/>
      <c r="T1833" s="7"/>
    </row>
    <row r="1834" spans="8:20" x14ac:dyDescent="0.2">
      <c r="H1834" s="7"/>
      <c r="T1834" s="7"/>
    </row>
    <row r="1835" spans="8:20" x14ac:dyDescent="0.2">
      <c r="H1835" s="7"/>
      <c r="T1835" s="7"/>
    </row>
    <row r="1836" spans="8:20" x14ac:dyDescent="0.2">
      <c r="H1836" s="7"/>
      <c r="T1836" s="7"/>
    </row>
    <row r="1837" spans="8:20" x14ac:dyDescent="0.2">
      <c r="H1837" s="7"/>
      <c r="T1837" s="7"/>
    </row>
    <row r="1838" spans="8:20" x14ac:dyDescent="0.2">
      <c r="H1838" s="7"/>
      <c r="T1838" s="7"/>
    </row>
    <row r="1839" spans="8:20" x14ac:dyDescent="0.2">
      <c r="H1839" s="7"/>
      <c r="T1839" s="7"/>
    </row>
    <row r="1840" spans="8:20" x14ac:dyDescent="0.2">
      <c r="H1840" s="7"/>
      <c r="T1840" s="7"/>
    </row>
    <row r="1841" spans="8:20" x14ac:dyDescent="0.2">
      <c r="H1841" s="7"/>
      <c r="T1841" s="7"/>
    </row>
    <row r="1842" spans="8:20" x14ac:dyDescent="0.2">
      <c r="H1842" s="7"/>
      <c r="T1842" s="7"/>
    </row>
    <row r="1843" spans="8:20" x14ac:dyDescent="0.2">
      <c r="H1843" s="7"/>
      <c r="T1843" s="7"/>
    </row>
    <row r="1844" spans="8:20" x14ac:dyDescent="0.2">
      <c r="H1844" s="7"/>
      <c r="T1844" s="7"/>
    </row>
    <row r="1845" spans="8:20" x14ac:dyDescent="0.2">
      <c r="H1845" s="7"/>
      <c r="T1845" s="7"/>
    </row>
    <row r="1846" spans="8:20" x14ac:dyDescent="0.2">
      <c r="H1846" s="7"/>
      <c r="T1846" s="7"/>
    </row>
    <row r="1847" spans="8:20" x14ac:dyDescent="0.2">
      <c r="H1847" s="7"/>
      <c r="T1847" s="7"/>
    </row>
    <row r="1848" spans="8:20" x14ac:dyDescent="0.2">
      <c r="H1848" s="7"/>
      <c r="T1848" s="7"/>
    </row>
    <row r="1849" spans="8:20" x14ac:dyDescent="0.2">
      <c r="H1849" s="7"/>
      <c r="T1849" s="7"/>
    </row>
    <row r="1850" spans="8:20" x14ac:dyDescent="0.2">
      <c r="H1850" s="7"/>
      <c r="T1850" s="7"/>
    </row>
    <row r="1851" spans="8:20" x14ac:dyDescent="0.2">
      <c r="H1851" s="7"/>
      <c r="T1851" s="7"/>
    </row>
    <row r="1852" spans="8:20" x14ac:dyDescent="0.2">
      <c r="H1852" s="7"/>
      <c r="T1852" s="7"/>
    </row>
    <row r="1853" spans="8:20" x14ac:dyDescent="0.2">
      <c r="H1853" s="7"/>
      <c r="T1853" s="7"/>
    </row>
    <row r="1854" spans="8:20" x14ac:dyDescent="0.2">
      <c r="H1854" s="7"/>
      <c r="T1854" s="7"/>
    </row>
    <row r="1855" spans="8:20" x14ac:dyDescent="0.2">
      <c r="H1855" s="7"/>
      <c r="T1855" s="7"/>
    </row>
    <row r="1856" spans="8:20" x14ac:dyDescent="0.2">
      <c r="H1856" s="7"/>
      <c r="T1856" s="7"/>
    </row>
    <row r="1857" spans="8:20" x14ac:dyDescent="0.2">
      <c r="H1857" s="7"/>
      <c r="T1857" s="7"/>
    </row>
    <row r="1858" spans="8:20" x14ac:dyDescent="0.2">
      <c r="H1858" s="7"/>
      <c r="T1858" s="7"/>
    </row>
    <row r="1859" spans="8:20" x14ac:dyDescent="0.2">
      <c r="H1859" s="7"/>
      <c r="T1859" s="7"/>
    </row>
    <row r="1860" spans="8:20" x14ac:dyDescent="0.2">
      <c r="H1860" s="7"/>
      <c r="T1860" s="7"/>
    </row>
    <row r="1861" spans="8:20" x14ac:dyDescent="0.2">
      <c r="H1861" s="7"/>
      <c r="T1861" s="7"/>
    </row>
    <row r="1862" spans="8:20" x14ac:dyDescent="0.2">
      <c r="H1862" s="7"/>
      <c r="T1862" s="7"/>
    </row>
    <row r="1863" spans="8:20" x14ac:dyDescent="0.2">
      <c r="H1863" s="7"/>
      <c r="T1863" s="7"/>
    </row>
    <row r="1864" spans="8:20" x14ac:dyDescent="0.2">
      <c r="H1864" s="7"/>
      <c r="T1864" s="7"/>
    </row>
    <row r="1865" spans="8:20" x14ac:dyDescent="0.2">
      <c r="H1865" s="7"/>
      <c r="T1865" s="7"/>
    </row>
    <row r="1866" spans="8:20" x14ac:dyDescent="0.2">
      <c r="H1866" s="7"/>
      <c r="T1866" s="7"/>
    </row>
    <row r="1867" spans="8:20" x14ac:dyDescent="0.2">
      <c r="H1867" s="7"/>
      <c r="T1867" s="7"/>
    </row>
    <row r="1868" spans="8:20" x14ac:dyDescent="0.2">
      <c r="H1868" s="7"/>
      <c r="T1868" s="7"/>
    </row>
    <row r="1869" spans="8:20" x14ac:dyDescent="0.2">
      <c r="H1869" s="7"/>
      <c r="T1869" s="7"/>
    </row>
    <row r="1870" spans="8:20" x14ac:dyDescent="0.2">
      <c r="H1870" s="7"/>
      <c r="T1870" s="7"/>
    </row>
    <row r="1871" spans="8:20" x14ac:dyDescent="0.2">
      <c r="H1871" s="7"/>
      <c r="T1871" s="7"/>
    </row>
    <row r="1872" spans="8:20" x14ac:dyDescent="0.2">
      <c r="H1872" s="7"/>
      <c r="T1872" s="7"/>
    </row>
    <row r="1873" spans="8:20" x14ac:dyDescent="0.2">
      <c r="H1873" s="7"/>
      <c r="T1873" s="7"/>
    </row>
    <row r="1874" spans="8:20" x14ac:dyDescent="0.2">
      <c r="H1874" s="7"/>
      <c r="T1874" s="7"/>
    </row>
    <row r="1875" spans="8:20" x14ac:dyDescent="0.2">
      <c r="H1875" s="7"/>
      <c r="T1875" s="7"/>
    </row>
    <row r="1876" spans="8:20" x14ac:dyDescent="0.2">
      <c r="H1876" s="7"/>
      <c r="T1876" s="7"/>
    </row>
    <row r="1877" spans="8:20" x14ac:dyDescent="0.2">
      <c r="H1877" s="7"/>
      <c r="T1877" s="7"/>
    </row>
    <row r="1878" spans="8:20" x14ac:dyDescent="0.2">
      <c r="H1878" s="7"/>
      <c r="T1878" s="7"/>
    </row>
    <row r="1879" spans="8:20" x14ac:dyDescent="0.2">
      <c r="H1879" s="7"/>
      <c r="T1879" s="7"/>
    </row>
    <row r="1880" spans="8:20" x14ac:dyDescent="0.2">
      <c r="H1880" s="7"/>
      <c r="T1880" s="7"/>
    </row>
    <row r="1881" spans="8:20" x14ac:dyDescent="0.2">
      <c r="H1881" s="7"/>
      <c r="T1881" s="7"/>
    </row>
    <row r="1882" spans="8:20" x14ac:dyDescent="0.2">
      <c r="H1882" s="7"/>
      <c r="T1882" s="7"/>
    </row>
    <row r="1883" spans="8:20" x14ac:dyDescent="0.2">
      <c r="H1883" s="7"/>
      <c r="T1883" s="7"/>
    </row>
    <row r="1884" spans="8:20" x14ac:dyDescent="0.2">
      <c r="H1884" s="7"/>
      <c r="T1884" s="7"/>
    </row>
    <row r="1885" spans="8:20" x14ac:dyDescent="0.2">
      <c r="H1885" s="7"/>
      <c r="T1885" s="7"/>
    </row>
    <row r="1886" spans="8:20" x14ac:dyDescent="0.2">
      <c r="H1886" s="7"/>
      <c r="T1886" s="7"/>
    </row>
    <row r="1887" spans="8:20" x14ac:dyDescent="0.2">
      <c r="H1887" s="7"/>
      <c r="T1887" s="7"/>
    </row>
    <row r="1888" spans="8:20" x14ac:dyDescent="0.2">
      <c r="H1888" s="7"/>
      <c r="T1888" s="7"/>
    </row>
    <row r="1889" spans="8:20" x14ac:dyDescent="0.2">
      <c r="H1889" s="7"/>
      <c r="T1889" s="7"/>
    </row>
    <row r="1890" spans="8:20" x14ac:dyDescent="0.2">
      <c r="H1890" s="7"/>
      <c r="T1890" s="7"/>
    </row>
    <row r="1891" spans="8:20" x14ac:dyDescent="0.2">
      <c r="H1891" s="7"/>
      <c r="T1891" s="7"/>
    </row>
    <row r="1892" spans="8:20" x14ac:dyDescent="0.2">
      <c r="H1892" s="7"/>
      <c r="T1892" s="7"/>
    </row>
    <row r="1893" spans="8:20" x14ac:dyDescent="0.2">
      <c r="H1893" s="7"/>
      <c r="T1893" s="7"/>
    </row>
    <row r="1894" spans="8:20" x14ac:dyDescent="0.2">
      <c r="H1894" s="7"/>
      <c r="T1894" s="7"/>
    </row>
    <row r="1895" spans="8:20" x14ac:dyDescent="0.2">
      <c r="H1895" s="7"/>
      <c r="T1895" s="7"/>
    </row>
    <row r="1896" spans="8:20" x14ac:dyDescent="0.2">
      <c r="H1896" s="7"/>
      <c r="T1896" s="7"/>
    </row>
    <row r="1897" spans="8:20" x14ac:dyDescent="0.2">
      <c r="H1897" s="7"/>
      <c r="T1897" s="7"/>
    </row>
    <row r="1898" spans="8:20" x14ac:dyDescent="0.2">
      <c r="H1898" s="7"/>
      <c r="T1898" s="7"/>
    </row>
    <row r="1899" spans="8:20" x14ac:dyDescent="0.2">
      <c r="H1899" s="7"/>
      <c r="T1899" s="7"/>
    </row>
    <row r="1900" spans="8:20" x14ac:dyDescent="0.2">
      <c r="H1900" s="7"/>
      <c r="T1900" s="7"/>
    </row>
    <row r="1901" spans="8:20" x14ac:dyDescent="0.2">
      <c r="H1901" s="7"/>
      <c r="T1901" s="7"/>
    </row>
    <row r="1902" spans="8:20" x14ac:dyDescent="0.2">
      <c r="H1902" s="7"/>
      <c r="T1902" s="7"/>
    </row>
    <row r="1903" spans="8:20" x14ac:dyDescent="0.2">
      <c r="H1903" s="7"/>
      <c r="T1903" s="7"/>
    </row>
    <row r="1904" spans="8:20" x14ac:dyDescent="0.2">
      <c r="H1904" s="7"/>
      <c r="T1904" s="7"/>
    </row>
    <row r="1905" spans="8:20" x14ac:dyDescent="0.2">
      <c r="H1905" s="7"/>
      <c r="T1905" s="7"/>
    </row>
    <row r="1906" spans="8:20" x14ac:dyDescent="0.2">
      <c r="H1906" s="7"/>
      <c r="T1906" s="7"/>
    </row>
    <row r="1907" spans="8:20" x14ac:dyDescent="0.2">
      <c r="H1907" s="7"/>
      <c r="T1907" s="7"/>
    </row>
    <row r="1908" spans="8:20" x14ac:dyDescent="0.2">
      <c r="H1908" s="7"/>
      <c r="T1908" s="7"/>
    </row>
    <row r="1909" spans="8:20" x14ac:dyDescent="0.2">
      <c r="H1909" s="7"/>
      <c r="T1909" s="7"/>
    </row>
    <row r="1910" spans="8:20" x14ac:dyDescent="0.2">
      <c r="H1910" s="7"/>
      <c r="T1910" s="7"/>
    </row>
    <row r="1911" spans="8:20" x14ac:dyDescent="0.2">
      <c r="H1911" s="7"/>
      <c r="T1911" s="7"/>
    </row>
    <row r="1912" spans="8:20" x14ac:dyDescent="0.2">
      <c r="H1912" s="7"/>
      <c r="T1912" s="7"/>
    </row>
    <row r="1913" spans="8:20" x14ac:dyDescent="0.2">
      <c r="H1913" s="7"/>
      <c r="T1913" s="7"/>
    </row>
    <row r="1914" spans="8:20" x14ac:dyDescent="0.2">
      <c r="H1914" s="7"/>
      <c r="T1914" s="7"/>
    </row>
    <row r="1915" spans="8:20" x14ac:dyDescent="0.2">
      <c r="H1915" s="7"/>
      <c r="T1915" s="7"/>
    </row>
    <row r="1916" spans="8:20" x14ac:dyDescent="0.2">
      <c r="H1916" s="7"/>
      <c r="T1916" s="7"/>
    </row>
    <row r="1917" spans="8:20" x14ac:dyDescent="0.2">
      <c r="H1917" s="7"/>
      <c r="T1917" s="7"/>
    </row>
    <row r="1918" spans="8:20" x14ac:dyDescent="0.2">
      <c r="H1918" s="7"/>
      <c r="T1918" s="7"/>
    </row>
    <row r="1919" spans="8:20" x14ac:dyDescent="0.2">
      <c r="H1919" s="7"/>
      <c r="T1919" s="7"/>
    </row>
    <row r="1920" spans="8:20" x14ac:dyDescent="0.2">
      <c r="H1920" s="7"/>
      <c r="T1920" s="7"/>
    </row>
    <row r="1921" spans="8:20" x14ac:dyDescent="0.2">
      <c r="H1921" s="7"/>
      <c r="T1921" s="7"/>
    </row>
    <row r="1922" spans="8:20" x14ac:dyDescent="0.2">
      <c r="H1922" s="7"/>
      <c r="T1922" s="7"/>
    </row>
    <row r="1923" spans="8:20" x14ac:dyDescent="0.2">
      <c r="H1923" s="7"/>
      <c r="T1923" s="7"/>
    </row>
    <row r="1924" spans="8:20" x14ac:dyDescent="0.2">
      <c r="H1924" s="7"/>
      <c r="T1924" s="7"/>
    </row>
    <row r="1925" spans="8:20" x14ac:dyDescent="0.2">
      <c r="H1925" s="7"/>
      <c r="T1925" s="7"/>
    </row>
    <row r="1926" spans="8:20" x14ac:dyDescent="0.2">
      <c r="H1926" s="7"/>
      <c r="T1926" s="7"/>
    </row>
    <row r="1927" spans="8:20" x14ac:dyDescent="0.2">
      <c r="H1927" s="7"/>
      <c r="T1927" s="7"/>
    </row>
    <row r="1928" spans="8:20" x14ac:dyDescent="0.2">
      <c r="H1928" s="7"/>
      <c r="T1928" s="7"/>
    </row>
    <row r="1929" spans="8:20" x14ac:dyDescent="0.2">
      <c r="H1929" s="7"/>
      <c r="T1929" s="7"/>
    </row>
    <row r="1930" spans="8:20" x14ac:dyDescent="0.2">
      <c r="H1930" s="7"/>
      <c r="T1930" s="7"/>
    </row>
    <row r="1931" spans="8:20" x14ac:dyDescent="0.2">
      <c r="H1931" s="7"/>
      <c r="T1931" s="7"/>
    </row>
    <row r="1932" spans="8:20" x14ac:dyDescent="0.2">
      <c r="H1932" s="7"/>
      <c r="T1932" s="7"/>
    </row>
    <row r="1933" spans="8:20" x14ac:dyDescent="0.2">
      <c r="H1933" s="7"/>
      <c r="T1933" s="7"/>
    </row>
    <row r="1934" spans="8:20" x14ac:dyDescent="0.2">
      <c r="H1934" s="7"/>
      <c r="T1934" s="7"/>
    </row>
    <row r="1935" spans="8:20" x14ac:dyDescent="0.2">
      <c r="H1935" s="7"/>
      <c r="T1935" s="7"/>
    </row>
    <row r="1936" spans="8:20" x14ac:dyDescent="0.2">
      <c r="H1936" s="7"/>
      <c r="T1936" s="7"/>
    </row>
    <row r="1937" spans="8:20" x14ac:dyDescent="0.2">
      <c r="H1937" s="7"/>
      <c r="T1937" s="7"/>
    </row>
    <row r="1938" spans="8:20" x14ac:dyDescent="0.2">
      <c r="H1938" s="7"/>
      <c r="T1938" s="7"/>
    </row>
    <row r="1939" spans="8:20" x14ac:dyDescent="0.2">
      <c r="H1939" s="7"/>
      <c r="T1939" s="7"/>
    </row>
    <row r="1940" spans="8:20" x14ac:dyDescent="0.2">
      <c r="H1940" s="7"/>
      <c r="T1940" s="7"/>
    </row>
    <row r="1941" spans="8:20" x14ac:dyDescent="0.2">
      <c r="H1941" s="7"/>
      <c r="T1941" s="7"/>
    </row>
    <row r="1942" spans="8:20" x14ac:dyDescent="0.2">
      <c r="H1942" s="7"/>
      <c r="T1942" s="7"/>
    </row>
    <row r="1943" spans="8:20" x14ac:dyDescent="0.2">
      <c r="H1943" s="7"/>
      <c r="T1943" s="7"/>
    </row>
    <row r="1944" spans="8:20" x14ac:dyDescent="0.2">
      <c r="H1944" s="7"/>
      <c r="T1944" s="7"/>
    </row>
    <row r="1945" spans="8:20" x14ac:dyDescent="0.2">
      <c r="H1945" s="7"/>
      <c r="T1945" s="7"/>
    </row>
    <row r="1946" spans="8:20" x14ac:dyDescent="0.2">
      <c r="H1946" s="7"/>
      <c r="T1946" s="7"/>
    </row>
    <row r="1947" spans="8:20" x14ac:dyDescent="0.2">
      <c r="H1947" s="7"/>
      <c r="T1947" s="7"/>
    </row>
    <row r="1948" spans="8:20" x14ac:dyDescent="0.2">
      <c r="H1948" s="7"/>
      <c r="T1948" s="7"/>
    </row>
    <row r="1949" spans="8:20" x14ac:dyDescent="0.2">
      <c r="H1949" s="7"/>
      <c r="T1949" s="7"/>
    </row>
    <row r="1950" spans="8:20" x14ac:dyDescent="0.2">
      <c r="H1950" s="7"/>
      <c r="T1950" s="7"/>
    </row>
    <row r="1951" spans="8:20" x14ac:dyDescent="0.2">
      <c r="H1951" s="7"/>
      <c r="T1951" s="7"/>
    </row>
    <row r="1952" spans="8:20" x14ac:dyDescent="0.2">
      <c r="H1952" s="7"/>
      <c r="T1952" s="7"/>
    </row>
    <row r="1953" spans="8:20" x14ac:dyDescent="0.2">
      <c r="H1953" s="7"/>
      <c r="T1953" s="7"/>
    </row>
    <row r="1954" spans="8:20" x14ac:dyDescent="0.2">
      <c r="H1954" s="7"/>
      <c r="T1954" s="7"/>
    </row>
    <row r="1955" spans="8:20" x14ac:dyDescent="0.2">
      <c r="H1955" s="7"/>
      <c r="T1955" s="7"/>
    </row>
    <row r="1956" spans="8:20" x14ac:dyDescent="0.2">
      <c r="H1956" s="7"/>
      <c r="T1956" s="7"/>
    </row>
    <row r="1957" spans="8:20" x14ac:dyDescent="0.2">
      <c r="H1957" s="7"/>
      <c r="T1957" s="7"/>
    </row>
    <row r="1958" spans="8:20" x14ac:dyDescent="0.2">
      <c r="H1958" s="7"/>
      <c r="T1958" s="7"/>
    </row>
    <row r="1959" spans="8:20" x14ac:dyDescent="0.2">
      <c r="H1959" s="7"/>
      <c r="T1959" s="7"/>
    </row>
    <row r="1960" spans="8:20" x14ac:dyDescent="0.2">
      <c r="H1960" s="7"/>
      <c r="T1960" s="7"/>
    </row>
    <row r="1961" spans="8:20" x14ac:dyDescent="0.2">
      <c r="H1961" s="7"/>
      <c r="T1961" s="7"/>
    </row>
    <row r="1962" spans="8:20" x14ac:dyDescent="0.2">
      <c r="H1962" s="7"/>
      <c r="T1962" s="7"/>
    </row>
    <row r="1963" spans="8:20" x14ac:dyDescent="0.2">
      <c r="H1963" s="7"/>
      <c r="T1963" s="7"/>
    </row>
    <row r="1964" spans="8:20" x14ac:dyDescent="0.2">
      <c r="H1964" s="7"/>
      <c r="T1964" s="7"/>
    </row>
    <row r="1965" spans="8:20" x14ac:dyDescent="0.2">
      <c r="H1965" s="7"/>
      <c r="T1965" s="7"/>
    </row>
    <row r="1966" spans="8:20" x14ac:dyDescent="0.2">
      <c r="H1966" s="7"/>
      <c r="T1966" s="7"/>
    </row>
    <row r="1967" spans="8:20" x14ac:dyDescent="0.2">
      <c r="H1967" s="7"/>
      <c r="T1967" s="7"/>
    </row>
    <row r="1968" spans="8:20" x14ac:dyDescent="0.2">
      <c r="H1968" s="7"/>
      <c r="T1968" s="7"/>
    </row>
    <row r="1969" spans="8:20" x14ac:dyDescent="0.2">
      <c r="H1969" s="7"/>
      <c r="T1969" s="7"/>
    </row>
    <row r="1970" spans="8:20" x14ac:dyDescent="0.2">
      <c r="H1970" s="7"/>
      <c r="T1970" s="7"/>
    </row>
    <row r="1971" spans="8:20" x14ac:dyDescent="0.2">
      <c r="H1971" s="7"/>
      <c r="T1971" s="7"/>
    </row>
    <row r="1972" spans="8:20" x14ac:dyDescent="0.2">
      <c r="H1972" s="7"/>
      <c r="T1972" s="7"/>
    </row>
    <row r="1973" spans="8:20" x14ac:dyDescent="0.2">
      <c r="H1973" s="7"/>
      <c r="T1973" s="7"/>
    </row>
    <row r="1974" spans="8:20" x14ac:dyDescent="0.2">
      <c r="H1974" s="7"/>
      <c r="T1974" s="7"/>
    </row>
    <row r="1975" spans="8:20" x14ac:dyDescent="0.2">
      <c r="H1975" s="7"/>
      <c r="T1975" s="7"/>
    </row>
    <row r="1976" spans="8:20" x14ac:dyDescent="0.2">
      <c r="H1976" s="7"/>
      <c r="T1976" s="7"/>
    </row>
    <row r="1977" spans="8:20" x14ac:dyDescent="0.2">
      <c r="H1977" s="7"/>
      <c r="T1977" s="7"/>
    </row>
    <row r="1978" spans="8:20" x14ac:dyDescent="0.2">
      <c r="H1978" s="7"/>
      <c r="T1978" s="7"/>
    </row>
    <row r="1979" spans="8:20" x14ac:dyDescent="0.2">
      <c r="H1979" s="7"/>
      <c r="T1979" s="7"/>
    </row>
    <row r="1980" spans="8:20" x14ac:dyDescent="0.2">
      <c r="H1980" s="7"/>
      <c r="T1980" s="7"/>
    </row>
    <row r="1981" spans="8:20" x14ac:dyDescent="0.2">
      <c r="H1981" s="7"/>
      <c r="T1981" s="7"/>
    </row>
    <row r="1982" spans="8:20" x14ac:dyDescent="0.2">
      <c r="H1982" s="7"/>
      <c r="T1982" s="7"/>
    </row>
    <row r="1983" spans="8:20" x14ac:dyDescent="0.2">
      <c r="H1983" s="7"/>
      <c r="T1983" s="7"/>
    </row>
    <row r="1984" spans="8:20" x14ac:dyDescent="0.2">
      <c r="H1984" s="7"/>
      <c r="T1984" s="7"/>
    </row>
    <row r="1985" spans="8:20" x14ac:dyDescent="0.2">
      <c r="H1985" s="7"/>
      <c r="T1985" s="7"/>
    </row>
    <row r="1986" spans="8:20" x14ac:dyDescent="0.2">
      <c r="H1986" s="7"/>
      <c r="T1986" s="7"/>
    </row>
    <row r="1987" spans="8:20" x14ac:dyDescent="0.2">
      <c r="H1987" s="7"/>
      <c r="T1987" s="7"/>
    </row>
    <row r="1988" spans="8:20" x14ac:dyDescent="0.2">
      <c r="H1988" s="7"/>
      <c r="T1988" s="7"/>
    </row>
    <row r="1989" spans="8:20" x14ac:dyDescent="0.2">
      <c r="H1989" s="7"/>
      <c r="T1989" s="7"/>
    </row>
    <row r="1990" spans="8:20" x14ac:dyDescent="0.2">
      <c r="H1990" s="7"/>
      <c r="T1990" s="7"/>
    </row>
    <row r="1991" spans="8:20" x14ac:dyDescent="0.2">
      <c r="H1991" s="7"/>
      <c r="T1991" s="7"/>
    </row>
    <row r="1992" spans="8:20" x14ac:dyDescent="0.2">
      <c r="H1992" s="7"/>
      <c r="T1992" s="7"/>
    </row>
    <row r="1993" spans="8:20" x14ac:dyDescent="0.2">
      <c r="H1993" s="7"/>
      <c r="T1993" s="7"/>
    </row>
    <row r="1994" spans="8:20" x14ac:dyDescent="0.2">
      <c r="H1994" s="7"/>
      <c r="T1994" s="7"/>
    </row>
    <row r="1995" spans="8:20" x14ac:dyDescent="0.2">
      <c r="H1995" s="7"/>
      <c r="T1995" s="7"/>
    </row>
    <row r="1996" spans="8:20" x14ac:dyDescent="0.2">
      <c r="H1996" s="7"/>
      <c r="T1996" s="7"/>
    </row>
    <row r="1997" spans="8:20" x14ac:dyDescent="0.2">
      <c r="H1997" s="7"/>
      <c r="T1997" s="7"/>
    </row>
    <row r="1998" spans="8:20" x14ac:dyDescent="0.2">
      <c r="H1998" s="7"/>
      <c r="T1998" s="7"/>
    </row>
    <row r="1999" spans="8:20" x14ac:dyDescent="0.2">
      <c r="H1999" s="7"/>
      <c r="T1999" s="7"/>
    </row>
    <row r="2000" spans="8:20" x14ac:dyDescent="0.2">
      <c r="H2000" s="7"/>
      <c r="T2000" s="7"/>
    </row>
    <row r="2001" spans="8:20" x14ac:dyDescent="0.2">
      <c r="H2001" s="7"/>
      <c r="T2001" s="7"/>
    </row>
    <row r="2002" spans="8:20" x14ac:dyDescent="0.2">
      <c r="H2002" s="7"/>
      <c r="T2002" s="7"/>
    </row>
    <row r="2003" spans="8:20" x14ac:dyDescent="0.2">
      <c r="H2003" s="7"/>
      <c r="T2003" s="7"/>
    </row>
    <row r="2004" spans="8:20" x14ac:dyDescent="0.2">
      <c r="H2004" s="7"/>
      <c r="T2004" s="7"/>
    </row>
    <row r="2005" spans="8:20" x14ac:dyDescent="0.2">
      <c r="H2005" s="7"/>
      <c r="T2005" s="7"/>
    </row>
    <row r="2006" spans="8:20" x14ac:dyDescent="0.2">
      <c r="H2006" s="7"/>
      <c r="T2006" s="7"/>
    </row>
    <row r="2007" spans="8:20" x14ac:dyDescent="0.2">
      <c r="H2007" s="7"/>
      <c r="T2007" s="7"/>
    </row>
    <row r="2008" spans="8:20" x14ac:dyDescent="0.2">
      <c r="H2008" s="7"/>
      <c r="T2008" s="7"/>
    </row>
    <row r="2009" spans="8:20" x14ac:dyDescent="0.2">
      <c r="H2009" s="7"/>
      <c r="T2009" s="7"/>
    </row>
    <row r="2010" spans="8:20" x14ac:dyDescent="0.2">
      <c r="H2010" s="7"/>
      <c r="T2010" s="7"/>
    </row>
    <row r="2011" spans="8:20" x14ac:dyDescent="0.2">
      <c r="H2011" s="7"/>
      <c r="T2011" s="7"/>
    </row>
    <row r="2012" spans="8:20" x14ac:dyDescent="0.2">
      <c r="H2012" s="7"/>
      <c r="T2012" s="7"/>
    </row>
    <row r="2013" spans="8:20" x14ac:dyDescent="0.2">
      <c r="H2013" s="7"/>
      <c r="T2013" s="7"/>
    </row>
    <row r="2014" spans="8:20" x14ac:dyDescent="0.2">
      <c r="H2014" s="7"/>
      <c r="T2014" s="7"/>
    </row>
    <row r="2015" spans="8:20" x14ac:dyDescent="0.2">
      <c r="H2015" s="7"/>
      <c r="T2015" s="7"/>
    </row>
    <row r="2016" spans="8:20" x14ac:dyDescent="0.2">
      <c r="H2016" s="7"/>
      <c r="T2016" s="7"/>
    </row>
    <row r="2017" spans="8:20" x14ac:dyDescent="0.2">
      <c r="H2017" s="7"/>
      <c r="T2017" s="7"/>
    </row>
    <row r="2018" spans="8:20" x14ac:dyDescent="0.2">
      <c r="H2018" s="7"/>
      <c r="T2018" s="7"/>
    </row>
    <row r="2019" spans="8:20" x14ac:dyDescent="0.2">
      <c r="H2019" s="7"/>
      <c r="T2019" s="7"/>
    </row>
    <row r="2020" spans="8:20" x14ac:dyDescent="0.2">
      <c r="H2020" s="7"/>
      <c r="T2020" s="7"/>
    </row>
    <row r="2021" spans="8:20" x14ac:dyDescent="0.2">
      <c r="H2021" s="7"/>
      <c r="T2021" s="7"/>
    </row>
    <row r="2022" spans="8:20" x14ac:dyDescent="0.2">
      <c r="H2022" s="7"/>
      <c r="T2022" s="7"/>
    </row>
    <row r="2023" spans="8:20" x14ac:dyDescent="0.2">
      <c r="H2023" s="7"/>
      <c r="T2023" s="7"/>
    </row>
    <row r="2024" spans="8:20" x14ac:dyDescent="0.2">
      <c r="H2024" s="7"/>
      <c r="T2024" s="7"/>
    </row>
    <row r="2025" spans="8:20" x14ac:dyDescent="0.2">
      <c r="H2025" s="7"/>
      <c r="T2025" s="7"/>
    </row>
    <row r="2026" spans="8:20" x14ac:dyDescent="0.2">
      <c r="H2026" s="7"/>
      <c r="T2026" s="7"/>
    </row>
    <row r="2027" spans="8:20" x14ac:dyDescent="0.2">
      <c r="H2027" s="7"/>
      <c r="T2027" s="7"/>
    </row>
    <row r="2028" spans="8:20" x14ac:dyDescent="0.2">
      <c r="H2028" s="7"/>
      <c r="T2028" s="7"/>
    </row>
    <row r="2029" spans="8:20" x14ac:dyDescent="0.2">
      <c r="H2029" s="7"/>
      <c r="T2029" s="7"/>
    </row>
    <row r="2030" spans="8:20" x14ac:dyDescent="0.2">
      <c r="H2030" s="7"/>
      <c r="T2030" s="7"/>
    </row>
    <row r="2031" spans="8:20" x14ac:dyDescent="0.2">
      <c r="H2031" s="7"/>
      <c r="T2031" s="7"/>
    </row>
    <row r="2032" spans="8:20" x14ac:dyDescent="0.2">
      <c r="H2032" s="7"/>
      <c r="T2032" s="7"/>
    </row>
    <row r="2033" spans="8:20" x14ac:dyDescent="0.2">
      <c r="H2033" s="7"/>
      <c r="T2033" s="7"/>
    </row>
    <row r="2034" spans="8:20" x14ac:dyDescent="0.2">
      <c r="H2034" s="7"/>
      <c r="T2034" s="7"/>
    </row>
    <row r="2035" spans="8:20" x14ac:dyDescent="0.2">
      <c r="H2035" s="7"/>
      <c r="T2035" s="7"/>
    </row>
    <row r="2036" spans="8:20" x14ac:dyDescent="0.2">
      <c r="H2036" s="7"/>
      <c r="T2036" s="7"/>
    </row>
    <row r="2037" spans="8:20" x14ac:dyDescent="0.2">
      <c r="H2037" s="7"/>
      <c r="T2037" s="7"/>
    </row>
    <row r="2038" spans="8:20" x14ac:dyDescent="0.2">
      <c r="H2038" s="7"/>
      <c r="T2038" s="7"/>
    </row>
    <row r="2039" spans="8:20" x14ac:dyDescent="0.2">
      <c r="H2039" s="7"/>
      <c r="T2039" s="7"/>
    </row>
    <row r="2040" spans="8:20" x14ac:dyDescent="0.2">
      <c r="H2040" s="7"/>
      <c r="T2040" s="7"/>
    </row>
    <row r="2041" spans="8:20" x14ac:dyDescent="0.2">
      <c r="H2041" s="7"/>
      <c r="T2041" s="7"/>
    </row>
    <row r="2042" spans="8:20" x14ac:dyDescent="0.2">
      <c r="H2042" s="7"/>
      <c r="T2042" s="7"/>
    </row>
    <row r="2043" spans="8:20" x14ac:dyDescent="0.2">
      <c r="H2043" s="7"/>
      <c r="T2043" s="7"/>
    </row>
    <row r="2044" spans="8:20" x14ac:dyDescent="0.2">
      <c r="H2044" s="7"/>
      <c r="T2044" s="7"/>
    </row>
    <row r="2045" spans="8:20" x14ac:dyDescent="0.2">
      <c r="H2045" s="7"/>
      <c r="T2045" s="7"/>
    </row>
    <row r="2046" spans="8:20" x14ac:dyDescent="0.2">
      <c r="H2046" s="7"/>
      <c r="T2046" s="7"/>
    </row>
    <row r="2047" spans="8:20" x14ac:dyDescent="0.2">
      <c r="H2047" s="7"/>
      <c r="T2047" s="7"/>
    </row>
    <row r="2048" spans="8:20" x14ac:dyDescent="0.2">
      <c r="H2048" s="7"/>
      <c r="T2048" s="7"/>
    </row>
    <row r="2049" spans="8:20" x14ac:dyDescent="0.2">
      <c r="H2049" s="7"/>
      <c r="T2049" s="7"/>
    </row>
    <row r="2050" spans="8:20" x14ac:dyDescent="0.2">
      <c r="H2050" s="7"/>
      <c r="T2050" s="7"/>
    </row>
    <row r="2051" spans="8:20" x14ac:dyDescent="0.2">
      <c r="H2051" s="7"/>
      <c r="T2051" s="7"/>
    </row>
    <row r="2052" spans="8:20" x14ac:dyDescent="0.2">
      <c r="H2052" s="7"/>
      <c r="T2052" s="7"/>
    </row>
    <row r="2053" spans="8:20" x14ac:dyDescent="0.2">
      <c r="H2053" s="7"/>
      <c r="T2053" s="7"/>
    </row>
    <row r="2054" spans="8:20" x14ac:dyDescent="0.2">
      <c r="H2054" s="7"/>
      <c r="T2054" s="7"/>
    </row>
    <row r="2055" spans="8:20" x14ac:dyDescent="0.2">
      <c r="H2055" s="7"/>
      <c r="T2055" s="7"/>
    </row>
    <row r="2056" spans="8:20" x14ac:dyDescent="0.2">
      <c r="H2056" s="7"/>
      <c r="T2056" s="7"/>
    </row>
    <row r="2057" spans="8:20" x14ac:dyDescent="0.2">
      <c r="H2057" s="7"/>
      <c r="T2057" s="7"/>
    </row>
    <row r="2058" spans="8:20" x14ac:dyDescent="0.2">
      <c r="H2058" s="7"/>
      <c r="T2058" s="7"/>
    </row>
    <row r="2059" spans="8:20" x14ac:dyDescent="0.2">
      <c r="H2059" s="7"/>
      <c r="T2059" s="7"/>
    </row>
    <row r="2060" spans="8:20" x14ac:dyDescent="0.2">
      <c r="H2060" s="7"/>
      <c r="T2060" s="7"/>
    </row>
    <row r="2061" spans="8:20" x14ac:dyDescent="0.2">
      <c r="H2061" s="7"/>
      <c r="T2061" s="7"/>
    </row>
    <row r="2062" spans="8:20" x14ac:dyDescent="0.2">
      <c r="H2062" s="7"/>
      <c r="T2062" s="7"/>
    </row>
    <row r="2063" spans="8:20" x14ac:dyDescent="0.2">
      <c r="H2063" s="7"/>
      <c r="T2063" s="7"/>
    </row>
    <row r="2064" spans="8:20" x14ac:dyDescent="0.2">
      <c r="H2064" s="7"/>
      <c r="T2064" s="7"/>
    </row>
    <row r="2065" spans="8:20" x14ac:dyDescent="0.2">
      <c r="H2065" s="7"/>
      <c r="T2065" s="7"/>
    </row>
    <row r="2066" spans="8:20" x14ac:dyDescent="0.2">
      <c r="H2066" s="7"/>
      <c r="T2066" s="7"/>
    </row>
    <row r="2067" spans="8:20" x14ac:dyDescent="0.2">
      <c r="H2067" s="7"/>
      <c r="T2067" s="7"/>
    </row>
    <row r="2068" spans="8:20" x14ac:dyDescent="0.2">
      <c r="H2068" s="7"/>
      <c r="T2068" s="7"/>
    </row>
    <row r="2069" spans="8:20" x14ac:dyDescent="0.2">
      <c r="H2069" s="7"/>
      <c r="T2069" s="7"/>
    </row>
    <row r="2070" spans="8:20" x14ac:dyDescent="0.2">
      <c r="H2070" s="7"/>
      <c r="T2070" s="7"/>
    </row>
    <row r="2071" spans="8:20" x14ac:dyDescent="0.2">
      <c r="H2071" s="7"/>
      <c r="T2071" s="7"/>
    </row>
    <row r="2072" spans="8:20" x14ac:dyDescent="0.2">
      <c r="H2072" s="7"/>
      <c r="T2072" s="7"/>
    </row>
    <row r="2073" spans="8:20" x14ac:dyDescent="0.2">
      <c r="H2073" s="7"/>
      <c r="T2073" s="7"/>
    </row>
    <row r="2074" spans="8:20" x14ac:dyDescent="0.2">
      <c r="H2074" s="7"/>
      <c r="T2074" s="7"/>
    </row>
    <row r="2075" spans="8:20" x14ac:dyDescent="0.2">
      <c r="H2075" s="7"/>
      <c r="T2075" s="7"/>
    </row>
    <row r="2076" spans="8:20" x14ac:dyDescent="0.2">
      <c r="H2076" s="7"/>
      <c r="T2076" s="7"/>
    </row>
    <row r="2077" spans="8:20" x14ac:dyDescent="0.2">
      <c r="H2077" s="7"/>
      <c r="T2077" s="7"/>
    </row>
    <row r="2078" spans="8:20" x14ac:dyDescent="0.2">
      <c r="H2078" s="7"/>
      <c r="T2078" s="7"/>
    </row>
    <row r="2079" spans="8:20" x14ac:dyDescent="0.2">
      <c r="H2079" s="7"/>
      <c r="T2079" s="7"/>
    </row>
    <row r="2080" spans="8:20" x14ac:dyDescent="0.2">
      <c r="H2080" s="7"/>
      <c r="T2080" s="7"/>
    </row>
    <row r="2081" spans="8:20" x14ac:dyDescent="0.2">
      <c r="H2081" s="7"/>
      <c r="T2081" s="7"/>
    </row>
    <row r="2082" spans="8:20" x14ac:dyDescent="0.2">
      <c r="H2082" s="7"/>
      <c r="T2082" s="7"/>
    </row>
    <row r="2083" spans="8:20" x14ac:dyDescent="0.2">
      <c r="H2083" s="7"/>
      <c r="T2083" s="7"/>
    </row>
    <row r="2084" spans="8:20" x14ac:dyDescent="0.2">
      <c r="H2084" s="7"/>
      <c r="T2084" s="7"/>
    </row>
    <row r="2085" spans="8:20" x14ac:dyDescent="0.2">
      <c r="H2085" s="7"/>
      <c r="T2085" s="7"/>
    </row>
    <row r="2086" spans="8:20" x14ac:dyDescent="0.2">
      <c r="H2086" s="7"/>
      <c r="T2086" s="7"/>
    </row>
    <row r="2087" spans="8:20" x14ac:dyDescent="0.2">
      <c r="H2087" s="7"/>
      <c r="T2087" s="7"/>
    </row>
    <row r="2088" spans="8:20" x14ac:dyDescent="0.2">
      <c r="H2088" s="7"/>
      <c r="T2088" s="7"/>
    </row>
    <row r="2089" spans="8:20" x14ac:dyDescent="0.2">
      <c r="H2089" s="7"/>
      <c r="T2089" s="7"/>
    </row>
    <row r="2090" spans="8:20" x14ac:dyDescent="0.2">
      <c r="H2090" s="7"/>
      <c r="T2090" s="7"/>
    </row>
    <row r="2091" spans="8:20" x14ac:dyDescent="0.2">
      <c r="H2091" s="7"/>
      <c r="T2091" s="7"/>
    </row>
    <row r="2092" spans="8:20" x14ac:dyDescent="0.2">
      <c r="H2092" s="7"/>
      <c r="T2092" s="7"/>
    </row>
    <row r="2093" spans="8:20" x14ac:dyDescent="0.2">
      <c r="H2093" s="7"/>
      <c r="T2093" s="7"/>
    </row>
    <row r="2094" spans="8:20" x14ac:dyDescent="0.2">
      <c r="H2094" s="7"/>
      <c r="T2094" s="7"/>
    </row>
    <row r="2095" spans="8:20" x14ac:dyDescent="0.2">
      <c r="H2095" s="7"/>
      <c r="T2095" s="7"/>
    </row>
    <row r="2096" spans="8:20" x14ac:dyDescent="0.2">
      <c r="H2096" s="7"/>
      <c r="T2096" s="7"/>
    </row>
    <row r="2097" spans="8:20" x14ac:dyDescent="0.2">
      <c r="H2097" s="7"/>
      <c r="T2097" s="7"/>
    </row>
    <row r="2098" spans="8:20" x14ac:dyDescent="0.2">
      <c r="H2098" s="7"/>
      <c r="T2098" s="7"/>
    </row>
    <row r="2099" spans="8:20" x14ac:dyDescent="0.2">
      <c r="H2099" s="7"/>
      <c r="T2099" s="7"/>
    </row>
    <row r="2100" spans="8:20" x14ac:dyDescent="0.2">
      <c r="H2100" s="7"/>
      <c r="T2100" s="7"/>
    </row>
    <row r="2101" spans="8:20" x14ac:dyDescent="0.2">
      <c r="H2101" s="7"/>
      <c r="T2101" s="7"/>
    </row>
    <row r="2102" spans="8:20" x14ac:dyDescent="0.2">
      <c r="H2102" s="7"/>
      <c r="T2102" s="7"/>
    </row>
    <row r="2103" spans="8:20" x14ac:dyDescent="0.2">
      <c r="H2103" s="7"/>
      <c r="T2103" s="7"/>
    </row>
    <row r="2104" spans="8:20" x14ac:dyDescent="0.2">
      <c r="H2104" s="7"/>
      <c r="T2104" s="7"/>
    </row>
    <row r="2105" spans="8:20" x14ac:dyDescent="0.2">
      <c r="H2105" s="7"/>
      <c r="T2105" s="7"/>
    </row>
    <row r="2106" spans="8:20" x14ac:dyDescent="0.2">
      <c r="H2106" s="7"/>
      <c r="T2106" s="7"/>
    </row>
    <row r="2107" spans="8:20" x14ac:dyDescent="0.2">
      <c r="H2107" s="7"/>
      <c r="T2107" s="7"/>
    </row>
    <row r="2108" spans="8:20" x14ac:dyDescent="0.2">
      <c r="H2108" s="7"/>
      <c r="T2108" s="7"/>
    </row>
    <row r="2109" spans="8:20" x14ac:dyDescent="0.2">
      <c r="H2109" s="7"/>
      <c r="T2109" s="7"/>
    </row>
    <row r="2110" spans="8:20" x14ac:dyDescent="0.2">
      <c r="H2110" s="7"/>
      <c r="T2110" s="7"/>
    </row>
    <row r="2111" spans="8:20" x14ac:dyDescent="0.2">
      <c r="H2111" s="7"/>
      <c r="T2111" s="7"/>
    </row>
    <row r="2112" spans="8:20" x14ac:dyDescent="0.2">
      <c r="H2112" s="7"/>
      <c r="T2112" s="7"/>
    </row>
    <row r="2113" spans="8:20" x14ac:dyDescent="0.2">
      <c r="H2113" s="7"/>
      <c r="T2113" s="7"/>
    </row>
    <row r="2114" spans="8:20" x14ac:dyDescent="0.2">
      <c r="H2114" s="7"/>
      <c r="T2114" s="7"/>
    </row>
    <row r="2115" spans="8:20" x14ac:dyDescent="0.2">
      <c r="H2115" s="7"/>
      <c r="T2115" s="7"/>
    </row>
    <row r="2116" spans="8:20" x14ac:dyDescent="0.2">
      <c r="H2116" s="7"/>
      <c r="T2116" s="7"/>
    </row>
    <row r="2117" spans="8:20" x14ac:dyDescent="0.2">
      <c r="H2117" s="7"/>
      <c r="T2117" s="7"/>
    </row>
    <row r="2118" spans="8:20" x14ac:dyDescent="0.2">
      <c r="H2118" s="7"/>
      <c r="T2118" s="7"/>
    </row>
    <row r="2119" spans="8:20" x14ac:dyDescent="0.2">
      <c r="H2119" s="7"/>
      <c r="T2119" s="7"/>
    </row>
    <row r="2120" spans="8:20" x14ac:dyDescent="0.2">
      <c r="H2120" s="7"/>
      <c r="T2120" s="7"/>
    </row>
    <row r="2121" spans="8:20" x14ac:dyDescent="0.2">
      <c r="H2121" s="7"/>
      <c r="T2121" s="7"/>
    </row>
    <row r="2122" spans="8:20" x14ac:dyDescent="0.2">
      <c r="H2122" s="7"/>
      <c r="T2122" s="7"/>
    </row>
    <row r="2123" spans="8:20" x14ac:dyDescent="0.2">
      <c r="H2123" s="7"/>
      <c r="T2123" s="7"/>
    </row>
    <row r="2124" spans="8:20" x14ac:dyDescent="0.2">
      <c r="H2124" s="7"/>
      <c r="T2124" s="7"/>
    </row>
    <row r="2125" spans="8:20" x14ac:dyDescent="0.2">
      <c r="H2125" s="7"/>
      <c r="T2125" s="7"/>
    </row>
    <row r="2126" spans="8:20" x14ac:dyDescent="0.2">
      <c r="H2126" s="7"/>
      <c r="T2126" s="7"/>
    </row>
    <row r="2127" spans="8:20" x14ac:dyDescent="0.2">
      <c r="H2127" s="7"/>
      <c r="T2127" s="7"/>
    </row>
    <row r="2128" spans="8:20" x14ac:dyDescent="0.2">
      <c r="H2128" s="7"/>
      <c r="T2128" s="7"/>
    </row>
    <row r="2129" spans="8:20" x14ac:dyDescent="0.2">
      <c r="H2129" s="7"/>
      <c r="T2129" s="7"/>
    </row>
    <row r="2130" spans="8:20" x14ac:dyDescent="0.2">
      <c r="H2130" s="7"/>
      <c r="T2130" s="7"/>
    </row>
    <row r="2131" spans="8:20" x14ac:dyDescent="0.2">
      <c r="H2131" s="7"/>
      <c r="T2131" s="7"/>
    </row>
    <row r="2132" spans="8:20" x14ac:dyDescent="0.2">
      <c r="H2132" s="7"/>
      <c r="T2132" s="7"/>
    </row>
    <row r="2133" spans="8:20" x14ac:dyDescent="0.2">
      <c r="H2133" s="7"/>
      <c r="T2133" s="7"/>
    </row>
    <row r="2134" spans="8:20" x14ac:dyDescent="0.2">
      <c r="H2134" s="7"/>
      <c r="T2134" s="7"/>
    </row>
    <row r="2135" spans="8:20" x14ac:dyDescent="0.2">
      <c r="H2135" s="7"/>
      <c r="T2135" s="7"/>
    </row>
    <row r="2136" spans="8:20" x14ac:dyDescent="0.2">
      <c r="H2136" s="7"/>
      <c r="T2136" s="7"/>
    </row>
    <row r="2137" spans="8:20" x14ac:dyDescent="0.2">
      <c r="H2137" s="7"/>
      <c r="T2137" s="7"/>
    </row>
    <row r="2138" spans="8:20" x14ac:dyDescent="0.2">
      <c r="H2138" s="7"/>
      <c r="T2138" s="7"/>
    </row>
    <row r="2139" spans="8:20" x14ac:dyDescent="0.2">
      <c r="H2139" s="7"/>
      <c r="T2139" s="7"/>
    </row>
    <row r="2140" spans="8:20" x14ac:dyDescent="0.2">
      <c r="H2140" s="7"/>
      <c r="T2140" s="7"/>
    </row>
    <row r="2141" spans="8:20" x14ac:dyDescent="0.2">
      <c r="H2141" s="7"/>
      <c r="T2141" s="7"/>
    </row>
    <row r="2142" spans="8:20" x14ac:dyDescent="0.2">
      <c r="H2142" s="7"/>
      <c r="T2142" s="7"/>
    </row>
    <row r="2143" spans="8:20" x14ac:dyDescent="0.2">
      <c r="H2143" s="7"/>
      <c r="T2143" s="7"/>
    </row>
    <row r="2144" spans="8:20" x14ac:dyDescent="0.2">
      <c r="H2144" s="7"/>
      <c r="T2144" s="7"/>
    </row>
    <row r="2145" spans="8:20" x14ac:dyDescent="0.2">
      <c r="H2145" s="7"/>
      <c r="T2145" s="7"/>
    </row>
    <row r="2146" spans="8:20" x14ac:dyDescent="0.2">
      <c r="H2146" s="7"/>
      <c r="T2146" s="7"/>
    </row>
    <row r="2147" spans="8:20" x14ac:dyDescent="0.2">
      <c r="H2147" s="7"/>
      <c r="T2147" s="7"/>
    </row>
    <row r="2148" spans="8:20" x14ac:dyDescent="0.2">
      <c r="H2148" s="7"/>
      <c r="T2148" s="7"/>
    </row>
    <row r="2149" spans="8:20" x14ac:dyDescent="0.2">
      <c r="H2149" s="7"/>
      <c r="T2149" s="7"/>
    </row>
    <row r="2150" spans="8:20" x14ac:dyDescent="0.2">
      <c r="H2150" s="7"/>
      <c r="T2150" s="7"/>
    </row>
    <row r="2151" spans="8:20" x14ac:dyDescent="0.2">
      <c r="H2151" s="7"/>
      <c r="T2151" s="7"/>
    </row>
    <row r="2152" spans="8:20" x14ac:dyDescent="0.2">
      <c r="H2152" s="7"/>
      <c r="T2152" s="7"/>
    </row>
    <row r="2153" spans="8:20" x14ac:dyDescent="0.2">
      <c r="H2153" s="7"/>
      <c r="T2153" s="7"/>
    </row>
    <row r="2154" spans="8:20" x14ac:dyDescent="0.2">
      <c r="H2154" s="7"/>
      <c r="T2154" s="7"/>
    </row>
    <row r="2155" spans="8:20" x14ac:dyDescent="0.2">
      <c r="H2155" s="7"/>
      <c r="T2155" s="7"/>
    </row>
    <row r="2156" spans="8:20" x14ac:dyDescent="0.2">
      <c r="H2156" s="7"/>
      <c r="T2156" s="7"/>
    </row>
    <row r="2157" spans="8:20" x14ac:dyDescent="0.2">
      <c r="H2157" s="7"/>
      <c r="T2157" s="7"/>
    </row>
    <row r="2158" spans="8:20" x14ac:dyDescent="0.2">
      <c r="H2158" s="7"/>
      <c r="T2158" s="7"/>
    </row>
    <row r="2159" spans="8:20" x14ac:dyDescent="0.2">
      <c r="H2159" s="7"/>
      <c r="T2159" s="7"/>
    </row>
    <row r="2160" spans="8:20" x14ac:dyDescent="0.2">
      <c r="H2160" s="7"/>
      <c r="T2160" s="7"/>
    </row>
    <row r="2161" spans="8:20" x14ac:dyDescent="0.2">
      <c r="H2161" s="7"/>
      <c r="T2161" s="7"/>
    </row>
    <row r="2162" spans="8:20" x14ac:dyDescent="0.2">
      <c r="H2162" s="7"/>
      <c r="T2162" s="7"/>
    </row>
    <row r="2163" spans="8:20" x14ac:dyDescent="0.2">
      <c r="H2163" s="7"/>
      <c r="T2163" s="7"/>
    </row>
    <row r="2164" spans="8:20" x14ac:dyDescent="0.2">
      <c r="H2164" s="7"/>
      <c r="T2164" s="7"/>
    </row>
    <row r="2165" spans="8:20" x14ac:dyDescent="0.2">
      <c r="H2165" s="7"/>
      <c r="T2165" s="7"/>
    </row>
    <row r="2166" spans="8:20" x14ac:dyDescent="0.2">
      <c r="H2166" s="7"/>
      <c r="T2166" s="7"/>
    </row>
    <row r="2167" spans="8:20" x14ac:dyDescent="0.2">
      <c r="H2167" s="7"/>
      <c r="T2167" s="7"/>
    </row>
    <row r="2168" spans="8:20" x14ac:dyDescent="0.2">
      <c r="H2168" s="7"/>
      <c r="T2168" s="7"/>
    </row>
    <row r="2169" spans="8:20" x14ac:dyDescent="0.2">
      <c r="H2169" s="7"/>
      <c r="T2169" s="7"/>
    </row>
    <row r="2170" spans="8:20" x14ac:dyDescent="0.2">
      <c r="H2170" s="7"/>
      <c r="T2170" s="7"/>
    </row>
    <row r="2171" spans="8:20" x14ac:dyDescent="0.2">
      <c r="H2171" s="7"/>
      <c r="T2171" s="7"/>
    </row>
    <row r="2172" spans="8:20" x14ac:dyDescent="0.2">
      <c r="H2172" s="7"/>
      <c r="T2172" s="7"/>
    </row>
    <row r="2173" spans="8:20" x14ac:dyDescent="0.2">
      <c r="H2173" s="7"/>
      <c r="T2173" s="7"/>
    </row>
    <row r="2174" spans="8:20" x14ac:dyDescent="0.2">
      <c r="H2174" s="7"/>
      <c r="T2174" s="7"/>
    </row>
    <row r="2175" spans="8:20" x14ac:dyDescent="0.2">
      <c r="H2175" s="7"/>
      <c r="T2175" s="7"/>
    </row>
    <row r="2176" spans="8:20" x14ac:dyDescent="0.2">
      <c r="H2176" s="7"/>
      <c r="T2176" s="7"/>
    </row>
    <row r="2177" spans="8:20" x14ac:dyDescent="0.2">
      <c r="H2177" s="7"/>
      <c r="T2177" s="7"/>
    </row>
    <row r="2178" spans="8:20" x14ac:dyDescent="0.2">
      <c r="H2178" s="7"/>
      <c r="T2178" s="7"/>
    </row>
    <row r="2179" spans="8:20" x14ac:dyDescent="0.2">
      <c r="H2179" s="7"/>
      <c r="T2179" s="7"/>
    </row>
    <row r="2180" spans="8:20" x14ac:dyDescent="0.2">
      <c r="H2180" s="7"/>
      <c r="T2180" s="7"/>
    </row>
    <row r="2181" spans="8:20" x14ac:dyDescent="0.2">
      <c r="H2181" s="7"/>
      <c r="T2181" s="7"/>
    </row>
    <row r="2182" spans="8:20" x14ac:dyDescent="0.2">
      <c r="H2182" s="7"/>
      <c r="T2182" s="7"/>
    </row>
    <row r="2183" spans="8:20" x14ac:dyDescent="0.2">
      <c r="H2183" s="7"/>
      <c r="T2183" s="7"/>
    </row>
    <row r="2184" spans="8:20" x14ac:dyDescent="0.2">
      <c r="H2184" s="7"/>
      <c r="T2184" s="7"/>
    </row>
    <row r="2185" spans="8:20" x14ac:dyDescent="0.2">
      <c r="H2185" s="7"/>
      <c r="T2185" s="7"/>
    </row>
    <row r="2186" spans="8:20" x14ac:dyDescent="0.2">
      <c r="H2186" s="7"/>
      <c r="T2186" s="7"/>
    </row>
    <row r="2187" spans="8:20" x14ac:dyDescent="0.2">
      <c r="H2187" s="7"/>
      <c r="T2187" s="7"/>
    </row>
    <row r="2188" spans="8:20" x14ac:dyDescent="0.2">
      <c r="H2188" s="7"/>
      <c r="T2188" s="7"/>
    </row>
    <row r="2189" spans="8:20" x14ac:dyDescent="0.2">
      <c r="H2189" s="7"/>
      <c r="T2189" s="7"/>
    </row>
    <row r="2190" spans="8:20" x14ac:dyDescent="0.2">
      <c r="H2190" s="7"/>
      <c r="T2190" s="7"/>
    </row>
    <row r="2191" spans="8:20" x14ac:dyDescent="0.2">
      <c r="H2191" s="7"/>
      <c r="T2191" s="7"/>
    </row>
    <row r="2192" spans="8:20" x14ac:dyDescent="0.2">
      <c r="H2192" s="7"/>
      <c r="T2192" s="7"/>
    </row>
    <row r="2193" spans="8:21" x14ac:dyDescent="0.2">
      <c r="H2193" s="7"/>
      <c r="T2193" s="7"/>
    </row>
    <row r="2194" spans="8:21" x14ac:dyDescent="0.2">
      <c r="H2194" s="7"/>
      <c r="T2194" s="7"/>
    </row>
    <row r="2195" spans="8:21" x14ac:dyDescent="0.2">
      <c r="H2195" s="7"/>
      <c r="R2195">
        <v>692</v>
      </c>
      <c r="S2195">
        <v>1872</v>
      </c>
      <c r="T2195" s="7">
        <v>755000</v>
      </c>
      <c r="U2195" t="s">
        <v>313</v>
      </c>
    </row>
    <row r="2196" spans="8:21" x14ac:dyDescent="0.2">
      <c r="H2196" s="7"/>
      <c r="T2196" s="7"/>
    </row>
    <row r="2197" spans="8:21" x14ac:dyDescent="0.2">
      <c r="H2197" s="7"/>
      <c r="T2197" s="7"/>
    </row>
    <row r="2198" spans="8:21" x14ac:dyDescent="0.2">
      <c r="H2198" s="7"/>
      <c r="T2198" s="7"/>
    </row>
    <row r="2199" spans="8:21" x14ac:dyDescent="0.2">
      <c r="H2199" s="7"/>
      <c r="T2199" s="7"/>
    </row>
    <row r="2200" spans="8:21" x14ac:dyDescent="0.2">
      <c r="H2200" s="7"/>
      <c r="T2200" s="7"/>
    </row>
    <row r="2201" spans="8:21" x14ac:dyDescent="0.2">
      <c r="H2201" s="7"/>
      <c r="T2201" s="7"/>
    </row>
    <row r="2202" spans="8:21" x14ac:dyDescent="0.2">
      <c r="H2202" s="7"/>
      <c r="T2202" s="7"/>
    </row>
    <row r="2203" spans="8:21" x14ac:dyDescent="0.2">
      <c r="H2203" s="7"/>
      <c r="T2203" s="7"/>
    </row>
    <row r="2204" spans="8:21" x14ac:dyDescent="0.2">
      <c r="H2204" s="7"/>
      <c r="T2204" s="7"/>
    </row>
    <row r="2205" spans="8:21" x14ac:dyDescent="0.2">
      <c r="H2205" s="7"/>
      <c r="T2205" s="7"/>
    </row>
    <row r="2206" spans="8:21" x14ac:dyDescent="0.2">
      <c r="H2206" s="7"/>
      <c r="T2206" s="7"/>
    </row>
    <row r="2207" spans="8:21" x14ac:dyDescent="0.2">
      <c r="H2207" s="7"/>
      <c r="T2207" s="7"/>
    </row>
    <row r="2208" spans="8:21" x14ac:dyDescent="0.2">
      <c r="H2208" s="7"/>
      <c r="T2208" s="7"/>
    </row>
    <row r="2209" spans="8:20" x14ac:dyDescent="0.2">
      <c r="H2209" s="7"/>
      <c r="T2209" s="7"/>
    </row>
    <row r="2210" spans="8:20" x14ac:dyDescent="0.2">
      <c r="H2210" s="7"/>
      <c r="T2210" s="7"/>
    </row>
    <row r="2211" spans="8:20" x14ac:dyDescent="0.2">
      <c r="H2211" s="7"/>
      <c r="T2211" s="7"/>
    </row>
    <row r="2212" spans="8:20" x14ac:dyDescent="0.2">
      <c r="H2212" s="7"/>
      <c r="T2212" s="7"/>
    </row>
    <row r="2213" spans="8:20" x14ac:dyDescent="0.2">
      <c r="H2213" s="7"/>
      <c r="T2213" s="7"/>
    </row>
    <row r="2214" spans="8:20" x14ac:dyDescent="0.2">
      <c r="H2214" s="7"/>
      <c r="T2214" s="7"/>
    </row>
    <row r="2215" spans="8:20" x14ac:dyDescent="0.2">
      <c r="H2215" s="7"/>
      <c r="T2215" s="7"/>
    </row>
    <row r="2216" spans="8:20" x14ac:dyDescent="0.2">
      <c r="H2216" s="7"/>
      <c r="T2216" s="7"/>
    </row>
    <row r="2217" spans="8:20" x14ac:dyDescent="0.2">
      <c r="H2217" s="7"/>
      <c r="T2217" s="7"/>
    </row>
    <row r="2218" spans="8:20" x14ac:dyDescent="0.2">
      <c r="H2218" s="7"/>
      <c r="T2218" s="7"/>
    </row>
    <row r="2219" spans="8:20" x14ac:dyDescent="0.2">
      <c r="H2219" s="7"/>
      <c r="T2219" s="7"/>
    </row>
    <row r="2220" spans="8:20" x14ac:dyDescent="0.2">
      <c r="H2220" s="7"/>
      <c r="T2220" s="7"/>
    </row>
    <row r="2221" spans="8:20" x14ac:dyDescent="0.2">
      <c r="H2221" s="7"/>
      <c r="T2221" s="7"/>
    </row>
    <row r="2222" spans="8:20" x14ac:dyDescent="0.2">
      <c r="H2222" s="7"/>
      <c r="T2222" s="7"/>
    </row>
    <row r="2223" spans="8:20" x14ac:dyDescent="0.2">
      <c r="H2223" s="7"/>
      <c r="T2223" s="7"/>
    </row>
    <row r="2224" spans="8:20" x14ac:dyDescent="0.2">
      <c r="H2224" s="7"/>
      <c r="T2224" s="7"/>
    </row>
    <row r="2225" spans="8:20" x14ac:dyDescent="0.2">
      <c r="H2225" s="7"/>
      <c r="T2225" s="7"/>
    </row>
    <row r="2226" spans="8:20" x14ac:dyDescent="0.2">
      <c r="H2226" s="7"/>
      <c r="T2226" s="7"/>
    </row>
    <row r="2227" spans="8:20" x14ac:dyDescent="0.2">
      <c r="H2227" s="7"/>
      <c r="T2227" s="7"/>
    </row>
    <row r="2228" spans="8:20" x14ac:dyDescent="0.2">
      <c r="H2228" s="7"/>
      <c r="T2228" s="7"/>
    </row>
    <row r="2229" spans="8:20" x14ac:dyDescent="0.2">
      <c r="H2229" s="7"/>
      <c r="T2229" s="7"/>
    </row>
    <row r="2230" spans="8:20" x14ac:dyDescent="0.2">
      <c r="H2230" s="7"/>
      <c r="T2230" s="7"/>
    </row>
    <row r="2231" spans="8:20" x14ac:dyDescent="0.2">
      <c r="H2231" s="7"/>
      <c r="T2231" s="7"/>
    </row>
    <row r="2232" spans="8:20" x14ac:dyDescent="0.2">
      <c r="H2232" s="7"/>
      <c r="T2232" s="7"/>
    </row>
    <row r="2233" spans="8:20" x14ac:dyDescent="0.2">
      <c r="H2233" s="7"/>
      <c r="T2233" s="7"/>
    </row>
    <row r="2234" spans="8:20" x14ac:dyDescent="0.2">
      <c r="H2234" s="7"/>
      <c r="T2234" s="7"/>
    </row>
    <row r="2235" spans="8:20" x14ac:dyDescent="0.2">
      <c r="H2235" s="7"/>
      <c r="T2235" s="7"/>
    </row>
    <row r="2236" spans="8:20" x14ac:dyDescent="0.2">
      <c r="H2236" s="7"/>
      <c r="T2236" s="7"/>
    </row>
    <row r="2237" spans="8:20" x14ac:dyDescent="0.2">
      <c r="H2237" s="7"/>
      <c r="T2237" s="7"/>
    </row>
    <row r="2238" spans="8:20" x14ac:dyDescent="0.2">
      <c r="H2238" s="7"/>
      <c r="T2238" s="7"/>
    </row>
    <row r="2239" spans="8:20" x14ac:dyDescent="0.2">
      <c r="H2239" s="7"/>
      <c r="T2239" s="7"/>
    </row>
    <row r="2240" spans="8:20" x14ac:dyDescent="0.2">
      <c r="H2240" s="7"/>
      <c r="T2240" s="7"/>
    </row>
    <row r="2241" spans="8:20" x14ac:dyDescent="0.2">
      <c r="H2241" s="7"/>
      <c r="T2241" s="7"/>
    </row>
    <row r="2242" spans="8:20" x14ac:dyDescent="0.2">
      <c r="H2242" s="7"/>
      <c r="T2242" s="7"/>
    </row>
    <row r="2243" spans="8:20" x14ac:dyDescent="0.2">
      <c r="H2243" s="7"/>
      <c r="T2243" s="7"/>
    </row>
    <row r="2244" spans="8:20" x14ac:dyDescent="0.2">
      <c r="H2244" s="7"/>
      <c r="T2244" s="7"/>
    </row>
    <row r="2245" spans="8:20" x14ac:dyDescent="0.2">
      <c r="H2245" s="7"/>
      <c r="T2245" s="7"/>
    </row>
    <row r="2246" spans="8:20" x14ac:dyDescent="0.2">
      <c r="H2246" s="7"/>
      <c r="T2246" s="7"/>
    </row>
    <row r="2247" spans="8:20" x14ac:dyDescent="0.2">
      <c r="H2247" s="7"/>
      <c r="T2247" s="7"/>
    </row>
    <row r="2248" spans="8:20" x14ac:dyDescent="0.2">
      <c r="H2248" s="7"/>
      <c r="T2248" s="7"/>
    </row>
    <row r="2249" spans="8:20" x14ac:dyDescent="0.2">
      <c r="H2249" s="7"/>
      <c r="T2249" s="7"/>
    </row>
    <row r="2250" spans="8:20" x14ac:dyDescent="0.2">
      <c r="H2250" s="7"/>
      <c r="T2250" s="7"/>
    </row>
    <row r="2251" spans="8:20" x14ac:dyDescent="0.2">
      <c r="H2251" s="7"/>
      <c r="T2251" s="7"/>
    </row>
    <row r="2252" spans="8:20" x14ac:dyDescent="0.2">
      <c r="H2252" s="7"/>
      <c r="T2252" s="7"/>
    </row>
    <row r="2253" spans="8:20" x14ac:dyDescent="0.2">
      <c r="H2253" s="7"/>
      <c r="T2253" s="7"/>
    </row>
    <row r="2254" spans="8:20" x14ac:dyDescent="0.2">
      <c r="H2254" s="7"/>
      <c r="T2254" s="7"/>
    </row>
    <row r="2255" spans="8:20" x14ac:dyDescent="0.2">
      <c r="H2255" s="7"/>
      <c r="T2255" s="7"/>
    </row>
    <row r="2256" spans="8:20" x14ac:dyDescent="0.2">
      <c r="H2256" s="7"/>
      <c r="T2256" s="7"/>
    </row>
    <row r="2257" spans="8:20" x14ac:dyDescent="0.2">
      <c r="H2257" s="7"/>
      <c r="T2257" s="7"/>
    </row>
    <row r="2258" spans="8:20" x14ac:dyDescent="0.2">
      <c r="H2258" s="7"/>
      <c r="T2258" s="7"/>
    </row>
    <row r="2259" spans="8:20" x14ac:dyDescent="0.2">
      <c r="H2259" s="7"/>
      <c r="T2259" s="7"/>
    </row>
    <row r="2260" spans="8:20" x14ac:dyDescent="0.2">
      <c r="H2260" s="7"/>
      <c r="T2260" s="7"/>
    </row>
    <row r="2261" spans="8:20" x14ac:dyDescent="0.2">
      <c r="H2261" s="7"/>
      <c r="T2261" s="7"/>
    </row>
    <row r="2262" spans="8:20" x14ac:dyDescent="0.2">
      <c r="H2262" s="7"/>
      <c r="T2262" s="7"/>
    </row>
    <row r="2263" spans="8:20" x14ac:dyDescent="0.2">
      <c r="H2263" s="7"/>
      <c r="T2263" s="7"/>
    </row>
    <row r="2264" spans="8:20" x14ac:dyDescent="0.2">
      <c r="H2264" s="7"/>
      <c r="T2264" s="7"/>
    </row>
    <row r="2265" spans="8:20" x14ac:dyDescent="0.2">
      <c r="H2265" s="7"/>
      <c r="T2265" s="7"/>
    </row>
    <row r="2266" spans="8:20" x14ac:dyDescent="0.2">
      <c r="H2266" s="7"/>
      <c r="T2266" s="7"/>
    </row>
    <row r="2267" spans="8:20" x14ac:dyDescent="0.2">
      <c r="H2267" s="7"/>
      <c r="T2267" s="7"/>
    </row>
    <row r="2268" spans="8:20" x14ac:dyDescent="0.2">
      <c r="H2268" s="7"/>
      <c r="T2268" s="7"/>
    </row>
    <row r="2269" spans="8:20" x14ac:dyDescent="0.2">
      <c r="H2269" s="7"/>
      <c r="T2269" s="7"/>
    </row>
    <row r="2270" spans="8:20" x14ac:dyDescent="0.2">
      <c r="H2270" s="7"/>
      <c r="T2270" s="7"/>
    </row>
    <row r="2271" spans="8:20" x14ac:dyDescent="0.2">
      <c r="H2271" s="7"/>
      <c r="T2271" s="7"/>
    </row>
    <row r="2272" spans="8:20" x14ac:dyDescent="0.2">
      <c r="H2272" s="7"/>
      <c r="T2272" s="7"/>
    </row>
    <row r="2273" spans="8:20" x14ac:dyDescent="0.2">
      <c r="H2273" s="7"/>
      <c r="T2273" s="7"/>
    </row>
    <row r="2274" spans="8:20" x14ac:dyDescent="0.2">
      <c r="H2274" s="7"/>
      <c r="T2274" s="7"/>
    </row>
    <row r="2275" spans="8:20" x14ac:dyDescent="0.2">
      <c r="H2275" s="7"/>
      <c r="T2275" s="7"/>
    </row>
    <row r="2276" spans="8:20" x14ac:dyDescent="0.2">
      <c r="H2276" s="7"/>
      <c r="T2276" s="7"/>
    </row>
    <row r="2277" spans="8:20" x14ac:dyDescent="0.2">
      <c r="H2277" s="7"/>
      <c r="T2277" s="7"/>
    </row>
    <row r="2278" spans="8:20" x14ac:dyDescent="0.2">
      <c r="H2278" s="7"/>
      <c r="T2278" s="7"/>
    </row>
    <row r="2279" spans="8:20" x14ac:dyDescent="0.2">
      <c r="H2279" s="7"/>
      <c r="T2279" s="7"/>
    </row>
    <row r="2280" spans="8:20" x14ac:dyDescent="0.2">
      <c r="H2280" s="7"/>
      <c r="T2280" s="7"/>
    </row>
    <row r="2281" spans="8:20" x14ac:dyDescent="0.2">
      <c r="H2281" s="7"/>
      <c r="T2281" s="7"/>
    </row>
    <row r="2282" spans="8:20" x14ac:dyDescent="0.2">
      <c r="H2282" s="7"/>
      <c r="T2282" s="7"/>
    </row>
    <row r="2283" spans="8:20" x14ac:dyDescent="0.2">
      <c r="H2283" s="7"/>
      <c r="T2283" s="7"/>
    </row>
    <row r="2284" spans="8:20" x14ac:dyDescent="0.2">
      <c r="H2284" s="7"/>
      <c r="T2284" s="7"/>
    </row>
    <row r="2285" spans="8:20" x14ac:dyDescent="0.2">
      <c r="H2285" s="7"/>
      <c r="T2285" s="7"/>
    </row>
    <row r="2286" spans="8:20" x14ac:dyDescent="0.2">
      <c r="H2286" s="7"/>
      <c r="T2286" s="7"/>
    </row>
    <row r="2287" spans="8:20" x14ac:dyDescent="0.2">
      <c r="H2287" s="7"/>
      <c r="T2287" s="7"/>
    </row>
    <row r="2288" spans="8:20" x14ac:dyDescent="0.2">
      <c r="H2288" s="7"/>
      <c r="T2288" s="7"/>
    </row>
    <row r="2289" spans="8:20" x14ac:dyDescent="0.2">
      <c r="H2289" s="7"/>
      <c r="T2289" s="7"/>
    </row>
    <row r="2290" spans="8:20" x14ac:dyDescent="0.2">
      <c r="H2290" s="7"/>
      <c r="T2290" s="7"/>
    </row>
    <row r="2291" spans="8:20" x14ac:dyDescent="0.2">
      <c r="H2291" s="7"/>
      <c r="T2291" s="7"/>
    </row>
    <row r="2292" spans="8:20" x14ac:dyDescent="0.2">
      <c r="H2292" s="7"/>
      <c r="T2292" s="7"/>
    </row>
    <row r="2293" spans="8:20" x14ac:dyDescent="0.2">
      <c r="H2293" s="7"/>
      <c r="T2293" s="7"/>
    </row>
    <row r="2294" spans="8:20" x14ac:dyDescent="0.2">
      <c r="H2294" s="7"/>
      <c r="T2294" s="7"/>
    </row>
    <row r="2295" spans="8:20" x14ac:dyDescent="0.2">
      <c r="H2295" s="7"/>
      <c r="T2295" s="7"/>
    </row>
    <row r="2296" spans="8:20" x14ac:dyDescent="0.2">
      <c r="H2296" s="7"/>
      <c r="T2296" s="7"/>
    </row>
    <row r="2297" spans="8:20" x14ac:dyDescent="0.2">
      <c r="H2297" s="7"/>
      <c r="T2297" s="7"/>
    </row>
    <row r="2298" spans="8:20" x14ac:dyDescent="0.2">
      <c r="H2298" s="7"/>
      <c r="T2298" s="7"/>
    </row>
    <row r="2299" spans="8:20" x14ac:dyDescent="0.2">
      <c r="H2299" s="7"/>
      <c r="T2299" s="7"/>
    </row>
    <row r="2300" spans="8:20" x14ac:dyDescent="0.2">
      <c r="H2300" s="7"/>
      <c r="T2300" s="7"/>
    </row>
    <row r="2301" spans="8:20" x14ac:dyDescent="0.2">
      <c r="H2301" s="7"/>
      <c r="T2301" s="7"/>
    </row>
    <row r="2302" spans="8:20" x14ac:dyDescent="0.2">
      <c r="H2302" s="7"/>
      <c r="T2302" s="7"/>
    </row>
    <row r="2303" spans="8:20" x14ac:dyDescent="0.2">
      <c r="H2303" s="7"/>
      <c r="T2303" s="7"/>
    </row>
    <row r="2304" spans="8:20" x14ac:dyDescent="0.2">
      <c r="H2304" s="7"/>
      <c r="T2304" s="7"/>
    </row>
    <row r="2305" spans="8:20" x14ac:dyDescent="0.2">
      <c r="H2305" s="7"/>
      <c r="T2305" s="7"/>
    </row>
    <row r="2306" spans="8:20" x14ac:dyDescent="0.2">
      <c r="H2306" s="7"/>
      <c r="T2306" s="7"/>
    </row>
    <row r="2307" spans="8:20" x14ac:dyDescent="0.2">
      <c r="H2307" s="7"/>
      <c r="T2307" s="7"/>
    </row>
    <row r="2308" spans="8:20" x14ac:dyDescent="0.2">
      <c r="H2308" s="7"/>
      <c r="T2308" s="7"/>
    </row>
    <row r="2309" spans="8:20" x14ac:dyDescent="0.2">
      <c r="H2309" s="7"/>
      <c r="T2309" s="7"/>
    </row>
    <row r="2310" spans="8:20" x14ac:dyDescent="0.2">
      <c r="H2310" s="7"/>
      <c r="T2310" s="7"/>
    </row>
    <row r="2311" spans="8:20" x14ac:dyDescent="0.2">
      <c r="H2311" s="7"/>
      <c r="T2311" s="7"/>
    </row>
    <row r="2312" spans="8:20" x14ac:dyDescent="0.2">
      <c r="H2312" s="7"/>
      <c r="T2312" s="7"/>
    </row>
    <row r="2313" spans="8:20" x14ac:dyDescent="0.2">
      <c r="H2313" s="7"/>
      <c r="T2313" s="7"/>
    </row>
    <row r="2314" spans="8:20" x14ac:dyDescent="0.2">
      <c r="H2314" s="7"/>
      <c r="T2314" s="7"/>
    </row>
    <row r="2315" spans="8:20" x14ac:dyDescent="0.2">
      <c r="H2315" s="7"/>
      <c r="T2315" s="7"/>
    </row>
    <row r="2316" spans="8:20" x14ac:dyDescent="0.2">
      <c r="H2316" s="7"/>
      <c r="T2316" s="7"/>
    </row>
    <row r="2317" spans="8:20" x14ac:dyDescent="0.2">
      <c r="H2317" s="7"/>
      <c r="T2317" s="7"/>
    </row>
    <row r="2318" spans="8:20" x14ac:dyDescent="0.2">
      <c r="H2318" s="7"/>
      <c r="T2318" s="7"/>
    </row>
    <row r="2319" spans="8:20" x14ac:dyDescent="0.2">
      <c r="H2319" s="7"/>
      <c r="T2319" s="7"/>
    </row>
    <row r="2320" spans="8:20" x14ac:dyDescent="0.2">
      <c r="H2320" s="7"/>
      <c r="T2320" s="7"/>
    </row>
    <row r="2321" spans="8:20" x14ac:dyDescent="0.2">
      <c r="H2321" s="7"/>
      <c r="T2321" s="7"/>
    </row>
    <row r="2322" spans="8:20" x14ac:dyDescent="0.2">
      <c r="H2322" s="7"/>
      <c r="T2322" s="7"/>
    </row>
    <row r="2323" spans="8:20" x14ac:dyDescent="0.2">
      <c r="H2323" s="7"/>
      <c r="T2323" s="7"/>
    </row>
    <row r="2324" spans="8:20" x14ac:dyDescent="0.2">
      <c r="H2324" s="7"/>
      <c r="T2324" s="7"/>
    </row>
    <row r="2325" spans="8:20" x14ac:dyDescent="0.2">
      <c r="H2325" s="7"/>
      <c r="T2325" s="7"/>
    </row>
    <row r="2326" spans="8:20" x14ac:dyDescent="0.2">
      <c r="H2326" s="7"/>
      <c r="T2326" s="7"/>
    </row>
    <row r="2327" spans="8:20" x14ac:dyDescent="0.2">
      <c r="H2327" s="7"/>
      <c r="T2327" s="7"/>
    </row>
    <row r="2328" spans="8:20" x14ac:dyDescent="0.2">
      <c r="H2328" s="7"/>
      <c r="T2328" s="7"/>
    </row>
    <row r="2329" spans="8:20" x14ac:dyDescent="0.2">
      <c r="H2329" s="7"/>
      <c r="T2329" s="7"/>
    </row>
    <row r="2330" spans="8:20" x14ac:dyDescent="0.2">
      <c r="H2330" s="7"/>
      <c r="T2330" s="7"/>
    </row>
    <row r="2331" spans="8:20" x14ac:dyDescent="0.2">
      <c r="H2331" s="7"/>
      <c r="T2331" s="7"/>
    </row>
    <row r="2332" spans="8:20" x14ac:dyDescent="0.2">
      <c r="H2332" s="7"/>
      <c r="T2332" s="7"/>
    </row>
    <row r="2333" spans="8:20" x14ac:dyDescent="0.2">
      <c r="H2333" s="7"/>
      <c r="T2333" s="7"/>
    </row>
    <row r="2334" spans="8:20" x14ac:dyDescent="0.2">
      <c r="H2334" s="7"/>
      <c r="T2334" s="7"/>
    </row>
    <row r="2335" spans="8:20" x14ac:dyDescent="0.2">
      <c r="H2335" s="7"/>
      <c r="T2335" s="7"/>
    </row>
    <row r="2336" spans="8:20" x14ac:dyDescent="0.2">
      <c r="H2336" s="7"/>
      <c r="T2336" s="7"/>
    </row>
    <row r="2337" spans="8:20" x14ac:dyDescent="0.2">
      <c r="H2337" s="7"/>
      <c r="T2337" s="7"/>
    </row>
    <row r="2338" spans="8:20" x14ac:dyDescent="0.2">
      <c r="H2338" s="7"/>
      <c r="T2338" s="7"/>
    </row>
    <row r="2339" spans="8:20" x14ac:dyDescent="0.2">
      <c r="H2339" s="7"/>
      <c r="T2339" s="7"/>
    </row>
    <row r="2340" spans="8:20" x14ac:dyDescent="0.2">
      <c r="H2340" s="7"/>
      <c r="T2340" s="7"/>
    </row>
    <row r="2341" spans="8:20" x14ac:dyDescent="0.2">
      <c r="H2341" s="7"/>
      <c r="T2341" s="7"/>
    </row>
    <row r="2342" spans="8:20" x14ac:dyDescent="0.2">
      <c r="H2342" s="7"/>
      <c r="T2342" s="7"/>
    </row>
    <row r="2343" spans="8:20" x14ac:dyDescent="0.2">
      <c r="H2343" s="7"/>
      <c r="T2343" s="7"/>
    </row>
    <row r="2344" spans="8:20" x14ac:dyDescent="0.2">
      <c r="H2344" s="7"/>
      <c r="T2344" s="7"/>
    </row>
    <row r="2345" spans="8:20" x14ac:dyDescent="0.2">
      <c r="H2345" s="7"/>
      <c r="T2345" s="7"/>
    </row>
    <row r="2346" spans="8:20" x14ac:dyDescent="0.2">
      <c r="H2346" s="7"/>
      <c r="T2346" s="7"/>
    </row>
    <row r="2347" spans="8:20" x14ac:dyDescent="0.2">
      <c r="H2347" s="7"/>
      <c r="T2347" s="7"/>
    </row>
    <row r="2348" spans="8:20" x14ac:dyDescent="0.2">
      <c r="H2348" s="7"/>
      <c r="T2348" s="7"/>
    </row>
    <row r="2349" spans="8:20" x14ac:dyDescent="0.2">
      <c r="H2349" s="7"/>
      <c r="T2349" s="7"/>
    </row>
    <row r="2350" spans="8:20" x14ac:dyDescent="0.2">
      <c r="H2350" s="7"/>
      <c r="T2350" s="7"/>
    </row>
    <row r="2351" spans="8:20" x14ac:dyDescent="0.2">
      <c r="H2351" s="7"/>
      <c r="T2351" s="7"/>
    </row>
    <row r="2352" spans="8:20" x14ac:dyDescent="0.2">
      <c r="H2352" s="7"/>
      <c r="T2352" s="7"/>
    </row>
    <row r="2353" spans="8:20" x14ac:dyDescent="0.2">
      <c r="H2353" s="7"/>
      <c r="T2353" s="7"/>
    </row>
    <row r="2354" spans="8:20" x14ac:dyDescent="0.2">
      <c r="H2354" s="7"/>
      <c r="T2354" s="7"/>
    </row>
    <row r="2355" spans="8:20" x14ac:dyDescent="0.2">
      <c r="H2355" s="7"/>
      <c r="T2355" s="7"/>
    </row>
    <row r="2356" spans="8:20" x14ac:dyDescent="0.2">
      <c r="H2356" s="7"/>
      <c r="T2356" s="7"/>
    </row>
    <row r="2357" spans="8:20" x14ac:dyDescent="0.2">
      <c r="H2357" s="7"/>
      <c r="T2357" s="7"/>
    </row>
    <row r="2358" spans="8:20" x14ac:dyDescent="0.2">
      <c r="H2358" s="7"/>
      <c r="T2358" s="7"/>
    </row>
    <row r="2359" spans="8:20" x14ac:dyDescent="0.2">
      <c r="H2359" s="7"/>
      <c r="T2359" s="7"/>
    </row>
    <row r="2360" spans="8:20" x14ac:dyDescent="0.2">
      <c r="H2360" s="7"/>
      <c r="T2360" s="7"/>
    </row>
    <row r="2361" spans="8:20" x14ac:dyDescent="0.2">
      <c r="H2361" s="7"/>
      <c r="T2361" s="7"/>
    </row>
    <row r="2362" spans="8:20" x14ac:dyDescent="0.2">
      <c r="H2362" s="7"/>
      <c r="T2362" s="7"/>
    </row>
    <row r="2363" spans="8:20" x14ac:dyDescent="0.2">
      <c r="H2363" s="7"/>
      <c r="T2363" s="7"/>
    </row>
    <row r="2364" spans="8:20" x14ac:dyDescent="0.2">
      <c r="H2364" s="7"/>
      <c r="T2364" s="7"/>
    </row>
    <row r="2365" spans="8:20" x14ac:dyDescent="0.2">
      <c r="H2365" s="7"/>
      <c r="T2365" s="7"/>
    </row>
    <row r="2366" spans="8:20" x14ac:dyDescent="0.2">
      <c r="H2366" s="7"/>
      <c r="T2366" s="7"/>
    </row>
    <row r="2367" spans="8:20" x14ac:dyDescent="0.2">
      <c r="H2367" s="7"/>
      <c r="T2367" s="7"/>
    </row>
    <row r="2368" spans="8:20" x14ac:dyDescent="0.2">
      <c r="H2368" s="7"/>
      <c r="T2368" s="7"/>
    </row>
    <row r="2369" spans="8:20" x14ac:dyDescent="0.2">
      <c r="H2369" s="7"/>
      <c r="T2369" s="7"/>
    </row>
    <row r="2370" spans="8:20" x14ac:dyDescent="0.2">
      <c r="H2370" s="7"/>
      <c r="T2370" s="7"/>
    </row>
    <row r="2371" spans="8:20" x14ac:dyDescent="0.2">
      <c r="H2371" s="7"/>
      <c r="T2371" s="7"/>
    </row>
    <row r="2372" spans="8:20" x14ac:dyDescent="0.2">
      <c r="H2372" s="7"/>
      <c r="T2372" s="7"/>
    </row>
    <row r="2373" spans="8:20" x14ac:dyDescent="0.2">
      <c r="H2373" s="7"/>
      <c r="T2373" s="7"/>
    </row>
    <row r="2374" spans="8:20" x14ac:dyDescent="0.2">
      <c r="H2374" s="7"/>
      <c r="T2374" s="7"/>
    </row>
    <row r="2375" spans="8:20" x14ac:dyDescent="0.2">
      <c r="H2375" s="7"/>
      <c r="T2375" s="7"/>
    </row>
    <row r="2376" spans="8:20" x14ac:dyDescent="0.2">
      <c r="H2376" s="7"/>
      <c r="T2376" s="7"/>
    </row>
    <row r="2377" spans="8:20" x14ac:dyDescent="0.2">
      <c r="H2377" s="7"/>
      <c r="T2377" s="7"/>
    </row>
    <row r="2378" spans="8:20" x14ac:dyDescent="0.2">
      <c r="H2378" s="7"/>
      <c r="T2378" s="7"/>
    </row>
    <row r="2379" spans="8:20" x14ac:dyDescent="0.2">
      <c r="H2379" s="7"/>
      <c r="T2379" s="7"/>
    </row>
    <row r="2380" spans="8:20" x14ac:dyDescent="0.2">
      <c r="H2380" s="7"/>
      <c r="T2380" s="7"/>
    </row>
    <row r="2381" spans="8:20" x14ac:dyDescent="0.2">
      <c r="H2381" s="7"/>
      <c r="T2381" s="7"/>
    </row>
    <row r="2382" spans="8:20" x14ac:dyDescent="0.2">
      <c r="H2382" s="7"/>
      <c r="T2382" s="7"/>
    </row>
    <row r="2383" spans="8:20" x14ac:dyDescent="0.2">
      <c r="H2383" s="7"/>
      <c r="T2383" s="7"/>
    </row>
    <row r="2384" spans="8:20" x14ac:dyDescent="0.2">
      <c r="H2384" s="7"/>
      <c r="T2384" s="7"/>
    </row>
    <row r="2385" spans="8:20" x14ac:dyDescent="0.2">
      <c r="H2385" s="7"/>
      <c r="T2385" s="7"/>
    </row>
    <row r="2386" spans="8:20" x14ac:dyDescent="0.2">
      <c r="H2386" s="7"/>
      <c r="T2386" s="7"/>
    </row>
    <row r="2387" spans="8:20" x14ac:dyDescent="0.2">
      <c r="H2387" s="7"/>
      <c r="T2387" s="7"/>
    </row>
    <row r="2388" spans="8:20" x14ac:dyDescent="0.2">
      <c r="H2388" s="7"/>
      <c r="T2388" s="7"/>
    </row>
    <row r="2389" spans="8:20" x14ac:dyDescent="0.2">
      <c r="H2389" s="7"/>
      <c r="T2389" s="7"/>
    </row>
    <row r="2390" spans="8:20" x14ac:dyDescent="0.2">
      <c r="H2390" s="7"/>
      <c r="T2390" s="7"/>
    </row>
    <row r="2391" spans="8:20" x14ac:dyDescent="0.2">
      <c r="H2391" s="7"/>
      <c r="T2391" s="7"/>
    </row>
    <row r="2392" spans="8:20" x14ac:dyDescent="0.2">
      <c r="H2392" s="7"/>
      <c r="T2392" s="7"/>
    </row>
    <row r="2393" spans="8:20" x14ac:dyDescent="0.2">
      <c r="H2393" s="7"/>
      <c r="T2393" s="7"/>
    </row>
    <row r="2394" spans="8:20" x14ac:dyDescent="0.2">
      <c r="H2394" s="7"/>
      <c r="T2394" s="7"/>
    </row>
    <row r="2395" spans="8:20" x14ac:dyDescent="0.2">
      <c r="H2395" s="7"/>
      <c r="T2395" s="7"/>
    </row>
    <row r="2396" spans="8:20" x14ac:dyDescent="0.2">
      <c r="H2396" s="7"/>
      <c r="T2396" s="7"/>
    </row>
    <row r="2397" spans="8:20" x14ac:dyDescent="0.2">
      <c r="H2397" s="7"/>
      <c r="T2397" s="7"/>
    </row>
    <row r="2398" spans="8:20" x14ac:dyDescent="0.2">
      <c r="H2398" s="7"/>
      <c r="T2398" s="7"/>
    </row>
    <row r="2399" spans="8:20" x14ac:dyDescent="0.2">
      <c r="H2399" s="7"/>
      <c r="T2399" s="7"/>
    </row>
    <row r="2400" spans="8:20" x14ac:dyDescent="0.2">
      <c r="H2400" s="7"/>
      <c r="T2400" s="7"/>
    </row>
    <row r="2401" spans="8:20" x14ac:dyDescent="0.2">
      <c r="H2401" s="7"/>
      <c r="T2401" s="7"/>
    </row>
    <row r="2402" spans="8:20" x14ac:dyDescent="0.2">
      <c r="H2402" s="7"/>
      <c r="T2402" s="7"/>
    </row>
    <row r="2403" spans="8:20" x14ac:dyDescent="0.2">
      <c r="H2403" s="7"/>
      <c r="T2403" s="7"/>
    </row>
    <row r="2404" spans="8:20" x14ac:dyDescent="0.2">
      <c r="H2404" s="7"/>
      <c r="T2404" s="7"/>
    </row>
    <row r="2405" spans="8:20" x14ac:dyDescent="0.2">
      <c r="H2405" s="7"/>
      <c r="T2405" s="7"/>
    </row>
    <row r="2406" spans="8:20" x14ac:dyDescent="0.2">
      <c r="H2406" s="7"/>
      <c r="T2406" s="7"/>
    </row>
    <row r="2407" spans="8:20" x14ac:dyDescent="0.2">
      <c r="H2407" s="7"/>
      <c r="T2407" s="7"/>
    </row>
    <row r="2408" spans="8:20" x14ac:dyDescent="0.2">
      <c r="H2408" s="7"/>
      <c r="T2408" s="7"/>
    </row>
    <row r="2409" spans="8:20" x14ac:dyDescent="0.2">
      <c r="H2409" s="7"/>
      <c r="T2409" s="7"/>
    </row>
    <row r="2410" spans="8:20" x14ac:dyDescent="0.2">
      <c r="H2410" s="7"/>
      <c r="T2410" s="7"/>
    </row>
    <row r="2411" spans="8:20" x14ac:dyDescent="0.2">
      <c r="H2411" s="7"/>
      <c r="T2411" s="7"/>
    </row>
    <row r="2412" spans="8:20" x14ac:dyDescent="0.2">
      <c r="H2412" s="7"/>
      <c r="T2412" s="7"/>
    </row>
    <row r="2413" spans="8:20" x14ac:dyDescent="0.2">
      <c r="H2413" s="7"/>
      <c r="T2413" s="7"/>
    </row>
    <row r="2414" spans="8:20" x14ac:dyDescent="0.2">
      <c r="H2414" s="7"/>
      <c r="T2414" s="7"/>
    </row>
    <row r="2415" spans="8:20" x14ac:dyDescent="0.2">
      <c r="H2415" s="7"/>
      <c r="T2415" s="7"/>
    </row>
    <row r="2416" spans="8:20" x14ac:dyDescent="0.2">
      <c r="H2416" s="7"/>
      <c r="T2416" s="7"/>
    </row>
    <row r="2417" spans="8:20" x14ac:dyDescent="0.2">
      <c r="H2417" s="7"/>
      <c r="T2417" s="7"/>
    </row>
    <row r="2418" spans="8:20" x14ac:dyDescent="0.2">
      <c r="H2418" s="7"/>
      <c r="T2418" s="7"/>
    </row>
    <row r="2419" spans="8:20" x14ac:dyDescent="0.2">
      <c r="H2419" s="7"/>
      <c r="T2419" s="7"/>
    </row>
    <row r="2420" spans="8:20" x14ac:dyDescent="0.2">
      <c r="H2420" s="7"/>
      <c r="T2420" s="7"/>
    </row>
    <row r="2421" spans="8:20" x14ac:dyDescent="0.2">
      <c r="H2421" s="7"/>
      <c r="T2421" s="7"/>
    </row>
    <row r="2422" spans="8:20" x14ac:dyDescent="0.2">
      <c r="H2422" s="7"/>
      <c r="T2422" s="7"/>
    </row>
    <row r="2423" spans="8:20" x14ac:dyDescent="0.2">
      <c r="H2423" s="7"/>
      <c r="T2423" s="7"/>
    </row>
    <row r="2424" spans="8:20" x14ac:dyDescent="0.2">
      <c r="H2424" s="7"/>
      <c r="T2424" s="7"/>
    </row>
    <row r="2425" spans="8:20" x14ac:dyDescent="0.2">
      <c r="H2425" s="7"/>
      <c r="T2425" s="7"/>
    </row>
    <row r="2426" spans="8:20" x14ac:dyDescent="0.2">
      <c r="H2426" s="7"/>
      <c r="T2426" s="7"/>
    </row>
    <row r="2427" spans="8:20" x14ac:dyDescent="0.2">
      <c r="H2427" s="7"/>
      <c r="T2427" s="7"/>
    </row>
    <row r="2428" spans="8:20" x14ac:dyDescent="0.2">
      <c r="H2428" s="7"/>
      <c r="T2428" s="7"/>
    </row>
    <row r="2429" spans="8:20" x14ac:dyDescent="0.2">
      <c r="H2429" s="7"/>
      <c r="T2429" s="7"/>
    </row>
    <row r="2430" spans="8:20" x14ac:dyDescent="0.2">
      <c r="H2430" s="7"/>
      <c r="T2430" s="7"/>
    </row>
    <row r="2431" spans="8:20" x14ac:dyDescent="0.2">
      <c r="H2431" s="7"/>
      <c r="T2431" s="7"/>
    </row>
    <row r="2432" spans="8:20" x14ac:dyDescent="0.2">
      <c r="H2432" s="7"/>
      <c r="T2432" s="7"/>
    </row>
    <row r="2433" spans="8:20" x14ac:dyDescent="0.2">
      <c r="H2433" s="7"/>
      <c r="T2433" s="7"/>
    </row>
    <row r="2434" spans="8:20" x14ac:dyDescent="0.2">
      <c r="H2434" s="7"/>
      <c r="T2434" s="7"/>
    </row>
    <row r="2435" spans="8:20" x14ac:dyDescent="0.2">
      <c r="H2435" s="7"/>
      <c r="T2435" s="7"/>
    </row>
    <row r="2436" spans="8:20" x14ac:dyDescent="0.2">
      <c r="H2436" s="7"/>
      <c r="T2436" s="7"/>
    </row>
    <row r="2437" spans="8:20" x14ac:dyDescent="0.2">
      <c r="H2437" s="7"/>
      <c r="T2437" s="7"/>
    </row>
    <row r="2438" spans="8:20" x14ac:dyDescent="0.2">
      <c r="H2438" s="7"/>
      <c r="T2438" s="7"/>
    </row>
    <row r="2439" spans="8:20" x14ac:dyDescent="0.2">
      <c r="H2439" s="7"/>
      <c r="T2439" s="7"/>
    </row>
    <row r="2440" spans="8:20" x14ac:dyDescent="0.2">
      <c r="H2440" s="7"/>
      <c r="T2440" s="7"/>
    </row>
    <row r="2441" spans="8:20" x14ac:dyDescent="0.2">
      <c r="H2441" s="7"/>
      <c r="T2441" s="7"/>
    </row>
    <row r="2442" spans="8:20" x14ac:dyDescent="0.2">
      <c r="H2442" s="7"/>
      <c r="T2442" s="7"/>
    </row>
    <row r="2443" spans="8:20" x14ac:dyDescent="0.2">
      <c r="H2443" s="7"/>
      <c r="T2443" s="7"/>
    </row>
    <row r="2444" spans="8:20" x14ac:dyDescent="0.2">
      <c r="H2444" s="7"/>
      <c r="T2444" s="7"/>
    </row>
    <row r="2445" spans="8:20" x14ac:dyDescent="0.2">
      <c r="H2445" s="7"/>
      <c r="T2445" s="7"/>
    </row>
    <row r="2446" spans="8:20" x14ac:dyDescent="0.2">
      <c r="H2446" s="7"/>
      <c r="T2446" s="7"/>
    </row>
    <row r="2447" spans="8:20" x14ac:dyDescent="0.2">
      <c r="H2447" s="7"/>
      <c r="T2447" s="7"/>
    </row>
    <row r="2448" spans="8:20" x14ac:dyDescent="0.2">
      <c r="H2448" s="7"/>
      <c r="T2448" s="7"/>
    </row>
    <row r="2449" spans="8:20" x14ac:dyDescent="0.2">
      <c r="H2449" s="7"/>
      <c r="T2449" s="7"/>
    </row>
    <row r="2450" spans="8:20" x14ac:dyDescent="0.2">
      <c r="H2450" s="7"/>
      <c r="T2450" s="7"/>
    </row>
    <row r="2451" spans="8:20" x14ac:dyDescent="0.2">
      <c r="H2451" s="7"/>
      <c r="T2451" s="7"/>
    </row>
    <row r="2452" spans="8:20" x14ac:dyDescent="0.2">
      <c r="H2452" s="7"/>
      <c r="T2452" s="7"/>
    </row>
    <row r="2453" spans="8:20" x14ac:dyDescent="0.2">
      <c r="H2453" s="7"/>
      <c r="T2453" s="7"/>
    </row>
    <row r="2454" spans="8:20" x14ac:dyDescent="0.2">
      <c r="H2454" s="7"/>
      <c r="T2454" s="7"/>
    </row>
    <row r="2455" spans="8:20" x14ac:dyDescent="0.2">
      <c r="H2455" s="7"/>
      <c r="T2455" s="7"/>
    </row>
    <row r="2456" spans="8:20" x14ac:dyDescent="0.2">
      <c r="H2456" s="7"/>
      <c r="T2456" s="7"/>
    </row>
    <row r="2457" spans="8:20" x14ac:dyDescent="0.2">
      <c r="H2457" s="7"/>
      <c r="T2457" s="7"/>
    </row>
    <row r="2458" spans="8:20" x14ac:dyDescent="0.2">
      <c r="H2458" s="7"/>
      <c r="T2458" s="7"/>
    </row>
    <row r="2459" spans="8:20" x14ac:dyDescent="0.2">
      <c r="H2459" s="7"/>
      <c r="T2459" s="7"/>
    </row>
    <row r="2460" spans="8:20" x14ac:dyDescent="0.2">
      <c r="H2460" s="7"/>
      <c r="T2460" s="7"/>
    </row>
    <row r="2461" spans="8:20" x14ac:dyDescent="0.2">
      <c r="H2461" s="7"/>
      <c r="T2461" s="7"/>
    </row>
    <row r="2462" spans="8:20" x14ac:dyDescent="0.2">
      <c r="H2462" s="7"/>
      <c r="T2462" s="7"/>
    </row>
    <row r="2463" spans="8:20" x14ac:dyDescent="0.2">
      <c r="H2463" s="7"/>
      <c r="T2463" s="7"/>
    </row>
    <row r="2464" spans="8:20" x14ac:dyDescent="0.2">
      <c r="H2464" s="7"/>
      <c r="T2464" s="7"/>
    </row>
    <row r="2465" spans="8:20" x14ac:dyDescent="0.2">
      <c r="H2465" s="7"/>
      <c r="T2465" s="7"/>
    </row>
    <row r="2466" spans="8:20" x14ac:dyDescent="0.2">
      <c r="H2466" s="7"/>
      <c r="T2466" s="7"/>
    </row>
    <row r="2467" spans="8:20" x14ac:dyDescent="0.2">
      <c r="H2467" s="7"/>
      <c r="T2467" s="7"/>
    </row>
    <row r="2468" spans="8:20" x14ac:dyDescent="0.2">
      <c r="H2468" s="7"/>
      <c r="T2468" s="7"/>
    </row>
    <row r="2469" spans="8:20" x14ac:dyDescent="0.2">
      <c r="H2469" s="7"/>
      <c r="T2469" s="7"/>
    </row>
    <row r="2470" spans="8:20" x14ac:dyDescent="0.2">
      <c r="H2470" s="7"/>
      <c r="T2470" s="7"/>
    </row>
    <row r="2471" spans="8:20" x14ac:dyDescent="0.2">
      <c r="H2471" s="7"/>
      <c r="T2471" s="7"/>
    </row>
    <row r="2472" spans="8:20" x14ac:dyDescent="0.2">
      <c r="H2472" s="7"/>
      <c r="T2472" s="7"/>
    </row>
    <row r="2473" spans="8:20" x14ac:dyDescent="0.2">
      <c r="H2473" s="7"/>
      <c r="T2473" s="7"/>
    </row>
    <row r="2474" spans="8:20" x14ac:dyDescent="0.2">
      <c r="H2474" s="7"/>
      <c r="T2474" s="7"/>
    </row>
    <row r="2475" spans="8:20" x14ac:dyDescent="0.2">
      <c r="H2475" s="7"/>
      <c r="T2475" s="7"/>
    </row>
    <row r="2476" spans="8:20" x14ac:dyDescent="0.2">
      <c r="H2476" s="7"/>
      <c r="T2476" s="7"/>
    </row>
    <row r="2477" spans="8:20" x14ac:dyDescent="0.2">
      <c r="H2477" s="7"/>
      <c r="T2477" s="7"/>
    </row>
    <row r="2478" spans="8:20" x14ac:dyDescent="0.2">
      <c r="H2478" s="7"/>
      <c r="T2478" s="7"/>
    </row>
    <row r="2479" spans="8:20" x14ac:dyDescent="0.2">
      <c r="H2479" s="7"/>
      <c r="T2479" s="7"/>
    </row>
    <row r="2480" spans="8:20" x14ac:dyDescent="0.2">
      <c r="H2480" s="7"/>
      <c r="T2480" s="7"/>
    </row>
    <row r="2481" spans="8:20" x14ac:dyDescent="0.2">
      <c r="H2481" s="7"/>
      <c r="T2481" s="7"/>
    </row>
    <row r="2482" spans="8:20" x14ac:dyDescent="0.2">
      <c r="H2482" s="7"/>
      <c r="T2482" s="7"/>
    </row>
    <row r="2483" spans="8:20" x14ac:dyDescent="0.2">
      <c r="H2483" s="7"/>
      <c r="T2483" s="7"/>
    </row>
    <row r="2484" spans="8:20" x14ac:dyDescent="0.2">
      <c r="H2484" s="7"/>
      <c r="T2484" s="7"/>
    </row>
    <row r="2485" spans="8:20" x14ac:dyDescent="0.2">
      <c r="H2485" s="7"/>
      <c r="T2485" s="7"/>
    </row>
    <row r="2486" spans="8:20" x14ac:dyDescent="0.2">
      <c r="H2486" s="7"/>
      <c r="T2486" s="7"/>
    </row>
    <row r="2487" spans="8:20" x14ac:dyDescent="0.2">
      <c r="H2487" s="7"/>
      <c r="T2487" s="7"/>
    </row>
    <row r="2488" spans="8:20" x14ac:dyDescent="0.2">
      <c r="H2488" s="7"/>
      <c r="T2488" s="7"/>
    </row>
    <row r="2489" spans="8:20" x14ac:dyDescent="0.2">
      <c r="H2489" s="7"/>
      <c r="T2489" s="7"/>
    </row>
    <row r="2490" spans="8:20" x14ac:dyDescent="0.2">
      <c r="H2490" s="7"/>
      <c r="T2490" s="7"/>
    </row>
    <row r="2491" spans="8:20" x14ac:dyDescent="0.2">
      <c r="H2491" s="7"/>
      <c r="T2491" s="7"/>
    </row>
    <row r="2492" spans="8:20" x14ac:dyDescent="0.2">
      <c r="H2492" s="7"/>
      <c r="T2492" s="7"/>
    </row>
    <row r="2493" spans="8:20" x14ac:dyDescent="0.2">
      <c r="H2493" s="7"/>
      <c r="T2493" s="7"/>
    </row>
    <row r="2494" spans="8:20" x14ac:dyDescent="0.2">
      <c r="H2494" s="7"/>
      <c r="T2494" s="7"/>
    </row>
    <row r="2495" spans="8:20" x14ac:dyDescent="0.2">
      <c r="H2495" s="7"/>
      <c r="T2495" s="7"/>
    </row>
    <row r="2496" spans="8:20" x14ac:dyDescent="0.2">
      <c r="H2496" s="7"/>
      <c r="T2496" s="7"/>
    </row>
    <row r="2497" spans="8:20" x14ac:dyDescent="0.2">
      <c r="H2497" s="7"/>
      <c r="T2497" s="7"/>
    </row>
    <row r="2498" spans="8:20" x14ac:dyDescent="0.2">
      <c r="H2498" s="7"/>
      <c r="T2498" s="7"/>
    </row>
    <row r="2499" spans="8:20" x14ac:dyDescent="0.2">
      <c r="H2499" s="7"/>
      <c r="T2499" s="7"/>
    </row>
    <row r="2500" spans="8:20" x14ac:dyDescent="0.2">
      <c r="H2500" s="7"/>
      <c r="T2500" s="7"/>
    </row>
    <row r="2501" spans="8:20" x14ac:dyDescent="0.2">
      <c r="H2501" s="7"/>
      <c r="T2501" s="7"/>
    </row>
    <row r="2502" spans="8:20" x14ac:dyDescent="0.2">
      <c r="H2502" s="7"/>
      <c r="T2502" s="7"/>
    </row>
    <row r="2503" spans="8:20" x14ac:dyDescent="0.2">
      <c r="H2503" s="7"/>
      <c r="T2503" s="7"/>
    </row>
    <row r="2504" spans="8:20" x14ac:dyDescent="0.2">
      <c r="H2504" s="7"/>
      <c r="T2504" s="7"/>
    </row>
    <row r="2505" spans="8:20" x14ac:dyDescent="0.2">
      <c r="H2505" s="7"/>
      <c r="T2505" s="7"/>
    </row>
    <row r="2506" spans="8:20" x14ac:dyDescent="0.2">
      <c r="H2506" s="7"/>
      <c r="T2506" s="7"/>
    </row>
    <row r="2507" spans="8:20" x14ac:dyDescent="0.2">
      <c r="H2507" s="7"/>
      <c r="T2507" s="7"/>
    </row>
    <row r="2508" spans="8:20" x14ac:dyDescent="0.2">
      <c r="H2508" s="7"/>
      <c r="T2508" s="7"/>
    </row>
    <row r="2509" spans="8:20" x14ac:dyDescent="0.2">
      <c r="H2509" s="7"/>
      <c r="T2509" s="7"/>
    </row>
    <row r="2510" spans="8:20" x14ac:dyDescent="0.2">
      <c r="H2510" s="7"/>
      <c r="T2510" s="7"/>
    </row>
    <row r="2511" spans="8:20" x14ac:dyDescent="0.2">
      <c r="H2511" s="7"/>
      <c r="T2511" s="7"/>
    </row>
    <row r="2512" spans="8:20" x14ac:dyDescent="0.2">
      <c r="H2512" s="7"/>
      <c r="T2512" s="7"/>
    </row>
    <row r="2513" spans="8:20" x14ac:dyDescent="0.2">
      <c r="H2513" s="7"/>
      <c r="T2513" s="7"/>
    </row>
    <row r="2514" spans="8:20" x14ac:dyDescent="0.2">
      <c r="H2514" s="7"/>
      <c r="T2514" s="7"/>
    </row>
    <row r="2515" spans="8:20" x14ac:dyDescent="0.2">
      <c r="H2515" s="7"/>
      <c r="T2515" s="7"/>
    </row>
    <row r="2516" spans="8:20" x14ac:dyDescent="0.2">
      <c r="H2516" s="7"/>
      <c r="T2516" s="7"/>
    </row>
    <row r="2517" spans="8:20" x14ac:dyDescent="0.2">
      <c r="H2517" s="7"/>
      <c r="T2517" s="7"/>
    </row>
    <row r="2518" spans="8:20" x14ac:dyDescent="0.2">
      <c r="H2518" s="7"/>
      <c r="T2518" s="7"/>
    </row>
    <row r="2519" spans="8:20" x14ac:dyDescent="0.2">
      <c r="H2519" s="7"/>
      <c r="T2519" s="7"/>
    </row>
    <row r="2520" spans="8:20" x14ac:dyDescent="0.2">
      <c r="H2520" s="7"/>
      <c r="T2520" s="7"/>
    </row>
    <row r="2521" spans="8:20" x14ac:dyDescent="0.2">
      <c r="H2521" s="7"/>
      <c r="T2521" s="7"/>
    </row>
    <row r="2522" spans="8:20" x14ac:dyDescent="0.2">
      <c r="H2522" s="7"/>
      <c r="T2522" s="7"/>
    </row>
    <row r="2523" spans="8:20" x14ac:dyDescent="0.2">
      <c r="H2523" s="7"/>
      <c r="T2523" s="7"/>
    </row>
    <row r="2524" spans="8:20" x14ac:dyDescent="0.2">
      <c r="H2524" s="7"/>
      <c r="T2524" s="7"/>
    </row>
    <row r="2525" spans="8:20" x14ac:dyDescent="0.2">
      <c r="H2525" s="7"/>
      <c r="T2525" s="7"/>
    </row>
    <row r="2526" spans="8:20" x14ac:dyDescent="0.2">
      <c r="H2526" s="7"/>
      <c r="T2526" s="7"/>
    </row>
    <row r="2527" spans="8:20" x14ac:dyDescent="0.2">
      <c r="H2527" s="7"/>
      <c r="T2527" s="7"/>
    </row>
    <row r="2528" spans="8:20" x14ac:dyDescent="0.2">
      <c r="H2528" s="7"/>
      <c r="T2528" s="7"/>
    </row>
    <row r="2529" spans="8:20" x14ac:dyDescent="0.2">
      <c r="H2529" s="7"/>
      <c r="T2529" s="7"/>
    </row>
    <row r="2530" spans="8:20" x14ac:dyDescent="0.2">
      <c r="H2530" s="7"/>
      <c r="T2530" s="7"/>
    </row>
    <row r="2531" spans="8:20" x14ac:dyDescent="0.2">
      <c r="H2531" s="7"/>
      <c r="T2531" s="7"/>
    </row>
    <row r="2532" spans="8:20" x14ac:dyDescent="0.2">
      <c r="H2532" s="7"/>
      <c r="T2532" s="7"/>
    </row>
    <row r="2533" spans="8:20" x14ac:dyDescent="0.2">
      <c r="H2533" s="7"/>
      <c r="T2533" s="7"/>
    </row>
    <row r="2534" spans="8:20" x14ac:dyDescent="0.2">
      <c r="H2534" s="7"/>
      <c r="T2534" s="7"/>
    </row>
    <row r="2535" spans="8:20" x14ac:dyDescent="0.2">
      <c r="H2535" s="7"/>
      <c r="T2535" s="7"/>
    </row>
    <row r="2536" spans="8:20" x14ac:dyDescent="0.2">
      <c r="H2536" s="7"/>
      <c r="T2536" s="7"/>
    </row>
    <row r="2537" spans="8:20" x14ac:dyDescent="0.2">
      <c r="H2537" s="7"/>
      <c r="T2537" s="7"/>
    </row>
    <row r="2538" spans="8:20" x14ac:dyDescent="0.2">
      <c r="H2538" s="7"/>
      <c r="T2538" s="7"/>
    </row>
    <row r="2539" spans="8:20" x14ac:dyDescent="0.2">
      <c r="H2539" s="7"/>
      <c r="T2539" s="7"/>
    </row>
    <row r="2540" spans="8:20" x14ac:dyDescent="0.2">
      <c r="H2540" s="7"/>
      <c r="T2540" s="7"/>
    </row>
    <row r="2541" spans="8:20" x14ac:dyDescent="0.2">
      <c r="H2541" s="7"/>
      <c r="T2541" s="7"/>
    </row>
    <row r="2542" spans="8:20" x14ac:dyDescent="0.2">
      <c r="H2542" s="7"/>
      <c r="T2542" s="7"/>
    </row>
    <row r="2543" spans="8:20" x14ac:dyDescent="0.2">
      <c r="H2543" s="7"/>
      <c r="T2543" s="7"/>
    </row>
    <row r="2544" spans="8:20" x14ac:dyDescent="0.2">
      <c r="H2544" s="7"/>
      <c r="T2544" s="7"/>
    </row>
    <row r="2545" spans="8:20" x14ac:dyDescent="0.2">
      <c r="H2545" s="7"/>
      <c r="T2545" s="7"/>
    </row>
    <row r="2546" spans="8:20" x14ac:dyDescent="0.2">
      <c r="H2546" s="7"/>
      <c r="T2546" s="7"/>
    </row>
    <row r="2547" spans="8:20" x14ac:dyDescent="0.2">
      <c r="H2547" s="7"/>
      <c r="T2547" s="7"/>
    </row>
    <row r="2548" spans="8:20" x14ac:dyDescent="0.2">
      <c r="H2548" s="7"/>
      <c r="T2548" s="7"/>
    </row>
    <row r="2549" spans="8:20" x14ac:dyDescent="0.2">
      <c r="H2549" s="7"/>
      <c r="T2549" s="7"/>
    </row>
    <row r="2550" spans="8:20" x14ac:dyDescent="0.2">
      <c r="H2550" s="7"/>
      <c r="T2550" s="7"/>
    </row>
    <row r="2551" spans="8:20" x14ac:dyDescent="0.2">
      <c r="H2551" s="7"/>
      <c r="T2551" s="7"/>
    </row>
    <row r="2552" spans="8:20" x14ac:dyDescent="0.2">
      <c r="H2552" s="7"/>
      <c r="T2552" s="7"/>
    </row>
    <row r="2553" spans="8:20" x14ac:dyDescent="0.2">
      <c r="H2553" s="7"/>
      <c r="T2553" s="7"/>
    </row>
    <row r="2554" spans="8:20" x14ac:dyDescent="0.2">
      <c r="H2554" s="7"/>
      <c r="T2554" s="7"/>
    </row>
    <row r="2555" spans="8:20" x14ac:dyDescent="0.2">
      <c r="H2555" s="7"/>
      <c r="T2555" s="7"/>
    </row>
    <row r="2556" spans="8:20" x14ac:dyDescent="0.2">
      <c r="H2556" s="7"/>
      <c r="T2556" s="7"/>
    </row>
    <row r="2557" spans="8:20" x14ac:dyDescent="0.2">
      <c r="H2557" s="7"/>
      <c r="T2557" s="7"/>
    </row>
    <row r="2558" spans="8:20" x14ac:dyDescent="0.2">
      <c r="H2558" s="7"/>
      <c r="T2558" s="7"/>
    </row>
    <row r="2559" spans="8:20" x14ac:dyDescent="0.2">
      <c r="H2559" s="7"/>
      <c r="T2559" s="7"/>
    </row>
    <row r="2560" spans="8:20" x14ac:dyDescent="0.2">
      <c r="H2560" s="7"/>
      <c r="T2560" s="7"/>
    </row>
    <row r="2561" spans="8:20" x14ac:dyDescent="0.2">
      <c r="H2561" s="7"/>
      <c r="T2561" s="7"/>
    </row>
    <row r="2562" spans="8:20" x14ac:dyDescent="0.2">
      <c r="H2562" s="7"/>
      <c r="T2562" s="7"/>
    </row>
    <row r="2563" spans="8:20" x14ac:dyDescent="0.2">
      <c r="H2563" s="7"/>
      <c r="T2563" s="7"/>
    </row>
    <row r="2564" spans="8:20" x14ac:dyDescent="0.2">
      <c r="H2564" s="7"/>
      <c r="T2564" s="7"/>
    </row>
    <row r="2565" spans="8:20" x14ac:dyDescent="0.2">
      <c r="H2565" s="7"/>
      <c r="T2565" s="7"/>
    </row>
    <row r="2566" spans="8:20" x14ac:dyDescent="0.2">
      <c r="H2566" s="7"/>
      <c r="T2566" s="7"/>
    </row>
    <row r="2567" spans="8:20" x14ac:dyDescent="0.2">
      <c r="H2567" s="7"/>
      <c r="T2567" s="7"/>
    </row>
    <row r="2568" spans="8:20" x14ac:dyDescent="0.2">
      <c r="H2568" s="7"/>
      <c r="T2568" s="7"/>
    </row>
    <row r="2569" spans="8:20" x14ac:dyDescent="0.2">
      <c r="H2569" s="7"/>
      <c r="T2569" s="7"/>
    </row>
    <row r="2570" spans="8:20" x14ac:dyDescent="0.2">
      <c r="H2570" s="7"/>
      <c r="T2570" s="7"/>
    </row>
    <row r="2571" spans="8:20" x14ac:dyDescent="0.2">
      <c r="H2571" s="7"/>
      <c r="T2571" s="7"/>
    </row>
    <row r="2572" spans="8:20" x14ac:dyDescent="0.2">
      <c r="H2572" s="7"/>
      <c r="T2572" s="7"/>
    </row>
    <row r="2573" spans="8:20" x14ac:dyDescent="0.2">
      <c r="H2573" s="7"/>
      <c r="T2573" s="7"/>
    </row>
    <row r="2574" spans="8:20" x14ac:dyDescent="0.2">
      <c r="H2574" s="7"/>
      <c r="T2574" s="7"/>
    </row>
    <row r="2575" spans="8:20" x14ac:dyDescent="0.2">
      <c r="H2575" s="7"/>
      <c r="T2575" s="7"/>
    </row>
    <row r="2576" spans="8:20" x14ac:dyDescent="0.2">
      <c r="H2576" s="7"/>
      <c r="T2576" s="7"/>
    </row>
    <row r="2577" spans="8:20" x14ac:dyDescent="0.2">
      <c r="H2577" s="7"/>
      <c r="T2577" s="7"/>
    </row>
    <row r="2578" spans="8:20" x14ac:dyDescent="0.2">
      <c r="H2578" s="7"/>
      <c r="T2578" s="7"/>
    </row>
    <row r="2579" spans="8:20" x14ac:dyDescent="0.2">
      <c r="H2579" s="7"/>
      <c r="T2579" s="7"/>
    </row>
    <row r="2580" spans="8:20" x14ac:dyDescent="0.2">
      <c r="H2580" s="7"/>
      <c r="T2580" s="7"/>
    </row>
    <row r="2581" spans="8:20" x14ac:dyDescent="0.2">
      <c r="H2581" s="7"/>
      <c r="T2581" s="7"/>
    </row>
    <row r="2582" spans="8:20" x14ac:dyDescent="0.2">
      <c r="H2582" s="7"/>
      <c r="T2582" s="7"/>
    </row>
    <row r="2583" spans="8:20" x14ac:dyDescent="0.2">
      <c r="H2583" s="7"/>
      <c r="T2583" s="7"/>
    </row>
    <row r="2584" spans="8:20" x14ac:dyDescent="0.2">
      <c r="H2584" s="7"/>
      <c r="T2584" s="7"/>
    </row>
    <row r="2585" spans="8:20" x14ac:dyDescent="0.2">
      <c r="H2585" s="7"/>
      <c r="T2585" s="7"/>
    </row>
    <row r="2586" spans="8:20" x14ac:dyDescent="0.2">
      <c r="H2586" s="7"/>
      <c r="T2586" s="7"/>
    </row>
    <row r="2587" spans="8:20" x14ac:dyDescent="0.2">
      <c r="H2587" s="7"/>
      <c r="T2587" s="7"/>
    </row>
    <row r="2588" spans="8:20" x14ac:dyDescent="0.2">
      <c r="H2588" s="7"/>
      <c r="T2588" s="7"/>
    </row>
    <row r="2589" spans="8:20" x14ac:dyDescent="0.2">
      <c r="H2589" s="7"/>
      <c r="T2589" s="7"/>
    </row>
    <row r="2590" spans="8:20" x14ac:dyDescent="0.2">
      <c r="H2590" s="7"/>
      <c r="T2590" s="7"/>
    </row>
    <row r="2591" spans="8:20" x14ac:dyDescent="0.2">
      <c r="H2591" s="7"/>
      <c r="T2591" s="7"/>
    </row>
    <row r="2592" spans="8:20" x14ac:dyDescent="0.2">
      <c r="H2592" s="7"/>
      <c r="T2592" s="7"/>
    </row>
    <row r="2593" spans="8:20" x14ac:dyDescent="0.2">
      <c r="H2593" s="7"/>
      <c r="T2593" s="7"/>
    </row>
    <row r="2594" spans="8:20" x14ac:dyDescent="0.2">
      <c r="H2594" s="7"/>
      <c r="T2594" s="7"/>
    </row>
    <row r="2595" spans="8:20" x14ac:dyDescent="0.2">
      <c r="H2595" s="7"/>
      <c r="T2595" s="7"/>
    </row>
    <row r="2596" spans="8:20" x14ac:dyDescent="0.2">
      <c r="H2596" s="7"/>
      <c r="T2596" s="7"/>
    </row>
    <row r="2597" spans="8:20" x14ac:dyDescent="0.2">
      <c r="H2597" s="7"/>
      <c r="T2597" s="7"/>
    </row>
    <row r="2598" spans="8:20" x14ac:dyDescent="0.2">
      <c r="H2598" s="7"/>
      <c r="T2598" s="7"/>
    </row>
    <row r="2599" spans="8:20" x14ac:dyDescent="0.2">
      <c r="H2599" s="7"/>
      <c r="T2599" s="7"/>
    </row>
    <row r="2600" spans="8:20" x14ac:dyDescent="0.2">
      <c r="H2600" s="7"/>
      <c r="T2600" s="7"/>
    </row>
    <row r="2601" spans="8:20" x14ac:dyDescent="0.2">
      <c r="H2601" s="7"/>
      <c r="T2601" s="7"/>
    </row>
    <row r="2602" spans="8:20" x14ac:dyDescent="0.2">
      <c r="H2602" s="7"/>
      <c r="T2602" s="7"/>
    </row>
    <row r="2603" spans="8:20" x14ac:dyDescent="0.2">
      <c r="H2603" s="7"/>
      <c r="T2603" s="7"/>
    </row>
    <row r="2604" spans="8:20" x14ac:dyDescent="0.2">
      <c r="H2604" s="7"/>
      <c r="T2604" s="7"/>
    </row>
    <row r="2605" spans="8:20" x14ac:dyDescent="0.2">
      <c r="H2605" s="7"/>
      <c r="T2605" s="7"/>
    </row>
    <row r="2606" spans="8:20" x14ac:dyDescent="0.2">
      <c r="H2606" s="7"/>
      <c r="T2606" s="7"/>
    </row>
    <row r="2607" spans="8:20" x14ac:dyDescent="0.2">
      <c r="H2607" s="7"/>
      <c r="T2607" s="7"/>
    </row>
    <row r="2608" spans="8:20" x14ac:dyDescent="0.2">
      <c r="H2608" s="7"/>
      <c r="T2608" s="7"/>
    </row>
    <row r="2609" spans="8:20" x14ac:dyDescent="0.2">
      <c r="H2609" s="7"/>
      <c r="T2609" s="7"/>
    </row>
    <row r="2610" spans="8:20" x14ac:dyDescent="0.2">
      <c r="H2610" s="7"/>
      <c r="T2610" s="7"/>
    </row>
    <row r="2611" spans="8:20" x14ac:dyDescent="0.2">
      <c r="H2611" s="7"/>
      <c r="T2611" s="7"/>
    </row>
    <row r="2612" spans="8:20" x14ac:dyDescent="0.2">
      <c r="H2612" s="7"/>
      <c r="T2612" s="7"/>
    </row>
    <row r="2613" spans="8:20" x14ac:dyDescent="0.2">
      <c r="H2613" s="7"/>
      <c r="T2613" s="7"/>
    </row>
    <row r="2614" spans="8:20" x14ac:dyDescent="0.2">
      <c r="H2614" s="7"/>
      <c r="T2614" s="7"/>
    </row>
    <row r="2615" spans="8:20" x14ac:dyDescent="0.2">
      <c r="H2615" s="7"/>
      <c r="T2615" s="7"/>
    </row>
    <row r="2616" spans="8:20" x14ac:dyDescent="0.2">
      <c r="H2616" s="7"/>
      <c r="T2616" s="7"/>
    </row>
    <row r="2617" spans="8:20" x14ac:dyDescent="0.2">
      <c r="H2617" s="7"/>
      <c r="T2617" s="7"/>
    </row>
    <row r="2618" spans="8:20" x14ac:dyDescent="0.2">
      <c r="H2618" s="7"/>
      <c r="T2618" s="7"/>
    </row>
    <row r="2619" spans="8:20" x14ac:dyDescent="0.2">
      <c r="H2619" s="7"/>
      <c r="T2619" s="7"/>
    </row>
    <row r="2620" spans="8:20" x14ac:dyDescent="0.2">
      <c r="H2620" s="7"/>
      <c r="T2620" s="7"/>
    </row>
    <row r="2621" spans="8:20" x14ac:dyDescent="0.2">
      <c r="H2621" s="7"/>
      <c r="T2621" s="7"/>
    </row>
    <row r="2622" spans="8:20" x14ac:dyDescent="0.2">
      <c r="H2622" s="7"/>
      <c r="T2622" s="7"/>
    </row>
    <row r="2623" spans="8:20" x14ac:dyDescent="0.2">
      <c r="H2623" s="7"/>
      <c r="T2623" s="7"/>
    </row>
    <row r="2624" spans="8:20" x14ac:dyDescent="0.2">
      <c r="H2624" s="7"/>
      <c r="T2624" s="7"/>
    </row>
    <row r="2625" spans="8:20" x14ac:dyDescent="0.2">
      <c r="H2625" s="7"/>
      <c r="T2625" s="7"/>
    </row>
    <row r="2626" spans="8:20" x14ac:dyDescent="0.2">
      <c r="H2626" s="7"/>
      <c r="T2626" s="7"/>
    </row>
    <row r="2627" spans="8:20" x14ac:dyDescent="0.2">
      <c r="H2627" s="7"/>
      <c r="T2627" s="7"/>
    </row>
    <row r="2628" spans="8:20" x14ac:dyDescent="0.2">
      <c r="H2628" s="7"/>
      <c r="T2628" s="7"/>
    </row>
    <row r="2629" spans="8:20" x14ac:dyDescent="0.2">
      <c r="H2629" s="7"/>
      <c r="T2629" s="7"/>
    </row>
    <row r="2630" spans="8:20" x14ac:dyDescent="0.2">
      <c r="H2630" s="7"/>
      <c r="T2630" s="7"/>
    </row>
    <row r="2631" spans="8:20" x14ac:dyDescent="0.2">
      <c r="H2631" s="7"/>
      <c r="T2631" s="7"/>
    </row>
    <row r="2632" spans="8:20" x14ac:dyDescent="0.2">
      <c r="H2632" s="7"/>
      <c r="T2632" s="7"/>
    </row>
    <row r="2633" spans="8:20" x14ac:dyDescent="0.2">
      <c r="H2633" s="7"/>
      <c r="T2633" s="7"/>
    </row>
    <row r="2634" spans="8:20" x14ac:dyDescent="0.2">
      <c r="H2634" s="7"/>
      <c r="T2634" s="7"/>
    </row>
    <row r="2635" spans="8:20" x14ac:dyDescent="0.2">
      <c r="H2635" s="7"/>
      <c r="T2635" s="7"/>
    </row>
    <row r="2636" spans="8:20" x14ac:dyDescent="0.2">
      <c r="H2636" s="7"/>
      <c r="T2636" s="7"/>
    </row>
    <row r="2637" spans="8:20" x14ac:dyDescent="0.2">
      <c r="H2637" s="7"/>
      <c r="T2637" s="7"/>
    </row>
    <row r="2638" spans="8:20" x14ac:dyDescent="0.2">
      <c r="H2638" s="7"/>
      <c r="T2638" s="7"/>
    </row>
    <row r="2639" spans="8:20" x14ac:dyDescent="0.2">
      <c r="H2639" s="7"/>
      <c r="T2639" s="7"/>
    </row>
    <row r="2640" spans="8:20" x14ac:dyDescent="0.2">
      <c r="H2640" s="7"/>
      <c r="T2640" s="7"/>
    </row>
    <row r="2641" spans="8:20" x14ac:dyDescent="0.2">
      <c r="H2641" s="7"/>
      <c r="T2641" s="7"/>
    </row>
    <row r="2642" spans="8:20" x14ac:dyDescent="0.2">
      <c r="H2642" s="7"/>
      <c r="T2642" s="7"/>
    </row>
    <row r="2643" spans="8:20" x14ac:dyDescent="0.2">
      <c r="H2643" s="7"/>
      <c r="T2643" s="7"/>
    </row>
    <row r="2644" spans="8:20" x14ac:dyDescent="0.2">
      <c r="H2644" s="7"/>
      <c r="T2644" s="7"/>
    </row>
    <row r="2645" spans="8:20" x14ac:dyDescent="0.2">
      <c r="H2645" s="7"/>
      <c r="T2645" s="7"/>
    </row>
    <row r="2646" spans="8:20" x14ac:dyDescent="0.2">
      <c r="H2646" s="7"/>
      <c r="T2646" s="7"/>
    </row>
    <row r="2647" spans="8:20" x14ac:dyDescent="0.2">
      <c r="H2647" s="7"/>
      <c r="T2647" s="7"/>
    </row>
    <row r="2648" spans="8:20" x14ac:dyDescent="0.2">
      <c r="H2648" s="7"/>
      <c r="T2648" s="7"/>
    </row>
    <row r="2649" spans="8:20" x14ac:dyDescent="0.2">
      <c r="H2649" s="7"/>
      <c r="T2649" s="7"/>
    </row>
    <row r="2650" spans="8:20" x14ac:dyDescent="0.2">
      <c r="H2650" s="7"/>
      <c r="T2650" s="7"/>
    </row>
    <row r="2651" spans="8:20" x14ac:dyDescent="0.2">
      <c r="H2651" s="7"/>
      <c r="T2651" s="7"/>
    </row>
    <row r="2652" spans="8:20" x14ac:dyDescent="0.2">
      <c r="H2652" s="7"/>
      <c r="T2652" s="7"/>
    </row>
    <row r="2653" spans="8:20" x14ac:dyDescent="0.2">
      <c r="H2653" s="7"/>
      <c r="T2653" s="7"/>
    </row>
    <row r="2654" spans="8:20" x14ac:dyDescent="0.2">
      <c r="H2654" s="7"/>
      <c r="T2654" s="7"/>
    </row>
    <row r="2655" spans="8:20" x14ac:dyDescent="0.2">
      <c r="H2655" s="7"/>
      <c r="T2655" s="7"/>
    </row>
    <row r="2656" spans="8:20" x14ac:dyDescent="0.2">
      <c r="H2656" s="7"/>
      <c r="T2656" s="7"/>
    </row>
    <row r="2657" spans="8:20" x14ac:dyDescent="0.2">
      <c r="H2657" s="7"/>
      <c r="T2657" s="7"/>
    </row>
    <row r="2658" spans="8:20" x14ac:dyDescent="0.2">
      <c r="H2658" s="7"/>
      <c r="T2658" s="7"/>
    </row>
    <row r="2659" spans="8:20" x14ac:dyDescent="0.2">
      <c r="H2659" s="7"/>
      <c r="T2659" s="7"/>
    </row>
    <row r="2660" spans="8:20" x14ac:dyDescent="0.2">
      <c r="H2660" s="7"/>
      <c r="T2660" s="7"/>
    </row>
    <row r="2661" spans="8:20" x14ac:dyDescent="0.2">
      <c r="H2661" s="7"/>
      <c r="T2661" s="7"/>
    </row>
    <row r="2662" spans="8:20" x14ac:dyDescent="0.2">
      <c r="H2662" s="7"/>
      <c r="T2662" s="7"/>
    </row>
    <row r="2663" spans="8:20" x14ac:dyDescent="0.2">
      <c r="H2663" s="7"/>
      <c r="T2663" s="7"/>
    </row>
    <row r="2664" spans="8:20" x14ac:dyDescent="0.2">
      <c r="H2664" s="7"/>
      <c r="T2664" s="7"/>
    </row>
    <row r="2665" spans="8:20" x14ac:dyDescent="0.2">
      <c r="H2665" s="7"/>
      <c r="T2665" s="7"/>
    </row>
    <row r="2666" spans="8:20" x14ac:dyDescent="0.2">
      <c r="H2666" s="7"/>
      <c r="T2666" s="7"/>
    </row>
    <row r="2667" spans="8:20" x14ac:dyDescent="0.2">
      <c r="H2667" s="7"/>
      <c r="T2667" s="7"/>
    </row>
    <row r="2668" spans="8:20" x14ac:dyDescent="0.2">
      <c r="H2668" s="7"/>
      <c r="T2668" s="7"/>
    </row>
    <row r="2669" spans="8:20" x14ac:dyDescent="0.2">
      <c r="H2669" s="7"/>
      <c r="T2669" s="7"/>
    </row>
    <row r="2670" spans="8:20" x14ac:dyDescent="0.2">
      <c r="H2670" s="7"/>
      <c r="T2670" s="7"/>
    </row>
    <row r="2671" spans="8:20" x14ac:dyDescent="0.2">
      <c r="H2671" s="7"/>
      <c r="T2671" s="7"/>
    </row>
    <row r="2672" spans="8:20" x14ac:dyDescent="0.2">
      <c r="H2672" s="7"/>
      <c r="T2672" s="7"/>
    </row>
    <row r="2673" spans="8:21" x14ac:dyDescent="0.2">
      <c r="H2673" s="7"/>
      <c r="T2673" s="7"/>
    </row>
    <row r="2674" spans="8:21" x14ac:dyDescent="0.2">
      <c r="H2674" s="7"/>
      <c r="T2674" s="7"/>
    </row>
    <row r="2675" spans="8:21" x14ac:dyDescent="0.2">
      <c r="H2675" s="7"/>
      <c r="T2675" s="7"/>
    </row>
    <row r="2676" spans="8:21" x14ac:dyDescent="0.2">
      <c r="H2676" s="7"/>
      <c r="T2676" s="7"/>
    </row>
    <row r="2677" spans="8:21" x14ac:dyDescent="0.2">
      <c r="H2677" s="7"/>
      <c r="T2677" s="7"/>
    </row>
    <row r="2678" spans="8:21" x14ac:dyDescent="0.2">
      <c r="H2678" s="7"/>
      <c r="T2678" s="7"/>
    </row>
    <row r="2679" spans="8:21" x14ac:dyDescent="0.2">
      <c r="H2679" s="7"/>
      <c r="T2679" s="7"/>
    </row>
    <row r="2680" spans="8:21" x14ac:dyDescent="0.2">
      <c r="H2680" s="7"/>
      <c r="T2680" s="7"/>
    </row>
    <row r="2681" spans="8:21" x14ac:dyDescent="0.2">
      <c r="H2681" s="7"/>
      <c r="T2681" s="7"/>
    </row>
    <row r="2682" spans="8:21" x14ac:dyDescent="0.2">
      <c r="H2682" s="7"/>
      <c r="T2682" s="7"/>
    </row>
    <row r="2683" spans="8:21" x14ac:dyDescent="0.2">
      <c r="H2683" s="7"/>
      <c r="T2683" s="7"/>
    </row>
    <row r="2684" spans="8:21" x14ac:dyDescent="0.2">
      <c r="H2684" s="7"/>
      <c r="T2684" s="7"/>
    </row>
    <row r="2685" spans="8:21" x14ac:dyDescent="0.2">
      <c r="H2685" s="7"/>
      <c r="T2685" s="7"/>
    </row>
    <row r="2686" spans="8:21" x14ac:dyDescent="0.2">
      <c r="H2686" s="7"/>
      <c r="R2686">
        <v>1183</v>
      </c>
      <c r="S2686">
        <v>2065</v>
      </c>
      <c r="T2686" s="7">
        <v>745000</v>
      </c>
      <c r="U2686" t="s">
        <v>313</v>
      </c>
    </row>
    <row r="2687" spans="8:21" x14ac:dyDescent="0.2">
      <c r="H2687" s="7"/>
      <c r="T2687" s="7"/>
    </row>
    <row r="2688" spans="8:21" x14ac:dyDescent="0.2">
      <c r="H2688" s="7"/>
      <c r="T2688" s="7"/>
    </row>
    <row r="2689" spans="8:20" x14ac:dyDescent="0.2">
      <c r="H2689" s="7"/>
      <c r="T2689" s="7"/>
    </row>
    <row r="2690" spans="8:20" x14ac:dyDescent="0.2">
      <c r="H2690" s="7"/>
      <c r="T2690" s="7"/>
    </row>
    <row r="2691" spans="8:20" x14ac:dyDescent="0.2">
      <c r="H2691" s="7"/>
      <c r="T2691" s="7"/>
    </row>
    <row r="2692" spans="8:20" x14ac:dyDescent="0.2">
      <c r="H2692" s="7"/>
      <c r="T2692" s="7"/>
    </row>
    <row r="2693" spans="8:20" x14ac:dyDescent="0.2">
      <c r="H2693" s="7"/>
      <c r="T2693" s="7"/>
    </row>
    <row r="2694" spans="8:20" x14ac:dyDescent="0.2">
      <c r="H2694" s="7"/>
      <c r="T2694" s="7"/>
    </row>
    <row r="2695" spans="8:20" x14ac:dyDescent="0.2">
      <c r="H2695" s="7"/>
      <c r="T2695" s="7"/>
    </row>
    <row r="2696" spans="8:20" x14ac:dyDescent="0.2">
      <c r="H2696" s="7"/>
      <c r="T2696" s="7"/>
    </row>
    <row r="2697" spans="8:20" x14ac:dyDescent="0.2">
      <c r="H2697" s="7"/>
      <c r="T2697" s="7"/>
    </row>
    <row r="2698" spans="8:20" x14ac:dyDescent="0.2">
      <c r="H2698" s="7"/>
      <c r="T2698" s="7"/>
    </row>
    <row r="2699" spans="8:20" x14ac:dyDescent="0.2">
      <c r="H2699" s="7"/>
      <c r="T2699" s="7"/>
    </row>
    <row r="2700" spans="8:20" x14ac:dyDescent="0.2">
      <c r="H2700" s="7"/>
      <c r="T2700" s="7"/>
    </row>
    <row r="2701" spans="8:20" x14ac:dyDescent="0.2">
      <c r="H2701" s="7"/>
      <c r="T2701" s="7"/>
    </row>
    <row r="2702" spans="8:20" x14ac:dyDescent="0.2">
      <c r="H2702" s="7"/>
      <c r="T2702" s="7"/>
    </row>
    <row r="2703" spans="8:20" x14ac:dyDescent="0.2">
      <c r="H2703" s="7"/>
      <c r="T2703" s="7"/>
    </row>
    <row r="2704" spans="8:20" x14ac:dyDescent="0.2">
      <c r="H2704" s="7"/>
      <c r="T2704" s="7"/>
    </row>
    <row r="2705" spans="8:20" x14ac:dyDescent="0.2">
      <c r="H2705" s="7"/>
      <c r="T2705" s="7"/>
    </row>
    <row r="2706" spans="8:20" x14ac:dyDescent="0.2">
      <c r="H2706" s="7"/>
      <c r="T2706" s="7"/>
    </row>
    <row r="2707" spans="8:20" x14ac:dyDescent="0.2">
      <c r="H2707" s="7"/>
      <c r="T2707" s="7"/>
    </row>
    <row r="2708" spans="8:20" x14ac:dyDescent="0.2">
      <c r="H2708" s="7"/>
      <c r="T2708" s="7"/>
    </row>
    <row r="2709" spans="8:20" x14ac:dyDescent="0.2">
      <c r="H2709" s="7"/>
      <c r="T2709" s="7"/>
    </row>
    <row r="2710" spans="8:20" x14ac:dyDescent="0.2">
      <c r="H2710" s="7"/>
      <c r="T2710" s="7"/>
    </row>
    <row r="2711" spans="8:20" x14ac:dyDescent="0.2">
      <c r="H2711" s="7"/>
      <c r="T2711" s="7"/>
    </row>
    <row r="2712" spans="8:20" x14ac:dyDescent="0.2">
      <c r="H2712" s="7"/>
      <c r="T2712" s="7"/>
    </row>
    <row r="2713" spans="8:20" x14ac:dyDescent="0.2">
      <c r="H2713" s="7"/>
      <c r="T2713" s="7"/>
    </row>
    <row r="2714" spans="8:20" x14ac:dyDescent="0.2">
      <c r="H2714" s="7"/>
      <c r="T2714" s="7"/>
    </row>
    <row r="2715" spans="8:20" x14ac:dyDescent="0.2">
      <c r="H2715" s="7"/>
      <c r="T2715" s="7"/>
    </row>
    <row r="2716" spans="8:20" x14ac:dyDescent="0.2">
      <c r="H2716" s="7"/>
      <c r="T2716" s="7"/>
    </row>
    <row r="2717" spans="8:20" x14ac:dyDescent="0.2">
      <c r="H2717" s="7"/>
      <c r="T2717" s="7"/>
    </row>
    <row r="2718" spans="8:20" x14ac:dyDescent="0.2">
      <c r="H2718" s="7"/>
      <c r="T2718" s="7"/>
    </row>
    <row r="2719" spans="8:20" x14ac:dyDescent="0.2">
      <c r="H2719" s="7"/>
      <c r="T2719" s="7"/>
    </row>
    <row r="2720" spans="8:20" x14ac:dyDescent="0.2">
      <c r="H2720" s="7"/>
      <c r="T2720" s="7"/>
    </row>
    <row r="2721" spans="8:20" x14ac:dyDescent="0.2">
      <c r="H2721" s="7"/>
      <c r="T2721" s="7"/>
    </row>
    <row r="2722" spans="8:20" x14ac:dyDescent="0.2">
      <c r="H2722" s="7"/>
      <c r="T2722" s="7"/>
    </row>
    <row r="2723" spans="8:20" x14ac:dyDescent="0.2">
      <c r="H2723" s="7"/>
      <c r="T2723" s="7"/>
    </row>
    <row r="2724" spans="8:20" x14ac:dyDescent="0.2">
      <c r="H2724" s="7"/>
      <c r="T2724" s="7"/>
    </row>
    <row r="2725" spans="8:20" x14ac:dyDescent="0.2">
      <c r="H2725" s="7"/>
      <c r="T2725" s="7"/>
    </row>
    <row r="2726" spans="8:20" x14ac:dyDescent="0.2">
      <c r="H2726" s="7"/>
      <c r="T2726" s="7"/>
    </row>
    <row r="2727" spans="8:20" x14ac:dyDescent="0.2">
      <c r="H2727" s="7"/>
      <c r="T2727" s="7"/>
    </row>
    <row r="2728" spans="8:20" x14ac:dyDescent="0.2">
      <c r="H2728" s="7"/>
      <c r="T2728" s="7"/>
    </row>
    <row r="2729" spans="8:20" x14ac:dyDescent="0.2">
      <c r="H2729" s="7"/>
      <c r="T2729" s="7"/>
    </row>
    <row r="2730" spans="8:20" x14ac:dyDescent="0.2">
      <c r="H2730" s="7"/>
      <c r="T2730" s="7"/>
    </row>
    <row r="2731" spans="8:20" x14ac:dyDescent="0.2">
      <c r="H2731" s="7"/>
      <c r="T2731" s="7"/>
    </row>
    <row r="2732" spans="8:20" x14ac:dyDescent="0.2">
      <c r="H2732" s="7"/>
      <c r="T2732" s="7"/>
    </row>
    <row r="2733" spans="8:20" x14ac:dyDescent="0.2">
      <c r="H2733" s="7"/>
      <c r="T2733" s="7"/>
    </row>
    <row r="2734" spans="8:20" x14ac:dyDescent="0.2">
      <c r="H2734" s="7"/>
      <c r="T2734" s="7"/>
    </row>
    <row r="2735" spans="8:20" x14ac:dyDescent="0.2">
      <c r="H2735" s="7"/>
      <c r="T2735" s="7"/>
    </row>
    <row r="2736" spans="8:20" x14ac:dyDescent="0.2">
      <c r="H2736" s="7"/>
      <c r="T2736" s="7"/>
    </row>
    <row r="2737" spans="8:20" x14ac:dyDescent="0.2">
      <c r="H2737" s="7"/>
      <c r="T2737" s="7"/>
    </row>
    <row r="2738" spans="8:20" x14ac:dyDescent="0.2">
      <c r="H2738" s="7"/>
      <c r="T2738" s="7"/>
    </row>
    <row r="2739" spans="8:20" x14ac:dyDescent="0.2">
      <c r="H2739" s="7"/>
      <c r="T2739" s="7"/>
    </row>
    <row r="2740" spans="8:20" x14ac:dyDescent="0.2">
      <c r="H2740" s="7"/>
      <c r="T2740" s="7"/>
    </row>
    <row r="2741" spans="8:20" x14ac:dyDescent="0.2">
      <c r="H2741" s="7"/>
      <c r="T2741" s="7"/>
    </row>
    <row r="2742" spans="8:20" x14ac:dyDescent="0.2">
      <c r="H2742" s="7"/>
      <c r="T2742" s="7"/>
    </row>
    <row r="2743" spans="8:20" x14ac:dyDescent="0.2">
      <c r="H2743" s="7"/>
      <c r="T2743" s="7"/>
    </row>
    <row r="2744" spans="8:20" x14ac:dyDescent="0.2">
      <c r="H2744" s="7"/>
      <c r="T2744" s="7"/>
    </row>
    <row r="2745" spans="8:20" x14ac:dyDescent="0.2">
      <c r="H2745" s="7"/>
      <c r="T2745" s="7"/>
    </row>
    <row r="2746" spans="8:20" x14ac:dyDescent="0.2">
      <c r="H2746" s="7"/>
      <c r="T2746" s="7"/>
    </row>
    <row r="2747" spans="8:20" x14ac:dyDescent="0.2">
      <c r="H2747" s="7"/>
      <c r="T2747" s="7"/>
    </row>
    <row r="2748" spans="8:20" x14ac:dyDescent="0.2">
      <c r="H2748" s="7"/>
      <c r="T2748" s="7"/>
    </row>
    <row r="2749" spans="8:20" x14ac:dyDescent="0.2">
      <c r="H2749" s="7"/>
      <c r="T2749" s="7"/>
    </row>
    <row r="2750" spans="8:20" x14ac:dyDescent="0.2">
      <c r="H2750" s="7"/>
      <c r="T2750" s="7"/>
    </row>
    <row r="2751" spans="8:20" x14ac:dyDescent="0.2">
      <c r="H2751" s="7"/>
      <c r="T2751" s="7"/>
    </row>
    <row r="2752" spans="8:20" x14ac:dyDescent="0.2">
      <c r="H2752" s="7"/>
      <c r="T2752" s="7"/>
    </row>
    <row r="2753" spans="8:20" x14ac:dyDescent="0.2">
      <c r="H2753" s="7"/>
      <c r="T2753" s="7"/>
    </row>
    <row r="2754" spans="8:20" x14ac:dyDescent="0.2">
      <c r="H2754" s="7"/>
      <c r="T2754" s="7"/>
    </row>
    <row r="2755" spans="8:20" x14ac:dyDescent="0.2">
      <c r="H2755" s="7"/>
      <c r="T2755" s="7"/>
    </row>
    <row r="2756" spans="8:20" x14ac:dyDescent="0.2">
      <c r="H2756" s="7"/>
      <c r="T2756" s="7"/>
    </row>
    <row r="2757" spans="8:20" x14ac:dyDescent="0.2">
      <c r="H2757" s="7"/>
      <c r="T2757" s="7"/>
    </row>
    <row r="2758" spans="8:20" x14ac:dyDescent="0.2">
      <c r="H2758" s="7"/>
      <c r="T2758" s="7"/>
    </row>
    <row r="2759" spans="8:20" x14ac:dyDescent="0.2">
      <c r="H2759" s="7"/>
      <c r="T2759" s="7"/>
    </row>
    <row r="2760" spans="8:20" x14ac:dyDescent="0.2">
      <c r="H2760" s="7"/>
      <c r="T2760" s="7"/>
    </row>
    <row r="2761" spans="8:20" x14ac:dyDescent="0.2">
      <c r="H2761" s="7"/>
      <c r="T2761" s="7"/>
    </row>
    <row r="2762" spans="8:20" x14ac:dyDescent="0.2">
      <c r="H2762" s="7"/>
      <c r="T2762" s="7"/>
    </row>
    <row r="2763" spans="8:20" x14ac:dyDescent="0.2">
      <c r="H2763" s="7"/>
      <c r="T2763" s="7"/>
    </row>
    <row r="2764" spans="8:20" x14ac:dyDescent="0.2">
      <c r="H2764" s="7"/>
      <c r="T2764" s="7"/>
    </row>
    <row r="2765" spans="8:20" x14ac:dyDescent="0.2">
      <c r="H2765" s="7"/>
      <c r="T2765" s="7"/>
    </row>
    <row r="2766" spans="8:20" x14ac:dyDescent="0.2">
      <c r="H2766" s="7"/>
      <c r="T2766" s="7"/>
    </row>
    <row r="2767" spans="8:20" x14ac:dyDescent="0.2">
      <c r="H2767" s="7"/>
      <c r="T2767" s="7"/>
    </row>
    <row r="2768" spans="8:20" x14ac:dyDescent="0.2">
      <c r="H2768" s="7"/>
      <c r="T2768" s="7"/>
    </row>
    <row r="2769" spans="8:20" x14ac:dyDescent="0.2">
      <c r="H2769" s="7"/>
      <c r="T2769" s="7"/>
    </row>
    <row r="2770" spans="8:20" x14ac:dyDescent="0.2">
      <c r="H2770" s="7"/>
      <c r="T2770" s="7"/>
    </row>
    <row r="2771" spans="8:20" x14ac:dyDescent="0.2">
      <c r="H2771" s="7"/>
      <c r="T2771" s="7"/>
    </row>
    <row r="2772" spans="8:20" x14ac:dyDescent="0.2">
      <c r="H2772" s="7"/>
      <c r="T2772" s="7"/>
    </row>
    <row r="2773" spans="8:20" x14ac:dyDescent="0.2">
      <c r="H2773" s="7"/>
      <c r="T2773" s="7"/>
    </row>
    <row r="2774" spans="8:20" x14ac:dyDescent="0.2">
      <c r="H2774" s="7"/>
      <c r="T2774" s="7"/>
    </row>
    <row r="2775" spans="8:20" x14ac:dyDescent="0.2">
      <c r="H2775" s="7"/>
      <c r="T2775" s="7"/>
    </row>
    <row r="2776" spans="8:20" x14ac:dyDescent="0.2">
      <c r="H2776" s="7"/>
      <c r="T2776" s="7"/>
    </row>
    <row r="2777" spans="8:20" x14ac:dyDescent="0.2">
      <c r="H2777" s="7"/>
      <c r="T2777" s="7"/>
    </row>
    <row r="2778" spans="8:20" x14ac:dyDescent="0.2">
      <c r="H2778" s="7"/>
      <c r="T2778" s="7"/>
    </row>
    <row r="2779" spans="8:20" x14ac:dyDescent="0.2">
      <c r="H2779" s="7"/>
      <c r="T2779" s="7"/>
    </row>
    <row r="2780" spans="8:20" x14ac:dyDescent="0.2">
      <c r="H2780" s="7"/>
      <c r="T2780" s="7"/>
    </row>
    <row r="2781" spans="8:20" x14ac:dyDescent="0.2">
      <c r="H2781" s="7"/>
      <c r="T2781" s="7"/>
    </row>
    <row r="2782" spans="8:20" x14ac:dyDescent="0.2">
      <c r="H2782" s="7"/>
      <c r="T2782" s="7"/>
    </row>
    <row r="2783" spans="8:20" x14ac:dyDescent="0.2">
      <c r="H2783" s="7"/>
      <c r="T2783" s="7"/>
    </row>
    <row r="2784" spans="8:20" x14ac:dyDescent="0.2">
      <c r="H2784" s="7"/>
      <c r="T2784" s="7"/>
    </row>
    <row r="2785" spans="8:20" x14ac:dyDescent="0.2">
      <c r="H2785" s="7"/>
      <c r="T2785" s="7"/>
    </row>
    <row r="2786" spans="8:20" x14ac:dyDescent="0.2">
      <c r="H2786" s="7"/>
      <c r="T2786" s="7"/>
    </row>
    <row r="2787" spans="8:20" x14ac:dyDescent="0.2">
      <c r="H2787" s="7"/>
      <c r="T2787" s="7"/>
    </row>
    <row r="2788" spans="8:20" x14ac:dyDescent="0.2">
      <c r="H2788" s="7"/>
      <c r="T2788" s="7"/>
    </row>
    <row r="2789" spans="8:20" x14ac:dyDescent="0.2">
      <c r="H2789" s="7"/>
      <c r="T2789" s="7"/>
    </row>
    <row r="2790" spans="8:20" x14ac:dyDescent="0.2">
      <c r="H2790" s="7"/>
      <c r="T2790" s="7"/>
    </row>
    <row r="2791" spans="8:20" x14ac:dyDescent="0.2">
      <c r="H2791" s="7"/>
      <c r="T2791" s="7"/>
    </row>
    <row r="2792" spans="8:20" x14ac:dyDescent="0.2">
      <c r="H2792" s="7"/>
      <c r="T2792" s="7"/>
    </row>
    <row r="2793" spans="8:20" x14ac:dyDescent="0.2">
      <c r="H2793" s="7"/>
      <c r="T2793" s="7"/>
    </row>
    <row r="2794" spans="8:20" x14ac:dyDescent="0.2">
      <c r="H2794" s="7"/>
      <c r="T2794" s="7"/>
    </row>
    <row r="2795" spans="8:20" x14ac:dyDescent="0.2">
      <c r="H2795" s="7"/>
      <c r="T2795" s="7"/>
    </row>
    <row r="2796" spans="8:20" x14ac:dyDescent="0.2">
      <c r="H2796" s="7"/>
      <c r="T2796" s="7"/>
    </row>
    <row r="2797" spans="8:20" x14ac:dyDescent="0.2">
      <c r="H2797" s="7"/>
      <c r="T2797" s="7"/>
    </row>
    <row r="2798" spans="8:20" x14ac:dyDescent="0.2">
      <c r="H2798" s="7"/>
      <c r="T2798" s="7"/>
    </row>
    <row r="2799" spans="8:20" x14ac:dyDescent="0.2">
      <c r="H2799" s="7"/>
      <c r="T2799" s="7"/>
    </row>
    <row r="2800" spans="8:20" x14ac:dyDescent="0.2">
      <c r="H2800" s="7"/>
      <c r="T2800" s="7"/>
    </row>
    <row r="2801" spans="8:20" x14ac:dyDescent="0.2">
      <c r="H2801" s="7"/>
      <c r="T2801" s="7"/>
    </row>
    <row r="2802" spans="8:20" x14ac:dyDescent="0.2">
      <c r="H2802" s="7"/>
      <c r="T2802" s="7"/>
    </row>
    <row r="2803" spans="8:20" x14ac:dyDescent="0.2">
      <c r="H2803" s="7"/>
      <c r="T2803" s="7"/>
    </row>
    <row r="2804" spans="8:20" x14ac:dyDescent="0.2">
      <c r="H2804" s="7"/>
      <c r="T2804" s="7"/>
    </row>
    <row r="2805" spans="8:20" x14ac:dyDescent="0.2">
      <c r="H2805" s="7"/>
      <c r="T2805" s="7"/>
    </row>
    <row r="2806" spans="8:20" x14ac:dyDescent="0.2">
      <c r="H2806" s="7"/>
      <c r="T2806" s="7"/>
    </row>
    <row r="2807" spans="8:20" x14ac:dyDescent="0.2">
      <c r="H2807" s="7"/>
      <c r="T2807" s="7"/>
    </row>
    <row r="2808" spans="8:20" x14ac:dyDescent="0.2">
      <c r="H2808" s="7"/>
      <c r="T2808" s="7"/>
    </row>
    <row r="2809" spans="8:20" x14ac:dyDescent="0.2">
      <c r="H2809" s="7"/>
      <c r="T2809" s="7"/>
    </row>
    <row r="2810" spans="8:20" x14ac:dyDescent="0.2">
      <c r="H2810" s="7"/>
      <c r="T2810" s="7"/>
    </row>
    <row r="2811" spans="8:20" x14ac:dyDescent="0.2">
      <c r="H2811" s="7"/>
      <c r="T2811" s="7"/>
    </row>
    <row r="2812" spans="8:20" x14ac:dyDescent="0.2">
      <c r="H2812" s="7"/>
      <c r="T2812" s="7"/>
    </row>
    <row r="2813" spans="8:20" x14ac:dyDescent="0.2">
      <c r="H2813" s="7"/>
      <c r="T2813" s="7"/>
    </row>
    <row r="2814" spans="8:20" x14ac:dyDescent="0.2">
      <c r="H2814" s="7"/>
      <c r="T2814" s="7"/>
    </row>
    <row r="2815" spans="8:20" x14ac:dyDescent="0.2">
      <c r="H2815" s="7"/>
      <c r="T2815" s="7"/>
    </row>
    <row r="2816" spans="8:20" x14ac:dyDescent="0.2">
      <c r="H2816" s="7"/>
      <c r="T2816" s="7"/>
    </row>
    <row r="2817" spans="8:20" x14ac:dyDescent="0.2">
      <c r="H2817" s="7"/>
      <c r="T2817" s="7"/>
    </row>
    <row r="2818" spans="8:20" x14ac:dyDescent="0.2">
      <c r="H2818" s="7"/>
      <c r="T2818" s="7"/>
    </row>
    <row r="2819" spans="8:20" x14ac:dyDescent="0.2">
      <c r="H2819" s="7"/>
      <c r="T2819" s="7"/>
    </row>
    <row r="2820" spans="8:20" x14ac:dyDescent="0.2">
      <c r="H2820" s="7"/>
      <c r="T2820" s="7"/>
    </row>
    <row r="2821" spans="8:20" x14ac:dyDescent="0.2">
      <c r="H2821" s="7"/>
      <c r="T2821" s="7"/>
    </row>
    <row r="2822" spans="8:20" x14ac:dyDescent="0.2">
      <c r="H2822" s="7"/>
      <c r="T2822" s="7"/>
    </row>
    <row r="2823" spans="8:20" x14ac:dyDescent="0.2">
      <c r="H2823" s="7"/>
      <c r="T2823" s="7"/>
    </row>
    <row r="2824" spans="8:20" x14ac:dyDescent="0.2">
      <c r="H2824" s="7"/>
      <c r="T2824" s="7"/>
    </row>
    <row r="2825" spans="8:20" x14ac:dyDescent="0.2">
      <c r="H2825" s="7"/>
      <c r="T2825" s="7"/>
    </row>
    <row r="2826" spans="8:20" x14ac:dyDescent="0.2">
      <c r="H2826" s="7"/>
      <c r="T2826" s="7"/>
    </row>
    <row r="2827" spans="8:20" x14ac:dyDescent="0.2">
      <c r="H2827" s="7"/>
      <c r="T2827" s="7"/>
    </row>
    <row r="2828" spans="8:20" x14ac:dyDescent="0.2">
      <c r="H2828" s="7"/>
      <c r="T2828" s="7"/>
    </row>
    <row r="2829" spans="8:20" x14ac:dyDescent="0.2">
      <c r="H2829" s="7"/>
      <c r="T2829" s="7"/>
    </row>
    <row r="2830" spans="8:20" x14ac:dyDescent="0.2">
      <c r="H2830" s="7"/>
      <c r="T2830" s="7"/>
    </row>
    <row r="2831" spans="8:20" x14ac:dyDescent="0.2">
      <c r="H2831" s="7"/>
      <c r="T2831" s="7"/>
    </row>
    <row r="2832" spans="8:20" x14ac:dyDescent="0.2">
      <c r="H2832" s="7"/>
      <c r="T2832" s="7"/>
    </row>
    <row r="2833" spans="8:20" x14ac:dyDescent="0.2">
      <c r="H2833" s="7"/>
      <c r="T2833" s="7"/>
    </row>
    <row r="2834" spans="8:20" x14ac:dyDescent="0.2">
      <c r="H2834" s="7"/>
      <c r="T2834" s="7"/>
    </row>
    <row r="2835" spans="8:20" x14ac:dyDescent="0.2">
      <c r="H2835" s="7"/>
      <c r="T2835" s="7"/>
    </row>
    <row r="2836" spans="8:20" x14ac:dyDescent="0.2">
      <c r="H2836" s="7"/>
      <c r="T2836" s="7"/>
    </row>
    <row r="2837" spans="8:20" x14ac:dyDescent="0.2">
      <c r="H2837" s="7"/>
      <c r="T2837" s="7"/>
    </row>
    <row r="2838" spans="8:20" x14ac:dyDescent="0.2">
      <c r="H2838" s="7"/>
      <c r="T2838" s="7"/>
    </row>
    <row r="2839" spans="8:20" x14ac:dyDescent="0.2">
      <c r="H2839" s="7"/>
      <c r="T2839" s="7"/>
    </row>
    <row r="2840" spans="8:20" x14ac:dyDescent="0.2">
      <c r="H2840" s="7"/>
      <c r="T2840" s="7"/>
    </row>
    <row r="2841" spans="8:20" x14ac:dyDescent="0.2">
      <c r="H2841" s="7"/>
      <c r="T2841" s="7"/>
    </row>
    <row r="2842" spans="8:20" x14ac:dyDescent="0.2">
      <c r="H2842" s="7"/>
      <c r="T2842" s="7"/>
    </row>
    <row r="2843" spans="8:20" x14ac:dyDescent="0.2">
      <c r="H2843" s="7"/>
      <c r="T2843" s="7"/>
    </row>
    <row r="2844" spans="8:20" x14ac:dyDescent="0.2">
      <c r="H2844" s="7"/>
      <c r="T2844" s="7"/>
    </row>
    <row r="2845" spans="8:20" x14ac:dyDescent="0.2">
      <c r="H2845" s="7"/>
      <c r="T2845" s="7"/>
    </row>
    <row r="2846" spans="8:20" x14ac:dyDescent="0.2">
      <c r="H2846" s="7"/>
      <c r="T2846" s="7"/>
    </row>
    <row r="2847" spans="8:20" x14ac:dyDescent="0.2">
      <c r="H2847" s="7"/>
      <c r="T2847" s="7"/>
    </row>
    <row r="2848" spans="8:20" x14ac:dyDescent="0.2">
      <c r="H2848" s="7"/>
      <c r="T2848" s="7"/>
    </row>
    <row r="2849" spans="8:20" x14ac:dyDescent="0.2">
      <c r="H2849" s="7"/>
      <c r="T2849" s="7"/>
    </row>
    <row r="2850" spans="8:20" x14ac:dyDescent="0.2">
      <c r="H2850" s="7"/>
      <c r="T2850" s="7"/>
    </row>
    <row r="2851" spans="8:20" x14ac:dyDescent="0.2">
      <c r="H2851" s="7"/>
      <c r="T2851" s="7"/>
    </row>
    <row r="2852" spans="8:20" x14ac:dyDescent="0.2">
      <c r="H2852" s="7"/>
      <c r="T2852" s="7"/>
    </row>
    <row r="2853" spans="8:20" x14ac:dyDescent="0.2">
      <c r="H2853" s="7"/>
      <c r="T2853" s="7"/>
    </row>
    <row r="2854" spans="8:20" x14ac:dyDescent="0.2">
      <c r="H2854" s="7"/>
      <c r="T2854" s="7"/>
    </row>
    <row r="2855" spans="8:20" x14ac:dyDescent="0.2">
      <c r="H2855" s="7"/>
      <c r="T2855" s="7"/>
    </row>
    <row r="2856" spans="8:20" x14ac:dyDescent="0.2">
      <c r="H2856" s="7"/>
      <c r="T2856" s="7"/>
    </row>
    <row r="2857" spans="8:20" x14ac:dyDescent="0.2">
      <c r="H2857" s="7"/>
      <c r="T2857" s="7"/>
    </row>
    <row r="2858" spans="8:20" x14ac:dyDescent="0.2">
      <c r="H2858" s="7"/>
      <c r="T2858" s="7"/>
    </row>
    <row r="2859" spans="8:20" x14ac:dyDescent="0.2">
      <c r="H2859" s="7"/>
      <c r="T2859" s="7"/>
    </row>
    <row r="2860" spans="8:20" x14ac:dyDescent="0.2">
      <c r="H2860" s="7"/>
      <c r="T2860" s="7"/>
    </row>
    <row r="2861" spans="8:20" x14ac:dyDescent="0.2">
      <c r="H2861" s="7"/>
      <c r="T2861" s="7"/>
    </row>
    <row r="2862" spans="8:20" x14ac:dyDescent="0.2">
      <c r="H2862" s="7"/>
      <c r="T2862" s="7"/>
    </row>
    <row r="2863" spans="8:20" x14ac:dyDescent="0.2">
      <c r="H2863" s="7"/>
      <c r="T2863" s="7"/>
    </row>
    <row r="2864" spans="8:20" x14ac:dyDescent="0.2">
      <c r="H2864" s="7"/>
      <c r="T2864" s="7"/>
    </row>
    <row r="2865" spans="8:20" x14ac:dyDescent="0.2">
      <c r="H2865" s="7"/>
      <c r="T2865" s="7"/>
    </row>
    <row r="2866" spans="8:20" x14ac:dyDescent="0.2">
      <c r="H2866" s="7"/>
      <c r="T2866" s="7"/>
    </row>
    <row r="2867" spans="8:20" x14ac:dyDescent="0.2">
      <c r="H2867" s="7"/>
      <c r="T2867" s="7"/>
    </row>
    <row r="2868" spans="8:20" x14ac:dyDescent="0.2">
      <c r="H2868" s="7"/>
      <c r="T2868" s="7"/>
    </row>
    <row r="2869" spans="8:20" x14ac:dyDescent="0.2">
      <c r="H2869" s="7"/>
      <c r="T2869" s="7"/>
    </row>
    <row r="2870" spans="8:20" x14ac:dyDescent="0.2">
      <c r="H2870" s="7"/>
      <c r="T2870" s="7"/>
    </row>
    <row r="2871" spans="8:20" x14ac:dyDescent="0.2">
      <c r="H2871" s="7"/>
      <c r="T2871" s="7"/>
    </row>
    <row r="2872" spans="8:20" x14ac:dyDescent="0.2">
      <c r="H2872" s="7"/>
      <c r="T2872" s="7"/>
    </row>
    <row r="2873" spans="8:20" x14ac:dyDescent="0.2">
      <c r="H2873" s="7"/>
      <c r="T2873" s="7"/>
    </row>
    <row r="2874" spans="8:20" x14ac:dyDescent="0.2">
      <c r="H2874" s="7"/>
      <c r="T2874" s="7"/>
    </row>
    <row r="2875" spans="8:20" x14ac:dyDescent="0.2">
      <c r="H2875" s="7"/>
      <c r="T2875" s="7"/>
    </row>
    <row r="2876" spans="8:20" x14ac:dyDescent="0.2">
      <c r="H2876" s="7"/>
      <c r="T2876" s="7"/>
    </row>
    <row r="2877" spans="8:20" x14ac:dyDescent="0.2">
      <c r="H2877" s="7"/>
      <c r="T2877" s="7"/>
    </row>
    <row r="2878" spans="8:20" x14ac:dyDescent="0.2">
      <c r="H2878" s="7"/>
      <c r="T2878" s="7"/>
    </row>
    <row r="2879" spans="8:20" x14ac:dyDescent="0.2">
      <c r="H2879" s="7"/>
      <c r="T2879" s="7"/>
    </row>
    <row r="2880" spans="8:20" x14ac:dyDescent="0.2">
      <c r="H2880" s="7"/>
      <c r="T2880" s="7"/>
    </row>
    <row r="2881" spans="8:20" x14ac:dyDescent="0.2">
      <c r="H2881" s="7"/>
      <c r="T2881" s="7"/>
    </row>
    <row r="2882" spans="8:20" x14ac:dyDescent="0.2">
      <c r="H2882" s="7"/>
      <c r="T2882" s="7"/>
    </row>
    <row r="2883" spans="8:20" x14ac:dyDescent="0.2">
      <c r="H2883" s="7"/>
      <c r="T2883" s="7"/>
    </row>
    <row r="2884" spans="8:20" x14ac:dyDescent="0.2">
      <c r="H2884" s="7"/>
      <c r="T2884" s="7"/>
    </row>
    <row r="2885" spans="8:20" x14ac:dyDescent="0.2">
      <c r="H2885" s="7"/>
      <c r="T2885" s="7"/>
    </row>
    <row r="2886" spans="8:20" x14ac:dyDescent="0.2">
      <c r="H2886" s="7"/>
      <c r="T2886" s="7"/>
    </row>
    <row r="2887" spans="8:20" x14ac:dyDescent="0.2">
      <c r="H2887" s="7"/>
      <c r="T2887" s="7"/>
    </row>
    <row r="2888" spans="8:20" x14ac:dyDescent="0.2">
      <c r="H2888" s="7"/>
      <c r="T2888" s="7"/>
    </row>
    <row r="2889" spans="8:20" x14ac:dyDescent="0.2">
      <c r="H2889" s="7"/>
      <c r="T2889" s="7"/>
    </row>
    <row r="2890" spans="8:20" x14ac:dyDescent="0.2">
      <c r="H2890" s="7"/>
      <c r="T2890" s="7"/>
    </row>
    <row r="2891" spans="8:20" x14ac:dyDescent="0.2">
      <c r="H2891" s="7"/>
      <c r="T2891" s="7"/>
    </row>
    <row r="2892" spans="8:20" x14ac:dyDescent="0.2">
      <c r="H2892" s="7"/>
      <c r="T2892" s="7"/>
    </row>
    <row r="2893" spans="8:20" x14ac:dyDescent="0.2">
      <c r="H2893" s="7"/>
      <c r="T2893" s="7"/>
    </row>
    <row r="2894" spans="8:20" x14ac:dyDescent="0.2">
      <c r="H2894" s="7"/>
      <c r="T2894" s="7"/>
    </row>
    <row r="2895" spans="8:20" x14ac:dyDescent="0.2">
      <c r="H2895" s="7"/>
      <c r="T2895" s="7"/>
    </row>
    <row r="2896" spans="8:20" x14ac:dyDescent="0.2">
      <c r="H2896" s="7"/>
      <c r="T2896" s="7"/>
    </row>
    <row r="2897" spans="8:20" x14ac:dyDescent="0.2">
      <c r="H2897" s="7"/>
      <c r="T2897" s="7"/>
    </row>
    <row r="2898" spans="8:20" x14ac:dyDescent="0.2">
      <c r="H2898" s="7"/>
      <c r="T2898" s="7"/>
    </row>
    <row r="2899" spans="8:20" x14ac:dyDescent="0.2">
      <c r="H2899" s="7"/>
      <c r="T2899" s="7"/>
    </row>
    <row r="2900" spans="8:20" x14ac:dyDescent="0.2">
      <c r="H2900" s="7"/>
      <c r="T2900" s="7"/>
    </row>
    <row r="2901" spans="8:20" x14ac:dyDescent="0.2">
      <c r="H2901" s="7"/>
      <c r="T2901" s="7"/>
    </row>
    <row r="2902" spans="8:20" x14ac:dyDescent="0.2">
      <c r="H2902" s="7"/>
      <c r="T2902" s="7"/>
    </row>
    <row r="2903" spans="8:20" x14ac:dyDescent="0.2">
      <c r="H2903" s="7"/>
      <c r="T2903" s="7"/>
    </row>
    <row r="2904" spans="8:20" x14ac:dyDescent="0.2">
      <c r="H2904" s="7"/>
      <c r="T2904" s="7"/>
    </row>
    <row r="2905" spans="8:20" x14ac:dyDescent="0.2">
      <c r="H2905" s="7"/>
      <c r="T2905" s="7"/>
    </row>
    <row r="2906" spans="8:20" x14ac:dyDescent="0.2">
      <c r="H2906" s="7"/>
      <c r="T2906" s="7"/>
    </row>
    <row r="2907" spans="8:20" x14ac:dyDescent="0.2">
      <c r="H2907" s="7"/>
      <c r="T2907" s="7"/>
    </row>
    <row r="2908" spans="8:20" x14ac:dyDescent="0.2">
      <c r="H2908" s="7"/>
      <c r="T2908" s="7"/>
    </row>
    <row r="2909" spans="8:20" x14ac:dyDescent="0.2">
      <c r="H2909" s="7"/>
      <c r="T2909" s="7"/>
    </row>
    <row r="2910" spans="8:20" x14ac:dyDescent="0.2">
      <c r="H2910" s="7"/>
      <c r="T2910" s="7"/>
    </row>
    <row r="2911" spans="8:20" x14ac:dyDescent="0.2">
      <c r="H2911" s="7"/>
      <c r="T2911" s="7"/>
    </row>
    <row r="2912" spans="8:20" x14ac:dyDescent="0.2">
      <c r="H2912" s="7"/>
      <c r="T2912" s="7"/>
    </row>
    <row r="2913" spans="8:20" x14ac:dyDescent="0.2">
      <c r="H2913" s="7"/>
      <c r="T2913" s="7"/>
    </row>
    <row r="2914" spans="8:20" x14ac:dyDescent="0.2">
      <c r="H2914" s="7"/>
      <c r="T2914" s="7"/>
    </row>
    <row r="2915" spans="8:20" x14ac:dyDescent="0.2">
      <c r="H2915" s="7"/>
      <c r="T2915" s="7"/>
    </row>
    <row r="2916" spans="8:20" x14ac:dyDescent="0.2">
      <c r="H2916" s="7"/>
      <c r="T2916" s="7"/>
    </row>
    <row r="2917" spans="8:20" x14ac:dyDescent="0.2">
      <c r="H2917" s="7"/>
      <c r="T2917" s="7"/>
    </row>
    <row r="2918" spans="8:20" x14ac:dyDescent="0.2">
      <c r="H2918" s="7"/>
      <c r="T2918" s="7"/>
    </row>
    <row r="2919" spans="8:20" x14ac:dyDescent="0.2">
      <c r="H2919" s="7"/>
      <c r="T2919" s="7"/>
    </row>
    <row r="2920" spans="8:20" x14ac:dyDescent="0.2">
      <c r="H2920" s="7"/>
      <c r="T2920" s="7"/>
    </row>
    <row r="2921" spans="8:20" x14ac:dyDescent="0.2">
      <c r="H2921" s="7"/>
      <c r="T2921" s="7"/>
    </row>
    <row r="2922" spans="8:20" x14ac:dyDescent="0.2">
      <c r="H2922" s="7"/>
      <c r="T2922" s="7"/>
    </row>
    <row r="2923" spans="8:20" x14ac:dyDescent="0.2">
      <c r="H2923" s="7"/>
      <c r="T2923" s="7"/>
    </row>
    <row r="2924" spans="8:20" x14ac:dyDescent="0.2">
      <c r="H2924" s="7"/>
      <c r="T2924" s="7"/>
    </row>
    <row r="2925" spans="8:20" x14ac:dyDescent="0.2">
      <c r="H2925" s="7"/>
      <c r="T2925" s="7"/>
    </row>
    <row r="2926" spans="8:20" x14ac:dyDescent="0.2">
      <c r="H2926" s="7"/>
      <c r="T2926" s="7"/>
    </row>
    <row r="2927" spans="8:20" x14ac:dyDescent="0.2">
      <c r="H2927" s="7"/>
      <c r="T2927" s="7"/>
    </row>
    <row r="2928" spans="8:20" x14ac:dyDescent="0.2">
      <c r="H2928" s="7"/>
      <c r="T2928" s="7"/>
    </row>
    <row r="2929" spans="8:20" x14ac:dyDescent="0.2">
      <c r="H2929" s="7"/>
      <c r="T2929" s="7"/>
    </row>
    <row r="2930" spans="8:20" x14ac:dyDescent="0.2">
      <c r="H2930" s="7"/>
      <c r="T2930" s="7"/>
    </row>
    <row r="2931" spans="8:20" x14ac:dyDescent="0.2">
      <c r="H2931" s="7"/>
      <c r="T2931" s="7"/>
    </row>
    <row r="2932" spans="8:20" x14ac:dyDescent="0.2">
      <c r="H2932" s="7"/>
      <c r="T2932" s="7"/>
    </row>
    <row r="2933" spans="8:20" x14ac:dyDescent="0.2">
      <c r="H2933" s="7"/>
      <c r="T2933" s="7"/>
    </row>
    <row r="2934" spans="8:20" x14ac:dyDescent="0.2">
      <c r="H2934" s="7"/>
      <c r="T2934" s="7"/>
    </row>
    <row r="2935" spans="8:20" x14ac:dyDescent="0.2">
      <c r="H2935" s="7"/>
      <c r="T2935" s="7"/>
    </row>
    <row r="2936" spans="8:20" x14ac:dyDescent="0.2">
      <c r="H2936" s="7"/>
      <c r="T2936" s="7"/>
    </row>
    <row r="2937" spans="8:20" x14ac:dyDescent="0.2">
      <c r="H2937" s="7"/>
      <c r="T2937" s="7"/>
    </row>
    <row r="2938" spans="8:20" x14ac:dyDescent="0.2">
      <c r="H2938" s="7"/>
      <c r="T2938" s="7"/>
    </row>
    <row r="2939" spans="8:20" x14ac:dyDescent="0.2">
      <c r="H2939" s="7"/>
      <c r="T2939" s="7"/>
    </row>
    <row r="2940" spans="8:20" x14ac:dyDescent="0.2">
      <c r="H2940" s="7"/>
      <c r="T2940" s="7"/>
    </row>
    <row r="2941" spans="8:20" x14ac:dyDescent="0.2">
      <c r="H2941" s="7"/>
      <c r="T2941" s="7"/>
    </row>
    <row r="2942" spans="8:20" x14ac:dyDescent="0.2">
      <c r="H2942" s="7"/>
      <c r="T2942" s="7"/>
    </row>
    <row r="2943" spans="8:20" x14ac:dyDescent="0.2">
      <c r="H2943" s="7"/>
      <c r="T2943" s="7"/>
    </row>
    <row r="2944" spans="8:20" x14ac:dyDescent="0.2">
      <c r="H2944" s="7"/>
      <c r="T2944" s="7"/>
    </row>
    <row r="2945" spans="8:20" x14ac:dyDescent="0.2">
      <c r="H2945" s="7"/>
      <c r="T2945" s="7"/>
    </row>
    <row r="2946" spans="8:20" x14ac:dyDescent="0.2">
      <c r="H2946" s="7"/>
      <c r="T2946" s="7"/>
    </row>
    <row r="2947" spans="8:20" x14ac:dyDescent="0.2">
      <c r="H2947" s="7"/>
      <c r="T2947" s="7"/>
    </row>
    <row r="2948" spans="8:20" x14ac:dyDescent="0.2">
      <c r="H2948" s="7"/>
      <c r="T2948" s="7"/>
    </row>
    <row r="2949" spans="8:20" x14ac:dyDescent="0.2">
      <c r="H2949" s="7"/>
      <c r="T2949" s="7"/>
    </row>
    <row r="2950" spans="8:20" x14ac:dyDescent="0.2">
      <c r="H2950" s="7"/>
      <c r="T2950" s="7"/>
    </row>
    <row r="2951" spans="8:20" x14ac:dyDescent="0.2">
      <c r="H2951" s="7"/>
      <c r="T2951" s="7"/>
    </row>
    <row r="2952" spans="8:20" x14ac:dyDescent="0.2">
      <c r="H2952" s="7"/>
      <c r="T2952" s="7"/>
    </row>
    <row r="2953" spans="8:20" x14ac:dyDescent="0.2">
      <c r="H2953" s="7"/>
      <c r="T2953" s="7"/>
    </row>
    <row r="2954" spans="8:20" x14ac:dyDescent="0.2">
      <c r="H2954" s="7"/>
      <c r="T2954" s="7"/>
    </row>
    <row r="2955" spans="8:20" x14ac:dyDescent="0.2">
      <c r="H2955" s="7"/>
      <c r="T2955" s="7"/>
    </row>
    <row r="2956" spans="8:20" x14ac:dyDescent="0.2">
      <c r="H2956" s="7"/>
      <c r="T2956" s="7"/>
    </row>
    <row r="2957" spans="8:20" x14ac:dyDescent="0.2">
      <c r="H2957" s="7"/>
      <c r="T2957" s="7"/>
    </row>
    <row r="2958" spans="8:20" x14ac:dyDescent="0.2">
      <c r="H2958" s="7"/>
      <c r="T2958" s="7"/>
    </row>
    <row r="2959" spans="8:20" x14ac:dyDescent="0.2">
      <c r="H2959" s="7"/>
      <c r="T2959" s="7"/>
    </row>
    <row r="2960" spans="8:20" x14ac:dyDescent="0.2">
      <c r="H2960" s="7"/>
      <c r="T2960" s="7"/>
    </row>
    <row r="2961" spans="8:20" x14ac:dyDescent="0.2">
      <c r="H2961" s="7"/>
      <c r="T2961" s="7"/>
    </row>
    <row r="2962" spans="8:20" x14ac:dyDescent="0.2">
      <c r="H2962" s="7"/>
      <c r="T2962" s="7"/>
    </row>
    <row r="2963" spans="8:20" x14ac:dyDescent="0.2">
      <c r="H2963" s="7"/>
      <c r="T2963" s="7"/>
    </row>
    <row r="2964" spans="8:20" x14ac:dyDescent="0.2">
      <c r="H2964" s="7"/>
    </row>
    <row r="2965" spans="8:20" x14ac:dyDescent="0.2">
      <c r="H2965" s="7"/>
    </row>
    <row r="2966" spans="8:20" x14ac:dyDescent="0.2">
      <c r="H2966" s="7"/>
    </row>
    <row r="2967" spans="8:20" x14ac:dyDescent="0.2">
      <c r="H2967" s="7"/>
    </row>
    <row r="2968" spans="8:20" x14ac:dyDescent="0.2">
      <c r="H2968" s="7"/>
    </row>
    <row r="2969" spans="8:20" x14ac:dyDescent="0.2">
      <c r="H2969" s="7"/>
    </row>
    <row r="2970" spans="8:20" x14ac:dyDescent="0.2">
      <c r="H2970" s="7"/>
    </row>
    <row r="2971" spans="8:20" x14ac:dyDescent="0.2">
      <c r="H2971" s="7"/>
    </row>
    <row r="2972" spans="8:20" x14ac:dyDescent="0.2">
      <c r="H2972" s="7"/>
    </row>
    <row r="2973" spans="8:20" x14ac:dyDescent="0.2">
      <c r="H2973" s="7"/>
    </row>
    <row r="2974" spans="8:20" x14ac:dyDescent="0.2">
      <c r="H2974" s="7"/>
    </row>
    <row r="2975" spans="8:20" x14ac:dyDescent="0.2">
      <c r="H2975" s="7"/>
    </row>
    <row r="2976" spans="8:20" x14ac:dyDescent="0.2">
      <c r="H2976" s="7"/>
    </row>
    <row r="2977" spans="8:8" x14ac:dyDescent="0.2">
      <c r="H2977" s="7"/>
    </row>
    <row r="2978" spans="8:8" x14ac:dyDescent="0.2">
      <c r="H2978" s="7"/>
    </row>
    <row r="2979" spans="8:8" x14ac:dyDescent="0.2">
      <c r="H2979" s="7"/>
    </row>
    <row r="2980" spans="8:8" x14ac:dyDescent="0.2">
      <c r="H2980" s="7"/>
    </row>
    <row r="2981" spans="8:8" x14ac:dyDescent="0.2">
      <c r="H2981" s="7"/>
    </row>
    <row r="2982" spans="8:8" x14ac:dyDescent="0.2">
      <c r="H2982" s="7"/>
    </row>
    <row r="2983" spans="8:8" x14ac:dyDescent="0.2">
      <c r="H2983" s="7"/>
    </row>
    <row r="2984" spans="8:8" x14ac:dyDescent="0.2">
      <c r="H2984" s="7"/>
    </row>
    <row r="2985" spans="8:8" x14ac:dyDescent="0.2">
      <c r="H2985" s="7"/>
    </row>
    <row r="2986" spans="8:8" x14ac:dyDescent="0.2">
      <c r="H2986" s="7"/>
    </row>
    <row r="2987" spans="8:8" x14ac:dyDescent="0.2">
      <c r="H2987" s="7"/>
    </row>
    <row r="2988" spans="8:8" x14ac:dyDescent="0.2">
      <c r="H2988" s="7"/>
    </row>
    <row r="2993" spans="8:8" x14ac:dyDescent="0.2">
      <c r="H2993" s="7"/>
    </row>
    <row r="2994" spans="8:8" x14ac:dyDescent="0.2">
      <c r="H2994" s="7"/>
    </row>
    <row r="2995" spans="8:8" x14ac:dyDescent="0.2">
      <c r="H2995" s="7"/>
    </row>
    <row r="2996" spans="8:8" x14ac:dyDescent="0.2">
      <c r="H2996" s="7"/>
    </row>
    <row r="2997" spans="8:8" x14ac:dyDescent="0.2">
      <c r="H2997" s="7"/>
    </row>
    <row r="2998" spans="8:8" x14ac:dyDescent="0.2">
      <c r="H2998" s="7"/>
    </row>
    <row r="2999" spans="8:8" x14ac:dyDescent="0.2">
      <c r="H2999" s="7"/>
    </row>
    <row r="3000" spans="8:8" x14ac:dyDescent="0.2">
      <c r="H3000" s="7"/>
    </row>
    <row r="3001" spans="8:8" x14ac:dyDescent="0.2">
      <c r="H3001" s="7"/>
    </row>
    <row r="3002" spans="8:8" x14ac:dyDescent="0.2">
      <c r="H3002" s="7"/>
    </row>
    <row r="3003" spans="8:8" x14ac:dyDescent="0.2">
      <c r="H3003" s="7"/>
    </row>
    <row r="3004" spans="8:8" x14ac:dyDescent="0.2">
      <c r="H3004" s="7"/>
    </row>
    <row r="3005" spans="8:8" x14ac:dyDescent="0.2">
      <c r="H3005" s="7"/>
    </row>
    <row r="3006" spans="8:8" x14ac:dyDescent="0.2">
      <c r="H3006" s="7"/>
    </row>
    <row r="3007" spans="8:8" x14ac:dyDescent="0.2">
      <c r="H3007" s="7"/>
    </row>
    <row r="3008" spans="8:8" x14ac:dyDescent="0.2">
      <c r="H3008" s="7"/>
    </row>
    <row r="3009" spans="8:8" x14ac:dyDescent="0.2">
      <c r="H3009" s="7"/>
    </row>
    <row r="3010" spans="8:8" x14ac:dyDescent="0.2">
      <c r="H3010" s="7"/>
    </row>
    <row r="3011" spans="8:8" x14ac:dyDescent="0.2">
      <c r="H3011" s="7"/>
    </row>
    <row r="3012" spans="8:8" x14ac:dyDescent="0.2">
      <c r="H3012" s="7"/>
    </row>
    <row r="3013" spans="8:8" x14ac:dyDescent="0.2">
      <c r="H3013" s="7"/>
    </row>
    <row r="3014" spans="8:8" x14ac:dyDescent="0.2">
      <c r="H3014" s="7"/>
    </row>
    <row r="3015" spans="8:8" x14ac:dyDescent="0.2">
      <c r="H3015" s="7"/>
    </row>
    <row r="3016" spans="8:8" x14ac:dyDescent="0.2">
      <c r="H3016" s="7"/>
    </row>
    <row r="3017" spans="8:8" x14ac:dyDescent="0.2">
      <c r="H3017" s="7"/>
    </row>
    <row r="3018" spans="8:8" x14ac:dyDescent="0.2">
      <c r="H3018" s="7"/>
    </row>
    <row r="3019" spans="8:8" x14ac:dyDescent="0.2">
      <c r="H3019" s="7"/>
    </row>
    <row r="3020" spans="8:8" x14ac:dyDescent="0.2">
      <c r="H3020" s="7"/>
    </row>
    <row r="3021" spans="8:8" x14ac:dyDescent="0.2">
      <c r="H3021" s="7"/>
    </row>
    <row r="3022" spans="8:8" x14ac:dyDescent="0.2">
      <c r="H3022" s="7"/>
    </row>
    <row r="3023" spans="8:8" x14ac:dyDescent="0.2">
      <c r="H3023" s="7"/>
    </row>
    <row r="3024" spans="8:8" x14ac:dyDescent="0.2">
      <c r="H3024" s="7"/>
    </row>
    <row r="3025" spans="8:8" x14ac:dyDescent="0.2">
      <c r="H3025" s="7"/>
    </row>
    <row r="3026" spans="8:8" x14ac:dyDescent="0.2">
      <c r="H3026" s="7"/>
    </row>
    <row r="3027" spans="8:8" x14ac:dyDescent="0.2">
      <c r="H3027" s="7"/>
    </row>
    <row r="3028" spans="8:8" x14ac:dyDescent="0.2">
      <c r="H3028" s="7"/>
    </row>
    <row r="3029" spans="8:8" x14ac:dyDescent="0.2">
      <c r="H3029" s="7"/>
    </row>
    <row r="3030" spans="8:8" x14ac:dyDescent="0.2">
      <c r="H3030" s="7"/>
    </row>
    <row r="3031" spans="8:8" x14ac:dyDescent="0.2">
      <c r="H3031" s="7"/>
    </row>
    <row r="3032" spans="8:8" x14ac:dyDescent="0.2">
      <c r="H3032" s="7"/>
    </row>
    <row r="3033" spans="8:8" x14ac:dyDescent="0.2">
      <c r="H3033" s="7"/>
    </row>
    <row r="3034" spans="8:8" x14ac:dyDescent="0.2">
      <c r="H3034" s="7"/>
    </row>
    <row r="3035" spans="8:8" x14ac:dyDescent="0.2">
      <c r="H3035" s="7"/>
    </row>
    <row r="3036" spans="8:8" x14ac:dyDescent="0.2">
      <c r="H3036" s="7"/>
    </row>
    <row r="3037" spans="8:8" x14ac:dyDescent="0.2">
      <c r="H3037" s="7"/>
    </row>
    <row r="3038" spans="8:8" x14ac:dyDescent="0.2">
      <c r="H3038" s="7"/>
    </row>
    <row r="3039" spans="8:8" x14ac:dyDescent="0.2">
      <c r="H3039" s="7"/>
    </row>
    <row r="3040" spans="8:8" x14ac:dyDescent="0.2">
      <c r="H3040" s="7"/>
    </row>
    <row r="3041" spans="8:8" x14ac:dyDescent="0.2">
      <c r="H3041" s="7"/>
    </row>
    <row r="3042" spans="8:8" x14ac:dyDescent="0.2">
      <c r="H3042" s="7"/>
    </row>
    <row r="3043" spans="8:8" x14ac:dyDescent="0.2">
      <c r="H3043" s="7"/>
    </row>
    <row r="3044" spans="8:8" x14ac:dyDescent="0.2">
      <c r="H3044" s="7"/>
    </row>
    <row r="3045" spans="8:8" x14ac:dyDescent="0.2">
      <c r="H3045" s="7"/>
    </row>
    <row r="3046" spans="8:8" x14ac:dyDescent="0.2">
      <c r="H3046" s="7"/>
    </row>
    <row r="3047" spans="8:8" x14ac:dyDescent="0.2">
      <c r="H3047" s="7"/>
    </row>
    <row r="3048" spans="8:8" x14ac:dyDescent="0.2">
      <c r="H3048" s="7"/>
    </row>
    <row r="3049" spans="8:8" x14ac:dyDescent="0.2">
      <c r="H3049" s="7"/>
    </row>
    <row r="3050" spans="8:8" x14ac:dyDescent="0.2">
      <c r="H3050" s="7"/>
    </row>
    <row r="3051" spans="8:8" x14ac:dyDescent="0.2">
      <c r="H3051" s="7"/>
    </row>
    <row r="3052" spans="8:8" x14ac:dyDescent="0.2">
      <c r="H3052" s="7"/>
    </row>
    <row r="3053" spans="8:8" x14ac:dyDescent="0.2">
      <c r="H3053" s="7"/>
    </row>
    <row r="3054" spans="8:8" x14ac:dyDescent="0.2">
      <c r="H3054" s="7"/>
    </row>
    <row r="3055" spans="8:8" x14ac:dyDescent="0.2">
      <c r="H3055" s="7"/>
    </row>
    <row r="3056" spans="8:8" x14ac:dyDescent="0.2">
      <c r="H3056" s="7"/>
    </row>
    <row r="3057" spans="8:8" x14ac:dyDescent="0.2">
      <c r="H3057" s="7"/>
    </row>
    <row r="3058" spans="8:8" x14ac:dyDescent="0.2">
      <c r="H3058" s="7"/>
    </row>
    <row r="3059" spans="8:8" x14ac:dyDescent="0.2">
      <c r="H3059" s="7"/>
    </row>
    <row r="3060" spans="8:8" x14ac:dyDescent="0.2">
      <c r="H3060" s="7"/>
    </row>
    <row r="3061" spans="8:8" x14ac:dyDescent="0.2">
      <c r="H3061" s="7"/>
    </row>
    <row r="3062" spans="8:8" x14ac:dyDescent="0.2">
      <c r="H3062" s="7"/>
    </row>
    <row r="3063" spans="8:8" x14ac:dyDescent="0.2">
      <c r="H3063" s="7"/>
    </row>
    <row r="3064" spans="8:8" x14ac:dyDescent="0.2">
      <c r="H3064" s="7"/>
    </row>
    <row r="3065" spans="8:8" x14ac:dyDescent="0.2">
      <c r="H3065" s="7"/>
    </row>
    <row r="3066" spans="8:8" x14ac:dyDescent="0.2">
      <c r="H3066" s="7"/>
    </row>
    <row r="3067" spans="8:8" x14ac:dyDescent="0.2">
      <c r="H3067" s="7"/>
    </row>
    <row r="3068" spans="8:8" x14ac:dyDescent="0.2">
      <c r="H3068" s="7"/>
    </row>
    <row r="3069" spans="8:8" x14ac:dyDescent="0.2">
      <c r="H3069" s="7"/>
    </row>
    <row r="3070" spans="8:8" x14ac:dyDescent="0.2">
      <c r="H3070" s="7"/>
    </row>
    <row r="3071" spans="8:8" x14ac:dyDescent="0.2">
      <c r="H3071" s="7"/>
    </row>
    <row r="3072" spans="8:8" x14ac:dyDescent="0.2">
      <c r="H3072" s="7"/>
    </row>
    <row r="3073" spans="8:8" x14ac:dyDescent="0.2">
      <c r="H3073" s="7"/>
    </row>
    <row r="3074" spans="8:8" x14ac:dyDescent="0.2">
      <c r="H3074" s="7"/>
    </row>
    <row r="3075" spans="8:8" x14ac:dyDescent="0.2">
      <c r="H3075" s="7"/>
    </row>
    <row r="3076" spans="8:8" x14ac:dyDescent="0.2">
      <c r="H3076" s="7"/>
    </row>
    <row r="3077" spans="8:8" x14ac:dyDescent="0.2">
      <c r="H3077" s="7"/>
    </row>
    <row r="3078" spans="8:8" x14ac:dyDescent="0.2">
      <c r="H3078" s="7"/>
    </row>
    <row r="3079" spans="8:8" x14ac:dyDescent="0.2">
      <c r="H3079" s="7"/>
    </row>
    <row r="3080" spans="8:8" x14ac:dyDescent="0.2">
      <c r="H3080" s="7"/>
    </row>
    <row r="3081" spans="8:8" x14ac:dyDescent="0.2">
      <c r="H3081" s="7"/>
    </row>
    <row r="3082" spans="8:8" x14ac:dyDescent="0.2">
      <c r="H3082" s="7"/>
    </row>
    <row r="3083" spans="8:8" x14ac:dyDescent="0.2">
      <c r="H3083" s="7"/>
    </row>
    <row r="3084" spans="8:8" x14ac:dyDescent="0.2">
      <c r="H3084" s="7"/>
    </row>
    <row r="3085" spans="8:8" x14ac:dyDescent="0.2">
      <c r="H3085" s="7"/>
    </row>
    <row r="3086" spans="8:8" x14ac:dyDescent="0.2">
      <c r="H3086" s="7"/>
    </row>
    <row r="3087" spans="8:8" x14ac:dyDescent="0.2">
      <c r="H3087" s="7"/>
    </row>
    <row r="3088" spans="8:8" x14ac:dyDescent="0.2">
      <c r="H3088" s="7"/>
    </row>
    <row r="3089" spans="8:8" x14ac:dyDescent="0.2">
      <c r="H3089" s="7"/>
    </row>
    <row r="3090" spans="8:8" x14ac:dyDescent="0.2">
      <c r="H3090" s="7"/>
    </row>
    <row r="3091" spans="8:8" x14ac:dyDescent="0.2">
      <c r="H3091" s="7"/>
    </row>
    <row r="3092" spans="8:8" x14ac:dyDescent="0.2">
      <c r="H3092" s="7"/>
    </row>
    <row r="3093" spans="8:8" x14ac:dyDescent="0.2">
      <c r="H3093" s="7"/>
    </row>
    <row r="3094" spans="8:8" x14ac:dyDescent="0.2">
      <c r="H3094" s="7"/>
    </row>
    <row r="3095" spans="8:8" x14ac:dyDescent="0.2">
      <c r="H3095" s="7"/>
    </row>
    <row r="3096" spans="8:8" x14ac:dyDescent="0.2">
      <c r="H3096" s="7"/>
    </row>
    <row r="3097" spans="8:8" x14ac:dyDescent="0.2">
      <c r="H3097" s="7"/>
    </row>
    <row r="3098" spans="8:8" x14ac:dyDescent="0.2">
      <c r="H3098" s="7"/>
    </row>
    <row r="3099" spans="8:8" x14ac:dyDescent="0.2">
      <c r="H3099" s="7"/>
    </row>
    <row r="3100" spans="8:8" x14ac:dyDescent="0.2">
      <c r="H3100" s="7"/>
    </row>
    <row r="3101" spans="8:8" x14ac:dyDescent="0.2">
      <c r="H3101" s="7"/>
    </row>
    <row r="3102" spans="8:8" x14ac:dyDescent="0.2">
      <c r="H3102" s="7"/>
    </row>
    <row r="3103" spans="8:8" x14ac:dyDescent="0.2">
      <c r="H3103" s="7"/>
    </row>
    <row r="3104" spans="8:8" x14ac:dyDescent="0.2">
      <c r="H3104" s="7"/>
    </row>
    <row r="3105" spans="8:8" x14ac:dyDescent="0.2">
      <c r="H3105" s="7"/>
    </row>
    <row r="3106" spans="8:8" x14ac:dyDescent="0.2">
      <c r="H3106" s="7"/>
    </row>
    <row r="3107" spans="8:8" x14ac:dyDescent="0.2">
      <c r="H3107" s="7"/>
    </row>
    <row r="3108" spans="8:8" x14ac:dyDescent="0.2">
      <c r="H3108" s="7"/>
    </row>
    <row r="3109" spans="8:8" x14ac:dyDescent="0.2">
      <c r="H3109" s="7"/>
    </row>
    <row r="3110" spans="8:8" x14ac:dyDescent="0.2">
      <c r="H3110" s="7"/>
    </row>
    <row r="3111" spans="8:8" x14ac:dyDescent="0.2">
      <c r="H3111" s="7"/>
    </row>
    <row r="3112" spans="8:8" x14ac:dyDescent="0.2">
      <c r="H3112" s="7"/>
    </row>
    <row r="3113" spans="8:8" x14ac:dyDescent="0.2">
      <c r="H3113" s="7"/>
    </row>
    <row r="3114" spans="8:8" x14ac:dyDescent="0.2">
      <c r="H3114" s="7"/>
    </row>
    <row r="3115" spans="8:8" x14ac:dyDescent="0.2">
      <c r="H3115" s="7"/>
    </row>
    <row r="3116" spans="8:8" x14ac:dyDescent="0.2">
      <c r="H3116" s="7"/>
    </row>
    <row r="3117" spans="8:8" x14ac:dyDescent="0.2">
      <c r="H3117" s="7"/>
    </row>
    <row r="3118" spans="8:8" x14ac:dyDescent="0.2">
      <c r="H3118" s="7"/>
    </row>
    <row r="3119" spans="8:8" x14ac:dyDescent="0.2">
      <c r="H3119" s="7"/>
    </row>
    <row r="3120" spans="8:8" x14ac:dyDescent="0.2">
      <c r="H3120" s="7"/>
    </row>
    <row r="3121" spans="8:8" x14ac:dyDescent="0.2">
      <c r="H3121" s="7"/>
    </row>
    <row r="3122" spans="8:8" x14ac:dyDescent="0.2">
      <c r="H3122" s="7"/>
    </row>
    <row r="3123" spans="8:8" x14ac:dyDescent="0.2">
      <c r="H3123" s="7"/>
    </row>
    <row r="3124" spans="8:8" x14ac:dyDescent="0.2">
      <c r="H3124" s="7"/>
    </row>
    <row r="3125" spans="8:8" x14ac:dyDescent="0.2">
      <c r="H3125" s="7"/>
    </row>
    <row r="3126" spans="8:8" x14ac:dyDescent="0.2">
      <c r="H3126" s="7"/>
    </row>
    <row r="3127" spans="8:8" x14ac:dyDescent="0.2">
      <c r="H3127" s="7"/>
    </row>
    <row r="3128" spans="8:8" x14ac:dyDescent="0.2">
      <c r="H3128" s="7"/>
    </row>
    <row r="3129" spans="8:8" x14ac:dyDescent="0.2">
      <c r="H3129" s="7"/>
    </row>
    <row r="3130" spans="8:8" x14ac:dyDescent="0.2">
      <c r="H3130" s="7"/>
    </row>
    <row r="3131" spans="8:8" x14ac:dyDescent="0.2">
      <c r="H3131" s="7"/>
    </row>
    <row r="3132" spans="8:8" x14ac:dyDescent="0.2">
      <c r="H3132" s="7"/>
    </row>
    <row r="3133" spans="8:8" x14ac:dyDescent="0.2">
      <c r="H3133" s="7"/>
    </row>
    <row r="3134" spans="8:8" x14ac:dyDescent="0.2">
      <c r="H3134" s="7"/>
    </row>
    <row r="3135" spans="8:8" x14ac:dyDescent="0.2">
      <c r="H3135" s="7"/>
    </row>
    <row r="3136" spans="8:8" x14ac:dyDescent="0.2">
      <c r="H3136" s="7"/>
    </row>
    <row r="3137" spans="8:8" x14ac:dyDescent="0.2">
      <c r="H3137" s="7"/>
    </row>
    <row r="3138" spans="8:8" x14ac:dyDescent="0.2">
      <c r="H3138" s="7"/>
    </row>
    <row r="3139" spans="8:8" x14ac:dyDescent="0.2">
      <c r="H3139" s="7"/>
    </row>
    <row r="3140" spans="8:8" x14ac:dyDescent="0.2">
      <c r="H3140" s="7"/>
    </row>
    <row r="3141" spans="8:8" x14ac:dyDescent="0.2">
      <c r="H3141" s="7"/>
    </row>
    <row r="3142" spans="8:8" x14ac:dyDescent="0.2">
      <c r="H3142" s="7"/>
    </row>
    <row r="3143" spans="8:8" x14ac:dyDescent="0.2">
      <c r="H3143" s="7"/>
    </row>
    <row r="3144" spans="8:8" x14ac:dyDescent="0.2">
      <c r="H3144" s="7"/>
    </row>
    <row r="3145" spans="8:8" x14ac:dyDescent="0.2">
      <c r="H3145" s="7"/>
    </row>
    <row r="3146" spans="8:8" x14ac:dyDescent="0.2">
      <c r="H3146" s="7"/>
    </row>
    <row r="3147" spans="8:8" x14ac:dyDescent="0.2">
      <c r="H3147" s="7"/>
    </row>
    <row r="3148" spans="8:8" x14ac:dyDescent="0.2">
      <c r="H3148" s="7"/>
    </row>
    <row r="3149" spans="8:8" x14ac:dyDescent="0.2">
      <c r="H3149" s="7"/>
    </row>
    <row r="3150" spans="8:8" x14ac:dyDescent="0.2">
      <c r="H3150" s="7"/>
    </row>
    <row r="3151" spans="8:8" x14ac:dyDescent="0.2">
      <c r="H3151" s="7"/>
    </row>
    <row r="3152" spans="8:8" x14ac:dyDescent="0.2">
      <c r="H3152" s="7"/>
    </row>
    <row r="3153" spans="8:8" x14ac:dyDescent="0.2">
      <c r="H3153" s="7"/>
    </row>
    <row r="3154" spans="8:8" x14ac:dyDescent="0.2">
      <c r="H3154" s="7"/>
    </row>
    <row r="3155" spans="8:8" x14ac:dyDescent="0.2">
      <c r="H3155" s="7"/>
    </row>
    <row r="3156" spans="8:8" x14ac:dyDescent="0.2">
      <c r="H3156" s="7"/>
    </row>
    <row r="3157" spans="8:8" x14ac:dyDescent="0.2">
      <c r="H3157" s="7"/>
    </row>
    <row r="3158" spans="8:8" x14ac:dyDescent="0.2">
      <c r="H3158" s="7"/>
    </row>
    <row r="3159" spans="8:8" x14ac:dyDescent="0.2">
      <c r="H3159" s="7"/>
    </row>
    <row r="3160" spans="8:8" x14ac:dyDescent="0.2">
      <c r="H3160" s="7"/>
    </row>
    <row r="3161" spans="8:8" x14ac:dyDescent="0.2">
      <c r="H3161" s="7"/>
    </row>
    <row r="3162" spans="8:8" x14ac:dyDescent="0.2">
      <c r="H3162" s="7"/>
    </row>
    <row r="3163" spans="8:8" x14ac:dyDescent="0.2">
      <c r="H3163" s="7"/>
    </row>
    <row r="3164" spans="8:8" x14ac:dyDescent="0.2">
      <c r="H3164" s="7"/>
    </row>
    <row r="3165" spans="8:8" x14ac:dyDescent="0.2">
      <c r="H3165" s="7"/>
    </row>
    <row r="3166" spans="8:8" x14ac:dyDescent="0.2">
      <c r="H3166" s="7"/>
    </row>
    <row r="3167" spans="8:8" x14ac:dyDescent="0.2">
      <c r="H3167" s="7"/>
    </row>
    <row r="3168" spans="8:8" x14ac:dyDescent="0.2">
      <c r="H3168" s="7"/>
    </row>
    <row r="3169" spans="8:8" x14ac:dyDescent="0.2">
      <c r="H3169" s="7"/>
    </row>
    <row r="3170" spans="8:8" x14ac:dyDescent="0.2">
      <c r="H3170" s="7"/>
    </row>
    <row r="3171" spans="8:8" x14ac:dyDescent="0.2">
      <c r="H3171" s="7"/>
    </row>
    <row r="3172" spans="8:8" x14ac:dyDescent="0.2">
      <c r="H3172" s="7"/>
    </row>
    <row r="3173" spans="8:8" x14ac:dyDescent="0.2">
      <c r="H3173" s="7"/>
    </row>
    <row r="3174" spans="8:8" x14ac:dyDescent="0.2">
      <c r="H3174" s="7"/>
    </row>
    <row r="3175" spans="8:8" x14ac:dyDescent="0.2">
      <c r="H3175" s="7"/>
    </row>
    <row r="3176" spans="8:8" x14ac:dyDescent="0.2">
      <c r="H3176" s="7"/>
    </row>
    <row r="3177" spans="8:8" x14ac:dyDescent="0.2">
      <c r="H3177" s="7"/>
    </row>
    <row r="3178" spans="8:8" x14ac:dyDescent="0.2">
      <c r="H3178" s="7"/>
    </row>
    <row r="3179" spans="8:8" x14ac:dyDescent="0.2">
      <c r="H3179" s="7"/>
    </row>
    <row r="3180" spans="8:8" x14ac:dyDescent="0.2">
      <c r="H3180" s="7"/>
    </row>
    <row r="3181" spans="8:8" x14ac:dyDescent="0.2">
      <c r="H3181" s="7"/>
    </row>
    <row r="3182" spans="8:8" x14ac:dyDescent="0.2">
      <c r="H3182" s="7"/>
    </row>
    <row r="3183" spans="8:8" x14ac:dyDescent="0.2">
      <c r="H3183" s="7"/>
    </row>
    <row r="3184" spans="8:8" x14ac:dyDescent="0.2">
      <c r="H3184" s="7"/>
    </row>
    <row r="3185" spans="8:8" x14ac:dyDescent="0.2">
      <c r="H3185" s="7"/>
    </row>
    <row r="3186" spans="8:8" x14ac:dyDescent="0.2">
      <c r="H3186" s="7"/>
    </row>
    <row r="3187" spans="8:8" x14ac:dyDescent="0.2">
      <c r="H3187" s="7"/>
    </row>
    <row r="3188" spans="8:8" x14ac:dyDescent="0.2">
      <c r="H3188" s="7"/>
    </row>
    <row r="3189" spans="8:8" x14ac:dyDescent="0.2">
      <c r="H3189" s="7"/>
    </row>
    <row r="3190" spans="8:8" x14ac:dyDescent="0.2">
      <c r="H3190" s="7"/>
    </row>
    <row r="3191" spans="8:8" x14ac:dyDescent="0.2">
      <c r="H3191" s="7"/>
    </row>
    <row r="3192" spans="8:8" x14ac:dyDescent="0.2">
      <c r="H3192" s="7"/>
    </row>
    <row r="3193" spans="8:8" x14ac:dyDescent="0.2">
      <c r="H3193" s="7"/>
    </row>
    <row r="3194" spans="8:8" x14ac:dyDescent="0.2">
      <c r="H3194" s="7"/>
    </row>
    <row r="3195" spans="8:8" x14ac:dyDescent="0.2">
      <c r="H3195" s="7"/>
    </row>
    <row r="3196" spans="8:8" x14ac:dyDescent="0.2">
      <c r="H3196" s="7"/>
    </row>
    <row r="3197" spans="8:8" x14ac:dyDescent="0.2">
      <c r="H3197" s="7"/>
    </row>
    <row r="3198" spans="8:8" x14ac:dyDescent="0.2">
      <c r="H3198" s="7"/>
    </row>
    <row r="3199" spans="8:8" x14ac:dyDescent="0.2">
      <c r="H3199" s="7"/>
    </row>
    <row r="3200" spans="8:8" x14ac:dyDescent="0.2">
      <c r="H3200" s="7"/>
    </row>
    <row r="3201" spans="8:8" x14ac:dyDescent="0.2">
      <c r="H3201" s="7"/>
    </row>
    <row r="3202" spans="8:8" x14ac:dyDescent="0.2">
      <c r="H3202" s="7"/>
    </row>
    <row r="3203" spans="8:8" x14ac:dyDescent="0.2">
      <c r="H3203" s="7"/>
    </row>
    <row r="3204" spans="8:8" x14ac:dyDescent="0.2">
      <c r="H3204" s="7"/>
    </row>
    <row r="3205" spans="8:8" x14ac:dyDescent="0.2">
      <c r="H3205" s="7"/>
    </row>
    <row r="3206" spans="8:8" x14ac:dyDescent="0.2">
      <c r="H3206" s="7"/>
    </row>
    <row r="3207" spans="8:8" x14ac:dyDescent="0.2">
      <c r="H3207" s="7"/>
    </row>
    <row r="3208" spans="8:8" x14ac:dyDescent="0.2">
      <c r="H3208" s="7"/>
    </row>
    <row r="3209" spans="8:8" x14ac:dyDescent="0.2">
      <c r="H3209" s="7"/>
    </row>
    <row r="3210" spans="8:8" x14ac:dyDescent="0.2">
      <c r="H3210" s="7"/>
    </row>
    <row r="3211" spans="8:8" x14ac:dyDescent="0.2">
      <c r="H3211" s="7"/>
    </row>
    <row r="3212" spans="8:8" x14ac:dyDescent="0.2">
      <c r="H3212" s="7"/>
    </row>
    <row r="3213" spans="8:8" x14ac:dyDescent="0.2">
      <c r="H3213" s="7"/>
    </row>
    <row r="3214" spans="8:8" x14ac:dyDescent="0.2">
      <c r="H3214" s="7"/>
    </row>
    <row r="3215" spans="8:8" x14ac:dyDescent="0.2">
      <c r="H3215" s="7"/>
    </row>
    <row r="3216" spans="8:8" x14ac:dyDescent="0.2">
      <c r="H3216" s="7"/>
    </row>
    <row r="3217" spans="8:8" x14ac:dyDescent="0.2">
      <c r="H3217" s="7"/>
    </row>
    <row r="3218" spans="8:8" x14ac:dyDescent="0.2">
      <c r="H3218" s="7"/>
    </row>
    <row r="3219" spans="8:8" x14ac:dyDescent="0.2">
      <c r="H3219" s="7"/>
    </row>
    <row r="3220" spans="8:8" x14ac:dyDescent="0.2">
      <c r="H3220" s="7"/>
    </row>
    <row r="3221" spans="8:8" x14ac:dyDescent="0.2">
      <c r="H3221" s="7"/>
    </row>
    <row r="3222" spans="8:8" x14ac:dyDescent="0.2">
      <c r="H3222" s="7"/>
    </row>
    <row r="3223" spans="8:8" x14ac:dyDescent="0.2">
      <c r="H3223" s="7"/>
    </row>
    <row r="3224" spans="8:8" x14ac:dyDescent="0.2">
      <c r="H3224" s="7"/>
    </row>
    <row r="3225" spans="8:8" x14ac:dyDescent="0.2">
      <c r="H3225" s="7"/>
    </row>
    <row r="3226" spans="8:8" x14ac:dyDescent="0.2">
      <c r="H3226" s="7"/>
    </row>
    <row r="3227" spans="8:8" x14ac:dyDescent="0.2">
      <c r="H3227" s="7"/>
    </row>
    <row r="3228" spans="8:8" x14ac:dyDescent="0.2">
      <c r="H3228" s="7"/>
    </row>
    <row r="3229" spans="8:8" x14ac:dyDescent="0.2">
      <c r="H3229" s="7"/>
    </row>
    <row r="3230" spans="8:8" x14ac:dyDescent="0.2">
      <c r="H3230" s="7"/>
    </row>
    <row r="3231" spans="8:8" x14ac:dyDescent="0.2">
      <c r="H3231" s="7"/>
    </row>
    <row r="3232" spans="8:8" x14ac:dyDescent="0.2">
      <c r="H3232" s="7"/>
    </row>
    <row r="3233" spans="8:8" x14ac:dyDescent="0.2">
      <c r="H3233" s="7"/>
    </row>
    <row r="3234" spans="8:8" x14ac:dyDescent="0.2">
      <c r="H3234" s="7"/>
    </row>
    <row r="3235" spans="8:8" x14ac:dyDescent="0.2">
      <c r="H3235" s="7"/>
    </row>
    <row r="3236" spans="8:8" x14ac:dyDescent="0.2">
      <c r="H3236" s="7"/>
    </row>
    <row r="3237" spans="8:8" x14ac:dyDescent="0.2">
      <c r="H3237" s="7"/>
    </row>
    <row r="3238" spans="8:8" x14ac:dyDescent="0.2">
      <c r="H3238" s="7"/>
    </row>
    <row r="3239" spans="8:8" x14ac:dyDescent="0.2">
      <c r="H3239" s="7"/>
    </row>
    <row r="3240" spans="8:8" x14ac:dyDescent="0.2">
      <c r="H3240" s="7"/>
    </row>
    <row r="3241" spans="8:8" x14ac:dyDescent="0.2">
      <c r="H3241" s="7"/>
    </row>
    <row r="3242" spans="8:8" x14ac:dyDescent="0.2">
      <c r="H3242" s="7"/>
    </row>
    <row r="3243" spans="8:8" x14ac:dyDescent="0.2">
      <c r="H3243" s="7"/>
    </row>
    <row r="3244" spans="8:8" x14ac:dyDescent="0.2">
      <c r="H3244" s="7"/>
    </row>
    <row r="3245" spans="8:8" x14ac:dyDescent="0.2">
      <c r="H3245" s="7"/>
    </row>
    <row r="3246" spans="8:8" x14ac:dyDescent="0.2">
      <c r="H3246" s="7"/>
    </row>
    <row r="3247" spans="8:8" x14ac:dyDescent="0.2">
      <c r="H3247" s="7"/>
    </row>
    <row r="3248" spans="8:8" x14ac:dyDescent="0.2">
      <c r="H3248" s="7"/>
    </row>
    <row r="3249" spans="8:8" x14ac:dyDescent="0.2">
      <c r="H3249" s="7"/>
    </row>
    <row r="3250" spans="8:8" x14ac:dyDescent="0.2">
      <c r="H3250" s="7"/>
    </row>
    <row r="3251" spans="8:8" x14ac:dyDescent="0.2">
      <c r="H3251" s="7"/>
    </row>
    <row r="3252" spans="8:8" x14ac:dyDescent="0.2">
      <c r="H3252" s="7"/>
    </row>
    <row r="3253" spans="8:8" x14ac:dyDescent="0.2">
      <c r="H3253" s="7"/>
    </row>
    <row r="3254" spans="8:8" x14ac:dyDescent="0.2">
      <c r="H3254" s="7"/>
    </row>
    <row r="3255" spans="8:8" x14ac:dyDescent="0.2">
      <c r="H3255" s="7"/>
    </row>
    <row r="3256" spans="8:8" x14ac:dyDescent="0.2">
      <c r="H3256" s="7"/>
    </row>
    <row r="3257" spans="8:8" x14ac:dyDescent="0.2">
      <c r="H3257" s="7"/>
    </row>
    <row r="3258" spans="8:8" x14ac:dyDescent="0.2">
      <c r="H3258" s="7"/>
    </row>
    <row r="3259" spans="8:8" x14ac:dyDescent="0.2">
      <c r="H3259" s="7"/>
    </row>
    <row r="3260" spans="8:8" x14ac:dyDescent="0.2">
      <c r="H3260" s="7"/>
    </row>
    <row r="3261" spans="8:8" x14ac:dyDescent="0.2">
      <c r="H3261" s="7"/>
    </row>
    <row r="3262" spans="8:8" x14ac:dyDescent="0.2">
      <c r="H3262" s="7"/>
    </row>
    <row r="3263" spans="8:8" x14ac:dyDescent="0.2">
      <c r="H3263" s="7"/>
    </row>
    <row r="3264" spans="8:8" x14ac:dyDescent="0.2">
      <c r="H3264" s="7"/>
    </row>
    <row r="3265" spans="8:8" x14ac:dyDescent="0.2">
      <c r="H3265" s="7"/>
    </row>
    <row r="3266" spans="8:8" x14ac:dyDescent="0.2">
      <c r="H3266" s="7"/>
    </row>
    <row r="3267" spans="8:8" x14ac:dyDescent="0.2">
      <c r="H3267" s="7"/>
    </row>
    <row r="3268" spans="8:8" x14ac:dyDescent="0.2">
      <c r="H3268" s="7"/>
    </row>
    <row r="3269" spans="8:8" x14ac:dyDescent="0.2">
      <c r="H3269" s="7"/>
    </row>
    <row r="3270" spans="8:8" x14ac:dyDescent="0.2">
      <c r="H3270" s="7"/>
    </row>
    <row r="3271" spans="8:8" x14ac:dyDescent="0.2">
      <c r="H3271" s="7"/>
    </row>
    <row r="3272" spans="8:8" x14ac:dyDescent="0.2">
      <c r="H3272" s="7"/>
    </row>
    <row r="3273" spans="8:8" x14ac:dyDescent="0.2">
      <c r="H3273" s="7"/>
    </row>
    <row r="3274" spans="8:8" x14ac:dyDescent="0.2">
      <c r="H3274" s="7"/>
    </row>
    <row r="3275" spans="8:8" x14ac:dyDescent="0.2">
      <c r="H3275" s="7"/>
    </row>
    <row r="3276" spans="8:8" x14ac:dyDescent="0.2">
      <c r="H3276" s="7"/>
    </row>
    <row r="3277" spans="8:8" x14ac:dyDescent="0.2">
      <c r="H3277" s="7"/>
    </row>
    <row r="3278" spans="8:8" x14ac:dyDescent="0.2">
      <c r="H3278" s="7"/>
    </row>
    <row r="3279" spans="8:8" x14ac:dyDescent="0.2">
      <c r="H3279" s="7"/>
    </row>
    <row r="3280" spans="8:8" x14ac:dyDescent="0.2">
      <c r="H3280" s="7"/>
    </row>
    <row r="3281" spans="8:8" x14ac:dyDescent="0.2">
      <c r="H3281" s="7"/>
    </row>
    <row r="3282" spans="8:8" x14ac:dyDescent="0.2">
      <c r="H3282" s="7"/>
    </row>
    <row r="3283" spans="8:8" x14ac:dyDescent="0.2">
      <c r="H3283" s="7"/>
    </row>
    <row r="3284" spans="8:8" x14ac:dyDescent="0.2">
      <c r="H3284" s="7"/>
    </row>
    <row r="3285" spans="8:8" x14ac:dyDescent="0.2">
      <c r="H3285" s="7"/>
    </row>
    <row r="3286" spans="8:8" x14ac:dyDescent="0.2">
      <c r="H3286" s="7"/>
    </row>
    <row r="3287" spans="8:8" x14ac:dyDescent="0.2">
      <c r="H3287" s="7"/>
    </row>
    <row r="3288" spans="8:8" x14ac:dyDescent="0.2">
      <c r="H3288" s="7"/>
    </row>
    <row r="3289" spans="8:8" x14ac:dyDescent="0.2">
      <c r="H3289" s="7"/>
    </row>
    <row r="3290" spans="8:8" x14ac:dyDescent="0.2">
      <c r="H3290" s="7"/>
    </row>
    <row r="3291" spans="8:8" x14ac:dyDescent="0.2">
      <c r="H3291" s="7"/>
    </row>
    <row r="3292" spans="8:8" x14ac:dyDescent="0.2">
      <c r="H3292" s="7"/>
    </row>
    <row r="3293" spans="8:8" x14ac:dyDescent="0.2">
      <c r="H3293" s="7"/>
    </row>
    <row r="3294" spans="8:8" x14ac:dyDescent="0.2">
      <c r="H3294" s="7"/>
    </row>
    <row r="3295" spans="8:8" x14ac:dyDescent="0.2">
      <c r="H3295" s="7"/>
    </row>
    <row r="3296" spans="8:8" x14ac:dyDescent="0.2">
      <c r="H3296" s="7"/>
    </row>
    <row r="3297" spans="8:8" x14ac:dyDescent="0.2">
      <c r="H3297" s="7"/>
    </row>
    <row r="3298" spans="8:8" x14ac:dyDescent="0.2">
      <c r="H3298" s="7"/>
    </row>
    <row r="3299" spans="8:8" x14ac:dyDescent="0.2">
      <c r="H3299" s="7"/>
    </row>
    <row r="3300" spans="8:8" x14ac:dyDescent="0.2">
      <c r="H3300" s="7"/>
    </row>
    <row r="3301" spans="8:8" x14ac:dyDescent="0.2">
      <c r="H3301" s="7"/>
    </row>
    <row r="3302" spans="8:8" x14ac:dyDescent="0.2">
      <c r="H3302" s="7"/>
    </row>
    <row r="3303" spans="8:8" x14ac:dyDescent="0.2">
      <c r="H3303" s="7"/>
    </row>
    <row r="3304" spans="8:8" x14ac:dyDescent="0.2">
      <c r="H3304" s="7"/>
    </row>
    <row r="3305" spans="8:8" x14ac:dyDescent="0.2">
      <c r="H3305" s="7"/>
    </row>
    <row r="3306" spans="8:8" x14ac:dyDescent="0.2">
      <c r="H3306" s="7"/>
    </row>
    <row r="3307" spans="8:8" x14ac:dyDescent="0.2">
      <c r="H3307" s="7"/>
    </row>
    <row r="3308" spans="8:8" x14ac:dyDescent="0.2">
      <c r="H3308" s="7"/>
    </row>
    <row r="3309" spans="8:8" x14ac:dyDescent="0.2">
      <c r="H3309" s="7"/>
    </row>
    <row r="3310" spans="8:8" x14ac:dyDescent="0.2">
      <c r="H3310" s="7"/>
    </row>
    <row r="3311" spans="8:8" x14ac:dyDescent="0.2">
      <c r="H3311" s="7"/>
    </row>
    <row r="3312" spans="8:8" x14ac:dyDescent="0.2">
      <c r="H3312" s="7"/>
    </row>
    <row r="3313" spans="8:8" x14ac:dyDescent="0.2">
      <c r="H3313" s="7"/>
    </row>
    <row r="3314" spans="8:8" x14ac:dyDescent="0.2">
      <c r="H3314" s="7"/>
    </row>
    <row r="3315" spans="8:8" x14ac:dyDescent="0.2">
      <c r="H3315" s="7"/>
    </row>
    <row r="3316" spans="8:8" x14ac:dyDescent="0.2">
      <c r="H3316" s="7"/>
    </row>
    <row r="3317" spans="8:8" x14ac:dyDescent="0.2">
      <c r="H3317" s="7"/>
    </row>
    <row r="3318" spans="8:8" x14ac:dyDescent="0.2">
      <c r="H3318" s="7"/>
    </row>
    <row r="3319" spans="8:8" x14ac:dyDescent="0.2">
      <c r="H3319" s="7"/>
    </row>
    <row r="3320" spans="8:8" x14ac:dyDescent="0.2">
      <c r="H3320" s="7"/>
    </row>
    <row r="3321" spans="8:8" x14ac:dyDescent="0.2">
      <c r="H3321" s="7"/>
    </row>
    <row r="3322" spans="8:8" x14ac:dyDescent="0.2">
      <c r="H3322" s="7"/>
    </row>
    <row r="3323" spans="8:8" x14ac:dyDescent="0.2">
      <c r="H3323" s="7"/>
    </row>
    <row r="3324" spans="8:8" x14ac:dyDescent="0.2">
      <c r="H3324" s="7"/>
    </row>
    <row r="3325" spans="8:8" x14ac:dyDescent="0.2">
      <c r="H3325" s="7"/>
    </row>
    <row r="3326" spans="8:8" x14ac:dyDescent="0.2">
      <c r="H3326" s="7"/>
    </row>
    <row r="3327" spans="8:8" x14ac:dyDescent="0.2">
      <c r="H3327" s="7"/>
    </row>
    <row r="3328" spans="8:8" x14ac:dyDescent="0.2">
      <c r="H3328" s="7"/>
    </row>
    <row r="3329" spans="8:8" x14ac:dyDescent="0.2">
      <c r="H3329" s="7"/>
    </row>
    <row r="3330" spans="8:8" x14ac:dyDescent="0.2">
      <c r="H3330" s="7"/>
    </row>
    <row r="3331" spans="8:8" x14ac:dyDescent="0.2">
      <c r="H3331" s="7"/>
    </row>
    <row r="3332" spans="8:8" x14ac:dyDescent="0.2">
      <c r="H3332" s="7"/>
    </row>
    <row r="3333" spans="8:8" x14ac:dyDescent="0.2">
      <c r="H3333" s="7"/>
    </row>
    <row r="3334" spans="8:8" x14ac:dyDescent="0.2">
      <c r="H3334" s="7"/>
    </row>
    <row r="3335" spans="8:8" x14ac:dyDescent="0.2">
      <c r="H3335" s="7"/>
    </row>
    <row r="3336" spans="8:8" x14ac:dyDescent="0.2">
      <c r="H3336" s="7"/>
    </row>
    <row r="3337" spans="8:8" x14ac:dyDescent="0.2">
      <c r="H3337" s="7"/>
    </row>
    <row r="3338" spans="8:8" x14ac:dyDescent="0.2">
      <c r="H3338" s="7"/>
    </row>
    <row r="3339" spans="8:8" x14ac:dyDescent="0.2">
      <c r="H3339" s="7"/>
    </row>
    <row r="3340" spans="8:8" x14ac:dyDescent="0.2">
      <c r="H3340" s="7"/>
    </row>
    <row r="3341" spans="8:8" x14ac:dyDescent="0.2">
      <c r="H3341" s="7"/>
    </row>
    <row r="3342" spans="8:8" x14ac:dyDescent="0.2">
      <c r="H3342" s="7"/>
    </row>
    <row r="3343" spans="8:8" x14ac:dyDescent="0.2">
      <c r="H3343" s="7"/>
    </row>
    <row r="3344" spans="8:8" x14ac:dyDescent="0.2">
      <c r="H3344" s="7"/>
    </row>
    <row r="3345" spans="8:8" x14ac:dyDescent="0.2">
      <c r="H3345" s="7"/>
    </row>
    <row r="3346" spans="8:8" x14ac:dyDescent="0.2">
      <c r="H3346" s="7"/>
    </row>
    <row r="3347" spans="8:8" x14ac:dyDescent="0.2">
      <c r="H3347" s="7"/>
    </row>
    <row r="3348" spans="8:8" x14ac:dyDescent="0.2">
      <c r="H3348" s="7"/>
    </row>
    <row r="3349" spans="8:8" x14ac:dyDescent="0.2">
      <c r="H3349" s="7"/>
    </row>
    <row r="3350" spans="8:8" x14ac:dyDescent="0.2">
      <c r="H3350" s="7"/>
    </row>
    <row r="3351" spans="8:8" x14ac:dyDescent="0.2">
      <c r="H3351" s="7"/>
    </row>
    <row r="3352" spans="8:8" x14ac:dyDescent="0.2">
      <c r="H3352" s="7"/>
    </row>
    <row r="3353" spans="8:8" x14ac:dyDescent="0.2">
      <c r="H3353" s="7"/>
    </row>
    <row r="3354" spans="8:8" x14ac:dyDescent="0.2">
      <c r="H3354" s="7"/>
    </row>
    <row r="3355" spans="8:8" x14ac:dyDescent="0.2">
      <c r="H3355" s="7"/>
    </row>
    <row r="3356" spans="8:8" x14ac:dyDescent="0.2">
      <c r="H3356" s="7"/>
    </row>
    <row r="3357" spans="8:8" x14ac:dyDescent="0.2">
      <c r="H3357" s="7"/>
    </row>
    <row r="3358" spans="8:8" x14ac:dyDescent="0.2">
      <c r="H3358" s="7"/>
    </row>
    <row r="3359" spans="8:8" x14ac:dyDescent="0.2">
      <c r="H3359" s="7"/>
    </row>
    <row r="3360" spans="8:8" x14ac:dyDescent="0.2">
      <c r="H3360" s="7"/>
    </row>
    <row r="3361" spans="8:8" x14ac:dyDescent="0.2">
      <c r="H3361" s="7"/>
    </row>
    <row r="3362" spans="8:8" x14ac:dyDescent="0.2">
      <c r="H3362" s="7"/>
    </row>
    <row r="3363" spans="8:8" x14ac:dyDescent="0.2">
      <c r="H3363" s="7"/>
    </row>
    <row r="3364" spans="8:8" x14ac:dyDescent="0.2">
      <c r="H3364" s="7"/>
    </row>
    <row r="3365" spans="8:8" x14ac:dyDescent="0.2">
      <c r="H3365" s="7"/>
    </row>
    <row r="3366" spans="8:8" x14ac:dyDescent="0.2">
      <c r="H3366" s="7"/>
    </row>
    <row r="3367" spans="8:8" x14ac:dyDescent="0.2">
      <c r="H3367" s="7"/>
    </row>
    <row r="3368" spans="8:8" x14ac:dyDescent="0.2">
      <c r="H3368" s="7"/>
    </row>
    <row r="3369" spans="8:8" x14ac:dyDescent="0.2">
      <c r="H3369" s="7"/>
    </row>
    <row r="3370" spans="8:8" x14ac:dyDescent="0.2">
      <c r="H3370" s="7"/>
    </row>
    <row r="3371" spans="8:8" x14ac:dyDescent="0.2">
      <c r="H3371" s="7"/>
    </row>
    <row r="3372" spans="8:8" x14ac:dyDescent="0.2">
      <c r="H3372" s="7"/>
    </row>
    <row r="3373" spans="8:8" x14ac:dyDescent="0.2">
      <c r="H3373" s="7"/>
    </row>
    <row r="3374" spans="8:8" x14ac:dyDescent="0.2">
      <c r="H3374" s="7"/>
    </row>
    <row r="3375" spans="8:8" x14ac:dyDescent="0.2">
      <c r="H3375" s="7"/>
    </row>
    <row r="3376" spans="8:8" x14ac:dyDescent="0.2">
      <c r="H3376" s="7"/>
    </row>
    <row r="3377" spans="8:8" x14ac:dyDescent="0.2">
      <c r="H3377" s="7"/>
    </row>
    <row r="3378" spans="8:8" x14ac:dyDescent="0.2">
      <c r="H3378" s="7"/>
    </row>
    <row r="3379" spans="8:8" x14ac:dyDescent="0.2">
      <c r="H3379" s="7"/>
    </row>
    <row r="3380" spans="8:8" x14ac:dyDescent="0.2">
      <c r="H3380" s="7"/>
    </row>
    <row r="3381" spans="8:8" x14ac:dyDescent="0.2">
      <c r="H3381" s="7"/>
    </row>
    <row r="3382" spans="8:8" x14ac:dyDescent="0.2">
      <c r="H3382" s="7"/>
    </row>
    <row r="3383" spans="8:8" x14ac:dyDescent="0.2">
      <c r="H3383" s="7"/>
    </row>
    <row r="3384" spans="8:8" x14ac:dyDescent="0.2">
      <c r="H3384" s="7"/>
    </row>
    <row r="3385" spans="8:8" x14ac:dyDescent="0.2">
      <c r="H3385" s="7"/>
    </row>
    <row r="3386" spans="8:8" x14ac:dyDescent="0.2">
      <c r="H3386" s="7"/>
    </row>
    <row r="3387" spans="8:8" x14ac:dyDescent="0.2">
      <c r="H3387" s="7"/>
    </row>
    <row r="3388" spans="8:8" x14ac:dyDescent="0.2">
      <c r="H3388" s="7"/>
    </row>
    <row r="3389" spans="8:8" x14ac:dyDescent="0.2">
      <c r="H3389" s="7"/>
    </row>
    <row r="3390" spans="8:8" x14ac:dyDescent="0.2">
      <c r="H3390" s="7"/>
    </row>
    <row r="3391" spans="8:8" x14ac:dyDescent="0.2">
      <c r="H3391" s="7"/>
    </row>
    <row r="3392" spans="8:8" x14ac:dyDescent="0.2">
      <c r="H3392" s="7"/>
    </row>
    <row r="3393" spans="8:8" x14ac:dyDescent="0.2">
      <c r="H3393" s="7"/>
    </row>
    <row r="3394" spans="8:8" x14ac:dyDescent="0.2">
      <c r="H3394" s="7"/>
    </row>
    <row r="3395" spans="8:8" x14ac:dyDescent="0.2">
      <c r="H3395" s="7"/>
    </row>
    <row r="3396" spans="8:8" x14ac:dyDescent="0.2">
      <c r="H3396" s="7"/>
    </row>
    <row r="3397" spans="8:8" x14ac:dyDescent="0.2">
      <c r="H3397" s="7"/>
    </row>
    <row r="3398" spans="8:8" x14ac:dyDescent="0.2">
      <c r="H3398" s="7"/>
    </row>
    <row r="3399" spans="8:8" x14ac:dyDescent="0.2">
      <c r="H3399" s="7"/>
    </row>
    <row r="3400" spans="8:8" x14ac:dyDescent="0.2">
      <c r="H3400" s="7"/>
    </row>
    <row r="3401" spans="8:8" x14ac:dyDescent="0.2">
      <c r="H3401" s="7"/>
    </row>
    <row r="3402" spans="8:8" x14ac:dyDescent="0.2">
      <c r="H3402" s="7"/>
    </row>
    <row r="3403" spans="8:8" x14ac:dyDescent="0.2">
      <c r="H3403" s="7"/>
    </row>
    <row r="3404" spans="8:8" x14ac:dyDescent="0.2">
      <c r="H3404" s="7"/>
    </row>
    <row r="3405" spans="8:8" x14ac:dyDescent="0.2">
      <c r="H3405" s="7"/>
    </row>
    <row r="3406" spans="8:8" x14ac:dyDescent="0.2">
      <c r="H3406" s="7"/>
    </row>
    <row r="3407" spans="8:8" x14ac:dyDescent="0.2">
      <c r="H3407" s="7"/>
    </row>
    <row r="3408" spans="8:8" x14ac:dyDescent="0.2">
      <c r="H3408" s="7"/>
    </row>
    <row r="3409" spans="8:8" x14ac:dyDescent="0.2">
      <c r="H3409" s="7"/>
    </row>
    <row r="3410" spans="8:8" x14ac:dyDescent="0.2">
      <c r="H3410" s="7"/>
    </row>
    <row r="3411" spans="8:8" x14ac:dyDescent="0.2">
      <c r="H3411" s="7"/>
    </row>
    <row r="3412" spans="8:8" x14ac:dyDescent="0.2">
      <c r="H3412" s="7"/>
    </row>
    <row r="3413" spans="8:8" x14ac:dyDescent="0.2">
      <c r="H3413" s="7"/>
    </row>
    <row r="3414" spans="8:8" x14ac:dyDescent="0.2">
      <c r="H3414" s="7"/>
    </row>
    <row r="3415" spans="8:8" x14ac:dyDescent="0.2">
      <c r="H3415" s="7"/>
    </row>
    <row r="3416" spans="8:8" x14ac:dyDescent="0.2">
      <c r="H3416" s="7"/>
    </row>
    <row r="3417" spans="8:8" x14ac:dyDescent="0.2">
      <c r="H3417" s="7"/>
    </row>
    <row r="3418" spans="8:8" x14ac:dyDescent="0.2">
      <c r="H3418" s="7"/>
    </row>
    <row r="3419" spans="8:8" x14ac:dyDescent="0.2">
      <c r="H3419" s="7"/>
    </row>
    <row r="3420" spans="8:8" x14ac:dyDescent="0.2">
      <c r="H3420" s="7"/>
    </row>
    <row r="3421" spans="8:8" x14ac:dyDescent="0.2">
      <c r="H3421" s="7"/>
    </row>
    <row r="3422" spans="8:8" x14ac:dyDescent="0.2">
      <c r="H3422" s="7"/>
    </row>
    <row r="3423" spans="8:8" x14ac:dyDescent="0.2">
      <c r="H3423" s="7"/>
    </row>
    <row r="3424" spans="8:8" x14ac:dyDescent="0.2">
      <c r="H3424" s="7"/>
    </row>
    <row r="3425" spans="8:8" x14ac:dyDescent="0.2">
      <c r="H3425" s="7"/>
    </row>
    <row r="3426" spans="8:8" x14ac:dyDescent="0.2">
      <c r="H3426" s="7"/>
    </row>
    <row r="3427" spans="8:8" x14ac:dyDescent="0.2">
      <c r="H3427" s="7"/>
    </row>
    <row r="3428" spans="8:8" x14ac:dyDescent="0.2">
      <c r="H3428" s="7"/>
    </row>
    <row r="3429" spans="8:8" x14ac:dyDescent="0.2">
      <c r="H3429" s="7"/>
    </row>
    <row r="3430" spans="8:8" x14ac:dyDescent="0.2">
      <c r="H3430" s="7"/>
    </row>
    <row r="3431" spans="8:8" x14ac:dyDescent="0.2">
      <c r="H3431" s="7"/>
    </row>
    <row r="3432" spans="8:8" x14ac:dyDescent="0.2">
      <c r="H3432" s="7"/>
    </row>
    <row r="3433" spans="8:8" x14ac:dyDescent="0.2">
      <c r="H3433" s="7"/>
    </row>
    <row r="3434" spans="8:8" x14ac:dyDescent="0.2">
      <c r="H3434" s="7"/>
    </row>
    <row r="3435" spans="8:8" x14ac:dyDescent="0.2">
      <c r="H3435" s="7"/>
    </row>
    <row r="3436" spans="8:8" x14ac:dyDescent="0.2">
      <c r="H3436" s="7"/>
    </row>
    <row r="3437" spans="8:8" x14ac:dyDescent="0.2">
      <c r="H3437" s="7"/>
    </row>
    <row r="3438" spans="8:8" x14ac:dyDescent="0.2">
      <c r="H3438" s="7"/>
    </row>
    <row r="3439" spans="8:8" x14ac:dyDescent="0.2">
      <c r="H3439" s="7"/>
    </row>
    <row r="3440" spans="8:8" x14ac:dyDescent="0.2">
      <c r="H3440" s="7"/>
    </row>
    <row r="3441" spans="8:8" x14ac:dyDescent="0.2">
      <c r="H3441" s="7"/>
    </row>
    <row r="3442" spans="8:8" x14ac:dyDescent="0.2">
      <c r="H3442" s="7"/>
    </row>
    <row r="3443" spans="8:8" x14ac:dyDescent="0.2">
      <c r="H3443" s="7"/>
    </row>
    <row r="3444" spans="8:8" x14ac:dyDescent="0.2">
      <c r="H3444" s="7"/>
    </row>
    <row r="3445" spans="8:8" x14ac:dyDescent="0.2">
      <c r="H3445" s="7"/>
    </row>
    <row r="3446" spans="8:8" x14ac:dyDescent="0.2">
      <c r="H3446" s="7"/>
    </row>
    <row r="3447" spans="8:8" x14ac:dyDescent="0.2">
      <c r="H3447" s="7"/>
    </row>
    <row r="3448" spans="8:8" x14ac:dyDescent="0.2">
      <c r="H3448" s="7"/>
    </row>
    <row r="3449" spans="8:8" x14ac:dyDescent="0.2">
      <c r="H3449" s="7"/>
    </row>
    <row r="3450" spans="8:8" x14ac:dyDescent="0.2">
      <c r="H3450" s="7"/>
    </row>
    <row r="3451" spans="8:8" x14ac:dyDescent="0.2">
      <c r="H3451" s="7"/>
    </row>
    <row r="3452" spans="8:8" x14ac:dyDescent="0.2">
      <c r="H3452" s="7"/>
    </row>
    <row r="3453" spans="8:8" x14ac:dyDescent="0.2">
      <c r="H3453" s="7"/>
    </row>
    <row r="3454" spans="8:8" x14ac:dyDescent="0.2">
      <c r="H3454" s="7"/>
    </row>
    <row r="3455" spans="8:8" x14ac:dyDescent="0.2">
      <c r="H3455" s="7"/>
    </row>
    <row r="3456" spans="8:8" x14ac:dyDescent="0.2">
      <c r="H3456" s="7"/>
    </row>
    <row r="3457" spans="8:8" x14ac:dyDescent="0.2">
      <c r="H3457" s="7"/>
    </row>
    <row r="3458" spans="8:8" x14ac:dyDescent="0.2">
      <c r="H3458" s="7"/>
    </row>
    <row r="3459" spans="8:8" x14ac:dyDescent="0.2">
      <c r="H3459" s="7"/>
    </row>
    <row r="3460" spans="8:8" x14ac:dyDescent="0.2">
      <c r="H3460" s="7"/>
    </row>
    <row r="3461" spans="8:8" x14ac:dyDescent="0.2">
      <c r="H3461" s="7"/>
    </row>
    <row r="3462" spans="8:8" x14ac:dyDescent="0.2">
      <c r="H3462" s="7"/>
    </row>
    <row r="3463" spans="8:8" x14ac:dyDescent="0.2">
      <c r="H3463" s="7"/>
    </row>
    <row r="3464" spans="8:8" x14ac:dyDescent="0.2">
      <c r="H3464" s="7"/>
    </row>
    <row r="3465" spans="8:8" x14ac:dyDescent="0.2">
      <c r="H3465" s="7"/>
    </row>
    <row r="3466" spans="8:8" x14ac:dyDescent="0.2">
      <c r="H3466" s="7"/>
    </row>
    <row r="3467" spans="8:8" x14ac:dyDescent="0.2">
      <c r="H3467" s="7"/>
    </row>
    <row r="3468" spans="8:8" x14ac:dyDescent="0.2">
      <c r="H3468" s="7"/>
    </row>
    <row r="3469" spans="8:8" x14ac:dyDescent="0.2">
      <c r="H3469" s="7"/>
    </row>
    <row r="3470" spans="8:8" x14ac:dyDescent="0.2">
      <c r="H3470" s="7"/>
    </row>
    <row r="3471" spans="8:8" x14ac:dyDescent="0.2">
      <c r="H3471" s="7"/>
    </row>
    <row r="3472" spans="8:8" x14ac:dyDescent="0.2">
      <c r="H3472" s="7"/>
    </row>
    <row r="3473" spans="8:8" x14ac:dyDescent="0.2">
      <c r="H3473" s="7"/>
    </row>
    <row r="3474" spans="8:8" x14ac:dyDescent="0.2">
      <c r="H3474" s="7"/>
    </row>
    <row r="3475" spans="8:8" x14ac:dyDescent="0.2">
      <c r="H3475" s="7"/>
    </row>
    <row r="3476" spans="8:8" x14ac:dyDescent="0.2">
      <c r="H3476" s="7"/>
    </row>
    <row r="3477" spans="8:8" x14ac:dyDescent="0.2">
      <c r="H3477" s="7"/>
    </row>
    <row r="3478" spans="8:8" x14ac:dyDescent="0.2">
      <c r="H3478" s="7"/>
    </row>
    <row r="3479" spans="8:8" x14ac:dyDescent="0.2">
      <c r="H3479" s="7"/>
    </row>
    <row r="3480" spans="8:8" x14ac:dyDescent="0.2">
      <c r="H3480" s="7"/>
    </row>
    <row r="3481" spans="8:8" x14ac:dyDescent="0.2">
      <c r="H3481" s="7"/>
    </row>
    <row r="3482" spans="8:8" x14ac:dyDescent="0.2">
      <c r="H3482" s="7"/>
    </row>
    <row r="3483" spans="8:8" x14ac:dyDescent="0.2">
      <c r="H3483" s="7"/>
    </row>
    <row r="3484" spans="8:8" x14ac:dyDescent="0.2">
      <c r="H3484" s="7"/>
    </row>
    <row r="3485" spans="8:8" x14ac:dyDescent="0.2">
      <c r="H3485" s="7"/>
    </row>
    <row r="3486" spans="8:8" x14ac:dyDescent="0.2">
      <c r="H3486" s="7"/>
    </row>
    <row r="3487" spans="8:8" x14ac:dyDescent="0.2">
      <c r="H3487" s="7"/>
    </row>
    <row r="3488" spans="8:8" x14ac:dyDescent="0.2">
      <c r="H3488" s="7"/>
    </row>
    <row r="3489" spans="8:8" x14ac:dyDescent="0.2">
      <c r="H3489" s="7"/>
    </row>
    <row r="3490" spans="8:8" x14ac:dyDescent="0.2">
      <c r="H3490" s="7"/>
    </row>
    <row r="3491" spans="8:8" x14ac:dyDescent="0.2">
      <c r="H3491" s="7"/>
    </row>
    <row r="3492" spans="8:8" x14ac:dyDescent="0.2">
      <c r="H3492" s="7"/>
    </row>
    <row r="3493" spans="8:8" x14ac:dyDescent="0.2">
      <c r="H3493" s="7"/>
    </row>
    <row r="3494" spans="8:8" x14ac:dyDescent="0.2">
      <c r="H3494" s="7"/>
    </row>
    <row r="3495" spans="8:8" x14ac:dyDescent="0.2">
      <c r="H3495" s="7"/>
    </row>
    <row r="3496" spans="8:8" x14ac:dyDescent="0.2">
      <c r="H3496" s="7"/>
    </row>
    <row r="3497" spans="8:8" x14ac:dyDescent="0.2">
      <c r="H3497" s="7"/>
    </row>
    <row r="3498" spans="8:8" x14ac:dyDescent="0.2">
      <c r="H3498" s="7"/>
    </row>
    <row r="3499" spans="8:8" x14ac:dyDescent="0.2">
      <c r="H3499" s="7"/>
    </row>
    <row r="3500" spans="8:8" x14ac:dyDescent="0.2">
      <c r="H3500" s="7"/>
    </row>
    <row r="3501" spans="8:8" x14ac:dyDescent="0.2">
      <c r="H3501" s="7"/>
    </row>
    <row r="3502" spans="8:8" x14ac:dyDescent="0.2">
      <c r="H3502" s="7"/>
    </row>
    <row r="3503" spans="8:8" x14ac:dyDescent="0.2">
      <c r="H3503" s="7"/>
    </row>
    <row r="3504" spans="8:8" x14ac:dyDescent="0.2">
      <c r="H3504" s="7"/>
    </row>
    <row r="3505" spans="8:8" x14ac:dyDescent="0.2">
      <c r="H3505" s="7"/>
    </row>
    <row r="3506" spans="8:8" x14ac:dyDescent="0.2">
      <c r="H3506" s="7"/>
    </row>
    <row r="3507" spans="8:8" x14ac:dyDescent="0.2">
      <c r="H3507" s="7"/>
    </row>
    <row r="3508" spans="8:8" x14ac:dyDescent="0.2">
      <c r="H3508" s="7"/>
    </row>
    <row r="3509" spans="8:8" x14ac:dyDescent="0.2">
      <c r="H3509" s="7"/>
    </row>
    <row r="3510" spans="8:8" x14ac:dyDescent="0.2">
      <c r="H3510" s="7"/>
    </row>
    <row r="3511" spans="8:8" x14ac:dyDescent="0.2">
      <c r="H3511" s="7"/>
    </row>
    <row r="3512" spans="8:8" x14ac:dyDescent="0.2">
      <c r="H3512" s="7"/>
    </row>
    <row r="3513" spans="8:8" x14ac:dyDescent="0.2">
      <c r="H3513" s="7"/>
    </row>
    <row r="3514" spans="8:8" x14ac:dyDescent="0.2">
      <c r="H3514" s="7"/>
    </row>
    <row r="3515" spans="8:8" x14ac:dyDescent="0.2">
      <c r="H3515" s="7"/>
    </row>
    <row r="3516" spans="8:8" x14ac:dyDescent="0.2">
      <c r="H3516" s="7"/>
    </row>
    <row r="3517" spans="8:8" x14ac:dyDescent="0.2">
      <c r="H3517" s="7"/>
    </row>
    <row r="3518" spans="8:8" x14ac:dyDescent="0.2">
      <c r="H3518" s="7"/>
    </row>
    <row r="3519" spans="8:8" x14ac:dyDescent="0.2">
      <c r="H3519" s="7"/>
    </row>
    <row r="3520" spans="8:8" x14ac:dyDescent="0.2">
      <c r="H3520" s="7"/>
    </row>
    <row r="3521" spans="8:8" x14ac:dyDescent="0.2">
      <c r="H3521" s="7"/>
    </row>
    <row r="3522" spans="8:8" x14ac:dyDescent="0.2">
      <c r="H3522" s="7"/>
    </row>
    <row r="3523" spans="8:8" x14ac:dyDescent="0.2">
      <c r="H3523" s="7"/>
    </row>
    <row r="3524" spans="8:8" x14ac:dyDescent="0.2">
      <c r="H3524" s="7"/>
    </row>
    <row r="3525" spans="8:8" x14ac:dyDescent="0.2">
      <c r="H3525" s="7"/>
    </row>
    <row r="3526" spans="8:8" x14ac:dyDescent="0.2">
      <c r="H3526" s="7"/>
    </row>
    <row r="3527" spans="8:8" x14ac:dyDescent="0.2">
      <c r="H3527" s="7"/>
    </row>
    <row r="3528" spans="8:8" x14ac:dyDescent="0.2">
      <c r="H3528" s="7"/>
    </row>
    <row r="3529" spans="8:8" x14ac:dyDescent="0.2">
      <c r="H3529" s="7"/>
    </row>
    <row r="3530" spans="8:8" x14ac:dyDescent="0.2">
      <c r="H3530" s="7"/>
    </row>
    <row r="3531" spans="8:8" x14ac:dyDescent="0.2">
      <c r="H3531" s="7"/>
    </row>
    <row r="3532" spans="8:8" x14ac:dyDescent="0.2">
      <c r="H3532" s="7"/>
    </row>
    <row r="3533" spans="8:8" x14ac:dyDescent="0.2">
      <c r="H3533" s="7"/>
    </row>
    <row r="3534" spans="8:8" x14ac:dyDescent="0.2">
      <c r="H3534" s="7"/>
    </row>
    <row r="3535" spans="8:8" x14ac:dyDescent="0.2">
      <c r="H3535" s="7"/>
    </row>
    <row r="3536" spans="8:8" x14ac:dyDescent="0.2">
      <c r="H3536" s="7"/>
    </row>
    <row r="3537" spans="8:8" x14ac:dyDescent="0.2">
      <c r="H3537" s="7"/>
    </row>
    <row r="3538" spans="8:8" x14ac:dyDescent="0.2">
      <c r="H3538" s="7"/>
    </row>
    <row r="3539" spans="8:8" x14ac:dyDescent="0.2">
      <c r="H3539" s="7"/>
    </row>
    <row r="3540" spans="8:8" x14ac:dyDescent="0.2">
      <c r="H3540" s="7"/>
    </row>
    <row r="3541" spans="8:8" x14ac:dyDescent="0.2">
      <c r="H3541" s="7"/>
    </row>
    <row r="3542" spans="8:8" x14ac:dyDescent="0.2">
      <c r="H3542" s="7"/>
    </row>
    <row r="3543" spans="8:8" x14ac:dyDescent="0.2">
      <c r="H3543" s="7"/>
    </row>
    <row r="3544" spans="8:8" x14ac:dyDescent="0.2">
      <c r="H3544" s="7"/>
    </row>
    <row r="3545" spans="8:8" x14ac:dyDescent="0.2">
      <c r="H3545" s="7"/>
    </row>
    <row r="3546" spans="8:8" x14ac:dyDescent="0.2">
      <c r="H3546" s="7"/>
    </row>
    <row r="3547" spans="8:8" x14ac:dyDescent="0.2">
      <c r="H3547" s="7"/>
    </row>
    <row r="3548" spans="8:8" x14ac:dyDescent="0.2">
      <c r="H3548" s="7"/>
    </row>
    <row r="3549" spans="8:8" x14ac:dyDescent="0.2">
      <c r="H3549" s="7"/>
    </row>
    <row r="3550" spans="8:8" x14ac:dyDescent="0.2">
      <c r="H3550" s="7"/>
    </row>
    <row r="3551" spans="8:8" x14ac:dyDescent="0.2">
      <c r="H3551" s="7"/>
    </row>
    <row r="3552" spans="8:8" x14ac:dyDescent="0.2">
      <c r="H3552" s="7"/>
    </row>
    <row r="3553" spans="8:8" x14ac:dyDescent="0.2">
      <c r="H3553" s="7"/>
    </row>
    <row r="3554" spans="8:8" x14ac:dyDescent="0.2">
      <c r="H3554" s="7"/>
    </row>
    <row r="3555" spans="8:8" x14ac:dyDescent="0.2">
      <c r="H3555" s="7"/>
    </row>
    <row r="3556" spans="8:8" x14ac:dyDescent="0.2">
      <c r="H3556" s="7"/>
    </row>
    <row r="3557" spans="8:8" x14ac:dyDescent="0.2">
      <c r="H3557" s="7"/>
    </row>
    <row r="3558" spans="8:8" x14ac:dyDescent="0.2">
      <c r="H3558" s="7"/>
    </row>
    <row r="3559" spans="8:8" x14ac:dyDescent="0.2">
      <c r="H3559" s="7"/>
    </row>
    <row r="3560" spans="8:8" x14ac:dyDescent="0.2">
      <c r="H3560" s="7"/>
    </row>
    <row r="3561" spans="8:8" x14ac:dyDescent="0.2">
      <c r="H3561" s="7"/>
    </row>
    <row r="3562" spans="8:8" x14ac:dyDescent="0.2">
      <c r="H3562" s="7"/>
    </row>
    <row r="3563" spans="8:8" x14ac:dyDescent="0.2">
      <c r="H3563" s="7"/>
    </row>
    <row r="3564" spans="8:8" x14ac:dyDescent="0.2">
      <c r="H3564" s="7"/>
    </row>
    <row r="3565" spans="8:8" x14ac:dyDescent="0.2">
      <c r="H3565" s="7"/>
    </row>
    <row r="3566" spans="8:8" x14ac:dyDescent="0.2">
      <c r="H3566" s="7"/>
    </row>
    <row r="3567" spans="8:8" x14ac:dyDescent="0.2">
      <c r="H3567" s="7"/>
    </row>
    <row r="3568" spans="8:8" x14ac:dyDescent="0.2">
      <c r="H3568" s="7"/>
    </row>
    <row r="3569" spans="8:8" x14ac:dyDescent="0.2">
      <c r="H3569" s="7"/>
    </row>
    <row r="3570" spans="8:8" x14ac:dyDescent="0.2">
      <c r="H3570" s="7"/>
    </row>
    <row r="3571" spans="8:8" x14ac:dyDescent="0.2">
      <c r="H3571" s="7"/>
    </row>
    <row r="3572" spans="8:8" x14ac:dyDescent="0.2">
      <c r="H3572" s="7"/>
    </row>
    <row r="3573" spans="8:8" x14ac:dyDescent="0.2">
      <c r="H3573" s="7"/>
    </row>
    <row r="3574" spans="8:8" x14ac:dyDescent="0.2">
      <c r="H3574" s="7"/>
    </row>
    <row r="3575" spans="8:8" x14ac:dyDescent="0.2">
      <c r="H3575" s="7"/>
    </row>
    <row r="3576" spans="8:8" x14ac:dyDescent="0.2">
      <c r="H3576" s="7"/>
    </row>
    <row r="3577" spans="8:8" x14ac:dyDescent="0.2">
      <c r="H3577" s="7"/>
    </row>
    <row r="3578" spans="8:8" x14ac:dyDescent="0.2">
      <c r="H3578" s="7"/>
    </row>
    <row r="3579" spans="8:8" x14ac:dyDescent="0.2">
      <c r="H3579" s="7"/>
    </row>
    <row r="3580" spans="8:8" x14ac:dyDescent="0.2">
      <c r="H3580" s="7"/>
    </row>
    <row r="3581" spans="8:8" x14ac:dyDescent="0.2">
      <c r="H3581" s="7"/>
    </row>
    <row r="3582" spans="8:8" x14ac:dyDescent="0.2">
      <c r="H3582" s="7"/>
    </row>
    <row r="3583" spans="8:8" x14ac:dyDescent="0.2">
      <c r="H3583" s="7"/>
    </row>
    <row r="3584" spans="8:8" x14ac:dyDescent="0.2">
      <c r="H3584" s="7"/>
    </row>
    <row r="3585" spans="8:8" x14ac:dyDescent="0.2">
      <c r="H3585" s="7"/>
    </row>
    <row r="3586" spans="8:8" x14ac:dyDescent="0.2">
      <c r="H3586" s="7"/>
    </row>
    <row r="3587" spans="8:8" x14ac:dyDescent="0.2">
      <c r="H3587" s="7"/>
    </row>
    <row r="3588" spans="8:8" x14ac:dyDescent="0.2">
      <c r="H3588" s="7"/>
    </row>
    <row r="3589" spans="8:8" x14ac:dyDescent="0.2">
      <c r="H3589" s="7"/>
    </row>
    <row r="3590" spans="8:8" x14ac:dyDescent="0.2">
      <c r="H3590" s="7"/>
    </row>
    <row r="3591" spans="8:8" x14ac:dyDescent="0.2">
      <c r="H3591" s="7"/>
    </row>
    <row r="3592" spans="8:8" x14ac:dyDescent="0.2">
      <c r="H3592" s="7"/>
    </row>
    <row r="3593" spans="8:8" x14ac:dyDescent="0.2">
      <c r="H3593" s="7"/>
    </row>
    <row r="3594" spans="8:8" x14ac:dyDescent="0.2">
      <c r="H3594" s="7"/>
    </row>
    <row r="3595" spans="8:8" x14ac:dyDescent="0.2">
      <c r="H3595" s="7"/>
    </row>
    <row r="3596" spans="8:8" x14ac:dyDescent="0.2">
      <c r="H3596" s="7"/>
    </row>
    <row r="3597" spans="8:8" x14ac:dyDescent="0.2">
      <c r="H3597" s="7"/>
    </row>
    <row r="3598" spans="8:8" x14ac:dyDescent="0.2">
      <c r="H3598" s="7"/>
    </row>
    <row r="3599" spans="8:8" x14ac:dyDescent="0.2">
      <c r="H3599" s="7"/>
    </row>
    <row r="3600" spans="8:8" x14ac:dyDescent="0.2">
      <c r="H3600" s="7"/>
    </row>
    <row r="3601" spans="8:8" x14ac:dyDescent="0.2">
      <c r="H3601" s="7"/>
    </row>
    <row r="3602" spans="8:8" x14ac:dyDescent="0.2">
      <c r="H3602" s="7"/>
    </row>
    <row r="3603" spans="8:8" x14ac:dyDescent="0.2">
      <c r="H3603" s="7"/>
    </row>
    <row r="3604" spans="8:8" x14ac:dyDescent="0.2">
      <c r="H3604" s="7"/>
    </row>
    <row r="3605" spans="8:8" x14ac:dyDescent="0.2">
      <c r="H3605" s="7"/>
    </row>
    <row r="3606" spans="8:8" x14ac:dyDescent="0.2">
      <c r="H3606" s="7"/>
    </row>
    <row r="3607" spans="8:8" x14ac:dyDescent="0.2">
      <c r="H3607" s="7"/>
    </row>
    <row r="3608" spans="8:8" x14ac:dyDescent="0.2">
      <c r="H3608" s="7"/>
    </row>
    <row r="3609" spans="8:8" x14ac:dyDescent="0.2">
      <c r="H3609" s="7"/>
    </row>
    <row r="3610" spans="8:8" x14ac:dyDescent="0.2">
      <c r="H3610" s="7"/>
    </row>
    <row r="3611" spans="8:8" x14ac:dyDescent="0.2">
      <c r="H3611" s="7"/>
    </row>
    <row r="3612" spans="8:8" x14ac:dyDescent="0.2">
      <c r="H3612" s="7"/>
    </row>
    <row r="3613" spans="8:8" x14ac:dyDescent="0.2">
      <c r="H3613" s="7"/>
    </row>
    <row r="3614" spans="8:8" x14ac:dyDescent="0.2">
      <c r="H3614" s="7"/>
    </row>
    <row r="3615" spans="8:8" x14ac:dyDescent="0.2">
      <c r="H3615" s="7"/>
    </row>
    <row r="3616" spans="8:8" x14ac:dyDescent="0.2">
      <c r="H3616" s="7"/>
    </row>
    <row r="3617" spans="8:8" x14ac:dyDescent="0.2">
      <c r="H3617" s="7"/>
    </row>
    <row r="3618" spans="8:8" x14ac:dyDescent="0.2">
      <c r="H3618" s="7"/>
    </row>
    <row r="3619" spans="8:8" x14ac:dyDescent="0.2">
      <c r="H3619" s="7"/>
    </row>
    <row r="3620" spans="8:8" x14ac:dyDescent="0.2">
      <c r="H3620" s="7"/>
    </row>
    <row r="3621" spans="8:8" x14ac:dyDescent="0.2">
      <c r="H3621" s="7"/>
    </row>
    <row r="3622" spans="8:8" x14ac:dyDescent="0.2">
      <c r="H3622" s="7"/>
    </row>
    <row r="3623" spans="8:8" x14ac:dyDescent="0.2">
      <c r="H3623" s="7"/>
    </row>
    <row r="3624" spans="8:8" x14ac:dyDescent="0.2">
      <c r="H3624" s="7"/>
    </row>
    <row r="3625" spans="8:8" x14ac:dyDescent="0.2">
      <c r="H3625" s="7"/>
    </row>
    <row r="3626" spans="8:8" x14ac:dyDescent="0.2">
      <c r="H3626" s="7"/>
    </row>
    <row r="3627" spans="8:8" x14ac:dyDescent="0.2">
      <c r="H3627" s="7"/>
    </row>
    <row r="3628" spans="8:8" x14ac:dyDescent="0.2">
      <c r="H3628" s="7"/>
    </row>
    <row r="3629" spans="8:8" x14ac:dyDescent="0.2">
      <c r="H3629" s="7"/>
    </row>
    <row r="3630" spans="8:8" x14ac:dyDescent="0.2">
      <c r="H3630" s="7"/>
    </row>
    <row r="3631" spans="8:8" x14ac:dyDescent="0.2">
      <c r="H3631" s="7"/>
    </row>
    <row r="3632" spans="8:8" x14ac:dyDescent="0.2">
      <c r="H3632" s="7"/>
    </row>
    <row r="3633" spans="8:8" x14ac:dyDescent="0.2">
      <c r="H3633" s="7"/>
    </row>
    <row r="3634" spans="8:8" x14ac:dyDescent="0.2">
      <c r="H3634" s="7"/>
    </row>
    <row r="3635" spans="8:8" x14ac:dyDescent="0.2">
      <c r="H3635" s="7"/>
    </row>
    <row r="3636" spans="8:8" x14ac:dyDescent="0.2">
      <c r="H3636" s="7"/>
    </row>
    <row r="3637" spans="8:8" x14ac:dyDescent="0.2">
      <c r="H3637" s="7"/>
    </row>
    <row r="3638" spans="8:8" x14ac:dyDescent="0.2">
      <c r="H3638" s="7"/>
    </row>
    <row r="3639" spans="8:8" x14ac:dyDescent="0.2">
      <c r="H3639" s="7"/>
    </row>
    <row r="3640" spans="8:8" x14ac:dyDescent="0.2">
      <c r="H3640" s="7"/>
    </row>
    <row r="3641" spans="8:8" x14ac:dyDescent="0.2">
      <c r="H3641" s="7"/>
    </row>
    <row r="3642" spans="8:8" x14ac:dyDescent="0.2">
      <c r="H3642" s="7"/>
    </row>
    <row r="3643" spans="8:8" x14ac:dyDescent="0.2">
      <c r="H3643" s="7"/>
    </row>
    <row r="3644" spans="8:8" x14ac:dyDescent="0.2">
      <c r="H3644" s="7"/>
    </row>
    <row r="3645" spans="8:8" x14ac:dyDescent="0.2">
      <c r="H3645" s="7"/>
    </row>
    <row r="3646" spans="8:8" x14ac:dyDescent="0.2">
      <c r="H3646" s="7"/>
    </row>
    <row r="3647" spans="8:8" x14ac:dyDescent="0.2">
      <c r="H3647" s="7"/>
    </row>
    <row r="3648" spans="8:8" x14ac:dyDescent="0.2">
      <c r="H3648" s="7"/>
    </row>
    <row r="3649" spans="8:8" x14ac:dyDescent="0.2">
      <c r="H3649" s="7"/>
    </row>
    <row r="3650" spans="8:8" x14ac:dyDescent="0.2">
      <c r="H3650" s="7"/>
    </row>
    <row r="3651" spans="8:8" x14ac:dyDescent="0.2">
      <c r="H3651" s="7"/>
    </row>
    <row r="3652" spans="8:8" x14ac:dyDescent="0.2">
      <c r="H3652" s="7"/>
    </row>
    <row r="3653" spans="8:8" x14ac:dyDescent="0.2">
      <c r="H3653" s="7"/>
    </row>
    <row r="3654" spans="8:8" x14ac:dyDescent="0.2">
      <c r="H3654" s="7"/>
    </row>
    <row r="3655" spans="8:8" x14ac:dyDescent="0.2">
      <c r="H3655" s="7"/>
    </row>
    <row r="3656" spans="8:8" x14ac:dyDescent="0.2">
      <c r="H3656" s="7"/>
    </row>
    <row r="3657" spans="8:8" x14ac:dyDescent="0.2">
      <c r="H3657" s="7"/>
    </row>
    <row r="3658" spans="8:8" x14ac:dyDescent="0.2">
      <c r="H3658" s="7"/>
    </row>
    <row r="3659" spans="8:8" x14ac:dyDescent="0.2">
      <c r="H3659" s="7"/>
    </row>
    <row r="3660" spans="8:8" x14ac:dyDescent="0.2">
      <c r="H3660" s="7"/>
    </row>
    <row r="3661" spans="8:8" x14ac:dyDescent="0.2">
      <c r="H3661" s="7"/>
    </row>
    <row r="3662" spans="8:8" x14ac:dyDescent="0.2">
      <c r="H3662" s="7"/>
    </row>
    <row r="3663" spans="8:8" x14ac:dyDescent="0.2">
      <c r="H3663" s="7"/>
    </row>
    <row r="3664" spans="8:8" x14ac:dyDescent="0.2">
      <c r="H3664" s="7"/>
    </row>
    <row r="3665" spans="8:8" x14ac:dyDescent="0.2">
      <c r="H3665" s="7"/>
    </row>
    <row r="3666" spans="8:8" x14ac:dyDescent="0.2">
      <c r="H3666" s="7"/>
    </row>
    <row r="3667" spans="8:8" x14ac:dyDescent="0.2">
      <c r="H3667" s="7"/>
    </row>
    <row r="3668" spans="8:8" x14ac:dyDescent="0.2">
      <c r="H3668" s="7"/>
    </row>
    <row r="3669" spans="8:8" x14ac:dyDescent="0.2">
      <c r="H3669" s="7"/>
    </row>
    <row r="3670" spans="8:8" x14ac:dyDescent="0.2">
      <c r="H3670" s="7"/>
    </row>
    <row r="3671" spans="8:8" x14ac:dyDescent="0.2">
      <c r="H3671" s="7"/>
    </row>
    <row r="3672" spans="8:8" x14ac:dyDescent="0.2">
      <c r="H3672" s="7"/>
    </row>
    <row r="3673" spans="8:8" x14ac:dyDescent="0.2">
      <c r="H3673" s="7"/>
    </row>
    <row r="3674" spans="8:8" x14ac:dyDescent="0.2">
      <c r="H3674" s="7"/>
    </row>
    <row r="3675" spans="8:8" x14ac:dyDescent="0.2">
      <c r="H3675" s="7"/>
    </row>
    <row r="3676" spans="8:8" x14ac:dyDescent="0.2">
      <c r="H3676" s="7"/>
    </row>
    <row r="3677" spans="8:8" x14ac:dyDescent="0.2">
      <c r="H3677" s="7"/>
    </row>
    <row r="3678" spans="8:8" x14ac:dyDescent="0.2">
      <c r="H3678" s="7"/>
    </row>
    <row r="3679" spans="8:8" x14ac:dyDescent="0.2">
      <c r="H3679" s="7"/>
    </row>
    <row r="3680" spans="8:8" x14ac:dyDescent="0.2">
      <c r="H3680" s="7"/>
    </row>
    <row r="3681" spans="8:8" x14ac:dyDescent="0.2">
      <c r="H3681" s="7"/>
    </row>
    <row r="3682" spans="8:8" x14ac:dyDescent="0.2">
      <c r="H3682" s="7"/>
    </row>
    <row r="3683" spans="8:8" x14ac:dyDescent="0.2">
      <c r="H3683" s="7"/>
    </row>
    <row r="3684" spans="8:8" x14ac:dyDescent="0.2">
      <c r="H3684" s="7"/>
    </row>
    <row r="3685" spans="8:8" x14ac:dyDescent="0.2">
      <c r="H3685" s="7"/>
    </row>
    <row r="3686" spans="8:8" x14ac:dyDescent="0.2">
      <c r="H3686" s="7"/>
    </row>
    <row r="3687" spans="8:8" x14ac:dyDescent="0.2">
      <c r="H3687" s="7"/>
    </row>
    <row r="3688" spans="8:8" x14ac:dyDescent="0.2">
      <c r="H3688" s="7"/>
    </row>
    <row r="3689" spans="8:8" x14ac:dyDescent="0.2">
      <c r="H3689" s="7"/>
    </row>
    <row r="3690" spans="8:8" x14ac:dyDescent="0.2">
      <c r="H3690" s="7"/>
    </row>
    <row r="3691" spans="8:8" x14ac:dyDescent="0.2">
      <c r="H3691" s="7"/>
    </row>
    <row r="3692" spans="8:8" x14ac:dyDescent="0.2">
      <c r="H3692" s="7"/>
    </row>
    <row r="3693" spans="8:8" x14ac:dyDescent="0.2">
      <c r="H3693" s="7"/>
    </row>
    <row r="3694" spans="8:8" x14ac:dyDescent="0.2">
      <c r="H3694" s="7"/>
    </row>
    <row r="3695" spans="8:8" x14ac:dyDescent="0.2">
      <c r="H3695" s="7"/>
    </row>
    <row r="3696" spans="8:8" x14ac:dyDescent="0.2">
      <c r="H3696" s="7"/>
    </row>
    <row r="3697" spans="8:8" x14ac:dyDescent="0.2">
      <c r="H3697" s="7"/>
    </row>
    <row r="3698" spans="8:8" x14ac:dyDescent="0.2">
      <c r="H3698" s="7"/>
    </row>
    <row r="3699" spans="8:8" x14ac:dyDescent="0.2">
      <c r="H3699" s="7"/>
    </row>
    <row r="3700" spans="8:8" x14ac:dyDescent="0.2">
      <c r="H3700" s="7"/>
    </row>
    <row r="3701" spans="8:8" x14ac:dyDescent="0.2">
      <c r="H3701" s="7"/>
    </row>
    <row r="3702" spans="8:8" x14ac:dyDescent="0.2">
      <c r="H3702" s="7"/>
    </row>
    <row r="3703" spans="8:8" x14ac:dyDescent="0.2">
      <c r="H3703" s="7"/>
    </row>
    <row r="3704" spans="8:8" x14ac:dyDescent="0.2">
      <c r="H3704" s="7"/>
    </row>
    <row r="3705" spans="8:8" x14ac:dyDescent="0.2">
      <c r="H3705" s="7"/>
    </row>
    <row r="3706" spans="8:8" x14ac:dyDescent="0.2">
      <c r="H3706" s="7"/>
    </row>
    <row r="3707" spans="8:8" x14ac:dyDescent="0.2">
      <c r="H3707" s="7"/>
    </row>
    <row r="3708" spans="8:8" x14ac:dyDescent="0.2">
      <c r="H3708" s="7"/>
    </row>
    <row r="3709" spans="8:8" x14ac:dyDescent="0.2">
      <c r="H3709" s="7"/>
    </row>
    <row r="3710" spans="8:8" x14ac:dyDescent="0.2">
      <c r="H3710" s="7"/>
    </row>
    <row r="3711" spans="8:8" x14ac:dyDescent="0.2">
      <c r="H3711" s="7"/>
    </row>
    <row r="3712" spans="8:8" x14ac:dyDescent="0.2">
      <c r="H3712" s="7"/>
    </row>
    <row r="3713" spans="8:8" x14ac:dyDescent="0.2">
      <c r="H3713" s="7"/>
    </row>
    <row r="3714" spans="8:8" x14ac:dyDescent="0.2">
      <c r="H3714" s="7"/>
    </row>
    <row r="3715" spans="8:8" x14ac:dyDescent="0.2">
      <c r="H3715" s="7"/>
    </row>
    <row r="3716" spans="8:8" x14ac:dyDescent="0.2">
      <c r="H3716" s="7"/>
    </row>
    <row r="3717" spans="8:8" x14ac:dyDescent="0.2">
      <c r="H3717" s="7"/>
    </row>
    <row r="3718" spans="8:8" x14ac:dyDescent="0.2">
      <c r="H3718" s="7"/>
    </row>
    <row r="3719" spans="8:8" x14ac:dyDescent="0.2">
      <c r="H3719" s="7"/>
    </row>
    <row r="3720" spans="8:8" x14ac:dyDescent="0.2">
      <c r="H3720" s="7"/>
    </row>
    <row r="3721" spans="8:8" x14ac:dyDescent="0.2">
      <c r="H3721" s="7"/>
    </row>
    <row r="3722" spans="8:8" x14ac:dyDescent="0.2">
      <c r="H3722" s="7"/>
    </row>
    <row r="3723" spans="8:8" x14ac:dyDescent="0.2">
      <c r="H3723" s="7"/>
    </row>
    <row r="3724" spans="8:8" x14ac:dyDescent="0.2">
      <c r="H3724" s="7"/>
    </row>
    <row r="3725" spans="8:8" x14ac:dyDescent="0.2">
      <c r="H3725" s="7"/>
    </row>
    <row r="3726" spans="8:8" x14ac:dyDescent="0.2">
      <c r="H3726" s="7"/>
    </row>
    <row r="3727" spans="8:8" x14ac:dyDescent="0.2">
      <c r="H3727" s="7"/>
    </row>
    <row r="3728" spans="8:8" x14ac:dyDescent="0.2">
      <c r="H3728" s="7"/>
    </row>
    <row r="3729" spans="8:8" x14ac:dyDescent="0.2">
      <c r="H3729" s="7"/>
    </row>
    <row r="3730" spans="8:8" x14ac:dyDescent="0.2">
      <c r="H3730" s="7"/>
    </row>
    <row r="3731" spans="8:8" x14ac:dyDescent="0.2">
      <c r="H3731" s="7"/>
    </row>
    <row r="3732" spans="8:8" x14ac:dyDescent="0.2">
      <c r="H3732" s="7"/>
    </row>
    <row r="3733" spans="8:8" x14ac:dyDescent="0.2">
      <c r="H3733" s="7"/>
    </row>
    <row r="3734" spans="8:8" x14ac:dyDescent="0.2">
      <c r="H3734" s="7"/>
    </row>
    <row r="3735" spans="8:8" x14ac:dyDescent="0.2">
      <c r="H3735" s="7"/>
    </row>
    <row r="3736" spans="8:8" x14ac:dyDescent="0.2">
      <c r="H3736" s="7"/>
    </row>
    <row r="3737" spans="8:8" x14ac:dyDescent="0.2">
      <c r="H3737" s="7"/>
    </row>
    <row r="3738" spans="8:8" x14ac:dyDescent="0.2">
      <c r="H3738" s="7"/>
    </row>
    <row r="3739" spans="8:8" x14ac:dyDescent="0.2">
      <c r="H3739" s="7"/>
    </row>
    <row r="3740" spans="8:8" x14ac:dyDescent="0.2">
      <c r="H3740" s="7"/>
    </row>
    <row r="3741" spans="8:8" x14ac:dyDescent="0.2">
      <c r="H3741" s="7"/>
    </row>
    <row r="3742" spans="8:8" x14ac:dyDescent="0.2">
      <c r="H3742" s="7"/>
    </row>
    <row r="3743" spans="8:8" x14ac:dyDescent="0.2">
      <c r="H3743" s="7"/>
    </row>
    <row r="3744" spans="8:8" x14ac:dyDescent="0.2">
      <c r="H3744" s="7"/>
    </row>
    <row r="3745" spans="8:8" x14ac:dyDescent="0.2">
      <c r="H3745" s="7"/>
    </row>
    <row r="3746" spans="8:8" x14ac:dyDescent="0.2">
      <c r="H3746" s="7"/>
    </row>
    <row r="3747" spans="8:8" x14ac:dyDescent="0.2">
      <c r="H3747" s="7"/>
    </row>
    <row r="3748" spans="8:8" x14ac:dyDescent="0.2">
      <c r="H3748" s="7"/>
    </row>
    <row r="3749" spans="8:8" x14ac:dyDescent="0.2">
      <c r="H3749" s="7"/>
    </row>
    <row r="3750" spans="8:8" x14ac:dyDescent="0.2">
      <c r="H3750" s="7"/>
    </row>
    <row r="3751" spans="8:8" x14ac:dyDescent="0.2">
      <c r="H3751" s="7"/>
    </row>
    <row r="3752" spans="8:8" x14ac:dyDescent="0.2">
      <c r="H3752" s="7"/>
    </row>
    <row r="3753" spans="8:8" x14ac:dyDescent="0.2">
      <c r="H3753" s="7"/>
    </row>
    <row r="3754" spans="8:8" x14ac:dyDescent="0.2">
      <c r="H3754" s="7"/>
    </row>
    <row r="3755" spans="8:8" x14ac:dyDescent="0.2">
      <c r="H3755" s="7"/>
    </row>
    <row r="3756" spans="8:8" x14ac:dyDescent="0.2">
      <c r="H3756" s="7"/>
    </row>
    <row r="3757" spans="8:8" x14ac:dyDescent="0.2">
      <c r="H3757" s="7"/>
    </row>
    <row r="3758" spans="8:8" x14ac:dyDescent="0.2">
      <c r="H3758" s="7"/>
    </row>
    <row r="3759" spans="8:8" x14ac:dyDescent="0.2">
      <c r="H3759" s="7"/>
    </row>
    <row r="3760" spans="8:8" x14ac:dyDescent="0.2">
      <c r="H3760" s="7"/>
    </row>
    <row r="3761" spans="8:8" x14ac:dyDescent="0.2">
      <c r="H3761" s="7"/>
    </row>
    <row r="3762" spans="8:8" x14ac:dyDescent="0.2">
      <c r="H3762" s="7"/>
    </row>
    <row r="3763" spans="8:8" x14ac:dyDescent="0.2">
      <c r="H3763" s="7"/>
    </row>
    <row r="3764" spans="8:8" x14ac:dyDescent="0.2">
      <c r="H3764" s="7"/>
    </row>
    <row r="3765" spans="8:8" x14ac:dyDescent="0.2">
      <c r="H3765" s="7"/>
    </row>
    <row r="3766" spans="8:8" x14ac:dyDescent="0.2">
      <c r="H3766" s="7"/>
    </row>
    <row r="3767" spans="8:8" x14ac:dyDescent="0.2">
      <c r="H3767" s="7"/>
    </row>
    <row r="3768" spans="8:8" x14ac:dyDescent="0.2">
      <c r="H3768" s="7"/>
    </row>
    <row r="3769" spans="8:8" x14ac:dyDescent="0.2">
      <c r="H3769" s="7"/>
    </row>
    <row r="3770" spans="8:8" x14ac:dyDescent="0.2">
      <c r="H3770" s="7"/>
    </row>
    <row r="3771" spans="8:8" x14ac:dyDescent="0.2">
      <c r="H3771" s="7"/>
    </row>
    <row r="3772" spans="8:8" x14ac:dyDescent="0.2">
      <c r="H3772" s="7"/>
    </row>
    <row r="3773" spans="8:8" x14ac:dyDescent="0.2">
      <c r="H3773" s="7"/>
    </row>
    <row r="3774" spans="8:8" x14ac:dyDescent="0.2">
      <c r="H3774" s="7"/>
    </row>
    <row r="3775" spans="8:8" x14ac:dyDescent="0.2">
      <c r="H3775" s="7"/>
    </row>
    <row r="3776" spans="8:8" x14ac:dyDescent="0.2">
      <c r="H3776" s="7"/>
    </row>
    <row r="3777" spans="8:8" x14ac:dyDescent="0.2">
      <c r="H3777" s="7"/>
    </row>
    <row r="3778" spans="8:8" x14ac:dyDescent="0.2">
      <c r="H3778" s="7"/>
    </row>
    <row r="3779" spans="8:8" x14ac:dyDescent="0.2">
      <c r="H3779" s="7"/>
    </row>
    <row r="3780" spans="8:8" x14ac:dyDescent="0.2">
      <c r="H3780" s="7"/>
    </row>
    <row r="3781" spans="8:8" x14ac:dyDescent="0.2">
      <c r="H3781" s="7"/>
    </row>
    <row r="3782" spans="8:8" x14ac:dyDescent="0.2">
      <c r="H3782" s="7"/>
    </row>
    <row r="3783" spans="8:8" x14ac:dyDescent="0.2">
      <c r="H3783" s="7"/>
    </row>
    <row r="3784" spans="8:8" x14ac:dyDescent="0.2">
      <c r="H3784" s="7"/>
    </row>
    <row r="3785" spans="8:8" x14ac:dyDescent="0.2">
      <c r="H3785" s="7"/>
    </row>
    <row r="3786" spans="8:8" x14ac:dyDescent="0.2">
      <c r="H3786" s="7"/>
    </row>
    <row r="3787" spans="8:8" x14ac:dyDescent="0.2">
      <c r="H3787" s="7"/>
    </row>
    <row r="3788" spans="8:8" x14ac:dyDescent="0.2">
      <c r="H3788" s="7"/>
    </row>
    <row r="3789" spans="8:8" x14ac:dyDescent="0.2">
      <c r="H3789" s="7"/>
    </row>
    <row r="3790" spans="8:8" x14ac:dyDescent="0.2">
      <c r="H3790" s="7"/>
    </row>
    <row r="3791" spans="8:8" x14ac:dyDescent="0.2">
      <c r="H3791" s="7"/>
    </row>
    <row r="3792" spans="8:8" x14ac:dyDescent="0.2">
      <c r="H3792" s="7"/>
    </row>
    <row r="3793" spans="8:8" x14ac:dyDescent="0.2">
      <c r="H3793" s="7"/>
    </row>
    <row r="3794" spans="8:8" x14ac:dyDescent="0.2">
      <c r="H3794" s="7"/>
    </row>
    <row r="3795" spans="8:8" x14ac:dyDescent="0.2">
      <c r="H3795" s="7"/>
    </row>
    <row r="3796" spans="8:8" x14ac:dyDescent="0.2">
      <c r="H3796" s="7"/>
    </row>
    <row r="3797" spans="8:8" x14ac:dyDescent="0.2">
      <c r="H3797" s="7"/>
    </row>
    <row r="3798" spans="8:8" x14ac:dyDescent="0.2">
      <c r="H3798" s="7"/>
    </row>
    <row r="3799" spans="8:8" x14ac:dyDescent="0.2">
      <c r="H3799" s="7"/>
    </row>
    <row r="3800" spans="8:8" x14ac:dyDescent="0.2">
      <c r="H3800" s="7"/>
    </row>
    <row r="3801" spans="8:8" x14ac:dyDescent="0.2">
      <c r="H3801" s="7"/>
    </row>
    <row r="3802" spans="8:8" x14ac:dyDescent="0.2">
      <c r="H3802" s="7"/>
    </row>
    <row r="3803" spans="8:8" x14ac:dyDescent="0.2">
      <c r="H3803" s="7"/>
    </row>
    <row r="3804" spans="8:8" x14ac:dyDescent="0.2">
      <c r="H3804" s="7"/>
    </row>
    <row r="3805" spans="8:8" x14ac:dyDescent="0.2">
      <c r="H3805" s="7"/>
    </row>
    <row r="3806" spans="8:8" x14ac:dyDescent="0.2">
      <c r="H3806" s="7"/>
    </row>
    <row r="3807" spans="8:8" x14ac:dyDescent="0.2">
      <c r="H3807" s="7"/>
    </row>
    <row r="3808" spans="8:8" x14ac:dyDescent="0.2">
      <c r="H3808" s="7"/>
    </row>
    <row r="3809" spans="8:8" x14ac:dyDescent="0.2">
      <c r="H3809" s="7"/>
    </row>
    <row r="3810" spans="8:8" x14ac:dyDescent="0.2">
      <c r="H3810" s="7"/>
    </row>
    <row r="3811" spans="8:8" x14ac:dyDescent="0.2">
      <c r="H3811" s="7"/>
    </row>
    <row r="3812" spans="8:8" x14ac:dyDescent="0.2">
      <c r="H3812" s="7"/>
    </row>
    <row r="3813" spans="8:8" x14ac:dyDescent="0.2">
      <c r="H3813" s="7"/>
    </row>
    <row r="3814" spans="8:8" x14ac:dyDescent="0.2">
      <c r="H3814" s="7"/>
    </row>
    <row r="3815" spans="8:8" x14ac:dyDescent="0.2">
      <c r="H3815" s="7"/>
    </row>
    <row r="3816" spans="8:8" x14ac:dyDescent="0.2">
      <c r="H3816" s="7"/>
    </row>
    <row r="3817" spans="8:8" x14ac:dyDescent="0.2">
      <c r="H3817" s="7"/>
    </row>
    <row r="3818" spans="8:8" x14ac:dyDescent="0.2">
      <c r="H3818" s="7"/>
    </row>
    <row r="3819" spans="8:8" x14ac:dyDescent="0.2">
      <c r="H3819" s="7"/>
    </row>
    <row r="3820" spans="8:8" x14ac:dyDescent="0.2">
      <c r="H3820" s="7"/>
    </row>
    <row r="3821" spans="8:8" x14ac:dyDescent="0.2">
      <c r="H3821" s="7"/>
    </row>
    <row r="3822" spans="8:8" x14ac:dyDescent="0.2">
      <c r="H3822" s="7"/>
    </row>
    <row r="3823" spans="8:8" x14ac:dyDescent="0.2">
      <c r="H3823" s="7"/>
    </row>
    <row r="3824" spans="8:8" x14ac:dyDescent="0.2">
      <c r="H3824" s="7"/>
    </row>
    <row r="3825" spans="8:8" x14ac:dyDescent="0.2">
      <c r="H3825" s="7"/>
    </row>
    <row r="3826" spans="8:8" x14ac:dyDescent="0.2">
      <c r="H3826" s="7"/>
    </row>
    <row r="3827" spans="8:8" x14ac:dyDescent="0.2">
      <c r="H3827" s="7"/>
    </row>
    <row r="3828" spans="8:8" x14ac:dyDescent="0.2">
      <c r="H3828" s="7"/>
    </row>
    <row r="3829" spans="8:8" x14ac:dyDescent="0.2">
      <c r="H3829" s="7"/>
    </row>
    <row r="3830" spans="8:8" x14ac:dyDescent="0.2">
      <c r="H3830" s="7"/>
    </row>
    <row r="3831" spans="8:8" x14ac:dyDescent="0.2">
      <c r="H3831" s="7"/>
    </row>
    <row r="3832" spans="8:8" x14ac:dyDescent="0.2">
      <c r="H3832" s="7"/>
    </row>
    <row r="3833" spans="8:8" x14ac:dyDescent="0.2">
      <c r="H3833" s="7"/>
    </row>
    <row r="3834" spans="8:8" x14ac:dyDescent="0.2">
      <c r="H3834" s="7"/>
    </row>
    <row r="3835" spans="8:8" x14ac:dyDescent="0.2">
      <c r="H3835" s="7"/>
    </row>
    <row r="3836" spans="8:8" x14ac:dyDescent="0.2">
      <c r="H3836" s="7"/>
    </row>
    <row r="3837" spans="8:8" x14ac:dyDescent="0.2">
      <c r="H3837" s="7"/>
    </row>
    <row r="3838" spans="8:8" x14ac:dyDescent="0.2">
      <c r="H3838" s="7"/>
    </row>
    <row r="3839" spans="8:8" x14ac:dyDescent="0.2">
      <c r="H3839" s="7"/>
    </row>
    <row r="3840" spans="8:8" x14ac:dyDescent="0.2">
      <c r="H3840" s="7"/>
    </row>
    <row r="3841" spans="8:8" x14ac:dyDescent="0.2">
      <c r="H3841" s="7"/>
    </row>
    <row r="3842" spans="8:8" x14ac:dyDescent="0.2">
      <c r="H3842" s="7"/>
    </row>
    <row r="3843" spans="8:8" x14ac:dyDescent="0.2">
      <c r="H3843" s="7"/>
    </row>
    <row r="3844" spans="8:8" x14ac:dyDescent="0.2">
      <c r="H3844" s="7"/>
    </row>
    <row r="3845" spans="8:8" x14ac:dyDescent="0.2">
      <c r="H3845" s="7"/>
    </row>
    <row r="3846" spans="8:8" x14ac:dyDescent="0.2">
      <c r="H3846" s="7"/>
    </row>
    <row r="3847" spans="8:8" x14ac:dyDescent="0.2">
      <c r="H3847" s="7"/>
    </row>
    <row r="3848" spans="8:8" x14ac:dyDescent="0.2">
      <c r="H3848" s="7"/>
    </row>
    <row r="3849" spans="8:8" x14ac:dyDescent="0.2">
      <c r="H3849" s="7"/>
    </row>
    <row r="3850" spans="8:8" x14ac:dyDescent="0.2">
      <c r="H3850" s="7"/>
    </row>
    <row r="3851" spans="8:8" x14ac:dyDescent="0.2">
      <c r="H3851" s="7"/>
    </row>
    <row r="3852" spans="8:8" x14ac:dyDescent="0.2">
      <c r="H3852" s="7"/>
    </row>
    <row r="3853" spans="8:8" x14ac:dyDescent="0.2">
      <c r="H3853" s="7"/>
    </row>
    <row r="3854" spans="8:8" x14ac:dyDescent="0.2">
      <c r="H3854" s="7"/>
    </row>
    <row r="3855" spans="8:8" x14ac:dyDescent="0.2">
      <c r="H3855" s="7"/>
    </row>
    <row r="3856" spans="8:8" x14ac:dyDescent="0.2">
      <c r="H3856" s="7"/>
    </row>
    <row r="3857" spans="8:8" x14ac:dyDescent="0.2">
      <c r="H3857" s="7"/>
    </row>
    <row r="3858" spans="8:8" x14ac:dyDescent="0.2">
      <c r="H3858" s="7"/>
    </row>
    <row r="3859" spans="8:8" x14ac:dyDescent="0.2">
      <c r="H3859" s="7"/>
    </row>
    <row r="3860" spans="8:8" x14ac:dyDescent="0.2">
      <c r="H3860" s="7"/>
    </row>
    <row r="3861" spans="8:8" x14ac:dyDescent="0.2">
      <c r="H3861" s="7"/>
    </row>
    <row r="3862" spans="8:8" x14ac:dyDescent="0.2">
      <c r="H3862" s="7"/>
    </row>
    <row r="3863" spans="8:8" x14ac:dyDescent="0.2">
      <c r="H3863" s="7"/>
    </row>
    <row r="3864" spans="8:8" x14ac:dyDescent="0.2">
      <c r="H3864" s="7"/>
    </row>
    <row r="3865" spans="8:8" x14ac:dyDescent="0.2">
      <c r="H3865" s="7"/>
    </row>
    <row r="3866" spans="8:8" x14ac:dyDescent="0.2">
      <c r="H3866" s="7"/>
    </row>
    <row r="3867" spans="8:8" x14ac:dyDescent="0.2">
      <c r="H3867" s="7"/>
    </row>
    <row r="3868" spans="8:8" x14ac:dyDescent="0.2">
      <c r="H3868" s="7"/>
    </row>
    <row r="3869" spans="8:8" x14ac:dyDescent="0.2">
      <c r="H3869" s="7"/>
    </row>
    <row r="3870" spans="8:8" x14ac:dyDescent="0.2">
      <c r="H3870" s="7"/>
    </row>
    <row r="3871" spans="8:8" x14ac:dyDescent="0.2">
      <c r="H3871" s="7"/>
    </row>
    <row r="3872" spans="8:8" x14ac:dyDescent="0.2">
      <c r="H3872" s="7"/>
    </row>
    <row r="3873" spans="8:8" x14ac:dyDescent="0.2">
      <c r="H3873" s="7"/>
    </row>
    <row r="3874" spans="8:8" x14ac:dyDescent="0.2">
      <c r="H3874" s="7"/>
    </row>
    <row r="3875" spans="8:8" x14ac:dyDescent="0.2">
      <c r="H3875" s="7"/>
    </row>
    <row r="3876" spans="8:8" x14ac:dyDescent="0.2">
      <c r="H3876" s="7"/>
    </row>
    <row r="3877" spans="8:8" x14ac:dyDescent="0.2">
      <c r="H3877" s="7"/>
    </row>
    <row r="3878" spans="8:8" x14ac:dyDescent="0.2">
      <c r="H3878" s="7"/>
    </row>
    <row r="3879" spans="8:8" x14ac:dyDescent="0.2">
      <c r="H3879" s="7"/>
    </row>
    <row r="3880" spans="8:8" x14ac:dyDescent="0.2">
      <c r="H3880" s="7"/>
    </row>
    <row r="3881" spans="8:8" x14ac:dyDescent="0.2">
      <c r="H3881" s="7"/>
    </row>
    <row r="3882" spans="8:8" x14ac:dyDescent="0.2">
      <c r="H3882" s="7"/>
    </row>
    <row r="3883" spans="8:8" x14ac:dyDescent="0.2">
      <c r="H3883" s="7"/>
    </row>
    <row r="3884" spans="8:8" x14ac:dyDescent="0.2">
      <c r="H3884" s="7"/>
    </row>
    <row r="3885" spans="8:8" x14ac:dyDescent="0.2">
      <c r="H3885" s="7"/>
    </row>
    <row r="3886" spans="8:8" x14ac:dyDescent="0.2">
      <c r="H3886" s="7"/>
    </row>
    <row r="3887" spans="8:8" x14ac:dyDescent="0.2">
      <c r="H3887" s="7"/>
    </row>
    <row r="3888" spans="8:8" x14ac:dyDescent="0.2">
      <c r="H3888" s="7"/>
    </row>
    <row r="3889" spans="8:8" x14ac:dyDescent="0.2">
      <c r="H3889" s="7"/>
    </row>
    <row r="3890" spans="8:8" x14ac:dyDescent="0.2">
      <c r="H3890" s="7"/>
    </row>
    <row r="3891" spans="8:8" x14ac:dyDescent="0.2">
      <c r="H3891" s="7"/>
    </row>
    <row r="3892" spans="8:8" x14ac:dyDescent="0.2">
      <c r="H3892" s="7"/>
    </row>
    <row r="3893" spans="8:8" x14ac:dyDescent="0.2">
      <c r="H3893" s="7"/>
    </row>
    <row r="3894" spans="8:8" x14ac:dyDescent="0.2">
      <c r="H3894" s="7"/>
    </row>
    <row r="3895" spans="8:8" x14ac:dyDescent="0.2">
      <c r="H3895" s="7"/>
    </row>
    <row r="3896" spans="8:8" x14ac:dyDescent="0.2">
      <c r="H3896" s="7"/>
    </row>
    <row r="3897" spans="8:8" x14ac:dyDescent="0.2">
      <c r="H3897" s="7"/>
    </row>
    <row r="3898" spans="8:8" x14ac:dyDescent="0.2">
      <c r="H3898" s="7"/>
    </row>
    <row r="3899" spans="8:8" x14ac:dyDescent="0.2">
      <c r="H3899" s="7"/>
    </row>
    <row r="3900" spans="8:8" x14ac:dyDescent="0.2">
      <c r="H3900" s="7"/>
    </row>
    <row r="3901" spans="8:8" x14ac:dyDescent="0.2">
      <c r="H3901" s="7"/>
    </row>
    <row r="3902" spans="8:8" x14ac:dyDescent="0.2">
      <c r="H3902" s="7"/>
    </row>
    <row r="3903" spans="8:8" x14ac:dyDescent="0.2">
      <c r="H3903" s="7"/>
    </row>
    <row r="3904" spans="8:8" x14ac:dyDescent="0.2">
      <c r="H3904" s="7"/>
    </row>
    <row r="3905" spans="8:8" x14ac:dyDescent="0.2">
      <c r="H3905" s="7"/>
    </row>
    <row r="3906" spans="8:8" x14ac:dyDescent="0.2">
      <c r="H3906" s="7"/>
    </row>
    <row r="3907" spans="8:8" x14ac:dyDescent="0.2">
      <c r="H3907" s="7"/>
    </row>
    <row r="3908" spans="8:8" x14ac:dyDescent="0.2">
      <c r="H3908" s="7"/>
    </row>
    <row r="3909" spans="8:8" x14ac:dyDescent="0.2">
      <c r="H3909" s="7"/>
    </row>
    <row r="3910" spans="8:8" x14ac:dyDescent="0.2">
      <c r="H3910" s="7"/>
    </row>
    <row r="3911" spans="8:8" x14ac:dyDescent="0.2">
      <c r="H3911" s="7"/>
    </row>
    <row r="3912" spans="8:8" x14ac:dyDescent="0.2">
      <c r="H3912" s="7"/>
    </row>
    <row r="3913" spans="8:8" x14ac:dyDescent="0.2">
      <c r="H3913" s="7"/>
    </row>
    <row r="3914" spans="8:8" x14ac:dyDescent="0.2">
      <c r="H3914" s="7"/>
    </row>
    <row r="3915" spans="8:8" x14ac:dyDescent="0.2">
      <c r="H3915" s="7"/>
    </row>
    <row r="3916" spans="8:8" x14ac:dyDescent="0.2">
      <c r="H3916" s="7"/>
    </row>
    <row r="3917" spans="8:8" x14ac:dyDescent="0.2">
      <c r="H3917" s="7"/>
    </row>
    <row r="3918" spans="8:8" x14ac:dyDescent="0.2">
      <c r="H3918" s="7"/>
    </row>
    <row r="3919" spans="8:8" x14ac:dyDescent="0.2">
      <c r="H3919" s="7"/>
    </row>
    <row r="3920" spans="8:8" x14ac:dyDescent="0.2">
      <c r="H3920" s="7"/>
    </row>
    <row r="3921" spans="8:8" x14ac:dyDescent="0.2">
      <c r="H3921" s="7"/>
    </row>
    <row r="3922" spans="8:8" x14ac:dyDescent="0.2">
      <c r="H3922" s="7"/>
    </row>
    <row r="3923" spans="8:8" x14ac:dyDescent="0.2">
      <c r="H3923" s="7"/>
    </row>
    <row r="3924" spans="8:8" x14ac:dyDescent="0.2">
      <c r="H3924" s="7"/>
    </row>
    <row r="3925" spans="8:8" x14ac:dyDescent="0.2">
      <c r="H3925" s="7"/>
    </row>
    <row r="3926" spans="8:8" x14ac:dyDescent="0.2">
      <c r="H3926" s="7"/>
    </row>
    <row r="3927" spans="8:8" x14ac:dyDescent="0.2">
      <c r="H3927" s="7"/>
    </row>
    <row r="3928" spans="8:8" x14ac:dyDescent="0.2">
      <c r="H3928" s="7"/>
    </row>
    <row r="3929" spans="8:8" x14ac:dyDescent="0.2">
      <c r="H3929" s="7"/>
    </row>
    <row r="3930" spans="8:8" x14ac:dyDescent="0.2">
      <c r="H3930" s="7"/>
    </row>
    <row r="3931" spans="8:8" x14ac:dyDescent="0.2">
      <c r="H3931" s="7"/>
    </row>
    <row r="3932" spans="8:8" x14ac:dyDescent="0.2">
      <c r="H3932" s="7"/>
    </row>
    <row r="3933" spans="8:8" x14ac:dyDescent="0.2">
      <c r="H3933" s="7"/>
    </row>
    <row r="3934" spans="8:8" x14ac:dyDescent="0.2">
      <c r="H3934" s="7"/>
    </row>
    <row r="3935" spans="8:8" x14ac:dyDescent="0.2">
      <c r="H3935" s="7"/>
    </row>
    <row r="3936" spans="8:8" x14ac:dyDescent="0.2">
      <c r="H3936" s="7"/>
    </row>
    <row r="3937" spans="8:8" x14ac:dyDescent="0.2">
      <c r="H3937" s="7"/>
    </row>
    <row r="3938" spans="8:8" x14ac:dyDescent="0.2">
      <c r="H3938" s="7"/>
    </row>
    <row r="3939" spans="8:8" x14ac:dyDescent="0.2">
      <c r="H3939" s="7"/>
    </row>
    <row r="3940" spans="8:8" x14ac:dyDescent="0.2">
      <c r="H3940" s="7"/>
    </row>
    <row r="3941" spans="8:8" x14ac:dyDescent="0.2">
      <c r="H3941" s="7"/>
    </row>
    <row r="3942" spans="8:8" x14ac:dyDescent="0.2">
      <c r="H3942" s="7"/>
    </row>
    <row r="3943" spans="8:8" x14ac:dyDescent="0.2">
      <c r="H3943" s="7"/>
    </row>
    <row r="3944" spans="8:8" x14ac:dyDescent="0.2">
      <c r="H3944" s="7"/>
    </row>
    <row r="3945" spans="8:8" x14ac:dyDescent="0.2">
      <c r="H3945" s="7"/>
    </row>
    <row r="3946" spans="8:8" x14ac:dyDescent="0.2">
      <c r="H3946" s="7"/>
    </row>
    <row r="3947" spans="8:8" x14ac:dyDescent="0.2">
      <c r="H3947" s="7"/>
    </row>
    <row r="3948" spans="8:8" x14ac:dyDescent="0.2">
      <c r="H3948" s="7"/>
    </row>
    <row r="3949" spans="8:8" x14ac:dyDescent="0.2">
      <c r="H3949" s="7"/>
    </row>
    <row r="3950" spans="8:8" x14ac:dyDescent="0.2">
      <c r="H3950" s="7"/>
    </row>
    <row r="3951" spans="8:8" x14ac:dyDescent="0.2">
      <c r="H3951" s="7"/>
    </row>
    <row r="3952" spans="8:8" x14ac:dyDescent="0.2">
      <c r="H3952" s="7"/>
    </row>
    <row r="3953" spans="8:8" x14ac:dyDescent="0.2">
      <c r="H3953" s="7"/>
    </row>
    <row r="3954" spans="8:8" x14ac:dyDescent="0.2">
      <c r="H3954" s="7"/>
    </row>
    <row r="3955" spans="8:8" x14ac:dyDescent="0.2">
      <c r="H3955" s="7"/>
    </row>
    <row r="3956" spans="8:8" x14ac:dyDescent="0.2">
      <c r="H3956" s="7"/>
    </row>
    <row r="3957" spans="8:8" x14ac:dyDescent="0.2">
      <c r="H3957" s="7"/>
    </row>
    <row r="3958" spans="8:8" x14ac:dyDescent="0.2">
      <c r="H3958" s="7"/>
    </row>
    <row r="3959" spans="8:8" x14ac:dyDescent="0.2">
      <c r="H3959" s="7"/>
    </row>
    <row r="3960" spans="8:8" x14ac:dyDescent="0.2">
      <c r="H3960" s="7"/>
    </row>
    <row r="3961" spans="8:8" x14ac:dyDescent="0.2">
      <c r="H3961" s="7"/>
    </row>
    <row r="3962" spans="8:8" x14ac:dyDescent="0.2">
      <c r="H3962" s="7"/>
    </row>
    <row r="3963" spans="8:8" x14ac:dyDescent="0.2">
      <c r="H3963" s="7"/>
    </row>
    <row r="3964" spans="8:8" x14ac:dyDescent="0.2">
      <c r="H3964" s="7"/>
    </row>
    <row r="3965" spans="8:8" x14ac:dyDescent="0.2">
      <c r="H3965" s="7"/>
    </row>
    <row r="3966" spans="8:8" x14ac:dyDescent="0.2">
      <c r="H3966" s="7"/>
    </row>
    <row r="3967" spans="8:8" x14ac:dyDescent="0.2">
      <c r="H3967" s="7"/>
    </row>
    <row r="3968" spans="8:8" x14ac:dyDescent="0.2">
      <c r="H3968" s="7"/>
    </row>
    <row r="3969" spans="8:8" x14ac:dyDescent="0.2">
      <c r="H3969" s="7"/>
    </row>
    <row r="3970" spans="8:8" x14ac:dyDescent="0.2">
      <c r="H3970" s="7"/>
    </row>
    <row r="3971" spans="8:8" x14ac:dyDescent="0.2">
      <c r="H3971" s="7"/>
    </row>
    <row r="3972" spans="8:8" x14ac:dyDescent="0.2">
      <c r="H3972" s="7"/>
    </row>
    <row r="3973" spans="8:8" x14ac:dyDescent="0.2">
      <c r="H3973" s="7"/>
    </row>
    <row r="3974" spans="8:8" x14ac:dyDescent="0.2">
      <c r="H3974" s="7"/>
    </row>
    <row r="3975" spans="8:8" x14ac:dyDescent="0.2">
      <c r="H3975" s="7"/>
    </row>
    <row r="3976" spans="8:8" x14ac:dyDescent="0.2">
      <c r="H3976" s="7"/>
    </row>
    <row r="3977" spans="8:8" x14ac:dyDescent="0.2">
      <c r="H3977" s="7"/>
    </row>
    <row r="3978" spans="8:8" x14ac:dyDescent="0.2">
      <c r="H3978" s="7"/>
    </row>
    <row r="3979" spans="8:8" x14ac:dyDescent="0.2">
      <c r="H3979" s="7"/>
    </row>
    <row r="3980" spans="8:8" x14ac:dyDescent="0.2">
      <c r="H3980" s="7"/>
    </row>
    <row r="3981" spans="8:8" x14ac:dyDescent="0.2">
      <c r="H3981" s="7"/>
    </row>
    <row r="3982" spans="8:8" x14ac:dyDescent="0.2">
      <c r="H3982" s="7"/>
    </row>
    <row r="3983" spans="8:8" x14ac:dyDescent="0.2">
      <c r="H3983" s="7"/>
    </row>
    <row r="3984" spans="8:8" x14ac:dyDescent="0.2">
      <c r="H3984" s="7"/>
    </row>
    <row r="3985" spans="8:8" x14ac:dyDescent="0.2">
      <c r="H3985" s="7"/>
    </row>
    <row r="3986" spans="8:8" x14ac:dyDescent="0.2">
      <c r="H3986" s="7"/>
    </row>
    <row r="3987" spans="8:8" x14ac:dyDescent="0.2">
      <c r="H3987" s="7"/>
    </row>
    <row r="3988" spans="8:8" x14ac:dyDescent="0.2">
      <c r="H3988" s="7"/>
    </row>
    <row r="3989" spans="8:8" x14ac:dyDescent="0.2">
      <c r="H3989" s="7"/>
    </row>
    <row r="3990" spans="8:8" x14ac:dyDescent="0.2">
      <c r="H3990" s="7"/>
    </row>
    <row r="3991" spans="8:8" x14ac:dyDescent="0.2">
      <c r="H3991" s="7"/>
    </row>
    <row r="3992" spans="8:8" x14ac:dyDescent="0.2">
      <c r="H3992" s="7"/>
    </row>
    <row r="3993" spans="8:8" x14ac:dyDescent="0.2">
      <c r="H3993" s="7"/>
    </row>
    <row r="3994" spans="8:8" x14ac:dyDescent="0.2">
      <c r="H3994" s="7"/>
    </row>
    <row r="3995" spans="8:8" x14ac:dyDescent="0.2">
      <c r="H3995" s="7"/>
    </row>
    <row r="3996" spans="8:8" x14ac:dyDescent="0.2">
      <c r="H3996" s="7"/>
    </row>
    <row r="3997" spans="8:8" x14ac:dyDescent="0.2">
      <c r="H3997" s="7"/>
    </row>
    <row r="3998" spans="8:8" x14ac:dyDescent="0.2">
      <c r="H3998" s="7"/>
    </row>
    <row r="3999" spans="8:8" x14ac:dyDescent="0.2">
      <c r="H3999" s="7"/>
    </row>
    <row r="4000" spans="8:8" x14ac:dyDescent="0.2">
      <c r="H4000" s="7"/>
    </row>
    <row r="4001" spans="8:8" x14ac:dyDescent="0.2">
      <c r="H4001" s="7"/>
    </row>
    <row r="4002" spans="8:8" x14ac:dyDescent="0.2">
      <c r="H4002" s="7"/>
    </row>
    <row r="4003" spans="8:8" x14ac:dyDescent="0.2">
      <c r="H4003" s="7"/>
    </row>
    <row r="4004" spans="8:8" x14ac:dyDescent="0.2">
      <c r="H4004" s="7"/>
    </row>
    <row r="4005" spans="8:8" x14ac:dyDescent="0.2">
      <c r="H4005" s="7"/>
    </row>
    <row r="4006" spans="8:8" x14ac:dyDescent="0.2">
      <c r="H4006" s="7"/>
    </row>
    <row r="4007" spans="8:8" x14ac:dyDescent="0.2">
      <c r="H4007" s="7"/>
    </row>
    <row r="4008" spans="8:8" x14ac:dyDescent="0.2">
      <c r="H4008" s="7"/>
    </row>
    <row r="4009" spans="8:8" x14ac:dyDescent="0.2">
      <c r="H4009" s="7"/>
    </row>
    <row r="4010" spans="8:8" x14ac:dyDescent="0.2">
      <c r="H4010" s="7"/>
    </row>
    <row r="4011" spans="8:8" x14ac:dyDescent="0.2">
      <c r="H4011" s="7"/>
    </row>
    <row r="4012" spans="8:8" x14ac:dyDescent="0.2">
      <c r="H4012" s="7"/>
    </row>
    <row r="4013" spans="8:8" x14ac:dyDescent="0.2">
      <c r="H4013" s="7"/>
    </row>
    <row r="4014" spans="8:8" x14ac:dyDescent="0.2">
      <c r="H4014" s="7"/>
    </row>
    <row r="4015" spans="8:8" x14ac:dyDescent="0.2">
      <c r="H4015" s="7"/>
    </row>
    <row r="4016" spans="8:8" x14ac:dyDescent="0.2">
      <c r="H4016" s="7"/>
    </row>
    <row r="4017" spans="8:8" x14ac:dyDescent="0.2">
      <c r="H4017" s="7"/>
    </row>
    <row r="4018" spans="8:8" x14ac:dyDescent="0.2">
      <c r="H4018" s="7"/>
    </row>
    <row r="4019" spans="8:8" x14ac:dyDescent="0.2">
      <c r="H4019" s="7"/>
    </row>
    <row r="4020" spans="8:8" x14ac:dyDescent="0.2">
      <c r="H4020" s="7"/>
    </row>
    <row r="4021" spans="8:8" x14ac:dyDescent="0.2">
      <c r="H4021" s="7"/>
    </row>
    <row r="4022" spans="8:8" x14ac:dyDescent="0.2">
      <c r="H4022" s="7"/>
    </row>
    <row r="4023" spans="8:8" x14ac:dyDescent="0.2">
      <c r="H4023" s="7"/>
    </row>
    <row r="4024" spans="8:8" x14ac:dyDescent="0.2">
      <c r="H4024" s="7"/>
    </row>
    <row r="4025" spans="8:8" x14ac:dyDescent="0.2">
      <c r="H4025" s="7"/>
    </row>
    <row r="4026" spans="8:8" x14ac:dyDescent="0.2">
      <c r="H4026" s="7"/>
    </row>
    <row r="4027" spans="8:8" x14ac:dyDescent="0.2">
      <c r="H4027" s="7"/>
    </row>
    <row r="4028" spans="8:8" x14ac:dyDescent="0.2">
      <c r="H4028" s="7"/>
    </row>
    <row r="4029" spans="8:8" x14ac:dyDescent="0.2">
      <c r="H4029" s="7"/>
    </row>
    <row r="4030" spans="8:8" x14ac:dyDescent="0.2">
      <c r="H4030" s="7"/>
    </row>
    <row r="4031" spans="8:8" x14ac:dyDescent="0.2">
      <c r="H4031" s="7"/>
    </row>
    <row r="4032" spans="8:8" x14ac:dyDescent="0.2">
      <c r="H4032" s="7"/>
    </row>
    <row r="4033" spans="8:8" x14ac:dyDescent="0.2">
      <c r="H4033" s="7"/>
    </row>
    <row r="4034" spans="8:8" x14ac:dyDescent="0.2">
      <c r="H4034" s="7"/>
    </row>
    <row r="4035" spans="8:8" x14ac:dyDescent="0.2">
      <c r="H4035" s="7"/>
    </row>
    <row r="4036" spans="8:8" x14ac:dyDescent="0.2">
      <c r="H4036" s="7"/>
    </row>
    <row r="4037" spans="8:8" x14ac:dyDescent="0.2">
      <c r="H4037" s="7"/>
    </row>
    <row r="4038" spans="8:8" x14ac:dyDescent="0.2">
      <c r="H4038" s="7"/>
    </row>
    <row r="4039" spans="8:8" x14ac:dyDescent="0.2">
      <c r="H4039" s="7"/>
    </row>
    <row r="4040" spans="8:8" x14ac:dyDescent="0.2">
      <c r="H4040" s="7"/>
    </row>
    <row r="4041" spans="8:8" x14ac:dyDescent="0.2">
      <c r="H4041" s="7"/>
    </row>
    <row r="4042" spans="8:8" x14ac:dyDescent="0.2">
      <c r="H4042" s="7"/>
    </row>
    <row r="4043" spans="8:8" x14ac:dyDescent="0.2">
      <c r="H4043" s="7"/>
    </row>
    <row r="4044" spans="8:8" x14ac:dyDescent="0.2">
      <c r="H4044" s="7"/>
    </row>
    <row r="4045" spans="8:8" x14ac:dyDescent="0.2">
      <c r="H4045" s="7"/>
    </row>
    <row r="4046" spans="8:8" x14ac:dyDescent="0.2">
      <c r="H4046" s="7"/>
    </row>
    <row r="4047" spans="8:8" x14ac:dyDescent="0.2">
      <c r="H4047" s="7"/>
    </row>
    <row r="4048" spans="8:8" x14ac:dyDescent="0.2">
      <c r="H4048" s="7"/>
    </row>
    <row r="4049" spans="8:8" x14ac:dyDescent="0.2">
      <c r="H4049" s="7"/>
    </row>
    <row r="4050" spans="8:8" x14ac:dyDescent="0.2">
      <c r="H4050" s="7"/>
    </row>
    <row r="4051" spans="8:8" x14ac:dyDescent="0.2">
      <c r="H4051" s="7"/>
    </row>
    <row r="4052" spans="8:8" x14ac:dyDescent="0.2">
      <c r="H4052" s="7"/>
    </row>
    <row r="4053" spans="8:8" x14ac:dyDescent="0.2">
      <c r="H4053" s="7"/>
    </row>
    <row r="4054" spans="8:8" x14ac:dyDescent="0.2">
      <c r="H4054" s="7"/>
    </row>
    <row r="4055" spans="8:8" x14ac:dyDescent="0.2">
      <c r="H4055" s="7"/>
    </row>
    <row r="4056" spans="8:8" x14ac:dyDescent="0.2">
      <c r="H4056" s="7"/>
    </row>
    <row r="4057" spans="8:8" x14ac:dyDescent="0.2">
      <c r="H4057" s="7"/>
    </row>
    <row r="4058" spans="8:8" x14ac:dyDescent="0.2">
      <c r="H4058" s="7"/>
    </row>
    <row r="4059" spans="8:8" x14ac:dyDescent="0.2">
      <c r="H4059" s="7"/>
    </row>
    <row r="4060" spans="8:8" x14ac:dyDescent="0.2">
      <c r="H4060" s="7"/>
    </row>
    <row r="4061" spans="8:8" x14ac:dyDescent="0.2">
      <c r="H4061" s="7"/>
    </row>
    <row r="4062" spans="8:8" x14ac:dyDescent="0.2">
      <c r="H4062" s="7"/>
    </row>
    <row r="4063" spans="8:8" x14ac:dyDescent="0.2">
      <c r="H4063" s="7"/>
    </row>
    <row r="4064" spans="8:8" x14ac:dyDescent="0.2">
      <c r="H4064" s="7"/>
    </row>
    <row r="4065" spans="8:8" x14ac:dyDescent="0.2">
      <c r="H4065" s="7"/>
    </row>
    <row r="4066" spans="8:8" x14ac:dyDescent="0.2">
      <c r="H4066" s="7"/>
    </row>
    <row r="4067" spans="8:8" x14ac:dyDescent="0.2">
      <c r="H4067" s="7"/>
    </row>
    <row r="4068" spans="8:8" x14ac:dyDescent="0.2">
      <c r="H4068" s="7"/>
    </row>
    <row r="4069" spans="8:8" x14ac:dyDescent="0.2">
      <c r="H4069" s="7"/>
    </row>
    <row r="4070" spans="8:8" x14ac:dyDescent="0.2">
      <c r="H4070" s="7"/>
    </row>
    <row r="4071" spans="8:8" x14ac:dyDescent="0.2">
      <c r="H4071" s="7"/>
    </row>
    <row r="4072" spans="8:8" x14ac:dyDescent="0.2">
      <c r="H4072" s="7"/>
    </row>
    <row r="4073" spans="8:8" x14ac:dyDescent="0.2">
      <c r="H4073" s="7"/>
    </row>
    <row r="4074" spans="8:8" x14ac:dyDescent="0.2">
      <c r="H4074" s="7"/>
    </row>
    <row r="4075" spans="8:8" x14ac:dyDescent="0.2">
      <c r="H4075" s="7"/>
    </row>
    <row r="4076" spans="8:8" x14ac:dyDescent="0.2">
      <c r="H4076" s="7"/>
    </row>
    <row r="4077" spans="8:8" x14ac:dyDescent="0.2">
      <c r="H4077" s="7"/>
    </row>
    <row r="4078" spans="8:8" x14ac:dyDescent="0.2">
      <c r="H4078" s="7"/>
    </row>
    <row r="4079" spans="8:8" x14ac:dyDescent="0.2">
      <c r="H4079" s="7"/>
    </row>
    <row r="4080" spans="8:8" x14ac:dyDescent="0.2">
      <c r="H4080" s="7"/>
    </row>
    <row r="4081" spans="8:8" x14ac:dyDescent="0.2">
      <c r="H4081" s="7"/>
    </row>
    <row r="4082" spans="8:8" x14ac:dyDescent="0.2">
      <c r="H4082" s="7"/>
    </row>
    <row r="4083" spans="8:8" x14ac:dyDescent="0.2">
      <c r="H4083" s="7"/>
    </row>
    <row r="4084" spans="8:8" x14ac:dyDescent="0.2">
      <c r="H4084" s="7"/>
    </row>
    <row r="4085" spans="8:8" x14ac:dyDescent="0.2">
      <c r="H4085" s="7"/>
    </row>
    <row r="4086" spans="8:8" x14ac:dyDescent="0.2">
      <c r="H4086" s="7"/>
    </row>
    <row r="4087" spans="8:8" x14ac:dyDescent="0.2">
      <c r="H4087" s="7"/>
    </row>
    <row r="4088" spans="8:8" x14ac:dyDescent="0.2">
      <c r="H4088" s="7"/>
    </row>
    <row r="4089" spans="8:8" x14ac:dyDescent="0.2">
      <c r="H4089" s="7"/>
    </row>
    <row r="4090" spans="8:8" x14ac:dyDescent="0.2">
      <c r="H4090" s="7"/>
    </row>
    <row r="4091" spans="8:8" x14ac:dyDescent="0.2">
      <c r="H4091" s="7"/>
    </row>
    <row r="4092" spans="8:8" x14ac:dyDescent="0.2">
      <c r="H4092" s="7"/>
    </row>
    <row r="4093" spans="8:8" x14ac:dyDescent="0.2">
      <c r="H4093" s="7"/>
    </row>
    <row r="4094" spans="8:8" x14ac:dyDescent="0.2">
      <c r="H4094" s="7"/>
    </row>
    <row r="4095" spans="8:8" x14ac:dyDescent="0.2">
      <c r="H4095" s="7"/>
    </row>
    <row r="4096" spans="8:8" x14ac:dyDescent="0.2">
      <c r="H4096" s="7"/>
    </row>
    <row r="4097" spans="8:8" x14ac:dyDescent="0.2">
      <c r="H4097" s="7"/>
    </row>
    <row r="4098" spans="8:8" x14ac:dyDescent="0.2">
      <c r="H4098" s="7"/>
    </row>
    <row r="4099" spans="8:8" x14ac:dyDescent="0.2">
      <c r="H4099" s="7"/>
    </row>
    <row r="4100" spans="8:8" x14ac:dyDescent="0.2">
      <c r="H4100" s="7"/>
    </row>
    <row r="4101" spans="8:8" x14ac:dyDescent="0.2">
      <c r="H4101" s="7"/>
    </row>
    <row r="4102" spans="8:8" x14ac:dyDescent="0.2">
      <c r="H4102" s="7"/>
    </row>
    <row r="4103" spans="8:8" x14ac:dyDescent="0.2">
      <c r="H4103" s="7"/>
    </row>
    <row r="4104" spans="8:8" x14ac:dyDescent="0.2">
      <c r="H4104" s="7"/>
    </row>
    <row r="4105" spans="8:8" x14ac:dyDescent="0.2">
      <c r="H4105" s="7"/>
    </row>
    <row r="4106" spans="8:8" x14ac:dyDescent="0.2">
      <c r="H4106" s="7"/>
    </row>
    <row r="4107" spans="8:8" x14ac:dyDescent="0.2">
      <c r="H4107" s="7"/>
    </row>
    <row r="4108" spans="8:8" x14ac:dyDescent="0.2">
      <c r="H4108" s="7"/>
    </row>
    <row r="4109" spans="8:8" x14ac:dyDescent="0.2">
      <c r="H4109" s="7"/>
    </row>
    <row r="4110" spans="8:8" x14ac:dyDescent="0.2">
      <c r="H4110" s="7"/>
    </row>
    <row r="4111" spans="8:8" x14ac:dyDescent="0.2">
      <c r="H4111" s="7"/>
    </row>
    <row r="4112" spans="8:8" x14ac:dyDescent="0.2">
      <c r="H4112" s="7"/>
    </row>
    <row r="4113" spans="8:8" x14ac:dyDescent="0.2">
      <c r="H4113" s="7"/>
    </row>
    <row r="4114" spans="8:8" x14ac:dyDescent="0.2">
      <c r="H4114" s="7"/>
    </row>
    <row r="4115" spans="8:8" x14ac:dyDescent="0.2">
      <c r="H4115" s="7"/>
    </row>
    <row r="4116" spans="8:8" x14ac:dyDescent="0.2">
      <c r="H4116" s="7"/>
    </row>
    <row r="4117" spans="8:8" x14ac:dyDescent="0.2">
      <c r="H4117" s="7"/>
    </row>
    <row r="4118" spans="8:8" x14ac:dyDescent="0.2">
      <c r="H4118" s="7"/>
    </row>
    <row r="4119" spans="8:8" x14ac:dyDescent="0.2">
      <c r="H4119" s="7"/>
    </row>
    <row r="4120" spans="8:8" x14ac:dyDescent="0.2">
      <c r="H4120" s="7"/>
    </row>
    <row r="4121" spans="8:8" x14ac:dyDescent="0.2">
      <c r="H4121" s="7"/>
    </row>
    <row r="4122" spans="8:8" x14ac:dyDescent="0.2">
      <c r="H4122" s="7"/>
    </row>
    <row r="4123" spans="8:8" x14ac:dyDescent="0.2">
      <c r="H4123" s="7"/>
    </row>
    <row r="4124" spans="8:8" x14ac:dyDescent="0.2">
      <c r="H4124" s="7"/>
    </row>
    <row r="4125" spans="8:8" x14ac:dyDescent="0.2">
      <c r="H4125" s="7"/>
    </row>
    <row r="4126" spans="8:8" x14ac:dyDescent="0.2">
      <c r="H4126" s="7"/>
    </row>
    <row r="4127" spans="8:8" x14ac:dyDescent="0.2">
      <c r="H4127" s="7"/>
    </row>
    <row r="4128" spans="8:8" x14ac:dyDescent="0.2">
      <c r="H4128" s="7"/>
    </row>
    <row r="4129" spans="8:8" x14ac:dyDescent="0.2">
      <c r="H4129" s="7"/>
    </row>
    <row r="4130" spans="8:8" x14ac:dyDescent="0.2">
      <c r="H4130" s="7"/>
    </row>
    <row r="4131" spans="8:8" x14ac:dyDescent="0.2">
      <c r="H4131" s="7"/>
    </row>
    <row r="4132" spans="8:8" x14ac:dyDescent="0.2">
      <c r="H4132" s="7"/>
    </row>
    <row r="4133" spans="8:8" x14ac:dyDescent="0.2">
      <c r="H4133" s="7"/>
    </row>
    <row r="4134" spans="8:8" x14ac:dyDescent="0.2">
      <c r="H4134" s="7"/>
    </row>
    <row r="4135" spans="8:8" x14ac:dyDescent="0.2">
      <c r="H4135" s="7"/>
    </row>
    <row r="4136" spans="8:8" x14ac:dyDescent="0.2">
      <c r="H4136" s="7"/>
    </row>
    <row r="4137" spans="8:8" x14ac:dyDescent="0.2">
      <c r="H4137" s="7"/>
    </row>
    <row r="4138" spans="8:8" x14ac:dyDescent="0.2">
      <c r="H4138" s="7"/>
    </row>
    <row r="4139" spans="8:8" x14ac:dyDescent="0.2">
      <c r="H4139" s="7"/>
    </row>
    <row r="4140" spans="8:8" x14ac:dyDescent="0.2">
      <c r="H4140" s="7"/>
    </row>
    <row r="4141" spans="8:8" x14ac:dyDescent="0.2">
      <c r="H4141" s="7"/>
    </row>
    <row r="4142" spans="8:8" x14ac:dyDescent="0.2">
      <c r="H4142" s="7"/>
    </row>
    <row r="4143" spans="8:8" x14ac:dyDescent="0.2">
      <c r="H4143" s="7"/>
    </row>
    <row r="4144" spans="8:8" x14ac:dyDescent="0.2">
      <c r="H4144" s="7"/>
    </row>
    <row r="4145" spans="8:8" x14ac:dyDescent="0.2">
      <c r="H4145" s="7"/>
    </row>
    <row r="4146" spans="8:8" x14ac:dyDescent="0.2">
      <c r="H4146" s="7"/>
    </row>
    <row r="4147" spans="8:8" x14ac:dyDescent="0.2">
      <c r="H4147" s="7"/>
    </row>
    <row r="4148" spans="8:8" x14ac:dyDescent="0.2">
      <c r="H4148" s="7"/>
    </row>
    <row r="4149" spans="8:8" x14ac:dyDescent="0.2">
      <c r="H4149" s="7"/>
    </row>
    <row r="4150" spans="8:8" x14ac:dyDescent="0.2">
      <c r="H4150" s="7"/>
    </row>
    <row r="4151" spans="8:8" x14ac:dyDescent="0.2">
      <c r="H4151" s="7"/>
    </row>
    <row r="4152" spans="8:8" x14ac:dyDescent="0.2">
      <c r="H4152" s="7"/>
    </row>
    <row r="4153" spans="8:8" x14ac:dyDescent="0.2">
      <c r="H4153" s="7"/>
    </row>
    <row r="4154" spans="8:8" x14ac:dyDescent="0.2">
      <c r="H4154" s="7"/>
    </row>
    <row r="4155" spans="8:8" x14ac:dyDescent="0.2">
      <c r="H4155" s="7"/>
    </row>
    <row r="4156" spans="8:8" x14ac:dyDescent="0.2">
      <c r="H4156" s="7"/>
    </row>
    <row r="4157" spans="8:8" x14ac:dyDescent="0.2">
      <c r="H4157" s="7"/>
    </row>
    <row r="4158" spans="8:8" x14ac:dyDescent="0.2">
      <c r="H4158" s="7"/>
    </row>
    <row r="4159" spans="8:8" x14ac:dyDescent="0.2">
      <c r="H4159" s="7"/>
    </row>
    <row r="4160" spans="8:8" x14ac:dyDescent="0.2">
      <c r="H4160" s="7"/>
    </row>
    <row r="4161" spans="8:8" x14ac:dyDescent="0.2">
      <c r="H4161" s="7"/>
    </row>
    <row r="4162" spans="8:8" x14ac:dyDescent="0.2">
      <c r="H4162" s="7"/>
    </row>
    <row r="4163" spans="8:8" x14ac:dyDescent="0.2">
      <c r="H4163" s="7"/>
    </row>
    <row r="4164" spans="8:8" x14ac:dyDescent="0.2">
      <c r="H4164" s="7"/>
    </row>
    <row r="4165" spans="8:8" x14ac:dyDescent="0.2">
      <c r="H4165" s="7"/>
    </row>
    <row r="4166" spans="8:8" x14ac:dyDescent="0.2">
      <c r="H4166" s="7"/>
    </row>
    <row r="4167" spans="8:8" x14ac:dyDescent="0.2">
      <c r="H4167" s="7"/>
    </row>
    <row r="4168" spans="8:8" x14ac:dyDescent="0.2">
      <c r="H4168" s="7"/>
    </row>
    <row r="4169" spans="8:8" x14ac:dyDescent="0.2">
      <c r="H4169" s="7"/>
    </row>
    <row r="4170" spans="8:8" x14ac:dyDescent="0.2">
      <c r="H4170" s="7"/>
    </row>
    <row r="4171" spans="8:8" x14ac:dyDescent="0.2">
      <c r="H4171" s="7"/>
    </row>
    <row r="4172" spans="8:8" x14ac:dyDescent="0.2">
      <c r="H4172" s="7"/>
    </row>
    <row r="4173" spans="8:8" x14ac:dyDescent="0.2">
      <c r="H4173" s="7"/>
    </row>
    <row r="4174" spans="8:8" x14ac:dyDescent="0.2">
      <c r="H4174" s="7"/>
    </row>
    <row r="4175" spans="8:8" x14ac:dyDescent="0.2">
      <c r="H4175" s="7"/>
    </row>
    <row r="4176" spans="8:8" x14ac:dyDescent="0.2">
      <c r="H4176" s="7"/>
    </row>
    <row r="4177" spans="8:8" x14ac:dyDescent="0.2">
      <c r="H4177" s="7"/>
    </row>
    <row r="4178" spans="8:8" x14ac:dyDescent="0.2">
      <c r="H4178" s="7"/>
    </row>
    <row r="4179" spans="8:8" x14ac:dyDescent="0.2">
      <c r="H4179" s="7"/>
    </row>
    <row r="4180" spans="8:8" x14ac:dyDescent="0.2">
      <c r="H4180" s="7"/>
    </row>
    <row r="4181" spans="8:8" x14ac:dyDescent="0.2">
      <c r="H4181" s="7"/>
    </row>
    <row r="4182" spans="8:8" x14ac:dyDescent="0.2">
      <c r="H4182" s="7"/>
    </row>
    <row r="4183" spans="8:8" x14ac:dyDescent="0.2">
      <c r="H4183" s="7"/>
    </row>
    <row r="4184" spans="8:8" x14ac:dyDescent="0.2">
      <c r="H4184" s="7"/>
    </row>
    <row r="4185" spans="8:8" x14ac:dyDescent="0.2">
      <c r="H4185" s="7"/>
    </row>
    <row r="4186" spans="8:8" x14ac:dyDescent="0.2">
      <c r="H4186" s="7"/>
    </row>
    <row r="4187" spans="8:8" x14ac:dyDescent="0.2">
      <c r="H4187" s="7"/>
    </row>
    <row r="4188" spans="8:8" x14ac:dyDescent="0.2">
      <c r="H4188" s="7"/>
    </row>
    <row r="4189" spans="8:8" x14ac:dyDescent="0.2">
      <c r="H4189" s="7"/>
    </row>
    <row r="4190" spans="8:8" x14ac:dyDescent="0.2">
      <c r="H4190" s="7"/>
    </row>
    <row r="4191" spans="8:8" x14ac:dyDescent="0.2">
      <c r="H4191" s="7"/>
    </row>
    <row r="4192" spans="8:8" x14ac:dyDescent="0.2">
      <c r="H4192" s="7"/>
    </row>
    <row r="4193" spans="8:8" x14ac:dyDescent="0.2">
      <c r="H4193" s="7"/>
    </row>
    <row r="4194" spans="8:8" x14ac:dyDescent="0.2">
      <c r="H4194" s="7"/>
    </row>
    <row r="4195" spans="8:8" x14ac:dyDescent="0.2">
      <c r="H4195" s="7"/>
    </row>
    <row r="4196" spans="8:8" x14ac:dyDescent="0.2">
      <c r="H4196" s="7"/>
    </row>
    <row r="4197" spans="8:8" x14ac:dyDescent="0.2">
      <c r="H4197" s="7"/>
    </row>
    <row r="4198" spans="8:8" x14ac:dyDescent="0.2">
      <c r="H4198" s="7"/>
    </row>
    <row r="4199" spans="8:8" x14ac:dyDescent="0.2">
      <c r="H4199" s="7"/>
    </row>
    <row r="4200" spans="8:8" x14ac:dyDescent="0.2">
      <c r="H4200" s="7"/>
    </row>
    <row r="4201" spans="8:8" x14ac:dyDescent="0.2">
      <c r="H4201" s="7"/>
    </row>
    <row r="4202" spans="8:8" x14ac:dyDescent="0.2">
      <c r="H4202" s="7"/>
    </row>
    <row r="4203" spans="8:8" x14ac:dyDescent="0.2">
      <c r="H4203" s="7"/>
    </row>
    <row r="4204" spans="8:8" x14ac:dyDescent="0.2">
      <c r="H4204" s="7"/>
    </row>
    <row r="4205" spans="8:8" x14ac:dyDescent="0.2">
      <c r="H4205" s="7"/>
    </row>
    <row r="4206" spans="8:8" x14ac:dyDescent="0.2">
      <c r="H4206" s="7"/>
    </row>
    <row r="4207" spans="8:8" x14ac:dyDescent="0.2">
      <c r="H4207" s="7"/>
    </row>
    <row r="4208" spans="8:8" x14ac:dyDescent="0.2">
      <c r="H4208" s="7"/>
    </row>
    <row r="4209" spans="8:8" x14ac:dyDescent="0.2">
      <c r="H4209" s="7"/>
    </row>
    <row r="4210" spans="8:8" x14ac:dyDescent="0.2">
      <c r="H4210" s="7"/>
    </row>
    <row r="4211" spans="8:8" x14ac:dyDescent="0.2">
      <c r="H4211" s="7"/>
    </row>
    <row r="4212" spans="8:8" x14ac:dyDescent="0.2">
      <c r="H4212" s="7"/>
    </row>
    <row r="4213" spans="8:8" x14ac:dyDescent="0.2">
      <c r="H4213" s="7"/>
    </row>
    <row r="4214" spans="8:8" x14ac:dyDescent="0.2">
      <c r="H4214" s="7"/>
    </row>
    <row r="4215" spans="8:8" x14ac:dyDescent="0.2">
      <c r="H4215" s="7"/>
    </row>
    <row r="4216" spans="8:8" x14ac:dyDescent="0.2">
      <c r="H4216" s="7"/>
    </row>
    <row r="4217" spans="8:8" x14ac:dyDescent="0.2">
      <c r="H4217" s="7"/>
    </row>
    <row r="4218" spans="8:8" x14ac:dyDescent="0.2">
      <c r="H4218" s="7"/>
    </row>
    <row r="4219" spans="8:8" x14ac:dyDescent="0.2">
      <c r="H4219" s="7"/>
    </row>
    <row r="4220" spans="8:8" x14ac:dyDescent="0.2">
      <c r="H4220" s="7"/>
    </row>
    <row r="4221" spans="8:8" x14ac:dyDescent="0.2">
      <c r="H4221" s="7"/>
    </row>
    <row r="4222" spans="8:8" x14ac:dyDescent="0.2">
      <c r="H4222" s="7"/>
    </row>
    <row r="4223" spans="8:8" x14ac:dyDescent="0.2">
      <c r="H4223" s="7"/>
    </row>
    <row r="4224" spans="8:8" x14ac:dyDescent="0.2">
      <c r="H4224" s="7"/>
    </row>
    <row r="4225" spans="8:8" x14ac:dyDescent="0.2">
      <c r="H4225" s="7"/>
    </row>
    <row r="4226" spans="8:8" x14ac:dyDescent="0.2">
      <c r="H4226" s="7"/>
    </row>
    <row r="4227" spans="8:8" x14ac:dyDescent="0.2">
      <c r="H4227" s="7"/>
    </row>
    <row r="4228" spans="8:8" x14ac:dyDescent="0.2">
      <c r="H4228" s="7"/>
    </row>
    <row r="4229" spans="8:8" x14ac:dyDescent="0.2">
      <c r="H4229" s="7"/>
    </row>
    <row r="4230" spans="8:8" x14ac:dyDescent="0.2">
      <c r="H4230" s="7"/>
    </row>
    <row r="4231" spans="8:8" x14ac:dyDescent="0.2">
      <c r="H4231" s="7"/>
    </row>
    <row r="4232" spans="8:8" x14ac:dyDescent="0.2">
      <c r="H4232" s="7"/>
    </row>
    <row r="4233" spans="8:8" x14ac:dyDescent="0.2">
      <c r="H4233" s="7"/>
    </row>
    <row r="4234" spans="8:8" x14ac:dyDescent="0.2">
      <c r="H4234" s="7"/>
    </row>
    <row r="4235" spans="8:8" x14ac:dyDescent="0.2">
      <c r="H4235" s="7"/>
    </row>
    <row r="4236" spans="8:8" x14ac:dyDescent="0.2">
      <c r="H4236" s="7"/>
    </row>
    <row r="4237" spans="8:8" x14ac:dyDescent="0.2">
      <c r="H4237" s="7"/>
    </row>
    <row r="4238" spans="8:8" x14ac:dyDescent="0.2">
      <c r="H4238" s="7"/>
    </row>
    <row r="4239" spans="8:8" x14ac:dyDescent="0.2">
      <c r="H4239" s="7"/>
    </row>
    <row r="4240" spans="8:8" x14ac:dyDescent="0.2">
      <c r="H4240" s="7"/>
    </row>
    <row r="4241" spans="8:8" x14ac:dyDescent="0.2">
      <c r="H4241" s="7"/>
    </row>
    <row r="4242" spans="8:8" x14ac:dyDescent="0.2">
      <c r="H4242" s="7"/>
    </row>
    <row r="4243" spans="8:8" x14ac:dyDescent="0.2">
      <c r="H4243" s="7"/>
    </row>
    <row r="4244" spans="8:8" x14ac:dyDescent="0.2">
      <c r="H4244" s="7"/>
    </row>
    <row r="4245" spans="8:8" x14ac:dyDescent="0.2">
      <c r="H4245" s="7"/>
    </row>
    <row r="4246" spans="8:8" x14ac:dyDescent="0.2">
      <c r="H4246" s="7"/>
    </row>
    <row r="4247" spans="8:8" x14ac:dyDescent="0.2">
      <c r="H4247" s="7"/>
    </row>
    <row r="4248" spans="8:8" x14ac:dyDescent="0.2">
      <c r="H4248" s="7"/>
    </row>
    <row r="4249" spans="8:8" x14ac:dyDescent="0.2">
      <c r="H4249" s="7"/>
    </row>
    <row r="4250" spans="8:8" x14ac:dyDescent="0.2">
      <c r="H4250" s="7"/>
    </row>
    <row r="4251" spans="8:8" x14ac:dyDescent="0.2">
      <c r="H4251" s="7"/>
    </row>
    <row r="4252" spans="8:8" x14ac:dyDescent="0.2">
      <c r="H4252" s="7"/>
    </row>
    <row r="4253" spans="8:8" x14ac:dyDescent="0.2">
      <c r="H4253" s="7"/>
    </row>
    <row r="4254" spans="8:8" x14ac:dyDescent="0.2">
      <c r="H4254" s="7"/>
    </row>
    <row r="4255" spans="8:8" x14ac:dyDescent="0.2">
      <c r="H4255" s="7"/>
    </row>
    <row r="4256" spans="8:8" x14ac:dyDescent="0.2">
      <c r="H4256" s="7"/>
    </row>
    <row r="4257" spans="8:8" x14ac:dyDescent="0.2">
      <c r="H4257" s="7"/>
    </row>
    <row r="4258" spans="8:8" x14ac:dyDescent="0.2">
      <c r="H4258" s="7"/>
    </row>
    <row r="4259" spans="8:8" x14ac:dyDescent="0.2">
      <c r="H4259" s="7"/>
    </row>
    <row r="4260" spans="8:8" x14ac:dyDescent="0.2">
      <c r="H4260" s="7"/>
    </row>
    <row r="4261" spans="8:8" x14ac:dyDescent="0.2">
      <c r="H4261" s="7"/>
    </row>
    <row r="4262" spans="8:8" x14ac:dyDescent="0.2">
      <c r="H4262" s="7"/>
    </row>
    <row r="4263" spans="8:8" x14ac:dyDescent="0.2">
      <c r="H4263" s="7"/>
    </row>
    <row r="4264" spans="8:8" x14ac:dyDescent="0.2">
      <c r="H4264" s="7"/>
    </row>
    <row r="4265" spans="8:8" x14ac:dyDescent="0.2">
      <c r="H4265" s="7"/>
    </row>
    <row r="4266" spans="8:8" x14ac:dyDescent="0.2">
      <c r="H4266" s="7"/>
    </row>
    <row r="4267" spans="8:8" x14ac:dyDescent="0.2">
      <c r="H4267" s="7"/>
    </row>
    <row r="4268" spans="8:8" x14ac:dyDescent="0.2">
      <c r="H4268" s="7"/>
    </row>
    <row r="4269" spans="8:8" x14ac:dyDescent="0.2">
      <c r="H4269" s="7"/>
    </row>
    <row r="4270" spans="8:8" x14ac:dyDescent="0.2">
      <c r="H4270" s="7"/>
    </row>
    <row r="4271" spans="8:8" x14ac:dyDescent="0.2">
      <c r="H4271" s="7"/>
    </row>
    <row r="4272" spans="8:8" x14ac:dyDescent="0.2">
      <c r="H4272" s="7"/>
    </row>
    <row r="4273" spans="8:8" x14ac:dyDescent="0.2">
      <c r="H4273" s="7"/>
    </row>
    <row r="4274" spans="8:8" x14ac:dyDescent="0.2">
      <c r="H4274" s="7"/>
    </row>
    <row r="4275" spans="8:8" x14ac:dyDescent="0.2">
      <c r="H4275" s="7"/>
    </row>
    <row r="4276" spans="8:8" x14ac:dyDescent="0.2">
      <c r="H4276" s="7"/>
    </row>
    <row r="4277" spans="8:8" x14ac:dyDescent="0.2">
      <c r="H4277" s="7"/>
    </row>
    <row r="4278" spans="8:8" x14ac:dyDescent="0.2">
      <c r="H4278" s="7"/>
    </row>
    <row r="4279" spans="8:8" x14ac:dyDescent="0.2">
      <c r="H4279" s="7"/>
    </row>
    <row r="4280" spans="8:8" x14ac:dyDescent="0.2">
      <c r="H4280" s="7"/>
    </row>
    <row r="4281" spans="8:8" x14ac:dyDescent="0.2">
      <c r="H4281" s="7"/>
    </row>
    <row r="4282" spans="8:8" x14ac:dyDescent="0.2">
      <c r="H4282" s="7"/>
    </row>
    <row r="4283" spans="8:8" x14ac:dyDescent="0.2">
      <c r="H4283" s="7"/>
    </row>
    <row r="4284" spans="8:8" x14ac:dyDescent="0.2">
      <c r="H4284" s="7"/>
    </row>
    <row r="4285" spans="8:8" x14ac:dyDescent="0.2">
      <c r="H4285" s="7"/>
    </row>
    <row r="4286" spans="8:8" x14ac:dyDescent="0.2">
      <c r="H4286" s="7"/>
    </row>
    <row r="4287" spans="8:8" x14ac:dyDescent="0.2">
      <c r="H4287" s="7"/>
    </row>
    <row r="4288" spans="8:8" x14ac:dyDescent="0.2">
      <c r="H4288" s="7"/>
    </row>
    <row r="4289" spans="8:8" x14ac:dyDescent="0.2">
      <c r="H4289" s="7"/>
    </row>
    <row r="4290" spans="8:8" x14ac:dyDescent="0.2">
      <c r="H4290" s="7"/>
    </row>
    <row r="4291" spans="8:8" x14ac:dyDescent="0.2">
      <c r="H4291" s="7"/>
    </row>
    <row r="4292" spans="8:8" x14ac:dyDescent="0.2">
      <c r="H4292" s="7"/>
    </row>
    <row r="4293" spans="8:8" x14ac:dyDescent="0.2">
      <c r="H4293" s="7"/>
    </row>
    <row r="4294" spans="8:8" x14ac:dyDescent="0.2">
      <c r="H4294" s="7"/>
    </row>
    <row r="4295" spans="8:8" x14ac:dyDescent="0.2">
      <c r="H4295" s="7"/>
    </row>
    <row r="4296" spans="8:8" x14ac:dyDescent="0.2">
      <c r="H4296" s="7"/>
    </row>
    <row r="4297" spans="8:8" x14ac:dyDescent="0.2">
      <c r="H4297" s="7"/>
    </row>
    <row r="4298" spans="8:8" x14ac:dyDescent="0.2">
      <c r="H4298" s="7"/>
    </row>
    <row r="4299" spans="8:8" x14ac:dyDescent="0.2">
      <c r="H4299" s="7"/>
    </row>
    <row r="4300" spans="8:8" x14ac:dyDescent="0.2">
      <c r="H4300" s="7"/>
    </row>
    <row r="4301" spans="8:8" x14ac:dyDescent="0.2">
      <c r="H4301" s="7"/>
    </row>
    <row r="4302" spans="8:8" x14ac:dyDescent="0.2">
      <c r="H4302" s="7"/>
    </row>
    <row r="4303" spans="8:8" x14ac:dyDescent="0.2">
      <c r="H4303" s="7"/>
    </row>
    <row r="4304" spans="8:8" x14ac:dyDescent="0.2">
      <c r="H4304" s="7"/>
    </row>
    <row r="4305" spans="8:8" x14ac:dyDescent="0.2">
      <c r="H4305" s="7"/>
    </row>
    <row r="4306" spans="8:8" x14ac:dyDescent="0.2">
      <c r="H4306" s="7"/>
    </row>
    <row r="4307" spans="8:8" x14ac:dyDescent="0.2">
      <c r="H4307" s="7"/>
    </row>
    <row r="4308" spans="8:8" x14ac:dyDescent="0.2">
      <c r="H4308" s="7"/>
    </row>
    <row r="4309" spans="8:8" x14ac:dyDescent="0.2">
      <c r="H4309" s="7"/>
    </row>
    <row r="4310" spans="8:8" x14ac:dyDescent="0.2">
      <c r="H4310" s="7"/>
    </row>
    <row r="4311" spans="8:8" x14ac:dyDescent="0.2">
      <c r="H4311" s="7"/>
    </row>
    <row r="4312" spans="8:8" x14ac:dyDescent="0.2">
      <c r="H4312" s="7"/>
    </row>
    <row r="4313" spans="8:8" x14ac:dyDescent="0.2">
      <c r="H4313" s="7"/>
    </row>
    <row r="4314" spans="8:8" x14ac:dyDescent="0.2">
      <c r="H4314" s="7"/>
    </row>
    <row r="4315" spans="8:8" x14ac:dyDescent="0.2">
      <c r="H4315" s="7"/>
    </row>
    <row r="4316" spans="8:8" x14ac:dyDescent="0.2">
      <c r="H4316" s="7"/>
    </row>
    <row r="4317" spans="8:8" x14ac:dyDescent="0.2">
      <c r="H4317" s="7"/>
    </row>
    <row r="4318" spans="8:8" x14ac:dyDescent="0.2">
      <c r="H4318" s="7"/>
    </row>
    <row r="4319" spans="8:8" x14ac:dyDescent="0.2">
      <c r="H4319" s="7"/>
    </row>
    <row r="4320" spans="8:8" x14ac:dyDescent="0.2">
      <c r="H4320" s="7"/>
    </row>
    <row r="4321" spans="8:8" x14ac:dyDescent="0.2">
      <c r="H4321" s="7"/>
    </row>
    <row r="4322" spans="8:8" x14ac:dyDescent="0.2">
      <c r="H4322" s="7"/>
    </row>
    <row r="4323" spans="8:8" x14ac:dyDescent="0.2">
      <c r="H4323" s="7"/>
    </row>
    <row r="4324" spans="8:8" x14ac:dyDescent="0.2">
      <c r="H4324" s="7"/>
    </row>
    <row r="4325" spans="8:8" x14ac:dyDescent="0.2">
      <c r="H4325" s="7"/>
    </row>
    <row r="4326" spans="8:8" x14ac:dyDescent="0.2">
      <c r="H4326" s="7"/>
    </row>
    <row r="4327" spans="8:8" x14ac:dyDescent="0.2">
      <c r="H4327" s="7"/>
    </row>
    <row r="4328" spans="8:8" x14ac:dyDescent="0.2">
      <c r="H4328" s="7"/>
    </row>
    <row r="4329" spans="8:8" x14ac:dyDescent="0.2">
      <c r="H4329" s="7"/>
    </row>
    <row r="4330" spans="8:8" x14ac:dyDescent="0.2">
      <c r="H4330" s="7"/>
    </row>
    <row r="4331" spans="8:8" x14ac:dyDescent="0.2">
      <c r="H4331" s="7"/>
    </row>
    <row r="4332" spans="8:8" x14ac:dyDescent="0.2">
      <c r="H4332" s="7"/>
    </row>
    <row r="4333" spans="8:8" x14ac:dyDescent="0.2">
      <c r="H4333" s="7"/>
    </row>
    <row r="4334" spans="8:8" x14ac:dyDescent="0.2">
      <c r="H4334" s="7"/>
    </row>
    <row r="4335" spans="8:8" x14ac:dyDescent="0.2">
      <c r="H4335" s="7"/>
    </row>
    <row r="4336" spans="8:8" x14ac:dyDescent="0.2">
      <c r="H4336" s="7"/>
    </row>
    <row r="4337" spans="8:8" x14ac:dyDescent="0.2">
      <c r="H4337" s="7"/>
    </row>
    <row r="4338" spans="8:8" x14ac:dyDescent="0.2">
      <c r="H4338" s="7"/>
    </row>
    <row r="4339" spans="8:8" x14ac:dyDescent="0.2">
      <c r="H4339" s="7"/>
    </row>
    <row r="4340" spans="8:8" x14ac:dyDescent="0.2">
      <c r="H4340" s="7"/>
    </row>
    <row r="4341" spans="8:8" x14ac:dyDescent="0.2">
      <c r="H4341" s="7"/>
    </row>
    <row r="4342" spans="8:8" x14ac:dyDescent="0.2">
      <c r="H4342" s="7"/>
    </row>
    <row r="4343" spans="8:8" x14ac:dyDescent="0.2">
      <c r="H4343" s="7"/>
    </row>
    <row r="4344" spans="8:8" x14ac:dyDescent="0.2">
      <c r="H4344" s="7"/>
    </row>
    <row r="4345" spans="8:8" x14ac:dyDescent="0.2">
      <c r="H4345" s="7"/>
    </row>
    <row r="4346" spans="8:8" x14ac:dyDescent="0.2">
      <c r="H4346" s="7"/>
    </row>
    <row r="4347" spans="8:8" x14ac:dyDescent="0.2">
      <c r="H4347" s="7"/>
    </row>
    <row r="4348" spans="8:8" x14ac:dyDescent="0.2">
      <c r="H4348" s="7"/>
    </row>
    <row r="4349" spans="8:8" x14ac:dyDescent="0.2">
      <c r="H4349" s="7"/>
    </row>
    <row r="4350" spans="8:8" x14ac:dyDescent="0.2">
      <c r="H4350" s="7"/>
    </row>
    <row r="4351" spans="8:8" x14ac:dyDescent="0.2">
      <c r="H4351" s="7"/>
    </row>
    <row r="4352" spans="8:8" x14ac:dyDescent="0.2">
      <c r="H4352" s="7"/>
    </row>
    <row r="4353" spans="8:8" x14ac:dyDescent="0.2">
      <c r="H4353" s="7"/>
    </row>
    <row r="4354" spans="8:8" x14ac:dyDescent="0.2">
      <c r="H4354" s="7"/>
    </row>
    <row r="4355" spans="8:8" x14ac:dyDescent="0.2">
      <c r="H4355" s="7"/>
    </row>
    <row r="4356" spans="8:8" x14ac:dyDescent="0.2">
      <c r="H4356" s="7"/>
    </row>
    <row r="4357" spans="8:8" x14ac:dyDescent="0.2">
      <c r="H4357" s="7"/>
    </row>
    <row r="4358" spans="8:8" x14ac:dyDescent="0.2">
      <c r="H4358" s="7"/>
    </row>
    <row r="4359" spans="8:8" x14ac:dyDescent="0.2">
      <c r="H4359" s="7"/>
    </row>
    <row r="4360" spans="8:8" x14ac:dyDescent="0.2">
      <c r="H4360" s="7"/>
    </row>
    <row r="4361" spans="8:8" x14ac:dyDescent="0.2">
      <c r="H4361" s="7"/>
    </row>
    <row r="4362" spans="8:8" x14ac:dyDescent="0.2">
      <c r="H4362" s="7"/>
    </row>
    <row r="4363" spans="8:8" x14ac:dyDescent="0.2">
      <c r="H4363" s="7"/>
    </row>
    <row r="4364" spans="8:8" x14ac:dyDescent="0.2">
      <c r="H4364" s="7"/>
    </row>
    <row r="4365" spans="8:8" x14ac:dyDescent="0.2">
      <c r="H4365" s="7"/>
    </row>
    <row r="4366" spans="8:8" x14ac:dyDescent="0.2">
      <c r="H4366" s="7"/>
    </row>
    <row r="4367" spans="8:8" x14ac:dyDescent="0.2">
      <c r="H4367" s="7"/>
    </row>
    <row r="4368" spans="8:8" x14ac:dyDescent="0.2">
      <c r="H4368" s="7"/>
    </row>
    <row r="4369" spans="8:8" x14ac:dyDescent="0.2">
      <c r="H4369" s="7"/>
    </row>
    <row r="4370" spans="8:8" x14ac:dyDescent="0.2">
      <c r="H4370" s="7"/>
    </row>
    <row r="4371" spans="8:8" x14ac:dyDescent="0.2">
      <c r="H4371" s="7"/>
    </row>
    <row r="4372" spans="8:8" x14ac:dyDescent="0.2">
      <c r="H4372" s="7"/>
    </row>
    <row r="4373" spans="8:8" x14ac:dyDescent="0.2">
      <c r="H4373" s="7"/>
    </row>
    <row r="4374" spans="8:8" x14ac:dyDescent="0.2">
      <c r="H4374" s="7"/>
    </row>
    <row r="4375" spans="8:8" x14ac:dyDescent="0.2">
      <c r="H4375" s="7"/>
    </row>
    <row r="4376" spans="8:8" x14ac:dyDescent="0.2">
      <c r="H4376" s="7"/>
    </row>
    <row r="4377" spans="8:8" x14ac:dyDescent="0.2">
      <c r="H4377" s="7"/>
    </row>
    <row r="4378" spans="8:8" x14ac:dyDescent="0.2">
      <c r="H4378" s="7"/>
    </row>
    <row r="4379" spans="8:8" x14ac:dyDescent="0.2">
      <c r="H4379" s="7"/>
    </row>
    <row r="4380" spans="8:8" x14ac:dyDescent="0.2">
      <c r="H4380" s="7"/>
    </row>
    <row r="4381" spans="8:8" x14ac:dyDescent="0.2">
      <c r="H4381" s="7"/>
    </row>
    <row r="4382" spans="8:8" x14ac:dyDescent="0.2">
      <c r="H4382" s="7"/>
    </row>
    <row r="4383" spans="8:8" x14ac:dyDescent="0.2">
      <c r="H4383" s="7"/>
    </row>
    <row r="4384" spans="8:8" x14ac:dyDescent="0.2">
      <c r="H4384" s="7"/>
    </row>
    <row r="4385" spans="8:8" x14ac:dyDescent="0.2">
      <c r="H4385" s="7"/>
    </row>
    <row r="4386" spans="8:8" x14ac:dyDescent="0.2">
      <c r="H4386" s="7"/>
    </row>
    <row r="4387" spans="8:8" x14ac:dyDescent="0.2">
      <c r="H4387" s="7"/>
    </row>
    <row r="4388" spans="8:8" x14ac:dyDescent="0.2">
      <c r="H4388" s="7"/>
    </row>
    <row r="4389" spans="8:8" x14ac:dyDescent="0.2">
      <c r="H4389" s="7"/>
    </row>
    <row r="4390" spans="8:8" x14ac:dyDescent="0.2">
      <c r="H4390" s="7"/>
    </row>
    <row r="4391" spans="8:8" x14ac:dyDescent="0.2">
      <c r="H4391" s="7"/>
    </row>
    <row r="4392" spans="8:8" x14ac:dyDescent="0.2">
      <c r="H4392" s="7"/>
    </row>
    <row r="4393" spans="8:8" x14ac:dyDescent="0.2">
      <c r="H4393" s="7"/>
    </row>
    <row r="4394" spans="8:8" x14ac:dyDescent="0.2">
      <c r="H4394" s="7"/>
    </row>
    <row r="4395" spans="8:8" x14ac:dyDescent="0.2">
      <c r="H4395" s="7"/>
    </row>
    <row r="4396" spans="8:8" x14ac:dyDescent="0.2">
      <c r="H4396" s="7"/>
    </row>
    <row r="4397" spans="8:8" x14ac:dyDescent="0.2">
      <c r="H4397" s="7"/>
    </row>
    <row r="4398" spans="8:8" x14ac:dyDescent="0.2">
      <c r="H4398" s="7"/>
    </row>
    <row r="4399" spans="8:8" x14ac:dyDescent="0.2">
      <c r="H4399" s="7"/>
    </row>
    <row r="4400" spans="8:8" x14ac:dyDescent="0.2">
      <c r="H4400" s="7"/>
    </row>
    <row r="4401" spans="8:8" x14ac:dyDescent="0.2">
      <c r="H4401" s="7"/>
    </row>
    <row r="4402" spans="8:8" x14ac:dyDescent="0.2">
      <c r="H4402" s="7"/>
    </row>
    <row r="4403" spans="8:8" x14ac:dyDescent="0.2">
      <c r="H4403" s="7"/>
    </row>
    <row r="4404" spans="8:8" x14ac:dyDescent="0.2">
      <c r="H4404" s="7"/>
    </row>
    <row r="4405" spans="8:8" x14ac:dyDescent="0.2">
      <c r="H4405" s="7"/>
    </row>
    <row r="4406" spans="8:8" x14ac:dyDescent="0.2">
      <c r="H4406" s="7"/>
    </row>
    <row r="4407" spans="8:8" x14ac:dyDescent="0.2">
      <c r="H4407" s="7"/>
    </row>
    <row r="4408" spans="8:8" x14ac:dyDescent="0.2">
      <c r="H4408" s="7"/>
    </row>
    <row r="4409" spans="8:8" x14ac:dyDescent="0.2">
      <c r="H4409" s="7"/>
    </row>
    <row r="4410" spans="8:8" x14ac:dyDescent="0.2">
      <c r="H4410" s="7"/>
    </row>
    <row r="4411" spans="8:8" x14ac:dyDescent="0.2">
      <c r="H4411" s="7"/>
    </row>
    <row r="4412" spans="8:8" x14ac:dyDescent="0.2">
      <c r="H4412" s="7"/>
    </row>
    <row r="4413" spans="8:8" x14ac:dyDescent="0.2">
      <c r="H4413" s="7"/>
    </row>
    <row r="4414" spans="8:8" x14ac:dyDescent="0.2">
      <c r="H4414" s="7"/>
    </row>
    <row r="4415" spans="8:8" x14ac:dyDescent="0.2">
      <c r="H4415" s="7"/>
    </row>
    <row r="4416" spans="8:8" x14ac:dyDescent="0.2">
      <c r="H4416" s="7"/>
    </row>
    <row r="4417" spans="8:8" x14ac:dyDescent="0.2">
      <c r="H4417" s="7"/>
    </row>
    <row r="4418" spans="8:8" x14ac:dyDescent="0.2">
      <c r="H4418" s="7"/>
    </row>
    <row r="4419" spans="8:8" x14ac:dyDescent="0.2">
      <c r="H4419" s="7"/>
    </row>
    <row r="4420" spans="8:8" x14ac:dyDescent="0.2">
      <c r="H4420" s="7"/>
    </row>
    <row r="4421" spans="8:8" x14ac:dyDescent="0.2">
      <c r="H4421" s="7"/>
    </row>
    <row r="4422" spans="8:8" x14ac:dyDescent="0.2">
      <c r="H4422" s="7"/>
    </row>
    <row r="4423" spans="8:8" x14ac:dyDescent="0.2">
      <c r="H4423" s="7"/>
    </row>
    <row r="4424" spans="8:8" x14ac:dyDescent="0.2">
      <c r="H4424" s="7"/>
    </row>
    <row r="4425" spans="8:8" x14ac:dyDescent="0.2">
      <c r="H4425" s="7"/>
    </row>
    <row r="4426" spans="8:8" x14ac:dyDescent="0.2">
      <c r="H4426" s="7"/>
    </row>
    <row r="4427" spans="8:8" x14ac:dyDescent="0.2">
      <c r="H4427" s="7"/>
    </row>
    <row r="4428" spans="8:8" x14ac:dyDescent="0.2">
      <c r="H4428" s="7"/>
    </row>
    <row r="4429" spans="8:8" x14ac:dyDescent="0.2">
      <c r="H4429" s="7"/>
    </row>
    <row r="4430" spans="8:8" x14ac:dyDescent="0.2">
      <c r="H4430" s="7"/>
    </row>
    <row r="4431" spans="8:8" x14ac:dyDescent="0.2">
      <c r="H4431" s="7"/>
    </row>
    <row r="4432" spans="8:8" x14ac:dyDescent="0.2">
      <c r="H4432" s="7"/>
    </row>
  </sheetData>
  <sheetProtection sheet="1" scenarios="1" selectLockedCells="1" selectUnlockedCells="1"/>
  <mergeCells count="4">
    <mergeCell ref="A1:C3"/>
    <mergeCell ref="F1:I3"/>
    <mergeCell ref="K1:N3"/>
    <mergeCell ref="P1:S3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8E1EC-A2E8-704E-A9CF-9D6B3A455B70}">
  <sheetPr codeName="Sheet22">
    <tabColor rgb="FFBEBBF0"/>
  </sheetPr>
  <dimension ref="A1:I40"/>
  <sheetViews>
    <sheetView workbookViewId="0">
      <selection activeCell="F1" sqref="F1:I16"/>
    </sheetView>
  </sheetViews>
  <sheetFormatPr baseColWidth="10" defaultColWidth="11" defaultRowHeight="16" x14ac:dyDescent="0.2"/>
  <cols>
    <col min="1" max="1" width="13.6640625" style="2" customWidth="1"/>
    <col min="2" max="2" width="14.83203125" style="2" customWidth="1"/>
    <col min="3" max="3" width="10.1640625" style="2" customWidth="1"/>
    <col min="4" max="4" width="8.1640625" bestFit="1" customWidth="1"/>
    <col min="5" max="5" width="7" customWidth="1"/>
    <col min="6" max="6" width="16.83203125" bestFit="1" customWidth="1"/>
    <col min="7" max="7" width="12.83203125" bestFit="1" customWidth="1"/>
    <col min="8" max="8" width="20.83203125" bestFit="1" customWidth="1"/>
    <col min="9" max="9" width="17.33203125" customWidth="1"/>
    <col min="10" max="10" width="13" bestFit="1" customWidth="1"/>
    <col min="11" max="11" width="10" bestFit="1" customWidth="1"/>
    <col min="12" max="12" width="18.33203125" bestFit="1" customWidth="1"/>
  </cols>
  <sheetData>
    <row r="1" spans="1:9" ht="16" customHeight="1" x14ac:dyDescent="0.2">
      <c r="A1" s="118" t="s">
        <v>353</v>
      </c>
      <c r="B1" s="118"/>
      <c r="C1" s="118"/>
      <c r="D1" s="30"/>
      <c r="F1" s="114" t="s">
        <v>354</v>
      </c>
      <c r="G1" s="114"/>
      <c r="H1" s="114"/>
      <c r="I1" s="114"/>
    </row>
    <row r="2" spans="1:9" ht="16" customHeight="1" x14ac:dyDescent="0.2">
      <c r="A2" s="118"/>
      <c r="B2" s="118"/>
      <c r="C2" s="118"/>
      <c r="D2" s="30"/>
      <c r="F2" s="114"/>
      <c r="G2" s="114"/>
      <c r="H2" s="114"/>
      <c r="I2" s="114"/>
    </row>
    <row r="3" spans="1:9" ht="16" customHeight="1" x14ac:dyDescent="0.2">
      <c r="A3" s="118"/>
      <c r="B3" s="118"/>
      <c r="C3" s="118"/>
      <c r="D3" s="30"/>
      <c r="F3" s="114"/>
      <c r="G3" s="114"/>
      <c r="H3" s="114"/>
      <c r="I3" s="114"/>
    </row>
    <row r="4" spans="1:9" x14ac:dyDescent="0.2">
      <c r="A4" s="30"/>
      <c r="B4" s="30"/>
      <c r="C4" s="30"/>
      <c r="D4" s="30"/>
    </row>
    <row r="5" spans="1:9" x14ac:dyDescent="0.2">
      <c r="A5" s="30"/>
      <c r="B5" s="30"/>
      <c r="C5" s="30"/>
      <c r="D5" s="30"/>
    </row>
    <row r="6" spans="1:9" x14ac:dyDescent="0.2">
      <c r="A6" s="32" t="s">
        <v>342</v>
      </c>
      <c r="B6" s="32" t="s">
        <v>341</v>
      </c>
      <c r="C6" s="32" t="s">
        <v>344</v>
      </c>
      <c r="D6" s="31"/>
    </row>
    <row r="7" spans="1:9" x14ac:dyDescent="0.2">
      <c r="A7" s="33" t="s">
        <v>47</v>
      </c>
      <c r="B7" s="33" t="s">
        <v>265</v>
      </c>
      <c r="C7" s="33" t="s">
        <v>257</v>
      </c>
      <c r="D7" s="31"/>
    </row>
    <row r="8" spans="1:9" x14ac:dyDescent="0.2">
      <c r="A8" s="31" t="s">
        <v>48</v>
      </c>
      <c r="B8" s="31" t="s">
        <v>265</v>
      </c>
      <c r="C8" s="31" t="s">
        <v>257</v>
      </c>
      <c r="D8" s="31"/>
    </row>
    <row r="9" spans="1:9" x14ac:dyDescent="0.2">
      <c r="A9" s="31" t="s">
        <v>49</v>
      </c>
      <c r="B9" s="31" t="s">
        <v>265</v>
      </c>
      <c r="C9" s="31" t="s">
        <v>257</v>
      </c>
      <c r="D9" s="31"/>
    </row>
    <row r="10" spans="1:9" ht="17" thickBot="1" x14ac:dyDescent="0.25">
      <c r="A10" s="34" t="s">
        <v>50</v>
      </c>
      <c r="B10" s="34" t="s">
        <v>265</v>
      </c>
      <c r="C10" s="34" t="s">
        <v>257</v>
      </c>
      <c r="D10" s="34"/>
    </row>
    <row r="11" spans="1:9" ht="17" thickTop="1" x14ac:dyDescent="0.2">
      <c r="A11" s="33" t="s">
        <v>327</v>
      </c>
      <c r="B11" s="33" t="s">
        <v>265</v>
      </c>
      <c r="C11" s="33" t="s">
        <v>257</v>
      </c>
      <c r="D11" s="33" t="s">
        <v>331</v>
      </c>
    </row>
    <row r="17" spans="6:9" ht="17" thickBot="1" x14ac:dyDescent="0.25"/>
    <row r="18" spans="6:9" x14ac:dyDescent="0.2">
      <c r="F18" s="10" t="s">
        <v>327</v>
      </c>
      <c r="G18" s="10"/>
      <c r="H18" s="10" t="s">
        <v>304</v>
      </c>
      <c r="I18" s="10"/>
    </row>
    <row r="19" spans="6:9" x14ac:dyDescent="0.2">
      <c r="F19" s="8"/>
      <c r="G19" s="8"/>
      <c r="H19" s="8"/>
      <c r="I19" s="8"/>
    </row>
    <row r="20" spans="6:9" x14ac:dyDescent="0.2">
      <c r="F20" s="8" t="s">
        <v>288</v>
      </c>
      <c r="G20" s="8">
        <v>243.33333333333334</v>
      </c>
      <c r="H20" s="8" t="s">
        <v>288</v>
      </c>
      <c r="I20" s="8">
        <v>226750.38675832227</v>
      </c>
    </row>
    <row r="21" spans="6:9" x14ac:dyDescent="0.2">
      <c r="F21" s="8" t="s">
        <v>289</v>
      </c>
      <c r="G21" s="8">
        <v>96.796579370232806</v>
      </c>
      <c r="H21" s="8" t="s">
        <v>289</v>
      </c>
      <c r="I21" s="8">
        <v>48450.822634473654</v>
      </c>
    </row>
    <row r="22" spans="6:9" x14ac:dyDescent="0.2">
      <c r="F22" s="8" t="s">
        <v>290</v>
      </c>
      <c r="G22" s="8">
        <v>200</v>
      </c>
      <c r="H22" s="8" t="s">
        <v>290</v>
      </c>
      <c r="I22" s="8">
        <v>193578.93501048218</v>
      </c>
    </row>
    <row r="23" spans="6:9" x14ac:dyDescent="0.2">
      <c r="F23" s="8" t="s">
        <v>291</v>
      </c>
      <c r="G23" s="8" t="e">
        <v>#N/A</v>
      </c>
      <c r="H23" s="8" t="s">
        <v>291</v>
      </c>
      <c r="I23" s="8" t="e">
        <v>#N/A</v>
      </c>
    </row>
    <row r="24" spans="6:9" x14ac:dyDescent="0.2">
      <c r="F24" s="8" t="s">
        <v>292</v>
      </c>
      <c r="G24" s="8">
        <v>237.10222830388301</v>
      </c>
      <c r="H24" s="8" t="s">
        <v>292</v>
      </c>
      <c r="I24" s="8">
        <v>118679.79307255025</v>
      </c>
    </row>
    <row r="25" spans="6:9" x14ac:dyDescent="0.2">
      <c r="F25" s="8" t="s">
        <v>293</v>
      </c>
      <c r="G25" s="8">
        <v>56217.46666666666</v>
      </c>
      <c r="H25" s="8" t="s">
        <v>293</v>
      </c>
      <c r="I25" s="8">
        <v>14084893283.743347</v>
      </c>
    </row>
    <row r="26" spans="6:9" x14ac:dyDescent="0.2">
      <c r="F26" s="8" t="s">
        <v>294</v>
      </c>
      <c r="G26" s="8">
        <v>-1.5811541215436025</v>
      </c>
      <c r="H26" s="8" t="s">
        <v>294</v>
      </c>
      <c r="I26" s="8">
        <v>2.4765374813821595</v>
      </c>
    </row>
    <row r="27" spans="6:9" x14ac:dyDescent="0.2">
      <c r="F27" s="8" t="s">
        <v>295</v>
      </c>
      <c r="G27" s="8">
        <v>0.47219206207575176</v>
      </c>
      <c r="H27" s="8" t="s">
        <v>295</v>
      </c>
      <c r="I27" s="8">
        <v>1.4937456764532508</v>
      </c>
    </row>
    <row r="28" spans="6:9" x14ac:dyDescent="0.2">
      <c r="F28" s="8" t="s">
        <v>296</v>
      </c>
      <c r="G28" s="8">
        <v>569</v>
      </c>
      <c r="H28" s="8" t="s">
        <v>296</v>
      </c>
      <c r="I28" s="8">
        <v>333824.07894736843</v>
      </c>
    </row>
    <row r="29" spans="6:9" x14ac:dyDescent="0.2">
      <c r="F29" s="8" t="s">
        <v>297</v>
      </c>
      <c r="G29" s="8">
        <v>3</v>
      </c>
      <c r="H29" s="8" t="s">
        <v>297</v>
      </c>
      <c r="I29" s="8">
        <v>110869.67105263157</v>
      </c>
    </row>
    <row r="30" spans="6:9" x14ac:dyDescent="0.2">
      <c r="F30" s="8" t="s">
        <v>298</v>
      </c>
      <c r="G30" s="8">
        <v>572</v>
      </c>
      <c r="H30" s="8" t="s">
        <v>298</v>
      </c>
      <c r="I30" s="8">
        <v>444693.75</v>
      </c>
    </row>
    <row r="31" spans="6:9" x14ac:dyDescent="0.2">
      <c r="F31" s="8" t="s">
        <v>299</v>
      </c>
      <c r="G31" s="8">
        <v>1460</v>
      </c>
      <c r="H31" s="8" t="s">
        <v>299</v>
      </c>
      <c r="I31" s="8">
        <v>1360502.3205499337</v>
      </c>
    </row>
    <row r="32" spans="6:9" ht="17" thickBot="1" x14ac:dyDescent="0.25">
      <c r="F32" s="9" t="s">
        <v>300</v>
      </c>
      <c r="G32" s="9">
        <v>6</v>
      </c>
      <c r="H32" s="9" t="s">
        <v>300</v>
      </c>
      <c r="I32" s="9">
        <v>6</v>
      </c>
    </row>
    <row r="34" spans="6:8" x14ac:dyDescent="0.2">
      <c r="F34" t="s">
        <v>286</v>
      </c>
      <c r="G34" t="s">
        <v>318</v>
      </c>
      <c r="H34" t="s">
        <v>312</v>
      </c>
    </row>
    <row r="35" spans="6:8" x14ac:dyDescent="0.2">
      <c r="F35">
        <v>1</v>
      </c>
      <c r="G35">
        <v>228</v>
      </c>
      <c r="H35" s="7">
        <v>110869.67105263157</v>
      </c>
    </row>
    <row r="36" spans="6:8" x14ac:dyDescent="0.2">
      <c r="F36">
        <v>2</v>
      </c>
      <c r="G36">
        <v>572</v>
      </c>
      <c r="H36" s="7">
        <v>154276.67482517482</v>
      </c>
    </row>
    <row r="37" spans="6:8" x14ac:dyDescent="0.2">
      <c r="F37">
        <v>3</v>
      </c>
      <c r="G37">
        <v>477</v>
      </c>
      <c r="H37" s="7">
        <v>212191.2033542977</v>
      </c>
    </row>
    <row r="38" spans="6:8" x14ac:dyDescent="0.2">
      <c r="F38">
        <v>4</v>
      </c>
      <c r="G38">
        <v>172</v>
      </c>
      <c r="H38" s="7">
        <v>263504.35465116281</v>
      </c>
    </row>
    <row r="39" spans="6:8" x14ac:dyDescent="0.2">
      <c r="F39">
        <v>5</v>
      </c>
      <c r="G39">
        <v>8</v>
      </c>
      <c r="H39" s="7">
        <v>444693.75</v>
      </c>
    </row>
    <row r="40" spans="6:8" x14ac:dyDescent="0.2">
      <c r="F40">
        <v>6</v>
      </c>
      <c r="G40">
        <v>3</v>
      </c>
      <c r="H40" s="7">
        <v>174966.66666666666</v>
      </c>
    </row>
  </sheetData>
  <sheetProtection sheet="1" scenarios="1" selectLockedCells="1" selectUnlockedCells="1"/>
  <mergeCells count="2">
    <mergeCell ref="A1:C3"/>
    <mergeCell ref="F1:I3"/>
  </mergeCells>
  <pageMargins left="0.7" right="0.7" top="0.75" bottom="0.75" header="0.3" footer="0.3"/>
  <drawing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3268E-C5D2-E94A-8855-AD38BAEDB218}">
  <sheetPr codeName="Sheet23">
    <tabColor rgb="FFE97F9D"/>
  </sheetPr>
  <dimension ref="A1:N46"/>
  <sheetViews>
    <sheetView topLeftCell="B1" workbookViewId="0">
      <selection activeCell="F1" sqref="F1:I16"/>
    </sheetView>
  </sheetViews>
  <sheetFormatPr baseColWidth="10" defaultColWidth="11" defaultRowHeight="16" x14ac:dyDescent="0.2"/>
  <cols>
    <col min="1" max="1" width="21.5" customWidth="1"/>
    <col min="2" max="2" width="19.6640625" customWidth="1"/>
    <col min="3" max="3" width="13.5" customWidth="1"/>
    <col min="6" max="6" width="16.83203125" bestFit="1" customWidth="1"/>
    <col min="7" max="7" width="12.83203125" bestFit="1" customWidth="1"/>
    <col min="8" max="8" width="18.1640625" bestFit="1" customWidth="1"/>
    <col min="9" max="9" width="12.1640625" bestFit="1" customWidth="1"/>
    <col min="11" max="11" width="23.33203125" bestFit="1" customWidth="1"/>
    <col min="12" max="12" width="10" bestFit="1" customWidth="1"/>
    <col min="13" max="13" width="18.33203125" bestFit="1" customWidth="1"/>
  </cols>
  <sheetData>
    <row r="1" spans="1:14" x14ac:dyDescent="0.2">
      <c r="A1" s="118" t="s">
        <v>429</v>
      </c>
      <c r="B1" s="118"/>
      <c r="C1" s="118"/>
      <c r="D1" s="30"/>
      <c r="F1" s="114" t="s">
        <v>430</v>
      </c>
      <c r="G1" s="114"/>
      <c r="H1" s="114"/>
      <c r="I1" s="114"/>
      <c r="K1" s="114" t="s">
        <v>431</v>
      </c>
      <c r="L1" s="114"/>
      <c r="M1" s="114"/>
      <c r="N1" s="114"/>
    </row>
    <row r="2" spans="1:14" x14ac:dyDescent="0.2">
      <c r="A2" s="118"/>
      <c r="B2" s="118"/>
      <c r="C2" s="118"/>
      <c r="D2" s="30"/>
      <c r="F2" s="114"/>
      <c r="G2" s="114"/>
      <c r="H2" s="114"/>
      <c r="I2" s="114"/>
      <c r="K2" s="114"/>
      <c r="L2" s="114"/>
      <c r="M2" s="114"/>
      <c r="N2" s="114"/>
    </row>
    <row r="3" spans="1:14" x14ac:dyDescent="0.2">
      <c r="A3" s="118"/>
      <c r="B3" s="118"/>
      <c r="C3" s="118"/>
      <c r="D3" s="30"/>
      <c r="F3" s="114"/>
      <c r="G3" s="114"/>
      <c r="H3" s="114"/>
      <c r="I3" s="114"/>
      <c r="K3" s="114"/>
      <c r="L3" s="114"/>
      <c r="M3" s="114"/>
      <c r="N3" s="114"/>
    </row>
    <row r="4" spans="1:14" x14ac:dyDescent="0.2">
      <c r="A4" s="32" t="s">
        <v>342</v>
      </c>
      <c r="B4" s="32" t="s">
        <v>341</v>
      </c>
      <c r="C4" s="32" t="s">
        <v>344</v>
      </c>
      <c r="D4" s="31"/>
    </row>
    <row r="5" spans="1:14" x14ac:dyDescent="0.2">
      <c r="A5" s="50" t="s">
        <v>53</v>
      </c>
      <c r="B5" s="50" t="s">
        <v>258</v>
      </c>
      <c r="C5" s="50" t="s">
        <v>268</v>
      </c>
      <c r="D5" s="31" t="s">
        <v>331</v>
      </c>
    </row>
    <row r="6" spans="1:14" x14ac:dyDescent="0.2">
      <c r="A6" s="70" t="s">
        <v>54</v>
      </c>
      <c r="B6" s="70" t="s">
        <v>258</v>
      </c>
      <c r="C6" s="70" t="s">
        <v>257</v>
      </c>
      <c r="D6" s="31" t="s">
        <v>331</v>
      </c>
    </row>
    <row r="17" spans="6:14" ht="17" thickBot="1" x14ac:dyDescent="0.25"/>
    <row r="18" spans="6:14" x14ac:dyDescent="0.2">
      <c r="F18" s="10" t="s">
        <v>430</v>
      </c>
      <c r="G18" s="10"/>
      <c r="H18" s="10" t="s">
        <v>304</v>
      </c>
      <c r="I18" s="10"/>
      <c r="K18" s="10" t="s">
        <v>431</v>
      </c>
      <c r="L18" s="10"/>
      <c r="M18" s="10" t="s">
        <v>304</v>
      </c>
      <c r="N18" s="10"/>
    </row>
    <row r="19" spans="6:14" x14ac:dyDescent="0.2">
      <c r="F19" s="8"/>
      <c r="G19" s="8"/>
      <c r="H19" s="8"/>
      <c r="I19" s="8"/>
      <c r="K19" s="8"/>
      <c r="L19" s="8"/>
      <c r="M19" s="8"/>
      <c r="N19" s="8"/>
    </row>
    <row r="20" spans="6:14" x14ac:dyDescent="0.2">
      <c r="F20" s="8" t="s">
        <v>288</v>
      </c>
      <c r="G20" s="8">
        <v>365</v>
      </c>
      <c r="H20" s="8" t="s">
        <v>288</v>
      </c>
      <c r="I20" s="8">
        <v>196549.602645904</v>
      </c>
      <c r="K20" s="8" t="s">
        <v>288</v>
      </c>
      <c r="L20" s="8">
        <v>121.66666666666667</v>
      </c>
      <c r="M20" s="8" t="s">
        <v>288</v>
      </c>
      <c r="N20" s="8">
        <v>194547.61939445499</v>
      </c>
    </row>
    <row r="21" spans="6:14" x14ac:dyDescent="0.2">
      <c r="F21" s="8" t="s">
        <v>289</v>
      </c>
      <c r="G21" s="8">
        <v>173.74358501347132</v>
      </c>
      <c r="H21" s="8" t="s">
        <v>289</v>
      </c>
      <c r="I21" s="8">
        <v>49284.810663996643</v>
      </c>
      <c r="K21" s="8" t="s">
        <v>289</v>
      </c>
      <c r="L21" s="8">
        <v>40.897568523215547</v>
      </c>
      <c r="M21" s="8" t="s">
        <v>289</v>
      </c>
      <c r="N21" s="8">
        <v>24147.770900186686</v>
      </c>
    </row>
    <row r="22" spans="6:14" x14ac:dyDescent="0.2">
      <c r="F22" s="8" t="s">
        <v>290</v>
      </c>
      <c r="G22" s="8">
        <v>343</v>
      </c>
      <c r="H22" s="8" t="s">
        <v>290</v>
      </c>
      <c r="I22" s="8">
        <v>176039.26772770542</v>
      </c>
      <c r="K22" s="8" t="s">
        <v>290</v>
      </c>
      <c r="L22" s="8">
        <v>61</v>
      </c>
      <c r="M22" s="8" t="s">
        <v>290</v>
      </c>
      <c r="N22" s="8">
        <v>198333.39209726444</v>
      </c>
    </row>
    <row r="23" spans="6:14" x14ac:dyDescent="0.2">
      <c r="F23" s="8" t="s">
        <v>291</v>
      </c>
      <c r="G23" s="8" t="e">
        <v>#N/A</v>
      </c>
      <c r="H23" s="8" t="s">
        <v>291</v>
      </c>
      <c r="I23" s="8" t="e">
        <v>#N/A</v>
      </c>
      <c r="K23" s="8" t="s">
        <v>291</v>
      </c>
      <c r="L23" s="8">
        <v>1</v>
      </c>
      <c r="M23" s="8" t="s">
        <v>291</v>
      </c>
      <c r="N23" s="8" t="e">
        <v>#N/A</v>
      </c>
    </row>
    <row r="24" spans="6:14" x14ac:dyDescent="0.2">
      <c r="F24" s="8" t="s">
        <v>292</v>
      </c>
      <c r="G24" s="8">
        <v>347.48717002694264</v>
      </c>
      <c r="H24" s="8" t="s">
        <v>292</v>
      </c>
      <c r="I24" s="8">
        <v>98569.621327993285</v>
      </c>
      <c r="K24" s="8" t="s">
        <v>292</v>
      </c>
      <c r="L24" s="8">
        <v>141.67333317647797</v>
      </c>
      <c r="M24" s="8" t="s">
        <v>292</v>
      </c>
      <c r="N24" s="8">
        <v>83650.332177313161</v>
      </c>
    </row>
    <row r="25" spans="6:14" x14ac:dyDescent="0.2">
      <c r="F25" s="8" t="s">
        <v>293</v>
      </c>
      <c r="G25" s="8">
        <v>120747.33333333333</v>
      </c>
      <c r="H25" s="8" t="s">
        <v>293</v>
      </c>
      <c r="I25" s="8">
        <v>9715970248.743988</v>
      </c>
      <c r="K25" s="8" t="s">
        <v>293</v>
      </c>
      <c r="L25" s="8">
        <v>20071.333333333332</v>
      </c>
      <c r="M25" s="8" t="s">
        <v>293</v>
      </c>
      <c r="N25" s="8">
        <v>6997378073.3748331</v>
      </c>
    </row>
    <row r="26" spans="6:14" x14ac:dyDescent="0.2">
      <c r="F26" s="8" t="s">
        <v>294</v>
      </c>
      <c r="G26" s="8">
        <v>-4.9601278318115885</v>
      </c>
      <c r="H26" s="8" t="s">
        <v>294</v>
      </c>
      <c r="I26" s="8">
        <v>5.7266237907604989E-3</v>
      </c>
      <c r="K26" s="8" t="s">
        <v>294</v>
      </c>
      <c r="L26" s="8">
        <v>-0.34074669649448142</v>
      </c>
      <c r="M26" s="8" t="s">
        <v>294</v>
      </c>
      <c r="N26" s="8">
        <v>-0.58407175033700964</v>
      </c>
    </row>
    <row r="27" spans="6:14" x14ac:dyDescent="0.2">
      <c r="F27" s="8" t="s">
        <v>295</v>
      </c>
      <c r="G27" s="8">
        <v>0.1301496875064439</v>
      </c>
      <c r="H27" s="8" t="s">
        <v>295</v>
      </c>
      <c r="I27" s="8">
        <v>0.95341243459595548</v>
      </c>
      <c r="K27" s="8" t="s">
        <v>295</v>
      </c>
      <c r="L27" s="8">
        <v>1.0421268541027375</v>
      </c>
      <c r="M27" s="8" t="s">
        <v>295</v>
      </c>
      <c r="N27" s="8">
        <v>-0.20264310978728214</v>
      </c>
    </row>
    <row r="28" spans="6:14" x14ac:dyDescent="0.2">
      <c r="F28" s="8" t="s">
        <v>296</v>
      </c>
      <c r="G28" s="8">
        <v>696</v>
      </c>
      <c r="H28" s="8" t="s">
        <v>296</v>
      </c>
      <c r="I28" s="8">
        <v>222989.46487179486</v>
      </c>
      <c r="K28" s="8" t="s">
        <v>296</v>
      </c>
      <c r="L28" s="8">
        <v>401</v>
      </c>
      <c r="M28" s="8" t="s">
        <v>296</v>
      </c>
      <c r="N28" s="8">
        <v>278722</v>
      </c>
    </row>
    <row r="29" spans="6:14" x14ac:dyDescent="0.2">
      <c r="F29" s="8" t="s">
        <v>297</v>
      </c>
      <c r="G29" s="8">
        <v>39</v>
      </c>
      <c r="H29" s="8" t="s">
        <v>297</v>
      </c>
      <c r="I29" s="8">
        <v>105565.20512820513</v>
      </c>
      <c r="K29" s="8" t="s">
        <v>297</v>
      </c>
      <c r="L29" s="8">
        <v>1</v>
      </c>
      <c r="M29" s="8" t="s">
        <v>297</v>
      </c>
      <c r="N29" s="8">
        <v>39300</v>
      </c>
    </row>
    <row r="30" spans="6:14" x14ac:dyDescent="0.2">
      <c r="F30" s="8" t="s">
        <v>298</v>
      </c>
      <c r="G30" s="8">
        <v>735</v>
      </c>
      <c r="H30" s="8" t="s">
        <v>298</v>
      </c>
      <c r="I30" s="8">
        <v>328554.67</v>
      </c>
      <c r="K30" s="8" t="s">
        <v>298</v>
      </c>
      <c r="L30" s="8">
        <v>402</v>
      </c>
      <c r="M30" s="8" t="s">
        <v>298</v>
      </c>
      <c r="N30" s="8">
        <v>318022</v>
      </c>
    </row>
    <row r="31" spans="6:14" x14ac:dyDescent="0.2">
      <c r="F31" s="8" t="s">
        <v>299</v>
      </c>
      <c r="G31" s="8">
        <v>1460</v>
      </c>
      <c r="H31" s="8" t="s">
        <v>299</v>
      </c>
      <c r="I31" s="8">
        <v>786198.410583616</v>
      </c>
      <c r="K31" s="8" t="s">
        <v>299</v>
      </c>
      <c r="L31" s="8">
        <v>1460</v>
      </c>
      <c r="M31" s="8" t="s">
        <v>299</v>
      </c>
      <c r="N31" s="8">
        <v>2334571.4327334599</v>
      </c>
    </row>
    <row r="32" spans="6:14" ht="17" thickBot="1" x14ac:dyDescent="0.25">
      <c r="F32" s="9" t="s">
        <v>300</v>
      </c>
      <c r="G32" s="9">
        <v>4</v>
      </c>
      <c r="H32" s="9" t="s">
        <v>300</v>
      </c>
      <c r="I32" s="9">
        <v>4</v>
      </c>
      <c r="K32" s="9" t="s">
        <v>300</v>
      </c>
      <c r="L32" s="9">
        <v>12</v>
      </c>
      <c r="M32" s="9" t="s">
        <v>300</v>
      </c>
      <c r="N32" s="9">
        <v>12</v>
      </c>
    </row>
    <row r="34" spans="6:13" x14ac:dyDescent="0.2">
      <c r="F34" s="19" t="s">
        <v>286</v>
      </c>
      <c r="G34" s="19" t="s">
        <v>318</v>
      </c>
      <c r="H34" s="19" t="s">
        <v>312</v>
      </c>
      <c r="K34" s="19" t="s">
        <v>286</v>
      </c>
      <c r="L34" s="19" t="s">
        <v>318</v>
      </c>
      <c r="M34" s="19" t="s">
        <v>312</v>
      </c>
    </row>
    <row r="35" spans="6:13" x14ac:dyDescent="0.2">
      <c r="F35" t="s">
        <v>104</v>
      </c>
      <c r="G35">
        <v>100</v>
      </c>
      <c r="H35" s="7">
        <v>328554.67</v>
      </c>
      <c r="K35">
        <v>2</v>
      </c>
      <c r="L35">
        <v>1</v>
      </c>
      <c r="M35" s="7">
        <v>39300</v>
      </c>
    </row>
    <row r="36" spans="6:13" x14ac:dyDescent="0.2">
      <c r="F36" t="s">
        <v>97</v>
      </c>
      <c r="G36">
        <v>586</v>
      </c>
      <c r="H36" s="7">
        <v>212116.02389078497</v>
      </c>
      <c r="K36">
        <v>3</v>
      </c>
      <c r="L36">
        <v>17</v>
      </c>
      <c r="M36" s="7">
        <v>111217.64705882352</v>
      </c>
    </row>
    <row r="37" spans="6:13" x14ac:dyDescent="0.2">
      <c r="F37" t="s">
        <v>98</v>
      </c>
      <c r="G37">
        <v>735</v>
      </c>
      <c r="H37" s="7">
        <v>139962.51156462586</v>
      </c>
      <c r="K37">
        <v>4</v>
      </c>
      <c r="L37">
        <v>97</v>
      </c>
      <c r="M37" s="7">
        <v>122844.62886597938</v>
      </c>
    </row>
    <row r="38" spans="6:13" x14ac:dyDescent="0.2">
      <c r="F38" t="s">
        <v>147</v>
      </c>
      <c r="G38">
        <v>39</v>
      </c>
      <c r="H38" s="7">
        <v>105565.20512820513</v>
      </c>
      <c r="K38">
        <v>5</v>
      </c>
      <c r="L38">
        <v>275</v>
      </c>
      <c r="M38" s="7">
        <v>141550.74909090908</v>
      </c>
    </row>
    <row r="39" spans="6:13" x14ac:dyDescent="0.2">
      <c r="K39">
        <v>6</v>
      </c>
      <c r="L39">
        <v>402</v>
      </c>
      <c r="M39" s="7">
        <v>161303.2960199005</v>
      </c>
    </row>
    <row r="40" spans="6:13" x14ac:dyDescent="0.2">
      <c r="K40">
        <v>7</v>
      </c>
      <c r="L40">
        <v>329</v>
      </c>
      <c r="M40" s="7">
        <v>196666.78419452888</v>
      </c>
    </row>
    <row r="41" spans="6:13" x14ac:dyDescent="0.2">
      <c r="K41">
        <v>8</v>
      </c>
      <c r="L41">
        <v>187</v>
      </c>
      <c r="M41" s="7">
        <v>213427.5294117647</v>
      </c>
    </row>
    <row r="42" spans="6:13" x14ac:dyDescent="0.2">
      <c r="K42">
        <v>9</v>
      </c>
      <c r="L42">
        <v>75</v>
      </c>
      <c r="M42" s="7">
        <v>252988.17333333334</v>
      </c>
    </row>
    <row r="43" spans="6:13" x14ac:dyDescent="0.2">
      <c r="K43">
        <v>10</v>
      </c>
      <c r="L43">
        <v>47</v>
      </c>
      <c r="M43" s="7">
        <v>296279.17021276598</v>
      </c>
    </row>
    <row r="44" spans="6:13" x14ac:dyDescent="0.2">
      <c r="K44">
        <v>11</v>
      </c>
      <c r="L44">
        <v>18</v>
      </c>
      <c r="M44" s="7">
        <v>318022</v>
      </c>
    </row>
    <row r="45" spans="6:13" x14ac:dyDescent="0.2">
      <c r="K45">
        <v>12</v>
      </c>
      <c r="L45">
        <v>11</v>
      </c>
      <c r="M45" s="7">
        <v>280971.45454545453</v>
      </c>
    </row>
    <row r="46" spans="6:13" x14ac:dyDescent="0.2">
      <c r="K46">
        <v>14</v>
      </c>
      <c r="L46">
        <v>1</v>
      </c>
      <c r="M46" s="7">
        <v>200000</v>
      </c>
    </row>
  </sheetData>
  <sheetProtection sheet="1" objects="1" scenarios="1"/>
  <mergeCells count="3">
    <mergeCell ref="A1:C3"/>
    <mergeCell ref="F1:I3"/>
    <mergeCell ref="K1:N3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24D47-8CF7-F740-8FDA-2B5FA5D1DE5E}">
  <sheetPr codeName="Sheet24">
    <tabColor rgb="FFDCEB90"/>
  </sheetPr>
  <dimension ref="A1:N1473"/>
  <sheetViews>
    <sheetView workbookViewId="0">
      <selection activeCell="K1" sqref="K1:N16"/>
    </sheetView>
  </sheetViews>
  <sheetFormatPr baseColWidth="10" defaultColWidth="11" defaultRowHeight="16" x14ac:dyDescent="0.2"/>
  <cols>
    <col min="1" max="1" width="16.1640625" customWidth="1"/>
    <col min="2" max="2" width="18.6640625" customWidth="1"/>
    <col min="3" max="3" width="18.5" customWidth="1"/>
    <col min="6" max="6" width="16.83203125" bestFit="1" customWidth="1"/>
    <col min="7" max="7" width="12.1640625" bestFit="1" customWidth="1"/>
    <col min="8" max="8" width="18.1640625" bestFit="1" customWidth="1"/>
    <col min="9" max="9" width="12.1640625" bestFit="1" customWidth="1"/>
    <col min="11" max="11" width="16.83203125" bestFit="1" customWidth="1"/>
    <col min="12" max="12" width="19.6640625" customWidth="1"/>
    <col min="13" max="13" width="20.5" customWidth="1"/>
    <col min="14" max="14" width="20" customWidth="1"/>
    <col min="16" max="16" width="12.83203125" customWidth="1"/>
    <col min="17" max="17" width="19.6640625" customWidth="1"/>
    <col min="18" max="18" width="20.5" customWidth="1"/>
  </cols>
  <sheetData>
    <row r="1" spans="1:14" x14ac:dyDescent="0.2">
      <c r="A1" s="118" t="s">
        <v>432</v>
      </c>
      <c r="B1" s="118"/>
      <c r="C1" s="118"/>
      <c r="D1" s="30"/>
      <c r="F1" s="114" t="s">
        <v>433</v>
      </c>
      <c r="G1" s="114"/>
      <c r="H1" s="114"/>
      <c r="I1" s="114"/>
      <c r="K1" s="114" t="s">
        <v>437</v>
      </c>
      <c r="L1" s="114"/>
      <c r="M1" s="114"/>
      <c r="N1" s="114"/>
    </row>
    <row r="2" spans="1:14" ht="16" customHeight="1" x14ac:dyDescent="0.2">
      <c r="A2" s="118"/>
      <c r="B2" s="118"/>
      <c r="C2" s="118"/>
      <c r="D2" s="30"/>
      <c r="F2" s="114"/>
      <c r="G2" s="114"/>
      <c r="H2" s="114"/>
      <c r="I2" s="114"/>
      <c r="K2" s="114"/>
      <c r="L2" s="114"/>
      <c r="M2" s="114"/>
      <c r="N2" s="114"/>
    </row>
    <row r="3" spans="1:14" ht="16" customHeight="1" x14ac:dyDescent="0.2">
      <c r="A3" s="118"/>
      <c r="B3" s="118"/>
      <c r="C3" s="118"/>
      <c r="D3" s="30"/>
      <c r="F3" s="114"/>
      <c r="G3" s="114"/>
      <c r="H3" s="114"/>
      <c r="I3" s="114"/>
      <c r="K3" s="114"/>
      <c r="L3" s="114"/>
      <c r="M3" s="114"/>
      <c r="N3" s="114"/>
    </row>
    <row r="4" spans="1:14" ht="16" customHeight="1" x14ac:dyDescent="0.2">
      <c r="A4" s="32" t="s">
        <v>342</v>
      </c>
      <c r="B4" s="32" t="s">
        <v>341</v>
      </c>
      <c r="C4" s="32" t="s">
        <v>344</v>
      </c>
      <c r="D4" s="32" t="s">
        <v>404</v>
      </c>
    </row>
    <row r="5" spans="1:14" x14ac:dyDescent="0.2">
      <c r="A5" s="71" t="s">
        <v>61</v>
      </c>
      <c r="B5" s="71" t="s">
        <v>265</v>
      </c>
      <c r="C5" s="71" t="s">
        <v>257</v>
      </c>
      <c r="D5" s="31" t="s">
        <v>331</v>
      </c>
    </row>
    <row r="6" spans="1:14" x14ac:dyDescent="0.2">
      <c r="A6" s="72" t="s">
        <v>62</v>
      </c>
      <c r="B6" s="72" t="s">
        <v>265</v>
      </c>
      <c r="C6" s="72" t="s">
        <v>262</v>
      </c>
      <c r="D6" s="31" t="s">
        <v>331</v>
      </c>
    </row>
    <row r="17" spans="6:14" ht="17" thickBot="1" x14ac:dyDescent="0.25"/>
    <row r="18" spans="6:14" x14ac:dyDescent="0.2">
      <c r="F18" s="10" t="s">
        <v>433</v>
      </c>
      <c r="G18" s="10"/>
      <c r="H18" s="10" t="s">
        <v>304</v>
      </c>
      <c r="I18" s="10"/>
      <c r="K18" s="10" t="s">
        <v>437</v>
      </c>
      <c r="L18" s="10"/>
      <c r="M18" s="10" t="s">
        <v>304</v>
      </c>
      <c r="N18" s="10"/>
    </row>
    <row r="19" spans="6:14" x14ac:dyDescent="0.2">
      <c r="F19" s="8"/>
      <c r="G19" s="8"/>
      <c r="H19" s="8"/>
      <c r="I19" s="8"/>
      <c r="K19" s="8"/>
      <c r="L19" s="8"/>
      <c r="M19" s="8"/>
      <c r="N19" s="8"/>
    </row>
    <row r="20" spans="6:14" x14ac:dyDescent="0.2">
      <c r="F20" s="8" t="s">
        <v>288</v>
      </c>
      <c r="G20" s="8">
        <v>292</v>
      </c>
      <c r="H20" s="8" t="s">
        <v>288</v>
      </c>
      <c r="I20" s="8">
        <v>183515.51153588272</v>
      </c>
      <c r="K20" s="8" t="s">
        <v>288</v>
      </c>
      <c r="L20" s="8">
        <v>463.84711605281444</v>
      </c>
      <c r="M20" s="8" t="s">
        <v>288</v>
      </c>
      <c r="N20" s="8">
        <v>179045.47671994442</v>
      </c>
    </row>
    <row r="21" spans="6:14" x14ac:dyDescent="0.2">
      <c r="F21" s="8" t="s">
        <v>289</v>
      </c>
      <c r="G21" s="8">
        <v>146.31541272196856</v>
      </c>
      <c r="H21" s="8" t="s">
        <v>289</v>
      </c>
      <c r="I21" s="8">
        <v>35700.736308713575</v>
      </c>
      <c r="K21" s="8" t="s">
        <v>289</v>
      </c>
      <c r="L21" s="8">
        <v>5.2907004490745191</v>
      </c>
      <c r="M21" s="8" t="s">
        <v>289</v>
      </c>
      <c r="N21" s="8">
        <v>2033.8665657727026</v>
      </c>
    </row>
    <row r="22" spans="6:14" x14ac:dyDescent="0.2">
      <c r="F22" s="8" t="s">
        <v>290</v>
      </c>
      <c r="G22" s="8">
        <v>181</v>
      </c>
      <c r="H22" s="8" t="s">
        <v>290</v>
      </c>
      <c r="I22" s="8">
        <v>183851.66383495147</v>
      </c>
      <c r="K22" s="8" t="s">
        <v>290</v>
      </c>
      <c r="L22" s="8">
        <v>476</v>
      </c>
      <c r="M22" s="8" t="s">
        <v>290</v>
      </c>
      <c r="N22" s="8">
        <v>162000</v>
      </c>
    </row>
    <row r="23" spans="6:14" x14ac:dyDescent="0.2">
      <c r="F23" s="8" t="s">
        <v>291</v>
      </c>
      <c r="G23" s="8" t="e">
        <v>#N/A</v>
      </c>
      <c r="H23" s="8" t="s">
        <v>291</v>
      </c>
      <c r="I23" s="8" t="e">
        <v>#N/A</v>
      </c>
      <c r="K23" s="8" t="s">
        <v>291</v>
      </c>
      <c r="L23" s="8">
        <v>0</v>
      </c>
      <c r="M23" s="8" t="s">
        <v>291</v>
      </c>
      <c r="N23" s="8">
        <v>140000</v>
      </c>
    </row>
    <row r="24" spans="6:14" x14ac:dyDescent="0.2">
      <c r="F24" s="8" t="s">
        <v>292</v>
      </c>
      <c r="G24" s="8">
        <v>327.17120900225922</v>
      </c>
      <c r="H24" s="8" t="s">
        <v>292</v>
      </c>
      <c r="I24" s="8">
        <v>79829.273233078478</v>
      </c>
      <c r="K24" s="8" t="s">
        <v>292</v>
      </c>
      <c r="L24" s="8">
        <v>200.69824283486867</v>
      </c>
      <c r="M24" s="8" t="s">
        <v>292</v>
      </c>
      <c r="N24" s="8">
        <v>77153.006457315845</v>
      </c>
    </row>
    <row r="25" spans="6:14" x14ac:dyDescent="0.2">
      <c r="F25" s="8" t="s">
        <v>293</v>
      </c>
      <c r="G25" s="8">
        <v>107041</v>
      </c>
      <c r="H25" s="8" t="s">
        <v>293</v>
      </c>
      <c r="I25" s="8">
        <v>6372712864.9215012</v>
      </c>
      <c r="K25" s="8" t="s">
        <v>293</v>
      </c>
      <c r="L25" s="8">
        <v>40279.78467700391</v>
      </c>
      <c r="M25" s="8" t="s">
        <v>293</v>
      </c>
      <c r="N25" s="8">
        <v>5952586405.4026213</v>
      </c>
    </row>
    <row r="26" spans="6:14" x14ac:dyDescent="0.2">
      <c r="F26" s="8" t="s">
        <v>294</v>
      </c>
      <c r="G26" s="8">
        <v>1.7157073435813963</v>
      </c>
      <c r="H26" s="8" t="s">
        <v>294</v>
      </c>
      <c r="I26" s="8">
        <v>1.3510292036514144</v>
      </c>
      <c r="K26" s="8" t="s">
        <v>294</v>
      </c>
      <c r="L26" s="8">
        <v>0.18073344147263715</v>
      </c>
      <c r="M26" s="8" t="s">
        <v>294</v>
      </c>
      <c r="N26" s="8">
        <v>7.0405839524195457</v>
      </c>
    </row>
    <row r="27" spans="6:14" x14ac:dyDescent="0.2">
      <c r="F27" s="8" t="s">
        <v>295</v>
      </c>
      <c r="G27" s="8">
        <v>1.3875570356802112</v>
      </c>
      <c r="H27" s="8" t="s">
        <v>295</v>
      </c>
      <c r="I27" s="8">
        <v>1.0819885150166169</v>
      </c>
      <c r="K27" s="8" t="s">
        <v>295</v>
      </c>
      <c r="L27" s="8">
        <v>-0.16044210173639556</v>
      </c>
      <c r="M27" s="8" t="s">
        <v>295</v>
      </c>
      <c r="N27" s="8">
        <v>1.9026343888141688</v>
      </c>
    </row>
    <row r="28" spans="6:14" x14ac:dyDescent="0.2">
      <c r="F28" s="8" t="s">
        <v>296</v>
      </c>
      <c r="G28" s="8">
        <v>819</v>
      </c>
      <c r="H28" s="8" t="s">
        <v>296</v>
      </c>
      <c r="I28" s="8">
        <v>206318.837596344</v>
      </c>
      <c r="K28" s="8" t="s">
        <v>296</v>
      </c>
      <c r="L28" s="8">
        <v>936</v>
      </c>
      <c r="M28" s="8" t="s">
        <v>296</v>
      </c>
      <c r="N28" s="8">
        <v>720100</v>
      </c>
    </row>
    <row r="29" spans="6:14" x14ac:dyDescent="0.2">
      <c r="F29" s="8" t="s">
        <v>297</v>
      </c>
      <c r="G29" s="8">
        <v>5</v>
      </c>
      <c r="H29" s="8" t="s">
        <v>297</v>
      </c>
      <c r="I29" s="8">
        <v>103317.28395061729</v>
      </c>
      <c r="K29" s="8" t="s">
        <v>297</v>
      </c>
      <c r="L29" s="8">
        <v>0</v>
      </c>
      <c r="M29" s="8" t="s">
        <v>297</v>
      </c>
      <c r="N29" s="8">
        <v>34900</v>
      </c>
    </row>
    <row r="30" spans="6:14" x14ac:dyDescent="0.2">
      <c r="F30" s="8" t="s">
        <v>298</v>
      </c>
      <c r="G30" s="8">
        <v>824</v>
      </c>
      <c r="H30" s="8" t="s">
        <v>298</v>
      </c>
      <c r="I30" s="8">
        <v>309636.12154696131</v>
      </c>
      <c r="K30" s="8" t="s">
        <v>298</v>
      </c>
      <c r="L30" s="8">
        <v>936</v>
      </c>
      <c r="M30" s="8" t="s">
        <v>298</v>
      </c>
      <c r="N30" s="8">
        <v>755000</v>
      </c>
    </row>
    <row r="31" spans="6:14" x14ac:dyDescent="0.2">
      <c r="F31" s="8" t="s">
        <v>299</v>
      </c>
      <c r="G31" s="8">
        <v>1460</v>
      </c>
      <c r="H31" s="8" t="s">
        <v>299</v>
      </c>
      <c r="I31" s="8">
        <v>917577.55767941358</v>
      </c>
      <c r="K31" s="8" t="s">
        <v>299</v>
      </c>
      <c r="L31" s="8">
        <v>667476</v>
      </c>
      <c r="M31" s="8" t="s">
        <v>299</v>
      </c>
      <c r="N31" s="8">
        <v>257646441</v>
      </c>
    </row>
    <row r="32" spans="6:14" ht="17" thickBot="1" x14ac:dyDescent="0.25">
      <c r="F32" s="9" t="s">
        <v>300</v>
      </c>
      <c r="G32" s="9">
        <v>5</v>
      </c>
      <c r="H32" s="9" t="s">
        <v>300</v>
      </c>
      <c r="I32" s="9">
        <v>5</v>
      </c>
      <c r="K32" s="9" t="s">
        <v>300</v>
      </c>
      <c r="L32" s="9">
        <v>1439</v>
      </c>
      <c r="M32" s="9" t="s">
        <v>300</v>
      </c>
      <c r="N32" s="9">
        <v>1439</v>
      </c>
    </row>
    <row r="34" spans="6:14" x14ac:dyDescent="0.2">
      <c r="F34" s="19" t="s">
        <v>286</v>
      </c>
      <c r="G34" s="19" t="s">
        <v>318</v>
      </c>
      <c r="H34" s="19" t="s">
        <v>312</v>
      </c>
      <c r="K34" s="19" t="s">
        <v>286</v>
      </c>
      <c r="L34" s="19" t="s">
        <v>435</v>
      </c>
      <c r="M34" s="19" t="s">
        <v>312</v>
      </c>
      <c r="N34" s="19" t="s">
        <v>436</v>
      </c>
    </row>
    <row r="35" spans="6:14" x14ac:dyDescent="0.2">
      <c r="F35">
        <v>0</v>
      </c>
      <c r="G35">
        <v>81</v>
      </c>
      <c r="H35" s="7">
        <v>103317.28395061729</v>
      </c>
      <c r="K35">
        <v>1</v>
      </c>
      <c r="L35">
        <v>548</v>
      </c>
      <c r="M35" s="73">
        <v>208500</v>
      </c>
      <c r="N35" t="s">
        <v>311</v>
      </c>
    </row>
    <row r="36" spans="6:14" x14ac:dyDescent="0.2">
      <c r="F36">
        <v>1</v>
      </c>
      <c r="G36">
        <v>369</v>
      </c>
      <c r="H36" s="7">
        <v>128116.68834688347</v>
      </c>
      <c r="K36">
        <v>2</v>
      </c>
      <c r="L36">
        <v>460</v>
      </c>
      <c r="M36" s="73">
        <v>181500</v>
      </c>
      <c r="N36" t="s">
        <v>311</v>
      </c>
    </row>
    <row r="37" spans="6:14" x14ac:dyDescent="0.2">
      <c r="F37">
        <v>2</v>
      </c>
      <c r="G37">
        <v>824</v>
      </c>
      <c r="H37" s="7">
        <v>183851.66383495147</v>
      </c>
      <c r="K37">
        <v>3</v>
      </c>
      <c r="L37">
        <v>608</v>
      </c>
      <c r="M37" s="73">
        <v>223500</v>
      </c>
      <c r="N37" t="s">
        <v>311</v>
      </c>
    </row>
    <row r="38" spans="6:14" x14ac:dyDescent="0.2">
      <c r="F38">
        <v>3</v>
      </c>
      <c r="G38">
        <v>181</v>
      </c>
      <c r="H38" s="7">
        <v>309636.12154696131</v>
      </c>
      <c r="K38">
        <v>4</v>
      </c>
      <c r="L38">
        <v>642</v>
      </c>
      <c r="M38" s="73">
        <v>140000</v>
      </c>
      <c r="N38" t="s">
        <v>311</v>
      </c>
    </row>
    <row r="39" spans="6:14" x14ac:dyDescent="0.2">
      <c r="F39">
        <v>4</v>
      </c>
      <c r="G39">
        <v>5</v>
      </c>
      <c r="H39" s="7">
        <v>192655.8</v>
      </c>
      <c r="K39">
        <v>5</v>
      </c>
      <c r="L39">
        <v>836</v>
      </c>
      <c r="M39" s="73">
        <v>250000</v>
      </c>
      <c r="N39" t="s">
        <v>311</v>
      </c>
    </row>
    <row r="40" spans="6:14" x14ac:dyDescent="0.2">
      <c r="K40">
        <v>6</v>
      </c>
      <c r="L40">
        <v>480</v>
      </c>
      <c r="M40" s="73">
        <v>143000</v>
      </c>
      <c r="N40" t="s">
        <v>311</v>
      </c>
    </row>
    <row r="41" spans="6:14" x14ac:dyDescent="0.2">
      <c r="K41">
        <v>7</v>
      </c>
      <c r="L41">
        <v>636</v>
      </c>
      <c r="M41" s="73">
        <v>307000</v>
      </c>
      <c r="N41" t="s">
        <v>311</v>
      </c>
    </row>
    <row r="42" spans="6:14" x14ac:dyDescent="0.2">
      <c r="K42">
        <v>8</v>
      </c>
      <c r="L42">
        <v>484</v>
      </c>
      <c r="M42" s="73">
        <v>200000</v>
      </c>
      <c r="N42" t="s">
        <v>311</v>
      </c>
    </row>
    <row r="43" spans="6:14" x14ac:dyDescent="0.2">
      <c r="K43">
        <v>9</v>
      </c>
      <c r="L43">
        <v>468</v>
      </c>
      <c r="M43" s="73">
        <v>129900</v>
      </c>
      <c r="N43" t="s">
        <v>311</v>
      </c>
    </row>
    <row r="44" spans="6:14" x14ac:dyDescent="0.2">
      <c r="K44">
        <v>10</v>
      </c>
      <c r="L44">
        <v>205</v>
      </c>
      <c r="M44" s="73">
        <v>118000</v>
      </c>
      <c r="N44" t="s">
        <v>311</v>
      </c>
    </row>
    <row r="45" spans="6:14" x14ac:dyDescent="0.2">
      <c r="K45">
        <v>11</v>
      </c>
      <c r="L45">
        <v>384</v>
      </c>
      <c r="M45" s="73">
        <v>129500</v>
      </c>
      <c r="N45" t="s">
        <v>311</v>
      </c>
    </row>
    <row r="46" spans="6:14" x14ac:dyDescent="0.2">
      <c r="K46">
        <v>12</v>
      </c>
      <c r="L46">
        <v>736</v>
      </c>
      <c r="M46" s="73">
        <v>345000</v>
      </c>
      <c r="N46" t="s">
        <v>311</v>
      </c>
    </row>
    <row r="47" spans="6:14" x14ac:dyDescent="0.2">
      <c r="K47">
        <v>13</v>
      </c>
      <c r="L47">
        <v>352</v>
      </c>
      <c r="M47" s="73">
        <v>144000</v>
      </c>
      <c r="N47" t="s">
        <v>311</v>
      </c>
    </row>
    <row r="48" spans="6:14" x14ac:dyDescent="0.2">
      <c r="K48">
        <v>14</v>
      </c>
      <c r="L48">
        <v>840</v>
      </c>
      <c r="M48" s="73">
        <v>279500</v>
      </c>
      <c r="N48" t="s">
        <v>311</v>
      </c>
    </row>
    <row r="49" spans="11:14" x14ac:dyDescent="0.2">
      <c r="K49">
        <v>15</v>
      </c>
      <c r="L49">
        <v>352</v>
      </c>
      <c r="M49" s="73">
        <v>157000</v>
      </c>
      <c r="N49" t="s">
        <v>311</v>
      </c>
    </row>
    <row r="50" spans="11:14" x14ac:dyDescent="0.2">
      <c r="K50">
        <v>16</v>
      </c>
      <c r="L50">
        <v>576</v>
      </c>
      <c r="M50" s="73">
        <v>132000</v>
      </c>
      <c r="N50" t="s">
        <v>311</v>
      </c>
    </row>
    <row r="51" spans="11:14" x14ac:dyDescent="0.2">
      <c r="K51">
        <v>17</v>
      </c>
      <c r="L51">
        <v>480</v>
      </c>
      <c r="M51" s="73">
        <v>149000</v>
      </c>
      <c r="N51" t="s">
        <v>311</v>
      </c>
    </row>
    <row r="52" spans="11:14" x14ac:dyDescent="0.2">
      <c r="K52">
        <v>18</v>
      </c>
      <c r="L52">
        <v>516</v>
      </c>
      <c r="M52" s="73">
        <v>90000</v>
      </c>
      <c r="N52" t="s">
        <v>311</v>
      </c>
    </row>
    <row r="53" spans="11:14" x14ac:dyDescent="0.2">
      <c r="K53">
        <v>19</v>
      </c>
      <c r="L53">
        <v>576</v>
      </c>
      <c r="M53" s="73">
        <v>159000</v>
      </c>
      <c r="N53" t="s">
        <v>311</v>
      </c>
    </row>
    <row r="54" spans="11:14" x14ac:dyDescent="0.2">
      <c r="K54">
        <v>20</v>
      </c>
      <c r="L54">
        <v>294</v>
      </c>
      <c r="M54" s="73">
        <v>139000</v>
      </c>
      <c r="N54" t="s">
        <v>311</v>
      </c>
    </row>
    <row r="55" spans="11:14" x14ac:dyDescent="0.2">
      <c r="K55">
        <v>21</v>
      </c>
      <c r="L55">
        <v>853</v>
      </c>
      <c r="M55" s="73">
        <v>325300</v>
      </c>
      <c r="N55" t="s">
        <v>311</v>
      </c>
    </row>
    <row r="56" spans="11:14" x14ac:dyDescent="0.2">
      <c r="K56">
        <v>22</v>
      </c>
      <c r="L56">
        <v>280</v>
      </c>
      <c r="M56" s="73">
        <v>139400</v>
      </c>
      <c r="N56" t="s">
        <v>311</v>
      </c>
    </row>
    <row r="57" spans="11:14" x14ac:dyDescent="0.2">
      <c r="K57">
        <v>23</v>
      </c>
      <c r="L57">
        <v>534</v>
      </c>
      <c r="M57" s="73">
        <v>230000</v>
      </c>
      <c r="N57" t="s">
        <v>311</v>
      </c>
    </row>
    <row r="58" spans="11:14" x14ac:dyDescent="0.2">
      <c r="K58">
        <v>24</v>
      </c>
      <c r="L58">
        <v>572</v>
      </c>
      <c r="M58" s="73">
        <v>129900</v>
      </c>
      <c r="N58" t="s">
        <v>311</v>
      </c>
    </row>
    <row r="59" spans="11:14" x14ac:dyDescent="0.2">
      <c r="K59">
        <v>25</v>
      </c>
      <c r="L59">
        <v>270</v>
      </c>
      <c r="M59" s="73">
        <v>154000</v>
      </c>
      <c r="N59" t="s">
        <v>311</v>
      </c>
    </row>
    <row r="60" spans="11:14" x14ac:dyDescent="0.2">
      <c r="K60">
        <v>26</v>
      </c>
      <c r="L60">
        <v>890</v>
      </c>
      <c r="M60" s="73">
        <v>256300</v>
      </c>
      <c r="N60" t="s">
        <v>311</v>
      </c>
    </row>
    <row r="61" spans="11:14" x14ac:dyDescent="0.2">
      <c r="K61">
        <v>27</v>
      </c>
      <c r="L61">
        <v>576</v>
      </c>
      <c r="M61" s="73">
        <v>134800</v>
      </c>
      <c r="N61" t="s">
        <v>311</v>
      </c>
    </row>
    <row r="62" spans="11:14" x14ac:dyDescent="0.2">
      <c r="K62">
        <v>28</v>
      </c>
      <c r="L62">
        <v>772</v>
      </c>
      <c r="M62" s="73">
        <v>306000</v>
      </c>
      <c r="N62" t="s">
        <v>311</v>
      </c>
    </row>
    <row r="63" spans="11:14" x14ac:dyDescent="0.2">
      <c r="K63">
        <v>29</v>
      </c>
      <c r="L63">
        <v>319</v>
      </c>
      <c r="M63" s="73">
        <v>207500</v>
      </c>
      <c r="N63" t="s">
        <v>311</v>
      </c>
    </row>
    <row r="64" spans="11:14" x14ac:dyDescent="0.2">
      <c r="K64">
        <v>30</v>
      </c>
      <c r="L64">
        <v>240</v>
      </c>
      <c r="M64" s="73">
        <v>68500</v>
      </c>
      <c r="N64" t="s">
        <v>311</v>
      </c>
    </row>
    <row r="65" spans="11:14" x14ac:dyDescent="0.2">
      <c r="K65">
        <v>31</v>
      </c>
      <c r="L65">
        <v>250</v>
      </c>
      <c r="M65" s="73">
        <v>40000</v>
      </c>
      <c r="N65" t="s">
        <v>311</v>
      </c>
    </row>
    <row r="66" spans="11:14" x14ac:dyDescent="0.2">
      <c r="K66">
        <v>32</v>
      </c>
      <c r="L66">
        <v>271</v>
      </c>
      <c r="M66" s="73">
        <v>149350</v>
      </c>
      <c r="N66" t="s">
        <v>311</v>
      </c>
    </row>
    <row r="67" spans="11:14" x14ac:dyDescent="0.2">
      <c r="K67">
        <v>33</v>
      </c>
      <c r="L67">
        <v>484</v>
      </c>
      <c r="M67" s="73">
        <v>179900</v>
      </c>
      <c r="N67" t="s">
        <v>311</v>
      </c>
    </row>
    <row r="68" spans="11:14" x14ac:dyDescent="0.2">
      <c r="K68">
        <v>34</v>
      </c>
      <c r="L68">
        <v>447</v>
      </c>
      <c r="M68" s="73">
        <v>165500</v>
      </c>
      <c r="N68" t="s">
        <v>311</v>
      </c>
    </row>
    <row r="69" spans="11:14" x14ac:dyDescent="0.2">
      <c r="K69">
        <v>35</v>
      </c>
      <c r="L69">
        <v>556</v>
      </c>
      <c r="M69" s="73">
        <v>277500</v>
      </c>
      <c r="N69" t="s">
        <v>311</v>
      </c>
    </row>
    <row r="70" spans="11:14" x14ac:dyDescent="0.2">
      <c r="K70">
        <v>36</v>
      </c>
      <c r="L70">
        <v>691</v>
      </c>
      <c r="M70" s="73">
        <v>309000</v>
      </c>
      <c r="N70" t="s">
        <v>311</v>
      </c>
    </row>
    <row r="71" spans="11:14" x14ac:dyDescent="0.2">
      <c r="K71">
        <v>37</v>
      </c>
      <c r="L71">
        <v>672</v>
      </c>
      <c r="M71" s="73">
        <v>145000</v>
      </c>
      <c r="N71" t="s">
        <v>311</v>
      </c>
    </row>
    <row r="72" spans="11:14" x14ac:dyDescent="0.2">
      <c r="K72">
        <v>38</v>
      </c>
      <c r="L72">
        <v>498</v>
      </c>
      <c r="M72" s="73">
        <v>153000</v>
      </c>
      <c r="N72" t="s">
        <v>311</v>
      </c>
    </row>
    <row r="73" spans="11:14" x14ac:dyDescent="0.2">
      <c r="K73">
        <v>39</v>
      </c>
      <c r="L73">
        <v>246</v>
      </c>
      <c r="M73" s="73">
        <v>109000</v>
      </c>
      <c r="N73" t="s">
        <v>311</v>
      </c>
    </row>
    <row r="74" spans="11:14" x14ac:dyDescent="0.2">
      <c r="K74">
        <v>40</v>
      </c>
      <c r="L74">
        <v>0</v>
      </c>
      <c r="M74" s="73">
        <v>82000</v>
      </c>
      <c r="N74" t="s">
        <v>311</v>
      </c>
    </row>
    <row r="75" spans="11:14" x14ac:dyDescent="0.2">
      <c r="K75">
        <v>41</v>
      </c>
      <c r="L75">
        <v>440</v>
      </c>
      <c r="M75" s="73">
        <v>160000</v>
      </c>
      <c r="N75" t="s">
        <v>311</v>
      </c>
    </row>
    <row r="76" spans="11:14" x14ac:dyDescent="0.2">
      <c r="K76">
        <v>42</v>
      </c>
      <c r="L76">
        <v>308</v>
      </c>
      <c r="M76" s="73">
        <v>170000</v>
      </c>
      <c r="N76" t="s">
        <v>311</v>
      </c>
    </row>
    <row r="77" spans="11:14" x14ac:dyDescent="0.2">
      <c r="K77">
        <v>43</v>
      </c>
      <c r="L77">
        <v>504</v>
      </c>
      <c r="M77" s="73">
        <v>144000</v>
      </c>
      <c r="N77" t="s">
        <v>311</v>
      </c>
    </row>
    <row r="78" spans="11:14" x14ac:dyDescent="0.2">
      <c r="K78">
        <v>44</v>
      </c>
      <c r="L78">
        <v>308</v>
      </c>
      <c r="M78" s="73">
        <v>130250</v>
      </c>
      <c r="N78" t="s">
        <v>311</v>
      </c>
    </row>
    <row r="79" spans="11:14" x14ac:dyDescent="0.2">
      <c r="K79">
        <v>45</v>
      </c>
      <c r="L79">
        <v>300</v>
      </c>
      <c r="M79" s="73">
        <v>141000</v>
      </c>
      <c r="N79" t="s">
        <v>311</v>
      </c>
    </row>
    <row r="80" spans="11:14" x14ac:dyDescent="0.2">
      <c r="K80">
        <v>46</v>
      </c>
      <c r="L80">
        <v>576</v>
      </c>
      <c r="M80" s="73">
        <v>319900</v>
      </c>
      <c r="N80" t="s">
        <v>311</v>
      </c>
    </row>
    <row r="81" spans="11:14" x14ac:dyDescent="0.2">
      <c r="K81">
        <v>47</v>
      </c>
      <c r="L81">
        <v>670</v>
      </c>
      <c r="M81" s="73">
        <v>239686</v>
      </c>
      <c r="N81" t="s">
        <v>311</v>
      </c>
    </row>
    <row r="82" spans="11:14" x14ac:dyDescent="0.2">
      <c r="K82">
        <v>48</v>
      </c>
      <c r="L82">
        <v>826</v>
      </c>
      <c r="M82" s="73">
        <v>249700</v>
      </c>
      <c r="N82" t="s">
        <v>311</v>
      </c>
    </row>
    <row r="83" spans="11:14" x14ac:dyDescent="0.2">
      <c r="K83">
        <v>49</v>
      </c>
      <c r="L83">
        <v>0</v>
      </c>
      <c r="M83" s="73">
        <v>113000</v>
      </c>
      <c r="N83" t="s">
        <v>311</v>
      </c>
    </row>
    <row r="84" spans="11:14" x14ac:dyDescent="0.2">
      <c r="K84">
        <v>50</v>
      </c>
      <c r="L84">
        <v>386</v>
      </c>
      <c r="M84" s="73">
        <v>127000</v>
      </c>
      <c r="N84" t="s">
        <v>311</v>
      </c>
    </row>
    <row r="85" spans="11:14" x14ac:dyDescent="0.2">
      <c r="K85">
        <v>51</v>
      </c>
      <c r="L85">
        <v>388</v>
      </c>
      <c r="M85" s="73">
        <v>177000</v>
      </c>
      <c r="N85" t="s">
        <v>311</v>
      </c>
    </row>
    <row r="86" spans="11:14" x14ac:dyDescent="0.2">
      <c r="K86">
        <v>52</v>
      </c>
      <c r="L86">
        <v>528</v>
      </c>
      <c r="M86" s="73">
        <v>114500</v>
      </c>
      <c r="N86" t="s">
        <v>311</v>
      </c>
    </row>
    <row r="87" spans="11:14" x14ac:dyDescent="0.2">
      <c r="K87">
        <v>53</v>
      </c>
      <c r="L87">
        <v>516</v>
      </c>
      <c r="M87" s="73">
        <v>110000</v>
      </c>
      <c r="N87" t="s">
        <v>311</v>
      </c>
    </row>
    <row r="88" spans="11:14" x14ac:dyDescent="0.2">
      <c r="K88">
        <v>54</v>
      </c>
      <c r="L88">
        <v>894</v>
      </c>
      <c r="M88" s="73">
        <v>385000</v>
      </c>
      <c r="N88" t="s">
        <v>311</v>
      </c>
    </row>
    <row r="89" spans="11:14" x14ac:dyDescent="0.2">
      <c r="K89">
        <v>55</v>
      </c>
      <c r="L89">
        <v>572</v>
      </c>
      <c r="M89" s="73">
        <v>130000</v>
      </c>
      <c r="N89" t="s">
        <v>311</v>
      </c>
    </row>
    <row r="90" spans="11:14" x14ac:dyDescent="0.2">
      <c r="K90">
        <v>56</v>
      </c>
      <c r="L90">
        <v>576</v>
      </c>
      <c r="M90" s="73">
        <v>180500</v>
      </c>
      <c r="N90" t="s">
        <v>311</v>
      </c>
    </row>
    <row r="91" spans="11:14" x14ac:dyDescent="0.2">
      <c r="K91">
        <v>57</v>
      </c>
      <c r="L91">
        <v>480</v>
      </c>
      <c r="M91" s="73">
        <v>172500</v>
      </c>
      <c r="N91" t="s">
        <v>311</v>
      </c>
    </row>
    <row r="92" spans="11:14" x14ac:dyDescent="0.2">
      <c r="K92">
        <v>58</v>
      </c>
      <c r="L92">
        <v>565</v>
      </c>
      <c r="M92" s="73">
        <v>196500</v>
      </c>
      <c r="N92" t="s">
        <v>311</v>
      </c>
    </row>
    <row r="93" spans="11:14" x14ac:dyDescent="0.2">
      <c r="K93">
        <v>59</v>
      </c>
      <c r="L93">
        <v>641</v>
      </c>
      <c r="M93" s="73">
        <v>438780</v>
      </c>
      <c r="N93" t="s">
        <v>311</v>
      </c>
    </row>
    <row r="94" spans="11:14" x14ac:dyDescent="0.2">
      <c r="K94">
        <v>60</v>
      </c>
      <c r="L94">
        <v>352</v>
      </c>
      <c r="M94" s="73">
        <v>124900</v>
      </c>
      <c r="N94" t="s">
        <v>311</v>
      </c>
    </row>
    <row r="95" spans="11:14" x14ac:dyDescent="0.2">
      <c r="K95">
        <v>61</v>
      </c>
      <c r="L95">
        <v>576</v>
      </c>
      <c r="M95" s="73">
        <v>158000</v>
      </c>
      <c r="N95" t="s">
        <v>311</v>
      </c>
    </row>
    <row r="96" spans="11:14" x14ac:dyDescent="0.2">
      <c r="K96">
        <v>62</v>
      </c>
      <c r="L96">
        <v>288</v>
      </c>
      <c r="M96" s="73">
        <v>101000</v>
      </c>
      <c r="N96" t="s">
        <v>311</v>
      </c>
    </row>
    <row r="97" spans="11:14" x14ac:dyDescent="0.2">
      <c r="K97">
        <v>63</v>
      </c>
      <c r="L97">
        <v>484</v>
      </c>
      <c r="M97" s="73">
        <v>202500</v>
      </c>
      <c r="N97" t="s">
        <v>311</v>
      </c>
    </row>
    <row r="98" spans="11:14" x14ac:dyDescent="0.2">
      <c r="K98">
        <v>64</v>
      </c>
      <c r="L98">
        <v>480</v>
      </c>
      <c r="M98" s="73">
        <v>140000</v>
      </c>
      <c r="N98" t="s">
        <v>311</v>
      </c>
    </row>
    <row r="99" spans="11:14" x14ac:dyDescent="0.2">
      <c r="K99">
        <v>65</v>
      </c>
      <c r="L99">
        <v>645</v>
      </c>
      <c r="M99" s="73">
        <v>219500</v>
      </c>
      <c r="N99" t="s">
        <v>311</v>
      </c>
    </row>
    <row r="100" spans="11:14" x14ac:dyDescent="0.2">
      <c r="K100">
        <v>66</v>
      </c>
      <c r="L100">
        <v>852</v>
      </c>
      <c r="M100" s="73">
        <v>317000</v>
      </c>
      <c r="N100" t="s">
        <v>311</v>
      </c>
    </row>
    <row r="101" spans="11:14" x14ac:dyDescent="0.2">
      <c r="K101">
        <v>67</v>
      </c>
      <c r="L101">
        <v>576</v>
      </c>
      <c r="M101" s="73">
        <v>180000</v>
      </c>
      <c r="N101" t="s">
        <v>311</v>
      </c>
    </row>
    <row r="102" spans="11:14" x14ac:dyDescent="0.2">
      <c r="K102">
        <v>68</v>
      </c>
      <c r="L102">
        <v>558</v>
      </c>
      <c r="M102" s="73">
        <v>226000</v>
      </c>
      <c r="N102" t="s">
        <v>311</v>
      </c>
    </row>
    <row r="103" spans="11:14" x14ac:dyDescent="0.2">
      <c r="K103">
        <v>69</v>
      </c>
      <c r="L103">
        <v>220</v>
      </c>
      <c r="M103" s="73">
        <v>80000</v>
      </c>
      <c r="N103" t="s">
        <v>311</v>
      </c>
    </row>
    <row r="104" spans="11:14" x14ac:dyDescent="0.2">
      <c r="K104">
        <v>70</v>
      </c>
      <c r="L104">
        <v>667</v>
      </c>
      <c r="M104" s="73">
        <v>225000</v>
      </c>
      <c r="N104" t="s">
        <v>311</v>
      </c>
    </row>
    <row r="105" spans="11:14" x14ac:dyDescent="0.2">
      <c r="K105">
        <v>71</v>
      </c>
      <c r="L105">
        <v>516</v>
      </c>
      <c r="M105" s="73">
        <v>244000</v>
      </c>
      <c r="N105" t="s">
        <v>311</v>
      </c>
    </row>
    <row r="106" spans="11:14" x14ac:dyDescent="0.2">
      <c r="K106">
        <v>72</v>
      </c>
      <c r="L106">
        <v>360</v>
      </c>
      <c r="M106" s="73">
        <v>129500</v>
      </c>
      <c r="N106" t="s">
        <v>311</v>
      </c>
    </row>
    <row r="107" spans="11:14" x14ac:dyDescent="0.2">
      <c r="K107">
        <v>73</v>
      </c>
      <c r="L107">
        <v>427</v>
      </c>
      <c r="M107" s="73">
        <v>185000</v>
      </c>
      <c r="N107" t="s">
        <v>311</v>
      </c>
    </row>
    <row r="108" spans="11:14" x14ac:dyDescent="0.2">
      <c r="K108">
        <v>74</v>
      </c>
      <c r="L108">
        <v>490</v>
      </c>
      <c r="M108" s="73">
        <v>144900</v>
      </c>
      <c r="N108" t="s">
        <v>311</v>
      </c>
    </row>
    <row r="109" spans="11:14" x14ac:dyDescent="0.2">
      <c r="K109">
        <v>75</v>
      </c>
      <c r="L109">
        <v>379</v>
      </c>
      <c r="M109" s="73">
        <v>107400</v>
      </c>
      <c r="N109" t="s">
        <v>311</v>
      </c>
    </row>
    <row r="110" spans="11:14" x14ac:dyDescent="0.2">
      <c r="K110">
        <v>76</v>
      </c>
      <c r="L110">
        <v>297</v>
      </c>
      <c r="M110" s="73">
        <v>91000</v>
      </c>
      <c r="N110" t="s">
        <v>311</v>
      </c>
    </row>
    <row r="111" spans="11:14" x14ac:dyDescent="0.2">
      <c r="K111">
        <v>77</v>
      </c>
      <c r="L111">
        <v>283</v>
      </c>
      <c r="M111" s="73">
        <v>135750</v>
      </c>
      <c r="N111" t="s">
        <v>311</v>
      </c>
    </row>
    <row r="112" spans="11:14" x14ac:dyDescent="0.2">
      <c r="K112">
        <v>78</v>
      </c>
      <c r="L112">
        <v>240</v>
      </c>
      <c r="M112" s="73">
        <v>127000</v>
      </c>
      <c r="N112" t="s">
        <v>311</v>
      </c>
    </row>
    <row r="113" spans="11:14" x14ac:dyDescent="0.2">
      <c r="K113">
        <v>79</v>
      </c>
      <c r="L113">
        <v>0</v>
      </c>
      <c r="M113" s="73">
        <v>136500</v>
      </c>
      <c r="N113" t="s">
        <v>311</v>
      </c>
    </row>
    <row r="114" spans="11:14" x14ac:dyDescent="0.2">
      <c r="K114">
        <v>80</v>
      </c>
      <c r="L114">
        <v>440</v>
      </c>
      <c r="M114" s="73">
        <v>110000</v>
      </c>
      <c r="N114" t="s">
        <v>311</v>
      </c>
    </row>
    <row r="115" spans="11:14" x14ac:dyDescent="0.2">
      <c r="K115">
        <v>81</v>
      </c>
      <c r="L115">
        <v>509</v>
      </c>
      <c r="M115" s="73">
        <v>193500</v>
      </c>
      <c r="N115" t="s">
        <v>311</v>
      </c>
    </row>
    <row r="116" spans="11:14" x14ac:dyDescent="0.2">
      <c r="K116">
        <v>82</v>
      </c>
      <c r="L116">
        <v>405</v>
      </c>
      <c r="M116" s="73">
        <v>153500</v>
      </c>
      <c r="N116" t="s">
        <v>311</v>
      </c>
    </row>
    <row r="117" spans="11:14" x14ac:dyDescent="0.2">
      <c r="K117">
        <v>83</v>
      </c>
      <c r="L117">
        <v>758</v>
      </c>
      <c r="M117" s="73">
        <v>245000</v>
      </c>
      <c r="N117" t="s">
        <v>311</v>
      </c>
    </row>
    <row r="118" spans="11:14" x14ac:dyDescent="0.2">
      <c r="K118">
        <v>84</v>
      </c>
      <c r="L118">
        <v>461</v>
      </c>
      <c r="M118" s="73">
        <v>126500</v>
      </c>
      <c r="N118" t="s">
        <v>311</v>
      </c>
    </row>
    <row r="119" spans="11:14" x14ac:dyDescent="0.2">
      <c r="K119">
        <v>85</v>
      </c>
      <c r="L119">
        <v>400</v>
      </c>
      <c r="M119" s="73">
        <v>168500</v>
      </c>
      <c r="N119" t="s">
        <v>311</v>
      </c>
    </row>
    <row r="120" spans="11:14" x14ac:dyDescent="0.2">
      <c r="K120">
        <v>86</v>
      </c>
      <c r="L120">
        <v>462</v>
      </c>
      <c r="M120" s="73">
        <v>260000</v>
      </c>
      <c r="N120" t="s">
        <v>311</v>
      </c>
    </row>
    <row r="121" spans="11:14" x14ac:dyDescent="0.2">
      <c r="K121">
        <v>87</v>
      </c>
      <c r="L121">
        <v>400</v>
      </c>
      <c r="M121" s="73">
        <v>174000</v>
      </c>
      <c r="N121" t="s">
        <v>311</v>
      </c>
    </row>
    <row r="122" spans="11:14" x14ac:dyDescent="0.2">
      <c r="K122">
        <v>88</v>
      </c>
      <c r="L122">
        <v>528</v>
      </c>
      <c r="M122" s="73">
        <v>164500</v>
      </c>
      <c r="N122" t="s">
        <v>311</v>
      </c>
    </row>
    <row r="123" spans="11:14" x14ac:dyDescent="0.2">
      <c r="K123">
        <v>89</v>
      </c>
      <c r="L123">
        <v>0</v>
      </c>
      <c r="M123" s="73">
        <v>85000</v>
      </c>
      <c r="N123" t="s">
        <v>311</v>
      </c>
    </row>
    <row r="124" spans="11:14" x14ac:dyDescent="0.2">
      <c r="K124">
        <v>90</v>
      </c>
      <c r="L124">
        <v>0</v>
      </c>
      <c r="M124" s="73">
        <v>123600</v>
      </c>
      <c r="N124" t="s">
        <v>311</v>
      </c>
    </row>
    <row r="125" spans="11:14" x14ac:dyDescent="0.2">
      <c r="K125">
        <v>91</v>
      </c>
      <c r="L125">
        <v>420</v>
      </c>
      <c r="M125" s="73">
        <v>109900</v>
      </c>
      <c r="N125" t="s">
        <v>311</v>
      </c>
    </row>
    <row r="126" spans="11:14" x14ac:dyDescent="0.2">
      <c r="K126">
        <v>92</v>
      </c>
      <c r="L126">
        <v>480</v>
      </c>
      <c r="M126" s="73">
        <v>98600</v>
      </c>
      <c r="N126" t="s">
        <v>311</v>
      </c>
    </row>
    <row r="127" spans="11:14" x14ac:dyDescent="0.2">
      <c r="K127">
        <v>93</v>
      </c>
      <c r="L127">
        <v>432</v>
      </c>
      <c r="M127" s="73">
        <v>163500</v>
      </c>
      <c r="N127" t="s">
        <v>311</v>
      </c>
    </row>
    <row r="128" spans="11:14" x14ac:dyDescent="0.2">
      <c r="K128">
        <v>94</v>
      </c>
      <c r="L128">
        <v>506</v>
      </c>
      <c r="M128" s="73">
        <v>133900</v>
      </c>
      <c r="N128" t="s">
        <v>311</v>
      </c>
    </row>
    <row r="129" spans="11:14" x14ac:dyDescent="0.2">
      <c r="K129">
        <v>95</v>
      </c>
      <c r="L129">
        <v>684</v>
      </c>
      <c r="M129" s="73">
        <v>204750</v>
      </c>
      <c r="N129" t="s">
        <v>311</v>
      </c>
    </row>
    <row r="130" spans="11:14" x14ac:dyDescent="0.2">
      <c r="K130">
        <v>96</v>
      </c>
      <c r="L130">
        <v>420</v>
      </c>
      <c r="M130" s="73">
        <v>185000</v>
      </c>
      <c r="N130" t="s">
        <v>311</v>
      </c>
    </row>
    <row r="131" spans="11:14" x14ac:dyDescent="0.2">
      <c r="K131">
        <v>97</v>
      </c>
      <c r="L131">
        <v>472</v>
      </c>
      <c r="M131" s="73">
        <v>214000</v>
      </c>
      <c r="N131" t="s">
        <v>311</v>
      </c>
    </row>
    <row r="132" spans="11:14" x14ac:dyDescent="0.2">
      <c r="K132">
        <v>98</v>
      </c>
      <c r="L132">
        <v>432</v>
      </c>
      <c r="M132" s="73">
        <v>94750</v>
      </c>
      <c r="N132" t="s">
        <v>311</v>
      </c>
    </row>
    <row r="133" spans="11:14" x14ac:dyDescent="0.2">
      <c r="K133">
        <v>99</v>
      </c>
      <c r="L133">
        <v>366</v>
      </c>
      <c r="M133" s="73">
        <v>83000</v>
      </c>
      <c r="N133" t="s">
        <v>311</v>
      </c>
    </row>
    <row r="134" spans="11:14" x14ac:dyDescent="0.2">
      <c r="K134">
        <v>100</v>
      </c>
      <c r="L134">
        <v>0</v>
      </c>
      <c r="M134" s="73">
        <v>128950</v>
      </c>
      <c r="N134" t="s">
        <v>311</v>
      </c>
    </row>
    <row r="135" spans="11:14" x14ac:dyDescent="0.2">
      <c r="K135">
        <v>101</v>
      </c>
      <c r="L135">
        <v>480</v>
      </c>
      <c r="M135" s="73">
        <v>205000</v>
      </c>
      <c r="N135" t="s">
        <v>311</v>
      </c>
    </row>
    <row r="136" spans="11:14" x14ac:dyDescent="0.2">
      <c r="K136">
        <v>102</v>
      </c>
      <c r="L136">
        <v>476</v>
      </c>
      <c r="M136" s="73">
        <v>178000</v>
      </c>
      <c r="N136" t="s">
        <v>311</v>
      </c>
    </row>
    <row r="137" spans="11:14" x14ac:dyDescent="0.2">
      <c r="K137">
        <v>103</v>
      </c>
      <c r="L137">
        <v>410</v>
      </c>
      <c r="M137" s="73">
        <v>118964</v>
      </c>
      <c r="N137" t="s">
        <v>311</v>
      </c>
    </row>
    <row r="138" spans="11:14" x14ac:dyDescent="0.2">
      <c r="K138">
        <v>104</v>
      </c>
      <c r="L138">
        <v>740</v>
      </c>
      <c r="M138" s="73">
        <v>198900</v>
      </c>
      <c r="N138" t="s">
        <v>311</v>
      </c>
    </row>
    <row r="139" spans="11:14" x14ac:dyDescent="0.2">
      <c r="K139">
        <v>105</v>
      </c>
      <c r="L139">
        <v>240</v>
      </c>
      <c r="M139" s="73">
        <v>169500</v>
      </c>
      <c r="N139" t="s">
        <v>311</v>
      </c>
    </row>
    <row r="140" spans="11:14" x14ac:dyDescent="0.2">
      <c r="K140">
        <v>106</v>
      </c>
      <c r="L140">
        <v>648</v>
      </c>
      <c r="M140" s="73">
        <v>250000</v>
      </c>
      <c r="N140" t="s">
        <v>311</v>
      </c>
    </row>
    <row r="141" spans="11:14" x14ac:dyDescent="0.2">
      <c r="K141">
        <v>107</v>
      </c>
      <c r="L141">
        <v>273</v>
      </c>
      <c r="M141" s="73">
        <v>100000</v>
      </c>
      <c r="N141" t="s">
        <v>311</v>
      </c>
    </row>
    <row r="142" spans="11:14" x14ac:dyDescent="0.2">
      <c r="K142">
        <v>108</v>
      </c>
      <c r="L142">
        <v>250</v>
      </c>
      <c r="M142" s="73">
        <v>115000</v>
      </c>
      <c r="N142" t="s">
        <v>311</v>
      </c>
    </row>
    <row r="143" spans="11:14" x14ac:dyDescent="0.2">
      <c r="K143">
        <v>109</v>
      </c>
      <c r="L143">
        <v>0</v>
      </c>
      <c r="M143" s="73">
        <v>115000</v>
      </c>
      <c r="N143" t="s">
        <v>311</v>
      </c>
    </row>
    <row r="144" spans="11:14" x14ac:dyDescent="0.2">
      <c r="K144">
        <v>110</v>
      </c>
      <c r="L144">
        <v>546</v>
      </c>
      <c r="M144" s="73">
        <v>190000</v>
      </c>
      <c r="N144" t="s">
        <v>311</v>
      </c>
    </row>
    <row r="145" spans="11:14" x14ac:dyDescent="0.2">
      <c r="K145">
        <v>111</v>
      </c>
      <c r="L145">
        <v>325</v>
      </c>
      <c r="M145" s="73">
        <v>136900</v>
      </c>
      <c r="N145" t="s">
        <v>311</v>
      </c>
    </row>
    <row r="146" spans="11:14" x14ac:dyDescent="0.2">
      <c r="K146">
        <v>112</v>
      </c>
      <c r="L146">
        <v>400</v>
      </c>
      <c r="M146" s="73">
        <v>180000</v>
      </c>
      <c r="N146" t="s">
        <v>311</v>
      </c>
    </row>
    <row r="147" spans="11:14" x14ac:dyDescent="0.2">
      <c r="K147">
        <v>113</v>
      </c>
      <c r="L147">
        <v>792</v>
      </c>
      <c r="M147" s="73">
        <v>383970</v>
      </c>
      <c r="N147" t="s">
        <v>311</v>
      </c>
    </row>
    <row r="148" spans="11:14" x14ac:dyDescent="0.2">
      <c r="K148">
        <v>114</v>
      </c>
      <c r="L148">
        <v>450</v>
      </c>
      <c r="M148" s="73">
        <v>217000</v>
      </c>
      <c r="N148" t="s">
        <v>311</v>
      </c>
    </row>
    <row r="149" spans="11:14" x14ac:dyDescent="0.2">
      <c r="K149">
        <v>115</v>
      </c>
      <c r="L149">
        <v>180</v>
      </c>
      <c r="M149" s="73">
        <v>259500</v>
      </c>
      <c r="N149" t="s">
        <v>311</v>
      </c>
    </row>
    <row r="150" spans="11:14" x14ac:dyDescent="0.2">
      <c r="K150">
        <v>116</v>
      </c>
      <c r="L150">
        <v>440</v>
      </c>
      <c r="M150" s="73">
        <v>176000</v>
      </c>
      <c r="N150" t="s">
        <v>311</v>
      </c>
    </row>
    <row r="151" spans="11:14" x14ac:dyDescent="0.2">
      <c r="K151">
        <v>117</v>
      </c>
      <c r="L151">
        <v>288</v>
      </c>
      <c r="M151" s="73">
        <v>139000</v>
      </c>
      <c r="N151" t="s">
        <v>311</v>
      </c>
    </row>
    <row r="152" spans="11:14" x14ac:dyDescent="0.2">
      <c r="K152">
        <v>118</v>
      </c>
      <c r="L152">
        <v>430</v>
      </c>
      <c r="M152" s="73">
        <v>155000</v>
      </c>
      <c r="N152" t="s">
        <v>311</v>
      </c>
    </row>
    <row r="153" spans="11:14" x14ac:dyDescent="0.2">
      <c r="K153">
        <v>119</v>
      </c>
      <c r="L153">
        <v>594</v>
      </c>
      <c r="M153" s="73">
        <v>320000</v>
      </c>
      <c r="N153" t="s">
        <v>311</v>
      </c>
    </row>
    <row r="154" spans="11:14" x14ac:dyDescent="0.2">
      <c r="K154">
        <v>120</v>
      </c>
      <c r="L154">
        <v>390</v>
      </c>
      <c r="M154" s="73">
        <v>163990</v>
      </c>
      <c r="N154" t="s">
        <v>311</v>
      </c>
    </row>
    <row r="155" spans="11:14" x14ac:dyDescent="0.2">
      <c r="K155">
        <v>121</v>
      </c>
      <c r="L155">
        <v>540</v>
      </c>
      <c r="M155" s="73">
        <v>180000</v>
      </c>
      <c r="N155" t="s">
        <v>311</v>
      </c>
    </row>
    <row r="156" spans="11:14" x14ac:dyDescent="0.2">
      <c r="K156">
        <v>122</v>
      </c>
      <c r="L156">
        <v>264</v>
      </c>
      <c r="M156" s="73">
        <v>100000</v>
      </c>
      <c r="N156" t="s">
        <v>311</v>
      </c>
    </row>
    <row r="157" spans="11:14" x14ac:dyDescent="0.2">
      <c r="K157">
        <v>123</v>
      </c>
      <c r="L157">
        <v>288</v>
      </c>
      <c r="M157" s="73">
        <v>136000</v>
      </c>
      <c r="N157" t="s">
        <v>311</v>
      </c>
    </row>
    <row r="158" spans="11:14" x14ac:dyDescent="0.2">
      <c r="K158">
        <v>124</v>
      </c>
      <c r="L158">
        <v>530</v>
      </c>
      <c r="M158" s="73">
        <v>153900</v>
      </c>
      <c r="N158" t="s">
        <v>311</v>
      </c>
    </row>
    <row r="159" spans="11:14" x14ac:dyDescent="0.2">
      <c r="K159">
        <v>125</v>
      </c>
      <c r="L159">
        <v>435</v>
      </c>
      <c r="M159" s="73">
        <v>181000</v>
      </c>
      <c r="N159" t="s">
        <v>311</v>
      </c>
    </row>
    <row r="160" spans="11:14" x14ac:dyDescent="0.2">
      <c r="K160">
        <v>126</v>
      </c>
      <c r="L160">
        <v>0</v>
      </c>
      <c r="M160" s="73">
        <v>84500</v>
      </c>
      <c r="N160" t="s">
        <v>311</v>
      </c>
    </row>
    <row r="161" spans="11:14" x14ac:dyDescent="0.2">
      <c r="K161">
        <v>127</v>
      </c>
      <c r="L161">
        <v>440</v>
      </c>
      <c r="M161" s="73">
        <v>128000</v>
      </c>
      <c r="N161" t="s">
        <v>311</v>
      </c>
    </row>
    <row r="162" spans="11:14" x14ac:dyDescent="0.2">
      <c r="K162">
        <v>128</v>
      </c>
      <c r="L162">
        <v>0</v>
      </c>
      <c r="M162" s="73">
        <v>87000</v>
      </c>
      <c r="N162" t="s">
        <v>311</v>
      </c>
    </row>
    <row r="163" spans="11:14" x14ac:dyDescent="0.2">
      <c r="K163">
        <v>129</v>
      </c>
      <c r="L163">
        <v>453</v>
      </c>
      <c r="M163" s="73">
        <v>155000</v>
      </c>
      <c r="N163" t="s">
        <v>311</v>
      </c>
    </row>
    <row r="164" spans="11:14" x14ac:dyDescent="0.2">
      <c r="K164">
        <v>130</v>
      </c>
      <c r="L164">
        <v>750</v>
      </c>
      <c r="M164" s="73">
        <v>150000</v>
      </c>
      <c r="N164" t="s">
        <v>311</v>
      </c>
    </row>
    <row r="165" spans="11:14" x14ac:dyDescent="0.2">
      <c r="K165">
        <v>131</v>
      </c>
      <c r="L165">
        <v>487</v>
      </c>
      <c r="M165" s="73">
        <v>226000</v>
      </c>
      <c r="N165" t="s">
        <v>311</v>
      </c>
    </row>
    <row r="166" spans="11:14" x14ac:dyDescent="0.2">
      <c r="K166">
        <v>132</v>
      </c>
      <c r="L166">
        <v>390</v>
      </c>
      <c r="M166" s="73">
        <v>244000</v>
      </c>
      <c r="N166" t="s">
        <v>311</v>
      </c>
    </row>
    <row r="167" spans="11:14" x14ac:dyDescent="0.2">
      <c r="K167">
        <v>133</v>
      </c>
      <c r="L167">
        <v>624</v>
      </c>
      <c r="M167" s="73">
        <v>150750</v>
      </c>
      <c r="N167" t="s">
        <v>311</v>
      </c>
    </row>
    <row r="168" spans="11:14" x14ac:dyDescent="0.2">
      <c r="K168">
        <v>134</v>
      </c>
      <c r="L168">
        <v>471</v>
      </c>
      <c r="M168" s="73">
        <v>220000</v>
      </c>
      <c r="N168" t="s">
        <v>311</v>
      </c>
    </row>
    <row r="169" spans="11:14" x14ac:dyDescent="0.2">
      <c r="K169">
        <v>135</v>
      </c>
      <c r="L169">
        <v>440</v>
      </c>
      <c r="M169" s="73">
        <v>180000</v>
      </c>
      <c r="N169" t="s">
        <v>311</v>
      </c>
    </row>
    <row r="170" spans="11:14" x14ac:dyDescent="0.2">
      <c r="K170">
        <v>136</v>
      </c>
      <c r="L170">
        <v>530</v>
      </c>
      <c r="M170" s="73">
        <v>174000</v>
      </c>
      <c r="N170" t="s">
        <v>311</v>
      </c>
    </row>
    <row r="171" spans="11:14" x14ac:dyDescent="0.2">
      <c r="K171">
        <v>137</v>
      </c>
      <c r="L171">
        <v>318</v>
      </c>
      <c r="M171" s="73">
        <v>143000</v>
      </c>
      <c r="N171" t="s">
        <v>311</v>
      </c>
    </row>
    <row r="172" spans="11:14" x14ac:dyDescent="0.2">
      <c r="K172">
        <v>138</v>
      </c>
      <c r="L172">
        <v>766</v>
      </c>
      <c r="M172" s="73">
        <v>171000</v>
      </c>
      <c r="N172" t="s">
        <v>311</v>
      </c>
    </row>
    <row r="173" spans="11:14" x14ac:dyDescent="0.2">
      <c r="K173">
        <v>139</v>
      </c>
      <c r="L173">
        <v>660</v>
      </c>
      <c r="M173" s="73">
        <v>230000</v>
      </c>
      <c r="N173" t="s">
        <v>311</v>
      </c>
    </row>
    <row r="174" spans="11:14" x14ac:dyDescent="0.2">
      <c r="K174">
        <v>140</v>
      </c>
      <c r="L174">
        <v>470</v>
      </c>
      <c r="M174" s="73">
        <v>231500</v>
      </c>
      <c r="N174" t="s">
        <v>311</v>
      </c>
    </row>
    <row r="175" spans="11:14" x14ac:dyDescent="0.2">
      <c r="K175">
        <v>141</v>
      </c>
      <c r="L175">
        <v>0</v>
      </c>
      <c r="M175" s="73">
        <v>115000</v>
      </c>
      <c r="N175" t="s">
        <v>311</v>
      </c>
    </row>
    <row r="176" spans="11:14" x14ac:dyDescent="0.2">
      <c r="K176">
        <v>142</v>
      </c>
      <c r="L176">
        <v>660</v>
      </c>
      <c r="M176" s="73">
        <v>260000</v>
      </c>
      <c r="N176" t="s">
        <v>311</v>
      </c>
    </row>
    <row r="177" spans="11:14" x14ac:dyDescent="0.2">
      <c r="K177">
        <v>143</v>
      </c>
      <c r="L177">
        <v>720</v>
      </c>
      <c r="M177" s="73">
        <v>166000</v>
      </c>
      <c r="N177" t="s">
        <v>311</v>
      </c>
    </row>
    <row r="178" spans="11:14" x14ac:dyDescent="0.2">
      <c r="K178">
        <v>144</v>
      </c>
      <c r="L178">
        <v>577</v>
      </c>
      <c r="M178" s="73">
        <v>204000</v>
      </c>
      <c r="N178" t="s">
        <v>311</v>
      </c>
    </row>
    <row r="179" spans="11:14" x14ac:dyDescent="0.2">
      <c r="K179">
        <v>145</v>
      </c>
      <c r="L179">
        <v>504</v>
      </c>
      <c r="M179" s="73">
        <v>125000</v>
      </c>
      <c r="N179" t="s">
        <v>311</v>
      </c>
    </row>
    <row r="180" spans="11:14" x14ac:dyDescent="0.2">
      <c r="K180">
        <v>146</v>
      </c>
      <c r="L180">
        <v>380</v>
      </c>
      <c r="M180" s="73">
        <v>130000</v>
      </c>
      <c r="N180" t="s">
        <v>311</v>
      </c>
    </row>
    <row r="181" spans="11:14" x14ac:dyDescent="0.2">
      <c r="K181">
        <v>147</v>
      </c>
      <c r="L181">
        <v>180</v>
      </c>
      <c r="M181" s="73">
        <v>105000</v>
      </c>
      <c r="N181" t="s">
        <v>311</v>
      </c>
    </row>
    <row r="182" spans="11:14" x14ac:dyDescent="0.2">
      <c r="K182">
        <v>148</v>
      </c>
      <c r="L182">
        <v>434</v>
      </c>
      <c r="M182" s="73">
        <v>222500</v>
      </c>
      <c r="N182" t="s">
        <v>311</v>
      </c>
    </row>
    <row r="183" spans="11:14" x14ac:dyDescent="0.2">
      <c r="K183">
        <v>149</v>
      </c>
      <c r="L183">
        <v>0</v>
      </c>
      <c r="M183" s="73">
        <v>141000</v>
      </c>
      <c r="N183" t="s">
        <v>311</v>
      </c>
    </row>
    <row r="184" spans="11:14" x14ac:dyDescent="0.2">
      <c r="K184">
        <v>150</v>
      </c>
      <c r="L184">
        <v>240</v>
      </c>
      <c r="M184" s="73">
        <v>115000</v>
      </c>
      <c r="N184" t="s">
        <v>311</v>
      </c>
    </row>
    <row r="185" spans="11:14" x14ac:dyDescent="0.2">
      <c r="K185">
        <v>151</v>
      </c>
      <c r="L185">
        <v>440</v>
      </c>
      <c r="M185" s="73">
        <v>122000</v>
      </c>
      <c r="N185" t="s">
        <v>311</v>
      </c>
    </row>
    <row r="186" spans="11:14" x14ac:dyDescent="0.2">
      <c r="K186">
        <v>152</v>
      </c>
      <c r="L186">
        <v>866</v>
      </c>
      <c r="M186" s="73">
        <v>372402</v>
      </c>
      <c r="N186" t="s">
        <v>311</v>
      </c>
    </row>
    <row r="187" spans="11:14" x14ac:dyDescent="0.2">
      <c r="K187">
        <v>153</v>
      </c>
      <c r="L187">
        <v>495</v>
      </c>
      <c r="M187" s="73">
        <v>190000</v>
      </c>
      <c r="N187" t="s">
        <v>311</v>
      </c>
    </row>
    <row r="188" spans="11:14" x14ac:dyDescent="0.2">
      <c r="K188">
        <v>154</v>
      </c>
      <c r="L188">
        <v>564</v>
      </c>
      <c r="M188" s="73">
        <v>235000</v>
      </c>
      <c r="N188" t="s">
        <v>311</v>
      </c>
    </row>
    <row r="189" spans="11:14" x14ac:dyDescent="0.2">
      <c r="K189">
        <v>155</v>
      </c>
      <c r="L189">
        <v>312</v>
      </c>
      <c r="M189" s="73">
        <v>125000</v>
      </c>
      <c r="N189" t="s">
        <v>311</v>
      </c>
    </row>
    <row r="190" spans="11:14" x14ac:dyDescent="0.2">
      <c r="K190">
        <v>156</v>
      </c>
      <c r="L190">
        <v>0</v>
      </c>
      <c r="M190" s="73">
        <v>79000</v>
      </c>
      <c r="N190" t="s">
        <v>311</v>
      </c>
    </row>
    <row r="191" spans="11:14" x14ac:dyDescent="0.2">
      <c r="K191">
        <v>157</v>
      </c>
      <c r="L191">
        <v>625</v>
      </c>
      <c r="M191" s="73">
        <v>109500</v>
      </c>
      <c r="N191" t="s">
        <v>311</v>
      </c>
    </row>
    <row r="192" spans="11:14" x14ac:dyDescent="0.2">
      <c r="K192">
        <v>158</v>
      </c>
      <c r="L192">
        <v>680</v>
      </c>
      <c r="M192" s="73">
        <v>269500</v>
      </c>
      <c r="N192" t="s">
        <v>311</v>
      </c>
    </row>
    <row r="193" spans="11:14" x14ac:dyDescent="0.2">
      <c r="K193">
        <v>159</v>
      </c>
      <c r="L193">
        <v>678</v>
      </c>
      <c r="M193" s="73">
        <v>254900</v>
      </c>
      <c r="N193" t="s">
        <v>311</v>
      </c>
    </row>
    <row r="194" spans="11:14" x14ac:dyDescent="0.2">
      <c r="K194">
        <v>160</v>
      </c>
      <c r="L194">
        <v>576</v>
      </c>
      <c r="M194" s="73">
        <v>320000</v>
      </c>
      <c r="N194" t="s">
        <v>311</v>
      </c>
    </row>
    <row r="195" spans="11:14" x14ac:dyDescent="0.2">
      <c r="K195">
        <v>161</v>
      </c>
      <c r="L195">
        <v>516</v>
      </c>
      <c r="M195" s="73">
        <v>162500</v>
      </c>
      <c r="N195" t="s">
        <v>311</v>
      </c>
    </row>
    <row r="196" spans="11:14" x14ac:dyDescent="0.2">
      <c r="K196">
        <v>162</v>
      </c>
      <c r="L196">
        <v>726</v>
      </c>
      <c r="M196" s="73">
        <v>412500</v>
      </c>
      <c r="N196" t="s">
        <v>311</v>
      </c>
    </row>
    <row r="197" spans="11:14" x14ac:dyDescent="0.2">
      <c r="K197">
        <v>163</v>
      </c>
      <c r="L197">
        <v>532</v>
      </c>
      <c r="M197" s="73">
        <v>220000</v>
      </c>
      <c r="N197" t="s">
        <v>311</v>
      </c>
    </row>
    <row r="198" spans="11:14" x14ac:dyDescent="0.2">
      <c r="K198">
        <v>164</v>
      </c>
      <c r="L198">
        <v>0</v>
      </c>
      <c r="M198" s="73">
        <v>103200</v>
      </c>
      <c r="N198" t="s">
        <v>311</v>
      </c>
    </row>
    <row r="199" spans="11:14" x14ac:dyDescent="0.2">
      <c r="K199">
        <v>165</v>
      </c>
      <c r="L199">
        <v>216</v>
      </c>
      <c r="M199" s="73">
        <v>152000</v>
      </c>
      <c r="N199" t="s">
        <v>311</v>
      </c>
    </row>
    <row r="200" spans="11:14" x14ac:dyDescent="0.2">
      <c r="K200">
        <v>166</v>
      </c>
      <c r="L200">
        <v>0</v>
      </c>
      <c r="M200" s="73">
        <v>127500</v>
      </c>
      <c r="N200" t="s">
        <v>311</v>
      </c>
    </row>
    <row r="201" spans="11:14" x14ac:dyDescent="0.2">
      <c r="K201">
        <v>167</v>
      </c>
      <c r="L201">
        <v>303</v>
      </c>
      <c r="M201" s="73">
        <v>190000</v>
      </c>
      <c r="N201" t="s">
        <v>311</v>
      </c>
    </row>
    <row r="202" spans="11:14" x14ac:dyDescent="0.2">
      <c r="K202">
        <v>168</v>
      </c>
      <c r="L202">
        <v>789</v>
      </c>
      <c r="M202" s="73">
        <v>325624</v>
      </c>
      <c r="N202" t="s">
        <v>311</v>
      </c>
    </row>
    <row r="203" spans="11:14" x14ac:dyDescent="0.2">
      <c r="K203">
        <v>169</v>
      </c>
      <c r="L203">
        <v>440</v>
      </c>
      <c r="M203" s="73">
        <v>183500</v>
      </c>
      <c r="N203" t="s">
        <v>311</v>
      </c>
    </row>
    <row r="204" spans="11:14" x14ac:dyDescent="0.2">
      <c r="K204">
        <v>170</v>
      </c>
      <c r="L204">
        <v>511</v>
      </c>
      <c r="M204" s="73">
        <v>228000</v>
      </c>
      <c r="N204" t="s">
        <v>311</v>
      </c>
    </row>
    <row r="205" spans="11:14" x14ac:dyDescent="0.2">
      <c r="K205">
        <v>171</v>
      </c>
      <c r="L205">
        <v>660</v>
      </c>
      <c r="M205" s="73">
        <v>128500</v>
      </c>
      <c r="N205" t="s">
        <v>311</v>
      </c>
    </row>
    <row r="206" spans="11:14" x14ac:dyDescent="0.2">
      <c r="K206">
        <v>172</v>
      </c>
      <c r="L206">
        <v>528</v>
      </c>
      <c r="M206" s="73">
        <v>215000</v>
      </c>
      <c r="N206" t="s">
        <v>311</v>
      </c>
    </row>
    <row r="207" spans="11:14" x14ac:dyDescent="0.2">
      <c r="K207">
        <v>173</v>
      </c>
      <c r="L207">
        <v>504</v>
      </c>
      <c r="M207" s="73">
        <v>239000</v>
      </c>
      <c r="N207" t="s">
        <v>311</v>
      </c>
    </row>
    <row r="208" spans="11:14" x14ac:dyDescent="0.2">
      <c r="K208">
        <v>174</v>
      </c>
      <c r="L208">
        <v>504</v>
      </c>
      <c r="M208" s="73">
        <v>163000</v>
      </c>
      <c r="N208" t="s">
        <v>311</v>
      </c>
    </row>
    <row r="209" spans="11:14" x14ac:dyDescent="0.2">
      <c r="K209">
        <v>175</v>
      </c>
      <c r="L209">
        <v>616</v>
      </c>
      <c r="M209" s="73">
        <v>184000</v>
      </c>
      <c r="N209" t="s">
        <v>311</v>
      </c>
    </row>
    <row r="210" spans="11:14" x14ac:dyDescent="0.2">
      <c r="K210">
        <v>176</v>
      </c>
      <c r="L210">
        <v>576</v>
      </c>
      <c r="M210" s="73">
        <v>243000</v>
      </c>
      <c r="N210" t="s">
        <v>311</v>
      </c>
    </row>
    <row r="211" spans="11:14" x14ac:dyDescent="0.2">
      <c r="K211">
        <v>177</v>
      </c>
      <c r="L211">
        <v>521</v>
      </c>
      <c r="M211" s="73">
        <v>211000</v>
      </c>
      <c r="N211" t="s">
        <v>311</v>
      </c>
    </row>
    <row r="212" spans="11:14" x14ac:dyDescent="0.2">
      <c r="K212">
        <v>178</v>
      </c>
      <c r="L212">
        <v>451</v>
      </c>
      <c r="M212" s="73">
        <v>172500</v>
      </c>
      <c r="N212" t="s">
        <v>311</v>
      </c>
    </row>
    <row r="213" spans="11:14" x14ac:dyDescent="0.2">
      <c r="K213">
        <v>180</v>
      </c>
      <c r="L213">
        <v>480</v>
      </c>
      <c r="M213" s="73">
        <v>100000</v>
      </c>
      <c r="N213" t="s">
        <v>311</v>
      </c>
    </row>
    <row r="214" spans="11:14" x14ac:dyDescent="0.2">
      <c r="K214">
        <v>181</v>
      </c>
      <c r="L214">
        <v>440</v>
      </c>
      <c r="M214" s="73">
        <v>177000</v>
      </c>
      <c r="N214" t="s">
        <v>311</v>
      </c>
    </row>
    <row r="215" spans="11:14" x14ac:dyDescent="0.2">
      <c r="K215">
        <v>182</v>
      </c>
      <c r="L215">
        <v>216</v>
      </c>
      <c r="M215" s="73">
        <v>200100</v>
      </c>
      <c r="N215" t="s">
        <v>311</v>
      </c>
    </row>
    <row r="216" spans="11:14" x14ac:dyDescent="0.2">
      <c r="K216">
        <v>183</v>
      </c>
      <c r="L216">
        <v>252</v>
      </c>
      <c r="M216" s="73">
        <v>120000</v>
      </c>
      <c r="N216" t="s">
        <v>311</v>
      </c>
    </row>
    <row r="217" spans="11:14" x14ac:dyDescent="0.2">
      <c r="K217">
        <v>184</v>
      </c>
      <c r="L217">
        <v>484</v>
      </c>
      <c r="M217" s="73">
        <v>200000</v>
      </c>
      <c r="N217" t="s">
        <v>311</v>
      </c>
    </row>
    <row r="218" spans="11:14" x14ac:dyDescent="0.2">
      <c r="K218">
        <v>185</v>
      </c>
      <c r="L218">
        <v>576</v>
      </c>
      <c r="M218" s="73">
        <v>127000</v>
      </c>
      <c r="N218" t="s">
        <v>311</v>
      </c>
    </row>
    <row r="219" spans="11:14" x14ac:dyDescent="0.2">
      <c r="K219">
        <v>186</v>
      </c>
      <c r="L219">
        <v>840</v>
      </c>
      <c r="M219" s="73">
        <v>475000</v>
      </c>
      <c r="N219" t="s">
        <v>311</v>
      </c>
    </row>
    <row r="220" spans="11:14" x14ac:dyDescent="0.2">
      <c r="K220">
        <v>187</v>
      </c>
      <c r="L220">
        <v>497</v>
      </c>
      <c r="M220" s="73">
        <v>173000</v>
      </c>
      <c r="N220" t="s">
        <v>311</v>
      </c>
    </row>
    <row r="221" spans="11:14" x14ac:dyDescent="0.2">
      <c r="K221">
        <v>188</v>
      </c>
      <c r="L221">
        <v>180</v>
      </c>
      <c r="M221" s="73">
        <v>135000</v>
      </c>
      <c r="N221" t="s">
        <v>311</v>
      </c>
    </row>
    <row r="222" spans="11:14" x14ac:dyDescent="0.2">
      <c r="K222">
        <v>189</v>
      </c>
      <c r="L222">
        <v>528</v>
      </c>
      <c r="M222" s="73">
        <v>153337</v>
      </c>
      <c r="N222" t="s">
        <v>311</v>
      </c>
    </row>
    <row r="223" spans="11:14" x14ac:dyDescent="0.2">
      <c r="K223">
        <v>190</v>
      </c>
      <c r="L223">
        <v>682</v>
      </c>
      <c r="M223" s="73">
        <v>286000</v>
      </c>
      <c r="N223" t="s">
        <v>311</v>
      </c>
    </row>
    <row r="224" spans="11:14" x14ac:dyDescent="0.2">
      <c r="K224">
        <v>191</v>
      </c>
      <c r="L224">
        <v>440</v>
      </c>
      <c r="M224" s="73">
        <v>315000</v>
      </c>
      <c r="N224" t="s">
        <v>311</v>
      </c>
    </row>
    <row r="225" spans="11:14" x14ac:dyDescent="0.2">
      <c r="K225">
        <v>192</v>
      </c>
      <c r="L225">
        <v>484</v>
      </c>
      <c r="M225" s="73">
        <v>184000</v>
      </c>
      <c r="N225" t="s">
        <v>311</v>
      </c>
    </row>
    <row r="226" spans="11:14" x14ac:dyDescent="0.2">
      <c r="K226">
        <v>193</v>
      </c>
      <c r="L226">
        <v>666</v>
      </c>
      <c r="M226" s="73">
        <v>192000</v>
      </c>
      <c r="N226" t="s">
        <v>311</v>
      </c>
    </row>
    <row r="227" spans="11:14" x14ac:dyDescent="0.2">
      <c r="K227">
        <v>194</v>
      </c>
      <c r="L227">
        <v>380</v>
      </c>
      <c r="M227" s="73">
        <v>130000</v>
      </c>
      <c r="N227" t="s">
        <v>311</v>
      </c>
    </row>
    <row r="228" spans="11:14" x14ac:dyDescent="0.2">
      <c r="K228">
        <v>195</v>
      </c>
      <c r="L228">
        <v>352</v>
      </c>
      <c r="M228" s="73">
        <v>127000</v>
      </c>
      <c r="N228" t="s">
        <v>311</v>
      </c>
    </row>
    <row r="229" spans="11:14" x14ac:dyDescent="0.2">
      <c r="K229">
        <v>196</v>
      </c>
      <c r="L229">
        <v>440</v>
      </c>
      <c r="M229" s="73">
        <v>148500</v>
      </c>
      <c r="N229" t="s">
        <v>311</v>
      </c>
    </row>
    <row r="230" spans="11:14" x14ac:dyDescent="0.2">
      <c r="K230">
        <v>197</v>
      </c>
      <c r="L230">
        <v>786</v>
      </c>
      <c r="M230" s="73">
        <v>311872</v>
      </c>
      <c r="N230" t="s">
        <v>311</v>
      </c>
    </row>
    <row r="231" spans="11:14" x14ac:dyDescent="0.2">
      <c r="K231">
        <v>198</v>
      </c>
      <c r="L231">
        <v>795</v>
      </c>
      <c r="M231" s="73">
        <v>235000</v>
      </c>
      <c r="N231" t="s">
        <v>311</v>
      </c>
    </row>
    <row r="232" spans="11:14" x14ac:dyDescent="0.2">
      <c r="K232">
        <v>199</v>
      </c>
      <c r="L232">
        <v>0</v>
      </c>
      <c r="M232" s="73">
        <v>104000</v>
      </c>
      <c r="N232" t="s">
        <v>311</v>
      </c>
    </row>
    <row r="233" spans="11:14" x14ac:dyDescent="0.2">
      <c r="K233">
        <v>200</v>
      </c>
      <c r="L233">
        <v>856</v>
      </c>
      <c r="M233" s="73">
        <v>274900</v>
      </c>
      <c r="N233" t="s">
        <v>311</v>
      </c>
    </row>
    <row r="234" spans="11:14" x14ac:dyDescent="0.2">
      <c r="K234">
        <v>201</v>
      </c>
      <c r="L234">
        <v>440</v>
      </c>
      <c r="M234" s="73">
        <v>140000</v>
      </c>
      <c r="N234" t="s">
        <v>311</v>
      </c>
    </row>
    <row r="235" spans="11:14" x14ac:dyDescent="0.2">
      <c r="K235">
        <v>202</v>
      </c>
      <c r="L235">
        <v>473</v>
      </c>
      <c r="M235" s="73">
        <v>171500</v>
      </c>
      <c r="N235" t="s">
        <v>311</v>
      </c>
    </row>
    <row r="236" spans="11:14" x14ac:dyDescent="0.2">
      <c r="K236">
        <v>203</v>
      </c>
      <c r="L236">
        <v>398</v>
      </c>
      <c r="M236" s="73">
        <v>112000</v>
      </c>
      <c r="N236" t="s">
        <v>311</v>
      </c>
    </row>
    <row r="237" spans="11:14" x14ac:dyDescent="0.2">
      <c r="K237">
        <v>204</v>
      </c>
      <c r="L237">
        <v>420</v>
      </c>
      <c r="M237" s="73">
        <v>149000</v>
      </c>
      <c r="N237" t="s">
        <v>311</v>
      </c>
    </row>
    <row r="238" spans="11:14" x14ac:dyDescent="0.2">
      <c r="K238">
        <v>205</v>
      </c>
      <c r="L238">
        <v>240</v>
      </c>
      <c r="M238" s="73">
        <v>110000</v>
      </c>
      <c r="N238" t="s">
        <v>311</v>
      </c>
    </row>
    <row r="239" spans="11:14" x14ac:dyDescent="0.2">
      <c r="K239">
        <v>206</v>
      </c>
      <c r="L239">
        <v>500</v>
      </c>
      <c r="M239" s="73">
        <v>180500</v>
      </c>
      <c r="N239" t="s">
        <v>311</v>
      </c>
    </row>
    <row r="240" spans="11:14" x14ac:dyDescent="0.2">
      <c r="K240">
        <v>207</v>
      </c>
      <c r="L240">
        <v>349</v>
      </c>
      <c r="M240" s="73">
        <v>143900</v>
      </c>
      <c r="N240" t="s">
        <v>311</v>
      </c>
    </row>
    <row r="241" spans="11:14" x14ac:dyDescent="0.2">
      <c r="K241">
        <v>208</v>
      </c>
      <c r="L241">
        <v>312</v>
      </c>
      <c r="M241" s="73">
        <v>141000</v>
      </c>
      <c r="N241" t="s">
        <v>311</v>
      </c>
    </row>
    <row r="242" spans="11:14" x14ac:dyDescent="0.2">
      <c r="K242">
        <v>209</v>
      </c>
      <c r="L242">
        <v>454</v>
      </c>
      <c r="M242" s="73">
        <v>277000</v>
      </c>
      <c r="N242" t="s">
        <v>311</v>
      </c>
    </row>
    <row r="243" spans="11:14" x14ac:dyDescent="0.2">
      <c r="K243">
        <v>210</v>
      </c>
      <c r="L243">
        <v>504</v>
      </c>
      <c r="M243" s="73">
        <v>145000</v>
      </c>
      <c r="N243" t="s">
        <v>311</v>
      </c>
    </row>
    <row r="244" spans="11:14" x14ac:dyDescent="0.2">
      <c r="K244">
        <v>211</v>
      </c>
      <c r="L244">
        <v>0</v>
      </c>
      <c r="M244" s="73">
        <v>98000</v>
      </c>
      <c r="N244" t="s">
        <v>311</v>
      </c>
    </row>
    <row r="245" spans="11:14" x14ac:dyDescent="0.2">
      <c r="K245">
        <v>212</v>
      </c>
      <c r="L245">
        <v>460</v>
      </c>
      <c r="M245" s="73">
        <v>186000</v>
      </c>
      <c r="N245" t="s">
        <v>311</v>
      </c>
    </row>
    <row r="246" spans="11:14" x14ac:dyDescent="0.2">
      <c r="K246">
        <v>213</v>
      </c>
      <c r="L246">
        <v>644</v>
      </c>
      <c r="M246" s="73">
        <v>252678</v>
      </c>
      <c r="N246" t="s">
        <v>311</v>
      </c>
    </row>
    <row r="247" spans="11:14" x14ac:dyDescent="0.2">
      <c r="K247">
        <v>214</v>
      </c>
      <c r="L247">
        <v>576</v>
      </c>
      <c r="M247" s="73">
        <v>156000</v>
      </c>
      <c r="N247" t="s">
        <v>311</v>
      </c>
    </row>
    <row r="248" spans="11:14" x14ac:dyDescent="0.2">
      <c r="K248">
        <v>215</v>
      </c>
      <c r="L248">
        <v>299</v>
      </c>
      <c r="M248" s="73">
        <v>161750</v>
      </c>
      <c r="N248" t="s">
        <v>311</v>
      </c>
    </row>
    <row r="249" spans="11:14" x14ac:dyDescent="0.2">
      <c r="K249">
        <v>216</v>
      </c>
      <c r="L249">
        <v>447</v>
      </c>
      <c r="M249" s="73">
        <v>134450</v>
      </c>
      <c r="N249" t="s">
        <v>311</v>
      </c>
    </row>
    <row r="250" spans="11:14" x14ac:dyDescent="0.2">
      <c r="K250">
        <v>217</v>
      </c>
      <c r="L250">
        <v>484</v>
      </c>
      <c r="M250" s="73">
        <v>210000</v>
      </c>
      <c r="N250" t="s">
        <v>311</v>
      </c>
    </row>
    <row r="251" spans="11:14" x14ac:dyDescent="0.2">
      <c r="K251">
        <v>218</v>
      </c>
      <c r="L251">
        <v>210</v>
      </c>
      <c r="M251" s="73">
        <v>107000</v>
      </c>
      <c r="N251" t="s">
        <v>311</v>
      </c>
    </row>
    <row r="252" spans="11:14" x14ac:dyDescent="0.2">
      <c r="K252">
        <v>219</v>
      </c>
      <c r="L252">
        <v>431</v>
      </c>
      <c r="M252" s="73">
        <v>311500</v>
      </c>
      <c r="N252" t="s">
        <v>311</v>
      </c>
    </row>
    <row r="253" spans="11:14" x14ac:dyDescent="0.2">
      <c r="K253">
        <v>220</v>
      </c>
      <c r="L253">
        <v>438</v>
      </c>
      <c r="M253" s="73">
        <v>167240</v>
      </c>
      <c r="N253" t="s">
        <v>311</v>
      </c>
    </row>
    <row r="254" spans="11:14" x14ac:dyDescent="0.2">
      <c r="K254">
        <v>221</v>
      </c>
      <c r="L254">
        <v>675</v>
      </c>
      <c r="M254" s="73">
        <v>204900</v>
      </c>
      <c r="N254" t="s">
        <v>311</v>
      </c>
    </row>
    <row r="255" spans="11:14" x14ac:dyDescent="0.2">
      <c r="K255">
        <v>222</v>
      </c>
      <c r="L255">
        <v>390</v>
      </c>
      <c r="M255" s="73">
        <v>200000</v>
      </c>
      <c r="N255" t="s">
        <v>311</v>
      </c>
    </row>
    <row r="256" spans="11:14" x14ac:dyDescent="0.2">
      <c r="K256">
        <v>223</v>
      </c>
      <c r="L256">
        <v>434</v>
      </c>
      <c r="M256" s="73">
        <v>179900</v>
      </c>
      <c r="N256" t="s">
        <v>311</v>
      </c>
    </row>
    <row r="257" spans="11:14" x14ac:dyDescent="0.2">
      <c r="K257">
        <v>224</v>
      </c>
      <c r="L257">
        <v>576</v>
      </c>
      <c r="M257" s="73">
        <v>97000</v>
      </c>
      <c r="N257" t="s">
        <v>311</v>
      </c>
    </row>
    <row r="258" spans="11:14" x14ac:dyDescent="0.2">
      <c r="K258">
        <v>226</v>
      </c>
      <c r="L258">
        <v>280</v>
      </c>
      <c r="M258" s="73">
        <v>112000</v>
      </c>
      <c r="N258" t="s">
        <v>311</v>
      </c>
    </row>
    <row r="259" spans="11:14" x14ac:dyDescent="0.2">
      <c r="K259">
        <v>227</v>
      </c>
      <c r="L259">
        <v>721</v>
      </c>
      <c r="M259" s="73">
        <v>290000</v>
      </c>
      <c r="N259" t="s">
        <v>311</v>
      </c>
    </row>
    <row r="260" spans="11:14" x14ac:dyDescent="0.2">
      <c r="K260">
        <v>228</v>
      </c>
      <c r="L260">
        <v>280</v>
      </c>
      <c r="M260" s="73">
        <v>106000</v>
      </c>
      <c r="N260" t="s">
        <v>311</v>
      </c>
    </row>
    <row r="261" spans="11:14" x14ac:dyDescent="0.2">
      <c r="K261">
        <v>229</v>
      </c>
      <c r="L261">
        <v>336</v>
      </c>
      <c r="M261" s="73">
        <v>125000</v>
      </c>
      <c r="N261" t="s">
        <v>311</v>
      </c>
    </row>
    <row r="262" spans="11:14" x14ac:dyDescent="0.2">
      <c r="K262">
        <v>230</v>
      </c>
      <c r="L262">
        <v>430</v>
      </c>
      <c r="M262" s="73">
        <v>192500</v>
      </c>
      <c r="N262" t="s">
        <v>311</v>
      </c>
    </row>
    <row r="263" spans="11:14" x14ac:dyDescent="0.2">
      <c r="K263">
        <v>231</v>
      </c>
      <c r="L263">
        <v>312</v>
      </c>
      <c r="M263" s="73">
        <v>148000</v>
      </c>
      <c r="N263" t="s">
        <v>311</v>
      </c>
    </row>
    <row r="264" spans="11:14" x14ac:dyDescent="0.2">
      <c r="K264">
        <v>232</v>
      </c>
      <c r="L264">
        <v>810</v>
      </c>
      <c r="M264" s="73">
        <v>403000</v>
      </c>
      <c r="N264" t="s">
        <v>311</v>
      </c>
    </row>
    <row r="265" spans="11:14" x14ac:dyDescent="0.2">
      <c r="K265">
        <v>233</v>
      </c>
      <c r="L265">
        <v>288</v>
      </c>
      <c r="M265" s="73">
        <v>94500</v>
      </c>
      <c r="N265" t="s">
        <v>311</v>
      </c>
    </row>
    <row r="266" spans="11:14" x14ac:dyDescent="0.2">
      <c r="K266">
        <v>234</v>
      </c>
      <c r="L266">
        <v>308</v>
      </c>
      <c r="M266" s="73">
        <v>128200</v>
      </c>
      <c r="N266" t="s">
        <v>311</v>
      </c>
    </row>
    <row r="267" spans="11:14" x14ac:dyDescent="0.2">
      <c r="K267">
        <v>235</v>
      </c>
      <c r="L267">
        <v>440</v>
      </c>
      <c r="M267" s="73">
        <v>216500</v>
      </c>
      <c r="N267" t="s">
        <v>311</v>
      </c>
    </row>
    <row r="268" spans="11:14" x14ac:dyDescent="0.2">
      <c r="K268">
        <v>236</v>
      </c>
      <c r="L268">
        <v>264</v>
      </c>
      <c r="M268" s="73">
        <v>89500</v>
      </c>
      <c r="N268" t="s">
        <v>311</v>
      </c>
    </row>
    <row r="269" spans="11:14" x14ac:dyDescent="0.2">
      <c r="K269">
        <v>237</v>
      </c>
      <c r="L269">
        <v>494</v>
      </c>
      <c r="M269" s="73">
        <v>185500</v>
      </c>
      <c r="N269" t="s">
        <v>311</v>
      </c>
    </row>
    <row r="270" spans="11:14" x14ac:dyDescent="0.2">
      <c r="K270">
        <v>238</v>
      </c>
      <c r="L270">
        <v>457</v>
      </c>
      <c r="M270" s="73">
        <v>194500</v>
      </c>
      <c r="N270" t="s">
        <v>311</v>
      </c>
    </row>
    <row r="271" spans="11:14" x14ac:dyDescent="0.2">
      <c r="K271">
        <v>239</v>
      </c>
      <c r="L271">
        <v>818</v>
      </c>
      <c r="M271" s="73">
        <v>318000</v>
      </c>
      <c r="N271" t="s">
        <v>311</v>
      </c>
    </row>
    <row r="272" spans="11:14" x14ac:dyDescent="0.2">
      <c r="K272">
        <v>240</v>
      </c>
      <c r="L272">
        <v>220</v>
      </c>
      <c r="M272" s="73">
        <v>113000</v>
      </c>
      <c r="N272" t="s">
        <v>311</v>
      </c>
    </row>
    <row r="273" spans="11:14" x14ac:dyDescent="0.2">
      <c r="K273">
        <v>241</v>
      </c>
      <c r="L273">
        <v>750</v>
      </c>
      <c r="M273" s="73">
        <v>262500</v>
      </c>
      <c r="N273" t="s">
        <v>311</v>
      </c>
    </row>
    <row r="274" spans="11:14" x14ac:dyDescent="0.2">
      <c r="K274">
        <v>242</v>
      </c>
      <c r="L274">
        <v>0</v>
      </c>
      <c r="M274" s="73">
        <v>110500</v>
      </c>
      <c r="N274" t="s">
        <v>311</v>
      </c>
    </row>
    <row r="275" spans="11:14" x14ac:dyDescent="0.2">
      <c r="K275">
        <v>243</v>
      </c>
      <c r="L275">
        <v>352</v>
      </c>
      <c r="M275" s="73">
        <v>79000</v>
      </c>
      <c r="N275" t="s">
        <v>311</v>
      </c>
    </row>
    <row r="276" spans="11:14" x14ac:dyDescent="0.2">
      <c r="K276">
        <v>244</v>
      </c>
      <c r="L276">
        <v>288</v>
      </c>
      <c r="M276" s="73">
        <v>120000</v>
      </c>
      <c r="N276" t="s">
        <v>311</v>
      </c>
    </row>
    <row r="277" spans="11:14" x14ac:dyDescent="0.2">
      <c r="K277">
        <v>245</v>
      </c>
      <c r="L277">
        <v>463</v>
      </c>
      <c r="M277" s="73">
        <v>205000</v>
      </c>
      <c r="N277" t="s">
        <v>311</v>
      </c>
    </row>
    <row r="278" spans="11:14" x14ac:dyDescent="0.2">
      <c r="K278">
        <v>246</v>
      </c>
      <c r="L278">
        <v>604</v>
      </c>
      <c r="M278" s="73">
        <v>241500</v>
      </c>
      <c r="N278" t="s">
        <v>311</v>
      </c>
    </row>
    <row r="279" spans="11:14" x14ac:dyDescent="0.2">
      <c r="K279">
        <v>247</v>
      </c>
      <c r="L279">
        <v>440</v>
      </c>
      <c r="M279" s="73">
        <v>137000</v>
      </c>
      <c r="N279" t="s">
        <v>311</v>
      </c>
    </row>
    <row r="280" spans="11:14" x14ac:dyDescent="0.2">
      <c r="K280">
        <v>248</v>
      </c>
      <c r="L280">
        <v>451</v>
      </c>
      <c r="M280" s="73">
        <v>140000</v>
      </c>
      <c r="N280" t="s">
        <v>311</v>
      </c>
    </row>
    <row r="281" spans="11:14" x14ac:dyDescent="0.2">
      <c r="K281">
        <v>249</v>
      </c>
      <c r="L281">
        <v>500</v>
      </c>
      <c r="M281" s="73">
        <v>180000</v>
      </c>
      <c r="N281" t="s">
        <v>311</v>
      </c>
    </row>
    <row r="282" spans="11:14" x14ac:dyDescent="0.2">
      <c r="K282">
        <v>250</v>
      </c>
      <c r="L282">
        <v>389</v>
      </c>
      <c r="M282" s="73">
        <v>277000</v>
      </c>
      <c r="N282" t="s">
        <v>311</v>
      </c>
    </row>
    <row r="283" spans="11:14" x14ac:dyDescent="0.2">
      <c r="K283">
        <v>251</v>
      </c>
      <c r="L283">
        <v>0</v>
      </c>
      <c r="M283" s="73">
        <v>76500</v>
      </c>
      <c r="N283" t="s">
        <v>311</v>
      </c>
    </row>
    <row r="284" spans="11:14" x14ac:dyDescent="0.2">
      <c r="K284">
        <v>252</v>
      </c>
      <c r="L284">
        <v>538</v>
      </c>
      <c r="M284" s="73">
        <v>235000</v>
      </c>
      <c r="N284" t="s">
        <v>311</v>
      </c>
    </row>
    <row r="285" spans="11:14" x14ac:dyDescent="0.2">
      <c r="K285">
        <v>253</v>
      </c>
      <c r="L285">
        <v>520</v>
      </c>
      <c r="M285" s="73">
        <v>173000</v>
      </c>
      <c r="N285" t="s">
        <v>311</v>
      </c>
    </row>
    <row r="286" spans="11:14" x14ac:dyDescent="0.2">
      <c r="K286">
        <v>254</v>
      </c>
      <c r="L286">
        <v>309</v>
      </c>
      <c r="M286" s="73">
        <v>158000</v>
      </c>
      <c r="N286" t="s">
        <v>311</v>
      </c>
    </row>
    <row r="287" spans="11:14" x14ac:dyDescent="0.2">
      <c r="K287">
        <v>255</v>
      </c>
      <c r="L287">
        <v>294</v>
      </c>
      <c r="M287" s="73">
        <v>145000</v>
      </c>
      <c r="N287" t="s">
        <v>311</v>
      </c>
    </row>
    <row r="288" spans="11:14" x14ac:dyDescent="0.2">
      <c r="K288">
        <v>256</v>
      </c>
      <c r="L288">
        <v>429</v>
      </c>
      <c r="M288" s="73">
        <v>230000</v>
      </c>
      <c r="N288" t="s">
        <v>311</v>
      </c>
    </row>
    <row r="289" spans="11:14" x14ac:dyDescent="0.2">
      <c r="K289">
        <v>257</v>
      </c>
      <c r="L289">
        <v>673</v>
      </c>
      <c r="M289" s="73">
        <v>207500</v>
      </c>
      <c r="N289" t="s">
        <v>311</v>
      </c>
    </row>
    <row r="290" spans="11:14" x14ac:dyDescent="0.2">
      <c r="K290">
        <v>258</v>
      </c>
      <c r="L290">
        <v>660</v>
      </c>
      <c r="M290" s="73">
        <v>220000</v>
      </c>
      <c r="N290" t="s">
        <v>311</v>
      </c>
    </row>
    <row r="291" spans="11:14" x14ac:dyDescent="0.2">
      <c r="K291">
        <v>259</v>
      </c>
      <c r="L291">
        <v>564</v>
      </c>
      <c r="M291" s="73">
        <v>231500</v>
      </c>
      <c r="N291" t="s">
        <v>311</v>
      </c>
    </row>
    <row r="292" spans="11:14" x14ac:dyDescent="0.2">
      <c r="K292">
        <v>260</v>
      </c>
      <c r="L292">
        <v>308</v>
      </c>
      <c r="M292" s="73">
        <v>97000</v>
      </c>
      <c r="N292" t="s">
        <v>311</v>
      </c>
    </row>
    <row r="293" spans="11:14" x14ac:dyDescent="0.2">
      <c r="K293">
        <v>261</v>
      </c>
      <c r="L293">
        <v>884</v>
      </c>
      <c r="M293" s="73">
        <v>176000</v>
      </c>
      <c r="N293" t="s">
        <v>311</v>
      </c>
    </row>
    <row r="294" spans="11:14" x14ac:dyDescent="0.2">
      <c r="K294">
        <v>262</v>
      </c>
      <c r="L294">
        <v>868</v>
      </c>
      <c r="M294" s="73">
        <v>276000</v>
      </c>
      <c r="N294" t="s">
        <v>311</v>
      </c>
    </row>
    <row r="295" spans="11:14" x14ac:dyDescent="0.2">
      <c r="K295">
        <v>263</v>
      </c>
      <c r="L295">
        <v>492</v>
      </c>
      <c r="M295" s="73">
        <v>151000</v>
      </c>
      <c r="N295" t="s">
        <v>311</v>
      </c>
    </row>
    <row r="296" spans="11:14" x14ac:dyDescent="0.2">
      <c r="K296">
        <v>264</v>
      </c>
      <c r="L296">
        <v>484</v>
      </c>
      <c r="M296" s="73">
        <v>130000</v>
      </c>
      <c r="N296" t="s">
        <v>311</v>
      </c>
    </row>
    <row r="297" spans="11:14" x14ac:dyDescent="0.2">
      <c r="K297">
        <v>265</v>
      </c>
      <c r="L297">
        <v>504</v>
      </c>
      <c r="M297" s="73">
        <v>73000</v>
      </c>
      <c r="N297" t="s">
        <v>311</v>
      </c>
    </row>
    <row r="298" spans="11:14" x14ac:dyDescent="0.2">
      <c r="K298">
        <v>266</v>
      </c>
      <c r="L298">
        <v>576</v>
      </c>
      <c r="M298" s="73">
        <v>175500</v>
      </c>
      <c r="N298" t="s">
        <v>311</v>
      </c>
    </row>
    <row r="299" spans="11:14" x14ac:dyDescent="0.2">
      <c r="K299">
        <v>267</v>
      </c>
      <c r="L299">
        <v>413</v>
      </c>
      <c r="M299" s="73">
        <v>185000</v>
      </c>
      <c r="N299" t="s">
        <v>311</v>
      </c>
    </row>
    <row r="300" spans="11:14" x14ac:dyDescent="0.2">
      <c r="K300">
        <v>268</v>
      </c>
      <c r="L300">
        <v>240</v>
      </c>
      <c r="M300" s="73">
        <v>179500</v>
      </c>
      <c r="N300" t="s">
        <v>311</v>
      </c>
    </row>
    <row r="301" spans="11:14" x14ac:dyDescent="0.2">
      <c r="K301">
        <v>269</v>
      </c>
      <c r="L301">
        <v>924</v>
      </c>
      <c r="M301" s="73">
        <v>120500</v>
      </c>
      <c r="N301" t="s">
        <v>311</v>
      </c>
    </row>
    <row r="302" spans="11:14" x14ac:dyDescent="0.2">
      <c r="K302">
        <v>270</v>
      </c>
      <c r="L302">
        <v>504</v>
      </c>
      <c r="M302" s="73">
        <v>148000</v>
      </c>
      <c r="N302" t="s">
        <v>311</v>
      </c>
    </row>
    <row r="303" spans="11:14" x14ac:dyDescent="0.2">
      <c r="K303">
        <v>272</v>
      </c>
      <c r="L303">
        <v>439</v>
      </c>
      <c r="M303" s="73">
        <v>241500</v>
      </c>
      <c r="N303" t="s">
        <v>311</v>
      </c>
    </row>
    <row r="304" spans="11:14" x14ac:dyDescent="0.2">
      <c r="K304">
        <v>273</v>
      </c>
      <c r="L304">
        <v>671</v>
      </c>
      <c r="M304" s="73">
        <v>290000</v>
      </c>
      <c r="N304" t="s">
        <v>311</v>
      </c>
    </row>
    <row r="305" spans="11:14" x14ac:dyDescent="0.2">
      <c r="K305">
        <v>274</v>
      </c>
      <c r="L305">
        <v>338</v>
      </c>
      <c r="M305" s="73">
        <v>139000</v>
      </c>
      <c r="N305" t="s">
        <v>311</v>
      </c>
    </row>
    <row r="306" spans="11:14" x14ac:dyDescent="0.2">
      <c r="K306">
        <v>275</v>
      </c>
      <c r="L306">
        <v>264</v>
      </c>
      <c r="M306" s="73">
        <v>124500</v>
      </c>
      <c r="N306" t="s">
        <v>311</v>
      </c>
    </row>
    <row r="307" spans="11:14" x14ac:dyDescent="0.2">
      <c r="K307">
        <v>276</v>
      </c>
      <c r="L307">
        <v>672</v>
      </c>
      <c r="M307" s="73">
        <v>205000</v>
      </c>
      <c r="N307" t="s">
        <v>311</v>
      </c>
    </row>
    <row r="308" spans="11:14" x14ac:dyDescent="0.2">
      <c r="K308">
        <v>277</v>
      </c>
      <c r="L308">
        <v>573</v>
      </c>
      <c r="M308" s="73">
        <v>201000</v>
      </c>
      <c r="N308" t="s">
        <v>311</v>
      </c>
    </row>
    <row r="309" spans="11:14" x14ac:dyDescent="0.2">
      <c r="K309">
        <v>278</v>
      </c>
      <c r="L309">
        <v>400</v>
      </c>
      <c r="M309" s="73">
        <v>141000</v>
      </c>
      <c r="N309" t="s">
        <v>311</v>
      </c>
    </row>
    <row r="310" spans="11:14" x14ac:dyDescent="0.2">
      <c r="K310">
        <v>279</v>
      </c>
      <c r="L310">
        <v>732</v>
      </c>
      <c r="M310" s="73">
        <v>415298</v>
      </c>
      <c r="N310" t="s">
        <v>311</v>
      </c>
    </row>
    <row r="311" spans="11:14" x14ac:dyDescent="0.2">
      <c r="K311">
        <v>280</v>
      </c>
      <c r="L311">
        <v>505</v>
      </c>
      <c r="M311" s="73">
        <v>192000</v>
      </c>
      <c r="N311" t="s">
        <v>311</v>
      </c>
    </row>
    <row r="312" spans="11:14" x14ac:dyDescent="0.2">
      <c r="K312">
        <v>281</v>
      </c>
      <c r="L312">
        <v>575</v>
      </c>
      <c r="M312" s="73">
        <v>228500</v>
      </c>
      <c r="N312" t="s">
        <v>311</v>
      </c>
    </row>
    <row r="313" spans="11:14" x14ac:dyDescent="0.2">
      <c r="K313">
        <v>282</v>
      </c>
      <c r="L313">
        <v>572</v>
      </c>
      <c r="M313" s="73">
        <v>185000</v>
      </c>
      <c r="N313" t="s">
        <v>311</v>
      </c>
    </row>
    <row r="314" spans="11:14" x14ac:dyDescent="0.2">
      <c r="K314">
        <v>283</v>
      </c>
      <c r="L314">
        <v>626</v>
      </c>
      <c r="M314" s="73">
        <v>207500</v>
      </c>
      <c r="N314" t="s">
        <v>311</v>
      </c>
    </row>
    <row r="315" spans="11:14" x14ac:dyDescent="0.2">
      <c r="K315">
        <v>284</v>
      </c>
      <c r="L315">
        <v>898</v>
      </c>
      <c r="M315" s="73">
        <v>244600</v>
      </c>
      <c r="N315" t="s">
        <v>311</v>
      </c>
    </row>
    <row r="316" spans="11:14" x14ac:dyDescent="0.2">
      <c r="K316">
        <v>285</v>
      </c>
      <c r="L316">
        <v>529</v>
      </c>
      <c r="M316" s="73">
        <v>179200</v>
      </c>
      <c r="N316" t="s">
        <v>311</v>
      </c>
    </row>
    <row r="317" spans="11:14" x14ac:dyDescent="0.2">
      <c r="K317">
        <v>286</v>
      </c>
      <c r="L317">
        <v>528</v>
      </c>
      <c r="M317" s="73">
        <v>164700</v>
      </c>
      <c r="N317" t="s">
        <v>311</v>
      </c>
    </row>
    <row r="318" spans="11:14" x14ac:dyDescent="0.2">
      <c r="K318">
        <v>287</v>
      </c>
      <c r="L318">
        <v>440</v>
      </c>
      <c r="M318" s="73">
        <v>159000</v>
      </c>
      <c r="N318" t="s">
        <v>311</v>
      </c>
    </row>
    <row r="319" spans="11:14" x14ac:dyDescent="0.2">
      <c r="K319">
        <v>288</v>
      </c>
      <c r="L319">
        <v>0</v>
      </c>
      <c r="M319" s="73">
        <v>88000</v>
      </c>
      <c r="N319" t="s">
        <v>311</v>
      </c>
    </row>
    <row r="320" spans="11:14" x14ac:dyDescent="0.2">
      <c r="K320">
        <v>289</v>
      </c>
      <c r="L320">
        <v>280</v>
      </c>
      <c r="M320" s="73">
        <v>122000</v>
      </c>
      <c r="N320" t="s">
        <v>311</v>
      </c>
    </row>
    <row r="321" spans="11:14" x14ac:dyDescent="0.2">
      <c r="K321">
        <v>290</v>
      </c>
      <c r="L321">
        <v>384</v>
      </c>
      <c r="M321" s="73">
        <v>153575</v>
      </c>
      <c r="N321" t="s">
        <v>311</v>
      </c>
    </row>
    <row r="322" spans="11:14" x14ac:dyDescent="0.2">
      <c r="K322">
        <v>291</v>
      </c>
      <c r="L322">
        <v>685</v>
      </c>
      <c r="M322" s="73">
        <v>233230</v>
      </c>
      <c r="N322" t="s">
        <v>311</v>
      </c>
    </row>
    <row r="323" spans="11:14" x14ac:dyDescent="0.2">
      <c r="K323">
        <v>292</v>
      </c>
      <c r="L323">
        <v>0</v>
      </c>
      <c r="M323" s="73">
        <v>135900</v>
      </c>
      <c r="N323" t="s">
        <v>311</v>
      </c>
    </row>
    <row r="324" spans="11:14" x14ac:dyDescent="0.2">
      <c r="K324">
        <v>293</v>
      </c>
      <c r="L324">
        <v>281</v>
      </c>
      <c r="M324" s="73">
        <v>131000</v>
      </c>
      <c r="N324" t="s">
        <v>311</v>
      </c>
    </row>
    <row r="325" spans="11:14" x14ac:dyDescent="0.2">
      <c r="K325">
        <v>294</v>
      </c>
      <c r="L325">
        <v>539</v>
      </c>
      <c r="M325" s="73">
        <v>235000</v>
      </c>
      <c r="N325" t="s">
        <v>311</v>
      </c>
    </row>
    <row r="326" spans="11:14" x14ac:dyDescent="0.2">
      <c r="K326">
        <v>295</v>
      </c>
      <c r="L326">
        <v>418</v>
      </c>
      <c r="M326" s="73">
        <v>167000</v>
      </c>
      <c r="N326" t="s">
        <v>311</v>
      </c>
    </row>
    <row r="327" spans="11:14" x14ac:dyDescent="0.2">
      <c r="K327">
        <v>296</v>
      </c>
      <c r="L327">
        <v>588</v>
      </c>
      <c r="M327" s="73">
        <v>142500</v>
      </c>
      <c r="N327" t="s">
        <v>311</v>
      </c>
    </row>
    <row r="328" spans="11:14" x14ac:dyDescent="0.2">
      <c r="K328">
        <v>297</v>
      </c>
      <c r="L328">
        <v>282</v>
      </c>
      <c r="M328" s="73">
        <v>152000</v>
      </c>
      <c r="N328" t="s">
        <v>311</v>
      </c>
    </row>
    <row r="329" spans="11:14" x14ac:dyDescent="0.2">
      <c r="K329">
        <v>298</v>
      </c>
      <c r="L329">
        <v>576</v>
      </c>
      <c r="M329" s="73">
        <v>239000</v>
      </c>
      <c r="N329" t="s">
        <v>311</v>
      </c>
    </row>
    <row r="330" spans="11:14" x14ac:dyDescent="0.2">
      <c r="K330">
        <v>299</v>
      </c>
      <c r="L330">
        <v>539</v>
      </c>
      <c r="M330" s="73">
        <v>175000</v>
      </c>
      <c r="N330" t="s">
        <v>311</v>
      </c>
    </row>
    <row r="331" spans="11:14" x14ac:dyDescent="0.2">
      <c r="K331">
        <v>300</v>
      </c>
      <c r="L331">
        <v>300</v>
      </c>
      <c r="M331" s="73">
        <v>158500</v>
      </c>
      <c r="N331" t="s">
        <v>311</v>
      </c>
    </row>
    <row r="332" spans="11:14" x14ac:dyDescent="0.2">
      <c r="K332">
        <v>301</v>
      </c>
      <c r="L332">
        <v>375</v>
      </c>
      <c r="M332" s="73">
        <v>157000</v>
      </c>
      <c r="N332" t="s">
        <v>311</v>
      </c>
    </row>
    <row r="333" spans="11:14" x14ac:dyDescent="0.2">
      <c r="K333">
        <v>302</v>
      </c>
      <c r="L333">
        <v>683</v>
      </c>
      <c r="M333" s="73">
        <v>267000</v>
      </c>
      <c r="N333" t="s">
        <v>311</v>
      </c>
    </row>
    <row r="334" spans="11:14" x14ac:dyDescent="0.2">
      <c r="K334">
        <v>303</v>
      </c>
      <c r="L334">
        <v>843</v>
      </c>
      <c r="M334" s="73">
        <v>205000</v>
      </c>
      <c r="N334" t="s">
        <v>311</v>
      </c>
    </row>
    <row r="335" spans="11:14" x14ac:dyDescent="0.2">
      <c r="K335">
        <v>304</v>
      </c>
      <c r="L335">
        <v>552</v>
      </c>
      <c r="M335" s="73">
        <v>149900</v>
      </c>
      <c r="N335" t="s">
        <v>311</v>
      </c>
    </row>
    <row r="336" spans="11:14" x14ac:dyDescent="0.2">
      <c r="K336">
        <v>305</v>
      </c>
      <c r="L336">
        <v>870</v>
      </c>
      <c r="M336" s="73">
        <v>295000</v>
      </c>
      <c r="N336" t="s">
        <v>311</v>
      </c>
    </row>
    <row r="337" spans="11:14" x14ac:dyDescent="0.2">
      <c r="K337">
        <v>306</v>
      </c>
      <c r="L337">
        <v>888</v>
      </c>
      <c r="M337" s="73">
        <v>305900</v>
      </c>
      <c r="N337" t="s">
        <v>311</v>
      </c>
    </row>
    <row r="338" spans="11:14" x14ac:dyDescent="0.2">
      <c r="K338">
        <v>307</v>
      </c>
      <c r="L338">
        <v>746</v>
      </c>
      <c r="M338" s="73">
        <v>225000</v>
      </c>
      <c r="N338" t="s">
        <v>311</v>
      </c>
    </row>
    <row r="339" spans="11:14" x14ac:dyDescent="0.2">
      <c r="K339">
        <v>308</v>
      </c>
      <c r="L339">
        <v>0</v>
      </c>
      <c r="M339" s="73">
        <v>89500</v>
      </c>
      <c r="N339" t="s">
        <v>311</v>
      </c>
    </row>
    <row r="340" spans="11:14" x14ac:dyDescent="0.2">
      <c r="K340">
        <v>309</v>
      </c>
      <c r="L340">
        <v>539</v>
      </c>
      <c r="M340" s="73">
        <v>82500</v>
      </c>
      <c r="N340" t="s">
        <v>311</v>
      </c>
    </row>
    <row r="341" spans="11:14" x14ac:dyDescent="0.2">
      <c r="K341">
        <v>310</v>
      </c>
      <c r="L341">
        <v>708</v>
      </c>
      <c r="M341" s="73">
        <v>360000</v>
      </c>
      <c r="N341" t="s">
        <v>311</v>
      </c>
    </row>
    <row r="342" spans="11:14" x14ac:dyDescent="0.2">
      <c r="K342">
        <v>311</v>
      </c>
      <c r="L342">
        <v>420</v>
      </c>
      <c r="M342" s="73">
        <v>165600</v>
      </c>
      <c r="N342" t="s">
        <v>311</v>
      </c>
    </row>
    <row r="343" spans="11:14" x14ac:dyDescent="0.2">
      <c r="K343">
        <v>312</v>
      </c>
      <c r="L343">
        <v>240</v>
      </c>
      <c r="M343" s="73">
        <v>132000</v>
      </c>
      <c r="N343" t="s">
        <v>311</v>
      </c>
    </row>
    <row r="344" spans="11:14" x14ac:dyDescent="0.2">
      <c r="K344">
        <v>313</v>
      </c>
      <c r="L344">
        <v>410</v>
      </c>
      <c r="M344" s="73">
        <v>119900</v>
      </c>
      <c r="N344" t="s">
        <v>311</v>
      </c>
    </row>
    <row r="345" spans="11:14" x14ac:dyDescent="0.2">
      <c r="K345">
        <v>314</v>
      </c>
      <c r="L345">
        <v>513</v>
      </c>
      <c r="M345" s="73">
        <v>375000</v>
      </c>
      <c r="N345" t="s">
        <v>311</v>
      </c>
    </row>
    <row r="346" spans="11:14" x14ac:dyDescent="0.2">
      <c r="K346">
        <v>315</v>
      </c>
      <c r="L346">
        <v>546</v>
      </c>
      <c r="M346" s="73">
        <v>178000</v>
      </c>
      <c r="N346" t="s">
        <v>311</v>
      </c>
    </row>
    <row r="347" spans="11:14" x14ac:dyDescent="0.2">
      <c r="K347">
        <v>316</v>
      </c>
      <c r="L347">
        <v>432</v>
      </c>
      <c r="M347" s="73">
        <v>188500</v>
      </c>
      <c r="N347" t="s">
        <v>311</v>
      </c>
    </row>
    <row r="348" spans="11:14" x14ac:dyDescent="0.2">
      <c r="K348">
        <v>317</v>
      </c>
      <c r="L348">
        <v>484</v>
      </c>
      <c r="M348" s="73">
        <v>260000</v>
      </c>
      <c r="N348" t="s">
        <v>311</v>
      </c>
    </row>
    <row r="349" spans="11:14" x14ac:dyDescent="0.2">
      <c r="K349">
        <v>319</v>
      </c>
      <c r="L349">
        <v>656</v>
      </c>
      <c r="M349" s="73">
        <v>260000</v>
      </c>
      <c r="N349" t="s">
        <v>311</v>
      </c>
    </row>
    <row r="350" spans="11:14" x14ac:dyDescent="0.2">
      <c r="K350">
        <v>320</v>
      </c>
      <c r="L350">
        <v>588</v>
      </c>
      <c r="M350" s="73">
        <v>187500</v>
      </c>
      <c r="N350" t="s">
        <v>311</v>
      </c>
    </row>
    <row r="351" spans="11:14" x14ac:dyDescent="0.2">
      <c r="K351">
        <v>321</v>
      </c>
      <c r="L351">
        <v>840</v>
      </c>
      <c r="M351" s="73">
        <v>342643</v>
      </c>
      <c r="N351" t="s">
        <v>311</v>
      </c>
    </row>
    <row r="352" spans="11:14" x14ac:dyDescent="0.2">
      <c r="K352">
        <v>322</v>
      </c>
      <c r="L352">
        <v>872</v>
      </c>
      <c r="M352" s="73">
        <v>354000</v>
      </c>
      <c r="N352" t="s">
        <v>311</v>
      </c>
    </row>
    <row r="353" spans="11:14" x14ac:dyDescent="0.2">
      <c r="K353">
        <v>323</v>
      </c>
      <c r="L353">
        <v>576</v>
      </c>
      <c r="M353" s="73">
        <v>301000</v>
      </c>
      <c r="N353" t="s">
        <v>311</v>
      </c>
    </row>
    <row r="354" spans="11:14" x14ac:dyDescent="0.2">
      <c r="K354">
        <v>324</v>
      </c>
      <c r="L354">
        <v>220</v>
      </c>
      <c r="M354" s="73">
        <v>126175</v>
      </c>
      <c r="N354" t="s">
        <v>311</v>
      </c>
    </row>
    <row r="355" spans="11:14" x14ac:dyDescent="0.2">
      <c r="K355">
        <v>325</v>
      </c>
      <c r="L355">
        <v>564</v>
      </c>
      <c r="M355" s="73">
        <v>242000</v>
      </c>
      <c r="N355" t="s">
        <v>311</v>
      </c>
    </row>
    <row r="356" spans="11:14" x14ac:dyDescent="0.2">
      <c r="K356">
        <v>326</v>
      </c>
      <c r="L356">
        <v>360</v>
      </c>
      <c r="M356" s="73">
        <v>87000</v>
      </c>
      <c r="N356" t="s">
        <v>311</v>
      </c>
    </row>
    <row r="357" spans="11:14" x14ac:dyDescent="0.2">
      <c r="K357">
        <v>327</v>
      </c>
      <c r="L357">
        <v>473</v>
      </c>
      <c r="M357" s="73">
        <v>324000</v>
      </c>
      <c r="N357" t="s">
        <v>311</v>
      </c>
    </row>
    <row r="358" spans="11:14" x14ac:dyDescent="0.2">
      <c r="K358">
        <v>328</v>
      </c>
      <c r="L358">
        <v>292</v>
      </c>
      <c r="M358" s="73">
        <v>145250</v>
      </c>
      <c r="N358" t="s">
        <v>311</v>
      </c>
    </row>
    <row r="359" spans="11:14" x14ac:dyDescent="0.2">
      <c r="K359">
        <v>329</v>
      </c>
      <c r="L359">
        <v>441</v>
      </c>
      <c r="M359" s="73">
        <v>214500</v>
      </c>
      <c r="N359" t="s">
        <v>311</v>
      </c>
    </row>
    <row r="360" spans="11:14" x14ac:dyDescent="0.2">
      <c r="K360">
        <v>330</v>
      </c>
      <c r="L360">
        <v>189</v>
      </c>
      <c r="M360" s="73">
        <v>78000</v>
      </c>
      <c r="N360" t="s">
        <v>311</v>
      </c>
    </row>
    <row r="361" spans="11:14" x14ac:dyDescent="0.2">
      <c r="K361">
        <v>331</v>
      </c>
      <c r="L361">
        <v>352</v>
      </c>
      <c r="M361" s="73">
        <v>119000</v>
      </c>
      <c r="N361" t="s">
        <v>311</v>
      </c>
    </row>
    <row r="362" spans="11:14" x14ac:dyDescent="0.2">
      <c r="K362">
        <v>332</v>
      </c>
      <c r="L362">
        <v>308</v>
      </c>
      <c r="M362" s="73">
        <v>139000</v>
      </c>
      <c r="N362" t="s">
        <v>311</v>
      </c>
    </row>
    <row r="363" spans="11:14" x14ac:dyDescent="0.2">
      <c r="K363">
        <v>333</v>
      </c>
      <c r="L363">
        <v>880</v>
      </c>
      <c r="M363" s="73">
        <v>284000</v>
      </c>
      <c r="N363" t="s">
        <v>311</v>
      </c>
    </row>
    <row r="364" spans="11:14" x14ac:dyDescent="0.2">
      <c r="K364">
        <v>334</v>
      </c>
      <c r="L364">
        <v>484</v>
      </c>
      <c r="M364" s="73">
        <v>207000</v>
      </c>
      <c r="N364" t="s">
        <v>311</v>
      </c>
    </row>
    <row r="365" spans="11:14" x14ac:dyDescent="0.2">
      <c r="K365">
        <v>335</v>
      </c>
      <c r="L365">
        <v>472</v>
      </c>
      <c r="M365" s="73">
        <v>192000</v>
      </c>
      <c r="N365" t="s">
        <v>311</v>
      </c>
    </row>
    <row r="366" spans="11:14" x14ac:dyDescent="0.2">
      <c r="K366">
        <v>336</v>
      </c>
      <c r="L366">
        <v>529</v>
      </c>
      <c r="M366" s="73">
        <v>228950</v>
      </c>
      <c r="N366" t="s">
        <v>311</v>
      </c>
    </row>
    <row r="367" spans="11:14" x14ac:dyDescent="0.2">
      <c r="K367">
        <v>337</v>
      </c>
      <c r="L367">
        <v>676</v>
      </c>
      <c r="M367" s="73">
        <v>377426</v>
      </c>
      <c r="N367" t="s">
        <v>311</v>
      </c>
    </row>
    <row r="368" spans="11:14" x14ac:dyDescent="0.2">
      <c r="K368">
        <v>338</v>
      </c>
      <c r="L368">
        <v>532</v>
      </c>
      <c r="M368" s="73">
        <v>214000</v>
      </c>
      <c r="N368" t="s">
        <v>311</v>
      </c>
    </row>
    <row r="369" spans="11:14" x14ac:dyDescent="0.2">
      <c r="K369">
        <v>339</v>
      </c>
      <c r="L369">
        <v>440</v>
      </c>
      <c r="M369" s="73">
        <v>202500</v>
      </c>
      <c r="N369" t="s">
        <v>311</v>
      </c>
    </row>
    <row r="370" spans="11:14" x14ac:dyDescent="0.2">
      <c r="K370">
        <v>340</v>
      </c>
      <c r="L370">
        <v>297</v>
      </c>
      <c r="M370" s="73">
        <v>155000</v>
      </c>
      <c r="N370" t="s">
        <v>311</v>
      </c>
    </row>
    <row r="371" spans="11:14" x14ac:dyDescent="0.2">
      <c r="K371">
        <v>341</v>
      </c>
      <c r="L371">
        <v>431</v>
      </c>
      <c r="M371" s="73">
        <v>202900</v>
      </c>
      <c r="N371" t="s">
        <v>311</v>
      </c>
    </row>
    <row r="372" spans="11:14" x14ac:dyDescent="0.2">
      <c r="K372">
        <v>342</v>
      </c>
      <c r="L372">
        <v>294</v>
      </c>
      <c r="M372" s="73">
        <v>82000</v>
      </c>
      <c r="N372" t="s">
        <v>311</v>
      </c>
    </row>
    <row r="373" spans="11:14" x14ac:dyDescent="0.2">
      <c r="K373">
        <v>343</v>
      </c>
      <c r="L373">
        <v>400</v>
      </c>
      <c r="M373" s="73">
        <v>87500</v>
      </c>
      <c r="N373" t="s">
        <v>311</v>
      </c>
    </row>
    <row r="374" spans="11:14" x14ac:dyDescent="0.2">
      <c r="K374">
        <v>344</v>
      </c>
      <c r="L374">
        <v>564</v>
      </c>
      <c r="M374" s="73">
        <v>266000</v>
      </c>
      <c r="N374" t="s">
        <v>311</v>
      </c>
    </row>
    <row r="375" spans="11:14" x14ac:dyDescent="0.2">
      <c r="K375">
        <v>345</v>
      </c>
      <c r="L375">
        <v>336</v>
      </c>
      <c r="M375" s="73">
        <v>85000</v>
      </c>
      <c r="N375" t="s">
        <v>311</v>
      </c>
    </row>
    <row r="376" spans="11:14" x14ac:dyDescent="0.2">
      <c r="K376">
        <v>346</v>
      </c>
      <c r="L376">
        <v>312</v>
      </c>
      <c r="M376" s="73">
        <v>140200</v>
      </c>
      <c r="N376" t="s">
        <v>311</v>
      </c>
    </row>
    <row r="377" spans="11:14" x14ac:dyDescent="0.2">
      <c r="K377">
        <v>347</v>
      </c>
      <c r="L377">
        <v>301</v>
      </c>
      <c r="M377" s="73">
        <v>151500</v>
      </c>
      <c r="N377" t="s">
        <v>311</v>
      </c>
    </row>
    <row r="378" spans="11:14" x14ac:dyDescent="0.2">
      <c r="K378">
        <v>348</v>
      </c>
      <c r="L378">
        <v>498</v>
      </c>
      <c r="M378" s="73">
        <v>157500</v>
      </c>
      <c r="N378" t="s">
        <v>311</v>
      </c>
    </row>
    <row r="379" spans="11:14" x14ac:dyDescent="0.2">
      <c r="K379">
        <v>349</v>
      </c>
      <c r="L379">
        <v>474</v>
      </c>
      <c r="M379" s="73">
        <v>154000</v>
      </c>
      <c r="N379" t="s">
        <v>311</v>
      </c>
    </row>
    <row r="380" spans="11:14" x14ac:dyDescent="0.2">
      <c r="K380">
        <v>350</v>
      </c>
      <c r="L380">
        <v>706</v>
      </c>
      <c r="M380" s="73">
        <v>437154</v>
      </c>
      <c r="N380" t="s">
        <v>311</v>
      </c>
    </row>
    <row r="381" spans="11:14" x14ac:dyDescent="0.2">
      <c r="K381">
        <v>351</v>
      </c>
      <c r="L381">
        <v>617</v>
      </c>
      <c r="M381" s="73">
        <v>318061</v>
      </c>
      <c r="N381" t="s">
        <v>311</v>
      </c>
    </row>
    <row r="382" spans="11:14" x14ac:dyDescent="0.2">
      <c r="K382">
        <v>352</v>
      </c>
      <c r="L382">
        <v>445</v>
      </c>
      <c r="M382" s="73">
        <v>190000</v>
      </c>
      <c r="N382" t="s">
        <v>311</v>
      </c>
    </row>
    <row r="383" spans="11:14" x14ac:dyDescent="0.2">
      <c r="K383">
        <v>353</v>
      </c>
      <c r="L383">
        <v>200</v>
      </c>
      <c r="M383" s="73">
        <v>95000</v>
      </c>
      <c r="N383" t="s">
        <v>311</v>
      </c>
    </row>
    <row r="384" spans="11:14" x14ac:dyDescent="0.2">
      <c r="K384">
        <v>354</v>
      </c>
      <c r="L384">
        <v>484</v>
      </c>
      <c r="M384" s="73">
        <v>105900</v>
      </c>
      <c r="N384" t="s">
        <v>311</v>
      </c>
    </row>
    <row r="385" spans="11:14" x14ac:dyDescent="0.2">
      <c r="K385">
        <v>355</v>
      </c>
      <c r="L385">
        <v>240</v>
      </c>
      <c r="M385" s="73">
        <v>140000</v>
      </c>
      <c r="N385" t="s">
        <v>311</v>
      </c>
    </row>
    <row r="386" spans="11:14" x14ac:dyDescent="0.2">
      <c r="K386">
        <v>356</v>
      </c>
      <c r="L386">
        <v>521</v>
      </c>
      <c r="M386" s="73">
        <v>177500</v>
      </c>
      <c r="N386" t="s">
        <v>311</v>
      </c>
    </row>
    <row r="387" spans="11:14" x14ac:dyDescent="0.2">
      <c r="K387">
        <v>357</v>
      </c>
      <c r="L387">
        <v>400</v>
      </c>
      <c r="M387" s="73">
        <v>173000</v>
      </c>
      <c r="N387" t="s">
        <v>311</v>
      </c>
    </row>
    <row r="388" spans="11:14" x14ac:dyDescent="0.2">
      <c r="K388">
        <v>358</v>
      </c>
      <c r="L388">
        <v>528</v>
      </c>
      <c r="M388" s="73">
        <v>134000</v>
      </c>
      <c r="N388" t="s">
        <v>311</v>
      </c>
    </row>
    <row r="389" spans="11:14" x14ac:dyDescent="0.2">
      <c r="K389">
        <v>359</v>
      </c>
      <c r="L389">
        <v>288</v>
      </c>
      <c r="M389" s="73">
        <v>130000</v>
      </c>
      <c r="N389" t="s">
        <v>311</v>
      </c>
    </row>
    <row r="390" spans="11:14" x14ac:dyDescent="0.2">
      <c r="K390">
        <v>360</v>
      </c>
      <c r="L390">
        <v>592</v>
      </c>
      <c r="M390" s="73">
        <v>280000</v>
      </c>
      <c r="N390" t="s">
        <v>311</v>
      </c>
    </row>
    <row r="391" spans="11:14" x14ac:dyDescent="0.2">
      <c r="K391">
        <v>361</v>
      </c>
      <c r="L391">
        <v>470</v>
      </c>
      <c r="M391" s="73">
        <v>156000</v>
      </c>
      <c r="N391" t="s">
        <v>311</v>
      </c>
    </row>
    <row r="392" spans="11:14" x14ac:dyDescent="0.2">
      <c r="K392">
        <v>362</v>
      </c>
      <c r="L392">
        <v>240</v>
      </c>
      <c r="M392" s="73">
        <v>145000</v>
      </c>
      <c r="N392" t="s">
        <v>311</v>
      </c>
    </row>
    <row r="393" spans="11:14" x14ac:dyDescent="0.2">
      <c r="K393">
        <v>363</v>
      </c>
      <c r="L393">
        <v>672</v>
      </c>
      <c r="M393" s="73">
        <v>198500</v>
      </c>
      <c r="N393" t="s">
        <v>311</v>
      </c>
    </row>
    <row r="394" spans="11:14" x14ac:dyDescent="0.2">
      <c r="K394">
        <v>364</v>
      </c>
      <c r="L394">
        <v>264</v>
      </c>
      <c r="M394" s="73">
        <v>118000</v>
      </c>
      <c r="N394" t="s">
        <v>311</v>
      </c>
    </row>
    <row r="395" spans="11:14" x14ac:dyDescent="0.2">
      <c r="K395">
        <v>365</v>
      </c>
      <c r="L395">
        <v>566</v>
      </c>
      <c r="M395" s="73">
        <v>190000</v>
      </c>
      <c r="N395" t="s">
        <v>311</v>
      </c>
    </row>
    <row r="396" spans="11:14" x14ac:dyDescent="0.2">
      <c r="K396">
        <v>366</v>
      </c>
      <c r="L396">
        <v>468</v>
      </c>
      <c r="M396" s="73">
        <v>147000</v>
      </c>
      <c r="N396" t="s">
        <v>311</v>
      </c>
    </row>
    <row r="397" spans="11:14" x14ac:dyDescent="0.2">
      <c r="K397">
        <v>367</v>
      </c>
      <c r="L397">
        <v>514</v>
      </c>
      <c r="M397" s="73">
        <v>159000</v>
      </c>
      <c r="N397" t="s">
        <v>311</v>
      </c>
    </row>
    <row r="398" spans="11:14" x14ac:dyDescent="0.2">
      <c r="K398">
        <v>368</v>
      </c>
      <c r="L398">
        <v>296</v>
      </c>
      <c r="M398" s="73">
        <v>165000</v>
      </c>
      <c r="N398" t="s">
        <v>311</v>
      </c>
    </row>
    <row r="399" spans="11:14" x14ac:dyDescent="0.2">
      <c r="K399">
        <v>369</v>
      </c>
      <c r="L399">
        <v>244</v>
      </c>
      <c r="M399" s="73">
        <v>132000</v>
      </c>
      <c r="N399" t="s">
        <v>311</v>
      </c>
    </row>
    <row r="400" spans="11:14" x14ac:dyDescent="0.2">
      <c r="K400">
        <v>370</v>
      </c>
      <c r="L400">
        <v>576</v>
      </c>
      <c r="M400" s="73">
        <v>162000</v>
      </c>
      <c r="N400" t="s">
        <v>311</v>
      </c>
    </row>
    <row r="401" spans="11:14" x14ac:dyDescent="0.2">
      <c r="K401">
        <v>371</v>
      </c>
      <c r="L401">
        <v>460</v>
      </c>
      <c r="M401" s="73">
        <v>172400</v>
      </c>
      <c r="N401" t="s">
        <v>311</v>
      </c>
    </row>
    <row r="402" spans="11:14" x14ac:dyDescent="0.2">
      <c r="K402">
        <v>372</v>
      </c>
      <c r="L402">
        <v>680</v>
      </c>
      <c r="M402" s="73">
        <v>134432</v>
      </c>
      <c r="N402" t="s">
        <v>311</v>
      </c>
    </row>
    <row r="403" spans="11:14" x14ac:dyDescent="0.2">
      <c r="K403">
        <v>373</v>
      </c>
      <c r="L403">
        <v>264</v>
      </c>
      <c r="M403" s="73">
        <v>125000</v>
      </c>
      <c r="N403" t="s">
        <v>311</v>
      </c>
    </row>
    <row r="404" spans="11:14" x14ac:dyDescent="0.2">
      <c r="K404">
        <v>374</v>
      </c>
      <c r="L404">
        <v>270</v>
      </c>
      <c r="M404" s="73">
        <v>123000</v>
      </c>
      <c r="N404" t="s">
        <v>311</v>
      </c>
    </row>
    <row r="405" spans="11:14" x14ac:dyDescent="0.2">
      <c r="K405">
        <v>375</v>
      </c>
      <c r="L405">
        <v>434</v>
      </c>
      <c r="M405" s="73">
        <v>219500</v>
      </c>
      <c r="N405" t="s">
        <v>311</v>
      </c>
    </row>
    <row r="406" spans="11:14" x14ac:dyDescent="0.2">
      <c r="K406">
        <v>376</v>
      </c>
      <c r="L406">
        <v>0</v>
      </c>
      <c r="M406" s="73">
        <v>61000</v>
      </c>
      <c r="N406" t="s">
        <v>311</v>
      </c>
    </row>
    <row r="407" spans="11:14" x14ac:dyDescent="0.2">
      <c r="K407">
        <v>377</v>
      </c>
      <c r="L407">
        <v>576</v>
      </c>
      <c r="M407" s="73">
        <v>148000</v>
      </c>
      <c r="N407" t="s">
        <v>311</v>
      </c>
    </row>
    <row r="408" spans="11:14" x14ac:dyDescent="0.2">
      <c r="K408">
        <v>378</v>
      </c>
      <c r="L408">
        <v>610</v>
      </c>
      <c r="M408" s="73">
        <v>340000</v>
      </c>
      <c r="N408" t="s">
        <v>311</v>
      </c>
    </row>
    <row r="409" spans="11:14" x14ac:dyDescent="0.2">
      <c r="K409">
        <v>379</v>
      </c>
      <c r="L409">
        <v>834</v>
      </c>
      <c r="M409" s="73">
        <v>394432</v>
      </c>
      <c r="N409" t="s">
        <v>311</v>
      </c>
    </row>
    <row r="410" spans="11:14" x14ac:dyDescent="0.2">
      <c r="K410">
        <v>380</v>
      </c>
      <c r="L410">
        <v>463</v>
      </c>
      <c r="M410" s="73">
        <v>179000</v>
      </c>
      <c r="N410" t="s">
        <v>311</v>
      </c>
    </row>
    <row r="411" spans="11:14" x14ac:dyDescent="0.2">
      <c r="K411">
        <v>381</v>
      </c>
      <c r="L411">
        <v>308</v>
      </c>
      <c r="M411" s="73">
        <v>127000</v>
      </c>
      <c r="N411" t="s">
        <v>311</v>
      </c>
    </row>
    <row r="412" spans="11:14" x14ac:dyDescent="0.2">
      <c r="K412">
        <v>382</v>
      </c>
      <c r="L412">
        <v>572</v>
      </c>
      <c r="M412" s="73">
        <v>187750</v>
      </c>
      <c r="N412" t="s">
        <v>311</v>
      </c>
    </row>
    <row r="413" spans="11:14" x14ac:dyDescent="0.2">
      <c r="K413">
        <v>383</v>
      </c>
      <c r="L413">
        <v>639</v>
      </c>
      <c r="M413" s="73">
        <v>213500</v>
      </c>
      <c r="N413" t="s">
        <v>311</v>
      </c>
    </row>
    <row r="414" spans="11:14" x14ac:dyDescent="0.2">
      <c r="K414">
        <v>384</v>
      </c>
      <c r="L414">
        <v>360</v>
      </c>
      <c r="M414" s="73">
        <v>76000</v>
      </c>
      <c r="N414" t="s">
        <v>311</v>
      </c>
    </row>
    <row r="415" spans="11:14" x14ac:dyDescent="0.2">
      <c r="K415">
        <v>385</v>
      </c>
      <c r="L415">
        <v>501</v>
      </c>
      <c r="M415" s="73">
        <v>240000</v>
      </c>
      <c r="N415" t="s">
        <v>311</v>
      </c>
    </row>
    <row r="416" spans="11:14" x14ac:dyDescent="0.2">
      <c r="K416">
        <v>386</v>
      </c>
      <c r="L416">
        <v>430</v>
      </c>
      <c r="M416" s="73">
        <v>192000</v>
      </c>
      <c r="N416" t="s">
        <v>311</v>
      </c>
    </row>
    <row r="417" spans="11:14" x14ac:dyDescent="0.2">
      <c r="K417">
        <v>387</v>
      </c>
      <c r="L417">
        <v>0</v>
      </c>
      <c r="M417" s="73">
        <v>81000</v>
      </c>
      <c r="N417" t="s">
        <v>311</v>
      </c>
    </row>
    <row r="418" spans="11:14" x14ac:dyDescent="0.2">
      <c r="K418">
        <v>388</v>
      </c>
      <c r="L418">
        <v>352</v>
      </c>
      <c r="M418" s="73">
        <v>125000</v>
      </c>
      <c r="N418" t="s">
        <v>311</v>
      </c>
    </row>
    <row r="419" spans="11:14" x14ac:dyDescent="0.2">
      <c r="K419">
        <v>389</v>
      </c>
      <c r="L419">
        <v>577</v>
      </c>
      <c r="M419" s="73">
        <v>191000</v>
      </c>
      <c r="N419" t="s">
        <v>311</v>
      </c>
    </row>
    <row r="420" spans="11:14" x14ac:dyDescent="0.2">
      <c r="K420">
        <v>390</v>
      </c>
      <c r="L420">
        <v>846</v>
      </c>
      <c r="M420" s="73">
        <v>426000</v>
      </c>
      <c r="N420" t="s">
        <v>311</v>
      </c>
    </row>
    <row r="421" spans="11:14" x14ac:dyDescent="0.2">
      <c r="K421">
        <v>391</v>
      </c>
      <c r="L421">
        <v>384</v>
      </c>
      <c r="M421" s="73">
        <v>119000</v>
      </c>
      <c r="N421" t="s">
        <v>311</v>
      </c>
    </row>
    <row r="422" spans="11:14" x14ac:dyDescent="0.2">
      <c r="K422">
        <v>392</v>
      </c>
      <c r="L422">
        <v>560</v>
      </c>
      <c r="M422" s="73">
        <v>215000</v>
      </c>
      <c r="N422" t="s">
        <v>311</v>
      </c>
    </row>
    <row r="423" spans="11:14" x14ac:dyDescent="0.2">
      <c r="K423">
        <v>393</v>
      </c>
      <c r="L423">
        <v>294</v>
      </c>
      <c r="M423" s="73">
        <v>106500</v>
      </c>
      <c r="N423" t="s">
        <v>311</v>
      </c>
    </row>
    <row r="424" spans="11:14" x14ac:dyDescent="0.2">
      <c r="K424">
        <v>394</v>
      </c>
      <c r="L424">
        <v>0</v>
      </c>
      <c r="M424" s="73">
        <v>100000</v>
      </c>
      <c r="N424" t="s">
        <v>311</v>
      </c>
    </row>
    <row r="425" spans="11:14" x14ac:dyDescent="0.2">
      <c r="K425">
        <v>395</v>
      </c>
      <c r="L425">
        <v>240</v>
      </c>
      <c r="M425" s="73">
        <v>109000</v>
      </c>
      <c r="N425" t="s">
        <v>311</v>
      </c>
    </row>
    <row r="426" spans="11:14" x14ac:dyDescent="0.2">
      <c r="K426">
        <v>396</v>
      </c>
      <c r="L426">
        <v>596</v>
      </c>
      <c r="M426" s="73">
        <v>129000</v>
      </c>
      <c r="N426" t="s">
        <v>311</v>
      </c>
    </row>
    <row r="427" spans="11:14" x14ac:dyDescent="0.2">
      <c r="K427">
        <v>397</v>
      </c>
      <c r="L427">
        <v>600</v>
      </c>
      <c r="M427" s="73">
        <v>123000</v>
      </c>
      <c r="N427" t="s">
        <v>311</v>
      </c>
    </row>
    <row r="428" spans="11:14" x14ac:dyDescent="0.2">
      <c r="K428">
        <v>398</v>
      </c>
      <c r="L428">
        <v>264</v>
      </c>
      <c r="M428" s="73">
        <v>169500</v>
      </c>
      <c r="N428" t="s">
        <v>311</v>
      </c>
    </row>
    <row r="429" spans="11:14" x14ac:dyDescent="0.2">
      <c r="K429">
        <v>399</v>
      </c>
      <c r="L429">
        <v>338</v>
      </c>
      <c r="M429" s="73">
        <v>67000</v>
      </c>
      <c r="N429" t="s">
        <v>311</v>
      </c>
    </row>
    <row r="430" spans="11:14" x14ac:dyDescent="0.2">
      <c r="K430">
        <v>400</v>
      </c>
      <c r="L430">
        <v>438</v>
      </c>
      <c r="M430" s="73">
        <v>241000</v>
      </c>
      <c r="N430" t="s">
        <v>311</v>
      </c>
    </row>
    <row r="431" spans="11:14" x14ac:dyDescent="0.2">
      <c r="K431">
        <v>401</v>
      </c>
      <c r="L431">
        <v>500</v>
      </c>
      <c r="M431" s="73">
        <v>245500</v>
      </c>
      <c r="N431" t="s">
        <v>311</v>
      </c>
    </row>
    <row r="432" spans="11:14" x14ac:dyDescent="0.2">
      <c r="K432">
        <v>402</v>
      </c>
      <c r="L432">
        <v>400</v>
      </c>
      <c r="M432" s="73">
        <v>164990</v>
      </c>
      <c r="N432" t="s">
        <v>311</v>
      </c>
    </row>
    <row r="433" spans="11:14" x14ac:dyDescent="0.2">
      <c r="K433">
        <v>403</v>
      </c>
      <c r="L433">
        <v>240</v>
      </c>
      <c r="M433" s="73">
        <v>108000</v>
      </c>
      <c r="N433" t="s">
        <v>311</v>
      </c>
    </row>
    <row r="434" spans="11:14" x14ac:dyDescent="0.2">
      <c r="K434">
        <v>404</v>
      </c>
      <c r="L434">
        <v>420</v>
      </c>
      <c r="M434" s="73">
        <v>258000</v>
      </c>
      <c r="N434" t="s">
        <v>311</v>
      </c>
    </row>
    <row r="435" spans="11:14" x14ac:dyDescent="0.2">
      <c r="K435">
        <v>405</v>
      </c>
      <c r="L435">
        <v>373</v>
      </c>
      <c r="M435" s="73">
        <v>168000</v>
      </c>
      <c r="N435" t="s">
        <v>311</v>
      </c>
    </row>
    <row r="436" spans="11:14" x14ac:dyDescent="0.2">
      <c r="K436">
        <v>406</v>
      </c>
      <c r="L436">
        <v>490</v>
      </c>
      <c r="M436" s="73">
        <v>150000</v>
      </c>
      <c r="N436" t="s">
        <v>311</v>
      </c>
    </row>
    <row r="437" spans="11:14" x14ac:dyDescent="0.2">
      <c r="K437">
        <v>407</v>
      </c>
      <c r="L437">
        <v>240</v>
      </c>
      <c r="M437" s="73">
        <v>115000</v>
      </c>
      <c r="N437" t="s">
        <v>311</v>
      </c>
    </row>
    <row r="438" spans="11:14" x14ac:dyDescent="0.2">
      <c r="K438">
        <v>408</v>
      </c>
      <c r="L438">
        <v>308</v>
      </c>
      <c r="M438" s="73">
        <v>177000</v>
      </c>
      <c r="N438" t="s">
        <v>311</v>
      </c>
    </row>
    <row r="439" spans="11:14" x14ac:dyDescent="0.2">
      <c r="K439">
        <v>410</v>
      </c>
      <c r="L439">
        <v>836</v>
      </c>
      <c r="M439" s="73">
        <v>339750</v>
      </c>
      <c r="N439" t="s">
        <v>311</v>
      </c>
    </row>
    <row r="440" spans="11:14" x14ac:dyDescent="0.2">
      <c r="K440">
        <v>411</v>
      </c>
      <c r="L440">
        <v>350</v>
      </c>
      <c r="M440" s="73">
        <v>60000</v>
      </c>
      <c r="N440" t="s">
        <v>311</v>
      </c>
    </row>
    <row r="441" spans="11:14" x14ac:dyDescent="0.2">
      <c r="K441">
        <v>412</v>
      </c>
      <c r="L441">
        <v>572</v>
      </c>
      <c r="M441" s="73">
        <v>145000</v>
      </c>
      <c r="N441" t="s">
        <v>311</v>
      </c>
    </row>
    <row r="442" spans="11:14" x14ac:dyDescent="0.2">
      <c r="K442">
        <v>413</v>
      </c>
      <c r="L442">
        <v>484</v>
      </c>
      <c r="M442" s="73">
        <v>222000</v>
      </c>
      <c r="N442" t="s">
        <v>311</v>
      </c>
    </row>
    <row r="443" spans="11:14" x14ac:dyDescent="0.2">
      <c r="K443">
        <v>414</v>
      </c>
      <c r="L443">
        <v>360</v>
      </c>
      <c r="M443" s="73">
        <v>115000</v>
      </c>
      <c r="N443" t="s">
        <v>311</v>
      </c>
    </row>
    <row r="444" spans="11:14" x14ac:dyDescent="0.2">
      <c r="K444">
        <v>415</v>
      </c>
      <c r="L444">
        <v>678</v>
      </c>
      <c r="M444" s="73">
        <v>228000</v>
      </c>
      <c r="N444" t="s">
        <v>311</v>
      </c>
    </row>
    <row r="445" spans="11:14" x14ac:dyDescent="0.2">
      <c r="K445">
        <v>416</v>
      </c>
      <c r="L445">
        <v>396</v>
      </c>
      <c r="M445" s="73">
        <v>181134</v>
      </c>
      <c r="N445" t="s">
        <v>311</v>
      </c>
    </row>
    <row r="446" spans="11:14" x14ac:dyDescent="0.2">
      <c r="K446">
        <v>417</v>
      </c>
      <c r="L446">
        <v>440</v>
      </c>
      <c r="M446" s="73">
        <v>149500</v>
      </c>
      <c r="N446" t="s">
        <v>311</v>
      </c>
    </row>
    <row r="447" spans="11:14" x14ac:dyDescent="0.2">
      <c r="K447">
        <v>418</v>
      </c>
      <c r="L447">
        <v>864</v>
      </c>
      <c r="M447" s="73">
        <v>239000</v>
      </c>
      <c r="N447" t="s">
        <v>311</v>
      </c>
    </row>
    <row r="448" spans="11:14" x14ac:dyDescent="0.2">
      <c r="K448">
        <v>419</v>
      </c>
      <c r="L448">
        <v>240</v>
      </c>
      <c r="M448" s="73">
        <v>126000</v>
      </c>
      <c r="N448" t="s">
        <v>311</v>
      </c>
    </row>
    <row r="449" spans="11:14" x14ac:dyDescent="0.2">
      <c r="K449">
        <v>420</v>
      </c>
      <c r="L449">
        <v>304</v>
      </c>
      <c r="M449" s="73">
        <v>142000</v>
      </c>
      <c r="N449" t="s">
        <v>311</v>
      </c>
    </row>
    <row r="450" spans="11:14" x14ac:dyDescent="0.2">
      <c r="K450">
        <v>421</v>
      </c>
      <c r="L450">
        <v>784</v>
      </c>
      <c r="M450" s="73">
        <v>206300</v>
      </c>
      <c r="N450" t="s">
        <v>311</v>
      </c>
    </row>
    <row r="451" spans="11:14" x14ac:dyDescent="0.2">
      <c r="K451">
        <v>422</v>
      </c>
      <c r="L451">
        <v>529</v>
      </c>
      <c r="M451" s="73">
        <v>215000</v>
      </c>
      <c r="N451" t="s">
        <v>311</v>
      </c>
    </row>
    <row r="452" spans="11:14" x14ac:dyDescent="0.2">
      <c r="K452">
        <v>423</v>
      </c>
      <c r="L452">
        <v>520</v>
      </c>
      <c r="M452" s="73">
        <v>113000</v>
      </c>
      <c r="N452" t="s">
        <v>311</v>
      </c>
    </row>
    <row r="453" spans="11:14" x14ac:dyDescent="0.2">
      <c r="K453">
        <v>424</v>
      </c>
      <c r="L453">
        <v>696</v>
      </c>
      <c r="M453" s="73">
        <v>315000</v>
      </c>
      <c r="N453" t="s">
        <v>311</v>
      </c>
    </row>
    <row r="454" spans="11:14" x14ac:dyDescent="0.2">
      <c r="K454">
        <v>425</v>
      </c>
      <c r="L454">
        <v>297</v>
      </c>
      <c r="M454" s="73">
        <v>139000</v>
      </c>
      <c r="N454" t="s">
        <v>311</v>
      </c>
    </row>
    <row r="455" spans="11:14" x14ac:dyDescent="0.2">
      <c r="K455">
        <v>426</v>
      </c>
      <c r="L455">
        <v>240</v>
      </c>
      <c r="M455" s="73">
        <v>135000</v>
      </c>
      <c r="N455" t="s">
        <v>311</v>
      </c>
    </row>
    <row r="456" spans="11:14" x14ac:dyDescent="0.2">
      <c r="K456">
        <v>427</v>
      </c>
      <c r="L456">
        <v>569</v>
      </c>
      <c r="M456" s="73">
        <v>275000</v>
      </c>
      <c r="N456" t="s">
        <v>311</v>
      </c>
    </row>
    <row r="457" spans="11:14" x14ac:dyDescent="0.2">
      <c r="K457">
        <v>428</v>
      </c>
      <c r="L457">
        <v>352</v>
      </c>
      <c r="M457" s="73">
        <v>109008</v>
      </c>
      <c r="N457" t="s">
        <v>311</v>
      </c>
    </row>
    <row r="458" spans="11:14" x14ac:dyDescent="0.2">
      <c r="K458">
        <v>429</v>
      </c>
      <c r="L458">
        <v>628</v>
      </c>
      <c r="M458" s="73">
        <v>195400</v>
      </c>
      <c r="N458" t="s">
        <v>311</v>
      </c>
    </row>
    <row r="459" spans="11:14" x14ac:dyDescent="0.2">
      <c r="K459">
        <v>430</v>
      </c>
      <c r="L459">
        <v>576</v>
      </c>
      <c r="M459" s="73">
        <v>175000</v>
      </c>
      <c r="N459" t="s">
        <v>311</v>
      </c>
    </row>
    <row r="460" spans="11:14" x14ac:dyDescent="0.2">
      <c r="K460">
        <v>431</v>
      </c>
      <c r="L460">
        <v>264</v>
      </c>
      <c r="M460" s="73">
        <v>85400</v>
      </c>
      <c r="N460" t="s">
        <v>311</v>
      </c>
    </row>
    <row r="461" spans="11:14" x14ac:dyDescent="0.2">
      <c r="K461">
        <v>432</v>
      </c>
      <c r="L461">
        <v>0</v>
      </c>
      <c r="M461" s="73">
        <v>79900</v>
      </c>
      <c r="N461" t="s">
        <v>311</v>
      </c>
    </row>
    <row r="462" spans="11:14" x14ac:dyDescent="0.2">
      <c r="K462">
        <v>433</v>
      </c>
      <c r="L462">
        <v>440</v>
      </c>
      <c r="M462" s="73">
        <v>122500</v>
      </c>
      <c r="N462" t="s">
        <v>311</v>
      </c>
    </row>
    <row r="463" spans="11:14" x14ac:dyDescent="0.2">
      <c r="K463">
        <v>434</v>
      </c>
      <c r="L463">
        <v>470</v>
      </c>
      <c r="M463" s="73">
        <v>181000</v>
      </c>
      <c r="N463" t="s">
        <v>311</v>
      </c>
    </row>
    <row r="464" spans="11:14" x14ac:dyDescent="0.2">
      <c r="K464">
        <v>435</v>
      </c>
      <c r="L464">
        <v>0</v>
      </c>
      <c r="M464" s="73">
        <v>81000</v>
      </c>
      <c r="N464" t="s">
        <v>311</v>
      </c>
    </row>
    <row r="465" spans="11:14" x14ac:dyDescent="0.2">
      <c r="K465">
        <v>436</v>
      </c>
      <c r="L465">
        <v>550</v>
      </c>
      <c r="M465" s="73">
        <v>212000</v>
      </c>
      <c r="N465" t="s">
        <v>311</v>
      </c>
    </row>
    <row r="466" spans="11:14" x14ac:dyDescent="0.2">
      <c r="K466">
        <v>437</v>
      </c>
      <c r="L466">
        <v>440</v>
      </c>
      <c r="M466" s="73">
        <v>116000</v>
      </c>
      <c r="N466" t="s">
        <v>311</v>
      </c>
    </row>
    <row r="467" spans="11:14" x14ac:dyDescent="0.2">
      <c r="K467">
        <v>438</v>
      </c>
      <c r="L467">
        <v>180</v>
      </c>
      <c r="M467" s="73">
        <v>119000</v>
      </c>
      <c r="N467" t="s">
        <v>311</v>
      </c>
    </row>
    <row r="468" spans="11:14" x14ac:dyDescent="0.2">
      <c r="K468">
        <v>439</v>
      </c>
      <c r="L468">
        <v>352</v>
      </c>
      <c r="M468" s="73">
        <v>90350</v>
      </c>
      <c r="N468" t="s">
        <v>311</v>
      </c>
    </row>
    <row r="469" spans="11:14" x14ac:dyDescent="0.2">
      <c r="K469">
        <v>440</v>
      </c>
      <c r="L469">
        <v>528</v>
      </c>
      <c r="M469" s="73">
        <v>110000</v>
      </c>
      <c r="N469" t="s">
        <v>311</v>
      </c>
    </row>
    <row r="470" spans="11:14" x14ac:dyDescent="0.2">
      <c r="K470">
        <v>441</v>
      </c>
      <c r="L470">
        <v>672</v>
      </c>
      <c r="M470" s="73">
        <v>555000</v>
      </c>
      <c r="N470" t="s">
        <v>311</v>
      </c>
    </row>
    <row r="471" spans="11:14" x14ac:dyDescent="0.2">
      <c r="K471">
        <v>442</v>
      </c>
      <c r="L471">
        <v>0</v>
      </c>
      <c r="M471" s="73">
        <v>118000</v>
      </c>
      <c r="N471" t="s">
        <v>311</v>
      </c>
    </row>
    <row r="472" spans="11:14" x14ac:dyDescent="0.2">
      <c r="K472">
        <v>443</v>
      </c>
      <c r="L472">
        <v>360</v>
      </c>
      <c r="M472" s="73">
        <v>162900</v>
      </c>
      <c r="N472" t="s">
        <v>311</v>
      </c>
    </row>
    <row r="473" spans="11:14" x14ac:dyDescent="0.2">
      <c r="K473">
        <v>444</v>
      </c>
      <c r="L473">
        <v>648</v>
      </c>
      <c r="M473" s="73">
        <v>172500</v>
      </c>
      <c r="N473" t="s">
        <v>311</v>
      </c>
    </row>
    <row r="474" spans="11:14" x14ac:dyDescent="0.2">
      <c r="K474">
        <v>445</v>
      </c>
      <c r="L474">
        <v>493</v>
      </c>
      <c r="M474" s="73">
        <v>210000</v>
      </c>
      <c r="N474" t="s">
        <v>311</v>
      </c>
    </row>
    <row r="475" spans="11:14" x14ac:dyDescent="0.2">
      <c r="K475">
        <v>446</v>
      </c>
      <c r="L475">
        <v>480</v>
      </c>
      <c r="M475" s="73">
        <v>127500</v>
      </c>
      <c r="N475" t="s">
        <v>311</v>
      </c>
    </row>
    <row r="476" spans="11:14" x14ac:dyDescent="0.2">
      <c r="K476">
        <v>447</v>
      </c>
      <c r="L476">
        <v>578</v>
      </c>
      <c r="M476" s="73">
        <v>190000</v>
      </c>
      <c r="N476" t="s">
        <v>311</v>
      </c>
    </row>
    <row r="477" spans="11:14" x14ac:dyDescent="0.2">
      <c r="K477">
        <v>448</v>
      </c>
      <c r="L477">
        <v>431</v>
      </c>
      <c r="M477" s="73">
        <v>199900</v>
      </c>
      <c r="N477" t="s">
        <v>311</v>
      </c>
    </row>
    <row r="478" spans="11:14" x14ac:dyDescent="0.2">
      <c r="K478">
        <v>449</v>
      </c>
      <c r="L478">
        <v>198</v>
      </c>
      <c r="M478" s="73">
        <v>119500</v>
      </c>
      <c r="N478" t="s">
        <v>311</v>
      </c>
    </row>
    <row r="479" spans="11:14" x14ac:dyDescent="0.2">
      <c r="K479">
        <v>450</v>
      </c>
      <c r="L479">
        <v>308</v>
      </c>
      <c r="M479" s="73">
        <v>120000</v>
      </c>
      <c r="N479" t="s">
        <v>311</v>
      </c>
    </row>
    <row r="480" spans="11:14" x14ac:dyDescent="0.2">
      <c r="K480">
        <v>451</v>
      </c>
      <c r="L480">
        <v>270</v>
      </c>
      <c r="M480" s="73">
        <v>110000</v>
      </c>
      <c r="N480" t="s">
        <v>311</v>
      </c>
    </row>
    <row r="481" spans="11:14" x14ac:dyDescent="0.2">
      <c r="K481">
        <v>452</v>
      </c>
      <c r="L481">
        <v>576</v>
      </c>
      <c r="M481" s="73">
        <v>280000</v>
      </c>
      <c r="N481" t="s">
        <v>311</v>
      </c>
    </row>
    <row r="482" spans="11:14" x14ac:dyDescent="0.2">
      <c r="K482">
        <v>453</v>
      </c>
      <c r="L482">
        <v>422</v>
      </c>
      <c r="M482" s="73">
        <v>204000</v>
      </c>
      <c r="N482" t="s">
        <v>311</v>
      </c>
    </row>
    <row r="483" spans="11:14" x14ac:dyDescent="0.2">
      <c r="K483">
        <v>454</v>
      </c>
      <c r="L483">
        <v>676</v>
      </c>
      <c r="M483" s="73">
        <v>210000</v>
      </c>
      <c r="N483" t="s">
        <v>311</v>
      </c>
    </row>
    <row r="484" spans="11:14" x14ac:dyDescent="0.2">
      <c r="K484">
        <v>455</v>
      </c>
      <c r="L484">
        <v>560</v>
      </c>
      <c r="M484" s="73">
        <v>188000</v>
      </c>
      <c r="N484" t="s">
        <v>311</v>
      </c>
    </row>
    <row r="485" spans="11:14" x14ac:dyDescent="0.2">
      <c r="K485">
        <v>456</v>
      </c>
      <c r="L485">
        <v>528</v>
      </c>
      <c r="M485" s="73">
        <v>175500</v>
      </c>
      <c r="N485" t="s">
        <v>311</v>
      </c>
    </row>
    <row r="486" spans="11:14" x14ac:dyDescent="0.2">
      <c r="K486">
        <v>457</v>
      </c>
      <c r="L486">
        <v>513</v>
      </c>
      <c r="M486" s="73">
        <v>98000</v>
      </c>
      <c r="N486" t="s">
        <v>311</v>
      </c>
    </row>
    <row r="487" spans="11:14" x14ac:dyDescent="0.2">
      <c r="K487">
        <v>458</v>
      </c>
      <c r="L487">
        <v>529</v>
      </c>
      <c r="M487" s="73">
        <v>256000</v>
      </c>
      <c r="N487" t="s">
        <v>311</v>
      </c>
    </row>
    <row r="488" spans="11:14" x14ac:dyDescent="0.2">
      <c r="K488">
        <v>459</v>
      </c>
      <c r="L488">
        <v>228</v>
      </c>
      <c r="M488" s="73">
        <v>161000</v>
      </c>
      <c r="N488" t="s">
        <v>311</v>
      </c>
    </row>
    <row r="489" spans="11:14" x14ac:dyDescent="0.2">
      <c r="K489">
        <v>460</v>
      </c>
      <c r="L489">
        <v>352</v>
      </c>
      <c r="M489" s="73">
        <v>110000</v>
      </c>
      <c r="N489" t="s">
        <v>311</v>
      </c>
    </row>
    <row r="490" spans="11:14" x14ac:dyDescent="0.2">
      <c r="K490">
        <v>461</v>
      </c>
      <c r="L490">
        <v>552</v>
      </c>
      <c r="M490" s="73">
        <v>263435</v>
      </c>
      <c r="N490" t="s">
        <v>311</v>
      </c>
    </row>
    <row r="491" spans="11:14" x14ac:dyDescent="0.2">
      <c r="K491">
        <v>462</v>
      </c>
      <c r="L491">
        <v>576</v>
      </c>
      <c r="M491" s="73">
        <v>155000</v>
      </c>
      <c r="N491" t="s">
        <v>311</v>
      </c>
    </row>
    <row r="492" spans="11:14" x14ac:dyDescent="0.2">
      <c r="K492">
        <v>463</v>
      </c>
      <c r="L492">
        <v>360</v>
      </c>
      <c r="M492" s="73">
        <v>62383</v>
      </c>
      <c r="N492" t="s">
        <v>311</v>
      </c>
    </row>
    <row r="493" spans="11:14" x14ac:dyDescent="0.2">
      <c r="K493">
        <v>464</v>
      </c>
      <c r="L493">
        <v>240</v>
      </c>
      <c r="M493" s="73">
        <v>188700</v>
      </c>
      <c r="N493" t="s">
        <v>311</v>
      </c>
    </row>
    <row r="494" spans="11:14" x14ac:dyDescent="0.2">
      <c r="K494">
        <v>465</v>
      </c>
      <c r="L494">
        <v>0</v>
      </c>
      <c r="M494" s="73">
        <v>124000</v>
      </c>
      <c r="N494" t="s">
        <v>311</v>
      </c>
    </row>
    <row r="495" spans="11:14" x14ac:dyDescent="0.2">
      <c r="K495">
        <v>466</v>
      </c>
      <c r="L495">
        <v>398</v>
      </c>
      <c r="M495" s="73">
        <v>178740</v>
      </c>
      <c r="N495" t="s">
        <v>311</v>
      </c>
    </row>
    <row r="496" spans="11:14" x14ac:dyDescent="0.2">
      <c r="K496">
        <v>467</v>
      </c>
      <c r="L496">
        <v>526</v>
      </c>
      <c r="M496" s="73">
        <v>167000</v>
      </c>
      <c r="N496" t="s">
        <v>311</v>
      </c>
    </row>
    <row r="497" spans="11:14" x14ac:dyDescent="0.2">
      <c r="K497">
        <v>468</v>
      </c>
      <c r="L497">
        <v>312</v>
      </c>
      <c r="M497" s="73">
        <v>146500</v>
      </c>
      <c r="N497" t="s">
        <v>311</v>
      </c>
    </row>
    <row r="498" spans="11:14" x14ac:dyDescent="0.2">
      <c r="K498">
        <v>469</v>
      </c>
      <c r="L498">
        <v>866</v>
      </c>
      <c r="M498" s="73">
        <v>250000</v>
      </c>
      <c r="N498" t="s">
        <v>311</v>
      </c>
    </row>
    <row r="499" spans="11:14" x14ac:dyDescent="0.2">
      <c r="K499">
        <v>470</v>
      </c>
      <c r="L499">
        <v>506</v>
      </c>
      <c r="M499" s="73">
        <v>187000</v>
      </c>
      <c r="N499" t="s">
        <v>311</v>
      </c>
    </row>
    <row r="500" spans="11:14" x14ac:dyDescent="0.2">
      <c r="K500">
        <v>471</v>
      </c>
      <c r="L500">
        <v>528</v>
      </c>
      <c r="M500" s="73">
        <v>212000</v>
      </c>
      <c r="N500" t="s">
        <v>311</v>
      </c>
    </row>
    <row r="501" spans="11:14" x14ac:dyDescent="0.2">
      <c r="K501">
        <v>472</v>
      </c>
      <c r="L501">
        <v>534</v>
      </c>
      <c r="M501" s="73">
        <v>190000</v>
      </c>
      <c r="N501" t="s">
        <v>311</v>
      </c>
    </row>
    <row r="502" spans="11:14" x14ac:dyDescent="0.2">
      <c r="K502">
        <v>473</v>
      </c>
      <c r="L502">
        <v>525</v>
      </c>
      <c r="M502" s="73">
        <v>148000</v>
      </c>
      <c r="N502" t="s">
        <v>311</v>
      </c>
    </row>
    <row r="503" spans="11:14" x14ac:dyDescent="0.2">
      <c r="K503">
        <v>474</v>
      </c>
      <c r="L503">
        <v>908</v>
      </c>
      <c r="M503" s="73">
        <v>440000</v>
      </c>
      <c r="N503" t="s">
        <v>311</v>
      </c>
    </row>
    <row r="504" spans="11:14" x14ac:dyDescent="0.2">
      <c r="K504">
        <v>475</v>
      </c>
      <c r="L504">
        <v>499</v>
      </c>
      <c r="M504" s="73">
        <v>251000</v>
      </c>
      <c r="N504" t="s">
        <v>311</v>
      </c>
    </row>
    <row r="505" spans="11:14" x14ac:dyDescent="0.2">
      <c r="K505">
        <v>476</v>
      </c>
      <c r="L505">
        <v>624</v>
      </c>
      <c r="M505" s="73">
        <v>132500</v>
      </c>
      <c r="N505" t="s">
        <v>311</v>
      </c>
    </row>
    <row r="506" spans="11:14" x14ac:dyDescent="0.2">
      <c r="K506">
        <v>477</v>
      </c>
      <c r="L506">
        <v>508</v>
      </c>
      <c r="M506" s="73">
        <v>208900</v>
      </c>
      <c r="N506" t="s">
        <v>311</v>
      </c>
    </row>
    <row r="507" spans="11:14" x14ac:dyDescent="0.2">
      <c r="K507">
        <v>478</v>
      </c>
      <c r="L507">
        <v>694</v>
      </c>
      <c r="M507" s="73">
        <v>380000</v>
      </c>
      <c r="N507" t="s">
        <v>311</v>
      </c>
    </row>
    <row r="508" spans="11:14" x14ac:dyDescent="0.2">
      <c r="K508">
        <v>479</v>
      </c>
      <c r="L508">
        <v>826</v>
      </c>
      <c r="M508" s="73">
        <v>297000</v>
      </c>
      <c r="N508" t="s">
        <v>311</v>
      </c>
    </row>
    <row r="509" spans="11:14" x14ac:dyDescent="0.2">
      <c r="K509">
        <v>480</v>
      </c>
      <c r="L509">
        <v>672</v>
      </c>
      <c r="M509" s="73">
        <v>89471</v>
      </c>
      <c r="N509" t="s">
        <v>311</v>
      </c>
    </row>
    <row r="510" spans="11:14" x14ac:dyDescent="0.2">
      <c r="K510">
        <v>481</v>
      </c>
      <c r="L510">
        <v>772</v>
      </c>
      <c r="M510" s="73">
        <v>326000</v>
      </c>
      <c r="N510" t="s">
        <v>311</v>
      </c>
    </row>
    <row r="511" spans="11:14" x14ac:dyDescent="0.2">
      <c r="K511">
        <v>482</v>
      </c>
      <c r="L511">
        <v>874</v>
      </c>
      <c r="M511" s="73">
        <v>374000</v>
      </c>
      <c r="N511" t="s">
        <v>311</v>
      </c>
    </row>
    <row r="512" spans="11:14" x14ac:dyDescent="0.2">
      <c r="K512">
        <v>483</v>
      </c>
      <c r="L512">
        <v>164</v>
      </c>
      <c r="M512" s="73">
        <v>155000</v>
      </c>
      <c r="N512" t="s">
        <v>311</v>
      </c>
    </row>
    <row r="513" spans="11:14" x14ac:dyDescent="0.2">
      <c r="K513">
        <v>484</v>
      </c>
      <c r="L513">
        <v>402</v>
      </c>
      <c r="M513" s="73">
        <v>164000</v>
      </c>
      <c r="N513" t="s">
        <v>311</v>
      </c>
    </row>
    <row r="514" spans="11:14" x14ac:dyDescent="0.2">
      <c r="K514">
        <v>485</v>
      </c>
      <c r="L514">
        <v>264</v>
      </c>
      <c r="M514" s="73">
        <v>132500</v>
      </c>
      <c r="N514" t="s">
        <v>311</v>
      </c>
    </row>
    <row r="515" spans="11:14" x14ac:dyDescent="0.2">
      <c r="K515">
        <v>486</v>
      </c>
      <c r="L515">
        <v>264</v>
      </c>
      <c r="M515" s="73">
        <v>147000</v>
      </c>
      <c r="N515" t="s">
        <v>311</v>
      </c>
    </row>
    <row r="516" spans="11:14" x14ac:dyDescent="0.2">
      <c r="K516">
        <v>487</v>
      </c>
      <c r="L516">
        <v>515</v>
      </c>
      <c r="M516" s="73">
        <v>156000</v>
      </c>
      <c r="N516" t="s">
        <v>311</v>
      </c>
    </row>
    <row r="517" spans="11:14" x14ac:dyDescent="0.2">
      <c r="K517">
        <v>488</v>
      </c>
      <c r="L517">
        <v>487</v>
      </c>
      <c r="M517" s="73">
        <v>175000</v>
      </c>
      <c r="N517" t="s">
        <v>311</v>
      </c>
    </row>
    <row r="518" spans="11:14" x14ac:dyDescent="0.2">
      <c r="K518">
        <v>489</v>
      </c>
      <c r="L518">
        <v>520</v>
      </c>
      <c r="M518" s="73">
        <v>160000</v>
      </c>
      <c r="N518" t="s">
        <v>311</v>
      </c>
    </row>
    <row r="519" spans="11:14" x14ac:dyDescent="0.2">
      <c r="K519">
        <v>490</v>
      </c>
      <c r="L519">
        <v>286</v>
      </c>
      <c r="M519" s="73">
        <v>86000</v>
      </c>
      <c r="N519" t="s">
        <v>311</v>
      </c>
    </row>
    <row r="520" spans="11:14" x14ac:dyDescent="0.2">
      <c r="K520">
        <v>491</v>
      </c>
      <c r="L520">
        <v>336</v>
      </c>
      <c r="M520" s="73">
        <v>115000</v>
      </c>
      <c r="N520" t="s">
        <v>311</v>
      </c>
    </row>
    <row r="521" spans="11:14" x14ac:dyDescent="0.2">
      <c r="K521">
        <v>492</v>
      </c>
      <c r="L521">
        <v>240</v>
      </c>
      <c r="M521" s="73">
        <v>133000</v>
      </c>
      <c r="N521" t="s">
        <v>311</v>
      </c>
    </row>
    <row r="522" spans="11:14" x14ac:dyDescent="0.2">
      <c r="K522">
        <v>493</v>
      </c>
      <c r="L522">
        <v>429</v>
      </c>
      <c r="M522" s="73">
        <v>172785</v>
      </c>
      <c r="N522" t="s">
        <v>311</v>
      </c>
    </row>
    <row r="523" spans="11:14" x14ac:dyDescent="0.2">
      <c r="K523">
        <v>494</v>
      </c>
      <c r="L523">
        <v>308</v>
      </c>
      <c r="M523" s="73">
        <v>155000</v>
      </c>
      <c r="N523" t="s">
        <v>311</v>
      </c>
    </row>
    <row r="524" spans="11:14" x14ac:dyDescent="0.2">
      <c r="K524">
        <v>495</v>
      </c>
      <c r="L524">
        <v>273</v>
      </c>
      <c r="M524" s="73">
        <v>91300</v>
      </c>
      <c r="N524" t="s">
        <v>311</v>
      </c>
    </row>
    <row r="525" spans="11:14" x14ac:dyDescent="0.2">
      <c r="K525">
        <v>496</v>
      </c>
      <c r="L525">
        <v>0</v>
      </c>
      <c r="M525" s="73">
        <v>34900</v>
      </c>
      <c r="N525" t="s">
        <v>311</v>
      </c>
    </row>
    <row r="526" spans="11:14" x14ac:dyDescent="0.2">
      <c r="K526">
        <v>497</v>
      </c>
      <c r="L526">
        <v>546</v>
      </c>
      <c r="M526" s="73">
        <v>430000</v>
      </c>
      <c r="N526" t="s">
        <v>311</v>
      </c>
    </row>
    <row r="527" spans="11:14" x14ac:dyDescent="0.2">
      <c r="K527">
        <v>498</v>
      </c>
      <c r="L527">
        <v>240</v>
      </c>
      <c r="M527" s="73">
        <v>184000</v>
      </c>
      <c r="N527" t="s">
        <v>311</v>
      </c>
    </row>
    <row r="528" spans="11:14" x14ac:dyDescent="0.2">
      <c r="K528">
        <v>499</v>
      </c>
      <c r="L528">
        <v>288</v>
      </c>
      <c r="M528" s="73">
        <v>130000</v>
      </c>
      <c r="N528" t="s">
        <v>311</v>
      </c>
    </row>
    <row r="529" spans="11:14" x14ac:dyDescent="0.2">
      <c r="K529">
        <v>500</v>
      </c>
      <c r="L529">
        <v>297</v>
      </c>
      <c r="M529" s="73">
        <v>120000</v>
      </c>
      <c r="N529" t="s">
        <v>311</v>
      </c>
    </row>
    <row r="530" spans="11:14" x14ac:dyDescent="0.2">
      <c r="K530">
        <v>501</v>
      </c>
      <c r="L530">
        <v>264</v>
      </c>
      <c r="M530" s="73">
        <v>113000</v>
      </c>
      <c r="N530" t="s">
        <v>311</v>
      </c>
    </row>
    <row r="531" spans="11:14" x14ac:dyDescent="0.2">
      <c r="K531">
        <v>502</v>
      </c>
      <c r="L531">
        <v>603</v>
      </c>
      <c r="M531" s="73">
        <v>226700</v>
      </c>
      <c r="N531" t="s">
        <v>311</v>
      </c>
    </row>
    <row r="532" spans="11:14" x14ac:dyDescent="0.2">
      <c r="K532">
        <v>503</v>
      </c>
      <c r="L532">
        <v>461</v>
      </c>
      <c r="M532" s="73">
        <v>140000</v>
      </c>
      <c r="N532" t="s">
        <v>311</v>
      </c>
    </row>
    <row r="533" spans="11:14" x14ac:dyDescent="0.2">
      <c r="K533">
        <v>504</v>
      </c>
      <c r="L533">
        <v>484</v>
      </c>
      <c r="M533" s="73">
        <v>289000</v>
      </c>
      <c r="N533" t="s">
        <v>311</v>
      </c>
    </row>
    <row r="534" spans="11:14" x14ac:dyDescent="0.2">
      <c r="K534">
        <v>505</v>
      </c>
      <c r="L534">
        <v>440</v>
      </c>
      <c r="M534" s="73">
        <v>147000</v>
      </c>
      <c r="N534" t="s">
        <v>311</v>
      </c>
    </row>
    <row r="535" spans="11:14" x14ac:dyDescent="0.2">
      <c r="K535">
        <v>506</v>
      </c>
      <c r="L535">
        <v>400</v>
      </c>
      <c r="M535" s="73">
        <v>124500</v>
      </c>
      <c r="N535" t="s">
        <v>311</v>
      </c>
    </row>
    <row r="536" spans="11:14" x14ac:dyDescent="0.2">
      <c r="K536">
        <v>507</v>
      </c>
      <c r="L536">
        <v>471</v>
      </c>
      <c r="M536" s="73">
        <v>215000</v>
      </c>
      <c r="N536" t="s">
        <v>311</v>
      </c>
    </row>
    <row r="537" spans="11:14" x14ac:dyDescent="0.2">
      <c r="K537">
        <v>508</v>
      </c>
      <c r="L537">
        <v>676</v>
      </c>
      <c r="M537" s="73">
        <v>208300</v>
      </c>
      <c r="N537" t="s">
        <v>311</v>
      </c>
    </row>
    <row r="538" spans="11:14" x14ac:dyDescent="0.2">
      <c r="K538">
        <v>509</v>
      </c>
      <c r="L538">
        <v>360</v>
      </c>
      <c r="M538" s="73">
        <v>161000</v>
      </c>
      <c r="N538" t="s">
        <v>311</v>
      </c>
    </row>
    <row r="539" spans="11:14" x14ac:dyDescent="0.2">
      <c r="K539">
        <v>510</v>
      </c>
      <c r="L539">
        <v>270</v>
      </c>
      <c r="M539" s="73">
        <v>124500</v>
      </c>
      <c r="N539" t="s">
        <v>311</v>
      </c>
    </row>
    <row r="540" spans="11:14" x14ac:dyDescent="0.2">
      <c r="K540">
        <v>511</v>
      </c>
      <c r="L540">
        <v>288</v>
      </c>
      <c r="M540" s="73">
        <v>164900</v>
      </c>
      <c r="N540" t="s">
        <v>311</v>
      </c>
    </row>
    <row r="541" spans="11:14" x14ac:dyDescent="0.2">
      <c r="K541">
        <v>512</v>
      </c>
      <c r="L541">
        <v>474</v>
      </c>
      <c r="M541" s="73">
        <v>202665</v>
      </c>
      <c r="N541" t="s">
        <v>311</v>
      </c>
    </row>
    <row r="542" spans="11:14" x14ac:dyDescent="0.2">
      <c r="K542">
        <v>513</v>
      </c>
      <c r="L542">
        <v>624</v>
      </c>
      <c r="M542" s="73">
        <v>129900</v>
      </c>
      <c r="N542" t="s">
        <v>311</v>
      </c>
    </row>
    <row r="543" spans="11:14" x14ac:dyDescent="0.2">
      <c r="K543">
        <v>514</v>
      </c>
      <c r="L543">
        <v>484</v>
      </c>
      <c r="M543" s="73">
        <v>134000</v>
      </c>
      <c r="N543" t="s">
        <v>311</v>
      </c>
    </row>
    <row r="544" spans="11:14" x14ac:dyDescent="0.2">
      <c r="K544">
        <v>515</v>
      </c>
      <c r="L544">
        <v>200</v>
      </c>
      <c r="M544" s="73">
        <v>96500</v>
      </c>
      <c r="N544" t="s">
        <v>311</v>
      </c>
    </row>
    <row r="545" spans="11:14" x14ac:dyDescent="0.2">
      <c r="K545">
        <v>516</v>
      </c>
      <c r="L545">
        <v>900</v>
      </c>
      <c r="M545" s="73">
        <v>402861</v>
      </c>
      <c r="N545" t="s">
        <v>311</v>
      </c>
    </row>
    <row r="546" spans="11:14" x14ac:dyDescent="0.2">
      <c r="K546">
        <v>517</v>
      </c>
      <c r="L546">
        <v>583</v>
      </c>
      <c r="M546" s="73">
        <v>158000</v>
      </c>
      <c r="N546" t="s">
        <v>311</v>
      </c>
    </row>
    <row r="547" spans="11:14" x14ac:dyDescent="0.2">
      <c r="K547">
        <v>518</v>
      </c>
      <c r="L547">
        <v>889</v>
      </c>
      <c r="M547" s="73">
        <v>265000</v>
      </c>
      <c r="N547" t="s">
        <v>311</v>
      </c>
    </row>
    <row r="548" spans="11:14" x14ac:dyDescent="0.2">
      <c r="K548">
        <v>519</v>
      </c>
      <c r="L548">
        <v>546</v>
      </c>
      <c r="M548" s="73">
        <v>211000</v>
      </c>
      <c r="N548" t="s">
        <v>311</v>
      </c>
    </row>
    <row r="549" spans="11:14" x14ac:dyDescent="0.2">
      <c r="K549">
        <v>520</v>
      </c>
      <c r="L549">
        <v>282</v>
      </c>
      <c r="M549" s="73">
        <v>234000</v>
      </c>
      <c r="N549" t="s">
        <v>311</v>
      </c>
    </row>
    <row r="550" spans="11:14" x14ac:dyDescent="0.2">
      <c r="K550">
        <v>521</v>
      </c>
      <c r="L550">
        <v>0</v>
      </c>
      <c r="M550" s="73">
        <v>106250</v>
      </c>
      <c r="N550" t="s">
        <v>311</v>
      </c>
    </row>
    <row r="551" spans="11:14" x14ac:dyDescent="0.2">
      <c r="K551">
        <v>522</v>
      </c>
      <c r="L551">
        <v>336</v>
      </c>
      <c r="M551" s="73">
        <v>150000</v>
      </c>
      <c r="N551" t="s">
        <v>311</v>
      </c>
    </row>
    <row r="552" spans="11:14" x14ac:dyDescent="0.2">
      <c r="K552">
        <v>523</v>
      </c>
      <c r="L552">
        <v>420</v>
      </c>
      <c r="M552" s="73">
        <v>159000</v>
      </c>
      <c r="N552" t="s">
        <v>311</v>
      </c>
    </row>
    <row r="553" spans="11:14" x14ac:dyDescent="0.2">
      <c r="K553">
        <v>524</v>
      </c>
      <c r="L553">
        <v>884</v>
      </c>
      <c r="M553" s="73">
        <v>184750</v>
      </c>
      <c r="N553" t="s">
        <v>311</v>
      </c>
    </row>
    <row r="554" spans="11:14" x14ac:dyDescent="0.2">
      <c r="K554">
        <v>525</v>
      </c>
      <c r="L554">
        <v>834</v>
      </c>
      <c r="M554" s="73">
        <v>315750</v>
      </c>
      <c r="N554" t="s">
        <v>311</v>
      </c>
    </row>
    <row r="555" spans="11:14" x14ac:dyDescent="0.2">
      <c r="K555">
        <v>526</v>
      </c>
      <c r="L555">
        <v>453</v>
      </c>
      <c r="M555" s="73">
        <v>176000</v>
      </c>
      <c r="N555" t="s">
        <v>311</v>
      </c>
    </row>
    <row r="556" spans="11:14" x14ac:dyDescent="0.2">
      <c r="K556">
        <v>527</v>
      </c>
      <c r="L556">
        <v>252</v>
      </c>
      <c r="M556" s="73">
        <v>132000</v>
      </c>
      <c r="N556" t="s">
        <v>311</v>
      </c>
    </row>
    <row r="557" spans="11:14" x14ac:dyDescent="0.2">
      <c r="K557">
        <v>528</v>
      </c>
      <c r="L557">
        <v>858</v>
      </c>
      <c r="M557" s="73">
        <v>446261</v>
      </c>
      <c r="N557" t="s">
        <v>311</v>
      </c>
    </row>
    <row r="558" spans="11:14" x14ac:dyDescent="0.2">
      <c r="K558">
        <v>529</v>
      </c>
      <c r="L558">
        <v>0</v>
      </c>
      <c r="M558" s="73">
        <v>86000</v>
      </c>
      <c r="N558" t="s">
        <v>311</v>
      </c>
    </row>
    <row r="559" spans="11:14" x14ac:dyDescent="0.2">
      <c r="K559">
        <v>530</v>
      </c>
      <c r="L559">
        <v>484</v>
      </c>
      <c r="M559" s="73">
        <v>200624</v>
      </c>
      <c r="N559" t="s">
        <v>311</v>
      </c>
    </row>
    <row r="560" spans="11:14" x14ac:dyDescent="0.2">
      <c r="K560">
        <v>531</v>
      </c>
      <c r="L560">
        <v>600</v>
      </c>
      <c r="M560" s="73">
        <v>175000</v>
      </c>
      <c r="N560" t="s">
        <v>311</v>
      </c>
    </row>
    <row r="561" spans="11:14" x14ac:dyDescent="0.2">
      <c r="K561">
        <v>532</v>
      </c>
      <c r="L561">
        <v>502</v>
      </c>
      <c r="M561" s="73">
        <v>128000</v>
      </c>
      <c r="N561" t="s">
        <v>311</v>
      </c>
    </row>
    <row r="562" spans="11:14" x14ac:dyDescent="0.2">
      <c r="K562">
        <v>533</v>
      </c>
      <c r="L562">
        <v>392</v>
      </c>
      <c r="M562" s="73">
        <v>107500</v>
      </c>
      <c r="N562" t="s">
        <v>311</v>
      </c>
    </row>
    <row r="563" spans="11:14" x14ac:dyDescent="0.2">
      <c r="K563">
        <v>534</v>
      </c>
      <c r="L563">
        <v>0</v>
      </c>
      <c r="M563" s="73">
        <v>39300</v>
      </c>
      <c r="N563" t="s">
        <v>311</v>
      </c>
    </row>
    <row r="564" spans="11:14" x14ac:dyDescent="0.2">
      <c r="K564">
        <v>535</v>
      </c>
      <c r="L564">
        <v>403</v>
      </c>
      <c r="M564" s="73">
        <v>178000</v>
      </c>
      <c r="N564" t="s">
        <v>311</v>
      </c>
    </row>
    <row r="565" spans="11:14" x14ac:dyDescent="0.2">
      <c r="K565">
        <v>536</v>
      </c>
      <c r="L565">
        <v>0</v>
      </c>
      <c r="M565" s="73">
        <v>107500</v>
      </c>
      <c r="N565" t="s">
        <v>311</v>
      </c>
    </row>
    <row r="566" spans="11:14" x14ac:dyDescent="0.2">
      <c r="K566">
        <v>537</v>
      </c>
      <c r="L566">
        <v>527</v>
      </c>
      <c r="M566" s="73">
        <v>188000</v>
      </c>
      <c r="N566" t="s">
        <v>311</v>
      </c>
    </row>
    <row r="567" spans="11:14" x14ac:dyDescent="0.2">
      <c r="K567">
        <v>538</v>
      </c>
      <c r="L567">
        <v>576</v>
      </c>
      <c r="M567" s="73">
        <v>111250</v>
      </c>
      <c r="N567" t="s">
        <v>311</v>
      </c>
    </row>
    <row r="568" spans="11:14" x14ac:dyDescent="0.2">
      <c r="K568">
        <v>539</v>
      </c>
      <c r="L568">
        <v>336</v>
      </c>
      <c r="M568" s="73">
        <v>158000</v>
      </c>
      <c r="N568" t="s">
        <v>311</v>
      </c>
    </row>
    <row r="569" spans="11:14" x14ac:dyDescent="0.2">
      <c r="K569">
        <v>540</v>
      </c>
      <c r="L569">
        <v>670</v>
      </c>
      <c r="M569" s="73">
        <v>272000</v>
      </c>
      <c r="N569" t="s">
        <v>311</v>
      </c>
    </row>
    <row r="570" spans="11:14" x14ac:dyDescent="0.2">
      <c r="K570">
        <v>541</v>
      </c>
      <c r="L570">
        <v>765</v>
      </c>
      <c r="M570" s="73">
        <v>315000</v>
      </c>
      <c r="N570" t="s">
        <v>311</v>
      </c>
    </row>
    <row r="571" spans="11:14" x14ac:dyDescent="0.2">
      <c r="K571">
        <v>542</v>
      </c>
      <c r="L571">
        <v>648</v>
      </c>
      <c r="M571" s="73">
        <v>248000</v>
      </c>
      <c r="N571" t="s">
        <v>311</v>
      </c>
    </row>
    <row r="572" spans="11:14" x14ac:dyDescent="0.2">
      <c r="K572">
        <v>543</v>
      </c>
      <c r="L572">
        <v>583</v>
      </c>
      <c r="M572" s="73">
        <v>213250</v>
      </c>
      <c r="N572" t="s">
        <v>311</v>
      </c>
    </row>
    <row r="573" spans="11:14" x14ac:dyDescent="0.2">
      <c r="K573">
        <v>544</v>
      </c>
      <c r="L573">
        <v>367</v>
      </c>
      <c r="M573" s="73">
        <v>133000</v>
      </c>
      <c r="N573" t="s">
        <v>311</v>
      </c>
    </row>
    <row r="574" spans="11:14" x14ac:dyDescent="0.2">
      <c r="K574">
        <v>545</v>
      </c>
      <c r="L574">
        <v>426</v>
      </c>
      <c r="M574" s="73">
        <v>179665</v>
      </c>
      <c r="N574" t="s">
        <v>311</v>
      </c>
    </row>
    <row r="575" spans="11:14" x14ac:dyDescent="0.2">
      <c r="K575">
        <v>546</v>
      </c>
      <c r="L575">
        <v>786</v>
      </c>
      <c r="M575" s="73">
        <v>229000</v>
      </c>
      <c r="N575" t="s">
        <v>311</v>
      </c>
    </row>
    <row r="576" spans="11:14" x14ac:dyDescent="0.2">
      <c r="K576">
        <v>547</v>
      </c>
      <c r="L576">
        <v>440</v>
      </c>
      <c r="M576" s="73">
        <v>210000</v>
      </c>
      <c r="N576" t="s">
        <v>311</v>
      </c>
    </row>
    <row r="577" spans="11:14" x14ac:dyDescent="0.2">
      <c r="K577">
        <v>548</v>
      </c>
      <c r="L577">
        <v>624</v>
      </c>
      <c r="M577" s="73">
        <v>129500</v>
      </c>
      <c r="N577" t="s">
        <v>311</v>
      </c>
    </row>
    <row r="578" spans="11:14" x14ac:dyDescent="0.2">
      <c r="K578">
        <v>549</v>
      </c>
      <c r="L578">
        <v>720</v>
      </c>
      <c r="M578" s="73">
        <v>125000</v>
      </c>
      <c r="N578" t="s">
        <v>311</v>
      </c>
    </row>
    <row r="579" spans="11:14" x14ac:dyDescent="0.2">
      <c r="K579">
        <v>550</v>
      </c>
      <c r="L579">
        <v>615</v>
      </c>
      <c r="M579" s="73">
        <v>263000</v>
      </c>
      <c r="N579" t="s">
        <v>311</v>
      </c>
    </row>
    <row r="580" spans="11:14" x14ac:dyDescent="0.2">
      <c r="K580">
        <v>551</v>
      </c>
      <c r="L580">
        <v>440</v>
      </c>
      <c r="M580" s="73">
        <v>140000</v>
      </c>
      <c r="N580" t="s">
        <v>311</v>
      </c>
    </row>
    <row r="581" spans="11:14" x14ac:dyDescent="0.2">
      <c r="K581">
        <v>552</v>
      </c>
      <c r="L581">
        <v>288</v>
      </c>
      <c r="M581" s="73">
        <v>112500</v>
      </c>
      <c r="N581" t="s">
        <v>311</v>
      </c>
    </row>
    <row r="582" spans="11:14" x14ac:dyDescent="0.2">
      <c r="K582">
        <v>553</v>
      </c>
      <c r="L582">
        <v>908</v>
      </c>
      <c r="M582" s="73">
        <v>255500</v>
      </c>
      <c r="N582" t="s">
        <v>311</v>
      </c>
    </row>
    <row r="583" spans="11:14" x14ac:dyDescent="0.2">
      <c r="K583">
        <v>554</v>
      </c>
      <c r="L583">
        <v>520</v>
      </c>
      <c r="M583" s="73">
        <v>108000</v>
      </c>
      <c r="N583" t="s">
        <v>311</v>
      </c>
    </row>
    <row r="584" spans="11:14" x14ac:dyDescent="0.2">
      <c r="K584">
        <v>555</v>
      </c>
      <c r="L584">
        <v>871</v>
      </c>
      <c r="M584" s="73">
        <v>284000</v>
      </c>
      <c r="N584" t="s">
        <v>311</v>
      </c>
    </row>
    <row r="585" spans="11:14" x14ac:dyDescent="0.2">
      <c r="K585">
        <v>556</v>
      </c>
      <c r="L585">
        <v>280</v>
      </c>
      <c r="M585" s="73">
        <v>113000</v>
      </c>
      <c r="N585" t="s">
        <v>311</v>
      </c>
    </row>
    <row r="586" spans="11:14" x14ac:dyDescent="0.2">
      <c r="K586">
        <v>557</v>
      </c>
      <c r="L586">
        <v>299</v>
      </c>
      <c r="M586" s="73">
        <v>141000</v>
      </c>
      <c r="N586" t="s">
        <v>311</v>
      </c>
    </row>
    <row r="587" spans="11:14" x14ac:dyDescent="0.2">
      <c r="K587">
        <v>558</v>
      </c>
      <c r="L587">
        <v>570</v>
      </c>
      <c r="M587" s="73">
        <v>108000</v>
      </c>
      <c r="N587" t="s">
        <v>311</v>
      </c>
    </row>
    <row r="588" spans="11:14" x14ac:dyDescent="0.2">
      <c r="K588">
        <v>559</v>
      </c>
      <c r="L588">
        <v>406</v>
      </c>
      <c r="M588" s="73">
        <v>175000</v>
      </c>
      <c r="N588" t="s">
        <v>311</v>
      </c>
    </row>
    <row r="589" spans="11:14" x14ac:dyDescent="0.2">
      <c r="K589">
        <v>560</v>
      </c>
      <c r="L589">
        <v>420</v>
      </c>
      <c r="M589" s="73">
        <v>234000</v>
      </c>
      <c r="N589" t="s">
        <v>311</v>
      </c>
    </row>
    <row r="590" spans="11:14" x14ac:dyDescent="0.2">
      <c r="K590">
        <v>561</v>
      </c>
      <c r="L590">
        <v>528</v>
      </c>
      <c r="M590" s="73">
        <v>121500</v>
      </c>
      <c r="N590" t="s">
        <v>311</v>
      </c>
    </row>
    <row r="591" spans="11:14" x14ac:dyDescent="0.2">
      <c r="K591">
        <v>562</v>
      </c>
      <c r="L591">
        <v>418</v>
      </c>
      <c r="M591" s="73">
        <v>170000</v>
      </c>
      <c r="N591" t="s">
        <v>311</v>
      </c>
    </row>
    <row r="592" spans="11:14" x14ac:dyDescent="0.2">
      <c r="K592">
        <v>563</v>
      </c>
      <c r="L592">
        <v>0</v>
      </c>
      <c r="M592" s="73">
        <v>108000</v>
      </c>
      <c r="N592" t="s">
        <v>311</v>
      </c>
    </row>
    <row r="593" spans="11:14" x14ac:dyDescent="0.2">
      <c r="K593">
        <v>564</v>
      </c>
      <c r="L593">
        <v>396</v>
      </c>
      <c r="M593" s="73">
        <v>185000</v>
      </c>
      <c r="N593" t="s">
        <v>311</v>
      </c>
    </row>
    <row r="594" spans="11:14" x14ac:dyDescent="0.2">
      <c r="K594">
        <v>565</v>
      </c>
      <c r="L594">
        <v>590</v>
      </c>
      <c r="M594" s="73">
        <v>268000</v>
      </c>
      <c r="N594" t="s">
        <v>311</v>
      </c>
    </row>
    <row r="595" spans="11:14" x14ac:dyDescent="0.2">
      <c r="K595">
        <v>566</v>
      </c>
      <c r="L595">
        <v>216</v>
      </c>
      <c r="M595" s="73">
        <v>128000</v>
      </c>
      <c r="N595" t="s">
        <v>311</v>
      </c>
    </row>
    <row r="596" spans="11:14" x14ac:dyDescent="0.2">
      <c r="K596">
        <v>567</v>
      </c>
      <c r="L596">
        <v>656</v>
      </c>
      <c r="M596" s="73">
        <v>325000</v>
      </c>
      <c r="N596" t="s">
        <v>311</v>
      </c>
    </row>
    <row r="597" spans="11:14" x14ac:dyDescent="0.2">
      <c r="K597">
        <v>568</v>
      </c>
      <c r="L597">
        <v>532</v>
      </c>
      <c r="M597" s="73">
        <v>214000</v>
      </c>
      <c r="N597" t="s">
        <v>311</v>
      </c>
    </row>
    <row r="598" spans="11:14" x14ac:dyDescent="0.2">
      <c r="K598">
        <v>569</v>
      </c>
      <c r="L598">
        <v>612</v>
      </c>
      <c r="M598" s="73">
        <v>316600</v>
      </c>
      <c r="N598" t="s">
        <v>311</v>
      </c>
    </row>
    <row r="599" spans="11:14" x14ac:dyDescent="0.2">
      <c r="K599">
        <v>570</v>
      </c>
      <c r="L599">
        <v>600</v>
      </c>
      <c r="M599" s="73">
        <v>135960</v>
      </c>
      <c r="N599" t="s">
        <v>311</v>
      </c>
    </row>
    <row r="600" spans="11:14" x14ac:dyDescent="0.2">
      <c r="K600">
        <v>571</v>
      </c>
      <c r="L600">
        <v>576</v>
      </c>
      <c r="M600" s="73">
        <v>142600</v>
      </c>
      <c r="N600" t="s">
        <v>311</v>
      </c>
    </row>
    <row r="601" spans="11:14" x14ac:dyDescent="0.2">
      <c r="K601">
        <v>572</v>
      </c>
      <c r="L601">
        <v>288</v>
      </c>
      <c r="M601" s="73">
        <v>120000</v>
      </c>
      <c r="N601" t="s">
        <v>311</v>
      </c>
    </row>
    <row r="602" spans="11:14" x14ac:dyDescent="0.2">
      <c r="K602">
        <v>573</v>
      </c>
      <c r="L602">
        <v>650</v>
      </c>
      <c r="M602" s="73">
        <v>224500</v>
      </c>
      <c r="N602" t="s">
        <v>311</v>
      </c>
    </row>
    <row r="603" spans="11:14" x14ac:dyDescent="0.2">
      <c r="K603">
        <v>574</v>
      </c>
      <c r="L603">
        <v>400</v>
      </c>
      <c r="M603" s="73">
        <v>170000</v>
      </c>
      <c r="N603" t="s">
        <v>311</v>
      </c>
    </row>
    <row r="604" spans="11:14" x14ac:dyDescent="0.2">
      <c r="K604">
        <v>575</v>
      </c>
      <c r="L604">
        <v>288</v>
      </c>
      <c r="M604" s="73">
        <v>139000</v>
      </c>
      <c r="N604" t="s">
        <v>311</v>
      </c>
    </row>
    <row r="605" spans="11:14" x14ac:dyDescent="0.2">
      <c r="K605">
        <v>576</v>
      </c>
      <c r="L605">
        <v>336</v>
      </c>
      <c r="M605" s="73">
        <v>118500</v>
      </c>
      <c r="N605" t="s">
        <v>311</v>
      </c>
    </row>
    <row r="606" spans="11:14" x14ac:dyDescent="0.2">
      <c r="K606">
        <v>577</v>
      </c>
      <c r="L606">
        <v>216</v>
      </c>
      <c r="M606" s="73">
        <v>145000</v>
      </c>
      <c r="N606" t="s">
        <v>311</v>
      </c>
    </row>
    <row r="607" spans="11:14" x14ac:dyDescent="0.2">
      <c r="K607">
        <v>578</v>
      </c>
      <c r="L607">
        <v>564</v>
      </c>
      <c r="M607" s="73">
        <v>164500</v>
      </c>
      <c r="N607" t="s">
        <v>311</v>
      </c>
    </row>
    <row r="608" spans="11:14" x14ac:dyDescent="0.2">
      <c r="K608">
        <v>579</v>
      </c>
      <c r="L608">
        <v>540</v>
      </c>
      <c r="M608" s="73">
        <v>146000</v>
      </c>
      <c r="N608" t="s">
        <v>311</v>
      </c>
    </row>
    <row r="609" spans="11:14" x14ac:dyDescent="0.2">
      <c r="K609">
        <v>580</v>
      </c>
      <c r="L609">
        <v>352</v>
      </c>
      <c r="M609" s="73">
        <v>131500</v>
      </c>
      <c r="N609" t="s">
        <v>311</v>
      </c>
    </row>
    <row r="610" spans="11:14" x14ac:dyDescent="0.2">
      <c r="K610">
        <v>581</v>
      </c>
      <c r="L610">
        <v>572</v>
      </c>
      <c r="M610" s="73">
        <v>181900</v>
      </c>
      <c r="N610" t="s">
        <v>311</v>
      </c>
    </row>
    <row r="611" spans="11:14" x14ac:dyDescent="0.2">
      <c r="K611">
        <v>583</v>
      </c>
      <c r="L611">
        <v>0</v>
      </c>
      <c r="M611" s="73">
        <v>118500</v>
      </c>
      <c r="N611" t="s">
        <v>311</v>
      </c>
    </row>
    <row r="612" spans="11:14" x14ac:dyDescent="0.2">
      <c r="K612">
        <v>584</v>
      </c>
      <c r="L612">
        <v>880</v>
      </c>
      <c r="M612" s="73">
        <v>325000</v>
      </c>
      <c r="N612" t="s">
        <v>311</v>
      </c>
    </row>
    <row r="613" spans="11:14" x14ac:dyDescent="0.2">
      <c r="K613">
        <v>585</v>
      </c>
      <c r="L613">
        <v>240</v>
      </c>
      <c r="M613" s="73">
        <v>133000</v>
      </c>
      <c r="N613" t="s">
        <v>311</v>
      </c>
    </row>
    <row r="614" spans="11:14" x14ac:dyDescent="0.2">
      <c r="K614">
        <v>586</v>
      </c>
      <c r="L614">
        <v>880</v>
      </c>
      <c r="M614" s="73">
        <v>369900</v>
      </c>
      <c r="N614" t="s">
        <v>311</v>
      </c>
    </row>
    <row r="615" spans="11:14" x14ac:dyDescent="0.2">
      <c r="K615">
        <v>587</v>
      </c>
      <c r="L615">
        <v>275</v>
      </c>
      <c r="M615" s="73">
        <v>130000</v>
      </c>
      <c r="N615" t="s">
        <v>311</v>
      </c>
    </row>
    <row r="616" spans="11:14" x14ac:dyDescent="0.2">
      <c r="K616">
        <v>588</v>
      </c>
      <c r="L616">
        <v>528</v>
      </c>
      <c r="M616" s="73">
        <v>137000</v>
      </c>
      <c r="N616" t="s">
        <v>311</v>
      </c>
    </row>
    <row r="617" spans="11:14" x14ac:dyDescent="0.2">
      <c r="K617">
        <v>589</v>
      </c>
      <c r="L617">
        <v>452</v>
      </c>
      <c r="M617" s="73">
        <v>143000</v>
      </c>
      <c r="N617" t="s">
        <v>311</v>
      </c>
    </row>
    <row r="618" spans="11:14" x14ac:dyDescent="0.2">
      <c r="K618">
        <v>590</v>
      </c>
      <c r="L618">
        <v>308</v>
      </c>
      <c r="M618" s="73">
        <v>79500</v>
      </c>
      <c r="N618" t="s">
        <v>311</v>
      </c>
    </row>
    <row r="619" spans="11:14" x14ac:dyDescent="0.2">
      <c r="K619">
        <v>591</v>
      </c>
      <c r="L619">
        <v>520</v>
      </c>
      <c r="M619" s="73">
        <v>185900</v>
      </c>
      <c r="N619" t="s">
        <v>311</v>
      </c>
    </row>
    <row r="620" spans="11:14" x14ac:dyDescent="0.2">
      <c r="K620">
        <v>592</v>
      </c>
      <c r="L620">
        <v>842</v>
      </c>
      <c r="M620" s="73">
        <v>451950</v>
      </c>
      <c r="N620" t="s">
        <v>311</v>
      </c>
    </row>
    <row r="621" spans="11:14" x14ac:dyDescent="0.2">
      <c r="K621">
        <v>593</v>
      </c>
      <c r="L621">
        <v>816</v>
      </c>
      <c r="M621" s="73">
        <v>138000</v>
      </c>
      <c r="N621" t="s">
        <v>311</v>
      </c>
    </row>
    <row r="622" spans="11:14" x14ac:dyDescent="0.2">
      <c r="K622">
        <v>594</v>
      </c>
      <c r="L622">
        <v>420</v>
      </c>
      <c r="M622" s="73">
        <v>140000</v>
      </c>
      <c r="N622" t="s">
        <v>311</v>
      </c>
    </row>
    <row r="623" spans="11:14" x14ac:dyDescent="0.2">
      <c r="K623">
        <v>595</v>
      </c>
      <c r="L623">
        <v>280</v>
      </c>
      <c r="M623" s="73">
        <v>110000</v>
      </c>
      <c r="N623" t="s">
        <v>311</v>
      </c>
    </row>
    <row r="624" spans="11:14" x14ac:dyDescent="0.2">
      <c r="K624">
        <v>596</v>
      </c>
      <c r="L624">
        <v>758</v>
      </c>
      <c r="M624" s="73">
        <v>319000</v>
      </c>
      <c r="N624" t="s">
        <v>311</v>
      </c>
    </row>
    <row r="625" spans="11:14" x14ac:dyDescent="0.2">
      <c r="K625">
        <v>597</v>
      </c>
      <c r="L625">
        <v>216</v>
      </c>
      <c r="M625" s="73">
        <v>114504</v>
      </c>
      <c r="N625" t="s">
        <v>311</v>
      </c>
    </row>
    <row r="626" spans="11:14" x14ac:dyDescent="0.2">
      <c r="K626">
        <v>598</v>
      </c>
      <c r="L626">
        <v>648</v>
      </c>
      <c r="M626" s="73">
        <v>194201</v>
      </c>
      <c r="N626" t="s">
        <v>311</v>
      </c>
    </row>
    <row r="627" spans="11:14" x14ac:dyDescent="0.2">
      <c r="K627">
        <v>599</v>
      </c>
      <c r="L627">
        <v>621</v>
      </c>
      <c r="M627" s="73">
        <v>217500</v>
      </c>
      <c r="N627" t="s">
        <v>311</v>
      </c>
    </row>
    <row r="628" spans="11:14" x14ac:dyDescent="0.2">
      <c r="K628">
        <v>600</v>
      </c>
      <c r="L628">
        <v>452</v>
      </c>
      <c r="M628" s="73">
        <v>151000</v>
      </c>
      <c r="N628" t="s">
        <v>311</v>
      </c>
    </row>
    <row r="629" spans="11:14" x14ac:dyDescent="0.2">
      <c r="K629">
        <v>601</v>
      </c>
      <c r="L629">
        <v>736</v>
      </c>
      <c r="M629" s="73">
        <v>275000</v>
      </c>
      <c r="N629" t="s">
        <v>311</v>
      </c>
    </row>
    <row r="630" spans="11:14" x14ac:dyDescent="0.2">
      <c r="K630">
        <v>602</v>
      </c>
      <c r="L630">
        <v>544</v>
      </c>
      <c r="M630" s="73">
        <v>141000</v>
      </c>
      <c r="N630" t="s">
        <v>311</v>
      </c>
    </row>
    <row r="631" spans="11:14" x14ac:dyDescent="0.2">
      <c r="K631">
        <v>603</v>
      </c>
      <c r="L631">
        <v>506</v>
      </c>
      <c r="M631" s="73">
        <v>220000</v>
      </c>
      <c r="N631" t="s">
        <v>311</v>
      </c>
    </row>
    <row r="632" spans="11:14" x14ac:dyDescent="0.2">
      <c r="K632">
        <v>604</v>
      </c>
      <c r="L632">
        <v>480</v>
      </c>
      <c r="M632" s="73">
        <v>151000</v>
      </c>
      <c r="N632" t="s">
        <v>311</v>
      </c>
    </row>
    <row r="633" spans="11:14" x14ac:dyDescent="0.2">
      <c r="K633">
        <v>605</v>
      </c>
      <c r="L633">
        <v>530</v>
      </c>
      <c r="M633" s="73">
        <v>221000</v>
      </c>
      <c r="N633" t="s">
        <v>311</v>
      </c>
    </row>
    <row r="634" spans="11:14" x14ac:dyDescent="0.2">
      <c r="K634">
        <v>606</v>
      </c>
      <c r="L634">
        <v>486</v>
      </c>
      <c r="M634" s="73">
        <v>205000</v>
      </c>
      <c r="N634" t="s">
        <v>311</v>
      </c>
    </row>
    <row r="635" spans="11:14" x14ac:dyDescent="0.2">
      <c r="K635">
        <v>607</v>
      </c>
      <c r="L635">
        <v>576</v>
      </c>
      <c r="M635" s="73">
        <v>152000</v>
      </c>
      <c r="N635" t="s">
        <v>311</v>
      </c>
    </row>
    <row r="636" spans="11:14" x14ac:dyDescent="0.2">
      <c r="K636">
        <v>608</v>
      </c>
      <c r="L636">
        <v>230</v>
      </c>
      <c r="M636" s="73">
        <v>225000</v>
      </c>
      <c r="N636" t="s">
        <v>311</v>
      </c>
    </row>
    <row r="637" spans="11:14" x14ac:dyDescent="0.2">
      <c r="K637">
        <v>609</v>
      </c>
      <c r="L637">
        <v>380</v>
      </c>
      <c r="M637" s="73">
        <v>359100</v>
      </c>
      <c r="N637" t="s">
        <v>311</v>
      </c>
    </row>
    <row r="638" spans="11:14" x14ac:dyDescent="0.2">
      <c r="K638">
        <v>610</v>
      </c>
      <c r="L638">
        <v>261</v>
      </c>
      <c r="M638" s="73">
        <v>118500</v>
      </c>
      <c r="N638" t="s">
        <v>311</v>
      </c>
    </row>
    <row r="639" spans="11:14" x14ac:dyDescent="0.2">
      <c r="K639">
        <v>611</v>
      </c>
      <c r="L639">
        <v>736</v>
      </c>
      <c r="M639" s="73">
        <v>313000</v>
      </c>
      <c r="N639" t="s">
        <v>311</v>
      </c>
    </row>
    <row r="640" spans="11:14" x14ac:dyDescent="0.2">
      <c r="K640">
        <v>612</v>
      </c>
      <c r="L640">
        <v>564</v>
      </c>
      <c r="M640" s="73">
        <v>148000</v>
      </c>
      <c r="N640" t="s">
        <v>311</v>
      </c>
    </row>
    <row r="641" spans="11:14" x14ac:dyDescent="0.2">
      <c r="K641">
        <v>613</v>
      </c>
      <c r="L641">
        <v>531</v>
      </c>
      <c r="M641" s="73">
        <v>261500</v>
      </c>
      <c r="N641" t="s">
        <v>311</v>
      </c>
    </row>
    <row r="642" spans="11:14" x14ac:dyDescent="0.2">
      <c r="K642">
        <v>614</v>
      </c>
      <c r="L642">
        <v>0</v>
      </c>
      <c r="M642" s="73">
        <v>147000</v>
      </c>
      <c r="N642" t="s">
        <v>311</v>
      </c>
    </row>
    <row r="643" spans="11:14" x14ac:dyDescent="0.2">
      <c r="K643">
        <v>615</v>
      </c>
      <c r="L643">
        <v>0</v>
      </c>
      <c r="M643" s="73">
        <v>75500</v>
      </c>
      <c r="N643" t="s">
        <v>311</v>
      </c>
    </row>
    <row r="644" spans="11:14" x14ac:dyDescent="0.2">
      <c r="K644">
        <v>616</v>
      </c>
      <c r="L644">
        <v>480</v>
      </c>
      <c r="M644" s="73">
        <v>137500</v>
      </c>
      <c r="N644" t="s">
        <v>311</v>
      </c>
    </row>
    <row r="645" spans="11:14" x14ac:dyDescent="0.2">
      <c r="K645">
        <v>617</v>
      </c>
      <c r="L645">
        <v>393</v>
      </c>
      <c r="M645" s="73">
        <v>183200</v>
      </c>
      <c r="N645" t="s">
        <v>311</v>
      </c>
    </row>
    <row r="646" spans="11:14" x14ac:dyDescent="0.2">
      <c r="K646">
        <v>618</v>
      </c>
      <c r="L646">
        <v>528</v>
      </c>
      <c r="M646" s="73">
        <v>105500</v>
      </c>
      <c r="N646" t="s">
        <v>311</v>
      </c>
    </row>
    <row r="647" spans="11:14" x14ac:dyDescent="0.2">
      <c r="K647">
        <v>619</v>
      </c>
      <c r="L647">
        <v>774</v>
      </c>
      <c r="M647" s="73">
        <v>314813</v>
      </c>
      <c r="N647" t="s">
        <v>311</v>
      </c>
    </row>
    <row r="648" spans="11:14" x14ac:dyDescent="0.2">
      <c r="K648">
        <v>620</v>
      </c>
      <c r="L648">
        <v>749</v>
      </c>
      <c r="M648" s="73">
        <v>305000</v>
      </c>
      <c r="N648" t="s">
        <v>311</v>
      </c>
    </row>
    <row r="649" spans="11:14" x14ac:dyDescent="0.2">
      <c r="K649">
        <v>621</v>
      </c>
      <c r="L649">
        <v>0</v>
      </c>
      <c r="M649" s="73">
        <v>67000</v>
      </c>
      <c r="N649" t="s">
        <v>311</v>
      </c>
    </row>
    <row r="650" spans="11:14" x14ac:dyDescent="0.2">
      <c r="K650">
        <v>622</v>
      </c>
      <c r="L650">
        <v>624</v>
      </c>
      <c r="M650" s="73">
        <v>240000</v>
      </c>
      <c r="N650" t="s">
        <v>311</v>
      </c>
    </row>
    <row r="651" spans="11:14" x14ac:dyDescent="0.2">
      <c r="K651">
        <v>623</v>
      </c>
      <c r="L651">
        <v>484</v>
      </c>
      <c r="M651" s="73">
        <v>135000</v>
      </c>
      <c r="N651" t="s">
        <v>311</v>
      </c>
    </row>
    <row r="652" spans="11:14" x14ac:dyDescent="0.2">
      <c r="K652">
        <v>624</v>
      </c>
      <c r="L652">
        <v>440</v>
      </c>
      <c r="M652" s="73">
        <v>168500</v>
      </c>
      <c r="N652" t="s">
        <v>311</v>
      </c>
    </row>
    <row r="653" spans="11:14" x14ac:dyDescent="0.2">
      <c r="K653">
        <v>625</v>
      </c>
      <c r="L653">
        <v>484</v>
      </c>
      <c r="M653" s="73">
        <v>165150</v>
      </c>
      <c r="N653" t="s">
        <v>311</v>
      </c>
    </row>
    <row r="654" spans="11:14" x14ac:dyDescent="0.2">
      <c r="K654">
        <v>626</v>
      </c>
      <c r="L654">
        <v>440</v>
      </c>
      <c r="M654" s="73">
        <v>160000</v>
      </c>
      <c r="N654" t="s">
        <v>311</v>
      </c>
    </row>
    <row r="655" spans="11:14" x14ac:dyDescent="0.2">
      <c r="K655">
        <v>627</v>
      </c>
      <c r="L655">
        <v>286</v>
      </c>
      <c r="M655" s="73">
        <v>139900</v>
      </c>
      <c r="N655" t="s">
        <v>311</v>
      </c>
    </row>
    <row r="656" spans="11:14" x14ac:dyDescent="0.2">
      <c r="K656">
        <v>628</v>
      </c>
      <c r="L656">
        <v>364</v>
      </c>
      <c r="M656" s="73">
        <v>153000</v>
      </c>
      <c r="N656" t="s">
        <v>311</v>
      </c>
    </row>
    <row r="657" spans="11:14" x14ac:dyDescent="0.2">
      <c r="K657">
        <v>629</v>
      </c>
      <c r="L657">
        <v>504</v>
      </c>
      <c r="M657" s="73">
        <v>135000</v>
      </c>
      <c r="N657" t="s">
        <v>311</v>
      </c>
    </row>
    <row r="658" spans="11:14" x14ac:dyDescent="0.2">
      <c r="K658">
        <v>630</v>
      </c>
      <c r="L658">
        <v>520</v>
      </c>
      <c r="M658" s="73">
        <v>168500</v>
      </c>
      <c r="N658" t="s">
        <v>311</v>
      </c>
    </row>
    <row r="659" spans="11:14" x14ac:dyDescent="0.2">
      <c r="K659">
        <v>631</v>
      </c>
      <c r="L659">
        <v>240</v>
      </c>
      <c r="M659" s="73">
        <v>124000</v>
      </c>
      <c r="N659" t="s">
        <v>311</v>
      </c>
    </row>
    <row r="660" spans="11:14" x14ac:dyDescent="0.2">
      <c r="K660">
        <v>632</v>
      </c>
      <c r="L660">
        <v>627</v>
      </c>
      <c r="M660" s="73">
        <v>209500</v>
      </c>
      <c r="N660" t="s">
        <v>311</v>
      </c>
    </row>
    <row r="661" spans="11:14" x14ac:dyDescent="0.2">
      <c r="K661">
        <v>633</v>
      </c>
      <c r="L661">
        <v>544</v>
      </c>
      <c r="M661" s="73">
        <v>82500</v>
      </c>
      <c r="N661" t="s">
        <v>311</v>
      </c>
    </row>
    <row r="662" spans="11:14" x14ac:dyDescent="0.2">
      <c r="K662">
        <v>634</v>
      </c>
      <c r="L662">
        <v>260</v>
      </c>
      <c r="M662" s="73">
        <v>139400</v>
      </c>
      <c r="N662" t="s">
        <v>311</v>
      </c>
    </row>
    <row r="663" spans="11:14" x14ac:dyDescent="0.2">
      <c r="K663">
        <v>635</v>
      </c>
      <c r="L663">
        <v>576</v>
      </c>
      <c r="M663" s="73">
        <v>144000</v>
      </c>
      <c r="N663" t="s">
        <v>311</v>
      </c>
    </row>
    <row r="664" spans="11:14" x14ac:dyDescent="0.2">
      <c r="K664">
        <v>636</v>
      </c>
      <c r="L664">
        <v>0</v>
      </c>
      <c r="M664" s="73">
        <v>200000</v>
      </c>
      <c r="N664" t="s">
        <v>311</v>
      </c>
    </row>
    <row r="665" spans="11:14" x14ac:dyDescent="0.2">
      <c r="K665">
        <v>637</v>
      </c>
      <c r="L665">
        <v>0</v>
      </c>
      <c r="M665" s="73">
        <v>60000</v>
      </c>
      <c r="N665" t="s">
        <v>311</v>
      </c>
    </row>
    <row r="666" spans="11:14" x14ac:dyDescent="0.2">
      <c r="K666">
        <v>638</v>
      </c>
      <c r="L666">
        <v>256</v>
      </c>
      <c r="M666" s="73">
        <v>93000</v>
      </c>
      <c r="N666" t="s">
        <v>311</v>
      </c>
    </row>
    <row r="667" spans="11:14" x14ac:dyDescent="0.2">
      <c r="K667">
        <v>639</v>
      </c>
      <c r="L667">
        <v>0</v>
      </c>
      <c r="M667" s="73">
        <v>85000</v>
      </c>
      <c r="N667" t="s">
        <v>311</v>
      </c>
    </row>
    <row r="668" spans="11:14" x14ac:dyDescent="0.2">
      <c r="K668">
        <v>640</v>
      </c>
      <c r="L668">
        <v>648</v>
      </c>
      <c r="M668" s="73">
        <v>264561</v>
      </c>
      <c r="N668" t="s">
        <v>311</v>
      </c>
    </row>
    <row r="669" spans="11:14" x14ac:dyDescent="0.2">
      <c r="K669">
        <v>641</v>
      </c>
      <c r="L669">
        <v>588</v>
      </c>
      <c r="M669" s="73">
        <v>274000</v>
      </c>
      <c r="N669" t="s">
        <v>311</v>
      </c>
    </row>
    <row r="670" spans="11:14" x14ac:dyDescent="0.2">
      <c r="K670">
        <v>642</v>
      </c>
      <c r="L670">
        <v>650</v>
      </c>
      <c r="M670" s="73">
        <v>226000</v>
      </c>
      <c r="N670" t="s">
        <v>311</v>
      </c>
    </row>
    <row r="671" spans="11:14" x14ac:dyDescent="0.2">
      <c r="K671">
        <v>643</v>
      </c>
      <c r="L671">
        <v>538</v>
      </c>
      <c r="M671" s="73">
        <v>345000</v>
      </c>
      <c r="N671" t="s">
        <v>311</v>
      </c>
    </row>
    <row r="672" spans="11:14" x14ac:dyDescent="0.2">
      <c r="K672">
        <v>644</v>
      </c>
      <c r="L672">
        <v>462</v>
      </c>
      <c r="M672" s="73">
        <v>152000</v>
      </c>
      <c r="N672" t="s">
        <v>311</v>
      </c>
    </row>
    <row r="673" spans="11:14" x14ac:dyDescent="0.2">
      <c r="K673">
        <v>645</v>
      </c>
      <c r="L673">
        <v>478</v>
      </c>
      <c r="M673" s="73">
        <v>370878</v>
      </c>
      <c r="N673" t="s">
        <v>311</v>
      </c>
    </row>
    <row r="674" spans="11:14" x14ac:dyDescent="0.2">
      <c r="K674">
        <v>646</v>
      </c>
      <c r="L674">
        <v>576</v>
      </c>
      <c r="M674" s="73">
        <v>143250</v>
      </c>
      <c r="N674" t="s">
        <v>311</v>
      </c>
    </row>
    <row r="675" spans="11:14" x14ac:dyDescent="0.2">
      <c r="K675">
        <v>647</v>
      </c>
      <c r="L675">
        <v>420</v>
      </c>
      <c r="M675" s="73">
        <v>98300</v>
      </c>
      <c r="N675" t="s">
        <v>311</v>
      </c>
    </row>
    <row r="676" spans="11:14" x14ac:dyDescent="0.2">
      <c r="K676">
        <v>648</v>
      </c>
      <c r="L676">
        <v>495</v>
      </c>
      <c r="M676" s="73">
        <v>155000</v>
      </c>
      <c r="N676" t="s">
        <v>311</v>
      </c>
    </row>
    <row r="677" spans="11:14" x14ac:dyDescent="0.2">
      <c r="K677">
        <v>649</v>
      </c>
      <c r="L677">
        <v>442</v>
      </c>
      <c r="M677" s="73">
        <v>155000</v>
      </c>
      <c r="N677" t="s">
        <v>311</v>
      </c>
    </row>
    <row r="678" spans="11:14" x14ac:dyDescent="0.2">
      <c r="K678">
        <v>650</v>
      </c>
      <c r="L678">
        <v>0</v>
      </c>
      <c r="M678" s="73">
        <v>84500</v>
      </c>
      <c r="N678" t="s">
        <v>311</v>
      </c>
    </row>
    <row r="679" spans="11:14" x14ac:dyDescent="0.2">
      <c r="K679">
        <v>651</v>
      </c>
      <c r="L679">
        <v>562</v>
      </c>
      <c r="M679" s="73">
        <v>205950</v>
      </c>
      <c r="N679" t="s">
        <v>311</v>
      </c>
    </row>
    <row r="680" spans="11:14" x14ac:dyDescent="0.2">
      <c r="K680">
        <v>652</v>
      </c>
      <c r="L680">
        <v>296</v>
      </c>
      <c r="M680" s="73">
        <v>108000</v>
      </c>
      <c r="N680" t="s">
        <v>311</v>
      </c>
    </row>
    <row r="681" spans="11:14" x14ac:dyDescent="0.2">
      <c r="K681">
        <v>653</v>
      </c>
      <c r="L681">
        <v>512</v>
      </c>
      <c r="M681" s="73">
        <v>191000</v>
      </c>
      <c r="N681" t="s">
        <v>311</v>
      </c>
    </row>
    <row r="682" spans="11:14" x14ac:dyDescent="0.2">
      <c r="K682">
        <v>654</v>
      </c>
      <c r="L682">
        <v>216</v>
      </c>
      <c r="M682" s="73">
        <v>135000</v>
      </c>
      <c r="N682" t="s">
        <v>311</v>
      </c>
    </row>
    <row r="683" spans="11:14" x14ac:dyDescent="0.2">
      <c r="K683">
        <v>655</v>
      </c>
      <c r="L683">
        <v>839</v>
      </c>
      <c r="M683" s="73">
        <v>350000</v>
      </c>
      <c r="N683" t="s">
        <v>311</v>
      </c>
    </row>
    <row r="684" spans="11:14" x14ac:dyDescent="0.2">
      <c r="K684">
        <v>656</v>
      </c>
      <c r="L684">
        <v>264</v>
      </c>
      <c r="M684" s="73">
        <v>88000</v>
      </c>
      <c r="N684" t="s">
        <v>311</v>
      </c>
    </row>
    <row r="685" spans="11:14" x14ac:dyDescent="0.2">
      <c r="K685">
        <v>657</v>
      </c>
      <c r="L685">
        <v>312</v>
      </c>
      <c r="M685" s="73">
        <v>145500</v>
      </c>
      <c r="N685" t="s">
        <v>311</v>
      </c>
    </row>
    <row r="686" spans="11:14" x14ac:dyDescent="0.2">
      <c r="K686">
        <v>658</v>
      </c>
      <c r="L686">
        <v>270</v>
      </c>
      <c r="M686" s="73">
        <v>149000</v>
      </c>
      <c r="N686" t="s">
        <v>311</v>
      </c>
    </row>
    <row r="687" spans="11:14" x14ac:dyDescent="0.2">
      <c r="K687">
        <v>659</v>
      </c>
      <c r="L687">
        <v>330</v>
      </c>
      <c r="M687" s="73">
        <v>97500</v>
      </c>
      <c r="N687" t="s">
        <v>311</v>
      </c>
    </row>
    <row r="688" spans="11:14" x14ac:dyDescent="0.2">
      <c r="K688">
        <v>660</v>
      </c>
      <c r="L688">
        <v>480</v>
      </c>
      <c r="M688" s="73">
        <v>167000</v>
      </c>
      <c r="N688" t="s">
        <v>311</v>
      </c>
    </row>
    <row r="689" spans="11:14" x14ac:dyDescent="0.2">
      <c r="K689">
        <v>661</v>
      </c>
      <c r="L689">
        <v>550</v>
      </c>
      <c r="M689" s="73">
        <v>197900</v>
      </c>
      <c r="N689" t="s">
        <v>311</v>
      </c>
    </row>
    <row r="690" spans="11:14" x14ac:dyDescent="0.2">
      <c r="K690">
        <v>662</v>
      </c>
      <c r="L690">
        <v>711</v>
      </c>
      <c r="M690" s="73">
        <v>402000</v>
      </c>
      <c r="N690" t="s">
        <v>311</v>
      </c>
    </row>
    <row r="691" spans="11:14" x14ac:dyDescent="0.2">
      <c r="K691">
        <v>663</v>
      </c>
      <c r="L691">
        <v>576</v>
      </c>
      <c r="M691" s="73">
        <v>110000</v>
      </c>
      <c r="N691" t="s">
        <v>311</v>
      </c>
    </row>
    <row r="692" spans="11:14" x14ac:dyDescent="0.2">
      <c r="K692">
        <v>664</v>
      </c>
      <c r="L692">
        <v>588</v>
      </c>
      <c r="M692" s="73">
        <v>137500</v>
      </c>
      <c r="N692" t="s">
        <v>311</v>
      </c>
    </row>
    <row r="693" spans="11:14" x14ac:dyDescent="0.2">
      <c r="K693">
        <v>666</v>
      </c>
      <c r="L693">
        <v>504</v>
      </c>
      <c r="M693" s="73">
        <v>230500</v>
      </c>
      <c r="N693" t="s">
        <v>311</v>
      </c>
    </row>
    <row r="694" spans="11:14" x14ac:dyDescent="0.2">
      <c r="K694">
        <v>667</v>
      </c>
      <c r="L694">
        <v>596</v>
      </c>
      <c r="M694" s="73">
        <v>129000</v>
      </c>
      <c r="N694" t="s">
        <v>311</v>
      </c>
    </row>
    <row r="695" spans="11:14" x14ac:dyDescent="0.2">
      <c r="K695">
        <v>668</v>
      </c>
      <c r="L695">
        <v>575</v>
      </c>
      <c r="M695" s="73">
        <v>193500</v>
      </c>
      <c r="N695" t="s">
        <v>311</v>
      </c>
    </row>
    <row r="696" spans="11:14" x14ac:dyDescent="0.2">
      <c r="K696">
        <v>669</v>
      </c>
      <c r="L696">
        <v>576</v>
      </c>
      <c r="M696" s="73">
        <v>168000</v>
      </c>
      <c r="N696" t="s">
        <v>311</v>
      </c>
    </row>
    <row r="697" spans="11:14" x14ac:dyDescent="0.2">
      <c r="K697">
        <v>670</v>
      </c>
      <c r="L697">
        <v>252</v>
      </c>
      <c r="M697" s="73">
        <v>137500</v>
      </c>
      <c r="N697" t="s">
        <v>311</v>
      </c>
    </row>
    <row r="698" spans="11:14" x14ac:dyDescent="0.2">
      <c r="K698">
        <v>671</v>
      </c>
      <c r="L698">
        <v>540</v>
      </c>
      <c r="M698" s="73">
        <v>173500</v>
      </c>
      <c r="N698" t="s">
        <v>311</v>
      </c>
    </row>
    <row r="699" spans="11:14" x14ac:dyDescent="0.2">
      <c r="K699">
        <v>672</v>
      </c>
      <c r="L699">
        <v>300</v>
      </c>
      <c r="M699" s="73">
        <v>103600</v>
      </c>
      <c r="N699" t="s">
        <v>311</v>
      </c>
    </row>
    <row r="700" spans="11:14" x14ac:dyDescent="0.2">
      <c r="K700">
        <v>673</v>
      </c>
      <c r="L700">
        <v>546</v>
      </c>
      <c r="M700" s="73">
        <v>165000</v>
      </c>
      <c r="N700" t="s">
        <v>311</v>
      </c>
    </row>
    <row r="701" spans="11:14" x14ac:dyDescent="0.2">
      <c r="K701">
        <v>674</v>
      </c>
      <c r="L701">
        <v>416</v>
      </c>
      <c r="M701" s="73">
        <v>257500</v>
      </c>
      <c r="N701" t="s">
        <v>311</v>
      </c>
    </row>
    <row r="702" spans="11:14" x14ac:dyDescent="0.2">
      <c r="K702">
        <v>675</v>
      </c>
      <c r="L702">
        <v>384</v>
      </c>
      <c r="M702" s="73">
        <v>140000</v>
      </c>
      <c r="N702" t="s">
        <v>311</v>
      </c>
    </row>
    <row r="703" spans="11:14" x14ac:dyDescent="0.2">
      <c r="K703">
        <v>676</v>
      </c>
      <c r="L703">
        <v>440</v>
      </c>
      <c r="M703" s="73">
        <v>148500</v>
      </c>
      <c r="N703" t="s">
        <v>311</v>
      </c>
    </row>
    <row r="704" spans="11:14" x14ac:dyDescent="0.2">
      <c r="K704">
        <v>677</v>
      </c>
      <c r="L704">
        <v>779</v>
      </c>
      <c r="M704" s="73">
        <v>87000</v>
      </c>
      <c r="N704" t="s">
        <v>311</v>
      </c>
    </row>
    <row r="705" spans="11:14" x14ac:dyDescent="0.2">
      <c r="K705">
        <v>678</v>
      </c>
      <c r="L705">
        <v>240</v>
      </c>
      <c r="M705" s="73">
        <v>109500</v>
      </c>
      <c r="N705" t="s">
        <v>311</v>
      </c>
    </row>
    <row r="706" spans="11:14" x14ac:dyDescent="0.2">
      <c r="K706">
        <v>679</v>
      </c>
      <c r="L706">
        <v>834</v>
      </c>
      <c r="M706" s="73">
        <v>372500</v>
      </c>
      <c r="N706" t="s">
        <v>311</v>
      </c>
    </row>
    <row r="707" spans="11:14" x14ac:dyDescent="0.2">
      <c r="K707">
        <v>680</v>
      </c>
      <c r="L707">
        <v>572</v>
      </c>
      <c r="M707" s="73">
        <v>128500</v>
      </c>
      <c r="N707" t="s">
        <v>311</v>
      </c>
    </row>
    <row r="708" spans="11:14" x14ac:dyDescent="0.2">
      <c r="K708">
        <v>681</v>
      </c>
      <c r="L708">
        <v>264</v>
      </c>
      <c r="M708" s="73">
        <v>143000</v>
      </c>
      <c r="N708" t="s">
        <v>311</v>
      </c>
    </row>
    <row r="709" spans="11:14" x14ac:dyDescent="0.2">
      <c r="K709">
        <v>682</v>
      </c>
      <c r="L709">
        <v>281</v>
      </c>
      <c r="M709" s="73">
        <v>159434</v>
      </c>
      <c r="N709" t="s">
        <v>311</v>
      </c>
    </row>
    <row r="710" spans="11:14" x14ac:dyDescent="0.2">
      <c r="K710">
        <v>683</v>
      </c>
      <c r="L710">
        <v>431</v>
      </c>
      <c r="M710" s="73">
        <v>173000</v>
      </c>
      <c r="N710" t="s">
        <v>311</v>
      </c>
    </row>
    <row r="711" spans="11:14" x14ac:dyDescent="0.2">
      <c r="K711">
        <v>684</v>
      </c>
      <c r="L711">
        <v>702</v>
      </c>
      <c r="M711" s="73">
        <v>285000</v>
      </c>
      <c r="N711" t="s">
        <v>311</v>
      </c>
    </row>
    <row r="712" spans="11:14" x14ac:dyDescent="0.2">
      <c r="K712">
        <v>685</v>
      </c>
      <c r="L712">
        <v>486</v>
      </c>
      <c r="M712" s="73">
        <v>221000</v>
      </c>
      <c r="N712" t="s">
        <v>311</v>
      </c>
    </row>
    <row r="713" spans="11:14" x14ac:dyDescent="0.2">
      <c r="K713">
        <v>686</v>
      </c>
      <c r="L713">
        <v>577</v>
      </c>
      <c r="M713" s="73">
        <v>207500</v>
      </c>
      <c r="N713" t="s">
        <v>311</v>
      </c>
    </row>
    <row r="714" spans="11:14" x14ac:dyDescent="0.2">
      <c r="K714">
        <v>687</v>
      </c>
      <c r="L714">
        <v>578</v>
      </c>
      <c r="M714" s="73">
        <v>227875</v>
      </c>
      <c r="N714" t="s">
        <v>311</v>
      </c>
    </row>
    <row r="715" spans="11:14" x14ac:dyDescent="0.2">
      <c r="K715">
        <v>688</v>
      </c>
      <c r="L715">
        <v>480</v>
      </c>
      <c r="M715" s="73">
        <v>148800</v>
      </c>
      <c r="N715" t="s">
        <v>311</v>
      </c>
    </row>
    <row r="716" spans="11:14" x14ac:dyDescent="0.2">
      <c r="K716">
        <v>689</v>
      </c>
      <c r="L716">
        <v>567</v>
      </c>
      <c r="M716" s="73">
        <v>392000</v>
      </c>
      <c r="N716" t="s">
        <v>311</v>
      </c>
    </row>
    <row r="717" spans="11:14" x14ac:dyDescent="0.2">
      <c r="K717">
        <v>690</v>
      </c>
      <c r="L717">
        <v>460</v>
      </c>
      <c r="M717" s="73">
        <v>194700</v>
      </c>
      <c r="N717" t="s">
        <v>311</v>
      </c>
    </row>
    <row r="718" spans="11:14" x14ac:dyDescent="0.2">
      <c r="K718">
        <v>691</v>
      </c>
      <c r="L718">
        <v>420</v>
      </c>
      <c r="M718" s="73">
        <v>141000</v>
      </c>
      <c r="N718" t="s">
        <v>311</v>
      </c>
    </row>
    <row r="719" spans="11:14" x14ac:dyDescent="0.2">
      <c r="K719">
        <v>692</v>
      </c>
      <c r="L719">
        <v>832</v>
      </c>
      <c r="M719" s="73">
        <v>755000</v>
      </c>
      <c r="N719" t="s">
        <v>311</v>
      </c>
    </row>
    <row r="720" spans="11:14" x14ac:dyDescent="0.2">
      <c r="K720">
        <v>693</v>
      </c>
      <c r="L720">
        <v>628</v>
      </c>
      <c r="M720" s="73">
        <v>335000</v>
      </c>
      <c r="N720" t="s">
        <v>311</v>
      </c>
    </row>
    <row r="721" spans="11:14" x14ac:dyDescent="0.2">
      <c r="K721">
        <v>694</v>
      </c>
      <c r="L721">
        <v>326</v>
      </c>
      <c r="M721" s="73">
        <v>108480</v>
      </c>
      <c r="N721" t="s">
        <v>311</v>
      </c>
    </row>
    <row r="722" spans="11:14" x14ac:dyDescent="0.2">
      <c r="K722">
        <v>695</v>
      </c>
      <c r="L722">
        <v>576</v>
      </c>
      <c r="M722" s="73">
        <v>141500</v>
      </c>
      <c r="N722" t="s">
        <v>311</v>
      </c>
    </row>
    <row r="723" spans="11:14" x14ac:dyDescent="0.2">
      <c r="K723">
        <v>696</v>
      </c>
      <c r="L723">
        <v>551</v>
      </c>
      <c r="M723" s="73">
        <v>176000</v>
      </c>
      <c r="N723" t="s">
        <v>311</v>
      </c>
    </row>
    <row r="724" spans="11:14" x14ac:dyDescent="0.2">
      <c r="K724">
        <v>697</v>
      </c>
      <c r="L724">
        <v>205</v>
      </c>
      <c r="M724" s="73">
        <v>89000</v>
      </c>
      <c r="N724" t="s">
        <v>311</v>
      </c>
    </row>
    <row r="725" spans="11:14" x14ac:dyDescent="0.2">
      <c r="K725">
        <v>698</v>
      </c>
      <c r="L725">
        <v>308</v>
      </c>
      <c r="M725" s="73">
        <v>123500</v>
      </c>
      <c r="N725" t="s">
        <v>311</v>
      </c>
    </row>
    <row r="726" spans="11:14" x14ac:dyDescent="0.2">
      <c r="K726">
        <v>699</v>
      </c>
      <c r="L726">
        <v>336</v>
      </c>
      <c r="M726" s="73">
        <v>138500</v>
      </c>
      <c r="N726" t="s">
        <v>311</v>
      </c>
    </row>
    <row r="727" spans="11:14" x14ac:dyDescent="0.2">
      <c r="K727">
        <v>700</v>
      </c>
      <c r="L727">
        <v>530</v>
      </c>
      <c r="M727" s="73">
        <v>196000</v>
      </c>
      <c r="N727" t="s">
        <v>311</v>
      </c>
    </row>
    <row r="728" spans="11:14" x14ac:dyDescent="0.2">
      <c r="K728">
        <v>701</v>
      </c>
      <c r="L728">
        <v>765</v>
      </c>
      <c r="M728" s="73">
        <v>312500</v>
      </c>
      <c r="N728" t="s">
        <v>311</v>
      </c>
    </row>
    <row r="729" spans="11:14" x14ac:dyDescent="0.2">
      <c r="K729">
        <v>702</v>
      </c>
      <c r="L729">
        <v>528</v>
      </c>
      <c r="M729" s="73">
        <v>140000</v>
      </c>
      <c r="N729" t="s">
        <v>311</v>
      </c>
    </row>
    <row r="730" spans="11:14" x14ac:dyDescent="0.2">
      <c r="K730">
        <v>703</v>
      </c>
      <c r="L730">
        <v>666</v>
      </c>
      <c r="M730" s="73">
        <v>361919</v>
      </c>
      <c r="N730" t="s">
        <v>311</v>
      </c>
    </row>
    <row r="731" spans="11:14" x14ac:dyDescent="0.2">
      <c r="K731">
        <v>704</v>
      </c>
      <c r="L731">
        <v>672</v>
      </c>
      <c r="M731" s="73">
        <v>140000</v>
      </c>
      <c r="N731" t="s">
        <v>311</v>
      </c>
    </row>
    <row r="732" spans="11:14" x14ac:dyDescent="0.2">
      <c r="K732">
        <v>705</v>
      </c>
      <c r="L732">
        <v>606</v>
      </c>
      <c r="M732" s="73">
        <v>213000</v>
      </c>
      <c r="N732" t="s">
        <v>311</v>
      </c>
    </row>
    <row r="733" spans="11:14" x14ac:dyDescent="0.2">
      <c r="K733">
        <v>706</v>
      </c>
      <c r="L733">
        <v>0</v>
      </c>
      <c r="M733" s="73">
        <v>55000</v>
      </c>
      <c r="N733" t="s">
        <v>311</v>
      </c>
    </row>
    <row r="734" spans="11:14" x14ac:dyDescent="0.2">
      <c r="K734">
        <v>707</v>
      </c>
      <c r="L734">
        <v>739</v>
      </c>
      <c r="M734" s="73">
        <v>302000</v>
      </c>
      <c r="N734" t="s">
        <v>311</v>
      </c>
    </row>
    <row r="735" spans="11:14" x14ac:dyDescent="0.2">
      <c r="K735">
        <v>708</v>
      </c>
      <c r="L735">
        <v>550</v>
      </c>
      <c r="M735" s="73">
        <v>254000</v>
      </c>
      <c r="N735" t="s">
        <v>311</v>
      </c>
    </row>
    <row r="736" spans="11:14" x14ac:dyDescent="0.2">
      <c r="K736">
        <v>709</v>
      </c>
      <c r="L736">
        <v>400</v>
      </c>
      <c r="M736" s="73">
        <v>179540</v>
      </c>
      <c r="N736" t="s">
        <v>311</v>
      </c>
    </row>
    <row r="737" spans="11:14" x14ac:dyDescent="0.2">
      <c r="K737">
        <v>710</v>
      </c>
      <c r="L737">
        <v>408</v>
      </c>
      <c r="M737" s="73">
        <v>109900</v>
      </c>
      <c r="N737" t="s">
        <v>311</v>
      </c>
    </row>
    <row r="738" spans="11:14" x14ac:dyDescent="0.2">
      <c r="K738">
        <v>711</v>
      </c>
      <c r="L738">
        <v>0</v>
      </c>
      <c r="M738" s="73">
        <v>52000</v>
      </c>
      <c r="N738" t="s">
        <v>311</v>
      </c>
    </row>
    <row r="739" spans="11:14" x14ac:dyDescent="0.2">
      <c r="K739">
        <v>712</v>
      </c>
      <c r="L739">
        <v>384</v>
      </c>
      <c r="M739" s="73">
        <v>102776</v>
      </c>
      <c r="N739" t="s">
        <v>311</v>
      </c>
    </row>
    <row r="740" spans="11:14" x14ac:dyDescent="0.2">
      <c r="K740">
        <v>713</v>
      </c>
      <c r="L740">
        <v>472</v>
      </c>
      <c r="M740" s="73">
        <v>189000</v>
      </c>
      <c r="N740" t="s">
        <v>311</v>
      </c>
    </row>
    <row r="741" spans="11:14" x14ac:dyDescent="0.2">
      <c r="K741">
        <v>714</v>
      </c>
      <c r="L741">
        <v>576</v>
      </c>
      <c r="M741" s="73">
        <v>129000</v>
      </c>
      <c r="N741" t="s">
        <v>311</v>
      </c>
    </row>
    <row r="742" spans="11:14" x14ac:dyDescent="0.2">
      <c r="K742">
        <v>715</v>
      </c>
      <c r="L742">
        <v>475</v>
      </c>
      <c r="M742" s="73">
        <v>130500</v>
      </c>
      <c r="N742" t="s">
        <v>311</v>
      </c>
    </row>
    <row r="743" spans="11:14" x14ac:dyDescent="0.2">
      <c r="K743">
        <v>716</v>
      </c>
      <c r="L743">
        <v>478</v>
      </c>
      <c r="M743" s="73">
        <v>165000</v>
      </c>
      <c r="N743" t="s">
        <v>311</v>
      </c>
    </row>
    <row r="744" spans="11:14" x14ac:dyDescent="0.2">
      <c r="K744">
        <v>717</v>
      </c>
      <c r="L744">
        <v>704</v>
      </c>
      <c r="M744" s="73">
        <v>159500</v>
      </c>
      <c r="N744" t="s">
        <v>311</v>
      </c>
    </row>
    <row r="745" spans="11:14" x14ac:dyDescent="0.2">
      <c r="K745">
        <v>718</v>
      </c>
      <c r="L745">
        <v>439</v>
      </c>
      <c r="M745" s="73">
        <v>157000</v>
      </c>
      <c r="N745" t="s">
        <v>311</v>
      </c>
    </row>
    <row r="746" spans="11:14" x14ac:dyDescent="0.2">
      <c r="K746">
        <v>720</v>
      </c>
      <c r="L746">
        <v>300</v>
      </c>
      <c r="M746" s="73">
        <v>128500</v>
      </c>
      <c r="N746" t="s">
        <v>311</v>
      </c>
    </row>
    <row r="747" spans="11:14" x14ac:dyDescent="0.2">
      <c r="K747">
        <v>721</v>
      </c>
      <c r="L747">
        <v>564</v>
      </c>
      <c r="M747" s="73">
        <v>275000</v>
      </c>
      <c r="N747" t="s">
        <v>311</v>
      </c>
    </row>
    <row r="748" spans="11:14" x14ac:dyDescent="0.2">
      <c r="K748">
        <v>722</v>
      </c>
      <c r="L748">
        <v>420</v>
      </c>
      <c r="M748" s="73">
        <v>143000</v>
      </c>
      <c r="N748" t="s">
        <v>311</v>
      </c>
    </row>
    <row r="749" spans="11:14" x14ac:dyDescent="0.2">
      <c r="K749">
        <v>723</v>
      </c>
      <c r="L749">
        <v>463</v>
      </c>
      <c r="M749" s="73">
        <v>124500</v>
      </c>
      <c r="N749" t="s">
        <v>311</v>
      </c>
    </row>
    <row r="750" spans="11:14" x14ac:dyDescent="0.2">
      <c r="K750">
        <v>724</v>
      </c>
      <c r="L750">
        <v>548</v>
      </c>
      <c r="M750" s="73">
        <v>135000</v>
      </c>
      <c r="N750" t="s">
        <v>311</v>
      </c>
    </row>
    <row r="751" spans="11:14" x14ac:dyDescent="0.2">
      <c r="K751">
        <v>725</v>
      </c>
      <c r="L751">
        <v>768</v>
      </c>
      <c r="M751" s="73">
        <v>320000</v>
      </c>
      <c r="N751" t="s">
        <v>311</v>
      </c>
    </row>
    <row r="752" spans="11:14" x14ac:dyDescent="0.2">
      <c r="K752">
        <v>726</v>
      </c>
      <c r="L752">
        <v>660</v>
      </c>
      <c r="M752" s="73">
        <v>120500</v>
      </c>
      <c r="N752" t="s">
        <v>311</v>
      </c>
    </row>
    <row r="753" spans="11:14" x14ac:dyDescent="0.2">
      <c r="K753">
        <v>727</v>
      </c>
      <c r="L753">
        <v>540</v>
      </c>
      <c r="M753" s="73">
        <v>222000</v>
      </c>
      <c r="N753" t="s">
        <v>311</v>
      </c>
    </row>
    <row r="754" spans="11:14" x14ac:dyDescent="0.2">
      <c r="K754">
        <v>728</v>
      </c>
      <c r="L754">
        <v>632</v>
      </c>
      <c r="M754" s="73">
        <v>194500</v>
      </c>
      <c r="N754" t="s">
        <v>311</v>
      </c>
    </row>
    <row r="755" spans="11:14" x14ac:dyDescent="0.2">
      <c r="K755">
        <v>729</v>
      </c>
      <c r="L755">
        <v>888</v>
      </c>
      <c r="M755" s="73">
        <v>110000</v>
      </c>
      <c r="N755" t="s">
        <v>311</v>
      </c>
    </row>
    <row r="756" spans="11:14" x14ac:dyDescent="0.2">
      <c r="K756">
        <v>730</v>
      </c>
      <c r="L756">
        <v>539</v>
      </c>
      <c r="M756" s="73">
        <v>103000</v>
      </c>
      <c r="N756" t="s">
        <v>311</v>
      </c>
    </row>
    <row r="757" spans="11:14" x14ac:dyDescent="0.2">
      <c r="K757">
        <v>731</v>
      </c>
      <c r="L757">
        <v>608</v>
      </c>
      <c r="M757" s="73">
        <v>236500</v>
      </c>
      <c r="N757" t="s">
        <v>311</v>
      </c>
    </row>
    <row r="758" spans="11:14" x14ac:dyDescent="0.2">
      <c r="K758">
        <v>732</v>
      </c>
      <c r="L758">
        <v>438</v>
      </c>
      <c r="M758" s="73">
        <v>187500</v>
      </c>
      <c r="N758" t="s">
        <v>311</v>
      </c>
    </row>
    <row r="759" spans="11:14" x14ac:dyDescent="0.2">
      <c r="K759">
        <v>733</v>
      </c>
      <c r="L759">
        <v>541</v>
      </c>
      <c r="M759" s="73">
        <v>222500</v>
      </c>
      <c r="N759" t="s">
        <v>311</v>
      </c>
    </row>
    <row r="760" spans="11:14" x14ac:dyDescent="0.2">
      <c r="K760">
        <v>734</v>
      </c>
      <c r="L760">
        <v>264</v>
      </c>
      <c r="M760" s="73">
        <v>131400</v>
      </c>
      <c r="N760" t="s">
        <v>311</v>
      </c>
    </row>
    <row r="761" spans="11:14" x14ac:dyDescent="0.2">
      <c r="K761">
        <v>735</v>
      </c>
      <c r="L761">
        <v>300</v>
      </c>
      <c r="M761" s="73">
        <v>108000</v>
      </c>
      <c r="N761" t="s">
        <v>311</v>
      </c>
    </row>
    <row r="762" spans="11:14" x14ac:dyDescent="0.2">
      <c r="K762">
        <v>736</v>
      </c>
      <c r="L762">
        <v>320</v>
      </c>
      <c r="M762" s="73">
        <v>163000</v>
      </c>
      <c r="N762" t="s">
        <v>311</v>
      </c>
    </row>
    <row r="763" spans="11:14" x14ac:dyDescent="0.2">
      <c r="K763">
        <v>737</v>
      </c>
      <c r="L763">
        <v>400</v>
      </c>
      <c r="M763" s="73">
        <v>93500</v>
      </c>
      <c r="N763" t="s">
        <v>311</v>
      </c>
    </row>
    <row r="764" spans="11:14" x14ac:dyDescent="0.2">
      <c r="K764">
        <v>738</v>
      </c>
      <c r="L764">
        <v>800</v>
      </c>
      <c r="M764" s="73">
        <v>239900</v>
      </c>
      <c r="N764" t="s">
        <v>311</v>
      </c>
    </row>
    <row r="765" spans="11:14" x14ac:dyDescent="0.2">
      <c r="K765">
        <v>739</v>
      </c>
      <c r="L765">
        <v>0</v>
      </c>
      <c r="M765" s="73">
        <v>179000</v>
      </c>
      <c r="N765" t="s">
        <v>311</v>
      </c>
    </row>
    <row r="766" spans="11:14" x14ac:dyDescent="0.2">
      <c r="K766">
        <v>740</v>
      </c>
      <c r="L766">
        <v>572</v>
      </c>
      <c r="M766" s="73">
        <v>190000</v>
      </c>
      <c r="N766" t="s">
        <v>311</v>
      </c>
    </row>
    <row r="767" spans="11:14" x14ac:dyDescent="0.2">
      <c r="K767">
        <v>741</v>
      </c>
      <c r="L767">
        <v>360</v>
      </c>
      <c r="M767" s="73">
        <v>132000</v>
      </c>
      <c r="N767" t="s">
        <v>311</v>
      </c>
    </row>
    <row r="768" spans="11:14" x14ac:dyDescent="0.2">
      <c r="K768">
        <v>742</v>
      </c>
      <c r="L768">
        <v>288</v>
      </c>
      <c r="M768" s="73">
        <v>142000</v>
      </c>
      <c r="N768" t="s">
        <v>311</v>
      </c>
    </row>
    <row r="769" spans="11:14" x14ac:dyDescent="0.2">
      <c r="K769">
        <v>743</v>
      </c>
      <c r="L769">
        <v>539</v>
      </c>
      <c r="M769" s="73">
        <v>179000</v>
      </c>
      <c r="N769" t="s">
        <v>311</v>
      </c>
    </row>
    <row r="770" spans="11:14" x14ac:dyDescent="0.2">
      <c r="K770">
        <v>744</v>
      </c>
      <c r="L770">
        <v>480</v>
      </c>
      <c r="M770" s="73">
        <v>175000</v>
      </c>
      <c r="N770" t="s">
        <v>311</v>
      </c>
    </row>
    <row r="771" spans="11:14" x14ac:dyDescent="0.2">
      <c r="K771">
        <v>745</v>
      </c>
      <c r="L771">
        <v>462</v>
      </c>
      <c r="M771" s="73">
        <v>180000</v>
      </c>
      <c r="N771" t="s">
        <v>311</v>
      </c>
    </row>
    <row r="772" spans="11:14" x14ac:dyDescent="0.2">
      <c r="K772">
        <v>746</v>
      </c>
      <c r="L772">
        <v>831</v>
      </c>
      <c r="M772" s="73">
        <v>299800</v>
      </c>
      <c r="N772" t="s">
        <v>311</v>
      </c>
    </row>
    <row r="773" spans="11:14" x14ac:dyDescent="0.2">
      <c r="K773">
        <v>747</v>
      </c>
      <c r="L773">
        <v>554</v>
      </c>
      <c r="M773" s="73">
        <v>236000</v>
      </c>
      <c r="N773" t="s">
        <v>311</v>
      </c>
    </row>
    <row r="774" spans="11:14" x14ac:dyDescent="0.2">
      <c r="K774">
        <v>748</v>
      </c>
      <c r="L774">
        <v>864</v>
      </c>
      <c r="M774" s="73">
        <v>265979</v>
      </c>
      <c r="N774" t="s">
        <v>311</v>
      </c>
    </row>
    <row r="775" spans="11:14" x14ac:dyDescent="0.2">
      <c r="K775">
        <v>749</v>
      </c>
      <c r="L775">
        <v>527</v>
      </c>
      <c r="M775" s="73">
        <v>260400</v>
      </c>
      <c r="N775" t="s">
        <v>311</v>
      </c>
    </row>
    <row r="776" spans="11:14" x14ac:dyDescent="0.2">
      <c r="K776">
        <v>750</v>
      </c>
      <c r="L776">
        <v>240</v>
      </c>
      <c r="M776" s="73">
        <v>98000</v>
      </c>
      <c r="N776" t="s">
        <v>311</v>
      </c>
    </row>
    <row r="777" spans="11:14" x14ac:dyDescent="0.2">
      <c r="K777">
        <v>751</v>
      </c>
      <c r="L777">
        <v>0</v>
      </c>
      <c r="M777" s="73">
        <v>96500</v>
      </c>
      <c r="N777" t="s">
        <v>311</v>
      </c>
    </row>
    <row r="778" spans="11:14" x14ac:dyDescent="0.2">
      <c r="K778">
        <v>752</v>
      </c>
      <c r="L778">
        <v>400</v>
      </c>
      <c r="M778" s="73">
        <v>162000</v>
      </c>
      <c r="N778" t="s">
        <v>311</v>
      </c>
    </row>
    <row r="779" spans="11:14" x14ac:dyDescent="0.2">
      <c r="K779">
        <v>753</v>
      </c>
      <c r="L779">
        <v>576</v>
      </c>
      <c r="M779" s="73">
        <v>217000</v>
      </c>
      <c r="N779" t="s">
        <v>311</v>
      </c>
    </row>
    <row r="780" spans="11:14" x14ac:dyDescent="0.2">
      <c r="K780">
        <v>754</v>
      </c>
      <c r="L780">
        <v>878</v>
      </c>
      <c r="M780" s="73">
        <v>275500</v>
      </c>
      <c r="N780" t="s">
        <v>311</v>
      </c>
    </row>
    <row r="781" spans="11:14" x14ac:dyDescent="0.2">
      <c r="K781">
        <v>755</v>
      </c>
      <c r="L781">
        <v>440</v>
      </c>
      <c r="M781" s="73">
        <v>156000</v>
      </c>
      <c r="N781" t="s">
        <v>311</v>
      </c>
    </row>
    <row r="782" spans="11:14" x14ac:dyDescent="0.2">
      <c r="K782">
        <v>756</v>
      </c>
      <c r="L782">
        <v>440</v>
      </c>
      <c r="M782" s="73">
        <v>172500</v>
      </c>
      <c r="N782" t="s">
        <v>311</v>
      </c>
    </row>
    <row r="783" spans="11:14" x14ac:dyDescent="0.2">
      <c r="K783">
        <v>757</v>
      </c>
      <c r="L783">
        <v>578</v>
      </c>
      <c r="M783" s="73">
        <v>212000</v>
      </c>
      <c r="N783" t="s">
        <v>311</v>
      </c>
    </row>
    <row r="784" spans="11:14" x14ac:dyDescent="0.2">
      <c r="K784">
        <v>758</v>
      </c>
      <c r="L784">
        <v>440</v>
      </c>
      <c r="M784" s="73">
        <v>158900</v>
      </c>
      <c r="N784" t="s">
        <v>311</v>
      </c>
    </row>
    <row r="785" spans="11:14" x14ac:dyDescent="0.2">
      <c r="K785">
        <v>759</v>
      </c>
      <c r="L785">
        <v>440</v>
      </c>
      <c r="M785" s="73">
        <v>179400</v>
      </c>
      <c r="N785" t="s">
        <v>311</v>
      </c>
    </row>
    <row r="786" spans="11:14" x14ac:dyDescent="0.2">
      <c r="K786">
        <v>760</v>
      </c>
      <c r="L786">
        <v>752</v>
      </c>
      <c r="M786" s="73">
        <v>290000</v>
      </c>
      <c r="N786" t="s">
        <v>311</v>
      </c>
    </row>
    <row r="787" spans="11:14" x14ac:dyDescent="0.2">
      <c r="K787">
        <v>761</v>
      </c>
      <c r="L787">
        <v>300</v>
      </c>
      <c r="M787" s="73">
        <v>127500</v>
      </c>
      <c r="N787" t="s">
        <v>311</v>
      </c>
    </row>
    <row r="788" spans="11:14" x14ac:dyDescent="0.2">
      <c r="K788">
        <v>762</v>
      </c>
      <c r="L788">
        <v>440</v>
      </c>
      <c r="M788" s="73">
        <v>100000</v>
      </c>
      <c r="N788" t="s">
        <v>311</v>
      </c>
    </row>
    <row r="789" spans="11:14" x14ac:dyDescent="0.2">
      <c r="K789">
        <v>763</v>
      </c>
      <c r="L789">
        <v>614</v>
      </c>
      <c r="M789" s="73">
        <v>215200</v>
      </c>
      <c r="N789" t="s">
        <v>311</v>
      </c>
    </row>
    <row r="790" spans="11:14" x14ac:dyDescent="0.2">
      <c r="K790">
        <v>764</v>
      </c>
      <c r="L790">
        <v>856</v>
      </c>
      <c r="M790" s="73">
        <v>337000</v>
      </c>
      <c r="N790" t="s">
        <v>311</v>
      </c>
    </row>
    <row r="791" spans="11:14" x14ac:dyDescent="0.2">
      <c r="K791">
        <v>765</v>
      </c>
      <c r="L791">
        <v>481</v>
      </c>
      <c r="M791" s="73">
        <v>270000</v>
      </c>
      <c r="N791" t="s">
        <v>311</v>
      </c>
    </row>
    <row r="792" spans="11:14" x14ac:dyDescent="0.2">
      <c r="K792">
        <v>766</v>
      </c>
      <c r="L792">
        <v>592</v>
      </c>
      <c r="M792" s="73">
        <v>264132</v>
      </c>
      <c r="N792" t="s">
        <v>311</v>
      </c>
    </row>
    <row r="793" spans="11:14" x14ac:dyDescent="0.2">
      <c r="K793">
        <v>767</v>
      </c>
      <c r="L793">
        <v>496</v>
      </c>
      <c r="M793" s="73">
        <v>196500</v>
      </c>
      <c r="N793" t="s">
        <v>311</v>
      </c>
    </row>
    <row r="794" spans="11:14" x14ac:dyDescent="0.2">
      <c r="K794">
        <v>768</v>
      </c>
      <c r="L794">
        <v>423</v>
      </c>
      <c r="M794" s="73">
        <v>160000</v>
      </c>
      <c r="N794" t="s">
        <v>311</v>
      </c>
    </row>
    <row r="795" spans="11:14" x14ac:dyDescent="0.2">
      <c r="K795">
        <v>769</v>
      </c>
      <c r="L795">
        <v>484</v>
      </c>
      <c r="M795" s="73">
        <v>216837</v>
      </c>
      <c r="N795" t="s">
        <v>311</v>
      </c>
    </row>
    <row r="796" spans="11:14" x14ac:dyDescent="0.2">
      <c r="K796">
        <v>770</v>
      </c>
      <c r="L796">
        <v>841</v>
      </c>
      <c r="M796" s="73">
        <v>538000</v>
      </c>
      <c r="N796" t="s">
        <v>311</v>
      </c>
    </row>
    <row r="797" spans="11:14" x14ac:dyDescent="0.2">
      <c r="K797">
        <v>771</v>
      </c>
      <c r="L797">
        <v>576</v>
      </c>
      <c r="M797" s="73">
        <v>134900</v>
      </c>
      <c r="N797" t="s">
        <v>311</v>
      </c>
    </row>
    <row r="798" spans="11:14" x14ac:dyDescent="0.2">
      <c r="K798">
        <v>772</v>
      </c>
      <c r="L798">
        <v>396</v>
      </c>
      <c r="M798" s="73">
        <v>102000</v>
      </c>
      <c r="N798" t="s">
        <v>311</v>
      </c>
    </row>
    <row r="799" spans="11:14" x14ac:dyDescent="0.2">
      <c r="K799">
        <v>773</v>
      </c>
      <c r="L799">
        <v>672</v>
      </c>
      <c r="M799" s="73">
        <v>107000</v>
      </c>
      <c r="N799" t="s">
        <v>311</v>
      </c>
    </row>
    <row r="800" spans="11:14" x14ac:dyDescent="0.2">
      <c r="K800">
        <v>774</v>
      </c>
      <c r="L800">
        <v>275</v>
      </c>
      <c r="M800" s="73">
        <v>114500</v>
      </c>
      <c r="N800" t="s">
        <v>311</v>
      </c>
    </row>
    <row r="801" spans="11:14" x14ac:dyDescent="0.2">
      <c r="K801">
        <v>775</v>
      </c>
      <c r="L801">
        <v>895</v>
      </c>
      <c r="M801" s="73">
        <v>395000</v>
      </c>
      <c r="N801" t="s">
        <v>311</v>
      </c>
    </row>
    <row r="802" spans="11:14" x14ac:dyDescent="0.2">
      <c r="K802">
        <v>776</v>
      </c>
      <c r="L802">
        <v>412</v>
      </c>
      <c r="M802" s="73">
        <v>162000</v>
      </c>
      <c r="N802" t="s">
        <v>311</v>
      </c>
    </row>
    <row r="803" spans="11:14" x14ac:dyDescent="0.2">
      <c r="K803">
        <v>777</v>
      </c>
      <c r="L803">
        <v>865</v>
      </c>
      <c r="M803" s="73">
        <v>221500</v>
      </c>
      <c r="N803" t="s">
        <v>311</v>
      </c>
    </row>
    <row r="804" spans="11:14" x14ac:dyDescent="0.2">
      <c r="K804">
        <v>778</v>
      </c>
      <c r="L804">
        <v>440</v>
      </c>
      <c r="M804" s="73">
        <v>142500</v>
      </c>
      <c r="N804" t="s">
        <v>311</v>
      </c>
    </row>
    <row r="805" spans="11:14" x14ac:dyDescent="0.2">
      <c r="K805">
        <v>779</v>
      </c>
      <c r="L805">
        <v>630</v>
      </c>
      <c r="M805" s="73">
        <v>144000</v>
      </c>
      <c r="N805" t="s">
        <v>311</v>
      </c>
    </row>
    <row r="806" spans="11:14" x14ac:dyDescent="0.2">
      <c r="K806">
        <v>780</v>
      </c>
      <c r="L806">
        <v>504</v>
      </c>
      <c r="M806" s="73">
        <v>135000</v>
      </c>
      <c r="N806" t="s">
        <v>311</v>
      </c>
    </row>
    <row r="807" spans="11:14" x14ac:dyDescent="0.2">
      <c r="K807">
        <v>781</v>
      </c>
      <c r="L807">
        <v>402</v>
      </c>
      <c r="M807" s="73">
        <v>176000</v>
      </c>
      <c r="N807" t="s">
        <v>311</v>
      </c>
    </row>
    <row r="808" spans="11:14" x14ac:dyDescent="0.2">
      <c r="K808">
        <v>782</v>
      </c>
      <c r="L808">
        <v>484</v>
      </c>
      <c r="M808" s="73">
        <v>175900</v>
      </c>
      <c r="N808" t="s">
        <v>311</v>
      </c>
    </row>
    <row r="809" spans="11:14" x14ac:dyDescent="0.2">
      <c r="K809">
        <v>783</v>
      </c>
      <c r="L809">
        <v>605</v>
      </c>
      <c r="M809" s="73">
        <v>187100</v>
      </c>
      <c r="N809" t="s">
        <v>311</v>
      </c>
    </row>
    <row r="810" spans="11:14" x14ac:dyDescent="0.2">
      <c r="K810">
        <v>784</v>
      </c>
      <c r="L810">
        <v>602</v>
      </c>
      <c r="M810" s="73">
        <v>165500</v>
      </c>
      <c r="N810" t="s">
        <v>311</v>
      </c>
    </row>
    <row r="811" spans="11:14" x14ac:dyDescent="0.2">
      <c r="K811">
        <v>785</v>
      </c>
      <c r="L811">
        <v>0</v>
      </c>
      <c r="M811" s="73">
        <v>128000</v>
      </c>
      <c r="N811" t="s">
        <v>311</v>
      </c>
    </row>
    <row r="812" spans="11:14" x14ac:dyDescent="0.2">
      <c r="K812">
        <v>786</v>
      </c>
      <c r="L812">
        <v>457</v>
      </c>
      <c r="M812" s="73">
        <v>161500</v>
      </c>
      <c r="N812" t="s">
        <v>311</v>
      </c>
    </row>
    <row r="813" spans="11:14" x14ac:dyDescent="0.2">
      <c r="K813">
        <v>787</v>
      </c>
      <c r="L813">
        <v>416</v>
      </c>
      <c r="M813" s="73">
        <v>139000</v>
      </c>
      <c r="N813" t="s">
        <v>311</v>
      </c>
    </row>
    <row r="814" spans="11:14" x14ac:dyDescent="0.2">
      <c r="K814">
        <v>788</v>
      </c>
      <c r="L814">
        <v>618</v>
      </c>
      <c r="M814" s="73">
        <v>233000</v>
      </c>
      <c r="N814" t="s">
        <v>311</v>
      </c>
    </row>
    <row r="815" spans="11:14" x14ac:dyDescent="0.2">
      <c r="K815">
        <v>789</v>
      </c>
      <c r="L815">
        <v>281</v>
      </c>
      <c r="M815" s="73">
        <v>107900</v>
      </c>
      <c r="N815" t="s">
        <v>311</v>
      </c>
    </row>
    <row r="816" spans="11:14" x14ac:dyDescent="0.2">
      <c r="K816">
        <v>790</v>
      </c>
      <c r="L816">
        <v>444</v>
      </c>
      <c r="M816" s="73">
        <v>187500</v>
      </c>
      <c r="N816" t="s">
        <v>311</v>
      </c>
    </row>
    <row r="817" spans="11:14" x14ac:dyDescent="0.2">
      <c r="K817">
        <v>791</v>
      </c>
      <c r="L817">
        <v>397</v>
      </c>
      <c r="M817" s="73">
        <v>160200</v>
      </c>
      <c r="N817" t="s">
        <v>311</v>
      </c>
    </row>
    <row r="818" spans="11:14" x14ac:dyDescent="0.2">
      <c r="K818">
        <v>792</v>
      </c>
      <c r="L818">
        <v>539</v>
      </c>
      <c r="M818" s="73">
        <v>146800</v>
      </c>
      <c r="N818" t="s">
        <v>311</v>
      </c>
    </row>
    <row r="819" spans="11:14" x14ac:dyDescent="0.2">
      <c r="K819">
        <v>793</v>
      </c>
      <c r="L819">
        <v>455</v>
      </c>
      <c r="M819" s="73">
        <v>269790</v>
      </c>
      <c r="N819" t="s">
        <v>311</v>
      </c>
    </row>
    <row r="820" spans="11:14" x14ac:dyDescent="0.2">
      <c r="K820">
        <v>794</v>
      </c>
      <c r="L820">
        <v>474</v>
      </c>
      <c r="M820" s="73">
        <v>225000</v>
      </c>
      <c r="N820" t="s">
        <v>311</v>
      </c>
    </row>
    <row r="821" spans="11:14" x14ac:dyDescent="0.2">
      <c r="K821">
        <v>795</v>
      </c>
      <c r="L821">
        <v>409</v>
      </c>
      <c r="M821" s="73">
        <v>194500</v>
      </c>
      <c r="N821" t="s">
        <v>311</v>
      </c>
    </row>
    <row r="822" spans="11:14" x14ac:dyDescent="0.2">
      <c r="K822">
        <v>796</v>
      </c>
      <c r="L822">
        <v>476</v>
      </c>
      <c r="M822" s="73">
        <v>171000</v>
      </c>
      <c r="N822" t="s">
        <v>311</v>
      </c>
    </row>
    <row r="823" spans="11:14" x14ac:dyDescent="0.2">
      <c r="K823">
        <v>797</v>
      </c>
      <c r="L823">
        <v>528</v>
      </c>
      <c r="M823" s="73">
        <v>143500</v>
      </c>
      <c r="N823" t="s">
        <v>311</v>
      </c>
    </row>
    <row r="824" spans="11:14" x14ac:dyDescent="0.2">
      <c r="K824">
        <v>798</v>
      </c>
      <c r="L824">
        <v>240</v>
      </c>
      <c r="M824" s="73">
        <v>110000</v>
      </c>
      <c r="N824" t="s">
        <v>311</v>
      </c>
    </row>
    <row r="825" spans="11:14" x14ac:dyDescent="0.2">
      <c r="K825">
        <v>799</v>
      </c>
      <c r="L825">
        <v>820</v>
      </c>
      <c r="M825" s="73">
        <v>485000</v>
      </c>
      <c r="N825" t="s">
        <v>311</v>
      </c>
    </row>
    <row r="826" spans="11:14" x14ac:dyDescent="0.2">
      <c r="K826">
        <v>800</v>
      </c>
      <c r="L826">
        <v>240</v>
      </c>
      <c r="M826" s="73">
        <v>175000</v>
      </c>
      <c r="N826" t="s">
        <v>311</v>
      </c>
    </row>
    <row r="827" spans="11:14" x14ac:dyDescent="0.2">
      <c r="K827">
        <v>801</v>
      </c>
      <c r="L827">
        <v>603</v>
      </c>
      <c r="M827" s="73">
        <v>200000</v>
      </c>
      <c r="N827" t="s">
        <v>311</v>
      </c>
    </row>
    <row r="828" spans="11:14" x14ac:dyDescent="0.2">
      <c r="K828">
        <v>802</v>
      </c>
      <c r="L828">
        <v>440</v>
      </c>
      <c r="M828" s="73">
        <v>109900</v>
      </c>
      <c r="N828" t="s">
        <v>311</v>
      </c>
    </row>
    <row r="829" spans="11:14" x14ac:dyDescent="0.2">
      <c r="K829">
        <v>803</v>
      </c>
      <c r="L829">
        <v>410</v>
      </c>
      <c r="M829" s="73">
        <v>189000</v>
      </c>
      <c r="N829" t="s">
        <v>311</v>
      </c>
    </row>
    <row r="830" spans="11:14" x14ac:dyDescent="0.2">
      <c r="K830">
        <v>805</v>
      </c>
      <c r="L830">
        <v>286</v>
      </c>
      <c r="M830" s="73">
        <v>118000</v>
      </c>
      <c r="N830" t="s">
        <v>311</v>
      </c>
    </row>
    <row r="831" spans="11:14" x14ac:dyDescent="0.2">
      <c r="K831">
        <v>806</v>
      </c>
      <c r="L831">
        <v>554</v>
      </c>
      <c r="M831" s="73">
        <v>227680</v>
      </c>
      <c r="N831" t="s">
        <v>311</v>
      </c>
    </row>
    <row r="832" spans="11:14" x14ac:dyDescent="0.2">
      <c r="K832">
        <v>807</v>
      </c>
      <c r="L832">
        <v>384</v>
      </c>
      <c r="M832" s="73">
        <v>135500</v>
      </c>
      <c r="N832" t="s">
        <v>311</v>
      </c>
    </row>
    <row r="833" spans="11:14" x14ac:dyDescent="0.2">
      <c r="K833">
        <v>808</v>
      </c>
      <c r="L833">
        <v>528</v>
      </c>
      <c r="M833" s="73">
        <v>223500</v>
      </c>
      <c r="N833" t="s">
        <v>311</v>
      </c>
    </row>
    <row r="834" spans="11:14" x14ac:dyDescent="0.2">
      <c r="K834">
        <v>809</v>
      </c>
      <c r="L834">
        <v>484</v>
      </c>
      <c r="M834" s="73">
        <v>159950</v>
      </c>
      <c r="N834" t="s">
        <v>311</v>
      </c>
    </row>
    <row r="835" spans="11:14" x14ac:dyDescent="0.2">
      <c r="K835">
        <v>810</v>
      </c>
      <c r="L835">
        <v>360</v>
      </c>
      <c r="M835" s="73">
        <v>106000</v>
      </c>
      <c r="N835" t="s">
        <v>311</v>
      </c>
    </row>
    <row r="836" spans="11:14" x14ac:dyDescent="0.2">
      <c r="K836">
        <v>811</v>
      </c>
      <c r="L836">
        <v>484</v>
      </c>
      <c r="M836" s="73">
        <v>181000</v>
      </c>
      <c r="N836" t="s">
        <v>311</v>
      </c>
    </row>
    <row r="837" spans="11:14" x14ac:dyDescent="0.2">
      <c r="K837">
        <v>812</v>
      </c>
      <c r="L837">
        <v>420</v>
      </c>
      <c r="M837" s="73">
        <v>144500</v>
      </c>
      <c r="N837" t="s">
        <v>311</v>
      </c>
    </row>
    <row r="838" spans="11:14" x14ac:dyDescent="0.2">
      <c r="K838">
        <v>813</v>
      </c>
      <c r="L838">
        <v>504</v>
      </c>
      <c r="M838" s="73">
        <v>55993</v>
      </c>
      <c r="N838" t="s">
        <v>311</v>
      </c>
    </row>
    <row r="839" spans="11:14" x14ac:dyDescent="0.2">
      <c r="K839">
        <v>814</v>
      </c>
      <c r="L839">
        <v>301</v>
      </c>
      <c r="M839" s="73">
        <v>157900</v>
      </c>
      <c r="N839" t="s">
        <v>311</v>
      </c>
    </row>
    <row r="840" spans="11:14" x14ac:dyDescent="0.2">
      <c r="K840">
        <v>815</v>
      </c>
      <c r="L840">
        <v>280</v>
      </c>
      <c r="M840" s="73">
        <v>116000</v>
      </c>
      <c r="N840" t="s">
        <v>311</v>
      </c>
    </row>
    <row r="841" spans="11:14" x14ac:dyDescent="0.2">
      <c r="K841">
        <v>816</v>
      </c>
      <c r="L841">
        <v>598</v>
      </c>
      <c r="M841" s="73">
        <v>224900</v>
      </c>
      <c r="N841" t="s">
        <v>311</v>
      </c>
    </row>
    <row r="842" spans="11:14" x14ac:dyDescent="0.2">
      <c r="K842">
        <v>817</v>
      </c>
      <c r="L842">
        <v>275</v>
      </c>
      <c r="M842" s="73">
        <v>137000</v>
      </c>
      <c r="N842" t="s">
        <v>311</v>
      </c>
    </row>
    <row r="843" spans="11:14" x14ac:dyDescent="0.2">
      <c r="K843">
        <v>818</v>
      </c>
      <c r="L843">
        <v>857</v>
      </c>
      <c r="M843" s="73">
        <v>271000</v>
      </c>
      <c r="N843" t="s">
        <v>311</v>
      </c>
    </row>
    <row r="844" spans="11:14" x14ac:dyDescent="0.2">
      <c r="K844">
        <v>819</v>
      </c>
      <c r="L844">
        <v>440</v>
      </c>
      <c r="M844" s="73">
        <v>155000</v>
      </c>
      <c r="N844" t="s">
        <v>311</v>
      </c>
    </row>
    <row r="845" spans="11:14" x14ac:dyDescent="0.2">
      <c r="K845">
        <v>820</v>
      </c>
      <c r="L845">
        <v>484</v>
      </c>
      <c r="M845" s="73">
        <v>224000</v>
      </c>
      <c r="N845" t="s">
        <v>311</v>
      </c>
    </row>
    <row r="846" spans="11:14" x14ac:dyDescent="0.2">
      <c r="K846">
        <v>821</v>
      </c>
      <c r="L846">
        <v>595</v>
      </c>
      <c r="M846" s="73">
        <v>183000</v>
      </c>
      <c r="N846" t="s">
        <v>311</v>
      </c>
    </row>
    <row r="847" spans="11:14" x14ac:dyDescent="0.2">
      <c r="K847">
        <v>822</v>
      </c>
      <c r="L847">
        <v>576</v>
      </c>
      <c r="M847" s="73">
        <v>93000</v>
      </c>
      <c r="N847" t="s">
        <v>311</v>
      </c>
    </row>
    <row r="848" spans="11:14" x14ac:dyDescent="0.2">
      <c r="K848">
        <v>823</v>
      </c>
      <c r="L848">
        <v>433</v>
      </c>
      <c r="M848" s="73">
        <v>225000</v>
      </c>
      <c r="N848" t="s">
        <v>311</v>
      </c>
    </row>
    <row r="849" spans="11:14" x14ac:dyDescent="0.2">
      <c r="K849">
        <v>824</v>
      </c>
      <c r="L849">
        <v>240</v>
      </c>
      <c r="M849" s="73">
        <v>139500</v>
      </c>
      <c r="N849" t="s">
        <v>311</v>
      </c>
    </row>
    <row r="850" spans="11:14" x14ac:dyDescent="0.2">
      <c r="K850">
        <v>825</v>
      </c>
      <c r="L850">
        <v>776</v>
      </c>
      <c r="M850" s="73">
        <v>232600</v>
      </c>
      <c r="N850" t="s">
        <v>311</v>
      </c>
    </row>
    <row r="851" spans="11:14" x14ac:dyDescent="0.2">
      <c r="K851">
        <v>827</v>
      </c>
      <c r="L851">
        <v>0</v>
      </c>
      <c r="M851" s="73">
        <v>109500</v>
      </c>
      <c r="N851" t="s">
        <v>311</v>
      </c>
    </row>
    <row r="852" spans="11:14" x14ac:dyDescent="0.2">
      <c r="K852">
        <v>828</v>
      </c>
      <c r="L852">
        <v>527</v>
      </c>
      <c r="M852" s="73">
        <v>189000</v>
      </c>
      <c r="N852" t="s">
        <v>311</v>
      </c>
    </row>
    <row r="853" spans="11:14" x14ac:dyDescent="0.2">
      <c r="K853">
        <v>829</v>
      </c>
      <c r="L853">
        <v>538</v>
      </c>
      <c r="M853" s="73">
        <v>185000</v>
      </c>
      <c r="N853" t="s">
        <v>311</v>
      </c>
    </row>
    <row r="854" spans="11:14" x14ac:dyDescent="0.2">
      <c r="K854">
        <v>830</v>
      </c>
      <c r="L854">
        <v>480</v>
      </c>
      <c r="M854" s="73">
        <v>147400</v>
      </c>
      <c r="N854" t="s">
        <v>311</v>
      </c>
    </row>
    <row r="855" spans="11:14" x14ac:dyDescent="0.2">
      <c r="K855">
        <v>831</v>
      </c>
      <c r="L855">
        <v>458</v>
      </c>
      <c r="M855" s="73">
        <v>166000</v>
      </c>
      <c r="N855" t="s">
        <v>311</v>
      </c>
    </row>
    <row r="856" spans="11:14" x14ac:dyDescent="0.2">
      <c r="K856">
        <v>832</v>
      </c>
      <c r="L856">
        <v>480</v>
      </c>
      <c r="M856" s="73">
        <v>151000</v>
      </c>
      <c r="N856" t="s">
        <v>311</v>
      </c>
    </row>
    <row r="857" spans="11:14" x14ac:dyDescent="0.2">
      <c r="K857">
        <v>833</v>
      </c>
      <c r="L857">
        <v>613</v>
      </c>
      <c r="M857" s="73">
        <v>237000</v>
      </c>
      <c r="N857" t="s">
        <v>311</v>
      </c>
    </row>
    <row r="858" spans="11:14" x14ac:dyDescent="0.2">
      <c r="K858">
        <v>834</v>
      </c>
      <c r="L858">
        <v>472</v>
      </c>
      <c r="M858" s="73">
        <v>167000</v>
      </c>
      <c r="N858" t="s">
        <v>311</v>
      </c>
    </row>
    <row r="859" spans="11:14" x14ac:dyDescent="0.2">
      <c r="K859">
        <v>835</v>
      </c>
      <c r="L859">
        <v>456</v>
      </c>
      <c r="M859" s="73">
        <v>139950</v>
      </c>
      <c r="N859" t="s">
        <v>311</v>
      </c>
    </row>
    <row r="860" spans="11:14" x14ac:dyDescent="0.2">
      <c r="K860">
        <v>836</v>
      </c>
      <c r="L860">
        <v>436</v>
      </c>
      <c r="M860" s="73">
        <v>128000</v>
      </c>
      <c r="N860" t="s">
        <v>311</v>
      </c>
    </row>
    <row r="861" spans="11:14" x14ac:dyDescent="0.2">
      <c r="K861">
        <v>837</v>
      </c>
      <c r="L861">
        <v>812</v>
      </c>
      <c r="M861" s="73">
        <v>153500</v>
      </c>
      <c r="N861" t="s">
        <v>311</v>
      </c>
    </row>
    <row r="862" spans="11:14" x14ac:dyDescent="0.2">
      <c r="K862">
        <v>838</v>
      </c>
      <c r="L862">
        <v>264</v>
      </c>
      <c r="M862" s="73">
        <v>100000</v>
      </c>
      <c r="N862" t="s">
        <v>311</v>
      </c>
    </row>
    <row r="863" spans="11:14" x14ac:dyDescent="0.2">
      <c r="K863">
        <v>839</v>
      </c>
      <c r="L863">
        <v>352</v>
      </c>
      <c r="M863" s="73">
        <v>144000</v>
      </c>
      <c r="N863" t="s">
        <v>311</v>
      </c>
    </row>
    <row r="864" spans="11:14" x14ac:dyDescent="0.2">
      <c r="K864">
        <v>840</v>
      </c>
      <c r="L864">
        <v>240</v>
      </c>
      <c r="M864" s="73">
        <v>130500</v>
      </c>
      <c r="N864" t="s">
        <v>311</v>
      </c>
    </row>
    <row r="865" spans="11:14" x14ac:dyDescent="0.2">
      <c r="K865">
        <v>841</v>
      </c>
      <c r="L865">
        <v>400</v>
      </c>
      <c r="M865" s="73">
        <v>140000</v>
      </c>
      <c r="N865" t="s">
        <v>311</v>
      </c>
    </row>
    <row r="866" spans="11:14" x14ac:dyDescent="0.2">
      <c r="K866">
        <v>842</v>
      </c>
      <c r="L866">
        <v>686</v>
      </c>
      <c r="M866" s="73">
        <v>157500</v>
      </c>
      <c r="N866" t="s">
        <v>311</v>
      </c>
    </row>
    <row r="867" spans="11:14" x14ac:dyDescent="0.2">
      <c r="K867">
        <v>843</v>
      </c>
      <c r="L867">
        <v>490</v>
      </c>
      <c r="M867" s="73">
        <v>174900</v>
      </c>
      <c r="N867" t="s">
        <v>311</v>
      </c>
    </row>
    <row r="868" spans="11:14" x14ac:dyDescent="0.2">
      <c r="K868">
        <v>844</v>
      </c>
      <c r="L868">
        <v>0</v>
      </c>
      <c r="M868" s="73">
        <v>141000</v>
      </c>
      <c r="N868" t="s">
        <v>311</v>
      </c>
    </row>
    <row r="869" spans="11:14" x14ac:dyDescent="0.2">
      <c r="K869">
        <v>845</v>
      </c>
      <c r="L869">
        <v>720</v>
      </c>
      <c r="M869" s="73">
        <v>153900</v>
      </c>
      <c r="N869" t="s">
        <v>311</v>
      </c>
    </row>
    <row r="870" spans="11:14" x14ac:dyDescent="0.2">
      <c r="K870">
        <v>846</v>
      </c>
      <c r="L870">
        <v>611</v>
      </c>
      <c r="M870" s="73">
        <v>171000</v>
      </c>
      <c r="N870" t="s">
        <v>311</v>
      </c>
    </row>
    <row r="871" spans="11:14" x14ac:dyDescent="0.2">
      <c r="K871">
        <v>847</v>
      </c>
      <c r="L871">
        <v>425</v>
      </c>
      <c r="M871" s="73">
        <v>213000</v>
      </c>
      <c r="N871" t="s">
        <v>311</v>
      </c>
    </row>
    <row r="872" spans="11:14" x14ac:dyDescent="0.2">
      <c r="K872">
        <v>848</v>
      </c>
      <c r="L872">
        <v>338</v>
      </c>
      <c r="M872" s="73">
        <v>133500</v>
      </c>
      <c r="N872" t="s">
        <v>311</v>
      </c>
    </row>
    <row r="873" spans="11:14" x14ac:dyDescent="0.2">
      <c r="K873">
        <v>849</v>
      </c>
      <c r="L873">
        <v>360</v>
      </c>
      <c r="M873" s="73">
        <v>240000</v>
      </c>
      <c r="N873" t="s">
        <v>311</v>
      </c>
    </row>
    <row r="874" spans="11:14" x14ac:dyDescent="0.2">
      <c r="K874">
        <v>850</v>
      </c>
      <c r="L874">
        <v>512</v>
      </c>
      <c r="M874" s="73">
        <v>187000</v>
      </c>
      <c r="N874" t="s">
        <v>311</v>
      </c>
    </row>
    <row r="875" spans="11:14" x14ac:dyDescent="0.2">
      <c r="K875">
        <v>851</v>
      </c>
      <c r="L875">
        <v>420</v>
      </c>
      <c r="M875" s="73">
        <v>131500</v>
      </c>
      <c r="N875" t="s">
        <v>311</v>
      </c>
    </row>
    <row r="876" spans="11:14" x14ac:dyDescent="0.2">
      <c r="K876">
        <v>852</v>
      </c>
      <c r="L876">
        <v>400</v>
      </c>
      <c r="M876" s="73">
        <v>215000</v>
      </c>
      <c r="N876" t="s">
        <v>311</v>
      </c>
    </row>
    <row r="877" spans="11:14" x14ac:dyDescent="0.2">
      <c r="K877">
        <v>853</v>
      </c>
      <c r="L877">
        <v>240</v>
      </c>
      <c r="M877" s="73">
        <v>164000</v>
      </c>
      <c r="N877" t="s">
        <v>311</v>
      </c>
    </row>
    <row r="878" spans="11:14" x14ac:dyDescent="0.2">
      <c r="K878">
        <v>854</v>
      </c>
      <c r="L878">
        <v>645</v>
      </c>
      <c r="M878" s="73">
        <v>158000</v>
      </c>
      <c r="N878" t="s">
        <v>311</v>
      </c>
    </row>
    <row r="879" spans="11:14" x14ac:dyDescent="0.2">
      <c r="K879">
        <v>855</v>
      </c>
      <c r="L879">
        <v>454</v>
      </c>
      <c r="M879" s="73">
        <v>170000</v>
      </c>
      <c r="N879" t="s">
        <v>311</v>
      </c>
    </row>
    <row r="880" spans="11:14" x14ac:dyDescent="0.2">
      <c r="K880">
        <v>856</v>
      </c>
      <c r="L880">
        <v>260</v>
      </c>
      <c r="M880" s="73">
        <v>127000</v>
      </c>
      <c r="N880" t="s">
        <v>311</v>
      </c>
    </row>
    <row r="881" spans="11:14" x14ac:dyDescent="0.2">
      <c r="K881">
        <v>857</v>
      </c>
      <c r="L881">
        <v>576</v>
      </c>
      <c r="M881" s="73">
        <v>147000</v>
      </c>
      <c r="N881" t="s">
        <v>311</v>
      </c>
    </row>
    <row r="882" spans="11:14" x14ac:dyDescent="0.2">
      <c r="K882">
        <v>858</v>
      </c>
      <c r="L882">
        <v>343</v>
      </c>
      <c r="M882" s="73">
        <v>174000</v>
      </c>
      <c r="N882" t="s">
        <v>311</v>
      </c>
    </row>
    <row r="883" spans="11:14" x14ac:dyDescent="0.2">
      <c r="K883">
        <v>859</v>
      </c>
      <c r="L883">
        <v>479</v>
      </c>
      <c r="M883" s="73">
        <v>152000</v>
      </c>
      <c r="N883" t="s">
        <v>311</v>
      </c>
    </row>
    <row r="884" spans="11:14" x14ac:dyDescent="0.2">
      <c r="K884">
        <v>860</v>
      </c>
      <c r="L884">
        <v>619</v>
      </c>
      <c r="M884" s="73">
        <v>250000</v>
      </c>
      <c r="N884" t="s">
        <v>311</v>
      </c>
    </row>
    <row r="885" spans="11:14" x14ac:dyDescent="0.2">
      <c r="K885">
        <v>861</v>
      </c>
      <c r="L885">
        <v>216</v>
      </c>
      <c r="M885" s="73">
        <v>189950</v>
      </c>
      <c r="N885" t="s">
        <v>311</v>
      </c>
    </row>
    <row r="886" spans="11:14" x14ac:dyDescent="0.2">
      <c r="K886">
        <v>862</v>
      </c>
      <c r="L886">
        <v>504</v>
      </c>
      <c r="M886" s="73">
        <v>131500</v>
      </c>
      <c r="N886" t="s">
        <v>311</v>
      </c>
    </row>
    <row r="887" spans="11:14" x14ac:dyDescent="0.2">
      <c r="K887">
        <v>863</v>
      </c>
      <c r="L887">
        <v>480</v>
      </c>
      <c r="M887" s="73">
        <v>152000</v>
      </c>
      <c r="N887" t="s">
        <v>311</v>
      </c>
    </row>
    <row r="888" spans="11:14" x14ac:dyDescent="0.2">
      <c r="K888">
        <v>864</v>
      </c>
      <c r="L888">
        <v>672</v>
      </c>
      <c r="M888" s="73">
        <v>132500</v>
      </c>
      <c r="N888" t="s">
        <v>311</v>
      </c>
    </row>
    <row r="889" spans="11:14" x14ac:dyDescent="0.2">
      <c r="K889">
        <v>865</v>
      </c>
      <c r="L889">
        <v>529</v>
      </c>
      <c r="M889" s="73">
        <v>250580</v>
      </c>
      <c r="N889" t="s">
        <v>311</v>
      </c>
    </row>
    <row r="890" spans="11:14" x14ac:dyDescent="0.2">
      <c r="K890">
        <v>866</v>
      </c>
      <c r="L890">
        <v>902</v>
      </c>
      <c r="M890" s="73">
        <v>148500</v>
      </c>
      <c r="N890" t="s">
        <v>311</v>
      </c>
    </row>
    <row r="891" spans="11:14" x14ac:dyDescent="0.2">
      <c r="K891">
        <v>867</v>
      </c>
      <c r="L891">
        <v>870</v>
      </c>
      <c r="M891" s="73">
        <v>248900</v>
      </c>
      <c r="N891" t="s">
        <v>311</v>
      </c>
    </row>
    <row r="892" spans="11:14" x14ac:dyDescent="0.2">
      <c r="K892">
        <v>868</v>
      </c>
      <c r="L892">
        <v>544</v>
      </c>
      <c r="M892" s="73">
        <v>129000</v>
      </c>
      <c r="N892" t="s">
        <v>311</v>
      </c>
    </row>
    <row r="893" spans="11:14" x14ac:dyDescent="0.2">
      <c r="K893">
        <v>869</v>
      </c>
      <c r="L893">
        <v>672</v>
      </c>
      <c r="M893" s="73">
        <v>169000</v>
      </c>
      <c r="N893" t="s">
        <v>311</v>
      </c>
    </row>
    <row r="894" spans="11:14" x14ac:dyDescent="0.2">
      <c r="K894">
        <v>870</v>
      </c>
      <c r="L894">
        <v>574</v>
      </c>
      <c r="M894" s="73">
        <v>236000</v>
      </c>
      <c r="N894" t="s">
        <v>311</v>
      </c>
    </row>
    <row r="895" spans="11:14" x14ac:dyDescent="0.2">
      <c r="K895">
        <v>871</v>
      </c>
      <c r="L895">
        <v>308</v>
      </c>
      <c r="M895" s="73">
        <v>109500</v>
      </c>
      <c r="N895" t="s">
        <v>311</v>
      </c>
    </row>
    <row r="896" spans="11:14" x14ac:dyDescent="0.2">
      <c r="K896">
        <v>872</v>
      </c>
      <c r="L896">
        <v>523</v>
      </c>
      <c r="M896" s="73">
        <v>200500</v>
      </c>
      <c r="N896" t="s">
        <v>311</v>
      </c>
    </row>
    <row r="897" spans="11:14" x14ac:dyDescent="0.2">
      <c r="K897">
        <v>873</v>
      </c>
      <c r="L897">
        <v>414</v>
      </c>
      <c r="M897" s="73">
        <v>116000</v>
      </c>
      <c r="N897" t="s">
        <v>311</v>
      </c>
    </row>
    <row r="898" spans="11:14" x14ac:dyDescent="0.2">
      <c r="K898">
        <v>874</v>
      </c>
      <c r="L898">
        <v>288</v>
      </c>
      <c r="M898" s="73">
        <v>133000</v>
      </c>
      <c r="N898" t="s">
        <v>311</v>
      </c>
    </row>
    <row r="899" spans="11:14" x14ac:dyDescent="0.2">
      <c r="K899">
        <v>875</v>
      </c>
      <c r="L899">
        <v>200</v>
      </c>
      <c r="M899" s="73">
        <v>66500</v>
      </c>
      <c r="N899" t="s">
        <v>311</v>
      </c>
    </row>
    <row r="900" spans="11:14" x14ac:dyDescent="0.2">
      <c r="K900">
        <v>876</v>
      </c>
      <c r="L900">
        <v>550</v>
      </c>
      <c r="M900" s="73">
        <v>303477</v>
      </c>
      <c r="N900" t="s">
        <v>311</v>
      </c>
    </row>
    <row r="901" spans="11:14" x14ac:dyDescent="0.2">
      <c r="K901">
        <v>877</v>
      </c>
      <c r="L901">
        <v>648</v>
      </c>
      <c r="M901" s="73">
        <v>132250</v>
      </c>
      <c r="N901" t="s">
        <v>311</v>
      </c>
    </row>
    <row r="902" spans="11:14" x14ac:dyDescent="0.2">
      <c r="K902">
        <v>878</v>
      </c>
      <c r="L902">
        <v>738</v>
      </c>
      <c r="M902" s="73">
        <v>350000</v>
      </c>
      <c r="N902" t="s">
        <v>311</v>
      </c>
    </row>
    <row r="903" spans="11:14" x14ac:dyDescent="0.2">
      <c r="K903">
        <v>879</v>
      </c>
      <c r="L903">
        <v>576</v>
      </c>
      <c r="M903" s="73">
        <v>148000</v>
      </c>
      <c r="N903" t="s">
        <v>311</v>
      </c>
    </row>
    <row r="904" spans="11:14" x14ac:dyDescent="0.2">
      <c r="K904">
        <v>880</v>
      </c>
      <c r="L904">
        <v>336</v>
      </c>
      <c r="M904" s="73">
        <v>136500</v>
      </c>
      <c r="N904" t="s">
        <v>311</v>
      </c>
    </row>
    <row r="905" spans="11:14" x14ac:dyDescent="0.2">
      <c r="K905">
        <v>881</v>
      </c>
      <c r="L905">
        <v>450</v>
      </c>
      <c r="M905" s="73">
        <v>157000</v>
      </c>
      <c r="N905" t="s">
        <v>311</v>
      </c>
    </row>
    <row r="906" spans="11:14" x14ac:dyDescent="0.2">
      <c r="K906">
        <v>882</v>
      </c>
      <c r="L906">
        <v>400</v>
      </c>
      <c r="M906" s="73">
        <v>187500</v>
      </c>
      <c r="N906" t="s">
        <v>311</v>
      </c>
    </row>
    <row r="907" spans="11:14" x14ac:dyDescent="0.2">
      <c r="K907">
        <v>883</v>
      </c>
      <c r="L907">
        <v>389</v>
      </c>
      <c r="M907" s="73">
        <v>178000</v>
      </c>
      <c r="N907" t="s">
        <v>311</v>
      </c>
    </row>
    <row r="908" spans="11:14" x14ac:dyDescent="0.2">
      <c r="K908">
        <v>884</v>
      </c>
      <c r="L908">
        <v>440</v>
      </c>
      <c r="M908" s="73">
        <v>118500</v>
      </c>
      <c r="N908" t="s">
        <v>311</v>
      </c>
    </row>
    <row r="909" spans="11:14" x14ac:dyDescent="0.2">
      <c r="K909">
        <v>885</v>
      </c>
      <c r="L909">
        <v>288</v>
      </c>
      <c r="M909" s="73">
        <v>100000</v>
      </c>
      <c r="N909" t="s">
        <v>311</v>
      </c>
    </row>
    <row r="910" spans="11:14" x14ac:dyDescent="0.2">
      <c r="K910">
        <v>886</v>
      </c>
      <c r="L910">
        <v>506</v>
      </c>
      <c r="M910" s="73">
        <v>328900</v>
      </c>
      <c r="N910" t="s">
        <v>311</v>
      </c>
    </row>
    <row r="911" spans="11:14" x14ac:dyDescent="0.2">
      <c r="K911">
        <v>887</v>
      </c>
      <c r="L911">
        <v>588</v>
      </c>
      <c r="M911" s="73">
        <v>145000</v>
      </c>
      <c r="N911" t="s">
        <v>311</v>
      </c>
    </row>
    <row r="912" spans="11:14" x14ac:dyDescent="0.2">
      <c r="K912">
        <v>888</v>
      </c>
      <c r="L912">
        <v>300</v>
      </c>
      <c r="M912" s="73">
        <v>135500</v>
      </c>
      <c r="N912" t="s">
        <v>311</v>
      </c>
    </row>
    <row r="913" spans="11:14" x14ac:dyDescent="0.2">
      <c r="K913">
        <v>889</v>
      </c>
      <c r="L913">
        <v>621</v>
      </c>
      <c r="M913" s="73">
        <v>268000</v>
      </c>
      <c r="N913" t="s">
        <v>311</v>
      </c>
    </row>
    <row r="914" spans="11:14" x14ac:dyDescent="0.2">
      <c r="K914">
        <v>890</v>
      </c>
      <c r="L914">
        <v>505</v>
      </c>
      <c r="M914" s="73">
        <v>149500</v>
      </c>
      <c r="N914" t="s">
        <v>311</v>
      </c>
    </row>
    <row r="915" spans="11:14" x14ac:dyDescent="0.2">
      <c r="K915">
        <v>891</v>
      </c>
      <c r="L915">
        <v>576</v>
      </c>
      <c r="M915" s="73">
        <v>122900</v>
      </c>
      <c r="N915" t="s">
        <v>311</v>
      </c>
    </row>
    <row r="916" spans="11:14" x14ac:dyDescent="0.2">
      <c r="K916">
        <v>892</v>
      </c>
      <c r="L916">
        <v>440</v>
      </c>
      <c r="M916" s="73">
        <v>172500</v>
      </c>
      <c r="N916" t="s">
        <v>311</v>
      </c>
    </row>
    <row r="917" spans="11:14" x14ac:dyDescent="0.2">
      <c r="K917">
        <v>893</v>
      </c>
      <c r="L917">
        <v>264</v>
      </c>
      <c r="M917" s="73">
        <v>154500</v>
      </c>
      <c r="N917" t="s">
        <v>311</v>
      </c>
    </row>
    <row r="918" spans="11:14" x14ac:dyDescent="0.2">
      <c r="K918">
        <v>894</v>
      </c>
      <c r="L918">
        <v>354</v>
      </c>
      <c r="M918" s="73">
        <v>165000</v>
      </c>
      <c r="N918" t="s">
        <v>311</v>
      </c>
    </row>
    <row r="919" spans="11:14" x14ac:dyDescent="0.2">
      <c r="K919">
        <v>895</v>
      </c>
      <c r="L919">
        <v>400</v>
      </c>
      <c r="M919" s="73">
        <v>118858</v>
      </c>
      <c r="N919" t="s">
        <v>311</v>
      </c>
    </row>
    <row r="920" spans="11:14" x14ac:dyDescent="0.2">
      <c r="K920">
        <v>896</v>
      </c>
      <c r="L920">
        <v>483</v>
      </c>
      <c r="M920" s="73">
        <v>140000</v>
      </c>
      <c r="N920" t="s">
        <v>311</v>
      </c>
    </row>
    <row r="921" spans="11:14" x14ac:dyDescent="0.2">
      <c r="K921">
        <v>897</v>
      </c>
      <c r="L921">
        <v>327</v>
      </c>
      <c r="M921" s="73">
        <v>106500</v>
      </c>
      <c r="N921" t="s">
        <v>311</v>
      </c>
    </row>
    <row r="922" spans="11:14" x14ac:dyDescent="0.2">
      <c r="K922">
        <v>898</v>
      </c>
      <c r="L922">
        <v>528</v>
      </c>
      <c r="M922" s="73">
        <v>142953</v>
      </c>
      <c r="N922" t="s">
        <v>311</v>
      </c>
    </row>
    <row r="923" spans="11:14" x14ac:dyDescent="0.2">
      <c r="K923">
        <v>899</v>
      </c>
      <c r="L923">
        <v>820</v>
      </c>
      <c r="M923" s="73">
        <v>611657</v>
      </c>
      <c r="N923" t="s">
        <v>311</v>
      </c>
    </row>
    <row r="924" spans="11:14" x14ac:dyDescent="0.2">
      <c r="K924">
        <v>900</v>
      </c>
      <c r="L924">
        <v>288</v>
      </c>
      <c r="M924" s="73">
        <v>135000</v>
      </c>
      <c r="N924" t="s">
        <v>311</v>
      </c>
    </row>
    <row r="925" spans="11:14" x14ac:dyDescent="0.2">
      <c r="K925">
        <v>901</v>
      </c>
      <c r="L925">
        <v>684</v>
      </c>
      <c r="M925" s="73">
        <v>110000</v>
      </c>
      <c r="N925" t="s">
        <v>311</v>
      </c>
    </row>
    <row r="926" spans="11:14" x14ac:dyDescent="0.2">
      <c r="K926">
        <v>902</v>
      </c>
      <c r="L926">
        <v>756</v>
      </c>
      <c r="M926" s="73">
        <v>153000</v>
      </c>
      <c r="N926" t="s">
        <v>311</v>
      </c>
    </row>
    <row r="927" spans="11:14" x14ac:dyDescent="0.2">
      <c r="K927">
        <v>903</v>
      </c>
      <c r="L927">
        <v>393</v>
      </c>
      <c r="M927" s="73">
        <v>180000</v>
      </c>
      <c r="N927" t="s">
        <v>311</v>
      </c>
    </row>
    <row r="928" spans="11:14" x14ac:dyDescent="0.2">
      <c r="K928">
        <v>904</v>
      </c>
      <c r="L928">
        <v>690</v>
      </c>
      <c r="M928" s="73">
        <v>240000</v>
      </c>
      <c r="N928" t="s">
        <v>311</v>
      </c>
    </row>
    <row r="929" spans="11:14" x14ac:dyDescent="0.2">
      <c r="K929">
        <v>905</v>
      </c>
      <c r="L929">
        <v>288</v>
      </c>
      <c r="M929" s="73">
        <v>125500</v>
      </c>
      <c r="N929" t="s">
        <v>311</v>
      </c>
    </row>
    <row r="930" spans="11:14" x14ac:dyDescent="0.2">
      <c r="K930">
        <v>906</v>
      </c>
      <c r="L930">
        <v>280</v>
      </c>
      <c r="M930" s="73">
        <v>128000</v>
      </c>
      <c r="N930" t="s">
        <v>311</v>
      </c>
    </row>
    <row r="931" spans="11:14" x14ac:dyDescent="0.2">
      <c r="K931">
        <v>907</v>
      </c>
      <c r="L931">
        <v>865</v>
      </c>
      <c r="M931" s="73">
        <v>255000</v>
      </c>
      <c r="N931" t="s">
        <v>311</v>
      </c>
    </row>
    <row r="932" spans="11:14" x14ac:dyDescent="0.2">
      <c r="K932">
        <v>908</v>
      </c>
      <c r="L932">
        <v>180</v>
      </c>
      <c r="M932" s="73">
        <v>250000</v>
      </c>
      <c r="N932" t="s">
        <v>311</v>
      </c>
    </row>
    <row r="933" spans="11:14" x14ac:dyDescent="0.2">
      <c r="K933">
        <v>909</v>
      </c>
      <c r="L933">
        <v>484</v>
      </c>
      <c r="M933" s="73">
        <v>131000</v>
      </c>
      <c r="N933" t="s">
        <v>311</v>
      </c>
    </row>
    <row r="934" spans="11:14" x14ac:dyDescent="0.2">
      <c r="K934">
        <v>910</v>
      </c>
      <c r="L934">
        <v>390</v>
      </c>
      <c r="M934" s="73">
        <v>174000</v>
      </c>
      <c r="N934" t="s">
        <v>311</v>
      </c>
    </row>
    <row r="935" spans="11:14" x14ac:dyDescent="0.2">
      <c r="K935">
        <v>911</v>
      </c>
      <c r="L935">
        <v>480</v>
      </c>
      <c r="M935" s="73">
        <v>154300</v>
      </c>
      <c r="N935" t="s">
        <v>311</v>
      </c>
    </row>
    <row r="936" spans="11:14" x14ac:dyDescent="0.2">
      <c r="K936">
        <v>912</v>
      </c>
      <c r="L936">
        <v>252</v>
      </c>
      <c r="M936" s="73">
        <v>143500</v>
      </c>
      <c r="N936" t="s">
        <v>311</v>
      </c>
    </row>
    <row r="937" spans="11:14" x14ac:dyDescent="0.2">
      <c r="K937">
        <v>913</v>
      </c>
      <c r="L937">
        <v>450</v>
      </c>
      <c r="M937" s="73">
        <v>88000</v>
      </c>
      <c r="N937" t="s">
        <v>311</v>
      </c>
    </row>
    <row r="938" spans="11:14" x14ac:dyDescent="0.2">
      <c r="K938">
        <v>914</v>
      </c>
      <c r="L938">
        <v>871</v>
      </c>
      <c r="M938" s="73">
        <v>145000</v>
      </c>
      <c r="N938" t="s">
        <v>311</v>
      </c>
    </row>
    <row r="939" spans="11:14" x14ac:dyDescent="0.2">
      <c r="K939">
        <v>915</v>
      </c>
      <c r="L939">
        <v>528</v>
      </c>
      <c r="M939" s="73">
        <v>173733</v>
      </c>
      <c r="N939" t="s">
        <v>311</v>
      </c>
    </row>
    <row r="940" spans="11:14" x14ac:dyDescent="0.2">
      <c r="K940">
        <v>916</v>
      </c>
      <c r="L940">
        <v>286</v>
      </c>
      <c r="M940" s="73">
        <v>75000</v>
      </c>
      <c r="N940" t="s">
        <v>311</v>
      </c>
    </row>
    <row r="941" spans="11:14" x14ac:dyDescent="0.2">
      <c r="K941">
        <v>917</v>
      </c>
      <c r="L941">
        <v>308</v>
      </c>
      <c r="M941" s="73">
        <v>35311</v>
      </c>
      <c r="N941" t="s">
        <v>311</v>
      </c>
    </row>
    <row r="942" spans="11:14" x14ac:dyDescent="0.2">
      <c r="K942">
        <v>918</v>
      </c>
      <c r="L942">
        <v>284</v>
      </c>
      <c r="M942" s="73">
        <v>135000</v>
      </c>
      <c r="N942" t="s">
        <v>311</v>
      </c>
    </row>
    <row r="943" spans="11:14" x14ac:dyDescent="0.2">
      <c r="K943">
        <v>919</v>
      </c>
      <c r="L943">
        <v>833</v>
      </c>
      <c r="M943" s="73">
        <v>238000</v>
      </c>
      <c r="N943" t="s">
        <v>311</v>
      </c>
    </row>
    <row r="944" spans="11:14" x14ac:dyDescent="0.2">
      <c r="K944">
        <v>920</v>
      </c>
      <c r="L944">
        <v>601</v>
      </c>
      <c r="M944" s="73">
        <v>176500</v>
      </c>
      <c r="N944" t="s">
        <v>311</v>
      </c>
    </row>
    <row r="945" spans="11:14" x14ac:dyDescent="0.2">
      <c r="K945">
        <v>921</v>
      </c>
      <c r="L945">
        <v>471</v>
      </c>
      <c r="M945" s="73">
        <v>201000</v>
      </c>
      <c r="N945" t="s">
        <v>311</v>
      </c>
    </row>
    <row r="946" spans="11:14" x14ac:dyDescent="0.2">
      <c r="K946">
        <v>922</v>
      </c>
      <c r="L946">
        <v>0</v>
      </c>
      <c r="M946" s="73">
        <v>145900</v>
      </c>
      <c r="N946" t="s">
        <v>311</v>
      </c>
    </row>
    <row r="947" spans="11:14" x14ac:dyDescent="0.2">
      <c r="K947">
        <v>923</v>
      </c>
      <c r="L947">
        <v>397</v>
      </c>
      <c r="M947" s="73">
        <v>169990</v>
      </c>
      <c r="N947" t="s">
        <v>311</v>
      </c>
    </row>
    <row r="948" spans="11:14" x14ac:dyDescent="0.2">
      <c r="K948">
        <v>924</v>
      </c>
      <c r="L948">
        <v>533</v>
      </c>
      <c r="M948" s="73">
        <v>193000</v>
      </c>
      <c r="N948" t="s">
        <v>311</v>
      </c>
    </row>
    <row r="949" spans="11:14" x14ac:dyDescent="0.2">
      <c r="K949">
        <v>925</v>
      </c>
      <c r="L949">
        <v>612</v>
      </c>
      <c r="M949" s="73">
        <v>207500</v>
      </c>
      <c r="N949" t="s">
        <v>311</v>
      </c>
    </row>
    <row r="950" spans="11:14" x14ac:dyDescent="0.2">
      <c r="K950">
        <v>926</v>
      </c>
      <c r="L950">
        <v>540</v>
      </c>
      <c r="M950" s="73">
        <v>175000</v>
      </c>
      <c r="N950" t="s">
        <v>311</v>
      </c>
    </row>
    <row r="951" spans="11:14" x14ac:dyDescent="0.2">
      <c r="K951">
        <v>927</v>
      </c>
      <c r="L951">
        <v>656</v>
      </c>
      <c r="M951" s="73">
        <v>285000</v>
      </c>
      <c r="N951" t="s">
        <v>311</v>
      </c>
    </row>
    <row r="952" spans="11:14" x14ac:dyDescent="0.2">
      <c r="K952">
        <v>928</v>
      </c>
      <c r="L952">
        <v>486</v>
      </c>
      <c r="M952" s="73">
        <v>176000</v>
      </c>
      <c r="N952" t="s">
        <v>311</v>
      </c>
    </row>
    <row r="953" spans="11:14" x14ac:dyDescent="0.2">
      <c r="K953">
        <v>929</v>
      </c>
      <c r="L953">
        <v>522</v>
      </c>
      <c r="M953" s="73">
        <v>236500</v>
      </c>
      <c r="N953" t="s">
        <v>311</v>
      </c>
    </row>
    <row r="954" spans="11:14" x14ac:dyDescent="0.2">
      <c r="K954">
        <v>930</v>
      </c>
      <c r="L954">
        <v>642</v>
      </c>
      <c r="M954" s="73">
        <v>222000</v>
      </c>
      <c r="N954" t="s">
        <v>311</v>
      </c>
    </row>
    <row r="955" spans="11:14" x14ac:dyDescent="0.2">
      <c r="K955">
        <v>931</v>
      </c>
      <c r="L955">
        <v>610</v>
      </c>
      <c r="M955" s="73">
        <v>201000</v>
      </c>
      <c r="N955" t="s">
        <v>311</v>
      </c>
    </row>
    <row r="956" spans="11:14" x14ac:dyDescent="0.2">
      <c r="K956">
        <v>932</v>
      </c>
      <c r="L956">
        <v>429</v>
      </c>
      <c r="M956" s="73">
        <v>117500</v>
      </c>
      <c r="N956" t="s">
        <v>311</v>
      </c>
    </row>
    <row r="957" spans="11:14" x14ac:dyDescent="0.2">
      <c r="K957">
        <v>933</v>
      </c>
      <c r="L957">
        <v>788</v>
      </c>
      <c r="M957" s="73">
        <v>320000</v>
      </c>
      <c r="N957" t="s">
        <v>311</v>
      </c>
    </row>
    <row r="958" spans="11:14" x14ac:dyDescent="0.2">
      <c r="K958">
        <v>934</v>
      </c>
      <c r="L958">
        <v>570</v>
      </c>
      <c r="M958" s="73">
        <v>190000</v>
      </c>
      <c r="N958" t="s">
        <v>311</v>
      </c>
    </row>
    <row r="959" spans="11:14" x14ac:dyDescent="0.2">
      <c r="K959">
        <v>935</v>
      </c>
      <c r="L959">
        <v>505</v>
      </c>
      <c r="M959" s="73">
        <v>242000</v>
      </c>
      <c r="N959" t="s">
        <v>311</v>
      </c>
    </row>
    <row r="960" spans="11:14" x14ac:dyDescent="0.2">
      <c r="K960">
        <v>936</v>
      </c>
      <c r="L960">
        <v>528</v>
      </c>
      <c r="M960" s="73">
        <v>79900</v>
      </c>
      <c r="N960" t="s">
        <v>311</v>
      </c>
    </row>
    <row r="961" spans="11:14" x14ac:dyDescent="0.2">
      <c r="K961">
        <v>937</v>
      </c>
      <c r="L961">
        <v>555</v>
      </c>
      <c r="M961" s="73">
        <v>184900</v>
      </c>
      <c r="N961" t="s">
        <v>311</v>
      </c>
    </row>
    <row r="962" spans="11:14" x14ac:dyDescent="0.2">
      <c r="K962">
        <v>938</v>
      </c>
      <c r="L962">
        <v>689</v>
      </c>
      <c r="M962" s="73">
        <v>253000</v>
      </c>
      <c r="N962" t="s">
        <v>311</v>
      </c>
    </row>
    <row r="963" spans="11:14" x14ac:dyDescent="0.2">
      <c r="K963">
        <v>939</v>
      </c>
      <c r="L963">
        <v>868</v>
      </c>
      <c r="M963" s="73">
        <v>239799</v>
      </c>
      <c r="N963" t="s">
        <v>311</v>
      </c>
    </row>
    <row r="964" spans="11:14" x14ac:dyDescent="0.2">
      <c r="K964">
        <v>940</v>
      </c>
      <c r="L964">
        <v>349</v>
      </c>
      <c r="M964" s="73">
        <v>244400</v>
      </c>
      <c r="N964" t="s">
        <v>311</v>
      </c>
    </row>
    <row r="965" spans="11:14" x14ac:dyDescent="0.2">
      <c r="K965">
        <v>941</v>
      </c>
      <c r="L965">
        <v>574</v>
      </c>
      <c r="M965" s="73">
        <v>150900</v>
      </c>
      <c r="N965" t="s">
        <v>311</v>
      </c>
    </row>
    <row r="966" spans="11:14" x14ac:dyDescent="0.2">
      <c r="K966">
        <v>942</v>
      </c>
      <c r="L966">
        <v>390</v>
      </c>
      <c r="M966" s="73">
        <v>214000</v>
      </c>
      <c r="N966" t="s">
        <v>311</v>
      </c>
    </row>
    <row r="967" spans="11:14" x14ac:dyDescent="0.2">
      <c r="K967">
        <v>943</v>
      </c>
      <c r="L967">
        <v>0</v>
      </c>
      <c r="M967" s="73">
        <v>150000</v>
      </c>
      <c r="N967" t="s">
        <v>311</v>
      </c>
    </row>
    <row r="968" spans="11:14" x14ac:dyDescent="0.2">
      <c r="K968">
        <v>944</v>
      </c>
      <c r="L968">
        <v>576</v>
      </c>
      <c r="M968" s="73">
        <v>143000</v>
      </c>
      <c r="N968" t="s">
        <v>311</v>
      </c>
    </row>
    <row r="969" spans="11:14" x14ac:dyDescent="0.2">
      <c r="K969">
        <v>945</v>
      </c>
      <c r="L969">
        <v>525</v>
      </c>
      <c r="M969" s="73">
        <v>137500</v>
      </c>
      <c r="N969" t="s">
        <v>311</v>
      </c>
    </row>
    <row r="970" spans="11:14" x14ac:dyDescent="0.2">
      <c r="K970">
        <v>946</v>
      </c>
      <c r="L970">
        <v>456</v>
      </c>
      <c r="M970" s="73">
        <v>124900</v>
      </c>
      <c r="N970" t="s">
        <v>311</v>
      </c>
    </row>
    <row r="971" spans="11:14" x14ac:dyDescent="0.2">
      <c r="K971">
        <v>947</v>
      </c>
      <c r="L971">
        <v>796</v>
      </c>
      <c r="M971" s="73">
        <v>143000</v>
      </c>
      <c r="N971" t="s">
        <v>311</v>
      </c>
    </row>
    <row r="972" spans="11:14" x14ac:dyDescent="0.2">
      <c r="K972">
        <v>948</v>
      </c>
      <c r="L972">
        <v>808</v>
      </c>
      <c r="M972" s="73">
        <v>270000</v>
      </c>
      <c r="N972" t="s">
        <v>311</v>
      </c>
    </row>
    <row r="973" spans="11:14" x14ac:dyDescent="0.2">
      <c r="K973">
        <v>949</v>
      </c>
      <c r="L973">
        <v>474</v>
      </c>
      <c r="M973" s="73">
        <v>192500</v>
      </c>
      <c r="N973" t="s">
        <v>311</v>
      </c>
    </row>
    <row r="974" spans="11:14" x14ac:dyDescent="0.2">
      <c r="K974">
        <v>950</v>
      </c>
      <c r="L974">
        <v>676</v>
      </c>
      <c r="M974" s="73">
        <v>197500</v>
      </c>
      <c r="N974" t="s">
        <v>311</v>
      </c>
    </row>
    <row r="975" spans="11:14" x14ac:dyDescent="0.2">
      <c r="K975">
        <v>951</v>
      </c>
      <c r="L975">
        <v>720</v>
      </c>
      <c r="M975" s="73">
        <v>129000</v>
      </c>
      <c r="N975" t="s">
        <v>311</v>
      </c>
    </row>
    <row r="976" spans="11:14" x14ac:dyDescent="0.2">
      <c r="K976">
        <v>952</v>
      </c>
      <c r="L976">
        <v>300</v>
      </c>
      <c r="M976" s="73">
        <v>119900</v>
      </c>
      <c r="N976" t="s">
        <v>311</v>
      </c>
    </row>
    <row r="977" spans="11:14" x14ac:dyDescent="0.2">
      <c r="K977">
        <v>953</v>
      </c>
      <c r="L977">
        <v>396</v>
      </c>
      <c r="M977" s="73">
        <v>133900</v>
      </c>
      <c r="N977" t="s">
        <v>311</v>
      </c>
    </row>
    <row r="978" spans="11:14" x14ac:dyDescent="0.2">
      <c r="K978">
        <v>954</v>
      </c>
      <c r="L978">
        <v>530</v>
      </c>
      <c r="M978" s="73">
        <v>172000</v>
      </c>
      <c r="N978" t="s">
        <v>311</v>
      </c>
    </row>
    <row r="979" spans="11:14" x14ac:dyDescent="0.2">
      <c r="K979">
        <v>955</v>
      </c>
      <c r="L979">
        <v>0</v>
      </c>
      <c r="M979" s="73">
        <v>127500</v>
      </c>
      <c r="N979" t="s">
        <v>311</v>
      </c>
    </row>
    <row r="980" spans="11:14" x14ac:dyDescent="0.2">
      <c r="K980">
        <v>956</v>
      </c>
      <c r="L980">
        <v>492</v>
      </c>
      <c r="M980" s="73">
        <v>145000</v>
      </c>
      <c r="N980" t="s">
        <v>311</v>
      </c>
    </row>
    <row r="981" spans="11:14" x14ac:dyDescent="0.2">
      <c r="K981">
        <v>957</v>
      </c>
      <c r="L981">
        <v>462</v>
      </c>
      <c r="M981" s="73">
        <v>124000</v>
      </c>
      <c r="N981" t="s">
        <v>311</v>
      </c>
    </row>
    <row r="982" spans="11:14" x14ac:dyDescent="0.2">
      <c r="K982">
        <v>958</v>
      </c>
      <c r="L982">
        <v>576</v>
      </c>
      <c r="M982" s="73">
        <v>132000</v>
      </c>
      <c r="N982" t="s">
        <v>311</v>
      </c>
    </row>
    <row r="983" spans="11:14" x14ac:dyDescent="0.2">
      <c r="K983">
        <v>959</v>
      </c>
      <c r="L983">
        <v>531</v>
      </c>
      <c r="M983" s="73">
        <v>185000</v>
      </c>
      <c r="N983" t="s">
        <v>311</v>
      </c>
    </row>
    <row r="984" spans="11:14" x14ac:dyDescent="0.2">
      <c r="K984">
        <v>960</v>
      </c>
      <c r="L984">
        <v>484</v>
      </c>
      <c r="M984" s="73">
        <v>155000</v>
      </c>
      <c r="N984" t="s">
        <v>311</v>
      </c>
    </row>
    <row r="985" spans="11:14" x14ac:dyDescent="0.2">
      <c r="K985">
        <v>961</v>
      </c>
      <c r="L985">
        <v>0</v>
      </c>
      <c r="M985" s="73">
        <v>116500</v>
      </c>
      <c r="N985" t="s">
        <v>311</v>
      </c>
    </row>
    <row r="986" spans="11:14" x14ac:dyDescent="0.2">
      <c r="K986">
        <v>962</v>
      </c>
      <c r="L986">
        <v>619</v>
      </c>
      <c r="M986" s="73">
        <v>272000</v>
      </c>
      <c r="N986" t="s">
        <v>311</v>
      </c>
    </row>
    <row r="987" spans="11:14" x14ac:dyDescent="0.2">
      <c r="K987">
        <v>963</v>
      </c>
      <c r="L987">
        <v>440</v>
      </c>
      <c r="M987" s="73">
        <v>155000</v>
      </c>
      <c r="N987" t="s">
        <v>311</v>
      </c>
    </row>
    <row r="988" spans="11:14" x14ac:dyDescent="0.2">
      <c r="K988">
        <v>964</v>
      </c>
      <c r="L988">
        <v>702</v>
      </c>
      <c r="M988" s="73">
        <v>239000</v>
      </c>
      <c r="N988" t="s">
        <v>311</v>
      </c>
    </row>
    <row r="989" spans="11:14" x14ac:dyDescent="0.2">
      <c r="K989">
        <v>965</v>
      </c>
      <c r="L989">
        <v>510</v>
      </c>
      <c r="M989" s="73">
        <v>214900</v>
      </c>
      <c r="N989" t="s">
        <v>311</v>
      </c>
    </row>
    <row r="990" spans="11:14" x14ac:dyDescent="0.2">
      <c r="K990">
        <v>966</v>
      </c>
      <c r="L990">
        <v>393</v>
      </c>
      <c r="M990" s="73">
        <v>178900</v>
      </c>
      <c r="N990" t="s">
        <v>311</v>
      </c>
    </row>
    <row r="991" spans="11:14" x14ac:dyDescent="0.2">
      <c r="K991">
        <v>967</v>
      </c>
      <c r="L991">
        <v>256</v>
      </c>
      <c r="M991" s="73">
        <v>160000</v>
      </c>
      <c r="N991" t="s">
        <v>311</v>
      </c>
    </row>
    <row r="992" spans="11:14" x14ac:dyDescent="0.2">
      <c r="K992">
        <v>968</v>
      </c>
      <c r="L992">
        <v>260</v>
      </c>
      <c r="M992" s="73">
        <v>135000</v>
      </c>
      <c r="N992" t="s">
        <v>311</v>
      </c>
    </row>
    <row r="993" spans="11:14" x14ac:dyDescent="0.2">
      <c r="K993">
        <v>969</v>
      </c>
      <c r="L993">
        <v>0</v>
      </c>
      <c r="M993" s="73">
        <v>37900</v>
      </c>
      <c r="N993" t="s">
        <v>311</v>
      </c>
    </row>
    <row r="994" spans="11:14" x14ac:dyDescent="0.2">
      <c r="K994">
        <v>970</v>
      </c>
      <c r="L994">
        <v>264</v>
      </c>
      <c r="M994" s="73">
        <v>140000</v>
      </c>
      <c r="N994" t="s">
        <v>311</v>
      </c>
    </row>
    <row r="995" spans="11:14" x14ac:dyDescent="0.2">
      <c r="K995">
        <v>971</v>
      </c>
      <c r="L995">
        <v>0</v>
      </c>
      <c r="M995" s="73">
        <v>135000</v>
      </c>
      <c r="N995" t="s">
        <v>311</v>
      </c>
    </row>
    <row r="996" spans="11:14" x14ac:dyDescent="0.2">
      <c r="K996">
        <v>972</v>
      </c>
      <c r="L996">
        <v>474</v>
      </c>
      <c r="M996" s="73">
        <v>173000</v>
      </c>
      <c r="N996" t="s">
        <v>311</v>
      </c>
    </row>
    <row r="997" spans="11:14" x14ac:dyDescent="0.2">
      <c r="K997">
        <v>973</v>
      </c>
      <c r="L997">
        <v>264</v>
      </c>
      <c r="M997" s="73">
        <v>99500</v>
      </c>
      <c r="N997" t="s">
        <v>311</v>
      </c>
    </row>
    <row r="998" spans="11:14" x14ac:dyDescent="0.2">
      <c r="K998">
        <v>974</v>
      </c>
      <c r="L998">
        <v>480</v>
      </c>
      <c r="M998" s="73">
        <v>182000</v>
      </c>
      <c r="N998" t="s">
        <v>311</v>
      </c>
    </row>
    <row r="999" spans="11:14" x14ac:dyDescent="0.2">
      <c r="K999">
        <v>975</v>
      </c>
      <c r="L999">
        <v>532</v>
      </c>
      <c r="M999" s="73">
        <v>167500</v>
      </c>
      <c r="N999" t="s">
        <v>311</v>
      </c>
    </row>
    <row r="1000" spans="11:14" x14ac:dyDescent="0.2">
      <c r="K1000">
        <v>976</v>
      </c>
      <c r="L1000">
        <v>490</v>
      </c>
      <c r="M1000" s="73">
        <v>165000</v>
      </c>
      <c r="N1000" t="s">
        <v>311</v>
      </c>
    </row>
    <row r="1001" spans="11:14" x14ac:dyDescent="0.2">
      <c r="K1001">
        <v>977</v>
      </c>
      <c r="L1001">
        <v>0</v>
      </c>
      <c r="M1001" s="73">
        <v>85500</v>
      </c>
      <c r="N1001" t="s">
        <v>311</v>
      </c>
    </row>
    <row r="1002" spans="11:14" x14ac:dyDescent="0.2">
      <c r="K1002">
        <v>978</v>
      </c>
      <c r="L1002">
        <v>569</v>
      </c>
      <c r="M1002" s="73">
        <v>199900</v>
      </c>
      <c r="N1002" t="s">
        <v>311</v>
      </c>
    </row>
    <row r="1003" spans="11:14" x14ac:dyDescent="0.2">
      <c r="K1003">
        <v>979</v>
      </c>
      <c r="L1003">
        <v>400</v>
      </c>
      <c r="M1003" s="73">
        <v>110000</v>
      </c>
      <c r="N1003" t="s">
        <v>311</v>
      </c>
    </row>
    <row r="1004" spans="11:14" x14ac:dyDescent="0.2">
      <c r="K1004">
        <v>980</v>
      </c>
      <c r="L1004">
        <v>480</v>
      </c>
      <c r="M1004" s="73">
        <v>139000</v>
      </c>
      <c r="N1004" t="s">
        <v>311</v>
      </c>
    </row>
    <row r="1005" spans="11:14" x14ac:dyDescent="0.2">
      <c r="K1005">
        <v>981</v>
      </c>
      <c r="L1005">
        <v>588</v>
      </c>
      <c r="M1005" s="73">
        <v>178400</v>
      </c>
      <c r="N1005" t="s">
        <v>311</v>
      </c>
    </row>
    <row r="1006" spans="11:14" x14ac:dyDescent="0.2">
      <c r="K1006">
        <v>982</v>
      </c>
      <c r="L1006">
        <v>676</v>
      </c>
      <c r="M1006" s="73">
        <v>336000</v>
      </c>
      <c r="N1006" t="s">
        <v>311</v>
      </c>
    </row>
    <row r="1007" spans="11:14" x14ac:dyDescent="0.2">
      <c r="K1007">
        <v>983</v>
      </c>
      <c r="L1007">
        <v>388</v>
      </c>
      <c r="M1007" s="73">
        <v>159895</v>
      </c>
      <c r="N1007" t="s">
        <v>311</v>
      </c>
    </row>
    <row r="1008" spans="11:14" x14ac:dyDescent="0.2">
      <c r="K1008">
        <v>984</v>
      </c>
      <c r="L1008">
        <v>779</v>
      </c>
      <c r="M1008" s="73">
        <v>255900</v>
      </c>
      <c r="N1008" t="s">
        <v>311</v>
      </c>
    </row>
    <row r="1009" spans="11:14" x14ac:dyDescent="0.2">
      <c r="K1009">
        <v>985</v>
      </c>
      <c r="L1009">
        <v>539</v>
      </c>
      <c r="M1009" s="73">
        <v>126000</v>
      </c>
      <c r="N1009" t="s">
        <v>311</v>
      </c>
    </row>
    <row r="1010" spans="11:14" x14ac:dyDescent="0.2">
      <c r="K1010">
        <v>986</v>
      </c>
      <c r="L1010">
        <v>240</v>
      </c>
      <c r="M1010" s="73">
        <v>125000</v>
      </c>
      <c r="N1010" t="s">
        <v>311</v>
      </c>
    </row>
    <row r="1011" spans="11:14" x14ac:dyDescent="0.2">
      <c r="K1011">
        <v>987</v>
      </c>
      <c r="L1011">
        <v>255</v>
      </c>
      <c r="M1011" s="73">
        <v>117000</v>
      </c>
      <c r="N1011" t="s">
        <v>311</v>
      </c>
    </row>
    <row r="1012" spans="11:14" x14ac:dyDescent="0.2">
      <c r="K1012">
        <v>988</v>
      </c>
      <c r="L1012">
        <v>606</v>
      </c>
      <c r="M1012" s="73">
        <v>395192</v>
      </c>
      <c r="N1012" t="s">
        <v>311</v>
      </c>
    </row>
    <row r="1013" spans="11:14" x14ac:dyDescent="0.2">
      <c r="K1013">
        <v>989</v>
      </c>
      <c r="L1013">
        <v>551</v>
      </c>
      <c r="M1013" s="73">
        <v>195000</v>
      </c>
      <c r="N1013" t="s">
        <v>311</v>
      </c>
    </row>
    <row r="1014" spans="11:14" x14ac:dyDescent="0.2">
      <c r="K1014">
        <v>990</v>
      </c>
      <c r="L1014">
        <v>614</v>
      </c>
      <c r="M1014" s="73">
        <v>197000</v>
      </c>
      <c r="N1014" t="s">
        <v>311</v>
      </c>
    </row>
    <row r="1015" spans="11:14" x14ac:dyDescent="0.2">
      <c r="K1015">
        <v>991</v>
      </c>
      <c r="L1015">
        <v>870</v>
      </c>
      <c r="M1015" s="73">
        <v>348000</v>
      </c>
      <c r="N1015" t="s">
        <v>311</v>
      </c>
    </row>
    <row r="1016" spans="11:14" x14ac:dyDescent="0.2">
      <c r="K1016">
        <v>992</v>
      </c>
      <c r="L1016">
        <v>424</v>
      </c>
      <c r="M1016" s="73">
        <v>168000</v>
      </c>
      <c r="N1016" t="s">
        <v>311</v>
      </c>
    </row>
    <row r="1017" spans="11:14" x14ac:dyDescent="0.2">
      <c r="K1017">
        <v>993</v>
      </c>
      <c r="L1017">
        <v>440</v>
      </c>
      <c r="M1017" s="73">
        <v>187000</v>
      </c>
      <c r="N1017" t="s">
        <v>311</v>
      </c>
    </row>
    <row r="1018" spans="11:14" x14ac:dyDescent="0.2">
      <c r="K1018">
        <v>994</v>
      </c>
      <c r="L1018">
        <v>564</v>
      </c>
      <c r="M1018" s="73">
        <v>173900</v>
      </c>
      <c r="N1018" t="s">
        <v>311</v>
      </c>
    </row>
    <row r="1019" spans="11:14" x14ac:dyDescent="0.2">
      <c r="K1019">
        <v>995</v>
      </c>
      <c r="L1019">
        <v>786</v>
      </c>
      <c r="M1019" s="73">
        <v>337500</v>
      </c>
      <c r="N1019" t="s">
        <v>311</v>
      </c>
    </row>
    <row r="1020" spans="11:14" x14ac:dyDescent="0.2">
      <c r="K1020">
        <v>996</v>
      </c>
      <c r="L1020">
        <v>305</v>
      </c>
      <c r="M1020" s="73">
        <v>121600</v>
      </c>
      <c r="N1020" t="s">
        <v>311</v>
      </c>
    </row>
    <row r="1021" spans="11:14" x14ac:dyDescent="0.2">
      <c r="K1021">
        <v>997</v>
      </c>
      <c r="L1021">
        <v>368</v>
      </c>
      <c r="M1021" s="73">
        <v>136500</v>
      </c>
      <c r="N1021" t="s">
        <v>311</v>
      </c>
    </row>
    <row r="1022" spans="11:14" x14ac:dyDescent="0.2">
      <c r="K1022">
        <v>998</v>
      </c>
      <c r="L1022">
        <v>615</v>
      </c>
      <c r="M1022" s="73">
        <v>185000</v>
      </c>
      <c r="N1022" t="s">
        <v>311</v>
      </c>
    </row>
    <row r="1023" spans="11:14" x14ac:dyDescent="0.2">
      <c r="K1023">
        <v>999</v>
      </c>
      <c r="L1023">
        <v>210</v>
      </c>
      <c r="M1023" s="73">
        <v>91000</v>
      </c>
      <c r="N1023" t="s">
        <v>311</v>
      </c>
    </row>
    <row r="1024" spans="11:14" x14ac:dyDescent="0.2">
      <c r="K1024">
        <v>1000</v>
      </c>
      <c r="L1024">
        <v>632</v>
      </c>
      <c r="M1024" s="73">
        <v>206000</v>
      </c>
      <c r="N1024" t="s">
        <v>311</v>
      </c>
    </row>
    <row r="1025" spans="11:14" x14ac:dyDescent="0.2">
      <c r="K1025">
        <v>1001</v>
      </c>
      <c r="L1025">
        <v>528</v>
      </c>
      <c r="M1025" s="73">
        <v>82000</v>
      </c>
      <c r="N1025" t="s">
        <v>311</v>
      </c>
    </row>
    <row r="1026" spans="11:14" x14ac:dyDescent="0.2">
      <c r="K1026">
        <v>1002</v>
      </c>
      <c r="L1026">
        <v>216</v>
      </c>
      <c r="M1026" s="73">
        <v>86000</v>
      </c>
      <c r="N1026" t="s">
        <v>311</v>
      </c>
    </row>
    <row r="1027" spans="11:14" x14ac:dyDescent="0.2">
      <c r="K1027">
        <v>1003</v>
      </c>
      <c r="L1027">
        <v>824</v>
      </c>
      <c r="M1027" s="73">
        <v>232000</v>
      </c>
      <c r="N1027" t="s">
        <v>311</v>
      </c>
    </row>
    <row r="1028" spans="11:14" x14ac:dyDescent="0.2">
      <c r="K1028">
        <v>1004</v>
      </c>
      <c r="L1028">
        <v>528</v>
      </c>
      <c r="M1028" s="73">
        <v>136905</v>
      </c>
      <c r="N1028" t="s">
        <v>311</v>
      </c>
    </row>
    <row r="1029" spans="11:14" x14ac:dyDescent="0.2">
      <c r="K1029">
        <v>1005</v>
      </c>
      <c r="L1029">
        <v>457</v>
      </c>
      <c r="M1029" s="73">
        <v>181000</v>
      </c>
      <c r="N1029" t="s">
        <v>311</v>
      </c>
    </row>
    <row r="1030" spans="11:14" x14ac:dyDescent="0.2">
      <c r="K1030">
        <v>1006</v>
      </c>
      <c r="L1030">
        <v>328</v>
      </c>
      <c r="M1030" s="73">
        <v>149900</v>
      </c>
      <c r="N1030" t="s">
        <v>311</v>
      </c>
    </row>
    <row r="1031" spans="11:14" x14ac:dyDescent="0.2">
      <c r="K1031">
        <v>1007</v>
      </c>
      <c r="L1031">
        <v>484</v>
      </c>
      <c r="M1031" s="73">
        <v>163500</v>
      </c>
      <c r="N1031" t="s">
        <v>311</v>
      </c>
    </row>
    <row r="1032" spans="11:14" x14ac:dyDescent="0.2">
      <c r="K1032">
        <v>1008</v>
      </c>
      <c r="L1032">
        <v>286</v>
      </c>
      <c r="M1032" s="73">
        <v>88000</v>
      </c>
      <c r="N1032" t="s">
        <v>311</v>
      </c>
    </row>
    <row r="1033" spans="11:14" x14ac:dyDescent="0.2">
      <c r="K1033">
        <v>1009</v>
      </c>
      <c r="L1033">
        <v>550</v>
      </c>
      <c r="M1033" s="73">
        <v>240000</v>
      </c>
      <c r="N1033" t="s">
        <v>311</v>
      </c>
    </row>
    <row r="1034" spans="11:14" x14ac:dyDescent="0.2">
      <c r="K1034">
        <v>1010</v>
      </c>
      <c r="L1034">
        <v>0</v>
      </c>
      <c r="M1034" s="73">
        <v>102000</v>
      </c>
      <c r="N1034" t="s">
        <v>311</v>
      </c>
    </row>
    <row r="1035" spans="11:14" x14ac:dyDescent="0.2">
      <c r="K1035">
        <v>1011</v>
      </c>
      <c r="L1035">
        <v>312</v>
      </c>
      <c r="M1035" s="73">
        <v>135000</v>
      </c>
      <c r="N1035" t="s">
        <v>311</v>
      </c>
    </row>
    <row r="1036" spans="11:14" x14ac:dyDescent="0.2">
      <c r="K1036">
        <v>1012</v>
      </c>
      <c r="L1036">
        <v>0</v>
      </c>
      <c r="M1036" s="73">
        <v>100000</v>
      </c>
      <c r="N1036" t="s">
        <v>311</v>
      </c>
    </row>
    <row r="1037" spans="11:14" x14ac:dyDescent="0.2">
      <c r="K1037">
        <v>1013</v>
      </c>
      <c r="L1037">
        <v>180</v>
      </c>
      <c r="M1037" s="73">
        <v>165000</v>
      </c>
      <c r="N1037" t="s">
        <v>311</v>
      </c>
    </row>
    <row r="1038" spans="11:14" x14ac:dyDescent="0.2">
      <c r="K1038">
        <v>1014</v>
      </c>
      <c r="L1038">
        <v>280</v>
      </c>
      <c r="M1038" s="73">
        <v>85000</v>
      </c>
      <c r="N1038" t="s">
        <v>311</v>
      </c>
    </row>
    <row r="1039" spans="11:14" x14ac:dyDescent="0.2">
      <c r="K1039">
        <v>1015</v>
      </c>
      <c r="L1039">
        <v>240</v>
      </c>
      <c r="M1039" s="73">
        <v>119200</v>
      </c>
      <c r="N1039" t="s">
        <v>311</v>
      </c>
    </row>
    <row r="1040" spans="11:14" x14ac:dyDescent="0.2">
      <c r="K1040">
        <v>1016</v>
      </c>
      <c r="L1040">
        <v>528</v>
      </c>
      <c r="M1040" s="73">
        <v>227000</v>
      </c>
      <c r="N1040" t="s">
        <v>311</v>
      </c>
    </row>
    <row r="1041" spans="11:14" x14ac:dyDescent="0.2">
      <c r="K1041">
        <v>1017</v>
      </c>
      <c r="L1041">
        <v>478</v>
      </c>
      <c r="M1041" s="73">
        <v>203000</v>
      </c>
      <c r="N1041" t="s">
        <v>311</v>
      </c>
    </row>
    <row r="1042" spans="11:14" x14ac:dyDescent="0.2">
      <c r="K1042">
        <v>1018</v>
      </c>
      <c r="L1042">
        <v>565</v>
      </c>
      <c r="M1042" s="73">
        <v>187500</v>
      </c>
      <c r="N1042" t="s">
        <v>311</v>
      </c>
    </row>
    <row r="1043" spans="11:14" x14ac:dyDescent="0.2">
      <c r="K1043">
        <v>1019</v>
      </c>
      <c r="L1043">
        <v>402</v>
      </c>
      <c r="M1043" s="73">
        <v>160000</v>
      </c>
      <c r="N1043" t="s">
        <v>311</v>
      </c>
    </row>
    <row r="1044" spans="11:14" x14ac:dyDescent="0.2">
      <c r="K1044">
        <v>1020</v>
      </c>
      <c r="L1044">
        <v>440</v>
      </c>
      <c r="M1044" s="73">
        <v>213490</v>
      </c>
      <c r="N1044" t="s">
        <v>311</v>
      </c>
    </row>
    <row r="1045" spans="11:14" x14ac:dyDescent="0.2">
      <c r="K1045">
        <v>1021</v>
      </c>
      <c r="L1045">
        <v>451</v>
      </c>
      <c r="M1045" s="73">
        <v>176000</v>
      </c>
      <c r="N1045" t="s">
        <v>311</v>
      </c>
    </row>
    <row r="1046" spans="11:14" x14ac:dyDescent="0.2">
      <c r="K1046">
        <v>1022</v>
      </c>
      <c r="L1046">
        <v>632</v>
      </c>
      <c r="M1046" s="73">
        <v>194000</v>
      </c>
      <c r="N1046" t="s">
        <v>311</v>
      </c>
    </row>
    <row r="1047" spans="11:14" x14ac:dyDescent="0.2">
      <c r="K1047">
        <v>1023</v>
      </c>
      <c r="L1047">
        <v>160</v>
      </c>
      <c r="M1047" s="73">
        <v>87000</v>
      </c>
      <c r="N1047" t="s">
        <v>311</v>
      </c>
    </row>
    <row r="1048" spans="11:14" x14ac:dyDescent="0.2">
      <c r="K1048">
        <v>1024</v>
      </c>
      <c r="L1048">
        <v>437</v>
      </c>
      <c r="M1048" s="73">
        <v>191000</v>
      </c>
      <c r="N1048" t="s">
        <v>311</v>
      </c>
    </row>
    <row r="1049" spans="11:14" x14ac:dyDescent="0.2">
      <c r="K1049">
        <v>1025</v>
      </c>
      <c r="L1049">
        <v>665</v>
      </c>
      <c r="M1049" s="73">
        <v>287000</v>
      </c>
      <c r="N1049" t="s">
        <v>311</v>
      </c>
    </row>
    <row r="1050" spans="11:14" x14ac:dyDescent="0.2">
      <c r="K1050">
        <v>1026</v>
      </c>
      <c r="L1050">
        <v>461</v>
      </c>
      <c r="M1050" s="73">
        <v>112500</v>
      </c>
      <c r="N1050" t="s">
        <v>311</v>
      </c>
    </row>
    <row r="1051" spans="11:14" x14ac:dyDescent="0.2">
      <c r="K1051">
        <v>1027</v>
      </c>
      <c r="L1051">
        <v>461</v>
      </c>
      <c r="M1051" s="73">
        <v>167500</v>
      </c>
      <c r="N1051" t="s">
        <v>311</v>
      </c>
    </row>
    <row r="1052" spans="11:14" x14ac:dyDescent="0.2">
      <c r="K1052">
        <v>1028</v>
      </c>
      <c r="L1052">
        <v>800</v>
      </c>
      <c r="M1052" s="73">
        <v>293077</v>
      </c>
      <c r="N1052" t="s">
        <v>311</v>
      </c>
    </row>
    <row r="1053" spans="11:14" x14ac:dyDescent="0.2">
      <c r="K1053">
        <v>1029</v>
      </c>
      <c r="L1053">
        <v>240</v>
      </c>
      <c r="M1053" s="73">
        <v>105000</v>
      </c>
      <c r="N1053" t="s">
        <v>311</v>
      </c>
    </row>
    <row r="1054" spans="11:14" x14ac:dyDescent="0.2">
      <c r="K1054">
        <v>1030</v>
      </c>
      <c r="L1054">
        <v>264</v>
      </c>
      <c r="M1054" s="73">
        <v>118000</v>
      </c>
      <c r="N1054" t="s">
        <v>311</v>
      </c>
    </row>
    <row r="1055" spans="11:14" x14ac:dyDescent="0.2">
      <c r="K1055">
        <v>1031</v>
      </c>
      <c r="L1055">
        <v>0</v>
      </c>
      <c r="M1055" s="73">
        <v>160000</v>
      </c>
      <c r="N1055" t="s">
        <v>311</v>
      </c>
    </row>
    <row r="1056" spans="11:14" x14ac:dyDescent="0.2">
      <c r="K1056">
        <v>1032</v>
      </c>
      <c r="L1056">
        <v>672</v>
      </c>
      <c r="M1056" s="73">
        <v>197000</v>
      </c>
      <c r="N1056" t="s">
        <v>311</v>
      </c>
    </row>
    <row r="1057" spans="11:14" x14ac:dyDescent="0.2">
      <c r="K1057">
        <v>1033</v>
      </c>
      <c r="L1057">
        <v>796</v>
      </c>
      <c r="M1057" s="73">
        <v>310000</v>
      </c>
      <c r="N1057" t="s">
        <v>311</v>
      </c>
    </row>
    <row r="1058" spans="11:14" x14ac:dyDescent="0.2">
      <c r="K1058">
        <v>1034</v>
      </c>
      <c r="L1058">
        <v>900</v>
      </c>
      <c r="M1058" s="73">
        <v>230000</v>
      </c>
      <c r="N1058" t="s">
        <v>311</v>
      </c>
    </row>
    <row r="1059" spans="11:14" x14ac:dyDescent="0.2">
      <c r="K1059">
        <v>1035</v>
      </c>
      <c r="L1059">
        <v>240</v>
      </c>
      <c r="M1059" s="73">
        <v>119750</v>
      </c>
      <c r="N1059" t="s">
        <v>311</v>
      </c>
    </row>
    <row r="1060" spans="11:14" x14ac:dyDescent="0.2">
      <c r="K1060">
        <v>1036</v>
      </c>
      <c r="L1060">
        <v>290</v>
      </c>
      <c r="M1060" s="73">
        <v>84000</v>
      </c>
      <c r="N1060" t="s">
        <v>311</v>
      </c>
    </row>
    <row r="1061" spans="11:14" x14ac:dyDescent="0.2">
      <c r="K1061">
        <v>1037</v>
      </c>
      <c r="L1061">
        <v>912</v>
      </c>
      <c r="M1061" s="73">
        <v>315500</v>
      </c>
      <c r="N1061" t="s">
        <v>311</v>
      </c>
    </row>
    <row r="1062" spans="11:14" x14ac:dyDescent="0.2">
      <c r="K1062">
        <v>1038</v>
      </c>
      <c r="L1062">
        <v>905</v>
      </c>
      <c r="M1062" s="73">
        <v>287000</v>
      </c>
      <c r="N1062" t="s">
        <v>311</v>
      </c>
    </row>
    <row r="1063" spans="11:14" x14ac:dyDescent="0.2">
      <c r="K1063">
        <v>1039</v>
      </c>
      <c r="L1063">
        <v>0</v>
      </c>
      <c r="M1063" s="73">
        <v>97000</v>
      </c>
      <c r="N1063" t="s">
        <v>311</v>
      </c>
    </row>
    <row r="1064" spans="11:14" x14ac:dyDescent="0.2">
      <c r="K1064">
        <v>1040</v>
      </c>
      <c r="L1064">
        <v>286</v>
      </c>
      <c r="M1064" s="73">
        <v>80000</v>
      </c>
      <c r="N1064" t="s">
        <v>311</v>
      </c>
    </row>
    <row r="1065" spans="11:14" x14ac:dyDescent="0.2">
      <c r="K1065">
        <v>1041</v>
      </c>
      <c r="L1065">
        <v>484</v>
      </c>
      <c r="M1065" s="73">
        <v>155000</v>
      </c>
      <c r="N1065" t="s">
        <v>311</v>
      </c>
    </row>
    <row r="1066" spans="11:14" x14ac:dyDescent="0.2">
      <c r="K1066">
        <v>1042</v>
      </c>
      <c r="L1066">
        <v>484</v>
      </c>
      <c r="M1066" s="73">
        <v>173000</v>
      </c>
      <c r="N1066" t="s">
        <v>311</v>
      </c>
    </row>
    <row r="1067" spans="11:14" x14ac:dyDescent="0.2">
      <c r="K1067">
        <v>1043</v>
      </c>
      <c r="L1067">
        <v>624</v>
      </c>
      <c r="M1067" s="73">
        <v>196000</v>
      </c>
      <c r="N1067" t="s">
        <v>311</v>
      </c>
    </row>
    <row r="1068" spans="11:14" x14ac:dyDescent="0.2">
      <c r="K1068">
        <v>1044</v>
      </c>
      <c r="L1068">
        <v>514</v>
      </c>
      <c r="M1068" s="73">
        <v>262280</v>
      </c>
      <c r="N1068" t="s">
        <v>311</v>
      </c>
    </row>
    <row r="1069" spans="11:14" x14ac:dyDescent="0.2">
      <c r="K1069">
        <v>1045</v>
      </c>
      <c r="L1069">
        <v>542</v>
      </c>
      <c r="M1069" s="73">
        <v>278000</v>
      </c>
      <c r="N1069" t="s">
        <v>311</v>
      </c>
    </row>
    <row r="1070" spans="11:14" x14ac:dyDescent="0.2">
      <c r="K1070">
        <v>1046</v>
      </c>
      <c r="L1070">
        <v>452</v>
      </c>
      <c r="M1070" s="73">
        <v>139600</v>
      </c>
      <c r="N1070" t="s">
        <v>311</v>
      </c>
    </row>
    <row r="1071" spans="11:14" x14ac:dyDescent="0.2">
      <c r="K1071">
        <v>1047</v>
      </c>
      <c r="L1071">
        <v>716</v>
      </c>
      <c r="M1071" s="73">
        <v>556581</v>
      </c>
      <c r="N1071" t="s">
        <v>311</v>
      </c>
    </row>
    <row r="1072" spans="11:14" x14ac:dyDescent="0.2">
      <c r="K1072">
        <v>1048</v>
      </c>
      <c r="L1072">
        <v>672</v>
      </c>
      <c r="M1072" s="73">
        <v>145000</v>
      </c>
      <c r="N1072" t="s">
        <v>311</v>
      </c>
    </row>
    <row r="1073" spans="11:14" x14ac:dyDescent="0.2">
      <c r="K1073">
        <v>1049</v>
      </c>
      <c r="L1073">
        <v>336</v>
      </c>
      <c r="M1073" s="73">
        <v>115000</v>
      </c>
      <c r="N1073" t="s">
        <v>311</v>
      </c>
    </row>
    <row r="1074" spans="11:14" x14ac:dyDescent="0.2">
      <c r="K1074">
        <v>1050</v>
      </c>
      <c r="L1074">
        <v>308</v>
      </c>
      <c r="M1074" s="73">
        <v>84900</v>
      </c>
      <c r="N1074" t="s">
        <v>311</v>
      </c>
    </row>
    <row r="1075" spans="11:14" x14ac:dyDescent="0.2">
      <c r="K1075">
        <v>1051</v>
      </c>
      <c r="L1075">
        <v>436</v>
      </c>
      <c r="M1075" s="73">
        <v>176485</v>
      </c>
      <c r="N1075" t="s">
        <v>311</v>
      </c>
    </row>
    <row r="1076" spans="11:14" x14ac:dyDescent="0.2">
      <c r="K1076">
        <v>1052</v>
      </c>
      <c r="L1076">
        <v>440</v>
      </c>
      <c r="M1076" s="73">
        <v>200141</v>
      </c>
      <c r="N1076" t="s">
        <v>311</v>
      </c>
    </row>
    <row r="1077" spans="11:14" x14ac:dyDescent="0.2">
      <c r="K1077">
        <v>1053</v>
      </c>
      <c r="L1077">
        <v>540</v>
      </c>
      <c r="M1077" s="73">
        <v>165000</v>
      </c>
      <c r="N1077" t="s">
        <v>311</v>
      </c>
    </row>
    <row r="1078" spans="11:14" x14ac:dyDescent="0.2">
      <c r="K1078">
        <v>1054</v>
      </c>
      <c r="L1078">
        <v>364</v>
      </c>
      <c r="M1078" s="73">
        <v>144500</v>
      </c>
      <c r="N1078" t="s">
        <v>311</v>
      </c>
    </row>
    <row r="1079" spans="11:14" x14ac:dyDescent="0.2">
      <c r="K1079">
        <v>1055</v>
      </c>
      <c r="L1079">
        <v>586</v>
      </c>
      <c r="M1079" s="73">
        <v>255000</v>
      </c>
      <c r="N1079" t="s">
        <v>311</v>
      </c>
    </row>
    <row r="1080" spans="11:14" x14ac:dyDescent="0.2">
      <c r="K1080">
        <v>1056</v>
      </c>
      <c r="L1080">
        <v>478</v>
      </c>
      <c r="M1080" s="73">
        <v>180000</v>
      </c>
      <c r="N1080" t="s">
        <v>311</v>
      </c>
    </row>
    <row r="1081" spans="11:14" x14ac:dyDescent="0.2">
      <c r="K1081">
        <v>1057</v>
      </c>
      <c r="L1081">
        <v>484</v>
      </c>
      <c r="M1081" s="73">
        <v>185850</v>
      </c>
      <c r="N1081" t="s">
        <v>311</v>
      </c>
    </row>
    <row r="1082" spans="11:14" x14ac:dyDescent="0.2">
      <c r="K1082">
        <v>1058</v>
      </c>
      <c r="L1082">
        <v>467</v>
      </c>
      <c r="M1082" s="73">
        <v>248000</v>
      </c>
      <c r="N1082" t="s">
        <v>311</v>
      </c>
    </row>
    <row r="1083" spans="11:14" x14ac:dyDescent="0.2">
      <c r="K1083">
        <v>1059</v>
      </c>
      <c r="L1083">
        <v>836</v>
      </c>
      <c r="M1083" s="73">
        <v>335000</v>
      </c>
      <c r="N1083" t="s">
        <v>311</v>
      </c>
    </row>
    <row r="1084" spans="11:14" x14ac:dyDescent="0.2">
      <c r="K1084">
        <v>1060</v>
      </c>
      <c r="L1084">
        <v>432</v>
      </c>
      <c r="M1084" s="73">
        <v>220000</v>
      </c>
      <c r="N1084" t="s">
        <v>311</v>
      </c>
    </row>
    <row r="1085" spans="11:14" x14ac:dyDescent="0.2">
      <c r="K1085">
        <v>1061</v>
      </c>
      <c r="L1085">
        <v>582</v>
      </c>
      <c r="M1085" s="73">
        <v>213500</v>
      </c>
      <c r="N1085" t="s">
        <v>311</v>
      </c>
    </row>
    <row r="1086" spans="11:14" x14ac:dyDescent="0.2">
      <c r="K1086">
        <v>1063</v>
      </c>
      <c r="L1086">
        <v>560</v>
      </c>
      <c r="M1086" s="73">
        <v>90000</v>
      </c>
      <c r="N1086" t="s">
        <v>311</v>
      </c>
    </row>
    <row r="1087" spans="11:14" x14ac:dyDescent="0.2">
      <c r="K1087">
        <v>1064</v>
      </c>
      <c r="L1087">
        <v>440</v>
      </c>
      <c r="M1087" s="73">
        <v>110500</v>
      </c>
      <c r="N1087" t="s">
        <v>311</v>
      </c>
    </row>
    <row r="1088" spans="11:14" x14ac:dyDescent="0.2">
      <c r="K1088">
        <v>1065</v>
      </c>
      <c r="L1088">
        <v>480</v>
      </c>
      <c r="M1088" s="73">
        <v>154000</v>
      </c>
      <c r="N1088" t="s">
        <v>311</v>
      </c>
    </row>
    <row r="1089" spans="11:14" x14ac:dyDescent="0.2">
      <c r="K1089">
        <v>1066</v>
      </c>
      <c r="L1089">
        <v>533</v>
      </c>
      <c r="M1089" s="73">
        <v>328000</v>
      </c>
      <c r="N1089" t="s">
        <v>311</v>
      </c>
    </row>
    <row r="1090" spans="11:14" x14ac:dyDescent="0.2">
      <c r="K1090">
        <v>1067</v>
      </c>
      <c r="L1090">
        <v>380</v>
      </c>
      <c r="M1090" s="73">
        <v>178000</v>
      </c>
      <c r="N1090" t="s">
        <v>311</v>
      </c>
    </row>
    <row r="1091" spans="11:14" x14ac:dyDescent="0.2">
      <c r="K1091">
        <v>1068</v>
      </c>
      <c r="L1091">
        <v>442</v>
      </c>
      <c r="M1091" s="73">
        <v>167900</v>
      </c>
      <c r="N1091" t="s">
        <v>311</v>
      </c>
    </row>
    <row r="1092" spans="11:14" x14ac:dyDescent="0.2">
      <c r="K1092">
        <v>1069</v>
      </c>
      <c r="L1092">
        <v>576</v>
      </c>
      <c r="M1092" s="73">
        <v>151400</v>
      </c>
      <c r="N1092" t="s">
        <v>311</v>
      </c>
    </row>
    <row r="1093" spans="11:14" x14ac:dyDescent="0.2">
      <c r="K1093">
        <v>1070</v>
      </c>
      <c r="L1093">
        <v>576</v>
      </c>
      <c r="M1093" s="73">
        <v>135000</v>
      </c>
      <c r="N1093" t="s">
        <v>311</v>
      </c>
    </row>
    <row r="1094" spans="11:14" x14ac:dyDescent="0.2">
      <c r="K1094">
        <v>1071</v>
      </c>
      <c r="L1094">
        <v>286</v>
      </c>
      <c r="M1094" s="73">
        <v>135000</v>
      </c>
      <c r="N1094" t="s">
        <v>311</v>
      </c>
    </row>
    <row r="1095" spans="11:14" x14ac:dyDescent="0.2">
      <c r="K1095">
        <v>1072</v>
      </c>
      <c r="L1095">
        <v>441</v>
      </c>
      <c r="M1095" s="73">
        <v>154000</v>
      </c>
      <c r="N1095" t="s">
        <v>311</v>
      </c>
    </row>
    <row r="1096" spans="11:14" x14ac:dyDescent="0.2">
      <c r="K1096">
        <v>1073</v>
      </c>
      <c r="L1096">
        <v>280</v>
      </c>
      <c r="M1096" s="73">
        <v>91500</v>
      </c>
      <c r="N1096" t="s">
        <v>311</v>
      </c>
    </row>
    <row r="1097" spans="11:14" x14ac:dyDescent="0.2">
      <c r="K1097">
        <v>1074</v>
      </c>
      <c r="L1097">
        <v>440</v>
      </c>
      <c r="M1097" s="73">
        <v>159500</v>
      </c>
      <c r="N1097" t="s">
        <v>311</v>
      </c>
    </row>
    <row r="1098" spans="11:14" x14ac:dyDescent="0.2">
      <c r="K1098">
        <v>1075</v>
      </c>
      <c r="L1098">
        <v>826</v>
      </c>
      <c r="M1098" s="73">
        <v>194000</v>
      </c>
      <c r="N1098" t="s">
        <v>311</v>
      </c>
    </row>
    <row r="1099" spans="11:14" x14ac:dyDescent="0.2">
      <c r="K1099">
        <v>1076</v>
      </c>
      <c r="L1099">
        <v>240</v>
      </c>
      <c r="M1099" s="73">
        <v>219500</v>
      </c>
      <c r="N1099" t="s">
        <v>311</v>
      </c>
    </row>
    <row r="1100" spans="11:14" x14ac:dyDescent="0.2">
      <c r="K1100">
        <v>1077</v>
      </c>
      <c r="L1100">
        <v>566</v>
      </c>
      <c r="M1100" s="73">
        <v>170000</v>
      </c>
      <c r="N1100" t="s">
        <v>311</v>
      </c>
    </row>
    <row r="1101" spans="11:14" x14ac:dyDescent="0.2">
      <c r="K1101">
        <v>1078</v>
      </c>
      <c r="L1101">
        <v>299</v>
      </c>
      <c r="M1101" s="73">
        <v>138800</v>
      </c>
      <c r="N1101" t="s">
        <v>311</v>
      </c>
    </row>
    <row r="1102" spans="11:14" x14ac:dyDescent="0.2">
      <c r="K1102">
        <v>1079</v>
      </c>
      <c r="L1102">
        <v>420</v>
      </c>
      <c r="M1102" s="73">
        <v>155900</v>
      </c>
      <c r="N1102" t="s">
        <v>311</v>
      </c>
    </row>
    <row r="1103" spans="11:14" x14ac:dyDescent="0.2">
      <c r="K1103">
        <v>1080</v>
      </c>
      <c r="L1103">
        <v>299</v>
      </c>
      <c r="M1103" s="73">
        <v>126000</v>
      </c>
      <c r="N1103" t="s">
        <v>311</v>
      </c>
    </row>
    <row r="1104" spans="11:14" x14ac:dyDescent="0.2">
      <c r="K1104">
        <v>1081</v>
      </c>
      <c r="L1104">
        <v>528</v>
      </c>
      <c r="M1104" s="73">
        <v>145000</v>
      </c>
      <c r="N1104" t="s">
        <v>311</v>
      </c>
    </row>
    <row r="1105" spans="11:14" x14ac:dyDescent="0.2">
      <c r="K1105">
        <v>1082</v>
      </c>
      <c r="L1105">
        <v>308</v>
      </c>
      <c r="M1105" s="73">
        <v>133000</v>
      </c>
      <c r="N1105" t="s">
        <v>311</v>
      </c>
    </row>
    <row r="1106" spans="11:14" x14ac:dyDescent="0.2">
      <c r="K1106">
        <v>1083</v>
      </c>
      <c r="L1106">
        <v>527</v>
      </c>
      <c r="M1106" s="73">
        <v>192000</v>
      </c>
      <c r="N1106" t="s">
        <v>311</v>
      </c>
    </row>
    <row r="1107" spans="11:14" x14ac:dyDescent="0.2">
      <c r="K1107">
        <v>1084</v>
      </c>
      <c r="L1107">
        <v>461</v>
      </c>
      <c r="M1107" s="73">
        <v>160000</v>
      </c>
      <c r="N1107" t="s">
        <v>311</v>
      </c>
    </row>
    <row r="1108" spans="11:14" x14ac:dyDescent="0.2">
      <c r="K1108">
        <v>1085</v>
      </c>
      <c r="L1108">
        <v>409</v>
      </c>
      <c r="M1108" s="73">
        <v>187500</v>
      </c>
      <c r="N1108" t="s">
        <v>311</v>
      </c>
    </row>
    <row r="1109" spans="11:14" x14ac:dyDescent="0.2">
      <c r="K1109">
        <v>1086</v>
      </c>
      <c r="L1109">
        <v>564</v>
      </c>
      <c r="M1109" s="73">
        <v>147000</v>
      </c>
      <c r="N1109" t="s">
        <v>311</v>
      </c>
    </row>
    <row r="1110" spans="11:14" x14ac:dyDescent="0.2">
      <c r="K1110">
        <v>1087</v>
      </c>
      <c r="L1110">
        <v>286</v>
      </c>
      <c r="M1110" s="73">
        <v>83500</v>
      </c>
      <c r="N1110" t="s">
        <v>311</v>
      </c>
    </row>
    <row r="1111" spans="11:14" x14ac:dyDescent="0.2">
      <c r="K1111">
        <v>1089</v>
      </c>
      <c r="L1111">
        <v>380</v>
      </c>
      <c r="M1111" s="73">
        <v>137500</v>
      </c>
      <c r="N1111" t="s">
        <v>311</v>
      </c>
    </row>
    <row r="1112" spans="11:14" x14ac:dyDescent="0.2">
      <c r="K1112">
        <v>1090</v>
      </c>
      <c r="L1112">
        <v>550</v>
      </c>
      <c r="M1112" s="73">
        <v>197000</v>
      </c>
      <c r="N1112" t="s">
        <v>311</v>
      </c>
    </row>
    <row r="1113" spans="11:14" x14ac:dyDescent="0.2">
      <c r="K1113">
        <v>1091</v>
      </c>
      <c r="L1113">
        <v>400</v>
      </c>
      <c r="M1113" s="73">
        <v>92900</v>
      </c>
      <c r="N1113" t="s">
        <v>311</v>
      </c>
    </row>
    <row r="1114" spans="11:14" x14ac:dyDescent="0.2">
      <c r="K1114">
        <v>1092</v>
      </c>
      <c r="L1114">
        <v>462</v>
      </c>
      <c r="M1114" s="73">
        <v>160000</v>
      </c>
      <c r="N1114" t="s">
        <v>311</v>
      </c>
    </row>
    <row r="1115" spans="11:14" x14ac:dyDescent="0.2">
      <c r="K1115">
        <v>1093</v>
      </c>
      <c r="L1115">
        <v>576</v>
      </c>
      <c r="M1115" s="73">
        <v>136500</v>
      </c>
      <c r="N1115" t="s">
        <v>311</v>
      </c>
    </row>
    <row r="1116" spans="11:14" x14ac:dyDescent="0.2">
      <c r="K1116">
        <v>1094</v>
      </c>
      <c r="L1116">
        <v>884</v>
      </c>
      <c r="M1116" s="73">
        <v>146000</v>
      </c>
      <c r="N1116" t="s">
        <v>311</v>
      </c>
    </row>
    <row r="1117" spans="11:14" x14ac:dyDescent="0.2">
      <c r="K1117">
        <v>1095</v>
      </c>
      <c r="L1117">
        <v>308</v>
      </c>
      <c r="M1117" s="73">
        <v>129000</v>
      </c>
      <c r="N1117" t="s">
        <v>311</v>
      </c>
    </row>
    <row r="1118" spans="11:14" x14ac:dyDescent="0.2">
      <c r="K1118">
        <v>1096</v>
      </c>
      <c r="L1118">
        <v>440</v>
      </c>
      <c r="M1118" s="73">
        <v>176432</v>
      </c>
      <c r="N1118" t="s">
        <v>311</v>
      </c>
    </row>
    <row r="1119" spans="11:14" x14ac:dyDescent="0.2">
      <c r="K1119">
        <v>1097</v>
      </c>
      <c r="L1119">
        <v>0</v>
      </c>
      <c r="M1119" s="73">
        <v>127000</v>
      </c>
      <c r="N1119" t="s">
        <v>311</v>
      </c>
    </row>
    <row r="1120" spans="11:14" x14ac:dyDescent="0.2">
      <c r="K1120">
        <v>1098</v>
      </c>
      <c r="L1120">
        <v>461</v>
      </c>
      <c r="M1120" s="73">
        <v>170000</v>
      </c>
      <c r="N1120" t="s">
        <v>311</v>
      </c>
    </row>
    <row r="1121" spans="11:14" x14ac:dyDescent="0.2">
      <c r="K1121">
        <v>1099</v>
      </c>
      <c r="L1121">
        <v>240</v>
      </c>
      <c r="M1121" s="73">
        <v>128000</v>
      </c>
      <c r="N1121" t="s">
        <v>311</v>
      </c>
    </row>
    <row r="1122" spans="11:14" x14ac:dyDescent="0.2">
      <c r="K1122">
        <v>1100</v>
      </c>
      <c r="L1122">
        <v>478</v>
      </c>
      <c r="M1122" s="73">
        <v>157000</v>
      </c>
      <c r="N1122" t="s">
        <v>311</v>
      </c>
    </row>
    <row r="1123" spans="11:14" x14ac:dyDescent="0.2">
      <c r="K1123">
        <v>1101</v>
      </c>
      <c r="L1123">
        <v>246</v>
      </c>
      <c r="M1123" s="73">
        <v>60000</v>
      </c>
      <c r="N1123" t="s">
        <v>311</v>
      </c>
    </row>
    <row r="1124" spans="11:14" x14ac:dyDescent="0.2">
      <c r="K1124">
        <v>1102</v>
      </c>
      <c r="L1124">
        <v>280</v>
      </c>
      <c r="M1124" s="73">
        <v>119500</v>
      </c>
      <c r="N1124" t="s">
        <v>311</v>
      </c>
    </row>
    <row r="1125" spans="11:14" x14ac:dyDescent="0.2">
      <c r="K1125">
        <v>1103</v>
      </c>
      <c r="L1125">
        <v>254</v>
      </c>
      <c r="M1125" s="73">
        <v>135000</v>
      </c>
      <c r="N1125" t="s">
        <v>311</v>
      </c>
    </row>
    <row r="1126" spans="11:14" x14ac:dyDescent="0.2">
      <c r="K1126">
        <v>1104</v>
      </c>
      <c r="L1126">
        <v>539</v>
      </c>
      <c r="M1126" s="73">
        <v>159500</v>
      </c>
      <c r="N1126" t="s">
        <v>311</v>
      </c>
    </row>
    <row r="1127" spans="11:14" x14ac:dyDescent="0.2">
      <c r="K1127">
        <v>1105</v>
      </c>
      <c r="L1127">
        <v>440</v>
      </c>
      <c r="M1127" s="73">
        <v>106000</v>
      </c>
      <c r="N1127" t="s">
        <v>311</v>
      </c>
    </row>
    <row r="1128" spans="11:14" x14ac:dyDescent="0.2">
      <c r="K1128">
        <v>1106</v>
      </c>
      <c r="L1128">
        <v>712</v>
      </c>
      <c r="M1128" s="73">
        <v>325000</v>
      </c>
      <c r="N1128" t="s">
        <v>311</v>
      </c>
    </row>
    <row r="1129" spans="11:14" x14ac:dyDescent="0.2">
      <c r="K1129">
        <v>1107</v>
      </c>
      <c r="L1129">
        <v>719</v>
      </c>
      <c r="M1129" s="73">
        <v>179900</v>
      </c>
      <c r="N1129" t="s">
        <v>311</v>
      </c>
    </row>
    <row r="1130" spans="11:14" x14ac:dyDescent="0.2">
      <c r="K1130">
        <v>1108</v>
      </c>
      <c r="L1130">
        <v>422</v>
      </c>
      <c r="M1130" s="73">
        <v>274725</v>
      </c>
      <c r="N1130" t="s">
        <v>311</v>
      </c>
    </row>
    <row r="1131" spans="11:14" x14ac:dyDescent="0.2">
      <c r="K1131">
        <v>1109</v>
      </c>
      <c r="L1131">
        <v>463</v>
      </c>
      <c r="M1131" s="73">
        <v>181000</v>
      </c>
      <c r="N1131" t="s">
        <v>311</v>
      </c>
    </row>
    <row r="1132" spans="11:14" x14ac:dyDescent="0.2">
      <c r="K1132">
        <v>1110</v>
      </c>
      <c r="L1132">
        <v>862</v>
      </c>
      <c r="M1132" s="73">
        <v>280000</v>
      </c>
      <c r="N1132" t="s">
        <v>311</v>
      </c>
    </row>
    <row r="1133" spans="11:14" x14ac:dyDescent="0.2">
      <c r="K1133">
        <v>1111</v>
      </c>
      <c r="L1133">
        <v>431</v>
      </c>
      <c r="M1133" s="73">
        <v>188000</v>
      </c>
      <c r="N1133" t="s">
        <v>311</v>
      </c>
    </row>
    <row r="1134" spans="11:14" x14ac:dyDescent="0.2">
      <c r="K1134">
        <v>1112</v>
      </c>
      <c r="L1134">
        <v>483</v>
      </c>
      <c r="M1134" s="73">
        <v>205000</v>
      </c>
      <c r="N1134" t="s">
        <v>311</v>
      </c>
    </row>
    <row r="1135" spans="11:14" x14ac:dyDescent="0.2">
      <c r="K1135">
        <v>1113</v>
      </c>
      <c r="L1135">
        <v>308</v>
      </c>
      <c r="M1135" s="73">
        <v>129900</v>
      </c>
      <c r="N1135" t="s">
        <v>311</v>
      </c>
    </row>
    <row r="1136" spans="11:14" x14ac:dyDescent="0.2">
      <c r="K1136">
        <v>1114</v>
      </c>
      <c r="L1136">
        <v>240</v>
      </c>
      <c r="M1136" s="73">
        <v>134500</v>
      </c>
      <c r="N1136" t="s">
        <v>311</v>
      </c>
    </row>
    <row r="1137" spans="11:14" x14ac:dyDescent="0.2">
      <c r="K1137">
        <v>1115</v>
      </c>
      <c r="L1137">
        <v>326</v>
      </c>
      <c r="M1137" s="73">
        <v>117000</v>
      </c>
      <c r="N1137" t="s">
        <v>311</v>
      </c>
    </row>
    <row r="1138" spans="11:14" x14ac:dyDescent="0.2">
      <c r="K1138">
        <v>1116</v>
      </c>
      <c r="L1138">
        <v>928</v>
      </c>
      <c r="M1138" s="73">
        <v>318000</v>
      </c>
      <c r="N1138" t="s">
        <v>311</v>
      </c>
    </row>
    <row r="1139" spans="11:14" x14ac:dyDescent="0.2">
      <c r="K1139">
        <v>1117</v>
      </c>
      <c r="L1139">
        <v>527</v>
      </c>
      <c r="M1139" s="73">
        <v>184100</v>
      </c>
      <c r="N1139" t="s">
        <v>311</v>
      </c>
    </row>
    <row r="1140" spans="11:14" x14ac:dyDescent="0.2">
      <c r="K1140">
        <v>1118</v>
      </c>
      <c r="L1140">
        <v>450</v>
      </c>
      <c r="M1140" s="73">
        <v>130000</v>
      </c>
      <c r="N1140" t="s">
        <v>311</v>
      </c>
    </row>
    <row r="1141" spans="11:14" x14ac:dyDescent="0.2">
      <c r="K1141">
        <v>1119</v>
      </c>
      <c r="L1141">
        <v>300</v>
      </c>
      <c r="M1141" s="73">
        <v>140000</v>
      </c>
      <c r="N1141" t="s">
        <v>311</v>
      </c>
    </row>
    <row r="1142" spans="11:14" x14ac:dyDescent="0.2">
      <c r="K1142">
        <v>1120</v>
      </c>
      <c r="L1142">
        <v>286</v>
      </c>
      <c r="M1142" s="73">
        <v>133700</v>
      </c>
      <c r="N1142" t="s">
        <v>311</v>
      </c>
    </row>
    <row r="1143" spans="11:14" x14ac:dyDescent="0.2">
      <c r="K1143">
        <v>1121</v>
      </c>
      <c r="L1143">
        <v>308</v>
      </c>
      <c r="M1143" s="73">
        <v>118400</v>
      </c>
      <c r="N1143" t="s">
        <v>311</v>
      </c>
    </row>
    <row r="1144" spans="11:14" x14ac:dyDescent="0.2">
      <c r="K1144">
        <v>1122</v>
      </c>
      <c r="L1144">
        <v>782</v>
      </c>
      <c r="M1144" s="73">
        <v>212900</v>
      </c>
      <c r="N1144" t="s">
        <v>311</v>
      </c>
    </row>
    <row r="1145" spans="11:14" x14ac:dyDescent="0.2">
      <c r="K1145">
        <v>1123</v>
      </c>
      <c r="L1145">
        <v>288</v>
      </c>
      <c r="M1145" s="73">
        <v>112000</v>
      </c>
      <c r="N1145" t="s">
        <v>311</v>
      </c>
    </row>
    <row r="1146" spans="11:14" x14ac:dyDescent="0.2">
      <c r="K1146">
        <v>1124</v>
      </c>
      <c r="L1146">
        <v>0</v>
      </c>
      <c r="M1146" s="73">
        <v>118000</v>
      </c>
      <c r="N1146" t="s">
        <v>311</v>
      </c>
    </row>
    <row r="1147" spans="11:14" x14ac:dyDescent="0.2">
      <c r="K1147">
        <v>1125</v>
      </c>
      <c r="L1147">
        <v>392</v>
      </c>
      <c r="M1147" s="73">
        <v>163900</v>
      </c>
      <c r="N1147" t="s">
        <v>311</v>
      </c>
    </row>
    <row r="1148" spans="11:14" x14ac:dyDescent="0.2">
      <c r="K1148">
        <v>1126</v>
      </c>
      <c r="L1148">
        <v>672</v>
      </c>
      <c r="M1148" s="73">
        <v>115000</v>
      </c>
      <c r="N1148" t="s">
        <v>311</v>
      </c>
    </row>
    <row r="1149" spans="11:14" x14ac:dyDescent="0.2">
      <c r="K1149">
        <v>1127</v>
      </c>
      <c r="L1149">
        <v>660</v>
      </c>
      <c r="M1149" s="73">
        <v>174000</v>
      </c>
      <c r="N1149" t="s">
        <v>311</v>
      </c>
    </row>
    <row r="1150" spans="11:14" x14ac:dyDescent="0.2">
      <c r="K1150">
        <v>1128</v>
      </c>
      <c r="L1150">
        <v>630</v>
      </c>
      <c r="M1150" s="73">
        <v>259000</v>
      </c>
      <c r="N1150" t="s">
        <v>311</v>
      </c>
    </row>
    <row r="1151" spans="11:14" x14ac:dyDescent="0.2">
      <c r="K1151">
        <v>1129</v>
      </c>
      <c r="L1151">
        <v>434</v>
      </c>
      <c r="M1151" s="73">
        <v>215000</v>
      </c>
      <c r="N1151" t="s">
        <v>311</v>
      </c>
    </row>
    <row r="1152" spans="11:14" x14ac:dyDescent="0.2">
      <c r="K1152">
        <v>1130</v>
      </c>
      <c r="L1152">
        <v>672</v>
      </c>
      <c r="M1152" s="73">
        <v>140000</v>
      </c>
      <c r="N1152" t="s">
        <v>311</v>
      </c>
    </row>
    <row r="1153" spans="11:14" x14ac:dyDescent="0.2">
      <c r="K1153">
        <v>1131</v>
      </c>
      <c r="L1153">
        <v>576</v>
      </c>
      <c r="M1153" s="73">
        <v>135000</v>
      </c>
      <c r="N1153" t="s">
        <v>311</v>
      </c>
    </row>
    <row r="1154" spans="11:14" x14ac:dyDescent="0.2">
      <c r="K1154">
        <v>1132</v>
      </c>
      <c r="L1154">
        <v>0</v>
      </c>
      <c r="M1154" s="73">
        <v>93500</v>
      </c>
      <c r="N1154" t="s">
        <v>311</v>
      </c>
    </row>
    <row r="1155" spans="11:14" x14ac:dyDescent="0.2">
      <c r="K1155">
        <v>1133</v>
      </c>
      <c r="L1155">
        <v>205</v>
      </c>
      <c r="M1155" s="73">
        <v>117500</v>
      </c>
      <c r="N1155" t="s">
        <v>311</v>
      </c>
    </row>
    <row r="1156" spans="11:14" x14ac:dyDescent="0.2">
      <c r="K1156">
        <v>1134</v>
      </c>
      <c r="L1156">
        <v>466</v>
      </c>
      <c r="M1156" s="73">
        <v>239500</v>
      </c>
      <c r="N1156" t="s">
        <v>311</v>
      </c>
    </row>
    <row r="1157" spans="11:14" x14ac:dyDescent="0.2">
      <c r="K1157">
        <v>1135</v>
      </c>
      <c r="L1157">
        <v>460</v>
      </c>
      <c r="M1157" s="73">
        <v>169000</v>
      </c>
      <c r="N1157" t="s">
        <v>311</v>
      </c>
    </row>
    <row r="1158" spans="11:14" x14ac:dyDescent="0.2">
      <c r="K1158">
        <v>1136</v>
      </c>
      <c r="L1158">
        <v>180</v>
      </c>
      <c r="M1158" s="73">
        <v>102000</v>
      </c>
      <c r="N1158" t="s">
        <v>311</v>
      </c>
    </row>
    <row r="1159" spans="11:14" x14ac:dyDescent="0.2">
      <c r="K1159">
        <v>1137</v>
      </c>
      <c r="L1159">
        <v>288</v>
      </c>
      <c r="M1159" s="73">
        <v>119000</v>
      </c>
      <c r="N1159" t="s">
        <v>311</v>
      </c>
    </row>
    <row r="1160" spans="11:14" x14ac:dyDescent="0.2">
      <c r="K1160">
        <v>1138</v>
      </c>
      <c r="L1160">
        <v>0</v>
      </c>
      <c r="M1160" s="73">
        <v>94000</v>
      </c>
      <c r="N1160" t="s">
        <v>311</v>
      </c>
    </row>
    <row r="1161" spans="11:14" x14ac:dyDescent="0.2">
      <c r="K1161">
        <v>1139</v>
      </c>
      <c r="L1161">
        <v>714</v>
      </c>
      <c r="M1161" s="73">
        <v>196000</v>
      </c>
      <c r="N1161" t="s">
        <v>311</v>
      </c>
    </row>
    <row r="1162" spans="11:14" x14ac:dyDescent="0.2">
      <c r="K1162">
        <v>1140</v>
      </c>
      <c r="L1162">
        <v>495</v>
      </c>
      <c r="M1162" s="73">
        <v>144000</v>
      </c>
      <c r="N1162" t="s">
        <v>311</v>
      </c>
    </row>
    <row r="1163" spans="11:14" x14ac:dyDescent="0.2">
      <c r="K1163">
        <v>1141</v>
      </c>
      <c r="L1163">
        <v>840</v>
      </c>
      <c r="M1163" s="73">
        <v>139000</v>
      </c>
      <c r="N1163" t="s">
        <v>311</v>
      </c>
    </row>
    <row r="1164" spans="11:14" x14ac:dyDescent="0.2">
      <c r="K1164">
        <v>1142</v>
      </c>
      <c r="L1164">
        <v>484</v>
      </c>
      <c r="M1164" s="73">
        <v>197500</v>
      </c>
      <c r="N1164" t="s">
        <v>311</v>
      </c>
    </row>
    <row r="1165" spans="11:14" x14ac:dyDescent="0.2">
      <c r="K1165">
        <v>1144</v>
      </c>
      <c r="L1165">
        <v>0</v>
      </c>
      <c r="M1165" s="73">
        <v>80000</v>
      </c>
      <c r="N1165" t="s">
        <v>311</v>
      </c>
    </row>
    <row r="1166" spans="11:14" x14ac:dyDescent="0.2">
      <c r="K1166">
        <v>1145</v>
      </c>
      <c r="L1166">
        <v>280</v>
      </c>
      <c r="M1166" s="73">
        <v>80000</v>
      </c>
      <c r="N1166" t="s">
        <v>311</v>
      </c>
    </row>
    <row r="1167" spans="11:14" x14ac:dyDescent="0.2">
      <c r="K1167">
        <v>1146</v>
      </c>
      <c r="L1167">
        <v>225</v>
      </c>
      <c r="M1167" s="73">
        <v>149000</v>
      </c>
      <c r="N1167" t="s">
        <v>311</v>
      </c>
    </row>
    <row r="1168" spans="11:14" x14ac:dyDescent="0.2">
      <c r="K1168">
        <v>1147</v>
      </c>
      <c r="L1168">
        <v>403</v>
      </c>
      <c r="M1168" s="73">
        <v>180000</v>
      </c>
      <c r="N1168" t="s">
        <v>311</v>
      </c>
    </row>
    <row r="1169" spans="11:14" x14ac:dyDescent="0.2">
      <c r="K1169">
        <v>1148</v>
      </c>
      <c r="L1169">
        <v>234</v>
      </c>
      <c r="M1169" s="73">
        <v>174500</v>
      </c>
      <c r="N1169" t="s">
        <v>311</v>
      </c>
    </row>
    <row r="1170" spans="11:14" x14ac:dyDescent="0.2">
      <c r="K1170">
        <v>1149</v>
      </c>
      <c r="L1170">
        <v>288</v>
      </c>
      <c r="M1170" s="73">
        <v>116900</v>
      </c>
      <c r="N1170" t="s">
        <v>311</v>
      </c>
    </row>
    <row r="1171" spans="11:14" x14ac:dyDescent="0.2">
      <c r="K1171">
        <v>1150</v>
      </c>
      <c r="L1171">
        <v>324</v>
      </c>
      <c r="M1171" s="73">
        <v>143000</v>
      </c>
      <c r="N1171" t="s">
        <v>311</v>
      </c>
    </row>
    <row r="1172" spans="11:14" x14ac:dyDescent="0.2">
      <c r="K1172">
        <v>1151</v>
      </c>
      <c r="L1172">
        <v>306</v>
      </c>
      <c r="M1172" s="73">
        <v>124000</v>
      </c>
      <c r="N1172" t="s">
        <v>311</v>
      </c>
    </row>
    <row r="1173" spans="11:14" x14ac:dyDescent="0.2">
      <c r="K1173">
        <v>1152</v>
      </c>
      <c r="L1173">
        <v>528</v>
      </c>
      <c r="M1173" s="73">
        <v>149900</v>
      </c>
      <c r="N1173" t="s">
        <v>311</v>
      </c>
    </row>
    <row r="1174" spans="11:14" x14ac:dyDescent="0.2">
      <c r="K1174">
        <v>1153</v>
      </c>
      <c r="L1174">
        <v>470</v>
      </c>
      <c r="M1174" s="73">
        <v>230000</v>
      </c>
      <c r="N1174" t="s">
        <v>311</v>
      </c>
    </row>
    <row r="1175" spans="11:14" x14ac:dyDescent="0.2">
      <c r="K1175">
        <v>1154</v>
      </c>
      <c r="L1175">
        <v>432</v>
      </c>
      <c r="M1175" s="73">
        <v>120500</v>
      </c>
      <c r="N1175" t="s">
        <v>311</v>
      </c>
    </row>
    <row r="1176" spans="11:14" x14ac:dyDescent="0.2">
      <c r="K1176">
        <v>1155</v>
      </c>
      <c r="L1176">
        <v>492</v>
      </c>
      <c r="M1176" s="73">
        <v>201800</v>
      </c>
      <c r="N1176" t="s">
        <v>311</v>
      </c>
    </row>
    <row r="1177" spans="11:14" x14ac:dyDescent="0.2">
      <c r="K1177">
        <v>1156</v>
      </c>
      <c r="L1177">
        <v>528</v>
      </c>
      <c r="M1177" s="73">
        <v>218000</v>
      </c>
      <c r="N1177" t="s">
        <v>311</v>
      </c>
    </row>
    <row r="1178" spans="11:14" x14ac:dyDescent="0.2">
      <c r="K1178">
        <v>1157</v>
      </c>
      <c r="L1178">
        <v>502</v>
      </c>
      <c r="M1178" s="73">
        <v>179900</v>
      </c>
      <c r="N1178" t="s">
        <v>311</v>
      </c>
    </row>
    <row r="1179" spans="11:14" x14ac:dyDescent="0.2">
      <c r="K1179">
        <v>1158</v>
      </c>
      <c r="L1179">
        <v>626</v>
      </c>
      <c r="M1179" s="73">
        <v>230000</v>
      </c>
      <c r="N1179" t="s">
        <v>311</v>
      </c>
    </row>
    <row r="1180" spans="11:14" x14ac:dyDescent="0.2">
      <c r="K1180">
        <v>1159</v>
      </c>
      <c r="L1180">
        <v>830</v>
      </c>
      <c r="M1180" s="73">
        <v>235128</v>
      </c>
      <c r="N1180" t="s">
        <v>311</v>
      </c>
    </row>
    <row r="1181" spans="11:14" x14ac:dyDescent="0.2">
      <c r="K1181">
        <v>1160</v>
      </c>
      <c r="L1181">
        <v>540</v>
      </c>
      <c r="M1181" s="73">
        <v>185000</v>
      </c>
      <c r="N1181" t="s">
        <v>311</v>
      </c>
    </row>
    <row r="1182" spans="11:14" x14ac:dyDescent="0.2">
      <c r="K1182">
        <v>1161</v>
      </c>
      <c r="L1182">
        <v>440</v>
      </c>
      <c r="M1182" s="73">
        <v>146000</v>
      </c>
      <c r="N1182" t="s">
        <v>311</v>
      </c>
    </row>
    <row r="1183" spans="11:14" x14ac:dyDescent="0.2">
      <c r="K1183">
        <v>1162</v>
      </c>
      <c r="L1183">
        <v>924</v>
      </c>
      <c r="M1183" s="73">
        <v>224000</v>
      </c>
      <c r="N1183" t="s">
        <v>311</v>
      </c>
    </row>
    <row r="1184" spans="11:14" x14ac:dyDescent="0.2">
      <c r="K1184">
        <v>1163</v>
      </c>
      <c r="L1184">
        <v>450</v>
      </c>
      <c r="M1184" s="73">
        <v>129000</v>
      </c>
      <c r="N1184" t="s">
        <v>311</v>
      </c>
    </row>
    <row r="1185" spans="11:14" x14ac:dyDescent="0.2">
      <c r="K1185">
        <v>1164</v>
      </c>
      <c r="L1185">
        <v>400</v>
      </c>
      <c r="M1185" s="73">
        <v>108959</v>
      </c>
      <c r="N1185" t="s">
        <v>311</v>
      </c>
    </row>
    <row r="1186" spans="11:14" x14ac:dyDescent="0.2">
      <c r="K1186">
        <v>1165</v>
      </c>
      <c r="L1186">
        <v>588</v>
      </c>
      <c r="M1186" s="73">
        <v>194000</v>
      </c>
      <c r="N1186" t="s">
        <v>311</v>
      </c>
    </row>
    <row r="1187" spans="11:14" x14ac:dyDescent="0.2">
      <c r="K1187">
        <v>1166</v>
      </c>
      <c r="L1187">
        <v>644</v>
      </c>
      <c r="M1187" s="73">
        <v>233170</v>
      </c>
      <c r="N1187" t="s">
        <v>311</v>
      </c>
    </row>
    <row r="1188" spans="11:14" x14ac:dyDescent="0.2">
      <c r="K1188">
        <v>1167</v>
      </c>
      <c r="L1188">
        <v>776</v>
      </c>
      <c r="M1188" s="73">
        <v>245350</v>
      </c>
      <c r="N1188" t="s">
        <v>311</v>
      </c>
    </row>
    <row r="1189" spans="11:14" x14ac:dyDescent="0.2">
      <c r="K1189">
        <v>1168</v>
      </c>
      <c r="L1189">
        <v>472</v>
      </c>
      <c r="M1189" s="73">
        <v>173000</v>
      </c>
      <c r="N1189" t="s">
        <v>311</v>
      </c>
    </row>
    <row r="1190" spans="11:14" x14ac:dyDescent="0.2">
      <c r="K1190">
        <v>1169</v>
      </c>
      <c r="L1190">
        <v>540</v>
      </c>
      <c r="M1190" s="73">
        <v>235000</v>
      </c>
      <c r="N1190" t="s">
        <v>311</v>
      </c>
    </row>
    <row r="1191" spans="11:14" x14ac:dyDescent="0.2">
      <c r="K1191">
        <v>1170</v>
      </c>
      <c r="L1191">
        <v>807</v>
      </c>
      <c r="M1191" s="73">
        <v>625000</v>
      </c>
      <c r="N1191" t="s">
        <v>311</v>
      </c>
    </row>
    <row r="1192" spans="11:14" x14ac:dyDescent="0.2">
      <c r="K1192">
        <v>1171</v>
      </c>
      <c r="L1192">
        <v>358</v>
      </c>
      <c r="M1192" s="73">
        <v>171000</v>
      </c>
      <c r="N1192" t="s">
        <v>311</v>
      </c>
    </row>
    <row r="1193" spans="11:14" x14ac:dyDescent="0.2">
      <c r="K1193">
        <v>1172</v>
      </c>
      <c r="L1193">
        <v>433</v>
      </c>
      <c r="M1193" s="73">
        <v>163000</v>
      </c>
      <c r="N1193" t="s">
        <v>311</v>
      </c>
    </row>
    <row r="1194" spans="11:14" x14ac:dyDescent="0.2">
      <c r="K1194">
        <v>1173</v>
      </c>
      <c r="L1194">
        <v>625</v>
      </c>
      <c r="M1194" s="73">
        <v>171900</v>
      </c>
      <c r="N1194" t="s">
        <v>311</v>
      </c>
    </row>
    <row r="1195" spans="11:14" x14ac:dyDescent="0.2">
      <c r="K1195">
        <v>1174</v>
      </c>
      <c r="L1195">
        <v>0</v>
      </c>
      <c r="M1195" s="73">
        <v>200500</v>
      </c>
      <c r="N1195" t="s">
        <v>311</v>
      </c>
    </row>
    <row r="1196" spans="11:14" x14ac:dyDescent="0.2">
      <c r="K1196">
        <v>1175</v>
      </c>
      <c r="L1196">
        <v>360</v>
      </c>
      <c r="M1196" s="73">
        <v>239000</v>
      </c>
      <c r="N1196" t="s">
        <v>311</v>
      </c>
    </row>
    <row r="1197" spans="11:14" x14ac:dyDescent="0.2">
      <c r="K1197">
        <v>1176</v>
      </c>
      <c r="L1197">
        <v>541</v>
      </c>
      <c r="M1197" s="73">
        <v>285000</v>
      </c>
      <c r="N1197" t="s">
        <v>311</v>
      </c>
    </row>
    <row r="1198" spans="11:14" x14ac:dyDescent="0.2">
      <c r="K1198">
        <v>1177</v>
      </c>
      <c r="L1198">
        <v>264</v>
      </c>
      <c r="M1198" s="73">
        <v>119500</v>
      </c>
      <c r="N1198" t="s">
        <v>311</v>
      </c>
    </row>
    <row r="1199" spans="11:14" x14ac:dyDescent="0.2">
      <c r="K1199">
        <v>1178</v>
      </c>
      <c r="L1199">
        <v>210</v>
      </c>
      <c r="M1199" s="73">
        <v>115000</v>
      </c>
      <c r="N1199" t="s">
        <v>311</v>
      </c>
    </row>
    <row r="1200" spans="11:14" x14ac:dyDescent="0.2">
      <c r="K1200">
        <v>1179</v>
      </c>
      <c r="L1200">
        <v>186</v>
      </c>
      <c r="M1200" s="73">
        <v>154900</v>
      </c>
      <c r="N1200" t="s">
        <v>311</v>
      </c>
    </row>
    <row r="1201" spans="11:14" x14ac:dyDescent="0.2">
      <c r="K1201">
        <v>1180</v>
      </c>
      <c r="L1201">
        <v>0</v>
      </c>
      <c r="M1201" s="73">
        <v>93000</v>
      </c>
      <c r="N1201" t="s">
        <v>311</v>
      </c>
    </row>
    <row r="1202" spans="11:14" x14ac:dyDescent="0.2">
      <c r="K1202">
        <v>1181</v>
      </c>
      <c r="L1202">
        <v>693</v>
      </c>
      <c r="M1202" s="73">
        <v>250000</v>
      </c>
      <c r="N1202" t="s">
        <v>311</v>
      </c>
    </row>
    <row r="1203" spans="11:14" x14ac:dyDescent="0.2">
      <c r="K1203">
        <v>1182</v>
      </c>
      <c r="L1203">
        <v>482</v>
      </c>
      <c r="M1203" s="73">
        <v>392500</v>
      </c>
      <c r="N1203" t="s">
        <v>311</v>
      </c>
    </row>
    <row r="1204" spans="11:14" x14ac:dyDescent="0.2">
      <c r="K1204">
        <v>1183</v>
      </c>
      <c r="L1204">
        <v>813</v>
      </c>
      <c r="M1204" s="73">
        <v>745000</v>
      </c>
      <c r="N1204" t="s">
        <v>311</v>
      </c>
    </row>
    <row r="1205" spans="11:14" x14ac:dyDescent="0.2">
      <c r="K1205">
        <v>1184</v>
      </c>
      <c r="L1205">
        <v>720</v>
      </c>
      <c r="M1205" s="73">
        <v>120000</v>
      </c>
      <c r="N1205" t="s">
        <v>311</v>
      </c>
    </row>
    <row r="1206" spans="11:14" x14ac:dyDescent="0.2">
      <c r="K1206">
        <v>1186</v>
      </c>
      <c r="L1206">
        <v>392</v>
      </c>
      <c r="M1206" s="73">
        <v>104900</v>
      </c>
      <c r="N1206" t="s">
        <v>311</v>
      </c>
    </row>
    <row r="1207" spans="11:14" x14ac:dyDescent="0.2">
      <c r="K1207">
        <v>1187</v>
      </c>
      <c r="L1207">
        <v>420</v>
      </c>
      <c r="M1207" s="73">
        <v>95000</v>
      </c>
      <c r="N1207" t="s">
        <v>311</v>
      </c>
    </row>
    <row r="1208" spans="11:14" x14ac:dyDescent="0.2">
      <c r="K1208">
        <v>1188</v>
      </c>
      <c r="L1208">
        <v>757</v>
      </c>
      <c r="M1208" s="73">
        <v>262000</v>
      </c>
      <c r="N1208" t="s">
        <v>311</v>
      </c>
    </row>
    <row r="1209" spans="11:14" x14ac:dyDescent="0.2">
      <c r="K1209">
        <v>1189</v>
      </c>
      <c r="L1209">
        <v>493</v>
      </c>
      <c r="M1209" s="73">
        <v>195000</v>
      </c>
      <c r="N1209" t="s">
        <v>311</v>
      </c>
    </row>
    <row r="1210" spans="11:14" x14ac:dyDescent="0.2">
      <c r="K1210">
        <v>1190</v>
      </c>
      <c r="L1210">
        <v>442</v>
      </c>
      <c r="M1210" s="73">
        <v>189000</v>
      </c>
      <c r="N1210" t="s">
        <v>311</v>
      </c>
    </row>
    <row r="1211" spans="11:14" x14ac:dyDescent="0.2">
      <c r="K1211">
        <v>1192</v>
      </c>
      <c r="L1211">
        <v>492</v>
      </c>
      <c r="M1211" s="73">
        <v>174000</v>
      </c>
      <c r="N1211" t="s">
        <v>311</v>
      </c>
    </row>
    <row r="1212" spans="11:14" x14ac:dyDescent="0.2">
      <c r="K1212">
        <v>1193</v>
      </c>
      <c r="L1212">
        <v>250</v>
      </c>
      <c r="M1212" s="73">
        <v>125000</v>
      </c>
      <c r="N1212" t="s">
        <v>311</v>
      </c>
    </row>
    <row r="1213" spans="11:14" x14ac:dyDescent="0.2">
      <c r="K1213">
        <v>1194</v>
      </c>
      <c r="L1213">
        <v>402</v>
      </c>
      <c r="M1213" s="73">
        <v>165000</v>
      </c>
      <c r="N1213" t="s">
        <v>311</v>
      </c>
    </row>
    <row r="1214" spans="11:14" x14ac:dyDescent="0.2">
      <c r="K1214">
        <v>1195</v>
      </c>
      <c r="L1214">
        <v>299</v>
      </c>
      <c r="M1214" s="73">
        <v>158000</v>
      </c>
      <c r="N1214" t="s">
        <v>311</v>
      </c>
    </row>
    <row r="1215" spans="11:14" x14ac:dyDescent="0.2">
      <c r="K1215">
        <v>1196</v>
      </c>
      <c r="L1215">
        <v>400</v>
      </c>
      <c r="M1215" s="73">
        <v>176000</v>
      </c>
      <c r="N1215" t="s">
        <v>311</v>
      </c>
    </row>
    <row r="1216" spans="11:14" x14ac:dyDescent="0.2">
      <c r="K1216">
        <v>1197</v>
      </c>
      <c r="L1216">
        <v>660</v>
      </c>
      <c r="M1216" s="73">
        <v>219210</v>
      </c>
      <c r="N1216" t="s">
        <v>311</v>
      </c>
    </row>
    <row r="1217" spans="11:14" x14ac:dyDescent="0.2">
      <c r="K1217">
        <v>1198</v>
      </c>
      <c r="L1217">
        <v>225</v>
      </c>
      <c r="M1217" s="73">
        <v>144000</v>
      </c>
      <c r="N1217" t="s">
        <v>311</v>
      </c>
    </row>
    <row r="1218" spans="11:14" x14ac:dyDescent="0.2">
      <c r="K1218">
        <v>1199</v>
      </c>
      <c r="L1218">
        <v>573</v>
      </c>
      <c r="M1218" s="73">
        <v>178000</v>
      </c>
      <c r="N1218" t="s">
        <v>311</v>
      </c>
    </row>
    <row r="1219" spans="11:14" x14ac:dyDescent="0.2">
      <c r="K1219">
        <v>1200</v>
      </c>
      <c r="L1219">
        <v>459</v>
      </c>
      <c r="M1219" s="73">
        <v>148000</v>
      </c>
      <c r="N1219" t="s">
        <v>311</v>
      </c>
    </row>
    <row r="1220" spans="11:14" x14ac:dyDescent="0.2">
      <c r="K1220">
        <v>1201</v>
      </c>
      <c r="L1220">
        <v>280</v>
      </c>
      <c r="M1220" s="73">
        <v>116050</v>
      </c>
      <c r="N1220" t="s">
        <v>311</v>
      </c>
    </row>
    <row r="1221" spans="11:14" x14ac:dyDescent="0.2">
      <c r="K1221">
        <v>1202</v>
      </c>
      <c r="L1221">
        <v>546</v>
      </c>
      <c r="M1221" s="73">
        <v>197900</v>
      </c>
      <c r="N1221" t="s">
        <v>311</v>
      </c>
    </row>
    <row r="1222" spans="11:14" x14ac:dyDescent="0.2">
      <c r="K1222">
        <v>1203</v>
      </c>
      <c r="L1222">
        <v>216</v>
      </c>
      <c r="M1222" s="73">
        <v>117000</v>
      </c>
      <c r="N1222" t="s">
        <v>311</v>
      </c>
    </row>
    <row r="1223" spans="11:14" x14ac:dyDescent="0.2">
      <c r="K1223">
        <v>1204</v>
      </c>
      <c r="L1223">
        <v>451</v>
      </c>
      <c r="M1223" s="73">
        <v>213000</v>
      </c>
      <c r="N1223" t="s">
        <v>311</v>
      </c>
    </row>
    <row r="1224" spans="11:14" x14ac:dyDescent="0.2">
      <c r="K1224">
        <v>1205</v>
      </c>
      <c r="L1224">
        <v>495</v>
      </c>
      <c r="M1224" s="73">
        <v>153500</v>
      </c>
      <c r="N1224" t="s">
        <v>311</v>
      </c>
    </row>
    <row r="1225" spans="11:14" x14ac:dyDescent="0.2">
      <c r="K1225">
        <v>1206</v>
      </c>
      <c r="L1225">
        <v>701</v>
      </c>
      <c r="M1225" s="73">
        <v>271900</v>
      </c>
      <c r="N1225" t="s">
        <v>311</v>
      </c>
    </row>
    <row r="1226" spans="11:14" x14ac:dyDescent="0.2">
      <c r="K1226">
        <v>1207</v>
      </c>
      <c r="L1226">
        <v>384</v>
      </c>
      <c r="M1226" s="73">
        <v>107000</v>
      </c>
      <c r="N1226" t="s">
        <v>311</v>
      </c>
    </row>
    <row r="1227" spans="11:14" x14ac:dyDescent="0.2">
      <c r="K1227">
        <v>1208</v>
      </c>
      <c r="L1227">
        <v>544</v>
      </c>
      <c r="M1227" s="73">
        <v>200000</v>
      </c>
      <c r="N1227" t="s">
        <v>311</v>
      </c>
    </row>
    <row r="1228" spans="11:14" x14ac:dyDescent="0.2">
      <c r="K1228">
        <v>1209</v>
      </c>
      <c r="L1228">
        <v>506</v>
      </c>
      <c r="M1228" s="73">
        <v>140000</v>
      </c>
      <c r="N1228" t="s">
        <v>311</v>
      </c>
    </row>
    <row r="1229" spans="11:14" x14ac:dyDescent="0.2">
      <c r="K1229">
        <v>1210</v>
      </c>
      <c r="L1229">
        <v>500</v>
      </c>
      <c r="M1229" s="73">
        <v>290000</v>
      </c>
      <c r="N1229" t="s">
        <v>311</v>
      </c>
    </row>
    <row r="1230" spans="11:14" x14ac:dyDescent="0.2">
      <c r="K1230">
        <v>1211</v>
      </c>
      <c r="L1230">
        <v>462</v>
      </c>
      <c r="M1230" s="73">
        <v>189000</v>
      </c>
      <c r="N1230" t="s">
        <v>311</v>
      </c>
    </row>
    <row r="1231" spans="11:14" x14ac:dyDescent="0.2">
      <c r="K1231">
        <v>1212</v>
      </c>
      <c r="L1231">
        <v>492</v>
      </c>
      <c r="M1231" s="73">
        <v>164000</v>
      </c>
      <c r="N1231" t="s">
        <v>311</v>
      </c>
    </row>
    <row r="1232" spans="11:14" x14ac:dyDescent="0.2">
      <c r="K1232">
        <v>1213</v>
      </c>
      <c r="L1232">
        <v>234</v>
      </c>
      <c r="M1232" s="73">
        <v>113000</v>
      </c>
      <c r="N1232" t="s">
        <v>311</v>
      </c>
    </row>
    <row r="1233" spans="11:14" x14ac:dyDescent="0.2">
      <c r="K1233">
        <v>1214</v>
      </c>
      <c r="L1233">
        <v>364</v>
      </c>
      <c r="M1233" s="73">
        <v>145000</v>
      </c>
      <c r="N1233" t="s">
        <v>311</v>
      </c>
    </row>
    <row r="1234" spans="11:14" x14ac:dyDescent="0.2">
      <c r="K1234">
        <v>1215</v>
      </c>
      <c r="L1234">
        <v>300</v>
      </c>
      <c r="M1234" s="73">
        <v>134500</v>
      </c>
      <c r="N1234" t="s">
        <v>311</v>
      </c>
    </row>
    <row r="1235" spans="11:14" x14ac:dyDescent="0.2">
      <c r="K1235">
        <v>1216</v>
      </c>
      <c r="L1235">
        <v>384</v>
      </c>
      <c r="M1235" s="73">
        <v>125000</v>
      </c>
      <c r="N1235" t="s">
        <v>311</v>
      </c>
    </row>
    <row r="1236" spans="11:14" x14ac:dyDescent="0.2">
      <c r="K1236">
        <v>1217</v>
      </c>
      <c r="L1236">
        <v>539</v>
      </c>
      <c r="M1236" s="73">
        <v>112000</v>
      </c>
      <c r="N1236" t="s">
        <v>311</v>
      </c>
    </row>
    <row r="1237" spans="11:14" x14ac:dyDescent="0.2">
      <c r="K1237">
        <v>1218</v>
      </c>
      <c r="L1237">
        <v>552</v>
      </c>
      <c r="M1237" s="73">
        <v>229456</v>
      </c>
      <c r="N1237" t="s">
        <v>311</v>
      </c>
    </row>
    <row r="1238" spans="11:14" x14ac:dyDescent="0.2">
      <c r="K1238">
        <v>1219</v>
      </c>
      <c r="L1238">
        <v>0</v>
      </c>
      <c r="M1238" s="73">
        <v>80500</v>
      </c>
      <c r="N1238" t="s">
        <v>311</v>
      </c>
    </row>
    <row r="1239" spans="11:14" x14ac:dyDescent="0.2">
      <c r="K1239">
        <v>1220</v>
      </c>
      <c r="L1239">
        <v>0</v>
      </c>
      <c r="M1239" s="73">
        <v>91500</v>
      </c>
      <c r="N1239" t="s">
        <v>311</v>
      </c>
    </row>
    <row r="1240" spans="11:14" x14ac:dyDescent="0.2">
      <c r="K1240">
        <v>1221</v>
      </c>
      <c r="L1240">
        <v>288</v>
      </c>
      <c r="M1240" s="73">
        <v>115000</v>
      </c>
      <c r="N1240" t="s">
        <v>311</v>
      </c>
    </row>
    <row r="1241" spans="11:14" x14ac:dyDescent="0.2">
      <c r="K1241">
        <v>1222</v>
      </c>
      <c r="L1241">
        <v>322</v>
      </c>
      <c r="M1241" s="73">
        <v>134000</v>
      </c>
      <c r="N1241" t="s">
        <v>311</v>
      </c>
    </row>
    <row r="1242" spans="11:14" x14ac:dyDescent="0.2">
      <c r="K1242">
        <v>1223</v>
      </c>
      <c r="L1242">
        <v>315</v>
      </c>
      <c r="M1242" s="73">
        <v>143000</v>
      </c>
      <c r="N1242" t="s">
        <v>311</v>
      </c>
    </row>
    <row r="1243" spans="11:14" x14ac:dyDescent="0.2">
      <c r="K1243">
        <v>1224</v>
      </c>
      <c r="L1243">
        <v>528</v>
      </c>
      <c r="M1243" s="73">
        <v>137900</v>
      </c>
      <c r="N1243" t="s">
        <v>311</v>
      </c>
    </row>
    <row r="1244" spans="11:14" x14ac:dyDescent="0.2">
      <c r="K1244">
        <v>1225</v>
      </c>
      <c r="L1244">
        <v>388</v>
      </c>
      <c r="M1244" s="73">
        <v>184000</v>
      </c>
      <c r="N1244" t="s">
        <v>311</v>
      </c>
    </row>
    <row r="1245" spans="11:14" x14ac:dyDescent="0.2">
      <c r="K1245">
        <v>1226</v>
      </c>
      <c r="L1245">
        <v>264</v>
      </c>
      <c r="M1245" s="73">
        <v>145000</v>
      </c>
      <c r="N1245" t="s">
        <v>311</v>
      </c>
    </row>
    <row r="1246" spans="11:14" x14ac:dyDescent="0.2">
      <c r="K1246">
        <v>1227</v>
      </c>
      <c r="L1246">
        <v>668</v>
      </c>
      <c r="M1246" s="73">
        <v>214000</v>
      </c>
      <c r="N1246" t="s">
        <v>311</v>
      </c>
    </row>
    <row r="1247" spans="11:14" x14ac:dyDescent="0.2">
      <c r="K1247">
        <v>1228</v>
      </c>
      <c r="L1247">
        <v>576</v>
      </c>
      <c r="M1247" s="73">
        <v>147000</v>
      </c>
      <c r="N1247" t="s">
        <v>311</v>
      </c>
    </row>
    <row r="1248" spans="11:14" x14ac:dyDescent="0.2">
      <c r="K1248">
        <v>1230</v>
      </c>
      <c r="L1248">
        <v>404</v>
      </c>
      <c r="M1248" s="73">
        <v>127000</v>
      </c>
      <c r="N1248" t="s">
        <v>311</v>
      </c>
    </row>
    <row r="1249" spans="11:14" x14ac:dyDescent="0.2">
      <c r="K1249">
        <v>1231</v>
      </c>
      <c r="L1249">
        <v>600</v>
      </c>
      <c r="M1249" s="73">
        <v>190000</v>
      </c>
      <c r="N1249" t="s">
        <v>311</v>
      </c>
    </row>
    <row r="1250" spans="11:14" x14ac:dyDescent="0.2">
      <c r="K1250">
        <v>1232</v>
      </c>
      <c r="L1250">
        <v>540</v>
      </c>
      <c r="M1250" s="73">
        <v>132500</v>
      </c>
      <c r="N1250" t="s">
        <v>311</v>
      </c>
    </row>
    <row r="1251" spans="11:14" x14ac:dyDescent="0.2">
      <c r="K1251">
        <v>1233</v>
      </c>
      <c r="L1251">
        <v>462</v>
      </c>
      <c r="M1251" s="73">
        <v>101800</v>
      </c>
      <c r="N1251" t="s">
        <v>311</v>
      </c>
    </row>
    <row r="1252" spans="11:14" x14ac:dyDescent="0.2">
      <c r="K1252">
        <v>1234</v>
      </c>
      <c r="L1252">
        <v>531</v>
      </c>
      <c r="M1252" s="73">
        <v>142000</v>
      </c>
      <c r="N1252" t="s">
        <v>311</v>
      </c>
    </row>
    <row r="1253" spans="11:14" x14ac:dyDescent="0.2">
      <c r="K1253">
        <v>1235</v>
      </c>
      <c r="L1253">
        <v>0</v>
      </c>
      <c r="M1253" s="73">
        <v>130000</v>
      </c>
      <c r="N1253" t="s">
        <v>311</v>
      </c>
    </row>
    <row r="1254" spans="11:14" x14ac:dyDescent="0.2">
      <c r="K1254">
        <v>1236</v>
      </c>
      <c r="L1254">
        <v>180</v>
      </c>
      <c r="M1254" s="73">
        <v>138887</v>
      </c>
      <c r="N1254" t="s">
        <v>311</v>
      </c>
    </row>
    <row r="1255" spans="11:14" x14ac:dyDescent="0.2">
      <c r="K1255">
        <v>1237</v>
      </c>
      <c r="L1255">
        <v>474</v>
      </c>
      <c r="M1255" s="73">
        <v>175500</v>
      </c>
      <c r="N1255" t="s">
        <v>311</v>
      </c>
    </row>
    <row r="1256" spans="11:14" x14ac:dyDescent="0.2">
      <c r="K1256">
        <v>1238</v>
      </c>
      <c r="L1256">
        <v>434</v>
      </c>
      <c r="M1256" s="73">
        <v>195000</v>
      </c>
      <c r="N1256" t="s">
        <v>311</v>
      </c>
    </row>
    <row r="1257" spans="11:14" x14ac:dyDescent="0.2">
      <c r="K1257">
        <v>1239</v>
      </c>
      <c r="L1257">
        <v>484</v>
      </c>
      <c r="M1257" s="73">
        <v>142500</v>
      </c>
      <c r="N1257" t="s">
        <v>311</v>
      </c>
    </row>
    <row r="1258" spans="11:14" x14ac:dyDescent="0.2">
      <c r="K1258">
        <v>1240</v>
      </c>
      <c r="L1258">
        <v>472</v>
      </c>
      <c r="M1258" s="73">
        <v>265900</v>
      </c>
      <c r="N1258" t="s">
        <v>311</v>
      </c>
    </row>
    <row r="1259" spans="11:14" x14ac:dyDescent="0.2">
      <c r="K1259">
        <v>1241</v>
      </c>
      <c r="L1259">
        <v>543</v>
      </c>
      <c r="M1259" s="73">
        <v>224900</v>
      </c>
      <c r="N1259" t="s">
        <v>311</v>
      </c>
    </row>
    <row r="1260" spans="11:14" x14ac:dyDescent="0.2">
      <c r="K1260">
        <v>1243</v>
      </c>
      <c r="L1260">
        <v>528</v>
      </c>
      <c r="M1260" s="73">
        <v>170000</v>
      </c>
      <c r="N1260" t="s">
        <v>311</v>
      </c>
    </row>
    <row r="1261" spans="11:14" x14ac:dyDescent="0.2">
      <c r="K1261">
        <v>1244</v>
      </c>
      <c r="L1261">
        <v>850</v>
      </c>
      <c r="M1261" s="73">
        <v>465000</v>
      </c>
      <c r="N1261" t="s">
        <v>311</v>
      </c>
    </row>
    <row r="1262" spans="11:14" x14ac:dyDescent="0.2">
      <c r="K1262">
        <v>1245</v>
      </c>
      <c r="L1262">
        <v>400</v>
      </c>
      <c r="M1262" s="73">
        <v>230000</v>
      </c>
      <c r="N1262" t="s">
        <v>311</v>
      </c>
    </row>
    <row r="1263" spans="11:14" x14ac:dyDescent="0.2">
      <c r="K1263">
        <v>1246</v>
      </c>
      <c r="L1263">
        <v>477</v>
      </c>
      <c r="M1263" s="73">
        <v>178000</v>
      </c>
      <c r="N1263" t="s">
        <v>311</v>
      </c>
    </row>
    <row r="1264" spans="11:14" x14ac:dyDescent="0.2">
      <c r="K1264">
        <v>1247</v>
      </c>
      <c r="L1264">
        <v>615</v>
      </c>
      <c r="M1264" s="73">
        <v>186500</v>
      </c>
      <c r="N1264" t="s">
        <v>311</v>
      </c>
    </row>
    <row r="1265" spans="11:14" x14ac:dyDescent="0.2">
      <c r="K1265">
        <v>1248</v>
      </c>
      <c r="L1265">
        <v>888</v>
      </c>
      <c r="M1265" s="73">
        <v>169900</v>
      </c>
      <c r="N1265" t="s">
        <v>311</v>
      </c>
    </row>
    <row r="1266" spans="11:14" x14ac:dyDescent="0.2">
      <c r="K1266">
        <v>1249</v>
      </c>
      <c r="L1266">
        <v>396</v>
      </c>
      <c r="M1266" s="73">
        <v>129500</v>
      </c>
      <c r="N1266" t="s">
        <v>311</v>
      </c>
    </row>
    <row r="1267" spans="11:14" x14ac:dyDescent="0.2">
      <c r="K1267">
        <v>1250</v>
      </c>
      <c r="L1267">
        <v>276</v>
      </c>
      <c r="M1267" s="73">
        <v>119000</v>
      </c>
      <c r="N1267" t="s">
        <v>311</v>
      </c>
    </row>
    <row r="1268" spans="11:14" x14ac:dyDescent="0.2">
      <c r="K1268">
        <v>1251</v>
      </c>
      <c r="L1268">
        <v>522</v>
      </c>
      <c r="M1268" s="73">
        <v>244000</v>
      </c>
      <c r="N1268" t="s">
        <v>311</v>
      </c>
    </row>
    <row r="1269" spans="11:14" x14ac:dyDescent="0.2">
      <c r="K1269">
        <v>1252</v>
      </c>
      <c r="L1269">
        <v>478</v>
      </c>
      <c r="M1269" s="73">
        <v>171750</v>
      </c>
      <c r="N1269" t="s">
        <v>311</v>
      </c>
    </row>
    <row r="1270" spans="11:14" x14ac:dyDescent="0.2">
      <c r="K1270">
        <v>1253</v>
      </c>
      <c r="L1270">
        <v>288</v>
      </c>
      <c r="M1270" s="73">
        <v>130000</v>
      </c>
      <c r="N1270" t="s">
        <v>311</v>
      </c>
    </row>
    <row r="1271" spans="11:14" x14ac:dyDescent="0.2">
      <c r="K1271">
        <v>1254</v>
      </c>
      <c r="L1271">
        <v>518</v>
      </c>
      <c r="M1271" s="73">
        <v>294000</v>
      </c>
      <c r="N1271" t="s">
        <v>311</v>
      </c>
    </row>
    <row r="1272" spans="11:14" x14ac:dyDescent="0.2">
      <c r="K1272">
        <v>1255</v>
      </c>
      <c r="L1272">
        <v>397</v>
      </c>
      <c r="M1272" s="73">
        <v>165400</v>
      </c>
      <c r="N1272" t="s">
        <v>311</v>
      </c>
    </row>
    <row r="1273" spans="11:14" x14ac:dyDescent="0.2">
      <c r="K1273">
        <v>1256</v>
      </c>
      <c r="L1273">
        <v>560</v>
      </c>
      <c r="M1273" s="73">
        <v>127500</v>
      </c>
      <c r="N1273" t="s">
        <v>311</v>
      </c>
    </row>
    <row r="1274" spans="11:14" x14ac:dyDescent="0.2">
      <c r="K1274">
        <v>1257</v>
      </c>
      <c r="L1274">
        <v>691</v>
      </c>
      <c r="M1274" s="73">
        <v>301500</v>
      </c>
      <c r="N1274" t="s">
        <v>311</v>
      </c>
    </row>
    <row r="1275" spans="11:14" x14ac:dyDescent="0.2">
      <c r="K1275">
        <v>1258</v>
      </c>
      <c r="L1275">
        <v>0</v>
      </c>
      <c r="M1275" s="73">
        <v>99900</v>
      </c>
      <c r="N1275" t="s">
        <v>311</v>
      </c>
    </row>
    <row r="1276" spans="11:14" x14ac:dyDescent="0.2">
      <c r="K1276">
        <v>1259</v>
      </c>
      <c r="L1276">
        <v>400</v>
      </c>
      <c r="M1276" s="73">
        <v>190000</v>
      </c>
      <c r="N1276" t="s">
        <v>311</v>
      </c>
    </row>
    <row r="1277" spans="11:14" x14ac:dyDescent="0.2">
      <c r="K1277">
        <v>1260</v>
      </c>
      <c r="L1277">
        <v>460</v>
      </c>
      <c r="M1277" s="73">
        <v>151000</v>
      </c>
      <c r="N1277" t="s">
        <v>311</v>
      </c>
    </row>
    <row r="1278" spans="11:14" x14ac:dyDescent="0.2">
      <c r="K1278">
        <v>1261</v>
      </c>
      <c r="L1278">
        <v>502</v>
      </c>
      <c r="M1278" s="73">
        <v>181000</v>
      </c>
      <c r="N1278" t="s">
        <v>311</v>
      </c>
    </row>
    <row r="1279" spans="11:14" x14ac:dyDescent="0.2">
      <c r="K1279">
        <v>1262</v>
      </c>
      <c r="L1279">
        <v>338</v>
      </c>
      <c r="M1279" s="73">
        <v>128900</v>
      </c>
      <c r="N1279" t="s">
        <v>311</v>
      </c>
    </row>
    <row r="1280" spans="11:14" x14ac:dyDescent="0.2">
      <c r="K1280">
        <v>1263</v>
      </c>
      <c r="L1280">
        <v>304</v>
      </c>
      <c r="M1280" s="73">
        <v>161500</v>
      </c>
      <c r="N1280" t="s">
        <v>311</v>
      </c>
    </row>
    <row r="1281" spans="11:14" x14ac:dyDescent="0.2">
      <c r="K1281">
        <v>1264</v>
      </c>
      <c r="L1281">
        <v>520</v>
      </c>
      <c r="M1281" s="73">
        <v>180500</v>
      </c>
      <c r="N1281" t="s">
        <v>311</v>
      </c>
    </row>
    <row r="1282" spans="11:14" x14ac:dyDescent="0.2">
      <c r="K1282">
        <v>1265</v>
      </c>
      <c r="L1282">
        <v>511</v>
      </c>
      <c r="M1282" s="73">
        <v>181000</v>
      </c>
      <c r="N1282" t="s">
        <v>311</v>
      </c>
    </row>
    <row r="1283" spans="11:14" x14ac:dyDescent="0.2">
      <c r="K1283">
        <v>1266</v>
      </c>
      <c r="L1283">
        <v>506</v>
      </c>
      <c r="M1283" s="73">
        <v>183900</v>
      </c>
      <c r="N1283" t="s">
        <v>311</v>
      </c>
    </row>
    <row r="1284" spans="11:14" x14ac:dyDescent="0.2">
      <c r="K1284">
        <v>1267</v>
      </c>
      <c r="L1284">
        <v>308</v>
      </c>
      <c r="M1284" s="73">
        <v>122000</v>
      </c>
      <c r="N1284" t="s">
        <v>311</v>
      </c>
    </row>
    <row r="1285" spans="11:14" x14ac:dyDescent="0.2">
      <c r="K1285">
        <v>1268</v>
      </c>
      <c r="L1285">
        <v>746</v>
      </c>
      <c r="M1285" s="73">
        <v>378500</v>
      </c>
      <c r="N1285" t="s">
        <v>311</v>
      </c>
    </row>
    <row r="1286" spans="11:14" x14ac:dyDescent="0.2">
      <c r="K1286">
        <v>1270</v>
      </c>
      <c r="L1286">
        <v>315</v>
      </c>
      <c r="M1286" s="73">
        <v>144000</v>
      </c>
      <c r="N1286" t="s">
        <v>311</v>
      </c>
    </row>
    <row r="1287" spans="11:14" x14ac:dyDescent="0.2">
      <c r="K1287">
        <v>1271</v>
      </c>
      <c r="L1287">
        <v>586</v>
      </c>
      <c r="M1287" s="73">
        <v>260000</v>
      </c>
      <c r="N1287" t="s">
        <v>311</v>
      </c>
    </row>
    <row r="1288" spans="11:14" x14ac:dyDescent="0.2">
      <c r="K1288">
        <v>1272</v>
      </c>
      <c r="L1288">
        <v>462</v>
      </c>
      <c r="M1288" s="73">
        <v>185750</v>
      </c>
      <c r="N1288" t="s">
        <v>311</v>
      </c>
    </row>
    <row r="1289" spans="11:14" x14ac:dyDescent="0.2">
      <c r="K1289">
        <v>1273</v>
      </c>
      <c r="L1289">
        <v>288</v>
      </c>
      <c r="M1289" s="73">
        <v>137000</v>
      </c>
      <c r="N1289" t="s">
        <v>311</v>
      </c>
    </row>
    <row r="1290" spans="11:14" x14ac:dyDescent="0.2">
      <c r="K1290">
        <v>1274</v>
      </c>
      <c r="L1290">
        <v>312</v>
      </c>
      <c r="M1290" s="73">
        <v>177000</v>
      </c>
      <c r="N1290" t="s">
        <v>311</v>
      </c>
    </row>
    <row r="1291" spans="11:14" x14ac:dyDescent="0.2">
      <c r="K1291">
        <v>1275</v>
      </c>
      <c r="L1291">
        <v>552</v>
      </c>
      <c r="M1291" s="73">
        <v>139000</v>
      </c>
      <c r="N1291" t="s">
        <v>311</v>
      </c>
    </row>
    <row r="1292" spans="11:14" x14ac:dyDescent="0.2">
      <c r="K1292">
        <v>1276</v>
      </c>
      <c r="L1292">
        <v>400</v>
      </c>
      <c r="M1292" s="73">
        <v>137000</v>
      </c>
      <c r="N1292" t="s">
        <v>311</v>
      </c>
    </row>
    <row r="1293" spans="11:14" x14ac:dyDescent="0.2">
      <c r="K1293">
        <v>1277</v>
      </c>
      <c r="L1293">
        <v>497</v>
      </c>
      <c r="M1293" s="73">
        <v>162000</v>
      </c>
      <c r="N1293" t="s">
        <v>311</v>
      </c>
    </row>
    <row r="1294" spans="11:14" x14ac:dyDescent="0.2">
      <c r="K1294">
        <v>1278</v>
      </c>
      <c r="L1294">
        <v>480</v>
      </c>
      <c r="M1294" s="73">
        <v>197900</v>
      </c>
      <c r="N1294" t="s">
        <v>311</v>
      </c>
    </row>
    <row r="1295" spans="11:14" x14ac:dyDescent="0.2">
      <c r="K1295">
        <v>1279</v>
      </c>
      <c r="L1295">
        <v>577</v>
      </c>
      <c r="M1295" s="73">
        <v>237000</v>
      </c>
      <c r="N1295" t="s">
        <v>311</v>
      </c>
    </row>
    <row r="1296" spans="11:14" x14ac:dyDescent="0.2">
      <c r="K1296">
        <v>1280</v>
      </c>
      <c r="L1296">
        <v>528</v>
      </c>
      <c r="M1296" s="73">
        <v>68400</v>
      </c>
      <c r="N1296" t="s">
        <v>311</v>
      </c>
    </row>
    <row r="1297" spans="11:14" x14ac:dyDescent="0.2">
      <c r="K1297">
        <v>1281</v>
      </c>
      <c r="L1297">
        <v>544</v>
      </c>
      <c r="M1297" s="73">
        <v>227000</v>
      </c>
      <c r="N1297" t="s">
        <v>311</v>
      </c>
    </row>
    <row r="1298" spans="11:14" x14ac:dyDescent="0.2">
      <c r="K1298">
        <v>1282</v>
      </c>
      <c r="L1298">
        <v>484</v>
      </c>
      <c r="M1298" s="73">
        <v>180000</v>
      </c>
      <c r="N1298" t="s">
        <v>311</v>
      </c>
    </row>
    <row r="1299" spans="11:14" x14ac:dyDescent="0.2">
      <c r="K1299">
        <v>1283</v>
      </c>
      <c r="L1299">
        <v>484</v>
      </c>
      <c r="M1299" s="73">
        <v>150500</v>
      </c>
      <c r="N1299" t="s">
        <v>311</v>
      </c>
    </row>
    <row r="1300" spans="11:14" x14ac:dyDescent="0.2">
      <c r="K1300">
        <v>1284</v>
      </c>
      <c r="L1300">
        <v>0</v>
      </c>
      <c r="M1300" s="73">
        <v>139000</v>
      </c>
      <c r="N1300" t="s">
        <v>311</v>
      </c>
    </row>
    <row r="1301" spans="11:14" x14ac:dyDescent="0.2">
      <c r="K1301">
        <v>1285</v>
      </c>
      <c r="L1301">
        <v>336</v>
      </c>
      <c r="M1301" s="73">
        <v>169000</v>
      </c>
      <c r="N1301" t="s">
        <v>311</v>
      </c>
    </row>
    <row r="1302" spans="11:14" x14ac:dyDescent="0.2">
      <c r="K1302">
        <v>1286</v>
      </c>
      <c r="L1302">
        <v>280</v>
      </c>
      <c r="M1302" s="73">
        <v>132500</v>
      </c>
      <c r="N1302" t="s">
        <v>311</v>
      </c>
    </row>
    <row r="1303" spans="11:14" x14ac:dyDescent="0.2">
      <c r="K1303">
        <v>1287</v>
      </c>
      <c r="L1303">
        <v>528</v>
      </c>
      <c r="M1303" s="73">
        <v>143000</v>
      </c>
      <c r="N1303" t="s">
        <v>311</v>
      </c>
    </row>
    <row r="1304" spans="11:14" x14ac:dyDescent="0.2">
      <c r="K1304">
        <v>1288</v>
      </c>
      <c r="L1304">
        <v>390</v>
      </c>
      <c r="M1304" s="73">
        <v>190000</v>
      </c>
      <c r="N1304" t="s">
        <v>311</v>
      </c>
    </row>
    <row r="1305" spans="11:14" x14ac:dyDescent="0.2">
      <c r="K1305">
        <v>1289</v>
      </c>
      <c r="L1305">
        <v>499</v>
      </c>
      <c r="M1305" s="73">
        <v>278000</v>
      </c>
      <c r="N1305" t="s">
        <v>311</v>
      </c>
    </row>
    <row r="1306" spans="11:14" x14ac:dyDescent="0.2">
      <c r="K1306">
        <v>1290</v>
      </c>
      <c r="L1306">
        <v>753</v>
      </c>
      <c r="M1306" s="73">
        <v>281000</v>
      </c>
      <c r="N1306" t="s">
        <v>311</v>
      </c>
    </row>
    <row r="1307" spans="11:14" x14ac:dyDescent="0.2">
      <c r="K1307">
        <v>1291</v>
      </c>
      <c r="L1307">
        <v>484</v>
      </c>
      <c r="M1307" s="73">
        <v>180500</v>
      </c>
      <c r="N1307" t="s">
        <v>311</v>
      </c>
    </row>
    <row r="1308" spans="11:14" x14ac:dyDescent="0.2">
      <c r="K1308">
        <v>1292</v>
      </c>
      <c r="L1308">
        <v>264</v>
      </c>
      <c r="M1308" s="73">
        <v>119500</v>
      </c>
      <c r="N1308" t="s">
        <v>311</v>
      </c>
    </row>
    <row r="1309" spans="11:14" x14ac:dyDescent="0.2">
      <c r="K1309">
        <v>1293</v>
      </c>
      <c r="L1309">
        <v>432</v>
      </c>
      <c r="M1309" s="73">
        <v>107500</v>
      </c>
      <c r="N1309" t="s">
        <v>311</v>
      </c>
    </row>
    <row r="1310" spans="11:14" x14ac:dyDescent="0.2">
      <c r="K1310">
        <v>1294</v>
      </c>
      <c r="L1310">
        <v>528</v>
      </c>
      <c r="M1310" s="73">
        <v>162900</v>
      </c>
      <c r="N1310" t="s">
        <v>311</v>
      </c>
    </row>
    <row r="1311" spans="11:14" x14ac:dyDescent="0.2">
      <c r="K1311">
        <v>1295</v>
      </c>
      <c r="L1311">
        <v>572</v>
      </c>
      <c r="M1311" s="73">
        <v>115000</v>
      </c>
      <c r="N1311" t="s">
        <v>311</v>
      </c>
    </row>
    <row r="1312" spans="11:14" x14ac:dyDescent="0.2">
      <c r="K1312">
        <v>1296</v>
      </c>
      <c r="L1312">
        <v>288</v>
      </c>
      <c r="M1312" s="73">
        <v>138500</v>
      </c>
      <c r="N1312" t="s">
        <v>311</v>
      </c>
    </row>
    <row r="1313" spans="11:14" x14ac:dyDescent="0.2">
      <c r="K1313">
        <v>1297</v>
      </c>
      <c r="L1313">
        <v>525</v>
      </c>
      <c r="M1313" s="73">
        <v>155000</v>
      </c>
      <c r="N1313" t="s">
        <v>311</v>
      </c>
    </row>
    <row r="1314" spans="11:14" x14ac:dyDescent="0.2">
      <c r="K1314">
        <v>1298</v>
      </c>
      <c r="L1314">
        <v>525</v>
      </c>
      <c r="M1314" s="73">
        <v>140000</v>
      </c>
      <c r="N1314" t="s">
        <v>311</v>
      </c>
    </row>
    <row r="1315" spans="11:14" x14ac:dyDescent="0.2">
      <c r="K1315">
        <v>1300</v>
      </c>
      <c r="L1315">
        <v>305</v>
      </c>
      <c r="M1315" s="73">
        <v>154000</v>
      </c>
      <c r="N1315" t="s">
        <v>311</v>
      </c>
    </row>
    <row r="1316" spans="11:14" x14ac:dyDescent="0.2">
      <c r="K1316">
        <v>1301</v>
      </c>
      <c r="L1316">
        <v>490</v>
      </c>
      <c r="M1316" s="73">
        <v>225000</v>
      </c>
      <c r="N1316" t="s">
        <v>311</v>
      </c>
    </row>
    <row r="1317" spans="11:14" x14ac:dyDescent="0.2">
      <c r="K1317">
        <v>1302</v>
      </c>
      <c r="L1317">
        <v>213</v>
      </c>
      <c r="M1317" s="73">
        <v>177500</v>
      </c>
      <c r="N1317" t="s">
        <v>311</v>
      </c>
    </row>
    <row r="1318" spans="11:14" x14ac:dyDescent="0.2">
      <c r="K1318">
        <v>1303</v>
      </c>
      <c r="L1318">
        <v>844</v>
      </c>
      <c r="M1318" s="73">
        <v>290000</v>
      </c>
      <c r="N1318" t="s">
        <v>311</v>
      </c>
    </row>
    <row r="1319" spans="11:14" x14ac:dyDescent="0.2">
      <c r="K1319">
        <v>1304</v>
      </c>
      <c r="L1319">
        <v>834</v>
      </c>
      <c r="M1319" s="73">
        <v>232000</v>
      </c>
      <c r="N1319" t="s">
        <v>311</v>
      </c>
    </row>
    <row r="1320" spans="11:14" x14ac:dyDescent="0.2">
      <c r="K1320">
        <v>1305</v>
      </c>
      <c r="L1320">
        <v>380</v>
      </c>
      <c r="M1320" s="73">
        <v>130000</v>
      </c>
      <c r="N1320" t="s">
        <v>311</v>
      </c>
    </row>
    <row r="1321" spans="11:14" x14ac:dyDescent="0.2">
      <c r="K1321">
        <v>1306</v>
      </c>
      <c r="L1321">
        <v>840</v>
      </c>
      <c r="M1321" s="73">
        <v>325000</v>
      </c>
      <c r="N1321" t="s">
        <v>311</v>
      </c>
    </row>
    <row r="1322" spans="11:14" x14ac:dyDescent="0.2">
      <c r="K1322">
        <v>1307</v>
      </c>
      <c r="L1322">
        <v>474</v>
      </c>
      <c r="M1322" s="73">
        <v>202500</v>
      </c>
      <c r="N1322" t="s">
        <v>311</v>
      </c>
    </row>
    <row r="1323" spans="11:14" x14ac:dyDescent="0.2">
      <c r="K1323">
        <v>1308</v>
      </c>
      <c r="L1323">
        <v>480</v>
      </c>
      <c r="M1323" s="73">
        <v>138000</v>
      </c>
      <c r="N1323" t="s">
        <v>311</v>
      </c>
    </row>
    <row r="1324" spans="11:14" x14ac:dyDescent="0.2">
      <c r="K1324">
        <v>1309</v>
      </c>
      <c r="L1324">
        <v>528</v>
      </c>
      <c r="M1324" s="73">
        <v>147000</v>
      </c>
      <c r="N1324" t="s">
        <v>311</v>
      </c>
    </row>
    <row r="1325" spans="11:14" x14ac:dyDescent="0.2">
      <c r="K1325">
        <v>1310</v>
      </c>
      <c r="L1325">
        <v>496</v>
      </c>
      <c r="M1325" s="73">
        <v>179200</v>
      </c>
      <c r="N1325" t="s">
        <v>311</v>
      </c>
    </row>
    <row r="1326" spans="11:14" x14ac:dyDescent="0.2">
      <c r="K1326">
        <v>1311</v>
      </c>
      <c r="L1326">
        <v>567</v>
      </c>
      <c r="M1326" s="73">
        <v>335000</v>
      </c>
      <c r="N1326" t="s">
        <v>311</v>
      </c>
    </row>
    <row r="1327" spans="11:14" x14ac:dyDescent="0.2">
      <c r="K1327">
        <v>1312</v>
      </c>
      <c r="L1327">
        <v>508</v>
      </c>
      <c r="M1327" s="73">
        <v>203000</v>
      </c>
      <c r="N1327" t="s">
        <v>311</v>
      </c>
    </row>
    <row r="1328" spans="11:14" x14ac:dyDescent="0.2">
      <c r="K1328">
        <v>1313</v>
      </c>
      <c r="L1328">
        <v>750</v>
      </c>
      <c r="M1328" s="73">
        <v>302000</v>
      </c>
      <c r="N1328" t="s">
        <v>311</v>
      </c>
    </row>
    <row r="1329" spans="11:14" x14ac:dyDescent="0.2">
      <c r="K1329">
        <v>1314</v>
      </c>
      <c r="L1329">
        <v>779</v>
      </c>
      <c r="M1329" s="73">
        <v>333168</v>
      </c>
      <c r="N1329" t="s">
        <v>311</v>
      </c>
    </row>
    <row r="1330" spans="11:14" x14ac:dyDescent="0.2">
      <c r="K1330">
        <v>1315</v>
      </c>
      <c r="L1330">
        <v>280</v>
      </c>
      <c r="M1330" s="73">
        <v>119000</v>
      </c>
      <c r="N1330" t="s">
        <v>311</v>
      </c>
    </row>
    <row r="1331" spans="11:14" x14ac:dyDescent="0.2">
      <c r="K1331">
        <v>1316</v>
      </c>
      <c r="L1331">
        <v>576</v>
      </c>
      <c r="M1331" s="73">
        <v>206900</v>
      </c>
      <c r="N1331" t="s">
        <v>311</v>
      </c>
    </row>
    <row r="1332" spans="11:14" x14ac:dyDescent="0.2">
      <c r="K1332">
        <v>1317</v>
      </c>
      <c r="L1332">
        <v>860</v>
      </c>
      <c r="M1332" s="73">
        <v>295493</v>
      </c>
      <c r="N1332" t="s">
        <v>311</v>
      </c>
    </row>
    <row r="1333" spans="11:14" x14ac:dyDescent="0.2">
      <c r="K1333">
        <v>1318</v>
      </c>
      <c r="L1333">
        <v>466</v>
      </c>
      <c r="M1333" s="73">
        <v>208900</v>
      </c>
      <c r="N1333" t="s">
        <v>311</v>
      </c>
    </row>
    <row r="1334" spans="11:14" x14ac:dyDescent="0.2">
      <c r="K1334">
        <v>1319</v>
      </c>
      <c r="L1334">
        <v>748</v>
      </c>
      <c r="M1334" s="73">
        <v>275000</v>
      </c>
      <c r="N1334" t="s">
        <v>311</v>
      </c>
    </row>
    <row r="1335" spans="11:14" x14ac:dyDescent="0.2">
      <c r="K1335">
        <v>1320</v>
      </c>
      <c r="L1335">
        <v>248</v>
      </c>
      <c r="M1335" s="73">
        <v>111000</v>
      </c>
      <c r="N1335" t="s">
        <v>311</v>
      </c>
    </row>
    <row r="1336" spans="11:14" x14ac:dyDescent="0.2">
      <c r="K1336">
        <v>1321</v>
      </c>
      <c r="L1336">
        <v>442</v>
      </c>
      <c r="M1336" s="73">
        <v>156500</v>
      </c>
      <c r="N1336" t="s">
        <v>311</v>
      </c>
    </row>
    <row r="1337" spans="11:14" x14ac:dyDescent="0.2">
      <c r="K1337">
        <v>1322</v>
      </c>
      <c r="L1337">
        <v>287</v>
      </c>
      <c r="M1337" s="73">
        <v>72500</v>
      </c>
      <c r="N1337" t="s">
        <v>311</v>
      </c>
    </row>
    <row r="1338" spans="11:14" x14ac:dyDescent="0.2">
      <c r="K1338">
        <v>1323</v>
      </c>
      <c r="L1338">
        <v>564</v>
      </c>
      <c r="M1338" s="73">
        <v>190000</v>
      </c>
      <c r="N1338" t="s">
        <v>311</v>
      </c>
    </row>
    <row r="1339" spans="11:14" x14ac:dyDescent="0.2">
      <c r="K1339">
        <v>1324</v>
      </c>
      <c r="L1339">
        <v>0</v>
      </c>
      <c r="M1339" s="73">
        <v>82500</v>
      </c>
      <c r="N1339" t="s">
        <v>311</v>
      </c>
    </row>
    <row r="1340" spans="11:14" x14ac:dyDescent="0.2">
      <c r="K1340">
        <v>1325</v>
      </c>
      <c r="L1340">
        <v>895</v>
      </c>
      <c r="M1340" s="73">
        <v>147000</v>
      </c>
      <c r="N1340" t="s">
        <v>311</v>
      </c>
    </row>
    <row r="1341" spans="11:14" x14ac:dyDescent="0.2">
      <c r="K1341">
        <v>1326</v>
      </c>
      <c r="L1341">
        <v>0</v>
      </c>
      <c r="M1341" s="73">
        <v>55000</v>
      </c>
      <c r="N1341" t="s">
        <v>311</v>
      </c>
    </row>
    <row r="1342" spans="11:14" x14ac:dyDescent="0.2">
      <c r="K1342">
        <v>1327</v>
      </c>
      <c r="L1342">
        <v>0</v>
      </c>
      <c r="M1342" s="73">
        <v>79000</v>
      </c>
      <c r="N1342" t="s">
        <v>311</v>
      </c>
    </row>
    <row r="1343" spans="11:14" x14ac:dyDescent="0.2">
      <c r="K1343">
        <v>1328</v>
      </c>
      <c r="L1343">
        <v>264</v>
      </c>
      <c r="M1343" s="73">
        <v>130500</v>
      </c>
      <c r="N1343" t="s">
        <v>311</v>
      </c>
    </row>
    <row r="1344" spans="11:14" x14ac:dyDescent="0.2">
      <c r="K1344">
        <v>1329</v>
      </c>
      <c r="L1344">
        <v>520</v>
      </c>
      <c r="M1344" s="73">
        <v>256000</v>
      </c>
      <c r="N1344" t="s">
        <v>311</v>
      </c>
    </row>
    <row r="1345" spans="11:14" x14ac:dyDescent="0.2">
      <c r="K1345">
        <v>1330</v>
      </c>
      <c r="L1345">
        <v>462</v>
      </c>
      <c r="M1345" s="73">
        <v>176500</v>
      </c>
      <c r="N1345" t="s">
        <v>311</v>
      </c>
    </row>
    <row r="1346" spans="11:14" x14ac:dyDescent="0.2">
      <c r="K1346">
        <v>1331</v>
      </c>
      <c r="L1346">
        <v>825</v>
      </c>
      <c r="M1346" s="73">
        <v>227000</v>
      </c>
      <c r="N1346" t="s">
        <v>311</v>
      </c>
    </row>
    <row r="1347" spans="11:14" x14ac:dyDescent="0.2">
      <c r="K1347">
        <v>1332</v>
      </c>
      <c r="L1347">
        <v>576</v>
      </c>
      <c r="M1347" s="73">
        <v>132500</v>
      </c>
      <c r="N1347" t="s">
        <v>311</v>
      </c>
    </row>
    <row r="1348" spans="11:14" x14ac:dyDescent="0.2">
      <c r="K1348">
        <v>1333</v>
      </c>
      <c r="L1348">
        <v>288</v>
      </c>
      <c r="M1348" s="73">
        <v>100000</v>
      </c>
      <c r="N1348" t="s">
        <v>311</v>
      </c>
    </row>
    <row r="1349" spans="11:14" x14ac:dyDescent="0.2">
      <c r="K1349">
        <v>1334</v>
      </c>
      <c r="L1349">
        <v>297</v>
      </c>
      <c r="M1349" s="73">
        <v>125500</v>
      </c>
      <c r="N1349" t="s">
        <v>311</v>
      </c>
    </row>
    <row r="1350" spans="11:14" x14ac:dyDescent="0.2">
      <c r="K1350">
        <v>1335</v>
      </c>
      <c r="L1350">
        <v>440</v>
      </c>
      <c r="M1350" s="73">
        <v>125000</v>
      </c>
      <c r="N1350" t="s">
        <v>311</v>
      </c>
    </row>
    <row r="1351" spans="11:14" x14ac:dyDescent="0.2">
      <c r="K1351">
        <v>1336</v>
      </c>
      <c r="L1351">
        <v>630</v>
      </c>
      <c r="M1351" s="73">
        <v>167900</v>
      </c>
      <c r="N1351" t="s">
        <v>311</v>
      </c>
    </row>
    <row r="1352" spans="11:14" x14ac:dyDescent="0.2">
      <c r="K1352">
        <v>1337</v>
      </c>
      <c r="L1352">
        <v>506</v>
      </c>
      <c r="M1352" s="73">
        <v>135000</v>
      </c>
      <c r="N1352" t="s">
        <v>311</v>
      </c>
    </row>
    <row r="1353" spans="11:14" x14ac:dyDescent="0.2">
      <c r="K1353">
        <v>1338</v>
      </c>
      <c r="L1353">
        <v>0</v>
      </c>
      <c r="M1353" s="73">
        <v>52500</v>
      </c>
      <c r="N1353" t="s">
        <v>311</v>
      </c>
    </row>
    <row r="1354" spans="11:14" x14ac:dyDescent="0.2">
      <c r="K1354">
        <v>1339</v>
      </c>
      <c r="L1354">
        <v>492</v>
      </c>
      <c r="M1354" s="73">
        <v>200000</v>
      </c>
      <c r="N1354" t="s">
        <v>311</v>
      </c>
    </row>
    <row r="1355" spans="11:14" x14ac:dyDescent="0.2">
      <c r="K1355">
        <v>1340</v>
      </c>
      <c r="L1355">
        <v>288</v>
      </c>
      <c r="M1355" s="73">
        <v>128500</v>
      </c>
      <c r="N1355" t="s">
        <v>311</v>
      </c>
    </row>
    <row r="1356" spans="11:14" x14ac:dyDescent="0.2">
      <c r="K1356">
        <v>1341</v>
      </c>
      <c r="L1356">
        <v>480</v>
      </c>
      <c r="M1356" s="73">
        <v>123000</v>
      </c>
      <c r="N1356" t="s">
        <v>311</v>
      </c>
    </row>
    <row r="1357" spans="11:14" x14ac:dyDescent="0.2">
      <c r="K1357">
        <v>1342</v>
      </c>
      <c r="L1357">
        <v>576</v>
      </c>
      <c r="M1357" s="73">
        <v>155000</v>
      </c>
      <c r="N1357" t="s">
        <v>311</v>
      </c>
    </row>
    <row r="1358" spans="11:14" x14ac:dyDescent="0.2">
      <c r="K1358">
        <v>1343</v>
      </c>
      <c r="L1358">
        <v>647</v>
      </c>
      <c r="M1358" s="73">
        <v>228500</v>
      </c>
      <c r="N1358" t="s">
        <v>311</v>
      </c>
    </row>
    <row r="1359" spans="11:14" x14ac:dyDescent="0.2">
      <c r="K1359">
        <v>1344</v>
      </c>
      <c r="L1359">
        <v>342</v>
      </c>
      <c r="M1359" s="73">
        <v>177000</v>
      </c>
      <c r="N1359" t="s">
        <v>311</v>
      </c>
    </row>
    <row r="1360" spans="11:14" x14ac:dyDescent="0.2">
      <c r="K1360">
        <v>1345</v>
      </c>
      <c r="L1360">
        <v>440</v>
      </c>
      <c r="M1360" s="73">
        <v>155835</v>
      </c>
      <c r="N1360" t="s">
        <v>311</v>
      </c>
    </row>
    <row r="1361" spans="11:14" x14ac:dyDescent="0.2">
      <c r="K1361">
        <v>1346</v>
      </c>
      <c r="L1361">
        <v>308</v>
      </c>
      <c r="M1361" s="73">
        <v>108500</v>
      </c>
      <c r="N1361" t="s">
        <v>311</v>
      </c>
    </row>
    <row r="1362" spans="11:14" x14ac:dyDescent="0.2">
      <c r="K1362">
        <v>1347</v>
      </c>
      <c r="L1362">
        <v>508</v>
      </c>
      <c r="M1362" s="73">
        <v>262500</v>
      </c>
      <c r="N1362" t="s">
        <v>311</v>
      </c>
    </row>
    <row r="1363" spans="11:14" x14ac:dyDescent="0.2">
      <c r="K1363">
        <v>1348</v>
      </c>
      <c r="L1363">
        <v>712</v>
      </c>
      <c r="M1363" s="73">
        <v>283463</v>
      </c>
      <c r="N1363" t="s">
        <v>311</v>
      </c>
    </row>
    <row r="1364" spans="11:14" x14ac:dyDescent="0.2">
      <c r="K1364">
        <v>1349</v>
      </c>
      <c r="L1364">
        <v>514</v>
      </c>
      <c r="M1364" s="73">
        <v>215000</v>
      </c>
      <c r="N1364" t="s">
        <v>311</v>
      </c>
    </row>
    <row r="1365" spans="11:14" x14ac:dyDescent="0.2">
      <c r="K1365">
        <v>1350</v>
      </c>
      <c r="L1365">
        <v>0</v>
      </c>
      <c r="M1365" s="73">
        <v>122000</v>
      </c>
      <c r="N1365" t="s">
        <v>311</v>
      </c>
    </row>
    <row r="1366" spans="11:14" x14ac:dyDescent="0.2">
      <c r="K1366">
        <v>1352</v>
      </c>
      <c r="L1366">
        <v>490</v>
      </c>
      <c r="M1366" s="73">
        <v>171000</v>
      </c>
      <c r="N1366" t="s">
        <v>311</v>
      </c>
    </row>
    <row r="1367" spans="11:14" x14ac:dyDescent="0.2">
      <c r="K1367">
        <v>1353</v>
      </c>
      <c r="L1367">
        <v>624</v>
      </c>
      <c r="M1367" s="73">
        <v>134900</v>
      </c>
      <c r="N1367" t="s">
        <v>311</v>
      </c>
    </row>
    <row r="1368" spans="11:14" x14ac:dyDescent="0.2">
      <c r="K1368">
        <v>1354</v>
      </c>
      <c r="L1368">
        <v>666</v>
      </c>
      <c r="M1368" s="73">
        <v>410000</v>
      </c>
      <c r="N1368" t="s">
        <v>311</v>
      </c>
    </row>
    <row r="1369" spans="11:14" x14ac:dyDescent="0.2">
      <c r="K1369">
        <v>1355</v>
      </c>
      <c r="L1369">
        <v>839</v>
      </c>
      <c r="M1369" s="73">
        <v>235000</v>
      </c>
      <c r="N1369" t="s">
        <v>311</v>
      </c>
    </row>
    <row r="1370" spans="11:14" x14ac:dyDescent="0.2">
      <c r="K1370">
        <v>1356</v>
      </c>
      <c r="L1370">
        <v>487</v>
      </c>
      <c r="M1370" s="73">
        <v>170000</v>
      </c>
      <c r="N1370" t="s">
        <v>311</v>
      </c>
    </row>
    <row r="1371" spans="11:14" x14ac:dyDescent="0.2">
      <c r="K1371">
        <v>1357</v>
      </c>
      <c r="L1371">
        <v>264</v>
      </c>
      <c r="M1371" s="73">
        <v>110000</v>
      </c>
      <c r="N1371" t="s">
        <v>311</v>
      </c>
    </row>
    <row r="1372" spans="11:14" x14ac:dyDescent="0.2">
      <c r="K1372">
        <v>1358</v>
      </c>
      <c r="L1372">
        <v>500</v>
      </c>
      <c r="M1372" s="73">
        <v>149900</v>
      </c>
      <c r="N1372" t="s">
        <v>311</v>
      </c>
    </row>
    <row r="1373" spans="11:14" x14ac:dyDescent="0.2">
      <c r="K1373">
        <v>1359</v>
      </c>
      <c r="L1373">
        <v>440</v>
      </c>
      <c r="M1373" s="73">
        <v>177500</v>
      </c>
      <c r="N1373" t="s">
        <v>311</v>
      </c>
    </row>
    <row r="1374" spans="11:14" x14ac:dyDescent="0.2">
      <c r="K1374">
        <v>1360</v>
      </c>
      <c r="L1374">
        <v>770</v>
      </c>
      <c r="M1374" s="73">
        <v>315000</v>
      </c>
      <c r="N1374" t="s">
        <v>311</v>
      </c>
    </row>
    <row r="1375" spans="11:14" x14ac:dyDescent="0.2">
      <c r="K1375">
        <v>1361</v>
      </c>
      <c r="L1375">
        <v>621</v>
      </c>
      <c r="M1375" s="73">
        <v>189000</v>
      </c>
      <c r="N1375" t="s">
        <v>311</v>
      </c>
    </row>
    <row r="1376" spans="11:14" x14ac:dyDescent="0.2">
      <c r="K1376">
        <v>1362</v>
      </c>
      <c r="L1376">
        <v>430</v>
      </c>
      <c r="M1376" s="73">
        <v>260000</v>
      </c>
      <c r="N1376" t="s">
        <v>311</v>
      </c>
    </row>
    <row r="1377" spans="11:14" x14ac:dyDescent="0.2">
      <c r="K1377">
        <v>1363</v>
      </c>
      <c r="L1377">
        <v>368</v>
      </c>
      <c r="M1377" s="73">
        <v>104900</v>
      </c>
      <c r="N1377" t="s">
        <v>311</v>
      </c>
    </row>
    <row r="1378" spans="11:14" x14ac:dyDescent="0.2">
      <c r="K1378">
        <v>1364</v>
      </c>
      <c r="L1378">
        <v>432</v>
      </c>
      <c r="M1378" s="73">
        <v>156932</v>
      </c>
      <c r="N1378" t="s">
        <v>311</v>
      </c>
    </row>
    <row r="1379" spans="11:14" x14ac:dyDescent="0.2">
      <c r="K1379">
        <v>1365</v>
      </c>
      <c r="L1379">
        <v>480</v>
      </c>
      <c r="M1379" s="73">
        <v>144152</v>
      </c>
      <c r="N1379" t="s">
        <v>311</v>
      </c>
    </row>
    <row r="1380" spans="11:14" x14ac:dyDescent="0.2">
      <c r="K1380">
        <v>1366</v>
      </c>
      <c r="L1380">
        <v>663</v>
      </c>
      <c r="M1380" s="73">
        <v>216000</v>
      </c>
      <c r="N1380" t="s">
        <v>311</v>
      </c>
    </row>
    <row r="1381" spans="11:14" x14ac:dyDescent="0.2">
      <c r="K1381">
        <v>1367</v>
      </c>
      <c r="L1381">
        <v>588</v>
      </c>
      <c r="M1381" s="73">
        <v>193000</v>
      </c>
      <c r="N1381" t="s">
        <v>311</v>
      </c>
    </row>
    <row r="1382" spans="11:14" x14ac:dyDescent="0.2">
      <c r="K1382">
        <v>1368</v>
      </c>
      <c r="L1382">
        <v>336</v>
      </c>
      <c r="M1382" s="73">
        <v>127000</v>
      </c>
      <c r="N1382" t="s">
        <v>311</v>
      </c>
    </row>
    <row r="1383" spans="11:14" x14ac:dyDescent="0.2">
      <c r="K1383">
        <v>1369</v>
      </c>
      <c r="L1383">
        <v>420</v>
      </c>
      <c r="M1383" s="73">
        <v>144000</v>
      </c>
      <c r="N1383" t="s">
        <v>311</v>
      </c>
    </row>
    <row r="1384" spans="11:14" x14ac:dyDescent="0.2">
      <c r="K1384">
        <v>1370</v>
      </c>
      <c r="L1384">
        <v>502</v>
      </c>
      <c r="M1384" s="73">
        <v>232000</v>
      </c>
      <c r="N1384" t="s">
        <v>311</v>
      </c>
    </row>
    <row r="1385" spans="11:14" x14ac:dyDescent="0.2">
      <c r="K1385">
        <v>1371</v>
      </c>
      <c r="L1385">
        <v>338</v>
      </c>
      <c r="M1385" s="73">
        <v>105000</v>
      </c>
      <c r="N1385" t="s">
        <v>311</v>
      </c>
    </row>
    <row r="1386" spans="11:14" x14ac:dyDescent="0.2">
      <c r="K1386">
        <v>1372</v>
      </c>
      <c r="L1386">
        <v>377</v>
      </c>
      <c r="M1386" s="73">
        <v>165500</v>
      </c>
      <c r="N1386" t="s">
        <v>311</v>
      </c>
    </row>
    <row r="1387" spans="11:14" x14ac:dyDescent="0.2">
      <c r="K1387">
        <v>1373</v>
      </c>
      <c r="L1387">
        <v>583</v>
      </c>
      <c r="M1387" s="73">
        <v>274300</v>
      </c>
      <c r="N1387" t="s">
        <v>311</v>
      </c>
    </row>
    <row r="1388" spans="11:14" x14ac:dyDescent="0.2">
      <c r="K1388">
        <v>1374</v>
      </c>
      <c r="L1388">
        <v>804</v>
      </c>
      <c r="M1388" s="73">
        <v>466500</v>
      </c>
      <c r="N1388" t="s">
        <v>311</v>
      </c>
    </row>
    <row r="1389" spans="11:14" x14ac:dyDescent="0.2">
      <c r="K1389">
        <v>1375</v>
      </c>
      <c r="L1389">
        <v>936</v>
      </c>
      <c r="M1389" s="73">
        <v>250000</v>
      </c>
      <c r="N1389" t="s">
        <v>311</v>
      </c>
    </row>
    <row r="1390" spans="11:14" x14ac:dyDescent="0.2">
      <c r="K1390">
        <v>1376</v>
      </c>
      <c r="L1390">
        <v>722</v>
      </c>
      <c r="M1390" s="73">
        <v>239000</v>
      </c>
      <c r="N1390" t="s">
        <v>311</v>
      </c>
    </row>
    <row r="1391" spans="11:14" x14ac:dyDescent="0.2">
      <c r="K1391">
        <v>1377</v>
      </c>
      <c r="L1391">
        <v>160</v>
      </c>
      <c r="M1391" s="73">
        <v>91000</v>
      </c>
      <c r="N1391" t="s">
        <v>311</v>
      </c>
    </row>
    <row r="1392" spans="11:14" x14ac:dyDescent="0.2">
      <c r="K1392">
        <v>1378</v>
      </c>
      <c r="L1392">
        <v>660</v>
      </c>
      <c r="M1392" s="73">
        <v>117000</v>
      </c>
      <c r="N1392" t="s">
        <v>311</v>
      </c>
    </row>
    <row r="1393" spans="11:14" x14ac:dyDescent="0.2">
      <c r="K1393">
        <v>1379</v>
      </c>
      <c r="L1393">
        <v>264</v>
      </c>
      <c r="M1393" s="73">
        <v>83000</v>
      </c>
      <c r="N1393" t="s">
        <v>311</v>
      </c>
    </row>
    <row r="1394" spans="11:14" x14ac:dyDescent="0.2">
      <c r="K1394">
        <v>1380</v>
      </c>
      <c r="L1394">
        <v>400</v>
      </c>
      <c r="M1394" s="73">
        <v>167500</v>
      </c>
      <c r="N1394" t="s">
        <v>311</v>
      </c>
    </row>
    <row r="1395" spans="11:14" x14ac:dyDescent="0.2">
      <c r="K1395">
        <v>1381</v>
      </c>
      <c r="L1395">
        <v>200</v>
      </c>
      <c r="M1395" s="73">
        <v>58500</v>
      </c>
      <c r="N1395" t="s">
        <v>311</v>
      </c>
    </row>
    <row r="1396" spans="11:14" x14ac:dyDescent="0.2">
      <c r="K1396">
        <v>1382</v>
      </c>
      <c r="L1396">
        <v>550</v>
      </c>
      <c r="M1396" s="73">
        <v>237500</v>
      </c>
      <c r="N1396" t="s">
        <v>311</v>
      </c>
    </row>
    <row r="1397" spans="11:14" x14ac:dyDescent="0.2">
      <c r="K1397">
        <v>1383</v>
      </c>
      <c r="L1397">
        <v>576</v>
      </c>
      <c r="M1397" s="73">
        <v>157000</v>
      </c>
      <c r="N1397" t="s">
        <v>311</v>
      </c>
    </row>
    <row r="1398" spans="11:14" x14ac:dyDescent="0.2">
      <c r="K1398">
        <v>1384</v>
      </c>
      <c r="L1398">
        <v>576</v>
      </c>
      <c r="M1398" s="73">
        <v>112000</v>
      </c>
      <c r="N1398" t="s">
        <v>311</v>
      </c>
    </row>
    <row r="1399" spans="11:14" x14ac:dyDescent="0.2">
      <c r="K1399">
        <v>1385</v>
      </c>
      <c r="L1399">
        <v>280</v>
      </c>
      <c r="M1399" s="73">
        <v>105000</v>
      </c>
      <c r="N1399" t="s">
        <v>311</v>
      </c>
    </row>
    <row r="1400" spans="11:14" x14ac:dyDescent="0.2">
      <c r="K1400">
        <v>1386</v>
      </c>
      <c r="L1400">
        <v>240</v>
      </c>
      <c r="M1400" s="73">
        <v>125500</v>
      </c>
      <c r="N1400" t="s">
        <v>311</v>
      </c>
    </row>
    <row r="1401" spans="11:14" x14ac:dyDescent="0.2">
      <c r="K1401">
        <v>1387</v>
      </c>
      <c r="L1401">
        <v>564</v>
      </c>
      <c r="M1401" s="73">
        <v>250000</v>
      </c>
      <c r="N1401" t="s">
        <v>311</v>
      </c>
    </row>
    <row r="1402" spans="11:14" x14ac:dyDescent="0.2">
      <c r="K1402">
        <v>1388</v>
      </c>
      <c r="L1402">
        <v>216</v>
      </c>
      <c r="M1402" s="73">
        <v>136000</v>
      </c>
      <c r="N1402" t="s">
        <v>311</v>
      </c>
    </row>
    <row r="1403" spans="11:14" x14ac:dyDescent="0.2">
      <c r="K1403">
        <v>1389</v>
      </c>
      <c r="L1403">
        <v>758</v>
      </c>
      <c r="M1403" s="73">
        <v>377500</v>
      </c>
      <c r="N1403" t="s">
        <v>311</v>
      </c>
    </row>
    <row r="1404" spans="11:14" x14ac:dyDescent="0.2">
      <c r="K1404">
        <v>1390</v>
      </c>
      <c r="L1404">
        <v>440</v>
      </c>
      <c r="M1404" s="73">
        <v>131000</v>
      </c>
      <c r="N1404" t="s">
        <v>311</v>
      </c>
    </row>
    <row r="1405" spans="11:14" x14ac:dyDescent="0.2">
      <c r="K1405">
        <v>1391</v>
      </c>
      <c r="L1405">
        <v>541</v>
      </c>
      <c r="M1405" s="73">
        <v>235000</v>
      </c>
      <c r="N1405" t="s">
        <v>311</v>
      </c>
    </row>
    <row r="1406" spans="11:14" x14ac:dyDescent="0.2">
      <c r="K1406">
        <v>1392</v>
      </c>
      <c r="L1406">
        <v>792</v>
      </c>
      <c r="M1406" s="73">
        <v>124000</v>
      </c>
      <c r="N1406" t="s">
        <v>311</v>
      </c>
    </row>
    <row r="1407" spans="11:14" x14ac:dyDescent="0.2">
      <c r="K1407">
        <v>1393</v>
      </c>
      <c r="L1407">
        <v>288</v>
      </c>
      <c r="M1407" s="73">
        <v>123000</v>
      </c>
      <c r="N1407" t="s">
        <v>311</v>
      </c>
    </row>
    <row r="1408" spans="11:14" x14ac:dyDescent="0.2">
      <c r="K1408">
        <v>1394</v>
      </c>
      <c r="L1408">
        <v>672</v>
      </c>
      <c r="M1408" s="73">
        <v>163000</v>
      </c>
      <c r="N1408" t="s">
        <v>311</v>
      </c>
    </row>
    <row r="1409" spans="11:14" x14ac:dyDescent="0.2">
      <c r="K1409">
        <v>1395</v>
      </c>
      <c r="L1409">
        <v>648</v>
      </c>
      <c r="M1409" s="73">
        <v>246578</v>
      </c>
      <c r="N1409" t="s">
        <v>311</v>
      </c>
    </row>
    <row r="1410" spans="11:14" x14ac:dyDescent="0.2">
      <c r="K1410">
        <v>1396</v>
      </c>
      <c r="L1410">
        <v>642</v>
      </c>
      <c r="M1410" s="73">
        <v>281213</v>
      </c>
      <c r="N1410" t="s">
        <v>311</v>
      </c>
    </row>
    <row r="1411" spans="11:14" x14ac:dyDescent="0.2">
      <c r="K1411">
        <v>1397</v>
      </c>
      <c r="L1411">
        <v>572</v>
      </c>
      <c r="M1411" s="73">
        <v>160000</v>
      </c>
      <c r="N1411" t="s">
        <v>311</v>
      </c>
    </row>
    <row r="1412" spans="11:14" x14ac:dyDescent="0.2">
      <c r="K1412">
        <v>1398</v>
      </c>
      <c r="L1412">
        <v>180</v>
      </c>
      <c r="M1412" s="73">
        <v>137500</v>
      </c>
      <c r="N1412" t="s">
        <v>311</v>
      </c>
    </row>
    <row r="1413" spans="11:14" x14ac:dyDescent="0.2">
      <c r="K1413">
        <v>1399</v>
      </c>
      <c r="L1413">
        <v>240</v>
      </c>
      <c r="M1413" s="73">
        <v>138000</v>
      </c>
      <c r="N1413" t="s">
        <v>311</v>
      </c>
    </row>
    <row r="1414" spans="11:14" x14ac:dyDescent="0.2">
      <c r="K1414">
        <v>1400</v>
      </c>
      <c r="L1414">
        <v>216</v>
      </c>
      <c r="M1414" s="73">
        <v>137450</v>
      </c>
      <c r="N1414" t="s">
        <v>311</v>
      </c>
    </row>
    <row r="1415" spans="11:14" x14ac:dyDescent="0.2">
      <c r="K1415">
        <v>1401</v>
      </c>
      <c r="L1415">
        <v>208</v>
      </c>
      <c r="M1415" s="73">
        <v>120000</v>
      </c>
      <c r="N1415" t="s">
        <v>311</v>
      </c>
    </row>
    <row r="1416" spans="11:14" x14ac:dyDescent="0.2">
      <c r="K1416">
        <v>1402</v>
      </c>
      <c r="L1416">
        <v>398</v>
      </c>
      <c r="M1416" s="73">
        <v>193000</v>
      </c>
      <c r="N1416" t="s">
        <v>311</v>
      </c>
    </row>
    <row r="1417" spans="11:14" x14ac:dyDescent="0.2">
      <c r="K1417">
        <v>1403</v>
      </c>
      <c r="L1417">
        <v>662</v>
      </c>
      <c r="M1417" s="73">
        <v>193879</v>
      </c>
      <c r="N1417" t="s">
        <v>311</v>
      </c>
    </row>
    <row r="1418" spans="11:14" x14ac:dyDescent="0.2">
      <c r="K1418">
        <v>1404</v>
      </c>
      <c r="L1418">
        <v>754</v>
      </c>
      <c r="M1418" s="73">
        <v>282922</v>
      </c>
      <c r="N1418" t="s">
        <v>311</v>
      </c>
    </row>
    <row r="1419" spans="11:14" x14ac:dyDescent="0.2">
      <c r="K1419">
        <v>1405</v>
      </c>
      <c r="L1419">
        <v>936</v>
      </c>
      <c r="M1419" s="73">
        <v>105000</v>
      </c>
      <c r="N1419" t="s">
        <v>311</v>
      </c>
    </row>
    <row r="1420" spans="11:14" x14ac:dyDescent="0.2">
      <c r="K1420">
        <v>1406</v>
      </c>
      <c r="L1420">
        <v>482</v>
      </c>
      <c r="M1420" s="73">
        <v>275000</v>
      </c>
      <c r="N1420" t="s">
        <v>311</v>
      </c>
    </row>
    <row r="1421" spans="11:14" x14ac:dyDescent="0.2">
      <c r="K1421">
        <v>1407</v>
      </c>
      <c r="L1421">
        <v>396</v>
      </c>
      <c r="M1421" s="73">
        <v>133000</v>
      </c>
      <c r="N1421" t="s">
        <v>311</v>
      </c>
    </row>
    <row r="1422" spans="11:14" x14ac:dyDescent="0.2">
      <c r="K1422">
        <v>1408</v>
      </c>
      <c r="L1422">
        <v>0</v>
      </c>
      <c r="M1422" s="73">
        <v>112000</v>
      </c>
      <c r="N1422" t="s">
        <v>311</v>
      </c>
    </row>
    <row r="1423" spans="11:14" x14ac:dyDescent="0.2">
      <c r="K1423">
        <v>1409</v>
      </c>
      <c r="L1423">
        <v>528</v>
      </c>
      <c r="M1423" s="73">
        <v>125500</v>
      </c>
      <c r="N1423" t="s">
        <v>311</v>
      </c>
    </row>
    <row r="1424" spans="11:14" x14ac:dyDescent="0.2">
      <c r="K1424">
        <v>1410</v>
      </c>
      <c r="L1424">
        <v>542</v>
      </c>
      <c r="M1424" s="73">
        <v>215000</v>
      </c>
      <c r="N1424" t="s">
        <v>311</v>
      </c>
    </row>
    <row r="1425" spans="11:14" x14ac:dyDescent="0.2">
      <c r="K1425">
        <v>1411</v>
      </c>
      <c r="L1425">
        <v>622</v>
      </c>
      <c r="M1425" s="73">
        <v>230000</v>
      </c>
      <c r="N1425" t="s">
        <v>311</v>
      </c>
    </row>
    <row r="1426" spans="11:14" x14ac:dyDescent="0.2">
      <c r="K1426">
        <v>1412</v>
      </c>
      <c r="L1426">
        <v>271</v>
      </c>
      <c r="M1426" s="73">
        <v>140000</v>
      </c>
      <c r="N1426" t="s">
        <v>311</v>
      </c>
    </row>
    <row r="1427" spans="11:14" x14ac:dyDescent="0.2">
      <c r="K1427">
        <v>1413</v>
      </c>
      <c r="L1427">
        <v>420</v>
      </c>
      <c r="M1427" s="73">
        <v>90000</v>
      </c>
      <c r="N1427" t="s">
        <v>311</v>
      </c>
    </row>
    <row r="1428" spans="11:14" x14ac:dyDescent="0.2">
      <c r="K1428">
        <v>1414</v>
      </c>
      <c r="L1428">
        <v>620</v>
      </c>
      <c r="M1428" s="73">
        <v>257000</v>
      </c>
      <c r="N1428" t="s">
        <v>311</v>
      </c>
    </row>
    <row r="1429" spans="11:14" x14ac:dyDescent="0.2">
      <c r="K1429">
        <v>1415</v>
      </c>
      <c r="L1429">
        <v>370</v>
      </c>
      <c r="M1429" s="73">
        <v>207000</v>
      </c>
      <c r="N1429" t="s">
        <v>311</v>
      </c>
    </row>
    <row r="1430" spans="11:14" x14ac:dyDescent="0.2">
      <c r="K1430">
        <v>1416</v>
      </c>
      <c r="L1430">
        <v>660</v>
      </c>
      <c r="M1430" s="73">
        <v>175900</v>
      </c>
      <c r="N1430" t="s">
        <v>311</v>
      </c>
    </row>
    <row r="1431" spans="11:14" x14ac:dyDescent="0.2">
      <c r="K1431">
        <v>1417</v>
      </c>
      <c r="L1431">
        <v>560</v>
      </c>
      <c r="M1431" s="73">
        <v>122500</v>
      </c>
      <c r="N1431" t="s">
        <v>311</v>
      </c>
    </row>
    <row r="1432" spans="11:14" x14ac:dyDescent="0.2">
      <c r="K1432">
        <v>1419</v>
      </c>
      <c r="L1432">
        <v>336</v>
      </c>
      <c r="M1432" s="73">
        <v>124000</v>
      </c>
      <c r="N1432" t="s">
        <v>311</v>
      </c>
    </row>
    <row r="1433" spans="11:14" x14ac:dyDescent="0.2">
      <c r="K1433">
        <v>1420</v>
      </c>
      <c r="L1433">
        <v>540</v>
      </c>
      <c r="M1433" s="73">
        <v>223000</v>
      </c>
      <c r="N1433" t="s">
        <v>311</v>
      </c>
    </row>
    <row r="1434" spans="11:14" x14ac:dyDescent="0.2">
      <c r="K1434">
        <v>1421</v>
      </c>
      <c r="L1434">
        <v>776</v>
      </c>
      <c r="M1434" s="73">
        <v>179900</v>
      </c>
      <c r="N1434" t="s">
        <v>311</v>
      </c>
    </row>
    <row r="1435" spans="11:14" x14ac:dyDescent="0.2">
      <c r="K1435">
        <v>1422</v>
      </c>
      <c r="L1435">
        <v>440</v>
      </c>
      <c r="M1435" s="73">
        <v>127500</v>
      </c>
      <c r="N1435" t="s">
        <v>311</v>
      </c>
    </row>
    <row r="1436" spans="11:14" x14ac:dyDescent="0.2">
      <c r="K1436">
        <v>1423</v>
      </c>
      <c r="L1436">
        <v>420</v>
      </c>
      <c r="M1436" s="73">
        <v>136500</v>
      </c>
      <c r="N1436" t="s">
        <v>311</v>
      </c>
    </row>
    <row r="1437" spans="11:14" x14ac:dyDescent="0.2">
      <c r="K1437">
        <v>1424</v>
      </c>
      <c r="L1437">
        <v>432</v>
      </c>
      <c r="M1437" s="73">
        <v>274970</v>
      </c>
      <c r="N1437" t="s">
        <v>311</v>
      </c>
    </row>
    <row r="1438" spans="11:14" x14ac:dyDescent="0.2">
      <c r="K1438">
        <v>1425</v>
      </c>
      <c r="L1438">
        <v>484</v>
      </c>
      <c r="M1438" s="73">
        <v>144000</v>
      </c>
      <c r="N1438" t="s">
        <v>311</v>
      </c>
    </row>
    <row r="1439" spans="11:14" x14ac:dyDescent="0.2">
      <c r="K1439">
        <v>1426</v>
      </c>
      <c r="L1439">
        <v>528</v>
      </c>
      <c r="M1439" s="73">
        <v>142000</v>
      </c>
      <c r="N1439" t="s">
        <v>311</v>
      </c>
    </row>
    <row r="1440" spans="11:14" x14ac:dyDescent="0.2">
      <c r="K1440">
        <v>1427</v>
      </c>
      <c r="L1440">
        <v>525</v>
      </c>
      <c r="M1440" s="73">
        <v>271000</v>
      </c>
      <c r="N1440" t="s">
        <v>311</v>
      </c>
    </row>
    <row r="1441" spans="11:14" x14ac:dyDescent="0.2">
      <c r="K1441">
        <v>1428</v>
      </c>
      <c r="L1441">
        <v>288</v>
      </c>
      <c r="M1441" s="73">
        <v>140000</v>
      </c>
      <c r="N1441" t="s">
        <v>311</v>
      </c>
    </row>
    <row r="1442" spans="11:14" x14ac:dyDescent="0.2">
      <c r="K1442">
        <v>1429</v>
      </c>
      <c r="L1442">
        <v>240</v>
      </c>
      <c r="M1442" s="73">
        <v>119000</v>
      </c>
      <c r="N1442" t="s">
        <v>311</v>
      </c>
    </row>
    <row r="1443" spans="11:14" x14ac:dyDescent="0.2">
      <c r="K1443">
        <v>1430</v>
      </c>
      <c r="L1443">
        <v>467</v>
      </c>
      <c r="M1443" s="73">
        <v>182900</v>
      </c>
      <c r="N1443" t="s">
        <v>311</v>
      </c>
    </row>
    <row r="1444" spans="11:14" x14ac:dyDescent="0.2">
      <c r="K1444">
        <v>1431</v>
      </c>
      <c r="L1444">
        <v>372</v>
      </c>
      <c r="M1444" s="73">
        <v>192140</v>
      </c>
      <c r="N1444" t="s">
        <v>311</v>
      </c>
    </row>
    <row r="1445" spans="11:14" x14ac:dyDescent="0.2">
      <c r="K1445">
        <v>1432</v>
      </c>
      <c r="L1445">
        <v>440</v>
      </c>
      <c r="M1445" s="73">
        <v>143750</v>
      </c>
      <c r="N1445" t="s">
        <v>311</v>
      </c>
    </row>
    <row r="1446" spans="11:14" x14ac:dyDescent="0.2">
      <c r="K1446">
        <v>1433</v>
      </c>
      <c r="L1446">
        <v>216</v>
      </c>
      <c r="M1446" s="73">
        <v>64500</v>
      </c>
      <c r="N1446" t="s">
        <v>311</v>
      </c>
    </row>
    <row r="1447" spans="11:14" x14ac:dyDescent="0.2">
      <c r="K1447">
        <v>1434</v>
      </c>
      <c r="L1447">
        <v>451</v>
      </c>
      <c r="M1447" s="73">
        <v>186500</v>
      </c>
      <c r="N1447" t="s">
        <v>311</v>
      </c>
    </row>
    <row r="1448" spans="11:14" x14ac:dyDescent="0.2">
      <c r="K1448">
        <v>1435</v>
      </c>
      <c r="L1448">
        <v>484</v>
      </c>
      <c r="M1448" s="73">
        <v>160000</v>
      </c>
      <c r="N1448" t="s">
        <v>311</v>
      </c>
    </row>
    <row r="1449" spans="11:14" x14ac:dyDescent="0.2">
      <c r="K1449">
        <v>1436</v>
      </c>
      <c r="L1449">
        <v>462</v>
      </c>
      <c r="M1449" s="73">
        <v>174000</v>
      </c>
      <c r="N1449" t="s">
        <v>311</v>
      </c>
    </row>
    <row r="1450" spans="11:14" x14ac:dyDescent="0.2">
      <c r="K1450">
        <v>1437</v>
      </c>
      <c r="L1450">
        <v>528</v>
      </c>
      <c r="M1450" s="73">
        <v>120500</v>
      </c>
      <c r="N1450" t="s">
        <v>311</v>
      </c>
    </row>
    <row r="1451" spans="11:14" x14ac:dyDescent="0.2">
      <c r="K1451">
        <v>1438</v>
      </c>
      <c r="L1451">
        <v>774</v>
      </c>
      <c r="M1451" s="73">
        <v>394617</v>
      </c>
      <c r="N1451" t="s">
        <v>311</v>
      </c>
    </row>
    <row r="1452" spans="11:14" x14ac:dyDescent="0.2">
      <c r="K1452">
        <v>1439</v>
      </c>
      <c r="L1452">
        <v>923</v>
      </c>
      <c r="M1452" s="73">
        <v>149700</v>
      </c>
      <c r="N1452" t="s">
        <v>311</v>
      </c>
    </row>
    <row r="1453" spans="11:14" x14ac:dyDescent="0.2">
      <c r="K1453">
        <v>1440</v>
      </c>
      <c r="L1453">
        <v>550</v>
      </c>
      <c r="M1453" s="73">
        <v>197000</v>
      </c>
      <c r="N1453" t="s">
        <v>311</v>
      </c>
    </row>
    <row r="1454" spans="11:14" x14ac:dyDescent="0.2">
      <c r="K1454">
        <v>1441</v>
      </c>
      <c r="L1454">
        <v>672</v>
      </c>
      <c r="M1454" s="73">
        <v>191000</v>
      </c>
      <c r="N1454" t="s">
        <v>311</v>
      </c>
    </row>
    <row r="1455" spans="11:14" x14ac:dyDescent="0.2">
      <c r="K1455">
        <v>1442</v>
      </c>
      <c r="L1455">
        <v>420</v>
      </c>
      <c r="M1455" s="73">
        <v>149300</v>
      </c>
      <c r="N1455" t="s">
        <v>311</v>
      </c>
    </row>
    <row r="1456" spans="11:14" x14ac:dyDescent="0.2">
      <c r="K1456">
        <v>1443</v>
      </c>
      <c r="L1456">
        <v>812</v>
      </c>
      <c r="M1456" s="73">
        <v>310000</v>
      </c>
      <c r="N1456" t="s">
        <v>311</v>
      </c>
    </row>
    <row r="1457" spans="11:14" x14ac:dyDescent="0.2">
      <c r="K1457">
        <v>1444</v>
      </c>
      <c r="L1457">
        <v>192</v>
      </c>
      <c r="M1457" s="73">
        <v>121000</v>
      </c>
      <c r="N1457" t="s">
        <v>311</v>
      </c>
    </row>
    <row r="1458" spans="11:14" x14ac:dyDescent="0.2">
      <c r="K1458">
        <v>1445</v>
      </c>
      <c r="L1458">
        <v>626</v>
      </c>
      <c r="M1458" s="73">
        <v>179600</v>
      </c>
      <c r="N1458" t="s">
        <v>311</v>
      </c>
    </row>
    <row r="1459" spans="11:14" x14ac:dyDescent="0.2">
      <c r="K1459">
        <v>1446</v>
      </c>
      <c r="L1459">
        <v>240</v>
      </c>
      <c r="M1459" s="73">
        <v>129000</v>
      </c>
      <c r="N1459" t="s">
        <v>311</v>
      </c>
    </row>
    <row r="1460" spans="11:14" x14ac:dyDescent="0.2">
      <c r="K1460">
        <v>1447</v>
      </c>
      <c r="L1460">
        <v>312</v>
      </c>
      <c r="M1460" s="73">
        <v>157900</v>
      </c>
      <c r="N1460" t="s">
        <v>311</v>
      </c>
    </row>
    <row r="1461" spans="11:14" x14ac:dyDescent="0.2">
      <c r="K1461">
        <v>1448</v>
      </c>
      <c r="L1461">
        <v>556</v>
      </c>
      <c r="M1461" s="73">
        <v>240000</v>
      </c>
      <c r="N1461" t="s">
        <v>311</v>
      </c>
    </row>
    <row r="1462" spans="11:14" x14ac:dyDescent="0.2">
      <c r="K1462">
        <v>1449</v>
      </c>
      <c r="L1462">
        <v>384</v>
      </c>
      <c r="M1462" s="73">
        <v>112000</v>
      </c>
      <c r="N1462" t="s">
        <v>311</v>
      </c>
    </row>
    <row r="1463" spans="11:14" x14ac:dyDescent="0.2">
      <c r="K1463">
        <v>1450</v>
      </c>
      <c r="L1463">
        <v>0</v>
      </c>
      <c r="M1463" s="73">
        <v>92000</v>
      </c>
      <c r="N1463" t="s">
        <v>311</v>
      </c>
    </row>
    <row r="1464" spans="11:14" x14ac:dyDescent="0.2">
      <c r="K1464">
        <v>1451</v>
      </c>
      <c r="L1464">
        <v>0</v>
      </c>
      <c r="M1464" s="73">
        <v>136000</v>
      </c>
      <c r="N1464" t="s">
        <v>311</v>
      </c>
    </row>
    <row r="1465" spans="11:14" x14ac:dyDescent="0.2">
      <c r="K1465">
        <v>1452</v>
      </c>
      <c r="L1465">
        <v>840</v>
      </c>
      <c r="M1465" s="73">
        <v>287090</v>
      </c>
      <c r="N1465" t="s">
        <v>311</v>
      </c>
    </row>
    <row r="1466" spans="11:14" x14ac:dyDescent="0.2">
      <c r="K1466">
        <v>1453</v>
      </c>
      <c r="L1466">
        <v>525</v>
      </c>
      <c r="M1466" s="73">
        <v>145000</v>
      </c>
      <c r="N1466" t="s">
        <v>311</v>
      </c>
    </row>
    <row r="1467" spans="11:14" x14ac:dyDescent="0.2">
      <c r="K1467">
        <v>1454</v>
      </c>
      <c r="L1467">
        <v>0</v>
      </c>
      <c r="M1467" s="73">
        <v>84500</v>
      </c>
      <c r="N1467" t="s">
        <v>311</v>
      </c>
    </row>
    <row r="1468" spans="11:14" x14ac:dyDescent="0.2">
      <c r="K1468">
        <v>1455</v>
      </c>
      <c r="L1468">
        <v>400</v>
      </c>
      <c r="M1468" s="73">
        <v>185000</v>
      </c>
      <c r="N1468" t="s">
        <v>311</v>
      </c>
    </row>
    <row r="1469" spans="11:14" x14ac:dyDescent="0.2">
      <c r="K1469">
        <v>1456</v>
      </c>
      <c r="L1469">
        <v>460</v>
      </c>
      <c r="M1469" s="73">
        <v>175000</v>
      </c>
      <c r="N1469" t="s">
        <v>311</v>
      </c>
    </row>
    <row r="1470" spans="11:14" x14ac:dyDescent="0.2">
      <c r="K1470">
        <v>1457</v>
      </c>
      <c r="L1470">
        <v>500</v>
      </c>
      <c r="M1470" s="73">
        <v>210000</v>
      </c>
      <c r="N1470" t="s">
        <v>311</v>
      </c>
    </row>
    <row r="1471" spans="11:14" x14ac:dyDescent="0.2">
      <c r="K1471">
        <v>1458</v>
      </c>
      <c r="L1471">
        <v>252</v>
      </c>
      <c r="M1471" s="73">
        <v>266500</v>
      </c>
      <c r="N1471" t="s">
        <v>311</v>
      </c>
    </row>
    <row r="1472" spans="11:14" x14ac:dyDescent="0.2">
      <c r="K1472">
        <v>1459</v>
      </c>
      <c r="L1472">
        <v>240</v>
      </c>
      <c r="M1472" s="73">
        <v>142125</v>
      </c>
      <c r="N1472" t="s">
        <v>311</v>
      </c>
    </row>
    <row r="1473" spans="11:14" x14ac:dyDescent="0.2">
      <c r="K1473">
        <v>1460</v>
      </c>
      <c r="L1473">
        <v>276</v>
      </c>
      <c r="M1473" s="73">
        <v>147500</v>
      </c>
      <c r="N1473" t="s">
        <v>311</v>
      </c>
    </row>
  </sheetData>
  <sheetProtection sheet="1" objects="1" scenarios="1"/>
  <mergeCells count="3">
    <mergeCell ref="A1:C3"/>
    <mergeCell ref="F1:I3"/>
    <mergeCell ref="K1:N3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5">
    <tabColor theme="0" tint="-0.14999847407452621"/>
  </sheetPr>
  <dimension ref="A1:CC1468"/>
  <sheetViews>
    <sheetView tabSelected="1" topLeftCell="BE1" workbookViewId="0">
      <selection activeCell="AK35" sqref="AK35"/>
    </sheetView>
  </sheetViews>
  <sheetFormatPr baseColWidth="10" defaultColWidth="11" defaultRowHeight="16" x14ac:dyDescent="0.2"/>
  <cols>
    <col min="14" max="15" width="10.83203125" style="51"/>
    <col min="16" max="16" width="10.83203125" style="1"/>
    <col min="17" max="17" width="10.83203125" style="51"/>
    <col min="19" max="21" width="10.83203125" style="51"/>
    <col min="39" max="39" width="10.83203125" style="51"/>
    <col min="44" max="45" width="10.83203125" style="51"/>
    <col min="54" max="54" width="10.83203125" style="51"/>
    <col min="55" max="55" width="10.83203125" style="59"/>
    <col min="62" max="63" width="10.83203125" style="51"/>
  </cols>
  <sheetData>
    <row r="1" spans="1:81" x14ac:dyDescent="0.2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12</v>
      </c>
      <c r="N1" s="51" t="s">
        <v>13</v>
      </c>
      <c r="O1" s="51" t="s">
        <v>14</v>
      </c>
      <c r="P1" s="1" t="s">
        <v>15</v>
      </c>
      <c r="Q1" s="51" t="s">
        <v>16</v>
      </c>
      <c r="R1" s="1" t="s">
        <v>17</v>
      </c>
      <c r="S1" s="51" t="s">
        <v>18</v>
      </c>
      <c r="T1" s="51" t="s">
        <v>19</v>
      </c>
      <c r="U1" s="5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s="51" t="s">
        <v>38</v>
      </c>
      <c r="AN1" t="s">
        <v>39</v>
      </c>
      <c r="AO1" t="s">
        <v>40</v>
      </c>
      <c r="AP1" t="s">
        <v>41</v>
      </c>
      <c r="AQ1" t="s">
        <v>42</v>
      </c>
      <c r="AR1" s="51" t="s">
        <v>43</v>
      </c>
      <c r="AS1" s="51" t="s">
        <v>44</v>
      </c>
      <c r="AT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t="s">
        <v>51</v>
      </c>
      <c r="BA1" t="s">
        <v>52</v>
      </c>
      <c r="BB1" s="51" t="s">
        <v>53</v>
      </c>
      <c r="BC1" s="59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51" t="s">
        <v>61</v>
      </c>
      <c r="BK1" s="5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s="1" t="s">
        <v>80</v>
      </c>
    </row>
    <row r="2" spans="1:81" x14ac:dyDescent="0.2">
      <c r="A2">
        <v>1</v>
      </c>
      <c r="B2">
        <v>60</v>
      </c>
      <c r="C2" t="s">
        <v>81</v>
      </c>
      <c r="D2" s="1">
        <v>65</v>
      </c>
      <c r="E2" s="1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s="1" t="s">
        <v>89</v>
      </c>
      <c r="N2" s="51" t="s">
        <v>90</v>
      </c>
      <c r="O2" s="51" t="s">
        <v>90</v>
      </c>
      <c r="P2" s="1" t="s">
        <v>91</v>
      </c>
      <c r="Q2" s="51" t="s">
        <v>92</v>
      </c>
      <c r="R2" s="1">
        <v>7</v>
      </c>
      <c r="S2" s="51">
        <v>5</v>
      </c>
      <c r="T2" s="51">
        <v>2003</v>
      </c>
      <c r="U2" s="51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 s="51">
        <v>856</v>
      </c>
      <c r="AN2" t="s">
        <v>103</v>
      </c>
      <c r="AO2" t="s">
        <v>104</v>
      </c>
      <c r="AP2" t="s">
        <v>105</v>
      </c>
      <c r="AQ2" t="s">
        <v>106</v>
      </c>
      <c r="AR2" s="51">
        <v>856</v>
      </c>
      <c r="AS2" s="51">
        <v>854</v>
      </c>
      <c r="AT2">
        <v>0</v>
      </c>
      <c r="AU2" s="1">
        <v>1710</v>
      </c>
      <c r="AV2" s="1">
        <v>1</v>
      </c>
      <c r="AW2" s="1">
        <v>0</v>
      </c>
      <c r="AX2" s="1">
        <v>2</v>
      </c>
      <c r="AY2" s="1">
        <v>1</v>
      </c>
      <c r="AZ2">
        <v>3</v>
      </c>
      <c r="BA2">
        <v>1</v>
      </c>
      <c r="BB2" s="51" t="s">
        <v>97</v>
      </c>
      <c r="BC2" s="59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 s="51">
        <v>2</v>
      </c>
      <c r="BK2" s="51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 s="1">
        <v>208500</v>
      </c>
    </row>
    <row r="3" spans="1:81" x14ac:dyDescent="0.2">
      <c r="A3">
        <v>2</v>
      </c>
      <c r="B3">
        <v>20</v>
      </c>
      <c r="C3" t="s">
        <v>81</v>
      </c>
      <c r="D3" s="1">
        <v>80</v>
      </c>
      <c r="E3" s="1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s="1" t="s">
        <v>113</v>
      </c>
      <c r="N3" s="51" t="s">
        <v>114</v>
      </c>
      <c r="O3" s="51" t="s">
        <v>90</v>
      </c>
      <c r="P3" s="1" t="s">
        <v>91</v>
      </c>
      <c r="Q3" s="51" t="s">
        <v>115</v>
      </c>
      <c r="R3" s="1">
        <v>6</v>
      </c>
      <c r="S3" s="51">
        <v>8</v>
      </c>
      <c r="T3" s="51">
        <v>1976</v>
      </c>
      <c r="U3" s="51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 s="51">
        <v>1262</v>
      </c>
      <c r="AN3" t="s">
        <v>103</v>
      </c>
      <c r="AO3" t="s">
        <v>104</v>
      </c>
      <c r="AP3" t="s">
        <v>105</v>
      </c>
      <c r="AQ3" t="s">
        <v>106</v>
      </c>
      <c r="AR3" s="51">
        <v>1262</v>
      </c>
      <c r="AS3" s="51">
        <v>0</v>
      </c>
      <c r="AT3">
        <v>0</v>
      </c>
      <c r="AU3" s="1">
        <v>1262</v>
      </c>
      <c r="AV3" s="1">
        <v>0</v>
      </c>
      <c r="AW3" s="1">
        <v>1</v>
      </c>
      <c r="AX3" s="1">
        <v>2</v>
      </c>
      <c r="AY3" s="1">
        <v>0</v>
      </c>
      <c r="AZ3">
        <v>3</v>
      </c>
      <c r="BA3">
        <v>1</v>
      </c>
      <c r="BB3" s="51" t="s">
        <v>98</v>
      </c>
      <c r="BC3" s="59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 s="51">
        <v>2</v>
      </c>
      <c r="BK3" s="51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 s="1">
        <v>181500</v>
      </c>
    </row>
    <row r="4" spans="1:81" x14ac:dyDescent="0.2">
      <c r="A4">
        <v>3</v>
      </c>
      <c r="B4">
        <v>60</v>
      </c>
      <c r="C4" t="s">
        <v>81</v>
      </c>
      <c r="D4" s="1">
        <v>68</v>
      </c>
      <c r="E4" s="1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s="1" t="s">
        <v>89</v>
      </c>
      <c r="N4" s="51" t="s">
        <v>90</v>
      </c>
      <c r="O4" s="51" t="s">
        <v>90</v>
      </c>
      <c r="P4" s="1" t="s">
        <v>91</v>
      </c>
      <c r="Q4" s="51" t="s">
        <v>92</v>
      </c>
      <c r="R4" s="1">
        <v>7</v>
      </c>
      <c r="S4" s="51">
        <v>5</v>
      </c>
      <c r="T4" s="51">
        <v>2001</v>
      </c>
      <c r="U4" s="51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 s="51">
        <v>920</v>
      </c>
      <c r="AN4" t="s">
        <v>103</v>
      </c>
      <c r="AO4" t="s">
        <v>104</v>
      </c>
      <c r="AP4" t="s">
        <v>105</v>
      </c>
      <c r="AQ4" t="s">
        <v>106</v>
      </c>
      <c r="AR4" s="51">
        <v>920</v>
      </c>
      <c r="AS4" s="51">
        <v>866</v>
      </c>
      <c r="AT4">
        <v>0</v>
      </c>
      <c r="AU4" s="1">
        <v>1786</v>
      </c>
      <c r="AV4" s="1">
        <v>1</v>
      </c>
      <c r="AW4" s="1">
        <v>0</v>
      </c>
      <c r="AX4" s="1">
        <v>2</v>
      </c>
      <c r="AY4" s="1">
        <v>1</v>
      </c>
      <c r="AZ4">
        <v>3</v>
      </c>
      <c r="BA4">
        <v>1</v>
      </c>
      <c r="BB4" s="51" t="s">
        <v>97</v>
      </c>
      <c r="BC4" s="59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 s="51">
        <v>2</v>
      </c>
      <c r="BK4" s="51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 s="1">
        <v>223500</v>
      </c>
    </row>
    <row r="5" spans="1:81" x14ac:dyDescent="0.2">
      <c r="A5">
        <v>4</v>
      </c>
      <c r="B5">
        <v>70</v>
      </c>
      <c r="C5" t="s">
        <v>81</v>
      </c>
      <c r="D5" s="1">
        <v>60</v>
      </c>
      <c r="E5" s="1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s="1" t="s">
        <v>123</v>
      </c>
      <c r="N5" s="51" t="s">
        <v>90</v>
      </c>
      <c r="O5" s="51" t="s">
        <v>90</v>
      </c>
      <c r="P5" s="1" t="s">
        <v>91</v>
      </c>
      <c r="Q5" s="51" t="s">
        <v>92</v>
      </c>
      <c r="R5" s="1">
        <v>7</v>
      </c>
      <c r="S5" s="51">
        <v>5</v>
      </c>
      <c r="T5" s="51">
        <v>1915</v>
      </c>
      <c r="U5" s="51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 s="51">
        <v>756</v>
      </c>
      <c r="AN5" t="s">
        <v>103</v>
      </c>
      <c r="AO5" t="s">
        <v>97</v>
      </c>
      <c r="AP5" t="s">
        <v>105</v>
      </c>
      <c r="AQ5" t="s">
        <v>106</v>
      </c>
      <c r="AR5" s="51">
        <v>961</v>
      </c>
      <c r="AS5" s="51">
        <v>756</v>
      </c>
      <c r="AT5">
        <v>0</v>
      </c>
      <c r="AU5" s="1">
        <v>1717</v>
      </c>
      <c r="AV5" s="1">
        <v>1</v>
      </c>
      <c r="AW5" s="1">
        <v>0</v>
      </c>
      <c r="AX5" s="1">
        <v>1</v>
      </c>
      <c r="AY5" s="1">
        <v>0</v>
      </c>
      <c r="AZ5">
        <v>3</v>
      </c>
      <c r="BA5">
        <v>1</v>
      </c>
      <c r="BB5" s="51" t="s">
        <v>97</v>
      </c>
      <c r="BC5" s="59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 s="51">
        <v>3</v>
      </c>
      <c r="BK5" s="51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 s="1">
        <v>140000</v>
      </c>
    </row>
    <row r="6" spans="1:81" x14ac:dyDescent="0.2">
      <c r="A6">
        <v>5</v>
      </c>
      <c r="B6">
        <v>60</v>
      </c>
      <c r="C6" t="s">
        <v>81</v>
      </c>
      <c r="D6" s="1">
        <v>84</v>
      </c>
      <c r="E6" s="1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s="1" t="s">
        <v>129</v>
      </c>
      <c r="N6" s="51" t="s">
        <v>90</v>
      </c>
      <c r="O6" s="51" t="s">
        <v>90</v>
      </c>
      <c r="P6" s="1" t="s">
        <v>91</v>
      </c>
      <c r="Q6" s="51" t="s">
        <v>92</v>
      </c>
      <c r="R6" s="1">
        <v>8</v>
      </c>
      <c r="S6" s="51">
        <v>5</v>
      </c>
      <c r="T6" s="51">
        <v>2000</v>
      </c>
      <c r="U6" s="51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 s="51">
        <v>1145</v>
      </c>
      <c r="AN6" t="s">
        <v>103</v>
      </c>
      <c r="AO6" t="s">
        <v>104</v>
      </c>
      <c r="AP6" t="s">
        <v>105</v>
      </c>
      <c r="AQ6" t="s">
        <v>106</v>
      </c>
      <c r="AR6" s="51">
        <v>1145</v>
      </c>
      <c r="AS6" s="51">
        <v>1053</v>
      </c>
      <c r="AT6">
        <v>0</v>
      </c>
      <c r="AU6" s="1">
        <v>2198</v>
      </c>
      <c r="AV6" s="1">
        <v>1</v>
      </c>
      <c r="AW6" s="1">
        <v>0</v>
      </c>
      <c r="AX6" s="1">
        <v>2</v>
      </c>
      <c r="AY6" s="1">
        <v>1</v>
      </c>
      <c r="AZ6">
        <v>4</v>
      </c>
      <c r="BA6">
        <v>1</v>
      </c>
      <c r="BB6" s="51" t="s">
        <v>97</v>
      </c>
      <c r="BC6" s="59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 s="51">
        <v>3</v>
      </c>
      <c r="BK6" s="51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 s="1">
        <v>250000</v>
      </c>
    </row>
    <row r="7" spans="1:81" x14ac:dyDescent="0.2">
      <c r="A7">
        <v>6</v>
      </c>
      <c r="B7">
        <v>50</v>
      </c>
      <c r="C7" t="s">
        <v>81</v>
      </c>
      <c r="D7" s="1">
        <v>85</v>
      </c>
      <c r="E7" s="1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s="1" t="s">
        <v>131</v>
      </c>
      <c r="N7" s="51" t="s">
        <v>90</v>
      </c>
      <c r="O7" s="51" t="s">
        <v>90</v>
      </c>
      <c r="P7" s="1" t="s">
        <v>91</v>
      </c>
      <c r="Q7" s="51" t="s">
        <v>132</v>
      </c>
      <c r="R7" s="1">
        <v>5</v>
      </c>
      <c r="S7" s="51">
        <v>5</v>
      </c>
      <c r="T7" s="51">
        <v>1993</v>
      </c>
      <c r="U7" s="51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 s="51">
        <v>796</v>
      </c>
      <c r="AN7" t="s">
        <v>103</v>
      </c>
      <c r="AO7" t="s">
        <v>104</v>
      </c>
      <c r="AP7" t="s">
        <v>105</v>
      </c>
      <c r="AQ7" t="s">
        <v>106</v>
      </c>
      <c r="AR7" s="51">
        <v>796</v>
      </c>
      <c r="AS7" s="51">
        <v>566</v>
      </c>
      <c r="AT7">
        <v>0</v>
      </c>
      <c r="AU7" s="1">
        <v>1362</v>
      </c>
      <c r="AV7" s="1">
        <v>1</v>
      </c>
      <c r="AW7" s="1">
        <v>0</v>
      </c>
      <c r="AX7" s="1">
        <v>1</v>
      </c>
      <c r="AY7" s="1">
        <v>1</v>
      </c>
      <c r="AZ7">
        <v>1</v>
      </c>
      <c r="BA7">
        <v>1</v>
      </c>
      <c r="BB7" s="51" t="s">
        <v>98</v>
      </c>
      <c r="BC7" s="59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 s="51">
        <v>2</v>
      </c>
      <c r="BK7" s="51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 s="1">
        <v>143000</v>
      </c>
    </row>
    <row r="8" spans="1:81" x14ac:dyDescent="0.2">
      <c r="A8">
        <v>7</v>
      </c>
      <c r="B8">
        <v>20</v>
      </c>
      <c r="C8" t="s">
        <v>81</v>
      </c>
      <c r="D8" s="1">
        <v>75</v>
      </c>
      <c r="E8" s="1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s="1" t="s">
        <v>136</v>
      </c>
      <c r="N8" s="51" t="s">
        <v>90</v>
      </c>
      <c r="O8" s="51" t="s">
        <v>90</v>
      </c>
      <c r="P8" s="1" t="s">
        <v>91</v>
      </c>
      <c r="Q8" s="51" t="s">
        <v>115</v>
      </c>
      <c r="R8" s="1">
        <v>8</v>
      </c>
      <c r="S8" s="51">
        <v>5</v>
      </c>
      <c r="T8" s="51">
        <v>2004</v>
      </c>
      <c r="U8" s="51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 s="51">
        <v>1686</v>
      </c>
      <c r="AN8" t="s">
        <v>103</v>
      </c>
      <c r="AO8" t="s">
        <v>104</v>
      </c>
      <c r="AP8" t="s">
        <v>105</v>
      </c>
      <c r="AQ8" t="s">
        <v>106</v>
      </c>
      <c r="AR8" s="51">
        <v>1694</v>
      </c>
      <c r="AS8" s="51">
        <v>0</v>
      </c>
      <c r="AT8">
        <v>0</v>
      </c>
      <c r="AU8" s="1">
        <v>1694</v>
      </c>
      <c r="AV8" s="1">
        <v>1</v>
      </c>
      <c r="AW8" s="1">
        <v>0</v>
      </c>
      <c r="AX8" s="1">
        <v>2</v>
      </c>
      <c r="AY8" s="1">
        <v>0</v>
      </c>
      <c r="AZ8">
        <v>3</v>
      </c>
      <c r="BA8">
        <v>1</v>
      </c>
      <c r="BB8" s="51" t="s">
        <v>97</v>
      </c>
      <c r="BC8" s="59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 s="51">
        <v>2</v>
      </c>
      <c r="BK8" s="51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 s="1">
        <v>307000</v>
      </c>
    </row>
    <row r="9" spans="1:81" x14ac:dyDescent="0.2">
      <c r="A9">
        <v>8</v>
      </c>
      <c r="B9">
        <v>60</v>
      </c>
      <c r="C9" t="s">
        <v>81</v>
      </c>
      <c r="D9" s="1" t="s">
        <v>83</v>
      </c>
      <c r="E9" s="1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s="1" t="s">
        <v>138</v>
      </c>
      <c r="N9" s="51" t="s">
        <v>139</v>
      </c>
      <c r="O9" s="51" t="s">
        <v>90</v>
      </c>
      <c r="P9" s="1" t="s">
        <v>91</v>
      </c>
      <c r="Q9" s="51" t="s">
        <v>92</v>
      </c>
      <c r="R9" s="1">
        <v>7</v>
      </c>
      <c r="S9" s="51">
        <v>6</v>
      </c>
      <c r="T9" s="51">
        <v>1973</v>
      </c>
      <c r="U9" s="51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 s="51">
        <v>1107</v>
      </c>
      <c r="AN9" t="s">
        <v>103</v>
      </c>
      <c r="AO9" t="s">
        <v>104</v>
      </c>
      <c r="AP9" t="s">
        <v>105</v>
      </c>
      <c r="AQ9" t="s">
        <v>106</v>
      </c>
      <c r="AR9" s="51">
        <v>1107</v>
      </c>
      <c r="AS9" s="51">
        <v>983</v>
      </c>
      <c r="AT9">
        <v>0</v>
      </c>
      <c r="AU9" s="1">
        <v>2090</v>
      </c>
      <c r="AV9" s="1">
        <v>1</v>
      </c>
      <c r="AW9" s="1">
        <v>0</v>
      </c>
      <c r="AX9" s="1">
        <v>2</v>
      </c>
      <c r="AY9" s="1">
        <v>1</v>
      </c>
      <c r="AZ9">
        <v>3</v>
      </c>
      <c r="BA9">
        <v>1</v>
      </c>
      <c r="BB9" s="51" t="s">
        <v>98</v>
      </c>
      <c r="BC9" s="5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 s="51">
        <v>2</v>
      </c>
      <c r="BK9" s="51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 s="1">
        <v>200000</v>
      </c>
    </row>
    <row r="10" spans="1:81" x14ac:dyDescent="0.2">
      <c r="A10">
        <v>9</v>
      </c>
      <c r="B10">
        <v>50</v>
      </c>
      <c r="C10" t="s">
        <v>142</v>
      </c>
      <c r="D10" s="1">
        <v>51</v>
      </c>
      <c r="E10" s="1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s="1" t="s">
        <v>143</v>
      </c>
      <c r="N10" s="51" t="s">
        <v>144</v>
      </c>
      <c r="O10" s="51" t="s">
        <v>90</v>
      </c>
      <c r="P10" s="1" t="s">
        <v>91</v>
      </c>
      <c r="Q10" s="51" t="s">
        <v>132</v>
      </c>
      <c r="R10" s="1">
        <v>7</v>
      </c>
      <c r="S10" s="51">
        <v>5</v>
      </c>
      <c r="T10" s="51">
        <v>1931</v>
      </c>
      <c r="U10" s="51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 s="51">
        <v>952</v>
      </c>
      <c r="AN10" t="s">
        <v>103</v>
      </c>
      <c r="AO10" t="s">
        <v>97</v>
      </c>
      <c r="AP10" t="s">
        <v>105</v>
      </c>
      <c r="AQ10" t="s">
        <v>145</v>
      </c>
      <c r="AR10" s="51">
        <v>1022</v>
      </c>
      <c r="AS10" s="51">
        <v>752</v>
      </c>
      <c r="AT10">
        <v>0</v>
      </c>
      <c r="AU10" s="1">
        <v>1774</v>
      </c>
      <c r="AV10" s="1">
        <v>0</v>
      </c>
      <c r="AW10" s="1">
        <v>0</v>
      </c>
      <c r="AX10" s="1">
        <v>2</v>
      </c>
      <c r="AY10" s="1">
        <v>0</v>
      </c>
      <c r="AZ10">
        <v>2</v>
      </c>
      <c r="BA10">
        <v>2</v>
      </c>
      <c r="BB10" s="51" t="s">
        <v>98</v>
      </c>
      <c r="BC10" s="59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 s="51">
        <v>2</v>
      </c>
      <c r="BK10" s="51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 s="1">
        <v>129900</v>
      </c>
    </row>
    <row r="11" spans="1:81" x14ac:dyDescent="0.2">
      <c r="A11">
        <v>10</v>
      </c>
      <c r="B11">
        <v>190</v>
      </c>
      <c r="C11" t="s">
        <v>81</v>
      </c>
      <c r="D11" s="1">
        <v>50</v>
      </c>
      <c r="E11" s="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s="1" t="s">
        <v>148</v>
      </c>
      <c r="N11" s="51" t="s">
        <v>144</v>
      </c>
      <c r="O11" s="51" t="s">
        <v>144</v>
      </c>
      <c r="P11" s="1" t="s">
        <v>149</v>
      </c>
      <c r="Q11" s="51" t="s">
        <v>150</v>
      </c>
      <c r="R11" s="1">
        <v>5</v>
      </c>
      <c r="S11" s="51">
        <v>6</v>
      </c>
      <c r="T11" s="51">
        <v>1939</v>
      </c>
      <c r="U11" s="5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 s="51">
        <v>991</v>
      </c>
      <c r="AN11" t="s">
        <v>103</v>
      </c>
      <c r="AO11" t="s">
        <v>104</v>
      </c>
      <c r="AP11" t="s">
        <v>105</v>
      </c>
      <c r="AQ11" t="s">
        <v>106</v>
      </c>
      <c r="AR11" s="51">
        <v>1077</v>
      </c>
      <c r="AS11" s="51">
        <v>0</v>
      </c>
      <c r="AT11">
        <v>0</v>
      </c>
      <c r="AU11" s="1">
        <v>1077</v>
      </c>
      <c r="AV11" s="1">
        <v>1</v>
      </c>
      <c r="AW11" s="1">
        <v>0</v>
      </c>
      <c r="AX11" s="1">
        <v>1</v>
      </c>
      <c r="AY11" s="1">
        <v>0</v>
      </c>
      <c r="AZ11">
        <v>2</v>
      </c>
      <c r="BA11">
        <v>2</v>
      </c>
      <c r="BB11" s="51" t="s">
        <v>98</v>
      </c>
      <c r="BC11" s="59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 s="51">
        <v>1</v>
      </c>
      <c r="BK11" s="5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 s="1">
        <v>118000</v>
      </c>
    </row>
    <row r="12" spans="1:81" x14ac:dyDescent="0.2">
      <c r="A12">
        <v>11</v>
      </c>
      <c r="B12">
        <v>20</v>
      </c>
      <c r="C12" t="s">
        <v>81</v>
      </c>
      <c r="D12" s="1">
        <v>70</v>
      </c>
      <c r="E12" s="1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s="1" t="s">
        <v>151</v>
      </c>
      <c r="N12" s="51" t="s">
        <v>90</v>
      </c>
      <c r="O12" s="51" t="s">
        <v>90</v>
      </c>
      <c r="P12" s="1" t="s">
        <v>91</v>
      </c>
      <c r="Q12" s="51" t="s">
        <v>115</v>
      </c>
      <c r="R12" s="1">
        <v>5</v>
      </c>
      <c r="S12" s="51">
        <v>5</v>
      </c>
      <c r="T12" s="51">
        <v>1965</v>
      </c>
      <c r="U12" s="51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 s="51">
        <v>1040</v>
      </c>
      <c r="AN12" t="s">
        <v>103</v>
      </c>
      <c r="AO12" t="s">
        <v>104</v>
      </c>
      <c r="AP12" t="s">
        <v>105</v>
      </c>
      <c r="AQ12" t="s">
        <v>106</v>
      </c>
      <c r="AR12" s="51">
        <v>1040</v>
      </c>
      <c r="AS12" s="51">
        <v>0</v>
      </c>
      <c r="AT12">
        <v>0</v>
      </c>
      <c r="AU12" s="1">
        <v>1040</v>
      </c>
      <c r="AV12" s="1">
        <v>1</v>
      </c>
      <c r="AW12" s="1">
        <v>0</v>
      </c>
      <c r="AX12" s="1">
        <v>1</v>
      </c>
      <c r="AY12" s="1">
        <v>0</v>
      </c>
      <c r="AZ12">
        <v>3</v>
      </c>
      <c r="BA12">
        <v>1</v>
      </c>
      <c r="BB12" s="51" t="s">
        <v>98</v>
      </c>
      <c r="BC12" s="59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 s="51">
        <v>1</v>
      </c>
      <c r="BK12" s="51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 s="1">
        <v>129500</v>
      </c>
    </row>
    <row r="13" spans="1:81" x14ac:dyDescent="0.2">
      <c r="A13">
        <v>12</v>
      </c>
      <c r="B13">
        <v>60</v>
      </c>
      <c r="C13" t="s">
        <v>81</v>
      </c>
      <c r="D13" s="1">
        <v>85</v>
      </c>
      <c r="E13" s="1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s="1" t="s">
        <v>154</v>
      </c>
      <c r="N13" s="51" t="s">
        <v>90</v>
      </c>
      <c r="O13" s="51" t="s">
        <v>90</v>
      </c>
      <c r="P13" s="1" t="s">
        <v>91</v>
      </c>
      <c r="Q13" s="51" t="s">
        <v>92</v>
      </c>
      <c r="R13" s="1">
        <v>9</v>
      </c>
      <c r="S13" s="51">
        <v>5</v>
      </c>
      <c r="T13" s="51">
        <v>2005</v>
      </c>
      <c r="U13" s="51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 s="51">
        <v>1175</v>
      </c>
      <c r="AN13" t="s">
        <v>103</v>
      </c>
      <c r="AO13" t="s">
        <v>104</v>
      </c>
      <c r="AP13" t="s">
        <v>105</v>
      </c>
      <c r="AQ13" t="s">
        <v>106</v>
      </c>
      <c r="AR13" s="51">
        <v>1182</v>
      </c>
      <c r="AS13" s="51">
        <v>1142</v>
      </c>
      <c r="AT13">
        <v>0</v>
      </c>
      <c r="AU13" s="1">
        <v>2324</v>
      </c>
      <c r="AV13" s="1">
        <v>1</v>
      </c>
      <c r="AW13" s="1">
        <v>0</v>
      </c>
      <c r="AX13" s="1">
        <v>3</v>
      </c>
      <c r="AY13" s="1">
        <v>0</v>
      </c>
      <c r="AZ13">
        <v>4</v>
      </c>
      <c r="BA13">
        <v>1</v>
      </c>
      <c r="BB13" s="51" t="s">
        <v>104</v>
      </c>
      <c r="BC13" s="59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 s="51">
        <v>3</v>
      </c>
      <c r="BK13" s="51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 s="1">
        <v>345000</v>
      </c>
    </row>
    <row r="14" spans="1:81" x14ac:dyDescent="0.2">
      <c r="A14">
        <v>13</v>
      </c>
      <c r="B14">
        <v>20</v>
      </c>
      <c r="C14" t="s">
        <v>81</v>
      </c>
      <c r="D14" s="1" t="s">
        <v>83</v>
      </c>
      <c r="E14" s="1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s="1" t="s">
        <v>151</v>
      </c>
      <c r="N14" s="51" t="s">
        <v>90</v>
      </c>
      <c r="O14" s="51" t="s">
        <v>90</v>
      </c>
      <c r="P14" s="1" t="s">
        <v>91</v>
      </c>
      <c r="Q14" s="51" t="s">
        <v>115</v>
      </c>
      <c r="R14" s="1">
        <v>5</v>
      </c>
      <c r="S14" s="51">
        <v>6</v>
      </c>
      <c r="T14" s="51">
        <v>1962</v>
      </c>
      <c r="U14" s="51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 s="51">
        <v>912</v>
      </c>
      <c r="AN14" t="s">
        <v>103</v>
      </c>
      <c r="AO14" t="s">
        <v>98</v>
      </c>
      <c r="AP14" t="s">
        <v>105</v>
      </c>
      <c r="AQ14" t="s">
        <v>106</v>
      </c>
      <c r="AR14" s="51">
        <v>912</v>
      </c>
      <c r="AS14" s="51">
        <v>0</v>
      </c>
      <c r="AT14">
        <v>0</v>
      </c>
      <c r="AU14" s="1">
        <v>912</v>
      </c>
      <c r="AV14" s="1">
        <v>1</v>
      </c>
      <c r="AW14" s="1">
        <v>0</v>
      </c>
      <c r="AX14" s="1">
        <v>1</v>
      </c>
      <c r="AY14" s="1">
        <v>0</v>
      </c>
      <c r="AZ14">
        <v>2</v>
      </c>
      <c r="BA14">
        <v>1</v>
      </c>
      <c r="BB14" s="51" t="s">
        <v>98</v>
      </c>
      <c r="BC14" s="59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 s="51">
        <v>1</v>
      </c>
      <c r="BK14" s="51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 s="1">
        <v>144000</v>
      </c>
    </row>
    <row r="15" spans="1:81" x14ac:dyDescent="0.2">
      <c r="A15">
        <v>14</v>
      </c>
      <c r="B15">
        <v>20</v>
      </c>
      <c r="C15" t="s">
        <v>81</v>
      </c>
      <c r="D15" s="1">
        <v>91</v>
      </c>
      <c r="E15" s="1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s="1" t="s">
        <v>89</v>
      </c>
      <c r="N15" s="51" t="s">
        <v>90</v>
      </c>
      <c r="O15" s="51" t="s">
        <v>90</v>
      </c>
      <c r="P15" s="1" t="s">
        <v>91</v>
      </c>
      <c r="Q15" s="51" t="s">
        <v>115</v>
      </c>
      <c r="R15" s="1">
        <v>7</v>
      </c>
      <c r="S15" s="51">
        <v>5</v>
      </c>
      <c r="T15" s="51">
        <v>2006</v>
      </c>
      <c r="U15" s="51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 s="51">
        <v>1494</v>
      </c>
      <c r="AN15" t="s">
        <v>103</v>
      </c>
      <c r="AO15" t="s">
        <v>104</v>
      </c>
      <c r="AP15" t="s">
        <v>105</v>
      </c>
      <c r="AQ15" t="s">
        <v>106</v>
      </c>
      <c r="AR15" s="51">
        <v>1494</v>
      </c>
      <c r="AS15" s="51">
        <v>0</v>
      </c>
      <c r="AT15">
        <v>0</v>
      </c>
      <c r="AU15" s="1">
        <v>1494</v>
      </c>
      <c r="AV15" s="1">
        <v>0</v>
      </c>
      <c r="AW15" s="1">
        <v>0</v>
      </c>
      <c r="AX15" s="1">
        <v>2</v>
      </c>
      <c r="AY15" s="1">
        <v>0</v>
      </c>
      <c r="AZ15">
        <v>3</v>
      </c>
      <c r="BA15">
        <v>1</v>
      </c>
      <c r="BB15" s="51" t="s">
        <v>97</v>
      </c>
      <c r="BC15" s="59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 s="51">
        <v>3</v>
      </c>
      <c r="BK15" s="51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 s="1">
        <v>279500</v>
      </c>
    </row>
    <row r="16" spans="1:81" x14ac:dyDescent="0.2">
      <c r="A16">
        <v>15</v>
      </c>
      <c r="B16">
        <v>20</v>
      </c>
      <c r="C16" t="s">
        <v>81</v>
      </c>
      <c r="D16" s="1" t="s">
        <v>83</v>
      </c>
      <c r="E16" s="1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s="1" t="s">
        <v>162</v>
      </c>
      <c r="N16" s="51" t="s">
        <v>90</v>
      </c>
      <c r="O16" s="51" t="s">
        <v>90</v>
      </c>
      <c r="P16" s="1" t="s">
        <v>91</v>
      </c>
      <c r="Q16" s="51" t="s">
        <v>115</v>
      </c>
      <c r="R16" s="1">
        <v>6</v>
      </c>
      <c r="S16" s="51">
        <v>5</v>
      </c>
      <c r="T16" s="51">
        <v>1960</v>
      </c>
      <c r="U16" s="51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 s="51">
        <v>1253</v>
      </c>
      <c r="AN16" t="s">
        <v>103</v>
      </c>
      <c r="AO16" t="s">
        <v>98</v>
      </c>
      <c r="AP16" t="s">
        <v>105</v>
      </c>
      <c r="AQ16" t="s">
        <v>106</v>
      </c>
      <c r="AR16" s="51">
        <v>1253</v>
      </c>
      <c r="AS16" s="51">
        <v>0</v>
      </c>
      <c r="AT16">
        <v>0</v>
      </c>
      <c r="AU16" s="1">
        <v>1253</v>
      </c>
      <c r="AV16" s="1">
        <v>1</v>
      </c>
      <c r="AW16" s="1">
        <v>0</v>
      </c>
      <c r="AX16" s="1">
        <v>1</v>
      </c>
      <c r="AY16" s="1">
        <v>1</v>
      </c>
      <c r="AZ16">
        <v>2</v>
      </c>
      <c r="BA16">
        <v>1</v>
      </c>
      <c r="BB16" s="51" t="s">
        <v>98</v>
      </c>
      <c r="BC16" s="59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 s="51">
        <v>1</v>
      </c>
      <c r="BK16" s="51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 s="1">
        <v>157000</v>
      </c>
    </row>
    <row r="17" spans="1:81" x14ac:dyDescent="0.2">
      <c r="A17">
        <v>16</v>
      </c>
      <c r="B17">
        <v>45</v>
      </c>
      <c r="C17" t="s">
        <v>142</v>
      </c>
      <c r="D17" s="1">
        <v>51</v>
      </c>
      <c r="E17" s="1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s="1" t="s">
        <v>148</v>
      </c>
      <c r="N17" s="51" t="s">
        <v>90</v>
      </c>
      <c r="O17" s="51" t="s">
        <v>90</v>
      </c>
      <c r="P17" s="1" t="s">
        <v>91</v>
      </c>
      <c r="Q17" s="51" t="s">
        <v>150</v>
      </c>
      <c r="R17" s="1">
        <v>7</v>
      </c>
      <c r="S17" s="51">
        <v>8</v>
      </c>
      <c r="T17" s="51">
        <v>1929</v>
      </c>
      <c r="U17" s="51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 s="51">
        <v>832</v>
      </c>
      <c r="AN17" t="s">
        <v>103</v>
      </c>
      <c r="AO17" t="s">
        <v>104</v>
      </c>
      <c r="AP17" t="s">
        <v>105</v>
      </c>
      <c r="AQ17" t="s">
        <v>164</v>
      </c>
      <c r="AR17" s="51">
        <v>854</v>
      </c>
      <c r="AS17" s="51">
        <v>0</v>
      </c>
      <c r="AT17">
        <v>0</v>
      </c>
      <c r="AU17" s="1">
        <v>854</v>
      </c>
      <c r="AV17" s="1">
        <v>0</v>
      </c>
      <c r="AW17" s="1">
        <v>0</v>
      </c>
      <c r="AX17" s="1">
        <v>1</v>
      </c>
      <c r="AY17" s="1">
        <v>0</v>
      </c>
      <c r="AZ17">
        <v>2</v>
      </c>
      <c r="BA17">
        <v>1</v>
      </c>
      <c r="BB17" s="51" t="s">
        <v>98</v>
      </c>
      <c r="BC17" s="59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 s="51">
        <v>2</v>
      </c>
      <c r="BK17" s="51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 s="1">
        <v>132000</v>
      </c>
    </row>
    <row r="18" spans="1:81" x14ac:dyDescent="0.2">
      <c r="A18">
        <v>17</v>
      </c>
      <c r="B18">
        <v>20</v>
      </c>
      <c r="C18" t="s">
        <v>81</v>
      </c>
      <c r="D18" s="1" t="s">
        <v>83</v>
      </c>
      <c r="E18" s="1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s="1" t="s">
        <v>162</v>
      </c>
      <c r="N18" s="51" t="s">
        <v>90</v>
      </c>
      <c r="O18" s="51" t="s">
        <v>90</v>
      </c>
      <c r="P18" s="1" t="s">
        <v>91</v>
      </c>
      <c r="Q18" s="51" t="s">
        <v>115</v>
      </c>
      <c r="R18" s="1">
        <v>6</v>
      </c>
      <c r="S18" s="51">
        <v>7</v>
      </c>
      <c r="T18" s="51">
        <v>1970</v>
      </c>
      <c r="U18" s="51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 s="51">
        <v>1004</v>
      </c>
      <c r="AN18" t="s">
        <v>103</v>
      </c>
      <c r="AO18" t="s">
        <v>104</v>
      </c>
      <c r="AP18" t="s">
        <v>105</v>
      </c>
      <c r="AQ18" t="s">
        <v>106</v>
      </c>
      <c r="AR18" s="51">
        <v>1004</v>
      </c>
      <c r="AS18" s="51">
        <v>0</v>
      </c>
      <c r="AT18">
        <v>0</v>
      </c>
      <c r="AU18" s="1">
        <v>1004</v>
      </c>
      <c r="AV18" s="1">
        <v>1</v>
      </c>
      <c r="AW18" s="1">
        <v>0</v>
      </c>
      <c r="AX18" s="1">
        <v>1</v>
      </c>
      <c r="AY18" s="1">
        <v>0</v>
      </c>
      <c r="AZ18">
        <v>2</v>
      </c>
      <c r="BA18">
        <v>1</v>
      </c>
      <c r="BB18" s="51" t="s">
        <v>98</v>
      </c>
      <c r="BC18" s="59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 s="51">
        <v>2</v>
      </c>
      <c r="BK18" s="51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 s="1">
        <v>149000</v>
      </c>
    </row>
    <row r="19" spans="1:81" x14ac:dyDescent="0.2">
      <c r="A19">
        <v>18</v>
      </c>
      <c r="B19">
        <v>90</v>
      </c>
      <c r="C19" t="s">
        <v>81</v>
      </c>
      <c r="D19" s="1">
        <v>72</v>
      </c>
      <c r="E19" s="1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s="1" t="s">
        <v>151</v>
      </c>
      <c r="N19" s="51" t="s">
        <v>90</v>
      </c>
      <c r="O19" s="51" t="s">
        <v>90</v>
      </c>
      <c r="P19" s="1" t="s">
        <v>167</v>
      </c>
      <c r="Q19" s="51" t="s">
        <v>115</v>
      </c>
      <c r="R19" s="1">
        <v>4</v>
      </c>
      <c r="S19" s="51">
        <v>5</v>
      </c>
      <c r="T19" s="51">
        <v>1967</v>
      </c>
      <c r="U19" s="51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 s="51">
        <v>0</v>
      </c>
      <c r="AN19" t="s">
        <v>103</v>
      </c>
      <c r="AO19" t="s">
        <v>98</v>
      </c>
      <c r="AP19" t="s">
        <v>105</v>
      </c>
      <c r="AQ19" t="s">
        <v>106</v>
      </c>
      <c r="AR19" s="51">
        <v>1296</v>
      </c>
      <c r="AS19" s="51">
        <v>0</v>
      </c>
      <c r="AT19">
        <v>0</v>
      </c>
      <c r="AU19" s="1">
        <v>1296</v>
      </c>
      <c r="AV19" s="1">
        <v>0</v>
      </c>
      <c r="AW19" s="1">
        <v>0</v>
      </c>
      <c r="AX19" s="1">
        <v>2</v>
      </c>
      <c r="AY19" s="1">
        <v>0</v>
      </c>
      <c r="AZ19">
        <v>2</v>
      </c>
      <c r="BA19">
        <v>2</v>
      </c>
      <c r="BB19" s="51" t="s">
        <v>98</v>
      </c>
      <c r="BC19" s="5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 s="51">
        <v>2</v>
      </c>
      <c r="BK19" s="51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 s="1">
        <v>90000</v>
      </c>
    </row>
    <row r="20" spans="1:81" x14ac:dyDescent="0.2">
      <c r="A20">
        <v>19</v>
      </c>
      <c r="B20">
        <v>20</v>
      </c>
      <c r="C20" t="s">
        <v>81</v>
      </c>
      <c r="D20" s="1">
        <v>66</v>
      </c>
      <c r="E20" s="1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s="1" t="s">
        <v>170</v>
      </c>
      <c r="N20" s="51" t="s">
        <v>171</v>
      </c>
      <c r="O20" s="51" t="s">
        <v>90</v>
      </c>
      <c r="P20" s="1" t="s">
        <v>91</v>
      </c>
      <c r="Q20" s="51" t="s">
        <v>115</v>
      </c>
      <c r="R20" s="1">
        <v>5</v>
      </c>
      <c r="S20" s="51">
        <v>5</v>
      </c>
      <c r="T20" s="51">
        <v>2004</v>
      </c>
      <c r="U20" s="51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 s="51">
        <v>1114</v>
      </c>
      <c r="AN20" t="s">
        <v>103</v>
      </c>
      <c r="AO20" t="s">
        <v>104</v>
      </c>
      <c r="AP20" t="s">
        <v>105</v>
      </c>
      <c r="AQ20" t="s">
        <v>106</v>
      </c>
      <c r="AR20" s="51">
        <v>1114</v>
      </c>
      <c r="AS20" s="51">
        <v>0</v>
      </c>
      <c r="AT20">
        <v>0</v>
      </c>
      <c r="AU20" s="1">
        <v>1114</v>
      </c>
      <c r="AV20" s="1">
        <v>1</v>
      </c>
      <c r="AW20" s="1">
        <v>0</v>
      </c>
      <c r="AX20" s="1">
        <v>1</v>
      </c>
      <c r="AY20" s="1">
        <v>1</v>
      </c>
      <c r="AZ20">
        <v>3</v>
      </c>
      <c r="BA20">
        <v>1</v>
      </c>
      <c r="BB20" s="51" t="s">
        <v>97</v>
      </c>
      <c r="BC20" s="59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 s="51">
        <v>2</v>
      </c>
      <c r="BK20" s="51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 s="1">
        <v>159000</v>
      </c>
    </row>
    <row r="21" spans="1:81" x14ac:dyDescent="0.2">
      <c r="A21">
        <v>20</v>
      </c>
      <c r="B21">
        <v>20</v>
      </c>
      <c r="C21" t="s">
        <v>81</v>
      </c>
      <c r="D21" s="1">
        <v>70</v>
      </c>
      <c r="E21" s="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s="1" t="s">
        <v>162</v>
      </c>
      <c r="N21" s="51" t="s">
        <v>90</v>
      </c>
      <c r="O21" s="51" t="s">
        <v>90</v>
      </c>
      <c r="P21" s="1" t="s">
        <v>91</v>
      </c>
      <c r="Q21" s="51" t="s">
        <v>115</v>
      </c>
      <c r="R21" s="1">
        <v>5</v>
      </c>
      <c r="S21" s="51">
        <v>6</v>
      </c>
      <c r="T21" s="51">
        <v>1958</v>
      </c>
      <c r="U21" s="5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 s="51">
        <v>1029</v>
      </c>
      <c r="AN21" t="s">
        <v>103</v>
      </c>
      <c r="AO21" t="s">
        <v>98</v>
      </c>
      <c r="AP21" t="s">
        <v>105</v>
      </c>
      <c r="AQ21" t="s">
        <v>106</v>
      </c>
      <c r="AR21" s="51">
        <v>1339</v>
      </c>
      <c r="AS21" s="51">
        <v>0</v>
      </c>
      <c r="AT21">
        <v>0</v>
      </c>
      <c r="AU21" s="1">
        <v>1339</v>
      </c>
      <c r="AV21" s="1">
        <v>0</v>
      </c>
      <c r="AW21" s="1">
        <v>0</v>
      </c>
      <c r="AX21" s="1">
        <v>1</v>
      </c>
      <c r="AY21" s="1">
        <v>0</v>
      </c>
      <c r="AZ21">
        <v>3</v>
      </c>
      <c r="BA21">
        <v>1</v>
      </c>
      <c r="BB21" s="51" t="s">
        <v>98</v>
      </c>
      <c r="BC21" s="59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 s="51">
        <v>1</v>
      </c>
      <c r="BK21" s="5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 s="1">
        <v>139000</v>
      </c>
    </row>
    <row r="22" spans="1:81" x14ac:dyDescent="0.2">
      <c r="A22">
        <v>21</v>
      </c>
      <c r="B22">
        <v>60</v>
      </c>
      <c r="C22" t="s">
        <v>81</v>
      </c>
      <c r="D22" s="1">
        <v>101</v>
      </c>
      <c r="E22" s="1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s="1" t="s">
        <v>154</v>
      </c>
      <c r="N22" s="51" t="s">
        <v>90</v>
      </c>
      <c r="O22" s="51" t="s">
        <v>90</v>
      </c>
      <c r="P22" s="1" t="s">
        <v>91</v>
      </c>
      <c r="Q22" s="51" t="s">
        <v>92</v>
      </c>
      <c r="R22" s="1">
        <v>8</v>
      </c>
      <c r="S22" s="51">
        <v>5</v>
      </c>
      <c r="T22" s="51">
        <v>2005</v>
      </c>
      <c r="U22" s="51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 s="51">
        <v>1158</v>
      </c>
      <c r="AN22" t="s">
        <v>103</v>
      </c>
      <c r="AO22" t="s">
        <v>104</v>
      </c>
      <c r="AP22" t="s">
        <v>105</v>
      </c>
      <c r="AQ22" t="s">
        <v>106</v>
      </c>
      <c r="AR22" s="51">
        <v>1158</v>
      </c>
      <c r="AS22" s="51">
        <v>1218</v>
      </c>
      <c r="AT22">
        <v>0</v>
      </c>
      <c r="AU22" s="1">
        <v>2376</v>
      </c>
      <c r="AV22" s="1">
        <v>0</v>
      </c>
      <c r="AW22" s="1">
        <v>0</v>
      </c>
      <c r="AX22" s="1">
        <v>3</v>
      </c>
      <c r="AY22" s="1">
        <v>1</v>
      </c>
      <c r="AZ22">
        <v>4</v>
      </c>
      <c r="BA22">
        <v>1</v>
      </c>
      <c r="BB22" s="51" t="s">
        <v>97</v>
      </c>
      <c r="BC22" s="59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 s="51">
        <v>3</v>
      </c>
      <c r="BK22" s="51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 s="1">
        <v>325300</v>
      </c>
    </row>
    <row r="23" spans="1:81" x14ac:dyDescent="0.2">
      <c r="A23">
        <v>22</v>
      </c>
      <c r="B23">
        <v>45</v>
      </c>
      <c r="C23" t="s">
        <v>142</v>
      </c>
      <c r="D23" s="1">
        <v>57</v>
      </c>
      <c r="E23" s="1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s="1" t="s">
        <v>176</v>
      </c>
      <c r="N23" s="51" t="s">
        <v>90</v>
      </c>
      <c r="O23" s="51" t="s">
        <v>90</v>
      </c>
      <c r="P23" s="1" t="s">
        <v>91</v>
      </c>
      <c r="Q23" s="51" t="s">
        <v>150</v>
      </c>
      <c r="R23" s="1">
        <v>7</v>
      </c>
      <c r="S23" s="51">
        <v>7</v>
      </c>
      <c r="T23" s="51">
        <v>1930</v>
      </c>
      <c r="U23" s="51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 s="51">
        <v>637</v>
      </c>
      <c r="AN23" t="s">
        <v>103</v>
      </c>
      <c r="AO23" t="s">
        <v>104</v>
      </c>
      <c r="AP23" t="s">
        <v>105</v>
      </c>
      <c r="AQ23" t="s">
        <v>145</v>
      </c>
      <c r="AR23" s="51">
        <v>1108</v>
      </c>
      <c r="AS23" s="51">
        <v>0</v>
      </c>
      <c r="AT23">
        <v>0</v>
      </c>
      <c r="AU23" s="1">
        <v>1108</v>
      </c>
      <c r="AV23" s="1">
        <v>0</v>
      </c>
      <c r="AW23" s="1">
        <v>0</v>
      </c>
      <c r="AX23" s="1">
        <v>1</v>
      </c>
      <c r="AY23" s="1">
        <v>0</v>
      </c>
      <c r="AZ23">
        <v>3</v>
      </c>
      <c r="BA23">
        <v>1</v>
      </c>
      <c r="BB23" s="51" t="s">
        <v>97</v>
      </c>
      <c r="BC23" s="59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 s="51">
        <v>1</v>
      </c>
      <c r="BK23" s="51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 s="1">
        <v>139400</v>
      </c>
    </row>
    <row r="24" spans="1:81" x14ac:dyDescent="0.2">
      <c r="A24">
        <v>23</v>
      </c>
      <c r="B24">
        <v>20</v>
      </c>
      <c r="C24" t="s">
        <v>81</v>
      </c>
      <c r="D24" s="1">
        <v>75</v>
      </c>
      <c r="E24" s="1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s="1" t="s">
        <v>89</v>
      </c>
      <c r="N24" s="51" t="s">
        <v>90</v>
      </c>
      <c r="O24" s="51" t="s">
        <v>90</v>
      </c>
      <c r="P24" s="1" t="s">
        <v>91</v>
      </c>
      <c r="Q24" s="51" t="s">
        <v>115</v>
      </c>
      <c r="R24" s="1">
        <v>8</v>
      </c>
      <c r="S24" s="51">
        <v>5</v>
      </c>
      <c r="T24" s="51">
        <v>2002</v>
      </c>
      <c r="U24" s="51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 s="51">
        <v>1777</v>
      </c>
      <c r="AN24" t="s">
        <v>103</v>
      </c>
      <c r="AO24" t="s">
        <v>104</v>
      </c>
      <c r="AP24" t="s">
        <v>105</v>
      </c>
      <c r="AQ24" t="s">
        <v>106</v>
      </c>
      <c r="AR24" s="51">
        <v>1795</v>
      </c>
      <c r="AS24" s="51">
        <v>0</v>
      </c>
      <c r="AT24">
        <v>0</v>
      </c>
      <c r="AU24" s="1">
        <v>1795</v>
      </c>
      <c r="AV24" s="1">
        <v>0</v>
      </c>
      <c r="AW24" s="1">
        <v>0</v>
      </c>
      <c r="AX24" s="1">
        <v>2</v>
      </c>
      <c r="AY24" s="1">
        <v>0</v>
      </c>
      <c r="AZ24">
        <v>3</v>
      </c>
      <c r="BA24">
        <v>1</v>
      </c>
      <c r="BB24" s="51" t="s">
        <v>97</v>
      </c>
      <c r="BC24" s="59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 s="51">
        <v>2</v>
      </c>
      <c r="BK24" s="51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 s="1">
        <v>230000</v>
      </c>
    </row>
    <row r="25" spans="1:81" x14ac:dyDescent="0.2">
      <c r="A25">
        <v>24</v>
      </c>
      <c r="B25">
        <v>120</v>
      </c>
      <c r="C25" t="s">
        <v>142</v>
      </c>
      <c r="D25" s="1">
        <v>44</v>
      </c>
      <c r="E25" s="1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s="1" t="s">
        <v>178</v>
      </c>
      <c r="N25" s="51" t="s">
        <v>90</v>
      </c>
      <c r="O25" s="51" t="s">
        <v>90</v>
      </c>
      <c r="P25" s="1" t="s">
        <v>179</v>
      </c>
      <c r="Q25" s="51" t="s">
        <v>115</v>
      </c>
      <c r="R25" s="1">
        <v>5</v>
      </c>
      <c r="S25" s="51">
        <v>7</v>
      </c>
      <c r="T25" s="51">
        <v>1976</v>
      </c>
      <c r="U25" s="51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 s="51">
        <v>1040</v>
      </c>
      <c r="AN25" t="s">
        <v>103</v>
      </c>
      <c r="AO25" t="s">
        <v>98</v>
      </c>
      <c r="AP25" t="s">
        <v>105</v>
      </c>
      <c r="AQ25" t="s">
        <v>106</v>
      </c>
      <c r="AR25" s="51">
        <v>1060</v>
      </c>
      <c r="AS25" s="51">
        <v>0</v>
      </c>
      <c r="AT25">
        <v>0</v>
      </c>
      <c r="AU25" s="1">
        <v>1060</v>
      </c>
      <c r="AV25" s="1">
        <v>1</v>
      </c>
      <c r="AW25" s="1">
        <v>0</v>
      </c>
      <c r="AX25" s="1">
        <v>1</v>
      </c>
      <c r="AY25" s="1">
        <v>0</v>
      </c>
      <c r="AZ25">
        <v>3</v>
      </c>
      <c r="BA25">
        <v>1</v>
      </c>
      <c r="BB25" s="51" t="s">
        <v>98</v>
      </c>
      <c r="BC25" s="59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 s="51">
        <v>2</v>
      </c>
      <c r="BK25" s="51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 s="1">
        <v>129900</v>
      </c>
    </row>
    <row r="26" spans="1:81" x14ac:dyDescent="0.2">
      <c r="A26">
        <v>25</v>
      </c>
      <c r="B26">
        <v>20</v>
      </c>
      <c r="C26" t="s">
        <v>81</v>
      </c>
      <c r="D26" s="1" t="s">
        <v>83</v>
      </c>
      <c r="E26" s="1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s="1" t="s">
        <v>151</v>
      </c>
      <c r="N26" s="51" t="s">
        <v>90</v>
      </c>
      <c r="O26" s="51" t="s">
        <v>90</v>
      </c>
      <c r="P26" s="1" t="s">
        <v>91</v>
      </c>
      <c r="Q26" s="51" t="s">
        <v>115</v>
      </c>
      <c r="R26" s="1">
        <v>5</v>
      </c>
      <c r="S26" s="51">
        <v>8</v>
      </c>
      <c r="T26" s="51">
        <v>1968</v>
      </c>
      <c r="U26" s="51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 s="51">
        <v>1060</v>
      </c>
      <c r="AN26" t="s">
        <v>103</v>
      </c>
      <c r="AO26" t="s">
        <v>104</v>
      </c>
      <c r="AP26" t="s">
        <v>105</v>
      </c>
      <c r="AQ26" t="s">
        <v>106</v>
      </c>
      <c r="AR26" s="51">
        <v>1060</v>
      </c>
      <c r="AS26" s="51">
        <v>0</v>
      </c>
      <c r="AT26">
        <v>0</v>
      </c>
      <c r="AU26" s="1">
        <v>1060</v>
      </c>
      <c r="AV26" s="1">
        <v>1</v>
      </c>
      <c r="AW26" s="1">
        <v>0</v>
      </c>
      <c r="AX26" s="1">
        <v>1</v>
      </c>
      <c r="AY26" s="1">
        <v>0</v>
      </c>
      <c r="AZ26">
        <v>3</v>
      </c>
      <c r="BA26">
        <v>1</v>
      </c>
      <c r="BB26" s="51" t="s">
        <v>97</v>
      </c>
      <c r="BC26" s="59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 s="51">
        <v>1</v>
      </c>
      <c r="BK26" s="51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 s="1">
        <v>154000</v>
      </c>
    </row>
    <row r="27" spans="1:81" x14ac:dyDescent="0.2">
      <c r="A27">
        <v>26</v>
      </c>
      <c r="B27">
        <v>20</v>
      </c>
      <c r="C27" t="s">
        <v>81</v>
      </c>
      <c r="D27" s="1">
        <v>110</v>
      </c>
      <c r="E27" s="1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s="1" t="s">
        <v>154</v>
      </c>
      <c r="N27" s="51" t="s">
        <v>90</v>
      </c>
      <c r="O27" s="51" t="s">
        <v>90</v>
      </c>
      <c r="P27" s="1" t="s">
        <v>91</v>
      </c>
      <c r="Q27" s="51" t="s">
        <v>115</v>
      </c>
      <c r="R27" s="1">
        <v>8</v>
      </c>
      <c r="S27" s="51">
        <v>5</v>
      </c>
      <c r="T27" s="51">
        <v>2007</v>
      </c>
      <c r="U27" s="51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 s="51">
        <v>1566</v>
      </c>
      <c r="AN27" t="s">
        <v>103</v>
      </c>
      <c r="AO27" t="s">
        <v>104</v>
      </c>
      <c r="AP27" t="s">
        <v>105</v>
      </c>
      <c r="AQ27" t="s">
        <v>106</v>
      </c>
      <c r="AR27" s="51">
        <v>1600</v>
      </c>
      <c r="AS27" s="51">
        <v>0</v>
      </c>
      <c r="AT27">
        <v>0</v>
      </c>
      <c r="AU27" s="1">
        <v>1600</v>
      </c>
      <c r="AV27" s="1">
        <v>0</v>
      </c>
      <c r="AW27" s="1">
        <v>0</v>
      </c>
      <c r="AX27" s="1">
        <v>2</v>
      </c>
      <c r="AY27" s="1">
        <v>0</v>
      </c>
      <c r="AZ27">
        <v>3</v>
      </c>
      <c r="BA27">
        <v>1</v>
      </c>
      <c r="BB27" s="51" t="s">
        <v>97</v>
      </c>
      <c r="BC27" s="59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 s="51">
        <v>3</v>
      </c>
      <c r="BK27" s="51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 s="1">
        <v>256300</v>
      </c>
    </row>
    <row r="28" spans="1:81" x14ac:dyDescent="0.2">
      <c r="A28">
        <v>27</v>
      </c>
      <c r="B28">
        <v>20</v>
      </c>
      <c r="C28" t="s">
        <v>81</v>
      </c>
      <c r="D28" s="1">
        <v>60</v>
      </c>
      <c r="E28" s="1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s="1" t="s">
        <v>162</v>
      </c>
      <c r="N28" s="51" t="s">
        <v>90</v>
      </c>
      <c r="O28" s="51" t="s">
        <v>90</v>
      </c>
      <c r="P28" s="1" t="s">
        <v>91</v>
      </c>
      <c r="Q28" s="51" t="s">
        <v>115</v>
      </c>
      <c r="R28" s="1">
        <v>5</v>
      </c>
      <c r="S28" s="51">
        <v>7</v>
      </c>
      <c r="T28" s="51">
        <v>1951</v>
      </c>
      <c r="U28" s="51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 s="51">
        <v>900</v>
      </c>
      <c r="AN28" t="s">
        <v>103</v>
      </c>
      <c r="AO28" t="s">
        <v>98</v>
      </c>
      <c r="AP28" t="s">
        <v>105</v>
      </c>
      <c r="AQ28" t="s">
        <v>106</v>
      </c>
      <c r="AR28" s="51">
        <v>900</v>
      </c>
      <c r="AS28" s="51">
        <v>0</v>
      </c>
      <c r="AT28">
        <v>0</v>
      </c>
      <c r="AU28" s="1">
        <v>900</v>
      </c>
      <c r="AV28" s="1">
        <v>0</v>
      </c>
      <c r="AW28" s="1">
        <v>1</v>
      </c>
      <c r="AX28" s="1">
        <v>1</v>
      </c>
      <c r="AY28" s="1">
        <v>0</v>
      </c>
      <c r="AZ28">
        <v>3</v>
      </c>
      <c r="BA28">
        <v>1</v>
      </c>
      <c r="BB28" s="51" t="s">
        <v>97</v>
      </c>
      <c r="BC28" s="59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 s="51">
        <v>2</v>
      </c>
      <c r="BK28" s="51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 s="1">
        <v>134800</v>
      </c>
    </row>
    <row r="29" spans="1:81" x14ac:dyDescent="0.2">
      <c r="A29">
        <v>28</v>
      </c>
      <c r="B29">
        <v>20</v>
      </c>
      <c r="C29" t="s">
        <v>81</v>
      </c>
      <c r="D29" s="1">
        <v>98</v>
      </c>
      <c r="E29" s="1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s="1" t="s">
        <v>154</v>
      </c>
      <c r="N29" s="51" t="s">
        <v>90</v>
      </c>
      <c r="O29" s="51" t="s">
        <v>90</v>
      </c>
      <c r="P29" s="1" t="s">
        <v>91</v>
      </c>
      <c r="Q29" s="51" t="s">
        <v>115</v>
      </c>
      <c r="R29" s="1">
        <v>8</v>
      </c>
      <c r="S29" s="51">
        <v>5</v>
      </c>
      <c r="T29" s="51">
        <v>2007</v>
      </c>
      <c r="U29" s="51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 s="51">
        <v>1704</v>
      </c>
      <c r="AN29" t="s">
        <v>103</v>
      </c>
      <c r="AO29" t="s">
        <v>104</v>
      </c>
      <c r="AP29" t="s">
        <v>105</v>
      </c>
      <c r="AQ29" t="s">
        <v>106</v>
      </c>
      <c r="AR29" s="51">
        <v>1704</v>
      </c>
      <c r="AS29" s="51">
        <v>0</v>
      </c>
      <c r="AT29">
        <v>0</v>
      </c>
      <c r="AU29" s="1">
        <v>1704</v>
      </c>
      <c r="AV29" s="1">
        <v>1</v>
      </c>
      <c r="AW29" s="1">
        <v>0</v>
      </c>
      <c r="AX29" s="1">
        <v>2</v>
      </c>
      <c r="AY29" s="1">
        <v>0</v>
      </c>
      <c r="AZ29">
        <v>3</v>
      </c>
      <c r="BA29">
        <v>1</v>
      </c>
      <c r="BB29" s="51" t="s">
        <v>97</v>
      </c>
      <c r="BC29" s="5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 s="51">
        <v>3</v>
      </c>
      <c r="BK29" s="51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 s="1">
        <v>306000</v>
      </c>
    </row>
    <row r="30" spans="1:81" x14ac:dyDescent="0.2">
      <c r="A30">
        <v>29</v>
      </c>
      <c r="B30">
        <v>20</v>
      </c>
      <c r="C30" t="s">
        <v>81</v>
      </c>
      <c r="D30" s="1">
        <v>47</v>
      </c>
      <c r="E30" s="1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s="1" t="s">
        <v>162</v>
      </c>
      <c r="N30" s="51" t="s">
        <v>90</v>
      </c>
      <c r="O30" s="51" t="s">
        <v>90</v>
      </c>
      <c r="P30" s="1" t="s">
        <v>91</v>
      </c>
      <c r="Q30" s="51" t="s">
        <v>115</v>
      </c>
      <c r="R30" s="1">
        <v>5</v>
      </c>
      <c r="S30" s="51">
        <v>6</v>
      </c>
      <c r="T30" s="51">
        <v>1957</v>
      </c>
      <c r="U30" s="51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 s="51">
        <v>1484</v>
      </c>
      <c r="AN30" t="s">
        <v>103</v>
      </c>
      <c r="AO30" t="s">
        <v>98</v>
      </c>
      <c r="AP30" t="s">
        <v>105</v>
      </c>
      <c r="AQ30" t="s">
        <v>106</v>
      </c>
      <c r="AR30" s="51">
        <v>1600</v>
      </c>
      <c r="AS30" s="51">
        <v>0</v>
      </c>
      <c r="AT30">
        <v>0</v>
      </c>
      <c r="AU30" s="1">
        <v>1600</v>
      </c>
      <c r="AV30" s="1">
        <v>1</v>
      </c>
      <c r="AW30" s="1">
        <v>0</v>
      </c>
      <c r="AX30" s="1">
        <v>1</v>
      </c>
      <c r="AY30" s="1">
        <v>0</v>
      </c>
      <c r="AZ30">
        <v>2</v>
      </c>
      <c r="BA30">
        <v>1</v>
      </c>
      <c r="BB30" s="51" t="s">
        <v>98</v>
      </c>
      <c r="BC30" s="59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 s="51">
        <v>1</v>
      </c>
      <c r="BK30" s="51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 s="1">
        <v>207500</v>
      </c>
    </row>
    <row r="31" spans="1:81" x14ac:dyDescent="0.2">
      <c r="A31">
        <v>30</v>
      </c>
      <c r="B31">
        <v>30</v>
      </c>
      <c r="C31" t="s">
        <v>142</v>
      </c>
      <c r="D31" s="1">
        <v>60</v>
      </c>
      <c r="E31" s="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s="1" t="s">
        <v>148</v>
      </c>
      <c r="N31" s="51" t="s">
        <v>114</v>
      </c>
      <c r="O31" s="51" t="s">
        <v>182</v>
      </c>
      <c r="P31" s="1" t="s">
        <v>91</v>
      </c>
      <c r="Q31" s="51" t="s">
        <v>115</v>
      </c>
      <c r="R31" s="1">
        <v>4</v>
      </c>
      <c r="S31" s="51">
        <v>6</v>
      </c>
      <c r="T31" s="51">
        <v>1927</v>
      </c>
      <c r="U31" s="5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 s="51">
        <v>520</v>
      </c>
      <c r="AN31" t="s">
        <v>103</v>
      </c>
      <c r="AO31" t="s">
        <v>147</v>
      </c>
      <c r="AP31" t="s">
        <v>177</v>
      </c>
      <c r="AQ31" t="s">
        <v>106</v>
      </c>
      <c r="AR31" s="51">
        <v>520</v>
      </c>
      <c r="AS31" s="51">
        <v>0</v>
      </c>
      <c r="AT31">
        <v>0</v>
      </c>
      <c r="AU31" s="1">
        <v>520</v>
      </c>
      <c r="AV31" s="1">
        <v>0</v>
      </c>
      <c r="AW31" s="1">
        <v>0</v>
      </c>
      <c r="AX31" s="1">
        <v>1</v>
      </c>
      <c r="AY31" s="1">
        <v>0</v>
      </c>
      <c r="AZ31">
        <v>1</v>
      </c>
      <c r="BA31">
        <v>1</v>
      </c>
      <c r="BB31" s="51" t="s">
        <v>147</v>
      </c>
      <c r="BC31" s="59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 s="51">
        <v>1</v>
      </c>
      <c r="BK31" s="5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 s="1">
        <v>68500</v>
      </c>
    </row>
    <row r="32" spans="1:81" x14ac:dyDescent="0.2">
      <c r="A32">
        <v>31</v>
      </c>
      <c r="B32">
        <v>70</v>
      </c>
      <c r="C32" t="s">
        <v>183</v>
      </c>
      <c r="D32" s="1">
        <v>50</v>
      </c>
      <c r="E32" s="1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s="1" t="s">
        <v>176</v>
      </c>
      <c r="N32" s="51" t="s">
        <v>114</v>
      </c>
      <c r="O32" s="51" t="s">
        <v>90</v>
      </c>
      <c r="P32" s="1" t="s">
        <v>91</v>
      </c>
      <c r="Q32" s="51" t="s">
        <v>92</v>
      </c>
      <c r="R32" s="1">
        <v>4</v>
      </c>
      <c r="S32" s="51">
        <v>4</v>
      </c>
      <c r="T32" s="51">
        <v>1920</v>
      </c>
      <c r="U32" s="51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 s="51">
        <v>649</v>
      </c>
      <c r="AN32" t="s">
        <v>103</v>
      </c>
      <c r="AO32" t="s">
        <v>98</v>
      </c>
      <c r="AP32" t="s">
        <v>177</v>
      </c>
      <c r="AQ32" t="s">
        <v>106</v>
      </c>
      <c r="AR32" s="51">
        <v>649</v>
      </c>
      <c r="AS32" s="51">
        <v>668</v>
      </c>
      <c r="AT32">
        <v>0</v>
      </c>
      <c r="AU32" s="1">
        <v>1317</v>
      </c>
      <c r="AV32" s="1">
        <v>0</v>
      </c>
      <c r="AW32" s="1">
        <v>0</v>
      </c>
      <c r="AX32" s="1">
        <v>1</v>
      </c>
      <c r="AY32" s="1">
        <v>0</v>
      </c>
      <c r="AZ32">
        <v>3</v>
      </c>
      <c r="BA32">
        <v>1</v>
      </c>
      <c r="BB32" s="51" t="s">
        <v>98</v>
      </c>
      <c r="BC32" s="59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 s="51">
        <v>1</v>
      </c>
      <c r="BK32" s="51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 s="1">
        <v>40000</v>
      </c>
    </row>
    <row r="33" spans="1:81" x14ac:dyDescent="0.2">
      <c r="A33">
        <v>32</v>
      </c>
      <c r="B33">
        <v>20</v>
      </c>
      <c r="C33" t="s">
        <v>81</v>
      </c>
      <c r="D33" s="1" t="s">
        <v>83</v>
      </c>
      <c r="E33" s="1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s="1" t="s">
        <v>151</v>
      </c>
      <c r="N33" s="51" t="s">
        <v>90</v>
      </c>
      <c r="O33" s="51" t="s">
        <v>90</v>
      </c>
      <c r="P33" s="1" t="s">
        <v>91</v>
      </c>
      <c r="Q33" s="51" t="s">
        <v>115</v>
      </c>
      <c r="R33" s="1">
        <v>5</v>
      </c>
      <c r="S33" s="51">
        <v>6</v>
      </c>
      <c r="T33" s="51">
        <v>1966</v>
      </c>
      <c r="U33" s="51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 s="51">
        <v>1228</v>
      </c>
      <c r="AN33" t="s">
        <v>103</v>
      </c>
      <c r="AO33" t="s">
        <v>97</v>
      </c>
      <c r="AP33" t="s">
        <v>105</v>
      </c>
      <c r="AQ33" t="s">
        <v>106</v>
      </c>
      <c r="AR33" s="51">
        <v>1228</v>
      </c>
      <c r="AS33" s="51">
        <v>0</v>
      </c>
      <c r="AT33">
        <v>0</v>
      </c>
      <c r="AU33" s="1">
        <v>1228</v>
      </c>
      <c r="AV33" s="1">
        <v>0</v>
      </c>
      <c r="AW33" s="1">
        <v>0</v>
      </c>
      <c r="AX33" s="1">
        <v>1</v>
      </c>
      <c r="AY33" s="1">
        <v>1</v>
      </c>
      <c r="AZ33">
        <v>3</v>
      </c>
      <c r="BA33">
        <v>1</v>
      </c>
      <c r="BB33" s="51" t="s">
        <v>97</v>
      </c>
      <c r="BC33" s="59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 s="51">
        <v>1</v>
      </c>
      <c r="BK33" s="51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 s="1">
        <v>149350</v>
      </c>
    </row>
    <row r="34" spans="1:81" x14ac:dyDescent="0.2">
      <c r="A34">
        <v>33</v>
      </c>
      <c r="B34">
        <v>20</v>
      </c>
      <c r="C34" t="s">
        <v>81</v>
      </c>
      <c r="D34" s="1">
        <v>85</v>
      </c>
      <c r="E34" s="1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s="1" t="s">
        <v>89</v>
      </c>
      <c r="N34" s="51" t="s">
        <v>90</v>
      </c>
      <c r="O34" s="51" t="s">
        <v>90</v>
      </c>
      <c r="P34" s="1" t="s">
        <v>91</v>
      </c>
      <c r="Q34" s="51" t="s">
        <v>115</v>
      </c>
      <c r="R34" s="1">
        <v>8</v>
      </c>
      <c r="S34" s="51">
        <v>5</v>
      </c>
      <c r="T34" s="51">
        <v>2007</v>
      </c>
      <c r="U34" s="51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 s="51">
        <v>1234</v>
      </c>
      <c r="AN34" t="s">
        <v>103</v>
      </c>
      <c r="AO34" t="s">
        <v>104</v>
      </c>
      <c r="AP34" t="s">
        <v>105</v>
      </c>
      <c r="AQ34" t="s">
        <v>106</v>
      </c>
      <c r="AR34" s="51">
        <v>1234</v>
      </c>
      <c r="AS34" s="51">
        <v>0</v>
      </c>
      <c r="AT34">
        <v>0</v>
      </c>
      <c r="AU34" s="1">
        <v>1234</v>
      </c>
      <c r="AV34" s="1">
        <v>0</v>
      </c>
      <c r="AW34" s="1">
        <v>0</v>
      </c>
      <c r="AX34" s="1">
        <v>2</v>
      </c>
      <c r="AY34" s="1">
        <v>0</v>
      </c>
      <c r="AZ34">
        <v>3</v>
      </c>
      <c r="BA34">
        <v>1</v>
      </c>
      <c r="BB34" s="51" t="s">
        <v>97</v>
      </c>
      <c r="BC34" s="59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 s="51">
        <v>2</v>
      </c>
      <c r="BK34" s="51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 s="1">
        <v>179900</v>
      </c>
    </row>
    <row r="35" spans="1:81" x14ac:dyDescent="0.2">
      <c r="A35">
        <v>34</v>
      </c>
      <c r="B35">
        <v>20</v>
      </c>
      <c r="C35" t="s">
        <v>81</v>
      </c>
      <c r="D35" s="1">
        <v>70</v>
      </c>
      <c r="E35" s="1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s="1" t="s">
        <v>162</v>
      </c>
      <c r="N35" s="51" t="s">
        <v>90</v>
      </c>
      <c r="O35" s="51" t="s">
        <v>90</v>
      </c>
      <c r="P35" s="1" t="s">
        <v>91</v>
      </c>
      <c r="Q35" s="51" t="s">
        <v>115</v>
      </c>
      <c r="R35" s="1">
        <v>5</v>
      </c>
      <c r="S35" s="51">
        <v>5</v>
      </c>
      <c r="T35" s="51">
        <v>1959</v>
      </c>
      <c r="U35" s="51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 s="51">
        <v>1398</v>
      </c>
      <c r="AN35" t="s">
        <v>103</v>
      </c>
      <c r="AO35" t="s">
        <v>97</v>
      </c>
      <c r="AP35" t="s">
        <v>105</v>
      </c>
      <c r="AQ35" t="s">
        <v>106</v>
      </c>
      <c r="AR35" s="51">
        <v>1700</v>
      </c>
      <c r="AS35" s="51">
        <v>0</v>
      </c>
      <c r="AT35">
        <v>0</v>
      </c>
      <c r="AU35" s="1">
        <v>1700</v>
      </c>
      <c r="AV35" s="1">
        <v>0</v>
      </c>
      <c r="AW35" s="1">
        <v>1</v>
      </c>
      <c r="AX35" s="1">
        <v>1</v>
      </c>
      <c r="AY35" s="1">
        <v>1</v>
      </c>
      <c r="AZ35">
        <v>4</v>
      </c>
      <c r="BA35">
        <v>1</v>
      </c>
      <c r="BB35" s="51" t="s">
        <v>97</v>
      </c>
      <c r="BC35" s="59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 s="51">
        <v>2</v>
      </c>
      <c r="BK35" s="51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 s="1">
        <v>165500</v>
      </c>
    </row>
    <row r="36" spans="1:81" x14ac:dyDescent="0.2">
      <c r="A36">
        <v>35</v>
      </c>
      <c r="B36">
        <v>120</v>
      </c>
      <c r="C36" t="s">
        <v>81</v>
      </c>
      <c r="D36" s="1">
        <v>60</v>
      </c>
      <c r="E36" s="1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s="1" t="s">
        <v>154</v>
      </c>
      <c r="N36" s="51" t="s">
        <v>90</v>
      </c>
      <c r="O36" s="51" t="s">
        <v>90</v>
      </c>
      <c r="P36" s="1" t="s">
        <v>179</v>
      </c>
      <c r="Q36" s="51" t="s">
        <v>115</v>
      </c>
      <c r="R36" s="1">
        <v>9</v>
      </c>
      <c r="S36" s="51">
        <v>5</v>
      </c>
      <c r="T36" s="51">
        <v>2005</v>
      </c>
      <c r="U36" s="51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 s="51">
        <v>1561</v>
      </c>
      <c r="AN36" t="s">
        <v>103</v>
      </c>
      <c r="AO36" t="s">
        <v>104</v>
      </c>
      <c r="AP36" t="s">
        <v>105</v>
      </c>
      <c r="AQ36" t="s">
        <v>106</v>
      </c>
      <c r="AR36" s="51">
        <v>1561</v>
      </c>
      <c r="AS36" s="51">
        <v>0</v>
      </c>
      <c r="AT36">
        <v>0</v>
      </c>
      <c r="AU36" s="1">
        <v>1561</v>
      </c>
      <c r="AV36" s="1">
        <v>1</v>
      </c>
      <c r="AW36" s="1">
        <v>0</v>
      </c>
      <c r="AX36" s="1">
        <v>2</v>
      </c>
      <c r="AY36" s="1">
        <v>0</v>
      </c>
      <c r="AZ36">
        <v>2</v>
      </c>
      <c r="BA36">
        <v>1</v>
      </c>
      <c r="BB36" s="51" t="s">
        <v>104</v>
      </c>
      <c r="BC36" s="59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 s="51">
        <v>2</v>
      </c>
      <c r="BK36" s="51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 s="1">
        <v>277500</v>
      </c>
    </row>
    <row r="37" spans="1:81" x14ac:dyDescent="0.2">
      <c r="A37">
        <v>36</v>
      </c>
      <c r="B37">
        <v>60</v>
      </c>
      <c r="C37" t="s">
        <v>81</v>
      </c>
      <c r="D37" s="1">
        <v>108</v>
      </c>
      <c r="E37" s="1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s="1" t="s">
        <v>154</v>
      </c>
      <c r="N37" s="51" t="s">
        <v>90</v>
      </c>
      <c r="O37" s="51" t="s">
        <v>90</v>
      </c>
      <c r="P37" s="1" t="s">
        <v>91</v>
      </c>
      <c r="Q37" s="51" t="s">
        <v>92</v>
      </c>
      <c r="R37" s="1">
        <v>8</v>
      </c>
      <c r="S37" s="51">
        <v>5</v>
      </c>
      <c r="T37" s="51">
        <v>2004</v>
      </c>
      <c r="U37" s="51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 s="51">
        <v>1117</v>
      </c>
      <c r="AN37" t="s">
        <v>103</v>
      </c>
      <c r="AO37" t="s">
        <v>104</v>
      </c>
      <c r="AP37" t="s">
        <v>105</v>
      </c>
      <c r="AQ37" t="s">
        <v>106</v>
      </c>
      <c r="AR37" s="51">
        <v>1132</v>
      </c>
      <c r="AS37" s="51">
        <v>1320</v>
      </c>
      <c r="AT37">
        <v>0</v>
      </c>
      <c r="AU37" s="1">
        <v>2452</v>
      </c>
      <c r="AV37" s="1">
        <v>0</v>
      </c>
      <c r="AW37" s="1">
        <v>0</v>
      </c>
      <c r="AX37" s="1">
        <v>3</v>
      </c>
      <c r="AY37" s="1">
        <v>1</v>
      </c>
      <c r="AZ37">
        <v>4</v>
      </c>
      <c r="BA37">
        <v>1</v>
      </c>
      <c r="BB37" s="51" t="s">
        <v>97</v>
      </c>
      <c r="BC37" s="59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 s="51">
        <v>3</v>
      </c>
      <c r="BK37" s="51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 s="1">
        <v>309000</v>
      </c>
    </row>
    <row r="38" spans="1:81" x14ac:dyDescent="0.2">
      <c r="A38">
        <v>37</v>
      </c>
      <c r="B38">
        <v>20</v>
      </c>
      <c r="C38" t="s">
        <v>81</v>
      </c>
      <c r="D38" s="1">
        <v>112</v>
      </c>
      <c r="E38" s="1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s="1" t="s">
        <v>89</v>
      </c>
      <c r="N38" s="51" t="s">
        <v>90</v>
      </c>
      <c r="O38" s="51" t="s">
        <v>90</v>
      </c>
      <c r="P38" s="1" t="s">
        <v>91</v>
      </c>
      <c r="Q38" s="51" t="s">
        <v>115</v>
      </c>
      <c r="R38" s="1">
        <v>5</v>
      </c>
      <c r="S38" s="51">
        <v>5</v>
      </c>
      <c r="T38" s="51">
        <v>1994</v>
      </c>
      <c r="U38" s="51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 s="51">
        <v>1097</v>
      </c>
      <c r="AN38" t="s">
        <v>103</v>
      </c>
      <c r="AO38" t="s">
        <v>104</v>
      </c>
      <c r="AP38" t="s">
        <v>105</v>
      </c>
      <c r="AQ38" t="s">
        <v>106</v>
      </c>
      <c r="AR38" s="51">
        <v>1097</v>
      </c>
      <c r="AS38" s="51">
        <v>0</v>
      </c>
      <c r="AT38">
        <v>0</v>
      </c>
      <c r="AU38" s="1">
        <v>1097</v>
      </c>
      <c r="AV38" s="1">
        <v>0</v>
      </c>
      <c r="AW38" s="1">
        <v>0</v>
      </c>
      <c r="AX38" s="1">
        <v>1</v>
      </c>
      <c r="AY38" s="1">
        <v>1</v>
      </c>
      <c r="AZ38">
        <v>3</v>
      </c>
      <c r="BA38">
        <v>1</v>
      </c>
      <c r="BB38" s="51" t="s">
        <v>98</v>
      </c>
      <c r="BC38" s="59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 s="51">
        <v>2</v>
      </c>
      <c r="BK38" s="51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 s="1">
        <v>145000</v>
      </c>
    </row>
    <row r="39" spans="1:81" x14ac:dyDescent="0.2">
      <c r="A39">
        <v>38</v>
      </c>
      <c r="B39">
        <v>20</v>
      </c>
      <c r="C39" t="s">
        <v>81</v>
      </c>
      <c r="D39" s="1">
        <v>74</v>
      </c>
      <c r="E39" s="1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s="1" t="s">
        <v>162</v>
      </c>
      <c r="N39" s="51" t="s">
        <v>90</v>
      </c>
      <c r="O39" s="51" t="s">
        <v>90</v>
      </c>
      <c r="P39" s="1" t="s">
        <v>91</v>
      </c>
      <c r="Q39" s="51" t="s">
        <v>115</v>
      </c>
      <c r="R39" s="1">
        <v>5</v>
      </c>
      <c r="S39" s="51">
        <v>6</v>
      </c>
      <c r="T39" s="51">
        <v>1954</v>
      </c>
      <c r="U39" s="51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 s="51">
        <v>1297</v>
      </c>
      <c r="AN39" t="s">
        <v>103</v>
      </c>
      <c r="AO39" t="s">
        <v>97</v>
      </c>
      <c r="AP39" t="s">
        <v>105</v>
      </c>
      <c r="AQ39" t="s">
        <v>106</v>
      </c>
      <c r="AR39" s="51">
        <v>1297</v>
      </c>
      <c r="AS39" s="51">
        <v>0</v>
      </c>
      <c r="AT39">
        <v>0</v>
      </c>
      <c r="AU39" s="1">
        <v>1297</v>
      </c>
      <c r="AV39" s="1">
        <v>0</v>
      </c>
      <c r="AW39" s="1">
        <v>1</v>
      </c>
      <c r="AX39" s="1">
        <v>1</v>
      </c>
      <c r="AY39" s="1">
        <v>0</v>
      </c>
      <c r="AZ39">
        <v>3</v>
      </c>
      <c r="BA39">
        <v>1</v>
      </c>
      <c r="BB39" s="51" t="s">
        <v>98</v>
      </c>
      <c r="BC39" s="5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 s="51">
        <v>2</v>
      </c>
      <c r="BK39" s="51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 s="1">
        <v>153000</v>
      </c>
    </row>
    <row r="40" spans="1:81" x14ac:dyDescent="0.2">
      <c r="A40">
        <v>39</v>
      </c>
      <c r="B40">
        <v>20</v>
      </c>
      <c r="C40" t="s">
        <v>81</v>
      </c>
      <c r="D40" s="1">
        <v>68</v>
      </c>
      <c r="E40" s="1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s="1" t="s">
        <v>162</v>
      </c>
      <c r="N40" s="51" t="s">
        <v>90</v>
      </c>
      <c r="O40" s="51" t="s">
        <v>90</v>
      </c>
      <c r="P40" s="1" t="s">
        <v>91</v>
      </c>
      <c r="Q40" s="51" t="s">
        <v>115</v>
      </c>
      <c r="R40" s="1">
        <v>5</v>
      </c>
      <c r="S40" s="51">
        <v>7</v>
      </c>
      <c r="T40" s="51">
        <v>1953</v>
      </c>
      <c r="U40" s="51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 s="51">
        <v>1057</v>
      </c>
      <c r="AN40" t="s">
        <v>103</v>
      </c>
      <c r="AO40" t="s">
        <v>98</v>
      </c>
      <c r="AP40" t="s">
        <v>105</v>
      </c>
      <c r="AQ40" t="s">
        <v>106</v>
      </c>
      <c r="AR40" s="51">
        <v>1057</v>
      </c>
      <c r="AS40" s="51">
        <v>0</v>
      </c>
      <c r="AT40">
        <v>0</v>
      </c>
      <c r="AU40" s="1">
        <v>1057</v>
      </c>
      <c r="AV40" s="1">
        <v>1</v>
      </c>
      <c r="AW40" s="1">
        <v>0</v>
      </c>
      <c r="AX40" s="1">
        <v>1</v>
      </c>
      <c r="AY40" s="1">
        <v>0</v>
      </c>
      <c r="AZ40">
        <v>3</v>
      </c>
      <c r="BA40">
        <v>1</v>
      </c>
      <c r="BB40" s="51" t="s">
        <v>97</v>
      </c>
      <c r="BC40" s="59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 s="51">
        <v>1</v>
      </c>
      <c r="BK40" s="51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 s="1">
        <v>109000</v>
      </c>
    </row>
    <row r="41" spans="1:81" x14ac:dyDescent="0.2">
      <c r="A41">
        <v>40</v>
      </c>
      <c r="B41">
        <v>90</v>
      </c>
      <c r="C41" t="s">
        <v>81</v>
      </c>
      <c r="D41" s="1">
        <v>65</v>
      </c>
      <c r="E41" s="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s="1" t="s">
        <v>185</v>
      </c>
      <c r="N41" s="51" t="s">
        <v>90</v>
      </c>
      <c r="O41" s="51" t="s">
        <v>90</v>
      </c>
      <c r="P41" s="1" t="s">
        <v>167</v>
      </c>
      <c r="Q41" s="51" t="s">
        <v>115</v>
      </c>
      <c r="R41" s="1">
        <v>4</v>
      </c>
      <c r="S41" s="51">
        <v>5</v>
      </c>
      <c r="T41" s="51">
        <v>1955</v>
      </c>
      <c r="U41" s="5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 s="51">
        <v>0</v>
      </c>
      <c r="AN41" t="s">
        <v>103</v>
      </c>
      <c r="AO41" t="s">
        <v>98</v>
      </c>
      <c r="AP41" t="s">
        <v>177</v>
      </c>
      <c r="AQ41" t="s">
        <v>187</v>
      </c>
      <c r="AR41" s="51">
        <v>1152</v>
      </c>
      <c r="AS41" s="51">
        <v>0</v>
      </c>
      <c r="AT41">
        <v>0</v>
      </c>
      <c r="AU41" s="1">
        <v>1152</v>
      </c>
      <c r="AV41" s="1">
        <v>0</v>
      </c>
      <c r="AW41" s="1">
        <v>0</v>
      </c>
      <c r="AX41" s="1">
        <v>2</v>
      </c>
      <c r="AY41" s="1">
        <v>0</v>
      </c>
      <c r="AZ41">
        <v>2</v>
      </c>
      <c r="BA41">
        <v>2</v>
      </c>
      <c r="BB41" s="51" t="s">
        <v>147</v>
      </c>
      <c r="BC41" s="59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 s="51">
        <v>0</v>
      </c>
      <c r="BK41" s="5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 s="1">
        <v>82000</v>
      </c>
    </row>
    <row r="42" spans="1:81" x14ac:dyDescent="0.2">
      <c r="A42">
        <v>41</v>
      </c>
      <c r="B42">
        <v>20</v>
      </c>
      <c r="C42" t="s">
        <v>81</v>
      </c>
      <c r="D42" s="1">
        <v>84</v>
      </c>
      <c r="E42" s="1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s="1" t="s">
        <v>162</v>
      </c>
      <c r="N42" s="51" t="s">
        <v>90</v>
      </c>
      <c r="O42" s="51" t="s">
        <v>90</v>
      </c>
      <c r="P42" s="1" t="s">
        <v>91</v>
      </c>
      <c r="Q42" s="51" t="s">
        <v>115</v>
      </c>
      <c r="R42" s="1">
        <v>6</v>
      </c>
      <c r="S42" s="51">
        <v>5</v>
      </c>
      <c r="T42" s="51">
        <v>1965</v>
      </c>
      <c r="U42" s="51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 s="51">
        <v>1088</v>
      </c>
      <c r="AN42" t="s">
        <v>103</v>
      </c>
      <c r="AO42" t="s">
        <v>104</v>
      </c>
      <c r="AP42" t="s">
        <v>105</v>
      </c>
      <c r="AQ42" t="s">
        <v>106</v>
      </c>
      <c r="AR42" s="51">
        <v>1324</v>
      </c>
      <c r="AS42" s="51">
        <v>0</v>
      </c>
      <c r="AT42">
        <v>0</v>
      </c>
      <c r="AU42" s="1">
        <v>1324</v>
      </c>
      <c r="AV42" s="1">
        <v>0</v>
      </c>
      <c r="AW42" s="1">
        <v>0</v>
      </c>
      <c r="AX42" s="1">
        <v>2</v>
      </c>
      <c r="AY42" s="1">
        <v>0</v>
      </c>
      <c r="AZ42">
        <v>3</v>
      </c>
      <c r="BA42">
        <v>1</v>
      </c>
      <c r="BB42" s="51" t="s">
        <v>98</v>
      </c>
      <c r="BC42" s="59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 s="51">
        <v>2</v>
      </c>
      <c r="BK42" s="51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 s="1">
        <v>160000</v>
      </c>
    </row>
    <row r="43" spans="1:81" x14ac:dyDescent="0.2">
      <c r="A43">
        <v>42</v>
      </c>
      <c r="B43">
        <v>20</v>
      </c>
      <c r="C43" t="s">
        <v>81</v>
      </c>
      <c r="D43" s="1">
        <v>115</v>
      </c>
      <c r="E43" s="1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s="1" t="s">
        <v>189</v>
      </c>
      <c r="N43" s="51" t="s">
        <v>90</v>
      </c>
      <c r="O43" s="51" t="s">
        <v>90</v>
      </c>
      <c r="P43" s="1" t="s">
        <v>91</v>
      </c>
      <c r="Q43" s="51" t="s">
        <v>115</v>
      </c>
      <c r="R43" s="1">
        <v>5</v>
      </c>
      <c r="S43" s="51">
        <v>6</v>
      </c>
      <c r="T43" s="51">
        <v>1959</v>
      </c>
      <c r="U43" s="51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 s="51">
        <v>1350</v>
      </c>
      <c r="AN43" t="s">
        <v>103</v>
      </c>
      <c r="AO43" t="s">
        <v>97</v>
      </c>
      <c r="AP43" t="s">
        <v>105</v>
      </c>
      <c r="AQ43" t="s">
        <v>106</v>
      </c>
      <c r="AR43" s="51">
        <v>1328</v>
      </c>
      <c r="AS43" s="51">
        <v>0</v>
      </c>
      <c r="AT43">
        <v>0</v>
      </c>
      <c r="AU43" s="1">
        <v>1328</v>
      </c>
      <c r="AV43" s="1">
        <v>0</v>
      </c>
      <c r="AW43" s="1">
        <v>1</v>
      </c>
      <c r="AX43" s="1">
        <v>1</v>
      </c>
      <c r="AY43" s="1">
        <v>1</v>
      </c>
      <c r="AZ43">
        <v>2</v>
      </c>
      <c r="BA43">
        <v>1</v>
      </c>
      <c r="BB43" s="51" t="s">
        <v>98</v>
      </c>
      <c r="BC43" s="59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 s="51">
        <v>1</v>
      </c>
      <c r="BK43" s="51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 s="1">
        <v>170000</v>
      </c>
    </row>
    <row r="44" spans="1:81" x14ac:dyDescent="0.2">
      <c r="A44">
        <v>43</v>
      </c>
      <c r="B44">
        <v>85</v>
      </c>
      <c r="C44" t="s">
        <v>81</v>
      </c>
      <c r="D44" s="1" t="s">
        <v>83</v>
      </c>
      <c r="E44" s="1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s="1" t="s">
        <v>170</v>
      </c>
      <c r="N44" s="51" t="s">
        <v>90</v>
      </c>
      <c r="O44" s="51" t="s">
        <v>90</v>
      </c>
      <c r="P44" s="1" t="s">
        <v>91</v>
      </c>
      <c r="Q44" s="51" t="s">
        <v>191</v>
      </c>
      <c r="R44" s="1">
        <v>5</v>
      </c>
      <c r="S44" s="51">
        <v>7</v>
      </c>
      <c r="T44" s="51">
        <v>1983</v>
      </c>
      <c r="U44" s="51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 s="51">
        <v>840</v>
      </c>
      <c r="AN44" t="s">
        <v>103</v>
      </c>
      <c r="AO44" t="s">
        <v>97</v>
      </c>
      <c r="AP44" t="s">
        <v>105</v>
      </c>
      <c r="AQ44" t="s">
        <v>106</v>
      </c>
      <c r="AR44" s="51">
        <v>884</v>
      </c>
      <c r="AS44" s="51">
        <v>0</v>
      </c>
      <c r="AT44">
        <v>0</v>
      </c>
      <c r="AU44" s="1">
        <v>884</v>
      </c>
      <c r="AV44" s="1">
        <v>1</v>
      </c>
      <c r="AW44" s="1">
        <v>0</v>
      </c>
      <c r="AX44" s="1">
        <v>1</v>
      </c>
      <c r="AY44" s="1">
        <v>0</v>
      </c>
      <c r="AZ44">
        <v>2</v>
      </c>
      <c r="BA44">
        <v>1</v>
      </c>
      <c r="BB44" s="51" t="s">
        <v>97</v>
      </c>
      <c r="BC44" s="59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 s="51">
        <v>2</v>
      </c>
      <c r="BK44" s="51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 s="1">
        <v>144000</v>
      </c>
    </row>
    <row r="45" spans="1:81" x14ac:dyDescent="0.2">
      <c r="A45">
        <v>44</v>
      </c>
      <c r="B45">
        <v>20</v>
      </c>
      <c r="C45" t="s">
        <v>81</v>
      </c>
      <c r="D45" s="1" t="s">
        <v>83</v>
      </c>
      <c r="E45" s="1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s="1" t="s">
        <v>89</v>
      </c>
      <c r="N45" s="51" t="s">
        <v>90</v>
      </c>
      <c r="O45" s="51" t="s">
        <v>90</v>
      </c>
      <c r="P45" s="1" t="s">
        <v>91</v>
      </c>
      <c r="Q45" s="51" t="s">
        <v>115</v>
      </c>
      <c r="R45" s="1">
        <v>5</v>
      </c>
      <c r="S45" s="51">
        <v>6</v>
      </c>
      <c r="T45" s="51">
        <v>1975</v>
      </c>
      <c r="U45" s="51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 s="51">
        <v>938</v>
      </c>
      <c r="AN45" t="s">
        <v>103</v>
      </c>
      <c r="AO45" t="s">
        <v>98</v>
      </c>
      <c r="AP45" t="s">
        <v>105</v>
      </c>
      <c r="AQ45" t="s">
        <v>106</v>
      </c>
      <c r="AR45" s="51">
        <v>938</v>
      </c>
      <c r="AS45" s="51">
        <v>0</v>
      </c>
      <c r="AT45">
        <v>0</v>
      </c>
      <c r="AU45" s="1">
        <v>938</v>
      </c>
      <c r="AV45" s="1">
        <v>1</v>
      </c>
      <c r="AW45" s="1">
        <v>0</v>
      </c>
      <c r="AX45" s="1">
        <v>1</v>
      </c>
      <c r="AY45" s="1">
        <v>0</v>
      </c>
      <c r="AZ45">
        <v>3</v>
      </c>
      <c r="BA45">
        <v>1</v>
      </c>
      <c r="BB45" s="51" t="s">
        <v>98</v>
      </c>
      <c r="BC45" s="59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 s="51">
        <v>1</v>
      </c>
      <c r="BK45" s="51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 s="1">
        <v>130250</v>
      </c>
    </row>
    <row r="46" spans="1:81" x14ac:dyDescent="0.2">
      <c r="A46">
        <v>45</v>
      </c>
      <c r="B46">
        <v>20</v>
      </c>
      <c r="C46" t="s">
        <v>81</v>
      </c>
      <c r="D46" s="1">
        <v>70</v>
      </c>
      <c r="E46" s="1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s="1" t="s">
        <v>162</v>
      </c>
      <c r="N46" s="51" t="s">
        <v>90</v>
      </c>
      <c r="O46" s="51" t="s">
        <v>90</v>
      </c>
      <c r="P46" s="1" t="s">
        <v>91</v>
      </c>
      <c r="Q46" s="51" t="s">
        <v>115</v>
      </c>
      <c r="R46" s="1">
        <v>5</v>
      </c>
      <c r="S46" s="51">
        <v>6</v>
      </c>
      <c r="T46" s="51">
        <v>1959</v>
      </c>
      <c r="U46" s="51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 s="51">
        <v>1150</v>
      </c>
      <c r="AN46" t="s">
        <v>103</v>
      </c>
      <c r="AO46" t="s">
        <v>104</v>
      </c>
      <c r="AP46" t="s">
        <v>105</v>
      </c>
      <c r="AQ46" t="s">
        <v>164</v>
      </c>
      <c r="AR46" s="51">
        <v>1150</v>
      </c>
      <c r="AS46" s="51">
        <v>0</v>
      </c>
      <c r="AT46">
        <v>0</v>
      </c>
      <c r="AU46" s="1">
        <v>1150</v>
      </c>
      <c r="AV46" s="1">
        <v>1</v>
      </c>
      <c r="AW46" s="1">
        <v>0</v>
      </c>
      <c r="AX46" s="1">
        <v>1</v>
      </c>
      <c r="AY46" s="1">
        <v>0</v>
      </c>
      <c r="AZ46">
        <v>3</v>
      </c>
      <c r="BA46">
        <v>1</v>
      </c>
      <c r="BB46" s="51" t="s">
        <v>98</v>
      </c>
      <c r="BC46" s="59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 s="51">
        <v>1</v>
      </c>
      <c r="BK46" s="51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 s="1">
        <v>141000</v>
      </c>
    </row>
    <row r="47" spans="1:81" x14ac:dyDescent="0.2">
      <c r="A47">
        <v>46</v>
      </c>
      <c r="B47">
        <v>120</v>
      </c>
      <c r="C47" t="s">
        <v>81</v>
      </c>
      <c r="D47" s="1">
        <v>61</v>
      </c>
      <c r="E47" s="1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s="1" t="s">
        <v>154</v>
      </c>
      <c r="N47" s="51" t="s">
        <v>90</v>
      </c>
      <c r="O47" s="51" t="s">
        <v>90</v>
      </c>
      <c r="P47" s="1" t="s">
        <v>179</v>
      </c>
      <c r="Q47" s="51" t="s">
        <v>115</v>
      </c>
      <c r="R47" s="1">
        <v>9</v>
      </c>
      <c r="S47" s="51">
        <v>5</v>
      </c>
      <c r="T47" s="51">
        <v>2005</v>
      </c>
      <c r="U47" s="51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 s="51">
        <v>1752</v>
      </c>
      <c r="AN47" t="s">
        <v>103</v>
      </c>
      <c r="AO47" t="s">
        <v>104</v>
      </c>
      <c r="AP47" t="s">
        <v>105</v>
      </c>
      <c r="AQ47" t="s">
        <v>106</v>
      </c>
      <c r="AR47" s="51">
        <v>1752</v>
      </c>
      <c r="AS47" s="51">
        <v>0</v>
      </c>
      <c r="AT47">
        <v>0</v>
      </c>
      <c r="AU47" s="1">
        <v>1752</v>
      </c>
      <c r="AV47" s="1">
        <v>1</v>
      </c>
      <c r="AW47" s="1">
        <v>0</v>
      </c>
      <c r="AX47" s="1">
        <v>2</v>
      </c>
      <c r="AY47" s="1">
        <v>0</v>
      </c>
      <c r="AZ47">
        <v>2</v>
      </c>
      <c r="BA47">
        <v>1</v>
      </c>
      <c r="BB47" s="51" t="s">
        <v>104</v>
      </c>
      <c r="BC47" s="59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 s="51">
        <v>2</v>
      </c>
      <c r="BK47" s="51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 s="1">
        <v>319900</v>
      </c>
    </row>
    <row r="48" spans="1:81" x14ac:dyDescent="0.2">
      <c r="A48">
        <v>47</v>
      </c>
      <c r="B48">
        <v>50</v>
      </c>
      <c r="C48" t="s">
        <v>81</v>
      </c>
      <c r="D48" s="1">
        <v>48</v>
      </c>
      <c r="E48" s="1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s="1" t="s">
        <v>131</v>
      </c>
      <c r="N48" s="51" t="s">
        <v>90</v>
      </c>
      <c r="O48" s="51" t="s">
        <v>90</v>
      </c>
      <c r="P48" s="1" t="s">
        <v>91</v>
      </c>
      <c r="Q48" s="51" t="s">
        <v>132</v>
      </c>
      <c r="R48" s="1">
        <v>7</v>
      </c>
      <c r="S48" s="51">
        <v>5</v>
      </c>
      <c r="T48" s="51">
        <v>2003</v>
      </c>
      <c r="U48" s="51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 s="51">
        <v>1434</v>
      </c>
      <c r="AN48" t="s">
        <v>103</v>
      </c>
      <c r="AO48" t="s">
        <v>104</v>
      </c>
      <c r="AP48" t="s">
        <v>105</v>
      </c>
      <c r="AQ48" t="s">
        <v>106</v>
      </c>
      <c r="AR48" s="51">
        <v>1518</v>
      </c>
      <c r="AS48" s="51">
        <v>631</v>
      </c>
      <c r="AT48">
        <v>0</v>
      </c>
      <c r="AU48" s="1">
        <v>2149</v>
      </c>
      <c r="AV48" s="1">
        <v>1</v>
      </c>
      <c r="AW48" s="1">
        <v>0</v>
      </c>
      <c r="AX48" s="1">
        <v>1</v>
      </c>
      <c r="AY48" s="1">
        <v>1</v>
      </c>
      <c r="AZ48">
        <v>1</v>
      </c>
      <c r="BA48">
        <v>1</v>
      </c>
      <c r="BB48" s="51" t="s">
        <v>97</v>
      </c>
      <c r="BC48" s="59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 s="51">
        <v>2</v>
      </c>
      <c r="BK48" s="51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 s="1">
        <v>239686</v>
      </c>
    </row>
    <row r="49" spans="1:81" x14ac:dyDescent="0.2">
      <c r="A49">
        <v>48</v>
      </c>
      <c r="B49">
        <v>20</v>
      </c>
      <c r="C49" t="s">
        <v>192</v>
      </c>
      <c r="D49" s="1">
        <v>84</v>
      </c>
      <c r="E49" s="1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s="1" t="s">
        <v>136</v>
      </c>
      <c r="N49" s="51" t="s">
        <v>90</v>
      </c>
      <c r="O49" s="51" t="s">
        <v>90</v>
      </c>
      <c r="P49" s="1" t="s">
        <v>91</v>
      </c>
      <c r="Q49" s="51" t="s">
        <v>115</v>
      </c>
      <c r="R49" s="1">
        <v>8</v>
      </c>
      <c r="S49" s="51">
        <v>5</v>
      </c>
      <c r="T49" s="51">
        <v>2006</v>
      </c>
      <c r="U49" s="51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 s="51">
        <v>1656</v>
      </c>
      <c r="AN49" t="s">
        <v>103</v>
      </c>
      <c r="AO49" t="s">
        <v>104</v>
      </c>
      <c r="AP49" t="s">
        <v>105</v>
      </c>
      <c r="AQ49" t="s">
        <v>106</v>
      </c>
      <c r="AR49" s="51">
        <v>1656</v>
      </c>
      <c r="AS49" s="51">
        <v>0</v>
      </c>
      <c r="AT49">
        <v>0</v>
      </c>
      <c r="AU49" s="1">
        <v>1656</v>
      </c>
      <c r="AV49" s="1">
        <v>0</v>
      </c>
      <c r="AW49" s="1">
        <v>0</v>
      </c>
      <c r="AX49" s="1">
        <v>2</v>
      </c>
      <c r="AY49" s="1">
        <v>0</v>
      </c>
      <c r="AZ49">
        <v>3</v>
      </c>
      <c r="BA49">
        <v>1</v>
      </c>
      <c r="BB49" s="51" t="s">
        <v>97</v>
      </c>
      <c r="BC49" s="5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 s="51">
        <v>3</v>
      </c>
      <c r="BK49" s="51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 s="1">
        <v>249700</v>
      </c>
    </row>
    <row r="50" spans="1:81" x14ac:dyDescent="0.2">
      <c r="A50">
        <v>49</v>
      </c>
      <c r="B50">
        <v>190</v>
      </c>
      <c r="C50" t="s">
        <v>142</v>
      </c>
      <c r="D50" s="1">
        <v>33</v>
      </c>
      <c r="E50" s="1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s="1" t="s">
        <v>143</v>
      </c>
      <c r="N50" s="51" t="s">
        <v>90</v>
      </c>
      <c r="O50" s="51" t="s">
        <v>90</v>
      </c>
      <c r="P50" s="1" t="s">
        <v>149</v>
      </c>
      <c r="Q50" s="51" t="s">
        <v>92</v>
      </c>
      <c r="R50" s="1">
        <v>4</v>
      </c>
      <c r="S50" s="51">
        <v>5</v>
      </c>
      <c r="T50" s="51">
        <v>1920</v>
      </c>
      <c r="U50" s="51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 s="51">
        <v>736</v>
      </c>
      <c r="AN50" t="s">
        <v>103</v>
      </c>
      <c r="AO50" t="s">
        <v>97</v>
      </c>
      <c r="AP50" t="s">
        <v>105</v>
      </c>
      <c r="AQ50" t="s">
        <v>106</v>
      </c>
      <c r="AR50" s="51">
        <v>736</v>
      </c>
      <c r="AS50" s="51">
        <v>716</v>
      </c>
      <c r="AT50">
        <v>0</v>
      </c>
      <c r="AU50" s="1">
        <v>1452</v>
      </c>
      <c r="AV50" s="1">
        <v>0</v>
      </c>
      <c r="AW50" s="1">
        <v>0</v>
      </c>
      <c r="AX50" s="1">
        <v>2</v>
      </c>
      <c r="AY50" s="1">
        <v>0</v>
      </c>
      <c r="AZ50">
        <v>2</v>
      </c>
      <c r="BA50">
        <v>3</v>
      </c>
      <c r="BB50" s="51" t="s">
        <v>98</v>
      </c>
      <c r="BC50" s="59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 s="51">
        <v>0</v>
      </c>
      <c r="BK50" s="51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 s="1">
        <v>113000</v>
      </c>
    </row>
    <row r="51" spans="1:81" x14ac:dyDescent="0.2">
      <c r="A51">
        <v>50</v>
      </c>
      <c r="B51">
        <v>20</v>
      </c>
      <c r="C51" t="s">
        <v>81</v>
      </c>
      <c r="D51" s="1">
        <v>66</v>
      </c>
      <c r="E51" s="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s="1" t="s">
        <v>151</v>
      </c>
      <c r="N51" s="51" t="s">
        <v>90</v>
      </c>
      <c r="O51" s="51" t="s">
        <v>90</v>
      </c>
      <c r="P51" s="1" t="s">
        <v>91</v>
      </c>
      <c r="Q51" s="51" t="s">
        <v>115</v>
      </c>
      <c r="R51" s="1">
        <v>5</v>
      </c>
      <c r="S51" s="51">
        <v>7</v>
      </c>
      <c r="T51" s="51">
        <v>1966</v>
      </c>
      <c r="U51" s="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 s="51">
        <v>955</v>
      </c>
      <c r="AN51" t="s">
        <v>103</v>
      </c>
      <c r="AO51" t="s">
        <v>104</v>
      </c>
      <c r="AP51" t="s">
        <v>105</v>
      </c>
      <c r="AQ51" t="s">
        <v>106</v>
      </c>
      <c r="AR51" s="51">
        <v>955</v>
      </c>
      <c r="AS51" s="51">
        <v>0</v>
      </c>
      <c r="AT51">
        <v>0</v>
      </c>
      <c r="AU51" s="1">
        <v>955</v>
      </c>
      <c r="AV51" s="1">
        <v>1</v>
      </c>
      <c r="AW51" s="1">
        <v>0</v>
      </c>
      <c r="AX51" s="1">
        <v>1</v>
      </c>
      <c r="AY51" s="1">
        <v>0</v>
      </c>
      <c r="AZ51">
        <v>3</v>
      </c>
      <c r="BA51">
        <v>1</v>
      </c>
      <c r="BB51" s="51" t="s">
        <v>98</v>
      </c>
      <c r="BC51" s="59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 s="51">
        <v>1</v>
      </c>
      <c r="BK51" s="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 s="1">
        <v>127000</v>
      </c>
    </row>
    <row r="52" spans="1:81" x14ac:dyDescent="0.2">
      <c r="A52">
        <v>51</v>
      </c>
      <c r="B52">
        <v>60</v>
      </c>
      <c r="C52" t="s">
        <v>81</v>
      </c>
      <c r="D52" s="1" t="s">
        <v>83</v>
      </c>
      <c r="E52" s="1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s="1" t="s">
        <v>193</v>
      </c>
      <c r="N52" s="51" t="s">
        <v>90</v>
      </c>
      <c r="O52" s="51" t="s">
        <v>90</v>
      </c>
      <c r="P52" s="1" t="s">
        <v>91</v>
      </c>
      <c r="Q52" s="51" t="s">
        <v>92</v>
      </c>
      <c r="R52" s="1">
        <v>6</v>
      </c>
      <c r="S52" s="51">
        <v>6</v>
      </c>
      <c r="T52" s="51">
        <v>1997</v>
      </c>
      <c r="U52" s="51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 s="51">
        <v>794</v>
      </c>
      <c r="AN52" t="s">
        <v>103</v>
      </c>
      <c r="AO52" t="s">
        <v>97</v>
      </c>
      <c r="AP52" t="s">
        <v>105</v>
      </c>
      <c r="AQ52" t="s">
        <v>106</v>
      </c>
      <c r="AR52" s="51">
        <v>794</v>
      </c>
      <c r="AS52" s="51">
        <v>676</v>
      </c>
      <c r="AT52">
        <v>0</v>
      </c>
      <c r="AU52" s="1">
        <v>1470</v>
      </c>
      <c r="AV52" s="1">
        <v>0</v>
      </c>
      <c r="AW52" s="1">
        <v>1</v>
      </c>
      <c r="AX52" s="1">
        <v>2</v>
      </c>
      <c r="AY52" s="1">
        <v>0</v>
      </c>
      <c r="AZ52">
        <v>3</v>
      </c>
      <c r="BA52">
        <v>1</v>
      </c>
      <c r="BB52" s="51" t="s">
        <v>98</v>
      </c>
      <c r="BC52" s="59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 s="51">
        <v>2</v>
      </c>
      <c r="BK52" s="51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 s="1">
        <v>177000</v>
      </c>
    </row>
    <row r="53" spans="1:81" x14ac:dyDescent="0.2">
      <c r="A53">
        <v>52</v>
      </c>
      <c r="B53">
        <v>50</v>
      </c>
      <c r="C53" t="s">
        <v>142</v>
      </c>
      <c r="D53" s="1">
        <v>52</v>
      </c>
      <c r="E53" s="1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s="1" t="s">
        <v>148</v>
      </c>
      <c r="N53" s="51" t="s">
        <v>90</v>
      </c>
      <c r="O53" s="51" t="s">
        <v>90</v>
      </c>
      <c r="P53" s="1" t="s">
        <v>91</v>
      </c>
      <c r="Q53" s="51" t="s">
        <v>132</v>
      </c>
      <c r="R53" s="1">
        <v>6</v>
      </c>
      <c r="S53" s="51">
        <v>6</v>
      </c>
      <c r="T53" s="51">
        <v>1934</v>
      </c>
      <c r="U53" s="51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 s="51">
        <v>816</v>
      </c>
      <c r="AN53" t="s">
        <v>103</v>
      </c>
      <c r="AO53" t="s">
        <v>98</v>
      </c>
      <c r="AP53" t="s">
        <v>105</v>
      </c>
      <c r="AQ53" t="s">
        <v>106</v>
      </c>
      <c r="AR53" s="51">
        <v>816</v>
      </c>
      <c r="AS53" s="51">
        <v>0</v>
      </c>
      <c r="AT53">
        <v>360</v>
      </c>
      <c r="AU53" s="1">
        <v>1176</v>
      </c>
      <c r="AV53" s="1">
        <v>0</v>
      </c>
      <c r="AW53" s="1">
        <v>0</v>
      </c>
      <c r="AX53" s="1">
        <v>1</v>
      </c>
      <c r="AY53" s="1">
        <v>0</v>
      </c>
      <c r="AZ53">
        <v>3</v>
      </c>
      <c r="BA53">
        <v>1</v>
      </c>
      <c r="BB53" s="51" t="s">
        <v>98</v>
      </c>
      <c r="BC53" s="59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 s="51">
        <v>2</v>
      </c>
      <c r="BK53" s="51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 s="1">
        <v>114500</v>
      </c>
    </row>
    <row r="54" spans="1:81" x14ac:dyDescent="0.2">
      <c r="A54">
        <v>53</v>
      </c>
      <c r="B54">
        <v>90</v>
      </c>
      <c r="C54" t="s">
        <v>142</v>
      </c>
      <c r="D54" s="1">
        <v>110</v>
      </c>
      <c r="E54" s="1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s="1" t="s">
        <v>176</v>
      </c>
      <c r="N54" s="51" t="s">
        <v>182</v>
      </c>
      <c r="O54" s="51" t="s">
        <v>90</v>
      </c>
      <c r="P54" s="1" t="s">
        <v>167</v>
      </c>
      <c r="Q54" s="51" t="s">
        <v>115</v>
      </c>
      <c r="R54" s="1">
        <v>5</v>
      </c>
      <c r="S54" s="51">
        <v>5</v>
      </c>
      <c r="T54" s="51">
        <v>1963</v>
      </c>
      <c r="U54" s="51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 s="51">
        <v>816</v>
      </c>
      <c r="AN54" t="s">
        <v>103</v>
      </c>
      <c r="AO54" t="s">
        <v>98</v>
      </c>
      <c r="AP54" t="s">
        <v>177</v>
      </c>
      <c r="AQ54" t="s">
        <v>106</v>
      </c>
      <c r="AR54" s="51">
        <v>816</v>
      </c>
      <c r="AS54" s="51">
        <v>0</v>
      </c>
      <c r="AT54">
        <v>0</v>
      </c>
      <c r="AU54" s="1">
        <v>816</v>
      </c>
      <c r="AV54" s="1">
        <v>1</v>
      </c>
      <c r="AW54" s="1">
        <v>0</v>
      </c>
      <c r="AX54" s="1">
        <v>1</v>
      </c>
      <c r="AY54" s="1">
        <v>0</v>
      </c>
      <c r="AZ54">
        <v>2</v>
      </c>
      <c r="BA54">
        <v>1</v>
      </c>
      <c r="BB54" s="51" t="s">
        <v>98</v>
      </c>
      <c r="BC54" s="59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 s="51">
        <v>2</v>
      </c>
      <c r="BK54" s="51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 s="1">
        <v>110000</v>
      </c>
    </row>
    <row r="55" spans="1:81" x14ac:dyDescent="0.2">
      <c r="A55">
        <v>54</v>
      </c>
      <c r="B55">
        <v>20</v>
      </c>
      <c r="C55" t="s">
        <v>81</v>
      </c>
      <c r="D55" s="1">
        <v>68</v>
      </c>
      <c r="E55" s="1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s="1" t="s">
        <v>113</v>
      </c>
      <c r="N55" s="51" t="s">
        <v>90</v>
      </c>
      <c r="O55" s="51" t="s">
        <v>90</v>
      </c>
      <c r="P55" s="1" t="s">
        <v>91</v>
      </c>
      <c r="Q55" s="51" t="s">
        <v>115</v>
      </c>
      <c r="R55" s="1">
        <v>9</v>
      </c>
      <c r="S55" s="51">
        <v>5</v>
      </c>
      <c r="T55" s="51">
        <v>1981</v>
      </c>
      <c r="U55" s="51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 s="51">
        <v>1842</v>
      </c>
      <c r="AN55" t="s">
        <v>103</v>
      </c>
      <c r="AO55" t="s">
        <v>97</v>
      </c>
      <c r="AP55" t="s">
        <v>105</v>
      </c>
      <c r="AQ55" t="s">
        <v>106</v>
      </c>
      <c r="AR55" s="51">
        <v>1842</v>
      </c>
      <c r="AS55" s="51">
        <v>0</v>
      </c>
      <c r="AT55">
        <v>0</v>
      </c>
      <c r="AU55" s="1">
        <v>1842</v>
      </c>
      <c r="AV55" s="1">
        <v>2</v>
      </c>
      <c r="AW55" s="1">
        <v>0</v>
      </c>
      <c r="AX55" s="1">
        <v>0</v>
      </c>
      <c r="AY55" s="1">
        <v>1</v>
      </c>
      <c r="AZ55">
        <v>0</v>
      </c>
      <c r="BA55">
        <v>1</v>
      </c>
      <c r="BB55" s="51" t="s">
        <v>97</v>
      </c>
      <c r="BC55" s="59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 s="51">
        <v>3</v>
      </c>
      <c r="BK55" s="51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 s="1">
        <v>385000</v>
      </c>
    </row>
    <row r="56" spans="1:81" x14ac:dyDescent="0.2">
      <c r="A56">
        <v>55</v>
      </c>
      <c r="B56">
        <v>80</v>
      </c>
      <c r="C56" t="s">
        <v>81</v>
      </c>
      <c r="D56" s="1">
        <v>60</v>
      </c>
      <c r="E56" s="1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s="1" t="s">
        <v>162</v>
      </c>
      <c r="N56" s="51" t="s">
        <v>90</v>
      </c>
      <c r="O56" s="51" t="s">
        <v>90</v>
      </c>
      <c r="P56" s="1" t="s">
        <v>91</v>
      </c>
      <c r="Q56" s="51" t="s">
        <v>197</v>
      </c>
      <c r="R56" s="1">
        <v>5</v>
      </c>
      <c r="S56" s="51">
        <v>5</v>
      </c>
      <c r="T56" s="51">
        <v>1955</v>
      </c>
      <c r="U56" s="51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 s="51">
        <v>384</v>
      </c>
      <c r="AN56" t="s">
        <v>103</v>
      </c>
      <c r="AO56" t="s">
        <v>98</v>
      </c>
      <c r="AP56" t="s">
        <v>105</v>
      </c>
      <c r="AQ56" t="s">
        <v>106</v>
      </c>
      <c r="AR56" s="51">
        <v>1360</v>
      </c>
      <c r="AS56" s="51">
        <v>0</v>
      </c>
      <c r="AT56">
        <v>0</v>
      </c>
      <c r="AU56" s="1">
        <v>1360</v>
      </c>
      <c r="AV56" s="1">
        <v>0</v>
      </c>
      <c r="AW56" s="1">
        <v>0</v>
      </c>
      <c r="AX56" s="1">
        <v>1</v>
      </c>
      <c r="AY56" s="1">
        <v>0</v>
      </c>
      <c r="AZ56">
        <v>3</v>
      </c>
      <c r="BA56">
        <v>1</v>
      </c>
      <c r="BB56" s="51" t="s">
        <v>98</v>
      </c>
      <c r="BC56" s="59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 s="51">
        <v>2</v>
      </c>
      <c r="BK56" s="51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 s="1">
        <v>130000</v>
      </c>
    </row>
    <row r="57" spans="1:81" x14ac:dyDescent="0.2">
      <c r="A57">
        <v>56</v>
      </c>
      <c r="B57">
        <v>20</v>
      </c>
      <c r="C57" t="s">
        <v>81</v>
      </c>
      <c r="D57" s="1">
        <v>100</v>
      </c>
      <c r="E57" s="1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s="1" t="s">
        <v>162</v>
      </c>
      <c r="N57" s="51" t="s">
        <v>90</v>
      </c>
      <c r="O57" s="51" t="s">
        <v>90</v>
      </c>
      <c r="P57" s="1" t="s">
        <v>91</v>
      </c>
      <c r="Q57" s="51" t="s">
        <v>115</v>
      </c>
      <c r="R57" s="1">
        <v>6</v>
      </c>
      <c r="S57" s="51">
        <v>5</v>
      </c>
      <c r="T57" s="51">
        <v>1964</v>
      </c>
      <c r="U57" s="51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 s="51">
        <v>1425</v>
      </c>
      <c r="AN57" t="s">
        <v>103</v>
      </c>
      <c r="AO57" t="s">
        <v>97</v>
      </c>
      <c r="AP57" t="s">
        <v>105</v>
      </c>
      <c r="AQ57" t="s">
        <v>106</v>
      </c>
      <c r="AR57" s="51">
        <v>1425</v>
      </c>
      <c r="AS57" s="51">
        <v>0</v>
      </c>
      <c r="AT57">
        <v>0</v>
      </c>
      <c r="AU57" s="1">
        <v>1425</v>
      </c>
      <c r="AV57" s="1">
        <v>0</v>
      </c>
      <c r="AW57" s="1">
        <v>0</v>
      </c>
      <c r="AX57" s="1">
        <v>2</v>
      </c>
      <c r="AY57" s="1">
        <v>0</v>
      </c>
      <c r="AZ57">
        <v>3</v>
      </c>
      <c r="BA57">
        <v>1</v>
      </c>
      <c r="BB57" s="51" t="s">
        <v>98</v>
      </c>
      <c r="BC57" s="59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 s="51">
        <v>2</v>
      </c>
      <c r="BK57" s="51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 s="1">
        <v>180500</v>
      </c>
    </row>
    <row r="58" spans="1:81" x14ac:dyDescent="0.2">
      <c r="A58">
        <v>57</v>
      </c>
      <c r="B58">
        <v>160</v>
      </c>
      <c r="C58" t="s">
        <v>192</v>
      </c>
      <c r="D58" s="1">
        <v>24</v>
      </c>
      <c r="E58" s="1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s="1" t="s">
        <v>136</v>
      </c>
      <c r="N58" s="51" t="s">
        <v>90</v>
      </c>
      <c r="O58" s="51" t="s">
        <v>90</v>
      </c>
      <c r="P58" s="1" t="s">
        <v>198</v>
      </c>
      <c r="Q58" s="51" t="s">
        <v>92</v>
      </c>
      <c r="R58" s="1">
        <v>8</v>
      </c>
      <c r="S58" s="51">
        <v>5</v>
      </c>
      <c r="T58" s="51">
        <v>1999</v>
      </c>
      <c r="U58" s="51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 s="51">
        <v>970</v>
      </c>
      <c r="AN58" t="s">
        <v>103</v>
      </c>
      <c r="AO58" t="s">
        <v>104</v>
      </c>
      <c r="AP58" t="s">
        <v>105</v>
      </c>
      <c r="AQ58" t="s">
        <v>106</v>
      </c>
      <c r="AR58" s="51">
        <v>983</v>
      </c>
      <c r="AS58" s="51">
        <v>756</v>
      </c>
      <c r="AT58">
        <v>0</v>
      </c>
      <c r="AU58" s="1">
        <v>1739</v>
      </c>
      <c r="AV58" s="1">
        <v>1</v>
      </c>
      <c r="AW58" s="1">
        <v>0</v>
      </c>
      <c r="AX58" s="1">
        <v>2</v>
      </c>
      <c r="AY58" s="1">
        <v>1</v>
      </c>
      <c r="AZ58">
        <v>3</v>
      </c>
      <c r="BA58">
        <v>1</v>
      </c>
      <c r="BB58" s="51" t="s">
        <v>97</v>
      </c>
      <c r="BC58" s="59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 s="51">
        <v>2</v>
      </c>
      <c r="BK58" s="51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 s="1">
        <v>172500</v>
      </c>
    </row>
    <row r="59" spans="1:81" x14ac:dyDescent="0.2">
      <c r="A59">
        <v>58</v>
      </c>
      <c r="B59">
        <v>60</v>
      </c>
      <c r="C59" t="s">
        <v>81</v>
      </c>
      <c r="D59" s="1">
        <v>89</v>
      </c>
      <c r="E59" s="1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s="1" t="s">
        <v>89</v>
      </c>
      <c r="N59" s="51" t="s">
        <v>90</v>
      </c>
      <c r="O59" s="51" t="s">
        <v>90</v>
      </c>
      <c r="P59" s="1" t="s">
        <v>91</v>
      </c>
      <c r="Q59" s="51" t="s">
        <v>92</v>
      </c>
      <c r="R59" s="1">
        <v>7</v>
      </c>
      <c r="S59" s="51">
        <v>5</v>
      </c>
      <c r="T59" s="51">
        <v>2004</v>
      </c>
      <c r="U59" s="51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 s="51">
        <v>860</v>
      </c>
      <c r="AN59" t="s">
        <v>103</v>
      </c>
      <c r="AO59" t="s">
        <v>104</v>
      </c>
      <c r="AP59" t="s">
        <v>105</v>
      </c>
      <c r="AQ59" t="s">
        <v>106</v>
      </c>
      <c r="AR59" s="51">
        <v>860</v>
      </c>
      <c r="AS59" s="51">
        <v>860</v>
      </c>
      <c r="AT59">
        <v>0</v>
      </c>
      <c r="AU59" s="1">
        <v>1720</v>
      </c>
      <c r="AV59" s="1">
        <v>0</v>
      </c>
      <c r="AW59" s="1">
        <v>0</v>
      </c>
      <c r="AX59" s="1">
        <v>2</v>
      </c>
      <c r="AY59" s="1">
        <v>1</v>
      </c>
      <c r="AZ59">
        <v>3</v>
      </c>
      <c r="BA59">
        <v>1</v>
      </c>
      <c r="BB59" s="51" t="s">
        <v>97</v>
      </c>
      <c r="BC59" s="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 s="51">
        <v>2</v>
      </c>
      <c r="BK59" s="51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 s="1">
        <v>196500</v>
      </c>
    </row>
    <row r="60" spans="1:81" x14ac:dyDescent="0.2">
      <c r="A60">
        <v>59</v>
      </c>
      <c r="B60">
        <v>60</v>
      </c>
      <c r="C60" t="s">
        <v>81</v>
      </c>
      <c r="D60" s="1">
        <v>66</v>
      </c>
      <c r="E60" s="1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s="1" t="s">
        <v>200</v>
      </c>
      <c r="N60" s="51" t="s">
        <v>90</v>
      </c>
      <c r="O60" s="51" t="s">
        <v>90</v>
      </c>
      <c r="P60" s="1" t="s">
        <v>91</v>
      </c>
      <c r="Q60" s="51" t="s">
        <v>92</v>
      </c>
      <c r="R60" s="1">
        <v>10</v>
      </c>
      <c r="S60" s="51">
        <v>5</v>
      </c>
      <c r="T60" s="51">
        <v>2006</v>
      </c>
      <c r="U60" s="51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 s="51">
        <v>1410</v>
      </c>
      <c r="AN60" t="s">
        <v>103</v>
      </c>
      <c r="AO60" t="s">
        <v>104</v>
      </c>
      <c r="AP60" t="s">
        <v>105</v>
      </c>
      <c r="AQ60" t="s">
        <v>106</v>
      </c>
      <c r="AR60" s="51">
        <v>1426</v>
      </c>
      <c r="AS60" s="51">
        <v>1519</v>
      </c>
      <c r="AT60">
        <v>0</v>
      </c>
      <c r="AU60" s="1">
        <v>2945</v>
      </c>
      <c r="AV60" s="1">
        <v>0</v>
      </c>
      <c r="AW60" s="1">
        <v>0</v>
      </c>
      <c r="AX60" s="1">
        <v>3</v>
      </c>
      <c r="AY60" s="1">
        <v>1</v>
      </c>
      <c r="AZ60">
        <v>3</v>
      </c>
      <c r="BA60">
        <v>1</v>
      </c>
      <c r="BB60" s="51" t="s">
        <v>97</v>
      </c>
      <c r="BC60" s="59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 s="51">
        <v>3</v>
      </c>
      <c r="BK60" s="51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 s="1">
        <v>438780</v>
      </c>
    </row>
    <row r="61" spans="1:81" x14ac:dyDescent="0.2">
      <c r="A61">
        <v>60</v>
      </c>
      <c r="B61">
        <v>20</v>
      </c>
      <c r="C61" t="s">
        <v>81</v>
      </c>
      <c r="D61" s="1">
        <v>60</v>
      </c>
      <c r="E61" s="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s="1" t="s">
        <v>89</v>
      </c>
      <c r="N61" s="51" t="s">
        <v>90</v>
      </c>
      <c r="O61" s="51" t="s">
        <v>90</v>
      </c>
      <c r="P61" s="1" t="s">
        <v>91</v>
      </c>
      <c r="Q61" s="51" t="s">
        <v>115</v>
      </c>
      <c r="R61" s="1">
        <v>5</v>
      </c>
      <c r="S61" s="51">
        <v>7</v>
      </c>
      <c r="T61" s="51">
        <v>1972</v>
      </c>
      <c r="U61" s="5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 s="51">
        <v>780</v>
      </c>
      <c r="AN61" t="s">
        <v>103</v>
      </c>
      <c r="AO61" t="s">
        <v>104</v>
      </c>
      <c r="AP61" t="s">
        <v>105</v>
      </c>
      <c r="AQ61" t="s">
        <v>106</v>
      </c>
      <c r="AR61" s="51">
        <v>780</v>
      </c>
      <c r="AS61" s="51">
        <v>0</v>
      </c>
      <c r="AT61">
        <v>0</v>
      </c>
      <c r="AU61" s="1">
        <v>780</v>
      </c>
      <c r="AV61" s="1">
        <v>0</v>
      </c>
      <c r="AW61" s="1">
        <v>0</v>
      </c>
      <c r="AX61" s="1">
        <v>1</v>
      </c>
      <c r="AY61" s="1">
        <v>0</v>
      </c>
      <c r="AZ61">
        <v>2</v>
      </c>
      <c r="BA61">
        <v>1</v>
      </c>
      <c r="BB61" s="51" t="s">
        <v>98</v>
      </c>
      <c r="BC61" s="59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 s="51">
        <v>1</v>
      </c>
      <c r="BK61" s="5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 s="1">
        <v>124900</v>
      </c>
    </row>
    <row r="62" spans="1:81" x14ac:dyDescent="0.2">
      <c r="A62">
        <v>61</v>
      </c>
      <c r="B62">
        <v>20</v>
      </c>
      <c r="C62" t="s">
        <v>81</v>
      </c>
      <c r="D62" s="1">
        <v>63</v>
      </c>
      <c r="E62" s="1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s="1" t="s">
        <v>170</v>
      </c>
      <c r="N62" s="51" t="s">
        <v>171</v>
      </c>
      <c r="O62" s="51" t="s">
        <v>90</v>
      </c>
      <c r="P62" s="1" t="s">
        <v>91</v>
      </c>
      <c r="Q62" s="51" t="s">
        <v>115</v>
      </c>
      <c r="R62" s="1">
        <v>6</v>
      </c>
      <c r="S62" s="51">
        <v>5</v>
      </c>
      <c r="T62" s="51">
        <v>2004</v>
      </c>
      <c r="U62" s="51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 s="51">
        <v>1158</v>
      </c>
      <c r="AN62" t="s">
        <v>103</v>
      </c>
      <c r="AO62" t="s">
        <v>104</v>
      </c>
      <c r="AP62" t="s">
        <v>105</v>
      </c>
      <c r="AQ62" t="s">
        <v>106</v>
      </c>
      <c r="AR62" s="51">
        <v>1158</v>
      </c>
      <c r="AS62" s="51">
        <v>0</v>
      </c>
      <c r="AT62">
        <v>0</v>
      </c>
      <c r="AU62" s="1">
        <v>1158</v>
      </c>
      <c r="AV62" s="1">
        <v>1</v>
      </c>
      <c r="AW62" s="1">
        <v>0</v>
      </c>
      <c r="AX62" s="1">
        <v>1</v>
      </c>
      <c r="AY62" s="1">
        <v>1</v>
      </c>
      <c r="AZ62">
        <v>3</v>
      </c>
      <c r="BA62">
        <v>1</v>
      </c>
      <c r="BB62" s="51" t="s">
        <v>97</v>
      </c>
      <c r="BC62" s="59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 s="51">
        <v>2</v>
      </c>
      <c r="BK62" s="51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 s="1">
        <v>158000</v>
      </c>
    </row>
    <row r="63" spans="1:81" x14ac:dyDescent="0.2">
      <c r="A63">
        <v>62</v>
      </c>
      <c r="B63">
        <v>75</v>
      </c>
      <c r="C63" t="s">
        <v>142</v>
      </c>
      <c r="D63" s="1">
        <v>60</v>
      </c>
      <c r="E63" s="1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s="1" t="s">
        <v>176</v>
      </c>
      <c r="N63" s="51" t="s">
        <v>90</v>
      </c>
      <c r="O63" s="51" t="s">
        <v>90</v>
      </c>
      <c r="P63" s="1" t="s">
        <v>91</v>
      </c>
      <c r="Q63" s="51" t="s">
        <v>201</v>
      </c>
      <c r="R63" s="1">
        <v>5</v>
      </c>
      <c r="S63" s="51">
        <v>7</v>
      </c>
      <c r="T63" s="51">
        <v>1920</v>
      </c>
      <c r="U63" s="51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 s="51">
        <v>530</v>
      </c>
      <c r="AN63" t="s">
        <v>103</v>
      </c>
      <c r="AO63" t="s">
        <v>98</v>
      </c>
      <c r="AP63" t="s">
        <v>177</v>
      </c>
      <c r="AQ63" t="s">
        <v>106</v>
      </c>
      <c r="AR63" s="51">
        <v>581</v>
      </c>
      <c r="AS63" s="51">
        <v>530</v>
      </c>
      <c r="AT63">
        <v>0</v>
      </c>
      <c r="AU63" s="1">
        <v>1111</v>
      </c>
      <c r="AV63" s="1">
        <v>0</v>
      </c>
      <c r="AW63" s="1">
        <v>0</v>
      </c>
      <c r="AX63" s="1">
        <v>1</v>
      </c>
      <c r="AY63" s="1">
        <v>0</v>
      </c>
      <c r="AZ63">
        <v>3</v>
      </c>
      <c r="BA63">
        <v>1</v>
      </c>
      <c r="BB63" s="51" t="s">
        <v>147</v>
      </c>
      <c r="BC63" s="59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 s="51">
        <v>1</v>
      </c>
      <c r="BK63" s="51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 s="1">
        <v>101000</v>
      </c>
    </row>
    <row r="64" spans="1:81" x14ac:dyDescent="0.2">
      <c r="A64">
        <v>63</v>
      </c>
      <c r="B64">
        <v>120</v>
      </c>
      <c r="C64" t="s">
        <v>81</v>
      </c>
      <c r="D64" s="1">
        <v>44</v>
      </c>
      <c r="E64" s="1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s="1" t="s">
        <v>154</v>
      </c>
      <c r="N64" s="51" t="s">
        <v>90</v>
      </c>
      <c r="O64" s="51" t="s">
        <v>90</v>
      </c>
      <c r="P64" s="1" t="s">
        <v>179</v>
      </c>
      <c r="Q64" s="51" t="s">
        <v>115</v>
      </c>
      <c r="R64" s="1">
        <v>8</v>
      </c>
      <c r="S64" s="51">
        <v>5</v>
      </c>
      <c r="T64" s="51">
        <v>2006</v>
      </c>
      <c r="U64" s="51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 s="51">
        <v>1370</v>
      </c>
      <c r="AN64" t="s">
        <v>103</v>
      </c>
      <c r="AO64" t="s">
        <v>104</v>
      </c>
      <c r="AP64" t="s">
        <v>105</v>
      </c>
      <c r="AQ64" t="s">
        <v>106</v>
      </c>
      <c r="AR64" s="51">
        <v>1370</v>
      </c>
      <c r="AS64" s="51">
        <v>0</v>
      </c>
      <c r="AT64">
        <v>0</v>
      </c>
      <c r="AU64" s="1">
        <v>1370</v>
      </c>
      <c r="AV64" s="1">
        <v>0</v>
      </c>
      <c r="AW64" s="1">
        <v>0</v>
      </c>
      <c r="AX64" s="1">
        <v>2</v>
      </c>
      <c r="AY64" s="1">
        <v>0</v>
      </c>
      <c r="AZ64">
        <v>2</v>
      </c>
      <c r="BA64">
        <v>1</v>
      </c>
      <c r="BB64" s="51" t="s">
        <v>97</v>
      </c>
      <c r="BC64" s="59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 s="51">
        <v>2</v>
      </c>
      <c r="BK64" s="51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 s="1">
        <v>202500</v>
      </c>
    </row>
    <row r="65" spans="1:81" x14ac:dyDescent="0.2">
      <c r="A65">
        <v>64</v>
      </c>
      <c r="B65">
        <v>70</v>
      </c>
      <c r="C65" t="s">
        <v>142</v>
      </c>
      <c r="D65" s="1">
        <v>50</v>
      </c>
      <c r="E65" s="1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s="1" t="s">
        <v>143</v>
      </c>
      <c r="N65" s="51" t="s">
        <v>202</v>
      </c>
      <c r="O65" s="51" t="s">
        <v>114</v>
      </c>
      <c r="P65" s="1" t="s">
        <v>91</v>
      </c>
      <c r="Q65" s="51" t="s">
        <v>92</v>
      </c>
      <c r="R65" s="1">
        <v>7</v>
      </c>
      <c r="S65" s="51">
        <v>6</v>
      </c>
      <c r="T65" s="51">
        <v>1921</v>
      </c>
      <c r="U65" s="51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 s="51">
        <v>576</v>
      </c>
      <c r="AN65" t="s">
        <v>103</v>
      </c>
      <c r="AO65" t="s">
        <v>97</v>
      </c>
      <c r="AP65" t="s">
        <v>105</v>
      </c>
      <c r="AQ65" t="s">
        <v>106</v>
      </c>
      <c r="AR65" s="51">
        <v>902</v>
      </c>
      <c r="AS65" s="51">
        <v>808</v>
      </c>
      <c r="AT65">
        <v>0</v>
      </c>
      <c r="AU65" s="1">
        <v>1710</v>
      </c>
      <c r="AV65" s="1">
        <v>0</v>
      </c>
      <c r="AW65" s="1">
        <v>0</v>
      </c>
      <c r="AX65" s="1">
        <v>2</v>
      </c>
      <c r="AY65" s="1">
        <v>0</v>
      </c>
      <c r="AZ65">
        <v>3</v>
      </c>
      <c r="BA65">
        <v>1</v>
      </c>
      <c r="BB65" s="51" t="s">
        <v>98</v>
      </c>
      <c r="BC65" s="59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 s="51">
        <v>2</v>
      </c>
      <c r="BK65" s="51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 s="1">
        <v>140000</v>
      </c>
    </row>
    <row r="66" spans="1:81" x14ac:dyDescent="0.2">
      <c r="A66">
        <v>65</v>
      </c>
      <c r="B66">
        <v>60</v>
      </c>
      <c r="C66" t="s">
        <v>81</v>
      </c>
      <c r="D66" s="1" t="s">
        <v>83</v>
      </c>
      <c r="E66" s="1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s="1" t="s">
        <v>89</v>
      </c>
      <c r="N66" s="51" t="s">
        <v>90</v>
      </c>
      <c r="O66" s="51" t="s">
        <v>90</v>
      </c>
      <c r="P66" s="1" t="s">
        <v>91</v>
      </c>
      <c r="Q66" s="51" t="s">
        <v>92</v>
      </c>
      <c r="R66" s="1">
        <v>7</v>
      </c>
      <c r="S66" s="51">
        <v>5</v>
      </c>
      <c r="T66" s="51">
        <v>1997</v>
      </c>
      <c r="U66" s="51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 s="51">
        <v>1057</v>
      </c>
      <c r="AN66" t="s">
        <v>103</v>
      </c>
      <c r="AO66" t="s">
        <v>104</v>
      </c>
      <c r="AP66" t="s">
        <v>105</v>
      </c>
      <c r="AQ66" t="s">
        <v>106</v>
      </c>
      <c r="AR66" s="51">
        <v>1057</v>
      </c>
      <c r="AS66" s="51">
        <v>977</v>
      </c>
      <c r="AT66">
        <v>0</v>
      </c>
      <c r="AU66" s="1">
        <v>2034</v>
      </c>
      <c r="AV66" s="1">
        <v>1</v>
      </c>
      <c r="AW66" s="1">
        <v>0</v>
      </c>
      <c r="AX66" s="1">
        <v>2</v>
      </c>
      <c r="AY66" s="1">
        <v>1</v>
      </c>
      <c r="AZ66">
        <v>3</v>
      </c>
      <c r="BA66">
        <v>1</v>
      </c>
      <c r="BB66" s="51" t="s">
        <v>97</v>
      </c>
      <c r="BC66" s="59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 s="51">
        <v>2</v>
      </c>
      <c r="BK66" s="51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 s="1">
        <v>219500</v>
      </c>
    </row>
    <row r="67" spans="1:81" x14ac:dyDescent="0.2">
      <c r="A67">
        <v>66</v>
      </c>
      <c r="B67">
        <v>60</v>
      </c>
      <c r="C67" t="s">
        <v>81</v>
      </c>
      <c r="D67" s="1">
        <v>76</v>
      </c>
      <c r="E67" s="1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s="1" t="s">
        <v>154</v>
      </c>
      <c r="N67" s="51" t="s">
        <v>90</v>
      </c>
      <c r="O67" s="51" t="s">
        <v>90</v>
      </c>
      <c r="P67" s="1" t="s">
        <v>91</v>
      </c>
      <c r="Q67" s="51" t="s">
        <v>92</v>
      </c>
      <c r="R67" s="1">
        <v>8</v>
      </c>
      <c r="S67" s="51">
        <v>5</v>
      </c>
      <c r="T67" s="51">
        <v>2004</v>
      </c>
      <c r="U67" s="51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 s="51">
        <v>1143</v>
      </c>
      <c r="AN67" t="s">
        <v>103</v>
      </c>
      <c r="AO67" t="s">
        <v>104</v>
      </c>
      <c r="AP67" t="s">
        <v>105</v>
      </c>
      <c r="AQ67" t="s">
        <v>106</v>
      </c>
      <c r="AR67" s="51">
        <v>1143</v>
      </c>
      <c r="AS67" s="51">
        <v>1330</v>
      </c>
      <c r="AT67">
        <v>0</v>
      </c>
      <c r="AU67" s="1">
        <v>2473</v>
      </c>
      <c r="AV67" s="1">
        <v>0</v>
      </c>
      <c r="AW67" s="1">
        <v>0</v>
      </c>
      <c r="AX67" s="1">
        <v>2</v>
      </c>
      <c r="AY67" s="1">
        <v>1</v>
      </c>
      <c r="AZ67">
        <v>4</v>
      </c>
      <c r="BA67">
        <v>1</v>
      </c>
      <c r="BB67" s="51" t="s">
        <v>97</v>
      </c>
      <c r="BC67" s="59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 s="51">
        <v>3</v>
      </c>
      <c r="BK67" s="51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 s="1">
        <v>317000</v>
      </c>
    </row>
    <row r="68" spans="1:81" x14ac:dyDescent="0.2">
      <c r="A68">
        <v>67</v>
      </c>
      <c r="B68">
        <v>20</v>
      </c>
      <c r="C68" t="s">
        <v>81</v>
      </c>
      <c r="D68" s="1" t="s">
        <v>83</v>
      </c>
      <c r="E68" s="1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s="1" t="s">
        <v>162</v>
      </c>
      <c r="N68" s="51" t="s">
        <v>204</v>
      </c>
      <c r="O68" s="51" t="s">
        <v>90</v>
      </c>
      <c r="P68" s="1" t="s">
        <v>91</v>
      </c>
      <c r="Q68" s="51" t="s">
        <v>115</v>
      </c>
      <c r="R68" s="1">
        <v>7</v>
      </c>
      <c r="S68" s="51">
        <v>5</v>
      </c>
      <c r="T68" s="51">
        <v>1970</v>
      </c>
      <c r="U68" s="51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 s="51">
        <v>1947</v>
      </c>
      <c r="AN68" t="s">
        <v>103</v>
      </c>
      <c r="AO68" t="s">
        <v>98</v>
      </c>
      <c r="AP68" t="s">
        <v>105</v>
      </c>
      <c r="AQ68" t="s">
        <v>106</v>
      </c>
      <c r="AR68" s="51">
        <v>2207</v>
      </c>
      <c r="AS68" s="51">
        <v>0</v>
      </c>
      <c r="AT68">
        <v>0</v>
      </c>
      <c r="AU68" s="1">
        <v>2207</v>
      </c>
      <c r="AV68" s="1">
        <v>1</v>
      </c>
      <c r="AW68" s="1">
        <v>0</v>
      </c>
      <c r="AX68" s="1">
        <v>2</v>
      </c>
      <c r="AY68" s="1">
        <v>0</v>
      </c>
      <c r="AZ68">
        <v>3</v>
      </c>
      <c r="BA68">
        <v>1</v>
      </c>
      <c r="BB68" s="51" t="s">
        <v>98</v>
      </c>
      <c r="BC68" s="59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 s="51">
        <v>2</v>
      </c>
      <c r="BK68" s="51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 s="1">
        <v>180000</v>
      </c>
    </row>
    <row r="69" spans="1:81" x14ac:dyDescent="0.2">
      <c r="A69">
        <v>68</v>
      </c>
      <c r="B69">
        <v>20</v>
      </c>
      <c r="C69" t="s">
        <v>81</v>
      </c>
      <c r="D69" s="1">
        <v>72</v>
      </c>
      <c r="E69" s="1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s="1" t="s">
        <v>89</v>
      </c>
      <c r="N69" s="51" t="s">
        <v>90</v>
      </c>
      <c r="O69" s="51" t="s">
        <v>90</v>
      </c>
      <c r="P69" s="1" t="s">
        <v>91</v>
      </c>
      <c r="Q69" s="51" t="s">
        <v>115</v>
      </c>
      <c r="R69" s="1">
        <v>7</v>
      </c>
      <c r="S69" s="51">
        <v>5</v>
      </c>
      <c r="T69" s="51">
        <v>2003</v>
      </c>
      <c r="U69" s="51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 s="51">
        <v>1453</v>
      </c>
      <c r="AN69" t="s">
        <v>103</v>
      </c>
      <c r="AO69" t="s">
        <v>104</v>
      </c>
      <c r="AP69" t="s">
        <v>105</v>
      </c>
      <c r="AQ69" t="s">
        <v>106</v>
      </c>
      <c r="AR69" s="51">
        <v>1479</v>
      </c>
      <c r="AS69" s="51">
        <v>0</v>
      </c>
      <c r="AT69">
        <v>0</v>
      </c>
      <c r="AU69" s="1">
        <v>1479</v>
      </c>
      <c r="AV69" s="1">
        <v>1</v>
      </c>
      <c r="AW69" s="1">
        <v>0</v>
      </c>
      <c r="AX69" s="1">
        <v>2</v>
      </c>
      <c r="AY69" s="1">
        <v>0</v>
      </c>
      <c r="AZ69">
        <v>3</v>
      </c>
      <c r="BA69">
        <v>1</v>
      </c>
      <c r="BB69" s="51" t="s">
        <v>97</v>
      </c>
      <c r="BC69" s="5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 s="51">
        <v>2</v>
      </c>
      <c r="BK69" s="51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 s="1">
        <v>226000</v>
      </c>
    </row>
    <row r="70" spans="1:81" x14ac:dyDescent="0.2">
      <c r="A70">
        <v>69</v>
      </c>
      <c r="B70">
        <v>30</v>
      </c>
      <c r="C70" t="s">
        <v>142</v>
      </c>
      <c r="D70" s="1">
        <v>47</v>
      </c>
      <c r="E70" s="1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s="1" t="s">
        <v>143</v>
      </c>
      <c r="N70" s="51" t="s">
        <v>144</v>
      </c>
      <c r="O70" s="51" t="s">
        <v>90</v>
      </c>
      <c r="P70" s="1" t="s">
        <v>91</v>
      </c>
      <c r="Q70" s="51" t="s">
        <v>115</v>
      </c>
      <c r="R70" s="1">
        <v>4</v>
      </c>
      <c r="S70" s="51">
        <v>6</v>
      </c>
      <c r="T70" s="51">
        <v>1945</v>
      </c>
      <c r="U70" s="51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 s="51">
        <v>747</v>
      </c>
      <c r="AN70" t="s">
        <v>103</v>
      </c>
      <c r="AO70" t="s">
        <v>98</v>
      </c>
      <c r="AP70" t="s">
        <v>105</v>
      </c>
      <c r="AQ70" t="s">
        <v>106</v>
      </c>
      <c r="AR70" s="51">
        <v>747</v>
      </c>
      <c r="AS70" s="51">
        <v>0</v>
      </c>
      <c r="AT70">
        <v>0</v>
      </c>
      <c r="AU70" s="1">
        <v>747</v>
      </c>
      <c r="AV70" s="1">
        <v>0</v>
      </c>
      <c r="AW70" s="1">
        <v>0</v>
      </c>
      <c r="AX70" s="1">
        <v>1</v>
      </c>
      <c r="AY70" s="1">
        <v>0</v>
      </c>
      <c r="AZ70">
        <v>2</v>
      </c>
      <c r="BA70">
        <v>1</v>
      </c>
      <c r="BB70" s="51" t="s">
        <v>98</v>
      </c>
      <c r="BC70" s="59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 s="51">
        <v>1</v>
      </c>
      <c r="BK70" s="51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 s="1">
        <v>80000</v>
      </c>
    </row>
    <row r="71" spans="1:81" x14ac:dyDescent="0.2">
      <c r="A71">
        <v>70</v>
      </c>
      <c r="B71">
        <v>50</v>
      </c>
      <c r="C71" t="s">
        <v>81</v>
      </c>
      <c r="D71" s="1">
        <v>81</v>
      </c>
      <c r="E71" s="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s="1" t="s">
        <v>205</v>
      </c>
      <c r="N71" s="51" t="s">
        <v>90</v>
      </c>
      <c r="O71" s="51" t="s">
        <v>90</v>
      </c>
      <c r="P71" s="1" t="s">
        <v>91</v>
      </c>
      <c r="Q71" s="51" t="s">
        <v>132</v>
      </c>
      <c r="R71" s="1">
        <v>7</v>
      </c>
      <c r="S71" s="51">
        <v>4</v>
      </c>
      <c r="T71" s="51">
        <v>1953</v>
      </c>
      <c r="U71" s="5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 s="51">
        <v>1304</v>
      </c>
      <c r="AN71" t="s">
        <v>206</v>
      </c>
      <c r="AO71" t="s">
        <v>98</v>
      </c>
      <c r="AP71" t="s">
        <v>105</v>
      </c>
      <c r="AQ71" t="s">
        <v>106</v>
      </c>
      <c r="AR71" s="51">
        <v>1304</v>
      </c>
      <c r="AS71" s="51">
        <v>983</v>
      </c>
      <c r="AT71">
        <v>0</v>
      </c>
      <c r="AU71" s="1">
        <v>2287</v>
      </c>
      <c r="AV71" s="1">
        <v>0</v>
      </c>
      <c r="AW71" s="1">
        <v>0</v>
      </c>
      <c r="AX71" s="1">
        <v>2</v>
      </c>
      <c r="AY71" s="1">
        <v>0</v>
      </c>
      <c r="AZ71">
        <v>3</v>
      </c>
      <c r="BA71">
        <v>1</v>
      </c>
      <c r="BB71" s="51" t="s">
        <v>98</v>
      </c>
      <c r="BC71" s="59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 s="51">
        <v>2</v>
      </c>
      <c r="BK71" s="5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 s="1">
        <v>225000</v>
      </c>
    </row>
    <row r="72" spans="1:81" x14ac:dyDescent="0.2">
      <c r="A72">
        <v>71</v>
      </c>
      <c r="B72">
        <v>20</v>
      </c>
      <c r="C72" t="s">
        <v>81</v>
      </c>
      <c r="D72" s="1">
        <v>95</v>
      </c>
      <c r="E72" s="1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s="1" t="s">
        <v>162</v>
      </c>
      <c r="N72" s="51" t="s">
        <v>90</v>
      </c>
      <c r="O72" s="51" t="s">
        <v>90</v>
      </c>
      <c r="P72" s="1" t="s">
        <v>91</v>
      </c>
      <c r="Q72" s="51" t="s">
        <v>115</v>
      </c>
      <c r="R72" s="1">
        <v>7</v>
      </c>
      <c r="S72" s="51">
        <v>6</v>
      </c>
      <c r="T72" s="51">
        <v>1973</v>
      </c>
      <c r="U72" s="51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 s="51">
        <v>2223</v>
      </c>
      <c r="AN72" t="s">
        <v>103</v>
      </c>
      <c r="AO72" t="s">
        <v>104</v>
      </c>
      <c r="AP72" t="s">
        <v>105</v>
      </c>
      <c r="AQ72" t="s">
        <v>106</v>
      </c>
      <c r="AR72" s="51">
        <v>2223</v>
      </c>
      <c r="AS72" s="51">
        <v>0</v>
      </c>
      <c r="AT72">
        <v>0</v>
      </c>
      <c r="AU72" s="1">
        <v>2223</v>
      </c>
      <c r="AV72" s="1">
        <v>1</v>
      </c>
      <c r="AW72" s="1">
        <v>0</v>
      </c>
      <c r="AX72" s="1">
        <v>2</v>
      </c>
      <c r="AY72" s="1">
        <v>0</v>
      </c>
      <c r="AZ72">
        <v>3</v>
      </c>
      <c r="BA72">
        <v>1</v>
      </c>
      <c r="BB72" s="51" t="s">
        <v>98</v>
      </c>
      <c r="BC72" s="59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 s="51">
        <v>2</v>
      </c>
      <c r="BK72" s="51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 s="1">
        <v>244000</v>
      </c>
    </row>
    <row r="73" spans="1:81" x14ac:dyDescent="0.2">
      <c r="A73">
        <v>72</v>
      </c>
      <c r="B73">
        <v>20</v>
      </c>
      <c r="C73" t="s">
        <v>81</v>
      </c>
      <c r="D73" s="1">
        <v>69</v>
      </c>
      <c r="E73" s="1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s="1" t="s">
        <v>131</v>
      </c>
      <c r="N73" s="51" t="s">
        <v>90</v>
      </c>
      <c r="O73" s="51" t="s">
        <v>90</v>
      </c>
      <c r="P73" s="1" t="s">
        <v>91</v>
      </c>
      <c r="Q73" s="51" t="s">
        <v>115</v>
      </c>
      <c r="R73" s="1">
        <v>4</v>
      </c>
      <c r="S73" s="51">
        <v>6</v>
      </c>
      <c r="T73" s="51">
        <v>1982</v>
      </c>
      <c r="U73" s="51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 s="51">
        <v>845</v>
      </c>
      <c r="AN73" t="s">
        <v>103</v>
      </c>
      <c r="AO73" t="s">
        <v>98</v>
      </c>
      <c r="AP73" t="s">
        <v>105</v>
      </c>
      <c r="AQ73" t="s">
        <v>106</v>
      </c>
      <c r="AR73" s="51">
        <v>845</v>
      </c>
      <c r="AS73" s="51">
        <v>0</v>
      </c>
      <c r="AT73">
        <v>0</v>
      </c>
      <c r="AU73" s="1">
        <v>845</v>
      </c>
      <c r="AV73" s="1">
        <v>1</v>
      </c>
      <c r="AW73" s="1">
        <v>0</v>
      </c>
      <c r="AX73" s="1">
        <v>1</v>
      </c>
      <c r="AY73" s="1">
        <v>0</v>
      </c>
      <c r="AZ73">
        <v>2</v>
      </c>
      <c r="BA73">
        <v>1</v>
      </c>
      <c r="BB73" s="51" t="s">
        <v>98</v>
      </c>
      <c r="BC73" s="59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 s="51">
        <v>2</v>
      </c>
      <c r="BK73" s="51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 s="1">
        <v>129500</v>
      </c>
    </row>
    <row r="74" spans="1:81" x14ac:dyDescent="0.2">
      <c r="A74">
        <v>73</v>
      </c>
      <c r="B74">
        <v>60</v>
      </c>
      <c r="C74" t="s">
        <v>81</v>
      </c>
      <c r="D74" s="1">
        <v>74</v>
      </c>
      <c r="E74" s="1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s="1" t="s">
        <v>193</v>
      </c>
      <c r="N74" s="51" t="s">
        <v>90</v>
      </c>
      <c r="O74" s="51" t="s">
        <v>90</v>
      </c>
      <c r="P74" s="1" t="s">
        <v>91</v>
      </c>
      <c r="Q74" s="51" t="s">
        <v>92</v>
      </c>
      <c r="R74" s="1">
        <v>7</v>
      </c>
      <c r="S74" s="51">
        <v>5</v>
      </c>
      <c r="T74" s="51">
        <v>1998</v>
      </c>
      <c r="U74" s="51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 s="51">
        <v>832</v>
      </c>
      <c r="AN74" t="s">
        <v>103</v>
      </c>
      <c r="AO74" t="s">
        <v>97</v>
      </c>
      <c r="AP74" t="s">
        <v>105</v>
      </c>
      <c r="AQ74" t="s">
        <v>106</v>
      </c>
      <c r="AR74" s="51">
        <v>885</v>
      </c>
      <c r="AS74" s="51">
        <v>833</v>
      </c>
      <c r="AT74">
        <v>0</v>
      </c>
      <c r="AU74" s="1">
        <v>1718</v>
      </c>
      <c r="AV74" s="1">
        <v>0</v>
      </c>
      <c r="AW74" s="1">
        <v>0</v>
      </c>
      <c r="AX74" s="1">
        <v>2</v>
      </c>
      <c r="AY74" s="1">
        <v>1</v>
      </c>
      <c r="AZ74">
        <v>3</v>
      </c>
      <c r="BA74">
        <v>1</v>
      </c>
      <c r="BB74" s="51" t="s">
        <v>98</v>
      </c>
      <c r="BC74" s="59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 s="51">
        <v>2</v>
      </c>
      <c r="BK74" s="51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 s="1">
        <v>185000</v>
      </c>
    </row>
    <row r="75" spans="1:81" x14ac:dyDescent="0.2">
      <c r="A75">
        <v>74</v>
      </c>
      <c r="B75">
        <v>20</v>
      </c>
      <c r="C75" t="s">
        <v>81</v>
      </c>
      <c r="D75" s="1">
        <v>85</v>
      </c>
      <c r="E75" s="1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s="1" t="s">
        <v>162</v>
      </c>
      <c r="N75" s="51" t="s">
        <v>90</v>
      </c>
      <c r="O75" s="51" t="s">
        <v>90</v>
      </c>
      <c r="P75" s="1" t="s">
        <v>91</v>
      </c>
      <c r="Q75" s="51" t="s">
        <v>115</v>
      </c>
      <c r="R75" s="1">
        <v>5</v>
      </c>
      <c r="S75" s="51">
        <v>7</v>
      </c>
      <c r="T75" s="51">
        <v>1954</v>
      </c>
      <c r="U75" s="51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 s="51">
        <v>1086</v>
      </c>
      <c r="AN75" t="s">
        <v>103</v>
      </c>
      <c r="AO75" t="s">
        <v>97</v>
      </c>
      <c r="AP75" t="s">
        <v>105</v>
      </c>
      <c r="AQ75" t="s">
        <v>106</v>
      </c>
      <c r="AR75" s="51">
        <v>1086</v>
      </c>
      <c r="AS75" s="51">
        <v>0</v>
      </c>
      <c r="AT75">
        <v>0</v>
      </c>
      <c r="AU75" s="1">
        <v>1086</v>
      </c>
      <c r="AV75" s="1">
        <v>1</v>
      </c>
      <c r="AW75" s="1">
        <v>0</v>
      </c>
      <c r="AX75" s="1">
        <v>1</v>
      </c>
      <c r="AY75" s="1">
        <v>0</v>
      </c>
      <c r="AZ75">
        <v>3</v>
      </c>
      <c r="BA75">
        <v>1</v>
      </c>
      <c r="BB75" s="51" t="s">
        <v>98</v>
      </c>
      <c r="BC75" s="59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 s="51">
        <v>2</v>
      </c>
      <c r="BK75" s="51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 s="1">
        <v>144900</v>
      </c>
    </row>
    <row r="76" spans="1:81" x14ac:dyDescent="0.2">
      <c r="A76">
        <v>75</v>
      </c>
      <c r="B76">
        <v>50</v>
      </c>
      <c r="C76" t="s">
        <v>142</v>
      </c>
      <c r="D76" s="1">
        <v>60</v>
      </c>
      <c r="E76" s="1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s="1" t="s">
        <v>143</v>
      </c>
      <c r="N76" s="51" t="s">
        <v>90</v>
      </c>
      <c r="O76" s="51" t="s">
        <v>90</v>
      </c>
      <c r="P76" s="1" t="s">
        <v>91</v>
      </c>
      <c r="Q76" s="51" t="s">
        <v>92</v>
      </c>
      <c r="R76" s="1">
        <v>3</v>
      </c>
      <c r="S76" s="51">
        <v>6</v>
      </c>
      <c r="T76" s="51">
        <v>1915</v>
      </c>
      <c r="U76" s="51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 s="51">
        <v>840</v>
      </c>
      <c r="AN76" t="s">
        <v>103</v>
      </c>
      <c r="AO76" t="s">
        <v>97</v>
      </c>
      <c r="AP76" t="s">
        <v>177</v>
      </c>
      <c r="AQ76" t="s">
        <v>106</v>
      </c>
      <c r="AR76" s="51">
        <v>840</v>
      </c>
      <c r="AS76" s="51">
        <v>765</v>
      </c>
      <c r="AT76">
        <v>0</v>
      </c>
      <c r="AU76" s="1">
        <v>1605</v>
      </c>
      <c r="AV76" s="1">
        <v>0</v>
      </c>
      <c r="AW76" s="1">
        <v>0</v>
      </c>
      <c r="AX76" s="1">
        <v>2</v>
      </c>
      <c r="AY76" s="1">
        <v>0</v>
      </c>
      <c r="AZ76">
        <v>3</v>
      </c>
      <c r="BA76">
        <v>2</v>
      </c>
      <c r="BB76" s="51" t="s">
        <v>98</v>
      </c>
      <c r="BC76" s="59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 s="51">
        <v>1</v>
      </c>
      <c r="BK76" s="51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 s="1">
        <v>107400</v>
      </c>
    </row>
    <row r="77" spans="1:81" x14ac:dyDescent="0.2">
      <c r="A77">
        <v>76</v>
      </c>
      <c r="B77">
        <v>180</v>
      </c>
      <c r="C77" t="s">
        <v>142</v>
      </c>
      <c r="D77" s="1">
        <v>21</v>
      </c>
      <c r="E77" s="1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s="1" t="s">
        <v>178</v>
      </c>
      <c r="N77" s="51" t="s">
        <v>90</v>
      </c>
      <c r="O77" s="51" t="s">
        <v>90</v>
      </c>
      <c r="P77" s="1" t="s">
        <v>198</v>
      </c>
      <c r="Q77" s="51" t="s">
        <v>197</v>
      </c>
      <c r="R77" s="1">
        <v>4</v>
      </c>
      <c r="S77" s="51">
        <v>5</v>
      </c>
      <c r="T77" s="51">
        <v>1973</v>
      </c>
      <c r="U77" s="51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 s="51">
        <v>462</v>
      </c>
      <c r="AN77" t="s">
        <v>103</v>
      </c>
      <c r="AO77" t="s">
        <v>98</v>
      </c>
      <c r="AP77" t="s">
        <v>105</v>
      </c>
      <c r="AQ77" t="s">
        <v>106</v>
      </c>
      <c r="AR77" s="51">
        <v>526</v>
      </c>
      <c r="AS77" s="51">
        <v>462</v>
      </c>
      <c r="AT77">
        <v>0</v>
      </c>
      <c r="AU77" s="1">
        <v>988</v>
      </c>
      <c r="AV77" s="1">
        <v>1</v>
      </c>
      <c r="AW77" s="1">
        <v>0</v>
      </c>
      <c r="AX77" s="1">
        <v>1</v>
      </c>
      <c r="AY77" s="1">
        <v>0</v>
      </c>
      <c r="AZ77">
        <v>2</v>
      </c>
      <c r="BA77">
        <v>1</v>
      </c>
      <c r="BB77" s="51" t="s">
        <v>98</v>
      </c>
      <c r="BC77" s="59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 s="51">
        <v>1</v>
      </c>
      <c r="BK77" s="51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 s="1">
        <v>91000</v>
      </c>
    </row>
    <row r="78" spans="1:81" x14ac:dyDescent="0.2">
      <c r="A78">
        <v>77</v>
      </c>
      <c r="B78">
        <v>20</v>
      </c>
      <c r="C78" t="s">
        <v>81</v>
      </c>
      <c r="D78" s="1" t="s">
        <v>83</v>
      </c>
      <c r="E78" s="1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s="1" t="s">
        <v>162</v>
      </c>
      <c r="N78" s="51" t="s">
        <v>90</v>
      </c>
      <c r="O78" s="51" t="s">
        <v>90</v>
      </c>
      <c r="P78" s="1" t="s">
        <v>91</v>
      </c>
      <c r="Q78" s="51" t="s">
        <v>115</v>
      </c>
      <c r="R78" s="1">
        <v>4</v>
      </c>
      <c r="S78" s="51">
        <v>7</v>
      </c>
      <c r="T78" s="51">
        <v>1956</v>
      </c>
      <c r="U78" s="51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 s="51">
        <v>952</v>
      </c>
      <c r="AN78" t="s">
        <v>103</v>
      </c>
      <c r="AO78" t="s">
        <v>104</v>
      </c>
      <c r="AP78" t="s">
        <v>105</v>
      </c>
      <c r="AQ78" t="s">
        <v>164</v>
      </c>
      <c r="AR78" s="51">
        <v>952</v>
      </c>
      <c r="AS78" s="51">
        <v>0</v>
      </c>
      <c r="AT78">
        <v>0</v>
      </c>
      <c r="AU78" s="1">
        <v>952</v>
      </c>
      <c r="AV78" s="1">
        <v>0</v>
      </c>
      <c r="AW78" s="1">
        <v>0</v>
      </c>
      <c r="AX78" s="1">
        <v>1</v>
      </c>
      <c r="AY78" s="1">
        <v>0</v>
      </c>
      <c r="AZ78">
        <v>2</v>
      </c>
      <c r="BA78">
        <v>1</v>
      </c>
      <c r="BB78" s="51" t="s">
        <v>98</v>
      </c>
      <c r="BC78" s="59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 s="51">
        <v>1</v>
      </c>
      <c r="BK78" s="51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 s="1">
        <v>135750</v>
      </c>
    </row>
    <row r="79" spans="1:81" x14ac:dyDescent="0.2">
      <c r="A79">
        <v>78</v>
      </c>
      <c r="B79">
        <v>50</v>
      </c>
      <c r="C79" t="s">
        <v>142</v>
      </c>
      <c r="D79" s="1">
        <v>50</v>
      </c>
      <c r="E79" s="1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s="1" t="s">
        <v>148</v>
      </c>
      <c r="N79" s="51" t="s">
        <v>90</v>
      </c>
      <c r="O79" s="51" t="s">
        <v>90</v>
      </c>
      <c r="P79" s="1" t="s">
        <v>91</v>
      </c>
      <c r="Q79" s="51" t="s">
        <v>132</v>
      </c>
      <c r="R79" s="1">
        <v>5</v>
      </c>
      <c r="S79" s="51">
        <v>5</v>
      </c>
      <c r="T79" s="51">
        <v>1948</v>
      </c>
      <c r="U79" s="51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 s="51">
        <v>672</v>
      </c>
      <c r="AN79" t="s">
        <v>103</v>
      </c>
      <c r="AO79" t="s">
        <v>98</v>
      </c>
      <c r="AP79" t="s">
        <v>105</v>
      </c>
      <c r="AQ79" t="s">
        <v>106</v>
      </c>
      <c r="AR79" s="51">
        <v>1072</v>
      </c>
      <c r="AS79" s="51">
        <v>213</v>
      </c>
      <c r="AT79">
        <v>0</v>
      </c>
      <c r="AU79" s="1">
        <v>1285</v>
      </c>
      <c r="AV79" s="1">
        <v>1</v>
      </c>
      <c r="AW79" s="1">
        <v>0</v>
      </c>
      <c r="AX79" s="1">
        <v>1</v>
      </c>
      <c r="AY79" s="1">
        <v>0</v>
      </c>
      <c r="AZ79">
        <v>2</v>
      </c>
      <c r="BA79">
        <v>1</v>
      </c>
      <c r="BB79" s="51" t="s">
        <v>98</v>
      </c>
      <c r="BC79" s="5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 s="51">
        <v>1</v>
      </c>
      <c r="BK79" s="51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 s="1">
        <v>127000</v>
      </c>
    </row>
    <row r="80" spans="1:81" x14ac:dyDescent="0.2">
      <c r="A80">
        <v>79</v>
      </c>
      <c r="B80">
        <v>90</v>
      </c>
      <c r="C80" t="s">
        <v>81</v>
      </c>
      <c r="D80" s="1">
        <v>72</v>
      </c>
      <c r="E80" s="1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s="1" t="s">
        <v>151</v>
      </c>
      <c r="N80" s="51" t="s">
        <v>90</v>
      </c>
      <c r="O80" s="51" t="s">
        <v>90</v>
      </c>
      <c r="P80" s="1" t="s">
        <v>167</v>
      </c>
      <c r="Q80" s="51" t="s">
        <v>115</v>
      </c>
      <c r="R80" s="1">
        <v>4</v>
      </c>
      <c r="S80" s="51">
        <v>5</v>
      </c>
      <c r="T80" s="51">
        <v>1968</v>
      </c>
      <c r="U80" s="51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 s="51">
        <v>1768</v>
      </c>
      <c r="AN80" t="s">
        <v>103</v>
      </c>
      <c r="AO80" t="s">
        <v>98</v>
      </c>
      <c r="AP80" t="s">
        <v>177</v>
      </c>
      <c r="AQ80" t="s">
        <v>106</v>
      </c>
      <c r="AR80" s="51">
        <v>1768</v>
      </c>
      <c r="AS80" s="51">
        <v>0</v>
      </c>
      <c r="AT80">
        <v>0</v>
      </c>
      <c r="AU80" s="1">
        <v>1768</v>
      </c>
      <c r="AV80" s="1">
        <v>0</v>
      </c>
      <c r="AW80" s="1">
        <v>0</v>
      </c>
      <c r="AX80" s="1">
        <v>2</v>
      </c>
      <c r="AY80" s="1">
        <v>0</v>
      </c>
      <c r="AZ80">
        <v>4</v>
      </c>
      <c r="BA80">
        <v>2</v>
      </c>
      <c r="BB80" s="51" t="s">
        <v>98</v>
      </c>
      <c r="BC80" s="59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 s="51">
        <v>0</v>
      </c>
      <c r="BK80" s="51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 s="1">
        <v>136500</v>
      </c>
    </row>
    <row r="81" spans="1:81" x14ac:dyDescent="0.2">
      <c r="A81">
        <v>80</v>
      </c>
      <c r="B81">
        <v>50</v>
      </c>
      <c r="C81" t="s">
        <v>142</v>
      </c>
      <c r="D81" s="1">
        <v>60</v>
      </c>
      <c r="E81" s="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s="1" t="s">
        <v>143</v>
      </c>
      <c r="N81" s="51" t="s">
        <v>90</v>
      </c>
      <c r="O81" s="51" t="s">
        <v>90</v>
      </c>
      <c r="P81" s="1" t="s">
        <v>91</v>
      </c>
      <c r="Q81" s="51" t="s">
        <v>92</v>
      </c>
      <c r="R81" s="1">
        <v>5</v>
      </c>
      <c r="S81" s="51">
        <v>6</v>
      </c>
      <c r="T81" s="51">
        <v>1910</v>
      </c>
      <c r="U81" s="5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 s="51">
        <v>440</v>
      </c>
      <c r="AN81" t="s">
        <v>103</v>
      </c>
      <c r="AO81" t="s">
        <v>97</v>
      </c>
      <c r="AP81" t="s">
        <v>105</v>
      </c>
      <c r="AQ81" t="s">
        <v>106</v>
      </c>
      <c r="AR81" s="51">
        <v>682</v>
      </c>
      <c r="AS81" s="51">
        <v>548</v>
      </c>
      <c r="AT81">
        <v>0</v>
      </c>
      <c r="AU81" s="1">
        <v>1230</v>
      </c>
      <c r="AV81" s="1">
        <v>0</v>
      </c>
      <c r="AW81" s="1">
        <v>0</v>
      </c>
      <c r="AX81" s="1">
        <v>1</v>
      </c>
      <c r="AY81" s="1">
        <v>1</v>
      </c>
      <c r="AZ81">
        <v>2</v>
      </c>
      <c r="BA81">
        <v>1</v>
      </c>
      <c r="BB81" s="51" t="s">
        <v>98</v>
      </c>
      <c r="BC81" s="59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 s="51">
        <v>2</v>
      </c>
      <c r="BK81" s="5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 s="1">
        <v>110000</v>
      </c>
    </row>
    <row r="82" spans="1:81" x14ac:dyDescent="0.2">
      <c r="A82">
        <v>81</v>
      </c>
      <c r="B82">
        <v>60</v>
      </c>
      <c r="C82" t="s">
        <v>81</v>
      </c>
      <c r="D82" s="1">
        <v>100</v>
      </c>
      <c r="E82" s="1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s="1" t="s">
        <v>162</v>
      </c>
      <c r="N82" s="51" t="s">
        <v>90</v>
      </c>
      <c r="O82" s="51" t="s">
        <v>90</v>
      </c>
      <c r="P82" s="1" t="s">
        <v>91</v>
      </c>
      <c r="Q82" s="51" t="s">
        <v>92</v>
      </c>
      <c r="R82" s="1">
        <v>6</v>
      </c>
      <c r="S82" s="51">
        <v>6</v>
      </c>
      <c r="T82" s="51">
        <v>1968</v>
      </c>
      <c r="U82" s="51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 s="51">
        <v>896</v>
      </c>
      <c r="AN82" t="s">
        <v>103</v>
      </c>
      <c r="AO82" t="s">
        <v>98</v>
      </c>
      <c r="AP82" t="s">
        <v>105</v>
      </c>
      <c r="AQ82" t="s">
        <v>106</v>
      </c>
      <c r="AR82" s="51">
        <v>1182</v>
      </c>
      <c r="AS82" s="51">
        <v>960</v>
      </c>
      <c r="AT82">
        <v>0</v>
      </c>
      <c r="AU82" s="1">
        <v>2142</v>
      </c>
      <c r="AV82" s="1">
        <v>0</v>
      </c>
      <c r="AW82" s="1">
        <v>0</v>
      </c>
      <c r="AX82" s="1">
        <v>2</v>
      </c>
      <c r="AY82" s="1">
        <v>1</v>
      </c>
      <c r="AZ82">
        <v>4</v>
      </c>
      <c r="BA82">
        <v>1</v>
      </c>
      <c r="BB82" s="51" t="s">
        <v>97</v>
      </c>
      <c r="BC82" s="59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 s="51">
        <v>1</v>
      </c>
      <c r="BK82" s="51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 s="1">
        <v>193500</v>
      </c>
    </row>
    <row r="83" spans="1:81" x14ac:dyDescent="0.2">
      <c r="A83">
        <v>82</v>
      </c>
      <c r="B83">
        <v>120</v>
      </c>
      <c r="C83" t="s">
        <v>142</v>
      </c>
      <c r="D83" s="1">
        <v>32</v>
      </c>
      <c r="E83" s="1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s="1" t="s">
        <v>131</v>
      </c>
      <c r="N83" s="51" t="s">
        <v>90</v>
      </c>
      <c r="O83" s="51" t="s">
        <v>90</v>
      </c>
      <c r="P83" s="1" t="s">
        <v>179</v>
      </c>
      <c r="Q83" s="51" t="s">
        <v>115</v>
      </c>
      <c r="R83" s="1">
        <v>6</v>
      </c>
      <c r="S83" s="51">
        <v>5</v>
      </c>
      <c r="T83" s="51">
        <v>1998</v>
      </c>
      <c r="U83" s="51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 s="51">
        <v>1237</v>
      </c>
      <c r="AN83" t="s">
        <v>103</v>
      </c>
      <c r="AO83" t="s">
        <v>104</v>
      </c>
      <c r="AP83" t="s">
        <v>105</v>
      </c>
      <c r="AQ83" t="s">
        <v>106</v>
      </c>
      <c r="AR83" s="51">
        <v>1337</v>
      </c>
      <c r="AS83" s="51">
        <v>0</v>
      </c>
      <c r="AT83">
        <v>0</v>
      </c>
      <c r="AU83" s="1">
        <v>1337</v>
      </c>
      <c r="AV83" s="1">
        <v>1</v>
      </c>
      <c r="AW83" s="1">
        <v>0</v>
      </c>
      <c r="AX83" s="1">
        <v>2</v>
      </c>
      <c r="AY83" s="1">
        <v>0</v>
      </c>
      <c r="AZ83">
        <v>2</v>
      </c>
      <c r="BA83">
        <v>1</v>
      </c>
      <c r="BB83" s="51" t="s">
        <v>98</v>
      </c>
      <c r="BC83" s="59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 s="51">
        <v>2</v>
      </c>
      <c r="BK83" s="51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 s="1">
        <v>153500</v>
      </c>
    </row>
    <row r="84" spans="1:81" x14ac:dyDescent="0.2">
      <c r="A84">
        <v>83</v>
      </c>
      <c r="B84">
        <v>20</v>
      </c>
      <c r="C84" t="s">
        <v>81</v>
      </c>
      <c r="D84" s="1">
        <v>78</v>
      </c>
      <c r="E84" s="1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s="1" t="s">
        <v>136</v>
      </c>
      <c r="N84" s="51" t="s">
        <v>90</v>
      </c>
      <c r="O84" s="51" t="s">
        <v>90</v>
      </c>
      <c r="P84" s="1" t="s">
        <v>91</v>
      </c>
      <c r="Q84" s="51" t="s">
        <v>115</v>
      </c>
      <c r="R84" s="1">
        <v>8</v>
      </c>
      <c r="S84" s="51">
        <v>5</v>
      </c>
      <c r="T84" s="51">
        <v>2007</v>
      </c>
      <c r="U84" s="51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 s="51">
        <v>1563</v>
      </c>
      <c r="AN84" t="s">
        <v>103</v>
      </c>
      <c r="AO84" t="s">
        <v>104</v>
      </c>
      <c r="AP84" t="s">
        <v>105</v>
      </c>
      <c r="AQ84" t="s">
        <v>106</v>
      </c>
      <c r="AR84" s="51">
        <v>1563</v>
      </c>
      <c r="AS84" s="51">
        <v>0</v>
      </c>
      <c r="AT84">
        <v>0</v>
      </c>
      <c r="AU84" s="1">
        <v>1563</v>
      </c>
      <c r="AV84" s="1">
        <v>0</v>
      </c>
      <c r="AW84" s="1">
        <v>0</v>
      </c>
      <c r="AX84" s="1">
        <v>2</v>
      </c>
      <c r="AY84" s="1">
        <v>0</v>
      </c>
      <c r="AZ84">
        <v>3</v>
      </c>
      <c r="BA84">
        <v>1</v>
      </c>
      <c r="BB84" s="51" t="s">
        <v>97</v>
      </c>
      <c r="BC84" s="59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 s="51">
        <v>3</v>
      </c>
      <c r="BK84" s="51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 s="1">
        <v>245000</v>
      </c>
    </row>
    <row r="85" spans="1:81" x14ac:dyDescent="0.2">
      <c r="A85">
        <v>84</v>
      </c>
      <c r="B85">
        <v>20</v>
      </c>
      <c r="C85" t="s">
        <v>81</v>
      </c>
      <c r="D85" s="1">
        <v>80</v>
      </c>
      <c r="E85" s="1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s="1" t="s">
        <v>162</v>
      </c>
      <c r="N85" s="51" t="s">
        <v>90</v>
      </c>
      <c r="O85" s="51" t="s">
        <v>90</v>
      </c>
      <c r="P85" s="1" t="s">
        <v>91</v>
      </c>
      <c r="Q85" s="51" t="s">
        <v>115</v>
      </c>
      <c r="R85" s="1">
        <v>5</v>
      </c>
      <c r="S85" s="51">
        <v>5</v>
      </c>
      <c r="T85" s="51">
        <v>1960</v>
      </c>
      <c r="U85" s="51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 s="51">
        <v>1065</v>
      </c>
      <c r="AN85" t="s">
        <v>103</v>
      </c>
      <c r="AO85" t="s">
        <v>97</v>
      </c>
      <c r="AP85" t="s">
        <v>105</v>
      </c>
      <c r="AQ85" t="s">
        <v>106</v>
      </c>
      <c r="AR85" s="51">
        <v>1065</v>
      </c>
      <c r="AS85" s="51">
        <v>0</v>
      </c>
      <c r="AT85">
        <v>0</v>
      </c>
      <c r="AU85" s="1">
        <v>1065</v>
      </c>
      <c r="AV85" s="1">
        <v>0</v>
      </c>
      <c r="AW85" s="1">
        <v>0</v>
      </c>
      <c r="AX85" s="1">
        <v>1</v>
      </c>
      <c r="AY85" s="1">
        <v>1</v>
      </c>
      <c r="AZ85">
        <v>3</v>
      </c>
      <c r="BA85">
        <v>1</v>
      </c>
      <c r="BB85" s="51" t="s">
        <v>98</v>
      </c>
      <c r="BC85" s="59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 s="51">
        <v>2</v>
      </c>
      <c r="BK85" s="51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 s="1">
        <v>126500</v>
      </c>
    </row>
    <row r="86" spans="1:81" x14ac:dyDescent="0.2">
      <c r="A86">
        <v>85</v>
      </c>
      <c r="B86">
        <v>80</v>
      </c>
      <c r="C86" t="s">
        <v>81</v>
      </c>
      <c r="D86" s="1" t="s">
        <v>83</v>
      </c>
      <c r="E86" s="1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s="1" t="s">
        <v>193</v>
      </c>
      <c r="N86" s="51" t="s">
        <v>90</v>
      </c>
      <c r="O86" s="51" t="s">
        <v>90</v>
      </c>
      <c r="P86" s="1" t="s">
        <v>91</v>
      </c>
      <c r="Q86" s="51" t="s">
        <v>197</v>
      </c>
      <c r="R86" s="1">
        <v>7</v>
      </c>
      <c r="S86" s="51">
        <v>5</v>
      </c>
      <c r="T86" s="51">
        <v>1995</v>
      </c>
      <c r="U86" s="51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 s="51">
        <v>384</v>
      </c>
      <c r="AN86" t="s">
        <v>103</v>
      </c>
      <c r="AO86" t="s">
        <v>97</v>
      </c>
      <c r="AP86" t="s">
        <v>105</v>
      </c>
      <c r="AQ86" t="s">
        <v>106</v>
      </c>
      <c r="AR86" s="51">
        <v>804</v>
      </c>
      <c r="AS86" s="51">
        <v>670</v>
      </c>
      <c r="AT86">
        <v>0</v>
      </c>
      <c r="AU86" s="1">
        <v>1474</v>
      </c>
      <c r="AV86" s="1">
        <v>0</v>
      </c>
      <c r="AW86" s="1">
        <v>0</v>
      </c>
      <c r="AX86" s="1">
        <v>2</v>
      </c>
      <c r="AY86" s="1">
        <v>1</v>
      </c>
      <c r="AZ86">
        <v>3</v>
      </c>
      <c r="BA86">
        <v>1</v>
      </c>
      <c r="BB86" s="51" t="s">
        <v>98</v>
      </c>
      <c r="BC86" s="59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 s="51">
        <v>2</v>
      </c>
      <c r="BK86" s="51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 s="1">
        <v>168500</v>
      </c>
    </row>
    <row r="87" spans="1:81" x14ac:dyDescent="0.2">
      <c r="A87">
        <v>86</v>
      </c>
      <c r="B87">
        <v>60</v>
      </c>
      <c r="C87" t="s">
        <v>81</v>
      </c>
      <c r="D87" s="1">
        <v>121</v>
      </c>
      <c r="E87" s="1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s="1" t="s">
        <v>129</v>
      </c>
      <c r="N87" s="51" t="s">
        <v>90</v>
      </c>
      <c r="O87" s="51" t="s">
        <v>90</v>
      </c>
      <c r="P87" s="1" t="s">
        <v>91</v>
      </c>
      <c r="Q87" s="51" t="s">
        <v>92</v>
      </c>
      <c r="R87" s="1">
        <v>8</v>
      </c>
      <c r="S87" s="51">
        <v>5</v>
      </c>
      <c r="T87" s="51">
        <v>1991</v>
      </c>
      <c r="U87" s="51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 s="51">
        <v>1288</v>
      </c>
      <c r="AN87" t="s">
        <v>103</v>
      </c>
      <c r="AO87" t="s">
        <v>104</v>
      </c>
      <c r="AP87" t="s">
        <v>105</v>
      </c>
      <c r="AQ87" t="s">
        <v>106</v>
      </c>
      <c r="AR87" s="51">
        <v>1301</v>
      </c>
      <c r="AS87" s="51">
        <v>1116</v>
      </c>
      <c r="AT87">
        <v>0</v>
      </c>
      <c r="AU87" s="1">
        <v>2417</v>
      </c>
      <c r="AV87" s="1">
        <v>0</v>
      </c>
      <c r="AW87" s="1">
        <v>0</v>
      </c>
      <c r="AX87" s="1">
        <v>2</v>
      </c>
      <c r="AY87" s="1">
        <v>1</v>
      </c>
      <c r="AZ87">
        <v>4</v>
      </c>
      <c r="BA87">
        <v>1</v>
      </c>
      <c r="BB87" s="51" t="s">
        <v>97</v>
      </c>
      <c r="BC87" s="59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 s="51">
        <v>2</v>
      </c>
      <c r="BK87" s="51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 s="1">
        <v>260000</v>
      </c>
    </row>
    <row r="88" spans="1:81" x14ac:dyDescent="0.2">
      <c r="A88">
        <v>87</v>
      </c>
      <c r="B88">
        <v>60</v>
      </c>
      <c r="C88" t="s">
        <v>81</v>
      </c>
      <c r="D88" s="1">
        <v>122</v>
      </c>
      <c r="E88" s="1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s="1" t="s">
        <v>193</v>
      </c>
      <c r="N88" s="51" t="s">
        <v>90</v>
      </c>
      <c r="O88" s="51" t="s">
        <v>90</v>
      </c>
      <c r="P88" s="1" t="s">
        <v>91</v>
      </c>
      <c r="Q88" s="51" t="s">
        <v>92</v>
      </c>
      <c r="R88" s="1">
        <v>6</v>
      </c>
      <c r="S88" s="51">
        <v>5</v>
      </c>
      <c r="T88" s="51">
        <v>2005</v>
      </c>
      <c r="U88" s="51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 s="51">
        <v>684</v>
      </c>
      <c r="AN88" t="s">
        <v>103</v>
      </c>
      <c r="AO88" t="s">
        <v>104</v>
      </c>
      <c r="AP88" t="s">
        <v>105</v>
      </c>
      <c r="AQ88" t="s">
        <v>106</v>
      </c>
      <c r="AR88" s="51">
        <v>684</v>
      </c>
      <c r="AS88" s="51">
        <v>876</v>
      </c>
      <c r="AT88">
        <v>0</v>
      </c>
      <c r="AU88" s="1">
        <v>1560</v>
      </c>
      <c r="AV88" s="1">
        <v>0</v>
      </c>
      <c r="AW88" s="1">
        <v>0</v>
      </c>
      <c r="AX88" s="1">
        <v>2</v>
      </c>
      <c r="AY88" s="1">
        <v>1</v>
      </c>
      <c r="AZ88">
        <v>3</v>
      </c>
      <c r="BA88">
        <v>1</v>
      </c>
      <c r="BB88" s="51" t="s">
        <v>97</v>
      </c>
      <c r="BC88" s="59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 s="51">
        <v>2</v>
      </c>
      <c r="BK88" s="51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 s="1">
        <v>174000</v>
      </c>
    </row>
    <row r="89" spans="1:81" x14ac:dyDescent="0.2">
      <c r="A89">
        <v>88</v>
      </c>
      <c r="B89">
        <v>160</v>
      </c>
      <c r="C89" t="s">
        <v>192</v>
      </c>
      <c r="D89" s="1">
        <v>40</v>
      </c>
      <c r="E89" s="1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s="1" t="s">
        <v>136</v>
      </c>
      <c r="N89" s="51" t="s">
        <v>90</v>
      </c>
      <c r="O89" s="51" t="s">
        <v>90</v>
      </c>
      <c r="P89" s="1" t="s">
        <v>179</v>
      </c>
      <c r="Q89" s="51" t="s">
        <v>92</v>
      </c>
      <c r="R89" s="1">
        <v>6</v>
      </c>
      <c r="S89" s="51">
        <v>5</v>
      </c>
      <c r="T89" s="51">
        <v>2009</v>
      </c>
      <c r="U89" s="51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 s="51">
        <v>612</v>
      </c>
      <c r="AN89" t="s">
        <v>103</v>
      </c>
      <c r="AO89" t="s">
        <v>104</v>
      </c>
      <c r="AP89" t="s">
        <v>105</v>
      </c>
      <c r="AQ89" t="s">
        <v>106</v>
      </c>
      <c r="AR89" s="51">
        <v>612</v>
      </c>
      <c r="AS89" s="51">
        <v>612</v>
      </c>
      <c r="AT89">
        <v>0</v>
      </c>
      <c r="AU89" s="1">
        <v>1224</v>
      </c>
      <c r="AV89" s="1">
        <v>0</v>
      </c>
      <c r="AW89" s="1">
        <v>0</v>
      </c>
      <c r="AX89" s="1">
        <v>2</v>
      </c>
      <c r="AY89" s="1">
        <v>1</v>
      </c>
      <c r="AZ89">
        <v>2</v>
      </c>
      <c r="BA89">
        <v>1</v>
      </c>
      <c r="BB89" s="51" t="s">
        <v>97</v>
      </c>
      <c r="BC89" s="5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 s="51">
        <v>2</v>
      </c>
      <c r="BK89" s="51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 s="1">
        <v>164500</v>
      </c>
    </row>
    <row r="90" spans="1:81" x14ac:dyDescent="0.2">
      <c r="A90">
        <v>89</v>
      </c>
      <c r="B90">
        <v>50</v>
      </c>
      <c r="C90" t="s">
        <v>183</v>
      </c>
      <c r="D90" s="1">
        <v>105</v>
      </c>
      <c r="E90" s="1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s="1" t="s">
        <v>176</v>
      </c>
      <c r="N90" s="51" t="s">
        <v>114</v>
      </c>
      <c r="O90" s="51" t="s">
        <v>114</v>
      </c>
      <c r="P90" s="1" t="s">
        <v>91</v>
      </c>
      <c r="Q90" s="51" t="s">
        <v>132</v>
      </c>
      <c r="R90" s="1">
        <v>3</v>
      </c>
      <c r="S90" s="51">
        <v>2</v>
      </c>
      <c r="T90" s="51">
        <v>1915</v>
      </c>
      <c r="U90" s="51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 s="51">
        <v>1013</v>
      </c>
      <c r="AN90" t="s">
        <v>103</v>
      </c>
      <c r="AO90" t="s">
        <v>98</v>
      </c>
      <c r="AP90" t="s">
        <v>177</v>
      </c>
      <c r="AQ90" t="s">
        <v>106</v>
      </c>
      <c r="AR90" s="51">
        <v>1013</v>
      </c>
      <c r="AS90" s="51">
        <v>0</v>
      </c>
      <c r="AT90">
        <v>513</v>
      </c>
      <c r="AU90" s="1">
        <v>1526</v>
      </c>
      <c r="AV90" s="1">
        <v>0</v>
      </c>
      <c r="AW90" s="1">
        <v>0</v>
      </c>
      <c r="AX90" s="1">
        <v>1</v>
      </c>
      <c r="AY90" s="1">
        <v>0</v>
      </c>
      <c r="AZ90">
        <v>2</v>
      </c>
      <c r="BA90">
        <v>1</v>
      </c>
      <c r="BB90" s="51" t="s">
        <v>147</v>
      </c>
      <c r="BC90" s="59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 s="51">
        <v>0</v>
      </c>
      <c r="BK90" s="51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 s="1">
        <v>85000</v>
      </c>
    </row>
    <row r="91" spans="1:81" x14ac:dyDescent="0.2">
      <c r="A91">
        <v>90</v>
      </c>
      <c r="B91">
        <v>20</v>
      </c>
      <c r="C91" t="s">
        <v>81</v>
      </c>
      <c r="D91" s="1">
        <v>60</v>
      </c>
      <c r="E91" s="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s="1" t="s">
        <v>89</v>
      </c>
      <c r="N91" s="51" t="s">
        <v>90</v>
      </c>
      <c r="O91" s="51" t="s">
        <v>90</v>
      </c>
      <c r="P91" s="1" t="s">
        <v>91</v>
      </c>
      <c r="Q91" s="51" t="s">
        <v>115</v>
      </c>
      <c r="R91" s="1">
        <v>4</v>
      </c>
      <c r="S91" s="51">
        <v>5</v>
      </c>
      <c r="T91" s="51">
        <v>1994</v>
      </c>
      <c r="U91" s="5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 s="51">
        <v>990</v>
      </c>
      <c r="AN91" t="s">
        <v>103</v>
      </c>
      <c r="AO91" t="s">
        <v>104</v>
      </c>
      <c r="AP91" t="s">
        <v>105</v>
      </c>
      <c r="AQ91" t="s">
        <v>106</v>
      </c>
      <c r="AR91" s="51">
        <v>990</v>
      </c>
      <c r="AS91" s="51">
        <v>0</v>
      </c>
      <c r="AT91">
        <v>0</v>
      </c>
      <c r="AU91" s="1">
        <v>990</v>
      </c>
      <c r="AV91" s="1">
        <v>1</v>
      </c>
      <c r="AW91" s="1">
        <v>0</v>
      </c>
      <c r="AX91" s="1">
        <v>1</v>
      </c>
      <c r="AY91" s="1">
        <v>0</v>
      </c>
      <c r="AZ91">
        <v>3</v>
      </c>
      <c r="BA91">
        <v>1</v>
      </c>
      <c r="BB91" s="51" t="s">
        <v>98</v>
      </c>
      <c r="BC91" s="59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 s="51">
        <v>0</v>
      </c>
      <c r="BK91" s="5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 s="1">
        <v>123600</v>
      </c>
    </row>
    <row r="92" spans="1:81" x14ac:dyDescent="0.2">
      <c r="A92">
        <v>91</v>
      </c>
      <c r="B92">
        <v>20</v>
      </c>
      <c r="C92" t="s">
        <v>81</v>
      </c>
      <c r="D92" s="1">
        <v>60</v>
      </c>
      <c r="E92" s="1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s="1" t="s">
        <v>162</v>
      </c>
      <c r="N92" s="51" t="s">
        <v>90</v>
      </c>
      <c r="O92" s="51" t="s">
        <v>90</v>
      </c>
      <c r="P92" s="1" t="s">
        <v>91</v>
      </c>
      <c r="Q92" s="51" t="s">
        <v>115</v>
      </c>
      <c r="R92" s="1">
        <v>4</v>
      </c>
      <c r="S92" s="51">
        <v>5</v>
      </c>
      <c r="T92" s="51">
        <v>1950</v>
      </c>
      <c r="U92" s="51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 s="51">
        <v>0</v>
      </c>
      <c r="AN92" t="s">
        <v>103</v>
      </c>
      <c r="AO92" t="s">
        <v>98</v>
      </c>
      <c r="AP92" t="s">
        <v>105</v>
      </c>
      <c r="AQ92" t="s">
        <v>164</v>
      </c>
      <c r="AR92" s="51">
        <v>1040</v>
      </c>
      <c r="AS92" s="51">
        <v>0</v>
      </c>
      <c r="AT92">
        <v>0</v>
      </c>
      <c r="AU92" s="1">
        <v>1040</v>
      </c>
      <c r="AV92" s="1">
        <v>0</v>
      </c>
      <c r="AW92" s="1">
        <v>0</v>
      </c>
      <c r="AX92" s="1">
        <v>1</v>
      </c>
      <c r="AY92" s="1">
        <v>0</v>
      </c>
      <c r="AZ92">
        <v>2</v>
      </c>
      <c r="BA92">
        <v>1</v>
      </c>
      <c r="BB92" s="51" t="s">
        <v>98</v>
      </c>
      <c r="BC92" s="59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 s="51">
        <v>2</v>
      </c>
      <c r="BK92" s="51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 s="1">
        <v>109900</v>
      </c>
    </row>
    <row r="93" spans="1:81" x14ac:dyDescent="0.2">
      <c r="A93">
        <v>92</v>
      </c>
      <c r="B93">
        <v>20</v>
      </c>
      <c r="C93" t="s">
        <v>81</v>
      </c>
      <c r="D93" s="1">
        <v>85</v>
      </c>
      <c r="E93" s="1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s="1" t="s">
        <v>162</v>
      </c>
      <c r="N93" s="51" t="s">
        <v>90</v>
      </c>
      <c r="O93" s="51" t="s">
        <v>90</v>
      </c>
      <c r="P93" s="1" t="s">
        <v>91</v>
      </c>
      <c r="Q93" s="51" t="s">
        <v>115</v>
      </c>
      <c r="R93" s="1">
        <v>5</v>
      </c>
      <c r="S93" s="51">
        <v>3</v>
      </c>
      <c r="T93" s="51">
        <v>1961</v>
      </c>
      <c r="U93" s="51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 s="51">
        <v>1235</v>
      </c>
      <c r="AN93" t="s">
        <v>103</v>
      </c>
      <c r="AO93" t="s">
        <v>98</v>
      </c>
      <c r="AP93" t="s">
        <v>105</v>
      </c>
      <c r="AQ93" t="s">
        <v>106</v>
      </c>
      <c r="AR93" s="51">
        <v>1235</v>
      </c>
      <c r="AS93" s="51">
        <v>0</v>
      </c>
      <c r="AT93">
        <v>0</v>
      </c>
      <c r="AU93" s="1">
        <v>1235</v>
      </c>
      <c r="AV93" s="1">
        <v>0</v>
      </c>
      <c r="AW93" s="1">
        <v>0</v>
      </c>
      <c r="AX93" s="1">
        <v>1</v>
      </c>
      <c r="AY93" s="1">
        <v>0</v>
      </c>
      <c r="AZ93">
        <v>2</v>
      </c>
      <c r="BA93">
        <v>1</v>
      </c>
      <c r="BB93" s="51" t="s">
        <v>98</v>
      </c>
      <c r="BC93" s="59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 s="51">
        <v>2</v>
      </c>
      <c r="BK93" s="51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 s="1">
        <v>98600</v>
      </c>
    </row>
    <row r="94" spans="1:81" x14ac:dyDescent="0.2">
      <c r="A94">
        <v>93</v>
      </c>
      <c r="B94">
        <v>30</v>
      </c>
      <c r="C94" t="s">
        <v>81</v>
      </c>
      <c r="D94" s="1">
        <v>80</v>
      </c>
      <c r="E94" s="1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s="1" t="s">
        <v>123</v>
      </c>
      <c r="N94" s="51" t="s">
        <v>90</v>
      </c>
      <c r="O94" s="51" t="s">
        <v>90</v>
      </c>
      <c r="P94" s="1" t="s">
        <v>91</v>
      </c>
      <c r="Q94" s="51" t="s">
        <v>115</v>
      </c>
      <c r="R94" s="1">
        <v>5</v>
      </c>
      <c r="S94" s="51">
        <v>7</v>
      </c>
      <c r="T94" s="51">
        <v>1921</v>
      </c>
      <c r="U94" s="51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 s="51">
        <v>876</v>
      </c>
      <c r="AN94" t="s">
        <v>103</v>
      </c>
      <c r="AO94" t="s">
        <v>104</v>
      </c>
      <c r="AP94" t="s">
        <v>105</v>
      </c>
      <c r="AQ94" t="s">
        <v>106</v>
      </c>
      <c r="AR94" s="51">
        <v>964</v>
      </c>
      <c r="AS94" s="51">
        <v>0</v>
      </c>
      <c r="AT94">
        <v>0</v>
      </c>
      <c r="AU94" s="1">
        <v>964</v>
      </c>
      <c r="AV94" s="1">
        <v>1</v>
      </c>
      <c r="AW94" s="1">
        <v>0</v>
      </c>
      <c r="AX94" s="1">
        <v>1</v>
      </c>
      <c r="AY94" s="1">
        <v>0</v>
      </c>
      <c r="AZ94">
        <v>2</v>
      </c>
      <c r="BA94">
        <v>1</v>
      </c>
      <c r="BB94" s="51" t="s">
        <v>98</v>
      </c>
      <c r="BC94" s="59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 s="51">
        <v>2</v>
      </c>
      <c r="BK94" s="51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 s="1">
        <v>163500</v>
      </c>
    </row>
    <row r="95" spans="1:81" x14ac:dyDescent="0.2">
      <c r="A95">
        <v>94</v>
      </c>
      <c r="B95">
        <v>190</v>
      </c>
      <c r="C95" t="s">
        <v>183</v>
      </c>
      <c r="D95" s="1">
        <v>60</v>
      </c>
      <c r="E95" s="1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s="1" t="s">
        <v>143</v>
      </c>
      <c r="N95" s="51" t="s">
        <v>90</v>
      </c>
      <c r="O95" s="51" t="s">
        <v>90</v>
      </c>
      <c r="P95" s="1" t="s">
        <v>149</v>
      </c>
      <c r="Q95" s="51" t="s">
        <v>201</v>
      </c>
      <c r="R95" s="1">
        <v>6</v>
      </c>
      <c r="S95" s="51">
        <v>6</v>
      </c>
      <c r="T95" s="51">
        <v>1910</v>
      </c>
      <c r="U95" s="51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 s="51">
        <v>1214</v>
      </c>
      <c r="AN95" t="s">
        <v>206</v>
      </c>
      <c r="AO95" t="s">
        <v>104</v>
      </c>
      <c r="AP95" t="s">
        <v>177</v>
      </c>
      <c r="AQ95" t="s">
        <v>106</v>
      </c>
      <c r="AR95" s="51">
        <v>1260</v>
      </c>
      <c r="AS95" s="51">
        <v>1031</v>
      </c>
      <c r="AT95">
        <v>0</v>
      </c>
      <c r="AU95" s="1">
        <v>2291</v>
      </c>
      <c r="AV95" s="1">
        <v>0</v>
      </c>
      <c r="AW95" s="1">
        <v>1</v>
      </c>
      <c r="AX95" s="1">
        <v>2</v>
      </c>
      <c r="AY95" s="1">
        <v>0</v>
      </c>
      <c r="AZ95">
        <v>4</v>
      </c>
      <c r="BA95">
        <v>2</v>
      </c>
      <c r="BB95" s="51" t="s">
        <v>98</v>
      </c>
      <c r="BC95" s="59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 s="51">
        <v>2</v>
      </c>
      <c r="BK95" s="51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 s="1">
        <v>133900</v>
      </c>
    </row>
    <row r="96" spans="1:81" x14ac:dyDescent="0.2">
      <c r="A96">
        <v>95</v>
      </c>
      <c r="B96">
        <v>60</v>
      </c>
      <c r="C96" t="s">
        <v>81</v>
      </c>
      <c r="D96" s="1">
        <v>69</v>
      </c>
      <c r="E96" s="1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s="1" t="s">
        <v>89</v>
      </c>
      <c r="N96" s="51" t="s">
        <v>90</v>
      </c>
      <c r="O96" s="51" t="s">
        <v>90</v>
      </c>
      <c r="P96" s="1" t="s">
        <v>91</v>
      </c>
      <c r="Q96" s="51" t="s">
        <v>92</v>
      </c>
      <c r="R96" s="1">
        <v>6</v>
      </c>
      <c r="S96" s="51">
        <v>5</v>
      </c>
      <c r="T96" s="51">
        <v>1997</v>
      </c>
      <c r="U96" s="51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 s="51">
        <v>824</v>
      </c>
      <c r="AN96" t="s">
        <v>103</v>
      </c>
      <c r="AO96" t="s">
        <v>104</v>
      </c>
      <c r="AP96" t="s">
        <v>105</v>
      </c>
      <c r="AQ96" t="s">
        <v>106</v>
      </c>
      <c r="AR96" s="51">
        <v>905</v>
      </c>
      <c r="AS96" s="51">
        <v>881</v>
      </c>
      <c r="AT96">
        <v>0</v>
      </c>
      <c r="AU96" s="1">
        <v>1786</v>
      </c>
      <c r="AV96" s="1">
        <v>1</v>
      </c>
      <c r="AW96" s="1">
        <v>0</v>
      </c>
      <c r="AX96" s="1">
        <v>2</v>
      </c>
      <c r="AY96" s="1">
        <v>1</v>
      </c>
      <c r="AZ96">
        <v>3</v>
      </c>
      <c r="BA96">
        <v>1</v>
      </c>
      <c r="BB96" s="51" t="s">
        <v>97</v>
      </c>
      <c r="BC96" s="59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 s="51">
        <v>2</v>
      </c>
      <c r="BK96" s="51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 s="1">
        <v>204750</v>
      </c>
    </row>
    <row r="97" spans="1:81" x14ac:dyDescent="0.2">
      <c r="A97">
        <v>96</v>
      </c>
      <c r="B97">
        <v>60</v>
      </c>
      <c r="C97" t="s">
        <v>81</v>
      </c>
      <c r="D97" s="1" t="s">
        <v>83</v>
      </c>
      <c r="E97" s="1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s="1" t="s">
        <v>193</v>
      </c>
      <c r="N97" s="51" t="s">
        <v>90</v>
      </c>
      <c r="O97" s="51" t="s">
        <v>90</v>
      </c>
      <c r="P97" s="1" t="s">
        <v>91</v>
      </c>
      <c r="Q97" s="51" t="s">
        <v>92</v>
      </c>
      <c r="R97" s="1">
        <v>6</v>
      </c>
      <c r="S97" s="51">
        <v>8</v>
      </c>
      <c r="T97" s="51">
        <v>1993</v>
      </c>
      <c r="U97" s="51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 s="51">
        <v>680</v>
      </c>
      <c r="AN97" t="s">
        <v>103</v>
      </c>
      <c r="AO97" t="s">
        <v>97</v>
      </c>
      <c r="AP97" t="s">
        <v>105</v>
      </c>
      <c r="AQ97" t="s">
        <v>106</v>
      </c>
      <c r="AR97" s="51">
        <v>680</v>
      </c>
      <c r="AS97" s="51">
        <v>790</v>
      </c>
      <c r="AT97">
        <v>0</v>
      </c>
      <c r="AU97" s="1">
        <v>1470</v>
      </c>
      <c r="AV97" s="1">
        <v>0</v>
      </c>
      <c r="AW97" s="1">
        <v>0</v>
      </c>
      <c r="AX97" s="1">
        <v>2</v>
      </c>
      <c r="AY97" s="1">
        <v>1</v>
      </c>
      <c r="AZ97">
        <v>3</v>
      </c>
      <c r="BA97">
        <v>1</v>
      </c>
      <c r="BB97" s="51" t="s">
        <v>98</v>
      </c>
      <c r="BC97" s="59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 s="51">
        <v>2</v>
      </c>
      <c r="BK97" s="51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 s="1">
        <v>185000</v>
      </c>
    </row>
    <row r="98" spans="1:81" x14ac:dyDescent="0.2">
      <c r="A98">
        <v>97</v>
      </c>
      <c r="B98">
        <v>20</v>
      </c>
      <c r="C98" t="s">
        <v>81</v>
      </c>
      <c r="D98" s="1">
        <v>78</v>
      </c>
      <c r="E98" s="1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s="1" t="s">
        <v>89</v>
      </c>
      <c r="N98" s="51" t="s">
        <v>90</v>
      </c>
      <c r="O98" s="51" t="s">
        <v>90</v>
      </c>
      <c r="P98" s="1" t="s">
        <v>91</v>
      </c>
      <c r="Q98" s="51" t="s">
        <v>115</v>
      </c>
      <c r="R98" s="1">
        <v>7</v>
      </c>
      <c r="S98" s="51">
        <v>5</v>
      </c>
      <c r="T98" s="51">
        <v>1999</v>
      </c>
      <c r="U98" s="51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 s="51">
        <v>1588</v>
      </c>
      <c r="AN98" t="s">
        <v>103</v>
      </c>
      <c r="AO98" t="s">
        <v>104</v>
      </c>
      <c r="AP98" t="s">
        <v>105</v>
      </c>
      <c r="AQ98" t="s">
        <v>106</v>
      </c>
      <c r="AR98" s="51">
        <v>1588</v>
      </c>
      <c r="AS98" s="51">
        <v>0</v>
      </c>
      <c r="AT98">
        <v>0</v>
      </c>
      <c r="AU98" s="1">
        <v>1588</v>
      </c>
      <c r="AV98" s="1">
        <v>0</v>
      </c>
      <c r="AW98" s="1">
        <v>0</v>
      </c>
      <c r="AX98" s="1">
        <v>2</v>
      </c>
      <c r="AY98" s="1">
        <v>0</v>
      </c>
      <c r="AZ98">
        <v>3</v>
      </c>
      <c r="BA98">
        <v>1</v>
      </c>
      <c r="BB98" s="51" t="s">
        <v>97</v>
      </c>
      <c r="BC98" s="59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 s="51">
        <v>2</v>
      </c>
      <c r="BK98" s="51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 s="1">
        <v>214000</v>
      </c>
    </row>
    <row r="99" spans="1:81" x14ac:dyDescent="0.2">
      <c r="A99">
        <v>98</v>
      </c>
      <c r="B99">
        <v>20</v>
      </c>
      <c r="C99" t="s">
        <v>81</v>
      </c>
      <c r="D99" s="1">
        <v>73</v>
      </c>
      <c r="E99" s="1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s="1" t="s">
        <v>185</v>
      </c>
      <c r="N99" s="51" t="s">
        <v>90</v>
      </c>
      <c r="O99" s="51" t="s">
        <v>90</v>
      </c>
      <c r="P99" s="1" t="s">
        <v>91</v>
      </c>
      <c r="Q99" s="51" t="s">
        <v>115</v>
      </c>
      <c r="R99" s="1">
        <v>4</v>
      </c>
      <c r="S99" s="51">
        <v>5</v>
      </c>
      <c r="T99" s="51">
        <v>1965</v>
      </c>
      <c r="U99" s="51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 s="51">
        <v>960</v>
      </c>
      <c r="AN99" t="s">
        <v>103</v>
      </c>
      <c r="AO99" t="s">
        <v>98</v>
      </c>
      <c r="AP99" t="s">
        <v>105</v>
      </c>
      <c r="AQ99" t="s">
        <v>145</v>
      </c>
      <c r="AR99" s="51">
        <v>960</v>
      </c>
      <c r="AS99" s="51">
        <v>0</v>
      </c>
      <c r="AT99">
        <v>0</v>
      </c>
      <c r="AU99" s="1">
        <v>960</v>
      </c>
      <c r="AV99" s="1">
        <v>1</v>
      </c>
      <c r="AW99" s="1">
        <v>0</v>
      </c>
      <c r="AX99" s="1">
        <v>1</v>
      </c>
      <c r="AY99" s="1">
        <v>0</v>
      </c>
      <c r="AZ99">
        <v>3</v>
      </c>
      <c r="BA99">
        <v>1</v>
      </c>
      <c r="BB99" s="51" t="s">
        <v>98</v>
      </c>
      <c r="BC99" s="5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 s="51">
        <v>1</v>
      </c>
      <c r="BK99" s="51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 s="1">
        <v>94750</v>
      </c>
    </row>
    <row r="100" spans="1:81" x14ac:dyDescent="0.2">
      <c r="A100">
        <v>99</v>
      </c>
      <c r="B100">
        <v>30</v>
      </c>
      <c r="C100" t="s">
        <v>81</v>
      </c>
      <c r="D100" s="1">
        <v>85</v>
      </c>
      <c r="E100" s="1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s="1" t="s">
        <v>185</v>
      </c>
      <c r="N100" s="51" t="s">
        <v>90</v>
      </c>
      <c r="O100" s="51" t="s">
        <v>90</v>
      </c>
      <c r="P100" s="1" t="s">
        <v>91</v>
      </c>
      <c r="Q100" s="51" t="s">
        <v>115</v>
      </c>
      <c r="R100" s="1">
        <v>5</v>
      </c>
      <c r="S100" s="51">
        <v>5</v>
      </c>
      <c r="T100" s="51">
        <v>1920</v>
      </c>
      <c r="U100" s="51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 s="51">
        <v>458</v>
      </c>
      <c r="AN100" t="s">
        <v>103</v>
      </c>
      <c r="AO100" t="s">
        <v>147</v>
      </c>
      <c r="AP100" t="s">
        <v>177</v>
      </c>
      <c r="AQ100" t="s">
        <v>106</v>
      </c>
      <c r="AR100" s="51">
        <v>835</v>
      </c>
      <c r="AS100" s="51">
        <v>0</v>
      </c>
      <c r="AT100">
        <v>0</v>
      </c>
      <c r="AU100" s="1">
        <v>835</v>
      </c>
      <c r="AV100" s="1">
        <v>0</v>
      </c>
      <c r="AW100" s="1">
        <v>0</v>
      </c>
      <c r="AX100" s="1">
        <v>1</v>
      </c>
      <c r="AY100" s="1">
        <v>0</v>
      </c>
      <c r="AZ100">
        <v>2</v>
      </c>
      <c r="BA100">
        <v>1</v>
      </c>
      <c r="BB100" s="51" t="s">
        <v>98</v>
      </c>
      <c r="BC100" s="59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 s="51">
        <v>1</v>
      </c>
      <c r="BK100" s="51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 s="1">
        <v>83000</v>
      </c>
    </row>
    <row r="101" spans="1:81" x14ac:dyDescent="0.2">
      <c r="A101">
        <v>100</v>
      </c>
      <c r="B101">
        <v>20</v>
      </c>
      <c r="C101" t="s">
        <v>81</v>
      </c>
      <c r="D101" s="1">
        <v>77</v>
      </c>
      <c r="E101" s="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s="1" t="s">
        <v>162</v>
      </c>
      <c r="N101" s="51" t="s">
        <v>90</v>
      </c>
      <c r="O101" s="51" t="s">
        <v>90</v>
      </c>
      <c r="P101" s="1" t="s">
        <v>91</v>
      </c>
      <c r="Q101" s="51" t="s">
        <v>115</v>
      </c>
      <c r="R101" s="1">
        <v>4</v>
      </c>
      <c r="S101" s="51">
        <v>5</v>
      </c>
      <c r="T101" s="51">
        <v>1959</v>
      </c>
      <c r="U101" s="5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 s="51">
        <v>950</v>
      </c>
      <c r="AN101" t="s">
        <v>103</v>
      </c>
      <c r="AO101" t="s">
        <v>147</v>
      </c>
      <c r="AP101" t="s">
        <v>105</v>
      </c>
      <c r="AQ101" t="s">
        <v>106</v>
      </c>
      <c r="AR101" s="51">
        <v>1225</v>
      </c>
      <c r="AS101" s="51">
        <v>0</v>
      </c>
      <c r="AT101">
        <v>0</v>
      </c>
      <c r="AU101" s="1">
        <v>1225</v>
      </c>
      <c r="AV101" s="1">
        <v>1</v>
      </c>
      <c r="AW101" s="1">
        <v>0</v>
      </c>
      <c r="AX101" s="1">
        <v>1</v>
      </c>
      <c r="AY101" s="1">
        <v>1</v>
      </c>
      <c r="AZ101">
        <v>3</v>
      </c>
      <c r="BA101">
        <v>1</v>
      </c>
      <c r="BB101" s="51" t="s">
        <v>98</v>
      </c>
      <c r="BC101" s="59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 s="51">
        <v>0</v>
      </c>
      <c r="BK101" s="5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 s="1">
        <v>128950</v>
      </c>
    </row>
    <row r="102" spans="1:81" x14ac:dyDescent="0.2">
      <c r="A102">
        <v>101</v>
      </c>
      <c r="B102">
        <v>20</v>
      </c>
      <c r="C102" t="s">
        <v>81</v>
      </c>
      <c r="D102" s="1" t="s">
        <v>83</v>
      </c>
      <c r="E102" s="1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s="1" t="s">
        <v>138</v>
      </c>
      <c r="N102" s="51" t="s">
        <v>90</v>
      </c>
      <c r="O102" s="51" t="s">
        <v>90</v>
      </c>
      <c r="P102" s="1" t="s">
        <v>91</v>
      </c>
      <c r="Q102" s="51" t="s">
        <v>115</v>
      </c>
      <c r="R102" s="1">
        <v>6</v>
      </c>
      <c r="S102" s="51">
        <v>7</v>
      </c>
      <c r="T102" s="51">
        <v>1977</v>
      </c>
      <c r="U102" s="51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 s="51">
        <v>1610</v>
      </c>
      <c r="AN102" t="s">
        <v>103</v>
      </c>
      <c r="AO102" t="s">
        <v>97</v>
      </c>
      <c r="AP102" t="s">
        <v>105</v>
      </c>
      <c r="AQ102" t="s">
        <v>106</v>
      </c>
      <c r="AR102" s="51">
        <v>1610</v>
      </c>
      <c r="AS102" s="51">
        <v>0</v>
      </c>
      <c r="AT102">
        <v>0</v>
      </c>
      <c r="AU102" s="1">
        <v>1610</v>
      </c>
      <c r="AV102" s="1">
        <v>1</v>
      </c>
      <c r="AW102" s="1">
        <v>0</v>
      </c>
      <c r="AX102" s="1">
        <v>2</v>
      </c>
      <c r="AY102" s="1">
        <v>0</v>
      </c>
      <c r="AZ102">
        <v>3</v>
      </c>
      <c r="BA102">
        <v>1</v>
      </c>
      <c r="BB102" s="51" t="s">
        <v>97</v>
      </c>
      <c r="BC102" s="59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 s="51">
        <v>2</v>
      </c>
      <c r="BK102" s="51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 s="1">
        <v>205000</v>
      </c>
    </row>
    <row r="103" spans="1:81" x14ac:dyDescent="0.2">
      <c r="A103">
        <v>102</v>
      </c>
      <c r="B103">
        <v>60</v>
      </c>
      <c r="C103" t="s">
        <v>81</v>
      </c>
      <c r="D103" s="1">
        <v>77</v>
      </c>
      <c r="E103" s="1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s="1" t="s">
        <v>170</v>
      </c>
      <c r="N103" s="51" t="s">
        <v>90</v>
      </c>
      <c r="O103" s="51" t="s">
        <v>90</v>
      </c>
      <c r="P103" s="1" t="s">
        <v>91</v>
      </c>
      <c r="Q103" s="51" t="s">
        <v>92</v>
      </c>
      <c r="R103" s="1">
        <v>6</v>
      </c>
      <c r="S103" s="51">
        <v>5</v>
      </c>
      <c r="T103" s="51">
        <v>1985</v>
      </c>
      <c r="U103" s="51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 s="51">
        <v>741</v>
      </c>
      <c r="AN103" t="s">
        <v>103</v>
      </c>
      <c r="AO103" t="s">
        <v>98</v>
      </c>
      <c r="AP103" t="s">
        <v>105</v>
      </c>
      <c r="AQ103" t="s">
        <v>106</v>
      </c>
      <c r="AR103" s="51">
        <v>977</v>
      </c>
      <c r="AS103" s="51">
        <v>755</v>
      </c>
      <c r="AT103">
        <v>0</v>
      </c>
      <c r="AU103" s="1">
        <v>1732</v>
      </c>
      <c r="AV103" s="1">
        <v>0</v>
      </c>
      <c r="AW103" s="1">
        <v>0</v>
      </c>
      <c r="AX103" s="1">
        <v>2</v>
      </c>
      <c r="AY103" s="1">
        <v>1</v>
      </c>
      <c r="AZ103">
        <v>3</v>
      </c>
      <c r="BA103">
        <v>1</v>
      </c>
      <c r="BB103" s="51" t="s">
        <v>97</v>
      </c>
      <c r="BC103" s="59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 s="51">
        <v>2</v>
      </c>
      <c r="BK103" s="51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 s="1">
        <v>178000</v>
      </c>
    </row>
    <row r="104" spans="1:81" x14ac:dyDescent="0.2">
      <c r="A104">
        <v>103</v>
      </c>
      <c r="B104">
        <v>90</v>
      </c>
      <c r="C104" t="s">
        <v>81</v>
      </c>
      <c r="D104" s="1">
        <v>64</v>
      </c>
      <c r="E104" s="1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s="1" t="s">
        <v>170</v>
      </c>
      <c r="N104" s="51" t="s">
        <v>90</v>
      </c>
      <c r="O104" s="51" t="s">
        <v>90</v>
      </c>
      <c r="P104" s="1" t="s">
        <v>167</v>
      </c>
      <c r="Q104" s="51" t="s">
        <v>115</v>
      </c>
      <c r="R104" s="1">
        <v>5</v>
      </c>
      <c r="S104" s="51">
        <v>5</v>
      </c>
      <c r="T104" s="51">
        <v>1979</v>
      </c>
      <c r="U104" s="51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 s="51">
        <v>0</v>
      </c>
      <c r="AN104" t="s">
        <v>103</v>
      </c>
      <c r="AO104" t="s">
        <v>98</v>
      </c>
      <c r="AP104" t="s">
        <v>105</v>
      </c>
      <c r="AQ104" t="s">
        <v>106</v>
      </c>
      <c r="AR104" s="51">
        <v>1535</v>
      </c>
      <c r="AS104" s="51">
        <v>0</v>
      </c>
      <c r="AT104">
        <v>0</v>
      </c>
      <c r="AU104" s="1">
        <v>1535</v>
      </c>
      <c r="AV104" s="1">
        <v>0</v>
      </c>
      <c r="AW104" s="1">
        <v>0</v>
      </c>
      <c r="AX104" s="1">
        <v>2</v>
      </c>
      <c r="AY104" s="1">
        <v>0</v>
      </c>
      <c r="AZ104">
        <v>4</v>
      </c>
      <c r="BA104">
        <v>2</v>
      </c>
      <c r="BB104" s="51" t="s">
        <v>98</v>
      </c>
      <c r="BC104" s="59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 s="51">
        <v>2</v>
      </c>
      <c r="BK104" s="51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 s="1">
        <v>118964</v>
      </c>
    </row>
    <row r="105" spans="1:81" x14ac:dyDescent="0.2">
      <c r="A105">
        <v>104</v>
      </c>
      <c r="B105">
        <v>20</v>
      </c>
      <c r="C105" t="s">
        <v>81</v>
      </c>
      <c r="D105" s="1">
        <v>94</v>
      </c>
      <c r="E105" s="1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s="1" t="s">
        <v>89</v>
      </c>
      <c r="N105" s="51" t="s">
        <v>90</v>
      </c>
      <c r="O105" s="51" t="s">
        <v>90</v>
      </c>
      <c r="P105" s="1" t="s">
        <v>91</v>
      </c>
      <c r="Q105" s="51" t="s">
        <v>115</v>
      </c>
      <c r="R105" s="1">
        <v>7</v>
      </c>
      <c r="S105" s="51">
        <v>5</v>
      </c>
      <c r="T105" s="51">
        <v>2009</v>
      </c>
      <c r="U105" s="51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 s="51">
        <v>1226</v>
      </c>
      <c r="AN105" t="s">
        <v>103</v>
      </c>
      <c r="AO105" t="s">
        <v>104</v>
      </c>
      <c r="AP105" t="s">
        <v>105</v>
      </c>
      <c r="AQ105" t="s">
        <v>106</v>
      </c>
      <c r="AR105" s="51">
        <v>1226</v>
      </c>
      <c r="AS105" s="51">
        <v>0</v>
      </c>
      <c r="AT105">
        <v>0</v>
      </c>
      <c r="AU105" s="1">
        <v>1226</v>
      </c>
      <c r="AV105" s="1">
        <v>0</v>
      </c>
      <c r="AW105" s="1">
        <v>0</v>
      </c>
      <c r="AX105" s="1">
        <v>2</v>
      </c>
      <c r="AY105" s="1">
        <v>0</v>
      </c>
      <c r="AZ105">
        <v>3</v>
      </c>
      <c r="BA105">
        <v>1</v>
      </c>
      <c r="BB105" s="51" t="s">
        <v>97</v>
      </c>
      <c r="BC105" s="59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 s="51">
        <v>3</v>
      </c>
      <c r="BK105" s="51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 s="1">
        <v>198900</v>
      </c>
    </row>
    <row r="106" spans="1:81" x14ac:dyDescent="0.2">
      <c r="A106">
        <v>105</v>
      </c>
      <c r="B106">
        <v>50</v>
      </c>
      <c r="C106" t="s">
        <v>142</v>
      </c>
      <c r="D106" s="1" t="s">
        <v>83</v>
      </c>
      <c r="E106" s="1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s="1" t="s">
        <v>176</v>
      </c>
      <c r="N106" s="51" t="s">
        <v>90</v>
      </c>
      <c r="O106" s="51" t="s">
        <v>90</v>
      </c>
      <c r="P106" s="1" t="s">
        <v>91</v>
      </c>
      <c r="Q106" s="51" t="s">
        <v>132</v>
      </c>
      <c r="R106" s="1">
        <v>7</v>
      </c>
      <c r="S106" s="51">
        <v>4</v>
      </c>
      <c r="T106" s="51">
        <v>1931</v>
      </c>
      <c r="U106" s="51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 s="51">
        <v>1040</v>
      </c>
      <c r="AN106" t="s">
        <v>103</v>
      </c>
      <c r="AO106" t="s">
        <v>104</v>
      </c>
      <c r="AP106" t="s">
        <v>105</v>
      </c>
      <c r="AQ106" t="s">
        <v>145</v>
      </c>
      <c r="AR106" s="51">
        <v>1226</v>
      </c>
      <c r="AS106" s="51">
        <v>592</v>
      </c>
      <c r="AT106">
        <v>0</v>
      </c>
      <c r="AU106" s="1">
        <v>1818</v>
      </c>
      <c r="AV106" s="1">
        <v>0</v>
      </c>
      <c r="AW106" s="1">
        <v>0</v>
      </c>
      <c r="AX106" s="1">
        <v>1</v>
      </c>
      <c r="AY106" s="1">
        <v>1</v>
      </c>
      <c r="AZ106">
        <v>4</v>
      </c>
      <c r="BA106">
        <v>1</v>
      </c>
      <c r="BB106" s="51" t="s">
        <v>98</v>
      </c>
      <c r="BC106" s="59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 s="51">
        <v>1</v>
      </c>
      <c r="BK106" s="51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 s="1">
        <v>169500</v>
      </c>
    </row>
    <row r="107" spans="1:81" x14ac:dyDescent="0.2">
      <c r="A107">
        <v>106</v>
      </c>
      <c r="B107">
        <v>60</v>
      </c>
      <c r="C107" t="s">
        <v>192</v>
      </c>
      <c r="D107" s="1">
        <v>75</v>
      </c>
      <c r="E107" s="1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s="1" t="s">
        <v>136</v>
      </c>
      <c r="N107" s="51" t="s">
        <v>90</v>
      </c>
      <c r="O107" s="51" t="s">
        <v>90</v>
      </c>
      <c r="P107" s="1" t="s">
        <v>91</v>
      </c>
      <c r="Q107" s="51" t="s">
        <v>92</v>
      </c>
      <c r="R107" s="1">
        <v>8</v>
      </c>
      <c r="S107" s="51">
        <v>5</v>
      </c>
      <c r="T107" s="51">
        <v>2003</v>
      </c>
      <c r="U107" s="51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 s="51">
        <v>1053</v>
      </c>
      <c r="AN107" t="s">
        <v>103</v>
      </c>
      <c r="AO107" t="s">
        <v>104</v>
      </c>
      <c r="AP107" t="s">
        <v>105</v>
      </c>
      <c r="AQ107" t="s">
        <v>106</v>
      </c>
      <c r="AR107" s="51">
        <v>1053</v>
      </c>
      <c r="AS107" s="51">
        <v>939</v>
      </c>
      <c r="AT107">
        <v>0</v>
      </c>
      <c r="AU107" s="1">
        <v>1992</v>
      </c>
      <c r="AV107" s="1">
        <v>0</v>
      </c>
      <c r="AW107" s="1">
        <v>0</v>
      </c>
      <c r="AX107" s="1">
        <v>2</v>
      </c>
      <c r="AY107" s="1">
        <v>1</v>
      </c>
      <c r="AZ107">
        <v>3</v>
      </c>
      <c r="BA107">
        <v>1</v>
      </c>
      <c r="BB107" s="51" t="s">
        <v>97</v>
      </c>
      <c r="BC107" s="59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 s="51">
        <v>2</v>
      </c>
      <c r="BK107" s="51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 s="1">
        <v>250000</v>
      </c>
    </row>
    <row r="108" spans="1:81" x14ac:dyDescent="0.2">
      <c r="A108">
        <v>107</v>
      </c>
      <c r="B108">
        <v>30</v>
      </c>
      <c r="C108" t="s">
        <v>142</v>
      </c>
      <c r="D108" s="1">
        <v>60</v>
      </c>
      <c r="E108" s="1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s="1" t="s">
        <v>143</v>
      </c>
      <c r="N108" s="51" t="s">
        <v>90</v>
      </c>
      <c r="O108" s="51" t="s">
        <v>90</v>
      </c>
      <c r="P108" s="1" t="s">
        <v>91</v>
      </c>
      <c r="Q108" s="51" t="s">
        <v>115</v>
      </c>
      <c r="R108" s="1">
        <v>4</v>
      </c>
      <c r="S108" s="51">
        <v>7</v>
      </c>
      <c r="T108" s="51">
        <v>1885</v>
      </c>
      <c r="U108" s="51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 s="51">
        <v>641</v>
      </c>
      <c r="AN108" t="s">
        <v>103</v>
      </c>
      <c r="AO108" t="s">
        <v>97</v>
      </c>
      <c r="AP108" t="s">
        <v>105</v>
      </c>
      <c r="AQ108" t="s">
        <v>106</v>
      </c>
      <c r="AR108" s="51">
        <v>1047</v>
      </c>
      <c r="AS108" s="51">
        <v>0</v>
      </c>
      <c r="AT108">
        <v>0</v>
      </c>
      <c r="AU108" s="1">
        <v>1047</v>
      </c>
      <c r="AV108" s="1">
        <v>0</v>
      </c>
      <c r="AW108" s="1">
        <v>0</v>
      </c>
      <c r="AX108" s="1">
        <v>1</v>
      </c>
      <c r="AY108" s="1">
        <v>0</v>
      </c>
      <c r="AZ108">
        <v>2</v>
      </c>
      <c r="BA108">
        <v>1</v>
      </c>
      <c r="BB108" s="51" t="s">
        <v>98</v>
      </c>
      <c r="BC108" s="59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 s="51">
        <v>1</v>
      </c>
      <c r="BK108" s="51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 s="1">
        <v>100000</v>
      </c>
    </row>
    <row r="109" spans="1:81" x14ac:dyDescent="0.2">
      <c r="A109">
        <v>108</v>
      </c>
      <c r="B109">
        <v>20</v>
      </c>
      <c r="C109" t="s">
        <v>142</v>
      </c>
      <c r="D109" s="1">
        <v>50</v>
      </c>
      <c r="E109" s="1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s="1" t="s">
        <v>143</v>
      </c>
      <c r="N109" s="51" t="s">
        <v>90</v>
      </c>
      <c r="O109" s="51" t="s">
        <v>90</v>
      </c>
      <c r="P109" s="1" t="s">
        <v>91</v>
      </c>
      <c r="Q109" s="51" t="s">
        <v>115</v>
      </c>
      <c r="R109" s="1">
        <v>5</v>
      </c>
      <c r="S109" s="51">
        <v>5</v>
      </c>
      <c r="T109" s="51">
        <v>1948</v>
      </c>
      <c r="U109" s="51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 s="51">
        <v>789</v>
      </c>
      <c r="AN109" t="s">
        <v>103</v>
      </c>
      <c r="AO109" t="s">
        <v>104</v>
      </c>
      <c r="AP109" t="s">
        <v>105</v>
      </c>
      <c r="AQ109" t="s">
        <v>106</v>
      </c>
      <c r="AR109" s="51">
        <v>789</v>
      </c>
      <c r="AS109" s="51">
        <v>0</v>
      </c>
      <c r="AT109">
        <v>0</v>
      </c>
      <c r="AU109" s="1">
        <v>789</v>
      </c>
      <c r="AV109" s="1">
        <v>0</v>
      </c>
      <c r="AW109" s="1">
        <v>0</v>
      </c>
      <c r="AX109" s="1">
        <v>1</v>
      </c>
      <c r="AY109" s="1">
        <v>0</v>
      </c>
      <c r="AZ109">
        <v>2</v>
      </c>
      <c r="BA109">
        <v>1</v>
      </c>
      <c r="BB109" s="51" t="s">
        <v>98</v>
      </c>
      <c r="BC109" s="5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 s="51">
        <v>1</v>
      </c>
      <c r="BK109" s="51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 s="1">
        <v>115000</v>
      </c>
    </row>
    <row r="110" spans="1:81" x14ac:dyDescent="0.2">
      <c r="A110">
        <v>109</v>
      </c>
      <c r="B110">
        <v>50</v>
      </c>
      <c r="C110" t="s">
        <v>142</v>
      </c>
      <c r="D110" s="1">
        <v>85</v>
      </c>
      <c r="E110" s="1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s="1" t="s">
        <v>176</v>
      </c>
      <c r="N110" s="51" t="s">
        <v>144</v>
      </c>
      <c r="O110" s="51" t="s">
        <v>90</v>
      </c>
      <c r="P110" s="1" t="s">
        <v>91</v>
      </c>
      <c r="Q110" s="51" t="s">
        <v>132</v>
      </c>
      <c r="R110" s="1">
        <v>5</v>
      </c>
      <c r="S110" s="51">
        <v>7</v>
      </c>
      <c r="T110" s="51">
        <v>1919</v>
      </c>
      <c r="U110" s="51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 s="51">
        <v>793</v>
      </c>
      <c r="AN110" t="s">
        <v>206</v>
      </c>
      <c r="AO110" t="s">
        <v>98</v>
      </c>
      <c r="AP110" t="s">
        <v>177</v>
      </c>
      <c r="AQ110" t="s">
        <v>145</v>
      </c>
      <c r="AR110" s="51">
        <v>997</v>
      </c>
      <c r="AS110" s="51">
        <v>520</v>
      </c>
      <c r="AT110">
        <v>0</v>
      </c>
      <c r="AU110" s="1">
        <v>1517</v>
      </c>
      <c r="AV110" s="1">
        <v>0</v>
      </c>
      <c r="AW110" s="1">
        <v>0</v>
      </c>
      <c r="AX110" s="1">
        <v>2</v>
      </c>
      <c r="AY110" s="1">
        <v>0</v>
      </c>
      <c r="AZ110">
        <v>3</v>
      </c>
      <c r="BA110">
        <v>1</v>
      </c>
      <c r="BB110" s="51" t="s">
        <v>147</v>
      </c>
      <c r="BC110" s="59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 s="51">
        <v>0</v>
      </c>
      <c r="BK110" s="51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 s="1">
        <v>115000</v>
      </c>
    </row>
    <row r="111" spans="1:81" x14ac:dyDescent="0.2">
      <c r="A111">
        <v>110</v>
      </c>
      <c r="B111">
        <v>20</v>
      </c>
      <c r="C111" t="s">
        <v>81</v>
      </c>
      <c r="D111" s="1">
        <v>105</v>
      </c>
      <c r="E111" s="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s="1" t="s">
        <v>138</v>
      </c>
      <c r="N111" s="51" t="s">
        <v>90</v>
      </c>
      <c r="O111" s="51" t="s">
        <v>90</v>
      </c>
      <c r="P111" s="1" t="s">
        <v>91</v>
      </c>
      <c r="Q111" s="51" t="s">
        <v>115</v>
      </c>
      <c r="R111" s="1">
        <v>6</v>
      </c>
      <c r="S111" s="51">
        <v>6</v>
      </c>
      <c r="T111" s="51">
        <v>1977</v>
      </c>
      <c r="U111" s="5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 s="51">
        <v>1844</v>
      </c>
      <c r="AN111" t="s">
        <v>103</v>
      </c>
      <c r="AO111" t="s">
        <v>104</v>
      </c>
      <c r="AP111" t="s">
        <v>105</v>
      </c>
      <c r="AQ111" t="s">
        <v>106</v>
      </c>
      <c r="AR111" s="51">
        <v>1844</v>
      </c>
      <c r="AS111" s="51">
        <v>0</v>
      </c>
      <c r="AT111">
        <v>0</v>
      </c>
      <c r="AU111" s="1">
        <v>1844</v>
      </c>
      <c r="AV111" s="1">
        <v>0</v>
      </c>
      <c r="AW111" s="1">
        <v>0</v>
      </c>
      <c r="AX111" s="1">
        <v>2</v>
      </c>
      <c r="AY111" s="1">
        <v>0</v>
      </c>
      <c r="AZ111">
        <v>3</v>
      </c>
      <c r="BA111">
        <v>1</v>
      </c>
      <c r="BB111" s="51" t="s">
        <v>98</v>
      </c>
      <c r="BC111" s="59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 s="51">
        <v>2</v>
      </c>
      <c r="BK111" s="5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 s="1">
        <v>190000</v>
      </c>
    </row>
    <row r="112" spans="1:81" x14ac:dyDescent="0.2">
      <c r="A112">
        <v>111</v>
      </c>
      <c r="B112">
        <v>50</v>
      </c>
      <c r="C112" t="s">
        <v>81</v>
      </c>
      <c r="D112" s="1">
        <v>75</v>
      </c>
      <c r="E112" s="1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s="1" t="s">
        <v>185</v>
      </c>
      <c r="N112" s="51" t="s">
        <v>90</v>
      </c>
      <c r="O112" s="51" t="s">
        <v>90</v>
      </c>
      <c r="P112" s="1" t="s">
        <v>91</v>
      </c>
      <c r="Q112" s="51" t="s">
        <v>132</v>
      </c>
      <c r="R112" s="1">
        <v>6</v>
      </c>
      <c r="S112" s="51">
        <v>4</v>
      </c>
      <c r="T112" s="51">
        <v>1954</v>
      </c>
      <c r="U112" s="51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 s="51">
        <v>994</v>
      </c>
      <c r="AN112" t="s">
        <v>103</v>
      </c>
      <c r="AO112" t="s">
        <v>97</v>
      </c>
      <c r="AP112" t="s">
        <v>105</v>
      </c>
      <c r="AQ112" t="s">
        <v>106</v>
      </c>
      <c r="AR112" s="51">
        <v>1216</v>
      </c>
      <c r="AS112" s="51">
        <v>639</v>
      </c>
      <c r="AT112">
        <v>0</v>
      </c>
      <c r="AU112" s="1">
        <v>1855</v>
      </c>
      <c r="AV112" s="1">
        <v>0</v>
      </c>
      <c r="AW112" s="1">
        <v>0</v>
      </c>
      <c r="AX112" s="1">
        <v>2</v>
      </c>
      <c r="AY112" s="1">
        <v>0</v>
      </c>
      <c r="AZ112">
        <v>4</v>
      </c>
      <c r="BA112">
        <v>1</v>
      </c>
      <c r="BB112" s="51" t="s">
        <v>98</v>
      </c>
      <c r="BC112" s="59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 s="51">
        <v>1</v>
      </c>
      <c r="BK112" s="51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 s="1">
        <v>136900</v>
      </c>
    </row>
    <row r="113" spans="1:81" x14ac:dyDescent="0.2">
      <c r="A113">
        <v>112</v>
      </c>
      <c r="B113">
        <v>80</v>
      </c>
      <c r="C113" t="s">
        <v>81</v>
      </c>
      <c r="D113" s="1" t="s">
        <v>83</v>
      </c>
      <c r="E113" s="1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s="1" t="s">
        <v>193</v>
      </c>
      <c r="N113" s="51" t="s">
        <v>90</v>
      </c>
      <c r="O113" s="51" t="s">
        <v>90</v>
      </c>
      <c r="P113" s="1" t="s">
        <v>91</v>
      </c>
      <c r="Q113" s="51" t="s">
        <v>197</v>
      </c>
      <c r="R113" s="1">
        <v>7</v>
      </c>
      <c r="S113" s="51">
        <v>5</v>
      </c>
      <c r="T113" s="51">
        <v>2000</v>
      </c>
      <c r="U113" s="51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 s="51">
        <v>384</v>
      </c>
      <c r="AN113" t="s">
        <v>103</v>
      </c>
      <c r="AO113" t="s">
        <v>104</v>
      </c>
      <c r="AP113" t="s">
        <v>105</v>
      </c>
      <c r="AQ113" t="s">
        <v>106</v>
      </c>
      <c r="AR113" s="51">
        <v>774</v>
      </c>
      <c r="AS113" s="51">
        <v>656</v>
      </c>
      <c r="AT113">
        <v>0</v>
      </c>
      <c r="AU113" s="1">
        <v>1430</v>
      </c>
      <c r="AV113" s="1">
        <v>0</v>
      </c>
      <c r="AW113" s="1">
        <v>0</v>
      </c>
      <c r="AX113" s="1">
        <v>2</v>
      </c>
      <c r="AY113" s="1">
        <v>1</v>
      </c>
      <c r="AZ113">
        <v>3</v>
      </c>
      <c r="BA113">
        <v>1</v>
      </c>
      <c r="BB113" s="51" t="s">
        <v>98</v>
      </c>
      <c r="BC113" s="59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 s="51">
        <v>2</v>
      </c>
      <c r="BK113" s="51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 s="1">
        <v>180000</v>
      </c>
    </row>
    <row r="114" spans="1:81" x14ac:dyDescent="0.2">
      <c r="A114">
        <v>113</v>
      </c>
      <c r="B114">
        <v>60</v>
      </c>
      <c r="C114" t="s">
        <v>81</v>
      </c>
      <c r="D114" s="1">
        <v>77</v>
      </c>
      <c r="E114" s="1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s="1" t="s">
        <v>89</v>
      </c>
      <c r="N114" s="51" t="s">
        <v>90</v>
      </c>
      <c r="O114" s="51" t="s">
        <v>90</v>
      </c>
      <c r="P114" s="1" t="s">
        <v>91</v>
      </c>
      <c r="Q114" s="51" t="s">
        <v>92</v>
      </c>
      <c r="R114" s="1">
        <v>7</v>
      </c>
      <c r="S114" s="51">
        <v>5</v>
      </c>
      <c r="T114" s="51">
        <v>2007</v>
      </c>
      <c r="U114" s="51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 s="51">
        <v>1264</v>
      </c>
      <c r="AN114" t="s">
        <v>103</v>
      </c>
      <c r="AO114" t="s">
        <v>104</v>
      </c>
      <c r="AP114" t="s">
        <v>105</v>
      </c>
      <c r="AQ114" t="s">
        <v>106</v>
      </c>
      <c r="AR114" s="51">
        <v>1282</v>
      </c>
      <c r="AS114" s="51">
        <v>1414</v>
      </c>
      <c r="AT114">
        <v>0</v>
      </c>
      <c r="AU114" s="1">
        <v>2696</v>
      </c>
      <c r="AV114" s="1">
        <v>1</v>
      </c>
      <c r="AW114" s="1">
        <v>0</v>
      </c>
      <c r="AX114" s="1">
        <v>2</v>
      </c>
      <c r="AY114" s="1">
        <v>1</v>
      </c>
      <c r="AZ114">
        <v>4</v>
      </c>
      <c r="BA114">
        <v>1</v>
      </c>
      <c r="BB114" s="51" t="s">
        <v>104</v>
      </c>
      <c r="BC114" s="59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 s="51">
        <v>3</v>
      </c>
      <c r="BK114" s="51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 s="1">
        <v>383970</v>
      </c>
    </row>
    <row r="115" spans="1:81" x14ac:dyDescent="0.2">
      <c r="A115">
        <v>114</v>
      </c>
      <c r="B115">
        <v>20</v>
      </c>
      <c r="C115" t="s">
        <v>81</v>
      </c>
      <c r="D115" s="1" t="s">
        <v>83</v>
      </c>
      <c r="E115" s="1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s="1" t="s">
        <v>123</v>
      </c>
      <c r="N115" s="51" t="s">
        <v>90</v>
      </c>
      <c r="O115" s="51" t="s">
        <v>90</v>
      </c>
      <c r="P115" s="1" t="s">
        <v>91</v>
      </c>
      <c r="Q115" s="51" t="s">
        <v>115</v>
      </c>
      <c r="R115" s="1">
        <v>6</v>
      </c>
      <c r="S115" s="51">
        <v>5</v>
      </c>
      <c r="T115" s="51">
        <v>1953</v>
      </c>
      <c r="U115" s="51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 s="51">
        <v>1809</v>
      </c>
      <c r="AN115" t="s">
        <v>103</v>
      </c>
      <c r="AO115" t="s">
        <v>98</v>
      </c>
      <c r="AP115" t="s">
        <v>105</v>
      </c>
      <c r="AQ115" t="s">
        <v>106</v>
      </c>
      <c r="AR115" s="51">
        <v>2259</v>
      </c>
      <c r="AS115" s="51">
        <v>0</v>
      </c>
      <c r="AT115">
        <v>0</v>
      </c>
      <c r="AU115" s="1">
        <v>2259</v>
      </c>
      <c r="AV115" s="1">
        <v>1</v>
      </c>
      <c r="AW115" s="1">
        <v>0</v>
      </c>
      <c r="AX115" s="1">
        <v>2</v>
      </c>
      <c r="AY115" s="1">
        <v>0</v>
      </c>
      <c r="AZ115">
        <v>3</v>
      </c>
      <c r="BA115">
        <v>1</v>
      </c>
      <c r="BB115" s="51" t="s">
        <v>97</v>
      </c>
      <c r="BC115" s="59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 s="51">
        <v>2</v>
      </c>
      <c r="BK115" s="51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 s="1">
        <v>217000</v>
      </c>
    </row>
    <row r="116" spans="1:81" x14ac:dyDescent="0.2">
      <c r="A116">
        <v>115</v>
      </c>
      <c r="B116">
        <v>70</v>
      </c>
      <c r="C116" t="s">
        <v>81</v>
      </c>
      <c r="D116" s="1">
        <v>61</v>
      </c>
      <c r="E116" s="1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s="1" t="s">
        <v>123</v>
      </c>
      <c r="N116" s="51" t="s">
        <v>90</v>
      </c>
      <c r="O116" s="51" t="s">
        <v>90</v>
      </c>
      <c r="P116" s="1" t="s">
        <v>91</v>
      </c>
      <c r="Q116" s="51" t="s">
        <v>92</v>
      </c>
      <c r="R116" s="1">
        <v>6</v>
      </c>
      <c r="S116" s="51">
        <v>8</v>
      </c>
      <c r="T116" s="51">
        <v>1945</v>
      </c>
      <c r="U116" s="51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 s="51">
        <v>1028</v>
      </c>
      <c r="AN116" t="s">
        <v>103</v>
      </c>
      <c r="AO116" t="s">
        <v>104</v>
      </c>
      <c r="AP116" t="s">
        <v>105</v>
      </c>
      <c r="AQ116" t="s">
        <v>106</v>
      </c>
      <c r="AR116" s="51">
        <v>1436</v>
      </c>
      <c r="AS116" s="51">
        <v>884</v>
      </c>
      <c r="AT116">
        <v>0</v>
      </c>
      <c r="AU116" s="1">
        <v>2320</v>
      </c>
      <c r="AV116" s="1">
        <v>1</v>
      </c>
      <c r="AW116" s="1">
        <v>0</v>
      </c>
      <c r="AX116" s="1">
        <v>2</v>
      </c>
      <c r="AY116" s="1">
        <v>1</v>
      </c>
      <c r="AZ116">
        <v>3</v>
      </c>
      <c r="BA116">
        <v>1</v>
      </c>
      <c r="BB116" s="51" t="s">
        <v>97</v>
      </c>
      <c r="BC116" s="59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 s="51">
        <v>1</v>
      </c>
      <c r="BK116" s="51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 s="1">
        <v>259500</v>
      </c>
    </row>
    <row r="117" spans="1:81" x14ac:dyDescent="0.2">
      <c r="A117">
        <v>116</v>
      </c>
      <c r="B117">
        <v>160</v>
      </c>
      <c r="C117" t="s">
        <v>192</v>
      </c>
      <c r="D117" s="1">
        <v>34</v>
      </c>
      <c r="E117" s="1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s="1" t="s">
        <v>136</v>
      </c>
      <c r="N117" s="51" t="s">
        <v>90</v>
      </c>
      <c r="O117" s="51" t="s">
        <v>90</v>
      </c>
      <c r="P117" s="1" t="s">
        <v>179</v>
      </c>
      <c r="Q117" s="51" t="s">
        <v>92</v>
      </c>
      <c r="R117" s="1">
        <v>6</v>
      </c>
      <c r="S117" s="51">
        <v>5</v>
      </c>
      <c r="T117" s="51">
        <v>1999</v>
      </c>
      <c r="U117" s="51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 s="51">
        <v>729</v>
      </c>
      <c r="AN117" t="s">
        <v>103</v>
      </c>
      <c r="AO117" t="s">
        <v>97</v>
      </c>
      <c r="AP117" t="s">
        <v>105</v>
      </c>
      <c r="AQ117" t="s">
        <v>106</v>
      </c>
      <c r="AR117" s="51">
        <v>729</v>
      </c>
      <c r="AS117" s="51">
        <v>729</v>
      </c>
      <c r="AT117">
        <v>0</v>
      </c>
      <c r="AU117" s="1">
        <v>1458</v>
      </c>
      <c r="AV117" s="1">
        <v>0</v>
      </c>
      <c r="AW117" s="1">
        <v>0</v>
      </c>
      <c r="AX117" s="1">
        <v>2</v>
      </c>
      <c r="AY117" s="1">
        <v>1</v>
      </c>
      <c r="AZ117">
        <v>2</v>
      </c>
      <c r="BA117">
        <v>1</v>
      </c>
      <c r="BB117" s="51" t="s">
        <v>98</v>
      </c>
      <c r="BC117" s="59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 s="51">
        <v>2</v>
      </c>
      <c r="BK117" s="51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 s="1">
        <v>176000</v>
      </c>
    </row>
    <row r="118" spans="1:81" x14ac:dyDescent="0.2">
      <c r="A118">
        <v>117</v>
      </c>
      <c r="B118">
        <v>20</v>
      </c>
      <c r="C118" t="s">
        <v>81</v>
      </c>
      <c r="D118" s="1" t="s">
        <v>83</v>
      </c>
      <c r="E118" s="1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s="1" t="s">
        <v>151</v>
      </c>
      <c r="N118" s="51" t="s">
        <v>90</v>
      </c>
      <c r="O118" s="51" t="s">
        <v>90</v>
      </c>
      <c r="P118" s="1" t="s">
        <v>91</v>
      </c>
      <c r="Q118" s="51" t="s">
        <v>115</v>
      </c>
      <c r="R118" s="1">
        <v>5</v>
      </c>
      <c r="S118" s="51">
        <v>5</v>
      </c>
      <c r="T118" s="51">
        <v>1962</v>
      </c>
      <c r="U118" s="51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 s="51">
        <v>1092</v>
      </c>
      <c r="AN118" t="s">
        <v>103</v>
      </c>
      <c r="AO118" t="s">
        <v>98</v>
      </c>
      <c r="AP118" t="s">
        <v>105</v>
      </c>
      <c r="AQ118" t="s">
        <v>106</v>
      </c>
      <c r="AR118" s="51">
        <v>1092</v>
      </c>
      <c r="AS118" s="51">
        <v>0</v>
      </c>
      <c r="AT118">
        <v>0</v>
      </c>
      <c r="AU118" s="1">
        <v>1092</v>
      </c>
      <c r="AV118" s="1">
        <v>0</v>
      </c>
      <c r="AW118" s="1">
        <v>1</v>
      </c>
      <c r="AX118" s="1">
        <v>1</v>
      </c>
      <c r="AY118" s="1">
        <v>0</v>
      </c>
      <c r="AZ118">
        <v>3</v>
      </c>
      <c r="BA118">
        <v>1</v>
      </c>
      <c r="BB118" s="51" t="s">
        <v>98</v>
      </c>
      <c r="BC118" s="59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 s="51">
        <v>1</v>
      </c>
      <c r="BK118" s="51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 s="1">
        <v>139000</v>
      </c>
    </row>
    <row r="119" spans="1:81" x14ac:dyDescent="0.2">
      <c r="A119">
        <v>118</v>
      </c>
      <c r="B119">
        <v>20</v>
      </c>
      <c r="C119" t="s">
        <v>81</v>
      </c>
      <c r="D119" s="1">
        <v>74</v>
      </c>
      <c r="E119" s="1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s="1" t="s">
        <v>185</v>
      </c>
      <c r="N119" s="51" t="s">
        <v>90</v>
      </c>
      <c r="O119" s="51" t="s">
        <v>90</v>
      </c>
      <c r="P119" s="1" t="s">
        <v>91</v>
      </c>
      <c r="Q119" s="51" t="s">
        <v>115</v>
      </c>
      <c r="R119" s="1">
        <v>5</v>
      </c>
      <c r="S119" s="51">
        <v>5</v>
      </c>
      <c r="T119" s="51">
        <v>2006</v>
      </c>
      <c r="U119" s="51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 s="51">
        <v>1125</v>
      </c>
      <c r="AN119" t="s">
        <v>103</v>
      </c>
      <c r="AO119" t="s">
        <v>97</v>
      </c>
      <c r="AP119" t="s">
        <v>105</v>
      </c>
      <c r="AQ119" t="s">
        <v>106</v>
      </c>
      <c r="AR119" s="51">
        <v>1125</v>
      </c>
      <c r="AS119" s="51">
        <v>0</v>
      </c>
      <c r="AT119">
        <v>0</v>
      </c>
      <c r="AU119" s="1">
        <v>1125</v>
      </c>
      <c r="AV119" s="1">
        <v>0</v>
      </c>
      <c r="AW119" s="1">
        <v>0</v>
      </c>
      <c r="AX119" s="1">
        <v>1</v>
      </c>
      <c r="AY119" s="1">
        <v>1</v>
      </c>
      <c r="AZ119">
        <v>2</v>
      </c>
      <c r="BA119">
        <v>1</v>
      </c>
      <c r="BB119" s="51" t="s">
        <v>98</v>
      </c>
      <c r="BC119" s="5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 s="51">
        <v>2</v>
      </c>
      <c r="BK119" s="51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 s="1">
        <v>155000</v>
      </c>
    </row>
    <row r="120" spans="1:81" x14ac:dyDescent="0.2">
      <c r="A120">
        <v>119</v>
      </c>
      <c r="B120">
        <v>60</v>
      </c>
      <c r="C120" t="s">
        <v>81</v>
      </c>
      <c r="D120" s="1">
        <v>90</v>
      </c>
      <c r="E120" s="1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s="1" t="s">
        <v>170</v>
      </c>
      <c r="N120" s="51" t="s">
        <v>90</v>
      </c>
      <c r="O120" s="51" t="s">
        <v>90</v>
      </c>
      <c r="P120" s="1" t="s">
        <v>91</v>
      </c>
      <c r="Q120" s="51" t="s">
        <v>92</v>
      </c>
      <c r="R120" s="1">
        <v>7</v>
      </c>
      <c r="S120" s="51">
        <v>5</v>
      </c>
      <c r="T120" s="51">
        <v>1990</v>
      </c>
      <c r="U120" s="51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 s="51">
        <v>1673</v>
      </c>
      <c r="AN120" t="s">
        <v>103</v>
      </c>
      <c r="AO120" t="s">
        <v>97</v>
      </c>
      <c r="AP120" t="s">
        <v>105</v>
      </c>
      <c r="AQ120" t="s">
        <v>106</v>
      </c>
      <c r="AR120" s="51">
        <v>1699</v>
      </c>
      <c r="AS120" s="51">
        <v>1523</v>
      </c>
      <c r="AT120">
        <v>0</v>
      </c>
      <c r="AU120" s="1">
        <v>3222</v>
      </c>
      <c r="AV120" s="1">
        <v>1</v>
      </c>
      <c r="AW120" s="1">
        <v>0</v>
      </c>
      <c r="AX120" s="1">
        <v>3</v>
      </c>
      <c r="AY120" s="1">
        <v>0</v>
      </c>
      <c r="AZ120">
        <v>5</v>
      </c>
      <c r="BA120">
        <v>1</v>
      </c>
      <c r="BB120" s="51" t="s">
        <v>97</v>
      </c>
      <c r="BC120" s="59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 s="51">
        <v>3</v>
      </c>
      <c r="BK120" s="51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 s="1">
        <v>320000</v>
      </c>
    </row>
    <row r="121" spans="1:81" x14ac:dyDescent="0.2">
      <c r="A121">
        <v>120</v>
      </c>
      <c r="B121">
        <v>60</v>
      </c>
      <c r="C121" t="s">
        <v>81</v>
      </c>
      <c r="D121" s="1">
        <v>65</v>
      </c>
      <c r="E121" s="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s="1" t="s">
        <v>89</v>
      </c>
      <c r="N121" s="51" t="s">
        <v>90</v>
      </c>
      <c r="O121" s="51" t="s">
        <v>90</v>
      </c>
      <c r="P121" s="1" t="s">
        <v>91</v>
      </c>
      <c r="Q121" s="51" t="s">
        <v>92</v>
      </c>
      <c r="R121" s="1">
        <v>6</v>
      </c>
      <c r="S121" s="51">
        <v>5</v>
      </c>
      <c r="T121" s="51">
        <v>2005</v>
      </c>
      <c r="U121" s="5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 s="51">
        <v>728</v>
      </c>
      <c r="AN121" t="s">
        <v>103</v>
      </c>
      <c r="AO121" t="s">
        <v>104</v>
      </c>
      <c r="AP121" t="s">
        <v>105</v>
      </c>
      <c r="AQ121" t="s">
        <v>106</v>
      </c>
      <c r="AR121" s="51">
        <v>728</v>
      </c>
      <c r="AS121" s="51">
        <v>728</v>
      </c>
      <c r="AT121">
        <v>0</v>
      </c>
      <c r="AU121" s="1">
        <v>1456</v>
      </c>
      <c r="AV121" s="1">
        <v>0</v>
      </c>
      <c r="AW121" s="1">
        <v>0</v>
      </c>
      <c r="AX121" s="1">
        <v>2</v>
      </c>
      <c r="AY121" s="1">
        <v>1</v>
      </c>
      <c r="AZ121">
        <v>3</v>
      </c>
      <c r="BA121">
        <v>1</v>
      </c>
      <c r="BB121" s="51" t="s">
        <v>97</v>
      </c>
      <c r="BC121" s="59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 s="51">
        <v>2</v>
      </c>
      <c r="BK121" s="5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 s="1">
        <v>163990</v>
      </c>
    </row>
    <row r="122" spans="1:81" x14ac:dyDescent="0.2">
      <c r="A122">
        <v>121</v>
      </c>
      <c r="B122">
        <v>80</v>
      </c>
      <c r="C122" t="s">
        <v>81</v>
      </c>
      <c r="D122" s="1" t="s">
        <v>83</v>
      </c>
      <c r="E122" s="1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s="1" t="s">
        <v>205</v>
      </c>
      <c r="N122" s="51" t="s">
        <v>90</v>
      </c>
      <c r="O122" s="51" t="s">
        <v>90</v>
      </c>
      <c r="P122" s="1" t="s">
        <v>91</v>
      </c>
      <c r="Q122" s="51" t="s">
        <v>197</v>
      </c>
      <c r="R122" s="1">
        <v>6</v>
      </c>
      <c r="S122" s="51">
        <v>5</v>
      </c>
      <c r="T122" s="51">
        <v>1969</v>
      </c>
      <c r="U122" s="51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 s="51">
        <v>938</v>
      </c>
      <c r="AN122" t="s">
        <v>103</v>
      </c>
      <c r="AO122" t="s">
        <v>104</v>
      </c>
      <c r="AP122" t="s">
        <v>105</v>
      </c>
      <c r="AQ122" t="s">
        <v>106</v>
      </c>
      <c r="AR122" s="51">
        <v>988</v>
      </c>
      <c r="AS122" s="51">
        <v>0</v>
      </c>
      <c r="AT122">
        <v>0</v>
      </c>
      <c r="AU122" s="1">
        <v>988</v>
      </c>
      <c r="AV122" s="1">
        <v>1</v>
      </c>
      <c r="AW122" s="1">
        <v>0</v>
      </c>
      <c r="AX122" s="1">
        <v>1</v>
      </c>
      <c r="AY122" s="1">
        <v>0</v>
      </c>
      <c r="AZ122">
        <v>1</v>
      </c>
      <c r="BA122">
        <v>1</v>
      </c>
      <c r="BB122" s="51" t="s">
        <v>98</v>
      </c>
      <c r="BC122" s="59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 s="51">
        <v>2</v>
      </c>
      <c r="BK122" s="51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 s="1">
        <v>180000</v>
      </c>
    </row>
    <row r="123" spans="1:81" x14ac:dyDescent="0.2">
      <c r="A123">
        <v>122</v>
      </c>
      <c r="B123">
        <v>50</v>
      </c>
      <c r="C123" t="s">
        <v>142</v>
      </c>
      <c r="D123" s="1">
        <v>50</v>
      </c>
      <c r="E123" s="1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s="1" t="s">
        <v>176</v>
      </c>
      <c r="N123" s="51" t="s">
        <v>90</v>
      </c>
      <c r="O123" s="51" t="s">
        <v>90</v>
      </c>
      <c r="P123" s="1" t="s">
        <v>91</v>
      </c>
      <c r="Q123" s="51" t="s">
        <v>132</v>
      </c>
      <c r="R123" s="1">
        <v>4</v>
      </c>
      <c r="S123" s="51">
        <v>5</v>
      </c>
      <c r="T123" s="51">
        <v>1939</v>
      </c>
      <c r="U123" s="51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 s="51">
        <v>732</v>
      </c>
      <c r="AN123" t="s">
        <v>103</v>
      </c>
      <c r="AO123" t="s">
        <v>97</v>
      </c>
      <c r="AP123" t="s">
        <v>105</v>
      </c>
      <c r="AQ123" t="s">
        <v>106</v>
      </c>
      <c r="AR123" s="51">
        <v>772</v>
      </c>
      <c r="AS123" s="51">
        <v>351</v>
      </c>
      <c r="AT123">
        <v>0</v>
      </c>
      <c r="AU123" s="1">
        <v>1123</v>
      </c>
      <c r="AV123" s="1">
        <v>0</v>
      </c>
      <c r="AW123" s="1">
        <v>0</v>
      </c>
      <c r="AX123" s="1">
        <v>1</v>
      </c>
      <c r="AY123" s="1">
        <v>0</v>
      </c>
      <c r="AZ123">
        <v>3</v>
      </c>
      <c r="BA123">
        <v>1</v>
      </c>
      <c r="BB123" s="51" t="s">
        <v>98</v>
      </c>
      <c r="BC123" s="59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 s="51">
        <v>1</v>
      </c>
      <c r="BK123" s="51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 s="1">
        <v>100000</v>
      </c>
    </row>
    <row r="124" spans="1:81" x14ac:dyDescent="0.2">
      <c r="A124">
        <v>123</v>
      </c>
      <c r="B124">
        <v>20</v>
      </c>
      <c r="C124" t="s">
        <v>81</v>
      </c>
      <c r="D124" s="1">
        <v>75</v>
      </c>
      <c r="E124" s="1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s="1" t="s">
        <v>162</v>
      </c>
      <c r="N124" s="51" t="s">
        <v>90</v>
      </c>
      <c r="O124" s="51" t="s">
        <v>90</v>
      </c>
      <c r="P124" s="1" t="s">
        <v>91</v>
      </c>
      <c r="Q124" s="51" t="s">
        <v>115</v>
      </c>
      <c r="R124" s="1">
        <v>6</v>
      </c>
      <c r="S124" s="51">
        <v>7</v>
      </c>
      <c r="T124" s="51">
        <v>1958</v>
      </c>
      <c r="U124" s="51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 s="51">
        <v>1080</v>
      </c>
      <c r="AN124" t="s">
        <v>103</v>
      </c>
      <c r="AO124" t="s">
        <v>97</v>
      </c>
      <c r="AP124" t="s">
        <v>105</v>
      </c>
      <c r="AQ124" t="s">
        <v>106</v>
      </c>
      <c r="AR124" s="51">
        <v>1080</v>
      </c>
      <c r="AS124" s="51">
        <v>0</v>
      </c>
      <c r="AT124">
        <v>0</v>
      </c>
      <c r="AU124" s="1">
        <v>1080</v>
      </c>
      <c r="AV124" s="1">
        <v>0</v>
      </c>
      <c r="AW124" s="1">
        <v>0</v>
      </c>
      <c r="AX124" s="1">
        <v>1</v>
      </c>
      <c r="AY124" s="1">
        <v>0</v>
      </c>
      <c r="AZ124">
        <v>3</v>
      </c>
      <c r="BA124">
        <v>1</v>
      </c>
      <c r="BB124" s="51" t="s">
        <v>98</v>
      </c>
      <c r="BC124" s="59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 s="51">
        <v>1</v>
      </c>
      <c r="BK124" s="51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 s="1">
        <v>136000</v>
      </c>
    </row>
    <row r="125" spans="1:81" x14ac:dyDescent="0.2">
      <c r="A125">
        <v>124</v>
      </c>
      <c r="B125">
        <v>120</v>
      </c>
      <c r="C125" t="s">
        <v>81</v>
      </c>
      <c r="D125" s="1">
        <v>55</v>
      </c>
      <c r="E125" s="1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s="1" t="s">
        <v>170</v>
      </c>
      <c r="N125" s="51" t="s">
        <v>90</v>
      </c>
      <c r="O125" s="51" t="s">
        <v>90</v>
      </c>
      <c r="P125" s="1" t="s">
        <v>179</v>
      </c>
      <c r="Q125" s="51" t="s">
        <v>115</v>
      </c>
      <c r="R125" s="1">
        <v>6</v>
      </c>
      <c r="S125" s="51">
        <v>5</v>
      </c>
      <c r="T125" s="51">
        <v>1993</v>
      </c>
      <c r="U125" s="51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 s="51">
        <v>1199</v>
      </c>
      <c r="AN125" t="s">
        <v>103</v>
      </c>
      <c r="AO125" t="s">
        <v>104</v>
      </c>
      <c r="AP125" t="s">
        <v>105</v>
      </c>
      <c r="AQ125" t="s">
        <v>106</v>
      </c>
      <c r="AR125" s="51">
        <v>1199</v>
      </c>
      <c r="AS125" s="51">
        <v>0</v>
      </c>
      <c r="AT125">
        <v>0</v>
      </c>
      <c r="AU125" s="1">
        <v>1199</v>
      </c>
      <c r="AV125" s="1">
        <v>0</v>
      </c>
      <c r="AW125" s="1">
        <v>0</v>
      </c>
      <c r="AX125" s="1">
        <v>2</v>
      </c>
      <c r="AY125" s="1">
        <v>0</v>
      </c>
      <c r="AZ125">
        <v>2</v>
      </c>
      <c r="BA125">
        <v>1</v>
      </c>
      <c r="BB125" s="51" t="s">
        <v>97</v>
      </c>
      <c r="BC125" s="59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 s="51">
        <v>2</v>
      </c>
      <c r="BK125" s="51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 s="1">
        <v>153900</v>
      </c>
    </row>
    <row r="126" spans="1:81" x14ac:dyDescent="0.2">
      <c r="A126">
        <v>125</v>
      </c>
      <c r="B126">
        <v>20</v>
      </c>
      <c r="C126" t="s">
        <v>81</v>
      </c>
      <c r="D126" s="1">
        <v>48</v>
      </c>
      <c r="E126" s="1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s="1" t="s">
        <v>138</v>
      </c>
      <c r="N126" s="51" t="s">
        <v>90</v>
      </c>
      <c r="O126" s="51" t="s">
        <v>90</v>
      </c>
      <c r="P126" s="1" t="s">
        <v>91</v>
      </c>
      <c r="Q126" s="51" t="s">
        <v>115</v>
      </c>
      <c r="R126" s="1">
        <v>6</v>
      </c>
      <c r="S126" s="51">
        <v>5</v>
      </c>
      <c r="T126" s="51">
        <v>1979</v>
      </c>
      <c r="U126" s="51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 s="51">
        <v>1362</v>
      </c>
      <c r="AN126" t="s">
        <v>103</v>
      </c>
      <c r="AO126" t="s">
        <v>98</v>
      </c>
      <c r="AP126" t="s">
        <v>105</v>
      </c>
      <c r="AQ126" t="s">
        <v>106</v>
      </c>
      <c r="AR126" s="51">
        <v>1586</v>
      </c>
      <c r="AS126" s="51">
        <v>0</v>
      </c>
      <c r="AT126">
        <v>0</v>
      </c>
      <c r="AU126" s="1">
        <v>1586</v>
      </c>
      <c r="AV126" s="1">
        <v>0</v>
      </c>
      <c r="AW126" s="1">
        <v>0</v>
      </c>
      <c r="AX126" s="1">
        <v>2</v>
      </c>
      <c r="AY126" s="1">
        <v>0</v>
      </c>
      <c r="AZ126">
        <v>3</v>
      </c>
      <c r="BA126">
        <v>1</v>
      </c>
      <c r="BB126" s="51" t="s">
        <v>98</v>
      </c>
      <c r="BC126" s="59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 s="51">
        <v>2</v>
      </c>
      <c r="BK126" s="51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 s="1">
        <v>181000</v>
      </c>
    </row>
    <row r="127" spans="1:81" x14ac:dyDescent="0.2">
      <c r="A127">
        <v>126</v>
      </c>
      <c r="B127">
        <v>190</v>
      </c>
      <c r="C127" t="s">
        <v>142</v>
      </c>
      <c r="D127" s="1">
        <v>60</v>
      </c>
      <c r="E127" s="1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s="1" t="s">
        <v>176</v>
      </c>
      <c r="N127" s="51" t="s">
        <v>90</v>
      </c>
      <c r="O127" s="51" t="s">
        <v>90</v>
      </c>
      <c r="P127" s="1" t="s">
        <v>149</v>
      </c>
      <c r="Q127" s="51" t="s">
        <v>132</v>
      </c>
      <c r="R127" s="1">
        <v>6</v>
      </c>
      <c r="S127" s="51">
        <v>8</v>
      </c>
      <c r="T127" s="51">
        <v>1935</v>
      </c>
      <c r="U127" s="51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 s="51">
        <v>520</v>
      </c>
      <c r="AN127" t="s">
        <v>103</v>
      </c>
      <c r="AO127" t="s">
        <v>97</v>
      </c>
      <c r="AP127" t="s">
        <v>177</v>
      </c>
      <c r="AQ127" t="s">
        <v>106</v>
      </c>
      <c r="AR127" s="51">
        <v>520</v>
      </c>
      <c r="AS127" s="51">
        <v>0</v>
      </c>
      <c r="AT127">
        <v>234</v>
      </c>
      <c r="AU127" s="1">
        <v>754</v>
      </c>
      <c r="AV127" s="1">
        <v>1</v>
      </c>
      <c r="AW127" s="1">
        <v>0</v>
      </c>
      <c r="AX127" s="1">
        <v>1</v>
      </c>
      <c r="AY127" s="1">
        <v>0</v>
      </c>
      <c r="AZ127">
        <v>2</v>
      </c>
      <c r="BA127">
        <v>1</v>
      </c>
      <c r="BB127" s="51" t="s">
        <v>98</v>
      </c>
      <c r="BC127" s="59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 s="51">
        <v>0</v>
      </c>
      <c r="BK127" s="51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 s="1">
        <v>84500</v>
      </c>
    </row>
    <row r="128" spans="1:81" x14ac:dyDescent="0.2">
      <c r="A128">
        <v>127</v>
      </c>
      <c r="B128">
        <v>120</v>
      </c>
      <c r="C128" t="s">
        <v>81</v>
      </c>
      <c r="D128" s="1" t="s">
        <v>83</v>
      </c>
      <c r="E128" s="1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s="1" t="s">
        <v>216</v>
      </c>
      <c r="N128" s="51" t="s">
        <v>90</v>
      </c>
      <c r="O128" s="51" t="s">
        <v>90</v>
      </c>
      <c r="P128" s="1" t="s">
        <v>179</v>
      </c>
      <c r="Q128" s="51" t="s">
        <v>115</v>
      </c>
      <c r="R128" s="1">
        <v>6</v>
      </c>
      <c r="S128" s="51">
        <v>5</v>
      </c>
      <c r="T128" s="51">
        <v>1976</v>
      </c>
      <c r="U128" s="51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 s="51">
        <v>1078</v>
      </c>
      <c r="AN128" t="s">
        <v>103</v>
      </c>
      <c r="AO128" t="s">
        <v>98</v>
      </c>
      <c r="AP128" t="s">
        <v>105</v>
      </c>
      <c r="AQ128" t="s">
        <v>106</v>
      </c>
      <c r="AR128" s="51">
        <v>958</v>
      </c>
      <c r="AS128" s="51">
        <v>0</v>
      </c>
      <c r="AT128">
        <v>0</v>
      </c>
      <c r="AU128" s="1">
        <v>958</v>
      </c>
      <c r="AV128" s="1">
        <v>0</v>
      </c>
      <c r="AW128" s="1">
        <v>0</v>
      </c>
      <c r="AX128" s="1">
        <v>2</v>
      </c>
      <c r="AY128" s="1">
        <v>0</v>
      </c>
      <c r="AZ128">
        <v>2</v>
      </c>
      <c r="BA128">
        <v>1</v>
      </c>
      <c r="BB128" s="51" t="s">
        <v>98</v>
      </c>
      <c r="BC128" s="59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 s="51">
        <v>2</v>
      </c>
      <c r="BK128" s="51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 s="1">
        <v>128000</v>
      </c>
    </row>
    <row r="129" spans="1:81" x14ac:dyDescent="0.2">
      <c r="A129">
        <v>128</v>
      </c>
      <c r="B129">
        <v>45</v>
      </c>
      <c r="C129" t="s">
        <v>142</v>
      </c>
      <c r="D129" s="1">
        <v>55</v>
      </c>
      <c r="E129" s="1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s="1" t="s">
        <v>143</v>
      </c>
      <c r="N129" s="51" t="s">
        <v>114</v>
      </c>
      <c r="O129" s="51" t="s">
        <v>90</v>
      </c>
      <c r="P129" s="1" t="s">
        <v>91</v>
      </c>
      <c r="Q129" s="51" t="s">
        <v>150</v>
      </c>
      <c r="R129" s="1">
        <v>5</v>
      </c>
      <c r="S129" s="51">
        <v>7</v>
      </c>
      <c r="T129" s="51">
        <v>1930</v>
      </c>
      <c r="U129" s="51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 s="51">
        <v>672</v>
      </c>
      <c r="AN129" t="s">
        <v>103</v>
      </c>
      <c r="AO129" t="s">
        <v>104</v>
      </c>
      <c r="AP129" t="s">
        <v>105</v>
      </c>
      <c r="AQ129" t="s">
        <v>106</v>
      </c>
      <c r="AR129" s="51">
        <v>840</v>
      </c>
      <c r="AS129" s="51">
        <v>0</v>
      </c>
      <c r="AT129">
        <v>0</v>
      </c>
      <c r="AU129" s="1">
        <v>840</v>
      </c>
      <c r="AV129" s="1">
        <v>0</v>
      </c>
      <c r="AW129" s="1">
        <v>0</v>
      </c>
      <c r="AX129" s="1">
        <v>1</v>
      </c>
      <c r="AY129" s="1">
        <v>0</v>
      </c>
      <c r="AZ129">
        <v>3</v>
      </c>
      <c r="BA129">
        <v>1</v>
      </c>
      <c r="BB129" s="51" t="s">
        <v>98</v>
      </c>
      <c r="BC129" s="5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 s="51">
        <v>0</v>
      </c>
      <c r="BK129" s="51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 s="1">
        <v>87000</v>
      </c>
    </row>
    <row r="130" spans="1:81" x14ac:dyDescent="0.2">
      <c r="A130">
        <v>129</v>
      </c>
      <c r="B130">
        <v>60</v>
      </c>
      <c r="C130" t="s">
        <v>81</v>
      </c>
      <c r="D130" s="1">
        <v>69</v>
      </c>
      <c r="E130" s="1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s="1" t="s">
        <v>162</v>
      </c>
      <c r="N130" s="51" t="s">
        <v>139</v>
      </c>
      <c r="O130" s="51" t="s">
        <v>90</v>
      </c>
      <c r="P130" s="1" t="s">
        <v>91</v>
      </c>
      <c r="Q130" s="51" t="s">
        <v>92</v>
      </c>
      <c r="R130" s="1">
        <v>6</v>
      </c>
      <c r="S130" s="51">
        <v>5</v>
      </c>
      <c r="T130" s="51">
        <v>1966</v>
      </c>
      <c r="U130" s="51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 s="51">
        <v>660</v>
      </c>
      <c r="AN130" t="s">
        <v>103</v>
      </c>
      <c r="AO130" t="s">
        <v>98</v>
      </c>
      <c r="AP130" t="s">
        <v>105</v>
      </c>
      <c r="AQ130" t="s">
        <v>106</v>
      </c>
      <c r="AR130" s="51">
        <v>660</v>
      </c>
      <c r="AS130" s="51">
        <v>688</v>
      </c>
      <c r="AT130">
        <v>0</v>
      </c>
      <c r="AU130" s="1">
        <v>1348</v>
      </c>
      <c r="AV130" s="1">
        <v>0</v>
      </c>
      <c r="AW130" s="1">
        <v>0</v>
      </c>
      <c r="AX130" s="1">
        <v>1</v>
      </c>
      <c r="AY130" s="1">
        <v>1</v>
      </c>
      <c r="AZ130">
        <v>3</v>
      </c>
      <c r="BA130">
        <v>1</v>
      </c>
      <c r="BB130" s="51" t="s">
        <v>98</v>
      </c>
      <c r="BC130" s="59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 s="51">
        <v>2</v>
      </c>
      <c r="BK130" s="51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 s="1">
        <v>155000</v>
      </c>
    </row>
    <row r="131" spans="1:81" x14ac:dyDescent="0.2">
      <c r="A131">
        <v>130</v>
      </c>
      <c r="B131">
        <v>20</v>
      </c>
      <c r="C131" t="s">
        <v>81</v>
      </c>
      <c r="D131" s="1">
        <v>69</v>
      </c>
      <c r="E131" s="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s="1" t="s">
        <v>162</v>
      </c>
      <c r="N131" s="51" t="s">
        <v>90</v>
      </c>
      <c r="O131" s="51" t="s">
        <v>90</v>
      </c>
      <c r="P131" s="1" t="s">
        <v>91</v>
      </c>
      <c r="Q131" s="51" t="s">
        <v>115</v>
      </c>
      <c r="R131" s="1">
        <v>5</v>
      </c>
      <c r="S131" s="51">
        <v>7</v>
      </c>
      <c r="T131" s="51">
        <v>1958</v>
      </c>
      <c r="U131" s="5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 s="51">
        <v>1008</v>
      </c>
      <c r="AN131" t="s">
        <v>103</v>
      </c>
      <c r="AO131" t="s">
        <v>98</v>
      </c>
      <c r="AP131" t="s">
        <v>105</v>
      </c>
      <c r="AQ131" t="s">
        <v>164</v>
      </c>
      <c r="AR131" s="51">
        <v>1053</v>
      </c>
      <c r="AS131" s="51">
        <v>0</v>
      </c>
      <c r="AT131">
        <v>0</v>
      </c>
      <c r="AU131" s="1">
        <v>1053</v>
      </c>
      <c r="AV131" s="1">
        <v>0</v>
      </c>
      <c r="AW131" s="1">
        <v>1</v>
      </c>
      <c r="AX131" s="1">
        <v>1</v>
      </c>
      <c r="AY131" s="1">
        <v>1</v>
      </c>
      <c r="AZ131">
        <v>3</v>
      </c>
      <c r="BA131">
        <v>1</v>
      </c>
      <c r="BB131" s="51" t="s">
        <v>104</v>
      </c>
      <c r="BC131" s="59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 s="51">
        <v>2</v>
      </c>
      <c r="BK131" s="5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 s="1">
        <v>150000</v>
      </c>
    </row>
    <row r="132" spans="1:81" x14ac:dyDescent="0.2">
      <c r="A132">
        <v>131</v>
      </c>
      <c r="B132">
        <v>60</v>
      </c>
      <c r="C132" t="s">
        <v>81</v>
      </c>
      <c r="D132" s="1">
        <v>88</v>
      </c>
      <c r="E132" s="1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s="1" t="s">
        <v>162</v>
      </c>
      <c r="N132" s="51" t="s">
        <v>90</v>
      </c>
      <c r="O132" s="51" t="s">
        <v>90</v>
      </c>
      <c r="P132" s="1" t="s">
        <v>91</v>
      </c>
      <c r="Q132" s="51" t="s">
        <v>92</v>
      </c>
      <c r="R132" s="1">
        <v>7</v>
      </c>
      <c r="S132" s="51">
        <v>6</v>
      </c>
      <c r="T132" s="51">
        <v>1966</v>
      </c>
      <c r="U132" s="51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 s="51">
        <v>924</v>
      </c>
      <c r="AN132" t="s">
        <v>103</v>
      </c>
      <c r="AO132" t="s">
        <v>104</v>
      </c>
      <c r="AP132" t="s">
        <v>105</v>
      </c>
      <c r="AQ132" t="s">
        <v>106</v>
      </c>
      <c r="AR132" s="51">
        <v>1216</v>
      </c>
      <c r="AS132" s="51">
        <v>941</v>
      </c>
      <c r="AT132">
        <v>0</v>
      </c>
      <c r="AU132" s="1">
        <v>2157</v>
      </c>
      <c r="AV132" s="1">
        <v>0</v>
      </c>
      <c r="AW132" s="1">
        <v>0</v>
      </c>
      <c r="AX132" s="1">
        <v>2</v>
      </c>
      <c r="AY132" s="1">
        <v>1</v>
      </c>
      <c r="AZ132">
        <v>4</v>
      </c>
      <c r="BA132">
        <v>1</v>
      </c>
      <c r="BB132" s="51" t="s">
        <v>97</v>
      </c>
      <c r="BC132" s="59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 s="51">
        <v>2</v>
      </c>
      <c r="BK132" s="51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 s="1">
        <v>226000</v>
      </c>
    </row>
    <row r="133" spans="1:81" x14ac:dyDescent="0.2">
      <c r="A133">
        <v>132</v>
      </c>
      <c r="B133">
        <v>60</v>
      </c>
      <c r="C133" t="s">
        <v>81</v>
      </c>
      <c r="D133" s="1" t="s">
        <v>83</v>
      </c>
      <c r="E133" s="1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s="1" t="s">
        <v>193</v>
      </c>
      <c r="N133" s="51" t="s">
        <v>90</v>
      </c>
      <c r="O133" s="51" t="s">
        <v>90</v>
      </c>
      <c r="P133" s="1" t="s">
        <v>91</v>
      </c>
      <c r="Q133" s="51" t="s">
        <v>92</v>
      </c>
      <c r="R133" s="1">
        <v>6</v>
      </c>
      <c r="S133" s="51">
        <v>5</v>
      </c>
      <c r="T133" s="51">
        <v>2000</v>
      </c>
      <c r="U133" s="51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 s="51">
        <v>992</v>
      </c>
      <c r="AN133" t="s">
        <v>103</v>
      </c>
      <c r="AO133" t="s">
        <v>104</v>
      </c>
      <c r="AP133" t="s">
        <v>105</v>
      </c>
      <c r="AQ133" t="s">
        <v>106</v>
      </c>
      <c r="AR133" s="51">
        <v>1022</v>
      </c>
      <c r="AS133" s="51">
        <v>1032</v>
      </c>
      <c r="AT133">
        <v>0</v>
      </c>
      <c r="AU133" s="1">
        <v>2054</v>
      </c>
      <c r="AV133" s="1">
        <v>1</v>
      </c>
      <c r="AW133" s="1">
        <v>0</v>
      </c>
      <c r="AX133" s="1">
        <v>2</v>
      </c>
      <c r="AY133" s="1">
        <v>1</v>
      </c>
      <c r="AZ133">
        <v>3</v>
      </c>
      <c r="BA133">
        <v>1</v>
      </c>
      <c r="BB133" s="51" t="s">
        <v>97</v>
      </c>
      <c r="BC133" s="59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 s="51">
        <v>2</v>
      </c>
      <c r="BK133" s="51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 s="1">
        <v>244000</v>
      </c>
    </row>
    <row r="134" spans="1:81" x14ac:dyDescent="0.2">
      <c r="A134">
        <v>133</v>
      </c>
      <c r="B134">
        <v>20</v>
      </c>
      <c r="C134" t="s">
        <v>81</v>
      </c>
      <c r="D134" s="1">
        <v>75</v>
      </c>
      <c r="E134" s="1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s="1" t="s">
        <v>162</v>
      </c>
      <c r="N134" s="51" t="s">
        <v>90</v>
      </c>
      <c r="O134" s="51" t="s">
        <v>90</v>
      </c>
      <c r="P134" s="1" t="s">
        <v>91</v>
      </c>
      <c r="Q134" s="51" t="s">
        <v>115</v>
      </c>
      <c r="R134" s="1">
        <v>5</v>
      </c>
      <c r="S134" s="51">
        <v>6</v>
      </c>
      <c r="T134" s="51">
        <v>1959</v>
      </c>
      <c r="U134" s="51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 s="51">
        <v>1063</v>
      </c>
      <c r="AN134" t="s">
        <v>103</v>
      </c>
      <c r="AO134" t="s">
        <v>97</v>
      </c>
      <c r="AP134" t="s">
        <v>105</v>
      </c>
      <c r="AQ134" t="s">
        <v>106</v>
      </c>
      <c r="AR134" s="51">
        <v>1327</v>
      </c>
      <c r="AS134" s="51">
        <v>0</v>
      </c>
      <c r="AT134">
        <v>0</v>
      </c>
      <c r="AU134" s="1">
        <v>1327</v>
      </c>
      <c r="AV134" s="1">
        <v>1</v>
      </c>
      <c r="AW134" s="1">
        <v>0</v>
      </c>
      <c r="AX134" s="1">
        <v>1</v>
      </c>
      <c r="AY134" s="1">
        <v>0</v>
      </c>
      <c r="AZ134">
        <v>3</v>
      </c>
      <c r="BA134">
        <v>1</v>
      </c>
      <c r="BB134" s="51" t="s">
        <v>97</v>
      </c>
      <c r="BC134" s="59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 s="51">
        <v>2</v>
      </c>
      <c r="BK134" s="51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 s="1">
        <v>150750</v>
      </c>
    </row>
    <row r="135" spans="1:81" x14ac:dyDescent="0.2">
      <c r="A135">
        <v>134</v>
      </c>
      <c r="B135">
        <v>20</v>
      </c>
      <c r="C135" t="s">
        <v>81</v>
      </c>
      <c r="D135" s="1" t="s">
        <v>83</v>
      </c>
      <c r="E135" s="1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s="1" t="s">
        <v>189</v>
      </c>
      <c r="N135" s="51" t="s">
        <v>90</v>
      </c>
      <c r="O135" s="51" t="s">
        <v>90</v>
      </c>
      <c r="P135" s="1" t="s">
        <v>91</v>
      </c>
      <c r="Q135" s="51" t="s">
        <v>115</v>
      </c>
      <c r="R135" s="1">
        <v>8</v>
      </c>
      <c r="S135" s="51">
        <v>5</v>
      </c>
      <c r="T135" s="51">
        <v>2001</v>
      </c>
      <c r="U135" s="51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 s="51">
        <v>1267</v>
      </c>
      <c r="AN135" t="s">
        <v>103</v>
      </c>
      <c r="AO135" t="s">
        <v>104</v>
      </c>
      <c r="AP135" t="s">
        <v>105</v>
      </c>
      <c r="AQ135" t="s">
        <v>106</v>
      </c>
      <c r="AR135" s="51">
        <v>1296</v>
      </c>
      <c r="AS135" s="51">
        <v>0</v>
      </c>
      <c r="AT135">
        <v>0</v>
      </c>
      <c r="AU135" s="1">
        <v>1296</v>
      </c>
      <c r="AV135" s="1">
        <v>1</v>
      </c>
      <c r="AW135" s="1">
        <v>0</v>
      </c>
      <c r="AX135" s="1">
        <v>2</v>
      </c>
      <c r="AY135" s="1">
        <v>0</v>
      </c>
      <c r="AZ135">
        <v>2</v>
      </c>
      <c r="BA135">
        <v>1</v>
      </c>
      <c r="BB135" s="51" t="s">
        <v>97</v>
      </c>
      <c r="BC135" s="59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 s="51">
        <v>2</v>
      </c>
      <c r="BK135" s="51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 s="1">
        <v>220000</v>
      </c>
    </row>
    <row r="136" spans="1:81" x14ac:dyDescent="0.2">
      <c r="A136">
        <v>135</v>
      </c>
      <c r="B136">
        <v>20</v>
      </c>
      <c r="C136" t="s">
        <v>81</v>
      </c>
      <c r="D136" s="1">
        <v>78</v>
      </c>
      <c r="E136" s="1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s="1" t="s">
        <v>151</v>
      </c>
      <c r="N136" s="51" t="s">
        <v>90</v>
      </c>
      <c r="O136" s="51" t="s">
        <v>90</v>
      </c>
      <c r="P136" s="1" t="s">
        <v>91</v>
      </c>
      <c r="Q136" s="51" t="s">
        <v>115</v>
      </c>
      <c r="R136" s="1">
        <v>5</v>
      </c>
      <c r="S136" s="51">
        <v>6</v>
      </c>
      <c r="T136" s="51">
        <v>1968</v>
      </c>
      <c r="U136" s="51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 s="51">
        <v>1461</v>
      </c>
      <c r="AN136" t="s">
        <v>103</v>
      </c>
      <c r="AO136" t="s">
        <v>97</v>
      </c>
      <c r="AP136" t="s">
        <v>105</v>
      </c>
      <c r="AQ136" t="s">
        <v>106</v>
      </c>
      <c r="AR136" s="51">
        <v>1721</v>
      </c>
      <c r="AS136" s="51">
        <v>0</v>
      </c>
      <c r="AT136">
        <v>0</v>
      </c>
      <c r="AU136" s="1">
        <v>1721</v>
      </c>
      <c r="AV136" s="1">
        <v>0</v>
      </c>
      <c r="AW136" s="1">
        <v>0</v>
      </c>
      <c r="AX136" s="1">
        <v>2</v>
      </c>
      <c r="AY136" s="1">
        <v>1</v>
      </c>
      <c r="AZ136">
        <v>3</v>
      </c>
      <c r="BA136">
        <v>1</v>
      </c>
      <c r="BB136" s="51" t="s">
        <v>98</v>
      </c>
      <c r="BC136" s="59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 s="51">
        <v>2</v>
      </c>
      <c r="BK136" s="51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 s="1">
        <v>180000</v>
      </c>
    </row>
    <row r="137" spans="1:81" x14ac:dyDescent="0.2">
      <c r="A137">
        <v>136</v>
      </c>
      <c r="B137">
        <v>20</v>
      </c>
      <c r="C137" t="s">
        <v>81</v>
      </c>
      <c r="D137" s="1">
        <v>80</v>
      </c>
      <c r="E137" s="1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s="1" t="s">
        <v>138</v>
      </c>
      <c r="N137" s="51" t="s">
        <v>90</v>
      </c>
      <c r="O137" s="51" t="s">
        <v>90</v>
      </c>
      <c r="P137" s="1" t="s">
        <v>91</v>
      </c>
      <c r="Q137" s="51" t="s">
        <v>115</v>
      </c>
      <c r="R137" s="1">
        <v>7</v>
      </c>
      <c r="S137" s="51">
        <v>6</v>
      </c>
      <c r="T137" s="51">
        <v>1970</v>
      </c>
      <c r="U137" s="51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 s="51">
        <v>1304</v>
      </c>
      <c r="AN137" t="s">
        <v>103</v>
      </c>
      <c r="AO137" t="s">
        <v>97</v>
      </c>
      <c r="AP137" t="s">
        <v>105</v>
      </c>
      <c r="AQ137" t="s">
        <v>106</v>
      </c>
      <c r="AR137" s="51">
        <v>1682</v>
      </c>
      <c r="AS137" s="51">
        <v>0</v>
      </c>
      <c r="AT137">
        <v>0</v>
      </c>
      <c r="AU137" s="1">
        <v>1682</v>
      </c>
      <c r="AV137" s="1">
        <v>0</v>
      </c>
      <c r="AW137" s="1">
        <v>0</v>
      </c>
      <c r="AX137" s="1">
        <v>2</v>
      </c>
      <c r="AY137" s="1">
        <v>0</v>
      </c>
      <c r="AZ137">
        <v>3</v>
      </c>
      <c r="BA137">
        <v>1</v>
      </c>
      <c r="BB137" s="51" t="s">
        <v>98</v>
      </c>
      <c r="BC137" s="59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 s="51">
        <v>2</v>
      </c>
      <c r="BK137" s="51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 s="1">
        <v>174000</v>
      </c>
    </row>
    <row r="138" spans="1:81" x14ac:dyDescent="0.2">
      <c r="A138">
        <v>137</v>
      </c>
      <c r="B138">
        <v>20</v>
      </c>
      <c r="C138" t="s">
        <v>81</v>
      </c>
      <c r="D138" s="1" t="s">
        <v>83</v>
      </c>
      <c r="E138" s="1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s="1" t="s">
        <v>162</v>
      </c>
      <c r="N138" s="51" t="s">
        <v>90</v>
      </c>
      <c r="O138" s="51" t="s">
        <v>90</v>
      </c>
      <c r="P138" s="1" t="s">
        <v>91</v>
      </c>
      <c r="Q138" s="51" t="s">
        <v>115</v>
      </c>
      <c r="R138" s="1">
        <v>5</v>
      </c>
      <c r="S138" s="51">
        <v>5</v>
      </c>
      <c r="T138" s="51">
        <v>1967</v>
      </c>
      <c r="U138" s="51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 s="51">
        <v>1214</v>
      </c>
      <c r="AN138" t="s">
        <v>103</v>
      </c>
      <c r="AO138" t="s">
        <v>98</v>
      </c>
      <c r="AP138" t="s">
        <v>105</v>
      </c>
      <c r="AQ138" t="s">
        <v>106</v>
      </c>
      <c r="AR138" s="51">
        <v>1214</v>
      </c>
      <c r="AS138" s="51">
        <v>0</v>
      </c>
      <c r="AT138">
        <v>0</v>
      </c>
      <c r="AU138" s="1">
        <v>1214</v>
      </c>
      <c r="AV138" s="1">
        <v>0</v>
      </c>
      <c r="AW138" s="1">
        <v>0</v>
      </c>
      <c r="AX138" s="1">
        <v>2</v>
      </c>
      <c r="AY138" s="1">
        <v>0</v>
      </c>
      <c r="AZ138">
        <v>3</v>
      </c>
      <c r="BA138">
        <v>1</v>
      </c>
      <c r="BB138" s="51" t="s">
        <v>98</v>
      </c>
      <c r="BC138" s="59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 s="51">
        <v>1</v>
      </c>
      <c r="BK138" s="51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 s="1">
        <v>143000</v>
      </c>
    </row>
    <row r="139" spans="1:81" x14ac:dyDescent="0.2">
      <c r="A139">
        <v>138</v>
      </c>
      <c r="B139">
        <v>90</v>
      </c>
      <c r="C139" t="s">
        <v>81</v>
      </c>
      <c r="D139" s="1">
        <v>82</v>
      </c>
      <c r="E139" s="1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s="1" t="s">
        <v>131</v>
      </c>
      <c r="N139" s="51" t="s">
        <v>90</v>
      </c>
      <c r="O139" s="51" t="s">
        <v>90</v>
      </c>
      <c r="P139" s="1" t="s">
        <v>167</v>
      </c>
      <c r="Q139" s="51" t="s">
        <v>115</v>
      </c>
      <c r="R139" s="1">
        <v>7</v>
      </c>
      <c r="S139" s="51">
        <v>5</v>
      </c>
      <c r="T139" s="51">
        <v>1988</v>
      </c>
      <c r="U139" s="51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 s="51">
        <v>1907</v>
      </c>
      <c r="AN139" t="s">
        <v>103</v>
      </c>
      <c r="AO139" t="s">
        <v>97</v>
      </c>
      <c r="AP139" t="s">
        <v>105</v>
      </c>
      <c r="AQ139" t="s">
        <v>106</v>
      </c>
      <c r="AR139" s="51">
        <v>1959</v>
      </c>
      <c r="AS139" s="51">
        <v>0</v>
      </c>
      <c r="AT139">
        <v>0</v>
      </c>
      <c r="AU139" s="1">
        <v>1959</v>
      </c>
      <c r="AV139" s="1">
        <v>0</v>
      </c>
      <c r="AW139" s="1">
        <v>0</v>
      </c>
      <c r="AX139" s="1">
        <v>3</v>
      </c>
      <c r="AY139" s="1">
        <v>0</v>
      </c>
      <c r="AZ139">
        <v>5</v>
      </c>
      <c r="BA139">
        <v>2</v>
      </c>
      <c r="BB139" s="51" t="s">
        <v>98</v>
      </c>
      <c r="BC139" s="5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 s="51">
        <v>3</v>
      </c>
      <c r="BK139" s="51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 s="1">
        <v>171000</v>
      </c>
    </row>
    <row r="140" spans="1:81" x14ac:dyDescent="0.2">
      <c r="A140">
        <v>139</v>
      </c>
      <c r="B140">
        <v>60</v>
      </c>
      <c r="C140" t="s">
        <v>81</v>
      </c>
      <c r="D140" s="1">
        <v>73</v>
      </c>
      <c r="E140" s="1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s="1" t="s">
        <v>89</v>
      </c>
      <c r="N140" s="51" t="s">
        <v>90</v>
      </c>
      <c r="O140" s="51" t="s">
        <v>90</v>
      </c>
      <c r="P140" s="1" t="s">
        <v>91</v>
      </c>
      <c r="Q140" s="51" t="s">
        <v>92</v>
      </c>
      <c r="R140" s="1">
        <v>8</v>
      </c>
      <c r="S140" s="51">
        <v>5</v>
      </c>
      <c r="T140" s="51">
        <v>1999</v>
      </c>
      <c r="U140" s="51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 s="51">
        <v>1004</v>
      </c>
      <c r="AN140" t="s">
        <v>103</v>
      </c>
      <c r="AO140" t="s">
        <v>104</v>
      </c>
      <c r="AP140" t="s">
        <v>105</v>
      </c>
      <c r="AQ140" t="s">
        <v>106</v>
      </c>
      <c r="AR140" s="51">
        <v>1004</v>
      </c>
      <c r="AS140" s="51">
        <v>848</v>
      </c>
      <c r="AT140">
        <v>0</v>
      </c>
      <c r="AU140" s="1">
        <v>1852</v>
      </c>
      <c r="AV140" s="1">
        <v>0</v>
      </c>
      <c r="AW140" s="1">
        <v>0</v>
      </c>
      <c r="AX140" s="1">
        <v>2</v>
      </c>
      <c r="AY140" s="1">
        <v>1</v>
      </c>
      <c r="AZ140">
        <v>3</v>
      </c>
      <c r="BA140">
        <v>1</v>
      </c>
      <c r="BB140" s="51" t="s">
        <v>97</v>
      </c>
      <c r="BC140" s="59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 s="51">
        <v>3</v>
      </c>
      <c r="BK140" s="51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 s="1">
        <v>230000</v>
      </c>
    </row>
    <row r="141" spans="1:81" x14ac:dyDescent="0.2">
      <c r="A141">
        <v>140</v>
      </c>
      <c r="B141">
        <v>60</v>
      </c>
      <c r="C141" t="s">
        <v>81</v>
      </c>
      <c r="D141" s="1">
        <v>65</v>
      </c>
      <c r="E141" s="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s="1" t="s">
        <v>89</v>
      </c>
      <c r="N141" s="51" t="s">
        <v>90</v>
      </c>
      <c r="O141" s="51" t="s">
        <v>90</v>
      </c>
      <c r="P141" s="1" t="s">
        <v>91</v>
      </c>
      <c r="Q141" s="51" t="s">
        <v>92</v>
      </c>
      <c r="R141" s="1">
        <v>6</v>
      </c>
      <c r="S141" s="51">
        <v>5</v>
      </c>
      <c r="T141" s="51">
        <v>1997</v>
      </c>
      <c r="U141" s="5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 s="51">
        <v>928</v>
      </c>
      <c r="AN141" t="s">
        <v>103</v>
      </c>
      <c r="AO141" t="s">
        <v>104</v>
      </c>
      <c r="AP141" t="s">
        <v>105</v>
      </c>
      <c r="AQ141" t="s">
        <v>106</v>
      </c>
      <c r="AR141" s="51">
        <v>928</v>
      </c>
      <c r="AS141" s="51">
        <v>836</v>
      </c>
      <c r="AT141">
        <v>0</v>
      </c>
      <c r="AU141" s="1">
        <v>1764</v>
      </c>
      <c r="AV141" s="1">
        <v>1</v>
      </c>
      <c r="AW141" s="1">
        <v>0</v>
      </c>
      <c r="AX141" s="1">
        <v>2</v>
      </c>
      <c r="AY141" s="1">
        <v>1</v>
      </c>
      <c r="AZ141">
        <v>3</v>
      </c>
      <c r="BA141">
        <v>1</v>
      </c>
      <c r="BB141" s="51" t="s">
        <v>97</v>
      </c>
      <c r="BC141" s="59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 s="51">
        <v>2</v>
      </c>
      <c r="BK141" s="5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 s="1">
        <v>231500</v>
      </c>
    </row>
    <row r="142" spans="1:81" x14ac:dyDescent="0.2">
      <c r="A142">
        <v>141</v>
      </c>
      <c r="B142">
        <v>20</v>
      </c>
      <c r="C142" t="s">
        <v>81</v>
      </c>
      <c r="D142" s="1">
        <v>70</v>
      </c>
      <c r="E142" s="1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s="1" t="s">
        <v>162</v>
      </c>
      <c r="N142" s="51" t="s">
        <v>90</v>
      </c>
      <c r="O142" s="51" t="s">
        <v>90</v>
      </c>
      <c r="P142" s="1" t="s">
        <v>91</v>
      </c>
      <c r="Q142" s="51" t="s">
        <v>115</v>
      </c>
      <c r="R142" s="1">
        <v>4</v>
      </c>
      <c r="S142" s="51">
        <v>5</v>
      </c>
      <c r="T142" s="51">
        <v>1971</v>
      </c>
      <c r="U142" s="51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 s="51">
        <v>864</v>
      </c>
      <c r="AN142" t="s">
        <v>103</v>
      </c>
      <c r="AO142" t="s">
        <v>98</v>
      </c>
      <c r="AP142" t="s">
        <v>105</v>
      </c>
      <c r="AQ142" t="s">
        <v>106</v>
      </c>
      <c r="AR142" s="51">
        <v>864</v>
      </c>
      <c r="AS142" s="51">
        <v>0</v>
      </c>
      <c r="AT142">
        <v>0</v>
      </c>
      <c r="AU142" s="1">
        <v>864</v>
      </c>
      <c r="AV142" s="1">
        <v>0</v>
      </c>
      <c r="AW142" s="1">
        <v>0</v>
      </c>
      <c r="AX142" s="1">
        <v>1</v>
      </c>
      <c r="AY142" s="1">
        <v>0</v>
      </c>
      <c r="AZ142">
        <v>3</v>
      </c>
      <c r="BA142">
        <v>1</v>
      </c>
      <c r="BB142" s="51" t="s">
        <v>98</v>
      </c>
      <c r="BC142" s="59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 s="51">
        <v>0</v>
      </c>
      <c r="BK142" s="51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 s="1">
        <v>115000</v>
      </c>
    </row>
    <row r="143" spans="1:81" x14ac:dyDescent="0.2">
      <c r="A143">
        <v>142</v>
      </c>
      <c r="B143">
        <v>20</v>
      </c>
      <c r="C143" t="s">
        <v>81</v>
      </c>
      <c r="D143" s="1">
        <v>78</v>
      </c>
      <c r="E143" s="1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s="1" t="s">
        <v>89</v>
      </c>
      <c r="N143" s="51" t="s">
        <v>90</v>
      </c>
      <c r="O143" s="51" t="s">
        <v>90</v>
      </c>
      <c r="P143" s="1" t="s">
        <v>91</v>
      </c>
      <c r="Q143" s="51" t="s">
        <v>115</v>
      </c>
      <c r="R143" s="1">
        <v>7</v>
      </c>
      <c r="S143" s="51">
        <v>5</v>
      </c>
      <c r="T143" s="51">
        <v>2005</v>
      </c>
      <c r="U143" s="51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 s="51">
        <v>1734</v>
      </c>
      <c r="AN143" t="s">
        <v>103</v>
      </c>
      <c r="AO143" t="s">
        <v>104</v>
      </c>
      <c r="AP143" t="s">
        <v>105</v>
      </c>
      <c r="AQ143" t="s">
        <v>106</v>
      </c>
      <c r="AR143" s="51">
        <v>1734</v>
      </c>
      <c r="AS143" s="51">
        <v>0</v>
      </c>
      <c r="AT143">
        <v>0</v>
      </c>
      <c r="AU143" s="1">
        <v>1734</v>
      </c>
      <c r="AV143" s="1">
        <v>1</v>
      </c>
      <c r="AW143" s="1">
        <v>0</v>
      </c>
      <c r="AX143" s="1">
        <v>2</v>
      </c>
      <c r="AY143" s="1">
        <v>0</v>
      </c>
      <c r="AZ143">
        <v>3</v>
      </c>
      <c r="BA143">
        <v>1</v>
      </c>
      <c r="BB143" s="51" t="s">
        <v>97</v>
      </c>
      <c r="BC143" s="59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 s="51">
        <v>2</v>
      </c>
      <c r="BK143" s="51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 s="1">
        <v>260000</v>
      </c>
    </row>
    <row r="144" spans="1:81" x14ac:dyDescent="0.2">
      <c r="A144">
        <v>143</v>
      </c>
      <c r="B144">
        <v>50</v>
      </c>
      <c r="C144" t="s">
        <v>81</v>
      </c>
      <c r="D144" s="1">
        <v>71</v>
      </c>
      <c r="E144" s="1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s="1" t="s">
        <v>162</v>
      </c>
      <c r="N144" s="51" t="s">
        <v>144</v>
      </c>
      <c r="O144" s="51" t="s">
        <v>90</v>
      </c>
      <c r="P144" s="1" t="s">
        <v>91</v>
      </c>
      <c r="Q144" s="51" t="s">
        <v>132</v>
      </c>
      <c r="R144" s="1">
        <v>5</v>
      </c>
      <c r="S144" s="51">
        <v>4</v>
      </c>
      <c r="T144" s="51">
        <v>1952</v>
      </c>
      <c r="U144" s="51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 s="51">
        <v>910</v>
      </c>
      <c r="AN144" t="s">
        <v>103</v>
      </c>
      <c r="AO144" t="s">
        <v>147</v>
      </c>
      <c r="AP144" t="s">
        <v>105</v>
      </c>
      <c r="AQ144" t="s">
        <v>106</v>
      </c>
      <c r="AR144" s="51">
        <v>910</v>
      </c>
      <c r="AS144" s="51">
        <v>475</v>
      </c>
      <c r="AT144">
        <v>0</v>
      </c>
      <c r="AU144" s="1">
        <v>1385</v>
      </c>
      <c r="AV144" s="1">
        <v>0</v>
      </c>
      <c r="AW144" s="1">
        <v>0</v>
      </c>
      <c r="AX144" s="1">
        <v>2</v>
      </c>
      <c r="AY144" s="1">
        <v>0</v>
      </c>
      <c r="AZ144">
        <v>4</v>
      </c>
      <c r="BA144">
        <v>1</v>
      </c>
      <c r="BB144" s="51" t="s">
        <v>98</v>
      </c>
      <c r="BC144" s="59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 s="51">
        <v>2</v>
      </c>
      <c r="BK144" s="51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 s="1">
        <v>166000</v>
      </c>
    </row>
    <row r="145" spans="1:81" x14ac:dyDescent="0.2">
      <c r="A145">
        <v>144</v>
      </c>
      <c r="B145">
        <v>20</v>
      </c>
      <c r="C145" t="s">
        <v>81</v>
      </c>
      <c r="D145" s="1">
        <v>78</v>
      </c>
      <c r="E145" s="1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s="1" t="s">
        <v>89</v>
      </c>
      <c r="N145" s="51" t="s">
        <v>90</v>
      </c>
      <c r="O145" s="51" t="s">
        <v>90</v>
      </c>
      <c r="P145" s="1" t="s">
        <v>91</v>
      </c>
      <c r="Q145" s="51" t="s">
        <v>115</v>
      </c>
      <c r="R145" s="1">
        <v>7</v>
      </c>
      <c r="S145" s="51">
        <v>5</v>
      </c>
      <c r="T145" s="51">
        <v>1999</v>
      </c>
      <c r="U145" s="51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 s="51">
        <v>1490</v>
      </c>
      <c r="AN145" t="s">
        <v>103</v>
      </c>
      <c r="AO145" t="s">
        <v>104</v>
      </c>
      <c r="AP145" t="s">
        <v>105</v>
      </c>
      <c r="AQ145" t="s">
        <v>106</v>
      </c>
      <c r="AR145" s="51">
        <v>1501</v>
      </c>
      <c r="AS145" s="51">
        <v>0</v>
      </c>
      <c r="AT145">
        <v>0</v>
      </c>
      <c r="AU145" s="1">
        <v>1501</v>
      </c>
      <c r="AV145" s="1">
        <v>1</v>
      </c>
      <c r="AW145" s="1">
        <v>0</v>
      </c>
      <c r="AX145" s="1">
        <v>2</v>
      </c>
      <c r="AY145" s="1">
        <v>0</v>
      </c>
      <c r="AZ145">
        <v>3</v>
      </c>
      <c r="BA145">
        <v>1</v>
      </c>
      <c r="BB145" s="51" t="s">
        <v>97</v>
      </c>
      <c r="BC145" s="59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 s="51">
        <v>2</v>
      </c>
      <c r="BK145" s="51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 s="1">
        <v>204000</v>
      </c>
    </row>
    <row r="146" spans="1:81" x14ac:dyDescent="0.2">
      <c r="A146">
        <v>145</v>
      </c>
      <c r="B146">
        <v>90</v>
      </c>
      <c r="C146" t="s">
        <v>142</v>
      </c>
      <c r="D146" s="1">
        <v>70</v>
      </c>
      <c r="E146" s="1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s="1" t="s">
        <v>151</v>
      </c>
      <c r="N146" s="51" t="s">
        <v>171</v>
      </c>
      <c r="O146" s="51" t="s">
        <v>90</v>
      </c>
      <c r="P146" s="1" t="s">
        <v>167</v>
      </c>
      <c r="Q146" s="51" t="s">
        <v>115</v>
      </c>
      <c r="R146" s="1">
        <v>5</v>
      </c>
      <c r="S146" s="51">
        <v>5</v>
      </c>
      <c r="T146" s="51">
        <v>1963</v>
      </c>
      <c r="U146" s="51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 s="51">
        <v>1728</v>
      </c>
      <c r="AN146" t="s">
        <v>103</v>
      </c>
      <c r="AO146" t="s">
        <v>98</v>
      </c>
      <c r="AP146" t="s">
        <v>105</v>
      </c>
      <c r="AQ146" t="s">
        <v>106</v>
      </c>
      <c r="AR146" s="51">
        <v>1728</v>
      </c>
      <c r="AS146" s="51">
        <v>0</v>
      </c>
      <c r="AT146">
        <v>0</v>
      </c>
      <c r="AU146" s="1">
        <v>1728</v>
      </c>
      <c r="AV146" s="1">
        <v>1</v>
      </c>
      <c r="AW146" s="1">
        <v>0</v>
      </c>
      <c r="AX146" s="1">
        <v>2</v>
      </c>
      <c r="AY146" s="1">
        <v>0</v>
      </c>
      <c r="AZ146">
        <v>6</v>
      </c>
      <c r="BA146">
        <v>2</v>
      </c>
      <c r="BB146" s="51" t="s">
        <v>98</v>
      </c>
      <c r="BC146" s="59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 s="51">
        <v>2</v>
      </c>
      <c r="BK146" s="51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 s="1">
        <v>125000</v>
      </c>
    </row>
    <row r="147" spans="1:81" x14ac:dyDescent="0.2">
      <c r="A147">
        <v>146</v>
      </c>
      <c r="B147">
        <v>160</v>
      </c>
      <c r="C147" t="s">
        <v>142</v>
      </c>
      <c r="D147" s="1">
        <v>24</v>
      </c>
      <c r="E147" s="1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s="1" t="s">
        <v>185</v>
      </c>
      <c r="N147" s="51" t="s">
        <v>90</v>
      </c>
      <c r="O147" s="51" t="s">
        <v>90</v>
      </c>
      <c r="P147" s="1" t="s">
        <v>198</v>
      </c>
      <c r="Q147" s="51" t="s">
        <v>92</v>
      </c>
      <c r="R147" s="1">
        <v>6</v>
      </c>
      <c r="S147" s="51">
        <v>5</v>
      </c>
      <c r="T147" s="51">
        <v>2004</v>
      </c>
      <c r="U147" s="51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 s="51">
        <v>970</v>
      </c>
      <c r="AN147" t="s">
        <v>103</v>
      </c>
      <c r="AO147" t="s">
        <v>104</v>
      </c>
      <c r="AP147" t="s">
        <v>105</v>
      </c>
      <c r="AQ147" t="s">
        <v>106</v>
      </c>
      <c r="AR147" s="51">
        <v>970</v>
      </c>
      <c r="AS147" s="51">
        <v>739</v>
      </c>
      <c r="AT147">
        <v>0</v>
      </c>
      <c r="AU147" s="1">
        <v>1709</v>
      </c>
      <c r="AV147" s="1">
        <v>0</v>
      </c>
      <c r="AW147" s="1">
        <v>0</v>
      </c>
      <c r="AX147" s="1">
        <v>2</v>
      </c>
      <c r="AY147" s="1">
        <v>0</v>
      </c>
      <c r="AZ147">
        <v>3</v>
      </c>
      <c r="BA147">
        <v>1</v>
      </c>
      <c r="BB147" s="51" t="s">
        <v>97</v>
      </c>
      <c r="BC147" s="59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 s="51">
        <v>2</v>
      </c>
      <c r="BK147" s="51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 s="1">
        <v>130000</v>
      </c>
    </row>
    <row r="148" spans="1:81" x14ac:dyDescent="0.2">
      <c r="A148">
        <v>147</v>
      </c>
      <c r="B148">
        <v>30</v>
      </c>
      <c r="C148" t="s">
        <v>142</v>
      </c>
      <c r="D148" s="1">
        <v>51</v>
      </c>
      <c r="E148" s="1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s="1" t="s">
        <v>148</v>
      </c>
      <c r="N148" s="51" t="s">
        <v>90</v>
      </c>
      <c r="O148" s="51" t="s">
        <v>90</v>
      </c>
      <c r="P148" s="1" t="s">
        <v>91</v>
      </c>
      <c r="Q148" s="51" t="s">
        <v>115</v>
      </c>
      <c r="R148" s="1">
        <v>5</v>
      </c>
      <c r="S148" s="51">
        <v>7</v>
      </c>
      <c r="T148" s="51">
        <v>1931</v>
      </c>
      <c r="U148" s="51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 s="51">
        <v>715</v>
      </c>
      <c r="AN148" t="s">
        <v>103</v>
      </c>
      <c r="AO148" t="s">
        <v>98</v>
      </c>
      <c r="AP148" t="s">
        <v>105</v>
      </c>
      <c r="AQ148" t="s">
        <v>164</v>
      </c>
      <c r="AR148" s="51">
        <v>875</v>
      </c>
      <c r="AS148" s="51">
        <v>0</v>
      </c>
      <c r="AT148">
        <v>0</v>
      </c>
      <c r="AU148" s="1">
        <v>875</v>
      </c>
      <c r="AV148" s="1">
        <v>1</v>
      </c>
      <c r="AW148" s="1">
        <v>0</v>
      </c>
      <c r="AX148" s="1">
        <v>1</v>
      </c>
      <c r="AY148" s="1">
        <v>0</v>
      </c>
      <c r="AZ148">
        <v>2</v>
      </c>
      <c r="BA148">
        <v>1</v>
      </c>
      <c r="BB148" s="51" t="s">
        <v>98</v>
      </c>
      <c r="BC148" s="59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 s="51">
        <v>1</v>
      </c>
      <c r="BK148" s="51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 s="1">
        <v>105000</v>
      </c>
    </row>
    <row r="149" spans="1:81" x14ac:dyDescent="0.2">
      <c r="A149">
        <v>148</v>
      </c>
      <c r="B149">
        <v>60</v>
      </c>
      <c r="C149" t="s">
        <v>81</v>
      </c>
      <c r="D149" s="1" t="s">
        <v>83</v>
      </c>
      <c r="E149" s="1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s="1" t="s">
        <v>193</v>
      </c>
      <c r="N149" s="51" t="s">
        <v>90</v>
      </c>
      <c r="O149" s="51" t="s">
        <v>90</v>
      </c>
      <c r="P149" s="1" t="s">
        <v>91</v>
      </c>
      <c r="Q149" s="51" t="s">
        <v>92</v>
      </c>
      <c r="R149" s="1">
        <v>7</v>
      </c>
      <c r="S149" s="51">
        <v>5</v>
      </c>
      <c r="T149" s="51">
        <v>2001</v>
      </c>
      <c r="U149" s="51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 s="51">
        <v>884</v>
      </c>
      <c r="AN149" t="s">
        <v>103</v>
      </c>
      <c r="AO149" t="s">
        <v>104</v>
      </c>
      <c r="AP149" t="s">
        <v>105</v>
      </c>
      <c r="AQ149" t="s">
        <v>106</v>
      </c>
      <c r="AR149" s="51">
        <v>884</v>
      </c>
      <c r="AS149" s="51">
        <v>1151</v>
      </c>
      <c r="AT149">
        <v>0</v>
      </c>
      <c r="AU149" s="1">
        <v>2035</v>
      </c>
      <c r="AV149" s="1">
        <v>0</v>
      </c>
      <c r="AW149" s="1">
        <v>0</v>
      </c>
      <c r="AX149" s="1">
        <v>2</v>
      </c>
      <c r="AY149" s="1">
        <v>1</v>
      </c>
      <c r="AZ149">
        <v>3</v>
      </c>
      <c r="BA149">
        <v>1</v>
      </c>
      <c r="BB149" s="51" t="s">
        <v>97</v>
      </c>
      <c r="BC149" s="5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 s="51">
        <v>2</v>
      </c>
      <c r="BK149" s="51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 s="1">
        <v>222500</v>
      </c>
    </row>
    <row r="150" spans="1:81" x14ac:dyDescent="0.2">
      <c r="A150">
        <v>149</v>
      </c>
      <c r="B150">
        <v>20</v>
      </c>
      <c r="C150" t="s">
        <v>81</v>
      </c>
      <c r="D150" s="1">
        <v>63</v>
      </c>
      <c r="E150" s="1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s="1" t="s">
        <v>170</v>
      </c>
      <c r="N150" s="51" t="s">
        <v>90</v>
      </c>
      <c r="O150" s="51" t="s">
        <v>90</v>
      </c>
      <c r="P150" s="1" t="s">
        <v>91</v>
      </c>
      <c r="Q150" s="51" t="s">
        <v>115</v>
      </c>
      <c r="R150" s="1">
        <v>7</v>
      </c>
      <c r="S150" s="51">
        <v>5</v>
      </c>
      <c r="T150" s="51">
        <v>2004</v>
      </c>
      <c r="U150" s="51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 s="51">
        <v>1080</v>
      </c>
      <c r="AN150" t="s">
        <v>103</v>
      </c>
      <c r="AO150" t="s">
        <v>104</v>
      </c>
      <c r="AP150" t="s">
        <v>105</v>
      </c>
      <c r="AQ150" t="s">
        <v>106</v>
      </c>
      <c r="AR150" s="51">
        <v>1080</v>
      </c>
      <c r="AS150" s="51">
        <v>0</v>
      </c>
      <c r="AT150">
        <v>0</v>
      </c>
      <c r="AU150" s="1">
        <v>1080</v>
      </c>
      <c r="AV150" s="1">
        <v>1</v>
      </c>
      <c r="AW150" s="1">
        <v>0</v>
      </c>
      <c r="AX150" s="1">
        <v>1</v>
      </c>
      <c r="AY150" s="1">
        <v>0</v>
      </c>
      <c r="AZ150">
        <v>3</v>
      </c>
      <c r="BA150">
        <v>1</v>
      </c>
      <c r="BB150" s="51" t="s">
        <v>97</v>
      </c>
      <c r="BC150" s="59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 s="51">
        <v>0</v>
      </c>
      <c r="BK150" s="51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 s="1">
        <v>141000</v>
      </c>
    </row>
    <row r="151" spans="1:81" x14ac:dyDescent="0.2">
      <c r="A151">
        <v>150</v>
      </c>
      <c r="B151">
        <v>50</v>
      </c>
      <c r="C151" t="s">
        <v>142</v>
      </c>
      <c r="D151" s="1" t="s">
        <v>83</v>
      </c>
      <c r="E151" s="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s="1" t="s">
        <v>148</v>
      </c>
      <c r="N151" s="51" t="s">
        <v>90</v>
      </c>
      <c r="O151" s="51" t="s">
        <v>90</v>
      </c>
      <c r="P151" s="1" t="s">
        <v>91</v>
      </c>
      <c r="Q151" s="51" t="s">
        <v>132</v>
      </c>
      <c r="R151" s="1">
        <v>5</v>
      </c>
      <c r="S151" s="51">
        <v>4</v>
      </c>
      <c r="T151" s="51">
        <v>1936</v>
      </c>
      <c r="U151" s="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 s="51">
        <v>896</v>
      </c>
      <c r="AN151" t="s">
        <v>103</v>
      </c>
      <c r="AO151" t="s">
        <v>97</v>
      </c>
      <c r="AP151" t="s">
        <v>105</v>
      </c>
      <c r="AQ151" t="s">
        <v>164</v>
      </c>
      <c r="AR151" s="51">
        <v>896</v>
      </c>
      <c r="AS151" s="51">
        <v>448</v>
      </c>
      <c r="AT151">
        <v>0</v>
      </c>
      <c r="AU151" s="1">
        <v>1344</v>
      </c>
      <c r="AV151" s="1">
        <v>0</v>
      </c>
      <c r="AW151" s="1">
        <v>0</v>
      </c>
      <c r="AX151" s="1">
        <v>1</v>
      </c>
      <c r="AY151" s="1">
        <v>0</v>
      </c>
      <c r="AZ151">
        <v>3</v>
      </c>
      <c r="BA151">
        <v>1</v>
      </c>
      <c r="BB151" s="51" t="s">
        <v>98</v>
      </c>
      <c r="BC151" s="59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 s="51">
        <v>1</v>
      </c>
      <c r="BK151" s="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 s="1">
        <v>115000</v>
      </c>
    </row>
    <row r="152" spans="1:81" x14ac:dyDescent="0.2">
      <c r="A152">
        <v>151</v>
      </c>
      <c r="B152">
        <v>20</v>
      </c>
      <c r="C152" t="s">
        <v>81</v>
      </c>
      <c r="D152" s="1">
        <v>120</v>
      </c>
      <c r="E152" s="1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s="1" t="s">
        <v>89</v>
      </c>
      <c r="N152" s="51" t="s">
        <v>90</v>
      </c>
      <c r="O152" s="51" t="s">
        <v>90</v>
      </c>
      <c r="P152" s="1" t="s">
        <v>91</v>
      </c>
      <c r="Q152" s="51" t="s">
        <v>115</v>
      </c>
      <c r="R152" s="1">
        <v>5</v>
      </c>
      <c r="S152" s="51">
        <v>6</v>
      </c>
      <c r="T152" s="51">
        <v>1975</v>
      </c>
      <c r="U152" s="51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 s="51">
        <v>969</v>
      </c>
      <c r="AN152" t="s">
        <v>103</v>
      </c>
      <c r="AO152" t="s">
        <v>98</v>
      </c>
      <c r="AP152" t="s">
        <v>105</v>
      </c>
      <c r="AQ152" t="s">
        <v>106</v>
      </c>
      <c r="AR152" s="51">
        <v>969</v>
      </c>
      <c r="AS152" s="51">
        <v>0</v>
      </c>
      <c r="AT152">
        <v>0</v>
      </c>
      <c r="AU152" s="1">
        <v>969</v>
      </c>
      <c r="AV152" s="1">
        <v>0</v>
      </c>
      <c r="AW152" s="1">
        <v>0</v>
      </c>
      <c r="AX152" s="1">
        <v>1</v>
      </c>
      <c r="AY152" s="1">
        <v>1</v>
      </c>
      <c r="AZ152">
        <v>3</v>
      </c>
      <c r="BA152">
        <v>1</v>
      </c>
      <c r="BB152" s="51" t="s">
        <v>98</v>
      </c>
      <c r="BC152" s="59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 s="51">
        <v>2</v>
      </c>
      <c r="BK152" s="51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 s="1">
        <v>122000</v>
      </c>
    </row>
    <row r="153" spans="1:81" x14ac:dyDescent="0.2">
      <c r="A153">
        <v>152</v>
      </c>
      <c r="B153">
        <v>20</v>
      </c>
      <c r="C153" t="s">
        <v>81</v>
      </c>
      <c r="D153" s="1">
        <v>107</v>
      </c>
      <c r="E153" s="1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s="1" t="s">
        <v>154</v>
      </c>
      <c r="N153" s="51" t="s">
        <v>90</v>
      </c>
      <c r="O153" s="51" t="s">
        <v>90</v>
      </c>
      <c r="P153" s="1" t="s">
        <v>91</v>
      </c>
      <c r="Q153" s="51" t="s">
        <v>115</v>
      </c>
      <c r="R153" s="1">
        <v>8</v>
      </c>
      <c r="S153" s="51">
        <v>5</v>
      </c>
      <c r="T153" s="51">
        <v>2007</v>
      </c>
      <c r="U153" s="51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 s="51">
        <v>1710</v>
      </c>
      <c r="AN153" t="s">
        <v>103</v>
      </c>
      <c r="AO153" t="s">
        <v>104</v>
      </c>
      <c r="AP153" t="s">
        <v>105</v>
      </c>
      <c r="AQ153" t="s">
        <v>106</v>
      </c>
      <c r="AR153" s="51">
        <v>1710</v>
      </c>
      <c r="AS153" s="51">
        <v>0</v>
      </c>
      <c r="AT153">
        <v>0</v>
      </c>
      <c r="AU153" s="1">
        <v>1710</v>
      </c>
      <c r="AV153" s="1">
        <v>1</v>
      </c>
      <c r="AW153" s="1">
        <v>0</v>
      </c>
      <c r="AX153" s="1">
        <v>2</v>
      </c>
      <c r="AY153" s="1">
        <v>0</v>
      </c>
      <c r="AZ153">
        <v>2</v>
      </c>
      <c r="BA153">
        <v>1</v>
      </c>
      <c r="BB153" s="51" t="s">
        <v>97</v>
      </c>
      <c r="BC153" s="59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 s="51">
        <v>3</v>
      </c>
      <c r="BK153" s="51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 s="1">
        <v>372402</v>
      </c>
    </row>
    <row r="154" spans="1:81" x14ac:dyDescent="0.2">
      <c r="A154">
        <v>153</v>
      </c>
      <c r="B154">
        <v>60</v>
      </c>
      <c r="C154" t="s">
        <v>81</v>
      </c>
      <c r="D154" s="1" t="s">
        <v>83</v>
      </c>
      <c r="E154" s="1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s="1" t="s">
        <v>138</v>
      </c>
      <c r="N154" s="51" t="s">
        <v>90</v>
      </c>
      <c r="O154" s="51" t="s">
        <v>90</v>
      </c>
      <c r="P154" s="1" t="s">
        <v>91</v>
      </c>
      <c r="Q154" s="51" t="s">
        <v>92</v>
      </c>
      <c r="R154" s="1">
        <v>6</v>
      </c>
      <c r="S154" s="51">
        <v>5</v>
      </c>
      <c r="T154" s="51">
        <v>1971</v>
      </c>
      <c r="U154" s="51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 s="51">
        <v>825</v>
      </c>
      <c r="AN154" t="s">
        <v>103</v>
      </c>
      <c r="AO154" t="s">
        <v>97</v>
      </c>
      <c r="AP154" t="s">
        <v>105</v>
      </c>
      <c r="AQ154" t="s">
        <v>106</v>
      </c>
      <c r="AR154" s="51">
        <v>1097</v>
      </c>
      <c r="AS154" s="51">
        <v>896</v>
      </c>
      <c r="AT154">
        <v>0</v>
      </c>
      <c r="AU154" s="1">
        <v>1993</v>
      </c>
      <c r="AV154" s="1">
        <v>0</v>
      </c>
      <c r="AW154" s="1">
        <v>0</v>
      </c>
      <c r="AX154" s="1">
        <v>2</v>
      </c>
      <c r="AY154" s="1">
        <v>1</v>
      </c>
      <c r="AZ154">
        <v>4</v>
      </c>
      <c r="BA154">
        <v>1</v>
      </c>
      <c r="BB154" s="51" t="s">
        <v>98</v>
      </c>
      <c r="BC154" s="59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 s="51">
        <v>2</v>
      </c>
      <c r="BK154" s="51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 s="1">
        <v>190000</v>
      </c>
    </row>
    <row r="155" spans="1:81" x14ac:dyDescent="0.2">
      <c r="A155">
        <v>154</v>
      </c>
      <c r="B155">
        <v>20</v>
      </c>
      <c r="C155" t="s">
        <v>81</v>
      </c>
      <c r="D155" s="1" t="s">
        <v>83</v>
      </c>
      <c r="E155" s="1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s="1" t="s">
        <v>205</v>
      </c>
      <c r="N155" s="51" t="s">
        <v>90</v>
      </c>
      <c r="O155" s="51" t="s">
        <v>90</v>
      </c>
      <c r="P155" s="1" t="s">
        <v>91</v>
      </c>
      <c r="Q155" s="51" t="s">
        <v>115</v>
      </c>
      <c r="R155" s="1">
        <v>6</v>
      </c>
      <c r="S155" s="51">
        <v>7</v>
      </c>
      <c r="T155" s="51">
        <v>1960</v>
      </c>
      <c r="U155" s="51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 s="51">
        <v>1602</v>
      </c>
      <c r="AN155" t="s">
        <v>103</v>
      </c>
      <c r="AO155" t="s">
        <v>97</v>
      </c>
      <c r="AP155" t="s">
        <v>105</v>
      </c>
      <c r="AQ155" t="s">
        <v>106</v>
      </c>
      <c r="AR155" s="51">
        <v>1252</v>
      </c>
      <c r="AS155" s="51">
        <v>0</v>
      </c>
      <c r="AT155">
        <v>0</v>
      </c>
      <c r="AU155" s="1">
        <v>1252</v>
      </c>
      <c r="AV155" s="1">
        <v>1</v>
      </c>
      <c r="AW155" s="1">
        <v>0</v>
      </c>
      <c r="AX155" s="1">
        <v>1</v>
      </c>
      <c r="AY155" s="1">
        <v>0</v>
      </c>
      <c r="AZ155">
        <v>1</v>
      </c>
      <c r="BA155">
        <v>1</v>
      </c>
      <c r="BB155" s="51" t="s">
        <v>98</v>
      </c>
      <c r="BC155" s="59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 s="51">
        <v>2</v>
      </c>
      <c r="BK155" s="51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 s="1">
        <v>235000</v>
      </c>
    </row>
    <row r="156" spans="1:81" x14ac:dyDescent="0.2">
      <c r="A156">
        <v>155</v>
      </c>
      <c r="B156">
        <v>30</v>
      </c>
      <c r="C156" t="s">
        <v>142</v>
      </c>
      <c r="D156" s="1">
        <v>84</v>
      </c>
      <c r="E156" s="1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s="1" t="s">
        <v>143</v>
      </c>
      <c r="N156" s="51" t="s">
        <v>90</v>
      </c>
      <c r="O156" s="51" t="s">
        <v>90</v>
      </c>
      <c r="P156" s="1" t="s">
        <v>91</v>
      </c>
      <c r="Q156" s="51" t="s">
        <v>115</v>
      </c>
      <c r="R156" s="1">
        <v>6</v>
      </c>
      <c r="S156" s="51">
        <v>5</v>
      </c>
      <c r="T156" s="51">
        <v>1923</v>
      </c>
      <c r="U156" s="51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 s="51">
        <v>1200</v>
      </c>
      <c r="AN156" t="s">
        <v>103</v>
      </c>
      <c r="AO156" t="s">
        <v>98</v>
      </c>
      <c r="AP156" t="s">
        <v>105</v>
      </c>
      <c r="AQ156" t="s">
        <v>164</v>
      </c>
      <c r="AR156" s="51">
        <v>1200</v>
      </c>
      <c r="AS156" s="51">
        <v>0</v>
      </c>
      <c r="AT156">
        <v>0</v>
      </c>
      <c r="AU156" s="1">
        <v>1200</v>
      </c>
      <c r="AV156" s="1">
        <v>0</v>
      </c>
      <c r="AW156" s="1">
        <v>0</v>
      </c>
      <c r="AX156" s="1">
        <v>1</v>
      </c>
      <c r="AY156" s="1">
        <v>0</v>
      </c>
      <c r="AZ156">
        <v>4</v>
      </c>
      <c r="BA156">
        <v>1</v>
      </c>
      <c r="BB156" s="51" t="s">
        <v>98</v>
      </c>
      <c r="BC156" s="59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 s="51">
        <v>1</v>
      </c>
      <c r="BK156" s="51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 s="1">
        <v>125000</v>
      </c>
    </row>
    <row r="157" spans="1:81" x14ac:dyDescent="0.2">
      <c r="A157">
        <v>156</v>
      </c>
      <c r="B157">
        <v>50</v>
      </c>
      <c r="C157" t="s">
        <v>81</v>
      </c>
      <c r="D157" s="1">
        <v>60</v>
      </c>
      <c r="E157" s="1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s="1" t="s">
        <v>185</v>
      </c>
      <c r="N157" s="51" t="s">
        <v>144</v>
      </c>
      <c r="O157" s="51" t="s">
        <v>90</v>
      </c>
      <c r="P157" s="1" t="s">
        <v>91</v>
      </c>
      <c r="Q157" s="51" t="s">
        <v>132</v>
      </c>
      <c r="R157" s="1">
        <v>6</v>
      </c>
      <c r="S157" s="51">
        <v>5</v>
      </c>
      <c r="T157" s="51">
        <v>1924</v>
      </c>
      <c r="U157" s="51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 s="51">
        <v>572</v>
      </c>
      <c r="AN157" t="s">
        <v>222</v>
      </c>
      <c r="AO157" t="s">
        <v>147</v>
      </c>
      <c r="AP157" t="s">
        <v>177</v>
      </c>
      <c r="AQ157" t="s">
        <v>145</v>
      </c>
      <c r="AR157" s="51">
        <v>572</v>
      </c>
      <c r="AS157" s="51">
        <v>524</v>
      </c>
      <c r="AT157">
        <v>0</v>
      </c>
      <c r="AU157" s="1">
        <v>1096</v>
      </c>
      <c r="AV157" s="1">
        <v>0</v>
      </c>
      <c r="AW157" s="1">
        <v>0</v>
      </c>
      <c r="AX157" s="1">
        <v>1</v>
      </c>
      <c r="AY157" s="1">
        <v>0</v>
      </c>
      <c r="AZ157">
        <v>2</v>
      </c>
      <c r="BA157">
        <v>1</v>
      </c>
      <c r="BB157" s="51" t="s">
        <v>98</v>
      </c>
      <c r="BC157" s="59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 s="51">
        <v>0</v>
      </c>
      <c r="BK157" s="51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 s="1">
        <v>79000</v>
      </c>
    </row>
    <row r="158" spans="1:81" x14ac:dyDescent="0.2">
      <c r="A158">
        <v>157</v>
      </c>
      <c r="B158">
        <v>20</v>
      </c>
      <c r="C158" t="s">
        <v>81</v>
      </c>
      <c r="D158" s="1">
        <v>60</v>
      </c>
      <c r="E158" s="1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s="1" t="s">
        <v>162</v>
      </c>
      <c r="N158" s="51" t="s">
        <v>90</v>
      </c>
      <c r="O158" s="51" t="s">
        <v>90</v>
      </c>
      <c r="P158" s="1" t="s">
        <v>91</v>
      </c>
      <c r="Q158" s="51" t="s">
        <v>115</v>
      </c>
      <c r="R158" s="1">
        <v>5</v>
      </c>
      <c r="S158" s="51">
        <v>7</v>
      </c>
      <c r="T158" s="51">
        <v>1950</v>
      </c>
      <c r="U158" s="51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 s="51">
        <v>0</v>
      </c>
      <c r="AN158" t="s">
        <v>103</v>
      </c>
      <c r="AO158" t="s">
        <v>98</v>
      </c>
      <c r="AP158" t="s">
        <v>105</v>
      </c>
      <c r="AQ158" t="s">
        <v>145</v>
      </c>
      <c r="AR158" s="51">
        <v>1040</v>
      </c>
      <c r="AS158" s="51">
        <v>0</v>
      </c>
      <c r="AT158">
        <v>0</v>
      </c>
      <c r="AU158" s="1">
        <v>1040</v>
      </c>
      <c r="AV158" s="1">
        <v>0</v>
      </c>
      <c r="AW158" s="1">
        <v>0</v>
      </c>
      <c r="AX158" s="1">
        <v>1</v>
      </c>
      <c r="AY158" s="1">
        <v>0</v>
      </c>
      <c r="AZ158">
        <v>2</v>
      </c>
      <c r="BA158">
        <v>1</v>
      </c>
      <c r="BB158" s="51" t="s">
        <v>98</v>
      </c>
      <c r="BC158" s="59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 s="51">
        <v>2</v>
      </c>
      <c r="BK158" s="51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 s="1">
        <v>109500</v>
      </c>
    </row>
    <row r="159" spans="1:81" x14ac:dyDescent="0.2">
      <c r="A159">
        <v>158</v>
      </c>
      <c r="B159">
        <v>60</v>
      </c>
      <c r="C159" t="s">
        <v>81</v>
      </c>
      <c r="D159" s="1">
        <v>92</v>
      </c>
      <c r="E159" s="1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s="1" t="s">
        <v>189</v>
      </c>
      <c r="N159" s="51" t="s">
        <v>90</v>
      </c>
      <c r="O159" s="51" t="s">
        <v>90</v>
      </c>
      <c r="P159" s="1" t="s">
        <v>91</v>
      </c>
      <c r="Q159" s="51" t="s">
        <v>92</v>
      </c>
      <c r="R159" s="1">
        <v>8</v>
      </c>
      <c r="S159" s="51">
        <v>5</v>
      </c>
      <c r="T159" s="51">
        <v>2009</v>
      </c>
      <c r="U159" s="51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 s="51">
        <v>774</v>
      </c>
      <c r="AN159" t="s">
        <v>103</v>
      </c>
      <c r="AO159" t="s">
        <v>104</v>
      </c>
      <c r="AP159" t="s">
        <v>105</v>
      </c>
      <c r="AQ159" t="s">
        <v>106</v>
      </c>
      <c r="AR159" s="51">
        <v>774</v>
      </c>
      <c r="AS159" s="51">
        <v>1194</v>
      </c>
      <c r="AT159">
        <v>0</v>
      </c>
      <c r="AU159" s="1">
        <v>1968</v>
      </c>
      <c r="AV159" s="1">
        <v>0</v>
      </c>
      <c r="AW159" s="1">
        <v>0</v>
      </c>
      <c r="AX159" s="1">
        <v>2</v>
      </c>
      <c r="AY159" s="1">
        <v>1</v>
      </c>
      <c r="AZ159">
        <v>4</v>
      </c>
      <c r="BA159">
        <v>1</v>
      </c>
      <c r="BB159" s="51" t="s">
        <v>104</v>
      </c>
      <c r="BC159" s="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 s="51">
        <v>3</v>
      </c>
      <c r="BK159" s="51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 s="1">
        <v>269500</v>
      </c>
    </row>
    <row r="160" spans="1:81" x14ac:dyDescent="0.2">
      <c r="A160">
        <v>159</v>
      </c>
      <c r="B160">
        <v>60</v>
      </c>
      <c r="C160" t="s">
        <v>192</v>
      </c>
      <c r="D160" s="1">
        <v>100</v>
      </c>
      <c r="E160" s="1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s="1" t="s">
        <v>136</v>
      </c>
      <c r="N160" s="51" t="s">
        <v>90</v>
      </c>
      <c r="O160" s="51" t="s">
        <v>90</v>
      </c>
      <c r="P160" s="1" t="s">
        <v>91</v>
      </c>
      <c r="Q160" s="51" t="s">
        <v>92</v>
      </c>
      <c r="R160" s="1">
        <v>7</v>
      </c>
      <c r="S160" s="51">
        <v>5</v>
      </c>
      <c r="T160" s="51">
        <v>2004</v>
      </c>
      <c r="U160" s="51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 s="51">
        <v>991</v>
      </c>
      <c r="AN160" t="s">
        <v>103</v>
      </c>
      <c r="AO160" t="s">
        <v>104</v>
      </c>
      <c r="AP160" t="s">
        <v>105</v>
      </c>
      <c r="AQ160" t="s">
        <v>106</v>
      </c>
      <c r="AR160" s="51">
        <v>991</v>
      </c>
      <c r="AS160" s="51">
        <v>956</v>
      </c>
      <c r="AT160">
        <v>0</v>
      </c>
      <c r="AU160" s="1">
        <v>1947</v>
      </c>
      <c r="AV160" s="1">
        <v>0</v>
      </c>
      <c r="AW160" s="1">
        <v>0</v>
      </c>
      <c r="AX160" s="1">
        <v>2</v>
      </c>
      <c r="AY160" s="1">
        <v>1</v>
      </c>
      <c r="AZ160">
        <v>3</v>
      </c>
      <c r="BA160">
        <v>1</v>
      </c>
      <c r="BB160" s="51" t="s">
        <v>97</v>
      </c>
      <c r="BC160" s="59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 s="51">
        <v>2</v>
      </c>
      <c r="BK160" s="51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 s="1">
        <v>254900</v>
      </c>
    </row>
    <row r="161" spans="1:81" x14ac:dyDescent="0.2">
      <c r="A161">
        <v>160</v>
      </c>
      <c r="B161">
        <v>60</v>
      </c>
      <c r="C161" t="s">
        <v>81</v>
      </c>
      <c r="D161" s="1">
        <v>134</v>
      </c>
      <c r="E161" s="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s="1" t="s">
        <v>193</v>
      </c>
      <c r="N161" s="51" t="s">
        <v>90</v>
      </c>
      <c r="O161" s="51" t="s">
        <v>90</v>
      </c>
      <c r="P161" s="1" t="s">
        <v>91</v>
      </c>
      <c r="Q161" s="51" t="s">
        <v>92</v>
      </c>
      <c r="R161" s="1">
        <v>7</v>
      </c>
      <c r="S161" s="51">
        <v>5</v>
      </c>
      <c r="T161" s="51">
        <v>2005</v>
      </c>
      <c r="U161" s="5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 s="51">
        <v>1392</v>
      </c>
      <c r="AN161" t="s">
        <v>103</v>
      </c>
      <c r="AO161" t="s">
        <v>104</v>
      </c>
      <c r="AP161" t="s">
        <v>105</v>
      </c>
      <c r="AQ161" t="s">
        <v>106</v>
      </c>
      <c r="AR161" s="51">
        <v>1392</v>
      </c>
      <c r="AS161" s="51">
        <v>1070</v>
      </c>
      <c r="AT161">
        <v>0</v>
      </c>
      <c r="AU161" s="1">
        <v>2462</v>
      </c>
      <c r="AV161" s="1">
        <v>1</v>
      </c>
      <c r="AW161" s="1">
        <v>0</v>
      </c>
      <c r="AX161" s="1">
        <v>2</v>
      </c>
      <c r="AY161" s="1">
        <v>1</v>
      </c>
      <c r="AZ161">
        <v>4</v>
      </c>
      <c r="BA161">
        <v>1</v>
      </c>
      <c r="BB161" s="51" t="s">
        <v>97</v>
      </c>
      <c r="BC161" s="59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 s="51">
        <v>2</v>
      </c>
      <c r="BK161" s="5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 s="1">
        <v>320000</v>
      </c>
    </row>
    <row r="162" spans="1:81" x14ac:dyDescent="0.2">
      <c r="A162">
        <v>161</v>
      </c>
      <c r="B162">
        <v>20</v>
      </c>
      <c r="C162" t="s">
        <v>81</v>
      </c>
      <c r="D162" s="1" t="s">
        <v>83</v>
      </c>
      <c r="E162" s="1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s="1" t="s">
        <v>113</v>
      </c>
      <c r="N162" s="51" t="s">
        <v>90</v>
      </c>
      <c r="O162" s="51" t="s">
        <v>90</v>
      </c>
      <c r="P162" s="1" t="s">
        <v>91</v>
      </c>
      <c r="Q162" s="51" t="s">
        <v>115</v>
      </c>
      <c r="R162" s="1">
        <v>6</v>
      </c>
      <c r="S162" s="51">
        <v>6</v>
      </c>
      <c r="T162" s="51">
        <v>1984</v>
      </c>
      <c r="U162" s="51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 s="51">
        <v>1232</v>
      </c>
      <c r="AN162" t="s">
        <v>103</v>
      </c>
      <c r="AO162" t="s">
        <v>98</v>
      </c>
      <c r="AP162" t="s">
        <v>105</v>
      </c>
      <c r="AQ162" t="s">
        <v>106</v>
      </c>
      <c r="AR162" s="51">
        <v>1232</v>
      </c>
      <c r="AS162" s="51">
        <v>0</v>
      </c>
      <c r="AT162">
        <v>0</v>
      </c>
      <c r="AU162" s="1">
        <v>1232</v>
      </c>
      <c r="AV162" s="1">
        <v>0</v>
      </c>
      <c r="AW162" s="1">
        <v>0</v>
      </c>
      <c r="AX162" s="1">
        <v>2</v>
      </c>
      <c r="AY162" s="1">
        <v>0</v>
      </c>
      <c r="AZ162">
        <v>3</v>
      </c>
      <c r="BA162">
        <v>1</v>
      </c>
      <c r="BB162" s="51" t="s">
        <v>98</v>
      </c>
      <c r="BC162" s="59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 s="51">
        <v>2</v>
      </c>
      <c r="BK162" s="51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 s="1">
        <v>162500</v>
      </c>
    </row>
    <row r="163" spans="1:81" x14ac:dyDescent="0.2">
      <c r="A163">
        <v>162</v>
      </c>
      <c r="B163">
        <v>60</v>
      </c>
      <c r="C163" t="s">
        <v>81</v>
      </c>
      <c r="D163" s="1">
        <v>110</v>
      </c>
      <c r="E163" s="1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s="1" t="s">
        <v>154</v>
      </c>
      <c r="N163" s="51" t="s">
        <v>90</v>
      </c>
      <c r="O163" s="51" t="s">
        <v>90</v>
      </c>
      <c r="P163" s="1" t="s">
        <v>91</v>
      </c>
      <c r="Q163" s="51" t="s">
        <v>92</v>
      </c>
      <c r="R163" s="1">
        <v>9</v>
      </c>
      <c r="S163" s="51">
        <v>5</v>
      </c>
      <c r="T163" s="51">
        <v>2003</v>
      </c>
      <c r="U163" s="51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 s="51">
        <v>1572</v>
      </c>
      <c r="AN163" t="s">
        <v>103</v>
      </c>
      <c r="AO163" t="s">
        <v>104</v>
      </c>
      <c r="AP163" t="s">
        <v>105</v>
      </c>
      <c r="AQ163" t="s">
        <v>106</v>
      </c>
      <c r="AR163" s="51">
        <v>1572</v>
      </c>
      <c r="AS163" s="51">
        <v>1096</v>
      </c>
      <c r="AT163">
        <v>0</v>
      </c>
      <c r="AU163" s="1">
        <v>2668</v>
      </c>
      <c r="AV163" s="1">
        <v>1</v>
      </c>
      <c r="AW163" s="1">
        <v>0</v>
      </c>
      <c r="AX163" s="1">
        <v>2</v>
      </c>
      <c r="AY163" s="1">
        <v>1</v>
      </c>
      <c r="AZ163">
        <v>3</v>
      </c>
      <c r="BA163">
        <v>1</v>
      </c>
      <c r="BB163" s="51" t="s">
        <v>104</v>
      </c>
      <c r="BC163" s="59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 s="51">
        <v>3</v>
      </c>
      <c r="BK163" s="51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 s="1">
        <v>412500</v>
      </c>
    </row>
    <row r="164" spans="1:81" x14ac:dyDescent="0.2">
      <c r="A164">
        <v>163</v>
      </c>
      <c r="B164">
        <v>20</v>
      </c>
      <c r="C164" t="s">
        <v>81</v>
      </c>
      <c r="D164" s="1">
        <v>95</v>
      </c>
      <c r="E164" s="1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s="1" t="s">
        <v>154</v>
      </c>
      <c r="N164" s="51" t="s">
        <v>90</v>
      </c>
      <c r="O164" s="51" t="s">
        <v>90</v>
      </c>
      <c r="P164" s="1" t="s">
        <v>91</v>
      </c>
      <c r="Q164" s="51" t="s">
        <v>115</v>
      </c>
      <c r="R164" s="1">
        <v>7</v>
      </c>
      <c r="S164" s="51">
        <v>5</v>
      </c>
      <c r="T164" s="51">
        <v>2005</v>
      </c>
      <c r="U164" s="51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 s="51">
        <v>1541</v>
      </c>
      <c r="AN164" t="s">
        <v>103</v>
      </c>
      <c r="AO164" t="s">
        <v>104</v>
      </c>
      <c r="AP164" t="s">
        <v>105</v>
      </c>
      <c r="AQ164" t="s">
        <v>106</v>
      </c>
      <c r="AR164" s="51">
        <v>1541</v>
      </c>
      <c r="AS164" s="51">
        <v>0</v>
      </c>
      <c r="AT164">
        <v>0</v>
      </c>
      <c r="AU164" s="1">
        <v>1541</v>
      </c>
      <c r="AV164" s="1">
        <v>0</v>
      </c>
      <c r="AW164" s="1">
        <v>0</v>
      </c>
      <c r="AX164" s="1">
        <v>2</v>
      </c>
      <c r="AY164" s="1">
        <v>0</v>
      </c>
      <c r="AZ164">
        <v>3</v>
      </c>
      <c r="BA164">
        <v>1</v>
      </c>
      <c r="BB164" s="51" t="s">
        <v>97</v>
      </c>
      <c r="BC164" s="59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 s="51">
        <v>2</v>
      </c>
      <c r="BK164" s="51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 s="1">
        <v>220000</v>
      </c>
    </row>
    <row r="165" spans="1:81" x14ac:dyDescent="0.2">
      <c r="A165">
        <v>164</v>
      </c>
      <c r="B165">
        <v>45</v>
      </c>
      <c r="C165" t="s">
        <v>81</v>
      </c>
      <c r="D165" s="1">
        <v>55</v>
      </c>
      <c r="E165" s="1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s="1" t="s">
        <v>143</v>
      </c>
      <c r="N165" s="51" t="s">
        <v>90</v>
      </c>
      <c r="O165" s="51" t="s">
        <v>90</v>
      </c>
      <c r="P165" s="1" t="s">
        <v>91</v>
      </c>
      <c r="Q165" s="51" t="s">
        <v>150</v>
      </c>
      <c r="R165" s="1">
        <v>4</v>
      </c>
      <c r="S165" s="51">
        <v>6</v>
      </c>
      <c r="T165" s="51">
        <v>1956</v>
      </c>
      <c r="U165" s="51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 s="51">
        <v>882</v>
      </c>
      <c r="AN165" t="s">
        <v>103</v>
      </c>
      <c r="AO165" t="s">
        <v>104</v>
      </c>
      <c r="AP165" t="s">
        <v>105</v>
      </c>
      <c r="AQ165" t="s">
        <v>106</v>
      </c>
      <c r="AR165" s="51">
        <v>882</v>
      </c>
      <c r="AS165" s="51">
        <v>0</v>
      </c>
      <c r="AT165">
        <v>0</v>
      </c>
      <c r="AU165" s="1">
        <v>882</v>
      </c>
      <c r="AV165" s="1">
        <v>0</v>
      </c>
      <c r="AW165" s="1">
        <v>0</v>
      </c>
      <c r="AX165" s="1">
        <v>1</v>
      </c>
      <c r="AY165" s="1">
        <v>0</v>
      </c>
      <c r="AZ165">
        <v>1</v>
      </c>
      <c r="BA165">
        <v>1</v>
      </c>
      <c r="BB165" s="51" t="s">
        <v>98</v>
      </c>
      <c r="BC165" s="59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 s="51">
        <v>0</v>
      </c>
      <c r="BK165" s="51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 s="1">
        <v>103200</v>
      </c>
    </row>
    <row r="166" spans="1:81" x14ac:dyDescent="0.2">
      <c r="A166">
        <v>165</v>
      </c>
      <c r="B166">
        <v>40</v>
      </c>
      <c r="C166" t="s">
        <v>142</v>
      </c>
      <c r="D166" s="1">
        <v>40</v>
      </c>
      <c r="E166" s="1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s="1" t="s">
        <v>143</v>
      </c>
      <c r="N166" s="51" t="s">
        <v>90</v>
      </c>
      <c r="O166" s="51" t="s">
        <v>90</v>
      </c>
      <c r="P166" s="1" t="s">
        <v>91</v>
      </c>
      <c r="Q166" s="51" t="s">
        <v>115</v>
      </c>
      <c r="R166" s="1">
        <v>6</v>
      </c>
      <c r="S166" s="51">
        <v>7</v>
      </c>
      <c r="T166" s="51">
        <v>1926</v>
      </c>
      <c r="U166" s="51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 s="51">
        <v>1149</v>
      </c>
      <c r="AN166" t="s">
        <v>103</v>
      </c>
      <c r="AO166" t="s">
        <v>97</v>
      </c>
      <c r="AP166" t="s">
        <v>105</v>
      </c>
      <c r="AQ166" t="s">
        <v>164</v>
      </c>
      <c r="AR166" s="51">
        <v>1149</v>
      </c>
      <c r="AS166" s="51">
        <v>467</v>
      </c>
      <c r="AT166">
        <v>0</v>
      </c>
      <c r="AU166" s="1">
        <v>1616</v>
      </c>
      <c r="AV166" s="1">
        <v>0</v>
      </c>
      <c r="AW166" s="1">
        <v>0</v>
      </c>
      <c r="AX166" s="1">
        <v>2</v>
      </c>
      <c r="AY166" s="1">
        <v>0</v>
      </c>
      <c r="AZ166">
        <v>3</v>
      </c>
      <c r="BA166">
        <v>1</v>
      </c>
      <c r="BB166" s="51" t="s">
        <v>97</v>
      </c>
      <c r="BC166" s="59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 s="51">
        <v>1</v>
      </c>
      <c r="BK166" s="51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 s="1">
        <v>152000</v>
      </c>
    </row>
    <row r="167" spans="1:81" x14ac:dyDescent="0.2">
      <c r="A167">
        <v>166</v>
      </c>
      <c r="B167">
        <v>190</v>
      </c>
      <c r="C167" t="s">
        <v>81</v>
      </c>
      <c r="D167" s="1">
        <v>62</v>
      </c>
      <c r="E167" s="1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s="1" t="s">
        <v>185</v>
      </c>
      <c r="N167" s="51" t="s">
        <v>90</v>
      </c>
      <c r="O167" s="51" t="s">
        <v>90</v>
      </c>
      <c r="P167" s="1" t="s">
        <v>149</v>
      </c>
      <c r="Q167" s="51" t="s">
        <v>132</v>
      </c>
      <c r="R167" s="1">
        <v>5</v>
      </c>
      <c r="S167" s="51">
        <v>7</v>
      </c>
      <c r="T167" s="51">
        <v>1940</v>
      </c>
      <c r="U167" s="51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 s="51">
        <v>644</v>
      </c>
      <c r="AN167" t="s">
        <v>103</v>
      </c>
      <c r="AO167" t="s">
        <v>97</v>
      </c>
      <c r="AP167" t="s">
        <v>105</v>
      </c>
      <c r="AQ167" t="s">
        <v>106</v>
      </c>
      <c r="AR167" s="51">
        <v>808</v>
      </c>
      <c r="AS167" s="51">
        <v>547</v>
      </c>
      <c r="AT167">
        <v>0</v>
      </c>
      <c r="AU167" s="1">
        <v>1355</v>
      </c>
      <c r="AV167" s="1">
        <v>1</v>
      </c>
      <c r="AW167" s="1">
        <v>0</v>
      </c>
      <c r="AX167" s="1">
        <v>2</v>
      </c>
      <c r="AY167" s="1">
        <v>0</v>
      </c>
      <c r="AZ167">
        <v>4</v>
      </c>
      <c r="BA167">
        <v>2</v>
      </c>
      <c r="BB167" s="51" t="s">
        <v>98</v>
      </c>
      <c r="BC167" s="59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 s="51">
        <v>0</v>
      </c>
      <c r="BK167" s="51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 s="1">
        <v>127500</v>
      </c>
    </row>
    <row r="168" spans="1:81" x14ac:dyDescent="0.2">
      <c r="A168">
        <v>167</v>
      </c>
      <c r="B168">
        <v>20</v>
      </c>
      <c r="C168" t="s">
        <v>81</v>
      </c>
      <c r="D168" s="1" t="s">
        <v>83</v>
      </c>
      <c r="E168" s="1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s="1" t="s">
        <v>205</v>
      </c>
      <c r="N168" s="51" t="s">
        <v>90</v>
      </c>
      <c r="O168" s="51" t="s">
        <v>90</v>
      </c>
      <c r="P168" s="1" t="s">
        <v>91</v>
      </c>
      <c r="Q168" s="51" t="s">
        <v>115</v>
      </c>
      <c r="R168" s="1">
        <v>5</v>
      </c>
      <c r="S168" s="51">
        <v>5</v>
      </c>
      <c r="T168" s="51">
        <v>1955</v>
      </c>
      <c r="U168" s="51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 s="51">
        <v>1617</v>
      </c>
      <c r="AN168" t="s">
        <v>103</v>
      </c>
      <c r="AO168" t="s">
        <v>104</v>
      </c>
      <c r="AP168" t="s">
        <v>105</v>
      </c>
      <c r="AQ168" t="s">
        <v>164</v>
      </c>
      <c r="AR168" s="51">
        <v>1867</v>
      </c>
      <c r="AS168" s="51">
        <v>0</v>
      </c>
      <c r="AT168">
        <v>0</v>
      </c>
      <c r="AU168" s="1">
        <v>1867</v>
      </c>
      <c r="AV168" s="1">
        <v>1</v>
      </c>
      <c r="AW168" s="1">
        <v>0</v>
      </c>
      <c r="AX168" s="1">
        <v>1</v>
      </c>
      <c r="AY168" s="1">
        <v>0</v>
      </c>
      <c r="AZ168">
        <v>2</v>
      </c>
      <c r="BA168">
        <v>1</v>
      </c>
      <c r="BB168" s="51" t="s">
        <v>98</v>
      </c>
      <c r="BC168" s="59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 s="51">
        <v>1</v>
      </c>
      <c r="BK168" s="51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 s="1">
        <v>190000</v>
      </c>
    </row>
    <row r="169" spans="1:81" x14ac:dyDescent="0.2">
      <c r="A169">
        <v>168</v>
      </c>
      <c r="B169">
        <v>60</v>
      </c>
      <c r="C169" t="s">
        <v>81</v>
      </c>
      <c r="D169" s="1">
        <v>86</v>
      </c>
      <c r="E169" s="1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s="1" t="s">
        <v>154</v>
      </c>
      <c r="N169" s="51" t="s">
        <v>90</v>
      </c>
      <c r="O169" s="51" t="s">
        <v>90</v>
      </c>
      <c r="P169" s="1" t="s">
        <v>91</v>
      </c>
      <c r="Q169" s="51" t="s">
        <v>92</v>
      </c>
      <c r="R169" s="1">
        <v>8</v>
      </c>
      <c r="S169" s="51">
        <v>5</v>
      </c>
      <c r="T169" s="51">
        <v>2007</v>
      </c>
      <c r="U169" s="51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 s="51">
        <v>1582</v>
      </c>
      <c r="AN169" t="s">
        <v>103</v>
      </c>
      <c r="AO169" t="s">
        <v>104</v>
      </c>
      <c r="AP169" t="s">
        <v>105</v>
      </c>
      <c r="AQ169" t="s">
        <v>106</v>
      </c>
      <c r="AR169" s="51">
        <v>1610</v>
      </c>
      <c r="AS169" s="51">
        <v>551</v>
      </c>
      <c r="AT169">
        <v>0</v>
      </c>
      <c r="AU169" s="1">
        <v>2161</v>
      </c>
      <c r="AV169" s="1">
        <v>1</v>
      </c>
      <c r="AW169" s="1">
        <v>0</v>
      </c>
      <c r="AX169" s="1">
        <v>1</v>
      </c>
      <c r="AY169" s="1">
        <v>1</v>
      </c>
      <c r="AZ169">
        <v>3</v>
      </c>
      <c r="BA169">
        <v>1</v>
      </c>
      <c r="BB169" s="51" t="s">
        <v>104</v>
      </c>
      <c r="BC169" s="5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 s="51">
        <v>3</v>
      </c>
      <c r="BK169" s="51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 s="1">
        <v>325624</v>
      </c>
    </row>
    <row r="170" spans="1:81" x14ac:dyDescent="0.2">
      <c r="A170">
        <v>169</v>
      </c>
      <c r="B170">
        <v>60</v>
      </c>
      <c r="C170" t="s">
        <v>81</v>
      </c>
      <c r="D170" s="1">
        <v>62</v>
      </c>
      <c r="E170" s="1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s="1" t="s">
        <v>193</v>
      </c>
      <c r="N170" s="51" t="s">
        <v>90</v>
      </c>
      <c r="O170" s="51" t="s">
        <v>90</v>
      </c>
      <c r="P170" s="1" t="s">
        <v>91</v>
      </c>
      <c r="Q170" s="51" t="s">
        <v>92</v>
      </c>
      <c r="R170" s="1">
        <v>7</v>
      </c>
      <c r="S170" s="51">
        <v>5</v>
      </c>
      <c r="T170" s="51">
        <v>2004</v>
      </c>
      <c r="U170" s="51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 s="51">
        <v>840</v>
      </c>
      <c r="AN170" t="s">
        <v>103</v>
      </c>
      <c r="AO170" t="s">
        <v>104</v>
      </c>
      <c r="AP170" t="s">
        <v>105</v>
      </c>
      <c r="AQ170" t="s">
        <v>106</v>
      </c>
      <c r="AR170" s="51">
        <v>840</v>
      </c>
      <c r="AS170" s="51">
        <v>880</v>
      </c>
      <c r="AT170">
        <v>0</v>
      </c>
      <c r="AU170" s="1">
        <v>1720</v>
      </c>
      <c r="AV170" s="1">
        <v>0</v>
      </c>
      <c r="AW170" s="1">
        <v>0</v>
      </c>
      <c r="AX170" s="1">
        <v>2</v>
      </c>
      <c r="AY170" s="1">
        <v>1</v>
      </c>
      <c r="AZ170">
        <v>3</v>
      </c>
      <c r="BA170">
        <v>1</v>
      </c>
      <c r="BB170" s="51" t="s">
        <v>97</v>
      </c>
      <c r="BC170" s="59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 s="51">
        <v>2</v>
      </c>
      <c r="BK170" s="51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 s="1">
        <v>183500</v>
      </c>
    </row>
    <row r="171" spans="1:81" x14ac:dyDescent="0.2">
      <c r="A171">
        <v>170</v>
      </c>
      <c r="B171">
        <v>20</v>
      </c>
      <c r="C171" t="s">
        <v>81</v>
      </c>
      <c r="D171" s="1" t="s">
        <v>83</v>
      </c>
      <c r="E171" s="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s="1" t="s">
        <v>189</v>
      </c>
      <c r="N171" s="51" t="s">
        <v>90</v>
      </c>
      <c r="O171" s="51" t="s">
        <v>90</v>
      </c>
      <c r="P171" s="1" t="s">
        <v>91</v>
      </c>
      <c r="Q171" s="51" t="s">
        <v>115</v>
      </c>
      <c r="R171" s="1">
        <v>8</v>
      </c>
      <c r="S171" s="51">
        <v>6</v>
      </c>
      <c r="T171" s="51">
        <v>1981</v>
      </c>
      <c r="U171" s="5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 s="51">
        <v>1686</v>
      </c>
      <c r="AN171" t="s">
        <v>103</v>
      </c>
      <c r="AO171" t="s">
        <v>98</v>
      </c>
      <c r="AP171" t="s">
        <v>105</v>
      </c>
      <c r="AQ171" t="s">
        <v>106</v>
      </c>
      <c r="AR171" s="51">
        <v>1707</v>
      </c>
      <c r="AS171" s="51">
        <v>0</v>
      </c>
      <c r="AT171">
        <v>0</v>
      </c>
      <c r="AU171" s="1">
        <v>1707</v>
      </c>
      <c r="AV171" s="1">
        <v>0</v>
      </c>
      <c r="AW171" s="1">
        <v>0</v>
      </c>
      <c r="AX171" s="1">
        <v>2</v>
      </c>
      <c r="AY171" s="1">
        <v>1</v>
      </c>
      <c r="AZ171">
        <v>2</v>
      </c>
      <c r="BA171">
        <v>1</v>
      </c>
      <c r="BB171" s="51" t="s">
        <v>98</v>
      </c>
      <c r="BC171" s="59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 s="51">
        <v>2</v>
      </c>
      <c r="BK171" s="5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 s="1">
        <v>228000</v>
      </c>
    </row>
    <row r="172" spans="1:81" x14ac:dyDescent="0.2">
      <c r="A172">
        <v>171</v>
      </c>
      <c r="B172">
        <v>50</v>
      </c>
      <c r="C172" t="s">
        <v>142</v>
      </c>
      <c r="D172" s="1" t="s">
        <v>83</v>
      </c>
      <c r="E172" s="1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s="1" t="s">
        <v>143</v>
      </c>
      <c r="N172" s="51" t="s">
        <v>114</v>
      </c>
      <c r="O172" s="51" t="s">
        <v>90</v>
      </c>
      <c r="P172" s="1" t="s">
        <v>91</v>
      </c>
      <c r="Q172" s="51" t="s">
        <v>132</v>
      </c>
      <c r="R172" s="1">
        <v>5</v>
      </c>
      <c r="S172" s="51">
        <v>6</v>
      </c>
      <c r="T172" s="51">
        <v>1941</v>
      </c>
      <c r="U172" s="51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 s="51">
        <v>720</v>
      </c>
      <c r="AN172" t="s">
        <v>103</v>
      </c>
      <c r="AO172" t="s">
        <v>98</v>
      </c>
      <c r="AP172" t="s">
        <v>105</v>
      </c>
      <c r="AQ172" t="s">
        <v>106</v>
      </c>
      <c r="AR172" s="51">
        <v>854</v>
      </c>
      <c r="AS172" s="51">
        <v>0</v>
      </c>
      <c r="AT172">
        <v>528</v>
      </c>
      <c r="AU172" s="1">
        <v>1382</v>
      </c>
      <c r="AV172" s="1">
        <v>0</v>
      </c>
      <c r="AW172" s="1">
        <v>0</v>
      </c>
      <c r="AX172" s="1">
        <v>1</v>
      </c>
      <c r="AY172" s="1">
        <v>1</v>
      </c>
      <c r="AZ172">
        <v>2</v>
      </c>
      <c r="BA172">
        <v>1</v>
      </c>
      <c r="BB172" s="51" t="s">
        <v>98</v>
      </c>
      <c r="BC172" s="59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 s="51">
        <v>2</v>
      </c>
      <c r="BK172" s="51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 s="1">
        <v>128500</v>
      </c>
    </row>
    <row r="173" spans="1:81" x14ac:dyDescent="0.2">
      <c r="A173">
        <v>172</v>
      </c>
      <c r="B173">
        <v>20</v>
      </c>
      <c r="C173" t="s">
        <v>81</v>
      </c>
      <c r="D173" s="1">
        <v>141</v>
      </c>
      <c r="E173" s="1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s="1" t="s">
        <v>162</v>
      </c>
      <c r="N173" s="51" t="s">
        <v>90</v>
      </c>
      <c r="O173" s="51" t="s">
        <v>90</v>
      </c>
      <c r="P173" s="1" t="s">
        <v>91</v>
      </c>
      <c r="Q173" s="51" t="s">
        <v>115</v>
      </c>
      <c r="R173" s="1">
        <v>6</v>
      </c>
      <c r="S173" s="51">
        <v>5</v>
      </c>
      <c r="T173" s="51">
        <v>1960</v>
      </c>
      <c r="U173" s="51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 s="51">
        <v>1080</v>
      </c>
      <c r="AN173" t="s">
        <v>103</v>
      </c>
      <c r="AO173" t="s">
        <v>147</v>
      </c>
      <c r="AP173" t="s">
        <v>105</v>
      </c>
      <c r="AQ173" t="s">
        <v>106</v>
      </c>
      <c r="AR173" s="51">
        <v>1656</v>
      </c>
      <c r="AS173" s="51">
        <v>0</v>
      </c>
      <c r="AT173">
        <v>0</v>
      </c>
      <c r="AU173" s="1">
        <v>1656</v>
      </c>
      <c r="AV173" s="1">
        <v>1</v>
      </c>
      <c r="AW173" s="1">
        <v>0</v>
      </c>
      <c r="AX173" s="1">
        <v>1</v>
      </c>
      <c r="AY173" s="1">
        <v>0</v>
      </c>
      <c r="AZ173">
        <v>3</v>
      </c>
      <c r="BA173">
        <v>1</v>
      </c>
      <c r="BB173" s="51" t="s">
        <v>98</v>
      </c>
      <c r="BC173" s="59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 s="51">
        <v>2</v>
      </c>
      <c r="BK173" s="51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 s="1">
        <v>215000</v>
      </c>
    </row>
    <row r="174" spans="1:81" x14ac:dyDescent="0.2">
      <c r="A174">
        <v>173</v>
      </c>
      <c r="B174">
        <v>160</v>
      </c>
      <c r="C174" t="s">
        <v>81</v>
      </c>
      <c r="D174" s="1">
        <v>44</v>
      </c>
      <c r="E174" s="1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s="1" t="s">
        <v>200</v>
      </c>
      <c r="N174" s="51" t="s">
        <v>90</v>
      </c>
      <c r="O174" s="51" t="s">
        <v>90</v>
      </c>
      <c r="P174" s="1" t="s">
        <v>179</v>
      </c>
      <c r="Q174" s="51" t="s">
        <v>92</v>
      </c>
      <c r="R174" s="1">
        <v>7</v>
      </c>
      <c r="S174" s="51">
        <v>7</v>
      </c>
      <c r="T174" s="51">
        <v>1987</v>
      </c>
      <c r="U174" s="51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 s="51">
        <v>1064</v>
      </c>
      <c r="AN174" t="s">
        <v>103</v>
      </c>
      <c r="AO174" t="s">
        <v>97</v>
      </c>
      <c r="AP174" t="s">
        <v>105</v>
      </c>
      <c r="AQ174" t="s">
        <v>106</v>
      </c>
      <c r="AR174" s="51">
        <v>1064</v>
      </c>
      <c r="AS174" s="51">
        <v>703</v>
      </c>
      <c r="AT174">
        <v>0</v>
      </c>
      <c r="AU174" s="1">
        <v>1767</v>
      </c>
      <c r="AV174" s="1">
        <v>1</v>
      </c>
      <c r="AW174" s="1">
        <v>0</v>
      </c>
      <c r="AX174" s="1">
        <v>2</v>
      </c>
      <c r="AY174" s="1">
        <v>0</v>
      </c>
      <c r="AZ174">
        <v>2</v>
      </c>
      <c r="BA174">
        <v>1</v>
      </c>
      <c r="BB174" s="51" t="s">
        <v>97</v>
      </c>
      <c r="BC174" s="59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 s="51">
        <v>2</v>
      </c>
      <c r="BK174" s="51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 s="1">
        <v>239000</v>
      </c>
    </row>
    <row r="175" spans="1:81" x14ac:dyDescent="0.2">
      <c r="A175">
        <v>174</v>
      </c>
      <c r="B175">
        <v>20</v>
      </c>
      <c r="C175" t="s">
        <v>81</v>
      </c>
      <c r="D175" s="1">
        <v>80</v>
      </c>
      <c r="E175" s="1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s="1" t="s">
        <v>162</v>
      </c>
      <c r="N175" s="51" t="s">
        <v>90</v>
      </c>
      <c r="O175" s="51" t="s">
        <v>90</v>
      </c>
      <c r="P175" s="1" t="s">
        <v>91</v>
      </c>
      <c r="Q175" s="51" t="s">
        <v>115</v>
      </c>
      <c r="R175" s="1">
        <v>6</v>
      </c>
      <c r="S175" s="51">
        <v>5</v>
      </c>
      <c r="T175" s="51">
        <v>1961</v>
      </c>
      <c r="U175" s="51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 s="51">
        <v>1362</v>
      </c>
      <c r="AN175" t="s">
        <v>103</v>
      </c>
      <c r="AO175" t="s">
        <v>98</v>
      </c>
      <c r="AP175" t="s">
        <v>105</v>
      </c>
      <c r="AQ175" t="s">
        <v>106</v>
      </c>
      <c r="AR175" s="51">
        <v>1362</v>
      </c>
      <c r="AS175" s="51">
        <v>0</v>
      </c>
      <c r="AT175">
        <v>0</v>
      </c>
      <c r="AU175" s="1">
        <v>1362</v>
      </c>
      <c r="AV175" s="1">
        <v>1</v>
      </c>
      <c r="AW175" s="1">
        <v>0</v>
      </c>
      <c r="AX175" s="1">
        <v>1</v>
      </c>
      <c r="AY175" s="1">
        <v>1</v>
      </c>
      <c r="AZ175">
        <v>3</v>
      </c>
      <c r="BA175">
        <v>1</v>
      </c>
      <c r="BB175" s="51" t="s">
        <v>98</v>
      </c>
      <c r="BC175" s="59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 s="51">
        <v>2</v>
      </c>
      <c r="BK175" s="51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 s="1">
        <v>163000</v>
      </c>
    </row>
    <row r="176" spans="1:81" x14ac:dyDescent="0.2">
      <c r="A176">
        <v>175</v>
      </c>
      <c r="B176">
        <v>20</v>
      </c>
      <c r="C176" t="s">
        <v>81</v>
      </c>
      <c r="D176" s="1">
        <v>47</v>
      </c>
      <c r="E176" s="1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s="1" t="s">
        <v>189</v>
      </c>
      <c r="N176" s="51" t="s">
        <v>90</v>
      </c>
      <c r="O176" s="51" t="s">
        <v>90</v>
      </c>
      <c r="P176" s="1" t="s">
        <v>91</v>
      </c>
      <c r="Q176" s="51" t="s">
        <v>115</v>
      </c>
      <c r="R176" s="1">
        <v>6</v>
      </c>
      <c r="S176" s="51">
        <v>5</v>
      </c>
      <c r="T176" s="51">
        <v>1986</v>
      </c>
      <c r="U176" s="51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 s="51">
        <v>1606</v>
      </c>
      <c r="AN176" t="s">
        <v>103</v>
      </c>
      <c r="AO176" t="s">
        <v>98</v>
      </c>
      <c r="AP176" t="s">
        <v>105</v>
      </c>
      <c r="AQ176" t="s">
        <v>106</v>
      </c>
      <c r="AR176" s="51">
        <v>1651</v>
      </c>
      <c r="AS176" s="51">
        <v>0</v>
      </c>
      <c r="AT176">
        <v>0</v>
      </c>
      <c r="AU176" s="1">
        <v>1651</v>
      </c>
      <c r="AV176" s="1">
        <v>1</v>
      </c>
      <c r="AW176" s="1">
        <v>0</v>
      </c>
      <c r="AX176" s="1">
        <v>2</v>
      </c>
      <c r="AY176" s="1">
        <v>0</v>
      </c>
      <c r="AZ176">
        <v>3</v>
      </c>
      <c r="BA176">
        <v>1</v>
      </c>
      <c r="BB176" s="51" t="s">
        <v>98</v>
      </c>
      <c r="BC176" s="59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 s="51">
        <v>2</v>
      </c>
      <c r="BK176" s="51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 s="1">
        <v>184000</v>
      </c>
    </row>
    <row r="177" spans="1:81" x14ac:dyDescent="0.2">
      <c r="A177">
        <v>176</v>
      </c>
      <c r="B177">
        <v>20</v>
      </c>
      <c r="C177" t="s">
        <v>81</v>
      </c>
      <c r="D177" s="1">
        <v>84</v>
      </c>
      <c r="E177" s="1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s="1" t="s">
        <v>185</v>
      </c>
      <c r="N177" s="51" t="s">
        <v>90</v>
      </c>
      <c r="O177" s="51" t="s">
        <v>90</v>
      </c>
      <c r="P177" s="1" t="s">
        <v>91</v>
      </c>
      <c r="Q177" s="51" t="s">
        <v>115</v>
      </c>
      <c r="R177" s="1">
        <v>6</v>
      </c>
      <c r="S177" s="51">
        <v>7</v>
      </c>
      <c r="T177" s="51">
        <v>1950</v>
      </c>
      <c r="U177" s="51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 s="51">
        <v>1202</v>
      </c>
      <c r="AN177" t="s">
        <v>103</v>
      </c>
      <c r="AO177" t="s">
        <v>98</v>
      </c>
      <c r="AP177" t="s">
        <v>105</v>
      </c>
      <c r="AQ177" t="s">
        <v>106</v>
      </c>
      <c r="AR177" s="51">
        <v>2158</v>
      </c>
      <c r="AS177" s="51">
        <v>0</v>
      </c>
      <c r="AT177">
        <v>0</v>
      </c>
      <c r="AU177" s="1">
        <v>2158</v>
      </c>
      <c r="AV177" s="1">
        <v>1</v>
      </c>
      <c r="AW177" s="1">
        <v>0</v>
      </c>
      <c r="AX177" s="1">
        <v>2</v>
      </c>
      <c r="AY177" s="1">
        <v>0</v>
      </c>
      <c r="AZ177">
        <v>4</v>
      </c>
      <c r="BA177">
        <v>1</v>
      </c>
      <c r="BB177" s="51" t="s">
        <v>97</v>
      </c>
      <c r="BC177" s="59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 s="51">
        <v>2</v>
      </c>
      <c r="BK177" s="51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 s="1">
        <v>243000</v>
      </c>
    </row>
    <row r="178" spans="1:81" x14ac:dyDescent="0.2">
      <c r="A178">
        <v>177</v>
      </c>
      <c r="B178">
        <v>60</v>
      </c>
      <c r="C178" t="s">
        <v>81</v>
      </c>
      <c r="D178" s="1">
        <v>97</v>
      </c>
      <c r="E178" s="1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s="1" t="s">
        <v>205</v>
      </c>
      <c r="N178" s="51" t="s">
        <v>90</v>
      </c>
      <c r="O178" s="51" t="s">
        <v>90</v>
      </c>
      <c r="P178" s="1" t="s">
        <v>91</v>
      </c>
      <c r="Q178" s="51" t="s">
        <v>92</v>
      </c>
      <c r="R178" s="1">
        <v>6</v>
      </c>
      <c r="S178" s="51">
        <v>5</v>
      </c>
      <c r="T178" s="51">
        <v>1988</v>
      </c>
      <c r="U178" s="51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 s="51">
        <v>1151</v>
      </c>
      <c r="AN178" t="s">
        <v>103</v>
      </c>
      <c r="AO178" t="s">
        <v>98</v>
      </c>
      <c r="AP178" t="s">
        <v>105</v>
      </c>
      <c r="AQ178" t="s">
        <v>106</v>
      </c>
      <c r="AR178" s="51">
        <v>1164</v>
      </c>
      <c r="AS178" s="51">
        <v>896</v>
      </c>
      <c r="AT178">
        <v>0</v>
      </c>
      <c r="AU178" s="1">
        <v>2060</v>
      </c>
      <c r="AV178" s="1">
        <v>0</v>
      </c>
      <c r="AW178" s="1">
        <v>1</v>
      </c>
      <c r="AX178" s="1">
        <v>2</v>
      </c>
      <c r="AY178" s="1">
        <v>1</v>
      </c>
      <c r="AZ178">
        <v>4</v>
      </c>
      <c r="BA178">
        <v>1</v>
      </c>
      <c r="BB178" s="51" t="s">
        <v>98</v>
      </c>
      <c r="BC178" s="59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 s="51">
        <v>2</v>
      </c>
      <c r="BK178" s="51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 s="1">
        <v>211000</v>
      </c>
    </row>
    <row r="179" spans="1:81" x14ac:dyDescent="0.2">
      <c r="A179">
        <v>178</v>
      </c>
      <c r="B179">
        <v>50</v>
      </c>
      <c r="C179" t="s">
        <v>81</v>
      </c>
      <c r="D179" s="1" t="s">
        <v>83</v>
      </c>
      <c r="E179" s="1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s="1" t="s">
        <v>151</v>
      </c>
      <c r="N179" s="51" t="s">
        <v>90</v>
      </c>
      <c r="O179" s="51" t="s">
        <v>90</v>
      </c>
      <c r="P179" s="1" t="s">
        <v>91</v>
      </c>
      <c r="Q179" s="51" t="s">
        <v>132</v>
      </c>
      <c r="R179" s="1">
        <v>5</v>
      </c>
      <c r="S179" s="51">
        <v>5</v>
      </c>
      <c r="T179" s="51">
        <v>1958</v>
      </c>
      <c r="U179" s="51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 s="51">
        <v>1052</v>
      </c>
      <c r="AN179" t="s">
        <v>103</v>
      </c>
      <c r="AO179" t="s">
        <v>104</v>
      </c>
      <c r="AP179" t="s">
        <v>105</v>
      </c>
      <c r="AQ179" t="s">
        <v>106</v>
      </c>
      <c r="AR179" s="51">
        <v>1252</v>
      </c>
      <c r="AS179" s="51">
        <v>668</v>
      </c>
      <c r="AT179">
        <v>0</v>
      </c>
      <c r="AU179" s="1">
        <v>1920</v>
      </c>
      <c r="AV179" s="1">
        <v>1</v>
      </c>
      <c r="AW179" s="1">
        <v>0</v>
      </c>
      <c r="AX179" s="1">
        <v>2</v>
      </c>
      <c r="AY179" s="1">
        <v>0</v>
      </c>
      <c r="AZ179">
        <v>4</v>
      </c>
      <c r="BA179">
        <v>1</v>
      </c>
      <c r="BB179" s="51" t="s">
        <v>97</v>
      </c>
      <c r="BC179" s="5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 s="51">
        <v>2</v>
      </c>
      <c r="BK179" s="51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 s="1">
        <v>172500</v>
      </c>
    </row>
    <row r="180" spans="1:81" x14ac:dyDescent="0.2">
      <c r="A180">
        <v>179</v>
      </c>
      <c r="B180">
        <v>20</v>
      </c>
      <c r="C180" t="s">
        <v>81</v>
      </c>
      <c r="D180" s="1">
        <v>63</v>
      </c>
      <c r="E180" s="1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s="1" t="s">
        <v>200</v>
      </c>
      <c r="N180" s="51" t="s">
        <v>90</v>
      </c>
      <c r="O180" s="51" t="s">
        <v>90</v>
      </c>
      <c r="P180" s="1" t="s">
        <v>91</v>
      </c>
      <c r="Q180" s="51" t="s">
        <v>115</v>
      </c>
      <c r="R180" s="1">
        <v>9</v>
      </c>
      <c r="S180" s="51">
        <v>5</v>
      </c>
      <c r="T180" s="51">
        <v>2008</v>
      </c>
      <c r="U180" s="51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 s="51">
        <v>2216</v>
      </c>
      <c r="AN180" t="s">
        <v>103</v>
      </c>
      <c r="AO180" t="s">
        <v>104</v>
      </c>
      <c r="AP180" t="s">
        <v>105</v>
      </c>
      <c r="AQ180" t="s">
        <v>106</v>
      </c>
      <c r="AR180" s="51">
        <v>2234</v>
      </c>
      <c r="AS180" s="51">
        <v>0</v>
      </c>
      <c r="AT180">
        <v>0</v>
      </c>
      <c r="AU180" s="1">
        <v>2234</v>
      </c>
      <c r="AV180" s="1">
        <v>1</v>
      </c>
      <c r="AW180" s="1">
        <v>0</v>
      </c>
      <c r="AX180" s="1">
        <v>2</v>
      </c>
      <c r="AY180" s="1">
        <v>0</v>
      </c>
      <c r="AZ180">
        <v>1</v>
      </c>
      <c r="BA180">
        <v>1</v>
      </c>
      <c r="BB180" s="51" t="s">
        <v>104</v>
      </c>
      <c r="BC180" s="59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 s="51">
        <v>3</v>
      </c>
      <c r="BK180" s="51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 s="1">
        <v>501837</v>
      </c>
    </row>
    <row r="181" spans="1:81" x14ac:dyDescent="0.2">
      <c r="A181">
        <v>180</v>
      </c>
      <c r="B181">
        <v>30</v>
      </c>
      <c r="C181" t="s">
        <v>142</v>
      </c>
      <c r="D181" s="1">
        <v>60</v>
      </c>
      <c r="E181" s="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s="1" t="s">
        <v>143</v>
      </c>
      <c r="N181" s="51" t="s">
        <v>90</v>
      </c>
      <c r="O181" s="51" t="s">
        <v>90</v>
      </c>
      <c r="P181" s="1" t="s">
        <v>91</v>
      </c>
      <c r="Q181" s="51" t="s">
        <v>115</v>
      </c>
      <c r="R181" s="1">
        <v>5</v>
      </c>
      <c r="S181" s="51">
        <v>6</v>
      </c>
      <c r="T181" s="51">
        <v>1923</v>
      </c>
      <c r="U181" s="5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 s="51">
        <v>968</v>
      </c>
      <c r="AN181" t="s">
        <v>103</v>
      </c>
      <c r="AO181" t="s">
        <v>98</v>
      </c>
      <c r="AP181" t="s">
        <v>105</v>
      </c>
      <c r="AQ181" t="s">
        <v>106</v>
      </c>
      <c r="AR181" s="51">
        <v>968</v>
      </c>
      <c r="AS181" s="51">
        <v>0</v>
      </c>
      <c r="AT181">
        <v>0</v>
      </c>
      <c r="AU181" s="1">
        <v>968</v>
      </c>
      <c r="AV181" s="1">
        <v>0</v>
      </c>
      <c r="AW181" s="1">
        <v>0</v>
      </c>
      <c r="AX181" s="1">
        <v>1</v>
      </c>
      <c r="AY181" s="1">
        <v>0</v>
      </c>
      <c r="AZ181">
        <v>2</v>
      </c>
      <c r="BA181">
        <v>1</v>
      </c>
      <c r="BB181" s="51" t="s">
        <v>98</v>
      </c>
      <c r="BC181" s="59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 s="51">
        <v>2</v>
      </c>
      <c r="BK181" s="5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 s="1">
        <v>100000</v>
      </c>
    </row>
    <row r="182" spans="1:81" x14ac:dyDescent="0.2">
      <c r="A182">
        <v>181</v>
      </c>
      <c r="B182">
        <v>160</v>
      </c>
      <c r="C182" t="s">
        <v>192</v>
      </c>
      <c r="D182" s="1" t="s">
        <v>83</v>
      </c>
      <c r="E182" s="1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s="1" t="s">
        <v>136</v>
      </c>
      <c r="N182" s="51" t="s">
        <v>90</v>
      </c>
      <c r="O182" s="51" t="s">
        <v>90</v>
      </c>
      <c r="P182" s="1" t="s">
        <v>198</v>
      </c>
      <c r="Q182" s="51" t="s">
        <v>92</v>
      </c>
      <c r="R182" s="1">
        <v>6</v>
      </c>
      <c r="S182" s="51">
        <v>5</v>
      </c>
      <c r="T182" s="51">
        <v>2000</v>
      </c>
      <c r="U182" s="51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 s="51">
        <v>756</v>
      </c>
      <c r="AN182" t="s">
        <v>103</v>
      </c>
      <c r="AO182" t="s">
        <v>104</v>
      </c>
      <c r="AP182" t="s">
        <v>105</v>
      </c>
      <c r="AQ182" t="s">
        <v>106</v>
      </c>
      <c r="AR182" s="51">
        <v>769</v>
      </c>
      <c r="AS182" s="51">
        <v>756</v>
      </c>
      <c r="AT182">
        <v>0</v>
      </c>
      <c r="AU182" s="1">
        <v>1525</v>
      </c>
      <c r="AV182" s="1">
        <v>0</v>
      </c>
      <c r="AW182" s="1">
        <v>0</v>
      </c>
      <c r="AX182" s="1">
        <v>2</v>
      </c>
      <c r="AY182" s="1">
        <v>1</v>
      </c>
      <c r="AZ182">
        <v>3</v>
      </c>
      <c r="BA182">
        <v>1</v>
      </c>
      <c r="BB182" s="51" t="s">
        <v>97</v>
      </c>
      <c r="BC182" s="59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 s="51">
        <v>2</v>
      </c>
      <c r="BK182" s="51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 s="1">
        <v>177000</v>
      </c>
    </row>
    <row r="183" spans="1:81" x14ac:dyDescent="0.2">
      <c r="A183">
        <v>182</v>
      </c>
      <c r="B183">
        <v>70</v>
      </c>
      <c r="C183" t="s">
        <v>81</v>
      </c>
      <c r="D183" s="1">
        <v>54</v>
      </c>
      <c r="E183" s="1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s="1" t="s">
        <v>123</v>
      </c>
      <c r="N183" s="51" t="s">
        <v>90</v>
      </c>
      <c r="O183" s="51" t="s">
        <v>90</v>
      </c>
      <c r="P183" s="1" t="s">
        <v>91</v>
      </c>
      <c r="Q183" s="51" t="s">
        <v>92</v>
      </c>
      <c r="R183" s="1">
        <v>7</v>
      </c>
      <c r="S183" s="51">
        <v>6</v>
      </c>
      <c r="T183" s="51">
        <v>1920</v>
      </c>
      <c r="U183" s="51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 s="51">
        <v>793</v>
      </c>
      <c r="AN183" t="s">
        <v>103</v>
      </c>
      <c r="AO183" t="s">
        <v>97</v>
      </c>
      <c r="AP183" t="s">
        <v>105</v>
      </c>
      <c r="AQ183" t="s">
        <v>106</v>
      </c>
      <c r="AR183" s="51">
        <v>901</v>
      </c>
      <c r="AS183" s="51">
        <v>901</v>
      </c>
      <c r="AT183">
        <v>0</v>
      </c>
      <c r="AU183" s="1">
        <v>1802</v>
      </c>
      <c r="AV183" s="1">
        <v>0</v>
      </c>
      <c r="AW183" s="1">
        <v>0</v>
      </c>
      <c r="AX183" s="1">
        <v>1</v>
      </c>
      <c r="AY183" s="1">
        <v>1</v>
      </c>
      <c r="AZ183">
        <v>4</v>
      </c>
      <c r="BA183">
        <v>1</v>
      </c>
      <c r="BB183" s="51" t="s">
        <v>98</v>
      </c>
      <c r="BC183" s="59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 s="51">
        <v>1</v>
      </c>
      <c r="BK183" s="51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 s="1">
        <v>200100</v>
      </c>
    </row>
    <row r="184" spans="1:81" x14ac:dyDescent="0.2">
      <c r="A184">
        <v>183</v>
      </c>
      <c r="B184">
        <v>20</v>
      </c>
      <c r="C184" t="s">
        <v>81</v>
      </c>
      <c r="D184" s="1">
        <v>60</v>
      </c>
      <c r="E184" s="1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s="1" t="s">
        <v>185</v>
      </c>
      <c r="N184" s="51" t="s">
        <v>144</v>
      </c>
      <c r="O184" s="51" t="s">
        <v>90</v>
      </c>
      <c r="P184" s="1" t="s">
        <v>91</v>
      </c>
      <c r="Q184" s="51" t="s">
        <v>115</v>
      </c>
      <c r="R184" s="1">
        <v>5</v>
      </c>
      <c r="S184" s="51">
        <v>6</v>
      </c>
      <c r="T184" s="51">
        <v>1957</v>
      </c>
      <c r="U184" s="51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 s="51">
        <v>0</v>
      </c>
      <c r="AN184" t="s">
        <v>103</v>
      </c>
      <c r="AO184" t="s">
        <v>104</v>
      </c>
      <c r="AP184" t="s">
        <v>105</v>
      </c>
      <c r="AQ184" t="s">
        <v>106</v>
      </c>
      <c r="AR184" s="51">
        <v>1340</v>
      </c>
      <c r="AS184" s="51">
        <v>0</v>
      </c>
      <c r="AT184">
        <v>0</v>
      </c>
      <c r="AU184" s="1">
        <v>1340</v>
      </c>
      <c r="AV184" s="1">
        <v>0</v>
      </c>
      <c r="AW184" s="1">
        <v>0</v>
      </c>
      <c r="AX184" s="1">
        <v>1</v>
      </c>
      <c r="AY184" s="1">
        <v>0</v>
      </c>
      <c r="AZ184">
        <v>3</v>
      </c>
      <c r="BA184">
        <v>1</v>
      </c>
      <c r="BB184" s="51" t="s">
        <v>98</v>
      </c>
      <c r="BC184" s="59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 s="51">
        <v>1</v>
      </c>
      <c r="BK184" s="51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 s="1">
        <v>120000</v>
      </c>
    </row>
    <row r="185" spans="1:81" x14ac:dyDescent="0.2">
      <c r="A185">
        <v>184</v>
      </c>
      <c r="B185">
        <v>50</v>
      </c>
      <c r="C185" t="s">
        <v>142</v>
      </c>
      <c r="D185" s="1">
        <v>63</v>
      </c>
      <c r="E185" s="1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s="1" t="s">
        <v>143</v>
      </c>
      <c r="N185" s="51" t="s">
        <v>90</v>
      </c>
      <c r="O185" s="51" t="s">
        <v>90</v>
      </c>
      <c r="P185" s="1" t="s">
        <v>91</v>
      </c>
      <c r="Q185" s="51" t="s">
        <v>132</v>
      </c>
      <c r="R185" s="1">
        <v>7</v>
      </c>
      <c r="S185" s="51">
        <v>5</v>
      </c>
      <c r="T185" s="51">
        <v>2003</v>
      </c>
      <c r="U185" s="51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 s="51">
        <v>1362</v>
      </c>
      <c r="AN185" t="s">
        <v>103</v>
      </c>
      <c r="AO185" t="s">
        <v>104</v>
      </c>
      <c r="AP185" t="s">
        <v>105</v>
      </c>
      <c r="AQ185" t="s">
        <v>106</v>
      </c>
      <c r="AR185" s="51">
        <v>1362</v>
      </c>
      <c r="AS185" s="51">
        <v>720</v>
      </c>
      <c r="AT185">
        <v>0</v>
      </c>
      <c r="AU185" s="1">
        <v>2082</v>
      </c>
      <c r="AV185" s="1">
        <v>0</v>
      </c>
      <c r="AW185" s="1">
        <v>0</v>
      </c>
      <c r="AX185" s="1">
        <v>2</v>
      </c>
      <c r="AY185" s="1">
        <v>1</v>
      </c>
      <c r="AZ185">
        <v>3</v>
      </c>
      <c r="BA185">
        <v>1</v>
      </c>
      <c r="BB185" s="51" t="s">
        <v>97</v>
      </c>
      <c r="BC185" s="59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 s="51">
        <v>2</v>
      </c>
      <c r="BK185" s="51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 s="1">
        <v>200000</v>
      </c>
    </row>
    <row r="186" spans="1:81" x14ac:dyDescent="0.2">
      <c r="A186">
        <v>185</v>
      </c>
      <c r="B186">
        <v>50</v>
      </c>
      <c r="C186" t="s">
        <v>81</v>
      </c>
      <c r="D186" s="1">
        <v>92</v>
      </c>
      <c r="E186" s="1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s="1" t="s">
        <v>148</v>
      </c>
      <c r="N186" s="51" t="s">
        <v>202</v>
      </c>
      <c r="O186" s="51" t="s">
        <v>114</v>
      </c>
      <c r="P186" s="1" t="s">
        <v>91</v>
      </c>
      <c r="Q186" s="51" t="s">
        <v>132</v>
      </c>
      <c r="R186" s="1">
        <v>5</v>
      </c>
      <c r="S186" s="51">
        <v>8</v>
      </c>
      <c r="T186" s="51">
        <v>1908</v>
      </c>
      <c r="U186" s="51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 s="51">
        <v>504</v>
      </c>
      <c r="AN186" t="s">
        <v>103</v>
      </c>
      <c r="AO186" t="s">
        <v>97</v>
      </c>
      <c r="AP186" t="s">
        <v>105</v>
      </c>
      <c r="AQ186" t="s">
        <v>106</v>
      </c>
      <c r="AR186" s="51">
        <v>936</v>
      </c>
      <c r="AS186" s="51">
        <v>316</v>
      </c>
      <c r="AT186">
        <v>0</v>
      </c>
      <c r="AU186" s="1">
        <v>1252</v>
      </c>
      <c r="AV186" s="1">
        <v>0</v>
      </c>
      <c r="AW186" s="1">
        <v>0</v>
      </c>
      <c r="AX186" s="1">
        <v>1</v>
      </c>
      <c r="AY186" s="1">
        <v>0</v>
      </c>
      <c r="AZ186">
        <v>3</v>
      </c>
      <c r="BA186">
        <v>1</v>
      </c>
      <c r="BB186" s="51" t="s">
        <v>98</v>
      </c>
      <c r="BC186" s="59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 s="51">
        <v>2</v>
      </c>
      <c r="BK186" s="51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 s="1">
        <v>127000</v>
      </c>
    </row>
    <row r="187" spans="1:81" x14ac:dyDescent="0.2">
      <c r="A187">
        <v>186</v>
      </c>
      <c r="B187">
        <v>75</v>
      </c>
      <c r="C187" t="s">
        <v>142</v>
      </c>
      <c r="D187" s="1">
        <v>90</v>
      </c>
      <c r="E187" s="1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s="1" t="s">
        <v>143</v>
      </c>
      <c r="N187" s="51" t="s">
        <v>144</v>
      </c>
      <c r="O187" s="51" t="s">
        <v>90</v>
      </c>
      <c r="P187" s="1" t="s">
        <v>91</v>
      </c>
      <c r="Q187" s="51" t="s">
        <v>225</v>
      </c>
      <c r="R187" s="1">
        <v>10</v>
      </c>
      <c r="S187" s="51">
        <v>9</v>
      </c>
      <c r="T187" s="51">
        <v>1892</v>
      </c>
      <c r="U187" s="51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 s="51">
        <v>1107</v>
      </c>
      <c r="AN187" t="s">
        <v>103</v>
      </c>
      <c r="AO187" t="s">
        <v>104</v>
      </c>
      <c r="AP187" t="s">
        <v>105</v>
      </c>
      <c r="AQ187" t="s">
        <v>106</v>
      </c>
      <c r="AR187" s="51">
        <v>1518</v>
      </c>
      <c r="AS187" s="51">
        <v>1518</v>
      </c>
      <c r="AT187">
        <v>572</v>
      </c>
      <c r="AU187" s="1">
        <v>3608</v>
      </c>
      <c r="AV187" s="1">
        <v>0</v>
      </c>
      <c r="AW187" s="1">
        <v>0</v>
      </c>
      <c r="AX187" s="1">
        <v>2</v>
      </c>
      <c r="AY187" s="1">
        <v>1</v>
      </c>
      <c r="AZ187">
        <v>4</v>
      </c>
      <c r="BA187">
        <v>1</v>
      </c>
      <c r="BB187" s="51" t="s">
        <v>104</v>
      </c>
      <c r="BC187" s="59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 s="51">
        <v>3</v>
      </c>
      <c r="BK187" s="51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 s="1">
        <v>475000</v>
      </c>
    </row>
    <row r="188" spans="1:81" x14ac:dyDescent="0.2">
      <c r="A188">
        <v>187</v>
      </c>
      <c r="B188">
        <v>80</v>
      </c>
      <c r="C188" t="s">
        <v>81</v>
      </c>
      <c r="D188" s="1" t="s">
        <v>83</v>
      </c>
      <c r="E188" s="1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s="1" t="s">
        <v>131</v>
      </c>
      <c r="N188" s="51" t="s">
        <v>90</v>
      </c>
      <c r="O188" s="51" t="s">
        <v>90</v>
      </c>
      <c r="P188" s="1" t="s">
        <v>91</v>
      </c>
      <c r="Q188" s="51" t="s">
        <v>197</v>
      </c>
      <c r="R188" s="1">
        <v>7</v>
      </c>
      <c r="S188" s="51">
        <v>5</v>
      </c>
      <c r="T188" s="51">
        <v>1990</v>
      </c>
      <c r="U188" s="51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 s="51">
        <v>1188</v>
      </c>
      <c r="AN188" t="s">
        <v>103</v>
      </c>
      <c r="AO188" t="s">
        <v>104</v>
      </c>
      <c r="AP188" t="s">
        <v>105</v>
      </c>
      <c r="AQ188" t="s">
        <v>106</v>
      </c>
      <c r="AR188" s="51">
        <v>1217</v>
      </c>
      <c r="AS188" s="51">
        <v>0</v>
      </c>
      <c r="AT188">
        <v>0</v>
      </c>
      <c r="AU188" s="1">
        <v>1217</v>
      </c>
      <c r="AV188" s="1">
        <v>1</v>
      </c>
      <c r="AW188" s="1">
        <v>0</v>
      </c>
      <c r="AX188" s="1">
        <v>2</v>
      </c>
      <c r="AY188" s="1">
        <v>0</v>
      </c>
      <c r="AZ188">
        <v>3</v>
      </c>
      <c r="BA188">
        <v>1</v>
      </c>
      <c r="BB188" s="51" t="s">
        <v>97</v>
      </c>
      <c r="BC188" s="59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 s="51">
        <v>2</v>
      </c>
      <c r="BK188" s="51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 s="1">
        <v>173000</v>
      </c>
    </row>
    <row r="189" spans="1:81" x14ac:dyDescent="0.2">
      <c r="A189">
        <v>188</v>
      </c>
      <c r="B189">
        <v>50</v>
      </c>
      <c r="C189" t="s">
        <v>81</v>
      </c>
      <c r="D189" s="1">
        <v>60</v>
      </c>
      <c r="E189" s="1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s="1" t="s">
        <v>143</v>
      </c>
      <c r="N189" s="51" t="s">
        <v>90</v>
      </c>
      <c r="O189" s="51" t="s">
        <v>90</v>
      </c>
      <c r="P189" s="1" t="s">
        <v>91</v>
      </c>
      <c r="Q189" s="51" t="s">
        <v>132</v>
      </c>
      <c r="R189" s="1">
        <v>5</v>
      </c>
      <c r="S189" s="51">
        <v>7</v>
      </c>
      <c r="T189" s="51">
        <v>1916</v>
      </c>
      <c r="U189" s="51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 s="51">
        <v>660</v>
      </c>
      <c r="AN189" t="s">
        <v>103</v>
      </c>
      <c r="AO189" t="s">
        <v>104</v>
      </c>
      <c r="AP189" t="s">
        <v>105</v>
      </c>
      <c r="AQ189" t="s">
        <v>106</v>
      </c>
      <c r="AR189" s="51">
        <v>808</v>
      </c>
      <c r="AS189" s="51">
        <v>704</v>
      </c>
      <c r="AT189">
        <v>144</v>
      </c>
      <c r="AU189" s="1">
        <v>1656</v>
      </c>
      <c r="AV189" s="1">
        <v>0</v>
      </c>
      <c r="AW189" s="1">
        <v>0</v>
      </c>
      <c r="AX189" s="1">
        <v>2</v>
      </c>
      <c r="AY189" s="1">
        <v>1</v>
      </c>
      <c r="AZ189">
        <v>3</v>
      </c>
      <c r="BA189">
        <v>1</v>
      </c>
      <c r="BB189" s="51" t="s">
        <v>98</v>
      </c>
      <c r="BC189" s="5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 s="51">
        <v>1</v>
      </c>
      <c r="BK189" s="51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 s="1">
        <v>135000</v>
      </c>
    </row>
    <row r="190" spans="1:81" x14ac:dyDescent="0.2">
      <c r="A190">
        <v>189</v>
      </c>
      <c r="B190">
        <v>90</v>
      </c>
      <c r="C190" t="s">
        <v>81</v>
      </c>
      <c r="D190" s="1">
        <v>64</v>
      </c>
      <c r="E190" s="1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s="1" t="s">
        <v>170</v>
      </c>
      <c r="N190" s="51" t="s">
        <v>114</v>
      </c>
      <c r="O190" s="51" t="s">
        <v>90</v>
      </c>
      <c r="P190" s="1" t="s">
        <v>167</v>
      </c>
      <c r="Q190" s="51" t="s">
        <v>191</v>
      </c>
      <c r="R190" s="1">
        <v>5</v>
      </c>
      <c r="S190" s="51">
        <v>5</v>
      </c>
      <c r="T190" s="51">
        <v>1979</v>
      </c>
      <c r="U190" s="51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 s="51">
        <v>1086</v>
      </c>
      <c r="AN190" t="s">
        <v>103</v>
      </c>
      <c r="AO190" t="s">
        <v>98</v>
      </c>
      <c r="AP190" t="s">
        <v>105</v>
      </c>
      <c r="AQ190" t="s">
        <v>106</v>
      </c>
      <c r="AR190" s="51">
        <v>1224</v>
      </c>
      <c r="AS190" s="51">
        <v>0</v>
      </c>
      <c r="AT190">
        <v>0</v>
      </c>
      <c r="AU190" s="1">
        <v>1224</v>
      </c>
      <c r="AV190" s="1">
        <v>2</v>
      </c>
      <c r="AW190" s="1">
        <v>0</v>
      </c>
      <c r="AX190" s="1">
        <v>0</v>
      </c>
      <c r="AY190" s="1">
        <v>2</v>
      </c>
      <c r="AZ190">
        <v>2</v>
      </c>
      <c r="BA190">
        <v>2</v>
      </c>
      <c r="BB190" s="51" t="s">
        <v>98</v>
      </c>
      <c r="BC190" s="59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 s="51">
        <v>2</v>
      </c>
      <c r="BK190" s="51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 s="1">
        <v>153337</v>
      </c>
    </row>
    <row r="191" spans="1:81" x14ac:dyDescent="0.2">
      <c r="A191">
        <v>190</v>
      </c>
      <c r="B191">
        <v>120</v>
      </c>
      <c r="C191" t="s">
        <v>81</v>
      </c>
      <c r="D191" s="1">
        <v>41</v>
      </c>
      <c r="E191" s="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s="1" t="s">
        <v>200</v>
      </c>
      <c r="N191" s="51" t="s">
        <v>90</v>
      </c>
      <c r="O191" s="51" t="s">
        <v>90</v>
      </c>
      <c r="P191" s="1" t="s">
        <v>179</v>
      </c>
      <c r="Q191" s="51" t="s">
        <v>115</v>
      </c>
      <c r="R191" s="1">
        <v>8</v>
      </c>
      <c r="S191" s="51">
        <v>5</v>
      </c>
      <c r="T191" s="51">
        <v>2001</v>
      </c>
      <c r="U191" s="5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 s="51">
        <v>1593</v>
      </c>
      <c r="AN191" t="s">
        <v>103</v>
      </c>
      <c r="AO191" t="s">
        <v>104</v>
      </c>
      <c r="AP191" t="s">
        <v>105</v>
      </c>
      <c r="AQ191" t="s">
        <v>106</v>
      </c>
      <c r="AR191" s="51">
        <v>1593</v>
      </c>
      <c r="AS191" s="51">
        <v>0</v>
      </c>
      <c r="AT191">
        <v>0</v>
      </c>
      <c r="AU191" s="1">
        <v>1593</v>
      </c>
      <c r="AV191" s="1">
        <v>1</v>
      </c>
      <c r="AW191" s="1">
        <v>0</v>
      </c>
      <c r="AX191" s="1">
        <v>1</v>
      </c>
      <c r="AY191" s="1">
        <v>1</v>
      </c>
      <c r="AZ191">
        <v>0</v>
      </c>
      <c r="BA191">
        <v>1</v>
      </c>
      <c r="BB191" s="51" t="s">
        <v>104</v>
      </c>
      <c r="BC191" s="59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 s="51">
        <v>2</v>
      </c>
      <c r="BK191" s="5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 s="1">
        <v>286000</v>
      </c>
    </row>
    <row r="192" spans="1:81" x14ac:dyDescent="0.2">
      <c r="A192">
        <v>191</v>
      </c>
      <c r="B192">
        <v>70</v>
      </c>
      <c r="C192" t="s">
        <v>81</v>
      </c>
      <c r="D192" s="1">
        <v>70</v>
      </c>
      <c r="E192" s="1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s="1" t="s">
        <v>123</v>
      </c>
      <c r="N192" s="51" t="s">
        <v>90</v>
      </c>
      <c r="O192" s="51" t="s">
        <v>90</v>
      </c>
      <c r="P192" s="1" t="s">
        <v>91</v>
      </c>
      <c r="Q192" s="51" t="s">
        <v>92</v>
      </c>
      <c r="R192" s="1">
        <v>8</v>
      </c>
      <c r="S192" s="51">
        <v>8</v>
      </c>
      <c r="T192" s="51">
        <v>1932</v>
      </c>
      <c r="U192" s="51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 s="51">
        <v>853</v>
      </c>
      <c r="AN192" t="s">
        <v>103</v>
      </c>
      <c r="AO192" t="s">
        <v>98</v>
      </c>
      <c r="AP192" t="s">
        <v>105</v>
      </c>
      <c r="AQ192" t="s">
        <v>106</v>
      </c>
      <c r="AR192" s="51">
        <v>1549</v>
      </c>
      <c r="AS192" s="51">
        <v>1178</v>
      </c>
      <c r="AT192">
        <v>0</v>
      </c>
      <c r="AU192" s="1">
        <v>2727</v>
      </c>
      <c r="AV192" s="1">
        <v>0</v>
      </c>
      <c r="AW192" s="1">
        <v>0</v>
      </c>
      <c r="AX192" s="1">
        <v>2</v>
      </c>
      <c r="AY192" s="1">
        <v>1</v>
      </c>
      <c r="AZ192">
        <v>3</v>
      </c>
      <c r="BA192">
        <v>1</v>
      </c>
      <c r="BB192" s="51" t="s">
        <v>97</v>
      </c>
      <c r="BC192" s="59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 s="51">
        <v>2</v>
      </c>
      <c r="BK192" s="51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 s="1">
        <v>315000</v>
      </c>
    </row>
    <row r="193" spans="1:81" x14ac:dyDescent="0.2">
      <c r="A193">
        <v>192</v>
      </c>
      <c r="B193">
        <v>60</v>
      </c>
      <c r="C193" t="s">
        <v>81</v>
      </c>
      <c r="D193" s="1" t="s">
        <v>83</v>
      </c>
      <c r="E193" s="1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s="1" t="s">
        <v>162</v>
      </c>
      <c r="N193" s="51" t="s">
        <v>90</v>
      </c>
      <c r="O193" s="51" t="s">
        <v>90</v>
      </c>
      <c r="P193" s="1" t="s">
        <v>91</v>
      </c>
      <c r="Q193" s="51" t="s">
        <v>92</v>
      </c>
      <c r="R193" s="1">
        <v>7</v>
      </c>
      <c r="S193" s="51">
        <v>9</v>
      </c>
      <c r="T193" s="51">
        <v>1972</v>
      </c>
      <c r="U193" s="51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 s="51">
        <v>725</v>
      </c>
      <c r="AN193" t="s">
        <v>103</v>
      </c>
      <c r="AO193" t="s">
        <v>97</v>
      </c>
      <c r="AP193" t="s">
        <v>105</v>
      </c>
      <c r="AQ193" t="s">
        <v>106</v>
      </c>
      <c r="AR193" s="51">
        <v>725</v>
      </c>
      <c r="AS193" s="51">
        <v>754</v>
      </c>
      <c r="AT193">
        <v>0</v>
      </c>
      <c r="AU193" s="1">
        <v>1479</v>
      </c>
      <c r="AV193" s="1">
        <v>1</v>
      </c>
      <c r="AW193" s="1">
        <v>0</v>
      </c>
      <c r="AX193" s="1">
        <v>1</v>
      </c>
      <c r="AY193" s="1">
        <v>1</v>
      </c>
      <c r="AZ193">
        <v>4</v>
      </c>
      <c r="BA193">
        <v>1</v>
      </c>
      <c r="BB193" s="51" t="s">
        <v>97</v>
      </c>
      <c r="BC193" s="59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 s="51">
        <v>2</v>
      </c>
      <c r="BK193" s="51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 s="1">
        <v>184000</v>
      </c>
    </row>
    <row r="194" spans="1:81" x14ac:dyDescent="0.2">
      <c r="A194">
        <v>193</v>
      </c>
      <c r="B194">
        <v>20</v>
      </c>
      <c r="C194" t="s">
        <v>81</v>
      </c>
      <c r="D194" s="1">
        <v>68</v>
      </c>
      <c r="E194" s="1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s="1" t="s">
        <v>89</v>
      </c>
      <c r="N194" s="51" t="s">
        <v>90</v>
      </c>
      <c r="O194" s="51" t="s">
        <v>90</v>
      </c>
      <c r="P194" s="1" t="s">
        <v>91</v>
      </c>
      <c r="Q194" s="51" t="s">
        <v>115</v>
      </c>
      <c r="R194" s="1">
        <v>7</v>
      </c>
      <c r="S194" s="51">
        <v>5</v>
      </c>
      <c r="T194" s="51">
        <v>1999</v>
      </c>
      <c r="U194" s="51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 s="51">
        <v>1431</v>
      </c>
      <c r="AN194" t="s">
        <v>103</v>
      </c>
      <c r="AO194" t="s">
        <v>104</v>
      </c>
      <c r="AP194" t="s">
        <v>105</v>
      </c>
      <c r="AQ194" t="s">
        <v>106</v>
      </c>
      <c r="AR194" s="51">
        <v>1431</v>
      </c>
      <c r="AS194" s="51">
        <v>0</v>
      </c>
      <c r="AT194">
        <v>0</v>
      </c>
      <c r="AU194" s="1">
        <v>1431</v>
      </c>
      <c r="AV194" s="1">
        <v>1</v>
      </c>
      <c r="AW194" s="1">
        <v>0</v>
      </c>
      <c r="AX194" s="1">
        <v>2</v>
      </c>
      <c r="AY194" s="1">
        <v>0</v>
      </c>
      <c r="AZ194">
        <v>3</v>
      </c>
      <c r="BA194">
        <v>1</v>
      </c>
      <c r="BB194" s="51" t="s">
        <v>97</v>
      </c>
      <c r="BC194" s="59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 s="51">
        <v>2</v>
      </c>
      <c r="BK194" s="51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 s="1">
        <v>192000</v>
      </c>
    </row>
    <row r="195" spans="1:81" x14ac:dyDescent="0.2">
      <c r="A195">
        <v>194</v>
      </c>
      <c r="B195">
        <v>160</v>
      </c>
      <c r="C195" t="s">
        <v>142</v>
      </c>
      <c r="D195" s="1">
        <v>24</v>
      </c>
      <c r="E195" s="1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s="1" t="s">
        <v>185</v>
      </c>
      <c r="N195" s="51" t="s">
        <v>90</v>
      </c>
      <c r="O195" s="51" t="s">
        <v>90</v>
      </c>
      <c r="P195" s="1" t="s">
        <v>198</v>
      </c>
      <c r="Q195" s="51" t="s">
        <v>92</v>
      </c>
      <c r="R195" s="1">
        <v>7</v>
      </c>
      <c r="S195" s="51">
        <v>5</v>
      </c>
      <c r="T195" s="51">
        <v>2004</v>
      </c>
      <c r="U195" s="51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 s="51">
        <v>970</v>
      </c>
      <c r="AN195" t="s">
        <v>103</v>
      </c>
      <c r="AO195" t="s">
        <v>104</v>
      </c>
      <c r="AP195" t="s">
        <v>105</v>
      </c>
      <c r="AQ195" t="s">
        <v>106</v>
      </c>
      <c r="AR195" s="51">
        <v>970</v>
      </c>
      <c r="AS195" s="51">
        <v>739</v>
      </c>
      <c r="AT195">
        <v>0</v>
      </c>
      <c r="AU195" s="1">
        <v>1709</v>
      </c>
      <c r="AV195" s="1">
        <v>0</v>
      </c>
      <c r="AW195" s="1">
        <v>0</v>
      </c>
      <c r="AX195" s="1">
        <v>2</v>
      </c>
      <c r="AY195" s="1">
        <v>0</v>
      </c>
      <c r="AZ195">
        <v>3</v>
      </c>
      <c r="BA195">
        <v>1</v>
      </c>
      <c r="BB195" s="51" t="s">
        <v>97</v>
      </c>
      <c r="BC195" s="59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 s="51">
        <v>2</v>
      </c>
      <c r="BK195" s="51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 s="1">
        <v>130000</v>
      </c>
    </row>
    <row r="196" spans="1:81" x14ac:dyDescent="0.2">
      <c r="A196">
        <v>195</v>
      </c>
      <c r="B196">
        <v>20</v>
      </c>
      <c r="C196" t="s">
        <v>81</v>
      </c>
      <c r="D196" s="1">
        <v>60</v>
      </c>
      <c r="E196" s="1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s="1" t="s">
        <v>89</v>
      </c>
      <c r="N196" s="51" t="s">
        <v>90</v>
      </c>
      <c r="O196" s="51" t="s">
        <v>90</v>
      </c>
      <c r="P196" s="1" t="s">
        <v>91</v>
      </c>
      <c r="Q196" s="51" t="s">
        <v>115</v>
      </c>
      <c r="R196" s="1">
        <v>5</v>
      </c>
      <c r="S196" s="51">
        <v>7</v>
      </c>
      <c r="T196" s="51">
        <v>1972</v>
      </c>
      <c r="U196" s="51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 s="51">
        <v>864</v>
      </c>
      <c r="AN196" t="s">
        <v>103</v>
      </c>
      <c r="AO196" t="s">
        <v>98</v>
      </c>
      <c r="AP196" t="s">
        <v>105</v>
      </c>
      <c r="AQ196" t="s">
        <v>106</v>
      </c>
      <c r="AR196" s="51">
        <v>864</v>
      </c>
      <c r="AS196" s="51">
        <v>0</v>
      </c>
      <c r="AT196">
        <v>0</v>
      </c>
      <c r="AU196" s="1">
        <v>864</v>
      </c>
      <c r="AV196" s="1">
        <v>0</v>
      </c>
      <c r="AW196" s="1">
        <v>0</v>
      </c>
      <c r="AX196" s="1">
        <v>1</v>
      </c>
      <c r="AY196" s="1">
        <v>0</v>
      </c>
      <c r="AZ196">
        <v>3</v>
      </c>
      <c r="BA196">
        <v>1</v>
      </c>
      <c r="BB196" s="51" t="s">
        <v>98</v>
      </c>
      <c r="BC196" s="59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 s="51">
        <v>1</v>
      </c>
      <c r="BK196" s="51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 s="1">
        <v>127000</v>
      </c>
    </row>
    <row r="197" spans="1:81" x14ac:dyDescent="0.2">
      <c r="A197">
        <v>196</v>
      </c>
      <c r="B197">
        <v>160</v>
      </c>
      <c r="C197" t="s">
        <v>81</v>
      </c>
      <c r="D197" s="1">
        <v>24</v>
      </c>
      <c r="E197" s="1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s="1" t="s">
        <v>216</v>
      </c>
      <c r="N197" s="51" t="s">
        <v>90</v>
      </c>
      <c r="O197" s="51" t="s">
        <v>90</v>
      </c>
      <c r="P197" s="1" t="s">
        <v>198</v>
      </c>
      <c r="Q197" s="51" t="s">
        <v>92</v>
      </c>
      <c r="R197" s="1">
        <v>6</v>
      </c>
      <c r="S197" s="51">
        <v>6</v>
      </c>
      <c r="T197" s="51">
        <v>1976</v>
      </c>
      <c r="U197" s="51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 s="51">
        <v>855</v>
      </c>
      <c r="AN197" t="s">
        <v>103</v>
      </c>
      <c r="AO197" t="s">
        <v>98</v>
      </c>
      <c r="AP197" t="s">
        <v>105</v>
      </c>
      <c r="AQ197" t="s">
        <v>106</v>
      </c>
      <c r="AR197" s="51">
        <v>855</v>
      </c>
      <c r="AS197" s="51">
        <v>601</v>
      </c>
      <c r="AT197">
        <v>0</v>
      </c>
      <c r="AU197" s="1">
        <v>1456</v>
      </c>
      <c r="AV197" s="1">
        <v>0</v>
      </c>
      <c r="AW197" s="1">
        <v>0</v>
      </c>
      <c r="AX197" s="1">
        <v>2</v>
      </c>
      <c r="AY197" s="1">
        <v>1</v>
      </c>
      <c r="AZ197">
        <v>3</v>
      </c>
      <c r="BA197">
        <v>1</v>
      </c>
      <c r="BB197" s="51" t="s">
        <v>98</v>
      </c>
      <c r="BC197" s="59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 s="51">
        <v>2</v>
      </c>
      <c r="BK197" s="51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 s="1">
        <v>148500</v>
      </c>
    </row>
    <row r="198" spans="1:81" x14ac:dyDescent="0.2">
      <c r="A198">
        <v>197</v>
      </c>
      <c r="B198">
        <v>20</v>
      </c>
      <c r="C198" t="s">
        <v>81</v>
      </c>
      <c r="D198" s="1">
        <v>79</v>
      </c>
      <c r="E198" s="1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s="1" t="s">
        <v>136</v>
      </c>
      <c r="N198" s="51" t="s">
        <v>90</v>
      </c>
      <c r="O198" s="51" t="s">
        <v>90</v>
      </c>
      <c r="P198" s="1" t="s">
        <v>91</v>
      </c>
      <c r="Q198" s="51" t="s">
        <v>115</v>
      </c>
      <c r="R198" s="1">
        <v>7</v>
      </c>
      <c r="S198" s="51">
        <v>5</v>
      </c>
      <c r="T198" s="51">
        <v>2007</v>
      </c>
      <c r="U198" s="51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 s="51">
        <v>1726</v>
      </c>
      <c r="AN198" t="s">
        <v>103</v>
      </c>
      <c r="AO198" t="s">
        <v>104</v>
      </c>
      <c r="AP198" t="s">
        <v>105</v>
      </c>
      <c r="AQ198" t="s">
        <v>106</v>
      </c>
      <c r="AR198" s="51">
        <v>1726</v>
      </c>
      <c r="AS198" s="51">
        <v>0</v>
      </c>
      <c r="AT198">
        <v>0</v>
      </c>
      <c r="AU198" s="1">
        <v>1726</v>
      </c>
      <c r="AV198" s="1">
        <v>1</v>
      </c>
      <c r="AW198" s="1">
        <v>0</v>
      </c>
      <c r="AX198" s="1">
        <v>2</v>
      </c>
      <c r="AY198" s="1">
        <v>0</v>
      </c>
      <c r="AZ198">
        <v>3</v>
      </c>
      <c r="BA198">
        <v>1</v>
      </c>
      <c r="BB198" s="51" t="s">
        <v>104</v>
      </c>
      <c r="BC198" s="59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 s="51">
        <v>3</v>
      </c>
      <c r="BK198" s="51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 s="1">
        <v>311872</v>
      </c>
    </row>
    <row r="199" spans="1:81" x14ac:dyDescent="0.2">
      <c r="A199">
        <v>198</v>
      </c>
      <c r="B199">
        <v>75</v>
      </c>
      <c r="C199" t="s">
        <v>81</v>
      </c>
      <c r="D199" s="1">
        <v>174</v>
      </c>
      <c r="E199" s="1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s="1" t="s">
        <v>162</v>
      </c>
      <c r="N199" s="51" t="s">
        <v>144</v>
      </c>
      <c r="O199" s="51" t="s">
        <v>90</v>
      </c>
      <c r="P199" s="1" t="s">
        <v>91</v>
      </c>
      <c r="Q199" s="51" t="s">
        <v>92</v>
      </c>
      <c r="R199" s="1">
        <v>8</v>
      </c>
      <c r="S199" s="51">
        <v>4</v>
      </c>
      <c r="T199" s="51">
        <v>1918</v>
      </c>
      <c r="U199" s="51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 s="51">
        <v>1360</v>
      </c>
      <c r="AN199" t="s">
        <v>103</v>
      </c>
      <c r="AO199" t="s">
        <v>97</v>
      </c>
      <c r="AP199" t="s">
        <v>105</v>
      </c>
      <c r="AQ199" t="s">
        <v>106</v>
      </c>
      <c r="AR199" s="51">
        <v>1360</v>
      </c>
      <c r="AS199" s="51">
        <v>1360</v>
      </c>
      <c r="AT199">
        <v>392</v>
      </c>
      <c r="AU199" s="1">
        <v>3112</v>
      </c>
      <c r="AV199" s="1">
        <v>1</v>
      </c>
      <c r="AW199" s="1">
        <v>1</v>
      </c>
      <c r="AX199" s="1">
        <v>2</v>
      </c>
      <c r="AY199" s="1">
        <v>0</v>
      </c>
      <c r="AZ199">
        <v>4</v>
      </c>
      <c r="BA199">
        <v>1</v>
      </c>
      <c r="BB199" s="51" t="s">
        <v>97</v>
      </c>
      <c r="BC199" s="5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 s="51">
        <v>2</v>
      </c>
      <c r="BK199" s="51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 s="1">
        <v>235000</v>
      </c>
    </row>
    <row r="200" spans="1:81" x14ac:dyDescent="0.2">
      <c r="A200">
        <v>199</v>
      </c>
      <c r="B200">
        <v>75</v>
      </c>
      <c r="C200" t="s">
        <v>142</v>
      </c>
      <c r="D200" s="1">
        <v>92</v>
      </c>
      <c r="E200" s="1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s="1" t="s">
        <v>143</v>
      </c>
      <c r="N200" s="51" t="s">
        <v>90</v>
      </c>
      <c r="O200" s="51" t="s">
        <v>90</v>
      </c>
      <c r="P200" s="1" t="s">
        <v>91</v>
      </c>
      <c r="Q200" s="51" t="s">
        <v>225</v>
      </c>
      <c r="R200" s="1">
        <v>6</v>
      </c>
      <c r="S200" s="51">
        <v>6</v>
      </c>
      <c r="T200" s="51">
        <v>1912</v>
      </c>
      <c r="U200" s="51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 s="51">
        <v>755</v>
      </c>
      <c r="AN200" t="s">
        <v>103</v>
      </c>
      <c r="AO200" t="s">
        <v>104</v>
      </c>
      <c r="AP200" t="s">
        <v>105</v>
      </c>
      <c r="AQ200" t="s">
        <v>106</v>
      </c>
      <c r="AR200" s="51">
        <v>929</v>
      </c>
      <c r="AS200" s="51">
        <v>929</v>
      </c>
      <c r="AT200">
        <v>371</v>
      </c>
      <c r="AU200" s="1">
        <v>2229</v>
      </c>
      <c r="AV200" s="1">
        <v>0</v>
      </c>
      <c r="AW200" s="1">
        <v>0</v>
      </c>
      <c r="AX200" s="1">
        <v>1</v>
      </c>
      <c r="AY200" s="1">
        <v>0</v>
      </c>
      <c r="AZ200">
        <v>5</v>
      </c>
      <c r="BA200">
        <v>1</v>
      </c>
      <c r="BB200" s="51" t="s">
        <v>98</v>
      </c>
      <c r="BC200" s="59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 s="51">
        <v>0</v>
      </c>
      <c r="BK200" s="51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 s="1">
        <v>104000</v>
      </c>
    </row>
    <row r="201" spans="1:81" x14ac:dyDescent="0.2">
      <c r="A201">
        <v>200</v>
      </c>
      <c r="B201">
        <v>20</v>
      </c>
      <c r="C201" t="s">
        <v>81</v>
      </c>
      <c r="D201" s="1">
        <v>76</v>
      </c>
      <c r="E201" s="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s="1" t="s">
        <v>154</v>
      </c>
      <c r="N201" s="51" t="s">
        <v>90</v>
      </c>
      <c r="O201" s="51" t="s">
        <v>90</v>
      </c>
      <c r="P201" s="1" t="s">
        <v>91</v>
      </c>
      <c r="Q201" s="51" t="s">
        <v>115</v>
      </c>
      <c r="R201" s="1">
        <v>8</v>
      </c>
      <c r="S201" s="51">
        <v>5</v>
      </c>
      <c r="T201" s="51">
        <v>2004</v>
      </c>
      <c r="U201" s="5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 s="51">
        <v>1713</v>
      </c>
      <c r="AN201" t="s">
        <v>103</v>
      </c>
      <c r="AO201" t="s">
        <v>104</v>
      </c>
      <c r="AP201" t="s">
        <v>105</v>
      </c>
      <c r="AQ201" t="s">
        <v>106</v>
      </c>
      <c r="AR201" s="51">
        <v>1713</v>
      </c>
      <c r="AS201" s="51">
        <v>0</v>
      </c>
      <c r="AT201">
        <v>0</v>
      </c>
      <c r="AU201" s="1">
        <v>1713</v>
      </c>
      <c r="AV201" s="1">
        <v>1</v>
      </c>
      <c r="AW201" s="1">
        <v>0</v>
      </c>
      <c r="AX201" s="1">
        <v>2</v>
      </c>
      <c r="AY201" s="1">
        <v>0</v>
      </c>
      <c r="AZ201">
        <v>3</v>
      </c>
      <c r="BA201">
        <v>1</v>
      </c>
      <c r="BB201" s="51" t="s">
        <v>104</v>
      </c>
      <c r="BC201" s="59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 s="51">
        <v>3</v>
      </c>
      <c r="BK201" s="5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 s="1">
        <v>274900</v>
      </c>
    </row>
    <row r="202" spans="1:81" x14ac:dyDescent="0.2">
      <c r="A202">
        <v>201</v>
      </c>
      <c r="B202">
        <v>20</v>
      </c>
      <c r="C202" t="s">
        <v>142</v>
      </c>
      <c r="D202" s="1">
        <v>80</v>
      </c>
      <c r="E202" s="1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s="1" t="s">
        <v>185</v>
      </c>
      <c r="N202" s="51" t="s">
        <v>90</v>
      </c>
      <c r="O202" s="51" t="s">
        <v>90</v>
      </c>
      <c r="P202" s="1" t="s">
        <v>91</v>
      </c>
      <c r="Q202" s="51" t="s">
        <v>115</v>
      </c>
      <c r="R202" s="1">
        <v>4</v>
      </c>
      <c r="S202" s="51">
        <v>5</v>
      </c>
      <c r="T202" s="51">
        <v>2003</v>
      </c>
      <c r="U202" s="51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 s="51">
        <v>1121</v>
      </c>
      <c r="AN202" t="s">
        <v>103</v>
      </c>
      <c r="AO202" t="s">
        <v>104</v>
      </c>
      <c r="AP202" t="s">
        <v>105</v>
      </c>
      <c r="AQ202" t="s">
        <v>106</v>
      </c>
      <c r="AR202" s="51">
        <v>1121</v>
      </c>
      <c r="AS202" s="51">
        <v>0</v>
      </c>
      <c r="AT202">
        <v>0</v>
      </c>
      <c r="AU202" s="1">
        <v>1121</v>
      </c>
      <c r="AV202" s="1">
        <v>0</v>
      </c>
      <c r="AW202" s="1">
        <v>0</v>
      </c>
      <c r="AX202" s="1">
        <v>2</v>
      </c>
      <c r="AY202" s="1">
        <v>0</v>
      </c>
      <c r="AZ202">
        <v>2</v>
      </c>
      <c r="BA202">
        <v>1</v>
      </c>
      <c r="BB202" s="51" t="s">
        <v>98</v>
      </c>
      <c r="BC202" s="59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 s="51">
        <v>2</v>
      </c>
      <c r="BK202" s="51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 s="1">
        <v>140000</v>
      </c>
    </row>
    <row r="203" spans="1:81" x14ac:dyDescent="0.2">
      <c r="A203">
        <v>202</v>
      </c>
      <c r="B203">
        <v>20</v>
      </c>
      <c r="C203" t="s">
        <v>81</v>
      </c>
      <c r="D203" s="1">
        <v>75</v>
      </c>
      <c r="E203" s="1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s="1" t="s">
        <v>131</v>
      </c>
      <c r="N203" s="51" t="s">
        <v>90</v>
      </c>
      <c r="O203" s="51" t="s">
        <v>90</v>
      </c>
      <c r="P203" s="1" t="s">
        <v>91</v>
      </c>
      <c r="Q203" s="51" t="s">
        <v>115</v>
      </c>
      <c r="R203" s="1">
        <v>6</v>
      </c>
      <c r="S203" s="51">
        <v>6</v>
      </c>
      <c r="T203" s="51">
        <v>1977</v>
      </c>
      <c r="U203" s="51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 s="51">
        <v>1196</v>
      </c>
      <c r="AN203" t="s">
        <v>103</v>
      </c>
      <c r="AO203" t="s">
        <v>98</v>
      </c>
      <c r="AP203" t="s">
        <v>105</v>
      </c>
      <c r="AQ203" t="s">
        <v>106</v>
      </c>
      <c r="AR203" s="51">
        <v>1279</v>
      </c>
      <c r="AS203" s="51">
        <v>0</v>
      </c>
      <c r="AT203">
        <v>0</v>
      </c>
      <c r="AU203" s="1">
        <v>1279</v>
      </c>
      <c r="AV203" s="1">
        <v>0</v>
      </c>
      <c r="AW203" s="1">
        <v>1</v>
      </c>
      <c r="AX203" s="1">
        <v>2</v>
      </c>
      <c r="AY203" s="1">
        <v>0</v>
      </c>
      <c r="AZ203">
        <v>3</v>
      </c>
      <c r="BA203">
        <v>1</v>
      </c>
      <c r="BB203" s="51" t="s">
        <v>98</v>
      </c>
      <c r="BC203" s="59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 s="51">
        <v>2</v>
      </c>
      <c r="BK203" s="51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 s="1">
        <v>171500</v>
      </c>
    </row>
    <row r="204" spans="1:81" x14ac:dyDescent="0.2">
      <c r="A204">
        <v>203</v>
      </c>
      <c r="B204">
        <v>50</v>
      </c>
      <c r="C204" t="s">
        <v>81</v>
      </c>
      <c r="D204" s="1">
        <v>50</v>
      </c>
      <c r="E204" s="1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s="1" t="s">
        <v>143</v>
      </c>
      <c r="N204" s="51" t="s">
        <v>144</v>
      </c>
      <c r="O204" s="51" t="s">
        <v>90</v>
      </c>
      <c r="P204" s="1" t="s">
        <v>91</v>
      </c>
      <c r="Q204" s="51" t="s">
        <v>132</v>
      </c>
      <c r="R204" s="1">
        <v>6</v>
      </c>
      <c r="S204" s="51">
        <v>6</v>
      </c>
      <c r="T204" s="51">
        <v>1924</v>
      </c>
      <c r="U204" s="51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 s="51">
        <v>617</v>
      </c>
      <c r="AN204" t="s">
        <v>103</v>
      </c>
      <c r="AO204" t="s">
        <v>97</v>
      </c>
      <c r="AP204" t="s">
        <v>105</v>
      </c>
      <c r="AQ204" t="s">
        <v>106</v>
      </c>
      <c r="AR204" s="51">
        <v>865</v>
      </c>
      <c r="AS204" s="51">
        <v>445</v>
      </c>
      <c r="AT204">
        <v>0</v>
      </c>
      <c r="AU204" s="1">
        <v>1310</v>
      </c>
      <c r="AV204" s="1">
        <v>0</v>
      </c>
      <c r="AW204" s="1">
        <v>0</v>
      </c>
      <c r="AX204" s="1">
        <v>2</v>
      </c>
      <c r="AY204" s="1">
        <v>0</v>
      </c>
      <c r="AZ204">
        <v>2</v>
      </c>
      <c r="BA204">
        <v>1</v>
      </c>
      <c r="BB204" s="51" t="s">
        <v>98</v>
      </c>
      <c r="BC204" s="59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 s="51">
        <v>1</v>
      </c>
      <c r="BK204" s="51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 s="1">
        <v>112000</v>
      </c>
    </row>
    <row r="205" spans="1:81" x14ac:dyDescent="0.2">
      <c r="A205">
        <v>204</v>
      </c>
      <c r="B205">
        <v>120</v>
      </c>
      <c r="C205" t="s">
        <v>142</v>
      </c>
      <c r="D205" s="1" t="s">
        <v>83</v>
      </c>
      <c r="E205" s="1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s="1" t="s">
        <v>89</v>
      </c>
      <c r="N205" s="51" t="s">
        <v>90</v>
      </c>
      <c r="O205" s="51" t="s">
        <v>90</v>
      </c>
      <c r="P205" s="1" t="s">
        <v>179</v>
      </c>
      <c r="Q205" s="51" t="s">
        <v>115</v>
      </c>
      <c r="R205" s="1">
        <v>6</v>
      </c>
      <c r="S205" s="51">
        <v>5</v>
      </c>
      <c r="T205" s="51">
        <v>2004</v>
      </c>
      <c r="U205" s="51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 s="51">
        <v>848</v>
      </c>
      <c r="AN205" t="s">
        <v>103</v>
      </c>
      <c r="AO205" t="s">
        <v>104</v>
      </c>
      <c r="AP205" t="s">
        <v>105</v>
      </c>
      <c r="AQ205" t="s">
        <v>106</v>
      </c>
      <c r="AR205" s="51">
        <v>848</v>
      </c>
      <c r="AS205" s="51">
        <v>0</v>
      </c>
      <c r="AT205">
        <v>0</v>
      </c>
      <c r="AU205" s="1">
        <v>848</v>
      </c>
      <c r="AV205" s="1">
        <v>1</v>
      </c>
      <c r="AW205" s="1">
        <v>0</v>
      </c>
      <c r="AX205" s="1">
        <v>1</v>
      </c>
      <c r="AY205" s="1">
        <v>0</v>
      </c>
      <c r="AZ205">
        <v>1</v>
      </c>
      <c r="BA205">
        <v>1</v>
      </c>
      <c r="BB205" s="51" t="s">
        <v>97</v>
      </c>
      <c r="BC205" s="59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 s="51">
        <v>2</v>
      </c>
      <c r="BK205" s="51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 s="1">
        <v>149000</v>
      </c>
    </row>
    <row r="206" spans="1:81" x14ac:dyDescent="0.2">
      <c r="A206">
        <v>205</v>
      </c>
      <c r="B206">
        <v>50</v>
      </c>
      <c r="C206" t="s">
        <v>142</v>
      </c>
      <c r="D206" s="1">
        <v>50</v>
      </c>
      <c r="E206" s="1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s="1" t="s">
        <v>143</v>
      </c>
      <c r="N206" s="51" t="s">
        <v>90</v>
      </c>
      <c r="O206" s="51" t="s">
        <v>90</v>
      </c>
      <c r="P206" s="1" t="s">
        <v>91</v>
      </c>
      <c r="Q206" s="51" t="s">
        <v>132</v>
      </c>
      <c r="R206" s="1">
        <v>5</v>
      </c>
      <c r="S206" s="51">
        <v>7</v>
      </c>
      <c r="T206" s="51">
        <v>1947</v>
      </c>
      <c r="U206" s="51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 s="51">
        <v>720</v>
      </c>
      <c r="AN206" t="s">
        <v>103</v>
      </c>
      <c r="AO206" t="s">
        <v>98</v>
      </c>
      <c r="AP206" t="s">
        <v>105</v>
      </c>
      <c r="AQ206" t="s">
        <v>106</v>
      </c>
      <c r="AR206" s="51">
        <v>720</v>
      </c>
      <c r="AS206" s="51">
        <v>564</v>
      </c>
      <c r="AT206">
        <v>0</v>
      </c>
      <c r="AU206" s="1">
        <v>1284</v>
      </c>
      <c r="AV206" s="1">
        <v>0</v>
      </c>
      <c r="AW206" s="1">
        <v>0</v>
      </c>
      <c r="AX206" s="1">
        <v>1</v>
      </c>
      <c r="AY206" s="1">
        <v>1</v>
      </c>
      <c r="AZ206">
        <v>2</v>
      </c>
      <c r="BA206">
        <v>1</v>
      </c>
      <c r="BB206" s="51" t="s">
        <v>98</v>
      </c>
      <c r="BC206" s="59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 s="51">
        <v>1</v>
      </c>
      <c r="BK206" s="51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 s="1">
        <v>110000</v>
      </c>
    </row>
    <row r="207" spans="1:81" x14ac:dyDescent="0.2">
      <c r="A207">
        <v>206</v>
      </c>
      <c r="B207">
        <v>20</v>
      </c>
      <c r="C207" t="s">
        <v>81</v>
      </c>
      <c r="D207" s="1">
        <v>99</v>
      </c>
      <c r="E207" s="1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s="1" t="s">
        <v>193</v>
      </c>
      <c r="N207" s="51" t="s">
        <v>90</v>
      </c>
      <c r="O207" s="51" t="s">
        <v>90</v>
      </c>
      <c r="P207" s="1" t="s">
        <v>91</v>
      </c>
      <c r="Q207" s="51" t="s">
        <v>115</v>
      </c>
      <c r="R207" s="1">
        <v>7</v>
      </c>
      <c r="S207" s="51">
        <v>5</v>
      </c>
      <c r="T207" s="51">
        <v>1990</v>
      </c>
      <c r="U207" s="51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 s="51">
        <v>1424</v>
      </c>
      <c r="AN207" t="s">
        <v>103</v>
      </c>
      <c r="AO207" t="s">
        <v>104</v>
      </c>
      <c r="AP207" t="s">
        <v>105</v>
      </c>
      <c r="AQ207" t="s">
        <v>106</v>
      </c>
      <c r="AR207" s="51">
        <v>1442</v>
      </c>
      <c r="AS207" s="51">
        <v>0</v>
      </c>
      <c r="AT207">
        <v>0</v>
      </c>
      <c r="AU207" s="1">
        <v>1442</v>
      </c>
      <c r="AV207" s="1">
        <v>0</v>
      </c>
      <c r="AW207" s="1">
        <v>0</v>
      </c>
      <c r="AX207" s="1">
        <v>2</v>
      </c>
      <c r="AY207" s="1">
        <v>0</v>
      </c>
      <c r="AZ207">
        <v>3</v>
      </c>
      <c r="BA207">
        <v>1</v>
      </c>
      <c r="BB207" s="51" t="s">
        <v>98</v>
      </c>
      <c r="BC207" s="59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 s="51">
        <v>2</v>
      </c>
      <c r="BK207" s="51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 s="1">
        <v>180500</v>
      </c>
    </row>
    <row r="208" spans="1:81" x14ac:dyDescent="0.2">
      <c r="A208">
        <v>207</v>
      </c>
      <c r="B208">
        <v>20</v>
      </c>
      <c r="C208" t="s">
        <v>81</v>
      </c>
      <c r="D208" s="1">
        <v>40</v>
      </c>
      <c r="E208" s="1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s="1" t="s">
        <v>151</v>
      </c>
      <c r="N208" s="51" t="s">
        <v>171</v>
      </c>
      <c r="O208" s="51" t="s">
        <v>90</v>
      </c>
      <c r="P208" s="1" t="s">
        <v>91</v>
      </c>
      <c r="Q208" s="51" t="s">
        <v>115</v>
      </c>
      <c r="R208" s="1">
        <v>5</v>
      </c>
      <c r="S208" s="51">
        <v>5</v>
      </c>
      <c r="T208" s="51">
        <v>1962</v>
      </c>
      <c r="U208" s="51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 s="51">
        <v>1140</v>
      </c>
      <c r="AN208" t="s">
        <v>103</v>
      </c>
      <c r="AO208" t="s">
        <v>98</v>
      </c>
      <c r="AP208" t="s">
        <v>105</v>
      </c>
      <c r="AQ208" t="s">
        <v>106</v>
      </c>
      <c r="AR208" s="51">
        <v>1696</v>
      </c>
      <c r="AS208" s="51">
        <v>0</v>
      </c>
      <c r="AT208">
        <v>0</v>
      </c>
      <c r="AU208" s="1">
        <v>1696</v>
      </c>
      <c r="AV208" s="1">
        <v>0</v>
      </c>
      <c r="AW208" s="1">
        <v>0</v>
      </c>
      <c r="AX208" s="1">
        <v>1</v>
      </c>
      <c r="AY208" s="1">
        <v>1</v>
      </c>
      <c r="AZ208">
        <v>3</v>
      </c>
      <c r="BA208">
        <v>1</v>
      </c>
      <c r="BB208" s="51" t="s">
        <v>98</v>
      </c>
      <c r="BC208" s="59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 s="51">
        <v>1</v>
      </c>
      <c r="BK208" s="51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 s="1">
        <v>143900</v>
      </c>
    </row>
    <row r="209" spans="1:81" x14ac:dyDescent="0.2">
      <c r="A209">
        <v>208</v>
      </c>
      <c r="B209">
        <v>20</v>
      </c>
      <c r="C209" t="s">
        <v>81</v>
      </c>
      <c r="D209" s="1" t="s">
        <v>83</v>
      </c>
      <c r="E209" s="1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s="1" t="s">
        <v>162</v>
      </c>
      <c r="N209" s="51" t="s">
        <v>90</v>
      </c>
      <c r="O209" s="51" t="s">
        <v>90</v>
      </c>
      <c r="P209" s="1" t="s">
        <v>91</v>
      </c>
      <c r="Q209" s="51" t="s">
        <v>115</v>
      </c>
      <c r="R209" s="1">
        <v>4</v>
      </c>
      <c r="S209" s="51">
        <v>5</v>
      </c>
      <c r="T209" s="51">
        <v>1960</v>
      </c>
      <c r="U209" s="51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 s="51">
        <v>1100</v>
      </c>
      <c r="AN209" t="s">
        <v>103</v>
      </c>
      <c r="AO209" t="s">
        <v>98</v>
      </c>
      <c r="AP209" t="s">
        <v>105</v>
      </c>
      <c r="AQ209" t="s">
        <v>106</v>
      </c>
      <c r="AR209" s="51">
        <v>1100</v>
      </c>
      <c r="AS209" s="51">
        <v>0</v>
      </c>
      <c r="AT209">
        <v>0</v>
      </c>
      <c r="AU209" s="1">
        <v>1100</v>
      </c>
      <c r="AV209" s="1">
        <v>1</v>
      </c>
      <c r="AW209" s="1">
        <v>0</v>
      </c>
      <c r="AX209" s="1">
        <v>1</v>
      </c>
      <c r="AY209" s="1">
        <v>0</v>
      </c>
      <c r="AZ209">
        <v>3</v>
      </c>
      <c r="BA209">
        <v>1</v>
      </c>
      <c r="BB209" s="51" t="s">
        <v>98</v>
      </c>
      <c r="BC209" s="5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 s="51">
        <v>1</v>
      </c>
      <c r="BK209" s="51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 s="1">
        <v>141000</v>
      </c>
    </row>
    <row r="210" spans="1:81" x14ac:dyDescent="0.2">
      <c r="A210">
        <v>209</v>
      </c>
      <c r="B210">
        <v>60</v>
      </c>
      <c r="C210" t="s">
        <v>81</v>
      </c>
      <c r="D210" s="1" t="s">
        <v>83</v>
      </c>
      <c r="E210" s="1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s="1" t="s">
        <v>170</v>
      </c>
      <c r="N210" s="51" t="s">
        <v>90</v>
      </c>
      <c r="O210" s="51" t="s">
        <v>90</v>
      </c>
      <c r="P210" s="1" t="s">
        <v>91</v>
      </c>
      <c r="Q210" s="51" t="s">
        <v>92</v>
      </c>
      <c r="R210" s="1">
        <v>7</v>
      </c>
      <c r="S210" s="51">
        <v>5</v>
      </c>
      <c r="T210" s="51">
        <v>1988</v>
      </c>
      <c r="U210" s="51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 s="51">
        <v>1157</v>
      </c>
      <c r="AN210" t="s">
        <v>103</v>
      </c>
      <c r="AO210" t="s">
        <v>104</v>
      </c>
      <c r="AP210" t="s">
        <v>105</v>
      </c>
      <c r="AQ210" t="s">
        <v>106</v>
      </c>
      <c r="AR210" s="51">
        <v>1180</v>
      </c>
      <c r="AS210" s="51">
        <v>882</v>
      </c>
      <c r="AT210">
        <v>0</v>
      </c>
      <c r="AU210" s="1">
        <v>2062</v>
      </c>
      <c r="AV210" s="1">
        <v>1</v>
      </c>
      <c r="AW210" s="1">
        <v>0</v>
      </c>
      <c r="AX210" s="1">
        <v>2</v>
      </c>
      <c r="AY210" s="1">
        <v>1</v>
      </c>
      <c r="AZ210">
        <v>3</v>
      </c>
      <c r="BA210">
        <v>1</v>
      </c>
      <c r="BB210" s="51" t="s">
        <v>98</v>
      </c>
      <c r="BC210" s="59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 s="51">
        <v>2</v>
      </c>
      <c r="BK210" s="51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 s="1">
        <v>277000</v>
      </c>
    </row>
    <row r="211" spans="1:81" x14ac:dyDescent="0.2">
      <c r="A211">
        <v>210</v>
      </c>
      <c r="B211">
        <v>20</v>
      </c>
      <c r="C211" t="s">
        <v>81</v>
      </c>
      <c r="D211" s="1">
        <v>75</v>
      </c>
      <c r="E211" s="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s="1" t="s">
        <v>162</v>
      </c>
      <c r="N211" s="51" t="s">
        <v>90</v>
      </c>
      <c r="O211" s="51" t="s">
        <v>90</v>
      </c>
      <c r="P211" s="1" t="s">
        <v>91</v>
      </c>
      <c r="Q211" s="51" t="s">
        <v>115</v>
      </c>
      <c r="R211" s="1">
        <v>6</v>
      </c>
      <c r="S211" s="51">
        <v>7</v>
      </c>
      <c r="T211" s="51">
        <v>1964</v>
      </c>
      <c r="U211" s="5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 s="51">
        <v>1092</v>
      </c>
      <c r="AN211" t="s">
        <v>103</v>
      </c>
      <c r="AO211" t="s">
        <v>104</v>
      </c>
      <c r="AP211" t="s">
        <v>105</v>
      </c>
      <c r="AQ211" t="s">
        <v>106</v>
      </c>
      <c r="AR211" s="51">
        <v>1092</v>
      </c>
      <c r="AS211" s="51">
        <v>0</v>
      </c>
      <c r="AT211">
        <v>0</v>
      </c>
      <c r="AU211" s="1">
        <v>1092</v>
      </c>
      <c r="AV211" s="1">
        <v>1</v>
      </c>
      <c r="AW211" s="1">
        <v>0</v>
      </c>
      <c r="AX211" s="1">
        <v>1</v>
      </c>
      <c r="AY211" s="1">
        <v>0</v>
      </c>
      <c r="AZ211">
        <v>3</v>
      </c>
      <c r="BA211">
        <v>1</v>
      </c>
      <c r="BB211" s="51" t="s">
        <v>98</v>
      </c>
      <c r="BC211" s="59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 s="51">
        <v>2</v>
      </c>
      <c r="BK211" s="5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 s="1">
        <v>145000</v>
      </c>
    </row>
    <row r="212" spans="1:81" x14ac:dyDescent="0.2">
      <c r="A212">
        <v>211</v>
      </c>
      <c r="B212">
        <v>30</v>
      </c>
      <c r="C212" t="s">
        <v>81</v>
      </c>
      <c r="D212" s="1">
        <v>67</v>
      </c>
      <c r="E212" s="1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s="1" t="s">
        <v>185</v>
      </c>
      <c r="N212" s="51" t="s">
        <v>90</v>
      </c>
      <c r="O212" s="51" t="s">
        <v>90</v>
      </c>
      <c r="P212" s="1" t="s">
        <v>91</v>
      </c>
      <c r="Q212" s="51" t="s">
        <v>115</v>
      </c>
      <c r="R212" s="1">
        <v>5</v>
      </c>
      <c r="S212" s="51">
        <v>6</v>
      </c>
      <c r="T212" s="51">
        <v>1925</v>
      </c>
      <c r="U212" s="51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 s="51">
        <v>864</v>
      </c>
      <c r="AN212" t="s">
        <v>103</v>
      </c>
      <c r="AO212" t="s">
        <v>98</v>
      </c>
      <c r="AP212" t="s">
        <v>177</v>
      </c>
      <c r="AQ212" t="s">
        <v>164</v>
      </c>
      <c r="AR212" s="51">
        <v>864</v>
      </c>
      <c r="AS212" s="51">
        <v>0</v>
      </c>
      <c r="AT212">
        <v>0</v>
      </c>
      <c r="AU212" s="1">
        <v>864</v>
      </c>
      <c r="AV212" s="1">
        <v>1</v>
      </c>
      <c r="AW212" s="1">
        <v>0</v>
      </c>
      <c r="AX212" s="1">
        <v>1</v>
      </c>
      <c r="AY212" s="1">
        <v>0</v>
      </c>
      <c r="AZ212">
        <v>2</v>
      </c>
      <c r="BA212">
        <v>1</v>
      </c>
      <c r="BB212" s="51" t="s">
        <v>98</v>
      </c>
      <c r="BC212" s="59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 s="51">
        <v>0</v>
      </c>
      <c r="BK212" s="51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 s="1">
        <v>98000</v>
      </c>
    </row>
    <row r="213" spans="1:81" x14ac:dyDescent="0.2">
      <c r="A213">
        <v>212</v>
      </c>
      <c r="B213">
        <v>20</v>
      </c>
      <c r="C213" t="s">
        <v>81</v>
      </c>
      <c r="D213" s="1">
        <v>83</v>
      </c>
      <c r="E213" s="1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s="1" t="s">
        <v>185</v>
      </c>
      <c r="N213" s="51" t="s">
        <v>90</v>
      </c>
      <c r="O213" s="51" t="s">
        <v>90</v>
      </c>
      <c r="P213" s="1" t="s">
        <v>91</v>
      </c>
      <c r="Q213" s="51" t="s">
        <v>115</v>
      </c>
      <c r="R213" s="1">
        <v>6</v>
      </c>
      <c r="S213" s="51">
        <v>5</v>
      </c>
      <c r="T213" s="51">
        <v>2009</v>
      </c>
      <c r="U213" s="51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 s="51">
        <v>1212</v>
      </c>
      <c r="AN213" t="s">
        <v>103</v>
      </c>
      <c r="AO213" t="s">
        <v>104</v>
      </c>
      <c r="AP213" t="s">
        <v>105</v>
      </c>
      <c r="AQ213" t="s">
        <v>106</v>
      </c>
      <c r="AR213" s="51">
        <v>1212</v>
      </c>
      <c r="AS213" s="51">
        <v>0</v>
      </c>
      <c r="AT213">
        <v>0</v>
      </c>
      <c r="AU213" s="1">
        <v>1212</v>
      </c>
      <c r="AV213" s="1">
        <v>0</v>
      </c>
      <c r="AW213" s="1">
        <v>0</v>
      </c>
      <c r="AX213" s="1">
        <v>2</v>
      </c>
      <c r="AY213" s="1">
        <v>0</v>
      </c>
      <c r="AZ213">
        <v>3</v>
      </c>
      <c r="BA213">
        <v>1</v>
      </c>
      <c r="BB213" s="51" t="s">
        <v>97</v>
      </c>
      <c r="BC213" s="59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 s="51">
        <v>2</v>
      </c>
      <c r="BK213" s="51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 s="1">
        <v>186000</v>
      </c>
    </row>
    <row r="214" spans="1:81" x14ac:dyDescent="0.2">
      <c r="A214">
        <v>213</v>
      </c>
      <c r="B214">
        <v>60</v>
      </c>
      <c r="C214" t="s">
        <v>192</v>
      </c>
      <c r="D214" s="1">
        <v>72</v>
      </c>
      <c r="E214" s="1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s="1" t="s">
        <v>136</v>
      </c>
      <c r="N214" s="51" t="s">
        <v>90</v>
      </c>
      <c r="O214" s="51" t="s">
        <v>90</v>
      </c>
      <c r="P214" s="1" t="s">
        <v>91</v>
      </c>
      <c r="Q214" s="51" t="s">
        <v>92</v>
      </c>
      <c r="R214" s="1">
        <v>7</v>
      </c>
      <c r="S214" s="51">
        <v>5</v>
      </c>
      <c r="T214" s="51">
        <v>2009</v>
      </c>
      <c r="U214" s="51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 s="51">
        <v>900</v>
      </c>
      <c r="AN214" t="s">
        <v>103</v>
      </c>
      <c r="AO214" t="s">
        <v>104</v>
      </c>
      <c r="AP214" t="s">
        <v>105</v>
      </c>
      <c r="AQ214" t="s">
        <v>106</v>
      </c>
      <c r="AR214" s="51">
        <v>932</v>
      </c>
      <c r="AS214" s="51">
        <v>920</v>
      </c>
      <c r="AT214">
        <v>0</v>
      </c>
      <c r="AU214" s="1">
        <v>1852</v>
      </c>
      <c r="AV214" s="1">
        <v>1</v>
      </c>
      <c r="AW214" s="1">
        <v>0</v>
      </c>
      <c r="AX214" s="1">
        <v>2</v>
      </c>
      <c r="AY214" s="1">
        <v>1</v>
      </c>
      <c r="AZ214">
        <v>3</v>
      </c>
      <c r="BA214">
        <v>1</v>
      </c>
      <c r="BB214" s="51" t="s">
        <v>97</v>
      </c>
      <c r="BC214" s="59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 s="51">
        <v>2</v>
      </c>
      <c r="BK214" s="51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 s="1">
        <v>252678</v>
      </c>
    </row>
    <row r="215" spans="1:81" x14ac:dyDescent="0.2">
      <c r="A215">
        <v>214</v>
      </c>
      <c r="B215">
        <v>20</v>
      </c>
      <c r="C215" t="s">
        <v>81</v>
      </c>
      <c r="D215" s="1">
        <v>43</v>
      </c>
      <c r="E215" s="1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s="1" t="s">
        <v>89</v>
      </c>
      <c r="N215" s="51" t="s">
        <v>90</v>
      </c>
      <c r="O215" s="51" t="s">
        <v>90</v>
      </c>
      <c r="P215" s="1" t="s">
        <v>91</v>
      </c>
      <c r="Q215" s="51" t="s">
        <v>115</v>
      </c>
      <c r="R215" s="1">
        <v>5</v>
      </c>
      <c r="S215" s="51">
        <v>5</v>
      </c>
      <c r="T215" s="51">
        <v>1995</v>
      </c>
      <c r="U215" s="51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 s="51">
        <v>990</v>
      </c>
      <c r="AN215" t="s">
        <v>103</v>
      </c>
      <c r="AO215" t="s">
        <v>104</v>
      </c>
      <c r="AP215" t="s">
        <v>105</v>
      </c>
      <c r="AQ215" t="s">
        <v>106</v>
      </c>
      <c r="AR215" s="51">
        <v>990</v>
      </c>
      <c r="AS215" s="51">
        <v>0</v>
      </c>
      <c r="AT215">
        <v>0</v>
      </c>
      <c r="AU215" s="1">
        <v>990</v>
      </c>
      <c r="AV215" s="1">
        <v>0</v>
      </c>
      <c r="AW215" s="1">
        <v>1</v>
      </c>
      <c r="AX215" s="1">
        <v>1</v>
      </c>
      <c r="AY215" s="1">
        <v>0</v>
      </c>
      <c r="AZ215">
        <v>3</v>
      </c>
      <c r="BA215">
        <v>1</v>
      </c>
      <c r="BB215" s="51" t="s">
        <v>98</v>
      </c>
      <c r="BC215" s="59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 s="51">
        <v>2</v>
      </c>
      <c r="BK215" s="51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 s="1">
        <v>156000</v>
      </c>
    </row>
    <row r="216" spans="1:81" x14ac:dyDescent="0.2">
      <c r="A216">
        <v>215</v>
      </c>
      <c r="B216">
        <v>60</v>
      </c>
      <c r="C216" t="s">
        <v>81</v>
      </c>
      <c r="D216" s="1" t="s">
        <v>83</v>
      </c>
      <c r="E216" s="1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s="1" t="s">
        <v>89</v>
      </c>
      <c r="N216" s="51" t="s">
        <v>90</v>
      </c>
      <c r="O216" s="51" t="s">
        <v>90</v>
      </c>
      <c r="P216" s="1" t="s">
        <v>91</v>
      </c>
      <c r="Q216" s="51" t="s">
        <v>92</v>
      </c>
      <c r="R216" s="1">
        <v>6</v>
      </c>
      <c r="S216" s="51">
        <v>7</v>
      </c>
      <c r="T216" s="51">
        <v>1977</v>
      </c>
      <c r="U216" s="51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 s="51">
        <v>689</v>
      </c>
      <c r="AN216" t="s">
        <v>103</v>
      </c>
      <c r="AO216" t="s">
        <v>104</v>
      </c>
      <c r="AP216" t="s">
        <v>105</v>
      </c>
      <c r="AQ216" t="s">
        <v>106</v>
      </c>
      <c r="AR216" s="51">
        <v>689</v>
      </c>
      <c r="AS216" s="51">
        <v>703</v>
      </c>
      <c r="AT216">
        <v>0</v>
      </c>
      <c r="AU216" s="1">
        <v>1392</v>
      </c>
      <c r="AV216" s="1">
        <v>0</v>
      </c>
      <c r="AW216" s="1">
        <v>0</v>
      </c>
      <c r="AX216" s="1">
        <v>1</v>
      </c>
      <c r="AY216" s="1">
        <v>1</v>
      </c>
      <c r="AZ216">
        <v>3</v>
      </c>
      <c r="BA216">
        <v>1</v>
      </c>
      <c r="BB216" s="51" t="s">
        <v>98</v>
      </c>
      <c r="BC216" s="59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 s="51">
        <v>1</v>
      </c>
      <c r="BK216" s="51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 s="1">
        <v>161750</v>
      </c>
    </row>
    <row r="217" spans="1:81" x14ac:dyDescent="0.2">
      <c r="A217">
        <v>216</v>
      </c>
      <c r="B217">
        <v>20</v>
      </c>
      <c r="C217" t="s">
        <v>81</v>
      </c>
      <c r="D217" s="1">
        <v>72</v>
      </c>
      <c r="E217" s="1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s="1" t="s">
        <v>162</v>
      </c>
      <c r="N217" s="51" t="s">
        <v>90</v>
      </c>
      <c r="O217" s="51" t="s">
        <v>90</v>
      </c>
      <c r="P217" s="1" t="s">
        <v>91</v>
      </c>
      <c r="Q217" s="51" t="s">
        <v>115</v>
      </c>
      <c r="R217" s="1">
        <v>5</v>
      </c>
      <c r="S217" s="51">
        <v>6</v>
      </c>
      <c r="T217" s="51">
        <v>1957</v>
      </c>
      <c r="U217" s="51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 s="51">
        <v>1070</v>
      </c>
      <c r="AN217" t="s">
        <v>103</v>
      </c>
      <c r="AO217" t="s">
        <v>98</v>
      </c>
      <c r="AP217" t="s">
        <v>105</v>
      </c>
      <c r="AQ217" t="s">
        <v>106</v>
      </c>
      <c r="AR217" s="51">
        <v>1236</v>
      </c>
      <c r="AS217" s="51">
        <v>0</v>
      </c>
      <c r="AT217">
        <v>0</v>
      </c>
      <c r="AU217" s="1">
        <v>1236</v>
      </c>
      <c r="AV217" s="1">
        <v>0</v>
      </c>
      <c r="AW217" s="1">
        <v>1</v>
      </c>
      <c r="AX217" s="1">
        <v>1</v>
      </c>
      <c r="AY217" s="1">
        <v>0</v>
      </c>
      <c r="AZ217">
        <v>2</v>
      </c>
      <c r="BA217">
        <v>1</v>
      </c>
      <c r="BB217" s="51" t="s">
        <v>97</v>
      </c>
      <c r="BC217" s="59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 s="51">
        <v>1</v>
      </c>
      <c r="BK217" s="51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 s="1">
        <v>134450</v>
      </c>
    </row>
    <row r="218" spans="1:81" x14ac:dyDescent="0.2">
      <c r="A218">
        <v>217</v>
      </c>
      <c r="B218">
        <v>20</v>
      </c>
      <c r="C218" t="s">
        <v>81</v>
      </c>
      <c r="D218" s="1">
        <v>65</v>
      </c>
      <c r="E218" s="1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s="1" t="s">
        <v>89</v>
      </c>
      <c r="N218" s="51" t="s">
        <v>90</v>
      </c>
      <c r="O218" s="51" t="s">
        <v>90</v>
      </c>
      <c r="P218" s="1" t="s">
        <v>91</v>
      </c>
      <c r="Q218" s="51" t="s">
        <v>115</v>
      </c>
      <c r="R218" s="1">
        <v>7</v>
      </c>
      <c r="S218" s="51">
        <v>5</v>
      </c>
      <c r="T218" s="51">
        <v>2004</v>
      </c>
      <c r="U218" s="51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 s="51">
        <v>1436</v>
      </c>
      <c r="AN218" t="s">
        <v>103</v>
      </c>
      <c r="AO218" t="s">
        <v>104</v>
      </c>
      <c r="AP218" t="s">
        <v>105</v>
      </c>
      <c r="AQ218" t="s">
        <v>106</v>
      </c>
      <c r="AR218" s="51">
        <v>1436</v>
      </c>
      <c r="AS218" s="51">
        <v>0</v>
      </c>
      <c r="AT218">
        <v>0</v>
      </c>
      <c r="AU218" s="1">
        <v>1436</v>
      </c>
      <c r="AV218" s="1">
        <v>1</v>
      </c>
      <c r="AW218" s="1">
        <v>0</v>
      </c>
      <c r="AX218" s="1">
        <v>2</v>
      </c>
      <c r="AY218" s="1">
        <v>0</v>
      </c>
      <c r="AZ218">
        <v>3</v>
      </c>
      <c r="BA218">
        <v>1</v>
      </c>
      <c r="BB218" s="51" t="s">
        <v>97</v>
      </c>
      <c r="BC218" s="59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 s="51">
        <v>2</v>
      </c>
      <c r="BK218" s="51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 s="1">
        <v>210000</v>
      </c>
    </row>
    <row r="219" spans="1:81" x14ac:dyDescent="0.2">
      <c r="A219">
        <v>218</v>
      </c>
      <c r="B219">
        <v>70</v>
      </c>
      <c r="C219" t="s">
        <v>142</v>
      </c>
      <c r="D219" s="1">
        <v>57</v>
      </c>
      <c r="E219" s="1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s="1" t="s">
        <v>143</v>
      </c>
      <c r="N219" s="51" t="s">
        <v>90</v>
      </c>
      <c r="O219" s="51" t="s">
        <v>90</v>
      </c>
      <c r="P219" s="1" t="s">
        <v>91</v>
      </c>
      <c r="Q219" s="51" t="s">
        <v>92</v>
      </c>
      <c r="R219" s="1">
        <v>4</v>
      </c>
      <c r="S219" s="51">
        <v>4</v>
      </c>
      <c r="T219" s="51">
        <v>1925</v>
      </c>
      <c r="U219" s="51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 s="51">
        <v>686</v>
      </c>
      <c r="AN219" t="s">
        <v>103</v>
      </c>
      <c r="AO219" t="s">
        <v>147</v>
      </c>
      <c r="AP219" t="s">
        <v>177</v>
      </c>
      <c r="AQ219" t="s">
        <v>106</v>
      </c>
      <c r="AR219" s="51">
        <v>810</v>
      </c>
      <c r="AS219" s="51">
        <v>518</v>
      </c>
      <c r="AT219">
        <v>0</v>
      </c>
      <c r="AU219" s="1">
        <v>1328</v>
      </c>
      <c r="AV219" s="1">
        <v>0</v>
      </c>
      <c r="AW219" s="1">
        <v>0</v>
      </c>
      <c r="AX219" s="1">
        <v>1</v>
      </c>
      <c r="AY219" s="1">
        <v>0</v>
      </c>
      <c r="AZ219">
        <v>3</v>
      </c>
      <c r="BA219">
        <v>1</v>
      </c>
      <c r="BB219" s="51" t="s">
        <v>98</v>
      </c>
      <c r="BC219" s="5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 s="51">
        <v>1</v>
      </c>
      <c r="BK219" s="51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 s="1">
        <v>107000</v>
      </c>
    </row>
    <row r="220" spans="1:81" x14ac:dyDescent="0.2">
      <c r="A220">
        <v>219</v>
      </c>
      <c r="B220">
        <v>50</v>
      </c>
      <c r="C220" t="s">
        <v>81</v>
      </c>
      <c r="D220" s="1" t="s">
        <v>83</v>
      </c>
      <c r="E220" s="1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s="1" t="s">
        <v>123</v>
      </c>
      <c r="N220" s="51" t="s">
        <v>90</v>
      </c>
      <c r="O220" s="51" t="s">
        <v>90</v>
      </c>
      <c r="P220" s="1" t="s">
        <v>91</v>
      </c>
      <c r="Q220" s="51" t="s">
        <v>132</v>
      </c>
      <c r="R220" s="1">
        <v>7</v>
      </c>
      <c r="S220" s="51">
        <v>9</v>
      </c>
      <c r="T220" s="51">
        <v>1939</v>
      </c>
      <c r="U220" s="51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 s="51">
        <v>798</v>
      </c>
      <c r="AN220" t="s">
        <v>103</v>
      </c>
      <c r="AO220" t="s">
        <v>104</v>
      </c>
      <c r="AP220" t="s">
        <v>105</v>
      </c>
      <c r="AQ220" t="s">
        <v>106</v>
      </c>
      <c r="AR220" s="51">
        <v>1137</v>
      </c>
      <c r="AS220" s="51">
        <v>817</v>
      </c>
      <c r="AT220">
        <v>0</v>
      </c>
      <c r="AU220" s="1">
        <v>1954</v>
      </c>
      <c r="AV220" s="1">
        <v>0</v>
      </c>
      <c r="AW220" s="1">
        <v>1</v>
      </c>
      <c r="AX220" s="1">
        <v>1</v>
      </c>
      <c r="AY220" s="1">
        <v>1</v>
      </c>
      <c r="AZ220">
        <v>3</v>
      </c>
      <c r="BA220">
        <v>1</v>
      </c>
      <c r="BB220" s="51" t="s">
        <v>97</v>
      </c>
      <c r="BC220" s="59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 s="51">
        <v>2</v>
      </c>
      <c r="BK220" s="51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 s="1">
        <v>311500</v>
      </c>
    </row>
    <row r="221" spans="1:81" x14ac:dyDescent="0.2">
      <c r="A221">
        <v>220</v>
      </c>
      <c r="B221">
        <v>120</v>
      </c>
      <c r="C221" t="s">
        <v>81</v>
      </c>
      <c r="D221" s="1">
        <v>43</v>
      </c>
      <c r="E221" s="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s="1" t="s">
        <v>227</v>
      </c>
      <c r="N221" s="51" t="s">
        <v>90</v>
      </c>
      <c r="O221" s="51" t="s">
        <v>90</v>
      </c>
      <c r="P221" s="1" t="s">
        <v>179</v>
      </c>
      <c r="Q221" s="51" t="s">
        <v>115</v>
      </c>
      <c r="R221" s="1">
        <v>7</v>
      </c>
      <c r="S221" s="51">
        <v>5</v>
      </c>
      <c r="T221" s="51">
        <v>2005</v>
      </c>
      <c r="U221" s="5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 s="51">
        <v>1248</v>
      </c>
      <c r="AN221" t="s">
        <v>103</v>
      </c>
      <c r="AO221" t="s">
        <v>104</v>
      </c>
      <c r="AP221" t="s">
        <v>105</v>
      </c>
      <c r="AQ221" t="s">
        <v>106</v>
      </c>
      <c r="AR221" s="51">
        <v>1248</v>
      </c>
      <c r="AS221" s="51">
        <v>0</v>
      </c>
      <c r="AT221">
        <v>0</v>
      </c>
      <c r="AU221" s="1">
        <v>1248</v>
      </c>
      <c r="AV221" s="1">
        <v>0</v>
      </c>
      <c r="AW221" s="1">
        <v>0</v>
      </c>
      <c r="AX221" s="1">
        <v>2</v>
      </c>
      <c r="AY221" s="1">
        <v>0</v>
      </c>
      <c r="AZ221">
        <v>2</v>
      </c>
      <c r="BA221">
        <v>1</v>
      </c>
      <c r="BB221" s="51" t="s">
        <v>97</v>
      </c>
      <c r="BC221" s="59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 s="51">
        <v>2</v>
      </c>
      <c r="BK221" s="5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 s="1">
        <v>167240</v>
      </c>
    </row>
    <row r="222" spans="1:81" x14ac:dyDescent="0.2">
      <c r="A222">
        <v>221</v>
      </c>
      <c r="B222">
        <v>20</v>
      </c>
      <c r="C222" t="s">
        <v>81</v>
      </c>
      <c r="D222" s="1">
        <v>73</v>
      </c>
      <c r="E222" s="1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s="1" t="s">
        <v>89</v>
      </c>
      <c r="N222" s="51" t="s">
        <v>90</v>
      </c>
      <c r="O222" s="51" t="s">
        <v>90</v>
      </c>
      <c r="P222" s="1" t="s">
        <v>91</v>
      </c>
      <c r="Q222" s="51" t="s">
        <v>115</v>
      </c>
      <c r="R222" s="1">
        <v>7</v>
      </c>
      <c r="S222" s="51">
        <v>5</v>
      </c>
      <c r="T222" s="51">
        <v>2006</v>
      </c>
      <c r="U222" s="51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 s="51">
        <v>1498</v>
      </c>
      <c r="AN222" t="s">
        <v>103</v>
      </c>
      <c r="AO222" t="s">
        <v>104</v>
      </c>
      <c r="AP222" t="s">
        <v>105</v>
      </c>
      <c r="AQ222" t="s">
        <v>106</v>
      </c>
      <c r="AR222" s="51">
        <v>1498</v>
      </c>
      <c r="AS222" s="51">
        <v>0</v>
      </c>
      <c r="AT222">
        <v>0</v>
      </c>
      <c r="AU222" s="1">
        <v>1498</v>
      </c>
      <c r="AV222" s="1">
        <v>0</v>
      </c>
      <c r="AW222" s="1">
        <v>0</v>
      </c>
      <c r="AX222" s="1">
        <v>2</v>
      </c>
      <c r="AY222" s="1">
        <v>0</v>
      </c>
      <c r="AZ222">
        <v>2</v>
      </c>
      <c r="BA222">
        <v>1</v>
      </c>
      <c r="BB222" s="51" t="s">
        <v>97</v>
      </c>
      <c r="BC222" s="59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 s="51">
        <v>2</v>
      </c>
      <c r="BK222" s="51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 s="1">
        <v>204900</v>
      </c>
    </row>
    <row r="223" spans="1:81" x14ac:dyDescent="0.2">
      <c r="A223">
        <v>222</v>
      </c>
      <c r="B223">
        <v>60</v>
      </c>
      <c r="C223" t="s">
        <v>81</v>
      </c>
      <c r="D223" s="1" t="s">
        <v>83</v>
      </c>
      <c r="E223" s="1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s="1" t="s">
        <v>193</v>
      </c>
      <c r="N223" s="51" t="s">
        <v>90</v>
      </c>
      <c r="O223" s="51" t="s">
        <v>90</v>
      </c>
      <c r="P223" s="1" t="s">
        <v>91</v>
      </c>
      <c r="Q223" s="51" t="s">
        <v>92</v>
      </c>
      <c r="R223" s="1">
        <v>6</v>
      </c>
      <c r="S223" s="51">
        <v>5</v>
      </c>
      <c r="T223" s="51">
        <v>2002</v>
      </c>
      <c r="U223" s="51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 s="51">
        <v>1010</v>
      </c>
      <c r="AN223" t="s">
        <v>103</v>
      </c>
      <c r="AO223" t="s">
        <v>104</v>
      </c>
      <c r="AP223" t="s">
        <v>105</v>
      </c>
      <c r="AQ223" t="s">
        <v>106</v>
      </c>
      <c r="AR223" s="51">
        <v>1010</v>
      </c>
      <c r="AS223" s="51">
        <v>1257</v>
      </c>
      <c r="AT223">
        <v>0</v>
      </c>
      <c r="AU223" s="1">
        <v>2267</v>
      </c>
      <c r="AV223" s="1">
        <v>0</v>
      </c>
      <c r="AW223" s="1">
        <v>0</v>
      </c>
      <c r="AX223" s="1">
        <v>2</v>
      </c>
      <c r="AY223" s="1">
        <v>1</v>
      </c>
      <c r="AZ223">
        <v>4</v>
      </c>
      <c r="BA223">
        <v>1</v>
      </c>
      <c r="BB223" s="51" t="s">
        <v>97</v>
      </c>
      <c r="BC223" s="59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 s="51">
        <v>2</v>
      </c>
      <c r="BK223" s="51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 s="1">
        <v>200000</v>
      </c>
    </row>
    <row r="224" spans="1:81" x14ac:dyDescent="0.2">
      <c r="A224">
        <v>223</v>
      </c>
      <c r="B224">
        <v>60</v>
      </c>
      <c r="C224" t="s">
        <v>81</v>
      </c>
      <c r="D224" s="1">
        <v>85</v>
      </c>
      <c r="E224" s="1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s="1" t="s">
        <v>138</v>
      </c>
      <c r="N224" s="51" t="s">
        <v>202</v>
      </c>
      <c r="O224" s="51" t="s">
        <v>90</v>
      </c>
      <c r="P224" s="1" t="s">
        <v>91</v>
      </c>
      <c r="Q224" s="51" t="s">
        <v>92</v>
      </c>
      <c r="R224" s="1">
        <v>6</v>
      </c>
      <c r="S224" s="51">
        <v>6</v>
      </c>
      <c r="T224" s="51">
        <v>1975</v>
      </c>
      <c r="U224" s="51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 s="51">
        <v>713</v>
      </c>
      <c r="AN224" t="s">
        <v>103</v>
      </c>
      <c r="AO224" t="s">
        <v>98</v>
      </c>
      <c r="AP224" t="s">
        <v>105</v>
      </c>
      <c r="AQ224" t="s">
        <v>106</v>
      </c>
      <c r="AR224" s="51">
        <v>811</v>
      </c>
      <c r="AS224" s="51">
        <v>741</v>
      </c>
      <c r="AT224">
        <v>0</v>
      </c>
      <c r="AU224" s="1">
        <v>1552</v>
      </c>
      <c r="AV224" s="1">
        <v>1</v>
      </c>
      <c r="AW224" s="1">
        <v>0</v>
      </c>
      <c r="AX224" s="1">
        <v>2</v>
      </c>
      <c r="AY224" s="1">
        <v>1</v>
      </c>
      <c r="AZ224">
        <v>3</v>
      </c>
      <c r="BA224">
        <v>1</v>
      </c>
      <c r="BB224" s="51" t="s">
        <v>98</v>
      </c>
      <c r="BC224" s="59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 s="51">
        <v>2</v>
      </c>
      <c r="BK224" s="51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 s="1">
        <v>179900</v>
      </c>
    </row>
    <row r="225" spans="1:81" x14ac:dyDescent="0.2">
      <c r="A225">
        <v>224</v>
      </c>
      <c r="B225">
        <v>20</v>
      </c>
      <c r="C225" t="s">
        <v>81</v>
      </c>
      <c r="D225" s="1">
        <v>70</v>
      </c>
      <c r="E225" s="1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s="1" t="s">
        <v>162</v>
      </c>
      <c r="N225" s="51" t="s">
        <v>90</v>
      </c>
      <c r="O225" s="51" t="s">
        <v>90</v>
      </c>
      <c r="P225" s="1" t="s">
        <v>91</v>
      </c>
      <c r="Q225" s="51" t="s">
        <v>115</v>
      </c>
      <c r="R225" s="1">
        <v>4</v>
      </c>
      <c r="S225" s="51">
        <v>6</v>
      </c>
      <c r="T225" s="51">
        <v>1971</v>
      </c>
      <c r="U225" s="51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 s="51">
        <v>864</v>
      </c>
      <c r="AN225" t="s">
        <v>103</v>
      </c>
      <c r="AO225" t="s">
        <v>97</v>
      </c>
      <c r="AP225" t="s">
        <v>105</v>
      </c>
      <c r="AQ225" t="s">
        <v>106</v>
      </c>
      <c r="AR225" s="51">
        <v>864</v>
      </c>
      <c r="AS225" s="51">
        <v>0</v>
      </c>
      <c r="AT225">
        <v>0</v>
      </c>
      <c r="AU225" s="1">
        <v>864</v>
      </c>
      <c r="AV225" s="1">
        <v>0</v>
      </c>
      <c r="AW225" s="1">
        <v>0</v>
      </c>
      <c r="AX225" s="1">
        <v>1</v>
      </c>
      <c r="AY225" s="1">
        <v>0</v>
      </c>
      <c r="AZ225">
        <v>2</v>
      </c>
      <c r="BA225">
        <v>1</v>
      </c>
      <c r="BB225" s="51" t="s">
        <v>98</v>
      </c>
      <c r="BC225" s="59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 s="51">
        <v>2</v>
      </c>
      <c r="BK225" s="51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 s="1">
        <v>97000</v>
      </c>
    </row>
    <row r="226" spans="1:81" x14ac:dyDescent="0.2">
      <c r="A226">
        <v>225</v>
      </c>
      <c r="B226">
        <v>20</v>
      </c>
      <c r="C226" t="s">
        <v>81</v>
      </c>
      <c r="D226" s="1">
        <v>103</v>
      </c>
      <c r="E226" s="1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s="1" t="s">
        <v>154</v>
      </c>
      <c r="N226" s="51" t="s">
        <v>90</v>
      </c>
      <c r="O226" s="51" t="s">
        <v>90</v>
      </c>
      <c r="P226" s="1" t="s">
        <v>91</v>
      </c>
      <c r="Q226" s="51" t="s">
        <v>115</v>
      </c>
      <c r="R226" s="1">
        <v>10</v>
      </c>
      <c r="S226" s="51">
        <v>5</v>
      </c>
      <c r="T226" s="51">
        <v>2003</v>
      </c>
      <c r="U226" s="51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 s="51">
        <v>2392</v>
      </c>
      <c r="AN226" t="s">
        <v>103</v>
      </c>
      <c r="AO226" t="s">
        <v>104</v>
      </c>
      <c r="AP226" t="s">
        <v>105</v>
      </c>
      <c r="AQ226" t="s">
        <v>106</v>
      </c>
      <c r="AR226" s="51">
        <v>2392</v>
      </c>
      <c r="AS226" s="51">
        <v>0</v>
      </c>
      <c r="AT226">
        <v>0</v>
      </c>
      <c r="AU226" s="1">
        <v>2392</v>
      </c>
      <c r="AV226" s="1">
        <v>0</v>
      </c>
      <c r="AW226" s="1">
        <v>0</v>
      </c>
      <c r="AX226" s="1">
        <v>2</v>
      </c>
      <c r="AY226" s="1">
        <v>0</v>
      </c>
      <c r="AZ226">
        <v>3</v>
      </c>
      <c r="BA226">
        <v>1</v>
      </c>
      <c r="BB226" s="51" t="s">
        <v>104</v>
      </c>
      <c r="BC226" s="59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 s="51">
        <v>3</v>
      </c>
      <c r="BK226" s="51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 s="1">
        <v>386250</v>
      </c>
    </row>
    <row r="227" spans="1:81" x14ac:dyDescent="0.2">
      <c r="A227">
        <v>226</v>
      </c>
      <c r="B227">
        <v>160</v>
      </c>
      <c r="C227" t="s">
        <v>142</v>
      </c>
      <c r="D227" s="1">
        <v>21</v>
      </c>
      <c r="E227" s="1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s="1" t="s">
        <v>228</v>
      </c>
      <c r="N227" s="51" t="s">
        <v>90</v>
      </c>
      <c r="O227" s="51" t="s">
        <v>90</v>
      </c>
      <c r="P227" s="1" t="s">
        <v>198</v>
      </c>
      <c r="Q227" s="51" t="s">
        <v>92</v>
      </c>
      <c r="R227" s="1">
        <v>5</v>
      </c>
      <c r="S227" s="51">
        <v>5</v>
      </c>
      <c r="T227" s="51">
        <v>1971</v>
      </c>
      <c r="U227" s="51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 s="51">
        <v>630</v>
      </c>
      <c r="AN227" t="s">
        <v>103</v>
      </c>
      <c r="AO227" t="s">
        <v>98</v>
      </c>
      <c r="AP227" t="s">
        <v>105</v>
      </c>
      <c r="AQ227" t="s">
        <v>106</v>
      </c>
      <c r="AR227" s="51">
        <v>630</v>
      </c>
      <c r="AS227" s="51">
        <v>672</v>
      </c>
      <c r="AT227">
        <v>0</v>
      </c>
      <c r="AU227" s="1">
        <v>1302</v>
      </c>
      <c r="AV227" s="1">
        <v>0</v>
      </c>
      <c r="AW227" s="1">
        <v>0</v>
      </c>
      <c r="AX227" s="1">
        <v>2</v>
      </c>
      <c r="AY227" s="1">
        <v>1</v>
      </c>
      <c r="AZ227">
        <v>3</v>
      </c>
      <c r="BA227">
        <v>1</v>
      </c>
      <c r="BB227" s="51" t="s">
        <v>98</v>
      </c>
      <c r="BC227" s="59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 s="51">
        <v>1</v>
      </c>
      <c r="BK227" s="51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 s="1">
        <v>112000</v>
      </c>
    </row>
    <row r="228" spans="1:81" x14ac:dyDescent="0.2">
      <c r="A228">
        <v>227</v>
      </c>
      <c r="B228">
        <v>60</v>
      </c>
      <c r="C228" t="s">
        <v>81</v>
      </c>
      <c r="D228" s="1">
        <v>82</v>
      </c>
      <c r="E228" s="1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s="1" t="s">
        <v>129</v>
      </c>
      <c r="N228" s="51" t="s">
        <v>90</v>
      </c>
      <c r="O228" s="51" t="s">
        <v>90</v>
      </c>
      <c r="P228" s="1" t="s">
        <v>91</v>
      </c>
      <c r="Q228" s="51" t="s">
        <v>92</v>
      </c>
      <c r="R228" s="1">
        <v>7</v>
      </c>
      <c r="S228" s="51">
        <v>5</v>
      </c>
      <c r="T228" s="51">
        <v>1995</v>
      </c>
      <c r="U228" s="51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 s="51">
        <v>1203</v>
      </c>
      <c r="AN228" t="s">
        <v>103</v>
      </c>
      <c r="AO228" t="s">
        <v>104</v>
      </c>
      <c r="AP228" t="s">
        <v>105</v>
      </c>
      <c r="AQ228" t="s">
        <v>106</v>
      </c>
      <c r="AR228" s="51">
        <v>1214</v>
      </c>
      <c r="AS228" s="51">
        <v>1306</v>
      </c>
      <c r="AT228">
        <v>0</v>
      </c>
      <c r="AU228" s="1">
        <v>2520</v>
      </c>
      <c r="AV228" s="1">
        <v>0</v>
      </c>
      <c r="AW228" s="1">
        <v>0</v>
      </c>
      <c r="AX228" s="1">
        <v>2</v>
      </c>
      <c r="AY228" s="1">
        <v>1</v>
      </c>
      <c r="AZ228">
        <v>4</v>
      </c>
      <c r="BA228">
        <v>1</v>
      </c>
      <c r="BB228" s="51" t="s">
        <v>97</v>
      </c>
      <c r="BC228" s="59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 s="51">
        <v>3</v>
      </c>
      <c r="BK228" s="51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 s="1">
        <v>290000</v>
      </c>
    </row>
    <row r="229" spans="1:81" x14ac:dyDescent="0.2">
      <c r="A229">
        <v>228</v>
      </c>
      <c r="B229">
        <v>160</v>
      </c>
      <c r="C229" t="s">
        <v>142</v>
      </c>
      <c r="D229" s="1">
        <v>21</v>
      </c>
      <c r="E229" s="1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s="1" t="s">
        <v>228</v>
      </c>
      <c r="N229" s="51" t="s">
        <v>90</v>
      </c>
      <c r="O229" s="51" t="s">
        <v>90</v>
      </c>
      <c r="P229" s="1" t="s">
        <v>198</v>
      </c>
      <c r="Q229" s="51" t="s">
        <v>92</v>
      </c>
      <c r="R229" s="1">
        <v>6</v>
      </c>
      <c r="S229" s="51">
        <v>6</v>
      </c>
      <c r="T229" s="51">
        <v>1970</v>
      </c>
      <c r="U229" s="51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 s="51">
        <v>483</v>
      </c>
      <c r="AN229" t="s">
        <v>103</v>
      </c>
      <c r="AO229" t="s">
        <v>98</v>
      </c>
      <c r="AP229" t="s">
        <v>105</v>
      </c>
      <c r="AQ229" t="s">
        <v>106</v>
      </c>
      <c r="AR229" s="51">
        <v>483</v>
      </c>
      <c r="AS229" s="51">
        <v>504</v>
      </c>
      <c r="AT229">
        <v>0</v>
      </c>
      <c r="AU229" s="1">
        <v>987</v>
      </c>
      <c r="AV229" s="1">
        <v>0</v>
      </c>
      <c r="AW229" s="1">
        <v>0</v>
      </c>
      <c r="AX229" s="1">
        <v>1</v>
      </c>
      <c r="AY229" s="1">
        <v>1</v>
      </c>
      <c r="AZ229">
        <v>2</v>
      </c>
      <c r="BA229">
        <v>1</v>
      </c>
      <c r="BB229" s="51" t="s">
        <v>98</v>
      </c>
      <c r="BC229" s="5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 s="51">
        <v>1</v>
      </c>
      <c r="BK229" s="51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 s="1">
        <v>106000</v>
      </c>
    </row>
    <row r="230" spans="1:81" x14ac:dyDescent="0.2">
      <c r="A230">
        <v>229</v>
      </c>
      <c r="B230">
        <v>20</v>
      </c>
      <c r="C230" t="s">
        <v>81</v>
      </c>
      <c r="D230" s="1">
        <v>70</v>
      </c>
      <c r="E230" s="1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s="1" t="s">
        <v>151</v>
      </c>
      <c r="N230" s="51" t="s">
        <v>114</v>
      </c>
      <c r="O230" s="51" t="s">
        <v>90</v>
      </c>
      <c r="P230" s="1" t="s">
        <v>91</v>
      </c>
      <c r="Q230" s="51" t="s">
        <v>115</v>
      </c>
      <c r="R230" s="1">
        <v>5</v>
      </c>
      <c r="S230" s="51">
        <v>5</v>
      </c>
      <c r="T230" s="51">
        <v>1967</v>
      </c>
      <c r="U230" s="51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 s="51">
        <v>912</v>
      </c>
      <c r="AN230" t="s">
        <v>103</v>
      </c>
      <c r="AO230" t="s">
        <v>98</v>
      </c>
      <c r="AP230" t="s">
        <v>105</v>
      </c>
      <c r="AQ230" t="s">
        <v>106</v>
      </c>
      <c r="AR230" s="51">
        <v>912</v>
      </c>
      <c r="AS230" s="51">
        <v>0</v>
      </c>
      <c r="AT230">
        <v>0</v>
      </c>
      <c r="AU230" s="1">
        <v>912</v>
      </c>
      <c r="AV230" s="1">
        <v>0</v>
      </c>
      <c r="AW230" s="1">
        <v>0</v>
      </c>
      <c r="AX230" s="1">
        <v>1</v>
      </c>
      <c r="AY230" s="1">
        <v>0</v>
      </c>
      <c r="AZ230">
        <v>3</v>
      </c>
      <c r="BA230">
        <v>1</v>
      </c>
      <c r="BB230" s="51" t="s">
        <v>98</v>
      </c>
      <c r="BC230" s="59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 s="51">
        <v>1</v>
      </c>
      <c r="BK230" s="51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 s="1">
        <v>125000</v>
      </c>
    </row>
    <row r="231" spans="1:81" x14ac:dyDescent="0.2">
      <c r="A231">
        <v>230</v>
      </c>
      <c r="B231">
        <v>120</v>
      </c>
      <c r="C231" t="s">
        <v>81</v>
      </c>
      <c r="D231" s="1">
        <v>43</v>
      </c>
      <c r="E231" s="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s="1" t="s">
        <v>227</v>
      </c>
      <c r="N231" s="51" t="s">
        <v>90</v>
      </c>
      <c r="O231" s="51" t="s">
        <v>90</v>
      </c>
      <c r="P231" s="1" t="s">
        <v>179</v>
      </c>
      <c r="Q231" s="51" t="s">
        <v>115</v>
      </c>
      <c r="R231" s="1">
        <v>7</v>
      </c>
      <c r="S231" s="51">
        <v>5</v>
      </c>
      <c r="T231" s="51">
        <v>2005</v>
      </c>
      <c r="U231" s="5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 s="51">
        <v>1373</v>
      </c>
      <c r="AN231" t="s">
        <v>103</v>
      </c>
      <c r="AO231" t="s">
        <v>104</v>
      </c>
      <c r="AP231" t="s">
        <v>105</v>
      </c>
      <c r="AQ231" t="s">
        <v>106</v>
      </c>
      <c r="AR231" s="51">
        <v>1555</v>
      </c>
      <c r="AS231" s="51">
        <v>0</v>
      </c>
      <c r="AT231">
        <v>0</v>
      </c>
      <c r="AU231" s="1">
        <v>1555</v>
      </c>
      <c r="AV231" s="1">
        <v>0</v>
      </c>
      <c r="AW231" s="1">
        <v>0</v>
      </c>
      <c r="AX231" s="1">
        <v>2</v>
      </c>
      <c r="AY231" s="1">
        <v>0</v>
      </c>
      <c r="AZ231">
        <v>2</v>
      </c>
      <c r="BA231">
        <v>1</v>
      </c>
      <c r="BB231" s="51" t="s">
        <v>97</v>
      </c>
      <c r="BC231" s="59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 s="51">
        <v>2</v>
      </c>
      <c r="BK231" s="5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 s="1">
        <v>192500</v>
      </c>
    </row>
    <row r="232" spans="1:81" x14ac:dyDescent="0.2">
      <c r="A232">
        <v>231</v>
      </c>
      <c r="B232">
        <v>20</v>
      </c>
      <c r="C232" t="s">
        <v>81</v>
      </c>
      <c r="D232" s="1">
        <v>73</v>
      </c>
      <c r="E232" s="1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s="1" t="s">
        <v>162</v>
      </c>
      <c r="N232" s="51" t="s">
        <v>90</v>
      </c>
      <c r="O232" s="51" t="s">
        <v>90</v>
      </c>
      <c r="P232" s="1" t="s">
        <v>91</v>
      </c>
      <c r="Q232" s="51" t="s">
        <v>115</v>
      </c>
      <c r="R232" s="1">
        <v>6</v>
      </c>
      <c r="S232" s="51">
        <v>6</v>
      </c>
      <c r="T232" s="51">
        <v>1959</v>
      </c>
      <c r="U232" s="51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 s="51">
        <v>1194</v>
      </c>
      <c r="AN232" t="s">
        <v>103</v>
      </c>
      <c r="AO232" t="s">
        <v>98</v>
      </c>
      <c r="AP232" t="s">
        <v>105</v>
      </c>
      <c r="AQ232" t="s">
        <v>106</v>
      </c>
      <c r="AR232" s="51">
        <v>1194</v>
      </c>
      <c r="AS232" s="51">
        <v>0</v>
      </c>
      <c r="AT232">
        <v>0</v>
      </c>
      <c r="AU232" s="1">
        <v>1194</v>
      </c>
      <c r="AV232" s="1">
        <v>1</v>
      </c>
      <c r="AW232" s="1">
        <v>0</v>
      </c>
      <c r="AX232" s="1">
        <v>1</v>
      </c>
      <c r="AY232" s="1">
        <v>0</v>
      </c>
      <c r="AZ232">
        <v>3</v>
      </c>
      <c r="BA232">
        <v>1</v>
      </c>
      <c r="BB232" s="51" t="s">
        <v>98</v>
      </c>
      <c r="BC232" s="59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 s="51">
        <v>1</v>
      </c>
      <c r="BK232" s="51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 s="1">
        <v>148000</v>
      </c>
    </row>
    <row r="233" spans="1:81" x14ac:dyDescent="0.2">
      <c r="A233">
        <v>232</v>
      </c>
      <c r="B233">
        <v>60</v>
      </c>
      <c r="C233" t="s">
        <v>81</v>
      </c>
      <c r="D233" s="1">
        <v>174</v>
      </c>
      <c r="E233" s="1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s="1" t="s">
        <v>129</v>
      </c>
      <c r="N233" s="51" t="s">
        <v>90</v>
      </c>
      <c r="O233" s="51" t="s">
        <v>90</v>
      </c>
      <c r="P233" s="1" t="s">
        <v>91</v>
      </c>
      <c r="Q233" s="51" t="s">
        <v>92</v>
      </c>
      <c r="R233" s="1">
        <v>8</v>
      </c>
      <c r="S233" s="51">
        <v>5</v>
      </c>
      <c r="T233" s="51">
        <v>1995</v>
      </c>
      <c r="U233" s="51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 s="51">
        <v>1462</v>
      </c>
      <c r="AN233" t="s">
        <v>103</v>
      </c>
      <c r="AO233" t="s">
        <v>104</v>
      </c>
      <c r="AP233" t="s">
        <v>105</v>
      </c>
      <c r="AQ233" t="s">
        <v>106</v>
      </c>
      <c r="AR233" s="51">
        <v>1490</v>
      </c>
      <c r="AS233" s="51">
        <v>1304</v>
      </c>
      <c r="AT233">
        <v>0</v>
      </c>
      <c r="AU233" s="1">
        <v>2794</v>
      </c>
      <c r="AV233" s="1">
        <v>1</v>
      </c>
      <c r="AW233" s="1">
        <v>0</v>
      </c>
      <c r="AX233" s="1">
        <v>2</v>
      </c>
      <c r="AY233" s="1">
        <v>1</v>
      </c>
      <c r="AZ233">
        <v>4</v>
      </c>
      <c r="BA233">
        <v>1</v>
      </c>
      <c r="BB233" s="51" t="s">
        <v>104</v>
      </c>
      <c r="BC233" s="59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 s="51">
        <v>3</v>
      </c>
      <c r="BK233" s="51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 s="1">
        <v>403000</v>
      </c>
    </row>
    <row r="234" spans="1:81" x14ac:dyDescent="0.2">
      <c r="A234">
        <v>233</v>
      </c>
      <c r="B234">
        <v>160</v>
      </c>
      <c r="C234" t="s">
        <v>142</v>
      </c>
      <c r="D234" s="1">
        <v>21</v>
      </c>
      <c r="E234" s="1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s="1" t="s">
        <v>228</v>
      </c>
      <c r="N234" s="51" t="s">
        <v>90</v>
      </c>
      <c r="O234" s="51" t="s">
        <v>90</v>
      </c>
      <c r="P234" s="1" t="s">
        <v>198</v>
      </c>
      <c r="Q234" s="51" t="s">
        <v>92</v>
      </c>
      <c r="R234" s="1">
        <v>6</v>
      </c>
      <c r="S234" s="51">
        <v>5</v>
      </c>
      <c r="T234" s="51">
        <v>1972</v>
      </c>
      <c r="U234" s="51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 s="51">
        <v>483</v>
      </c>
      <c r="AN234" t="s">
        <v>103</v>
      </c>
      <c r="AO234" t="s">
        <v>98</v>
      </c>
      <c r="AP234" t="s">
        <v>105</v>
      </c>
      <c r="AQ234" t="s">
        <v>106</v>
      </c>
      <c r="AR234" s="51">
        <v>483</v>
      </c>
      <c r="AS234" s="51">
        <v>504</v>
      </c>
      <c r="AT234">
        <v>0</v>
      </c>
      <c r="AU234" s="1">
        <v>987</v>
      </c>
      <c r="AV234" s="1">
        <v>0</v>
      </c>
      <c r="AW234" s="1">
        <v>0</v>
      </c>
      <c r="AX234" s="1">
        <v>1</v>
      </c>
      <c r="AY234" s="1">
        <v>1</v>
      </c>
      <c r="AZ234">
        <v>2</v>
      </c>
      <c r="BA234">
        <v>1</v>
      </c>
      <c r="BB234" s="51" t="s">
        <v>98</v>
      </c>
      <c r="BC234" s="59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 s="51">
        <v>1</v>
      </c>
      <c r="BK234" s="51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 s="1">
        <v>94500</v>
      </c>
    </row>
    <row r="235" spans="1:81" x14ac:dyDescent="0.2">
      <c r="A235">
        <v>234</v>
      </c>
      <c r="B235">
        <v>20</v>
      </c>
      <c r="C235" t="s">
        <v>81</v>
      </c>
      <c r="D235" s="1">
        <v>75</v>
      </c>
      <c r="E235" s="1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s="1" t="s">
        <v>89</v>
      </c>
      <c r="N235" s="51" t="s">
        <v>90</v>
      </c>
      <c r="O235" s="51" t="s">
        <v>90</v>
      </c>
      <c r="P235" s="1" t="s">
        <v>91</v>
      </c>
      <c r="Q235" s="51" t="s">
        <v>115</v>
      </c>
      <c r="R235" s="1">
        <v>5</v>
      </c>
      <c r="S235" s="51">
        <v>6</v>
      </c>
      <c r="T235" s="51">
        <v>1976</v>
      </c>
      <c r="U235" s="51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 s="51">
        <v>894</v>
      </c>
      <c r="AN235" t="s">
        <v>103</v>
      </c>
      <c r="AO235" t="s">
        <v>98</v>
      </c>
      <c r="AP235" t="s">
        <v>105</v>
      </c>
      <c r="AQ235" t="s">
        <v>106</v>
      </c>
      <c r="AR235" s="51">
        <v>894</v>
      </c>
      <c r="AS235" s="51">
        <v>0</v>
      </c>
      <c r="AT235">
        <v>0</v>
      </c>
      <c r="AU235" s="1">
        <v>894</v>
      </c>
      <c r="AV235" s="1">
        <v>1</v>
      </c>
      <c r="AW235" s="1">
        <v>0</v>
      </c>
      <c r="AX235" s="1">
        <v>1</v>
      </c>
      <c r="AY235" s="1">
        <v>0</v>
      </c>
      <c r="AZ235">
        <v>3</v>
      </c>
      <c r="BA235">
        <v>1</v>
      </c>
      <c r="BB235" s="51" t="s">
        <v>98</v>
      </c>
      <c r="BC235" s="59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 s="51">
        <v>1</v>
      </c>
      <c r="BK235" s="51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 s="1">
        <v>128200</v>
      </c>
    </row>
    <row r="236" spans="1:81" x14ac:dyDescent="0.2">
      <c r="A236">
        <v>235</v>
      </c>
      <c r="B236">
        <v>60</v>
      </c>
      <c r="C236" t="s">
        <v>81</v>
      </c>
      <c r="D236" s="1" t="s">
        <v>83</v>
      </c>
      <c r="E236" s="1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s="1" t="s">
        <v>193</v>
      </c>
      <c r="N236" s="51" t="s">
        <v>90</v>
      </c>
      <c r="O236" s="51" t="s">
        <v>90</v>
      </c>
      <c r="P236" s="1" t="s">
        <v>91</v>
      </c>
      <c r="Q236" s="51" t="s">
        <v>92</v>
      </c>
      <c r="R236" s="1">
        <v>6</v>
      </c>
      <c r="S236" s="51">
        <v>5</v>
      </c>
      <c r="T236" s="51">
        <v>2002</v>
      </c>
      <c r="U236" s="51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 s="51">
        <v>860</v>
      </c>
      <c r="AN236" t="s">
        <v>103</v>
      </c>
      <c r="AO236" t="s">
        <v>104</v>
      </c>
      <c r="AP236" t="s">
        <v>105</v>
      </c>
      <c r="AQ236" t="s">
        <v>106</v>
      </c>
      <c r="AR236" s="51">
        <v>860</v>
      </c>
      <c r="AS236" s="51">
        <v>1100</v>
      </c>
      <c r="AT236">
        <v>0</v>
      </c>
      <c r="AU236" s="1">
        <v>1960</v>
      </c>
      <c r="AV236" s="1">
        <v>1</v>
      </c>
      <c r="AW236" s="1">
        <v>0</v>
      </c>
      <c r="AX236" s="1">
        <v>2</v>
      </c>
      <c r="AY236" s="1">
        <v>1</v>
      </c>
      <c r="AZ236">
        <v>4</v>
      </c>
      <c r="BA236">
        <v>1</v>
      </c>
      <c r="BB236" s="51" t="s">
        <v>97</v>
      </c>
      <c r="BC236" s="59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 s="51">
        <v>2</v>
      </c>
      <c r="BK236" s="51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 s="1">
        <v>216500</v>
      </c>
    </row>
    <row r="237" spans="1:81" x14ac:dyDescent="0.2">
      <c r="A237">
        <v>236</v>
      </c>
      <c r="B237">
        <v>160</v>
      </c>
      <c r="C237" t="s">
        <v>142</v>
      </c>
      <c r="D237" s="1">
        <v>21</v>
      </c>
      <c r="E237" s="1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s="1" t="s">
        <v>228</v>
      </c>
      <c r="N237" s="51" t="s">
        <v>90</v>
      </c>
      <c r="O237" s="51" t="s">
        <v>90</v>
      </c>
      <c r="P237" s="1" t="s">
        <v>179</v>
      </c>
      <c r="Q237" s="51" t="s">
        <v>92</v>
      </c>
      <c r="R237" s="1">
        <v>6</v>
      </c>
      <c r="S237" s="51">
        <v>3</v>
      </c>
      <c r="T237" s="51">
        <v>1971</v>
      </c>
      <c r="U237" s="51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 s="51">
        <v>483</v>
      </c>
      <c r="AN237" t="s">
        <v>103</v>
      </c>
      <c r="AO237" t="s">
        <v>98</v>
      </c>
      <c r="AP237" t="s">
        <v>105</v>
      </c>
      <c r="AQ237" t="s">
        <v>106</v>
      </c>
      <c r="AR237" s="51">
        <v>483</v>
      </c>
      <c r="AS237" s="51">
        <v>504</v>
      </c>
      <c r="AT237">
        <v>0</v>
      </c>
      <c r="AU237" s="1">
        <v>987</v>
      </c>
      <c r="AV237" s="1">
        <v>0</v>
      </c>
      <c r="AW237" s="1">
        <v>0</v>
      </c>
      <c r="AX237" s="1">
        <v>1</v>
      </c>
      <c r="AY237" s="1">
        <v>1</v>
      </c>
      <c r="AZ237">
        <v>2</v>
      </c>
      <c r="BA237">
        <v>1</v>
      </c>
      <c r="BB237" s="51" t="s">
        <v>98</v>
      </c>
      <c r="BC237" s="59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 s="51">
        <v>1</v>
      </c>
      <c r="BK237" s="51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 s="1">
        <v>89500</v>
      </c>
    </row>
    <row r="238" spans="1:81" x14ac:dyDescent="0.2">
      <c r="A238">
        <v>237</v>
      </c>
      <c r="B238">
        <v>20</v>
      </c>
      <c r="C238" t="s">
        <v>81</v>
      </c>
      <c r="D238" s="1">
        <v>65</v>
      </c>
      <c r="E238" s="1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s="1" t="s">
        <v>89</v>
      </c>
      <c r="N238" s="51" t="s">
        <v>90</v>
      </c>
      <c r="O238" s="51" t="s">
        <v>90</v>
      </c>
      <c r="P238" s="1" t="s">
        <v>91</v>
      </c>
      <c r="Q238" s="51" t="s">
        <v>115</v>
      </c>
      <c r="R238" s="1">
        <v>7</v>
      </c>
      <c r="S238" s="51">
        <v>5</v>
      </c>
      <c r="T238" s="51">
        <v>2004</v>
      </c>
      <c r="U238" s="51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 s="51">
        <v>1414</v>
      </c>
      <c r="AN238" t="s">
        <v>103</v>
      </c>
      <c r="AO238" t="s">
        <v>104</v>
      </c>
      <c r="AP238" t="s">
        <v>105</v>
      </c>
      <c r="AQ238" t="s">
        <v>106</v>
      </c>
      <c r="AR238" s="51">
        <v>1414</v>
      </c>
      <c r="AS238" s="51">
        <v>0</v>
      </c>
      <c r="AT238">
        <v>0</v>
      </c>
      <c r="AU238" s="1">
        <v>1414</v>
      </c>
      <c r="AV238" s="1">
        <v>0</v>
      </c>
      <c r="AW238" s="1">
        <v>0</v>
      </c>
      <c r="AX238" s="1">
        <v>2</v>
      </c>
      <c r="AY238" s="1">
        <v>0</v>
      </c>
      <c r="AZ238">
        <v>3</v>
      </c>
      <c r="BA238">
        <v>1</v>
      </c>
      <c r="BB238" s="51" t="s">
        <v>97</v>
      </c>
      <c r="BC238" s="59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 s="51">
        <v>2</v>
      </c>
      <c r="BK238" s="51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 s="1">
        <v>185500</v>
      </c>
    </row>
    <row r="239" spans="1:81" x14ac:dyDescent="0.2">
      <c r="A239">
        <v>238</v>
      </c>
      <c r="B239">
        <v>60</v>
      </c>
      <c r="C239" t="s">
        <v>81</v>
      </c>
      <c r="D239" s="1" t="s">
        <v>83</v>
      </c>
      <c r="E239" s="1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s="1" t="s">
        <v>170</v>
      </c>
      <c r="N239" s="51" t="s">
        <v>229</v>
      </c>
      <c r="O239" s="51" t="s">
        <v>90</v>
      </c>
      <c r="P239" s="1" t="s">
        <v>91</v>
      </c>
      <c r="Q239" s="51" t="s">
        <v>92</v>
      </c>
      <c r="R239" s="1">
        <v>7</v>
      </c>
      <c r="S239" s="51">
        <v>7</v>
      </c>
      <c r="T239" s="51">
        <v>1993</v>
      </c>
      <c r="U239" s="51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 s="51">
        <v>996</v>
      </c>
      <c r="AN239" t="s">
        <v>103</v>
      </c>
      <c r="AO239" t="s">
        <v>104</v>
      </c>
      <c r="AP239" t="s">
        <v>105</v>
      </c>
      <c r="AQ239" t="s">
        <v>106</v>
      </c>
      <c r="AR239" s="51">
        <v>1014</v>
      </c>
      <c r="AS239" s="51">
        <v>730</v>
      </c>
      <c r="AT239">
        <v>0</v>
      </c>
      <c r="AU239" s="1">
        <v>1744</v>
      </c>
      <c r="AV239" s="1">
        <v>0</v>
      </c>
      <c r="AW239" s="1">
        <v>0</v>
      </c>
      <c r="AX239" s="1">
        <v>2</v>
      </c>
      <c r="AY239" s="1">
        <v>1</v>
      </c>
      <c r="AZ239">
        <v>3</v>
      </c>
      <c r="BA239">
        <v>1</v>
      </c>
      <c r="BB239" s="51" t="s">
        <v>97</v>
      </c>
      <c r="BC239" s="5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 s="51">
        <v>2</v>
      </c>
      <c r="BK239" s="51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 s="1">
        <v>194500</v>
      </c>
    </row>
    <row r="240" spans="1:81" x14ac:dyDescent="0.2">
      <c r="A240">
        <v>239</v>
      </c>
      <c r="B240">
        <v>20</v>
      </c>
      <c r="C240" t="s">
        <v>81</v>
      </c>
      <c r="D240" s="1">
        <v>93</v>
      </c>
      <c r="E240" s="1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s="1" t="s">
        <v>154</v>
      </c>
      <c r="N240" s="51" t="s">
        <v>90</v>
      </c>
      <c r="O240" s="51" t="s">
        <v>90</v>
      </c>
      <c r="P240" s="1" t="s">
        <v>91</v>
      </c>
      <c r="Q240" s="51" t="s">
        <v>115</v>
      </c>
      <c r="R240" s="1">
        <v>8</v>
      </c>
      <c r="S240" s="51">
        <v>5</v>
      </c>
      <c r="T240" s="51">
        <v>2007</v>
      </c>
      <c r="U240" s="51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 s="51">
        <v>1694</v>
      </c>
      <c r="AN240" t="s">
        <v>103</v>
      </c>
      <c r="AO240" t="s">
        <v>104</v>
      </c>
      <c r="AP240" t="s">
        <v>105</v>
      </c>
      <c r="AQ240" t="s">
        <v>106</v>
      </c>
      <c r="AR240" s="51">
        <v>1694</v>
      </c>
      <c r="AS240" s="51">
        <v>0</v>
      </c>
      <c r="AT240">
        <v>0</v>
      </c>
      <c r="AU240" s="1">
        <v>1694</v>
      </c>
      <c r="AV240" s="1">
        <v>0</v>
      </c>
      <c r="AW240" s="1">
        <v>0</v>
      </c>
      <c r="AX240" s="1">
        <v>2</v>
      </c>
      <c r="AY240" s="1">
        <v>0</v>
      </c>
      <c r="AZ240">
        <v>3</v>
      </c>
      <c r="BA240">
        <v>1</v>
      </c>
      <c r="BB240" s="51" t="s">
        <v>97</v>
      </c>
      <c r="BC240" s="59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 s="51">
        <v>3</v>
      </c>
      <c r="BK240" s="51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 s="1">
        <v>318000</v>
      </c>
    </row>
    <row r="241" spans="1:81" x14ac:dyDescent="0.2">
      <c r="A241">
        <v>240</v>
      </c>
      <c r="B241">
        <v>50</v>
      </c>
      <c r="C241" t="s">
        <v>81</v>
      </c>
      <c r="D241" s="1">
        <v>52</v>
      </c>
      <c r="E241" s="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s="1" t="s">
        <v>185</v>
      </c>
      <c r="N241" s="51" t="s">
        <v>90</v>
      </c>
      <c r="O241" s="51" t="s">
        <v>90</v>
      </c>
      <c r="P241" s="1" t="s">
        <v>91</v>
      </c>
      <c r="Q241" s="51" t="s">
        <v>132</v>
      </c>
      <c r="R241" s="1">
        <v>6</v>
      </c>
      <c r="S241" s="51">
        <v>4</v>
      </c>
      <c r="T241" s="51">
        <v>1945</v>
      </c>
      <c r="U241" s="5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 s="51">
        <v>735</v>
      </c>
      <c r="AN241" t="s">
        <v>103</v>
      </c>
      <c r="AO241" t="s">
        <v>98</v>
      </c>
      <c r="AP241" t="s">
        <v>105</v>
      </c>
      <c r="AQ241" t="s">
        <v>164</v>
      </c>
      <c r="AR241" s="51">
        <v>798</v>
      </c>
      <c r="AS241" s="51">
        <v>689</v>
      </c>
      <c r="AT241">
        <v>0</v>
      </c>
      <c r="AU241" s="1">
        <v>1487</v>
      </c>
      <c r="AV241" s="1">
        <v>0</v>
      </c>
      <c r="AW241" s="1">
        <v>0</v>
      </c>
      <c r="AX241" s="1">
        <v>1</v>
      </c>
      <c r="AY241" s="1">
        <v>1</v>
      </c>
      <c r="AZ241">
        <v>3</v>
      </c>
      <c r="BA241">
        <v>1</v>
      </c>
      <c r="BB241" s="51" t="s">
        <v>98</v>
      </c>
      <c r="BC241" s="59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 s="51">
        <v>1</v>
      </c>
      <c r="BK241" s="5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 s="1">
        <v>113000</v>
      </c>
    </row>
    <row r="242" spans="1:81" x14ac:dyDescent="0.2">
      <c r="A242">
        <v>241</v>
      </c>
      <c r="B242">
        <v>20</v>
      </c>
      <c r="C242" t="s">
        <v>192</v>
      </c>
      <c r="D242" s="1">
        <v>75</v>
      </c>
      <c r="E242" s="1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s="1" t="s">
        <v>136</v>
      </c>
      <c r="N242" s="51" t="s">
        <v>90</v>
      </c>
      <c r="O242" s="51" t="s">
        <v>90</v>
      </c>
      <c r="P242" s="1" t="s">
        <v>91</v>
      </c>
      <c r="Q242" s="51" t="s">
        <v>115</v>
      </c>
      <c r="R242" s="1">
        <v>8</v>
      </c>
      <c r="S242" s="51">
        <v>5</v>
      </c>
      <c r="T242" s="51">
        <v>2008</v>
      </c>
      <c r="U242" s="51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 s="51">
        <v>1566</v>
      </c>
      <c r="AN242" t="s">
        <v>103</v>
      </c>
      <c r="AO242" t="s">
        <v>104</v>
      </c>
      <c r="AP242" t="s">
        <v>105</v>
      </c>
      <c r="AQ242" t="s">
        <v>106</v>
      </c>
      <c r="AR242" s="51">
        <v>1566</v>
      </c>
      <c r="AS242" s="51">
        <v>0</v>
      </c>
      <c r="AT242">
        <v>0</v>
      </c>
      <c r="AU242" s="1">
        <v>1566</v>
      </c>
      <c r="AV242" s="1">
        <v>1</v>
      </c>
      <c r="AW242" s="1">
        <v>0</v>
      </c>
      <c r="AX242" s="1">
        <v>2</v>
      </c>
      <c r="AY242" s="1">
        <v>0</v>
      </c>
      <c r="AZ242">
        <v>3</v>
      </c>
      <c r="BA242">
        <v>1</v>
      </c>
      <c r="BB242" s="51" t="s">
        <v>97</v>
      </c>
      <c r="BC242" s="59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 s="51">
        <v>2</v>
      </c>
      <c r="BK242" s="51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 s="1">
        <v>262500</v>
      </c>
    </row>
    <row r="243" spans="1:81" x14ac:dyDescent="0.2">
      <c r="A243">
        <v>242</v>
      </c>
      <c r="B243">
        <v>30</v>
      </c>
      <c r="C243" t="s">
        <v>142</v>
      </c>
      <c r="D243" s="1">
        <v>40</v>
      </c>
      <c r="E243" s="1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s="1" t="s">
        <v>143</v>
      </c>
      <c r="N243" s="51" t="s">
        <v>90</v>
      </c>
      <c r="O243" s="51" t="s">
        <v>90</v>
      </c>
      <c r="P243" s="1" t="s">
        <v>91</v>
      </c>
      <c r="Q243" s="51" t="s">
        <v>115</v>
      </c>
      <c r="R243" s="1">
        <v>5</v>
      </c>
      <c r="S243" s="51">
        <v>9</v>
      </c>
      <c r="T243" s="51">
        <v>1945</v>
      </c>
      <c r="U243" s="51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 s="51">
        <v>686</v>
      </c>
      <c r="AN243" t="s">
        <v>103</v>
      </c>
      <c r="AO243" t="s">
        <v>97</v>
      </c>
      <c r="AP243" t="s">
        <v>105</v>
      </c>
      <c r="AQ243" t="s">
        <v>106</v>
      </c>
      <c r="AR243" s="51">
        <v>866</v>
      </c>
      <c r="AS243" s="51">
        <v>0</v>
      </c>
      <c r="AT243">
        <v>0</v>
      </c>
      <c r="AU243" s="1">
        <v>866</v>
      </c>
      <c r="AV243" s="1">
        <v>0</v>
      </c>
      <c r="AW243" s="1">
        <v>0</v>
      </c>
      <c r="AX243" s="1">
        <v>1</v>
      </c>
      <c r="AY243" s="1">
        <v>0</v>
      </c>
      <c r="AZ243">
        <v>2</v>
      </c>
      <c r="BA243">
        <v>1</v>
      </c>
      <c r="BB243" s="51" t="s">
        <v>97</v>
      </c>
      <c r="BC243" s="59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 s="51">
        <v>0</v>
      </c>
      <c r="BK243" s="51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 s="1">
        <v>110500</v>
      </c>
    </row>
    <row r="244" spans="1:81" x14ac:dyDescent="0.2">
      <c r="A244">
        <v>243</v>
      </c>
      <c r="B244">
        <v>50</v>
      </c>
      <c r="C244" t="s">
        <v>142</v>
      </c>
      <c r="D244" s="1">
        <v>63</v>
      </c>
      <c r="E244" s="1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s="1" t="s">
        <v>143</v>
      </c>
      <c r="N244" s="51" t="s">
        <v>90</v>
      </c>
      <c r="O244" s="51" t="s">
        <v>90</v>
      </c>
      <c r="P244" s="1" t="s">
        <v>91</v>
      </c>
      <c r="Q244" s="51" t="s">
        <v>132</v>
      </c>
      <c r="R244" s="1">
        <v>5</v>
      </c>
      <c r="S244" s="51">
        <v>4</v>
      </c>
      <c r="T244" s="51">
        <v>1900</v>
      </c>
      <c r="U244" s="51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 s="51">
        <v>540</v>
      </c>
      <c r="AN244" t="s">
        <v>103</v>
      </c>
      <c r="AO244" t="s">
        <v>97</v>
      </c>
      <c r="AP244" t="s">
        <v>177</v>
      </c>
      <c r="AQ244" t="s">
        <v>164</v>
      </c>
      <c r="AR244" s="51">
        <v>889</v>
      </c>
      <c r="AS244" s="51">
        <v>551</v>
      </c>
      <c r="AT244">
        <v>0</v>
      </c>
      <c r="AU244" s="1">
        <v>1440</v>
      </c>
      <c r="AV244" s="1">
        <v>0</v>
      </c>
      <c r="AW244" s="1">
        <v>0</v>
      </c>
      <c r="AX244" s="1">
        <v>1</v>
      </c>
      <c r="AY244" s="1">
        <v>0</v>
      </c>
      <c r="AZ244">
        <v>3</v>
      </c>
      <c r="BA244">
        <v>1</v>
      </c>
      <c r="BB244" s="51" t="s">
        <v>98</v>
      </c>
      <c r="BC244" s="59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 s="51">
        <v>1</v>
      </c>
      <c r="BK244" s="51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 s="1">
        <v>79000</v>
      </c>
    </row>
    <row r="245" spans="1:81" x14ac:dyDescent="0.2">
      <c r="A245">
        <v>244</v>
      </c>
      <c r="B245">
        <v>160</v>
      </c>
      <c r="C245" t="s">
        <v>81</v>
      </c>
      <c r="D245" s="1">
        <v>75</v>
      </c>
      <c r="E245" s="1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s="1" t="s">
        <v>170</v>
      </c>
      <c r="N245" s="51" t="s">
        <v>90</v>
      </c>
      <c r="O245" s="51" t="s">
        <v>90</v>
      </c>
      <c r="P245" s="1" t="s">
        <v>179</v>
      </c>
      <c r="Q245" s="51" t="s">
        <v>92</v>
      </c>
      <c r="R245" s="1">
        <v>6</v>
      </c>
      <c r="S245" s="51">
        <v>6</v>
      </c>
      <c r="T245" s="51">
        <v>1980</v>
      </c>
      <c r="U245" s="51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 s="51">
        <v>626</v>
      </c>
      <c r="AN245" t="s">
        <v>103</v>
      </c>
      <c r="AO245" t="s">
        <v>98</v>
      </c>
      <c r="AP245" t="s">
        <v>105</v>
      </c>
      <c r="AQ245" t="s">
        <v>106</v>
      </c>
      <c r="AR245" s="51">
        <v>626</v>
      </c>
      <c r="AS245" s="51">
        <v>591</v>
      </c>
      <c r="AT245">
        <v>0</v>
      </c>
      <c r="AU245" s="1">
        <v>1217</v>
      </c>
      <c r="AV245" s="1">
        <v>0</v>
      </c>
      <c r="AW245" s="1">
        <v>0</v>
      </c>
      <c r="AX245" s="1">
        <v>1</v>
      </c>
      <c r="AY245" s="1">
        <v>1</v>
      </c>
      <c r="AZ245">
        <v>3</v>
      </c>
      <c r="BA245">
        <v>1</v>
      </c>
      <c r="BB245" s="51" t="s">
        <v>98</v>
      </c>
      <c r="BC245" s="59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 s="51">
        <v>1</v>
      </c>
      <c r="BK245" s="51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 s="1">
        <v>120000</v>
      </c>
    </row>
    <row r="246" spans="1:81" x14ac:dyDescent="0.2">
      <c r="A246">
        <v>245</v>
      </c>
      <c r="B246">
        <v>60</v>
      </c>
      <c r="C246" t="s">
        <v>81</v>
      </c>
      <c r="D246" s="1" t="s">
        <v>83</v>
      </c>
      <c r="E246" s="1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s="1" t="s">
        <v>170</v>
      </c>
      <c r="N246" s="51" t="s">
        <v>90</v>
      </c>
      <c r="O246" s="51" t="s">
        <v>90</v>
      </c>
      <c r="P246" s="1" t="s">
        <v>91</v>
      </c>
      <c r="Q246" s="51" t="s">
        <v>92</v>
      </c>
      <c r="R246" s="1">
        <v>7</v>
      </c>
      <c r="S246" s="51">
        <v>5</v>
      </c>
      <c r="T246" s="51">
        <v>1994</v>
      </c>
      <c r="U246" s="51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 s="51">
        <v>948</v>
      </c>
      <c r="AN246" t="s">
        <v>103</v>
      </c>
      <c r="AO246" t="s">
        <v>104</v>
      </c>
      <c r="AP246" t="s">
        <v>105</v>
      </c>
      <c r="AQ246" t="s">
        <v>106</v>
      </c>
      <c r="AR246" s="51">
        <v>1222</v>
      </c>
      <c r="AS246" s="51">
        <v>888</v>
      </c>
      <c r="AT246">
        <v>0</v>
      </c>
      <c r="AU246" s="1">
        <v>2110</v>
      </c>
      <c r="AV246" s="1">
        <v>1</v>
      </c>
      <c r="AW246" s="1">
        <v>0</v>
      </c>
      <c r="AX246" s="1">
        <v>2</v>
      </c>
      <c r="AY246" s="1">
        <v>1</v>
      </c>
      <c r="AZ246">
        <v>3</v>
      </c>
      <c r="BA246">
        <v>1</v>
      </c>
      <c r="BB246" s="51" t="s">
        <v>97</v>
      </c>
      <c r="BC246" s="59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 s="51">
        <v>2</v>
      </c>
      <c r="BK246" s="51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 s="1">
        <v>205000</v>
      </c>
    </row>
    <row r="247" spans="1:81" x14ac:dyDescent="0.2">
      <c r="A247">
        <v>246</v>
      </c>
      <c r="B247">
        <v>20</v>
      </c>
      <c r="C247" t="s">
        <v>81</v>
      </c>
      <c r="D247" s="1">
        <v>80</v>
      </c>
      <c r="E247" s="1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s="1" t="s">
        <v>138</v>
      </c>
      <c r="N247" s="51" t="s">
        <v>90</v>
      </c>
      <c r="O247" s="51" t="s">
        <v>90</v>
      </c>
      <c r="P247" s="1" t="s">
        <v>91</v>
      </c>
      <c r="Q247" s="51" t="s">
        <v>115</v>
      </c>
      <c r="R247" s="1">
        <v>7</v>
      </c>
      <c r="S247" s="51">
        <v>5</v>
      </c>
      <c r="T247" s="51">
        <v>1988</v>
      </c>
      <c r="U247" s="51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 s="51">
        <v>1845</v>
      </c>
      <c r="AN247" t="s">
        <v>103</v>
      </c>
      <c r="AO247" t="s">
        <v>97</v>
      </c>
      <c r="AP247" t="s">
        <v>105</v>
      </c>
      <c r="AQ247" t="s">
        <v>106</v>
      </c>
      <c r="AR247" s="51">
        <v>1872</v>
      </c>
      <c r="AS247" s="51">
        <v>0</v>
      </c>
      <c r="AT247">
        <v>0</v>
      </c>
      <c r="AU247" s="1">
        <v>1872</v>
      </c>
      <c r="AV247" s="1">
        <v>0</v>
      </c>
      <c r="AW247" s="1">
        <v>1</v>
      </c>
      <c r="AX247" s="1">
        <v>2</v>
      </c>
      <c r="AY247" s="1">
        <v>0</v>
      </c>
      <c r="AZ247">
        <v>3</v>
      </c>
      <c r="BA247">
        <v>1</v>
      </c>
      <c r="BB247" s="51" t="s">
        <v>98</v>
      </c>
      <c r="BC247" s="59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 s="51">
        <v>2</v>
      </c>
      <c r="BK247" s="51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 s="1">
        <v>241500</v>
      </c>
    </row>
    <row r="248" spans="1:81" x14ac:dyDescent="0.2">
      <c r="A248">
        <v>247</v>
      </c>
      <c r="B248">
        <v>190</v>
      </c>
      <c r="C248" t="s">
        <v>142</v>
      </c>
      <c r="D248" s="1">
        <v>69</v>
      </c>
      <c r="E248" s="1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s="1" t="s">
        <v>143</v>
      </c>
      <c r="N248" s="51" t="s">
        <v>90</v>
      </c>
      <c r="O248" s="51" t="s">
        <v>90</v>
      </c>
      <c r="P248" s="1" t="s">
        <v>149</v>
      </c>
      <c r="Q248" s="51" t="s">
        <v>92</v>
      </c>
      <c r="R248" s="1">
        <v>6</v>
      </c>
      <c r="S248" s="51">
        <v>8</v>
      </c>
      <c r="T248" s="51">
        <v>1910</v>
      </c>
      <c r="U248" s="51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 s="51">
        <v>1020</v>
      </c>
      <c r="AN248" t="s">
        <v>103</v>
      </c>
      <c r="AO248" t="s">
        <v>97</v>
      </c>
      <c r="AP248" t="s">
        <v>177</v>
      </c>
      <c r="AQ248" t="s">
        <v>187</v>
      </c>
      <c r="AR248" s="51">
        <v>908</v>
      </c>
      <c r="AS248" s="51">
        <v>1020</v>
      </c>
      <c r="AT248">
        <v>0</v>
      </c>
      <c r="AU248" s="1">
        <v>1928</v>
      </c>
      <c r="AV248" s="1">
        <v>0</v>
      </c>
      <c r="AW248" s="1">
        <v>0</v>
      </c>
      <c r="AX248" s="1">
        <v>2</v>
      </c>
      <c r="AY248" s="1">
        <v>0</v>
      </c>
      <c r="AZ248">
        <v>4</v>
      </c>
      <c r="BA248">
        <v>2</v>
      </c>
      <c r="BB248" s="51" t="s">
        <v>147</v>
      </c>
      <c r="BC248" s="59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 s="51">
        <v>1</v>
      </c>
      <c r="BK248" s="51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 s="1">
        <v>137000</v>
      </c>
    </row>
    <row r="249" spans="1:81" x14ac:dyDescent="0.2">
      <c r="A249">
        <v>248</v>
      </c>
      <c r="B249">
        <v>20</v>
      </c>
      <c r="C249" t="s">
        <v>81</v>
      </c>
      <c r="D249" s="1">
        <v>75</v>
      </c>
      <c r="E249" s="1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s="1" t="s">
        <v>162</v>
      </c>
      <c r="N249" s="51" t="s">
        <v>90</v>
      </c>
      <c r="O249" s="51" t="s">
        <v>90</v>
      </c>
      <c r="P249" s="1" t="s">
        <v>91</v>
      </c>
      <c r="Q249" s="51" t="s">
        <v>115</v>
      </c>
      <c r="R249" s="1">
        <v>6</v>
      </c>
      <c r="S249" s="51">
        <v>5</v>
      </c>
      <c r="T249" s="51">
        <v>1954</v>
      </c>
      <c r="U249" s="51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 s="51">
        <v>1367</v>
      </c>
      <c r="AN249" t="s">
        <v>103</v>
      </c>
      <c r="AO249" t="s">
        <v>104</v>
      </c>
      <c r="AP249" t="s">
        <v>105</v>
      </c>
      <c r="AQ249" t="s">
        <v>106</v>
      </c>
      <c r="AR249" s="51">
        <v>1375</v>
      </c>
      <c r="AS249" s="51">
        <v>0</v>
      </c>
      <c r="AT249">
        <v>0</v>
      </c>
      <c r="AU249" s="1">
        <v>1375</v>
      </c>
      <c r="AV249" s="1">
        <v>0</v>
      </c>
      <c r="AW249" s="1">
        <v>0</v>
      </c>
      <c r="AX249" s="1">
        <v>1</v>
      </c>
      <c r="AY249" s="1">
        <v>0</v>
      </c>
      <c r="AZ249">
        <v>2</v>
      </c>
      <c r="BA249">
        <v>1</v>
      </c>
      <c r="BB249" s="51" t="s">
        <v>98</v>
      </c>
      <c r="BC249" s="5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 s="51">
        <v>2</v>
      </c>
      <c r="BK249" s="51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 s="1">
        <v>140000</v>
      </c>
    </row>
    <row r="250" spans="1:81" x14ac:dyDescent="0.2">
      <c r="A250">
        <v>249</v>
      </c>
      <c r="B250">
        <v>60</v>
      </c>
      <c r="C250" t="s">
        <v>81</v>
      </c>
      <c r="D250" s="1">
        <v>72</v>
      </c>
      <c r="E250" s="1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s="1" t="s">
        <v>89</v>
      </c>
      <c r="N250" s="51" t="s">
        <v>90</v>
      </c>
      <c r="O250" s="51" t="s">
        <v>90</v>
      </c>
      <c r="P250" s="1" t="s">
        <v>91</v>
      </c>
      <c r="Q250" s="51" t="s">
        <v>92</v>
      </c>
      <c r="R250" s="1">
        <v>7</v>
      </c>
      <c r="S250" s="51">
        <v>5</v>
      </c>
      <c r="T250" s="51">
        <v>2003</v>
      </c>
      <c r="U250" s="51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 s="51">
        <v>840</v>
      </c>
      <c r="AN250" t="s">
        <v>103</v>
      </c>
      <c r="AO250" t="s">
        <v>104</v>
      </c>
      <c r="AP250" t="s">
        <v>105</v>
      </c>
      <c r="AQ250" t="s">
        <v>106</v>
      </c>
      <c r="AR250" s="51">
        <v>840</v>
      </c>
      <c r="AS250" s="51">
        <v>828</v>
      </c>
      <c r="AT250">
        <v>0</v>
      </c>
      <c r="AU250" s="1">
        <v>1668</v>
      </c>
      <c r="AV250" s="1">
        <v>0</v>
      </c>
      <c r="AW250" s="1">
        <v>0</v>
      </c>
      <c r="AX250" s="1">
        <v>2</v>
      </c>
      <c r="AY250" s="1">
        <v>1</v>
      </c>
      <c r="AZ250">
        <v>3</v>
      </c>
      <c r="BA250">
        <v>1</v>
      </c>
      <c r="BB250" s="51" t="s">
        <v>97</v>
      </c>
      <c r="BC250" s="59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 s="51">
        <v>2</v>
      </c>
      <c r="BK250" s="51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 s="1">
        <v>180000</v>
      </c>
    </row>
    <row r="251" spans="1:81" x14ac:dyDescent="0.2">
      <c r="A251">
        <v>250</v>
      </c>
      <c r="B251">
        <v>50</v>
      </c>
      <c r="C251" t="s">
        <v>81</v>
      </c>
      <c r="D251" s="1" t="s">
        <v>83</v>
      </c>
      <c r="E251" s="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s="1" t="s">
        <v>205</v>
      </c>
      <c r="N251" s="51" t="s">
        <v>90</v>
      </c>
      <c r="O251" s="51" t="s">
        <v>90</v>
      </c>
      <c r="P251" s="1" t="s">
        <v>91</v>
      </c>
      <c r="Q251" s="51" t="s">
        <v>132</v>
      </c>
      <c r="R251" s="1">
        <v>6</v>
      </c>
      <c r="S251" s="51">
        <v>7</v>
      </c>
      <c r="T251" s="51">
        <v>1958</v>
      </c>
      <c r="U251" s="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 s="51">
        <v>1444</v>
      </c>
      <c r="AN251" t="s">
        <v>103</v>
      </c>
      <c r="AO251" t="s">
        <v>97</v>
      </c>
      <c r="AP251" t="s">
        <v>105</v>
      </c>
      <c r="AQ251" t="s">
        <v>106</v>
      </c>
      <c r="AR251" s="51">
        <v>1444</v>
      </c>
      <c r="AS251" s="51">
        <v>700</v>
      </c>
      <c r="AT251">
        <v>0</v>
      </c>
      <c r="AU251" s="1">
        <v>2144</v>
      </c>
      <c r="AV251" s="1">
        <v>0</v>
      </c>
      <c r="AW251" s="1">
        <v>1</v>
      </c>
      <c r="AX251" s="1">
        <v>2</v>
      </c>
      <c r="AY251" s="1">
        <v>0</v>
      </c>
      <c r="AZ251">
        <v>4</v>
      </c>
      <c r="BA251">
        <v>1</v>
      </c>
      <c r="BB251" s="51" t="s">
        <v>97</v>
      </c>
      <c r="BC251" s="59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 s="51">
        <v>2</v>
      </c>
      <c r="BK251" s="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 s="1">
        <v>277000</v>
      </c>
    </row>
    <row r="252" spans="1:81" x14ac:dyDescent="0.2">
      <c r="A252">
        <v>251</v>
      </c>
      <c r="B252">
        <v>30</v>
      </c>
      <c r="C252" t="s">
        <v>81</v>
      </c>
      <c r="D252" s="1">
        <v>55</v>
      </c>
      <c r="E252" s="1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s="1" t="s">
        <v>148</v>
      </c>
      <c r="N252" s="51" t="s">
        <v>90</v>
      </c>
      <c r="O252" s="51" t="s">
        <v>90</v>
      </c>
      <c r="P252" s="1" t="s">
        <v>91</v>
      </c>
      <c r="Q252" s="51" t="s">
        <v>115</v>
      </c>
      <c r="R252" s="1">
        <v>3</v>
      </c>
      <c r="S252" s="51">
        <v>2</v>
      </c>
      <c r="T252" s="51">
        <v>1940</v>
      </c>
      <c r="U252" s="51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 s="51">
        <v>728</v>
      </c>
      <c r="AN252" t="s">
        <v>103</v>
      </c>
      <c r="AO252" t="s">
        <v>104</v>
      </c>
      <c r="AP252" t="s">
        <v>105</v>
      </c>
      <c r="AQ252" t="s">
        <v>106</v>
      </c>
      <c r="AR252" s="51">
        <v>1306</v>
      </c>
      <c r="AS252" s="51">
        <v>0</v>
      </c>
      <c r="AT252">
        <v>0</v>
      </c>
      <c r="AU252" s="1">
        <v>1306</v>
      </c>
      <c r="AV252" s="1">
        <v>0</v>
      </c>
      <c r="AW252" s="1">
        <v>0</v>
      </c>
      <c r="AX252" s="1">
        <v>1</v>
      </c>
      <c r="AY252" s="1">
        <v>0</v>
      </c>
      <c r="AZ252">
        <v>3</v>
      </c>
      <c r="BA252">
        <v>1</v>
      </c>
      <c r="BB252" s="51" t="s">
        <v>147</v>
      </c>
      <c r="BC252" s="59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 s="51">
        <v>0</v>
      </c>
      <c r="BK252" s="51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 s="1">
        <v>76500</v>
      </c>
    </row>
    <row r="253" spans="1:81" x14ac:dyDescent="0.2">
      <c r="A253">
        <v>252</v>
      </c>
      <c r="B253">
        <v>120</v>
      </c>
      <c r="C253" t="s">
        <v>142</v>
      </c>
      <c r="D253" s="1">
        <v>44</v>
      </c>
      <c r="E253" s="1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s="1" t="s">
        <v>123</v>
      </c>
      <c r="N253" s="51" t="s">
        <v>90</v>
      </c>
      <c r="O253" s="51" t="s">
        <v>90</v>
      </c>
      <c r="P253" s="1" t="s">
        <v>179</v>
      </c>
      <c r="Q253" s="51" t="s">
        <v>115</v>
      </c>
      <c r="R253" s="1">
        <v>8</v>
      </c>
      <c r="S253" s="51">
        <v>5</v>
      </c>
      <c r="T253" s="51">
        <v>2006</v>
      </c>
      <c r="U253" s="51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 s="51">
        <v>1573</v>
      </c>
      <c r="AN253" t="s">
        <v>103</v>
      </c>
      <c r="AO253" t="s">
        <v>104</v>
      </c>
      <c r="AP253" t="s">
        <v>105</v>
      </c>
      <c r="AQ253" t="s">
        <v>106</v>
      </c>
      <c r="AR253" s="51">
        <v>1625</v>
      </c>
      <c r="AS253" s="51">
        <v>0</v>
      </c>
      <c r="AT253">
        <v>0</v>
      </c>
      <c r="AU253" s="1">
        <v>1625</v>
      </c>
      <c r="AV253" s="1">
        <v>1</v>
      </c>
      <c r="AW253" s="1">
        <v>1</v>
      </c>
      <c r="AX253" s="1">
        <v>2</v>
      </c>
      <c r="AY253" s="1">
        <v>0</v>
      </c>
      <c r="AZ253">
        <v>2</v>
      </c>
      <c r="BA253">
        <v>1</v>
      </c>
      <c r="BB253" s="51" t="s">
        <v>97</v>
      </c>
      <c r="BC253" s="59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 s="51">
        <v>2</v>
      </c>
      <c r="BK253" s="51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 s="1">
        <v>235000</v>
      </c>
    </row>
    <row r="254" spans="1:81" x14ac:dyDescent="0.2">
      <c r="A254">
        <v>253</v>
      </c>
      <c r="B254">
        <v>60</v>
      </c>
      <c r="C254" t="s">
        <v>81</v>
      </c>
      <c r="D254" s="1">
        <v>65</v>
      </c>
      <c r="E254" s="1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s="1" t="s">
        <v>170</v>
      </c>
      <c r="N254" s="51" t="s">
        <v>90</v>
      </c>
      <c r="O254" s="51" t="s">
        <v>90</v>
      </c>
      <c r="P254" s="1" t="s">
        <v>91</v>
      </c>
      <c r="Q254" s="51" t="s">
        <v>92</v>
      </c>
      <c r="R254" s="1">
        <v>6</v>
      </c>
      <c r="S254" s="51">
        <v>5</v>
      </c>
      <c r="T254" s="51">
        <v>2004</v>
      </c>
      <c r="U254" s="51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 s="51">
        <v>798</v>
      </c>
      <c r="AN254" t="s">
        <v>103</v>
      </c>
      <c r="AO254" t="s">
        <v>104</v>
      </c>
      <c r="AP254" t="s">
        <v>105</v>
      </c>
      <c r="AQ254" t="s">
        <v>106</v>
      </c>
      <c r="AR254" s="51">
        <v>798</v>
      </c>
      <c r="AS254" s="51">
        <v>842</v>
      </c>
      <c r="AT254">
        <v>0</v>
      </c>
      <c r="AU254" s="1">
        <v>1640</v>
      </c>
      <c r="AV254" s="1">
        <v>0</v>
      </c>
      <c r="AW254" s="1">
        <v>0</v>
      </c>
      <c r="AX254" s="1">
        <v>2</v>
      </c>
      <c r="AY254" s="1">
        <v>1</v>
      </c>
      <c r="AZ254">
        <v>3</v>
      </c>
      <c r="BA254">
        <v>1</v>
      </c>
      <c r="BB254" s="51" t="s">
        <v>97</v>
      </c>
      <c r="BC254" s="59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 s="51">
        <v>2</v>
      </c>
      <c r="BK254" s="51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 s="1">
        <v>173000</v>
      </c>
    </row>
    <row r="255" spans="1:81" x14ac:dyDescent="0.2">
      <c r="A255">
        <v>254</v>
      </c>
      <c r="B255">
        <v>80</v>
      </c>
      <c r="C255" t="s">
        <v>81</v>
      </c>
      <c r="D255" s="1">
        <v>85</v>
      </c>
      <c r="E255" s="1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s="1" t="s">
        <v>162</v>
      </c>
      <c r="N255" s="51" t="s">
        <v>90</v>
      </c>
      <c r="O255" s="51" t="s">
        <v>90</v>
      </c>
      <c r="P255" s="1" t="s">
        <v>91</v>
      </c>
      <c r="Q255" s="51" t="s">
        <v>197</v>
      </c>
      <c r="R255" s="1">
        <v>6</v>
      </c>
      <c r="S255" s="51">
        <v>7</v>
      </c>
      <c r="T255" s="51">
        <v>1964</v>
      </c>
      <c r="U255" s="51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 s="51">
        <v>1302</v>
      </c>
      <c r="AN255" t="s">
        <v>103</v>
      </c>
      <c r="AO255" t="s">
        <v>104</v>
      </c>
      <c r="AP255" t="s">
        <v>105</v>
      </c>
      <c r="AQ255" t="s">
        <v>106</v>
      </c>
      <c r="AR255" s="51">
        <v>1302</v>
      </c>
      <c r="AS255" s="51">
        <v>0</v>
      </c>
      <c r="AT255">
        <v>0</v>
      </c>
      <c r="AU255" s="1">
        <v>1302</v>
      </c>
      <c r="AV255" s="1">
        <v>0</v>
      </c>
      <c r="AW255" s="1">
        <v>1</v>
      </c>
      <c r="AX255" s="1">
        <v>2</v>
      </c>
      <c r="AY255" s="1">
        <v>0</v>
      </c>
      <c r="AZ255">
        <v>3</v>
      </c>
      <c r="BA255">
        <v>1</v>
      </c>
      <c r="BB255" s="51" t="s">
        <v>97</v>
      </c>
      <c r="BC255" s="59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 s="51">
        <v>1</v>
      </c>
      <c r="BK255" s="51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 s="1">
        <v>158000</v>
      </c>
    </row>
    <row r="256" spans="1:81" x14ac:dyDescent="0.2">
      <c r="A256">
        <v>255</v>
      </c>
      <c r="B256">
        <v>20</v>
      </c>
      <c r="C256" t="s">
        <v>81</v>
      </c>
      <c r="D256" s="1">
        <v>70</v>
      </c>
      <c r="E256" s="1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s="1" t="s">
        <v>162</v>
      </c>
      <c r="N256" s="51" t="s">
        <v>90</v>
      </c>
      <c r="O256" s="51" t="s">
        <v>90</v>
      </c>
      <c r="P256" s="1" t="s">
        <v>91</v>
      </c>
      <c r="Q256" s="51" t="s">
        <v>115</v>
      </c>
      <c r="R256" s="1">
        <v>5</v>
      </c>
      <c r="S256" s="51">
        <v>6</v>
      </c>
      <c r="T256" s="51">
        <v>1957</v>
      </c>
      <c r="U256" s="51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 s="51">
        <v>1314</v>
      </c>
      <c r="AN256" t="s">
        <v>103</v>
      </c>
      <c r="AO256" t="s">
        <v>98</v>
      </c>
      <c r="AP256" t="s">
        <v>105</v>
      </c>
      <c r="AQ256" t="s">
        <v>106</v>
      </c>
      <c r="AR256" s="51">
        <v>1314</v>
      </c>
      <c r="AS256" s="51">
        <v>0</v>
      </c>
      <c r="AT256">
        <v>0</v>
      </c>
      <c r="AU256" s="1">
        <v>1314</v>
      </c>
      <c r="AV256" s="1">
        <v>1</v>
      </c>
      <c r="AW256" s="1">
        <v>0</v>
      </c>
      <c r="AX256" s="1">
        <v>1</v>
      </c>
      <c r="AY256" s="1">
        <v>0</v>
      </c>
      <c r="AZ256">
        <v>3</v>
      </c>
      <c r="BA256">
        <v>1</v>
      </c>
      <c r="BB256" s="51" t="s">
        <v>98</v>
      </c>
      <c r="BC256" s="59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 s="51">
        <v>1</v>
      </c>
      <c r="BK256" s="51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 s="1">
        <v>145000</v>
      </c>
    </row>
    <row r="257" spans="1:81" x14ac:dyDescent="0.2">
      <c r="A257">
        <v>256</v>
      </c>
      <c r="B257">
        <v>60</v>
      </c>
      <c r="C257" t="s">
        <v>81</v>
      </c>
      <c r="D257" s="1">
        <v>66</v>
      </c>
      <c r="E257" s="1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s="1" t="s">
        <v>193</v>
      </c>
      <c r="N257" s="51" t="s">
        <v>90</v>
      </c>
      <c r="O257" s="51" t="s">
        <v>90</v>
      </c>
      <c r="P257" s="1" t="s">
        <v>91</v>
      </c>
      <c r="Q257" s="51" t="s">
        <v>92</v>
      </c>
      <c r="R257" s="1">
        <v>7</v>
      </c>
      <c r="S257" s="51">
        <v>5</v>
      </c>
      <c r="T257" s="51">
        <v>1999</v>
      </c>
      <c r="U257" s="51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 s="51">
        <v>975</v>
      </c>
      <c r="AN257" t="s">
        <v>103</v>
      </c>
      <c r="AO257" t="s">
        <v>104</v>
      </c>
      <c r="AP257" t="s">
        <v>105</v>
      </c>
      <c r="AQ257" t="s">
        <v>106</v>
      </c>
      <c r="AR257" s="51">
        <v>1005</v>
      </c>
      <c r="AS257" s="51">
        <v>1286</v>
      </c>
      <c r="AT257">
        <v>0</v>
      </c>
      <c r="AU257" s="1">
        <v>2291</v>
      </c>
      <c r="AV257" s="1">
        <v>0</v>
      </c>
      <c r="AW257" s="1">
        <v>0</v>
      </c>
      <c r="AX257" s="1">
        <v>2</v>
      </c>
      <c r="AY257" s="1">
        <v>1</v>
      </c>
      <c r="AZ257">
        <v>4</v>
      </c>
      <c r="BA257">
        <v>1</v>
      </c>
      <c r="BB257" s="51" t="s">
        <v>97</v>
      </c>
      <c r="BC257" s="59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 s="51">
        <v>2</v>
      </c>
      <c r="BK257" s="51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 s="1">
        <v>230000</v>
      </c>
    </row>
    <row r="258" spans="1:81" x14ac:dyDescent="0.2">
      <c r="A258">
        <v>257</v>
      </c>
      <c r="B258">
        <v>60</v>
      </c>
      <c r="C258" t="s">
        <v>192</v>
      </c>
      <c r="D258" s="1">
        <v>64</v>
      </c>
      <c r="E258" s="1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s="1" t="s">
        <v>136</v>
      </c>
      <c r="N258" s="51" t="s">
        <v>90</v>
      </c>
      <c r="O258" s="51" t="s">
        <v>90</v>
      </c>
      <c r="P258" s="1" t="s">
        <v>91</v>
      </c>
      <c r="Q258" s="51" t="s">
        <v>92</v>
      </c>
      <c r="R258" s="1">
        <v>6</v>
      </c>
      <c r="S258" s="51">
        <v>5</v>
      </c>
      <c r="T258" s="51">
        <v>2003</v>
      </c>
      <c r="U258" s="51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 s="51">
        <v>864</v>
      </c>
      <c r="AN258" t="s">
        <v>103</v>
      </c>
      <c r="AO258" t="s">
        <v>104</v>
      </c>
      <c r="AP258" t="s">
        <v>105</v>
      </c>
      <c r="AQ258" t="s">
        <v>106</v>
      </c>
      <c r="AR258" s="51">
        <v>864</v>
      </c>
      <c r="AS258" s="51">
        <v>864</v>
      </c>
      <c r="AT258">
        <v>0</v>
      </c>
      <c r="AU258" s="1">
        <v>1728</v>
      </c>
      <c r="AV258" s="1">
        <v>0</v>
      </c>
      <c r="AW258" s="1">
        <v>0</v>
      </c>
      <c r="AX258" s="1">
        <v>2</v>
      </c>
      <c r="AY258" s="1">
        <v>1</v>
      </c>
      <c r="AZ258">
        <v>3</v>
      </c>
      <c r="BA258">
        <v>1</v>
      </c>
      <c r="BB258" s="51" t="s">
        <v>97</v>
      </c>
      <c r="BC258" s="59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 s="51">
        <v>2</v>
      </c>
      <c r="BK258" s="51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 s="1">
        <v>207500</v>
      </c>
    </row>
    <row r="259" spans="1:81" x14ac:dyDescent="0.2">
      <c r="A259">
        <v>258</v>
      </c>
      <c r="B259">
        <v>20</v>
      </c>
      <c r="C259" t="s">
        <v>81</v>
      </c>
      <c r="D259" s="1">
        <v>68</v>
      </c>
      <c r="E259" s="1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s="1" t="s">
        <v>89</v>
      </c>
      <c r="N259" s="51" t="s">
        <v>90</v>
      </c>
      <c r="O259" s="51" t="s">
        <v>90</v>
      </c>
      <c r="P259" s="1" t="s">
        <v>91</v>
      </c>
      <c r="Q259" s="51" t="s">
        <v>115</v>
      </c>
      <c r="R259" s="1">
        <v>7</v>
      </c>
      <c r="S259" s="51">
        <v>5</v>
      </c>
      <c r="T259" s="51">
        <v>2006</v>
      </c>
      <c r="U259" s="51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 s="51">
        <v>1604</v>
      </c>
      <c r="AN259" t="s">
        <v>103</v>
      </c>
      <c r="AO259" t="s">
        <v>104</v>
      </c>
      <c r="AP259" t="s">
        <v>105</v>
      </c>
      <c r="AQ259" t="s">
        <v>106</v>
      </c>
      <c r="AR259" s="51">
        <v>1604</v>
      </c>
      <c r="AS259" s="51">
        <v>0</v>
      </c>
      <c r="AT259">
        <v>0</v>
      </c>
      <c r="AU259" s="1">
        <v>1604</v>
      </c>
      <c r="AV259" s="1">
        <v>1</v>
      </c>
      <c r="AW259" s="1">
        <v>0</v>
      </c>
      <c r="AX259" s="1">
        <v>2</v>
      </c>
      <c r="AY259" s="1">
        <v>1</v>
      </c>
      <c r="AZ259">
        <v>3</v>
      </c>
      <c r="BA259">
        <v>1</v>
      </c>
      <c r="BB259" s="51" t="s">
        <v>97</v>
      </c>
      <c r="BC259" s="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 s="51">
        <v>2</v>
      </c>
      <c r="BK259" s="51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 s="1">
        <v>220000</v>
      </c>
    </row>
    <row r="260" spans="1:81" x14ac:dyDescent="0.2">
      <c r="A260">
        <v>259</v>
      </c>
      <c r="B260">
        <v>60</v>
      </c>
      <c r="C260" t="s">
        <v>81</v>
      </c>
      <c r="D260" s="1">
        <v>80</v>
      </c>
      <c r="E260" s="1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s="1" t="s">
        <v>89</v>
      </c>
      <c r="N260" s="51" t="s">
        <v>90</v>
      </c>
      <c r="O260" s="51" t="s">
        <v>90</v>
      </c>
      <c r="P260" s="1" t="s">
        <v>91</v>
      </c>
      <c r="Q260" s="51" t="s">
        <v>92</v>
      </c>
      <c r="R260" s="1">
        <v>7</v>
      </c>
      <c r="S260" s="51">
        <v>5</v>
      </c>
      <c r="T260" s="51">
        <v>2001</v>
      </c>
      <c r="U260" s="51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 s="51">
        <v>963</v>
      </c>
      <c r="AN260" t="s">
        <v>103</v>
      </c>
      <c r="AO260" t="s">
        <v>104</v>
      </c>
      <c r="AP260" t="s">
        <v>105</v>
      </c>
      <c r="AQ260" t="s">
        <v>106</v>
      </c>
      <c r="AR260" s="51">
        <v>963</v>
      </c>
      <c r="AS260" s="51">
        <v>829</v>
      </c>
      <c r="AT260">
        <v>0</v>
      </c>
      <c r="AU260" s="1">
        <v>1792</v>
      </c>
      <c r="AV260" s="1">
        <v>0</v>
      </c>
      <c r="AW260" s="1">
        <v>0</v>
      </c>
      <c r="AX260" s="1">
        <v>2</v>
      </c>
      <c r="AY260" s="1">
        <v>1</v>
      </c>
      <c r="AZ260">
        <v>3</v>
      </c>
      <c r="BA260">
        <v>1</v>
      </c>
      <c r="BB260" s="51" t="s">
        <v>97</v>
      </c>
      <c r="BC260" s="59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 s="51">
        <v>2</v>
      </c>
      <c r="BK260" s="51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 s="1">
        <v>231500</v>
      </c>
    </row>
    <row r="261" spans="1:81" x14ac:dyDescent="0.2">
      <c r="A261">
        <v>260</v>
      </c>
      <c r="B261">
        <v>20</v>
      </c>
      <c r="C261" t="s">
        <v>142</v>
      </c>
      <c r="D261" s="1">
        <v>70</v>
      </c>
      <c r="E261" s="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s="1" t="s">
        <v>143</v>
      </c>
      <c r="N261" s="51" t="s">
        <v>90</v>
      </c>
      <c r="O261" s="51" t="s">
        <v>90</v>
      </c>
      <c r="P261" s="1" t="s">
        <v>91</v>
      </c>
      <c r="Q261" s="51" t="s">
        <v>115</v>
      </c>
      <c r="R261" s="1">
        <v>5</v>
      </c>
      <c r="S261" s="51">
        <v>5</v>
      </c>
      <c r="T261" s="51">
        <v>1956</v>
      </c>
      <c r="U261" s="5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 s="51">
        <v>0</v>
      </c>
      <c r="AN261" t="s">
        <v>103</v>
      </c>
      <c r="AO261" t="s">
        <v>97</v>
      </c>
      <c r="AP261" t="s">
        <v>105</v>
      </c>
      <c r="AQ261" t="s">
        <v>164</v>
      </c>
      <c r="AR261" s="51">
        <v>882</v>
      </c>
      <c r="AS261" s="51">
        <v>0</v>
      </c>
      <c r="AT261">
        <v>0</v>
      </c>
      <c r="AU261" s="1">
        <v>882</v>
      </c>
      <c r="AV261" s="1">
        <v>0</v>
      </c>
      <c r="AW261" s="1">
        <v>0</v>
      </c>
      <c r="AX261" s="1">
        <v>1</v>
      </c>
      <c r="AY261" s="1">
        <v>0</v>
      </c>
      <c r="AZ261">
        <v>2</v>
      </c>
      <c r="BA261">
        <v>1</v>
      </c>
      <c r="BB261" s="51" t="s">
        <v>98</v>
      </c>
      <c r="BC261" s="59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 s="51">
        <v>1</v>
      </c>
      <c r="BK261" s="5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 s="1">
        <v>97000</v>
      </c>
    </row>
    <row r="262" spans="1:81" x14ac:dyDescent="0.2">
      <c r="A262">
        <v>261</v>
      </c>
      <c r="B262">
        <v>80</v>
      </c>
      <c r="C262" t="s">
        <v>81</v>
      </c>
      <c r="D262" s="1">
        <v>120</v>
      </c>
      <c r="E262" s="1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s="1" t="s">
        <v>162</v>
      </c>
      <c r="N262" s="51" t="s">
        <v>144</v>
      </c>
      <c r="O262" s="51" t="s">
        <v>90</v>
      </c>
      <c r="P262" s="1" t="s">
        <v>91</v>
      </c>
      <c r="Q262" s="51" t="s">
        <v>197</v>
      </c>
      <c r="R262" s="1">
        <v>6</v>
      </c>
      <c r="S262" s="51">
        <v>5</v>
      </c>
      <c r="T262" s="51">
        <v>1962</v>
      </c>
      <c r="U262" s="51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 s="51">
        <v>1362</v>
      </c>
      <c r="AN262" t="s">
        <v>103</v>
      </c>
      <c r="AO262" t="s">
        <v>98</v>
      </c>
      <c r="AP262" t="s">
        <v>105</v>
      </c>
      <c r="AQ262" t="s">
        <v>106</v>
      </c>
      <c r="AR262" s="51">
        <v>1382</v>
      </c>
      <c r="AS262" s="51">
        <v>0</v>
      </c>
      <c r="AT262">
        <v>0</v>
      </c>
      <c r="AU262" s="1">
        <v>1382</v>
      </c>
      <c r="AV262" s="1">
        <v>1</v>
      </c>
      <c r="AW262" s="1">
        <v>0</v>
      </c>
      <c r="AX262" s="1">
        <v>1</v>
      </c>
      <c r="AY262" s="1">
        <v>0</v>
      </c>
      <c r="AZ262">
        <v>3</v>
      </c>
      <c r="BA262">
        <v>1</v>
      </c>
      <c r="BB262" s="51" t="s">
        <v>98</v>
      </c>
      <c r="BC262" s="59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 s="51">
        <v>2</v>
      </c>
      <c r="BK262" s="51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 s="1">
        <v>176000</v>
      </c>
    </row>
    <row r="263" spans="1:81" x14ac:dyDescent="0.2">
      <c r="A263">
        <v>262</v>
      </c>
      <c r="B263">
        <v>60</v>
      </c>
      <c r="C263" t="s">
        <v>81</v>
      </c>
      <c r="D263" s="1">
        <v>69</v>
      </c>
      <c r="E263" s="1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s="1" t="s">
        <v>89</v>
      </c>
      <c r="N263" s="51" t="s">
        <v>90</v>
      </c>
      <c r="O263" s="51" t="s">
        <v>90</v>
      </c>
      <c r="P263" s="1" t="s">
        <v>91</v>
      </c>
      <c r="Q263" s="51" t="s">
        <v>92</v>
      </c>
      <c r="R263" s="1">
        <v>8</v>
      </c>
      <c r="S263" s="51">
        <v>5</v>
      </c>
      <c r="T263" s="51">
        <v>2007</v>
      </c>
      <c r="U263" s="51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 s="51">
        <v>1482</v>
      </c>
      <c r="AN263" t="s">
        <v>103</v>
      </c>
      <c r="AO263" t="s">
        <v>104</v>
      </c>
      <c r="AP263" t="s">
        <v>105</v>
      </c>
      <c r="AQ263" t="s">
        <v>106</v>
      </c>
      <c r="AR263" s="51">
        <v>1482</v>
      </c>
      <c r="AS263" s="51">
        <v>1092</v>
      </c>
      <c r="AT263">
        <v>0</v>
      </c>
      <c r="AU263" s="1">
        <v>2574</v>
      </c>
      <c r="AV263" s="1">
        <v>0</v>
      </c>
      <c r="AW263" s="1">
        <v>0</v>
      </c>
      <c r="AX263" s="1">
        <v>2</v>
      </c>
      <c r="AY263" s="1">
        <v>1</v>
      </c>
      <c r="AZ263">
        <v>3</v>
      </c>
      <c r="BA263">
        <v>1</v>
      </c>
      <c r="BB263" s="51" t="s">
        <v>104</v>
      </c>
      <c r="BC263" s="59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 s="51">
        <v>3</v>
      </c>
      <c r="BK263" s="51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 s="1">
        <v>276000</v>
      </c>
    </row>
    <row r="264" spans="1:81" x14ac:dyDescent="0.2">
      <c r="A264">
        <v>263</v>
      </c>
      <c r="B264">
        <v>80</v>
      </c>
      <c r="C264" t="s">
        <v>81</v>
      </c>
      <c r="D264" s="1">
        <v>88</v>
      </c>
      <c r="E264" s="1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s="1" t="s">
        <v>151</v>
      </c>
      <c r="N264" s="51" t="s">
        <v>90</v>
      </c>
      <c r="O264" s="51" t="s">
        <v>90</v>
      </c>
      <c r="P264" s="1" t="s">
        <v>91</v>
      </c>
      <c r="Q264" s="51" t="s">
        <v>197</v>
      </c>
      <c r="R264" s="1">
        <v>6</v>
      </c>
      <c r="S264" s="51">
        <v>7</v>
      </c>
      <c r="T264" s="51">
        <v>1977</v>
      </c>
      <c r="U264" s="51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 s="51">
        <v>506</v>
      </c>
      <c r="AN264" t="s">
        <v>103</v>
      </c>
      <c r="AO264" t="s">
        <v>98</v>
      </c>
      <c r="AP264" t="s">
        <v>105</v>
      </c>
      <c r="AQ264" t="s">
        <v>106</v>
      </c>
      <c r="AR264" s="51">
        <v>1212</v>
      </c>
      <c r="AS264" s="51">
        <v>0</v>
      </c>
      <c r="AT264">
        <v>0</v>
      </c>
      <c r="AU264" s="1">
        <v>1212</v>
      </c>
      <c r="AV264" s="1">
        <v>1</v>
      </c>
      <c r="AW264" s="1">
        <v>0</v>
      </c>
      <c r="AX264" s="1">
        <v>1</v>
      </c>
      <c r="AY264" s="1">
        <v>0</v>
      </c>
      <c r="AZ264">
        <v>3</v>
      </c>
      <c r="BA264">
        <v>1</v>
      </c>
      <c r="BB264" s="51" t="s">
        <v>98</v>
      </c>
      <c r="BC264" s="59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 s="51">
        <v>2</v>
      </c>
      <c r="BK264" s="51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 s="1">
        <v>151000</v>
      </c>
    </row>
    <row r="265" spans="1:81" x14ac:dyDescent="0.2">
      <c r="A265">
        <v>264</v>
      </c>
      <c r="B265">
        <v>50</v>
      </c>
      <c r="C265" t="s">
        <v>142</v>
      </c>
      <c r="D265" s="1">
        <v>50</v>
      </c>
      <c r="E265" s="1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s="1" t="s">
        <v>143</v>
      </c>
      <c r="N265" s="51" t="s">
        <v>90</v>
      </c>
      <c r="O265" s="51" t="s">
        <v>90</v>
      </c>
      <c r="P265" s="1" t="s">
        <v>91</v>
      </c>
      <c r="Q265" s="51" t="s">
        <v>132</v>
      </c>
      <c r="R265" s="1">
        <v>5</v>
      </c>
      <c r="S265" s="51">
        <v>7</v>
      </c>
      <c r="T265" s="51">
        <v>1929</v>
      </c>
      <c r="U265" s="51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 s="51">
        <v>926</v>
      </c>
      <c r="AN265" t="s">
        <v>103</v>
      </c>
      <c r="AO265" t="s">
        <v>98</v>
      </c>
      <c r="AP265" t="s">
        <v>105</v>
      </c>
      <c r="AQ265" t="s">
        <v>106</v>
      </c>
      <c r="AR265" s="51">
        <v>926</v>
      </c>
      <c r="AS265" s="51">
        <v>0</v>
      </c>
      <c r="AT265">
        <v>390</v>
      </c>
      <c r="AU265" s="1">
        <v>1316</v>
      </c>
      <c r="AV265" s="1">
        <v>1</v>
      </c>
      <c r="AW265" s="1">
        <v>0</v>
      </c>
      <c r="AX265" s="1">
        <v>1</v>
      </c>
      <c r="AY265" s="1">
        <v>0</v>
      </c>
      <c r="AZ265">
        <v>3</v>
      </c>
      <c r="BA265">
        <v>1</v>
      </c>
      <c r="BB265" s="51" t="s">
        <v>98</v>
      </c>
      <c r="BC265" s="59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 s="51">
        <v>2</v>
      </c>
      <c r="BK265" s="51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 s="1">
        <v>130000</v>
      </c>
    </row>
    <row r="266" spans="1:81" x14ac:dyDescent="0.2">
      <c r="A266">
        <v>265</v>
      </c>
      <c r="B266">
        <v>30</v>
      </c>
      <c r="C266" t="s">
        <v>142</v>
      </c>
      <c r="D266" s="1">
        <v>30</v>
      </c>
      <c r="E266" s="1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s="1" t="s">
        <v>143</v>
      </c>
      <c r="N266" s="51" t="s">
        <v>144</v>
      </c>
      <c r="O266" s="51" t="s">
        <v>90</v>
      </c>
      <c r="P266" s="1" t="s">
        <v>91</v>
      </c>
      <c r="Q266" s="51" t="s">
        <v>115</v>
      </c>
      <c r="R266" s="1">
        <v>5</v>
      </c>
      <c r="S266" s="51">
        <v>5</v>
      </c>
      <c r="T266" s="51">
        <v>1925</v>
      </c>
      <c r="U266" s="51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 s="51">
        <v>680</v>
      </c>
      <c r="AN266" t="s">
        <v>103</v>
      </c>
      <c r="AO266" t="s">
        <v>97</v>
      </c>
      <c r="AP266" t="s">
        <v>177</v>
      </c>
      <c r="AQ266" t="s">
        <v>187</v>
      </c>
      <c r="AR266" s="51">
        <v>764</v>
      </c>
      <c r="AS266" s="51">
        <v>0</v>
      </c>
      <c r="AT266">
        <v>0</v>
      </c>
      <c r="AU266" s="1">
        <v>764</v>
      </c>
      <c r="AV266" s="1">
        <v>0</v>
      </c>
      <c r="AW266" s="1">
        <v>0</v>
      </c>
      <c r="AX266" s="1">
        <v>1</v>
      </c>
      <c r="AY266" s="1">
        <v>0</v>
      </c>
      <c r="AZ266">
        <v>2</v>
      </c>
      <c r="BA266">
        <v>1</v>
      </c>
      <c r="BB266" s="51" t="s">
        <v>98</v>
      </c>
      <c r="BC266" s="59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 s="51">
        <v>2</v>
      </c>
      <c r="BK266" s="51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 s="1">
        <v>73000</v>
      </c>
    </row>
    <row r="267" spans="1:81" x14ac:dyDescent="0.2">
      <c r="A267">
        <v>266</v>
      </c>
      <c r="B267">
        <v>20</v>
      </c>
      <c r="C267" t="s">
        <v>81</v>
      </c>
      <c r="D267" s="1">
        <v>78</v>
      </c>
      <c r="E267" s="1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s="1" t="s">
        <v>138</v>
      </c>
      <c r="N267" s="51" t="s">
        <v>90</v>
      </c>
      <c r="O267" s="51" t="s">
        <v>90</v>
      </c>
      <c r="P267" s="1" t="s">
        <v>91</v>
      </c>
      <c r="Q267" s="51" t="s">
        <v>115</v>
      </c>
      <c r="R267" s="1">
        <v>6</v>
      </c>
      <c r="S267" s="51">
        <v>6</v>
      </c>
      <c r="T267" s="51">
        <v>1981</v>
      </c>
      <c r="U267" s="51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 s="51">
        <v>1422</v>
      </c>
      <c r="AN267" t="s">
        <v>103</v>
      </c>
      <c r="AO267" t="s">
        <v>98</v>
      </c>
      <c r="AP267" t="s">
        <v>105</v>
      </c>
      <c r="AQ267" t="s">
        <v>106</v>
      </c>
      <c r="AR267" s="51">
        <v>1422</v>
      </c>
      <c r="AS267" s="51">
        <v>0</v>
      </c>
      <c r="AT267">
        <v>0</v>
      </c>
      <c r="AU267" s="1">
        <v>1422</v>
      </c>
      <c r="AV267" s="1">
        <v>0</v>
      </c>
      <c r="AW267" s="1">
        <v>0</v>
      </c>
      <c r="AX267" s="1">
        <v>2</v>
      </c>
      <c r="AY267" s="1">
        <v>0</v>
      </c>
      <c r="AZ267">
        <v>3</v>
      </c>
      <c r="BA267">
        <v>1</v>
      </c>
      <c r="BB267" s="51" t="s">
        <v>97</v>
      </c>
      <c r="BC267" s="59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 s="51">
        <v>2</v>
      </c>
      <c r="BK267" s="51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 s="1">
        <v>175500</v>
      </c>
    </row>
    <row r="268" spans="1:81" x14ac:dyDescent="0.2">
      <c r="A268">
        <v>267</v>
      </c>
      <c r="B268">
        <v>60</v>
      </c>
      <c r="C268" t="s">
        <v>81</v>
      </c>
      <c r="D268" s="1">
        <v>70</v>
      </c>
      <c r="E268" s="1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s="1" t="s">
        <v>193</v>
      </c>
      <c r="N268" s="51" t="s">
        <v>90</v>
      </c>
      <c r="O268" s="51" t="s">
        <v>90</v>
      </c>
      <c r="P268" s="1" t="s">
        <v>91</v>
      </c>
      <c r="Q268" s="51" t="s">
        <v>92</v>
      </c>
      <c r="R268" s="1">
        <v>6</v>
      </c>
      <c r="S268" s="51">
        <v>5</v>
      </c>
      <c r="T268" s="51">
        <v>1997</v>
      </c>
      <c r="U268" s="51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 s="51">
        <v>802</v>
      </c>
      <c r="AN268" t="s">
        <v>103</v>
      </c>
      <c r="AO268" t="s">
        <v>97</v>
      </c>
      <c r="AP268" t="s">
        <v>105</v>
      </c>
      <c r="AQ268" t="s">
        <v>106</v>
      </c>
      <c r="AR268" s="51">
        <v>802</v>
      </c>
      <c r="AS268" s="51">
        <v>709</v>
      </c>
      <c r="AT268">
        <v>0</v>
      </c>
      <c r="AU268" s="1">
        <v>1511</v>
      </c>
      <c r="AV268" s="1">
        <v>1</v>
      </c>
      <c r="AW268" s="1">
        <v>0</v>
      </c>
      <c r="AX268" s="1">
        <v>2</v>
      </c>
      <c r="AY268" s="1">
        <v>1</v>
      </c>
      <c r="AZ268">
        <v>3</v>
      </c>
      <c r="BA268">
        <v>1</v>
      </c>
      <c r="BB268" s="51" t="s">
        <v>98</v>
      </c>
      <c r="BC268" s="59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 s="51">
        <v>2</v>
      </c>
      <c r="BK268" s="51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 s="1">
        <v>185000</v>
      </c>
    </row>
    <row r="269" spans="1:81" x14ac:dyDescent="0.2">
      <c r="A269">
        <v>268</v>
      </c>
      <c r="B269">
        <v>75</v>
      </c>
      <c r="C269" t="s">
        <v>81</v>
      </c>
      <c r="D269" s="1">
        <v>60</v>
      </c>
      <c r="E269" s="1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s="1" t="s">
        <v>232</v>
      </c>
      <c r="N269" s="51" t="s">
        <v>90</v>
      </c>
      <c r="O269" s="51" t="s">
        <v>90</v>
      </c>
      <c r="P269" s="1" t="s">
        <v>91</v>
      </c>
      <c r="Q269" s="51" t="s">
        <v>225</v>
      </c>
      <c r="R269" s="1">
        <v>5</v>
      </c>
      <c r="S269" s="51">
        <v>8</v>
      </c>
      <c r="T269" s="51">
        <v>1939</v>
      </c>
      <c r="U269" s="51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 s="51">
        <v>720</v>
      </c>
      <c r="AN269" t="s">
        <v>103</v>
      </c>
      <c r="AO269" t="s">
        <v>104</v>
      </c>
      <c r="AP269" t="s">
        <v>105</v>
      </c>
      <c r="AQ269" t="s">
        <v>106</v>
      </c>
      <c r="AR269" s="51">
        <v>1052</v>
      </c>
      <c r="AS269" s="51">
        <v>720</v>
      </c>
      <c r="AT269">
        <v>420</v>
      </c>
      <c r="AU269" s="1">
        <v>2192</v>
      </c>
      <c r="AV269" s="1">
        <v>0</v>
      </c>
      <c r="AW269" s="1">
        <v>0</v>
      </c>
      <c r="AX269" s="1">
        <v>2</v>
      </c>
      <c r="AY269" s="1">
        <v>1</v>
      </c>
      <c r="AZ269">
        <v>4</v>
      </c>
      <c r="BA269">
        <v>1</v>
      </c>
      <c r="BB269" s="51" t="s">
        <v>97</v>
      </c>
      <c r="BC269" s="5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 s="51">
        <v>1</v>
      </c>
      <c r="BK269" s="51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 s="1">
        <v>179500</v>
      </c>
    </row>
    <row r="270" spans="1:81" x14ac:dyDescent="0.2">
      <c r="A270">
        <v>269</v>
      </c>
      <c r="B270">
        <v>30</v>
      </c>
      <c r="C270" t="s">
        <v>142</v>
      </c>
      <c r="D270" s="1">
        <v>71</v>
      </c>
      <c r="E270" s="1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s="1" t="s">
        <v>176</v>
      </c>
      <c r="N270" s="51" t="s">
        <v>90</v>
      </c>
      <c r="O270" s="51" t="s">
        <v>90</v>
      </c>
      <c r="P270" s="1" t="s">
        <v>91</v>
      </c>
      <c r="Q270" s="51" t="s">
        <v>115</v>
      </c>
      <c r="R270" s="1">
        <v>5</v>
      </c>
      <c r="S270" s="51">
        <v>6</v>
      </c>
      <c r="T270" s="51">
        <v>1940</v>
      </c>
      <c r="U270" s="51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 s="51">
        <v>740</v>
      </c>
      <c r="AN270" t="s">
        <v>103</v>
      </c>
      <c r="AO270" t="s">
        <v>104</v>
      </c>
      <c r="AP270" t="s">
        <v>105</v>
      </c>
      <c r="AQ270" t="s">
        <v>106</v>
      </c>
      <c r="AR270" s="51">
        <v>778</v>
      </c>
      <c r="AS270" s="51">
        <v>0</v>
      </c>
      <c r="AT270">
        <v>0</v>
      </c>
      <c r="AU270" s="1">
        <v>778</v>
      </c>
      <c r="AV270" s="1">
        <v>0</v>
      </c>
      <c r="AW270" s="1">
        <v>0</v>
      </c>
      <c r="AX270" s="1">
        <v>1</v>
      </c>
      <c r="AY270" s="1">
        <v>0</v>
      </c>
      <c r="AZ270">
        <v>2</v>
      </c>
      <c r="BA270">
        <v>1</v>
      </c>
      <c r="BB270" s="51" t="s">
        <v>98</v>
      </c>
      <c r="BC270" s="59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 s="51">
        <v>1</v>
      </c>
      <c r="BK270" s="51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 s="1">
        <v>120500</v>
      </c>
    </row>
    <row r="271" spans="1:81" x14ac:dyDescent="0.2">
      <c r="A271">
        <v>270</v>
      </c>
      <c r="B271">
        <v>20</v>
      </c>
      <c r="C271" t="s">
        <v>81</v>
      </c>
      <c r="D271" s="1" t="s">
        <v>83</v>
      </c>
      <c r="E271" s="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s="1" t="s">
        <v>185</v>
      </c>
      <c r="N271" s="51" t="s">
        <v>90</v>
      </c>
      <c r="O271" s="51" t="s">
        <v>90</v>
      </c>
      <c r="P271" s="1" t="s">
        <v>91</v>
      </c>
      <c r="Q271" s="51" t="s">
        <v>115</v>
      </c>
      <c r="R271" s="1">
        <v>6</v>
      </c>
      <c r="S271" s="51">
        <v>7</v>
      </c>
      <c r="T271" s="51">
        <v>1976</v>
      </c>
      <c r="U271" s="5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 s="51">
        <v>1143</v>
      </c>
      <c r="AN271" t="s">
        <v>103</v>
      </c>
      <c r="AO271" t="s">
        <v>98</v>
      </c>
      <c r="AP271" t="s">
        <v>105</v>
      </c>
      <c r="AQ271" t="s">
        <v>106</v>
      </c>
      <c r="AR271" s="51">
        <v>1113</v>
      </c>
      <c r="AS271" s="51">
        <v>0</v>
      </c>
      <c r="AT271">
        <v>0</v>
      </c>
      <c r="AU271" s="1">
        <v>1113</v>
      </c>
      <c r="AV271" s="1">
        <v>1</v>
      </c>
      <c r="AW271" s="1">
        <v>0</v>
      </c>
      <c r="AX271" s="1">
        <v>1</v>
      </c>
      <c r="AY271" s="1">
        <v>1</v>
      </c>
      <c r="AZ271">
        <v>3</v>
      </c>
      <c r="BA271">
        <v>1</v>
      </c>
      <c r="BB271" s="51" t="s">
        <v>98</v>
      </c>
      <c r="BC271" s="59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 s="51">
        <v>1</v>
      </c>
      <c r="BK271" s="5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 s="1">
        <v>148000</v>
      </c>
    </row>
    <row r="272" spans="1:81" x14ac:dyDescent="0.2">
      <c r="A272">
        <v>271</v>
      </c>
      <c r="B272">
        <v>60</v>
      </c>
      <c r="C272" t="s">
        <v>192</v>
      </c>
      <c r="D272" s="1">
        <v>84</v>
      </c>
      <c r="E272" s="1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s="1" t="s">
        <v>136</v>
      </c>
      <c r="N272" s="51" t="s">
        <v>90</v>
      </c>
      <c r="O272" s="51" t="s">
        <v>90</v>
      </c>
      <c r="P272" s="1" t="s">
        <v>91</v>
      </c>
      <c r="Q272" s="51" t="s">
        <v>92</v>
      </c>
      <c r="R272" s="1">
        <v>8</v>
      </c>
      <c r="S272" s="51">
        <v>5</v>
      </c>
      <c r="T272" s="51">
        <v>2006</v>
      </c>
      <c r="U272" s="51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 s="51">
        <v>1095</v>
      </c>
      <c r="AN272" t="s">
        <v>103</v>
      </c>
      <c r="AO272" t="s">
        <v>97</v>
      </c>
      <c r="AP272" t="s">
        <v>105</v>
      </c>
      <c r="AQ272" t="s">
        <v>106</v>
      </c>
      <c r="AR272" s="51">
        <v>1095</v>
      </c>
      <c r="AS272" s="51">
        <v>844</v>
      </c>
      <c r="AT272">
        <v>0</v>
      </c>
      <c r="AU272" s="1">
        <v>1939</v>
      </c>
      <c r="AV272" s="1">
        <v>0</v>
      </c>
      <c r="AW272" s="1">
        <v>0</v>
      </c>
      <c r="AX272" s="1">
        <v>2</v>
      </c>
      <c r="AY272" s="1">
        <v>1</v>
      </c>
      <c r="AZ272">
        <v>3</v>
      </c>
      <c r="BA272">
        <v>1</v>
      </c>
      <c r="BB272" s="51" t="s">
        <v>97</v>
      </c>
      <c r="BC272" s="59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 s="51">
        <v>3</v>
      </c>
      <c r="BK272" s="51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 s="1">
        <v>266000</v>
      </c>
    </row>
    <row r="273" spans="1:81" x14ac:dyDescent="0.2">
      <c r="A273">
        <v>272</v>
      </c>
      <c r="B273">
        <v>20</v>
      </c>
      <c r="C273" t="s">
        <v>81</v>
      </c>
      <c r="D273" s="1">
        <v>73</v>
      </c>
      <c r="E273" s="1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s="1" t="s">
        <v>205</v>
      </c>
      <c r="N273" s="51" t="s">
        <v>90</v>
      </c>
      <c r="O273" s="51" t="s">
        <v>90</v>
      </c>
      <c r="P273" s="1" t="s">
        <v>91</v>
      </c>
      <c r="Q273" s="51" t="s">
        <v>115</v>
      </c>
      <c r="R273" s="1">
        <v>7</v>
      </c>
      <c r="S273" s="51">
        <v>7</v>
      </c>
      <c r="T273" s="51">
        <v>1954</v>
      </c>
      <c r="U273" s="51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 s="51">
        <v>1385</v>
      </c>
      <c r="AN273" t="s">
        <v>103</v>
      </c>
      <c r="AO273" t="s">
        <v>104</v>
      </c>
      <c r="AP273" t="s">
        <v>105</v>
      </c>
      <c r="AQ273" t="s">
        <v>106</v>
      </c>
      <c r="AR273" s="51">
        <v>1363</v>
      </c>
      <c r="AS273" s="51">
        <v>0</v>
      </c>
      <c r="AT273">
        <v>0</v>
      </c>
      <c r="AU273" s="1">
        <v>1363</v>
      </c>
      <c r="AV273" s="1">
        <v>1</v>
      </c>
      <c r="AW273" s="1">
        <v>0</v>
      </c>
      <c r="AX273" s="1">
        <v>1</v>
      </c>
      <c r="AY273" s="1">
        <v>0</v>
      </c>
      <c r="AZ273">
        <v>2</v>
      </c>
      <c r="BA273">
        <v>1</v>
      </c>
      <c r="BB273" s="51" t="s">
        <v>98</v>
      </c>
      <c r="BC273" s="59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 s="51">
        <v>2</v>
      </c>
      <c r="BK273" s="51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 s="1">
        <v>241500</v>
      </c>
    </row>
    <row r="274" spans="1:81" x14ac:dyDescent="0.2">
      <c r="A274">
        <v>273</v>
      </c>
      <c r="B274">
        <v>60</v>
      </c>
      <c r="C274" t="s">
        <v>81</v>
      </c>
      <c r="D274" s="1">
        <v>92</v>
      </c>
      <c r="E274" s="1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s="1" t="s">
        <v>129</v>
      </c>
      <c r="N274" s="51" t="s">
        <v>90</v>
      </c>
      <c r="O274" s="51" t="s">
        <v>90</v>
      </c>
      <c r="P274" s="1" t="s">
        <v>91</v>
      </c>
      <c r="Q274" s="51" t="s">
        <v>92</v>
      </c>
      <c r="R274" s="1">
        <v>8</v>
      </c>
      <c r="S274" s="51">
        <v>7</v>
      </c>
      <c r="T274" s="51">
        <v>1999</v>
      </c>
      <c r="U274" s="51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 s="51">
        <v>1152</v>
      </c>
      <c r="AN274" t="s">
        <v>103</v>
      </c>
      <c r="AO274" t="s">
        <v>104</v>
      </c>
      <c r="AP274" t="s">
        <v>105</v>
      </c>
      <c r="AQ274" t="s">
        <v>106</v>
      </c>
      <c r="AR274" s="51">
        <v>1164</v>
      </c>
      <c r="AS274" s="51">
        <v>1106</v>
      </c>
      <c r="AT274">
        <v>0</v>
      </c>
      <c r="AU274" s="1">
        <v>2270</v>
      </c>
      <c r="AV274" s="1">
        <v>0</v>
      </c>
      <c r="AW274" s="1">
        <v>0</v>
      </c>
      <c r="AX274" s="1">
        <v>2</v>
      </c>
      <c r="AY274" s="1">
        <v>1</v>
      </c>
      <c r="AZ274">
        <v>4</v>
      </c>
      <c r="BA274">
        <v>1</v>
      </c>
      <c r="BB274" s="51" t="s">
        <v>97</v>
      </c>
      <c r="BC274" s="59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 s="51">
        <v>3</v>
      </c>
      <c r="BK274" s="51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 s="1">
        <v>290000</v>
      </c>
    </row>
    <row r="275" spans="1:81" x14ac:dyDescent="0.2">
      <c r="A275">
        <v>274</v>
      </c>
      <c r="B275">
        <v>20</v>
      </c>
      <c r="C275" t="s">
        <v>81</v>
      </c>
      <c r="D275" s="1">
        <v>80</v>
      </c>
      <c r="E275" s="1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s="1" t="s">
        <v>162</v>
      </c>
      <c r="N275" s="51" t="s">
        <v>114</v>
      </c>
      <c r="O275" s="51" t="s">
        <v>90</v>
      </c>
      <c r="P275" s="1" t="s">
        <v>91</v>
      </c>
      <c r="Q275" s="51" t="s">
        <v>115</v>
      </c>
      <c r="R275" s="1">
        <v>6</v>
      </c>
      <c r="S275" s="51">
        <v>6</v>
      </c>
      <c r="T275" s="51">
        <v>1958</v>
      </c>
      <c r="U275" s="51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 s="51">
        <v>1240</v>
      </c>
      <c r="AN275" t="s">
        <v>103</v>
      </c>
      <c r="AO275" t="s">
        <v>97</v>
      </c>
      <c r="AP275" t="s">
        <v>105</v>
      </c>
      <c r="AQ275" t="s">
        <v>106</v>
      </c>
      <c r="AR275" s="51">
        <v>1632</v>
      </c>
      <c r="AS275" s="51">
        <v>0</v>
      </c>
      <c r="AT275">
        <v>0</v>
      </c>
      <c r="AU275" s="1">
        <v>1632</v>
      </c>
      <c r="AV275" s="1">
        <v>1</v>
      </c>
      <c r="AW275" s="1">
        <v>0</v>
      </c>
      <c r="AX275" s="1">
        <v>2</v>
      </c>
      <c r="AY275" s="1">
        <v>0</v>
      </c>
      <c r="AZ275">
        <v>3</v>
      </c>
      <c r="BA275">
        <v>1</v>
      </c>
      <c r="BB275" s="51" t="s">
        <v>98</v>
      </c>
      <c r="BC275" s="59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 s="51">
        <v>1</v>
      </c>
      <c r="BK275" s="51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 s="1">
        <v>139000</v>
      </c>
    </row>
    <row r="276" spans="1:81" x14ac:dyDescent="0.2">
      <c r="A276">
        <v>275</v>
      </c>
      <c r="B276">
        <v>20</v>
      </c>
      <c r="C276" t="s">
        <v>81</v>
      </c>
      <c r="D276" s="1">
        <v>76</v>
      </c>
      <c r="E276" s="1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s="1" t="s">
        <v>131</v>
      </c>
      <c r="N276" s="51" t="s">
        <v>90</v>
      </c>
      <c r="O276" s="51" t="s">
        <v>90</v>
      </c>
      <c r="P276" s="1" t="s">
        <v>91</v>
      </c>
      <c r="Q276" s="51" t="s">
        <v>115</v>
      </c>
      <c r="R276" s="1">
        <v>5</v>
      </c>
      <c r="S276" s="51">
        <v>7</v>
      </c>
      <c r="T276" s="51">
        <v>1982</v>
      </c>
      <c r="U276" s="51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 s="51">
        <v>816</v>
      </c>
      <c r="AN276" t="s">
        <v>103</v>
      </c>
      <c r="AO276" t="s">
        <v>98</v>
      </c>
      <c r="AP276" t="s">
        <v>105</v>
      </c>
      <c r="AQ276" t="s">
        <v>106</v>
      </c>
      <c r="AR276" s="51">
        <v>816</v>
      </c>
      <c r="AS276" s="51">
        <v>0</v>
      </c>
      <c r="AT276">
        <v>0</v>
      </c>
      <c r="AU276" s="1">
        <v>816</v>
      </c>
      <c r="AV276" s="1">
        <v>0</v>
      </c>
      <c r="AW276" s="1">
        <v>0</v>
      </c>
      <c r="AX276" s="1">
        <v>1</v>
      </c>
      <c r="AY276" s="1">
        <v>0</v>
      </c>
      <c r="AZ276">
        <v>2</v>
      </c>
      <c r="BA276">
        <v>1</v>
      </c>
      <c r="BB276" s="51" t="s">
        <v>98</v>
      </c>
      <c r="BC276" s="59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 s="51">
        <v>1</v>
      </c>
      <c r="BK276" s="51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 s="1">
        <v>124500</v>
      </c>
    </row>
    <row r="277" spans="1:81" x14ac:dyDescent="0.2">
      <c r="A277">
        <v>276</v>
      </c>
      <c r="B277">
        <v>50</v>
      </c>
      <c r="C277" t="s">
        <v>81</v>
      </c>
      <c r="D277" s="1">
        <v>55</v>
      </c>
      <c r="E277" s="1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s="1" t="s">
        <v>148</v>
      </c>
      <c r="N277" s="51" t="s">
        <v>90</v>
      </c>
      <c r="O277" s="51" t="s">
        <v>90</v>
      </c>
      <c r="P277" s="1" t="s">
        <v>91</v>
      </c>
      <c r="Q277" s="51" t="s">
        <v>132</v>
      </c>
      <c r="R277" s="1">
        <v>7</v>
      </c>
      <c r="S277" s="51">
        <v>7</v>
      </c>
      <c r="T277" s="51">
        <v>1925</v>
      </c>
      <c r="U277" s="51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 s="51">
        <v>952</v>
      </c>
      <c r="AN277" t="s">
        <v>206</v>
      </c>
      <c r="AO277" t="s">
        <v>97</v>
      </c>
      <c r="AP277" t="s">
        <v>177</v>
      </c>
      <c r="AQ277" t="s">
        <v>106</v>
      </c>
      <c r="AR277" s="51">
        <v>952</v>
      </c>
      <c r="AS277" s="51">
        <v>596</v>
      </c>
      <c r="AT277">
        <v>0</v>
      </c>
      <c r="AU277" s="1">
        <v>1548</v>
      </c>
      <c r="AV277" s="1">
        <v>0</v>
      </c>
      <c r="AW277" s="1">
        <v>0</v>
      </c>
      <c r="AX277" s="1">
        <v>2</v>
      </c>
      <c r="AY277" s="1">
        <v>1</v>
      </c>
      <c r="AZ277">
        <v>3</v>
      </c>
      <c r="BA277">
        <v>1</v>
      </c>
      <c r="BB277" s="51" t="s">
        <v>104</v>
      </c>
      <c r="BC277" s="59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 s="51">
        <v>2</v>
      </c>
      <c r="BK277" s="51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 s="1">
        <v>205000</v>
      </c>
    </row>
    <row r="278" spans="1:81" x14ac:dyDescent="0.2">
      <c r="A278">
        <v>277</v>
      </c>
      <c r="B278">
        <v>20</v>
      </c>
      <c r="C278" t="s">
        <v>81</v>
      </c>
      <c r="D278" s="1">
        <v>129</v>
      </c>
      <c r="E278" s="1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s="1" t="s">
        <v>131</v>
      </c>
      <c r="N278" s="51" t="s">
        <v>90</v>
      </c>
      <c r="O278" s="51" t="s">
        <v>90</v>
      </c>
      <c r="P278" s="1" t="s">
        <v>91</v>
      </c>
      <c r="Q278" s="51" t="s">
        <v>115</v>
      </c>
      <c r="R278" s="1">
        <v>7</v>
      </c>
      <c r="S278" s="51">
        <v>5</v>
      </c>
      <c r="T278" s="51">
        <v>2003</v>
      </c>
      <c r="U278" s="51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 s="51">
        <v>1560</v>
      </c>
      <c r="AN278" t="s">
        <v>103</v>
      </c>
      <c r="AO278" t="s">
        <v>104</v>
      </c>
      <c r="AP278" t="s">
        <v>105</v>
      </c>
      <c r="AQ278" t="s">
        <v>106</v>
      </c>
      <c r="AR278" s="51">
        <v>1560</v>
      </c>
      <c r="AS278" s="51">
        <v>0</v>
      </c>
      <c r="AT278">
        <v>0</v>
      </c>
      <c r="AU278" s="1">
        <v>1560</v>
      </c>
      <c r="AV278" s="1">
        <v>0</v>
      </c>
      <c r="AW278" s="1">
        <v>0</v>
      </c>
      <c r="AX278" s="1">
        <v>2</v>
      </c>
      <c r="AY278" s="1">
        <v>0</v>
      </c>
      <c r="AZ278">
        <v>3</v>
      </c>
      <c r="BA278">
        <v>1</v>
      </c>
      <c r="BB278" s="51" t="s">
        <v>97</v>
      </c>
      <c r="BC278" s="59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 s="51">
        <v>2</v>
      </c>
      <c r="BK278" s="51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 s="1">
        <v>201000</v>
      </c>
    </row>
    <row r="279" spans="1:81" x14ac:dyDescent="0.2">
      <c r="A279">
        <v>278</v>
      </c>
      <c r="B279">
        <v>20</v>
      </c>
      <c r="C279" t="s">
        <v>81</v>
      </c>
      <c r="D279" s="1">
        <v>140</v>
      </c>
      <c r="E279" s="1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s="1" t="s">
        <v>193</v>
      </c>
      <c r="N279" s="51" t="s">
        <v>90</v>
      </c>
      <c r="O279" s="51" t="s">
        <v>90</v>
      </c>
      <c r="P279" s="1" t="s">
        <v>91</v>
      </c>
      <c r="Q279" s="51" t="s">
        <v>115</v>
      </c>
      <c r="R279" s="1">
        <v>4</v>
      </c>
      <c r="S279" s="51">
        <v>5</v>
      </c>
      <c r="T279" s="51">
        <v>1951</v>
      </c>
      <c r="U279" s="51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 s="51">
        <v>864</v>
      </c>
      <c r="AN279" t="s">
        <v>103</v>
      </c>
      <c r="AO279" t="s">
        <v>104</v>
      </c>
      <c r="AP279" t="s">
        <v>105</v>
      </c>
      <c r="AQ279" t="s">
        <v>106</v>
      </c>
      <c r="AR279" s="51">
        <v>864</v>
      </c>
      <c r="AS279" s="51">
        <v>0</v>
      </c>
      <c r="AT279">
        <v>0</v>
      </c>
      <c r="AU279" s="1">
        <v>864</v>
      </c>
      <c r="AV279" s="1">
        <v>0</v>
      </c>
      <c r="AW279" s="1">
        <v>0</v>
      </c>
      <c r="AX279" s="1">
        <v>1</v>
      </c>
      <c r="AY279" s="1">
        <v>0</v>
      </c>
      <c r="AZ279">
        <v>2</v>
      </c>
      <c r="BA279">
        <v>1</v>
      </c>
      <c r="BB279" s="51" t="s">
        <v>98</v>
      </c>
      <c r="BC279" s="5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 s="51">
        <v>2</v>
      </c>
      <c r="BK279" s="51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 s="1">
        <v>141000</v>
      </c>
    </row>
    <row r="280" spans="1:81" x14ac:dyDescent="0.2">
      <c r="A280">
        <v>279</v>
      </c>
      <c r="B280">
        <v>20</v>
      </c>
      <c r="C280" t="s">
        <v>81</v>
      </c>
      <c r="D280" s="1">
        <v>107</v>
      </c>
      <c r="E280" s="1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s="1" t="s">
        <v>154</v>
      </c>
      <c r="N280" s="51" t="s">
        <v>90</v>
      </c>
      <c r="O280" s="51" t="s">
        <v>90</v>
      </c>
      <c r="P280" s="1" t="s">
        <v>91</v>
      </c>
      <c r="Q280" s="51" t="s">
        <v>115</v>
      </c>
      <c r="R280" s="1">
        <v>9</v>
      </c>
      <c r="S280" s="51">
        <v>5</v>
      </c>
      <c r="T280" s="51">
        <v>2006</v>
      </c>
      <c r="U280" s="51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 s="51">
        <v>2121</v>
      </c>
      <c r="AN280" t="s">
        <v>103</v>
      </c>
      <c r="AO280" t="s">
        <v>104</v>
      </c>
      <c r="AP280" t="s">
        <v>105</v>
      </c>
      <c r="AQ280" t="s">
        <v>106</v>
      </c>
      <c r="AR280" s="51">
        <v>2121</v>
      </c>
      <c r="AS280" s="51">
        <v>0</v>
      </c>
      <c r="AT280">
        <v>0</v>
      </c>
      <c r="AU280" s="1">
        <v>2121</v>
      </c>
      <c r="AV280" s="1">
        <v>0</v>
      </c>
      <c r="AW280" s="1">
        <v>0</v>
      </c>
      <c r="AX280" s="1">
        <v>2</v>
      </c>
      <c r="AY280" s="1">
        <v>1</v>
      </c>
      <c r="AZ280">
        <v>3</v>
      </c>
      <c r="BA280">
        <v>1</v>
      </c>
      <c r="BB280" s="51" t="s">
        <v>104</v>
      </c>
      <c r="BC280" s="59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 s="51">
        <v>3</v>
      </c>
      <c r="BK280" s="51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 s="1">
        <v>415298</v>
      </c>
    </row>
    <row r="281" spans="1:81" x14ac:dyDescent="0.2">
      <c r="A281">
        <v>280</v>
      </c>
      <c r="B281">
        <v>60</v>
      </c>
      <c r="C281" t="s">
        <v>81</v>
      </c>
      <c r="D281" s="1">
        <v>83</v>
      </c>
      <c r="E281" s="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s="1" t="s">
        <v>205</v>
      </c>
      <c r="N281" s="51" t="s">
        <v>90</v>
      </c>
      <c r="O281" s="51" t="s">
        <v>90</v>
      </c>
      <c r="P281" s="1" t="s">
        <v>91</v>
      </c>
      <c r="Q281" s="51" t="s">
        <v>92</v>
      </c>
      <c r="R281" s="1">
        <v>7</v>
      </c>
      <c r="S281" s="51">
        <v>5</v>
      </c>
      <c r="T281" s="51">
        <v>1977</v>
      </c>
      <c r="U281" s="5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 s="51">
        <v>1160</v>
      </c>
      <c r="AN281" t="s">
        <v>103</v>
      </c>
      <c r="AO281" t="s">
        <v>104</v>
      </c>
      <c r="AP281" t="s">
        <v>105</v>
      </c>
      <c r="AQ281" t="s">
        <v>106</v>
      </c>
      <c r="AR281" s="51">
        <v>1156</v>
      </c>
      <c r="AS281" s="51">
        <v>866</v>
      </c>
      <c r="AT281">
        <v>0</v>
      </c>
      <c r="AU281" s="1">
        <v>2022</v>
      </c>
      <c r="AV281" s="1">
        <v>0</v>
      </c>
      <c r="AW281" s="1">
        <v>0</v>
      </c>
      <c r="AX281" s="1">
        <v>2</v>
      </c>
      <c r="AY281" s="1">
        <v>1</v>
      </c>
      <c r="AZ281">
        <v>4</v>
      </c>
      <c r="BA281">
        <v>1</v>
      </c>
      <c r="BB281" s="51" t="s">
        <v>98</v>
      </c>
      <c r="BC281" s="59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 s="51">
        <v>2</v>
      </c>
      <c r="BK281" s="5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 s="1">
        <v>192000</v>
      </c>
    </row>
    <row r="282" spans="1:81" x14ac:dyDescent="0.2">
      <c r="A282">
        <v>281</v>
      </c>
      <c r="B282">
        <v>60</v>
      </c>
      <c r="C282" t="s">
        <v>81</v>
      </c>
      <c r="D282" s="1">
        <v>82</v>
      </c>
      <c r="E282" s="1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s="1" t="s">
        <v>170</v>
      </c>
      <c r="N282" s="51" t="s">
        <v>90</v>
      </c>
      <c r="O282" s="51" t="s">
        <v>90</v>
      </c>
      <c r="P282" s="1" t="s">
        <v>91</v>
      </c>
      <c r="Q282" s="51" t="s">
        <v>92</v>
      </c>
      <c r="R282" s="1">
        <v>7</v>
      </c>
      <c r="S282" s="51">
        <v>6</v>
      </c>
      <c r="T282" s="51">
        <v>1989</v>
      </c>
      <c r="U282" s="51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 s="51">
        <v>807</v>
      </c>
      <c r="AN282" t="s">
        <v>103</v>
      </c>
      <c r="AO282" t="s">
        <v>97</v>
      </c>
      <c r="AP282" t="s">
        <v>105</v>
      </c>
      <c r="AQ282" t="s">
        <v>106</v>
      </c>
      <c r="AR282" s="51">
        <v>1175</v>
      </c>
      <c r="AS282" s="51">
        <v>807</v>
      </c>
      <c r="AT282">
        <v>0</v>
      </c>
      <c r="AU282" s="1">
        <v>1982</v>
      </c>
      <c r="AV282" s="1">
        <v>0</v>
      </c>
      <c r="AW282" s="1">
        <v>0</v>
      </c>
      <c r="AX282" s="1">
        <v>2</v>
      </c>
      <c r="AY282" s="1">
        <v>1</v>
      </c>
      <c r="AZ282">
        <v>3</v>
      </c>
      <c r="BA282">
        <v>1</v>
      </c>
      <c r="BB282" s="51" t="s">
        <v>97</v>
      </c>
      <c r="BC282" s="59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 s="51">
        <v>2</v>
      </c>
      <c r="BK282" s="51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 s="1">
        <v>228500</v>
      </c>
    </row>
    <row r="283" spans="1:81" x14ac:dyDescent="0.2">
      <c r="A283">
        <v>282</v>
      </c>
      <c r="B283">
        <v>20</v>
      </c>
      <c r="C283" t="s">
        <v>192</v>
      </c>
      <c r="D283" s="1">
        <v>60</v>
      </c>
      <c r="E283" s="1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s="1" t="s">
        <v>136</v>
      </c>
      <c r="N283" s="51" t="s">
        <v>90</v>
      </c>
      <c r="O283" s="51" t="s">
        <v>90</v>
      </c>
      <c r="P283" s="1" t="s">
        <v>91</v>
      </c>
      <c r="Q283" s="51" t="s">
        <v>115</v>
      </c>
      <c r="R283" s="1">
        <v>6</v>
      </c>
      <c r="S283" s="51">
        <v>5</v>
      </c>
      <c r="T283" s="51">
        <v>2006</v>
      </c>
      <c r="U283" s="51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 s="51">
        <v>1262</v>
      </c>
      <c r="AN283" t="s">
        <v>103</v>
      </c>
      <c r="AO283" t="s">
        <v>97</v>
      </c>
      <c r="AP283" t="s">
        <v>105</v>
      </c>
      <c r="AQ283" t="s">
        <v>106</v>
      </c>
      <c r="AR283" s="51">
        <v>1262</v>
      </c>
      <c r="AS283" s="51">
        <v>0</v>
      </c>
      <c r="AT283">
        <v>0</v>
      </c>
      <c r="AU283" s="1">
        <v>1262</v>
      </c>
      <c r="AV283" s="1">
        <v>0</v>
      </c>
      <c r="AW283" s="1">
        <v>0</v>
      </c>
      <c r="AX283" s="1">
        <v>2</v>
      </c>
      <c r="AY283" s="1">
        <v>0</v>
      </c>
      <c r="AZ283">
        <v>2</v>
      </c>
      <c r="BA283">
        <v>1</v>
      </c>
      <c r="BB283" s="51" t="s">
        <v>97</v>
      </c>
      <c r="BC283" s="59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 s="51">
        <v>2</v>
      </c>
      <c r="BK283" s="51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 s="1">
        <v>185000</v>
      </c>
    </row>
    <row r="284" spans="1:81" x14ac:dyDescent="0.2">
      <c r="A284">
        <v>283</v>
      </c>
      <c r="B284">
        <v>120</v>
      </c>
      <c r="C284" t="s">
        <v>81</v>
      </c>
      <c r="D284" s="1">
        <v>34</v>
      </c>
      <c r="E284" s="1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s="1" t="s">
        <v>154</v>
      </c>
      <c r="N284" s="51" t="s">
        <v>90</v>
      </c>
      <c r="O284" s="51" t="s">
        <v>90</v>
      </c>
      <c r="P284" s="1" t="s">
        <v>198</v>
      </c>
      <c r="Q284" s="51" t="s">
        <v>115</v>
      </c>
      <c r="R284" s="1">
        <v>7</v>
      </c>
      <c r="S284" s="51">
        <v>5</v>
      </c>
      <c r="T284" s="51">
        <v>2007</v>
      </c>
      <c r="U284" s="51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 s="51">
        <v>1314</v>
      </c>
      <c r="AN284" t="s">
        <v>103</v>
      </c>
      <c r="AO284" t="s">
        <v>104</v>
      </c>
      <c r="AP284" t="s">
        <v>105</v>
      </c>
      <c r="AQ284" t="s">
        <v>106</v>
      </c>
      <c r="AR284" s="51">
        <v>1314</v>
      </c>
      <c r="AS284" s="51">
        <v>0</v>
      </c>
      <c r="AT284">
        <v>0</v>
      </c>
      <c r="AU284" s="1">
        <v>1314</v>
      </c>
      <c r="AV284" s="1">
        <v>1</v>
      </c>
      <c r="AW284" s="1">
        <v>0</v>
      </c>
      <c r="AX284" s="1">
        <v>2</v>
      </c>
      <c r="AY284" s="1">
        <v>0</v>
      </c>
      <c r="AZ284">
        <v>2</v>
      </c>
      <c r="BA284">
        <v>1</v>
      </c>
      <c r="BB284" s="51" t="s">
        <v>97</v>
      </c>
      <c r="BC284" s="59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 s="51">
        <v>2</v>
      </c>
      <c r="BK284" s="51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 s="1">
        <v>207500</v>
      </c>
    </row>
    <row r="285" spans="1:81" x14ac:dyDescent="0.2">
      <c r="A285">
        <v>284</v>
      </c>
      <c r="B285">
        <v>20</v>
      </c>
      <c r="C285" t="s">
        <v>81</v>
      </c>
      <c r="D285" s="1">
        <v>74</v>
      </c>
      <c r="E285" s="1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s="1" t="s">
        <v>136</v>
      </c>
      <c r="N285" s="51" t="s">
        <v>114</v>
      </c>
      <c r="O285" s="51" t="s">
        <v>90</v>
      </c>
      <c r="P285" s="1" t="s">
        <v>91</v>
      </c>
      <c r="Q285" s="51" t="s">
        <v>115</v>
      </c>
      <c r="R285" s="1">
        <v>8</v>
      </c>
      <c r="S285" s="51">
        <v>5</v>
      </c>
      <c r="T285" s="51">
        <v>2008</v>
      </c>
      <c r="U285" s="51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 s="51">
        <v>1468</v>
      </c>
      <c r="AN285" t="s">
        <v>103</v>
      </c>
      <c r="AO285" t="s">
        <v>104</v>
      </c>
      <c r="AP285" t="s">
        <v>105</v>
      </c>
      <c r="AQ285" t="s">
        <v>106</v>
      </c>
      <c r="AR285" s="51">
        <v>1468</v>
      </c>
      <c r="AS285" s="51">
        <v>0</v>
      </c>
      <c r="AT285">
        <v>0</v>
      </c>
      <c r="AU285" s="1">
        <v>1468</v>
      </c>
      <c r="AV285" s="1">
        <v>0</v>
      </c>
      <c r="AW285" s="1">
        <v>0</v>
      </c>
      <c r="AX285" s="1">
        <v>2</v>
      </c>
      <c r="AY285" s="1">
        <v>0</v>
      </c>
      <c r="AZ285">
        <v>3</v>
      </c>
      <c r="BA285">
        <v>1</v>
      </c>
      <c r="BB285" s="51" t="s">
        <v>97</v>
      </c>
      <c r="BC285" s="59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 s="51">
        <v>3</v>
      </c>
      <c r="BK285" s="51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 s="1">
        <v>244600</v>
      </c>
    </row>
    <row r="286" spans="1:81" x14ac:dyDescent="0.2">
      <c r="A286">
        <v>285</v>
      </c>
      <c r="B286">
        <v>120</v>
      </c>
      <c r="C286" t="s">
        <v>81</v>
      </c>
      <c r="D286" s="1">
        <v>50</v>
      </c>
      <c r="E286" s="1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s="1" t="s">
        <v>170</v>
      </c>
      <c r="N286" s="51" t="s">
        <v>90</v>
      </c>
      <c r="O286" s="51" t="s">
        <v>90</v>
      </c>
      <c r="P286" s="1" t="s">
        <v>179</v>
      </c>
      <c r="Q286" s="51" t="s">
        <v>115</v>
      </c>
      <c r="R286" s="1">
        <v>6</v>
      </c>
      <c r="S286" s="51">
        <v>5</v>
      </c>
      <c r="T286" s="51">
        <v>1992</v>
      </c>
      <c r="U286" s="51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 s="51">
        <v>1575</v>
      </c>
      <c r="AN286" t="s">
        <v>103</v>
      </c>
      <c r="AO286" t="s">
        <v>97</v>
      </c>
      <c r="AP286" t="s">
        <v>105</v>
      </c>
      <c r="AQ286" t="s">
        <v>106</v>
      </c>
      <c r="AR286" s="51">
        <v>1575</v>
      </c>
      <c r="AS286" s="51">
        <v>0</v>
      </c>
      <c r="AT286">
        <v>0</v>
      </c>
      <c r="AU286" s="1">
        <v>1575</v>
      </c>
      <c r="AV286" s="1">
        <v>1</v>
      </c>
      <c r="AW286" s="1">
        <v>0</v>
      </c>
      <c r="AX286" s="1">
        <v>2</v>
      </c>
      <c r="AY286" s="1">
        <v>0</v>
      </c>
      <c r="AZ286">
        <v>2</v>
      </c>
      <c r="BA286">
        <v>1</v>
      </c>
      <c r="BB286" s="51" t="s">
        <v>97</v>
      </c>
      <c r="BC286" s="59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 s="51">
        <v>2</v>
      </c>
      <c r="BK286" s="51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 s="1">
        <v>179200</v>
      </c>
    </row>
    <row r="287" spans="1:81" x14ac:dyDescent="0.2">
      <c r="A287">
        <v>286</v>
      </c>
      <c r="B287">
        <v>160</v>
      </c>
      <c r="C287" t="s">
        <v>192</v>
      </c>
      <c r="D287" s="1">
        <v>35</v>
      </c>
      <c r="E287" s="1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s="1" t="s">
        <v>136</v>
      </c>
      <c r="N287" s="51" t="s">
        <v>90</v>
      </c>
      <c r="O287" s="51" t="s">
        <v>90</v>
      </c>
      <c r="P287" s="1" t="s">
        <v>179</v>
      </c>
      <c r="Q287" s="51" t="s">
        <v>92</v>
      </c>
      <c r="R287" s="1">
        <v>7</v>
      </c>
      <c r="S287" s="51">
        <v>5</v>
      </c>
      <c r="T287" s="51">
        <v>2006</v>
      </c>
      <c r="U287" s="51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 s="51">
        <v>625</v>
      </c>
      <c r="AN287" t="s">
        <v>103</v>
      </c>
      <c r="AO287" t="s">
        <v>104</v>
      </c>
      <c r="AP287" t="s">
        <v>105</v>
      </c>
      <c r="AQ287" t="s">
        <v>106</v>
      </c>
      <c r="AR287" s="51">
        <v>625</v>
      </c>
      <c r="AS287" s="51">
        <v>625</v>
      </c>
      <c r="AT287">
        <v>0</v>
      </c>
      <c r="AU287" s="1">
        <v>1250</v>
      </c>
      <c r="AV287" s="1">
        <v>0</v>
      </c>
      <c r="AW287" s="1">
        <v>0</v>
      </c>
      <c r="AX287" s="1">
        <v>2</v>
      </c>
      <c r="AY287" s="1">
        <v>1</v>
      </c>
      <c r="AZ287">
        <v>2</v>
      </c>
      <c r="BA287">
        <v>1</v>
      </c>
      <c r="BB287" s="51" t="s">
        <v>97</v>
      </c>
      <c r="BC287" s="59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 s="51">
        <v>2</v>
      </c>
      <c r="BK287" s="51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 s="1">
        <v>164700</v>
      </c>
    </row>
    <row r="288" spans="1:81" x14ac:dyDescent="0.2">
      <c r="A288">
        <v>287</v>
      </c>
      <c r="B288">
        <v>50</v>
      </c>
      <c r="C288" t="s">
        <v>81</v>
      </c>
      <c r="D288" s="1">
        <v>77</v>
      </c>
      <c r="E288" s="1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s="1" t="s">
        <v>162</v>
      </c>
      <c r="N288" s="51" t="s">
        <v>90</v>
      </c>
      <c r="O288" s="51" t="s">
        <v>90</v>
      </c>
      <c r="P288" s="1" t="s">
        <v>91</v>
      </c>
      <c r="Q288" s="51" t="s">
        <v>132</v>
      </c>
      <c r="R288" s="1">
        <v>6</v>
      </c>
      <c r="S288" s="51">
        <v>7</v>
      </c>
      <c r="T288" s="51">
        <v>1962</v>
      </c>
      <c r="U288" s="51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 s="51">
        <v>912</v>
      </c>
      <c r="AN288" t="s">
        <v>103</v>
      </c>
      <c r="AO288" t="s">
        <v>98</v>
      </c>
      <c r="AP288" t="s">
        <v>105</v>
      </c>
      <c r="AQ288" t="s">
        <v>106</v>
      </c>
      <c r="AR288" s="51">
        <v>1085</v>
      </c>
      <c r="AS288" s="51">
        <v>649</v>
      </c>
      <c r="AT288">
        <v>0</v>
      </c>
      <c r="AU288" s="1">
        <v>1734</v>
      </c>
      <c r="AV288" s="1">
        <v>0</v>
      </c>
      <c r="AW288" s="1">
        <v>0</v>
      </c>
      <c r="AX288" s="1">
        <v>1</v>
      </c>
      <c r="AY288" s="1">
        <v>1</v>
      </c>
      <c r="AZ288">
        <v>3</v>
      </c>
      <c r="BA288">
        <v>1</v>
      </c>
      <c r="BB288" s="51" t="s">
        <v>97</v>
      </c>
      <c r="BC288" s="59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 s="51">
        <v>2</v>
      </c>
      <c r="BK288" s="51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 s="1">
        <v>159000</v>
      </c>
    </row>
    <row r="289" spans="1:81" x14ac:dyDescent="0.2">
      <c r="A289">
        <v>288</v>
      </c>
      <c r="B289">
        <v>20</v>
      </c>
      <c r="C289" t="s">
        <v>81</v>
      </c>
      <c r="D289" s="1" t="s">
        <v>83</v>
      </c>
      <c r="E289" s="1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s="1" t="s">
        <v>162</v>
      </c>
      <c r="N289" s="51" t="s">
        <v>90</v>
      </c>
      <c r="O289" s="51" t="s">
        <v>90</v>
      </c>
      <c r="P289" s="1" t="s">
        <v>91</v>
      </c>
      <c r="Q289" s="51" t="s">
        <v>115</v>
      </c>
      <c r="R289" s="1">
        <v>4</v>
      </c>
      <c r="S289" s="51">
        <v>4</v>
      </c>
      <c r="T289" s="51">
        <v>1971</v>
      </c>
      <c r="U289" s="51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 s="51">
        <v>858</v>
      </c>
      <c r="AN289" t="s">
        <v>103</v>
      </c>
      <c r="AO289" t="s">
        <v>98</v>
      </c>
      <c r="AP289" t="s">
        <v>105</v>
      </c>
      <c r="AQ289" t="s">
        <v>106</v>
      </c>
      <c r="AR289" s="51">
        <v>858</v>
      </c>
      <c r="AS289" s="51">
        <v>0</v>
      </c>
      <c r="AT289">
        <v>0</v>
      </c>
      <c r="AU289" s="1">
        <v>858</v>
      </c>
      <c r="AV289" s="1">
        <v>0</v>
      </c>
      <c r="AW289" s="1">
        <v>0</v>
      </c>
      <c r="AX289" s="1">
        <v>1</v>
      </c>
      <c r="AY289" s="1">
        <v>0</v>
      </c>
      <c r="AZ289">
        <v>3</v>
      </c>
      <c r="BA289">
        <v>1</v>
      </c>
      <c r="BB289" s="51" t="s">
        <v>98</v>
      </c>
      <c r="BC289" s="5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 s="51">
        <v>0</v>
      </c>
      <c r="BK289" s="51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 s="1">
        <v>88000</v>
      </c>
    </row>
    <row r="290" spans="1:81" x14ac:dyDescent="0.2">
      <c r="A290">
        <v>289</v>
      </c>
      <c r="B290">
        <v>20</v>
      </c>
      <c r="C290" t="s">
        <v>81</v>
      </c>
      <c r="D290" s="1" t="s">
        <v>83</v>
      </c>
      <c r="E290" s="1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s="1" t="s">
        <v>151</v>
      </c>
      <c r="N290" s="51" t="s">
        <v>90</v>
      </c>
      <c r="O290" s="51" t="s">
        <v>90</v>
      </c>
      <c r="P290" s="1" t="s">
        <v>91</v>
      </c>
      <c r="Q290" s="51" t="s">
        <v>115</v>
      </c>
      <c r="R290" s="1">
        <v>5</v>
      </c>
      <c r="S290" s="51">
        <v>5</v>
      </c>
      <c r="T290" s="51">
        <v>1967</v>
      </c>
      <c r="U290" s="51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 s="51">
        <v>882</v>
      </c>
      <c r="AN290" t="s">
        <v>103</v>
      </c>
      <c r="AO290" t="s">
        <v>98</v>
      </c>
      <c r="AP290" t="s">
        <v>105</v>
      </c>
      <c r="AQ290" t="s">
        <v>106</v>
      </c>
      <c r="AR290" s="51">
        <v>900</v>
      </c>
      <c r="AS290" s="51">
        <v>0</v>
      </c>
      <c r="AT290">
        <v>0</v>
      </c>
      <c r="AU290" s="1">
        <v>900</v>
      </c>
      <c r="AV290" s="1">
        <v>0</v>
      </c>
      <c r="AW290" s="1">
        <v>0</v>
      </c>
      <c r="AX290" s="1">
        <v>1</v>
      </c>
      <c r="AY290" s="1">
        <v>0</v>
      </c>
      <c r="AZ290">
        <v>3</v>
      </c>
      <c r="BA290">
        <v>1</v>
      </c>
      <c r="BB290" s="51" t="s">
        <v>98</v>
      </c>
      <c r="BC290" s="59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 s="51">
        <v>1</v>
      </c>
      <c r="BK290" s="51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 s="1">
        <v>122000</v>
      </c>
    </row>
    <row r="291" spans="1:81" x14ac:dyDescent="0.2">
      <c r="A291">
        <v>290</v>
      </c>
      <c r="B291">
        <v>70</v>
      </c>
      <c r="C291" t="s">
        <v>81</v>
      </c>
      <c r="D291" s="1">
        <v>60</v>
      </c>
      <c r="E291" s="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s="1" t="s">
        <v>148</v>
      </c>
      <c r="N291" s="51" t="s">
        <v>202</v>
      </c>
      <c r="O291" s="51" t="s">
        <v>90</v>
      </c>
      <c r="P291" s="1" t="s">
        <v>91</v>
      </c>
      <c r="Q291" s="51" t="s">
        <v>92</v>
      </c>
      <c r="R291" s="1">
        <v>6</v>
      </c>
      <c r="S291" s="51">
        <v>7</v>
      </c>
      <c r="T291" s="51">
        <v>1915</v>
      </c>
      <c r="U291" s="5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 s="51">
        <v>698</v>
      </c>
      <c r="AN291" t="s">
        <v>103</v>
      </c>
      <c r="AO291" t="s">
        <v>104</v>
      </c>
      <c r="AP291" t="s">
        <v>105</v>
      </c>
      <c r="AQ291" t="s">
        <v>164</v>
      </c>
      <c r="AR291" s="51">
        <v>698</v>
      </c>
      <c r="AS291" s="51">
        <v>698</v>
      </c>
      <c r="AT291">
        <v>0</v>
      </c>
      <c r="AU291" s="1">
        <v>1396</v>
      </c>
      <c r="AV291" s="1">
        <v>0</v>
      </c>
      <c r="AW291" s="1">
        <v>0</v>
      </c>
      <c r="AX291" s="1">
        <v>1</v>
      </c>
      <c r="AY291" s="1">
        <v>0</v>
      </c>
      <c r="AZ291">
        <v>3</v>
      </c>
      <c r="BA291">
        <v>1</v>
      </c>
      <c r="BB291" s="51" t="s">
        <v>98</v>
      </c>
      <c r="BC291" s="59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 s="51">
        <v>1</v>
      </c>
      <c r="BK291" s="5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 s="1">
        <v>153575</v>
      </c>
    </row>
    <row r="292" spans="1:81" x14ac:dyDescent="0.2">
      <c r="A292">
        <v>291</v>
      </c>
      <c r="B292">
        <v>60</v>
      </c>
      <c r="C292" t="s">
        <v>81</v>
      </c>
      <c r="D292" s="1">
        <v>120</v>
      </c>
      <c r="E292" s="1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s="1" t="s">
        <v>89</v>
      </c>
      <c r="N292" s="51" t="s">
        <v>90</v>
      </c>
      <c r="O292" s="51" t="s">
        <v>90</v>
      </c>
      <c r="P292" s="1" t="s">
        <v>91</v>
      </c>
      <c r="Q292" s="51" t="s">
        <v>92</v>
      </c>
      <c r="R292" s="1">
        <v>8</v>
      </c>
      <c r="S292" s="51">
        <v>5</v>
      </c>
      <c r="T292" s="51">
        <v>2006</v>
      </c>
      <c r="U292" s="51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 s="51">
        <v>1079</v>
      </c>
      <c r="AN292" t="s">
        <v>103</v>
      </c>
      <c r="AO292" t="s">
        <v>104</v>
      </c>
      <c r="AP292" t="s">
        <v>105</v>
      </c>
      <c r="AQ292" t="s">
        <v>106</v>
      </c>
      <c r="AR292" s="51">
        <v>1079</v>
      </c>
      <c r="AS292" s="51">
        <v>840</v>
      </c>
      <c r="AT292">
        <v>0</v>
      </c>
      <c r="AU292" s="1">
        <v>1919</v>
      </c>
      <c r="AV292" s="1">
        <v>0</v>
      </c>
      <c r="AW292" s="1">
        <v>0</v>
      </c>
      <c r="AX292" s="1">
        <v>2</v>
      </c>
      <c r="AY292" s="1">
        <v>1</v>
      </c>
      <c r="AZ292">
        <v>3</v>
      </c>
      <c r="BA292">
        <v>1</v>
      </c>
      <c r="BB292" s="51" t="s">
        <v>97</v>
      </c>
      <c r="BC292" s="59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 s="51">
        <v>2</v>
      </c>
      <c r="BK292" s="51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 s="1">
        <v>233230</v>
      </c>
    </row>
    <row r="293" spans="1:81" x14ac:dyDescent="0.2">
      <c r="A293">
        <v>292</v>
      </c>
      <c r="B293">
        <v>190</v>
      </c>
      <c r="C293" t="s">
        <v>81</v>
      </c>
      <c r="D293" s="1">
        <v>55</v>
      </c>
      <c r="E293" s="1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s="1" t="s">
        <v>232</v>
      </c>
      <c r="N293" s="51" t="s">
        <v>90</v>
      </c>
      <c r="O293" s="51" t="s">
        <v>90</v>
      </c>
      <c r="P293" s="1" t="s">
        <v>149</v>
      </c>
      <c r="Q293" s="51" t="s">
        <v>92</v>
      </c>
      <c r="R293" s="1">
        <v>5</v>
      </c>
      <c r="S293" s="51">
        <v>6</v>
      </c>
      <c r="T293" s="51">
        <v>1912</v>
      </c>
      <c r="U293" s="51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 s="51">
        <v>780</v>
      </c>
      <c r="AN293" t="s">
        <v>103</v>
      </c>
      <c r="AO293" t="s">
        <v>104</v>
      </c>
      <c r="AP293" t="s">
        <v>177</v>
      </c>
      <c r="AQ293" t="s">
        <v>106</v>
      </c>
      <c r="AR293" s="51">
        <v>936</v>
      </c>
      <c r="AS293" s="51">
        <v>780</v>
      </c>
      <c r="AT293">
        <v>0</v>
      </c>
      <c r="AU293" s="1">
        <v>1716</v>
      </c>
      <c r="AV293" s="1">
        <v>1</v>
      </c>
      <c r="AW293" s="1">
        <v>0</v>
      </c>
      <c r="AX293" s="1">
        <v>2</v>
      </c>
      <c r="AY293" s="1">
        <v>0</v>
      </c>
      <c r="AZ293">
        <v>6</v>
      </c>
      <c r="BA293">
        <v>1</v>
      </c>
      <c r="BB293" s="51" t="s">
        <v>147</v>
      </c>
      <c r="BC293" s="59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 s="51">
        <v>0</v>
      </c>
      <c r="BK293" s="51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 s="1">
        <v>135900</v>
      </c>
    </row>
    <row r="294" spans="1:81" x14ac:dyDescent="0.2">
      <c r="A294">
        <v>293</v>
      </c>
      <c r="B294">
        <v>50</v>
      </c>
      <c r="C294" t="s">
        <v>81</v>
      </c>
      <c r="D294" s="1">
        <v>60</v>
      </c>
      <c r="E294" s="1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s="1" t="s">
        <v>185</v>
      </c>
      <c r="N294" s="51" t="s">
        <v>90</v>
      </c>
      <c r="O294" s="51" t="s">
        <v>90</v>
      </c>
      <c r="P294" s="1" t="s">
        <v>91</v>
      </c>
      <c r="Q294" s="51" t="s">
        <v>132</v>
      </c>
      <c r="R294" s="1">
        <v>5</v>
      </c>
      <c r="S294" s="51">
        <v>4</v>
      </c>
      <c r="T294" s="51">
        <v>1949</v>
      </c>
      <c r="U294" s="51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 s="51">
        <v>768</v>
      </c>
      <c r="AN294" t="s">
        <v>103</v>
      </c>
      <c r="AO294" t="s">
        <v>97</v>
      </c>
      <c r="AP294" t="s">
        <v>105</v>
      </c>
      <c r="AQ294" t="s">
        <v>106</v>
      </c>
      <c r="AR294" s="51">
        <v>1148</v>
      </c>
      <c r="AS294" s="51">
        <v>568</v>
      </c>
      <c r="AT294">
        <v>0</v>
      </c>
      <c r="AU294" s="1">
        <v>1716</v>
      </c>
      <c r="AV294" s="1">
        <v>0</v>
      </c>
      <c r="AW294" s="1">
        <v>0</v>
      </c>
      <c r="AX294" s="1">
        <v>1</v>
      </c>
      <c r="AY294" s="1">
        <v>1</v>
      </c>
      <c r="AZ294">
        <v>3</v>
      </c>
      <c r="BA294">
        <v>1</v>
      </c>
      <c r="BB294" s="51" t="s">
        <v>98</v>
      </c>
      <c r="BC294" s="59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 s="51">
        <v>1</v>
      </c>
      <c r="BK294" s="51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 s="1">
        <v>131000</v>
      </c>
    </row>
    <row r="295" spans="1:81" x14ac:dyDescent="0.2">
      <c r="A295">
        <v>294</v>
      </c>
      <c r="B295">
        <v>60</v>
      </c>
      <c r="C295" t="s">
        <v>81</v>
      </c>
      <c r="D295" s="1" t="s">
        <v>83</v>
      </c>
      <c r="E295" s="1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s="1" t="s">
        <v>138</v>
      </c>
      <c r="N295" s="51" t="s">
        <v>204</v>
      </c>
      <c r="O295" s="51" t="s">
        <v>90</v>
      </c>
      <c r="P295" s="1" t="s">
        <v>91</v>
      </c>
      <c r="Q295" s="51" t="s">
        <v>92</v>
      </c>
      <c r="R295" s="1">
        <v>7</v>
      </c>
      <c r="S295" s="51">
        <v>7</v>
      </c>
      <c r="T295" s="51">
        <v>1977</v>
      </c>
      <c r="U295" s="51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 s="51">
        <v>795</v>
      </c>
      <c r="AN295" t="s">
        <v>103</v>
      </c>
      <c r="AO295" t="s">
        <v>147</v>
      </c>
      <c r="AP295" t="s">
        <v>105</v>
      </c>
      <c r="AQ295" t="s">
        <v>106</v>
      </c>
      <c r="AR295" s="51">
        <v>1468</v>
      </c>
      <c r="AS295" s="51">
        <v>795</v>
      </c>
      <c r="AT295">
        <v>0</v>
      </c>
      <c r="AU295" s="1">
        <v>2263</v>
      </c>
      <c r="AV295" s="1">
        <v>1</v>
      </c>
      <c r="AW295" s="1">
        <v>0</v>
      </c>
      <c r="AX295" s="1">
        <v>2</v>
      </c>
      <c r="AY295" s="1">
        <v>1</v>
      </c>
      <c r="AZ295">
        <v>3</v>
      </c>
      <c r="BA295">
        <v>1</v>
      </c>
      <c r="BB295" s="51" t="s">
        <v>97</v>
      </c>
      <c r="BC295" s="59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 s="51">
        <v>2</v>
      </c>
      <c r="BK295" s="51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 s="1">
        <v>235000</v>
      </c>
    </row>
    <row r="296" spans="1:81" x14ac:dyDescent="0.2">
      <c r="A296">
        <v>295</v>
      </c>
      <c r="B296">
        <v>20</v>
      </c>
      <c r="C296" t="s">
        <v>81</v>
      </c>
      <c r="D296" s="1">
        <v>80</v>
      </c>
      <c r="E296" s="1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s="1" t="s">
        <v>162</v>
      </c>
      <c r="N296" s="51" t="s">
        <v>90</v>
      </c>
      <c r="O296" s="51" t="s">
        <v>90</v>
      </c>
      <c r="P296" s="1" t="s">
        <v>91</v>
      </c>
      <c r="Q296" s="51" t="s">
        <v>115</v>
      </c>
      <c r="R296" s="1">
        <v>6</v>
      </c>
      <c r="S296" s="51">
        <v>5</v>
      </c>
      <c r="T296" s="51">
        <v>1953</v>
      </c>
      <c r="U296" s="51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 s="51">
        <v>1416</v>
      </c>
      <c r="AN296" t="s">
        <v>103</v>
      </c>
      <c r="AO296" t="s">
        <v>98</v>
      </c>
      <c r="AP296" t="s">
        <v>105</v>
      </c>
      <c r="AQ296" t="s">
        <v>106</v>
      </c>
      <c r="AR296" s="51">
        <v>1644</v>
      </c>
      <c r="AS296" s="51">
        <v>0</v>
      </c>
      <c r="AT296">
        <v>0</v>
      </c>
      <c r="AU296" s="1">
        <v>1644</v>
      </c>
      <c r="AV296" s="1">
        <v>1</v>
      </c>
      <c r="AW296" s="1">
        <v>0</v>
      </c>
      <c r="AX296" s="1">
        <v>1</v>
      </c>
      <c r="AY296" s="1">
        <v>0</v>
      </c>
      <c r="AZ296">
        <v>3</v>
      </c>
      <c r="BA296">
        <v>1</v>
      </c>
      <c r="BB296" s="51" t="s">
        <v>98</v>
      </c>
      <c r="BC296" s="59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 s="51">
        <v>2</v>
      </c>
      <c r="BK296" s="51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 s="1">
        <v>167000</v>
      </c>
    </row>
    <row r="297" spans="1:81" x14ac:dyDescent="0.2">
      <c r="A297">
        <v>296</v>
      </c>
      <c r="B297">
        <v>80</v>
      </c>
      <c r="C297" t="s">
        <v>81</v>
      </c>
      <c r="D297" s="1">
        <v>37</v>
      </c>
      <c r="E297" s="1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s="1" t="s">
        <v>131</v>
      </c>
      <c r="N297" s="51" t="s">
        <v>90</v>
      </c>
      <c r="O297" s="51" t="s">
        <v>90</v>
      </c>
      <c r="P297" s="1" t="s">
        <v>91</v>
      </c>
      <c r="Q297" s="51" t="s">
        <v>197</v>
      </c>
      <c r="R297" s="1">
        <v>6</v>
      </c>
      <c r="S297" s="51">
        <v>6</v>
      </c>
      <c r="T297" s="51">
        <v>1984</v>
      </c>
      <c r="U297" s="51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 s="51">
        <v>1003</v>
      </c>
      <c r="AN297" t="s">
        <v>103</v>
      </c>
      <c r="AO297" t="s">
        <v>98</v>
      </c>
      <c r="AP297" t="s">
        <v>105</v>
      </c>
      <c r="AQ297" t="s">
        <v>106</v>
      </c>
      <c r="AR297" s="51">
        <v>1003</v>
      </c>
      <c r="AS297" s="51">
        <v>0</v>
      </c>
      <c r="AT297">
        <v>0</v>
      </c>
      <c r="AU297" s="1">
        <v>1003</v>
      </c>
      <c r="AV297" s="1">
        <v>1</v>
      </c>
      <c r="AW297" s="1">
        <v>0</v>
      </c>
      <c r="AX297" s="1">
        <v>1</v>
      </c>
      <c r="AY297" s="1">
        <v>0</v>
      </c>
      <c r="AZ297">
        <v>3</v>
      </c>
      <c r="BA297">
        <v>1</v>
      </c>
      <c r="BB297" s="51" t="s">
        <v>98</v>
      </c>
      <c r="BC297" s="59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 s="51">
        <v>2</v>
      </c>
      <c r="BK297" s="51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 s="1">
        <v>142500</v>
      </c>
    </row>
    <row r="298" spans="1:81" x14ac:dyDescent="0.2">
      <c r="A298">
        <v>297</v>
      </c>
      <c r="B298">
        <v>50</v>
      </c>
      <c r="C298" t="s">
        <v>142</v>
      </c>
      <c r="D298" s="1">
        <v>75</v>
      </c>
      <c r="E298" s="1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s="1" t="s">
        <v>176</v>
      </c>
      <c r="N298" s="51" t="s">
        <v>90</v>
      </c>
      <c r="O298" s="51" t="s">
        <v>90</v>
      </c>
      <c r="P298" s="1" t="s">
        <v>91</v>
      </c>
      <c r="Q298" s="51" t="s">
        <v>132</v>
      </c>
      <c r="R298" s="1">
        <v>5</v>
      </c>
      <c r="S298" s="51">
        <v>5</v>
      </c>
      <c r="T298" s="51">
        <v>1950</v>
      </c>
      <c r="U298" s="51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 s="51">
        <v>910</v>
      </c>
      <c r="AN298" t="s">
        <v>103</v>
      </c>
      <c r="AO298" t="s">
        <v>98</v>
      </c>
      <c r="AP298" t="s">
        <v>105</v>
      </c>
      <c r="AQ298" t="s">
        <v>164</v>
      </c>
      <c r="AR298" s="51">
        <v>910</v>
      </c>
      <c r="AS298" s="51">
        <v>648</v>
      </c>
      <c r="AT298">
        <v>0</v>
      </c>
      <c r="AU298" s="1">
        <v>1558</v>
      </c>
      <c r="AV298" s="1">
        <v>0</v>
      </c>
      <c r="AW298" s="1">
        <v>0</v>
      </c>
      <c r="AX298" s="1">
        <v>1</v>
      </c>
      <c r="AY298" s="1">
        <v>1</v>
      </c>
      <c r="AZ298">
        <v>4</v>
      </c>
      <c r="BA298">
        <v>1</v>
      </c>
      <c r="BB298" s="51" t="s">
        <v>98</v>
      </c>
      <c r="BC298" s="59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 s="51">
        <v>1</v>
      </c>
      <c r="BK298" s="51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 s="1">
        <v>152000</v>
      </c>
    </row>
    <row r="299" spans="1:81" x14ac:dyDescent="0.2">
      <c r="A299">
        <v>298</v>
      </c>
      <c r="B299">
        <v>60</v>
      </c>
      <c r="C299" t="s">
        <v>192</v>
      </c>
      <c r="D299" s="1">
        <v>66</v>
      </c>
      <c r="E299" s="1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s="1" t="s">
        <v>136</v>
      </c>
      <c r="N299" s="51" t="s">
        <v>90</v>
      </c>
      <c r="O299" s="51" t="s">
        <v>90</v>
      </c>
      <c r="P299" s="1" t="s">
        <v>91</v>
      </c>
      <c r="Q299" s="51" t="s">
        <v>92</v>
      </c>
      <c r="R299" s="1">
        <v>7</v>
      </c>
      <c r="S299" s="51">
        <v>5</v>
      </c>
      <c r="T299" s="51">
        <v>1997</v>
      </c>
      <c r="U299" s="51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 s="51">
        <v>975</v>
      </c>
      <c r="AN299" t="s">
        <v>103</v>
      </c>
      <c r="AO299" t="s">
        <v>104</v>
      </c>
      <c r="AP299" t="s">
        <v>105</v>
      </c>
      <c r="AQ299" t="s">
        <v>106</v>
      </c>
      <c r="AR299" s="51">
        <v>975</v>
      </c>
      <c r="AS299" s="51">
        <v>975</v>
      </c>
      <c r="AT299">
        <v>0</v>
      </c>
      <c r="AU299" s="1">
        <v>1950</v>
      </c>
      <c r="AV299" s="1">
        <v>0</v>
      </c>
      <c r="AW299" s="1">
        <v>0</v>
      </c>
      <c r="AX299" s="1">
        <v>2</v>
      </c>
      <c r="AY299" s="1">
        <v>1</v>
      </c>
      <c r="AZ299">
        <v>3</v>
      </c>
      <c r="BA299">
        <v>1</v>
      </c>
      <c r="BB299" s="51" t="s">
        <v>97</v>
      </c>
      <c r="BC299" s="5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 s="51">
        <v>2</v>
      </c>
      <c r="BK299" s="51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 s="1">
        <v>239000</v>
      </c>
    </row>
    <row r="300" spans="1:81" x14ac:dyDescent="0.2">
      <c r="A300">
        <v>299</v>
      </c>
      <c r="B300">
        <v>60</v>
      </c>
      <c r="C300" t="s">
        <v>81</v>
      </c>
      <c r="D300" s="1">
        <v>90</v>
      </c>
      <c r="E300" s="1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s="1" t="s">
        <v>138</v>
      </c>
      <c r="N300" s="51" t="s">
        <v>90</v>
      </c>
      <c r="O300" s="51" t="s">
        <v>90</v>
      </c>
      <c r="P300" s="1" t="s">
        <v>91</v>
      </c>
      <c r="Q300" s="51" t="s">
        <v>92</v>
      </c>
      <c r="R300" s="1">
        <v>6</v>
      </c>
      <c r="S300" s="51">
        <v>6</v>
      </c>
      <c r="T300" s="51">
        <v>1968</v>
      </c>
      <c r="U300" s="51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 s="51">
        <v>702</v>
      </c>
      <c r="AN300" t="s">
        <v>103</v>
      </c>
      <c r="AO300" t="s">
        <v>97</v>
      </c>
      <c r="AP300" t="s">
        <v>105</v>
      </c>
      <c r="AQ300" t="s">
        <v>106</v>
      </c>
      <c r="AR300" s="51">
        <v>1041</v>
      </c>
      <c r="AS300" s="51">
        <v>702</v>
      </c>
      <c r="AT300">
        <v>0</v>
      </c>
      <c r="AU300" s="1">
        <v>1743</v>
      </c>
      <c r="AV300" s="1">
        <v>0</v>
      </c>
      <c r="AW300" s="1">
        <v>1</v>
      </c>
      <c r="AX300" s="1">
        <v>1</v>
      </c>
      <c r="AY300" s="1">
        <v>2</v>
      </c>
      <c r="AZ300">
        <v>3</v>
      </c>
      <c r="BA300">
        <v>1</v>
      </c>
      <c r="BB300" s="51" t="s">
        <v>98</v>
      </c>
      <c r="BC300" s="59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 s="51">
        <v>2</v>
      </c>
      <c r="BK300" s="51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 s="1">
        <v>175000</v>
      </c>
    </row>
    <row r="301" spans="1:81" x14ac:dyDescent="0.2">
      <c r="A301">
        <v>300</v>
      </c>
      <c r="B301">
        <v>20</v>
      </c>
      <c r="C301" t="s">
        <v>81</v>
      </c>
      <c r="D301" s="1">
        <v>80</v>
      </c>
      <c r="E301" s="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s="1" t="s">
        <v>123</v>
      </c>
      <c r="N301" s="51" t="s">
        <v>90</v>
      </c>
      <c r="O301" s="51" t="s">
        <v>90</v>
      </c>
      <c r="P301" s="1" t="s">
        <v>91</v>
      </c>
      <c r="Q301" s="51" t="s">
        <v>115</v>
      </c>
      <c r="R301" s="1">
        <v>6</v>
      </c>
      <c r="S301" s="51">
        <v>8</v>
      </c>
      <c r="T301" s="51">
        <v>1950</v>
      </c>
      <c r="U301" s="5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 s="51">
        <v>1092</v>
      </c>
      <c r="AN301" t="s">
        <v>103</v>
      </c>
      <c r="AO301" t="s">
        <v>104</v>
      </c>
      <c r="AP301" t="s">
        <v>105</v>
      </c>
      <c r="AQ301" t="s">
        <v>106</v>
      </c>
      <c r="AR301" s="51">
        <v>1152</v>
      </c>
      <c r="AS301" s="51">
        <v>0</v>
      </c>
      <c r="AT301">
        <v>0</v>
      </c>
      <c r="AU301" s="1">
        <v>1152</v>
      </c>
      <c r="AV301" s="1">
        <v>0</v>
      </c>
      <c r="AW301" s="1">
        <v>1</v>
      </c>
      <c r="AX301" s="1">
        <v>1</v>
      </c>
      <c r="AY301" s="1">
        <v>0</v>
      </c>
      <c r="AZ301">
        <v>3</v>
      </c>
      <c r="BA301">
        <v>1</v>
      </c>
      <c r="BB301" s="51" t="s">
        <v>97</v>
      </c>
      <c r="BC301" s="59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 s="51">
        <v>1</v>
      </c>
      <c r="BK301" s="5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 s="1">
        <v>158500</v>
      </c>
    </row>
    <row r="302" spans="1:81" x14ac:dyDescent="0.2">
      <c r="A302">
        <v>301</v>
      </c>
      <c r="B302">
        <v>190</v>
      </c>
      <c r="C302" t="s">
        <v>81</v>
      </c>
      <c r="D302" s="1">
        <v>90</v>
      </c>
      <c r="E302" s="1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s="1" t="s">
        <v>123</v>
      </c>
      <c r="N302" s="51" t="s">
        <v>90</v>
      </c>
      <c r="O302" s="51" t="s">
        <v>90</v>
      </c>
      <c r="P302" s="1" t="s">
        <v>149</v>
      </c>
      <c r="Q302" s="51" t="s">
        <v>115</v>
      </c>
      <c r="R302" s="1">
        <v>5</v>
      </c>
      <c r="S302" s="51">
        <v>5</v>
      </c>
      <c r="T302" s="51">
        <v>1953</v>
      </c>
      <c r="U302" s="51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 s="51">
        <v>1165</v>
      </c>
      <c r="AN302" t="s">
        <v>103</v>
      </c>
      <c r="AO302" t="s">
        <v>98</v>
      </c>
      <c r="AP302" t="s">
        <v>105</v>
      </c>
      <c r="AQ302" t="s">
        <v>106</v>
      </c>
      <c r="AR302" s="51">
        <v>1336</v>
      </c>
      <c r="AS302" s="51">
        <v>0</v>
      </c>
      <c r="AT302">
        <v>0</v>
      </c>
      <c r="AU302" s="1">
        <v>1336</v>
      </c>
      <c r="AV302" s="1">
        <v>1</v>
      </c>
      <c r="AW302" s="1">
        <v>0</v>
      </c>
      <c r="AX302" s="1">
        <v>1</v>
      </c>
      <c r="AY302" s="1">
        <v>0</v>
      </c>
      <c r="AZ302">
        <v>2</v>
      </c>
      <c r="BA302">
        <v>1</v>
      </c>
      <c r="BB302" s="51" t="s">
        <v>98</v>
      </c>
      <c r="BC302" s="59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 s="51">
        <v>1</v>
      </c>
      <c r="BK302" s="51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 s="1">
        <v>157000</v>
      </c>
    </row>
    <row r="303" spans="1:81" x14ac:dyDescent="0.2">
      <c r="A303">
        <v>302</v>
      </c>
      <c r="B303">
        <v>60</v>
      </c>
      <c r="C303" t="s">
        <v>81</v>
      </c>
      <c r="D303" s="1">
        <v>66</v>
      </c>
      <c r="E303" s="1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s="1" t="s">
        <v>89</v>
      </c>
      <c r="N303" s="51" t="s">
        <v>90</v>
      </c>
      <c r="O303" s="51" t="s">
        <v>90</v>
      </c>
      <c r="P303" s="1" t="s">
        <v>91</v>
      </c>
      <c r="Q303" s="51" t="s">
        <v>92</v>
      </c>
      <c r="R303" s="1">
        <v>8</v>
      </c>
      <c r="S303" s="51">
        <v>5</v>
      </c>
      <c r="T303" s="51">
        <v>1998</v>
      </c>
      <c r="U303" s="51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 s="51">
        <v>1028</v>
      </c>
      <c r="AN303" t="s">
        <v>103</v>
      </c>
      <c r="AO303" t="s">
        <v>104</v>
      </c>
      <c r="AP303" t="s">
        <v>105</v>
      </c>
      <c r="AQ303" t="s">
        <v>106</v>
      </c>
      <c r="AR303" s="51">
        <v>1210</v>
      </c>
      <c r="AS303" s="51">
        <v>1242</v>
      </c>
      <c r="AT303">
        <v>0</v>
      </c>
      <c r="AU303" s="1">
        <v>2452</v>
      </c>
      <c r="AV303" s="1">
        <v>0</v>
      </c>
      <c r="AW303" s="1">
        <v>0</v>
      </c>
      <c r="AX303" s="1">
        <v>2</v>
      </c>
      <c r="AY303" s="1">
        <v>1</v>
      </c>
      <c r="AZ303">
        <v>4</v>
      </c>
      <c r="BA303">
        <v>1</v>
      </c>
      <c r="BB303" s="51" t="s">
        <v>97</v>
      </c>
      <c r="BC303" s="59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 s="51">
        <v>2</v>
      </c>
      <c r="BK303" s="51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 s="1">
        <v>267000</v>
      </c>
    </row>
    <row r="304" spans="1:81" x14ac:dyDescent="0.2">
      <c r="A304">
        <v>303</v>
      </c>
      <c r="B304">
        <v>20</v>
      </c>
      <c r="C304" t="s">
        <v>81</v>
      </c>
      <c r="D304" s="1">
        <v>118</v>
      </c>
      <c r="E304" s="1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s="1" t="s">
        <v>89</v>
      </c>
      <c r="N304" s="51" t="s">
        <v>90</v>
      </c>
      <c r="O304" s="51" t="s">
        <v>90</v>
      </c>
      <c r="P304" s="1" t="s">
        <v>91</v>
      </c>
      <c r="Q304" s="51" t="s">
        <v>115</v>
      </c>
      <c r="R304" s="1">
        <v>7</v>
      </c>
      <c r="S304" s="51">
        <v>5</v>
      </c>
      <c r="T304" s="51">
        <v>2001</v>
      </c>
      <c r="U304" s="51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 s="51">
        <v>1541</v>
      </c>
      <c r="AN304" t="s">
        <v>103</v>
      </c>
      <c r="AO304" t="s">
        <v>104</v>
      </c>
      <c r="AP304" t="s">
        <v>105</v>
      </c>
      <c r="AQ304" t="s">
        <v>106</v>
      </c>
      <c r="AR304" s="51">
        <v>1541</v>
      </c>
      <c r="AS304" s="51">
        <v>0</v>
      </c>
      <c r="AT304">
        <v>0</v>
      </c>
      <c r="AU304" s="1">
        <v>1541</v>
      </c>
      <c r="AV304" s="1">
        <v>0</v>
      </c>
      <c r="AW304" s="1">
        <v>0</v>
      </c>
      <c r="AX304" s="1">
        <v>2</v>
      </c>
      <c r="AY304" s="1">
        <v>0</v>
      </c>
      <c r="AZ304">
        <v>3</v>
      </c>
      <c r="BA304">
        <v>1</v>
      </c>
      <c r="BB304" s="51" t="s">
        <v>97</v>
      </c>
      <c r="BC304" s="59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 s="51">
        <v>3</v>
      </c>
      <c r="BK304" s="51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 s="1">
        <v>205000</v>
      </c>
    </row>
    <row r="305" spans="1:81" x14ac:dyDescent="0.2">
      <c r="A305">
        <v>304</v>
      </c>
      <c r="B305">
        <v>20</v>
      </c>
      <c r="C305" t="s">
        <v>81</v>
      </c>
      <c r="D305" s="1">
        <v>70</v>
      </c>
      <c r="E305" s="1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s="1" t="s">
        <v>89</v>
      </c>
      <c r="N305" s="51" t="s">
        <v>90</v>
      </c>
      <c r="O305" s="51" t="s">
        <v>90</v>
      </c>
      <c r="P305" s="1" t="s">
        <v>91</v>
      </c>
      <c r="Q305" s="51" t="s">
        <v>115</v>
      </c>
      <c r="R305" s="1">
        <v>5</v>
      </c>
      <c r="S305" s="51">
        <v>7</v>
      </c>
      <c r="T305" s="51">
        <v>1972</v>
      </c>
      <c r="U305" s="51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 s="51">
        <v>894</v>
      </c>
      <c r="AN305" t="s">
        <v>103</v>
      </c>
      <c r="AO305" t="s">
        <v>98</v>
      </c>
      <c r="AP305" t="s">
        <v>105</v>
      </c>
      <c r="AQ305" t="s">
        <v>106</v>
      </c>
      <c r="AR305" s="51">
        <v>894</v>
      </c>
      <c r="AS305" s="51">
        <v>0</v>
      </c>
      <c r="AT305">
        <v>0</v>
      </c>
      <c r="AU305" s="1">
        <v>894</v>
      </c>
      <c r="AV305" s="1">
        <v>1</v>
      </c>
      <c r="AW305" s="1">
        <v>0</v>
      </c>
      <c r="AX305" s="1">
        <v>1</v>
      </c>
      <c r="AY305" s="1">
        <v>0</v>
      </c>
      <c r="AZ305">
        <v>3</v>
      </c>
      <c r="BA305">
        <v>1</v>
      </c>
      <c r="BB305" s="51" t="s">
        <v>98</v>
      </c>
      <c r="BC305" s="59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 s="51">
        <v>2</v>
      </c>
      <c r="BK305" s="51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 s="1">
        <v>149900</v>
      </c>
    </row>
    <row r="306" spans="1:81" x14ac:dyDescent="0.2">
      <c r="A306">
        <v>305</v>
      </c>
      <c r="B306">
        <v>75</v>
      </c>
      <c r="C306" t="s">
        <v>142</v>
      </c>
      <c r="D306" s="1">
        <v>87</v>
      </c>
      <c r="E306" s="1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s="1" t="s">
        <v>143</v>
      </c>
      <c r="N306" s="51" t="s">
        <v>90</v>
      </c>
      <c r="O306" s="51" t="s">
        <v>90</v>
      </c>
      <c r="P306" s="1" t="s">
        <v>91</v>
      </c>
      <c r="Q306" s="51" t="s">
        <v>225</v>
      </c>
      <c r="R306" s="1">
        <v>7</v>
      </c>
      <c r="S306" s="51">
        <v>9</v>
      </c>
      <c r="T306" s="51">
        <v>1880</v>
      </c>
      <c r="U306" s="51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 s="51">
        <v>1470</v>
      </c>
      <c r="AN306" t="s">
        <v>103</v>
      </c>
      <c r="AO306" t="s">
        <v>104</v>
      </c>
      <c r="AP306" t="s">
        <v>105</v>
      </c>
      <c r="AQ306" t="s">
        <v>106</v>
      </c>
      <c r="AR306" s="51">
        <v>1675</v>
      </c>
      <c r="AS306" s="51">
        <v>1818</v>
      </c>
      <c r="AT306">
        <v>0</v>
      </c>
      <c r="AU306" s="1">
        <v>3493</v>
      </c>
      <c r="AV306" s="1">
        <v>0</v>
      </c>
      <c r="AW306" s="1">
        <v>0</v>
      </c>
      <c r="AX306" s="1">
        <v>3</v>
      </c>
      <c r="AY306" s="1">
        <v>0</v>
      </c>
      <c r="AZ306">
        <v>3</v>
      </c>
      <c r="BA306">
        <v>1</v>
      </c>
      <c r="BB306" s="51" t="s">
        <v>97</v>
      </c>
      <c r="BC306" s="59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 s="51">
        <v>3</v>
      </c>
      <c r="BK306" s="51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 s="1">
        <v>295000</v>
      </c>
    </row>
    <row r="307" spans="1:81" x14ac:dyDescent="0.2">
      <c r="A307">
        <v>306</v>
      </c>
      <c r="B307">
        <v>20</v>
      </c>
      <c r="C307" t="s">
        <v>81</v>
      </c>
      <c r="D307" s="1">
        <v>80</v>
      </c>
      <c r="E307" s="1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s="1" t="s">
        <v>89</v>
      </c>
      <c r="N307" s="51" t="s">
        <v>90</v>
      </c>
      <c r="O307" s="51" t="s">
        <v>90</v>
      </c>
      <c r="P307" s="1" t="s">
        <v>91</v>
      </c>
      <c r="Q307" s="51" t="s">
        <v>115</v>
      </c>
      <c r="R307" s="1">
        <v>8</v>
      </c>
      <c r="S307" s="51">
        <v>5</v>
      </c>
      <c r="T307" s="51">
        <v>2004</v>
      </c>
      <c r="U307" s="51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 s="51">
        <v>2000</v>
      </c>
      <c r="AN307" t="s">
        <v>103</v>
      </c>
      <c r="AO307" t="s">
        <v>104</v>
      </c>
      <c r="AP307" t="s">
        <v>105</v>
      </c>
      <c r="AQ307" t="s">
        <v>106</v>
      </c>
      <c r="AR307" s="51">
        <v>2000</v>
      </c>
      <c r="AS307" s="51">
        <v>0</v>
      </c>
      <c r="AT307">
        <v>0</v>
      </c>
      <c r="AU307" s="1">
        <v>2000</v>
      </c>
      <c r="AV307" s="1">
        <v>1</v>
      </c>
      <c r="AW307" s="1">
        <v>0</v>
      </c>
      <c r="AX307" s="1">
        <v>2</v>
      </c>
      <c r="AY307" s="1">
        <v>0</v>
      </c>
      <c r="AZ307">
        <v>3</v>
      </c>
      <c r="BA307">
        <v>1</v>
      </c>
      <c r="BB307" s="51" t="s">
        <v>97</v>
      </c>
      <c r="BC307" s="59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 s="51">
        <v>3</v>
      </c>
      <c r="BK307" s="51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 s="1">
        <v>305900</v>
      </c>
    </row>
    <row r="308" spans="1:81" x14ac:dyDescent="0.2">
      <c r="A308">
        <v>307</v>
      </c>
      <c r="B308">
        <v>60</v>
      </c>
      <c r="C308" t="s">
        <v>81</v>
      </c>
      <c r="D308" s="1">
        <v>116</v>
      </c>
      <c r="E308" s="1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s="1" t="s">
        <v>170</v>
      </c>
      <c r="N308" s="51" t="s">
        <v>114</v>
      </c>
      <c r="O308" s="51" t="s">
        <v>90</v>
      </c>
      <c r="P308" s="1" t="s">
        <v>91</v>
      </c>
      <c r="Q308" s="51" t="s">
        <v>92</v>
      </c>
      <c r="R308" s="1">
        <v>7</v>
      </c>
      <c r="S308" s="51">
        <v>5</v>
      </c>
      <c r="T308" s="51">
        <v>1990</v>
      </c>
      <c r="U308" s="51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 s="51">
        <v>700</v>
      </c>
      <c r="AN308" t="s">
        <v>103</v>
      </c>
      <c r="AO308" t="s">
        <v>97</v>
      </c>
      <c r="AP308" t="s">
        <v>105</v>
      </c>
      <c r="AQ308" t="s">
        <v>106</v>
      </c>
      <c r="AR308" s="51">
        <v>1122</v>
      </c>
      <c r="AS308" s="51">
        <v>1121</v>
      </c>
      <c r="AT308">
        <v>0</v>
      </c>
      <c r="AU308" s="1">
        <v>2243</v>
      </c>
      <c r="AV308" s="1">
        <v>1</v>
      </c>
      <c r="AW308" s="1">
        <v>0</v>
      </c>
      <c r="AX308" s="1">
        <v>2</v>
      </c>
      <c r="AY308" s="1">
        <v>1</v>
      </c>
      <c r="AZ308">
        <v>4</v>
      </c>
      <c r="BA308">
        <v>1</v>
      </c>
      <c r="BB308" s="51" t="s">
        <v>97</v>
      </c>
      <c r="BC308" s="59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 s="51">
        <v>3</v>
      </c>
      <c r="BK308" s="51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 s="1">
        <v>225000</v>
      </c>
    </row>
    <row r="309" spans="1:81" x14ac:dyDescent="0.2">
      <c r="A309">
        <v>308</v>
      </c>
      <c r="B309">
        <v>50</v>
      </c>
      <c r="C309" t="s">
        <v>142</v>
      </c>
      <c r="D309" s="1" t="s">
        <v>83</v>
      </c>
      <c r="E309" s="1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s="1" t="s">
        <v>176</v>
      </c>
      <c r="N309" s="51" t="s">
        <v>144</v>
      </c>
      <c r="O309" s="51" t="s">
        <v>90</v>
      </c>
      <c r="P309" s="1" t="s">
        <v>91</v>
      </c>
      <c r="Q309" s="51" t="s">
        <v>132</v>
      </c>
      <c r="R309" s="1">
        <v>6</v>
      </c>
      <c r="S309" s="51">
        <v>7</v>
      </c>
      <c r="T309" s="51">
        <v>1920</v>
      </c>
      <c r="U309" s="51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 s="51">
        <v>319</v>
      </c>
      <c r="AN309" t="s">
        <v>103</v>
      </c>
      <c r="AO309" t="s">
        <v>98</v>
      </c>
      <c r="AP309" t="s">
        <v>105</v>
      </c>
      <c r="AQ309" t="s">
        <v>164</v>
      </c>
      <c r="AR309" s="51">
        <v>1035</v>
      </c>
      <c r="AS309" s="51">
        <v>371</v>
      </c>
      <c r="AT309">
        <v>0</v>
      </c>
      <c r="AU309" s="1">
        <v>1406</v>
      </c>
      <c r="AV309" s="1">
        <v>0</v>
      </c>
      <c r="AW309" s="1">
        <v>0</v>
      </c>
      <c r="AX309" s="1">
        <v>1</v>
      </c>
      <c r="AY309" s="1">
        <v>0</v>
      </c>
      <c r="AZ309">
        <v>3</v>
      </c>
      <c r="BA309">
        <v>1</v>
      </c>
      <c r="BB309" s="51" t="s">
        <v>147</v>
      </c>
      <c r="BC309" s="5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 s="51">
        <v>0</v>
      </c>
      <c r="BK309" s="51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 s="1">
        <v>89500</v>
      </c>
    </row>
    <row r="310" spans="1:81" x14ac:dyDescent="0.2">
      <c r="A310">
        <v>309</v>
      </c>
      <c r="B310">
        <v>30</v>
      </c>
      <c r="C310" t="s">
        <v>81</v>
      </c>
      <c r="D310" s="1" t="s">
        <v>83</v>
      </c>
      <c r="E310" s="1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s="1" t="s">
        <v>185</v>
      </c>
      <c r="N310" s="51" t="s">
        <v>90</v>
      </c>
      <c r="O310" s="51" t="s">
        <v>90</v>
      </c>
      <c r="P310" s="1" t="s">
        <v>91</v>
      </c>
      <c r="Q310" s="51" t="s">
        <v>115</v>
      </c>
      <c r="R310" s="1">
        <v>4</v>
      </c>
      <c r="S310" s="51">
        <v>5</v>
      </c>
      <c r="T310" s="51">
        <v>1940</v>
      </c>
      <c r="U310" s="51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 s="51">
        <v>861</v>
      </c>
      <c r="AN310" t="s">
        <v>103</v>
      </c>
      <c r="AO310" t="s">
        <v>104</v>
      </c>
      <c r="AP310" t="s">
        <v>105</v>
      </c>
      <c r="AQ310" t="s">
        <v>106</v>
      </c>
      <c r="AR310" s="51">
        <v>861</v>
      </c>
      <c r="AS310" s="51">
        <v>0</v>
      </c>
      <c r="AT310">
        <v>0</v>
      </c>
      <c r="AU310" s="1">
        <v>861</v>
      </c>
      <c r="AV310" s="1">
        <v>0</v>
      </c>
      <c r="AW310" s="1">
        <v>0</v>
      </c>
      <c r="AX310" s="1">
        <v>1</v>
      </c>
      <c r="AY310" s="1">
        <v>0</v>
      </c>
      <c r="AZ310">
        <v>1</v>
      </c>
      <c r="BA310">
        <v>1</v>
      </c>
      <c r="BB310" s="51" t="s">
        <v>98</v>
      </c>
      <c r="BC310" s="59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 s="51">
        <v>2</v>
      </c>
      <c r="BK310" s="51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 s="1">
        <v>82500</v>
      </c>
    </row>
    <row r="311" spans="1:81" x14ac:dyDescent="0.2">
      <c r="A311">
        <v>310</v>
      </c>
      <c r="B311">
        <v>20</v>
      </c>
      <c r="C311" t="s">
        <v>81</v>
      </c>
      <c r="D311" s="1">
        <v>90</v>
      </c>
      <c r="E311" s="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s="1" t="s">
        <v>154</v>
      </c>
      <c r="N311" s="51" t="s">
        <v>90</v>
      </c>
      <c r="O311" s="51" t="s">
        <v>90</v>
      </c>
      <c r="P311" s="1" t="s">
        <v>91</v>
      </c>
      <c r="Q311" s="51" t="s">
        <v>115</v>
      </c>
      <c r="R311" s="1">
        <v>9</v>
      </c>
      <c r="S311" s="51">
        <v>5</v>
      </c>
      <c r="T311" s="51">
        <v>2003</v>
      </c>
      <c r="U311" s="5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 s="51">
        <v>1896</v>
      </c>
      <c r="AN311" t="s">
        <v>103</v>
      </c>
      <c r="AO311" t="s">
        <v>104</v>
      </c>
      <c r="AP311" t="s">
        <v>105</v>
      </c>
      <c r="AQ311" t="s">
        <v>106</v>
      </c>
      <c r="AR311" s="51">
        <v>1944</v>
      </c>
      <c r="AS311" s="51">
        <v>0</v>
      </c>
      <c r="AT311">
        <v>0</v>
      </c>
      <c r="AU311" s="1">
        <v>1944</v>
      </c>
      <c r="AV311" s="1">
        <v>1</v>
      </c>
      <c r="AW311" s="1">
        <v>0</v>
      </c>
      <c r="AX311" s="1">
        <v>2</v>
      </c>
      <c r="AY311" s="1">
        <v>0</v>
      </c>
      <c r="AZ311">
        <v>3</v>
      </c>
      <c r="BA311">
        <v>1</v>
      </c>
      <c r="BB311" s="51" t="s">
        <v>104</v>
      </c>
      <c r="BC311" s="59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 s="51">
        <v>3</v>
      </c>
      <c r="BK311" s="5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 s="1">
        <v>360000</v>
      </c>
    </row>
    <row r="312" spans="1:81" x14ac:dyDescent="0.2">
      <c r="A312">
        <v>311</v>
      </c>
      <c r="B312">
        <v>60</v>
      </c>
      <c r="C312" t="s">
        <v>81</v>
      </c>
      <c r="D312" s="1" t="s">
        <v>83</v>
      </c>
      <c r="E312" s="1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s="1" t="s">
        <v>193</v>
      </c>
      <c r="N312" s="51" t="s">
        <v>90</v>
      </c>
      <c r="O312" s="51" t="s">
        <v>90</v>
      </c>
      <c r="P312" s="1" t="s">
        <v>91</v>
      </c>
      <c r="Q312" s="51" t="s">
        <v>92</v>
      </c>
      <c r="R312" s="1">
        <v>6</v>
      </c>
      <c r="S312" s="51">
        <v>5</v>
      </c>
      <c r="T312" s="51">
        <v>1993</v>
      </c>
      <c r="U312" s="51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 s="51">
        <v>697</v>
      </c>
      <c r="AN312" t="s">
        <v>103</v>
      </c>
      <c r="AO312" t="s">
        <v>97</v>
      </c>
      <c r="AP312" t="s">
        <v>105</v>
      </c>
      <c r="AQ312" t="s">
        <v>106</v>
      </c>
      <c r="AR312" s="51">
        <v>697</v>
      </c>
      <c r="AS312" s="51">
        <v>804</v>
      </c>
      <c r="AT312">
        <v>0</v>
      </c>
      <c r="AU312" s="1">
        <v>1501</v>
      </c>
      <c r="AV312" s="1">
        <v>0</v>
      </c>
      <c r="AW312" s="1">
        <v>0</v>
      </c>
      <c r="AX312" s="1">
        <v>2</v>
      </c>
      <c r="AY312" s="1">
        <v>1</v>
      </c>
      <c r="AZ312">
        <v>3</v>
      </c>
      <c r="BA312">
        <v>1</v>
      </c>
      <c r="BB312" s="51" t="s">
        <v>97</v>
      </c>
      <c r="BC312" s="59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 s="51">
        <v>2</v>
      </c>
      <c r="BK312" s="51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 s="1">
        <v>165600</v>
      </c>
    </row>
    <row r="313" spans="1:81" x14ac:dyDescent="0.2">
      <c r="A313">
        <v>312</v>
      </c>
      <c r="B313">
        <v>20</v>
      </c>
      <c r="C313" t="s">
        <v>81</v>
      </c>
      <c r="D313" s="1">
        <v>50</v>
      </c>
      <c r="E313" s="1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s="1" t="s">
        <v>162</v>
      </c>
      <c r="N313" s="51" t="s">
        <v>90</v>
      </c>
      <c r="O313" s="51" t="s">
        <v>90</v>
      </c>
      <c r="P313" s="1" t="s">
        <v>91</v>
      </c>
      <c r="Q313" s="51" t="s">
        <v>115</v>
      </c>
      <c r="R313" s="1">
        <v>6</v>
      </c>
      <c r="S313" s="51">
        <v>6</v>
      </c>
      <c r="T313" s="51">
        <v>1948</v>
      </c>
      <c r="U313" s="51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 s="51">
        <v>972</v>
      </c>
      <c r="AN313" t="s">
        <v>103</v>
      </c>
      <c r="AO313" t="s">
        <v>104</v>
      </c>
      <c r="AP313" t="s">
        <v>105</v>
      </c>
      <c r="AQ313" t="s">
        <v>106</v>
      </c>
      <c r="AR313" s="51">
        <v>972</v>
      </c>
      <c r="AS313" s="51">
        <v>0</v>
      </c>
      <c r="AT313">
        <v>0</v>
      </c>
      <c r="AU313" s="1">
        <v>972</v>
      </c>
      <c r="AV313" s="1">
        <v>1</v>
      </c>
      <c r="AW313" s="1">
        <v>0</v>
      </c>
      <c r="AX313" s="1">
        <v>1</v>
      </c>
      <c r="AY313" s="1">
        <v>0</v>
      </c>
      <c r="AZ313">
        <v>2</v>
      </c>
      <c r="BA313">
        <v>1</v>
      </c>
      <c r="BB313" s="51" t="s">
        <v>98</v>
      </c>
      <c r="BC313" s="59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 s="51">
        <v>1</v>
      </c>
      <c r="BK313" s="51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 s="1">
        <v>132000</v>
      </c>
    </row>
    <row r="314" spans="1:81" x14ac:dyDescent="0.2">
      <c r="A314">
        <v>313</v>
      </c>
      <c r="B314">
        <v>190</v>
      </c>
      <c r="C314" t="s">
        <v>142</v>
      </c>
      <c r="D314" s="1">
        <v>65</v>
      </c>
      <c r="E314" s="1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s="1" t="s">
        <v>143</v>
      </c>
      <c r="N314" s="51" t="s">
        <v>144</v>
      </c>
      <c r="O314" s="51" t="s">
        <v>90</v>
      </c>
      <c r="P314" s="1" t="s">
        <v>149</v>
      </c>
      <c r="Q314" s="51" t="s">
        <v>132</v>
      </c>
      <c r="R314" s="1">
        <v>5</v>
      </c>
      <c r="S314" s="51">
        <v>7</v>
      </c>
      <c r="T314" s="51">
        <v>1939</v>
      </c>
      <c r="U314" s="51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 s="51">
        <v>793</v>
      </c>
      <c r="AN314" t="s">
        <v>103</v>
      </c>
      <c r="AO314" t="s">
        <v>98</v>
      </c>
      <c r="AP314" t="s">
        <v>105</v>
      </c>
      <c r="AQ314" t="s">
        <v>106</v>
      </c>
      <c r="AR314" s="51">
        <v>793</v>
      </c>
      <c r="AS314" s="51">
        <v>325</v>
      </c>
      <c r="AT314">
        <v>0</v>
      </c>
      <c r="AU314" s="1">
        <v>1118</v>
      </c>
      <c r="AV314" s="1">
        <v>1</v>
      </c>
      <c r="AW314" s="1">
        <v>0</v>
      </c>
      <c r="AX314" s="1">
        <v>1</v>
      </c>
      <c r="AY314" s="1">
        <v>0</v>
      </c>
      <c r="AZ314">
        <v>3</v>
      </c>
      <c r="BA314">
        <v>1</v>
      </c>
      <c r="BB314" s="51" t="s">
        <v>98</v>
      </c>
      <c r="BC314" s="59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 s="51">
        <v>2</v>
      </c>
      <c r="BK314" s="51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 s="1">
        <v>119900</v>
      </c>
    </row>
    <row r="315" spans="1:81" x14ac:dyDescent="0.2">
      <c r="A315">
        <v>314</v>
      </c>
      <c r="B315">
        <v>20</v>
      </c>
      <c r="C315" t="s">
        <v>81</v>
      </c>
      <c r="D315" s="1">
        <v>150</v>
      </c>
      <c r="E315" s="1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s="1" t="s">
        <v>189</v>
      </c>
      <c r="N315" s="51" t="s">
        <v>90</v>
      </c>
      <c r="O315" s="51" t="s">
        <v>90</v>
      </c>
      <c r="P315" s="1" t="s">
        <v>91</v>
      </c>
      <c r="Q315" s="51" t="s">
        <v>115</v>
      </c>
      <c r="R315" s="1">
        <v>7</v>
      </c>
      <c r="S315" s="51">
        <v>5</v>
      </c>
      <c r="T315" s="51">
        <v>1965</v>
      </c>
      <c r="U315" s="51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 s="51">
        <v>2136</v>
      </c>
      <c r="AN315" t="s">
        <v>206</v>
      </c>
      <c r="AO315" t="s">
        <v>98</v>
      </c>
      <c r="AP315" t="s">
        <v>105</v>
      </c>
      <c r="AQ315" t="s">
        <v>106</v>
      </c>
      <c r="AR315" s="51">
        <v>2036</v>
      </c>
      <c r="AS315" s="51">
        <v>0</v>
      </c>
      <c r="AT315">
        <v>0</v>
      </c>
      <c r="AU315" s="1">
        <v>2036</v>
      </c>
      <c r="AV315" s="1">
        <v>2</v>
      </c>
      <c r="AW315" s="1">
        <v>0</v>
      </c>
      <c r="AX315" s="1">
        <v>2</v>
      </c>
      <c r="AY315" s="1">
        <v>0</v>
      </c>
      <c r="AZ315">
        <v>3</v>
      </c>
      <c r="BA315">
        <v>1</v>
      </c>
      <c r="BB315" s="51" t="s">
        <v>98</v>
      </c>
      <c r="BC315" s="59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 s="51">
        <v>2</v>
      </c>
      <c r="BK315" s="51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 s="1">
        <v>375000</v>
      </c>
    </row>
    <row r="316" spans="1:81" x14ac:dyDescent="0.2">
      <c r="A316">
        <v>315</v>
      </c>
      <c r="B316">
        <v>70</v>
      </c>
      <c r="C316" t="s">
        <v>142</v>
      </c>
      <c r="D316" s="1">
        <v>60</v>
      </c>
      <c r="E316" s="1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s="1" t="s">
        <v>143</v>
      </c>
      <c r="N316" s="51" t="s">
        <v>90</v>
      </c>
      <c r="O316" s="51" t="s">
        <v>90</v>
      </c>
      <c r="P316" s="1" t="s">
        <v>91</v>
      </c>
      <c r="Q316" s="51" t="s">
        <v>92</v>
      </c>
      <c r="R316" s="1">
        <v>7</v>
      </c>
      <c r="S316" s="51">
        <v>7</v>
      </c>
      <c r="T316" s="51">
        <v>1925</v>
      </c>
      <c r="U316" s="51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 s="51">
        <v>728</v>
      </c>
      <c r="AN316" t="s">
        <v>103</v>
      </c>
      <c r="AO316" t="s">
        <v>104</v>
      </c>
      <c r="AP316" t="s">
        <v>105</v>
      </c>
      <c r="AQ316" t="s">
        <v>106</v>
      </c>
      <c r="AR316" s="51">
        <v>832</v>
      </c>
      <c r="AS316" s="51">
        <v>809</v>
      </c>
      <c r="AT316">
        <v>0</v>
      </c>
      <c r="AU316" s="1">
        <v>1641</v>
      </c>
      <c r="AV316" s="1">
        <v>0</v>
      </c>
      <c r="AW316" s="1">
        <v>1</v>
      </c>
      <c r="AX316" s="1">
        <v>1</v>
      </c>
      <c r="AY316" s="1">
        <v>1</v>
      </c>
      <c r="AZ316">
        <v>3</v>
      </c>
      <c r="BA316">
        <v>1</v>
      </c>
      <c r="BB316" s="51" t="s">
        <v>104</v>
      </c>
      <c r="BC316" s="59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 s="51">
        <v>2</v>
      </c>
      <c r="BK316" s="51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 s="1">
        <v>178000</v>
      </c>
    </row>
    <row r="317" spans="1:81" x14ac:dyDescent="0.2">
      <c r="A317">
        <v>316</v>
      </c>
      <c r="B317">
        <v>60</v>
      </c>
      <c r="C317" t="s">
        <v>81</v>
      </c>
      <c r="D317" s="1">
        <v>71</v>
      </c>
      <c r="E317" s="1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s="1" t="s">
        <v>193</v>
      </c>
      <c r="N317" s="51" t="s">
        <v>90</v>
      </c>
      <c r="O317" s="51" t="s">
        <v>90</v>
      </c>
      <c r="P317" s="1" t="s">
        <v>91</v>
      </c>
      <c r="Q317" s="51" t="s">
        <v>92</v>
      </c>
      <c r="R317" s="1">
        <v>7</v>
      </c>
      <c r="S317" s="51">
        <v>5</v>
      </c>
      <c r="T317" s="51">
        <v>2004</v>
      </c>
      <c r="U317" s="51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 s="51">
        <v>716</v>
      </c>
      <c r="AN317" t="s">
        <v>103</v>
      </c>
      <c r="AO317" t="s">
        <v>104</v>
      </c>
      <c r="AP317" t="s">
        <v>105</v>
      </c>
      <c r="AQ317" t="s">
        <v>106</v>
      </c>
      <c r="AR317" s="51">
        <v>716</v>
      </c>
      <c r="AS317" s="51">
        <v>716</v>
      </c>
      <c r="AT317">
        <v>0</v>
      </c>
      <c r="AU317" s="1">
        <v>1432</v>
      </c>
      <c r="AV317" s="1">
        <v>1</v>
      </c>
      <c r="AW317" s="1">
        <v>0</v>
      </c>
      <c r="AX317" s="1">
        <v>2</v>
      </c>
      <c r="AY317" s="1">
        <v>1</v>
      </c>
      <c r="AZ317">
        <v>3</v>
      </c>
      <c r="BA317">
        <v>1</v>
      </c>
      <c r="BB317" s="51" t="s">
        <v>97</v>
      </c>
      <c r="BC317" s="59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 s="51">
        <v>2</v>
      </c>
      <c r="BK317" s="51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 s="1">
        <v>188500</v>
      </c>
    </row>
    <row r="318" spans="1:81" x14ac:dyDescent="0.2">
      <c r="A318">
        <v>317</v>
      </c>
      <c r="B318">
        <v>60</v>
      </c>
      <c r="C318" t="s">
        <v>81</v>
      </c>
      <c r="D318" s="1">
        <v>94</v>
      </c>
      <c r="E318" s="1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s="1" t="s">
        <v>138</v>
      </c>
      <c r="N318" s="51" t="s">
        <v>90</v>
      </c>
      <c r="O318" s="51" t="s">
        <v>90</v>
      </c>
      <c r="P318" s="1" t="s">
        <v>91</v>
      </c>
      <c r="Q318" s="51" t="s">
        <v>92</v>
      </c>
      <c r="R318" s="1">
        <v>7</v>
      </c>
      <c r="S318" s="51">
        <v>7</v>
      </c>
      <c r="T318" s="51">
        <v>1980</v>
      </c>
      <c r="U318" s="51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 s="51">
        <v>845</v>
      </c>
      <c r="AN318" t="s">
        <v>103</v>
      </c>
      <c r="AO318" t="s">
        <v>98</v>
      </c>
      <c r="AP318" t="s">
        <v>105</v>
      </c>
      <c r="AQ318" t="s">
        <v>106</v>
      </c>
      <c r="AR318" s="51">
        <v>1153</v>
      </c>
      <c r="AS318" s="51">
        <v>1200</v>
      </c>
      <c r="AT318">
        <v>0</v>
      </c>
      <c r="AU318" s="1">
        <v>2353</v>
      </c>
      <c r="AV318" s="1">
        <v>1</v>
      </c>
      <c r="AW318" s="1">
        <v>0</v>
      </c>
      <c r="AX318" s="1">
        <v>2</v>
      </c>
      <c r="AY318" s="1">
        <v>1</v>
      </c>
      <c r="AZ318">
        <v>4</v>
      </c>
      <c r="BA318">
        <v>1</v>
      </c>
      <c r="BB318" s="51" t="s">
        <v>104</v>
      </c>
      <c r="BC318" s="59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 s="51">
        <v>2</v>
      </c>
      <c r="BK318" s="51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 s="1">
        <v>260000</v>
      </c>
    </row>
    <row r="319" spans="1:81" x14ac:dyDescent="0.2">
      <c r="A319">
        <v>318</v>
      </c>
      <c r="B319">
        <v>60</v>
      </c>
      <c r="C319" t="s">
        <v>192</v>
      </c>
      <c r="D319" s="1">
        <v>75</v>
      </c>
      <c r="E319" s="1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s="1" t="s">
        <v>136</v>
      </c>
      <c r="N319" s="51" t="s">
        <v>90</v>
      </c>
      <c r="O319" s="51" t="s">
        <v>90</v>
      </c>
      <c r="P319" s="1" t="s">
        <v>91</v>
      </c>
      <c r="Q319" s="51" t="s">
        <v>92</v>
      </c>
      <c r="R319" s="1">
        <v>8</v>
      </c>
      <c r="S319" s="51">
        <v>5</v>
      </c>
      <c r="T319" s="51">
        <v>2006</v>
      </c>
      <c r="U319" s="51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 s="51">
        <v>1088</v>
      </c>
      <c r="AN319" t="s">
        <v>103</v>
      </c>
      <c r="AO319" t="s">
        <v>104</v>
      </c>
      <c r="AP319" t="s">
        <v>105</v>
      </c>
      <c r="AQ319" t="s">
        <v>106</v>
      </c>
      <c r="AR319" s="51">
        <v>1088</v>
      </c>
      <c r="AS319" s="51">
        <v>871</v>
      </c>
      <c r="AT319">
        <v>0</v>
      </c>
      <c r="AU319" s="1">
        <v>1959</v>
      </c>
      <c r="AV319" s="1">
        <v>0</v>
      </c>
      <c r="AW319" s="1">
        <v>0</v>
      </c>
      <c r="AX319" s="1">
        <v>2</v>
      </c>
      <c r="AY319" s="1">
        <v>1</v>
      </c>
      <c r="AZ319">
        <v>3</v>
      </c>
      <c r="BA319">
        <v>1</v>
      </c>
      <c r="BB319" s="51" t="s">
        <v>97</v>
      </c>
      <c r="BC319" s="5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 s="51">
        <v>3</v>
      </c>
      <c r="BK319" s="51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 s="1">
        <v>270000</v>
      </c>
    </row>
    <row r="320" spans="1:81" x14ac:dyDescent="0.2">
      <c r="A320">
        <v>319</v>
      </c>
      <c r="B320">
        <v>60</v>
      </c>
      <c r="C320" t="s">
        <v>81</v>
      </c>
      <c r="D320" s="1">
        <v>90</v>
      </c>
      <c r="E320" s="1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s="1" t="s">
        <v>129</v>
      </c>
      <c r="N320" s="51" t="s">
        <v>90</v>
      </c>
      <c r="O320" s="51" t="s">
        <v>90</v>
      </c>
      <c r="P320" s="1" t="s">
        <v>91</v>
      </c>
      <c r="Q320" s="51" t="s">
        <v>92</v>
      </c>
      <c r="R320" s="1">
        <v>7</v>
      </c>
      <c r="S320" s="51">
        <v>5</v>
      </c>
      <c r="T320" s="51">
        <v>1993</v>
      </c>
      <c r="U320" s="51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 s="51">
        <v>1347</v>
      </c>
      <c r="AN320" t="s">
        <v>103</v>
      </c>
      <c r="AO320" t="s">
        <v>104</v>
      </c>
      <c r="AP320" t="s">
        <v>105</v>
      </c>
      <c r="AQ320" t="s">
        <v>106</v>
      </c>
      <c r="AR320" s="51">
        <v>1372</v>
      </c>
      <c r="AS320" s="51">
        <v>1274</v>
      </c>
      <c r="AT320">
        <v>0</v>
      </c>
      <c r="AU320" s="1">
        <v>2646</v>
      </c>
      <c r="AV320" s="1">
        <v>1</v>
      </c>
      <c r="AW320" s="1">
        <v>0</v>
      </c>
      <c r="AX320" s="1">
        <v>2</v>
      </c>
      <c r="AY320" s="1">
        <v>1</v>
      </c>
      <c r="AZ320">
        <v>4</v>
      </c>
      <c r="BA320">
        <v>1</v>
      </c>
      <c r="BB320" s="51" t="s">
        <v>97</v>
      </c>
      <c r="BC320" s="59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 s="51">
        <v>3</v>
      </c>
      <c r="BK320" s="51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 s="1">
        <v>260000</v>
      </c>
    </row>
    <row r="321" spans="1:81" x14ac:dyDescent="0.2">
      <c r="A321">
        <v>320</v>
      </c>
      <c r="B321">
        <v>80</v>
      </c>
      <c r="C321" t="s">
        <v>81</v>
      </c>
      <c r="D321" s="1" t="s">
        <v>83</v>
      </c>
      <c r="E321" s="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s="1" t="s">
        <v>138</v>
      </c>
      <c r="N321" s="51" t="s">
        <v>90</v>
      </c>
      <c r="O321" s="51" t="s">
        <v>90</v>
      </c>
      <c r="P321" s="1" t="s">
        <v>91</v>
      </c>
      <c r="Q321" s="51" t="s">
        <v>197</v>
      </c>
      <c r="R321" s="1">
        <v>7</v>
      </c>
      <c r="S321" s="51">
        <v>5</v>
      </c>
      <c r="T321" s="51">
        <v>1980</v>
      </c>
      <c r="U321" s="5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 s="51">
        <v>1372</v>
      </c>
      <c r="AN321" t="s">
        <v>103</v>
      </c>
      <c r="AO321" t="s">
        <v>98</v>
      </c>
      <c r="AP321" t="s">
        <v>105</v>
      </c>
      <c r="AQ321" t="s">
        <v>106</v>
      </c>
      <c r="AR321" s="51">
        <v>1472</v>
      </c>
      <c r="AS321" s="51">
        <v>0</v>
      </c>
      <c r="AT321">
        <v>0</v>
      </c>
      <c r="AU321" s="1">
        <v>1472</v>
      </c>
      <c r="AV321" s="1">
        <v>1</v>
      </c>
      <c r="AW321" s="1">
        <v>0</v>
      </c>
      <c r="AX321" s="1">
        <v>2</v>
      </c>
      <c r="AY321" s="1">
        <v>0</v>
      </c>
      <c r="AZ321">
        <v>3</v>
      </c>
      <c r="BA321">
        <v>1</v>
      </c>
      <c r="BB321" s="51" t="s">
        <v>98</v>
      </c>
      <c r="BC321" s="59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 s="51">
        <v>2</v>
      </c>
      <c r="BK321" s="5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 s="1">
        <v>187500</v>
      </c>
    </row>
    <row r="322" spans="1:81" x14ac:dyDescent="0.2">
      <c r="A322">
        <v>321</v>
      </c>
      <c r="B322">
        <v>60</v>
      </c>
      <c r="C322" t="s">
        <v>81</v>
      </c>
      <c r="D322" s="1">
        <v>111</v>
      </c>
      <c r="E322" s="1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s="1" t="s">
        <v>154</v>
      </c>
      <c r="N322" s="51" t="s">
        <v>90</v>
      </c>
      <c r="O322" s="51" t="s">
        <v>90</v>
      </c>
      <c r="P322" s="1" t="s">
        <v>91</v>
      </c>
      <c r="Q322" s="51" t="s">
        <v>92</v>
      </c>
      <c r="R322" s="1">
        <v>9</v>
      </c>
      <c r="S322" s="51">
        <v>5</v>
      </c>
      <c r="T322" s="51">
        <v>2006</v>
      </c>
      <c r="U322" s="51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 s="51">
        <v>1249</v>
      </c>
      <c r="AN322" t="s">
        <v>103</v>
      </c>
      <c r="AO322" t="s">
        <v>104</v>
      </c>
      <c r="AP322" t="s">
        <v>105</v>
      </c>
      <c r="AQ322" t="s">
        <v>106</v>
      </c>
      <c r="AR322" s="51">
        <v>1249</v>
      </c>
      <c r="AS322" s="51">
        <v>1347</v>
      </c>
      <c r="AT322">
        <v>0</v>
      </c>
      <c r="AU322" s="1">
        <v>2596</v>
      </c>
      <c r="AV322" s="1">
        <v>0</v>
      </c>
      <c r="AW322" s="1">
        <v>0</v>
      </c>
      <c r="AX322" s="1">
        <v>3</v>
      </c>
      <c r="AY322" s="1">
        <v>1</v>
      </c>
      <c r="AZ322">
        <v>4</v>
      </c>
      <c r="BA322">
        <v>1</v>
      </c>
      <c r="BB322" s="51" t="s">
        <v>97</v>
      </c>
      <c r="BC322" s="59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 s="51">
        <v>3</v>
      </c>
      <c r="BK322" s="51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 s="1">
        <v>342643</v>
      </c>
    </row>
    <row r="323" spans="1:81" x14ac:dyDescent="0.2">
      <c r="A323">
        <v>322</v>
      </c>
      <c r="B323">
        <v>60</v>
      </c>
      <c r="C323" t="s">
        <v>81</v>
      </c>
      <c r="D323" s="1">
        <v>99</v>
      </c>
      <c r="E323" s="1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s="1" t="s">
        <v>154</v>
      </c>
      <c r="N323" s="51" t="s">
        <v>90</v>
      </c>
      <c r="O323" s="51" t="s">
        <v>90</v>
      </c>
      <c r="P323" s="1" t="s">
        <v>91</v>
      </c>
      <c r="Q323" s="51" t="s">
        <v>92</v>
      </c>
      <c r="R323" s="1">
        <v>8</v>
      </c>
      <c r="S323" s="51">
        <v>5</v>
      </c>
      <c r="T323" s="51">
        <v>2004</v>
      </c>
      <c r="U323" s="51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 s="51">
        <v>1136</v>
      </c>
      <c r="AN323" t="s">
        <v>103</v>
      </c>
      <c r="AO323" t="s">
        <v>104</v>
      </c>
      <c r="AP323" t="s">
        <v>105</v>
      </c>
      <c r="AQ323" t="s">
        <v>106</v>
      </c>
      <c r="AR323" s="51">
        <v>1136</v>
      </c>
      <c r="AS323" s="51">
        <v>1332</v>
      </c>
      <c r="AT323">
        <v>0</v>
      </c>
      <c r="AU323" s="1">
        <v>2468</v>
      </c>
      <c r="AV323" s="1">
        <v>1</v>
      </c>
      <c r="AW323" s="1">
        <v>0</v>
      </c>
      <c r="AX323" s="1">
        <v>2</v>
      </c>
      <c r="AY323" s="1">
        <v>1</v>
      </c>
      <c r="AZ323">
        <v>4</v>
      </c>
      <c r="BA323">
        <v>1</v>
      </c>
      <c r="BB323" s="51" t="s">
        <v>97</v>
      </c>
      <c r="BC323" s="59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 s="51">
        <v>3</v>
      </c>
      <c r="BK323" s="51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 s="1">
        <v>354000</v>
      </c>
    </row>
    <row r="324" spans="1:81" x14ac:dyDescent="0.2">
      <c r="A324">
        <v>323</v>
      </c>
      <c r="B324">
        <v>60</v>
      </c>
      <c r="C324" t="s">
        <v>81</v>
      </c>
      <c r="D324" s="1">
        <v>86</v>
      </c>
      <c r="E324" s="1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s="1" t="s">
        <v>170</v>
      </c>
      <c r="N324" s="51" t="s">
        <v>90</v>
      </c>
      <c r="O324" s="51" t="s">
        <v>90</v>
      </c>
      <c r="P324" s="1" t="s">
        <v>91</v>
      </c>
      <c r="Q324" s="51" t="s">
        <v>92</v>
      </c>
      <c r="R324" s="1">
        <v>7</v>
      </c>
      <c r="S324" s="51">
        <v>5</v>
      </c>
      <c r="T324" s="51">
        <v>1986</v>
      </c>
      <c r="U324" s="51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 s="51">
        <v>1502</v>
      </c>
      <c r="AN324" t="s">
        <v>103</v>
      </c>
      <c r="AO324" t="s">
        <v>104</v>
      </c>
      <c r="AP324" t="s">
        <v>105</v>
      </c>
      <c r="AQ324" t="s">
        <v>106</v>
      </c>
      <c r="AR324" s="51">
        <v>1553</v>
      </c>
      <c r="AS324" s="51">
        <v>1177</v>
      </c>
      <c r="AT324">
        <v>0</v>
      </c>
      <c r="AU324" s="1">
        <v>2730</v>
      </c>
      <c r="AV324" s="1">
        <v>1</v>
      </c>
      <c r="AW324" s="1">
        <v>0</v>
      </c>
      <c r="AX324" s="1">
        <v>2</v>
      </c>
      <c r="AY324" s="1">
        <v>1</v>
      </c>
      <c r="AZ324">
        <v>4</v>
      </c>
      <c r="BA324">
        <v>1</v>
      </c>
      <c r="BB324" s="51" t="s">
        <v>97</v>
      </c>
      <c r="BC324" s="59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 s="51">
        <v>2</v>
      </c>
      <c r="BK324" s="51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 s="1">
        <v>301000</v>
      </c>
    </row>
    <row r="325" spans="1:81" x14ac:dyDescent="0.2">
      <c r="A325">
        <v>324</v>
      </c>
      <c r="B325">
        <v>20</v>
      </c>
      <c r="C325" t="s">
        <v>142</v>
      </c>
      <c r="D325" s="1">
        <v>49</v>
      </c>
      <c r="E325" s="1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s="1" t="s">
        <v>143</v>
      </c>
      <c r="N325" s="51" t="s">
        <v>90</v>
      </c>
      <c r="O325" s="51" t="s">
        <v>90</v>
      </c>
      <c r="P325" s="1" t="s">
        <v>91</v>
      </c>
      <c r="Q325" s="51" t="s">
        <v>115</v>
      </c>
      <c r="R325" s="1">
        <v>3</v>
      </c>
      <c r="S325" s="51">
        <v>8</v>
      </c>
      <c r="T325" s="51">
        <v>1955</v>
      </c>
      <c r="U325" s="51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 s="51">
        <v>1162</v>
      </c>
      <c r="AN325" t="s">
        <v>103</v>
      </c>
      <c r="AO325" t="s">
        <v>104</v>
      </c>
      <c r="AP325" t="s">
        <v>105</v>
      </c>
      <c r="AQ325" t="s">
        <v>106</v>
      </c>
      <c r="AR325" s="51">
        <v>1163</v>
      </c>
      <c r="AS325" s="51">
        <v>0</v>
      </c>
      <c r="AT325">
        <v>0</v>
      </c>
      <c r="AU325" s="1">
        <v>1163</v>
      </c>
      <c r="AV325" s="1">
        <v>1</v>
      </c>
      <c r="AW325" s="1">
        <v>0</v>
      </c>
      <c r="AX325" s="1">
        <v>1</v>
      </c>
      <c r="AY325" s="1">
        <v>0</v>
      </c>
      <c r="AZ325">
        <v>3</v>
      </c>
      <c r="BA325">
        <v>1</v>
      </c>
      <c r="BB325" s="51" t="s">
        <v>98</v>
      </c>
      <c r="BC325" s="59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 s="51">
        <v>1</v>
      </c>
      <c r="BK325" s="51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 s="1">
        <v>126175</v>
      </c>
    </row>
    <row r="326" spans="1:81" x14ac:dyDescent="0.2">
      <c r="A326">
        <v>325</v>
      </c>
      <c r="B326">
        <v>80</v>
      </c>
      <c r="C326" t="s">
        <v>81</v>
      </c>
      <c r="D326" s="1">
        <v>96</v>
      </c>
      <c r="E326" s="1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s="1" t="s">
        <v>162</v>
      </c>
      <c r="N326" s="51" t="s">
        <v>139</v>
      </c>
      <c r="O326" s="51" t="s">
        <v>90</v>
      </c>
      <c r="P326" s="1" t="s">
        <v>91</v>
      </c>
      <c r="Q326" s="51" t="s">
        <v>197</v>
      </c>
      <c r="R326" s="1">
        <v>7</v>
      </c>
      <c r="S326" s="51">
        <v>7</v>
      </c>
      <c r="T326" s="51">
        <v>1967</v>
      </c>
      <c r="U326" s="51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 s="51">
        <v>710</v>
      </c>
      <c r="AN326" t="s">
        <v>103</v>
      </c>
      <c r="AO326" t="s">
        <v>104</v>
      </c>
      <c r="AP326" t="s">
        <v>105</v>
      </c>
      <c r="AQ326" t="s">
        <v>106</v>
      </c>
      <c r="AR326" s="51">
        <v>1898</v>
      </c>
      <c r="AS326" s="51">
        <v>1080</v>
      </c>
      <c r="AT326">
        <v>0</v>
      </c>
      <c r="AU326" s="1">
        <v>2978</v>
      </c>
      <c r="AV326" s="1">
        <v>0</v>
      </c>
      <c r="AW326" s="1">
        <v>0</v>
      </c>
      <c r="AX326" s="1">
        <v>2</v>
      </c>
      <c r="AY326" s="1">
        <v>1</v>
      </c>
      <c r="AZ326">
        <v>5</v>
      </c>
      <c r="BA326">
        <v>1</v>
      </c>
      <c r="BB326" s="51" t="s">
        <v>97</v>
      </c>
      <c r="BC326" s="59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 s="51">
        <v>2</v>
      </c>
      <c r="BK326" s="51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 s="1">
        <v>242000</v>
      </c>
    </row>
    <row r="327" spans="1:81" x14ac:dyDescent="0.2">
      <c r="A327">
        <v>326</v>
      </c>
      <c r="B327">
        <v>45</v>
      </c>
      <c r="C327" t="s">
        <v>142</v>
      </c>
      <c r="D327" s="1">
        <v>50</v>
      </c>
      <c r="E327" s="1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s="1" t="s">
        <v>176</v>
      </c>
      <c r="N327" s="51" t="s">
        <v>171</v>
      </c>
      <c r="O327" s="51" t="s">
        <v>90</v>
      </c>
      <c r="P327" s="1" t="s">
        <v>91</v>
      </c>
      <c r="Q327" s="51" t="s">
        <v>150</v>
      </c>
      <c r="R327" s="1">
        <v>5</v>
      </c>
      <c r="S327" s="51">
        <v>6</v>
      </c>
      <c r="T327" s="51">
        <v>1941</v>
      </c>
      <c r="U327" s="51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 s="51">
        <v>720</v>
      </c>
      <c r="AN327" t="s">
        <v>103</v>
      </c>
      <c r="AO327" t="s">
        <v>212</v>
      </c>
      <c r="AP327" t="s">
        <v>177</v>
      </c>
      <c r="AQ327" t="s">
        <v>145</v>
      </c>
      <c r="AR327" s="51">
        <v>803</v>
      </c>
      <c r="AS327" s="51">
        <v>0</v>
      </c>
      <c r="AT327">
        <v>0</v>
      </c>
      <c r="AU327" s="1">
        <v>803</v>
      </c>
      <c r="AV327" s="1">
        <v>0</v>
      </c>
      <c r="AW327" s="1">
        <v>0</v>
      </c>
      <c r="AX327" s="1">
        <v>1</v>
      </c>
      <c r="AY327" s="1">
        <v>0</v>
      </c>
      <c r="AZ327">
        <v>2</v>
      </c>
      <c r="BA327">
        <v>1</v>
      </c>
      <c r="BB327" s="51" t="s">
        <v>98</v>
      </c>
      <c r="BC327" s="59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 s="51">
        <v>2</v>
      </c>
      <c r="BK327" s="51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 s="1">
        <v>87000</v>
      </c>
    </row>
    <row r="328" spans="1:81" x14ac:dyDescent="0.2">
      <c r="A328">
        <v>327</v>
      </c>
      <c r="B328">
        <v>120</v>
      </c>
      <c r="C328" t="s">
        <v>81</v>
      </c>
      <c r="D328" s="1">
        <v>32</v>
      </c>
      <c r="E328" s="1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s="1" t="s">
        <v>113</v>
      </c>
      <c r="N328" s="51" t="s">
        <v>90</v>
      </c>
      <c r="O328" s="51" t="s">
        <v>90</v>
      </c>
      <c r="P328" s="1" t="s">
        <v>179</v>
      </c>
      <c r="Q328" s="51" t="s">
        <v>115</v>
      </c>
      <c r="R328" s="1">
        <v>8</v>
      </c>
      <c r="S328" s="51">
        <v>5</v>
      </c>
      <c r="T328" s="51">
        <v>1993</v>
      </c>
      <c r="U328" s="51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 s="51">
        <v>1719</v>
      </c>
      <c r="AN328" t="s">
        <v>103</v>
      </c>
      <c r="AO328" t="s">
        <v>104</v>
      </c>
      <c r="AP328" t="s">
        <v>105</v>
      </c>
      <c r="AQ328" t="s">
        <v>106</v>
      </c>
      <c r="AR328" s="51">
        <v>1719</v>
      </c>
      <c r="AS328" s="51">
        <v>0</v>
      </c>
      <c r="AT328">
        <v>0</v>
      </c>
      <c r="AU328" s="1">
        <v>1719</v>
      </c>
      <c r="AV328" s="1">
        <v>2</v>
      </c>
      <c r="AW328" s="1">
        <v>0</v>
      </c>
      <c r="AX328" s="1">
        <v>1</v>
      </c>
      <c r="AY328" s="1">
        <v>1</v>
      </c>
      <c r="AZ328">
        <v>1</v>
      </c>
      <c r="BA328">
        <v>1</v>
      </c>
      <c r="BB328" s="51" t="s">
        <v>97</v>
      </c>
      <c r="BC328" s="59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 s="51">
        <v>2</v>
      </c>
      <c r="BK328" s="51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 s="1">
        <v>324000</v>
      </c>
    </row>
    <row r="329" spans="1:81" x14ac:dyDescent="0.2">
      <c r="A329">
        <v>328</v>
      </c>
      <c r="B329">
        <v>20</v>
      </c>
      <c r="C329" t="s">
        <v>81</v>
      </c>
      <c r="D329" s="1">
        <v>80</v>
      </c>
      <c r="E329" s="1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s="1" t="s">
        <v>162</v>
      </c>
      <c r="N329" s="51" t="s">
        <v>90</v>
      </c>
      <c r="O329" s="51" t="s">
        <v>90</v>
      </c>
      <c r="P329" s="1" t="s">
        <v>91</v>
      </c>
      <c r="Q329" s="51" t="s">
        <v>115</v>
      </c>
      <c r="R329" s="1">
        <v>6</v>
      </c>
      <c r="S329" s="51">
        <v>5</v>
      </c>
      <c r="T329" s="51">
        <v>1960</v>
      </c>
      <c r="U329" s="51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 s="51">
        <v>1383</v>
      </c>
      <c r="AN329" t="s">
        <v>103</v>
      </c>
      <c r="AO329" t="s">
        <v>98</v>
      </c>
      <c r="AP329" t="s">
        <v>105</v>
      </c>
      <c r="AQ329" t="s">
        <v>106</v>
      </c>
      <c r="AR329" s="51">
        <v>1383</v>
      </c>
      <c r="AS329" s="51">
        <v>0</v>
      </c>
      <c r="AT329">
        <v>0</v>
      </c>
      <c r="AU329" s="1">
        <v>1383</v>
      </c>
      <c r="AV329" s="1">
        <v>0</v>
      </c>
      <c r="AW329" s="1">
        <v>0</v>
      </c>
      <c r="AX329" s="1">
        <v>1</v>
      </c>
      <c r="AY329" s="1">
        <v>1</v>
      </c>
      <c r="AZ329">
        <v>3</v>
      </c>
      <c r="BA329">
        <v>1</v>
      </c>
      <c r="BB329" s="51" t="s">
        <v>98</v>
      </c>
      <c r="BC329" s="5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 s="51">
        <v>1</v>
      </c>
      <c r="BK329" s="51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 s="1">
        <v>145250</v>
      </c>
    </row>
    <row r="330" spans="1:81" x14ac:dyDescent="0.2">
      <c r="A330">
        <v>329</v>
      </c>
      <c r="B330">
        <v>75</v>
      </c>
      <c r="C330" t="s">
        <v>81</v>
      </c>
      <c r="D330" s="1" t="s">
        <v>83</v>
      </c>
      <c r="E330" s="1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s="1" t="s">
        <v>148</v>
      </c>
      <c r="N330" s="51" t="s">
        <v>139</v>
      </c>
      <c r="O330" s="51" t="s">
        <v>90</v>
      </c>
      <c r="P330" s="1" t="s">
        <v>91</v>
      </c>
      <c r="Q330" s="51" t="s">
        <v>201</v>
      </c>
      <c r="R330" s="1">
        <v>6</v>
      </c>
      <c r="S330" s="51">
        <v>6</v>
      </c>
      <c r="T330" s="51">
        <v>1916</v>
      </c>
      <c r="U330" s="51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 s="51">
        <v>844</v>
      </c>
      <c r="AN330" t="s">
        <v>103</v>
      </c>
      <c r="AO330" t="s">
        <v>97</v>
      </c>
      <c r="AP330" t="s">
        <v>177</v>
      </c>
      <c r="AQ330" t="s">
        <v>164</v>
      </c>
      <c r="AR330" s="51">
        <v>1445</v>
      </c>
      <c r="AS330" s="51">
        <v>689</v>
      </c>
      <c r="AT330">
        <v>0</v>
      </c>
      <c r="AU330" s="1">
        <v>2134</v>
      </c>
      <c r="AV330" s="1">
        <v>0</v>
      </c>
      <c r="AW330" s="1">
        <v>0</v>
      </c>
      <c r="AX330" s="1">
        <v>2</v>
      </c>
      <c r="AY330" s="1">
        <v>0</v>
      </c>
      <c r="AZ330">
        <v>5</v>
      </c>
      <c r="BA330">
        <v>1</v>
      </c>
      <c r="BB330" s="51" t="s">
        <v>97</v>
      </c>
      <c r="BC330" s="59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 s="51">
        <v>2</v>
      </c>
      <c r="BK330" s="51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 s="1">
        <v>214500</v>
      </c>
    </row>
    <row r="331" spans="1:81" x14ac:dyDescent="0.2">
      <c r="A331">
        <v>330</v>
      </c>
      <c r="B331">
        <v>70</v>
      </c>
      <c r="C331" t="s">
        <v>142</v>
      </c>
      <c r="D331" s="1">
        <v>60</v>
      </c>
      <c r="E331" s="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s="1" t="s">
        <v>176</v>
      </c>
      <c r="N331" s="51" t="s">
        <v>90</v>
      </c>
      <c r="O331" s="51" t="s">
        <v>90</v>
      </c>
      <c r="P331" s="1" t="s">
        <v>91</v>
      </c>
      <c r="Q331" s="51" t="s">
        <v>92</v>
      </c>
      <c r="R331" s="1">
        <v>5</v>
      </c>
      <c r="S331" s="51">
        <v>5</v>
      </c>
      <c r="T331" s="51">
        <v>1920</v>
      </c>
      <c r="U331" s="5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 s="51">
        <v>596</v>
      </c>
      <c r="AN331" t="s">
        <v>103</v>
      </c>
      <c r="AO331" t="s">
        <v>98</v>
      </c>
      <c r="AP331" t="s">
        <v>177</v>
      </c>
      <c r="AQ331" t="s">
        <v>106</v>
      </c>
      <c r="AR331" s="51">
        <v>596</v>
      </c>
      <c r="AS331" s="51">
        <v>596</v>
      </c>
      <c r="AT331">
        <v>0</v>
      </c>
      <c r="AU331" s="1">
        <v>1192</v>
      </c>
      <c r="AV331" s="1">
        <v>0</v>
      </c>
      <c r="AW331" s="1">
        <v>0</v>
      </c>
      <c r="AX331" s="1">
        <v>1</v>
      </c>
      <c r="AY331" s="1">
        <v>0</v>
      </c>
      <c r="AZ331">
        <v>3</v>
      </c>
      <c r="BA331">
        <v>1</v>
      </c>
      <c r="BB331" s="51" t="s">
        <v>98</v>
      </c>
      <c r="BC331" s="59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 s="51">
        <v>1</v>
      </c>
      <c r="BK331" s="5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 s="1">
        <v>78000</v>
      </c>
    </row>
    <row r="332" spans="1:81" x14ac:dyDescent="0.2">
      <c r="A332">
        <v>331</v>
      </c>
      <c r="B332">
        <v>90</v>
      </c>
      <c r="C332" t="s">
        <v>81</v>
      </c>
      <c r="D332" s="1" t="s">
        <v>83</v>
      </c>
      <c r="E332" s="1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s="1" t="s">
        <v>162</v>
      </c>
      <c r="N332" s="51" t="s">
        <v>90</v>
      </c>
      <c r="O332" s="51" t="s">
        <v>90</v>
      </c>
      <c r="P332" s="1" t="s">
        <v>167</v>
      </c>
      <c r="Q332" s="51" t="s">
        <v>115</v>
      </c>
      <c r="R332" s="1">
        <v>5</v>
      </c>
      <c r="S332" s="51">
        <v>4</v>
      </c>
      <c r="T332" s="51">
        <v>1964</v>
      </c>
      <c r="U332" s="51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 s="51">
        <v>1728</v>
      </c>
      <c r="AN332" t="s">
        <v>103</v>
      </c>
      <c r="AO332" t="s">
        <v>98</v>
      </c>
      <c r="AP332" t="s">
        <v>105</v>
      </c>
      <c r="AQ332" t="s">
        <v>106</v>
      </c>
      <c r="AR332" s="51">
        <v>1728</v>
      </c>
      <c r="AS332" s="51">
        <v>0</v>
      </c>
      <c r="AT332">
        <v>0</v>
      </c>
      <c r="AU332" s="1">
        <v>1728</v>
      </c>
      <c r="AV332" s="1">
        <v>0</v>
      </c>
      <c r="AW332" s="1">
        <v>1</v>
      </c>
      <c r="AX332" s="1">
        <v>2</v>
      </c>
      <c r="AY332" s="1">
        <v>0</v>
      </c>
      <c r="AZ332">
        <v>6</v>
      </c>
      <c r="BA332">
        <v>2</v>
      </c>
      <c r="BB332" s="51" t="s">
        <v>98</v>
      </c>
      <c r="BC332" s="59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 s="51">
        <v>1</v>
      </c>
      <c r="BK332" s="51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 s="1">
        <v>119000</v>
      </c>
    </row>
    <row r="333" spans="1:81" x14ac:dyDescent="0.2">
      <c r="A333">
        <v>332</v>
      </c>
      <c r="B333">
        <v>20</v>
      </c>
      <c r="C333" t="s">
        <v>81</v>
      </c>
      <c r="D333" s="1">
        <v>70</v>
      </c>
      <c r="E333" s="1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s="1" t="s">
        <v>162</v>
      </c>
      <c r="N333" s="51" t="s">
        <v>90</v>
      </c>
      <c r="O333" s="51" t="s">
        <v>90</v>
      </c>
      <c r="P333" s="1" t="s">
        <v>91</v>
      </c>
      <c r="Q333" s="51" t="s">
        <v>115</v>
      </c>
      <c r="R333" s="1">
        <v>5</v>
      </c>
      <c r="S333" s="51">
        <v>6</v>
      </c>
      <c r="T333" s="51">
        <v>1958</v>
      </c>
      <c r="U333" s="51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 s="51">
        <v>1056</v>
      </c>
      <c r="AN333" t="s">
        <v>103</v>
      </c>
      <c r="AO333" t="s">
        <v>147</v>
      </c>
      <c r="AP333" t="s">
        <v>105</v>
      </c>
      <c r="AQ333" t="s">
        <v>106</v>
      </c>
      <c r="AR333" s="51">
        <v>1056</v>
      </c>
      <c r="AS333" s="51">
        <v>0</v>
      </c>
      <c r="AT333">
        <v>0</v>
      </c>
      <c r="AU333" s="1">
        <v>1056</v>
      </c>
      <c r="AV333" s="1">
        <v>1</v>
      </c>
      <c r="AW333" s="1">
        <v>0</v>
      </c>
      <c r="AX333" s="1">
        <v>1</v>
      </c>
      <c r="AY333" s="1">
        <v>0</v>
      </c>
      <c r="AZ333">
        <v>3</v>
      </c>
      <c r="BA333">
        <v>1</v>
      </c>
      <c r="BB333" s="51" t="s">
        <v>98</v>
      </c>
      <c r="BC333" s="59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 s="51">
        <v>1</v>
      </c>
      <c r="BK333" s="51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 s="1">
        <v>139000</v>
      </c>
    </row>
    <row r="334" spans="1:81" x14ac:dyDescent="0.2">
      <c r="A334">
        <v>333</v>
      </c>
      <c r="B334">
        <v>20</v>
      </c>
      <c r="C334" t="s">
        <v>81</v>
      </c>
      <c r="D334" s="1">
        <v>85</v>
      </c>
      <c r="E334" s="1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s="1" t="s">
        <v>154</v>
      </c>
      <c r="N334" s="51" t="s">
        <v>90</v>
      </c>
      <c r="O334" s="51" t="s">
        <v>90</v>
      </c>
      <c r="P334" s="1" t="s">
        <v>91</v>
      </c>
      <c r="Q334" s="51" t="s">
        <v>115</v>
      </c>
      <c r="R334" s="1">
        <v>8</v>
      </c>
      <c r="S334" s="51">
        <v>5</v>
      </c>
      <c r="T334" s="51">
        <v>2003</v>
      </c>
      <c r="U334" s="51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 s="51">
        <v>3206</v>
      </c>
      <c r="AN334" t="s">
        <v>103</v>
      </c>
      <c r="AO334" t="s">
        <v>104</v>
      </c>
      <c r="AP334" t="s">
        <v>105</v>
      </c>
      <c r="AQ334" t="s">
        <v>106</v>
      </c>
      <c r="AR334" s="51">
        <v>1629</v>
      </c>
      <c r="AS334" s="51">
        <v>0</v>
      </c>
      <c r="AT334">
        <v>0</v>
      </c>
      <c r="AU334" s="1">
        <v>1629</v>
      </c>
      <c r="AV334" s="1">
        <v>1</v>
      </c>
      <c r="AW334" s="1">
        <v>0</v>
      </c>
      <c r="AX334" s="1">
        <v>2</v>
      </c>
      <c r="AY334" s="1">
        <v>0</v>
      </c>
      <c r="AZ334">
        <v>3</v>
      </c>
      <c r="BA334">
        <v>1</v>
      </c>
      <c r="BB334" s="51" t="s">
        <v>97</v>
      </c>
      <c r="BC334" s="59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 s="51">
        <v>3</v>
      </c>
      <c r="BK334" s="51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 s="1">
        <v>284000</v>
      </c>
    </row>
    <row r="335" spans="1:81" x14ac:dyDescent="0.2">
      <c r="A335">
        <v>334</v>
      </c>
      <c r="B335">
        <v>120</v>
      </c>
      <c r="C335" t="s">
        <v>142</v>
      </c>
      <c r="D335" s="1">
        <v>59</v>
      </c>
      <c r="E335" s="1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s="1" t="s">
        <v>154</v>
      </c>
      <c r="N335" s="51" t="s">
        <v>90</v>
      </c>
      <c r="O335" s="51" t="s">
        <v>90</v>
      </c>
      <c r="P335" s="1" t="s">
        <v>179</v>
      </c>
      <c r="Q335" s="51" t="s">
        <v>115</v>
      </c>
      <c r="R335" s="1">
        <v>7</v>
      </c>
      <c r="S335" s="51">
        <v>5</v>
      </c>
      <c r="T335" s="51">
        <v>2004</v>
      </c>
      <c r="U335" s="51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 s="51">
        <v>1358</v>
      </c>
      <c r="AN335" t="s">
        <v>103</v>
      </c>
      <c r="AO335" t="s">
        <v>104</v>
      </c>
      <c r="AP335" t="s">
        <v>105</v>
      </c>
      <c r="AQ335" t="s">
        <v>106</v>
      </c>
      <c r="AR335" s="51">
        <v>1358</v>
      </c>
      <c r="AS335" s="51">
        <v>0</v>
      </c>
      <c r="AT335">
        <v>0</v>
      </c>
      <c r="AU335" s="1">
        <v>1358</v>
      </c>
      <c r="AV335" s="1">
        <v>1</v>
      </c>
      <c r="AW335" s="1">
        <v>0</v>
      </c>
      <c r="AX335" s="1">
        <v>2</v>
      </c>
      <c r="AY335" s="1">
        <v>0</v>
      </c>
      <c r="AZ335">
        <v>2</v>
      </c>
      <c r="BA335">
        <v>1</v>
      </c>
      <c r="BB335" s="51" t="s">
        <v>97</v>
      </c>
      <c r="BC335" s="59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 s="51">
        <v>2</v>
      </c>
      <c r="BK335" s="51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 s="1">
        <v>207000</v>
      </c>
    </row>
    <row r="336" spans="1:81" x14ac:dyDescent="0.2">
      <c r="A336">
        <v>335</v>
      </c>
      <c r="B336">
        <v>60</v>
      </c>
      <c r="C336" t="s">
        <v>81</v>
      </c>
      <c r="D336" s="1">
        <v>59</v>
      </c>
      <c r="E336" s="1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s="1" t="s">
        <v>193</v>
      </c>
      <c r="N336" s="51" t="s">
        <v>90</v>
      </c>
      <c r="O336" s="51" t="s">
        <v>90</v>
      </c>
      <c r="P336" s="1" t="s">
        <v>91</v>
      </c>
      <c r="Q336" s="51" t="s">
        <v>92</v>
      </c>
      <c r="R336" s="1">
        <v>6</v>
      </c>
      <c r="S336" s="51">
        <v>5</v>
      </c>
      <c r="T336" s="51">
        <v>1998</v>
      </c>
      <c r="U336" s="51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 s="51">
        <v>943</v>
      </c>
      <c r="AN336" t="s">
        <v>103</v>
      </c>
      <c r="AO336" t="s">
        <v>97</v>
      </c>
      <c r="AP336" t="s">
        <v>105</v>
      </c>
      <c r="AQ336" t="s">
        <v>106</v>
      </c>
      <c r="AR336" s="51">
        <v>943</v>
      </c>
      <c r="AS336" s="51">
        <v>695</v>
      </c>
      <c r="AT336">
        <v>0</v>
      </c>
      <c r="AU336" s="1">
        <v>1638</v>
      </c>
      <c r="AV336" s="1">
        <v>1</v>
      </c>
      <c r="AW336" s="1">
        <v>0</v>
      </c>
      <c r="AX336" s="1">
        <v>2</v>
      </c>
      <c r="AY336" s="1">
        <v>1</v>
      </c>
      <c r="AZ336">
        <v>3</v>
      </c>
      <c r="BA336">
        <v>1</v>
      </c>
      <c r="BB336" s="51" t="s">
        <v>98</v>
      </c>
      <c r="BC336" s="59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 s="51">
        <v>2</v>
      </c>
      <c r="BK336" s="51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 s="1">
        <v>192000</v>
      </c>
    </row>
    <row r="337" spans="1:81" x14ac:dyDescent="0.2">
      <c r="A337">
        <v>336</v>
      </c>
      <c r="B337">
        <v>190</v>
      </c>
      <c r="C337" t="s">
        <v>81</v>
      </c>
      <c r="D337" s="1" t="s">
        <v>83</v>
      </c>
      <c r="E337" s="1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s="1" t="s">
        <v>189</v>
      </c>
      <c r="N337" s="51" t="s">
        <v>90</v>
      </c>
      <c r="O337" s="51" t="s">
        <v>90</v>
      </c>
      <c r="P337" s="1" t="s">
        <v>149</v>
      </c>
      <c r="Q337" s="51" t="s">
        <v>132</v>
      </c>
      <c r="R337" s="1">
        <v>5</v>
      </c>
      <c r="S337" s="51">
        <v>6</v>
      </c>
      <c r="T337" s="51">
        <v>1965</v>
      </c>
      <c r="U337" s="51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 s="51">
        <v>1499</v>
      </c>
      <c r="AN337" t="s">
        <v>103</v>
      </c>
      <c r="AO337" t="s">
        <v>104</v>
      </c>
      <c r="AP337" t="s">
        <v>105</v>
      </c>
      <c r="AQ337" t="s">
        <v>106</v>
      </c>
      <c r="AR337" s="51">
        <v>1619</v>
      </c>
      <c r="AS337" s="51">
        <v>167</v>
      </c>
      <c r="AT337">
        <v>0</v>
      </c>
      <c r="AU337" s="1">
        <v>1786</v>
      </c>
      <c r="AV337" s="1">
        <v>2</v>
      </c>
      <c r="AW337" s="1">
        <v>0</v>
      </c>
      <c r="AX337" s="1">
        <v>2</v>
      </c>
      <c r="AY337" s="1">
        <v>0</v>
      </c>
      <c r="AZ337">
        <v>3</v>
      </c>
      <c r="BA337">
        <v>1</v>
      </c>
      <c r="BB337" s="51" t="s">
        <v>98</v>
      </c>
      <c r="BC337" s="59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 s="51">
        <v>2</v>
      </c>
      <c r="BK337" s="51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 s="1">
        <v>228950</v>
      </c>
    </row>
    <row r="338" spans="1:81" x14ac:dyDescent="0.2">
      <c r="A338">
        <v>337</v>
      </c>
      <c r="B338">
        <v>20</v>
      </c>
      <c r="C338" t="s">
        <v>81</v>
      </c>
      <c r="D338" s="1">
        <v>86</v>
      </c>
      <c r="E338" s="1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s="1" t="s">
        <v>200</v>
      </c>
      <c r="N338" s="51" t="s">
        <v>90</v>
      </c>
      <c r="O338" s="51" t="s">
        <v>90</v>
      </c>
      <c r="P338" s="1" t="s">
        <v>91</v>
      </c>
      <c r="Q338" s="51" t="s">
        <v>115</v>
      </c>
      <c r="R338" s="1">
        <v>9</v>
      </c>
      <c r="S338" s="51">
        <v>5</v>
      </c>
      <c r="T338" s="51">
        <v>2005</v>
      </c>
      <c r="U338" s="51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 s="51">
        <v>1922</v>
      </c>
      <c r="AN338" t="s">
        <v>103</v>
      </c>
      <c r="AO338" t="s">
        <v>104</v>
      </c>
      <c r="AP338" t="s">
        <v>105</v>
      </c>
      <c r="AQ338" t="s">
        <v>106</v>
      </c>
      <c r="AR338" s="51">
        <v>1922</v>
      </c>
      <c r="AS338" s="51">
        <v>0</v>
      </c>
      <c r="AT338">
        <v>0</v>
      </c>
      <c r="AU338" s="1">
        <v>1922</v>
      </c>
      <c r="AV338" s="1">
        <v>1</v>
      </c>
      <c r="AW338" s="1">
        <v>0</v>
      </c>
      <c r="AX338" s="1">
        <v>2</v>
      </c>
      <c r="AY338" s="1">
        <v>0</v>
      </c>
      <c r="AZ338">
        <v>3</v>
      </c>
      <c r="BA338">
        <v>1</v>
      </c>
      <c r="BB338" s="51" t="s">
        <v>97</v>
      </c>
      <c r="BC338" s="59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 s="51">
        <v>3</v>
      </c>
      <c r="BK338" s="51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 s="1">
        <v>377426</v>
      </c>
    </row>
    <row r="339" spans="1:81" x14ac:dyDescent="0.2">
      <c r="A339">
        <v>338</v>
      </c>
      <c r="B339">
        <v>20</v>
      </c>
      <c r="C339" t="s">
        <v>81</v>
      </c>
      <c r="D339" s="1">
        <v>70</v>
      </c>
      <c r="E339" s="1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s="1" t="s">
        <v>89</v>
      </c>
      <c r="N339" s="51" t="s">
        <v>90</v>
      </c>
      <c r="O339" s="51" t="s">
        <v>90</v>
      </c>
      <c r="P339" s="1" t="s">
        <v>91</v>
      </c>
      <c r="Q339" s="51" t="s">
        <v>115</v>
      </c>
      <c r="R339" s="1">
        <v>7</v>
      </c>
      <c r="S339" s="51">
        <v>5</v>
      </c>
      <c r="T339" s="51">
        <v>2002</v>
      </c>
      <c r="U339" s="51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 s="51">
        <v>1536</v>
      </c>
      <c r="AN339" t="s">
        <v>103</v>
      </c>
      <c r="AO339" t="s">
        <v>104</v>
      </c>
      <c r="AP339" t="s">
        <v>105</v>
      </c>
      <c r="AQ339" t="s">
        <v>106</v>
      </c>
      <c r="AR339" s="51">
        <v>1536</v>
      </c>
      <c r="AS339" s="51">
        <v>0</v>
      </c>
      <c r="AT339">
        <v>0</v>
      </c>
      <c r="AU339" s="1">
        <v>1536</v>
      </c>
      <c r="AV339" s="1">
        <v>1</v>
      </c>
      <c r="AW339" s="1">
        <v>0</v>
      </c>
      <c r="AX339" s="1">
        <v>2</v>
      </c>
      <c r="AY339" s="1">
        <v>0</v>
      </c>
      <c r="AZ339">
        <v>3</v>
      </c>
      <c r="BA339">
        <v>1</v>
      </c>
      <c r="BB339" s="51" t="s">
        <v>97</v>
      </c>
      <c r="BC339" s="5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 s="51">
        <v>2</v>
      </c>
      <c r="BK339" s="51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 s="1">
        <v>214000</v>
      </c>
    </row>
    <row r="340" spans="1:81" x14ac:dyDescent="0.2">
      <c r="A340">
        <v>339</v>
      </c>
      <c r="B340">
        <v>20</v>
      </c>
      <c r="C340" t="s">
        <v>81</v>
      </c>
      <c r="D340" s="1">
        <v>91</v>
      </c>
      <c r="E340" s="1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s="1" t="s">
        <v>138</v>
      </c>
      <c r="N340" s="51" t="s">
        <v>90</v>
      </c>
      <c r="O340" s="51" t="s">
        <v>90</v>
      </c>
      <c r="P340" s="1" t="s">
        <v>91</v>
      </c>
      <c r="Q340" s="51" t="s">
        <v>115</v>
      </c>
      <c r="R340" s="1">
        <v>7</v>
      </c>
      <c r="S340" s="51">
        <v>7</v>
      </c>
      <c r="T340" s="51">
        <v>1984</v>
      </c>
      <c r="U340" s="51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 s="51">
        <v>1208</v>
      </c>
      <c r="AN340" t="s">
        <v>103</v>
      </c>
      <c r="AO340" t="s">
        <v>104</v>
      </c>
      <c r="AP340" t="s">
        <v>105</v>
      </c>
      <c r="AQ340" t="s">
        <v>106</v>
      </c>
      <c r="AR340" s="51">
        <v>1621</v>
      </c>
      <c r="AS340" s="51">
        <v>0</v>
      </c>
      <c r="AT340">
        <v>0</v>
      </c>
      <c r="AU340" s="1">
        <v>1621</v>
      </c>
      <c r="AV340" s="1">
        <v>1</v>
      </c>
      <c r="AW340" s="1">
        <v>0</v>
      </c>
      <c r="AX340" s="1">
        <v>2</v>
      </c>
      <c r="AY340" s="1">
        <v>0</v>
      </c>
      <c r="AZ340">
        <v>3</v>
      </c>
      <c r="BA340">
        <v>1</v>
      </c>
      <c r="BB340" s="51" t="s">
        <v>97</v>
      </c>
      <c r="BC340" s="59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 s="51">
        <v>2</v>
      </c>
      <c r="BK340" s="51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 s="1">
        <v>202500</v>
      </c>
    </row>
    <row r="341" spans="1:81" x14ac:dyDescent="0.2">
      <c r="A341">
        <v>340</v>
      </c>
      <c r="B341">
        <v>20</v>
      </c>
      <c r="C341" t="s">
        <v>81</v>
      </c>
      <c r="D341" s="1">
        <v>66</v>
      </c>
      <c r="E341" s="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s="1" t="s">
        <v>162</v>
      </c>
      <c r="N341" s="51" t="s">
        <v>114</v>
      </c>
      <c r="O341" s="51" t="s">
        <v>90</v>
      </c>
      <c r="P341" s="1" t="s">
        <v>91</v>
      </c>
      <c r="Q341" s="51" t="s">
        <v>115</v>
      </c>
      <c r="R341" s="1">
        <v>6</v>
      </c>
      <c r="S341" s="51">
        <v>7</v>
      </c>
      <c r="T341" s="51">
        <v>1958</v>
      </c>
      <c r="U341" s="5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 s="51">
        <v>1215</v>
      </c>
      <c r="AN341" t="s">
        <v>103</v>
      </c>
      <c r="AO341" t="s">
        <v>98</v>
      </c>
      <c r="AP341" t="s">
        <v>105</v>
      </c>
      <c r="AQ341" t="s">
        <v>164</v>
      </c>
      <c r="AR341" s="51">
        <v>1215</v>
      </c>
      <c r="AS341" s="51">
        <v>0</v>
      </c>
      <c r="AT341">
        <v>0</v>
      </c>
      <c r="AU341" s="1">
        <v>1215</v>
      </c>
      <c r="AV341" s="1">
        <v>0</v>
      </c>
      <c r="AW341" s="1">
        <v>0</v>
      </c>
      <c r="AX341" s="1">
        <v>1</v>
      </c>
      <c r="AY341" s="1">
        <v>0</v>
      </c>
      <c r="AZ341">
        <v>3</v>
      </c>
      <c r="BA341">
        <v>1</v>
      </c>
      <c r="BB341" s="51" t="s">
        <v>98</v>
      </c>
      <c r="BC341" s="59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 s="51">
        <v>1</v>
      </c>
      <c r="BK341" s="5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 s="1">
        <v>155000</v>
      </c>
    </row>
    <row r="342" spans="1:81" x14ac:dyDescent="0.2">
      <c r="A342">
        <v>341</v>
      </c>
      <c r="B342">
        <v>60</v>
      </c>
      <c r="C342" t="s">
        <v>81</v>
      </c>
      <c r="D342" s="1">
        <v>85</v>
      </c>
      <c r="E342" s="1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s="1" t="s">
        <v>189</v>
      </c>
      <c r="N342" s="51" t="s">
        <v>90</v>
      </c>
      <c r="O342" s="51" t="s">
        <v>90</v>
      </c>
      <c r="P342" s="1" t="s">
        <v>91</v>
      </c>
      <c r="Q342" s="51" t="s">
        <v>92</v>
      </c>
      <c r="R342" s="1">
        <v>8</v>
      </c>
      <c r="S342" s="51">
        <v>5</v>
      </c>
      <c r="T342" s="51">
        <v>2002</v>
      </c>
      <c r="U342" s="51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 s="51">
        <v>967</v>
      </c>
      <c r="AN342" t="s">
        <v>103</v>
      </c>
      <c r="AO342" t="s">
        <v>104</v>
      </c>
      <c r="AP342" t="s">
        <v>105</v>
      </c>
      <c r="AQ342" t="s">
        <v>106</v>
      </c>
      <c r="AR342" s="51">
        <v>993</v>
      </c>
      <c r="AS342" s="51">
        <v>915</v>
      </c>
      <c r="AT342">
        <v>0</v>
      </c>
      <c r="AU342" s="1">
        <v>1908</v>
      </c>
      <c r="AV342" s="1">
        <v>0</v>
      </c>
      <c r="AW342" s="1">
        <v>0</v>
      </c>
      <c r="AX342" s="1">
        <v>2</v>
      </c>
      <c r="AY342" s="1">
        <v>1</v>
      </c>
      <c r="AZ342">
        <v>4</v>
      </c>
      <c r="BA342">
        <v>1</v>
      </c>
      <c r="BB342" s="51" t="s">
        <v>97</v>
      </c>
      <c r="BC342" s="59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 s="51">
        <v>2</v>
      </c>
      <c r="BK342" s="51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 s="1">
        <v>202900</v>
      </c>
    </row>
    <row r="343" spans="1:81" x14ac:dyDescent="0.2">
      <c r="A343">
        <v>342</v>
      </c>
      <c r="B343">
        <v>20</v>
      </c>
      <c r="C343" t="s">
        <v>239</v>
      </c>
      <c r="D343" s="1">
        <v>60</v>
      </c>
      <c r="E343" s="1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s="1" t="s">
        <v>170</v>
      </c>
      <c r="N343" s="51" t="s">
        <v>114</v>
      </c>
      <c r="O343" s="51" t="s">
        <v>90</v>
      </c>
      <c r="P343" s="1" t="s">
        <v>91</v>
      </c>
      <c r="Q343" s="51" t="s">
        <v>115</v>
      </c>
      <c r="R343" s="1">
        <v>4</v>
      </c>
      <c r="S343" s="51">
        <v>4</v>
      </c>
      <c r="T343" s="51">
        <v>1950</v>
      </c>
      <c r="U343" s="51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 s="51">
        <v>721</v>
      </c>
      <c r="AN343" t="s">
        <v>103</v>
      </c>
      <c r="AO343" t="s">
        <v>97</v>
      </c>
      <c r="AP343" t="s">
        <v>105</v>
      </c>
      <c r="AQ343" t="s">
        <v>106</v>
      </c>
      <c r="AR343" s="51">
        <v>841</v>
      </c>
      <c r="AS343" s="51">
        <v>0</v>
      </c>
      <c r="AT343">
        <v>0</v>
      </c>
      <c r="AU343" s="1">
        <v>841</v>
      </c>
      <c r="AV343" s="1">
        <v>0</v>
      </c>
      <c r="AW343" s="1">
        <v>0</v>
      </c>
      <c r="AX343" s="1">
        <v>1</v>
      </c>
      <c r="AY343" s="1">
        <v>0</v>
      </c>
      <c r="AZ343">
        <v>2</v>
      </c>
      <c r="BA343">
        <v>1</v>
      </c>
      <c r="BB343" s="51" t="s">
        <v>98</v>
      </c>
      <c r="BC343" s="59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 s="51">
        <v>1</v>
      </c>
      <c r="BK343" s="51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 s="1">
        <v>82000</v>
      </c>
    </row>
    <row r="344" spans="1:81" x14ac:dyDescent="0.2">
      <c r="A344">
        <v>343</v>
      </c>
      <c r="B344">
        <v>90</v>
      </c>
      <c r="C344" t="s">
        <v>81</v>
      </c>
      <c r="D344" s="1" t="s">
        <v>83</v>
      </c>
      <c r="E344" s="1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s="1" t="s">
        <v>162</v>
      </c>
      <c r="N344" s="51" t="s">
        <v>90</v>
      </c>
      <c r="O344" s="51" t="s">
        <v>90</v>
      </c>
      <c r="P344" s="1" t="s">
        <v>167</v>
      </c>
      <c r="Q344" s="51" t="s">
        <v>115</v>
      </c>
      <c r="R344" s="1">
        <v>3</v>
      </c>
      <c r="S344" s="51">
        <v>4</v>
      </c>
      <c r="T344" s="51">
        <v>1949</v>
      </c>
      <c r="U344" s="51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 s="51">
        <v>0</v>
      </c>
      <c r="AN344" t="s">
        <v>240</v>
      </c>
      <c r="AO344" t="s">
        <v>147</v>
      </c>
      <c r="AP344" t="s">
        <v>177</v>
      </c>
      <c r="AQ344" t="s">
        <v>164</v>
      </c>
      <c r="AR344" s="51">
        <v>1040</v>
      </c>
      <c r="AS344" s="51">
        <v>0</v>
      </c>
      <c r="AT344">
        <v>0</v>
      </c>
      <c r="AU344" s="1">
        <v>1040</v>
      </c>
      <c r="AV344" s="1">
        <v>0</v>
      </c>
      <c r="AW344" s="1">
        <v>0</v>
      </c>
      <c r="AX344" s="1">
        <v>2</v>
      </c>
      <c r="AY344" s="1">
        <v>0</v>
      </c>
      <c r="AZ344">
        <v>2</v>
      </c>
      <c r="BA344">
        <v>2</v>
      </c>
      <c r="BB344" s="51" t="s">
        <v>98</v>
      </c>
      <c r="BC344" s="59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 s="51">
        <v>2</v>
      </c>
      <c r="BK344" s="51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 s="1">
        <v>87500</v>
      </c>
    </row>
    <row r="345" spans="1:81" x14ac:dyDescent="0.2">
      <c r="A345">
        <v>344</v>
      </c>
      <c r="B345">
        <v>120</v>
      </c>
      <c r="C345" t="s">
        <v>81</v>
      </c>
      <c r="D345" s="1">
        <v>63</v>
      </c>
      <c r="E345" s="1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s="1" t="s">
        <v>154</v>
      </c>
      <c r="N345" s="51" t="s">
        <v>90</v>
      </c>
      <c r="O345" s="51" t="s">
        <v>90</v>
      </c>
      <c r="P345" s="1" t="s">
        <v>179</v>
      </c>
      <c r="Q345" s="51" t="s">
        <v>115</v>
      </c>
      <c r="R345" s="1">
        <v>9</v>
      </c>
      <c r="S345" s="51">
        <v>5</v>
      </c>
      <c r="T345" s="51">
        <v>2005</v>
      </c>
      <c r="U345" s="51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 s="51">
        <v>1684</v>
      </c>
      <c r="AN345" t="s">
        <v>103</v>
      </c>
      <c r="AO345" t="s">
        <v>104</v>
      </c>
      <c r="AP345" t="s">
        <v>105</v>
      </c>
      <c r="AQ345" t="s">
        <v>106</v>
      </c>
      <c r="AR345" s="51">
        <v>1684</v>
      </c>
      <c r="AS345" s="51">
        <v>0</v>
      </c>
      <c r="AT345">
        <v>0</v>
      </c>
      <c r="AU345" s="1">
        <v>1684</v>
      </c>
      <c r="AV345" s="1">
        <v>0</v>
      </c>
      <c r="AW345" s="1">
        <v>0</v>
      </c>
      <c r="AX345" s="1">
        <v>2</v>
      </c>
      <c r="AY345" s="1">
        <v>0</v>
      </c>
      <c r="AZ345">
        <v>2</v>
      </c>
      <c r="BA345">
        <v>1</v>
      </c>
      <c r="BB345" s="51" t="s">
        <v>104</v>
      </c>
      <c r="BC345" s="59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 s="51">
        <v>2</v>
      </c>
      <c r="BK345" s="51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 s="1">
        <v>266000</v>
      </c>
    </row>
    <row r="346" spans="1:81" x14ac:dyDescent="0.2">
      <c r="A346">
        <v>345</v>
      </c>
      <c r="B346">
        <v>160</v>
      </c>
      <c r="C346" t="s">
        <v>142</v>
      </c>
      <c r="D346" s="1">
        <v>36</v>
      </c>
      <c r="E346" s="1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s="1" t="s">
        <v>178</v>
      </c>
      <c r="N346" s="51" t="s">
        <v>90</v>
      </c>
      <c r="O346" s="51" t="s">
        <v>90</v>
      </c>
      <c r="P346" s="1" t="s">
        <v>179</v>
      </c>
      <c r="Q346" s="51" t="s">
        <v>92</v>
      </c>
      <c r="R346" s="1">
        <v>5</v>
      </c>
      <c r="S346" s="51">
        <v>3</v>
      </c>
      <c r="T346" s="51">
        <v>1976</v>
      </c>
      <c r="U346" s="51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 s="51">
        <v>536</v>
      </c>
      <c r="AN346" t="s">
        <v>103</v>
      </c>
      <c r="AO346" t="s">
        <v>98</v>
      </c>
      <c r="AP346" t="s">
        <v>105</v>
      </c>
      <c r="AQ346" t="s">
        <v>106</v>
      </c>
      <c r="AR346" s="51">
        <v>536</v>
      </c>
      <c r="AS346" s="51">
        <v>576</v>
      </c>
      <c r="AT346">
        <v>0</v>
      </c>
      <c r="AU346" s="1">
        <v>1112</v>
      </c>
      <c r="AV346" s="1">
        <v>0</v>
      </c>
      <c r="AW346" s="1">
        <v>0</v>
      </c>
      <c r="AX346" s="1">
        <v>1</v>
      </c>
      <c r="AY346" s="1">
        <v>1</v>
      </c>
      <c r="AZ346">
        <v>3</v>
      </c>
      <c r="BA346">
        <v>1</v>
      </c>
      <c r="BB346" s="51" t="s">
        <v>98</v>
      </c>
      <c r="BC346" s="59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 s="51">
        <v>1</v>
      </c>
      <c r="BK346" s="51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 s="1">
        <v>85000</v>
      </c>
    </row>
    <row r="347" spans="1:81" x14ac:dyDescent="0.2">
      <c r="A347">
        <v>346</v>
      </c>
      <c r="B347">
        <v>50</v>
      </c>
      <c r="C347" t="s">
        <v>81</v>
      </c>
      <c r="D347" s="1">
        <v>65</v>
      </c>
      <c r="E347" s="1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s="1" t="s">
        <v>148</v>
      </c>
      <c r="N347" s="51" t="s">
        <v>202</v>
      </c>
      <c r="O347" s="51" t="s">
        <v>90</v>
      </c>
      <c r="P347" s="1" t="s">
        <v>91</v>
      </c>
      <c r="Q347" s="51" t="s">
        <v>132</v>
      </c>
      <c r="R347" s="1">
        <v>6</v>
      </c>
      <c r="S347" s="51">
        <v>5</v>
      </c>
      <c r="T347" s="51">
        <v>1939</v>
      </c>
      <c r="U347" s="51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 s="51">
        <v>972</v>
      </c>
      <c r="AN347" t="s">
        <v>103</v>
      </c>
      <c r="AO347" t="s">
        <v>97</v>
      </c>
      <c r="AP347" t="s">
        <v>105</v>
      </c>
      <c r="AQ347" t="s">
        <v>106</v>
      </c>
      <c r="AR347" s="51">
        <v>972</v>
      </c>
      <c r="AS347" s="51">
        <v>605</v>
      </c>
      <c r="AT347">
        <v>0</v>
      </c>
      <c r="AU347" s="1">
        <v>1577</v>
      </c>
      <c r="AV347" s="1">
        <v>0</v>
      </c>
      <c r="AW347" s="1">
        <v>0</v>
      </c>
      <c r="AX347" s="1">
        <v>1</v>
      </c>
      <c r="AY347" s="1">
        <v>0</v>
      </c>
      <c r="AZ347">
        <v>3</v>
      </c>
      <c r="BA347">
        <v>1</v>
      </c>
      <c r="BB347" s="51" t="s">
        <v>147</v>
      </c>
      <c r="BC347" s="59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 s="51">
        <v>1</v>
      </c>
      <c r="BK347" s="51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 s="1">
        <v>140200</v>
      </c>
    </row>
    <row r="348" spans="1:81" x14ac:dyDescent="0.2">
      <c r="A348">
        <v>347</v>
      </c>
      <c r="B348">
        <v>20</v>
      </c>
      <c r="C348" t="s">
        <v>81</v>
      </c>
      <c r="D348" s="1" t="s">
        <v>83</v>
      </c>
      <c r="E348" s="1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s="1" t="s">
        <v>162</v>
      </c>
      <c r="N348" s="51" t="s">
        <v>90</v>
      </c>
      <c r="O348" s="51" t="s">
        <v>90</v>
      </c>
      <c r="P348" s="1" t="s">
        <v>91</v>
      </c>
      <c r="Q348" s="51" t="s">
        <v>115</v>
      </c>
      <c r="R348" s="1">
        <v>6</v>
      </c>
      <c r="S348" s="51">
        <v>8</v>
      </c>
      <c r="T348" s="51">
        <v>1960</v>
      </c>
      <c r="U348" s="51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 s="51">
        <v>958</v>
      </c>
      <c r="AN348" t="s">
        <v>103</v>
      </c>
      <c r="AO348" t="s">
        <v>98</v>
      </c>
      <c r="AP348" t="s">
        <v>105</v>
      </c>
      <c r="AQ348" t="s">
        <v>106</v>
      </c>
      <c r="AR348" s="51">
        <v>958</v>
      </c>
      <c r="AS348" s="51">
        <v>0</v>
      </c>
      <c r="AT348">
        <v>0</v>
      </c>
      <c r="AU348" s="1">
        <v>958</v>
      </c>
      <c r="AV348" s="1">
        <v>0</v>
      </c>
      <c r="AW348" s="1">
        <v>0</v>
      </c>
      <c r="AX348" s="1">
        <v>1</v>
      </c>
      <c r="AY348" s="1">
        <v>0</v>
      </c>
      <c r="AZ348">
        <v>2</v>
      </c>
      <c r="BA348">
        <v>1</v>
      </c>
      <c r="BB348" s="51" t="s">
        <v>98</v>
      </c>
      <c r="BC348" s="59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 s="51">
        <v>1</v>
      </c>
      <c r="BK348" s="51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 s="1">
        <v>151500</v>
      </c>
    </row>
    <row r="349" spans="1:81" x14ac:dyDescent="0.2">
      <c r="A349">
        <v>348</v>
      </c>
      <c r="B349">
        <v>20</v>
      </c>
      <c r="C349" t="s">
        <v>81</v>
      </c>
      <c r="D349" s="1" t="s">
        <v>83</v>
      </c>
      <c r="E349" s="1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s="1" t="s">
        <v>162</v>
      </c>
      <c r="N349" s="51" t="s">
        <v>90</v>
      </c>
      <c r="O349" s="51" t="s">
        <v>90</v>
      </c>
      <c r="P349" s="1" t="s">
        <v>91</v>
      </c>
      <c r="Q349" s="51" t="s">
        <v>115</v>
      </c>
      <c r="R349" s="1">
        <v>6</v>
      </c>
      <c r="S349" s="51">
        <v>5</v>
      </c>
      <c r="T349" s="51">
        <v>1960</v>
      </c>
      <c r="U349" s="51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 s="51">
        <v>1478</v>
      </c>
      <c r="AN349" t="s">
        <v>103</v>
      </c>
      <c r="AO349" t="s">
        <v>104</v>
      </c>
      <c r="AP349" t="s">
        <v>105</v>
      </c>
      <c r="AQ349" t="s">
        <v>164</v>
      </c>
      <c r="AR349" s="51">
        <v>1478</v>
      </c>
      <c r="AS349" s="51">
        <v>0</v>
      </c>
      <c r="AT349">
        <v>0</v>
      </c>
      <c r="AU349" s="1">
        <v>1478</v>
      </c>
      <c r="AV349" s="1">
        <v>1</v>
      </c>
      <c r="AW349" s="1">
        <v>0</v>
      </c>
      <c r="AX349" s="1">
        <v>2</v>
      </c>
      <c r="AY349" s="1">
        <v>0</v>
      </c>
      <c r="AZ349">
        <v>3</v>
      </c>
      <c r="BA349">
        <v>1</v>
      </c>
      <c r="BB349" s="51" t="s">
        <v>98</v>
      </c>
      <c r="BC349" s="5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 s="51">
        <v>2</v>
      </c>
      <c r="BK349" s="51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 s="1">
        <v>157500</v>
      </c>
    </row>
    <row r="350" spans="1:81" x14ac:dyDescent="0.2">
      <c r="A350">
        <v>349</v>
      </c>
      <c r="B350">
        <v>160</v>
      </c>
      <c r="C350" t="s">
        <v>81</v>
      </c>
      <c r="D350" s="1">
        <v>36</v>
      </c>
      <c r="E350" s="1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s="1" t="s">
        <v>154</v>
      </c>
      <c r="N350" s="51" t="s">
        <v>90</v>
      </c>
      <c r="O350" s="51" t="s">
        <v>90</v>
      </c>
      <c r="P350" s="1" t="s">
        <v>198</v>
      </c>
      <c r="Q350" s="51" t="s">
        <v>92</v>
      </c>
      <c r="R350" s="1">
        <v>7</v>
      </c>
      <c r="S350" s="51">
        <v>5</v>
      </c>
      <c r="T350" s="51">
        <v>2003</v>
      </c>
      <c r="U350" s="51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 s="51">
        <v>764</v>
      </c>
      <c r="AN350" t="s">
        <v>103</v>
      </c>
      <c r="AO350" t="s">
        <v>104</v>
      </c>
      <c r="AP350" t="s">
        <v>105</v>
      </c>
      <c r="AQ350" t="s">
        <v>106</v>
      </c>
      <c r="AR350" s="51">
        <v>764</v>
      </c>
      <c r="AS350" s="51">
        <v>862</v>
      </c>
      <c r="AT350">
        <v>0</v>
      </c>
      <c r="AU350" s="1">
        <v>1626</v>
      </c>
      <c r="AV350" s="1">
        <v>1</v>
      </c>
      <c r="AW350" s="1">
        <v>0</v>
      </c>
      <c r="AX350" s="1">
        <v>2</v>
      </c>
      <c r="AY350" s="1">
        <v>1</v>
      </c>
      <c r="AZ350">
        <v>2</v>
      </c>
      <c r="BA350">
        <v>1</v>
      </c>
      <c r="BB350" s="51" t="s">
        <v>97</v>
      </c>
      <c r="BC350" s="59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 s="51">
        <v>2</v>
      </c>
      <c r="BK350" s="51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 s="1">
        <v>154000</v>
      </c>
    </row>
    <row r="351" spans="1:81" x14ac:dyDescent="0.2">
      <c r="A351">
        <v>350</v>
      </c>
      <c r="B351">
        <v>60</v>
      </c>
      <c r="C351" t="s">
        <v>81</v>
      </c>
      <c r="D351" s="1">
        <v>56</v>
      </c>
      <c r="E351" s="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s="1" t="s">
        <v>154</v>
      </c>
      <c r="N351" s="51" t="s">
        <v>90</v>
      </c>
      <c r="O351" s="51" t="s">
        <v>90</v>
      </c>
      <c r="P351" s="1" t="s">
        <v>91</v>
      </c>
      <c r="Q351" s="51" t="s">
        <v>92</v>
      </c>
      <c r="R351" s="1">
        <v>9</v>
      </c>
      <c r="S351" s="51">
        <v>5</v>
      </c>
      <c r="T351" s="51">
        <v>2005</v>
      </c>
      <c r="U351" s="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 s="51">
        <v>1848</v>
      </c>
      <c r="AN351" t="s">
        <v>103</v>
      </c>
      <c r="AO351" t="s">
        <v>104</v>
      </c>
      <c r="AP351" t="s">
        <v>105</v>
      </c>
      <c r="AQ351" t="s">
        <v>106</v>
      </c>
      <c r="AR351" s="51">
        <v>1848</v>
      </c>
      <c r="AS351" s="51">
        <v>880</v>
      </c>
      <c r="AT351">
        <v>0</v>
      </c>
      <c r="AU351" s="1">
        <v>2728</v>
      </c>
      <c r="AV351" s="1">
        <v>1</v>
      </c>
      <c r="AW351" s="1">
        <v>0</v>
      </c>
      <c r="AX351" s="1">
        <v>2</v>
      </c>
      <c r="AY351" s="1">
        <v>1</v>
      </c>
      <c r="AZ351">
        <v>4</v>
      </c>
      <c r="BA351">
        <v>1</v>
      </c>
      <c r="BB351" s="51" t="s">
        <v>104</v>
      </c>
      <c r="BC351" s="59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 s="51">
        <v>3</v>
      </c>
      <c r="BK351" s="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 s="1">
        <v>437154</v>
      </c>
    </row>
    <row r="352" spans="1:81" x14ac:dyDescent="0.2">
      <c r="A352">
        <v>351</v>
      </c>
      <c r="B352">
        <v>120</v>
      </c>
      <c r="C352" t="s">
        <v>81</v>
      </c>
      <c r="D352" s="1">
        <v>68</v>
      </c>
      <c r="E352" s="1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s="1" t="s">
        <v>154</v>
      </c>
      <c r="N352" s="51" t="s">
        <v>90</v>
      </c>
      <c r="O352" s="51" t="s">
        <v>90</v>
      </c>
      <c r="P352" s="1" t="s">
        <v>179</v>
      </c>
      <c r="Q352" s="51" t="s">
        <v>115</v>
      </c>
      <c r="R352" s="1">
        <v>9</v>
      </c>
      <c r="S352" s="51">
        <v>5</v>
      </c>
      <c r="T352" s="51">
        <v>2007</v>
      </c>
      <c r="U352" s="51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 s="51">
        <v>1869</v>
      </c>
      <c r="AN352" t="s">
        <v>103</v>
      </c>
      <c r="AO352" t="s">
        <v>104</v>
      </c>
      <c r="AP352" t="s">
        <v>105</v>
      </c>
      <c r="AQ352" t="s">
        <v>106</v>
      </c>
      <c r="AR352" s="51">
        <v>1869</v>
      </c>
      <c r="AS352" s="51">
        <v>0</v>
      </c>
      <c r="AT352">
        <v>0</v>
      </c>
      <c r="AU352" s="1">
        <v>1869</v>
      </c>
      <c r="AV352" s="1">
        <v>0</v>
      </c>
      <c r="AW352" s="1">
        <v>0</v>
      </c>
      <c r="AX352" s="1">
        <v>2</v>
      </c>
      <c r="AY352" s="1">
        <v>0</v>
      </c>
      <c r="AZ352">
        <v>2</v>
      </c>
      <c r="BA352">
        <v>1</v>
      </c>
      <c r="BB352" s="51" t="s">
        <v>104</v>
      </c>
      <c r="BC352" s="59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 s="51">
        <v>2</v>
      </c>
      <c r="BK352" s="51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 s="1">
        <v>318061</v>
      </c>
    </row>
    <row r="353" spans="1:81" x14ac:dyDescent="0.2">
      <c r="A353">
        <v>352</v>
      </c>
      <c r="B353">
        <v>120</v>
      </c>
      <c r="C353" t="s">
        <v>81</v>
      </c>
      <c r="D353" s="1" t="s">
        <v>83</v>
      </c>
      <c r="E353" s="1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s="1" t="s">
        <v>205</v>
      </c>
      <c r="N353" s="51" t="s">
        <v>90</v>
      </c>
      <c r="O353" s="51" t="s">
        <v>90</v>
      </c>
      <c r="P353" s="1" t="s">
        <v>91</v>
      </c>
      <c r="Q353" s="51" t="s">
        <v>115</v>
      </c>
      <c r="R353" s="1">
        <v>7</v>
      </c>
      <c r="S353" s="51">
        <v>5</v>
      </c>
      <c r="T353" s="51">
        <v>1986</v>
      </c>
      <c r="U353" s="51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 s="51">
        <v>1453</v>
      </c>
      <c r="AN353" t="s">
        <v>103</v>
      </c>
      <c r="AO353" t="s">
        <v>97</v>
      </c>
      <c r="AP353" t="s">
        <v>105</v>
      </c>
      <c r="AQ353" t="s">
        <v>106</v>
      </c>
      <c r="AR353" s="51">
        <v>1453</v>
      </c>
      <c r="AS353" s="51">
        <v>0</v>
      </c>
      <c r="AT353">
        <v>0</v>
      </c>
      <c r="AU353" s="1">
        <v>1453</v>
      </c>
      <c r="AV353" s="1">
        <v>1</v>
      </c>
      <c r="AW353" s="1">
        <v>0</v>
      </c>
      <c r="AX353" s="1">
        <v>1</v>
      </c>
      <c r="AY353" s="1">
        <v>1</v>
      </c>
      <c r="AZ353">
        <v>2</v>
      </c>
      <c r="BA353">
        <v>1</v>
      </c>
      <c r="BB353" s="51" t="s">
        <v>97</v>
      </c>
      <c r="BC353" s="59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 s="51">
        <v>2</v>
      </c>
      <c r="BK353" s="51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 s="1">
        <v>190000</v>
      </c>
    </row>
    <row r="354" spans="1:81" x14ac:dyDescent="0.2">
      <c r="A354">
        <v>353</v>
      </c>
      <c r="B354">
        <v>50</v>
      </c>
      <c r="C354" t="s">
        <v>81</v>
      </c>
      <c r="D354" s="1">
        <v>60</v>
      </c>
      <c r="E354" s="1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s="1" t="s">
        <v>185</v>
      </c>
      <c r="N354" s="51" t="s">
        <v>144</v>
      </c>
      <c r="O354" s="51" t="s">
        <v>90</v>
      </c>
      <c r="P354" s="1" t="s">
        <v>91</v>
      </c>
      <c r="Q354" s="51" t="s">
        <v>132</v>
      </c>
      <c r="R354" s="1">
        <v>5</v>
      </c>
      <c r="S354" s="51">
        <v>6</v>
      </c>
      <c r="T354" s="51">
        <v>1941</v>
      </c>
      <c r="U354" s="51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 s="51">
        <v>616</v>
      </c>
      <c r="AN354" t="s">
        <v>103</v>
      </c>
      <c r="AO354" t="s">
        <v>98</v>
      </c>
      <c r="AP354" t="s">
        <v>177</v>
      </c>
      <c r="AQ354" t="s">
        <v>106</v>
      </c>
      <c r="AR354" s="51">
        <v>616</v>
      </c>
      <c r="AS354" s="51">
        <v>495</v>
      </c>
      <c r="AT354">
        <v>0</v>
      </c>
      <c r="AU354" s="1">
        <v>1111</v>
      </c>
      <c r="AV354" s="1">
        <v>0</v>
      </c>
      <c r="AW354" s="1">
        <v>1</v>
      </c>
      <c r="AX354" s="1">
        <v>1</v>
      </c>
      <c r="AY354" s="1">
        <v>0</v>
      </c>
      <c r="AZ354">
        <v>3</v>
      </c>
      <c r="BA354">
        <v>1</v>
      </c>
      <c r="BB354" s="51" t="s">
        <v>98</v>
      </c>
      <c r="BC354" s="59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 s="51">
        <v>1</v>
      </c>
      <c r="BK354" s="51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 s="1">
        <v>95000</v>
      </c>
    </row>
    <row r="355" spans="1:81" x14ac:dyDescent="0.2">
      <c r="A355">
        <v>354</v>
      </c>
      <c r="B355">
        <v>30</v>
      </c>
      <c r="C355" t="s">
        <v>142</v>
      </c>
      <c r="D355" s="1">
        <v>60</v>
      </c>
      <c r="E355" s="1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s="1" t="s">
        <v>143</v>
      </c>
      <c r="N355" s="51" t="s">
        <v>90</v>
      </c>
      <c r="O355" s="51" t="s">
        <v>90</v>
      </c>
      <c r="P355" s="1" t="s">
        <v>91</v>
      </c>
      <c r="Q355" s="51" t="s">
        <v>115</v>
      </c>
      <c r="R355" s="1">
        <v>6</v>
      </c>
      <c r="S355" s="51">
        <v>8</v>
      </c>
      <c r="T355" s="51">
        <v>1928</v>
      </c>
      <c r="U355" s="51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 s="51">
        <v>624</v>
      </c>
      <c r="AN355" t="s">
        <v>103</v>
      </c>
      <c r="AO355" t="s">
        <v>97</v>
      </c>
      <c r="AP355" t="s">
        <v>105</v>
      </c>
      <c r="AQ355" t="s">
        <v>106</v>
      </c>
      <c r="AR355" s="51">
        <v>720</v>
      </c>
      <c r="AS355" s="51">
        <v>0</v>
      </c>
      <c r="AT355">
        <v>0</v>
      </c>
      <c r="AU355" s="1">
        <v>720</v>
      </c>
      <c r="AV355" s="1">
        <v>0</v>
      </c>
      <c r="AW355" s="1">
        <v>0</v>
      </c>
      <c r="AX355" s="1">
        <v>1</v>
      </c>
      <c r="AY355" s="1">
        <v>0</v>
      </c>
      <c r="AZ355">
        <v>2</v>
      </c>
      <c r="BA355">
        <v>1</v>
      </c>
      <c r="BB355" s="51" t="s">
        <v>98</v>
      </c>
      <c r="BC355" s="59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 s="51">
        <v>2</v>
      </c>
      <c r="BK355" s="51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 s="1">
        <v>105900</v>
      </c>
    </row>
    <row r="356" spans="1:81" x14ac:dyDescent="0.2">
      <c r="A356">
        <v>355</v>
      </c>
      <c r="B356">
        <v>50</v>
      </c>
      <c r="C356" t="s">
        <v>81</v>
      </c>
      <c r="D356" s="1">
        <v>60</v>
      </c>
      <c r="E356" s="1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s="1" t="s">
        <v>232</v>
      </c>
      <c r="N356" s="51" t="s">
        <v>90</v>
      </c>
      <c r="O356" s="51" t="s">
        <v>90</v>
      </c>
      <c r="P356" s="1" t="s">
        <v>91</v>
      </c>
      <c r="Q356" s="51" t="s">
        <v>132</v>
      </c>
      <c r="R356" s="1">
        <v>6</v>
      </c>
      <c r="S356" s="51">
        <v>5</v>
      </c>
      <c r="T356" s="51">
        <v>1940</v>
      </c>
      <c r="U356" s="51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 s="51">
        <v>940</v>
      </c>
      <c r="AN356" t="s">
        <v>103</v>
      </c>
      <c r="AO356" t="s">
        <v>104</v>
      </c>
      <c r="AP356" t="s">
        <v>105</v>
      </c>
      <c r="AQ356" t="s">
        <v>106</v>
      </c>
      <c r="AR356" s="51">
        <v>1192</v>
      </c>
      <c r="AS356" s="51">
        <v>403</v>
      </c>
      <c r="AT356">
        <v>0</v>
      </c>
      <c r="AU356" s="1">
        <v>1595</v>
      </c>
      <c r="AV356" s="1">
        <v>0</v>
      </c>
      <c r="AW356" s="1">
        <v>0</v>
      </c>
      <c r="AX356" s="1">
        <v>1</v>
      </c>
      <c r="AY356" s="1">
        <v>0</v>
      </c>
      <c r="AZ356">
        <v>2</v>
      </c>
      <c r="BA356">
        <v>1</v>
      </c>
      <c r="BB356" s="51" t="s">
        <v>98</v>
      </c>
      <c r="BC356" s="59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 s="51">
        <v>1</v>
      </c>
      <c r="BK356" s="51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 s="1">
        <v>140000</v>
      </c>
    </row>
    <row r="357" spans="1:81" x14ac:dyDescent="0.2">
      <c r="A357">
        <v>356</v>
      </c>
      <c r="B357">
        <v>20</v>
      </c>
      <c r="C357" t="s">
        <v>81</v>
      </c>
      <c r="D357" s="1">
        <v>105</v>
      </c>
      <c r="E357" s="1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s="1" t="s">
        <v>89</v>
      </c>
      <c r="N357" s="51" t="s">
        <v>90</v>
      </c>
      <c r="O357" s="51" t="s">
        <v>90</v>
      </c>
      <c r="P357" s="1" t="s">
        <v>91</v>
      </c>
      <c r="Q357" s="51" t="s">
        <v>115</v>
      </c>
      <c r="R357" s="1">
        <v>6</v>
      </c>
      <c r="S357" s="51">
        <v>5</v>
      </c>
      <c r="T357" s="51">
        <v>1995</v>
      </c>
      <c r="U357" s="51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 s="51">
        <v>1200</v>
      </c>
      <c r="AN357" t="s">
        <v>103</v>
      </c>
      <c r="AO357" t="s">
        <v>104</v>
      </c>
      <c r="AP357" t="s">
        <v>105</v>
      </c>
      <c r="AQ357" t="s">
        <v>106</v>
      </c>
      <c r="AR357" s="51">
        <v>1200</v>
      </c>
      <c r="AS357" s="51">
        <v>0</v>
      </c>
      <c r="AT357">
        <v>0</v>
      </c>
      <c r="AU357" s="1">
        <v>1200</v>
      </c>
      <c r="AV357" s="1">
        <v>1</v>
      </c>
      <c r="AW357" s="1">
        <v>0</v>
      </c>
      <c r="AX357" s="1">
        <v>2</v>
      </c>
      <c r="AY357" s="1">
        <v>0</v>
      </c>
      <c r="AZ357">
        <v>3</v>
      </c>
      <c r="BA357">
        <v>1</v>
      </c>
      <c r="BB357" s="51" t="s">
        <v>97</v>
      </c>
      <c r="BC357" s="59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 s="51">
        <v>2</v>
      </c>
      <c r="BK357" s="51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 s="1">
        <v>177500</v>
      </c>
    </row>
    <row r="358" spans="1:81" x14ac:dyDescent="0.2">
      <c r="A358">
        <v>357</v>
      </c>
      <c r="B358">
        <v>20</v>
      </c>
      <c r="C358" t="s">
        <v>81</v>
      </c>
      <c r="D358" s="1" t="s">
        <v>83</v>
      </c>
      <c r="E358" s="1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s="1" t="s">
        <v>193</v>
      </c>
      <c r="N358" s="51" t="s">
        <v>90</v>
      </c>
      <c r="O358" s="51" t="s">
        <v>90</v>
      </c>
      <c r="P358" s="1" t="s">
        <v>91</v>
      </c>
      <c r="Q358" s="51" t="s">
        <v>115</v>
      </c>
      <c r="R358" s="1">
        <v>6</v>
      </c>
      <c r="S358" s="51">
        <v>6</v>
      </c>
      <c r="T358" s="51">
        <v>1992</v>
      </c>
      <c r="U358" s="51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 s="51">
        <v>1158</v>
      </c>
      <c r="AN358" t="s">
        <v>103</v>
      </c>
      <c r="AO358" t="s">
        <v>97</v>
      </c>
      <c r="AP358" t="s">
        <v>105</v>
      </c>
      <c r="AQ358" t="s">
        <v>106</v>
      </c>
      <c r="AR358" s="51">
        <v>1167</v>
      </c>
      <c r="AS358" s="51">
        <v>0</v>
      </c>
      <c r="AT358">
        <v>0</v>
      </c>
      <c r="AU358" s="1">
        <v>1167</v>
      </c>
      <c r="AV358" s="1">
        <v>1</v>
      </c>
      <c r="AW358" s="1">
        <v>0</v>
      </c>
      <c r="AX358" s="1">
        <v>2</v>
      </c>
      <c r="AY358" s="1">
        <v>0</v>
      </c>
      <c r="AZ358">
        <v>3</v>
      </c>
      <c r="BA358">
        <v>1</v>
      </c>
      <c r="BB358" s="51" t="s">
        <v>97</v>
      </c>
      <c r="BC358" s="59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 s="51">
        <v>2</v>
      </c>
      <c r="BK358" s="51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 s="1">
        <v>173000</v>
      </c>
    </row>
    <row r="359" spans="1:81" x14ac:dyDescent="0.2">
      <c r="A359">
        <v>358</v>
      </c>
      <c r="B359">
        <v>120</v>
      </c>
      <c r="C359" t="s">
        <v>142</v>
      </c>
      <c r="D359" s="1">
        <v>44</v>
      </c>
      <c r="E359" s="1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s="1" t="s">
        <v>178</v>
      </c>
      <c r="N359" s="51" t="s">
        <v>90</v>
      </c>
      <c r="O359" s="51" t="s">
        <v>90</v>
      </c>
      <c r="P359" s="1" t="s">
        <v>179</v>
      </c>
      <c r="Q359" s="51" t="s">
        <v>115</v>
      </c>
      <c r="R359" s="1">
        <v>5</v>
      </c>
      <c r="S359" s="51">
        <v>5</v>
      </c>
      <c r="T359" s="51">
        <v>1976</v>
      </c>
      <c r="U359" s="51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 s="51">
        <v>1142</v>
      </c>
      <c r="AN359" t="s">
        <v>103</v>
      </c>
      <c r="AO359" t="s">
        <v>98</v>
      </c>
      <c r="AP359" t="s">
        <v>105</v>
      </c>
      <c r="AQ359" t="s">
        <v>106</v>
      </c>
      <c r="AR359" s="51">
        <v>1142</v>
      </c>
      <c r="AS359" s="51">
        <v>0</v>
      </c>
      <c r="AT359">
        <v>0</v>
      </c>
      <c r="AU359" s="1">
        <v>1142</v>
      </c>
      <c r="AV359" s="1">
        <v>1</v>
      </c>
      <c r="AW359" s="1">
        <v>0</v>
      </c>
      <c r="AX359" s="1">
        <v>1</v>
      </c>
      <c r="AY359" s="1">
        <v>1</v>
      </c>
      <c r="AZ359">
        <v>3</v>
      </c>
      <c r="BA359">
        <v>1</v>
      </c>
      <c r="BB359" s="51" t="s">
        <v>98</v>
      </c>
      <c r="BC359" s="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 s="51">
        <v>2</v>
      </c>
      <c r="BK359" s="51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 s="1">
        <v>134000</v>
      </c>
    </row>
    <row r="360" spans="1:81" x14ac:dyDescent="0.2">
      <c r="A360">
        <v>359</v>
      </c>
      <c r="B360">
        <v>80</v>
      </c>
      <c r="C360" t="s">
        <v>81</v>
      </c>
      <c r="D360" s="1">
        <v>92</v>
      </c>
      <c r="E360" s="1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s="1" t="s">
        <v>205</v>
      </c>
      <c r="N360" s="51" t="s">
        <v>90</v>
      </c>
      <c r="O360" s="51" t="s">
        <v>90</v>
      </c>
      <c r="P360" s="1" t="s">
        <v>91</v>
      </c>
      <c r="Q360" s="51" t="s">
        <v>197</v>
      </c>
      <c r="R360" s="1">
        <v>5</v>
      </c>
      <c r="S360" s="51">
        <v>4</v>
      </c>
      <c r="T360" s="51">
        <v>1958</v>
      </c>
      <c r="U360" s="51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 s="51">
        <v>1062</v>
      </c>
      <c r="AN360" t="s">
        <v>103</v>
      </c>
      <c r="AO360" t="s">
        <v>104</v>
      </c>
      <c r="AP360" t="s">
        <v>105</v>
      </c>
      <c r="AQ360" t="s">
        <v>145</v>
      </c>
      <c r="AR360" s="51">
        <v>1352</v>
      </c>
      <c r="AS360" s="51">
        <v>0</v>
      </c>
      <c r="AT360">
        <v>0</v>
      </c>
      <c r="AU360" s="1">
        <v>1352</v>
      </c>
      <c r="AV360" s="1">
        <v>0</v>
      </c>
      <c r="AW360" s="1">
        <v>1</v>
      </c>
      <c r="AX360" s="1">
        <v>1</v>
      </c>
      <c r="AY360" s="1">
        <v>0</v>
      </c>
      <c r="AZ360">
        <v>3</v>
      </c>
      <c r="BA360">
        <v>1</v>
      </c>
      <c r="BB360" s="51" t="s">
        <v>97</v>
      </c>
      <c r="BC360" s="59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 s="51">
        <v>1</v>
      </c>
      <c r="BK360" s="51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 s="1">
        <v>130000</v>
      </c>
    </row>
    <row r="361" spans="1:81" x14ac:dyDescent="0.2">
      <c r="A361">
        <v>360</v>
      </c>
      <c r="B361">
        <v>60</v>
      </c>
      <c r="C361" t="s">
        <v>81</v>
      </c>
      <c r="D361" s="1">
        <v>78</v>
      </c>
      <c r="E361" s="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s="1" t="s">
        <v>129</v>
      </c>
      <c r="N361" s="51" t="s">
        <v>90</v>
      </c>
      <c r="O361" s="51" t="s">
        <v>90</v>
      </c>
      <c r="P361" s="1" t="s">
        <v>91</v>
      </c>
      <c r="Q361" s="51" t="s">
        <v>92</v>
      </c>
      <c r="R361" s="1">
        <v>8</v>
      </c>
      <c r="S361" s="51">
        <v>5</v>
      </c>
      <c r="T361" s="51">
        <v>1998</v>
      </c>
      <c r="U361" s="5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 s="51">
        <v>1086</v>
      </c>
      <c r="AN361" t="s">
        <v>103</v>
      </c>
      <c r="AO361" t="s">
        <v>104</v>
      </c>
      <c r="AP361" t="s">
        <v>105</v>
      </c>
      <c r="AQ361" t="s">
        <v>106</v>
      </c>
      <c r="AR361" s="51">
        <v>1086</v>
      </c>
      <c r="AS361" s="51">
        <v>838</v>
      </c>
      <c r="AT361">
        <v>0</v>
      </c>
      <c r="AU361" s="1">
        <v>1924</v>
      </c>
      <c r="AV361" s="1">
        <v>1</v>
      </c>
      <c r="AW361" s="1">
        <v>0</v>
      </c>
      <c r="AX361" s="1">
        <v>2</v>
      </c>
      <c r="AY361" s="1">
        <v>1</v>
      </c>
      <c r="AZ361">
        <v>3</v>
      </c>
      <c r="BA361">
        <v>1</v>
      </c>
      <c r="BB361" s="51" t="s">
        <v>97</v>
      </c>
      <c r="BC361" s="59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 s="51">
        <v>2</v>
      </c>
      <c r="BK361" s="5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 s="1">
        <v>280000</v>
      </c>
    </row>
    <row r="362" spans="1:81" x14ac:dyDescent="0.2">
      <c r="A362">
        <v>361</v>
      </c>
      <c r="B362">
        <v>85</v>
      </c>
      <c r="C362" t="s">
        <v>81</v>
      </c>
      <c r="D362" s="1" t="s">
        <v>83</v>
      </c>
      <c r="E362" s="1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s="1" t="s">
        <v>131</v>
      </c>
      <c r="N362" s="51" t="s">
        <v>90</v>
      </c>
      <c r="O362" s="51" t="s">
        <v>90</v>
      </c>
      <c r="P362" s="1" t="s">
        <v>91</v>
      </c>
      <c r="Q362" s="51" t="s">
        <v>191</v>
      </c>
      <c r="R362" s="1">
        <v>6</v>
      </c>
      <c r="S362" s="51">
        <v>6</v>
      </c>
      <c r="T362" s="51">
        <v>1978</v>
      </c>
      <c r="U362" s="51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 s="51">
        <v>888</v>
      </c>
      <c r="AN362" t="s">
        <v>103</v>
      </c>
      <c r="AO362" t="s">
        <v>104</v>
      </c>
      <c r="AP362" t="s">
        <v>105</v>
      </c>
      <c r="AQ362" t="s">
        <v>106</v>
      </c>
      <c r="AR362" s="51">
        <v>912</v>
      </c>
      <c r="AS362" s="51">
        <v>0</v>
      </c>
      <c r="AT362">
        <v>0</v>
      </c>
      <c r="AU362" s="1">
        <v>912</v>
      </c>
      <c r="AV362" s="1">
        <v>1</v>
      </c>
      <c r="AW362" s="1">
        <v>0</v>
      </c>
      <c r="AX362" s="1">
        <v>1</v>
      </c>
      <c r="AY362" s="1">
        <v>0</v>
      </c>
      <c r="AZ362">
        <v>2</v>
      </c>
      <c r="BA362">
        <v>1</v>
      </c>
      <c r="BB362" s="51" t="s">
        <v>98</v>
      </c>
      <c r="BC362" s="59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 s="51">
        <v>2</v>
      </c>
      <c r="BK362" s="51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 s="1">
        <v>156000</v>
      </c>
    </row>
    <row r="363" spans="1:81" x14ac:dyDescent="0.2">
      <c r="A363">
        <v>362</v>
      </c>
      <c r="B363">
        <v>50</v>
      </c>
      <c r="C363" t="s">
        <v>81</v>
      </c>
      <c r="D363" s="1" t="s">
        <v>83</v>
      </c>
      <c r="E363" s="1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s="1" t="s">
        <v>148</v>
      </c>
      <c r="N363" s="51" t="s">
        <v>90</v>
      </c>
      <c r="O363" s="51" t="s">
        <v>90</v>
      </c>
      <c r="P363" s="1" t="s">
        <v>91</v>
      </c>
      <c r="Q363" s="51" t="s">
        <v>132</v>
      </c>
      <c r="R363" s="1">
        <v>5</v>
      </c>
      <c r="S363" s="51">
        <v>5</v>
      </c>
      <c r="T363" s="51">
        <v>1940</v>
      </c>
      <c r="U363" s="51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 s="51">
        <v>883</v>
      </c>
      <c r="AN363" t="s">
        <v>103</v>
      </c>
      <c r="AO363" t="s">
        <v>97</v>
      </c>
      <c r="AP363" t="s">
        <v>105</v>
      </c>
      <c r="AQ363" t="s">
        <v>106</v>
      </c>
      <c r="AR363" s="51">
        <v>988</v>
      </c>
      <c r="AS363" s="51">
        <v>517</v>
      </c>
      <c r="AT363">
        <v>0</v>
      </c>
      <c r="AU363" s="1">
        <v>1505</v>
      </c>
      <c r="AV363" s="1">
        <v>1</v>
      </c>
      <c r="AW363" s="1">
        <v>0</v>
      </c>
      <c r="AX363" s="1">
        <v>1</v>
      </c>
      <c r="AY363" s="1">
        <v>0</v>
      </c>
      <c r="AZ363">
        <v>3</v>
      </c>
      <c r="BA363">
        <v>1</v>
      </c>
      <c r="BB363" s="51" t="s">
        <v>98</v>
      </c>
      <c r="BC363" s="59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 s="51">
        <v>1</v>
      </c>
      <c r="BK363" s="51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 s="1">
        <v>145000</v>
      </c>
    </row>
    <row r="364" spans="1:81" x14ac:dyDescent="0.2">
      <c r="A364">
        <v>363</v>
      </c>
      <c r="B364">
        <v>85</v>
      </c>
      <c r="C364" t="s">
        <v>81</v>
      </c>
      <c r="D364" s="1">
        <v>64</v>
      </c>
      <c r="E364" s="1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s="1" t="s">
        <v>185</v>
      </c>
      <c r="N364" s="51" t="s">
        <v>90</v>
      </c>
      <c r="O364" s="51" t="s">
        <v>90</v>
      </c>
      <c r="P364" s="1" t="s">
        <v>91</v>
      </c>
      <c r="Q364" s="51" t="s">
        <v>191</v>
      </c>
      <c r="R364" s="1">
        <v>7</v>
      </c>
      <c r="S364" s="51">
        <v>5</v>
      </c>
      <c r="T364" s="51">
        <v>2003</v>
      </c>
      <c r="U364" s="51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 s="51">
        <v>0</v>
      </c>
      <c r="AN364" t="s">
        <v>103</v>
      </c>
      <c r="AO364" t="s">
        <v>104</v>
      </c>
      <c r="AP364" t="s">
        <v>105</v>
      </c>
      <c r="AQ364" t="s">
        <v>106</v>
      </c>
      <c r="AR364" s="51">
        <v>495</v>
      </c>
      <c r="AS364" s="51">
        <v>1427</v>
      </c>
      <c r="AT364">
        <v>0</v>
      </c>
      <c r="AU364" s="1">
        <v>1922</v>
      </c>
      <c r="AV364" s="1">
        <v>0</v>
      </c>
      <c r="AW364" s="1">
        <v>0</v>
      </c>
      <c r="AX364" s="1">
        <v>3</v>
      </c>
      <c r="AY364" s="1">
        <v>0</v>
      </c>
      <c r="AZ364">
        <v>4</v>
      </c>
      <c r="BA364">
        <v>1</v>
      </c>
      <c r="BB364" s="51" t="s">
        <v>97</v>
      </c>
      <c r="BC364" s="59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 s="51">
        <v>2</v>
      </c>
      <c r="BK364" s="51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 s="1">
        <v>198500</v>
      </c>
    </row>
    <row r="365" spans="1:81" x14ac:dyDescent="0.2">
      <c r="A365">
        <v>364</v>
      </c>
      <c r="B365">
        <v>160</v>
      </c>
      <c r="C365" t="s">
        <v>142</v>
      </c>
      <c r="D365" s="1">
        <v>21</v>
      </c>
      <c r="E365" s="1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s="1" t="s">
        <v>228</v>
      </c>
      <c r="N365" s="51" t="s">
        <v>90</v>
      </c>
      <c r="O365" s="51" t="s">
        <v>90</v>
      </c>
      <c r="P365" s="1" t="s">
        <v>198</v>
      </c>
      <c r="Q365" s="51" t="s">
        <v>92</v>
      </c>
      <c r="R365" s="1">
        <v>6</v>
      </c>
      <c r="S365" s="51">
        <v>8</v>
      </c>
      <c r="T365" s="51">
        <v>1972</v>
      </c>
      <c r="U365" s="51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 s="51">
        <v>483</v>
      </c>
      <c r="AN365" t="s">
        <v>103</v>
      </c>
      <c r="AO365" t="s">
        <v>97</v>
      </c>
      <c r="AP365" t="s">
        <v>105</v>
      </c>
      <c r="AQ365" t="s">
        <v>106</v>
      </c>
      <c r="AR365" s="51">
        <v>483</v>
      </c>
      <c r="AS365" s="51">
        <v>504</v>
      </c>
      <c r="AT365">
        <v>0</v>
      </c>
      <c r="AU365" s="1">
        <v>987</v>
      </c>
      <c r="AV365" s="1">
        <v>0</v>
      </c>
      <c r="AW365" s="1">
        <v>0</v>
      </c>
      <c r="AX365" s="1">
        <v>1</v>
      </c>
      <c r="AY365" s="1">
        <v>1</v>
      </c>
      <c r="AZ365">
        <v>2</v>
      </c>
      <c r="BA365">
        <v>1</v>
      </c>
      <c r="BB365" s="51" t="s">
        <v>97</v>
      </c>
      <c r="BC365" s="59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 s="51">
        <v>1</v>
      </c>
      <c r="BK365" s="51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 s="1">
        <v>118000</v>
      </c>
    </row>
    <row r="366" spans="1:81" x14ac:dyDescent="0.2">
      <c r="A366">
        <v>365</v>
      </c>
      <c r="B366">
        <v>60</v>
      </c>
      <c r="C366" t="s">
        <v>81</v>
      </c>
      <c r="D366" s="1" t="s">
        <v>83</v>
      </c>
      <c r="E366" s="1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s="1" t="s">
        <v>138</v>
      </c>
      <c r="N366" s="51" t="s">
        <v>90</v>
      </c>
      <c r="O366" s="51" t="s">
        <v>90</v>
      </c>
      <c r="P366" s="1" t="s">
        <v>91</v>
      </c>
      <c r="Q366" s="51" t="s">
        <v>92</v>
      </c>
      <c r="R366" s="1">
        <v>6</v>
      </c>
      <c r="S366" s="51">
        <v>5</v>
      </c>
      <c r="T366" s="51">
        <v>1976</v>
      </c>
      <c r="U366" s="51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 s="51">
        <v>796</v>
      </c>
      <c r="AN366" t="s">
        <v>103</v>
      </c>
      <c r="AO366" t="s">
        <v>98</v>
      </c>
      <c r="AP366" t="s">
        <v>105</v>
      </c>
      <c r="AQ366" t="s">
        <v>106</v>
      </c>
      <c r="AR366" s="51">
        <v>790</v>
      </c>
      <c r="AS366" s="51">
        <v>784</v>
      </c>
      <c r="AT366">
        <v>0</v>
      </c>
      <c r="AU366" s="1">
        <v>1574</v>
      </c>
      <c r="AV366" s="1">
        <v>1</v>
      </c>
      <c r="AW366" s="1">
        <v>0</v>
      </c>
      <c r="AX366" s="1">
        <v>2</v>
      </c>
      <c r="AY366" s="1">
        <v>1</v>
      </c>
      <c r="AZ366">
        <v>3</v>
      </c>
      <c r="BA366">
        <v>1</v>
      </c>
      <c r="BB366" s="51" t="s">
        <v>98</v>
      </c>
      <c r="BC366" s="59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 s="51">
        <v>2</v>
      </c>
      <c r="BK366" s="51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 s="1">
        <v>190000</v>
      </c>
    </row>
    <row r="367" spans="1:81" x14ac:dyDescent="0.2">
      <c r="A367">
        <v>366</v>
      </c>
      <c r="B367">
        <v>70</v>
      </c>
      <c r="C367" t="s">
        <v>142</v>
      </c>
      <c r="D367" s="1">
        <v>59</v>
      </c>
      <c r="E367" s="1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s="1" t="s">
        <v>176</v>
      </c>
      <c r="N367" s="51" t="s">
        <v>90</v>
      </c>
      <c r="O367" s="51" t="s">
        <v>90</v>
      </c>
      <c r="P367" s="1" t="s">
        <v>91</v>
      </c>
      <c r="Q367" s="51" t="s">
        <v>92</v>
      </c>
      <c r="R367" s="1">
        <v>5</v>
      </c>
      <c r="S367" s="51">
        <v>7</v>
      </c>
      <c r="T367" s="51">
        <v>1920</v>
      </c>
      <c r="U367" s="51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 s="51">
        <v>672</v>
      </c>
      <c r="AN367" t="s">
        <v>103</v>
      </c>
      <c r="AO367" t="s">
        <v>97</v>
      </c>
      <c r="AP367" t="s">
        <v>105</v>
      </c>
      <c r="AQ367" t="s">
        <v>164</v>
      </c>
      <c r="AR367" s="51">
        <v>672</v>
      </c>
      <c r="AS367" s="51">
        <v>672</v>
      </c>
      <c r="AT367">
        <v>0</v>
      </c>
      <c r="AU367" s="1">
        <v>1344</v>
      </c>
      <c r="AV367" s="1">
        <v>0</v>
      </c>
      <c r="AW367" s="1">
        <v>0</v>
      </c>
      <c r="AX367" s="1">
        <v>1</v>
      </c>
      <c r="AY367" s="1">
        <v>0</v>
      </c>
      <c r="AZ367">
        <v>3</v>
      </c>
      <c r="BA367">
        <v>1</v>
      </c>
      <c r="BB367" s="51" t="s">
        <v>98</v>
      </c>
      <c r="BC367" s="59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 s="51">
        <v>1</v>
      </c>
      <c r="BK367" s="51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 s="1">
        <v>147000</v>
      </c>
    </row>
    <row r="368" spans="1:81" x14ac:dyDescent="0.2">
      <c r="A368">
        <v>367</v>
      </c>
      <c r="B368">
        <v>20</v>
      </c>
      <c r="C368" t="s">
        <v>81</v>
      </c>
      <c r="D368" s="1" t="s">
        <v>83</v>
      </c>
      <c r="E368" s="1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s="1" t="s">
        <v>162</v>
      </c>
      <c r="N368" s="51" t="s">
        <v>90</v>
      </c>
      <c r="O368" s="51" t="s">
        <v>90</v>
      </c>
      <c r="P368" s="1" t="s">
        <v>91</v>
      </c>
      <c r="Q368" s="51" t="s">
        <v>115</v>
      </c>
      <c r="R368" s="1">
        <v>6</v>
      </c>
      <c r="S368" s="51">
        <v>5</v>
      </c>
      <c r="T368" s="51">
        <v>1963</v>
      </c>
      <c r="U368" s="51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 s="51">
        <v>1394</v>
      </c>
      <c r="AN368" t="s">
        <v>103</v>
      </c>
      <c r="AO368" t="s">
        <v>97</v>
      </c>
      <c r="AP368" t="s">
        <v>105</v>
      </c>
      <c r="AQ368" t="s">
        <v>106</v>
      </c>
      <c r="AR368" s="51">
        <v>1394</v>
      </c>
      <c r="AS368" s="51">
        <v>0</v>
      </c>
      <c r="AT368">
        <v>0</v>
      </c>
      <c r="AU368" s="1">
        <v>1394</v>
      </c>
      <c r="AV368" s="1">
        <v>1</v>
      </c>
      <c r="AW368" s="1">
        <v>0</v>
      </c>
      <c r="AX368" s="1">
        <v>1</v>
      </c>
      <c r="AY368" s="1">
        <v>1</v>
      </c>
      <c r="AZ368">
        <v>3</v>
      </c>
      <c r="BA368">
        <v>1</v>
      </c>
      <c r="BB368" s="51" t="s">
        <v>98</v>
      </c>
      <c r="BC368" s="59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 s="51">
        <v>2</v>
      </c>
      <c r="BK368" s="51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 s="1">
        <v>159000</v>
      </c>
    </row>
    <row r="369" spans="1:81" x14ac:dyDescent="0.2">
      <c r="A369">
        <v>368</v>
      </c>
      <c r="B369">
        <v>80</v>
      </c>
      <c r="C369" t="s">
        <v>81</v>
      </c>
      <c r="D369" s="1">
        <v>101</v>
      </c>
      <c r="E369" s="1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s="1" t="s">
        <v>162</v>
      </c>
      <c r="N369" s="51" t="s">
        <v>90</v>
      </c>
      <c r="O369" s="51" t="s">
        <v>90</v>
      </c>
      <c r="P369" s="1" t="s">
        <v>91</v>
      </c>
      <c r="Q369" s="51" t="s">
        <v>197</v>
      </c>
      <c r="R369" s="1">
        <v>6</v>
      </c>
      <c r="S369" s="51">
        <v>5</v>
      </c>
      <c r="T369" s="51">
        <v>1962</v>
      </c>
      <c r="U369" s="51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 s="51">
        <v>1099</v>
      </c>
      <c r="AN369" t="s">
        <v>103</v>
      </c>
      <c r="AO369" t="s">
        <v>97</v>
      </c>
      <c r="AP369" t="s">
        <v>105</v>
      </c>
      <c r="AQ369" t="s">
        <v>106</v>
      </c>
      <c r="AR369" s="51">
        <v>1431</v>
      </c>
      <c r="AS369" s="51">
        <v>0</v>
      </c>
      <c r="AT369">
        <v>0</v>
      </c>
      <c r="AU369" s="1">
        <v>1431</v>
      </c>
      <c r="AV369" s="1">
        <v>0</v>
      </c>
      <c r="AW369" s="1">
        <v>1</v>
      </c>
      <c r="AX369" s="1">
        <v>1</v>
      </c>
      <c r="AY369" s="1">
        <v>0</v>
      </c>
      <c r="AZ369">
        <v>3</v>
      </c>
      <c r="BA369">
        <v>1</v>
      </c>
      <c r="BB369" s="51" t="s">
        <v>98</v>
      </c>
      <c r="BC369" s="5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 s="51">
        <v>1</v>
      </c>
      <c r="BK369" s="51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 s="1">
        <v>165000</v>
      </c>
    </row>
    <row r="370" spans="1:81" x14ac:dyDescent="0.2">
      <c r="A370">
        <v>369</v>
      </c>
      <c r="B370">
        <v>20</v>
      </c>
      <c r="C370" t="s">
        <v>81</v>
      </c>
      <c r="D370" s="1">
        <v>78</v>
      </c>
      <c r="E370" s="1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s="1" t="s">
        <v>162</v>
      </c>
      <c r="N370" s="51" t="s">
        <v>90</v>
      </c>
      <c r="O370" s="51" t="s">
        <v>90</v>
      </c>
      <c r="P370" s="1" t="s">
        <v>91</v>
      </c>
      <c r="Q370" s="51" t="s">
        <v>115</v>
      </c>
      <c r="R370" s="1">
        <v>5</v>
      </c>
      <c r="S370" s="51">
        <v>6</v>
      </c>
      <c r="T370" s="51">
        <v>1954</v>
      </c>
      <c r="U370" s="51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 s="51">
        <v>1268</v>
      </c>
      <c r="AN370" t="s">
        <v>103</v>
      </c>
      <c r="AO370" t="s">
        <v>97</v>
      </c>
      <c r="AP370" t="s">
        <v>105</v>
      </c>
      <c r="AQ370" t="s">
        <v>106</v>
      </c>
      <c r="AR370" s="51">
        <v>1268</v>
      </c>
      <c r="AS370" s="51">
        <v>0</v>
      </c>
      <c r="AT370">
        <v>0</v>
      </c>
      <c r="AU370" s="1">
        <v>1268</v>
      </c>
      <c r="AV370" s="1">
        <v>0</v>
      </c>
      <c r="AW370" s="1">
        <v>0</v>
      </c>
      <c r="AX370" s="1">
        <v>1</v>
      </c>
      <c r="AY370" s="1">
        <v>0</v>
      </c>
      <c r="AZ370">
        <v>2</v>
      </c>
      <c r="BA370">
        <v>1</v>
      </c>
      <c r="BB370" s="51" t="s">
        <v>98</v>
      </c>
      <c r="BC370" s="59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 s="51">
        <v>1</v>
      </c>
      <c r="BK370" s="51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 s="1">
        <v>132000</v>
      </c>
    </row>
    <row r="371" spans="1:81" x14ac:dyDescent="0.2">
      <c r="A371">
        <v>370</v>
      </c>
      <c r="B371">
        <v>20</v>
      </c>
      <c r="C371" t="s">
        <v>81</v>
      </c>
      <c r="D371" s="1" t="s">
        <v>83</v>
      </c>
      <c r="E371" s="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s="1" t="s">
        <v>162</v>
      </c>
      <c r="N371" s="51" t="s">
        <v>90</v>
      </c>
      <c r="O371" s="51" t="s">
        <v>90</v>
      </c>
      <c r="P371" s="1" t="s">
        <v>91</v>
      </c>
      <c r="Q371" s="51" t="s">
        <v>115</v>
      </c>
      <c r="R371" s="1">
        <v>5</v>
      </c>
      <c r="S371" s="51">
        <v>7</v>
      </c>
      <c r="T371" s="51">
        <v>1959</v>
      </c>
      <c r="U371" s="5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 s="51">
        <v>1063</v>
      </c>
      <c r="AN371" t="s">
        <v>103</v>
      </c>
      <c r="AO371" t="s">
        <v>104</v>
      </c>
      <c r="AP371" t="s">
        <v>105</v>
      </c>
      <c r="AQ371" t="s">
        <v>106</v>
      </c>
      <c r="AR371" s="51">
        <v>1287</v>
      </c>
      <c r="AS371" s="51">
        <v>0</v>
      </c>
      <c r="AT371">
        <v>0</v>
      </c>
      <c r="AU371" s="1">
        <v>1287</v>
      </c>
      <c r="AV371" s="1">
        <v>1</v>
      </c>
      <c r="AW371" s="1">
        <v>0</v>
      </c>
      <c r="AX371" s="1">
        <v>1</v>
      </c>
      <c r="AY371" s="1">
        <v>0</v>
      </c>
      <c r="AZ371">
        <v>3</v>
      </c>
      <c r="BA371">
        <v>1</v>
      </c>
      <c r="BB371" s="51" t="s">
        <v>97</v>
      </c>
      <c r="BC371" s="59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 s="51">
        <v>2</v>
      </c>
      <c r="BK371" s="5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 s="1">
        <v>162000</v>
      </c>
    </row>
    <row r="372" spans="1:81" x14ac:dyDescent="0.2">
      <c r="A372">
        <v>371</v>
      </c>
      <c r="B372">
        <v>60</v>
      </c>
      <c r="C372" t="s">
        <v>81</v>
      </c>
      <c r="D372" s="1" t="s">
        <v>83</v>
      </c>
      <c r="E372" s="1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s="1" t="s">
        <v>193</v>
      </c>
      <c r="N372" s="51" t="s">
        <v>90</v>
      </c>
      <c r="O372" s="51" t="s">
        <v>90</v>
      </c>
      <c r="P372" s="1" t="s">
        <v>91</v>
      </c>
      <c r="Q372" s="51" t="s">
        <v>92</v>
      </c>
      <c r="R372" s="1">
        <v>6</v>
      </c>
      <c r="S372" s="51">
        <v>5</v>
      </c>
      <c r="T372" s="51">
        <v>2000</v>
      </c>
      <c r="U372" s="51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 s="51">
        <v>953</v>
      </c>
      <c r="AN372" t="s">
        <v>103</v>
      </c>
      <c r="AO372" t="s">
        <v>104</v>
      </c>
      <c r="AP372" t="s">
        <v>105</v>
      </c>
      <c r="AQ372" t="s">
        <v>106</v>
      </c>
      <c r="AR372" s="51">
        <v>953</v>
      </c>
      <c r="AS372" s="51">
        <v>711</v>
      </c>
      <c r="AT372">
        <v>0</v>
      </c>
      <c r="AU372" s="1">
        <v>1664</v>
      </c>
      <c r="AV372" s="1">
        <v>0</v>
      </c>
      <c r="AW372" s="1">
        <v>0</v>
      </c>
      <c r="AX372" s="1">
        <v>2</v>
      </c>
      <c r="AY372" s="1">
        <v>1</v>
      </c>
      <c r="AZ372">
        <v>3</v>
      </c>
      <c r="BA372">
        <v>1</v>
      </c>
      <c r="BB372" s="51" t="s">
        <v>98</v>
      </c>
      <c r="BC372" s="59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 s="51">
        <v>2</v>
      </c>
      <c r="BK372" s="51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 s="1">
        <v>172400</v>
      </c>
    </row>
    <row r="373" spans="1:81" x14ac:dyDescent="0.2">
      <c r="A373">
        <v>372</v>
      </c>
      <c r="B373">
        <v>50</v>
      </c>
      <c r="C373" t="s">
        <v>81</v>
      </c>
      <c r="D373" s="1">
        <v>80</v>
      </c>
      <c r="E373" s="1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s="1" t="s">
        <v>205</v>
      </c>
      <c r="N373" s="51" t="s">
        <v>114</v>
      </c>
      <c r="O373" s="51" t="s">
        <v>90</v>
      </c>
      <c r="P373" s="1" t="s">
        <v>91</v>
      </c>
      <c r="Q373" s="51" t="s">
        <v>132</v>
      </c>
      <c r="R373" s="1">
        <v>4</v>
      </c>
      <c r="S373" s="51">
        <v>4</v>
      </c>
      <c r="T373" s="51">
        <v>1959</v>
      </c>
      <c r="U373" s="51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 s="51">
        <v>0</v>
      </c>
      <c r="AN373" t="s">
        <v>103</v>
      </c>
      <c r="AO373" t="s">
        <v>98</v>
      </c>
      <c r="AP373" t="s">
        <v>105</v>
      </c>
      <c r="AQ373" t="s">
        <v>106</v>
      </c>
      <c r="AR373" s="51">
        <v>1120</v>
      </c>
      <c r="AS373" s="51">
        <v>468</v>
      </c>
      <c r="AT373">
        <v>0</v>
      </c>
      <c r="AU373" s="1">
        <v>1588</v>
      </c>
      <c r="AV373" s="1">
        <v>0</v>
      </c>
      <c r="AW373" s="1">
        <v>0</v>
      </c>
      <c r="AX373" s="1">
        <v>2</v>
      </c>
      <c r="AY373" s="1">
        <v>0</v>
      </c>
      <c r="AZ373">
        <v>4</v>
      </c>
      <c r="BA373">
        <v>1</v>
      </c>
      <c r="BB373" s="51" t="s">
        <v>98</v>
      </c>
      <c r="BC373" s="59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 s="51">
        <v>2</v>
      </c>
      <c r="BK373" s="51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 s="1">
        <v>134432</v>
      </c>
    </row>
    <row r="374" spans="1:81" x14ac:dyDescent="0.2">
      <c r="A374">
        <v>373</v>
      </c>
      <c r="B374">
        <v>120</v>
      </c>
      <c r="C374" t="s">
        <v>81</v>
      </c>
      <c r="D374" s="1">
        <v>50</v>
      </c>
      <c r="E374" s="1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s="1" t="s">
        <v>170</v>
      </c>
      <c r="N374" s="51" t="s">
        <v>90</v>
      </c>
      <c r="O374" s="51" t="s">
        <v>90</v>
      </c>
      <c r="P374" s="1" t="s">
        <v>179</v>
      </c>
      <c r="Q374" s="51" t="s">
        <v>115</v>
      </c>
      <c r="R374" s="1">
        <v>6</v>
      </c>
      <c r="S374" s="51">
        <v>5</v>
      </c>
      <c r="T374" s="51">
        <v>1984</v>
      </c>
      <c r="U374" s="51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 s="51">
        <v>744</v>
      </c>
      <c r="AN374" t="s">
        <v>103</v>
      </c>
      <c r="AO374" t="s">
        <v>98</v>
      </c>
      <c r="AP374" t="s">
        <v>105</v>
      </c>
      <c r="AQ374" t="s">
        <v>106</v>
      </c>
      <c r="AR374" s="51">
        <v>752</v>
      </c>
      <c r="AS374" s="51">
        <v>0</v>
      </c>
      <c r="AT374">
        <v>0</v>
      </c>
      <c r="AU374" s="1">
        <v>752</v>
      </c>
      <c r="AV374" s="1">
        <v>1</v>
      </c>
      <c r="AW374" s="1">
        <v>0</v>
      </c>
      <c r="AX374" s="1">
        <v>1</v>
      </c>
      <c r="AY374" s="1">
        <v>0</v>
      </c>
      <c r="AZ374">
        <v>2</v>
      </c>
      <c r="BA374">
        <v>1</v>
      </c>
      <c r="BB374" s="51" t="s">
        <v>98</v>
      </c>
      <c r="BC374" s="59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 s="51">
        <v>1</v>
      </c>
      <c r="BK374" s="51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 s="1">
        <v>125000</v>
      </c>
    </row>
    <row r="375" spans="1:81" x14ac:dyDescent="0.2">
      <c r="A375">
        <v>374</v>
      </c>
      <c r="B375">
        <v>20</v>
      </c>
      <c r="C375" t="s">
        <v>81</v>
      </c>
      <c r="D375" s="1">
        <v>79</v>
      </c>
      <c r="E375" s="1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s="1" t="s">
        <v>162</v>
      </c>
      <c r="N375" s="51" t="s">
        <v>90</v>
      </c>
      <c r="O375" s="51" t="s">
        <v>90</v>
      </c>
      <c r="P375" s="1" t="s">
        <v>91</v>
      </c>
      <c r="Q375" s="51" t="s">
        <v>115</v>
      </c>
      <c r="R375" s="1">
        <v>5</v>
      </c>
      <c r="S375" s="51">
        <v>6</v>
      </c>
      <c r="T375" s="51">
        <v>1953</v>
      </c>
      <c r="U375" s="51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 s="51">
        <v>608</v>
      </c>
      <c r="AN375" t="s">
        <v>103</v>
      </c>
      <c r="AO375" t="s">
        <v>98</v>
      </c>
      <c r="AP375" t="s">
        <v>105</v>
      </c>
      <c r="AQ375" t="s">
        <v>106</v>
      </c>
      <c r="AR375" s="51">
        <v>1319</v>
      </c>
      <c r="AS375" s="51">
        <v>0</v>
      </c>
      <c r="AT375">
        <v>0</v>
      </c>
      <c r="AU375" s="1">
        <v>1319</v>
      </c>
      <c r="AV375" s="1">
        <v>1</v>
      </c>
      <c r="AW375" s="1">
        <v>0</v>
      </c>
      <c r="AX375" s="1">
        <v>1</v>
      </c>
      <c r="AY375" s="1">
        <v>0</v>
      </c>
      <c r="AZ375">
        <v>3</v>
      </c>
      <c r="BA375">
        <v>1</v>
      </c>
      <c r="BB375" s="51" t="s">
        <v>98</v>
      </c>
      <c r="BC375" s="59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 s="51">
        <v>1</v>
      </c>
      <c r="BK375" s="51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 s="1">
        <v>123000</v>
      </c>
    </row>
    <row r="376" spans="1:81" x14ac:dyDescent="0.2">
      <c r="A376">
        <v>375</v>
      </c>
      <c r="B376">
        <v>60</v>
      </c>
      <c r="C376" t="s">
        <v>81</v>
      </c>
      <c r="D376" s="1">
        <v>65</v>
      </c>
      <c r="E376" s="1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s="1" t="s">
        <v>89</v>
      </c>
      <c r="N376" s="51" t="s">
        <v>90</v>
      </c>
      <c r="O376" s="51" t="s">
        <v>90</v>
      </c>
      <c r="P376" s="1" t="s">
        <v>91</v>
      </c>
      <c r="Q376" s="51" t="s">
        <v>92</v>
      </c>
      <c r="R376" s="1">
        <v>7</v>
      </c>
      <c r="S376" s="51">
        <v>5</v>
      </c>
      <c r="T376" s="51">
        <v>2003</v>
      </c>
      <c r="U376" s="51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 s="51">
        <v>847</v>
      </c>
      <c r="AN376" t="s">
        <v>103</v>
      </c>
      <c r="AO376" t="s">
        <v>104</v>
      </c>
      <c r="AP376" t="s">
        <v>105</v>
      </c>
      <c r="AQ376" t="s">
        <v>106</v>
      </c>
      <c r="AR376" s="51">
        <v>847</v>
      </c>
      <c r="AS376" s="51">
        <v>1081</v>
      </c>
      <c r="AT376">
        <v>0</v>
      </c>
      <c r="AU376" s="1">
        <v>1928</v>
      </c>
      <c r="AV376" s="1">
        <v>0</v>
      </c>
      <c r="AW376" s="1">
        <v>0</v>
      </c>
      <c r="AX376" s="1">
        <v>2</v>
      </c>
      <c r="AY376" s="1">
        <v>1</v>
      </c>
      <c r="AZ376">
        <v>4</v>
      </c>
      <c r="BA376">
        <v>1</v>
      </c>
      <c r="BB376" s="51" t="s">
        <v>97</v>
      </c>
      <c r="BC376" s="59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 s="51">
        <v>2</v>
      </c>
      <c r="BK376" s="51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 s="1">
        <v>219500</v>
      </c>
    </row>
    <row r="377" spans="1:81" x14ac:dyDescent="0.2">
      <c r="A377">
        <v>376</v>
      </c>
      <c r="B377">
        <v>30</v>
      </c>
      <c r="C377" t="s">
        <v>81</v>
      </c>
      <c r="D377" s="1" t="s">
        <v>83</v>
      </c>
      <c r="E377" s="1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s="1" t="s">
        <v>185</v>
      </c>
      <c r="N377" s="51" t="s">
        <v>90</v>
      </c>
      <c r="O377" s="51" t="s">
        <v>90</v>
      </c>
      <c r="P377" s="1" t="s">
        <v>91</v>
      </c>
      <c r="Q377" s="51" t="s">
        <v>115</v>
      </c>
      <c r="R377" s="1">
        <v>1</v>
      </c>
      <c r="S377" s="51">
        <v>1</v>
      </c>
      <c r="T377" s="51">
        <v>1922</v>
      </c>
      <c r="U377" s="51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 s="51">
        <v>683</v>
      </c>
      <c r="AN377" t="s">
        <v>103</v>
      </c>
      <c r="AO377" t="s">
        <v>97</v>
      </c>
      <c r="AP377" t="s">
        <v>177</v>
      </c>
      <c r="AQ377" t="s">
        <v>164</v>
      </c>
      <c r="AR377" s="51">
        <v>904</v>
      </c>
      <c r="AS377" s="51">
        <v>0</v>
      </c>
      <c r="AT377">
        <v>0</v>
      </c>
      <c r="AU377" s="1">
        <v>904</v>
      </c>
      <c r="AV377" s="1">
        <v>1</v>
      </c>
      <c r="AW377" s="1">
        <v>0</v>
      </c>
      <c r="AX377" s="1">
        <v>0</v>
      </c>
      <c r="AY377" s="1">
        <v>1</v>
      </c>
      <c r="AZ377">
        <v>1</v>
      </c>
      <c r="BA377">
        <v>1</v>
      </c>
      <c r="BB377" s="51" t="s">
        <v>147</v>
      </c>
      <c r="BC377" s="59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 s="51">
        <v>0</v>
      </c>
      <c r="BK377" s="51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 s="1">
        <v>61000</v>
      </c>
    </row>
    <row r="378" spans="1:81" x14ac:dyDescent="0.2">
      <c r="A378">
        <v>377</v>
      </c>
      <c r="B378">
        <v>85</v>
      </c>
      <c r="C378" t="s">
        <v>81</v>
      </c>
      <c r="D378" s="1">
        <v>57</v>
      </c>
      <c r="E378" s="1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s="1" t="s">
        <v>89</v>
      </c>
      <c r="N378" s="51" t="s">
        <v>90</v>
      </c>
      <c r="O378" s="51" t="s">
        <v>90</v>
      </c>
      <c r="P378" s="1" t="s">
        <v>91</v>
      </c>
      <c r="Q378" s="51" t="s">
        <v>191</v>
      </c>
      <c r="R378" s="1">
        <v>5</v>
      </c>
      <c r="S378" s="51">
        <v>5</v>
      </c>
      <c r="T378" s="51">
        <v>1996</v>
      </c>
      <c r="U378" s="51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 s="51">
        <v>870</v>
      </c>
      <c r="AN378" t="s">
        <v>103</v>
      </c>
      <c r="AO378" t="s">
        <v>104</v>
      </c>
      <c r="AP378" t="s">
        <v>105</v>
      </c>
      <c r="AQ378" t="s">
        <v>106</v>
      </c>
      <c r="AR378" s="51">
        <v>914</v>
      </c>
      <c r="AS378" s="51">
        <v>0</v>
      </c>
      <c r="AT378">
        <v>0</v>
      </c>
      <c r="AU378" s="1">
        <v>914</v>
      </c>
      <c r="AV378" s="1">
        <v>0</v>
      </c>
      <c r="AW378" s="1">
        <v>0</v>
      </c>
      <c r="AX378" s="1">
        <v>1</v>
      </c>
      <c r="AY378" s="1">
        <v>0</v>
      </c>
      <c r="AZ378">
        <v>2</v>
      </c>
      <c r="BA378">
        <v>1</v>
      </c>
      <c r="BB378" s="51" t="s">
        <v>98</v>
      </c>
      <c r="BC378" s="59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 s="51">
        <v>2</v>
      </c>
      <c r="BK378" s="51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 s="1">
        <v>148000</v>
      </c>
    </row>
    <row r="379" spans="1:81" x14ac:dyDescent="0.2">
      <c r="A379">
        <v>378</v>
      </c>
      <c r="B379">
        <v>60</v>
      </c>
      <c r="C379" t="s">
        <v>192</v>
      </c>
      <c r="D379" s="1">
        <v>102</v>
      </c>
      <c r="E379" s="1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s="1" t="s">
        <v>136</v>
      </c>
      <c r="N379" s="51" t="s">
        <v>90</v>
      </c>
      <c r="O379" s="51" t="s">
        <v>90</v>
      </c>
      <c r="P379" s="1" t="s">
        <v>91</v>
      </c>
      <c r="Q379" s="51" t="s">
        <v>92</v>
      </c>
      <c r="R379" s="1">
        <v>8</v>
      </c>
      <c r="S379" s="51">
        <v>5</v>
      </c>
      <c r="T379" s="51">
        <v>2004</v>
      </c>
      <c r="U379" s="51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 s="51">
        <v>1580</v>
      </c>
      <c r="AN379" t="s">
        <v>103</v>
      </c>
      <c r="AO379" t="s">
        <v>104</v>
      </c>
      <c r="AP379" t="s">
        <v>105</v>
      </c>
      <c r="AQ379" t="s">
        <v>106</v>
      </c>
      <c r="AR379" s="51">
        <v>1580</v>
      </c>
      <c r="AS379" s="51">
        <v>886</v>
      </c>
      <c r="AT379">
        <v>0</v>
      </c>
      <c r="AU379" s="1">
        <v>2466</v>
      </c>
      <c r="AV379" s="1">
        <v>0</v>
      </c>
      <c r="AW379" s="1">
        <v>0</v>
      </c>
      <c r="AX379" s="1">
        <v>3</v>
      </c>
      <c r="AY379" s="1">
        <v>0</v>
      </c>
      <c r="AZ379">
        <v>4</v>
      </c>
      <c r="BA379">
        <v>1</v>
      </c>
      <c r="BB379" s="51" t="s">
        <v>97</v>
      </c>
      <c r="BC379" s="5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 s="51">
        <v>2</v>
      </c>
      <c r="BK379" s="51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 s="1">
        <v>340000</v>
      </c>
    </row>
    <row r="380" spans="1:81" x14ac:dyDescent="0.2">
      <c r="A380">
        <v>379</v>
      </c>
      <c r="B380">
        <v>20</v>
      </c>
      <c r="C380" t="s">
        <v>81</v>
      </c>
      <c r="D380" s="1">
        <v>88</v>
      </c>
      <c r="E380" s="1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s="1" t="s">
        <v>200</v>
      </c>
      <c r="N380" s="51" t="s">
        <v>90</v>
      </c>
      <c r="O380" s="51" t="s">
        <v>90</v>
      </c>
      <c r="P380" s="1" t="s">
        <v>91</v>
      </c>
      <c r="Q380" s="51" t="s">
        <v>115</v>
      </c>
      <c r="R380" s="1">
        <v>9</v>
      </c>
      <c r="S380" s="51">
        <v>2</v>
      </c>
      <c r="T380" s="51">
        <v>2010</v>
      </c>
      <c r="U380" s="51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 s="51">
        <v>1856</v>
      </c>
      <c r="AN380" t="s">
        <v>103</v>
      </c>
      <c r="AO380" t="s">
        <v>104</v>
      </c>
      <c r="AP380" t="s">
        <v>105</v>
      </c>
      <c r="AQ380" t="s">
        <v>106</v>
      </c>
      <c r="AR380" s="51">
        <v>1856</v>
      </c>
      <c r="AS380" s="51">
        <v>0</v>
      </c>
      <c r="AT380">
        <v>0</v>
      </c>
      <c r="AU380" s="1">
        <v>1856</v>
      </c>
      <c r="AV380" s="1">
        <v>1</v>
      </c>
      <c r="AW380" s="1">
        <v>0</v>
      </c>
      <c r="AX380" s="1">
        <v>1</v>
      </c>
      <c r="AY380" s="1">
        <v>1</v>
      </c>
      <c r="AZ380">
        <v>1</v>
      </c>
      <c r="BA380">
        <v>1</v>
      </c>
      <c r="BB380" s="51" t="s">
        <v>104</v>
      </c>
      <c r="BC380" s="59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 s="51">
        <v>3</v>
      </c>
      <c r="BK380" s="51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 s="1">
        <v>394432</v>
      </c>
    </row>
    <row r="381" spans="1:81" x14ac:dyDescent="0.2">
      <c r="A381">
        <v>380</v>
      </c>
      <c r="B381">
        <v>60</v>
      </c>
      <c r="C381" t="s">
        <v>81</v>
      </c>
      <c r="D381" s="1">
        <v>60</v>
      </c>
      <c r="E381" s="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s="1" t="s">
        <v>193</v>
      </c>
      <c r="N381" s="51" t="s">
        <v>202</v>
      </c>
      <c r="O381" s="51" t="s">
        <v>90</v>
      </c>
      <c r="P381" s="1" t="s">
        <v>91</v>
      </c>
      <c r="Q381" s="51" t="s">
        <v>92</v>
      </c>
      <c r="R381" s="1">
        <v>6</v>
      </c>
      <c r="S381" s="51">
        <v>5</v>
      </c>
      <c r="T381" s="51">
        <v>2000</v>
      </c>
      <c r="U381" s="5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 s="51">
        <v>982</v>
      </c>
      <c r="AN381" t="s">
        <v>103</v>
      </c>
      <c r="AO381" t="s">
        <v>104</v>
      </c>
      <c r="AP381" t="s">
        <v>105</v>
      </c>
      <c r="AQ381" t="s">
        <v>106</v>
      </c>
      <c r="AR381" s="51">
        <v>1007</v>
      </c>
      <c r="AS381" s="51">
        <v>793</v>
      </c>
      <c r="AT381">
        <v>0</v>
      </c>
      <c r="AU381" s="1">
        <v>1800</v>
      </c>
      <c r="AV381" s="1">
        <v>0</v>
      </c>
      <c r="AW381" s="1">
        <v>0</v>
      </c>
      <c r="AX381" s="1">
        <v>2</v>
      </c>
      <c r="AY381" s="1">
        <v>1</v>
      </c>
      <c r="AZ381">
        <v>3</v>
      </c>
      <c r="BA381">
        <v>1</v>
      </c>
      <c r="BB381" s="51" t="s">
        <v>98</v>
      </c>
      <c r="BC381" s="59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 s="51">
        <v>2</v>
      </c>
      <c r="BK381" s="5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 s="1">
        <v>179000</v>
      </c>
    </row>
    <row r="382" spans="1:81" x14ac:dyDescent="0.2">
      <c r="A382">
        <v>381</v>
      </c>
      <c r="B382">
        <v>50</v>
      </c>
      <c r="C382" t="s">
        <v>81</v>
      </c>
      <c r="D382" s="1">
        <v>50</v>
      </c>
      <c r="E382" s="1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s="1" t="s">
        <v>232</v>
      </c>
      <c r="N382" s="51" t="s">
        <v>90</v>
      </c>
      <c r="O382" s="51" t="s">
        <v>90</v>
      </c>
      <c r="P382" s="1" t="s">
        <v>91</v>
      </c>
      <c r="Q382" s="51" t="s">
        <v>132</v>
      </c>
      <c r="R382" s="1">
        <v>5</v>
      </c>
      <c r="S382" s="51">
        <v>6</v>
      </c>
      <c r="T382" s="51">
        <v>1924</v>
      </c>
      <c r="U382" s="51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 s="51">
        <v>1026</v>
      </c>
      <c r="AN382" t="s">
        <v>103</v>
      </c>
      <c r="AO382" t="s">
        <v>98</v>
      </c>
      <c r="AP382" t="s">
        <v>105</v>
      </c>
      <c r="AQ382" t="s">
        <v>106</v>
      </c>
      <c r="AR382" s="51">
        <v>1026</v>
      </c>
      <c r="AS382" s="51">
        <v>665</v>
      </c>
      <c r="AT382">
        <v>0</v>
      </c>
      <c r="AU382" s="1">
        <v>1691</v>
      </c>
      <c r="AV382" s="1">
        <v>0</v>
      </c>
      <c r="AW382" s="1">
        <v>0</v>
      </c>
      <c r="AX382" s="1">
        <v>2</v>
      </c>
      <c r="AY382" s="1">
        <v>0</v>
      </c>
      <c r="AZ382">
        <v>3</v>
      </c>
      <c r="BA382">
        <v>1</v>
      </c>
      <c r="BB382" s="51" t="s">
        <v>97</v>
      </c>
      <c r="BC382" s="59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 s="51">
        <v>1</v>
      </c>
      <c r="BK382" s="51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 s="1">
        <v>127000</v>
      </c>
    </row>
    <row r="383" spans="1:81" x14ac:dyDescent="0.2">
      <c r="A383">
        <v>382</v>
      </c>
      <c r="B383">
        <v>20</v>
      </c>
      <c r="C383" t="s">
        <v>192</v>
      </c>
      <c r="D383" s="1">
        <v>60</v>
      </c>
      <c r="E383" s="1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s="1" t="s">
        <v>136</v>
      </c>
      <c r="N383" s="51" t="s">
        <v>90</v>
      </c>
      <c r="O383" s="51" t="s">
        <v>90</v>
      </c>
      <c r="P383" s="1" t="s">
        <v>91</v>
      </c>
      <c r="Q383" s="51" t="s">
        <v>115</v>
      </c>
      <c r="R383" s="1">
        <v>7</v>
      </c>
      <c r="S383" s="51">
        <v>5</v>
      </c>
      <c r="T383" s="51">
        <v>2006</v>
      </c>
      <c r="U383" s="51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 s="51">
        <v>1293</v>
      </c>
      <c r="AN383" t="s">
        <v>103</v>
      </c>
      <c r="AO383" t="s">
        <v>104</v>
      </c>
      <c r="AP383" t="s">
        <v>105</v>
      </c>
      <c r="AQ383" t="s">
        <v>106</v>
      </c>
      <c r="AR383" s="51">
        <v>1301</v>
      </c>
      <c r="AS383" s="51">
        <v>0</v>
      </c>
      <c r="AT383">
        <v>0</v>
      </c>
      <c r="AU383" s="1">
        <v>1301</v>
      </c>
      <c r="AV383" s="1">
        <v>1</v>
      </c>
      <c r="AW383" s="1">
        <v>0</v>
      </c>
      <c r="AX383" s="1">
        <v>2</v>
      </c>
      <c r="AY383" s="1">
        <v>0</v>
      </c>
      <c r="AZ383">
        <v>2</v>
      </c>
      <c r="BA383">
        <v>1</v>
      </c>
      <c r="BB383" s="51" t="s">
        <v>97</v>
      </c>
      <c r="BC383" s="59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 s="51">
        <v>2</v>
      </c>
      <c r="BK383" s="51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 s="1">
        <v>187750</v>
      </c>
    </row>
    <row r="384" spans="1:81" x14ac:dyDescent="0.2">
      <c r="A384">
        <v>383</v>
      </c>
      <c r="B384">
        <v>60</v>
      </c>
      <c r="C384" t="s">
        <v>81</v>
      </c>
      <c r="D384" s="1">
        <v>79</v>
      </c>
      <c r="E384" s="1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s="1" t="s">
        <v>89</v>
      </c>
      <c r="N384" s="51" t="s">
        <v>90</v>
      </c>
      <c r="O384" s="51" t="s">
        <v>90</v>
      </c>
      <c r="P384" s="1" t="s">
        <v>91</v>
      </c>
      <c r="Q384" s="51" t="s">
        <v>92</v>
      </c>
      <c r="R384" s="1">
        <v>7</v>
      </c>
      <c r="S384" s="51">
        <v>5</v>
      </c>
      <c r="T384" s="51">
        <v>2006</v>
      </c>
      <c r="U384" s="51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 s="51">
        <v>939</v>
      </c>
      <c r="AN384" t="s">
        <v>103</v>
      </c>
      <c r="AO384" t="s">
        <v>104</v>
      </c>
      <c r="AP384" t="s">
        <v>105</v>
      </c>
      <c r="AQ384" t="s">
        <v>106</v>
      </c>
      <c r="AR384" s="51">
        <v>939</v>
      </c>
      <c r="AS384" s="51">
        <v>858</v>
      </c>
      <c r="AT384">
        <v>0</v>
      </c>
      <c r="AU384" s="1">
        <v>1797</v>
      </c>
      <c r="AV384" s="1">
        <v>0</v>
      </c>
      <c r="AW384" s="1">
        <v>0</v>
      </c>
      <c r="AX384" s="1">
        <v>2</v>
      </c>
      <c r="AY384" s="1">
        <v>1</v>
      </c>
      <c r="AZ384">
        <v>3</v>
      </c>
      <c r="BA384">
        <v>1</v>
      </c>
      <c r="BB384" s="51" t="s">
        <v>97</v>
      </c>
      <c r="BC384" s="59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 s="51">
        <v>2</v>
      </c>
      <c r="BK384" s="51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 s="1">
        <v>213500</v>
      </c>
    </row>
    <row r="385" spans="1:81" x14ac:dyDescent="0.2">
      <c r="A385">
        <v>384</v>
      </c>
      <c r="B385">
        <v>45</v>
      </c>
      <c r="C385" t="s">
        <v>239</v>
      </c>
      <c r="D385" s="1">
        <v>60</v>
      </c>
      <c r="E385" s="1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s="1" t="s">
        <v>170</v>
      </c>
      <c r="N385" s="51" t="s">
        <v>90</v>
      </c>
      <c r="O385" s="51" t="s">
        <v>90</v>
      </c>
      <c r="P385" s="1" t="s">
        <v>91</v>
      </c>
      <c r="Q385" s="51" t="s">
        <v>150</v>
      </c>
      <c r="R385" s="1">
        <v>6</v>
      </c>
      <c r="S385" s="51">
        <v>3</v>
      </c>
      <c r="T385" s="51">
        <v>1928</v>
      </c>
      <c r="U385" s="51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 s="51">
        <v>784</v>
      </c>
      <c r="AN385" t="s">
        <v>103</v>
      </c>
      <c r="AO385" t="s">
        <v>98</v>
      </c>
      <c r="AP385" t="s">
        <v>177</v>
      </c>
      <c r="AQ385" t="s">
        <v>164</v>
      </c>
      <c r="AR385" s="51">
        <v>784</v>
      </c>
      <c r="AS385" s="51">
        <v>0</v>
      </c>
      <c r="AT385">
        <v>0</v>
      </c>
      <c r="AU385" s="1">
        <v>784</v>
      </c>
      <c r="AV385" s="1">
        <v>0</v>
      </c>
      <c r="AW385" s="1">
        <v>0</v>
      </c>
      <c r="AX385" s="1">
        <v>1</v>
      </c>
      <c r="AY385" s="1">
        <v>0</v>
      </c>
      <c r="AZ385">
        <v>2</v>
      </c>
      <c r="BA385">
        <v>1</v>
      </c>
      <c r="BB385" s="51" t="s">
        <v>98</v>
      </c>
      <c r="BC385" s="59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 s="51">
        <v>2</v>
      </c>
      <c r="BK385" s="51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 s="1">
        <v>76000</v>
      </c>
    </row>
    <row r="386" spans="1:81" x14ac:dyDescent="0.2">
      <c r="A386">
        <v>385</v>
      </c>
      <c r="B386">
        <v>60</v>
      </c>
      <c r="C386" t="s">
        <v>81</v>
      </c>
      <c r="D386" s="1" t="s">
        <v>83</v>
      </c>
      <c r="E386" s="1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s="1" t="s">
        <v>205</v>
      </c>
      <c r="N386" s="51" t="s">
        <v>114</v>
      </c>
      <c r="O386" s="51" t="s">
        <v>90</v>
      </c>
      <c r="P386" s="1" t="s">
        <v>91</v>
      </c>
      <c r="Q386" s="51" t="s">
        <v>92</v>
      </c>
      <c r="R386" s="1">
        <v>6</v>
      </c>
      <c r="S386" s="51">
        <v>5</v>
      </c>
      <c r="T386" s="51">
        <v>1992</v>
      </c>
      <c r="U386" s="51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 s="51">
        <v>1580</v>
      </c>
      <c r="AN386" t="s">
        <v>103</v>
      </c>
      <c r="AO386" t="s">
        <v>104</v>
      </c>
      <c r="AP386" t="s">
        <v>105</v>
      </c>
      <c r="AQ386" t="s">
        <v>106</v>
      </c>
      <c r="AR386" s="51">
        <v>1079</v>
      </c>
      <c r="AS386" s="51">
        <v>874</v>
      </c>
      <c r="AT386">
        <v>0</v>
      </c>
      <c r="AU386" s="1">
        <v>1953</v>
      </c>
      <c r="AV386" s="1">
        <v>1</v>
      </c>
      <c r="AW386" s="1">
        <v>0</v>
      </c>
      <c r="AX386" s="1">
        <v>2</v>
      </c>
      <c r="AY386" s="1">
        <v>1</v>
      </c>
      <c r="AZ386">
        <v>3</v>
      </c>
      <c r="BA386">
        <v>1</v>
      </c>
      <c r="BB386" s="51" t="s">
        <v>97</v>
      </c>
      <c r="BC386" s="59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 s="51">
        <v>2</v>
      </c>
      <c r="BK386" s="51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 s="1">
        <v>240000</v>
      </c>
    </row>
    <row r="387" spans="1:81" x14ac:dyDescent="0.2">
      <c r="A387">
        <v>386</v>
      </c>
      <c r="B387">
        <v>120</v>
      </c>
      <c r="C387" t="s">
        <v>81</v>
      </c>
      <c r="D387" s="1">
        <v>43</v>
      </c>
      <c r="E387" s="1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s="1" t="s">
        <v>227</v>
      </c>
      <c r="N387" s="51" t="s">
        <v>90</v>
      </c>
      <c r="O387" s="51" t="s">
        <v>90</v>
      </c>
      <c r="P387" s="1" t="s">
        <v>179</v>
      </c>
      <c r="Q387" s="51" t="s">
        <v>115</v>
      </c>
      <c r="R387" s="1">
        <v>8</v>
      </c>
      <c r="S387" s="51">
        <v>5</v>
      </c>
      <c r="T387" s="51">
        <v>2004</v>
      </c>
      <c r="U387" s="51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 s="51">
        <v>1256</v>
      </c>
      <c r="AN387" t="s">
        <v>103</v>
      </c>
      <c r="AO387" t="s">
        <v>104</v>
      </c>
      <c r="AP387" t="s">
        <v>105</v>
      </c>
      <c r="AQ387" t="s">
        <v>106</v>
      </c>
      <c r="AR387" s="51">
        <v>1269</v>
      </c>
      <c r="AS387" s="51">
        <v>0</v>
      </c>
      <c r="AT387">
        <v>0</v>
      </c>
      <c r="AU387" s="1">
        <v>1269</v>
      </c>
      <c r="AV387" s="1">
        <v>0</v>
      </c>
      <c r="AW387" s="1">
        <v>0</v>
      </c>
      <c r="AX387" s="1">
        <v>2</v>
      </c>
      <c r="AY387" s="1">
        <v>0</v>
      </c>
      <c r="AZ387">
        <v>2</v>
      </c>
      <c r="BA387">
        <v>1</v>
      </c>
      <c r="BB387" s="51" t="s">
        <v>97</v>
      </c>
      <c r="BC387" s="59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 s="51">
        <v>2</v>
      </c>
      <c r="BK387" s="51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 s="1">
        <v>192000</v>
      </c>
    </row>
    <row r="388" spans="1:81" x14ac:dyDescent="0.2">
      <c r="A388">
        <v>387</v>
      </c>
      <c r="B388">
        <v>50</v>
      </c>
      <c r="C388" t="s">
        <v>81</v>
      </c>
      <c r="D388" s="1">
        <v>58</v>
      </c>
      <c r="E388" s="1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s="1" t="s">
        <v>185</v>
      </c>
      <c r="N388" s="51" t="s">
        <v>114</v>
      </c>
      <c r="O388" s="51" t="s">
        <v>90</v>
      </c>
      <c r="P388" s="1" t="s">
        <v>91</v>
      </c>
      <c r="Q388" s="51" t="s">
        <v>132</v>
      </c>
      <c r="R388" s="1">
        <v>5</v>
      </c>
      <c r="S388" s="51">
        <v>3</v>
      </c>
      <c r="T388" s="51">
        <v>1910</v>
      </c>
      <c r="U388" s="51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 s="51">
        <v>658</v>
      </c>
      <c r="AN388" t="s">
        <v>103</v>
      </c>
      <c r="AO388" t="s">
        <v>98</v>
      </c>
      <c r="AP388" t="s">
        <v>105</v>
      </c>
      <c r="AQ388" t="s">
        <v>106</v>
      </c>
      <c r="AR388" s="51">
        <v>658</v>
      </c>
      <c r="AS388" s="51">
        <v>526</v>
      </c>
      <c r="AT388">
        <v>0</v>
      </c>
      <c r="AU388" s="1">
        <v>1184</v>
      </c>
      <c r="AV388" s="1">
        <v>0</v>
      </c>
      <c r="AW388" s="1">
        <v>0</v>
      </c>
      <c r="AX388" s="1">
        <v>1</v>
      </c>
      <c r="AY388" s="1">
        <v>0</v>
      </c>
      <c r="AZ388">
        <v>5</v>
      </c>
      <c r="BA388">
        <v>1</v>
      </c>
      <c r="BB388" s="51" t="s">
        <v>98</v>
      </c>
      <c r="BC388" s="59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 s="51">
        <v>0</v>
      </c>
      <c r="BK388" s="51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 s="1">
        <v>81000</v>
      </c>
    </row>
    <row r="389" spans="1:81" x14ac:dyDescent="0.2">
      <c r="A389">
        <v>388</v>
      </c>
      <c r="B389">
        <v>80</v>
      </c>
      <c r="C389" t="s">
        <v>81</v>
      </c>
      <c r="D389" s="1">
        <v>72</v>
      </c>
      <c r="E389" s="1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s="1" t="s">
        <v>185</v>
      </c>
      <c r="N389" s="51" t="s">
        <v>90</v>
      </c>
      <c r="O389" s="51" t="s">
        <v>90</v>
      </c>
      <c r="P389" s="1" t="s">
        <v>91</v>
      </c>
      <c r="Q389" s="51" t="s">
        <v>197</v>
      </c>
      <c r="R389" s="1">
        <v>6</v>
      </c>
      <c r="S389" s="51">
        <v>6</v>
      </c>
      <c r="T389" s="51">
        <v>1976</v>
      </c>
      <c r="U389" s="51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 s="51">
        <v>1041</v>
      </c>
      <c r="AN389" t="s">
        <v>103</v>
      </c>
      <c r="AO389" t="s">
        <v>104</v>
      </c>
      <c r="AP389" t="s">
        <v>105</v>
      </c>
      <c r="AQ389" t="s">
        <v>106</v>
      </c>
      <c r="AR389" s="51">
        <v>1125</v>
      </c>
      <c r="AS389" s="51">
        <v>0</v>
      </c>
      <c r="AT389">
        <v>0</v>
      </c>
      <c r="AU389" s="1">
        <v>1125</v>
      </c>
      <c r="AV389" s="1">
        <v>1</v>
      </c>
      <c r="AW389" s="1">
        <v>0</v>
      </c>
      <c r="AX389" s="1">
        <v>1</v>
      </c>
      <c r="AY389" s="1">
        <v>0</v>
      </c>
      <c r="AZ389">
        <v>3</v>
      </c>
      <c r="BA389">
        <v>1</v>
      </c>
      <c r="BB389" s="51" t="s">
        <v>98</v>
      </c>
      <c r="BC389" s="5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 s="51">
        <v>1</v>
      </c>
      <c r="BK389" s="51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 s="1">
        <v>125000</v>
      </c>
    </row>
    <row r="390" spans="1:81" x14ac:dyDescent="0.2">
      <c r="A390">
        <v>389</v>
      </c>
      <c r="B390">
        <v>20</v>
      </c>
      <c r="C390" t="s">
        <v>81</v>
      </c>
      <c r="D390" s="1">
        <v>93</v>
      </c>
      <c r="E390" s="1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s="1" t="s">
        <v>89</v>
      </c>
      <c r="N390" s="51" t="s">
        <v>90</v>
      </c>
      <c r="O390" s="51" t="s">
        <v>90</v>
      </c>
      <c r="P390" s="1" t="s">
        <v>91</v>
      </c>
      <c r="Q390" s="51" t="s">
        <v>115</v>
      </c>
      <c r="R390" s="1">
        <v>7</v>
      </c>
      <c r="S390" s="51">
        <v>5</v>
      </c>
      <c r="T390" s="51">
        <v>1999</v>
      </c>
      <c r="U390" s="51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 s="51">
        <v>1468</v>
      </c>
      <c r="AN390" t="s">
        <v>103</v>
      </c>
      <c r="AO390" t="s">
        <v>104</v>
      </c>
      <c r="AP390" t="s">
        <v>105</v>
      </c>
      <c r="AQ390" t="s">
        <v>106</v>
      </c>
      <c r="AR390" s="51">
        <v>1479</v>
      </c>
      <c r="AS390" s="51">
        <v>0</v>
      </c>
      <c r="AT390">
        <v>0</v>
      </c>
      <c r="AU390" s="1">
        <v>1479</v>
      </c>
      <c r="AV390" s="1">
        <v>0</v>
      </c>
      <c r="AW390" s="1">
        <v>0</v>
      </c>
      <c r="AX390" s="1">
        <v>2</v>
      </c>
      <c r="AY390" s="1">
        <v>0</v>
      </c>
      <c r="AZ390">
        <v>3</v>
      </c>
      <c r="BA390">
        <v>1</v>
      </c>
      <c r="BB390" s="51" t="s">
        <v>97</v>
      </c>
      <c r="BC390" s="59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 s="51">
        <v>2</v>
      </c>
      <c r="BK390" s="51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 s="1">
        <v>191000</v>
      </c>
    </row>
    <row r="391" spans="1:81" x14ac:dyDescent="0.2">
      <c r="A391">
        <v>390</v>
      </c>
      <c r="B391">
        <v>60</v>
      </c>
      <c r="C391" t="s">
        <v>81</v>
      </c>
      <c r="D391" s="1">
        <v>96</v>
      </c>
      <c r="E391" s="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s="1" t="s">
        <v>154</v>
      </c>
      <c r="N391" s="51" t="s">
        <v>90</v>
      </c>
      <c r="O391" s="51" t="s">
        <v>90</v>
      </c>
      <c r="P391" s="1" t="s">
        <v>91</v>
      </c>
      <c r="Q391" s="51" t="s">
        <v>92</v>
      </c>
      <c r="R391" s="1">
        <v>10</v>
      </c>
      <c r="S391" s="51">
        <v>5</v>
      </c>
      <c r="T391" s="51">
        <v>2007</v>
      </c>
      <c r="U391" s="5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 s="51">
        <v>1682</v>
      </c>
      <c r="AN391" t="s">
        <v>103</v>
      </c>
      <c r="AO391" t="s">
        <v>104</v>
      </c>
      <c r="AP391" t="s">
        <v>105</v>
      </c>
      <c r="AQ391" t="s">
        <v>106</v>
      </c>
      <c r="AR391" s="51">
        <v>1742</v>
      </c>
      <c r="AS391" s="51">
        <v>590</v>
      </c>
      <c r="AT391">
        <v>0</v>
      </c>
      <c r="AU391" s="1">
        <v>2332</v>
      </c>
      <c r="AV391" s="1">
        <v>1</v>
      </c>
      <c r="AW391" s="1">
        <v>0</v>
      </c>
      <c r="AX391" s="1">
        <v>2</v>
      </c>
      <c r="AY391" s="1">
        <v>1</v>
      </c>
      <c r="AZ391">
        <v>3</v>
      </c>
      <c r="BA391">
        <v>1</v>
      </c>
      <c r="BB391" s="51" t="s">
        <v>104</v>
      </c>
      <c r="BC391" s="59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 s="51">
        <v>3</v>
      </c>
      <c r="BK391" s="5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 s="1">
        <v>426000</v>
      </c>
    </row>
    <row r="392" spans="1:81" x14ac:dyDescent="0.2">
      <c r="A392">
        <v>391</v>
      </c>
      <c r="B392">
        <v>50</v>
      </c>
      <c r="C392" t="s">
        <v>81</v>
      </c>
      <c r="D392" s="1">
        <v>50</v>
      </c>
      <c r="E392" s="1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s="1" t="s">
        <v>185</v>
      </c>
      <c r="N392" s="51" t="s">
        <v>90</v>
      </c>
      <c r="O392" s="51" t="s">
        <v>90</v>
      </c>
      <c r="P392" s="1" t="s">
        <v>91</v>
      </c>
      <c r="Q392" s="51" t="s">
        <v>132</v>
      </c>
      <c r="R392" s="1">
        <v>5</v>
      </c>
      <c r="S392" s="51">
        <v>8</v>
      </c>
      <c r="T392" s="51">
        <v>1900</v>
      </c>
      <c r="U392" s="51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 s="51">
        <v>861</v>
      </c>
      <c r="AN392" t="s">
        <v>103</v>
      </c>
      <c r="AO392" t="s">
        <v>104</v>
      </c>
      <c r="AP392" t="s">
        <v>105</v>
      </c>
      <c r="AQ392" t="s">
        <v>106</v>
      </c>
      <c r="AR392" s="51">
        <v>961</v>
      </c>
      <c r="AS392" s="51">
        <v>406</v>
      </c>
      <c r="AT392">
        <v>0</v>
      </c>
      <c r="AU392" s="1">
        <v>1367</v>
      </c>
      <c r="AV392" s="1">
        <v>1</v>
      </c>
      <c r="AW392" s="1">
        <v>0</v>
      </c>
      <c r="AX392" s="1">
        <v>1</v>
      </c>
      <c r="AY392" s="1">
        <v>0</v>
      </c>
      <c r="AZ392">
        <v>4</v>
      </c>
      <c r="BA392">
        <v>1</v>
      </c>
      <c r="BB392" s="51" t="s">
        <v>98</v>
      </c>
      <c r="BC392" s="59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 s="51">
        <v>1</v>
      </c>
      <c r="BK392" s="51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 s="1">
        <v>119000</v>
      </c>
    </row>
    <row r="393" spans="1:81" x14ac:dyDescent="0.2">
      <c r="A393">
        <v>392</v>
      </c>
      <c r="B393">
        <v>60</v>
      </c>
      <c r="C393" t="s">
        <v>81</v>
      </c>
      <c r="D393" s="1">
        <v>71</v>
      </c>
      <c r="E393" s="1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s="1" t="s">
        <v>131</v>
      </c>
      <c r="N393" s="51" t="s">
        <v>90</v>
      </c>
      <c r="O393" s="51" t="s">
        <v>90</v>
      </c>
      <c r="P393" s="1" t="s">
        <v>91</v>
      </c>
      <c r="Q393" s="51" t="s">
        <v>92</v>
      </c>
      <c r="R393" s="1">
        <v>6</v>
      </c>
      <c r="S393" s="51">
        <v>5</v>
      </c>
      <c r="T393" s="51">
        <v>2001</v>
      </c>
      <c r="U393" s="51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 s="51">
        <v>804</v>
      </c>
      <c r="AN393" t="s">
        <v>103</v>
      </c>
      <c r="AO393" t="s">
        <v>104</v>
      </c>
      <c r="AP393" t="s">
        <v>105</v>
      </c>
      <c r="AQ393" t="s">
        <v>106</v>
      </c>
      <c r="AR393" s="51">
        <v>804</v>
      </c>
      <c r="AS393" s="51">
        <v>1157</v>
      </c>
      <c r="AT393">
        <v>0</v>
      </c>
      <c r="AU393" s="1">
        <v>1961</v>
      </c>
      <c r="AV393" s="1">
        <v>1</v>
      </c>
      <c r="AW393" s="1">
        <v>0</v>
      </c>
      <c r="AX393" s="1">
        <v>2</v>
      </c>
      <c r="AY393" s="1">
        <v>1</v>
      </c>
      <c r="AZ393">
        <v>3</v>
      </c>
      <c r="BA393">
        <v>1</v>
      </c>
      <c r="BB393" s="51" t="s">
        <v>97</v>
      </c>
      <c r="BC393" s="59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 s="51">
        <v>2</v>
      </c>
      <c r="BK393" s="51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 s="1">
        <v>215000</v>
      </c>
    </row>
    <row r="394" spans="1:81" x14ac:dyDescent="0.2">
      <c r="A394">
        <v>393</v>
      </c>
      <c r="B394">
        <v>20</v>
      </c>
      <c r="C394" t="s">
        <v>81</v>
      </c>
      <c r="D394" s="1" t="s">
        <v>83</v>
      </c>
      <c r="E394" s="1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s="1" t="s">
        <v>162</v>
      </c>
      <c r="N394" s="51" t="s">
        <v>90</v>
      </c>
      <c r="O394" s="51" t="s">
        <v>90</v>
      </c>
      <c r="P394" s="1" t="s">
        <v>91</v>
      </c>
      <c r="Q394" s="51" t="s">
        <v>115</v>
      </c>
      <c r="R394" s="1">
        <v>5</v>
      </c>
      <c r="S394" s="51">
        <v>7</v>
      </c>
      <c r="T394" s="51">
        <v>1959</v>
      </c>
      <c r="U394" s="51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 s="51">
        <v>0</v>
      </c>
      <c r="AN394" t="s">
        <v>103</v>
      </c>
      <c r="AO394" t="s">
        <v>98</v>
      </c>
      <c r="AP394" t="s">
        <v>105</v>
      </c>
      <c r="AQ394" t="s">
        <v>106</v>
      </c>
      <c r="AR394" s="51">
        <v>882</v>
      </c>
      <c r="AS394" s="51">
        <v>0</v>
      </c>
      <c r="AT394">
        <v>0</v>
      </c>
      <c r="AU394" s="1">
        <v>882</v>
      </c>
      <c r="AV394" s="1">
        <v>0</v>
      </c>
      <c r="AW394" s="1">
        <v>0</v>
      </c>
      <c r="AX394" s="1">
        <v>1</v>
      </c>
      <c r="AY394" s="1">
        <v>0</v>
      </c>
      <c r="AZ394">
        <v>3</v>
      </c>
      <c r="BA394">
        <v>1</v>
      </c>
      <c r="BB394" s="51" t="s">
        <v>98</v>
      </c>
      <c r="BC394" s="59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 s="51">
        <v>1</v>
      </c>
      <c r="BK394" s="51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 s="1">
        <v>106500</v>
      </c>
    </row>
    <row r="395" spans="1:81" x14ac:dyDescent="0.2">
      <c r="A395">
        <v>394</v>
      </c>
      <c r="B395">
        <v>30</v>
      </c>
      <c r="C395" t="s">
        <v>81</v>
      </c>
      <c r="D395" s="1" t="s">
        <v>83</v>
      </c>
      <c r="E395" s="1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s="1" t="s">
        <v>148</v>
      </c>
      <c r="N395" s="51" t="s">
        <v>114</v>
      </c>
      <c r="O395" s="51" t="s">
        <v>90</v>
      </c>
      <c r="P395" s="1" t="s">
        <v>91</v>
      </c>
      <c r="Q395" s="51" t="s">
        <v>115</v>
      </c>
      <c r="R395" s="1">
        <v>4</v>
      </c>
      <c r="S395" s="51">
        <v>5</v>
      </c>
      <c r="T395" s="51">
        <v>1941</v>
      </c>
      <c r="U395" s="51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 s="51">
        <v>788</v>
      </c>
      <c r="AN395" t="s">
        <v>103</v>
      </c>
      <c r="AO395" t="s">
        <v>98</v>
      </c>
      <c r="AP395" t="s">
        <v>105</v>
      </c>
      <c r="AQ395" t="s">
        <v>164</v>
      </c>
      <c r="AR395" s="51">
        <v>788</v>
      </c>
      <c r="AS395" s="51">
        <v>0</v>
      </c>
      <c r="AT395">
        <v>0</v>
      </c>
      <c r="AU395" s="1">
        <v>788</v>
      </c>
      <c r="AV395" s="1">
        <v>0</v>
      </c>
      <c r="AW395" s="1">
        <v>0</v>
      </c>
      <c r="AX395" s="1">
        <v>1</v>
      </c>
      <c r="AY395" s="1">
        <v>0</v>
      </c>
      <c r="AZ395">
        <v>2</v>
      </c>
      <c r="BA395">
        <v>1</v>
      </c>
      <c r="BB395" s="51" t="s">
        <v>98</v>
      </c>
      <c r="BC395" s="59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 s="51">
        <v>0</v>
      </c>
      <c r="BK395" s="51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 s="1">
        <v>100000</v>
      </c>
    </row>
    <row r="396" spans="1:81" x14ac:dyDescent="0.2">
      <c r="A396">
        <v>395</v>
      </c>
      <c r="B396">
        <v>50</v>
      </c>
      <c r="C396" t="s">
        <v>81</v>
      </c>
      <c r="D396" s="1">
        <v>60</v>
      </c>
      <c r="E396" s="1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s="1" t="s">
        <v>143</v>
      </c>
      <c r="N396" s="51" t="s">
        <v>90</v>
      </c>
      <c r="O396" s="51" t="s">
        <v>90</v>
      </c>
      <c r="P396" s="1" t="s">
        <v>91</v>
      </c>
      <c r="Q396" s="51" t="s">
        <v>132</v>
      </c>
      <c r="R396" s="1">
        <v>5</v>
      </c>
      <c r="S396" s="51">
        <v>6</v>
      </c>
      <c r="T396" s="51">
        <v>1940</v>
      </c>
      <c r="U396" s="51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 s="51">
        <v>735</v>
      </c>
      <c r="AN396" t="s">
        <v>103</v>
      </c>
      <c r="AO396" t="s">
        <v>97</v>
      </c>
      <c r="AP396" t="s">
        <v>105</v>
      </c>
      <c r="AQ396" t="s">
        <v>164</v>
      </c>
      <c r="AR396" s="51">
        <v>735</v>
      </c>
      <c r="AS396" s="51">
        <v>299</v>
      </c>
      <c r="AT396">
        <v>0</v>
      </c>
      <c r="AU396" s="1">
        <v>1034</v>
      </c>
      <c r="AV396" s="1">
        <v>0</v>
      </c>
      <c r="AW396" s="1">
        <v>0</v>
      </c>
      <c r="AX396" s="1">
        <v>1</v>
      </c>
      <c r="AY396" s="1">
        <v>0</v>
      </c>
      <c r="AZ396">
        <v>2</v>
      </c>
      <c r="BA396">
        <v>1</v>
      </c>
      <c r="BB396" s="51" t="s">
        <v>98</v>
      </c>
      <c r="BC396" s="59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 s="51">
        <v>1</v>
      </c>
      <c r="BK396" s="51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 s="1">
        <v>109000</v>
      </c>
    </row>
    <row r="397" spans="1:81" x14ac:dyDescent="0.2">
      <c r="A397">
        <v>396</v>
      </c>
      <c r="B397">
        <v>20</v>
      </c>
      <c r="C397" t="s">
        <v>81</v>
      </c>
      <c r="D397" s="1">
        <v>68</v>
      </c>
      <c r="E397" s="1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s="1" t="s">
        <v>185</v>
      </c>
      <c r="N397" s="51" t="s">
        <v>90</v>
      </c>
      <c r="O397" s="51" t="s">
        <v>90</v>
      </c>
      <c r="P397" s="1" t="s">
        <v>91</v>
      </c>
      <c r="Q397" s="51" t="s">
        <v>115</v>
      </c>
      <c r="R397" s="1">
        <v>5</v>
      </c>
      <c r="S397" s="51">
        <v>6</v>
      </c>
      <c r="T397" s="51">
        <v>1956</v>
      </c>
      <c r="U397" s="51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 s="51">
        <v>1144</v>
      </c>
      <c r="AN397" t="s">
        <v>103</v>
      </c>
      <c r="AO397" t="s">
        <v>98</v>
      </c>
      <c r="AP397" t="s">
        <v>105</v>
      </c>
      <c r="AQ397" t="s">
        <v>106</v>
      </c>
      <c r="AR397" s="51">
        <v>1144</v>
      </c>
      <c r="AS397" s="51">
        <v>0</v>
      </c>
      <c r="AT397">
        <v>0</v>
      </c>
      <c r="AU397" s="1">
        <v>1144</v>
      </c>
      <c r="AV397" s="1">
        <v>1</v>
      </c>
      <c r="AW397" s="1">
        <v>0</v>
      </c>
      <c r="AX397" s="1">
        <v>1</v>
      </c>
      <c r="AY397" s="1">
        <v>0</v>
      </c>
      <c r="AZ397">
        <v>3</v>
      </c>
      <c r="BA397">
        <v>1</v>
      </c>
      <c r="BB397" s="51" t="s">
        <v>98</v>
      </c>
      <c r="BC397" s="59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 s="51">
        <v>1</v>
      </c>
      <c r="BK397" s="51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 s="1">
        <v>129000</v>
      </c>
    </row>
    <row r="398" spans="1:81" x14ac:dyDescent="0.2">
      <c r="A398">
        <v>397</v>
      </c>
      <c r="B398">
        <v>20</v>
      </c>
      <c r="C398" t="s">
        <v>81</v>
      </c>
      <c r="D398" s="1">
        <v>60</v>
      </c>
      <c r="E398" s="1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s="1" t="s">
        <v>89</v>
      </c>
      <c r="N398" s="51" t="s">
        <v>90</v>
      </c>
      <c r="O398" s="51" t="s">
        <v>90</v>
      </c>
      <c r="P398" s="1" t="s">
        <v>91</v>
      </c>
      <c r="Q398" s="51" t="s">
        <v>115</v>
      </c>
      <c r="R398" s="1">
        <v>5</v>
      </c>
      <c r="S398" s="51">
        <v>5</v>
      </c>
      <c r="T398" s="51">
        <v>1972</v>
      </c>
      <c r="U398" s="51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 s="51">
        <v>894</v>
      </c>
      <c r="AN398" t="s">
        <v>103</v>
      </c>
      <c r="AO398" t="s">
        <v>98</v>
      </c>
      <c r="AP398" t="s">
        <v>105</v>
      </c>
      <c r="AQ398" t="s">
        <v>106</v>
      </c>
      <c r="AR398" s="51">
        <v>894</v>
      </c>
      <c r="AS398" s="51">
        <v>0</v>
      </c>
      <c r="AT398">
        <v>0</v>
      </c>
      <c r="AU398" s="1">
        <v>894</v>
      </c>
      <c r="AV398" s="1">
        <v>0</v>
      </c>
      <c r="AW398" s="1">
        <v>0</v>
      </c>
      <c r="AX398" s="1">
        <v>1</v>
      </c>
      <c r="AY398" s="1">
        <v>0</v>
      </c>
      <c r="AZ398">
        <v>2</v>
      </c>
      <c r="BA398">
        <v>1</v>
      </c>
      <c r="BB398" s="51" t="s">
        <v>98</v>
      </c>
      <c r="BC398" s="59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 s="51">
        <v>2</v>
      </c>
      <c r="BK398" s="51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 s="1">
        <v>123000</v>
      </c>
    </row>
    <row r="399" spans="1:81" x14ac:dyDescent="0.2">
      <c r="A399">
        <v>398</v>
      </c>
      <c r="B399">
        <v>60</v>
      </c>
      <c r="C399" t="s">
        <v>81</v>
      </c>
      <c r="D399" s="1">
        <v>69</v>
      </c>
      <c r="E399" s="1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s="1" t="s">
        <v>162</v>
      </c>
      <c r="N399" s="51" t="s">
        <v>139</v>
      </c>
      <c r="O399" s="51" t="s">
        <v>90</v>
      </c>
      <c r="P399" s="1" t="s">
        <v>91</v>
      </c>
      <c r="Q399" s="51" t="s">
        <v>92</v>
      </c>
      <c r="R399" s="1">
        <v>5</v>
      </c>
      <c r="S399" s="51">
        <v>5</v>
      </c>
      <c r="T399" s="51">
        <v>1962</v>
      </c>
      <c r="U399" s="51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 s="51">
        <v>864</v>
      </c>
      <c r="AN399" t="s">
        <v>103</v>
      </c>
      <c r="AO399" t="s">
        <v>98</v>
      </c>
      <c r="AP399" t="s">
        <v>105</v>
      </c>
      <c r="AQ399" t="s">
        <v>106</v>
      </c>
      <c r="AR399" s="51">
        <v>876</v>
      </c>
      <c r="AS399" s="51">
        <v>936</v>
      </c>
      <c r="AT399">
        <v>0</v>
      </c>
      <c r="AU399" s="1">
        <v>1812</v>
      </c>
      <c r="AV399" s="1">
        <v>0</v>
      </c>
      <c r="AW399" s="1">
        <v>0</v>
      </c>
      <c r="AX399" s="1">
        <v>2</v>
      </c>
      <c r="AY399" s="1">
        <v>0</v>
      </c>
      <c r="AZ399">
        <v>4</v>
      </c>
      <c r="BA399">
        <v>1</v>
      </c>
      <c r="BB399" s="51" t="s">
        <v>98</v>
      </c>
      <c r="BC399" s="5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 s="51">
        <v>1</v>
      </c>
      <c r="BK399" s="51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 s="1">
        <v>169500</v>
      </c>
    </row>
    <row r="400" spans="1:81" x14ac:dyDescent="0.2">
      <c r="A400">
        <v>399</v>
      </c>
      <c r="B400">
        <v>30</v>
      </c>
      <c r="C400" t="s">
        <v>142</v>
      </c>
      <c r="D400" s="1">
        <v>60</v>
      </c>
      <c r="E400" s="1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s="1" t="s">
        <v>176</v>
      </c>
      <c r="N400" s="51" t="s">
        <v>90</v>
      </c>
      <c r="O400" s="51" t="s">
        <v>90</v>
      </c>
      <c r="P400" s="1" t="s">
        <v>91</v>
      </c>
      <c r="Q400" s="51" t="s">
        <v>115</v>
      </c>
      <c r="R400" s="1">
        <v>5</v>
      </c>
      <c r="S400" s="51">
        <v>2</v>
      </c>
      <c r="T400" s="51">
        <v>1920</v>
      </c>
      <c r="U400" s="51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 s="51">
        <v>961</v>
      </c>
      <c r="AN400" t="s">
        <v>103</v>
      </c>
      <c r="AO400" t="s">
        <v>97</v>
      </c>
      <c r="AP400" t="s">
        <v>105</v>
      </c>
      <c r="AQ400" t="s">
        <v>243</v>
      </c>
      <c r="AR400" s="51">
        <v>1077</v>
      </c>
      <c r="AS400" s="51">
        <v>0</v>
      </c>
      <c r="AT400">
        <v>0</v>
      </c>
      <c r="AU400" s="1">
        <v>1077</v>
      </c>
      <c r="AV400" s="1">
        <v>0</v>
      </c>
      <c r="AW400" s="1">
        <v>0</v>
      </c>
      <c r="AX400" s="1">
        <v>1</v>
      </c>
      <c r="AY400" s="1">
        <v>0</v>
      </c>
      <c r="AZ400">
        <v>2</v>
      </c>
      <c r="BA400">
        <v>1</v>
      </c>
      <c r="BB400" s="51" t="s">
        <v>98</v>
      </c>
      <c r="BC400" s="59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 s="51">
        <v>1</v>
      </c>
      <c r="BK400" s="51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 s="1">
        <v>67000</v>
      </c>
    </row>
    <row r="401" spans="1:81" x14ac:dyDescent="0.2">
      <c r="A401">
        <v>400</v>
      </c>
      <c r="B401">
        <v>60</v>
      </c>
      <c r="C401" t="s">
        <v>192</v>
      </c>
      <c r="D401" s="1">
        <v>65</v>
      </c>
      <c r="E401" s="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s="1" t="s">
        <v>136</v>
      </c>
      <c r="N401" s="51" t="s">
        <v>90</v>
      </c>
      <c r="O401" s="51" t="s">
        <v>90</v>
      </c>
      <c r="P401" s="1" t="s">
        <v>91</v>
      </c>
      <c r="Q401" s="51" t="s">
        <v>92</v>
      </c>
      <c r="R401" s="1">
        <v>7</v>
      </c>
      <c r="S401" s="51">
        <v>5</v>
      </c>
      <c r="T401" s="51">
        <v>2006</v>
      </c>
      <c r="U401" s="5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 s="51">
        <v>1092</v>
      </c>
      <c r="AN401" t="s">
        <v>103</v>
      </c>
      <c r="AO401" t="s">
        <v>104</v>
      </c>
      <c r="AP401" t="s">
        <v>105</v>
      </c>
      <c r="AQ401" t="s">
        <v>106</v>
      </c>
      <c r="AR401" s="51">
        <v>1112</v>
      </c>
      <c r="AS401" s="51">
        <v>438</v>
      </c>
      <c r="AT401">
        <v>0</v>
      </c>
      <c r="AU401" s="1">
        <v>1550</v>
      </c>
      <c r="AV401" s="1">
        <v>1</v>
      </c>
      <c r="AW401" s="1">
        <v>0</v>
      </c>
      <c r="AX401" s="1">
        <v>2</v>
      </c>
      <c r="AY401" s="1">
        <v>0</v>
      </c>
      <c r="AZ401">
        <v>2</v>
      </c>
      <c r="BA401">
        <v>1</v>
      </c>
      <c r="BB401" s="51" t="s">
        <v>97</v>
      </c>
      <c r="BC401" s="59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 s="51">
        <v>2</v>
      </c>
      <c r="BK401" s="5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 s="1">
        <v>241000</v>
      </c>
    </row>
    <row r="402" spans="1:81" x14ac:dyDescent="0.2">
      <c r="A402">
        <v>401</v>
      </c>
      <c r="B402">
        <v>120</v>
      </c>
      <c r="C402" t="s">
        <v>81</v>
      </c>
      <c r="D402" s="1">
        <v>38</v>
      </c>
      <c r="E402" s="1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s="1" t="s">
        <v>113</v>
      </c>
      <c r="N402" s="51" t="s">
        <v>90</v>
      </c>
      <c r="O402" s="51" t="s">
        <v>90</v>
      </c>
      <c r="P402" s="1" t="s">
        <v>179</v>
      </c>
      <c r="Q402" s="51" t="s">
        <v>115</v>
      </c>
      <c r="R402" s="1">
        <v>8</v>
      </c>
      <c r="S402" s="51">
        <v>5</v>
      </c>
      <c r="T402" s="51">
        <v>1996</v>
      </c>
      <c r="U402" s="51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 s="51">
        <v>1260</v>
      </c>
      <c r="AN402" t="s">
        <v>103</v>
      </c>
      <c r="AO402" t="s">
        <v>104</v>
      </c>
      <c r="AP402" t="s">
        <v>105</v>
      </c>
      <c r="AQ402" t="s">
        <v>106</v>
      </c>
      <c r="AR402" s="51">
        <v>1288</v>
      </c>
      <c r="AS402" s="51">
        <v>0</v>
      </c>
      <c r="AT402">
        <v>0</v>
      </c>
      <c r="AU402" s="1">
        <v>1288</v>
      </c>
      <c r="AV402" s="1">
        <v>1</v>
      </c>
      <c r="AW402" s="1">
        <v>0</v>
      </c>
      <c r="AX402" s="1">
        <v>1</v>
      </c>
      <c r="AY402" s="1">
        <v>1</v>
      </c>
      <c r="AZ402">
        <v>1</v>
      </c>
      <c r="BA402">
        <v>1</v>
      </c>
      <c r="BB402" s="51" t="s">
        <v>104</v>
      </c>
      <c r="BC402" s="59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 s="51">
        <v>2</v>
      </c>
      <c r="BK402" s="51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 s="1">
        <v>245500</v>
      </c>
    </row>
    <row r="403" spans="1:81" x14ac:dyDescent="0.2">
      <c r="A403">
        <v>402</v>
      </c>
      <c r="B403">
        <v>20</v>
      </c>
      <c r="C403" t="s">
        <v>81</v>
      </c>
      <c r="D403" s="1">
        <v>65</v>
      </c>
      <c r="E403" s="1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s="1" t="s">
        <v>89</v>
      </c>
      <c r="N403" s="51" t="s">
        <v>90</v>
      </c>
      <c r="O403" s="51" t="s">
        <v>90</v>
      </c>
      <c r="P403" s="1" t="s">
        <v>91</v>
      </c>
      <c r="Q403" s="51" t="s">
        <v>115</v>
      </c>
      <c r="R403" s="1">
        <v>7</v>
      </c>
      <c r="S403" s="51">
        <v>5</v>
      </c>
      <c r="T403" s="51">
        <v>2005</v>
      </c>
      <c r="U403" s="51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 s="51">
        <v>1310</v>
      </c>
      <c r="AN403" t="s">
        <v>103</v>
      </c>
      <c r="AO403" t="s">
        <v>104</v>
      </c>
      <c r="AP403" t="s">
        <v>105</v>
      </c>
      <c r="AQ403" t="s">
        <v>106</v>
      </c>
      <c r="AR403" s="51">
        <v>1310</v>
      </c>
      <c r="AS403" s="51">
        <v>0</v>
      </c>
      <c r="AT403">
        <v>0</v>
      </c>
      <c r="AU403" s="1">
        <v>1310</v>
      </c>
      <c r="AV403" s="1">
        <v>0</v>
      </c>
      <c r="AW403" s="1">
        <v>0</v>
      </c>
      <c r="AX403" s="1">
        <v>2</v>
      </c>
      <c r="AY403" s="1">
        <v>0</v>
      </c>
      <c r="AZ403">
        <v>3</v>
      </c>
      <c r="BA403">
        <v>1</v>
      </c>
      <c r="BB403" s="51" t="s">
        <v>97</v>
      </c>
      <c r="BC403" s="59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 s="51">
        <v>2</v>
      </c>
      <c r="BK403" s="51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 s="1">
        <v>164990</v>
      </c>
    </row>
    <row r="404" spans="1:81" x14ac:dyDescent="0.2">
      <c r="A404">
        <v>403</v>
      </c>
      <c r="B404">
        <v>30</v>
      </c>
      <c r="C404" t="s">
        <v>81</v>
      </c>
      <c r="D404" s="1">
        <v>60</v>
      </c>
      <c r="E404" s="1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s="1" t="s">
        <v>151</v>
      </c>
      <c r="N404" s="51" t="s">
        <v>90</v>
      </c>
      <c r="O404" s="51" t="s">
        <v>90</v>
      </c>
      <c r="P404" s="1" t="s">
        <v>91</v>
      </c>
      <c r="Q404" s="51" t="s">
        <v>115</v>
      </c>
      <c r="R404" s="1">
        <v>5</v>
      </c>
      <c r="S404" s="51">
        <v>8</v>
      </c>
      <c r="T404" s="51">
        <v>1940</v>
      </c>
      <c r="U404" s="51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 s="51">
        <v>672</v>
      </c>
      <c r="AN404" t="s">
        <v>103</v>
      </c>
      <c r="AO404" t="s">
        <v>104</v>
      </c>
      <c r="AP404" t="s">
        <v>105</v>
      </c>
      <c r="AQ404" t="s">
        <v>106</v>
      </c>
      <c r="AR404" s="51">
        <v>672</v>
      </c>
      <c r="AS404" s="51">
        <v>0</v>
      </c>
      <c r="AT404">
        <v>0</v>
      </c>
      <c r="AU404" s="1">
        <v>672</v>
      </c>
      <c r="AV404" s="1">
        <v>0</v>
      </c>
      <c r="AW404" s="1">
        <v>0</v>
      </c>
      <c r="AX404" s="1">
        <v>1</v>
      </c>
      <c r="AY404" s="1">
        <v>0</v>
      </c>
      <c r="AZ404">
        <v>2</v>
      </c>
      <c r="BA404">
        <v>1</v>
      </c>
      <c r="BB404" s="51" t="s">
        <v>98</v>
      </c>
      <c r="BC404" s="59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 s="51">
        <v>1</v>
      </c>
      <c r="BK404" s="51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 s="1">
        <v>108000</v>
      </c>
    </row>
    <row r="405" spans="1:81" x14ac:dyDescent="0.2">
      <c r="A405">
        <v>404</v>
      </c>
      <c r="B405">
        <v>60</v>
      </c>
      <c r="C405" t="s">
        <v>81</v>
      </c>
      <c r="D405" s="1">
        <v>93</v>
      </c>
      <c r="E405" s="1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s="1" t="s">
        <v>129</v>
      </c>
      <c r="N405" s="51" t="s">
        <v>90</v>
      </c>
      <c r="O405" s="51" t="s">
        <v>90</v>
      </c>
      <c r="P405" s="1" t="s">
        <v>91</v>
      </c>
      <c r="Q405" s="51" t="s">
        <v>92</v>
      </c>
      <c r="R405" s="1">
        <v>8</v>
      </c>
      <c r="S405" s="51">
        <v>5</v>
      </c>
      <c r="T405" s="51">
        <v>1998</v>
      </c>
      <c r="U405" s="51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 s="51">
        <v>1141</v>
      </c>
      <c r="AN405" t="s">
        <v>103</v>
      </c>
      <c r="AO405" t="s">
        <v>97</v>
      </c>
      <c r="AP405" t="s">
        <v>105</v>
      </c>
      <c r="AQ405" t="s">
        <v>106</v>
      </c>
      <c r="AR405" s="51">
        <v>1165</v>
      </c>
      <c r="AS405" s="51">
        <v>1098</v>
      </c>
      <c r="AT405">
        <v>0</v>
      </c>
      <c r="AU405" s="1">
        <v>2263</v>
      </c>
      <c r="AV405" s="1">
        <v>0</v>
      </c>
      <c r="AW405" s="1">
        <v>0</v>
      </c>
      <c r="AX405" s="1">
        <v>2</v>
      </c>
      <c r="AY405" s="1">
        <v>1</v>
      </c>
      <c r="AZ405">
        <v>4</v>
      </c>
      <c r="BA405">
        <v>1</v>
      </c>
      <c r="BB405" s="51" t="s">
        <v>97</v>
      </c>
      <c r="BC405" s="59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 s="51">
        <v>2</v>
      </c>
      <c r="BK405" s="51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 s="1">
        <v>258000</v>
      </c>
    </row>
    <row r="406" spans="1:81" x14ac:dyDescent="0.2">
      <c r="A406">
        <v>405</v>
      </c>
      <c r="B406">
        <v>60</v>
      </c>
      <c r="C406" t="s">
        <v>81</v>
      </c>
      <c r="D406" s="1" t="s">
        <v>83</v>
      </c>
      <c r="E406" s="1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s="1" t="s">
        <v>193</v>
      </c>
      <c r="N406" s="51" t="s">
        <v>90</v>
      </c>
      <c r="O406" s="51" t="s">
        <v>90</v>
      </c>
      <c r="P406" s="1" t="s">
        <v>91</v>
      </c>
      <c r="Q406" s="51" t="s">
        <v>92</v>
      </c>
      <c r="R406" s="1">
        <v>6</v>
      </c>
      <c r="S406" s="51">
        <v>5</v>
      </c>
      <c r="T406" s="51">
        <v>1995</v>
      </c>
      <c r="U406" s="51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 s="51">
        <v>806</v>
      </c>
      <c r="AN406" t="s">
        <v>103</v>
      </c>
      <c r="AO406" t="s">
        <v>97</v>
      </c>
      <c r="AP406" t="s">
        <v>105</v>
      </c>
      <c r="AQ406" t="s">
        <v>106</v>
      </c>
      <c r="AR406" s="51">
        <v>806</v>
      </c>
      <c r="AS406" s="51">
        <v>766</v>
      </c>
      <c r="AT406">
        <v>0</v>
      </c>
      <c r="AU406" s="1">
        <v>1572</v>
      </c>
      <c r="AV406" s="1">
        <v>0</v>
      </c>
      <c r="AW406" s="1">
        <v>0</v>
      </c>
      <c r="AX406" s="1">
        <v>2</v>
      </c>
      <c r="AY406" s="1">
        <v>1</v>
      </c>
      <c r="AZ406">
        <v>3</v>
      </c>
      <c r="BA406">
        <v>1</v>
      </c>
      <c r="BB406" s="51" t="s">
        <v>98</v>
      </c>
      <c r="BC406" s="59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 s="51">
        <v>2</v>
      </c>
      <c r="BK406" s="51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 s="1">
        <v>168000</v>
      </c>
    </row>
    <row r="407" spans="1:81" x14ac:dyDescent="0.2">
      <c r="A407">
        <v>406</v>
      </c>
      <c r="B407">
        <v>20</v>
      </c>
      <c r="C407" t="s">
        <v>81</v>
      </c>
      <c r="D407" s="1" t="s">
        <v>83</v>
      </c>
      <c r="E407" s="1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s="1" t="s">
        <v>151</v>
      </c>
      <c r="N407" s="51" t="s">
        <v>114</v>
      </c>
      <c r="O407" s="51" t="s">
        <v>90</v>
      </c>
      <c r="P407" s="1" t="s">
        <v>91</v>
      </c>
      <c r="Q407" s="51" t="s">
        <v>115</v>
      </c>
      <c r="R407" s="1">
        <v>4</v>
      </c>
      <c r="S407" s="51">
        <v>4</v>
      </c>
      <c r="T407" s="51">
        <v>1976</v>
      </c>
      <c r="U407" s="51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 s="51">
        <v>1281</v>
      </c>
      <c r="AN407" t="s">
        <v>103</v>
      </c>
      <c r="AO407" t="s">
        <v>104</v>
      </c>
      <c r="AP407" t="s">
        <v>105</v>
      </c>
      <c r="AQ407" t="s">
        <v>106</v>
      </c>
      <c r="AR407" s="51">
        <v>1620</v>
      </c>
      <c r="AS407" s="51">
        <v>0</v>
      </c>
      <c r="AT407">
        <v>0</v>
      </c>
      <c r="AU407" s="1">
        <v>1620</v>
      </c>
      <c r="AV407" s="1">
        <v>1</v>
      </c>
      <c r="AW407" s="1">
        <v>0</v>
      </c>
      <c r="AX407" s="1">
        <v>2</v>
      </c>
      <c r="AY407" s="1">
        <v>0</v>
      </c>
      <c r="AZ407">
        <v>3</v>
      </c>
      <c r="BA407">
        <v>1</v>
      </c>
      <c r="BB407" s="51" t="s">
        <v>98</v>
      </c>
      <c r="BC407" s="59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 s="51">
        <v>2</v>
      </c>
      <c r="BK407" s="51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 s="1">
        <v>150000</v>
      </c>
    </row>
    <row r="408" spans="1:81" x14ac:dyDescent="0.2">
      <c r="A408">
        <v>407</v>
      </c>
      <c r="B408">
        <v>50</v>
      </c>
      <c r="C408" t="s">
        <v>81</v>
      </c>
      <c r="D408" s="1">
        <v>51</v>
      </c>
      <c r="E408" s="1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s="1" t="s">
        <v>232</v>
      </c>
      <c r="N408" s="51" t="s">
        <v>90</v>
      </c>
      <c r="O408" s="51" t="s">
        <v>90</v>
      </c>
      <c r="P408" s="1" t="s">
        <v>91</v>
      </c>
      <c r="Q408" s="51" t="s">
        <v>132</v>
      </c>
      <c r="R408" s="1">
        <v>6</v>
      </c>
      <c r="S408" s="51">
        <v>5</v>
      </c>
      <c r="T408" s="51">
        <v>1936</v>
      </c>
      <c r="U408" s="51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 s="51">
        <v>1064</v>
      </c>
      <c r="AN408" t="s">
        <v>103</v>
      </c>
      <c r="AO408" t="s">
        <v>104</v>
      </c>
      <c r="AP408" t="s">
        <v>105</v>
      </c>
      <c r="AQ408" t="s">
        <v>164</v>
      </c>
      <c r="AR408" s="51">
        <v>1166</v>
      </c>
      <c r="AS408" s="51">
        <v>0</v>
      </c>
      <c r="AT408">
        <v>473</v>
      </c>
      <c r="AU408" s="1">
        <v>1639</v>
      </c>
      <c r="AV408" s="1">
        <v>0</v>
      </c>
      <c r="AW408" s="1">
        <v>0</v>
      </c>
      <c r="AX408" s="1">
        <v>1</v>
      </c>
      <c r="AY408" s="1">
        <v>0</v>
      </c>
      <c r="AZ408">
        <v>3</v>
      </c>
      <c r="BA408">
        <v>1</v>
      </c>
      <c r="BB408" s="51" t="s">
        <v>98</v>
      </c>
      <c r="BC408" s="59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 s="51">
        <v>1</v>
      </c>
      <c r="BK408" s="51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 s="1">
        <v>115000</v>
      </c>
    </row>
    <row r="409" spans="1:81" x14ac:dyDescent="0.2">
      <c r="A409">
        <v>408</v>
      </c>
      <c r="B409">
        <v>70</v>
      </c>
      <c r="C409" t="s">
        <v>81</v>
      </c>
      <c r="D409" s="1">
        <v>63</v>
      </c>
      <c r="E409" s="1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s="1" t="s">
        <v>123</v>
      </c>
      <c r="N409" s="51" t="s">
        <v>90</v>
      </c>
      <c r="O409" s="51" t="s">
        <v>90</v>
      </c>
      <c r="P409" s="1" t="s">
        <v>91</v>
      </c>
      <c r="Q409" s="51" t="s">
        <v>92</v>
      </c>
      <c r="R409" s="1">
        <v>6</v>
      </c>
      <c r="S409" s="51">
        <v>7</v>
      </c>
      <c r="T409" s="51">
        <v>1915</v>
      </c>
      <c r="U409" s="51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 s="51">
        <v>840</v>
      </c>
      <c r="AN409" t="s">
        <v>103</v>
      </c>
      <c r="AO409" t="s">
        <v>104</v>
      </c>
      <c r="AP409" t="s">
        <v>105</v>
      </c>
      <c r="AQ409" t="s">
        <v>106</v>
      </c>
      <c r="AR409" s="51">
        <v>840</v>
      </c>
      <c r="AS409" s="51">
        <v>840</v>
      </c>
      <c r="AT409">
        <v>0</v>
      </c>
      <c r="AU409" s="1">
        <v>1680</v>
      </c>
      <c r="AV409" s="1">
        <v>0</v>
      </c>
      <c r="AW409" s="1">
        <v>0</v>
      </c>
      <c r="AX409" s="1">
        <v>2</v>
      </c>
      <c r="AY409" s="1">
        <v>0</v>
      </c>
      <c r="AZ409">
        <v>4</v>
      </c>
      <c r="BA409">
        <v>1</v>
      </c>
      <c r="BB409" s="51" t="s">
        <v>98</v>
      </c>
      <c r="BC409" s="5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 s="51">
        <v>1</v>
      </c>
      <c r="BK409" s="51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 s="1">
        <v>177000</v>
      </c>
    </row>
    <row r="410" spans="1:81" x14ac:dyDescent="0.2">
      <c r="A410">
        <v>409</v>
      </c>
      <c r="B410">
        <v>60</v>
      </c>
      <c r="C410" t="s">
        <v>81</v>
      </c>
      <c r="D410" s="1">
        <v>109</v>
      </c>
      <c r="E410" s="1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s="1" t="s">
        <v>154</v>
      </c>
      <c r="N410" s="51" t="s">
        <v>90</v>
      </c>
      <c r="O410" s="51" t="s">
        <v>90</v>
      </c>
      <c r="P410" s="1" t="s">
        <v>91</v>
      </c>
      <c r="Q410" s="51" t="s">
        <v>92</v>
      </c>
      <c r="R410" s="1">
        <v>7</v>
      </c>
      <c r="S410" s="51">
        <v>5</v>
      </c>
      <c r="T410" s="51">
        <v>2006</v>
      </c>
      <c r="U410" s="51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 s="51">
        <v>1063</v>
      </c>
      <c r="AN410" t="s">
        <v>103</v>
      </c>
      <c r="AO410" t="s">
        <v>104</v>
      </c>
      <c r="AP410" t="s">
        <v>105</v>
      </c>
      <c r="AQ410" t="s">
        <v>106</v>
      </c>
      <c r="AR410" s="51">
        <v>1071</v>
      </c>
      <c r="AS410" s="51">
        <v>1101</v>
      </c>
      <c r="AT410">
        <v>0</v>
      </c>
      <c r="AU410" s="1">
        <v>2172</v>
      </c>
      <c r="AV410" s="1">
        <v>0</v>
      </c>
      <c r="AW410" s="1">
        <v>0</v>
      </c>
      <c r="AX410" s="1">
        <v>2</v>
      </c>
      <c r="AY410" s="1">
        <v>1</v>
      </c>
      <c r="AZ410">
        <v>3</v>
      </c>
      <c r="BA410">
        <v>1</v>
      </c>
      <c r="BB410" s="51" t="s">
        <v>97</v>
      </c>
      <c r="BC410" s="59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 s="51">
        <v>3</v>
      </c>
      <c r="BK410" s="51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 s="1">
        <v>280000</v>
      </c>
    </row>
    <row r="411" spans="1:81" x14ac:dyDescent="0.2">
      <c r="A411">
        <v>410</v>
      </c>
      <c r="B411">
        <v>60</v>
      </c>
      <c r="C411" t="s">
        <v>192</v>
      </c>
      <c r="D411" s="1">
        <v>85</v>
      </c>
      <c r="E411" s="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s="1" t="s">
        <v>136</v>
      </c>
      <c r="N411" s="51" t="s">
        <v>90</v>
      </c>
      <c r="O411" s="51" t="s">
        <v>90</v>
      </c>
      <c r="P411" s="1" t="s">
        <v>91</v>
      </c>
      <c r="Q411" s="51" t="s">
        <v>92</v>
      </c>
      <c r="R411" s="1">
        <v>8</v>
      </c>
      <c r="S411" s="51">
        <v>5</v>
      </c>
      <c r="T411" s="51">
        <v>2007</v>
      </c>
      <c r="U411" s="5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 s="51">
        <v>1034</v>
      </c>
      <c r="AN411" t="s">
        <v>103</v>
      </c>
      <c r="AO411" t="s">
        <v>104</v>
      </c>
      <c r="AP411" t="s">
        <v>105</v>
      </c>
      <c r="AQ411" t="s">
        <v>106</v>
      </c>
      <c r="AR411" s="51">
        <v>1050</v>
      </c>
      <c r="AS411" s="51">
        <v>1028</v>
      </c>
      <c r="AT411">
        <v>0</v>
      </c>
      <c r="AU411" s="1">
        <v>2078</v>
      </c>
      <c r="AV411" s="1">
        <v>1</v>
      </c>
      <c r="AW411" s="1">
        <v>0</v>
      </c>
      <c r="AX411" s="1">
        <v>2</v>
      </c>
      <c r="AY411" s="1">
        <v>1</v>
      </c>
      <c r="AZ411">
        <v>3</v>
      </c>
      <c r="BA411">
        <v>1</v>
      </c>
      <c r="BB411" s="51" t="s">
        <v>104</v>
      </c>
      <c r="BC411" s="59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 s="51">
        <v>3</v>
      </c>
      <c r="BK411" s="5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 s="1">
        <v>339750</v>
      </c>
    </row>
    <row r="412" spans="1:81" x14ac:dyDescent="0.2">
      <c r="A412">
        <v>411</v>
      </c>
      <c r="B412">
        <v>20</v>
      </c>
      <c r="C412" t="s">
        <v>81</v>
      </c>
      <c r="D412" s="1">
        <v>68</v>
      </c>
      <c r="E412" s="1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s="1" t="s">
        <v>185</v>
      </c>
      <c r="N412" s="51" t="s">
        <v>90</v>
      </c>
      <c r="O412" s="51" t="s">
        <v>90</v>
      </c>
      <c r="P412" s="1" t="s">
        <v>91</v>
      </c>
      <c r="Q412" s="51" t="s">
        <v>115</v>
      </c>
      <c r="R412" s="1">
        <v>5</v>
      </c>
      <c r="S412" s="51">
        <v>3</v>
      </c>
      <c r="T412" s="51">
        <v>1958</v>
      </c>
      <c r="U412" s="51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 s="51">
        <v>1276</v>
      </c>
      <c r="AN412" t="s">
        <v>103</v>
      </c>
      <c r="AO412" t="s">
        <v>98</v>
      </c>
      <c r="AP412" t="s">
        <v>105</v>
      </c>
      <c r="AQ412" t="s">
        <v>164</v>
      </c>
      <c r="AR412" s="51">
        <v>1276</v>
      </c>
      <c r="AS412" s="51">
        <v>0</v>
      </c>
      <c r="AT412">
        <v>0</v>
      </c>
      <c r="AU412" s="1">
        <v>1276</v>
      </c>
      <c r="AV412" s="1">
        <v>0</v>
      </c>
      <c r="AW412" s="1">
        <v>0</v>
      </c>
      <c r="AX412" s="1">
        <v>1</v>
      </c>
      <c r="AY412" s="1">
        <v>0</v>
      </c>
      <c r="AZ412">
        <v>3</v>
      </c>
      <c r="BA412">
        <v>1</v>
      </c>
      <c r="BB412" s="51" t="s">
        <v>98</v>
      </c>
      <c r="BC412" s="59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 s="51">
        <v>1</v>
      </c>
      <c r="BK412" s="51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 s="1">
        <v>60000</v>
      </c>
    </row>
    <row r="413" spans="1:81" x14ac:dyDescent="0.2">
      <c r="A413">
        <v>412</v>
      </c>
      <c r="B413">
        <v>190</v>
      </c>
      <c r="C413" t="s">
        <v>81</v>
      </c>
      <c r="D413" s="1">
        <v>100</v>
      </c>
      <c r="E413" s="1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s="1" t="s">
        <v>193</v>
      </c>
      <c r="N413" s="51" t="s">
        <v>90</v>
      </c>
      <c r="O413" s="51" t="s">
        <v>90</v>
      </c>
      <c r="P413" s="1" t="s">
        <v>149</v>
      </c>
      <c r="Q413" s="51" t="s">
        <v>115</v>
      </c>
      <c r="R413" s="1">
        <v>5</v>
      </c>
      <c r="S413" s="51">
        <v>5</v>
      </c>
      <c r="T413" s="51">
        <v>1955</v>
      </c>
      <c r="U413" s="51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 s="51">
        <v>1056</v>
      </c>
      <c r="AN413" t="s">
        <v>103</v>
      </c>
      <c r="AO413" t="s">
        <v>98</v>
      </c>
      <c r="AP413" t="s">
        <v>177</v>
      </c>
      <c r="AQ413" t="s">
        <v>106</v>
      </c>
      <c r="AR413" s="51">
        <v>1056</v>
      </c>
      <c r="AS413" s="51">
        <v>0</v>
      </c>
      <c r="AT413">
        <v>0</v>
      </c>
      <c r="AU413" s="1">
        <v>1056</v>
      </c>
      <c r="AV413" s="1">
        <v>1</v>
      </c>
      <c r="AW413" s="1">
        <v>0</v>
      </c>
      <c r="AX413" s="1">
        <v>1</v>
      </c>
      <c r="AY413" s="1">
        <v>0</v>
      </c>
      <c r="AZ413">
        <v>3</v>
      </c>
      <c r="BA413">
        <v>1</v>
      </c>
      <c r="BB413" s="51" t="s">
        <v>98</v>
      </c>
      <c r="BC413" s="59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 s="51">
        <v>2</v>
      </c>
      <c r="BK413" s="51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 s="1">
        <v>145000</v>
      </c>
    </row>
    <row r="414" spans="1:81" x14ac:dyDescent="0.2">
      <c r="A414">
        <v>413</v>
      </c>
      <c r="B414">
        <v>20</v>
      </c>
      <c r="C414" t="s">
        <v>192</v>
      </c>
      <c r="D414" s="1" t="s">
        <v>83</v>
      </c>
      <c r="E414" s="1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s="1" t="s">
        <v>136</v>
      </c>
      <c r="N414" s="51" t="s">
        <v>90</v>
      </c>
      <c r="O414" s="51" t="s">
        <v>90</v>
      </c>
      <c r="P414" s="1" t="s">
        <v>91</v>
      </c>
      <c r="Q414" s="51" t="s">
        <v>115</v>
      </c>
      <c r="R414" s="1">
        <v>7</v>
      </c>
      <c r="S414" s="51">
        <v>5</v>
      </c>
      <c r="T414" s="51">
        <v>2009</v>
      </c>
      <c r="U414" s="51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 s="51">
        <v>1470</v>
      </c>
      <c r="AN414" t="s">
        <v>103</v>
      </c>
      <c r="AO414" t="s">
        <v>104</v>
      </c>
      <c r="AP414" t="s">
        <v>105</v>
      </c>
      <c r="AQ414" t="s">
        <v>106</v>
      </c>
      <c r="AR414" s="51">
        <v>1478</v>
      </c>
      <c r="AS414" s="51">
        <v>0</v>
      </c>
      <c r="AT414">
        <v>0</v>
      </c>
      <c r="AU414" s="1">
        <v>1478</v>
      </c>
      <c r="AV414" s="1">
        <v>1</v>
      </c>
      <c r="AW414" s="1">
        <v>0</v>
      </c>
      <c r="AX414" s="1">
        <v>2</v>
      </c>
      <c r="AY414" s="1">
        <v>1</v>
      </c>
      <c r="AZ414">
        <v>2</v>
      </c>
      <c r="BA414">
        <v>1</v>
      </c>
      <c r="BB414" s="51" t="s">
        <v>97</v>
      </c>
      <c r="BC414" s="59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 s="51">
        <v>2</v>
      </c>
      <c r="BK414" s="51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 s="1">
        <v>222000</v>
      </c>
    </row>
    <row r="415" spans="1:81" x14ac:dyDescent="0.2">
      <c r="A415">
        <v>414</v>
      </c>
      <c r="B415">
        <v>30</v>
      </c>
      <c r="C415" t="s">
        <v>142</v>
      </c>
      <c r="D415" s="1">
        <v>56</v>
      </c>
      <c r="E415" s="1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s="1" t="s">
        <v>143</v>
      </c>
      <c r="N415" s="51" t="s">
        <v>144</v>
      </c>
      <c r="O415" s="51" t="s">
        <v>90</v>
      </c>
      <c r="P415" s="1" t="s">
        <v>91</v>
      </c>
      <c r="Q415" s="51" t="s">
        <v>115</v>
      </c>
      <c r="R415" s="1">
        <v>5</v>
      </c>
      <c r="S415" s="51">
        <v>6</v>
      </c>
      <c r="T415" s="51">
        <v>1927</v>
      </c>
      <c r="U415" s="51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 s="51">
        <v>1008</v>
      </c>
      <c r="AN415" t="s">
        <v>103</v>
      </c>
      <c r="AO415" t="s">
        <v>97</v>
      </c>
      <c r="AP415" t="s">
        <v>105</v>
      </c>
      <c r="AQ415" t="s">
        <v>164</v>
      </c>
      <c r="AR415" s="51">
        <v>1028</v>
      </c>
      <c r="AS415" s="51">
        <v>0</v>
      </c>
      <c r="AT415">
        <v>0</v>
      </c>
      <c r="AU415" s="1">
        <v>1028</v>
      </c>
      <c r="AV415" s="1">
        <v>0</v>
      </c>
      <c r="AW415" s="1">
        <v>0</v>
      </c>
      <c r="AX415" s="1">
        <v>1</v>
      </c>
      <c r="AY415" s="1">
        <v>0</v>
      </c>
      <c r="AZ415">
        <v>2</v>
      </c>
      <c r="BA415">
        <v>1</v>
      </c>
      <c r="BB415" s="51" t="s">
        <v>98</v>
      </c>
      <c r="BC415" s="59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 s="51">
        <v>2</v>
      </c>
      <c r="BK415" s="51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 s="1">
        <v>115000</v>
      </c>
    </row>
    <row r="416" spans="1:81" x14ac:dyDescent="0.2">
      <c r="A416">
        <v>415</v>
      </c>
      <c r="B416">
        <v>60</v>
      </c>
      <c r="C416" t="s">
        <v>81</v>
      </c>
      <c r="D416" s="1">
        <v>59</v>
      </c>
      <c r="E416" s="1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s="1" t="s">
        <v>170</v>
      </c>
      <c r="N416" s="51" t="s">
        <v>90</v>
      </c>
      <c r="O416" s="51" t="s">
        <v>90</v>
      </c>
      <c r="P416" s="1" t="s">
        <v>91</v>
      </c>
      <c r="Q416" s="51" t="s">
        <v>92</v>
      </c>
      <c r="R416" s="1">
        <v>7</v>
      </c>
      <c r="S416" s="51">
        <v>5</v>
      </c>
      <c r="T416" s="51">
        <v>1993</v>
      </c>
      <c r="U416" s="51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 s="51">
        <v>1080</v>
      </c>
      <c r="AN416" t="s">
        <v>103</v>
      </c>
      <c r="AO416" t="s">
        <v>104</v>
      </c>
      <c r="AP416" t="s">
        <v>105</v>
      </c>
      <c r="AQ416" t="s">
        <v>106</v>
      </c>
      <c r="AR416" s="51">
        <v>1080</v>
      </c>
      <c r="AS416" s="51">
        <v>1017</v>
      </c>
      <c r="AT416">
        <v>0</v>
      </c>
      <c r="AU416" s="1">
        <v>2097</v>
      </c>
      <c r="AV416" s="1">
        <v>0</v>
      </c>
      <c r="AW416" s="1">
        <v>1</v>
      </c>
      <c r="AX416" s="1">
        <v>2</v>
      </c>
      <c r="AY416" s="1">
        <v>1</v>
      </c>
      <c r="AZ416">
        <v>3</v>
      </c>
      <c r="BA416">
        <v>1</v>
      </c>
      <c r="BB416" s="51" t="s">
        <v>97</v>
      </c>
      <c r="BC416" s="59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 s="51">
        <v>3</v>
      </c>
      <c r="BK416" s="51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 s="1">
        <v>228000</v>
      </c>
    </row>
    <row r="417" spans="1:81" x14ac:dyDescent="0.2">
      <c r="A417">
        <v>416</v>
      </c>
      <c r="B417">
        <v>20</v>
      </c>
      <c r="C417" t="s">
        <v>81</v>
      </c>
      <c r="D417" s="1">
        <v>73</v>
      </c>
      <c r="E417" s="1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s="1" t="s">
        <v>193</v>
      </c>
      <c r="N417" s="51" t="s">
        <v>90</v>
      </c>
      <c r="O417" s="51" t="s">
        <v>90</v>
      </c>
      <c r="P417" s="1" t="s">
        <v>91</v>
      </c>
      <c r="Q417" s="51" t="s">
        <v>115</v>
      </c>
      <c r="R417" s="1">
        <v>7</v>
      </c>
      <c r="S417" s="51">
        <v>5</v>
      </c>
      <c r="T417" s="51">
        <v>2007</v>
      </c>
      <c r="U417" s="51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 s="51">
        <v>1340</v>
      </c>
      <c r="AN417" t="s">
        <v>103</v>
      </c>
      <c r="AO417" t="s">
        <v>104</v>
      </c>
      <c r="AP417" t="s">
        <v>105</v>
      </c>
      <c r="AQ417" t="s">
        <v>106</v>
      </c>
      <c r="AR417" s="51">
        <v>1340</v>
      </c>
      <c r="AS417" s="51">
        <v>0</v>
      </c>
      <c r="AT417">
        <v>0</v>
      </c>
      <c r="AU417" s="1">
        <v>1340</v>
      </c>
      <c r="AV417" s="1">
        <v>0</v>
      </c>
      <c r="AW417" s="1">
        <v>0</v>
      </c>
      <c r="AX417" s="1">
        <v>2</v>
      </c>
      <c r="AY417" s="1">
        <v>0</v>
      </c>
      <c r="AZ417">
        <v>3</v>
      </c>
      <c r="BA417">
        <v>1</v>
      </c>
      <c r="BB417" s="51" t="s">
        <v>97</v>
      </c>
      <c r="BC417" s="59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 s="51">
        <v>2</v>
      </c>
      <c r="BK417" s="51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 s="1">
        <v>181134</v>
      </c>
    </row>
    <row r="418" spans="1:81" x14ac:dyDescent="0.2">
      <c r="A418">
        <v>417</v>
      </c>
      <c r="B418">
        <v>60</v>
      </c>
      <c r="C418" t="s">
        <v>81</v>
      </c>
      <c r="D418" s="1">
        <v>74</v>
      </c>
      <c r="E418" s="1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s="1" t="s">
        <v>151</v>
      </c>
      <c r="N418" s="51" t="s">
        <v>90</v>
      </c>
      <c r="O418" s="51" t="s">
        <v>90</v>
      </c>
      <c r="P418" s="1" t="s">
        <v>91</v>
      </c>
      <c r="Q418" s="51" t="s">
        <v>92</v>
      </c>
      <c r="R418" s="1">
        <v>6</v>
      </c>
      <c r="S418" s="51">
        <v>7</v>
      </c>
      <c r="T418" s="51">
        <v>1978</v>
      </c>
      <c r="U418" s="51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 s="51">
        <v>672</v>
      </c>
      <c r="AN418" t="s">
        <v>103</v>
      </c>
      <c r="AO418" t="s">
        <v>98</v>
      </c>
      <c r="AP418" t="s">
        <v>105</v>
      </c>
      <c r="AQ418" t="s">
        <v>106</v>
      </c>
      <c r="AR418" s="51">
        <v>672</v>
      </c>
      <c r="AS418" s="51">
        <v>728</v>
      </c>
      <c r="AT418">
        <v>0</v>
      </c>
      <c r="AU418" s="1">
        <v>1400</v>
      </c>
      <c r="AV418" s="1">
        <v>0</v>
      </c>
      <c r="AW418" s="1">
        <v>0</v>
      </c>
      <c r="AX418" s="1">
        <v>1</v>
      </c>
      <c r="AY418" s="1">
        <v>1</v>
      </c>
      <c r="AZ418">
        <v>3</v>
      </c>
      <c r="BA418">
        <v>1</v>
      </c>
      <c r="BB418" s="51" t="s">
        <v>98</v>
      </c>
      <c r="BC418" s="59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 s="51">
        <v>2</v>
      </c>
      <c r="BK418" s="51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 s="1">
        <v>149500</v>
      </c>
    </row>
    <row r="419" spans="1:81" x14ac:dyDescent="0.2">
      <c r="A419">
        <v>418</v>
      </c>
      <c r="B419">
        <v>70</v>
      </c>
      <c r="C419" t="s">
        <v>81</v>
      </c>
      <c r="D419" s="1">
        <v>86</v>
      </c>
      <c r="E419" s="1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s="1" t="s">
        <v>123</v>
      </c>
      <c r="N419" s="51" t="s">
        <v>114</v>
      </c>
      <c r="O419" s="51" t="s">
        <v>90</v>
      </c>
      <c r="P419" s="1" t="s">
        <v>91</v>
      </c>
      <c r="Q419" s="51" t="s">
        <v>92</v>
      </c>
      <c r="R419" s="1">
        <v>6</v>
      </c>
      <c r="S419" s="51">
        <v>6</v>
      </c>
      <c r="T419" s="51">
        <v>1918</v>
      </c>
      <c r="U419" s="51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 s="51">
        <v>1370</v>
      </c>
      <c r="AN419" t="s">
        <v>206</v>
      </c>
      <c r="AO419" t="s">
        <v>98</v>
      </c>
      <c r="AP419" t="s">
        <v>177</v>
      </c>
      <c r="AQ419" t="s">
        <v>164</v>
      </c>
      <c r="AR419" s="51">
        <v>1370</v>
      </c>
      <c r="AS419" s="51">
        <v>1254</v>
      </c>
      <c r="AT419">
        <v>0</v>
      </c>
      <c r="AU419" s="1">
        <v>2624</v>
      </c>
      <c r="AV419" s="1">
        <v>1</v>
      </c>
      <c r="AW419" s="1">
        <v>0</v>
      </c>
      <c r="AX419" s="1">
        <v>2</v>
      </c>
      <c r="AY419" s="1">
        <v>1</v>
      </c>
      <c r="AZ419">
        <v>4</v>
      </c>
      <c r="BA419">
        <v>1</v>
      </c>
      <c r="BB419" s="51" t="s">
        <v>98</v>
      </c>
      <c r="BC419" s="5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 s="51">
        <v>3</v>
      </c>
      <c r="BK419" s="51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 s="1">
        <v>239000</v>
      </c>
    </row>
    <row r="420" spans="1:81" x14ac:dyDescent="0.2">
      <c r="A420">
        <v>419</v>
      </c>
      <c r="B420">
        <v>50</v>
      </c>
      <c r="C420" t="s">
        <v>81</v>
      </c>
      <c r="D420" s="1">
        <v>60</v>
      </c>
      <c r="E420" s="1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s="1" t="s">
        <v>185</v>
      </c>
      <c r="N420" s="51" t="s">
        <v>90</v>
      </c>
      <c r="O420" s="51" t="s">
        <v>90</v>
      </c>
      <c r="P420" s="1" t="s">
        <v>91</v>
      </c>
      <c r="Q420" s="51" t="s">
        <v>132</v>
      </c>
      <c r="R420" s="1">
        <v>5</v>
      </c>
      <c r="S420" s="51">
        <v>6</v>
      </c>
      <c r="T420" s="51">
        <v>1940</v>
      </c>
      <c r="U420" s="51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 s="51">
        <v>756</v>
      </c>
      <c r="AN420" t="s">
        <v>103</v>
      </c>
      <c r="AO420" t="s">
        <v>147</v>
      </c>
      <c r="AP420" t="s">
        <v>177</v>
      </c>
      <c r="AQ420" t="s">
        <v>145</v>
      </c>
      <c r="AR420" s="51">
        <v>756</v>
      </c>
      <c r="AS420" s="51">
        <v>378</v>
      </c>
      <c r="AT420">
        <v>0</v>
      </c>
      <c r="AU420" s="1">
        <v>1134</v>
      </c>
      <c r="AV420" s="1">
        <v>1</v>
      </c>
      <c r="AW420" s="1">
        <v>0</v>
      </c>
      <c r="AX420" s="1">
        <v>1</v>
      </c>
      <c r="AY420" s="1">
        <v>1</v>
      </c>
      <c r="AZ420">
        <v>3</v>
      </c>
      <c r="BA420">
        <v>1</v>
      </c>
      <c r="BB420" s="51" t="s">
        <v>98</v>
      </c>
      <c r="BC420" s="59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 s="51">
        <v>1</v>
      </c>
      <c r="BK420" s="51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 s="1">
        <v>126000</v>
      </c>
    </row>
    <row r="421" spans="1:81" x14ac:dyDescent="0.2">
      <c r="A421">
        <v>420</v>
      </c>
      <c r="B421">
        <v>20</v>
      </c>
      <c r="C421" t="s">
        <v>81</v>
      </c>
      <c r="D421" s="1">
        <v>65</v>
      </c>
      <c r="E421" s="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s="1" t="s">
        <v>162</v>
      </c>
      <c r="N421" s="51" t="s">
        <v>90</v>
      </c>
      <c r="O421" s="51" t="s">
        <v>90</v>
      </c>
      <c r="P421" s="1" t="s">
        <v>91</v>
      </c>
      <c r="Q421" s="51" t="s">
        <v>115</v>
      </c>
      <c r="R421" s="1">
        <v>5</v>
      </c>
      <c r="S421" s="51">
        <v>6</v>
      </c>
      <c r="T421" s="51">
        <v>1968</v>
      </c>
      <c r="U421" s="5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 s="51">
        <v>1056</v>
      </c>
      <c r="AN421" t="s">
        <v>103</v>
      </c>
      <c r="AO421" t="s">
        <v>104</v>
      </c>
      <c r="AP421" t="s">
        <v>105</v>
      </c>
      <c r="AQ421" t="s">
        <v>106</v>
      </c>
      <c r="AR421" s="51">
        <v>1056</v>
      </c>
      <c r="AS421" s="51">
        <v>0</v>
      </c>
      <c r="AT421">
        <v>0</v>
      </c>
      <c r="AU421" s="1">
        <v>1056</v>
      </c>
      <c r="AV421" s="1">
        <v>1</v>
      </c>
      <c r="AW421" s="1">
        <v>0</v>
      </c>
      <c r="AX421" s="1">
        <v>1</v>
      </c>
      <c r="AY421" s="1">
        <v>0</v>
      </c>
      <c r="AZ421">
        <v>3</v>
      </c>
      <c r="BA421">
        <v>1</v>
      </c>
      <c r="BB421" s="51" t="s">
        <v>98</v>
      </c>
      <c r="BC421" s="59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 s="51">
        <v>1</v>
      </c>
      <c r="BK421" s="5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 s="1">
        <v>142000</v>
      </c>
    </row>
    <row r="422" spans="1:81" x14ac:dyDescent="0.2">
      <c r="A422">
        <v>421</v>
      </c>
      <c r="B422">
        <v>90</v>
      </c>
      <c r="C422" t="s">
        <v>142</v>
      </c>
      <c r="D422" s="1">
        <v>78</v>
      </c>
      <c r="E422" s="1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s="1" t="s">
        <v>131</v>
      </c>
      <c r="N422" s="51" t="s">
        <v>90</v>
      </c>
      <c r="O422" s="51" t="s">
        <v>90</v>
      </c>
      <c r="P422" s="1" t="s">
        <v>167</v>
      </c>
      <c r="Q422" s="51" t="s">
        <v>191</v>
      </c>
      <c r="R422" s="1">
        <v>7</v>
      </c>
      <c r="S422" s="51">
        <v>5</v>
      </c>
      <c r="T422" s="51">
        <v>1997</v>
      </c>
      <c r="U422" s="51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 s="51">
        <v>1344</v>
      </c>
      <c r="AN422" t="s">
        <v>103</v>
      </c>
      <c r="AO422" t="s">
        <v>104</v>
      </c>
      <c r="AP422" t="s">
        <v>105</v>
      </c>
      <c r="AQ422" t="s">
        <v>106</v>
      </c>
      <c r="AR422" s="51">
        <v>1344</v>
      </c>
      <c r="AS422" s="51">
        <v>0</v>
      </c>
      <c r="AT422">
        <v>0</v>
      </c>
      <c r="AU422" s="1">
        <v>1344</v>
      </c>
      <c r="AV422" s="1">
        <v>2</v>
      </c>
      <c r="AW422" s="1">
        <v>0</v>
      </c>
      <c r="AX422" s="1">
        <v>2</v>
      </c>
      <c r="AY422" s="1">
        <v>0</v>
      </c>
      <c r="AZ422">
        <v>2</v>
      </c>
      <c r="BA422">
        <v>2</v>
      </c>
      <c r="BB422" s="51" t="s">
        <v>98</v>
      </c>
      <c r="BC422" s="59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 s="51">
        <v>4</v>
      </c>
      <c r="BK422" s="51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 s="1">
        <v>206300</v>
      </c>
    </row>
    <row r="423" spans="1:81" x14ac:dyDescent="0.2">
      <c r="A423">
        <v>422</v>
      </c>
      <c r="B423">
        <v>20</v>
      </c>
      <c r="C423" t="s">
        <v>81</v>
      </c>
      <c r="D423" s="1" t="s">
        <v>83</v>
      </c>
      <c r="E423" s="1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s="1" t="s">
        <v>138</v>
      </c>
      <c r="N423" s="51" t="s">
        <v>90</v>
      </c>
      <c r="O423" s="51" t="s">
        <v>90</v>
      </c>
      <c r="P423" s="1" t="s">
        <v>91</v>
      </c>
      <c r="Q423" s="51" t="s">
        <v>115</v>
      </c>
      <c r="R423" s="1">
        <v>6</v>
      </c>
      <c r="S423" s="51">
        <v>7</v>
      </c>
      <c r="T423" s="51">
        <v>1977</v>
      </c>
      <c r="U423" s="51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 s="51">
        <v>1602</v>
      </c>
      <c r="AN423" t="s">
        <v>103</v>
      </c>
      <c r="AO423" t="s">
        <v>97</v>
      </c>
      <c r="AP423" t="s">
        <v>105</v>
      </c>
      <c r="AQ423" t="s">
        <v>106</v>
      </c>
      <c r="AR423" s="51">
        <v>1602</v>
      </c>
      <c r="AS423" s="51">
        <v>0</v>
      </c>
      <c r="AT423">
        <v>0</v>
      </c>
      <c r="AU423" s="1">
        <v>1602</v>
      </c>
      <c r="AV423" s="1">
        <v>0</v>
      </c>
      <c r="AW423" s="1">
        <v>1</v>
      </c>
      <c r="AX423" s="1">
        <v>2</v>
      </c>
      <c r="AY423" s="1">
        <v>0</v>
      </c>
      <c r="AZ423">
        <v>3</v>
      </c>
      <c r="BA423">
        <v>1</v>
      </c>
      <c r="BB423" s="51" t="s">
        <v>97</v>
      </c>
      <c r="BC423" s="59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 s="51">
        <v>2</v>
      </c>
      <c r="BK423" s="51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 s="1">
        <v>215000</v>
      </c>
    </row>
    <row r="424" spans="1:81" x14ac:dyDescent="0.2">
      <c r="A424">
        <v>423</v>
      </c>
      <c r="B424">
        <v>20</v>
      </c>
      <c r="C424" t="s">
        <v>81</v>
      </c>
      <c r="D424" s="1">
        <v>100</v>
      </c>
      <c r="E424" s="1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s="1" t="s">
        <v>131</v>
      </c>
      <c r="N424" s="51" t="s">
        <v>144</v>
      </c>
      <c r="O424" s="51" t="s">
        <v>90</v>
      </c>
      <c r="P424" s="1" t="s">
        <v>91</v>
      </c>
      <c r="Q424" s="51" t="s">
        <v>115</v>
      </c>
      <c r="R424" s="1">
        <v>5</v>
      </c>
      <c r="S424" s="51">
        <v>5</v>
      </c>
      <c r="T424" s="51">
        <v>1954</v>
      </c>
      <c r="U424" s="51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 s="51">
        <v>988</v>
      </c>
      <c r="AN424" t="s">
        <v>103</v>
      </c>
      <c r="AO424" t="s">
        <v>104</v>
      </c>
      <c r="AP424" t="s">
        <v>105</v>
      </c>
      <c r="AQ424" t="s">
        <v>164</v>
      </c>
      <c r="AR424" s="51">
        <v>988</v>
      </c>
      <c r="AS424" s="51">
        <v>0</v>
      </c>
      <c r="AT424">
        <v>0</v>
      </c>
      <c r="AU424" s="1">
        <v>988</v>
      </c>
      <c r="AV424" s="1">
        <v>0</v>
      </c>
      <c r="AW424" s="1">
        <v>0</v>
      </c>
      <c r="AX424" s="1">
        <v>1</v>
      </c>
      <c r="AY424" s="1">
        <v>0</v>
      </c>
      <c r="AZ424">
        <v>2</v>
      </c>
      <c r="BA424">
        <v>1</v>
      </c>
      <c r="BB424" s="51" t="s">
        <v>98</v>
      </c>
      <c r="BC424" s="59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 s="51">
        <v>2</v>
      </c>
      <c r="BK424" s="51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 s="1">
        <v>113000</v>
      </c>
    </row>
    <row r="425" spans="1:81" x14ac:dyDescent="0.2">
      <c r="A425">
        <v>424</v>
      </c>
      <c r="B425">
        <v>60</v>
      </c>
      <c r="C425" t="s">
        <v>81</v>
      </c>
      <c r="D425" s="1">
        <v>80</v>
      </c>
      <c r="E425" s="1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s="1" t="s">
        <v>129</v>
      </c>
      <c r="N425" s="51" t="s">
        <v>90</v>
      </c>
      <c r="O425" s="51" t="s">
        <v>90</v>
      </c>
      <c r="P425" s="1" t="s">
        <v>91</v>
      </c>
      <c r="Q425" s="51" t="s">
        <v>92</v>
      </c>
      <c r="R425" s="1">
        <v>8</v>
      </c>
      <c r="S425" s="51">
        <v>5</v>
      </c>
      <c r="T425" s="51">
        <v>1998</v>
      </c>
      <c r="U425" s="51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 s="51">
        <v>1470</v>
      </c>
      <c r="AN425" t="s">
        <v>103</v>
      </c>
      <c r="AO425" t="s">
        <v>97</v>
      </c>
      <c r="AP425" t="s">
        <v>105</v>
      </c>
      <c r="AQ425" t="s">
        <v>106</v>
      </c>
      <c r="AR425" s="51">
        <v>1470</v>
      </c>
      <c r="AS425" s="51">
        <v>1160</v>
      </c>
      <c r="AT425">
        <v>0</v>
      </c>
      <c r="AU425" s="1">
        <v>2630</v>
      </c>
      <c r="AV425" s="1">
        <v>1</v>
      </c>
      <c r="AW425" s="1">
        <v>0</v>
      </c>
      <c r="AX425" s="1">
        <v>2</v>
      </c>
      <c r="AY425" s="1">
        <v>1</v>
      </c>
      <c r="AZ425">
        <v>4</v>
      </c>
      <c r="BA425">
        <v>1</v>
      </c>
      <c r="BB425" s="51" t="s">
        <v>97</v>
      </c>
      <c r="BC425" s="59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 s="51">
        <v>3</v>
      </c>
      <c r="BK425" s="51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 s="1">
        <v>315000</v>
      </c>
    </row>
    <row r="426" spans="1:81" x14ac:dyDescent="0.2">
      <c r="A426">
        <v>425</v>
      </c>
      <c r="B426">
        <v>20</v>
      </c>
      <c r="C426" t="s">
        <v>81</v>
      </c>
      <c r="D426" s="1">
        <v>72</v>
      </c>
      <c r="E426" s="1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s="1" t="s">
        <v>162</v>
      </c>
      <c r="N426" s="51" t="s">
        <v>90</v>
      </c>
      <c r="O426" s="51" t="s">
        <v>90</v>
      </c>
      <c r="P426" s="1" t="s">
        <v>91</v>
      </c>
      <c r="Q426" s="51" t="s">
        <v>115</v>
      </c>
      <c r="R426" s="1">
        <v>6</v>
      </c>
      <c r="S426" s="51">
        <v>5</v>
      </c>
      <c r="T426" s="51">
        <v>1956</v>
      </c>
      <c r="U426" s="51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 s="51">
        <v>1196</v>
      </c>
      <c r="AN426" t="s">
        <v>103</v>
      </c>
      <c r="AO426" t="s">
        <v>97</v>
      </c>
      <c r="AP426" t="s">
        <v>105</v>
      </c>
      <c r="AQ426" t="s">
        <v>164</v>
      </c>
      <c r="AR426" s="51">
        <v>1196</v>
      </c>
      <c r="AS426" s="51">
        <v>0</v>
      </c>
      <c r="AT426">
        <v>0</v>
      </c>
      <c r="AU426" s="1">
        <v>1196</v>
      </c>
      <c r="AV426" s="1">
        <v>1</v>
      </c>
      <c r="AW426" s="1">
        <v>0</v>
      </c>
      <c r="AX426" s="1">
        <v>1</v>
      </c>
      <c r="AY426" s="1">
        <v>0</v>
      </c>
      <c r="AZ426">
        <v>2</v>
      </c>
      <c r="BA426">
        <v>1</v>
      </c>
      <c r="BB426" s="51" t="s">
        <v>98</v>
      </c>
      <c r="BC426" s="59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 s="51">
        <v>1</v>
      </c>
      <c r="BK426" s="51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 s="1">
        <v>139000</v>
      </c>
    </row>
    <row r="427" spans="1:81" x14ac:dyDescent="0.2">
      <c r="A427">
        <v>426</v>
      </c>
      <c r="B427">
        <v>60</v>
      </c>
      <c r="C427" t="s">
        <v>142</v>
      </c>
      <c r="D427" s="1">
        <v>60</v>
      </c>
      <c r="E427" s="1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s="1" t="s">
        <v>143</v>
      </c>
      <c r="N427" s="51" t="s">
        <v>90</v>
      </c>
      <c r="O427" s="51" t="s">
        <v>90</v>
      </c>
      <c r="P427" s="1" t="s">
        <v>91</v>
      </c>
      <c r="Q427" s="51" t="s">
        <v>92</v>
      </c>
      <c r="R427" s="1">
        <v>7</v>
      </c>
      <c r="S427" s="51">
        <v>8</v>
      </c>
      <c r="T427" s="51">
        <v>1946</v>
      </c>
      <c r="U427" s="51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 s="51">
        <v>651</v>
      </c>
      <c r="AN427" t="s">
        <v>103</v>
      </c>
      <c r="AO427" t="s">
        <v>97</v>
      </c>
      <c r="AP427" t="s">
        <v>105</v>
      </c>
      <c r="AQ427" t="s">
        <v>106</v>
      </c>
      <c r="AR427" s="51">
        <v>707</v>
      </c>
      <c r="AS427" s="51">
        <v>682</v>
      </c>
      <c r="AT427">
        <v>0</v>
      </c>
      <c r="AU427" s="1">
        <v>1389</v>
      </c>
      <c r="AV427" s="1">
        <v>0</v>
      </c>
      <c r="AW427" s="1">
        <v>0</v>
      </c>
      <c r="AX427" s="1">
        <v>1</v>
      </c>
      <c r="AY427" s="1">
        <v>1</v>
      </c>
      <c r="AZ427">
        <v>3</v>
      </c>
      <c r="BA427">
        <v>1</v>
      </c>
      <c r="BB427" s="51" t="s">
        <v>98</v>
      </c>
      <c r="BC427" s="59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 s="51">
        <v>1</v>
      </c>
      <c r="BK427" s="51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 s="1">
        <v>135000</v>
      </c>
    </row>
    <row r="428" spans="1:81" x14ac:dyDescent="0.2">
      <c r="A428">
        <v>427</v>
      </c>
      <c r="B428">
        <v>80</v>
      </c>
      <c r="C428" t="s">
        <v>81</v>
      </c>
      <c r="D428" s="1" t="s">
        <v>83</v>
      </c>
      <c r="E428" s="1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s="1" t="s">
        <v>170</v>
      </c>
      <c r="N428" s="51" t="s">
        <v>90</v>
      </c>
      <c r="O428" s="51" t="s">
        <v>90</v>
      </c>
      <c r="P428" s="1" t="s">
        <v>91</v>
      </c>
      <c r="Q428" s="51" t="s">
        <v>197</v>
      </c>
      <c r="R428" s="1">
        <v>7</v>
      </c>
      <c r="S428" s="51">
        <v>5</v>
      </c>
      <c r="T428" s="51">
        <v>1989</v>
      </c>
      <c r="U428" s="51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 s="51">
        <v>1518</v>
      </c>
      <c r="AN428" t="s">
        <v>103</v>
      </c>
      <c r="AO428" t="s">
        <v>97</v>
      </c>
      <c r="AP428" t="s">
        <v>105</v>
      </c>
      <c r="AQ428" t="s">
        <v>106</v>
      </c>
      <c r="AR428" s="51">
        <v>1644</v>
      </c>
      <c r="AS428" s="51">
        <v>0</v>
      </c>
      <c r="AT428">
        <v>0</v>
      </c>
      <c r="AU428" s="1">
        <v>1644</v>
      </c>
      <c r="AV428" s="1">
        <v>1</v>
      </c>
      <c r="AW428" s="1">
        <v>1</v>
      </c>
      <c r="AX428" s="1">
        <v>2</v>
      </c>
      <c r="AY428" s="1">
        <v>0</v>
      </c>
      <c r="AZ428">
        <v>2</v>
      </c>
      <c r="BA428">
        <v>1</v>
      </c>
      <c r="BB428" s="51" t="s">
        <v>97</v>
      </c>
      <c r="BC428" s="59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 s="51">
        <v>2</v>
      </c>
      <c r="BK428" s="51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 s="1">
        <v>275000</v>
      </c>
    </row>
    <row r="429" spans="1:81" x14ac:dyDescent="0.2">
      <c r="A429">
        <v>428</v>
      </c>
      <c r="B429">
        <v>20</v>
      </c>
      <c r="C429" t="s">
        <v>81</v>
      </c>
      <c r="D429" s="1">
        <v>77</v>
      </c>
      <c r="E429" s="1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s="1" t="s">
        <v>162</v>
      </c>
      <c r="N429" s="51" t="s">
        <v>90</v>
      </c>
      <c r="O429" s="51" t="s">
        <v>90</v>
      </c>
      <c r="P429" s="1" t="s">
        <v>91</v>
      </c>
      <c r="Q429" s="51" t="s">
        <v>115</v>
      </c>
      <c r="R429" s="1">
        <v>4</v>
      </c>
      <c r="S429" s="51">
        <v>6</v>
      </c>
      <c r="T429" s="51">
        <v>1957</v>
      </c>
      <c r="U429" s="51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 s="51">
        <v>907</v>
      </c>
      <c r="AN429" t="s">
        <v>103</v>
      </c>
      <c r="AO429" t="s">
        <v>104</v>
      </c>
      <c r="AP429" t="s">
        <v>105</v>
      </c>
      <c r="AQ429" t="s">
        <v>106</v>
      </c>
      <c r="AR429" s="51">
        <v>907</v>
      </c>
      <c r="AS429" s="51">
        <v>0</v>
      </c>
      <c r="AT429">
        <v>0</v>
      </c>
      <c r="AU429" s="1">
        <v>907</v>
      </c>
      <c r="AV429" s="1">
        <v>0</v>
      </c>
      <c r="AW429" s="1">
        <v>0</v>
      </c>
      <c r="AX429" s="1">
        <v>1</v>
      </c>
      <c r="AY429" s="1">
        <v>0</v>
      </c>
      <c r="AZ429">
        <v>3</v>
      </c>
      <c r="BA429">
        <v>1</v>
      </c>
      <c r="BB429" s="51" t="s">
        <v>98</v>
      </c>
      <c r="BC429" s="5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 s="51">
        <v>1</v>
      </c>
      <c r="BK429" s="51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 s="1">
        <v>109008</v>
      </c>
    </row>
    <row r="430" spans="1:81" x14ac:dyDescent="0.2">
      <c r="A430">
        <v>429</v>
      </c>
      <c r="B430">
        <v>20</v>
      </c>
      <c r="C430" t="s">
        <v>81</v>
      </c>
      <c r="D430" s="1">
        <v>64</v>
      </c>
      <c r="E430" s="1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s="1" t="s">
        <v>89</v>
      </c>
      <c r="N430" s="51" t="s">
        <v>90</v>
      </c>
      <c r="O430" s="51" t="s">
        <v>90</v>
      </c>
      <c r="P430" s="1" t="s">
        <v>91</v>
      </c>
      <c r="Q430" s="51" t="s">
        <v>115</v>
      </c>
      <c r="R430" s="1">
        <v>7</v>
      </c>
      <c r="S430" s="51">
        <v>5</v>
      </c>
      <c r="T430" s="51">
        <v>2007</v>
      </c>
      <c r="U430" s="51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 s="51">
        <v>1208</v>
      </c>
      <c r="AN430" t="s">
        <v>103</v>
      </c>
      <c r="AO430" t="s">
        <v>104</v>
      </c>
      <c r="AP430" t="s">
        <v>105</v>
      </c>
      <c r="AQ430" t="s">
        <v>106</v>
      </c>
      <c r="AR430" s="51">
        <v>1208</v>
      </c>
      <c r="AS430" s="51">
        <v>0</v>
      </c>
      <c r="AT430">
        <v>0</v>
      </c>
      <c r="AU430" s="1">
        <v>1208</v>
      </c>
      <c r="AV430" s="1">
        <v>1</v>
      </c>
      <c r="AW430" s="1">
        <v>0</v>
      </c>
      <c r="AX430" s="1">
        <v>2</v>
      </c>
      <c r="AY430" s="1">
        <v>0</v>
      </c>
      <c r="AZ430">
        <v>2</v>
      </c>
      <c r="BA430">
        <v>1</v>
      </c>
      <c r="BB430" s="51" t="s">
        <v>97</v>
      </c>
      <c r="BC430" s="59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 s="51">
        <v>2</v>
      </c>
      <c r="BK430" s="51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 s="1">
        <v>195400</v>
      </c>
    </row>
    <row r="431" spans="1:81" x14ac:dyDescent="0.2">
      <c r="A431">
        <v>430</v>
      </c>
      <c r="B431">
        <v>20</v>
      </c>
      <c r="C431" t="s">
        <v>81</v>
      </c>
      <c r="D431" s="1">
        <v>130</v>
      </c>
      <c r="E431" s="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s="1" t="s">
        <v>189</v>
      </c>
      <c r="N431" s="51" t="s">
        <v>90</v>
      </c>
      <c r="O431" s="51" t="s">
        <v>90</v>
      </c>
      <c r="P431" s="1" t="s">
        <v>91</v>
      </c>
      <c r="Q431" s="51" t="s">
        <v>115</v>
      </c>
      <c r="R431" s="1">
        <v>6</v>
      </c>
      <c r="S431" s="51">
        <v>5</v>
      </c>
      <c r="T431" s="51">
        <v>1988</v>
      </c>
      <c r="U431" s="5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 s="51">
        <v>1392</v>
      </c>
      <c r="AN431" t="s">
        <v>103</v>
      </c>
      <c r="AO431" t="s">
        <v>98</v>
      </c>
      <c r="AP431" t="s">
        <v>105</v>
      </c>
      <c r="AQ431" t="s">
        <v>106</v>
      </c>
      <c r="AR431" s="51">
        <v>1412</v>
      </c>
      <c r="AS431" s="51">
        <v>0</v>
      </c>
      <c r="AT431">
        <v>0</v>
      </c>
      <c r="AU431" s="1">
        <v>1412</v>
      </c>
      <c r="AV431" s="1">
        <v>1</v>
      </c>
      <c r="AW431" s="1">
        <v>0</v>
      </c>
      <c r="AX431" s="1">
        <v>2</v>
      </c>
      <c r="AY431" s="1">
        <v>0</v>
      </c>
      <c r="AZ431">
        <v>3</v>
      </c>
      <c r="BA431">
        <v>1</v>
      </c>
      <c r="BB431" s="51" t="s">
        <v>97</v>
      </c>
      <c r="BC431" s="59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 s="51">
        <v>2</v>
      </c>
      <c r="BK431" s="5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 s="1">
        <v>175000</v>
      </c>
    </row>
    <row r="432" spans="1:81" x14ac:dyDescent="0.2">
      <c r="A432">
        <v>431</v>
      </c>
      <c r="B432">
        <v>160</v>
      </c>
      <c r="C432" t="s">
        <v>142</v>
      </c>
      <c r="D432" s="1">
        <v>21</v>
      </c>
      <c r="E432" s="1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s="1" t="s">
        <v>228</v>
      </c>
      <c r="N432" s="51" t="s">
        <v>90</v>
      </c>
      <c r="O432" s="51" t="s">
        <v>90</v>
      </c>
      <c r="P432" s="1" t="s">
        <v>198</v>
      </c>
      <c r="Q432" s="51" t="s">
        <v>92</v>
      </c>
      <c r="R432" s="1">
        <v>6</v>
      </c>
      <c r="S432" s="51">
        <v>5</v>
      </c>
      <c r="T432" s="51">
        <v>1971</v>
      </c>
      <c r="U432" s="51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 s="51">
        <v>483</v>
      </c>
      <c r="AN432" t="s">
        <v>103</v>
      </c>
      <c r="AO432" t="s">
        <v>98</v>
      </c>
      <c r="AP432" t="s">
        <v>105</v>
      </c>
      <c r="AQ432" t="s">
        <v>106</v>
      </c>
      <c r="AR432" s="51">
        <v>483</v>
      </c>
      <c r="AS432" s="51">
        <v>504</v>
      </c>
      <c r="AT432">
        <v>0</v>
      </c>
      <c r="AU432" s="1">
        <v>987</v>
      </c>
      <c r="AV432" s="1">
        <v>0</v>
      </c>
      <c r="AW432" s="1">
        <v>0</v>
      </c>
      <c r="AX432" s="1">
        <v>1</v>
      </c>
      <c r="AY432" s="1">
        <v>1</v>
      </c>
      <c r="AZ432">
        <v>2</v>
      </c>
      <c r="BA432">
        <v>1</v>
      </c>
      <c r="BB432" s="51" t="s">
        <v>98</v>
      </c>
      <c r="BC432" s="59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 s="51">
        <v>1</v>
      </c>
      <c r="BK432" s="51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 s="1">
        <v>85400</v>
      </c>
    </row>
    <row r="433" spans="1:81" x14ac:dyDescent="0.2">
      <c r="A433">
        <v>432</v>
      </c>
      <c r="B433">
        <v>50</v>
      </c>
      <c r="C433" t="s">
        <v>142</v>
      </c>
      <c r="D433" s="1">
        <v>60</v>
      </c>
      <c r="E433" s="1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s="1" t="s">
        <v>143</v>
      </c>
      <c r="N433" s="51" t="s">
        <v>114</v>
      </c>
      <c r="O433" s="51" t="s">
        <v>90</v>
      </c>
      <c r="P433" s="1" t="s">
        <v>91</v>
      </c>
      <c r="Q433" s="51" t="s">
        <v>132</v>
      </c>
      <c r="R433" s="1">
        <v>6</v>
      </c>
      <c r="S433" s="51">
        <v>7</v>
      </c>
      <c r="T433" s="51">
        <v>1920</v>
      </c>
      <c r="U433" s="51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 s="51">
        <v>901</v>
      </c>
      <c r="AN433" t="s">
        <v>103</v>
      </c>
      <c r="AO433" t="s">
        <v>97</v>
      </c>
      <c r="AP433" t="s">
        <v>105</v>
      </c>
      <c r="AQ433" t="s">
        <v>106</v>
      </c>
      <c r="AR433" s="51">
        <v>1088</v>
      </c>
      <c r="AS433" s="51">
        <v>110</v>
      </c>
      <c r="AT433">
        <v>0</v>
      </c>
      <c r="AU433" s="1">
        <v>1198</v>
      </c>
      <c r="AV433" s="1">
        <v>0</v>
      </c>
      <c r="AW433" s="1">
        <v>0</v>
      </c>
      <c r="AX433" s="1">
        <v>1</v>
      </c>
      <c r="AY433" s="1">
        <v>0</v>
      </c>
      <c r="AZ433">
        <v>4</v>
      </c>
      <c r="BA433">
        <v>1</v>
      </c>
      <c r="BB433" s="51" t="s">
        <v>98</v>
      </c>
      <c r="BC433" s="59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 s="51">
        <v>0</v>
      </c>
      <c r="BK433" s="51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 s="1">
        <v>79900</v>
      </c>
    </row>
    <row r="434" spans="1:81" x14ac:dyDescent="0.2">
      <c r="A434">
        <v>433</v>
      </c>
      <c r="B434">
        <v>160</v>
      </c>
      <c r="C434" t="s">
        <v>142</v>
      </c>
      <c r="D434" s="1">
        <v>24</v>
      </c>
      <c r="E434" s="1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s="1" t="s">
        <v>228</v>
      </c>
      <c r="N434" s="51" t="s">
        <v>90</v>
      </c>
      <c r="O434" s="51" t="s">
        <v>90</v>
      </c>
      <c r="P434" s="1" t="s">
        <v>179</v>
      </c>
      <c r="Q434" s="51" t="s">
        <v>92</v>
      </c>
      <c r="R434" s="1">
        <v>5</v>
      </c>
      <c r="S434" s="51">
        <v>5</v>
      </c>
      <c r="T434" s="51">
        <v>1971</v>
      </c>
      <c r="U434" s="51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 s="51">
        <v>765</v>
      </c>
      <c r="AN434" t="s">
        <v>103</v>
      </c>
      <c r="AO434" t="s">
        <v>104</v>
      </c>
      <c r="AP434" t="s">
        <v>105</v>
      </c>
      <c r="AQ434" t="s">
        <v>106</v>
      </c>
      <c r="AR434" s="51">
        <v>765</v>
      </c>
      <c r="AS434" s="51">
        <v>600</v>
      </c>
      <c r="AT434">
        <v>0</v>
      </c>
      <c r="AU434" s="1">
        <v>1365</v>
      </c>
      <c r="AV434" s="1">
        <v>1</v>
      </c>
      <c r="AW434" s="1">
        <v>0</v>
      </c>
      <c r="AX434" s="1">
        <v>1</v>
      </c>
      <c r="AY434" s="1">
        <v>1</v>
      </c>
      <c r="AZ434">
        <v>2</v>
      </c>
      <c r="BA434">
        <v>1</v>
      </c>
      <c r="BB434" s="51" t="s">
        <v>98</v>
      </c>
      <c r="BC434" s="59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 s="51">
        <v>2</v>
      </c>
      <c r="BK434" s="51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 s="1">
        <v>122500</v>
      </c>
    </row>
    <row r="435" spans="1:81" x14ac:dyDescent="0.2">
      <c r="A435">
        <v>434</v>
      </c>
      <c r="B435">
        <v>60</v>
      </c>
      <c r="C435" t="s">
        <v>81</v>
      </c>
      <c r="D435" s="1">
        <v>100</v>
      </c>
      <c r="E435" s="1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s="1" t="s">
        <v>193</v>
      </c>
      <c r="N435" s="51" t="s">
        <v>90</v>
      </c>
      <c r="O435" s="51" t="s">
        <v>90</v>
      </c>
      <c r="P435" s="1" t="s">
        <v>91</v>
      </c>
      <c r="Q435" s="51" t="s">
        <v>92</v>
      </c>
      <c r="R435" s="1">
        <v>6</v>
      </c>
      <c r="S435" s="51">
        <v>5</v>
      </c>
      <c r="T435" s="51">
        <v>1997</v>
      </c>
      <c r="U435" s="51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 s="51">
        <v>926</v>
      </c>
      <c r="AN435" t="s">
        <v>103</v>
      </c>
      <c r="AO435" t="s">
        <v>104</v>
      </c>
      <c r="AP435" t="s">
        <v>105</v>
      </c>
      <c r="AQ435" t="s">
        <v>106</v>
      </c>
      <c r="AR435" s="51">
        <v>926</v>
      </c>
      <c r="AS435" s="51">
        <v>678</v>
      </c>
      <c r="AT435">
        <v>0</v>
      </c>
      <c r="AU435" s="1">
        <v>1604</v>
      </c>
      <c r="AV435" s="1">
        <v>0</v>
      </c>
      <c r="AW435" s="1">
        <v>0</v>
      </c>
      <c r="AX435" s="1">
        <v>2</v>
      </c>
      <c r="AY435" s="1">
        <v>1</v>
      </c>
      <c r="AZ435">
        <v>3</v>
      </c>
      <c r="BA435">
        <v>1</v>
      </c>
      <c r="BB435" s="51" t="s">
        <v>98</v>
      </c>
      <c r="BC435" s="59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 s="51">
        <v>2</v>
      </c>
      <c r="BK435" s="51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 s="1">
        <v>181000</v>
      </c>
    </row>
    <row r="436" spans="1:81" x14ac:dyDescent="0.2">
      <c r="A436">
        <v>435</v>
      </c>
      <c r="B436">
        <v>180</v>
      </c>
      <c r="C436" t="s">
        <v>142</v>
      </c>
      <c r="D436" s="1">
        <v>21</v>
      </c>
      <c r="E436" s="1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s="1" t="s">
        <v>178</v>
      </c>
      <c r="N436" s="51" t="s">
        <v>90</v>
      </c>
      <c r="O436" s="51" t="s">
        <v>90</v>
      </c>
      <c r="P436" s="1" t="s">
        <v>198</v>
      </c>
      <c r="Q436" s="51" t="s">
        <v>191</v>
      </c>
      <c r="R436" s="1">
        <v>4</v>
      </c>
      <c r="S436" s="51">
        <v>7</v>
      </c>
      <c r="T436" s="51">
        <v>1972</v>
      </c>
      <c r="U436" s="51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 s="51">
        <v>630</v>
      </c>
      <c r="AN436" t="s">
        <v>103</v>
      </c>
      <c r="AO436" t="s">
        <v>97</v>
      </c>
      <c r="AP436" t="s">
        <v>105</v>
      </c>
      <c r="AQ436" t="s">
        <v>106</v>
      </c>
      <c r="AR436" s="51">
        <v>630</v>
      </c>
      <c r="AS436" s="51">
        <v>0</v>
      </c>
      <c r="AT436">
        <v>0</v>
      </c>
      <c r="AU436" s="1">
        <v>630</v>
      </c>
      <c r="AV436" s="1">
        <v>1</v>
      </c>
      <c r="AW436" s="1">
        <v>0</v>
      </c>
      <c r="AX436" s="1">
        <v>1</v>
      </c>
      <c r="AY436" s="1">
        <v>0</v>
      </c>
      <c r="AZ436">
        <v>1</v>
      </c>
      <c r="BA436">
        <v>1</v>
      </c>
      <c r="BB436" s="51" t="s">
        <v>98</v>
      </c>
      <c r="BC436" s="59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 s="51">
        <v>0</v>
      </c>
      <c r="BK436" s="51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 s="1">
        <v>81000</v>
      </c>
    </row>
    <row r="437" spans="1:81" x14ac:dyDescent="0.2">
      <c r="A437">
        <v>436</v>
      </c>
      <c r="B437">
        <v>60</v>
      </c>
      <c r="C437" t="s">
        <v>81</v>
      </c>
      <c r="D437" s="1">
        <v>43</v>
      </c>
      <c r="E437" s="1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s="1" t="s">
        <v>89</v>
      </c>
      <c r="N437" s="51" t="s">
        <v>139</v>
      </c>
      <c r="O437" s="51" t="s">
        <v>90</v>
      </c>
      <c r="P437" s="1" t="s">
        <v>91</v>
      </c>
      <c r="Q437" s="51" t="s">
        <v>92</v>
      </c>
      <c r="R437" s="1">
        <v>7</v>
      </c>
      <c r="S437" s="51">
        <v>6</v>
      </c>
      <c r="T437" s="51">
        <v>1996</v>
      </c>
      <c r="U437" s="51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 s="51">
        <v>799</v>
      </c>
      <c r="AN437" t="s">
        <v>103</v>
      </c>
      <c r="AO437" t="s">
        <v>104</v>
      </c>
      <c r="AP437" t="s">
        <v>105</v>
      </c>
      <c r="AQ437" t="s">
        <v>106</v>
      </c>
      <c r="AR437" s="51">
        <v>827</v>
      </c>
      <c r="AS437" s="51">
        <v>834</v>
      </c>
      <c r="AT437">
        <v>0</v>
      </c>
      <c r="AU437" s="1">
        <v>1661</v>
      </c>
      <c r="AV437" s="1">
        <v>1</v>
      </c>
      <c r="AW437" s="1">
        <v>0</v>
      </c>
      <c r="AX437" s="1">
        <v>2</v>
      </c>
      <c r="AY437" s="1">
        <v>1</v>
      </c>
      <c r="AZ437">
        <v>3</v>
      </c>
      <c r="BA437">
        <v>1</v>
      </c>
      <c r="BB437" s="51" t="s">
        <v>97</v>
      </c>
      <c r="BC437" s="59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 s="51">
        <v>2</v>
      </c>
      <c r="BK437" s="51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 s="1">
        <v>212000</v>
      </c>
    </row>
    <row r="438" spans="1:81" x14ac:dyDescent="0.2">
      <c r="A438">
        <v>437</v>
      </c>
      <c r="B438">
        <v>50</v>
      </c>
      <c r="C438" t="s">
        <v>142</v>
      </c>
      <c r="D438" s="1">
        <v>40</v>
      </c>
      <c r="E438" s="1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s="1" t="s">
        <v>143</v>
      </c>
      <c r="N438" s="51" t="s">
        <v>90</v>
      </c>
      <c r="O438" s="51" t="s">
        <v>90</v>
      </c>
      <c r="P438" s="1" t="s">
        <v>91</v>
      </c>
      <c r="Q438" s="51" t="s">
        <v>132</v>
      </c>
      <c r="R438" s="1">
        <v>6</v>
      </c>
      <c r="S438" s="51">
        <v>8</v>
      </c>
      <c r="T438" s="51">
        <v>1920</v>
      </c>
      <c r="U438" s="51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 s="51">
        <v>648</v>
      </c>
      <c r="AN438" t="s">
        <v>103</v>
      </c>
      <c r="AO438" t="s">
        <v>98</v>
      </c>
      <c r="AP438" t="s">
        <v>105</v>
      </c>
      <c r="AQ438" t="s">
        <v>164</v>
      </c>
      <c r="AR438" s="51">
        <v>734</v>
      </c>
      <c r="AS438" s="51">
        <v>384</v>
      </c>
      <c r="AT438">
        <v>0</v>
      </c>
      <c r="AU438" s="1">
        <v>1118</v>
      </c>
      <c r="AV438" s="1">
        <v>0</v>
      </c>
      <c r="AW438" s="1">
        <v>0</v>
      </c>
      <c r="AX438" s="1">
        <v>1</v>
      </c>
      <c r="AY438" s="1">
        <v>0</v>
      </c>
      <c r="AZ438">
        <v>2</v>
      </c>
      <c r="BA438">
        <v>1</v>
      </c>
      <c r="BB438" s="51" t="s">
        <v>98</v>
      </c>
      <c r="BC438" s="59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 s="51">
        <v>2</v>
      </c>
      <c r="BK438" s="51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 s="1">
        <v>116000</v>
      </c>
    </row>
    <row r="439" spans="1:81" x14ac:dyDescent="0.2">
      <c r="A439">
        <v>438</v>
      </c>
      <c r="B439">
        <v>45</v>
      </c>
      <c r="C439" t="s">
        <v>142</v>
      </c>
      <c r="D439" s="1">
        <v>50</v>
      </c>
      <c r="E439" s="1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s="1" t="s">
        <v>148</v>
      </c>
      <c r="N439" s="51" t="s">
        <v>90</v>
      </c>
      <c r="O439" s="51" t="s">
        <v>90</v>
      </c>
      <c r="P439" s="1" t="s">
        <v>91</v>
      </c>
      <c r="Q439" s="51" t="s">
        <v>150</v>
      </c>
      <c r="R439" s="1">
        <v>6</v>
      </c>
      <c r="S439" s="51">
        <v>7</v>
      </c>
      <c r="T439" s="51">
        <v>1926</v>
      </c>
      <c r="U439" s="51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 s="51">
        <v>884</v>
      </c>
      <c r="AN439" t="s">
        <v>103</v>
      </c>
      <c r="AO439" t="s">
        <v>97</v>
      </c>
      <c r="AP439" t="s">
        <v>105</v>
      </c>
      <c r="AQ439" t="s">
        <v>106</v>
      </c>
      <c r="AR439" s="51">
        <v>904</v>
      </c>
      <c r="AS439" s="51">
        <v>0</v>
      </c>
      <c r="AT439">
        <v>0</v>
      </c>
      <c r="AU439" s="1">
        <v>904</v>
      </c>
      <c r="AV439" s="1">
        <v>0</v>
      </c>
      <c r="AW439" s="1">
        <v>0</v>
      </c>
      <c r="AX439" s="1">
        <v>1</v>
      </c>
      <c r="AY439" s="1">
        <v>0</v>
      </c>
      <c r="AZ439">
        <v>2</v>
      </c>
      <c r="BA439">
        <v>1</v>
      </c>
      <c r="BB439" s="51" t="s">
        <v>98</v>
      </c>
      <c r="BC439" s="5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 s="51">
        <v>1</v>
      </c>
      <c r="BK439" s="51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 s="1">
        <v>119000</v>
      </c>
    </row>
    <row r="440" spans="1:81" x14ac:dyDescent="0.2">
      <c r="A440">
        <v>439</v>
      </c>
      <c r="B440">
        <v>30</v>
      </c>
      <c r="C440" t="s">
        <v>81</v>
      </c>
      <c r="D440" s="1">
        <v>40</v>
      </c>
      <c r="E440" s="1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s="1" t="s">
        <v>123</v>
      </c>
      <c r="N440" s="51" t="s">
        <v>90</v>
      </c>
      <c r="O440" s="51" t="s">
        <v>90</v>
      </c>
      <c r="P440" s="1" t="s">
        <v>91</v>
      </c>
      <c r="Q440" s="51" t="s">
        <v>115</v>
      </c>
      <c r="R440" s="1">
        <v>5</v>
      </c>
      <c r="S440" s="51">
        <v>6</v>
      </c>
      <c r="T440" s="51">
        <v>1913</v>
      </c>
      <c r="U440" s="51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 s="51">
        <v>440</v>
      </c>
      <c r="AN440" t="s">
        <v>103</v>
      </c>
      <c r="AO440" t="s">
        <v>98</v>
      </c>
      <c r="AP440" t="s">
        <v>177</v>
      </c>
      <c r="AQ440" t="s">
        <v>106</v>
      </c>
      <c r="AR440" s="51">
        <v>694</v>
      </c>
      <c r="AS440" s="51">
        <v>0</v>
      </c>
      <c r="AT440">
        <v>0</v>
      </c>
      <c r="AU440" s="1">
        <v>694</v>
      </c>
      <c r="AV440" s="1">
        <v>0</v>
      </c>
      <c r="AW440" s="1">
        <v>0</v>
      </c>
      <c r="AX440" s="1">
        <v>1</v>
      </c>
      <c r="AY440" s="1">
        <v>0</v>
      </c>
      <c r="AZ440">
        <v>2</v>
      </c>
      <c r="BA440">
        <v>1</v>
      </c>
      <c r="BB440" s="51" t="s">
        <v>97</v>
      </c>
      <c r="BC440" s="59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 s="51">
        <v>1</v>
      </c>
      <c r="BK440" s="51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 s="1">
        <v>90350</v>
      </c>
    </row>
    <row r="441" spans="1:81" x14ac:dyDescent="0.2">
      <c r="A441">
        <v>440</v>
      </c>
      <c r="B441">
        <v>50</v>
      </c>
      <c r="C441" t="s">
        <v>81</v>
      </c>
      <c r="D441" s="1">
        <v>67</v>
      </c>
      <c r="E441" s="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s="1" t="s">
        <v>185</v>
      </c>
      <c r="N441" s="51" t="s">
        <v>90</v>
      </c>
      <c r="O441" s="51" t="s">
        <v>90</v>
      </c>
      <c r="P441" s="1" t="s">
        <v>91</v>
      </c>
      <c r="Q441" s="51" t="s">
        <v>132</v>
      </c>
      <c r="R441" s="1">
        <v>6</v>
      </c>
      <c r="S441" s="51">
        <v>8</v>
      </c>
      <c r="T441" s="51">
        <v>1920</v>
      </c>
      <c r="U441" s="5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 s="51">
        <v>684</v>
      </c>
      <c r="AN441" t="s">
        <v>103</v>
      </c>
      <c r="AO441" t="s">
        <v>97</v>
      </c>
      <c r="AP441" t="s">
        <v>105</v>
      </c>
      <c r="AQ441" t="s">
        <v>106</v>
      </c>
      <c r="AR441" s="51">
        <v>684</v>
      </c>
      <c r="AS441" s="51">
        <v>512</v>
      </c>
      <c r="AT441">
        <v>0</v>
      </c>
      <c r="AU441" s="1">
        <v>1196</v>
      </c>
      <c r="AV441" s="1">
        <v>0</v>
      </c>
      <c r="AW441" s="1">
        <v>0</v>
      </c>
      <c r="AX441" s="1">
        <v>1</v>
      </c>
      <c r="AY441" s="1">
        <v>0</v>
      </c>
      <c r="AZ441">
        <v>3</v>
      </c>
      <c r="BA441">
        <v>1</v>
      </c>
      <c r="BB441" s="51" t="s">
        <v>97</v>
      </c>
      <c r="BC441" s="59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 s="51">
        <v>2</v>
      </c>
      <c r="BK441" s="5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 s="1">
        <v>110000</v>
      </c>
    </row>
    <row r="442" spans="1:81" x14ac:dyDescent="0.2">
      <c r="A442">
        <v>441</v>
      </c>
      <c r="B442">
        <v>20</v>
      </c>
      <c r="C442" t="s">
        <v>81</v>
      </c>
      <c r="D442" s="1">
        <v>105</v>
      </c>
      <c r="E442" s="1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s="1" t="s">
        <v>154</v>
      </c>
      <c r="N442" s="51" t="s">
        <v>90</v>
      </c>
      <c r="O442" s="51" t="s">
        <v>90</v>
      </c>
      <c r="P442" s="1" t="s">
        <v>91</v>
      </c>
      <c r="Q442" s="51" t="s">
        <v>115</v>
      </c>
      <c r="R442" s="1">
        <v>10</v>
      </c>
      <c r="S442" s="51">
        <v>5</v>
      </c>
      <c r="T442" s="51">
        <v>2008</v>
      </c>
      <c r="U442" s="51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 s="51">
        <v>3094</v>
      </c>
      <c r="AN442" t="s">
        <v>103</v>
      </c>
      <c r="AO442" t="s">
        <v>104</v>
      </c>
      <c r="AP442" t="s">
        <v>105</v>
      </c>
      <c r="AQ442" t="s">
        <v>106</v>
      </c>
      <c r="AR442" s="51">
        <v>2402</v>
      </c>
      <c r="AS442" s="51">
        <v>0</v>
      </c>
      <c r="AT442">
        <v>0</v>
      </c>
      <c r="AU442" s="1">
        <v>2402</v>
      </c>
      <c r="AV442" s="1">
        <v>1</v>
      </c>
      <c r="AW442" s="1">
        <v>0</v>
      </c>
      <c r="AX442" s="1">
        <v>2</v>
      </c>
      <c r="AY442" s="1">
        <v>0</v>
      </c>
      <c r="AZ442">
        <v>2</v>
      </c>
      <c r="BA442">
        <v>1</v>
      </c>
      <c r="BB442" s="51" t="s">
        <v>104</v>
      </c>
      <c r="BC442" s="59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 s="51">
        <v>3</v>
      </c>
      <c r="BK442" s="51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 s="1">
        <v>555000</v>
      </c>
    </row>
    <row r="443" spans="1:81" x14ac:dyDescent="0.2">
      <c r="A443">
        <v>442</v>
      </c>
      <c r="B443">
        <v>90</v>
      </c>
      <c r="C443" t="s">
        <v>81</v>
      </c>
      <c r="D443" s="1">
        <v>92</v>
      </c>
      <c r="E443" s="1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s="1" t="s">
        <v>185</v>
      </c>
      <c r="N443" s="51" t="s">
        <v>90</v>
      </c>
      <c r="O443" s="51" t="s">
        <v>90</v>
      </c>
      <c r="P443" s="1" t="s">
        <v>167</v>
      </c>
      <c r="Q443" s="51" t="s">
        <v>115</v>
      </c>
      <c r="R443" s="1">
        <v>4</v>
      </c>
      <c r="S443" s="51">
        <v>4</v>
      </c>
      <c r="T443" s="51">
        <v>1955</v>
      </c>
      <c r="U443" s="51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 s="51">
        <v>1440</v>
      </c>
      <c r="AN443" t="s">
        <v>103</v>
      </c>
      <c r="AO443" t="s">
        <v>98</v>
      </c>
      <c r="AP443" t="s">
        <v>177</v>
      </c>
      <c r="AQ443" t="s">
        <v>145</v>
      </c>
      <c r="AR443" s="51">
        <v>1440</v>
      </c>
      <c r="AS443" s="51">
        <v>0</v>
      </c>
      <c r="AT443">
        <v>0</v>
      </c>
      <c r="AU443" s="1">
        <v>1440</v>
      </c>
      <c r="AV443" s="1">
        <v>0</v>
      </c>
      <c r="AW443" s="1">
        <v>0</v>
      </c>
      <c r="AX443" s="1">
        <v>2</v>
      </c>
      <c r="AY443" s="1">
        <v>0</v>
      </c>
      <c r="AZ443">
        <v>4</v>
      </c>
      <c r="BA443">
        <v>2</v>
      </c>
      <c r="BB443" s="51" t="s">
        <v>147</v>
      </c>
      <c r="BC443" s="59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 s="51">
        <v>0</v>
      </c>
      <c r="BK443" s="51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 s="1">
        <v>118000</v>
      </c>
    </row>
    <row r="444" spans="1:81" x14ac:dyDescent="0.2">
      <c r="A444">
        <v>443</v>
      </c>
      <c r="B444">
        <v>50</v>
      </c>
      <c r="C444" t="s">
        <v>142</v>
      </c>
      <c r="D444" s="1">
        <v>52</v>
      </c>
      <c r="E444" s="1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s="1" t="s">
        <v>148</v>
      </c>
      <c r="N444" s="51" t="s">
        <v>90</v>
      </c>
      <c r="O444" s="51" t="s">
        <v>90</v>
      </c>
      <c r="P444" s="1" t="s">
        <v>91</v>
      </c>
      <c r="Q444" s="51" t="s">
        <v>132</v>
      </c>
      <c r="R444" s="1">
        <v>5</v>
      </c>
      <c r="S444" s="51">
        <v>7</v>
      </c>
      <c r="T444" s="51">
        <v>1930</v>
      </c>
      <c r="U444" s="51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 s="51">
        <v>1078</v>
      </c>
      <c r="AN444" t="s">
        <v>103</v>
      </c>
      <c r="AO444" t="s">
        <v>98</v>
      </c>
      <c r="AP444" t="s">
        <v>105</v>
      </c>
      <c r="AQ444" t="s">
        <v>106</v>
      </c>
      <c r="AR444" s="51">
        <v>1128</v>
      </c>
      <c r="AS444" s="51">
        <v>445</v>
      </c>
      <c r="AT444">
        <v>0</v>
      </c>
      <c r="AU444" s="1">
        <v>1573</v>
      </c>
      <c r="AV444" s="1">
        <v>0</v>
      </c>
      <c r="AW444" s="1">
        <v>0</v>
      </c>
      <c r="AX444" s="1">
        <v>2</v>
      </c>
      <c r="AY444" s="1">
        <v>0</v>
      </c>
      <c r="AZ444">
        <v>3</v>
      </c>
      <c r="BA444">
        <v>1</v>
      </c>
      <c r="BB444" s="51" t="s">
        <v>98</v>
      </c>
      <c r="BC444" s="59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 s="51">
        <v>2</v>
      </c>
      <c r="BK444" s="51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 s="1">
        <v>162900</v>
      </c>
    </row>
    <row r="445" spans="1:81" x14ac:dyDescent="0.2">
      <c r="A445">
        <v>444</v>
      </c>
      <c r="B445">
        <v>120</v>
      </c>
      <c r="C445" t="s">
        <v>81</v>
      </c>
      <c r="D445" s="1">
        <v>53</v>
      </c>
      <c r="E445" s="1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s="1" t="s">
        <v>227</v>
      </c>
      <c r="N445" s="51" t="s">
        <v>90</v>
      </c>
      <c r="O445" s="51" t="s">
        <v>90</v>
      </c>
      <c r="P445" s="1" t="s">
        <v>179</v>
      </c>
      <c r="Q445" s="51" t="s">
        <v>115</v>
      </c>
      <c r="R445" s="1">
        <v>7</v>
      </c>
      <c r="S445" s="51">
        <v>5</v>
      </c>
      <c r="T445" s="51">
        <v>2006</v>
      </c>
      <c r="U445" s="51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 s="51">
        <v>1258</v>
      </c>
      <c r="AN445" t="s">
        <v>103</v>
      </c>
      <c r="AO445" t="s">
        <v>104</v>
      </c>
      <c r="AP445" t="s">
        <v>105</v>
      </c>
      <c r="AQ445" t="s">
        <v>106</v>
      </c>
      <c r="AR445" s="51">
        <v>1258</v>
      </c>
      <c r="AS445" s="51">
        <v>0</v>
      </c>
      <c r="AT445">
        <v>0</v>
      </c>
      <c r="AU445" s="1">
        <v>1258</v>
      </c>
      <c r="AV445" s="1">
        <v>0</v>
      </c>
      <c r="AW445" s="1">
        <v>0</v>
      </c>
      <c r="AX445" s="1">
        <v>2</v>
      </c>
      <c r="AY445" s="1">
        <v>0</v>
      </c>
      <c r="AZ445">
        <v>2</v>
      </c>
      <c r="BA445">
        <v>1</v>
      </c>
      <c r="BB445" s="51" t="s">
        <v>97</v>
      </c>
      <c r="BC445" s="59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 s="51">
        <v>3</v>
      </c>
      <c r="BK445" s="51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 s="1">
        <v>172500</v>
      </c>
    </row>
    <row r="446" spans="1:81" x14ac:dyDescent="0.2">
      <c r="A446">
        <v>445</v>
      </c>
      <c r="B446">
        <v>60</v>
      </c>
      <c r="C446" t="s">
        <v>81</v>
      </c>
      <c r="D446" s="1">
        <v>70</v>
      </c>
      <c r="E446" s="1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s="1" t="s">
        <v>89</v>
      </c>
      <c r="N446" s="51" t="s">
        <v>90</v>
      </c>
      <c r="O446" s="51" t="s">
        <v>90</v>
      </c>
      <c r="P446" s="1" t="s">
        <v>91</v>
      </c>
      <c r="Q446" s="51" t="s">
        <v>92</v>
      </c>
      <c r="R446" s="1">
        <v>7</v>
      </c>
      <c r="S446" s="51">
        <v>5</v>
      </c>
      <c r="T446" s="51">
        <v>1994</v>
      </c>
      <c r="U446" s="51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 s="51">
        <v>915</v>
      </c>
      <c r="AN446" t="s">
        <v>103</v>
      </c>
      <c r="AO446" t="s">
        <v>104</v>
      </c>
      <c r="AP446" t="s">
        <v>105</v>
      </c>
      <c r="AQ446" t="s">
        <v>106</v>
      </c>
      <c r="AR446" s="51">
        <v>933</v>
      </c>
      <c r="AS446" s="51">
        <v>975</v>
      </c>
      <c r="AT446">
        <v>0</v>
      </c>
      <c r="AU446" s="1">
        <v>1908</v>
      </c>
      <c r="AV446" s="1">
        <v>1</v>
      </c>
      <c r="AW446" s="1">
        <v>0</v>
      </c>
      <c r="AX446" s="1">
        <v>2</v>
      </c>
      <c r="AY446" s="1">
        <v>1</v>
      </c>
      <c r="AZ446">
        <v>4</v>
      </c>
      <c r="BA446">
        <v>1</v>
      </c>
      <c r="BB446" s="51" t="s">
        <v>97</v>
      </c>
      <c r="BC446" s="59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 s="51">
        <v>2</v>
      </c>
      <c r="BK446" s="51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 s="1">
        <v>210000</v>
      </c>
    </row>
    <row r="447" spans="1:81" x14ac:dyDescent="0.2">
      <c r="A447">
        <v>446</v>
      </c>
      <c r="B447">
        <v>20</v>
      </c>
      <c r="C447" t="s">
        <v>81</v>
      </c>
      <c r="D447" s="1">
        <v>73</v>
      </c>
      <c r="E447" s="1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s="1" t="s">
        <v>185</v>
      </c>
      <c r="N447" s="51" t="s">
        <v>90</v>
      </c>
      <c r="O447" s="51" t="s">
        <v>90</v>
      </c>
      <c r="P447" s="1" t="s">
        <v>91</v>
      </c>
      <c r="Q447" s="51" t="s">
        <v>115</v>
      </c>
      <c r="R447" s="1">
        <v>6</v>
      </c>
      <c r="S447" s="51">
        <v>5</v>
      </c>
      <c r="T447" s="51">
        <v>1956</v>
      </c>
      <c r="U447" s="51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 s="51">
        <v>1436</v>
      </c>
      <c r="AN447" t="s">
        <v>103</v>
      </c>
      <c r="AO447" t="s">
        <v>147</v>
      </c>
      <c r="AP447" t="s">
        <v>105</v>
      </c>
      <c r="AQ447" t="s">
        <v>106</v>
      </c>
      <c r="AR447" s="51">
        <v>1689</v>
      </c>
      <c r="AS447" s="51">
        <v>0</v>
      </c>
      <c r="AT447">
        <v>0</v>
      </c>
      <c r="AU447" s="1">
        <v>1689</v>
      </c>
      <c r="AV447" s="1">
        <v>0</v>
      </c>
      <c r="AW447" s="1">
        <v>0</v>
      </c>
      <c r="AX447" s="1">
        <v>1</v>
      </c>
      <c r="AY447" s="1">
        <v>0</v>
      </c>
      <c r="AZ447">
        <v>3</v>
      </c>
      <c r="BA447">
        <v>1</v>
      </c>
      <c r="BB447" s="51" t="s">
        <v>98</v>
      </c>
      <c r="BC447" s="59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 s="51">
        <v>2</v>
      </c>
      <c r="BK447" s="51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 s="1">
        <v>127500</v>
      </c>
    </row>
    <row r="448" spans="1:81" x14ac:dyDescent="0.2">
      <c r="A448">
        <v>447</v>
      </c>
      <c r="B448">
        <v>20</v>
      </c>
      <c r="C448" t="s">
        <v>81</v>
      </c>
      <c r="D448" s="1">
        <v>137</v>
      </c>
      <c r="E448" s="1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s="1" t="s">
        <v>162</v>
      </c>
      <c r="N448" s="51" t="s">
        <v>204</v>
      </c>
      <c r="O448" s="51" t="s">
        <v>90</v>
      </c>
      <c r="P448" s="1" t="s">
        <v>91</v>
      </c>
      <c r="Q448" s="51" t="s">
        <v>115</v>
      </c>
      <c r="R448" s="1">
        <v>6</v>
      </c>
      <c r="S448" s="51">
        <v>6</v>
      </c>
      <c r="T448" s="51">
        <v>1966</v>
      </c>
      <c r="U448" s="51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 s="51">
        <v>1517</v>
      </c>
      <c r="AN448" t="s">
        <v>103</v>
      </c>
      <c r="AO448" t="s">
        <v>104</v>
      </c>
      <c r="AP448" t="s">
        <v>105</v>
      </c>
      <c r="AQ448" t="s">
        <v>106</v>
      </c>
      <c r="AR448" s="51">
        <v>1888</v>
      </c>
      <c r="AS448" s="51">
        <v>0</v>
      </c>
      <c r="AT448">
        <v>0</v>
      </c>
      <c r="AU448" s="1">
        <v>1888</v>
      </c>
      <c r="AV448" s="1">
        <v>0</v>
      </c>
      <c r="AW448" s="1">
        <v>0</v>
      </c>
      <c r="AX448" s="1">
        <v>2</v>
      </c>
      <c r="AY448" s="1">
        <v>1</v>
      </c>
      <c r="AZ448">
        <v>2</v>
      </c>
      <c r="BA448">
        <v>1</v>
      </c>
      <c r="BB448" s="51" t="s">
        <v>97</v>
      </c>
      <c r="BC448" s="59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 s="51">
        <v>2</v>
      </c>
      <c r="BK448" s="51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 s="1">
        <v>190000</v>
      </c>
    </row>
    <row r="449" spans="1:81" x14ac:dyDescent="0.2">
      <c r="A449">
        <v>448</v>
      </c>
      <c r="B449">
        <v>60</v>
      </c>
      <c r="C449" t="s">
        <v>81</v>
      </c>
      <c r="D449" s="1" t="s">
        <v>83</v>
      </c>
      <c r="E449" s="1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s="1" t="s">
        <v>193</v>
      </c>
      <c r="N449" s="51" t="s">
        <v>90</v>
      </c>
      <c r="O449" s="51" t="s">
        <v>90</v>
      </c>
      <c r="P449" s="1" t="s">
        <v>91</v>
      </c>
      <c r="Q449" s="51" t="s">
        <v>92</v>
      </c>
      <c r="R449" s="1">
        <v>7</v>
      </c>
      <c r="S449" s="51">
        <v>5</v>
      </c>
      <c r="T449" s="51">
        <v>1998</v>
      </c>
      <c r="U449" s="51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 s="51">
        <v>930</v>
      </c>
      <c r="AN449" t="s">
        <v>103</v>
      </c>
      <c r="AO449" t="s">
        <v>97</v>
      </c>
      <c r="AP449" t="s">
        <v>105</v>
      </c>
      <c r="AQ449" t="s">
        <v>106</v>
      </c>
      <c r="AR449" s="51">
        <v>956</v>
      </c>
      <c r="AS449" s="51">
        <v>930</v>
      </c>
      <c r="AT449">
        <v>0</v>
      </c>
      <c r="AU449" s="1">
        <v>1886</v>
      </c>
      <c r="AV449" s="1">
        <v>0</v>
      </c>
      <c r="AW449" s="1">
        <v>0</v>
      </c>
      <c r="AX449" s="1">
        <v>2</v>
      </c>
      <c r="AY449" s="1">
        <v>1</v>
      </c>
      <c r="AZ449">
        <v>4</v>
      </c>
      <c r="BA449">
        <v>1</v>
      </c>
      <c r="BB449" s="51" t="s">
        <v>97</v>
      </c>
      <c r="BC449" s="5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 s="51">
        <v>2</v>
      </c>
      <c r="BK449" s="51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 s="1">
        <v>199900</v>
      </c>
    </row>
    <row r="450" spans="1:81" x14ac:dyDescent="0.2">
      <c r="A450">
        <v>449</v>
      </c>
      <c r="B450">
        <v>50</v>
      </c>
      <c r="C450" t="s">
        <v>142</v>
      </c>
      <c r="D450" s="1">
        <v>50</v>
      </c>
      <c r="E450" s="1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s="1" t="s">
        <v>176</v>
      </c>
      <c r="N450" s="51" t="s">
        <v>90</v>
      </c>
      <c r="O450" s="51" t="s">
        <v>90</v>
      </c>
      <c r="P450" s="1" t="s">
        <v>91</v>
      </c>
      <c r="Q450" s="51" t="s">
        <v>132</v>
      </c>
      <c r="R450" s="1">
        <v>6</v>
      </c>
      <c r="S450" s="51">
        <v>6</v>
      </c>
      <c r="T450" s="51">
        <v>1937</v>
      </c>
      <c r="U450" s="51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 s="51">
        <v>780</v>
      </c>
      <c r="AN450" t="s">
        <v>103</v>
      </c>
      <c r="AO450" t="s">
        <v>98</v>
      </c>
      <c r="AP450" t="s">
        <v>105</v>
      </c>
      <c r="AQ450" t="s">
        <v>106</v>
      </c>
      <c r="AR450" s="51">
        <v>780</v>
      </c>
      <c r="AS450" s="51">
        <v>596</v>
      </c>
      <c r="AT450">
        <v>0</v>
      </c>
      <c r="AU450" s="1">
        <v>1376</v>
      </c>
      <c r="AV450" s="1">
        <v>0</v>
      </c>
      <c r="AW450" s="1">
        <v>0</v>
      </c>
      <c r="AX450" s="1">
        <v>2</v>
      </c>
      <c r="AY450" s="1">
        <v>0</v>
      </c>
      <c r="AZ450">
        <v>3</v>
      </c>
      <c r="BA450">
        <v>1</v>
      </c>
      <c r="BB450" s="51" t="s">
        <v>98</v>
      </c>
      <c r="BC450" s="59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 s="51">
        <v>1</v>
      </c>
      <c r="BK450" s="51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 s="1">
        <v>119500</v>
      </c>
    </row>
    <row r="451" spans="1:81" x14ac:dyDescent="0.2">
      <c r="A451">
        <v>450</v>
      </c>
      <c r="B451">
        <v>50</v>
      </c>
      <c r="C451" t="s">
        <v>142</v>
      </c>
      <c r="D451" s="1">
        <v>50</v>
      </c>
      <c r="E451" s="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s="1" t="s">
        <v>143</v>
      </c>
      <c r="N451" s="51" t="s">
        <v>90</v>
      </c>
      <c r="O451" s="51" t="s">
        <v>90</v>
      </c>
      <c r="P451" s="1" t="s">
        <v>91</v>
      </c>
      <c r="Q451" s="51" t="s">
        <v>132</v>
      </c>
      <c r="R451" s="1">
        <v>3</v>
      </c>
      <c r="S451" s="51">
        <v>7</v>
      </c>
      <c r="T451" s="51">
        <v>1948</v>
      </c>
      <c r="U451" s="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 s="51">
        <v>649</v>
      </c>
      <c r="AN451" t="s">
        <v>103</v>
      </c>
      <c r="AO451" t="s">
        <v>104</v>
      </c>
      <c r="AP451" t="s">
        <v>105</v>
      </c>
      <c r="AQ451" t="s">
        <v>106</v>
      </c>
      <c r="AR451" s="51">
        <v>679</v>
      </c>
      <c r="AS451" s="51">
        <v>504</v>
      </c>
      <c r="AT451">
        <v>0</v>
      </c>
      <c r="AU451" s="1">
        <v>1183</v>
      </c>
      <c r="AV451" s="1">
        <v>0</v>
      </c>
      <c r="AW451" s="1">
        <v>0</v>
      </c>
      <c r="AX451" s="1">
        <v>1</v>
      </c>
      <c r="AY451" s="1">
        <v>1</v>
      </c>
      <c r="AZ451">
        <v>2</v>
      </c>
      <c r="BA451">
        <v>1</v>
      </c>
      <c r="BB451" s="51" t="s">
        <v>98</v>
      </c>
      <c r="BC451" s="59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 s="51">
        <v>1</v>
      </c>
      <c r="BK451" s="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 s="1">
        <v>120000</v>
      </c>
    </row>
    <row r="452" spans="1:81" x14ac:dyDescent="0.2">
      <c r="A452">
        <v>451</v>
      </c>
      <c r="B452">
        <v>30</v>
      </c>
      <c r="C452" t="s">
        <v>142</v>
      </c>
      <c r="D452" s="1">
        <v>70</v>
      </c>
      <c r="E452" s="1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s="1" t="s">
        <v>143</v>
      </c>
      <c r="N452" s="51" t="s">
        <v>90</v>
      </c>
      <c r="O452" s="51" t="s">
        <v>90</v>
      </c>
      <c r="P452" s="1" t="s">
        <v>91</v>
      </c>
      <c r="Q452" s="51" t="s">
        <v>115</v>
      </c>
      <c r="R452" s="1">
        <v>6</v>
      </c>
      <c r="S452" s="51">
        <v>8</v>
      </c>
      <c r="T452" s="51">
        <v>1930</v>
      </c>
      <c r="U452" s="51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 s="51">
        <v>813</v>
      </c>
      <c r="AN452" t="s">
        <v>103</v>
      </c>
      <c r="AO452" t="s">
        <v>104</v>
      </c>
      <c r="AP452" t="s">
        <v>105</v>
      </c>
      <c r="AQ452" t="s">
        <v>164</v>
      </c>
      <c r="AR452" s="51">
        <v>813</v>
      </c>
      <c r="AS452" s="51">
        <v>0</v>
      </c>
      <c r="AT452">
        <v>0</v>
      </c>
      <c r="AU452" s="1">
        <v>813</v>
      </c>
      <c r="AV452" s="1">
        <v>0</v>
      </c>
      <c r="AW452" s="1">
        <v>0</v>
      </c>
      <c r="AX452" s="1">
        <v>1</v>
      </c>
      <c r="AY452" s="1">
        <v>0</v>
      </c>
      <c r="AZ452">
        <v>2</v>
      </c>
      <c r="BA452">
        <v>1</v>
      </c>
      <c r="BB452" s="51" t="s">
        <v>97</v>
      </c>
      <c r="BC452" s="59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 s="51">
        <v>1</v>
      </c>
      <c r="BK452" s="51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 s="1">
        <v>110000</v>
      </c>
    </row>
    <row r="453" spans="1:81" x14ac:dyDescent="0.2">
      <c r="A453">
        <v>452</v>
      </c>
      <c r="B453">
        <v>20</v>
      </c>
      <c r="C453" t="s">
        <v>81</v>
      </c>
      <c r="D453" s="1">
        <v>62</v>
      </c>
      <c r="E453" s="1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s="1" t="s">
        <v>205</v>
      </c>
      <c r="N453" s="51" t="s">
        <v>90</v>
      </c>
      <c r="O453" s="51" t="s">
        <v>90</v>
      </c>
      <c r="P453" s="1" t="s">
        <v>91</v>
      </c>
      <c r="Q453" s="51" t="s">
        <v>115</v>
      </c>
      <c r="R453" s="1">
        <v>7</v>
      </c>
      <c r="S453" s="51">
        <v>5</v>
      </c>
      <c r="T453" s="51">
        <v>1975</v>
      </c>
      <c r="U453" s="51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 s="51">
        <v>1533</v>
      </c>
      <c r="AN453" t="s">
        <v>103</v>
      </c>
      <c r="AO453" t="s">
        <v>98</v>
      </c>
      <c r="AP453" t="s">
        <v>105</v>
      </c>
      <c r="AQ453" t="s">
        <v>106</v>
      </c>
      <c r="AR453" s="51">
        <v>1533</v>
      </c>
      <c r="AS453" s="51">
        <v>0</v>
      </c>
      <c r="AT453">
        <v>0</v>
      </c>
      <c r="AU453" s="1">
        <v>1533</v>
      </c>
      <c r="AV453" s="1">
        <v>1</v>
      </c>
      <c r="AW453" s="1">
        <v>0</v>
      </c>
      <c r="AX453" s="1">
        <v>2</v>
      </c>
      <c r="AY453" s="1">
        <v>0</v>
      </c>
      <c r="AZ453">
        <v>2</v>
      </c>
      <c r="BA453">
        <v>1</v>
      </c>
      <c r="BB453" s="51" t="s">
        <v>97</v>
      </c>
      <c r="BC453" s="59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 s="51">
        <v>2</v>
      </c>
      <c r="BK453" s="51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 s="1">
        <v>280000</v>
      </c>
    </row>
    <row r="454" spans="1:81" x14ac:dyDescent="0.2">
      <c r="A454">
        <v>453</v>
      </c>
      <c r="B454">
        <v>60</v>
      </c>
      <c r="C454" t="s">
        <v>81</v>
      </c>
      <c r="D454" s="1" t="s">
        <v>83</v>
      </c>
      <c r="E454" s="1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s="1" t="s">
        <v>189</v>
      </c>
      <c r="N454" s="51" t="s">
        <v>90</v>
      </c>
      <c r="O454" s="51" t="s">
        <v>90</v>
      </c>
      <c r="P454" s="1" t="s">
        <v>91</v>
      </c>
      <c r="Q454" s="51" t="s">
        <v>92</v>
      </c>
      <c r="R454" s="1">
        <v>6</v>
      </c>
      <c r="S454" s="51">
        <v>5</v>
      </c>
      <c r="T454" s="51">
        <v>1996</v>
      </c>
      <c r="U454" s="51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 s="51">
        <v>872</v>
      </c>
      <c r="AN454" t="s">
        <v>103</v>
      </c>
      <c r="AO454" t="s">
        <v>104</v>
      </c>
      <c r="AP454" t="s">
        <v>105</v>
      </c>
      <c r="AQ454" t="s">
        <v>106</v>
      </c>
      <c r="AR454" s="51">
        <v>888</v>
      </c>
      <c r="AS454" s="51">
        <v>868</v>
      </c>
      <c r="AT454">
        <v>0</v>
      </c>
      <c r="AU454" s="1">
        <v>1756</v>
      </c>
      <c r="AV454" s="1">
        <v>1</v>
      </c>
      <c r="AW454" s="1">
        <v>0</v>
      </c>
      <c r="AX454" s="1">
        <v>2</v>
      </c>
      <c r="AY454" s="1">
        <v>1</v>
      </c>
      <c r="AZ454">
        <v>3</v>
      </c>
      <c r="BA454">
        <v>1</v>
      </c>
      <c r="BB454" s="51" t="s">
        <v>98</v>
      </c>
      <c r="BC454" s="59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 s="51">
        <v>2</v>
      </c>
      <c r="BK454" s="51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 s="1">
        <v>204000</v>
      </c>
    </row>
    <row r="455" spans="1:81" x14ac:dyDescent="0.2">
      <c r="A455">
        <v>454</v>
      </c>
      <c r="B455">
        <v>60</v>
      </c>
      <c r="C455" t="s">
        <v>192</v>
      </c>
      <c r="D455" s="1">
        <v>75</v>
      </c>
      <c r="E455" s="1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s="1" t="s">
        <v>136</v>
      </c>
      <c r="N455" s="51" t="s">
        <v>90</v>
      </c>
      <c r="O455" s="51" t="s">
        <v>90</v>
      </c>
      <c r="P455" s="1" t="s">
        <v>91</v>
      </c>
      <c r="Q455" s="51" t="s">
        <v>92</v>
      </c>
      <c r="R455" s="1">
        <v>8</v>
      </c>
      <c r="S455" s="51">
        <v>5</v>
      </c>
      <c r="T455" s="51">
        <v>2008</v>
      </c>
      <c r="U455" s="51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 s="51">
        <v>768</v>
      </c>
      <c r="AN455" t="s">
        <v>103</v>
      </c>
      <c r="AO455" t="s">
        <v>104</v>
      </c>
      <c r="AP455" t="s">
        <v>105</v>
      </c>
      <c r="AQ455" t="s">
        <v>106</v>
      </c>
      <c r="AR455" s="51">
        <v>786</v>
      </c>
      <c r="AS455" s="51">
        <v>804</v>
      </c>
      <c r="AT455">
        <v>0</v>
      </c>
      <c r="AU455" s="1">
        <v>1590</v>
      </c>
      <c r="AV455" s="1">
        <v>0</v>
      </c>
      <c r="AW455" s="1">
        <v>0</v>
      </c>
      <c r="AX455" s="1">
        <v>2</v>
      </c>
      <c r="AY455" s="1">
        <v>1</v>
      </c>
      <c r="AZ455">
        <v>3</v>
      </c>
      <c r="BA455">
        <v>1</v>
      </c>
      <c r="BB455" s="51" t="s">
        <v>97</v>
      </c>
      <c r="BC455" s="59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 s="51">
        <v>2</v>
      </c>
      <c r="BK455" s="51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 s="1">
        <v>210000</v>
      </c>
    </row>
    <row r="456" spans="1:81" x14ac:dyDescent="0.2">
      <c r="A456">
        <v>455</v>
      </c>
      <c r="B456">
        <v>90</v>
      </c>
      <c r="C456" t="s">
        <v>81</v>
      </c>
      <c r="D456" s="1">
        <v>63</v>
      </c>
      <c r="E456" s="1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s="1" t="s">
        <v>131</v>
      </c>
      <c r="N456" s="51" t="s">
        <v>90</v>
      </c>
      <c r="O456" s="51" t="s">
        <v>90</v>
      </c>
      <c r="P456" s="1" t="s">
        <v>167</v>
      </c>
      <c r="Q456" s="51" t="s">
        <v>115</v>
      </c>
      <c r="R456" s="1">
        <v>5</v>
      </c>
      <c r="S456" s="51">
        <v>5</v>
      </c>
      <c r="T456" s="51">
        <v>1976</v>
      </c>
      <c r="U456" s="51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 s="51">
        <v>1728</v>
      </c>
      <c r="AN456" t="s">
        <v>103</v>
      </c>
      <c r="AO456" t="s">
        <v>98</v>
      </c>
      <c r="AP456" t="s">
        <v>105</v>
      </c>
      <c r="AQ456" t="s">
        <v>106</v>
      </c>
      <c r="AR456" s="51">
        <v>1728</v>
      </c>
      <c r="AS456" s="51">
        <v>0</v>
      </c>
      <c r="AT456">
        <v>0</v>
      </c>
      <c r="AU456" s="1">
        <v>1728</v>
      </c>
      <c r="AV456" s="1">
        <v>2</v>
      </c>
      <c r="AW456" s="1">
        <v>0</v>
      </c>
      <c r="AX456" s="1">
        <v>2</v>
      </c>
      <c r="AY456" s="1">
        <v>0</v>
      </c>
      <c r="AZ456">
        <v>4</v>
      </c>
      <c r="BA456">
        <v>2</v>
      </c>
      <c r="BB456" s="51" t="s">
        <v>98</v>
      </c>
      <c r="BC456" s="59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 s="51">
        <v>2</v>
      </c>
      <c r="BK456" s="51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 s="1">
        <v>188000</v>
      </c>
    </row>
    <row r="457" spans="1:81" x14ac:dyDescent="0.2">
      <c r="A457">
        <v>456</v>
      </c>
      <c r="B457">
        <v>20</v>
      </c>
      <c r="C457" t="s">
        <v>81</v>
      </c>
      <c r="D457" s="1">
        <v>80</v>
      </c>
      <c r="E457" s="1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s="1" t="s">
        <v>138</v>
      </c>
      <c r="N457" s="51" t="s">
        <v>90</v>
      </c>
      <c r="O457" s="51" t="s">
        <v>90</v>
      </c>
      <c r="P457" s="1" t="s">
        <v>91</v>
      </c>
      <c r="Q457" s="51" t="s">
        <v>115</v>
      </c>
      <c r="R457" s="1">
        <v>7</v>
      </c>
      <c r="S457" s="51">
        <v>6</v>
      </c>
      <c r="T457" s="51">
        <v>1973</v>
      </c>
      <c r="U457" s="51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 s="51">
        <v>1242</v>
      </c>
      <c r="AN457" t="s">
        <v>103</v>
      </c>
      <c r="AO457" t="s">
        <v>147</v>
      </c>
      <c r="AP457" t="s">
        <v>105</v>
      </c>
      <c r="AQ457" t="s">
        <v>106</v>
      </c>
      <c r="AR457" s="51">
        <v>1242</v>
      </c>
      <c r="AS457" s="51">
        <v>0</v>
      </c>
      <c r="AT457">
        <v>0</v>
      </c>
      <c r="AU457" s="1">
        <v>1242</v>
      </c>
      <c r="AV457" s="1">
        <v>0</v>
      </c>
      <c r="AW457" s="1">
        <v>0</v>
      </c>
      <c r="AX457" s="1">
        <v>1</v>
      </c>
      <c r="AY457" s="1">
        <v>1</v>
      </c>
      <c r="AZ457">
        <v>3</v>
      </c>
      <c r="BA457">
        <v>1</v>
      </c>
      <c r="BB457" s="51" t="s">
        <v>98</v>
      </c>
      <c r="BC457" s="59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 s="51">
        <v>2</v>
      </c>
      <c r="BK457" s="51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 s="1">
        <v>175500</v>
      </c>
    </row>
    <row r="458" spans="1:81" x14ac:dyDescent="0.2">
      <c r="A458">
        <v>457</v>
      </c>
      <c r="B458">
        <v>70</v>
      </c>
      <c r="C458" t="s">
        <v>142</v>
      </c>
      <c r="D458" s="1">
        <v>34</v>
      </c>
      <c r="E458" s="1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s="1" t="s">
        <v>143</v>
      </c>
      <c r="N458" s="51" t="s">
        <v>90</v>
      </c>
      <c r="O458" s="51" t="s">
        <v>90</v>
      </c>
      <c r="P458" s="1" t="s">
        <v>91</v>
      </c>
      <c r="Q458" s="51" t="s">
        <v>92</v>
      </c>
      <c r="R458" s="1">
        <v>5</v>
      </c>
      <c r="S458" s="51">
        <v>5</v>
      </c>
      <c r="T458" s="51">
        <v>1916</v>
      </c>
      <c r="U458" s="51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 s="51">
        <v>624</v>
      </c>
      <c r="AN458" t="s">
        <v>103</v>
      </c>
      <c r="AO458" t="s">
        <v>147</v>
      </c>
      <c r="AP458" t="s">
        <v>177</v>
      </c>
      <c r="AQ458" t="s">
        <v>106</v>
      </c>
      <c r="AR458" s="51">
        <v>624</v>
      </c>
      <c r="AS458" s="51">
        <v>720</v>
      </c>
      <c r="AT458">
        <v>0</v>
      </c>
      <c r="AU458" s="1">
        <v>1344</v>
      </c>
      <c r="AV458" s="1">
        <v>0</v>
      </c>
      <c r="AW458" s="1">
        <v>0</v>
      </c>
      <c r="AX458" s="1">
        <v>1</v>
      </c>
      <c r="AY458" s="1">
        <v>0</v>
      </c>
      <c r="AZ458">
        <v>4</v>
      </c>
      <c r="BA458">
        <v>1</v>
      </c>
      <c r="BB458" s="51" t="s">
        <v>98</v>
      </c>
      <c r="BC458" s="59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 s="51">
        <v>3</v>
      </c>
      <c r="BK458" s="51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 s="1">
        <v>98000</v>
      </c>
    </row>
    <row r="459" spans="1:81" x14ac:dyDescent="0.2">
      <c r="A459">
        <v>458</v>
      </c>
      <c r="B459">
        <v>20</v>
      </c>
      <c r="C459" t="s">
        <v>81</v>
      </c>
      <c r="D459" s="1" t="s">
        <v>83</v>
      </c>
      <c r="E459" s="1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s="1" t="s">
        <v>205</v>
      </c>
      <c r="N459" s="51" t="s">
        <v>90</v>
      </c>
      <c r="O459" s="51" t="s">
        <v>90</v>
      </c>
      <c r="P459" s="1" t="s">
        <v>91</v>
      </c>
      <c r="Q459" s="51" t="s">
        <v>115</v>
      </c>
      <c r="R459" s="1">
        <v>4</v>
      </c>
      <c r="S459" s="51">
        <v>6</v>
      </c>
      <c r="T459" s="51">
        <v>1954</v>
      </c>
      <c r="U459" s="51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 s="51">
        <v>1364</v>
      </c>
      <c r="AN459" t="s">
        <v>103</v>
      </c>
      <c r="AO459" t="s">
        <v>104</v>
      </c>
      <c r="AP459" t="s">
        <v>105</v>
      </c>
      <c r="AQ459" t="s">
        <v>106</v>
      </c>
      <c r="AR459" s="51">
        <v>1663</v>
      </c>
      <c r="AS459" s="51">
        <v>0</v>
      </c>
      <c r="AT459">
        <v>0</v>
      </c>
      <c r="AU459" s="1">
        <v>1663</v>
      </c>
      <c r="AV459" s="1">
        <v>1</v>
      </c>
      <c r="AW459" s="1">
        <v>0</v>
      </c>
      <c r="AX459" s="1">
        <v>1</v>
      </c>
      <c r="AY459" s="1">
        <v>0</v>
      </c>
      <c r="AZ459">
        <v>2</v>
      </c>
      <c r="BA459">
        <v>1</v>
      </c>
      <c r="BB459" s="51" t="s">
        <v>97</v>
      </c>
      <c r="BC459" s="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 s="51">
        <v>2</v>
      </c>
      <c r="BK459" s="51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 s="1">
        <v>256000</v>
      </c>
    </row>
    <row r="460" spans="1:81" x14ac:dyDescent="0.2">
      <c r="A460">
        <v>459</v>
      </c>
      <c r="B460">
        <v>70</v>
      </c>
      <c r="C460" t="s">
        <v>142</v>
      </c>
      <c r="D460" s="1" t="s">
        <v>83</v>
      </c>
      <c r="E460" s="1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s="1" t="s">
        <v>143</v>
      </c>
      <c r="N460" s="51" t="s">
        <v>90</v>
      </c>
      <c r="O460" s="51" t="s">
        <v>90</v>
      </c>
      <c r="P460" s="1" t="s">
        <v>91</v>
      </c>
      <c r="Q460" s="51" t="s">
        <v>92</v>
      </c>
      <c r="R460" s="1">
        <v>8</v>
      </c>
      <c r="S460" s="51">
        <v>7</v>
      </c>
      <c r="T460" s="51">
        <v>1925</v>
      </c>
      <c r="U460" s="51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 s="51">
        <v>588</v>
      </c>
      <c r="AN460" t="s">
        <v>103</v>
      </c>
      <c r="AO460" t="s">
        <v>147</v>
      </c>
      <c r="AP460" t="s">
        <v>105</v>
      </c>
      <c r="AQ460" t="s">
        <v>106</v>
      </c>
      <c r="AR460" s="51">
        <v>833</v>
      </c>
      <c r="AS460" s="51">
        <v>833</v>
      </c>
      <c r="AT460">
        <v>0</v>
      </c>
      <c r="AU460" s="1">
        <v>1666</v>
      </c>
      <c r="AV460" s="1">
        <v>0</v>
      </c>
      <c r="AW460" s="1">
        <v>0</v>
      </c>
      <c r="AX460" s="1">
        <v>1</v>
      </c>
      <c r="AY460" s="1">
        <v>0</v>
      </c>
      <c r="AZ460">
        <v>3</v>
      </c>
      <c r="BA460">
        <v>1</v>
      </c>
      <c r="BB460" s="51" t="s">
        <v>97</v>
      </c>
      <c r="BC460" s="59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 s="51">
        <v>1</v>
      </c>
      <c r="BK460" s="51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 s="1">
        <v>161000</v>
      </c>
    </row>
    <row r="461" spans="1:81" x14ac:dyDescent="0.2">
      <c r="A461">
        <v>460</v>
      </c>
      <c r="B461">
        <v>50</v>
      </c>
      <c r="C461" t="s">
        <v>81</v>
      </c>
      <c r="D461" s="1" t="s">
        <v>83</v>
      </c>
      <c r="E461" s="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s="1" t="s">
        <v>148</v>
      </c>
      <c r="N461" s="51" t="s">
        <v>90</v>
      </c>
      <c r="O461" s="51" t="s">
        <v>90</v>
      </c>
      <c r="P461" s="1" t="s">
        <v>91</v>
      </c>
      <c r="Q461" s="51" t="s">
        <v>132</v>
      </c>
      <c r="R461" s="1">
        <v>5</v>
      </c>
      <c r="S461" s="51">
        <v>4</v>
      </c>
      <c r="T461" s="51">
        <v>1950</v>
      </c>
      <c r="U461" s="5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 s="51">
        <v>709</v>
      </c>
      <c r="AN461" t="s">
        <v>103</v>
      </c>
      <c r="AO461" t="s">
        <v>98</v>
      </c>
      <c r="AP461" t="s">
        <v>105</v>
      </c>
      <c r="AQ461" t="s">
        <v>106</v>
      </c>
      <c r="AR461" s="51">
        <v>979</v>
      </c>
      <c r="AS461" s="51">
        <v>224</v>
      </c>
      <c r="AT461">
        <v>0</v>
      </c>
      <c r="AU461" s="1">
        <v>1203</v>
      </c>
      <c r="AV461" s="1">
        <v>1</v>
      </c>
      <c r="AW461" s="1">
        <v>0</v>
      </c>
      <c r="AX461" s="1">
        <v>1</v>
      </c>
      <c r="AY461" s="1">
        <v>0</v>
      </c>
      <c r="AZ461">
        <v>3</v>
      </c>
      <c r="BA461">
        <v>1</v>
      </c>
      <c r="BB461" s="51" t="s">
        <v>97</v>
      </c>
      <c r="BC461" s="59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 s="51">
        <v>1</v>
      </c>
      <c r="BK461" s="5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 s="1">
        <v>110000</v>
      </c>
    </row>
    <row r="462" spans="1:81" x14ac:dyDescent="0.2">
      <c r="A462">
        <v>461</v>
      </c>
      <c r="B462">
        <v>60</v>
      </c>
      <c r="C462" t="s">
        <v>192</v>
      </c>
      <c r="D462" s="1">
        <v>75</v>
      </c>
      <c r="E462" s="1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s="1" t="s">
        <v>136</v>
      </c>
      <c r="N462" s="51" t="s">
        <v>202</v>
      </c>
      <c r="O462" s="51" t="s">
        <v>90</v>
      </c>
      <c r="P462" s="1" t="s">
        <v>91</v>
      </c>
      <c r="Q462" s="51" t="s">
        <v>92</v>
      </c>
      <c r="R462" s="1">
        <v>8</v>
      </c>
      <c r="S462" s="51">
        <v>5</v>
      </c>
      <c r="T462" s="51">
        <v>2009</v>
      </c>
      <c r="U462" s="51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 s="51">
        <v>832</v>
      </c>
      <c r="AN462" t="s">
        <v>103</v>
      </c>
      <c r="AO462" t="s">
        <v>104</v>
      </c>
      <c r="AP462" t="s">
        <v>105</v>
      </c>
      <c r="AQ462" t="s">
        <v>106</v>
      </c>
      <c r="AR462" s="51">
        <v>832</v>
      </c>
      <c r="AS462" s="51">
        <v>1103</v>
      </c>
      <c r="AT462">
        <v>0</v>
      </c>
      <c r="AU462" s="1">
        <v>1935</v>
      </c>
      <c r="AV462" s="1">
        <v>1</v>
      </c>
      <c r="AW462" s="1">
        <v>0</v>
      </c>
      <c r="AX462" s="1">
        <v>2</v>
      </c>
      <c r="AY462" s="1">
        <v>1</v>
      </c>
      <c r="AZ462">
        <v>3</v>
      </c>
      <c r="BA462">
        <v>1</v>
      </c>
      <c r="BB462" s="51" t="s">
        <v>98</v>
      </c>
      <c r="BC462" s="59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 s="51">
        <v>2</v>
      </c>
      <c r="BK462" s="51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 s="1">
        <v>263435</v>
      </c>
    </row>
    <row r="463" spans="1:81" x14ac:dyDescent="0.2">
      <c r="A463">
        <v>462</v>
      </c>
      <c r="B463">
        <v>70</v>
      </c>
      <c r="C463" t="s">
        <v>81</v>
      </c>
      <c r="D463" s="1">
        <v>60</v>
      </c>
      <c r="E463" s="1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s="1" t="s">
        <v>232</v>
      </c>
      <c r="N463" s="51" t="s">
        <v>114</v>
      </c>
      <c r="O463" s="51" t="s">
        <v>90</v>
      </c>
      <c r="P463" s="1" t="s">
        <v>91</v>
      </c>
      <c r="Q463" s="51" t="s">
        <v>92</v>
      </c>
      <c r="R463" s="1">
        <v>7</v>
      </c>
      <c r="S463" s="51">
        <v>9</v>
      </c>
      <c r="T463" s="51">
        <v>1936</v>
      </c>
      <c r="U463" s="51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 s="51">
        <v>560</v>
      </c>
      <c r="AN463" t="s">
        <v>103</v>
      </c>
      <c r="AO463" t="s">
        <v>104</v>
      </c>
      <c r="AP463" t="s">
        <v>105</v>
      </c>
      <c r="AQ463" t="s">
        <v>106</v>
      </c>
      <c r="AR463" s="51">
        <v>575</v>
      </c>
      <c r="AS463" s="51">
        <v>560</v>
      </c>
      <c r="AT463">
        <v>0</v>
      </c>
      <c r="AU463" s="1">
        <v>1135</v>
      </c>
      <c r="AV463" s="1">
        <v>1</v>
      </c>
      <c r="AW463" s="1">
        <v>0</v>
      </c>
      <c r="AX463" s="1">
        <v>1</v>
      </c>
      <c r="AY463" s="1">
        <v>0</v>
      </c>
      <c r="AZ463">
        <v>3</v>
      </c>
      <c r="BA463">
        <v>1</v>
      </c>
      <c r="BB463" s="51" t="s">
        <v>97</v>
      </c>
      <c r="BC463" s="59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 s="51">
        <v>2</v>
      </c>
      <c r="BK463" s="51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 s="1">
        <v>155000</v>
      </c>
    </row>
    <row r="464" spans="1:81" x14ac:dyDescent="0.2">
      <c r="A464">
        <v>463</v>
      </c>
      <c r="B464">
        <v>20</v>
      </c>
      <c r="C464" t="s">
        <v>81</v>
      </c>
      <c r="D464" s="1">
        <v>60</v>
      </c>
      <c r="E464" s="1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s="1" t="s">
        <v>151</v>
      </c>
      <c r="N464" s="51" t="s">
        <v>90</v>
      </c>
      <c r="O464" s="51" t="s">
        <v>90</v>
      </c>
      <c r="P464" s="1" t="s">
        <v>91</v>
      </c>
      <c r="Q464" s="51" t="s">
        <v>115</v>
      </c>
      <c r="R464" s="1">
        <v>5</v>
      </c>
      <c r="S464" s="51">
        <v>5</v>
      </c>
      <c r="T464" s="51">
        <v>1965</v>
      </c>
      <c r="U464" s="51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 s="51">
        <v>864</v>
      </c>
      <c r="AN464" t="s">
        <v>103</v>
      </c>
      <c r="AO464" t="s">
        <v>97</v>
      </c>
      <c r="AP464" t="s">
        <v>105</v>
      </c>
      <c r="AQ464" t="s">
        <v>106</v>
      </c>
      <c r="AR464" s="51">
        <v>864</v>
      </c>
      <c r="AS464" s="51">
        <v>0</v>
      </c>
      <c r="AT464">
        <v>0</v>
      </c>
      <c r="AU464" s="1">
        <v>864</v>
      </c>
      <c r="AV464" s="1">
        <v>0</v>
      </c>
      <c r="AW464" s="1">
        <v>0</v>
      </c>
      <c r="AX464" s="1">
        <v>1</v>
      </c>
      <c r="AY464" s="1">
        <v>0</v>
      </c>
      <c r="AZ464">
        <v>3</v>
      </c>
      <c r="BA464">
        <v>1</v>
      </c>
      <c r="BB464" s="51" t="s">
        <v>98</v>
      </c>
      <c r="BC464" s="59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 s="51">
        <v>1</v>
      </c>
      <c r="BK464" s="51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 s="1">
        <v>62383</v>
      </c>
    </row>
    <row r="465" spans="1:81" x14ac:dyDescent="0.2">
      <c r="A465">
        <v>464</v>
      </c>
      <c r="B465">
        <v>70</v>
      </c>
      <c r="C465" t="s">
        <v>81</v>
      </c>
      <c r="D465" s="1">
        <v>74</v>
      </c>
      <c r="E465" s="1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s="1" t="s">
        <v>123</v>
      </c>
      <c r="N465" s="51" t="s">
        <v>90</v>
      </c>
      <c r="O465" s="51" t="s">
        <v>90</v>
      </c>
      <c r="P465" s="1" t="s">
        <v>91</v>
      </c>
      <c r="Q465" s="51" t="s">
        <v>92</v>
      </c>
      <c r="R465" s="1">
        <v>6</v>
      </c>
      <c r="S465" s="51">
        <v>7</v>
      </c>
      <c r="T465" s="51">
        <v>1934</v>
      </c>
      <c r="U465" s="51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 s="51">
        <v>715</v>
      </c>
      <c r="AN465" t="s">
        <v>103</v>
      </c>
      <c r="AO465" t="s">
        <v>147</v>
      </c>
      <c r="AP465" t="s">
        <v>105</v>
      </c>
      <c r="AQ465" t="s">
        <v>164</v>
      </c>
      <c r="AR465" s="51">
        <v>849</v>
      </c>
      <c r="AS465" s="51">
        <v>811</v>
      </c>
      <c r="AT465">
        <v>0</v>
      </c>
      <c r="AU465" s="1">
        <v>1660</v>
      </c>
      <c r="AV465" s="1">
        <v>0</v>
      </c>
      <c r="AW465" s="1">
        <v>0</v>
      </c>
      <c r="AX465" s="1">
        <v>1</v>
      </c>
      <c r="AY465" s="1">
        <v>1</v>
      </c>
      <c r="AZ465">
        <v>3</v>
      </c>
      <c r="BA465">
        <v>1</v>
      </c>
      <c r="BB465" s="51" t="s">
        <v>98</v>
      </c>
      <c r="BC465" s="59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 s="51">
        <v>1</v>
      </c>
      <c r="BK465" s="51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 s="1">
        <v>188700</v>
      </c>
    </row>
    <row r="466" spans="1:81" x14ac:dyDescent="0.2">
      <c r="A466">
        <v>465</v>
      </c>
      <c r="B466">
        <v>20</v>
      </c>
      <c r="C466" t="s">
        <v>81</v>
      </c>
      <c r="D466" s="1">
        <v>60</v>
      </c>
      <c r="E466" s="1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s="1" t="s">
        <v>89</v>
      </c>
      <c r="N466" s="51" t="s">
        <v>90</v>
      </c>
      <c r="O466" s="51" t="s">
        <v>90</v>
      </c>
      <c r="P466" s="1" t="s">
        <v>91</v>
      </c>
      <c r="Q466" s="51" t="s">
        <v>115</v>
      </c>
      <c r="R466" s="1">
        <v>5</v>
      </c>
      <c r="S466" s="51">
        <v>5</v>
      </c>
      <c r="T466" s="51">
        <v>1978</v>
      </c>
      <c r="U466" s="51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 s="51">
        <v>1040</v>
      </c>
      <c r="AN466" t="s">
        <v>103</v>
      </c>
      <c r="AO466" t="s">
        <v>98</v>
      </c>
      <c r="AP466" t="s">
        <v>105</v>
      </c>
      <c r="AQ466" t="s">
        <v>106</v>
      </c>
      <c r="AR466" s="51">
        <v>1040</v>
      </c>
      <c r="AS466" s="51">
        <v>0</v>
      </c>
      <c r="AT466">
        <v>0</v>
      </c>
      <c r="AU466" s="1">
        <v>1040</v>
      </c>
      <c r="AV466" s="1">
        <v>0</v>
      </c>
      <c r="AW466" s="1">
        <v>0</v>
      </c>
      <c r="AX466" s="1">
        <v>2</v>
      </c>
      <c r="AY466" s="1">
        <v>0</v>
      </c>
      <c r="AZ466">
        <v>3</v>
      </c>
      <c r="BA466">
        <v>1</v>
      </c>
      <c r="BB466" s="51" t="s">
        <v>98</v>
      </c>
      <c r="BC466" s="59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 s="51">
        <v>0</v>
      </c>
      <c r="BK466" s="51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 s="1">
        <v>124000</v>
      </c>
    </row>
    <row r="467" spans="1:81" x14ac:dyDescent="0.2">
      <c r="A467">
        <v>466</v>
      </c>
      <c r="B467">
        <v>120</v>
      </c>
      <c r="C467" t="s">
        <v>142</v>
      </c>
      <c r="D467" s="1" t="s">
        <v>83</v>
      </c>
      <c r="E467" s="1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s="1" t="s">
        <v>227</v>
      </c>
      <c r="N467" s="51" t="s">
        <v>90</v>
      </c>
      <c r="O467" s="51" t="s">
        <v>90</v>
      </c>
      <c r="P467" s="1" t="s">
        <v>179</v>
      </c>
      <c r="Q467" s="51" t="s">
        <v>115</v>
      </c>
      <c r="R467" s="1">
        <v>7</v>
      </c>
      <c r="S467" s="51">
        <v>5</v>
      </c>
      <c r="T467" s="51">
        <v>2004</v>
      </c>
      <c r="U467" s="51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 s="51">
        <v>1375</v>
      </c>
      <c r="AN467" t="s">
        <v>103</v>
      </c>
      <c r="AO467" t="s">
        <v>104</v>
      </c>
      <c r="AP467" t="s">
        <v>105</v>
      </c>
      <c r="AQ467" t="s">
        <v>106</v>
      </c>
      <c r="AR467" s="51">
        <v>1414</v>
      </c>
      <c r="AS467" s="51">
        <v>0</v>
      </c>
      <c r="AT467">
        <v>0</v>
      </c>
      <c r="AU467" s="1">
        <v>1414</v>
      </c>
      <c r="AV467" s="1">
        <v>0</v>
      </c>
      <c r="AW467" s="1">
        <v>0</v>
      </c>
      <c r="AX467" s="1">
        <v>2</v>
      </c>
      <c r="AY467" s="1">
        <v>0</v>
      </c>
      <c r="AZ467">
        <v>2</v>
      </c>
      <c r="BA467">
        <v>1</v>
      </c>
      <c r="BB467" s="51" t="s">
        <v>97</v>
      </c>
      <c r="BC467" s="59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 s="51">
        <v>2</v>
      </c>
      <c r="BK467" s="51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 s="1">
        <v>178740</v>
      </c>
    </row>
    <row r="468" spans="1:81" x14ac:dyDescent="0.2">
      <c r="A468">
        <v>467</v>
      </c>
      <c r="B468">
        <v>20</v>
      </c>
      <c r="C468" t="s">
        <v>81</v>
      </c>
      <c r="D468" s="1">
        <v>85</v>
      </c>
      <c r="E468" s="1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s="1" t="s">
        <v>162</v>
      </c>
      <c r="N468" s="51" t="s">
        <v>90</v>
      </c>
      <c r="O468" s="51" t="s">
        <v>90</v>
      </c>
      <c r="P468" s="1" t="s">
        <v>91</v>
      </c>
      <c r="Q468" s="51" t="s">
        <v>115</v>
      </c>
      <c r="R468" s="1">
        <v>7</v>
      </c>
      <c r="S468" s="51">
        <v>5</v>
      </c>
      <c r="T468" s="51">
        <v>1970</v>
      </c>
      <c r="U468" s="51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 s="51">
        <v>1277</v>
      </c>
      <c r="AN468" t="s">
        <v>103</v>
      </c>
      <c r="AO468" t="s">
        <v>98</v>
      </c>
      <c r="AP468" t="s">
        <v>105</v>
      </c>
      <c r="AQ468" t="s">
        <v>106</v>
      </c>
      <c r="AR468" s="51">
        <v>1277</v>
      </c>
      <c r="AS468" s="51">
        <v>0</v>
      </c>
      <c r="AT468">
        <v>0</v>
      </c>
      <c r="AU468" s="1">
        <v>1277</v>
      </c>
      <c r="AV468" s="1">
        <v>1</v>
      </c>
      <c r="AW468" s="1">
        <v>0</v>
      </c>
      <c r="AX468" s="1">
        <v>1</v>
      </c>
      <c r="AY468" s="1">
        <v>0</v>
      </c>
      <c r="AZ468">
        <v>2</v>
      </c>
      <c r="BA468">
        <v>1</v>
      </c>
      <c r="BB468" s="51" t="s">
        <v>98</v>
      </c>
      <c r="BC468" s="59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 s="51">
        <v>2</v>
      </c>
      <c r="BK468" s="51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 s="1">
        <v>167000</v>
      </c>
    </row>
    <row r="469" spans="1:81" x14ac:dyDescent="0.2">
      <c r="A469">
        <v>468</v>
      </c>
      <c r="B469">
        <v>70</v>
      </c>
      <c r="C469" t="s">
        <v>81</v>
      </c>
      <c r="D469" s="1">
        <v>79</v>
      </c>
      <c r="E469" s="1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s="1" t="s">
        <v>162</v>
      </c>
      <c r="N469" s="51" t="s">
        <v>144</v>
      </c>
      <c r="O469" s="51" t="s">
        <v>90</v>
      </c>
      <c r="P469" s="1" t="s">
        <v>91</v>
      </c>
      <c r="Q469" s="51" t="s">
        <v>92</v>
      </c>
      <c r="R469" s="1">
        <v>5</v>
      </c>
      <c r="S469" s="51">
        <v>7</v>
      </c>
      <c r="T469" s="51">
        <v>1942</v>
      </c>
      <c r="U469" s="51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 s="51">
        <v>728</v>
      </c>
      <c r="AN469" t="s">
        <v>103</v>
      </c>
      <c r="AO469" t="s">
        <v>104</v>
      </c>
      <c r="AP469" t="s">
        <v>105</v>
      </c>
      <c r="AQ469" t="s">
        <v>106</v>
      </c>
      <c r="AR469" s="51">
        <v>888</v>
      </c>
      <c r="AS469" s="51">
        <v>756</v>
      </c>
      <c r="AT469">
        <v>0</v>
      </c>
      <c r="AU469" s="1">
        <v>1644</v>
      </c>
      <c r="AV469" s="1">
        <v>0</v>
      </c>
      <c r="AW469" s="1">
        <v>0</v>
      </c>
      <c r="AX469" s="1">
        <v>1</v>
      </c>
      <c r="AY469" s="1">
        <v>1</v>
      </c>
      <c r="AZ469">
        <v>3</v>
      </c>
      <c r="BA469">
        <v>1</v>
      </c>
      <c r="BB469" s="51" t="s">
        <v>97</v>
      </c>
      <c r="BC469" s="5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 s="51">
        <v>1</v>
      </c>
      <c r="BK469" s="51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 s="1">
        <v>146500</v>
      </c>
    </row>
    <row r="470" spans="1:81" x14ac:dyDescent="0.2">
      <c r="A470">
        <v>469</v>
      </c>
      <c r="B470">
        <v>20</v>
      </c>
      <c r="C470" t="s">
        <v>81</v>
      </c>
      <c r="D470" s="1">
        <v>98</v>
      </c>
      <c r="E470" s="1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s="1" t="s">
        <v>154</v>
      </c>
      <c r="N470" s="51" t="s">
        <v>90</v>
      </c>
      <c r="O470" s="51" t="s">
        <v>90</v>
      </c>
      <c r="P470" s="1" t="s">
        <v>91</v>
      </c>
      <c r="Q470" s="51" t="s">
        <v>115</v>
      </c>
      <c r="R470" s="1">
        <v>8</v>
      </c>
      <c r="S470" s="51">
        <v>5</v>
      </c>
      <c r="T470" s="51">
        <v>2006</v>
      </c>
      <c r="U470" s="51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 s="51">
        <v>1626</v>
      </c>
      <c r="AN470" t="s">
        <v>103</v>
      </c>
      <c r="AO470" t="s">
        <v>104</v>
      </c>
      <c r="AP470" t="s">
        <v>105</v>
      </c>
      <c r="AQ470" t="s">
        <v>106</v>
      </c>
      <c r="AR470" s="51">
        <v>1634</v>
      </c>
      <c r="AS470" s="51">
        <v>0</v>
      </c>
      <c r="AT470">
        <v>0</v>
      </c>
      <c r="AU470" s="1">
        <v>1634</v>
      </c>
      <c r="AV470" s="1">
        <v>0</v>
      </c>
      <c r="AW470" s="1">
        <v>0</v>
      </c>
      <c r="AX470" s="1">
        <v>2</v>
      </c>
      <c r="AY470" s="1">
        <v>0</v>
      </c>
      <c r="AZ470">
        <v>3</v>
      </c>
      <c r="BA470">
        <v>1</v>
      </c>
      <c r="BB470" s="51" t="s">
        <v>97</v>
      </c>
      <c r="BC470" s="59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 s="51">
        <v>3</v>
      </c>
      <c r="BK470" s="51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 s="1">
        <v>250000</v>
      </c>
    </row>
    <row r="471" spans="1:81" x14ac:dyDescent="0.2">
      <c r="A471">
        <v>470</v>
      </c>
      <c r="B471">
        <v>60</v>
      </c>
      <c r="C471" t="s">
        <v>81</v>
      </c>
      <c r="D471" s="1">
        <v>76</v>
      </c>
      <c r="E471" s="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s="1" t="s">
        <v>170</v>
      </c>
      <c r="N471" s="51" t="s">
        <v>229</v>
      </c>
      <c r="O471" s="51" t="s">
        <v>90</v>
      </c>
      <c r="P471" s="1" t="s">
        <v>91</v>
      </c>
      <c r="Q471" s="51" t="s">
        <v>92</v>
      </c>
      <c r="R471" s="1">
        <v>6</v>
      </c>
      <c r="S471" s="51">
        <v>5</v>
      </c>
      <c r="T471" s="51">
        <v>1993</v>
      </c>
      <c r="U471" s="5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 s="51">
        <v>832</v>
      </c>
      <c r="AN471" t="s">
        <v>103</v>
      </c>
      <c r="AO471" t="s">
        <v>104</v>
      </c>
      <c r="AP471" t="s">
        <v>105</v>
      </c>
      <c r="AQ471" t="s">
        <v>106</v>
      </c>
      <c r="AR471" s="51">
        <v>832</v>
      </c>
      <c r="AS471" s="51">
        <v>878</v>
      </c>
      <c r="AT471">
        <v>0</v>
      </c>
      <c r="AU471" s="1">
        <v>1710</v>
      </c>
      <c r="AV471" s="1">
        <v>0</v>
      </c>
      <c r="AW471" s="1">
        <v>0</v>
      </c>
      <c r="AX471" s="1">
        <v>2</v>
      </c>
      <c r="AY471" s="1">
        <v>1</v>
      </c>
      <c r="AZ471">
        <v>3</v>
      </c>
      <c r="BA471">
        <v>1</v>
      </c>
      <c r="BB471" s="51" t="s">
        <v>97</v>
      </c>
      <c r="BC471" s="59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 s="51">
        <v>2</v>
      </c>
      <c r="BK471" s="5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 s="1">
        <v>187000</v>
      </c>
    </row>
    <row r="472" spans="1:81" x14ac:dyDescent="0.2">
      <c r="A472">
        <v>471</v>
      </c>
      <c r="B472">
        <v>120</v>
      </c>
      <c r="C472" t="s">
        <v>81</v>
      </c>
      <c r="D472" s="1" t="s">
        <v>83</v>
      </c>
      <c r="E472" s="1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s="1" t="s">
        <v>200</v>
      </c>
      <c r="N472" s="51" t="s">
        <v>90</v>
      </c>
      <c r="O472" s="51" t="s">
        <v>90</v>
      </c>
      <c r="P472" s="1" t="s">
        <v>179</v>
      </c>
      <c r="Q472" s="51" t="s">
        <v>115</v>
      </c>
      <c r="R472" s="1">
        <v>8</v>
      </c>
      <c r="S472" s="51">
        <v>5</v>
      </c>
      <c r="T472" s="51">
        <v>1985</v>
      </c>
      <c r="U472" s="51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 s="51">
        <v>1488</v>
      </c>
      <c r="AN472" t="s">
        <v>103</v>
      </c>
      <c r="AO472" t="s">
        <v>98</v>
      </c>
      <c r="AP472" t="s">
        <v>105</v>
      </c>
      <c r="AQ472" t="s">
        <v>106</v>
      </c>
      <c r="AR472" s="51">
        <v>1502</v>
      </c>
      <c r="AS472" s="51">
        <v>0</v>
      </c>
      <c r="AT472">
        <v>0</v>
      </c>
      <c r="AU472" s="1">
        <v>1502</v>
      </c>
      <c r="AV472" s="1">
        <v>1</v>
      </c>
      <c r="AW472" s="1">
        <v>0</v>
      </c>
      <c r="AX472" s="1">
        <v>1</v>
      </c>
      <c r="AY472" s="1">
        <v>1</v>
      </c>
      <c r="AZ472">
        <v>1</v>
      </c>
      <c r="BA472">
        <v>1</v>
      </c>
      <c r="BB472" s="51" t="s">
        <v>97</v>
      </c>
      <c r="BC472" s="59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 s="51">
        <v>2</v>
      </c>
      <c r="BK472" s="51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 s="1">
        <v>212000</v>
      </c>
    </row>
    <row r="473" spans="1:81" x14ac:dyDescent="0.2">
      <c r="A473">
        <v>472</v>
      </c>
      <c r="B473">
        <v>60</v>
      </c>
      <c r="C473" t="s">
        <v>81</v>
      </c>
      <c r="D473" s="1">
        <v>92</v>
      </c>
      <c r="E473" s="1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s="1" t="s">
        <v>138</v>
      </c>
      <c r="N473" s="51" t="s">
        <v>204</v>
      </c>
      <c r="O473" s="51" t="s">
        <v>90</v>
      </c>
      <c r="P473" s="1" t="s">
        <v>91</v>
      </c>
      <c r="Q473" s="51" t="s">
        <v>92</v>
      </c>
      <c r="R473" s="1">
        <v>7</v>
      </c>
      <c r="S473" s="51">
        <v>6</v>
      </c>
      <c r="T473" s="51">
        <v>1977</v>
      </c>
      <c r="U473" s="51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 s="51">
        <v>808</v>
      </c>
      <c r="AN473" t="s">
        <v>103</v>
      </c>
      <c r="AO473" t="s">
        <v>98</v>
      </c>
      <c r="AP473" t="s">
        <v>105</v>
      </c>
      <c r="AQ473" t="s">
        <v>106</v>
      </c>
      <c r="AR473" s="51">
        <v>1161</v>
      </c>
      <c r="AS473" s="51">
        <v>808</v>
      </c>
      <c r="AT473">
        <v>0</v>
      </c>
      <c r="AU473" s="1">
        <v>1969</v>
      </c>
      <c r="AV473" s="1">
        <v>0</v>
      </c>
      <c r="AW473" s="1">
        <v>0</v>
      </c>
      <c r="AX473" s="1">
        <v>2</v>
      </c>
      <c r="AY473" s="1">
        <v>1</v>
      </c>
      <c r="AZ473">
        <v>3</v>
      </c>
      <c r="BA473">
        <v>1</v>
      </c>
      <c r="BB473" s="51" t="s">
        <v>98</v>
      </c>
      <c r="BC473" s="59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 s="51">
        <v>2</v>
      </c>
      <c r="BK473" s="51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 s="1">
        <v>190000</v>
      </c>
    </row>
    <row r="474" spans="1:81" x14ac:dyDescent="0.2">
      <c r="A474">
        <v>473</v>
      </c>
      <c r="B474">
        <v>180</v>
      </c>
      <c r="C474" t="s">
        <v>142</v>
      </c>
      <c r="D474" s="1">
        <v>35</v>
      </c>
      <c r="E474" s="1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s="1" t="s">
        <v>185</v>
      </c>
      <c r="N474" s="51" t="s">
        <v>90</v>
      </c>
      <c r="O474" s="51" t="s">
        <v>90</v>
      </c>
      <c r="P474" s="1" t="s">
        <v>179</v>
      </c>
      <c r="Q474" s="51" t="s">
        <v>197</v>
      </c>
      <c r="R474" s="1">
        <v>6</v>
      </c>
      <c r="S474" s="51">
        <v>5</v>
      </c>
      <c r="T474" s="51">
        <v>2005</v>
      </c>
      <c r="U474" s="51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 s="51">
        <v>547</v>
      </c>
      <c r="AN474" t="s">
        <v>103</v>
      </c>
      <c r="AO474" t="s">
        <v>104</v>
      </c>
      <c r="AP474" t="s">
        <v>105</v>
      </c>
      <c r="AQ474" t="s">
        <v>106</v>
      </c>
      <c r="AR474" s="51">
        <v>1072</v>
      </c>
      <c r="AS474" s="51">
        <v>0</v>
      </c>
      <c r="AT474">
        <v>0</v>
      </c>
      <c r="AU474" s="1">
        <v>1072</v>
      </c>
      <c r="AV474" s="1">
        <v>1</v>
      </c>
      <c r="AW474" s="1">
        <v>0</v>
      </c>
      <c r="AX474" s="1">
        <v>1</v>
      </c>
      <c r="AY474" s="1">
        <v>0</v>
      </c>
      <c r="AZ474">
        <v>2</v>
      </c>
      <c r="BA474">
        <v>1</v>
      </c>
      <c r="BB474" s="51" t="s">
        <v>98</v>
      </c>
      <c r="BC474" s="59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 s="51">
        <v>2</v>
      </c>
      <c r="BK474" s="51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 s="1">
        <v>148000</v>
      </c>
    </row>
    <row r="475" spans="1:81" x14ac:dyDescent="0.2">
      <c r="A475">
        <v>474</v>
      </c>
      <c r="B475">
        <v>20</v>
      </c>
      <c r="C475" t="s">
        <v>81</v>
      </c>
      <c r="D475" s="1">
        <v>110</v>
      </c>
      <c r="E475" s="1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s="1" t="s">
        <v>154</v>
      </c>
      <c r="N475" s="51" t="s">
        <v>90</v>
      </c>
      <c r="O475" s="51" t="s">
        <v>90</v>
      </c>
      <c r="P475" s="1" t="s">
        <v>91</v>
      </c>
      <c r="Q475" s="51" t="s">
        <v>115</v>
      </c>
      <c r="R475" s="1">
        <v>8</v>
      </c>
      <c r="S475" s="51">
        <v>5</v>
      </c>
      <c r="T475" s="51">
        <v>2006</v>
      </c>
      <c r="U475" s="51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 s="51">
        <v>1976</v>
      </c>
      <c r="AN475" t="s">
        <v>103</v>
      </c>
      <c r="AO475" t="s">
        <v>104</v>
      </c>
      <c r="AP475" t="s">
        <v>105</v>
      </c>
      <c r="AQ475" t="s">
        <v>106</v>
      </c>
      <c r="AR475" s="51">
        <v>1976</v>
      </c>
      <c r="AS475" s="51">
        <v>0</v>
      </c>
      <c r="AT475">
        <v>0</v>
      </c>
      <c r="AU475" s="1">
        <v>1976</v>
      </c>
      <c r="AV475" s="1">
        <v>1</v>
      </c>
      <c r="AW475" s="1">
        <v>0</v>
      </c>
      <c r="AX475" s="1">
        <v>2</v>
      </c>
      <c r="AY475" s="1">
        <v>0</v>
      </c>
      <c r="AZ475">
        <v>2</v>
      </c>
      <c r="BA475">
        <v>1</v>
      </c>
      <c r="BB475" s="51" t="s">
        <v>97</v>
      </c>
      <c r="BC475" s="59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 s="51">
        <v>3</v>
      </c>
      <c r="BK475" s="51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 s="1">
        <v>440000</v>
      </c>
    </row>
    <row r="476" spans="1:81" x14ac:dyDescent="0.2">
      <c r="A476">
        <v>475</v>
      </c>
      <c r="B476">
        <v>120</v>
      </c>
      <c r="C476" t="s">
        <v>81</v>
      </c>
      <c r="D476" s="1">
        <v>41</v>
      </c>
      <c r="E476" s="1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s="1" t="s">
        <v>200</v>
      </c>
      <c r="N476" s="51" t="s">
        <v>90</v>
      </c>
      <c r="O476" s="51" t="s">
        <v>90</v>
      </c>
      <c r="P476" s="1" t="s">
        <v>179</v>
      </c>
      <c r="Q476" s="51" t="s">
        <v>115</v>
      </c>
      <c r="R476" s="1">
        <v>8</v>
      </c>
      <c r="S476" s="51">
        <v>5</v>
      </c>
      <c r="T476" s="51">
        <v>2000</v>
      </c>
      <c r="U476" s="51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 s="51">
        <v>1494</v>
      </c>
      <c r="AN476" t="s">
        <v>103</v>
      </c>
      <c r="AO476" t="s">
        <v>104</v>
      </c>
      <c r="AP476" t="s">
        <v>105</v>
      </c>
      <c r="AQ476" t="s">
        <v>106</v>
      </c>
      <c r="AR476" s="51">
        <v>1652</v>
      </c>
      <c r="AS476" s="51">
        <v>0</v>
      </c>
      <c r="AT476">
        <v>0</v>
      </c>
      <c r="AU476" s="1">
        <v>1652</v>
      </c>
      <c r="AV476" s="1">
        <v>1</v>
      </c>
      <c r="AW476" s="1">
        <v>0</v>
      </c>
      <c r="AX476" s="1">
        <v>2</v>
      </c>
      <c r="AY476" s="1">
        <v>0</v>
      </c>
      <c r="AZ476">
        <v>2</v>
      </c>
      <c r="BA476">
        <v>1</v>
      </c>
      <c r="BB476" s="51" t="s">
        <v>104</v>
      </c>
      <c r="BC476" s="59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 s="51">
        <v>2</v>
      </c>
      <c r="BK476" s="51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 s="1">
        <v>251000</v>
      </c>
    </row>
    <row r="477" spans="1:81" x14ac:dyDescent="0.2">
      <c r="A477">
        <v>476</v>
      </c>
      <c r="B477">
        <v>20</v>
      </c>
      <c r="C477" t="s">
        <v>81</v>
      </c>
      <c r="D477" s="1">
        <v>80</v>
      </c>
      <c r="E477" s="1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s="1" t="s">
        <v>151</v>
      </c>
      <c r="N477" s="51" t="s">
        <v>90</v>
      </c>
      <c r="O477" s="51" t="s">
        <v>90</v>
      </c>
      <c r="P477" s="1" t="s">
        <v>91</v>
      </c>
      <c r="Q477" s="51" t="s">
        <v>115</v>
      </c>
      <c r="R477" s="1">
        <v>5</v>
      </c>
      <c r="S477" s="51">
        <v>6</v>
      </c>
      <c r="T477" s="51">
        <v>1963</v>
      </c>
      <c r="U477" s="51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 s="51">
        <v>970</v>
      </c>
      <c r="AN477" t="s">
        <v>103</v>
      </c>
      <c r="AO477" t="s">
        <v>98</v>
      </c>
      <c r="AP477" t="s">
        <v>105</v>
      </c>
      <c r="AQ477" t="s">
        <v>106</v>
      </c>
      <c r="AR477" s="51">
        <v>970</v>
      </c>
      <c r="AS477" s="51">
        <v>0</v>
      </c>
      <c r="AT477">
        <v>0</v>
      </c>
      <c r="AU477" s="1">
        <v>970</v>
      </c>
      <c r="AV477" s="1">
        <v>1</v>
      </c>
      <c r="AW477" s="1">
        <v>0</v>
      </c>
      <c r="AX477" s="1">
        <v>1</v>
      </c>
      <c r="AY477" s="1">
        <v>0</v>
      </c>
      <c r="AZ477">
        <v>2</v>
      </c>
      <c r="BA477">
        <v>1</v>
      </c>
      <c r="BB477" s="51" t="s">
        <v>98</v>
      </c>
      <c r="BC477" s="59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 s="51">
        <v>2</v>
      </c>
      <c r="BK477" s="51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 s="1">
        <v>132500</v>
      </c>
    </row>
    <row r="478" spans="1:81" x14ac:dyDescent="0.2">
      <c r="A478">
        <v>477</v>
      </c>
      <c r="B478">
        <v>20</v>
      </c>
      <c r="C478" t="s">
        <v>81</v>
      </c>
      <c r="D478" s="1">
        <v>75</v>
      </c>
      <c r="E478" s="1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s="1" t="s">
        <v>89</v>
      </c>
      <c r="N478" s="51" t="s">
        <v>90</v>
      </c>
      <c r="O478" s="51" t="s">
        <v>90</v>
      </c>
      <c r="P478" s="1" t="s">
        <v>91</v>
      </c>
      <c r="Q478" s="51" t="s">
        <v>115</v>
      </c>
      <c r="R478" s="1">
        <v>6</v>
      </c>
      <c r="S478" s="51">
        <v>5</v>
      </c>
      <c r="T478" s="51">
        <v>1997</v>
      </c>
      <c r="U478" s="51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 s="51">
        <v>1478</v>
      </c>
      <c r="AN478" t="s">
        <v>103</v>
      </c>
      <c r="AO478" t="s">
        <v>104</v>
      </c>
      <c r="AP478" t="s">
        <v>105</v>
      </c>
      <c r="AQ478" t="s">
        <v>106</v>
      </c>
      <c r="AR478" s="51">
        <v>1493</v>
      </c>
      <c r="AS478" s="51">
        <v>0</v>
      </c>
      <c r="AT478">
        <v>0</v>
      </c>
      <c r="AU478" s="1">
        <v>1493</v>
      </c>
      <c r="AV478" s="1">
        <v>1</v>
      </c>
      <c r="AW478" s="1">
        <v>0</v>
      </c>
      <c r="AX478" s="1">
        <v>2</v>
      </c>
      <c r="AY478" s="1">
        <v>0</v>
      </c>
      <c r="AZ478">
        <v>3</v>
      </c>
      <c r="BA478">
        <v>1</v>
      </c>
      <c r="BB478" s="51" t="s">
        <v>97</v>
      </c>
      <c r="BC478" s="59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 s="51">
        <v>2</v>
      </c>
      <c r="BK478" s="51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 s="1">
        <v>208900</v>
      </c>
    </row>
    <row r="479" spans="1:81" x14ac:dyDescent="0.2">
      <c r="A479">
        <v>478</v>
      </c>
      <c r="B479">
        <v>60</v>
      </c>
      <c r="C479" t="s">
        <v>81</v>
      </c>
      <c r="D479" s="1">
        <v>105</v>
      </c>
      <c r="E479" s="1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s="1" t="s">
        <v>154</v>
      </c>
      <c r="N479" s="51" t="s">
        <v>90</v>
      </c>
      <c r="O479" s="51" t="s">
        <v>90</v>
      </c>
      <c r="P479" s="1" t="s">
        <v>91</v>
      </c>
      <c r="Q479" s="51" t="s">
        <v>92</v>
      </c>
      <c r="R479" s="1">
        <v>9</v>
      </c>
      <c r="S479" s="51">
        <v>5</v>
      </c>
      <c r="T479" s="51">
        <v>2006</v>
      </c>
      <c r="U479" s="51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 s="51">
        <v>2153</v>
      </c>
      <c r="AN479" t="s">
        <v>103</v>
      </c>
      <c r="AO479" t="s">
        <v>104</v>
      </c>
      <c r="AP479" t="s">
        <v>105</v>
      </c>
      <c r="AQ479" t="s">
        <v>106</v>
      </c>
      <c r="AR479" s="51">
        <v>2069</v>
      </c>
      <c r="AS479" s="51">
        <v>574</v>
      </c>
      <c r="AT479">
        <v>0</v>
      </c>
      <c r="AU479" s="1">
        <v>2643</v>
      </c>
      <c r="AV479" s="1">
        <v>0</v>
      </c>
      <c r="AW479" s="1">
        <v>0</v>
      </c>
      <c r="AX479" s="1">
        <v>2</v>
      </c>
      <c r="AY479" s="1">
        <v>1</v>
      </c>
      <c r="AZ479">
        <v>3</v>
      </c>
      <c r="BA479">
        <v>1</v>
      </c>
      <c r="BB479" s="51" t="s">
        <v>104</v>
      </c>
      <c r="BC479" s="5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 s="51">
        <v>3</v>
      </c>
      <c r="BK479" s="51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 s="1">
        <v>380000</v>
      </c>
    </row>
    <row r="480" spans="1:81" x14ac:dyDescent="0.2">
      <c r="A480">
        <v>479</v>
      </c>
      <c r="B480">
        <v>20</v>
      </c>
      <c r="C480" t="s">
        <v>81</v>
      </c>
      <c r="D480" s="1">
        <v>79</v>
      </c>
      <c r="E480" s="1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s="1" t="s">
        <v>89</v>
      </c>
      <c r="N480" s="51" t="s">
        <v>90</v>
      </c>
      <c r="O480" s="51" t="s">
        <v>90</v>
      </c>
      <c r="P480" s="1" t="s">
        <v>91</v>
      </c>
      <c r="Q480" s="51" t="s">
        <v>115</v>
      </c>
      <c r="R480" s="1">
        <v>8</v>
      </c>
      <c r="S480" s="51">
        <v>5</v>
      </c>
      <c r="T480" s="51">
        <v>2007</v>
      </c>
      <c r="U480" s="51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 s="51">
        <v>1705</v>
      </c>
      <c r="AN480" t="s">
        <v>103</v>
      </c>
      <c r="AO480" t="s">
        <v>104</v>
      </c>
      <c r="AP480" t="s">
        <v>105</v>
      </c>
      <c r="AQ480" t="s">
        <v>106</v>
      </c>
      <c r="AR480" s="51">
        <v>1718</v>
      </c>
      <c r="AS480" s="51">
        <v>0</v>
      </c>
      <c r="AT480">
        <v>0</v>
      </c>
      <c r="AU480" s="1">
        <v>1718</v>
      </c>
      <c r="AV480" s="1">
        <v>1</v>
      </c>
      <c r="AW480" s="1">
        <v>0</v>
      </c>
      <c r="AX480" s="1">
        <v>2</v>
      </c>
      <c r="AY480" s="1">
        <v>0</v>
      </c>
      <c r="AZ480">
        <v>3</v>
      </c>
      <c r="BA480">
        <v>1</v>
      </c>
      <c r="BB480" s="51" t="s">
        <v>97</v>
      </c>
      <c r="BC480" s="59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 s="51">
        <v>3</v>
      </c>
      <c r="BK480" s="51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 s="1">
        <v>297000</v>
      </c>
    </row>
    <row r="481" spans="1:81" x14ac:dyDescent="0.2">
      <c r="A481">
        <v>480</v>
      </c>
      <c r="B481">
        <v>30</v>
      </c>
      <c r="C481" t="s">
        <v>142</v>
      </c>
      <c r="D481" s="1">
        <v>50</v>
      </c>
      <c r="E481" s="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s="1" t="s">
        <v>143</v>
      </c>
      <c r="N481" s="51" t="s">
        <v>90</v>
      </c>
      <c r="O481" s="51" t="s">
        <v>90</v>
      </c>
      <c r="P481" s="1" t="s">
        <v>91</v>
      </c>
      <c r="Q481" s="51" t="s">
        <v>115</v>
      </c>
      <c r="R481" s="1">
        <v>4</v>
      </c>
      <c r="S481" s="51">
        <v>7</v>
      </c>
      <c r="T481" s="51">
        <v>1937</v>
      </c>
      <c r="U481" s="5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 s="51">
        <v>907</v>
      </c>
      <c r="AN481" t="s">
        <v>103</v>
      </c>
      <c r="AO481" t="s">
        <v>98</v>
      </c>
      <c r="AP481" t="s">
        <v>105</v>
      </c>
      <c r="AQ481" t="s">
        <v>106</v>
      </c>
      <c r="AR481" s="51">
        <v>1131</v>
      </c>
      <c r="AS481" s="51">
        <v>0</v>
      </c>
      <c r="AT481">
        <v>0</v>
      </c>
      <c r="AU481" s="1">
        <v>1131</v>
      </c>
      <c r="AV481" s="1">
        <v>0</v>
      </c>
      <c r="AW481" s="1">
        <v>0</v>
      </c>
      <c r="AX481" s="1">
        <v>1</v>
      </c>
      <c r="AY481" s="1">
        <v>0</v>
      </c>
      <c r="AZ481">
        <v>2</v>
      </c>
      <c r="BA481">
        <v>1</v>
      </c>
      <c r="BB481" s="51" t="s">
        <v>98</v>
      </c>
      <c r="BC481" s="59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 s="51">
        <v>2</v>
      </c>
      <c r="BK481" s="5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 s="1">
        <v>89471</v>
      </c>
    </row>
    <row r="482" spans="1:81" x14ac:dyDescent="0.2">
      <c r="A482">
        <v>481</v>
      </c>
      <c r="B482">
        <v>20</v>
      </c>
      <c r="C482" t="s">
        <v>81</v>
      </c>
      <c r="D482" s="1">
        <v>98</v>
      </c>
      <c r="E482" s="1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s="1" t="s">
        <v>154</v>
      </c>
      <c r="N482" s="51" t="s">
        <v>90</v>
      </c>
      <c r="O482" s="51" t="s">
        <v>90</v>
      </c>
      <c r="P482" s="1" t="s">
        <v>91</v>
      </c>
      <c r="Q482" s="51" t="s">
        <v>115</v>
      </c>
      <c r="R482" s="1">
        <v>9</v>
      </c>
      <c r="S482" s="51">
        <v>5</v>
      </c>
      <c r="T482" s="51">
        <v>2004</v>
      </c>
      <c r="U482" s="51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 s="51">
        <v>1833</v>
      </c>
      <c r="AN482" t="s">
        <v>103</v>
      </c>
      <c r="AO482" t="s">
        <v>104</v>
      </c>
      <c r="AP482" t="s">
        <v>105</v>
      </c>
      <c r="AQ482" t="s">
        <v>106</v>
      </c>
      <c r="AR482" s="51">
        <v>1850</v>
      </c>
      <c r="AS482" s="51">
        <v>0</v>
      </c>
      <c r="AT482">
        <v>0</v>
      </c>
      <c r="AU482" s="1">
        <v>1850</v>
      </c>
      <c r="AV482" s="1">
        <v>1</v>
      </c>
      <c r="AW482" s="1">
        <v>0</v>
      </c>
      <c r="AX482" s="1">
        <v>2</v>
      </c>
      <c r="AY482" s="1">
        <v>0</v>
      </c>
      <c r="AZ482">
        <v>3</v>
      </c>
      <c r="BA482">
        <v>1</v>
      </c>
      <c r="BB482" s="51" t="s">
        <v>97</v>
      </c>
      <c r="BC482" s="59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 s="51">
        <v>3</v>
      </c>
      <c r="BK482" s="51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 s="1">
        <v>326000</v>
      </c>
    </row>
    <row r="483" spans="1:81" x14ac:dyDescent="0.2">
      <c r="A483">
        <v>482</v>
      </c>
      <c r="B483">
        <v>20</v>
      </c>
      <c r="C483" t="s">
        <v>81</v>
      </c>
      <c r="D483" s="1">
        <v>72</v>
      </c>
      <c r="E483" s="1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s="1" t="s">
        <v>154</v>
      </c>
      <c r="N483" s="51" t="s">
        <v>90</v>
      </c>
      <c r="O483" s="51" t="s">
        <v>90</v>
      </c>
      <c r="P483" s="1" t="s">
        <v>91</v>
      </c>
      <c r="Q483" s="51" t="s">
        <v>115</v>
      </c>
      <c r="R483" s="1">
        <v>9</v>
      </c>
      <c r="S483" s="51">
        <v>5</v>
      </c>
      <c r="T483" s="51">
        <v>2003</v>
      </c>
      <c r="U483" s="51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 s="51">
        <v>1792</v>
      </c>
      <c r="AN483" t="s">
        <v>103</v>
      </c>
      <c r="AO483" t="s">
        <v>104</v>
      </c>
      <c r="AP483" t="s">
        <v>105</v>
      </c>
      <c r="AQ483" t="s">
        <v>106</v>
      </c>
      <c r="AR483" s="51">
        <v>1792</v>
      </c>
      <c r="AS483" s="51">
        <v>0</v>
      </c>
      <c r="AT483">
        <v>0</v>
      </c>
      <c r="AU483" s="1">
        <v>1792</v>
      </c>
      <c r="AV483" s="1">
        <v>1</v>
      </c>
      <c r="AW483" s="1">
        <v>0</v>
      </c>
      <c r="AX483" s="1">
        <v>2</v>
      </c>
      <c r="AY483" s="1">
        <v>0</v>
      </c>
      <c r="AZ483">
        <v>2</v>
      </c>
      <c r="BA483">
        <v>1</v>
      </c>
      <c r="BB483" s="51" t="s">
        <v>104</v>
      </c>
      <c r="BC483" s="59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 s="51">
        <v>3</v>
      </c>
      <c r="BK483" s="51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 s="1">
        <v>374000</v>
      </c>
    </row>
    <row r="484" spans="1:81" x14ac:dyDescent="0.2">
      <c r="A484">
        <v>483</v>
      </c>
      <c r="B484">
        <v>70</v>
      </c>
      <c r="C484" t="s">
        <v>142</v>
      </c>
      <c r="D484" s="1">
        <v>50</v>
      </c>
      <c r="E484" s="1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s="1" t="s">
        <v>143</v>
      </c>
      <c r="N484" s="51" t="s">
        <v>90</v>
      </c>
      <c r="O484" s="51" t="s">
        <v>90</v>
      </c>
      <c r="P484" s="1" t="s">
        <v>91</v>
      </c>
      <c r="Q484" s="51" t="s">
        <v>92</v>
      </c>
      <c r="R484" s="1">
        <v>7</v>
      </c>
      <c r="S484" s="51">
        <v>8</v>
      </c>
      <c r="T484" s="51">
        <v>1915</v>
      </c>
      <c r="U484" s="51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 s="51">
        <v>910</v>
      </c>
      <c r="AN484" t="s">
        <v>103</v>
      </c>
      <c r="AO484" t="s">
        <v>104</v>
      </c>
      <c r="AP484" t="s">
        <v>105</v>
      </c>
      <c r="AQ484" t="s">
        <v>106</v>
      </c>
      <c r="AR484" s="51">
        <v>916</v>
      </c>
      <c r="AS484" s="51">
        <v>910</v>
      </c>
      <c r="AT484">
        <v>0</v>
      </c>
      <c r="AU484" s="1">
        <v>1826</v>
      </c>
      <c r="AV484" s="1">
        <v>1</v>
      </c>
      <c r="AW484" s="1">
        <v>0</v>
      </c>
      <c r="AX484" s="1">
        <v>1</v>
      </c>
      <c r="AY484" s="1">
        <v>1</v>
      </c>
      <c r="AZ484">
        <v>4</v>
      </c>
      <c r="BA484">
        <v>1</v>
      </c>
      <c r="BB484" s="51" t="s">
        <v>104</v>
      </c>
      <c r="BC484" s="59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 s="51">
        <v>1</v>
      </c>
      <c r="BK484" s="51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 s="1">
        <v>155000</v>
      </c>
    </row>
    <row r="485" spans="1:81" x14ac:dyDescent="0.2">
      <c r="A485">
        <v>484</v>
      </c>
      <c r="B485">
        <v>120</v>
      </c>
      <c r="C485" t="s">
        <v>142</v>
      </c>
      <c r="D485" s="1">
        <v>32</v>
      </c>
      <c r="E485" s="1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s="1" t="s">
        <v>131</v>
      </c>
      <c r="N485" s="51" t="s">
        <v>90</v>
      </c>
      <c r="O485" s="51" t="s">
        <v>90</v>
      </c>
      <c r="P485" s="1" t="s">
        <v>198</v>
      </c>
      <c r="Q485" s="51" t="s">
        <v>115</v>
      </c>
      <c r="R485" s="1">
        <v>6</v>
      </c>
      <c r="S485" s="51">
        <v>5</v>
      </c>
      <c r="T485" s="51">
        <v>1998</v>
      </c>
      <c r="U485" s="51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 s="51">
        <v>1216</v>
      </c>
      <c r="AN485" t="s">
        <v>103</v>
      </c>
      <c r="AO485" t="s">
        <v>104</v>
      </c>
      <c r="AP485" t="s">
        <v>105</v>
      </c>
      <c r="AQ485" t="s">
        <v>106</v>
      </c>
      <c r="AR485" s="51">
        <v>1216</v>
      </c>
      <c r="AS485" s="51">
        <v>0</v>
      </c>
      <c r="AT485">
        <v>0</v>
      </c>
      <c r="AU485" s="1">
        <v>1216</v>
      </c>
      <c r="AV485" s="1">
        <v>1</v>
      </c>
      <c r="AW485" s="1">
        <v>0</v>
      </c>
      <c r="AX485" s="1">
        <v>2</v>
      </c>
      <c r="AY485" s="1">
        <v>0</v>
      </c>
      <c r="AZ485">
        <v>2</v>
      </c>
      <c r="BA485">
        <v>1</v>
      </c>
      <c r="BB485" s="51" t="s">
        <v>98</v>
      </c>
      <c r="BC485" s="59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 s="51">
        <v>2</v>
      </c>
      <c r="BK485" s="51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 s="1">
        <v>164000</v>
      </c>
    </row>
    <row r="486" spans="1:81" x14ac:dyDescent="0.2">
      <c r="A486">
        <v>485</v>
      </c>
      <c r="B486">
        <v>20</v>
      </c>
      <c r="C486" t="s">
        <v>81</v>
      </c>
      <c r="D486" s="1" t="s">
        <v>83</v>
      </c>
      <c r="E486" s="1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s="1" t="s">
        <v>151</v>
      </c>
      <c r="N486" s="51" t="s">
        <v>90</v>
      </c>
      <c r="O486" s="51" t="s">
        <v>90</v>
      </c>
      <c r="P486" s="1" t="s">
        <v>91</v>
      </c>
      <c r="Q486" s="51" t="s">
        <v>115</v>
      </c>
      <c r="R486" s="1">
        <v>5</v>
      </c>
      <c r="S486" s="51">
        <v>7</v>
      </c>
      <c r="T486" s="51">
        <v>1962</v>
      </c>
      <c r="U486" s="51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 s="51">
        <v>999</v>
      </c>
      <c r="AN486" t="s">
        <v>103</v>
      </c>
      <c r="AO486" t="s">
        <v>97</v>
      </c>
      <c r="AP486" t="s">
        <v>105</v>
      </c>
      <c r="AQ486" t="s">
        <v>106</v>
      </c>
      <c r="AR486" s="51">
        <v>999</v>
      </c>
      <c r="AS486" s="51">
        <v>0</v>
      </c>
      <c r="AT486">
        <v>0</v>
      </c>
      <c r="AU486" s="1">
        <v>999</v>
      </c>
      <c r="AV486" s="1">
        <v>1</v>
      </c>
      <c r="AW486" s="1">
        <v>0</v>
      </c>
      <c r="AX486" s="1">
        <v>1</v>
      </c>
      <c r="AY486" s="1">
        <v>0</v>
      </c>
      <c r="AZ486">
        <v>3</v>
      </c>
      <c r="BA486">
        <v>1</v>
      </c>
      <c r="BB486" s="51" t="s">
        <v>97</v>
      </c>
      <c r="BC486" s="59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 s="51">
        <v>1</v>
      </c>
      <c r="BK486" s="51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 s="1">
        <v>132500</v>
      </c>
    </row>
    <row r="487" spans="1:81" x14ac:dyDescent="0.2">
      <c r="A487">
        <v>486</v>
      </c>
      <c r="B487">
        <v>20</v>
      </c>
      <c r="C487" t="s">
        <v>81</v>
      </c>
      <c r="D487" s="1">
        <v>80</v>
      </c>
      <c r="E487" s="1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s="1" t="s">
        <v>162</v>
      </c>
      <c r="N487" s="51" t="s">
        <v>90</v>
      </c>
      <c r="O487" s="51" t="s">
        <v>90</v>
      </c>
      <c r="P487" s="1" t="s">
        <v>91</v>
      </c>
      <c r="Q487" s="51" t="s">
        <v>115</v>
      </c>
      <c r="R487" s="1">
        <v>5</v>
      </c>
      <c r="S487" s="51">
        <v>7</v>
      </c>
      <c r="T487" s="51">
        <v>1950</v>
      </c>
      <c r="U487" s="51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 s="51">
        <v>1113</v>
      </c>
      <c r="AN487" t="s">
        <v>103</v>
      </c>
      <c r="AO487" t="s">
        <v>97</v>
      </c>
      <c r="AP487" t="s">
        <v>105</v>
      </c>
      <c r="AQ487" t="s">
        <v>106</v>
      </c>
      <c r="AR487" s="51">
        <v>1113</v>
      </c>
      <c r="AS487" s="51">
        <v>0</v>
      </c>
      <c r="AT487">
        <v>0</v>
      </c>
      <c r="AU487" s="1">
        <v>1113</v>
      </c>
      <c r="AV487" s="1">
        <v>0</v>
      </c>
      <c r="AW487" s="1">
        <v>0</v>
      </c>
      <c r="AX487" s="1">
        <v>1</v>
      </c>
      <c r="AY487" s="1">
        <v>0</v>
      </c>
      <c r="AZ487">
        <v>3</v>
      </c>
      <c r="BA487">
        <v>1</v>
      </c>
      <c r="BB487" s="51" t="s">
        <v>97</v>
      </c>
      <c r="BC487" s="59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 s="51">
        <v>1</v>
      </c>
      <c r="BK487" s="51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 s="1">
        <v>147000</v>
      </c>
    </row>
    <row r="488" spans="1:81" x14ac:dyDescent="0.2">
      <c r="A488">
        <v>487</v>
      </c>
      <c r="B488">
        <v>20</v>
      </c>
      <c r="C488" t="s">
        <v>81</v>
      </c>
      <c r="D488" s="1">
        <v>79</v>
      </c>
      <c r="E488" s="1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s="1" t="s">
        <v>162</v>
      </c>
      <c r="N488" s="51" t="s">
        <v>90</v>
      </c>
      <c r="O488" s="51" t="s">
        <v>90</v>
      </c>
      <c r="P488" s="1" t="s">
        <v>91</v>
      </c>
      <c r="Q488" s="51" t="s">
        <v>115</v>
      </c>
      <c r="R488" s="1">
        <v>5</v>
      </c>
      <c r="S488" s="51">
        <v>7</v>
      </c>
      <c r="T488" s="51">
        <v>1965</v>
      </c>
      <c r="U488" s="51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 s="51">
        <v>1073</v>
      </c>
      <c r="AN488" t="s">
        <v>103</v>
      </c>
      <c r="AO488" t="s">
        <v>98</v>
      </c>
      <c r="AP488" t="s">
        <v>105</v>
      </c>
      <c r="AQ488" t="s">
        <v>106</v>
      </c>
      <c r="AR488" s="51">
        <v>1073</v>
      </c>
      <c r="AS488" s="51">
        <v>0</v>
      </c>
      <c r="AT488">
        <v>0</v>
      </c>
      <c r="AU488" s="1">
        <v>1073</v>
      </c>
      <c r="AV488" s="1">
        <v>1</v>
      </c>
      <c r="AW488" s="1">
        <v>0</v>
      </c>
      <c r="AX488" s="1">
        <v>1</v>
      </c>
      <c r="AY488" s="1">
        <v>1</v>
      </c>
      <c r="AZ488">
        <v>3</v>
      </c>
      <c r="BA488">
        <v>1</v>
      </c>
      <c r="BB488" s="51" t="s">
        <v>98</v>
      </c>
      <c r="BC488" s="59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 s="51">
        <v>2</v>
      </c>
      <c r="BK488" s="51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 s="1">
        <v>156000</v>
      </c>
    </row>
    <row r="489" spans="1:81" x14ac:dyDescent="0.2">
      <c r="A489">
        <v>488</v>
      </c>
      <c r="B489">
        <v>20</v>
      </c>
      <c r="C489" t="s">
        <v>81</v>
      </c>
      <c r="D489" s="1">
        <v>70</v>
      </c>
      <c r="E489" s="1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s="1" t="s">
        <v>138</v>
      </c>
      <c r="N489" s="51" t="s">
        <v>90</v>
      </c>
      <c r="O489" s="51" t="s">
        <v>90</v>
      </c>
      <c r="P489" s="1" t="s">
        <v>91</v>
      </c>
      <c r="Q489" s="51" t="s">
        <v>115</v>
      </c>
      <c r="R489" s="1">
        <v>5</v>
      </c>
      <c r="S489" s="51">
        <v>6</v>
      </c>
      <c r="T489" s="51">
        <v>1971</v>
      </c>
      <c r="U489" s="51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 s="51">
        <v>1484</v>
      </c>
      <c r="AN489" t="s">
        <v>103</v>
      </c>
      <c r="AO489" t="s">
        <v>97</v>
      </c>
      <c r="AP489" t="s">
        <v>105</v>
      </c>
      <c r="AQ489" t="s">
        <v>106</v>
      </c>
      <c r="AR489" s="51">
        <v>1484</v>
      </c>
      <c r="AS489" s="51">
        <v>0</v>
      </c>
      <c r="AT489">
        <v>0</v>
      </c>
      <c r="AU489" s="1">
        <v>1484</v>
      </c>
      <c r="AV489" s="1">
        <v>0</v>
      </c>
      <c r="AW489" s="1">
        <v>0</v>
      </c>
      <c r="AX489" s="1">
        <v>2</v>
      </c>
      <c r="AY489" s="1">
        <v>0</v>
      </c>
      <c r="AZ489">
        <v>3</v>
      </c>
      <c r="BA489">
        <v>1</v>
      </c>
      <c r="BB489" s="51" t="s">
        <v>98</v>
      </c>
      <c r="BC489" s="5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 s="51">
        <v>2</v>
      </c>
      <c r="BK489" s="51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 s="1">
        <v>175000</v>
      </c>
    </row>
    <row r="490" spans="1:81" x14ac:dyDescent="0.2">
      <c r="A490">
        <v>489</v>
      </c>
      <c r="B490">
        <v>190</v>
      </c>
      <c r="C490" t="s">
        <v>81</v>
      </c>
      <c r="D490" s="1">
        <v>60</v>
      </c>
      <c r="E490" s="1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s="1" t="s">
        <v>143</v>
      </c>
      <c r="N490" s="51" t="s">
        <v>90</v>
      </c>
      <c r="O490" s="51" t="s">
        <v>90</v>
      </c>
      <c r="P490" s="1" t="s">
        <v>149</v>
      </c>
      <c r="Q490" s="51" t="s">
        <v>132</v>
      </c>
      <c r="R490" s="1">
        <v>5</v>
      </c>
      <c r="S490" s="51">
        <v>4</v>
      </c>
      <c r="T490" s="51">
        <v>1900</v>
      </c>
      <c r="U490" s="51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 s="51">
        <v>954</v>
      </c>
      <c r="AN490" t="s">
        <v>103</v>
      </c>
      <c r="AO490" t="s">
        <v>98</v>
      </c>
      <c r="AP490" t="s">
        <v>177</v>
      </c>
      <c r="AQ490" t="s">
        <v>164</v>
      </c>
      <c r="AR490" s="51">
        <v>1766</v>
      </c>
      <c r="AS490" s="51">
        <v>648</v>
      </c>
      <c r="AT490">
        <v>0</v>
      </c>
      <c r="AU490" s="1">
        <v>2414</v>
      </c>
      <c r="AV490" s="1">
        <v>0</v>
      </c>
      <c r="AW490" s="1">
        <v>0</v>
      </c>
      <c r="AX490" s="1">
        <v>2</v>
      </c>
      <c r="AY490" s="1">
        <v>0</v>
      </c>
      <c r="AZ490">
        <v>3</v>
      </c>
      <c r="BA490">
        <v>2</v>
      </c>
      <c r="BB490" s="51" t="s">
        <v>98</v>
      </c>
      <c r="BC490" s="59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 s="51">
        <v>2</v>
      </c>
      <c r="BK490" s="51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 s="1">
        <v>160000</v>
      </c>
    </row>
    <row r="491" spans="1:81" x14ac:dyDescent="0.2">
      <c r="A491">
        <v>490</v>
      </c>
      <c r="B491">
        <v>180</v>
      </c>
      <c r="C491" t="s">
        <v>142</v>
      </c>
      <c r="D491" s="1">
        <v>21</v>
      </c>
      <c r="E491" s="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s="1" t="s">
        <v>178</v>
      </c>
      <c r="N491" s="51" t="s">
        <v>90</v>
      </c>
      <c r="O491" s="51" t="s">
        <v>90</v>
      </c>
      <c r="P491" s="1" t="s">
        <v>198</v>
      </c>
      <c r="Q491" s="51" t="s">
        <v>191</v>
      </c>
      <c r="R491" s="1">
        <v>4</v>
      </c>
      <c r="S491" s="51">
        <v>8</v>
      </c>
      <c r="T491" s="51">
        <v>1970</v>
      </c>
      <c r="U491" s="5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 s="51">
        <v>630</v>
      </c>
      <c r="AN491" t="s">
        <v>103</v>
      </c>
      <c r="AO491" t="s">
        <v>98</v>
      </c>
      <c r="AP491" t="s">
        <v>105</v>
      </c>
      <c r="AQ491" t="s">
        <v>106</v>
      </c>
      <c r="AR491" s="51">
        <v>630</v>
      </c>
      <c r="AS491" s="51">
        <v>0</v>
      </c>
      <c r="AT491">
        <v>0</v>
      </c>
      <c r="AU491" s="1">
        <v>630</v>
      </c>
      <c r="AV491" s="1">
        <v>1</v>
      </c>
      <c r="AW491" s="1">
        <v>0</v>
      </c>
      <c r="AX491" s="1">
        <v>1</v>
      </c>
      <c r="AY491" s="1">
        <v>0</v>
      </c>
      <c r="AZ491">
        <v>1</v>
      </c>
      <c r="BA491">
        <v>1</v>
      </c>
      <c r="BB491" s="51" t="s">
        <v>97</v>
      </c>
      <c r="BC491" s="59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 s="51">
        <v>1</v>
      </c>
      <c r="BK491" s="5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 s="1">
        <v>86000</v>
      </c>
    </row>
    <row r="492" spans="1:81" x14ac:dyDescent="0.2">
      <c r="A492">
        <v>491</v>
      </c>
      <c r="B492">
        <v>160</v>
      </c>
      <c r="C492" t="s">
        <v>142</v>
      </c>
      <c r="D492" s="1" t="s">
        <v>83</v>
      </c>
      <c r="E492" s="1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s="1" t="s">
        <v>178</v>
      </c>
      <c r="N492" s="51" t="s">
        <v>90</v>
      </c>
      <c r="O492" s="51" t="s">
        <v>90</v>
      </c>
      <c r="P492" s="1" t="s">
        <v>179</v>
      </c>
      <c r="Q492" s="51" t="s">
        <v>92</v>
      </c>
      <c r="R492" s="1">
        <v>5</v>
      </c>
      <c r="S492" s="51">
        <v>6</v>
      </c>
      <c r="T492" s="51">
        <v>1976</v>
      </c>
      <c r="U492" s="51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 s="51">
        <v>264</v>
      </c>
      <c r="AN492" t="s">
        <v>103</v>
      </c>
      <c r="AO492" t="s">
        <v>98</v>
      </c>
      <c r="AP492" t="s">
        <v>105</v>
      </c>
      <c r="AQ492" t="s">
        <v>106</v>
      </c>
      <c r="AR492" s="51">
        <v>616</v>
      </c>
      <c r="AS492" s="51">
        <v>688</v>
      </c>
      <c r="AT492">
        <v>0</v>
      </c>
      <c r="AU492" s="1">
        <v>1304</v>
      </c>
      <c r="AV492" s="1">
        <v>0</v>
      </c>
      <c r="AW492" s="1">
        <v>0</v>
      </c>
      <c r="AX492" s="1">
        <v>1</v>
      </c>
      <c r="AY492" s="1">
        <v>1</v>
      </c>
      <c r="AZ492">
        <v>3</v>
      </c>
      <c r="BA492">
        <v>1</v>
      </c>
      <c r="BB492" s="51" t="s">
        <v>98</v>
      </c>
      <c r="BC492" s="59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 s="51">
        <v>1</v>
      </c>
      <c r="BK492" s="51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 s="1">
        <v>115000</v>
      </c>
    </row>
    <row r="493" spans="1:81" x14ac:dyDescent="0.2">
      <c r="A493">
        <v>492</v>
      </c>
      <c r="B493">
        <v>50</v>
      </c>
      <c r="C493" t="s">
        <v>81</v>
      </c>
      <c r="D493" s="1">
        <v>79</v>
      </c>
      <c r="E493" s="1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s="1" t="s">
        <v>162</v>
      </c>
      <c r="N493" s="51" t="s">
        <v>144</v>
      </c>
      <c r="O493" s="51" t="s">
        <v>90</v>
      </c>
      <c r="P493" s="1" t="s">
        <v>91</v>
      </c>
      <c r="Q493" s="51" t="s">
        <v>132</v>
      </c>
      <c r="R493" s="1">
        <v>6</v>
      </c>
      <c r="S493" s="51">
        <v>7</v>
      </c>
      <c r="T493" s="51">
        <v>1941</v>
      </c>
      <c r="U493" s="51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 s="51">
        <v>806</v>
      </c>
      <c r="AN493" t="s">
        <v>103</v>
      </c>
      <c r="AO493" t="s">
        <v>98</v>
      </c>
      <c r="AP493" t="s">
        <v>105</v>
      </c>
      <c r="AQ493" t="s">
        <v>164</v>
      </c>
      <c r="AR493" s="51">
        <v>958</v>
      </c>
      <c r="AS493" s="51">
        <v>620</v>
      </c>
      <c r="AT493">
        <v>0</v>
      </c>
      <c r="AU493" s="1">
        <v>1578</v>
      </c>
      <c r="AV493" s="1">
        <v>1</v>
      </c>
      <c r="AW493" s="1">
        <v>0</v>
      </c>
      <c r="AX493" s="1">
        <v>1</v>
      </c>
      <c r="AY493" s="1">
        <v>0</v>
      </c>
      <c r="AZ493">
        <v>3</v>
      </c>
      <c r="BA493">
        <v>1</v>
      </c>
      <c r="BB493" s="51" t="s">
        <v>147</v>
      </c>
      <c r="BC493" s="59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 s="51">
        <v>1</v>
      </c>
      <c r="BK493" s="51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 s="1">
        <v>133000</v>
      </c>
    </row>
    <row r="494" spans="1:81" x14ac:dyDescent="0.2">
      <c r="A494">
        <v>493</v>
      </c>
      <c r="B494">
        <v>60</v>
      </c>
      <c r="C494" t="s">
        <v>81</v>
      </c>
      <c r="D494" s="1">
        <v>105</v>
      </c>
      <c r="E494" s="1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s="1" t="s">
        <v>193</v>
      </c>
      <c r="N494" s="51" t="s">
        <v>90</v>
      </c>
      <c r="O494" s="51" t="s">
        <v>90</v>
      </c>
      <c r="P494" s="1" t="s">
        <v>91</v>
      </c>
      <c r="Q494" s="51" t="s">
        <v>92</v>
      </c>
      <c r="R494" s="1">
        <v>6</v>
      </c>
      <c r="S494" s="51">
        <v>5</v>
      </c>
      <c r="T494" s="51">
        <v>2006</v>
      </c>
      <c r="U494" s="51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 s="51">
        <v>728</v>
      </c>
      <c r="AN494" t="s">
        <v>103</v>
      </c>
      <c r="AO494" t="s">
        <v>97</v>
      </c>
      <c r="AP494" t="s">
        <v>105</v>
      </c>
      <c r="AQ494" t="s">
        <v>106</v>
      </c>
      <c r="AR494" s="51">
        <v>728</v>
      </c>
      <c r="AS494" s="51">
        <v>728</v>
      </c>
      <c r="AT494">
        <v>0</v>
      </c>
      <c r="AU494" s="1">
        <v>1456</v>
      </c>
      <c r="AV494" s="1">
        <v>0</v>
      </c>
      <c r="AW494" s="1">
        <v>0</v>
      </c>
      <c r="AX494" s="1">
        <v>2</v>
      </c>
      <c r="AY494" s="1">
        <v>1</v>
      </c>
      <c r="AZ494">
        <v>3</v>
      </c>
      <c r="BA494">
        <v>1</v>
      </c>
      <c r="BB494" s="51" t="s">
        <v>98</v>
      </c>
      <c r="BC494" s="59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 s="51">
        <v>2</v>
      </c>
      <c r="BK494" s="51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 s="1">
        <v>172785</v>
      </c>
    </row>
    <row r="495" spans="1:81" x14ac:dyDescent="0.2">
      <c r="A495">
        <v>494</v>
      </c>
      <c r="B495">
        <v>20</v>
      </c>
      <c r="C495" t="s">
        <v>81</v>
      </c>
      <c r="D495" s="1">
        <v>70</v>
      </c>
      <c r="E495" s="1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s="1" t="s">
        <v>162</v>
      </c>
      <c r="N495" s="51" t="s">
        <v>90</v>
      </c>
      <c r="O495" s="51" t="s">
        <v>90</v>
      </c>
      <c r="P495" s="1" t="s">
        <v>91</v>
      </c>
      <c r="Q495" s="51" t="s">
        <v>115</v>
      </c>
      <c r="R495" s="1">
        <v>5</v>
      </c>
      <c r="S495" s="51">
        <v>6</v>
      </c>
      <c r="T495" s="51">
        <v>1960</v>
      </c>
      <c r="U495" s="51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 s="51">
        <v>1269</v>
      </c>
      <c r="AN495" t="s">
        <v>103</v>
      </c>
      <c r="AO495" t="s">
        <v>98</v>
      </c>
      <c r="AP495" t="s">
        <v>105</v>
      </c>
      <c r="AQ495" t="s">
        <v>164</v>
      </c>
      <c r="AR495" s="51">
        <v>1269</v>
      </c>
      <c r="AS495" s="51">
        <v>0</v>
      </c>
      <c r="AT495">
        <v>0</v>
      </c>
      <c r="AU495" s="1">
        <v>1269</v>
      </c>
      <c r="AV495" s="1">
        <v>0</v>
      </c>
      <c r="AW495" s="1">
        <v>0</v>
      </c>
      <c r="AX495" s="1">
        <v>1</v>
      </c>
      <c r="AY495" s="1">
        <v>1</v>
      </c>
      <c r="AZ495">
        <v>3</v>
      </c>
      <c r="BA495">
        <v>1</v>
      </c>
      <c r="BB495" s="51" t="s">
        <v>98</v>
      </c>
      <c r="BC495" s="59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 s="51">
        <v>1</v>
      </c>
      <c r="BK495" s="51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 s="1">
        <v>155000</v>
      </c>
    </row>
    <row r="496" spans="1:81" x14ac:dyDescent="0.2">
      <c r="A496">
        <v>495</v>
      </c>
      <c r="B496">
        <v>30</v>
      </c>
      <c r="C496" t="s">
        <v>142</v>
      </c>
      <c r="D496" s="1">
        <v>50</v>
      </c>
      <c r="E496" s="1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s="1" t="s">
        <v>143</v>
      </c>
      <c r="N496" s="51" t="s">
        <v>144</v>
      </c>
      <c r="O496" s="51" t="s">
        <v>90</v>
      </c>
      <c r="P496" s="1" t="s">
        <v>91</v>
      </c>
      <c r="Q496" s="51" t="s">
        <v>115</v>
      </c>
      <c r="R496" s="1">
        <v>5</v>
      </c>
      <c r="S496" s="51">
        <v>8</v>
      </c>
      <c r="T496" s="51">
        <v>1938</v>
      </c>
      <c r="U496" s="51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 s="51">
        <v>190</v>
      </c>
      <c r="AN496" t="s">
        <v>103</v>
      </c>
      <c r="AO496" t="s">
        <v>97</v>
      </c>
      <c r="AP496" t="s">
        <v>105</v>
      </c>
      <c r="AQ496" t="s">
        <v>164</v>
      </c>
      <c r="AR496" s="51">
        <v>886</v>
      </c>
      <c r="AS496" s="51">
        <v>0</v>
      </c>
      <c r="AT496">
        <v>0</v>
      </c>
      <c r="AU496" s="1">
        <v>886</v>
      </c>
      <c r="AV496" s="1">
        <v>0</v>
      </c>
      <c r="AW496" s="1">
        <v>0</v>
      </c>
      <c r="AX496" s="1">
        <v>1</v>
      </c>
      <c r="AY496" s="1">
        <v>0</v>
      </c>
      <c r="AZ496">
        <v>2</v>
      </c>
      <c r="BA496">
        <v>1</v>
      </c>
      <c r="BB496" s="51" t="s">
        <v>98</v>
      </c>
      <c r="BC496" s="59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 s="51">
        <v>1</v>
      </c>
      <c r="BK496" s="51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 s="1">
        <v>91300</v>
      </c>
    </row>
    <row r="497" spans="1:81" x14ac:dyDescent="0.2">
      <c r="A497">
        <v>496</v>
      </c>
      <c r="B497">
        <v>30</v>
      </c>
      <c r="C497" t="s">
        <v>183</v>
      </c>
      <c r="D497" s="1">
        <v>60</v>
      </c>
      <c r="E497" s="1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s="1" t="s">
        <v>176</v>
      </c>
      <c r="N497" s="51" t="s">
        <v>90</v>
      </c>
      <c r="O497" s="51" t="s">
        <v>90</v>
      </c>
      <c r="P497" s="1" t="s">
        <v>91</v>
      </c>
      <c r="Q497" s="51" t="s">
        <v>115</v>
      </c>
      <c r="R497" s="1">
        <v>4</v>
      </c>
      <c r="S497" s="51">
        <v>5</v>
      </c>
      <c r="T497" s="51">
        <v>1920</v>
      </c>
      <c r="U497" s="51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 s="51">
        <v>720</v>
      </c>
      <c r="AN497" t="s">
        <v>103</v>
      </c>
      <c r="AO497" t="s">
        <v>98</v>
      </c>
      <c r="AP497" t="s">
        <v>177</v>
      </c>
      <c r="AQ497" t="s">
        <v>164</v>
      </c>
      <c r="AR497" s="51">
        <v>720</v>
      </c>
      <c r="AS497" s="51">
        <v>0</v>
      </c>
      <c r="AT497">
        <v>0</v>
      </c>
      <c r="AU497" s="1">
        <v>720</v>
      </c>
      <c r="AV497" s="1">
        <v>0</v>
      </c>
      <c r="AW497" s="1">
        <v>0</v>
      </c>
      <c r="AX497" s="1">
        <v>1</v>
      </c>
      <c r="AY497" s="1">
        <v>0</v>
      </c>
      <c r="AZ497">
        <v>2</v>
      </c>
      <c r="BA497">
        <v>1</v>
      </c>
      <c r="BB497" s="51" t="s">
        <v>98</v>
      </c>
      <c r="BC497" s="59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 s="51">
        <v>0</v>
      </c>
      <c r="BK497" s="51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 s="1">
        <v>34900</v>
      </c>
    </row>
    <row r="498" spans="1:81" x14ac:dyDescent="0.2">
      <c r="A498">
        <v>497</v>
      </c>
      <c r="B498">
        <v>20</v>
      </c>
      <c r="C498" t="s">
        <v>81</v>
      </c>
      <c r="D498" s="1" t="s">
        <v>83</v>
      </c>
      <c r="E498" s="1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s="1" t="s">
        <v>129</v>
      </c>
      <c r="N498" s="51" t="s">
        <v>90</v>
      </c>
      <c r="O498" s="51" t="s">
        <v>90</v>
      </c>
      <c r="P498" s="1" t="s">
        <v>91</v>
      </c>
      <c r="Q498" s="51" t="s">
        <v>115</v>
      </c>
      <c r="R498" s="1">
        <v>8</v>
      </c>
      <c r="S498" s="51">
        <v>5</v>
      </c>
      <c r="T498" s="51">
        <v>1992</v>
      </c>
      <c r="U498" s="51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 s="51">
        <v>3200</v>
      </c>
      <c r="AN498" t="s">
        <v>103</v>
      </c>
      <c r="AO498" t="s">
        <v>104</v>
      </c>
      <c r="AP498" t="s">
        <v>105</v>
      </c>
      <c r="AQ498" t="s">
        <v>106</v>
      </c>
      <c r="AR498" s="51">
        <v>3228</v>
      </c>
      <c r="AS498" s="51">
        <v>0</v>
      </c>
      <c r="AT498">
        <v>0</v>
      </c>
      <c r="AU498" s="1">
        <v>3228</v>
      </c>
      <c r="AV498" s="1">
        <v>1</v>
      </c>
      <c r="AW498" s="1">
        <v>0</v>
      </c>
      <c r="AX498" s="1">
        <v>3</v>
      </c>
      <c r="AY498" s="1">
        <v>0</v>
      </c>
      <c r="AZ498">
        <v>4</v>
      </c>
      <c r="BA498">
        <v>1</v>
      </c>
      <c r="BB498" s="51" t="s">
        <v>97</v>
      </c>
      <c r="BC498" s="59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 s="51">
        <v>2</v>
      </c>
      <c r="BK498" s="51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 s="1">
        <v>430000</v>
      </c>
    </row>
    <row r="499" spans="1:81" x14ac:dyDescent="0.2">
      <c r="A499">
        <v>498</v>
      </c>
      <c r="B499">
        <v>50</v>
      </c>
      <c r="C499" t="s">
        <v>81</v>
      </c>
      <c r="D499" s="1">
        <v>60</v>
      </c>
      <c r="E499" s="1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s="1" t="s">
        <v>148</v>
      </c>
      <c r="N499" s="51" t="s">
        <v>90</v>
      </c>
      <c r="O499" s="51" t="s">
        <v>90</v>
      </c>
      <c r="P499" s="1" t="s">
        <v>91</v>
      </c>
      <c r="Q499" s="51" t="s">
        <v>132</v>
      </c>
      <c r="R499" s="1">
        <v>7</v>
      </c>
      <c r="S499" s="51">
        <v>6</v>
      </c>
      <c r="T499" s="51">
        <v>1925</v>
      </c>
      <c r="U499" s="51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 s="51">
        <v>1026</v>
      </c>
      <c r="AN499" t="s">
        <v>103</v>
      </c>
      <c r="AO499" t="s">
        <v>104</v>
      </c>
      <c r="AP499" t="s">
        <v>105</v>
      </c>
      <c r="AQ499" t="s">
        <v>106</v>
      </c>
      <c r="AR499" s="51">
        <v>1133</v>
      </c>
      <c r="AS499" s="51">
        <v>687</v>
      </c>
      <c r="AT499">
        <v>0</v>
      </c>
      <c r="AU499" s="1">
        <v>1820</v>
      </c>
      <c r="AV499" s="1">
        <v>1</v>
      </c>
      <c r="AW499" s="1">
        <v>0</v>
      </c>
      <c r="AX499" s="1">
        <v>2</v>
      </c>
      <c r="AY499" s="1">
        <v>0</v>
      </c>
      <c r="AZ499">
        <v>4</v>
      </c>
      <c r="BA499">
        <v>1</v>
      </c>
      <c r="BB499" s="51" t="s">
        <v>98</v>
      </c>
      <c r="BC499" s="5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 s="51">
        <v>1</v>
      </c>
      <c r="BK499" s="51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 s="1">
        <v>184000</v>
      </c>
    </row>
    <row r="500" spans="1:81" x14ac:dyDescent="0.2">
      <c r="A500">
        <v>499</v>
      </c>
      <c r="B500">
        <v>20</v>
      </c>
      <c r="C500" t="s">
        <v>81</v>
      </c>
      <c r="D500" s="1">
        <v>65</v>
      </c>
      <c r="E500" s="1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s="1" t="s">
        <v>151</v>
      </c>
      <c r="N500" s="51" t="s">
        <v>90</v>
      </c>
      <c r="O500" s="51" t="s">
        <v>90</v>
      </c>
      <c r="P500" s="1" t="s">
        <v>91</v>
      </c>
      <c r="Q500" s="51" t="s">
        <v>115</v>
      </c>
      <c r="R500" s="1">
        <v>5</v>
      </c>
      <c r="S500" s="51">
        <v>7</v>
      </c>
      <c r="T500" s="51">
        <v>1967</v>
      </c>
      <c r="U500" s="51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 s="51">
        <v>864</v>
      </c>
      <c r="AN500" t="s">
        <v>103</v>
      </c>
      <c r="AO500" t="s">
        <v>104</v>
      </c>
      <c r="AP500" t="s">
        <v>105</v>
      </c>
      <c r="AQ500" t="s">
        <v>106</v>
      </c>
      <c r="AR500" s="51">
        <v>899</v>
      </c>
      <c r="AS500" s="51">
        <v>0</v>
      </c>
      <c r="AT500">
        <v>0</v>
      </c>
      <c r="AU500" s="1">
        <v>899</v>
      </c>
      <c r="AV500" s="1">
        <v>0</v>
      </c>
      <c r="AW500" s="1">
        <v>0</v>
      </c>
      <c r="AX500" s="1">
        <v>1</v>
      </c>
      <c r="AY500" s="1">
        <v>0</v>
      </c>
      <c r="AZ500">
        <v>3</v>
      </c>
      <c r="BA500">
        <v>1</v>
      </c>
      <c r="BB500" s="51" t="s">
        <v>97</v>
      </c>
      <c r="BC500" s="59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 s="51">
        <v>1</v>
      </c>
      <c r="BK500" s="51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 s="1">
        <v>130000</v>
      </c>
    </row>
    <row r="501" spans="1:81" x14ac:dyDescent="0.2">
      <c r="A501">
        <v>500</v>
      </c>
      <c r="B501">
        <v>20</v>
      </c>
      <c r="C501" t="s">
        <v>81</v>
      </c>
      <c r="D501" s="1">
        <v>70</v>
      </c>
      <c r="E501" s="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s="1" t="s">
        <v>162</v>
      </c>
      <c r="N501" s="51" t="s">
        <v>90</v>
      </c>
      <c r="O501" s="51" t="s">
        <v>90</v>
      </c>
      <c r="P501" s="1" t="s">
        <v>91</v>
      </c>
      <c r="Q501" s="51" t="s">
        <v>115</v>
      </c>
      <c r="R501" s="1">
        <v>5</v>
      </c>
      <c r="S501" s="51">
        <v>7</v>
      </c>
      <c r="T501" s="51">
        <v>1958</v>
      </c>
      <c r="U501" s="5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 s="51">
        <v>912</v>
      </c>
      <c r="AN501" t="s">
        <v>103</v>
      </c>
      <c r="AO501" t="s">
        <v>147</v>
      </c>
      <c r="AP501" t="s">
        <v>105</v>
      </c>
      <c r="AQ501" t="s">
        <v>106</v>
      </c>
      <c r="AR501" s="51">
        <v>912</v>
      </c>
      <c r="AS501" s="51">
        <v>0</v>
      </c>
      <c r="AT501">
        <v>0</v>
      </c>
      <c r="AU501" s="1">
        <v>912</v>
      </c>
      <c r="AV501" s="1">
        <v>0</v>
      </c>
      <c r="AW501" s="1">
        <v>1</v>
      </c>
      <c r="AX501" s="1">
        <v>1</v>
      </c>
      <c r="AY501" s="1">
        <v>0</v>
      </c>
      <c r="AZ501">
        <v>2</v>
      </c>
      <c r="BA501">
        <v>1</v>
      </c>
      <c r="BB501" s="51" t="s">
        <v>98</v>
      </c>
      <c r="BC501" s="59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 s="51">
        <v>1</v>
      </c>
      <c r="BK501" s="5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 s="1">
        <v>120000</v>
      </c>
    </row>
    <row r="502" spans="1:81" x14ac:dyDescent="0.2">
      <c r="A502">
        <v>501</v>
      </c>
      <c r="B502">
        <v>160</v>
      </c>
      <c r="C502" t="s">
        <v>142</v>
      </c>
      <c r="D502" s="1">
        <v>21</v>
      </c>
      <c r="E502" s="1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s="1" t="s">
        <v>228</v>
      </c>
      <c r="N502" s="51" t="s">
        <v>90</v>
      </c>
      <c r="O502" s="51" t="s">
        <v>90</v>
      </c>
      <c r="P502" s="1" t="s">
        <v>198</v>
      </c>
      <c r="Q502" s="51" t="s">
        <v>92</v>
      </c>
      <c r="R502" s="1">
        <v>6</v>
      </c>
      <c r="S502" s="51">
        <v>5</v>
      </c>
      <c r="T502" s="51">
        <v>1973</v>
      </c>
      <c r="U502" s="51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 s="51">
        <v>672</v>
      </c>
      <c r="AN502" t="s">
        <v>103</v>
      </c>
      <c r="AO502" t="s">
        <v>98</v>
      </c>
      <c r="AP502" t="s">
        <v>105</v>
      </c>
      <c r="AQ502" t="s">
        <v>106</v>
      </c>
      <c r="AR502" s="51">
        <v>672</v>
      </c>
      <c r="AS502" s="51">
        <v>546</v>
      </c>
      <c r="AT502">
        <v>0</v>
      </c>
      <c r="AU502" s="1">
        <v>1218</v>
      </c>
      <c r="AV502" s="1">
        <v>0</v>
      </c>
      <c r="AW502" s="1">
        <v>0</v>
      </c>
      <c r="AX502" s="1">
        <v>1</v>
      </c>
      <c r="AY502" s="1">
        <v>1</v>
      </c>
      <c r="AZ502">
        <v>3</v>
      </c>
      <c r="BA502">
        <v>1</v>
      </c>
      <c r="BB502" s="51" t="s">
        <v>98</v>
      </c>
      <c r="BC502" s="59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 s="51">
        <v>1</v>
      </c>
      <c r="BK502" s="51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 s="1">
        <v>113000</v>
      </c>
    </row>
    <row r="503" spans="1:81" x14ac:dyDescent="0.2">
      <c r="A503">
        <v>502</v>
      </c>
      <c r="B503">
        <v>60</v>
      </c>
      <c r="C503" t="s">
        <v>192</v>
      </c>
      <c r="D503" s="1">
        <v>75</v>
      </c>
      <c r="E503" s="1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s="1" t="s">
        <v>136</v>
      </c>
      <c r="N503" s="51" t="s">
        <v>90</v>
      </c>
      <c r="O503" s="51" t="s">
        <v>90</v>
      </c>
      <c r="P503" s="1" t="s">
        <v>91</v>
      </c>
      <c r="Q503" s="51" t="s">
        <v>92</v>
      </c>
      <c r="R503" s="1">
        <v>7</v>
      </c>
      <c r="S503" s="51">
        <v>5</v>
      </c>
      <c r="T503" s="51">
        <v>2005</v>
      </c>
      <c r="U503" s="51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 s="51">
        <v>866</v>
      </c>
      <c r="AN503" t="s">
        <v>103</v>
      </c>
      <c r="AO503" t="s">
        <v>97</v>
      </c>
      <c r="AP503" t="s">
        <v>105</v>
      </c>
      <c r="AQ503" t="s">
        <v>106</v>
      </c>
      <c r="AR503" s="51">
        <v>866</v>
      </c>
      <c r="AS503" s="51">
        <v>902</v>
      </c>
      <c r="AT503">
        <v>0</v>
      </c>
      <c r="AU503" s="1">
        <v>1768</v>
      </c>
      <c r="AV503" s="1">
        <v>0</v>
      </c>
      <c r="AW503" s="1">
        <v>0</v>
      </c>
      <c r="AX503" s="1">
        <v>2</v>
      </c>
      <c r="AY503" s="1">
        <v>1</v>
      </c>
      <c r="AZ503">
        <v>3</v>
      </c>
      <c r="BA503">
        <v>1</v>
      </c>
      <c r="BB503" s="51" t="s">
        <v>97</v>
      </c>
      <c r="BC503" s="59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 s="51">
        <v>2</v>
      </c>
      <c r="BK503" s="51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 s="1">
        <v>226700</v>
      </c>
    </row>
    <row r="504" spans="1:81" x14ac:dyDescent="0.2">
      <c r="A504">
        <v>503</v>
      </c>
      <c r="B504">
        <v>20</v>
      </c>
      <c r="C504" t="s">
        <v>81</v>
      </c>
      <c r="D504" s="1">
        <v>70</v>
      </c>
      <c r="E504" s="1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s="1" t="s">
        <v>185</v>
      </c>
      <c r="N504" s="51" t="s">
        <v>114</v>
      </c>
      <c r="O504" s="51" t="s">
        <v>90</v>
      </c>
      <c r="P504" s="1" t="s">
        <v>91</v>
      </c>
      <c r="Q504" s="51" t="s">
        <v>115</v>
      </c>
      <c r="R504" s="1">
        <v>5</v>
      </c>
      <c r="S504" s="51">
        <v>7</v>
      </c>
      <c r="T504" s="51">
        <v>1965</v>
      </c>
      <c r="U504" s="51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 s="51">
        <v>1214</v>
      </c>
      <c r="AN504" t="s">
        <v>103</v>
      </c>
      <c r="AO504" t="s">
        <v>104</v>
      </c>
      <c r="AP504" t="s">
        <v>105</v>
      </c>
      <c r="AQ504" t="s">
        <v>106</v>
      </c>
      <c r="AR504" s="51">
        <v>1214</v>
      </c>
      <c r="AS504" s="51">
        <v>0</v>
      </c>
      <c r="AT504">
        <v>0</v>
      </c>
      <c r="AU504" s="1">
        <v>1214</v>
      </c>
      <c r="AV504" s="1">
        <v>1</v>
      </c>
      <c r="AW504" s="1">
        <v>0</v>
      </c>
      <c r="AX504" s="1">
        <v>1</v>
      </c>
      <c r="AY504" s="1">
        <v>0</v>
      </c>
      <c r="AZ504">
        <v>2</v>
      </c>
      <c r="BA504">
        <v>1</v>
      </c>
      <c r="BB504" s="51" t="s">
        <v>98</v>
      </c>
      <c r="BC504" s="59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 s="51">
        <v>2</v>
      </c>
      <c r="BK504" s="51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 s="1">
        <v>140000</v>
      </c>
    </row>
    <row r="505" spans="1:81" x14ac:dyDescent="0.2">
      <c r="A505">
        <v>504</v>
      </c>
      <c r="B505">
        <v>20</v>
      </c>
      <c r="C505" t="s">
        <v>81</v>
      </c>
      <c r="D505" s="1">
        <v>100</v>
      </c>
      <c r="E505" s="1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s="1" t="s">
        <v>123</v>
      </c>
      <c r="N505" s="51" t="s">
        <v>90</v>
      </c>
      <c r="O505" s="51" t="s">
        <v>90</v>
      </c>
      <c r="P505" s="1" t="s">
        <v>91</v>
      </c>
      <c r="Q505" s="51" t="s">
        <v>115</v>
      </c>
      <c r="R505" s="1">
        <v>7</v>
      </c>
      <c r="S505" s="51">
        <v>8</v>
      </c>
      <c r="T505" s="51">
        <v>1959</v>
      </c>
      <c r="U505" s="51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 s="51">
        <v>1501</v>
      </c>
      <c r="AN505" t="s">
        <v>103</v>
      </c>
      <c r="AO505" t="s">
        <v>98</v>
      </c>
      <c r="AP505" t="s">
        <v>105</v>
      </c>
      <c r="AQ505" t="s">
        <v>106</v>
      </c>
      <c r="AR505" s="51">
        <v>1801</v>
      </c>
      <c r="AS505" s="51">
        <v>0</v>
      </c>
      <c r="AT505">
        <v>0</v>
      </c>
      <c r="AU505" s="1">
        <v>1801</v>
      </c>
      <c r="AV505" s="1">
        <v>1</v>
      </c>
      <c r="AW505" s="1">
        <v>0</v>
      </c>
      <c r="AX505" s="1">
        <v>2</v>
      </c>
      <c r="AY505" s="1">
        <v>0</v>
      </c>
      <c r="AZ505">
        <v>1</v>
      </c>
      <c r="BA505">
        <v>1</v>
      </c>
      <c r="BB505" s="51" t="s">
        <v>98</v>
      </c>
      <c r="BC505" s="59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 s="51">
        <v>2</v>
      </c>
      <c r="BK505" s="51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 s="1">
        <v>289000</v>
      </c>
    </row>
    <row r="506" spans="1:81" x14ac:dyDescent="0.2">
      <c r="A506">
        <v>505</v>
      </c>
      <c r="B506">
        <v>160</v>
      </c>
      <c r="C506" t="s">
        <v>81</v>
      </c>
      <c r="D506" s="1">
        <v>24</v>
      </c>
      <c r="E506" s="1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s="1" t="s">
        <v>216</v>
      </c>
      <c r="N506" s="51" t="s">
        <v>90</v>
      </c>
      <c r="O506" s="51" t="s">
        <v>90</v>
      </c>
      <c r="P506" s="1" t="s">
        <v>179</v>
      </c>
      <c r="Q506" s="51" t="s">
        <v>92</v>
      </c>
      <c r="R506" s="1">
        <v>6</v>
      </c>
      <c r="S506" s="51">
        <v>5</v>
      </c>
      <c r="T506" s="51">
        <v>1974</v>
      </c>
      <c r="U506" s="51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 s="51">
        <v>855</v>
      </c>
      <c r="AN506" t="s">
        <v>103</v>
      </c>
      <c r="AO506" t="s">
        <v>98</v>
      </c>
      <c r="AP506" t="s">
        <v>105</v>
      </c>
      <c r="AQ506" t="s">
        <v>106</v>
      </c>
      <c r="AR506" s="51">
        <v>855</v>
      </c>
      <c r="AS506" s="51">
        <v>467</v>
      </c>
      <c r="AT506">
        <v>0</v>
      </c>
      <c r="AU506" s="1">
        <v>1322</v>
      </c>
      <c r="AV506" s="1">
        <v>0</v>
      </c>
      <c r="AW506" s="1">
        <v>1</v>
      </c>
      <c r="AX506" s="1">
        <v>2</v>
      </c>
      <c r="AY506" s="1">
        <v>1</v>
      </c>
      <c r="AZ506">
        <v>3</v>
      </c>
      <c r="BA506">
        <v>1</v>
      </c>
      <c r="BB506" s="51" t="s">
        <v>98</v>
      </c>
      <c r="BC506" s="59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 s="51">
        <v>2</v>
      </c>
      <c r="BK506" s="51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 s="1">
        <v>147000</v>
      </c>
    </row>
    <row r="507" spans="1:81" x14ac:dyDescent="0.2">
      <c r="A507">
        <v>506</v>
      </c>
      <c r="B507">
        <v>90</v>
      </c>
      <c r="C507" t="s">
        <v>142</v>
      </c>
      <c r="D507" s="1">
        <v>60</v>
      </c>
      <c r="E507" s="1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s="1" t="s">
        <v>143</v>
      </c>
      <c r="N507" s="51" t="s">
        <v>144</v>
      </c>
      <c r="O507" s="51" t="s">
        <v>90</v>
      </c>
      <c r="P507" s="1" t="s">
        <v>167</v>
      </c>
      <c r="Q507" s="51" t="s">
        <v>92</v>
      </c>
      <c r="R507" s="1">
        <v>5</v>
      </c>
      <c r="S507" s="51">
        <v>5</v>
      </c>
      <c r="T507" s="51">
        <v>1952</v>
      </c>
      <c r="U507" s="51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 s="51">
        <v>960</v>
      </c>
      <c r="AN507" t="s">
        <v>103</v>
      </c>
      <c r="AO507" t="s">
        <v>97</v>
      </c>
      <c r="AP507" t="s">
        <v>105</v>
      </c>
      <c r="AQ507" t="s">
        <v>106</v>
      </c>
      <c r="AR507" s="51">
        <v>960</v>
      </c>
      <c r="AS507" s="51">
        <v>1000</v>
      </c>
      <c r="AT507">
        <v>0</v>
      </c>
      <c r="AU507" s="1">
        <v>1960</v>
      </c>
      <c r="AV507" s="1">
        <v>0</v>
      </c>
      <c r="AW507" s="1">
        <v>0</v>
      </c>
      <c r="AX507" s="1">
        <v>2</v>
      </c>
      <c r="AY507" s="1">
        <v>0</v>
      </c>
      <c r="AZ507">
        <v>4</v>
      </c>
      <c r="BA507">
        <v>2</v>
      </c>
      <c r="BB507" s="51" t="s">
        <v>98</v>
      </c>
      <c r="BC507" s="59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 s="51">
        <v>2</v>
      </c>
      <c r="BK507" s="51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 s="1">
        <v>124500</v>
      </c>
    </row>
    <row r="508" spans="1:81" x14ac:dyDescent="0.2">
      <c r="A508">
        <v>507</v>
      </c>
      <c r="B508">
        <v>60</v>
      </c>
      <c r="C508" t="s">
        <v>81</v>
      </c>
      <c r="D508" s="1">
        <v>80</v>
      </c>
      <c r="E508" s="1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s="1" t="s">
        <v>170</v>
      </c>
      <c r="N508" s="51" t="s">
        <v>90</v>
      </c>
      <c r="O508" s="51" t="s">
        <v>90</v>
      </c>
      <c r="P508" s="1" t="s">
        <v>91</v>
      </c>
      <c r="Q508" s="51" t="s">
        <v>92</v>
      </c>
      <c r="R508" s="1">
        <v>8</v>
      </c>
      <c r="S508" s="51">
        <v>5</v>
      </c>
      <c r="T508" s="51">
        <v>1993</v>
      </c>
      <c r="U508" s="51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 s="51">
        <v>777</v>
      </c>
      <c r="AN508" t="s">
        <v>103</v>
      </c>
      <c r="AO508" t="s">
        <v>104</v>
      </c>
      <c r="AP508" t="s">
        <v>105</v>
      </c>
      <c r="AQ508" t="s">
        <v>106</v>
      </c>
      <c r="AR508" s="51">
        <v>1065</v>
      </c>
      <c r="AS508" s="51">
        <v>846</v>
      </c>
      <c r="AT508">
        <v>0</v>
      </c>
      <c r="AU508" s="1">
        <v>1911</v>
      </c>
      <c r="AV508" s="1">
        <v>0</v>
      </c>
      <c r="AW508" s="1">
        <v>0</v>
      </c>
      <c r="AX508" s="1">
        <v>2</v>
      </c>
      <c r="AY508" s="1">
        <v>1</v>
      </c>
      <c r="AZ508">
        <v>3</v>
      </c>
      <c r="BA508">
        <v>1</v>
      </c>
      <c r="BB508" s="51" t="s">
        <v>97</v>
      </c>
      <c r="BC508" s="59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 s="51">
        <v>2</v>
      </c>
      <c r="BK508" s="51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 s="1">
        <v>215000</v>
      </c>
    </row>
    <row r="509" spans="1:81" x14ac:dyDescent="0.2">
      <c r="A509">
        <v>508</v>
      </c>
      <c r="B509">
        <v>20</v>
      </c>
      <c r="C509" t="s">
        <v>192</v>
      </c>
      <c r="D509" s="1">
        <v>75</v>
      </c>
      <c r="E509" s="1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s="1" t="s">
        <v>136</v>
      </c>
      <c r="N509" s="51" t="s">
        <v>90</v>
      </c>
      <c r="O509" s="51" t="s">
        <v>90</v>
      </c>
      <c r="P509" s="1" t="s">
        <v>91</v>
      </c>
      <c r="Q509" s="51" t="s">
        <v>115</v>
      </c>
      <c r="R509" s="1">
        <v>6</v>
      </c>
      <c r="S509" s="51">
        <v>5</v>
      </c>
      <c r="T509" s="51">
        <v>2009</v>
      </c>
      <c r="U509" s="51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 s="51">
        <v>1218</v>
      </c>
      <c r="AN509" t="s">
        <v>103</v>
      </c>
      <c r="AO509" t="s">
        <v>104</v>
      </c>
      <c r="AP509" t="s">
        <v>105</v>
      </c>
      <c r="AQ509" t="s">
        <v>106</v>
      </c>
      <c r="AR509" s="51">
        <v>1218</v>
      </c>
      <c r="AS509" s="51">
        <v>0</v>
      </c>
      <c r="AT509">
        <v>0</v>
      </c>
      <c r="AU509" s="1">
        <v>1218</v>
      </c>
      <c r="AV509" s="1">
        <v>0</v>
      </c>
      <c r="AW509" s="1">
        <v>0</v>
      </c>
      <c r="AX509" s="1">
        <v>2</v>
      </c>
      <c r="AY509" s="1">
        <v>0</v>
      </c>
      <c r="AZ509">
        <v>2</v>
      </c>
      <c r="BA509">
        <v>1</v>
      </c>
      <c r="BB509" s="51" t="s">
        <v>97</v>
      </c>
      <c r="BC509" s="5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 s="51">
        <v>2</v>
      </c>
      <c r="BK509" s="51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 s="1">
        <v>208300</v>
      </c>
    </row>
    <row r="510" spans="1:81" x14ac:dyDescent="0.2">
      <c r="A510">
        <v>509</v>
      </c>
      <c r="B510">
        <v>70</v>
      </c>
      <c r="C510" t="s">
        <v>142</v>
      </c>
      <c r="D510" s="1">
        <v>60</v>
      </c>
      <c r="E510" s="1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s="1" t="s">
        <v>143</v>
      </c>
      <c r="N510" s="51" t="s">
        <v>90</v>
      </c>
      <c r="O510" s="51" t="s">
        <v>90</v>
      </c>
      <c r="P510" s="1" t="s">
        <v>91</v>
      </c>
      <c r="Q510" s="51" t="s">
        <v>92</v>
      </c>
      <c r="R510" s="1">
        <v>7</v>
      </c>
      <c r="S510" s="51">
        <v>9</v>
      </c>
      <c r="T510" s="51">
        <v>1928</v>
      </c>
      <c r="U510" s="51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 s="51">
        <v>689</v>
      </c>
      <c r="AN510" t="s">
        <v>103</v>
      </c>
      <c r="AO510" t="s">
        <v>104</v>
      </c>
      <c r="AP510" t="s">
        <v>105</v>
      </c>
      <c r="AQ510" t="s">
        <v>106</v>
      </c>
      <c r="AR510" s="51">
        <v>689</v>
      </c>
      <c r="AS510" s="51">
        <v>689</v>
      </c>
      <c r="AT510">
        <v>0</v>
      </c>
      <c r="AU510" s="1">
        <v>1378</v>
      </c>
      <c r="AV510" s="1">
        <v>0</v>
      </c>
      <c r="AW510" s="1">
        <v>0</v>
      </c>
      <c r="AX510" s="1">
        <v>2</v>
      </c>
      <c r="AY510" s="1">
        <v>0</v>
      </c>
      <c r="AZ510">
        <v>3</v>
      </c>
      <c r="BA510">
        <v>1</v>
      </c>
      <c r="BB510" s="51" t="s">
        <v>97</v>
      </c>
      <c r="BC510" s="59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 s="51">
        <v>2</v>
      </c>
      <c r="BK510" s="51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 s="1">
        <v>161000</v>
      </c>
    </row>
    <row r="511" spans="1:81" x14ac:dyDescent="0.2">
      <c r="A511">
        <v>510</v>
      </c>
      <c r="B511">
        <v>20</v>
      </c>
      <c r="C511" t="s">
        <v>81</v>
      </c>
      <c r="D511" s="1">
        <v>80</v>
      </c>
      <c r="E511" s="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s="1" t="s">
        <v>162</v>
      </c>
      <c r="N511" s="51" t="s">
        <v>90</v>
      </c>
      <c r="O511" s="51" t="s">
        <v>90</v>
      </c>
      <c r="P511" s="1" t="s">
        <v>91</v>
      </c>
      <c r="Q511" s="51" t="s">
        <v>115</v>
      </c>
      <c r="R511" s="1">
        <v>5</v>
      </c>
      <c r="S511" s="51">
        <v>6</v>
      </c>
      <c r="T511" s="51">
        <v>1959</v>
      </c>
      <c r="U511" s="5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 s="51">
        <v>1041</v>
      </c>
      <c r="AN511" t="s">
        <v>103</v>
      </c>
      <c r="AO511" t="s">
        <v>104</v>
      </c>
      <c r="AP511" t="s">
        <v>105</v>
      </c>
      <c r="AQ511" t="s">
        <v>106</v>
      </c>
      <c r="AR511" s="51">
        <v>1041</v>
      </c>
      <c r="AS511" s="51">
        <v>0</v>
      </c>
      <c r="AT511">
        <v>0</v>
      </c>
      <c r="AU511" s="1">
        <v>1041</v>
      </c>
      <c r="AV511" s="1">
        <v>1</v>
      </c>
      <c r="AW511" s="1">
        <v>0</v>
      </c>
      <c r="AX511" s="1">
        <v>1</v>
      </c>
      <c r="AY511" s="1">
        <v>0</v>
      </c>
      <c r="AZ511">
        <v>3</v>
      </c>
      <c r="BA511">
        <v>1</v>
      </c>
      <c r="BB511" s="51" t="s">
        <v>98</v>
      </c>
      <c r="BC511" s="59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 s="51">
        <v>1</v>
      </c>
      <c r="BK511" s="5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 s="1">
        <v>124500</v>
      </c>
    </row>
    <row r="512" spans="1:81" x14ac:dyDescent="0.2">
      <c r="A512">
        <v>511</v>
      </c>
      <c r="B512">
        <v>20</v>
      </c>
      <c r="C512" t="s">
        <v>81</v>
      </c>
      <c r="D512" s="1">
        <v>75</v>
      </c>
      <c r="E512" s="1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s="1" t="s">
        <v>162</v>
      </c>
      <c r="N512" s="51" t="s">
        <v>90</v>
      </c>
      <c r="O512" s="51" t="s">
        <v>90</v>
      </c>
      <c r="P512" s="1" t="s">
        <v>91</v>
      </c>
      <c r="Q512" s="51" t="s">
        <v>115</v>
      </c>
      <c r="R512" s="1">
        <v>5</v>
      </c>
      <c r="S512" s="51">
        <v>7</v>
      </c>
      <c r="T512" s="51">
        <v>1951</v>
      </c>
      <c r="U512" s="51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 s="51">
        <v>1008</v>
      </c>
      <c r="AN512" t="s">
        <v>103</v>
      </c>
      <c r="AO512" t="s">
        <v>104</v>
      </c>
      <c r="AP512" t="s">
        <v>105</v>
      </c>
      <c r="AQ512" t="s">
        <v>106</v>
      </c>
      <c r="AR512" s="51">
        <v>1363</v>
      </c>
      <c r="AS512" s="51">
        <v>0</v>
      </c>
      <c r="AT512">
        <v>0</v>
      </c>
      <c r="AU512" s="1">
        <v>1363</v>
      </c>
      <c r="AV512" s="1">
        <v>1</v>
      </c>
      <c r="AW512" s="1">
        <v>0</v>
      </c>
      <c r="AX512" s="1">
        <v>1</v>
      </c>
      <c r="AY512" s="1">
        <v>0</v>
      </c>
      <c r="AZ512">
        <v>2</v>
      </c>
      <c r="BA512">
        <v>1</v>
      </c>
      <c r="BB512" s="51" t="s">
        <v>98</v>
      </c>
      <c r="BC512" s="59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 s="51">
        <v>1</v>
      </c>
      <c r="BK512" s="51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 s="1">
        <v>164900</v>
      </c>
    </row>
    <row r="513" spans="1:81" x14ac:dyDescent="0.2">
      <c r="A513">
        <v>512</v>
      </c>
      <c r="B513">
        <v>120</v>
      </c>
      <c r="C513" t="s">
        <v>81</v>
      </c>
      <c r="D513" s="1">
        <v>40</v>
      </c>
      <c r="E513" s="1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s="1" t="s">
        <v>154</v>
      </c>
      <c r="N513" s="51" t="s">
        <v>90</v>
      </c>
      <c r="O513" s="51" t="s">
        <v>90</v>
      </c>
      <c r="P513" s="1" t="s">
        <v>179</v>
      </c>
      <c r="Q513" s="51" t="s">
        <v>115</v>
      </c>
      <c r="R513" s="1">
        <v>7</v>
      </c>
      <c r="S513" s="51">
        <v>5</v>
      </c>
      <c r="T513" s="51">
        <v>2005</v>
      </c>
      <c r="U513" s="51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 s="51">
        <v>1368</v>
      </c>
      <c r="AN513" t="s">
        <v>103</v>
      </c>
      <c r="AO513" t="s">
        <v>104</v>
      </c>
      <c r="AP513" t="s">
        <v>105</v>
      </c>
      <c r="AQ513" t="s">
        <v>106</v>
      </c>
      <c r="AR513" s="51">
        <v>1368</v>
      </c>
      <c r="AS513" s="51">
        <v>0</v>
      </c>
      <c r="AT513">
        <v>0</v>
      </c>
      <c r="AU513" s="1">
        <v>1368</v>
      </c>
      <c r="AV513" s="1">
        <v>0</v>
      </c>
      <c r="AW513" s="1">
        <v>0</v>
      </c>
      <c r="AX513" s="1">
        <v>2</v>
      </c>
      <c r="AY513" s="1">
        <v>0</v>
      </c>
      <c r="AZ513">
        <v>2</v>
      </c>
      <c r="BA513">
        <v>1</v>
      </c>
      <c r="BB513" s="51" t="s">
        <v>97</v>
      </c>
      <c r="BC513" s="59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 s="51">
        <v>2</v>
      </c>
      <c r="BK513" s="51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 s="1">
        <v>202665</v>
      </c>
    </row>
    <row r="514" spans="1:81" x14ac:dyDescent="0.2">
      <c r="A514">
        <v>513</v>
      </c>
      <c r="B514">
        <v>20</v>
      </c>
      <c r="C514" t="s">
        <v>81</v>
      </c>
      <c r="D514" s="1">
        <v>70</v>
      </c>
      <c r="E514" s="1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s="1" t="s">
        <v>162</v>
      </c>
      <c r="N514" s="51" t="s">
        <v>114</v>
      </c>
      <c r="O514" s="51" t="s">
        <v>90</v>
      </c>
      <c r="P514" s="1" t="s">
        <v>91</v>
      </c>
      <c r="Q514" s="51" t="s">
        <v>115</v>
      </c>
      <c r="R514" s="1">
        <v>5</v>
      </c>
      <c r="S514" s="51">
        <v>5</v>
      </c>
      <c r="T514" s="51">
        <v>1958</v>
      </c>
      <c r="U514" s="51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 s="51">
        <v>864</v>
      </c>
      <c r="AN514" t="s">
        <v>103</v>
      </c>
      <c r="AO514" t="s">
        <v>98</v>
      </c>
      <c r="AP514" t="s">
        <v>105</v>
      </c>
      <c r="AQ514" t="s">
        <v>106</v>
      </c>
      <c r="AR514" s="51">
        <v>864</v>
      </c>
      <c r="AS514" s="51">
        <v>0</v>
      </c>
      <c r="AT514">
        <v>0</v>
      </c>
      <c r="AU514" s="1">
        <v>864</v>
      </c>
      <c r="AV514" s="1">
        <v>1</v>
      </c>
      <c r="AW514" s="1">
        <v>0</v>
      </c>
      <c r="AX514" s="1">
        <v>1</v>
      </c>
      <c r="AY514" s="1">
        <v>0</v>
      </c>
      <c r="AZ514">
        <v>3</v>
      </c>
      <c r="BA514">
        <v>1</v>
      </c>
      <c r="BB514" s="51" t="s">
        <v>98</v>
      </c>
      <c r="BC514" s="59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 s="51">
        <v>2</v>
      </c>
      <c r="BK514" s="51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 s="1">
        <v>129900</v>
      </c>
    </row>
    <row r="515" spans="1:81" x14ac:dyDescent="0.2">
      <c r="A515">
        <v>514</v>
      </c>
      <c r="B515">
        <v>20</v>
      </c>
      <c r="C515" t="s">
        <v>81</v>
      </c>
      <c r="D515" s="1">
        <v>71</v>
      </c>
      <c r="E515" s="1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s="1" t="s">
        <v>131</v>
      </c>
      <c r="N515" s="51" t="s">
        <v>90</v>
      </c>
      <c r="O515" s="51" t="s">
        <v>90</v>
      </c>
      <c r="P515" s="1" t="s">
        <v>91</v>
      </c>
      <c r="Q515" s="51" t="s">
        <v>115</v>
      </c>
      <c r="R515" s="1">
        <v>6</v>
      </c>
      <c r="S515" s="51">
        <v>5</v>
      </c>
      <c r="T515" s="51">
        <v>1983</v>
      </c>
      <c r="U515" s="51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 s="51">
        <v>1084</v>
      </c>
      <c r="AN515" t="s">
        <v>103</v>
      </c>
      <c r="AO515" t="s">
        <v>98</v>
      </c>
      <c r="AP515" t="s">
        <v>105</v>
      </c>
      <c r="AQ515" t="s">
        <v>106</v>
      </c>
      <c r="AR515" s="51">
        <v>1080</v>
      </c>
      <c r="AS515" s="51">
        <v>0</v>
      </c>
      <c r="AT515">
        <v>0</v>
      </c>
      <c r="AU515" s="1">
        <v>1080</v>
      </c>
      <c r="AV515" s="1">
        <v>0</v>
      </c>
      <c r="AW515" s="1">
        <v>0</v>
      </c>
      <c r="AX515" s="1">
        <v>1</v>
      </c>
      <c r="AY515" s="1">
        <v>1</v>
      </c>
      <c r="AZ515">
        <v>3</v>
      </c>
      <c r="BA515">
        <v>1</v>
      </c>
      <c r="BB515" s="51" t="s">
        <v>98</v>
      </c>
      <c r="BC515" s="59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 s="51">
        <v>2</v>
      </c>
      <c r="BK515" s="51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 s="1">
        <v>134000</v>
      </c>
    </row>
    <row r="516" spans="1:81" x14ac:dyDescent="0.2">
      <c r="A516">
        <v>515</v>
      </c>
      <c r="B516">
        <v>45</v>
      </c>
      <c r="C516" t="s">
        <v>81</v>
      </c>
      <c r="D516" s="1">
        <v>55</v>
      </c>
      <c r="E516" s="1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s="1" t="s">
        <v>123</v>
      </c>
      <c r="N516" s="51" t="s">
        <v>90</v>
      </c>
      <c r="O516" s="51" t="s">
        <v>90</v>
      </c>
      <c r="P516" s="1" t="s">
        <v>91</v>
      </c>
      <c r="Q516" s="51" t="s">
        <v>150</v>
      </c>
      <c r="R516" s="1">
        <v>5</v>
      </c>
      <c r="S516" s="51">
        <v>5</v>
      </c>
      <c r="T516" s="51">
        <v>1926</v>
      </c>
      <c r="U516" s="51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 s="51">
        <v>768</v>
      </c>
      <c r="AN516" t="s">
        <v>222</v>
      </c>
      <c r="AO516" t="s">
        <v>147</v>
      </c>
      <c r="AP516" t="s">
        <v>177</v>
      </c>
      <c r="AQ516" t="s">
        <v>106</v>
      </c>
      <c r="AR516" s="51">
        <v>789</v>
      </c>
      <c r="AS516" s="51">
        <v>0</v>
      </c>
      <c r="AT516">
        <v>0</v>
      </c>
      <c r="AU516" s="1">
        <v>789</v>
      </c>
      <c r="AV516" s="1">
        <v>0</v>
      </c>
      <c r="AW516" s="1">
        <v>0</v>
      </c>
      <c r="AX516" s="1">
        <v>1</v>
      </c>
      <c r="AY516" s="1">
        <v>0</v>
      </c>
      <c r="AZ516">
        <v>2</v>
      </c>
      <c r="BA516">
        <v>1</v>
      </c>
      <c r="BB516" s="51" t="s">
        <v>98</v>
      </c>
      <c r="BC516" s="59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 s="51">
        <v>1</v>
      </c>
      <c r="BK516" s="51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 s="1">
        <v>96500</v>
      </c>
    </row>
    <row r="517" spans="1:81" x14ac:dyDescent="0.2">
      <c r="A517">
        <v>516</v>
      </c>
      <c r="B517">
        <v>20</v>
      </c>
      <c r="C517" t="s">
        <v>81</v>
      </c>
      <c r="D517" s="1">
        <v>94</v>
      </c>
      <c r="E517" s="1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s="1" t="s">
        <v>154</v>
      </c>
      <c r="N517" s="51" t="s">
        <v>90</v>
      </c>
      <c r="O517" s="51" t="s">
        <v>90</v>
      </c>
      <c r="P517" s="1" t="s">
        <v>91</v>
      </c>
      <c r="Q517" s="51" t="s">
        <v>115</v>
      </c>
      <c r="R517" s="1">
        <v>10</v>
      </c>
      <c r="S517" s="51">
        <v>5</v>
      </c>
      <c r="T517" s="51">
        <v>2009</v>
      </c>
      <c r="U517" s="51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 s="51">
        <v>2006</v>
      </c>
      <c r="AN517" t="s">
        <v>103</v>
      </c>
      <c r="AO517" t="s">
        <v>104</v>
      </c>
      <c r="AP517" t="s">
        <v>105</v>
      </c>
      <c r="AQ517" t="s">
        <v>106</v>
      </c>
      <c r="AR517" s="51">
        <v>2020</v>
      </c>
      <c r="AS517" s="51">
        <v>0</v>
      </c>
      <c r="AT517">
        <v>0</v>
      </c>
      <c r="AU517" s="1">
        <v>2020</v>
      </c>
      <c r="AV517" s="1">
        <v>1</v>
      </c>
      <c r="AW517" s="1">
        <v>0</v>
      </c>
      <c r="AX517" s="1">
        <v>2</v>
      </c>
      <c r="AY517" s="1">
        <v>1</v>
      </c>
      <c r="AZ517">
        <v>3</v>
      </c>
      <c r="BA517">
        <v>1</v>
      </c>
      <c r="BB517" s="51" t="s">
        <v>104</v>
      </c>
      <c r="BC517" s="59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 s="51">
        <v>3</v>
      </c>
      <c r="BK517" s="51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 s="1">
        <v>402861</v>
      </c>
    </row>
    <row r="518" spans="1:81" x14ac:dyDescent="0.2">
      <c r="A518">
        <v>517</v>
      </c>
      <c r="B518">
        <v>80</v>
      </c>
      <c r="C518" t="s">
        <v>81</v>
      </c>
      <c r="D518" s="1" t="s">
        <v>83</v>
      </c>
      <c r="E518" s="1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s="1" t="s">
        <v>138</v>
      </c>
      <c r="N518" s="51" t="s">
        <v>90</v>
      </c>
      <c r="O518" s="51" t="s">
        <v>90</v>
      </c>
      <c r="P518" s="1" t="s">
        <v>91</v>
      </c>
      <c r="Q518" s="51" t="s">
        <v>197</v>
      </c>
      <c r="R518" s="1">
        <v>6</v>
      </c>
      <c r="S518" s="51">
        <v>6</v>
      </c>
      <c r="T518" s="51">
        <v>1972</v>
      </c>
      <c r="U518" s="51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 s="51">
        <v>689</v>
      </c>
      <c r="AN518" t="s">
        <v>103</v>
      </c>
      <c r="AO518" t="s">
        <v>98</v>
      </c>
      <c r="AP518" t="s">
        <v>105</v>
      </c>
      <c r="AQ518" t="s">
        <v>106</v>
      </c>
      <c r="AR518" s="51">
        <v>1378</v>
      </c>
      <c r="AS518" s="51">
        <v>741</v>
      </c>
      <c r="AT518">
        <v>0</v>
      </c>
      <c r="AU518" s="1">
        <v>2119</v>
      </c>
      <c r="AV518" s="1">
        <v>0</v>
      </c>
      <c r="AW518" s="1">
        <v>0</v>
      </c>
      <c r="AX518" s="1">
        <v>2</v>
      </c>
      <c r="AY518" s="1">
        <v>1</v>
      </c>
      <c r="AZ518">
        <v>3</v>
      </c>
      <c r="BA518">
        <v>1</v>
      </c>
      <c r="BB518" s="51" t="s">
        <v>98</v>
      </c>
      <c r="BC518" s="59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 s="51">
        <v>2</v>
      </c>
      <c r="BK518" s="51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 s="1">
        <v>158000</v>
      </c>
    </row>
    <row r="519" spans="1:81" x14ac:dyDescent="0.2">
      <c r="A519">
        <v>518</v>
      </c>
      <c r="B519">
        <v>60</v>
      </c>
      <c r="C519" t="s">
        <v>81</v>
      </c>
      <c r="D519" s="1">
        <v>79</v>
      </c>
      <c r="E519" s="1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s="1" t="s">
        <v>129</v>
      </c>
      <c r="N519" s="51" t="s">
        <v>90</v>
      </c>
      <c r="O519" s="51" t="s">
        <v>90</v>
      </c>
      <c r="P519" s="1" t="s">
        <v>91</v>
      </c>
      <c r="Q519" s="51" t="s">
        <v>92</v>
      </c>
      <c r="R519" s="1">
        <v>7</v>
      </c>
      <c r="S519" s="51">
        <v>5</v>
      </c>
      <c r="T519" s="51">
        <v>1996</v>
      </c>
      <c r="U519" s="51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 s="51">
        <v>1264</v>
      </c>
      <c r="AN519" t="s">
        <v>103</v>
      </c>
      <c r="AO519" t="s">
        <v>104</v>
      </c>
      <c r="AP519" t="s">
        <v>105</v>
      </c>
      <c r="AQ519" t="s">
        <v>106</v>
      </c>
      <c r="AR519" s="51">
        <v>1277</v>
      </c>
      <c r="AS519" s="51">
        <v>1067</v>
      </c>
      <c r="AT519">
        <v>0</v>
      </c>
      <c r="AU519" s="1">
        <v>2344</v>
      </c>
      <c r="AV519" s="1">
        <v>0</v>
      </c>
      <c r="AW519" s="1">
        <v>0</v>
      </c>
      <c r="AX519" s="1">
        <v>2</v>
      </c>
      <c r="AY519" s="1">
        <v>1</v>
      </c>
      <c r="AZ519">
        <v>3</v>
      </c>
      <c r="BA519">
        <v>1</v>
      </c>
      <c r="BB519" s="51" t="s">
        <v>97</v>
      </c>
      <c r="BC519" s="5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 s="51">
        <v>3</v>
      </c>
      <c r="BK519" s="51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 s="1">
        <v>265000</v>
      </c>
    </row>
    <row r="520" spans="1:81" x14ac:dyDescent="0.2">
      <c r="A520">
        <v>519</v>
      </c>
      <c r="B520">
        <v>60</v>
      </c>
      <c r="C520" t="s">
        <v>81</v>
      </c>
      <c r="D520" s="1" t="s">
        <v>83</v>
      </c>
      <c r="E520" s="1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s="1" t="s">
        <v>89</v>
      </c>
      <c r="N520" s="51" t="s">
        <v>90</v>
      </c>
      <c r="O520" s="51" t="s">
        <v>90</v>
      </c>
      <c r="P520" s="1" t="s">
        <v>91</v>
      </c>
      <c r="Q520" s="51" t="s">
        <v>92</v>
      </c>
      <c r="R520" s="1">
        <v>6</v>
      </c>
      <c r="S520" s="51">
        <v>5</v>
      </c>
      <c r="T520" s="51">
        <v>1998</v>
      </c>
      <c r="U520" s="51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 s="51">
        <v>794</v>
      </c>
      <c r="AN520" t="s">
        <v>103</v>
      </c>
      <c r="AO520" t="s">
        <v>104</v>
      </c>
      <c r="AP520" t="s">
        <v>105</v>
      </c>
      <c r="AQ520" t="s">
        <v>106</v>
      </c>
      <c r="AR520" s="51">
        <v>882</v>
      </c>
      <c r="AS520" s="51">
        <v>914</v>
      </c>
      <c r="AT520">
        <v>0</v>
      </c>
      <c r="AU520" s="1">
        <v>1796</v>
      </c>
      <c r="AV520" s="1">
        <v>1</v>
      </c>
      <c r="AW520" s="1">
        <v>0</v>
      </c>
      <c r="AX520" s="1">
        <v>2</v>
      </c>
      <c r="AY520" s="1">
        <v>1</v>
      </c>
      <c r="AZ520">
        <v>3</v>
      </c>
      <c r="BA520">
        <v>1</v>
      </c>
      <c r="BB520" s="51" t="s">
        <v>98</v>
      </c>
      <c r="BC520" s="59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 s="51">
        <v>2</v>
      </c>
      <c r="BK520" s="51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 s="1">
        <v>211000</v>
      </c>
    </row>
    <row r="521" spans="1:81" x14ac:dyDescent="0.2">
      <c r="A521">
        <v>520</v>
      </c>
      <c r="B521">
        <v>70</v>
      </c>
      <c r="C521" t="s">
        <v>81</v>
      </c>
      <c r="D521" s="1">
        <v>53</v>
      </c>
      <c r="E521" s="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s="1" t="s">
        <v>123</v>
      </c>
      <c r="N521" s="51" t="s">
        <v>90</v>
      </c>
      <c r="O521" s="51" t="s">
        <v>90</v>
      </c>
      <c r="P521" s="1" t="s">
        <v>91</v>
      </c>
      <c r="Q521" s="51" t="s">
        <v>92</v>
      </c>
      <c r="R521" s="1">
        <v>7</v>
      </c>
      <c r="S521" s="51">
        <v>9</v>
      </c>
      <c r="T521" s="51">
        <v>1926</v>
      </c>
      <c r="U521" s="5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 s="51">
        <v>1276</v>
      </c>
      <c r="AN521" t="s">
        <v>103</v>
      </c>
      <c r="AO521" t="s">
        <v>104</v>
      </c>
      <c r="AP521" t="s">
        <v>105</v>
      </c>
      <c r="AQ521" t="s">
        <v>106</v>
      </c>
      <c r="AR521" s="51">
        <v>1276</v>
      </c>
      <c r="AS521" s="51">
        <v>804</v>
      </c>
      <c r="AT521">
        <v>0</v>
      </c>
      <c r="AU521" s="1">
        <v>2080</v>
      </c>
      <c r="AV521" s="1">
        <v>0</v>
      </c>
      <c r="AW521" s="1">
        <v>0</v>
      </c>
      <c r="AX521" s="1">
        <v>1</v>
      </c>
      <c r="AY521" s="1">
        <v>1</v>
      </c>
      <c r="AZ521">
        <v>3</v>
      </c>
      <c r="BA521">
        <v>1</v>
      </c>
      <c r="BB521" s="51" t="s">
        <v>97</v>
      </c>
      <c r="BC521" s="59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 s="51">
        <v>1</v>
      </c>
      <c r="BK521" s="5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 s="1">
        <v>234000</v>
      </c>
    </row>
    <row r="522" spans="1:81" x14ac:dyDescent="0.2">
      <c r="A522">
        <v>521</v>
      </c>
      <c r="B522">
        <v>190</v>
      </c>
      <c r="C522" t="s">
        <v>81</v>
      </c>
      <c r="D522" s="1">
        <v>60</v>
      </c>
      <c r="E522" s="1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s="1" t="s">
        <v>143</v>
      </c>
      <c r="N522" s="51" t="s">
        <v>90</v>
      </c>
      <c r="O522" s="51" t="s">
        <v>90</v>
      </c>
      <c r="P522" s="1" t="s">
        <v>149</v>
      </c>
      <c r="Q522" s="51" t="s">
        <v>92</v>
      </c>
      <c r="R522" s="1">
        <v>4</v>
      </c>
      <c r="S522" s="51">
        <v>7</v>
      </c>
      <c r="T522" s="51">
        <v>1900</v>
      </c>
      <c r="U522" s="51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 s="51">
        <v>0</v>
      </c>
      <c r="AN522" t="s">
        <v>103</v>
      </c>
      <c r="AO522" t="s">
        <v>98</v>
      </c>
      <c r="AP522" t="s">
        <v>177</v>
      </c>
      <c r="AQ522" t="s">
        <v>164</v>
      </c>
      <c r="AR522" s="51">
        <v>694</v>
      </c>
      <c r="AS522" s="51">
        <v>600</v>
      </c>
      <c r="AT522">
        <v>0</v>
      </c>
      <c r="AU522" s="1">
        <v>1294</v>
      </c>
      <c r="AV522" s="1">
        <v>0</v>
      </c>
      <c r="AW522" s="1">
        <v>0</v>
      </c>
      <c r="AX522" s="1">
        <v>2</v>
      </c>
      <c r="AY522" s="1">
        <v>0</v>
      </c>
      <c r="AZ522">
        <v>3</v>
      </c>
      <c r="BA522">
        <v>2</v>
      </c>
      <c r="BB522" s="51" t="s">
        <v>98</v>
      </c>
      <c r="BC522" s="59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 s="51">
        <v>0</v>
      </c>
      <c r="BK522" s="51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 s="1">
        <v>106250</v>
      </c>
    </row>
    <row r="523" spans="1:81" x14ac:dyDescent="0.2">
      <c r="A523">
        <v>522</v>
      </c>
      <c r="B523">
        <v>20</v>
      </c>
      <c r="C523" t="s">
        <v>81</v>
      </c>
      <c r="D523" s="1">
        <v>90</v>
      </c>
      <c r="E523" s="1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s="1" t="s">
        <v>162</v>
      </c>
      <c r="N523" s="51" t="s">
        <v>114</v>
      </c>
      <c r="O523" s="51" t="s">
        <v>90</v>
      </c>
      <c r="P523" s="1" t="s">
        <v>91</v>
      </c>
      <c r="Q523" s="51" t="s">
        <v>115</v>
      </c>
      <c r="R523" s="1">
        <v>6</v>
      </c>
      <c r="S523" s="51">
        <v>6</v>
      </c>
      <c r="T523" s="51">
        <v>1957</v>
      </c>
      <c r="U523" s="51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 s="51">
        <v>1244</v>
      </c>
      <c r="AN523" t="s">
        <v>103</v>
      </c>
      <c r="AO523" t="s">
        <v>104</v>
      </c>
      <c r="AP523" t="s">
        <v>105</v>
      </c>
      <c r="AQ523" t="s">
        <v>164</v>
      </c>
      <c r="AR523" s="51">
        <v>1244</v>
      </c>
      <c r="AS523" s="51">
        <v>0</v>
      </c>
      <c r="AT523">
        <v>0</v>
      </c>
      <c r="AU523" s="1">
        <v>1244</v>
      </c>
      <c r="AV523" s="1">
        <v>0</v>
      </c>
      <c r="AW523" s="1">
        <v>0</v>
      </c>
      <c r="AX523" s="1">
        <v>1</v>
      </c>
      <c r="AY523" s="1">
        <v>1</v>
      </c>
      <c r="AZ523">
        <v>3</v>
      </c>
      <c r="BA523">
        <v>1</v>
      </c>
      <c r="BB523" s="51" t="s">
        <v>98</v>
      </c>
      <c r="BC523" s="59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 s="51">
        <v>1</v>
      </c>
      <c r="BK523" s="51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 s="1">
        <v>150000</v>
      </c>
    </row>
    <row r="524" spans="1:81" x14ac:dyDescent="0.2">
      <c r="A524">
        <v>523</v>
      </c>
      <c r="B524">
        <v>50</v>
      </c>
      <c r="C524" t="s">
        <v>142</v>
      </c>
      <c r="D524" s="1">
        <v>50</v>
      </c>
      <c r="E524" s="1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s="1" t="s">
        <v>148</v>
      </c>
      <c r="N524" s="51" t="s">
        <v>114</v>
      </c>
      <c r="O524" s="51" t="s">
        <v>90</v>
      </c>
      <c r="P524" s="1" t="s">
        <v>91</v>
      </c>
      <c r="Q524" s="51" t="s">
        <v>132</v>
      </c>
      <c r="R524" s="1">
        <v>6</v>
      </c>
      <c r="S524" s="51">
        <v>7</v>
      </c>
      <c r="T524" s="51">
        <v>1947</v>
      </c>
      <c r="U524" s="51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 s="51">
        <v>1004</v>
      </c>
      <c r="AN524" t="s">
        <v>103</v>
      </c>
      <c r="AO524" t="s">
        <v>104</v>
      </c>
      <c r="AP524" t="s">
        <v>105</v>
      </c>
      <c r="AQ524" t="s">
        <v>106</v>
      </c>
      <c r="AR524" s="51">
        <v>1004</v>
      </c>
      <c r="AS524" s="51">
        <v>660</v>
      </c>
      <c r="AT524">
        <v>0</v>
      </c>
      <c r="AU524" s="1">
        <v>1664</v>
      </c>
      <c r="AV524" s="1">
        <v>0</v>
      </c>
      <c r="AW524" s="1">
        <v>0</v>
      </c>
      <c r="AX524" s="1">
        <v>2</v>
      </c>
      <c r="AY524" s="1">
        <v>0</v>
      </c>
      <c r="AZ524">
        <v>3</v>
      </c>
      <c r="BA524">
        <v>1</v>
      </c>
      <c r="BB524" s="51" t="s">
        <v>98</v>
      </c>
      <c r="BC524" s="59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 s="51">
        <v>2</v>
      </c>
      <c r="BK524" s="51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 s="1">
        <v>159000</v>
      </c>
    </row>
    <row r="525" spans="1:81" x14ac:dyDescent="0.2">
      <c r="A525">
        <v>524</v>
      </c>
      <c r="B525">
        <v>60</v>
      </c>
      <c r="C525" t="s">
        <v>81</v>
      </c>
      <c r="D525" s="1">
        <v>130</v>
      </c>
      <c r="E525" s="1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s="1" t="s">
        <v>185</v>
      </c>
      <c r="N525" s="51" t="s">
        <v>139</v>
      </c>
      <c r="O525" s="51" t="s">
        <v>139</v>
      </c>
      <c r="P525" s="1" t="s">
        <v>91</v>
      </c>
      <c r="Q525" s="51" t="s">
        <v>92</v>
      </c>
      <c r="R525" s="1">
        <v>10</v>
      </c>
      <c r="S525" s="51">
        <v>5</v>
      </c>
      <c r="T525" s="51">
        <v>2007</v>
      </c>
      <c r="U525" s="51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 s="51">
        <v>3138</v>
      </c>
      <c r="AN525" t="s">
        <v>103</v>
      </c>
      <c r="AO525" t="s">
        <v>104</v>
      </c>
      <c r="AP525" t="s">
        <v>105</v>
      </c>
      <c r="AQ525" t="s">
        <v>106</v>
      </c>
      <c r="AR525" s="51">
        <v>3138</v>
      </c>
      <c r="AS525" s="51">
        <v>1538</v>
      </c>
      <c r="AT525">
        <v>0</v>
      </c>
      <c r="AU525" s="1">
        <v>4676</v>
      </c>
      <c r="AV525" s="1">
        <v>1</v>
      </c>
      <c r="AW525" s="1">
        <v>0</v>
      </c>
      <c r="AX525" s="1">
        <v>3</v>
      </c>
      <c r="AY525" s="1">
        <v>1</v>
      </c>
      <c r="AZ525">
        <v>3</v>
      </c>
      <c r="BA525">
        <v>1</v>
      </c>
      <c r="BB525" s="51" t="s">
        <v>104</v>
      </c>
      <c r="BC525" s="59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 s="51">
        <v>3</v>
      </c>
      <c r="BK525" s="51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 s="1">
        <v>184750</v>
      </c>
    </row>
    <row r="526" spans="1:81" x14ac:dyDescent="0.2">
      <c r="A526">
        <v>525</v>
      </c>
      <c r="B526">
        <v>60</v>
      </c>
      <c r="C526" t="s">
        <v>81</v>
      </c>
      <c r="D526" s="1">
        <v>95</v>
      </c>
      <c r="E526" s="1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s="1" t="s">
        <v>129</v>
      </c>
      <c r="N526" s="51" t="s">
        <v>90</v>
      </c>
      <c r="O526" s="51" t="s">
        <v>90</v>
      </c>
      <c r="P526" s="1" t="s">
        <v>91</v>
      </c>
      <c r="Q526" s="51" t="s">
        <v>92</v>
      </c>
      <c r="R526" s="1">
        <v>7</v>
      </c>
      <c r="S526" s="51">
        <v>5</v>
      </c>
      <c r="T526" s="51">
        <v>1996</v>
      </c>
      <c r="U526" s="51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 s="51">
        <v>1379</v>
      </c>
      <c r="AN526" t="s">
        <v>103</v>
      </c>
      <c r="AO526" t="s">
        <v>104</v>
      </c>
      <c r="AP526" t="s">
        <v>105</v>
      </c>
      <c r="AQ526" t="s">
        <v>106</v>
      </c>
      <c r="AR526" s="51">
        <v>1383</v>
      </c>
      <c r="AS526" s="51">
        <v>1015</v>
      </c>
      <c r="AT526">
        <v>0</v>
      </c>
      <c r="AU526" s="1">
        <v>2398</v>
      </c>
      <c r="AV526" s="1">
        <v>1</v>
      </c>
      <c r="AW526" s="1">
        <v>0</v>
      </c>
      <c r="AX526" s="1">
        <v>2</v>
      </c>
      <c r="AY526" s="1">
        <v>1</v>
      </c>
      <c r="AZ526">
        <v>3</v>
      </c>
      <c r="BA526">
        <v>1</v>
      </c>
      <c r="BB526" s="51" t="s">
        <v>97</v>
      </c>
      <c r="BC526" s="59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 s="51">
        <v>3</v>
      </c>
      <c r="BK526" s="51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 s="1">
        <v>315750</v>
      </c>
    </row>
    <row r="527" spans="1:81" x14ac:dyDescent="0.2">
      <c r="A527">
        <v>526</v>
      </c>
      <c r="B527">
        <v>20</v>
      </c>
      <c r="C527" t="s">
        <v>192</v>
      </c>
      <c r="D527" s="1">
        <v>62</v>
      </c>
      <c r="E527" s="1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s="1" t="s">
        <v>136</v>
      </c>
      <c r="N527" s="51" t="s">
        <v>90</v>
      </c>
      <c r="O527" s="51" t="s">
        <v>90</v>
      </c>
      <c r="P527" s="1" t="s">
        <v>91</v>
      </c>
      <c r="Q527" s="51" t="s">
        <v>115</v>
      </c>
      <c r="R527" s="1">
        <v>7</v>
      </c>
      <c r="S527" s="51">
        <v>5</v>
      </c>
      <c r="T527" s="51">
        <v>2005</v>
      </c>
      <c r="U527" s="51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 s="51">
        <v>1257</v>
      </c>
      <c r="AN527" t="s">
        <v>103</v>
      </c>
      <c r="AO527" t="s">
        <v>104</v>
      </c>
      <c r="AP527" t="s">
        <v>105</v>
      </c>
      <c r="AQ527" t="s">
        <v>106</v>
      </c>
      <c r="AR527" s="51">
        <v>1266</v>
      </c>
      <c r="AS527" s="51">
        <v>0</v>
      </c>
      <c r="AT527">
        <v>0</v>
      </c>
      <c r="AU527" s="1">
        <v>1266</v>
      </c>
      <c r="AV527" s="1">
        <v>0</v>
      </c>
      <c r="AW527" s="1">
        <v>0</v>
      </c>
      <c r="AX527" s="1">
        <v>2</v>
      </c>
      <c r="AY527" s="1">
        <v>0</v>
      </c>
      <c r="AZ527">
        <v>3</v>
      </c>
      <c r="BA527">
        <v>1</v>
      </c>
      <c r="BB527" s="51" t="s">
        <v>97</v>
      </c>
      <c r="BC527" s="59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 s="51">
        <v>2</v>
      </c>
      <c r="BK527" s="51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 s="1">
        <v>176000</v>
      </c>
    </row>
    <row r="528" spans="1:81" x14ac:dyDescent="0.2">
      <c r="A528">
        <v>527</v>
      </c>
      <c r="B528">
        <v>20</v>
      </c>
      <c r="C528" t="s">
        <v>81</v>
      </c>
      <c r="D528" s="1">
        <v>70</v>
      </c>
      <c r="E528" s="1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s="1" t="s">
        <v>162</v>
      </c>
      <c r="N528" s="51" t="s">
        <v>90</v>
      </c>
      <c r="O528" s="51" t="s">
        <v>90</v>
      </c>
      <c r="P528" s="1" t="s">
        <v>91</v>
      </c>
      <c r="Q528" s="51" t="s">
        <v>115</v>
      </c>
      <c r="R528" s="1">
        <v>5</v>
      </c>
      <c r="S528" s="51">
        <v>7</v>
      </c>
      <c r="T528" s="51">
        <v>1956</v>
      </c>
      <c r="U528" s="51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 s="51">
        <v>928</v>
      </c>
      <c r="AN528" t="s">
        <v>103</v>
      </c>
      <c r="AO528" t="s">
        <v>98</v>
      </c>
      <c r="AP528" t="s">
        <v>105</v>
      </c>
      <c r="AQ528" t="s">
        <v>106</v>
      </c>
      <c r="AR528" s="51">
        <v>928</v>
      </c>
      <c r="AS528" s="51">
        <v>0</v>
      </c>
      <c r="AT528">
        <v>0</v>
      </c>
      <c r="AU528" s="1">
        <v>928</v>
      </c>
      <c r="AV528" s="1">
        <v>0</v>
      </c>
      <c r="AW528" s="1">
        <v>0</v>
      </c>
      <c r="AX528" s="1">
        <v>1</v>
      </c>
      <c r="AY528" s="1">
        <v>0</v>
      </c>
      <c r="AZ528">
        <v>2</v>
      </c>
      <c r="BA528">
        <v>1</v>
      </c>
      <c r="BB528" s="51" t="s">
        <v>98</v>
      </c>
      <c r="BC528" s="59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 s="51">
        <v>1</v>
      </c>
      <c r="BK528" s="51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 s="1">
        <v>132000</v>
      </c>
    </row>
    <row r="529" spans="1:81" x14ac:dyDescent="0.2">
      <c r="A529">
        <v>528</v>
      </c>
      <c r="B529">
        <v>60</v>
      </c>
      <c r="C529" t="s">
        <v>81</v>
      </c>
      <c r="D529" s="1">
        <v>67</v>
      </c>
      <c r="E529" s="1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s="1" t="s">
        <v>154</v>
      </c>
      <c r="N529" s="51" t="s">
        <v>90</v>
      </c>
      <c r="O529" s="51" t="s">
        <v>90</v>
      </c>
      <c r="P529" s="1" t="s">
        <v>91</v>
      </c>
      <c r="Q529" s="51" t="s">
        <v>92</v>
      </c>
      <c r="R529" s="1">
        <v>9</v>
      </c>
      <c r="S529" s="51">
        <v>5</v>
      </c>
      <c r="T529" s="51">
        <v>2008</v>
      </c>
      <c r="U529" s="51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 s="51">
        <v>1452</v>
      </c>
      <c r="AN529" t="s">
        <v>103</v>
      </c>
      <c r="AO529" t="s">
        <v>104</v>
      </c>
      <c r="AP529" t="s">
        <v>105</v>
      </c>
      <c r="AQ529" t="s">
        <v>106</v>
      </c>
      <c r="AR529" s="51">
        <v>1476</v>
      </c>
      <c r="AS529" s="51">
        <v>1237</v>
      </c>
      <c r="AT529">
        <v>0</v>
      </c>
      <c r="AU529" s="1">
        <v>2713</v>
      </c>
      <c r="AV529" s="1">
        <v>1</v>
      </c>
      <c r="AW529" s="1">
        <v>0</v>
      </c>
      <c r="AX529" s="1">
        <v>2</v>
      </c>
      <c r="AY529" s="1">
        <v>1</v>
      </c>
      <c r="AZ529">
        <v>3</v>
      </c>
      <c r="BA529">
        <v>1</v>
      </c>
      <c r="BB529" s="51" t="s">
        <v>104</v>
      </c>
      <c r="BC529" s="5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 s="51">
        <v>3</v>
      </c>
      <c r="BK529" s="51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 s="1">
        <v>446261</v>
      </c>
    </row>
    <row r="530" spans="1:81" x14ac:dyDescent="0.2">
      <c r="A530">
        <v>529</v>
      </c>
      <c r="B530">
        <v>30</v>
      </c>
      <c r="C530" t="s">
        <v>81</v>
      </c>
      <c r="D530" s="1">
        <v>58</v>
      </c>
      <c r="E530" s="1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s="1" t="s">
        <v>185</v>
      </c>
      <c r="N530" s="51" t="s">
        <v>90</v>
      </c>
      <c r="O530" s="51" t="s">
        <v>90</v>
      </c>
      <c r="P530" s="1" t="s">
        <v>91</v>
      </c>
      <c r="Q530" s="51" t="s">
        <v>115</v>
      </c>
      <c r="R530" s="1">
        <v>4</v>
      </c>
      <c r="S530" s="51">
        <v>7</v>
      </c>
      <c r="T530" s="51">
        <v>1920</v>
      </c>
      <c r="U530" s="51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 s="51">
        <v>528</v>
      </c>
      <c r="AN530" t="s">
        <v>103</v>
      </c>
      <c r="AO530" t="s">
        <v>104</v>
      </c>
      <c r="AP530" t="s">
        <v>105</v>
      </c>
      <c r="AQ530" t="s">
        <v>106</v>
      </c>
      <c r="AR530" s="51">
        <v>605</v>
      </c>
      <c r="AS530" s="51">
        <v>0</v>
      </c>
      <c r="AT530">
        <v>0</v>
      </c>
      <c r="AU530" s="1">
        <v>605</v>
      </c>
      <c r="AV530" s="1">
        <v>1</v>
      </c>
      <c r="AW530" s="1">
        <v>0</v>
      </c>
      <c r="AX530" s="1">
        <v>1</v>
      </c>
      <c r="AY530" s="1">
        <v>0</v>
      </c>
      <c r="AZ530">
        <v>2</v>
      </c>
      <c r="BA530">
        <v>1</v>
      </c>
      <c r="BB530" s="51" t="s">
        <v>98</v>
      </c>
      <c r="BC530" s="59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 s="51">
        <v>0</v>
      </c>
      <c r="BK530" s="51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 s="1">
        <v>86000</v>
      </c>
    </row>
    <row r="531" spans="1:81" x14ac:dyDescent="0.2">
      <c r="A531">
        <v>530</v>
      </c>
      <c r="B531">
        <v>20</v>
      </c>
      <c r="C531" t="s">
        <v>81</v>
      </c>
      <c r="D531" s="1" t="s">
        <v>83</v>
      </c>
      <c r="E531" s="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s="1" t="s">
        <v>123</v>
      </c>
      <c r="N531" s="51" t="s">
        <v>90</v>
      </c>
      <c r="O531" s="51" t="s">
        <v>90</v>
      </c>
      <c r="P531" s="1" t="s">
        <v>91</v>
      </c>
      <c r="Q531" s="51" t="s">
        <v>115</v>
      </c>
      <c r="R531" s="1">
        <v>6</v>
      </c>
      <c r="S531" s="51">
        <v>3</v>
      </c>
      <c r="T531" s="51">
        <v>1957</v>
      </c>
      <c r="U531" s="5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 s="51">
        <v>2035</v>
      </c>
      <c r="AN531" t="s">
        <v>103</v>
      </c>
      <c r="AO531" t="s">
        <v>98</v>
      </c>
      <c r="AP531" t="s">
        <v>105</v>
      </c>
      <c r="AQ531" t="s">
        <v>106</v>
      </c>
      <c r="AR531" s="51">
        <v>2515</v>
      </c>
      <c r="AS531" s="51">
        <v>0</v>
      </c>
      <c r="AT531">
        <v>0</v>
      </c>
      <c r="AU531" s="1">
        <v>2515</v>
      </c>
      <c r="AV531" s="1">
        <v>1</v>
      </c>
      <c r="AW531" s="1">
        <v>0</v>
      </c>
      <c r="AX531" s="1">
        <v>3</v>
      </c>
      <c r="AY531" s="1">
        <v>0</v>
      </c>
      <c r="AZ531">
        <v>4</v>
      </c>
      <c r="BA531">
        <v>2</v>
      </c>
      <c r="BB531" s="51" t="s">
        <v>98</v>
      </c>
      <c r="BC531" s="59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 s="51">
        <v>2</v>
      </c>
      <c r="BK531" s="5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 s="1">
        <v>200624</v>
      </c>
    </row>
    <row r="532" spans="1:81" x14ac:dyDescent="0.2">
      <c r="A532">
        <v>531</v>
      </c>
      <c r="B532">
        <v>80</v>
      </c>
      <c r="C532" t="s">
        <v>81</v>
      </c>
      <c r="D532" s="1">
        <v>85</v>
      </c>
      <c r="E532" s="1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s="1" t="s">
        <v>189</v>
      </c>
      <c r="N532" s="51" t="s">
        <v>90</v>
      </c>
      <c r="O532" s="51" t="s">
        <v>90</v>
      </c>
      <c r="P532" s="1" t="s">
        <v>91</v>
      </c>
      <c r="Q532" s="51" t="s">
        <v>197</v>
      </c>
      <c r="R532" s="1">
        <v>6</v>
      </c>
      <c r="S532" s="51">
        <v>5</v>
      </c>
      <c r="T532" s="51">
        <v>1988</v>
      </c>
      <c r="U532" s="51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 s="51">
        <v>1461</v>
      </c>
      <c r="AN532" t="s">
        <v>103</v>
      </c>
      <c r="AO532" t="s">
        <v>104</v>
      </c>
      <c r="AP532" t="s">
        <v>105</v>
      </c>
      <c r="AQ532" t="s">
        <v>106</v>
      </c>
      <c r="AR532" s="51">
        <v>1509</v>
      </c>
      <c r="AS532" s="51">
        <v>0</v>
      </c>
      <c r="AT532">
        <v>0</v>
      </c>
      <c r="AU532" s="1">
        <v>1509</v>
      </c>
      <c r="AV532" s="1">
        <v>1</v>
      </c>
      <c r="AW532" s="1">
        <v>0</v>
      </c>
      <c r="AX532" s="1">
        <v>2</v>
      </c>
      <c r="AY532" s="1">
        <v>0</v>
      </c>
      <c r="AZ532">
        <v>3</v>
      </c>
      <c r="BA532">
        <v>1</v>
      </c>
      <c r="BB532" s="51" t="s">
        <v>97</v>
      </c>
      <c r="BC532" s="59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 s="51">
        <v>2</v>
      </c>
      <c r="BK532" s="51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 s="1">
        <v>175000</v>
      </c>
    </row>
    <row r="533" spans="1:81" x14ac:dyDescent="0.2">
      <c r="A533">
        <v>532</v>
      </c>
      <c r="B533">
        <v>70</v>
      </c>
      <c r="C533" t="s">
        <v>142</v>
      </c>
      <c r="D533" s="1">
        <v>60</v>
      </c>
      <c r="E533" s="1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s="1" t="s">
        <v>148</v>
      </c>
      <c r="N533" s="51" t="s">
        <v>182</v>
      </c>
      <c r="O533" s="51" t="s">
        <v>114</v>
      </c>
      <c r="P533" s="1" t="s">
        <v>91</v>
      </c>
      <c r="Q533" s="51" t="s">
        <v>92</v>
      </c>
      <c r="R533" s="1">
        <v>6</v>
      </c>
      <c r="S533" s="51">
        <v>8</v>
      </c>
      <c r="T533" s="51">
        <v>1920</v>
      </c>
      <c r="U533" s="51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 s="51">
        <v>611</v>
      </c>
      <c r="AN533" t="s">
        <v>103</v>
      </c>
      <c r="AO533" t="s">
        <v>104</v>
      </c>
      <c r="AP533" t="s">
        <v>105</v>
      </c>
      <c r="AQ533" t="s">
        <v>106</v>
      </c>
      <c r="AR533" s="51">
        <v>751</v>
      </c>
      <c r="AS533" s="51">
        <v>611</v>
      </c>
      <c r="AT533">
        <v>0</v>
      </c>
      <c r="AU533" s="1">
        <v>1362</v>
      </c>
      <c r="AV533" s="1">
        <v>0</v>
      </c>
      <c r="AW533" s="1">
        <v>0</v>
      </c>
      <c r="AX533" s="1">
        <v>2</v>
      </c>
      <c r="AY533" s="1">
        <v>0</v>
      </c>
      <c r="AZ533">
        <v>3</v>
      </c>
      <c r="BA533">
        <v>1</v>
      </c>
      <c r="BB533" s="51" t="s">
        <v>98</v>
      </c>
      <c r="BC533" s="59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 s="51">
        <v>2</v>
      </c>
      <c r="BK533" s="51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 s="1">
        <v>128000</v>
      </c>
    </row>
    <row r="534" spans="1:81" x14ac:dyDescent="0.2">
      <c r="A534">
        <v>533</v>
      </c>
      <c r="B534">
        <v>20</v>
      </c>
      <c r="C534" t="s">
        <v>81</v>
      </c>
      <c r="D534" s="1">
        <v>60</v>
      </c>
      <c r="E534" s="1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s="1" t="s">
        <v>162</v>
      </c>
      <c r="N534" s="51" t="s">
        <v>90</v>
      </c>
      <c r="O534" s="51" t="s">
        <v>90</v>
      </c>
      <c r="P534" s="1" t="s">
        <v>91</v>
      </c>
      <c r="Q534" s="51" t="s">
        <v>115</v>
      </c>
      <c r="R534" s="1">
        <v>5</v>
      </c>
      <c r="S534" s="51">
        <v>7</v>
      </c>
      <c r="T534" s="51">
        <v>1955</v>
      </c>
      <c r="U534" s="51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 s="51">
        <v>0</v>
      </c>
      <c r="AN534" t="s">
        <v>103</v>
      </c>
      <c r="AO534" t="s">
        <v>104</v>
      </c>
      <c r="AP534" t="s">
        <v>105</v>
      </c>
      <c r="AQ534" t="s">
        <v>106</v>
      </c>
      <c r="AR534" s="51">
        <v>827</v>
      </c>
      <c r="AS534" s="51">
        <v>0</v>
      </c>
      <c r="AT534">
        <v>0</v>
      </c>
      <c r="AU534" s="1">
        <v>827</v>
      </c>
      <c r="AV534" s="1">
        <v>0</v>
      </c>
      <c r="AW534" s="1">
        <v>0</v>
      </c>
      <c r="AX534" s="1">
        <v>1</v>
      </c>
      <c r="AY534" s="1">
        <v>0</v>
      </c>
      <c r="AZ534">
        <v>2</v>
      </c>
      <c r="BA534">
        <v>1</v>
      </c>
      <c r="BB534" s="51" t="s">
        <v>98</v>
      </c>
      <c r="BC534" s="59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 s="51">
        <v>1</v>
      </c>
      <c r="BK534" s="51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 s="1">
        <v>107500</v>
      </c>
    </row>
    <row r="535" spans="1:81" x14ac:dyDescent="0.2">
      <c r="A535">
        <v>534</v>
      </c>
      <c r="B535">
        <v>20</v>
      </c>
      <c r="C535" t="s">
        <v>81</v>
      </c>
      <c r="D535" s="1">
        <v>50</v>
      </c>
      <c r="E535" s="1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s="1" t="s">
        <v>148</v>
      </c>
      <c r="N535" s="51" t="s">
        <v>90</v>
      </c>
      <c r="O535" s="51" t="s">
        <v>90</v>
      </c>
      <c r="P535" s="1" t="s">
        <v>91</v>
      </c>
      <c r="Q535" s="51" t="s">
        <v>115</v>
      </c>
      <c r="R535" s="1">
        <v>1</v>
      </c>
      <c r="S535" s="51">
        <v>3</v>
      </c>
      <c r="T535" s="51">
        <v>1946</v>
      </c>
      <c r="U535" s="51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 s="51">
        <v>0</v>
      </c>
      <c r="AN535" t="s">
        <v>103</v>
      </c>
      <c r="AO535" t="s">
        <v>147</v>
      </c>
      <c r="AP535" t="s">
        <v>177</v>
      </c>
      <c r="AQ535" t="s">
        <v>145</v>
      </c>
      <c r="AR535" s="51">
        <v>334</v>
      </c>
      <c r="AS535" s="51">
        <v>0</v>
      </c>
      <c r="AT535">
        <v>0</v>
      </c>
      <c r="AU535" s="1">
        <v>334</v>
      </c>
      <c r="AV535" s="1">
        <v>0</v>
      </c>
      <c r="AW535" s="1">
        <v>0</v>
      </c>
      <c r="AX535" s="1">
        <v>1</v>
      </c>
      <c r="AY535" s="1">
        <v>0</v>
      </c>
      <c r="AZ535">
        <v>1</v>
      </c>
      <c r="BA535">
        <v>1</v>
      </c>
      <c r="BB535" s="51" t="s">
        <v>147</v>
      </c>
      <c r="BC535" s="59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 s="51">
        <v>0</v>
      </c>
      <c r="BK535" s="51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 s="1">
        <v>39300</v>
      </c>
    </row>
    <row r="536" spans="1:81" x14ac:dyDescent="0.2">
      <c r="A536">
        <v>535</v>
      </c>
      <c r="B536">
        <v>60</v>
      </c>
      <c r="C536" t="s">
        <v>81</v>
      </c>
      <c r="D536" s="1">
        <v>74</v>
      </c>
      <c r="E536" s="1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s="1" t="s">
        <v>193</v>
      </c>
      <c r="N536" s="51" t="s">
        <v>90</v>
      </c>
      <c r="O536" s="51" t="s">
        <v>90</v>
      </c>
      <c r="P536" s="1" t="s">
        <v>91</v>
      </c>
      <c r="Q536" s="51" t="s">
        <v>92</v>
      </c>
      <c r="R536" s="1">
        <v>8</v>
      </c>
      <c r="S536" s="51">
        <v>5</v>
      </c>
      <c r="T536" s="51">
        <v>2004</v>
      </c>
      <c r="U536" s="51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 s="51">
        <v>707</v>
      </c>
      <c r="AN536" t="s">
        <v>103</v>
      </c>
      <c r="AO536" t="s">
        <v>104</v>
      </c>
      <c r="AP536" t="s">
        <v>105</v>
      </c>
      <c r="AQ536" t="s">
        <v>106</v>
      </c>
      <c r="AR536" s="51">
        <v>707</v>
      </c>
      <c r="AS536" s="51">
        <v>707</v>
      </c>
      <c r="AT536">
        <v>0</v>
      </c>
      <c r="AU536" s="1">
        <v>1414</v>
      </c>
      <c r="AV536" s="1">
        <v>0</v>
      </c>
      <c r="AW536" s="1">
        <v>0</v>
      </c>
      <c r="AX536" s="1">
        <v>2</v>
      </c>
      <c r="AY536" s="1">
        <v>1</v>
      </c>
      <c r="AZ536">
        <v>3</v>
      </c>
      <c r="BA536">
        <v>1</v>
      </c>
      <c r="BB536" s="51" t="s">
        <v>97</v>
      </c>
      <c r="BC536" s="59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 s="51">
        <v>2</v>
      </c>
      <c r="BK536" s="51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 s="1">
        <v>178000</v>
      </c>
    </row>
    <row r="537" spans="1:81" x14ac:dyDescent="0.2">
      <c r="A537">
        <v>536</v>
      </c>
      <c r="B537">
        <v>190</v>
      </c>
      <c r="C537" t="s">
        <v>81</v>
      </c>
      <c r="D537" s="1">
        <v>70</v>
      </c>
      <c r="E537" s="1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s="1" t="s">
        <v>185</v>
      </c>
      <c r="N537" s="51" t="s">
        <v>90</v>
      </c>
      <c r="O537" s="51" t="s">
        <v>90</v>
      </c>
      <c r="P537" s="1" t="s">
        <v>149</v>
      </c>
      <c r="Q537" s="51" t="s">
        <v>92</v>
      </c>
      <c r="R537" s="1">
        <v>5</v>
      </c>
      <c r="S537" s="51">
        <v>7</v>
      </c>
      <c r="T537" s="51">
        <v>1910</v>
      </c>
      <c r="U537" s="51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 s="51">
        <v>1117</v>
      </c>
      <c r="AN537" t="s">
        <v>103</v>
      </c>
      <c r="AO537" t="s">
        <v>98</v>
      </c>
      <c r="AP537" t="s">
        <v>105</v>
      </c>
      <c r="AQ537" t="s">
        <v>106</v>
      </c>
      <c r="AR537" s="51">
        <v>820</v>
      </c>
      <c r="AS537" s="51">
        <v>527</v>
      </c>
      <c r="AT537">
        <v>0</v>
      </c>
      <c r="AU537" s="1">
        <v>1347</v>
      </c>
      <c r="AV537" s="1">
        <v>1</v>
      </c>
      <c r="AW537" s="1">
        <v>0</v>
      </c>
      <c r="AX537" s="1">
        <v>1</v>
      </c>
      <c r="AY537" s="1">
        <v>0</v>
      </c>
      <c r="AZ537">
        <v>3</v>
      </c>
      <c r="BA537">
        <v>1</v>
      </c>
      <c r="BB537" s="51" t="s">
        <v>98</v>
      </c>
      <c r="BC537" s="59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 s="51">
        <v>0</v>
      </c>
      <c r="BK537" s="51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 s="1">
        <v>107500</v>
      </c>
    </row>
    <row r="538" spans="1:81" x14ac:dyDescent="0.2">
      <c r="A538">
        <v>537</v>
      </c>
      <c r="B538">
        <v>60</v>
      </c>
      <c r="C538" t="s">
        <v>81</v>
      </c>
      <c r="D538" s="1">
        <v>57</v>
      </c>
      <c r="E538" s="1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s="1" t="s">
        <v>89</v>
      </c>
      <c r="N538" s="51" t="s">
        <v>90</v>
      </c>
      <c r="O538" s="51" t="s">
        <v>90</v>
      </c>
      <c r="P538" s="1" t="s">
        <v>91</v>
      </c>
      <c r="Q538" s="51" t="s">
        <v>92</v>
      </c>
      <c r="R538" s="1">
        <v>7</v>
      </c>
      <c r="S538" s="51">
        <v>5</v>
      </c>
      <c r="T538" s="51">
        <v>1998</v>
      </c>
      <c r="U538" s="51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 s="51">
        <v>880</v>
      </c>
      <c r="AN538" t="s">
        <v>103</v>
      </c>
      <c r="AO538" t="s">
        <v>104</v>
      </c>
      <c r="AP538" t="s">
        <v>105</v>
      </c>
      <c r="AQ538" t="s">
        <v>106</v>
      </c>
      <c r="AR538" s="51">
        <v>880</v>
      </c>
      <c r="AS538" s="51">
        <v>844</v>
      </c>
      <c r="AT538">
        <v>0</v>
      </c>
      <c r="AU538" s="1">
        <v>1724</v>
      </c>
      <c r="AV538" s="1">
        <v>0</v>
      </c>
      <c r="AW538" s="1">
        <v>0</v>
      </c>
      <c r="AX538" s="1">
        <v>2</v>
      </c>
      <c r="AY538" s="1">
        <v>1</v>
      </c>
      <c r="AZ538">
        <v>3</v>
      </c>
      <c r="BA538">
        <v>1</v>
      </c>
      <c r="BB538" s="51" t="s">
        <v>97</v>
      </c>
      <c r="BC538" s="59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 s="51">
        <v>2</v>
      </c>
      <c r="BK538" s="51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 s="1">
        <v>188000</v>
      </c>
    </row>
    <row r="539" spans="1:81" x14ac:dyDescent="0.2">
      <c r="A539">
        <v>538</v>
      </c>
      <c r="B539">
        <v>20</v>
      </c>
      <c r="C539" t="s">
        <v>81</v>
      </c>
      <c r="D539" s="1" t="s">
        <v>83</v>
      </c>
      <c r="E539" s="1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s="1" t="s">
        <v>162</v>
      </c>
      <c r="N539" s="51" t="s">
        <v>90</v>
      </c>
      <c r="O539" s="51" t="s">
        <v>90</v>
      </c>
      <c r="P539" s="1" t="s">
        <v>91</v>
      </c>
      <c r="Q539" s="51" t="s">
        <v>115</v>
      </c>
      <c r="R539" s="1">
        <v>4</v>
      </c>
      <c r="S539" s="51">
        <v>5</v>
      </c>
      <c r="T539" s="51">
        <v>1972</v>
      </c>
      <c r="U539" s="51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 s="51">
        <v>864</v>
      </c>
      <c r="AN539" t="s">
        <v>103</v>
      </c>
      <c r="AO539" t="s">
        <v>98</v>
      </c>
      <c r="AP539" t="s">
        <v>105</v>
      </c>
      <c r="AQ539" t="s">
        <v>106</v>
      </c>
      <c r="AR539" s="51">
        <v>864</v>
      </c>
      <c r="AS539" s="51">
        <v>0</v>
      </c>
      <c r="AT539">
        <v>0</v>
      </c>
      <c r="AU539" s="1">
        <v>864</v>
      </c>
      <c r="AV539" s="1">
        <v>0</v>
      </c>
      <c r="AW539" s="1">
        <v>0</v>
      </c>
      <c r="AX539" s="1">
        <v>1</v>
      </c>
      <c r="AY539" s="1">
        <v>0</v>
      </c>
      <c r="AZ539">
        <v>3</v>
      </c>
      <c r="BA539">
        <v>1</v>
      </c>
      <c r="BB539" s="51" t="s">
        <v>98</v>
      </c>
      <c r="BC539" s="5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 s="51">
        <v>2</v>
      </c>
      <c r="BK539" s="51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 s="1">
        <v>111250</v>
      </c>
    </row>
    <row r="540" spans="1:81" x14ac:dyDescent="0.2">
      <c r="A540">
        <v>539</v>
      </c>
      <c r="B540">
        <v>20</v>
      </c>
      <c r="C540" t="s">
        <v>81</v>
      </c>
      <c r="D540" s="1" t="s">
        <v>83</v>
      </c>
      <c r="E540" s="1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s="1" t="s">
        <v>151</v>
      </c>
      <c r="N540" s="51" t="s">
        <v>90</v>
      </c>
      <c r="O540" s="51" t="s">
        <v>90</v>
      </c>
      <c r="P540" s="1" t="s">
        <v>91</v>
      </c>
      <c r="Q540" s="51" t="s">
        <v>115</v>
      </c>
      <c r="R540" s="1">
        <v>5</v>
      </c>
      <c r="S540" s="51">
        <v>5</v>
      </c>
      <c r="T540" s="51">
        <v>1968</v>
      </c>
      <c r="U540" s="51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 s="51">
        <v>1051</v>
      </c>
      <c r="AN540" t="s">
        <v>103</v>
      </c>
      <c r="AO540" t="s">
        <v>98</v>
      </c>
      <c r="AP540" t="s">
        <v>105</v>
      </c>
      <c r="AQ540" t="s">
        <v>106</v>
      </c>
      <c r="AR540" s="51">
        <v>1159</v>
      </c>
      <c r="AS540" s="51">
        <v>0</v>
      </c>
      <c r="AT540">
        <v>0</v>
      </c>
      <c r="AU540" s="1">
        <v>1159</v>
      </c>
      <c r="AV540" s="1">
        <v>0</v>
      </c>
      <c r="AW540" s="1">
        <v>0</v>
      </c>
      <c r="AX540" s="1">
        <v>1</v>
      </c>
      <c r="AY540" s="1">
        <v>1</v>
      </c>
      <c r="AZ540">
        <v>3</v>
      </c>
      <c r="BA540">
        <v>1</v>
      </c>
      <c r="BB540" s="51" t="s">
        <v>98</v>
      </c>
      <c r="BC540" s="59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 s="51">
        <v>1</v>
      </c>
      <c r="BK540" s="51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 s="1">
        <v>158000</v>
      </c>
    </row>
    <row r="541" spans="1:81" x14ac:dyDescent="0.2">
      <c r="A541">
        <v>540</v>
      </c>
      <c r="B541">
        <v>20</v>
      </c>
      <c r="C541" t="s">
        <v>81</v>
      </c>
      <c r="D541" s="1" t="s">
        <v>83</v>
      </c>
      <c r="E541" s="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s="1" t="s">
        <v>89</v>
      </c>
      <c r="N541" s="51" t="s">
        <v>90</v>
      </c>
      <c r="O541" s="51" t="s">
        <v>90</v>
      </c>
      <c r="P541" s="1" t="s">
        <v>91</v>
      </c>
      <c r="Q541" s="51" t="s">
        <v>115</v>
      </c>
      <c r="R541" s="1">
        <v>8</v>
      </c>
      <c r="S541" s="51">
        <v>5</v>
      </c>
      <c r="T541" s="51">
        <v>2001</v>
      </c>
      <c r="U541" s="5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 s="51">
        <v>1581</v>
      </c>
      <c r="AN541" t="s">
        <v>103</v>
      </c>
      <c r="AO541" t="s">
        <v>104</v>
      </c>
      <c r="AP541" t="s">
        <v>105</v>
      </c>
      <c r="AQ541" t="s">
        <v>106</v>
      </c>
      <c r="AR541" s="51">
        <v>1601</v>
      </c>
      <c r="AS541" s="51">
        <v>0</v>
      </c>
      <c r="AT541">
        <v>0</v>
      </c>
      <c r="AU541" s="1">
        <v>1601</v>
      </c>
      <c r="AV541" s="1">
        <v>1</v>
      </c>
      <c r="AW541" s="1">
        <v>0</v>
      </c>
      <c r="AX541" s="1">
        <v>2</v>
      </c>
      <c r="AY541" s="1">
        <v>0</v>
      </c>
      <c r="AZ541">
        <v>3</v>
      </c>
      <c r="BA541">
        <v>1</v>
      </c>
      <c r="BB541" s="51" t="s">
        <v>97</v>
      </c>
      <c r="BC541" s="59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 s="51">
        <v>2</v>
      </c>
      <c r="BK541" s="5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 s="1">
        <v>272000</v>
      </c>
    </row>
    <row r="542" spans="1:81" x14ac:dyDescent="0.2">
      <c r="A542">
        <v>541</v>
      </c>
      <c r="B542">
        <v>20</v>
      </c>
      <c r="C542" t="s">
        <v>81</v>
      </c>
      <c r="D542" s="1">
        <v>85</v>
      </c>
      <c r="E542" s="1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s="1" t="s">
        <v>189</v>
      </c>
      <c r="N542" s="51" t="s">
        <v>90</v>
      </c>
      <c r="O542" s="51" t="s">
        <v>90</v>
      </c>
      <c r="P542" s="1" t="s">
        <v>91</v>
      </c>
      <c r="Q542" s="51" t="s">
        <v>115</v>
      </c>
      <c r="R542" s="1">
        <v>9</v>
      </c>
      <c r="S542" s="51">
        <v>5</v>
      </c>
      <c r="T542" s="51">
        <v>2006</v>
      </c>
      <c r="U542" s="51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 s="51">
        <v>1838</v>
      </c>
      <c r="AN542" t="s">
        <v>103</v>
      </c>
      <c r="AO542" t="s">
        <v>104</v>
      </c>
      <c r="AP542" t="s">
        <v>105</v>
      </c>
      <c r="AQ542" t="s">
        <v>106</v>
      </c>
      <c r="AR542" s="51">
        <v>1838</v>
      </c>
      <c r="AS542" s="51">
        <v>0</v>
      </c>
      <c r="AT542">
        <v>0</v>
      </c>
      <c r="AU542" s="1">
        <v>1838</v>
      </c>
      <c r="AV542" s="1">
        <v>1</v>
      </c>
      <c r="AW542" s="1">
        <v>0</v>
      </c>
      <c r="AX542" s="1">
        <v>2</v>
      </c>
      <c r="AY542" s="1">
        <v>0</v>
      </c>
      <c r="AZ542">
        <v>2</v>
      </c>
      <c r="BA542">
        <v>1</v>
      </c>
      <c r="BB542" s="51" t="s">
        <v>104</v>
      </c>
      <c r="BC542" s="59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 s="51">
        <v>3</v>
      </c>
      <c r="BK542" s="51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 s="1">
        <v>315000</v>
      </c>
    </row>
    <row r="543" spans="1:81" x14ac:dyDescent="0.2">
      <c r="A543">
        <v>542</v>
      </c>
      <c r="B543">
        <v>60</v>
      </c>
      <c r="C543" t="s">
        <v>81</v>
      </c>
      <c r="D543" s="1" t="s">
        <v>83</v>
      </c>
      <c r="E543" s="1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s="1" t="s">
        <v>129</v>
      </c>
      <c r="N543" s="51" t="s">
        <v>90</v>
      </c>
      <c r="O543" s="51" t="s">
        <v>90</v>
      </c>
      <c r="P543" s="1" t="s">
        <v>91</v>
      </c>
      <c r="Q543" s="51" t="s">
        <v>92</v>
      </c>
      <c r="R543" s="1">
        <v>8</v>
      </c>
      <c r="S543" s="51">
        <v>5</v>
      </c>
      <c r="T543" s="51">
        <v>2000</v>
      </c>
      <c r="U543" s="51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 s="51">
        <v>969</v>
      </c>
      <c r="AN543" t="s">
        <v>103</v>
      </c>
      <c r="AO543" t="s">
        <v>104</v>
      </c>
      <c r="AP543" t="s">
        <v>105</v>
      </c>
      <c r="AQ543" t="s">
        <v>106</v>
      </c>
      <c r="AR543" s="51">
        <v>997</v>
      </c>
      <c r="AS543" s="51">
        <v>1288</v>
      </c>
      <c r="AT543">
        <v>0</v>
      </c>
      <c r="AU543" s="1">
        <v>2285</v>
      </c>
      <c r="AV543" s="1">
        <v>0</v>
      </c>
      <c r="AW543" s="1">
        <v>0</v>
      </c>
      <c r="AX543" s="1">
        <v>2</v>
      </c>
      <c r="AY543" s="1">
        <v>1</v>
      </c>
      <c r="AZ543">
        <v>4</v>
      </c>
      <c r="BA543">
        <v>1</v>
      </c>
      <c r="BB543" s="51" t="s">
        <v>97</v>
      </c>
      <c r="BC543" s="59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 s="51">
        <v>3</v>
      </c>
      <c r="BK543" s="51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 s="1">
        <v>248000</v>
      </c>
    </row>
    <row r="544" spans="1:81" x14ac:dyDescent="0.2">
      <c r="A544">
        <v>543</v>
      </c>
      <c r="B544">
        <v>20</v>
      </c>
      <c r="C544" t="s">
        <v>81</v>
      </c>
      <c r="D544" s="1">
        <v>78</v>
      </c>
      <c r="E544" s="1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s="1" t="s">
        <v>138</v>
      </c>
      <c r="N544" s="51" t="s">
        <v>202</v>
      </c>
      <c r="O544" s="51" t="s">
        <v>90</v>
      </c>
      <c r="P544" s="1" t="s">
        <v>91</v>
      </c>
      <c r="Q544" s="51" t="s">
        <v>115</v>
      </c>
      <c r="R544" s="1">
        <v>7</v>
      </c>
      <c r="S544" s="51">
        <v>5</v>
      </c>
      <c r="T544" s="51">
        <v>1998</v>
      </c>
      <c r="U544" s="51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 s="51">
        <v>1650</v>
      </c>
      <c r="AN544" t="s">
        <v>103</v>
      </c>
      <c r="AO544" t="s">
        <v>104</v>
      </c>
      <c r="AP544" t="s">
        <v>105</v>
      </c>
      <c r="AQ544" t="s">
        <v>106</v>
      </c>
      <c r="AR544" s="51">
        <v>1680</v>
      </c>
      <c r="AS544" s="51">
        <v>0</v>
      </c>
      <c r="AT544">
        <v>0</v>
      </c>
      <c r="AU544" s="1">
        <v>1680</v>
      </c>
      <c r="AV544" s="1">
        <v>1</v>
      </c>
      <c r="AW544" s="1">
        <v>0</v>
      </c>
      <c r="AX544" s="1">
        <v>2</v>
      </c>
      <c r="AY544" s="1">
        <v>0</v>
      </c>
      <c r="AZ544">
        <v>3</v>
      </c>
      <c r="BA544">
        <v>1</v>
      </c>
      <c r="BB544" s="51" t="s">
        <v>97</v>
      </c>
      <c r="BC544" s="59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 s="51">
        <v>2</v>
      </c>
      <c r="BK544" s="51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 s="1">
        <v>213250</v>
      </c>
    </row>
    <row r="545" spans="1:81" x14ac:dyDescent="0.2">
      <c r="A545">
        <v>544</v>
      </c>
      <c r="B545">
        <v>120</v>
      </c>
      <c r="C545" t="s">
        <v>239</v>
      </c>
      <c r="D545" s="1">
        <v>34</v>
      </c>
      <c r="E545" s="1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s="1" t="s">
        <v>162</v>
      </c>
      <c r="N545" s="51" t="s">
        <v>90</v>
      </c>
      <c r="O545" s="51" t="s">
        <v>90</v>
      </c>
      <c r="P545" s="1" t="s">
        <v>179</v>
      </c>
      <c r="Q545" s="51" t="s">
        <v>191</v>
      </c>
      <c r="R545" s="1">
        <v>7</v>
      </c>
      <c r="S545" s="51">
        <v>5</v>
      </c>
      <c r="T545" s="51">
        <v>1998</v>
      </c>
      <c r="U545" s="51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 s="51">
        <v>723</v>
      </c>
      <c r="AN545" t="s">
        <v>103</v>
      </c>
      <c r="AO545" t="s">
        <v>104</v>
      </c>
      <c r="AP545" t="s">
        <v>105</v>
      </c>
      <c r="AQ545" t="s">
        <v>106</v>
      </c>
      <c r="AR545" s="51">
        <v>767</v>
      </c>
      <c r="AS545" s="51">
        <v>0</v>
      </c>
      <c r="AT545">
        <v>0</v>
      </c>
      <c r="AU545" s="1">
        <v>767</v>
      </c>
      <c r="AV545" s="1">
        <v>1</v>
      </c>
      <c r="AW545" s="1">
        <v>0</v>
      </c>
      <c r="AX545" s="1">
        <v>1</v>
      </c>
      <c r="AY545" s="1">
        <v>0</v>
      </c>
      <c r="AZ545">
        <v>1</v>
      </c>
      <c r="BA545">
        <v>1</v>
      </c>
      <c r="BB545" s="51" t="s">
        <v>98</v>
      </c>
      <c r="BC545" s="59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 s="51">
        <v>1</v>
      </c>
      <c r="BK545" s="51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 s="1">
        <v>133000</v>
      </c>
    </row>
    <row r="546" spans="1:81" x14ac:dyDescent="0.2">
      <c r="A546">
        <v>545</v>
      </c>
      <c r="B546">
        <v>60</v>
      </c>
      <c r="C546" t="s">
        <v>81</v>
      </c>
      <c r="D546" s="1">
        <v>58</v>
      </c>
      <c r="E546" s="1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s="1" t="s">
        <v>193</v>
      </c>
      <c r="N546" s="51" t="s">
        <v>90</v>
      </c>
      <c r="O546" s="51" t="s">
        <v>90</v>
      </c>
      <c r="P546" s="1" t="s">
        <v>91</v>
      </c>
      <c r="Q546" s="51" t="s">
        <v>92</v>
      </c>
      <c r="R546" s="1">
        <v>7</v>
      </c>
      <c r="S546" s="51">
        <v>5</v>
      </c>
      <c r="T546" s="51">
        <v>2006</v>
      </c>
      <c r="U546" s="51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 s="51">
        <v>654</v>
      </c>
      <c r="AN546" t="s">
        <v>103</v>
      </c>
      <c r="AO546" t="s">
        <v>104</v>
      </c>
      <c r="AP546" t="s">
        <v>105</v>
      </c>
      <c r="AQ546" t="s">
        <v>106</v>
      </c>
      <c r="AR546" s="51">
        <v>664</v>
      </c>
      <c r="AS546" s="51">
        <v>832</v>
      </c>
      <c r="AT546">
        <v>0</v>
      </c>
      <c r="AU546" s="1">
        <v>1496</v>
      </c>
      <c r="AV546" s="1">
        <v>1</v>
      </c>
      <c r="AW546" s="1">
        <v>0</v>
      </c>
      <c r="AX546" s="1">
        <v>2</v>
      </c>
      <c r="AY546" s="1">
        <v>1</v>
      </c>
      <c r="AZ546">
        <v>3</v>
      </c>
      <c r="BA546">
        <v>1</v>
      </c>
      <c r="BB546" s="51" t="s">
        <v>97</v>
      </c>
      <c r="BC546" s="59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 s="51">
        <v>2</v>
      </c>
      <c r="BK546" s="51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 s="1">
        <v>179665</v>
      </c>
    </row>
    <row r="547" spans="1:81" x14ac:dyDescent="0.2">
      <c r="A547">
        <v>546</v>
      </c>
      <c r="B547">
        <v>50</v>
      </c>
      <c r="C547" t="s">
        <v>81</v>
      </c>
      <c r="D547" s="1" t="s">
        <v>83</v>
      </c>
      <c r="E547" s="1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s="1" t="s">
        <v>138</v>
      </c>
      <c r="N547" s="51" t="s">
        <v>90</v>
      </c>
      <c r="O547" s="51" t="s">
        <v>90</v>
      </c>
      <c r="P547" s="1" t="s">
        <v>91</v>
      </c>
      <c r="Q547" s="51" t="s">
        <v>132</v>
      </c>
      <c r="R547" s="1">
        <v>7</v>
      </c>
      <c r="S547" s="51">
        <v>5</v>
      </c>
      <c r="T547" s="51">
        <v>1988</v>
      </c>
      <c r="U547" s="51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 s="51">
        <v>1204</v>
      </c>
      <c r="AN547" t="s">
        <v>103</v>
      </c>
      <c r="AO547" t="s">
        <v>97</v>
      </c>
      <c r="AP547" t="s">
        <v>105</v>
      </c>
      <c r="AQ547" t="s">
        <v>106</v>
      </c>
      <c r="AR547" s="51">
        <v>1377</v>
      </c>
      <c r="AS547" s="51">
        <v>806</v>
      </c>
      <c r="AT547">
        <v>0</v>
      </c>
      <c r="AU547" s="1">
        <v>2183</v>
      </c>
      <c r="AV547" s="1">
        <v>0</v>
      </c>
      <c r="AW547" s="1">
        <v>0</v>
      </c>
      <c r="AX547" s="1">
        <v>2</v>
      </c>
      <c r="AY547" s="1">
        <v>1</v>
      </c>
      <c r="AZ547">
        <v>4</v>
      </c>
      <c r="BA547">
        <v>1</v>
      </c>
      <c r="BB547" s="51" t="s">
        <v>97</v>
      </c>
      <c r="BC547" s="59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 s="51">
        <v>3</v>
      </c>
      <c r="BK547" s="51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 s="1">
        <v>229000</v>
      </c>
    </row>
    <row r="548" spans="1:81" x14ac:dyDescent="0.2">
      <c r="A548">
        <v>547</v>
      </c>
      <c r="B548">
        <v>50</v>
      </c>
      <c r="C548" t="s">
        <v>81</v>
      </c>
      <c r="D548" s="1">
        <v>70</v>
      </c>
      <c r="E548" s="1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s="1" t="s">
        <v>148</v>
      </c>
      <c r="N548" s="51" t="s">
        <v>90</v>
      </c>
      <c r="O548" s="51" t="s">
        <v>90</v>
      </c>
      <c r="P548" s="1" t="s">
        <v>91</v>
      </c>
      <c r="Q548" s="51" t="s">
        <v>132</v>
      </c>
      <c r="R548" s="1">
        <v>6</v>
      </c>
      <c r="S548" s="51">
        <v>7</v>
      </c>
      <c r="T548" s="51">
        <v>1923</v>
      </c>
      <c r="U548" s="51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 s="51">
        <v>1065</v>
      </c>
      <c r="AN548" t="s">
        <v>103</v>
      </c>
      <c r="AO548" t="s">
        <v>104</v>
      </c>
      <c r="AP548" t="s">
        <v>105</v>
      </c>
      <c r="AQ548" t="s">
        <v>164</v>
      </c>
      <c r="AR548" s="51">
        <v>915</v>
      </c>
      <c r="AS548" s="51">
        <v>720</v>
      </c>
      <c r="AT548">
        <v>0</v>
      </c>
      <c r="AU548" s="1">
        <v>1635</v>
      </c>
      <c r="AV548" s="1">
        <v>0</v>
      </c>
      <c r="AW548" s="1">
        <v>0</v>
      </c>
      <c r="AX548" s="1">
        <v>1</v>
      </c>
      <c r="AY548" s="1">
        <v>1</v>
      </c>
      <c r="AZ548">
        <v>3</v>
      </c>
      <c r="BA548">
        <v>1</v>
      </c>
      <c r="BB548" s="51" t="s">
        <v>98</v>
      </c>
      <c r="BC548" s="59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 s="51">
        <v>2</v>
      </c>
      <c r="BK548" s="51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 s="1">
        <v>210000</v>
      </c>
    </row>
    <row r="549" spans="1:81" x14ac:dyDescent="0.2">
      <c r="A549">
        <v>548</v>
      </c>
      <c r="B549">
        <v>85</v>
      </c>
      <c r="C549" t="s">
        <v>81</v>
      </c>
      <c r="D549" s="1">
        <v>54</v>
      </c>
      <c r="E549" s="1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s="1" t="s">
        <v>131</v>
      </c>
      <c r="N549" s="51" t="s">
        <v>90</v>
      </c>
      <c r="O549" s="51" t="s">
        <v>90</v>
      </c>
      <c r="P549" s="1" t="s">
        <v>91</v>
      </c>
      <c r="Q549" s="51" t="s">
        <v>191</v>
      </c>
      <c r="R549" s="1">
        <v>5</v>
      </c>
      <c r="S549" s="51">
        <v>7</v>
      </c>
      <c r="T549" s="51">
        <v>1970</v>
      </c>
      <c r="U549" s="51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 s="51">
        <v>768</v>
      </c>
      <c r="AN549" t="s">
        <v>103</v>
      </c>
      <c r="AO549" t="s">
        <v>104</v>
      </c>
      <c r="AP549" t="s">
        <v>105</v>
      </c>
      <c r="AQ549" t="s">
        <v>106</v>
      </c>
      <c r="AR549" s="51">
        <v>768</v>
      </c>
      <c r="AS549" s="51">
        <v>0</v>
      </c>
      <c r="AT549">
        <v>0</v>
      </c>
      <c r="AU549" s="1">
        <v>768</v>
      </c>
      <c r="AV549" s="1">
        <v>1</v>
      </c>
      <c r="AW549" s="1">
        <v>0</v>
      </c>
      <c r="AX549" s="1">
        <v>1</v>
      </c>
      <c r="AY549" s="1">
        <v>0</v>
      </c>
      <c r="AZ549">
        <v>2</v>
      </c>
      <c r="BA549">
        <v>1</v>
      </c>
      <c r="BB549" s="51" t="s">
        <v>98</v>
      </c>
      <c r="BC549" s="5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 s="51">
        <v>2</v>
      </c>
      <c r="BK549" s="51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 s="1">
        <v>129500</v>
      </c>
    </row>
    <row r="550" spans="1:81" x14ac:dyDescent="0.2">
      <c r="A550">
        <v>549</v>
      </c>
      <c r="B550">
        <v>20</v>
      </c>
      <c r="C550" t="s">
        <v>142</v>
      </c>
      <c r="D550" s="1">
        <v>49</v>
      </c>
      <c r="E550" s="1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s="1" t="s">
        <v>143</v>
      </c>
      <c r="N550" s="51" t="s">
        <v>114</v>
      </c>
      <c r="O550" s="51" t="s">
        <v>182</v>
      </c>
      <c r="P550" s="1" t="s">
        <v>91</v>
      </c>
      <c r="Q550" s="51" t="s">
        <v>115</v>
      </c>
      <c r="R550" s="1">
        <v>5</v>
      </c>
      <c r="S550" s="51">
        <v>7</v>
      </c>
      <c r="T550" s="51">
        <v>1955</v>
      </c>
      <c r="U550" s="51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 s="51">
        <v>825</v>
      </c>
      <c r="AN550" t="s">
        <v>103</v>
      </c>
      <c r="AO550" t="s">
        <v>98</v>
      </c>
      <c r="AP550" t="s">
        <v>105</v>
      </c>
      <c r="AQ550" t="s">
        <v>106</v>
      </c>
      <c r="AR550" s="51">
        <v>825</v>
      </c>
      <c r="AS550" s="51">
        <v>0</v>
      </c>
      <c r="AT550">
        <v>0</v>
      </c>
      <c r="AU550" s="1">
        <v>825</v>
      </c>
      <c r="AV550" s="1">
        <v>1</v>
      </c>
      <c r="AW550" s="1">
        <v>0</v>
      </c>
      <c r="AX550" s="1">
        <v>1</v>
      </c>
      <c r="AY550" s="1">
        <v>0</v>
      </c>
      <c r="AZ550">
        <v>2</v>
      </c>
      <c r="BA550">
        <v>1</v>
      </c>
      <c r="BB550" s="51" t="s">
        <v>98</v>
      </c>
      <c r="BC550" s="59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 s="51">
        <v>2</v>
      </c>
      <c r="BK550" s="51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 s="1">
        <v>125000</v>
      </c>
    </row>
    <row r="551" spans="1:81" x14ac:dyDescent="0.2">
      <c r="A551">
        <v>550</v>
      </c>
      <c r="B551">
        <v>60</v>
      </c>
      <c r="C551" t="s">
        <v>192</v>
      </c>
      <c r="D551" s="1">
        <v>75</v>
      </c>
      <c r="E551" s="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s="1" t="s">
        <v>136</v>
      </c>
      <c r="N551" s="51" t="s">
        <v>90</v>
      </c>
      <c r="O551" s="51" t="s">
        <v>90</v>
      </c>
      <c r="P551" s="1" t="s">
        <v>91</v>
      </c>
      <c r="Q551" s="51" t="s">
        <v>92</v>
      </c>
      <c r="R551" s="1">
        <v>7</v>
      </c>
      <c r="S551" s="51">
        <v>5</v>
      </c>
      <c r="T551" s="51">
        <v>2003</v>
      </c>
      <c r="U551" s="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 s="51">
        <v>912</v>
      </c>
      <c r="AN551" t="s">
        <v>103</v>
      </c>
      <c r="AO551" t="s">
        <v>104</v>
      </c>
      <c r="AP551" t="s">
        <v>105</v>
      </c>
      <c r="AQ551" t="s">
        <v>106</v>
      </c>
      <c r="AR551" s="51">
        <v>912</v>
      </c>
      <c r="AS551" s="51">
        <v>1182</v>
      </c>
      <c r="AT551">
        <v>0</v>
      </c>
      <c r="AU551" s="1">
        <v>2094</v>
      </c>
      <c r="AV551" s="1">
        <v>0</v>
      </c>
      <c r="AW551" s="1">
        <v>0</v>
      </c>
      <c r="AX551" s="1">
        <v>2</v>
      </c>
      <c r="AY551" s="1">
        <v>1</v>
      </c>
      <c r="AZ551">
        <v>4</v>
      </c>
      <c r="BA551">
        <v>1</v>
      </c>
      <c r="BB551" s="51" t="s">
        <v>97</v>
      </c>
      <c r="BC551" s="59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 s="51">
        <v>2</v>
      </c>
      <c r="BK551" s="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 s="1">
        <v>263000</v>
      </c>
    </row>
    <row r="552" spans="1:81" x14ac:dyDescent="0.2">
      <c r="A552">
        <v>551</v>
      </c>
      <c r="B552">
        <v>120</v>
      </c>
      <c r="C552" t="s">
        <v>81</v>
      </c>
      <c r="D552" s="1">
        <v>53</v>
      </c>
      <c r="E552" s="1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s="1" t="s">
        <v>216</v>
      </c>
      <c r="N552" s="51" t="s">
        <v>90</v>
      </c>
      <c r="O552" s="51" t="s">
        <v>90</v>
      </c>
      <c r="P552" s="1" t="s">
        <v>179</v>
      </c>
      <c r="Q552" s="51" t="s">
        <v>115</v>
      </c>
      <c r="R552" s="1">
        <v>6</v>
      </c>
      <c r="S552" s="51">
        <v>6</v>
      </c>
      <c r="T552" s="51">
        <v>1977</v>
      </c>
      <c r="U552" s="51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 s="51">
        <v>1069</v>
      </c>
      <c r="AN552" t="s">
        <v>103</v>
      </c>
      <c r="AO552" t="s">
        <v>98</v>
      </c>
      <c r="AP552" t="s">
        <v>105</v>
      </c>
      <c r="AQ552" t="s">
        <v>106</v>
      </c>
      <c r="AR552" s="51">
        <v>1069</v>
      </c>
      <c r="AS552" s="51">
        <v>0</v>
      </c>
      <c r="AT552">
        <v>0</v>
      </c>
      <c r="AU552" s="1">
        <v>1069</v>
      </c>
      <c r="AV552" s="1">
        <v>0</v>
      </c>
      <c r="AW552" s="1">
        <v>0</v>
      </c>
      <c r="AX552" s="1">
        <v>2</v>
      </c>
      <c r="AY552" s="1">
        <v>0</v>
      </c>
      <c r="AZ552">
        <v>2</v>
      </c>
      <c r="BA552">
        <v>1</v>
      </c>
      <c r="BB552" s="51" t="s">
        <v>98</v>
      </c>
      <c r="BC552" s="59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 s="51">
        <v>2</v>
      </c>
      <c r="BK552" s="51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 s="1">
        <v>140000</v>
      </c>
    </row>
    <row r="553" spans="1:81" x14ac:dyDescent="0.2">
      <c r="A553">
        <v>552</v>
      </c>
      <c r="B553">
        <v>20</v>
      </c>
      <c r="C553" t="s">
        <v>142</v>
      </c>
      <c r="D553" s="1">
        <v>50</v>
      </c>
      <c r="E553" s="1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s="1" t="s">
        <v>143</v>
      </c>
      <c r="N553" s="51" t="s">
        <v>90</v>
      </c>
      <c r="O553" s="51" t="s">
        <v>90</v>
      </c>
      <c r="P553" s="1" t="s">
        <v>91</v>
      </c>
      <c r="Q553" s="51" t="s">
        <v>115</v>
      </c>
      <c r="R553" s="1">
        <v>5</v>
      </c>
      <c r="S553" s="51">
        <v>6</v>
      </c>
      <c r="T553" s="51">
        <v>1957</v>
      </c>
      <c r="U553" s="51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 s="51">
        <v>928</v>
      </c>
      <c r="AN553" t="s">
        <v>103</v>
      </c>
      <c r="AO553" t="s">
        <v>97</v>
      </c>
      <c r="AP553" t="s">
        <v>105</v>
      </c>
      <c r="AQ553" t="s">
        <v>164</v>
      </c>
      <c r="AR553" s="51">
        <v>928</v>
      </c>
      <c r="AS553" s="51">
        <v>0</v>
      </c>
      <c r="AT553">
        <v>0</v>
      </c>
      <c r="AU553" s="1">
        <v>928</v>
      </c>
      <c r="AV553" s="1">
        <v>0</v>
      </c>
      <c r="AW553" s="1">
        <v>0</v>
      </c>
      <c r="AX553" s="1">
        <v>1</v>
      </c>
      <c r="AY553" s="1">
        <v>0</v>
      </c>
      <c r="AZ553">
        <v>3</v>
      </c>
      <c r="BA553">
        <v>1</v>
      </c>
      <c r="BB553" s="51" t="s">
        <v>98</v>
      </c>
      <c r="BC553" s="59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 s="51">
        <v>1</v>
      </c>
      <c r="BK553" s="51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 s="1">
        <v>112500</v>
      </c>
    </row>
    <row r="554" spans="1:81" x14ac:dyDescent="0.2">
      <c r="A554">
        <v>553</v>
      </c>
      <c r="B554">
        <v>20</v>
      </c>
      <c r="C554" t="s">
        <v>81</v>
      </c>
      <c r="D554" s="1">
        <v>87</v>
      </c>
      <c r="E554" s="1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s="1" t="s">
        <v>154</v>
      </c>
      <c r="N554" s="51" t="s">
        <v>90</v>
      </c>
      <c r="O554" s="51" t="s">
        <v>90</v>
      </c>
      <c r="P554" s="1" t="s">
        <v>91</v>
      </c>
      <c r="Q554" s="51" t="s">
        <v>115</v>
      </c>
      <c r="R554" s="1">
        <v>8</v>
      </c>
      <c r="S554" s="51">
        <v>5</v>
      </c>
      <c r="T554" s="51">
        <v>2006</v>
      </c>
      <c r="U554" s="51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 s="51">
        <v>1709</v>
      </c>
      <c r="AN554" t="s">
        <v>103</v>
      </c>
      <c r="AO554" t="s">
        <v>104</v>
      </c>
      <c r="AP554" t="s">
        <v>105</v>
      </c>
      <c r="AQ554" t="s">
        <v>106</v>
      </c>
      <c r="AR554" s="51">
        <v>1717</v>
      </c>
      <c r="AS554" s="51">
        <v>0</v>
      </c>
      <c r="AT554">
        <v>0</v>
      </c>
      <c r="AU554" s="1">
        <v>1717</v>
      </c>
      <c r="AV554" s="1">
        <v>0</v>
      </c>
      <c r="AW554" s="1">
        <v>0</v>
      </c>
      <c r="AX554" s="1">
        <v>2</v>
      </c>
      <c r="AY554" s="1">
        <v>0</v>
      </c>
      <c r="AZ554">
        <v>3</v>
      </c>
      <c r="BA554">
        <v>1</v>
      </c>
      <c r="BB554" s="51" t="s">
        <v>97</v>
      </c>
      <c r="BC554" s="59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 s="51">
        <v>3</v>
      </c>
      <c r="BK554" s="51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 s="1">
        <v>255500</v>
      </c>
    </row>
    <row r="555" spans="1:81" x14ac:dyDescent="0.2">
      <c r="A555">
        <v>554</v>
      </c>
      <c r="B555">
        <v>20</v>
      </c>
      <c r="C555" t="s">
        <v>81</v>
      </c>
      <c r="D555" s="1">
        <v>67</v>
      </c>
      <c r="E555" s="1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s="1" t="s">
        <v>185</v>
      </c>
      <c r="N555" s="51" t="s">
        <v>114</v>
      </c>
      <c r="O555" s="51" t="s">
        <v>90</v>
      </c>
      <c r="P555" s="1" t="s">
        <v>91</v>
      </c>
      <c r="Q555" s="51" t="s">
        <v>115</v>
      </c>
      <c r="R555" s="1">
        <v>4</v>
      </c>
      <c r="S555" s="51">
        <v>5</v>
      </c>
      <c r="T555" s="51">
        <v>1949</v>
      </c>
      <c r="U555" s="51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 s="51">
        <v>0</v>
      </c>
      <c r="AN555" t="s">
        <v>103</v>
      </c>
      <c r="AO555" t="s">
        <v>104</v>
      </c>
      <c r="AP555" t="s">
        <v>105</v>
      </c>
      <c r="AQ555" t="s">
        <v>106</v>
      </c>
      <c r="AR555" s="51">
        <v>1126</v>
      </c>
      <c r="AS555" s="51">
        <v>0</v>
      </c>
      <c r="AT555">
        <v>0</v>
      </c>
      <c r="AU555" s="1">
        <v>1126</v>
      </c>
      <c r="AV555" s="1">
        <v>0</v>
      </c>
      <c r="AW555" s="1">
        <v>0</v>
      </c>
      <c r="AX555" s="1">
        <v>2</v>
      </c>
      <c r="AY555" s="1">
        <v>0</v>
      </c>
      <c r="AZ555">
        <v>2</v>
      </c>
      <c r="BA555">
        <v>1</v>
      </c>
      <c r="BB555" s="51" t="s">
        <v>97</v>
      </c>
      <c r="BC555" s="59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 s="51">
        <v>2</v>
      </c>
      <c r="BK555" s="51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 s="1">
        <v>108000</v>
      </c>
    </row>
    <row r="556" spans="1:81" x14ac:dyDescent="0.2">
      <c r="A556">
        <v>555</v>
      </c>
      <c r="B556">
        <v>60</v>
      </c>
      <c r="C556" t="s">
        <v>81</v>
      </c>
      <c r="D556" s="1">
        <v>85</v>
      </c>
      <c r="E556" s="1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s="1" t="s">
        <v>154</v>
      </c>
      <c r="N556" s="51" t="s">
        <v>90</v>
      </c>
      <c r="O556" s="51" t="s">
        <v>90</v>
      </c>
      <c r="P556" s="1" t="s">
        <v>91</v>
      </c>
      <c r="Q556" s="51" t="s">
        <v>92</v>
      </c>
      <c r="R556" s="1">
        <v>7</v>
      </c>
      <c r="S556" s="51">
        <v>5</v>
      </c>
      <c r="T556" s="51">
        <v>2003</v>
      </c>
      <c r="U556" s="51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 s="51">
        <v>998</v>
      </c>
      <c r="AN556" t="s">
        <v>103</v>
      </c>
      <c r="AO556" t="s">
        <v>104</v>
      </c>
      <c r="AP556" t="s">
        <v>105</v>
      </c>
      <c r="AQ556" t="s">
        <v>106</v>
      </c>
      <c r="AR556" s="51">
        <v>1006</v>
      </c>
      <c r="AS556" s="51">
        <v>1040</v>
      </c>
      <c r="AT556">
        <v>0</v>
      </c>
      <c r="AU556" s="1">
        <v>2046</v>
      </c>
      <c r="AV556" s="1">
        <v>1</v>
      </c>
      <c r="AW556" s="1">
        <v>0</v>
      </c>
      <c r="AX556" s="1">
        <v>2</v>
      </c>
      <c r="AY556" s="1">
        <v>1</v>
      </c>
      <c r="AZ556">
        <v>3</v>
      </c>
      <c r="BA556">
        <v>1</v>
      </c>
      <c r="BB556" s="51" t="s">
        <v>97</v>
      </c>
      <c r="BC556" s="59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 s="51">
        <v>3</v>
      </c>
      <c r="BK556" s="51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 s="1">
        <v>284000</v>
      </c>
    </row>
    <row r="557" spans="1:81" x14ac:dyDescent="0.2">
      <c r="A557">
        <v>556</v>
      </c>
      <c r="B557">
        <v>45</v>
      </c>
      <c r="C557" t="s">
        <v>142</v>
      </c>
      <c r="D557" s="1">
        <v>58</v>
      </c>
      <c r="E557" s="1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s="1" t="s">
        <v>148</v>
      </c>
      <c r="N557" s="51" t="s">
        <v>90</v>
      </c>
      <c r="O557" s="51" t="s">
        <v>90</v>
      </c>
      <c r="P557" s="1" t="s">
        <v>91</v>
      </c>
      <c r="Q557" s="51" t="s">
        <v>150</v>
      </c>
      <c r="R557" s="1">
        <v>5</v>
      </c>
      <c r="S557" s="51">
        <v>6</v>
      </c>
      <c r="T557" s="51">
        <v>1922</v>
      </c>
      <c r="U557" s="51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 s="51">
        <v>993</v>
      </c>
      <c r="AN557" t="s">
        <v>103</v>
      </c>
      <c r="AO557" t="s">
        <v>98</v>
      </c>
      <c r="AP557" t="s">
        <v>105</v>
      </c>
      <c r="AQ557" t="s">
        <v>164</v>
      </c>
      <c r="AR557" s="51">
        <v>1048</v>
      </c>
      <c r="AS557" s="51">
        <v>0</v>
      </c>
      <c r="AT557">
        <v>0</v>
      </c>
      <c r="AU557" s="1">
        <v>1048</v>
      </c>
      <c r="AV557" s="1">
        <v>0</v>
      </c>
      <c r="AW557" s="1">
        <v>0</v>
      </c>
      <c r="AX557" s="1">
        <v>1</v>
      </c>
      <c r="AY557" s="1">
        <v>0</v>
      </c>
      <c r="AZ557">
        <v>2</v>
      </c>
      <c r="BA557">
        <v>1</v>
      </c>
      <c r="BB557" s="51" t="s">
        <v>98</v>
      </c>
      <c r="BC557" s="59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 s="51">
        <v>1</v>
      </c>
      <c r="BK557" s="51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 s="1">
        <v>113000</v>
      </c>
    </row>
    <row r="558" spans="1:81" x14ac:dyDescent="0.2">
      <c r="A558">
        <v>557</v>
      </c>
      <c r="B558">
        <v>20</v>
      </c>
      <c r="C558" t="s">
        <v>81</v>
      </c>
      <c r="D558" s="1">
        <v>69</v>
      </c>
      <c r="E558" s="1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s="1" t="s">
        <v>162</v>
      </c>
      <c r="N558" s="51" t="s">
        <v>90</v>
      </c>
      <c r="O558" s="51" t="s">
        <v>90</v>
      </c>
      <c r="P558" s="1" t="s">
        <v>91</v>
      </c>
      <c r="Q558" s="51" t="s">
        <v>115</v>
      </c>
      <c r="R558" s="1">
        <v>5</v>
      </c>
      <c r="S558" s="51">
        <v>5</v>
      </c>
      <c r="T558" s="51">
        <v>1957</v>
      </c>
      <c r="U558" s="51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 s="51">
        <v>1092</v>
      </c>
      <c r="AN558" t="s">
        <v>103</v>
      </c>
      <c r="AO558" t="s">
        <v>98</v>
      </c>
      <c r="AP558" t="s">
        <v>105</v>
      </c>
      <c r="AQ558" t="s">
        <v>164</v>
      </c>
      <c r="AR558" s="51">
        <v>1092</v>
      </c>
      <c r="AS558" s="51">
        <v>0</v>
      </c>
      <c r="AT558">
        <v>0</v>
      </c>
      <c r="AU558" s="1">
        <v>1092</v>
      </c>
      <c r="AV558" s="1">
        <v>1</v>
      </c>
      <c r="AW558" s="1">
        <v>0</v>
      </c>
      <c r="AX558" s="1">
        <v>1</v>
      </c>
      <c r="AY558" s="1">
        <v>0</v>
      </c>
      <c r="AZ558">
        <v>2</v>
      </c>
      <c r="BA558">
        <v>1</v>
      </c>
      <c r="BB558" s="51" t="s">
        <v>98</v>
      </c>
      <c r="BC558" s="59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 s="51">
        <v>1</v>
      </c>
      <c r="BK558" s="51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 s="1">
        <v>141000</v>
      </c>
    </row>
    <row r="559" spans="1:81" x14ac:dyDescent="0.2">
      <c r="A559">
        <v>558</v>
      </c>
      <c r="B559">
        <v>50</v>
      </c>
      <c r="C559" t="s">
        <v>183</v>
      </c>
      <c r="D559" s="1">
        <v>60</v>
      </c>
      <c r="E559" s="1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s="1" t="s">
        <v>176</v>
      </c>
      <c r="N559" s="51" t="s">
        <v>90</v>
      </c>
      <c r="O559" s="51" t="s">
        <v>90</v>
      </c>
      <c r="P559" s="1" t="s">
        <v>91</v>
      </c>
      <c r="Q559" s="51" t="s">
        <v>132</v>
      </c>
      <c r="R559" s="1">
        <v>4</v>
      </c>
      <c r="S559" s="51">
        <v>6</v>
      </c>
      <c r="T559" s="51">
        <v>1920</v>
      </c>
      <c r="U559" s="51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 s="51">
        <v>637</v>
      </c>
      <c r="AN559" t="s">
        <v>103</v>
      </c>
      <c r="AO559" t="s">
        <v>97</v>
      </c>
      <c r="AP559" t="s">
        <v>105</v>
      </c>
      <c r="AQ559" t="s">
        <v>106</v>
      </c>
      <c r="AR559" s="51">
        <v>897</v>
      </c>
      <c r="AS559" s="51">
        <v>439</v>
      </c>
      <c r="AT559">
        <v>0</v>
      </c>
      <c r="AU559" s="1">
        <v>1336</v>
      </c>
      <c r="AV559" s="1">
        <v>0</v>
      </c>
      <c r="AW559" s="1">
        <v>0</v>
      </c>
      <c r="AX559" s="1">
        <v>1</v>
      </c>
      <c r="AY559" s="1">
        <v>1</v>
      </c>
      <c r="AZ559">
        <v>3</v>
      </c>
      <c r="BA559">
        <v>1</v>
      </c>
      <c r="BB559" s="51" t="s">
        <v>98</v>
      </c>
      <c r="BC559" s="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 s="51">
        <v>1</v>
      </c>
      <c r="BK559" s="51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 s="1">
        <v>108000</v>
      </c>
    </row>
    <row r="560" spans="1:81" x14ac:dyDescent="0.2">
      <c r="A560">
        <v>559</v>
      </c>
      <c r="B560">
        <v>60</v>
      </c>
      <c r="C560" t="s">
        <v>81</v>
      </c>
      <c r="D560" s="1">
        <v>57</v>
      </c>
      <c r="E560" s="1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s="1" t="s">
        <v>193</v>
      </c>
      <c r="N560" s="51" t="s">
        <v>90</v>
      </c>
      <c r="O560" s="51" t="s">
        <v>90</v>
      </c>
      <c r="P560" s="1" t="s">
        <v>91</v>
      </c>
      <c r="Q560" s="51" t="s">
        <v>92</v>
      </c>
      <c r="R560" s="1">
        <v>7</v>
      </c>
      <c r="S560" s="51">
        <v>5</v>
      </c>
      <c r="T560" s="51">
        <v>1996</v>
      </c>
      <c r="U560" s="51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 s="51">
        <v>729</v>
      </c>
      <c r="AN560" t="s">
        <v>103</v>
      </c>
      <c r="AO560" t="s">
        <v>104</v>
      </c>
      <c r="AP560" t="s">
        <v>105</v>
      </c>
      <c r="AQ560" t="s">
        <v>106</v>
      </c>
      <c r="AR560" s="51">
        <v>729</v>
      </c>
      <c r="AS560" s="51">
        <v>717</v>
      </c>
      <c r="AT560">
        <v>0</v>
      </c>
      <c r="AU560" s="1">
        <v>1446</v>
      </c>
      <c r="AV560" s="1">
        <v>0</v>
      </c>
      <c r="AW560" s="1">
        <v>1</v>
      </c>
      <c r="AX560" s="1">
        <v>2</v>
      </c>
      <c r="AY560" s="1">
        <v>1</v>
      </c>
      <c r="AZ560">
        <v>3</v>
      </c>
      <c r="BA560">
        <v>1</v>
      </c>
      <c r="BB560" s="51" t="s">
        <v>98</v>
      </c>
      <c r="BC560" s="59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 s="51">
        <v>2</v>
      </c>
      <c r="BK560" s="51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 s="1">
        <v>175000</v>
      </c>
    </row>
    <row r="561" spans="1:81" x14ac:dyDescent="0.2">
      <c r="A561">
        <v>560</v>
      </c>
      <c r="B561">
        <v>120</v>
      </c>
      <c r="C561" t="s">
        <v>81</v>
      </c>
      <c r="D561" s="1" t="s">
        <v>83</v>
      </c>
      <c r="E561" s="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s="1" t="s">
        <v>227</v>
      </c>
      <c r="N561" s="51" t="s">
        <v>90</v>
      </c>
      <c r="O561" s="51" t="s">
        <v>90</v>
      </c>
      <c r="P561" s="1" t="s">
        <v>179</v>
      </c>
      <c r="Q561" s="51" t="s">
        <v>115</v>
      </c>
      <c r="R561" s="1">
        <v>7</v>
      </c>
      <c r="S561" s="51">
        <v>5</v>
      </c>
      <c r="T561" s="51">
        <v>2003</v>
      </c>
      <c r="U561" s="5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 s="51">
        <v>1374</v>
      </c>
      <c r="AN561" t="s">
        <v>103</v>
      </c>
      <c r="AO561" t="s">
        <v>104</v>
      </c>
      <c r="AP561" t="s">
        <v>105</v>
      </c>
      <c r="AQ561" t="s">
        <v>106</v>
      </c>
      <c r="AR561" s="51">
        <v>1557</v>
      </c>
      <c r="AS561" s="51">
        <v>0</v>
      </c>
      <c r="AT561">
        <v>0</v>
      </c>
      <c r="AU561" s="1">
        <v>1557</v>
      </c>
      <c r="AV561" s="1">
        <v>0</v>
      </c>
      <c r="AW561" s="1">
        <v>0</v>
      </c>
      <c r="AX561" s="1">
        <v>2</v>
      </c>
      <c r="AY561" s="1">
        <v>0</v>
      </c>
      <c r="AZ561">
        <v>2</v>
      </c>
      <c r="BA561">
        <v>1</v>
      </c>
      <c r="BB561" s="51" t="s">
        <v>97</v>
      </c>
      <c r="BC561" s="59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 s="51">
        <v>2</v>
      </c>
      <c r="BK561" s="5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 s="1">
        <v>234000</v>
      </c>
    </row>
    <row r="562" spans="1:81" x14ac:dyDescent="0.2">
      <c r="A562">
        <v>561</v>
      </c>
      <c r="B562">
        <v>20</v>
      </c>
      <c r="C562" t="s">
        <v>81</v>
      </c>
      <c r="D562" s="1" t="s">
        <v>83</v>
      </c>
      <c r="E562" s="1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s="1" t="s">
        <v>151</v>
      </c>
      <c r="N562" s="51" t="s">
        <v>90</v>
      </c>
      <c r="O562" s="51" t="s">
        <v>90</v>
      </c>
      <c r="P562" s="1" t="s">
        <v>91</v>
      </c>
      <c r="Q562" s="51" t="s">
        <v>115</v>
      </c>
      <c r="R562" s="1">
        <v>5</v>
      </c>
      <c r="S562" s="51">
        <v>6</v>
      </c>
      <c r="T562" s="51">
        <v>1957</v>
      </c>
      <c r="U562" s="51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 s="51">
        <v>1392</v>
      </c>
      <c r="AN562" t="s">
        <v>103</v>
      </c>
      <c r="AO562" t="s">
        <v>98</v>
      </c>
      <c r="AP562" t="s">
        <v>105</v>
      </c>
      <c r="AQ562" t="s">
        <v>106</v>
      </c>
      <c r="AR562" s="51">
        <v>1392</v>
      </c>
      <c r="AS562" s="51">
        <v>0</v>
      </c>
      <c r="AT562">
        <v>0</v>
      </c>
      <c r="AU562" s="1">
        <v>1392</v>
      </c>
      <c r="AV562" s="1">
        <v>1</v>
      </c>
      <c r="AW562" s="1">
        <v>0</v>
      </c>
      <c r="AX562" s="1">
        <v>1</v>
      </c>
      <c r="AY562" s="1">
        <v>1</v>
      </c>
      <c r="AZ562">
        <v>3</v>
      </c>
      <c r="BA562">
        <v>1</v>
      </c>
      <c r="BB562" s="51" t="s">
        <v>98</v>
      </c>
      <c r="BC562" s="59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 s="51">
        <v>2</v>
      </c>
      <c r="BK562" s="51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 s="1">
        <v>121500</v>
      </c>
    </row>
    <row r="563" spans="1:81" x14ac:dyDescent="0.2">
      <c r="A563">
        <v>562</v>
      </c>
      <c r="B563">
        <v>20</v>
      </c>
      <c r="C563" t="s">
        <v>81</v>
      </c>
      <c r="D563" s="1">
        <v>77</v>
      </c>
      <c r="E563" s="1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s="1" t="s">
        <v>131</v>
      </c>
      <c r="N563" s="51" t="s">
        <v>90</v>
      </c>
      <c r="O563" s="51" t="s">
        <v>90</v>
      </c>
      <c r="P563" s="1" t="s">
        <v>91</v>
      </c>
      <c r="Q563" s="51" t="s">
        <v>115</v>
      </c>
      <c r="R563" s="1">
        <v>5</v>
      </c>
      <c r="S563" s="51">
        <v>5</v>
      </c>
      <c r="T563" s="51">
        <v>1974</v>
      </c>
      <c r="U563" s="51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 s="51">
        <v>1389</v>
      </c>
      <c r="AN563" t="s">
        <v>103</v>
      </c>
      <c r="AO563" t="s">
        <v>97</v>
      </c>
      <c r="AP563" t="s">
        <v>105</v>
      </c>
      <c r="AQ563" t="s">
        <v>106</v>
      </c>
      <c r="AR563" s="51">
        <v>1389</v>
      </c>
      <c r="AS563" s="51">
        <v>0</v>
      </c>
      <c r="AT563">
        <v>0</v>
      </c>
      <c r="AU563" s="1">
        <v>1389</v>
      </c>
      <c r="AV563" s="1">
        <v>1</v>
      </c>
      <c r="AW563" s="1">
        <v>0</v>
      </c>
      <c r="AX563" s="1">
        <v>1</v>
      </c>
      <c r="AY563" s="1">
        <v>0</v>
      </c>
      <c r="AZ563">
        <v>2</v>
      </c>
      <c r="BA563">
        <v>1</v>
      </c>
      <c r="BB563" s="51" t="s">
        <v>98</v>
      </c>
      <c r="BC563" s="59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 s="51">
        <v>2</v>
      </c>
      <c r="BK563" s="51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 s="1">
        <v>170000</v>
      </c>
    </row>
    <row r="564" spans="1:81" x14ac:dyDescent="0.2">
      <c r="A564">
        <v>563</v>
      </c>
      <c r="B564">
        <v>30</v>
      </c>
      <c r="C564" t="s">
        <v>81</v>
      </c>
      <c r="D564" s="1">
        <v>63</v>
      </c>
      <c r="E564" s="1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s="1" t="s">
        <v>185</v>
      </c>
      <c r="N564" s="51" t="s">
        <v>90</v>
      </c>
      <c r="O564" s="51" t="s">
        <v>90</v>
      </c>
      <c r="P564" s="1" t="s">
        <v>91</v>
      </c>
      <c r="Q564" s="51" t="s">
        <v>115</v>
      </c>
      <c r="R564" s="1">
        <v>5</v>
      </c>
      <c r="S564" s="51">
        <v>6</v>
      </c>
      <c r="T564" s="51">
        <v>1940</v>
      </c>
      <c r="U564" s="51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 s="51">
        <v>996</v>
      </c>
      <c r="AN564" t="s">
        <v>103</v>
      </c>
      <c r="AO564" t="s">
        <v>104</v>
      </c>
      <c r="AP564" t="s">
        <v>105</v>
      </c>
      <c r="AQ564" t="s">
        <v>106</v>
      </c>
      <c r="AR564" s="51">
        <v>996</v>
      </c>
      <c r="AS564" s="51">
        <v>0</v>
      </c>
      <c r="AT564">
        <v>0</v>
      </c>
      <c r="AU564" s="1">
        <v>996</v>
      </c>
      <c r="AV564" s="1">
        <v>1</v>
      </c>
      <c r="AW564" s="1">
        <v>0</v>
      </c>
      <c r="AX564" s="1">
        <v>1</v>
      </c>
      <c r="AY564" s="1">
        <v>0</v>
      </c>
      <c r="AZ564">
        <v>3</v>
      </c>
      <c r="BA564">
        <v>1</v>
      </c>
      <c r="BB564" s="51" t="s">
        <v>98</v>
      </c>
      <c r="BC564" s="59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 s="51">
        <v>0</v>
      </c>
      <c r="BK564" s="51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 s="1">
        <v>108000</v>
      </c>
    </row>
    <row r="565" spans="1:81" x14ac:dyDescent="0.2">
      <c r="A565">
        <v>564</v>
      </c>
      <c r="B565">
        <v>50</v>
      </c>
      <c r="C565" t="s">
        <v>81</v>
      </c>
      <c r="D565" s="1">
        <v>66</v>
      </c>
      <c r="E565" s="1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s="1" t="s">
        <v>185</v>
      </c>
      <c r="N565" s="51" t="s">
        <v>90</v>
      </c>
      <c r="O565" s="51" t="s">
        <v>90</v>
      </c>
      <c r="P565" s="1" t="s">
        <v>91</v>
      </c>
      <c r="Q565" s="51" t="s">
        <v>132</v>
      </c>
      <c r="R565" s="1">
        <v>6</v>
      </c>
      <c r="S565" s="51">
        <v>7</v>
      </c>
      <c r="T565" s="51">
        <v>1918</v>
      </c>
      <c r="U565" s="51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 s="51">
        <v>1163</v>
      </c>
      <c r="AN565" t="s">
        <v>103</v>
      </c>
      <c r="AO565" t="s">
        <v>104</v>
      </c>
      <c r="AP565" t="s">
        <v>105</v>
      </c>
      <c r="AQ565" t="s">
        <v>106</v>
      </c>
      <c r="AR565" s="51">
        <v>1163</v>
      </c>
      <c r="AS565" s="51">
        <v>511</v>
      </c>
      <c r="AT565">
        <v>0</v>
      </c>
      <c r="AU565" s="1">
        <v>1674</v>
      </c>
      <c r="AV565" s="1">
        <v>0</v>
      </c>
      <c r="AW565" s="1">
        <v>0</v>
      </c>
      <c r="AX565" s="1">
        <v>2</v>
      </c>
      <c r="AY565" s="1">
        <v>0</v>
      </c>
      <c r="AZ565">
        <v>4</v>
      </c>
      <c r="BA565">
        <v>1</v>
      </c>
      <c r="BB565" s="51" t="s">
        <v>98</v>
      </c>
      <c r="BC565" s="59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 s="51">
        <v>2</v>
      </c>
      <c r="BK565" s="51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 s="1">
        <v>185000</v>
      </c>
    </row>
    <row r="566" spans="1:81" x14ac:dyDescent="0.2">
      <c r="A566">
        <v>565</v>
      </c>
      <c r="B566">
        <v>60</v>
      </c>
      <c r="C566" t="s">
        <v>81</v>
      </c>
      <c r="D566" s="1" t="s">
        <v>83</v>
      </c>
      <c r="E566" s="1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s="1" t="s">
        <v>129</v>
      </c>
      <c r="N566" s="51" t="s">
        <v>90</v>
      </c>
      <c r="O566" s="51" t="s">
        <v>90</v>
      </c>
      <c r="P566" s="1" t="s">
        <v>91</v>
      </c>
      <c r="Q566" s="51" t="s">
        <v>92</v>
      </c>
      <c r="R566" s="1">
        <v>7</v>
      </c>
      <c r="S566" s="51">
        <v>5</v>
      </c>
      <c r="T566" s="51">
        <v>1992</v>
      </c>
      <c r="U566" s="51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 s="51">
        <v>1095</v>
      </c>
      <c r="AN566" t="s">
        <v>103</v>
      </c>
      <c r="AO566" t="s">
        <v>104</v>
      </c>
      <c r="AP566" t="s">
        <v>105</v>
      </c>
      <c r="AQ566" t="s">
        <v>106</v>
      </c>
      <c r="AR566" s="51">
        <v>1166</v>
      </c>
      <c r="AS566" s="51">
        <v>1129</v>
      </c>
      <c r="AT566">
        <v>0</v>
      </c>
      <c r="AU566" s="1">
        <v>2295</v>
      </c>
      <c r="AV566" s="1">
        <v>1</v>
      </c>
      <c r="AW566" s="1">
        <v>0</v>
      </c>
      <c r="AX566" s="1">
        <v>2</v>
      </c>
      <c r="AY566" s="1">
        <v>1</v>
      </c>
      <c r="AZ566">
        <v>4</v>
      </c>
      <c r="BA566">
        <v>1</v>
      </c>
      <c r="BB566" s="51" t="s">
        <v>97</v>
      </c>
      <c r="BC566" s="59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 s="51">
        <v>2</v>
      </c>
      <c r="BK566" s="51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 s="1">
        <v>268000</v>
      </c>
    </row>
    <row r="567" spans="1:81" x14ac:dyDescent="0.2">
      <c r="A567">
        <v>566</v>
      </c>
      <c r="B567">
        <v>70</v>
      </c>
      <c r="C567" t="s">
        <v>81</v>
      </c>
      <c r="D567" s="1">
        <v>66</v>
      </c>
      <c r="E567" s="1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s="1" t="s">
        <v>232</v>
      </c>
      <c r="N567" s="51" t="s">
        <v>90</v>
      </c>
      <c r="O567" s="51" t="s">
        <v>90</v>
      </c>
      <c r="P567" s="1" t="s">
        <v>91</v>
      </c>
      <c r="Q567" s="51" t="s">
        <v>92</v>
      </c>
      <c r="R567" s="1">
        <v>6</v>
      </c>
      <c r="S567" s="51">
        <v>4</v>
      </c>
      <c r="T567" s="51">
        <v>1915</v>
      </c>
      <c r="U567" s="51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 s="51">
        <v>806</v>
      </c>
      <c r="AN567" t="s">
        <v>103</v>
      </c>
      <c r="AO567" t="s">
        <v>98</v>
      </c>
      <c r="AP567" t="s">
        <v>177</v>
      </c>
      <c r="AQ567" t="s">
        <v>145</v>
      </c>
      <c r="AR567" s="51">
        <v>841</v>
      </c>
      <c r="AS567" s="51">
        <v>806</v>
      </c>
      <c r="AT567">
        <v>0</v>
      </c>
      <c r="AU567" s="1">
        <v>1647</v>
      </c>
      <c r="AV567" s="1">
        <v>1</v>
      </c>
      <c r="AW567" s="1">
        <v>0</v>
      </c>
      <c r="AX567" s="1">
        <v>1</v>
      </c>
      <c r="AY567" s="1">
        <v>1</v>
      </c>
      <c r="AZ567">
        <v>4</v>
      </c>
      <c r="BA567">
        <v>1</v>
      </c>
      <c r="BB567" s="51" t="s">
        <v>147</v>
      </c>
      <c r="BC567" s="59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 s="51">
        <v>1</v>
      </c>
      <c r="BK567" s="51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 s="1">
        <v>128000</v>
      </c>
    </row>
    <row r="568" spans="1:81" x14ac:dyDescent="0.2">
      <c r="A568">
        <v>567</v>
      </c>
      <c r="B568">
        <v>60</v>
      </c>
      <c r="C568" t="s">
        <v>81</v>
      </c>
      <c r="D568" s="1">
        <v>77</v>
      </c>
      <c r="E568" s="1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s="1" t="s">
        <v>200</v>
      </c>
      <c r="N568" s="51" t="s">
        <v>90</v>
      </c>
      <c r="O568" s="51" t="s">
        <v>90</v>
      </c>
      <c r="P568" s="1" t="s">
        <v>91</v>
      </c>
      <c r="Q568" s="51" t="s">
        <v>92</v>
      </c>
      <c r="R568" s="1">
        <v>9</v>
      </c>
      <c r="S568" s="51">
        <v>5</v>
      </c>
      <c r="T568" s="51">
        <v>2005</v>
      </c>
      <c r="U568" s="51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 s="51">
        <v>1122</v>
      </c>
      <c r="AN568" t="s">
        <v>103</v>
      </c>
      <c r="AO568" t="s">
        <v>104</v>
      </c>
      <c r="AP568" t="s">
        <v>105</v>
      </c>
      <c r="AQ568" t="s">
        <v>106</v>
      </c>
      <c r="AR568" s="51">
        <v>1134</v>
      </c>
      <c r="AS568" s="51">
        <v>1370</v>
      </c>
      <c r="AT568">
        <v>0</v>
      </c>
      <c r="AU568" s="1">
        <v>2504</v>
      </c>
      <c r="AV568" s="1">
        <v>0</v>
      </c>
      <c r="AW568" s="1">
        <v>0</v>
      </c>
      <c r="AX568" s="1">
        <v>2</v>
      </c>
      <c r="AY568" s="1">
        <v>1</v>
      </c>
      <c r="AZ568">
        <v>4</v>
      </c>
      <c r="BA568">
        <v>1</v>
      </c>
      <c r="BB568" s="51" t="s">
        <v>104</v>
      </c>
      <c r="BC568" s="59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 s="51">
        <v>3</v>
      </c>
      <c r="BK568" s="51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 s="1">
        <v>325000</v>
      </c>
    </row>
    <row r="569" spans="1:81" x14ac:dyDescent="0.2">
      <c r="A569">
        <v>568</v>
      </c>
      <c r="B569">
        <v>20</v>
      </c>
      <c r="C569" t="s">
        <v>81</v>
      </c>
      <c r="D569" s="1">
        <v>70</v>
      </c>
      <c r="E569" s="1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s="1" t="s">
        <v>154</v>
      </c>
      <c r="N569" s="51" t="s">
        <v>90</v>
      </c>
      <c r="O569" s="51" t="s">
        <v>90</v>
      </c>
      <c r="P569" s="1" t="s">
        <v>91</v>
      </c>
      <c r="Q569" s="51" t="s">
        <v>115</v>
      </c>
      <c r="R569" s="1">
        <v>7</v>
      </c>
      <c r="S569" s="51">
        <v>5</v>
      </c>
      <c r="T569" s="51">
        <v>2004</v>
      </c>
      <c r="U569" s="51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 s="51">
        <v>1517</v>
      </c>
      <c r="AN569" t="s">
        <v>103</v>
      </c>
      <c r="AO569" t="s">
        <v>104</v>
      </c>
      <c r="AP569" t="s">
        <v>105</v>
      </c>
      <c r="AQ569" t="s">
        <v>106</v>
      </c>
      <c r="AR569" s="51">
        <v>1535</v>
      </c>
      <c r="AS569" s="51">
        <v>0</v>
      </c>
      <c r="AT569">
        <v>0</v>
      </c>
      <c r="AU569" s="1">
        <v>1535</v>
      </c>
      <c r="AV569" s="1">
        <v>0</v>
      </c>
      <c r="AW569" s="1">
        <v>0</v>
      </c>
      <c r="AX569" s="1">
        <v>2</v>
      </c>
      <c r="AY569" s="1">
        <v>0</v>
      </c>
      <c r="AZ569">
        <v>3</v>
      </c>
      <c r="BA569">
        <v>1</v>
      </c>
      <c r="BB569" s="51" t="s">
        <v>97</v>
      </c>
      <c r="BC569" s="5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 s="51">
        <v>2</v>
      </c>
      <c r="BK569" s="51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 s="1">
        <v>214000</v>
      </c>
    </row>
    <row r="570" spans="1:81" x14ac:dyDescent="0.2">
      <c r="A570">
        <v>569</v>
      </c>
      <c r="B570">
        <v>50</v>
      </c>
      <c r="C570" t="s">
        <v>81</v>
      </c>
      <c r="D570" s="1">
        <v>79</v>
      </c>
      <c r="E570" s="1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s="1" t="s">
        <v>170</v>
      </c>
      <c r="N570" s="51" t="s">
        <v>90</v>
      </c>
      <c r="O570" s="51" t="s">
        <v>90</v>
      </c>
      <c r="P570" s="1" t="s">
        <v>91</v>
      </c>
      <c r="Q570" s="51" t="s">
        <v>132</v>
      </c>
      <c r="R570" s="1">
        <v>8</v>
      </c>
      <c r="S570" s="51">
        <v>8</v>
      </c>
      <c r="T570" s="51">
        <v>1983</v>
      </c>
      <c r="U570" s="51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 s="51">
        <v>1496</v>
      </c>
      <c r="AN570" t="s">
        <v>103</v>
      </c>
      <c r="AO570" t="s">
        <v>104</v>
      </c>
      <c r="AP570" t="s">
        <v>105</v>
      </c>
      <c r="AQ570" t="s">
        <v>106</v>
      </c>
      <c r="AR570" s="51">
        <v>1496</v>
      </c>
      <c r="AS570" s="51">
        <v>636</v>
      </c>
      <c r="AT570">
        <v>0</v>
      </c>
      <c r="AU570" s="1">
        <v>2132</v>
      </c>
      <c r="AV570" s="1">
        <v>1</v>
      </c>
      <c r="AW570" s="1">
        <v>0</v>
      </c>
      <c r="AX570" s="1">
        <v>1</v>
      </c>
      <c r="AY570" s="1">
        <v>1</v>
      </c>
      <c r="AZ570">
        <v>1</v>
      </c>
      <c r="BA570">
        <v>1</v>
      </c>
      <c r="BB570" s="51" t="s">
        <v>97</v>
      </c>
      <c r="BC570" s="59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 s="51">
        <v>2</v>
      </c>
      <c r="BK570" s="51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 s="1">
        <v>316600</v>
      </c>
    </row>
    <row r="571" spans="1:81" x14ac:dyDescent="0.2">
      <c r="A571">
        <v>570</v>
      </c>
      <c r="B571">
        <v>90</v>
      </c>
      <c r="C571" t="s">
        <v>81</v>
      </c>
      <c r="D571" s="1" t="s">
        <v>83</v>
      </c>
      <c r="E571" s="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s="1" t="s">
        <v>162</v>
      </c>
      <c r="N571" s="51" t="s">
        <v>90</v>
      </c>
      <c r="O571" s="51" t="s">
        <v>90</v>
      </c>
      <c r="P571" s="1" t="s">
        <v>167</v>
      </c>
      <c r="Q571" s="51" t="s">
        <v>191</v>
      </c>
      <c r="R571" s="1">
        <v>5</v>
      </c>
      <c r="S571" s="51">
        <v>5</v>
      </c>
      <c r="T571" s="51">
        <v>1979</v>
      </c>
      <c r="U571" s="5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 s="51">
        <v>943</v>
      </c>
      <c r="AN571" t="s">
        <v>103</v>
      </c>
      <c r="AO571" t="s">
        <v>98</v>
      </c>
      <c r="AP571" t="s">
        <v>105</v>
      </c>
      <c r="AQ571" t="s">
        <v>106</v>
      </c>
      <c r="AR571" s="51">
        <v>943</v>
      </c>
      <c r="AS571" s="51">
        <v>0</v>
      </c>
      <c r="AT571">
        <v>0</v>
      </c>
      <c r="AU571" s="1">
        <v>943</v>
      </c>
      <c r="AV571" s="1">
        <v>1</v>
      </c>
      <c r="AW571" s="1">
        <v>0</v>
      </c>
      <c r="AX571" s="1">
        <v>1</v>
      </c>
      <c r="AY571" s="1">
        <v>0</v>
      </c>
      <c r="AZ571">
        <v>2</v>
      </c>
      <c r="BA571">
        <v>1</v>
      </c>
      <c r="BB571" s="51" t="s">
        <v>98</v>
      </c>
      <c r="BC571" s="59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 s="51">
        <v>2</v>
      </c>
      <c r="BK571" s="5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 s="1">
        <v>135960</v>
      </c>
    </row>
    <row r="572" spans="1:81" x14ac:dyDescent="0.2">
      <c r="A572">
        <v>571</v>
      </c>
      <c r="B572">
        <v>90</v>
      </c>
      <c r="C572" t="s">
        <v>81</v>
      </c>
      <c r="D572" s="1">
        <v>74</v>
      </c>
      <c r="E572" s="1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s="1" t="s">
        <v>162</v>
      </c>
      <c r="N572" s="51" t="s">
        <v>90</v>
      </c>
      <c r="O572" s="51" t="s">
        <v>90</v>
      </c>
      <c r="P572" s="1" t="s">
        <v>167</v>
      </c>
      <c r="Q572" s="51" t="s">
        <v>115</v>
      </c>
      <c r="R572" s="1">
        <v>5</v>
      </c>
      <c r="S572" s="51">
        <v>5</v>
      </c>
      <c r="T572" s="51">
        <v>1965</v>
      </c>
      <c r="U572" s="51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 s="51">
        <v>1728</v>
      </c>
      <c r="AN572" t="s">
        <v>103</v>
      </c>
      <c r="AO572" t="s">
        <v>98</v>
      </c>
      <c r="AP572" t="s">
        <v>105</v>
      </c>
      <c r="AQ572" t="s">
        <v>106</v>
      </c>
      <c r="AR572" s="51">
        <v>1728</v>
      </c>
      <c r="AS572" s="51">
        <v>0</v>
      </c>
      <c r="AT572">
        <v>0</v>
      </c>
      <c r="AU572" s="1">
        <v>1728</v>
      </c>
      <c r="AV572" s="1">
        <v>0</v>
      </c>
      <c r="AW572" s="1">
        <v>0</v>
      </c>
      <c r="AX572" s="1">
        <v>2</v>
      </c>
      <c r="AY572" s="1">
        <v>0</v>
      </c>
      <c r="AZ572">
        <v>6</v>
      </c>
      <c r="BA572">
        <v>2</v>
      </c>
      <c r="BB572" s="51" t="s">
        <v>98</v>
      </c>
      <c r="BC572" s="59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 s="51">
        <v>2</v>
      </c>
      <c r="BK572" s="51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 s="1">
        <v>142600</v>
      </c>
    </row>
    <row r="573" spans="1:81" x14ac:dyDescent="0.2">
      <c r="A573">
        <v>572</v>
      </c>
      <c r="B573">
        <v>20</v>
      </c>
      <c r="C573" t="s">
        <v>81</v>
      </c>
      <c r="D573" s="1">
        <v>60</v>
      </c>
      <c r="E573" s="1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s="1" t="s">
        <v>162</v>
      </c>
      <c r="N573" s="51" t="s">
        <v>90</v>
      </c>
      <c r="O573" s="51" t="s">
        <v>90</v>
      </c>
      <c r="P573" s="1" t="s">
        <v>91</v>
      </c>
      <c r="Q573" s="51" t="s">
        <v>115</v>
      </c>
      <c r="R573" s="1">
        <v>6</v>
      </c>
      <c r="S573" s="51">
        <v>6</v>
      </c>
      <c r="T573" s="51">
        <v>1959</v>
      </c>
      <c r="U573" s="51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 s="51">
        <v>864</v>
      </c>
      <c r="AN573" t="s">
        <v>103</v>
      </c>
      <c r="AO573" t="s">
        <v>104</v>
      </c>
      <c r="AP573" t="s">
        <v>105</v>
      </c>
      <c r="AQ573" t="s">
        <v>106</v>
      </c>
      <c r="AR573" s="51">
        <v>864</v>
      </c>
      <c r="AS573" s="51">
        <v>0</v>
      </c>
      <c r="AT573">
        <v>0</v>
      </c>
      <c r="AU573" s="1">
        <v>864</v>
      </c>
      <c r="AV573" s="1">
        <v>1</v>
      </c>
      <c r="AW573" s="1">
        <v>0</v>
      </c>
      <c r="AX573" s="1">
        <v>1</v>
      </c>
      <c r="AY573" s="1">
        <v>0</v>
      </c>
      <c r="AZ573">
        <v>2</v>
      </c>
      <c r="BA573">
        <v>1</v>
      </c>
      <c r="BB573" s="51" t="s">
        <v>97</v>
      </c>
      <c r="BC573" s="59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 s="51">
        <v>1</v>
      </c>
      <c r="BK573" s="51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 s="1">
        <v>120000</v>
      </c>
    </row>
    <row r="574" spans="1:81" x14ac:dyDescent="0.2">
      <c r="A574">
        <v>573</v>
      </c>
      <c r="B574">
        <v>60</v>
      </c>
      <c r="C574" t="s">
        <v>81</v>
      </c>
      <c r="D574" s="1">
        <v>83</v>
      </c>
      <c r="E574" s="1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s="1" t="s">
        <v>189</v>
      </c>
      <c r="N574" s="51" t="s">
        <v>90</v>
      </c>
      <c r="O574" s="51" t="s">
        <v>90</v>
      </c>
      <c r="P574" s="1" t="s">
        <v>91</v>
      </c>
      <c r="Q574" s="51" t="s">
        <v>92</v>
      </c>
      <c r="R574" s="1">
        <v>7</v>
      </c>
      <c r="S574" s="51">
        <v>5</v>
      </c>
      <c r="T574" s="51">
        <v>2009</v>
      </c>
      <c r="U574" s="51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 s="51">
        <v>846</v>
      </c>
      <c r="AN574" t="s">
        <v>103</v>
      </c>
      <c r="AO574" t="s">
        <v>97</v>
      </c>
      <c r="AP574" t="s">
        <v>105</v>
      </c>
      <c r="AQ574" t="s">
        <v>106</v>
      </c>
      <c r="AR574" s="51">
        <v>846</v>
      </c>
      <c r="AS574" s="51">
        <v>846</v>
      </c>
      <c r="AT574">
        <v>0</v>
      </c>
      <c r="AU574" s="1">
        <v>1692</v>
      </c>
      <c r="AV574" s="1">
        <v>0</v>
      </c>
      <c r="AW574" s="1">
        <v>0</v>
      </c>
      <c r="AX574" s="1">
        <v>2</v>
      </c>
      <c r="AY574" s="1">
        <v>1</v>
      </c>
      <c r="AZ574">
        <v>3</v>
      </c>
      <c r="BA574">
        <v>1</v>
      </c>
      <c r="BB574" s="51" t="s">
        <v>97</v>
      </c>
      <c r="BC574" s="59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 s="51">
        <v>2</v>
      </c>
      <c r="BK574" s="51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 s="1">
        <v>224500</v>
      </c>
    </row>
    <row r="575" spans="1:81" x14ac:dyDescent="0.2">
      <c r="A575">
        <v>574</v>
      </c>
      <c r="B575">
        <v>80</v>
      </c>
      <c r="C575" t="s">
        <v>81</v>
      </c>
      <c r="D575" s="1">
        <v>76</v>
      </c>
      <c r="E575" s="1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s="1" t="s">
        <v>193</v>
      </c>
      <c r="N575" s="51" t="s">
        <v>90</v>
      </c>
      <c r="O575" s="51" t="s">
        <v>90</v>
      </c>
      <c r="P575" s="1" t="s">
        <v>91</v>
      </c>
      <c r="Q575" s="51" t="s">
        <v>197</v>
      </c>
      <c r="R575" s="1">
        <v>7</v>
      </c>
      <c r="S575" s="51">
        <v>5</v>
      </c>
      <c r="T575" s="51">
        <v>2000</v>
      </c>
      <c r="U575" s="51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 s="51">
        <v>384</v>
      </c>
      <c r="AN575" t="s">
        <v>103</v>
      </c>
      <c r="AO575" t="s">
        <v>104</v>
      </c>
      <c r="AP575" t="s">
        <v>105</v>
      </c>
      <c r="AQ575" t="s">
        <v>106</v>
      </c>
      <c r="AR575" s="51">
        <v>774</v>
      </c>
      <c r="AS575" s="51">
        <v>656</v>
      </c>
      <c r="AT575">
        <v>0</v>
      </c>
      <c r="AU575" s="1">
        <v>1430</v>
      </c>
      <c r="AV575" s="1">
        <v>0</v>
      </c>
      <c r="AW575" s="1">
        <v>0</v>
      </c>
      <c r="AX575" s="1">
        <v>2</v>
      </c>
      <c r="AY575" s="1">
        <v>1</v>
      </c>
      <c r="AZ575">
        <v>3</v>
      </c>
      <c r="BA575">
        <v>1</v>
      </c>
      <c r="BB575" s="51" t="s">
        <v>98</v>
      </c>
      <c r="BC575" s="59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 s="51">
        <v>2</v>
      </c>
      <c r="BK575" s="51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 s="1">
        <v>170000</v>
      </c>
    </row>
    <row r="576" spans="1:81" x14ac:dyDescent="0.2">
      <c r="A576">
        <v>575</v>
      </c>
      <c r="B576">
        <v>80</v>
      </c>
      <c r="C576" t="s">
        <v>81</v>
      </c>
      <c r="D576" s="1">
        <v>70</v>
      </c>
      <c r="E576" s="1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s="1" t="s">
        <v>162</v>
      </c>
      <c r="N576" s="51" t="s">
        <v>90</v>
      </c>
      <c r="O576" s="51" t="s">
        <v>90</v>
      </c>
      <c r="P576" s="1" t="s">
        <v>91</v>
      </c>
      <c r="Q576" s="51" t="s">
        <v>197</v>
      </c>
      <c r="R576" s="1">
        <v>5</v>
      </c>
      <c r="S576" s="51">
        <v>7</v>
      </c>
      <c r="T576" s="51">
        <v>1971</v>
      </c>
      <c r="U576" s="51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 s="51">
        <v>372</v>
      </c>
      <c r="AN576" t="s">
        <v>103</v>
      </c>
      <c r="AO576" t="s">
        <v>98</v>
      </c>
      <c r="AP576" t="s">
        <v>105</v>
      </c>
      <c r="AQ576" t="s">
        <v>106</v>
      </c>
      <c r="AR576" s="51">
        <v>576</v>
      </c>
      <c r="AS576" s="51">
        <v>533</v>
      </c>
      <c r="AT576">
        <v>0</v>
      </c>
      <c r="AU576" s="1">
        <v>1109</v>
      </c>
      <c r="AV576" s="1">
        <v>0</v>
      </c>
      <c r="AW576" s="1">
        <v>1</v>
      </c>
      <c r="AX576" s="1">
        <v>1</v>
      </c>
      <c r="AY576" s="1">
        <v>0</v>
      </c>
      <c r="AZ576">
        <v>3</v>
      </c>
      <c r="BA576">
        <v>1</v>
      </c>
      <c r="BB576" s="51" t="s">
        <v>98</v>
      </c>
      <c r="BC576" s="59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 s="51">
        <v>1</v>
      </c>
      <c r="BK576" s="51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 s="1">
        <v>139000</v>
      </c>
    </row>
    <row r="577" spans="1:81" x14ac:dyDescent="0.2">
      <c r="A577">
        <v>576</v>
      </c>
      <c r="B577">
        <v>50</v>
      </c>
      <c r="C577" t="s">
        <v>81</v>
      </c>
      <c r="D577" s="1">
        <v>80</v>
      </c>
      <c r="E577" s="1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s="1" t="s">
        <v>162</v>
      </c>
      <c r="N577" s="51" t="s">
        <v>90</v>
      </c>
      <c r="O577" s="51" t="s">
        <v>90</v>
      </c>
      <c r="P577" s="1" t="s">
        <v>91</v>
      </c>
      <c r="Q577" s="51" t="s">
        <v>132</v>
      </c>
      <c r="R577" s="1">
        <v>5</v>
      </c>
      <c r="S577" s="51">
        <v>5</v>
      </c>
      <c r="T577" s="51">
        <v>1947</v>
      </c>
      <c r="U577" s="51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 s="51">
        <v>832</v>
      </c>
      <c r="AN577" t="s">
        <v>103</v>
      </c>
      <c r="AO577" t="s">
        <v>98</v>
      </c>
      <c r="AP577" t="s">
        <v>105</v>
      </c>
      <c r="AQ577" t="s">
        <v>106</v>
      </c>
      <c r="AR577" s="51">
        <v>832</v>
      </c>
      <c r="AS577" s="51">
        <v>384</v>
      </c>
      <c r="AT577">
        <v>0</v>
      </c>
      <c r="AU577" s="1">
        <v>1216</v>
      </c>
      <c r="AV577" s="1">
        <v>0</v>
      </c>
      <c r="AW577" s="1">
        <v>0</v>
      </c>
      <c r="AX577" s="1">
        <v>1</v>
      </c>
      <c r="AY577" s="1">
        <v>0</v>
      </c>
      <c r="AZ577">
        <v>2</v>
      </c>
      <c r="BA577">
        <v>1</v>
      </c>
      <c r="BB577" s="51" t="s">
        <v>98</v>
      </c>
      <c r="BC577" s="59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 s="51">
        <v>1</v>
      </c>
      <c r="BK577" s="51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 s="1">
        <v>118500</v>
      </c>
    </row>
    <row r="578" spans="1:81" x14ac:dyDescent="0.2">
      <c r="A578">
        <v>577</v>
      </c>
      <c r="B578">
        <v>50</v>
      </c>
      <c r="C578" t="s">
        <v>81</v>
      </c>
      <c r="D578" s="1">
        <v>52</v>
      </c>
      <c r="E578" s="1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s="1" t="s">
        <v>232</v>
      </c>
      <c r="N578" s="51" t="s">
        <v>90</v>
      </c>
      <c r="O578" s="51" t="s">
        <v>90</v>
      </c>
      <c r="P578" s="1" t="s">
        <v>91</v>
      </c>
      <c r="Q578" s="51" t="s">
        <v>132</v>
      </c>
      <c r="R578" s="1">
        <v>7</v>
      </c>
      <c r="S578" s="51">
        <v>7</v>
      </c>
      <c r="T578" s="51">
        <v>1928</v>
      </c>
      <c r="U578" s="51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 s="51">
        <v>861</v>
      </c>
      <c r="AN578" t="s">
        <v>103</v>
      </c>
      <c r="AO578" t="s">
        <v>97</v>
      </c>
      <c r="AP578" t="s">
        <v>105</v>
      </c>
      <c r="AQ578" t="s">
        <v>106</v>
      </c>
      <c r="AR578" s="51">
        <v>877</v>
      </c>
      <c r="AS578" s="51">
        <v>600</v>
      </c>
      <c r="AT578">
        <v>0</v>
      </c>
      <c r="AU578" s="1">
        <v>1477</v>
      </c>
      <c r="AV578" s="1">
        <v>0</v>
      </c>
      <c r="AW578" s="1">
        <v>1</v>
      </c>
      <c r="AX578" s="1">
        <v>2</v>
      </c>
      <c r="AY578" s="1">
        <v>0</v>
      </c>
      <c r="AZ578">
        <v>3</v>
      </c>
      <c r="BA578">
        <v>1</v>
      </c>
      <c r="BB578" s="51" t="s">
        <v>98</v>
      </c>
      <c r="BC578" s="59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 s="51">
        <v>1</v>
      </c>
      <c r="BK578" s="51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 s="1">
        <v>145000</v>
      </c>
    </row>
    <row r="579" spans="1:81" x14ac:dyDescent="0.2">
      <c r="A579">
        <v>578</v>
      </c>
      <c r="B579">
        <v>80</v>
      </c>
      <c r="C579" t="s">
        <v>81</v>
      </c>
      <c r="D579" s="1">
        <v>96</v>
      </c>
      <c r="E579" s="1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s="1" t="s">
        <v>151</v>
      </c>
      <c r="N579" s="51" t="s">
        <v>90</v>
      </c>
      <c r="O579" s="51" t="s">
        <v>90</v>
      </c>
      <c r="P579" s="1" t="s">
        <v>91</v>
      </c>
      <c r="Q579" s="51" t="s">
        <v>197</v>
      </c>
      <c r="R579" s="1">
        <v>5</v>
      </c>
      <c r="S579" s="51">
        <v>6</v>
      </c>
      <c r="T579" s="51">
        <v>1966</v>
      </c>
      <c r="U579" s="51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 s="51">
        <v>1164</v>
      </c>
      <c r="AN579" t="s">
        <v>103</v>
      </c>
      <c r="AO579" t="s">
        <v>104</v>
      </c>
      <c r="AP579" t="s">
        <v>105</v>
      </c>
      <c r="AQ579" t="s">
        <v>106</v>
      </c>
      <c r="AR579" s="51">
        <v>1320</v>
      </c>
      <c r="AS579" s="51">
        <v>0</v>
      </c>
      <c r="AT579">
        <v>0</v>
      </c>
      <c r="AU579" s="1">
        <v>1320</v>
      </c>
      <c r="AV579" s="1">
        <v>1</v>
      </c>
      <c r="AW579" s="1">
        <v>0</v>
      </c>
      <c r="AX579" s="1">
        <v>1</v>
      </c>
      <c r="AY579" s="1">
        <v>0</v>
      </c>
      <c r="AZ579">
        <v>3</v>
      </c>
      <c r="BA579">
        <v>1</v>
      </c>
      <c r="BB579" s="51" t="s">
        <v>98</v>
      </c>
      <c r="BC579" s="5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 s="51">
        <v>2</v>
      </c>
      <c r="BK579" s="51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 s="1">
        <v>164500</v>
      </c>
    </row>
    <row r="580" spans="1:81" x14ac:dyDescent="0.2">
      <c r="A580">
        <v>579</v>
      </c>
      <c r="B580">
        <v>160</v>
      </c>
      <c r="C580" t="s">
        <v>192</v>
      </c>
      <c r="D580" s="1">
        <v>34</v>
      </c>
      <c r="E580" s="1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s="1" t="s">
        <v>136</v>
      </c>
      <c r="N580" s="51" t="s">
        <v>90</v>
      </c>
      <c r="O580" s="51" t="s">
        <v>90</v>
      </c>
      <c r="P580" s="1" t="s">
        <v>179</v>
      </c>
      <c r="Q580" s="51" t="s">
        <v>92</v>
      </c>
      <c r="R580" s="1">
        <v>7</v>
      </c>
      <c r="S580" s="51">
        <v>5</v>
      </c>
      <c r="T580" s="51">
        <v>2007</v>
      </c>
      <c r="U580" s="51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 s="51">
        <v>689</v>
      </c>
      <c r="AN580" t="s">
        <v>103</v>
      </c>
      <c r="AO580" t="s">
        <v>104</v>
      </c>
      <c r="AP580" t="s">
        <v>105</v>
      </c>
      <c r="AQ580" t="s">
        <v>106</v>
      </c>
      <c r="AR580" s="51">
        <v>703</v>
      </c>
      <c r="AS580" s="51">
        <v>689</v>
      </c>
      <c r="AT580">
        <v>0</v>
      </c>
      <c r="AU580" s="1">
        <v>1392</v>
      </c>
      <c r="AV580" s="1">
        <v>0</v>
      </c>
      <c r="AW580" s="1">
        <v>0</v>
      </c>
      <c r="AX580" s="1">
        <v>2</v>
      </c>
      <c r="AY580" s="1">
        <v>0</v>
      </c>
      <c r="AZ580">
        <v>2</v>
      </c>
      <c r="BA580">
        <v>1</v>
      </c>
      <c r="BB580" s="51" t="s">
        <v>97</v>
      </c>
      <c r="BC580" s="59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 s="51">
        <v>2</v>
      </c>
      <c r="BK580" s="51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 s="1">
        <v>146000</v>
      </c>
    </row>
    <row r="581" spans="1:81" x14ac:dyDescent="0.2">
      <c r="A581">
        <v>580</v>
      </c>
      <c r="B581">
        <v>50</v>
      </c>
      <c r="C581" t="s">
        <v>142</v>
      </c>
      <c r="D581" s="1">
        <v>81</v>
      </c>
      <c r="E581" s="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s="1" t="s">
        <v>143</v>
      </c>
      <c r="N581" s="51" t="s">
        <v>90</v>
      </c>
      <c r="O581" s="51" t="s">
        <v>90</v>
      </c>
      <c r="P581" s="1" t="s">
        <v>91</v>
      </c>
      <c r="Q581" s="51" t="s">
        <v>132</v>
      </c>
      <c r="R581" s="1">
        <v>5</v>
      </c>
      <c r="S581" s="51">
        <v>5</v>
      </c>
      <c r="T581" s="51">
        <v>1954</v>
      </c>
      <c r="U581" s="5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 s="51">
        <v>1050</v>
      </c>
      <c r="AN581" t="s">
        <v>103</v>
      </c>
      <c r="AO581" t="s">
        <v>104</v>
      </c>
      <c r="AP581" t="s">
        <v>177</v>
      </c>
      <c r="AQ581" t="s">
        <v>145</v>
      </c>
      <c r="AR581" s="51">
        <v>1050</v>
      </c>
      <c r="AS581" s="51">
        <v>745</v>
      </c>
      <c r="AT581">
        <v>0</v>
      </c>
      <c r="AU581" s="1">
        <v>1795</v>
      </c>
      <c r="AV581" s="1">
        <v>0</v>
      </c>
      <c r="AW581" s="1">
        <v>0</v>
      </c>
      <c r="AX581" s="1">
        <v>2</v>
      </c>
      <c r="AY581" s="1">
        <v>0</v>
      </c>
      <c r="AZ581">
        <v>4</v>
      </c>
      <c r="BA581">
        <v>1</v>
      </c>
      <c r="BB581" s="51" t="s">
        <v>98</v>
      </c>
      <c r="BC581" s="59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 s="51">
        <v>1</v>
      </c>
      <c r="BK581" s="5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 s="1">
        <v>131500</v>
      </c>
    </row>
    <row r="582" spans="1:81" x14ac:dyDescent="0.2">
      <c r="A582">
        <v>581</v>
      </c>
      <c r="B582">
        <v>20</v>
      </c>
      <c r="C582" t="s">
        <v>81</v>
      </c>
      <c r="D582" s="1" t="s">
        <v>83</v>
      </c>
      <c r="E582" s="1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s="1" t="s">
        <v>162</v>
      </c>
      <c r="N582" s="51" t="s">
        <v>90</v>
      </c>
      <c r="O582" s="51" t="s">
        <v>90</v>
      </c>
      <c r="P582" s="1" t="s">
        <v>91</v>
      </c>
      <c r="Q582" s="51" t="s">
        <v>115</v>
      </c>
      <c r="R582" s="1">
        <v>6</v>
      </c>
      <c r="S582" s="51">
        <v>6</v>
      </c>
      <c r="T582" s="51">
        <v>1960</v>
      </c>
      <c r="U582" s="51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 s="51">
        <v>1144</v>
      </c>
      <c r="AN582" t="s">
        <v>103</v>
      </c>
      <c r="AO582" t="s">
        <v>104</v>
      </c>
      <c r="AP582" t="s">
        <v>105</v>
      </c>
      <c r="AQ582" t="s">
        <v>106</v>
      </c>
      <c r="AR582" s="51">
        <v>1429</v>
      </c>
      <c r="AS582" s="51">
        <v>0</v>
      </c>
      <c r="AT582">
        <v>0</v>
      </c>
      <c r="AU582" s="1">
        <v>1429</v>
      </c>
      <c r="AV582" s="1">
        <v>0</v>
      </c>
      <c r="AW582" s="1">
        <v>1</v>
      </c>
      <c r="AX582" s="1">
        <v>1</v>
      </c>
      <c r="AY582" s="1">
        <v>0</v>
      </c>
      <c r="AZ582">
        <v>3</v>
      </c>
      <c r="BA582">
        <v>1</v>
      </c>
      <c r="BB582" s="51" t="s">
        <v>97</v>
      </c>
      <c r="BC582" s="59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 s="51">
        <v>2</v>
      </c>
      <c r="BK582" s="51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 s="1">
        <v>181900</v>
      </c>
    </row>
    <row r="583" spans="1:81" x14ac:dyDescent="0.2">
      <c r="A583">
        <v>582</v>
      </c>
      <c r="B583">
        <v>20</v>
      </c>
      <c r="C583" t="s">
        <v>81</v>
      </c>
      <c r="D583" s="1">
        <v>98</v>
      </c>
      <c r="E583" s="1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s="1" t="s">
        <v>154</v>
      </c>
      <c r="N583" s="51" t="s">
        <v>90</v>
      </c>
      <c r="O583" s="51" t="s">
        <v>90</v>
      </c>
      <c r="P583" s="1" t="s">
        <v>91</v>
      </c>
      <c r="Q583" s="51" t="s">
        <v>115</v>
      </c>
      <c r="R583" s="1">
        <v>8</v>
      </c>
      <c r="S583" s="51">
        <v>5</v>
      </c>
      <c r="T583" s="51">
        <v>2008</v>
      </c>
      <c r="U583" s="51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 s="51">
        <v>2042</v>
      </c>
      <c r="AN583" t="s">
        <v>103</v>
      </c>
      <c r="AO583" t="s">
        <v>104</v>
      </c>
      <c r="AP583" t="s">
        <v>105</v>
      </c>
      <c r="AQ583" t="s">
        <v>106</v>
      </c>
      <c r="AR583" s="51">
        <v>2042</v>
      </c>
      <c r="AS583" s="51">
        <v>0</v>
      </c>
      <c r="AT583">
        <v>0</v>
      </c>
      <c r="AU583" s="1">
        <v>2042</v>
      </c>
      <c r="AV583" s="1">
        <v>0</v>
      </c>
      <c r="AW583" s="1">
        <v>0</v>
      </c>
      <c r="AX583" s="1">
        <v>2</v>
      </c>
      <c r="AY583" s="1">
        <v>1</v>
      </c>
      <c r="AZ583">
        <v>3</v>
      </c>
      <c r="BA583">
        <v>1</v>
      </c>
      <c r="BB583" s="51" t="s">
        <v>104</v>
      </c>
      <c r="BC583" s="59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 s="51">
        <v>3</v>
      </c>
      <c r="BK583" s="51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 s="1">
        <v>253293</v>
      </c>
    </row>
    <row r="584" spans="1:81" x14ac:dyDescent="0.2">
      <c r="A584">
        <v>583</v>
      </c>
      <c r="B584">
        <v>90</v>
      </c>
      <c r="C584" t="s">
        <v>81</v>
      </c>
      <c r="D584" s="1">
        <v>81</v>
      </c>
      <c r="E584" s="1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s="1" t="s">
        <v>185</v>
      </c>
      <c r="N584" s="51" t="s">
        <v>90</v>
      </c>
      <c r="O584" s="51" t="s">
        <v>90</v>
      </c>
      <c r="P584" s="1" t="s">
        <v>167</v>
      </c>
      <c r="Q584" s="51" t="s">
        <v>191</v>
      </c>
      <c r="R584" s="1">
        <v>6</v>
      </c>
      <c r="S584" s="51">
        <v>5</v>
      </c>
      <c r="T584" s="51">
        <v>1990</v>
      </c>
      <c r="U584" s="51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 s="51">
        <v>816</v>
      </c>
      <c r="AN584" t="s">
        <v>103</v>
      </c>
      <c r="AO584" t="s">
        <v>98</v>
      </c>
      <c r="AP584" t="s">
        <v>105</v>
      </c>
      <c r="AQ584" t="s">
        <v>106</v>
      </c>
      <c r="AR584" s="51">
        <v>816</v>
      </c>
      <c r="AS584" s="51">
        <v>0</v>
      </c>
      <c r="AT584">
        <v>0</v>
      </c>
      <c r="AU584" s="1">
        <v>816</v>
      </c>
      <c r="AV584" s="1">
        <v>1</v>
      </c>
      <c r="AW584" s="1">
        <v>0</v>
      </c>
      <c r="AX584" s="1">
        <v>1</v>
      </c>
      <c r="AY584" s="1">
        <v>0</v>
      </c>
      <c r="AZ584">
        <v>3</v>
      </c>
      <c r="BA584">
        <v>1</v>
      </c>
      <c r="BB584" s="51" t="s">
        <v>98</v>
      </c>
      <c r="BC584" s="59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 s="51">
        <v>0</v>
      </c>
      <c r="BK584" s="51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 s="1">
        <v>118500</v>
      </c>
    </row>
    <row r="585" spans="1:81" x14ac:dyDescent="0.2">
      <c r="A585">
        <v>584</v>
      </c>
      <c r="B585">
        <v>75</v>
      </c>
      <c r="C585" t="s">
        <v>142</v>
      </c>
      <c r="D585" s="1">
        <v>75</v>
      </c>
      <c r="E585" s="1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s="1" t="s">
        <v>143</v>
      </c>
      <c r="N585" s="51" t="s">
        <v>144</v>
      </c>
      <c r="O585" s="51" t="s">
        <v>204</v>
      </c>
      <c r="P585" s="1" t="s">
        <v>91</v>
      </c>
      <c r="Q585" s="51" t="s">
        <v>201</v>
      </c>
      <c r="R585" s="1">
        <v>10</v>
      </c>
      <c r="S585" s="51">
        <v>9</v>
      </c>
      <c r="T585" s="51">
        <v>1893</v>
      </c>
      <c r="U585" s="51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 s="51">
        <v>1237</v>
      </c>
      <c r="AN585" t="s">
        <v>103</v>
      </c>
      <c r="AO585" t="s">
        <v>97</v>
      </c>
      <c r="AP585" t="s">
        <v>105</v>
      </c>
      <c r="AQ585" t="s">
        <v>106</v>
      </c>
      <c r="AR585" s="51">
        <v>1521</v>
      </c>
      <c r="AS585" s="51">
        <v>1254</v>
      </c>
      <c r="AT585">
        <v>0</v>
      </c>
      <c r="AU585" s="1">
        <v>2775</v>
      </c>
      <c r="AV585" s="1">
        <v>0</v>
      </c>
      <c r="AW585" s="1">
        <v>0</v>
      </c>
      <c r="AX585" s="1">
        <v>3</v>
      </c>
      <c r="AY585" s="1">
        <v>1</v>
      </c>
      <c r="AZ585">
        <v>3</v>
      </c>
      <c r="BA585">
        <v>1</v>
      </c>
      <c r="BB585" s="51" t="s">
        <v>97</v>
      </c>
      <c r="BC585" s="59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 s="51">
        <v>2</v>
      </c>
      <c r="BK585" s="51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 s="1">
        <v>325000</v>
      </c>
    </row>
    <row r="586" spans="1:81" x14ac:dyDescent="0.2">
      <c r="A586">
        <v>585</v>
      </c>
      <c r="B586">
        <v>50</v>
      </c>
      <c r="C586" t="s">
        <v>142</v>
      </c>
      <c r="D586" s="1">
        <v>51</v>
      </c>
      <c r="E586" s="1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s="1" t="s">
        <v>148</v>
      </c>
      <c r="N586" s="51" t="s">
        <v>90</v>
      </c>
      <c r="O586" s="51" t="s">
        <v>90</v>
      </c>
      <c r="P586" s="1" t="s">
        <v>91</v>
      </c>
      <c r="Q586" s="51" t="s">
        <v>132</v>
      </c>
      <c r="R586" s="1">
        <v>4</v>
      </c>
      <c r="S586" s="51">
        <v>7</v>
      </c>
      <c r="T586" s="51">
        <v>1935</v>
      </c>
      <c r="U586" s="51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 s="51">
        <v>884</v>
      </c>
      <c r="AN586" t="s">
        <v>103</v>
      </c>
      <c r="AO586" t="s">
        <v>104</v>
      </c>
      <c r="AP586" t="s">
        <v>105</v>
      </c>
      <c r="AQ586" t="s">
        <v>106</v>
      </c>
      <c r="AR586" s="51">
        <v>989</v>
      </c>
      <c r="AS586" s="51">
        <v>584</v>
      </c>
      <c r="AT586">
        <v>0</v>
      </c>
      <c r="AU586" s="1">
        <v>1573</v>
      </c>
      <c r="AV586" s="1">
        <v>0</v>
      </c>
      <c r="AW586" s="1">
        <v>0</v>
      </c>
      <c r="AX586" s="1">
        <v>1</v>
      </c>
      <c r="AY586" s="1">
        <v>0</v>
      </c>
      <c r="AZ586">
        <v>3</v>
      </c>
      <c r="BA586">
        <v>1</v>
      </c>
      <c r="BB586" s="51" t="s">
        <v>97</v>
      </c>
      <c r="BC586" s="59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 s="51">
        <v>1</v>
      </c>
      <c r="BK586" s="51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 s="1">
        <v>133000</v>
      </c>
    </row>
    <row r="587" spans="1:81" x14ac:dyDescent="0.2">
      <c r="A587">
        <v>586</v>
      </c>
      <c r="B587">
        <v>20</v>
      </c>
      <c r="C587" t="s">
        <v>81</v>
      </c>
      <c r="D587" s="1">
        <v>88</v>
      </c>
      <c r="E587" s="1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s="1" t="s">
        <v>189</v>
      </c>
      <c r="N587" s="51" t="s">
        <v>90</v>
      </c>
      <c r="O587" s="51" t="s">
        <v>90</v>
      </c>
      <c r="P587" s="1" t="s">
        <v>91</v>
      </c>
      <c r="Q587" s="51" t="s">
        <v>115</v>
      </c>
      <c r="R587" s="1">
        <v>8</v>
      </c>
      <c r="S587" s="51">
        <v>5</v>
      </c>
      <c r="T587" s="51">
        <v>2005</v>
      </c>
      <c r="U587" s="51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 s="51">
        <v>1868</v>
      </c>
      <c r="AN587" t="s">
        <v>103</v>
      </c>
      <c r="AO587" t="s">
        <v>104</v>
      </c>
      <c r="AP587" t="s">
        <v>105</v>
      </c>
      <c r="AQ587" t="s">
        <v>106</v>
      </c>
      <c r="AR587" s="51">
        <v>2028</v>
      </c>
      <c r="AS587" s="51">
        <v>0</v>
      </c>
      <c r="AT587">
        <v>0</v>
      </c>
      <c r="AU587" s="1">
        <v>2028</v>
      </c>
      <c r="AV587" s="1">
        <v>1</v>
      </c>
      <c r="AW587" s="1">
        <v>0</v>
      </c>
      <c r="AX587" s="1">
        <v>2</v>
      </c>
      <c r="AY587" s="1">
        <v>0</v>
      </c>
      <c r="AZ587">
        <v>2</v>
      </c>
      <c r="BA587">
        <v>1</v>
      </c>
      <c r="BB587" s="51" t="s">
        <v>97</v>
      </c>
      <c r="BC587" s="59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 s="51">
        <v>3</v>
      </c>
      <c r="BK587" s="51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 s="1">
        <v>369900</v>
      </c>
    </row>
    <row r="588" spans="1:81" x14ac:dyDescent="0.2">
      <c r="A588">
        <v>587</v>
      </c>
      <c r="B588">
        <v>30</v>
      </c>
      <c r="C588" t="s">
        <v>81</v>
      </c>
      <c r="D588" s="1">
        <v>55</v>
      </c>
      <c r="E588" s="1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s="1" t="s">
        <v>148</v>
      </c>
      <c r="N588" s="51" t="s">
        <v>202</v>
      </c>
      <c r="O588" s="51" t="s">
        <v>90</v>
      </c>
      <c r="P588" s="1" t="s">
        <v>91</v>
      </c>
      <c r="Q588" s="51" t="s">
        <v>115</v>
      </c>
      <c r="R588" s="1">
        <v>6</v>
      </c>
      <c r="S588" s="51">
        <v>7</v>
      </c>
      <c r="T588" s="51">
        <v>1918</v>
      </c>
      <c r="U588" s="51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 s="51">
        <v>816</v>
      </c>
      <c r="AN588" t="s">
        <v>103</v>
      </c>
      <c r="AO588" t="s">
        <v>104</v>
      </c>
      <c r="AP588" t="s">
        <v>105</v>
      </c>
      <c r="AQ588" t="s">
        <v>106</v>
      </c>
      <c r="AR588" s="51">
        <v>838</v>
      </c>
      <c r="AS588" s="51">
        <v>0</v>
      </c>
      <c r="AT588">
        <v>0</v>
      </c>
      <c r="AU588" s="1">
        <v>838</v>
      </c>
      <c r="AV588" s="1">
        <v>1</v>
      </c>
      <c r="AW588" s="1">
        <v>0</v>
      </c>
      <c r="AX588" s="1">
        <v>1</v>
      </c>
      <c r="AY588" s="1">
        <v>0</v>
      </c>
      <c r="AZ588">
        <v>2</v>
      </c>
      <c r="BA588">
        <v>1</v>
      </c>
      <c r="BB588" s="51" t="s">
        <v>147</v>
      </c>
      <c r="BC588" s="59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 s="51">
        <v>1</v>
      </c>
      <c r="BK588" s="51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 s="1">
        <v>130000</v>
      </c>
    </row>
    <row r="589" spans="1:81" x14ac:dyDescent="0.2">
      <c r="A589">
        <v>588</v>
      </c>
      <c r="B589">
        <v>85</v>
      </c>
      <c r="C589" t="s">
        <v>81</v>
      </c>
      <c r="D589" s="1">
        <v>74</v>
      </c>
      <c r="E589" s="1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s="1" t="s">
        <v>151</v>
      </c>
      <c r="N589" s="51" t="s">
        <v>90</v>
      </c>
      <c r="O589" s="51" t="s">
        <v>90</v>
      </c>
      <c r="P589" s="1" t="s">
        <v>91</v>
      </c>
      <c r="Q589" s="51" t="s">
        <v>191</v>
      </c>
      <c r="R589" s="1">
        <v>5</v>
      </c>
      <c r="S589" s="51">
        <v>6</v>
      </c>
      <c r="T589" s="51">
        <v>1982</v>
      </c>
      <c r="U589" s="51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 s="51">
        <v>840</v>
      </c>
      <c r="AN589" t="s">
        <v>103</v>
      </c>
      <c r="AO589" t="s">
        <v>98</v>
      </c>
      <c r="AP589" t="s">
        <v>105</v>
      </c>
      <c r="AQ589" t="s">
        <v>106</v>
      </c>
      <c r="AR589" s="51">
        <v>860</v>
      </c>
      <c r="AS589" s="51">
        <v>0</v>
      </c>
      <c r="AT589">
        <v>0</v>
      </c>
      <c r="AU589" s="1">
        <v>860</v>
      </c>
      <c r="AV589" s="1">
        <v>1</v>
      </c>
      <c r="AW589" s="1">
        <v>0</v>
      </c>
      <c r="AX589" s="1">
        <v>1</v>
      </c>
      <c r="AY589" s="1">
        <v>0</v>
      </c>
      <c r="AZ589">
        <v>2</v>
      </c>
      <c r="BA589">
        <v>1</v>
      </c>
      <c r="BB589" s="51" t="s">
        <v>98</v>
      </c>
      <c r="BC589" s="5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 s="51">
        <v>2</v>
      </c>
      <c r="BK589" s="51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 s="1">
        <v>137000</v>
      </c>
    </row>
    <row r="590" spans="1:81" x14ac:dyDescent="0.2">
      <c r="A590">
        <v>589</v>
      </c>
      <c r="B590">
        <v>20</v>
      </c>
      <c r="C590" t="s">
        <v>81</v>
      </c>
      <c r="D590" s="1">
        <v>65</v>
      </c>
      <c r="E590" s="1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s="1" t="s">
        <v>205</v>
      </c>
      <c r="N590" s="51" t="s">
        <v>90</v>
      </c>
      <c r="O590" s="51" t="s">
        <v>90</v>
      </c>
      <c r="P590" s="1" t="s">
        <v>91</v>
      </c>
      <c r="Q590" s="51" t="s">
        <v>115</v>
      </c>
      <c r="R590" s="1">
        <v>5</v>
      </c>
      <c r="S590" s="51">
        <v>8</v>
      </c>
      <c r="T590" s="51">
        <v>1968</v>
      </c>
      <c r="U590" s="51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 s="51">
        <v>1437</v>
      </c>
      <c r="AN590" t="s">
        <v>103</v>
      </c>
      <c r="AO590" t="s">
        <v>104</v>
      </c>
      <c r="AP590" t="s">
        <v>105</v>
      </c>
      <c r="AQ590" t="s">
        <v>106</v>
      </c>
      <c r="AR590" s="51">
        <v>1473</v>
      </c>
      <c r="AS590" s="51">
        <v>0</v>
      </c>
      <c r="AT590">
        <v>0</v>
      </c>
      <c r="AU590" s="1">
        <v>1473</v>
      </c>
      <c r="AV590" s="1">
        <v>2</v>
      </c>
      <c r="AW590" s="1">
        <v>0</v>
      </c>
      <c r="AX590" s="1">
        <v>1</v>
      </c>
      <c r="AY590" s="1">
        <v>0</v>
      </c>
      <c r="AZ590">
        <v>1</v>
      </c>
      <c r="BA590">
        <v>1</v>
      </c>
      <c r="BB590" s="51" t="s">
        <v>104</v>
      </c>
      <c r="BC590" s="59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 s="51">
        <v>1</v>
      </c>
      <c r="BK590" s="51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 s="1">
        <v>143000</v>
      </c>
    </row>
    <row r="591" spans="1:81" x14ac:dyDescent="0.2">
      <c r="A591">
        <v>590</v>
      </c>
      <c r="B591">
        <v>40</v>
      </c>
      <c r="C591" t="s">
        <v>142</v>
      </c>
      <c r="D591" s="1">
        <v>50</v>
      </c>
      <c r="E591" s="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s="1" t="s">
        <v>148</v>
      </c>
      <c r="N591" s="51" t="s">
        <v>202</v>
      </c>
      <c r="O591" s="51" t="s">
        <v>114</v>
      </c>
      <c r="P591" s="1" t="s">
        <v>91</v>
      </c>
      <c r="Q591" s="51" t="s">
        <v>115</v>
      </c>
      <c r="R591" s="1">
        <v>5</v>
      </c>
      <c r="S591" s="51">
        <v>6</v>
      </c>
      <c r="T591" s="51">
        <v>1930</v>
      </c>
      <c r="U591" s="5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 s="51">
        <v>742</v>
      </c>
      <c r="AN591" t="s">
        <v>103</v>
      </c>
      <c r="AO591" t="s">
        <v>98</v>
      </c>
      <c r="AP591" t="s">
        <v>105</v>
      </c>
      <c r="AQ591" t="s">
        <v>164</v>
      </c>
      <c r="AR591" s="51">
        <v>779</v>
      </c>
      <c r="AS591" s="51">
        <v>0</v>
      </c>
      <c r="AT591">
        <v>156</v>
      </c>
      <c r="AU591" s="1">
        <v>935</v>
      </c>
      <c r="AV591" s="1">
        <v>0</v>
      </c>
      <c r="AW591" s="1">
        <v>0</v>
      </c>
      <c r="AX591" s="1">
        <v>1</v>
      </c>
      <c r="AY591" s="1">
        <v>0</v>
      </c>
      <c r="AZ591">
        <v>2</v>
      </c>
      <c r="BA591">
        <v>1</v>
      </c>
      <c r="BB591" s="51" t="s">
        <v>98</v>
      </c>
      <c r="BC591" s="59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 s="51">
        <v>1</v>
      </c>
      <c r="BK591" s="5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 s="1">
        <v>79500</v>
      </c>
    </row>
    <row r="592" spans="1:81" x14ac:dyDescent="0.2">
      <c r="A592">
        <v>591</v>
      </c>
      <c r="B592">
        <v>60</v>
      </c>
      <c r="C592" t="s">
        <v>81</v>
      </c>
      <c r="D592" s="1">
        <v>64</v>
      </c>
      <c r="E592" s="1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s="1" t="s">
        <v>89</v>
      </c>
      <c r="N592" s="51" t="s">
        <v>90</v>
      </c>
      <c r="O592" s="51" t="s">
        <v>90</v>
      </c>
      <c r="P592" s="1" t="s">
        <v>91</v>
      </c>
      <c r="Q592" s="51" t="s">
        <v>92</v>
      </c>
      <c r="R592" s="1">
        <v>7</v>
      </c>
      <c r="S592" s="51">
        <v>5</v>
      </c>
      <c r="T592" s="51">
        <v>2004</v>
      </c>
      <c r="U592" s="51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 s="51">
        <v>770</v>
      </c>
      <c r="AN592" t="s">
        <v>103</v>
      </c>
      <c r="AO592" t="s">
        <v>104</v>
      </c>
      <c r="AP592" t="s">
        <v>105</v>
      </c>
      <c r="AQ592" t="s">
        <v>106</v>
      </c>
      <c r="AR592" s="51">
        <v>770</v>
      </c>
      <c r="AS592" s="51">
        <v>812</v>
      </c>
      <c r="AT592">
        <v>0</v>
      </c>
      <c r="AU592" s="1">
        <v>1582</v>
      </c>
      <c r="AV592" s="1">
        <v>0</v>
      </c>
      <c r="AW592" s="1">
        <v>0</v>
      </c>
      <c r="AX592" s="1">
        <v>2</v>
      </c>
      <c r="AY592" s="1">
        <v>1</v>
      </c>
      <c r="AZ592">
        <v>3</v>
      </c>
      <c r="BA592">
        <v>1</v>
      </c>
      <c r="BB592" s="51" t="s">
        <v>97</v>
      </c>
      <c r="BC592" s="59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 s="51">
        <v>2</v>
      </c>
      <c r="BK592" s="51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 s="1">
        <v>185900</v>
      </c>
    </row>
    <row r="593" spans="1:81" x14ac:dyDescent="0.2">
      <c r="A593">
        <v>592</v>
      </c>
      <c r="B593">
        <v>60</v>
      </c>
      <c r="C593" t="s">
        <v>81</v>
      </c>
      <c r="D593" s="1">
        <v>97</v>
      </c>
      <c r="E593" s="1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s="1" t="s">
        <v>154</v>
      </c>
      <c r="N593" s="51" t="s">
        <v>90</v>
      </c>
      <c r="O593" s="51" t="s">
        <v>90</v>
      </c>
      <c r="P593" s="1" t="s">
        <v>91</v>
      </c>
      <c r="Q593" s="51" t="s">
        <v>92</v>
      </c>
      <c r="R593" s="1">
        <v>10</v>
      </c>
      <c r="S593" s="51">
        <v>5</v>
      </c>
      <c r="T593" s="51">
        <v>2008</v>
      </c>
      <c r="U593" s="51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 s="51">
        <v>1722</v>
      </c>
      <c r="AN593" t="s">
        <v>103</v>
      </c>
      <c r="AO593" t="s">
        <v>104</v>
      </c>
      <c r="AP593" t="s">
        <v>105</v>
      </c>
      <c r="AQ593" t="s">
        <v>106</v>
      </c>
      <c r="AR593" s="51">
        <v>1728</v>
      </c>
      <c r="AS593" s="51">
        <v>568</v>
      </c>
      <c r="AT593">
        <v>0</v>
      </c>
      <c r="AU593" s="1">
        <v>2296</v>
      </c>
      <c r="AV593" s="1">
        <v>1</v>
      </c>
      <c r="AW593" s="1">
        <v>0</v>
      </c>
      <c r="AX593" s="1">
        <v>2</v>
      </c>
      <c r="AY593" s="1">
        <v>1</v>
      </c>
      <c r="AZ593">
        <v>3</v>
      </c>
      <c r="BA593">
        <v>1</v>
      </c>
      <c r="BB593" s="51" t="s">
        <v>104</v>
      </c>
      <c r="BC593" s="59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 s="51">
        <v>3</v>
      </c>
      <c r="BK593" s="51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 s="1">
        <v>451950</v>
      </c>
    </row>
    <row r="594" spans="1:81" x14ac:dyDescent="0.2">
      <c r="A594">
        <v>593</v>
      </c>
      <c r="B594">
        <v>20</v>
      </c>
      <c r="C594" t="s">
        <v>81</v>
      </c>
      <c r="D594" s="1">
        <v>60</v>
      </c>
      <c r="E594" s="1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s="1" t="s">
        <v>131</v>
      </c>
      <c r="N594" s="51" t="s">
        <v>90</v>
      </c>
      <c r="O594" s="51" t="s">
        <v>90</v>
      </c>
      <c r="P594" s="1" t="s">
        <v>91</v>
      </c>
      <c r="Q594" s="51" t="s">
        <v>115</v>
      </c>
      <c r="R594" s="1">
        <v>5</v>
      </c>
      <c r="S594" s="51">
        <v>8</v>
      </c>
      <c r="T594" s="51">
        <v>1982</v>
      </c>
      <c r="U594" s="51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 s="51">
        <v>816</v>
      </c>
      <c r="AN594" t="s">
        <v>103</v>
      </c>
      <c r="AO594" t="s">
        <v>104</v>
      </c>
      <c r="AP594" t="s">
        <v>105</v>
      </c>
      <c r="AQ594" t="s">
        <v>106</v>
      </c>
      <c r="AR594" s="51">
        <v>816</v>
      </c>
      <c r="AS594" s="51">
        <v>0</v>
      </c>
      <c r="AT594">
        <v>0</v>
      </c>
      <c r="AU594" s="1">
        <v>816</v>
      </c>
      <c r="AV594" s="1">
        <v>1</v>
      </c>
      <c r="AW594" s="1">
        <v>0</v>
      </c>
      <c r="AX594" s="1">
        <v>1</v>
      </c>
      <c r="AY594" s="1">
        <v>0</v>
      </c>
      <c r="AZ594">
        <v>2</v>
      </c>
      <c r="BA594">
        <v>1</v>
      </c>
      <c r="BB594" s="51" t="s">
        <v>98</v>
      </c>
      <c r="BC594" s="59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 s="51">
        <v>2</v>
      </c>
      <c r="BK594" s="51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 s="1">
        <v>138000</v>
      </c>
    </row>
    <row r="595" spans="1:81" x14ac:dyDescent="0.2">
      <c r="A595">
        <v>594</v>
      </c>
      <c r="B595">
        <v>120</v>
      </c>
      <c r="C595" t="s">
        <v>142</v>
      </c>
      <c r="D595" s="1" t="s">
        <v>83</v>
      </c>
      <c r="E595" s="1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s="1" t="s">
        <v>89</v>
      </c>
      <c r="N595" s="51" t="s">
        <v>90</v>
      </c>
      <c r="O595" s="51" t="s">
        <v>90</v>
      </c>
      <c r="P595" s="1" t="s">
        <v>179</v>
      </c>
      <c r="Q595" s="51" t="s">
        <v>115</v>
      </c>
      <c r="R595" s="1">
        <v>6</v>
      </c>
      <c r="S595" s="51">
        <v>5</v>
      </c>
      <c r="T595" s="51">
        <v>2003</v>
      </c>
      <c r="U595" s="51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 s="51">
        <v>848</v>
      </c>
      <c r="AN595" t="s">
        <v>103</v>
      </c>
      <c r="AO595" t="s">
        <v>104</v>
      </c>
      <c r="AP595" t="s">
        <v>105</v>
      </c>
      <c r="AQ595" t="s">
        <v>106</v>
      </c>
      <c r="AR595" s="51">
        <v>848</v>
      </c>
      <c r="AS595" s="51">
        <v>0</v>
      </c>
      <c r="AT595">
        <v>0</v>
      </c>
      <c r="AU595" s="1">
        <v>848</v>
      </c>
      <c r="AV595" s="1">
        <v>1</v>
      </c>
      <c r="AW595" s="1">
        <v>0</v>
      </c>
      <c r="AX595" s="1">
        <v>1</v>
      </c>
      <c r="AY595" s="1">
        <v>0</v>
      </c>
      <c r="AZ595">
        <v>1</v>
      </c>
      <c r="BA595">
        <v>1</v>
      </c>
      <c r="BB595" s="51" t="s">
        <v>97</v>
      </c>
      <c r="BC595" s="59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 s="51">
        <v>2</v>
      </c>
      <c r="BK595" s="51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 s="1">
        <v>140000</v>
      </c>
    </row>
    <row r="596" spans="1:81" x14ac:dyDescent="0.2">
      <c r="A596">
        <v>595</v>
      </c>
      <c r="B596">
        <v>20</v>
      </c>
      <c r="C596" t="s">
        <v>81</v>
      </c>
      <c r="D596" s="1">
        <v>88</v>
      </c>
      <c r="E596" s="1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s="1" t="s">
        <v>89</v>
      </c>
      <c r="N596" s="51" t="s">
        <v>90</v>
      </c>
      <c r="O596" s="51" t="s">
        <v>90</v>
      </c>
      <c r="P596" s="1" t="s">
        <v>91</v>
      </c>
      <c r="Q596" s="51" t="s">
        <v>115</v>
      </c>
      <c r="R596" s="1">
        <v>5</v>
      </c>
      <c r="S596" s="51">
        <v>6</v>
      </c>
      <c r="T596" s="51">
        <v>1975</v>
      </c>
      <c r="U596" s="51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 s="51">
        <v>924</v>
      </c>
      <c r="AN596" t="s">
        <v>103</v>
      </c>
      <c r="AO596" t="s">
        <v>98</v>
      </c>
      <c r="AP596" t="s">
        <v>105</v>
      </c>
      <c r="AQ596" t="s">
        <v>106</v>
      </c>
      <c r="AR596" s="51">
        <v>924</v>
      </c>
      <c r="AS596" s="51">
        <v>0</v>
      </c>
      <c r="AT596">
        <v>0</v>
      </c>
      <c r="AU596" s="1">
        <v>924</v>
      </c>
      <c r="AV596" s="1">
        <v>0</v>
      </c>
      <c r="AW596" s="1">
        <v>0</v>
      </c>
      <c r="AX596" s="1">
        <v>1</v>
      </c>
      <c r="AY596" s="1">
        <v>0</v>
      </c>
      <c r="AZ596">
        <v>3</v>
      </c>
      <c r="BA596">
        <v>1</v>
      </c>
      <c r="BB596" s="51" t="s">
        <v>98</v>
      </c>
      <c r="BC596" s="59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 s="51">
        <v>1</v>
      </c>
      <c r="BK596" s="51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 s="1">
        <v>110000</v>
      </c>
    </row>
    <row r="597" spans="1:81" x14ac:dyDescent="0.2">
      <c r="A597">
        <v>596</v>
      </c>
      <c r="B597">
        <v>20</v>
      </c>
      <c r="C597" t="s">
        <v>81</v>
      </c>
      <c r="D597" s="1">
        <v>69</v>
      </c>
      <c r="E597" s="1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s="1" t="s">
        <v>200</v>
      </c>
      <c r="N597" s="51" t="s">
        <v>90</v>
      </c>
      <c r="O597" s="51" t="s">
        <v>90</v>
      </c>
      <c r="P597" s="1" t="s">
        <v>91</v>
      </c>
      <c r="Q597" s="51" t="s">
        <v>115</v>
      </c>
      <c r="R597" s="1">
        <v>8</v>
      </c>
      <c r="S597" s="51">
        <v>5</v>
      </c>
      <c r="T597" s="51">
        <v>2005</v>
      </c>
      <c r="U597" s="51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 s="51">
        <v>1814</v>
      </c>
      <c r="AN597" t="s">
        <v>103</v>
      </c>
      <c r="AO597" t="s">
        <v>104</v>
      </c>
      <c r="AP597" t="s">
        <v>105</v>
      </c>
      <c r="AQ597" t="s">
        <v>106</v>
      </c>
      <c r="AR597" s="51">
        <v>1826</v>
      </c>
      <c r="AS597" s="51">
        <v>0</v>
      </c>
      <c r="AT597">
        <v>0</v>
      </c>
      <c r="AU597" s="1">
        <v>1826</v>
      </c>
      <c r="AV597" s="1">
        <v>1</v>
      </c>
      <c r="AW597" s="1">
        <v>0</v>
      </c>
      <c r="AX597" s="1">
        <v>2</v>
      </c>
      <c r="AY597" s="1">
        <v>0</v>
      </c>
      <c r="AZ597">
        <v>3</v>
      </c>
      <c r="BA597">
        <v>1</v>
      </c>
      <c r="BB597" s="51" t="s">
        <v>97</v>
      </c>
      <c r="BC597" s="59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 s="51">
        <v>3</v>
      </c>
      <c r="BK597" s="51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 s="1">
        <v>319000</v>
      </c>
    </row>
    <row r="598" spans="1:81" x14ac:dyDescent="0.2">
      <c r="A598">
        <v>597</v>
      </c>
      <c r="B598">
        <v>70</v>
      </c>
      <c r="C598" t="s">
        <v>142</v>
      </c>
      <c r="D598" s="1">
        <v>60</v>
      </c>
      <c r="E598" s="1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s="1" t="s">
        <v>143</v>
      </c>
      <c r="N598" s="51" t="s">
        <v>90</v>
      </c>
      <c r="O598" s="51" t="s">
        <v>90</v>
      </c>
      <c r="P598" s="1" t="s">
        <v>91</v>
      </c>
      <c r="Q598" s="51" t="s">
        <v>92</v>
      </c>
      <c r="R598" s="1">
        <v>6</v>
      </c>
      <c r="S598" s="51">
        <v>7</v>
      </c>
      <c r="T598" s="51">
        <v>1910</v>
      </c>
      <c r="U598" s="51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 s="51">
        <v>684</v>
      </c>
      <c r="AN598" t="s">
        <v>103</v>
      </c>
      <c r="AO598" t="s">
        <v>104</v>
      </c>
      <c r="AP598" t="s">
        <v>177</v>
      </c>
      <c r="AQ598" t="s">
        <v>164</v>
      </c>
      <c r="AR598" s="51">
        <v>684</v>
      </c>
      <c r="AS598" s="51">
        <v>684</v>
      </c>
      <c r="AT598">
        <v>0</v>
      </c>
      <c r="AU598" s="1">
        <v>1368</v>
      </c>
      <c r="AV598" s="1">
        <v>0</v>
      </c>
      <c r="AW598" s="1">
        <v>0</v>
      </c>
      <c r="AX598" s="1">
        <v>1</v>
      </c>
      <c r="AY598" s="1">
        <v>0</v>
      </c>
      <c r="AZ598">
        <v>3</v>
      </c>
      <c r="BA598">
        <v>1</v>
      </c>
      <c r="BB598" s="51" t="s">
        <v>98</v>
      </c>
      <c r="BC598" s="59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 s="51">
        <v>1</v>
      </c>
      <c r="BK598" s="51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 s="1">
        <v>114504</v>
      </c>
    </row>
    <row r="599" spans="1:81" x14ac:dyDescent="0.2">
      <c r="A599">
        <v>598</v>
      </c>
      <c r="B599">
        <v>120</v>
      </c>
      <c r="C599" t="s">
        <v>81</v>
      </c>
      <c r="D599" s="1">
        <v>53</v>
      </c>
      <c r="E599" s="1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s="1" t="s">
        <v>227</v>
      </c>
      <c r="N599" s="51" t="s">
        <v>90</v>
      </c>
      <c r="O599" s="51" t="s">
        <v>90</v>
      </c>
      <c r="P599" s="1" t="s">
        <v>179</v>
      </c>
      <c r="Q599" s="51" t="s">
        <v>115</v>
      </c>
      <c r="R599" s="1">
        <v>7</v>
      </c>
      <c r="S599" s="51">
        <v>5</v>
      </c>
      <c r="T599" s="51">
        <v>2006</v>
      </c>
      <c r="U599" s="51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 s="51">
        <v>1258</v>
      </c>
      <c r="AN599" t="s">
        <v>103</v>
      </c>
      <c r="AO599" t="s">
        <v>104</v>
      </c>
      <c r="AP599" t="s">
        <v>105</v>
      </c>
      <c r="AQ599" t="s">
        <v>106</v>
      </c>
      <c r="AR599" s="51">
        <v>1402</v>
      </c>
      <c r="AS599" s="51">
        <v>0</v>
      </c>
      <c r="AT599">
        <v>0</v>
      </c>
      <c r="AU599" s="1">
        <v>1402</v>
      </c>
      <c r="AV599" s="1">
        <v>0</v>
      </c>
      <c r="AW599" s="1">
        <v>2</v>
      </c>
      <c r="AX599" s="1">
        <v>0</v>
      </c>
      <c r="AY599" s="1">
        <v>2</v>
      </c>
      <c r="AZ599">
        <v>2</v>
      </c>
      <c r="BA599">
        <v>1</v>
      </c>
      <c r="BB599" s="51" t="s">
        <v>97</v>
      </c>
      <c r="BC599" s="5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 s="51">
        <v>3</v>
      </c>
      <c r="BK599" s="51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 s="1">
        <v>194201</v>
      </c>
    </row>
    <row r="600" spans="1:81" x14ac:dyDescent="0.2">
      <c r="A600">
        <v>599</v>
      </c>
      <c r="B600">
        <v>20</v>
      </c>
      <c r="C600" t="s">
        <v>81</v>
      </c>
      <c r="D600" s="1">
        <v>80</v>
      </c>
      <c r="E600" s="1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s="1" t="s">
        <v>123</v>
      </c>
      <c r="N600" s="51" t="s">
        <v>90</v>
      </c>
      <c r="O600" s="51" t="s">
        <v>90</v>
      </c>
      <c r="P600" s="1" t="s">
        <v>91</v>
      </c>
      <c r="Q600" s="51" t="s">
        <v>115</v>
      </c>
      <c r="R600" s="1">
        <v>5</v>
      </c>
      <c r="S600" s="51">
        <v>6</v>
      </c>
      <c r="T600" s="51">
        <v>1977</v>
      </c>
      <c r="U600" s="51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 s="51">
        <v>1430</v>
      </c>
      <c r="AN600" t="s">
        <v>103</v>
      </c>
      <c r="AO600" t="s">
        <v>104</v>
      </c>
      <c r="AP600" t="s">
        <v>105</v>
      </c>
      <c r="AQ600" t="s">
        <v>106</v>
      </c>
      <c r="AR600" s="51">
        <v>1647</v>
      </c>
      <c r="AS600" s="51">
        <v>0</v>
      </c>
      <c r="AT600">
        <v>0</v>
      </c>
      <c r="AU600" s="1">
        <v>1647</v>
      </c>
      <c r="AV600" s="1">
        <v>1</v>
      </c>
      <c r="AW600" s="1">
        <v>0</v>
      </c>
      <c r="AX600" s="1">
        <v>2</v>
      </c>
      <c r="AY600" s="1">
        <v>0</v>
      </c>
      <c r="AZ600">
        <v>3</v>
      </c>
      <c r="BA600">
        <v>1</v>
      </c>
      <c r="BB600" s="51" t="s">
        <v>97</v>
      </c>
      <c r="BC600" s="59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 s="51">
        <v>2</v>
      </c>
      <c r="BK600" s="51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 s="1">
        <v>217500</v>
      </c>
    </row>
    <row r="601" spans="1:81" x14ac:dyDescent="0.2">
      <c r="A601">
        <v>600</v>
      </c>
      <c r="B601">
        <v>160</v>
      </c>
      <c r="C601" t="s">
        <v>142</v>
      </c>
      <c r="D601" s="1">
        <v>24</v>
      </c>
      <c r="E601" s="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s="1" t="s">
        <v>247</v>
      </c>
      <c r="N601" s="51" t="s">
        <v>90</v>
      </c>
      <c r="O601" s="51" t="s">
        <v>90</v>
      </c>
      <c r="P601" s="1" t="s">
        <v>198</v>
      </c>
      <c r="Q601" s="51" t="s">
        <v>92</v>
      </c>
      <c r="R601" s="1">
        <v>6</v>
      </c>
      <c r="S601" s="51">
        <v>6</v>
      </c>
      <c r="T601" s="51">
        <v>1980</v>
      </c>
      <c r="U601" s="5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 s="51">
        <v>716</v>
      </c>
      <c r="AN601" t="s">
        <v>103</v>
      </c>
      <c r="AO601" t="s">
        <v>98</v>
      </c>
      <c r="AP601" t="s">
        <v>105</v>
      </c>
      <c r="AQ601" t="s">
        <v>106</v>
      </c>
      <c r="AR601" s="51">
        <v>716</v>
      </c>
      <c r="AS601" s="51">
        <v>840</v>
      </c>
      <c r="AT601">
        <v>0</v>
      </c>
      <c r="AU601" s="1">
        <v>1556</v>
      </c>
      <c r="AV601" s="1">
        <v>1</v>
      </c>
      <c r="AW601" s="1">
        <v>0</v>
      </c>
      <c r="AX601" s="1">
        <v>2</v>
      </c>
      <c r="AY601" s="1">
        <v>1</v>
      </c>
      <c r="AZ601">
        <v>3</v>
      </c>
      <c r="BA601">
        <v>1</v>
      </c>
      <c r="BB601" s="51" t="s">
        <v>98</v>
      </c>
      <c r="BC601" s="59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 s="51">
        <v>2</v>
      </c>
      <c r="BK601" s="5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 s="1">
        <v>151000</v>
      </c>
    </row>
    <row r="602" spans="1:81" x14ac:dyDescent="0.2">
      <c r="A602">
        <v>601</v>
      </c>
      <c r="B602">
        <v>60</v>
      </c>
      <c r="C602" t="s">
        <v>81</v>
      </c>
      <c r="D602" s="1">
        <v>74</v>
      </c>
      <c r="E602" s="1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s="1" t="s">
        <v>154</v>
      </c>
      <c r="N602" s="51" t="s">
        <v>90</v>
      </c>
      <c r="O602" s="51" t="s">
        <v>90</v>
      </c>
      <c r="P602" s="1" t="s">
        <v>91</v>
      </c>
      <c r="Q602" s="51" t="s">
        <v>92</v>
      </c>
      <c r="R602" s="1">
        <v>8</v>
      </c>
      <c r="S602" s="51">
        <v>5</v>
      </c>
      <c r="T602" s="51">
        <v>2005</v>
      </c>
      <c r="U602" s="51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 s="51">
        <v>1058</v>
      </c>
      <c r="AN602" t="s">
        <v>103</v>
      </c>
      <c r="AO602" t="s">
        <v>104</v>
      </c>
      <c r="AP602" t="s">
        <v>105</v>
      </c>
      <c r="AQ602" t="s">
        <v>106</v>
      </c>
      <c r="AR602" s="51">
        <v>1058</v>
      </c>
      <c r="AS602" s="51">
        <v>846</v>
      </c>
      <c r="AT602">
        <v>0</v>
      </c>
      <c r="AU602" s="1">
        <v>1904</v>
      </c>
      <c r="AV602" s="1">
        <v>1</v>
      </c>
      <c r="AW602" s="1">
        <v>0</v>
      </c>
      <c r="AX602" s="1">
        <v>2</v>
      </c>
      <c r="AY602" s="1">
        <v>1</v>
      </c>
      <c r="AZ602">
        <v>3</v>
      </c>
      <c r="BA602">
        <v>1</v>
      </c>
      <c r="BB602" s="51" t="s">
        <v>104</v>
      </c>
      <c r="BC602" s="59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 s="51">
        <v>2</v>
      </c>
      <c r="BK602" s="51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 s="1">
        <v>275000</v>
      </c>
    </row>
    <row r="603" spans="1:81" x14ac:dyDescent="0.2">
      <c r="A603">
        <v>602</v>
      </c>
      <c r="B603">
        <v>50</v>
      </c>
      <c r="C603" t="s">
        <v>142</v>
      </c>
      <c r="D603" s="1">
        <v>50</v>
      </c>
      <c r="E603" s="1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s="1" t="s">
        <v>176</v>
      </c>
      <c r="N603" s="51" t="s">
        <v>90</v>
      </c>
      <c r="O603" s="51" t="s">
        <v>90</v>
      </c>
      <c r="P603" s="1" t="s">
        <v>91</v>
      </c>
      <c r="Q603" s="51" t="s">
        <v>132</v>
      </c>
      <c r="R603" s="1">
        <v>6</v>
      </c>
      <c r="S603" s="51">
        <v>6</v>
      </c>
      <c r="T603" s="51">
        <v>1937</v>
      </c>
      <c r="U603" s="51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 s="51">
        <v>780</v>
      </c>
      <c r="AN603" t="s">
        <v>103</v>
      </c>
      <c r="AO603" t="s">
        <v>98</v>
      </c>
      <c r="AP603" t="s">
        <v>105</v>
      </c>
      <c r="AQ603" t="s">
        <v>106</v>
      </c>
      <c r="AR603" s="51">
        <v>780</v>
      </c>
      <c r="AS603" s="51">
        <v>595</v>
      </c>
      <c r="AT603">
        <v>0</v>
      </c>
      <c r="AU603" s="1">
        <v>1375</v>
      </c>
      <c r="AV603" s="1">
        <v>0</v>
      </c>
      <c r="AW603" s="1">
        <v>0</v>
      </c>
      <c r="AX603" s="1">
        <v>1</v>
      </c>
      <c r="AY603" s="1">
        <v>1</v>
      </c>
      <c r="AZ603">
        <v>3</v>
      </c>
      <c r="BA603">
        <v>1</v>
      </c>
      <c r="BB603" s="51" t="s">
        <v>97</v>
      </c>
      <c r="BC603" s="59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 s="51">
        <v>1</v>
      </c>
      <c r="BK603" s="51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 s="1">
        <v>141000</v>
      </c>
    </row>
    <row r="604" spans="1:81" x14ac:dyDescent="0.2">
      <c r="A604">
        <v>603</v>
      </c>
      <c r="B604">
        <v>60</v>
      </c>
      <c r="C604" t="s">
        <v>81</v>
      </c>
      <c r="D604" s="1">
        <v>80</v>
      </c>
      <c r="E604" s="1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s="1" t="s">
        <v>170</v>
      </c>
      <c r="N604" s="51" t="s">
        <v>90</v>
      </c>
      <c r="O604" s="51" t="s">
        <v>90</v>
      </c>
      <c r="P604" s="1" t="s">
        <v>91</v>
      </c>
      <c r="Q604" s="51" t="s">
        <v>92</v>
      </c>
      <c r="R604" s="1">
        <v>8</v>
      </c>
      <c r="S604" s="51">
        <v>5</v>
      </c>
      <c r="T604" s="51">
        <v>1992</v>
      </c>
      <c r="U604" s="51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 s="51">
        <v>908</v>
      </c>
      <c r="AN604" t="s">
        <v>103</v>
      </c>
      <c r="AO604" t="s">
        <v>104</v>
      </c>
      <c r="AP604" t="s">
        <v>105</v>
      </c>
      <c r="AQ604" t="s">
        <v>106</v>
      </c>
      <c r="AR604" s="51">
        <v>927</v>
      </c>
      <c r="AS604" s="51">
        <v>988</v>
      </c>
      <c r="AT604">
        <v>0</v>
      </c>
      <c r="AU604" s="1">
        <v>1915</v>
      </c>
      <c r="AV604" s="1">
        <v>1</v>
      </c>
      <c r="AW604" s="1">
        <v>0</v>
      </c>
      <c r="AX604" s="1">
        <v>2</v>
      </c>
      <c r="AY604" s="1">
        <v>1</v>
      </c>
      <c r="AZ604">
        <v>3</v>
      </c>
      <c r="BA604">
        <v>1</v>
      </c>
      <c r="BB604" s="51" t="s">
        <v>97</v>
      </c>
      <c r="BC604" s="59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 s="51">
        <v>2</v>
      </c>
      <c r="BK604" s="51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 s="1">
        <v>220000</v>
      </c>
    </row>
    <row r="605" spans="1:81" x14ac:dyDescent="0.2">
      <c r="A605">
        <v>604</v>
      </c>
      <c r="B605">
        <v>160</v>
      </c>
      <c r="C605" t="s">
        <v>192</v>
      </c>
      <c r="D605" s="1">
        <v>30</v>
      </c>
      <c r="E605" s="1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s="1" t="s">
        <v>136</v>
      </c>
      <c r="N605" s="51" t="s">
        <v>90</v>
      </c>
      <c r="O605" s="51" t="s">
        <v>90</v>
      </c>
      <c r="P605" s="1" t="s">
        <v>179</v>
      </c>
      <c r="Q605" s="51" t="s">
        <v>92</v>
      </c>
      <c r="R605" s="1">
        <v>7</v>
      </c>
      <c r="S605" s="51">
        <v>5</v>
      </c>
      <c r="T605" s="51">
        <v>2004</v>
      </c>
      <c r="U605" s="51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 s="51">
        <v>600</v>
      </c>
      <c r="AN605" t="s">
        <v>103</v>
      </c>
      <c r="AO605" t="s">
        <v>104</v>
      </c>
      <c r="AP605" t="s">
        <v>105</v>
      </c>
      <c r="AQ605" t="s">
        <v>106</v>
      </c>
      <c r="AR605" s="51">
        <v>600</v>
      </c>
      <c r="AS605" s="51">
        <v>600</v>
      </c>
      <c r="AT605">
        <v>0</v>
      </c>
      <c r="AU605" s="1">
        <v>1200</v>
      </c>
      <c r="AV605" s="1">
        <v>0</v>
      </c>
      <c r="AW605" s="1">
        <v>0</v>
      </c>
      <c r="AX605" s="1">
        <v>2</v>
      </c>
      <c r="AY605" s="1">
        <v>1</v>
      </c>
      <c r="AZ605">
        <v>2</v>
      </c>
      <c r="BA605">
        <v>1</v>
      </c>
      <c r="BB605" s="51" t="s">
        <v>97</v>
      </c>
      <c r="BC605" s="59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 s="51">
        <v>2</v>
      </c>
      <c r="BK605" s="51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 s="1">
        <v>151000</v>
      </c>
    </row>
    <row r="606" spans="1:81" x14ac:dyDescent="0.2">
      <c r="A606">
        <v>605</v>
      </c>
      <c r="B606">
        <v>20</v>
      </c>
      <c r="C606" t="s">
        <v>81</v>
      </c>
      <c r="D606" s="1">
        <v>88</v>
      </c>
      <c r="E606" s="1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s="1" t="s">
        <v>89</v>
      </c>
      <c r="N606" s="51" t="s">
        <v>90</v>
      </c>
      <c r="O606" s="51" t="s">
        <v>90</v>
      </c>
      <c r="P606" s="1" t="s">
        <v>91</v>
      </c>
      <c r="Q606" s="51" t="s">
        <v>115</v>
      </c>
      <c r="R606" s="1">
        <v>7</v>
      </c>
      <c r="S606" s="51">
        <v>5</v>
      </c>
      <c r="T606" s="51">
        <v>2002</v>
      </c>
      <c r="U606" s="51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 s="51">
        <v>1494</v>
      </c>
      <c r="AN606" t="s">
        <v>103</v>
      </c>
      <c r="AO606" t="s">
        <v>104</v>
      </c>
      <c r="AP606" t="s">
        <v>105</v>
      </c>
      <c r="AQ606" t="s">
        <v>106</v>
      </c>
      <c r="AR606" s="51">
        <v>1494</v>
      </c>
      <c r="AS606" s="51">
        <v>0</v>
      </c>
      <c r="AT606">
        <v>0</v>
      </c>
      <c r="AU606" s="1">
        <v>1494</v>
      </c>
      <c r="AV606" s="1">
        <v>1</v>
      </c>
      <c r="AW606" s="1">
        <v>0</v>
      </c>
      <c r="AX606" s="1">
        <v>2</v>
      </c>
      <c r="AY606" s="1">
        <v>0</v>
      </c>
      <c r="AZ606">
        <v>3</v>
      </c>
      <c r="BA606">
        <v>1</v>
      </c>
      <c r="BB606" s="51" t="s">
        <v>97</v>
      </c>
      <c r="BC606" s="59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 s="51">
        <v>2</v>
      </c>
      <c r="BK606" s="51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 s="1">
        <v>221000</v>
      </c>
    </row>
    <row r="607" spans="1:81" x14ac:dyDescent="0.2">
      <c r="A607">
        <v>606</v>
      </c>
      <c r="B607">
        <v>60</v>
      </c>
      <c r="C607" t="s">
        <v>81</v>
      </c>
      <c r="D607" s="1">
        <v>85</v>
      </c>
      <c r="E607" s="1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s="1" t="s">
        <v>162</v>
      </c>
      <c r="N607" s="51" t="s">
        <v>90</v>
      </c>
      <c r="O607" s="51" t="s">
        <v>90</v>
      </c>
      <c r="P607" s="1" t="s">
        <v>91</v>
      </c>
      <c r="Q607" s="51" t="s">
        <v>92</v>
      </c>
      <c r="R607" s="1">
        <v>7</v>
      </c>
      <c r="S607" s="51">
        <v>6</v>
      </c>
      <c r="T607" s="51">
        <v>1965</v>
      </c>
      <c r="U607" s="51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 s="51">
        <v>768</v>
      </c>
      <c r="AN607" t="s">
        <v>103</v>
      </c>
      <c r="AO607" t="s">
        <v>98</v>
      </c>
      <c r="AP607" t="s">
        <v>105</v>
      </c>
      <c r="AQ607" t="s">
        <v>106</v>
      </c>
      <c r="AR607" s="51">
        <v>1186</v>
      </c>
      <c r="AS607" s="51">
        <v>800</v>
      </c>
      <c r="AT607">
        <v>0</v>
      </c>
      <c r="AU607" s="1">
        <v>1986</v>
      </c>
      <c r="AV607" s="1">
        <v>0</v>
      </c>
      <c r="AW607" s="1">
        <v>0</v>
      </c>
      <c r="AX607" s="1">
        <v>2</v>
      </c>
      <c r="AY607" s="1">
        <v>1</v>
      </c>
      <c r="AZ607">
        <v>3</v>
      </c>
      <c r="BA607">
        <v>1</v>
      </c>
      <c r="BB607" s="51" t="s">
        <v>98</v>
      </c>
      <c r="BC607" s="59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 s="51">
        <v>2</v>
      </c>
      <c r="BK607" s="51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 s="1">
        <v>205000</v>
      </c>
    </row>
    <row r="608" spans="1:81" x14ac:dyDescent="0.2">
      <c r="A608">
        <v>607</v>
      </c>
      <c r="B608">
        <v>20</v>
      </c>
      <c r="C608" t="s">
        <v>81</v>
      </c>
      <c r="D608" s="1">
        <v>82</v>
      </c>
      <c r="E608" s="1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s="1" t="s">
        <v>89</v>
      </c>
      <c r="N608" s="51" t="s">
        <v>90</v>
      </c>
      <c r="O608" s="51" t="s">
        <v>90</v>
      </c>
      <c r="P608" s="1" t="s">
        <v>91</v>
      </c>
      <c r="Q608" s="51" t="s">
        <v>115</v>
      </c>
      <c r="R608" s="1">
        <v>5</v>
      </c>
      <c r="S608" s="51">
        <v>5</v>
      </c>
      <c r="T608" s="51">
        <v>1996</v>
      </c>
      <c r="U608" s="51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 s="51">
        <v>1040</v>
      </c>
      <c r="AN608" t="s">
        <v>103</v>
      </c>
      <c r="AO608" t="s">
        <v>97</v>
      </c>
      <c r="AP608" t="s">
        <v>105</v>
      </c>
      <c r="AQ608" t="s">
        <v>106</v>
      </c>
      <c r="AR608" s="51">
        <v>1040</v>
      </c>
      <c r="AS608" s="51">
        <v>0</v>
      </c>
      <c r="AT608">
        <v>0</v>
      </c>
      <c r="AU608" s="1">
        <v>1040</v>
      </c>
      <c r="AV608" s="1">
        <v>1</v>
      </c>
      <c r="AW608" s="1">
        <v>0</v>
      </c>
      <c r="AX608" s="1">
        <v>1</v>
      </c>
      <c r="AY608" s="1">
        <v>0</v>
      </c>
      <c r="AZ608">
        <v>3</v>
      </c>
      <c r="BA608">
        <v>1</v>
      </c>
      <c r="BB608" s="51" t="s">
        <v>97</v>
      </c>
      <c r="BC608" s="59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 s="51">
        <v>2</v>
      </c>
      <c r="BK608" s="51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 s="1">
        <v>152000</v>
      </c>
    </row>
    <row r="609" spans="1:81" x14ac:dyDescent="0.2">
      <c r="A609">
        <v>608</v>
      </c>
      <c r="B609">
        <v>20</v>
      </c>
      <c r="C609" t="s">
        <v>81</v>
      </c>
      <c r="D609" s="1">
        <v>78</v>
      </c>
      <c r="E609" s="1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s="1" t="s">
        <v>185</v>
      </c>
      <c r="N609" s="51" t="s">
        <v>90</v>
      </c>
      <c r="O609" s="51" t="s">
        <v>90</v>
      </c>
      <c r="P609" s="1" t="s">
        <v>91</v>
      </c>
      <c r="Q609" s="51" t="s">
        <v>92</v>
      </c>
      <c r="R609" s="1">
        <v>5</v>
      </c>
      <c r="S609" s="51">
        <v>8</v>
      </c>
      <c r="T609" s="51">
        <v>1948</v>
      </c>
      <c r="U609" s="51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 s="51">
        <v>896</v>
      </c>
      <c r="AN609" t="s">
        <v>103</v>
      </c>
      <c r="AO609" t="s">
        <v>104</v>
      </c>
      <c r="AP609" t="s">
        <v>105</v>
      </c>
      <c r="AQ609" t="s">
        <v>106</v>
      </c>
      <c r="AR609" s="51">
        <v>1112</v>
      </c>
      <c r="AS609" s="51">
        <v>896</v>
      </c>
      <c r="AT609">
        <v>0</v>
      </c>
      <c r="AU609" s="1">
        <v>2008</v>
      </c>
      <c r="AV609" s="1">
        <v>1</v>
      </c>
      <c r="AW609" s="1">
        <v>0</v>
      </c>
      <c r="AX609" s="1">
        <v>3</v>
      </c>
      <c r="AY609" s="1">
        <v>0</v>
      </c>
      <c r="AZ609">
        <v>3</v>
      </c>
      <c r="BA609">
        <v>1</v>
      </c>
      <c r="BB609" s="51" t="s">
        <v>104</v>
      </c>
      <c r="BC609" s="5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 s="51">
        <v>1</v>
      </c>
      <c r="BK609" s="51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 s="1">
        <v>225000</v>
      </c>
    </row>
    <row r="610" spans="1:81" x14ac:dyDescent="0.2">
      <c r="A610">
        <v>609</v>
      </c>
      <c r="B610">
        <v>70</v>
      </c>
      <c r="C610" t="s">
        <v>81</v>
      </c>
      <c r="D610" s="1">
        <v>78</v>
      </c>
      <c r="E610" s="1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s="1" t="s">
        <v>123</v>
      </c>
      <c r="N610" s="51" t="s">
        <v>90</v>
      </c>
      <c r="O610" s="51" t="s">
        <v>90</v>
      </c>
      <c r="P610" s="1" t="s">
        <v>91</v>
      </c>
      <c r="Q610" s="51" t="s">
        <v>92</v>
      </c>
      <c r="R610" s="1">
        <v>8</v>
      </c>
      <c r="S610" s="51">
        <v>6</v>
      </c>
      <c r="T610" s="51">
        <v>1934</v>
      </c>
      <c r="U610" s="51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 s="51">
        <v>965</v>
      </c>
      <c r="AN610" t="s">
        <v>103</v>
      </c>
      <c r="AO610" t="s">
        <v>98</v>
      </c>
      <c r="AP610" t="s">
        <v>105</v>
      </c>
      <c r="AQ610" t="s">
        <v>106</v>
      </c>
      <c r="AR610" s="51">
        <v>1940</v>
      </c>
      <c r="AS610" s="51">
        <v>1254</v>
      </c>
      <c r="AT610">
        <v>0</v>
      </c>
      <c r="AU610" s="1">
        <v>3194</v>
      </c>
      <c r="AV610" s="1">
        <v>0</v>
      </c>
      <c r="AW610" s="1">
        <v>0</v>
      </c>
      <c r="AX610" s="1">
        <v>2</v>
      </c>
      <c r="AY610" s="1">
        <v>1</v>
      </c>
      <c r="AZ610">
        <v>4</v>
      </c>
      <c r="BA610">
        <v>1</v>
      </c>
      <c r="BB610" s="51" t="s">
        <v>98</v>
      </c>
      <c r="BC610" s="59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 s="51">
        <v>2</v>
      </c>
      <c r="BK610" s="51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 s="1">
        <v>359100</v>
      </c>
    </row>
    <row r="611" spans="1:81" x14ac:dyDescent="0.2">
      <c r="A611">
        <v>610</v>
      </c>
      <c r="B611">
        <v>20</v>
      </c>
      <c r="C611" t="s">
        <v>81</v>
      </c>
      <c r="D611" s="1">
        <v>61</v>
      </c>
      <c r="E611" s="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s="1" t="s">
        <v>151</v>
      </c>
      <c r="N611" s="51" t="s">
        <v>114</v>
      </c>
      <c r="O611" s="51" t="s">
        <v>90</v>
      </c>
      <c r="P611" s="1" t="s">
        <v>91</v>
      </c>
      <c r="Q611" s="51" t="s">
        <v>115</v>
      </c>
      <c r="R611" s="1">
        <v>4</v>
      </c>
      <c r="S611" s="51">
        <v>5</v>
      </c>
      <c r="T611" s="51">
        <v>1961</v>
      </c>
      <c r="U611" s="5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 s="51">
        <v>1029</v>
      </c>
      <c r="AN611" t="s">
        <v>103</v>
      </c>
      <c r="AO611" t="s">
        <v>97</v>
      </c>
      <c r="AP611" t="s">
        <v>105</v>
      </c>
      <c r="AQ611" t="s">
        <v>106</v>
      </c>
      <c r="AR611" s="51">
        <v>1029</v>
      </c>
      <c r="AS611" s="51">
        <v>0</v>
      </c>
      <c r="AT611">
        <v>0</v>
      </c>
      <c r="AU611" s="1">
        <v>1029</v>
      </c>
      <c r="AV611" s="1">
        <v>1</v>
      </c>
      <c r="AW611" s="1">
        <v>0</v>
      </c>
      <c r="AX611" s="1">
        <v>1</v>
      </c>
      <c r="AY611" s="1">
        <v>0</v>
      </c>
      <c r="AZ611">
        <v>3</v>
      </c>
      <c r="BA611">
        <v>1</v>
      </c>
      <c r="BB611" s="51" t="s">
        <v>98</v>
      </c>
      <c r="BC611" s="59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 s="51">
        <v>1</v>
      </c>
      <c r="BK611" s="5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 s="1">
        <v>118500</v>
      </c>
    </row>
    <row r="612" spans="1:81" x14ac:dyDescent="0.2">
      <c r="A612">
        <v>611</v>
      </c>
      <c r="B612">
        <v>60</v>
      </c>
      <c r="C612" t="s">
        <v>81</v>
      </c>
      <c r="D612" s="1" t="s">
        <v>83</v>
      </c>
      <c r="E612" s="1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s="1" t="s">
        <v>89</v>
      </c>
      <c r="N612" s="51" t="s">
        <v>139</v>
      </c>
      <c r="O612" s="51" t="s">
        <v>90</v>
      </c>
      <c r="P612" s="1" t="s">
        <v>91</v>
      </c>
      <c r="Q612" s="51" t="s">
        <v>92</v>
      </c>
      <c r="R612" s="1">
        <v>9</v>
      </c>
      <c r="S612" s="51">
        <v>5</v>
      </c>
      <c r="T612" s="51">
        <v>2000</v>
      </c>
      <c r="U612" s="51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 s="51">
        <v>1440</v>
      </c>
      <c r="AN612" t="s">
        <v>103</v>
      </c>
      <c r="AO612" t="s">
        <v>104</v>
      </c>
      <c r="AP612" t="s">
        <v>105</v>
      </c>
      <c r="AQ612" t="s">
        <v>106</v>
      </c>
      <c r="AR612" s="51">
        <v>1476</v>
      </c>
      <c r="AS612" s="51">
        <v>677</v>
      </c>
      <c r="AT612">
        <v>0</v>
      </c>
      <c r="AU612" s="1">
        <v>2153</v>
      </c>
      <c r="AV612" s="1">
        <v>1</v>
      </c>
      <c r="AW612" s="1">
        <v>0</v>
      </c>
      <c r="AX612" s="1">
        <v>2</v>
      </c>
      <c r="AY612" s="1">
        <v>1</v>
      </c>
      <c r="AZ612">
        <v>3</v>
      </c>
      <c r="BA612">
        <v>1</v>
      </c>
      <c r="BB612" s="51" t="s">
        <v>104</v>
      </c>
      <c r="BC612" s="59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 s="51">
        <v>3</v>
      </c>
      <c r="BK612" s="51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 s="1">
        <v>313000</v>
      </c>
    </row>
    <row r="613" spans="1:81" x14ac:dyDescent="0.2">
      <c r="A613">
        <v>612</v>
      </c>
      <c r="B613">
        <v>80</v>
      </c>
      <c r="C613" t="s">
        <v>81</v>
      </c>
      <c r="D613" s="1" t="s">
        <v>83</v>
      </c>
      <c r="E613" s="1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s="1" t="s">
        <v>138</v>
      </c>
      <c r="N613" s="51" t="s">
        <v>90</v>
      </c>
      <c r="O613" s="51" t="s">
        <v>90</v>
      </c>
      <c r="P613" s="1" t="s">
        <v>91</v>
      </c>
      <c r="Q613" s="51" t="s">
        <v>197</v>
      </c>
      <c r="R613" s="1">
        <v>6</v>
      </c>
      <c r="S613" s="51">
        <v>6</v>
      </c>
      <c r="T613" s="51">
        <v>1978</v>
      </c>
      <c r="U613" s="51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 s="51">
        <v>1032</v>
      </c>
      <c r="AN613" t="s">
        <v>103</v>
      </c>
      <c r="AO613" t="s">
        <v>98</v>
      </c>
      <c r="AP613" t="s">
        <v>105</v>
      </c>
      <c r="AQ613" t="s">
        <v>106</v>
      </c>
      <c r="AR613" s="51">
        <v>1032</v>
      </c>
      <c r="AS613" s="51">
        <v>0</v>
      </c>
      <c r="AT613">
        <v>0</v>
      </c>
      <c r="AU613" s="1">
        <v>1032</v>
      </c>
      <c r="AV613" s="1">
        <v>0</v>
      </c>
      <c r="AW613" s="1">
        <v>1</v>
      </c>
      <c r="AX613" s="1">
        <v>2</v>
      </c>
      <c r="AY613" s="1">
        <v>0</v>
      </c>
      <c r="AZ613">
        <v>3</v>
      </c>
      <c r="BA613">
        <v>1</v>
      </c>
      <c r="BB613" s="51" t="s">
        <v>98</v>
      </c>
      <c r="BC613" s="59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 s="51">
        <v>2</v>
      </c>
      <c r="BK613" s="51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 s="1">
        <v>148000</v>
      </c>
    </row>
    <row r="614" spans="1:81" x14ac:dyDescent="0.2">
      <c r="A614">
        <v>613</v>
      </c>
      <c r="B614">
        <v>60</v>
      </c>
      <c r="C614" t="s">
        <v>81</v>
      </c>
      <c r="D614" s="1" t="s">
        <v>83</v>
      </c>
      <c r="E614" s="1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s="1" t="s">
        <v>89</v>
      </c>
      <c r="N614" s="51" t="s">
        <v>90</v>
      </c>
      <c r="O614" s="51" t="s">
        <v>90</v>
      </c>
      <c r="P614" s="1" t="s">
        <v>91</v>
      </c>
      <c r="Q614" s="51" t="s">
        <v>92</v>
      </c>
      <c r="R614" s="1">
        <v>8</v>
      </c>
      <c r="S614" s="51">
        <v>5</v>
      </c>
      <c r="T614" s="51">
        <v>2001</v>
      </c>
      <c r="U614" s="51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 s="51">
        <v>1299</v>
      </c>
      <c r="AN614" t="s">
        <v>103</v>
      </c>
      <c r="AO614" t="s">
        <v>104</v>
      </c>
      <c r="AP614" t="s">
        <v>105</v>
      </c>
      <c r="AQ614" t="s">
        <v>106</v>
      </c>
      <c r="AR614" s="51">
        <v>1299</v>
      </c>
      <c r="AS614" s="51">
        <v>573</v>
      </c>
      <c r="AT614">
        <v>0</v>
      </c>
      <c r="AU614" s="1">
        <v>1872</v>
      </c>
      <c r="AV614" s="1">
        <v>1</v>
      </c>
      <c r="AW614" s="1">
        <v>0</v>
      </c>
      <c r="AX614" s="1">
        <v>2</v>
      </c>
      <c r="AY614" s="1">
        <v>1</v>
      </c>
      <c r="AZ614">
        <v>3</v>
      </c>
      <c r="BA614">
        <v>1</v>
      </c>
      <c r="BB614" s="51" t="s">
        <v>104</v>
      </c>
      <c r="BC614" s="59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 s="51">
        <v>2</v>
      </c>
      <c r="BK614" s="51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 s="1">
        <v>261500</v>
      </c>
    </row>
    <row r="615" spans="1:81" x14ac:dyDescent="0.2">
      <c r="A615">
        <v>614</v>
      </c>
      <c r="B615">
        <v>20</v>
      </c>
      <c r="C615" t="s">
        <v>81</v>
      </c>
      <c r="D615" s="1">
        <v>70</v>
      </c>
      <c r="E615" s="1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s="1" t="s">
        <v>131</v>
      </c>
      <c r="N615" s="51" t="s">
        <v>114</v>
      </c>
      <c r="O615" s="51" t="s">
        <v>90</v>
      </c>
      <c r="P615" s="1" t="s">
        <v>91</v>
      </c>
      <c r="Q615" s="51" t="s">
        <v>115</v>
      </c>
      <c r="R615" s="1">
        <v>5</v>
      </c>
      <c r="S615" s="51">
        <v>5</v>
      </c>
      <c r="T615" s="51">
        <v>2007</v>
      </c>
      <c r="U615" s="51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 s="51">
        <v>1120</v>
      </c>
      <c r="AN615" t="s">
        <v>103</v>
      </c>
      <c r="AO615" t="s">
        <v>104</v>
      </c>
      <c r="AP615" t="s">
        <v>105</v>
      </c>
      <c r="AQ615" t="s">
        <v>106</v>
      </c>
      <c r="AR615" s="51">
        <v>1120</v>
      </c>
      <c r="AS615" s="51">
        <v>0</v>
      </c>
      <c r="AT615">
        <v>0</v>
      </c>
      <c r="AU615" s="1">
        <v>1120</v>
      </c>
      <c r="AV615" s="1">
        <v>0</v>
      </c>
      <c r="AW615" s="1">
        <v>0</v>
      </c>
      <c r="AX615" s="1">
        <v>1</v>
      </c>
      <c r="AY615" s="1">
        <v>0</v>
      </c>
      <c r="AZ615">
        <v>3</v>
      </c>
      <c r="BA615">
        <v>1</v>
      </c>
      <c r="BB615" s="51" t="s">
        <v>98</v>
      </c>
      <c r="BC615" s="59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 s="51">
        <v>0</v>
      </c>
      <c r="BK615" s="51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 s="1">
        <v>147000</v>
      </c>
    </row>
    <row r="616" spans="1:81" x14ac:dyDescent="0.2">
      <c r="A616">
        <v>615</v>
      </c>
      <c r="B616">
        <v>180</v>
      </c>
      <c r="C616" t="s">
        <v>142</v>
      </c>
      <c r="D616" s="1">
        <v>21</v>
      </c>
      <c r="E616" s="1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s="1" t="s">
        <v>178</v>
      </c>
      <c r="N616" s="51" t="s">
        <v>90</v>
      </c>
      <c r="O616" s="51" t="s">
        <v>90</v>
      </c>
      <c r="P616" s="1" t="s">
        <v>179</v>
      </c>
      <c r="Q616" s="51" t="s">
        <v>191</v>
      </c>
      <c r="R616" s="1">
        <v>4</v>
      </c>
      <c r="S616" s="51">
        <v>6</v>
      </c>
      <c r="T616" s="51">
        <v>1972</v>
      </c>
      <c r="U616" s="51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 s="51">
        <v>630</v>
      </c>
      <c r="AN616" t="s">
        <v>103</v>
      </c>
      <c r="AO616" t="s">
        <v>104</v>
      </c>
      <c r="AP616" t="s">
        <v>105</v>
      </c>
      <c r="AQ616" t="s">
        <v>106</v>
      </c>
      <c r="AR616" s="51">
        <v>630</v>
      </c>
      <c r="AS616" s="51">
        <v>0</v>
      </c>
      <c r="AT616">
        <v>0</v>
      </c>
      <c r="AU616" s="1">
        <v>630</v>
      </c>
      <c r="AV616" s="1">
        <v>1</v>
      </c>
      <c r="AW616" s="1">
        <v>0</v>
      </c>
      <c r="AX616" s="1">
        <v>1</v>
      </c>
      <c r="AY616" s="1">
        <v>0</v>
      </c>
      <c r="AZ616">
        <v>1</v>
      </c>
      <c r="BA616">
        <v>1</v>
      </c>
      <c r="BB616" s="51" t="s">
        <v>98</v>
      </c>
      <c r="BC616" s="59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 s="51">
        <v>0</v>
      </c>
      <c r="BK616" s="51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 s="1">
        <v>75500</v>
      </c>
    </row>
    <row r="617" spans="1:81" x14ac:dyDescent="0.2">
      <c r="A617">
        <v>616</v>
      </c>
      <c r="B617">
        <v>85</v>
      </c>
      <c r="C617" t="s">
        <v>81</v>
      </c>
      <c r="D617" s="1">
        <v>80</v>
      </c>
      <c r="E617" s="1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s="1" t="s">
        <v>162</v>
      </c>
      <c r="N617" s="51" t="s">
        <v>114</v>
      </c>
      <c r="O617" s="51" t="s">
        <v>90</v>
      </c>
      <c r="P617" s="1" t="s">
        <v>91</v>
      </c>
      <c r="Q617" s="51" t="s">
        <v>191</v>
      </c>
      <c r="R617" s="1">
        <v>6</v>
      </c>
      <c r="S617" s="51">
        <v>7</v>
      </c>
      <c r="T617" s="51">
        <v>1963</v>
      </c>
      <c r="U617" s="51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 s="51">
        <v>936</v>
      </c>
      <c r="AN617" t="s">
        <v>103</v>
      </c>
      <c r="AO617" t="s">
        <v>104</v>
      </c>
      <c r="AP617" t="s">
        <v>105</v>
      </c>
      <c r="AQ617" t="s">
        <v>106</v>
      </c>
      <c r="AR617" s="51">
        <v>1054</v>
      </c>
      <c r="AS617" s="51">
        <v>0</v>
      </c>
      <c r="AT617">
        <v>0</v>
      </c>
      <c r="AU617" s="1">
        <v>1054</v>
      </c>
      <c r="AV617" s="1">
        <v>1</v>
      </c>
      <c r="AW617" s="1">
        <v>0</v>
      </c>
      <c r="AX617" s="1">
        <v>1</v>
      </c>
      <c r="AY617" s="1">
        <v>0</v>
      </c>
      <c r="AZ617">
        <v>3</v>
      </c>
      <c r="BA617">
        <v>1</v>
      </c>
      <c r="BB617" s="51" t="s">
        <v>97</v>
      </c>
      <c r="BC617" s="59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 s="51">
        <v>2</v>
      </c>
      <c r="BK617" s="51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 s="1">
        <v>137500</v>
      </c>
    </row>
    <row r="618" spans="1:81" x14ac:dyDescent="0.2">
      <c r="A618">
        <v>617</v>
      </c>
      <c r="B618">
        <v>60</v>
      </c>
      <c r="C618" t="s">
        <v>81</v>
      </c>
      <c r="D618" s="1" t="s">
        <v>83</v>
      </c>
      <c r="E618" s="1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s="1" t="s">
        <v>193</v>
      </c>
      <c r="N618" s="51" t="s">
        <v>90</v>
      </c>
      <c r="O618" s="51" t="s">
        <v>90</v>
      </c>
      <c r="P618" s="1" t="s">
        <v>91</v>
      </c>
      <c r="Q618" s="51" t="s">
        <v>92</v>
      </c>
      <c r="R618" s="1">
        <v>6</v>
      </c>
      <c r="S618" s="51">
        <v>5</v>
      </c>
      <c r="T618" s="51">
        <v>2002</v>
      </c>
      <c r="U618" s="51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 s="51">
        <v>783</v>
      </c>
      <c r="AN618" t="s">
        <v>103</v>
      </c>
      <c r="AO618" t="s">
        <v>104</v>
      </c>
      <c r="AP618" t="s">
        <v>105</v>
      </c>
      <c r="AQ618" t="s">
        <v>106</v>
      </c>
      <c r="AR618" s="51">
        <v>807</v>
      </c>
      <c r="AS618" s="51">
        <v>702</v>
      </c>
      <c r="AT618">
        <v>0</v>
      </c>
      <c r="AU618" s="1">
        <v>1509</v>
      </c>
      <c r="AV618" s="1">
        <v>1</v>
      </c>
      <c r="AW618" s="1">
        <v>0</v>
      </c>
      <c r="AX618" s="1">
        <v>2</v>
      </c>
      <c r="AY618" s="1">
        <v>1</v>
      </c>
      <c r="AZ618">
        <v>3</v>
      </c>
      <c r="BA618">
        <v>1</v>
      </c>
      <c r="BB618" s="51" t="s">
        <v>97</v>
      </c>
      <c r="BC618" s="59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 s="51">
        <v>2</v>
      </c>
      <c r="BK618" s="51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 s="1">
        <v>183200</v>
      </c>
    </row>
    <row r="619" spans="1:81" x14ac:dyDescent="0.2">
      <c r="A619">
        <v>618</v>
      </c>
      <c r="B619">
        <v>45</v>
      </c>
      <c r="C619" t="s">
        <v>81</v>
      </c>
      <c r="D619" s="1">
        <v>59</v>
      </c>
      <c r="E619" s="1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s="1" t="s">
        <v>162</v>
      </c>
      <c r="N619" s="51" t="s">
        <v>144</v>
      </c>
      <c r="O619" s="51" t="s">
        <v>90</v>
      </c>
      <c r="P619" s="1" t="s">
        <v>91</v>
      </c>
      <c r="Q619" s="51" t="s">
        <v>150</v>
      </c>
      <c r="R619" s="1">
        <v>6</v>
      </c>
      <c r="S619" s="51">
        <v>6</v>
      </c>
      <c r="T619" s="51">
        <v>1954</v>
      </c>
      <c r="U619" s="51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 s="51">
        <v>832</v>
      </c>
      <c r="AN619" t="s">
        <v>103</v>
      </c>
      <c r="AO619" t="s">
        <v>97</v>
      </c>
      <c r="AP619" t="s">
        <v>105</v>
      </c>
      <c r="AQ619" t="s">
        <v>106</v>
      </c>
      <c r="AR619" s="51">
        <v>832</v>
      </c>
      <c r="AS619" s="51">
        <v>0</v>
      </c>
      <c r="AT619">
        <v>0</v>
      </c>
      <c r="AU619" s="1">
        <v>832</v>
      </c>
      <c r="AV619" s="1">
        <v>0</v>
      </c>
      <c r="AW619" s="1">
        <v>0</v>
      </c>
      <c r="AX619" s="1">
        <v>1</v>
      </c>
      <c r="AY619" s="1">
        <v>0</v>
      </c>
      <c r="AZ619">
        <v>2</v>
      </c>
      <c r="BA619">
        <v>1</v>
      </c>
      <c r="BB619" s="51" t="s">
        <v>97</v>
      </c>
      <c r="BC619" s="5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 s="51">
        <v>2</v>
      </c>
      <c r="BK619" s="51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 s="1">
        <v>105500</v>
      </c>
    </row>
    <row r="620" spans="1:81" x14ac:dyDescent="0.2">
      <c r="A620">
        <v>619</v>
      </c>
      <c r="B620">
        <v>20</v>
      </c>
      <c r="C620" t="s">
        <v>81</v>
      </c>
      <c r="D620" s="1">
        <v>90</v>
      </c>
      <c r="E620" s="1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s="1" t="s">
        <v>154</v>
      </c>
      <c r="N620" s="51" t="s">
        <v>90</v>
      </c>
      <c r="O620" s="51" t="s">
        <v>90</v>
      </c>
      <c r="P620" s="1" t="s">
        <v>91</v>
      </c>
      <c r="Q620" s="51" t="s">
        <v>115</v>
      </c>
      <c r="R620" s="1">
        <v>9</v>
      </c>
      <c r="S620" s="51">
        <v>5</v>
      </c>
      <c r="T620" s="51">
        <v>2007</v>
      </c>
      <c r="U620" s="51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 s="51">
        <v>1822</v>
      </c>
      <c r="AN620" t="s">
        <v>103</v>
      </c>
      <c r="AO620" t="s">
        <v>104</v>
      </c>
      <c r="AP620" t="s">
        <v>105</v>
      </c>
      <c r="AQ620" t="s">
        <v>106</v>
      </c>
      <c r="AR620" s="51">
        <v>1828</v>
      </c>
      <c r="AS620" s="51">
        <v>0</v>
      </c>
      <c r="AT620">
        <v>0</v>
      </c>
      <c r="AU620" s="1">
        <v>1828</v>
      </c>
      <c r="AV620" s="1">
        <v>0</v>
      </c>
      <c r="AW620" s="1">
        <v>0</v>
      </c>
      <c r="AX620" s="1">
        <v>2</v>
      </c>
      <c r="AY620" s="1">
        <v>0</v>
      </c>
      <c r="AZ620">
        <v>3</v>
      </c>
      <c r="BA620">
        <v>1</v>
      </c>
      <c r="BB620" s="51" t="s">
        <v>97</v>
      </c>
      <c r="BC620" s="59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 s="51">
        <v>3</v>
      </c>
      <c r="BK620" s="51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 s="1">
        <v>314813</v>
      </c>
    </row>
    <row r="621" spans="1:81" x14ac:dyDescent="0.2">
      <c r="A621">
        <v>620</v>
      </c>
      <c r="B621">
        <v>60</v>
      </c>
      <c r="C621" t="s">
        <v>81</v>
      </c>
      <c r="D621" s="1">
        <v>85</v>
      </c>
      <c r="E621" s="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s="1" t="s">
        <v>189</v>
      </c>
      <c r="N621" s="51" t="s">
        <v>90</v>
      </c>
      <c r="O621" s="51" t="s">
        <v>90</v>
      </c>
      <c r="P621" s="1" t="s">
        <v>91</v>
      </c>
      <c r="Q621" s="51" t="s">
        <v>92</v>
      </c>
      <c r="R621" s="1">
        <v>8</v>
      </c>
      <c r="S621" s="51">
        <v>5</v>
      </c>
      <c r="T621" s="51">
        <v>2003</v>
      </c>
      <c r="U621" s="5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 s="51">
        <v>1482</v>
      </c>
      <c r="AN621" t="s">
        <v>103</v>
      </c>
      <c r="AO621" t="s">
        <v>104</v>
      </c>
      <c r="AP621" t="s">
        <v>105</v>
      </c>
      <c r="AQ621" t="s">
        <v>106</v>
      </c>
      <c r="AR621" s="51">
        <v>1482</v>
      </c>
      <c r="AS621" s="51">
        <v>780</v>
      </c>
      <c r="AT621">
        <v>0</v>
      </c>
      <c r="AU621" s="1">
        <v>2262</v>
      </c>
      <c r="AV621" s="1">
        <v>1</v>
      </c>
      <c r="AW621" s="1">
        <v>0</v>
      </c>
      <c r="AX621" s="1">
        <v>2</v>
      </c>
      <c r="AY621" s="1">
        <v>1</v>
      </c>
      <c r="AZ621">
        <v>4</v>
      </c>
      <c r="BA621">
        <v>1</v>
      </c>
      <c r="BB621" s="51" t="s">
        <v>97</v>
      </c>
      <c r="BC621" s="59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 s="51">
        <v>3</v>
      </c>
      <c r="BK621" s="5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 s="1">
        <v>305000</v>
      </c>
    </row>
    <row r="622" spans="1:81" x14ac:dyDescent="0.2">
      <c r="A622">
        <v>621</v>
      </c>
      <c r="B622">
        <v>30</v>
      </c>
      <c r="C622" t="s">
        <v>81</v>
      </c>
      <c r="D622" s="1">
        <v>45</v>
      </c>
      <c r="E622" s="1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s="1" t="s">
        <v>185</v>
      </c>
      <c r="N622" s="51" t="s">
        <v>90</v>
      </c>
      <c r="O622" s="51" t="s">
        <v>90</v>
      </c>
      <c r="P622" s="1" t="s">
        <v>91</v>
      </c>
      <c r="Q622" s="51" t="s">
        <v>115</v>
      </c>
      <c r="R622" s="1">
        <v>3</v>
      </c>
      <c r="S622" s="51">
        <v>3</v>
      </c>
      <c r="T622" s="51">
        <v>1914</v>
      </c>
      <c r="U622" s="51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 s="51">
        <v>864</v>
      </c>
      <c r="AN622" t="s">
        <v>103</v>
      </c>
      <c r="AO622" t="s">
        <v>98</v>
      </c>
      <c r="AP622" t="s">
        <v>177</v>
      </c>
      <c r="AQ622" t="s">
        <v>145</v>
      </c>
      <c r="AR622" s="51">
        <v>864</v>
      </c>
      <c r="AS622" s="51">
        <v>0</v>
      </c>
      <c r="AT622">
        <v>0</v>
      </c>
      <c r="AU622" s="1">
        <v>864</v>
      </c>
      <c r="AV622" s="1">
        <v>1</v>
      </c>
      <c r="AW622" s="1">
        <v>0</v>
      </c>
      <c r="AX622" s="1">
        <v>1</v>
      </c>
      <c r="AY622" s="1">
        <v>0</v>
      </c>
      <c r="AZ622">
        <v>2</v>
      </c>
      <c r="BA622">
        <v>1</v>
      </c>
      <c r="BB622" s="51" t="s">
        <v>98</v>
      </c>
      <c r="BC622" s="59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 s="51">
        <v>0</v>
      </c>
      <c r="BK622" s="51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 s="1">
        <v>67000</v>
      </c>
    </row>
    <row r="623" spans="1:81" x14ac:dyDescent="0.2">
      <c r="A623">
        <v>622</v>
      </c>
      <c r="B623">
        <v>60</v>
      </c>
      <c r="C623" t="s">
        <v>81</v>
      </c>
      <c r="D623" s="1">
        <v>90</v>
      </c>
      <c r="E623" s="1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s="1" t="s">
        <v>138</v>
      </c>
      <c r="N623" s="51" t="s">
        <v>90</v>
      </c>
      <c r="O623" s="51" t="s">
        <v>90</v>
      </c>
      <c r="P623" s="1" t="s">
        <v>91</v>
      </c>
      <c r="Q623" s="51" t="s">
        <v>92</v>
      </c>
      <c r="R623" s="1">
        <v>6</v>
      </c>
      <c r="S623" s="51">
        <v>7</v>
      </c>
      <c r="T623" s="51">
        <v>1974</v>
      </c>
      <c r="U623" s="51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 s="51">
        <v>1522</v>
      </c>
      <c r="AN623" t="s">
        <v>103</v>
      </c>
      <c r="AO623" t="s">
        <v>98</v>
      </c>
      <c r="AP623" t="s">
        <v>105</v>
      </c>
      <c r="AQ623" t="s">
        <v>106</v>
      </c>
      <c r="AR623" s="51">
        <v>1548</v>
      </c>
      <c r="AS623" s="51">
        <v>1066</v>
      </c>
      <c r="AT623">
        <v>0</v>
      </c>
      <c r="AU623" s="1">
        <v>2614</v>
      </c>
      <c r="AV623" s="1">
        <v>0</v>
      </c>
      <c r="AW623" s="1">
        <v>0</v>
      </c>
      <c r="AX623" s="1">
        <v>2</v>
      </c>
      <c r="AY623" s="1">
        <v>1</v>
      </c>
      <c r="AZ623">
        <v>4</v>
      </c>
      <c r="BA623">
        <v>1</v>
      </c>
      <c r="BB623" s="51" t="s">
        <v>98</v>
      </c>
      <c r="BC623" s="59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 s="51">
        <v>2</v>
      </c>
      <c r="BK623" s="51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 s="1">
        <v>240000</v>
      </c>
    </row>
    <row r="624" spans="1:81" x14ac:dyDescent="0.2">
      <c r="A624">
        <v>623</v>
      </c>
      <c r="B624">
        <v>20</v>
      </c>
      <c r="C624" t="s">
        <v>81</v>
      </c>
      <c r="D624" s="1">
        <v>71</v>
      </c>
      <c r="E624" s="1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s="1" t="s">
        <v>151</v>
      </c>
      <c r="N624" s="51" t="s">
        <v>90</v>
      </c>
      <c r="O624" s="51" t="s">
        <v>90</v>
      </c>
      <c r="P624" s="1" t="s">
        <v>91</v>
      </c>
      <c r="Q624" s="51" t="s">
        <v>115</v>
      </c>
      <c r="R624" s="1">
        <v>5</v>
      </c>
      <c r="S624" s="51">
        <v>6</v>
      </c>
      <c r="T624" s="51">
        <v>1977</v>
      </c>
      <c r="U624" s="51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 s="51">
        <v>980</v>
      </c>
      <c r="AN624" t="s">
        <v>103</v>
      </c>
      <c r="AO624" t="s">
        <v>98</v>
      </c>
      <c r="AP624" t="s">
        <v>105</v>
      </c>
      <c r="AQ624" t="s">
        <v>106</v>
      </c>
      <c r="AR624" s="51">
        <v>980</v>
      </c>
      <c r="AS624" s="51">
        <v>0</v>
      </c>
      <c r="AT624">
        <v>0</v>
      </c>
      <c r="AU624" s="1">
        <v>980</v>
      </c>
      <c r="AV624" s="1">
        <v>0</v>
      </c>
      <c r="AW624" s="1">
        <v>0</v>
      </c>
      <c r="AX624" s="1">
        <v>1</v>
      </c>
      <c r="AY624" s="1">
        <v>0</v>
      </c>
      <c r="AZ624">
        <v>3</v>
      </c>
      <c r="BA624">
        <v>1</v>
      </c>
      <c r="BB624" s="51" t="s">
        <v>98</v>
      </c>
      <c r="BC624" s="59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 s="51">
        <v>2</v>
      </c>
      <c r="BK624" s="51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 s="1">
        <v>135000</v>
      </c>
    </row>
    <row r="625" spans="1:81" x14ac:dyDescent="0.2">
      <c r="A625">
        <v>624</v>
      </c>
      <c r="B625">
        <v>160</v>
      </c>
      <c r="C625" t="s">
        <v>192</v>
      </c>
      <c r="D625" s="1" t="s">
        <v>83</v>
      </c>
      <c r="E625" s="1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s="1" t="s">
        <v>136</v>
      </c>
      <c r="N625" s="51" t="s">
        <v>90</v>
      </c>
      <c r="O625" s="51" t="s">
        <v>90</v>
      </c>
      <c r="P625" s="1" t="s">
        <v>179</v>
      </c>
      <c r="Q625" s="51" t="s">
        <v>92</v>
      </c>
      <c r="R625" s="1">
        <v>6</v>
      </c>
      <c r="S625" s="51">
        <v>5</v>
      </c>
      <c r="T625" s="51">
        <v>2000</v>
      </c>
      <c r="U625" s="51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 s="51">
        <v>756</v>
      </c>
      <c r="AN625" t="s">
        <v>103</v>
      </c>
      <c r="AO625" t="s">
        <v>104</v>
      </c>
      <c r="AP625" t="s">
        <v>105</v>
      </c>
      <c r="AQ625" t="s">
        <v>106</v>
      </c>
      <c r="AR625" s="51">
        <v>756</v>
      </c>
      <c r="AS625" s="51">
        <v>756</v>
      </c>
      <c r="AT625">
        <v>0</v>
      </c>
      <c r="AU625" s="1">
        <v>1512</v>
      </c>
      <c r="AV625" s="1">
        <v>0</v>
      </c>
      <c r="AW625" s="1">
        <v>0</v>
      </c>
      <c r="AX625" s="1">
        <v>2</v>
      </c>
      <c r="AY625" s="1">
        <v>1</v>
      </c>
      <c r="AZ625">
        <v>2</v>
      </c>
      <c r="BA625">
        <v>1</v>
      </c>
      <c r="BB625" s="51" t="s">
        <v>97</v>
      </c>
      <c r="BC625" s="59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 s="51">
        <v>2</v>
      </c>
      <c r="BK625" s="51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 s="1">
        <v>168500</v>
      </c>
    </row>
    <row r="626" spans="1:81" x14ac:dyDescent="0.2">
      <c r="A626">
        <v>625</v>
      </c>
      <c r="B626">
        <v>60</v>
      </c>
      <c r="C626" t="s">
        <v>81</v>
      </c>
      <c r="D626" s="1">
        <v>80</v>
      </c>
      <c r="E626" s="1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s="1" t="s">
        <v>138</v>
      </c>
      <c r="N626" s="51" t="s">
        <v>90</v>
      </c>
      <c r="O626" s="51" t="s">
        <v>90</v>
      </c>
      <c r="P626" s="1" t="s">
        <v>91</v>
      </c>
      <c r="Q626" s="51" t="s">
        <v>92</v>
      </c>
      <c r="R626" s="1">
        <v>6</v>
      </c>
      <c r="S626" s="51">
        <v>5</v>
      </c>
      <c r="T626" s="51">
        <v>1972</v>
      </c>
      <c r="U626" s="51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 s="51">
        <v>732</v>
      </c>
      <c r="AN626" t="s">
        <v>103</v>
      </c>
      <c r="AO626" t="s">
        <v>97</v>
      </c>
      <c r="AP626" t="s">
        <v>105</v>
      </c>
      <c r="AQ626" t="s">
        <v>106</v>
      </c>
      <c r="AR626" s="51">
        <v>1012</v>
      </c>
      <c r="AS626" s="51">
        <v>778</v>
      </c>
      <c r="AT626">
        <v>0</v>
      </c>
      <c r="AU626" s="1">
        <v>1790</v>
      </c>
      <c r="AV626" s="1">
        <v>1</v>
      </c>
      <c r="AW626" s="1">
        <v>0</v>
      </c>
      <c r="AX626" s="1">
        <v>1</v>
      </c>
      <c r="AY626" s="1">
        <v>2</v>
      </c>
      <c r="AZ626">
        <v>4</v>
      </c>
      <c r="BA626">
        <v>1</v>
      </c>
      <c r="BB626" s="51" t="s">
        <v>98</v>
      </c>
      <c r="BC626" s="59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 s="51">
        <v>2</v>
      </c>
      <c r="BK626" s="51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 s="1">
        <v>165150</v>
      </c>
    </row>
    <row r="627" spans="1:81" x14ac:dyDescent="0.2">
      <c r="A627">
        <v>626</v>
      </c>
      <c r="B627">
        <v>20</v>
      </c>
      <c r="C627" t="s">
        <v>81</v>
      </c>
      <c r="D627" s="1">
        <v>87</v>
      </c>
      <c r="E627" s="1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s="1" t="s">
        <v>162</v>
      </c>
      <c r="N627" s="51" t="s">
        <v>90</v>
      </c>
      <c r="O627" s="51" t="s">
        <v>90</v>
      </c>
      <c r="P627" s="1" t="s">
        <v>91</v>
      </c>
      <c r="Q627" s="51" t="s">
        <v>115</v>
      </c>
      <c r="R627" s="1">
        <v>6</v>
      </c>
      <c r="S627" s="51">
        <v>6</v>
      </c>
      <c r="T627" s="51">
        <v>1962</v>
      </c>
      <c r="U627" s="51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 s="51">
        <v>1116</v>
      </c>
      <c r="AN627" t="s">
        <v>103</v>
      </c>
      <c r="AO627" t="s">
        <v>98</v>
      </c>
      <c r="AP627" t="s">
        <v>105</v>
      </c>
      <c r="AQ627" t="s">
        <v>106</v>
      </c>
      <c r="AR627" s="51">
        <v>1116</v>
      </c>
      <c r="AS627" s="51">
        <v>0</v>
      </c>
      <c r="AT627">
        <v>0</v>
      </c>
      <c r="AU627" s="1">
        <v>1116</v>
      </c>
      <c r="AV627" s="1">
        <v>0</v>
      </c>
      <c r="AW627" s="1">
        <v>0</v>
      </c>
      <c r="AX627" s="1">
        <v>1</v>
      </c>
      <c r="AY627" s="1">
        <v>1</v>
      </c>
      <c r="AZ627">
        <v>3</v>
      </c>
      <c r="BA627">
        <v>1</v>
      </c>
      <c r="BB627" s="51" t="s">
        <v>98</v>
      </c>
      <c r="BC627" s="59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 s="51">
        <v>2</v>
      </c>
      <c r="BK627" s="51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 s="1">
        <v>160000</v>
      </c>
    </row>
    <row r="628" spans="1:81" x14ac:dyDescent="0.2">
      <c r="A628">
        <v>627</v>
      </c>
      <c r="B628">
        <v>20</v>
      </c>
      <c r="C628" t="s">
        <v>81</v>
      </c>
      <c r="D628" s="1" t="s">
        <v>83</v>
      </c>
      <c r="E628" s="1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s="1" t="s">
        <v>162</v>
      </c>
      <c r="N628" s="51" t="s">
        <v>90</v>
      </c>
      <c r="O628" s="51" t="s">
        <v>90</v>
      </c>
      <c r="P628" s="1" t="s">
        <v>91</v>
      </c>
      <c r="Q628" s="51" t="s">
        <v>115</v>
      </c>
      <c r="R628" s="1">
        <v>5</v>
      </c>
      <c r="S628" s="51">
        <v>5</v>
      </c>
      <c r="T628" s="51">
        <v>1960</v>
      </c>
      <c r="U628" s="51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 s="51">
        <v>978</v>
      </c>
      <c r="AN628" t="s">
        <v>103</v>
      </c>
      <c r="AO628" t="s">
        <v>98</v>
      </c>
      <c r="AP628" t="s">
        <v>105</v>
      </c>
      <c r="AQ628" t="s">
        <v>106</v>
      </c>
      <c r="AR628" s="51">
        <v>1422</v>
      </c>
      <c r="AS628" s="51">
        <v>0</v>
      </c>
      <c r="AT628">
        <v>0</v>
      </c>
      <c r="AU628" s="1">
        <v>1422</v>
      </c>
      <c r="AV628" s="1">
        <v>0</v>
      </c>
      <c r="AW628" s="1">
        <v>0</v>
      </c>
      <c r="AX628" s="1">
        <v>1</v>
      </c>
      <c r="AY628" s="1">
        <v>0</v>
      </c>
      <c r="AZ628">
        <v>3</v>
      </c>
      <c r="BA628">
        <v>1</v>
      </c>
      <c r="BB628" s="51" t="s">
        <v>98</v>
      </c>
      <c r="BC628" s="59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 s="51">
        <v>1</v>
      </c>
      <c r="BK628" s="51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 s="1">
        <v>139900</v>
      </c>
    </row>
    <row r="629" spans="1:81" x14ac:dyDescent="0.2">
      <c r="A629">
        <v>628</v>
      </c>
      <c r="B629">
        <v>80</v>
      </c>
      <c r="C629" t="s">
        <v>81</v>
      </c>
      <c r="D629" s="1">
        <v>80</v>
      </c>
      <c r="E629" s="1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s="1" t="s">
        <v>162</v>
      </c>
      <c r="N629" s="51" t="s">
        <v>90</v>
      </c>
      <c r="O629" s="51" t="s">
        <v>90</v>
      </c>
      <c r="P629" s="1" t="s">
        <v>91</v>
      </c>
      <c r="Q629" s="51" t="s">
        <v>197</v>
      </c>
      <c r="R629" s="1">
        <v>6</v>
      </c>
      <c r="S629" s="51">
        <v>6</v>
      </c>
      <c r="T629" s="51">
        <v>1955</v>
      </c>
      <c r="U629" s="51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 s="51">
        <v>1156</v>
      </c>
      <c r="AN629" t="s">
        <v>103</v>
      </c>
      <c r="AO629" t="s">
        <v>104</v>
      </c>
      <c r="AP629" t="s">
        <v>105</v>
      </c>
      <c r="AQ629" t="s">
        <v>106</v>
      </c>
      <c r="AR629" s="51">
        <v>1520</v>
      </c>
      <c r="AS629" s="51">
        <v>0</v>
      </c>
      <c r="AT629">
        <v>0</v>
      </c>
      <c r="AU629" s="1">
        <v>1520</v>
      </c>
      <c r="AV629" s="1">
        <v>1</v>
      </c>
      <c r="AW629" s="1">
        <v>0</v>
      </c>
      <c r="AX629" s="1">
        <v>1</v>
      </c>
      <c r="AY629" s="1">
        <v>0</v>
      </c>
      <c r="AZ629">
        <v>3</v>
      </c>
      <c r="BA629">
        <v>1</v>
      </c>
      <c r="BB629" s="51" t="s">
        <v>98</v>
      </c>
      <c r="BC629" s="5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 s="51">
        <v>1</v>
      </c>
      <c r="BK629" s="51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 s="1">
        <v>153000</v>
      </c>
    </row>
    <row r="630" spans="1:81" x14ac:dyDescent="0.2">
      <c r="A630">
        <v>629</v>
      </c>
      <c r="B630">
        <v>60</v>
      </c>
      <c r="C630" t="s">
        <v>81</v>
      </c>
      <c r="D630" s="1">
        <v>70</v>
      </c>
      <c r="E630" s="1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s="1" t="s">
        <v>162</v>
      </c>
      <c r="N630" s="51" t="s">
        <v>90</v>
      </c>
      <c r="O630" s="51" t="s">
        <v>90</v>
      </c>
      <c r="P630" s="1" t="s">
        <v>91</v>
      </c>
      <c r="Q630" s="51" t="s">
        <v>92</v>
      </c>
      <c r="R630" s="1">
        <v>5</v>
      </c>
      <c r="S630" s="51">
        <v>5</v>
      </c>
      <c r="T630" s="51">
        <v>1969</v>
      </c>
      <c r="U630" s="51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 s="51">
        <v>1040</v>
      </c>
      <c r="AN630" t="s">
        <v>103</v>
      </c>
      <c r="AO630" t="s">
        <v>98</v>
      </c>
      <c r="AP630" t="s">
        <v>105</v>
      </c>
      <c r="AQ630" t="s">
        <v>106</v>
      </c>
      <c r="AR630" s="51">
        <v>1040</v>
      </c>
      <c r="AS630" s="51">
        <v>1040</v>
      </c>
      <c r="AT630">
        <v>0</v>
      </c>
      <c r="AU630" s="1">
        <v>2080</v>
      </c>
      <c r="AV630" s="1">
        <v>0</v>
      </c>
      <c r="AW630" s="1">
        <v>1</v>
      </c>
      <c r="AX630" s="1">
        <v>1</v>
      </c>
      <c r="AY630" s="1">
        <v>2</v>
      </c>
      <c r="AZ630">
        <v>5</v>
      </c>
      <c r="BA630">
        <v>1</v>
      </c>
      <c r="BB630" s="51" t="s">
        <v>147</v>
      </c>
      <c r="BC630" s="59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 s="51">
        <v>2</v>
      </c>
      <c r="BK630" s="51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 s="1">
        <v>135000</v>
      </c>
    </row>
    <row r="631" spans="1:81" x14ac:dyDescent="0.2">
      <c r="A631">
        <v>630</v>
      </c>
      <c r="B631">
        <v>80</v>
      </c>
      <c r="C631" t="s">
        <v>81</v>
      </c>
      <c r="D631" s="1">
        <v>82</v>
      </c>
      <c r="E631" s="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s="1" t="s">
        <v>162</v>
      </c>
      <c r="N631" s="51" t="s">
        <v>114</v>
      </c>
      <c r="O631" s="51" t="s">
        <v>90</v>
      </c>
      <c r="P631" s="1" t="s">
        <v>91</v>
      </c>
      <c r="Q631" s="51" t="s">
        <v>197</v>
      </c>
      <c r="R631" s="1">
        <v>6</v>
      </c>
      <c r="S631" s="51">
        <v>5</v>
      </c>
      <c r="T631" s="51">
        <v>1964</v>
      </c>
      <c r="U631" s="5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 s="51">
        <v>1248</v>
      </c>
      <c r="AN631" t="s">
        <v>103</v>
      </c>
      <c r="AO631" t="s">
        <v>98</v>
      </c>
      <c r="AP631" t="s">
        <v>105</v>
      </c>
      <c r="AQ631" t="s">
        <v>106</v>
      </c>
      <c r="AR631" s="51">
        <v>1350</v>
      </c>
      <c r="AS631" s="51">
        <v>0</v>
      </c>
      <c r="AT631">
        <v>0</v>
      </c>
      <c r="AU631" s="1">
        <v>1350</v>
      </c>
      <c r="AV631" s="1">
        <v>1</v>
      </c>
      <c r="AW631" s="1">
        <v>0</v>
      </c>
      <c r="AX631" s="1">
        <v>1</v>
      </c>
      <c r="AY631" s="1">
        <v>1</v>
      </c>
      <c r="AZ631">
        <v>3</v>
      </c>
      <c r="BA631">
        <v>1</v>
      </c>
      <c r="BB631" s="51" t="s">
        <v>98</v>
      </c>
      <c r="BC631" s="59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 s="51">
        <v>2</v>
      </c>
      <c r="BK631" s="5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 s="1">
        <v>168500</v>
      </c>
    </row>
    <row r="632" spans="1:81" x14ac:dyDescent="0.2">
      <c r="A632">
        <v>631</v>
      </c>
      <c r="B632">
        <v>70</v>
      </c>
      <c r="C632" t="s">
        <v>142</v>
      </c>
      <c r="D632" s="1">
        <v>50</v>
      </c>
      <c r="E632" s="1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s="1" t="s">
        <v>143</v>
      </c>
      <c r="N632" s="51" t="s">
        <v>144</v>
      </c>
      <c r="O632" s="51" t="s">
        <v>90</v>
      </c>
      <c r="P632" s="1" t="s">
        <v>91</v>
      </c>
      <c r="Q632" s="51" t="s">
        <v>92</v>
      </c>
      <c r="R632" s="1">
        <v>5</v>
      </c>
      <c r="S632" s="51">
        <v>6</v>
      </c>
      <c r="T632" s="51">
        <v>1880</v>
      </c>
      <c r="U632" s="51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 s="51">
        <v>636</v>
      </c>
      <c r="AN632" t="s">
        <v>103</v>
      </c>
      <c r="AO632" t="s">
        <v>98</v>
      </c>
      <c r="AP632" t="s">
        <v>105</v>
      </c>
      <c r="AQ632" t="s">
        <v>164</v>
      </c>
      <c r="AR632" s="51">
        <v>1089</v>
      </c>
      <c r="AS632" s="51">
        <v>661</v>
      </c>
      <c r="AT632">
        <v>0</v>
      </c>
      <c r="AU632" s="1">
        <v>1750</v>
      </c>
      <c r="AV632" s="1">
        <v>0</v>
      </c>
      <c r="AW632" s="1">
        <v>0</v>
      </c>
      <c r="AX632" s="1">
        <v>1</v>
      </c>
      <c r="AY632" s="1">
        <v>0</v>
      </c>
      <c r="AZ632">
        <v>3</v>
      </c>
      <c r="BA632">
        <v>1</v>
      </c>
      <c r="BB632" s="51" t="s">
        <v>104</v>
      </c>
      <c r="BC632" s="59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 s="51">
        <v>1</v>
      </c>
      <c r="BK632" s="51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 s="1">
        <v>124000</v>
      </c>
    </row>
    <row r="633" spans="1:81" x14ac:dyDescent="0.2">
      <c r="A633">
        <v>632</v>
      </c>
      <c r="B633">
        <v>120</v>
      </c>
      <c r="C633" t="s">
        <v>81</v>
      </c>
      <c r="D633" s="1">
        <v>34</v>
      </c>
      <c r="E633" s="1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s="1" t="s">
        <v>154</v>
      </c>
      <c r="N633" s="51" t="s">
        <v>90</v>
      </c>
      <c r="O633" s="51" t="s">
        <v>90</v>
      </c>
      <c r="P633" s="1" t="s">
        <v>198</v>
      </c>
      <c r="Q633" s="51" t="s">
        <v>115</v>
      </c>
      <c r="R633" s="1">
        <v>8</v>
      </c>
      <c r="S633" s="51">
        <v>5</v>
      </c>
      <c r="T633" s="51">
        <v>2006</v>
      </c>
      <c r="U633" s="51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 s="51">
        <v>1554</v>
      </c>
      <c r="AN633" t="s">
        <v>103</v>
      </c>
      <c r="AO633" t="s">
        <v>104</v>
      </c>
      <c r="AP633" t="s">
        <v>105</v>
      </c>
      <c r="AQ633" t="s">
        <v>106</v>
      </c>
      <c r="AR633" s="51">
        <v>1554</v>
      </c>
      <c r="AS633" s="51">
        <v>0</v>
      </c>
      <c r="AT633">
        <v>0</v>
      </c>
      <c r="AU633" s="1">
        <v>1554</v>
      </c>
      <c r="AV633" s="1">
        <v>0</v>
      </c>
      <c r="AW633" s="1">
        <v>0</v>
      </c>
      <c r="AX633" s="1">
        <v>2</v>
      </c>
      <c r="AY633" s="1">
        <v>0</v>
      </c>
      <c r="AZ633">
        <v>2</v>
      </c>
      <c r="BA633">
        <v>1</v>
      </c>
      <c r="BB633" s="51" t="s">
        <v>97</v>
      </c>
      <c r="BC633" s="59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 s="51">
        <v>2</v>
      </c>
      <c r="BK633" s="51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 s="1">
        <v>209500</v>
      </c>
    </row>
    <row r="634" spans="1:81" x14ac:dyDescent="0.2">
      <c r="A634">
        <v>633</v>
      </c>
      <c r="B634">
        <v>20</v>
      </c>
      <c r="C634" t="s">
        <v>81</v>
      </c>
      <c r="D634" s="1">
        <v>85</v>
      </c>
      <c r="E634" s="1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s="1" t="s">
        <v>138</v>
      </c>
      <c r="N634" s="51" t="s">
        <v>90</v>
      </c>
      <c r="O634" s="51" t="s">
        <v>90</v>
      </c>
      <c r="P634" s="1" t="s">
        <v>91</v>
      </c>
      <c r="Q634" s="51" t="s">
        <v>115</v>
      </c>
      <c r="R634" s="1">
        <v>7</v>
      </c>
      <c r="S634" s="51">
        <v>5</v>
      </c>
      <c r="T634" s="51">
        <v>1977</v>
      </c>
      <c r="U634" s="51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 s="51">
        <v>1386</v>
      </c>
      <c r="AN634" t="s">
        <v>103</v>
      </c>
      <c r="AO634" t="s">
        <v>98</v>
      </c>
      <c r="AP634" t="s">
        <v>105</v>
      </c>
      <c r="AQ634" t="s">
        <v>106</v>
      </c>
      <c r="AR634" s="51">
        <v>1411</v>
      </c>
      <c r="AS634" s="51">
        <v>0</v>
      </c>
      <c r="AT634">
        <v>0</v>
      </c>
      <c r="AU634" s="1">
        <v>1411</v>
      </c>
      <c r="AV634" s="1">
        <v>0</v>
      </c>
      <c r="AW634" s="1">
        <v>0</v>
      </c>
      <c r="AX634" s="1">
        <v>2</v>
      </c>
      <c r="AY634" s="1">
        <v>0</v>
      </c>
      <c r="AZ634">
        <v>3</v>
      </c>
      <c r="BA634">
        <v>1</v>
      </c>
      <c r="BB634" s="51" t="s">
        <v>98</v>
      </c>
      <c r="BC634" s="59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 s="51">
        <v>2</v>
      </c>
      <c r="BK634" s="51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 s="1">
        <v>82500</v>
      </c>
    </row>
    <row r="635" spans="1:81" x14ac:dyDescent="0.2">
      <c r="A635">
        <v>634</v>
      </c>
      <c r="B635">
        <v>20</v>
      </c>
      <c r="C635" t="s">
        <v>81</v>
      </c>
      <c r="D635" s="1">
        <v>80</v>
      </c>
      <c r="E635" s="1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s="1" t="s">
        <v>162</v>
      </c>
      <c r="N635" s="51" t="s">
        <v>90</v>
      </c>
      <c r="O635" s="51" t="s">
        <v>90</v>
      </c>
      <c r="P635" s="1" t="s">
        <v>91</v>
      </c>
      <c r="Q635" s="51" t="s">
        <v>115</v>
      </c>
      <c r="R635" s="1">
        <v>5</v>
      </c>
      <c r="S635" s="51">
        <v>7</v>
      </c>
      <c r="T635" s="51">
        <v>1954</v>
      </c>
      <c r="U635" s="51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 s="51">
        <v>1056</v>
      </c>
      <c r="AN635" t="s">
        <v>103</v>
      </c>
      <c r="AO635" t="s">
        <v>98</v>
      </c>
      <c r="AP635" t="s">
        <v>105</v>
      </c>
      <c r="AQ635" t="s">
        <v>106</v>
      </c>
      <c r="AR635" s="51">
        <v>1056</v>
      </c>
      <c r="AS635" s="51">
        <v>0</v>
      </c>
      <c r="AT635">
        <v>0</v>
      </c>
      <c r="AU635" s="1">
        <v>1056</v>
      </c>
      <c r="AV635" s="1">
        <v>0</v>
      </c>
      <c r="AW635" s="1">
        <v>1</v>
      </c>
      <c r="AX635" s="1">
        <v>1</v>
      </c>
      <c r="AY635" s="1">
        <v>0</v>
      </c>
      <c r="AZ635">
        <v>3</v>
      </c>
      <c r="BA635">
        <v>1</v>
      </c>
      <c r="BB635" s="51" t="s">
        <v>98</v>
      </c>
      <c r="BC635" s="59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 s="51">
        <v>1</v>
      </c>
      <c r="BK635" s="51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 s="1">
        <v>139400</v>
      </c>
    </row>
    <row r="636" spans="1:81" x14ac:dyDescent="0.2">
      <c r="A636">
        <v>635</v>
      </c>
      <c r="B636">
        <v>90</v>
      </c>
      <c r="C636" t="s">
        <v>81</v>
      </c>
      <c r="D636" s="1">
        <v>64</v>
      </c>
      <c r="E636" s="1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s="1" t="s">
        <v>143</v>
      </c>
      <c r="N636" s="51" t="s">
        <v>90</v>
      </c>
      <c r="O636" s="51" t="s">
        <v>90</v>
      </c>
      <c r="P636" s="1" t="s">
        <v>167</v>
      </c>
      <c r="Q636" s="51" t="s">
        <v>191</v>
      </c>
      <c r="R636" s="1">
        <v>6</v>
      </c>
      <c r="S636" s="51">
        <v>5</v>
      </c>
      <c r="T636" s="51">
        <v>1980</v>
      </c>
      <c r="U636" s="51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 s="51">
        <v>1056</v>
      </c>
      <c r="AN636" t="s">
        <v>103</v>
      </c>
      <c r="AO636" t="s">
        <v>97</v>
      </c>
      <c r="AP636" t="s">
        <v>105</v>
      </c>
      <c r="AQ636" t="s">
        <v>106</v>
      </c>
      <c r="AR636" s="51">
        <v>1056</v>
      </c>
      <c r="AS636" s="51">
        <v>0</v>
      </c>
      <c r="AT636">
        <v>0</v>
      </c>
      <c r="AU636" s="1">
        <v>1056</v>
      </c>
      <c r="AV636" s="1">
        <v>2</v>
      </c>
      <c r="AW636" s="1">
        <v>0</v>
      </c>
      <c r="AX636" s="1">
        <v>0</v>
      </c>
      <c r="AY636" s="1">
        <v>0</v>
      </c>
      <c r="AZ636">
        <v>0</v>
      </c>
      <c r="BA636">
        <v>2</v>
      </c>
      <c r="BB636" s="51" t="s">
        <v>98</v>
      </c>
      <c r="BC636" s="59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 s="51">
        <v>2</v>
      </c>
      <c r="BK636" s="51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 s="1">
        <v>144000</v>
      </c>
    </row>
    <row r="637" spans="1:81" x14ac:dyDescent="0.2">
      <c r="A637">
        <v>636</v>
      </c>
      <c r="B637">
        <v>190</v>
      </c>
      <c r="C637" t="s">
        <v>239</v>
      </c>
      <c r="D637" s="1">
        <v>60</v>
      </c>
      <c r="E637" s="1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s="1" t="s">
        <v>232</v>
      </c>
      <c r="N637" s="51" t="s">
        <v>114</v>
      </c>
      <c r="O637" s="51" t="s">
        <v>90</v>
      </c>
      <c r="P637" s="1" t="s">
        <v>149</v>
      </c>
      <c r="Q637" s="51" t="s">
        <v>225</v>
      </c>
      <c r="R637" s="1">
        <v>6</v>
      </c>
      <c r="S637" s="51">
        <v>7</v>
      </c>
      <c r="T637" s="51">
        <v>1914</v>
      </c>
      <c r="U637" s="51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 s="51">
        <v>1440</v>
      </c>
      <c r="AN637" t="s">
        <v>103</v>
      </c>
      <c r="AO637" t="s">
        <v>104</v>
      </c>
      <c r="AP637" t="s">
        <v>105</v>
      </c>
      <c r="AQ637" t="s">
        <v>164</v>
      </c>
      <c r="AR637" s="51">
        <v>1440</v>
      </c>
      <c r="AS637" s="51">
        <v>1440</v>
      </c>
      <c r="AT637">
        <v>515</v>
      </c>
      <c r="AU637" s="1">
        <v>3395</v>
      </c>
      <c r="AV637" s="1">
        <v>0</v>
      </c>
      <c r="AW637" s="1">
        <v>0</v>
      </c>
      <c r="AX637" s="1">
        <v>2</v>
      </c>
      <c r="AY637" s="1">
        <v>0</v>
      </c>
      <c r="AZ637">
        <v>8</v>
      </c>
      <c r="BA637">
        <v>2</v>
      </c>
      <c r="BB637" s="51" t="s">
        <v>147</v>
      </c>
      <c r="BC637" s="59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 s="51">
        <v>0</v>
      </c>
      <c r="BK637" s="51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 s="1">
        <v>200000</v>
      </c>
    </row>
    <row r="638" spans="1:81" x14ac:dyDescent="0.2">
      <c r="A638">
        <v>637</v>
      </c>
      <c r="B638">
        <v>30</v>
      </c>
      <c r="C638" t="s">
        <v>142</v>
      </c>
      <c r="D638" s="1">
        <v>51</v>
      </c>
      <c r="E638" s="1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s="1" t="s">
        <v>148</v>
      </c>
      <c r="N638" s="51" t="s">
        <v>90</v>
      </c>
      <c r="O638" s="51" t="s">
        <v>90</v>
      </c>
      <c r="P638" s="1" t="s">
        <v>91</v>
      </c>
      <c r="Q638" s="51" t="s">
        <v>115</v>
      </c>
      <c r="R638" s="1">
        <v>2</v>
      </c>
      <c r="S638" s="51">
        <v>3</v>
      </c>
      <c r="T638" s="51">
        <v>1936</v>
      </c>
      <c r="U638" s="51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 s="51">
        <v>264</v>
      </c>
      <c r="AN638" t="s">
        <v>222</v>
      </c>
      <c r="AO638" t="s">
        <v>147</v>
      </c>
      <c r="AP638" t="s">
        <v>177</v>
      </c>
      <c r="AQ638" t="s">
        <v>164</v>
      </c>
      <c r="AR638" s="51">
        <v>800</v>
      </c>
      <c r="AS638" s="51">
        <v>0</v>
      </c>
      <c r="AT638">
        <v>0</v>
      </c>
      <c r="AU638" s="1">
        <v>800</v>
      </c>
      <c r="AV638" s="1">
        <v>0</v>
      </c>
      <c r="AW638" s="1">
        <v>0</v>
      </c>
      <c r="AX638" s="1">
        <v>1</v>
      </c>
      <c r="AY638" s="1">
        <v>0</v>
      </c>
      <c r="AZ638">
        <v>1</v>
      </c>
      <c r="BA638">
        <v>1</v>
      </c>
      <c r="BB638" s="51" t="s">
        <v>147</v>
      </c>
      <c r="BC638" s="59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 s="51">
        <v>0</v>
      </c>
      <c r="BK638" s="51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 s="1">
        <v>60000</v>
      </c>
    </row>
    <row r="639" spans="1:81" x14ac:dyDescent="0.2">
      <c r="A639">
        <v>638</v>
      </c>
      <c r="B639">
        <v>190</v>
      </c>
      <c r="C639" t="s">
        <v>142</v>
      </c>
      <c r="D639" s="1">
        <v>50</v>
      </c>
      <c r="E639" s="1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s="1" t="s">
        <v>143</v>
      </c>
      <c r="N639" s="51" t="s">
        <v>90</v>
      </c>
      <c r="O639" s="51" t="s">
        <v>90</v>
      </c>
      <c r="P639" s="1" t="s">
        <v>149</v>
      </c>
      <c r="Q639" s="51" t="s">
        <v>132</v>
      </c>
      <c r="R639" s="1">
        <v>5</v>
      </c>
      <c r="S639" s="51">
        <v>4</v>
      </c>
      <c r="T639" s="51">
        <v>1954</v>
      </c>
      <c r="U639" s="51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 s="51">
        <v>811</v>
      </c>
      <c r="AN639" t="s">
        <v>103</v>
      </c>
      <c r="AO639" t="s">
        <v>98</v>
      </c>
      <c r="AP639" t="s">
        <v>105</v>
      </c>
      <c r="AQ639" t="s">
        <v>164</v>
      </c>
      <c r="AR639" s="51">
        <v>811</v>
      </c>
      <c r="AS639" s="51">
        <v>576</v>
      </c>
      <c r="AT639">
        <v>0</v>
      </c>
      <c r="AU639" s="1">
        <v>1387</v>
      </c>
      <c r="AV639" s="1">
        <v>0</v>
      </c>
      <c r="AW639" s="1">
        <v>0</v>
      </c>
      <c r="AX639" s="1">
        <v>2</v>
      </c>
      <c r="AY639" s="1">
        <v>0</v>
      </c>
      <c r="AZ639">
        <v>3</v>
      </c>
      <c r="BA639">
        <v>2</v>
      </c>
      <c r="BB639" s="51" t="s">
        <v>97</v>
      </c>
      <c r="BC639" s="5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 s="51">
        <v>1</v>
      </c>
      <c r="BK639" s="51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 s="1">
        <v>93000</v>
      </c>
    </row>
    <row r="640" spans="1:81" x14ac:dyDescent="0.2">
      <c r="A640">
        <v>639</v>
      </c>
      <c r="B640">
        <v>30</v>
      </c>
      <c r="C640" t="s">
        <v>81</v>
      </c>
      <c r="D640" s="1">
        <v>67</v>
      </c>
      <c r="E640" s="1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s="1" t="s">
        <v>185</v>
      </c>
      <c r="N640" s="51" t="s">
        <v>114</v>
      </c>
      <c r="O640" s="51" t="s">
        <v>90</v>
      </c>
      <c r="P640" s="1" t="s">
        <v>91</v>
      </c>
      <c r="Q640" s="51" t="s">
        <v>115</v>
      </c>
      <c r="R640" s="1">
        <v>5</v>
      </c>
      <c r="S640" s="51">
        <v>7</v>
      </c>
      <c r="T640" s="51">
        <v>1910</v>
      </c>
      <c r="U640" s="51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 s="51">
        <v>796</v>
      </c>
      <c r="AN640" t="s">
        <v>103</v>
      </c>
      <c r="AO640" t="s">
        <v>97</v>
      </c>
      <c r="AP640" t="s">
        <v>105</v>
      </c>
      <c r="AQ640" t="s">
        <v>164</v>
      </c>
      <c r="AR640" s="51">
        <v>796</v>
      </c>
      <c r="AS640" s="51">
        <v>0</v>
      </c>
      <c r="AT640">
        <v>0</v>
      </c>
      <c r="AU640" s="1">
        <v>796</v>
      </c>
      <c r="AV640" s="1">
        <v>0</v>
      </c>
      <c r="AW640" s="1">
        <v>0</v>
      </c>
      <c r="AX640" s="1">
        <v>1</v>
      </c>
      <c r="AY640" s="1">
        <v>0</v>
      </c>
      <c r="AZ640">
        <v>2</v>
      </c>
      <c r="BA640">
        <v>1</v>
      </c>
      <c r="BB640" s="51" t="s">
        <v>98</v>
      </c>
      <c r="BC640" s="59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 s="51">
        <v>0</v>
      </c>
      <c r="BK640" s="51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 s="1">
        <v>85000</v>
      </c>
    </row>
    <row r="641" spans="1:81" x14ac:dyDescent="0.2">
      <c r="A641">
        <v>640</v>
      </c>
      <c r="B641">
        <v>120</v>
      </c>
      <c r="C641" t="s">
        <v>81</v>
      </c>
      <c r="D641" s="1">
        <v>53</v>
      </c>
      <c r="E641" s="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s="1" t="s">
        <v>227</v>
      </c>
      <c r="N641" s="51" t="s">
        <v>90</v>
      </c>
      <c r="O641" s="51" t="s">
        <v>90</v>
      </c>
      <c r="P641" s="1" t="s">
        <v>179</v>
      </c>
      <c r="Q641" s="51" t="s">
        <v>115</v>
      </c>
      <c r="R641" s="1">
        <v>8</v>
      </c>
      <c r="S641" s="51">
        <v>5</v>
      </c>
      <c r="T641" s="51">
        <v>2006</v>
      </c>
      <c r="U641" s="5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 s="51">
        <v>1520</v>
      </c>
      <c r="AN641" t="s">
        <v>103</v>
      </c>
      <c r="AO641" t="s">
        <v>104</v>
      </c>
      <c r="AP641" t="s">
        <v>105</v>
      </c>
      <c r="AQ641" t="s">
        <v>106</v>
      </c>
      <c r="AR641" s="51">
        <v>1567</v>
      </c>
      <c r="AS641" s="51">
        <v>0</v>
      </c>
      <c r="AT641">
        <v>0</v>
      </c>
      <c r="AU641" s="1">
        <v>1567</v>
      </c>
      <c r="AV641" s="1">
        <v>1</v>
      </c>
      <c r="AW641" s="1">
        <v>0</v>
      </c>
      <c r="AX641" s="1">
        <v>2</v>
      </c>
      <c r="AY641" s="1">
        <v>0</v>
      </c>
      <c r="AZ641">
        <v>1</v>
      </c>
      <c r="BA641">
        <v>1</v>
      </c>
      <c r="BB641" s="51" t="s">
        <v>104</v>
      </c>
      <c r="BC641" s="59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 s="51">
        <v>3</v>
      </c>
      <c r="BK641" s="5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 s="1">
        <v>264561</v>
      </c>
    </row>
    <row r="642" spans="1:81" x14ac:dyDescent="0.2">
      <c r="A642">
        <v>641</v>
      </c>
      <c r="B642">
        <v>120</v>
      </c>
      <c r="C642" t="s">
        <v>81</v>
      </c>
      <c r="D642" s="1">
        <v>62</v>
      </c>
      <c r="E642" s="1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s="1" t="s">
        <v>154</v>
      </c>
      <c r="N642" s="51" t="s">
        <v>90</v>
      </c>
      <c r="O642" s="51" t="s">
        <v>90</v>
      </c>
      <c r="P642" s="1" t="s">
        <v>179</v>
      </c>
      <c r="Q642" s="51" t="s">
        <v>115</v>
      </c>
      <c r="R642" s="1">
        <v>8</v>
      </c>
      <c r="S642" s="51">
        <v>5</v>
      </c>
      <c r="T642" s="51">
        <v>2003</v>
      </c>
      <c r="U642" s="51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 s="51">
        <v>1518</v>
      </c>
      <c r="AN642" t="s">
        <v>103</v>
      </c>
      <c r="AO642" t="s">
        <v>104</v>
      </c>
      <c r="AP642" t="s">
        <v>105</v>
      </c>
      <c r="AQ642" t="s">
        <v>106</v>
      </c>
      <c r="AR642" s="51">
        <v>1518</v>
      </c>
      <c r="AS642" s="51">
        <v>0</v>
      </c>
      <c r="AT642">
        <v>0</v>
      </c>
      <c r="AU642" s="1">
        <v>1518</v>
      </c>
      <c r="AV642" s="1">
        <v>0</v>
      </c>
      <c r="AW642" s="1">
        <v>0</v>
      </c>
      <c r="AX642" s="1">
        <v>1</v>
      </c>
      <c r="AY642" s="1">
        <v>1</v>
      </c>
      <c r="AZ642">
        <v>1</v>
      </c>
      <c r="BA642">
        <v>1</v>
      </c>
      <c r="BB642" s="51" t="s">
        <v>104</v>
      </c>
      <c r="BC642" s="59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 s="51">
        <v>2</v>
      </c>
      <c r="BK642" s="51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 s="1">
        <v>274000</v>
      </c>
    </row>
    <row r="643" spans="1:81" x14ac:dyDescent="0.2">
      <c r="A643">
        <v>642</v>
      </c>
      <c r="B643">
        <v>60</v>
      </c>
      <c r="C643" t="s">
        <v>192</v>
      </c>
      <c r="D643" s="1" t="s">
        <v>83</v>
      </c>
      <c r="E643" s="1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s="1" t="s">
        <v>136</v>
      </c>
      <c r="N643" s="51" t="s">
        <v>90</v>
      </c>
      <c r="O643" s="51" t="s">
        <v>90</v>
      </c>
      <c r="P643" s="1" t="s">
        <v>91</v>
      </c>
      <c r="Q643" s="51" t="s">
        <v>92</v>
      </c>
      <c r="R643" s="1">
        <v>7</v>
      </c>
      <c r="S643" s="51">
        <v>5</v>
      </c>
      <c r="T643" s="51">
        <v>2001</v>
      </c>
      <c r="U643" s="51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 s="51">
        <v>1057</v>
      </c>
      <c r="AN643" t="s">
        <v>103</v>
      </c>
      <c r="AO643" t="s">
        <v>104</v>
      </c>
      <c r="AP643" t="s">
        <v>105</v>
      </c>
      <c r="AQ643" t="s">
        <v>106</v>
      </c>
      <c r="AR643" s="51">
        <v>1057</v>
      </c>
      <c r="AS643" s="51">
        <v>872</v>
      </c>
      <c r="AT643">
        <v>0</v>
      </c>
      <c r="AU643" s="1">
        <v>1929</v>
      </c>
      <c r="AV643" s="1">
        <v>1</v>
      </c>
      <c r="AW643" s="1">
        <v>0</v>
      </c>
      <c r="AX643" s="1">
        <v>2</v>
      </c>
      <c r="AY643" s="1">
        <v>1</v>
      </c>
      <c r="AZ643">
        <v>3</v>
      </c>
      <c r="BA643">
        <v>1</v>
      </c>
      <c r="BB643" s="51" t="s">
        <v>97</v>
      </c>
      <c r="BC643" s="59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 s="51">
        <v>2</v>
      </c>
      <c r="BK643" s="51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 s="1">
        <v>226000</v>
      </c>
    </row>
    <row r="644" spans="1:81" x14ac:dyDescent="0.2">
      <c r="A644">
        <v>643</v>
      </c>
      <c r="B644">
        <v>80</v>
      </c>
      <c r="C644" t="s">
        <v>81</v>
      </c>
      <c r="D644" s="1">
        <v>75</v>
      </c>
      <c r="E644" s="1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s="1" t="s">
        <v>162</v>
      </c>
      <c r="N644" s="51" t="s">
        <v>90</v>
      </c>
      <c r="O644" s="51" t="s">
        <v>90</v>
      </c>
      <c r="P644" s="1" t="s">
        <v>91</v>
      </c>
      <c r="Q644" s="51" t="s">
        <v>197</v>
      </c>
      <c r="R644" s="1">
        <v>8</v>
      </c>
      <c r="S644" s="51">
        <v>7</v>
      </c>
      <c r="T644" s="51">
        <v>1972</v>
      </c>
      <c r="U644" s="51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 s="51">
        <v>1952</v>
      </c>
      <c r="AN644" t="s">
        <v>103</v>
      </c>
      <c r="AO644" t="s">
        <v>97</v>
      </c>
      <c r="AP644" t="s">
        <v>105</v>
      </c>
      <c r="AQ644" t="s">
        <v>106</v>
      </c>
      <c r="AR644" s="51">
        <v>2000</v>
      </c>
      <c r="AS644" s="51">
        <v>704</v>
      </c>
      <c r="AT644">
        <v>0</v>
      </c>
      <c r="AU644" s="1">
        <v>2704</v>
      </c>
      <c r="AV644" s="1">
        <v>1</v>
      </c>
      <c r="AW644" s="1">
        <v>0</v>
      </c>
      <c r="AX644" s="1">
        <v>2</v>
      </c>
      <c r="AY644" s="1">
        <v>1</v>
      </c>
      <c r="AZ644">
        <v>4</v>
      </c>
      <c r="BA644">
        <v>1</v>
      </c>
      <c r="BB644" s="51" t="s">
        <v>104</v>
      </c>
      <c r="BC644" s="59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 s="51">
        <v>2</v>
      </c>
      <c r="BK644" s="51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 s="1">
        <v>345000</v>
      </c>
    </row>
    <row r="645" spans="1:81" x14ac:dyDescent="0.2">
      <c r="A645">
        <v>644</v>
      </c>
      <c r="B645">
        <v>60</v>
      </c>
      <c r="C645" t="s">
        <v>81</v>
      </c>
      <c r="D645" s="1">
        <v>80</v>
      </c>
      <c r="E645" s="1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s="1" t="s">
        <v>138</v>
      </c>
      <c r="N645" s="51" t="s">
        <v>202</v>
      </c>
      <c r="O645" s="51" t="s">
        <v>90</v>
      </c>
      <c r="P645" s="1" t="s">
        <v>91</v>
      </c>
      <c r="Q645" s="51" t="s">
        <v>92</v>
      </c>
      <c r="R645" s="1">
        <v>5</v>
      </c>
      <c r="S645" s="51">
        <v>5</v>
      </c>
      <c r="T645" s="51">
        <v>1969</v>
      </c>
      <c r="U645" s="51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 s="51">
        <v>780</v>
      </c>
      <c r="AN645" t="s">
        <v>103</v>
      </c>
      <c r="AO645" t="s">
        <v>104</v>
      </c>
      <c r="AP645" t="s">
        <v>105</v>
      </c>
      <c r="AQ645" t="s">
        <v>106</v>
      </c>
      <c r="AR645" s="51">
        <v>780</v>
      </c>
      <c r="AS645" s="51">
        <v>840</v>
      </c>
      <c r="AT645">
        <v>0</v>
      </c>
      <c r="AU645" s="1">
        <v>1620</v>
      </c>
      <c r="AV645" s="1">
        <v>0</v>
      </c>
      <c r="AW645" s="1">
        <v>0</v>
      </c>
      <c r="AX645" s="1">
        <v>2</v>
      </c>
      <c r="AY645" s="1">
        <v>1</v>
      </c>
      <c r="AZ645">
        <v>4</v>
      </c>
      <c r="BA645">
        <v>1</v>
      </c>
      <c r="BB645" s="51" t="s">
        <v>98</v>
      </c>
      <c r="BC645" s="59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 s="51">
        <v>2</v>
      </c>
      <c r="BK645" s="51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 s="1">
        <v>152000</v>
      </c>
    </row>
    <row r="646" spans="1:81" x14ac:dyDescent="0.2">
      <c r="A646">
        <v>645</v>
      </c>
      <c r="B646">
        <v>20</v>
      </c>
      <c r="C646" t="s">
        <v>192</v>
      </c>
      <c r="D646" s="1">
        <v>85</v>
      </c>
      <c r="E646" s="1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s="1" t="s">
        <v>136</v>
      </c>
      <c r="N646" s="51" t="s">
        <v>90</v>
      </c>
      <c r="O646" s="51" t="s">
        <v>90</v>
      </c>
      <c r="P646" s="1" t="s">
        <v>91</v>
      </c>
      <c r="Q646" s="51" t="s">
        <v>115</v>
      </c>
      <c r="R646" s="1">
        <v>9</v>
      </c>
      <c r="S646" s="51">
        <v>5</v>
      </c>
      <c r="T646" s="51">
        <v>2009</v>
      </c>
      <c r="U646" s="51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 s="51">
        <v>1766</v>
      </c>
      <c r="AN646" t="s">
        <v>103</v>
      </c>
      <c r="AO646" t="s">
        <v>104</v>
      </c>
      <c r="AP646" t="s">
        <v>105</v>
      </c>
      <c r="AQ646" t="s">
        <v>106</v>
      </c>
      <c r="AR646" s="51">
        <v>1766</v>
      </c>
      <c r="AS646" s="51">
        <v>0</v>
      </c>
      <c r="AT646">
        <v>0</v>
      </c>
      <c r="AU646" s="1">
        <v>1766</v>
      </c>
      <c r="AV646" s="1">
        <v>1</v>
      </c>
      <c r="AW646" s="1">
        <v>0</v>
      </c>
      <c r="AX646" s="1">
        <v>2</v>
      </c>
      <c r="AY646" s="1">
        <v>1</v>
      </c>
      <c r="AZ646">
        <v>2</v>
      </c>
      <c r="BA646">
        <v>1</v>
      </c>
      <c r="BB646" s="51" t="s">
        <v>104</v>
      </c>
      <c r="BC646" s="59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 s="51">
        <v>3</v>
      </c>
      <c r="BK646" s="51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 s="1">
        <v>370878</v>
      </c>
    </row>
    <row r="647" spans="1:81" x14ac:dyDescent="0.2">
      <c r="A647">
        <v>646</v>
      </c>
      <c r="B647">
        <v>20</v>
      </c>
      <c r="C647" t="s">
        <v>81</v>
      </c>
      <c r="D647" s="1" t="s">
        <v>83</v>
      </c>
      <c r="E647" s="1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s="1" t="s">
        <v>162</v>
      </c>
      <c r="N647" s="51" t="s">
        <v>90</v>
      </c>
      <c r="O647" s="51" t="s">
        <v>90</v>
      </c>
      <c r="P647" s="1" t="s">
        <v>91</v>
      </c>
      <c r="Q647" s="51" t="s">
        <v>115</v>
      </c>
      <c r="R647" s="1">
        <v>6</v>
      </c>
      <c r="S647" s="51">
        <v>5</v>
      </c>
      <c r="T647" s="51">
        <v>1971</v>
      </c>
      <c r="U647" s="51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 s="51">
        <v>981</v>
      </c>
      <c r="AN647" t="s">
        <v>103</v>
      </c>
      <c r="AO647" t="s">
        <v>98</v>
      </c>
      <c r="AP647" t="s">
        <v>105</v>
      </c>
      <c r="AQ647" t="s">
        <v>106</v>
      </c>
      <c r="AR647" s="51">
        <v>981</v>
      </c>
      <c r="AS647" s="51">
        <v>0</v>
      </c>
      <c r="AT647">
        <v>0</v>
      </c>
      <c r="AU647" s="1">
        <v>981</v>
      </c>
      <c r="AV647" s="1">
        <v>1</v>
      </c>
      <c r="AW647" s="1">
        <v>0</v>
      </c>
      <c r="AX647" s="1">
        <v>1</v>
      </c>
      <c r="AY647" s="1">
        <v>1</v>
      </c>
      <c r="AZ647">
        <v>3</v>
      </c>
      <c r="BA647">
        <v>1</v>
      </c>
      <c r="BB647" s="51" t="s">
        <v>98</v>
      </c>
      <c r="BC647" s="59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 s="51">
        <v>2</v>
      </c>
      <c r="BK647" s="51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 s="1">
        <v>143250</v>
      </c>
    </row>
    <row r="648" spans="1:81" x14ac:dyDescent="0.2">
      <c r="A648">
        <v>647</v>
      </c>
      <c r="B648">
        <v>20</v>
      </c>
      <c r="C648" t="s">
        <v>81</v>
      </c>
      <c r="D648" s="1">
        <v>60</v>
      </c>
      <c r="E648" s="1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s="1" t="s">
        <v>162</v>
      </c>
      <c r="N648" s="51" t="s">
        <v>90</v>
      </c>
      <c r="O648" s="51" t="s">
        <v>90</v>
      </c>
      <c r="P648" s="1" t="s">
        <v>91</v>
      </c>
      <c r="Q648" s="51" t="s">
        <v>115</v>
      </c>
      <c r="R648" s="1">
        <v>5</v>
      </c>
      <c r="S648" s="51">
        <v>5</v>
      </c>
      <c r="T648" s="51">
        <v>1950</v>
      </c>
      <c r="U648" s="51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 s="51">
        <v>0</v>
      </c>
      <c r="AN648" t="s">
        <v>103</v>
      </c>
      <c r="AO648" t="s">
        <v>97</v>
      </c>
      <c r="AP648" t="s">
        <v>105</v>
      </c>
      <c r="AQ648" t="s">
        <v>106</v>
      </c>
      <c r="AR648" s="51">
        <v>1048</v>
      </c>
      <c r="AS648" s="51">
        <v>0</v>
      </c>
      <c r="AT648">
        <v>0</v>
      </c>
      <c r="AU648" s="1">
        <v>1048</v>
      </c>
      <c r="AV648" s="1">
        <v>0</v>
      </c>
      <c r="AW648" s="1">
        <v>0</v>
      </c>
      <c r="AX648" s="1">
        <v>1</v>
      </c>
      <c r="AY648" s="1">
        <v>0</v>
      </c>
      <c r="AZ648">
        <v>3</v>
      </c>
      <c r="BA648">
        <v>1</v>
      </c>
      <c r="BB648" s="51" t="s">
        <v>98</v>
      </c>
      <c r="BC648" s="59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 s="51">
        <v>2</v>
      </c>
      <c r="BK648" s="51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 s="1">
        <v>98300</v>
      </c>
    </row>
    <row r="649" spans="1:81" x14ac:dyDescent="0.2">
      <c r="A649">
        <v>648</v>
      </c>
      <c r="B649">
        <v>20</v>
      </c>
      <c r="C649" t="s">
        <v>81</v>
      </c>
      <c r="D649" s="1">
        <v>85</v>
      </c>
      <c r="E649" s="1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s="1" t="s">
        <v>185</v>
      </c>
      <c r="N649" s="51" t="s">
        <v>90</v>
      </c>
      <c r="O649" s="51" t="s">
        <v>90</v>
      </c>
      <c r="P649" s="1" t="s">
        <v>91</v>
      </c>
      <c r="Q649" s="51" t="s">
        <v>115</v>
      </c>
      <c r="R649" s="1">
        <v>6</v>
      </c>
      <c r="S649" s="51">
        <v>5</v>
      </c>
      <c r="T649" s="51">
        <v>1953</v>
      </c>
      <c r="U649" s="51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 s="51">
        <v>1094</v>
      </c>
      <c r="AN649" t="s">
        <v>103</v>
      </c>
      <c r="AO649" t="s">
        <v>104</v>
      </c>
      <c r="AP649" t="s">
        <v>105</v>
      </c>
      <c r="AQ649" t="s">
        <v>106</v>
      </c>
      <c r="AR649" s="51">
        <v>1094</v>
      </c>
      <c r="AS649" s="51">
        <v>0</v>
      </c>
      <c r="AT649">
        <v>0</v>
      </c>
      <c r="AU649" s="1">
        <v>1094</v>
      </c>
      <c r="AV649" s="1">
        <v>0</v>
      </c>
      <c r="AW649" s="1">
        <v>0</v>
      </c>
      <c r="AX649" s="1">
        <v>1</v>
      </c>
      <c r="AY649" s="1">
        <v>0</v>
      </c>
      <c r="AZ649">
        <v>3</v>
      </c>
      <c r="BA649">
        <v>1</v>
      </c>
      <c r="BB649" s="51" t="s">
        <v>98</v>
      </c>
      <c r="BC649" s="5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 s="51">
        <v>2</v>
      </c>
      <c r="BK649" s="51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 s="1">
        <v>155000</v>
      </c>
    </row>
    <row r="650" spans="1:81" x14ac:dyDescent="0.2">
      <c r="A650">
        <v>649</v>
      </c>
      <c r="B650">
        <v>60</v>
      </c>
      <c r="C650" t="s">
        <v>81</v>
      </c>
      <c r="D650" s="1">
        <v>70</v>
      </c>
      <c r="E650" s="1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s="1" t="s">
        <v>162</v>
      </c>
      <c r="N650" s="51" t="s">
        <v>139</v>
      </c>
      <c r="O650" s="51" t="s">
        <v>90</v>
      </c>
      <c r="P650" s="1" t="s">
        <v>91</v>
      </c>
      <c r="Q650" s="51" t="s">
        <v>92</v>
      </c>
      <c r="R650" s="1">
        <v>6</v>
      </c>
      <c r="S650" s="51">
        <v>5</v>
      </c>
      <c r="T650" s="51">
        <v>1966</v>
      </c>
      <c r="U650" s="51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 s="51">
        <v>756</v>
      </c>
      <c r="AN650" t="s">
        <v>103</v>
      </c>
      <c r="AO650" t="s">
        <v>98</v>
      </c>
      <c r="AP650" t="s">
        <v>105</v>
      </c>
      <c r="AQ650" t="s">
        <v>106</v>
      </c>
      <c r="AR650" s="51">
        <v>1051</v>
      </c>
      <c r="AS650" s="51">
        <v>788</v>
      </c>
      <c r="AT650">
        <v>0</v>
      </c>
      <c r="AU650" s="1">
        <v>1839</v>
      </c>
      <c r="AV650" s="1">
        <v>0</v>
      </c>
      <c r="AW650" s="1">
        <v>0</v>
      </c>
      <c r="AX650" s="1">
        <v>1</v>
      </c>
      <c r="AY650" s="1">
        <v>1</v>
      </c>
      <c r="AZ650">
        <v>4</v>
      </c>
      <c r="BA650">
        <v>1</v>
      </c>
      <c r="BB650" s="51" t="s">
        <v>98</v>
      </c>
      <c r="BC650" s="59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 s="51">
        <v>2</v>
      </c>
      <c r="BK650" s="51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 s="1">
        <v>155000</v>
      </c>
    </row>
    <row r="651" spans="1:81" x14ac:dyDescent="0.2">
      <c r="A651">
        <v>650</v>
      </c>
      <c r="B651">
        <v>180</v>
      </c>
      <c r="C651" t="s">
        <v>142</v>
      </c>
      <c r="D651" s="1">
        <v>21</v>
      </c>
      <c r="E651" s="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s="1" t="s">
        <v>178</v>
      </c>
      <c r="N651" s="51" t="s">
        <v>90</v>
      </c>
      <c r="O651" s="51" t="s">
        <v>90</v>
      </c>
      <c r="P651" s="1" t="s">
        <v>198</v>
      </c>
      <c r="Q651" s="51" t="s">
        <v>191</v>
      </c>
      <c r="R651" s="1">
        <v>4</v>
      </c>
      <c r="S651" s="51">
        <v>6</v>
      </c>
      <c r="T651" s="51">
        <v>1970</v>
      </c>
      <c r="U651" s="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 s="51">
        <v>630</v>
      </c>
      <c r="AN651" t="s">
        <v>103</v>
      </c>
      <c r="AO651" t="s">
        <v>97</v>
      </c>
      <c r="AP651" t="s">
        <v>105</v>
      </c>
      <c r="AQ651" t="s">
        <v>106</v>
      </c>
      <c r="AR651" s="51">
        <v>630</v>
      </c>
      <c r="AS651" s="51">
        <v>0</v>
      </c>
      <c r="AT651">
        <v>0</v>
      </c>
      <c r="AU651" s="1">
        <v>630</v>
      </c>
      <c r="AV651" s="1">
        <v>1</v>
      </c>
      <c r="AW651" s="1">
        <v>0</v>
      </c>
      <c r="AX651" s="1">
        <v>1</v>
      </c>
      <c r="AY651" s="1">
        <v>0</v>
      </c>
      <c r="AZ651">
        <v>1</v>
      </c>
      <c r="BA651">
        <v>1</v>
      </c>
      <c r="BB651" s="51" t="s">
        <v>98</v>
      </c>
      <c r="BC651" s="59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 s="51">
        <v>0</v>
      </c>
      <c r="BK651" s="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 s="1">
        <v>84500</v>
      </c>
    </row>
    <row r="652" spans="1:81" x14ac:dyDescent="0.2">
      <c r="A652">
        <v>651</v>
      </c>
      <c r="B652">
        <v>60</v>
      </c>
      <c r="C652" t="s">
        <v>192</v>
      </c>
      <c r="D652" s="1">
        <v>65</v>
      </c>
      <c r="E652" s="1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s="1" t="s">
        <v>136</v>
      </c>
      <c r="N652" s="51" t="s">
        <v>90</v>
      </c>
      <c r="O652" s="51" t="s">
        <v>90</v>
      </c>
      <c r="P652" s="1" t="s">
        <v>91</v>
      </c>
      <c r="Q652" s="51" t="s">
        <v>92</v>
      </c>
      <c r="R652" s="1">
        <v>7</v>
      </c>
      <c r="S652" s="51">
        <v>6</v>
      </c>
      <c r="T652" s="51">
        <v>2007</v>
      </c>
      <c r="U652" s="51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 s="51">
        <v>813</v>
      </c>
      <c r="AN652" t="s">
        <v>103</v>
      </c>
      <c r="AO652" t="s">
        <v>104</v>
      </c>
      <c r="AP652" t="s">
        <v>105</v>
      </c>
      <c r="AQ652" t="s">
        <v>106</v>
      </c>
      <c r="AR652" s="51">
        <v>822</v>
      </c>
      <c r="AS652" s="51">
        <v>843</v>
      </c>
      <c r="AT652">
        <v>0</v>
      </c>
      <c r="AU652" s="1">
        <v>1665</v>
      </c>
      <c r="AV652" s="1">
        <v>0</v>
      </c>
      <c r="AW652" s="1">
        <v>0</v>
      </c>
      <c r="AX652" s="1">
        <v>2</v>
      </c>
      <c r="AY652" s="1">
        <v>1</v>
      </c>
      <c r="AZ652">
        <v>3</v>
      </c>
      <c r="BA652">
        <v>1</v>
      </c>
      <c r="BB652" s="51" t="s">
        <v>97</v>
      </c>
      <c r="BC652" s="59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 s="51">
        <v>2</v>
      </c>
      <c r="BK652" s="51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 s="1">
        <v>205950</v>
      </c>
    </row>
    <row r="653" spans="1:81" x14ac:dyDescent="0.2">
      <c r="A653">
        <v>652</v>
      </c>
      <c r="B653">
        <v>70</v>
      </c>
      <c r="C653" t="s">
        <v>81</v>
      </c>
      <c r="D653" s="1">
        <v>60</v>
      </c>
      <c r="E653" s="1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s="1" t="s">
        <v>185</v>
      </c>
      <c r="N653" s="51" t="s">
        <v>144</v>
      </c>
      <c r="O653" s="51" t="s">
        <v>90</v>
      </c>
      <c r="P653" s="1" t="s">
        <v>91</v>
      </c>
      <c r="Q653" s="51" t="s">
        <v>92</v>
      </c>
      <c r="R653" s="1">
        <v>4</v>
      </c>
      <c r="S653" s="51">
        <v>5</v>
      </c>
      <c r="T653" s="51">
        <v>1940</v>
      </c>
      <c r="U653" s="51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 s="51">
        <v>755</v>
      </c>
      <c r="AN653" t="s">
        <v>103</v>
      </c>
      <c r="AO653" t="s">
        <v>98</v>
      </c>
      <c r="AP653" t="s">
        <v>105</v>
      </c>
      <c r="AQ653" t="s">
        <v>106</v>
      </c>
      <c r="AR653" s="51">
        <v>755</v>
      </c>
      <c r="AS653" s="51">
        <v>755</v>
      </c>
      <c r="AT653">
        <v>0</v>
      </c>
      <c r="AU653" s="1">
        <v>1510</v>
      </c>
      <c r="AV653" s="1">
        <v>1</v>
      </c>
      <c r="AW653" s="1">
        <v>0</v>
      </c>
      <c r="AX653" s="1">
        <v>1</v>
      </c>
      <c r="AY653" s="1">
        <v>0</v>
      </c>
      <c r="AZ653">
        <v>4</v>
      </c>
      <c r="BA653">
        <v>1</v>
      </c>
      <c r="BB653" s="51" t="s">
        <v>98</v>
      </c>
      <c r="BC653" s="59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 s="51">
        <v>1</v>
      </c>
      <c r="BK653" s="51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 s="1">
        <v>108000</v>
      </c>
    </row>
    <row r="654" spans="1:81" x14ac:dyDescent="0.2">
      <c r="A654">
        <v>653</v>
      </c>
      <c r="B654">
        <v>60</v>
      </c>
      <c r="C654" t="s">
        <v>81</v>
      </c>
      <c r="D654" s="1">
        <v>70</v>
      </c>
      <c r="E654" s="1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s="1" t="s">
        <v>89</v>
      </c>
      <c r="N654" s="51" t="s">
        <v>90</v>
      </c>
      <c r="O654" s="51" t="s">
        <v>90</v>
      </c>
      <c r="P654" s="1" t="s">
        <v>91</v>
      </c>
      <c r="Q654" s="51" t="s">
        <v>92</v>
      </c>
      <c r="R654" s="1">
        <v>7</v>
      </c>
      <c r="S654" s="51">
        <v>5</v>
      </c>
      <c r="T654" s="51">
        <v>1996</v>
      </c>
      <c r="U654" s="51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 s="51">
        <v>880</v>
      </c>
      <c r="AN654" t="s">
        <v>103</v>
      </c>
      <c r="AO654" t="s">
        <v>104</v>
      </c>
      <c r="AP654" t="s">
        <v>105</v>
      </c>
      <c r="AQ654" t="s">
        <v>106</v>
      </c>
      <c r="AR654" s="51">
        <v>909</v>
      </c>
      <c r="AS654" s="51">
        <v>807</v>
      </c>
      <c r="AT654">
        <v>0</v>
      </c>
      <c r="AU654" s="1">
        <v>1716</v>
      </c>
      <c r="AV654" s="1">
        <v>0</v>
      </c>
      <c r="AW654" s="1">
        <v>0</v>
      </c>
      <c r="AX654" s="1">
        <v>2</v>
      </c>
      <c r="AY654" s="1">
        <v>1</v>
      </c>
      <c r="AZ654">
        <v>2</v>
      </c>
      <c r="BA654">
        <v>1</v>
      </c>
      <c r="BB654" s="51" t="s">
        <v>97</v>
      </c>
      <c r="BC654" s="59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 s="51">
        <v>2</v>
      </c>
      <c r="BK654" s="51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 s="1">
        <v>191000</v>
      </c>
    </row>
    <row r="655" spans="1:81" x14ac:dyDescent="0.2">
      <c r="A655">
        <v>654</v>
      </c>
      <c r="B655">
        <v>50</v>
      </c>
      <c r="C655" t="s">
        <v>142</v>
      </c>
      <c r="D655" s="1">
        <v>60</v>
      </c>
      <c r="E655" s="1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s="1" t="s">
        <v>176</v>
      </c>
      <c r="N655" s="51" t="s">
        <v>90</v>
      </c>
      <c r="O655" s="51" t="s">
        <v>90</v>
      </c>
      <c r="P655" s="1" t="s">
        <v>91</v>
      </c>
      <c r="Q655" s="51" t="s">
        <v>132</v>
      </c>
      <c r="R655" s="1">
        <v>6</v>
      </c>
      <c r="S655" s="51">
        <v>7</v>
      </c>
      <c r="T655" s="51">
        <v>1906</v>
      </c>
      <c r="U655" s="51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 s="51">
        <v>756</v>
      </c>
      <c r="AN655" t="s">
        <v>103</v>
      </c>
      <c r="AO655" t="s">
        <v>104</v>
      </c>
      <c r="AP655" t="s">
        <v>105</v>
      </c>
      <c r="AQ655" t="s">
        <v>106</v>
      </c>
      <c r="AR655" s="51">
        <v>756</v>
      </c>
      <c r="AS655" s="51">
        <v>713</v>
      </c>
      <c r="AT655">
        <v>0</v>
      </c>
      <c r="AU655" s="1">
        <v>1469</v>
      </c>
      <c r="AV655" s="1">
        <v>0</v>
      </c>
      <c r="AW655" s="1">
        <v>0</v>
      </c>
      <c r="AX655" s="1">
        <v>1</v>
      </c>
      <c r="AY655" s="1">
        <v>0</v>
      </c>
      <c r="AZ655">
        <v>3</v>
      </c>
      <c r="BA655">
        <v>1</v>
      </c>
      <c r="BB655" s="51" t="s">
        <v>98</v>
      </c>
      <c r="BC655" s="59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 s="51">
        <v>1</v>
      </c>
      <c r="BK655" s="51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 s="1">
        <v>135000</v>
      </c>
    </row>
    <row r="656" spans="1:81" x14ac:dyDescent="0.2">
      <c r="A656">
        <v>655</v>
      </c>
      <c r="B656">
        <v>20</v>
      </c>
      <c r="C656" t="s">
        <v>81</v>
      </c>
      <c r="D656" s="1">
        <v>91</v>
      </c>
      <c r="E656" s="1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s="1" t="s">
        <v>129</v>
      </c>
      <c r="N656" s="51" t="s">
        <v>90</v>
      </c>
      <c r="O656" s="51" t="s">
        <v>90</v>
      </c>
      <c r="P656" s="1" t="s">
        <v>91</v>
      </c>
      <c r="Q656" s="51" t="s">
        <v>115</v>
      </c>
      <c r="R656" s="1">
        <v>8</v>
      </c>
      <c r="S656" s="51">
        <v>6</v>
      </c>
      <c r="T656" s="51">
        <v>1995</v>
      </c>
      <c r="U656" s="51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 s="51">
        <v>2109</v>
      </c>
      <c r="AN656" t="s">
        <v>103</v>
      </c>
      <c r="AO656" t="s">
        <v>104</v>
      </c>
      <c r="AP656" t="s">
        <v>105</v>
      </c>
      <c r="AQ656" t="s">
        <v>106</v>
      </c>
      <c r="AR656" s="51">
        <v>2113</v>
      </c>
      <c r="AS656" s="51">
        <v>0</v>
      </c>
      <c r="AT656">
        <v>0</v>
      </c>
      <c r="AU656" s="1">
        <v>2113</v>
      </c>
      <c r="AV656" s="1">
        <v>1</v>
      </c>
      <c r="AW656" s="1">
        <v>0</v>
      </c>
      <c r="AX656" s="1">
        <v>2</v>
      </c>
      <c r="AY656" s="1">
        <v>1</v>
      </c>
      <c r="AZ656">
        <v>2</v>
      </c>
      <c r="BA656">
        <v>1</v>
      </c>
      <c r="BB656" s="51" t="s">
        <v>97</v>
      </c>
      <c r="BC656" s="59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 s="51">
        <v>3</v>
      </c>
      <c r="BK656" s="51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 s="1">
        <v>350000</v>
      </c>
    </row>
    <row r="657" spans="1:81" x14ac:dyDescent="0.2">
      <c r="A657">
        <v>656</v>
      </c>
      <c r="B657">
        <v>160</v>
      </c>
      <c r="C657" t="s">
        <v>142</v>
      </c>
      <c r="D657" s="1">
        <v>21</v>
      </c>
      <c r="E657" s="1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s="1" t="s">
        <v>228</v>
      </c>
      <c r="N657" s="51" t="s">
        <v>90</v>
      </c>
      <c r="O657" s="51" t="s">
        <v>90</v>
      </c>
      <c r="P657" s="1" t="s">
        <v>198</v>
      </c>
      <c r="Q657" s="51" t="s">
        <v>92</v>
      </c>
      <c r="R657" s="1">
        <v>6</v>
      </c>
      <c r="S657" s="51">
        <v>5</v>
      </c>
      <c r="T657" s="51">
        <v>1971</v>
      </c>
      <c r="U657" s="51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 s="51">
        <v>525</v>
      </c>
      <c r="AN657" t="s">
        <v>103</v>
      </c>
      <c r="AO657" t="s">
        <v>98</v>
      </c>
      <c r="AP657" t="s">
        <v>105</v>
      </c>
      <c r="AQ657" t="s">
        <v>106</v>
      </c>
      <c r="AR657" s="51">
        <v>525</v>
      </c>
      <c r="AS657" s="51">
        <v>567</v>
      </c>
      <c r="AT657">
        <v>0</v>
      </c>
      <c r="AU657" s="1">
        <v>1092</v>
      </c>
      <c r="AV657" s="1">
        <v>0</v>
      </c>
      <c r="AW657" s="1">
        <v>0</v>
      </c>
      <c r="AX657" s="1">
        <v>1</v>
      </c>
      <c r="AY657" s="1">
        <v>1</v>
      </c>
      <c r="AZ657">
        <v>3</v>
      </c>
      <c r="BA657">
        <v>1</v>
      </c>
      <c r="BB657" s="51" t="s">
        <v>98</v>
      </c>
      <c r="BC657" s="59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 s="51">
        <v>1</v>
      </c>
      <c r="BK657" s="51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 s="1">
        <v>88000</v>
      </c>
    </row>
    <row r="658" spans="1:81" x14ac:dyDescent="0.2">
      <c r="A658">
        <v>657</v>
      </c>
      <c r="B658">
        <v>20</v>
      </c>
      <c r="C658" t="s">
        <v>81</v>
      </c>
      <c r="D658" s="1">
        <v>72</v>
      </c>
      <c r="E658" s="1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s="1" t="s">
        <v>162</v>
      </c>
      <c r="N658" s="51" t="s">
        <v>90</v>
      </c>
      <c r="O658" s="51" t="s">
        <v>90</v>
      </c>
      <c r="P658" s="1" t="s">
        <v>91</v>
      </c>
      <c r="Q658" s="51" t="s">
        <v>115</v>
      </c>
      <c r="R658" s="1">
        <v>5</v>
      </c>
      <c r="S658" s="51">
        <v>7</v>
      </c>
      <c r="T658" s="51">
        <v>1959</v>
      </c>
      <c r="U658" s="51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 s="51">
        <v>1053</v>
      </c>
      <c r="AN658" t="s">
        <v>103</v>
      </c>
      <c r="AO658" t="s">
        <v>104</v>
      </c>
      <c r="AP658" t="s">
        <v>105</v>
      </c>
      <c r="AQ658" t="s">
        <v>106</v>
      </c>
      <c r="AR658" s="51">
        <v>1053</v>
      </c>
      <c r="AS658" s="51">
        <v>0</v>
      </c>
      <c r="AT658">
        <v>0</v>
      </c>
      <c r="AU658" s="1">
        <v>1053</v>
      </c>
      <c r="AV658" s="1">
        <v>1</v>
      </c>
      <c r="AW658" s="1">
        <v>0</v>
      </c>
      <c r="AX658" s="1">
        <v>1</v>
      </c>
      <c r="AY658" s="1">
        <v>1</v>
      </c>
      <c r="AZ658">
        <v>3</v>
      </c>
      <c r="BA658">
        <v>1</v>
      </c>
      <c r="BB658" s="51" t="s">
        <v>97</v>
      </c>
      <c r="BC658" s="59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 s="51">
        <v>1</v>
      </c>
      <c r="BK658" s="51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 s="1">
        <v>145500</v>
      </c>
    </row>
    <row r="659" spans="1:81" x14ac:dyDescent="0.2">
      <c r="A659">
        <v>658</v>
      </c>
      <c r="B659">
        <v>70</v>
      </c>
      <c r="C659" t="s">
        <v>81</v>
      </c>
      <c r="D659" s="1">
        <v>60</v>
      </c>
      <c r="E659" s="1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s="1" t="s">
        <v>123</v>
      </c>
      <c r="N659" s="51" t="s">
        <v>90</v>
      </c>
      <c r="O659" s="51" t="s">
        <v>90</v>
      </c>
      <c r="P659" s="1" t="s">
        <v>91</v>
      </c>
      <c r="Q659" s="51" t="s">
        <v>92</v>
      </c>
      <c r="R659" s="1">
        <v>7</v>
      </c>
      <c r="S659" s="51">
        <v>6</v>
      </c>
      <c r="T659" s="51">
        <v>1931</v>
      </c>
      <c r="U659" s="51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 s="51">
        <v>776</v>
      </c>
      <c r="AN659" t="s">
        <v>103</v>
      </c>
      <c r="AO659" t="s">
        <v>98</v>
      </c>
      <c r="AP659" t="s">
        <v>105</v>
      </c>
      <c r="AQ659" t="s">
        <v>106</v>
      </c>
      <c r="AR659" s="51">
        <v>851</v>
      </c>
      <c r="AS659" s="51">
        <v>651</v>
      </c>
      <c r="AT659">
        <v>0</v>
      </c>
      <c r="AU659" s="1">
        <v>1502</v>
      </c>
      <c r="AV659" s="1">
        <v>0</v>
      </c>
      <c r="AW659" s="1">
        <v>0</v>
      </c>
      <c r="AX659" s="1">
        <v>1</v>
      </c>
      <c r="AY659" s="1">
        <v>1</v>
      </c>
      <c r="AZ659">
        <v>3</v>
      </c>
      <c r="BA659">
        <v>1</v>
      </c>
      <c r="BB659" s="51" t="s">
        <v>98</v>
      </c>
      <c r="BC659" s="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 s="51">
        <v>1</v>
      </c>
      <c r="BK659" s="51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 s="1">
        <v>149000</v>
      </c>
    </row>
    <row r="660" spans="1:81" x14ac:dyDescent="0.2">
      <c r="A660">
        <v>659</v>
      </c>
      <c r="B660">
        <v>50</v>
      </c>
      <c r="C660" t="s">
        <v>81</v>
      </c>
      <c r="D660" s="1">
        <v>78</v>
      </c>
      <c r="E660" s="1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s="1" t="s">
        <v>162</v>
      </c>
      <c r="N660" s="51" t="s">
        <v>144</v>
      </c>
      <c r="O660" s="51" t="s">
        <v>90</v>
      </c>
      <c r="P660" s="1" t="s">
        <v>91</v>
      </c>
      <c r="Q660" s="51" t="s">
        <v>132</v>
      </c>
      <c r="R660" s="1">
        <v>6</v>
      </c>
      <c r="S660" s="51">
        <v>5</v>
      </c>
      <c r="T660" s="51">
        <v>1948</v>
      </c>
      <c r="U660" s="51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 s="51">
        <v>912</v>
      </c>
      <c r="AN660" t="s">
        <v>103</v>
      </c>
      <c r="AO660" t="s">
        <v>98</v>
      </c>
      <c r="AP660" t="s">
        <v>105</v>
      </c>
      <c r="AQ660" t="s">
        <v>106</v>
      </c>
      <c r="AR660" s="51">
        <v>912</v>
      </c>
      <c r="AS660" s="51">
        <v>546</v>
      </c>
      <c r="AT660">
        <v>0</v>
      </c>
      <c r="AU660" s="1">
        <v>1458</v>
      </c>
      <c r="AV660" s="1">
        <v>0</v>
      </c>
      <c r="AW660" s="1">
        <v>1</v>
      </c>
      <c r="AX660" s="1">
        <v>1</v>
      </c>
      <c r="AY660" s="1">
        <v>0</v>
      </c>
      <c r="AZ660">
        <v>3</v>
      </c>
      <c r="BA660">
        <v>1</v>
      </c>
      <c r="BB660" s="51" t="s">
        <v>98</v>
      </c>
      <c r="BC660" s="59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 s="51">
        <v>1</v>
      </c>
      <c r="BK660" s="51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 s="1">
        <v>97500</v>
      </c>
    </row>
    <row r="661" spans="1:81" x14ac:dyDescent="0.2">
      <c r="A661">
        <v>660</v>
      </c>
      <c r="B661">
        <v>20</v>
      </c>
      <c r="C661" t="s">
        <v>81</v>
      </c>
      <c r="D661" s="1">
        <v>75</v>
      </c>
      <c r="E661" s="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s="1" t="s">
        <v>185</v>
      </c>
      <c r="N661" s="51" t="s">
        <v>90</v>
      </c>
      <c r="O661" s="51" t="s">
        <v>90</v>
      </c>
      <c r="P661" s="1" t="s">
        <v>91</v>
      </c>
      <c r="Q661" s="51" t="s">
        <v>115</v>
      </c>
      <c r="R661" s="1">
        <v>5</v>
      </c>
      <c r="S661" s="51">
        <v>7</v>
      </c>
      <c r="T661" s="51">
        <v>1964</v>
      </c>
      <c r="U661" s="5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 s="51">
        <v>1486</v>
      </c>
      <c r="AN661" t="s">
        <v>103</v>
      </c>
      <c r="AO661" t="s">
        <v>104</v>
      </c>
      <c r="AP661" t="s">
        <v>105</v>
      </c>
      <c r="AQ661" t="s">
        <v>106</v>
      </c>
      <c r="AR661" s="51">
        <v>1486</v>
      </c>
      <c r="AS661" s="51">
        <v>0</v>
      </c>
      <c r="AT661">
        <v>0</v>
      </c>
      <c r="AU661" s="1">
        <v>1486</v>
      </c>
      <c r="AV661" s="1">
        <v>1</v>
      </c>
      <c r="AW661" s="1">
        <v>0</v>
      </c>
      <c r="AX661" s="1">
        <v>1</v>
      </c>
      <c r="AY661" s="1">
        <v>0</v>
      </c>
      <c r="AZ661">
        <v>3</v>
      </c>
      <c r="BA661">
        <v>1</v>
      </c>
      <c r="BB661" s="51" t="s">
        <v>98</v>
      </c>
      <c r="BC661" s="59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 s="51">
        <v>2</v>
      </c>
      <c r="BK661" s="5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 s="1">
        <v>167000</v>
      </c>
    </row>
    <row r="662" spans="1:81" x14ac:dyDescent="0.2">
      <c r="A662">
        <v>661</v>
      </c>
      <c r="B662">
        <v>60</v>
      </c>
      <c r="C662" t="s">
        <v>81</v>
      </c>
      <c r="D662" s="1" t="s">
        <v>83</v>
      </c>
      <c r="E662" s="1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s="1" t="s">
        <v>138</v>
      </c>
      <c r="N662" s="51" t="s">
        <v>90</v>
      </c>
      <c r="O662" s="51" t="s">
        <v>90</v>
      </c>
      <c r="P662" s="1" t="s">
        <v>91</v>
      </c>
      <c r="Q662" s="51" t="s">
        <v>92</v>
      </c>
      <c r="R662" s="1">
        <v>7</v>
      </c>
      <c r="S662" s="51">
        <v>7</v>
      </c>
      <c r="T662" s="51">
        <v>1976</v>
      </c>
      <c r="U662" s="51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 s="51">
        <v>793</v>
      </c>
      <c r="AN662" t="s">
        <v>103</v>
      </c>
      <c r="AO662" t="s">
        <v>98</v>
      </c>
      <c r="AP662" t="s">
        <v>105</v>
      </c>
      <c r="AQ662" t="s">
        <v>106</v>
      </c>
      <c r="AR662" s="51">
        <v>1142</v>
      </c>
      <c r="AS662" s="51">
        <v>793</v>
      </c>
      <c r="AT662">
        <v>0</v>
      </c>
      <c r="AU662" s="1">
        <v>1935</v>
      </c>
      <c r="AV662" s="1">
        <v>0</v>
      </c>
      <c r="AW662" s="1">
        <v>0</v>
      </c>
      <c r="AX662" s="1">
        <v>2</v>
      </c>
      <c r="AY662" s="1">
        <v>1</v>
      </c>
      <c r="AZ662">
        <v>3</v>
      </c>
      <c r="BA662">
        <v>1</v>
      </c>
      <c r="BB662" s="51" t="s">
        <v>98</v>
      </c>
      <c r="BC662" s="59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 s="51">
        <v>2</v>
      </c>
      <c r="BK662" s="51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 s="1">
        <v>197900</v>
      </c>
    </row>
    <row r="663" spans="1:81" x14ac:dyDescent="0.2">
      <c r="A663">
        <v>662</v>
      </c>
      <c r="B663">
        <v>60</v>
      </c>
      <c r="C663" t="s">
        <v>81</v>
      </c>
      <c r="D663" s="1">
        <v>52</v>
      </c>
      <c r="E663" s="1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s="1" t="s">
        <v>129</v>
      </c>
      <c r="N663" s="51" t="s">
        <v>90</v>
      </c>
      <c r="O663" s="51" t="s">
        <v>90</v>
      </c>
      <c r="P663" s="1" t="s">
        <v>91</v>
      </c>
      <c r="Q663" s="51" t="s">
        <v>92</v>
      </c>
      <c r="R663" s="1">
        <v>8</v>
      </c>
      <c r="S663" s="51">
        <v>7</v>
      </c>
      <c r="T663" s="51">
        <v>1994</v>
      </c>
      <c r="U663" s="51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 s="51">
        <v>1629</v>
      </c>
      <c r="AN663" t="s">
        <v>103</v>
      </c>
      <c r="AO663" t="s">
        <v>104</v>
      </c>
      <c r="AP663" t="s">
        <v>105</v>
      </c>
      <c r="AQ663" t="s">
        <v>106</v>
      </c>
      <c r="AR663" s="51">
        <v>1686</v>
      </c>
      <c r="AS663" s="51">
        <v>762</v>
      </c>
      <c r="AT663">
        <v>0</v>
      </c>
      <c r="AU663" s="1">
        <v>2448</v>
      </c>
      <c r="AV663" s="1">
        <v>1</v>
      </c>
      <c r="AW663" s="1">
        <v>0</v>
      </c>
      <c r="AX663" s="1">
        <v>2</v>
      </c>
      <c r="AY663" s="1">
        <v>1</v>
      </c>
      <c r="AZ663">
        <v>4</v>
      </c>
      <c r="BA663">
        <v>1</v>
      </c>
      <c r="BB663" s="51" t="s">
        <v>97</v>
      </c>
      <c r="BC663" s="59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 s="51">
        <v>3</v>
      </c>
      <c r="BK663" s="51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 s="1">
        <v>402000</v>
      </c>
    </row>
    <row r="664" spans="1:81" x14ac:dyDescent="0.2">
      <c r="A664">
        <v>663</v>
      </c>
      <c r="B664">
        <v>20</v>
      </c>
      <c r="C664" t="s">
        <v>81</v>
      </c>
      <c r="D664" s="1">
        <v>120</v>
      </c>
      <c r="E664" s="1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s="1" t="s">
        <v>162</v>
      </c>
      <c r="N664" s="51" t="s">
        <v>90</v>
      </c>
      <c r="O664" s="51" t="s">
        <v>90</v>
      </c>
      <c r="P664" s="1" t="s">
        <v>91</v>
      </c>
      <c r="Q664" s="51" t="s">
        <v>115</v>
      </c>
      <c r="R664" s="1">
        <v>6</v>
      </c>
      <c r="S664" s="51">
        <v>3</v>
      </c>
      <c r="T664" s="51">
        <v>1968</v>
      </c>
      <c r="U664" s="51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 s="51">
        <v>1392</v>
      </c>
      <c r="AN664" t="s">
        <v>103</v>
      </c>
      <c r="AO664" t="s">
        <v>97</v>
      </c>
      <c r="AP664" t="s">
        <v>105</v>
      </c>
      <c r="AQ664" t="s">
        <v>106</v>
      </c>
      <c r="AR664" s="51">
        <v>1392</v>
      </c>
      <c r="AS664" s="51">
        <v>0</v>
      </c>
      <c r="AT664">
        <v>0</v>
      </c>
      <c r="AU664" s="1">
        <v>1392</v>
      </c>
      <c r="AV664" s="1">
        <v>1</v>
      </c>
      <c r="AW664" s="1">
        <v>0</v>
      </c>
      <c r="AX664" s="1">
        <v>1</v>
      </c>
      <c r="AY664" s="1">
        <v>0</v>
      </c>
      <c r="AZ664">
        <v>2</v>
      </c>
      <c r="BA664">
        <v>1</v>
      </c>
      <c r="BB664" s="51" t="s">
        <v>98</v>
      </c>
      <c r="BC664" s="59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 s="51">
        <v>2</v>
      </c>
      <c r="BK664" s="51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 s="1">
        <v>110000</v>
      </c>
    </row>
    <row r="665" spans="1:81" x14ac:dyDescent="0.2">
      <c r="A665">
        <v>664</v>
      </c>
      <c r="B665">
        <v>85</v>
      </c>
      <c r="C665" t="s">
        <v>81</v>
      </c>
      <c r="D665" s="1">
        <v>90</v>
      </c>
      <c r="E665" s="1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s="1" t="s">
        <v>185</v>
      </c>
      <c r="N665" s="51" t="s">
        <v>90</v>
      </c>
      <c r="O665" s="51" t="s">
        <v>90</v>
      </c>
      <c r="P665" s="1" t="s">
        <v>91</v>
      </c>
      <c r="Q665" s="51" t="s">
        <v>191</v>
      </c>
      <c r="R665" s="1">
        <v>4</v>
      </c>
      <c r="S665" s="51">
        <v>5</v>
      </c>
      <c r="T665" s="51">
        <v>1972</v>
      </c>
      <c r="U665" s="51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 s="51">
        <v>1138</v>
      </c>
      <c r="AN665" t="s">
        <v>103</v>
      </c>
      <c r="AO665" t="s">
        <v>98</v>
      </c>
      <c r="AP665" t="s">
        <v>105</v>
      </c>
      <c r="AQ665" t="s">
        <v>106</v>
      </c>
      <c r="AR665" s="51">
        <v>1181</v>
      </c>
      <c r="AS665" s="51">
        <v>0</v>
      </c>
      <c r="AT665">
        <v>0</v>
      </c>
      <c r="AU665" s="1">
        <v>1181</v>
      </c>
      <c r="AV665" s="1">
        <v>1</v>
      </c>
      <c r="AW665" s="1">
        <v>0</v>
      </c>
      <c r="AX665" s="1">
        <v>2</v>
      </c>
      <c r="AY665" s="1">
        <v>0</v>
      </c>
      <c r="AZ665">
        <v>3</v>
      </c>
      <c r="BA665">
        <v>1</v>
      </c>
      <c r="BB665" s="51" t="s">
        <v>98</v>
      </c>
      <c r="BC665" s="59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 s="51">
        <v>2</v>
      </c>
      <c r="BK665" s="51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 s="1">
        <v>137500</v>
      </c>
    </row>
    <row r="666" spans="1:81" x14ac:dyDescent="0.2">
      <c r="A666">
        <v>665</v>
      </c>
      <c r="B666">
        <v>20</v>
      </c>
      <c r="C666" t="s">
        <v>81</v>
      </c>
      <c r="D666" s="1">
        <v>49</v>
      </c>
      <c r="E666" s="1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s="1" t="s">
        <v>136</v>
      </c>
      <c r="N666" s="51" t="s">
        <v>202</v>
      </c>
      <c r="O666" s="51" t="s">
        <v>90</v>
      </c>
      <c r="P666" s="1" t="s">
        <v>91</v>
      </c>
      <c r="Q666" s="51" t="s">
        <v>115</v>
      </c>
      <c r="R666" s="1">
        <v>8</v>
      </c>
      <c r="S666" s="51">
        <v>5</v>
      </c>
      <c r="T666" s="51">
        <v>2005</v>
      </c>
      <c r="U666" s="51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 s="51">
        <v>2077</v>
      </c>
      <c r="AN666" t="s">
        <v>103</v>
      </c>
      <c r="AO666" t="s">
        <v>104</v>
      </c>
      <c r="AP666" t="s">
        <v>105</v>
      </c>
      <c r="AQ666" t="s">
        <v>106</v>
      </c>
      <c r="AR666" s="51">
        <v>2097</v>
      </c>
      <c r="AS666" s="51">
        <v>0</v>
      </c>
      <c r="AT666">
        <v>0</v>
      </c>
      <c r="AU666" s="1">
        <v>2097</v>
      </c>
      <c r="AV666" s="1">
        <v>1</v>
      </c>
      <c r="AW666" s="1">
        <v>0</v>
      </c>
      <c r="AX666" s="1">
        <v>1</v>
      </c>
      <c r="AY666" s="1">
        <v>1</v>
      </c>
      <c r="AZ666">
        <v>1</v>
      </c>
      <c r="BA666">
        <v>1</v>
      </c>
      <c r="BB666" s="51" t="s">
        <v>104</v>
      </c>
      <c r="BC666" s="59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 s="51">
        <v>3</v>
      </c>
      <c r="BK666" s="51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 s="1">
        <v>423000</v>
      </c>
    </row>
    <row r="667" spans="1:81" x14ac:dyDescent="0.2">
      <c r="A667">
        <v>666</v>
      </c>
      <c r="B667">
        <v>60</v>
      </c>
      <c r="C667" t="s">
        <v>81</v>
      </c>
      <c r="D667" s="1">
        <v>106</v>
      </c>
      <c r="E667" s="1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s="1" t="s">
        <v>193</v>
      </c>
      <c r="N667" s="51" t="s">
        <v>90</v>
      </c>
      <c r="O667" s="51" t="s">
        <v>90</v>
      </c>
      <c r="P667" s="1" t="s">
        <v>91</v>
      </c>
      <c r="Q667" s="51" t="s">
        <v>92</v>
      </c>
      <c r="R667" s="1">
        <v>8</v>
      </c>
      <c r="S667" s="51">
        <v>5</v>
      </c>
      <c r="T667" s="51">
        <v>2000</v>
      </c>
      <c r="U667" s="51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 s="51">
        <v>1406</v>
      </c>
      <c r="AN667" t="s">
        <v>103</v>
      </c>
      <c r="AO667" t="s">
        <v>104</v>
      </c>
      <c r="AP667" t="s">
        <v>105</v>
      </c>
      <c r="AQ667" t="s">
        <v>106</v>
      </c>
      <c r="AR667" s="51">
        <v>1454</v>
      </c>
      <c r="AS667" s="51">
        <v>482</v>
      </c>
      <c r="AT667">
        <v>0</v>
      </c>
      <c r="AU667" s="1">
        <v>1936</v>
      </c>
      <c r="AV667" s="1">
        <v>0</v>
      </c>
      <c r="AW667" s="1">
        <v>0</v>
      </c>
      <c r="AX667" s="1">
        <v>2</v>
      </c>
      <c r="AY667" s="1">
        <v>1</v>
      </c>
      <c r="AZ667">
        <v>3</v>
      </c>
      <c r="BA667">
        <v>1</v>
      </c>
      <c r="BB667" s="51" t="s">
        <v>97</v>
      </c>
      <c r="BC667" s="59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 s="51">
        <v>2</v>
      </c>
      <c r="BK667" s="51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 s="1">
        <v>230500</v>
      </c>
    </row>
    <row r="668" spans="1:81" x14ac:dyDescent="0.2">
      <c r="A668">
        <v>667</v>
      </c>
      <c r="B668">
        <v>60</v>
      </c>
      <c r="C668" t="s">
        <v>81</v>
      </c>
      <c r="D668" s="1" t="s">
        <v>83</v>
      </c>
      <c r="E668" s="1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s="1" t="s">
        <v>162</v>
      </c>
      <c r="N668" s="51" t="s">
        <v>90</v>
      </c>
      <c r="O668" s="51" t="s">
        <v>90</v>
      </c>
      <c r="P668" s="1" t="s">
        <v>91</v>
      </c>
      <c r="Q668" s="51" t="s">
        <v>92</v>
      </c>
      <c r="R668" s="1">
        <v>6</v>
      </c>
      <c r="S668" s="51">
        <v>5</v>
      </c>
      <c r="T668" s="51">
        <v>1965</v>
      </c>
      <c r="U668" s="51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 s="51">
        <v>1021</v>
      </c>
      <c r="AN668" t="s">
        <v>103</v>
      </c>
      <c r="AO668" t="s">
        <v>98</v>
      </c>
      <c r="AP668" t="s">
        <v>105</v>
      </c>
      <c r="AQ668" t="s">
        <v>106</v>
      </c>
      <c r="AR668" s="51">
        <v>1465</v>
      </c>
      <c r="AS668" s="51">
        <v>915</v>
      </c>
      <c r="AT668">
        <v>0</v>
      </c>
      <c r="AU668" s="1">
        <v>2380</v>
      </c>
      <c r="AV668" s="1">
        <v>0</v>
      </c>
      <c r="AW668" s="1">
        <v>0</v>
      </c>
      <c r="AX668" s="1">
        <v>2</v>
      </c>
      <c r="AY668" s="1">
        <v>1</v>
      </c>
      <c r="AZ668">
        <v>3</v>
      </c>
      <c r="BA668">
        <v>1</v>
      </c>
      <c r="BB668" s="51" t="s">
        <v>98</v>
      </c>
      <c r="BC668" s="59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 s="51">
        <v>2</v>
      </c>
      <c r="BK668" s="51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 s="1">
        <v>129000</v>
      </c>
    </row>
    <row r="669" spans="1:81" x14ac:dyDescent="0.2">
      <c r="A669">
        <v>668</v>
      </c>
      <c r="B669">
        <v>20</v>
      </c>
      <c r="C669" t="s">
        <v>81</v>
      </c>
      <c r="D669" s="1">
        <v>65</v>
      </c>
      <c r="E669" s="1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s="1" t="s">
        <v>170</v>
      </c>
      <c r="N669" s="51" t="s">
        <v>90</v>
      </c>
      <c r="O669" s="51" t="s">
        <v>90</v>
      </c>
      <c r="P669" s="1" t="s">
        <v>91</v>
      </c>
      <c r="Q669" s="51" t="s">
        <v>115</v>
      </c>
      <c r="R669" s="1">
        <v>6</v>
      </c>
      <c r="S669" s="51">
        <v>5</v>
      </c>
      <c r="T669" s="51">
        <v>1994</v>
      </c>
      <c r="U669" s="51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 s="51">
        <v>1408</v>
      </c>
      <c r="AN669" t="s">
        <v>103</v>
      </c>
      <c r="AO669" t="s">
        <v>104</v>
      </c>
      <c r="AP669" t="s">
        <v>105</v>
      </c>
      <c r="AQ669" t="s">
        <v>106</v>
      </c>
      <c r="AR669" s="51">
        <v>1679</v>
      </c>
      <c r="AS669" s="51">
        <v>0</v>
      </c>
      <c r="AT669">
        <v>0</v>
      </c>
      <c r="AU669" s="1">
        <v>1679</v>
      </c>
      <c r="AV669" s="1">
        <v>1</v>
      </c>
      <c r="AW669" s="1">
        <v>0</v>
      </c>
      <c r="AX669" s="1">
        <v>2</v>
      </c>
      <c r="AY669" s="1">
        <v>0</v>
      </c>
      <c r="AZ669">
        <v>3</v>
      </c>
      <c r="BA669">
        <v>1</v>
      </c>
      <c r="BB669" s="51" t="s">
        <v>97</v>
      </c>
      <c r="BC669" s="5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 s="51">
        <v>2</v>
      </c>
      <c r="BK669" s="51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 s="1">
        <v>193500</v>
      </c>
    </row>
    <row r="670" spans="1:81" x14ac:dyDescent="0.2">
      <c r="A670">
        <v>669</v>
      </c>
      <c r="B670">
        <v>20</v>
      </c>
      <c r="C670" t="s">
        <v>81</v>
      </c>
      <c r="D670" s="1" t="s">
        <v>83</v>
      </c>
      <c r="E670" s="1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s="1" t="s">
        <v>151</v>
      </c>
      <c r="N670" s="51" t="s">
        <v>90</v>
      </c>
      <c r="O670" s="51" t="s">
        <v>90</v>
      </c>
      <c r="P670" s="1" t="s">
        <v>91</v>
      </c>
      <c r="Q670" s="51" t="s">
        <v>115</v>
      </c>
      <c r="R670" s="1">
        <v>5</v>
      </c>
      <c r="S670" s="51">
        <v>6</v>
      </c>
      <c r="T670" s="51">
        <v>1956</v>
      </c>
      <c r="U670" s="51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 s="51">
        <v>1188</v>
      </c>
      <c r="AN670" t="s">
        <v>103</v>
      </c>
      <c r="AO670" t="s">
        <v>97</v>
      </c>
      <c r="AP670" t="s">
        <v>105</v>
      </c>
      <c r="AQ670" t="s">
        <v>106</v>
      </c>
      <c r="AR670" s="51">
        <v>1437</v>
      </c>
      <c r="AS670" s="51">
        <v>0</v>
      </c>
      <c r="AT670">
        <v>0</v>
      </c>
      <c r="AU670" s="1">
        <v>1437</v>
      </c>
      <c r="AV670" s="1">
        <v>1</v>
      </c>
      <c r="AW670" s="1">
        <v>0</v>
      </c>
      <c r="AX670" s="1">
        <v>1</v>
      </c>
      <c r="AY670" s="1">
        <v>1</v>
      </c>
      <c r="AZ670">
        <v>3</v>
      </c>
      <c r="BA670">
        <v>1</v>
      </c>
      <c r="BB670" s="51" t="s">
        <v>98</v>
      </c>
      <c r="BC670" s="59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 s="51">
        <v>2</v>
      </c>
      <c r="BK670" s="51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 s="1">
        <v>168000</v>
      </c>
    </row>
    <row r="671" spans="1:81" x14ac:dyDescent="0.2">
      <c r="A671">
        <v>670</v>
      </c>
      <c r="B671">
        <v>30</v>
      </c>
      <c r="C671" t="s">
        <v>81</v>
      </c>
      <c r="D671" s="1">
        <v>80</v>
      </c>
      <c r="E671" s="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s="1" t="s">
        <v>123</v>
      </c>
      <c r="N671" s="51" t="s">
        <v>90</v>
      </c>
      <c r="O671" s="51" t="s">
        <v>90</v>
      </c>
      <c r="P671" s="1" t="s">
        <v>91</v>
      </c>
      <c r="Q671" s="51" t="s">
        <v>115</v>
      </c>
      <c r="R671" s="1">
        <v>4</v>
      </c>
      <c r="S671" s="51">
        <v>5</v>
      </c>
      <c r="T671" s="51">
        <v>1922</v>
      </c>
      <c r="U671" s="5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 s="51">
        <v>700</v>
      </c>
      <c r="AN671" t="s">
        <v>103</v>
      </c>
      <c r="AO671" t="s">
        <v>104</v>
      </c>
      <c r="AP671" t="s">
        <v>105</v>
      </c>
      <c r="AQ671" t="s">
        <v>106</v>
      </c>
      <c r="AR671" s="51">
        <v>1180</v>
      </c>
      <c r="AS671" s="51">
        <v>0</v>
      </c>
      <c r="AT671">
        <v>0</v>
      </c>
      <c r="AU671" s="1">
        <v>1180</v>
      </c>
      <c r="AV671" s="1">
        <v>0</v>
      </c>
      <c r="AW671" s="1">
        <v>0</v>
      </c>
      <c r="AX671" s="1">
        <v>1</v>
      </c>
      <c r="AY671" s="1">
        <v>0</v>
      </c>
      <c r="AZ671">
        <v>2</v>
      </c>
      <c r="BA671">
        <v>1</v>
      </c>
      <c r="BB671" s="51" t="s">
        <v>147</v>
      </c>
      <c r="BC671" s="59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 s="51">
        <v>1</v>
      </c>
      <c r="BK671" s="5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 s="1">
        <v>137500</v>
      </c>
    </row>
    <row r="672" spans="1:81" x14ac:dyDescent="0.2">
      <c r="A672">
        <v>671</v>
      </c>
      <c r="B672">
        <v>60</v>
      </c>
      <c r="C672" t="s">
        <v>81</v>
      </c>
      <c r="D672" s="1">
        <v>64</v>
      </c>
      <c r="E672" s="1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s="1" t="s">
        <v>89</v>
      </c>
      <c r="N672" s="51" t="s">
        <v>90</v>
      </c>
      <c r="O672" s="51" t="s">
        <v>90</v>
      </c>
      <c r="P672" s="1" t="s">
        <v>91</v>
      </c>
      <c r="Q672" s="51" t="s">
        <v>92</v>
      </c>
      <c r="R672" s="1">
        <v>6</v>
      </c>
      <c r="S672" s="51">
        <v>5</v>
      </c>
      <c r="T672" s="51">
        <v>2005</v>
      </c>
      <c r="U672" s="51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 s="51">
        <v>738</v>
      </c>
      <c r="AN672" t="s">
        <v>103</v>
      </c>
      <c r="AO672" t="s">
        <v>104</v>
      </c>
      <c r="AP672" t="s">
        <v>105</v>
      </c>
      <c r="AQ672" t="s">
        <v>106</v>
      </c>
      <c r="AR672" s="51">
        <v>738</v>
      </c>
      <c r="AS672" s="51">
        <v>738</v>
      </c>
      <c r="AT672">
        <v>0</v>
      </c>
      <c r="AU672" s="1">
        <v>1476</v>
      </c>
      <c r="AV672" s="1">
        <v>1</v>
      </c>
      <c r="AW672" s="1">
        <v>0</v>
      </c>
      <c r="AX672" s="1">
        <v>2</v>
      </c>
      <c r="AY672" s="1">
        <v>1</v>
      </c>
      <c r="AZ672">
        <v>3</v>
      </c>
      <c r="BA672">
        <v>1</v>
      </c>
      <c r="BB672" s="51" t="s">
        <v>97</v>
      </c>
      <c r="BC672" s="59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 s="51">
        <v>2</v>
      </c>
      <c r="BK672" s="51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 s="1">
        <v>173500</v>
      </c>
    </row>
    <row r="673" spans="1:81" x14ac:dyDescent="0.2">
      <c r="A673">
        <v>672</v>
      </c>
      <c r="B673">
        <v>70</v>
      </c>
      <c r="C673" t="s">
        <v>239</v>
      </c>
      <c r="D673" s="1">
        <v>54</v>
      </c>
      <c r="E673" s="1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s="1" t="s">
        <v>185</v>
      </c>
      <c r="N673" s="51" t="s">
        <v>144</v>
      </c>
      <c r="O673" s="51" t="s">
        <v>90</v>
      </c>
      <c r="P673" s="1" t="s">
        <v>91</v>
      </c>
      <c r="Q673" s="51" t="s">
        <v>92</v>
      </c>
      <c r="R673" s="1">
        <v>6</v>
      </c>
      <c r="S673" s="51">
        <v>6</v>
      </c>
      <c r="T673" s="51">
        <v>1925</v>
      </c>
      <c r="U673" s="51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 s="51">
        <v>672</v>
      </c>
      <c r="AN673" t="s">
        <v>103</v>
      </c>
      <c r="AO673" t="s">
        <v>98</v>
      </c>
      <c r="AP673" t="s">
        <v>177</v>
      </c>
      <c r="AQ673" t="s">
        <v>106</v>
      </c>
      <c r="AR673" s="51">
        <v>697</v>
      </c>
      <c r="AS673" s="51">
        <v>672</v>
      </c>
      <c r="AT673">
        <v>0</v>
      </c>
      <c r="AU673" s="1">
        <v>1369</v>
      </c>
      <c r="AV673" s="1">
        <v>1</v>
      </c>
      <c r="AW673" s="1">
        <v>0</v>
      </c>
      <c r="AX673" s="1">
        <v>2</v>
      </c>
      <c r="AY673" s="1">
        <v>0</v>
      </c>
      <c r="AZ673">
        <v>3</v>
      </c>
      <c r="BA673">
        <v>1</v>
      </c>
      <c r="BB673" s="51" t="s">
        <v>98</v>
      </c>
      <c r="BC673" s="59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 s="51">
        <v>1</v>
      </c>
      <c r="BK673" s="51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 s="1">
        <v>103600</v>
      </c>
    </row>
    <row r="674" spans="1:81" x14ac:dyDescent="0.2">
      <c r="A674">
        <v>673</v>
      </c>
      <c r="B674">
        <v>20</v>
      </c>
      <c r="C674" t="s">
        <v>81</v>
      </c>
      <c r="D674" s="1" t="s">
        <v>83</v>
      </c>
      <c r="E674" s="1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s="1" t="s">
        <v>113</v>
      </c>
      <c r="N674" s="51" t="s">
        <v>90</v>
      </c>
      <c r="O674" s="51" t="s">
        <v>90</v>
      </c>
      <c r="P674" s="1" t="s">
        <v>91</v>
      </c>
      <c r="Q674" s="51" t="s">
        <v>115</v>
      </c>
      <c r="R674" s="1">
        <v>6</v>
      </c>
      <c r="S674" s="51">
        <v>6</v>
      </c>
      <c r="T674" s="51">
        <v>1977</v>
      </c>
      <c r="U674" s="51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 s="51">
        <v>1208</v>
      </c>
      <c r="AN674" t="s">
        <v>103</v>
      </c>
      <c r="AO674" t="s">
        <v>98</v>
      </c>
      <c r="AP674" t="s">
        <v>105</v>
      </c>
      <c r="AQ674" t="s">
        <v>106</v>
      </c>
      <c r="AR674" s="51">
        <v>1208</v>
      </c>
      <c r="AS674" s="51">
        <v>0</v>
      </c>
      <c r="AT674">
        <v>0</v>
      </c>
      <c r="AU674" s="1">
        <v>1208</v>
      </c>
      <c r="AV674" s="1">
        <v>1</v>
      </c>
      <c r="AW674" s="1">
        <v>0</v>
      </c>
      <c r="AX674" s="1">
        <v>1</v>
      </c>
      <c r="AY674" s="1">
        <v>1</v>
      </c>
      <c r="AZ674">
        <v>3</v>
      </c>
      <c r="BA674">
        <v>1</v>
      </c>
      <c r="BB674" s="51" t="s">
        <v>98</v>
      </c>
      <c r="BC674" s="59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 s="51">
        <v>2</v>
      </c>
      <c r="BK674" s="51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 s="1">
        <v>165000</v>
      </c>
    </row>
    <row r="675" spans="1:81" x14ac:dyDescent="0.2">
      <c r="A675">
        <v>674</v>
      </c>
      <c r="B675">
        <v>20</v>
      </c>
      <c r="C675" t="s">
        <v>81</v>
      </c>
      <c r="D675" s="1">
        <v>110</v>
      </c>
      <c r="E675" s="1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s="1" t="s">
        <v>123</v>
      </c>
      <c r="N675" s="51" t="s">
        <v>90</v>
      </c>
      <c r="O675" s="51" t="s">
        <v>90</v>
      </c>
      <c r="P675" s="1" t="s">
        <v>91</v>
      </c>
      <c r="Q675" s="51" t="s">
        <v>115</v>
      </c>
      <c r="R675" s="1">
        <v>6</v>
      </c>
      <c r="S675" s="51">
        <v>7</v>
      </c>
      <c r="T675" s="51">
        <v>1957</v>
      </c>
      <c r="U675" s="51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 s="51">
        <v>1477</v>
      </c>
      <c r="AN675" t="s">
        <v>103</v>
      </c>
      <c r="AO675" t="s">
        <v>104</v>
      </c>
      <c r="AP675" t="s">
        <v>105</v>
      </c>
      <c r="AQ675" t="s">
        <v>106</v>
      </c>
      <c r="AR675" s="51">
        <v>1839</v>
      </c>
      <c r="AS675" s="51">
        <v>0</v>
      </c>
      <c r="AT675">
        <v>0</v>
      </c>
      <c r="AU675" s="1">
        <v>1839</v>
      </c>
      <c r="AV675" s="1">
        <v>1</v>
      </c>
      <c r="AW675" s="1">
        <v>0</v>
      </c>
      <c r="AX675" s="1">
        <v>2</v>
      </c>
      <c r="AY675" s="1">
        <v>0</v>
      </c>
      <c r="AZ675">
        <v>3</v>
      </c>
      <c r="BA675">
        <v>1</v>
      </c>
      <c r="BB675" s="51" t="s">
        <v>97</v>
      </c>
      <c r="BC675" s="59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 s="51">
        <v>2</v>
      </c>
      <c r="BK675" s="51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 s="1">
        <v>257500</v>
      </c>
    </row>
    <row r="676" spans="1:81" x14ac:dyDescent="0.2">
      <c r="A676">
        <v>675</v>
      </c>
      <c r="B676">
        <v>20</v>
      </c>
      <c r="C676" t="s">
        <v>81</v>
      </c>
      <c r="D676" s="1">
        <v>80</v>
      </c>
      <c r="E676" s="1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s="1" t="s">
        <v>162</v>
      </c>
      <c r="N676" s="51" t="s">
        <v>90</v>
      </c>
      <c r="O676" s="51" t="s">
        <v>90</v>
      </c>
      <c r="P676" s="1" t="s">
        <v>91</v>
      </c>
      <c r="Q676" s="51" t="s">
        <v>115</v>
      </c>
      <c r="R676" s="1">
        <v>6</v>
      </c>
      <c r="S676" s="51">
        <v>6</v>
      </c>
      <c r="T676" s="51">
        <v>1965</v>
      </c>
      <c r="U676" s="51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 s="51">
        <v>1136</v>
      </c>
      <c r="AN676" t="s">
        <v>103</v>
      </c>
      <c r="AO676" t="s">
        <v>98</v>
      </c>
      <c r="AP676" t="s">
        <v>105</v>
      </c>
      <c r="AQ676" t="s">
        <v>106</v>
      </c>
      <c r="AR676" s="51">
        <v>1136</v>
      </c>
      <c r="AS676" s="51">
        <v>0</v>
      </c>
      <c r="AT676">
        <v>0</v>
      </c>
      <c r="AU676" s="1">
        <v>1136</v>
      </c>
      <c r="AV676" s="1">
        <v>1</v>
      </c>
      <c r="AW676" s="1">
        <v>0</v>
      </c>
      <c r="AX676" s="1">
        <v>1</v>
      </c>
      <c r="AY676" s="1">
        <v>0</v>
      </c>
      <c r="AZ676">
        <v>3</v>
      </c>
      <c r="BA676">
        <v>1</v>
      </c>
      <c r="BB676" s="51" t="s">
        <v>98</v>
      </c>
      <c r="BC676" s="59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 s="51">
        <v>1</v>
      </c>
      <c r="BK676" s="51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 s="1">
        <v>140000</v>
      </c>
    </row>
    <row r="677" spans="1:81" x14ac:dyDescent="0.2">
      <c r="A677">
        <v>676</v>
      </c>
      <c r="B677">
        <v>160</v>
      </c>
      <c r="C677" t="s">
        <v>81</v>
      </c>
      <c r="D677" s="1">
        <v>24</v>
      </c>
      <c r="E677" s="1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s="1" t="s">
        <v>216</v>
      </c>
      <c r="N677" s="51" t="s">
        <v>90</v>
      </c>
      <c r="O677" s="51" t="s">
        <v>90</v>
      </c>
      <c r="P677" s="1" t="s">
        <v>198</v>
      </c>
      <c r="Q677" s="51" t="s">
        <v>92</v>
      </c>
      <c r="R677" s="1">
        <v>6</v>
      </c>
      <c r="S677" s="51">
        <v>6</v>
      </c>
      <c r="T677" s="51">
        <v>1978</v>
      </c>
      <c r="U677" s="51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 s="51">
        <v>855</v>
      </c>
      <c r="AN677" t="s">
        <v>103</v>
      </c>
      <c r="AO677" t="s">
        <v>98</v>
      </c>
      <c r="AP677" t="s">
        <v>105</v>
      </c>
      <c r="AQ677" t="s">
        <v>106</v>
      </c>
      <c r="AR677" s="51">
        <v>855</v>
      </c>
      <c r="AS677" s="51">
        <v>586</v>
      </c>
      <c r="AT677">
        <v>0</v>
      </c>
      <c r="AU677" s="1">
        <v>1441</v>
      </c>
      <c r="AV677" s="1">
        <v>0</v>
      </c>
      <c r="AW677" s="1">
        <v>0</v>
      </c>
      <c r="AX677" s="1">
        <v>2</v>
      </c>
      <c r="AY677" s="1">
        <v>1</v>
      </c>
      <c r="AZ677">
        <v>3</v>
      </c>
      <c r="BA677">
        <v>1</v>
      </c>
      <c r="BB677" s="51" t="s">
        <v>98</v>
      </c>
      <c r="BC677" s="59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 s="51">
        <v>2</v>
      </c>
      <c r="BK677" s="51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 s="1">
        <v>148500</v>
      </c>
    </row>
    <row r="678" spans="1:81" x14ac:dyDescent="0.2">
      <c r="A678">
        <v>677</v>
      </c>
      <c r="B678">
        <v>70</v>
      </c>
      <c r="C678" t="s">
        <v>142</v>
      </c>
      <c r="D678" s="1">
        <v>60</v>
      </c>
      <c r="E678" s="1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s="1" t="s">
        <v>143</v>
      </c>
      <c r="N678" s="51" t="s">
        <v>90</v>
      </c>
      <c r="O678" s="51" t="s">
        <v>90</v>
      </c>
      <c r="P678" s="1" t="s">
        <v>91</v>
      </c>
      <c r="Q678" s="51" t="s">
        <v>92</v>
      </c>
      <c r="R678" s="1">
        <v>4</v>
      </c>
      <c r="S678" s="51">
        <v>2</v>
      </c>
      <c r="T678" s="51">
        <v>1900</v>
      </c>
      <c r="U678" s="51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 s="51">
        <v>1095</v>
      </c>
      <c r="AN678" t="s">
        <v>206</v>
      </c>
      <c r="AO678" t="s">
        <v>147</v>
      </c>
      <c r="AP678" t="s">
        <v>177</v>
      </c>
      <c r="AQ678" t="s">
        <v>106</v>
      </c>
      <c r="AR678" s="51">
        <v>1095</v>
      </c>
      <c r="AS678" s="51">
        <v>679</v>
      </c>
      <c r="AT678">
        <v>0</v>
      </c>
      <c r="AU678" s="1">
        <v>1774</v>
      </c>
      <c r="AV678" s="1">
        <v>1</v>
      </c>
      <c r="AW678" s="1">
        <v>0</v>
      </c>
      <c r="AX678" s="1">
        <v>2</v>
      </c>
      <c r="AY678" s="1">
        <v>0</v>
      </c>
      <c r="AZ678">
        <v>4</v>
      </c>
      <c r="BA678">
        <v>2</v>
      </c>
      <c r="BB678" s="51" t="s">
        <v>98</v>
      </c>
      <c r="BC678" s="59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 s="51">
        <v>3</v>
      </c>
      <c r="BK678" s="51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 s="1">
        <v>87000</v>
      </c>
    </row>
    <row r="679" spans="1:81" x14ac:dyDescent="0.2">
      <c r="A679">
        <v>678</v>
      </c>
      <c r="B679">
        <v>30</v>
      </c>
      <c r="C679" t="s">
        <v>81</v>
      </c>
      <c r="D679" s="1">
        <v>52</v>
      </c>
      <c r="E679" s="1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s="1" t="s">
        <v>143</v>
      </c>
      <c r="N679" s="51" t="s">
        <v>90</v>
      </c>
      <c r="O679" s="51" t="s">
        <v>90</v>
      </c>
      <c r="P679" s="1" t="s">
        <v>91</v>
      </c>
      <c r="Q679" s="51" t="s">
        <v>115</v>
      </c>
      <c r="R679" s="1">
        <v>5</v>
      </c>
      <c r="S679" s="51">
        <v>8</v>
      </c>
      <c r="T679" s="51">
        <v>1924</v>
      </c>
      <c r="U679" s="51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 s="51">
        <v>768</v>
      </c>
      <c r="AN679" t="s">
        <v>103</v>
      </c>
      <c r="AO679" t="s">
        <v>104</v>
      </c>
      <c r="AP679" t="s">
        <v>105</v>
      </c>
      <c r="AQ679" t="s">
        <v>106</v>
      </c>
      <c r="AR679" s="51">
        <v>792</v>
      </c>
      <c r="AS679" s="51">
        <v>0</v>
      </c>
      <c r="AT679">
        <v>0</v>
      </c>
      <c r="AU679" s="1">
        <v>792</v>
      </c>
      <c r="AV679" s="1">
        <v>0</v>
      </c>
      <c r="AW679" s="1">
        <v>0</v>
      </c>
      <c r="AX679" s="1">
        <v>1</v>
      </c>
      <c r="AY679" s="1">
        <v>0</v>
      </c>
      <c r="AZ679">
        <v>2</v>
      </c>
      <c r="BA679">
        <v>1</v>
      </c>
      <c r="BB679" s="51" t="s">
        <v>97</v>
      </c>
      <c r="BC679" s="5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 s="51">
        <v>1</v>
      </c>
      <c r="BK679" s="51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 s="1">
        <v>109500</v>
      </c>
    </row>
    <row r="680" spans="1:81" x14ac:dyDescent="0.2">
      <c r="A680">
        <v>679</v>
      </c>
      <c r="B680">
        <v>20</v>
      </c>
      <c r="C680" t="s">
        <v>81</v>
      </c>
      <c r="D680" s="1">
        <v>80</v>
      </c>
      <c r="E680" s="1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s="1" t="s">
        <v>200</v>
      </c>
      <c r="N680" s="51" t="s">
        <v>90</v>
      </c>
      <c r="O680" s="51" t="s">
        <v>90</v>
      </c>
      <c r="P680" s="1" t="s">
        <v>91</v>
      </c>
      <c r="Q680" s="51" t="s">
        <v>115</v>
      </c>
      <c r="R680" s="1">
        <v>8</v>
      </c>
      <c r="S680" s="51">
        <v>5</v>
      </c>
      <c r="T680" s="51">
        <v>2008</v>
      </c>
      <c r="U680" s="51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 s="51">
        <v>2046</v>
      </c>
      <c r="AN680" t="s">
        <v>103</v>
      </c>
      <c r="AO680" t="s">
        <v>104</v>
      </c>
      <c r="AP680" t="s">
        <v>105</v>
      </c>
      <c r="AQ680" t="s">
        <v>106</v>
      </c>
      <c r="AR680" s="51">
        <v>2046</v>
      </c>
      <c r="AS680" s="51">
        <v>0</v>
      </c>
      <c r="AT680">
        <v>0</v>
      </c>
      <c r="AU680" s="1">
        <v>2046</v>
      </c>
      <c r="AV680" s="1">
        <v>0</v>
      </c>
      <c r="AW680" s="1">
        <v>0</v>
      </c>
      <c r="AX680" s="1">
        <v>2</v>
      </c>
      <c r="AY680" s="1">
        <v>1</v>
      </c>
      <c r="AZ680">
        <v>3</v>
      </c>
      <c r="BA680">
        <v>1</v>
      </c>
      <c r="BB680" s="51" t="s">
        <v>97</v>
      </c>
      <c r="BC680" s="59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 s="51">
        <v>3</v>
      </c>
      <c r="BK680" s="51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 s="1">
        <v>372500</v>
      </c>
    </row>
    <row r="681" spans="1:81" x14ac:dyDescent="0.2">
      <c r="A681">
        <v>680</v>
      </c>
      <c r="B681">
        <v>20</v>
      </c>
      <c r="C681" t="s">
        <v>81</v>
      </c>
      <c r="D681" s="1" t="s">
        <v>83</v>
      </c>
      <c r="E681" s="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s="1" t="s">
        <v>151</v>
      </c>
      <c r="N681" s="51" t="s">
        <v>90</v>
      </c>
      <c r="O681" s="51" t="s">
        <v>90</v>
      </c>
      <c r="P681" s="1" t="s">
        <v>91</v>
      </c>
      <c r="Q681" s="51" t="s">
        <v>115</v>
      </c>
      <c r="R681" s="1">
        <v>5</v>
      </c>
      <c r="S681" s="51">
        <v>5</v>
      </c>
      <c r="T681" s="51">
        <v>1961</v>
      </c>
      <c r="U681" s="5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 s="51">
        <v>988</v>
      </c>
      <c r="AN681" t="s">
        <v>103</v>
      </c>
      <c r="AO681" t="s">
        <v>98</v>
      </c>
      <c r="AP681" t="s">
        <v>105</v>
      </c>
      <c r="AQ681" t="s">
        <v>106</v>
      </c>
      <c r="AR681" s="51">
        <v>988</v>
      </c>
      <c r="AS681" s="51">
        <v>0</v>
      </c>
      <c r="AT681">
        <v>0</v>
      </c>
      <c r="AU681" s="1">
        <v>988</v>
      </c>
      <c r="AV681" s="1">
        <v>1</v>
      </c>
      <c r="AW681" s="1">
        <v>0</v>
      </c>
      <c r="AX681" s="1">
        <v>1</v>
      </c>
      <c r="AY681" s="1">
        <v>0</v>
      </c>
      <c r="AZ681">
        <v>3</v>
      </c>
      <c r="BA681">
        <v>1</v>
      </c>
      <c r="BB681" s="51" t="s">
        <v>98</v>
      </c>
      <c r="BC681" s="59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 s="51">
        <v>2</v>
      </c>
      <c r="BK681" s="5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 s="1">
        <v>128500</v>
      </c>
    </row>
    <row r="682" spans="1:81" x14ac:dyDescent="0.2">
      <c r="A682">
        <v>681</v>
      </c>
      <c r="B682">
        <v>120</v>
      </c>
      <c r="C682" t="s">
        <v>81</v>
      </c>
      <c r="D682" s="1">
        <v>50</v>
      </c>
      <c r="E682" s="1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s="1" t="s">
        <v>170</v>
      </c>
      <c r="N682" s="51" t="s">
        <v>90</v>
      </c>
      <c r="O682" s="51" t="s">
        <v>90</v>
      </c>
      <c r="P682" s="1" t="s">
        <v>179</v>
      </c>
      <c r="Q682" s="51" t="s">
        <v>115</v>
      </c>
      <c r="R682" s="1">
        <v>6</v>
      </c>
      <c r="S682" s="51">
        <v>5</v>
      </c>
      <c r="T682" s="51">
        <v>1980</v>
      </c>
      <c r="U682" s="51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 s="51">
        <v>923</v>
      </c>
      <c r="AN682" t="s">
        <v>103</v>
      </c>
      <c r="AO682" t="s">
        <v>98</v>
      </c>
      <c r="AP682" t="s">
        <v>105</v>
      </c>
      <c r="AQ682" t="s">
        <v>106</v>
      </c>
      <c r="AR682" s="51">
        <v>923</v>
      </c>
      <c r="AS682" s="51">
        <v>0</v>
      </c>
      <c r="AT682">
        <v>0</v>
      </c>
      <c r="AU682" s="1">
        <v>923</v>
      </c>
      <c r="AV682" s="1">
        <v>0</v>
      </c>
      <c r="AW682" s="1">
        <v>0</v>
      </c>
      <c r="AX682" s="1">
        <v>2</v>
      </c>
      <c r="AY682" s="1">
        <v>0</v>
      </c>
      <c r="AZ682">
        <v>2</v>
      </c>
      <c r="BA682">
        <v>1</v>
      </c>
      <c r="BB682" s="51" t="s">
        <v>98</v>
      </c>
      <c r="BC682" s="59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 s="51">
        <v>1</v>
      </c>
      <c r="BK682" s="51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 s="1">
        <v>143000</v>
      </c>
    </row>
    <row r="683" spans="1:81" x14ac:dyDescent="0.2">
      <c r="A683">
        <v>682</v>
      </c>
      <c r="B683">
        <v>50</v>
      </c>
      <c r="C683" t="s">
        <v>239</v>
      </c>
      <c r="D683" s="1">
        <v>55</v>
      </c>
      <c r="E683" s="1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s="1" t="s">
        <v>232</v>
      </c>
      <c r="N683" s="51" t="s">
        <v>90</v>
      </c>
      <c r="O683" s="51" t="s">
        <v>90</v>
      </c>
      <c r="P683" s="1" t="s">
        <v>91</v>
      </c>
      <c r="Q683" s="51" t="s">
        <v>132</v>
      </c>
      <c r="R683" s="1">
        <v>5</v>
      </c>
      <c r="S683" s="51">
        <v>5</v>
      </c>
      <c r="T683" s="51">
        <v>1932</v>
      </c>
      <c r="U683" s="51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 s="51">
        <v>793</v>
      </c>
      <c r="AN683" t="s">
        <v>103</v>
      </c>
      <c r="AO683" t="s">
        <v>104</v>
      </c>
      <c r="AP683" t="s">
        <v>105</v>
      </c>
      <c r="AQ683" t="s">
        <v>106</v>
      </c>
      <c r="AR683" s="51">
        <v>848</v>
      </c>
      <c r="AS683" s="51">
        <v>672</v>
      </c>
      <c r="AT683">
        <v>0</v>
      </c>
      <c r="AU683" s="1">
        <v>1520</v>
      </c>
      <c r="AV683" s="1">
        <v>0</v>
      </c>
      <c r="AW683" s="1">
        <v>0</v>
      </c>
      <c r="AX683" s="1">
        <v>1</v>
      </c>
      <c r="AY683" s="1">
        <v>0</v>
      </c>
      <c r="AZ683">
        <v>3</v>
      </c>
      <c r="BA683">
        <v>1</v>
      </c>
      <c r="BB683" s="51" t="s">
        <v>98</v>
      </c>
      <c r="BC683" s="59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 s="51">
        <v>1</v>
      </c>
      <c r="BK683" s="51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 s="1">
        <v>159434</v>
      </c>
    </row>
    <row r="684" spans="1:81" x14ac:dyDescent="0.2">
      <c r="A684">
        <v>683</v>
      </c>
      <c r="B684">
        <v>120</v>
      </c>
      <c r="C684" t="s">
        <v>81</v>
      </c>
      <c r="D684" s="1" t="s">
        <v>83</v>
      </c>
      <c r="E684" s="1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s="1" t="s">
        <v>205</v>
      </c>
      <c r="N684" s="51" t="s">
        <v>90</v>
      </c>
      <c r="O684" s="51" t="s">
        <v>90</v>
      </c>
      <c r="P684" s="1" t="s">
        <v>91</v>
      </c>
      <c r="Q684" s="51" t="s">
        <v>115</v>
      </c>
      <c r="R684" s="1">
        <v>6</v>
      </c>
      <c r="S684" s="51">
        <v>5</v>
      </c>
      <c r="T684" s="51">
        <v>1996</v>
      </c>
      <c r="U684" s="51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 s="51">
        <v>1291</v>
      </c>
      <c r="AN684" t="s">
        <v>103</v>
      </c>
      <c r="AO684" t="s">
        <v>104</v>
      </c>
      <c r="AP684" t="s">
        <v>105</v>
      </c>
      <c r="AQ684" t="s">
        <v>106</v>
      </c>
      <c r="AR684" s="51">
        <v>1291</v>
      </c>
      <c r="AS684" s="51">
        <v>0</v>
      </c>
      <c r="AT684">
        <v>0</v>
      </c>
      <c r="AU684" s="1">
        <v>1291</v>
      </c>
      <c r="AV684" s="1">
        <v>1</v>
      </c>
      <c r="AW684" s="1">
        <v>0</v>
      </c>
      <c r="AX684" s="1">
        <v>1</v>
      </c>
      <c r="AY684" s="1">
        <v>0</v>
      </c>
      <c r="AZ684">
        <v>2</v>
      </c>
      <c r="BA684">
        <v>1</v>
      </c>
      <c r="BB684" s="51" t="s">
        <v>97</v>
      </c>
      <c r="BC684" s="59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 s="51">
        <v>2</v>
      </c>
      <c r="BK684" s="51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 s="1">
        <v>173000</v>
      </c>
    </row>
    <row r="685" spans="1:81" x14ac:dyDescent="0.2">
      <c r="A685">
        <v>684</v>
      </c>
      <c r="B685">
        <v>20</v>
      </c>
      <c r="C685" t="s">
        <v>81</v>
      </c>
      <c r="D685" s="1">
        <v>90</v>
      </c>
      <c r="E685" s="1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s="1" t="s">
        <v>89</v>
      </c>
      <c r="N685" s="51" t="s">
        <v>90</v>
      </c>
      <c r="O685" s="51" t="s">
        <v>90</v>
      </c>
      <c r="P685" s="1" t="s">
        <v>91</v>
      </c>
      <c r="Q685" s="51" t="s">
        <v>115</v>
      </c>
      <c r="R685" s="1">
        <v>9</v>
      </c>
      <c r="S685" s="51">
        <v>5</v>
      </c>
      <c r="T685" s="51">
        <v>2002</v>
      </c>
      <c r="U685" s="51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 s="51">
        <v>1626</v>
      </c>
      <c r="AN685" t="s">
        <v>103</v>
      </c>
      <c r="AO685" t="s">
        <v>104</v>
      </c>
      <c r="AP685" t="s">
        <v>105</v>
      </c>
      <c r="AQ685" t="s">
        <v>106</v>
      </c>
      <c r="AR685" s="51">
        <v>1668</v>
      </c>
      <c r="AS685" s="51">
        <v>0</v>
      </c>
      <c r="AT685">
        <v>0</v>
      </c>
      <c r="AU685" s="1">
        <v>1668</v>
      </c>
      <c r="AV685" s="1">
        <v>1</v>
      </c>
      <c r="AW685" s="1">
        <v>0</v>
      </c>
      <c r="AX685" s="1">
        <v>2</v>
      </c>
      <c r="AY685" s="1">
        <v>0</v>
      </c>
      <c r="AZ685">
        <v>3</v>
      </c>
      <c r="BA685">
        <v>1</v>
      </c>
      <c r="BB685" s="51" t="s">
        <v>97</v>
      </c>
      <c r="BC685" s="59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 s="51">
        <v>3</v>
      </c>
      <c r="BK685" s="51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 s="1">
        <v>285000</v>
      </c>
    </row>
    <row r="686" spans="1:81" x14ac:dyDescent="0.2">
      <c r="A686">
        <v>685</v>
      </c>
      <c r="B686">
        <v>60</v>
      </c>
      <c r="C686" t="s">
        <v>81</v>
      </c>
      <c r="D686" s="1">
        <v>58</v>
      </c>
      <c r="E686" s="1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s="1" t="s">
        <v>129</v>
      </c>
      <c r="N686" s="51" t="s">
        <v>90</v>
      </c>
      <c r="O686" s="51" t="s">
        <v>90</v>
      </c>
      <c r="P686" s="1" t="s">
        <v>91</v>
      </c>
      <c r="Q686" s="51" t="s">
        <v>92</v>
      </c>
      <c r="R686" s="1">
        <v>7</v>
      </c>
      <c r="S686" s="51">
        <v>5</v>
      </c>
      <c r="T686" s="51">
        <v>1998</v>
      </c>
      <c r="U686" s="51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 s="51">
        <v>1195</v>
      </c>
      <c r="AN686" t="s">
        <v>103</v>
      </c>
      <c r="AO686" t="s">
        <v>97</v>
      </c>
      <c r="AP686" t="s">
        <v>105</v>
      </c>
      <c r="AQ686" t="s">
        <v>106</v>
      </c>
      <c r="AR686" s="51">
        <v>1195</v>
      </c>
      <c r="AS686" s="51">
        <v>644</v>
      </c>
      <c r="AT686">
        <v>0</v>
      </c>
      <c r="AU686" s="1">
        <v>1839</v>
      </c>
      <c r="AV686" s="1">
        <v>0</v>
      </c>
      <c r="AW686" s="1">
        <v>0</v>
      </c>
      <c r="AX686" s="1">
        <v>2</v>
      </c>
      <c r="AY686" s="1">
        <v>1</v>
      </c>
      <c r="AZ686">
        <v>4</v>
      </c>
      <c r="BA686">
        <v>1</v>
      </c>
      <c r="BB686" s="51" t="s">
        <v>98</v>
      </c>
      <c r="BC686" s="59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 s="51">
        <v>2</v>
      </c>
      <c r="BK686" s="51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 s="1">
        <v>221000</v>
      </c>
    </row>
    <row r="687" spans="1:81" x14ac:dyDescent="0.2">
      <c r="A687">
        <v>686</v>
      </c>
      <c r="B687">
        <v>160</v>
      </c>
      <c r="C687" t="s">
        <v>81</v>
      </c>
      <c r="D687" s="1" t="s">
        <v>83</v>
      </c>
      <c r="E687" s="1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s="1" t="s">
        <v>200</v>
      </c>
      <c r="N687" s="51" t="s">
        <v>90</v>
      </c>
      <c r="O687" s="51" t="s">
        <v>90</v>
      </c>
      <c r="P687" s="1" t="s">
        <v>179</v>
      </c>
      <c r="Q687" s="51" t="s">
        <v>92</v>
      </c>
      <c r="R687" s="1">
        <v>7</v>
      </c>
      <c r="S687" s="51">
        <v>5</v>
      </c>
      <c r="T687" s="51">
        <v>1984</v>
      </c>
      <c r="U687" s="51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 s="51">
        <v>1190</v>
      </c>
      <c r="AN687" t="s">
        <v>103</v>
      </c>
      <c r="AO687" t="s">
        <v>97</v>
      </c>
      <c r="AP687" t="s">
        <v>105</v>
      </c>
      <c r="AQ687" t="s">
        <v>106</v>
      </c>
      <c r="AR687" s="51">
        <v>1190</v>
      </c>
      <c r="AS687" s="51">
        <v>900</v>
      </c>
      <c r="AT687">
        <v>0</v>
      </c>
      <c r="AU687" s="1">
        <v>2090</v>
      </c>
      <c r="AV687" s="1">
        <v>1</v>
      </c>
      <c r="AW687" s="1">
        <v>0</v>
      </c>
      <c r="AX687" s="1">
        <v>2</v>
      </c>
      <c r="AY687" s="1">
        <v>0</v>
      </c>
      <c r="AZ687">
        <v>3</v>
      </c>
      <c r="BA687">
        <v>1</v>
      </c>
      <c r="BB687" s="51" t="s">
        <v>97</v>
      </c>
      <c r="BC687" s="59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 s="51">
        <v>2</v>
      </c>
      <c r="BK687" s="51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 s="1">
        <v>207500</v>
      </c>
    </row>
    <row r="688" spans="1:81" x14ac:dyDescent="0.2">
      <c r="A688">
        <v>687</v>
      </c>
      <c r="B688">
        <v>60</v>
      </c>
      <c r="C688" t="s">
        <v>192</v>
      </c>
      <c r="D688" s="1">
        <v>84</v>
      </c>
      <c r="E688" s="1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s="1" t="s">
        <v>136</v>
      </c>
      <c r="N688" s="51" t="s">
        <v>90</v>
      </c>
      <c r="O688" s="51" t="s">
        <v>90</v>
      </c>
      <c r="P688" s="1" t="s">
        <v>91</v>
      </c>
      <c r="Q688" s="51" t="s">
        <v>92</v>
      </c>
      <c r="R688" s="1">
        <v>7</v>
      </c>
      <c r="S688" s="51">
        <v>6</v>
      </c>
      <c r="T688" s="51">
        <v>2007</v>
      </c>
      <c r="U688" s="51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 s="51">
        <v>874</v>
      </c>
      <c r="AN688" t="s">
        <v>103</v>
      </c>
      <c r="AO688" t="s">
        <v>104</v>
      </c>
      <c r="AP688" t="s">
        <v>105</v>
      </c>
      <c r="AQ688" t="s">
        <v>106</v>
      </c>
      <c r="AR688" s="51">
        <v>874</v>
      </c>
      <c r="AS688" s="51">
        <v>887</v>
      </c>
      <c r="AT688">
        <v>0</v>
      </c>
      <c r="AU688" s="1">
        <v>1761</v>
      </c>
      <c r="AV688" s="1">
        <v>0</v>
      </c>
      <c r="AW688" s="1">
        <v>0</v>
      </c>
      <c r="AX688" s="1">
        <v>3</v>
      </c>
      <c r="AY688" s="1">
        <v>0</v>
      </c>
      <c r="AZ688">
        <v>3</v>
      </c>
      <c r="BA688">
        <v>1</v>
      </c>
      <c r="BB688" s="51" t="s">
        <v>97</v>
      </c>
      <c r="BC688" s="59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 s="51">
        <v>2</v>
      </c>
      <c r="BK688" s="51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 s="1">
        <v>227875</v>
      </c>
    </row>
    <row r="689" spans="1:81" x14ac:dyDescent="0.2">
      <c r="A689">
        <v>688</v>
      </c>
      <c r="B689">
        <v>160</v>
      </c>
      <c r="C689" t="s">
        <v>192</v>
      </c>
      <c r="D689" s="1" t="s">
        <v>83</v>
      </c>
      <c r="E689" s="1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s="1" t="s">
        <v>136</v>
      </c>
      <c r="N689" s="51" t="s">
        <v>90</v>
      </c>
      <c r="O689" s="51" t="s">
        <v>90</v>
      </c>
      <c r="P689" s="1" t="s">
        <v>179</v>
      </c>
      <c r="Q689" s="51" t="s">
        <v>92</v>
      </c>
      <c r="R689" s="1">
        <v>7</v>
      </c>
      <c r="S689" s="51">
        <v>5</v>
      </c>
      <c r="T689" s="51">
        <v>2004</v>
      </c>
      <c r="U689" s="51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 s="51">
        <v>551</v>
      </c>
      <c r="AN689" t="s">
        <v>103</v>
      </c>
      <c r="AO689" t="s">
        <v>104</v>
      </c>
      <c r="AP689" t="s">
        <v>105</v>
      </c>
      <c r="AQ689" t="s">
        <v>106</v>
      </c>
      <c r="AR689" s="51">
        <v>551</v>
      </c>
      <c r="AS689" s="51">
        <v>551</v>
      </c>
      <c r="AT689">
        <v>0</v>
      </c>
      <c r="AU689" s="1">
        <v>1102</v>
      </c>
      <c r="AV689" s="1">
        <v>0</v>
      </c>
      <c r="AW689" s="1">
        <v>0</v>
      </c>
      <c r="AX689" s="1">
        <v>2</v>
      </c>
      <c r="AY689" s="1">
        <v>1</v>
      </c>
      <c r="AZ689">
        <v>2</v>
      </c>
      <c r="BA689">
        <v>1</v>
      </c>
      <c r="BB689" s="51" t="s">
        <v>97</v>
      </c>
      <c r="BC689" s="5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 s="51">
        <v>2</v>
      </c>
      <c r="BK689" s="51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 s="1">
        <v>148800</v>
      </c>
    </row>
    <row r="690" spans="1:81" x14ac:dyDescent="0.2">
      <c r="A690">
        <v>689</v>
      </c>
      <c r="B690">
        <v>20</v>
      </c>
      <c r="C690" t="s">
        <v>81</v>
      </c>
      <c r="D690" s="1">
        <v>60</v>
      </c>
      <c r="E690" s="1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s="1" t="s">
        <v>200</v>
      </c>
      <c r="N690" s="51" t="s">
        <v>90</v>
      </c>
      <c r="O690" s="51" t="s">
        <v>90</v>
      </c>
      <c r="P690" s="1" t="s">
        <v>91</v>
      </c>
      <c r="Q690" s="51" t="s">
        <v>115</v>
      </c>
      <c r="R690" s="1">
        <v>8</v>
      </c>
      <c r="S690" s="51">
        <v>6</v>
      </c>
      <c r="T690" s="51">
        <v>2007</v>
      </c>
      <c r="U690" s="51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 s="51">
        <v>1419</v>
      </c>
      <c r="AN690" t="s">
        <v>103</v>
      </c>
      <c r="AO690" t="s">
        <v>104</v>
      </c>
      <c r="AP690" t="s">
        <v>105</v>
      </c>
      <c r="AQ690" t="s">
        <v>106</v>
      </c>
      <c r="AR690" s="51">
        <v>1419</v>
      </c>
      <c r="AS690" s="51">
        <v>0</v>
      </c>
      <c r="AT690">
        <v>0</v>
      </c>
      <c r="AU690" s="1">
        <v>1419</v>
      </c>
      <c r="AV690" s="1">
        <v>1</v>
      </c>
      <c r="AW690" s="1">
        <v>0</v>
      </c>
      <c r="AX690" s="1">
        <v>2</v>
      </c>
      <c r="AY690" s="1">
        <v>0</v>
      </c>
      <c r="AZ690">
        <v>2</v>
      </c>
      <c r="BA690">
        <v>1</v>
      </c>
      <c r="BB690" s="51" t="s">
        <v>97</v>
      </c>
      <c r="BC690" s="59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 s="51">
        <v>2</v>
      </c>
      <c r="BK690" s="51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 s="1">
        <v>392000</v>
      </c>
    </row>
    <row r="691" spans="1:81" x14ac:dyDescent="0.2">
      <c r="A691">
        <v>690</v>
      </c>
      <c r="B691">
        <v>120</v>
      </c>
      <c r="C691" t="s">
        <v>81</v>
      </c>
      <c r="D691" s="1">
        <v>61</v>
      </c>
      <c r="E691" s="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s="1" t="s">
        <v>154</v>
      </c>
      <c r="N691" s="51" t="s">
        <v>90</v>
      </c>
      <c r="O691" s="51" t="s">
        <v>90</v>
      </c>
      <c r="P691" s="1" t="s">
        <v>179</v>
      </c>
      <c r="Q691" s="51" t="s">
        <v>115</v>
      </c>
      <c r="R691" s="1">
        <v>6</v>
      </c>
      <c r="S691" s="51">
        <v>5</v>
      </c>
      <c r="T691" s="51">
        <v>2005</v>
      </c>
      <c r="U691" s="5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 s="51">
        <v>1362</v>
      </c>
      <c r="AN691" t="s">
        <v>103</v>
      </c>
      <c r="AO691" t="s">
        <v>104</v>
      </c>
      <c r="AP691" t="s">
        <v>105</v>
      </c>
      <c r="AQ691" t="s">
        <v>106</v>
      </c>
      <c r="AR691" s="51">
        <v>1362</v>
      </c>
      <c r="AS691" s="51">
        <v>0</v>
      </c>
      <c r="AT691">
        <v>0</v>
      </c>
      <c r="AU691" s="1">
        <v>1362</v>
      </c>
      <c r="AV691" s="1">
        <v>0</v>
      </c>
      <c r="AW691" s="1">
        <v>0</v>
      </c>
      <c r="AX691" s="1">
        <v>2</v>
      </c>
      <c r="AY691" s="1">
        <v>0</v>
      </c>
      <c r="AZ691">
        <v>2</v>
      </c>
      <c r="BA691">
        <v>1</v>
      </c>
      <c r="BB691" s="51" t="s">
        <v>97</v>
      </c>
      <c r="BC691" s="59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 s="51">
        <v>2</v>
      </c>
      <c r="BK691" s="5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 s="1">
        <v>194700</v>
      </c>
    </row>
    <row r="692" spans="1:81" x14ac:dyDescent="0.2">
      <c r="A692">
        <v>691</v>
      </c>
      <c r="B692">
        <v>120</v>
      </c>
      <c r="C692" t="s">
        <v>142</v>
      </c>
      <c r="D692" s="1" t="s">
        <v>83</v>
      </c>
      <c r="E692" s="1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s="1" t="s">
        <v>89</v>
      </c>
      <c r="N692" s="51" t="s">
        <v>90</v>
      </c>
      <c r="O692" s="51" t="s">
        <v>90</v>
      </c>
      <c r="P692" s="1" t="s">
        <v>179</v>
      </c>
      <c r="Q692" s="51" t="s">
        <v>115</v>
      </c>
      <c r="R692" s="1">
        <v>6</v>
      </c>
      <c r="S692" s="51">
        <v>5</v>
      </c>
      <c r="T692" s="51">
        <v>2004</v>
      </c>
      <c r="U692" s="51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 s="51">
        <v>848</v>
      </c>
      <c r="AN692" t="s">
        <v>103</v>
      </c>
      <c r="AO692" t="s">
        <v>104</v>
      </c>
      <c r="AP692" t="s">
        <v>105</v>
      </c>
      <c r="AQ692" t="s">
        <v>106</v>
      </c>
      <c r="AR692" s="51">
        <v>848</v>
      </c>
      <c r="AS692" s="51">
        <v>0</v>
      </c>
      <c r="AT692">
        <v>0</v>
      </c>
      <c r="AU692" s="1">
        <v>848</v>
      </c>
      <c r="AV692" s="1">
        <v>1</v>
      </c>
      <c r="AW692" s="1">
        <v>0</v>
      </c>
      <c r="AX692" s="1">
        <v>1</v>
      </c>
      <c r="AY692" s="1">
        <v>0</v>
      </c>
      <c r="AZ692">
        <v>1</v>
      </c>
      <c r="BA692">
        <v>1</v>
      </c>
      <c r="BB692" s="51" t="s">
        <v>97</v>
      </c>
      <c r="BC692" s="59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 s="51">
        <v>2</v>
      </c>
      <c r="BK692" s="51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 s="1">
        <v>141000</v>
      </c>
    </row>
    <row r="693" spans="1:81" x14ac:dyDescent="0.2">
      <c r="A693">
        <v>692</v>
      </c>
      <c r="B693">
        <v>60</v>
      </c>
      <c r="C693" t="s">
        <v>81</v>
      </c>
      <c r="D693" s="1">
        <v>104</v>
      </c>
      <c r="E693" s="1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s="1" t="s">
        <v>129</v>
      </c>
      <c r="N693" s="51" t="s">
        <v>90</v>
      </c>
      <c r="O693" s="51" t="s">
        <v>90</v>
      </c>
      <c r="P693" s="1" t="s">
        <v>91</v>
      </c>
      <c r="Q693" s="51" t="s">
        <v>92</v>
      </c>
      <c r="R693" s="1">
        <v>10</v>
      </c>
      <c r="S693" s="51">
        <v>6</v>
      </c>
      <c r="T693" s="51">
        <v>1994</v>
      </c>
      <c r="U693" s="51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 s="51">
        <v>2444</v>
      </c>
      <c r="AN693" t="s">
        <v>103</v>
      </c>
      <c r="AO693" t="s">
        <v>104</v>
      </c>
      <c r="AP693" t="s">
        <v>105</v>
      </c>
      <c r="AQ693" t="s">
        <v>106</v>
      </c>
      <c r="AR693" s="51">
        <v>2444</v>
      </c>
      <c r="AS693" s="51">
        <v>1872</v>
      </c>
      <c r="AT693">
        <v>0</v>
      </c>
      <c r="AU693" s="1">
        <v>4316</v>
      </c>
      <c r="AV693" s="1">
        <v>0</v>
      </c>
      <c r="AW693" s="1">
        <v>1</v>
      </c>
      <c r="AX693" s="1">
        <v>3</v>
      </c>
      <c r="AY693" s="1">
        <v>1</v>
      </c>
      <c r="AZ693">
        <v>4</v>
      </c>
      <c r="BA693">
        <v>1</v>
      </c>
      <c r="BB693" s="51" t="s">
        <v>104</v>
      </c>
      <c r="BC693" s="59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 s="51">
        <v>3</v>
      </c>
      <c r="BK693" s="51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 s="1">
        <v>755000</v>
      </c>
    </row>
    <row r="694" spans="1:81" x14ac:dyDescent="0.2">
      <c r="A694">
        <v>693</v>
      </c>
      <c r="B694">
        <v>60</v>
      </c>
      <c r="C694" t="s">
        <v>81</v>
      </c>
      <c r="D694" s="1">
        <v>42</v>
      </c>
      <c r="E694" s="1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s="1" t="s">
        <v>189</v>
      </c>
      <c r="N694" s="51" t="s">
        <v>90</v>
      </c>
      <c r="O694" s="51" t="s">
        <v>90</v>
      </c>
      <c r="P694" s="1" t="s">
        <v>91</v>
      </c>
      <c r="Q694" s="51" t="s">
        <v>92</v>
      </c>
      <c r="R694" s="1">
        <v>7</v>
      </c>
      <c r="S694" s="51">
        <v>5</v>
      </c>
      <c r="T694" s="51">
        <v>1989</v>
      </c>
      <c r="U694" s="51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 s="51">
        <v>1210</v>
      </c>
      <c r="AN694" t="s">
        <v>103</v>
      </c>
      <c r="AO694" t="s">
        <v>104</v>
      </c>
      <c r="AP694" t="s">
        <v>105</v>
      </c>
      <c r="AQ694" t="s">
        <v>106</v>
      </c>
      <c r="AR694" s="51">
        <v>1238</v>
      </c>
      <c r="AS694" s="51">
        <v>1281</v>
      </c>
      <c r="AT694">
        <v>0</v>
      </c>
      <c r="AU694" s="1">
        <v>2519</v>
      </c>
      <c r="AV694" s="1">
        <v>1</v>
      </c>
      <c r="AW694" s="1">
        <v>0</v>
      </c>
      <c r="AX694" s="1">
        <v>2</v>
      </c>
      <c r="AY694" s="1">
        <v>1</v>
      </c>
      <c r="AZ694">
        <v>4</v>
      </c>
      <c r="BA694">
        <v>1</v>
      </c>
      <c r="BB694" s="51" t="s">
        <v>97</v>
      </c>
      <c r="BC694" s="59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 s="51">
        <v>2</v>
      </c>
      <c r="BK694" s="51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 s="1">
        <v>335000</v>
      </c>
    </row>
    <row r="695" spans="1:81" x14ac:dyDescent="0.2">
      <c r="A695">
        <v>694</v>
      </c>
      <c r="B695">
        <v>30</v>
      </c>
      <c r="C695" t="s">
        <v>81</v>
      </c>
      <c r="D695" s="1">
        <v>60</v>
      </c>
      <c r="E695" s="1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s="1" t="s">
        <v>143</v>
      </c>
      <c r="N695" s="51" t="s">
        <v>90</v>
      </c>
      <c r="O695" s="51" t="s">
        <v>90</v>
      </c>
      <c r="P695" s="1" t="s">
        <v>91</v>
      </c>
      <c r="Q695" s="51" t="s">
        <v>115</v>
      </c>
      <c r="R695" s="1">
        <v>5</v>
      </c>
      <c r="S695" s="51">
        <v>6</v>
      </c>
      <c r="T695" s="51">
        <v>1921</v>
      </c>
      <c r="U695" s="51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 s="51">
        <v>1073</v>
      </c>
      <c r="AN695" t="s">
        <v>103</v>
      </c>
      <c r="AO695" t="s">
        <v>104</v>
      </c>
      <c r="AP695" t="s">
        <v>105</v>
      </c>
      <c r="AQ695" t="s">
        <v>106</v>
      </c>
      <c r="AR695" s="51">
        <v>1073</v>
      </c>
      <c r="AS695" s="51">
        <v>0</v>
      </c>
      <c r="AT695">
        <v>0</v>
      </c>
      <c r="AU695" s="1">
        <v>1073</v>
      </c>
      <c r="AV695" s="1">
        <v>0</v>
      </c>
      <c r="AW695" s="1">
        <v>0</v>
      </c>
      <c r="AX695" s="1">
        <v>1</v>
      </c>
      <c r="AY695" s="1">
        <v>0</v>
      </c>
      <c r="AZ695">
        <v>2</v>
      </c>
      <c r="BA695">
        <v>1</v>
      </c>
      <c r="BB695" s="51" t="s">
        <v>98</v>
      </c>
      <c r="BC695" s="59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 s="51">
        <v>1</v>
      </c>
      <c r="BK695" s="51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 s="1">
        <v>108480</v>
      </c>
    </row>
    <row r="696" spans="1:81" x14ac:dyDescent="0.2">
      <c r="A696">
        <v>695</v>
      </c>
      <c r="B696">
        <v>50</v>
      </c>
      <c r="C696" t="s">
        <v>142</v>
      </c>
      <c r="D696" s="1">
        <v>51</v>
      </c>
      <c r="E696" s="1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s="1" t="s">
        <v>148</v>
      </c>
      <c r="N696" s="51" t="s">
        <v>90</v>
      </c>
      <c r="O696" s="51" t="s">
        <v>90</v>
      </c>
      <c r="P696" s="1" t="s">
        <v>91</v>
      </c>
      <c r="Q696" s="51" t="s">
        <v>132</v>
      </c>
      <c r="R696" s="1">
        <v>5</v>
      </c>
      <c r="S696" s="51">
        <v>6</v>
      </c>
      <c r="T696" s="51">
        <v>1936</v>
      </c>
      <c r="U696" s="51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 s="51">
        <v>927</v>
      </c>
      <c r="AN696" t="s">
        <v>103</v>
      </c>
      <c r="AO696" t="s">
        <v>98</v>
      </c>
      <c r="AP696" t="s">
        <v>105</v>
      </c>
      <c r="AQ696" t="s">
        <v>106</v>
      </c>
      <c r="AR696" s="51">
        <v>1067</v>
      </c>
      <c r="AS696" s="51">
        <v>472</v>
      </c>
      <c r="AT696">
        <v>0</v>
      </c>
      <c r="AU696" s="1">
        <v>1539</v>
      </c>
      <c r="AV696" s="1">
        <v>0</v>
      </c>
      <c r="AW696" s="1">
        <v>0</v>
      </c>
      <c r="AX696" s="1">
        <v>1</v>
      </c>
      <c r="AY696" s="1">
        <v>1</v>
      </c>
      <c r="AZ696">
        <v>3</v>
      </c>
      <c r="BA696">
        <v>1</v>
      </c>
      <c r="BB696" s="51" t="s">
        <v>98</v>
      </c>
      <c r="BC696" s="59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 s="51">
        <v>2</v>
      </c>
      <c r="BK696" s="51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 s="1">
        <v>141500</v>
      </c>
    </row>
    <row r="697" spans="1:81" x14ac:dyDescent="0.2">
      <c r="A697">
        <v>696</v>
      </c>
      <c r="B697">
        <v>20</v>
      </c>
      <c r="C697" t="s">
        <v>81</v>
      </c>
      <c r="D697" s="1">
        <v>54</v>
      </c>
      <c r="E697" s="1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s="1" t="s">
        <v>189</v>
      </c>
      <c r="N697" s="51" t="s">
        <v>90</v>
      </c>
      <c r="O697" s="51" t="s">
        <v>90</v>
      </c>
      <c r="P697" s="1" t="s">
        <v>91</v>
      </c>
      <c r="Q697" s="51" t="s">
        <v>115</v>
      </c>
      <c r="R697" s="1">
        <v>6</v>
      </c>
      <c r="S697" s="51">
        <v>6</v>
      </c>
      <c r="T697" s="51">
        <v>1987</v>
      </c>
      <c r="U697" s="51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 s="51">
        <v>1112</v>
      </c>
      <c r="AN697" t="s">
        <v>103</v>
      </c>
      <c r="AO697" t="s">
        <v>97</v>
      </c>
      <c r="AP697" t="s">
        <v>105</v>
      </c>
      <c r="AQ697" t="s">
        <v>106</v>
      </c>
      <c r="AR697" s="51">
        <v>1137</v>
      </c>
      <c r="AS697" s="51">
        <v>0</v>
      </c>
      <c r="AT697">
        <v>0</v>
      </c>
      <c r="AU697" s="1">
        <v>1137</v>
      </c>
      <c r="AV697" s="1">
        <v>1</v>
      </c>
      <c r="AW697" s="1">
        <v>0</v>
      </c>
      <c r="AX697" s="1">
        <v>2</v>
      </c>
      <c r="AY697" s="1">
        <v>0</v>
      </c>
      <c r="AZ697">
        <v>2</v>
      </c>
      <c r="BA697">
        <v>1</v>
      </c>
      <c r="BB697" s="51" t="s">
        <v>97</v>
      </c>
      <c r="BC697" s="59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 s="51">
        <v>2</v>
      </c>
      <c r="BK697" s="51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 s="1">
        <v>176000</v>
      </c>
    </row>
    <row r="698" spans="1:81" x14ac:dyDescent="0.2">
      <c r="A698">
        <v>697</v>
      </c>
      <c r="B698">
        <v>30</v>
      </c>
      <c r="C698" t="s">
        <v>142</v>
      </c>
      <c r="D698" s="1">
        <v>50</v>
      </c>
      <c r="E698" s="1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s="1" t="s">
        <v>148</v>
      </c>
      <c r="N698" s="51" t="s">
        <v>90</v>
      </c>
      <c r="O698" s="51" t="s">
        <v>90</v>
      </c>
      <c r="P698" s="1" t="s">
        <v>91</v>
      </c>
      <c r="Q698" s="51" t="s">
        <v>115</v>
      </c>
      <c r="R698" s="1">
        <v>5</v>
      </c>
      <c r="S698" s="51">
        <v>7</v>
      </c>
      <c r="T698" s="51">
        <v>1921</v>
      </c>
      <c r="U698" s="51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 s="51">
        <v>616</v>
      </c>
      <c r="AN698" t="s">
        <v>103</v>
      </c>
      <c r="AO698" t="s">
        <v>97</v>
      </c>
      <c r="AP698" t="s">
        <v>105</v>
      </c>
      <c r="AQ698" t="s">
        <v>106</v>
      </c>
      <c r="AR698" s="51">
        <v>616</v>
      </c>
      <c r="AS698" s="51">
        <v>0</v>
      </c>
      <c r="AT698">
        <v>0</v>
      </c>
      <c r="AU698" s="1">
        <v>616</v>
      </c>
      <c r="AV698" s="1">
        <v>0</v>
      </c>
      <c r="AW698" s="1">
        <v>0</v>
      </c>
      <c r="AX698" s="1">
        <v>1</v>
      </c>
      <c r="AY698" s="1">
        <v>0</v>
      </c>
      <c r="AZ698">
        <v>2</v>
      </c>
      <c r="BA698">
        <v>1</v>
      </c>
      <c r="BB698" s="51" t="s">
        <v>98</v>
      </c>
      <c r="BC698" s="59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 s="51">
        <v>1</v>
      </c>
      <c r="BK698" s="51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 s="1">
        <v>89000</v>
      </c>
    </row>
    <row r="699" spans="1:81" x14ac:dyDescent="0.2">
      <c r="A699">
        <v>698</v>
      </c>
      <c r="B699">
        <v>20</v>
      </c>
      <c r="C699" t="s">
        <v>81</v>
      </c>
      <c r="D699" s="1">
        <v>57</v>
      </c>
      <c r="E699" s="1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s="1" t="s">
        <v>185</v>
      </c>
      <c r="N699" s="51" t="s">
        <v>90</v>
      </c>
      <c r="O699" s="51" t="s">
        <v>90</v>
      </c>
      <c r="P699" s="1" t="s">
        <v>91</v>
      </c>
      <c r="Q699" s="51" t="s">
        <v>115</v>
      </c>
      <c r="R699" s="1">
        <v>5</v>
      </c>
      <c r="S699" s="51">
        <v>7</v>
      </c>
      <c r="T699" s="51">
        <v>1952</v>
      </c>
      <c r="U699" s="51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 s="51">
        <v>980</v>
      </c>
      <c r="AN699" t="s">
        <v>103</v>
      </c>
      <c r="AO699" t="s">
        <v>147</v>
      </c>
      <c r="AP699" t="s">
        <v>105</v>
      </c>
      <c r="AQ699" t="s">
        <v>164</v>
      </c>
      <c r="AR699" s="51">
        <v>1148</v>
      </c>
      <c r="AS699" s="51">
        <v>0</v>
      </c>
      <c r="AT699">
        <v>0</v>
      </c>
      <c r="AU699" s="1">
        <v>1148</v>
      </c>
      <c r="AV699" s="1">
        <v>0</v>
      </c>
      <c r="AW699" s="1">
        <v>1</v>
      </c>
      <c r="AX699" s="1">
        <v>1</v>
      </c>
      <c r="AY699" s="1">
        <v>0</v>
      </c>
      <c r="AZ699">
        <v>2</v>
      </c>
      <c r="BA699">
        <v>1</v>
      </c>
      <c r="BB699" s="51" t="s">
        <v>98</v>
      </c>
      <c r="BC699" s="5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 s="51">
        <v>1</v>
      </c>
      <c r="BK699" s="51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 s="1">
        <v>123500</v>
      </c>
    </row>
    <row r="700" spans="1:81" x14ac:dyDescent="0.2">
      <c r="A700">
        <v>699</v>
      </c>
      <c r="B700">
        <v>20</v>
      </c>
      <c r="C700" t="s">
        <v>81</v>
      </c>
      <c r="D700" s="1">
        <v>65</v>
      </c>
      <c r="E700" s="1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s="1" t="s">
        <v>151</v>
      </c>
      <c r="N700" s="51" t="s">
        <v>171</v>
      </c>
      <c r="O700" s="51" t="s">
        <v>90</v>
      </c>
      <c r="P700" s="1" t="s">
        <v>91</v>
      </c>
      <c r="Q700" s="51" t="s">
        <v>115</v>
      </c>
      <c r="R700" s="1">
        <v>5</v>
      </c>
      <c r="S700" s="51">
        <v>8</v>
      </c>
      <c r="T700" s="51">
        <v>1965</v>
      </c>
      <c r="U700" s="51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 s="51">
        <v>894</v>
      </c>
      <c r="AN700" t="s">
        <v>103</v>
      </c>
      <c r="AO700" t="s">
        <v>104</v>
      </c>
      <c r="AP700" t="s">
        <v>105</v>
      </c>
      <c r="AQ700" t="s">
        <v>106</v>
      </c>
      <c r="AR700" s="51">
        <v>894</v>
      </c>
      <c r="AS700" s="51">
        <v>0</v>
      </c>
      <c r="AT700">
        <v>0</v>
      </c>
      <c r="AU700" s="1">
        <v>894</v>
      </c>
      <c r="AV700" s="1">
        <v>1</v>
      </c>
      <c r="AW700" s="1">
        <v>0</v>
      </c>
      <c r="AX700" s="1">
        <v>1</v>
      </c>
      <c r="AY700" s="1">
        <v>0</v>
      </c>
      <c r="AZ700">
        <v>3</v>
      </c>
      <c r="BA700">
        <v>1</v>
      </c>
      <c r="BB700" s="51" t="s">
        <v>98</v>
      </c>
      <c r="BC700" s="59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 s="51">
        <v>1</v>
      </c>
      <c r="BK700" s="51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 s="1">
        <v>138500</v>
      </c>
    </row>
    <row r="701" spans="1:81" x14ac:dyDescent="0.2">
      <c r="A701">
        <v>700</v>
      </c>
      <c r="B701">
        <v>120</v>
      </c>
      <c r="C701" t="s">
        <v>192</v>
      </c>
      <c r="D701" s="1">
        <v>59</v>
      </c>
      <c r="E701" s="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s="1" t="s">
        <v>136</v>
      </c>
      <c r="N701" s="51" t="s">
        <v>90</v>
      </c>
      <c r="O701" s="51" t="s">
        <v>90</v>
      </c>
      <c r="P701" s="1" t="s">
        <v>179</v>
      </c>
      <c r="Q701" s="51" t="s">
        <v>115</v>
      </c>
      <c r="R701" s="1">
        <v>7</v>
      </c>
      <c r="S701" s="51">
        <v>5</v>
      </c>
      <c r="T701" s="51">
        <v>2004</v>
      </c>
      <c r="U701" s="5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 s="51">
        <v>1391</v>
      </c>
      <c r="AN701" t="s">
        <v>103</v>
      </c>
      <c r="AO701" t="s">
        <v>104</v>
      </c>
      <c r="AP701" t="s">
        <v>105</v>
      </c>
      <c r="AQ701" t="s">
        <v>106</v>
      </c>
      <c r="AR701" s="51">
        <v>1391</v>
      </c>
      <c r="AS701" s="51">
        <v>0</v>
      </c>
      <c r="AT701">
        <v>0</v>
      </c>
      <c r="AU701" s="1">
        <v>1391</v>
      </c>
      <c r="AV701" s="1">
        <v>0</v>
      </c>
      <c r="AW701" s="1">
        <v>0</v>
      </c>
      <c r="AX701" s="1">
        <v>2</v>
      </c>
      <c r="AY701" s="1">
        <v>0</v>
      </c>
      <c r="AZ701">
        <v>2</v>
      </c>
      <c r="BA701">
        <v>1</v>
      </c>
      <c r="BB701" s="51" t="s">
        <v>97</v>
      </c>
      <c r="BC701" s="59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 s="51">
        <v>2</v>
      </c>
      <c r="BK701" s="5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 s="1">
        <v>196000</v>
      </c>
    </row>
    <row r="702" spans="1:81" x14ac:dyDescent="0.2">
      <c r="A702">
        <v>701</v>
      </c>
      <c r="B702">
        <v>20</v>
      </c>
      <c r="C702" t="s">
        <v>81</v>
      </c>
      <c r="D702" s="1">
        <v>85</v>
      </c>
      <c r="E702" s="1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s="1" t="s">
        <v>189</v>
      </c>
      <c r="N702" s="51" t="s">
        <v>90</v>
      </c>
      <c r="O702" s="51" t="s">
        <v>90</v>
      </c>
      <c r="P702" s="1" t="s">
        <v>91</v>
      </c>
      <c r="Q702" s="51" t="s">
        <v>115</v>
      </c>
      <c r="R702" s="1">
        <v>8</v>
      </c>
      <c r="S702" s="51">
        <v>5</v>
      </c>
      <c r="T702" s="51">
        <v>2002</v>
      </c>
      <c r="U702" s="51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 s="51">
        <v>1800</v>
      </c>
      <c r="AN702" t="s">
        <v>103</v>
      </c>
      <c r="AO702" t="s">
        <v>104</v>
      </c>
      <c r="AP702" t="s">
        <v>105</v>
      </c>
      <c r="AQ702" t="s">
        <v>106</v>
      </c>
      <c r="AR702" s="51">
        <v>1800</v>
      </c>
      <c r="AS702" s="51">
        <v>0</v>
      </c>
      <c r="AT702">
        <v>0</v>
      </c>
      <c r="AU702" s="1">
        <v>1800</v>
      </c>
      <c r="AV702" s="1">
        <v>1</v>
      </c>
      <c r="AW702" s="1">
        <v>0</v>
      </c>
      <c r="AX702" s="1">
        <v>2</v>
      </c>
      <c r="AY702" s="1">
        <v>0</v>
      </c>
      <c r="AZ702">
        <v>3</v>
      </c>
      <c r="BA702">
        <v>1</v>
      </c>
      <c r="BB702" s="51" t="s">
        <v>97</v>
      </c>
      <c r="BC702" s="59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 s="51">
        <v>3</v>
      </c>
      <c r="BK702" s="51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 s="1">
        <v>312500</v>
      </c>
    </row>
    <row r="703" spans="1:81" x14ac:dyDescent="0.2">
      <c r="A703">
        <v>702</v>
      </c>
      <c r="B703">
        <v>20</v>
      </c>
      <c r="C703" t="s">
        <v>81</v>
      </c>
      <c r="D703" s="1">
        <v>80</v>
      </c>
      <c r="E703" s="1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s="1" t="s">
        <v>138</v>
      </c>
      <c r="N703" s="51" t="s">
        <v>90</v>
      </c>
      <c r="O703" s="51" t="s">
        <v>90</v>
      </c>
      <c r="P703" s="1" t="s">
        <v>91</v>
      </c>
      <c r="Q703" s="51" t="s">
        <v>115</v>
      </c>
      <c r="R703" s="1">
        <v>7</v>
      </c>
      <c r="S703" s="51">
        <v>5</v>
      </c>
      <c r="T703" s="51">
        <v>1969</v>
      </c>
      <c r="U703" s="51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 s="51">
        <v>1164</v>
      </c>
      <c r="AN703" t="s">
        <v>103</v>
      </c>
      <c r="AO703" t="s">
        <v>98</v>
      </c>
      <c r="AP703" t="s">
        <v>105</v>
      </c>
      <c r="AQ703" t="s">
        <v>106</v>
      </c>
      <c r="AR703" s="51">
        <v>1164</v>
      </c>
      <c r="AS703" s="51">
        <v>0</v>
      </c>
      <c r="AT703">
        <v>0</v>
      </c>
      <c r="AU703" s="1">
        <v>1164</v>
      </c>
      <c r="AV703" s="1">
        <v>0</v>
      </c>
      <c r="AW703" s="1">
        <v>0</v>
      </c>
      <c r="AX703" s="1">
        <v>1</v>
      </c>
      <c r="AY703" s="1">
        <v>1</v>
      </c>
      <c r="AZ703">
        <v>3</v>
      </c>
      <c r="BA703">
        <v>1</v>
      </c>
      <c r="BB703" s="51" t="s">
        <v>98</v>
      </c>
      <c r="BC703" s="59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 s="51">
        <v>2</v>
      </c>
      <c r="BK703" s="51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 s="1">
        <v>140000</v>
      </c>
    </row>
    <row r="704" spans="1:81" x14ac:dyDescent="0.2">
      <c r="A704">
        <v>703</v>
      </c>
      <c r="B704">
        <v>60</v>
      </c>
      <c r="C704" t="s">
        <v>81</v>
      </c>
      <c r="D704" s="1">
        <v>82</v>
      </c>
      <c r="E704" s="1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s="1" t="s">
        <v>200</v>
      </c>
      <c r="N704" s="51" t="s">
        <v>90</v>
      </c>
      <c r="O704" s="51" t="s">
        <v>90</v>
      </c>
      <c r="P704" s="1" t="s">
        <v>91</v>
      </c>
      <c r="Q704" s="51" t="s">
        <v>92</v>
      </c>
      <c r="R704" s="1">
        <v>8</v>
      </c>
      <c r="S704" s="51">
        <v>5</v>
      </c>
      <c r="T704" s="51">
        <v>2006</v>
      </c>
      <c r="U704" s="51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 s="51">
        <v>1234</v>
      </c>
      <c r="AN704" t="s">
        <v>103</v>
      </c>
      <c r="AO704" t="s">
        <v>104</v>
      </c>
      <c r="AP704" t="s">
        <v>105</v>
      </c>
      <c r="AQ704" t="s">
        <v>106</v>
      </c>
      <c r="AR704" s="51">
        <v>1264</v>
      </c>
      <c r="AS704" s="51">
        <v>1312</v>
      </c>
      <c r="AT704">
        <v>0</v>
      </c>
      <c r="AU704" s="1">
        <v>2576</v>
      </c>
      <c r="AV704" s="1">
        <v>0</v>
      </c>
      <c r="AW704" s="1">
        <v>0</v>
      </c>
      <c r="AX704" s="1">
        <v>2</v>
      </c>
      <c r="AY704" s="1">
        <v>1</v>
      </c>
      <c r="AZ704">
        <v>4</v>
      </c>
      <c r="BA704">
        <v>1</v>
      </c>
      <c r="BB704" s="51" t="s">
        <v>104</v>
      </c>
      <c r="BC704" s="59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 s="51">
        <v>3</v>
      </c>
      <c r="BK704" s="51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 s="1">
        <v>361919</v>
      </c>
    </row>
    <row r="705" spans="1:81" x14ac:dyDescent="0.2">
      <c r="A705">
        <v>704</v>
      </c>
      <c r="B705">
        <v>190</v>
      </c>
      <c r="C705" t="s">
        <v>142</v>
      </c>
      <c r="D705" s="1">
        <v>76</v>
      </c>
      <c r="E705" s="1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s="1" t="s">
        <v>143</v>
      </c>
      <c r="N705" s="51" t="s">
        <v>114</v>
      </c>
      <c r="O705" s="51" t="s">
        <v>90</v>
      </c>
      <c r="P705" s="1" t="s">
        <v>149</v>
      </c>
      <c r="Q705" s="51" t="s">
        <v>92</v>
      </c>
      <c r="R705" s="1">
        <v>5</v>
      </c>
      <c r="S705" s="51">
        <v>9</v>
      </c>
      <c r="T705" s="51">
        <v>1900</v>
      </c>
      <c r="U705" s="51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 s="51">
        <v>360</v>
      </c>
      <c r="AN705" t="s">
        <v>103</v>
      </c>
      <c r="AO705" t="s">
        <v>97</v>
      </c>
      <c r="AP705" t="s">
        <v>105</v>
      </c>
      <c r="AQ705" t="s">
        <v>106</v>
      </c>
      <c r="AR705" s="51">
        <v>1032</v>
      </c>
      <c r="AS705" s="51">
        <v>780</v>
      </c>
      <c r="AT705">
        <v>0</v>
      </c>
      <c r="AU705" s="1">
        <v>1812</v>
      </c>
      <c r="AV705" s="1">
        <v>0</v>
      </c>
      <c r="AW705" s="1">
        <v>0</v>
      </c>
      <c r="AX705" s="1">
        <v>2</v>
      </c>
      <c r="AY705" s="1">
        <v>0</v>
      </c>
      <c r="AZ705">
        <v>4</v>
      </c>
      <c r="BA705">
        <v>2</v>
      </c>
      <c r="BB705" s="51" t="s">
        <v>97</v>
      </c>
      <c r="BC705" s="59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 s="51">
        <v>2</v>
      </c>
      <c r="BK705" s="51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 s="1">
        <v>140000</v>
      </c>
    </row>
    <row r="706" spans="1:81" x14ac:dyDescent="0.2">
      <c r="A706">
        <v>705</v>
      </c>
      <c r="B706">
        <v>20</v>
      </c>
      <c r="C706" t="s">
        <v>81</v>
      </c>
      <c r="D706" s="1">
        <v>70</v>
      </c>
      <c r="E706" s="1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s="1" t="s">
        <v>89</v>
      </c>
      <c r="N706" s="51" t="s">
        <v>90</v>
      </c>
      <c r="O706" s="51" t="s">
        <v>90</v>
      </c>
      <c r="P706" s="1" t="s">
        <v>91</v>
      </c>
      <c r="Q706" s="51" t="s">
        <v>115</v>
      </c>
      <c r="R706" s="1">
        <v>7</v>
      </c>
      <c r="S706" s="51">
        <v>5</v>
      </c>
      <c r="T706" s="51">
        <v>2004</v>
      </c>
      <c r="U706" s="51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 s="51">
        <v>1473</v>
      </c>
      <c r="AN706" t="s">
        <v>103</v>
      </c>
      <c r="AO706" t="s">
        <v>104</v>
      </c>
      <c r="AP706" t="s">
        <v>105</v>
      </c>
      <c r="AQ706" t="s">
        <v>106</v>
      </c>
      <c r="AR706" s="51">
        <v>1484</v>
      </c>
      <c r="AS706" s="51">
        <v>0</v>
      </c>
      <c r="AT706">
        <v>0</v>
      </c>
      <c r="AU706" s="1">
        <v>1484</v>
      </c>
      <c r="AV706" s="1">
        <v>1</v>
      </c>
      <c r="AW706" s="1">
        <v>0</v>
      </c>
      <c r="AX706" s="1">
        <v>2</v>
      </c>
      <c r="AY706" s="1">
        <v>0</v>
      </c>
      <c r="AZ706">
        <v>3</v>
      </c>
      <c r="BA706">
        <v>1</v>
      </c>
      <c r="BB706" s="51" t="s">
        <v>97</v>
      </c>
      <c r="BC706" s="59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 s="51">
        <v>2</v>
      </c>
      <c r="BK706" s="51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 s="1">
        <v>213000</v>
      </c>
    </row>
    <row r="707" spans="1:81" x14ac:dyDescent="0.2">
      <c r="A707">
        <v>706</v>
      </c>
      <c r="B707">
        <v>190</v>
      </c>
      <c r="C707" t="s">
        <v>142</v>
      </c>
      <c r="D707" s="1">
        <v>70</v>
      </c>
      <c r="E707" s="1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s="1" t="s">
        <v>176</v>
      </c>
      <c r="N707" s="51" t="s">
        <v>90</v>
      </c>
      <c r="O707" s="51" t="s">
        <v>90</v>
      </c>
      <c r="P707" s="1" t="s">
        <v>149</v>
      </c>
      <c r="Q707" s="51" t="s">
        <v>92</v>
      </c>
      <c r="R707" s="1">
        <v>4</v>
      </c>
      <c r="S707" s="51">
        <v>5</v>
      </c>
      <c r="T707" s="51">
        <v>1930</v>
      </c>
      <c r="U707" s="51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 s="51">
        <v>0</v>
      </c>
      <c r="AN707" t="s">
        <v>103</v>
      </c>
      <c r="AO707" t="s">
        <v>147</v>
      </c>
      <c r="AP707" t="s">
        <v>177</v>
      </c>
      <c r="AQ707" t="s">
        <v>106</v>
      </c>
      <c r="AR707" s="51">
        <v>372</v>
      </c>
      <c r="AS707" s="51">
        <v>720</v>
      </c>
      <c r="AT707">
        <v>0</v>
      </c>
      <c r="AU707" s="1">
        <v>1092</v>
      </c>
      <c r="AV707" s="1">
        <v>0</v>
      </c>
      <c r="AW707" s="1">
        <v>0</v>
      </c>
      <c r="AX707" s="1">
        <v>2</v>
      </c>
      <c r="AY707" s="1">
        <v>0</v>
      </c>
      <c r="AZ707">
        <v>3</v>
      </c>
      <c r="BA707">
        <v>2</v>
      </c>
      <c r="BB707" s="51" t="s">
        <v>147</v>
      </c>
      <c r="BC707" s="59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 s="51">
        <v>0</v>
      </c>
      <c r="BK707" s="51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 s="1">
        <v>55000</v>
      </c>
    </row>
    <row r="708" spans="1:81" x14ac:dyDescent="0.2">
      <c r="A708">
        <v>707</v>
      </c>
      <c r="B708">
        <v>20</v>
      </c>
      <c r="C708" t="s">
        <v>81</v>
      </c>
      <c r="D708" s="1" t="s">
        <v>83</v>
      </c>
      <c r="E708" s="1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s="1" t="s">
        <v>205</v>
      </c>
      <c r="N708" s="51" t="s">
        <v>90</v>
      </c>
      <c r="O708" s="51" t="s">
        <v>90</v>
      </c>
      <c r="P708" s="1" t="s">
        <v>91</v>
      </c>
      <c r="Q708" s="51" t="s">
        <v>115</v>
      </c>
      <c r="R708" s="1">
        <v>7</v>
      </c>
      <c r="S708" s="51">
        <v>5</v>
      </c>
      <c r="T708" s="51">
        <v>1971</v>
      </c>
      <c r="U708" s="51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 s="51">
        <v>1643</v>
      </c>
      <c r="AN708" t="s">
        <v>103</v>
      </c>
      <c r="AO708" t="s">
        <v>98</v>
      </c>
      <c r="AP708" t="s">
        <v>105</v>
      </c>
      <c r="AQ708" t="s">
        <v>106</v>
      </c>
      <c r="AR708" s="51">
        <v>1824</v>
      </c>
      <c r="AS708" s="51">
        <v>0</v>
      </c>
      <c r="AT708">
        <v>0</v>
      </c>
      <c r="AU708" s="1">
        <v>1824</v>
      </c>
      <c r="AV708" s="1">
        <v>1</v>
      </c>
      <c r="AW708" s="1">
        <v>0</v>
      </c>
      <c r="AX708" s="1">
        <v>2</v>
      </c>
      <c r="AY708" s="1">
        <v>0</v>
      </c>
      <c r="AZ708">
        <v>2</v>
      </c>
      <c r="BA708">
        <v>1</v>
      </c>
      <c r="BB708" s="51" t="s">
        <v>97</v>
      </c>
      <c r="BC708" s="59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 s="51">
        <v>2</v>
      </c>
      <c r="BK708" s="51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 s="1">
        <v>302000</v>
      </c>
    </row>
    <row r="709" spans="1:81" x14ac:dyDescent="0.2">
      <c r="A709">
        <v>708</v>
      </c>
      <c r="B709">
        <v>120</v>
      </c>
      <c r="C709" t="s">
        <v>81</v>
      </c>
      <c r="D709" s="1">
        <v>48</v>
      </c>
      <c r="E709" s="1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s="1" t="s">
        <v>154</v>
      </c>
      <c r="N709" s="51" t="s">
        <v>90</v>
      </c>
      <c r="O709" s="51" t="s">
        <v>90</v>
      </c>
      <c r="P709" s="1" t="s">
        <v>179</v>
      </c>
      <c r="Q709" s="51" t="s">
        <v>115</v>
      </c>
      <c r="R709" s="1">
        <v>8</v>
      </c>
      <c r="S709" s="51">
        <v>5</v>
      </c>
      <c r="T709" s="51">
        <v>2006</v>
      </c>
      <c r="U709" s="51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 s="51">
        <v>1324</v>
      </c>
      <c r="AN709" t="s">
        <v>103</v>
      </c>
      <c r="AO709" t="s">
        <v>104</v>
      </c>
      <c r="AP709" t="s">
        <v>105</v>
      </c>
      <c r="AQ709" t="s">
        <v>106</v>
      </c>
      <c r="AR709" s="51">
        <v>1324</v>
      </c>
      <c r="AS709" s="51">
        <v>0</v>
      </c>
      <c r="AT709">
        <v>0</v>
      </c>
      <c r="AU709" s="1">
        <v>1324</v>
      </c>
      <c r="AV709" s="1">
        <v>1</v>
      </c>
      <c r="AW709" s="1">
        <v>0</v>
      </c>
      <c r="AX709" s="1">
        <v>2</v>
      </c>
      <c r="AY709" s="1">
        <v>0</v>
      </c>
      <c r="AZ709">
        <v>2</v>
      </c>
      <c r="BA709">
        <v>1</v>
      </c>
      <c r="BB709" s="51" t="s">
        <v>97</v>
      </c>
      <c r="BC709" s="5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 s="51">
        <v>2</v>
      </c>
      <c r="BK709" s="51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 s="1">
        <v>254000</v>
      </c>
    </row>
    <row r="710" spans="1:81" x14ac:dyDescent="0.2">
      <c r="A710">
        <v>709</v>
      </c>
      <c r="B710">
        <v>60</v>
      </c>
      <c r="C710" t="s">
        <v>81</v>
      </c>
      <c r="D710" s="1">
        <v>65</v>
      </c>
      <c r="E710" s="1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s="1" t="s">
        <v>193</v>
      </c>
      <c r="N710" s="51" t="s">
        <v>90</v>
      </c>
      <c r="O710" s="51" t="s">
        <v>90</v>
      </c>
      <c r="P710" s="1" t="s">
        <v>91</v>
      </c>
      <c r="Q710" s="51" t="s">
        <v>92</v>
      </c>
      <c r="R710" s="1">
        <v>7</v>
      </c>
      <c r="S710" s="51">
        <v>5</v>
      </c>
      <c r="T710" s="51">
        <v>2007</v>
      </c>
      <c r="U710" s="51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 s="51">
        <v>728</v>
      </c>
      <c r="AN710" t="s">
        <v>103</v>
      </c>
      <c r="AO710" t="s">
        <v>104</v>
      </c>
      <c r="AP710" t="s">
        <v>105</v>
      </c>
      <c r="AQ710" t="s">
        <v>106</v>
      </c>
      <c r="AR710" s="51">
        <v>728</v>
      </c>
      <c r="AS710" s="51">
        <v>728</v>
      </c>
      <c r="AT710">
        <v>0</v>
      </c>
      <c r="AU710" s="1">
        <v>1456</v>
      </c>
      <c r="AV710" s="1">
        <v>0</v>
      </c>
      <c r="AW710" s="1">
        <v>0</v>
      </c>
      <c r="AX710" s="1">
        <v>2</v>
      </c>
      <c r="AY710" s="1">
        <v>1</v>
      </c>
      <c r="AZ710">
        <v>3</v>
      </c>
      <c r="BA710">
        <v>1</v>
      </c>
      <c r="BB710" s="51" t="s">
        <v>97</v>
      </c>
      <c r="BC710" s="59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 s="51">
        <v>2</v>
      </c>
      <c r="BK710" s="51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 s="1">
        <v>179540</v>
      </c>
    </row>
    <row r="711" spans="1:81" x14ac:dyDescent="0.2">
      <c r="A711">
        <v>710</v>
      </c>
      <c r="B711">
        <v>20</v>
      </c>
      <c r="C711" t="s">
        <v>81</v>
      </c>
      <c r="D711" s="1" t="s">
        <v>83</v>
      </c>
      <c r="E711" s="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s="1" t="s">
        <v>151</v>
      </c>
      <c r="N711" s="51" t="s">
        <v>90</v>
      </c>
      <c r="O711" s="51" t="s">
        <v>90</v>
      </c>
      <c r="P711" s="1" t="s">
        <v>91</v>
      </c>
      <c r="Q711" s="51" t="s">
        <v>115</v>
      </c>
      <c r="R711" s="1">
        <v>5</v>
      </c>
      <c r="S711" s="51">
        <v>7</v>
      </c>
      <c r="T711" s="51">
        <v>1966</v>
      </c>
      <c r="U711" s="5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 s="51">
        <v>876</v>
      </c>
      <c r="AN711" t="s">
        <v>103</v>
      </c>
      <c r="AO711" t="s">
        <v>98</v>
      </c>
      <c r="AP711" t="s">
        <v>105</v>
      </c>
      <c r="AQ711" t="s">
        <v>106</v>
      </c>
      <c r="AR711" s="51">
        <v>904</v>
      </c>
      <c r="AS711" s="51">
        <v>0</v>
      </c>
      <c r="AT711">
        <v>0</v>
      </c>
      <c r="AU711" s="1">
        <v>904</v>
      </c>
      <c r="AV711" s="1">
        <v>0</v>
      </c>
      <c r="AW711" s="1">
        <v>0</v>
      </c>
      <c r="AX711" s="1">
        <v>1</v>
      </c>
      <c r="AY711" s="1">
        <v>0</v>
      </c>
      <c r="AZ711">
        <v>3</v>
      </c>
      <c r="BA711">
        <v>1</v>
      </c>
      <c r="BB711" s="51" t="s">
        <v>98</v>
      </c>
      <c r="BC711" s="59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 s="51">
        <v>1</v>
      </c>
      <c r="BK711" s="5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 s="1">
        <v>109900</v>
      </c>
    </row>
    <row r="712" spans="1:81" x14ac:dyDescent="0.2">
      <c r="A712">
        <v>711</v>
      </c>
      <c r="B712">
        <v>30</v>
      </c>
      <c r="C712" t="s">
        <v>81</v>
      </c>
      <c r="D712" s="1">
        <v>56</v>
      </c>
      <c r="E712" s="1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s="1" t="s">
        <v>148</v>
      </c>
      <c r="N712" s="51" t="s">
        <v>90</v>
      </c>
      <c r="O712" s="51" t="s">
        <v>90</v>
      </c>
      <c r="P712" s="1" t="s">
        <v>91</v>
      </c>
      <c r="Q712" s="51" t="s">
        <v>115</v>
      </c>
      <c r="R712" s="1">
        <v>3</v>
      </c>
      <c r="S712" s="51">
        <v>6</v>
      </c>
      <c r="T712" s="51">
        <v>1935</v>
      </c>
      <c r="U712" s="51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 s="51">
        <v>270</v>
      </c>
      <c r="AN712" t="s">
        <v>103</v>
      </c>
      <c r="AO712" t="s">
        <v>97</v>
      </c>
      <c r="AP712" t="s">
        <v>105</v>
      </c>
      <c r="AQ712" t="s">
        <v>106</v>
      </c>
      <c r="AR712" s="51">
        <v>729</v>
      </c>
      <c r="AS712" s="51">
        <v>0</v>
      </c>
      <c r="AT712">
        <v>0</v>
      </c>
      <c r="AU712" s="1">
        <v>729</v>
      </c>
      <c r="AV712" s="1">
        <v>0</v>
      </c>
      <c r="AW712" s="1">
        <v>0</v>
      </c>
      <c r="AX712" s="1">
        <v>1</v>
      </c>
      <c r="AY712" s="1">
        <v>0</v>
      </c>
      <c r="AZ712">
        <v>2</v>
      </c>
      <c r="BA712">
        <v>1</v>
      </c>
      <c r="BB712" s="51" t="s">
        <v>98</v>
      </c>
      <c r="BC712" s="59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 s="51">
        <v>0</v>
      </c>
      <c r="BK712" s="51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 s="1">
        <v>52000</v>
      </c>
    </row>
    <row r="713" spans="1:81" x14ac:dyDescent="0.2">
      <c r="A713">
        <v>712</v>
      </c>
      <c r="B713">
        <v>50</v>
      </c>
      <c r="C713" t="s">
        <v>183</v>
      </c>
      <c r="D713" s="1">
        <v>66</v>
      </c>
      <c r="E713" s="1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s="1" t="s">
        <v>176</v>
      </c>
      <c r="N713" s="51" t="s">
        <v>90</v>
      </c>
      <c r="O713" s="51" t="s">
        <v>90</v>
      </c>
      <c r="P713" s="1" t="s">
        <v>91</v>
      </c>
      <c r="Q713" s="51" t="s">
        <v>132</v>
      </c>
      <c r="R713" s="1">
        <v>4</v>
      </c>
      <c r="S713" s="51">
        <v>7</v>
      </c>
      <c r="T713" s="51">
        <v>1900</v>
      </c>
      <c r="U713" s="51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 s="51">
        <v>859</v>
      </c>
      <c r="AN713" t="s">
        <v>103</v>
      </c>
      <c r="AO713" t="s">
        <v>97</v>
      </c>
      <c r="AP713" t="s">
        <v>105</v>
      </c>
      <c r="AQ713" t="s">
        <v>106</v>
      </c>
      <c r="AR713" s="51">
        <v>859</v>
      </c>
      <c r="AS713" s="51">
        <v>319</v>
      </c>
      <c r="AT713">
        <v>0</v>
      </c>
      <c r="AU713" s="1">
        <v>1178</v>
      </c>
      <c r="AV713" s="1">
        <v>0</v>
      </c>
      <c r="AW713" s="1">
        <v>0</v>
      </c>
      <c r="AX713" s="1">
        <v>1</v>
      </c>
      <c r="AY713" s="1">
        <v>0</v>
      </c>
      <c r="AZ713">
        <v>2</v>
      </c>
      <c r="BA713">
        <v>1</v>
      </c>
      <c r="BB713" s="51" t="s">
        <v>98</v>
      </c>
      <c r="BC713" s="59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 s="51">
        <v>1</v>
      </c>
      <c r="BK713" s="51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 s="1">
        <v>102776</v>
      </c>
    </row>
    <row r="714" spans="1:81" x14ac:dyDescent="0.2">
      <c r="A714">
        <v>713</v>
      </c>
      <c r="B714">
        <v>120</v>
      </c>
      <c r="C714" t="s">
        <v>81</v>
      </c>
      <c r="D714" s="1">
        <v>40</v>
      </c>
      <c r="E714" s="1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s="1" t="s">
        <v>200</v>
      </c>
      <c r="N714" s="51" t="s">
        <v>90</v>
      </c>
      <c r="O714" s="51" t="s">
        <v>90</v>
      </c>
      <c r="P714" s="1" t="s">
        <v>179</v>
      </c>
      <c r="Q714" s="51" t="s">
        <v>115</v>
      </c>
      <c r="R714" s="1">
        <v>8</v>
      </c>
      <c r="S714" s="51">
        <v>5</v>
      </c>
      <c r="T714" s="51">
        <v>1988</v>
      </c>
      <c r="U714" s="51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 s="51">
        <v>1228</v>
      </c>
      <c r="AN714" t="s">
        <v>103</v>
      </c>
      <c r="AO714" t="s">
        <v>97</v>
      </c>
      <c r="AP714" t="s">
        <v>105</v>
      </c>
      <c r="AQ714" t="s">
        <v>106</v>
      </c>
      <c r="AR714" s="51">
        <v>1228</v>
      </c>
      <c r="AS714" s="51">
        <v>0</v>
      </c>
      <c r="AT714">
        <v>0</v>
      </c>
      <c r="AU714" s="1">
        <v>1228</v>
      </c>
      <c r="AV714" s="1">
        <v>1</v>
      </c>
      <c r="AW714" s="1">
        <v>0</v>
      </c>
      <c r="AX714" s="1">
        <v>2</v>
      </c>
      <c r="AY714" s="1">
        <v>0</v>
      </c>
      <c r="AZ714">
        <v>2</v>
      </c>
      <c r="BA714">
        <v>1</v>
      </c>
      <c r="BB714" s="51" t="s">
        <v>97</v>
      </c>
      <c r="BC714" s="59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 s="51">
        <v>2</v>
      </c>
      <c r="BK714" s="51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 s="1">
        <v>189000</v>
      </c>
    </row>
    <row r="715" spans="1:81" x14ac:dyDescent="0.2">
      <c r="A715">
        <v>714</v>
      </c>
      <c r="B715">
        <v>190</v>
      </c>
      <c r="C715" t="s">
        <v>81</v>
      </c>
      <c r="D715" s="1">
        <v>60</v>
      </c>
      <c r="E715" s="1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s="1" t="s">
        <v>148</v>
      </c>
      <c r="N715" s="51" t="s">
        <v>202</v>
      </c>
      <c r="O715" s="51" t="s">
        <v>90</v>
      </c>
      <c r="P715" s="1" t="s">
        <v>149</v>
      </c>
      <c r="Q715" s="51" t="s">
        <v>115</v>
      </c>
      <c r="R715" s="1">
        <v>4</v>
      </c>
      <c r="S715" s="51">
        <v>5</v>
      </c>
      <c r="T715" s="51">
        <v>1970</v>
      </c>
      <c r="U715" s="51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 s="51">
        <v>960</v>
      </c>
      <c r="AN715" t="s">
        <v>206</v>
      </c>
      <c r="AO715" t="s">
        <v>98</v>
      </c>
      <c r="AP715" t="s">
        <v>177</v>
      </c>
      <c r="AQ715" t="s">
        <v>106</v>
      </c>
      <c r="AR715" s="51">
        <v>960</v>
      </c>
      <c r="AS715" s="51">
        <v>0</v>
      </c>
      <c r="AT715">
        <v>0</v>
      </c>
      <c r="AU715" s="1">
        <v>960</v>
      </c>
      <c r="AV715" s="1">
        <v>1</v>
      </c>
      <c r="AW715" s="1">
        <v>0</v>
      </c>
      <c r="AX715" s="1">
        <v>1</v>
      </c>
      <c r="AY715" s="1">
        <v>0</v>
      </c>
      <c r="AZ715">
        <v>3</v>
      </c>
      <c r="BA715">
        <v>1</v>
      </c>
      <c r="BB715" s="51" t="s">
        <v>98</v>
      </c>
      <c r="BC715" s="59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 s="51">
        <v>2</v>
      </c>
      <c r="BK715" s="51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 s="1">
        <v>129000</v>
      </c>
    </row>
    <row r="716" spans="1:81" x14ac:dyDescent="0.2">
      <c r="A716">
        <v>715</v>
      </c>
      <c r="B716">
        <v>60</v>
      </c>
      <c r="C716" t="s">
        <v>81</v>
      </c>
      <c r="D716" s="1" t="s">
        <v>83</v>
      </c>
      <c r="E716" s="1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s="1" t="s">
        <v>151</v>
      </c>
      <c r="N716" s="51" t="s">
        <v>171</v>
      </c>
      <c r="O716" s="51" t="s">
        <v>90</v>
      </c>
      <c r="P716" s="1" t="s">
        <v>91</v>
      </c>
      <c r="Q716" s="51" t="s">
        <v>92</v>
      </c>
      <c r="R716" s="1">
        <v>6</v>
      </c>
      <c r="S716" s="51">
        <v>8</v>
      </c>
      <c r="T716" s="51">
        <v>1976</v>
      </c>
      <c r="U716" s="51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 s="51">
        <v>725</v>
      </c>
      <c r="AN716" t="s">
        <v>103</v>
      </c>
      <c r="AO716" t="s">
        <v>104</v>
      </c>
      <c r="AP716" t="s">
        <v>105</v>
      </c>
      <c r="AQ716" t="s">
        <v>106</v>
      </c>
      <c r="AR716" s="51">
        <v>725</v>
      </c>
      <c r="AS716" s="51">
        <v>754</v>
      </c>
      <c r="AT716">
        <v>0</v>
      </c>
      <c r="AU716" s="1">
        <v>1479</v>
      </c>
      <c r="AV716" s="1">
        <v>0</v>
      </c>
      <c r="AW716" s="1">
        <v>0</v>
      </c>
      <c r="AX716" s="1">
        <v>2</v>
      </c>
      <c r="AY716" s="1">
        <v>1</v>
      </c>
      <c r="AZ716">
        <v>3</v>
      </c>
      <c r="BA716">
        <v>1</v>
      </c>
      <c r="BB716" s="51" t="s">
        <v>97</v>
      </c>
      <c r="BC716" s="59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 s="51">
        <v>2</v>
      </c>
      <c r="BK716" s="51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 s="1">
        <v>130500</v>
      </c>
    </row>
    <row r="717" spans="1:81" x14ac:dyDescent="0.2">
      <c r="A717">
        <v>716</v>
      </c>
      <c r="B717">
        <v>20</v>
      </c>
      <c r="C717" t="s">
        <v>81</v>
      </c>
      <c r="D717" s="1">
        <v>78</v>
      </c>
      <c r="E717" s="1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s="1" t="s">
        <v>138</v>
      </c>
      <c r="N717" s="51" t="s">
        <v>90</v>
      </c>
      <c r="O717" s="51" t="s">
        <v>90</v>
      </c>
      <c r="P717" s="1" t="s">
        <v>91</v>
      </c>
      <c r="Q717" s="51" t="s">
        <v>115</v>
      </c>
      <c r="R717" s="1">
        <v>6</v>
      </c>
      <c r="S717" s="51">
        <v>5</v>
      </c>
      <c r="T717" s="51">
        <v>1974</v>
      </c>
      <c r="U717" s="51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 s="51">
        <v>1064</v>
      </c>
      <c r="AN717" t="s">
        <v>103</v>
      </c>
      <c r="AO717" t="s">
        <v>98</v>
      </c>
      <c r="AP717" t="s">
        <v>105</v>
      </c>
      <c r="AQ717" t="s">
        <v>106</v>
      </c>
      <c r="AR717" s="51">
        <v>1350</v>
      </c>
      <c r="AS717" s="51">
        <v>0</v>
      </c>
      <c r="AT717">
        <v>0</v>
      </c>
      <c r="AU717" s="1">
        <v>1350</v>
      </c>
      <c r="AV717" s="1">
        <v>0</v>
      </c>
      <c r="AW717" s="1">
        <v>0</v>
      </c>
      <c r="AX717" s="1">
        <v>2</v>
      </c>
      <c r="AY717" s="1">
        <v>0</v>
      </c>
      <c r="AZ717">
        <v>3</v>
      </c>
      <c r="BA717">
        <v>1</v>
      </c>
      <c r="BB717" s="51" t="s">
        <v>98</v>
      </c>
      <c r="BC717" s="59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 s="51">
        <v>2</v>
      </c>
      <c r="BK717" s="51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 s="1">
        <v>165000</v>
      </c>
    </row>
    <row r="718" spans="1:81" x14ac:dyDescent="0.2">
      <c r="A718">
        <v>717</v>
      </c>
      <c r="B718">
        <v>70</v>
      </c>
      <c r="C718" t="s">
        <v>142</v>
      </c>
      <c r="D718" s="1">
        <v>60</v>
      </c>
      <c r="E718" s="1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s="1" t="s">
        <v>143</v>
      </c>
      <c r="N718" s="51" t="s">
        <v>90</v>
      </c>
      <c r="O718" s="51" t="s">
        <v>90</v>
      </c>
      <c r="P718" s="1" t="s">
        <v>91</v>
      </c>
      <c r="Q718" s="51" t="s">
        <v>92</v>
      </c>
      <c r="R718" s="1">
        <v>7</v>
      </c>
      <c r="S718" s="51">
        <v>8</v>
      </c>
      <c r="T718" s="51">
        <v>1890</v>
      </c>
      <c r="U718" s="51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 s="51">
        <v>718</v>
      </c>
      <c r="AN718" t="s">
        <v>103</v>
      </c>
      <c r="AO718" t="s">
        <v>104</v>
      </c>
      <c r="AP718" t="s">
        <v>105</v>
      </c>
      <c r="AQ718" t="s">
        <v>106</v>
      </c>
      <c r="AR718" s="51">
        <v>1576</v>
      </c>
      <c r="AS718" s="51">
        <v>978</v>
      </c>
      <c r="AT718">
        <v>0</v>
      </c>
      <c r="AU718" s="1">
        <v>2554</v>
      </c>
      <c r="AV718" s="1">
        <v>0</v>
      </c>
      <c r="AW718" s="1">
        <v>0</v>
      </c>
      <c r="AX718" s="1">
        <v>1</v>
      </c>
      <c r="AY718" s="1">
        <v>1</v>
      </c>
      <c r="AZ718">
        <v>3</v>
      </c>
      <c r="BA718">
        <v>1</v>
      </c>
      <c r="BB718" s="51" t="s">
        <v>98</v>
      </c>
      <c r="BC718" s="59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 s="51">
        <v>2</v>
      </c>
      <c r="BK718" s="51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 s="1">
        <v>159500</v>
      </c>
    </row>
    <row r="719" spans="1:81" x14ac:dyDescent="0.2">
      <c r="A719">
        <v>718</v>
      </c>
      <c r="B719">
        <v>20</v>
      </c>
      <c r="C719" t="s">
        <v>81</v>
      </c>
      <c r="D719" s="1">
        <v>80</v>
      </c>
      <c r="E719" s="1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s="1" t="s">
        <v>138</v>
      </c>
      <c r="N719" s="51" t="s">
        <v>90</v>
      </c>
      <c r="O719" s="51" t="s">
        <v>90</v>
      </c>
      <c r="P719" s="1" t="s">
        <v>91</v>
      </c>
      <c r="Q719" s="51" t="s">
        <v>115</v>
      </c>
      <c r="R719" s="1">
        <v>5</v>
      </c>
      <c r="S719" s="51">
        <v>6</v>
      </c>
      <c r="T719" s="51">
        <v>1973</v>
      </c>
      <c r="U719" s="51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 s="51">
        <v>1176</v>
      </c>
      <c r="AN719" t="s">
        <v>103</v>
      </c>
      <c r="AO719" t="s">
        <v>97</v>
      </c>
      <c r="AP719" t="s">
        <v>105</v>
      </c>
      <c r="AQ719" t="s">
        <v>106</v>
      </c>
      <c r="AR719" s="51">
        <v>1178</v>
      </c>
      <c r="AS719" s="51">
        <v>0</v>
      </c>
      <c r="AT719">
        <v>0</v>
      </c>
      <c r="AU719" s="1">
        <v>1178</v>
      </c>
      <c r="AV719" s="1">
        <v>0</v>
      </c>
      <c r="AW719" s="1">
        <v>1</v>
      </c>
      <c r="AX719" s="1">
        <v>1</v>
      </c>
      <c r="AY719" s="1">
        <v>1</v>
      </c>
      <c r="AZ719">
        <v>3</v>
      </c>
      <c r="BA719">
        <v>1</v>
      </c>
      <c r="BB719" s="51" t="s">
        <v>97</v>
      </c>
      <c r="BC719" s="5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 s="51">
        <v>2</v>
      </c>
      <c r="BK719" s="51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 s="1">
        <v>157000</v>
      </c>
    </row>
    <row r="720" spans="1:81" x14ac:dyDescent="0.2">
      <c r="A720">
        <v>719</v>
      </c>
      <c r="B720">
        <v>60</v>
      </c>
      <c r="C720" t="s">
        <v>81</v>
      </c>
      <c r="D720" s="1">
        <v>96</v>
      </c>
      <c r="E720" s="1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s="1" t="s">
        <v>129</v>
      </c>
      <c r="N720" s="51" t="s">
        <v>90</v>
      </c>
      <c r="O720" s="51" t="s">
        <v>90</v>
      </c>
      <c r="P720" s="1" t="s">
        <v>91</v>
      </c>
      <c r="Q720" s="51" t="s">
        <v>92</v>
      </c>
      <c r="R720" s="1">
        <v>7</v>
      </c>
      <c r="S720" s="51">
        <v>5</v>
      </c>
      <c r="T720" s="51">
        <v>1993</v>
      </c>
      <c r="U720" s="51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 s="51">
        <v>1311</v>
      </c>
      <c r="AN720" t="s">
        <v>103</v>
      </c>
      <c r="AO720" t="s">
        <v>104</v>
      </c>
      <c r="AP720" t="s">
        <v>105</v>
      </c>
      <c r="AQ720" t="s">
        <v>106</v>
      </c>
      <c r="AR720" s="51">
        <v>1325</v>
      </c>
      <c r="AS720" s="51">
        <v>1093</v>
      </c>
      <c r="AT720">
        <v>0</v>
      </c>
      <c r="AU720" s="1">
        <v>2418</v>
      </c>
      <c r="AV720" s="1">
        <v>1</v>
      </c>
      <c r="AW720" s="1">
        <v>0</v>
      </c>
      <c r="AX720" s="1">
        <v>2</v>
      </c>
      <c r="AY720" s="1">
        <v>1</v>
      </c>
      <c r="AZ720">
        <v>3</v>
      </c>
      <c r="BA720">
        <v>1</v>
      </c>
      <c r="BB720" s="51" t="s">
        <v>97</v>
      </c>
      <c r="BC720" s="59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 s="51">
        <v>3</v>
      </c>
      <c r="BK720" s="51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 s="1">
        <v>341000</v>
      </c>
    </row>
    <row r="721" spans="1:81" x14ac:dyDescent="0.2">
      <c r="A721">
        <v>720</v>
      </c>
      <c r="B721">
        <v>20</v>
      </c>
      <c r="C721" t="s">
        <v>81</v>
      </c>
      <c r="D721" s="1">
        <v>69</v>
      </c>
      <c r="E721" s="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s="1" t="s">
        <v>89</v>
      </c>
      <c r="N721" s="51" t="s">
        <v>90</v>
      </c>
      <c r="O721" s="51" t="s">
        <v>90</v>
      </c>
      <c r="P721" s="1" t="s">
        <v>91</v>
      </c>
      <c r="Q721" s="51" t="s">
        <v>115</v>
      </c>
      <c r="R721" s="1">
        <v>5</v>
      </c>
      <c r="S721" s="51">
        <v>6</v>
      </c>
      <c r="T721" s="51">
        <v>1969</v>
      </c>
      <c r="U721" s="5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 s="51">
        <v>971</v>
      </c>
      <c r="AN721" t="s">
        <v>103</v>
      </c>
      <c r="AO721" t="s">
        <v>98</v>
      </c>
      <c r="AP721" t="s">
        <v>105</v>
      </c>
      <c r="AQ721" t="s">
        <v>106</v>
      </c>
      <c r="AR721" s="51">
        <v>971</v>
      </c>
      <c r="AS721" s="51">
        <v>0</v>
      </c>
      <c r="AT721">
        <v>0</v>
      </c>
      <c r="AU721" s="1">
        <v>971</v>
      </c>
      <c r="AV721" s="1">
        <v>0</v>
      </c>
      <c r="AW721" s="1">
        <v>0</v>
      </c>
      <c r="AX721" s="1">
        <v>1</v>
      </c>
      <c r="AY721" s="1">
        <v>1</v>
      </c>
      <c r="AZ721">
        <v>3</v>
      </c>
      <c r="BA721">
        <v>1</v>
      </c>
      <c r="BB721" s="51" t="s">
        <v>98</v>
      </c>
      <c r="BC721" s="59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 s="51">
        <v>1</v>
      </c>
      <c r="BK721" s="5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 s="1">
        <v>128500</v>
      </c>
    </row>
    <row r="722" spans="1:81" x14ac:dyDescent="0.2">
      <c r="A722">
        <v>721</v>
      </c>
      <c r="B722">
        <v>120</v>
      </c>
      <c r="C722" t="s">
        <v>81</v>
      </c>
      <c r="D722" s="1" t="s">
        <v>83</v>
      </c>
      <c r="E722" s="1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s="1" t="s">
        <v>200</v>
      </c>
      <c r="N722" s="51" t="s">
        <v>90</v>
      </c>
      <c r="O722" s="51" t="s">
        <v>90</v>
      </c>
      <c r="P722" s="1" t="s">
        <v>91</v>
      </c>
      <c r="Q722" s="51" t="s">
        <v>115</v>
      </c>
      <c r="R722" s="1">
        <v>8</v>
      </c>
      <c r="S722" s="51">
        <v>5</v>
      </c>
      <c r="T722" s="51">
        <v>1985</v>
      </c>
      <c r="U722" s="51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 s="51">
        <v>1742</v>
      </c>
      <c r="AN722" t="s">
        <v>103</v>
      </c>
      <c r="AO722" t="s">
        <v>98</v>
      </c>
      <c r="AP722" t="s">
        <v>105</v>
      </c>
      <c r="AQ722" t="s">
        <v>106</v>
      </c>
      <c r="AR722" s="51">
        <v>1742</v>
      </c>
      <c r="AS722" s="51">
        <v>0</v>
      </c>
      <c r="AT722">
        <v>0</v>
      </c>
      <c r="AU722" s="1">
        <v>1742</v>
      </c>
      <c r="AV722" s="1">
        <v>1</v>
      </c>
      <c r="AW722" s="1">
        <v>0</v>
      </c>
      <c r="AX722" s="1">
        <v>2</v>
      </c>
      <c r="AY722" s="1">
        <v>0</v>
      </c>
      <c r="AZ722">
        <v>2</v>
      </c>
      <c r="BA722">
        <v>1</v>
      </c>
      <c r="BB722" s="51" t="s">
        <v>97</v>
      </c>
      <c r="BC722" s="59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 s="51">
        <v>2</v>
      </c>
      <c r="BK722" s="51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 s="1">
        <v>275000</v>
      </c>
    </row>
    <row r="723" spans="1:81" x14ac:dyDescent="0.2">
      <c r="A723">
        <v>722</v>
      </c>
      <c r="B723">
        <v>120</v>
      </c>
      <c r="C723" t="s">
        <v>142</v>
      </c>
      <c r="D723" s="1" t="s">
        <v>83</v>
      </c>
      <c r="E723" s="1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s="1" t="s">
        <v>89</v>
      </c>
      <c r="N723" s="51" t="s">
        <v>90</v>
      </c>
      <c r="O723" s="51" t="s">
        <v>90</v>
      </c>
      <c r="P723" s="1" t="s">
        <v>179</v>
      </c>
      <c r="Q723" s="51" t="s">
        <v>115</v>
      </c>
      <c r="R723" s="1">
        <v>6</v>
      </c>
      <c r="S723" s="51">
        <v>5</v>
      </c>
      <c r="T723" s="51">
        <v>2004</v>
      </c>
      <c r="U723" s="51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 s="51">
        <v>848</v>
      </c>
      <c r="AN723" t="s">
        <v>103</v>
      </c>
      <c r="AO723" t="s">
        <v>104</v>
      </c>
      <c r="AP723" t="s">
        <v>105</v>
      </c>
      <c r="AQ723" t="s">
        <v>106</v>
      </c>
      <c r="AR723" s="51">
        <v>848</v>
      </c>
      <c r="AS723" s="51">
        <v>0</v>
      </c>
      <c r="AT723">
        <v>0</v>
      </c>
      <c r="AU723" s="1">
        <v>848</v>
      </c>
      <c r="AV723" s="1">
        <v>1</v>
      </c>
      <c r="AW723" s="1">
        <v>0</v>
      </c>
      <c r="AX723" s="1">
        <v>1</v>
      </c>
      <c r="AY723" s="1">
        <v>0</v>
      </c>
      <c r="AZ723">
        <v>1</v>
      </c>
      <c r="BA723">
        <v>1</v>
      </c>
      <c r="BB723" s="51" t="s">
        <v>97</v>
      </c>
      <c r="BC723" s="59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 s="51">
        <v>2</v>
      </c>
      <c r="BK723" s="51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 s="1">
        <v>143000</v>
      </c>
    </row>
    <row r="724" spans="1:81" x14ac:dyDescent="0.2">
      <c r="A724">
        <v>723</v>
      </c>
      <c r="B724">
        <v>20</v>
      </c>
      <c r="C724" t="s">
        <v>81</v>
      </c>
      <c r="D724" s="1">
        <v>70</v>
      </c>
      <c r="E724" s="1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s="1" t="s">
        <v>162</v>
      </c>
      <c r="N724" s="51" t="s">
        <v>90</v>
      </c>
      <c r="O724" s="51" t="s">
        <v>90</v>
      </c>
      <c r="P724" s="1" t="s">
        <v>91</v>
      </c>
      <c r="Q724" s="51" t="s">
        <v>115</v>
      </c>
      <c r="R724" s="1">
        <v>4</v>
      </c>
      <c r="S724" s="51">
        <v>7</v>
      </c>
      <c r="T724" s="51">
        <v>1970</v>
      </c>
      <c r="U724" s="51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 s="51">
        <v>864</v>
      </c>
      <c r="AN724" t="s">
        <v>103</v>
      </c>
      <c r="AO724" t="s">
        <v>104</v>
      </c>
      <c r="AP724" t="s">
        <v>105</v>
      </c>
      <c r="AQ724" t="s">
        <v>106</v>
      </c>
      <c r="AR724" s="51">
        <v>864</v>
      </c>
      <c r="AS724" s="51">
        <v>0</v>
      </c>
      <c r="AT724">
        <v>0</v>
      </c>
      <c r="AU724" s="1">
        <v>864</v>
      </c>
      <c r="AV724" s="1">
        <v>0</v>
      </c>
      <c r="AW724" s="1">
        <v>0</v>
      </c>
      <c r="AX724" s="1">
        <v>1</v>
      </c>
      <c r="AY724" s="1">
        <v>0</v>
      </c>
      <c r="AZ724">
        <v>3</v>
      </c>
      <c r="BA724">
        <v>1</v>
      </c>
      <c r="BB724" s="51" t="s">
        <v>98</v>
      </c>
      <c r="BC724" s="59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 s="51">
        <v>2</v>
      </c>
      <c r="BK724" s="51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 s="1">
        <v>124500</v>
      </c>
    </row>
    <row r="725" spans="1:81" x14ac:dyDescent="0.2">
      <c r="A725">
        <v>724</v>
      </c>
      <c r="B725">
        <v>50</v>
      </c>
      <c r="C725" t="s">
        <v>81</v>
      </c>
      <c r="D725" s="1">
        <v>60</v>
      </c>
      <c r="E725" s="1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s="1" t="s">
        <v>185</v>
      </c>
      <c r="N725" s="51" t="s">
        <v>90</v>
      </c>
      <c r="O725" s="51" t="s">
        <v>90</v>
      </c>
      <c r="P725" s="1" t="s">
        <v>91</v>
      </c>
      <c r="Q725" s="51" t="s">
        <v>132</v>
      </c>
      <c r="R725" s="1">
        <v>4</v>
      </c>
      <c r="S725" s="51">
        <v>6</v>
      </c>
      <c r="T725" s="51">
        <v>1954</v>
      </c>
      <c r="U725" s="51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 s="51">
        <v>941</v>
      </c>
      <c r="AN725" t="s">
        <v>103</v>
      </c>
      <c r="AO725" t="s">
        <v>104</v>
      </c>
      <c r="AP725" t="s">
        <v>105</v>
      </c>
      <c r="AQ725" t="s">
        <v>106</v>
      </c>
      <c r="AR725" s="51">
        <v>997</v>
      </c>
      <c r="AS725" s="51">
        <v>473</v>
      </c>
      <c r="AT725">
        <v>0</v>
      </c>
      <c r="AU725" s="1">
        <v>1470</v>
      </c>
      <c r="AV725" s="1">
        <v>0</v>
      </c>
      <c r="AW725" s="1">
        <v>0</v>
      </c>
      <c r="AX725" s="1">
        <v>2</v>
      </c>
      <c r="AY725" s="1">
        <v>0</v>
      </c>
      <c r="AZ725">
        <v>4</v>
      </c>
      <c r="BA725">
        <v>1</v>
      </c>
      <c r="BB725" s="51" t="s">
        <v>98</v>
      </c>
      <c r="BC725" s="59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 s="51">
        <v>1</v>
      </c>
      <c r="BK725" s="51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 s="1">
        <v>135000</v>
      </c>
    </row>
    <row r="726" spans="1:81" x14ac:dyDescent="0.2">
      <c r="A726">
        <v>725</v>
      </c>
      <c r="B726">
        <v>20</v>
      </c>
      <c r="C726" t="s">
        <v>81</v>
      </c>
      <c r="D726" s="1">
        <v>86</v>
      </c>
      <c r="E726" s="1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s="1" t="s">
        <v>185</v>
      </c>
      <c r="N726" s="51" t="s">
        <v>90</v>
      </c>
      <c r="O726" s="51" t="s">
        <v>90</v>
      </c>
      <c r="P726" s="1" t="s">
        <v>91</v>
      </c>
      <c r="Q726" s="51" t="s">
        <v>115</v>
      </c>
      <c r="R726" s="1">
        <v>9</v>
      </c>
      <c r="S726" s="51">
        <v>5</v>
      </c>
      <c r="T726" s="51">
        <v>2007</v>
      </c>
      <c r="U726" s="51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 s="51">
        <v>1698</v>
      </c>
      <c r="AN726" t="s">
        <v>103</v>
      </c>
      <c r="AO726" t="s">
        <v>104</v>
      </c>
      <c r="AP726" t="s">
        <v>105</v>
      </c>
      <c r="AQ726" t="s">
        <v>106</v>
      </c>
      <c r="AR726" s="51">
        <v>1698</v>
      </c>
      <c r="AS726" s="51">
        <v>0</v>
      </c>
      <c r="AT726">
        <v>0</v>
      </c>
      <c r="AU726" s="1">
        <v>1698</v>
      </c>
      <c r="AV726" s="1">
        <v>1</v>
      </c>
      <c r="AW726" s="1">
        <v>0</v>
      </c>
      <c r="AX726" s="1">
        <v>2</v>
      </c>
      <c r="AY726" s="1">
        <v>0</v>
      </c>
      <c r="AZ726">
        <v>3</v>
      </c>
      <c r="BA726">
        <v>1</v>
      </c>
      <c r="BB726" s="51" t="s">
        <v>104</v>
      </c>
      <c r="BC726" s="59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 s="51">
        <v>3</v>
      </c>
      <c r="BK726" s="51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 s="1">
        <v>320000</v>
      </c>
    </row>
    <row r="727" spans="1:81" x14ac:dyDescent="0.2">
      <c r="A727">
        <v>726</v>
      </c>
      <c r="B727">
        <v>20</v>
      </c>
      <c r="C727" t="s">
        <v>81</v>
      </c>
      <c r="D727" s="1">
        <v>60</v>
      </c>
      <c r="E727" s="1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s="1" t="s">
        <v>162</v>
      </c>
      <c r="N727" s="51" t="s">
        <v>90</v>
      </c>
      <c r="O727" s="51" t="s">
        <v>90</v>
      </c>
      <c r="P727" s="1" t="s">
        <v>91</v>
      </c>
      <c r="Q727" s="51" t="s">
        <v>115</v>
      </c>
      <c r="R727" s="1">
        <v>4</v>
      </c>
      <c r="S727" s="51">
        <v>6</v>
      </c>
      <c r="T727" s="51">
        <v>1970</v>
      </c>
      <c r="U727" s="51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 s="51">
        <v>864</v>
      </c>
      <c r="AN727" t="s">
        <v>103</v>
      </c>
      <c r="AO727" t="s">
        <v>98</v>
      </c>
      <c r="AP727" t="s">
        <v>105</v>
      </c>
      <c r="AQ727" t="s">
        <v>106</v>
      </c>
      <c r="AR727" s="51">
        <v>864</v>
      </c>
      <c r="AS727" s="51">
        <v>0</v>
      </c>
      <c r="AT727">
        <v>0</v>
      </c>
      <c r="AU727" s="1">
        <v>864</v>
      </c>
      <c r="AV727" s="1">
        <v>0</v>
      </c>
      <c r="AW727" s="1">
        <v>0</v>
      </c>
      <c r="AX727" s="1">
        <v>1</v>
      </c>
      <c r="AY727" s="1">
        <v>0</v>
      </c>
      <c r="AZ727">
        <v>3</v>
      </c>
      <c r="BA727">
        <v>1</v>
      </c>
      <c r="BB727" s="51" t="s">
        <v>97</v>
      </c>
      <c r="BC727" s="59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 s="51">
        <v>2</v>
      </c>
      <c r="BK727" s="51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 s="1">
        <v>120500</v>
      </c>
    </row>
    <row r="728" spans="1:81" x14ac:dyDescent="0.2">
      <c r="A728">
        <v>727</v>
      </c>
      <c r="B728">
        <v>20</v>
      </c>
      <c r="C728" t="s">
        <v>81</v>
      </c>
      <c r="D728" s="1" t="s">
        <v>83</v>
      </c>
      <c r="E728" s="1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s="1" t="s">
        <v>123</v>
      </c>
      <c r="N728" s="51" t="s">
        <v>90</v>
      </c>
      <c r="O728" s="51" t="s">
        <v>90</v>
      </c>
      <c r="P728" s="1" t="s">
        <v>91</v>
      </c>
      <c r="Q728" s="51" t="s">
        <v>115</v>
      </c>
      <c r="R728" s="1">
        <v>6</v>
      </c>
      <c r="S728" s="51">
        <v>9</v>
      </c>
      <c r="T728" s="51">
        <v>1988</v>
      </c>
      <c r="U728" s="51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 s="51">
        <v>880</v>
      </c>
      <c r="AN728" t="s">
        <v>103</v>
      </c>
      <c r="AO728" t="s">
        <v>104</v>
      </c>
      <c r="AP728" t="s">
        <v>105</v>
      </c>
      <c r="AQ728" t="s">
        <v>106</v>
      </c>
      <c r="AR728" s="51">
        <v>1680</v>
      </c>
      <c r="AS728" s="51">
        <v>0</v>
      </c>
      <c r="AT728">
        <v>0</v>
      </c>
      <c r="AU728" s="1">
        <v>1680</v>
      </c>
      <c r="AV728" s="1">
        <v>1</v>
      </c>
      <c r="AW728" s="1">
        <v>0</v>
      </c>
      <c r="AX728" s="1">
        <v>2</v>
      </c>
      <c r="AY728" s="1">
        <v>0</v>
      </c>
      <c r="AZ728">
        <v>3</v>
      </c>
      <c r="BA728">
        <v>1</v>
      </c>
      <c r="BB728" s="51" t="s">
        <v>97</v>
      </c>
      <c r="BC728" s="59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 s="51">
        <v>2</v>
      </c>
      <c r="BK728" s="51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 s="1">
        <v>222000</v>
      </c>
    </row>
    <row r="729" spans="1:81" x14ac:dyDescent="0.2">
      <c r="A729">
        <v>728</v>
      </c>
      <c r="B729">
        <v>20</v>
      </c>
      <c r="C729" t="s">
        <v>81</v>
      </c>
      <c r="D729" s="1">
        <v>64</v>
      </c>
      <c r="E729" s="1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s="1" t="s">
        <v>89</v>
      </c>
      <c r="N729" s="51" t="s">
        <v>90</v>
      </c>
      <c r="O729" s="51" t="s">
        <v>90</v>
      </c>
      <c r="P729" s="1" t="s">
        <v>91</v>
      </c>
      <c r="Q729" s="51" t="s">
        <v>115</v>
      </c>
      <c r="R729" s="1">
        <v>7</v>
      </c>
      <c r="S729" s="51">
        <v>5</v>
      </c>
      <c r="T729" s="51">
        <v>2007</v>
      </c>
      <c r="U729" s="51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 s="51">
        <v>1232</v>
      </c>
      <c r="AN729" t="s">
        <v>103</v>
      </c>
      <c r="AO729" t="s">
        <v>104</v>
      </c>
      <c r="AP729" t="s">
        <v>105</v>
      </c>
      <c r="AQ729" t="s">
        <v>106</v>
      </c>
      <c r="AR729" s="51">
        <v>1232</v>
      </c>
      <c r="AS729" s="51">
        <v>0</v>
      </c>
      <c r="AT729">
        <v>0</v>
      </c>
      <c r="AU729" s="1">
        <v>1232</v>
      </c>
      <c r="AV729" s="1">
        <v>1</v>
      </c>
      <c r="AW729" s="1">
        <v>0</v>
      </c>
      <c r="AX729" s="1">
        <v>2</v>
      </c>
      <c r="AY729" s="1">
        <v>0</v>
      </c>
      <c r="AZ729">
        <v>2</v>
      </c>
      <c r="BA729">
        <v>1</v>
      </c>
      <c r="BB729" s="51" t="s">
        <v>97</v>
      </c>
      <c r="BC729" s="5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 s="51">
        <v>2</v>
      </c>
      <c r="BK729" s="51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 s="1">
        <v>194500</v>
      </c>
    </row>
    <row r="730" spans="1:81" x14ac:dyDescent="0.2">
      <c r="A730">
        <v>729</v>
      </c>
      <c r="B730">
        <v>90</v>
      </c>
      <c r="C730" t="s">
        <v>81</v>
      </c>
      <c r="D730" s="1">
        <v>85</v>
      </c>
      <c r="E730" s="1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s="1" t="s">
        <v>162</v>
      </c>
      <c r="N730" s="51" t="s">
        <v>90</v>
      </c>
      <c r="O730" s="51" t="s">
        <v>90</v>
      </c>
      <c r="P730" s="1" t="s">
        <v>167</v>
      </c>
      <c r="Q730" s="51" t="s">
        <v>115</v>
      </c>
      <c r="R730" s="1">
        <v>5</v>
      </c>
      <c r="S730" s="51">
        <v>5</v>
      </c>
      <c r="T730" s="51">
        <v>1958</v>
      </c>
      <c r="U730" s="51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 s="51">
        <v>1584</v>
      </c>
      <c r="AN730" t="s">
        <v>103</v>
      </c>
      <c r="AO730" t="s">
        <v>98</v>
      </c>
      <c r="AP730" t="s">
        <v>105</v>
      </c>
      <c r="AQ730" t="s">
        <v>106</v>
      </c>
      <c r="AR730" s="51">
        <v>1776</v>
      </c>
      <c r="AS730" s="51">
        <v>0</v>
      </c>
      <c r="AT730">
        <v>0</v>
      </c>
      <c r="AU730" s="1">
        <v>1776</v>
      </c>
      <c r="AV730" s="1">
        <v>1</v>
      </c>
      <c r="AW730" s="1">
        <v>0</v>
      </c>
      <c r="AX730" s="1">
        <v>2</v>
      </c>
      <c r="AY730" s="1">
        <v>0</v>
      </c>
      <c r="AZ730">
        <v>4</v>
      </c>
      <c r="BA730">
        <v>2</v>
      </c>
      <c r="BB730" s="51" t="s">
        <v>98</v>
      </c>
      <c r="BC730" s="59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 s="51">
        <v>3</v>
      </c>
      <c r="BK730" s="51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 s="1">
        <v>110000</v>
      </c>
    </row>
    <row r="731" spans="1:81" x14ac:dyDescent="0.2">
      <c r="A731">
        <v>730</v>
      </c>
      <c r="B731">
        <v>30</v>
      </c>
      <c r="C731" t="s">
        <v>142</v>
      </c>
      <c r="D731" s="1">
        <v>52</v>
      </c>
      <c r="E731" s="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s="1" t="s">
        <v>176</v>
      </c>
      <c r="N731" s="51" t="s">
        <v>90</v>
      </c>
      <c r="O731" s="51" t="s">
        <v>90</v>
      </c>
      <c r="P731" s="1" t="s">
        <v>91</v>
      </c>
      <c r="Q731" s="51" t="s">
        <v>132</v>
      </c>
      <c r="R731" s="1">
        <v>4</v>
      </c>
      <c r="S731" s="51">
        <v>5</v>
      </c>
      <c r="T731" s="51">
        <v>1925</v>
      </c>
      <c r="U731" s="5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 s="51">
        <v>780</v>
      </c>
      <c r="AN731" t="s">
        <v>103</v>
      </c>
      <c r="AO731" t="s">
        <v>98</v>
      </c>
      <c r="AP731" t="s">
        <v>105</v>
      </c>
      <c r="AQ731" t="s">
        <v>164</v>
      </c>
      <c r="AR731" s="51">
        <v>848</v>
      </c>
      <c r="AS731" s="51">
        <v>0</v>
      </c>
      <c r="AT731">
        <v>360</v>
      </c>
      <c r="AU731" s="1">
        <v>1208</v>
      </c>
      <c r="AV731" s="1">
        <v>0</v>
      </c>
      <c r="AW731" s="1">
        <v>0</v>
      </c>
      <c r="AX731" s="1">
        <v>1</v>
      </c>
      <c r="AY731" s="1">
        <v>0</v>
      </c>
      <c r="AZ731">
        <v>2</v>
      </c>
      <c r="BA731">
        <v>1</v>
      </c>
      <c r="BB731" s="51" t="s">
        <v>98</v>
      </c>
      <c r="BC731" s="59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 s="51">
        <v>2</v>
      </c>
      <c r="BK731" s="5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 s="1">
        <v>103000</v>
      </c>
    </row>
    <row r="732" spans="1:81" x14ac:dyDescent="0.2">
      <c r="A732">
        <v>731</v>
      </c>
      <c r="B732">
        <v>120</v>
      </c>
      <c r="C732" t="s">
        <v>81</v>
      </c>
      <c r="D732" s="1">
        <v>39</v>
      </c>
      <c r="E732" s="1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s="1" t="s">
        <v>200</v>
      </c>
      <c r="N732" s="51" t="s">
        <v>90</v>
      </c>
      <c r="O732" s="51" t="s">
        <v>90</v>
      </c>
      <c r="P732" s="1" t="s">
        <v>179</v>
      </c>
      <c r="Q732" s="51" t="s">
        <v>115</v>
      </c>
      <c r="R732" s="1">
        <v>8</v>
      </c>
      <c r="S732" s="51">
        <v>5</v>
      </c>
      <c r="T732" s="51">
        <v>1995</v>
      </c>
      <c r="U732" s="51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 s="51">
        <v>1595</v>
      </c>
      <c r="AN732" t="s">
        <v>103</v>
      </c>
      <c r="AO732" t="s">
        <v>104</v>
      </c>
      <c r="AP732" t="s">
        <v>105</v>
      </c>
      <c r="AQ732" t="s">
        <v>106</v>
      </c>
      <c r="AR732" s="51">
        <v>1616</v>
      </c>
      <c r="AS732" s="51">
        <v>0</v>
      </c>
      <c r="AT732">
        <v>0</v>
      </c>
      <c r="AU732" s="1">
        <v>1616</v>
      </c>
      <c r="AV732" s="1">
        <v>1</v>
      </c>
      <c r="AW732" s="1">
        <v>0</v>
      </c>
      <c r="AX732" s="1">
        <v>2</v>
      </c>
      <c r="AY732" s="1">
        <v>0</v>
      </c>
      <c r="AZ732">
        <v>2</v>
      </c>
      <c r="BA732">
        <v>1</v>
      </c>
      <c r="BB732" s="51" t="s">
        <v>97</v>
      </c>
      <c r="BC732" s="59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 s="51">
        <v>2</v>
      </c>
      <c r="BK732" s="51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 s="1">
        <v>236500</v>
      </c>
    </row>
    <row r="733" spans="1:81" x14ac:dyDescent="0.2">
      <c r="A733">
        <v>732</v>
      </c>
      <c r="B733">
        <v>80</v>
      </c>
      <c r="C733" t="s">
        <v>81</v>
      </c>
      <c r="D733" s="1">
        <v>73</v>
      </c>
      <c r="E733" s="1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s="1" t="s">
        <v>189</v>
      </c>
      <c r="N733" s="51" t="s">
        <v>90</v>
      </c>
      <c r="O733" s="51" t="s">
        <v>90</v>
      </c>
      <c r="P733" s="1" t="s">
        <v>91</v>
      </c>
      <c r="Q733" s="51" t="s">
        <v>197</v>
      </c>
      <c r="R733" s="1">
        <v>7</v>
      </c>
      <c r="S733" s="51">
        <v>5</v>
      </c>
      <c r="T733" s="51">
        <v>2003</v>
      </c>
      <c r="U733" s="51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 s="51">
        <v>868</v>
      </c>
      <c r="AN733" t="s">
        <v>103</v>
      </c>
      <c r="AO733" t="s">
        <v>104</v>
      </c>
      <c r="AP733" t="s">
        <v>105</v>
      </c>
      <c r="AQ733" t="s">
        <v>106</v>
      </c>
      <c r="AR733" s="51">
        <v>1146</v>
      </c>
      <c r="AS733" s="51">
        <v>0</v>
      </c>
      <c r="AT733">
        <v>0</v>
      </c>
      <c r="AU733" s="1">
        <v>1146</v>
      </c>
      <c r="AV733" s="1">
        <v>1</v>
      </c>
      <c r="AW733" s="1">
        <v>0</v>
      </c>
      <c r="AX733" s="1">
        <v>2</v>
      </c>
      <c r="AY733" s="1">
        <v>0</v>
      </c>
      <c r="AZ733">
        <v>3</v>
      </c>
      <c r="BA733">
        <v>1</v>
      </c>
      <c r="BB733" s="51" t="s">
        <v>97</v>
      </c>
      <c r="BC733" s="59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 s="51">
        <v>2</v>
      </c>
      <c r="BK733" s="51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 s="1">
        <v>187500</v>
      </c>
    </row>
    <row r="734" spans="1:81" x14ac:dyDescent="0.2">
      <c r="A734">
        <v>733</v>
      </c>
      <c r="B734">
        <v>60</v>
      </c>
      <c r="C734" t="s">
        <v>81</v>
      </c>
      <c r="D734" s="1">
        <v>75</v>
      </c>
      <c r="E734" s="1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s="1" t="s">
        <v>89</v>
      </c>
      <c r="N734" s="51" t="s">
        <v>90</v>
      </c>
      <c r="O734" s="51" t="s">
        <v>90</v>
      </c>
      <c r="P734" s="1" t="s">
        <v>91</v>
      </c>
      <c r="Q734" s="51" t="s">
        <v>92</v>
      </c>
      <c r="R734" s="1">
        <v>7</v>
      </c>
      <c r="S734" s="51">
        <v>5</v>
      </c>
      <c r="T734" s="51">
        <v>1998</v>
      </c>
      <c r="U734" s="51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 s="51">
        <v>1153</v>
      </c>
      <c r="AN734" t="s">
        <v>103</v>
      </c>
      <c r="AO734" t="s">
        <v>104</v>
      </c>
      <c r="AP734" t="s">
        <v>105</v>
      </c>
      <c r="AQ734" t="s">
        <v>106</v>
      </c>
      <c r="AR734" s="51">
        <v>1153</v>
      </c>
      <c r="AS734" s="51">
        <v>878</v>
      </c>
      <c r="AT734">
        <v>0</v>
      </c>
      <c r="AU734" s="1">
        <v>2031</v>
      </c>
      <c r="AV734" s="1">
        <v>0</v>
      </c>
      <c r="AW734" s="1">
        <v>0</v>
      </c>
      <c r="AX734" s="1">
        <v>2</v>
      </c>
      <c r="AY734" s="1">
        <v>1</v>
      </c>
      <c r="AZ734">
        <v>3</v>
      </c>
      <c r="BA734">
        <v>1</v>
      </c>
      <c r="BB734" s="51" t="s">
        <v>97</v>
      </c>
      <c r="BC734" s="59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 s="51">
        <v>2</v>
      </c>
      <c r="BK734" s="51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 s="1">
        <v>222500</v>
      </c>
    </row>
    <row r="735" spans="1:81" x14ac:dyDescent="0.2">
      <c r="A735">
        <v>734</v>
      </c>
      <c r="B735">
        <v>20</v>
      </c>
      <c r="C735" t="s">
        <v>81</v>
      </c>
      <c r="D735" s="1">
        <v>80</v>
      </c>
      <c r="E735" s="1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s="1" t="s">
        <v>151</v>
      </c>
      <c r="N735" s="51" t="s">
        <v>114</v>
      </c>
      <c r="O735" s="51" t="s">
        <v>90</v>
      </c>
      <c r="P735" s="1" t="s">
        <v>91</v>
      </c>
      <c r="Q735" s="51" t="s">
        <v>115</v>
      </c>
      <c r="R735" s="1">
        <v>5</v>
      </c>
      <c r="S735" s="51">
        <v>6</v>
      </c>
      <c r="T735" s="51">
        <v>1961</v>
      </c>
      <c r="U735" s="51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 s="51">
        <v>864</v>
      </c>
      <c r="AN735" t="s">
        <v>103</v>
      </c>
      <c r="AO735" t="s">
        <v>104</v>
      </c>
      <c r="AP735" t="s">
        <v>105</v>
      </c>
      <c r="AQ735" t="s">
        <v>106</v>
      </c>
      <c r="AR735" s="51">
        <v>1144</v>
      </c>
      <c r="AS735" s="51">
        <v>0</v>
      </c>
      <c r="AT735">
        <v>0</v>
      </c>
      <c r="AU735" s="1">
        <v>1144</v>
      </c>
      <c r="AV735" s="1">
        <v>1</v>
      </c>
      <c r="AW735" s="1">
        <v>0</v>
      </c>
      <c r="AX735" s="1">
        <v>1</v>
      </c>
      <c r="AY735" s="1">
        <v>0</v>
      </c>
      <c r="AZ735">
        <v>3</v>
      </c>
      <c r="BA735">
        <v>1</v>
      </c>
      <c r="BB735" s="51" t="s">
        <v>98</v>
      </c>
      <c r="BC735" s="59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 s="51">
        <v>1</v>
      </c>
      <c r="BK735" s="51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 s="1">
        <v>131400</v>
      </c>
    </row>
    <row r="736" spans="1:81" x14ac:dyDescent="0.2">
      <c r="A736">
        <v>735</v>
      </c>
      <c r="B736">
        <v>20</v>
      </c>
      <c r="C736" t="s">
        <v>81</v>
      </c>
      <c r="D736" s="1" t="s">
        <v>83</v>
      </c>
      <c r="E736" s="1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s="1" t="s">
        <v>151</v>
      </c>
      <c r="N736" s="51" t="s">
        <v>90</v>
      </c>
      <c r="O736" s="51" t="s">
        <v>90</v>
      </c>
      <c r="P736" s="1" t="s">
        <v>91</v>
      </c>
      <c r="Q736" s="51" t="s">
        <v>115</v>
      </c>
      <c r="R736" s="1">
        <v>5</v>
      </c>
      <c r="S736" s="51">
        <v>5</v>
      </c>
      <c r="T736" s="51">
        <v>1968</v>
      </c>
      <c r="U736" s="51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 s="51">
        <v>948</v>
      </c>
      <c r="AN736" t="s">
        <v>103</v>
      </c>
      <c r="AO736" t="s">
        <v>98</v>
      </c>
      <c r="AP736" t="s">
        <v>105</v>
      </c>
      <c r="AQ736" t="s">
        <v>106</v>
      </c>
      <c r="AR736" s="51">
        <v>948</v>
      </c>
      <c r="AS736" s="51">
        <v>0</v>
      </c>
      <c r="AT736">
        <v>0</v>
      </c>
      <c r="AU736" s="1">
        <v>948</v>
      </c>
      <c r="AV736" s="1">
        <v>0</v>
      </c>
      <c r="AW736" s="1">
        <v>0</v>
      </c>
      <c r="AX736" s="1">
        <v>1</v>
      </c>
      <c r="AY736" s="1">
        <v>0</v>
      </c>
      <c r="AZ736">
        <v>3</v>
      </c>
      <c r="BA736">
        <v>1</v>
      </c>
      <c r="BB736" s="51" t="s">
        <v>98</v>
      </c>
      <c r="BC736" s="59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 s="51">
        <v>1</v>
      </c>
      <c r="BK736" s="51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 s="1">
        <v>108000</v>
      </c>
    </row>
    <row r="737" spans="1:81" x14ac:dyDescent="0.2">
      <c r="A737">
        <v>736</v>
      </c>
      <c r="B737">
        <v>75</v>
      </c>
      <c r="C737" t="s">
        <v>142</v>
      </c>
      <c r="D737" s="1">
        <v>60</v>
      </c>
      <c r="E737" s="1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s="1" t="s">
        <v>143</v>
      </c>
      <c r="N737" s="51" t="s">
        <v>90</v>
      </c>
      <c r="O737" s="51" t="s">
        <v>90</v>
      </c>
      <c r="P737" s="1" t="s">
        <v>91</v>
      </c>
      <c r="Q737" s="51" t="s">
        <v>201</v>
      </c>
      <c r="R737" s="1">
        <v>7</v>
      </c>
      <c r="S737" s="51">
        <v>7</v>
      </c>
      <c r="T737" s="51">
        <v>1914</v>
      </c>
      <c r="U737" s="51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 s="51">
        <v>880</v>
      </c>
      <c r="AN737" t="s">
        <v>206</v>
      </c>
      <c r="AO737" t="s">
        <v>147</v>
      </c>
      <c r="AP737" t="s">
        <v>177</v>
      </c>
      <c r="AQ737" t="s">
        <v>106</v>
      </c>
      <c r="AR737" s="51">
        <v>880</v>
      </c>
      <c r="AS737" s="51">
        <v>888</v>
      </c>
      <c r="AT737">
        <v>0</v>
      </c>
      <c r="AU737" s="1">
        <v>1768</v>
      </c>
      <c r="AV737" s="1">
        <v>0</v>
      </c>
      <c r="AW737" s="1">
        <v>0</v>
      </c>
      <c r="AX737" s="1">
        <v>1</v>
      </c>
      <c r="AY737" s="1">
        <v>1</v>
      </c>
      <c r="AZ737">
        <v>2</v>
      </c>
      <c r="BA737">
        <v>1</v>
      </c>
      <c r="BB737" s="51" t="s">
        <v>98</v>
      </c>
      <c r="BC737" s="59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 s="51">
        <v>2</v>
      </c>
      <c r="BK737" s="51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 s="1">
        <v>163000</v>
      </c>
    </row>
    <row r="738" spans="1:81" x14ac:dyDescent="0.2">
      <c r="A738">
        <v>737</v>
      </c>
      <c r="B738">
        <v>90</v>
      </c>
      <c r="C738" t="s">
        <v>81</v>
      </c>
      <c r="D738" s="1">
        <v>60</v>
      </c>
      <c r="E738" s="1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s="1" t="s">
        <v>162</v>
      </c>
      <c r="N738" s="51" t="s">
        <v>90</v>
      </c>
      <c r="O738" s="51" t="s">
        <v>90</v>
      </c>
      <c r="P738" s="1" t="s">
        <v>167</v>
      </c>
      <c r="Q738" s="51" t="s">
        <v>115</v>
      </c>
      <c r="R738" s="1">
        <v>3</v>
      </c>
      <c r="S738" s="51">
        <v>4</v>
      </c>
      <c r="T738" s="51">
        <v>1950</v>
      </c>
      <c r="U738" s="51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 s="51">
        <v>0</v>
      </c>
      <c r="AN738" t="s">
        <v>103</v>
      </c>
      <c r="AO738" t="s">
        <v>97</v>
      </c>
      <c r="AP738" t="s">
        <v>177</v>
      </c>
      <c r="AQ738" t="s">
        <v>145</v>
      </c>
      <c r="AR738" s="51">
        <v>1040</v>
      </c>
      <c r="AS738" s="51">
        <v>0</v>
      </c>
      <c r="AT738">
        <v>0</v>
      </c>
      <c r="AU738" s="1">
        <v>1040</v>
      </c>
      <c r="AV738" s="1">
        <v>0</v>
      </c>
      <c r="AW738" s="1">
        <v>0</v>
      </c>
      <c r="AX738" s="1">
        <v>2</v>
      </c>
      <c r="AY738" s="1">
        <v>0</v>
      </c>
      <c r="AZ738">
        <v>2</v>
      </c>
      <c r="BA738">
        <v>2</v>
      </c>
      <c r="BB738" s="51" t="s">
        <v>98</v>
      </c>
      <c r="BC738" s="59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 s="51">
        <v>2</v>
      </c>
      <c r="BK738" s="51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 s="1">
        <v>93500</v>
      </c>
    </row>
    <row r="739" spans="1:81" x14ac:dyDescent="0.2">
      <c r="A739">
        <v>738</v>
      </c>
      <c r="B739">
        <v>60</v>
      </c>
      <c r="C739" t="s">
        <v>81</v>
      </c>
      <c r="D739" s="1">
        <v>72</v>
      </c>
      <c r="E739" s="1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s="1" t="s">
        <v>193</v>
      </c>
      <c r="N739" s="51" t="s">
        <v>90</v>
      </c>
      <c r="O739" s="51" t="s">
        <v>90</v>
      </c>
      <c r="P739" s="1" t="s">
        <v>91</v>
      </c>
      <c r="Q739" s="51" t="s">
        <v>92</v>
      </c>
      <c r="R739" s="1">
        <v>8</v>
      </c>
      <c r="S739" s="51">
        <v>5</v>
      </c>
      <c r="T739" s="51">
        <v>2005</v>
      </c>
      <c r="U739" s="51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 s="51">
        <v>893</v>
      </c>
      <c r="AN739" t="s">
        <v>103</v>
      </c>
      <c r="AO739" t="s">
        <v>104</v>
      </c>
      <c r="AP739" t="s">
        <v>105</v>
      </c>
      <c r="AQ739" t="s">
        <v>106</v>
      </c>
      <c r="AR739" s="51">
        <v>901</v>
      </c>
      <c r="AS739" s="51">
        <v>900</v>
      </c>
      <c r="AT739">
        <v>0</v>
      </c>
      <c r="AU739" s="1">
        <v>1801</v>
      </c>
      <c r="AV739" s="1">
        <v>0</v>
      </c>
      <c r="AW739" s="1">
        <v>0</v>
      </c>
      <c r="AX739" s="1">
        <v>2</v>
      </c>
      <c r="AY739" s="1">
        <v>1</v>
      </c>
      <c r="AZ739">
        <v>3</v>
      </c>
      <c r="BA739">
        <v>1</v>
      </c>
      <c r="BB739" s="51" t="s">
        <v>97</v>
      </c>
      <c r="BC739" s="5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 s="51">
        <v>3</v>
      </c>
      <c r="BK739" s="51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 s="1">
        <v>239900</v>
      </c>
    </row>
    <row r="740" spans="1:81" x14ac:dyDescent="0.2">
      <c r="A740">
        <v>739</v>
      </c>
      <c r="B740">
        <v>90</v>
      </c>
      <c r="C740" t="s">
        <v>81</v>
      </c>
      <c r="D740" s="1">
        <v>60</v>
      </c>
      <c r="E740" s="1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s="1" t="s">
        <v>185</v>
      </c>
      <c r="N740" s="51" t="s">
        <v>90</v>
      </c>
      <c r="O740" s="51" t="s">
        <v>90</v>
      </c>
      <c r="P740" s="1" t="s">
        <v>167</v>
      </c>
      <c r="Q740" s="51" t="s">
        <v>115</v>
      </c>
      <c r="R740" s="1">
        <v>5</v>
      </c>
      <c r="S740" s="51">
        <v>5</v>
      </c>
      <c r="T740" s="51">
        <v>1987</v>
      </c>
      <c r="U740" s="51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 s="51">
        <v>1200</v>
      </c>
      <c r="AN740" t="s">
        <v>103</v>
      </c>
      <c r="AO740" t="s">
        <v>98</v>
      </c>
      <c r="AP740" t="s">
        <v>105</v>
      </c>
      <c r="AQ740" t="s">
        <v>106</v>
      </c>
      <c r="AR740" s="51">
        <v>1200</v>
      </c>
      <c r="AS740" s="51">
        <v>0</v>
      </c>
      <c r="AT740">
        <v>0</v>
      </c>
      <c r="AU740" s="1">
        <v>1200</v>
      </c>
      <c r="AV740" s="1">
        <v>3</v>
      </c>
      <c r="AW740" s="1">
        <v>0</v>
      </c>
      <c r="AX740" s="1">
        <v>3</v>
      </c>
      <c r="AY740" s="1">
        <v>0</v>
      </c>
      <c r="AZ740">
        <v>3</v>
      </c>
      <c r="BA740">
        <v>1</v>
      </c>
      <c r="BB740" s="51" t="s">
        <v>98</v>
      </c>
      <c r="BC740" s="59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 s="51">
        <v>0</v>
      </c>
      <c r="BK740" s="51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 s="1">
        <v>179000</v>
      </c>
    </row>
    <row r="741" spans="1:81" x14ac:dyDescent="0.2">
      <c r="A741">
        <v>740</v>
      </c>
      <c r="B741">
        <v>60</v>
      </c>
      <c r="C741" t="s">
        <v>81</v>
      </c>
      <c r="D741" s="1">
        <v>65</v>
      </c>
      <c r="E741" s="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s="1" t="s">
        <v>89</v>
      </c>
      <c r="N741" s="51" t="s">
        <v>90</v>
      </c>
      <c r="O741" s="51" t="s">
        <v>90</v>
      </c>
      <c r="P741" s="1" t="s">
        <v>91</v>
      </c>
      <c r="Q741" s="51" t="s">
        <v>92</v>
      </c>
      <c r="R741" s="1">
        <v>7</v>
      </c>
      <c r="S741" s="51">
        <v>5</v>
      </c>
      <c r="T741" s="51">
        <v>2004</v>
      </c>
      <c r="U741" s="5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 s="51">
        <v>864</v>
      </c>
      <c r="AN741" t="s">
        <v>103</v>
      </c>
      <c r="AO741" t="s">
        <v>104</v>
      </c>
      <c r="AP741" t="s">
        <v>105</v>
      </c>
      <c r="AQ741" t="s">
        <v>106</v>
      </c>
      <c r="AR741" s="51">
        <v>864</v>
      </c>
      <c r="AS741" s="51">
        <v>864</v>
      </c>
      <c r="AT741">
        <v>0</v>
      </c>
      <c r="AU741" s="1">
        <v>1728</v>
      </c>
      <c r="AV741" s="1">
        <v>0</v>
      </c>
      <c r="AW741" s="1">
        <v>0</v>
      </c>
      <c r="AX741" s="1">
        <v>2</v>
      </c>
      <c r="AY741" s="1">
        <v>1</v>
      </c>
      <c r="AZ741">
        <v>3</v>
      </c>
      <c r="BA741">
        <v>1</v>
      </c>
      <c r="BB741" s="51" t="s">
        <v>97</v>
      </c>
      <c r="BC741" s="59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 s="51">
        <v>2</v>
      </c>
      <c r="BK741" s="5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 s="1">
        <v>190000</v>
      </c>
    </row>
    <row r="742" spans="1:81" x14ac:dyDescent="0.2">
      <c r="A742">
        <v>741</v>
      </c>
      <c r="B742">
        <v>70</v>
      </c>
      <c r="C742" t="s">
        <v>142</v>
      </c>
      <c r="D742" s="1">
        <v>60</v>
      </c>
      <c r="E742" s="1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s="1" t="s">
        <v>143</v>
      </c>
      <c r="N742" s="51" t="s">
        <v>90</v>
      </c>
      <c r="O742" s="51" t="s">
        <v>90</v>
      </c>
      <c r="P742" s="1" t="s">
        <v>91</v>
      </c>
      <c r="Q742" s="51" t="s">
        <v>92</v>
      </c>
      <c r="R742" s="1">
        <v>5</v>
      </c>
      <c r="S742" s="51">
        <v>7</v>
      </c>
      <c r="T742" s="51">
        <v>1910</v>
      </c>
      <c r="U742" s="51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 s="51">
        <v>264</v>
      </c>
      <c r="AN742" t="s">
        <v>103</v>
      </c>
      <c r="AO742" t="s">
        <v>104</v>
      </c>
      <c r="AP742" t="s">
        <v>105</v>
      </c>
      <c r="AQ742" t="s">
        <v>106</v>
      </c>
      <c r="AR742" s="51">
        <v>768</v>
      </c>
      <c r="AS742" s="51">
        <v>664</v>
      </c>
      <c r="AT742">
        <v>0</v>
      </c>
      <c r="AU742" s="1">
        <v>1432</v>
      </c>
      <c r="AV742" s="1">
        <v>0</v>
      </c>
      <c r="AW742" s="1">
        <v>0</v>
      </c>
      <c r="AX742" s="1">
        <v>2</v>
      </c>
      <c r="AY742" s="1">
        <v>0</v>
      </c>
      <c r="AZ742">
        <v>2</v>
      </c>
      <c r="BA742">
        <v>1</v>
      </c>
      <c r="BB742" s="51" t="s">
        <v>98</v>
      </c>
      <c r="BC742" s="59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 s="51">
        <v>2</v>
      </c>
      <c r="BK742" s="51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 s="1">
        <v>132000</v>
      </c>
    </row>
    <row r="743" spans="1:81" x14ac:dyDescent="0.2">
      <c r="A743">
        <v>742</v>
      </c>
      <c r="B743">
        <v>20</v>
      </c>
      <c r="C743" t="s">
        <v>81</v>
      </c>
      <c r="D743" s="1">
        <v>65</v>
      </c>
      <c r="E743" s="1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s="1" t="s">
        <v>151</v>
      </c>
      <c r="N743" s="51" t="s">
        <v>114</v>
      </c>
      <c r="O743" s="51" t="s">
        <v>90</v>
      </c>
      <c r="P743" s="1" t="s">
        <v>91</v>
      </c>
      <c r="Q743" s="51" t="s">
        <v>115</v>
      </c>
      <c r="R743" s="1">
        <v>6</v>
      </c>
      <c r="S743" s="51">
        <v>8</v>
      </c>
      <c r="T743" s="51">
        <v>1961</v>
      </c>
      <c r="U743" s="51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 s="51">
        <v>912</v>
      </c>
      <c r="AN743" t="s">
        <v>103</v>
      </c>
      <c r="AO743" t="s">
        <v>97</v>
      </c>
      <c r="AP743" t="s">
        <v>105</v>
      </c>
      <c r="AQ743" t="s">
        <v>106</v>
      </c>
      <c r="AR743" s="51">
        <v>912</v>
      </c>
      <c r="AS743" s="51">
        <v>0</v>
      </c>
      <c r="AT743">
        <v>0</v>
      </c>
      <c r="AU743" s="1">
        <v>912</v>
      </c>
      <c r="AV743" s="1">
        <v>1</v>
      </c>
      <c r="AW743" s="1">
        <v>1</v>
      </c>
      <c r="AX743" s="1">
        <v>1</v>
      </c>
      <c r="AY743" s="1">
        <v>0</v>
      </c>
      <c r="AZ743">
        <v>3</v>
      </c>
      <c r="BA743">
        <v>1</v>
      </c>
      <c r="BB743" s="51" t="s">
        <v>97</v>
      </c>
      <c r="BC743" s="59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 s="51">
        <v>1</v>
      </c>
      <c r="BK743" s="51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 s="1">
        <v>142000</v>
      </c>
    </row>
    <row r="744" spans="1:81" x14ac:dyDescent="0.2">
      <c r="A744">
        <v>743</v>
      </c>
      <c r="B744">
        <v>20</v>
      </c>
      <c r="C744" t="s">
        <v>81</v>
      </c>
      <c r="D744" s="1">
        <v>65</v>
      </c>
      <c r="E744" s="1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s="1" t="s">
        <v>170</v>
      </c>
      <c r="N744" s="51" t="s">
        <v>90</v>
      </c>
      <c r="O744" s="51" t="s">
        <v>90</v>
      </c>
      <c r="P744" s="1" t="s">
        <v>91</v>
      </c>
      <c r="Q744" s="51" t="s">
        <v>115</v>
      </c>
      <c r="R744" s="1">
        <v>7</v>
      </c>
      <c r="S744" s="51">
        <v>5</v>
      </c>
      <c r="T744" s="51">
        <v>2000</v>
      </c>
      <c r="U744" s="51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 s="51">
        <v>1349</v>
      </c>
      <c r="AN744" t="s">
        <v>103</v>
      </c>
      <c r="AO744" t="s">
        <v>104</v>
      </c>
      <c r="AP744" t="s">
        <v>105</v>
      </c>
      <c r="AQ744" t="s">
        <v>106</v>
      </c>
      <c r="AR744" s="51">
        <v>1349</v>
      </c>
      <c r="AS744" s="51">
        <v>0</v>
      </c>
      <c r="AT744">
        <v>0</v>
      </c>
      <c r="AU744" s="1">
        <v>1349</v>
      </c>
      <c r="AV744" s="1">
        <v>0</v>
      </c>
      <c r="AW744" s="1">
        <v>0</v>
      </c>
      <c r="AX744" s="1">
        <v>2</v>
      </c>
      <c r="AY744" s="1">
        <v>0</v>
      </c>
      <c r="AZ744">
        <v>3</v>
      </c>
      <c r="BA744">
        <v>1</v>
      </c>
      <c r="BB744" s="51" t="s">
        <v>98</v>
      </c>
      <c r="BC744" s="59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 s="51">
        <v>2</v>
      </c>
      <c r="BK744" s="51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 s="1">
        <v>179000</v>
      </c>
    </row>
    <row r="745" spans="1:81" x14ac:dyDescent="0.2">
      <c r="A745">
        <v>744</v>
      </c>
      <c r="B745">
        <v>80</v>
      </c>
      <c r="C745" t="s">
        <v>81</v>
      </c>
      <c r="D745" s="1">
        <v>70</v>
      </c>
      <c r="E745" s="1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s="1" t="s">
        <v>151</v>
      </c>
      <c r="N745" s="51" t="s">
        <v>90</v>
      </c>
      <c r="O745" s="51" t="s">
        <v>90</v>
      </c>
      <c r="P745" s="1" t="s">
        <v>91</v>
      </c>
      <c r="Q745" s="51" t="s">
        <v>197</v>
      </c>
      <c r="R745" s="1">
        <v>5</v>
      </c>
      <c r="S745" s="51">
        <v>6</v>
      </c>
      <c r="T745" s="51">
        <v>1963</v>
      </c>
      <c r="U745" s="51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 s="51">
        <v>520</v>
      </c>
      <c r="AN745" t="s">
        <v>103</v>
      </c>
      <c r="AO745" t="s">
        <v>104</v>
      </c>
      <c r="AP745" t="s">
        <v>105</v>
      </c>
      <c r="AQ745" t="s">
        <v>106</v>
      </c>
      <c r="AR745" s="51">
        <v>1464</v>
      </c>
      <c r="AS745" s="51">
        <v>0</v>
      </c>
      <c r="AT745">
        <v>0</v>
      </c>
      <c r="AU745" s="1">
        <v>1464</v>
      </c>
      <c r="AV745" s="1">
        <v>0</v>
      </c>
      <c r="AW745" s="1">
        <v>1</v>
      </c>
      <c r="AX745" s="1">
        <v>2</v>
      </c>
      <c r="AY745" s="1">
        <v>0</v>
      </c>
      <c r="AZ745">
        <v>3</v>
      </c>
      <c r="BA745">
        <v>1</v>
      </c>
      <c r="BB745" s="51" t="s">
        <v>98</v>
      </c>
      <c r="BC745" s="59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 s="51">
        <v>2</v>
      </c>
      <c r="BK745" s="51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 s="1">
        <v>175000</v>
      </c>
    </row>
    <row r="746" spans="1:81" x14ac:dyDescent="0.2">
      <c r="A746">
        <v>745</v>
      </c>
      <c r="B746">
        <v>120</v>
      </c>
      <c r="C746" t="s">
        <v>81</v>
      </c>
      <c r="D746" s="1">
        <v>41</v>
      </c>
      <c r="E746" s="1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s="1" t="s">
        <v>200</v>
      </c>
      <c r="N746" s="51" t="s">
        <v>90</v>
      </c>
      <c r="O746" s="51" t="s">
        <v>90</v>
      </c>
      <c r="P746" s="1" t="s">
        <v>179</v>
      </c>
      <c r="Q746" s="51" t="s">
        <v>115</v>
      </c>
      <c r="R746" s="1">
        <v>8</v>
      </c>
      <c r="S746" s="51">
        <v>5</v>
      </c>
      <c r="T746" s="51">
        <v>1993</v>
      </c>
      <c r="U746" s="51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 s="51">
        <v>1337</v>
      </c>
      <c r="AN746" t="s">
        <v>103</v>
      </c>
      <c r="AO746" t="s">
        <v>97</v>
      </c>
      <c r="AP746" t="s">
        <v>105</v>
      </c>
      <c r="AQ746" t="s">
        <v>106</v>
      </c>
      <c r="AR746" s="51">
        <v>1337</v>
      </c>
      <c r="AS746" s="51">
        <v>0</v>
      </c>
      <c r="AT746">
        <v>0</v>
      </c>
      <c r="AU746" s="1">
        <v>1337</v>
      </c>
      <c r="AV746" s="1">
        <v>1</v>
      </c>
      <c r="AW746" s="1">
        <v>0</v>
      </c>
      <c r="AX746" s="1">
        <v>2</v>
      </c>
      <c r="AY746" s="1">
        <v>0</v>
      </c>
      <c r="AZ746">
        <v>2</v>
      </c>
      <c r="BA746">
        <v>1</v>
      </c>
      <c r="BB746" s="51" t="s">
        <v>97</v>
      </c>
      <c r="BC746" s="59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 s="51">
        <v>2</v>
      </c>
      <c r="BK746" s="51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 s="1">
        <v>180000</v>
      </c>
    </row>
    <row r="747" spans="1:81" x14ac:dyDescent="0.2">
      <c r="A747">
        <v>746</v>
      </c>
      <c r="B747">
        <v>60</v>
      </c>
      <c r="C747" t="s">
        <v>81</v>
      </c>
      <c r="D747" s="1" t="s">
        <v>83</v>
      </c>
      <c r="E747" s="1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s="1" t="s">
        <v>138</v>
      </c>
      <c r="N747" s="51" t="s">
        <v>90</v>
      </c>
      <c r="O747" s="51" t="s">
        <v>90</v>
      </c>
      <c r="P747" s="1" t="s">
        <v>91</v>
      </c>
      <c r="Q747" s="51" t="s">
        <v>92</v>
      </c>
      <c r="R747" s="1">
        <v>8</v>
      </c>
      <c r="S747" s="51">
        <v>9</v>
      </c>
      <c r="T747" s="51">
        <v>1976</v>
      </c>
      <c r="U747" s="51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 s="51">
        <v>1142</v>
      </c>
      <c r="AN747" t="s">
        <v>103</v>
      </c>
      <c r="AO747" t="s">
        <v>104</v>
      </c>
      <c r="AP747" t="s">
        <v>105</v>
      </c>
      <c r="AQ747" t="s">
        <v>106</v>
      </c>
      <c r="AR747" s="51">
        <v>1175</v>
      </c>
      <c r="AS747" s="51">
        <v>1540</v>
      </c>
      <c r="AT747">
        <v>0</v>
      </c>
      <c r="AU747" s="1">
        <v>2715</v>
      </c>
      <c r="AV747" s="1">
        <v>0</v>
      </c>
      <c r="AW747" s="1">
        <v>1</v>
      </c>
      <c r="AX747" s="1">
        <v>3</v>
      </c>
      <c r="AY747" s="1">
        <v>1</v>
      </c>
      <c r="AZ747">
        <v>4</v>
      </c>
      <c r="BA747">
        <v>1</v>
      </c>
      <c r="BB747" s="51" t="s">
        <v>97</v>
      </c>
      <c r="BC747" s="59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 s="51">
        <v>2</v>
      </c>
      <c r="BK747" s="51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 s="1">
        <v>299800</v>
      </c>
    </row>
    <row r="748" spans="1:81" x14ac:dyDescent="0.2">
      <c r="A748">
        <v>747</v>
      </c>
      <c r="B748">
        <v>60</v>
      </c>
      <c r="C748" t="s">
        <v>81</v>
      </c>
      <c r="D748" s="1" t="s">
        <v>83</v>
      </c>
      <c r="E748" s="1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s="1" t="s">
        <v>193</v>
      </c>
      <c r="N748" s="51" t="s">
        <v>90</v>
      </c>
      <c r="O748" s="51" t="s">
        <v>90</v>
      </c>
      <c r="P748" s="1" t="s">
        <v>91</v>
      </c>
      <c r="Q748" s="51" t="s">
        <v>92</v>
      </c>
      <c r="R748" s="1">
        <v>7</v>
      </c>
      <c r="S748" s="51">
        <v>5</v>
      </c>
      <c r="T748" s="51">
        <v>2000</v>
      </c>
      <c r="U748" s="51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 s="51">
        <v>952</v>
      </c>
      <c r="AN748" t="s">
        <v>103</v>
      </c>
      <c r="AO748" t="s">
        <v>104</v>
      </c>
      <c r="AP748" t="s">
        <v>105</v>
      </c>
      <c r="AQ748" t="s">
        <v>106</v>
      </c>
      <c r="AR748" s="51">
        <v>980</v>
      </c>
      <c r="AS748" s="51">
        <v>1276</v>
      </c>
      <c r="AT748">
        <v>0</v>
      </c>
      <c r="AU748" s="1">
        <v>2256</v>
      </c>
      <c r="AV748" s="1">
        <v>0</v>
      </c>
      <c r="AW748" s="1">
        <v>0</v>
      </c>
      <c r="AX748" s="1">
        <v>2</v>
      </c>
      <c r="AY748" s="1">
        <v>1</v>
      </c>
      <c r="AZ748">
        <v>4</v>
      </c>
      <c r="BA748">
        <v>1</v>
      </c>
      <c r="BB748" s="51" t="s">
        <v>97</v>
      </c>
      <c r="BC748" s="59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 s="51">
        <v>2</v>
      </c>
      <c r="BK748" s="51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 s="1">
        <v>236000</v>
      </c>
    </row>
    <row r="749" spans="1:81" x14ac:dyDescent="0.2">
      <c r="A749">
        <v>748</v>
      </c>
      <c r="B749">
        <v>70</v>
      </c>
      <c r="C749" t="s">
        <v>142</v>
      </c>
      <c r="D749" s="1">
        <v>65</v>
      </c>
      <c r="E749" s="1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s="1" t="s">
        <v>143</v>
      </c>
      <c r="N749" s="51" t="s">
        <v>90</v>
      </c>
      <c r="O749" s="51" t="s">
        <v>90</v>
      </c>
      <c r="P749" s="1" t="s">
        <v>91</v>
      </c>
      <c r="Q749" s="51" t="s">
        <v>92</v>
      </c>
      <c r="R749" s="1">
        <v>7</v>
      </c>
      <c r="S749" s="51">
        <v>7</v>
      </c>
      <c r="T749" s="51">
        <v>1880</v>
      </c>
      <c r="U749" s="51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 s="51">
        <v>1240</v>
      </c>
      <c r="AN749" t="s">
        <v>206</v>
      </c>
      <c r="AO749" t="s">
        <v>98</v>
      </c>
      <c r="AP749" t="s">
        <v>177</v>
      </c>
      <c r="AQ749" t="s">
        <v>106</v>
      </c>
      <c r="AR749" s="51">
        <v>1320</v>
      </c>
      <c r="AS749" s="51">
        <v>1320</v>
      </c>
      <c r="AT749">
        <v>0</v>
      </c>
      <c r="AU749" s="1">
        <v>2640</v>
      </c>
      <c r="AV749" s="1">
        <v>0</v>
      </c>
      <c r="AW749" s="1">
        <v>0</v>
      </c>
      <c r="AX749" s="1">
        <v>1</v>
      </c>
      <c r="AY749" s="1">
        <v>1</v>
      </c>
      <c r="AZ749">
        <v>4</v>
      </c>
      <c r="BA749">
        <v>1</v>
      </c>
      <c r="BB749" s="51" t="s">
        <v>97</v>
      </c>
      <c r="BC749" s="5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 s="51">
        <v>4</v>
      </c>
      <c r="BK749" s="51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 s="1">
        <v>265979</v>
      </c>
    </row>
    <row r="750" spans="1:81" x14ac:dyDescent="0.2">
      <c r="A750">
        <v>749</v>
      </c>
      <c r="B750">
        <v>20</v>
      </c>
      <c r="C750" t="s">
        <v>81</v>
      </c>
      <c r="D750" s="1">
        <v>59</v>
      </c>
      <c r="E750" s="1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s="1" t="s">
        <v>129</v>
      </c>
      <c r="N750" s="51" t="s">
        <v>90</v>
      </c>
      <c r="O750" s="51" t="s">
        <v>90</v>
      </c>
      <c r="P750" s="1" t="s">
        <v>91</v>
      </c>
      <c r="Q750" s="51" t="s">
        <v>115</v>
      </c>
      <c r="R750" s="1">
        <v>7</v>
      </c>
      <c r="S750" s="51">
        <v>5</v>
      </c>
      <c r="T750" s="51">
        <v>1996</v>
      </c>
      <c r="U750" s="51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 s="51">
        <v>1720</v>
      </c>
      <c r="AN750" t="s">
        <v>103</v>
      </c>
      <c r="AO750" t="s">
        <v>104</v>
      </c>
      <c r="AP750" t="s">
        <v>105</v>
      </c>
      <c r="AQ750" t="s">
        <v>106</v>
      </c>
      <c r="AR750" s="51">
        <v>1720</v>
      </c>
      <c r="AS750" s="51">
        <v>0</v>
      </c>
      <c r="AT750">
        <v>0</v>
      </c>
      <c r="AU750" s="1">
        <v>1720</v>
      </c>
      <c r="AV750" s="1">
        <v>1</v>
      </c>
      <c r="AW750" s="1">
        <v>0</v>
      </c>
      <c r="AX750" s="1">
        <v>2</v>
      </c>
      <c r="AY750" s="1">
        <v>0</v>
      </c>
      <c r="AZ750">
        <v>3</v>
      </c>
      <c r="BA750">
        <v>1</v>
      </c>
      <c r="BB750" s="51" t="s">
        <v>97</v>
      </c>
      <c r="BC750" s="59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 s="51">
        <v>2</v>
      </c>
      <c r="BK750" s="51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 s="1">
        <v>260400</v>
      </c>
    </row>
    <row r="751" spans="1:81" x14ac:dyDescent="0.2">
      <c r="A751">
        <v>750</v>
      </c>
      <c r="B751">
        <v>50</v>
      </c>
      <c r="C751" t="s">
        <v>81</v>
      </c>
      <c r="D751" s="1">
        <v>50</v>
      </c>
      <c r="E751" s="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s="1" t="s">
        <v>185</v>
      </c>
      <c r="N751" s="51" t="s">
        <v>90</v>
      </c>
      <c r="O751" s="51" t="s">
        <v>90</v>
      </c>
      <c r="P751" s="1" t="s">
        <v>91</v>
      </c>
      <c r="Q751" s="51" t="s">
        <v>132</v>
      </c>
      <c r="R751" s="1">
        <v>4</v>
      </c>
      <c r="S751" s="51">
        <v>3</v>
      </c>
      <c r="T751" s="51">
        <v>1945</v>
      </c>
      <c r="U751" s="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 s="51">
        <v>0</v>
      </c>
      <c r="AN751" t="s">
        <v>240</v>
      </c>
      <c r="AO751" t="s">
        <v>98</v>
      </c>
      <c r="AP751" t="s">
        <v>177</v>
      </c>
      <c r="AQ751" t="s">
        <v>145</v>
      </c>
      <c r="AR751" s="51">
        <v>1088</v>
      </c>
      <c r="AS751" s="51">
        <v>441</v>
      </c>
      <c r="AT751">
        <v>0</v>
      </c>
      <c r="AU751" s="1">
        <v>1529</v>
      </c>
      <c r="AV751" s="1">
        <v>0</v>
      </c>
      <c r="AW751" s="1">
        <v>0</v>
      </c>
      <c r="AX751" s="1">
        <v>2</v>
      </c>
      <c r="AY751" s="1">
        <v>0</v>
      </c>
      <c r="AZ751">
        <v>4</v>
      </c>
      <c r="BA751">
        <v>1</v>
      </c>
      <c r="BB751" s="51" t="s">
        <v>98</v>
      </c>
      <c r="BC751" s="59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 s="51">
        <v>1</v>
      </c>
      <c r="BK751" s="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 s="1">
        <v>98000</v>
      </c>
    </row>
    <row r="752" spans="1:81" x14ac:dyDescent="0.2">
      <c r="A752">
        <v>751</v>
      </c>
      <c r="B752">
        <v>50</v>
      </c>
      <c r="C752" t="s">
        <v>142</v>
      </c>
      <c r="D752" s="1">
        <v>55</v>
      </c>
      <c r="E752" s="1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s="1" t="s">
        <v>143</v>
      </c>
      <c r="N752" s="51" t="s">
        <v>90</v>
      </c>
      <c r="O752" s="51" t="s">
        <v>90</v>
      </c>
      <c r="P752" s="1" t="s">
        <v>91</v>
      </c>
      <c r="Q752" s="51" t="s">
        <v>132</v>
      </c>
      <c r="R752" s="1">
        <v>4</v>
      </c>
      <c r="S752" s="51">
        <v>7</v>
      </c>
      <c r="T752" s="51">
        <v>1910</v>
      </c>
      <c r="U752" s="51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 s="51">
        <v>576</v>
      </c>
      <c r="AN752" t="s">
        <v>103</v>
      </c>
      <c r="AO752" t="s">
        <v>97</v>
      </c>
      <c r="AP752" t="s">
        <v>105</v>
      </c>
      <c r="AQ752" t="s">
        <v>106</v>
      </c>
      <c r="AR752" s="51">
        <v>792</v>
      </c>
      <c r="AS752" s="51">
        <v>348</v>
      </c>
      <c r="AT752">
        <v>0</v>
      </c>
      <c r="AU752" s="1">
        <v>1140</v>
      </c>
      <c r="AV752" s="1">
        <v>0</v>
      </c>
      <c r="AW752" s="1">
        <v>0</v>
      </c>
      <c r="AX752" s="1">
        <v>1</v>
      </c>
      <c r="AY752" s="1">
        <v>0</v>
      </c>
      <c r="AZ752">
        <v>3</v>
      </c>
      <c r="BA752">
        <v>1</v>
      </c>
      <c r="BB752" s="51" t="s">
        <v>98</v>
      </c>
      <c r="BC752" s="59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 s="51">
        <v>0</v>
      </c>
      <c r="BK752" s="51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 s="1">
        <v>96500</v>
      </c>
    </row>
    <row r="753" spans="1:81" x14ac:dyDescent="0.2">
      <c r="A753">
        <v>752</v>
      </c>
      <c r="B753">
        <v>60</v>
      </c>
      <c r="C753" t="s">
        <v>81</v>
      </c>
      <c r="D753" s="1" t="s">
        <v>83</v>
      </c>
      <c r="E753" s="1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s="1" t="s">
        <v>193</v>
      </c>
      <c r="N753" s="51" t="s">
        <v>202</v>
      </c>
      <c r="O753" s="51" t="s">
        <v>90</v>
      </c>
      <c r="P753" s="1" t="s">
        <v>91</v>
      </c>
      <c r="Q753" s="51" t="s">
        <v>92</v>
      </c>
      <c r="R753" s="1">
        <v>7</v>
      </c>
      <c r="S753" s="51">
        <v>5</v>
      </c>
      <c r="T753" s="51">
        <v>2003</v>
      </c>
      <c r="U753" s="51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 s="51">
        <v>660</v>
      </c>
      <c r="AN753" t="s">
        <v>103</v>
      </c>
      <c r="AO753" t="s">
        <v>104</v>
      </c>
      <c r="AP753" t="s">
        <v>105</v>
      </c>
      <c r="AQ753" t="s">
        <v>106</v>
      </c>
      <c r="AR753" s="51">
        <v>660</v>
      </c>
      <c r="AS753" s="51">
        <v>660</v>
      </c>
      <c r="AT753">
        <v>0</v>
      </c>
      <c r="AU753" s="1">
        <v>1320</v>
      </c>
      <c r="AV753" s="1">
        <v>0</v>
      </c>
      <c r="AW753" s="1">
        <v>0</v>
      </c>
      <c r="AX753" s="1">
        <v>2</v>
      </c>
      <c r="AY753" s="1">
        <v>1</v>
      </c>
      <c r="AZ753">
        <v>3</v>
      </c>
      <c r="BA753">
        <v>1</v>
      </c>
      <c r="BB753" s="51" t="s">
        <v>97</v>
      </c>
      <c r="BC753" s="59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 s="51">
        <v>2</v>
      </c>
      <c r="BK753" s="51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 s="1">
        <v>162000</v>
      </c>
    </row>
    <row r="754" spans="1:81" x14ac:dyDescent="0.2">
      <c r="A754">
        <v>753</v>
      </c>
      <c r="B754">
        <v>20</v>
      </c>
      <c r="C754" t="s">
        <v>81</v>
      </c>
      <c r="D754" s="1">
        <v>79</v>
      </c>
      <c r="E754" s="1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s="1" t="s">
        <v>89</v>
      </c>
      <c r="N754" s="51" t="s">
        <v>90</v>
      </c>
      <c r="O754" s="51" t="s">
        <v>90</v>
      </c>
      <c r="P754" s="1" t="s">
        <v>91</v>
      </c>
      <c r="Q754" s="51" t="s">
        <v>115</v>
      </c>
      <c r="R754" s="1">
        <v>6</v>
      </c>
      <c r="S754" s="51">
        <v>5</v>
      </c>
      <c r="T754" s="51">
        <v>1997</v>
      </c>
      <c r="U754" s="51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 s="51">
        <v>1479</v>
      </c>
      <c r="AN754" t="s">
        <v>103</v>
      </c>
      <c r="AO754" t="s">
        <v>104</v>
      </c>
      <c r="AP754" t="s">
        <v>105</v>
      </c>
      <c r="AQ754" t="s">
        <v>106</v>
      </c>
      <c r="AR754" s="51">
        <v>1494</v>
      </c>
      <c r="AS754" s="51">
        <v>0</v>
      </c>
      <c r="AT754">
        <v>0</v>
      </c>
      <c r="AU754" s="1">
        <v>1494</v>
      </c>
      <c r="AV754" s="1">
        <v>1</v>
      </c>
      <c r="AW754" s="1">
        <v>0</v>
      </c>
      <c r="AX754" s="1">
        <v>2</v>
      </c>
      <c r="AY754" s="1">
        <v>0</v>
      </c>
      <c r="AZ754">
        <v>3</v>
      </c>
      <c r="BA754">
        <v>1</v>
      </c>
      <c r="BB754" s="51" t="s">
        <v>97</v>
      </c>
      <c r="BC754" s="59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 s="51">
        <v>2</v>
      </c>
      <c r="BK754" s="51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 s="1">
        <v>217000</v>
      </c>
    </row>
    <row r="755" spans="1:81" x14ac:dyDescent="0.2">
      <c r="A755">
        <v>754</v>
      </c>
      <c r="B755">
        <v>60</v>
      </c>
      <c r="C755" t="s">
        <v>81</v>
      </c>
      <c r="D755" s="1">
        <v>80</v>
      </c>
      <c r="E755" s="1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s="1" t="s">
        <v>154</v>
      </c>
      <c r="N755" s="51" t="s">
        <v>90</v>
      </c>
      <c r="O755" s="51" t="s">
        <v>90</v>
      </c>
      <c r="P755" s="1" t="s">
        <v>91</v>
      </c>
      <c r="Q755" s="51" t="s">
        <v>92</v>
      </c>
      <c r="R755" s="1">
        <v>8</v>
      </c>
      <c r="S755" s="51">
        <v>5</v>
      </c>
      <c r="T755" s="51">
        <v>2005</v>
      </c>
      <c r="U755" s="51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 s="51">
        <v>1030</v>
      </c>
      <c r="AN755" t="s">
        <v>103</v>
      </c>
      <c r="AO755" t="s">
        <v>97</v>
      </c>
      <c r="AP755" t="s">
        <v>105</v>
      </c>
      <c r="AQ755" t="s">
        <v>106</v>
      </c>
      <c r="AR755" s="51">
        <v>1038</v>
      </c>
      <c r="AS755" s="51">
        <v>1060</v>
      </c>
      <c r="AT755">
        <v>0</v>
      </c>
      <c r="AU755" s="1">
        <v>2098</v>
      </c>
      <c r="AV755" s="1">
        <v>0</v>
      </c>
      <c r="AW755" s="1">
        <v>0</v>
      </c>
      <c r="AX755" s="1">
        <v>2</v>
      </c>
      <c r="AY755" s="1">
        <v>1</v>
      </c>
      <c r="AZ755">
        <v>3</v>
      </c>
      <c r="BA755">
        <v>1</v>
      </c>
      <c r="BB755" s="51" t="s">
        <v>104</v>
      </c>
      <c r="BC755" s="59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 s="51">
        <v>3</v>
      </c>
      <c r="BK755" s="51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 s="1">
        <v>275500</v>
      </c>
    </row>
    <row r="756" spans="1:81" x14ac:dyDescent="0.2">
      <c r="A756">
        <v>755</v>
      </c>
      <c r="B756">
        <v>20</v>
      </c>
      <c r="C756" t="s">
        <v>81</v>
      </c>
      <c r="D756" s="1">
        <v>61</v>
      </c>
      <c r="E756" s="1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s="1" t="s">
        <v>162</v>
      </c>
      <c r="N756" s="51" t="s">
        <v>90</v>
      </c>
      <c r="O756" s="51" t="s">
        <v>90</v>
      </c>
      <c r="P756" s="1" t="s">
        <v>91</v>
      </c>
      <c r="Q756" s="51" t="s">
        <v>115</v>
      </c>
      <c r="R756" s="1">
        <v>6</v>
      </c>
      <c r="S756" s="51">
        <v>8</v>
      </c>
      <c r="T756" s="51">
        <v>1969</v>
      </c>
      <c r="U756" s="51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 s="51">
        <v>1026</v>
      </c>
      <c r="AN756" t="s">
        <v>103</v>
      </c>
      <c r="AO756" t="s">
        <v>97</v>
      </c>
      <c r="AP756" t="s">
        <v>105</v>
      </c>
      <c r="AQ756" t="s">
        <v>106</v>
      </c>
      <c r="AR756" s="51">
        <v>1026</v>
      </c>
      <c r="AS756" s="51">
        <v>0</v>
      </c>
      <c r="AT756">
        <v>0</v>
      </c>
      <c r="AU756" s="1">
        <v>1026</v>
      </c>
      <c r="AV756" s="1">
        <v>1</v>
      </c>
      <c r="AW756" s="1">
        <v>0</v>
      </c>
      <c r="AX756" s="1">
        <v>1</v>
      </c>
      <c r="AY756" s="1">
        <v>0</v>
      </c>
      <c r="AZ756">
        <v>3</v>
      </c>
      <c r="BA756">
        <v>1</v>
      </c>
      <c r="BB756" s="51" t="s">
        <v>97</v>
      </c>
      <c r="BC756" s="59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 s="51">
        <v>2</v>
      </c>
      <c r="BK756" s="51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 s="1">
        <v>156000</v>
      </c>
    </row>
    <row r="757" spans="1:81" x14ac:dyDescent="0.2">
      <c r="A757">
        <v>756</v>
      </c>
      <c r="B757">
        <v>160</v>
      </c>
      <c r="C757" t="s">
        <v>192</v>
      </c>
      <c r="D757" s="1">
        <v>34</v>
      </c>
      <c r="E757" s="1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s="1" t="s">
        <v>136</v>
      </c>
      <c r="N757" s="51" t="s">
        <v>90</v>
      </c>
      <c r="O757" s="51" t="s">
        <v>90</v>
      </c>
      <c r="P757" s="1" t="s">
        <v>179</v>
      </c>
      <c r="Q757" s="51" t="s">
        <v>92</v>
      </c>
      <c r="R757" s="1">
        <v>6</v>
      </c>
      <c r="S757" s="51">
        <v>5</v>
      </c>
      <c r="T757" s="51">
        <v>1999</v>
      </c>
      <c r="U757" s="51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 s="51">
        <v>729</v>
      </c>
      <c r="AN757" t="s">
        <v>103</v>
      </c>
      <c r="AO757" t="s">
        <v>97</v>
      </c>
      <c r="AP757" t="s">
        <v>105</v>
      </c>
      <c r="AQ757" t="s">
        <v>106</v>
      </c>
      <c r="AR757" s="51">
        <v>742</v>
      </c>
      <c r="AS757" s="51">
        <v>729</v>
      </c>
      <c r="AT757">
        <v>0</v>
      </c>
      <c r="AU757" s="1">
        <v>1471</v>
      </c>
      <c r="AV757" s="1">
        <v>0</v>
      </c>
      <c r="AW757" s="1">
        <v>0</v>
      </c>
      <c r="AX757" s="1">
        <v>2</v>
      </c>
      <c r="AY757" s="1">
        <v>1</v>
      </c>
      <c r="AZ757">
        <v>3</v>
      </c>
      <c r="BA757">
        <v>1</v>
      </c>
      <c r="BB757" s="51" t="s">
        <v>98</v>
      </c>
      <c r="BC757" s="59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 s="51">
        <v>2</v>
      </c>
      <c r="BK757" s="51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 s="1">
        <v>172500</v>
      </c>
    </row>
    <row r="758" spans="1:81" x14ac:dyDescent="0.2">
      <c r="A758">
        <v>757</v>
      </c>
      <c r="B758">
        <v>60</v>
      </c>
      <c r="C758" t="s">
        <v>81</v>
      </c>
      <c r="D758" s="1">
        <v>68</v>
      </c>
      <c r="E758" s="1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s="1" t="s">
        <v>89</v>
      </c>
      <c r="N758" s="51" t="s">
        <v>90</v>
      </c>
      <c r="O758" s="51" t="s">
        <v>90</v>
      </c>
      <c r="P758" s="1" t="s">
        <v>91</v>
      </c>
      <c r="Q758" s="51" t="s">
        <v>92</v>
      </c>
      <c r="R758" s="1">
        <v>8</v>
      </c>
      <c r="S758" s="51">
        <v>5</v>
      </c>
      <c r="T758" s="51">
        <v>2007</v>
      </c>
      <c r="U758" s="51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 s="51">
        <v>866</v>
      </c>
      <c r="AN758" t="s">
        <v>103</v>
      </c>
      <c r="AO758" t="s">
        <v>104</v>
      </c>
      <c r="AP758" t="s">
        <v>105</v>
      </c>
      <c r="AQ758" t="s">
        <v>106</v>
      </c>
      <c r="AR758" s="51">
        <v>866</v>
      </c>
      <c r="AS758" s="51">
        <v>902</v>
      </c>
      <c r="AT758">
        <v>0</v>
      </c>
      <c r="AU758" s="1">
        <v>1768</v>
      </c>
      <c r="AV758" s="1">
        <v>0</v>
      </c>
      <c r="AW758" s="1">
        <v>0</v>
      </c>
      <c r="AX758" s="1">
        <v>2</v>
      </c>
      <c r="AY758" s="1">
        <v>1</v>
      </c>
      <c r="AZ758">
        <v>3</v>
      </c>
      <c r="BA758">
        <v>1</v>
      </c>
      <c r="BB758" s="51" t="s">
        <v>97</v>
      </c>
      <c r="BC758" s="59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 s="51">
        <v>2</v>
      </c>
      <c r="BK758" s="51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 s="1">
        <v>212000</v>
      </c>
    </row>
    <row r="759" spans="1:81" x14ac:dyDescent="0.2">
      <c r="A759">
        <v>758</v>
      </c>
      <c r="B759">
        <v>60</v>
      </c>
      <c r="C759" t="s">
        <v>81</v>
      </c>
      <c r="D759" s="1" t="s">
        <v>83</v>
      </c>
      <c r="E759" s="1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s="1" t="s">
        <v>151</v>
      </c>
      <c r="N759" s="51" t="s">
        <v>90</v>
      </c>
      <c r="O759" s="51" t="s">
        <v>90</v>
      </c>
      <c r="P759" s="1" t="s">
        <v>91</v>
      </c>
      <c r="Q759" s="51" t="s">
        <v>92</v>
      </c>
      <c r="R759" s="1">
        <v>6</v>
      </c>
      <c r="S759" s="51">
        <v>5</v>
      </c>
      <c r="T759" s="51">
        <v>1978</v>
      </c>
      <c r="U759" s="51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 s="51">
        <v>672</v>
      </c>
      <c r="AN759" t="s">
        <v>103</v>
      </c>
      <c r="AO759" t="s">
        <v>98</v>
      </c>
      <c r="AP759" t="s">
        <v>105</v>
      </c>
      <c r="AQ759" t="s">
        <v>106</v>
      </c>
      <c r="AR759" s="51">
        <v>672</v>
      </c>
      <c r="AS759" s="51">
        <v>714</v>
      </c>
      <c r="AT759">
        <v>0</v>
      </c>
      <c r="AU759" s="1">
        <v>1386</v>
      </c>
      <c r="AV759" s="1">
        <v>0</v>
      </c>
      <c r="AW759" s="1">
        <v>0</v>
      </c>
      <c r="AX759" s="1">
        <v>2</v>
      </c>
      <c r="AY759" s="1">
        <v>1</v>
      </c>
      <c r="AZ759">
        <v>3</v>
      </c>
      <c r="BA759">
        <v>1</v>
      </c>
      <c r="BB759" s="51" t="s">
        <v>98</v>
      </c>
      <c r="BC759" s="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 s="51">
        <v>2</v>
      </c>
      <c r="BK759" s="51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 s="1">
        <v>158900</v>
      </c>
    </row>
    <row r="760" spans="1:81" x14ac:dyDescent="0.2">
      <c r="A760">
        <v>759</v>
      </c>
      <c r="B760">
        <v>160</v>
      </c>
      <c r="C760" t="s">
        <v>192</v>
      </c>
      <c r="D760" s="1">
        <v>24</v>
      </c>
      <c r="E760" s="1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s="1" t="s">
        <v>136</v>
      </c>
      <c r="N760" s="51" t="s">
        <v>90</v>
      </c>
      <c r="O760" s="51" t="s">
        <v>90</v>
      </c>
      <c r="P760" s="1" t="s">
        <v>198</v>
      </c>
      <c r="Q760" s="51" t="s">
        <v>92</v>
      </c>
      <c r="R760" s="1">
        <v>7</v>
      </c>
      <c r="S760" s="51">
        <v>5</v>
      </c>
      <c r="T760" s="51">
        <v>1999</v>
      </c>
      <c r="U760" s="51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 s="51">
        <v>744</v>
      </c>
      <c r="AN760" t="s">
        <v>103</v>
      </c>
      <c r="AO760" t="s">
        <v>97</v>
      </c>
      <c r="AP760" t="s">
        <v>105</v>
      </c>
      <c r="AQ760" t="s">
        <v>106</v>
      </c>
      <c r="AR760" s="51">
        <v>757</v>
      </c>
      <c r="AS760" s="51">
        <v>744</v>
      </c>
      <c r="AT760">
        <v>0</v>
      </c>
      <c r="AU760" s="1">
        <v>1501</v>
      </c>
      <c r="AV760" s="1">
        <v>0</v>
      </c>
      <c r="AW760" s="1">
        <v>0</v>
      </c>
      <c r="AX760" s="1">
        <v>2</v>
      </c>
      <c r="AY760" s="1">
        <v>1</v>
      </c>
      <c r="AZ760">
        <v>3</v>
      </c>
      <c r="BA760">
        <v>1</v>
      </c>
      <c r="BB760" s="51" t="s">
        <v>98</v>
      </c>
      <c r="BC760" s="59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 s="51">
        <v>2</v>
      </c>
      <c r="BK760" s="51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 s="1">
        <v>179400</v>
      </c>
    </row>
    <row r="761" spans="1:81" x14ac:dyDescent="0.2">
      <c r="A761">
        <v>760</v>
      </c>
      <c r="B761">
        <v>60</v>
      </c>
      <c r="C761" t="s">
        <v>81</v>
      </c>
      <c r="D761" s="1">
        <v>65</v>
      </c>
      <c r="E761" s="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s="1" t="s">
        <v>129</v>
      </c>
      <c r="N761" s="51" t="s">
        <v>90</v>
      </c>
      <c r="O761" s="51" t="s">
        <v>90</v>
      </c>
      <c r="P761" s="1" t="s">
        <v>91</v>
      </c>
      <c r="Q761" s="51" t="s">
        <v>92</v>
      </c>
      <c r="R761" s="1">
        <v>8</v>
      </c>
      <c r="S761" s="51">
        <v>5</v>
      </c>
      <c r="T761" s="51">
        <v>1995</v>
      </c>
      <c r="U761" s="5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 s="51">
        <v>1318</v>
      </c>
      <c r="AN761" t="s">
        <v>103</v>
      </c>
      <c r="AO761" t="s">
        <v>104</v>
      </c>
      <c r="AP761" t="s">
        <v>105</v>
      </c>
      <c r="AQ761" t="s">
        <v>106</v>
      </c>
      <c r="AR761" s="51">
        <v>1328</v>
      </c>
      <c r="AS761" s="51">
        <v>1203</v>
      </c>
      <c r="AT761">
        <v>0</v>
      </c>
      <c r="AU761" s="1">
        <v>2531</v>
      </c>
      <c r="AV761" s="1">
        <v>0</v>
      </c>
      <c r="AW761" s="1">
        <v>0</v>
      </c>
      <c r="AX761" s="1">
        <v>2</v>
      </c>
      <c r="AY761" s="1">
        <v>1</v>
      </c>
      <c r="AZ761">
        <v>4</v>
      </c>
      <c r="BA761">
        <v>1</v>
      </c>
      <c r="BB761" s="51" t="s">
        <v>97</v>
      </c>
      <c r="BC761" s="59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 s="51">
        <v>3</v>
      </c>
      <c r="BK761" s="5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 s="1">
        <v>290000</v>
      </c>
    </row>
    <row r="762" spans="1:81" x14ac:dyDescent="0.2">
      <c r="A762">
        <v>761</v>
      </c>
      <c r="B762">
        <v>20</v>
      </c>
      <c r="C762" t="s">
        <v>81</v>
      </c>
      <c r="D762" s="1">
        <v>70</v>
      </c>
      <c r="E762" s="1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s="1" t="s">
        <v>162</v>
      </c>
      <c r="N762" s="51" t="s">
        <v>90</v>
      </c>
      <c r="O762" s="51" t="s">
        <v>90</v>
      </c>
      <c r="P762" s="1" t="s">
        <v>91</v>
      </c>
      <c r="Q762" s="51" t="s">
        <v>115</v>
      </c>
      <c r="R762" s="1">
        <v>6</v>
      </c>
      <c r="S762" s="51">
        <v>6</v>
      </c>
      <c r="T762" s="51">
        <v>1959</v>
      </c>
      <c r="U762" s="51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 s="51">
        <v>864</v>
      </c>
      <c r="AN762" t="s">
        <v>103</v>
      </c>
      <c r="AO762" t="s">
        <v>104</v>
      </c>
      <c r="AP762" t="s">
        <v>105</v>
      </c>
      <c r="AQ762" t="s">
        <v>106</v>
      </c>
      <c r="AR762" s="51">
        <v>864</v>
      </c>
      <c r="AS762" s="51">
        <v>0</v>
      </c>
      <c r="AT762">
        <v>0</v>
      </c>
      <c r="AU762" s="1">
        <v>864</v>
      </c>
      <c r="AV762" s="1">
        <v>0</v>
      </c>
      <c r="AW762" s="1">
        <v>0</v>
      </c>
      <c r="AX762" s="1">
        <v>1</v>
      </c>
      <c r="AY762" s="1">
        <v>0</v>
      </c>
      <c r="AZ762">
        <v>2</v>
      </c>
      <c r="BA762">
        <v>1</v>
      </c>
      <c r="BB762" s="51" t="s">
        <v>98</v>
      </c>
      <c r="BC762" s="59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 s="51">
        <v>1</v>
      </c>
      <c r="BK762" s="51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 s="1">
        <v>127500</v>
      </c>
    </row>
    <row r="763" spans="1:81" x14ac:dyDescent="0.2">
      <c r="A763">
        <v>762</v>
      </c>
      <c r="B763">
        <v>30</v>
      </c>
      <c r="C763" t="s">
        <v>142</v>
      </c>
      <c r="D763" s="1">
        <v>60</v>
      </c>
      <c r="E763" s="1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s="1" t="s">
        <v>148</v>
      </c>
      <c r="N763" s="51" t="s">
        <v>114</v>
      </c>
      <c r="O763" s="51" t="s">
        <v>90</v>
      </c>
      <c r="P763" s="1" t="s">
        <v>91</v>
      </c>
      <c r="Q763" s="51" t="s">
        <v>115</v>
      </c>
      <c r="R763" s="1">
        <v>5</v>
      </c>
      <c r="S763" s="51">
        <v>5</v>
      </c>
      <c r="T763" s="51">
        <v>1924</v>
      </c>
      <c r="U763" s="51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 s="51">
        <v>1145</v>
      </c>
      <c r="AN763" t="s">
        <v>103</v>
      </c>
      <c r="AO763" t="s">
        <v>98</v>
      </c>
      <c r="AP763" t="s">
        <v>105</v>
      </c>
      <c r="AQ763" t="s">
        <v>106</v>
      </c>
      <c r="AR763" s="51">
        <v>1301</v>
      </c>
      <c r="AS763" s="51">
        <v>0</v>
      </c>
      <c r="AT763">
        <v>0</v>
      </c>
      <c r="AU763" s="1">
        <v>1301</v>
      </c>
      <c r="AV763" s="1">
        <v>0</v>
      </c>
      <c r="AW763" s="1">
        <v>0</v>
      </c>
      <c r="AX763" s="1">
        <v>1</v>
      </c>
      <c r="AY763" s="1">
        <v>0</v>
      </c>
      <c r="AZ763">
        <v>2</v>
      </c>
      <c r="BA763">
        <v>1</v>
      </c>
      <c r="BB763" s="51" t="s">
        <v>147</v>
      </c>
      <c r="BC763" s="59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 s="51">
        <v>2</v>
      </c>
      <c r="BK763" s="51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 s="1">
        <v>100000</v>
      </c>
    </row>
    <row r="764" spans="1:81" x14ac:dyDescent="0.2">
      <c r="A764">
        <v>763</v>
      </c>
      <c r="B764">
        <v>60</v>
      </c>
      <c r="C764" t="s">
        <v>192</v>
      </c>
      <c r="D764" s="1">
        <v>72</v>
      </c>
      <c r="E764" s="1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s="1" t="s">
        <v>136</v>
      </c>
      <c r="N764" s="51" t="s">
        <v>90</v>
      </c>
      <c r="O764" s="51" t="s">
        <v>90</v>
      </c>
      <c r="P764" s="1" t="s">
        <v>91</v>
      </c>
      <c r="Q764" s="51" t="s">
        <v>92</v>
      </c>
      <c r="R764" s="1">
        <v>7</v>
      </c>
      <c r="S764" s="51">
        <v>5</v>
      </c>
      <c r="T764" s="51">
        <v>2009</v>
      </c>
      <c r="U764" s="51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 s="51">
        <v>756</v>
      </c>
      <c r="AN764" t="s">
        <v>103</v>
      </c>
      <c r="AO764" t="s">
        <v>104</v>
      </c>
      <c r="AP764" t="s">
        <v>105</v>
      </c>
      <c r="AQ764" t="s">
        <v>106</v>
      </c>
      <c r="AR764" s="51">
        <v>764</v>
      </c>
      <c r="AS764" s="51">
        <v>783</v>
      </c>
      <c r="AT764">
        <v>0</v>
      </c>
      <c r="AU764" s="1">
        <v>1547</v>
      </c>
      <c r="AV764" s="1">
        <v>0</v>
      </c>
      <c r="AW764" s="1">
        <v>0</v>
      </c>
      <c r="AX764" s="1">
        <v>2</v>
      </c>
      <c r="AY764" s="1">
        <v>1</v>
      </c>
      <c r="AZ764">
        <v>3</v>
      </c>
      <c r="BA764">
        <v>1</v>
      </c>
      <c r="BB764" s="51" t="s">
        <v>97</v>
      </c>
      <c r="BC764" s="59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 s="51">
        <v>2</v>
      </c>
      <c r="BK764" s="51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 s="1">
        <v>215200</v>
      </c>
    </row>
    <row r="765" spans="1:81" x14ac:dyDescent="0.2">
      <c r="A765">
        <v>764</v>
      </c>
      <c r="B765">
        <v>60</v>
      </c>
      <c r="C765" t="s">
        <v>81</v>
      </c>
      <c r="D765" s="1">
        <v>82</v>
      </c>
      <c r="E765" s="1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s="1" t="s">
        <v>129</v>
      </c>
      <c r="N765" s="51" t="s">
        <v>90</v>
      </c>
      <c r="O765" s="51" t="s">
        <v>90</v>
      </c>
      <c r="P765" s="1" t="s">
        <v>91</v>
      </c>
      <c r="Q765" s="51" t="s">
        <v>92</v>
      </c>
      <c r="R765" s="1">
        <v>8</v>
      </c>
      <c r="S765" s="51">
        <v>5</v>
      </c>
      <c r="T765" s="51">
        <v>1999</v>
      </c>
      <c r="U765" s="51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 s="51">
        <v>1252</v>
      </c>
      <c r="AN765" t="s">
        <v>103</v>
      </c>
      <c r="AO765" t="s">
        <v>104</v>
      </c>
      <c r="AP765" t="s">
        <v>105</v>
      </c>
      <c r="AQ765" t="s">
        <v>106</v>
      </c>
      <c r="AR765" s="51">
        <v>1268</v>
      </c>
      <c r="AS765" s="51">
        <v>1097</v>
      </c>
      <c r="AT765">
        <v>0</v>
      </c>
      <c r="AU765" s="1">
        <v>2365</v>
      </c>
      <c r="AV765" s="1">
        <v>1</v>
      </c>
      <c r="AW765" s="1">
        <v>0</v>
      </c>
      <c r="AX765" s="1">
        <v>2</v>
      </c>
      <c r="AY765" s="1">
        <v>1</v>
      </c>
      <c r="AZ765">
        <v>3</v>
      </c>
      <c r="BA765">
        <v>1</v>
      </c>
      <c r="BB765" s="51" t="s">
        <v>97</v>
      </c>
      <c r="BC765" s="59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 s="51">
        <v>3</v>
      </c>
      <c r="BK765" s="51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 s="1">
        <v>337000</v>
      </c>
    </row>
    <row r="766" spans="1:81" x14ac:dyDescent="0.2">
      <c r="A766">
        <v>765</v>
      </c>
      <c r="B766">
        <v>120</v>
      </c>
      <c r="C766" t="s">
        <v>81</v>
      </c>
      <c r="D766" s="1">
        <v>30</v>
      </c>
      <c r="E766" s="1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s="1" t="s">
        <v>113</v>
      </c>
      <c r="N766" s="51" t="s">
        <v>90</v>
      </c>
      <c r="O766" s="51" t="s">
        <v>90</v>
      </c>
      <c r="P766" s="1" t="s">
        <v>179</v>
      </c>
      <c r="Q766" s="51" t="s">
        <v>115</v>
      </c>
      <c r="R766" s="1">
        <v>8</v>
      </c>
      <c r="S766" s="51">
        <v>5</v>
      </c>
      <c r="T766" s="51">
        <v>1995</v>
      </c>
      <c r="U766" s="51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 s="51">
        <v>1494</v>
      </c>
      <c r="AN766" t="s">
        <v>103</v>
      </c>
      <c r="AO766" t="s">
        <v>104</v>
      </c>
      <c r="AP766" t="s">
        <v>105</v>
      </c>
      <c r="AQ766" t="s">
        <v>106</v>
      </c>
      <c r="AR766" s="51">
        <v>1494</v>
      </c>
      <c r="AS766" s="51">
        <v>0</v>
      </c>
      <c r="AT766">
        <v>0</v>
      </c>
      <c r="AU766" s="1">
        <v>1494</v>
      </c>
      <c r="AV766" s="1">
        <v>1</v>
      </c>
      <c r="AW766" s="1">
        <v>0</v>
      </c>
      <c r="AX766" s="1">
        <v>1</v>
      </c>
      <c r="AY766" s="1">
        <v>1</v>
      </c>
      <c r="AZ766">
        <v>2</v>
      </c>
      <c r="BA766">
        <v>1</v>
      </c>
      <c r="BB766" s="51" t="s">
        <v>104</v>
      </c>
      <c r="BC766" s="59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 s="51">
        <v>2</v>
      </c>
      <c r="BK766" s="51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 s="1">
        <v>270000</v>
      </c>
    </row>
    <row r="767" spans="1:81" x14ac:dyDescent="0.2">
      <c r="A767">
        <v>766</v>
      </c>
      <c r="B767">
        <v>20</v>
      </c>
      <c r="C767" t="s">
        <v>81</v>
      </c>
      <c r="D767" s="1">
        <v>75</v>
      </c>
      <c r="E767" s="1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s="1" t="s">
        <v>136</v>
      </c>
      <c r="N767" s="51" t="s">
        <v>90</v>
      </c>
      <c r="O767" s="51" t="s">
        <v>90</v>
      </c>
      <c r="P767" s="1" t="s">
        <v>91</v>
      </c>
      <c r="Q767" s="51" t="s">
        <v>115</v>
      </c>
      <c r="R767" s="1">
        <v>9</v>
      </c>
      <c r="S767" s="51">
        <v>5</v>
      </c>
      <c r="T767" s="51">
        <v>2008</v>
      </c>
      <c r="U767" s="51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 s="51">
        <v>1498</v>
      </c>
      <c r="AN767" t="s">
        <v>103</v>
      </c>
      <c r="AO767" t="s">
        <v>104</v>
      </c>
      <c r="AP767" t="s">
        <v>105</v>
      </c>
      <c r="AQ767" t="s">
        <v>106</v>
      </c>
      <c r="AR767" s="51">
        <v>1506</v>
      </c>
      <c r="AS767" s="51">
        <v>0</v>
      </c>
      <c r="AT767">
        <v>0</v>
      </c>
      <c r="AU767" s="1">
        <v>1506</v>
      </c>
      <c r="AV767" s="1">
        <v>0</v>
      </c>
      <c r="AW767" s="1">
        <v>0</v>
      </c>
      <c r="AX767" s="1">
        <v>2</v>
      </c>
      <c r="AY767" s="1">
        <v>0</v>
      </c>
      <c r="AZ767">
        <v>2</v>
      </c>
      <c r="BA767">
        <v>1</v>
      </c>
      <c r="BB767" s="51" t="s">
        <v>104</v>
      </c>
      <c r="BC767" s="59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 s="51">
        <v>2</v>
      </c>
      <c r="BK767" s="51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 s="1">
        <v>264132</v>
      </c>
    </row>
    <row r="768" spans="1:81" x14ac:dyDescent="0.2">
      <c r="A768">
        <v>767</v>
      </c>
      <c r="B768">
        <v>60</v>
      </c>
      <c r="C768" t="s">
        <v>81</v>
      </c>
      <c r="D768" s="1">
        <v>80</v>
      </c>
      <c r="E768" s="1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s="1" t="s">
        <v>138</v>
      </c>
      <c r="N768" s="51" t="s">
        <v>90</v>
      </c>
      <c r="O768" s="51" t="s">
        <v>90</v>
      </c>
      <c r="P768" s="1" t="s">
        <v>91</v>
      </c>
      <c r="Q768" s="51" t="s">
        <v>92</v>
      </c>
      <c r="R768" s="1">
        <v>7</v>
      </c>
      <c r="S768" s="51">
        <v>5</v>
      </c>
      <c r="T768" s="51">
        <v>1988</v>
      </c>
      <c r="U768" s="51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 s="51">
        <v>980</v>
      </c>
      <c r="AN768" t="s">
        <v>103</v>
      </c>
      <c r="AO768" t="s">
        <v>98</v>
      </c>
      <c r="AP768" t="s">
        <v>105</v>
      </c>
      <c r="AQ768" t="s">
        <v>106</v>
      </c>
      <c r="AR768" s="51">
        <v>980</v>
      </c>
      <c r="AS768" s="51">
        <v>734</v>
      </c>
      <c r="AT768">
        <v>0</v>
      </c>
      <c r="AU768" s="1">
        <v>1714</v>
      </c>
      <c r="AV768" s="1">
        <v>0</v>
      </c>
      <c r="AW768" s="1">
        <v>0</v>
      </c>
      <c r="AX768" s="1">
        <v>2</v>
      </c>
      <c r="AY768" s="1">
        <v>1</v>
      </c>
      <c r="AZ768">
        <v>3</v>
      </c>
      <c r="BA768">
        <v>1</v>
      </c>
      <c r="BB768" s="51" t="s">
        <v>98</v>
      </c>
      <c r="BC768" s="59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 s="51">
        <v>2</v>
      </c>
      <c r="BK768" s="51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 s="1">
        <v>196500</v>
      </c>
    </row>
    <row r="769" spans="1:81" x14ac:dyDescent="0.2">
      <c r="A769">
        <v>768</v>
      </c>
      <c r="B769">
        <v>50</v>
      </c>
      <c r="C769" t="s">
        <v>81</v>
      </c>
      <c r="D769" s="1">
        <v>75</v>
      </c>
      <c r="E769" s="1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s="1" t="s">
        <v>131</v>
      </c>
      <c r="N769" s="51" t="s">
        <v>90</v>
      </c>
      <c r="O769" s="51" t="s">
        <v>90</v>
      </c>
      <c r="P769" s="1" t="s">
        <v>91</v>
      </c>
      <c r="Q769" s="51" t="s">
        <v>132</v>
      </c>
      <c r="R769" s="1">
        <v>6</v>
      </c>
      <c r="S769" s="51">
        <v>7</v>
      </c>
      <c r="T769" s="51">
        <v>1940</v>
      </c>
      <c r="U769" s="51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 s="51">
        <v>983</v>
      </c>
      <c r="AN769" t="s">
        <v>103</v>
      </c>
      <c r="AO769" t="s">
        <v>104</v>
      </c>
      <c r="AP769" t="s">
        <v>105</v>
      </c>
      <c r="AQ769" t="s">
        <v>106</v>
      </c>
      <c r="AR769" s="51">
        <v>983</v>
      </c>
      <c r="AS769" s="51">
        <v>767</v>
      </c>
      <c r="AT769">
        <v>0</v>
      </c>
      <c r="AU769" s="1">
        <v>1750</v>
      </c>
      <c r="AV769" s="1">
        <v>1</v>
      </c>
      <c r="AW769" s="1">
        <v>0</v>
      </c>
      <c r="AX769" s="1">
        <v>2</v>
      </c>
      <c r="AY769" s="1">
        <v>0</v>
      </c>
      <c r="AZ769">
        <v>4</v>
      </c>
      <c r="BA769">
        <v>1</v>
      </c>
      <c r="BB769" s="51" t="s">
        <v>98</v>
      </c>
      <c r="BC769" s="5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 s="51">
        <v>1</v>
      </c>
      <c r="BK769" s="51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 s="1">
        <v>160000</v>
      </c>
    </row>
    <row r="770" spans="1:81" x14ac:dyDescent="0.2">
      <c r="A770">
        <v>769</v>
      </c>
      <c r="B770">
        <v>20</v>
      </c>
      <c r="C770" t="s">
        <v>81</v>
      </c>
      <c r="D770" s="1">
        <v>70</v>
      </c>
      <c r="E770" s="1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s="1" t="s">
        <v>89</v>
      </c>
      <c r="N770" s="51" t="s">
        <v>90</v>
      </c>
      <c r="O770" s="51" t="s">
        <v>90</v>
      </c>
      <c r="P770" s="1" t="s">
        <v>91</v>
      </c>
      <c r="Q770" s="51" t="s">
        <v>115</v>
      </c>
      <c r="R770" s="1">
        <v>7</v>
      </c>
      <c r="S770" s="51">
        <v>5</v>
      </c>
      <c r="T770" s="51">
        <v>2004</v>
      </c>
      <c r="U770" s="51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 s="51">
        <v>1860</v>
      </c>
      <c r="AN770" t="s">
        <v>103</v>
      </c>
      <c r="AO770" t="s">
        <v>104</v>
      </c>
      <c r="AP770" t="s">
        <v>105</v>
      </c>
      <c r="AQ770" t="s">
        <v>106</v>
      </c>
      <c r="AR770" s="51">
        <v>1836</v>
      </c>
      <c r="AS770" s="51">
        <v>0</v>
      </c>
      <c r="AT770">
        <v>0</v>
      </c>
      <c r="AU770" s="1">
        <v>1836</v>
      </c>
      <c r="AV770" s="1">
        <v>0</v>
      </c>
      <c r="AW770" s="1">
        <v>0</v>
      </c>
      <c r="AX770" s="1">
        <v>2</v>
      </c>
      <c r="AY770" s="1">
        <v>0</v>
      </c>
      <c r="AZ770">
        <v>3</v>
      </c>
      <c r="BA770">
        <v>1</v>
      </c>
      <c r="BB770" s="51" t="s">
        <v>97</v>
      </c>
      <c r="BC770" s="59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 s="51">
        <v>2</v>
      </c>
      <c r="BK770" s="51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 s="1">
        <v>216837</v>
      </c>
    </row>
    <row r="771" spans="1:81" x14ac:dyDescent="0.2">
      <c r="A771">
        <v>770</v>
      </c>
      <c r="B771">
        <v>60</v>
      </c>
      <c r="C771" t="s">
        <v>81</v>
      </c>
      <c r="D771" s="1">
        <v>47</v>
      </c>
      <c r="E771" s="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s="1" t="s">
        <v>200</v>
      </c>
      <c r="N771" s="51" t="s">
        <v>90</v>
      </c>
      <c r="O771" s="51" t="s">
        <v>90</v>
      </c>
      <c r="P771" s="1" t="s">
        <v>91</v>
      </c>
      <c r="Q771" s="51" t="s">
        <v>92</v>
      </c>
      <c r="R771" s="1">
        <v>8</v>
      </c>
      <c r="S771" s="51">
        <v>5</v>
      </c>
      <c r="T771" s="51">
        <v>2003</v>
      </c>
      <c r="U771" s="5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 s="51">
        <v>1650</v>
      </c>
      <c r="AN771" t="s">
        <v>103</v>
      </c>
      <c r="AO771" t="s">
        <v>104</v>
      </c>
      <c r="AP771" t="s">
        <v>105</v>
      </c>
      <c r="AQ771" t="s">
        <v>106</v>
      </c>
      <c r="AR771" s="51">
        <v>1690</v>
      </c>
      <c r="AS771" s="51">
        <v>1589</v>
      </c>
      <c r="AT771">
        <v>0</v>
      </c>
      <c r="AU771" s="1">
        <v>3279</v>
      </c>
      <c r="AV771" s="1">
        <v>1</v>
      </c>
      <c r="AW771" s="1">
        <v>0</v>
      </c>
      <c r="AX771" s="1">
        <v>3</v>
      </c>
      <c r="AY771" s="1">
        <v>1</v>
      </c>
      <c r="AZ771">
        <v>4</v>
      </c>
      <c r="BA771">
        <v>1</v>
      </c>
      <c r="BB771" s="51" t="s">
        <v>104</v>
      </c>
      <c r="BC771" s="59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 s="51">
        <v>3</v>
      </c>
      <c r="BK771" s="5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 s="1">
        <v>538000</v>
      </c>
    </row>
    <row r="772" spans="1:81" x14ac:dyDescent="0.2">
      <c r="A772">
        <v>771</v>
      </c>
      <c r="B772">
        <v>85</v>
      </c>
      <c r="C772" t="s">
        <v>81</v>
      </c>
      <c r="D772" s="1" t="s">
        <v>83</v>
      </c>
      <c r="E772" s="1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s="1" t="s">
        <v>151</v>
      </c>
      <c r="N772" s="51" t="s">
        <v>90</v>
      </c>
      <c r="O772" s="51" t="s">
        <v>90</v>
      </c>
      <c r="P772" s="1" t="s">
        <v>91</v>
      </c>
      <c r="Q772" s="51" t="s">
        <v>191</v>
      </c>
      <c r="R772" s="1">
        <v>5</v>
      </c>
      <c r="S772" s="51">
        <v>5</v>
      </c>
      <c r="T772" s="51">
        <v>1982</v>
      </c>
      <c r="U772" s="51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 s="51">
        <v>858</v>
      </c>
      <c r="AN772" t="s">
        <v>103</v>
      </c>
      <c r="AO772" t="s">
        <v>98</v>
      </c>
      <c r="AP772" t="s">
        <v>105</v>
      </c>
      <c r="AQ772" t="s">
        <v>106</v>
      </c>
      <c r="AR772" s="51">
        <v>858</v>
      </c>
      <c r="AS772" s="51">
        <v>0</v>
      </c>
      <c r="AT772">
        <v>0</v>
      </c>
      <c r="AU772" s="1">
        <v>858</v>
      </c>
      <c r="AV772" s="1">
        <v>1</v>
      </c>
      <c r="AW772" s="1">
        <v>0</v>
      </c>
      <c r="AX772" s="1">
        <v>1</v>
      </c>
      <c r="AY772" s="1">
        <v>0</v>
      </c>
      <c r="AZ772">
        <v>2</v>
      </c>
      <c r="BA772">
        <v>1</v>
      </c>
      <c r="BB772" s="51" t="s">
        <v>98</v>
      </c>
      <c r="BC772" s="59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 s="51">
        <v>2</v>
      </c>
      <c r="BK772" s="51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 s="1">
        <v>134900</v>
      </c>
    </row>
    <row r="773" spans="1:81" x14ac:dyDescent="0.2">
      <c r="A773">
        <v>772</v>
      </c>
      <c r="B773">
        <v>20</v>
      </c>
      <c r="C773" t="s">
        <v>81</v>
      </c>
      <c r="D773" s="1">
        <v>67</v>
      </c>
      <c r="E773" s="1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s="1" t="s">
        <v>185</v>
      </c>
      <c r="N773" s="51" t="s">
        <v>90</v>
      </c>
      <c r="O773" s="51" t="s">
        <v>90</v>
      </c>
      <c r="P773" s="1" t="s">
        <v>91</v>
      </c>
      <c r="Q773" s="51" t="s">
        <v>115</v>
      </c>
      <c r="R773" s="1">
        <v>4</v>
      </c>
      <c r="S773" s="51">
        <v>5</v>
      </c>
      <c r="T773" s="51">
        <v>1951</v>
      </c>
      <c r="U773" s="51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 s="51">
        <v>836</v>
      </c>
      <c r="AN773" t="s">
        <v>103</v>
      </c>
      <c r="AO773" t="s">
        <v>98</v>
      </c>
      <c r="AP773" t="s">
        <v>105</v>
      </c>
      <c r="AQ773" t="s">
        <v>145</v>
      </c>
      <c r="AR773" s="51">
        <v>1220</v>
      </c>
      <c r="AS773" s="51">
        <v>0</v>
      </c>
      <c r="AT773">
        <v>0</v>
      </c>
      <c r="AU773" s="1">
        <v>1220</v>
      </c>
      <c r="AV773" s="1">
        <v>0</v>
      </c>
      <c r="AW773" s="1">
        <v>0</v>
      </c>
      <c r="AX773" s="1">
        <v>1</v>
      </c>
      <c r="AY773" s="1">
        <v>0</v>
      </c>
      <c r="AZ773">
        <v>2</v>
      </c>
      <c r="BA773">
        <v>1</v>
      </c>
      <c r="BB773" s="51" t="s">
        <v>98</v>
      </c>
      <c r="BC773" s="59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 s="51">
        <v>2</v>
      </c>
      <c r="BK773" s="51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 s="1">
        <v>102000</v>
      </c>
    </row>
    <row r="774" spans="1:81" x14ac:dyDescent="0.2">
      <c r="A774">
        <v>773</v>
      </c>
      <c r="B774">
        <v>80</v>
      </c>
      <c r="C774" t="s">
        <v>81</v>
      </c>
      <c r="D774" s="1">
        <v>94</v>
      </c>
      <c r="E774" s="1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s="1" t="s">
        <v>185</v>
      </c>
      <c r="N774" s="51" t="s">
        <v>90</v>
      </c>
      <c r="O774" s="51" t="s">
        <v>90</v>
      </c>
      <c r="P774" s="1" t="s">
        <v>91</v>
      </c>
      <c r="Q774" s="51" t="s">
        <v>197</v>
      </c>
      <c r="R774" s="1">
        <v>6</v>
      </c>
      <c r="S774" s="51">
        <v>5</v>
      </c>
      <c r="T774" s="51">
        <v>1976</v>
      </c>
      <c r="U774" s="51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 s="51">
        <v>1029</v>
      </c>
      <c r="AN774" t="s">
        <v>103</v>
      </c>
      <c r="AO774" t="s">
        <v>98</v>
      </c>
      <c r="AP774" t="s">
        <v>105</v>
      </c>
      <c r="AQ774" t="s">
        <v>106</v>
      </c>
      <c r="AR774" s="51">
        <v>1117</v>
      </c>
      <c r="AS774" s="51">
        <v>0</v>
      </c>
      <c r="AT774">
        <v>0</v>
      </c>
      <c r="AU774" s="1">
        <v>1117</v>
      </c>
      <c r="AV774" s="1">
        <v>1</v>
      </c>
      <c r="AW774" s="1">
        <v>0</v>
      </c>
      <c r="AX774" s="1">
        <v>1</v>
      </c>
      <c r="AY774" s="1">
        <v>0</v>
      </c>
      <c r="AZ774">
        <v>3</v>
      </c>
      <c r="BA774">
        <v>1</v>
      </c>
      <c r="BB774" s="51" t="s">
        <v>98</v>
      </c>
      <c r="BC774" s="59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 s="51">
        <v>2</v>
      </c>
      <c r="BK774" s="51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 s="1">
        <v>107000</v>
      </c>
    </row>
    <row r="775" spans="1:81" x14ac:dyDescent="0.2">
      <c r="A775">
        <v>774</v>
      </c>
      <c r="B775">
        <v>20</v>
      </c>
      <c r="C775" t="s">
        <v>81</v>
      </c>
      <c r="D775" s="1">
        <v>70</v>
      </c>
      <c r="E775" s="1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s="1" t="s">
        <v>162</v>
      </c>
      <c r="N775" s="51" t="s">
        <v>114</v>
      </c>
      <c r="O775" s="51" t="s">
        <v>90</v>
      </c>
      <c r="P775" s="1" t="s">
        <v>91</v>
      </c>
      <c r="Q775" s="51" t="s">
        <v>115</v>
      </c>
      <c r="R775" s="1">
        <v>5</v>
      </c>
      <c r="S775" s="51">
        <v>5</v>
      </c>
      <c r="T775" s="51">
        <v>1958</v>
      </c>
      <c r="U775" s="51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 s="51">
        <v>912</v>
      </c>
      <c r="AN775" t="s">
        <v>103</v>
      </c>
      <c r="AO775" t="s">
        <v>104</v>
      </c>
      <c r="AP775" t="s">
        <v>105</v>
      </c>
      <c r="AQ775" t="s">
        <v>164</v>
      </c>
      <c r="AR775" s="51">
        <v>912</v>
      </c>
      <c r="AS775" s="51">
        <v>0</v>
      </c>
      <c r="AT775">
        <v>0</v>
      </c>
      <c r="AU775" s="1">
        <v>912</v>
      </c>
      <c r="AV775" s="1">
        <v>0</v>
      </c>
      <c r="AW775" s="1">
        <v>0</v>
      </c>
      <c r="AX775" s="1">
        <v>1</v>
      </c>
      <c r="AY775" s="1">
        <v>0</v>
      </c>
      <c r="AZ775">
        <v>2</v>
      </c>
      <c r="BA775">
        <v>1</v>
      </c>
      <c r="BB775" s="51" t="s">
        <v>98</v>
      </c>
      <c r="BC775" s="59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 s="51">
        <v>1</v>
      </c>
      <c r="BK775" s="51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 s="1">
        <v>114500</v>
      </c>
    </row>
    <row r="776" spans="1:81" x14ac:dyDescent="0.2">
      <c r="A776">
        <v>775</v>
      </c>
      <c r="B776">
        <v>20</v>
      </c>
      <c r="C776" t="s">
        <v>81</v>
      </c>
      <c r="D776" s="1">
        <v>110</v>
      </c>
      <c r="E776" s="1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s="1" t="s">
        <v>154</v>
      </c>
      <c r="N776" s="51" t="s">
        <v>90</v>
      </c>
      <c r="O776" s="51" t="s">
        <v>90</v>
      </c>
      <c r="P776" s="1" t="s">
        <v>91</v>
      </c>
      <c r="Q776" s="51" t="s">
        <v>115</v>
      </c>
      <c r="R776" s="1">
        <v>8</v>
      </c>
      <c r="S776" s="51">
        <v>5</v>
      </c>
      <c r="T776" s="51">
        <v>2006</v>
      </c>
      <c r="U776" s="51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 s="51">
        <v>1935</v>
      </c>
      <c r="AN776" t="s">
        <v>103</v>
      </c>
      <c r="AO776" t="s">
        <v>97</v>
      </c>
      <c r="AP776" t="s">
        <v>105</v>
      </c>
      <c r="AQ776" t="s">
        <v>106</v>
      </c>
      <c r="AR776" s="51">
        <v>1973</v>
      </c>
      <c r="AS776" s="51">
        <v>0</v>
      </c>
      <c r="AT776">
        <v>0</v>
      </c>
      <c r="AU776" s="1">
        <v>1973</v>
      </c>
      <c r="AV776" s="1">
        <v>0</v>
      </c>
      <c r="AW776" s="1">
        <v>0</v>
      </c>
      <c r="AX776" s="1">
        <v>2</v>
      </c>
      <c r="AY776" s="1">
        <v>0</v>
      </c>
      <c r="AZ776">
        <v>3</v>
      </c>
      <c r="BA776">
        <v>1</v>
      </c>
      <c r="BB776" s="51" t="s">
        <v>97</v>
      </c>
      <c r="BC776" s="59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 s="51">
        <v>3</v>
      </c>
      <c r="BK776" s="51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 s="1">
        <v>395000</v>
      </c>
    </row>
    <row r="777" spans="1:81" x14ac:dyDescent="0.2">
      <c r="A777">
        <v>776</v>
      </c>
      <c r="B777">
        <v>120</v>
      </c>
      <c r="C777" t="s">
        <v>142</v>
      </c>
      <c r="D777" s="1">
        <v>32</v>
      </c>
      <c r="E777" s="1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s="1" t="s">
        <v>131</v>
      </c>
      <c r="N777" s="51" t="s">
        <v>90</v>
      </c>
      <c r="O777" s="51" t="s">
        <v>90</v>
      </c>
      <c r="P777" s="1" t="s">
        <v>179</v>
      </c>
      <c r="Q777" s="51" t="s">
        <v>115</v>
      </c>
      <c r="R777" s="1">
        <v>6</v>
      </c>
      <c r="S777" s="51">
        <v>5</v>
      </c>
      <c r="T777" s="51">
        <v>1998</v>
      </c>
      <c r="U777" s="51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 s="51">
        <v>1204</v>
      </c>
      <c r="AN777" t="s">
        <v>103</v>
      </c>
      <c r="AO777" t="s">
        <v>104</v>
      </c>
      <c r="AP777" t="s">
        <v>105</v>
      </c>
      <c r="AQ777" t="s">
        <v>106</v>
      </c>
      <c r="AR777" s="51">
        <v>1204</v>
      </c>
      <c r="AS777" s="51">
        <v>0</v>
      </c>
      <c r="AT777">
        <v>0</v>
      </c>
      <c r="AU777" s="1">
        <v>1204</v>
      </c>
      <c r="AV777" s="1">
        <v>1</v>
      </c>
      <c r="AW777" s="1">
        <v>0</v>
      </c>
      <c r="AX777" s="1">
        <v>2</v>
      </c>
      <c r="AY777" s="1">
        <v>0</v>
      </c>
      <c r="AZ777">
        <v>2</v>
      </c>
      <c r="BA777">
        <v>1</v>
      </c>
      <c r="BB777" s="51" t="s">
        <v>98</v>
      </c>
      <c r="BC777" s="59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 s="51">
        <v>2</v>
      </c>
      <c r="BK777" s="51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 s="1">
        <v>162000</v>
      </c>
    </row>
    <row r="778" spans="1:81" x14ac:dyDescent="0.2">
      <c r="A778">
        <v>777</v>
      </c>
      <c r="B778">
        <v>20</v>
      </c>
      <c r="C778" t="s">
        <v>81</v>
      </c>
      <c r="D778" s="1">
        <v>86</v>
      </c>
      <c r="E778" s="1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s="1" t="s">
        <v>89</v>
      </c>
      <c r="N778" s="51" t="s">
        <v>90</v>
      </c>
      <c r="O778" s="51" t="s">
        <v>90</v>
      </c>
      <c r="P778" s="1" t="s">
        <v>91</v>
      </c>
      <c r="Q778" s="51" t="s">
        <v>115</v>
      </c>
      <c r="R778" s="1">
        <v>7</v>
      </c>
      <c r="S778" s="51">
        <v>5</v>
      </c>
      <c r="T778" s="51">
        <v>2005</v>
      </c>
      <c r="U778" s="51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 s="51">
        <v>1614</v>
      </c>
      <c r="AN778" t="s">
        <v>103</v>
      </c>
      <c r="AO778" t="s">
        <v>104</v>
      </c>
      <c r="AP778" t="s">
        <v>105</v>
      </c>
      <c r="AQ778" t="s">
        <v>106</v>
      </c>
      <c r="AR778" s="51">
        <v>1614</v>
      </c>
      <c r="AS778" s="51">
        <v>0</v>
      </c>
      <c r="AT778">
        <v>0</v>
      </c>
      <c r="AU778" s="1">
        <v>1614</v>
      </c>
      <c r="AV778" s="1">
        <v>0</v>
      </c>
      <c r="AW778" s="1">
        <v>0</v>
      </c>
      <c r="AX778" s="1">
        <v>2</v>
      </c>
      <c r="AY778" s="1">
        <v>0</v>
      </c>
      <c r="AZ778">
        <v>3</v>
      </c>
      <c r="BA778">
        <v>1</v>
      </c>
      <c r="BB778" s="51" t="s">
        <v>97</v>
      </c>
      <c r="BC778" s="59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 s="51">
        <v>3</v>
      </c>
      <c r="BK778" s="51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 s="1">
        <v>221500</v>
      </c>
    </row>
    <row r="779" spans="1:81" x14ac:dyDescent="0.2">
      <c r="A779">
        <v>778</v>
      </c>
      <c r="B779">
        <v>20</v>
      </c>
      <c r="C779" t="s">
        <v>81</v>
      </c>
      <c r="D779" s="1">
        <v>100</v>
      </c>
      <c r="E779" s="1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s="1" t="s">
        <v>151</v>
      </c>
      <c r="N779" s="51" t="s">
        <v>90</v>
      </c>
      <c r="O779" s="51" t="s">
        <v>90</v>
      </c>
      <c r="P779" s="1" t="s">
        <v>91</v>
      </c>
      <c r="Q779" s="51" t="s">
        <v>115</v>
      </c>
      <c r="R779" s="1">
        <v>5</v>
      </c>
      <c r="S779" s="51">
        <v>5</v>
      </c>
      <c r="T779" s="51">
        <v>1974</v>
      </c>
      <c r="U779" s="51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 s="51">
        <v>864</v>
      </c>
      <c r="AN779" t="s">
        <v>103</v>
      </c>
      <c r="AO779" t="s">
        <v>98</v>
      </c>
      <c r="AP779" t="s">
        <v>105</v>
      </c>
      <c r="AQ779" t="s">
        <v>106</v>
      </c>
      <c r="AR779" s="51">
        <v>894</v>
      </c>
      <c r="AS779" s="51">
        <v>0</v>
      </c>
      <c r="AT779">
        <v>0</v>
      </c>
      <c r="AU779" s="1">
        <v>894</v>
      </c>
      <c r="AV779" s="1">
        <v>1</v>
      </c>
      <c r="AW779" s="1">
        <v>0</v>
      </c>
      <c r="AX779" s="1">
        <v>1</v>
      </c>
      <c r="AY779" s="1">
        <v>0</v>
      </c>
      <c r="AZ779">
        <v>3</v>
      </c>
      <c r="BA779">
        <v>1</v>
      </c>
      <c r="BB779" s="51" t="s">
        <v>98</v>
      </c>
      <c r="BC779" s="5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 s="51">
        <v>2</v>
      </c>
      <c r="BK779" s="51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 s="1">
        <v>142500</v>
      </c>
    </row>
    <row r="780" spans="1:81" x14ac:dyDescent="0.2">
      <c r="A780">
        <v>779</v>
      </c>
      <c r="B780">
        <v>90</v>
      </c>
      <c r="C780" t="s">
        <v>239</v>
      </c>
      <c r="D780" s="1">
        <v>60</v>
      </c>
      <c r="E780" s="1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s="1" t="s">
        <v>170</v>
      </c>
      <c r="N780" s="51" t="s">
        <v>114</v>
      </c>
      <c r="O780" s="51" t="s">
        <v>90</v>
      </c>
      <c r="P780" s="1" t="s">
        <v>167</v>
      </c>
      <c r="Q780" s="51" t="s">
        <v>115</v>
      </c>
      <c r="R780" s="1">
        <v>5</v>
      </c>
      <c r="S780" s="51">
        <v>5</v>
      </c>
      <c r="T780" s="51">
        <v>1977</v>
      </c>
      <c r="U780" s="51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 s="51">
        <v>0</v>
      </c>
      <c r="AN780" t="s">
        <v>103</v>
      </c>
      <c r="AO780" t="s">
        <v>98</v>
      </c>
      <c r="AP780" t="s">
        <v>105</v>
      </c>
      <c r="AQ780" t="s">
        <v>106</v>
      </c>
      <c r="AR780" s="51">
        <v>2020</v>
      </c>
      <c r="AS780" s="51">
        <v>0</v>
      </c>
      <c r="AT780">
        <v>0</v>
      </c>
      <c r="AU780" s="1">
        <v>2020</v>
      </c>
      <c r="AV780" s="1">
        <v>0</v>
      </c>
      <c r="AW780" s="1">
        <v>0</v>
      </c>
      <c r="AX780" s="1">
        <v>2</v>
      </c>
      <c r="AY780" s="1">
        <v>0</v>
      </c>
      <c r="AZ780">
        <v>4</v>
      </c>
      <c r="BA780">
        <v>2</v>
      </c>
      <c r="BB780" s="51" t="s">
        <v>98</v>
      </c>
      <c r="BC780" s="59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 s="51">
        <v>2</v>
      </c>
      <c r="BK780" s="51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 s="1">
        <v>144000</v>
      </c>
    </row>
    <row r="781" spans="1:81" x14ac:dyDescent="0.2">
      <c r="A781">
        <v>780</v>
      </c>
      <c r="B781">
        <v>90</v>
      </c>
      <c r="C781" t="s">
        <v>81</v>
      </c>
      <c r="D781" s="1">
        <v>78</v>
      </c>
      <c r="E781" s="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s="1" t="s">
        <v>131</v>
      </c>
      <c r="N781" s="51" t="s">
        <v>90</v>
      </c>
      <c r="O781" s="51" t="s">
        <v>90</v>
      </c>
      <c r="P781" s="1" t="s">
        <v>167</v>
      </c>
      <c r="Q781" s="51" t="s">
        <v>191</v>
      </c>
      <c r="R781" s="1">
        <v>6</v>
      </c>
      <c r="S781" s="51">
        <v>5</v>
      </c>
      <c r="T781" s="51">
        <v>1977</v>
      </c>
      <c r="U781" s="5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 s="51">
        <v>975</v>
      </c>
      <c r="AN781" t="s">
        <v>103</v>
      </c>
      <c r="AO781" t="s">
        <v>98</v>
      </c>
      <c r="AP781" t="s">
        <v>105</v>
      </c>
      <c r="AQ781" t="s">
        <v>106</v>
      </c>
      <c r="AR781" s="51">
        <v>1004</v>
      </c>
      <c r="AS781" s="51">
        <v>0</v>
      </c>
      <c r="AT781">
        <v>0</v>
      </c>
      <c r="AU781" s="1">
        <v>1004</v>
      </c>
      <c r="AV781" s="1">
        <v>1</v>
      </c>
      <c r="AW781" s="1">
        <v>0</v>
      </c>
      <c r="AX781" s="1">
        <v>1</v>
      </c>
      <c r="AY781" s="1">
        <v>0</v>
      </c>
      <c r="AZ781">
        <v>2</v>
      </c>
      <c r="BA781">
        <v>1</v>
      </c>
      <c r="BB781" s="51" t="s">
        <v>98</v>
      </c>
      <c r="BC781" s="59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 s="51">
        <v>2</v>
      </c>
      <c r="BK781" s="5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 s="1">
        <v>135000</v>
      </c>
    </row>
    <row r="782" spans="1:81" x14ac:dyDescent="0.2">
      <c r="A782">
        <v>781</v>
      </c>
      <c r="B782">
        <v>20</v>
      </c>
      <c r="C782" t="s">
        <v>81</v>
      </c>
      <c r="D782" s="1">
        <v>63</v>
      </c>
      <c r="E782" s="1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s="1" t="s">
        <v>193</v>
      </c>
      <c r="N782" s="51" t="s">
        <v>90</v>
      </c>
      <c r="O782" s="51" t="s">
        <v>90</v>
      </c>
      <c r="P782" s="1" t="s">
        <v>91</v>
      </c>
      <c r="Q782" s="51" t="s">
        <v>115</v>
      </c>
      <c r="R782" s="1">
        <v>7</v>
      </c>
      <c r="S782" s="51">
        <v>5</v>
      </c>
      <c r="T782" s="51">
        <v>1995</v>
      </c>
      <c r="U782" s="51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 s="51">
        <v>1237</v>
      </c>
      <c r="AN782" t="s">
        <v>103</v>
      </c>
      <c r="AO782" t="s">
        <v>97</v>
      </c>
      <c r="AP782" t="s">
        <v>105</v>
      </c>
      <c r="AQ782" t="s">
        <v>106</v>
      </c>
      <c r="AR782" s="51">
        <v>1253</v>
      </c>
      <c r="AS782" s="51">
        <v>0</v>
      </c>
      <c r="AT782">
        <v>0</v>
      </c>
      <c r="AU782" s="1">
        <v>1253</v>
      </c>
      <c r="AV782" s="1">
        <v>0</v>
      </c>
      <c r="AW782" s="1">
        <v>0</v>
      </c>
      <c r="AX782" s="1">
        <v>2</v>
      </c>
      <c r="AY782" s="1">
        <v>0</v>
      </c>
      <c r="AZ782">
        <v>3</v>
      </c>
      <c r="BA782">
        <v>1</v>
      </c>
      <c r="BB782" s="51" t="s">
        <v>98</v>
      </c>
      <c r="BC782" s="59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 s="51">
        <v>2</v>
      </c>
      <c r="BK782" s="51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 s="1">
        <v>176000</v>
      </c>
    </row>
    <row r="783" spans="1:81" x14ac:dyDescent="0.2">
      <c r="A783">
        <v>782</v>
      </c>
      <c r="B783">
        <v>60</v>
      </c>
      <c r="C783" t="s">
        <v>81</v>
      </c>
      <c r="D783" s="1">
        <v>65</v>
      </c>
      <c r="E783" s="1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s="1" t="s">
        <v>170</v>
      </c>
      <c r="N783" s="51" t="s">
        <v>90</v>
      </c>
      <c r="O783" s="51" t="s">
        <v>90</v>
      </c>
      <c r="P783" s="1" t="s">
        <v>91</v>
      </c>
      <c r="Q783" s="51" t="s">
        <v>92</v>
      </c>
      <c r="R783" s="1">
        <v>6</v>
      </c>
      <c r="S783" s="51">
        <v>5</v>
      </c>
      <c r="T783" s="51">
        <v>1992</v>
      </c>
      <c r="U783" s="51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 s="51">
        <v>761</v>
      </c>
      <c r="AN783" t="s">
        <v>103</v>
      </c>
      <c r="AO783" t="s">
        <v>104</v>
      </c>
      <c r="AP783" t="s">
        <v>105</v>
      </c>
      <c r="AQ783" t="s">
        <v>106</v>
      </c>
      <c r="AR783" s="51">
        <v>810</v>
      </c>
      <c r="AS783" s="51">
        <v>793</v>
      </c>
      <c r="AT783">
        <v>0</v>
      </c>
      <c r="AU783" s="1">
        <v>1603</v>
      </c>
      <c r="AV783" s="1">
        <v>0</v>
      </c>
      <c r="AW783" s="1">
        <v>0</v>
      </c>
      <c r="AX783" s="1">
        <v>2</v>
      </c>
      <c r="AY783" s="1">
        <v>1</v>
      </c>
      <c r="AZ783">
        <v>3</v>
      </c>
      <c r="BA783">
        <v>1</v>
      </c>
      <c r="BB783" s="51" t="s">
        <v>97</v>
      </c>
      <c r="BC783" s="59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 s="51">
        <v>2</v>
      </c>
      <c r="BK783" s="51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 s="1">
        <v>175900</v>
      </c>
    </row>
    <row r="784" spans="1:81" x14ac:dyDescent="0.2">
      <c r="A784">
        <v>783</v>
      </c>
      <c r="B784">
        <v>20</v>
      </c>
      <c r="C784" t="s">
        <v>81</v>
      </c>
      <c r="D784" s="1">
        <v>67</v>
      </c>
      <c r="E784" s="1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s="1" t="s">
        <v>89</v>
      </c>
      <c r="N784" s="51" t="s">
        <v>90</v>
      </c>
      <c r="O784" s="51" t="s">
        <v>90</v>
      </c>
      <c r="P784" s="1" t="s">
        <v>91</v>
      </c>
      <c r="Q784" s="51" t="s">
        <v>115</v>
      </c>
      <c r="R784" s="1">
        <v>7</v>
      </c>
      <c r="S784" s="51">
        <v>5</v>
      </c>
      <c r="T784" s="51">
        <v>2001</v>
      </c>
      <c r="U784" s="51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 s="51">
        <v>1413</v>
      </c>
      <c r="AN784" t="s">
        <v>103</v>
      </c>
      <c r="AO784" t="s">
        <v>104</v>
      </c>
      <c r="AP784" t="s">
        <v>105</v>
      </c>
      <c r="AQ784" t="s">
        <v>106</v>
      </c>
      <c r="AR784" s="51">
        <v>1430</v>
      </c>
      <c r="AS784" s="51">
        <v>0</v>
      </c>
      <c r="AT784">
        <v>0</v>
      </c>
      <c r="AU784" s="1">
        <v>1430</v>
      </c>
      <c r="AV784" s="1">
        <v>0</v>
      </c>
      <c r="AW784" s="1">
        <v>0</v>
      </c>
      <c r="AX784" s="1">
        <v>2</v>
      </c>
      <c r="AY784" s="1">
        <v>0</v>
      </c>
      <c r="AZ784">
        <v>3</v>
      </c>
      <c r="BA784">
        <v>1</v>
      </c>
      <c r="BB784" s="51" t="s">
        <v>97</v>
      </c>
      <c r="BC784" s="59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 s="51">
        <v>2</v>
      </c>
      <c r="BK784" s="51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 s="1">
        <v>187100</v>
      </c>
    </row>
    <row r="785" spans="1:81" x14ac:dyDescent="0.2">
      <c r="A785">
        <v>784</v>
      </c>
      <c r="B785">
        <v>85</v>
      </c>
      <c r="C785" t="s">
        <v>81</v>
      </c>
      <c r="D785" s="1" t="s">
        <v>83</v>
      </c>
      <c r="E785" s="1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s="1" t="s">
        <v>131</v>
      </c>
      <c r="N785" s="51" t="s">
        <v>90</v>
      </c>
      <c r="O785" s="51" t="s">
        <v>90</v>
      </c>
      <c r="P785" s="1" t="s">
        <v>91</v>
      </c>
      <c r="Q785" s="51" t="s">
        <v>191</v>
      </c>
      <c r="R785" s="1">
        <v>5</v>
      </c>
      <c r="S785" s="51">
        <v>6</v>
      </c>
      <c r="T785" s="51">
        <v>1978</v>
      </c>
      <c r="U785" s="51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 s="51">
        <v>1097</v>
      </c>
      <c r="AN785" t="s">
        <v>103</v>
      </c>
      <c r="AO785" t="s">
        <v>104</v>
      </c>
      <c r="AP785" t="s">
        <v>105</v>
      </c>
      <c r="AQ785" t="s">
        <v>106</v>
      </c>
      <c r="AR785" s="51">
        <v>1110</v>
      </c>
      <c r="AS785" s="51">
        <v>0</v>
      </c>
      <c r="AT785">
        <v>0</v>
      </c>
      <c r="AU785" s="1">
        <v>1110</v>
      </c>
      <c r="AV785" s="1">
        <v>1</v>
      </c>
      <c r="AW785" s="1">
        <v>0</v>
      </c>
      <c r="AX785" s="1">
        <v>1</v>
      </c>
      <c r="AY785" s="1">
        <v>0</v>
      </c>
      <c r="AZ785">
        <v>1</v>
      </c>
      <c r="BA785">
        <v>1</v>
      </c>
      <c r="BB785" s="51" t="s">
        <v>97</v>
      </c>
      <c r="BC785" s="59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 s="51">
        <v>2</v>
      </c>
      <c r="BK785" s="51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 s="1">
        <v>165500</v>
      </c>
    </row>
    <row r="786" spans="1:81" x14ac:dyDescent="0.2">
      <c r="A786">
        <v>785</v>
      </c>
      <c r="B786">
        <v>75</v>
      </c>
      <c r="C786" t="s">
        <v>142</v>
      </c>
      <c r="D786" s="1">
        <v>35</v>
      </c>
      <c r="E786" s="1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s="1" t="s">
        <v>143</v>
      </c>
      <c r="N786" s="51" t="s">
        <v>90</v>
      </c>
      <c r="O786" s="51" t="s">
        <v>90</v>
      </c>
      <c r="P786" s="1" t="s">
        <v>91</v>
      </c>
      <c r="Q786" s="51" t="s">
        <v>201</v>
      </c>
      <c r="R786" s="1">
        <v>6</v>
      </c>
      <c r="S786" s="51">
        <v>6</v>
      </c>
      <c r="T786" s="51">
        <v>1914</v>
      </c>
      <c r="U786" s="51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 s="51">
        <v>742</v>
      </c>
      <c r="AN786" t="s">
        <v>103</v>
      </c>
      <c r="AO786" t="s">
        <v>104</v>
      </c>
      <c r="AP786" t="s">
        <v>105</v>
      </c>
      <c r="AQ786" t="s">
        <v>106</v>
      </c>
      <c r="AR786" s="51">
        <v>742</v>
      </c>
      <c r="AS786" s="51">
        <v>742</v>
      </c>
      <c r="AT786">
        <v>0</v>
      </c>
      <c r="AU786" s="1">
        <v>1484</v>
      </c>
      <c r="AV786" s="1">
        <v>0</v>
      </c>
      <c r="AW786" s="1">
        <v>0</v>
      </c>
      <c r="AX786" s="1">
        <v>2</v>
      </c>
      <c r="AY786" s="1">
        <v>0</v>
      </c>
      <c r="AZ786">
        <v>3</v>
      </c>
      <c r="BA786">
        <v>1</v>
      </c>
      <c r="BB786" s="51" t="s">
        <v>98</v>
      </c>
      <c r="BC786" s="59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 s="51">
        <v>0</v>
      </c>
      <c r="BK786" s="51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 s="1">
        <v>128000</v>
      </c>
    </row>
    <row r="787" spans="1:81" x14ac:dyDescent="0.2">
      <c r="A787">
        <v>786</v>
      </c>
      <c r="B787">
        <v>20</v>
      </c>
      <c r="C787" t="s">
        <v>81</v>
      </c>
      <c r="D787" s="1" t="s">
        <v>83</v>
      </c>
      <c r="E787" s="1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s="1" t="s">
        <v>138</v>
      </c>
      <c r="N787" s="51" t="s">
        <v>114</v>
      </c>
      <c r="O787" s="51" t="s">
        <v>90</v>
      </c>
      <c r="P787" s="1" t="s">
        <v>91</v>
      </c>
      <c r="Q787" s="51" t="s">
        <v>115</v>
      </c>
      <c r="R787" s="1">
        <v>6</v>
      </c>
      <c r="S787" s="51">
        <v>5</v>
      </c>
      <c r="T787" s="51">
        <v>1967</v>
      </c>
      <c r="U787" s="51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 s="51">
        <v>1372</v>
      </c>
      <c r="AN787" t="s">
        <v>103</v>
      </c>
      <c r="AO787" t="s">
        <v>98</v>
      </c>
      <c r="AP787" t="s">
        <v>105</v>
      </c>
      <c r="AQ787" t="s">
        <v>106</v>
      </c>
      <c r="AR787" s="51">
        <v>1342</v>
      </c>
      <c r="AS787" s="51">
        <v>0</v>
      </c>
      <c r="AT787">
        <v>0</v>
      </c>
      <c r="AU787" s="1">
        <v>1342</v>
      </c>
      <c r="AV787" s="1">
        <v>0</v>
      </c>
      <c r="AW787" s="1">
        <v>0</v>
      </c>
      <c r="AX787" s="1">
        <v>2</v>
      </c>
      <c r="AY787" s="1">
        <v>0</v>
      </c>
      <c r="AZ787">
        <v>3</v>
      </c>
      <c r="BA787">
        <v>1</v>
      </c>
      <c r="BB787" s="51" t="s">
        <v>98</v>
      </c>
      <c r="BC787" s="59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 s="51">
        <v>2</v>
      </c>
      <c r="BK787" s="51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 s="1">
        <v>161500</v>
      </c>
    </row>
    <row r="788" spans="1:81" x14ac:dyDescent="0.2">
      <c r="A788">
        <v>787</v>
      </c>
      <c r="B788">
        <v>50</v>
      </c>
      <c r="C788" t="s">
        <v>142</v>
      </c>
      <c r="D788" s="1">
        <v>60</v>
      </c>
      <c r="E788" s="1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s="1" t="s">
        <v>143</v>
      </c>
      <c r="N788" s="51" t="s">
        <v>144</v>
      </c>
      <c r="O788" s="51" t="s">
        <v>90</v>
      </c>
      <c r="P788" s="1" t="s">
        <v>91</v>
      </c>
      <c r="Q788" s="51" t="s">
        <v>132</v>
      </c>
      <c r="R788" s="1">
        <v>5</v>
      </c>
      <c r="S788" s="51">
        <v>6</v>
      </c>
      <c r="T788" s="51">
        <v>1915</v>
      </c>
      <c r="U788" s="51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 s="51">
        <v>686</v>
      </c>
      <c r="AN788" t="s">
        <v>103</v>
      </c>
      <c r="AO788" t="s">
        <v>98</v>
      </c>
      <c r="AP788" t="s">
        <v>105</v>
      </c>
      <c r="AQ788" t="s">
        <v>106</v>
      </c>
      <c r="AR788" s="51">
        <v>966</v>
      </c>
      <c r="AS788" s="51">
        <v>686</v>
      </c>
      <c r="AT788">
        <v>0</v>
      </c>
      <c r="AU788" s="1">
        <v>1652</v>
      </c>
      <c r="AV788" s="1">
        <v>1</v>
      </c>
      <c r="AW788" s="1">
        <v>0</v>
      </c>
      <c r="AX788" s="1">
        <v>2</v>
      </c>
      <c r="AY788" s="1">
        <v>0</v>
      </c>
      <c r="AZ788">
        <v>4</v>
      </c>
      <c r="BA788">
        <v>1</v>
      </c>
      <c r="BB788" s="51" t="s">
        <v>98</v>
      </c>
      <c r="BC788" s="59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 s="51">
        <v>1</v>
      </c>
      <c r="BK788" s="51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 s="1">
        <v>139000</v>
      </c>
    </row>
    <row r="789" spans="1:81" x14ac:dyDescent="0.2">
      <c r="A789">
        <v>788</v>
      </c>
      <c r="B789">
        <v>60</v>
      </c>
      <c r="C789" t="s">
        <v>81</v>
      </c>
      <c r="D789" s="1">
        <v>76</v>
      </c>
      <c r="E789" s="1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s="1" t="s">
        <v>170</v>
      </c>
      <c r="N789" s="51" t="s">
        <v>90</v>
      </c>
      <c r="O789" s="51" t="s">
        <v>90</v>
      </c>
      <c r="P789" s="1" t="s">
        <v>91</v>
      </c>
      <c r="Q789" s="51" t="s">
        <v>92</v>
      </c>
      <c r="R789" s="1">
        <v>7</v>
      </c>
      <c r="S789" s="51">
        <v>5</v>
      </c>
      <c r="T789" s="51">
        <v>2004</v>
      </c>
      <c r="U789" s="51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 s="51">
        <v>956</v>
      </c>
      <c r="AN789" t="s">
        <v>103</v>
      </c>
      <c r="AO789" t="s">
        <v>104</v>
      </c>
      <c r="AP789" t="s">
        <v>105</v>
      </c>
      <c r="AQ789" t="s">
        <v>106</v>
      </c>
      <c r="AR789" s="51">
        <v>956</v>
      </c>
      <c r="AS789" s="51">
        <v>1128</v>
      </c>
      <c r="AT789">
        <v>0</v>
      </c>
      <c r="AU789" s="1">
        <v>2084</v>
      </c>
      <c r="AV789" s="1">
        <v>1</v>
      </c>
      <c r="AW789" s="1">
        <v>0</v>
      </c>
      <c r="AX789" s="1">
        <v>2</v>
      </c>
      <c r="AY789" s="1">
        <v>1</v>
      </c>
      <c r="AZ789">
        <v>4</v>
      </c>
      <c r="BA789">
        <v>1</v>
      </c>
      <c r="BB789" s="51" t="s">
        <v>97</v>
      </c>
      <c r="BC789" s="5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 s="51">
        <v>2</v>
      </c>
      <c r="BK789" s="51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 s="1">
        <v>233000</v>
      </c>
    </row>
    <row r="790" spans="1:81" x14ac:dyDescent="0.2">
      <c r="A790">
        <v>789</v>
      </c>
      <c r="B790">
        <v>20</v>
      </c>
      <c r="C790" t="s">
        <v>142</v>
      </c>
      <c r="D790" s="1">
        <v>50</v>
      </c>
      <c r="E790" s="1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s="1" t="s">
        <v>143</v>
      </c>
      <c r="N790" s="51" t="s">
        <v>90</v>
      </c>
      <c r="O790" s="51" t="s">
        <v>90</v>
      </c>
      <c r="P790" s="1" t="s">
        <v>91</v>
      </c>
      <c r="Q790" s="51" t="s">
        <v>115</v>
      </c>
      <c r="R790" s="1">
        <v>4</v>
      </c>
      <c r="S790" s="51">
        <v>7</v>
      </c>
      <c r="T790" s="51">
        <v>1954</v>
      </c>
      <c r="U790" s="51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 s="51">
        <v>901</v>
      </c>
      <c r="AN790" t="s">
        <v>103</v>
      </c>
      <c r="AO790" t="s">
        <v>104</v>
      </c>
      <c r="AP790" t="s">
        <v>105</v>
      </c>
      <c r="AQ790" t="s">
        <v>106</v>
      </c>
      <c r="AR790" s="51">
        <v>901</v>
      </c>
      <c r="AS790" s="51">
        <v>0</v>
      </c>
      <c r="AT790">
        <v>0</v>
      </c>
      <c r="AU790" s="1">
        <v>901</v>
      </c>
      <c r="AV790" s="1">
        <v>0</v>
      </c>
      <c r="AW790" s="1">
        <v>0</v>
      </c>
      <c r="AX790" s="1">
        <v>1</v>
      </c>
      <c r="AY790" s="1">
        <v>0</v>
      </c>
      <c r="AZ790">
        <v>2</v>
      </c>
      <c r="BA790">
        <v>1</v>
      </c>
      <c r="BB790" s="51" t="s">
        <v>98</v>
      </c>
      <c r="BC790" s="59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 s="51">
        <v>1</v>
      </c>
      <c r="BK790" s="51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 s="1">
        <v>107900</v>
      </c>
    </row>
    <row r="791" spans="1:81" x14ac:dyDescent="0.2">
      <c r="A791">
        <v>790</v>
      </c>
      <c r="B791">
        <v>60</v>
      </c>
      <c r="C791" t="s">
        <v>81</v>
      </c>
      <c r="D791" s="1" t="s">
        <v>83</v>
      </c>
      <c r="E791" s="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s="1" t="s">
        <v>205</v>
      </c>
      <c r="N791" s="51" t="s">
        <v>90</v>
      </c>
      <c r="O791" s="51" t="s">
        <v>90</v>
      </c>
      <c r="P791" s="1" t="s">
        <v>91</v>
      </c>
      <c r="Q791" s="51" t="s">
        <v>92</v>
      </c>
      <c r="R791" s="1">
        <v>6</v>
      </c>
      <c r="S791" s="51">
        <v>8</v>
      </c>
      <c r="T791" s="51">
        <v>1966</v>
      </c>
      <c r="U791" s="5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 s="51">
        <v>832</v>
      </c>
      <c r="AN791" t="s">
        <v>103</v>
      </c>
      <c r="AO791" t="s">
        <v>97</v>
      </c>
      <c r="AP791" t="s">
        <v>105</v>
      </c>
      <c r="AQ791" t="s">
        <v>106</v>
      </c>
      <c r="AR791" s="51">
        <v>976</v>
      </c>
      <c r="AS791" s="51">
        <v>1111</v>
      </c>
      <c r="AT791">
        <v>0</v>
      </c>
      <c r="AU791" s="1">
        <v>2087</v>
      </c>
      <c r="AV791" s="1">
        <v>0</v>
      </c>
      <c r="AW791" s="1">
        <v>0</v>
      </c>
      <c r="AX791" s="1">
        <v>2</v>
      </c>
      <c r="AY791" s="1">
        <v>1</v>
      </c>
      <c r="AZ791">
        <v>5</v>
      </c>
      <c r="BA791">
        <v>1</v>
      </c>
      <c r="BB791" s="51" t="s">
        <v>97</v>
      </c>
      <c r="BC791" s="59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 s="51">
        <v>2</v>
      </c>
      <c r="BK791" s="5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 s="1">
        <v>187500</v>
      </c>
    </row>
    <row r="792" spans="1:81" x14ac:dyDescent="0.2">
      <c r="A792">
        <v>791</v>
      </c>
      <c r="B792">
        <v>120</v>
      </c>
      <c r="C792" t="s">
        <v>81</v>
      </c>
      <c r="D792" s="1">
        <v>43</v>
      </c>
      <c r="E792" s="1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s="1" t="s">
        <v>227</v>
      </c>
      <c r="N792" s="51" t="s">
        <v>90</v>
      </c>
      <c r="O792" s="51" t="s">
        <v>90</v>
      </c>
      <c r="P792" s="1" t="s">
        <v>179</v>
      </c>
      <c r="Q792" s="51" t="s">
        <v>115</v>
      </c>
      <c r="R792" s="1">
        <v>7</v>
      </c>
      <c r="S792" s="51">
        <v>5</v>
      </c>
      <c r="T792" s="51">
        <v>2005</v>
      </c>
      <c r="U792" s="51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 s="51">
        <v>1145</v>
      </c>
      <c r="AN792" t="s">
        <v>103</v>
      </c>
      <c r="AO792" t="s">
        <v>104</v>
      </c>
      <c r="AP792" t="s">
        <v>105</v>
      </c>
      <c r="AQ792" t="s">
        <v>106</v>
      </c>
      <c r="AR792" s="51">
        <v>1145</v>
      </c>
      <c r="AS792" s="51">
        <v>0</v>
      </c>
      <c r="AT792">
        <v>0</v>
      </c>
      <c r="AU792" s="1">
        <v>1145</v>
      </c>
      <c r="AV792" s="1">
        <v>0</v>
      </c>
      <c r="AW792" s="1">
        <v>0</v>
      </c>
      <c r="AX792" s="1">
        <v>2</v>
      </c>
      <c r="AY792" s="1">
        <v>0</v>
      </c>
      <c r="AZ792">
        <v>2</v>
      </c>
      <c r="BA792">
        <v>1</v>
      </c>
      <c r="BB792" s="51" t="s">
        <v>97</v>
      </c>
      <c r="BC792" s="59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 s="51">
        <v>2</v>
      </c>
      <c r="BK792" s="51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 s="1">
        <v>160200</v>
      </c>
    </row>
    <row r="793" spans="1:81" x14ac:dyDescent="0.2">
      <c r="A793">
        <v>792</v>
      </c>
      <c r="B793">
        <v>80</v>
      </c>
      <c r="C793" t="s">
        <v>81</v>
      </c>
      <c r="D793" s="1" t="s">
        <v>83</v>
      </c>
      <c r="E793" s="1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s="1" t="s">
        <v>131</v>
      </c>
      <c r="N793" s="51" t="s">
        <v>90</v>
      </c>
      <c r="O793" s="51" t="s">
        <v>90</v>
      </c>
      <c r="P793" s="1" t="s">
        <v>91</v>
      </c>
      <c r="Q793" s="51" t="s">
        <v>197</v>
      </c>
      <c r="R793" s="1">
        <v>6</v>
      </c>
      <c r="S793" s="51">
        <v>5</v>
      </c>
      <c r="T793" s="51">
        <v>1976</v>
      </c>
      <c r="U793" s="51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 s="51">
        <v>1029</v>
      </c>
      <c r="AN793" t="s">
        <v>103</v>
      </c>
      <c r="AO793" t="s">
        <v>98</v>
      </c>
      <c r="AP793" t="s">
        <v>105</v>
      </c>
      <c r="AQ793" t="s">
        <v>106</v>
      </c>
      <c r="AR793" s="51">
        <v>1062</v>
      </c>
      <c r="AS793" s="51">
        <v>0</v>
      </c>
      <c r="AT793">
        <v>0</v>
      </c>
      <c r="AU793" s="1">
        <v>1062</v>
      </c>
      <c r="AV793" s="1">
        <v>1</v>
      </c>
      <c r="AW793" s="1">
        <v>0</v>
      </c>
      <c r="AX793" s="1">
        <v>1</v>
      </c>
      <c r="AY793" s="1">
        <v>0</v>
      </c>
      <c r="AZ793">
        <v>3</v>
      </c>
      <c r="BA793">
        <v>1</v>
      </c>
      <c r="BB793" s="51" t="s">
        <v>98</v>
      </c>
      <c r="BC793" s="59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 s="51">
        <v>2</v>
      </c>
      <c r="BK793" s="51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 s="1">
        <v>146800</v>
      </c>
    </row>
    <row r="794" spans="1:81" x14ac:dyDescent="0.2">
      <c r="A794">
        <v>793</v>
      </c>
      <c r="B794">
        <v>60</v>
      </c>
      <c r="C794" t="s">
        <v>81</v>
      </c>
      <c r="D794" s="1">
        <v>92</v>
      </c>
      <c r="E794" s="1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s="1" t="s">
        <v>129</v>
      </c>
      <c r="N794" s="51" t="s">
        <v>90</v>
      </c>
      <c r="O794" s="51" t="s">
        <v>90</v>
      </c>
      <c r="P794" s="1" t="s">
        <v>91</v>
      </c>
      <c r="Q794" s="51" t="s">
        <v>92</v>
      </c>
      <c r="R794" s="1">
        <v>7</v>
      </c>
      <c r="S794" s="51">
        <v>5</v>
      </c>
      <c r="T794" s="51">
        <v>1996</v>
      </c>
      <c r="U794" s="51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 s="51">
        <v>1117</v>
      </c>
      <c r="AN794" t="s">
        <v>103</v>
      </c>
      <c r="AO794" t="s">
        <v>104</v>
      </c>
      <c r="AP794" t="s">
        <v>105</v>
      </c>
      <c r="AQ794" t="s">
        <v>106</v>
      </c>
      <c r="AR794" s="51">
        <v>1127</v>
      </c>
      <c r="AS794" s="51">
        <v>886</v>
      </c>
      <c r="AT794">
        <v>0</v>
      </c>
      <c r="AU794" s="1">
        <v>2013</v>
      </c>
      <c r="AV794" s="1">
        <v>1</v>
      </c>
      <c r="AW794" s="1">
        <v>0</v>
      </c>
      <c r="AX794" s="1">
        <v>2</v>
      </c>
      <c r="AY794" s="1">
        <v>1</v>
      </c>
      <c r="AZ794">
        <v>3</v>
      </c>
      <c r="BA794">
        <v>1</v>
      </c>
      <c r="BB794" s="51" t="s">
        <v>98</v>
      </c>
      <c r="BC794" s="59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 s="51">
        <v>2</v>
      </c>
      <c r="BK794" s="51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 s="1">
        <v>269790</v>
      </c>
    </row>
    <row r="795" spans="1:81" x14ac:dyDescent="0.2">
      <c r="A795">
        <v>794</v>
      </c>
      <c r="B795">
        <v>20</v>
      </c>
      <c r="C795" t="s">
        <v>81</v>
      </c>
      <c r="D795" s="1">
        <v>76</v>
      </c>
      <c r="E795" s="1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s="1" t="s">
        <v>136</v>
      </c>
      <c r="N795" s="51" t="s">
        <v>90</v>
      </c>
      <c r="O795" s="51" t="s">
        <v>90</v>
      </c>
      <c r="P795" s="1" t="s">
        <v>91</v>
      </c>
      <c r="Q795" s="51" t="s">
        <v>115</v>
      </c>
      <c r="R795" s="1">
        <v>8</v>
      </c>
      <c r="S795" s="51">
        <v>5</v>
      </c>
      <c r="T795" s="51">
        <v>2007</v>
      </c>
      <c r="U795" s="51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 s="51">
        <v>1496</v>
      </c>
      <c r="AN795" t="s">
        <v>103</v>
      </c>
      <c r="AO795" t="s">
        <v>104</v>
      </c>
      <c r="AP795" t="s">
        <v>105</v>
      </c>
      <c r="AQ795" t="s">
        <v>106</v>
      </c>
      <c r="AR795" s="51">
        <v>1496</v>
      </c>
      <c r="AS795" s="51">
        <v>0</v>
      </c>
      <c r="AT795">
        <v>0</v>
      </c>
      <c r="AU795" s="1">
        <v>1496</v>
      </c>
      <c r="AV795" s="1">
        <v>0</v>
      </c>
      <c r="AW795" s="1">
        <v>0</v>
      </c>
      <c r="AX795" s="1">
        <v>2</v>
      </c>
      <c r="AY795" s="1">
        <v>0</v>
      </c>
      <c r="AZ795">
        <v>3</v>
      </c>
      <c r="BA795">
        <v>1</v>
      </c>
      <c r="BB795" s="51" t="s">
        <v>97</v>
      </c>
      <c r="BC795" s="59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 s="51">
        <v>2</v>
      </c>
      <c r="BK795" s="51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 s="1">
        <v>225000</v>
      </c>
    </row>
    <row r="796" spans="1:81" x14ac:dyDescent="0.2">
      <c r="A796">
        <v>795</v>
      </c>
      <c r="B796">
        <v>60</v>
      </c>
      <c r="C796" t="s">
        <v>81</v>
      </c>
      <c r="D796" s="1" t="s">
        <v>83</v>
      </c>
      <c r="E796" s="1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s="1" t="s">
        <v>193</v>
      </c>
      <c r="N796" s="51" t="s">
        <v>90</v>
      </c>
      <c r="O796" s="51" t="s">
        <v>90</v>
      </c>
      <c r="P796" s="1" t="s">
        <v>91</v>
      </c>
      <c r="Q796" s="51" t="s">
        <v>92</v>
      </c>
      <c r="R796" s="1">
        <v>7</v>
      </c>
      <c r="S796" s="51">
        <v>5</v>
      </c>
      <c r="T796" s="51">
        <v>1994</v>
      </c>
      <c r="U796" s="51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 s="51">
        <v>712</v>
      </c>
      <c r="AN796" t="s">
        <v>103</v>
      </c>
      <c r="AO796" t="s">
        <v>104</v>
      </c>
      <c r="AP796" t="s">
        <v>105</v>
      </c>
      <c r="AQ796" t="s">
        <v>106</v>
      </c>
      <c r="AR796" s="51">
        <v>1086</v>
      </c>
      <c r="AS796" s="51">
        <v>809</v>
      </c>
      <c r="AT796">
        <v>0</v>
      </c>
      <c r="AU796" s="1">
        <v>1895</v>
      </c>
      <c r="AV796" s="1">
        <v>0</v>
      </c>
      <c r="AW796" s="1">
        <v>0</v>
      </c>
      <c r="AX796" s="1">
        <v>2</v>
      </c>
      <c r="AY796" s="1">
        <v>1</v>
      </c>
      <c r="AZ796">
        <v>3</v>
      </c>
      <c r="BA796">
        <v>1</v>
      </c>
      <c r="BB796" s="51" t="s">
        <v>97</v>
      </c>
      <c r="BC796" s="59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 s="51">
        <v>2</v>
      </c>
      <c r="BK796" s="51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 s="1">
        <v>194500</v>
      </c>
    </row>
    <row r="797" spans="1:81" x14ac:dyDescent="0.2">
      <c r="A797">
        <v>796</v>
      </c>
      <c r="B797">
        <v>60</v>
      </c>
      <c r="C797" t="s">
        <v>81</v>
      </c>
      <c r="D797" s="1">
        <v>70</v>
      </c>
      <c r="E797" s="1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s="1" t="s">
        <v>170</v>
      </c>
      <c r="N797" s="51" t="s">
        <v>90</v>
      </c>
      <c r="O797" s="51" t="s">
        <v>90</v>
      </c>
      <c r="P797" s="1" t="s">
        <v>91</v>
      </c>
      <c r="Q797" s="51" t="s">
        <v>92</v>
      </c>
      <c r="R797" s="1">
        <v>6</v>
      </c>
      <c r="S797" s="51">
        <v>6</v>
      </c>
      <c r="T797" s="51">
        <v>1980</v>
      </c>
      <c r="U797" s="51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 s="51">
        <v>650</v>
      </c>
      <c r="AN797" t="s">
        <v>103</v>
      </c>
      <c r="AO797" t="s">
        <v>98</v>
      </c>
      <c r="AP797" t="s">
        <v>105</v>
      </c>
      <c r="AQ797" t="s">
        <v>106</v>
      </c>
      <c r="AR797" s="51">
        <v>888</v>
      </c>
      <c r="AS797" s="51">
        <v>676</v>
      </c>
      <c r="AT797">
        <v>0</v>
      </c>
      <c r="AU797" s="1">
        <v>1564</v>
      </c>
      <c r="AV797" s="1">
        <v>0</v>
      </c>
      <c r="AW797" s="1">
        <v>0</v>
      </c>
      <c r="AX797" s="1">
        <v>2</v>
      </c>
      <c r="AY797" s="1">
        <v>1</v>
      </c>
      <c r="AZ797">
        <v>3</v>
      </c>
      <c r="BA797">
        <v>1</v>
      </c>
      <c r="BB797" s="51" t="s">
        <v>98</v>
      </c>
      <c r="BC797" s="59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 s="51">
        <v>2</v>
      </c>
      <c r="BK797" s="51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 s="1">
        <v>171000</v>
      </c>
    </row>
    <row r="798" spans="1:81" x14ac:dyDescent="0.2">
      <c r="A798">
        <v>797</v>
      </c>
      <c r="B798">
        <v>20</v>
      </c>
      <c r="C798" t="s">
        <v>81</v>
      </c>
      <c r="D798" s="1">
        <v>71</v>
      </c>
      <c r="E798" s="1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s="1" t="s">
        <v>151</v>
      </c>
      <c r="N798" s="51" t="s">
        <v>90</v>
      </c>
      <c r="O798" s="51" t="s">
        <v>90</v>
      </c>
      <c r="P798" s="1" t="s">
        <v>91</v>
      </c>
      <c r="Q798" s="51" t="s">
        <v>115</v>
      </c>
      <c r="R798" s="1">
        <v>6</v>
      </c>
      <c r="S798" s="51">
        <v>5</v>
      </c>
      <c r="T798" s="51">
        <v>1977</v>
      </c>
      <c r="U798" s="51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 s="51">
        <v>660</v>
      </c>
      <c r="AN798" t="s">
        <v>103</v>
      </c>
      <c r="AO798" t="s">
        <v>104</v>
      </c>
      <c r="AP798" t="s">
        <v>105</v>
      </c>
      <c r="AQ798" t="s">
        <v>106</v>
      </c>
      <c r="AR798" s="51">
        <v>1285</v>
      </c>
      <c r="AS798" s="51">
        <v>0</v>
      </c>
      <c r="AT798">
        <v>0</v>
      </c>
      <c r="AU798" s="1">
        <v>1285</v>
      </c>
      <c r="AV798" s="1">
        <v>0</v>
      </c>
      <c r="AW798" s="1">
        <v>0</v>
      </c>
      <c r="AX798" s="1">
        <v>1</v>
      </c>
      <c r="AY798" s="1">
        <v>1</v>
      </c>
      <c r="AZ798">
        <v>3</v>
      </c>
      <c r="BA798">
        <v>1</v>
      </c>
      <c r="BB798" s="51" t="s">
        <v>98</v>
      </c>
      <c r="BC798" s="59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 s="51">
        <v>2</v>
      </c>
      <c r="BK798" s="51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 s="1">
        <v>143500</v>
      </c>
    </row>
    <row r="799" spans="1:81" x14ac:dyDescent="0.2">
      <c r="A799">
        <v>798</v>
      </c>
      <c r="B799">
        <v>20</v>
      </c>
      <c r="C799" t="s">
        <v>81</v>
      </c>
      <c r="D799" s="1">
        <v>57</v>
      </c>
      <c r="E799" s="1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s="1" t="s">
        <v>162</v>
      </c>
      <c r="N799" s="51" t="s">
        <v>90</v>
      </c>
      <c r="O799" s="51" t="s">
        <v>90</v>
      </c>
      <c r="P799" s="1" t="s">
        <v>91</v>
      </c>
      <c r="Q799" s="51" t="s">
        <v>115</v>
      </c>
      <c r="R799" s="1">
        <v>5</v>
      </c>
      <c r="S799" s="51">
        <v>5</v>
      </c>
      <c r="T799" s="51">
        <v>1953</v>
      </c>
      <c r="U799" s="51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 s="51">
        <v>773</v>
      </c>
      <c r="AN799" t="s">
        <v>103</v>
      </c>
      <c r="AO799" t="s">
        <v>97</v>
      </c>
      <c r="AP799" t="s">
        <v>105</v>
      </c>
      <c r="AQ799" t="s">
        <v>106</v>
      </c>
      <c r="AR799" s="51">
        <v>773</v>
      </c>
      <c r="AS799" s="51">
        <v>0</v>
      </c>
      <c r="AT799">
        <v>0</v>
      </c>
      <c r="AU799" s="1">
        <v>773</v>
      </c>
      <c r="AV799" s="1">
        <v>0</v>
      </c>
      <c r="AW799" s="1">
        <v>0</v>
      </c>
      <c r="AX799" s="1">
        <v>1</v>
      </c>
      <c r="AY799" s="1">
        <v>0</v>
      </c>
      <c r="AZ799">
        <v>2</v>
      </c>
      <c r="BA799">
        <v>1</v>
      </c>
      <c r="BB799" s="51" t="s">
        <v>98</v>
      </c>
      <c r="BC799" s="5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 s="51">
        <v>1</v>
      </c>
      <c r="BK799" s="51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 s="1">
        <v>110000</v>
      </c>
    </row>
    <row r="800" spans="1:81" x14ac:dyDescent="0.2">
      <c r="A800">
        <v>799</v>
      </c>
      <c r="B800">
        <v>60</v>
      </c>
      <c r="C800" t="s">
        <v>81</v>
      </c>
      <c r="D800" s="1">
        <v>104</v>
      </c>
      <c r="E800" s="1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s="1" t="s">
        <v>154</v>
      </c>
      <c r="N800" s="51" t="s">
        <v>90</v>
      </c>
      <c r="O800" s="51" t="s">
        <v>90</v>
      </c>
      <c r="P800" s="1" t="s">
        <v>91</v>
      </c>
      <c r="Q800" s="51" t="s">
        <v>92</v>
      </c>
      <c r="R800" s="1">
        <v>9</v>
      </c>
      <c r="S800" s="51">
        <v>5</v>
      </c>
      <c r="T800" s="51">
        <v>2008</v>
      </c>
      <c r="U800" s="51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 s="51">
        <v>1926</v>
      </c>
      <c r="AN800" t="s">
        <v>103</v>
      </c>
      <c r="AO800" t="s">
        <v>104</v>
      </c>
      <c r="AP800" t="s">
        <v>105</v>
      </c>
      <c r="AQ800" t="s">
        <v>106</v>
      </c>
      <c r="AR800" s="51">
        <v>1966</v>
      </c>
      <c r="AS800" s="51">
        <v>1174</v>
      </c>
      <c r="AT800">
        <v>0</v>
      </c>
      <c r="AU800" s="1">
        <v>3140</v>
      </c>
      <c r="AV800" s="1">
        <v>0</v>
      </c>
      <c r="AW800" s="1">
        <v>0</v>
      </c>
      <c r="AX800" s="1">
        <v>3</v>
      </c>
      <c r="AY800" s="1">
        <v>1</v>
      </c>
      <c r="AZ800">
        <v>4</v>
      </c>
      <c r="BA800">
        <v>1</v>
      </c>
      <c r="BB800" s="51" t="s">
        <v>104</v>
      </c>
      <c r="BC800" s="59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 s="51">
        <v>3</v>
      </c>
      <c r="BK800" s="51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 s="1">
        <v>485000</v>
      </c>
    </row>
    <row r="801" spans="1:81" x14ac:dyDescent="0.2">
      <c r="A801">
        <v>800</v>
      </c>
      <c r="B801">
        <v>50</v>
      </c>
      <c r="C801" t="s">
        <v>81</v>
      </c>
      <c r="D801" s="1">
        <v>60</v>
      </c>
      <c r="E801" s="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s="1" t="s">
        <v>232</v>
      </c>
      <c r="N801" s="51" t="s">
        <v>114</v>
      </c>
      <c r="O801" s="51" t="s">
        <v>90</v>
      </c>
      <c r="P801" s="1" t="s">
        <v>91</v>
      </c>
      <c r="Q801" s="51" t="s">
        <v>132</v>
      </c>
      <c r="R801" s="1">
        <v>5</v>
      </c>
      <c r="S801" s="51">
        <v>7</v>
      </c>
      <c r="T801" s="51">
        <v>1937</v>
      </c>
      <c r="U801" s="5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 s="51">
        <v>731</v>
      </c>
      <c r="AN801" t="s">
        <v>103</v>
      </c>
      <c r="AO801" t="s">
        <v>104</v>
      </c>
      <c r="AP801" t="s">
        <v>105</v>
      </c>
      <c r="AQ801" t="s">
        <v>106</v>
      </c>
      <c r="AR801" s="51">
        <v>981</v>
      </c>
      <c r="AS801" s="51">
        <v>787</v>
      </c>
      <c r="AT801">
        <v>0</v>
      </c>
      <c r="AU801" s="1">
        <v>1768</v>
      </c>
      <c r="AV801" s="1">
        <v>1</v>
      </c>
      <c r="AW801" s="1">
        <v>0</v>
      </c>
      <c r="AX801" s="1">
        <v>1</v>
      </c>
      <c r="AY801" s="1">
        <v>1</v>
      </c>
      <c r="AZ801">
        <v>3</v>
      </c>
      <c r="BA801">
        <v>1</v>
      </c>
      <c r="BB801" s="51" t="s">
        <v>97</v>
      </c>
      <c r="BC801" s="59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 s="51">
        <v>1</v>
      </c>
      <c r="BK801" s="5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 s="1">
        <v>175000</v>
      </c>
    </row>
    <row r="802" spans="1:81" x14ac:dyDescent="0.2">
      <c r="A802">
        <v>801</v>
      </c>
      <c r="B802">
        <v>60</v>
      </c>
      <c r="C802" t="s">
        <v>81</v>
      </c>
      <c r="D802" s="1">
        <v>79</v>
      </c>
      <c r="E802" s="1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s="1" t="s">
        <v>205</v>
      </c>
      <c r="N802" s="51" t="s">
        <v>114</v>
      </c>
      <c r="O802" s="51" t="s">
        <v>90</v>
      </c>
      <c r="P802" s="1" t="s">
        <v>91</v>
      </c>
      <c r="Q802" s="51" t="s">
        <v>92</v>
      </c>
      <c r="R802" s="1">
        <v>6</v>
      </c>
      <c r="S802" s="51">
        <v>5</v>
      </c>
      <c r="T802" s="51">
        <v>1997</v>
      </c>
      <c r="U802" s="51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 s="51">
        <v>616</v>
      </c>
      <c r="AN802" t="s">
        <v>103</v>
      </c>
      <c r="AO802" t="s">
        <v>97</v>
      </c>
      <c r="AP802" t="s">
        <v>105</v>
      </c>
      <c r="AQ802" t="s">
        <v>106</v>
      </c>
      <c r="AR802" s="51">
        <v>616</v>
      </c>
      <c r="AS802" s="51">
        <v>1072</v>
      </c>
      <c r="AT802">
        <v>0</v>
      </c>
      <c r="AU802" s="1">
        <v>1688</v>
      </c>
      <c r="AV802" s="1">
        <v>1</v>
      </c>
      <c r="AW802" s="1">
        <v>0</v>
      </c>
      <c r="AX802" s="1">
        <v>2</v>
      </c>
      <c r="AY802" s="1">
        <v>1</v>
      </c>
      <c r="AZ802">
        <v>4</v>
      </c>
      <c r="BA802">
        <v>1</v>
      </c>
      <c r="BB802" s="51" t="s">
        <v>97</v>
      </c>
      <c r="BC802" s="59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 s="51">
        <v>2</v>
      </c>
      <c r="BK802" s="51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 s="1">
        <v>200000</v>
      </c>
    </row>
    <row r="803" spans="1:81" x14ac:dyDescent="0.2">
      <c r="A803">
        <v>802</v>
      </c>
      <c r="B803">
        <v>30</v>
      </c>
      <c r="C803" t="s">
        <v>142</v>
      </c>
      <c r="D803" s="1">
        <v>40</v>
      </c>
      <c r="E803" s="1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s="1" t="s">
        <v>176</v>
      </c>
      <c r="N803" s="51" t="s">
        <v>90</v>
      </c>
      <c r="O803" s="51" t="s">
        <v>90</v>
      </c>
      <c r="P803" s="1" t="s">
        <v>91</v>
      </c>
      <c r="Q803" s="51" t="s">
        <v>115</v>
      </c>
      <c r="R803" s="1">
        <v>4</v>
      </c>
      <c r="S803" s="51">
        <v>7</v>
      </c>
      <c r="T803" s="51">
        <v>1916</v>
      </c>
      <c r="U803" s="51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 s="51">
        <v>1196</v>
      </c>
      <c r="AN803" t="s">
        <v>103</v>
      </c>
      <c r="AO803" t="s">
        <v>104</v>
      </c>
      <c r="AP803" t="s">
        <v>105</v>
      </c>
      <c r="AQ803" t="s">
        <v>164</v>
      </c>
      <c r="AR803" s="51">
        <v>1196</v>
      </c>
      <c r="AS803" s="51">
        <v>0</v>
      </c>
      <c r="AT803">
        <v>0</v>
      </c>
      <c r="AU803" s="1">
        <v>1196</v>
      </c>
      <c r="AV803" s="1">
        <v>1</v>
      </c>
      <c r="AW803" s="1">
        <v>0</v>
      </c>
      <c r="AX803" s="1">
        <v>1</v>
      </c>
      <c r="AY803" s="1">
        <v>0</v>
      </c>
      <c r="AZ803">
        <v>2</v>
      </c>
      <c r="BA803">
        <v>1</v>
      </c>
      <c r="BB803" s="51" t="s">
        <v>98</v>
      </c>
      <c r="BC803" s="59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 s="51">
        <v>2</v>
      </c>
      <c r="BK803" s="51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 s="1">
        <v>109900</v>
      </c>
    </row>
    <row r="804" spans="1:81" x14ac:dyDescent="0.2">
      <c r="A804">
        <v>803</v>
      </c>
      <c r="B804">
        <v>60</v>
      </c>
      <c r="C804" t="s">
        <v>81</v>
      </c>
      <c r="D804" s="1">
        <v>63</v>
      </c>
      <c r="E804" s="1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s="1" t="s">
        <v>89</v>
      </c>
      <c r="N804" s="51" t="s">
        <v>90</v>
      </c>
      <c r="O804" s="51" t="s">
        <v>90</v>
      </c>
      <c r="P804" s="1" t="s">
        <v>91</v>
      </c>
      <c r="Q804" s="51" t="s">
        <v>92</v>
      </c>
      <c r="R804" s="1">
        <v>7</v>
      </c>
      <c r="S804" s="51">
        <v>5</v>
      </c>
      <c r="T804" s="51">
        <v>2005</v>
      </c>
      <c r="U804" s="51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 s="51">
        <v>728</v>
      </c>
      <c r="AN804" t="s">
        <v>103</v>
      </c>
      <c r="AO804" t="s">
        <v>104</v>
      </c>
      <c r="AP804" t="s">
        <v>105</v>
      </c>
      <c r="AQ804" t="s">
        <v>106</v>
      </c>
      <c r="AR804" s="51">
        <v>728</v>
      </c>
      <c r="AS804" s="51">
        <v>728</v>
      </c>
      <c r="AT804">
        <v>0</v>
      </c>
      <c r="AU804" s="1">
        <v>1456</v>
      </c>
      <c r="AV804" s="1">
        <v>1</v>
      </c>
      <c r="AW804" s="1">
        <v>0</v>
      </c>
      <c r="AX804" s="1">
        <v>2</v>
      </c>
      <c r="AY804" s="1">
        <v>1</v>
      </c>
      <c r="AZ804">
        <v>3</v>
      </c>
      <c r="BA804">
        <v>1</v>
      </c>
      <c r="BB804" s="51" t="s">
        <v>97</v>
      </c>
      <c r="BC804" s="59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 s="51">
        <v>2</v>
      </c>
      <c r="BK804" s="51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 s="1">
        <v>189000</v>
      </c>
    </row>
    <row r="805" spans="1:81" x14ac:dyDescent="0.2">
      <c r="A805">
        <v>804</v>
      </c>
      <c r="B805">
        <v>60</v>
      </c>
      <c r="C805" t="s">
        <v>81</v>
      </c>
      <c r="D805" s="1">
        <v>107</v>
      </c>
      <c r="E805" s="1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s="1" t="s">
        <v>154</v>
      </c>
      <c r="N805" s="51" t="s">
        <v>90</v>
      </c>
      <c r="O805" s="51" t="s">
        <v>90</v>
      </c>
      <c r="P805" s="1" t="s">
        <v>91</v>
      </c>
      <c r="Q805" s="51" t="s">
        <v>92</v>
      </c>
      <c r="R805" s="1">
        <v>9</v>
      </c>
      <c r="S805" s="51">
        <v>5</v>
      </c>
      <c r="T805" s="51">
        <v>2008</v>
      </c>
      <c r="U805" s="51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 s="51">
        <v>1734</v>
      </c>
      <c r="AN805" t="s">
        <v>103</v>
      </c>
      <c r="AO805" t="s">
        <v>104</v>
      </c>
      <c r="AP805" t="s">
        <v>105</v>
      </c>
      <c r="AQ805" t="s">
        <v>106</v>
      </c>
      <c r="AR805" s="51">
        <v>1734</v>
      </c>
      <c r="AS805" s="51">
        <v>1088</v>
      </c>
      <c r="AT805">
        <v>0</v>
      </c>
      <c r="AU805" s="1">
        <v>2822</v>
      </c>
      <c r="AV805" s="1">
        <v>0</v>
      </c>
      <c r="AW805" s="1">
        <v>0</v>
      </c>
      <c r="AX805" s="1">
        <v>3</v>
      </c>
      <c r="AY805" s="1">
        <v>1</v>
      </c>
      <c r="AZ805">
        <v>4</v>
      </c>
      <c r="BA805">
        <v>1</v>
      </c>
      <c r="BB805" s="51" t="s">
        <v>104</v>
      </c>
      <c r="BC805" s="59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 s="51">
        <v>3</v>
      </c>
      <c r="BK805" s="51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 s="1">
        <v>582933</v>
      </c>
    </row>
    <row r="806" spans="1:81" x14ac:dyDescent="0.2">
      <c r="A806">
        <v>805</v>
      </c>
      <c r="B806">
        <v>20</v>
      </c>
      <c r="C806" t="s">
        <v>81</v>
      </c>
      <c r="D806" s="1">
        <v>75</v>
      </c>
      <c r="E806" s="1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s="1" t="s">
        <v>162</v>
      </c>
      <c r="N806" s="51" t="s">
        <v>90</v>
      </c>
      <c r="O806" s="51" t="s">
        <v>90</v>
      </c>
      <c r="P806" s="1" t="s">
        <v>91</v>
      </c>
      <c r="Q806" s="51" t="s">
        <v>115</v>
      </c>
      <c r="R806" s="1">
        <v>5</v>
      </c>
      <c r="S806" s="51">
        <v>5</v>
      </c>
      <c r="T806" s="51">
        <v>1954</v>
      </c>
      <c r="U806" s="51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 s="51">
        <v>936</v>
      </c>
      <c r="AN806" t="s">
        <v>103</v>
      </c>
      <c r="AO806" t="s">
        <v>98</v>
      </c>
      <c r="AP806" t="s">
        <v>105</v>
      </c>
      <c r="AQ806" t="s">
        <v>106</v>
      </c>
      <c r="AR806" s="51">
        <v>1128</v>
      </c>
      <c r="AS806" s="51">
        <v>0</v>
      </c>
      <c r="AT806">
        <v>0</v>
      </c>
      <c r="AU806" s="1">
        <v>1128</v>
      </c>
      <c r="AV806" s="1">
        <v>0</v>
      </c>
      <c r="AW806" s="1">
        <v>0</v>
      </c>
      <c r="AX806" s="1">
        <v>1</v>
      </c>
      <c r="AY806" s="1">
        <v>0</v>
      </c>
      <c r="AZ806">
        <v>2</v>
      </c>
      <c r="BA806">
        <v>1</v>
      </c>
      <c r="BB806" s="51" t="s">
        <v>98</v>
      </c>
      <c r="BC806" s="59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 s="51">
        <v>1</v>
      </c>
      <c r="BK806" s="51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 s="1">
        <v>118000</v>
      </c>
    </row>
    <row r="807" spans="1:81" x14ac:dyDescent="0.2">
      <c r="A807">
        <v>806</v>
      </c>
      <c r="B807">
        <v>20</v>
      </c>
      <c r="C807" t="s">
        <v>81</v>
      </c>
      <c r="D807" s="1">
        <v>91</v>
      </c>
      <c r="E807" s="1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s="1" t="s">
        <v>136</v>
      </c>
      <c r="N807" s="51" t="s">
        <v>90</v>
      </c>
      <c r="O807" s="51" t="s">
        <v>90</v>
      </c>
      <c r="P807" s="1" t="s">
        <v>91</v>
      </c>
      <c r="Q807" s="51" t="s">
        <v>115</v>
      </c>
      <c r="R807" s="1">
        <v>7</v>
      </c>
      <c r="S807" s="51">
        <v>5</v>
      </c>
      <c r="T807" s="51">
        <v>2008</v>
      </c>
      <c r="U807" s="51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 s="51">
        <v>1417</v>
      </c>
      <c r="AN807" t="s">
        <v>103</v>
      </c>
      <c r="AO807" t="s">
        <v>104</v>
      </c>
      <c r="AP807" t="s">
        <v>105</v>
      </c>
      <c r="AQ807" t="s">
        <v>106</v>
      </c>
      <c r="AR807" s="51">
        <v>1428</v>
      </c>
      <c r="AS807" s="51">
        <v>0</v>
      </c>
      <c r="AT807">
        <v>0</v>
      </c>
      <c r="AU807" s="1">
        <v>1428</v>
      </c>
      <c r="AV807" s="1">
        <v>0</v>
      </c>
      <c r="AW807" s="1">
        <v>0</v>
      </c>
      <c r="AX807" s="1">
        <v>2</v>
      </c>
      <c r="AY807" s="1">
        <v>0</v>
      </c>
      <c r="AZ807">
        <v>3</v>
      </c>
      <c r="BA807">
        <v>1</v>
      </c>
      <c r="BB807" s="51" t="s">
        <v>104</v>
      </c>
      <c r="BC807" s="59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 s="51">
        <v>2</v>
      </c>
      <c r="BK807" s="51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 s="1">
        <v>227680</v>
      </c>
    </row>
    <row r="808" spans="1:81" x14ac:dyDescent="0.2">
      <c r="A808">
        <v>807</v>
      </c>
      <c r="B808">
        <v>80</v>
      </c>
      <c r="C808" t="s">
        <v>81</v>
      </c>
      <c r="D808" s="1">
        <v>75</v>
      </c>
      <c r="E808" s="1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s="1" t="s">
        <v>162</v>
      </c>
      <c r="N808" s="51" t="s">
        <v>90</v>
      </c>
      <c r="O808" s="51" t="s">
        <v>90</v>
      </c>
      <c r="P808" s="1" t="s">
        <v>91</v>
      </c>
      <c r="Q808" s="51" t="s">
        <v>197</v>
      </c>
      <c r="R808" s="1">
        <v>5</v>
      </c>
      <c r="S808" s="51">
        <v>5</v>
      </c>
      <c r="T808" s="51">
        <v>1967</v>
      </c>
      <c r="U808" s="51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 s="51">
        <v>980</v>
      </c>
      <c r="AN808" t="s">
        <v>103</v>
      </c>
      <c r="AO808" t="s">
        <v>97</v>
      </c>
      <c r="AP808" t="s">
        <v>105</v>
      </c>
      <c r="AQ808" t="s">
        <v>106</v>
      </c>
      <c r="AR808" s="51">
        <v>980</v>
      </c>
      <c r="AS808" s="51">
        <v>0</v>
      </c>
      <c r="AT808">
        <v>0</v>
      </c>
      <c r="AU808" s="1">
        <v>980</v>
      </c>
      <c r="AV808" s="1">
        <v>0</v>
      </c>
      <c r="AW808" s="1">
        <v>0</v>
      </c>
      <c r="AX808" s="1">
        <v>2</v>
      </c>
      <c r="AY808" s="1">
        <v>0</v>
      </c>
      <c r="AZ808">
        <v>3</v>
      </c>
      <c r="BA808">
        <v>1</v>
      </c>
      <c r="BB808" s="51" t="s">
        <v>98</v>
      </c>
      <c r="BC808" s="59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 s="51">
        <v>1</v>
      </c>
      <c r="BK808" s="51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 s="1">
        <v>135500</v>
      </c>
    </row>
    <row r="809" spans="1:81" x14ac:dyDescent="0.2">
      <c r="A809">
        <v>808</v>
      </c>
      <c r="B809">
        <v>70</v>
      </c>
      <c r="C809" t="s">
        <v>81</v>
      </c>
      <c r="D809" s="1">
        <v>144</v>
      </c>
      <c r="E809" s="1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s="1" t="s">
        <v>148</v>
      </c>
      <c r="N809" s="51" t="s">
        <v>90</v>
      </c>
      <c r="O809" s="51" t="s">
        <v>90</v>
      </c>
      <c r="P809" s="1" t="s">
        <v>91</v>
      </c>
      <c r="Q809" s="51" t="s">
        <v>92</v>
      </c>
      <c r="R809" s="1">
        <v>5</v>
      </c>
      <c r="S809" s="51">
        <v>6</v>
      </c>
      <c r="T809" s="51">
        <v>1923</v>
      </c>
      <c r="U809" s="51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 s="51">
        <v>1324</v>
      </c>
      <c r="AN809" t="s">
        <v>103</v>
      </c>
      <c r="AO809" t="s">
        <v>104</v>
      </c>
      <c r="AP809" t="s">
        <v>105</v>
      </c>
      <c r="AQ809" t="s">
        <v>106</v>
      </c>
      <c r="AR809" s="51">
        <v>1072</v>
      </c>
      <c r="AS809" s="51">
        <v>504</v>
      </c>
      <c r="AT809">
        <v>0</v>
      </c>
      <c r="AU809" s="1">
        <v>1576</v>
      </c>
      <c r="AV809" s="1">
        <v>2</v>
      </c>
      <c r="AW809" s="1">
        <v>0</v>
      </c>
      <c r="AX809" s="1">
        <v>1</v>
      </c>
      <c r="AY809" s="1">
        <v>1</v>
      </c>
      <c r="AZ809">
        <v>3</v>
      </c>
      <c r="BA809">
        <v>1</v>
      </c>
      <c r="BB809" s="51" t="s">
        <v>97</v>
      </c>
      <c r="BC809" s="5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 s="51">
        <v>2</v>
      </c>
      <c r="BK809" s="51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 s="1">
        <v>223500</v>
      </c>
    </row>
    <row r="810" spans="1:81" x14ac:dyDescent="0.2">
      <c r="A810">
        <v>809</v>
      </c>
      <c r="B810">
        <v>80</v>
      </c>
      <c r="C810" t="s">
        <v>81</v>
      </c>
      <c r="D810" s="1">
        <v>85</v>
      </c>
      <c r="E810" s="1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s="1" t="s">
        <v>162</v>
      </c>
      <c r="N810" s="51" t="s">
        <v>90</v>
      </c>
      <c r="O810" s="51" t="s">
        <v>90</v>
      </c>
      <c r="P810" s="1" t="s">
        <v>91</v>
      </c>
      <c r="Q810" s="51" t="s">
        <v>197</v>
      </c>
      <c r="R810" s="1">
        <v>5</v>
      </c>
      <c r="S810" s="51">
        <v>5</v>
      </c>
      <c r="T810" s="51">
        <v>1966</v>
      </c>
      <c r="U810" s="51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 s="51">
        <v>1024</v>
      </c>
      <c r="AN810" t="s">
        <v>103</v>
      </c>
      <c r="AO810" t="s">
        <v>98</v>
      </c>
      <c r="AP810" t="s">
        <v>105</v>
      </c>
      <c r="AQ810" t="s">
        <v>106</v>
      </c>
      <c r="AR810" s="51">
        <v>1086</v>
      </c>
      <c r="AS810" s="51">
        <v>0</v>
      </c>
      <c r="AT810">
        <v>0</v>
      </c>
      <c r="AU810" s="1">
        <v>1086</v>
      </c>
      <c r="AV810" s="1">
        <v>1</v>
      </c>
      <c r="AW810" s="1">
        <v>0</v>
      </c>
      <c r="AX810" s="1">
        <v>1</v>
      </c>
      <c r="AY810" s="1">
        <v>0</v>
      </c>
      <c r="AZ810">
        <v>3</v>
      </c>
      <c r="BA810">
        <v>1</v>
      </c>
      <c r="BB810" s="51" t="s">
        <v>98</v>
      </c>
      <c r="BC810" s="59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 s="51">
        <v>2</v>
      </c>
      <c r="BK810" s="51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 s="1">
        <v>159950</v>
      </c>
    </row>
    <row r="811" spans="1:81" x14ac:dyDescent="0.2">
      <c r="A811">
        <v>810</v>
      </c>
      <c r="B811">
        <v>75</v>
      </c>
      <c r="C811" t="s">
        <v>142</v>
      </c>
      <c r="D811" s="1">
        <v>90</v>
      </c>
      <c r="E811" s="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s="1" t="s">
        <v>143</v>
      </c>
      <c r="N811" s="51" t="s">
        <v>90</v>
      </c>
      <c r="O811" s="51" t="s">
        <v>90</v>
      </c>
      <c r="P811" s="1" t="s">
        <v>91</v>
      </c>
      <c r="Q811" s="51" t="s">
        <v>201</v>
      </c>
      <c r="R811" s="1">
        <v>5</v>
      </c>
      <c r="S811" s="51">
        <v>5</v>
      </c>
      <c r="T811" s="51">
        <v>1898</v>
      </c>
      <c r="U811" s="5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 s="51">
        <v>849</v>
      </c>
      <c r="AN811" t="s">
        <v>103</v>
      </c>
      <c r="AO811" t="s">
        <v>98</v>
      </c>
      <c r="AP811" t="s">
        <v>177</v>
      </c>
      <c r="AQ811" t="s">
        <v>164</v>
      </c>
      <c r="AR811" s="51">
        <v>1075</v>
      </c>
      <c r="AS811" s="51">
        <v>1063</v>
      </c>
      <c r="AT811">
        <v>0</v>
      </c>
      <c r="AU811" s="1">
        <v>2138</v>
      </c>
      <c r="AV811" s="1">
        <v>0</v>
      </c>
      <c r="AW811" s="1">
        <v>0</v>
      </c>
      <c r="AX811" s="1">
        <v>2</v>
      </c>
      <c r="AY811" s="1">
        <v>0</v>
      </c>
      <c r="AZ811">
        <v>2</v>
      </c>
      <c r="BA811">
        <v>3</v>
      </c>
      <c r="BB811" s="51" t="s">
        <v>98</v>
      </c>
      <c r="BC811" s="59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 s="51">
        <v>2</v>
      </c>
      <c r="BK811" s="5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 s="1">
        <v>106000</v>
      </c>
    </row>
    <row r="812" spans="1:81" x14ac:dyDescent="0.2">
      <c r="A812">
        <v>811</v>
      </c>
      <c r="B812">
        <v>20</v>
      </c>
      <c r="C812" t="s">
        <v>81</v>
      </c>
      <c r="D812" s="1">
        <v>78</v>
      </c>
      <c r="E812" s="1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s="1" t="s">
        <v>138</v>
      </c>
      <c r="N812" s="51" t="s">
        <v>90</v>
      </c>
      <c r="O812" s="51" t="s">
        <v>90</v>
      </c>
      <c r="P812" s="1" t="s">
        <v>91</v>
      </c>
      <c r="Q812" s="51" t="s">
        <v>115</v>
      </c>
      <c r="R812" s="1">
        <v>6</v>
      </c>
      <c r="S812" s="51">
        <v>6</v>
      </c>
      <c r="T812" s="51">
        <v>1974</v>
      </c>
      <c r="U812" s="51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 s="51">
        <v>1040</v>
      </c>
      <c r="AN812" t="s">
        <v>103</v>
      </c>
      <c r="AO812" t="s">
        <v>147</v>
      </c>
      <c r="AP812" t="s">
        <v>105</v>
      </c>
      <c r="AQ812" t="s">
        <v>106</v>
      </c>
      <c r="AR812" s="51">
        <v>1309</v>
      </c>
      <c r="AS812" s="51">
        <v>0</v>
      </c>
      <c r="AT812">
        <v>0</v>
      </c>
      <c r="AU812" s="1">
        <v>1309</v>
      </c>
      <c r="AV812" s="1">
        <v>1</v>
      </c>
      <c r="AW812" s="1">
        <v>0</v>
      </c>
      <c r="AX812" s="1">
        <v>1</v>
      </c>
      <c r="AY812" s="1">
        <v>1</v>
      </c>
      <c r="AZ812">
        <v>3</v>
      </c>
      <c r="BA812">
        <v>1</v>
      </c>
      <c r="BB812" s="51" t="s">
        <v>97</v>
      </c>
      <c r="BC812" s="59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 s="51">
        <v>2</v>
      </c>
      <c r="BK812" s="51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 s="1">
        <v>181000</v>
      </c>
    </row>
    <row r="813" spans="1:81" x14ac:dyDescent="0.2">
      <c r="A813">
        <v>812</v>
      </c>
      <c r="B813">
        <v>120</v>
      </c>
      <c r="C813" t="s">
        <v>142</v>
      </c>
      <c r="D813" s="1" t="s">
        <v>83</v>
      </c>
      <c r="E813" s="1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s="1" t="s">
        <v>89</v>
      </c>
      <c r="N813" s="51" t="s">
        <v>90</v>
      </c>
      <c r="O813" s="51" t="s">
        <v>90</v>
      </c>
      <c r="P813" s="1" t="s">
        <v>179</v>
      </c>
      <c r="Q813" s="51" t="s">
        <v>115</v>
      </c>
      <c r="R813" s="1">
        <v>6</v>
      </c>
      <c r="S813" s="51">
        <v>5</v>
      </c>
      <c r="T813" s="51">
        <v>2004</v>
      </c>
      <c r="U813" s="51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 s="51">
        <v>848</v>
      </c>
      <c r="AN813" t="s">
        <v>103</v>
      </c>
      <c r="AO813" t="s">
        <v>104</v>
      </c>
      <c r="AP813" t="s">
        <v>105</v>
      </c>
      <c r="AQ813" t="s">
        <v>106</v>
      </c>
      <c r="AR813" s="51">
        <v>848</v>
      </c>
      <c r="AS813" s="51">
        <v>0</v>
      </c>
      <c r="AT813">
        <v>0</v>
      </c>
      <c r="AU813" s="1">
        <v>848</v>
      </c>
      <c r="AV813" s="1">
        <v>1</v>
      </c>
      <c r="AW813" s="1">
        <v>0</v>
      </c>
      <c r="AX813" s="1">
        <v>1</v>
      </c>
      <c r="AY813" s="1">
        <v>0</v>
      </c>
      <c r="AZ813">
        <v>1</v>
      </c>
      <c r="BA813">
        <v>1</v>
      </c>
      <c r="BB813" s="51" t="s">
        <v>97</v>
      </c>
      <c r="BC813" s="59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 s="51">
        <v>2</v>
      </c>
      <c r="BK813" s="51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 s="1">
        <v>144500</v>
      </c>
    </row>
    <row r="814" spans="1:81" x14ac:dyDescent="0.2">
      <c r="A814">
        <v>813</v>
      </c>
      <c r="B814">
        <v>20</v>
      </c>
      <c r="C814" t="s">
        <v>183</v>
      </c>
      <c r="D814" s="1">
        <v>66</v>
      </c>
      <c r="E814" s="1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s="1" t="s">
        <v>176</v>
      </c>
      <c r="N814" s="51" t="s">
        <v>90</v>
      </c>
      <c r="O814" s="51" t="s">
        <v>90</v>
      </c>
      <c r="P814" s="1" t="s">
        <v>91</v>
      </c>
      <c r="Q814" s="51" t="s">
        <v>115</v>
      </c>
      <c r="R814" s="1">
        <v>5</v>
      </c>
      <c r="S814" s="51">
        <v>5</v>
      </c>
      <c r="T814" s="51">
        <v>1952</v>
      </c>
      <c r="U814" s="51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 s="51">
        <v>540</v>
      </c>
      <c r="AN814" t="s">
        <v>103</v>
      </c>
      <c r="AO814" t="s">
        <v>98</v>
      </c>
      <c r="AP814" t="s">
        <v>177</v>
      </c>
      <c r="AQ814" t="s">
        <v>164</v>
      </c>
      <c r="AR814" s="51">
        <v>1044</v>
      </c>
      <c r="AS814" s="51">
        <v>0</v>
      </c>
      <c r="AT814">
        <v>0</v>
      </c>
      <c r="AU814" s="1">
        <v>1044</v>
      </c>
      <c r="AV814" s="1">
        <v>0</v>
      </c>
      <c r="AW814" s="1">
        <v>0</v>
      </c>
      <c r="AX814" s="1">
        <v>1</v>
      </c>
      <c r="AY814" s="1">
        <v>0</v>
      </c>
      <c r="AZ814">
        <v>2</v>
      </c>
      <c r="BA814">
        <v>1</v>
      </c>
      <c r="BB814" s="51" t="s">
        <v>147</v>
      </c>
      <c r="BC814" s="59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 s="51">
        <v>2</v>
      </c>
      <c r="BK814" s="51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 s="1">
        <v>55993</v>
      </c>
    </row>
    <row r="815" spans="1:81" x14ac:dyDescent="0.2">
      <c r="A815">
        <v>814</v>
      </c>
      <c r="B815">
        <v>20</v>
      </c>
      <c r="C815" t="s">
        <v>81</v>
      </c>
      <c r="D815" s="1">
        <v>75</v>
      </c>
      <c r="E815" s="1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s="1" t="s">
        <v>162</v>
      </c>
      <c r="N815" s="51" t="s">
        <v>90</v>
      </c>
      <c r="O815" s="51" t="s">
        <v>90</v>
      </c>
      <c r="P815" s="1" t="s">
        <v>91</v>
      </c>
      <c r="Q815" s="51" t="s">
        <v>115</v>
      </c>
      <c r="R815" s="1">
        <v>6</v>
      </c>
      <c r="S815" s="51">
        <v>6</v>
      </c>
      <c r="T815" s="51">
        <v>1958</v>
      </c>
      <c r="U815" s="51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 s="51">
        <v>1442</v>
      </c>
      <c r="AN815" t="s">
        <v>103</v>
      </c>
      <c r="AO815" t="s">
        <v>97</v>
      </c>
      <c r="AP815" t="s">
        <v>105</v>
      </c>
      <c r="AQ815" t="s">
        <v>106</v>
      </c>
      <c r="AR815" s="51">
        <v>1442</v>
      </c>
      <c r="AS815" s="51">
        <v>0</v>
      </c>
      <c r="AT815">
        <v>0</v>
      </c>
      <c r="AU815" s="1">
        <v>1442</v>
      </c>
      <c r="AV815" s="1">
        <v>0</v>
      </c>
      <c r="AW815" s="1">
        <v>0</v>
      </c>
      <c r="AX815" s="1">
        <v>1</v>
      </c>
      <c r="AY815" s="1">
        <v>1</v>
      </c>
      <c r="AZ815">
        <v>4</v>
      </c>
      <c r="BA815">
        <v>1</v>
      </c>
      <c r="BB815" s="51" t="s">
        <v>98</v>
      </c>
      <c r="BC815" s="59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 s="51">
        <v>1</v>
      </c>
      <c r="BK815" s="51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 s="1">
        <v>157900</v>
      </c>
    </row>
    <row r="816" spans="1:81" x14ac:dyDescent="0.2">
      <c r="A816">
        <v>815</v>
      </c>
      <c r="B816">
        <v>50</v>
      </c>
      <c r="C816" t="s">
        <v>81</v>
      </c>
      <c r="D816" s="1">
        <v>45</v>
      </c>
      <c r="E816" s="1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s="1" t="s">
        <v>185</v>
      </c>
      <c r="N816" s="51" t="s">
        <v>90</v>
      </c>
      <c r="O816" s="51" t="s">
        <v>90</v>
      </c>
      <c r="P816" s="1" t="s">
        <v>91</v>
      </c>
      <c r="Q816" s="51" t="s">
        <v>132</v>
      </c>
      <c r="R816" s="1">
        <v>5</v>
      </c>
      <c r="S816" s="51">
        <v>7</v>
      </c>
      <c r="T816" s="51">
        <v>1918</v>
      </c>
      <c r="U816" s="51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 s="51">
        <v>686</v>
      </c>
      <c r="AN816" t="s">
        <v>206</v>
      </c>
      <c r="AO816" t="s">
        <v>97</v>
      </c>
      <c r="AP816" t="s">
        <v>105</v>
      </c>
      <c r="AQ816" t="s">
        <v>106</v>
      </c>
      <c r="AR816" s="51">
        <v>686</v>
      </c>
      <c r="AS816" s="51">
        <v>564</v>
      </c>
      <c r="AT816">
        <v>0</v>
      </c>
      <c r="AU816" s="1">
        <v>1250</v>
      </c>
      <c r="AV816" s="1">
        <v>0</v>
      </c>
      <c r="AW816" s="1">
        <v>1</v>
      </c>
      <c r="AX816" s="1">
        <v>1</v>
      </c>
      <c r="AY816" s="1">
        <v>1</v>
      </c>
      <c r="AZ816">
        <v>3</v>
      </c>
      <c r="BA816">
        <v>1</v>
      </c>
      <c r="BB816" s="51" t="s">
        <v>147</v>
      </c>
      <c r="BC816" s="59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 s="51">
        <v>1</v>
      </c>
      <c r="BK816" s="51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 s="1">
        <v>116000</v>
      </c>
    </row>
    <row r="817" spans="1:81" x14ac:dyDescent="0.2">
      <c r="A817">
        <v>816</v>
      </c>
      <c r="B817">
        <v>20</v>
      </c>
      <c r="C817" t="s">
        <v>81</v>
      </c>
      <c r="D817" s="1">
        <v>48</v>
      </c>
      <c r="E817" s="1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s="1" t="s">
        <v>89</v>
      </c>
      <c r="N817" s="51" t="s">
        <v>90</v>
      </c>
      <c r="O817" s="51" t="s">
        <v>90</v>
      </c>
      <c r="P817" s="1" t="s">
        <v>91</v>
      </c>
      <c r="Q817" s="51" t="s">
        <v>115</v>
      </c>
      <c r="R817" s="1">
        <v>7</v>
      </c>
      <c r="S817" s="51">
        <v>5</v>
      </c>
      <c r="T817" s="51">
        <v>1998</v>
      </c>
      <c r="U817" s="51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 s="51">
        <v>1649</v>
      </c>
      <c r="AN817" t="s">
        <v>103</v>
      </c>
      <c r="AO817" t="s">
        <v>104</v>
      </c>
      <c r="AP817" t="s">
        <v>105</v>
      </c>
      <c r="AQ817" t="s">
        <v>106</v>
      </c>
      <c r="AR817" s="51">
        <v>1661</v>
      </c>
      <c r="AS817" s="51">
        <v>0</v>
      </c>
      <c r="AT817">
        <v>0</v>
      </c>
      <c r="AU817" s="1">
        <v>1661</v>
      </c>
      <c r="AV817" s="1">
        <v>0</v>
      </c>
      <c r="AW817" s="1">
        <v>0</v>
      </c>
      <c r="AX817" s="1">
        <v>2</v>
      </c>
      <c r="AY817" s="1">
        <v>0</v>
      </c>
      <c r="AZ817">
        <v>3</v>
      </c>
      <c r="BA817">
        <v>1</v>
      </c>
      <c r="BB817" s="51" t="s">
        <v>97</v>
      </c>
      <c r="BC817" s="59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 s="51">
        <v>2</v>
      </c>
      <c r="BK817" s="51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 s="1">
        <v>224900</v>
      </c>
    </row>
    <row r="818" spans="1:81" x14ac:dyDescent="0.2">
      <c r="A818">
        <v>817</v>
      </c>
      <c r="B818">
        <v>20</v>
      </c>
      <c r="C818" t="s">
        <v>81</v>
      </c>
      <c r="D818" s="1" t="s">
        <v>83</v>
      </c>
      <c r="E818" s="1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s="1" t="s">
        <v>162</v>
      </c>
      <c r="N818" s="51" t="s">
        <v>90</v>
      </c>
      <c r="O818" s="51" t="s">
        <v>90</v>
      </c>
      <c r="P818" s="1" t="s">
        <v>91</v>
      </c>
      <c r="Q818" s="51" t="s">
        <v>115</v>
      </c>
      <c r="R818" s="1">
        <v>5</v>
      </c>
      <c r="S818" s="51">
        <v>6</v>
      </c>
      <c r="T818" s="51">
        <v>1954</v>
      </c>
      <c r="U818" s="51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 s="51">
        <v>1008</v>
      </c>
      <c r="AN818" t="s">
        <v>103</v>
      </c>
      <c r="AO818" t="s">
        <v>97</v>
      </c>
      <c r="AP818" t="s">
        <v>105</v>
      </c>
      <c r="AQ818" t="s">
        <v>106</v>
      </c>
      <c r="AR818" s="51">
        <v>1008</v>
      </c>
      <c r="AS818" s="51">
        <v>0</v>
      </c>
      <c r="AT818">
        <v>0</v>
      </c>
      <c r="AU818" s="1">
        <v>1008</v>
      </c>
      <c r="AV818" s="1">
        <v>0</v>
      </c>
      <c r="AW818" s="1">
        <v>0</v>
      </c>
      <c r="AX818" s="1">
        <v>1</v>
      </c>
      <c r="AY818" s="1">
        <v>0</v>
      </c>
      <c r="AZ818">
        <v>2</v>
      </c>
      <c r="BA818">
        <v>1</v>
      </c>
      <c r="BB818" s="51" t="s">
        <v>98</v>
      </c>
      <c r="BC818" s="59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 s="51">
        <v>1</v>
      </c>
      <c r="BK818" s="51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 s="1">
        <v>137000</v>
      </c>
    </row>
    <row r="819" spans="1:81" x14ac:dyDescent="0.2">
      <c r="A819">
        <v>818</v>
      </c>
      <c r="B819">
        <v>20</v>
      </c>
      <c r="C819" t="s">
        <v>81</v>
      </c>
      <c r="D819" s="1" t="s">
        <v>83</v>
      </c>
      <c r="E819" s="1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s="1" t="s">
        <v>131</v>
      </c>
      <c r="N819" s="51" t="s">
        <v>90</v>
      </c>
      <c r="O819" s="51" t="s">
        <v>90</v>
      </c>
      <c r="P819" s="1" t="s">
        <v>91</v>
      </c>
      <c r="Q819" s="51" t="s">
        <v>115</v>
      </c>
      <c r="R819" s="1">
        <v>8</v>
      </c>
      <c r="S819" s="51">
        <v>5</v>
      </c>
      <c r="T819" s="51">
        <v>2002</v>
      </c>
      <c r="U819" s="51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 s="51">
        <v>1568</v>
      </c>
      <c r="AN819" t="s">
        <v>103</v>
      </c>
      <c r="AO819" t="s">
        <v>104</v>
      </c>
      <c r="AP819" t="s">
        <v>105</v>
      </c>
      <c r="AQ819" t="s">
        <v>106</v>
      </c>
      <c r="AR819" s="51">
        <v>1689</v>
      </c>
      <c r="AS819" s="51">
        <v>0</v>
      </c>
      <c r="AT819">
        <v>0</v>
      </c>
      <c r="AU819" s="1">
        <v>1689</v>
      </c>
      <c r="AV819" s="1">
        <v>1</v>
      </c>
      <c r="AW819" s="1">
        <v>0</v>
      </c>
      <c r="AX819" s="1">
        <v>2</v>
      </c>
      <c r="AY819" s="1">
        <v>0</v>
      </c>
      <c r="AZ819">
        <v>3</v>
      </c>
      <c r="BA819">
        <v>1</v>
      </c>
      <c r="BB819" s="51" t="s">
        <v>97</v>
      </c>
      <c r="BC819" s="5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 s="51">
        <v>3</v>
      </c>
      <c r="BK819" s="51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 s="1">
        <v>271000</v>
      </c>
    </row>
    <row r="820" spans="1:81" x14ac:dyDescent="0.2">
      <c r="A820">
        <v>819</v>
      </c>
      <c r="B820">
        <v>80</v>
      </c>
      <c r="C820" t="s">
        <v>81</v>
      </c>
      <c r="D820" s="1">
        <v>80</v>
      </c>
      <c r="E820" s="1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s="1" t="s">
        <v>205</v>
      </c>
      <c r="N820" s="51" t="s">
        <v>90</v>
      </c>
      <c r="O820" s="51" t="s">
        <v>90</v>
      </c>
      <c r="P820" s="1" t="s">
        <v>91</v>
      </c>
      <c r="Q820" s="51" t="s">
        <v>197</v>
      </c>
      <c r="R820" s="1">
        <v>6</v>
      </c>
      <c r="S820" s="51">
        <v>7</v>
      </c>
      <c r="T820" s="51">
        <v>1971</v>
      </c>
      <c r="U820" s="51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 s="51">
        <v>1010</v>
      </c>
      <c r="AN820" t="s">
        <v>103</v>
      </c>
      <c r="AO820" t="s">
        <v>97</v>
      </c>
      <c r="AP820" t="s">
        <v>105</v>
      </c>
      <c r="AQ820" t="s">
        <v>106</v>
      </c>
      <c r="AR820" s="51">
        <v>1052</v>
      </c>
      <c r="AS820" s="51">
        <v>0</v>
      </c>
      <c r="AT820">
        <v>0</v>
      </c>
      <c r="AU820" s="1">
        <v>1052</v>
      </c>
      <c r="AV820" s="1">
        <v>1</v>
      </c>
      <c r="AW820" s="1">
        <v>0</v>
      </c>
      <c r="AX820" s="1">
        <v>1</v>
      </c>
      <c r="AY820" s="1">
        <v>0</v>
      </c>
      <c r="AZ820">
        <v>3</v>
      </c>
      <c r="BA820">
        <v>1</v>
      </c>
      <c r="BB820" s="51" t="s">
        <v>98</v>
      </c>
      <c r="BC820" s="59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 s="51">
        <v>2</v>
      </c>
      <c r="BK820" s="51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 s="1">
        <v>155000</v>
      </c>
    </row>
    <row r="821" spans="1:81" x14ac:dyDescent="0.2">
      <c r="A821">
        <v>820</v>
      </c>
      <c r="B821">
        <v>120</v>
      </c>
      <c r="C821" t="s">
        <v>81</v>
      </c>
      <c r="D821" s="1">
        <v>44</v>
      </c>
      <c r="E821" s="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s="1" t="s">
        <v>154</v>
      </c>
      <c r="N821" s="51" t="s">
        <v>90</v>
      </c>
      <c r="O821" s="51" t="s">
        <v>90</v>
      </c>
      <c r="P821" s="1" t="s">
        <v>179</v>
      </c>
      <c r="Q821" s="51" t="s">
        <v>115</v>
      </c>
      <c r="R821" s="1">
        <v>7</v>
      </c>
      <c r="S821" s="51">
        <v>5</v>
      </c>
      <c r="T821" s="51">
        <v>2009</v>
      </c>
      <c r="U821" s="5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 s="51">
        <v>1358</v>
      </c>
      <c r="AN821" t="s">
        <v>103</v>
      </c>
      <c r="AO821" t="s">
        <v>104</v>
      </c>
      <c r="AP821" t="s">
        <v>105</v>
      </c>
      <c r="AQ821" t="s">
        <v>106</v>
      </c>
      <c r="AR821" s="51">
        <v>1358</v>
      </c>
      <c r="AS821" s="51">
        <v>0</v>
      </c>
      <c r="AT821">
        <v>0</v>
      </c>
      <c r="AU821" s="1">
        <v>1358</v>
      </c>
      <c r="AV821" s="1">
        <v>1</v>
      </c>
      <c r="AW821" s="1">
        <v>0</v>
      </c>
      <c r="AX821" s="1">
        <v>2</v>
      </c>
      <c r="AY821" s="1">
        <v>0</v>
      </c>
      <c r="AZ821">
        <v>2</v>
      </c>
      <c r="BA821">
        <v>1</v>
      </c>
      <c r="BB821" s="51" t="s">
        <v>97</v>
      </c>
      <c r="BC821" s="59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 s="51">
        <v>2</v>
      </c>
      <c r="BK821" s="5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 s="1">
        <v>224000</v>
      </c>
    </row>
    <row r="822" spans="1:81" x14ac:dyDescent="0.2">
      <c r="A822">
        <v>821</v>
      </c>
      <c r="B822">
        <v>60</v>
      </c>
      <c r="C822" t="s">
        <v>81</v>
      </c>
      <c r="D822" s="1">
        <v>72</v>
      </c>
      <c r="E822" s="1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s="1" t="s">
        <v>89</v>
      </c>
      <c r="N822" s="51" t="s">
        <v>90</v>
      </c>
      <c r="O822" s="51" t="s">
        <v>90</v>
      </c>
      <c r="P822" s="1" t="s">
        <v>91</v>
      </c>
      <c r="Q822" s="51" t="s">
        <v>92</v>
      </c>
      <c r="R822" s="1">
        <v>7</v>
      </c>
      <c r="S822" s="51">
        <v>5</v>
      </c>
      <c r="T822" s="51">
        <v>2003</v>
      </c>
      <c r="U822" s="51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 s="51">
        <v>798</v>
      </c>
      <c r="AN822" t="s">
        <v>103</v>
      </c>
      <c r="AO822" t="s">
        <v>104</v>
      </c>
      <c r="AP822" t="s">
        <v>105</v>
      </c>
      <c r="AQ822" t="s">
        <v>106</v>
      </c>
      <c r="AR822" s="51">
        <v>798</v>
      </c>
      <c r="AS822" s="51">
        <v>842</v>
      </c>
      <c r="AT822">
        <v>0</v>
      </c>
      <c r="AU822" s="1">
        <v>1640</v>
      </c>
      <c r="AV822" s="1">
        <v>0</v>
      </c>
      <c r="AW822" s="1">
        <v>0</v>
      </c>
      <c r="AX822" s="1">
        <v>2</v>
      </c>
      <c r="AY822" s="1">
        <v>1</v>
      </c>
      <c r="AZ822">
        <v>3</v>
      </c>
      <c r="BA822">
        <v>1</v>
      </c>
      <c r="BB822" s="51" t="s">
        <v>97</v>
      </c>
      <c r="BC822" s="59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 s="51">
        <v>2</v>
      </c>
      <c r="BK822" s="51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 s="1">
        <v>183000</v>
      </c>
    </row>
    <row r="823" spans="1:81" x14ac:dyDescent="0.2">
      <c r="A823">
        <v>822</v>
      </c>
      <c r="B823">
        <v>20</v>
      </c>
      <c r="C823" t="s">
        <v>142</v>
      </c>
      <c r="D823" s="1">
        <v>60</v>
      </c>
      <c r="E823" s="1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s="1" t="s">
        <v>143</v>
      </c>
      <c r="N823" s="51" t="s">
        <v>90</v>
      </c>
      <c r="O823" s="51" t="s">
        <v>90</v>
      </c>
      <c r="P823" s="1" t="s">
        <v>149</v>
      </c>
      <c r="Q823" s="51" t="s">
        <v>115</v>
      </c>
      <c r="R823" s="1">
        <v>4</v>
      </c>
      <c r="S823" s="51">
        <v>4</v>
      </c>
      <c r="T823" s="51">
        <v>1953</v>
      </c>
      <c r="U823" s="51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 s="51">
        <v>936</v>
      </c>
      <c r="AN823" t="s">
        <v>103</v>
      </c>
      <c r="AO823" t="s">
        <v>98</v>
      </c>
      <c r="AP823" t="s">
        <v>177</v>
      </c>
      <c r="AQ823" t="s">
        <v>106</v>
      </c>
      <c r="AR823" s="51">
        <v>936</v>
      </c>
      <c r="AS823" s="51">
        <v>0</v>
      </c>
      <c r="AT823">
        <v>0</v>
      </c>
      <c r="AU823" s="1">
        <v>936</v>
      </c>
      <c r="AV823" s="1">
        <v>0</v>
      </c>
      <c r="AW823" s="1">
        <v>0</v>
      </c>
      <c r="AX823" s="1">
        <v>1</v>
      </c>
      <c r="AY823" s="1">
        <v>0</v>
      </c>
      <c r="AZ823">
        <v>2</v>
      </c>
      <c r="BA823">
        <v>1</v>
      </c>
      <c r="BB823" s="51" t="s">
        <v>98</v>
      </c>
      <c r="BC823" s="59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 s="51">
        <v>2</v>
      </c>
      <c r="BK823" s="51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 s="1">
        <v>93000</v>
      </c>
    </row>
    <row r="824" spans="1:81" x14ac:dyDescent="0.2">
      <c r="A824">
        <v>823</v>
      </c>
      <c r="B824">
        <v>60</v>
      </c>
      <c r="C824" t="s">
        <v>81</v>
      </c>
      <c r="D824" s="1" t="s">
        <v>83</v>
      </c>
      <c r="E824" s="1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s="1" t="s">
        <v>193</v>
      </c>
      <c r="N824" s="51" t="s">
        <v>90</v>
      </c>
      <c r="O824" s="51" t="s">
        <v>90</v>
      </c>
      <c r="P824" s="1" t="s">
        <v>91</v>
      </c>
      <c r="Q824" s="51" t="s">
        <v>92</v>
      </c>
      <c r="R824" s="1">
        <v>7</v>
      </c>
      <c r="S824" s="51">
        <v>5</v>
      </c>
      <c r="T824" s="51">
        <v>2003</v>
      </c>
      <c r="U824" s="51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 s="51">
        <v>847</v>
      </c>
      <c r="AN824" t="s">
        <v>103</v>
      </c>
      <c r="AO824" t="s">
        <v>104</v>
      </c>
      <c r="AP824" t="s">
        <v>105</v>
      </c>
      <c r="AQ824" t="s">
        <v>106</v>
      </c>
      <c r="AR824" s="51">
        <v>847</v>
      </c>
      <c r="AS824" s="51">
        <v>886</v>
      </c>
      <c r="AT824">
        <v>0</v>
      </c>
      <c r="AU824" s="1">
        <v>1733</v>
      </c>
      <c r="AV824" s="1">
        <v>0</v>
      </c>
      <c r="AW824" s="1">
        <v>0</v>
      </c>
      <c r="AX824" s="1">
        <v>2</v>
      </c>
      <c r="AY824" s="1">
        <v>1</v>
      </c>
      <c r="AZ824">
        <v>3</v>
      </c>
      <c r="BA824">
        <v>1</v>
      </c>
      <c r="BB824" s="51" t="s">
        <v>97</v>
      </c>
      <c r="BC824" s="59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 s="51">
        <v>2</v>
      </c>
      <c r="BK824" s="51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 s="1">
        <v>225000</v>
      </c>
    </row>
    <row r="825" spans="1:81" x14ac:dyDescent="0.2">
      <c r="A825">
        <v>824</v>
      </c>
      <c r="B825">
        <v>50</v>
      </c>
      <c r="C825" t="s">
        <v>81</v>
      </c>
      <c r="D825" s="1">
        <v>60</v>
      </c>
      <c r="E825" s="1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s="1" t="s">
        <v>232</v>
      </c>
      <c r="N825" s="51" t="s">
        <v>90</v>
      </c>
      <c r="O825" s="51" t="s">
        <v>90</v>
      </c>
      <c r="P825" s="1" t="s">
        <v>91</v>
      </c>
      <c r="Q825" s="51" t="s">
        <v>132</v>
      </c>
      <c r="R825" s="1">
        <v>6</v>
      </c>
      <c r="S825" s="51">
        <v>7</v>
      </c>
      <c r="T825" s="51">
        <v>1940</v>
      </c>
      <c r="U825" s="51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 s="51">
        <v>778</v>
      </c>
      <c r="AN825" t="s">
        <v>103</v>
      </c>
      <c r="AO825" t="s">
        <v>98</v>
      </c>
      <c r="AP825" t="s">
        <v>105</v>
      </c>
      <c r="AQ825" t="s">
        <v>106</v>
      </c>
      <c r="AR825" s="51">
        <v>944</v>
      </c>
      <c r="AS825" s="51">
        <v>545</v>
      </c>
      <c r="AT825">
        <v>0</v>
      </c>
      <c r="AU825" s="1">
        <v>1489</v>
      </c>
      <c r="AV825" s="1">
        <v>0</v>
      </c>
      <c r="AW825" s="1">
        <v>0</v>
      </c>
      <c r="AX825" s="1">
        <v>2</v>
      </c>
      <c r="AY825" s="1">
        <v>0</v>
      </c>
      <c r="AZ825">
        <v>3</v>
      </c>
      <c r="BA825">
        <v>1</v>
      </c>
      <c r="BB825" s="51" t="s">
        <v>98</v>
      </c>
      <c r="BC825" s="59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 s="51">
        <v>1</v>
      </c>
      <c r="BK825" s="51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 s="1">
        <v>139500</v>
      </c>
    </row>
    <row r="826" spans="1:81" x14ac:dyDescent="0.2">
      <c r="A826">
        <v>825</v>
      </c>
      <c r="B826">
        <v>20</v>
      </c>
      <c r="C826" t="s">
        <v>192</v>
      </c>
      <c r="D826" s="1">
        <v>81</v>
      </c>
      <c r="E826" s="1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s="1" t="s">
        <v>136</v>
      </c>
      <c r="N826" s="51" t="s">
        <v>90</v>
      </c>
      <c r="O826" s="51" t="s">
        <v>90</v>
      </c>
      <c r="P826" s="1" t="s">
        <v>91</v>
      </c>
      <c r="Q826" s="51" t="s">
        <v>115</v>
      </c>
      <c r="R826" s="1">
        <v>8</v>
      </c>
      <c r="S826" s="51">
        <v>5</v>
      </c>
      <c r="T826" s="51">
        <v>2006</v>
      </c>
      <c r="U826" s="51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 s="51">
        <v>1489</v>
      </c>
      <c r="AN826" t="s">
        <v>103</v>
      </c>
      <c r="AO826" t="s">
        <v>104</v>
      </c>
      <c r="AP826" t="s">
        <v>105</v>
      </c>
      <c r="AQ826" t="s">
        <v>106</v>
      </c>
      <c r="AR826" s="51">
        <v>1489</v>
      </c>
      <c r="AS826" s="51">
        <v>0</v>
      </c>
      <c r="AT826">
        <v>0</v>
      </c>
      <c r="AU826" s="1">
        <v>1489</v>
      </c>
      <c r="AV826" s="1">
        <v>0</v>
      </c>
      <c r="AW826" s="1">
        <v>0</v>
      </c>
      <c r="AX826" s="1">
        <v>2</v>
      </c>
      <c r="AY826" s="1">
        <v>0</v>
      </c>
      <c r="AZ826">
        <v>3</v>
      </c>
      <c r="BA826">
        <v>1</v>
      </c>
      <c r="BB826" s="51" t="s">
        <v>97</v>
      </c>
      <c r="BC826" s="59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 s="51">
        <v>2</v>
      </c>
      <c r="BK826" s="51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 s="1">
        <v>232600</v>
      </c>
    </row>
    <row r="827" spans="1:81" x14ac:dyDescent="0.2">
      <c r="A827">
        <v>826</v>
      </c>
      <c r="B827">
        <v>20</v>
      </c>
      <c r="C827" t="s">
        <v>81</v>
      </c>
      <c r="D827" s="1">
        <v>114</v>
      </c>
      <c r="E827" s="1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s="1" t="s">
        <v>154</v>
      </c>
      <c r="N827" s="51" t="s">
        <v>139</v>
      </c>
      <c r="O827" s="51" t="s">
        <v>139</v>
      </c>
      <c r="P827" s="1" t="s">
        <v>91</v>
      </c>
      <c r="Q827" s="51" t="s">
        <v>115</v>
      </c>
      <c r="R827" s="1">
        <v>10</v>
      </c>
      <c r="S827" s="51">
        <v>5</v>
      </c>
      <c r="T827" s="51">
        <v>2007</v>
      </c>
      <c r="U827" s="51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 s="51">
        <v>2078</v>
      </c>
      <c r="AN827" t="s">
        <v>103</v>
      </c>
      <c r="AO827" t="s">
        <v>104</v>
      </c>
      <c r="AP827" t="s">
        <v>105</v>
      </c>
      <c r="AQ827" t="s">
        <v>106</v>
      </c>
      <c r="AR827" s="51">
        <v>2084</v>
      </c>
      <c r="AS827" s="51">
        <v>0</v>
      </c>
      <c r="AT827">
        <v>0</v>
      </c>
      <c r="AU827" s="1">
        <v>2084</v>
      </c>
      <c r="AV827" s="1">
        <v>1</v>
      </c>
      <c r="AW827" s="1">
        <v>0</v>
      </c>
      <c r="AX827" s="1">
        <v>2</v>
      </c>
      <c r="AY827" s="1">
        <v>0</v>
      </c>
      <c r="AZ827">
        <v>2</v>
      </c>
      <c r="BA827">
        <v>1</v>
      </c>
      <c r="BB827" s="51" t="s">
        <v>104</v>
      </c>
      <c r="BC827" s="59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 s="51">
        <v>3</v>
      </c>
      <c r="BK827" s="51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 s="1">
        <v>385000</v>
      </c>
    </row>
    <row r="828" spans="1:81" x14ac:dyDescent="0.2">
      <c r="A828">
        <v>827</v>
      </c>
      <c r="B828">
        <v>45</v>
      </c>
      <c r="C828" t="s">
        <v>142</v>
      </c>
      <c r="D828" s="1">
        <v>50</v>
      </c>
      <c r="E828" s="1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s="1" t="s">
        <v>148</v>
      </c>
      <c r="N828" s="51" t="s">
        <v>90</v>
      </c>
      <c r="O828" s="51" t="s">
        <v>90</v>
      </c>
      <c r="P828" s="1" t="s">
        <v>91</v>
      </c>
      <c r="Q828" s="51" t="s">
        <v>150</v>
      </c>
      <c r="R828" s="1">
        <v>5</v>
      </c>
      <c r="S828" s="51">
        <v>6</v>
      </c>
      <c r="T828" s="51">
        <v>1924</v>
      </c>
      <c r="U828" s="51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 s="51">
        <v>784</v>
      </c>
      <c r="AN828" t="s">
        <v>103</v>
      </c>
      <c r="AO828" t="s">
        <v>97</v>
      </c>
      <c r="AP828" t="s">
        <v>105</v>
      </c>
      <c r="AQ828" t="s">
        <v>106</v>
      </c>
      <c r="AR828" s="51">
        <v>784</v>
      </c>
      <c r="AS828" s="51">
        <v>0</v>
      </c>
      <c r="AT828">
        <v>0</v>
      </c>
      <c r="AU828" s="1">
        <v>784</v>
      </c>
      <c r="AV828" s="1">
        <v>1</v>
      </c>
      <c r="AW828" s="1">
        <v>0</v>
      </c>
      <c r="AX828" s="1">
        <v>1</v>
      </c>
      <c r="AY828" s="1">
        <v>0</v>
      </c>
      <c r="AZ828">
        <v>2</v>
      </c>
      <c r="BA828">
        <v>1</v>
      </c>
      <c r="BB828" s="51" t="s">
        <v>97</v>
      </c>
      <c r="BC828" s="59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 s="51">
        <v>0</v>
      </c>
      <c r="BK828" s="51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 s="1">
        <v>109500</v>
      </c>
    </row>
    <row r="829" spans="1:81" x14ac:dyDescent="0.2">
      <c r="A829">
        <v>828</v>
      </c>
      <c r="B829">
        <v>20</v>
      </c>
      <c r="C829" t="s">
        <v>81</v>
      </c>
      <c r="D829" s="1">
        <v>65</v>
      </c>
      <c r="E829" s="1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s="1" t="s">
        <v>170</v>
      </c>
      <c r="N829" s="51" t="s">
        <v>90</v>
      </c>
      <c r="O829" s="51" t="s">
        <v>90</v>
      </c>
      <c r="P829" s="1" t="s">
        <v>91</v>
      </c>
      <c r="Q829" s="51" t="s">
        <v>115</v>
      </c>
      <c r="R829" s="1">
        <v>7</v>
      </c>
      <c r="S829" s="51">
        <v>5</v>
      </c>
      <c r="T829" s="51">
        <v>2001</v>
      </c>
      <c r="U829" s="51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 s="51">
        <v>1454</v>
      </c>
      <c r="AN829" t="s">
        <v>103</v>
      </c>
      <c r="AO829" t="s">
        <v>104</v>
      </c>
      <c r="AP829" t="s">
        <v>105</v>
      </c>
      <c r="AQ829" t="s">
        <v>106</v>
      </c>
      <c r="AR829" s="51">
        <v>1434</v>
      </c>
      <c r="AS829" s="51">
        <v>0</v>
      </c>
      <c r="AT829">
        <v>0</v>
      </c>
      <c r="AU829" s="1">
        <v>1434</v>
      </c>
      <c r="AV829" s="1">
        <v>0</v>
      </c>
      <c r="AW829" s="1">
        <v>0</v>
      </c>
      <c r="AX829" s="1">
        <v>2</v>
      </c>
      <c r="AY829" s="1">
        <v>0</v>
      </c>
      <c r="AZ829">
        <v>3</v>
      </c>
      <c r="BA829">
        <v>1</v>
      </c>
      <c r="BB829" s="51" t="s">
        <v>97</v>
      </c>
      <c r="BC829" s="5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 s="51">
        <v>2</v>
      </c>
      <c r="BK829" s="51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 s="1">
        <v>189000</v>
      </c>
    </row>
    <row r="830" spans="1:81" x14ac:dyDescent="0.2">
      <c r="A830">
        <v>829</v>
      </c>
      <c r="B830">
        <v>60</v>
      </c>
      <c r="C830" t="s">
        <v>81</v>
      </c>
      <c r="D830" s="1" t="s">
        <v>83</v>
      </c>
      <c r="E830" s="1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s="1" t="s">
        <v>205</v>
      </c>
      <c r="N830" s="51" t="s">
        <v>90</v>
      </c>
      <c r="O830" s="51" t="s">
        <v>90</v>
      </c>
      <c r="P830" s="1" t="s">
        <v>91</v>
      </c>
      <c r="Q830" s="51" t="s">
        <v>92</v>
      </c>
      <c r="R830" s="1">
        <v>5</v>
      </c>
      <c r="S830" s="51">
        <v>5</v>
      </c>
      <c r="T830" s="51">
        <v>1967</v>
      </c>
      <c r="U830" s="51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 s="51">
        <v>1013</v>
      </c>
      <c r="AN830" t="s">
        <v>103</v>
      </c>
      <c r="AO830" t="s">
        <v>98</v>
      </c>
      <c r="AP830" t="s">
        <v>105</v>
      </c>
      <c r="AQ830" t="s">
        <v>106</v>
      </c>
      <c r="AR830" s="51">
        <v>1160</v>
      </c>
      <c r="AS830" s="51">
        <v>966</v>
      </c>
      <c r="AT830">
        <v>0</v>
      </c>
      <c r="AU830" s="1">
        <v>2126</v>
      </c>
      <c r="AV830" s="1">
        <v>0</v>
      </c>
      <c r="AW830" s="1">
        <v>1</v>
      </c>
      <c r="AX830" s="1">
        <v>2</v>
      </c>
      <c r="AY830" s="1">
        <v>1</v>
      </c>
      <c r="AZ830">
        <v>3</v>
      </c>
      <c r="BA830">
        <v>1</v>
      </c>
      <c r="BB830" s="51" t="s">
        <v>98</v>
      </c>
      <c r="BC830" s="59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 s="51">
        <v>2</v>
      </c>
      <c r="BK830" s="51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 s="1">
        <v>185000</v>
      </c>
    </row>
    <row r="831" spans="1:81" x14ac:dyDescent="0.2">
      <c r="A831">
        <v>830</v>
      </c>
      <c r="B831">
        <v>160</v>
      </c>
      <c r="C831" t="s">
        <v>192</v>
      </c>
      <c r="D831" s="1">
        <v>24</v>
      </c>
      <c r="E831" s="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s="1" t="s">
        <v>136</v>
      </c>
      <c r="N831" s="51" t="s">
        <v>90</v>
      </c>
      <c r="O831" s="51" t="s">
        <v>90</v>
      </c>
      <c r="P831" s="1" t="s">
        <v>198</v>
      </c>
      <c r="Q831" s="51" t="s">
        <v>92</v>
      </c>
      <c r="R831" s="1">
        <v>7</v>
      </c>
      <c r="S831" s="51">
        <v>5</v>
      </c>
      <c r="T831" s="51">
        <v>2005</v>
      </c>
      <c r="U831" s="5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 s="51">
        <v>600</v>
      </c>
      <c r="AN831" t="s">
        <v>103</v>
      </c>
      <c r="AO831" t="s">
        <v>104</v>
      </c>
      <c r="AP831" t="s">
        <v>105</v>
      </c>
      <c r="AQ831" t="s">
        <v>106</v>
      </c>
      <c r="AR831" s="51">
        <v>520</v>
      </c>
      <c r="AS831" s="51">
        <v>623</v>
      </c>
      <c r="AT831">
        <v>80</v>
      </c>
      <c r="AU831" s="1">
        <v>1223</v>
      </c>
      <c r="AV831" s="1">
        <v>0</v>
      </c>
      <c r="AW831" s="1">
        <v>0</v>
      </c>
      <c r="AX831" s="1">
        <v>2</v>
      </c>
      <c r="AY831" s="1">
        <v>1</v>
      </c>
      <c r="AZ831">
        <v>2</v>
      </c>
      <c r="BA831">
        <v>1</v>
      </c>
      <c r="BB831" s="51" t="s">
        <v>97</v>
      </c>
      <c r="BC831" s="59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 s="51">
        <v>2</v>
      </c>
      <c r="BK831" s="5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 s="1">
        <v>147400</v>
      </c>
    </row>
    <row r="832" spans="1:81" x14ac:dyDescent="0.2">
      <c r="A832">
        <v>831</v>
      </c>
      <c r="B832">
        <v>20</v>
      </c>
      <c r="C832" t="s">
        <v>81</v>
      </c>
      <c r="D832" s="1">
        <v>80</v>
      </c>
      <c r="E832" s="1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s="1" t="s">
        <v>162</v>
      </c>
      <c r="N832" s="51" t="s">
        <v>90</v>
      </c>
      <c r="O832" s="51" t="s">
        <v>90</v>
      </c>
      <c r="P832" s="1" t="s">
        <v>91</v>
      </c>
      <c r="Q832" s="51" t="s">
        <v>115</v>
      </c>
      <c r="R832" s="1">
        <v>6</v>
      </c>
      <c r="S832" s="51">
        <v>5</v>
      </c>
      <c r="T832" s="51">
        <v>1957</v>
      </c>
      <c r="U832" s="51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 s="51">
        <v>1392</v>
      </c>
      <c r="AN832" t="s">
        <v>103</v>
      </c>
      <c r="AO832" t="s">
        <v>98</v>
      </c>
      <c r="AP832" t="s">
        <v>105</v>
      </c>
      <c r="AQ832" t="s">
        <v>164</v>
      </c>
      <c r="AR832" s="51">
        <v>1392</v>
      </c>
      <c r="AS832" s="51">
        <v>0</v>
      </c>
      <c r="AT832">
        <v>0</v>
      </c>
      <c r="AU832" s="1">
        <v>1392</v>
      </c>
      <c r="AV832" s="1">
        <v>1</v>
      </c>
      <c r="AW832" s="1">
        <v>0</v>
      </c>
      <c r="AX832" s="1">
        <v>1</v>
      </c>
      <c r="AY832" s="1">
        <v>1</v>
      </c>
      <c r="AZ832">
        <v>3</v>
      </c>
      <c r="BA832">
        <v>1</v>
      </c>
      <c r="BB832" s="51" t="s">
        <v>98</v>
      </c>
      <c r="BC832" s="59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 s="51">
        <v>2</v>
      </c>
      <c r="BK832" s="51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 s="1">
        <v>166000</v>
      </c>
    </row>
    <row r="833" spans="1:81" x14ac:dyDescent="0.2">
      <c r="A833">
        <v>832</v>
      </c>
      <c r="B833">
        <v>160</v>
      </c>
      <c r="C833" t="s">
        <v>192</v>
      </c>
      <c r="D833" s="1">
        <v>30</v>
      </c>
      <c r="E833" s="1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s="1" t="s">
        <v>136</v>
      </c>
      <c r="N833" s="51" t="s">
        <v>90</v>
      </c>
      <c r="O833" s="51" t="s">
        <v>90</v>
      </c>
      <c r="P833" s="1" t="s">
        <v>179</v>
      </c>
      <c r="Q833" s="51" t="s">
        <v>92</v>
      </c>
      <c r="R833" s="1">
        <v>7</v>
      </c>
      <c r="S833" s="51">
        <v>5</v>
      </c>
      <c r="T833" s="51">
        <v>2005</v>
      </c>
      <c r="U833" s="51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 s="51">
        <v>600</v>
      </c>
      <c r="AN833" t="s">
        <v>103</v>
      </c>
      <c r="AO833" t="s">
        <v>104</v>
      </c>
      <c r="AP833" t="s">
        <v>105</v>
      </c>
      <c r="AQ833" t="s">
        <v>106</v>
      </c>
      <c r="AR833" s="51">
        <v>520</v>
      </c>
      <c r="AS833" s="51">
        <v>600</v>
      </c>
      <c r="AT833">
        <v>80</v>
      </c>
      <c r="AU833" s="1">
        <v>1200</v>
      </c>
      <c r="AV833" s="1">
        <v>0</v>
      </c>
      <c r="AW833" s="1">
        <v>0</v>
      </c>
      <c r="AX833" s="1">
        <v>2</v>
      </c>
      <c r="AY833" s="1">
        <v>1</v>
      </c>
      <c r="AZ833">
        <v>2</v>
      </c>
      <c r="BA833">
        <v>1</v>
      </c>
      <c r="BB833" s="51" t="s">
        <v>97</v>
      </c>
      <c r="BC833" s="59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 s="51">
        <v>2</v>
      </c>
      <c r="BK833" s="51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 s="1">
        <v>151000</v>
      </c>
    </row>
    <row r="834" spans="1:81" x14ac:dyDescent="0.2">
      <c r="A834">
        <v>833</v>
      </c>
      <c r="B834">
        <v>60</v>
      </c>
      <c r="C834" t="s">
        <v>81</v>
      </c>
      <c r="D834" s="1">
        <v>44</v>
      </c>
      <c r="E834" s="1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s="1" t="s">
        <v>89</v>
      </c>
      <c r="N834" s="51" t="s">
        <v>90</v>
      </c>
      <c r="O834" s="51" t="s">
        <v>90</v>
      </c>
      <c r="P834" s="1" t="s">
        <v>91</v>
      </c>
      <c r="Q834" s="51" t="s">
        <v>92</v>
      </c>
      <c r="R834" s="1">
        <v>7</v>
      </c>
      <c r="S834" s="51">
        <v>6</v>
      </c>
      <c r="T834" s="51">
        <v>2003</v>
      </c>
      <c r="U834" s="51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 s="51">
        <v>941</v>
      </c>
      <c r="AN834" t="s">
        <v>103</v>
      </c>
      <c r="AO834" t="s">
        <v>104</v>
      </c>
      <c r="AP834" t="s">
        <v>105</v>
      </c>
      <c r="AQ834" t="s">
        <v>106</v>
      </c>
      <c r="AR834" s="51">
        <v>941</v>
      </c>
      <c r="AS834" s="51">
        <v>888</v>
      </c>
      <c r="AT834">
        <v>0</v>
      </c>
      <c r="AU834" s="1">
        <v>1829</v>
      </c>
      <c r="AV834" s="1">
        <v>1</v>
      </c>
      <c r="AW834" s="1">
        <v>0</v>
      </c>
      <c r="AX834" s="1">
        <v>2</v>
      </c>
      <c r="AY834" s="1">
        <v>1</v>
      </c>
      <c r="AZ834">
        <v>3</v>
      </c>
      <c r="BA834">
        <v>1</v>
      </c>
      <c r="BB834" s="51" t="s">
        <v>97</v>
      </c>
      <c r="BC834" s="59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 s="51">
        <v>2</v>
      </c>
      <c r="BK834" s="51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 s="1">
        <v>237000</v>
      </c>
    </row>
    <row r="835" spans="1:81" x14ac:dyDescent="0.2">
      <c r="A835">
        <v>834</v>
      </c>
      <c r="B835">
        <v>20</v>
      </c>
      <c r="C835" t="s">
        <v>81</v>
      </c>
      <c r="D835" s="1">
        <v>100</v>
      </c>
      <c r="E835" s="1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s="1" t="s">
        <v>162</v>
      </c>
      <c r="N835" s="51" t="s">
        <v>90</v>
      </c>
      <c r="O835" s="51" t="s">
        <v>90</v>
      </c>
      <c r="P835" s="1" t="s">
        <v>91</v>
      </c>
      <c r="Q835" s="51" t="s">
        <v>115</v>
      </c>
      <c r="R835" s="1">
        <v>6</v>
      </c>
      <c r="S835" s="51">
        <v>6</v>
      </c>
      <c r="T835" s="51">
        <v>1964</v>
      </c>
      <c r="U835" s="51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 s="51">
        <v>1516</v>
      </c>
      <c r="AN835" t="s">
        <v>103</v>
      </c>
      <c r="AO835" t="s">
        <v>98</v>
      </c>
      <c r="AP835" t="s">
        <v>105</v>
      </c>
      <c r="AQ835" t="s">
        <v>106</v>
      </c>
      <c r="AR835" s="51">
        <v>1516</v>
      </c>
      <c r="AS835" s="51">
        <v>0</v>
      </c>
      <c r="AT835">
        <v>0</v>
      </c>
      <c r="AU835" s="1">
        <v>1516</v>
      </c>
      <c r="AV835" s="1">
        <v>0</v>
      </c>
      <c r="AW835" s="1">
        <v>0</v>
      </c>
      <c r="AX835" s="1">
        <v>1</v>
      </c>
      <c r="AY835" s="1">
        <v>1</v>
      </c>
      <c r="AZ835">
        <v>3</v>
      </c>
      <c r="BA835">
        <v>1</v>
      </c>
      <c r="BB835" s="51" t="s">
        <v>98</v>
      </c>
      <c r="BC835" s="59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 s="51">
        <v>2</v>
      </c>
      <c r="BK835" s="51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 s="1">
        <v>167000</v>
      </c>
    </row>
    <row r="836" spans="1:81" x14ac:dyDescent="0.2">
      <c r="A836">
        <v>835</v>
      </c>
      <c r="B836">
        <v>20</v>
      </c>
      <c r="C836" t="s">
        <v>81</v>
      </c>
      <c r="D836" s="1">
        <v>75</v>
      </c>
      <c r="E836" s="1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s="1" t="s">
        <v>162</v>
      </c>
      <c r="N836" s="51" t="s">
        <v>90</v>
      </c>
      <c r="O836" s="51" t="s">
        <v>90</v>
      </c>
      <c r="P836" s="1" t="s">
        <v>91</v>
      </c>
      <c r="Q836" s="51" t="s">
        <v>115</v>
      </c>
      <c r="R836" s="1">
        <v>5</v>
      </c>
      <c r="S836" s="51">
        <v>6</v>
      </c>
      <c r="T836" s="51">
        <v>1961</v>
      </c>
      <c r="U836" s="51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 s="51">
        <v>1144</v>
      </c>
      <c r="AN836" t="s">
        <v>103</v>
      </c>
      <c r="AO836" t="s">
        <v>97</v>
      </c>
      <c r="AP836" t="s">
        <v>105</v>
      </c>
      <c r="AQ836" t="s">
        <v>106</v>
      </c>
      <c r="AR836" s="51">
        <v>1144</v>
      </c>
      <c r="AS836" s="51">
        <v>0</v>
      </c>
      <c r="AT836">
        <v>0</v>
      </c>
      <c r="AU836" s="1">
        <v>1144</v>
      </c>
      <c r="AV836" s="1">
        <v>1</v>
      </c>
      <c r="AW836" s="1">
        <v>0</v>
      </c>
      <c r="AX836" s="1">
        <v>1</v>
      </c>
      <c r="AY836" s="1">
        <v>0</v>
      </c>
      <c r="AZ836">
        <v>3</v>
      </c>
      <c r="BA836">
        <v>1</v>
      </c>
      <c r="BB836" s="51" t="s">
        <v>98</v>
      </c>
      <c r="BC836" s="59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 s="51">
        <v>2</v>
      </c>
      <c r="BK836" s="51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 s="1">
        <v>139950</v>
      </c>
    </row>
    <row r="837" spans="1:81" x14ac:dyDescent="0.2">
      <c r="A837">
        <v>836</v>
      </c>
      <c r="B837">
        <v>20</v>
      </c>
      <c r="C837" t="s">
        <v>81</v>
      </c>
      <c r="D837" s="1">
        <v>60</v>
      </c>
      <c r="E837" s="1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s="1" t="s">
        <v>151</v>
      </c>
      <c r="N837" s="51" t="s">
        <v>90</v>
      </c>
      <c r="O837" s="51" t="s">
        <v>90</v>
      </c>
      <c r="P837" s="1" t="s">
        <v>91</v>
      </c>
      <c r="Q837" s="51" t="s">
        <v>115</v>
      </c>
      <c r="R837" s="1">
        <v>4</v>
      </c>
      <c r="S837" s="51">
        <v>7</v>
      </c>
      <c r="T837" s="51">
        <v>1950</v>
      </c>
      <c r="U837" s="51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 s="51">
        <v>1067</v>
      </c>
      <c r="AN837" t="s">
        <v>103</v>
      </c>
      <c r="AO837" t="s">
        <v>98</v>
      </c>
      <c r="AP837" t="s">
        <v>105</v>
      </c>
      <c r="AQ837" t="s">
        <v>106</v>
      </c>
      <c r="AR837" s="51">
        <v>1067</v>
      </c>
      <c r="AS837" s="51">
        <v>0</v>
      </c>
      <c r="AT837">
        <v>0</v>
      </c>
      <c r="AU837" s="1">
        <v>1067</v>
      </c>
      <c r="AV837" s="1">
        <v>0</v>
      </c>
      <c r="AW837" s="1">
        <v>0</v>
      </c>
      <c r="AX837" s="1">
        <v>2</v>
      </c>
      <c r="AY837" s="1">
        <v>0</v>
      </c>
      <c r="AZ837">
        <v>2</v>
      </c>
      <c r="BA837">
        <v>1</v>
      </c>
      <c r="BB837" s="51" t="s">
        <v>97</v>
      </c>
      <c r="BC837" s="59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 s="51">
        <v>2</v>
      </c>
      <c r="BK837" s="51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 s="1">
        <v>128000</v>
      </c>
    </row>
    <row r="838" spans="1:81" x14ac:dyDescent="0.2">
      <c r="A838">
        <v>837</v>
      </c>
      <c r="B838">
        <v>30</v>
      </c>
      <c r="C838" t="s">
        <v>142</v>
      </c>
      <c r="D838" s="1">
        <v>90</v>
      </c>
      <c r="E838" s="1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s="1" t="s">
        <v>143</v>
      </c>
      <c r="N838" s="51" t="s">
        <v>90</v>
      </c>
      <c r="O838" s="51" t="s">
        <v>90</v>
      </c>
      <c r="P838" s="1" t="s">
        <v>91</v>
      </c>
      <c r="Q838" s="51" t="s">
        <v>115</v>
      </c>
      <c r="R838" s="1">
        <v>5</v>
      </c>
      <c r="S838" s="51">
        <v>6</v>
      </c>
      <c r="T838" s="51">
        <v>1948</v>
      </c>
      <c r="U838" s="51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 s="51">
        <v>1559</v>
      </c>
      <c r="AN838" t="s">
        <v>103</v>
      </c>
      <c r="AO838" t="s">
        <v>97</v>
      </c>
      <c r="AP838" t="s">
        <v>105</v>
      </c>
      <c r="AQ838" t="s">
        <v>106</v>
      </c>
      <c r="AR838" s="51">
        <v>1559</v>
      </c>
      <c r="AS838" s="51">
        <v>0</v>
      </c>
      <c r="AT838">
        <v>0</v>
      </c>
      <c r="AU838" s="1">
        <v>1559</v>
      </c>
      <c r="AV838" s="1">
        <v>1</v>
      </c>
      <c r="AW838" s="1">
        <v>0</v>
      </c>
      <c r="AX838" s="1">
        <v>1</v>
      </c>
      <c r="AY838" s="1">
        <v>0</v>
      </c>
      <c r="AZ838">
        <v>2</v>
      </c>
      <c r="BA838">
        <v>1</v>
      </c>
      <c r="BB838" s="51" t="s">
        <v>98</v>
      </c>
      <c r="BC838" s="59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 s="51">
        <v>2</v>
      </c>
      <c r="BK838" s="51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 s="1">
        <v>153500</v>
      </c>
    </row>
    <row r="839" spans="1:81" x14ac:dyDescent="0.2">
      <c r="A839">
        <v>838</v>
      </c>
      <c r="B839">
        <v>160</v>
      </c>
      <c r="C839" t="s">
        <v>142</v>
      </c>
      <c r="D839" s="1">
        <v>21</v>
      </c>
      <c r="E839" s="1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s="1" t="s">
        <v>228</v>
      </c>
      <c r="N839" s="51" t="s">
        <v>90</v>
      </c>
      <c r="O839" s="51" t="s">
        <v>90</v>
      </c>
      <c r="P839" s="1" t="s">
        <v>198</v>
      </c>
      <c r="Q839" s="51" t="s">
        <v>92</v>
      </c>
      <c r="R839" s="1">
        <v>6</v>
      </c>
      <c r="S839" s="51">
        <v>5</v>
      </c>
      <c r="T839" s="51">
        <v>1973</v>
      </c>
      <c r="U839" s="51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 s="51">
        <v>483</v>
      </c>
      <c r="AN839" t="s">
        <v>103</v>
      </c>
      <c r="AO839" t="s">
        <v>98</v>
      </c>
      <c r="AP839" t="s">
        <v>105</v>
      </c>
      <c r="AQ839" t="s">
        <v>106</v>
      </c>
      <c r="AR839" s="51">
        <v>483</v>
      </c>
      <c r="AS839" s="51">
        <v>504</v>
      </c>
      <c r="AT839">
        <v>0</v>
      </c>
      <c r="AU839" s="1">
        <v>987</v>
      </c>
      <c r="AV839" s="1">
        <v>1</v>
      </c>
      <c r="AW839" s="1">
        <v>0</v>
      </c>
      <c r="AX839" s="1">
        <v>1</v>
      </c>
      <c r="AY839" s="1">
        <v>1</v>
      </c>
      <c r="AZ839">
        <v>2</v>
      </c>
      <c r="BA839">
        <v>1</v>
      </c>
      <c r="BB839" s="51" t="s">
        <v>98</v>
      </c>
      <c r="BC839" s="5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 s="51">
        <v>1</v>
      </c>
      <c r="BK839" s="51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 s="1">
        <v>100000</v>
      </c>
    </row>
    <row r="840" spans="1:81" x14ac:dyDescent="0.2">
      <c r="A840">
        <v>839</v>
      </c>
      <c r="B840">
        <v>20</v>
      </c>
      <c r="C840" t="s">
        <v>81</v>
      </c>
      <c r="D840" s="1">
        <v>75</v>
      </c>
      <c r="E840" s="1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s="1" t="s">
        <v>89</v>
      </c>
      <c r="N840" s="51" t="s">
        <v>90</v>
      </c>
      <c r="O840" s="51" t="s">
        <v>90</v>
      </c>
      <c r="P840" s="1" t="s">
        <v>91</v>
      </c>
      <c r="Q840" s="51" t="s">
        <v>115</v>
      </c>
      <c r="R840" s="1">
        <v>5</v>
      </c>
      <c r="S840" s="51">
        <v>6</v>
      </c>
      <c r="T840" s="51">
        <v>1995</v>
      </c>
      <c r="U840" s="51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 s="51">
        <v>1099</v>
      </c>
      <c r="AN840" t="s">
        <v>103</v>
      </c>
      <c r="AO840" t="s">
        <v>104</v>
      </c>
      <c r="AP840" t="s">
        <v>105</v>
      </c>
      <c r="AQ840" t="s">
        <v>106</v>
      </c>
      <c r="AR840" s="51">
        <v>1099</v>
      </c>
      <c r="AS840" s="51">
        <v>0</v>
      </c>
      <c r="AT840">
        <v>0</v>
      </c>
      <c r="AU840" s="1">
        <v>1099</v>
      </c>
      <c r="AV840" s="1">
        <v>0</v>
      </c>
      <c r="AW840" s="1">
        <v>0</v>
      </c>
      <c r="AX840" s="1">
        <v>1</v>
      </c>
      <c r="AY840" s="1">
        <v>1</v>
      </c>
      <c r="AZ840">
        <v>3</v>
      </c>
      <c r="BA840">
        <v>1</v>
      </c>
      <c r="BB840" s="51" t="s">
        <v>97</v>
      </c>
      <c r="BC840" s="59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 s="51">
        <v>1</v>
      </c>
      <c r="BK840" s="51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 s="1">
        <v>144000</v>
      </c>
    </row>
    <row r="841" spans="1:81" x14ac:dyDescent="0.2">
      <c r="A841">
        <v>840</v>
      </c>
      <c r="B841">
        <v>50</v>
      </c>
      <c r="C841" t="s">
        <v>81</v>
      </c>
      <c r="D841" s="1">
        <v>70</v>
      </c>
      <c r="E841" s="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s="1" t="s">
        <v>185</v>
      </c>
      <c r="N841" s="51" t="s">
        <v>90</v>
      </c>
      <c r="O841" s="51" t="s">
        <v>90</v>
      </c>
      <c r="P841" s="1" t="s">
        <v>91</v>
      </c>
      <c r="Q841" s="51" t="s">
        <v>132</v>
      </c>
      <c r="R841" s="1">
        <v>5</v>
      </c>
      <c r="S841" s="51">
        <v>6</v>
      </c>
      <c r="T841" s="51">
        <v>1946</v>
      </c>
      <c r="U841" s="5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 s="51">
        <v>768</v>
      </c>
      <c r="AN841" t="s">
        <v>103</v>
      </c>
      <c r="AO841" t="s">
        <v>104</v>
      </c>
      <c r="AP841" t="s">
        <v>105</v>
      </c>
      <c r="AQ841" t="s">
        <v>106</v>
      </c>
      <c r="AR841" s="51">
        <v>768</v>
      </c>
      <c r="AS841" s="51">
        <v>432</v>
      </c>
      <c r="AT841">
        <v>0</v>
      </c>
      <c r="AU841" s="1">
        <v>1200</v>
      </c>
      <c r="AV841" s="1">
        <v>0</v>
      </c>
      <c r="AW841" s="1">
        <v>0</v>
      </c>
      <c r="AX841" s="1">
        <v>1</v>
      </c>
      <c r="AY841" s="1">
        <v>0</v>
      </c>
      <c r="AZ841">
        <v>3</v>
      </c>
      <c r="BA841">
        <v>1</v>
      </c>
      <c r="BB841" s="51" t="s">
        <v>98</v>
      </c>
      <c r="BC841" s="59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 s="51">
        <v>1</v>
      </c>
      <c r="BK841" s="5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 s="1">
        <v>130500</v>
      </c>
    </row>
    <row r="842" spans="1:81" x14ac:dyDescent="0.2">
      <c r="A842">
        <v>841</v>
      </c>
      <c r="B842">
        <v>70</v>
      </c>
      <c r="C842" t="s">
        <v>239</v>
      </c>
      <c r="D842" s="1" t="s">
        <v>83</v>
      </c>
      <c r="E842" s="1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s="1" t="s">
        <v>232</v>
      </c>
      <c r="N842" s="51" t="s">
        <v>90</v>
      </c>
      <c r="O842" s="51" t="s">
        <v>90</v>
      </c>
      <c r="P842" s="1" t="s">
        <v>91</v>
      </c>
      <c r="Q842" s="51" t="s">
        <v>92</v>
      </c>
      <c r="R842" s="1">
        <v>6</v>
      </c>
      <c r="S842" s="51">
        <v>8</v>
      </c>
      <c r="T842" s="51">
        <v>1925</v>
      </c>
      <c r="U842" s="51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 s="51">
        <v>672</v>
      </c>
      <c r="AN842" t="s">
        <v>103</v>
      </c>
      <c r="AO842" t="s">
        <v>98</v>
      </c>
      <c r="AP842" t="s">
        <v>177</v>
      </c>
      <c r="AQ842" t="s">
        <v>106</v>
      </c>
      <c r="AR842" s="51">
        <v>810</v>
      </c>
      <c r="AS842" s="51">
        <v>672</v>
      </c>
      <c r="AT842">
        <v>0</v>
      </c>
      <c r="AU842" s="1">
        <v>1482</v>
      </c>
      <c r="AV842" s="1">
        <v>0</v>
      </c>
      <c r="AW842" s="1">
        <v>0</v>
      </c>
      <c r="AX842" s="1">
        <v>2</v>
      </c>
      <c r="AY842" s="1">
        <v>0</v>
      </c>
      <c r="AZ842">
        <v>4</v>
      </c>
      <c r="BA842">
        <v>1</v>
      </c>
      <c r="BB842" s="51" t="s">
        <v>147</v>
      </c>
      <c r="BC842" s="59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 s="51">
        <v>1</v>
      </c>
      <c r="BK842" s="51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 s="1">
        <v>140000</v>
      </c>
    </row>
    <row r="843" spans="1:81" x14ac:dyDescent="0.2">
      <c r="A843">
        <v>842</v>
      </c>
      <c r="B843">
        <v>70</v>
      </c>
      <c r="C843" t="s">
        <v>142</v>
      </c>
      <c r="D843" s="1">
        <v>60</v>
      </c>
      <c r="E843" s="1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s="1" t="s">
        <v>143</v>
      </c>
      <c r="N843" s="51" t="s">
        <v>90</v>
      </c>
      <c r="O843" s="51" t="s">
        <v>90</v>
      </c>
      <c r="P843" s="1" t="s">
        <v>91</v>
      </c>
      <c r="Q843" s="51" t="s">
        <v>92</v>
      </c>
      <c r="R843" s="1">
        <v>5</v>
      </c>
      <c r="S843" s="51">
        <v>8</v>
      </c>
      <c r="T843" s="51">
        <v>1904</v>
      </c>
      <c r="U843" s="51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 s="51">
        <v>650</v>
      </c>
      <c r="AN843" t="s">
        <v>103</v>
      </c>
      <c r="AO843" t="s">
        <v>97</v>
      </c>
      <c r="AP843" t="s">
        <v>105</v>
      </c>
      <c r="AQ843" t="s">
        <v>106</v>
      </c>
      <c r="AR843" s="51">
        <v>958</v>
      </c>
      <c r="AS843" s="51">
        <v>581</v>
      </c>
      <c r="AT843">
        <v>0</v>
      </c>
      <c r="AU843" s="1">
        <v>1539</v>
      </c>
      <c r="AV843" s="1">
        <v>0</v>
      </c>
      <c r="AW843" s="1">
        <v>0</v>
      </c>
      <c r="AX843" s="1">
        <v>2</v>
      </c>
      <c r="AY843" s="1">
        <v>0</v>
      </c>
      <c r="AZ843">
        <v>3</v>
      </c>
      <c r="BA843">
        <v>1</v>
      </c>
      <c r="BB843" s="51" t="s">
        <v>97</v>
      </c>
      <c r="BC843" s="59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 s="51">
        <v>2</v>
      </c>
      <c r="BK843" s="51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 s="1">
        <v>157500</v>
      </c>
    </row>
    <row r="844" spans="1:81" x14ac:dyDescent="0.2">
      <c r="A844">
        <v>843</v>
      </c>
      <c r="B844">
        <v>80</v>
      </c>
      <c r="C844" t="s">
        <v>81</v>
      </c>
      <c r="D844" s="1">
        <v>82</v>
      </c>
      <c r="E844" s="1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s="1" t="s">
        <v>162</v>
      </c>
      <c r="N844" s="51" t="s">
        <v>90</v>
      </c>
      <c r="O844" s="51" t="s">
        <v>90</v>
      </c>
      <c r="P844" s="1" t="s">
        <v>91</v>
      </c>
      <c r="Q844" s="51" t="s">
        <v>197</v>
      </c>
      <c r="R844" s="1">
        <v>6</v>
      </c>
      <c r="S844" s="51">
        <v>7</v>
      </c>
      <c r="T844" s="51">
        <v>1966</v>
      </c>
      <c r="U844" s="51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 s="51">
        <v>1127</v>
      </c>
      <c r="AN844" t="s">
        <v>103</v>
      </c>
      <c r="AO844" t="s">
        <v>98</v>
      </c>
      <c r="AP844" t="s">
        <v>105</v>
      </c>
      <c r="AQ844" t="s">
        <v>106</v>
      </c>
      <c r="AR844" s="51">
        <v>1165</v>
      </c>
      <c r="AS844" s="51">
        <v>0</v>
      </c>
      <c r="AT844">
        <v>0</v>
      </c>
      <c r="AU844" s="1">
        <v>1165</v>
      </c>
      <c r="AV844" s="1">
        <v>1</v>
      </c>
      <c r="AW844" s="1">
        <v>0</v>
      </c>
      <c r="AX844" s="1">
        <v>1</v>
      </c>
      <c r="AY844" s="1">
        <v>1</v>
      </c>
      <c r="AZ844">
        <v>3</v>
      </c>
      <c r="BA844">
        <v>1</v>
      </c>
      <c r="BB844" s="51" t="s">
        <v>98</v>
      </c>
      <c r="BC844" s="59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 s="51">
        <v>2</v>
      </c>
      <c r="BK844" s="51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 s="1">
        <v>174900</v>
      </c>
    </row>
    <row r="845" spans="1:81" x14ac:dyDescent="0.2">
      <c r="A845">
        <v>844</v>
      </c>
      <c r="B845">
        <v>90</v>
      </c>
      <c r="C845" t="s">
        <v>81</v>
      </c>
      <c r="D845" s="1">
        <v>80</v>
      </c>
      <c r="E845" s="1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s="1" t="s">
        <v>162</v>
      </c>
      <c r="N845" s="51" t="s">
        <v>144</v>
      </c>
      <c r="O845" s="51" t="s">
        <v>90</v>
      </c>
      <c r="P845" s="1" t="s">
        <v>167</v>
      </c>
      <c r="Q845" s="51" t="s">
        <v>115</v>
      </c>
      <c r="R845" s="1">
        <v>5</v>
      </c>
      <c r="S845" s="51">
        <v>4</v>
      </c>
      <c r="T845" s="51">
        <v>1961</v>
      </c>
      <c r="U845" s="51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 s="51">
        <v>1800</v>
      </c>
      <c r="AN845" t="s">
        <v>103</v>
      </c>
      <c r="AO845" t="s">
        <v>104</v>
      </c>
      <c r="AP845" t="s">
        <v>177</v>
      </c>
      <c r="AQ845" t="s">
        <v>106</v>
      </c>
      <c r="AR845" s="51">
        <v>1800</v>
      </c>
      <c r="AS845" s="51">
        <v>0</v>
      </c>
      <c r="AT845">
        <v>0</v>
      </c>
      <c r="AU845" s="1">
        <v>1800</v>
      </c>
      <c r="AV845" s="1">
        <v>0</v>
      </c>
      <c r="AW845" s="1">
        <v>0</v>
      </c>
      <c r="AX845" s="1">
        <v>2</v>
      </c>
      <c r="AY845" s="1">
        <v>0</v>
      </c>
      <c r="AZ845">
        <v>6</v>
      </c>
      <c r="BA845">
        <v>2</v>
      </c>
      <c r="BB845" s="51" t="s">
        <v>98</v>
      </c>
      <c r="BC845" s="59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 s="51">
        <v>0</v>
      </c>
      <c r="BK845" s="51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 s="1">
        <v>141000</v>
      </c>
    </row>
    <row r="846" spans="1:81" x14ac:dyDescent="0.2">
      <c r="A846">
        <v>845</v>
      </c>
      <c r="B846">
        <v>50</v>
      </c>
      <c r="C846" t="s">
        <v>142</v>
      </c>
      <c r="D846" s="1">
        <v>100</v>
      </c>
      <c r="E846" s="1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s="1" t="s">
        <v>143</v>
      </c>
      <c r="N846" s="51" t="s">
        <v>144</v>
      </c>
      <c r="O846" s="51" t="s">
        <v>90</v>
      </c>
      <c r="P846" s="1" t="s">
        <v>91</v>
      </c>
      <c r="Q846" s="51" t="s">
        <v>132</v>
      </c>
      <c r="R846" s="1">
        <v>5</v>
      </c>
      <c r="S846" s="51">
        <v>8</v>
      </c>
      <c r="T846" s="51">
        <v>1915</v>
      </c>
      <c r="U846" s="51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 s="51">
        <v>876</v>
      </c>
      <c r="AN846" t="s">
        <v>103</v>
      </c>
      <c r="AO846" t="s">
        <v>97</v>
      </c>
      <c r="AP846" t="s">
        <v>105</v>
      </c>
      <c r="AQ846" t="s">
        <v>106</v>
      </c>
      <c r="AR846" s="51">
        <v>876</v>
      </c>
      <c r="AS846" s="51">
        <v>540</v>
      </c>
      <c r="AT846">
        <v>0</v>
      </c>
      <c r="AU846" s="1">
        <v>1416</v>
      </c>
      <c r="AV846" s="1">
        <v>0</v>
      </c>
      <c r="AW846" s="1">
        <v>0</v>
      </c>
      <c r="AX846" s="1">
        <v>1</v>
      </c>
      <c r="AY846" s="1">
        <v>1</v>
      </c>
      <c r="AZ846">
        <v>4</v>
      </c>
      <c r="BA846">
        <v>1</v>
      </c>
      <c r="BB846" s="51" t="s">
        <v>98</v>
      </c>
      <c r="BC846" s="59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 s="51">
        <v>3</v>
      </c>
      <c r="BK846" s="51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 s="1">
        <v>153900</v>
      </c>
    </row>
    <row r="847" spans="1:81" x14ac:dyDescent="0.2">
      <c r="A847">
        <v>846</v>
      </c>
      <c r="B847">
        <v>85</v>
      </c>
      <c r="C847" t="s">
        <v>81</v>
      </c>
      <c r="D847" s="1" t="s">
        <v>83</v>
      </c>
      <c r="E847" s="1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s="1" t="s">
        <v>151</v>
      </c>
      <c r="N847" s="51" t="s">
        <v>171</v>
      </c>
      <c r="O847" s="51" t="s">
        <v>90</v>
      </c>
      <c r="P847" s="1" t="s">
        <v>91</v>
      </c>
      <c r="Q847" s="51" t="s">
        <v>191</v>
      </c>
      <c r="R847" s="1">
        <v>5</v>
      </c>
      <c r="S847" s="51">
        <v>5</v>
      </c>
      <c r="T847" s="51">
        <v>1975</v>
      </c>
      <c r="U847" s="51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 s="51">
        <v>1390</v>
      </c>
      <c r="AN847" t="s">
        <v>103</v>
      </c>
      <c r="AO847" t="s">
        <v>98</v>
      </c>
      <c r="AP847" t="s">
        <v>105</v>
      </c>
      <c r="AQ847" t="s">
        <v>106</v>
      </c>
      <c r="AR847" s="51">
        <v>1701</v>
      </c>
      <c r="AS847" s="51">
        <v>0</v>
      </c>
      <c r="AT847">
        <v>0</v>
      </c>
      <c r="AU847" s="1">
        <v>1701</v>
      </c>
      <c r="AV847" s="1">
        <v>1</v>
      </c>
      <c r="AW847" s="1">
        <v>0</v>
      </c>
      <c r="AX847" s="1">
        <v>2</v>
      </c>
      <c r="AY847" s="1">
        <v>0</v>
      </c>
      <c r="AZ847">
        <v>3</v>
      </c>
      <c r="BA847">
        <v>1</v>
      </c>
      <c r="BB847" s="51" t="s">
        <v>98</v>
      </c>
      <c r="BC847" s="59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 s="51">
        <v>2</v>
      </c>
      <c r="BK847" s="51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 s="1">
        <v>171000</v>
      </c>
    </row>
    <row r="848" spans="1:81" x14ac:dyDescent="0.2">
      <c r="A848">
        <v>847</v>
      </c>
      <c r="B848">
        <v>60</v>
      </c>
      <c r="C848" t="s">
        <v>81</v>
      </c>
      <c r="D848" s="1">
        <v>75</v>
      </c>
      <c r="E848" s="1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s="1" t="s">
        <v>170</v>
      </c>
      <c r="N848" s="51" t="s">
        <v>90</v>
      </c>
      <c r="O848" s="51" t="s">
        <v>90</v>
      </c>
      <c r="P848" s="1" t="s">
        <v>91</v>
      </c>
      <c r="Q848" s="51" t="s">
        <v>92</v>
      </c>
      <c r="R848" s="1">
        <v>7</v>
      </c>
      <c r="S848" s="51">
        <v>5</v>
      </c>
      <c r="T848" s="51">
        <v>1993</v>
      </c>
      <c r="U848" s="51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 s="51">
        <v>740</v>
      </c>
      <c r="AN848" t="s">
        <v>103</v>
      </c>
      <c r="AO848" t="s">
        <v>104</v>
      </c>
      <c r="AP848" t="s">
        <v>105</v>
      </c>
      <c r="AQ848" t="s">
        <v>106</v>
      </c>
      <c r="AR848" s="51">
        <v>1006</v>
      </c>
      <c r="AS848" s="51">
        <v>769</v>
      </c>
      <c r="AT848">
        <v>0</v>
      </c>
      <c r="AU848" s="1">
        <v>1775</v>
      </c>
      <c r="AV848" s="1">
        <v>1</v>
      </c>
      <c r="AW848" s="1">
        <v>0</v>
      </c>
      <c r="AX848" s="1">
        <v>2</v>
      </c>
      <c r="AY848" s="1">
        <v>1</v>
      </c>
      <c r="AZ848">
        <v>3</v>
      </c>
      <c r="BA848">
        <v>1</v>
      </c>
      <c r="BB848" s="51" t="s">
        <v>97</v>
      </c>
      <c r="BC848" s="59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 s="51">
        <v>2</v>
      </c>
      <c r="BK848" s="51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 s="1">
        <v>213000</v>
      </c>
    </row>
    <row r="849" spans="1:81" x14ac:dyDescent="0.2">
      <c r="A849">
        <v>848</v>
      </c>
      <c r="B849">
        <v>20</v>
      </c>
      <c r="C849" t="s">
        <v>81</v>
      </c>
      <c r="D849" s="1">
        <v>36</v>
      </c>
      <c r="E849" s="1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s="1" t="s">
        <v>89</v>
      </c>
      <c r="N849" s="51" t="s">
        <v>90</v>
      </c>
      <c r="O849" s="51" t="s">
        <v>90</v>
      </c>
      <c r="P849" s="1" t="s">
        <v>91</v>
      </c>
      <c r="Q849" s="51" t="s">
        <v>115</v>
      </c>
      <c r="R849" s="1">
        <v>5</v>
      </c>
      <c r="S849" s="51">
        <v>6</v>
      </c>
      <c r="T849" s="51">
        <v>1972</v>
      </c>
      <c r="U849" s="51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 s="51">
        <v>864</v>
      </c>
      <c r="AN849" t="s">
        <v>103</v>
      </c>
      <c r="AO849" t="s">
        <v>104</v>
      </c>
      <c r="AP849" t="s">
        <v>105</v>
      </c>
      <c r="AQ849" t="s">
        <v>106</v>
      </c>
      <c r="AR849" s="51">
        <v>864</v>
      </c>
      <c r="AS849" s="51">
        <v>0</v>
      </c>
      <c r="AT849">
        <v>0</v>
      </c>
      <c r="AU849" s="1">
        <v>864</v>
      </c>
      <c r="AV849" s="1">
        <v>1</v>
      </c>
      <c r="AW849" s="1">
        <v>0</v>
      </c>
      <c r="AX849" s="1">
        <v>1</v>
      </c>
      <c r="AY849" s="1">
        <v>0</v>
      </c>
      <c r="AZ849">
        <v>3</v>
      </c>
      <c r="BA849">
        <v>1</v>
      </c>
      <c r="BB849" s="51" t="s">
        <v>98</v>
      </c>
      <c r="BC849" s="5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 s="51">
        <v>1</v>
      </c>
      <c r="BK849" s="51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 s="1">
        <v>133500</v>
      </c>
    </row>
    <row r="850" spans="1:81" x14ac:dyDescent="0.2">
      <c r="A850">
        <v>849</v>
      </c>
      <c r="B850">
        <v>50</v>
      </c>
      <c r="C850" t="s">
        <v>81</v>
      </c>
      <c r="D850" s="1">
        <v>75</v>
      </c>
      <c r="E850" s="1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s="1" t="s">
        <v>205</v>
      </c>
      <c r="N850" s="51" t="s">
        <v>90</v>
      </c>
      <c r="O850" s="51" t="s">
        <v>90</v>
      </c>
      <c r="P850" s="1" t="s">
        <v>91</v>
      </c>
      <c r="Q850" s="51" t="s">
        <v>132</v>
      </c>
      <c r="R850" s="1">
        <v>6</v>
      </c>
      <c r="S850" s="51">
        <v>8</v>
      </c>
      <c r="T850" s="51">
        <v>1908</v>
      </c>
      <c r="U850" s="51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 s="51">
        <v>907</v>
      </c>
      <c r="AN850" t="s">
        <v>103</v>
      </c>
      <c r="AO850" t="s">
        <v>98</v>
      </c>
      <c r="AP850" t="s">
        <v>105</v>
      </c>
      <c r="AQ850" t="s">
        <v>106</v>
      </c>
      <c r="AR850" s="51">
        <v>1307</v>
      </c>
      <c r="AS850" s="51">
        <v>1051</v>
      </c>
      <c r="AT850">
        <v>0</v>
      </c>
      <c r="AU850" s="1">
        <v>2358</v>
      </c>
      <c r="AV850" s="1">
        <v>0</v>
      </c>
      <c r="AW850" s="1">
        <v>0</v>
      </c>
      <c r="AX850" s="1">
        <v>3</v>
      </c>
      <c r="AY850" s="1">
        <v>0</v>
      </c>
      <c r="AZ850">
        <v>5</v>
      </c>
      <c r="BA850">
        <v>1</v>
      </c>
      <c r="BB850" s="51" t="s">
        <v>98</v>
      </c>
      <c r="BC850" s="59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 s="51">
        <v>2</v>
      </c>
      <c r="BK850" s="51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 s="1">
        <v>240000</v>
      </c>
    </row>
    <row r="851" spans="1:81" x14ac:dyDescent="0.2">
      <c r="A851">
        <v>850</v>
      </c>
      <c r="B851">
        <v>80</v>
      </c>
      <c r="C851" t="s">
        <v>81</v>
      </c>
      <c r="D851" s="1">
        <v>80</v>
      </c>
      <c r="E851" s="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s="1" t="s">
        <v>113</v>
      </c>
      <c r="N851" s="51" t="s">
        <v>114</v>
      </c>
      <c r="O851" s="51" t="s">
        <v>90</v>
      </c>
      <c r="P851" s="1" t="s">
        <v>91</v>
      </c>
      <c r="Q851" s="51" t="s">
        <v>197</v>
      </c>
      <c r="R851" s="1">
        <v>6</v>
      </c>
      <c r="S851" s="51">
        <v>7</v>
      </c>
      <c r="T851" s="51">
        <v>1976</v>
      </c>
      <c r="U851" s="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 s="51">
        <v>528</v>
      </c>
      <c r="AN851" t="s">
        <v>103</v>
      </c>
      <c r="AO851" t="s">
        <v>104</v>
      </c>
      <c r="AP851" t="s">
        <v>105</v>
      </c>
      <c r="AQ851" t="s">
        <v>106</v>
      </c>
      <c r="AR851" s="51">
        <v>1094</v>
      </c>
      <c r="AS851" s="51">
        <v>761</v>
      </c>
      <c r="AT851">
        <v>0</v>
      </c>
      <c r="AU851" s="1">
        <v>1855</v>
      </c>
      <c r="AV851" s="1">
        <v>0</v>
      </c>
      <c r="AW851" s="1">
        <v>0</v>
      </c>
      <c r="AX851" s="1">
        <v>2</v>
      </c>
      <c r="AY851" s="1">
        <v>1</v>
      </c>
      <c r="AZ851">
        <v>3</v>
      </c>
      <c r="BA851">
        <v>1</v>
      </c>
      <c r="BB851" s="51" t="s">
        <v>98</v>
      </c>
      <c r="BC851" s="59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 s="51">
        <v>2</v>
      </c>
      <c r="BK851" s="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 s="1">
        <v>187000</v>
      </c>
    </row>
    <row r="852" spans="1:81" x14ac:dyDescent="0.2">
      <c r="A852">
        <v>851</v>
      </c>
      <c r="B852">
        <v>120</v>
      </c>
      <c r="C852" t="s">
        <v>142</v>
      </c>
      <c r="D852" s="1">
        <v>36</v>
      </c>
      <c r="E852" s="1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s="1" t="s">
        <v>89</v>
      </c>
      <c r="N852" s="51" t="s">
        <v>90</v>
      </c>
      <c r="O852" s="51" t="s">
        <v>90</v>
      </c>
      <c r="P852" s="1" t="s">
        <v>179</v>
      </c>
      <c r="Q852" s="51" t="s">
        <v>115</v>
      </c>
      <c r="R852" s="1">
        <v>6</v>
      </c>
      <c r="S852" s="51">
        <v>5</v>
      </c>
      <c r="T852" s="51">
        <v>2003</v>
      </c>
      <c r="U852" s="51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 s="51">
        <v>848</v>
      </c>
      <c r="AN852" t="s">
        <v>103</v>
      </c>
      <c r="AO852" t="s">
        <v>104</v>
      </c>
      <c r="AP852" t="s">
        <v>105</v>
      </c>
      <c r="AQ852" t="s">
        <v>106</v>
      </c>
      <c r="AR852" s="51">
        <v>848</v>
      </c>
      <c r="AS852" s="51">
        <v>0</v>
      </c>
      <c r="AT852">
        <v>0</v>
      </c>
      <c r="AU852" s="1">
        <v>848</v>
      </c>
      <c r="AV852" s="1">
        <v>1</v>
      </c>
      <c r="AW852" s="1">
        <v>0</v>
      </c>
      <c r="AX852" s="1">
        <v>1</v>
      </c>
      <c r="AY852" s="1">
        <v>0</v>
      </c>
      <c r="AZ852">
        <v>1</v>
      </c>
      <c r="BA852">
        <v>1</v>
      </c>
      <c r="BB852" s="51" t="s">
        <v>97</v>
      </c>
      <c r="BC852" s="59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 s="51">
        <v>2</v>
      </c>
      <c r="BK852" s="51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 s="1">
        <v>131500</v>
      </c>
    </row>
    <row r="853" spans="1:81" x14ac:dyDescent="0.2">
      <c r="A853">
        <v>852</v>
      </c>
      <c r="B853">
        <v>120</v>
      </c>
      <c r="C853" t="s">
        <v>81</v>
      </c>
      <c r="D853" s="1" t="s">
        <v>83</v>
      </c>
      <c r="E853" s="1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s="1" t="s">
        <v>227</v>
      </c>
      <c r="N853" s="51" t="s">
        <v>90</v>
      </c>
      <c r="O853" s="51" t="s">
        <v>90</v>
      </c>
      <c r="P853" s="1" t="s">
        <v>179</v>
      </c>
      <c r="Q853" s="51" t="s">
        <v>115</v>
      </c>
      <c r="R853" s="1">
        <v>8</v>
      </c>
      <c r="S853" s="51">
        <v>5</v>
      </c>
      <c r="T853" s="51">
        <v>2003</v>
      </c>
      <c r="U853" s="51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 s="51">
        <v>1273</v>
      </c>
      <c r="AN853" t="s">
        <v>103</v>
      </c>
      <c r="AO853" t="s">
        <v>104</v>
      </c>
      <c r="AP853" t="s">
        <v>105</v>
      </c>
      <c r="AQ853" t="s">
        <v>106</v>
      </c>
      <c r="AR853" s="51">
        <v>1456</v>
      </c>
      <c r="AS853" s="51">
        <v>0</v>
      </c>
      <c r="AT853">
        <v>0</v>
      </c>
      <c r="AU853" s="1">
        <v>1456</v>
      </c>
      <c r="AV853" s="1">
        <v>0</v>
      </c>
      <c r="AW853" s="1">
        <v>0</v>
      </c>
      <c r="AX853" s="1">
        <v>2</v>
      </c>
      <c r="AY853" s="1">
        <v>0</v>
      </c>
      <c r="AZ853">
        <v>2</v>
      </c>
      <c r="BA853">
        <v>1</v>
      </c>
      <c r="BB853" s="51" t="s">
        <v>97</v>
      </c>
      <c r="BC853" s="59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 s="51">
        <v>2</v>
      </c>
      <c r="BK853" s="51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 s="1">
        <v>215000</v>
      </c>
    </row>
    <row r="854" spans="1:81" x14ac:dyDescent="0.2">
      <c r="A854">
        <v>853</v>
      </c>
      <c r="B854">
        <v>75</v>
      </c>
      <c r="C854" t="s">
        <v>81</v>
      </c>
      <c r="D854" s="1">
        <v>53</v>
      </c>
      <c r="E854" s="1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s="1" t="s">
        <v>123</v>
      </c>
      <c r="N854" s="51" t="s">
        <v>90</v>
      </c>
      <c r="O854" s="51" t="s">
        <v>90</v>
      </c>
      <c r="P854" s="1" t="s">
        <v>91</v>
      </c>
      <c r="Q854" s="51" t="s">
        <v>201</v>
      </c>
      <c r="R854" s="1">
        <v>7</v>
      </c>
      <c r="S854" s="51">
        <v>5</v>
      </c>
      <c r="T854" s="51">
        <v>1941</v>
      </c>
      <c r="U854" s="51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 s="51">
        <v>918</v>
      </c>
      <c r="AN854" t="s">
        <v>103</v>
      </c>
      <c r="AO854" t="s">
        <v>97</v>
      </c>
      <c r="AP854" t="s">
        <v>105</v>
      </c>
      <c r="AQ854" t="s">
        <v>106</v>
      </c>
      <c r="AR854" s="51">
        <v>918</v>
      </c>
      <c r="AS854" s="51">
        <v>728</v>
      </c>
      <c r="AT854">
        <v>0</v>
      </c>
      <c r="AU854" s="1">
        <v>1646</v>
      </c>
      <c r="AV854" s="1">
        <v>0</v>
      </c>
      <c r="AW854" s="1">
        <v>0</v>
      </c>
      <c r="AX854" s="1">
        <v>2</v>
      </c>
      <c r="AY854" s="1">
        <v>0</v>
      </c>
      <c r="AZ854">
        <v>4</v>
      </c>
      <c r="BA854">
        <v>1</v>
      </c>
      <c r="BB854" s="51" t="s">
        <v>98</v>
      </c>
      <c r="BC854" s="59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 s="51">
        <v>1</v>
      </c>
      <c r="BK854" s="51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 s="1">
        <v>164000</v>
      </c>
    </row>
    <row r="855" spans="1:81" x14ac:dyDescent="0.2">
      <c r="A855">
        <v>854</v>
      </c>
      <c r="B855">
        <v>80</v>
      </c>
      <c r="C855" t="s">
        <v>81</v>
      </c>
      <c r="D855" s="1" t="s">
        <v>83</v>
      </c>
      <c r="E855" s="1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s="1" t="s">
        <v>162</v>
      </c>
      <c r="N855" s="51" t="s">
        <v>90</v>
      </c>
      <c r="O855" s="51" t="s">
        <v>90</v>
      </c>
      <c r="P855" s="1" t="s">
        <v>91</v>
      </c>
      <c r="Q855" s="51" t="s">
        <v>197</v>
      </c>
      <c r="R855" s="1">
        <v>6</v>
      </c>
      <c r="S855" s="51">
        <v>6</v>
      </c>
      <c r="T855" s="51">
        <v>1964</v>
      </c>
      <c r="U855" s="51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 s="51">
        <v>1127</v>
      </c>
      <c r="AN855" t="s">
        <v>103</v>
      </c>
      <c r="AO855" t="s">
        <v>98</v>
      </c>
      <c r="AP855" t="s">
        <v>105</v>
      </c>
      <c r="AQ855" t="s">
        <v>106</v>
      </c>
      <c r="AR855" s="51">
        <v>1445</v>
      </c>
      <c r="AS855" s="51">
        <v>0</v>
      </c>
      <c r="AT855">
        <v>0</v>
      </c>
      <c r="AU855" s="1">
        <v>1445</v>
      </c>
      <c r="AV855" s="1">
        <v>0</v>
      </c>
      <c r="AW855" s="1">
        <v>0</v>
      </c>
      <c r="AX855" s="1">
        <v>1</v>
      </c>
      <c r="AY855" s="1">
        <v>1</v>
      </c>
      <c r="AZ855">
        <v>3</v>
      </c>
      <c r="BA855">
        <v>1</v>
      </c>
      <c r="BB855" s="51" t="s">
        <v>98</v>
      </c>
      <c r="BC855" s="59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 s="51">
        <v>2</v>
      </c>
      <c r="BK855" s="51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 s="1">
        <v>158000</v>
      </c>
    </row>
    <row r="856" spans="1:81" x14ac:dyDescent="0.2">
      <c r="A856">
        <v>855</v>
      </c>
      <c r="B856">
        <v>20</v>
      </c>
      <c r="C856" t="s">
        <v>81</v>
      </c>
      <c r="D856" s="1">
        <v>102</v>
      </c>
      <c r="E856" s="1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s="1" t="s">
        <v>151</v>
      </c>
      <c r="N856" s="51" t="s">
        <v>90</v>
      </c>
      <c r="O856" s="51" t="s">
        <v>90</v>
      </c>
      <c r="P856" s="1" t="s">
        <v>91</v>
      </c>
      <c r="Q856" s="51" t="s">
        <v>115</v>
      </c>
      <c r="R856" s="1">
        <v>5</v>
      </c>
      <c r="S856" s="51">
        <v>4</v>
      </c>
      <c r="T856" s="51">
        <v>1955</v>
      </c>
      <c r="U856" s="51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 s="51">
        <v>1763</v>
      </c>
      <c r="AN856" t="s">
        <v>103</v>
      </c>
      <c r="AO856" t="s">
        <v>98</v>
      </c>
      <c r="AP856" t="s">
        <v>105</v>
      </c>
      <c r="AQ856" t="s">
        <v>106</v>
      </c>
      <c r="AR856" s="51">
        <v>1779</v>
      </c>
      <c r="AS856" s="51">
        <v>0</v>
      </c>
      <c r="AT856">
        <v>0</v>
      </c>
      <c r="AU856" s="1">
        <v>1779</v>
      </c>
      <c r="AV856" s="1">
        <v>1</v>
      </c>
      <c r="AW856" s="1">
        <v>0</v>
      </c>
      <c r="AX856" s="1">
        <v>1</v>
      </c>
      <c r="AY856" s="1">
        <v>1</v>
      </c>
      <c r="AZ856">
        <v>3</v>
      </c>
      <c r="BA856">
        <v>1</v>
      </c>
      <c r="BB856" s="51" t="s">
        <v>98</v>
      </c>
      <c r="BC856" s="59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 s="51">
        <v>2</v>
      </c>
      <c r="BK856" s="51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 s="1">
        <v>170000</v>
      </c>
    </row>
    <row r="857" spans="1:81" x14ac:dyDescent="0.2">
      <c r="A857">
        <v>856</v>
      </c>
      <c r="B857">
        <v>20</v>
      </c>
      <c r="C857" t="s">
        <v>81</v>
      </c>
      <c r="D857" s="1" t="s">
        <v>83</v>
      </c>
      <c r="E857" s="1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s="1" t="s">
        <v>151</v>
      </c>
      <c r="N857" s="51" t="s">
        <v>90</v>
      </c>
      <c r="O857" s="51" t="s">
        <v>90</v>
      </c>
      <c r="P857" s="1" t="s">
        <v>91</v>
      </c>
      <c r="Q857" s="51" t="s">
        <v>115</v>
      </c>
      <c r="R857" s="1">
        <v>5</v>
      </c>
      <c r="S857" s="51">
        <v>8</v>
      </c>
      <c r="T857" s="51">
        <v>1962</v>
      </c>
      <c r="U857" s="51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 s="51">
        <v>1040</v>
      </c>
      <c r="AN857" t="s">
        <v>103</v>
      </c>
      <c r="AO857" t="s">
        <v>104</v>
      </c>
      <c r="AP857" t="s">
        <v>105</v>
      </c>
      <c r="AQ857" t="s">
        <v>106</v>
      </c>
      <c r="AR857" s="51">
        <v>1040</v>
      </c>
      <c r="AS857" s="51">
        <v>0</v>
      </c>
      <c r="AT857">
        <v>0</v>
      </c>
      <c r="AU857" s="1">
        <v>1040</v>
      </c>
      <c r="AV857" s="1">
        <v>1</v>
      </c>
      <c r="AW857" s="1">
        <v>0</v>
      </c>
      <c r="AX857" s="1">
        <v>1</v>
      </c>
      <c r="AY857" s="1">
        <v>1</v>
      </c>
      <c r="AZ857">
        <v>3</v>
      </c>
      <c r="BA857">
        <v>1</v>
      </c>
      <c r="BB857" s="51" t="s">
        <v>98</v>
      </c>
      <c r="BC857" s="59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 s="51">
        <v>1</v>
      </c>
      <c r="BK857" s="51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 s="1">
        <v>127000</v>
      </c>
    </row>
    <row r="858" spans="1:81" x14ac:dyDescent="0.2">
      <c r="A858">
        <v>857</v>
      </c>
      <c r="B858">
        <v>80</v>
      </c>
      <c r="C858" t="s">
        <v>81</v>
      </c>
      <c r="D858" s="1" t="s">
        <v>83</v>
      </c>
      <c r="E858" s="1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s="1" t="s">
        <v>89</v>
      </c>
      <c r="N858" s="51" t="s">
        <v>90</v>
      </c>
      <c r="O858" s="51" t="s">
        <v>90</v>
      </c>
      <c r="P858" s="1" t="s">
        <v>91</v>
      </c>
      <c r="Q858" s="51" t="s">
        <v>197</v>
      </c>
      <c r="R858" s="1">
        <v>6</v>
      </c>
      <c r="S858" s="51">
        <v>6</v>
      </c>
      <c r="T858" s="51">
        <v>1978</v>
      </c>
      <c r="U858" s="51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 s="51">
        <v>940</v>
      </c>
      <c r="AN858" t="s">
        <v>103</v>
      </c>
      <c r="AO858" t="s">
        <v>98</v>
      </c>
      <c r="AP858" t="s">
        <v>105</v>
      </c>
      <c r="AQ858" t="s">
        <v>106</v>
      </c>
      <c r="AR858" s="51">
        <v>1026</v>
      </c>
      <c r="AS858" s="51">
        <v>0</v>
      </c>
      <c r="AT858">
        <v>0</v>
      </c>
      <c r="AU858" s="1">
        <v>1026</v>
      </c>
      <c r="AV858" s="1">
        <v>1</v>
      </c>
      <c r="AW858" s="1">
        <v>0</v>
      </c>
      <c r="AX858" s="1">
        <v>1</v>
      </c>
      <c r="AY858" s="1">
        <v>0</v>
      </c>
      <c r="AZ858">
        <v>3</v>
      </c>
      <c r="BA858">
        <v>1</v>
      </c>
      <c r="BB858" s="51" t="s">
        <v>98</v>
      </c>
      <c r="BC858" s="59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 s="51">
        <v>2</v>
      </c>
      <c r="BK858" s="51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 s="1">
        <v>147000</v>
      </c>
    </row>
    <row r="859" spans="1:81" x14ac:dyDescent="0.2">
      <c r="A859">
        <v>858</v>
      </c>
      <c r="B859">
        <v>60</v>
      </c>
      <c r="C859" t="s">
        <v>81</v>
      </c>
      <c r="D859" s="1">
        <v>65</v>
      </c>
      <c r="E859" s="1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s="1" t="s">
        <v>193</v>
      </c>
      <c r="N859" s="51" t="s">
        <v>90</v>
      </c>
      <c r="O859" s="51" t="s">
        <v>90</v>
      </c>
      <c r="P859" s="1" t="s">
        <v>91</v>
      </c>
      <c r="Q859" s="51" t="s">
        <v>92</v>
      </c>
      <c r="R859" s="1">
        <v>6</v>
      </c>
      <c r="S859" s="51">
        <v>5</v>
      </c>
      <c r="T859" s="51">
        <v>1994</v>
      </c>
      <c r="U859" s="51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 s="51">
        <v>702</v>
      </c>
      <c r="AN859" t="s">
        <v>103</v>
      </c>
      <c r="AO859" t="s">
        <v>97</v>
      </c>
      <c r="AP859" t="s">
        <v>105</v>
      </c>
      <c r="AQ859" t="s">
        <v>106</v>
      </c>
      <c r="AR859" s="51">
        <v>702</v>
      </c>
      <c r="AS859" s="51">
        <v>779</v>
      </c>
      <c r="AT859">
        <v>0</v>
      </c>
      <c r="AU859" s="1">
        <v>1481</v>
      </c>
      <c r="AV859" s="1">
        <v>0</v>
      </c>
      <c r="AW859" s="1">
        <v>0</v>
      </c>
      <c r="AX859" s="1">
        <v>2</v>
      </c>
      <c r="AY859" s="1">
        <v>1</v>
      </c>
      <c r="AZ859">
        <v>3</v>
      </c>
      <c r="BA859">
        <v>1</v>
      </c>
      <c r="BB859" s="51" t="s">
        <v>98</v>
      </c>
      <c r="BC859" s="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 s="51">
        <v>2</v>
      </c>
      <c r="BK859" s="51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 s="1">
        <v>174000</v>
      </c>
    </row>
    <row r="860" spans="1:81" x14ac:dyDescent="0.2">
      <c r="A860">
        <v>859</v>
      </c>
      <c r="B860">
        <v>20</v>
      </c>
      <c r="C860" t="s">
        <v>81</v>
      </c>
      <c r="D860" s="1">
        <v>80</v>
      </c>
      <c r="E860" s="1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s="1" t="s">
        <v>138</v>
      </c>
      <c r="N860" s="51" t="s">
        <v>90</v>
      </c>
      <c r="O860" s="51" t="s">
        <v>90</v>
      </c>
      <c r="P860" s="1" t="s">
        <v>91</v>
      </c>
      <c r="Q860" s="51" t="s">
        <v>115</v>
      </c>
      <c r="R860" s="1">
        <v>7</v>
      </c>
      <c r="S860" s="51">
        <v>5</v>
      </c>
      <c r="T860" s="51">
        <v>1976</v>
      </c>
      <c r="U860" s="51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 s="51">
        <v>1090</v>
      </c>
      <c r="AN860" t="s">
        <v>103</v>
      </c>
      <c r="AO860" t="s">
        <v>98</v>
      </c>
      <c r="AP860" t="s">
        <v>105</v>
      </c>
      <c r="AQ860" t="s">
        <v>106</v>
      </c>
      <c r="AR860" s="51">
        <v>1370</v>
      </c>
      <c r="AS860" s="51">
        <v>0</v>
      </c>
      <c r="AT860">
        <v>0</v>
      </c>
      <c r="AU860" s="1">
        <v>1370</v>
      </c>
      <c r="AV860" s="1">
        <v>0</v>
      </c>
      <c r="AW860" s="1">
        <v>0</v>
      </c>
      <c r="AX860" s="1">
        <v>2</v>
      </c>
      <c r="AY860" s="1">
        <v>0</v>
      </c>
      <c r="AZ860">
        <v>3</v>
      </c>
      <c r="BA860">
        <v>1</v>
      </c>
      <c r="BB860" s="51" t="s">
        <v>98</v>
      </c>
      <c r="BC860" s="59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 s="51">
        <v>2</v>
      </c>
      <c r="BK860" s="51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 s="1">
        <v>152000</v>
      </c>
    </row>
    <row r="861" spans="1:81" x14ac:dyDescent="0.2">
      <c r="A861">
        <v>860</v>
      </c>
      <c r="B861">
        <v>60</v>
      </c>
      <c r="C861" t="s">
        <v>81</v>
      </c>
      <c r="D861" s="1" t="s">
        <v>83</v>
      </c>
      <c r="E861" s="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s="1" t="s">
        <v>138</v>
      </c>
      <c r="N861" s="51" t="s">
        <v>204</v>
      </c>
      <c r="O861" s="51" t="s">
        <v>90</v>
      </c>
      <c r="P861" s="1" t="s">
        <v>91</v>
      </c>
      <c r="Q861" s="51" t="s">
        <v>92</v>
      </c>
      <c r="R861" s="1">
        <v>6</v>
      </c>
      <c r="S861" s="51">
        <v>7</v>
      </c>
      <c r="T861" s="51">
        <v>1968</v>
      </c>
      <c r="U861" s="5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 s="51">
        <v>1054</v>
      </c>
      <c r="AN861" t="s">
        <v>103</v>
      </c>
      <c r="AO861" t="s">
        <v>98</v>
      </c>
      <c r="AP861" t="s">
        <v>105</v>
      </c>
      <c r="AQ861" t="s">
        <v>106</v>
      </c>
      <c r="AR861" s="51">
        <v>1512</v>
      </c>
      <c r="AS861" s="51">
        <v>1142</v>
      </c>
      <c r="AT861">
        <v>0</v>
      </c>
      <c r="AU861" s="1">
        <v>2654</v>
      </c>
      <c r="AV861" s="1">
        <v>1</v>
      </c>
      <c r="AW861" s="1">
        <v>0</v>
      </c>
      <c r="AX861" s="1">
        <v>2</v>
      </c>
      <c r="AY861" s="1">
        <v>1</v>
      </c>
      <c r="AZ861">
        <v>4</v>
      </c>
      <c r="BA861">
        <v>1</v>
      </c>
      <c r="BB861" s="51" t="s">
        <v>97</v>
      </c>
      <c r="BC861" s="59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 s="51">
        <v>2</v>
      </c>
      <c r="BK861" s="5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 s="1">
        <v>250000</v>
      </c>
    </row>
    <row r="862" spans="1:81" x14ac:dyDescent="0.2">
      <c r="A862">
        <v>861</v>
      </c>
      <c r="B862">
        <v>50</v>
      </c>
      <c r="C862" t="s">
        <v>81</v>
      </c>
      <c r="D862" s="1">
        <v>55</v>
      </c>
      <c r="E862" s="1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s="1" t="s">
        <v>123</v>
      </c>
      <c r="N862" s="51" t="s">
        <v>90</v>
      </c>
      <c r="O862" s="51" t="s">
        <v>90</v>
      </c>
      <c r="P862" s="1" t="s">
        <v>91</v>
      </c>
      <c r="Q862" s="51" t="s">
        <v>132</v>
      </c>
      <c r="R862" s="1">
        <v>7</v>
      </c>
      <c r="S862" s="51">
        <v>8</v>
      </c>
      <c r="T862" s="51">
        <v>1918</v>
      </c>
      <c r="U862" s="51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 s="51">
        <v>912</v>
      </c>
      <c r="AN862" t="s">
        <v>103</v>
      </c>
      <c r="AO862" t="s">
        <v>97</v>
      </c>
      <c r="AP862" t="s">
        <v>105</v>
      </c>
      <c r="AQ862" t="s">
        <v>106</v>
      </c>
      <c r="AR862" s="51">
        <v>912</v>
      </c>
      <c r="AS862" s="51">
        <v>514</v>
      </c>
      <c r="AT862">
        <v>0</v>
      </c>
      <c r="AU862" s="1">
        <v>1426</v>
      </c>
      <c r="AV862" s="1">
        <v>0</v>
      </c>
      <c r="AW862" s="1">
        <v>0</v>
      </c>
      <c r="AX862" s="1">
        <v>1</v>
      </c>
      <c r="AY862" s="1">
        <v>1</v>
      </c>
      <c r="AZ862">
        <v>3</v>
      </c>
      <c r="BA862">
        <v>1</v>
      </c>
      <c r="BB862" s="51" t="s">
        <v>97</v>
      </c>
      <c r="BC862" s="59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 s="51">
        <v>1</v>
      </c>
      <c r="BK862" s="51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 s="1">
        <v>189950</v>
      </c>
    </row>
    <row r="863" spans="1:81" x14ac:dyDescent="0.2">
      <c r="A863">
        <v>862</v>
      </c>
      <c r="B863">
        <v>190</v>
      </c>
      <c r="C863" t="s">
        <v>81</v>
      </c>
      <c r="D863" s="1">
        <v>75</v>
      </c>
      <c r="E863" s="1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s="1" t="s">
        <v>151</v>
      </c>
      <c r="N863" s="51" t="s">
        <v>90</v>
      </c>
      <c r="O863" s="51" t="s">
        <v>90</v>
      </c>
      <c r="P863" s="1" t="s">
        <v>149</v>
      </c>
      <c r="Q863" s="51" t="s">
        <v>115</v>
      </c>
      <c r="R863" s="1">
        <v>5</v>
      </c>
      <c r="S863" s="51">
        <v>4</v>
      </c>
      <c r="T863" s="51">
        <v>1965</v>
      </c>
      <c r="U863" s="51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 s="51">
        <v>1039</v>
      </c>
      <c r="AN863" t="s">
        <v>103</v>
      </c>
      <c r="AO863" t="s">
        <v>104</v>
      </c>
      <c r="AP863" t="s">
        <v>105</v>
      </c>
      <c r="AQ863" t="s">
        <v>106</v>
      </c>
      <c r="AR863" s="51">
        <v>1039</v>
      </c>
      <c r="AS863" s="51">
        <v>0</v>
      </c>
      <c r="AT863">
        <v>0</v>
      </c>
      <c r="AU863" s="1">
        <v>1039</v>
      </c>
      <c r="AV863" s="1">
        <v>1</v>
      </c>
      <c r="AW863" s="1">
        <v>0</v>
      </c>
      <c r="AX863" s="1">
        <v>1</v>
      </c>
      <c r="AY863" s="1">
        <v>1</v>
      </c>
      <c r="AZ863">
        <v>3</v>
      </c>
      <c r="BA863">
        <v>1</v>
      </c>
      <c r="BB863" s="51" t="s">
        <v>98</v>
      </c>
      <c r="BC863" s="59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 s="51">
        <v>2</v>
      </c>
      <c r="BK863" s="51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 s="1">
        <v>131500</v>
      </c>
    </row>
    <row r="864" spans="1:81" x14ac:dyDescent="0.2">
      <c r="A864">
        <v>863</v>
      </c>
      <c r="B864">
        <v>20</v>
      </c>
      <c r="C864" t="s">
        <v>81</v>
      </c>
      <c r="D864" s="1">
        <v>81</v>
      </c>
      <c r="E864" s="1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s="1" t="s">
        <v>170</v>
      </c>
      <c r="N864" s="51" t="s">
        <v>90</v>
      </c>
      <c r="O864" s="51" t="s">
        <v>90</v>
      </c>
      <c r="P864" s="1" t="s">
        <v>91</v>
      </c>
      <c r="Q864" s="51" t="s">
        <v>115</v>
      </c>
      <c r="R864" s="1">
        <v>6</v>
      </c>
      <c r="S864" s="51">
        <v>5</v>
      </c>
      <c r="T864" s="51">
        <v>1984</v>
      </c>
      <c r="U864" s="51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 s="51">
        <v>1040</v>
      </c>
      <c r="AN864" t="s">
        <v>103</v>
      </c>
      <c r="AO864" t="s">
        <v>98</v>
      </c>
      <c r="AP864" t="s">
        <v>105</v>
      </c>
      <c r="AQ864" t="s">
        <v>106</v>
      </c>
      <c r="AR864" s="51">
        <v>1097</v>
      </c>
      <c r="AS864" s="51">
        <v>0</v>
      </c>
      <c r="AT864">
        <v>0</v>
      </c>
      <c r="AU864" s="1">
        <v>1097</v>
      </c>
      <c r="AV864" s="1">
        <v>0</v>
      </c>
      <c r="AW864" s="1">
        <v>0</v>
      </c>
      <c r="AX864" s="1">
        <v>2</v>
      </c>
      <c r="AY864" s="1">
        <v>0</v>
      </c>
      <c r="AZ864">
        <v>3</v>
      </c>
      <c r="BA864">
        <v>1</v>
      </c>
      <c r="BB864" s="51" t="s">
        <v>98</v>
      </c>
      <c r="BC864" s="59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 s="51">
        <v>2</v>
      </c>
      <c r="BK864" s="51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 s="1">
        <v>152000</v>
      </c>
    </row>
    <row r="865" spans="1:81" x14ac:dyDescent="0.2">
      <c r="A865">
        <v>864</v>
      </c>
      <c r="B865">
        <v>20</v>
      </c>
      <c r="C865" t="s">
        <v>81</v>
      </c>
      <c r="D865" s="1">
        <v>70</v>
      </c>
      <c r="E865" s="1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s="1" t="s">
        <v>162</v>
      </c>
      <c r="N865" s="51" t="s">
        <v>90</v>
      </c>
      <c r="O865" s="51" t="s">
        <v>90</v>
      </c>
      <c r="P865" s="1" t="s">
        <v>91</v>
      </c>
      <c r="Q865" s="51" t="s">
        <v>115</v>
      </c>
      <c r="R865" s="1">
        <v>5</v>
      </c>
      <c r="S865" s="51">
        <v>5</v>
      </c>
      <c r="T865" s="51">
        <v>1959</v>
      </c>
      <c r="U865" s="51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 s="51">
        <v>1148</v>
      </c>
      <c r="AN865" t="s">
        <v>103</v>
      </c>
      <c r="AO865" t="s">
        <v>98</v>
      </c>
      <c r="AP865" t="s">
        <v>105</v>
      </c>
      <c r="AQ865" t="s">
        <v>106</v>
      </c>
      <c r="AR865" s="51">
        <v>1148</v>
      </c>
      <c r="AS865" s="51">
        <v>0</v>
      </c>
      <c r="AT865">
        <v>0</v>
      </c>
      <c r="AU865" s="1">
        <v>1148</v>
      </c>
      <c r="AV865" s="1">
        <v>1</v>
      </c>
      <c r="AW865" s="1">
        <v>0</v>
      </c>
      <c r="AX865" s="1">
        <v>1</v>
      </c>
      <c r="AY865" s="1">
        <v>0</v>
      </c>
      <c r="AZ865">
        <v>3</v>
      </c>
      <c r="BA865">
        <v>1</v>
      </c>
      <c r="BB865" s="51" t="s">
        <v>98</v>
      </c>
      <c r="BC865" s="59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 s="51">
        <v>1</v>
      </c>
      <c r="BK865" s="51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 s="1">
        <v>132500</v>
      </c>
    </row>
    <row r="866" spans="1:81" x14ac:dyDescent="0.2">
      <c r="A866">
        <v>865</v>
      </c>
      <c r="B866">
        <v>20</v>
      </c>
      <c r="C866" t="s">
        <v>192</v>
      </c>
      <c r="D866" s="1">
        <v>72</v>
      </c>
      <c r="E866" s="1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s="1" t="s">
        <v>136</v>
      </c>
      <c r="N866" s="51" t="s">
        <v>90</v>
      </c>
      <c r="O866" s="51" t="s">
        <v>90</v>
      </c>
      <c r="P866" s="1" t="s">
        <v>91</v>
      </c>
      <c r="Q866" s="51" t="s">
        <v>115</v>
      </c>
      <c r="R866" s="1">
        <v>7</v>
      </c>
      <c r="S866" s="51">
        <v>5</v>
      </c>
      <c r="T866" s="51">
        <v>2007</v>
      </c>
      <c r="U866" s="51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 s="51">
        <v>1372</v>
      </c>
      <c r="AN866" t="s">
        <v>103</v>
      </c>
      <c r="AO866" t="s">
        <v>104</v>
      </c>
      <c r="AP866" t="s">
        <v>105</v>
      </c>
      <c r="AQ866" t="s">
        <v>106</v>
      </c>
      <c r="AR866" s="51">
        <v>1372</v>
      </c>
      <c r="AS866" s="51">
        <v>0</v>
      </c>
      <c r="AT866">
        <v>0</v>
      </c>
      <c r="AU866" s="1">
        <v>1372</v>
      </c>
      <c r="AV866" s="1">
        <v>0</v>
      </c>
      <c r="AW866" s="1">
        <v>0</v>
      </c>
      <c r="AX866" s="1">
        <v>2</v>
      </c>
      <c r="AY866" s="1">
        <v>0</v>
      </c>
      <c r="AZ866">
        <v>3</v>
      </c>
      <c r="BA866">
        <v>1</v>
      </c>
      <c r="BB866" s="51" t="s">
        <v>97</v>
      </c>
      <c r="BC866" s="59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 s="51">
        <v>2</v>
      </c>
      <c r="BK866" s="51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 s="1">
        <v>250580</v>
      </c>
    </row>
    <row r="867" spans="1:81" x14ac:dyDescent="0.2">
      <c r="A867">
        <v>866</v>
      </c>
      <c r="B867">
        <v>20</v>
      </c>
      <c r="C867" t="s">
        <v>81</v>
      </c>
      <c r="D867" s="1" t="s">
        <v>83</v>
      </c>
      <c r="E867" s="1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s="1" t="s">
        <v>162</v>
      </c>
      <c r="N867" s="51" t="s">
        <v>90</v>
      </c>
      <c r="O867" s="51" t="s">
        <v>90</v>
      </c>
      <c r="P867" s="1" t="s">
        <v>91</v>
      </c>
      <c r="Q867" s="51" t="s">
        <v>115</v>
      </c>
      <c r="R867" s="1">
        <v>5</v>
      </c>
      <c r="S867" s="51">
        <v>6</v>
      </c>
      <c r="T867" s="51">
        <v>1970</v>
      </c>
      <c r="U867" s="51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 s="51">
        <v>1002</v>
      </c>
      <c r="AN867" t="s">
        <v>103</v>
      </c>
      <c r="AO867" t="s">
        <v>98</v>
      </c>
      <c r="AP867" t="s">
        <v>105</v>
      </c>
      <c r="AQ867" t="s">
        <v>106</v>
      </c>
      <c r="AR867" s="51">
        <v>1002</v>
      </c>
      <c r="AS867" s="51">
        <v>0</v>
      </c>
      <c r="AT867">
        <v>0</v>
      </c>
      <c r="AU867" s="1">
        <v>1002</v>
      </c>
      <c r="AV867" s="1">
        <v>1</v>
      </c>
      <c r="AW867" s="1">
        <v>0</v>
      </c>
      <c r="AX867" s="1">
        <v>1</v>
      </c>
      <c r="AY867" s="1">
        <v>0</v>
      </c>
      <c r="AZ867">
        <v>3</v>
      </c>
      <c r="BA867">
        <v>1</v>
      </c>
      <c r="BB867" s="51" t="s">
        <v>98</v>
      </c>
      <c r="BC867" s="59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 s="51">
        <v>2</v>
      </c>
      <c r="BK867" s="51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 s="1">
        <v>148500</v>
      </c>
    </row>
    <row r="868" spans="1:81" x14ac:dyDescent="0.2">
      <c r="A868">
        <v>867</v>
      </c>
      <c r="B868">
        <v>20</v>
      </c>
      <c r="C868" t="s">
        <v>81</v>
      </c>
      <c r="D868" s="1">
        <v>67</v>
      </c>
      <c r="E868" s="1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s="1" t="s">
        <v>189</v>
      </c>
      <c r="N868" s="51" t="s">
        <v>90</v>
      </c>
      <c r="O868" s="51" t="s">
        <v>90</v>
      </c>
      <c r="P868" s="1" t="s">
        <v>91</v>
      </c>
      <c r="Q868" s="51" t="s">
        <v>115</v>
      </c>
      <c r="R868" s="1">
        <v>8</v>
      </c>
      <c r="S868" s="51">
        <v>5</v>
      </c>
      <c r="T868" s="51">
        <v>2006</v>
      </c>
      <c r="U868" s="51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 s="51">
        <v>1638</v>
      </c>
      <c r="AN868" t="s">
        <v>103</v>
      </c>
      <c r="AO868" t="s">
        <v>104</v>
      </c>
      <c r="AP868" t="s">
        <v>105</v>
      </c>
      <c r="AQ868" t="s">
        <v>106</v>
      </c>
      <c r="AR868" s="51">
        <v>1646</v>
      </c>
      <c r="AS868" s="51">
        <v>0</v>
      </c>
      <c r="AT868">
        <v>0</v>
      </c>
      <c r="AU868" s="1">
        <v>1646</v>
      </c>
      <c r="AV868" s="1">
        <v>0</v>
      </c>
      <c r="AW868" s="1">
        <v>0</v>
      </c>
      <c r="AX868" s="1">
        <v>2</v>
      </c>
      <c r="AY868" s="1">
        <v>0</v>
      </c>
      <c r="AZ868">
        <v>3</v>
      </c>
      <c r="BA868">
        <v>1</v>
      </c>
      <c r="BB868" s="51" t="s">
        <v>97</v>
      </c>
      <c r="BC868" s="59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 s="51">
        <v>3</v>
      </c>
      <c r="BK868" s="51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 s="1">
        <v>248900</v>
      </c>
    </row>
    <row r="869" spans="1:81" x14ac:dyDescent="0.2">
      <c r="A869">
        <v>868</v>
      </c>
      <c r="B869">
        <v>20</v>
      </c>
      <c r="C869" t="s">
        <v>81</v>
      </c>
      <c r="D869" s="1">
        <v>85</v>
      </c>
      <c r="E869" s="1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s="1" t="s">
        <v>151</v>
      </c>
      <c r="N869" s="51" t="s">
        <v>114</v>
      </c>
      <c r="O869" s="51" t="s">
        <v>90</v>
      </c>
      <c r="P869" s="1" t="s">
        <v>91</v>
      </c>
      <c r="Q869" s="51" t="s">
        <v>115</v>
      </c>
      <c r="R869" s="1">
        <v>4</v>
      </c>
      <c r="S869" s="51">
        <v>5</v>
      </c>
      <c r="T869" s="51">
        <v>1961</v>
      </c>
      <c r="U869" s="51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 s="51">
        <v>1040</v>
      </c>
      <c r="AN869" t="s">
        <v>103</v>
      </c>
      <c r="AO869" t="s">
        <v>98</v>
      </c>
      <c r="AP869" t="s">
        <v>105</v>
      </c>
      <c r="AQ869" t="s">
        <v>106</v>
      </c>
      <c r="AR869" s="51">
        <v>1120</v>
      </c>
      <c r="AS869" s="51">
        <v>0</v>
      </c>
      <c r="AT869">
        <v>0</v>
      </c>
      <c r="AU869" s="1">
        <v>1120</v>
      </c>
      <c r="AV869" s="1">
        <v>1</v>
      </c>
      <c r="AW869" s="1">
        <v>0</v>
      </c>
      <c r="AX869" s="1">
        <v>1</v>
      </c>
      <c r="AY869" s="1">
        <v>1</v>
      </c>
      <c r="AZ869">
        <v>3</v>
      </c>
      <c r="BA869">
        <v>1</v>
      </c>
      <c r="BB869" s="51" t="s">
        <v>147</v>
      </c>
      <c r="BC869" s="5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 s="51">
        <v>2</v>
      </c>
      <c r="BK869" s="51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 s="1">
        <v>129000</v>
      </c>
    </row>
    <row r="870" spans="1:81" x14ac:dyDescent="0.2">
      <c r="A870">
        <v>869</v>
      </c>
      <c r="B870">
        <v>60</v>
      </c>
      <c r="C870" t="s">
        <v>81</v>
      </c>
      <c r="D870" s="1" t="s">
        <v>83</v>
      </c>
      <c r="E870" s="1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s="1" t="s">
        <v>193</v>
      </c>
      <c r="N870" s="51" t="s">
        <v>114</v>
      </c>
      <c r="O870" s="51" t="s">
        <v>90</v>
      </c>
      <c r="P870" s="1" t="s">
        <v>91</v>
      </c>
      <c r="Q870" s="51" t="s">
        <v>92</v>
      </c>
      <c r="R870" s="1">
        <v>5</v>
      </c>
      <c r="S870" s="51">
        <v>6</v>
      </c>
      <c r="T870" s="51">
        <v>1948</v>
      </c>
      <c r="U870" s="51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 s="51">
        <v>0</v>
      </c>
      <c r="AN870" t="s">
        <v>103</v>
      </c>
      <c r="AO870" t="s">
        <v>97</v>
      </c>
      <c r="AP870" t="s">
        <v>105</v>
      </c>
      <c r="AQ870" t="s">
        <v>106</v>
      </c>
      <c r="AR870" s="51">
        <v>1547</v>
      </c>
      <c r="AS870" s="51">
        <v>720</v>
      </c>
      <c r="AT870">
        <v>53</v>
      </c>
      <c r="AU870" s="1">
        <v>2320</v>
      </c>
      <c r="AV870" s="1">
        <v>0</v>
      </c>
      <c r="AW870" s="1">
        <v>0</v>
      </c>
      <c r="AX870" s="1">
        <v>2</v>
      </c>
      <c r="AY870" s="1">
        <v>0</v>
      </c>
      <c r="AZ870">
        <v>2</v>
      </c>
      <c r="BA870">
        <v>1</v>
      </c>
      <c r="BB870" s="51" t="s">
        <v>98</v>
      </c>
      <c r="BC870" s="59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 s="51">
        <v>2</v>
      </c>
      <c r="BK870" s="51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 s="1">
        <v>169000</v>
      </c>
    </row>
    <row r="871" spans="1:81" x14ac:dyDescent="0.2">
      <c r="A871">
        <v>870</v>
      </c>
      <c r="B871">
        <v>60</v>
      </c>
      <c r="C871" t="s">
        <v>81</v>
      </c>
      <c r="D871" s="1">
        <v>80</v>
      </c>
      <c r="E871" s="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s="1" t="s">
        <v>170</v>
      </c>
      <c r="N871" s="51" t="s">
        <v>90</v>
      </c>
      <c r="O871" s="51" t="s">
        <v>90</v>
      </c>
      <c r="P871" s="1" t="s">
        <v>91</v>
      </c>
      <c r="Q871" s="51" t="s">
        <v>92</v>
      </c>
      <c r="R871" s="1">
        <v>7</v>
      </c>
      <c r="S871" s="51">
        <v>5</v>
      </c>
      <c r="T871" s="51">
        <v>1993</v>
      </c>
      <c r="U871" s="5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 s="51">
        <v>1050</v>
      </c>
      <c r="AN871" t="s">
        <v>103</v>
      </c>
      <c r="AO871" t="s">
        <v>104</v>
      </c>
      <c r="AP871" t="s">
        <v>105</v>
      </c>
      <c r="AQ871" t="s">
        <v>106</v>
      </c>
      <c r="AR871" s="51">
        <v>1062</v>
      </c>
      <c r="AS871" s="51">
        <v>887</v>
      </c>
      <c r="AT871">
        <v>0</v>
      </c>
      <c r="AU871" s="1">
        <v>1949</v>
      </c>
      <c r="AV871" s="1">
        <v>1</v>
      </c>
      <c r="AW871" s="1">
        <v>0</v>
      </c>
      <c r="AX871" s="1">
        <v>2</v>
      </c>
      <c r="AY871" s="1">
        <v>1</v>
      </c>
      <c r="AZ871">
        <v>3</v>
      </c>
      <c r="BA871">
        <v>1</v>
      </c>
      <c r="BB871" s="51" t="s">
        <v>97</v>
      </c>
      <c r="BC871" s="59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 s="51">
        <v>2</v>
      </c>
      <c r="BK871" s="5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 s="1">
        <v>236000</v>
      </c>
    </row>
    <row r="872" spans="1:81" x14ac:dyDescent="0.2">
      <c r="A872">
        <v>871</v>
      </c>
      <c r="B872">
        <v>20</v>
      </c>
      <c r="C872" t="s">
        <v>81</v>
      </c>
      <c r="D872" s="1">
        <v>60</v>
      </c>
      <c r="E872" s="1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s="1" t="s">
        <v>162</v>
      </c>
      <c r="N872" s="51" t="s">
        <v>139</v>
      </c>
      <c r="O872" s="51" t="s">
        <v>90</v>
      </c>
      <c r="P872" s="1" t="s">
        <v>91</v>
      </c>
      <c r="Q872" s="51" t="s">
        <v>115</v>
      </c>
      <c r="R872" s="1">
        <v>5</v>
      </c>
      <c r="S872" s="51">
        <v>5</v>
      </c>
      <c r="T872" s="51">
        <v>1962</v>
      </c>
      <c r="U872" s="51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 s="51">
        <v>894</v>
      </c>
      <c r="AN872" t="s">
        <v>103</v>
      </c>
      <c r="AO872" t="s">
        <v>97</v>
      </c>
      <c r="AP872" t="s">
        <v>177</v>
      </c>
      <c r="AQ872" t="s">
        <v>106</v>
      </c>
      <c r="AR872" s="51">
        <v>894</v>
      </c>
      <c r="AS872" s="51">
        <v>0</v>
      </c>
      <c r="AT872">
        <v>0</v>
      </c>
      <c r="AU872" s="1">
        <v>894</v>
      </c>
      <c r="AV872" s="1">
        <v>0</v>
      </c>
      <c r="AW872" s="1">
        <v>0</v>
      </c>
      <c r="AX872" s="1">
        <v>1</v>
      </c>
      <c r="AY872" s="1">
        <v>0</v>
      </c>
      <c r="AZ872">
        <v>2</v>
      </c>
      <c r="BA872">
        <v>1</v>
      </c>
      <c r="BB872" s="51" t="s">
        <v>98</v>
      </c>
      <c r="BC872" s="59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 s="51">
        <v>1</v>
      </c>
      <c r="BK872" s="51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 s="1">
        <v>109500</v>
      </c>
    </row>
    <row r="873" spans="1:81" x14ac:dyDescent="0.2">
      <c r="A873">
        <v>872</v>
      </c>
      <c r="B873">
        <v>60</v>
      </c>
      <c r="C873" t="s">
        <v>81</v>
      </c>
      <c r="D873" s="1">
        <v>70</v>
      </c>
      <c r="E873" s="1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s="1" t="s">
        <v>89</v>
      </c>
      <c r="N873" s="51" t="s">
        <v>90</v>
      </c>
      <c r="O873" s="51" t="s">
        <v>90</v>
      </c>
      <c r="P873" s="1" t="s">
        <v>91</v>
      </c>
      <c r="Q873" s="51" t="s">
        <v>92</v>
      </c>
      <c r="R873" s="1">
        <v>6</v>
      </c>
      <c r="S873" s="51">
        <v>5</v>
      </c>
      <c r="T873" s="51">
        <v>1998</v>
      </c>
      <c r="U873" s="51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 s="51">
        <v>804</v>
      </c>
      <c r="AN873" t="s">
        <v>103</v>
      </c>
      <c r="AO873" t="s">
        <v>104</v>
      </c>
      <c r="AP873" t="s">
        <v>105</v>
      </c>
      <c r="AQ873" t="s">
        <v>106</v>
      </c>
      <c r="AR873" s="51">
        <v>804</v>
      </c>
      <c r="AS873" s="51">
        <v>878</v>
      </c>
      <c r="AT873">
        <v>0</v>
      </c>
      <c r="AU873" s="1">
        <v>1682</v>
      </c>
      <c r="AV873" s="1">
        <v>0</v>
      </c>
      <c r="AW873" s="1">
        <v>0</v>
      </c>
      <c r="AX873" s="1">
        <v>2</v>
      </c>
      <c r="AY873" s="1">
        <v>1</v>
      </c>
      <c r="AZ873">
        <v>3</v>
      </c>
      <c r="BA873">
        <v>1</v>
      </c>
      <c r="BB873" s="51" t="s">
        <v>97</v>
      </c>
      <c r="BC873" s="59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 s="51">
        <v>2</v>
      </c>
      <c r="BK873" s="51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 s="1">
        <v>200500</v>
      </c>
    </row>
    <row r="874" spans="1:81" x14ac:dyDescent="0.2">
      <c r="A874">
        <v>873</v>
      </c>
      <c r="B874">
        <v>20</v>
      </c>
      <c r="C874" t="s">
        <v>81</v>
      </c>
      <c r="D874" s="1">
        <v>74</v>
      </c>
      <c r="E874" s="1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s="1" t="s">
        <v>162</v>
      </c>
      <c r="N874" s="51" t="s">
        <v>90</v>
      </c>
      <c r="O874" s="51" t="s">
        <v>90</v>
      </c>
      <c r="P874" s="1" t="s">
        <v>91</v>
      </c>
      <c r="Q874" s="51" t="s">
        <v>115</v>
      </c>
      <c r="R874" s="1">
        <v>5</v>
      </c>
      <c r="S874" s="51">
        <v>7</v>
      </c>
      <c r="T874" s="51">
        <v>1953</v>
      </c>
      <c r="U874" s="51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 s="51">
        <v>105</v>
      </c>
      <c r="AN874" t="s">
        <v>103</v>
      </c>
      <c r="AO874" t="s">
        <v>97</v>
      </c>
      <c r="AP874" t="s">
        <v>105</v>
      </c>
      <c r="AQ874" t="s">
        <v>106</v>
      </c>
      <c r="AR874" s="51">
        <v>910</v>
      </c>
      <c r="AS874" s="51">
        <v>0</v>
      </c>
      <c r="AT874">
        <v>0</v>
      </c>
      <c r="AU874" s="1">
        <v>910</v>
      </c>
      <c r="AV874" s="1">
        <v>0</v>
      </c>
      <c r="AW874" s="1">
        <v>0</v>
      </c>
      <c r="AX874" s="1">
        <v>1</v>
      </c>
      <c r="AY874" s="1">
        <v>0</v>
      </c>
      <c r="AZ874">
        <v>3</v>
      </c>
      <c r="BA874">
        <v>1</v>
      </c>
      <c r="BB874" s="51" t="s">
        <v>97</v>
      </c>
      <c r="BC874" s="59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 s="51">
        <v>2</v>
      </c>
      <c r="BK874" s="51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 s="1">
        <v>116000</v>
      </c>
    </row>
    <row r="875" spans="1:81" x14ac:dyDescent="0.2">
      <c r="A875">
        <v>874</v>
      </c>
      <c r="B875">
        <v>40</v>
      </c>
      <c r="C875" t="s">
        <v>81</v>
      </c>
      <c r="D875" s="1">
        <v>60</v>
      </c>
      <c r="E875" s="1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s="1" t="s">
        <v>162</v>
      </c>
      <c r="N875" s="51" t="s">
        <v>90</v>
      </c>
      <c r="O875" s="51" t="s">
        <v>90</v>
      </c>
      <c r="P875" s="1" t="s">
        <v>91</v>
      </c>
      <c r="Q875" s="51" t="s">
        <v>115</v>
      </c>
      <c r="R875" s="1">
        <v>5</v>
      </c>
      <c r="S875" s="51">
        <v>7</v>
      </c>
      <c r="T875" s="51">
        <v>1949</v>
      </c>
      <c r="U875" s="51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 s="51">
        <v>832</v>
      </c>
      <c r="AN875" t="s">
        <v>103</v>
      </c>
      <c r="AO875" t="s">
        <v>97</v>
      </c>
      <c r="AP875" t="s">
        <v>105</v>
      </c>
      <c r="AQ875" t="s">
        <v>106</v>
      </c>
      <c r="AR875" s="51">
        <v>1036</v>
      </c>
      <c r="AS875" s="51">
        <v>0</v>
      </c>
      <c r="AT875">
        <v>232</v>
      </c>
      <c r="AU875" s="1">
        <v>1268</v>
      </c>
      <c r="AV875" s="1">
        <v>0</v>
      </c>
      <c r="AW875" s="1">
        <v>0</v>
      </c>
      <c r="AX875" s="1">
        <v>1</v>
      </c>
      <c r="AY875" s="1">
        <v>0</v>
      </c>
      <c r="AZ875">
        <v>3</v>
      </c>
      <c r="BA875">
        <v>1</v>
      </c>
      <c r="BB875" s="51" t="s">
        <v>98</v>
      </c>
      <c r="BC875" s="59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 s="51">
        <v>1</v>
      </c>
      <c r="BK875" s="51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 s="1">
        <v>133000</v>
      </c>
    </row>
    <row r="876" spans="1:81" x14ac:dyDescent="0.2">
      <c r="A876">
        <v>875</v>
      </c>
      <c r="B876">
        <v>50</v>
      </c>
      <c r="C876" t="s">
        <v>142</v>
      </c>
      <c r="D876" s="1">
        <v>52</v>
      </c>
      <c r="E876" s="1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s="1" t="s">
        <v>143</v>
      </c>
      <c r="N876" s="51" t="s">
        <v>144</v>
      </c>
      <c r="O876" s="51" t="s">
        <v>90</v>
      </c>
      <c r="P876" s="1" t="s">
        <v>91</v>
      </c>
      <c r="Q876" s="51" t="s">
        <v>132</v>
      </c>
      <c r="R876" s="1">
        <v>5</v>
      </c>
      <c r="S876" s="51">
        <v>6</v>
      </c>
      <c r="T876" s="51">
        <v>1941</v>
      </c>
      <c r="U876" s="51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 s="51">
        <v>676</v>
      </c>
      <c r="AN876" t="s">
        <v>103</v>
      </c>
      <c r="AO876" t="s">
        <v>104</v>
      </c>
      <c r="AP876" t="s">
        <v>105</v>
      </c>
      <c r="AQ876" t="s">
        <v>106</v>
      </c>
      <c r="AR876" s="51">
        <v>676</v>
      </c>
      <c r="AS876" s="51">
        <v>455</v>
      </c>
      <c r="AT876">
        <v>0</v>
      </c>
      <c r="AU876" s="1">
        <v>1131</v>
      </c>
      <c r="AV876" s="1">
        <v>0</v>
      </c>
      <c r="AW876" s="1">
        <v>0</v>
      </c>
      <c r="AX876" s="1">
        <v>1</v>
      </c>
      <c r="AY876" s="1">
        <v>1</v>
      </c>
      <c r="AZ876">
        <v>3</v>
      </c>
      <c r="BA876">
        <v>1</v>
      </c>
      <c r="BB876" s="51" t="s">
        <v>98</v>
      </c>
      <c r="BC876" s="59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 s="51">
        <v>1</v>
      </c>
      <c r="BK876" s="51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 s="1">
        <v>66500</v>
      </c>
    </row>
    <row r="877" spans="1:81" x14ac:dyDescent="0.2">
      <c r="A877">
        <v>876</v>
      </c>
      <c r="B877">
        <v>60</v>
      </c>
      <c r="C877" t="s">
        <v>192</v>
      </c>
      <c r="D877" s="1">
        <v>75</v>
      </c>
      <c r="E877" s="1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s="1" t="s">
        <v>136</v>
      </c>
      <c r="N877" s="51" t="s">
        <v>90</v>
      </c>
      <c r="O877" s="51" t="s">
        <v>90</v>
      </c>
      <c r="P877" s="1" t="s">
        <v>91</v>
      </c>
      <c r="Q877" s="51" t="s">
        <v>92</v>
      </c>
      <c r="R877" s="1">
        <v>8</v>
      </c>
      <c r="S877" s="51">
        <v>5</v>
      </c>
      <c r="T877" s="51">
        <v>2007</v>
      </c>
      <c r="U877" s="51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 s="51">
        <v>1184</v>
      </c>
      <c r="AN877" t="s">
        <v>103</v>
      </c>
      <c r="AO877" t="s">
        <v>104</v>
      </c>
      <c r="AP877" t="s">
        <v>105</v>
      </c>
      <c r="AQ877" t="s">
        <v>106</v>
      </c>
      <c r="AR877" s="51">
        <v>1184</v>
      </c>
      <c r="AS877" s="51">
        <v>1426</v>
      </c>
      <c r="AT877">
        <v>0</v>
      </c>
      <c r="AU877" s="1">
        <v>2610</v>
      </c>
      <c r="AV877" s="1">
        <v>0</v>
      </c>
      <c r="AW877" s="1">
        <v>0</v>
      </c>
      <c r="AX877" s="1">
        <v>2</v>
      </c>
      <c r="AY877" s="1">
        <v>1</v>
      </c>
      <c r="AZ877">
        <v>4</v>
      </c>
      <c r="BA877">
        <v>1</v>
      </c>
      <c r="BB877" s="51" t="s">
        <v>104</v>
      </c>
      <c r="BC877" s="59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 s="51">
        <v>2</v>
      </c>
      <c r="BK877" s="51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 s="1">
        <v>303477</v>
      </c>
    </row>
    <row r="878" spans="1:81" x14ac:dyDescent="0.2">
      <c r="A878">
        <v>877</v>
      </c>
      <c r="B878">
        <v>20</v>
      </c>
      <c r="C878" t="s">
        <v>81</v>
      </c>
      <c r="D878" s="1">
        <v>94</v>
      </c>
      <c r="E878" s="1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s="1" t="s">
        <v>131</v>
      </c>
      <c r="N878" s="51" t="s">
        <v>90</v>
      </c>
      <c r="O878" s="51" t="s">
        <v>90</v>
      </c>
      <c r="P878" s="1" t="s">
        <v>91</v>
      </c>
      <c r="Q878" s="51" t="s">
        <v>115</v>
      </c>
      <c r="R878" s="1">
        <v>4</v>
      </c>
      <c r="S878" s="51">
        <v>5</v>
      </c>
      <c r="T878" s="51">
        <v>1963</v>
      </c>
      <c r="U878" s="51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 s="51">
        <v>1064</v>
      </c>
      <c r="AN878" t="s">
        <v>103</v>
      </c>
      <c r="AO878" t="s">
        <v>97</v>
      </c>
      <c r="AP878" t="s">
        <v>105</v>
      </c>
      <c r="AQ878" t="s">
        <v>106</v>
      </c>
      <c r="AR878" s="51">
        <v>1040</v>
      </c>
      <c r="AS878" s="51">
        <v>0</v>
      </c>
      <c r="AT878">
        <v>0</v>
      </c>
      <c r="AU878" s="1">
        <v>1040</v>
      </c>
      <c r="AV878" s="1">
        <v>1</v>
      </c>
      <c r="AW878" s="1">
        <v>0</v>
      </c>
      <c r="AX878" s="1">
        <v>1</v>
      </c>
      <c r="AY878" s="1">
        <v>0</v>
      </c>
      <c r="AZ878">
        <v>3</v>
      </c>
      <c r="BA878">
        <v>1</v>
      </c>
      <c r="BB878" s="51" t="s">
        <v>98</v>
      </c>
      <c r="BC878" s="59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 s="51">
        <v>2</v>
      </c>
      <c r="BK878" s="51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 s="1">
        <v>132250</v>
      </c>
    </row>
    <row r="879" spans="1:81" x14ac:dyDescent="0.2">
      <c r="A879">
        <v>878</v>
      </c>
      <c r="B879">
        <v>60</v>
      </c>
      <c r="C879" t="s">
        <v>81</v>
      </c>
      <c r="D879" s="1">
        <v>74</v>
      </c>
      <c r="E879" s="1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s="1" t="s">
        <v>154</v>
      </c>
      <c r="N879" s="51" t="s">
        <v>90</v>
      </c>
      <c r="O879" s="51" t="s">
        <v>90</v>
      </c>
      <c r="P879" s="1" t="s">
        <v>91</v>
      </c>
      <c r="Q879" s="51" t="s">
        <v>92</v>
      </c>
      <c r="R879" s="1">
        <v>9</v>
      </c>
      <c r="S879" s="51">
        <v>5</v>
      </c>
      <c r="T879" s="51">
        <v>2004</v>
      </c>
      <c r="U879" s="51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 s="51">
        <v>1462</v>
      </c>
      <c r="AN879" t="s">
        <v>103</v>
      </c>
      <c r="AO879" t="s">
        <v>104</v>
      </c>
      <c r="AP879" t="s">
        <v>105</v>
      </c>
      <c r="AQ879" t="s">
        <v>106</v>
      </c>
      <c r="AR879" s="51">
        <v>1462</v>
      </c>
      <c r="AS879" s="51">
        <v>762</v>
      </c>
      <c r="AT879">
        <v>0</v>
      </c>
      <c r="AU879" s="1">
        <v>2224</v>
      </c>
      <c r="AV879" s="1">
        <v>1</v>
      </c>
      <c r="AW879" s="1">
        <v>0</v>
      </c>
      <c r="AX879" s="1">
        <v>2</v>
      </c>
      <c r="AY879" s="1">
        <v>1</v>
      </c>
      <c r="AZ879">
        <v>4</v>
      </c>
      <c r="BA879">
        <v>1</v>
      </c>
      <c r="BB879" s="51" t="s">
        <v>104</v>
      </c>
      <c r="BC879" s="5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 s="51">
        <v>3</v>
      </c>
      <c r="BK879" s="51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 s="1">
        <v>350000</v>
      </c>
    </row>
    <row r="880" spans="1:81" x14ac:dyDescent="0.2">
      <c r="A880">
        <v>879</v>
      </c>
      <c r="B880">
        <v>85</v>
      </c>
      <c r="C880" t="s">
        <v>81</v>
      </c>
      <c r="D880" s="1">
        <v>88</v>
      </c>
      <c r="E880" s="1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s="1" t="s">
        <v>151</v>
      </c>
      <c r="N880" s="51" t="s">
        <v>90</v>
      </c>
      <c r="O880" s="51" t="s">
        <v>90</v>
      </c>
      <c r="P880" s="1" t="s">
        <v>91</v>
      </c>
      <c r="Q880" s="51" t="s">
        <v>191</v>
      </c>
      <c r="R880" s="1">
        <v>5</v>
      </c>
      <c r="S880" s="51">
        <v>7</v>
      </c>
      <c r="T880" s="51">
        <v>1961</v>
      </c>
      <c r="U880" s="51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 s="51">
        <v>1109</v>
      </c>
      <c r="AN880" t="s">
        <v>103</v>
      </c>
      <c r="AO880" t="s">
        <v>98</v>
      </c>
      <c r="AP880" t="s">
        <v>105</v>
      </c>
      <c r="AQ880" t="s">
        <v>106</v>
      </c>
      <c r="AR880" s="51">
        <v>1155</v>
      </c>
      <c r="AS880" s="51">
        <v>0</v>
      </c>
      <c r="AT880">
        <v>0</v>
      </c>
      <c r="AU880" s="1">
        <v>1155</v>
      </c>
      <c r="AV880" s="1">
        <v>1</v>
      </c>
      <c r="AW880" s="1">
        <v>0</v>
      </c>
      <c r="AX880" s="1">
        <v>1</v>
      </c>
      <c r="AY880" s="1">
        <v>0</v>
      </c>
      <c r="AZ880">
        <v>3</v>
      </c>
      <c r="BA880">
        <v>1</v>
      </c>
      <c r="BB880" s="51" t="s">
        <v>97</v>
      </c>
      <c r="BC880" s="59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 s="51">
        <v>2</v>
      </c>
      <c r="BK880" s="51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 s="1">
        <v>148000</v>
      </c>
    </row>
    <row r="881" spans="1:81" x14ac:dyDescent="0.2">
      <c r="A881">
        <v>880</v>
      </c>
      <c r="B881">
        <v>20</v>
      </c>
      <c r="C881" t="s">
        <v>81</v>
      </c>
      <c r="D881" s="1" t="s">
        <v>83</v>
      </c>
      <c r="E881" s="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s="1" t="s">
        <v>89</v>
      </c>
      <c r="N881" s="51" t="s">
        <v>90</v>
      </c>
      <c r="O881" s="51" t="s">
        <v>90</v>
      </c>
      <c r="P881" s="1" t="s">
        <v>91</v>
      </c>
      <c r="Q881" s="51" t="s">
        <v>115</v>
      </c>
      <c r="R881" s="1">
        <v>5</v>
      </c>
      <c r="S881" s="51">
        <v>8</v>
      </c>
      <c r="T881" s="51">
        <v>1978</v>
      </c>
      <c r="U881" s="5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 s="51">
        <v>864</v>
      </c>
      <c r="AN881" t="s">
        <v>103</v>
      </c>
      <c r="AO881" t="s">
        <v>104</v>
      </c>
      <c r="AP881" t="s">
        <v>105</v>
      </c>
      <c r="AQ881" t="s">
        <v>106</v>
      </c>
      <c r="AR881" s="51">
        <v>864</v>
      </c>
      <c r="AS881" s="51">
        <v>0</v>
      </c>
      <c r="AT881">
        <v>0</v>
      </c>
      <c r="AU881" s="1">
        <v>864</v>
      </c>
      <c r="AV881" s="1">
        <v>1</v>
      </c>
      <c r="AW881" s="1">
        <v>0</v>
      </c>
      <c r="AX881" s="1">
        <v>1</v>
      </c>
      <c r="AY881" s="1">
        <v>0</v>
      </c>
      <c r="AZ881">
        <v>3</v>
      </c>
      <c r="BA881">
        <v>1</v>
      </c>
      <c r="BB881" s="51" t="s">
        <v>98</v>
      </c>
      <c r="BC881" s="59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 s="51">
        <v>1</v>
      </c>
      <c r="BK881" s="5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 s="1">
        <v>136500</v>
      </c>
    </row>
    <row r="882" spans="1:81" x14ac:dyDescent="0.2">
      <c r="A882">
        <v>881</v>
      </c>
      <c r="B882">
        <v>20</v>
      </c>
      <c r="C882" t="s">
        <v>81</v>
      </c>
      <c r="D882" s="1">
        <v>60</v>
      </c>
      <c r="E882" s="1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s="1" t="s">
        <v>185</v>
      </c>
      <c r="N882" s="51" t="s">
        <v>90</v>
      </c>
      <c r="O882" s="51" t="s">
        <v>90</v>
      </c>
      <c r="P882" s="1" t="s">
        <v>91</v>
      </c>
      <c r="Q882" s="51" t="s">
        <v>115</v>
      </c>
      <c r="R882" s="1">
        <v>5</v>
      </c>
      <c r="S882" s="51">
        <v>5</v>
      </c>
      <c r="T882" s="51">
        <v>2005</v>
      </c>
      <c r="U882" s="51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 s="51">
        <v>1090</v>
      </c>
      <c r="AN882" t="s">
        <v>103</v>
      </c>
      <c r="AO882" t="s">
        <v>97</v>
      </c>
      <c r="AP882" t="s">
        <v>105</v>
      </c>
      <c r="AQ882" t="s">
        <v>106</v>
      </c>
      <c r="AR882" s="51">
        <v>1090</v>
      </c>
      <c r="AS882" s="51">
        <v>0</v>
      </c>
      <c r="AT882">
        <v>0</v>
      </c>
      <c r="AU882" s="1">
        <v>1090</v>
      </c>
      <c r="AV882" s="1">
        <v>1</v>
      </c>
      <c r="AW882" s="1">
        <v>0</v>
      </c>
      <c r="AX882" s="1">
        <v>1</v>
      </c>
      <c r="AY882" s="1">
        <v>1</v>
      </c>
      <c r="AZ882">
        <v>2</v>
      </c>
      <c r="BA882">
        <v>1</v>
      </c>
      <c r="BB882" s="51" t="s">
        <v>98</v>
      </c>
      <c r="BC882" s="59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 s="51">
        <v>2</v>
      </c>
      <c r="BK882" s="51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 s="1">
        <v>157000</v>
      </c>
    </row>
    <row r="883" spans="1:81" x14ac:dyDescent="0.2">
      <c r="A883">
        <v>882</v>
      </c>
      <c r="B883">
        <v>50</v>
      </c>
      <c r="C883" t="s">
        <v>81</v>
      </c>
      <c r="D883" s="1">
        <v>44</v>
      </c>
      <c r="E883" s="1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s="1" t="s">
        <v>189</v>
      </c>
      <c r="N883" s="51" t="s">
        <v>90</v>
      </c>
      <c r="O883" s="51" t="s">
        <v>90</v>
      </c>
      <c r="P883" s="1" t="s">
        <v>91</v>
      </c>
      <c r="Q883" s="51" t="s">
        <v>132</v>
      </c>
      <c r="R883" s="1">
        <v>7</v>
      </c>
      <c r="S883" s="51">
        <v>5</v>
      </c>
      <c r="T883" s="51">
        <v>1990</v>
      </c>
      <c r="U883" s="51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 s="51">
        <v>1156</v>
      </c>
      <c r="AN883" t="s">
        <v>103</v>
      </c>
      <c r="AO883" t="s">
        <v>104</v>
      </c>
      <c r="AP883" t="s">
        <v>105</v>
      </c>
      <c r="AQ883" t="s">
        <v>106</v>
      </c>
      <c r="AR883" s="51">
        <v>1187</v>
      </c>
      <c r="AS883" s="51">
        <v>530</v>
      </c>
      <c r="AT883">
        <v>0</v>
      </c>
      <c r="AU883" s="1">
        <v>1717</v>
      </c>
      <c r="AV883" s="1">
        <v>0</v>
      </c>
      <c r="AW883" s="1">
        <v>0</v>
      </c>
      <c r="AX883" s="1">
        <v>2</v>
      </c>
      <c r="AY883" s="1">
        <v>1</v>
      </c>
      <c r="AZ883">
        <v>3</v>
      </c>
      <c r="BA883">
        <v>1</v>
      </c>
      <c r="BB883" s="51" t="s">
        <v>97</v>
      </c>
      <c r="BC883" s="59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 s="51">
        <v>2</v>
      </c>
      <c r="BK883" s="51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 s="1">
        <v>187500</v>
      </c>
    </row>
    <row r="884" spans="1:81" x14ac:dyDescent="0.2">
      <c r="A884">
        <v>883</v>
      </c>
      <c r="B884">
        <v>60</v>
      </c>
      <c r="C884" t="s">
        <v>81</v>
      </c>
      <c r="D884" s="1" t="s">
        <v>83</v>
      </c>
      <c r="E884" s="1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s="1" t="s">
        <v>193</v>
      </c>
      <c r="N884" s="51" t="s">
        <v>90</v>
      </c>
      <c r="O884" s="51" t="s">
        <v>90</v>
      </c>
      <c r="P884" s="1" t="s">
        <v>91</v>
      </c>
      <c r="Q884" s="51" t="s">
        <v>92</v>
      </c>
      <c r="R884" s="1">
        <v>6</v>
      </c>
      <c r="S884" s="51">
        <v>5</v>
      </c>
      <c r="T884" s="51">
        <v>1992</v>
      </c>
      <c r="U884" s="51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 s="51">
        <v>808</v>
      </c>
      <c r="AN884" t="s">
        <v>103</v>
      </c>
      <c r="AO884" t="s">
        <v>97</v>
      </c>
      <c r="AP884" t="s">
        <v>105</v>
      </c>
      <c r="AQ884" t="s">
        <v>106</v>
      </c>
      <c r="AR884" s="51">
        <v>808</v>
      </c>
      <c r="AS884" s="51">
        <v>785</v>
      </c>
      <c r="AT884">
        <v>0</v>
      </c>
      <c r="AU884" s="1">
        <v>1593</v>
      </c>
      <c r="AV884" s="1">
        <v>0</v>
      </c>
      <c r="AW884" s="1">
        <v>0</v>
      </c>
      <c r="AX884" s="1">
        <v>2</v>
      </c>
      <c r="AY884" s="1">
        <v>1</v>
      </c>
      <c r="AZ884">
        <v>3</v>
      </c>
      <c r="BA884">
        <v>1</v>
      </c>
      <c r="BB884" s="51" t="s">
        <v>98</v>
      </c>
      <c r="BC884" s="59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 s="51">
        <v>2</v>
      </c>
      <c r="BK884" s="51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 s="1">
        <v>178000</v>
      </c>
    </row>
    <row r="885" spans="1:81" x14ac:dyDescent="0.2">
      <c r="A885">
        <v>884</v>
      </c>
      <c r="B885">
        <v>75</v>
      </c>
      <c r="C885" t="s">
        <v>81</v>
      </c>
      <c r="D885" s="1">
        <v>60</v>
      </c>
      <c r="E885" s="1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s="1" t="s">
        <v>232</v>
      </c>
      <c r="N885" s="51" t="s">
        <v>90</v>
      </c>
      <c r="O885" s="51" t="s">
        <v>90</v>
      </c>
      <c r="P885" s="1" t="s">
        <v>91</v>
      </c>
      <c r="Q885" s="51" t="s">
        <v>225</v>
      </c>
      <c r="R885" s="1">
        <v>4</v>
      </c>
      <c r="S885" s="51">
        <v>5</v>
      </c>
      <c r="T885" s="51">
        <v>1912</v>
      </c>
      <c r="U885" s="51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 s="51">
        <v>795</v>
      </c>
      <c r="AN885" t="s">
        <v>103</v>
      </c>
      <c r="AO885" t="s">
        <v>98</v>
      </c>
      <c r="AP885" t="s">
        <v>177</v>
      </c>
      <c r="AQ885" t="s">
        <v>106</v>
      </c>
      <c r="AR885" s="51">
        <v>954</v>
      </c>
      <c r="AS885" s="51">
        <v>795</v>
      </c>
      <c r="AT885">
        <v>481</v>
      </c>
      <c r="AU885" s="1">
        <v>2230</v>
      </c>
      <c r="AV885" s="1">
        <v>1</v>
      </c>
      <c r="AW885" s="1">
        <v>0</v>
      </c>
      <c r="AX885" s="1">
        <v>1</v>
      </c>
      <c r="AY885" s="1">
        <v>0</v>
      </c>
      <c r="AZ885">
        <v>5</v>
      </c>
      <c r="BA885">
        <v>1</v>
      </c>
      <c r="BB885" s="51" t="s">
        <v>98</v>
      </c>
      <c r="BC885" s="59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 s="51">
        <v>1</v>
      </c>
      <c r="BK885" s="51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 s="1">
        <v>118500</v>
      </c>
    </row>
    <row r="886" spans="1:81" x14ac:dyDescent="0.2">
      <c r="A886">
        <v>885</v>
      </c>
      <c r="B886">
        <v>20</v>
      </c>
      <c r="C886" t="s">
        <v>81</v>
      </c>
      <c r="D886" s="1">
        <v>65</v>
      </c>
      <c r="E886" s="1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s="1" t="s">
        <v>162</v>
      </c>
      <c r="N886" s="51" t="s">
        <v>90</v>
      </c>
      <c r="O886" s="51" t="s">
        <v>90</v>
      </c>
      <c r="P886" s="1" t="s">
        <v>91</v>
      </c>
      <c r="Q886" s="51" t="s">
        <v>115</v>
      </c>
      <c r="R886" s="1">
        <v>5</v>
      </c>
      <c r="S886" s="51">
        <v>5</v>
      </c>
      <c r="T886" s="51">
        <v>1967</v>
      </c>
      <c r="U886" s="51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 s="51">
        <v>892</v>
      </c>
      <c r="AN886" t="s">
        <v>103</v>
      </c>
      <c r="AO886" t="s">
        <v>98</v>
      </c>
      <c r="AP886" t="s">
        <v>105</v>
      </c>
      <c r="AQ886" t="s">
        <v>106</v>
      </c>
      <c r="AR886" s="51">
        <v>892</v>
      </c>
      <c r="AS886" s="51">
        <v>0</v>
      </c>
      <c r="AT886">
        <v>0</v>
      </c>
      <c r="AU886" s="1">
        <v>892</v>
      </c>
      <c r="AV886" s="1">
        <v>0</v>
      </c>
      <c r="AW886" s="1">
        <v>0</v>
      </c>
      <c r="AX886" s="1">
        <v>1</v>
      </c>
      <c r="AY886" s="1">
        <v>0</v>
      </c>
      <c r="AZ886">
        <v>3</v>
      </c>
      <c r="BA886">
        <v>1</v>
      </c>
      <c r="BB886" s="51" t="s">
        <v>98</v>
      </c>
      <c r="BC886" s="59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 s="51">
        <v>1</v>
      </c>
      <c r="BK886" s="51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 s="1">
        <v>100000</v>
      </c>
    </row>
    <row r="887" spans="1:81" x14ac:dyDescent="0.2">
      <c r="A887">
        <v>886</v>
      </c>
      <c r="B887">
        <v>120</v>
      </c>
      <c r="C887" t="s">
        <v>192</v>
      </c>
      <c r="D887" s="1">
        <v>50</v>
      </c>
      <c r="E887" s="1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s="1" t="s">
        <v>136</v>
      </c>
      <c r="N887" s="51" t="s">
        <v>90</v>
      </c>
      <c r="O887" s="51" t="s">
        <v>90</v>
      </c>
      <c r="P887" s="1" t="s">
        <v>179</v>
      </c>
      <c r="Q887" s="51" t="s">
        <v>115</v>
      </c>
      <c r="R887" s="1">
        <v>9</v>
      </c>
      <c r="S887" s="51">
        <v>5</v>
      </c>
      <c r="T887" s="51">
        <v>1999</v>
      </c>
      <c r="U887" s="51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 s="51">
        <v>1698</v>
      </c>
      <c r="AN887" t="s">
        <v>103</v>
      </c>
      <c r="AO887" t="s">
        <v>104</v>
      </c>
      <c r="AP887" t="s">
        <v>105</v>
      </c>
      <c r="AQ887" t="s">
        <v>106</v>
      </c>
      <c r="AR887" s="51">
        <v>1709</v>
      </c>
      <c r="AS887" s="51">
        <v>0</v>
      </c>
      <c r="AT887">
        <v>0</v>
      </c>
      <c r="AU887" s="1">
        <v>1709</v>
      </c>
      <c r="AV887" s="1">
        <v>1</v>
      </c>
      <c r="AW887" s="1">
        <v>0</v>
      </c>
      <c r="AX887" s="1">
        <v>2</v>
      </c>
      <c r="AY887" s="1">
        <v>0</v>
      </c>
      <c r="AZ887">
        <v>2</v>
      </c>
      <c r="BA887">
        <v>1</v>
      </c>
      <c r="BB887" s="51" t="s">
        <v>97</v>
      </c>
      <c r="BC887" s="59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 s="51">
        <v>2</v>
      </c>
      <c r="BK887" s="51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 s="1">
        <v>328900</v>
      </c>
    </row>
    <row r="888" spans="1:81" x14ac:dyDescent="0.2">
      <c r="A888">
        <v>887</v>
      </c>
      <c r="B888">
        <v>90</v>
      </c>
      <c r="C888" t="s">
        <v>81</v>
      </c>
      <c r="D888" s="1">
        <v>70</v>
      </c>
      <c r="E888" s="1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s="1" t="s">
        <v>162</v>
      </c>
      <c r="N888" s="51" t="s">
        <v>90</v>
      </c>
      <c r="O888" s="51" t="s">
        <v>90</v>
      </c>
      <c r="P888" s="1" t="s">
        <v>167</v>
      </c>
      <c r="Q888" s="51" t="s">
        <v>115</v>
      </c>
      <c r="R888" s="1">
        <v>5</v>
      </c>
      <c r="S888" s="51">
        <v>5</v>
      </c>
      <c r="T888" s="51">
        <v>1959</v>
      </c>
      <c r="U888" s="51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 s="51">
        <v>1626</v>
      </c>
      <c r="AN888" t="s">
        <v>103</v>
      </c>
      <c r="AO888" t="s">
        <v>104</v>
      </c>
      <c r="AP888" t="s">
        <v>105</v>
      </c>
      <c r="AQ888" t="s">
        <v>106</v>
      </c>
      <c r="AR888" s="51">
        <v>1712</v>
      </c>
      <c r="AS888" s="51">
        <v>0</v>
      </c>
      <c r="AT888">
        <v>0</v>
      </c>
      <c r="AU888" s="1">
        <v>1712</v>
      </c>
      <c r="AV888" s="1">
        <v>0</v>
      </c>
      <c r="AW888" s="1">
        <v>0</v>
      </c>
      <c r="AX888" s="1">
        <v>2</v>
      </c>
      <c r="AY888" s="1">
        <v>0</v>
      </c>
      <c r="AZ888">
        <v>4</v>
      </c>
      <c r="BA888">
        <v>2</v>
      </c>
      <c r="BB888" s="51" t="s">
        <v>98</v>
      </c>
      <c r="BC888" s="59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 s="51">
        <v>2</v>
      </c>
      <c r="BK888" s="51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 s="1">
        <v>145000</v>
      </c>
    </row>
    <row r="889" spans="1:81" x14ac:dyDescent="0.2">
      <c r="A889">
        <v>888</v>
      </c>
      <c r="B889">
        <v>50</v>
      </c>
      <c r="C889" t="s">
        <v>81</v>
      </c>
      <c r="D889" s="1">
        <v>59</v>
      </c>
      <c r="E889" s="1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s="1" t="s">
        <v>185</v>
      </c>
      <c r="N889" s="51" t="s">
        <v>90</v>
      </c>
      <c r="O889" s="51" t="s">
        <v>90</v>
      </c>
      <c r="P889" s="1" t="s">
        <v>91</v>
      </c>
      <c r="Q889" s="51" t="s">
        <v>132</v>
      </c>
      <c r="R889" s="1">
        <v>5</v>
      </c>
      <c r="S889" s="51">
        <v>7</v>
      </c>
      <c r="T889" s="51">
        <v>1955</v>
      </c>
      <c r="U889" s="51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 s="51">
        <v>816</v>
      </c>
      <c r="AN889" t="s">
        <v>103</v>
      </c>
      <c r="AO889" t="s">
        <v>98</v>
      </c>
      <c r="AP889" t="s">
        <v>105</v>
      </c>
      <c r="AQ889" t="s">
        <v>106</v>
      </c>
      <c r="AR889" s="51">
        <v>872</v>
      </c>
      <c r="AS889" s="51">
        <v>521</v>
      </c>
      <c r="AT889">
        <v>0</v>
      </c>
      <c r="AU889" s="1">
        <v>1393</v>
      </c>
      <c r="AV889" s="1">
        <v>0</v>
      </c>
      <c r="AW889" s="1">
        <v>0</v>
      </c>
      <c r="AX889" s="1">
        <v>1</v>
      </c>
      <c r="AY889" s="1">
        <v>1</v>
      </c>
      <c r="AZ889">
        <v>3</v>
      </c>
      <c r="BA889">
        <v>1</v>
      </c>
      <c r="BB889" s="51" t="s">
        <v>98</v>
      </c>
      <c r="BC889" s="5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 s="51">
        <v>1</v>
      </c>
      <c r="BK889" s="51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 s="1">
        <v>135500</v>
      </c>
    </row>
    <row r="890" spans="1:81" x14ac:dyDescent="0.2">
      <c r="A890">
        <v>889</v>
      </c>
      <c r="B890">
        <v>20</v>
      </c>
      <c r="C890" t="s">
        <v>81</v>
      </c>
      <c r="D890" s="1">
        <v>95</v>
      </c>
      <c r="E890" s="1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s="1" t="s">
        <v>162</v>
      </c>
      <c r="N890" s="51" t="s">
        <v>90</v>
      </c>
      <c r="O890" s="51" t="s">
        <v>90</v>
      </c>
      <c r="P890" s="1" t="s">
        <v>91</v>
      </c>
      <c r="Q890" s="51" t="s">
        <v>115</v>
      </c>
      <c r="R890" s="1">
        <v>8</v>
      </c>
      <c r="S890" s="51">
        <v>6</v>
      </c>
      <c r="T890" s="51">
        <v>1970</v>
      </c>
      <c r="U890" s="51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 s="51">
        <v>2217</v>
      </c>
      <c r="AN890" t="s">
        <v>103</v>
      </c>
      <c r="AO890" t="s">
        <v>104</v>
      </c>
      <c r="AP890" t="s">
        <v>105</v>
      </c>
      <c r="AQ890" t="s">
        <v>106</v>
      </c>
      <c r="AR890" s="51">
        <v>2217</v>
      </c>
      <c r="AS890" s="51">
        <v>0</v>
      </c>
      <c r="AT890">
        <v>0</v>
      </c>
      <c r="AU890" s="1">
        <v>2217</v>
      </c>
      <c r="AV890" s="1">
        <v>1</v>
      </c>
      <c r="AW890" s="1">
        <v>0</v>
      </c>
      <c r="AX890" s="1">
        <v>2</v>
      </c>
      <c r="AY890" s="1">
        <v>0</v>
      </c>
      <c r="AZ890">
        <v>4</v>
      </c>
      <c r="BA890">
        <v>1</v>
      </c>
      <c r="BB890" s="51" t="s">
        <v>97</v>
      </c>
      <c r="BC890" s="59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 s="51">
        <v>2</v>
      </c>
      <c r="BK890" s="51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 s="1">
        <v>268000</v>
      </c>
    </row>
    <row r="891" spans="1:81" x14ac:dyDescent="0.2">
      <c r="A891">
        <v>890</v>
      </c>
      <c r="B891">
        <v>20</v>
      </c>
      <c r="C891" t="s">
        <v>81</v>
      </c>
      <c r="D891" s="1">
        <v>128</v>
      </c>
      <c r="E891" s="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s="1" t="s">
        <v>162</v>
      </c>
      <c r="N891" s="51" t="s">
        <v>114</v>
      </c>
      <c r="O891" s="51" t="s">
        <v>90</v>
      </c>
      <c r="P891" s="1" t="s">
        <v>91</v>
      </c>
      <c r="Q891" s="51" t="s">
        <v>115</v>
      </c>
      <c r="R891" s="1">
        <v>6</v>
      </c>
      <c r="S891" s="51">
        <v>4</v>
      </c>
      <c r="T891" s="51">
        <v>1953</v>
      </c>
      <c r="U891" s="5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 s="51">
        <v>1505</v>
      </c>
      <c r="AN891" t="s">
        <v>103</v>
      </c>
      <c r="AO891" t="s">
        <v>104</v>
      </c>
      <c r="AP891" t="s">
        <v>105</v>
      </c>
      <c r="AQ891" t="s">
        <v>106</v>
      </c>
      <c r="AR891" s="51">
        <v>1505</v>
      </c>
      <c r="AS891" s="51">
        <v>0</v>
      </c>
      <c r="AT891">
        <v>0</v>
      </c>
      <c r="AU891" s="1">
        <v>1505</v>
      </c>
      <c r="AV891" s="1">
        <v>1</v>
      </c>
      <c r="AW891" s="1">
        <v>0</v>
      </c>
      <c r="AX891" s="1">
        <v>1</v>
      </c>
      <c r="AY891" s="1">
        <v>0</v>
      </c>
      <c r="AZ891">
        <v>2</v>
      </c>
      <c r="BA891">
        <v>1</v>
      </c>
      <c r="BB891" s="51" t="s">
        <v>98</v>
      </c>
      <c r="BC891" s="59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 s="51">
        <v>2</v>
      </c>
      <c r="BK891" s="5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 s="1">
        <v>149500</v>
      </c>
    </row>
    <row r="892" spans="1:81" x14ac:dyDescent="0.2">
      <c r="A892">
        <v>891</v>
      </c>
      <c r="B892">
        <v>50</v>
      </c>
      <c r="C892" t="s">
        <v>81</v>
      </c>
      <c r="D892" s="1">
        <v>60</v>
      </c>
      <c r="E892" s="1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s="1" t="s">
        <v>162</v>
      </c>
      <c r="N892" s="51" t="s">
        <v>144</v>
      </c>
      <c r="O892" s="51" t="s">
        <v>90</v>
      </c>
      <c r="P892" s="1" t="s">
        <v>91</v>
      </c>
      <c r="Q892" s="51" t="s">
        <v>132</v>
      </c>
      <c r="R892" s="1">
        <v>5</v>
      </c>
      <c r="S892" s="51">
        <v>7</v>
      </c>
      <c r="T892" s="51">
        <v>1949</v>
      </c>
      <c r="U892" s="51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 s="51">
        <v>672</v>
      </c>
      <c r="AN892" t="s">
        <v>103</v>
      </c>
      <c r="AO892" t="s">
        <v>104</v>
      </c>
      <c r="AP892" t="s">
        <v>105</v>
      </c>
      <c r="AQ892" t="s">
        <v>106</v>
      </c>
      <c r="AR892" s="51">
        <v>672</v>
      </c>
      <c r="AS892" s="51">
        <v>252</v>
      </c>
      <c r="AT892">
        <v>0</v>
      </c>
      <c r="AU892" s="1">
        <v>924</v>
      </c>
      <c r="AV892" s="1">
        <v>0</v>
      </c>
      <c r="AW892" s="1">
        <v>0</v>
      </c>
      <c r="AX892" s="1">
        <v>1</v>
      </c>
      <c r="AY892" s="1">
        <v>0</v>
      </c>
      <c r="AZ892">
        <v>3</v>
      </c>
      <c r="BA892">
        <v>1</v>
      </c>
      <c r="BB892" s="51" t="s">
        <v>98</v>
      </c>
      <c r="BC892" s="59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 s="51">
        <v>2</v>
      </c>
      <c r="BK892" s="51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 s="1">
        <v>122900</v>
      </c>
    </row>
    <row r="893" spans="1:81" x14ac:dyDescent="0.2">
      <c r="A893">
        <v>892</v>
      </c>
      <c r="B893">
        <v>60</v>
      </c>
      <c r="C893" t="s">
        <v>81</v>
      </c>
      <c r="D893" s="1">
        <v>70</v>
      </c>
      <c r="E893" s="1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s="1" t="s">
        <v>151</v>
      </c>
      <c r="N893" s="51" t="s">
        <v>90</v>
      </c>
      <c r="O893" s="51" t="s">
        <v>90</v>
      </c>
      <c r="P893" s="1" t="s">
        <v>91</v>
      </c>
      <c r="Q893" s="51" t="s">
        <v>92</v>
      </c>
      <c r="R893" s="1">
        <v>6</v>
      </c>
      <c r="S893" s="51">
        <v>5</v>
      </c>
      <c r="T893" s="51">
        <v>1978</v>
      </c>
      <c r="U893" s="51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 s="51">
        <v>918</v>
      </c>
      <c r="AN893" t="s">
        <v>103</v>
      </c>
      <c r="AO893" t="s">
        <v>97</v>
      </c>
      <c r="AP893" t="s">
        <v>105</v>
      </c>
      <c r="AQ893" t="s">
        <v>106</v>
      </c>
      <c r="AR893" s="51">
        <v>918</v>
      </c>
      <c r="AS893" s="51">
        <v>765</v>
      </c>
      <c r="AT893">
        <v>0</v>
      </c>
      <c r="AU893" s="1">
        <v>1683</v>
      </c>
      <c r="AV893" s="1">
        <v>0</v>
      </c>
      <c r="AW893" s="1">
        <v>0</v>
      </c>
      <c r="AX893" s="1">
        <v>2</v>
      </c>
      <c r="AY893" s="1">
        <v>1</v>
      </c>
      <c r="AZ893">
        <v>3</v>
      </c>
      <c r="BA893">
        <v>1</v>
      </c>
      <c r="BB893" s="51" t="s">
        <v>98</v>
      </c>
      <c r="BC893" s="59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 s="51">
        <v>2</v>
      </c>
      <c r="BK893" s="51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 s="1">
        <v>172500</v>
      </c>
    </row>
    <row r="894" spans="1:81" x14ac:dyDescent="0.2">
      <c r="A894">
        <v>893</v>
      </c>
      <c r="B894">
        <v>20</v>
      </c>
      <c r="C894" t="s">
        <v>81</v>
      </c>
      <c r="D894" s="1">
        <v>70</v>
      </c>
      <c r="E894" s="1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s="1" t="s">
        <v>151</v>
      </c>
      <c r="N894" s="51" t="s">
        <v>90</v>
      </c>
      <c r="O894" s="51" t="s">
        <v>90</v>
      </c>
      <c r="P894" s="1" t="s">
        <v>91</v>
      </c>
      <c r="Q894" s="51" t="s">
        <v>115</v>
      </c>
      <c r="R894" s="1">
        <v>6</v>
      </c>
      <c r="S894" s="51">
        <v>8</v>
      </c>
      <c r="T894" s="51">
        <v>1963</v>
      </c>
      <c r="U894" s="51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 s="51">
        <v>1059</v>
      </c>
      <c r="AN894" t="s">
        <v>103</v>
      </c>
      <c r="AO894" t="s">
        <v>98</v>
      </c>
      <c r="AP894" t="s">
        <v>105</v>
      </c>
      <c r="AQ894" t="s">
        <v>106</v>
      </c>
      <c r="AR894" s="51">
        <v>1068</v>
      </c>
      <c r="AS894" s="51">
        <v>0</v>
      </c>
      <c r="AT894">
        <v>0</v>
      </c>
      <c r="AU894" s="1">
        <v>1068</v>
      </c>
      <c r="AV894" s="1">
        <v>0</v>
      </c>
      <c r="AW894" s="1">
        <v>1</v>
      </c>
      <c r="AX894" s="1">
        <v>1</v>
      </c>
      <c r="AY894" s="1">
        <v>0</v>
      </c>
      <c r="AZ894">
        <v>3</v>
      </c>
      <c r="BA894">
        <v>1</v>
      </c>
      <c r="BB894" s="51" t="s">
        <v>98</v>
      </c>
      <c r="BC894" s="59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 s="51">
        <v>1</v>
      </c>
      <c r="BK894" s="51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 s="1">
        <v>154500</v>
      </c>
    </row>
    <row r="895" spans="1:81" x14ac:dyDescent="0.2">
      <c r="A895">
        <v>894</v>
      </c>
      <c r="B895">
        <v>20</v>
      </c>
      <c r="C895" t="s">
        <v>81</v>
      </c>
      <c r="D895" s="1" t="s">
        <v>83</v>
      </c>
      <c r="E895" s="1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s="1" t="s">
        <v>151</v>
      </c>
      <c r="N895" s="51" t="s">
        <v>139</v>
      </c>
      <c r="O895" s="51" t="s">
        <v>90</v>
      </c>
      <c r="P895" s="1" t="s">
        <v>91</v>
      </c>
      <c r="Q895" s="51" t="s">
        <v>115</v>
      </c>
      <c r="R895" s="1">
        <v>5</v>
      </c>
      <c r="S895" s="51">
        <v>5</v>
      </c>
      <c r="T895" s="51">
        <v>1954</v>
      </c>
      <c r="U895" s="51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 s="51">
        <v>1383</v>
      </c>
      <c r="AN895" t="s">
        <v>103</v>
      </c>
      <c r="AO895" t="s">
        <v>98</v>
      </c>
      <c r="AP895" t="s">
        <v>105</v>
      </c>
      <c r="AQ895" t="s">
        <v>106</v>
      </c>
      <c r="AR895" s="51">
        <v>1383</v>
      </c>
      <c r="AS895" s="51">
        <v>0</v>
      </c>
      <c r="AT895">
        <v>0</v>
      </c>
      <c r="AU895" s="1">
        <v>1383</v>
      </c>
      <c r="AV895" s="1">
        <v>1</v>
      </c>
      <c r="AW895" s="1">
        <v>0</v>
      </c>
      <c r="AX895" s="1">
        <v>1</v>
      </c>
      <c r="AY895" s="1">
        <v>0</v>
      </c>
      <c r="AZ895">
        <v>3</v>
      </c>
      <c r="BA895">
        <v>1</v>
      </c>
      <c r="BB895" s="51" t="s">
        <v>98</v>
      </c>
      <c r="BC895" s="59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 s="51">
        <v>1</v>
      </c>
      <c r="BK895" s="51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 s="1">
        <v>165000</v>
      </c>
    </row>
    <row r="896" spans="1:81" x14ac:dyDescent="0.2">
      <c r="A896">
        <v>895</v>
      </c>
      <c r="B896">
        <v>90</v>
      </c>
      <c r="C896" t="s">
        <v>81</v>
      </c>
      <c r="D896" s="1">
        <v>64</v>
      </c>
      <c r="E896" s="1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s="1" t="s">
        <v>170</v>
      </c>
      <c r="N896" s="51" t="s">
        <v>90</v>
      </c>
      <c r="O896" s="51" t="s">
        <v>90</v>
      </c>
      <c r="P896" s="1" t="s">
        <v>167</v>
      </c>
      <c r="Q896" s="51" t="s">
        <v>115</v>
      </c>
      <c r="R896" s="1">
        <v>5</v>
      </c>
      <c r="S896" s="51">
        <v>5</v>
      </c>
      <c r="T896" s="51">
        <v>1979</v>
      </c>
      <c r="U896" s="51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 s="51">
        <v>0</v>
      </c>
      <c r="AN896" t="s">
        <v>103</v>
      </c>
      <c r="AO896" t="s">
        <v>98</v>
      </c>
      <c r="AP896" t="s">
        <v>105</v>
      </c>
      <c r="AQ896" t="s">
        <v>106</v>
      </c>
      <c r="AR896" s="51">
        <v>1535</v>
      </c>
      <c r="AS896" s="51">
        <v>0</v>
      </c>
      <c r="AT896">
        <v>0</v>
      </c>
      <c r="AU896" s="1">
        <v>1535</v>
      </c>
      <c r="AV896" s="1">
        <v>0</v>
      </c>
      <c r="AW896" s="1">
        <v>0</v>
      </c>
      <c r="AX896" s="1">
        <v>2</v>
      </c>
      <c r="AY896" s="1">
        <v>0</v>
      </c>
      <c r="AZ896">
        <v>4</v>
      </c>
      <c r="BA896">
        <v>2</v>
      </c>
      <c r="BB896" s="51" t="s">
        <v>98</v>
      </c>
      <c r="BC896" s="59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 s="51">
        <v>2</v>
      </c>
      <c r="BK896" s="51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 s="1">
        <v>118858</v>
      </c>
    </row>
    <row r="897" spans="1:81" x14ac:dyDescent="0.2">
      <c r="A897">
        <v>896</v>
      </c>
      <c r="B897">
        <v>60</v>
      </c>
      <c r="C897" t="s">
        <v>81</v>
      </c>
      <c r="D897" s="1">
        <v>71</v>
      </c>
      <c r="E897" s="1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s="1" t="s">
        <v>162</v>
      </c>
      <c r="N897" s="51" t="s">
        <v>90</v>
      </c>
      <c r="O897" s="51" t="s">
        <v>90</v>
      </c>
      <c r="P897" s="1" t="s">
        <v>91</v>
      </c>
      <c r="Q897" s="51" t="s">
        <v>92</v>
      </c>
      <c r="R897" s="1">
        <v>6</v>
      </c>
      <c r="S897" s="51">
        <v>5</v>
      </c>
      <c r="T897" s="51">
        <v>1963</v>
      </c>
      <c r="U897" s="51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 s="51">
        <v>780</v>
      </c>
      <c r="AN897" t="s">
        <v>103</v>
      </c>
      <c r="AO897" t="s">
        <v>98</v>
      </c>
      <c r="AP897" t="s">
        <v>105</v>
      </c>
      <c r="AQ897" t="s">
        <v>106</v>
      </c>
      <c r="AR897" s="51">
        <v>983</v>
      </c>
      <c r="AS897" s="51">
        <v>813</v>
      </c>
      <c r="AT897">
        <v>0</v>
      </c>
      <c r="AU897" s="1">
        <v>1796</v>
      </c>
      <c r="AV897" s="1">
        <v>1</v>
      </c>
      <c r="AW897" s="1">
        <v>0</v>
      </c>
      <c r="AX897" s="1">
        <v>1</v>
      </c>
      <c r="AY897" s="1">
        <v>1</v>
      </c>
      <c r="AZ897">
        <v>4</v>
      </c>
      <c r="BA897">
        <v>1</v>
      </c>
      <c r="BB897" s="51" t="s">
        <v>98</v>
      </c>
      <c r="BC897" s="59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 s="51">
        <v>2</v>
      </c>
      <c r="BK897" s="51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 s="1">
        <v>140000</v>
      </c>
    </row>
    <row r="898" spans="1:81" x14ac:dyDescent="0.2">
      <c r="A898">
        <v>897</v>
      </c>
      <c r="B898">
        <v>30</v>
      </c>
      <c r="C898" t="s">
        <v>142</v>
      </c>
      <c r="D898" s="1">
        <v>50</v>
      </c>
      <c r="E898" s="1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s="1" t="s">
        <v>176</v>
      </c>
      <c r="N898" s="51" t="s">
        <v>90</v>
      </c>
      <c r="O898" s="51" t="s">
        <v>90</v>
      </c>
      <c r="P898" s="1" t="s">
        <v>91</v>
      </c>
      <c r="Q898" s="51" t="s">
        <v>115</v>
      </c>
      <c r="R898" s="1">
        <v>4</v>
      </c>
      <c r="S898" s="51">
        <v>6</v>
      </c>
      <c r="T898" s="51">
        <v>1936</v>
      </c>
      <c r="U898" s="51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 s="51">
        <v>951</v>
      </c>
      <c r="AN898" t="s">
        <v>103</v>
      </c>
      <c r="AO898" t="s">
        <v>104</v>
      </c>
      <c r="AP898" t="s">
        <v>177</v>
      </c>
      <c r="AQ898" t="s">
        <v>106</v>
      </c>
      <c r="AR898" s="51">
        <v>951</v>
      </c>
      <c r="AS898" s="51">
        <v>0</v>
      </c>
      <c r="AT898">
        <v>0</v>
      </c>
      <c r="AU898" s="1">
        <v>951</v>
      </c>
      <c r="AV898" s="1">
        <v>0</v>
      </c>
      <c r="AW898" s="1">
        <v>0</v>
      </c>
      <c r="AX898" s="1">
        <v>1</v>
      </c>
      <c r="AY898" s="1">
        <v>0</v>
      </c>
      <c r="AZ898">
        <v>2</v>
      </c>
      <c r="BA898">
        <v>1</v>
      </c>
      <c r="BB898" s="51" t="s">
        <v>98</v>
      </c>
      <c r="BC898" s="59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 s="51">
        <v>1</v>
      </c>
      <c r="BK898" s="51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 s="1">
        <v>106500</v>
      </c>
    </row>
    <row r="899" spans="1:81" x14ac:dyDescent="0.2">
      <c r="A899">
        <v>898</v>
      </c>
      <c r="B899">
        <v>90</v>
      </c>
      <c r="C899" t="s">
        <v>81</v>
      </c>
      <c r="D899" s="1">
        <v>64</v>
      </c>
      <c r="E899" s="1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s="1" t="s">
        <v>170</v>
      </c>
      <c r="N899" s="51" t="s">
        <v>114</v>
      </c>
      <c r="O899" s="51" t="s">
        <v>90</v>
      </c>
      <c r="P899" s="1" t="s">
        <v>167</v>
      </c>
      <c r="Q899" s="51" t="s">
        <v>92</v>
      </c>
      <c r="R899" s="1">
        <v>5</v>
      </c>
      <c r="S899" s="51">
        <v>5</v>
      </c>
      <c r="T899" s="51">
        <v>1979</v>
      </c>
      <c r="U899" s="51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 s="51">
        <v>0</v>
      </c>
      <c r="AN899" t="s">
        <v>103</v>
      </c>
      <c r="AO899" t="s">
        <v>98</v>
      </c>
      <c r="AP899" t="s">
        <v>105</v>
      </c>
      <c r="AQ899" t="s">
        <v>106</v>
      </c>
      <c r="AR899" s="51">
        <v>1120</v>
      </c>
      <c r="AS899" s="51">
        <v>1120</v>
      </c>
      <c r="AT899">
        <v>0</v>
      </c>
      <c r="AU899" s="1">
        <v>2240</v>
      </c>
      <c r="AV899" s="1">
        <v>0</v>
      </c>
      <c r="AW899" s="1">
        <v>0</v>
      </c>
      <c r="AX899" s="1">
        <v>2</v>
      </c>
      <c r="AY899" s="1">
        <v>0</v>
      </c>
      <c r="AZ899">
        <v>6</v>
      </c>
      <c r="BA899">
        <v>2</v>
      </c>
      <c r="BB899" s="51" t="s">
        <v>98</v>
      </c>
      <c r="BC899" s="5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 s="51">
        <v>2</v>
      </c>
      <c r="BK899" s="51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 s="1">
        <v>142953</v>
      </c>
    </row>
    <row r="900" spans="1:81" x14ac:dyDescent="0.2">
      <c r="A900">
        <v>899</v>
      </c>
      <c r="B900">
        <v>20</v>
      </c>
      <c r="C900" t="s">
        <v>81</v>
      </c>
      <c r="D900" s="1">
        <v>100</v>
      </c>
      <c r="E900" s="1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s="1" t="s">
        <v>154</v>
      </c>
      <c r="N900" s="51" t="s">
        <v>90</v>
      </c>
      <c r="O900" s="51" t="s">
        <v>90</v>
      </c>
      <c r="P900" s="1" t="s">
        <v>91</v>
      </c>
      <c r="Q900" s="51" t="s">
        <v>115</v>
      </c>
      <c r="R900" s="1">
        <v>9</v>
      </c>
      <c r="S900" s="51">
        <v>5</v>
      </c>
      <c r="T900" s="51">
        <v>2009</v>
      </c>
      <c r="U900" s="51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 s="51">
        <v>2330</v>
      </c>
      <c r="AN900" t="s">
        <v>103</v>
      </c>
      <c r="AO900" t="s">
        <v>104</v>
      </c>
      <c r="AP900" t="s">
        <v>105</v>
      </c>
      <c r="AQ900" t="s">
        <v>106</v>
      </c>
      <c r="AR900" s="51">
        <v>2364</v>
      </c>
      <c r="AS900" s="51">
        <v>0</v>
      </c>
      <c r="AT900">
        <v>0</v>
      </c>
      <c r="AU900" s="1">
        <v>2364</v>
      </c>
      <c r="AV900" s="1">
        <v>1</v>
      </c>
      <c r="AW900" s="1">
        <v>0</v>
      </c>
      <c r="AX900" s="1">
        <v>2</v>
      </c>
      <c r="AY900" s="1">
        <v>1</v>
      </c>
      <c r="AZ900">
        <v>2</v>
      </c>
      <c r="BA900">
        <v>1</v>
      </c>
      <c r="BB900" s="51" t="s">
        <v>104</v>
      </c>
      <c r="BC900" s="59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 s="51">
        <v>3</v>
      </c>
      <c r="BK900" s="51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 s="1">
        <v>611657</v>
      </c>
    </row>
    <row r="901" spans="1:81" x14ac:dyDescent="0.2">
      <c r="A901">
        <v>900</v>
      </c>
      <c r="B901">
        <v>20</v>
      </c>
      <c r="C901" t="s">
        <v>81</v>
      </c>
      <c r="D901" s="1">
        <v>65</v>
      </c>
      <c r="E901" s="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s="1" t="s">
        <v>151</v>
      </c>
      <c r="N901" s="51" t="s">
        <v>114</v>
      </c>
      <c r="O901" s="51" t="s">
        <v>90</v>
      </c>
      <c r="P901" s="1" t="s">
        <v>91</v>
      </c>
      <c r="Q901" s="51" t="s">
        <v>115</v>
      </c>
      <c r="R901" s="1">
        <v>5</v>
      </c>
      <c r="S901" s="51">
        <v>7</v>
      </c>
      <c r="T901" s="51">
        <v>1961</v>
      </c>
      <c r="U901" s="5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 s="51">
        <v>912</v>
      </c>
      <c r="AN901" t="s">
        <v>103</v>
      </c>
      <c r="AO901" t="s">
        <v>98</v>
      </c>
      <c r="AP901" t="s">
        <v>105</v>
      </c>
      <c r="AQ901" t="s">
        <v>106</v>
      </c>
      <c r="AR901" s="51">
        <v>1236</v>
      </c>
      <c r="AS901" s="51">
        <v>0</v>
      </c>
      <c r="AT901">
        <v>0</v>
      </c>
      <c r="AU901" s="1">
        <v>1236</v>
      </c>
      <c r="AV901" s="1">
        <v>0</v>
      </c>
      <c r="AW901" s="1">
        <v>0</v>
      </c>
      <c r="AX901" s="1">
        <v>1</v>
      </c>
      <c r="AY901" s="1">
        <v>0</v>
      </c>
      <c r="AZ901">
        <v>3</v>
      </c>
      <c r="BA901">
        <v>1</v>
      </c>
      <c r="BB901" s="51" t="s">
        <v>98</v>
      </c>
      <c r="BC901" s="59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 s="51">
        <v>1</v>
      </c>
      <c r="BK901" s="5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 s="1">
        <v>135000</v>
      </c>
    </row>
    <row r="902" spans="1:81" x14ac:dyDescent="0.2">
      <c r="A902">
        <v>901</v>
      </c>
      <c r="B902">
        <v>20</v>
      </c>
      <c r="C902" t="s">
        <v>81</v>
      </c>
      <c r="D902" s="1" t="s">
        <v>83</v>
      </c>
      <c r="E902" s="1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s="1" t="s">
        <v>162</v>
      </c>
      <c r="N902" s="51" t="s">
        <v>90</v>
      </c>
      <c r="O902" s="51" t="s">
        <v>90</v>
      </c>
      <c r="P902" s="1" t="s">
        <v>91</v>
      </c>
      <c r="Q902" s="51" t="s">
        <v>115</v>
      </c>
      <c r="R902" s="1">
        <v>4</v>
      </c>
      <c r="S902" s="51">
        <v>6</v>
      </c>
      <c r="T902" s="51">
        <v>1971</v>
      </c>
      <c r="U902" s="51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 s="51">
        <v>858</v>
      </c>
      <c r="AN902" t="s">
        <v>103</v>
      </c>
      <c r="AO902" t="s">
        <v>98</v>
      </c>
      <c r="AP902" t="s">
        <v>105</v>
      </c>
      <c r="AQ902" t="s">
        <v>106</v>
      </c>
      <c r="AR902" s="51">
        <v>858</v>
      </c>
      <c r="AS902" s="51">
        <v>0</v>
      </c>
      <c r="AT902">
        <v>0</v>
      </c>
      <c r="AU902" s="1">
        <v>858</v>
      </c>
      <c r="AV902" s="1">
        <v>0</v>
      </c>
      <c r="AW902" s="1">
        <v>0</v>
      </c>
      <c r="AX902" s="1">
        <v>1</v>
      </c>
      <c r="AY902" s="1">
        <v>0</v>
      </c>
      <c r="AZ902">
        <v>2</v>
      </c>
      <c r="BA902">
        <v>1</v>
      </c>
      <c r="BB902" s="51" t="s">
        <v>98</v>
      </c>
      <c r="BC902" s="59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 s="51">
        <v>1</v>
      </c>
      <c r="BK902" s="51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 s="1">
        <v>110000</v>
      </c>
    </row>
    <row r="903" spans="1:81" x14ac:dyDescent="0.2">
      <c r="A903">
        <v>902</v>
      </c>
      <c r="B903">
        <v>20</v>
      </c>
      <c r="C903" t="s">
        <v>81</v>
      </c>
      <c r="D903" s="1">
        <v>64</v>
      </c>
      <c r="E903" s="1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s="1" t="s">
        <v>162</v>
      </c>
      <c r="N903" s="51" t="s">
        <v>90</v>
      </c>
      <c r="O903" s="51" t="s">
        <v>90</v>
      </c>
      <c r="P903" s="1" t="s">
        <v>91</v>
      </c>
      <c r="Q903" s="51" t="s">
        <v>115</v>
      </c>
      <c r="R903" s="1">
        <v>5</v>
      </c>
      <c r="S903" s="51">
        <v>7</v>
      </c>
      <c r="T903" s="51">
        <v>1957</v>
      </c>
      <c r="U903" s="51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 s="51">
        <v>992</v>
      </c>
      <c r="AN903" t="s">
        <v>103</v>
      </c>
      <c r="AO903" t="s">
        <v>98</v>
      </c>
      <c r="AP903" t="s">
        <v>105</v>
      </c>
      <c r="AQ903" t="s">
        <v>106</v>
      </c>
      <c r="AR903" s="51">
        <v>1306</v>
      </c>
      <c r="AS903" s="51">
        <v>0</v>
      </c>
      <c r="AT903">
        <v>0</v>
      </c>
      <c r="AU903" s="1">
        <v>1306</v>
      </c>
      <c r="AV903" s="1">
        <v>1</v>
      </c>
      <c r="AW903" s="1">
        <v>0</v>
      </c>
      <c r="AX903" s="1">
        <v>1</v>
      </c>
      <c r="AY903" s="1">
        <v>0</v>
      </c>
      <c r="AZ903">
        <v>2</v>
      </c>
      <c r="BA903">
        <v>1</v>
      </c>
      <c r="BB903" s="51" t="s">
        <v>98</v>
      </c>
      <c r="BC903" s="59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 s="51">
        <v>1</v>
      </c>
      <c r="BK903" s="51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 s="1">
        <v>153000</v>
      </c>
    </row>
    <row r="904" spans="1:81" x14ac:dyDescent="0.2">
      <c r="A904">
        <v>903</v>
      </c>
      <c r="B904">
        <v>60</v>
      </c>
      <c r="C904" t="s">
        <v>81</v>
      </c>
      <c r="D904" s="1">
        <v>63</v>
      </c>
      <c r="E904" s="1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s="1" t="s">
        <v>193</v>
      </c>
      <c r="N904" s="51" t="s">
        <v>90</v>
      </c>
      <c r="O904" s="51" t="s">
        <v>90</v>
      </c>
      <c r="P904" s="1" t="s">
        <v>91</v>
      </c>
      <c r="Q904" s="51" t="s">
        <v>92</v>
      </c>
      <c r="R904" s="1">
        <v>7</v>
      </c>
      <c r="S904" s="51">
        <v>5</v>
      </c>
      <c r="T904" s="51">
        <v>2003</v>
      </c>
      <c r="U904" s="51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 s="51">
        <v>783</v>
      </c>
      <c r="AN904" t="s">
        <v>103</v>
      </c>
      <c r="AO904" t="s">
        <v>104</v>
      </c>
      <c r="AP904" t="s">
        <v>105</v>
      </c>
      <c r="AQ904" t="s">
        <v>106</v>
      </c>
      <c r="AR904" s="51">
        <v>807</v>
      </c>
      <c r="AS904" s="51">
        <v>702</v>
      </c>
      <c r="AT904">
        <v>0</v>
      </c>
      <c r="AU904" s="1">
        <v>1509</v>
      </c>
      <c r="AV904" s="1">
        <v>0</v>
      </c>
      <c r="AW904" s="1">
        <v>0</v>
      </c>
      <c r="AX904" s="1">
        <v>2</v>
      </c>
      <c r="AY904" s="1">
        <v>1</v>
      </c>
      <c r="AZ904">
        <v>3</v>
      </c>
      <c r="BA904">
        <v>1</v>
      </c>
      <c r="BB904" s="51" t="s">
        <v>97</v>
      </c>
      <c r="BC904" s="59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 s="51">
        <v>2</v>
      </c>
      <c r="BK904" s="51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 s="1">
        <v>180000</v>
      </c>
    </row>
    <row r="905" spans="1:81" x14ac:dyDescent="0.2">
      <c r="A905">
        <v>904</v>
      </c>
      <c r="B905">
        <v>20</v>
      </c>
      <c r="C905" t="s">
        <v>81</v>
      </c>
      <c r="D905" s="1">
        <v>50</v>
      </c>
      <c r="E905" s="1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s="1" t="s">
        <v>193</v>
      </c>
      <c r="N905" s="51" t="s">
        <v>90</v>
      </c>
      <c r="O905" s="51" t="s">
        <v>90</v>
      </c>
      <c r="P905" s="1" t="s">
        <v>91</v>
      </c>
      <c r="Q905" s="51" t="s">
        <v>115</v>
      </c>
      <c r="R905" s="1">
        <v>7</v>
      </c>
      <c r="S905" s="51">
        <v>5</v>
      </c>
      <c r="T905" s="51">
        <v>2006</v>
      </c>
      <c r="U905" s="51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 s="51">
        <v>1670</v>
      </c>
      <c r="AN905" t="s">
        <v>103</v>
      </c>
      <c r="AO905" t="s">
        <v>104</v>
      </c>
      <c r="AP905" t="s">
        <v>105</v>
      </c>
      <c r="AQ905" t="s">
        <v>106</v>
      </c>
      <c r="AR905" s="51">
        <v>1670</v>
      </c>
      <c r="AS905" s="51">
        <v>0</v>
      </c>
      <c r="AT905">
        <v>0</v>
      </c>
      <c r="AU905" s="1">
        <v>1670</v>
      </c>
      <c r="AV905" s="1">
        <v>0</v>
      </c>
      <c r="AW905" s="1">
        <v>0</v>
      </c>
      <c r="AX905" s="1">
        <v>2</v>
      </c>
      <c r="AY905" s="1">
        <v>0</v>
      </c>
      <c r="AZ905">
        <v>3</v>
      </c>
      <c r="BA905">
        <v>1</v>
      </c>
      <c r="BB905" s="51" t="s">
        <v>97</v>
      </c>
      <c r="BC905" s="59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 s="51">
        <v>3</v>
      </c>
      <c r="BK905" s="51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 s="1">
        <v>240000</v>
      </c>
    </row>
    <row r="906" spans="1:81" x14ac:dyDescent="0.2">
      <c r="A906">
        <v>905</v>
      </c>
      <c r="B906">
        <v>20</v>
      </c>
      <c r="C906" t="s">
        <v>81</v>
      </c>
      <c r="D906" s="1" t="s">
        <v>83</v>
      </c>
      <c r="E906" s="1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s="1" t="s">
        <v>151</v>
      </c>
      <c r="N906" s="51" t="s">
        <v>90</v>
      </c>
      <c r="O906" s="51" t="s">
        <v>90</v>
      </c>
      <c r="P906" s="1" t="s">
        <v>91</v>
      </c>
      <c r="Q906" s="51" t="s">
        <v>115</v>
      </c>
      <c r="R906" s="1">
        <v>5</v>
      </c>
      <c r="S906" s="51">
        <v>6</v>
      </c>
      <c r="T906" s="51">
        <v>1967</v>
      </c>
      <c r="U906" s="51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 s="51">
        <v>876</v>
      </c>
      <c r="AN906" t="s">
        <v>103</v>
      </c>
      <c r="AO906" t="s">
        <v>98</v>
      </c>
      <c r="AP906" t="s">
        <v>105</v>
      </c>
      <c r="AQ906" t="s">
        <v>106</v>
      </c>
      <c r="AR906" s="51">
        <v>902</v>
      </c>
      <c r="AS906" s="51">
        <v>0</v>
      </c>
      <c r="AT906">
        <v>0</v>
      </c>
      <c r="AU906" s="1">
        <v>902</v>
      </c>
      <c r="AV906" s="1">
        <v>0</v>
      </c>
      <c r="AW906" s="1">
        <v>0</v>
      </c>
      <c r="AX906" s="1">
        <v>1</v>
      </c>
      <c r="AY906" s="1">
        <v>0</v>
      </c>
      <c r="AZ906">
        <v>3</v>
      </c>
      <c r="BA906">
        <v>1</v>
      </c>
      <c r="BB906" s="51" t="s">
        <v>98</v>
      </c>
      <c r="BC906" s="59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 s="51">
        <v>1</v>
      </c>
      <c r="BK906" s="51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 s="1">
        <v>125500</v>
      </c>
    </row>
    <row r="907" spans="1:81" x14ac:dyDescent="0.2">
      <c r="A907">
        <v>906</v>
      </c>
      <c r="B907">
        <v>20</v>
      </c>
      <c r="C907" t="s">
        <v>81</v>
      </c>
      <c r="D907" s="1">
        <v>80</v>
      </c>
      <c r="E907" s="1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s="1" t="s">
        <v>162</v>
      </c>
      <c r="N907" s="51" t="s">
        <v>90</v>
      </c>
      <c r="O907" s="51" t="s">
        <v>90</v>
      </c>
      <c r="P907" s="1" t="s">
        <v>91</v>
      </c>
      <c r="Q907" s="51" t="s">
        <v>115</v>
      </c>
      <c r="R907" s="1">
        <v>5</v>
      </c>
      <c r="S907" s="51">
        <v>5</v>
      </c>
      <c r="T907" s="51">
        <v>1954</v>
      </c>
      <c r="U907" s="51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 s="51">
        <v>1056</v>
      </c>
      <c r="AN907" t="s">
        <v>103</v>
      </c>
      <c r="AO907" t="s">
        <v>98</v>
      </c>
      <c r="AP907" t="s">
        <v>105</v>
      </c>
      <c r="AQ907" t="s">
        <v>106</v>
      </c>
      <c r="AR907" s="51">
        <v>1063</v>
      </c>
      <c r="AS907" s="51">
        <v>0</v>
      </c>
      <c r="AT907">
        <v>0</v>
      </c>
      <c r="AU907" s="1">
        <v>1063</v>
      </c>
      <c r="AV907" s="1">
        <v>1</v>
      </c>
      <c r="AW907" s="1">
        <v>0</v>
      </c>
      <c r="AX907" s="1">
        <v>1</v>
      </c>
      <c r="AY907" s="1">
        <v>0</v>
      </c>
      <c r="AZ907">
        <v>3</v>
      </c>
      <c r="BA907">
        <v>1</v>
      </c>
      <c r="BB907" s="51" t="s">
        <v>98</v>
      </c>
      <c r="BC907" s="59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 s="51">
        <v>1</v>
      </c>
      <c r="BK907" s="51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 s="1">
        <v>128000</v>
      </c>
    </row>
    <row r="908" spans="1:81" x14ac:dyDescent="0.2">
      <c r="A908">
        <v>907</v>
      </c>
      <c r="B908">
        <v>20</v>
      </c>
      <c r="C908" t="s">
        <v>81</v>
      </c>
      <c r="D908" s="1">
        <v>116</v>
      </c>
      <c r="E908" s="1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s="1" t="s">
        <v>136</v>
      </c>
      <c r="N908" s="51" t="s">
        <v>90</v>
      </c>
      <c r="O908" s="51" t="s">
        <v>90</v>
      </c>
      <c r="P908" s="1" t="s">
        <v>91</v>
      </c>
      <c r="Q908" s="51" t="s">
        <v>115</v>
      </c>
      <c r="R908" s="1">
        <v>8</v>
      </c>
      <c r="S908" s="51">
        <v>5</v>
      </c>
      <c r="T908" s="51">
        <v>2006</v>
      </c>
      <c r="U908" s="51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 s="51">
        <v>1623</v>
      </c>
      <c r="AN908" t="s">
        <v>103</v>
      </c>
      <c r="AO908" t="s">
        <v>104</v>
      </c>
      <c r="AP908" t="s">
        <v>105</v>
      </c>
      <c r="AQ908" t="s">
        <v>106</v>
      </c>
      <c r="AR908" s="51">
        <v>1636</v>
      </c>
      <c r="AS908" s="51">
        <v>0</v>
      </c>
      <c r="AT908">
        <v>0</v>
      </c>
      <c r="AU908" s="1">
        <v>1636</v>
      </c>
      <c r="AV908" s="1">
        <v>1</v>
      </c>
      <c r="AW908" s="1">
        <v>0</v>
      </c>
      <c r="AX908" s="1">
        <v>2</v>
      </c>
      <c r="AY908" s="1">
        <v>0</v>
      </c>
      <c r="AZ908">
        <v>3</v>
      </c>
      <c r="BA908">
        <v>1</v>
      </c>
      <c r="BB908" s="51" t="s">
        <v>97</v>
      </c>
      <c r="BC908" s="59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 s="51">
        <v>3</v>
      </c>
      <c r="BK908" s="51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 s="1">
        <v>255000</v>
      </c>
    </row>
    <row r="909" spans="1:81" x14ac:dyDescent="0.2">
      <c r="A909">
        <v>908</v>
      </c>
      <c r="B909">
        <v>50</v>
      </c>
      <c r="C909" t="s">
        <v>81</v>
      </c>
      <c r="D909" s="1">
        <v>86</v>
      </c>
      <c r="E909" s="1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s="1" t="s">
        <v>123</v>
      </c>
      <c r="N909" s="51" t="s">
        <v>90</v>
      </c>
      <c r="O909" s="51" t="s">
        <v>90</v>
      </c>
      <c r="P909" s="1" t="s">
        <v>91</v>
      </c>
      <c r="Q909" s="51" t="s">
        <v>132</v>
      </c>
      <c r="R909" s="1">
        <v>7</v>
      </c>
      <c r="S909" s="51">
        <v>7</v>
      </c>
      <c r="T909" s="51">
        <v>1936</v>
      </c>
      <c r="U909" s="51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 s="51">
        <v>1017</v>
      </c>
      <c r="AN909" t="s">
        <v>103</v>
      </c>
      <c r="AO909" t="s">
        <v>97</v>
      </c>
      <c r="AP909" t="s">
        <v>105</v>
      </c>
      <c r="AQ909" t="s">
        <v>106</v>
      </c>
      <c r="AR909" s="51">
        <v>1020</v>
      </c>
      <c r="AS909" s="51">
        <v>1037</v>
      </c>
      <c r="AT909">
        <v>0</v>
      </c>
      <c r="AU909" s="1">
        <v>2057</v>
      </c>
      <c r="AV909" s="1">
        <v>0</v>
      </c>
      <c r="AW909" s="1">
        <v>0</v>
      </c>
      <c r="AX909" s="1">
        <v>1</v>
      </c>
      <c r="AY909" s="1">
        <v>1</v>
      </c>
      <c r="AZ909">
        <v>3</v>
      </c>
      <c r="BA909">
        <v>1</v>
      </c>
      <c r="BB909" s="51" t="s">
        <v>97</v>
      </c>
      <c r="BC909" s="5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 s="51">
        <v>1</v>
      </c>
      <c r="BK909" s="51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 s="1">
        <v>250000</v>
      </c>
    </row>
    <row r="910" spans="1:81" x14ac:dyDescent="0.2">
      <c r="A910">
        <v>909</v>
      </c>
      <c r="B910">
        <v>20</v>
      </c>
      <c r="C910" t="s">
        <v>81</v>
      </c>
      <c r="D910" s="1" t="s">
        <v>83</v>
      </c>
      <c r="E910" s="1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s="1" t="s">
        <v>131</v>
      </c>
      <c r="N910" s="51" t="s">
        <v>90</v>
      </c>
      <c r="O910" s="51" t="s">
        <v>90</v>
      </c>
      <c r="P910" s="1" t="s">
        <v>91</v>
      </c>
      <c r="Q910" s="51" t="s">
        <v>115</v>
      </c>
      <c r="R910" s="1">
        <v>5</v>
      </c>
      <c r="S910" s="51">
        <v>5</v>
      </c>
      <c r="T910" s="51">
        <v>1983</v>
      </c>
      <c r="U910" s="51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 s="51">
        <v>864</v>
      </c>
      <c r="AN910" t="s">
        <v>103</v>
      </c>
      <c r="AO910" t="s">
        <v>98</v>
      </c>
      <c r="AP910" t="s">
        <v>105</v>
      </c>
      <c r="AQ910" t="s">
        <v>106</v>
      </c>
      <c r="AR910" s="51">
        <v>902</v>
      </c>
      <c r="AS910" s="51">
        <v>0</v>
      </c>
      <c r="AT910">
        <v>0</v>
      </c>
      <c r="AU910" s="1">
        <v>902</v>
      </c>
      <c r="AV910" s="1">
        <v>1</v>
      </c>
      <c r="AW910" s="1">
        <v>0</v>
      </c>
      <c r="AX910" s="1">
        <v>1</v>
      </c>
      <c r="AY910" s="1">
        <v>0</v>
      </c>
      <c r="AZ910">
        <v>2</v>
      </c>
      <c r="BA910">
        <v>1</v>
      </c>
      <c r="BB910" s="51" t="s">
        <v>98</v>
      </c>
      <c r="BC910" s="59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 s="51">
        <v>2</v>
      </c>
      <c r="BK910" s="51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 s="1">
        <v>131000</v>
      </c>
    </row>
    <row r="911" spans="1:81" x14ac:dyDescent="0.2">
      <c r="A911">
        <v>910</v>
      </c>
      <c r="B911">
        <v>60</v>
      </c>
      <c r="C911" t="s">
        <v>81</v>
      </c>
      <c r="D911" s="1">
        <v>149</v>
      </c>
      <c r="E911" s="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s="1" t="s">
        <v>193</v>
      </c>
      <c r="N911" s="51" t="s">
        <v>90</v>
      </c>
      <c r="O911" s="51" t="s">
        <v>90</v>
      </c>
      <c r="P911" s="1" t="s">
        <v>91</v>
      </c>
      <c r="Q911" s="51" t="s">
        <v>92</v>
      </c>
      <c r="R911" s="1">
        <v>6</v>
      </c>
      <c r="S911" s="51">
        <v>5</v>
      </c>
      <c r="T911" s="51">
        <v>2005</v>
      </c>
      <c r="U911" s="5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 s="51">
        <v>742</v>
      </c>
      <c r="AN911" t="s">
        <v>103</v>
      </c>
      <c r="AO911" t="s">
        <v>104</v>
      </c>
      <c r="AP911" t="s">
        <v>105</v>
      </c>
      <c r="AQ911" t="s">
        <v>106</v>
      </c>
      <c r="AR911" s="51">
        <v>742</v>
      </c>
      <c r="AS911" s="51">
        <v>742</v>
      </c>
      <c r="AT911">
        <v>0</v>
      </c>
      <c r="AU911" s="1">
        <v>1484</v>
      </c>
      <c r="AV911" s="1">
        <v>0</v>
      </c>
      <c r="AW911" s="1">
        <v>0</v>
      </c>
      <c r="AX911" s="1">
        <v>2</v>
      </c>
      <c r="AY911" s="1">
        <v>1</v>
      </c>
      <c r="AZ911">
        <v>3</v>
      </c>
      <c r="BA911">
        <v>1</v>
      </c>
      <c r="BB911" s="51" t="s">
        <v>97</v>
      </c>
      <c r="BC911" s="59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 s="51">
        <v>2</v>
      </c>
      <c r="BK911" s="5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 s="1">
        <v>174000</v>
      </c>
    </row>
    <row r="912" spans="1:81" x14ac:dyDescent="0.2">
      <c r="A912">
        <v>911</v>
      </c>
      <c r="B912">
        <v>90</v>
      </c>
      <c r="C912" t="s">
        <v>81</v>
      </c>
      <c r="D912" s="1">
        <v>80</v>
      </c>
      <c r="E912" s="1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s="1" t="s">
        <v>162</v>
      </c>
      <c r="N912" s="51" t="s">
        <v>114</v>
      </c>
      <c r="O912" s="51" t="s">
        <v>90</v>
      </c>
      <c r="P912" s="1" t="s">
        <v>167</v>
      </c>
      <c r="Q912" s="51" t="s">
        <v>92</v>
      </c>
      <c r="R912" s="1">
        <v>5</v>
      </c>
      <c r="S912" s="51">
        <v>5</v>
      </c>
      <c r="T912" s="51">
        <v>1960</v>
      </c>
      <c r="U912" s="51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 s="51">
        <v>1105</v>
      </c>
      <c r="AN912" t="s">
        <v>103</v>
      </c>
      <c r="AO912" t="s">
        <v>98</v>
      </c>
      <c r="AP912" t="s">
        <v>105</v>
      </c>
      <c r="AQ912" t="s">
        <v>164</v>
      </c>
      <c r="AR912" s="51">
        <v>1105</v>
      </c>
      <c r="AS912" s="51">
        <v>1169</v>
      </c>
      <c r="AT912">
        <v>0</v>
      </c>
      <c r="AU912" s="1">
        <v>2274</v>
      </c>
      <c r="AV912" s="1">
        <v>0</v>
      </c>
      <c r="AW912" s="1">
        <v>0</v>
      </c>
      <c r="AX912" s="1">
        <v>2</v>
      </c>
      <c r="AY912" s="1">
        <v>0</v>
      </c>
      <c r="AZ912">
        <v>5</v>
      </c>
      <c r="BA912">
        <v>2</v>
      </c>
      <c r="BB912" s="51" t="s">
        <v>98</v>
      </c>
      <c r="BC912" s="59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 s="51">
        <v>2</v>
      </c>
      <c r="BK912" s="51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 s="1">
        <v>154300</v>
      </c>
    </row>
    <row r="913" spans="1:81" x14ac:dyDescent="0.2">
      <c r="A913">
        <v>912</v>
      </c>
      <c r="B913">
        <v>20</v>
      </c>
      <c r="C913" t="s">
        <v>81</v>
      </c>
      <c r="D913" s="1" t="s">
        <v>83</v>
      </c>
      <c r="E913" s="1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s="1" t="s">
        <v>89</v>
      </c>
      <c r="N913" s="51" t="s">
        <v>90</v>
      </c>
      <c r="O913" s="51" t="s">
        <v>90</v>
      </c>
      <c r="P913" s="1" t="s">
        <v>91</v>
      </c>
      <c r="Q913" s="51" t="s">
        <v>115</v>
      </c>
      <c r="R913" s="1">
        <v>5</v>
      </c>
      <c r="S913" s="51">
        <v>7</v>
      </c>
      <c r="T913" s="51">
        <v>1977</v>
      </c>
      <c r="U913" s="51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 s="51">
        <v>1268</v>
      </c>
      <c r="AN913" t="s">
        <v>103</v>
      </c>
      <c r="AO913" t="s">
        <v>98</v>
      </c>
      <c r="AP913" t="s">
        <v>105</v>
      </c>
      <c r="AQ913" t="s">
        <v>106</v>
      </c>
      <c r="AR913" s="51">
        <v>1268</v>
      </c>
      <c r="AS913" s="51">
        <v>0</v>
      </c>
      <c r="AT913">
        <v>0</v>
      </c>
      <c r="AU913" s="1">
        <v>1268</v>
      </c>
      <c r="AV913" s="1">
        <v>0</v>
      </c>
      <c r="AW913" s="1">
        <v>0</v>
      </c>
      <c r="AX913" s="1">
        <v>1</v>
      </c>
      <c r="AY913" s="1">
        <v>1</v>
      </c>
      <c r="AZ913">
        <v>3</v>
      </c>
      <c r="BA913">
        <v>1</v>
      </c>
      <c r="BB913" s="51" t="s">
        <v>97</v>
      </c>
      <c r="BC913" s="59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 s="51">
        <v>1</v>
      </c>
      <c r="BK913" s="51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 s="1">
        <v>143500</v>
      </c>
    </row>
    <row r="914" spans="1:81" x14ac:dyDescent="0.2">
      <c r="A914">
        <v>913</v>
      </c>
      <c r="B914">
        <v>30</v>
      </c>
      <c r="C914" t="s">
        <v>142</v>
      </c>
      <c r="D914" s="1">
        <v>51</v>
      </c>
      <c r="E914" s="1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s="1" t="s">
        <v>148</v>
      </c>
      <c r="N914" s="51" t="s">
        <v>90</v>
      </c>
      <c r="O914" s="51" t="s">
        <v>90</v>
      </c>
      <c r="P914" s="1" t="s">
        <v>91</v>
      </c>
      <c r="Q914" s="51" t="s">
        <v>115</v>
      </c>
      <c r="R914" s="1">
        <v>5</v>
      </c>
      <c r="S914" s="51">
        <v>7</v>
      </c>
      <c r="T914" s="51">
        <v>1925</v>
      </c>
      <c r="U914" s="51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 s="51">
        <v>768</v>
      </c>
      <c r="AN914" t="s">
        <v>103</v>
      </c>
      <c r="AO914" t="s">
        <v>98</v>
      </c>
      <c r="AP914" t="s">
        <v>177</v>
      </c>
      <c r="AQ914" t="s">
        <v>106</v>
      </c>
      <c r="AR914" s="51">
        <v>1015</v>
      </c>
      <c r="AS914" s="51">
        <v>0</v>
      </c>
      <c r="AT914">
        <v>0</v>
      </c>
      <c r="AU914" s="1">
        <v>1015</v>
      </c>
      <c r="AV914" s="1">
        <v>0</v>
      </c>
      <c r="AW914" s="1">
        <v>0</v>
      </c>
      <c r="AX914" s="1">
        <v>1</v>
      </c>
      <c r="AY914" s="1">
        <v>0</v>
      </c>
      <c r="AZ914">
        <v>3</v>
      </c>
      <c r="BA914">
        <v>1</v>
      </c>
      <c r="BB914" s="51" t="s">
        <v>98</v>
      </c>
      <c r="BC914" s="59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 s="51">
        <v>1</v>
      </c>
      <c r="BK914" s="51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 s="1">
        <v>88000</v>
      </c>
    </row>
    <row r="915" spans="1:81" x14ac:dyDescent="0.2">
      <c r="A915">
        <v>914</v>
      </c>
      <c r="B915">
        <v>90</v>
      </c>
      <c r="C915" t="s">
        <v>239</v>
      </c>
      <c r="D915" s="1">
        <v>82</v>
      </c>
      <c r="E915" s="1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s="1" t="s">
        <v>123</v>
      </c>
      <c r="N915" s="51" t="s">
        <v>90</v>
      </c>
      <c r="O915" s="51" t="s">
        <v>90</v>
      </c>
      <c r="P915" s="1" t="s">
        <v>167</v>
      </c>
      <c r="Q915" s="51" t="s">
        <v>92</v>
      </c>
      <c r="R915" s="1">
        <v>5</v>
      </c>
      <c r="S915" s="51">
        <v>6</v>
      </c>
      <c r="T915" s="51">
        <v>1949</v>
      </c>
      <c r="U915" s="51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 s="51">
        <v>1001</v>
      </c>
      <c r="AN915" t="s">
        <v>103</v>
      </c>
      <c r="AO915" t="s">
        <v>98</v>
      </c>
      <c r="AP915" t="s">
        <v>177</v>
      </c>
      <c r="AQ915" t="s">
        <v>164</v>
      </c>
      <c r="AR915" s="51">
        <v>1001</v>
      </c>
      <c r="AS915" s="51">
        <v>1001</v>
      </c>
      <c r="AT915">
        <v>0</v>
      </c>
      <c r="AU915" s="1">
        <v>2002</v>
      </c>
      <c r="AV915" s="1">
        <v>0</v>
      </c>
      <c r="AW915" s="1">
        <v>0</v>
      </c>
      <c r="AX915" s="1">
        <v>2</v>
      </c>
      <c r="AY915" s="1">
        <v>0</v>
      </c>
      <c r="AZ915">
        <v>4</v>
      </c>
      <c r="BA915">
        <v>2</v>
      </c>
      <c r="BB915" s="51" t="s">
        <v>98</v>
      </c>
      <c r="BC915" s="59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 s="51">
        <v>3</v>
      </c>
      <c r="BK915" s="51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 s="1">
        <v>145000</v>
      </c>
    </row>
    <row r="916" spans="1:81" x14ac:dyDescent="0.2">
      <c r="A916">
        <v>915</v>
      </c>
      <c r="B916">
        <v>160</v>
      </c>
      <c r="C916" t="s">
        <v>192</v>
      </c>
      <c r="D916" s="1">
        <v>30</v>
      </c>
      <c r="E916" s="1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s="1" t="s">
        <v>136</v>
      </c>
      <c r="N916" s="51" t="s">
        <v>90</v>
      </c>
      <c r="O916" s="51" t="s">
        <v>90</v>
      </c>
      <c r="P916" s="1" t="s">
        <v>179</v>
      </c>
      <c r="Q916" s="51" t="s">
        <v>92</v>
      </c>
      <c r="R916" s="1">
        <v>6</v>
      </c>
      <c r="S916" s="51">
        <v>5</v>
      </c>
      <c r="T916" s="51">
        <v>2009</v>
      </c>
      <c r="U916" s="51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 s="51">
        <v>612</v>
      </c>
      <c r="AN916" t="s">
        <v>103</v>
      </c>
      <c r="AO916" t="s">
        <v>104</v>
      </c>
      <c r="AP916" t="s">
        <v>105</v>
      </c>
      <c r="AQ916" t="s">
        <v>106</v>
      </c>
      <c r="AR916" s="51">
        <v>612</v>
      </c>
      <c r="AS916" s="51">
        <v>612</v>
      </c>
      <c r="AT916">
        <v>0</v>
      </c>
      <c r="AU916" s="1">
        <v>1224</v>
      </c>
      <c r="AV916" s="1">
        <v>0</v>
      </c>
      <c r="AW916" s="1">
        <v>0</v>
      </c>
      <c r="AX916" s="1">
        <v>2</v>
      </c>
      <c r="AY916" s="1">
        <v>1</v>
      </c>
      <c r="AZ916">
        <v>2</v>
      </c>
      <c r="BA916">
        <v>1</v>
      </c>
      <c r="BB916" s="51" t="s">
        <v>97</v>
      </c>
      <c r="BC916" s="59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 s="51">
        <v>2</v>
      </c>
      <c r="BK916" s="51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 s="1">
        <v>173733</v>
      </c>
    </row>
    <row r="917" spans="1:81" x14ac:dyDescent="0.2">
      <c r="A917">
        <v>916</v>
      </c>
      <c r="B917">
        <v>160</v>
      </c>
      <c r="C917" t="s">
        <v>142</v>
      </c>
      <c r="D917" s="1">
        <v>21</v>
      </c>
      <c r="E917" s="1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s="1" t="s">
        <v>178</v>
      </c>
      <c r="N917" s="51" t="s">
        <v>90</v>
      </c>
      <c r="O917" s="51" t="s">
        <v>90</v>
      </c>
      <c r="P917" s="1" t="s">
        <v>198</v>
      </c>
      <c r="Q917" s="51" t="s">
        <v>92</v>
      </c>
      <c r="R917" s="1">
        <v>4</v>
      </c>
      <c r="S917" s="51">
        <v>5</v>
      </c>
      <c r="T917" s="51">
        <v>1970</v>
      </c>
      <c r="U917" s="51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 s="51">
        <v>546</v>
      </c>
      <c r="AN917" t="s">
        <v>103</v>
      </c>
      <c r="AO917" t="s">
        <v>147</v>
      </c>
      <c r="AP917" t="s">
        <v>105</v>
      </c>
      <c r="AQ917" t="s">
        <v>106</v>
      </c>
      <c r="AR917" s="51">
        <v>546</v>
      </c>
      <c r="AS917" s="51">
        <v>546</v>
      </c>
      <c r="AT917">
        <v>0</v>
      </c>
      <c r="AU917" s="1">
        <v>1092</v>
      </c>
      <c r="AV917" s="1">
        <v>0</v>
      </c>
      <c r="AW917" s="1">
        <v>0</v>
      </c>
      <c r="AX917" s="1">
        <v>1</v>
      </c>
      <c r="AY917" s="1">
        <v>1</v>
      </c>
      <c r="AZ917">
        <v>3</v>
      </c>
      <c r="BA917">
        <v>1</v>
      </c>
      <c r="BB917" s="51" t="s">
        <v>98</v>
      </c>
      <c r="BC917" s="59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 s="51">
        <v>1</v>
      </c>
      <c r="BK917" s="51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 s="1">
        <v>75000</v>
      </c>
    </row>
    <row r="918" spans="1:81" x14ac:dyDescent="0.2">
      <c r="A918">
        <v>917</v>
      </c>
      <c r="B918">
        <v>20</v>
      </c>
      <c r="C918" t="s">
        <v>183</v>
      </c>
      <c r="D918" s="1">
        <v>50</v>
      </c>
      <c r="E918" s="1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s="1" t="s">
        <v>176</v>
      </c>
      <c r="N918" s="51" t="s">
        <v>90</v>
      </c>
      <c r="O918" s="51" t="s">
        <v>90</v>
      </c>
      <c r="P918" s="1" t="s">
        <v>91</v>
      </c>
      <c r="Q918" s="51" t="s">
        <v>115</v>
      </c>
      <c r="R918" s="1">
        <v>2</v>
      </c>
      <c r="S918" s="51">
        <v>3</v>
      </c>
      <c r="T918" s="51">
        <v>1949</v>
      </c>
      <c r="U918" s="51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 s="51">
        <v>480</v>
      </c>
      <c r="AN918" t="s">
        <v>103</v>
      </c>
      <c r="AO918" t="s">
        <v>98</v>
      </c>
      <c r="AP918" t="s">
        <v>177</v>
      </c>
      <c r="AQ918" t="s">
        <v>164</v>
      </c>
      <c r="AR918" s="51">
        <v>480</v>
      </c>
      <c r="AS918" s="51">
        <v>0</v>
      </c>
      <c r="AT918">
        <v>0</v>
      </c>
      <c r="AU918" s="1">
        <v>480</v>
      </c>
      <c r="AV918" s="1">
        <v>1</v>
      </c>
      <c r="AW918" s="1">
        <v>0</v>
      </c>
      <c r="AX918" s="1">
        <v>0</v>
      </c>
      <c r="AY918" s="1">
        <v>0</v>
      </c>
      <c r="AZ918">
        <v>1</v>
      </c>
      <c r="BA918">
        <v>1</v>
      </c>
      <c r="BB918" s="51" t="s">
        <v>98</v>
      </c>
      <c r="BC918" s="59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 s="51">
        <v>1</v>
      </c>
      <c r="BK918" s="51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 s="1">
        <v>35311</v>
      </c>
    </row>
    <row r="919" spans="1:81" x14ac:dyDescent="0.2">
      <c r="A919">
        <v>918</v>
      </c>
      <c r="B919">
        <v>20</v>
      </c>
      <c r="C919" t="s">
        <v>81</v>
      </c>
      <c r="D919" s="1" t="s">
        <v>83</v>
      </c>
      <c r="E919" s="1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s="1" t="s">
        <v>185</v>
      </c>
      <c r="N919" s="51" t="s">
        <v>90</v>
      </c>
      <c r="O919" s="51" t="s">
        <v>90</v>
      </c>
      <c r="P919" s="1" t="s">
        <v>91</v>
      </c>
      <c r="Q919" s="51" t="s">
        <v>115</v>
      </c>
      <c r="R919" s="1">
        <v>4</v>
      </c>
      <c r="S919" s="51">
        <v>6</v>
      </c>
      <c r="T919" s="51">
        <v>1956</v>
      </c>
      <c r="U919" s="51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 s="51">
        <v>1134</v>
      </c>
      <c r="AN919" t="s">
        <v>103</v>
      </c>
      <c r="AO919" t="s">
        <v>104</v>
      </c>
      <c r="AP919" t="s">
        <v>105</v>
      </c>
      <c r="AQ919" t="s">
        <v>164</v>
      </c>
      <c r="AR919" s="51">
        <v>1229</v>
      </c>
      <c r="AS919" s="51">
        <v>0</v>
      </c>
      <c r="AT919">
        <v>0</v>
      </c>
      <c r="AU919" s="1">
        <v>1229</v>
      </c>
      <c r="AV919" s="1">
        <v>0</v>
      </c>
      <c r="AW919" s="1">
        <v>0</v>
      </c>
      <c r="AX919" s="1">
        <v>1</v>
      </c>
      <c r="AY919" s="1">
        <v>0</v>
      </c>
      <c r="AZ919">
        <v>3</v>
      </c>
      <c r="BA919">
        <v>1</v>
      </c>
      <c r="BB919" s="51" t="s">
        <v>98</v>
      </c>
      <c r="BC919" s="5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 s="51">
        <v>1</v>
      </c>
      <c r="BK919" s="51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 s="1">
        <v>135000</v>
      </c>
    </row>
    <row r="920" spans="1:81" x14ac:dyDescent="0.2">
      <c r="A920">
        <v>919</v>
      </c>
      <c r="B920">
        <v>60</v>
      </c>
      <c r="C920" t="s">
        <v>81</v>
      </c>
      <c r="D920" s="1">
        <v>103</v>
      </c>
      <c r="E920" s="1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s="1" t="s">
        <v>170</v>
      </c>
      <c r="N920" s="51" t="s">
        <v>90</v>
      </c>
      <c r="O920" s="51" t="s">
        <v>90</v>
      </c>
      <c r="P920" s="1" t="s">
        <v>91</v>
      </c>
      <c r="Q920" s="51" t="s">
        <v>92</v>
      </c>
      <c r="R920" s="1">
        <v>7</v>
      </c>
      <c r="S920" s="51">
        <v>5</v>
      </c>
      <c r="T920" s="51">
        <v>1991</v>
      </c>
      <c r="U920" s="51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 s="51">
        <v>1104</v>
      </c>
      <c r="AN920" t="s">
        <v>103</v>
      </c>
      <c r="AO920" t="s">
        <v>104</v>
      </c>
      <c r="AP920" t="s">
        <v>105</v>
      </c>
      <c r="AQ920" t="s">
        <v>106</v>
      </c>
      <c r="AR920" s="51">
        <v>912</v>
      </c>
      <c r="AS920" s="51">
        <v>1215</v>
      </c>
      <c r="AT920">
        <v>0</v>
      </c>
      <c r="AU920" s="1">
        <v>2127</v>
      </c>
      <c r="AV920" s="1">
        <v>1</v>
      </c>
      <c r="AW920" s="1">
        <v>0</v>
      </c>
      <c r="AX920" s="1">
        <v>2</v>
      </c>
      <c r="AY920" s="1">
        <v>1</v>
      </c>
      <c r="AZ920">
        <v>4</v>
      </c>
      <c r="BA920">
        <v>1</v>
      </c>
      <c r="BB920" s="51" t="s">
        <v>97</v>
      </c>
      <c r="BC920" s="59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 s="51">
        <v>3</v>
      </c>
      <c r="BK920" s="51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 s="1">
        <v>238000</v>
      </c>
    </row>
    <row r="921" spans="1:81" x14ac:dyDescent="0.2">
      <c r="A921">
        <v>920</v>
      </c>
      <c r="B921">
        <v>20</v>
      </c>
      <c r="C921" t="s">
        <v>81</v>
      </c>
      <c r="D921" s="1">
        <v>87</v>
      </c>
      <c r="E921" s="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s="1" t="s">
        <v>162</v>
      </c>
      <c r="N921" s="51" t="s">
        <v>90</v>
      </c>
      <c r="O921" s="51" t="s">
        <v>90</v>
      </c>
      <c r="P921" s="1" t="s">
        <v>91</v>
      </c>
      <c r="Q921" s="51" t="s">
        <v>115</v>
      </c>
      <c r="R921" s="1">
        <v>6</v>
      </c>
      <c r="S921" s="51">
        <v>8</v>
      </c>
      <c r="T921" s="51">
        <v>1958</v>
      </c>
      <c r="U921" s="5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 s="51">
        <v>1184</v>
      </c>
      <c r="AN921" t="s">
        <v>103</v>
      </c>
      <c r="AO921" t="s">
        <v>104</v>
      </c>
      <c r="AP921" t="s">
        <v>105</v>
      </c>
      <c r="AQ921" t="s">
        <v>106</v>
      </c>
      <c r="AR921" s="51">
        <v>1414</v>
      </c>
      <c r="AS921" s="51">
        <v>0</v>
      </c>
      <c r="AT921">
        <v>0</v>
      </c>
      <c r="AU921" s="1">
        <v>1414</v>
      </c>
      <c r="AV921" s="1">
        <v>1</v>
      </c>
      <c r="AW921" s="1">
        <v>0</v>
      </c>
      <c r="AX921" s="1">
        <v>1</v>
      </c>
      <c r="AY921" s="1">
        <v>0</v>
      </c>
      <c r="AZ921">
        <v>3</v>
      </c>
      <c r="BA921">
        <v>1</v>
      </c>
      <c r="BB921" s="51" t="s">
        <v>98</v>
      </c>
      <c r="BC921" s="59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 s="51">
        <v>2</v>
      </c>
      <c r="BK921" s="5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 s="1">
        <v>176500</v>
      </c>
    </row>
    <row r="922" spans="1:81" x14ac:dyDescent="0.2">
      <c r="A922">
        <v>921</v>
      </c>
      <c r="B922">
        <v>60</v>
      </c>
      <c r="C922" t="s">
        <v>81</v>
      </c>
      <c r="D922" s="1">
        <v>70</v>
      </c>
      <c r="E922" s="1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s="1" t="s">
        <v>170</v>
      </c>
      <c r="N922" s="51" t="s">
        <v>90</v>
      </c>
      <c r="O922" s="51" t="s">
        <v>90</v>
      </c>
      <c r="P922" s="1" t="s">
        <v>91</v>
      </c>
      <c r="Q922" s="51" t="s">
        <v>92</v>
      </c>
      <c r="R922" s="1">
        <v>6</v>
      </c>
      <c r="S922" s="51">
        <v>5</v>
      </c>
      <c r="T922" s="51">
        <v>1994</v>
      </c>
      <c r="U922" s="51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 s="51">
        <v>928</v>
      </c>
      <c r="AN922" t="s">
        <v>103</v>
      </c>
      <c r="AO922" t="s">
        <v>104</v>
      </c>
      <c r="AP922" t="s">
        <v>105</v>
      </c>
      <c r="AQ922" t="s">
        <v>106</v>
      </c>
      <c r="AR922" s="51">
        <v>936</v>
      </c>
      <c r="AS922" s="51">
        <v>785</v>
      </c>
      <c r="AT922">
        <v>0</v>
      </c>
      <c r="AU922" s="1">
        <v>1721</v>
      </c>
      <c r="AV922" s="1">
        <v>0</v>
      </c>
      <c r="AW922" s="1">
        <v>1</v>
      </c>
      <c r="AX922" s="1">
        <v>2</v>
      </c>
      <c r="AY922" s="1">
        <v>1</v>
      </c>
      <c r="AZ922">
        <v>3</v>
      </c>
      <c r="BA922">
        <v>1</v>
      </c>
      <c r="BB922" s="51" t="s">
        <v>97</v>
      </c>
      <c r="BC922" s="59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 s="51">
        <v>2</v>
      </c>
      <c r="BK922" s="51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 s="1">
        <v>201000</v>
      </c>
    </row>
    <row r="923" spans="1:81" x14ac:dyDescent="0.2">
      <c r="A923">
        <v>922</v>
      </c>
      <c r="B923">
        <v>90</v>
      </c>
      <c r="C923" t="s">
        <v>81</v>
      </c>
      <c r="D923" s="1">
        <v>67</v>
      </c>
      <c r="E923" s="1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s="1" t="s">
        <v>185</v>
      </c>
      <c r="N923" s="51" t="s">
        <v>114</v>
      </c>
      <c r="O923" s="51" t="s">
        <v>90</v>
      </c>
      <c r="P923" s="1" t="s">
        <v>167</v>
      </c>
      <c r="Q923" s="51" t="s">
        <v>132</v>
      </c>
      <c r="R923" s="1">
        <v>5</v>
      </c>
      <c r="S923" s="51">
        <v>7</v>
      </c>
      <c r="T923" s="51">
        <v>1900</v>
      </c>
      <c r="U923" s="51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 s="51">
        <v>1272</v>
      </c>
      <c r="AN923" t="s">
        <v>103</v>
      </c>
      <c r="AO923" t="s">
        <v>97</v>
      </c>
      <c r="AP923" t="s">
        <v>105</v>
      </c>
      <c r="AQ923" t="s">
        <v>106</v>
      </c>
      <c r="AR923" s="51">
        <v>1272</v>
      </c>
      <c r="AS923" s="51">
        <v>928</v>
      </c>
      <c r="AT923">
        <v>0</v>
      </c>
      <c r="AU923" s="1">
        <v>2200</v>
      </c>
      <c r="AV923" s="1">
        <v>2</v>
      </c>
      <c r="AW923" s="1">
        <v>0</v>
      </c>
      <c r="AX923" s="1">
        <v>2</v>
      </c>
      <c r="AY923" s="1">
        <v>2</v>
      </c>
      <c r="AZ923">
        <v>4</v>
      </c>
      <c r="BA923">
        <v>2</v>
      </c>
      <c r="BB923" s="51" t="s">
        <v>98</v>
      </c>
      <c r="BC923" s="59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 s="51">
        <v>0</v>
      </c>
      <c r="BK923" s="51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 s="1">
        <v>145900</v>
      </c>
    </row>
    <row r="924" spans="1:81" x14ac:dyDescent="0.2">
      <c r="A924">
        <v>923</v>
      </c>
      <c r="B924">
        <v>20</v>
      </c>
      <c r="C924" t="s">
        <v>81</v>
      </c>
      <c r="D924" s="1">
        <v>65</v>
      </c>
      <c r="E924" s="1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s="1" t="s">
        <v>193</v>
      </c>
      <c r="N924" s="51" t="s">
        <v>202</v>
      </c>
      <c r="O924" s="51" t="s">
        <v>90</v>
      </c>
      <c r="P924" s="1" t="s">
        <v>91</v>
      </c>
      <c r="Q924" s="51" t="s">
        <v>115</v>
      </c>
      <c r="R924" s="1">
        <v>6</v>
      </c>
      <c r="S924" s="51">
        <v>5</v>
      </c>
      <c r="T924" s="51">
        <v>2005</v>
      </c>
      <c r="U924" s="51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 s="51">
        <v>1316</v>
      </c>
      <c r="AN924" t="s">
        <v>103</v>
      </c>
      <c r="AO924" t="s">
        <v>104</v>
      </c>
      <c r="AP924" t="s">
        <v>105</v>
      </c>
      <c r="AQ924" t="s">
        <v>106</v>
      </c>
      <c r="AR924" s="51">
        <v>1316</v>
      </c>
      <c r="AS924" s="51">
        <v>0</v>
      </c>
      <c r="AT924">
        <v>0</v>
      </c>
      <c r="AU924" s="1">
        <v>1316</v>
      </c>
      <c r="AV924" s="1">
        <v>0</v>
      </c>
      <c r="AW924" s="1">
        <v>0</v>
      </c>
      <c r="AX924" s="1">
        <v>2</v>
      </c>
      <c r="AY924" s="1">
        <v>0</v>
      </c>
      <c r="AZ924">
        <v>3</v>
      </c>
      <c r="BA924">
        <v>1</v>
      </c>
      <c r="BB924" s="51" t="s">
        <v>97</v>
      </c>
      <c r="BC924" s="59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 s="51">
        <v>2</v>
      </c>
      <c r="BK924" s="51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 s="1">
        <v>169990</v>
      </c>
    </row>
    <row r="925" spans="1:81" x14ac:dyDescent="0.2">
      <c r="A925">
        <v>924</v>
      </c>
      <c r="B925">
        <v>120</v>
      </c>
      <c r="C925" t="s">
        <v>81</v>
      </c>
      <c r="D925" s="1">
        <v>50</v>
      </c>
      <c r="E925" s="1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s="1" t="s">
        <v>170</v>
      </c>
      <c r="N925" s="51" t="s">
        <v>90</v>
      </c>
      <c r="O925" s="51" t="s">
        <v>90</v>
      </c>
      <c r="P925" s="1" t="s">
        <v>179</v>
      </c>
      <c r="Q925" s="51" t="s">
        <v>115</v>
      </c>
      <c r="R925" s="1">
        <v>6</v>
      </c>
      <c r="S925" s="51">
        <v>5</v>
      </c>
      <c r="T925" s="51">
        <v>1993</v>
      </c>
      <c r="U925" s="51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 s="51">
        <v>1604</v>
      </c>
      <c r="AN925" t="s">
        <v>103</v>
      </c>
      <c r="AO925" t="s">
        <v>104</v>
      </c>
      <c r="AP925" t="s">
        <v>105</v>
      </c>
      <c r="AQ925" t="s">
        <v>106</v>
      </c>
      <c r="AR925" s="51">
        <v>1617</v>
      </c>
      <c r="AS925" s="51">
        <v>0</v>
      </c>
      <c r="AT925">
        <v>0</v>
      </c>
      <c r="AU925" s="1">
        <v>1617</v>
      </c>
      <c r="AV925" s="1">
        <v>1</v>
      </c>
      <c r="AW925" s="1">
        <v>0</v>
      </c>
      <c r="AX925" s="1">
        <v>2</v>
      </c>
      <c r="AY925" s="1">
        <v>0</v>
      </c>
      <c r="AZ925">
        <v>2</v>
      </c>
      <c r="BA925">
        <v>1</v>
      </c>
      <c r="BB925" s="51" t="s">
        <v>97</v>
      </c>
      <c r="BC925" s="59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 s="51">
        <v>2</v>
      </c>
      <c r="BK925" s="51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 s="1">
        <v>193000</v>
      </c>
    </row>
    <row r="926" spans="1:81" x14ac:dyDescent="0.2">
      <c r="A926">
        <v>925</v>
      </c>
      <c r="B926">
        <v>20</v>
      </c>
      <c r="C926" t="s">
        <v>81</v>
      </c>
      <c r="D926" s="1">
        <v>79</v>
      </c>
      <c r="E926" s="1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s="1" t="s">
        <v>138</v>
      </c>
      <c r="N926" s="51" t="s">
        <v>90</v>
      </c>
      <c r="O926" s="51" t="s">
        <v>90</v>
      </c>
      <c r="P926" s="1" t="s">
        <v>91</v>
      </c>
      <c r="Q926" s="51" t="s">
        <v>115</v>
      </c>
      <c r="R926" s="1">
        <v>6</v>
      </c>
      <c r="S926" s="51">
        <v>6</v>
      </c>
      <c r="T926" s="51">
        <v>1980</v>
      </c>
      <c r="U926" s="51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 s="51">
        <v>1686</v>
      </c>
      <c r="AN926" t="s">
        <v>103</v>
      </c>
      <c r="AO926" t="s">
        <v>98</v>
      </c>
      <c r="AP926" t="s">
        <v>105</v>
      </c>
      <c r="AQ926" t="s">
        <v>106</v>
      </c>
      <c r="AR926" s="51">
        <v>1686</v>
      </c>
      <c r="AS926" s="51">
        <v>0</v>
      </c>
      <c r="AT926">
        <v>0</v>
      </c>
      <c r="AU926" s="1">
        <v>1686</v>
      </c>
      <c r="AV926" s="1">
        <v>1</v>
      </c>
      <c r="AW926" s="1">
        <v>0</v>
      </c>
      <c r="AX926" s="1">
        <v>2</v>
      </c>
      <c r="AY926" s="1">
        <v>0</v>
      </c>
      <c r="AZ926">
        <v>3</v>
      </c>
      <c r="BA926">
        <v>1</v>
      </c>
      <c r="BB926" s="51" t="s">
        <v>98</v>
      </c>
      <c r="BC926" s="59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 s="51">
        <v>2</v>
      </c>
      <c r="BK926" s="51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 s="1">
        <v>207500</v>
      </c>
    </row>
    <row r="927" spans="1:81" x14ac:dyDescent="0.2">
      <c r="A927">
        <v>926</v>
      </c>
      <c r="B927">
        <v>20</v>
      </c>
      <c r="C927" t="s">
        <v>81</v>
      </c>
      <c r="D927" s="1" t="s">
        <v>83</v>
      </c>
      <c r="E927" s="1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s="1" t="s">
        <v>138</v>
      </c>
      <c r="N927" s="51" t="s">
        <v>90</v>
      </c>
      <c r="O927" s="51" t="s">
        <v>90</v>
      </c>
      <c r="P927" s="1" t="s">
        <v>91</v>
      </c>
      <c r="Q927" s="51" t="s">
        <v>115</v>
      </c>
      <c r="R927" s="1">
        <v>5</v>
      </c>
      <c r="S927" s="51">
        <v>6</v>
      </c>
      <c r="T927" s="51">
        <v>1977</v>
      </c>
      <c r="U927" s="51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 s="51">
        <v>1126</v>
      </c>
      <c r="AN927" t="s">
        <v>103</v>
      </c>
      <c r="AO927" t="s">
        <v>98</v>
      </c>
      <c r="AP927" t="s">
        <v>105</v>
      </c>
      <c r="AQ927" t="s">
        <v>106</v>
      </c>
      <c r="AR927" s="51">
        <v>1126</v>
      </c>
      <c r="AS927" s="51">
        <v>0</v>
      </c>
      <c r="AT927">
        <v>0</v>
      </c>
      <c r="AU927" s="1">
        <v>1126</v>
      </c>
      <c r="AV927" s="1">
        <v>0</v>
      </c>
      <c r="AW927" s="1">
        <v>1</v>
      </c>
      <c r="AX927" s="1">
        <v>2</v>
      </c>
      <c r="AY927" s="1">
        <v>0</v>
      </c>
      <c r="AZ927">
        <v>3</v>
      </c>
      <c r="BA927">
        <v>1</v>
      </c>
      <c r="BB927" s="51" t="s">
        <v>104</v>
      </c>
      <c r="BC927" s="59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 s="51">
        <v>2</v>
      </c>
      <c r="BK927" s="51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 s="1">
        <v>175000</v>
      </c>
    </row>
    <row r="928" spans="1:81" x14ac:dyDescent="0.2">
      <c r="A928">
        <v>927</v>
      </c>
      <c r="B928">
        <v>60</v>
      </c>
      <c r="C928" t="s">
        <v>81</v>
      </c>
      <c r="D928" s="1">
        <v>93</v>
      </c>
      <c r="E928" s="1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s="1" t="s">
        <v>154</v>
      </c>
      <c r="N928" s="51" t="s">
        <v>90</v>
      </c>
      <c r="O928" s="51" t="s">
        <v>90</v>
      </c>
      <c r="P928" s="1" t="s">
        <v>91</v>
      </c>
      <c r="Q928" s="51" t="s">
        <v>92</v>
      </c>
      <c r="R928" s="1">
        <v>8</v>
      </c>
      <c r="S928" s="51">
        <v>5</v>
      </c>
      <c r="T928" s="51">
        <v>2003</v>
      </c>
      <c r="U928" s="51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 s="51">
        <v>1181</v>
      </c>
      <c r="AN928" t="s">
        <v>103</v>
      </c>
      <c r="AO928" t="s">
        <v>104</v>
      </c>
      <c r="AP928" t="s">
        <v>105</v>
      </c>
      <c r="AQ928" t="s">
        <v>106</v>
      </c>
      <c r="AR928" s="51">
        <v>1234</v>
      </c>
      <c r="AS928" s="51">
        <v>1140</v>
      </c>
      <c r="AT928">
        <v>0</v>
      </c>
      <c r="AU928" s="1">
        <v>2374</v>
      </c>
      <c r="AV928" s="1">
        <v>0</v>
      </c>
      <c r="AW928" s="1">
        <v>0</v>
      </c>
      <c r="AX928" s="1">
        <v>2</v>
      </c>
      <c r="AY928" s="1">
        <v>1</v>
      </c>
      <c r="AZ928">
        <v>4</v>
      </c>
      <c r="BA928">
        <v>1</v>
      </c>
      <c r="BB928" s="51" t="s">
        <v>104</v>
      </c>
      <c r="BC928" s="59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 s="51">
        <v>3</v>
      </c>
      <c r="BK928" s="51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 s="1">
        <v>285000</v>
      </c>
    </row>
    <row r="929" spans="1:81" x14ac:dyDescent="0.2">
      <c r="A929">
        <v>928</v>
      </c>
      <c r="B929">
        <v>60</v>
      </c>
      <c r="C929" t="s">
        <v>81</v>
      </c>
      <c r="D929" s="1" t="s">
        <v>83</v>
      </c>
      <c r="E929" s="1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s="1" t="s">
        <v>138</v>
      </c>
      <c r="N929" s="51" t="s">
        <v>114</v>
      </c>
      <c r="O929" s="51" t="s">
        <v>90</v>
      </c>
      <c r="P929" s="1" t="s">
        <v>91</v>
      </c>
      <c r="Q929" s="51" t="s">
        <v>92</v>
      </c>
      <c r="R929" s="1">
        <v>7</v>
      </c>
      <c r="S929" s="51">
        <v>5</v>
      </c>
      <c r="T929" s="51">
        <v>1968</v>
      </c>
      <c r="U929" s="51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 s="51">
        <v>832</v>
      </c>
      <c r="AN929" t="s">
        <v>103</v>
      </c>
      <c r="AO929" t="s">
        <v>97</v>
      </c>
      <c r="AP929" t="s">
        <v>105</v>
      </c>
      <c r="AQ929" t="s">
        <v>106</v>
      </c>
      <c r="AR929" s="51">
        <v>1098</v>
      </c>
      <c r="AS929" s="51">
        <v>880</v>
      </c>
      <c r="AT929">
        <v>0</v>
      </c>
      <c r="AU929" s="1">
        <v>1978</v>
      </c>
      <c r="AV929" s="1">
        <v>0</v>
      </c>
      <c r="AW929" s="1">
        <v>0</v>
      </c>
      <c r="AX929" s="1">
        <v>2</v>
      </c>
      <c r="AY929" s="1">
        <v>1</v>
      </c>
      <c r="AZ929">
        <v>4</v>
      </c>
      <c r="BA929">
        <v>1</v>
      </c>
      <c r="BB929" s="51" t="s">
        <v>98</v>
      </c>
      <c r="BC929" s="5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 s="51">
        <v>2</v>
      </c>
      <c r="BK929" s="51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 s="1">
        <v>176000</v>
      </c>
    </row>
    <row r="930" spans="1:81" x14ac:dyDescent="0.2">
      <c r="A930">
        <v>929</v>
      </c>
      <c r="B930">
        <v>20</v>
      </c>
      <c r="C930" t="s">
        <v>81</v>
      </c>
      <c r="D930" s="1" t="s">
        <v>83</v>
      </c>
      <c r="E930" s="1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s="1" t="s">
        <v>89</v>
      </c>
      <c r="N930" s="51" t="s">
        <v>90</v>
      </c>
      <c r="O930" s="51" t="s">
        <v>90</v>
      </c>
      <c r="P930" s="1" t="s">
        <v>91</v>
      </c>
      <c r="Q930" s="51" t="s">
        <v>115</v>
      </c>
      <c r="R930" s="1">
        <v>8</v>
      </c>
      <c r="S930" s="51">
        <v>5</v>
      </c>
      <c r="T930" s="51">
        <v>2001</v>
      </c>
      <c r="U930" s="51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 s="51">
        <v>1753</v>
      </c>
      <c r="AN930" t="s">
        <v>103</v>
      </c>
      <c r="AO930" t="s">
        <v>104</v>
      </c>
      <c r="AP930" t="s">
        <v>105</v>
      </c>
      <c r="AQ930" t="s">
        <v>106</v>
      </c>
      <c r="AR930" s="51">
        <v>1788</v>
      </c>
      <c r="AS930" s="51">
        <v>0</v>
      </c>
      <c r="AT930">
        <v>0</v>
      </c>
      <c r="AU930" s="1">
        <v>1788</v>
      </c>
      <c r="AV930" s="1">
        <v>0</v>
      </c>
      <c r="AW930" s="1">
        <v>0</v>
      </c>
      <c r="AX930" s="1">
        <v>2</v>
      </c>
      <c r="AY930" s="1">
        <v>0</v>
      </c>
      <c r="AZ930">
        <v>3</v>
      </c>
      <c r="BA930">
        <v>1</v>
      </c>
      <c r="BB930" s="51" t="s">
        <v>104</v>
      </c>
      <c r="BC930" s="59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 s="51">
        <v>2</v>
      </c>
      <c r="BK930" s="51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 s="1">
        <v>236500</v>
      </c>
    </row>
    <row r="931" spans="1:81" x14ac:dyDescent="0.2">
      <c r="A931">
        <v>930</v>
      </c>
      <c r="B931">
        <v>60</v>
      </c>
      <c r="C931" t="s">
        <v>81</v>
      </c>
      <c r="D931" s="1" t="s">
        <v>83</v>
      </c>
      <c r="E931" s="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s="1" t="s">
        <v>193</v>
      </c>
      <c r="N931" s="51" t="s">
        <v>90</v>
      </c>
      <c r="O931" s="51" t="s">
        <v>90</v>
      </c>
      <c r="P931" s="1" t="s">
        <v>91</v>
      </c>
      <c r="Q931" s="51" t="s">
        <v>92</v>
      </c>
      <c r="R931" s="1">
        <v>7</v>
      </c>
      <c r="S931" s="51">
        <v>5</v>
      </c>
      <c r="T931" s="51">
        <v>1997</v>
      </c>
      <c r="U931" s="5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 s="51">
        <v>964</v>
      </c>
      <c r="AN931" t="s">
        <v>103</v>
      </c>
      <c r="AO931" t="s">
        <v>97</v>
      </c>
      <c r="AP931" t="s">
        <v>105</v>
      </c>
      <c r="AQ931" t="s">
        <v>106</v>
      </c>
      <c r="AR931" s="51">
        <v>993</v>
      </c>
      <c r="AS931" s="51">
        <v>1243</v>
      </c>
      <c r="AT931">
        <v>0</v>
      </c>
      <c r="AU931" s="1">
        <v>2236</v>
      </c>
      <c r="AV931" s="1">
        <v>0</v>
      </c>
      <c r="AW931" s="1">
        <v>0</v>
      </c>
      <c r="AX931" s="1">
        <v>2</v>
      </c>
      <c r="AY931" s="1">
        <v>1</v>
      </c>
      <c r="AZ931">
        <v>4</v>
      </c>
      <c r="BA931">
        <v>1</v>
      </c>
      <c r="BB931" s="51" t="s">
        <v>97</v>
      </c>
      <c r="BC931" s="59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 s="51">
        <v>2</v>
      </c>
      <c r="BK931" s="5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 s="1">
        <v>222000</v>
      </c>
    </row>
    <row r="932" spans="1:81" x14ac:dyDescent="0.2">
      <c r="A932">
        <v>931</v>
      </c>
      <c r="B932">
        <v>20</v>
      </c>
      <c r="C932" t="s">
        <v>81</v>
      </c>
      <c r="D932" s="1">
        <v>73</v>
      </c>
      <c r="E932" s="1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s="1" t="s">
        <v>189</v>
      </c>
      <c r="N932" s="51" t="s">
        <v>90</v>
      </c>
      <c r="O932" s="51" t="s">
        <v>90</v>
      </c>
      <c r="P932" s="1" t="s">
        <v>91</v>
      </c>
      <c r="Q932" s="51" t="s">
        <v>115</v>
      </c>
      <c r="R932" s="1">
        <v>8</v>
      </c>
      <c r="S932" s="51">
        <v>5</v>
      </c>
      <c r="T932" s="51">
        <v>2007</v>
      </c>
      <c r="U932" s="51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 s="51">
        <v>1466</v>
      </c>
      <c r="AN932" t="s">
        <v>103</v>
      </c>
      <c r="AO932" t="s">
        <v>104</v>
      </c>
      <c r="AP932" t="s">
        <v>105</v>
      </c>
      <c r="AQ932" t="s">
        <v>106</v>
      </c>
      <c r="AR932" s="51">
        <v>1466</v>
      </c>
      <c r="AS932" s="51">
        <v>0</v>
      </c>
      <c r="AT932">
        <v>0</v>
      </c>
      <c r="AU932" s="1">
        <v>1466</v>
      </c>
      <c r="AV932" s="1">
        <v>0</v>
      </c>
      <c r="AW932" s="1">
        <v>0</v>
      </c>
      <c r="AX932" s="1">
        <v>2</v>
      </c>
      <c r="AY932" s="1">
        <v>0</v>
      </c>
      <c r="AZ932">
        <v>3</v>
      </c>
      <c r="BA932">
        <v>1</v>
      </c>
      <c r="BB932" s="51" t="s">
        <v>97</v>
      </c>
      <c r="BC932" s="59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 s="51">
        <v>3</v>
      </c>
      <c r="BK932" s="51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 s="1">
        <v>201000</v>
      </c>
    </row>
    <row r="933" spans="1:81" x14ac:dyDescent="0.2">
      <c r="A933">
        <v>932</v>
      </c>
      <c r="B933">
        <v>20</v>
      </c>
      <c r="C933" t="s">
        <v>81</v>
      </c>
      <c r="D933" s="1">
        <v>70</v>
      </c>
      <c r="E933" s="1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s="1" t="s">
        <v>162</v>
      </c>
      <c r="N933" s="51" t="s">
        <v>90</v>
      </c>
      <c r="O933" s="51" t="s">
        <v>90</v>
      </c>
      <c r="P933" s="1" t="s">
        <v>91</v>
      </c>
      <c r="Q933" s="51" t="s">
        <v>115</v>
      </c>
      <c r="R933" s="1">
        <v>5</v>
      </c>
      <c r="S933" s="51">
        <v>6</v>
      </c>
      <c r="T933" s="51">
        <v>1965</v>
      </c>
      <c r="U933" s="51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 s="51">
        <v>925</v>
      </c>
      <c r="AN933" t="s">
        <v>103</v>
      </c>
      <c r="AO933" t="s">
        <v>104</v>
      </c>
      <c r="AP933" t="s">
        <v>105</v>
      </c>
      <c r="AQ933" t="s">
        <v>106</v>
      </c>
      <c r="AR933" s="51">
        <v>925</v>
      </c>
      <c r="AS933" s="51">
        <v>0</v>
      </c>
      <c r="AT933">
        <v>0</v>
      </c>
      <c r="AU933" s="1">
        <v>925</v>
      </c>
      <c r="AV933" s="1">
        <v>0</v>
      </c>
      <c r="AW933" s="1">
        <v>1</v>
      </c>
      <c r="AX933" s="1">
        <v>1</v>
      </c>
      <c r="AY933" s="1">
        <v>0</v>
      </c>
      <c r="AZ933">
        <v>2</v>
      </c>
      <c r="BA933">
        <v>1</v>
      </c>
      <c r="BB933" s="51" t="s">
        <v>98</v>
      </c>
      <c r="BC933" s="59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 s="51">
        <v>1</v>
      </c>
      <c r="BK933" s="51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 s="1">
        <v>117500</v>
      </c>
    </row>
    <row r="934" spans="1:81" x14ac:dyDescent="0.2">
      <c r="A934">
        <v>933</v>
      </c>
      <c r="B934">
        <v>20</v>
      </c>
      <c r="C934" t="s">
        <v>81</v>
      </c>
      <c r="D934" s="1">
        <v>84</v>
      </c>
      <c r="E934" s="1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s="1" t="s">
        <v>136</v>
      </c>
      <c r="N934" s="51" t="s">
        <v>182</v>
      </c>
      <c r="O934" s="51" t="s">
        <v>90</v>
      </c>
      <c r="P934" s="1" t="s">
        <v>91</v>
      </c>
      <c r="Q934" s="51" t="s">
        <v>115</v>
      </c>
      <c r="R934" s="1">
        <v>9</v>
      </c>
      <c r="S934" s="51">
        <v>5</v>
      </c>
      <c r="T934" s="51">
        <v>2006</v>
      </c>
      <c r="U934" s="51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 s="51">
        <v>1905</v>
      </c>
      <c r="AN934" t="s">
        <v>103</v>
      </c>
      <c r="AO934" t="s">
        <v>104</v>
      </c>
      <c r="AP934" t="s">
        <v>105</v>
      </c>
      <c r="AQ934" t="s">
        <v>106</v>
      </c>
      <c r="AR934" s="51">
        <v>1905</v>
      </c>
      <c r="AS934" s="51">
        <v>0</v>
      </c>
      <c r="AT934">
        <v>0</v>
      </c>
      <c r="AU934" s="1">
        <v>1905</v>
      </c>
      <c r="AV934" s="1">
        <v>0</v>
      </c>
      <c r="AW934" s="1">
        <v>0</v>
      </c>
      <c r="AX934" s="1">
        <v>2</v>
      </c>
      <c r="AY934" s="1">
        <v>0</v>
      </c>
      <c r="AZ934">
        <v>3</v>
      </c>
      <c r="BA934">
        <v>1</v>
      </c>
      <c r="BB934" s="51" t="s">
        <v>104</v>
      </c>
      <c r="BC934" s="59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 s="51">
        <v>3</v>
      </c>
      <c r="BK934" s="51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 s="1">
        <v>320000</v>
      </c>
    </row>
    <row r="935" spans="1:81" x14ac:dyDescent="0.2">
      <c r="A935">
        <v>934</v>
      </c>
      <c r="B935">
        <v>20</v>
      </c>
      <c r="C935" t="s">
        <v>81</v>
      </c>
      <c r="D935" s="1">
        <v>63</v>
      </c>
      <c r="E935" s="1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s="1" t="s">
        <v>89</v>
      </c>
      <c r="N935" s="51" t="s">
        <v>90</v>
      </c>
      <c r="O935" s="51" t="s">
        <v>90</v>
      </c>
      <c r="P935" s="1" t="s">
        <v>91</v>
      </c>
      <c r="Q935" s="51" t="s">
        <v>115</v>
      </c>
      <c r="R935" s="1">
        <v>7</v>
      </c>
      <c r="S935" s="51">
        <v>5</v>
      </c>
      <c r="T935" s="51">
        <v>2004</v>
      </c>
      <c r="U935" s="51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 s="51">
        <v>1500</v>
      </c>
      <c r="AN935" t="s">
        <v>103</v>
      </c>
      <c r="AO935" t="s">
        <v>104</v>
      </c>
      <c r="AP935" t="s">
        <v>105</v>
      </c>
      <c r="AQ935" t="s">
        <v>106</v>
      </c>
      <c r="AR935" s="51">
        <v>1500</v>
      </c>
      <c r="AS935" s="51">
        <v>0</v>
      </c>
      <c r="AT935">
        <v>0</v>
      </c>
      <c r="AU935" s="1">
        <v>1500</v>
      </c>
      <c r="AV935" s="1">
        <v>0</v>
      </c>
      <c r="AW935" s="1">
        <v>0</v>
      </c>
      <c r="AX935" s="1">
        <v>2</v>
      </c>
      <c r="AY935" s="1">
        <v>0</v>
      </c>
      <c r="AZ935">
        <v>3</v>
      </c>
      <c r="BA935">
        <v>1</v>
      </c>
      <c r="BB935" s="51" t="s">
        <v>97</v>
      </c>
      <c r="BC935" s="59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 s="51">
        <v>2</v>
      </c>
      <c r="BK935" s="51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 s="1">
        <v>190000</v>
      </c>
    </row>
    <row r="936" spans="1:81" x14ac:dyDescent="0.2">
      <c r="A936">
        <v>935</v>
      </c>
      <c r="B936">
        <v>20</v>
      </c>
      <c r="C936" t="s">
        <v>81</v>
      </c>
      <c r="D936" s="1">
        <v>313</v>
      </c>
      <c r="E936" s="1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s="1" t="s">
        <v>162</v>
      </c>
      <c r="N936" s="51" t="s">
        <v>204</v>
      </c>
      <c r="O936" s="51" t="s">
        <v>90</v>
      </c>
      <c r="P936" s="1" t="s">
        <v>91</v>
      </c>
      <c r="Q936" s="51" t="s">
        <v>115</v>
      </c>
      <c r="R936" s="1">
        <v>7</v>
      </c>
      <c r="S936" s="51">
        <v>7</v>
      </c>
      <c r="T936" s="51">
        <v>1960</v>
      </c>
      <c r="U936" s="51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 s="51">
        <v>585</v>
      </c>
      <c r="AN936" t="s">
        <v>103</v>
      </c>
      <c r="AO936" t="s">
        <v>104</v>
      </c>
      <c r="AP936" t="s">
        <v>105</v>
      </c>
      <c r="AQ936" t="s">
        <v>106</v>
      </c>
      <c r="AR936" s="51">
        <v>2069</v>
      </c>
      <c r="AS936" s="51">
        <v>0</v>
      </c>
      <c r="AT936">
        <v>0</v>
      </c>
      <c r="AU936" s="1">
        <v>2069</v>
      </c>
      <c r="AV936" s="1">
        <v>1</v>
      </c>
      <c r="AW936" s="1">
        <v>0</v>
      </c>
      <c r="AX936" s="1">
        <v>2</v>
      </c>
      <c r="AY936" s="1">
        <v>0</v>
      </c>
      <c r="AZ936">
        <v>4</v>
      </c>
      <c r="BA936">
        <v>1</v>
      </c>
      <c r="BB936" s="51" t="s">
        <v>97</v>
      </c>
      <c r="BC936" s="59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 s="51">
        <v>2</v>
      </c>
      <c r="BK936" s="51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 s="1">
        <v>242000</v>
      </c>
    </row>
    <row r="937" spans="1:81" x14ac:dyDescent="0.2">
      <c r="A937">
        <v>936</v>
      </c>
      <c r="B937">
        <v>30</v>
      </c>
      <c r="C937" t="s">
        <v>81</v>
      </c>
      <c r="D937" s="1">
        <v>52</v>
      </c>
      <c r="E937" s="1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s="1" t="s">
        <v>148</v>
      </c>
      <c r="N937" s="51" t="s">
        <v>90</v>
      </c>
      <c r="O937" s="51" t="s">
        <v>90</v>
      </c>
      <c r="P937" s="1" t="s">
        <v>91</v>
      </c>
      <c r="Q937" s="51" t="s">
        <v>115</v>
      </c>
      <c r="R937" s="1">
        <v>4</v>
      </c>
      <c r="S937" s="51">
        <v>5</v>
      </c>
      <c r="T937" s="51">
        <v>1926</v>
      </c>
      <c r="U937" s="51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 s="51">
        <v>600</v>
      </c>
      <c r="AN937" t="s">
        <v>103</v>
      </c>
      <c r="AO937" t="s">
        <v>97</v>
      </c>
      <c r="AP937" t="s">
        <v>105</v>
      </c>
      <c r="AQ937" t="s">
        <v>106</v>
      </c>
      <c r="AR937" s="51">
        <v>747</v>
      </c>
      <c r="AS937" s="51">
        <v>0</v>
      </c>
      <c r="AT937">
        <v>0</v>
      </c>
      <c r="AU937" s="1">
        <v>747</v>
      </c>
      <c r="AV937" s="1">
        <v>0</v>
      </c>
      <c r="AW937" s="1">
        <v>0</v>
      </c>
      <c r="AX937" s="1">
        <v>1</v>
      </c>
      <c r="AY937" s="1">
        <v>0</v>
      </c>
      <c r="AZ937">
        <v>1</v>
      </c>
      <c r="BA937">
        <v>1</v>
      </c>
      <c r="BB937" s="51" t="s">
        <v>98</v>
      </c>
      <c r="BC937" s="59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 s="51">
        <v>2</v>
      </c>
      <c r="BK937" s="51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 s="1">
        <v>79900</v>
      </c>
    </row>
    <row r="938" spans="1:81" x14ac:dyDescent="0.2">
      <c r="A938">
        <v>937</v>
      </c>
      <c r="B938">
        <v>20</v>
      </c>
      <c r="C938" t="s">
        <v>81</v>
      </c>
      <c r="D938" s="1">
        <v>67</v>
      </c>
      <c r="E938" s="1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s="1" t="s">
        <v>170</v>
      </c>
      <c r="N938" s="51" t="s">
        <v>90</v>
      </c>
      <c r="O938" s="51" t="s">
        <v>90</v>
      </c>
      <c r="P938" s="1" t="s">
        <v>91</v>
      </c>
      <c r="Q938" s="51" t="s">
        <v>115</v>
      </c>
      <c r="R938" s="1">
        <v>7</v>
      </c>
      <c r="S938" s="51">
        <v>5</v>
      </c>
      <c r="T938" s="51">
        <v>2003</v>
      </c>
      <c r="U938" s="51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 s="51">
        <v>1176</v>
      </c>
      <c r="AN938" t="s">
        <v>103</v>
      </c>
      <c r="AO938" t="s">
        <v>104</v>
      </c>
      <c r="AP938" t="s">
        <v>105</v>
      </c>
      <c r="AQ938" t="s">
        <v>106</v>
      </c>
      <c r="AR938" s="51">
        <v>1200</v>
      </c>
      <c r="AS938" s="51">
        <v>0</v>
      </c>
      <c r="AT938">
        <v>0</v>
      </c>
      <c r="AU938" s="1">
        <v>1200</v>
      </c>
      <c r="AV938" s="1">
        <v>1</v>
      </c>
      <c r="AW938" s="1">
        <v>0</v>
      </c>
      <c r="AX938" s="1">
        <v>2</v>
      </c>
      <c r="AY938" s="1">
        <v>0</v>
      </c>
      <c r="AZ938">
        <v>2</v>
      </c>
      <c r="BA938">
        <v>1</v>
      </c>
      <c r="BB938" s="51" t="s">
        <v>97</v>
      </c>
      <c r="BC938" s="59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 s="51">
        <v>2</v>
      </c>
      <c r="BK938" s="51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 s="1">
        <v>184900</v>
      </c>
    </row>
    <row r="939" spans="1:81" x14ac:dyDescent="0.2">
      <c r="A939">
        <v>938</v>
      </c>
      <c r="B939">
        <v>60</v>
      </c>
      <c r="C939" t="s">
        <v>81</v>
      </c>
      <c r="D939" s="1">
        <v>75</v>
      </c>
      <c r="E939" s="1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s="1" t="s">
        <v>136</v>
      </c>
      <c r="N939" s="51" t="s">
        <v>90</v>
      </c>
      <c r="O939" s="51" t="s">
        <v>90</v>
      </c>
      <c r="P939" s="1" t="s">
        <v>91</v>
      </c>
      <c r="Q939" s="51" t="s">
        <v>92</v>
      </c>
      <c r="R939" s="1">
        <v>7</v>
      </c>
      <c r="S939" s="51">
        <v>5</v>
      </c>
      <c r="T939" s="51">
        <v>2005</v>
      </c>
      <c r="U939" s="51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 s="51">
        <v>1113</v>
      </c>
      <c r="AN939" t="s">
        <v>103</v>
      </c>
      <c r="AO939" t="s">
        <v>104</v>
      </c>
      <c r="AP939" t="s">
        <v>105</v>
      </c>
      <c r="AQ939" t="s">
        <v>106</v>
      </c>
      <c r="AR939" s="51">
        <v>1113</v>
      </c>
      <c r="AS939" s="51">
        <v>858</v>
      </c>
      <c r="AT939">
        <v>0</v>
      </c>
      <c r="AU939" s="1">
        <v>1971</v>
      </c>
      <c r="AV939" s="1">
        <v>0</v>
      </c>
      <c r="AW939" s="1">
        <v>0</v>
      </c>
      <c r="AX939" s="1">
        <v>2</v>
      </c>
      <c r="AY939" s="1">
        <v>1</v>
      </c>
      <c r="AZ939">
        <v>3</v>
      </c>
      <c r="BA939">
        <v>1</v>
      </c>
      <c r="BB939" s="51" t="s">
        <v>97</v>
      </c>
      <c r="BC939" s="5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 s="51">
        <v>2</v>
      </c>
      <c r="BK939" s="51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 s="1">
        <v>253000</v>
      </c>
    </row>
    <row r="940" spans="1:81" x14ac:dyDescent="0.2">
      <c r="A940">
        <v>939</v>
      </c>
      <c r="B940">
        <v>60</v>
      </c>
      <c r="C940" t="s">
        <v>81</v>
      </c>
      <c r="D940" s="1">
        <v>73</v>
      </c>
      <c r="E940" s="1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s="1" t="s">
        <v>89</v>
      </c>
      <c r="N940" s="51" t="s">
        <v>90</v>
      </c>
      <c r="O940" s="51" t="s">
        <v>90</v>
      </c>
      <c r="P940" s="1" t="s">
        <v>91</v>
      </c>
      <c r="Q940" s="51" t="s">
        <v>92</v>
      </c>
      <c r="R940" s="1">
        <v>7</v>
      </c>
      <c r="S940" s="51">
        <v>5</v>
      </c>
      <c r="T940" s="51">
        <v>2006</v>
      </c>
      <c r="U940" s="51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 s="51">
        <v>1391</v>
      </c>
      <c r="AN940" t="s">
        <v>103</v>
      </c>
      <c r="AO940" t="s">
        <v>104</v>
      </c>
      <c r="AP940" t="s">
        <v>105</v>
      </c>
      <c r="AQ940" t="s">
        <v>106</v>
      </c>
      <c r="AR940" s="51">
        <v>1391</v>
      </c>
      <c r="AS940" s="51">
        <v>571</v>
      </c>
      <c r="AT940">
        <v>0</v>
      </c>
      <c r="AU940" s="1">
        <v>1962</v>
      </c>
      <c r="AV940" s="1">
        <v>0</v>
      </c>
      <c r="AW940" s="1">
        <v>0</v>
      </c>
      <c r="AX940" s="1">
        <v>2</v>
      </c>
      <c r="AY940" s="1">
        <v>1</v>
      </c>
      <c r="AZ940">
        <v>3</v>
      </c>
      <c r="BA940">
        <v>1</v>
      </c>
      <c r="BB940" s="51" t="s">
        <v>97</v>
      </c>
      <c r="BC940" s="59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 s="51">
        <v>3</v>
      </c>
      <c r="BK940" s="51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 s="1">
        <v>239799</v>
      </c>
    </row>
    <row r="941" spans="1:81" x14ac:dyDescent="0.2">
      <c r="A941">
        <v>940</v>
      </c>
      <c r="B941">
        <v>70</v>
      </c>
      <c r="C941" t="s">
        <v>81</v>
      </c>
      <c r="D941" s="1" t="s">
        <v>83</v>
      </c>
      <c r="E941" s="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s="1" t="s">
        <v>205</v>
      </c>
      <c r="N941" s="51" t="s">
        <v>90</v>
      </c>
      <c r="O941" s="51" t="s">
        <v>90</v>
      </c>
      <c r="P941" s="1" t="s">
        <v>91</v>
      </c>
      <c r="Q941" s="51" t="s">
        <v>92</v>
      </c>
      <c r="R941" s="1">
        <v>7</v>
      </c>
      <c r="S941" s="51">
        <v>7</v>
      </c>
      <c r="T941" s="51">
        <v>1940</v>
      </c>
      <c r="U941" s="5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 s="51">
        <v>1032</v>
      </c>
      <c r="AN941" t="s">
        <v>103</v>
      </c>
      <c r="AO941" t="s">
        <v>104</v>
      </c>
      <c r="AP941" t="s">
        <v>105</v>
      </c>
      <c r="AQ941" t="s">
        <v>106</v>
      </c>
      <c r="AR941" s="51">
        <v>1207</v>
      </c>
      <c r="AS941" s="51">
        <v>1196</v>
      </c>
      <c r="AT941">
        <v>0</v>
      </c>
      <c r="AU941" s="1">
        <v>2403</v>
      </c>
      <c r="AV941" s="1">
        <v>0</v>
      </c>
      <c r="AW941" s="1">
        <v>0</v>
      </c>
      <c r="AX941" s="1">
        <v>2</v>
      </c>
      <c r="AY941" s="1">
        <v>0</v>
      </c>
      <c r="AZ941">
        <v>4</v>
      </c>
      <c r="BA941">
        <v>1</v>
      </c>
      <c r="BB941" s="51" t="s">
        <v>98</v>
      </c>
      <c r="BC941" s="59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 s="51">
        <v>1</v>
      </c>
      <c r="BK941" s="5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 s="1">
        <v>244400</v>
      </c>
    </row>
    <row r="942" spans="1:81" x14ac:dyDescent="0.2">
      <c r="A942">
        <v>941</v>
      </c>
      <c r="B942">
        <v>90</v>
      </c>
      <c r="C942" t="s">
        <v>81</v>
      </c>
      <c r="D942" s="1">
        <v>55</v>
      </c>
      <c r="E942" s="1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s="1" t="s">
        <v>131</v>
      </c>
      <c r="N942" s="51" t="s">
        <v>90</v>
      </c>
      <c r="O942" s="51" t="s">
        <v>90</v>
      </c>
      <c r="P942" s="1" t="s">
        <v>167</v>
      </c>
      <c r="Q942" s="51" t="s">
        <v>115</v>
      </c>
      <c r="R942" s="1">
        <v>6</v>
      </c>
      <c r="S942" s="51">
        <v>5</v>
      </c>
      <c r="T942" s="51">
        <v>1976</v>
      </c>
      <c r="U942" s="51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 s="51">
        <v>1728</v>
      </c>
      <c r="AN942" t="s">
        <v>103</v>
      </c>
      <c r="AO942" t="s">
        <v>98</v>
      </c>
      <c r="AP942" t="s">
        <v>105</v>
      </c>
      <c r="AQ942" t="s">
        <v>106</v>
      </c>
      <c r="AR942" s="51">
        <v>1728</v>
      </c>
      <c r="AS942" s="51">
        <v>0</v>
      </c>
      <c r="AT942">
        <v>0</v>
      </c>
      <c r="AU942" s="1">
        <v>1728</v>
      </c>
      <c r="AV942" s="1">
        <v>0</v>
      </c>
      <c r="AW942" s="1">
        <v>0</v>
      </c>
      <c r="AX942" s="1">
        <v>2</v>
      </c>
      <c r="AY942" s="1">
        <v>0</v>
      </c>
      <c r="AZ942">
        <v>4</v>
      </c>
      <c r="BA942">
        <v>2</v>
      </c>
      <c r="BB942" s="51" t="s">
        <v>98</v>
      </c>
      <c r="BC942" s="59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 s="51">
        <v>2</v>
      </c>
      <c r="BK942" s="51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 s="1">
        <v>150900</v>
      </c>
    </row>
    <row r="943" spans="1:81" x14ac:dyDescent="0.2">
      <c r="A943">
        <v>942</v>
      </c>
      <c r="B943">
        <v>60</v>
      </c>
      <c r="C943" t="s">
        <v>81</v>
      </c>
      <c r="D943" s="1" t="s">
        <v>83</v>
      </c>
      <c r="E943" s="1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s="1" t="s">
        <v>193</v>
      </c>
      <c r="N943" s="51" t="s">
        <v>182</v>
      </c>
      <c r="O943" s="51" t="s">
        <v>90</v>
      </c>
      <c r="P943" s="1" t="s">
        <v>91</v>
      </c>
      <c r="Q943" s="51" t="s">
        <v>92</v>
      </c>
      <c r="R943" s="1">
        <v>7</v>
      </c>
      <c r="S943" s="51">
        <v>5</v>
      </c>
      <c r="T943" s="51">
        <v>1999</v>
      </c>
      <c r="U943" s="51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 s="51">
        <v>992</v>
      </c>
      <c r="AN943" t="s">
        <v>103</v>
      </c>
      <c r="AO943" t="s">
        <v>104</v>
      </c>
      <c r="AP943" t="s">
        <v>105</v>
      </c>
      <c r="AQ943" t="s">
        <v>106</v>
      </c>
      <c r="AR943" s="51">
        <v>1022</v>
      </c>
      <c r="AS943" s="51">
        <v>1038</v>
      </c>
      <c r="AT943">
        <v>0</v>
      </c>
      <c r="AU943" s="1">
        <v>2060</v>
      </c>
      <c r="AV943" s="1">
        <v>1</v>
      </c>
      <c r="AW943" s="1">
        <v>0</v>
      </c>
      <c r="AX943" s="1">
        <v>2</v>
      </c>
      <c r="AY943" s="1">
        <v>1</v>
      </c>
      <c r="AZ943">
        <v>3</v>
      </c>
      <c r="BA943">
        <v>1</v>
      </c>
      <c r="BB943" s="51" t="s">
        <v>97</v>
      </c>
      <c r="BC943" s="59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 s="51">
        <v>2</v>
      </c>
      <c r="BK943" s="51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 s="1">
        <v>214000</v>
      </c>
    </row>
    <row r="944" spans="1:81" x14ac:dyDescent="0.2">
      <c r="A944">
        <v>943</v>
      </c>
      <c r="B944">
        <v>90</v>
      </c>
      <c r="C944" t="s">
        <v>81</v>
      </c>
      <c r="D944" s="1">
        <v>42</v>
      </c>
      <c r="E944" s="1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s="1" t="s">
        <v>185</v>
      </c>
      <c r="N944" s="51" t="s">
        <v>90</v>
      </c>
      <c r="O944" s="51" t="s">
        <v>90</v>
      </c>
      <c r="P944" s="1" t="s">
        <v>167</v>
      </c>
      <c r="Q944" s="51" t="s">
        <v>115</v>
      </c>
      <c r="R944" s="1">
        <v>4</v>
      </c>
      <c r="S944" s="51">
        <v>3</v>
      </c>
      <c r="T944" s="51">
        <v>1977</v>
      </c>
      <c r="U944" s="51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 s="51">
        <v>1440</v>
      </c>
      <c r="AN944" t="s">
        <v>103</v>
      </c>
      <c r="AO944" t="s">
        <v>98</v>
      </c>
      <c r="AP944" t="s">
        <v>105</v>
      </c>
      <c r="AQ944" t="s">
        <v>106</v>
      </c>
      <c r="AR944" s="51">
        <v>1440</v>
      </c>
      <c r="AS944" s="51">
        <v>0</v>
      </c>
      <c r="AT944">
        <v>0</v>
      </c>
      <c r="AU944" s="1">
        <v>1440</v>
      </c>
      <c r="AV944" s="1">
        <v>2</v>
      </c>
      <c r="AW944" s="1">
        <v>0</v>
      </c>
      <c r="AX944" s="1">
        <v>2</v>
      </c>
      <c r="AY944" s="1">
        <v>0</v>
      </c>
      <c r="AZ944">
        <v>4</v>
      </c>
      <c r="BA944">
        <v>2</v>
      </c>
      <c r="BB944" s="51" t="s">
        <v>98</v>
      </c>
      <c r="BC944" s="59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 s="51">
        <v>0</v>
      </c>
      <c r="BK944" s="51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 s="1">
        <v>150000</v>
      </c>
    </row>
    <row r="945" spans="1:81" x14ac:dyDescent="0.2">
      <c r="A945">
        <v>944</v>
      </c>
      <c r="B945">
        <v>90</v>
      </c>
      <c r="C945" t="s">
        <v>81</v>
      </c>
      <c r="D945" s="1">
        <v>100</v>
      </c>
      <c r="E945" s="1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s="1" t="s">
        <v>131</v>
      </c>
      <c r="N945" s="51" t="s">
        <v>90</v>
      </c>
      <c r="O945" s="51" t="s">
        <v>90</v>
      </c>
      <c r="P945" s="1" t="s">
        <v>167</v>
      </c>
      <c r="Q945" s="51" t="s">
        <v>115</v>
      </c>
      <c r="R945" s="1">
        <v>5</v>
      </c>
      <c r="S945" s="51">
        <v>4</v>
      </c>
      <c r="T945" s="51">
        <v>1967</v>
      </c>
      <c r="U945" s="51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 s="51">
        <v>1632</v>
      </c>
      <c r="AN945" t="s">
        <v>103</v>
      </c>
      <c r="AO945" t="s">
        <v>98</v>
      </c>
      <c r="AP945" t="s">
        <v>105</v>
      </c>
      <c r="AQ945" t="s">
        <v>106</v>
      </c>
      <c r="AR945" s="51">
        <v>1632</v>
      </c>
      <c r="AS945" s="51">
        <v>0</v>
      </c>
      <c r="AT945">
        <v>0</v>
      </c>
      <c r="AU945" s="1">
        <v>1632</v>
      </c>
      <c r="AV945" s="1">
        <v>0</v>
      </c>
      <c r="AW945" s="1">
        <v>0</v>
      </c>
      <c r="AX945" s="1">
        <v>2</v>
      </c>
      <c r="AY945" s="1">
        <v>0</v>
      </c>
      <c r="AZ945">
        <v>4</v>
      </c>
      <c r="BA945">
        <v>2</v>
      </c>
      <c r="BB945" s="51" t="s">
        <v>98</v>
      </c>
      <c r="BC945" s="59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 s="51">
        <v>2</v>
      </c>
      <c r="BK945" s="51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 s="1">
        <v>143000</v>
      </c>
    </row>
    <row r="946" spans="1:81" x14ac:dyDescent="0.2">
      <c r="A946">
        <v>945</v>
      </c>
      <c r="B946">
        <v>20</v>
      </c>
      <c r="C946" t="s">
        <v>81</v>
      </c>
      <c r="D946" s="1" t="s">
        <v>83</v>
      </c>
      <c r="E946" s="1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s="1" t="s">
        <v>189</v>
      </c>
      <c r="N946" s="51" t="s">
        <v>90</v>
      </c>
      <c r="O946" s="51" t="s">
        <v>90</v>
      </c>
      <c r="P946" s="1" t="s">
        <v>91</v>
      </c>
      <c r="Q946" s="51" t="s">
        <v>197</v>
      </c>
      <c r="R946" s="1">
        <v>6</v>
      </c>
      <c r="S946" s="51">
        <v>6</v>
      </c>
      <c r="T946" s="51">
        <v>1958</v>
      </c>
      <c r="U946" s="51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 s="51">
        <v>819</v>
      </c>
      <c r="AN946" t="s">
        <v>103</v>
      </c>
      <c r="AO946" t="s">
        <v>97</v>
      </c>
      <c r="AP946" t="s">
        <v>105</v>
      </c>
      <c r="AQ946" t="s">
        <v>164</v>
      </c>
      <c r="AR946" s="51">
        <v>1344</v>
      </c>
      <c r="AS946" s="51">
        <v>0</v>
      </c>
      <c r="AT946">
        <v>0</v>
      </c>
      <c r="AU946" s="1">
        <v>1344</v>
      </c>
      <c r="AV946" s="1">
        <v>0</v>
      </c>
      <c r="AW946" s="1">
        <v>1</v>
      </c>
      <c r="AX946" s="1">
        <v>1</v>
      </c>
      <c r="AY946" s="1">
        <v>0</v>
      </c>
      <c r="AZ946">
        <v>3</v>
      </c>
      <c r="BA946">
        <v>1</v>
      </c>
      <c r="BB946" s="51" t="s">
        <v>97</v>
      </c>
      <c r="BC946" s="59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 s="51">
        <v>2</v>
      </c>
      <c r="BK946" s="51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 s="1">
        <v>137500</v>
      </c>
    </row>
    <row r="947" spans="1:81" x14ac:dyDescent="0.2">
      <c r="A947">
        <v>946</v>
      </c>
      <c r="B947">
        <v>50</v>
      </c>
      <c r="C947" t="s">
        <v>142</v>
      </c>
      <c r="D947" s="1">
        <v>98</v>
      </c>
      <c r="E947" s="1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s="1" t="s">
        <v>143</v>
      </c>
      <c r="N947" s="51" t="s">
        <v>90</v>
      </c>
      <c r="O947" s="51" t="s">
        <v>90</v>
      </c>
      <c r="P947" s="1" t="s">
        <v>91</v>
      </c>
      <c r="Q947" s="51" t="s">
        <v>132</v>
      </c>
      <c r="R947" s="1">
        <v>5</v>
      </c>
      <c r="S947" s="51">
        <v>6</v>
      </c>
      <c r="T947" s="51">
        <v>1890</v>
      </c>
      <c r="U947" s="51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 s="51">
        <v>1088</v>
      </c>
      <c r="AN947" t="s">
        <v>103</v>
      </c>
      <c r="AO947" t="s">
        <v>98</v>
      </c>
      <c r="AP947" t="s">
        <v>105</v>
      </c>
      <c r="AQ947" t="s">
        <v>106</v>
      </c>
      <c r="AR947" s="51">
        <v>1188</v>
      </c>
      <c r="AS947" s="51">
        <v>561</v>
      </c>
      <c r="AT947">
        <v>120</v>
      </c>
      <c r="AU947" s="1">
        <v>1869</v>
      </c>
      <c r="AV947" s="1">
        <v>0</v>
      </c>
      <c r="AW947" s="1">
        <v>0</v>
      </c>
      <c r="AX947" s="1">
        <v>1</v>
      </c>
      <c r="AY947" s="1">
        <v>0</v>
      </c>
      <c r="AZ947">
        <v>2</v>
      </c>
      <c r="BA947">
        <v>1</v>
      </c>
      <c r="BB947" s="51" t="s">
        <v>98</v>
      </c>
      <c r="BC947" s="59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 s="51">
        <v>2</v>
      </c>
      <c r="BK947" s="51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 s="1">
        <v>124900</v>
      </c>
    </row>
    <row r="948" spans="1:81" x14ac:dyDescent="0.2">
      <c r="A948">
        <v>947</v>
      </c>
      <c r="B948">
        <v>80</v>
      </c>
      <c r="C948" t="s">
        <v>81</v>
      </c>
      <c r="D948" s="1">
        <v>70</v>
      </c>
      <c r="E948" s="1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s="1" t="s">
        <v>162</v>
      </c>
      <c r="N948" s="51" t="s">
        <v>90</v>
      </c>
      <c r="O948" s="51" t="s">
        <v>90</v>
      </c>
      <c r="P948" s="1" t="s">
        <v>91</v>
      </c>
      <c r="Q948" s="51" t="s">
        <v>197</v>
      </c>
      <c r="R948" s="1">
        <v>5</v>
      </c>
      <c r="S948" s="51">
        <v>6</v>
      </c>
      <c r="T948" s="51">
        <v>1959</v>
      </c>
      <c r="U948" s="51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 s="51">
        <v>1144</v>
      </c>
      <c r="AN948" t="s">
        <v>103</v>
      </c>
      <c r="AO948" t="s">
        <v>98</v>
      </c>
      <c r="AP948" t="s">
        <v>105</v>
      </c>
      <c r="AQ948" t="s">
        <v>106</v>
      </c>
      <c r="AR948" s="51">
        <v>1144</v>
      </c>
      <c r="AS948" s="51">
        <v>0</v>
      </c>
      <c r="AT948">
        <v>0</v>
      </c>
      <c r="AU948" s="1">
        <v>1144</v>
      </c>
      <c r="AV948" s="1">
        <v>1</v>
      </c>
      <c r="AW948" s="1">
        <v>0</v>
      </c>
      <c r="AX948" s="1">
        <v>1</v>
      </c>
      <c r="AY948" s="1">
        <v>0</v>
      </c>
      <c r="AZ948">
        <v>3</v>
      </c>
      <c r="BA948">
        <v>1</v>
      </c>
      <c r="BB948" s="51" t="s">
        <v>98</v>
      </c>
      <c r="BC948" s="59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 s="51">
        <v>1</v>
      </c>
      <c r="BK948" s="51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 s="1">
        <v>143000</v>
      </c>
    </row>
    <row r="949" spans="1:81" x14ac:dyDescent="0.2">
      <c r="A949">
        <v>948</v>
      </c>
      <c r="B949">
        <v>20</v>
      </c>
      <c r="C949" t="s">
        <v>81</v>
      </c>
      <c r="D949" s="1">
        <v>85</v>
      </c>
      <c r="E949" s="1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s="1" t="s">
        <v>189</v>
      </c>
      <c r="N949" s="51" t="s">
        <v>90</v>
      </c>
      <c r="O949" s="51" t="s">
        <v>90</v>
      </c>
      <c r="P949" s="1" t="s">
        <v>91</v>
      </c>
      <c r="Q949" s="51" t="s">
        <v>115</v>
      </c>
      <c r="R949" s="1">
        <v>8</v>
      </c>
      <c r="S949" s="51">
        <v>5</v>
      </c>
      <c r="T949" s="51">
        <v>2002</v>
      </c>
      <c r="U949" s="51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 s="51">
        <v>1616</v>
      </c>
      <c r="AN949" t="s">
        <v>103</v>
      </c>
      <c r="AO949" t="s">
        <v>104</v>
      </c>
      <c r="AP949" t="s">
        <v>105</v>
      </c>
      <c r="AQ949" t="s">
        <v>106</v>
      </c>
      <c r="AR949" s="51">
        <v>1629</v>
      </c>
      <c r="AS949" s="51">
        <v>0</v>
      </c>
      <c r="AT949">
        <v>0</v>
      </c>
      <c r="AU949" s="1">
        <v>1629</v>
      </c>
      <c r="AV949" s="1">
        <v>1</v>
      </c>
      <c r="AW949" s="1">
        <v>0</v>
      </c>
      <c r="AX949" s="1">
        <v>2</v>
      </c>
      <c r="AY949" s="1">
        <v>0</v>
      </c>
      <c r="AZ949">
        <v>3</v>
      </c>
      <c r="BA949">
        <v>1</v>
      </c>
      <c r="BB949" s="51" t="s">
        <v>97</v>
      </c>
      <c r="BC949" s="5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 s="51">
        <v>3</v>
      </c>
      <c r="BK949" s="51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 s="1">
        <v>270000</v>
      </c>
    </row>
    <row r="950" spans="1:81" x14ac:dyDescent="0.2">
      <c r="A950">
        <v>949</v>
      </c>
      <c r="B950">
        <v>60</v>
      </c>
      <c r="C950" t="s">
        <v>81</v>
      </c>
      <c r="D950" s="1">
        <v>65</v>
      </c>
      <c r="E950" s="1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s="1" t="s">
        <v>89</v>
      </c>
      <c r="N950" s="51" t="s">
        <v>90</v>
      </c>
      <c r="O950" s="51" t="s">
        <v>90</v>
      </c>
      <c r="P950" s="1" t="s">
        <v>91</v>
      </c>
      <c r="Q950" s="51" t="s">
        <v>92</v>
      </c>
      <c r="R950" s="1">
        <v>7</v>
      </c>
      <c r="S950" s="51">
        <v>5</v>
      </c>
      <c r="T950" s="51">
        <v>2002</v>
      </c>
      <c r="U950" s="51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 s="51">
        <v>936</v>
      </c>
      <c r="AN950" t="s">
        <v>103</v>
      </c>
      <c r="AO950" t="s">
        <v>104</v>
      </c>
      <c r="AP950" t="s">
        <v>105</v>
      </c>
      <c r="AQ950" t="s">
        <v>106</v>
      </c>
      <c r="AR950" s="51">
        <v>936</v>
      </c>
      <c r="AS950" s="51">
        <v>840</v>
      </c>
      <c r="AT950">
        <v>0</v>
      </c>
      <c r="AU950" s="1">
        <v>1776</v>
      </c>
      <c r="AV950" s="1">
        <v>0</v>
      </c>
      <c r="AW950" s="1">
        <v>0</v>
      </c>
      <c r="AX950" s="1">
        <v>2</v>
      </c>
      <c r="AY950" s="1">
        <v>1</v>
      </c>
      <c r="AZ950">
        <v>3</v>
      </c>
      <c r="BA950">
        <v>1</v>
      </c>
      <c r="BB950" s="51" t="s">
        <v>97</v>
      </c>
      <c r="BC950" s="59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 s="51">
        <v>2</v>
      </c>
      <c r="BK950" s="51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 s="1">
        <v>192500</v>
      </c>
    </row>
    <row r="951" spans="1:81" x14ac:dyDescent="0.2">
      <c r="A951">
        <v>950</v>
      </c>
      <c r="B951">
        <v>20</v>
      </c>
      <c r="C951" t="s">
        <v>81</v>
      </c>
      <c r="D951" s="1">
        <v>78</v>
      </c>
      <c r="E951" s="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s="1" t="s">
        <v>138</v>
      </c>
      <c r="N951" s="51" t="s">
        <v>90</v>
      </c>
      <c r="O951" s="51" t="s">
        <v>90</v>
      </c>
      <c r="P951" s="1" t="s">
        <v>91</v>
      </c>
      <c r="Q951" s="51" t="s">
        <v>115</v>
      </c>
      <c r="R951" s="1">
        <v>6</v>
      </c>
      <c r="S951" s="51">
        <v>7</v>
      </c>
      <c r="T951" s="51">
        <v>1972</v>
      </c>
      <c r="U951" s="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 s="51">
        <v>1161</v>
      </c>
      <c r="AN951" t="s">
        <v>103</v>
      </c>
      <c r="AO951" t="s">
        <v>98</v>
      </c>
      <c r="AP951" t="s">
        <v>105</v>
      </c>
      <c r="AQ951" t="s">
        <v>106</v>
      </c>
      <c r="AR951" s="51">
        <v>1381</v>
      </c>
      <c r="AS951" s="51">
        <v>0</v>
      </c>
      <c r="AT951">
        <v>0</v>
      </c>
      <c r="AU951" s="1">
        <v>1381</v>
      </c>
      <c r="AV951" s="1">
        <v>1</v>
      </c>
      <c r="AW951" s="1">
        <v>0</v>
      </c>
      <c r="AX951" s="1">
        <v>1</v>
      </c>
      <c r="AY951" s="1">
        <v>1</v>
      </c>
      <c r="AZ951">
        <v>3</v>
      </c>
      <c r="BA951">
        <v>1</v>
      </c>
      <c r="BB951" s="51" t="s">
        <v>97</v>
      </c>
      <c r="BC951" s="59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 s="51">
        <v>2</v>
      </c>
      <c r="BK951" s="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 s="1">
        <v>197500</v>
      </c>
    </row>
    <row r="952" spans="1:81" x14ac:dyDescent="0.2">
      <c r="A952">
        <v>951</v>
      </c>
      <c r="B952">
        <v>20</v>
      </c>
      <c r="C952" t="s">
        <v>81</v>
      </c>
      <c r="D952" s="1">
        <v>60</v>
      </c>
      <c r="E952" s="1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s="1" t="s">
        <v>162</v>
      </c>
      <c r="N952" s="51" t="s">
        <v>90</v>
      </c>
      <c r="O952" s="51" t="s">
        <v>90</v>
      </c>
      <c r="P952" s="1" t="s">
        <v>91</v>
      </c>
      <c r="Q952" s="51" t="s">
        <v>115</v>
      </c>
      <c r="R952" s="1">
        <v>5</v>
      </c>
      <c r="S952" s="51">
        <v>8</v>
      </c>
      <c r="T952" s="51">
        <v>1950</v>
      </c>
      <c r="U952" s="51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 s="51">
        <v>864</v>
      </c>
      <c r="AN952" t="s">
        <v>103</v>
      </c>
      <c r="AO952" t="s">
        <v>97</v>
      </c>
      <c r="AP952" t="s">
        <v>105</v>
      </c>
      <c r="AQ952" t="s">
        <v>106</v>
      </c>
      <c r="AR952" s="51">
        <v>864</v>
      </c>
      <c r="AS952" s="51">
        <v>0</v>
      </c>
      <c r="AT952">
        <v>0</v>
      </c>
      <c r="AU952" s="1">
        <v>864</v>
      </c>
      <c r="AV952" s="1">
        <v>1</v>
      </c>
      <c r="AW952" s="1">
        <v>0</v>
      </c>
      <c r="AX952" s="1">
        <v>1</v>
      </c>
      <c r="AY952" s="1">
        <v>0</v>
      </c>
      <c r="AZ952">
        <v>3</v>
      </c>
      <c r="BA952">
        <v>1</v>
      </c>
      <c r="BB952" s="51" t="s">
        <v>97</v>
      </c>
      <c r="BC952" s="59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 s="51">
        <v>2</v>
      </c>
      <c r="BK952" s="51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 s="1">
        <v>129000</v>
      </c>
    </row>
    <row r="953" spans="1:81" x14ac:dyDescent="0.2">
      <c r="A953">
        <v>952</v>
      </c>
      <c r="B953">
        <v>20</v>
      </c>
      <c r="C953" t="s">
        <v>239</v>
      </c>
      <c r="D953" s="1">
        <v>60</v>
      </c>
      <c r="E953" s="1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s="1" t="s">
        <v>170</v>
      </c>
      <c r="N953" s="51" t="s">
        <v>90</v>
      </c>
      <c r="O953" s="51" t="s">
        <v>90</v>
      </c>
      <c r="P953" s="1" t="s">
        <v>91</v>
      </c>
      <c r="Q953" s="51" t="s">
        <v>115</v>
      </c>
      <c r="R953" s="1">
        <v>5</v>
      </c>
      <c r="S953" s="51">
        <v>5</v>
      </c>
      <c r="T953" s="51">
        <v>1965</v>
      </c>
      <c r="U953" s="51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 s="51">
        <v>828</v>
      </c>
      <c r="AN953" t="s">
        <v>103</v>
      </c>
      <c r="AO953" t="s">
        <v>97</v>
      </c>
      <c r="AP953" t="s">
        <v>105</v>
      </c>
      <c r="AQ953" t="s">
        <v>106</v>
      </c>
      <c r="AR953" s="51">
        <v>965</v>
      </c>
      <c r="AS953" s="51">
        <v>0</v>
      </c>
      <c r="AT953">
        <v>0</v>
      </c>
      <c r="AU953" s="1">
        <v>965</v>
      </c>
      <c r="AV953" s="1">
        <v>1</v>
      </c>
      <c r="AW953" s="1">
        <v>0</v>
      </c>
      <c r="AX953" s="1">
        <v>1</v>
      </c>
      <c r="AY953" s="1">
        <v>0</v>
      </c>
      <c r="AZ953">
        <v>3</v>
      </c>
      <c r="BA953">
        <v>1</v>
      </c>
      <c r="BB953" s="51" t="s">
        <v>98</v>
      </c>
      <c r="BC953" s="59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 s="51">
        <v>1</v>
      </c>
      <c r="BK953" s="51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 s="1">
        <v>119900</v>
      </c>
    </row>
    <row r="954" spans="1:81" x14ac:dyDescent="0.2">
      <c r="A954">
        <v>953</v>
      </c>
      <c r="B954">
        <v>85</v>
      </c>
      <c r="C954" t="s">
        <v>81</v>
      </c>
      <c r="D954" s="1">
        <v>60</v>
      </c>
      <c r="E954" s="1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s="1" t="s">
        <v>89</v>
      </c>
      <c r="N954" s="51" t="s">
        <v>90</v>
      </c>
      <c r="O954" s="51" t="s">
        <v>90</v>
      </c>
      <c r="P954" s="1" t="s">
        <v>91</v>
      </c>
      <c r="Q954" s="51" t="s">
        <v>191</v>
      </c>
      <c r="R954" s="1">
        <v>5</v>
      </c>
      <c r="S954" s="51">
        <v>8</v>
      </c>
      <c r="T954" s="51">
        <v>1972</v>
      </c>
      <c r="U954" s="51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 s="51">
        <v>768</v>
      </c>
      <c r="AN954" t="s">
        <v>103</v>
      </c>
      <c r="AO954" t="s">
        <v>97</v>
      </c>
      <c r="AP954" t="s">
        <v>105</v>
      </c>
      <c r="AQ954" t="s">
        <v>106</v>
      </c>
      <c r="AR954" s="51">
        <v>768</v>
      </c>
      <c r="AS954" s="51">
        <v>0</v>
      </c>
      <c r="AT954">
        <v>0</v>
      </c>
      <c r="AU954" s="1">
        <v>768</v>
      </c>
      <c r="AV954" s="1">
        <v>0</v>
      </c>
      <c r="AW954" s="1">
        <v>1</v>
      </c>
      <c r="AX954" s="1">
        <v>1</v>
      </c>
      <c r="AY954" s="1">
        <v>0</v>
      </c>
      <c r="AZ954">
        <v>2</v>
      </c>
      <c r="BA954">
        <v>1</v>
      </c>
      <c r="BB954" s="51" t="s">
        <v>98</v>
      </c>
      <c r="BC954" s="59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 s="51">
        <v>1</v>
      </c>
      <c r="BK954" s="51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 s="1">
        <v>133900</v>
      </c>
    </row>
    <row r="955" spans="1:81" x14ac:dyDescent="0.2">
      <c r="A955">
        <v>954</v>
      </c>
      <c r="B955">
        <v>60</v>
      </c>
      <c r="C955" t="s">
        <v>81</v>
      </c>
      <c r="D955" s="1" t="s">
        <v>83</v>
      </c>
      <c r="E955" s="1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s="1" t="s">
        <v>131</v>
      </c>
      <c r="N955" s="51" t="s">
        <v>90</v>
      </c>
      <c r="O955" s="51" t="s">
        <v>90</v>
      </c>
      <c r="P955" s="1" t="s">
        <v>91</v>
      </c>
      <c r="Q955" s="51" t="s">
        <v>92</v>
      </c>
      <c r="R955" s="1">
        <v>5</v>
      </c>
      <c r="S955" s="51">
        <v>4</v>
      </c>
      <c r="T955" s="51">
        <v>1969</v>
      </c>
      <c r="U955" s="51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 s="51">
        <v>784</v>
      </c>
      <c r="AN955" t="s">
        <v>103</v>
      </c>
      <c r="AO955" t="s">
        <v>104</v>
      </c>
      <c r="AP955" t="s">
        <v>105</v>
      </c>
      <c r="AQ955" t="s">
        <v>106</v>
      </c>
      <c r="AR955" s="51">
        <v>1168</v>
      </c>
      <c r="AS955" s="51">
        <v>800</v>
      </c>
      <c r="AT955">
        <v>0</v>
      </c>
      <c r="AU955" s="1">
        <v>1968</v>
      </c>
      <c r="AV955" s="1">
        <v>0</v>
      </c>
      <c r="AW955" s="1">
        <v>1</v>
      </c>
      <c r="AX955" s="1">
        <v>2</v>
      </c>
      <c r="AY955" s="1">
        <v>1</v>
      </c>
      <c r="AZ955">
        <v>4</v>
      </c>
      <c r="BA955">
        <v>1</v>
      </c>
      <c r="BB955" s="51" t="s">
        <v>98</v>
      </c>
      <c r="BC955" s="59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 s="51">
        <v>2</v>
      </c>
      <c r="BK955" s="51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 s="1">
        <v>172000</v>
      </c>
    </row>
    <row r="956" spans="1:81" x14ac:dyDescent="0.2">
      <c r="A956">
        <v>955</v>
      </c>
      <c r="B956">
        <v>90</v>
      </c>
      <c r="C956" t="s">
        <v>81</v>
      </c>
      <c r="D956" s="1">
        <v>35</v>
      </c>
      <c r="E956" s="1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s="1" t="s">
        <v>185</v>
      </c>
      <c r="N956" s="51" t="s">
        <v>90</v>
      </c>
      <c r="O956" s="51" t="s">
        <v>90</v>
      </c>
      <c r="P956" s="1" t="s">
        <v>167</v>
      </c>
      <c r="Q956" s="51" t="s">
        <v>191</v>
      </c>
      <c r="R956" s="1">
        <v>6</v>
      </c>
      <c r="S956" s="51">
        <v>5</v>
      </c>
      <c r="T956" s="51">
        <v>1975</v>
      </c>
      <c r="U956" s="51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 s="51">
        <v>945</v>
      </c>
      <c r="AN956" t="s">
        <v>103</v>
      </c>
      <c r="AO956" t="s">
        <v>98</v>
      </c>
      <c r="AP956" t="s">
        <v>105</v>
      </c>
      <c r="AQ956" t="s">
        <v>106</v>
      </c>
      <c r="AR956" s="51">
        <v>980</v>
      </c>
      <c r="AS956" s="51">
        <v>0</v>
      </c>
      <c r="AT956">
        <v>0</v>
      </c>
      <c r="AU956" s="1">
        <v>980</v>
      </c>
      <c r="AV956" s="1">
        <v>0</v>
      </c>
      <c r="AW956" s="1">
        <v>2</v>
      </c>
      <c r="AX956" s="1">
        <v>2</v>
      </c>
      <c r="AY956" s="1">
        <v>0</v>
      </c>
      <c r="AZ956">
        <v>4</v>
      </c>
      <c r="BA956">
        <v>0</v>
      </c>
      <c r="BB956" s="51" t="s">
        <v>98</v>
      </c>
      <c r="BC956" s="59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 s="51">
        <v>0</v>
      </c>
      <c r="BK956" s="51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 s="1">
        <v>127500</v>
      </c>
    </row>
    <row r="957" spans="1:81" x14ac:dyDescent="0.2">
      <c r="A957">
        <v>956</v>
      </c>
      <c r="B957">
        <v>90</v>
      </c>
      <c r="C957" t="s">
        <v>239</v>
      </c>
      <c r="D957" s="1">
        <v>82</v>
      </c>
      <c r="E957" s="1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s="1" t="s">
        <v>123</v>
      </c>
      <c r="N957" s="51" t="s">
        <v>90</v>
      </c>
      <c r="O957" s="51" t="s">
        <v>90</v>
      </c>
      <c r="P957" s="1" t="s">
        <v>167</v>
      </c>
      <c r="Q957" s="51" t="s">
        <v>92</v>
      </c>
      <c r="R957" s="1">
        <v>6</v>
      </c>
      <c r="S957" s="51">
        <v>6</v>
      </c>
      <c r="T957" s="51">
        <v>1946</v>
      </c>
      <c r="U957" s="51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 s="51">
        <v>979</v>
      </c>
      <c r="AN957" t="s">
        <v>103</v>
      </c>
      <c r="AO957" t="s">
        <v>98</v>
      </c>
      <c r="AP957" t="s">
        <v>177</v>
      </c>
      <c r="AQ957" t="s">
        <v>145</v>
      </c>
      <c r="AR957" s="51">
        <v>979</v>
      </c>
      <c r="AS957" s="51">
        <v>979</v>
      </c>
      <c r="AT957">
        <v>0</v>
      </c>
      <c r="AU957" s="1">
        <v>1958</v>
      </c>
      <c r="AV957" s="1">
        <v>0</v>
      </c>
      <c r="AW957" s="1">
        <v>0</v>
      </c>
      <c r="AX957" s="1">
        <v>2</v>
      </c>
      <c r="AY957" s="1">
        <v>0</v>
      </c>
      <c r="AZ957">
        <v>4</v>
      </c>
      <c r="BA957">
        <v>2</v>
      </c>
      <c r="BB957" s="51" t="s">
        <v>98</v>
      </c>
      <c r="BC957" s="59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 s="51">
        <v>2</v>
      </c>
      <c r="BK957" s="51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 s="1">
        <v>145000</v>
      </c>
    </row>
    <row r="958" spans="1:81" x14ac:dyDescent="0.2">
      <c r="A958">
        <v>957</v>
      </c>
      <c r="B958">
        <v>160</v>
      </c>
      <c r="C958" t="s">
        <v>142</v>
      </c>
      <c r="D958" s="1">
        <v>24</v>
      </c>
      <c r="E958" s="1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s="1" t="s">
        <v>247</v>
      </c>
      <c r="N958" s="51" t="s">
        <v>90</v>
      </c>
      <c r="O958" s="51" t="s">
        <v>90</v>
      </c>
      <c r="P958" s="1" t="s">
        <v>179</v>
      </c>
      <c r="Q958" s="51" t="s">
        <v>92</v>
      </c>
      <c r="R958" s="1">
        <v>6</v>
      </c>
      <c r="S958" s="51">
        <v>6</v>
      </c>
      <c r="T958" s="51">
        <v>1980</v>
      </c>
      <c r="U958" s="51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 s="51">
        <v>561</v>
      </c>
      <c r="AN958" t="s">
        <v>103</v>
      </c>
      <c r="AO958" t="s">
        <v>98</v>
      </c>
      <c r="AP958" t="s">
        <v>105</v>
      </c>
      <c r="AQ958" t="s">
        <v>106</v>
      </c>
      <c r="AR958" s="51">
        <v>561</v>
      </c>
      <c r="AS958" s="51">
        <v>668</v>
      </c>
      <c r="AT958">
        <v>0</v>
      </c>
      <c r="AU958" s="1">
        <v>1229</v>
      </c>
      <c r="AV958" s="1">
        <v>0</v>
      </c>
      <c r="AW958" s="1">
        <v>0</v>
      </c>
      <c r="AX958" s="1">
        <v>1</v>
      </c>
      <c r="AY958" s="1">
        <v>1</v>
      </c>
      <c r="AZ958">
        <v>2</v>
      </c>
      <c r="BA958">
        <v>1</v>
      </c>
      <c r="BB958" s="51" t="s">
        <v>98</v>
      </c>
      <c r="BC958" s="59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 s="51">
        <v>2</v>
      </c>
      <c r="BK958" s="51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 s="1">
        <v>124000</v>
      </c>
    </row>
    <row r="959" spans="1:81" x14ac:dyDescent="0.2">
      <c r="A959">
        <v>958</v>
      </c>
      <c r="B959">
        <v>20</v>
      </c>
      <c r="C959" t="s">
        <v>81</v>
      </c>
      <c r="D959" s="1">
        <v>70</v>
      </c>
      <c r="E959" s="1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s="1" t="s">
        <v>151</v>
      </c>
      <c r="N959" s="51" t="s">
        <v>90</v>
      </c>
      <c r="O959" s="51" t="s">
        <v>90</v>
      </c>
      <c r="P959" s="1" t="s">
        <v>91</v>
      </c>
      <c r="Q959" s="51" t="s">
        <v>115</v>
      </c>
      <c r="R959" s="1">
        <v>5</v>
      </c>
      <c r="S959" s="51">
        <v>5</v>
      </c>
      <c r="T959" s="51">
        <v>1962</v>
      </c>
      <c r="U959" s="51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 s="51">
        <v>1057</v>
      </c>
      <c r="AN959" t="s">
        <v>103</v>
      </c>
      <c r="AO959" t="s">
        <v>98</v>
      </c>
      <c r="AP959" t="s">
        <v>105</v>
      </c>
      <c r="AQ959" t="s">
        <v>106</v>
      </c>
      <c r="AR959" s="51">
        <v>1057</v>
      </c>
      <c r="AS959" s="51">
        <v>0</v>
      </c>
      <c r="AT959">
        <v>0</v>
      </c>
      <c r="AU959" s="1">
        <v>1057</v>
      </c>
      <c r="AV959" s="1">
        <v>0</v>
      </c>
      <c r="AW959" s="1">
        <v>0</v>
      </c>
      <c r="AX959" s="1">
        <v>1</v>
      </c>
      <c r="AY959" s="1">
        <v>0</v>
      </c>
      <c r="AZ959">
        <v>3</v>
      </c>
      <c r="BA959">
        <v>1</v>
      </c>
      <c r="BB959" s="51" t="s">
        <v>98</v>
      </c>
      <c r="BC959" s="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 s="51">
        <v>2</v>
      </c>
      <c r="BK959" s="51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 s="1">
        <v>132000</v>
      </c>
    </row>
    <row r="960" spans="1:81" x14ac:dyDescent="0.2">
      <c r="A960">
        <v>959</v>
      </c>
      <c r="B960">
        <v>20</v>
      </c>
      <c r="C960" t="s">
        <v>81</v>
      </c>
      <c r="D960" s="1">
        <v>65</v>
      </c>
      <c r="E960" s="1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s="1" t="s">
        <v>89</v>
      </c>
      <c r="N960" s="51" t="s">
        <v>90</v>
      </c>
      <c r="O960" s="51" t="s">
        <v>90</v>
      </c>
      <c r="P960" s="1" t="s">
        <v>91</v>
      </c>
      <c r="Q960" s="51" t="s">
        <v>115</v>
      </c>
      <c r="R960" s="1">
        <v>7</v>
      </c>
      <c r="S960" s="51">
        <v>5</v>
      </c>
      <c r="T960" s="51">
        <v>2003</v>
      </c>
      <c r="U960" s="51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 s="51">
        <v>1337</v>
      </c>
      <c r="AN960" t="s">
        <v>103</v>
      </c>
      <c r="AO960" t="s">
        <v>104</v>
      </c>
      <c r="AP960" t="s">
        <v>105</v>
      </c>
      <c r="AQ960" t="s">
        <v>106</v>
      </c>
      <c r="AR960" s="51">
        <v>1337</v>
      </c>
      <c r="AS960" s="51">
        <v>0</v>
      </c>
      <c r="AT960">
        <v>0</v>
      </c>
      <c r="AU960" s="1">
        <v>1337</v>
      </c>
      <c r="AV960" s="1">
        <v>1</v>
      </c>
      <c r="AW960" s="1">
        <v>0</v>
      </c>
      <c r="AX960" s="1">
        <v>2</v>
      </c>
      <c r="AY960" s="1">
        <v>0</v>
      </c>
      <c r="AZ960">
        <v>3</v>
      </c>
      <c r="BA960">
        <v>1</v>
      </c>
      <c r="BB960" s="51" t="s">
        <v>97</v>
      </c>
      <c r="BC960" s="59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 s="51">
        <v>2</v>
      </c>
      <c r="BK960" s="51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 s="1">
        <v>185000</v>
      </c>
    </row>
    <row r="961" spans="1:81" x14ac:dyDescent="0.2">
      <c r="A961">
        <v>960</v>
      </c>
      <c r="B961">
        <v>160</v>
      </c>
      <c r="C961" t="s">
        <v>192</v>
      </c>
      <c r="D961" s="1">
        <v>24</v>
      </c>
      <c r="E961" s="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s="1" t="s">
        <v>136</v>
      </c>
      <c r="N961" s="51" t="s">
        <v>90</v>
      </c>
      <c r="O961" s="51" t="s">
        <v>90</v>
      </c>
      <c r="P961" s="1" t="s">
        <v>198</v>
      </c>
      <c r="Q961" s="51" t="s">
        <v>92</v>
      </c>
      <c r="R961" s="1">
        <v>7</v>
      </c>
      <c r="S961" s="51">
        <v>5</v>
      </c>
      <c r="T961" s="51">
        <v>1999</v>
      </c>
      <c r="U961" s="5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 s="51">
        <v>696</v>
      </c>
      <c r="AN961" t="s">
        <v>103</v>
      </c>
      <c r="AO961" t="s">
        <v>104</v>
      </c>
      <c r="AP961" t="s">
        <v>105</v>
      </c>
      <c r="AQ961" t="s">
        <v>106</v>
      </c>
      <c r="AR961" s="51">
        <v>696</v>
      </c>
      <c r="AS961" s="51">
        <v>720</v>
      </c>
      <c r="AT961">
        <v>0</v>
      </c>
      <c r="AU961" s="1">
        <v>1416</v>
      </c>
      <c r="AV961" s="1">
        <v>1</v>
      </c>
      <c r="AW961" s="1">
        <v>0</v>
      </c>
      <c r="AX961" s="1">
        <v>2</v>
      </c>
      <c r="AY961" s="1">
        <v>1</v>
      </c>
      <c r="AZ961">
        <v>3</v>
      </c>
      <c r="BA961">
        <v>1</v>
      </c>
      <c r="BB961" s="51" t="s">
        <v>97</v>
      </c>
      <c r="BC961" s="59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 s="51">
        <v>2</v>
      </c>
      <c r="BK961" s="5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 s="1">
        <v>155000</v>
      </c>
    </row>
    <row r="962" spans="1:81" x14ac:dyDescent="0.2">
      <c r="A962">
        <v>961</v>
      </c>
      <c r="B962">
        <v>20</v>
      </c>
      <c r="C962" t="s">
        <v>81</v>
      </c>
      <c r="D962" s="1">
        <v>50</v>
      </c>
      <c r="E962" s="1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s="1" t="s">
        <v>148</v>
      </c>
      <c r="N962" s="51" t="s">
        <v>90</v>
      </c>
      <c r="O962" s="51" t="s">
        <v>90</v>
      </c>
      <c r="P962" s="1" t="s">
        <v>91</v>
      </c>
      <c r="Q962" s="51" t="s">
        <v>115</v>
      </c>
      <c r="R962" s="1">
        <v>5</v>
      </c>
      <c r="S962" s="51">
        <v>7</v>
      </c>
      <c r="T962" s="51">
        <v>1958</v>
      </c>
      <c r="U962" s="51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 s="51">
        <v>858</v>
      </c>
      <c r="AN962" t="s">
        <v>103</v>
      </c>
      <c r="AO962" t="s">
        <v>97</v>
      </c>
      <c r="AP962" t="s">
        <v>105</v>
      </c>
      <c r="AQ962" t="s">
        <v>106</v>
      </c>
      <c r="AR962" s="51">
        <v>858</v>
      </c>
      <c r="AS962" s="51">
        <v>0</v>
      </c>
      <c r="AT962">
        <v>0</v>
      </c>
      <c r="AU962" s="1">
        <v>858</v>
      </c>
      <c r="AV962" s="1">
        <v>1</v>
      </c>
      <c r="AW962" s="1">
        <v>0</v>
      </c>
      <c r="AX962" s="1">
        <v>1</v>
      </c>
      <c r="AY962" s="1">
        <v>0</v>
      </c>
      <c r="AZ962">
        <v>2</v>
      </c>
      <c r="BA962">
        <v>1</v>
      </c>
      <c r="BB962" s="51" t="s">
        <v>98</v>
      </c>
      <c r="BC962" s="59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 s="51">
        <v>0</v>
      </c>
      <c r="BK962" s="51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 s="1">
        <v>116500</v>
      </c>
    </row>
    <row r="963" spans="1:81" x14ac:dyDescent="0.2">
      <c r="A963">
        <v>962</v>
      </c>
      <c r="B963">
        <v>60</v>
      </c>
      <c r="C963" t="s">
        <v>81</v>
      </c>
      <c r="D963" s="1" t="s">
        <v>83</v>
      </c>
      <c r="E963" s="1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s="1" t="s">
        <v>138</v>
      </c>
      <c r="N963" s="51" t="s">
        <v>139</v>
      </c>
      <c r="O963" s="51" t="s">
        <v>90</v>
      </c>
      <c r="P963" s="1" t="s">
        <v>91</v>
      </c>
      <c r="Q963" s="51" t="s">
        <v>92</v>
      </c>
      <c r="R963" s="1">
        <v>6</v>
      </c>
      <c r="S963" s="51">
        <v>7</v>
      </c>
      <c r="T963" s="51">
        <v>1977</v>
      </c>
      <c r="U963" s="51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 s="51">
        <v>1330</v>
      </c>
      <c r="AN963" t="s">
        <v>103</v>
      </c>
      <c r="AO963" t="s">
        <v>98</v>
      </c>
      <c r="AP963" t="s">
        <v>105</v>
      </c>
      <c r="AQ963" t="s">
        <v>106</v>
      </c>
      <c r="AR963" s="51">
        <v>1542</v>
      </c>
      <c r="AS963" s="51">
        <v>1330</v>
      </c>
      <c r="AT963">
        <v>0</v>
      </c>
      <c r="AU963" s="1">
        <v>2872</v>
      </c>
      <c r="AV963" s="1">
        <v>1</v>
      </c>
      <c r="AW963" s="1">
        <v>0</v>
      </c>
      <c r="AX963" s="1">
        <v>2</v>
      </c>
      <c r="AY963" s="1">
        <v>1</v>
      </c>
      <c r="AZ963">
        <v>4</v>
      </c>
      <c r="BA963">
        <v>1</v>
      </c>
      <c r="BB963" s="51" t="s">
        <v>98</v>
      </c>
      <c r="BC963" s="59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 s="51">
        <v>2</v>
      </c>
      <c r="BK963" s="51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 s="1">
        <v>272000</v>
      </c>
    </row>
    <row r="964" spans="1:81" x14ac:dyDescent="0.2">
      <c r="A964">
        <v>963</v>
      </c>
      <c r="B964">
        <v>160</v>
      </c>
      <c r="C964" t="s">
        <v>81</v>
      </c>
      <c r="D964" s="1">
        <v>24</v>
      </c>
      <c r="E964" s="1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s="1" t="s">
        <v>216</v>
      </c>
      <c r="N964" s="51" t="s">
        <v>90</v>
      </c>
      <c r="O964" s="51" t="s">
        <v>90</v>
      </c>
      <c r="P964" s="1" t="s">
        <v>179</v>
      </c>
      <c r="Q964" s="51" t="s">
        <v>92</v>
      </c>
      <c r="R964" s="1">
        <v>6</v>
      </c>
      <c r="S964" s="51">
        <v>6</v>
      </c>
      <c r="T964" s="51">
        <v>1976</v>
      </c>
      <c r="U964" s="51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 s="51">
        <v>804</v>
      </c>
      <c r="AN964" t="s">
        <v>103</v>
      </c>
      <c r="AO964" t="s">
        <v>98</v>
      </c>
      <c r="AP964" t="s">
        <v>105</v>
      </c>
      <c r="AQ964" t="s">
        <v>106</v>
      </c>
      <c r="AR964" s="51">
        <v>804</v>
      </c>
      <c r="AS964" s="51">
        <v>744</v>
      </c>
      <c r="AT964">
        <v>0</v>
      </c>
      <c r="AU964" s="1">
        <v>1548</v>
      </c>
      <c r="AV964" s="1">
        <v>1</v>
      </c>
      <c r="AW964" s="1">
        <v>0</v>
      </c>
      <c r="AX964" s="1">
        <v>2</v>
      </c>
      <c r="AY964" s="1">
        <v>1</v>
      </c>
      <c r="AZ964">
        <v>3</v>
      </c>
      <c r="BA964">
        <v>1</v>
      </c>
      <c r="BB964" s="51" t="s">
        <v>97</v>
      </c>
      <c r="BC964" s="59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 s="51">
        <v>2</v>
      </c>
      <c r="BK964" s="51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 s="1">
        <v>155000</v>
      </c>
    </row>
    <row r="965" spans="1:81" x14ac:dyDescent="0.2">
      <c r="A965">
        <v>964</v>
      </c>
      <c r="B965">
        <v>20</v>
      </c>
      <c r="C965" t="s">
        <v>81</v>
      </c>
      <c r="D965" s="1">
        <v>122</v>
      </c>
      <c r="E965" s="1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s="1" t="s">
        <v>89</v>
      </c>
      <c r="N965" s="51" t="s">
        <v>90</v>
      </c>
      <c r="O965" s="51" t="s">
        <v>90</v>
      </c>
      <c r="P965" s="1" t="s">
        <v>91</v>
      </c>
      <c r="Q965" s="51" t="s">
        <v>115</v>
      </c>
      <c r="R965" s="1">
        <v>9</v>
      </c>
      <c r="S965" s="51">
        <v>5</v>
      </c>
      <c r="T965" s="51">
        <v>2007</v>
      </c>
      <c r="U965" s="51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 s="51">
        <v>1800</v>
      </c>
      <c r="AN965" t="s">
        <v>103</v>
      </c>
      <c r="AO965" t="s">
        <v>104</v>
      </c>
      <c r="AP965" t="s">
        <v>105</v>
      </c>
      <c r="AQ965" t="s">
        <v>106</v>
      </c>
      <c r="AR965" s="51">
        <v>1800</v>
      </c>
      <c r="AS965" s="51">
        <v>0</v>
      </c>
      <c r="AT965">
        <v>0</v>
      </c>
      <c r="AU965" s="1">
        <v>1800</v>
      </c>
      <c r="AV965" s="1">
        <v>0</v>
      </c>
      <c r="AW965" s="1">
        <v>0</v>
      </c>
      <c r="AX965" s="1">
        <v>2</v>
      </c>
      <c r="AY965" s="1">
        <v>0</v>
      </c>
      <c r="AZ965">
        <v>2</v>
      </c>
      <c r="BA965">
        <v>1</v>
      </c>
      <c r="BB965" s="51" t="s">
        <v>104</v>
      </c>
      <c r="BC965" s="59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 s="51">
        <v>2</v>
      </c>
      <c r="BK965" s="51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 s="1">
        <v>239000</v>
      </c>
    </row>
    <row r="966" spans="1:81" x14ac:dyDescent="0.2">
      <c r="A966">
        <v>965</v>
      </c>
      <c r="B966">
        <v>60</v>
      </c>
      <c r="C966" t="s">
        <v>81</v>
      </c>
      <c r="D966" s="1">
        <v>80</v>
      </c>
      <c r="E966" s="1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s="1" t="s">
        <v>189</v>
      </c>
      <c r="N966" s="51" t="s">
        <v>90</v>
      </c>
      <c r="O966" s="51" t="s">
        <v>90</v>
      </c>
      <c r="P966" s="1" t="s">
        <v>91</v>
      </c>
      <c r="Q966" s="51" t="s">
        <v>92</v>
      </c>
      <c r="R966" s="1">
        <v>7</v>
      </c>
      <c r="S966" s="51">
        <v>5</v>
      </c>
      <c r="T966" s="51">
        <v>2002</v>
      </c>
      <c r="U966" s="51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 s="51">
        <v>817</v>
      </c>
      <c r="AN966" t="s">
        <v>103</v>
      </c>
      <c r="AO966" t="s">
        <v>104</v>
      </c>
      <c r="AP966" t="s">
        <v>105</v>
      </c>
      <c r="AQ966" t="s">
        <v>106</v>
      </c>
      <c r="AR966" s="51">
        <v>824</v>
      </c>
      <c r="AS966" s="51">
        <v>1070</v>
      </c>
      <c r="AT966">
        <v>0</v>
      </c>
      <c r="AU966" s="1">
        <v>1894</v>
      </c>
      <c r="AV966" s="1">
        <v>1</v>
      </c>
      <c r="AW966" s="1">
        <v>0</v>
      </c>
      <c r="AX966" s="1">
        <v>2</v>
      </c>
      <c r="AY966" s="1">
        <v>1</v>
      </c>
      <c r="AZ966">
        <v>4</v>
      </c>
      <c r="BA966">
        <v>1</v>
      </c>
      <c r="BB966" s="51" t="s">
        <v>97</v>
      </c>
      <c r="BC966" s="59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 s="51">
        <v>2</v>
      </c>
      <c r="BK966" s="51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 s="1">
        <v>214900</v>
      </c>
    </row>
    <row r="967" spans="1:81" x14ac:dyDescent="0.2">
      <c r="A967">
        <v>966</v>
      </c>
      <c r="B967">
        <v>60</v>
      </c>
      <c r="C967" t="s">
        <v>81</v>
      </c>
      <c r="D967" s="1">
        <v>65</v>
      </c>
      <c r="E967" s="1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s="1" t="s">
        <v>193</v>
      </c>
      <c r="N967" s="51" t="s">
        <v>202</v>
      </c>
      <c r="O967" s="51" t="s">
        <v>90</v>
      </c>
      <c r="P967" s="1" t="s">
        <v>91</v>
      </c>
      <c r="Q967" s="51" t="s">
        <v>92</v>
      </c>
      <c r="R967" s="1">
        <v>6</v>
      </c>
      <c r="S967" s="51">
        <v>5</v>
      </c>
      <c r="T967" s="51">
        <v>2005</v>
      </c>
      <c r="U967" s="51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 s="51">
        <v>783</v>
      </c>
      <c r="AN967" t="s">
        <v>103</v>
      </c>
      <c r="AO967" t="s">
        <v>104</v>
      </c>
      <c r="AP967" t="s">
        <v>105</v>
      </c>
      <c r="AQ967" t="s">
        <v>106</v>
      </c>
      <c r="AR967" s="51">
        <v>783</v>
      </c>
      <c r="AS967" s="51">
        <v>701</v>
      </c>
      <c r="AT967">
        <v>0</v>
      </c>
      <c r="AU967" s="1">
        <v>1484</v>
      </c>
      <c r="AV967" s="1">
        <v>0</v>
      </c>
      <c r="AW967" s="1">
        <v>0</v>
      </c>
      <c r="AX967" s="1">
        <v>2</v>
      </c>
      <c r="AY967" s="1">
        <v>1</v>
      </c>
      <c r="AZ967">
        <v>3</v>
      </c>
      <c r="BA967">
        <v>1</v>
      </c>
      <c r="BB967" s="51" t="s">
        <v>97</v>
      </c>
      <c r="BC967" s="59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 s="51">
        <v>2</v>
      </c>
      <c r="BK967" s="51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 s="1">
        <v>178900</v>
      </c>
    </row>
    <row r="968" spans="1:81" x14ac:dyDescent="0.2">
      <c r="A968">
        <v>967</v>
      </c>
      <c r="B968">
        <v>50</v>
      </c>
      <c r="C968" t="s">
        <v>81</v>
      </c>
      <c r="D968" s="1">
        <v>130</v>
      </c>
      <c r="E968" s="1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s="1" t="s">
        <v>123</v>
      </c>
      <c r="N968" s="51" t="s">
        <v>90</v>
      </c>
      <c r="O968" s="51" t="s">
        <v>90</v>
      </c>
      <c r="P968" s="1" t="s">
        <v>91</v>
      </c>
      <c r="Q968" s="51" t="s">
        <v>132</v>
      </c>
      <c r="R968" s="1">
        <v>5</v>
      </c>
      <c r="S968" s="51">
        <v>7</v>
      </c>
      <c r="T968" s="51">
        <v>1940</v>
      </c>
      <c r="U968" s="51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 s="51">
        <v>728</v>
      </c>
      <c r="AN968" t="s">
        <v>103</v>
      </c>
      <c r="AO968" t="s">
        <v>104</v>
      </c>
      <c r="AP968" t="s">
        <v>105</v>
      </c>
      <c r="AQ968" t="s">
        <v>106</v>
      </c>
      <c r="AR968" s="51">
        <v>976</v>
      </c>
      <c r="AS968" s="51">
        <v>332</v>
      </c>
      <c r="AT968">
        <v>0</v>
      </c>
      <c r="AU968" s="1">
        <v>1308</v>
      </c>
      <c r="AV968" s="1">
        <v>1</v>
      </c>
      <c r="AW968" s="1">
        <v>0</v>
      </c>
      <c r="AX968" s="1">
        <v>1</v>
      </c>
      <c r="AY968" s="1">
        <v>1</v>
      </c>
      <c r="AZ968">
        <v>2</v>
      </c>
      <c r="BA968">
        <v>1</v>
      </c>
      <c r="BB968" s="51" t="s">
        <v>98</v>
      </c>
      <c r="BC968" s="59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 s="51">
        <v>1</v>
      </c>
      <c r="BK968" s="51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 s="1">
        <v>160000</v>
      </c>
    </row>
    <row r="969" spans="1:81" x14ac:dyDescent="0.2">
      <c r="A969">
        <v>968</v>
      </c>
      <c r="B969">
        <v>20</v>
      </c>
      <c r="C969" t="s">
        <v>81</v>
      </c>
      <c r="D969" s="1" t="s">
        <v>83</v>
      </c>
      <c r="E969" s="1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s="1" t="s">
        <v>162</v>
      </c>
      <c r="N969" s="51" t="s">
        <v>90</v>
      </c>
      <c r="O969" s="51" t="s">
        <v>90</v>
      </c>
      <c r="P969" s="1" t="s">
        <v>91</v>
      </c>
      <c r="Q969" s="51" t="s">
        <v>115</v>
      </c>
      <c r="R969" s="1">
        <v>5</v>
      </c>
      <c r="S969" s="51">
        <v>7</v>
      </c>
      <c r="T969" s="51">
        <v>1955</v>
      </c>
      <c r="U969" s="51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 s="51">
        <v>1098</v>
      </c>
      <c r="AN969" t="s">
        <v>103</v>
      </c>
      <c r="AO969" t="s">
        <v>98</v>
      </c>
      <c r="AP969" t="s">
        <v>105</v>
      </c>
      <c r="AQ969" t="s">
        <v>106</v>
      </c>
      <c r="AR969" s="51">
        <v>1098</v>
      </c>
      <c r="AS969" s="51">
        <v>0</v>
      </c>
      <c r="AT969">
        <v>0</v>
      </c>
      <c r="AU969" s="1">
        <v>1098</v>
      </c>
      <c r="AV969" s="1">
        <v>1</v>
      </c>
      <c r="AW969" s="1">
        <v>0</v>
      </c>
      <c r="AX969" s="1">
        <v>1</v>
      </c>
      <c r="AY969" s="1">
        <v>0</v>
      </c>
      <c r="AZ969">
        <v>3</v>
      </c>
      <c r="BA969">
        <v>1</v>
      </c>
      <c r="BB969" s="51" t="s">
        <v>98</v>
      </c>
      <c r="BC969" s="5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 s="51">
        <v>1</v>
      </c>
      <c r="BK969" s="51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 s="1">
        <v>135000</v>
      </c>
    </row>
    <row r="970" spans="1:81" x14ac:dyDescent="0.2">
      <c r="A970">
        <v>969</v>
      </c>
      <c r="B970">
        <v>50</v>
      </c>
      <c r="C970" t="s">
        <v>142</v>
      </c>
      <c r="D970" s="1">
        <v>50</v>
      </c>
      <c r="E970" s="1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s="1" t="s">
        <v>143</v>
      </c>
      <c r="N970" s="51" t="s">
        <v>90</v>
      </c>
      <c r="O970" s="51" t="s">
        <v>90</v>
      </c>
      <c r="P970" s="1" t="s">
        <v>91</v>
      </c>
      <c r="Q970" s="51" t="s">
        <v>132</v>
      </c>
      <c r="R970" s="1">
        <v>3</v>
      </c>
      <c r="S970" s="51">
        <v>6</v>
      </c>
      <c r="T970" s="51">
        <v>1910</v>
      </c>
      <c r="U970" s="51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 s="51">
        <v>600</v>
      </c>
      <c r="AN970" t="s">
        <v>222</v>
      </c>
      <c r="AO970" t="s">
        <v>147</v>
      </c>
      <c r="AP970" t="s">
        <v>177</v>
      </c>
      <c r="AQ970" t="s">
        <v>106</v>
      </c>
      <c r="AR970" s="51">
        <v>600</v>
      </c>
      <c r="AS970" s="51">
        <v>368</v>
      </c>
      <c r="AT970">
        <v>0</v>
      </c>
      <c r="AU970" s="1">
        <v>968</v>
      </c>
      <c r="AV970" s="1">
        <v>0</v>
      </c>
      <c r="AW970" s="1">
        <v>0</v>
      </c>
      <c r="AX970" s="1">
        <v>1</v>
      </c>
      <c r="AY970" s="1">
        <v>0</v>
      </c>
      <c r="AZ970">
        <v>2</v>
      </c>
      <c r="BA970">
        <v>1</v>
      </c>
      <c r="BB970" s="51" t="s">
        <v>98</v>
      </c>
      <c r="BC970" s="59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 s="51">
        <v>0</v>
      </c>
      <c r="BK970" s="51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 s="1">
        <v>37900</v>
      </c>
    </row>
    <row r="971" spans="1:81" x14ac:dyDescent="0.2">
      <c r="A971">
        <v>970</v>
      </c>
      <c r="B971">
        <v>190</v>
      </c>
      <c r="C971" t="s">
        <v>81</v>
      </c>
      <c r="D971" s="1">
        <v>75</v>
      </c>
      <c r="E971" s="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s="1" t="s">
        <v>162</v>
      </c>
      <c r="N971" s="51" t="s">
        <v>90</v>
      </c>
      <c r="O971" s="51" t="s">
        <v>90</v>
      </c>
      <c r="P971" s="1" t="s">
        <v>149</v>
      </c>
      <c r="Q971" s="51" t="s">
        <v>197</v>
      </c>
      <c r="R971" s="1">
        <v>6</v>
      </c>
      <c r="S971" s="51">
        <v>5</v>
      </c>
      <c r="T971" s="51">
        <v>1958</v>
      </c>
      <c r="U971" s="5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 s="51">
        <v>588</v>
      </c>
      <c r="AN971" t="s">
        <v>103</v>
      </c>
      <c r="AO971" t="s">
        <v>98</v>
      </c>
      <c r="AP971" t="s">
        <v>105</v>
      </c>
      <c r="AQ971" t="s">
        <v>106</v>
      </c>
      <c r="AR971" s="51">
        <v>1095</v>
      </c>
      <c r="AS971" s="51">
        <v>0</v>
      </c>
      <c r="AT971">
        <v>0</v>
      </c>
      <c r="AU971" s="1">
        <v>1095</v>
      </c>
      <c r="AV971" s="1">
        <v>1</v>
      </c>
      <c r="AW971" s="1">
        <v>0</v>
      </c>
      <c r="AX971" s="1">
        <v>1</v>
      </c>
      <c r="AY971" s="1">
        <v>0</v>
      </c>
      <c r="AZ971">
        <v>2</v>
      </c>
      <c r="BA971">
        <v>1</v>
      </c>
      <c r="BB971" s="51" t="s">
        <v>98</v>
      </c>
      <c r="BC971" s="59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 s="51">
        <v>1</v>
      </c>
      <c r="BK971" s="5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 s="1">
        <v>140000</v>
      </c>
    </row>
    <row r="972" spans="1:81" x14ac:dyDescent="0.2">
      <c r="A972">
        <v>971</v>
      </c>
      <c r="B972">
        <v>50</v>
      </c>
      <c r="C972" t="s">
        <v>81</v>
      </c>
      <c r="D972" s="1">
        <v>60</v>
      </c>
      <c r="E972" s="1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s="1" t="s">
        <v>162</v>
      </c>
      <c r="N972" s="51" t="s">
        <v>90</v>
      </c>
      <c r="O972" s="51" t="s">
        <v>90</v>
      </c>
      <c r="P972" s="1" t="s">
        <v>91</v>
      </c>
      <c r="Q972" s="51" t="s">
        <v>132</v>
      </c>
      <c r="R972" s="1">
        <v>4</v>
      </c>
      <c r="S972" s="51">
        <v>4</v>
      </c>
      <c r="T972" s="51">
        <v>1949</v>
      </c>
      <c r="U972" s="51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 s="51">
        <v>720</v>
      </c>
      <c r="AN972" t="s">
        <v>103</v>
      </c>
      <c r="AO972" t="s">
        <v>98</v>
      </c>
      <c r="AP972" t="s">
        <v>177</v>
      </c>
      <c r="AQ972" t="s">
        <v>164</v>
      </c>
      <c r="AR972" s="51">
        <v>720</v>
      </c>
      <c r="AS972" s="51">
        <v>472</v>
      </c>
      <c r="AT972">
        <v>0</v>
      </c>
      <c r="AU972" s="1">
        <v>1192</v>
      </c>
      <c r="AV972" s="1">
        <v>0</v>
      </c>
      <c r="AW972" s="1">
        <v>0</v>
      </c>
      <c r="AX972" s="1">
        <v>1</v>
      </c>
      <c r="AY972" s="1">
        <v>1</v>
      </c>
      <c r="AZ972">
        <v>4</v>
      </c>
      <c r="BA972">
        <v>1</v>
      </c>
      <c r="BB972" s="51" t="s">
        <v>98</v>
      </c>
      <c r="BC972" s="59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 s="51">
        <v>0</v>
      </c>
      <c r="BK972" s="51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 s="1">
        <v>135000</v>
      </c>
    </row>
    <row r="973" spans="1:81" x14ac:dyDescent="0.2">
      <c r="A973">
        <v>972</v>
      </c>
      <c r="B973">
        <v>160</v>
      </c>
      <c r="C973" t="s">
        <v>81</v>
      </c>
      <c r="D973" s="1">
        <v>36</v>
      </c>
      <c r="E973" s="1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s="1" t="s">
        <v>154</v>
      </c>
      <c r="N973" s="51" t="s">
        <v>90</v>
      </c>
      <c r="O973" s="51" t="s">
        <v>90</v>
      </c>
      <c r="P973" s="1" t="s">
        <v>198</v>
      </c>
      <c r="Q973" s="51" t="s">
        <v>92</v>
      </c>
      <c r="R973" s="1">
        <v>7</v>
      </c>
      <c r="S973" s="51">
        <v>5</v>
      </c>
      <c r="T973" s="51">
        <v>2003</v>
      </c>
      <c r="U973" s="51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 s="51">
        <v>764</v>
      </c>
      <c r="AN973" t="s">
        <v>103</v>
      </c>
      <c r="AO973" t="s">
        <v>104</v>
      </c>
      <c r="AP973" t="s">
        <v>105</v>
      </c>
      <c r="AQ973" t="s">
        <v>106</v>
      </c>
      <c r="AR973" s="51">
        <v>764</v>
      </c>
      <c r="AS973" s="51">
        <v>862</v>
      </c>
      <c r="AT973">
        <v>0</v>
      </c>
      <c r="AU973" s="1">
        <v>1626</v>
      </c>
      <c r="AV973" s="1">
        <v>0</v>
      </c>
      <c r="AW973" s="1">
        <v>0</v>
      </c>
      <c r="AX973" s="1">
        <v>2</v>
      </c>
      <c r="AY973" s="1">
        <v>0</v>
      </c>
      <c r="AZ973">
        <v>2</v>
      </c>
      <c r="BA973">
        <v>1</v>
      </c>
      <c r="BB973" s="51" t="s">
        <v>97</v>
      </c>
      <c r="BC973" s="59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 s="51">
        <v>2</v>
      </c>
      <c r="BK973" s="51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 s="1">
        <v>173000</v>
      </c>
    </row>
    <row r="974" spans="1:81" x14ac:dyDescent="0.2">
      <c r="A974">
        <v>973</v>
      </c>
      <c r="B974">
        <v>120</v>
      </c>
      <c r="C974" t="s">
        <v>81</v>
      </c>
      <c r="D974" s="1">
        <v>55</v>
      </c>
      <c r="E974" s="1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s="1" t="s">
        <v>170</v>
      </c>
      <c r="N974" s="51" t="s">
        <v>90</v>
      </c>
      <c r="O974" s="51" t="s">
        <v>90</v>
      </c>
      <c r="P974" s="1" t="s">
        <v>179</v>
      </c>
      <c r="Q974" s="51" t="s">
        <v>115</v>
      </c>
      <c r="R974" s="1">
        <v>6</v>
      </c>
      <c r="S974" s="51">
        <v>5</v>
      </c>
      <c r="T974" s="51">
        <v>1979</v>
      </c>
      <c r="U974" s="51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 s="51">
        <v>918</v>
      </c>
      <c r="AN974" t="s">
        <v>103</v>
      </c>
      <c r="AO974" t="s">
        <v>98</v>
      </c>
      <c r="AP974" t="s">
        <v>105</v>
      </c>
      <c r="AQ974" t="s">
        <v>106</v>
      </c>
      <c r="AR974" s="51">
        <v>918</v>
      </c>
      <c r="AS974" s="51">
        <v>0</v>
      </c>
      <c r="AT974">
        <v>0</v>
      </c>
      <c r="AU974" s="1">
        <v>918</v>
      </c>
      <c r="AV974" s="1">
        <v>0</v>
      </c>
      <c r="AW974" s="1">
        <v>0</v>
      </c>
      <c r="AX974" s="1">
        <v>2</v>
      </c>
      <c r="AY974" s="1">
        <v>0</v>
      </c>
      <c r="AZ974">
        <v>2</v>
      </c>
      <c r="BA974">
        <v>1</v>
      </c>
      <c r="BB974" s="51" t="s">
        <v>98</v>
      </c>
      <c r="BC974" s="59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 s="51">
        <v>1</v>
      </c>
      <c r="BK974" s="51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 s="1">
        <v>99500</v>
      </c>
    </row>
    <row r="975" spans="1:81" x14ac:dyDescent="0.2">
      <c r="A975">
        <v>974</v>
      </c>
      <c r="B975">
        <v>20</v>
      </c>
      <c r="C975" t="s">
        <v>192</v>
      </c>
      <c r="D975" s="1">
        <v>95</v>
      </c>
      <c r="E975" s="1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s="1" t="s">
        <v>136</v>
      </c>
      <c r="N975" s="51" t="s">
        <v>90</v>
      </c>
      <c r="O975" s="51" t="s">
        <v>90</v>
      </c>
      <c r="P975" s="1" t="s">
        <v>91</v>
      </c>
      <c r="Q975" s="51" t="s">
        <v>115</v>
      </c>
      <c r="R975" s="1">
        <v>7</v>
      </c>
      <c r="S975" s="51">
        <v>5</v>
      </c>
      <c r="T975" s="51">
        <v>2007</v>
      </c>
      <c r="U975" s="51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 s="51">
        <v>1428</v>
      </c>
      <c r="AN975" t="s">
        <v>103</v>
      </c>
      <c r="AO975" t="s">
        <v>104</v>
      </c>
      <c r="AP975" t="s">
        <v>105</v>
      </c>
      <c r="AQ975" t="s">
        <v>106</v>
      </c>
      <c r="AR975" s="51">
        <v>1428</v>
      </c>
      <c r="AS975" s="51">
        <v>0</v>
      </c>
      <c r="AT975">
        <v>0</v>
      </c>
      <c r="AU975" s="1">
        <v>1428</v>
      </c>
      <c r="AV975" s="1">
        <v>0</v>
      </c>
      <c r="AW975" s="1">
        <v>0</v>
      </c>
      <c r="AX975" s="1">
        <v>2</v>
      </c>
      <c r="AY975" s="1">
        <v>0</v>
      </c>
      <c r="AZ975">
        <v>3</v>
      </c>
      <c r="BA975">
        <v>1</v>
      </c>
      <c r="BB975" s="51" t="s">
        <v>97</v>
      </c>
      <c r="BC975" s="59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 s="51">
        <v>2</v>
      </c>
      <c r="BK975" s="51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 s="1">
        <v>182000</v>
      </c>
    </row>
    <row r="976" spans="1:81" x14ac:dyDescent="0.2">
      <c r="A976">
        <v>975</v>
      </c>
      <c r="B976">
        <v>70</v>
      </c>
      <c r="C976" t="s">
        <v>81</v>
      </c>
      <c r="D976" s="1">
        <v>60</v>
      </c>
      <c r="E976" s="1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s="1" t="s">
        <v>148</v>
      </c>
      <c r="N976" s="51" t="s">
        <v>202</v>
      </c>
      <c r="O976" s="51" t="s">
        <v>114</v>
      </c>
      <c r="P976" s="1" t="s">
        <v>91</v>
      </c>
      <c r="Q976" s="51" t="s">
        <v>92</v>
      </c>
      <c r="R976" s="1">
        <v>7</v>
      </c>
      <c r="S976" s="51">
        <v>8</v>
      </c>
      <c r="T976" s="51">
        <v>1910</v>
      </c>
      <c r="U976" s="51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 s="51">
        <v>728</v>
      </c>
      <c r="AN976" t="s">
        <v>103</v>
      </c>
      <c r="AO976" t="s">
        <v>98</v>
      </c>
      <c r="AP976" t="s">
        <v>177</v>
      </c>
      <c r="AQ976" t="s">
        <v>106</v>
      </c>
      <c r="AR976" s="51">
        <v>1136</v>
      </c>
      <c r="AS976" s="51">
        <v>883</v>
      </c>
      <c r="AT976">
        <v>0</v>
      </c>
      <c r="AU976" s="1">
        <v>2019</v>
      </c>
      <c r="AV976" s="1">
        <v>0</v>
      </c>
      <c r="AW976" s="1">
        <v>0</v>
      </c>
      <c r="AX976" s="1">
        <v>1</v>
      </c>
      <c r="AY976" s="1">
        <v>0</v>
      </c>
      <c r="AZ976">
        <v>3</v>
      </c>
      <c r="BA976">
        <v>1</v>
      </c>
      <c r="BB976" s="51" t="s">
        <v>97</v>
      </c>
      <c r="BC976" s="59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 s="51">
        <v>2</v>
      </c>
      <c r="BK976" s="51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 s="1">
        <v>167500</v>
      </c>
    </row>
    <row r="977" spans="1:81" x14ac:dyDescent="0.2">
      <c r="A977">
        <v>976</v>
      </c>
      <c r="B977">
        <v>160</v>
      </c>
      <c r="C977" t="s">
        <v>192</v>
      </c>
      <c r="D977" s="1" t="s">
        <v>83</v>
      </c>
      <c r="E977" s="1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s="1" t="s">
        <v>136</v>
      </c>
      <c r="N977" s="51" t="s">
        <v>90</v>
      </c>
      <c r="O977" s="51" t="s">
        <v>90</v>
      </c>
      <c r="P977" s="1" t="s">
        <v>198</v>
      </c>
      <c r="Q977" s="51" t="s">
        <v>92</v>
      </c>
      <c r="R977" s="1">
        <v>7</v>
      </c>
      <c r="S977" s="51">
        <v>5</v>
      </c>
      <c r="T977" s="51">
        <v>2000</v>
      </c>
      <c r="U977" s="51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 s="51">
        <v>673</v>
      </c>
      <c r="AN977" t="s">
        <v>103</v>
      </c>
      <c r="AO977" t="s">
        <v>104</v>
      </c>
      <c r="AP977" t="s">
        <v>105</v>
      </c>
      <c r="AQ977" t="s">
        <v>106</v>
      </c>
      <c r="AR977" s="51">
        <v>673</v>
      </c>
      <c r="AS977" s="51">
        <v>709</v>
      </c>
      <c r="AT977">
        <v>0</v>
      </c>
      <c r="AU977" s="1">
        <v>1382</v>
      </c>
      <c r="AV977" s="1">
        <v>1</v>
      </c>
      <c r="AW977" s="1">
        <v>0</v>
      </c>
      <c r="AX977" s="1">
        <v>2</v>
      </c>
      <c r="AY977" s="1">
        <v>1</v>
      </c>
      <c r="AZ977">
        <v>3</v>
      </c>
      <c r="BA977">
        <v>1</v>
      </c>
      <c r="BB977" s="51" t="s">
        <v>97</v>
      </c>
      <c r="BC977" s="59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 s="51">
        <v>2</v>
      </c>
      <c r="BK977" s="51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 s="1">
        <v>165000</v>
      </c>
    </row>
    <row r="978" spans="1:81" x14ac:dyDescent="0.2">
      <c r="A978">
        <v>977</v>
      </c>
      <c r="B978">
        <v>30</v>
      </c>
      <c r="C978" t="s">
        <v>81</v>
      </c>
      <c r="D978" s="1">
        <v>51</v>
      </c>
      <c r="E978" s="1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s="1" t="s">
        <v>148</v>
      </c>
      <c r="N978" s="51" t="s">
        <v>90</v>
      </c>
      <c r="O978" s="51" t="s">
        <v>90</v>
      </c>
      <c r="P978" s="1" t="s">
        <v>91</v>
      </c>
      <c r="Q978" s="51" t="s">
        <v>115</v>
      </c>
      <c r="R978" s="1">
        <v>4</v>
      </c>
      <c r="S978" s="51">
        <v>7</v>
      </c>
      <c r="T978" s="51">
        <v>1923</v>
      </c>
      <c r="U978" s="51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 s="51">
        <v>440</v>
      </c>
      <c r="AN978" t="s">
        <v>103</v>
      </c>
      <c r="AO978" t="s">
        <v>98</v>
      </c>
      <c r="AP978" t="s">
        <v>105</v>
      </c>
      <c r="AQ978" t="s">
        <v>164</v>
      </c>
      <c r="AR978" s="51">
        <v>869</v>
      </c>
      <c r="AS978" s="51">
        <v>0</v>
      </c>
      <c r="AT978">
        <v>0</v>
      </c>
      <c r="AU978" s="1">
        <v>869</v>
      </c>
      <c r="AV978" s="1">
        <v>0</v>
      </c>
      <c r="AW978" s="1">
        <v>0</v>
      </c>
      <c r="AX978" s="1">
        <v>1</v>
      </c>
      <c r="AY978" s="1">
        <v>0</v>
      </c>
      <c r="AZ978">
        <v>2</v>
      </c>
      <c r="BA978">
        <v>1</v>
      </c>
      <c r="BB978" s="51" t="s">
        <v>147</v>
      </c>
      <c r="BC978" s="59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 s="51">
        <v>0</v>
      </c>
      <c r="BK978" s="51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 s="1">
        <v>85500</v>
      </c>
    </row>
    <row r="979" spans="1:81" x14ac:dyDescent="0.2">
      <c r="A979">
        <v>978</v>
      </c>
      <c r="B979">
        <v>120</v>
      </c>
      <c r="C979" t="s">
        <v>192</v>
      </c>
      <c r="D979" s="1">
        <v>35</v>
      </c>
      <c r="E979" s="1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s="1" t="s">
        <v>136</v>
      </c>
      <c r="N979" s="51" t="s">
        <v>90</v>
      </c>
      <c r="O979" s="51" t="s">
        <v>90</v>
      </c>
      <c r="P979" s="1" t="s">
        <v>179</v>
      </c>
      <c r="Q979" s="51" t="s">
        <v>115</v>
      </c>
      <c r="R979" s="1">
        <v>7</v>
      </c>
      <c r="S979" s="51">
        <v>5</v>
      </c>
      <c r="T979" s="51">
        <v>2006</v>
      </c>
      <c r="U979" s="51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 s="51">
        <v>1241</v>
      </c>
      <c r="AN979" t="s">
        <v>103</v>
      </c>
      <c r="AO979" t="s">
        <v>104</v>
      </c>
      <c r="AP979" t="s">
        <v>105</v>
      </c>
      <c r="AQ979" t="s">
        <v>106</v>
      </c>
      <c r="AR979" s="51">
        <v>1241</v>
      </c>
      <c r="AS979" s="51">
        <v>0</v>
      </c>
      <c r="AT979">
        <v>0</v>
      </c>
      <c r="AU979" s="1">
        <v>1241</v>
      </c>
      <c r="AV979" s="1">
        <v>1</v>
      </c>
      <c r="AW979" s="1">
        <v>0</v>
      </c>
      <c r="AX979" s="1">
        <v>1</v>
      </c>
      <c r="AY979" s="1">
        <v>1</v>
      </c>
      <c r="AZ979">
        <v>1</v>
      </c>
      <c r="BA979">
        <v>1</v>
      </c>
      <c r="BB979" s="51" t="s">
        <v>97</v>
      </c>
      <c r="BC979" s="5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 s="51">
        <v>2</v>
      </c>
      <c r="BK979" s="51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 s="1">
        <v>199900</v>
      </c>
    </row>
    <row r="980" spans="1:81" x14ac:dyDescent="0.2">
      <c r="A980">
        <v>979</v>
      </c>
      <c r="B980">
        <v>20</v>
      </c>
      <c r="C980" t="s">
        <v>81</v>
      </c>
      <c r="D980" s="1">
        <v>68</v>
      </c>
      <c r="E980" s="1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s="1" t="s">
        <v>185</v>
      </c>
      <c r="N980" s="51" t="s">
        <v>90</v>
      </c>
      <c r="O980" s="51" t="s">
        <v>90</v>
      </c>
      <c r="P980" s="1" t="s">
        <v>91</v>
      </c>
      <c r="Q980" s="51" t="s">
        <v>115</v>
      </c>
      <c r="R980" s="1">
        <v>4</v>
      </c>
      <c r="S980" s="51">
        <v>5</v>
      </c>
      <c r="T980" s="51">
        <v>1954</v>
      </c>
      <c r="U980" s="51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 s="51">
        <v>894</v>
      </c>
      <c r="AN980" t="s">
        <v>103</v>
      </c>
      <c r="AO980" t="s">
        <v>104</v>
      </c>
      <c r="AP980" t="s">
        <v>105</v>
      </c>
      <c r="AQ980" t="s">
        <v>106</v>
      </c>
      <c r="AR980" s="51">
        <v>894</v>
      </c>
      <c r="AS980" s="51">
        <v>0</v>
      </c>
      <c r="AT980">
        <v>0</v>
      </c>
      <c r="AU980" s="1">
        <v>894</v>
      </c>
      <c r="AV980" s="1">
        <v>0</v>
      </c>
      <c r="AW980" s="1">
        <v>0</v>
      </c>
      <c r="AX980" s="1">
        <v>1</v>
      </c>
      <c r="AY980" s="1">
        <v>0</v>
      </c>
      <c r="AZ980">
        <v>3</v>
      </c>
      <c r="BA980">
        <v>1</v>
      </c>
      <c r="BB980" s="51" t="s">
        <v>98</v>
      </c>
      <c r="BC980" s="59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 s="51">
        <v>2</v>
      </c>
      <c r="BK980" s="51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 s="1">
        <v>110000</v>
      </c>
    </row>
    <row r="981" spans="1:81" x14ac:dyDescent="0.2">
      <c r="A981">
        <v>980</v>
      </c>
      <c r="B981">
        <v>20</v>
      </c>
      <c r="C981" t="s">
        <v>81</v>
      </c>
      <c r="D981" s="1">
        <v>80</v>
      </c>
      <c r="E981" s="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s="1" t="s">
        <v>151</v>
      </c>
      <c r="N981" s="51" t="s">
        <v>114</v>
      </c>
      <c r="O981" s="51" t="s">
        <v>90</v>
      </c>
      <c r="P981" s="1" t="s">
        <v>91</v>
      </c>
      <c r="Q981" s="51" t="s">
        <v>115</v>
      </c>
      <c r="R981" s="1">
        <v>5</v>
      </c>
      <c r="S981" s="51">
        <v>6</v>
      </c>
      <c r="T981" s="51">
        <v>1963</v>
      </c>
      <c r="U981" s="5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 s="51">
        <v>1121</v>
      </c>
      <c r="AN981" t="s">
        <v>103</v>
      </c>
      <c r="AO981" t="s">
        <v>98</v>
      </c>
      <c r="AP981" t="s">
        <v>105</v>
      </c>
      <c r="AQ981" t="s">
        <v>106</v>
      </c>
      <c r="AR981" s="51">
        <v>1121</v>
      </c>
      <c r="AS981" s="51">
        <v>0</v>
      </c>
      <c r="AT981">
        <v>0</v>
      </c>
      <c r="AU981" s="1">
        <v>1121</v>
      </c>
      <c r="AV981" s="1">
        <v>1</v>
      </c>
      <c r="AW981" s="1">
        <v>0</v>
      </c>
      <c r="AX981" s="1">
        <v>1</v>
      </c>
      <c r="AY981" s="1">
        <v>0</v>
      </c>
      <c r="AZ981">
        <v>3</v>
      </c>
      <c r="BA981">
        <v>1</v>
      </c>
      <c r="BB981" s="51" t="s">
        <v>98</v>
      </c>
      <c r="BC981" s="59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 s="51">
        <v>2</v>
      </c>
      <c r="BK981" s="5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 s="1">
        <v>139000</v>
      </c>
    </row>
    <row r="982" spans="1:81" x14ac:dyDescent="0.2">
      <c r="A982">
        <v>981</v>
      </c>
      <c r="B982">
        <v>85</v>
      </c>
      <c r="C982" t="s">
        <v>81</v>
      </c>
      <c r="D982" s="1" t="s">
        <v>83</v>
      </c>
      <c r="E982" s="1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s="1" t="s">
        <v>162</v>
      </c>
      <c r="N982" s="51" t="s">
        <v>90</v>
      </c>
      <c r="O982" s="51" t="s">
        <v>90</v>
      </c>
      <c r="P982" s="1" t="s">
        <v>91</v>
      </c>
      <c r="Q982" s="51" t="s">
        <v>191</v>
      </c>
      <c r="R982" s="1">
        <v>7</v>
      </c>
      <c r="S982" s="51">
        <v>9</v>
      </c>
      <c r="T982" s="51">
        <v>1961</v>
      </c>
      <c r="U982" s="51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 s="51">
        <v>944</v>
      </c>
      <c r="AN982" t="s">
        <v>103</v>
      </c>
      <c r="AO982" t="s">
        <v>97</v>
      </c>
      <c r="AP982" t="s">
        <v>105</v>
      </c>
      <c r="AQ982" t="s">
        <v>106</v>
      </c>
      <c r="AR982" s="51">
        <v>999</v>
      </c>
      <c r="AS982" s="51">
        <v>0</v>
      </c>
      <c r="AT982">
        <v>0</v>
      </c>
      <c r="AU982" s="1">
        <v>999</v>
      </c>
      <c r="AV982" s="1">
        <v>1</v>
      </c>
      <c r="AW982" s="1">
        <v>0</v>
      </c>
      <c r="AX982" s="1">
        <v>1</v>
      </c>
      <c r="AY982" s="1">
        <v>0</v>
      </c>
      <c r="AZ982">
        <v>3</v>
      </c>
      <c r="BA982">
        <v>1</v>
      </c>
      <c r="BB982" s="51" t="s">
        <v>104</v>
      </c>
      <c r="BC982" s="59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 s="51">
        <v>2</v>
      </c>
      <c r="BK982" s="51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 s="1">
        <v>178400</v>
      </c>
    </row>
    <row r="983" spans="1:81" x14ac:dyDescent="0.2">
      <c r="A983">
        <v>982</v>
      </c>
      <c r="B983">
        <v>60</v>
      </c>
      <c r="C983" t="s">
        <v>81</v>
      </c>
      <c r="D983" s="1">
        <v>98</v>
      </c>
      <c r="E983" s="1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s="1" t="s">
        <v>129</v>
      </c>
      <c r="N983" s="51" t="s">
        <v>90</v>
      </c>
      <c r="O983" s="51" t="s">
        <v>90</v>
      </c>
      <c r="P983" s="1" t="s">
        <v>91</v>
      </c>
      <c r="Q983" s="51" t="s">
        <v>92</v>
      </c>
      <c r="R983" s="1">
        <v>8</v>
      </c>
      <c r="S983" s="51">
        <v>5</v>
      </c>
      <c r="T983" s="51">
        <v>1998</v>
      </c>
      <c r="U983" s="51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 s="51">
        <v>1225</v>
      </c>
      <c r="AN983" t="s">
        <v>103</v>
      </c>
      <c r="AO983" t="s">
        <v>104</v>
      </c>
      <c r="AP983" t="s">
        <v>105</v>
      </c>
      <c r="AQ983" t="s">
        <v>106</v>
      </c>
      <c r="AR983" s="51">
        <v>1276</v>
      </c>
      <c r="AS983" s="51">
        <v>1336</v>
      </c>
      <c r="AT983">
        <v>0</v>
      </c>
      <c r="AU983" s="1">
        <v>2612</v>
      </c>
      <c r="AV983" s="1">
        <v>1</v>
      </c>
      <c r="AW983" s="1">
        <v>0</v>
      </c>
      <c r="AX983" s="1">
        <v>2</v>
      </c>
      <c r="AY983" s="1">
        <v>1</v>
      </c>
      <c r="AZ983">
        <v>4</v>
      </c>
      <c r="BA983">
        <v>1</v>
      </c>
      <c r="BB983" s="51" t="s">
        <v>97</v>
      </c>
      <c r="BC983" s="59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 s="51">
        <v>3</v>
      </c>
      <c r="BK983" s="51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 s="1">
        <v>336000</v>
      </c>
    </row>
    <row r="984" spans="1:81" x14ac:dyDescent="0.2">
      <c r="A984">
        <v>983</v>
      </c>
      <c r="B984">
        <v>20</v>
      </c>
      <c r="C984" t="s">
        <v>81</v>
      </c>
      <c r="D984" s="1">
        <v>43</v>
      </c>
      <c r="E984" s="1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s="1" t="s">
        <v>227</v>
      </c>
      <c r="N984" s="51" t="s">
        <v>90</v>
      </c>
      <c r="O984" s="51" t="s">
        <v>90</v>
      </c>
      <c r="P984" s="1" t="s">
        <v>91</v>
      </c>
      <c r="Q984" s="51" t="s">
        <v>115</v>
      </c>
      <c r="R984" s="1">
        <v>7</v>
      </c>
      <c r="S984" s="51">
        <v>5</v>
      </c>
      <c r="T984" s="51">
        <v>2007</v>
      </c>
      <c r="U984" s="51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 s="51">
        <v>1266</v>
      </c>
      <c r="AN984" t="s">
        <v>103</v>
      </c>
      <c r="AO984" t="s">
        <v>104</v>
      </c>
      <c r="AP984" t="s">
        <v>105</v>
      </c>
      <c r="AQ984" t="s">
        <v>106</v>
      </c>
      <c r="AR984" s="51">
        <v>1266</v>
      </c>
      <c r="AS984" s="51">
        <v>0</v>
      </c>
      <c r="AT984">
        <v>0</v>
      </c>
      <c r="AU984" s="1">
        <v>1266</v>
      </c>
      <c r="AV984" s="1">
        <v>0</v>
      </c>
      <c r="AW984" s="1">
        <v>0</v>
      </c>
      <c r="AX984" s="1">
        <v>2</v>
      </c>
      <c r="AY984" s="1">
        <v>0</v>
      </c>
      <c r="AZ984">
        <v>2</v>
      </c>
      <c r="BA984">
        <v>1</v>
      </c>
      <c r="BB984" s="51" t="s">
        <v>97</v>
      </c>
      <c r="BC984" s="59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 s="51">
        <v>2</v>
      </c>
      <c r="BK984" s="51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 s="1">
        <v>159895</v>
      </c>
    </row>
    <row r="985" spans="1:81" x14ac:dyDescent="0.2">
      <c r="A985">
        <v>984</v>
      </c>
      <c r="B985">
        <v>60</v>
      </c>
      <c r="C985" t="s">
        <v>81</v>
      </c>
      <c r="D985" s="1" t="s">
        <v>83</v>
      </c>
      <c r="E985" s="1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s="1" t="s">
        <v>89</v>
      </c>
      <c r="N985" s="51" t="s">
        <v>90</v>
      </c>
      <c r="O985" s="51" t="s">
        <v>90</v>
      </c>
      <c r="P985" s="1" t="s">
        <v>91</v>
      </c>
      <c r="Q985" s="51" t="s">
        <v>92</v>
      </c>
      <c r="R985" s="1">
        <v>8</v>
      </c>
      <c r="S985" s="51">
        <v>5</v>
      </c>
      <c r="T985" s="51">
        <v>2002</v>
      </c>
      <c r="U985" s="51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 s="51">
        <v>1128</v>
      </c>
      <c r="AN985" t="s">
        <v>103</v>
      </c>
      <c r="AO985" t="s">
        <v>104</v>
      </c>
      <c r="AP985" t="s">
        <v>105</v>
      </c>
      <c r="AQ985" t="s">
        <v>106</v>
      </c>
      <c r="AR985" s="51">
        <v>1149</v>
      </c>
      <c r="AS985" s="51">
        <v>1141</v>
      </c>
      <c r="AT985">
        <v>0</v>
      </c>
      <c r="AU985" s="1">
        <v>2290</v>
      </c>
      <c r="AV985" s="1">
        <v>0</v>
      </c>
      <c r="AW985" s="1">
        <v>0</v>
      </c>
      <c r="AX985" s="1">
        <v>2</v>
      </c>
      <c r="AY985" s="1">
        <v>1</v>
      </c>
      <c r="AZ985">
        <v>4</v>
      </c>
      <c r="BA985">
        <v>1</v>
      </c>
      <c r="BB985" s="51" t="s">
        <v>97</v>
      </c>
      <c r="BC985" s="59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 s="51">
        <v>2</v>
      </c>
      <c r="BK985" s="51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 s="1">
        <v>255900</v>
      </c>
    </row>
    <row r="986" spans="1:81" x14ac:dyDescent="0.2">
      <c r="A986">
        <v>985</v>
      </c>
      <c r="B986">
        <v>90</v>
      </c>
      <c r="C986" t="s">
        <v>81</v>
      </c>
      <c r="D986" s="1">
        <v>75</v>
      </c>
      <c r="E986" s="1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s="1" t="s">
        <v>131</v>
      </c>
      <c r="N986" s="51" t="s">
        <v>90</v>
      </c>
      <c r="O986" s="51" t="s">
        <v>90</v>
      </c>
      <c r="P986" s="1" t="s">
        <v>167</v>
      </c>
      <c r="Q986" s="51" t="s">
        <v>132</v>
      </c>
      <c r="R986" s="1">
        <v>5</v>
      </c>
      <c r="S986" s="51">
        <v>5</v>
      </c>
      <c r="T986" s="51">
        <v>1977</v>
      </c>
      <c r="U986" s="51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 s="51">
        <v>0</v>
      </c>
      <c r="AN986" t="s">
        <v>103</v>
      </c>
      <c r="AO986" t="s">
        <v>98</v>
      </c>
      <c r="AP986" t="s">
        <v>105</v>
      </c>
      <c r="AQ986" t="s">
        <v>106</v>
      </c>
      <c r="AR986" s="51">
        <v>1302</v>
      </c>
      <c r="AS986" s="51">
        <v>432</v>
      </c>
      <c r="AT986">
        <v>0</v>
      </c>
      <c r="AU986" s="1">
        <v>1734</v>
      </c>
      <c r="AV986" s="1">
        <v>0</v>
      </c>
      <c r="AW986" s="1">
        <v>0</v>
      </c>
      <c r="AX986" s="1">
        <v>2</v>
      </c>
      <c r="AY986" s="1">
        <v>0</v>
      </c>
      <c r="AZ986">
        <v>4</v>
      </c>
      <c r="BA986">
        <v>2</v>
      </c>
      <c r="BB986" s="51" t="s">
        <v>97</v>
      </c>
      <c r="BC986" s="59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 s="51">
        <v>2</v>
      </c>
      <c r="BK986" s="51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 s="1">
        <v>126000</v>
      </c>
    </row>
    <row r="987" spans="1:81" x14ac:dyDescent="0.2">
      <c r="A987">
        <v>986</v>
      </c>
      <c r="B987">
        <v>190</v>
      </c>
      <c r="C987" t="s">
        <v>81</v>
      </c>
      <c r="D987" s="1">
        <v>68</v>
      </c>
      <c r="E987" s="1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s="1" t="s">
        <v>185</v>
      </c>
      <c r="N987" s="51" t="s">
        <v>90</v>
      </c>
      <c r="O987" s="51" t="s">
        <v>90</v>
      </c>
      <c r="P987" s="1" t="s">
        <v>149</v>
      </c>
      <c r="Q987" s="51" t="s">
        <v>115</v>
      </c>
      <c r="R987" s="1">
        <v>5</v>
      </c>
      <c r="S987" s="51">
        <v>5</v>
      </c>
      <c r="T987" s="51">
        <v>1950</v>
      </c>
      <c r="U987" s="51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 s="51">
        <v>1164</v>
      </c>
      <c r="AN987" t="s">
        <v>206</v>
      </c>
      <c r="AO987" t="s">
        <v>98</v>
      </c>
      <c r="AP987" t="s">
        <v>177</v>
      </c>
      <c r="AQ987" t="s">
        <v>106</v>
      </c>
      <c r="AR987" s="51">
        <v>1164</v>
      </c>
      <c r="AS987" s="51">
        <v>0</v>
      </c>
      <c r="AT987">
        <v>0</v>
      </c>
      <c r="AU987" s="1">
        <v>1164</v>
      </c>
      <c r="AV987" s="1">
        <v>1</v>
      </c>
      <c r="AW987" s="1">
        <v>0</v>
      </c>
      <c r="AX987" s="1">
        <v>1</v>
      </c>
      <c r="AY987" s="1">
        <v>0</v>
      </c>
      <c r="AZ987">
        <v>3</v>
      </c>
      <c r="BA987">
        <v>1</v>
      </c>
      <c r="BB987" s="51" t="s">
        <v>98</v>
      </c>
      <c r="BC987" s="59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 s="51">
        <v>1</v>
      </c>
      <c r="BK987" s="51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 s="1">
        <v>125000</v>
      </c>
    </row>
    <row r="988" spans="1:81" x14ac:dyDescent="0.2">
      <c r="A988">
        <v>987</v>
      </c>
      <c r="B988">
        <v>50</v>
      </c>
      <c r="C988" t="s">
        <v>142</v>
      </c>
      <c r="D988" s="1">
        <v>59</v>
      </c>
      <c r="E988" s="1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s="1" t="s">
        <v>143</v>
      </c>
      <c r="N988" s="51" t="s">
        <v>114</v>
      </c>
      <c r="O988" s="51" t="s">
        <v>90</v>
      </c>
      <c r="P988" s="1" t="s">
        <v>91</v>
      </c>
      <c r="Q988" s="51" t="s">
        <v>132</v>
      </c>
      <c r="R988" s="1">
        <v>6</v>
      </c>
      <c r="S988" s="51">
        <v>8</v>
      </c>
      <c r="T988" s="51">
        <v>1910</v>
      </c>
      <c r="U988" s="51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 s="51">
        <v>485</v>
      </c>
      <c r="AN988" t="s">
        <v>103</v>
      </c>
      <c r="AO988" t="s">
        <v>97</v>
      </c>
      <c r="AP988" t="s">
        <v>105</v>
      </c>
      <c r="AQ988" t="s">
        <v>106</v>
      </c>
      <c r="AR988" s="51">
        <v>1001</v>
      </c>
      <c r="AS988" s="51">
        <v>634</v>
      </c>
      <c r="AT988">
        <v>0</v>
      </c>
      <c r="AU988" s="1">
        <v>1635</v>
      </c>
      <c r="AV988" s="1">
        <v>0</v>
      </c>
      <c r="AW988" s="1">
        <v>0</v>
      </c>
      <c r="AX988" s="1">
        <v>1</v>
      </c>
      <c r="AY988" s="1">
        <v>0</v>
      </c>
      <c r="AZ988">
        <v>2</v>
      </c>
      <c r="BA988">
        <v>1</v>
      </c>
      <c r="BB988" s="51" t="s">
        <v>97</v>
      </c>
      <c r="BC988" s="59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 s="51">
        <v>1</v>
      </c>
      <c r="BK988" s="51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 s="1">
        <v>117000</v>
      </c>
    </row>
    <row r="989" spans="1:81" x14ac:dyDescent="0.2">
      <c r="A989">
        <v>988</v>
      </c>
      <c r="B989">
        <v>20</v>
      </c>
      <c r="C989" t="s">
        <v>81</v>
      </c>
      <c r="D989" s="1">
        <v>83</v>
      </c>
      <c r="E989" s="1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s="1" t="s">
        <v>154</v>
      </c>
      <c r="N989" s="51" t="s">
        <v>90</v>
      </c>
      <c r="O989" s="51" t="s">
        <v>90</v>
      </c>
      <c r="P989" s="1" t="s">
        <v>91</v>
      </c>
      <c r="Q989" s="51" t="s">
        <v>115</v>
      </c>
      <c r="R989" s="1">
        <v>9</v>
      </c>
      <c r="S989" s="51">
        <v>5</v>
      </c>
      <c r="T989" s="51">
        <v>2009</v>
      </c>
      <c r="U989" s="51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 s="51">
        <v>1930</v>
      </c>
      <c r="AN989" t="s">
        <v>103</v>
      </c>
      <c r="AO989" t="s">
        <v>104</v>
      </c>
      <c r="AP989" t="s">
        <v>105</v>
      </c>
      <c r="AQ989" t="s">
        <v>106</v>
      </c>
      <c r="AR989" s="51">
        <v>1940</v>
      </c>
      <c r="AS989" s="51">
        <v>0</v>
      </c>
      <c r="AT989">
        <v>0</v>
      </c>
      <c r="AU989" s="1">
        <v>1940</v>
      </c>
      <c r="AV989" s="1">
        <v>1</v>
      </c>
      <c r="AW989" s="1">
        <v>0</v>
      </c>
      <c r="AX989" s="1">
        <v>2</v>
      </c>
      <c r="AY989" s="1">
        <v>1</v>
      </c>
      <c r="AZ989">
        <v>3</v>
      </c>
      <c r="BA989">
        <v>1</v>
      </c>
      <c r="BB989" s="51" t="s">
        <v>104</v>
      </c>
      <c r="BC989" s="5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 s="51">
        <v>3</v>
      </c>
      <c r="BK989" s="51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 s="1">
        <v>395192</v>
      </c>
    </row>
    <row r="990" spans="1:81" x14ac:dyDescent="0.2">
      <c r="A990">
        <v>989</v>
      </c>
      <c r="B990">
        <v>60</v>
      </c>
      <c r="C990" t="s">
        <v>81</v>
      </c>
      <c r="D990" s="1" t="s">
        <v>83</v>
      </c>
      <c r="E990" s="1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s="1" t="s">
        <v>138</v>
      </c>
      <c r="N990" s="51" t="s">
        <v>90</v>
      </c>
      <c r="O990" s="51" t="s">
        <v>90</v>
      </c>
      <c r="P990" s="1" t="s">
        <v>91</v>
      </c>
      <c r="Q990" s="51" t="s">
        <v>92</v>
      </c>
      <c r="R990" s="1">
        <v>6</v>
      </c>
      <c r="S990" s="51">
        <v>6</v>
      </c>
      <c r="T990" s="51">
        <v>1976</v>
      </c>
      <c r="U990" s="51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 s="51">
        <v>848</v>
      </c>
      <c r="AN990" t="s">
        <v>103</v>
      </c>
      <c r="AO990" t="s">
        <v>98</v>
      </c>
      <c r="AP990" t="s">
        <v>105</v>
      </c>
      <c r="AQ990" t="s">
        <v>106</v>
      </c>
      <c r="AR990" s="51">
        <v>1118</v>
      </c>
      <c r="AS990" s="51">
        <v>912</v>
      </c>
      <c r="AT990">
        <v>0</v>
      </c>
      <c r="AU990" s="1">
        <v>2030</v>
      </c>
      <c r="AV990" s="1">
        <v>0</v>
      </c>
      <c r="AW990" s="1">
        <v>0</v>
      </c>
      <c r="AX990" s="1">
        <v>2</v>
      </c>
      <c r="AY990" s="1">
        <v>1</v>
      </c>
      <c r="AZ990">
        <v>4</v>
      </c>
      <c r="BA990">
        <v>1</v>
      </c>
      <c r="BB990" s="51" t="s">
        <v>97</v>
      </c>
      <c r="BC990" s="59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 s="51">
        <v>2</v>
      </c>
      <c r="BK990" s="51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 s="1">
        <v>195000</v>
      </c>
    </row>
    <row r="991" spans="1:81" x14ac:dyDescent="0.2">
      <c r="A991">
        <v>990</v>
      </c>
      <c r="B991">
        <v>60</v>
      </c>
      <c r="C991" t="s">
        <v>192</v>
      </c>
      <c r="D991" s="1">
        <v>65</v>
      </c>
      <c r="E991" s="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s="1" t="s">
        <v>136</v>
      </c>
      <c r="N991" s="51" t="s">
        <v>90</v>
      </c>
      <c r="O991" s="51" t="s">
        <v>90</v>
      </c>
      <c r="P991" s="1" t="s">
        <v>91</v>
      </c>
      <c r="Q991" s="51" t="s">
        <v>92</v>
      </c>
      <c r="R991" s="1">
        <v>7</v>
      </c>
      <c r="S991" s="51">
        <v>5</v>
      </c>
      <c r="T991" s="51">
        <v>2006</v>
      </c>
      <c r="U991" s="5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 s="51">
        <v>770</v>
      </c>
      <c r="AN991" t="s">
        <v>103</v>
      </c>
      <c r="AO991" t="s">
        <v>104</v>
      </c>
      <c r="AP991" t="s">
        <v>105</v>
      </c>
      <c r="AQ991" t="s">
        <v>106</v>
      </c>
      <c r="AR991" s="51">
        <v>778</v>
      </c>
      <c r="AS991" s="51">
        <v>798</v>
      </c>
      <c r="AT991">
        <v>0</v>
      </c>
      <c r="AU991" s="1">
        <v>1576</v>
      </c>
      <c r="AV991" s="1">
        <v>0</v>
      </c>
      <c r="AW991" s="1">
        <v>0</v>
      </c>
      <c r="AX991" s="1">
        <v>2</v>
      </c>
      <c r="AY991" s="1">
        <v>1</v>
      </c>
      <c r="AZ991">
        <v>3</v>
      </c>
      <c r="BA991">
        <v>1</v>
      </c>
      <c r="BB991" s="51" t="s">
        <v>97</v>
      </c>
      <c r="BC991" s="59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 s="51">
        <v>2</v>
      </c>
      <c r="BK991" s="5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 s="1">
        <v>197000</v>
      </c>
    </row>
    <row r="992" spans="1:81" x14ac:dyDescent="0.2">
      <c r="A992">
        <v>991</v>
      </c>
      <c r="B992">
        <v>60</v>
      </c>
      <c r="C992" t="s">
        <v>81</v>
      </c>
      <c r="D992" s="1">
        <v>82</v>
      </c>
      <c r="E992" s="1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s="1" t="s">
        <v>129</v>
      </c>
      <c r="N992" s="51" t="s">
        <v>90</v>
      </c>
      <c r="O992" s="51" t="s">
        <v>90</v>
      </c>
      <c r="P992" s="1" t="s">
        <v>91</v>
      </c>
      <c r="Q992" s="51" t="s">
        <v>92</v>
      </c>
      <c r="R992" s="1">
        <v>8</v>
      </c>
      <c r="S992" s="51">
        <v>5</v>
      </c>
      <c r="T992" s="51">
        <v>1997</v>
      </c>
      <c r="U992" s="51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 s="51">
        <v>1396</v>
      </c>
      <c r="AN992" t="s">
        <v>103</v>
      </c>
      <c r="AO992" t="s">
        <v>104</v>
      </c>
      <c r="AP992" t="s">
        <v>105</v>
      </c>
      <c r="AQ992" t="s">
        <v>106</v>
      </c>
      <c r="AR992" s="51">
        <v>1407</v>
      </c>
      <c r="AS992" s="51">
        <v>985</v>
      </c>
      <c r="AT992">
        <v>0</v>
      </c>
      <c r="AU992" s="1">
        <v>2392</v>
      </c>
      <c r="AV992" s="1">
        <v>1</v>
      </c>
      <c r="AW992" s="1">
        <v>0</v>
      </c>
      <c r="AX992" s="1">
        <v>2</v>
      </c>
      <c r="AY992" s="1">
        <v>1</v>
      </c>
      <c r="AZ992">
        <v>3</v>
      </c>
      <c r="BA992">
        <v>1</v>
      </c>
      <c r="BB992" s="51" t="s">
        <v>97</v>
      </c>
      <c r="BC992" s="59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 s="51">
        <v>3</v>
      </c>
      <c r="BK992" s="51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 s="1">
        <v>348000</v>
      </c>
    </row>
    <row r="993" spans="1:81" x14ac:dyDescent="0.2">
      <c r="A993">
        <v>992</v>
      </c>
      <c r="B993">
        <v>70</v>
      </c>
      <c r="C993" t="s">
        <v>142</v>
      </c>
      <c r="D993" s="1">
        <v>121</v>
      </c>
      <c r="E993" s="1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s="1" t="s">
        <v>143</v>
      </c>
      <c r="N993" s="51" t="s">
        <v>144</v>
      </c>
      <c r="O993" s="51" t="s">
        <v>90</v>
      </c>
      <c r="P993" s="1" t="s">
        <v>91</v>
      </c>
      <c r="Q993" s="51" t="s">
        <v>92</v>
      </c>
      <c r="R993" s="1">
        <v>8</v>
      </c>
      <c r="S993" s="51">
        <v>9</v>
      </c>
      <c r="T993" s="51">
        <v>1882</v>
      </c>
      <c r="U993" s="51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 s="51">
        <v>916</v>
      </c>
      <c r="AN993" t="s">
        <v>103</v>
      </c>
      <c r="AO993" t="s">
        <v>97</v>
      </c>
      <c r="AP993" t="s">
        <v>105</v>
      </c>
      <c r="AQ993" t="s">
        <v>106</v>
      </c>
      <c r="AR993" s="51">
        <v>916</v>
      </c>
      <c r="AS993" s="51">
        <v>826</v>
      </c>
      <c r="AT993">
        <v>0</v>
      </c>
      <c r="AU993" s="1">
        <v>1742</v>
      </c>
      <c r="AV993" s="1">
        <v>0</v>
      </c>
      <c r="AW993" s="1">
        <v>0</v>
      </c>
      <c r="AX993" s="1">
        <v>1</v>
      </c>
      <c r="AY993" s="1">
        <v>1</v>
      </c>
      <c r="AZ993">
        <v>4</v>
      </c>
      <c r="BA993">
        <v>1</v>
      </c>
      <c r="BB993" s="51" t="s">
        <v>97</v>
      </c>
      <c r="BC993" s="59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 s="51">
        <v>2</v>
      </c>
      <c r="BK993" s="51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 s="1">
        <v>168000</v>
      </c>
    </row>
    <row r="994" spans="1:81" x14ac:dyDescent="0.2">
      <c r="A994">
        <v>993</v>
      </c>
      <c r="B994">
        <v>60</v>
      </c>
      <c r="C994" t="s">
        <v>81</v>
      </c>
      <c r="D994" s="1">
        <v>80</v>
      </c>
      <c r="E994" s="1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s="1" t="s">
        <v>162</v>
      </c>
      <c r="N994" s="51" t="s">
        <v>90</v>
      </c>
      <c r="O994" s="51" t="s">
        <v>90</v>
      </c>
      <c r="P994" s="1" t="s">
        <v>91</v>
      </c>
      <c r="Q994" s="51" t="s">
        <v>92</v>
      </c>
      <c r="R994" s="1">
        <v>6</v>
      </c>
      <c r="S994" s="51">
        <v>8</v>
      </c>
      <c r="T994" s="51">
        <v>1964</v>
      </c>
      <c r="U994" s="51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 s="51">
        <v>822</v>
      </c>
      <c r="AN994" t="s">
        <v>103</v>
      </c>
      <c r="AO994" t="s">
        <v>97</v>
      </c>
      <c r="AP994" t="s">
        <v>105</v>
      </c>
      <c r="AQ994" t="s">
        <v>106</v>
      </c>
      <c r="AR994" s="51">
        <v>1020</v>
      </c>
      <c r="AS994" s="51">
        <v>831</v>
      </c>
      <c r="AT994">
        <v>0</v>
      </c>
      <c r="AU994" s="1">
        <v>1851</v>
      </c>
      <c r="AV994" s="1">
        <v>0</v>
      </c>
      <c r="AW994" s="1">
        <v>0</v>
      </c>
      <c r="AX994" s="1">
        <v>2</v>
      </c>
      <c r="AY994" s="1">
        <v>1</v>
      </c>
      <c r="AZ994">
        <v>3</v>
      </c>
      <c r="BA994">
        <v>1</v>
      </c>
      <c r="BB994" s="51" t="s">
        <v>97</v>
      </c>
      <c r="BC994" s="59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 s="51">
        <v>2</v>
      </c>
      <c r="BK994" s="51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 s="1">
        <v>187000</v>
      </c>
    </row>
    <row r="995" spans="1:81" x14ac:dyDescent="0.2">
      <c r="A995">
        <v>994</v>
      </c>
      <c r="B995">
        <v>60</v>
      </c>
      <c r="C995" t="s">
        <v>81</v>
      </c>
      <c r="D995" s="1">
        <v>68</v>
      </c>
      <c r="E995" s="1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s="1" t="s">
        <v>89</v>
      </c>
      <c r="N995" s="51" t="s">
        <v>90</v>
      </c>
      <c r="O995" s="51" t="s">
        <v>90</v>
      </c>
      <c r="P995" s="1" t="s">
        <v>91</v>
      </c>
      <c r="Q995" s="51" t="s">
        <v>92</v>
      </c>
      <c r="R995" s="1">
        <v>6</v>
      </c>
      <c r="S995" s="51">
        <v>5</v>
      </c>
      <c r="T995" s="51">
        <v>2005</v>
      </c>
      <c r="U995" s="51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 s="51">
        <v>750</v>
      </c>
      <c r="AN995" t="s">
        <v>103</v>
      </c>
      <c r="AO995" t="s">
        <v>104</v>
      </c>
      <c r="AP995" t="s">
        <v>105</v>
      </c>
      <c r="AQ995" t="s">
        <v>106</v>
      </c>
      <c r="AR995" s="51">
        <v>750</v>
      </c>
      <c r="AS995" s="51">
        <v>750</v>
      </c>
      <c r="AT995">
        <v>0</v>
      </c>
      <c r="AU995" s="1">
        <v>1500</v>
      </c>
      <c r="AV995" s="1">
        <v>0</v>
      </c>
      <c r="AW995" s="1">
        <v>0</v>
      </c>
      <c r="AX995" s="1">
        <v>2</v>
      </c>
      <c r="AY995" s="1">
        <v>1</v>
      </c>
      <c r="AZ995">
        <v>3</v>
      </c>
      <c r="BA995">
        <v>1</v>
      </c>
      <c r="BB995" s="51" t="s">
        <v>97</v>
      </c>
      <c r="BC995" s="59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 s="51">
        <v>2</v>
      </c>
      <c r="BK995" s="51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 s="1">
        <v>173900</v>
      </c>
    </row>
    <row r="996" spans="1:81" x14ac:dyDescent="0.2">
      <c r="A996">
        <v>995</v>
      </c>
      <c r="B996">
        <v>20</v>
      </c>
      <c r="C996" t="s">
        <v>81</v>
      </c>
      <c r="D996" s="1">
        <v>96</v>
      </c>
      <c r="E996" s="1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s="1" t="s">
        <v>154</v>
      </c>
      <c r="N996" s="51" t="s">
        <v>90</v>
      </c>
      <c r="O996" s="51" t="s">
        <v>90</v>
      </c>
      <c r="P996" s="1" t="s">
        <v>91</v>
      </c>
      <c r="Q996" s="51" t="s">
        <v>115</v>
      </c>
      <c r="R996" s="1">
        <v>10</v>
      </c>
      <c r="S996" s="51">
        <v>5</v>
      </c>
      <c r="T996" s="51">
        <v>2006</v>
      </c>
      <c r="U996" s="51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 s="51">
        <v>1700</v>
      </c>
      <c r="AN996" t="s">
        <v>103</v>
      </c>
      <c r="AO996" t="s">
        <v>104</v>
      </c>
      <c r="AP996" t="s">
        <v>105</v>
      </c>
      <c r="AQ996" t="s">
        <v>106</v>
      </c>
      <c r="AR996" s="51">
        <v>1718</v>
      </c>
      <c r="AS996" s="51">
        <v>0</v>
      </c>
      <c r="AT996">
        <v>0</v>
      </c>
      <c r="AU996" s="1">
        <v>1718</v>
      </c>
      <c r="AV996" s="1">
        <v>1</v>
      </c>
      <c r="AW996" s="1">
        <v>0</v>
      </c>
      <c r="AX996" s="1">
        <v>2</v>
      </c>
      <c r="AY996" s="1">
        <v>0</v>
      </c>
      <c r="AZ996">
        <v>3</v>
      </c>
      <c r="BA996">
        <v>1</v>
      </c>
      <c r="BB996" s="51" t="s">
        <v>104</v>
      </c>
      <c r="BC996" s="59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 s="51">
        <v>3</v>
      </c>
      <c r="BK996" s="51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 s="1">
        <v>337500</v>
      </c>
    </row>
    <row r="997" spans="1:81" x14ac:dyDescent="0.2">
      <c r="A997">
        <v>996</v>
      </c>
      <c r="B997">
        <v>50</v>
      </c>
      <c r="C997" t="s">
        <v>81</v>
      </c>
      <c r="D997" s="1">
        <v>51</v>
      </c>
      <c r="E997" s="1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s="1" t="s">
        <v>148</v>
      </c>
      <c r="N997" s="51" t="s">
        <v>114</v>
      </c>
      <c r="O997" s="51" t="s">
        <v>90</v>
      </c>
      <c r="P997" s="1" t="s">
        <v>91</v>
      </c>
      <c r="Q997" s="51" t="s">
        <v>132</v>
      </c>
      <c r="R997" s="1">
        <v>4</v>
      </c>
      <c r="S997" s="51">
        <v>7</v>
      </c>
      <c r="T997" s="51">
        <v>1946</v>
      </c>
      <c r="U997" s="51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 s="51">
        <v>747</v>
      </c>
      <c r="AN997" t="s">
        <v>103</v>
      </c>
      <c r="AO997" t="s">
        <v>98</v>
      </c>
      <c r="AP997" t="s">
        <v>105</v>
      </c>
      <c r="AQ997" t="s">
        <v>106</v>
      </c>
      <c r="AR997" s="51">
        <v>774</v>
      </c>
      <c r="AS997" s="51">
        <v>456</v>
      </c>
      <c r="AT997">
        <v>0</v>
      </c>
      <c r="AU997" s="1">
        <v>1230</v>
      </c>
      <c r="AV997" s="1">
        <v>1</v>
      </c>
      <c r="AW997" s="1">
        <v>0</v>
      </c>
      <c r="AX997" s="1">
        <v>1</v>
      </c>
      <c r="AY997" s="1">
        <v>1</v>
      </c>
      <c r="AZ997">
        <v>3</v>
      </c>
      <c r="BA997">
        <v>1</v>
      </c>
      <c r="BB997" s="51" t="s">
        <v>98</v>
      </c>
      <c r="BC997" s="59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 s="51">
        <v>1</v>
      </c>
      <c r="BK997" s="51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 s="1">
        <v>121600</v>
      </c>
    </row>
    <row r="998" spans="1:81" x14ac:dyDescent="0.2">
      <c r="A998">
        <v>997</v>
      </c>
      <c r="B998">
        <v>20</v>
      </c>
      <c r="C998" t="s">
        <v>81</v>
      </c>
      <c r="D998" s="1" t="s">
        <v>83</v>
      </c>
      <c r="E998" s="1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s="1" t="s">
        <v>162</v>
      </c>
      <c r="N998" s="51" t="s">
        <v>90</v>
      </c>
      <c r="O998" s="51" t="s">
        <v>90</v>
      </c>
      <c r="P998" s="1" t="s">
        <v>91</v>
      </c>
      <c r="Q998" s="51" t="s">
        <v>115</v>
      </c>
      <c r="R998" s="1">
        <v>5</v>
      </c>
      <c r="S998" s="51">
        <v>6</v>
      </c>
      <c r="T998" s="51">
        <v>1961</v>
      </c>
      <c r="U998" s="51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 s="51">
        <v>1050</v>
      </c>
      <c r="AN998" t="s">
        <v>103</v>
      </c>
      <c r="AO998" t="s">
        <v>98</v>
      </c>
      <c r="AP998" t="s">
        <v>105</v>
      </c>
      <c r="AQ998" t="s">
        <v>106</v>
      </c>
      <c r="AR998" s="51">
        <v>1050</v>
      </c>
      <c r="AS998" s="51">
        <v>0</v>
      </c>
      <c r="AT998">
        <v>0</v>
      </c>
      <c r="AU998" s="1">
        <v>1050</v>
      </c>
      <c r="AV998" s="1">
        <v>1</v>
      </c>
      <c r="AW998" s="1">
        <v>0</v>
      </c>
      <c r="AX998" s="1">
        <v>1</v>
      </c>
      <c r="AY998" s="1">
        <v>0</v>
      </c>
      <c r="AZ998">
        <v>3</v>
      </c>
      <c r="BA998">
        <v>1</v>
      </c>
      <c r="BB998" s="51" t="s">
        <v>98</v>
      </c>
      <c r="BC998" s="59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 s="51">
        <v>1</v>
      </c>
      <c r="BK998" s="51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 s="1">
        <v>136500</v>
      </c>
    </row>
    <row r="999" spans="1:81" x14ac:dyDescent="0.2">
      <c r="A999">
        <v>998</v>
      </c>
      <c r="B999">
        <v>20</v>
      </c>
      <c r="C999" t="s">
        <v>81</v>
      </c>
      <c r="D999" s="1" t="s">
        <v>83</v>
      </c>
      <c r="E999" s="1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s="1" t="s">
        <v>138</v>
      </c>
      <c r="N999" s="51" t="s">
        <v>204</v>
      </c>
      <c r="O999" s="51" t="s">
        <v>90</v>
      </c>
      <c r="P999" s="1" t="s">
        <v>91</v>
      </c>
      <c r="Q999" s="51" t="s">
        <v>115</v>
      </c>
      <c r="R999" s="1">
        <v>6</v>
      </c>
      <c r="S999" s="51">
        <v>6</v>
      </c>
      <c r="T999" s="51">
        <v>1970</v>
      </c>
      <c r="U999" s="51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 s="51">
        <v>1442</v>
      </c>
      <c r="AN999" t="s">
        <v>103</v>
      </c>
      <c r="AO999" t="s">
        <v>98</v>
      </c>
      <c r="AP999" t="s">
        <v>105</v>
      </c>
      <c r="AQ999" t="s">
        <v>106</v>
      </c>
      <c r="AR999" s="51">
        <v>1442</v>
      </c>
      <c r="AS999" s="51">
        <v>0</v>
      </c>
      <c r="AT999">
        <v>0</v>
      </c>
      <c r="AU999" s="1">
        <v>1442</v>
      </c>
      <c r="AV999" s="1">
        <v>0</v>
      </c>
      <c r="AW999" s="1">
        <v>0</v>
      </c>
      <c r="AX999" s="1">
        <v>2</v>
      </c>
      <c r="AY999" s="1">
        <v>0</v>
      </c>
      <c r="AZ999">
        <v>2</v>
      </c>
      <c r="BA999">
        <v>1</v>
      </c>
      <c r="BB999" s="51" t="s">
        <v>98</v>
      </c>
      <c r="BC999" s="5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 s="51">
        <v>2</v>
      </c>
      <c r="BK999" s="51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 s="1">
        <v>185000</v>
      </c>
    </row>
    <row r="1000" spans="1:81" x14ac:dyDescent="0.2">
      <c r="A1000">
        <v>999</v>
      </c>
      <c r="B1000">
        <v>30</v>
      </c>
      <c r="C1000" t="s">
        <v>142</v>
      </c>
      <c r="D1000" s="1">
        <v>60</v>
      </c>
      <c r="E1000" s="1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s="1" t="s">
        <v>176</v>
      </c>
      <c r="N1000" s="51" t="s">
        <v>90</v>
      </c>
      <c r="O1000" s="51" t="s">
        <v>90</v>
      </c>
      <c r="P1000" s="1" t="s">
        <v>91</v>
      </c>
      <c r="Q1000" s="51" t="s">
        <v>115</v>
      </c>
      <c r="R1000" s="1">
        <v>3</v>
      </c>
      <c r="S1000" s="51">
        <v>4</v>
      </c>
      <c r="T1000" s="51">
        <v>1922</v>
      </c>
      <c r="U1000" s="51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 s="51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 s="51">
        <v>1077</v>
      </c>
      <c r="AS1000" s="51">
        <v>0</v>
      </c>
      <c r="AT1000">
        <v>0</v>
      </c>
      <c r="AU1000" s="1">
        <v>1077</v>
      </c>
      <c r="AV1000" s="1">
        <v>0</v>
      </c>
      <c r="AW1000" s="1">
        <v>0</v>
      </c>
      <c r="AX1000" s="1">
        <v>1</v>
      </c>
      <c r="AY1000" s="1">
        <v>0</v>
      </c>
      <c r="AZ1000">
        <v>3</v>
      </c>
      <c r="BA1000">
        <v>1</v>
      </c>
      <c r="BB1000" s="51" t="s">
        <v>98</v>
      </c>
      <c r="BC1000" s="59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 s="51">
        <v>1</v>
      </c>
      <c r="BK1000" s="51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 s="1">
        <v>91000</v>
      </c>
    </row>
    <row r="1001" spans="1:81" x14ac:dyDescent="0.2">
      <c r="A1001">
        <v>1000</v>
      </c>
      <c r="B1001">
        <v>20</v>
      </c>
      <c r="C1001" t="s">
        <v>81</v>
      </c>
      <c r="D1001" s="1">
        <v>64</v>
      </c>
      <c r="E1001" s="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s="1" t="s">
        <v>89</v>
      </c>
      <c r="N1001" s="51" t="s">
        <v>90</v>
      </c>
      <c r="O1001" s="51" t="s">
        <v>90</v>
      </c>
      <c r="P1001" s="1" t="s">
        <v>91</v>
      </c>
      <c r="Q1001" s="51" t="s">
        <v>115</v>
      </c>
      <c r="R1001" s="1">
        <v>7</v>
      </c>
      <c r="S1001" s="51">
        <v>5</v>
      </c>
      <c r="T1001" s="51">
        <v>2006</v>
      </c>
      <c r="U1001" s="5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 s="5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 s="51">
        <v>1208</v>
      </c>
      <c r="AS1001" s="51">
        <v>0</v>
      </c>
      <c r="AT1001">
        <v>0</v>
      </c>
      <c r="AU1001" s="1">
        <v>1208</v>
      </c>
      <c r="AV1001" s="1">
        <v>1</v>
      </c>
      <c r="AW1001" s="1">
        <v>0</v>
      </c>
      <c r="AX1001" s="1">
        <v>2</v>
      </c>
      <c r="AY1001" s="1">
        <v>0</v>
      </c>
      <c r="AZ1001">
        <v>2</v>
      </c>
      <c r="BA1001">
        <v>1</v>
      </c>
      <c r="BB1001" s="51" t="s">
        <v>97</v>
      </c>
      <c r="BC1001" s="59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 s="51">
        <v>2</v>
      </c>
      <c r="BK1001" s="5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 s="1">
        <v>206000</v>
      </c>
    </row>
    <row r="1002" spans="1:81" x14ac:dyDescent="0.2">
      <c r="A1002">
        <v>1001</v>
      </c>
      <c r="B1002">
        <v>20</v>
      </c>
      <c r="C1002" t="s">
        <v>81</v>
      </c>
      <c r="D1002" s="1">
        <v>74</v>
      </c>
      <c r="E1002" s="1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s="1" t="s">
        <v>185</v>
      </c>
      <c r="N1002" s="51" t="s">
        <v>90</v>
      </c>
      <c r="O1002" s="51" t="s">
        <v>90</v>
      </c>
      <c r="P1002" s="1" t="s">
        <v>91</v>
      </c>
      <c r="Q1002" s="51" t="s">
        <v>115</v>
      </c>
      <c r="R1002" s="1">
        <v>3</v>
      </c>
      <c r="S1002" s="51">
        <v>3</v>
      </c>
      <c r="T1002" s="51">
        <v>1952</v>
      </c>
      <c r="U1002" s="51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 s="51">
        <v>0</v>
      </c>
      <c r="AN1002" t="s">
        <v>206</v>
      </c>
      <c r="AO1002" t="s">
        <v>147</v>
      </c>
      <c r="AP1002" t="s">
        <v>177</v>
      </c>
      <c r="AQ1002" t="s">
        <v>145</v>
      </c>
      <c r="AR1002" s="51">
        <v>944</v>
      </c>
      <c r="AS1002" s="51">
        <v>0</v>
      </c>
      <c r="AT1002">
        <v>0</v>
      </c>
      <c r="AU1002" s="1">
        <v>944</v>
      </c>
      <c r="AV1002" s="1">
        <v>0</v>
      </c>
      <c r="AW1002" s="1">
        <v>0</v>
      </c>
      <c r="AX1002" s="1">
        <v>1</v>
      </c>
      <c r="AY1002" s="1">
        <v>0</v>
      </c>
      <c r="AZ1002">
        <v>2</v>
      </c>
      <c r="BA1002">
        <v>1</v>
      </c>
      <c r="BB1002" s="51" t="s">
        <v>147</v>
      </c>
      <c r="BC1002" s="59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 s="51">
        <v>2</v>
      </c>
      <c r="BK1002" s="51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 s="1">
        <v>82000</v>
      </c>
    </row>
    <row r="1003" spans="1:81" x14ac:dyDescent="0.2">
      <c r="A1003">
        <v>1002</v>
      </c>
      <c r="B1003">
        <v>30</v>
      </c>
      <c r="C1003" t="s">
        <v>81</v>
      </c>
      <c r="D1003" s="1">
        <v>60</v>
      </c>
      <c r="E1003" s="1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s="1" t="s">
        <v>143</v>
      </c>
      <c r="N1003" s="51" t="s">
        <v>90</v>
      </c>
      <c r="O1003" s="51" t="s">
        <v>90</v>
      </c>
      <c r="P1003" s="1" t="s">
        <v>91</v>
      </c>
      <c r="Q1003" s="51" t="s">
        <v>115</v>
      </c>
      <c r="R1003" s="1">
        <v>5</v>
      </c>
      <c r="S1003" s="51">
        <v>6</v>
      </c>
      <c r="T1003" s="51">
        <v>1920</v>
      </c>
      <c r="U1003" s="51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 s="51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 s="51">
        <v>691</v>
      </c>
      <c r="AS1003" s="51">
        <v>0</v>
      </c>
      <c r="AT1003">
        <v>0</v>
      </c>
      <c r="AU1003" s="1">
        <v>691</v>
      </c>
      <c r="AV1003" s="1">
        <v>0</v>
      </c>
      <c r="AW1003" s="1">
        <v>0</v>
      </c>
      <c r="AX1003" s="1">
        <v>1</v>
      </c>
      <c r="AY1003" s="1">
        <v>0</v>
      </c>
      <c r="AZ1003">
        <v>2</v>
      </c>
      <c r="BA1003">
        <v>1</v>
      </c>
      <c r="BB1003" s="51" t="s">
        <v>104</v>
      </c>
      <c r="BC1003" s="59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 s="51">
        <v>1</v>
      </c>
      <c r="BK1003" s="51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 s="1">
        <v>86000</v>
      </c>
    </row>
    <row r="1004" spans="1:81" x14ac:dyDescent="0.2">
      <c r="A1004">
        <v>1003</v>
      </c>
      <c r="B1004">
        <v>20</v>
      </c>
      <c r="C1004" t="s">
        <v>81</v>
      </c>
      <c r="D1004" s="1">
        <v>75</v>
      </c>
      <c r="E1004" s="1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s="1" t="s">
        <v>136</v>
      </c>
      <c r="N1004" s="51" t="s">
        <v>202</v>
      </c>
      <c r="O1004" s="51" t="s">
        <v>90</v>
      </c>
      <c r="P1004" s="1" t="s">
        <v>91</v>
      </c>
      <c r="Q1004" s="51" t="s">
        <v>115</v>
      </c>
      <c r="R1004" s="1">
        <v>8</v>
      </c>
      <c r="S1004" s="51">
        <v>5</v>
      </c>
      <c r="T1004" s="51">
        <v>2006</v>
      </c>
      <c r="U1004" s="51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 s="51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 s="51">
        <v>1574</v>
      </c>
      <c r="AS1004" s="51">
        <v>0</v>
      </c>
      <c r="AT1004">
        <v>0</v>
      </c>
      <c r="AU1004" s="1">
        <v>1574</v>
      </c>
      <c r="AV1004" s="1">
        <v>0</v>
      </c>
      <c r="AW1004" s="1">
        <v>0</v>
      </c>
      <c r="AX1004" s="1">
        <v>2</v>
      </c>
      <c r="AY1004" s="1">
        <v>0</v>
      </c>
      <c r="AZ1004">
        <v>3</v>
      </c>
      <c r="BA1004">
        <v>1</v>
      </c>
      <c r="BB1004" s="51" t="s">
        <v>97</v>
      </c>
      <c r="BC1004" s="59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 s="51">
        <v>3</v>
      </c>
      <c r="BK1004" s="51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 s="1">
        <v>232000</v>
      </c>
    </row>
    <row r="1005" spans="1:81" x14ac:dyDescent="0.2">
      <c r="A1005">
        <v>1004</v>
      </c>
      <c r="B1005">
        <v>90</v>
      </c>
      <c r="C1005" t="s">
        <v>81</v>
      </c>
      <c r="D1005" s="1" t="s">
        <v>83</v>
      </c>
      <c r="E1005" s="1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s="1" t="s">
        <v>138</v>
      </c>
      <c r="N1005" s="51" t="s">
        <v>114</v>
      </c>
      <c r="O1005" s="51" t="s">
        <v>202</v>
      </c>
      <c r="P1005" s="1" t="s">
        <v>167</v>
      </c>
      <c r="Q1005" s="51" t="s">
        <v>115</v>
      </c>
      <c r="R1005" s="1">
        <v>5</v>
      </c>
      <c r="S1005" s="51">
        <v>6</v>
      </c>
      <c r="T1005" s="51">
        <v>1976</v>
      </c>
      <c r="U1005" s="51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 s="51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 s="51">
        <v>1680</v>
      </c>
      <c r="AS1005" s="51">
        <v>0</v>
      </c>
      <c r="AT1005">
        <v>0</v>
      </c>
      <c r="AU1005" s="1">
        <v>1680</v>
      </c>
      <c r="AV1005" s="1">
        <v>0</v>
      </c>
      <c r="AW1005" s="1">
        <v>0</v>
      </c>
      <c r="AX1005" s="1">
        <v>2</v>
      </c>
      <c r="AY1005" s="1">
        <v>0</v>
      </c>
      <c r="AZ1005">
        <v>4</v>
      </c>
      <c r="BA1005">
        <v>2</v>
      </c>
      <c r="BB1005" s="51" t="s">
        <v>98</v>
      </c>
      <c r="BC1005" s="59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 s="51">
        <v>2</v>
      </c>
      <c r="BK1005" s="51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 s="1">
        <v>136905</v>
      </c>
    </row>
    <row r="1006" spans="1:81" x14ac:dyDescent="0.2">
      <c r="A1006">
        <v>1005</v>
      </c>
      <c r="B1006">
        <v>120</v>
      </c>
      <c r="C1006" t="s">
        <v>81</v>
      </c>
      <c r="D1006" s="1">
        <v>43</v>
      </c>
      <c r="E1006" s="1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s="1" t="s">
        <v>227</v>
      </c>
      <c r="N1006" s="51" t="s">
        <v>90</v>
      </c>
      <c r="O1006" s="51" t="s">
        <v>90</v>
      </c>
      <c r="P1006" s="1" t="s">
        <v>179</v>
      </c>
      <c r="Q1006" s="51" t="s">
        <v>115</v>
      </c>
      <c r="R1006" s="1">
        <v>7</v>
      </c>
      <c r="S1006" s="51">
        <v>5</v>
      </c>
      <c r="T1006" s="51">
        <v>2005</v>
      </c>
      <c r="U1006" s="51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 s="51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 s="51">
        <v>1504</v>
      </c>
      <c r="AS1006" s="51">
        <v>0</v>
      </c>
      <c r="AT1006">
        <v>0</v>
      </c>
      <c r="AU1006" s="1">
        <v>1504</v>
      </c>
      <c r="AV1006" s="1">
        <v>0</v>
      </c>
      <c r="AW1006" s="1">
        <v>0</v>
      </c>
      <c r="AX1006" s="1">
        <v>2</v>
      </c>
      <c r="AY1006" s="1">
        <v>0</v>
      </c>
      <c r="AZ1006">
        <v>1</v>
      </c>
      <c r="BA1006">
        <v>1</v>
      </c>
      <c r="BB1006" s="51" t="s">
        <v>97</v>
      </c>
      <c r="BC1006" s="59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 s="51">
        <v>2</v>
      </c>
      <c r="BK1006" s="51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 s="1">
        <v>181000</v>
      </c>
    </row>
    <row r="1007" spans="1:81" x14ac:dyDescent="0.2">
      <c r="A1007">
        <v>1006</v>
      </c>
      <c r="B1007">
        <v>80</v>
      </c>
      <c r="C1007" t="s">
        <v>81</v>
      </c>
      <c r="D1007" s="1">
        <v>65</v>
      </c>
      <c r="E1007" s="1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s="1" t="s">
        <v>89</v>
      </c>
      <c r="N1007" s="51" t="s">
        <v>90</v>
      </c>
      <c r="O1007" s="51" t="s">
        <v>90</v>
      </c>
      <c r="P1007" s="1" t="s">
        <v>91</v>
      </c>
      <c r="Q1007" s="51" t="s">
        <v>197</v>
      </c>
      <c r="R1007" s="1">
        <v>5</v>
      </c>
      <c r="S1007" s="51">
        <v>8</v>
      </c>
      <c r="T1007" s="51">
        <v>1977</v>
      </c>
      <c r="U1007" s="51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 s="51">
        <v>985</v>
      </c>
      <c r="AN1007" t="s">
        <v>103</v>
      </c>
      <c r="AO1007" t="s">
        <v>98</v>
      </c>
      <c r="AP1007" t="s">
        <v>105</v>
      </c>
      <c r="AQ1007" t="s">
        <v>106</v>
      </c>
      <c r="AR1007" s="51">
        <v>985</v>
      </c>
      <c r="AS1007" s="51">
        <v>0</v>
      </c>
      <c r="AT1007">
        <v>0</v>
      </c>
      <c r="AU1007" s="1">
        <v>985</v>
      </c>
      <c r="AV1007" s="1">
        <v>0</v>
      </c>
      <c r="AW1007" s="1">
        <v>0</v>
      </c>
      <c r="AX1007" s="1">
        <v>2</v>
      </c>
      <c r="AY1007" s="1">
        <v>0</v>
      </c>
      <c r="AZ1007">
        <v>3</v>
      </c>
      <c r="BA1007">
        <v>1</v>
      </c>
      <c r="BB1007" s="51" t="s">
        <v>98</v>
      </c>
      <c r="BC1007" s="59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 s="51">
        <v>1</v>
      </c>
      <c r="BK1007" s="51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 s="1">
        <v>149900</v>
      </c>
    </row>
    <row r="1008" spans="1:81" x14ac:dyDescent="0.2">
      <c r="A1008">
        <v>1007</v>
      </c>
      <c r="B1008">
        <v>20</v>
      </c>
      <c r="C1008" t="s">
        <v>81</v>
      </c>
      <c r="D1008" s="1" t="s">
        <v>83</v>
      </c>
      <c r="E1008" s="1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s="1" t="s">
        <v>162</v>
      </c>
      <c r="N1008" s="51" t="s">
        <v>139</v>
      </c>
      <c r="O1008" s="51" t="s">
        <v>90</v>
      </c>
      <c r="P1008" s="1" t="s">
        <v>91</v>
      </c>
      <c r="Q1008" s="51" t="s">
        <v>115</v>
      </c>
      <c r="R1008" s="1">
        <v>6</v>
      </c>
      <c r="S1008" s="51">
        <v>3</v>
      </c>
      <c r="T1008" s="51">
        <v>1970</v>
      </c>
      <c r="U1008" s="51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 s="51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 s="51">
        <v>1657</v>
      </c>
      <c r="AS1008" s="51">
        <v>0</v>
      </c>
      <c r="AT1008">
        <v>0</v>
      </c>
      <c r="AU1008" s="1">
        <v>1657</v>
      </c>
      <c r="AV1008" s="1">
        <v>0</v>
      </c>
      <c r="AW1008" s="1">
        <v>1</v>
      </c>
      <c r="AX1008" s="1">
        <v>2</v>
      </c>
      <c r="AY1008" s="1">
        <v>0</v>
      </c>
      <c r="AZ1008">
        <v>3</v>
      </c>
      <c r="BA1008">
        <v>1</v>
      </c>
      <c r="BB1008" s="51" t="s">
        <v>98</v>
      </c>
      <c r="BC1008" s="59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 s="51">
        <v>2</v>
      </c>
      <c r="BK1008" s="51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 s="1">
        <v>163500</v>
      </c>
    </row>
    <row r="1009" spans="1:81" x14ac:dyDescent="0.2">
      <c r="A1009">
        <v>1008</v>
      </c>
      <c r="B1009">
        <v>160</v>
      </c>
      <c r="C1009" t="s">
        <v>142</v>
      </c>
      <c r="D1009" s="1">
        <v>21</v>
      </c>
      <c r="E1009" s="1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s="1" t="s">
        <v>178</v>
      </c>
      <c r="N1009" s="51" t="s">
        <v>90</v>
      </c>
      <c r="O1009" s="51" t="s">
        <v>90</v>
      </c>
      <c r="P1009" s="1" t="s">
        <v>179</v>
      </c>
      <c r="Q1009" s="51" t="s">
        <v>92</v>
      </c>
      <c r="R1009" s="1">
        <v>4</v>
      </c>
      <c r="S1009" s="51">
        <v>4</v>
      </c>
      <c r="T1009" s="51">
        <v>1970</v>
      </c>
      <c r="U1009" s="51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 s="51">
        <v>546</v>
      </c>
      <c r="AN1009" t="s">
        <v>103</v>
      </c>
      <c r="AO1009" t="s">
        <v>98</v>
      </c>
      <c r="AP1009" t="s">
        <v>105</v>
      </c>
      <c r="AQ1009" t="s">
        <v>106</v>
      </c>
      <c r="AR1009" s="51">
        <v>546</v>
      </c>
      <c r="AS1009" s="51">
        <v>546</v>
      </c>
      <c r="AT1009">
        <v>0</v>
      </c>
      <c r="AU1009" s="1">
        <v>1092</v>
      </c>
      <c r="AV1009" s="1">
        <v>0</v>
      </c>
      <c r="AW1009" s="1">
        <v>0</v>
      </c>
      <c r="AX1009" s="1">
        <v>1</v>
      </c>
      <c r="AY1009" s="1">
        <v>1</v>
      </c>
      <c r="AZ1009">
        <v>3</v>
      </c>
      <c r="BA1009">
        <v>1</v>
      </c>
      <c r="BB1009" s="51" t="s">
        <v>98</v>
      </c>
      <c r="BC1009" s="5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 s="51">
        <v>1</v>
      </c>
      <c r="BK1009" s="51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 s="1">
        <v>88000</v>
      </c>
    </row>
    <row r="1010" spans="1:81" x14ac:dyDescent="0.2">
      <c r="A1010">
        <v>1009</v>
      </c>
      <c r="B1010">
        <v>20</v>
      </c>
      <c r="C1010" t="s">
        <v>81</v>
      </c>
      <c r="D1010" s="1">
        <v>43</v>
      </c>
      <c r="E1010" s="1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s="1" t="s">
        <v>131</v>
      </c>
      <c r="N1010" s="51" t="s">
        <v>90</v>
      </c>
      <c r="O1010" s="51" t="s">
        <v>90</v>
      </c>
      <c r="P1010" s="1" t="s">
        <v>91</v>
      </c>
      <c r="Q1010" s="51" t="s">
        <v>115</v>
      </c>
      <c r="R1010" s="1">
        <v>7</v>
      </c>
      <c r="S1010" s="51">
        <v>5</v>
      </c>
      <c r="T1010" s="51">
        <v>2004</v>
      </c>
      <c r="U1010" s="51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 s="51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 s="51">
        <v>1710</v>
      </c>
      <c r="AS1010" s="51">
        <v>0</v>
      </c>
      <c r="AT1010">
        <v>0</v>
      </c>
      <c r="AU1010" s="1">
        <v>1710</v>
      </c>
      <c r="AV1010" s="1">
        <v>0</v>
      </c>
      <c r="AW1010" s="1">
        <v>0</v>
      </c>
      <c r="AX1010" s="1">
        <v>2</v>
      </c>
      <c r="AY1010" s="1">
        <v>0</v>
      </c>
      <c r="AZ1010">
        <v>3</v>
      </c>
      <c r="BA1010">
        <v>1</v>
      </c>
      <c r="BB1010" s="51" t="s">
        <v>97</v>
      </c>
      <c r="BC1010" s="59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 s="51">
        <v>2</v>
      </c>
      <c r="BK1010" s="51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 s="1">
        <v>240000</v>
      </c>
    </row>
    <row r="1011" spans="1:81" x14ac:dyDescent="0.2">
      <c r="A1011">
        <v>1010</v>
      </c>
      <c r="B1011">
        <v>50</v>
      </c>
      <c r="C1011" t="s">
        <v>81</v>
      </c>
      <c r="D1011" s="1">
        <v>60</v>
      </c>
      <c r="E1011" s="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s="1" t="s">
        <v>232</v>
      </c>
      <c r="N1011" s="51" t="s">
        <v>90</v>
      </c>
      <c r="O1011" s="51" t="s">
        <v>90</v>
      </c>
      <c r="P1011" s="1" t="s">
        <v>91</v>
      </c>
      <c r="Q1011" s="51" t="s">
        <v>132</v>
      </c>
      <c r="R1011" s="1">
        <v>5</v>
      </c>
      <c r="S1011" s="51">
        <v>5</v>
      </c>
      <c r="T1011" s="51">
        <v>1926</v>
      </c>
      <c r="U1011" s="5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 s="5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 s="51">
        <v>1008</v>
      </c>
      <c r="AS1011" s="51">
        <v>0</v>
      </c>
      <c r="AT1011">
        <v>514</v>
      </c>
      <c r="AU1011" s="1">
        <v>1522</v>
      </c>
      <c r="AV1011" s="1">
        <v>0</v>
      </c>
      <c r="AW1011" s="1">
        <v>0</v>
      </c>
      <c r="AX1011" s="1">
        <v>2</v>
      </c>
      <c r="AY1011" s="1">
        <v>0</v>
      </c>
      <c r="AZ1011">
        <v>4</v>
      </c>
      <c r="BA1011">
        <v>1</v>
      </c>
      <c r="BB1011" s="51" t="s">
        <v>98</v>
      </c>
      <c r="BC1011" s="59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 s="51">
        <v>0</v>
      </c>
      <c r="BK1011" s="5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 s="1">
        <v>102000</v>
      </c>
    </row>
    <row r="1012" spans="1:81" x14ac:dyDescent="0.2">
      <c r="A1012">
        <v>1011</v>
      </c>
      <c r="B1012">
        <v>50</v>
      </c>
      <c r="C1012" t="s">
        <v>81</v>
      </c>
      <c r="D1012" s="1">
        <v>115</v>
      </c>
      <c r="E1012" s="1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s="1" t="s">
        <v>151</v>
      </c>
      <c r="N1012" s="51" t="s">
        <v>90</v>
      </c>
      <c r="O1012" s="51" t="s">
        <v>90</v>
      </c>
      <c r="P1012" s="1" t="s">
        <v>91</v>
      </c>
      <c r="Q1012" s="51" t="s">
        <v>132</v>
      </c>
      <c r="R1012" s="1">
        <v>5</v>
      </c>
      <c r="S1012" s="51">
        <v>5</v>
      </c>
      <c r="T1012" s="51">
        <v>1948</v>
      </c>
      <c r="U1012" s="51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 s="51">
        <v>720</v>
      </c>
      <c r="AN1012" t="s">
        <v>103</v>
      </c>
      <c r="AO1012" t="s">
        <v>98</v>
      </c>
      <c r="AP1012" t="s">
        <v>105</v>
      </c>
      <c r="AQ1012" t="s">
        <v>106</v>
      </c>
      <c r="AR1012" s="51">
        <v>720</v>
      </c>
      <c r="AS1012" s="51">
        <v>551</v>
      </c>
      <c r="AT1012">
        <v>0</v>
      </c>
      <c r="AU1012" s="1">
        <v>1271</v>
      </c>
      <c r="AV1012" s="1">
        <v>0</v>
      </c>
      <c r="AW1012" s="1">
        <v>0</v>
      </c>
      <c r="AX1012" s="1">
        <v>2</v>
      </c>
      <c r="AY1012" s="1">
        <v>0</v>
      </c>
      <c r="AZ1012">
        <v>4</v>
      </c>
      <c r="BA1012">
        <v>1</v>
      </c>
      <c r="BB1012" s="51" t="s">
        <v>98</v>
      </c>
      <c r="BC1012" s="59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 s="51">
        <v>1</v>
      </c>
      <c r="BK1012" s="51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 s="1">
        <v>135000</v>
      </c>
    </row>
    <row r="1013" spans="1:81" x14ac:dyDescent="0.2">
      <c r="A1013">
        <v>1012</v>
      </c>
      <c r="B1013">
        <v>90</v>
      </c>
      <c r="C1013" t="s">
        <v>81</v>
      </c>
      <c r="D1013" s="1">
        <v>75</v>
      </c>
      <c r="E1013" s="1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s="1" t="s">
        <v>185</v>
      </c>
      <c r="N1013" s="51" t="s">
        <v>90</v>
      </c>
      <c r="O1013" s="51" t="s">
        <v>90</v>
      </c>
      <c r="P1013" s="1" t="s">
        <v>167</v>
      </c>
      <c r="Q1013" s="51" t="s">
        <v>115</v>
      </c>
      <c r="R1013" s="1">
        <v>5</v>
      </c>
      <c r="S1013" s="51">
        <v>5</v>
      </c>
      <c r="T1013" s="51">
        <v>1965</v>
      </c>
      <c r="U1013" s="51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 s="51">
        <v>0</v>
      </c>
      <c r="AN1013" t="s">
        <v>103</v>
      </c>
      <c r="AO1013" t="s">
        <v>98</v>
      </c>
      <c r="AP1013" t="s">
        <v>177</v>
      </c>
      <c r="AQ1013" t="s">
        <v>106</v>
      </c>
      <c r="AR1013" s="51">
        <v>1664</v>
      </c>
      <c r="AS1013" s="51">
        <v>0</v>
      </c>
      <c r="AT1013">
        <v>0</v>
      </c>
      <c r="AU1013" s="1">
        <v>1664</v>
      </c>
      <c r="AV1013" s="1">
        <v>0</v>
      </c>
      <c r="AW1013" s="1">
        <v>0</v>
      </c>
      <c r="AX1013" s="1">
        <v>2</v>
      </c>
      <c r="AY1013" s="1">
        <v>0</v>
      </c>
      <c r="AZ1013">
        <v>4</v>
      </c>
      <c r="BA1013">
        <v>2</v>
      </c>
      <c r="BB1013" s="51" t="s">
        <v>98</v>
      </c>
      <c r="BC1013" s="59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 s="51">
        <v>0</v>
      </c>
      <c r="BK1013" s="51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 s="1">
        <v>100000</v>
      </c>
    </row>
    <row r="1014" spans="1:81" x14ac:dyDescent="0.2">
      <c r="A1014">
        <v>1013</v>
      </c>
      <c r="B1014">
        <v>70</v>
      </c>
      <c r="C1014" t="s">
        <v>81</v>
      </c>
      <c r="D1014" s="1">
        <v>55</v>
      </c>
      <c r="E1014" s="1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s="1" t="s">
        <v>123</v>
      </c>
      <c r="N1014" s="51" t="s">
        <v>90</v>
      </c>
      <c r="O1014" s="51" t="s">
        <v>90</v>
      </c>
      <c r="P1014" s="1" t="s">
        <v>91</v>
      </c>
      <c r="Q1014" s="51" t="s">
        <v>92</v>
      </c>
      <c r="R1014" s="1">
        <v>6</v>
      </c>
      <c r="S1014" s="51">
        <v>7</v>
      </c>
      <c r="T1014" s="51">
        <v>1923</v>
      </c>
      <c r="U1014" s="51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 s="51">
        <v>602</v>
      </c>
      <c r="AN1014" t="s">
        <v>103</v>
      </c>
      <c r="AO1014" t="s">
        <v>98</v>
      </c>
      <c r="AP1014" t="s">
        <v>105</v>
      </c>
      <c r="AQ1014" t="s">
        <v>106</v>
      </c>
      <c r="AR1014" s="51">
        <v>900</v>
      </c>
      <c r="AS1014" s="51">
        <v>602</v>
      </c>
      <c r="AT1014">
        <v>0</v>
      </c>
      <c r="AU1014" s="1">
        <v>1502</v>
      </c>
      <c r="AV1014" s="1">
        <v>0</v>
      </c>
      <c r="AW1014" s="1">
        <v>0</v>
      </c>
      <c r="AX1014" s="1">
        <v>1</v>
      </c>
      <c r="AY1014" s="1">
        <v>1</v>
      </c>
      <c r="AZ1014">
        <v>3</v>
      </c>
      <c r="BA1014">
        <v>1</v>
      </c>
      <c r="BB1014" s="51" t="s">
        <v>97</v>
      </c>
      <c r="BC1014" s="59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 s="51">
        <v>1</v>
      </c>
      <c r="BK1014" s="51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 s="1">
        <v>165000</v>
      </c>
    </row>
    <row r="1015" spans="1:81" x14ac:dyDescent="0.2">
      <c r="A1015">
        <v>1014</v>
      </c>
      <c r="B1015">
        <v>30</v>
      </c>
      <c r="C1015" t="s">
        <v>142</v>
      </c>
      <c r="D1015" s="1">
        <v>60</v>
      </c>
      <c r="E1015" s="1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s="1" t="s">
        <v>143</v>
      </c>
      <c r="N1015" s="51" t="s">
        <v>90</v>
      </c>
      <c r="O1015" s="51" t="s">
        <v>90</v>
      </c>
      <c r="P1015" s="1" t="s">
        <v>91</v>
      </c>
      <c r="Q1015" s="51" t="s">
        <v>115</v>
      </c>
      <c r="R1015" s="1">
        <v>5</v>
      </c>
      <c r="S1015" s="51">
        <v>4</v>
      </c>
      <c r="T1015" s="51">
        <v>1910</v>
      </c>
      <c r="U1015" s="51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 s="51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 s="51">
        <v>1022</v>
      </c>
      <c r="AS1015" s="51">
        <v>0</v>
      </c>
      <c r="AT1015">
        <v>0</v>
      </c>
      <c r="AU1015" s="1">
        <v>1022</v>
      </c>
      <c r="AV1015" s="1">
        <v>1</v>
      </c>
      <c r="AW1015" s="1">
        <v>0</v>
      </c>
      <c r="AX1015" s="1">
        <v>1</v>
      </c>
      <c r="AY1015" s="1">
        <v>0</v>
      </c>
      <c r="AZ1015">
        <v>2</v>
      </c>
      <c r="BA1015">
        <v>1</v>
      </c>
      <c r="BB1015" s="51" t="s">
        <v>98</v>
      </c>
      <c r="BC1015" s="59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 s="51">
        <v>1</v>
      </c>
      <c r="BK1015" s="51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 s="1">
        <v>85000</v>
      </c>
    </row>
    <row r="1016" spans="1:81" x14ac:dyDescent="0.2">
      <c r="A1016">
        <v>1015</v>
      </c>
      <c r="B1016">
        <v>20</v>
      </c>
      <c r="C1016" t="s">
        <v>81</v>
      </c>
      <c r="D1016" s="1">
        <v>60</v>
      </c>
      <c r="E1016" s="1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s="1" t="s">
        <v>162</v>
      </c>
      <c r="N1016" s="51" t="s">
        <v>144</v>
      </c>
      <c r="O1016" s="51" t="s">
        <v>90</v>
      </c>
      <c r="P1016" s="1" t="s">
        <v>91</v>
      </c>
      <c r="Q1016" s="51" t="s">
        <v>115</v>
      </c>
      <c r="R1016" s="1">
        <v>6</v>
      </c>
      <c r="S1016" s="51">
        <v>5</v>
      </c>
      <c r="T1016" s="51">
        <v>1948</v>
      </c>
      <c r="U1016" s="51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 s="51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 s="51">
        <v>1082</v>
      </c>
      <c r="AS1016" s="51">
        <v>0</v>
      </c>
      <c r="AT1016">
        <v>0</v>
      </c>
      <c r="AU1016" s="1">
        <v>1082</v>
      </c>
      <c r="AV1016" s="1">
        <v>0</v>
      </c>
      <c r="AW1016" s="1">
        <v>0</v>
      </c>
      <c r="AX1016" s="1">
        <v>1</v>
      </c>
      <c r="AY1016" s="1">
        <v>0</v>
      </c>
      <c r="AZ1016">
        <v>2</v>
      </c>
      <c r="BA1016">
        <v>1</v>
      </c>
      <c r="BB1016" s="51" t="s">
        <v>98</v>
      </c>
      <c r="BC1016" s="59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 s="51">
        <v>1</v>
      </c>
      <c r="BK1016" s="51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 s="1">
        <v>119200</v>
      </c>
    </row>
    <row r="1017" spans="1:81" x14ac:dyDescent="0.2">
      <c r="A1017">
        <v>1016</v>
      </c>
      <c r="B1017">
        <v>60</v>
      </c>
      <c r="C1017" t="s">
        <v>81</v>
      </c>
      <c r="D1017" s="1">
        <v>70</v>
      </c>
      <c r="E1017" s="1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s="1" t="s">
        <v>138</v>
      </c>
      <c r="N1017" s="51" t="s">
        <v>90</v>
      </c>
      <c r="O1017" s="51" t="s">
        <v>90</v>
      </c>
      <c r="P1017" s="1" t="s">
        <v>91</v>
      </c>
      <c r="Q1017" s="51" t="s">
        <v>92</v>
      </c>
      <c r="R1017" s="1">
        <v>8</v>
      </c>
      <c r="S1017" s="51">
        <v>6</v>
      </c>
      <c r="T1017" s="51">
        <v>2001</v>
      </c>
      <c r="U1017" s="51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 s="51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 s="51">
        <v>810</v>
      </c>
      <c r="AS1017" s="51">
        <v>855</v>
      </c>
      <c r="AT1017">
        <v>0</v>
      </c>
      <c r="AU1017" s="1">
        <v>1665</v>
      </c>
      <c r="AV1017" s="1">
        <v>1</v>
      </c>
      <c r="AW1017" s="1">
        <v>0</v>
      </c>
      <c r="AX1017" s="1">
        <v>2</v>
      </c>
      <c r="AY1017" s="1">
        <v>1</v>
      </c>
      <c r="AZ1017">
        <v>3</v>
      </c>
      <c r="BA1017">
        <v>1</v>
      </c>
      <c r="BB1017" s="51" t="s">
        <v>97</v>
      </c>
      <c r="BC1017" s="59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 s="51">
        <v>2</v>
      </c>
      <c r="BK1017" s="51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 s="1">
        <v>227000</v>
      </c>
    </row>
    <row r="1018" spans="1:81" x14ac:dyDescent="0.2">
      <c r="A1018">
        <v>1017</v>
      </c>
      <c r="B1018">
        <v>20</v>
      </c>
      <c r="C1018" t="s">
        <v>81</v>
      </c>
      <c r="D1018" s="1">
        <v>73</v>
      </c>
      <c r="E1018" s="1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s="1" t="s">
        <v>89</v>
      </c>
      <c r="N1018" s="51" t="s">
        <v>90</v>
      </c>
      <c r="O1018" s="51" t="s">
        <v>90</v>
      </c>
      <c r="P1018" s="1" t="s">
        <v>91</v>
      </c>
      <c r="Q1018" s="51" t="s">
        <v>115</v>
      </c>
      <c r="R1018" s="1">
        <v>7</v>
      </c>
      <c r="S1018" s="51">
        <v>5</v>
      </c>
      <c r="T1018" s="51">
        <v>1996</v>
      </c>
      <c r="U1018" s="51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 s="51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 s="51">
        <v>1504</v>
      </c>
      <c r="AS1018" s="51">
        <v>0</v>
      </c>
      <c r="AT1018">
        <v>0</v>
      </c>
      <c r="AU1018" s="1">
        <v>1504</v>
      </c>
      <c r="AV1018" s="1">
        <v>1</v>
      </c>
      <c r="AW1018" s="1">
        <v>0</v>
      </c>
      <c r="AX1018" s="1">
        <v>2</v>
      </c>
      <c r="AY1018" s="1">
        <v>0</v>
      </c>
      <c r="AZ1018">
        <v>3</v>
      </c>
      <c r="BA1018">
        <v>1</v>
      </c>
      <c r="BB1018" s="51" t="s">
        <v>97</v>
      </c>
      <c r="BC1018" s="59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 s="51">
        <v>2</v>
      </c>
      <c r="BK1018" s="51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 s="1">
        <v>203000</v>
      </c>
    </row>
    <row r="1019" spans="1:81" x14ac:dyDescent="0.2">
      <c r="A1019">
        <v>1018</v>
      </c>
      <c r="B1019">
        <v>120</v>
      </c>
      <c r="C1019" t="s">
        <v>81</v>
      </c>
      <c r="D1019" s="1" t="s">
        <v>83</v>
      </c>
      <c r="E1019" s="1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s="1" t="s">
        <v>200</v>
      </c>
      <c r="N1019" s="51" t="s">
        <v>90</v>
      </c>
      <c r="O1019" s="51" t="s">
        <v>90</v>
      </c>
      <c r="P1019" s="1" t="s">
        <v>179</v>
      </c>
      <c r="Q1019" s="51" t="s">
        <v>115</v>
      </c>
      <c r="R1019" s="1">
        <v>8</v>
      </c>
      <c r="S1019" s="51">
        <v>5</v>
      </c>
      <c r="T1019" s="51">
        <v>1984</v>
      </c>
      <c r="U1019" s="51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 s="51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 s="51">
        <v>1360</v>
      </c>
      <c r="AS1019" s="51">
        <v>0</v>
      </c>
      <c r="AT1019">
        <v>0</v>
      </c>
      <c r="AU1019" s="1">
        <v>1360</v>
      </c>
      <c r="AV1019" s="1">
        <v>1</v>
      </c>
      <c r="AW1019" s="1">
        <v>0</v>
      </c>
      <c r="AX1019" s="1">
        <v>1</v>
      </c>
      <c r="AY1019" s="1">
        <v>0</v>
      </c>
      <c r="AZ1019">
        <v>1</v>
      </c>
      <c r="BA1019">
        <v>1</v>
      </c>
      <c r="BB1019" s="51" t="s">
        <v>97</v>
      </c>
      <c r="BC1019" s="5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 s="51">
        <v>2</v>
      </c>
      <c r="BK1019" s="51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 s="1">
        <v>187500</v>
      </c>
    </row>
    <row r="1020" spans="1:81" x14ac:dyDescent="0.2">
      <c r="A1020">
        <v>1019</v>
      </c>
      <c r="B1020">
        <v>80</v>
      </c>
      <c r="C1020" t="s">
        <v>81</v>
      </c>
      <c r="D1020" s="1" t="s">
        <v>83</v>
      </c>
      <c r="E1020" s="1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s="1" t="s">
        <v>193</v>
      </c>
      <c r="N1020" s="51" t="s">
        <v>90</v>
      </c>
      <c r="O1020" s="51" t="s">
        <v>90</v>
      </c>
      <c r="P1020" s="1" t="s">
        <v>91</v>
      </c>
      <c r="Q1020" s="51" t="s">
        <v>197</v>
      </c>
      <c r="R1020" s="1">
        <v>7</v>
      </c>
      <c r="S1020" s="51">
        <v>5</v>
      </c>
      <c r="T1020" s="51">
        <v>1991</v>
      </c>
      <c r="U1020" s="51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 s="51">
        <v>384</v>
      </c>
      <c r="AN1020" t="s">
        <v>103</v>
      </c>
      <c r="AO1020" t="s">
        <v>97</v>
      </c>
      <c r="AP1020" t="s">
        <v>105</v>
      </c>
      <c r="AQ1020" t="s">
        <v>106</v>
      </c>
      <c r="AR1020" s="51">
        <v>802</v>
      </c>
      <c r="AS1020" s="51">
        <v>670</v>
      </c>
      <c r="AT1020">
        <v>0</v>
      </c>
      <c r="AU1020" s="1">
        <v>1472</v>
      </c>
      <c r="AV1020" s="1">
        <v>0</v>
      </c>
      <c r="AW1020" s="1">
        <v>0</v>
      </c>
      <c r="AX1020" s="1">
        <v>2</v>
      </c>
      <c r="AY1020" s="1">
        <v>1</v>
      </c>
      <c r="AZ1020">
        <v>3</v>
      </c>
      <c r="BA1020">
        <v>1</v>
      </c>
      <c r="BB1020" s="51" t="s">
        <v>97</v>
      </c>
      <c r="BC1020" s="59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 s="51">
        <v>2</v>
      </c>
      <c r="BK1020" s="51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 s="1">
        <v>160000</v>
      </c>
    </row>
    <row r="1021" spans="1:81" x14ac:dyDescent="0.2">
      <c r="A1021">
        <v>1020</v>
      </c>
      <c r="B1021">
        <v>120</v>
      </c>
      <c r="C1021" t="s">
        <v>81</v>
      </c>
      <c r="D1021" s="1">
        <v>43</v>
      </c>
      <c r="E1021" s="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s="1" t="s">
        <v>227</v>
      </c>
      <c r="N1021" s="51" t="s">
        <v>90</v>
      </c>
      <c r="O1021" s="51" t="s">
        <v>90</v>
      </c>
      <c r="P1021" s="1" t="s">
        <v>179</v>
      </c>
      <c r="Q1021" s="51" t="s">
        <v>115</v>
      </c>
      <c r="R1021" s="1">
        <v>7</v>
      </c>
      <c r="S1021" s="51">
        <v>5</v>
      </c>
      <c r="T1021" s="51">
        <v>2005</v>
      </c>
      <c r="U1021" s="5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 s="5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 s="51">
        <v>1506</v>
      </c>
      <c r="AS1021" s="51">
        <v>0</v>
      </c>
      <c r="AT1021">
        <v>0</v>
      </c>
      <c r="AU1021" s="1">
        <v>1506</v>
      </c>
      <c r="AV1021" s="1">
        <v>0</v>
      </c>
      <c r="AW1021" s="1">
        <v>0</v>
      </c>
      <c r="AX1021" s="1">
        <v>2</v>
      </c>
      <c r="AY1021" s="1">
        <v>0</v>
      </c>
      <c r="AZ1021">
        <v>2</v>
      </c>
      <c r="BA1021">
        <v>1</v>
      </c>
      <c r="BB1021" s="51" t="s">
        <v>97</v>
      </c>
      <c r="BC1021" s="59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 s="51">
        <v>2</v>
      </c>
      <c r="BK1021" s="5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 s="1">
        <v>213490</v>
      </c>
    </row>
    <row r="1022" spans="1:81" x14ac:dyDescent="0.2">
      <c r="A1022">
        <v>1021</v>
      </c>
      <c r="B1022">
        <v>20</v>
      </c>
      <c r="C1022" t="s">
        <v>81</v>
      </c>
      <c r="D1022" s="1">
        <v>60</v>
      </c>
      <c r="E1022" s="1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s="1" t="s">
        <v>185</v>
      </c>
      <c r="N1022" s="51" t="s">
        <v>90</v>
      </c>
      <c r="O1022" s="51" t="s">
        <v>90</v>
      </c>
      <c r="P1022" s="1" t="s">
        <v>91</v>
      </c>
      <c r="Q1022" s="51" t="s">
        <v>115</v>
      </c>
      <c r="R1022" s="1">
        <v>4</v>
      </c>
      <c r="S1022" s="51">
        <v>5</v>
      </c>
      <c r="T1022" s="51">
        <v>2005</v>
      </c>
      <c r="U1022" s="51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 s="51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 s="51">
        <v>1132</v>
      </c>
      <c r="AS1022" s="51">
        <v>0</v>
      </c>
      <c r="AT1022">
        <v>0</v>
      </c>
      <c r="AU1022" s="1">
        <v>1132</v>
      </c>
      <c r="AV1022" s="1">
        <v>1</v>
      </c>
      <c r="AW1022" s="1">
        <v>0</v>
      </c>
      <c r="AX1022" s="1">
        <v>1</v>
      </c>
      <c r="AY1022" s="1">
        <v>1</v>
      </c>
      <c r="AZ1022">
        <v>2</v>
      </c>
      <c r="BA1022">
        <v>1</v>
      </c>
      <c r="BB1022" s="51" t="s">
        <v>97</v>
      </c>
      <c r="BC1022" s="59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 s="51">
        <v>2</v>
      </c>
      <c r="BK1022" s="51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 s="1">
        <v>176000</v>
      </c>
    </row>
    <row r="1023" spans="1:81" x14ac:dyDescent="0.2">
      <c r="A1023">
        <v>1022</v>
      </c>
      <c r="B1023">
        <v>20</v>
      </c>
      <c r="C1023" t="s">
        <v>81</v>
      </c>
      <c r="D1023" s="1">
        <v>64</v>
      </c>
      <c r="E1023" s="1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s="1" t="s">
        <v>89</v>
      </c>
      <c r="N1023" s="51" t="s">
        <v>90</v>
      </c>
      <c r="O1023" s="51" t="s">
        <v>90</v>
      </c>
      <c r="P1023" s="1" t="s">
        <v>91</v>
      </c>
      <c r="Q1023" s="51" t="s">
        <v>115</v>
      </c>
      <c r="R1023" s="1">
        <v>7</v>
      </c>
      <c r="S1023" s="51">
        <v>5</v>
      </c>
      <c r="T1023" s="51">
        <v>2006</v>
      </c>
      <c r="U1023" s="51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 s="51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 s="51">
        <v>1220</v>
      </c>
      <c r="AS1023" s="51">
        <v>0</v>
      </c>
      <c r="AT1023">
        <v>0</v>
      </c>
      <c r="AU1023" s="1">
        <v>1220</v>
      </c>
      <c r="AV1023" s="1">
        <v>1</v>
      </c>
      <c r="AW1023" s="1">
        <v>0</v>
      </c>
      <c r="AX1023" s="1">
        <v>2</v>
      </c>
      <c r="AY1023" s="1">
        <v>0</v>
      </c>
      <c r="AZ1023">
        <v>2</v>
      </c>
      <c r="BA1023">
        <v>1</v>
      </c>
      <c r="BB1023" s="51" t="s">
        <v>97</v>
      </c>
      <c r="BC1023" s="59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 s="51">
        <v>2</v>
      </c>
      <c r="BK1023" s="51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 s="1">
        <v>194000</v>
      </c>
    </row>
    <row r="1024" spans="1:81" x14ac:dyDescent="0.2">
      <c r="A1024">
        <v>1023</v>
      </c>
      <c r="B1024">
        <v>50</v>
      </c>
      <c r="C1024" t="s">
        <v>142</v>
      </c>
      <c r="D1024" s="1">
        <v>52</v>
      </c>
      <c r="E1024" s="1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s="1" t="s">
        <v>143</v>
      </c>
      <c r="N1024" s="51" t="s">
        <v>90</v>
      </c>
      <c r="O1024" s="51" t="s">
        <v>90</v>
      </c>
      <c r="P1024" s="1" t="s">
        <v>91</v>
      </c>
      <c r="Q1024" s="51" t="s">
        <v>132</v>
      </c>
      <c r="R1024" s="1">
        <v>5</v>
      </c>
      <c r="S1024" s="51">
        <v>5</v>
      </c>
      <c r="T1024" s="51">
        <v>1930</v>
      </c>
      <c r="U1024" s="51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 s="51">
        <v>912</v>
      </c>
      <c r="AN1024" t="s">
        <v>103</v>
      </c>
      <c r="AO1024" t="s">
        <v>97</v>
      </c>
      <c r="AP1024" t="s">
        <v>105</v>
      </c>
      <c r="AQ1024" t="s">
        <v>164</v>
      </c>
      <c r="AR1024" s="51">
        <v>912</v>
      </c>
      <c r="AS1024" s="51">
        <v>336</v>
      </c>
      <c r="AT1024">
        <v>0</v>
      </c>
      <c r="AU1024" s="1">
        <v>1248</v>
      </c>
      <c r="AV1024" s="1">
        <v>0</v>
      </c>
      <c r="AW1024" s="1">
        <v>0</v>
      </c>
      <c r="AX1024" s="1">
        <v>1</v>
      </c>
      <c r="AY1024" s="1">
        <v>0</v>
      </c>
      <c r="AZ1024">
        <v>2</v>
      </c>
      <c r="BA1024">
        <v>1</v>
      </c>
      <c r="BB1024" s="51" t="s">
        <v>98</v>
      </c>
      <c r="BC1024" s="59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 s="51">
        <v>1</v>
      </c>
      <c r="BK1024" s="51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 s="1">
        <v>87000</v>
      </c>
    </row>
    <row r="1025" spans="1:81" x14ac:dyDescent="0.2">
      <c r="A1025">
        <v>1024</v>
      </c>
      <c r="B1025">
        <v>120</v>
      </c>
      <c r="C1025" t="s">
        <v>81</v>
      </c>
      <c r="D1025" s="1">
        <v>43</v>
      </c>
      <c r="E1025" s="1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s="1" t="s">
        <v>227</v>
      </c>
      <c r="N1025" s="51" t="s">
        <v>90</v>
      </c>
      <c r="O1025" s="51" t="s">
        <v>90</v>
      </c>
      <c r="P1025" s="1" t="s">
        <v>179</v>
      </c>
      <c r="Q1025" s="51" t="s">
        <v>115</v>
      </c>
      <c r="R1025" s="1">
        <v>7</v>
      </c>
      <c r="S1025" s="51">
        <v>5</v>
      </c>
      <c r="T1025" s="51">
        <v>2005</v>
      </c>
      <c r="U1025" s="51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 s="51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 s="51">
        <v>1504</v>
      </c>
      <c r="AS1025" s="51">
        <v>0</v>
      </c>
      <c r="AT1025">
        <v>0</v>
      </c>
      <c r="AU1025" s="1">
        <v>1504</v>
      </c>
      <c r="AV1025" s="1">
        <v>0</v>
      </c>
      <c r="AW1025" s="1">
        <v>0</v>
      </c>
      <c r="AX1025" s="1">
        <v>2</v>
      </c>
      <c r="AY1025" s="1">
        <v>0</v>
      </c>
      <c r="AZ1025">
        <v>2</v>
      </c>
      <c r="BA1025">
        <v>1</v>
      </c>
      <c r="BB1025" s="51" t="s">
        <v>97</v>
      </c>
      <c r="BC1025" s="59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 s="51">
        <v>2</v>
      </c>
      <c r="BK1025" s="51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 s="1">
        <v>191000</v>
      </c>
    </row>
    <row r="1026" spans="1:81" x14ac:dyDescent="0.2">
      <c r="A1026">
        <v>1025</v>
      </c>
      <c r="B1026">
        <v>20</v>
      </c>
      <c r="C1026" t="s">
        <v>81</v>
      </c>
      <c r="D1026" s="1" t="s">
        <v>83</v>
      </c>
      <c r="E1026" s="1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s="1" t="s">
        <v>189</v>
      </c>
      <c r="N1026" s="51" t="s">
        <v>90</v>
      </c>
      <c r="O1026" s="51" t="s">
        <v>90</v>
      </c>
      <c r="P1026" s="1" t="s">
        <v>91</v>
      </c>
      <c r="Q1026" s="51" t="s">
        <v>115</v>
      </c>
      <c r="R1026" s="1">
        <v>8</v>
      </c>
      <c r="S1026" s="51">
        <v>6</v>
      </c>
      <c r="T1026" s="51">
        <v>1976</v>
      </c>
      <c r="U1026" s="51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 s="51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 s="51">
        <v>2898</v>
      </c>
      <c r="AS1026" s="51">
        <v>0</v>
      </c>
      <c r="AT1026">
        <v>0</v>
      </c>
      <c r="AU1026" s="1">
        <v>2898</v>
      </c>
      <c r="AV1026" s="1">
        <v>1</v>
      </c>
      <c r="AW1026" s="1">
        <v>0</v>
      </c>
      <c r="AX1026" s="1">
        <v>2</v>
      </c>
      <c r="AY1026" s="1">
        <v>0</v>
      </c>
      <c r="AZ1026">
        <v>2</v>
      </c>
      <c r="BA1026">
        <v>1</v>
      </c>
      <c r="BB1026" s="51" t="s">
        <v>97</v>
      </c>
      <c r="BC1026" s="59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 s="51">
        <v>2</v>
      </c>
      <c r="BK1026" s="51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 s="1">
        <v>287000</v>
      </c>
    </row>
    <row r="1027" spans="1:81" x14ac:dyDescent="0.2">
      <c r="A1027">
        <v>1026</v>
      </c>
      <c r="B1027">
        <v>20</v>
      </c>
      <c r="C1027" t="s">
        <v>81</v>
      </c>
      <c r="D1027" s="1">
        <v>70</v>
      </c>
      <c r="E1027" s="1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s="1" t="s">
        <v>89</v>
      </c>
      <c r="N1027" s="51" t="s">
        <v>90</v>
      </c>
      <c r="O1027" s="51" t="s">
        <v>90</v>
      </c>
      <c r="P1027" s="1" t="s">
        <v>91</v>
      </c>
      <c r="Q1027" s="51" t="s">
        <v>115</v>
      </c>
      <c r="R1027" s="1">
        <v>5</v>
      </c>
      <c r="S1027" s="51">
        <v>5</v>
      </c>
      <c r="T1027" s="51">
        <v>1972</v>
      </c>
      <c r="U1027" s="51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 s="51">
        <v>882</v>
      </c>
      <c r="AN1027" t="s">
        <v>103</v>
      </c>
      <c r="AO1027" t="s">
        <v>98</v>
      </c>
      <c r="AP1027" t="s">
        <v>105</v>
      </c>
      <c r="AQ1027" t="s">
        <v>106</v>
      </c>
      <c r="AR1027" s="51">
        <v>882</v>
      </c>
      <c r="AS1027" s="51">
        <v>0</v>
      </c>
      <c r="AT1027">
        <v>0</v>
      </c>
      <c r="AU1027" s="1">
        <v>882</v>
      </c>
      <c r="AV1027" s="1">
        <v>1</v>
      </c>
      <c r="AW1027" s="1">
        <v>0</v>
      </c>
      <c r="AX1027" s="1">
        <v>1</v>
      </c>
      <c r="AY1027" s="1">
        <v>0</v>
      </c>
      <c r="AZ1027">
        <v>3</v>
      </c>
      <c r="BA1027">
        <v>1</v>
      </c>
      <c r="BB1027" s="51" t="s">
        <v>98</v>
      </c>
      <c r="BC1027" s="59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 s="51">
        <v>2</v>
      </c>
      <c r="BK1027" s="51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 s="1">
        <v>112500</v>
      </c>
    </row>
    <row r="1028" spans="1:81" x14ac:dyDescent="0.2">
      <c r="A1028">
        <v>1027</v>
      </c>
      <c r="B1028">
        <v>20</v>
      </c>
      <c r="C1028" t="s">
        <v>81</v>
      </c>
      <c r="D1028" s="1">
        <v>73</v>
      </c>
      <c r="E1028" s="1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s="1" t="s">
        <v>162</v>
      </c>
      <c r="N1028" s="51" t="s">
        <v>114</v>
      </c>
      <c r="O1028" s="51" t="s">
        <v>90</v>
      </c>
      <c r="P1028" s="1" t="s">
        <v>91</v>
      </c>
      <c r="Q1028" s="51" t="s">
        <v>115</v>
      </c>
      <c r="R1028" s="1">
        <v>5</v>
      </c>
      <c r="S1028" s="51">
        <v>5</v>
      </c>
      <c r="T1028" s="51">
        <v>1960</v>
      </c>
      <c r="U1028" s="51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 s="51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 s="51">
        <v>1264</v>
      </c>
      <c r="AS1028" s="51">
        <v>0</v>
      </c>
      <c r="AT1028">
        <v>0</v>
      </c>
      <c r="AU1028" s="1">
        <v>1264</v>
      </c>
      <c r="AV1028" s="1">
        <v>1</v>
      </c>
      <c r="AW1028" s="1">
        <v>0</v>
      </c>
      <c r="AX1028" s="1">
        <v>1</v>
      </c>
      <c r="AY1028" s="1">
        <v>0</v>
      </c>
      <c r="AZ1028">
        <v>3</v>
      </c>
      <c r="BA1028">
        <v>1</v>
      </c>
      <c r="BB1028" s="51" t="s">
        <v>98</v>
      </c>
      <c r="BC1028" s="59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 s="51">
        <v>2</v>
      </c>
      <c r="BK1028" s="51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 s="1">
        <v>167500</v>
      </c>
    </row>
    <row r="1029" spans="1:81" x14ac:dyDescent="0.2">
      <c r="A1029">
        <v>1028</v>
      </c>
      <c r="B1029">
        <v>20</v>
      </c>
      <c r="C1029" t="s">
        <v>81</v>
      </c>
      <c r="D1029" s="1">
        <v>71</v>
      </c>
      <c r="E1029" s="1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s="1" t="s">
        <v>189</v>
      </c>
      <c r="N1029" s="51" t="s">
        <v>90</v>
      </c>
      <c r="O1029" s="51" t="s">
        <v>90</v>
      </c>
      <c r="P1029" s="1" t="s">
        <v>91</v>
      </c>
      <c r="Q1029" s="51" t="s">
        <v>115</v>
      </c>
      <c r="R1029" s="1">
        <v>8</v>
      </c>
      <c r="S1029" s="51">
        <v>5</v>
      </c>
      <c r="T1029" s="51">
        <v>2007</v>
      </c>
      <c r="U1029" s="51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 s="51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 s="51">
        <v>1646</v>
      </c>
      <c r="AS1029" s="51">
        <v>0</v>
      </c>
      <c r="AT1029">
        <v>0</v>
      </c>
      <c r="AU1029" s="1">
        <v>1646</v>
      </c>
      <c r="AV1029" s="1">
        <v>1</v>
      </c>
      <c r="AW1029" s="1">
        <v>0</v>
      </c>
      <c r="AX1029" s="1">
        <v>2</v>
      </c>
      <c r="AY1029" s="1">
        <v>0</v>
      </c>
      <c r="AZ1029">
        <v>3</v>
      </c>
      <c r="BA1029">
        <v>1</v>
      </c>
      <c r="BB1029" s="51" t="s">
        <v>97</v>
      </c>
      <c r="BC1029" s="5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 s="51">
        <v>3</v>
      </c>
      <c r="BK1029" s="51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 s="1">
        <v>293077</v>
      </c>
    </row>
    <row r="1030" spans="1:81" x14ac:dyDescent="0.2">
      <c r="A1030">
        <v>1029</v>
      </c>
      <c r="B1030">
        <v>50</v>
      </c>
      <c r="C1030" t="s">
        <v>81</v>
      </c>
      <c r="D1030" s="1">
        <v>79</v>
      </c>
      <c r="E1030" s="1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s="1" t="s">
        <v>162</v>
      </c>
      <c r="N1030" s="51" t="s">
        <v>144</v>
      </c>
      <c r="O1030" s="51" t="s">
        <v>90</v>
      </c>
      <c r="P1030" s="1" t="s">
        <v>91</v>
      </c>
      <c r="Q1030" s="51" t="s">
        <v>132</v>
      </c>
      <c r="R1030" s="1">
        <v>5</v>
      </c>
      <c r="S1030" s="51">
        <v>5</v>
      </c>
      <c r="T1030" s="51">
        <v>1941</v>
      </c>
      <c r="U1030" s="51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 s="51">
        <v>768</v>
      </c>
      <c r="AN1030" t="s">
        <v>103</v>
      </c>
      <c r="AO1030" t="s">
        <v>98</v>
      </c>
      <c r="AP1030" t="s">
        <v>105</v>
      </c>
      <c r="AQ1030" t="s">
        <v>106</v>
      </c>
      <c r="AR1030" s="51">
        <v>968</v>
      </c>
      <c r="AS1030" s="51">
        <v>408</v>
      </c>
      <c r="AT1030">
        <v>0</v>
      </c>
      <c r="AU1030" s="1">
        <v>1376</v>
      </c>
      <c r="AV1030" s="1">
        <v>1</v>
      </c>
      <c r="AW1030" s="1">
        <v>0</v>
      </c>
      <c r="AX1030" s="1">
        <v>1</v>
      </c>
      <c r="AY1030" s="1">
        <v>0</v>
      </c>
      <c r="AZ1030">
        <v>3</v>
      </c>
      <c r="BA1030">
        <v>1</v>
      </c>
      <c r="BB1030" s="51" t="s">
        <v>98</v>
      </c>
      <c r="BC1030" s="59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 s="51">
        <v>1</v>
      </c>
      <c r="BK1030" s="51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 s="1">
        <v>105000</v>
      </c>
    </row>
    <row r="1031" spans="1:81" x14ac:dyDescent="0.2">
      <c r="A1031">
        <v>1030</v>
      </c>
      <c r="B1031">
        <v>160</v>
      </c>
      <c r="C1031" t="s">
        <v>142</v>
      </c>
      <c r="D1031" s="1">
        <v>21</v>
      </c>
      <c r="E1031" s="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s="1" t="s">
        <v>228</v>
      </c>
      <c r="N1031" s="51" t="s">
        <v>90</v>
      </c>
      <c r="O1031" s="51" t="s">
        <v>90</v>
      </c>
      <c r="P1031" s="1" t="s">
        <v>198</v>
      </c>
      <c r="Q1031" s="51" t="s">
        <v>92</v>
      </c>
      <c r="R1031" s="1">
        <v>6</v>
      </c>
      <c r="S1031" s="51">
        <v>7</v>
      </c>
      <c r="T1031" s="51">
        <v>1972</v>
      </c>
      <c r="U1031" s="5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 s="5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 s="51">
        <v>672</v>
      </c>
      <c r="AS1031" s="51">
        <v>546</v>
      </c>
      <c r="AT1031">
        <v>0</v>
      </c>
      <c r="AU1031" s="1">
        <v>1218</v>
      </c>
      <c r="AV1031" s="1">
        <v>0</v>
      </c>
      <c r="AW1031" s="1">
        <v>1</v>
      </c>
      <c r="AX1031" s="1">
        <v>1</v>
      </c>
      <c r="AY1031" s="1">
        <v>1</v>
      </c>
      <c r="AZ1031">
        <v>3</v>
      </c>
      <c r="BA1031">
        <v>1</v>
      </c>
      <c r="BB1031" s="51" t="s">
        <v>98</v>
      </c>
      <c r="BC1031" s="59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 s="51">
        <v>1</v>
      </c>
      <c r="BK1031" s="5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 s="1">
        <v>118000</v>
      </c>
    </row>
    <row r="1032" spans="1:81" x14ac:dyDescent="0.2">
      <c r="A1032">
        <v>1031</v>
      </c>
      <c r="B1032">
        <v>190</v>
      </c>
      <c r="C1032" t="s">
        <v>239</v>
      </c>
      <c r="D1032" s="1" t="s">
        <v>83</v>
      </c>
      <c r="E1032" s="1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s="1" t="s">
        <v>232</v>
      </c>
      <c r="N1032" s="51" t="s">
        <v>90</v>
      </c>
      <c r="O1032" s="51" t="s">
        <v>90</v>
      </c>
      <c r="P1032" s="1" t="s">
        <v>149</v>
      </c>
      <c r="Q1032" s="51" t="s">
        <v>92</v>
      </c>
      <c r="R1032" s="1">
        <v>5</v>
      </c>
      <c r="S1032" s="51">
        <v>8</v>
      </c>
      <c r="T1032" s="51">
        <v>1916</v>
      </c>
      <c r="U1032" s="51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 s="51">
        <v>686</v>
      </c>
      <c r="AN1032" t="s">
        <v>103</v>
      </c>
      <c r="AO1032" t="s">
        <v>97</v>
      </c>
      <c r="AP1032" t="s">
        <v>105</v>
      </c>
      <c r="AQ1032" t="s">
        <v>106</v>
      </c>
      <c r="AR1032" s="51">
        <v>948</v>
      </c>
      <c r="AS1032" s="51">
        <v>980</v>
      </c>
      <c r="AT1032">
        <v>0</v>
      </c>
      <c r="AU1032" s="1">
        <v>1928</v>
      </c>
      <c r="AV1032" s="1">
        <v>0</v>
      </c>
      <c r="AW1032" s="1">
        <v>0</v>
      </c>
      <c r="AX1032" s="1">
        <v>2</v>
      </c>
      <c r="AY1032" s="1">
        <v>0</v>
      </c>
      <c r="AZ1032">
        <v>5</v>
      </c>
      <c r="BA1032">
        <v>2</v>
      </c>
      <c r="BB1032" s="51" t="s">
        <v>98</v>
      </c>
      <c r="BC1032" s="59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 s="51">
        <v>0</v>
      </c>
      <c r="BK1032" s="51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 s="1">
        <v>160000</v>
      </c>
    </row>
    <row r="1033" spans="1:81" x14ac:dyDescent="0.2">
      <c r="A1033">
        <v>1032</v>
      </c>
      <c r="B1033">
        <v>75</v>
      </c>
      <c r="C1033" t="s">
        <v>81</v>
      </c>
      <c r="D1033" s="1">
        <v>102</v>
      </c>
      <c r="E1033" s="1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s="1" t="s">
        <v>232</v>
      </c>
      <c r="N1033" s="51" t="s">
        <v>90</v>
      </c>
      <c r="O1033" s="51" t="s">
        <v>90</v>
      </c>
      <c r="P1033" s="1" t="s">
        <v>91</v>
      </c>
      <c r="Q1033" s="51" t="s">
        <v>225</v>
      </c>
      <c r="R1033" s="1">
        <v>7</v>
      </c>
      <c r="S1033" s="51">
        <v>3</v>
      </c>
      <c r="T1033" s="51">
        <v>1920</v>
      </c>
      <c r="U1033" s="51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 s="51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 s="51">
        <v>1687</v>
      </c>
      <c r="AS1033" s="51">
        <v>998</v>
      </c>
      <c r="AT1033">
        <v>397</v>
      </c>
      <c r="AU1033" s="1">
        <v>3082</v>
      </c>
      <c r="AV1033" s="1">
        <v>1</v>
      </c>
      <c r="AW1033" s="1">
        <v>0</v>
      </c>
      <c r="AX1033" s="1">
        <v>2</v>
      </c>
      <c r="AY1033" s="1">
        <v>1</v>
      </c>
      <c r="AZ1033">
        <v>5</v>
      </c>
      <c r="BA1033">
        <v>1</v>
      </c>
      <c r="BB1033" s="51" t="s">
        <v>98</v>
      </c>
      <c r="BC1033" s="59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 s="51">
        <v>2</v>
      </c>
      <c r="BK1033" s="51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 s="1">
        <v>197000</v>
      </c>
    </row>
    <row r="1034" spans="1:81" x14ac:dyDescent="0.2">
      <c r="A1034">
        <v>1033</v>
      </c>
      <c r="B1034">
        <v>60</v>
      </c>
      <c r="C1034" t="s">
        <v>81</v>
      </c>
      <c r="D1034" s="1" t="s">
        <v>83</v>
      </c>
      <c r="E1034" s="1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s="1" t="s">
        <v>129</v>
      </c>
      <c r="N1034" s="51" t="s">
        <v>90</v>
      </c>
      <c r="O1034" s="51" t="s">
        <v>90</v>
      </c>
      <c r="P1034" s="1" t="s">
        <v>91</v>
      </c>
      <c r="Q1034" s="51" t="s">
        <v>92</v>
      </c>
      <c r="R1034" s="1">
        <v>8</v>
      </c>
      <c r="S1034" s="51">
        <v>7</v>
      </c>
      <c r="T1034" s="51">
        <v>1993</v>
      </c>
      <c r="U1034" s="51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 s="51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 s="51">
        <v>1352</v>
      </c>
      <c r="AS1034" s="51">
        <v>1168</v>
      </c>
      <c r="AT1034">
        <v>0</v>
      </c>
      <c r="AU1034" s="1">
        <v>2520</v>
      </c>
      <c r="AV1034" s="1">
        <v>1</v>
      </c>
      <c r="AW1034" s="1">
        <v>0</v>
      </c>
      <c r="AX1034" s="1">
        <v>2</v>
      </c>
      <c r="AY1034" s="1">
        <v>1</v>
      </c>
      <c r="AZ1034">
        <v>5</v>
      </c>
      <c r="BA1034">
        <v>1</v>
      </c>
      <c r="BB1034" s="51" t="s">
        <v>97</v>
      </c>
      <c r="BC1034" s="59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 s="51">
        <v>3</v>
      </c>
      <c r="BK1034" s="51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 s="1">
        <v>310000</v>
      </c>
    </row>
    <row r="1035" spans="1:81" x14ac:dyDescent="0.2">
      <c r="A1035">
        <v>1034</v>
      </c>
      <c r="B1035">
        <v>20</v>
      </c>
      <c r="C1035" t="s">
        <v>81</v>
      </c>
      <c r="D1035" s="1" t="s">
        <v>83</v>
      </c>
      <c r="E1035" s="1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s="1" t="s">
        <v>89</v>
      </c>
      <c r="N1035" s="51" t="s">
        <v>90</v>
      </c>
      <c r="O1035" s="51" t="s">
        <v>90</v>
      </c>
      <c r="P1035" s="1" t="s">
        <v>91</v>
      </c>
      <c r="Q1035" s="51" t="s">
        <v>115</v>
      </c>
      <c r="R1035" s="1">
        <v>7</v>
      </c>
      <c r="S1035" s="51">
        <v>5</v>
      </c>
      <c r="T1035" s="51">
        <v>2002</v>
      </c>
      <c r="U1035" s="51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 s="51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 s="51">
        <v>1654</v>
      </c>
      <c r="AS1035" s="51">
        <v>0</v>
      </c>
      <c r="AT1035">
        <v>0</v>
      </c>
      <c r="AU1035" s="1">
        <v>1654</v>
      </c>
      <c r="AV1035" s="1">
        <v>1</v>
      </c>
      <c r="AW1035" s="1">
        <v>0</v>
      </c>
      <c r="AX1035" s="1">
        <v>2</v>
      </c>
      <c r="AY1035" s="1">
        <v>0</v>
      </c>
      <c r="AZ1035">
        <v>3</v>
      </c>
      <c r="BA1035">
        <v>1</v>
      </c>
      <c r="BB1035" s="51" t="s">
        <v>97</v>
      </c>
      <c r="BC1035" s="59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 s="51">
        <v>3</v>
      </c>
      <c r="BK1035" s="51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 s="1">
        <v>230000</v>
      </c>
    </row>
    <row r="1036" spans="1:81" x14ac:dyDescent="0.2">
      <c r="A1036">
        <v>1035</v>
      </c>
      <c r="B1036">
        <v>30</v>
      </c>
      <c r="C1036" t="s">
        <v>81</v>
      </c>
      <c r="D1036" s="1">
        <v>50</v>
      </c>
      <c r="E1036" s="1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s="1" t="s">
        <v>123</v>
      </c>
      <c r="N1036" s="51" t="s">
        <v>90</v>
      </c>
      <c r="O1036" s="51" t="s">
        <v>90</v>
      </c>
      <c r="P1036" s="1" t="s">
        <v>91</v>
      </c>
      <c r="Q1036" s="51" t="s">
        <v>115</v>
      </c>
      <c r="R1036" s="1">
        <v>5</v>
      </c>
      <c r="S1036" s="51">
        <v>7</v>
      </c>
      <c r="T1036" s="51">
        <v>1938</v>
      </c>
      <c r="U1036" s="51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 s="51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 s="51">
        <v>954</v>
      </c>
      <c r="AS1036" s="51">
        <v>0</v>
      </c>
      <c r="AT1036">
        <v>0</v>
      </c>
      <c r="AU1036" s="1">
        <v>954</v>
      </c>
      <c r="AV1036" s="1">
        <v>0</v>
      </c>
      <c r="AW1036" s="1">
        <v>0</v>
      </c>
      <c r="AX1036" s="1">
        <v>1</v>
      </c>
      <c r="AY1036" s="1">
        <v>0</v>
      </c>
      <c r="AZ1036">
        <v>2</v>
      </c>
      <c r="BA1036">
        <v>1</v>
      </c>
      <c r="BB1036" s="51" t="s">
        <v>147</v>
      </c>
      <c r="BC1036" s="59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 s="51">
        <v>1</v>
      </c>
      <c r="BK1036" s="51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 s="1">
        <v>119750</v>
      </c>
    </row>
    <row r="1037" spans="1:81" x14ac:dyDescent="0.2">
      <c r="A1037">
        <v>1036</v>
      </c>
      <c r="B1037">
        <v>20</v>
      </c>
      <c r="C1037" t="s">
        <v>81</v>
      </c>
      <c r="D1037" s="1" t="s">
        <v>83</v>
      </c>
      <c r="E1037" s="1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s="1" t="s">
        <v>185</v>
      </c>
      <c r="N1037" s="51" t="s">
        <v>90</v>
      </c>
      <c r="O1037" s="51" t="s">
        <v>90</v>
      </c>
      <c r="P1037" s="1" t="s">
        <v>91</v>
      </c>
      <c r="Q1037" s="51" t="s">
        <v>115</v>
      </c>
      <c r="R1037" s="1">
        <v>4</v>
      </c>
      <c r="S1037" s="51">
        <v>3</v>
      </c>
      <c r="T1037" s="51">
        <v>1957</v>
      </c>
      <c r="U1037" s="51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 s="51">
        <v>0</v>
      </c>
      <c r="AN1037" t="s">
        <v>103</v>
      </c>
      <c r="AO1037" t="s">
        <v>104</v>
      </c>
      <c r="AP1037" t="s">
        <v>177</v>
      </c>
      <c r="AQ1037" t="s">
        <v>106</v>
      </c>
      <c r="AR1037" s="51">
        <v>845</v>
      </c>
      <c r="AS1037" s="51">
        <v>0</v>
      </c>
      <c r="AT1037">
        <v>0</v>
      </c>
      <c r="AU1037" s="1">
        <v>845</v>
      </c>
      <c r="AV1037" s="1">
        <v>0</v>
      </c>
      <c r="AW1037" s="1">
        <v>0</v>
      </c>
      <c r="AX1037" s="1">
        <v>1</v>
      </c>
      <c r="AY1037" s="1">
        <v>0</v>
      </c>
      <c r="AZ1037">
        <v>3</v>
      </c>
      <c r="BA1037">
        <v>1</v>
      </c>
      <c r="BB1037" s="51" t="s">
        <v>98</v>
      </c>
      <c r="BC1037" s="59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 s="51">
        <v>1</v>
      </c>
      <c r="BK1037" s="51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 s="1">
        <v>84000</v>
      </c>
    </row>
    <row r="1038" spans="1:81" x14ac:dyDescent="0.2">
      <c r="A1038">
        <v>1037</v>
      </c>
      <c r="B1038">
        <v>20</v>
      </c>
      <c r="C1038" t="s">
        <v>81</v>
      </c>
      <c r="D1038" s="1">
        <v>89</v>
      </c>
      <c r="E1038" s="1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s="1" t="s">
        <v>189</v>
      </c>
      <c r="N1038" s="51" t="s">
        <v>90</v>
      </c>
      <c r="O1038" s="51" t="s">
        <v>90</v>
      </c>
      <c r="P1038" s="1" t="s">
        <v>91</v>
      </c>
      <c r="Q1038" s="51" t="s">
        <v>115</v>
      </c>
      <c r="R1038" s="1">
        <v>9</v>
      </c>
      <c r="S1038" s="51">
        <v>5</v>
      </c>
      <c r="T1038" s="51">
        <v>2007</v>
      </c>
      <c r="U1038" s="51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 s="51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 s="51">
        <v>1620</v>
      </c>
      <c r="AS1038" s="51">
        <v>0</v>
      </c>
      <c r="AT1038">
        <v>0</v>
      </c>
      <c r="AU1038" s="1">
        <v>1620</v>
      </c>
      <c r="AV1038" s="1">
        <v>1</v>
      </c>
      <c r="AW1038" s="1">
        <v>0</v>
      </c>
      <c r="AX1038" s="1">
        <v>2</v>
      </c>
      <c r="AY1038" s="1">
        <v>0</v>
      </c>
      <c r="AZ1038">
        <v>2</v>
      </c>
      <c r="BA1038">
        <v>1</v>
      </c>
      <c r="BB1038" s="51" t="s">
        <v>104</v>
      </c>
      <c r="BC1038" s="59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 s="51">
        <v>3</v>
      </c>
      <c r="BK1038" s="51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 s="1">
        <v>315500</v>
      </c>
    </row>
    <row r="1039" spans="1:81" x14ac:dyDescent="0.2">
      <c r="A1039">
        <v>1038</v>
      </c>
      <c r="B1039">
        <v>60</v>
      </c>
      <c r="C1039" t="s">
        <v>81</v>
      </c>
      <c r="D1039" s="1" t="s">
        <v>83</v>
      </c>
      <c r="E1039" s="1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s="1" t="s">
        <v>89</v>
      </c>
      <c r="N1039" s="51" t="s">
        <v>90</v>
      </c>
      <c r="O1039" s="51" t="s">
        <v>90</v>
      </c>
      <c r="P1039" s="1" t="s">
        <v>91</v>
      </c>
      <c r="Q1039" s="51" t="s">
        <v>92</v>
      </c>
      <c r="R1039" s="1">
        <v>8</v>
      </c>
      <c r="S1039" s="51">
        <v>5</v>
      </c>
      <c r="T1039" s="51">
        <v>2001</v>
      </c>
      <c r="U1039" s="51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 s="51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 s="51">
        <v>1055</v>
      </c>
      <c r="AS1039" s="51">
        <v>1208</v>
      </c>
      <c r="AT1039">
        <v>0</v>
      </c>
      <c r="AU1039" s="1">
        <v>2263</v>
      </c>
      <c r="AV1039" s="1">
        <v>0</v>
      </c>
      <c r="AW1039" s="1">
        <v>0</v>
      </c>
      <c r="AX1039" s="1">
        <v>2</v>
      </c>
      <c r="AY1039" s="1">
        <v>1</v>
      </c>
      <c r="AZ1039">
        <v>3</v>
      </c>
      <c r="BA1039">
        <v>1</v>
      </c>
      <c r="BB1039" s="51" t="s">
        <v>97</v>
      </c>
      <c r="BC1039" s="5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 s="51">
        <v>2</v>
      </c>
      <c r="BK1039" s="51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 s="1">
        <v>287000</v>
      </c>
    </row>
    <row r="1040" spans="1:81" x14ac:dyDescent="0.2">
      <c r="A1040">
        <v>1039</v>
      </c>
      <c r="B1040">
        <v>160</v>
      </c>
      <c r="C1040" t="s">
        <v>142</v>
      </c>
      <c r="D1040" s="1">
        <v>21</v>
      </c>
      <c r="E1040" s="1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s="1" t="s">
        <v>178</v>
      </c>
      <c r="N1040" s="51" t="s">
        <v>90</v>
      </c>
      <c r="O1040" s="51" t="s">
        <v>90</v>
      </c>
      <c r="P1040" s="1" t="s">
        <v>198</v>
      </c>
      <c r="Q1040" s="51" t="s">
        <v>92</v>
      </c>
      <c r="R1040" s="1">
        <v>4</v>
      </c>
      <c r="S1040" s="51">
        <v>6</v>
      </c>
      <c r="T1040" s="51">
        <v>1970</v>
      </c>
      <c r="U1040" s="51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 s="51">
        <v>546</v>
      </c>
      <c r="AN1040" t="s">
        <v>103</v>
      </c>
      <c r="AO1040" t="s">
        <v>98</v>
      </c>
      <c r="AP1040" t="s">
        <v>105</v>
      </c>
      <c r="AQ1040" t="s">
        <v>106</v>
      </c>
      <c r="AR1040" s="51">
        <v>798</v>
      </c>
      <c r="AS1040" s="51">
        <v>546</v>
      </c>
      <c r="AT1040">
        <v>0</v>
      </c>
      <c r="AU1040" s="1">
        <v>1344</v>
      </c>
      <c r="AV1040" s="1">
        <v>0</v>
      </c>
      <c r="AW1040" s="1">
        <v>0</v>
      </c>
      <c r="AX1040" s="1">
        <v>1</v>
      </c>
      <c r="AY1040" s="1">
        <v>1</v>
      </c>
      <c r="AZ1040">
        <v>3</v>
      </c>
      <c r="BA1040">
        <v>1</v>
      </c>
      <c r="BB1040" s="51" t="s">
        <v>98</v>
      </c>
      <c r="BC1040" s="59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 s="51">
        <v>0</v>
      </c>
      <c r="BK1040" s="51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 s="1">
        <v>97000</v>
      </c>
    </row>
    <row r="1041" spans="1:81" x14ac:dyDescent="0.2">
      <c r="A1041">
        <v>1040</v>
      </c>
      <c r="B1041">
        <v>180</v>
      </c>
      <c r="C1041" t="s">
        <v>142</v>
      </c>
      <c r="D1041" s="1">
        <v>21</v>
      </c>
      <c r="E1041" s="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s="1" t="s">
        <v>178</v>
      </c>
      <c r="N1041" s="51" t="s">
        <v>90</v>
      </c>
      <c r="O1041" s="51" t="s">
        <v>90</v>
      </c>
      <c r="P1041" s="1" t="s">
        <v>179</v>
      </c>
      <c r="Q1041" s="51" t="s">
        <v>191</v>
      </c>
      <c r="R1041" s="1">
        <v>4</v>
      </c>
      <c r="S1041" s="51">
        <v>4</v>
      </c>
      <c r="T1041" s="51">
        <v>1970</v>
      </c>
      <c r="U1041" s="5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 s="5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 s="51">
        <v>630</v>
      </c>
      <c r="AS1041" s="51">
        <v>0</v>
      </c>
      <c r="AT1041">
        <v>0</v>
      </c>
      <c r="AU1041" s="1">
        <v>630</v>
      </c>
      <c r="AV1041" s="1">
        <v>1</v>
      </c>
      <c r="AW1041" s="1">
        <v>0</v>
      </c>
      <c r="AX1041" s="1">
        <v>1</v>
      </c>
      <c r="AY1041" s="1">
        <v>0</v>
      </c>
      <c r="AZ1041">
        <v>1</v>
      </c>
      <c r="BA1041">
        <v>1</v>
      </c>
      <c r="BB1041" s="51" t="s">
        <v>98</v>
      </c>
      <c r="BC1041" s="59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 s="51">
        <v>1</v>
      </c>
      <c r="BK1041" s="5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 s="1">
        <v>80000</v>
      </c>
    </row>
    <row r="1042" spans="1:81" x14ac:dyDescent="0.2">
      <c r="A1042">
        <v>1041</v>
      </c>
      <c r="B1042">
        <v>20</v>
      </c>
      <c r="C1042" t="s">
        <v>81</v>
      </c>
      <c r="D1042" s="1">
        <v>88</v>
      </c>
      <c r="E1042" s="1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s="1" t="s">
        <v>151</v>
      </c>
      <c r="N1042" s="51" t="s">
        <v>90</v>
      </c>
      <c r="O1042" s="51" t="s">
        <v>90</v>
      </c>
      <c r="P1042" s="1" t="s">
        <v>91</v>
      </c>
      <c r="Q1042" s="51" t="s">
        <v>115</v>
      </c>
      <c r="R1042" s="1">
        <v>5</v>
      </c>
      <c r="S1042" s="51">
        <v>4</v>
      </c>
      <c r="T1042" s="51">
        <v>1957</v>
      </c>
      <c r="U1042" s="51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 s="51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 s="51">
        <v>1803</v>
      </c>
      <c r="AS1042" s="51">
        <v>0</v>
      </c>
      <c r="AT1042">
        <v>0</v>
      </c>
      <c r="AU1042" s="1">
        <v>1803</v>
      </c>
      <c r="AV1042" s="1">
        <v>1</v>
      </c>
      <c r="AW1042" s="1">
        <v>0</v>
      </c>
      <c r="AX1042" s="1">
        <v>2</v>
      </c>
      <c r="AY1042" s="1">
        <v>0</v>
      </c>
      <c r="AZ1042">
        <v>3</v>
      </c>
      <c r="BA1042">
        <v>1</v>
      </c>
      <c r="BB1042" s="51" t="s">
        <v>98</v>
      </c>
      <c r="BC1042" s="59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 s="51">
        <v>2</v>
      </c>
      <c r="BK1042" s="51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 s="1">
        <v>155000</v>
      </c>
    </row>
    <row r="1043" spans="1:81" x14ac:dyDescent="0.2">
      <c r="A1043">
        <v>1042</v>
      </c>
      <c r="B1043">
        <v>60</v>
      </c>
      <c r="C1043" t="s">
        <v>81</v>
      </c>
      <c r="D1043" s="1" t="s">
        <v>83</v>
      </c>
      <c r="E1043" s="1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s="1" t="s">
        <v>138</v>
      </c>
      <c r="N1043" s="51" t="s">
        <v>114</v>
      </c>
      <c r="O1043" s="51" t="s">
        <v>90</v>
      </c>
      <c r="P1043" s="1" t="s">
        <v>91</v>
      </c>
      <c r="Q1043" s="51" t="s">
        <v>92</v>
      </c>
      <c r="R1043" s="1">
        <v>6</v>
      </c>
      <c r="S1043" s="51">
        <v>8</v>
      </c>
      <c r="T1043" s="51">
        <v>1966</v>
      </c>
      <c r="U1043" s="51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 s="51">
        <v>800</v>
      </c>
      <c r="AN1043" t="s">
        <v>103</v>
      </c>
      <c r="AO1043" t="s">
        <v>97</v>
      </c>
      <c r="AP1043" t="s">
        <v>105</v>
      </c>
      <c r="AQ1043" t="s">
        <v>106</v>
      </c>
      <c r="AR1043" s="51">
        <v>800</v>
      </c>
      <c r="AS1043" s="51">
        <v>832</v>
      </c>
      <c r="AT1043">
        <v>0</v>
      </c>
      <c r="AU1043" s="1">
        <v>1632</v>
      </c>
      <c r="AV1043" s="1">
        <v>0</v>
      </c>
      <c r="AW1043" s="1">
        <v>1</v>
      </c>
      <c r="AX1043" s="1">
        <v>1</v>
      </c>
      <c r="AY1043" s="1">
        <v>1</v>
      </c>
      <c r="AZ1043">
        <v>4</v>
      </c>
      <c r="BA1043">
        <v>1</v>
      </c>
      <c r="BB1043" s="51" t="s">
        <v>97</v>
      </c>
      <c r="BC1043" s="59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 s="51">
        <v>2</v>
      </c>
      <c r="BK1043" s="51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 s="1">
        <v>173000</v>
      </c>
    </row>
    <row r="1044" spans="1:81" x14ac:dyDescent="0.2">
      <c r="A1044">
        <v>1043</v>
      </c>
      <c r="B1044">
        <v>120</v>
      </c>
      <c r="C1044" t="s">
        <v>81</v>
      </c>
      <c r="D1044" s="1">
        <v>34</v>
      </c>
      <c r="E1044" s="1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s="1" t="s">
        <v>154</v>
      </c>
      <c r="N1044" s="51" t="s">
        <v>90</v>
      </c>
      <c r="O1044" s="51" t="s">
        <v>90</v>
      </c>
      <c r="P1044" s="1" t="s">
        <v>198</v>
      </c>
      <c r="Q1044" s="51" t="s">
        <v>115</v>
      </c>
      <c r="R1044" s="1">
        <v>6</v>
      </c>
      <c r="S1044" s="51">
        <v>5</v>
      </c>
      <c r="T1044" s="51">
        <v>2005</v>
      </c>
      <c r="U1044" s="51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 s="51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 s="51">
        <v>1306</v>
      </c>
      <c r="AS1044" s="51">
        <v>0</v>
      </c>
      <c r="AT1044">
        <v>0</v>
      </c>
      <c r="AU1044" s="1">
        <v>1306</v>
      </c>
      <c r="AV1044" s="1">
        <v>1</v>
      </c>
      <c r="AW1044" s="1">
        <v>0</v>
      </c>
      <c r="AX1044" s="1">
        <v>2</v>
      </c>
      <c r="AY1044" s="1">
        <v>0</v>
      </c>
      <c r="AZ1044">
        <v>1</v>
      </c>
      <c r="BA1044">
        <v>1</v>
      </c>
      <c r="BB1044" s="51" t="s">
        <v>97</v>
      </c>
      <c r="BC1044" s="59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 s="51">
        <v>2</v>
      </c>
      <c r="BK1044" s="51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 s="1">
        <v>196000</v>
      </c>
    </row>
    <row r="1045" spans="1:81" x14ac:dyDescent="0.2">
      <c r="A1045">
        <v>1044</v>
      </c>
      <c r="B1045">
        <v>60</v>
      </c>
      <c r="C1045" t="s">
        <v>81</v>
      </c>
      <c r="D1045" s="1">
        <v>86</v>
      </c>
      <c r="E1045" s="1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s="1" t="s">
        <v>170</v>
      </c>
      <c r="N1045" s="51" t="s">
        <v>90</v>
      </c>
      <c r="O1045" s="51" t="s">
        <v>90</v>
      </c>
      <c r="P1045" s="1" t="s">
        <v>91</v>
      </c>
      <c r="Q1045" s="51" t="s">
        <v>92</v>
      </c>
      <c r="R1045" s="1">
        <v>7</v>
      </c>
      <c r="S1045" s="51">
        <v>5</v>
      </c>
      <c r="T1045" s="51">
        <v>1990</v>
      </c>
      <c r="U1045" s="51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 s="51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 s="51">
        <v>1532</v>
      </c>
      <c r="AS1045" s="51">
        <v>797</v>
      </c>
      <c r="AT1045">
        <v>0</v>
      </c>
      <c r="AU1045" s="1">
        <v>2329</v>
      </c>
      <c r="AV1045" s="1">
        <v>1</v>
      </c>
      <c r="AW1045" s="1">
        <v>0</v>
      </c>
      <c r="AX1045" s="1">
        <v>2</v>
      </c>
      <c r="AY1045" s="1">
        <v>1</v>
      </c>
      <c r="AZ1045">
        <v>4</v>
      </c>
      <c r="BA1045">
        <v>1</v>
      </c>
      <c r="BB1045" s="51" t="s">
        <v>97</v>
      </c>
      <c r="BC1045" s="59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 s="51">
        <v>2</v>
      </c>
      <c r="BK1045" s="51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 s="1">
        <v>262280</v>
      </c>
    </row>
    <row r="1046" spans="1:81" x14ac:dyDescent="0.2">
      <c r="A1046">
        <v>1045</v>
      </c>
      <c r="B1046">
        <v>20</v>
      </c>
      <c r="C1046" t="s">
        <v>81</v>
      </c>
      <c r="D1046" s="1">
        <v>80</v>
      </c>
      <c r="E1046" s="1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s="1" t="s">
        <v>138</v>
      </c>
      <c r="N1046" s="51" t="s">
        <v>139</v>
      </c>
      <c r="O1046" s="51" t="s">
        <v>90</v>
      </c>
      <c r="P1046" s="1" t="s">
        <v>91</v>
      </c>
      <c r="Q1046" s="51" t="s">
        <v>115</v>
      </c>
      <c r="R1046" s="1">
        <v>8</v>
      </c>
      <c r="S1046" s="51">
        <v>5</v>
      </c>
      <c r="T1046" s="51">
        <v>1981</v>
      </c>
      <c r="U1046" s="51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 s="51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 s="51">
        <v>2524</v>
      </c>
      <c r="AS1046" s="51">
        <v>0</v>
      </c>
      <c r="AT1046">
        <v>0</v>
      </c>
      <c r="AU1046" s="1">
        <v>2524</v>
      </c>
      <c r="AV1046" s="1">
        <v>1</v>
      </c>
      <c r="AW1046" s="1">
        <v>0</v>
      </c>
      <c r="AX1046" s="1">
        <v>2</v>
      </c>
      <c r="AY1046" s="1">
        <v>1</v>
      </c>
      <c r="AZ1046">
        <v>4</v>
      </c>
      <c r="BA1046">
        <v>1</v>
      </c>
      <c r="BB1046" s="51" t="s">
        <v>97</v>
      </c>
      <c r="BC1046" s="59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 s="51">
        <v>2</v>
      </c>
      <c r="BK1046" s="51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 s="1">
        <v>278000</v>
      </c>
    </row>
    <row r="1047" spans="1:81" x14ac:dyDescent="0.2">
      <c r="A1047">
        <v>1046</v>
      </c>
      <c r="B1047">
        <v>20</v>
      </c>
      <c r="C1047" t="s">
        <v>81</v>
      </c>
      <c r="D1047" s="1" t="s">
        <v>83</v>
      </c>
      <c r="E1047" s="1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s="1" t="s">
        <v>185</v>
      </c>
      <c r="N1047" s="51" t="s">
        <v>90</v>
      </c>
      <c r="O1047" s="51" t="s">
        <v>90</v>
      </c>
      <c r="P1047" s="1" t="s">
        <v>91</v>
      </c>
      <c r="Q1047" s="51" t="s">
        <v>115</v>
      </c>
      <c r="R1047" s="1">
        <v>3</v>
      </c>
      <c r="S1047" s="51">
        <v>5</v>
      </c>
      <c r="T1047" s="51">
        <v>1955</v>
      </c>
      <c r="U1047" s="51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 s="51">
        <v>0</v>
      </c>
      <c r="AN1047" t="s">
        <v>103</v>
      </c>
      <c r="AO1047" t="s">
        <v>104</v>
      </c>
      <c r="AP1047" t="s">
        <v>105</v>
      </c>
      <c r="AQ1047" t="s">
        <v>164</v>
      </c>
      <c r="AR1047" s="51">
        <v>1733</v>
      </c>
      <c r="AS1047" s="51">
        <v>0</v>
      </c>
      <c r="AT1047">
        <v>0</v>
      </c>
      <c r="AU1047" s="1">
        <v>1733</v>
      </c>
      <c r="AV1047" s="1">
        <v>0</v>
      </c>
      <c r="AW1047" s="1">
        <v>0</v>
      </c>
      <c r="AX1047" s="1">
        <v>2</v>
      </c>
      <c r="AY1047" s="1">
        <v>0</v>
      </c>
      <c r="AZ1047">
        <v>4</v>
      </c>
      <c r="BA1047">
        <v>1</v>
      </c>
      <c r="BB1047" s="51" t="s">
        <v>98</v>
      </c>
      <c r="BC1047" s="59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 s="51">
        <v>2</v>
      </c>
      <c r="BK1047" s="51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 s="1">
        <v>139600</v>
      </c>
    </row>
    <row r="1048" spans="1:81" x14ac:dyDescent="0.2">
      <c r="A1048">
        <v>1047</v>
      </c>
      <c r="B1048">
        <v>60</v>
      </c>
      <c r="C1048" t="s">
        <v>81</v>
      </c>
      <c r="D1048" s="1">
        <v>85</v>
      </c>
      <c r="E1048" s="1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s="1" t="s">
        <v>200</v>
      </c>
      <c r="N1048" s="51" t="s">
        <v>90</v>
      </c>
      <c r="O1048" s="51" t="s">
        <v>90</v>
      </c>
      <c r="P1048" s="1" t="s">
        <v>91</v>
      </c>
      <c r="Q1048" s="51" t="s">
        <v>92</v>
      </c>
      <c r="R1048" s="1">
        <v>9</v>
      </c>
      <c r="S1048" s="51">
        <v>5</v>
      </c>
      <c r="T1048" s="51">
        <v>2005</v>
      </c>
      <c r="U1048" s="51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 s="51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 s="51">
        <v>1992</v>
      </c>
      <c r="AS1048" s="51">
        <v>876</v>
      </c>
      <c r="AT1048">
        <v>0</v>
      </c>
      <c r="AU1048" s="1">
        <v>2868</v>
      </c>
      <c r="AV1048" s="1">
        <v>0</v>
      </c>
      <c r="AW1048" s="1">
        <v>0</v>
      </c>
      <c r="AX1048" s="1">
        <v>3</v>
      </c>
      <c r="AY1048" s="1">
        <v>1</v>
      </c>
      <c r="AZ1048">
        <v>4</v>
      </c>
      <c r="BA1048">
        <v>1</v>
      </c>
      <c r="BB1048" s="51" t="s">
        <v>104</v>
      </c>
      <c r="BC1048" s="59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 s="51">
        <v>3</v>
      </c>
      <c r="BK1048" s="51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 s="1">
        <v>556581</v>
      </c>
    </row>
    <row r="1049" spans="1:81" x14ac:dyDescent="0.2">
      <c r="A1049">
        <v>1048</v>
      </c>
      <c r="B1049">
        <v>20</v>
      </c>
      <c r="C1049" t="s">
        <v>81</v>
      </c>
      <c r="D1049" s="1">
        <v>57</v>
      </c>
      <c r="E1049" s="1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s="1" t="s">
        <v>89</v>
      </c>
      <c r="N1049" s="51" t="s">
        <v>90</v>
      </c>
      <c r="O1049" s="51" t="s">
        <v>90</v>
      </c>
      <c r="P1049" s="1" t="s">
        <v>91</v>
      </c>
      <c r="Q1049" s="51" t="s">
        <v>115</v>
      </c>
      <c r="R1049" s="1">
        <v>5</v>
      </c>
      <c r="S1049" s="51">
        <v>5</v>
      </c>
      <c r="T1049" s="51">
        <v>1994</v>
      </c>
      <c r="U1049" s="51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 s="51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 s="51">
        <v>990</v>
      </c>
      <c r="AS1049" s="51">
        <v>0</v>
      </c>
      <c r="AT1049">
        <v>0</v>
      </c>
      <c r="AU1049" s="1">
        <v>990</v>
      </c>
      <c r="AV1049" s="1">
        <v>0</v>
      </c>
      <c r="AW1049" s="1">
        <v>1</v>
      </c>
      <c r="AX1049" s="1">
        <v>1</v>
      </c>
      <c r="AY1049" s="1">
        <v>0</v>
      </c>
      <c r="AZ1049">
        <v>3</v>
      </c>
      <c r="BA1049">
        <v>1</v>
      </c>
      <c r="BB1049" s="51" t="s">
        <v>98</v>
      </c>
      <c r="BC1049" s="5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 s="51">
        <v>2</v>
      </c>
      <c r="BK1049" s="51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 s="1">
        <v>145000</v>
      </c>
    </row>
    <row r="1050" spans="1:81" x14ac:dyDescent="0.2">
      <c r="A1050">
        <v>1049</v>
      </c>
      <c r="B1050">
        <v>20</v>
      </c>
      <c r="C1050" t="s">
        <v>81</v>
      </c>
      <c r="D1050" s="1">
        <v>100</v>
      </c>
      <c r="E1050" s="1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s="1" t="s">
        <v>131</v>
      </c>
      <c r="N1050" s="51" t="s">
        <v>90</v>
      </c>
      <c r="O1050" s="51" t="s">
        <v>90</v>
      </c>
      <c r="P1050" s="1" t="s">
        <v>91</v>
      </c>
      <c r="Q1050" s="51" t="s">
        <v>115</v>
      </c>
      <c r="R1050" s="1">
        <v>5</v>
      </c>
      <c r="S1050" s="51">
        <v>4</v>
      </c>
      <c r="T1050" s="51">
        <v>1960</v>
      </c>
      <c r="U1050" s="51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 s="51">
        <v>0</v>
      </c>
      <c r="AN1050" t="s">
        <v>103</v>
      </c>
      <c r="AO1050" t="s">
        <v>98</v>
      </c>
      <c r="AP1050" t="s">
        <v>105</v>
      </c>
      <c r="AQ1050" t="s">
        <v>106</v>
      </c>
      <c r="AR1050" s="51">
        <v>1771</v>
      </c>
      <c r="AS1050" s="51">
        <v>0</v>
      </c>
      <c r="AT1050">
        <v>0</v>
      </c>
      <c r="AU1050" s="1">
        <v>1771</v>
      </c>
      <c r="AV1050" s="1">
        <v>0</v>
      </c>
      <c r="AW1050" s="1">
        <v>0</v>
      </c>
      <c r="AX1050" s="1">
        <v>1</v>
      </c>
      <c r="AY1050" s="1">
        <v>0</v>
      </c>
      <c r="AZ1050">
        <v>3</v>
      </c>
      <c r="BA1050">
        <v>1</v>
      </c>
      <c r="BB1050" s="51" t="s">
        <v>98</v>
      </c>
      <c r="BC1050" s="59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 s="51">
        <v>2</v>
      </c>
      <c r="BK1050" s="51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 s="1">
        <v>115000</v>
      </c>
    </row>
    <row r="1051" spans="1:81" x14ac:dyDescent="0.2">
      <c r="A1051">
        <v>1050</v>
      </c>
      <c r="B1051">
        <v>20</v>
      </c>
      <c r="C1051" t="s">
        <v>81</v>
      </c>
      <c r="D1051" s="1">
        <v>60</v>
      </c>
      <c r="E1051" s="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s="1" t="s">
        <v>185</v>
      </c>
      <c r="N1051" s="51" t="s">
        <v>90</v>
      </c>
      <c r="O1051" s="51" t="s">
        <v>90</v>
      </c>
      <c r="P1051" s="1" t="s">
        <v>91</v>
      </c>
      <c r="Q1051" s="51" t="s">
        <v>115</v>
      </c>
      <c r="R1051" s="1">
        <v>4</v>
      </c>
      <c r="S1051" s="51">
        <v>7</v>
      </c>
      <c r="T1051" s="51">
        <v>1946</v>
      </c>
      <c r="U1051" s="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 s="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 s="51">
        <v>930</v>
      </c>
      <c r="AS1051" s="51">
        <v>0</v>
      </c>
      <c r="AT1051">
        <v>0</v>
      </c>
      <c r="AU1051" s="1">
        <v>930</v>
      </c>
      <c r="AV1051" s="1">
        <v>0</v>
      </c>
      <c r="AW1051" s="1">
        <v>0</v>
      </c>
      <c r="AX1051" s="1">
        <v>1</v>
      </c>
      <c r="AY1051" s="1">
        <v>0</v>
      </c>
      <c r="AZ1051">
        <v>2</v>
      </c>
      <c r="BA1051">
        <v>1</v>
      </c>
      <c r="BB1051" s="51" t="s">
        <v>97</v>
      </c>
      <c r="BC1051" s="59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 s="51">
        <v>1</v>
      </c>
      <c r="BK1051" s="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 s="1">
        <v>84900</v>
      </c>
    </row>
    <row r="1052" spans="1:81" x14ac:dyDescent="0.2">
      <c r="A1052">
        <v>1051</v>
      </c>
      <c r="B1052">
        <v>20</v>
      </c>
      <c r="C1052" t="s">
        <v>81</v>
      </c>
      <c r="D1052" s="1">
        <v>73</v>
      </c>
      <c r="E1052" s="1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s="1" t="s">
        <v>193</v>
      </c>
      <c r="N1052" s="51" t="s">
        <v>90</v>
      </c>
      <c r="O1052" s="51" t="s">
        <v>90</v>
      </c>
      <c r="P1052" s="1" t="s">
        <v>91</v>
      </c>
      <c r="Q1052" s="51" t="s">
        <v>115</v>
      </c>
      <c r="R1052" s="1">
        <v>7</v>
      </c>
      <c r="S1052" s="51">
        <v>5</v>
      </c>
      <c r="T1052" s="51">
        <v>2007</v>
      </c>
      <c r="U1052" s="51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 s="51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 s="51">
        <v>1302</v>
      </c>
      <c r="AS1052" s="51">
        <v>0</v>
      </c>
      <c r="AT1052">
        <v>0</v>
      </c>
      <c r="AU1052" s="1">
        <v>1302</v>
      </c>
      <c r="AV1052" s="1">
        <v>0</v>
      </c>
      <c r="AW1052" s="1">
        <v>0</v>
      </c>
      <c r="AX1052" s="1">
        <v>2</v>
      </c>
      <c r="AY1052" s="1">
        <v>0</v>
      </c>
      <c r="AZ1052">
        <v>3</v>
      </c>
      <c r="BA1052">
        <v>1</v>
      </c>
      <c r="BB1052" s="51" t="s">
        <v>97</v>
      </c>
      <c r="BC1052" s="59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 s="51">
        <v>2</v>
      </c>
      <c r="BK1052" s="51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 s="1">
        <v>176485</v>
      </c>
    </row>
    <row r="1053" spans="1:81" x14ac:dyDescent="0.2">
      <c r="A1053">
        <v>1052</v>
      </c>
      <c r="B1053">
        <v>20</v>
      </c>
      <c r="C1053" t="s">
        <v>81</v>
      </c>
      <c r="D1053" s="1">
        <v>103</v>
      </c>
      <c r="E1053" s="1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s="1" t="s">
        <v>89</v>
      </c>
      <c r="N1053" s="51" t="s">
        <v>90</v>
      </c>
      <c r="O1053" s="51" t="s">
        <v>90</v>
      </c>
      <c r="P1053" s="1" t="s">
        <v>91</v>
      </c>
      <c r="Q1053" s="51" t="s">
        <v>115</v>
      </c>
      <c r="R1053" s="1">
        <v>7</v>
      </c>
      <c r="S1053" s="51">
        <v>5</v>
      </c>
      <c r="T1053" s="51">
        <v>2007</v>
      </c>
      <c r="U1053" s="51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 s="51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 s="51">
        <v>1316</v>
      </c>
      <c r="AS1053" s="51">
        <v>0</v>
      </c>
      <c r="AT1053">
        <v>0</v>
      </c>
      <c r="AU1053" s="1">
        <v>1316</v>
      </c>
      <c r="AV1053" s="1">
        <v>0</v>
      </c>
      <c r="AW1053" s="1">
        <v>0</v>
      </c>
      <c r="AX1053" s="1">
        <v>2</v>
      </c>
      <c r="AY1053" s="1">
        <v>0</v>
      </c>
      <c r="AZ1053">
        <v>3</v>
      </c>
      <c r="BA1053">
        <v>1</v>
      </c>
      <c r="BB1053" s="51" t="s">
        <v>97</v>
      </c>
      <c r="BC1053" s="59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 s="51">
        <v>2</v>
      </c>
      <c r="BK1053" s="51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 s="1">
        <v>200141</v>
      </c>
    </row>
    <row r="1054" spans="1:81" x14ac:dyDescent="0.2">
      <c r="A1054">
        <v>1053</v>
      </c>
      <c r="B1054">
        <v>60</v>
      </c>
      <c r="C1054" t="s">
        <v>81</v>
      </c>
      <c r="D1054" s="1">
        <v>100</v>
      </c>
      <c r="E1054" s="1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s="1" t="s">
        <v>162</v>
      </c>
      <c r="N1054" s="51" t="s">
        <v>144</v>
      </c>
      <c r="O1054" s="51" t="s">
        <v>90</v>
      </c>
      <c r="P1054" s="1" t="s">
        <v>91</v>
      </c>
      <c r="Q1054" s="51" t="s">
        <v>92</v>
      </c>
      <c r="R1054" s="1">
        <v>6</v>
      </c>
      <c r="S1054" s="51">
        <v>6</v>
      </c>
      <c r="T1054" s="51">
        <v>1964</v>
      </c>
      <c r="U1054" s="51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 s="51">
        <v>816</v>
      </c>
      <c r="AN1054" t="s">
        <v>103</v>
      </c>
      <c r="AO1054" t="s">
        <v>98</v>
      </c>
      <c r="AP1054" t="s">
        <v>105</v>
      </c>
      <c r="AQ1054" t="s">
        <v>106</v>
      </c>
      <c r="AR1054" s="51">
        <v>1127</v>
      </c>
      <c r="AS1054" s="51">
        <v>850</v>
      </c>
      <c r="AT1054">
        <v>0</v>
      </c>
      <c r="AU1054" s="1">
        <v>1977</v>
      </c>
      <c r="AV1054" s="1">
        <v>0</v>
      </c>
      <c r="AW1054" s="1">
        <v>1</v>
      </c>
      <c r="AX1054" s="1">
        <v>1</v>
      </c>
      <c r="AY1054" s="1">
        <v>1</v>
      </c>
      <c r="AZ1054">
        <v>4</v>
      </c>
      <c r="BA1054">
        <v>1</v>
      </c>
      <c r="BB1054" s="51" t="s">
        <v>98</v>
      </c>
      <c r="BC1054" s="59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 s="51">
        <v>2</v>
      </c>
      <c r="BK1054" s="51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 s="1">
        <v>165000</v>
      </c>
    </row>
    <row r="1055" spans="1:81" x14ac:dyDescent="0.2">
      <c r="A1055">
        <v>1054</v>
      </c>
      <c r="B1055">
        <v>20</v>
      </c>
      <c r="C1055" t="s">
        <v>81</v>
      </c>
      <c r="D1055" s="1">
        <v>68</v>
      </c>
      <c r="E1055" s="1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s="1" t="s">
        <v>185</v>
      </c>
      <c r="N1055" s="51" t="s">
        <v>90</v>
      </c>
      <c r="O1055" s="51" t="s">
        <v>90</v>
      </c>
      <c r="P1055" s="1" t="s">
        <v>91</v>
      </c>
      <c r="Q1055" s="51" t="s">
        <v>115</v>
      </c>
      <c r="R1055" s="1">
        <v>5</v>
      </c>
      <c r="S1055" s="51">
        <v>6</v>
      </c>
      <c r="T1055" s="51">
        <v>1957</v>
      </c>
      <c r="U1055" s="51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 s="51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 s="51">
        <v>1526</v>
      </c>
      <c r="AS1055" s="51">
        <v>0</v>
      </c>
      <c r="AT1055">
        <v>0</v>
      </c>
      <c r="AU1055" s="1">
        <v>1526</v>
      </c>
      <c r="AV1055" s="1">
        <v>0</v>
      </c>
      <c r="AW1055" s="1">
        <v>0</v>
      </c>
      <c r="AX1055" s="1">
        <v>1</v>
      </c>
      <c r="AY1055" s="1">
        <v>0</v>
      </c>
      <c r="AZ1055">
        <v>4</v>
      </c>
      <c r="BA1055">
        <v>1</v>
      </c>
      <c r="BB1055" s="51" t="s">
        <v>98</v>
      </c>
      <c r="BC1055" s="59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 s="51">
        <v>1</v>
      </c>
      <c r="BK1055" s="51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 s="1">
        <v>144500</v>
      </c>
    </row>
    <row r="1056" spans="1:81" x14ac:dyDescent="0.2">
      <c r="A1056">
        <v>1055</v>
      </c>
      <c r="B1056">
        <v>60</v>
      </c>
      <c r="C1056" t="s">
        <v>81</v>
      </c>
      <c r="D1056" s="1">
        <v>90</v>
      </c>
      <c r="E1056" s="1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s="1" t="s">
        <v>89</v>
      </c>
      <c r="N1056" s="51" t="s">
        <v>90</v>
      </c>
      <c r="O1056" s="51" t="s">
        <v>90</v>
      </c>
      <c r="P1056" s="1" t="s">
        <v>91</v>
      </c>
      <c r="Q1056" s="51" t="s">
        <v>92</v>
      </c>
      <c r="R1056" s="1">
        <v>8</v>
      </c>
      <c r="S1056" s="51">
        <v>5</v>
      </c>
      <c r="T1056" s="51">
        <v>2002</v>
      </c>
      <c r="U1056" s="51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 s="51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 s="51">
        <v>1091</v>
      </c>
      <c r="AS1056" s="51">
        <v>898</v>
      </c>
      <c r="AT1056">
        <v>0</v>
      </c>
      <c r="AU1056" s="1">
        <v>1989</v>
      </c>
      <c r="AV1056" s="1">
        <v>1</v>
      </c>
      <c r="AW1056" s="1">
        <v>0</v>
      </c>
      <c r="AX1056" s="1">
        <v>2</v>
      </c>
      <c r="AY1056" s="1">
        <v>1</v>
      </c>
      <c r="AZ1056">
        <v>3</v>
      </c>
      <c r="BA1056">
        <v>1</v>
      </c>
      <c r="BB1056" s="51" t="s">
        <v>97</v>
      </c>
      <c r="BC1056" s="59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 s="51">
        <v>2</v>
      </c>
      <c r="BK1056" s="51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 s="1">
        <v>255000</v>
      </c>
    </row>
    <row r="1057" spans="1:81" x14ac:dyDescent="0.2">
      <c r="A1057">
        <v>1056</v>
      </c>
      <c r="B1057">
        <v>20</v>
      </c>
      <c r="C1057" t="s">
        <v>81</v>
      </c>
      <c r="D1057" s="1">
        <v>104</v>
      </c>
      <c r="E1057" s="1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s="1" t="s">
        <v>138</v>
      </c>
      <c r="N1057" s="51" t="s">
        <v>90</v>
      </c>
      <c r="O1057" s="51" t="s">
        <v>90</v>
      </c>
      <c r="P1057" s="1" t="s">
        <v>91</v>
      </c>
      <c r="Q1057" s="51" t="s">
        <v>115</v>
      </c>
      <c r="R1057" s="1">
        <v>6</v>
      </c>
      <c r="S1057" s="51">
        <v>5</v>
      </c>
      <c r="T1057" s="51">
        <v>1976</v>
      </c>
      <c r="U1057" s="51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 s="51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 s="51">
        <v>1523</v>
      </c>
      <c r="AS1057" s="51">
        <v>0</v>
      </c>
      <c r="AT1057">
        <v>0</v>
      </c>
      <c r="AU1057" s="1">
        <v>1523</v>
      </c>
      <c r="AV1057" s="1">
        <v>0</v>
      </c>
      <c r="AW1057" s="1">
        <v>1</v>
      </c>
      <c r="AX1057" s="1">
        <v>2</v>
      </c>
      <c r="AY1057" s="1">
        <v>0</v>
      </c>
      <c r="AZ1057">
        <v>3</v>
      </c>
      <c r="BA1057">
        <v>1</v>
      </c>
      <c r="BB1057" s="51" t="s">
        <v>98</v>
      </c>
      <c r="BC1057" s="59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 s="51">
        <v>2</v>
      </c>
      <c r="BK1057" s="51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 s="1">
        <v>180000</v>
      </c>
    </row>
    <row r="1058" spans="1:81" x14ac:dyDescent="0.2">
      <c r="A1058">
        <v>1057</v>
      </c>
      <c r="B1058">
        <v>120</v>
      </c>
      <c r="C1058" t="s">
        <v>81</v>
      </c>
      <c r="D1058" s="1">
        <v>43</v>
      </c>
      <c r="E1058" s="1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s="1" t="s">
        <v>154</v>
      </c>
      <c r="N1058" s="51" t="s">
        <v>90</v>
      </c>
      <c r="O1058" s="51" t="s">
        <v>90</v>
      </c>
      <c r="P1058" s="1" t="s">
        <v>179</v>
      </c>
      <c r="Q1058" s="51" t="s">
        <v>115</v>
      </c>
      <c r="R1058" s="1">
        <v>7</v>
      </c>
      <c r="S1058" s="51">
        <v>5</v>
      </c>
      <c r="T1058" s="51">
        <v>2005</v>
      </c>
      <c r="U1058" s="51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 s="51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 s="51">
        <v>1364</v>
      </c>
      <c r="AS1058" s="51">
        <v>0</v>
      </c>
      <c r="AT1058">
        <v>0</v>
      </c>
      <c r="AU1058" s="1">
        <v>1364</v>
      </c>
      <c r="AV1058" s="1">
        <v>1</v>
      </c>
      <c r="AW1058" s="1">
        <v>0</v>
      </c>
      <c r="AX1058" s="1">
        <v>2</v>
      </c>
      <c r="AY1058" s="1">
        <v>0</v>
      </c>
      <c r="AZ1058">
        <v>2</v>
      </c>
      <c r="BA1058">
        <v>1</v>
      </c>
      <c r="BB1058" s="51" t="s">
        <v>97</v>
      </c>
      <c r="BC1058" s="59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 s="51">
        <v>2</v>
      </c>
      <c r="BK1058" s="51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 s="1">
        <v>185850</v>
      </c>
    </row>
    <row r="1059" spans="1:81" x14ac:dyDescent="0.2">
      <c r="A1059">
        <v>1058</v>
      </c>
      <c r="B1059">
        <v>60</v>
      </c>
      <c r="C1059" t="s">
        <v>81</v>
      </c>
      <c r="D1059" s="1" t="s">
        <v>83</v>
      </c>
      <c r="E1059" s="1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s="1" t="s">
        <v>129</v>
      </c>
      <c r="N1059" s="51" t="s">
        <v>90</v>
      </c>
      <c r="O1059" s="51" t="s">
        <v>90</v>
      </c>
      <c r="P1059" s="1" t="s">
        <v>91</v>
      </c>
      <c r="Q1059" s="51" t="s">
        <v>92</v>
      </c>
      <c r="R1059" s="1">
        <v>7</v>
      </c>
      <c r="S1059" s="51">
        <v>6</v>
      </c>
      <c r="T1059" s="51">
        <v>1994</v>
      </c>
      <c r="U1059" s="51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 s="51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 s="51">
        <v>979</v>
      </c>
      <c r="AS1059" s="51">
        <v>871</v>
      </c>
      <c r="AT1059">
        <v>0</v>
      </c>
      <c r="AU1059" s="1">
        <v>1850</v>
      </c>
      <c r="AV1059" s="1">
        <v>0</v>
      </c>
      <c r="AW1059" s="1">
        <v>0</v>
      </c>
      <c r="AX1059" s="1">
        <v>2</v>
      </c>
      <c r="AY1059" s="1">
        <v>1</v>
      </c>
      <c r="AZ1059">
        <v>3</v>
      </c>
      <c r="BA1059">
        <v>1</v>
      </c>
      <c r="BB1059" s="51" t="s">
        <v>97</v>
      </c>
      <c r="BC1059" s="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 s="51">
        <v>2</v>
      </c>
      <c r="BK1059" s="51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 s="1">
        <v>248000</v>
      </c>
    </row>
    <row r="1060" spans="1:81" x14ac:dyDescent="0.2">
      <c r="A1060">
        <v>1059</v>
      </c>
      <c r="B1060">
        <v>60</v>
      </c>
      <c r="C1060" t="s">
        <v>81</v>
      </c>
      <c r="D1060" s="1">
        <v>96</v>
      </c>
      <c r="E1060" s="1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s="1" t="s">
        <v>154</v>
      </c>
      <c r="N1060" s="51" t="s">
        <v>90</v>
      </c>
      <c r="O1060" s="51" t="s">
        <v>90</v>
      </c>
      <c r="P1060" s="1" t="s">
        <v>91</v>
      </c>
      <c r="Q1060" s="51" t="s">
        <v>92</v>
      </c>
      <c r="R1060" s="1">
        <v>9</v>
      </c>
      <c r="S1060" s="51">
        <v>5</v>
      </c>
      <c r="T1060" s="51">
        <v>2008</v>
      </c>
      <c r="U1060" s="51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 s="51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 s="51">
        <v>1130</v>
      </c>
      <c r="AS1060" s="51">
        <v>1054</v>
      </c>
      <c r="AT1060">
        <v>0</v>
      </c>
      <c r="AU1060" s="1">
        <v>2184</v>
      </c>
      <c r="AV1060" s="1">
        <v>1</v>
      </c>
      <c r="AW1060" s="1">
        <v>0</v>
      </c>
      <c r="AX1060" s="1">
        <v>2</v>
      </c>
      <c r="AY1060" s="1">
        <v>1</v>
      </c>
      <c r="AZ1060">
        <v>3</v>
      </c>
      <c r="BA1060">
        <v>1</v>
      </c>
      <c r="BB1060" s="51" t="s">
        <v>104</v>
      </c>
      <c r="BC1060" s="59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 s="51">
        <v>3</v>
      </c>
      <c r="BK1060" s="51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 s="1">
        <v>335000</v>
      </c>
    </row>
    <row r="1061" spans="1:81" x14ac:dyDescent="0.2">
      <c r="A1061">
        <v>1060</v>
      </c>
      <c r="B1061">
        <v>50</v>
      </c>
      <c r="C1061" t="s">
        <v>81</v>
      </c>
      <c r="D1061" s="1" t="s">
        <v>83</v>
      </c>
      <c r="E1061" s="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s="1" t="s">
        <v>123</v>
      </c>
      <c r="N1061" s="51" t="s">
        <v>90</v>
      </c>
      <c r="O1061" s="51" t="s">
        <v>90</v>
      </c>
      <c r="P1061" s="1" t="s">
        <v>91</v>
      </c>
      <c r="Q1061" s="51" t="s">
        <v>132</v>
      </c>
      <c r="R1061" s="1">
        <v>6</v>
      </c>
      <c r="S1061" s="51">
        <v>7</v>
      </c>
      <c r="T1061" s="51">
        <v>1932</v>
      </c>
      <c r="U1061" s="5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 s="5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 s="51">
        <v>1096</v>
      </c>
      <c r="AS1061" s="51">
        <v>895</v>
      </c>
      <c r="AT1061">
        <v>0</v>
      </c>
      <c r="AU1061" s="1">
        <v>1991</v>
      </c>
      <c r="AV1061" s="1">
        <v>0</v>
      </c>
      <c r="AW1061" s="1">
        <v>0</v>
      </c>
      <c r="AX1061" s="1">
        <v>1</v>
      </c>
      <c r="AY1061" s="1">
        <v>1</v>
      </c>
      <c r="AZ1061">
        <v>3</v>
      </c>
      <c r="BA1061">
        <v>1</v>
      </c>
      <c r="BB1061" s="51" t="s">
        <v>98</v>
      </c>
      <c r="BC1061" s="59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 s="51">
        <v>2</v>
      </c>
      <c r="BK1061" s="5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 s="1">
        <v>220000</v>
      </c>
    </row>
    <row r="1062" spans="1:81" x14ac:dyDescent="0.2">
      <c r="A1062">
        <v>1061</v>
      </c>
      <c r="B1062">
        <v>120</v>
      </c>
      <c r="C1062" t="s">
        <v>81</v>
      </c>
      <c r="D1062" s="1">
        <v>41</v>
      </c>
      <c r="E1062" s="1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s="1" t="s">
        <v>200</v>
      </c>
      <c r="N1062" s="51" t="s">
        <v>90</v>
      </c>
      <c r="O1062" s="51" t="s">
        <v>90</v>
      </c>
      <c r="P1062" s="1" t="s">
        <v>179</v>
      </c>
      <c r="Q1062" s="51" t="s">
        <v>115</v>
      </c>
      <c r="R1062" s="1">
        <v>8</v>
      </c>
      <c r="S1062" s="51">
        <v>5</v>
      </c>
      <c r="T1062" s="51">
        <v>2001</v>
      </c>
      <c r="U1062" s="51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 s="51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 s="51">
        <v>1338</v>
      </c>
      <c r="AS1062" s="51">
        <v>0</v>
      </c>
      <c r="AT1062">
        <v>0</v>
      </c>
      <c r="AU1062" s="1">
        <v>1338</v>
      </c>
      <c r="AV1062" s="1">
        <v>1</v>
      </c>
      <c r="AW1062" s="1">
        <v>0</v>
      </c>
      <c r="AX1062" s="1">
        <v>2</v>
      </c>
      <c r="AY1062" s="1">
        <v>0</v>
      </c>
      <c r="AZ1062">
        <v>2</v>
      </c>
      <c r="BA1062">
        <v>1</v>
      </c>
      <c r="BB1062" s="51" t="s">
        <v>97</v>
      </c>
      <c r="BC1062" s="59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 s="51">
        <v>2</v>
      </c>
      <c r="BK1062" s="51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 s="1">
        <v>213500</v>
      </c>
    </row>
    <row r="1063" spans="1:81" x14ac:dyDescent="0.2">
      <c r="A1063">
        <v>1062</v>
      </c>
      <c r="B1063">
        <v>30</v>
      </c>
      <c r="C1063" t="s">
        <v>183</v>
      </c>
      <c r="D1063" s="1">
        <v>120</v>
      </c>
      <c r="E1063" s="1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s="1" t="s">
        <v>176</v>
      </c>
      <c r="N1063" s="51" t="s">
        <v>90</v>
      </c>
      <c r="O1063" s="51" t="s">
        <v>90</v>
      </c>
      <c r="P1063" s="1" t="s">
        <v>91</v>
      </c>
      <c r="Q1063" s="51" t="s">
        <v>115</v>
      </c>
      <c r="R1063" s="1">
        <v>3</v>
      </c>
      <c r="S1063" s="51">
        <v>4</v>
      </c>
      <c r="T1063" s="51">
        <v>1935</v>
      </c>
      <c r="U1063" s="51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 s="51">
        <v>894</v>
      </c>
      <c r="AN1063" t="s">
        <v>103</v>
      </c>
      <c r="AO1063" t="s">
        <v>98</v>
      </c>
      <c r="AP1063" t="s">
        <v>105</v>
      </c>
      <c r="AQ1063" t="s">
        <v>106</v>
      </c>
      <c r="AR1063" s="51">
        <v>894</v>
      </c>
      <c r="AS1063" s="51">
        <v>0</v>
      </c>
      <c r="AT1063">
        <v>0</v>
      </c>
      <c r="AU1063" s="1">
        <v>894</v>
      </c>
      <c r="AV1063" s="1">
        <v>0</v>
      </c>
      <c r="AW1063" s="1">
        <v>0</v>
      </c>
      <c r="AX1063" s="1">
        <v>1</v>
      </c>
      <c r="AY1063" s="1">
        <v>0</v>
      </c>
      <c r="AZ1063">
        <v>2</v>
      </c>
      <c r="BA1063">
        <v>1</v>
      </c>
      <c r="BB1063" s="51" t="s">
        <v>98</v>
      </c>
      <c r="BC1063" s="59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 s="51">
        <v>3</v>
      </c>
      <c r="BK1063" s="51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 s="1">
        <v>81000</v>
      </c>
    </row>
    <row r="1064" spans="1:81" x14ac:dyDescent="0.2">
      <c r="A1064">
        <v>1063</v>
      </c>
      <c r="B1064">
        <v>190</v>
      </c>
      <c r="C1064" t="s">
        <v>142</v>
      </c>
      <c r="D1064" s="1">
        <v>85</v>
      </c>
      <c r="E1064" s="1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s="1" t="s">
        <v>143</v>
      </c>
      <c r="N1064" s="51" t="s">
        <v>90</v>
      </c>
      <c r="O1064" s="51" t="s">
        <v>90</v>
      </c>
      <c r="P1064" s="1" t="s">
        <v>149</v>
      </c>
      <c r="Q1064" s="51" t="s">
        <v>92</v>
      </c>
      <c r="R1064" s="1">
        <v>5</v>
      </c>
      <c r="S1064" s="51">
        <v>5</v>
      </c>
      <c r="T1064" s="51">
        <v>1900</v>
      </c>
      <c r="U1064" s="51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 s="51">
        <v>662</v>
      </c>
      <c r="AN1064" t="s">
        <v>103</v>
      </c>
      <c r="AO1064" t="s">
        <v>98</v>
      </c>
      <c r="AP1064" t="s">
        <v>177</v>
      </c>
      <c r="AQ1064" t="s">
        <v>106</v>
      </c>
      <c r="AR1064" s="51">
        <v>1422</v>
      </c>
      <c r="AS1064" s="51">
        <v>915</v>
      </c>
      <c r="AT1064">
        <v>0</v>
      </c>
      <c r="AU1064" s="1">
        <v>2337</v>
      </c>
      <c r="AV1064" s="1">
        <v>0</v>
      </c>
      <c r="AW1064" s="1">
        <v>0</v>
      </c>
      <c r="AX1064" s="1">
        <v>2</v>
      </c>
      <c r="AY1064" s="1">
        <v>0</v>
      </c>
      <c r="AZ1064">
        <v>5</v>
      </c>
      <c r="BA1064">
        <v>2</v>
      </c>
      <c r="BB1064" s="51" t="s">
        <v>98</v>
      </c>
      <c r="BC1064" s="59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 s="51">
        <v>2</v>
      </c>
      <c r="BK1064" s="51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 s="1">
        <v>90000</v>
      </c>
    </row>
    <row r="1065" spans="1:81" x14ac:dyDescent="0.2">
      <c r="A1065">
        <v>1064</v>
      </c>
      <c r="B1065">
        <v>30</v>
      </c>
      <c r="C1065" t="s">
        <v>142</v>
      </c>
      <c r="D1065" s="1">
        <v>50</v>
      </c>
      <c r="E1065" s="1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s="1" t="s">
        <v>143</v>
      </c>
      <c r="N1065" s="51" t="s">
        <v>144</v>
      </c>
      <c r="O1065" s="51" t="s">
        <v>90</v>
      </c>
      <c r="P1065" s="1" t="s">
        <v>91</v>
      </c>
      <c r="Q1065" s="51" t="s">
        <v>115</v>
      </c>
      <c r="R1065" s="1">
        <v>6</v>
      </c>
      <c r="S1065" s="51">
        <v>6</v>
      </c>
      <c r="T1065" s="51">
        <v>1925</v>
      </c>
      <c r="U1065" s="51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 s="51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 s="51">
        <v>1103</v>
      </c>
      <c r="AS1065" s="51">
        <v>0</v>
      </c>
      <c r="AT1065">
        <v>0</v>
      </c>
      <c r="AU1065" s="1">
        <v>1103</v>
      </c>
      <c r="AV1065" s="1">
        <v>0</v>
      </c>
      <c r="AW1065" s="1">
        <v>0</v>
      </c>
      <c r="AX1065" s="1">
        <v>1</v>
      </c>
      <c r="AY1065" s="1">
        <v>0</v>
      </c>
      <c r="AZ1065">
        <v>2</v>
      </c>
      <c r="BA1065">
        <v>1</v>
      </c>
      <c r="BB1065" s="51" t="s">
        <v>97</v>
      </c>
      <c r="BC1065" s="59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 s="51">
        <v>2</v>
      </c>
      <c r="BK1065" s="51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 s="1">
        <v>110500</v>
      </c>
    </row>
    <row r="1066" spans="1:81" x14ac:dyDescent="0.2">
      <c r="A1066">
        <v>1065</v>
      </c>
      <c r="B1066">
        <v>20</v>
      </c>
      <c r="C1066" t="s">
        <v>81</v>
      </c>
      <c r="D1066" s="1" t="s">
        <v>83</v>
      </c>
      <c r="E1066" s="1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s="1" t="s">
        <v>162</v>
      </c>
      <c r="N1066" s="51" t="s">
        <v>90</v>
      </c>
      <c r="O1066" s="51" t="s">
        <v>90</v>
      </c>
      <c r="P1066" s="1" t="s">
        <v>91</v>
      </c>
      <c r="Q1066" s="51" t="s">
        <v>115</v>
      </c>
      <c r="R1066" s="1">
        <v>5</v>
      </c>
      <c r="S1066" s="51">
        <v>6</v>
      </c>
      <c r="T1066" s="51">
        <v>1966</v>
      </c>
      <c r="U1066" s="51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 s="51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 s="51">
        <v>1154</v>
      </c>
      <c r="AS1066" s="51">
        <v>0</v>
      </c>
      <c r="AT1066">
        <v>0</v>
      </c>
      <c r="AU1066" s="1">
        <v>1154</v>
      </c>
      <c r="AV1066" s="1">
        <v>0</v>
      </c>
      <c r="AW1066" s="1">
        <v>0</v>
      </c>
      <c r="AX1066" s="1">
        <v>1</v>
      </c>
      <c r="AY1066" s="1">
        <v>1</v>
      </c>
      <c r="AZ1066">
        <v>3</v>
      </c>
      <c r="BA1066">
        <v>1</v>
      </c>
      <c r="BB1066" s="51" t="s">
        <v>98</v>
      </c>
      <c r="BC1066" s="59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 s="51">
        <v>2</v>
      </c>
      <c r="BK1066" s="51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 s="1">
        <v>154000</v>
      </c>
    </row>
    <row r="1067" spans="1:81" x14ac:dyDescent="0.2">
      <c r="A1067">
        <v>1066</v>
      </c>
      <c r="B1067">
        <v>60</v>
      </c>
      <c r="C1067" t="s">
        <v>81</v>
      </c>
      <c r="D1067" s="1">
        <v>80</v>
      </c>
      <c r="E1067" s="1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s="1" t="s">
        <v>205</v>
      </c>
      <c r="N1067" s="51" t="s">
        <v>90</v>
      </c>
      <c r="O1067" s="51" t="s">
        <v>90</v>
      </c>
      <c r="P1067" s="1" t="s">
        <v>91</v>
      </c>
      <c r="Q1067" s="51" t="s">
        <v>92</v>
      </c>
      <c r="R1067" s="1">
        <v>7</v>
      </c>
      <c r="S1067" s="51">
        <v>5</v>
      </c>
      <c r="T1067" s="51">
        <v>1996</v>
      </c>
      <c r="U1067" s="51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 s="51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 s="51">
        <v>1306</v>
      </c>
      <c r="AS1067" s="51">
        <v>954</v>
      </c>
      <c r="AT1067">
        <v>0</v>
      </c>
      <c r="AU1067" s="1">
        <v>2260</v>
      </c>
      <c r="AV1067" s="1">
        <v>1</v>
      </c>
      <c r="AW1067" s="1">
        <v>0</v>
      </c>
      <c r="AX1067" s="1">
        <v>2</v>
      </c>
      <c r="AY1067" s="1">
        <v>1</v>
      </c>
      <c r="AZ1067">
        <v>3</v>
      </c>
      <c r="BA1067">
        <v>1</v>
      </c>
      <c r="BB1067" s="51" t="s">
        <v>97</v>
      </c>
      <c r="BC1067" s="59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 s="51">
        <v>2</v>
      </c>
      <c r="BK1067" s="51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 s="1">
        <v>328000</v>
      </c>
    </row>
    <row r="1068" spans="1:81" x14ac:dyDescent="0.2">
      <c r="A1068">
        <v>1067</v>
      </c>
      <c r="B1068">
        <v>60</v>
      </c>
      <c r="C1068" t="s">
        <v>81</v>
      </c>
      <c r="D1068" s="1">
        <v>59</v>
      </c>
      <c r="E1068" s="1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s="1" t="s">
        <v>193</v>
      </c>
      <c r="N1068" s="51" t="s">
        <v>90</v>
      </c>
      <c r="O1068" s="51" t="s">
        <v>90</v>
      </c>
      <c r="P1068" s="1" t="s">
        <v>91</v>
      </c>
      <c r="Q1068" s="51" t="s">
        <v>92</v>
      </c>
      <c r="R1068" s="1">
        <v>6</v>
      </c>
      <c r="S1068" s="51">
        <v>7</v>
      </c>
      <c r="T1068" s="51">
        <v>1993</v>
      </c>
      <c r="U1068" s="51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 s="51">
        <v>799</v>
      </c>
      <c r="AN1068" t="s">
        <v>103</v>
      </c>
      <c r="AO1068" t="s">
        <v>97</v>
      </c>
      <c r="AP1068" t="s">
        <v>105</v>
      </c>
      <c r="AQ1068" t="s">
        <v>106</v>
      </c>
      <c r="AR1068" s="51">
        <v>799</v>
      </c>
      <c r="AS1068" s="51">
        <v>772</v>
      </c>
      <c r="AT1068">
        <v>0</v>
      </c>
      <c r="AU1068" s="1">
        <v>1571</v>
      </c>
      <c r="AV1068" s="1">
        <v>0</v>
      </c>
      <c r="AW1068" s="1">
        <v>0</v>
      </c>
      <c r="AX1068" s="1">
        <v>2</v>
      </c>
      <c r="AY1068" s="1">
        <v>1</v>
      </c>
      <c r="AZ1068">
        <v>3</v>
      </c>
      <c r="BA1068">
        <v>1</v>
      </c>
      <c r="BB1068" s="51" t="s">
        <v>98</v>
      </c>
      <c r="BC1068" s="59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 s="51">
        <v>2</v>
      </c>
      <c r="BK1068" s="51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 s="1">
        <v>178000</v>
      </c>
    </row>
    <row r="1069" spans="1:81" x14ac:dyDescent="0.2">
      <c r="A1069">
        <v>1068</v>
      </c>
      <c r="B1069">
        <v>60</v>
      </c>
      <c r="C1069" t="s">
        <v>81</v>
      </c>
      <c r="D1069" s="1">
        <v>80</v>
      </c>
      <c r="E1069" s="1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s="1" t="s">
        <v>162</v>
      </c>
      <c r="N1069" s="51" t="s">
        <v>90</v>
      </c>
      <c r="O1069" s="51" t="s">
        <v>90</v>
      </c>
      <c r="P1069" s="1" t="s">
        <v>91</v>
      </c>
      <c r="Q1069" s="51" t="s">
        <v>92</v>
      </c>
      <c r="R1069" s="1">
        <v>6</v>
      </c>
      <c r="S1069" s="51">
        <v>6</v>
      </c>
      <c r="T1069" s="51">
        <v>1964</v>
      </c>
      <c r="U1069" s="51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 s="51">
        <v>780</v>
      </c>
      <c r="AN1069" t="s">
        <v>103</v>
      </c>
      <c r="AO1069" t="s">
        <v>98</v>
      </c>
      <c r="AP1069" t="s">
        <v>105</v>
      </c>
      <c r="AQ1069" t="s">
        <v>106</v>
      </c>
      <c r="AR1069" s="51">
        <v>798</v>
      </c>
      <c r="AS1069" s="51">
        <v>813</v>
      </c>
      <c r="AT1069">
        <v>0</v>
      </c>
      <c r="AU1069" s="1">
        <v>1611</v>
      </c>
      <c r="AV1069" s="1">
        <v>1</v>
      </c>
      <c r="AW1069" s="1">
        <v>0</v>
      </c>
      <c r="AX1069" s="1">
        <v>1</v>
      </c>
      <c r="AY1069" s="1">
        <v>1</v>
      </c>
      <c r="AZ1069">
        <v>4</v>
      </c>
      <c r="BA1069">
        <v>1</v>
      </c>
      <c r="BB1069" s="51" t="s">
        <v>98</v>
      </c>
      <c r="BC1069" s="5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 s="51">
        <v>2</v>
      </c>
      <c r="BK1069" s="51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 s="1">
        <v>167900</v>
      </c>
    </row>
    <row r="1070" spans="1:81" x14ac:dyDescent="0.2">
      <c r="A1070">
        <v>1069</v>
      </c>
      <c r="B1070">
        <v>160</v>
      </c>
      <c r="C1070" t="s">
        <v>142</v>
      </c>
      <c r="D1070" s="1">
        <v>42</v>
      </c>
      <c r="E1070" s="1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s="1" t="s">
        <v>178</v>
      </c>
      <c r="N1070" s="51" t="s">
        <v>90</v>
      </c>
      <c r="O1070" s="51" t="s">
        <v>90</v>
      </c>
      <c r="P1070" s="1" t="s">
        <v>179</v>
      </c>
      <c r="Q1070" s="51" t="s">
        <v>92</v>
      </c>
      <c r="R1070" s="1">
        <v>6</v>
      </c>
      <c r="S1070" s="51">
        <v>4</v>
      </c>
      <c r="T1070" s="51">
        <v>1973</v>
      </c>
      <c r="U1070" s="51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 s="51">
        <v>942</v>
      </c>
      <c r="AN1070" t="s">
        <v>103</v>
      </c>
      <c r="AO1070" t="s">
        <v>97</v>
      </c>
      <c r="AP1070" t="s">
        <v>105</v>
      </c>
      <c r="AQ1070" t="s">
        <v>106</v>
      </c>
      <c r="AR1070" s="51">
        <v>1291</v>
      </c>
      <c r="AS1070" s="51">
        <v>1230</v>
      </c>
      <c r="AT1070">
        <v>0</v>
      </c>
      <c r="AU1070" s="1">
        <v>2521</v>
      </c>
      <c r="AV1070" s="1">
        <v>1</v>
      </c>
      <c r="AW1070" s="1">
        <v>0</v>
      </c>
      <c r="AX1070" s="1">
        <v>2</v>
      </c>
      <c r="AY1070" s="1">
        <v>1</v>
      </c>
      <c r="AZ1070">
        <v>5</v>
      </c>
      <c r="BA1070">
        <v>1</v>
      </c>
      <c r="BB1070" s="51" t="s">
        <v>98</v>
      </c>
      <c r="BC1070" s="59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 s="51">
        <v>2</v>
      </c>
      <c r="BK1070" s="51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 s="1">
        <v>151400</v>
      </c>
    </row>
    <row r="1071" spans="1:81" x14ac:dyDescent="0.2">
      <c r="A1071">
        <v>1070</v>
      </c>
      <c r="B1071">
        <v>45</v>
      </c>
      <c r="C1071" t="s">
        <v>81</v>
      </c>
      <c r="D1071" s="1">
        <v>60</v>
      </c>
      <c r="E1071" s="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s="1" t="s">
        <v>162</v>
      </c>
      <c r="N1071" s="51" t="s">
        <v>90</v>
      </c>
      <c r="O1071" s="51" t="s">
        <v>90</v>
      </c>
      <c r="P1071" s="1" t="s">
        <v>91</v>
      </c>
      <c r="Q1071" s="51" t="s">
        <v>150</v>
      </c>
      <c r="R1071" s="1">
        <v>5</v>
      </c>
      <c r="S1071" s="51">
        <v>7</v>
      </c>
      <c r="T1071" s="51">
        <v>1949</v>
      </c>
      <c r="U1071" s="5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 s="5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 s="51">
        <v>893</v>
      </c>
      <c r="AS1071" s="51">
        <v>0</v>
      </c>
      <c r="AT1071">
        <v>0</v>
      </c>
      <c r="AU1071" s="1">
        <v>893</v>
      </c>
      <c r="AV1071" s="1">
        <v>0</v>
      </c>
      <c r="AW1071" s="1">
        <v>1</v>
      </c>
      <c r="AX1071" s="1">
        <v>1</v>
      </c>
      <c r="AY1071" s="1">
        <v>0</v>
      </c>
      <c r="AZ1071">
        <v>2</v>
      </c>
      <c r="BA1071">
        <v>1</v>
      </c>
      <c r="BB1071" s="51" t="s">
        <v>97</v>
      </c>
      <c r="BC1071" s="59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 s="51">
        <v>2</v>
      </c>
      <c r="BK1071" s="5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 s="1">
        <v>135000</v>
      </c>
    </row>
    <row r="1072" spans="1:81" x14ac:dyDescent="0.2">
      <c r="A1072">
        <v>1071</v>
      </c>
      <c r="B1072">
        <v>20</v>
      </c>
      <c r="C1072" t="s">
        <v>81</v>
      </c>
      <c r="D1072" s="1">
        <v>72</v>
      </c>
      <c r="E1072" s="1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s="1" t="s">
        <v>162</v>
      </c>
      <c r="N1072" s="51" t="s">
        <v>90</v>
      </c>
      <c r="O1072" s="51" t="s">
        <v>90</v>
      </c>
      <c r="P1072" s="1" t="s">
        <v>91</v>
      </c>
      <c r="Q1072" s="51" t="s">
        <v>115</v>
      </c>
      <c r="R1072" s="1">
        <v>5</v>
      </c>
      <c r="S1072" s="51">
        <v>5</v>
      </c>
      <c r="T1072" s="51">
        <v>1956</v>
      </c>
      <c r="U1072" s="51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 s="51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 s="51">
        <v>1048</v>
      </c>
      <c r="AS1072" s="51">
        <v>0</v>
      </c>
      <c r="AT1072">
        <v>0</v>
      </c>
      <c r="AU1072" s="1">
        <v>1048</v>
      </c>
      <c r="AV1072" s="1">
        <v>1</v>
      </c>
      <c r="AW1072" s="1">
        <v>0</v>
      </c>
      <c r="AX1072" s="1">
        <v>1</v>
      </c>
      <c r="AY1072" s="1">
        <v>0</v>
      </c>
      <c r="AZ1072">
        <v>3</v>
      </c>
      <c r="BA1072">
        <v>1</v>
      </c>
      <c r="BB1072" s="51" t="s">
        <v>98</v>
      </c>
      <c r="BC1072" s="59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 s="51">
        <v>1</v>
      </c>
      <c r="BK1072" s="51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 s="1">
        <v>135000</v>
      </c>
    </row>
    <row r="1073" spans="1:81" x14ac:dyDescent="0.2">
      <c r="A1073">
        <v>1072</v>
      </c>
      <c r="B1073">
        <v>60</v>
      </c>
      <c r="C1073" t="s">
        <v>81</v>
      </c>
      <c r="D1073" s="1">
        <v>78</v>
      </c>
      <c r="E1073" s="1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s="1" t="s">
        <v>138</v>
      </c>
      <c r="N1073" s="51" t="s">
        <v>202</v>
      </c>
      <c r="O1073" s="51" t="s">
        <v>90</v>
      </c>
      <c r="P1073" s="1" t="s">
        <v>91</v>
      </c>
      <c r="Q1073" s="51" t="s">
        <v>92</v>
      </c>
      <c r="R1073" s="1">
        <v>6</v>
      </c>
      <c r="S1073" s="51">
        <v>6</v>
      </c>
      <c r="T1073" s="51">
        <v>1968</v>
      </c>
      <c r="U1073" s="51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 s="51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 s="51">
        <v>829</v>
      </c>
      <c r="AS1073" s="51">
        <v>727</v>
      </c>
      <c r="AT1073">
        <v>0</v>
      </c>
      <c r="AU1073" s="1">
        <v>1556</v>
      </c>
      <c r="AV1073" s="1">
        <v>0</v>
      </c>
      <c r="AW1073" s="1">
        <v>0</v>
      </c>
      <c r="AX1073" s="1">
        <v>1</v>
      </c>
      <c r="AY1073" s="1">
        <v>1</v>
      </c>
      <c r="AZ1073">
        <v>4</v>
      </c>
      <c r="BA1073">
        <v>1</v>
      </c>
      <c r="BB1073" s="51" t="s">
        <v>98</v>
      </c>
      <c r="BC1073" s="59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 s="51">
        <v>2</v>
      </c>
      <c r="BK1073" s="51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 s="1">
        <v>154000</v>
      </c>
    </row>
    <row r="1074" spans="1:81" x14ac:dyDescent="0.2">
      <c r="A1074">
        <v>1073</v>
      </c>
      <c r="B1074">
        <v>50</v>
      </c>
      <c r="C1074" t="s">
        <v>81</v>
      </c>
      <c r="D1074" s="1">
        <v>50</v>
      </c>
      <c r="E1074" s="1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s="1" t="s">
        <v>185</v>
      </c>
      <c r="N1074" s="51" t="s">
        <v>144</v>
      </c>
      <c r="O1074" s="51" t="s">
        <v>90</v>
      </c>
      <c r="P1074" s="1" t="s">
        <v>91</v>
      </c>
      <c r="Q1074" s="51" t="s">
        <v>132</v>
      </c>
      <c r="R1074" s="1">
        <v>5</v>
      </c>
      <c r="S1074" s="51">
        <v>3</v>
      </c>
      <c r="T1074" s="51">
        <v>1948</v>
      </c>
      <c r="U1074" s="51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 s="51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 s="51">
        <v>1002</v>
      </c>
      <c r="AS1074" s="51">
        <v>454</v>
      </c>
      <c r="AT1074">
        <v>0</v>
      </c>
      <c r="AU1074" s="1">
        <v>1456</v>
      </c>
      <c r="AV1074" s="1">
        <v>1</v>
      </c>
      <c r="AW1074" s="1">
        <v>1</v>
      </c>
      <c r="AX1074" s="1">
        <v>1</v>
      </c>
      <c r="AY1074" s="1">
        <v>0</v>
      </c>
      <c r="AZ1074">
        <v>4</v>
      </c>
      <c r="BA1074">
        <v>1</v>
      </c>
      <c r="BB1074" s="51" t="s">
        <v>98</v>
      </c>
      <c r="BC1074" s="59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 s="51">
        <v>1</v>
      </c>
      <c r="BK1074" s="51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 s="1">
        <v>91500</v>
      </c>
    </row>
    <row r="1075" spans="1:81" x14ac:dyDescent="0.2">
      <c r="A1075">
        <v>1074</v>
      </c>
      <c r="B1075">
        <v>60</v>
      </c>
      <c r="C1075" t="s">
        <v>81</v>
      </c>
      <c r="D1075" s="1">
        <v>75</v>
      </c>
      <c r="E1075" s="1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s="1" t="s">
        <v>185</v>
      </c>
      <c r="N1075" s="51" t="s">
        <v>90</v>
      </c>
      <c r="O1075" s="51" t="s">
        <v>90</v>
      </c>
      <c r="P1075" s="1" t="s">
        <v>91</v>
      </c>
      <c r="Q1075" s="51" t="s">
        <v>92</v>
      </c>
      <c r="R1075" s="1">
        <v>6</v>
      </c>
      <c r="S1075" s="51">
        <v>6</v>
      </c>
      <c r="T1075" s="51">
        <v>1977</v>
      </c>
      <c r="U1075" s="51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 s="51">
        <v>690</v>
      </c>
      <c r="AN1075" t="s">
        <v>103</v>
      </c>
      <c r="AO1075" t="s">
        <v>98</v>
      </c>
      <c r="AP1075" t="s">
        <v>105</v>
      </c>
      <c r="AQ1075" t="s">
        <v>106</v>
      </c>
      <c r="AR1075" s="51">
        <v>698</v>
      </c>
      <c r="AS1075" s="51">
        <v>728</v>
      </c>
      <c r="AT1075">
        <v>0</v>
      </c>
      <c r="AU1075" s="1">
        <v>1426</v>
      </c>
      <c r="AV1075" s="1">
        <v>0</v>
      </c>
      <c r="AW1075" s="1">
        <v>0</v>
      </c>
      <c r="AX1075" s="1">
        <v>1</v>
      </c>
      <c r="AY1075" s="1">
        <v>1</v>
      </c>
      <c r="AZ1075">
        <v>3</v>
      </c>
      <c r="BA1075">
        <v>1</v>
      </c>
      <c r="BB1075" s="51" t="s">
        <v>98</v>
      </c>
      <c r="BC1075" s="59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 s="51">
        <v>2</v>
      </c>
      <c r="BK1075" s="51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 s="1">
        <v>159500</v>
      </c>
    </row>
    <row r="1076" spans="1:81" x14ac:dyDescent="0.2">
      <c r="A1076">
        <v>1075</v>
      </c>
      <c r="B1076">
        <v>20</v>
      </c>
      <c r="C1076" t="s">
        <v>81</v>
      </c>
      <c r="D1076" s="1">
        <v>74</v>
      </c>
      <c r="E1076" s="1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s="1" t="s">
        <v>89</v>
      </c>
      <c r="N1076" s="51" t="s">
        <v>90</v>
      </c>
      <c r="O1076" s="51" t="s">
        <v>90</v>
      </c>
      <c r="P1076" s="1" t="s">
        <v>91</v>
      </c>
      <c r="Q1076" s="51" t="s">
        <v>115</v>
      </c>
      <c r="R1076" s="1">
        <v>7</v>
      </c>
      <c r="S1076" s="51">
        <v>5</v>
      </c>
      <c r="T1076" s="51">
        <v>2006</v>
      </c>
      <c r="U1076" s="51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 s="51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 s="51">
        <v>1240</v>
      </c>
      <c r="AS1076" s="51">
        <v>0</v>
      </c>
      <c r="AT1076">
        <v>0</v>
      </c>
      <c r="AU1076" s="1">
        <v>1240</v>
      </c>
      <c r="AV1076" s="1">
        <v>0</v>
      </c>
      <c r="AW1076" s="1">
        <v>0</v>
      </c>
      <c r="AX1076" s="1">
        <v>2</v>
      </c>
      <c r="AY1076" s="1">
        <v>0</v>
      </c>
      <c r="AZ1076">
        <v>2</v>
      </c>
      <c r="BA1076">
        <v>1</v>
      </c>
      <c r="BB1076" s="51" t="s">
        <v>97</v>
      </c>
      <c r="BC1076" s="59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 s="51">
        <v>3</v>
      </c>
      <c r="BK1076" s="51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 s="1">
        <v>194000</v>
      </c>
    </row>
    <row r="1077" spans="1:81" x14ac:dyDescent="0.2">
      <c r="A1077">
        <v>1076</v>
      </c>
      <c r="B1077">
        <v>70</v>
      </c>
      <c r="C1077" t="s">
        <v>81</v>
      </c>
      <c r="D1077" s="1">
        <v>75</v>
      </c>
      <c r="E1077" s="1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s="1" t="s">
        <v>123</v>
      </c>
      <c r="N1077" s="51" t="s">
        <v>90</v>
      </c>
      <c r="O1077" s="51" t="s">
        <v>90</v>
      </c>
      <c r="P1077" s="1" t="s">
        <v>91</v>
      </c>
      <c r="Q1077" s="51" t="s">
        <v>92</v>
      </c>
      <c r="R1077" s="1">
        <v>7</v>
      </c>
      <c r="S1077" s="51">
        <v>6</v>
      </c>
      <c r="T1077" s="51">
        <v>1940</v>
      </c>
      <c r="U1077" s="51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 s="51">
        <v>800</v>
      </c>
      <c r="AN1077" t="s">
        <v>103</v>
      </c>
      <c r="AO1077" t="s">
        <v>98</v>
      </c>
      <c r="AP1077" t="s">
        <v>105</v>
      </c>
      <c r="AQ1077" t="s">
        <v>106</v>
      </c>
      <c r="AR1077" s="51">
        <v>960</v>
      </c>
      <c r="AS1077" s="51">
        <v>780</v>
      </c>
      <c r="AT1077">
        <v>0</v>
      </c>
      <c r="AU1077" s="1">
        <v>1740</v>
      </c>
      <c r="AV1077" s="1">
        <v>0</v>
      </c>
      <c r="AW1077" s="1">
        <v>0</v>
      </c>
      <c r="AX1077" s="1">
        <v>1</v>
      </c>
      <c r="AY1077" s="1">
        <v>1</v>
      </c>
      <c r="AZ1077">
        <v>3</v>
      </c>
      <c r="BA1077">
        <v>1</v>
      </c>
      <c r="BB1077" s="51" t="s">
        <v>98</v>
      </c>
      <c r="BC1077" s="59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 s="51">
        <v>1</v>
      </c>
      <c r="BK1077" s="51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 s="1">
        <v>219500</v>
      </c>
    </row>
    <row r="1078" spans="1:81" x14ac:dyDescent="0.2">
      <c r="A1078">
        <v>1077</v>
      </c>
      <c r="B1078">
        <v>50</v>
      </c>
      <c r="C1078" t="s">
        <v>81</v>
      </c>
      <c r="D1078" s="1">
        <v>60</v>
      </c>
      <c r="E1078" s="1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s="1" t="s">
        <v>143</v>
      </c>
      <c r="N1078" s="51" t="s">
        <v>90</v>
      </c>
      <c r="O1078" s="51" t="s">
        <v>90</v>
      </c>
      <c r="P1078" s="1" t="s">
        <v>91</v>
      </c>
      <c r="Q1078" s="51" t="s">
        <v>132</v>
      </c>
      <c r="R1078" s="1">
        <v>5</v>
      </c>
      <c r="S1078" s="51">
        <v>8</v>
      </c>
      <c r="T1078" s="51">
        <v>1936</v>
      </c>
      <c r="U1078" s="51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 s="51">
        <v>796</v>
      </c>
      <c r="AN1078" t="s">
        <v>103</v>
      </c>
      <c r="AO1078" t="s">
        <v>97</v>
      </c>
      <c r="AP1078" t="s">
        <v>105</v>
      </c>
      <c r="AQ1078" t="s">
        <v>106</v>
      </c>
      <c r="AR1078" s="51">
        <v>1096</v>
      </c>
      <c r="AS1078" s="51">
        <v>370</v>
      </c>
      <c r="AT1078">
        <v>0</v>
      </c>
      <c r="AU1078" s="1">
        <v>1466</v>
      </c>
      <c r="AV1078" s="1">
        <v>0</v>
      </c>
      <c r="AW1078" s="1">
        <v>1</v>
      </c>
      <c r="AX1078" s="1">
        <v>2</v>
      </c>
      <c r="AY1078" s="1">
        <v>0</v>
      </c>
      <c r="AZ1078">
        <v>3</v>
      </c>
      <c r="BA1078">
        <v>1</v>
      </c>
      <c r="BB1078" s="51" t="s">
        <v>97</v>
      </c>
      <c r="BC1078" s="59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 s="51">
        <v>2</v>
      </c>
      <c r="BK1078" s="51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 s="1">
        <v>170000</v>
      </c>
    </row>
    <row r="1079" spans="1:81" x14ac:dyDescent="0.2">
      <c r="A1079">
        <v>1078</v>
      </c>
      <c r="B1079">
        <v>20</v>
      </c>
      <c r="C1079" t="s">
        <v>81</v>
      </c>
      <c r="D1079" s="1" t="s">
        <v>83</v>
      </c>
      <c r="E1079" s="1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s="1" t="s">
        <v>162</v>
      </c>
      <c r="N1079" s="51" t="s">
        <v>90</v>
      </c>
      <c r="O1079" s="51" t="s">
        <v>90</v>
      </c>
      <c r="P1079" s="1" t="s">
        <v>91</v>
      </c>
      <c r="Q1079" s="51" t="s">
        <v>115</v>
      </c>
      <c r="R1079" s="1">
        <v>5</v>
      </c>
      <c r="S1079" s="51">
        <v>5</v>
      </c>
      <c r="T1079" s="51">
        <v>1969</v>
      </c>
      <c r="U1079" s="51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 s="51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 s="51">
        <v>1096</v>
      </c>
      <c r="AS1079" s="51">
        <v>0</v>
      </c>
      <c r="AT1079">
        <v>0</v>
      </c>
      <c r="AU1079" s="1">
        <v>1096</v>
      </c>
      <c r="AV1079" s="1">
        <v>1</v>
      </c>
      <c r="AW1079" s="1">
        <v>0</v>
      </c>
      <c r="AX1079" s="1">
        <v>1</v>
      </c>
      <c r="AY1079" s="1">
        <v>0</v>
      </c>
      <c r="AZ1079">
        <v>3</v>
      </c>
      <c r="BA1079">
        <v>1</v>
      </c>
      <c r="BB1079" s="51" t="s">
        <v>98</v>
      </c>
      <c r="BC1079" s="5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 s="51">
        <v>1</v>
      </c>
      <c r="BK1079" s="51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 s="1">
        <v>138800</v>
      </c>
    </row>
    <row r="1080" spans="1:81" x14ac:dyDescent="0.2">
      <c r="A1080">
        <v>1079</v>
      </c>
      <c r="B1080">
        <v>120</v>
      </c>
      <c r="C1080" t="s">
        <v>142</v>
      </c>
      <c r="D1080" s="1">
        <v>37</v>
      </c>
      <c r="E1080" s="1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s="1" t="s">
        <v>89</v>
      </c>
      <c r="N1080" s="51" t="s">
        <v>90</v>
      </c>
      <c r="O1080" s="51" t="s">
        <v>90</v>
      </c>
      <c r="P1080" s="1" t="s">
        <v>179</v>
      </c>
      <c r="Q1080" s="51" t="s">
        <v>115</v>
      </c>
      <c r="R1080" s="1">
        <v>6</v>
      </c>
      <c r="S1080" s="51">
        <v>5</v>
      </c>
      <c r="T1080" s="51">
        <v>2004</v>
      </c>
      <c r="U1080" s="51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 s="51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 s="51">
        <v>848</v>
      </c>
      <c r="AS1080" s="51">
        <v>0</v>
      </c>
      <c r="AT1080">
        <v>0</v>
      </c>
      <c r="AU1080" s="1">
        <v>848</v>
      </c>
      <c r="AV1080" s="1">
        <v>1</v>
      </c>
      <c r="AW1080" s="1">
        <v>0</v>
      </c>
      <c r="AX1080" s="1">
        <v>1</v>
      </c>
      <c r="AY1080" s="1">
        <v>0</v>
      </c>
      <c r="AZ1080">
        <v>1</v>
      </c>
      <c r="BA1080">
        <v>1</v>
      </c>
      <c r="BB1080" s="51" t="s">
        <v>97</v>
      </c>
      <c r="BC1080" s="59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 s="51">
        <v>2</v>
      </c>
      <c r="BK1080" s="51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 s="1">
        <v>155900</v>
      </c>
    </row>
    <row r="1081" spans="1:81" x14ac:dyDescent="0.2">
      <c r="A1081">
        <v>1080</v>
      </c>
      <c r="B1081">
        <v>20</v>
      </c>
      <c r="C1081" t="s">
        <v>81</v>
      </c>
      <c r="D1081" s="1">
        <v>65</v>
      </c>
      <c r="E1081" s="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s="1" t="s">
        <v>89</v>
      </c>
      <c r="N1081" s="51" t="s">
        <v>90</v>
      </c>
      <c r="O1081" s="51" t="s">
        <v>90</v>
      </c>
      <c r="P1081" s="1" t="s">
        <v>91</v>
      </c>
      <c r="Q1081" s="51" t="s">
        <v>115</v>
      </c>
      <c r="R1081" s="1">
        <v>5</v>
      </c>
      <c r="S1081" s="51">
        <v>5</v>
      </c>
      <c r="T1081" s="51">
        <v>1994</v>
      </c>
      <c r="U1081" s="5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 s="5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 s="51">
        <v>990</v>
      </c>
      <c r="AS1081" s="51">
        <v>0</v>
      </c>
      <c r="AT1081">
        <v>0</v>
      </c>
      <c r="AU1081" s="1">
        <v>990</v>
      </c>
      <c r="AV1081" s="1">
        <v>0</v>
      </c>
      <c r="AW1081" s="1">
        <v>0</v>
      </c>
      <c r="AX1081" s="1">
        <v>1</v>
      </c>
      <c r="AY1081" s="1">
        <v>0</v>
      </c>
      <c r="AZ1081">
        <v>3</v>
      </c>
      <c r="BA1081">
        <v>1</v>
      </c>
      <c r="BB1081" s="51" t="s">
        <v>98</v>
      </c>
      <c r="BC1081" s="59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 s="51">
        <v>1</v>
      </c>
      <c r="BK1081" s="5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 s="1">
        <v>126000</v>
      </c>
    </row>
    <row r="1082" spans="1:81" x14ac:dyDescent="0.2">
      <c r="A1082">
        <v>1081</v>
      </c>
      <c r="B1082">
        <v>20</v>
      </c>
      <c r="C1082" t="s">
        <v>81</v>
      </c>
      <c r="D1082" s="1">
        <v>80</v>
      </c>
      <c r="E1082" s="1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s="1" t="s">
        <v>138</v>
      </c>
      <c r="N1082" s="51" t="s">
        <v>90</v>
      </c>
      <c r="O1082" s="51" t="s">
        <v>90</v>
      </c>
      <c r="P1082" s="1" t="s">
        <v>91</v>
      </c>
      <c r="Q1082" s="51" t="s">
        <v>115</v>
      </c>
      <c r="R1082" s="1">
        <v>6</v>
      </c>
      <c r="S1082" s="51">
        <v>7</v>
      </c>
      <c r="T1082" s="51">
        <v>1971</v>
      </c>
      <c r="U1082" s="51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 s="51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 s="51">
        <v>1258</v>
      </c>
      <c r="AS1082" s="51">
        <v>0</v>
      </c>
      <c r="AT1082">
        <v>0</v>
      </c>
      <c r="AU1082" s="1">
        <v>1258</v>
      </c>
      <c r="AV1082" s="1">
        <v>0</v>
      </c>
      <c r="AW1082" s="1">
        <v>1</v>
      </c>
      <c r="AX1082" s="1">
        <v>2</v>
      </c>
      <c r="AY1082" s="1">
        <v>0</v>
      </c>
      <c r="AZ1082">
        <v>3</v>
      </c>
      <c r="BA1082">
        <v>1</v>
      </c>
      <c r="BB1082" s="51" t="s">
        <v>97</v>
      </c>
      <c r="BC1082" s="59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 s="51">
        <v>2</v>
      </c>
      <c r="BK1082" s="51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 s="1">
        <v>145000</v>
      </c>
    </row>
    <row r="1083" spans="1:81" x14ac:dyDescent="0.2">
      <c r="A1083">
        <v>1082</v>
      </c>
      <c r="B1083">
        <v>20</v>
      </c>
      <c r="C1083" t="s">
        <v>81</v>
      </c>
      <c r="D1083" s="1">
        <v>75</v>
      </c>
      <c r="E1083" s="1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s="1" t="s">
        <v>151</v>
      </c>
      <c r="N1083" s="51" t="s">
        <v>114</v>
      </c>
      <c r="O1083" s="51" t="s">
        <v>90</v>
      </c>
      <c r="P1083" s="1" t="s">
        <v>91</v>
      </c>
      <c r="Q1083" s="51" t="s">
        <v>115</v>
      </c>
      <c r="R1083" s="1">
        <v>5</v>
      </c>
      <c r="S1083" s="51">
        <v>5</v>
      </c>
      <c r="T1083" s="51">
        <v>1963</v>
      </c>
      <c r="U1083" s="51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 s="51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 s="51">
        <v>1040</v>
      </c>
      <c r="AS1083" s="51">
        <v>0</v>
      </c>
      <c r="AT1083">
        <v>0</v>
      </c>
      <c r="AU1083" s="1">
        <v>1040</v>
      </c>
      <c r="AV1083" s="1">
        <v>1</v>
      </c>
      <c r="AW1083" s="1">
        <v>0</v>
      </c>
      <c r="AX1083" s="1">
        <v>1</v>
      </c>
      <c r="AY1083" s="1">
        <v>1</v>
      </c>
      <c r="AZ1083">
        <v>3</v>
      </c>
      <c r="BA1083">
        <v>1</v>
      </c>
      <c r="BB1083" s="51" t="s">
        <v>98</v>
      </c>
      <c r="BC1083" s="59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 s="51">
        <v>1</v>
      </c>
      <c r="BK1083" s="51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 s="1">
        <v>133000</v>
      </c>
    </row>
    <row r="1084" spans="1:81" x14ac:dyDescent="0.2">
      <c r="A1084">
        <v>1083</v>
      </c>
      <c r="B1084">
        <v>20</v>
      </c>
      <c r="C1084" t="s">
        <v>81</v>
      </c>
      <c r="D1084" s="1">
        <v>70</v>
      </c>
      <c r="E1084" s="1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s="1" t="s">
        <v>89</v>
      </c>
      <c r="N1084" s="51" t="s">
        <v>90</v>
      </c>
      <c r="O1084" s="51" t="s">
        <v>90</v>
      </c>
      <c r="P1084" s="1" t="s">
        <v>91</v>
      </c>
      <c r="Q1084" s="51" t="s">
        <v>115</v>
      </c>
      <c r="R1084" s="1">
        <v>7</v>
      </c>
      <c r="S1084" s="51">
        <v>5</v>
      </c>
      <c r="T1084" s="51">
        <v>2002</v>
      </c>
      <c r="U1084" s="51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 s="51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 s="51">
        <v>1459</v>
      </c>
      <c r="AS1084" s="51">
        <v>0</v>
      </c>
      <c r="AT1084">
        <v>0</v>
      </c>
      <c r="AU1084" s="1">
        <v>1459</v>
      </c>
      <c r="AV1084" s="1">
        <v>0</v>
      </c>
      <c r="AW1084" s="1">
        <v>0</v>
      </c>
      <c r="AX1084" s="1">
        <v>2</v>
      </c>
      <c r="AY1084" s="1">
        <v>0</v>
      </c>
      <c r="AZ1084">
        <v>3</v>
      </c>
      <c r="BA1084">
        <v>1</v>
      </c>
      <c r="BB1084" s="51" t="s">
        <v>97</v>
      </c>
      <c r="BC1084" s="59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 s="51">
        <v>2</v>
      </c>
      <c r="BK1084" s="51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 s="1">
        <v>192000</v>
      </c>
    </row>
    <row r="1085" spans="1:81" x14ac:dyDescent="0.2">
      <c r="A1085">
        <v>1084</v>
      </c>
      <c r="B1085">
        <v>20</v>
      </c>
      <c r="C1085" t="s">
        <v>81</v>
      </c>
      <c r="D1085" s="1">
        <v>80</v>
      </c>
      <c r="E1085" s="1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s="1" t="s">
        <v>162</v>
      </c>
      <c r="N1085" s="51" t="s">
        <v>90</v>
      </c>
      <c r="O1085" s="51" t="s">
        <v>90</v>
      </c>
      <c r="P1085" s="1" t="s">
        <v>91</v>
      </c>
      <c r="Q1085" s="51" t="s">
        <v>115</v>
      </c>
      <c r="R1085" s="1">
        <v>6</v>
      </c>
      <c r="S1085" s="51">
        <v>6</v>
      </c>
      <c r="T1085" s="51">
        <v>1964</v>
      </c>
      <c r="U1085" s="51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 s="51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 s="51">
        <v>1251</v>
      </c>
      <c r="AS1085" s="51">
        <v>0</v>
      </c>
      <c r="AT1085">
        <v>0</v>
      </c>
      <c r="AU1085" s="1">
        <v>1251</v>
      </c>
      <c r="AV1085" s="1">
        <v>1</v>
      </c>
      <c r="AW1085" s="1">
        <v>0</v>
      </c>
      <c r="AX1085" s="1">
        <v>1</v>
      </c>
      <c r="AY1085" s="1">
        <v>0</v>
      </c>
      <c r="AZ1085">
        <v>3</v>
      </c>
      <c r="BA1085">
        <v>1</v>
      </c>
      <c r="BB1085" s="51" t="s">
        <v>98</v>
      </c>
      <c r="BC1085" s="59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 s="51">
        <v>1</v>
      </c>
      <c r="BK1085" s="51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 s="1">
        <v>160000</v>
      </c>
    </row>
    <row r="1086" spans="1:81" x14ac:dyDescent="0.2">
      <c r="A1086">
        <v>1085</v>
      </c>
      <c r="B1086">
        <v>60</v>
      </c>
      <c r="C1086" t="s">
        <v>81</v>
      </c>
      <c r="D1086" s="1" t="s">
        <v>83</v>
      </c>
      <c r="E1086" s="1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s="1" t="s">
        <v>193</v>
      </c>
      <c r="N1086" s="51" t="s">
        <v>90</v>
      </c>
      <c r="O1086" s="51" t="s">
        <v>90</v>
      </c>
      <c r="P1086" s="1" t="s">
        <v>91</v>
      </c>
      <c r="Q1086" s="51" t="s">
        <v>92</v>
      </c>
      <c r="R1086" s="1">
        <v>6</v>
      </c>
      <c r="S1086" s="51">
        <v>5</v>
      </c>
      <c r="T1086" s="51">
        <v>1995</v>
      </c>
      <c r="U1086" s="51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 s="51">
        <v>691</v>
      </c>
      <c r="AN1086" t="s">
        <v>103</v>
      </c>
      <c r="AO1086" t="s">
        <v>97</v>
      </c>
      <c r="AP1086" t="s">
        <v>105</v>
      </c>
      <c r="AQ1086" t="s">
        <v>106</v>
      </c>
      <c r="AR1086" s="51">
        <v>691</v>
      </c>
      <c r="AS1086" s="51">
        <v>807</v>
      </c>
      <c r="AT1086">
        <v>0</v>
      </c>
      <c r="AU1086" s="1">
        <v>1498</v>
      </c>
      <c r="AV1086" s="1">
        <v>0</v>
      </c>
      <c r="AW1086" s="1">
        <v>0</v>
      </c>
      <c r="AX1086" s="1">
        <v>2</v>
      </c>
      <c r="AY1086" s="1">
        <v>1</v>
      </c>
      <c r="AZ1086">
        <v>3</v>
      </c>
      <c r="BA1086">
        <v>1</v>
      </c>
      <c r="BB1086" s="51" t="s">
        <v>98</v>
      </c>
      <c r="BC1086" s="59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 s="51">
        <v>2</v>
      </c>
      <c r="BK1086" s="51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 s="1">
        <v>187500</v>
      </c>
    </row>
    <row r="1087" spans="1:81" x14ac:dyDescent="0.2">
      <c r="A1087">
        <v>1086</v>
      </c>
      <c r="B1087">
        <v>85</v>
      </c>
      <c r="C1087" t="s">
        <v>81</v>
      </c>
      <c r="D1087" s="1">
        <v>73</v>
      </c>
      <c r="E1087" s="1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s="1" t="s">
        <v>170</v>
      </c>
      <c r="N1087" s="51" t="s">
        <v>90</v>
      </c>
      <c r="O1087" s="51" t="s">
        <v>90</v>
      </c>
      <c r="P1087" s="1" t="s">
        <v>91</v>
      </c>
      <c r="Q1087" s="51" t="s">
        <v>191</v>
      </c>
      <c r="R1087" s="1">
        <v>6</v>
      </c>
      <c r="S1087" s="51">
        <v>6</v>
      </c>
      <c r="T1087" s="51">
        <v>1992</v>
      </c>
      <c r="U1087" s="51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 s="51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 s="51">
        <v>996</v>
      </c>
      <c r="AS1087" s="51">
        <v>0</v>
      </c>
      <c r="AT1087">
        <v>0</v>
      </c>
      <c r="AU1087" s="1">
        <v>996</v>
      </c>
      <c r="AV1087" s="1">
        <v>1</v>
      </c>
      <c r="AW1087" s="1">
        <v>0</v>
      </c>
      <c r="AX1087" s="1">
        <v>1</v>
      </c>
      <c r="AY1087" s="1">
        <v>0</v>
      </c>
      <c r="AZ1087">
        <v>2</v>
      </c>
      <c r="BA1087">
        <v>1</v>
      </c>
      <c r="BB1087" s="51" t="s">
        <v>97</v>
      </c>
      <c r="BC1087" s="59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 s="51">
        <v>2</v>
      </c>
      <c r="BK1087" s="51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 s="1">
        <v>147000</v>
      </c>
    </row>
    <row r="1088" spans="1:81" x14ac:dyDescent="0.2">
      <c r="A1088">
        <v>1087</v>
      </c>
      <c r="B1088">
        <v>160</v>
      </c>
      <c r="C1088" t="s">
        <v>142</v>
      </c>
      <c r="D1088" s="1" t="s">
        <v>83</v>
      </c>
      <c r="E1088" s="1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s="1" t="s">
        <v>178</v>
      </c>
      <c r="N1088" s="51" t="s">
        <v>90</v>
      </c>
      <c r="O1088" s="51" t="s">
        <v>90</v>
      </c>
      <c r="P1088" s="1" t="s">
        <v>179</v>
      </c>
      <c r="Q1088" s="51" t="s">
        <v>92</v>
      </c>
      <c r="R1088" s="1">
        <v>4</v>
      </c>
      <c r="S1088" s="51">
        <v>5</v>
      </c>
      <c r="T1088" s="51">
        <v>1973</v>
      </c>
      <c r="U1088" s="51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 s="51">
        <v>546</v>
      </c>
      <c r="AN1088" t="s">
        <v>103</v>
      </c>
      <c r="AO1088" t="s">
        <v>98</v>
      </c>
      <c r="AP1088" t="s">
        <v>105</v>
      </c>
      <c r="AQ1088" t="s">
        <v>106</v>
      </c>
      <c r="AR1088" s="51">
        <v>546</v>
      </c>
      <c r="AS1088" s="51">
        <v>546</v>
      </c>
      <c r="AT1088">
        <v>0</v>
      </c>
      <c r="AU1088" s="1">
        <v>1092</v>
      </c>
      <c r="AV1088" s="1">
        <v>0</v>
      </c>
      <c r="AW1088" s="1">
        <v>0</v>
      </c>
      <c r="AX1088" s="1">
        <v>1</v>
      </c>
      <c r="AY1088" s="1">
        <v>1</v>
      </c>
      <c r="AZ1088">
        <v>3</v>
      </c>
      <c r="BA1088">
        <v>1</v>
      </c>
      <c r="BB1088" s="51" t="s">
        <v>98</v>
      </c>
      <c r="BC1088" s="59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 s="51">
        <v>1</v>
      </c>
      <c r="BK1088" s="51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 s="1">
        <v>83500</v>
      </c>
    </row>
    <row r="1089" spans="1:81" x14ac:dyDescent="0.2">
      <c r="A1089">
        <v>1088</v>
      </c>
      <c r="B1089">
        <v>60</v>
      </c>
      <c r="C1089" t="s">
        <v>192</v>
      </c>
      <c r="D1089" s="1">
        <v>85</v>
      </c>
      <c r="E1089" s="1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s="1" t="s">
        <v>136</v>
      </c>
      <c r="N1089" s="51" t="s">
        <v>90</v>
      </c>
      <c r="O1089" s="51" t="s">
        <v>90</v>
      </c>
      <c r="P1089" s="1" t="s">
        <v>91</v>
      </c>
      <c r="Q1089" s="51" t="s">
        <v>92</v>
      </c>
      <c r="R1089" s="1">
        <v>8</v>
      </c>
      <c r="S1089" s="51">
        <v>5</v>
      </c>
      <c r="T1089" s="51">
        <v>2005</v>
      </c>
      <c r="U1089" s="51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 s="51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 s="51">
        <v>1082</v>
      </c>
      <c r="AS1089" s="51">
        <v>871</v>
      </c>
      <c r="AT1089">
        <v>0</v>
      </c>
      <c r="AU1089" s="1">
        <v>1953</v>
      </c>
      <c r="AV1089" s="1">
        <v>0</v>
      </c>
      <c r="AW1089" s="1">
        <v>0</v>
      </c>
      <c r="AX1089" s="1">
        <v>2</v>
      </c>
      <c r="AY1089" s="1">
        <v>1</v>
      </c>
      <c r="AZ1089">
        <v>3</v>
      </c>
      <c r="BA1089">
        <v>1</v>
      </c>
      <c r="BB1089" s="51" t="s">
        <v>97</v>
      </c>
      <c r="BC1089" s="5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 s="51">
        <v>3</v>
      </c>
      <c r="BK1089" s="51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 s="1">
        <v>252000</v>
      </c>
    </row>
    <row r="1090" spans="1:81" x14ac:dyDescent="0.2">
      <c r="A1090">
        <v>1089</v>
      </c>
      <c r="B1090">
        <v>160</v>
      </c>
      <c r="C1090" t="s">
        <v>142</v>
      </c>
      <c r="D1090" s="1">
        <v>24</v>
      </c>
      <c r="E1090" s="1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s="1" t="s">
        <v>185</v>
      </c>
      <c r="N1090" s="51" t="s">
        <v>90</v>
      </c>
      <c r="O1090" s="51" t="s">
        <v>90</v>
      </c>
      <c r="P1090" s="1" t="s">
        <v>198</v>
      </c>
      <c r="Q1090" s="51" t="s">
        <v>92</v>
      </c>
      <c r="R1090" s="1">
        <v>7</v>
      </c>
      <c r="S1090" s="51">
        <v>5</v>
      </c>
      <c r="T1090" s="51">
        <v>2004</v>
      </c>
      <c r="U1090" s="51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 s="51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 s="51">
        <v>970</v>
      </c>
      <c r="AS1090" s="51">
        <v>739</v>
      </c>
      <c r="AT1090">
        <v>0</v>
      </c>
      <c r="AU1090" s="1">
        <v>1709</v>
      </c>
      <c r="AV1090" s="1">
        <v>0</v>
      </c>
      <c r="AW1090" s="1">
        <v>0</v>
      </c>
      <c r="AX1090" s="1">
        <v>2</v>
      </c>
      <c r="AY1090" s="1">
        <v>0</v>
      </c>
      <c r="AZ1090">
        <v>3</v>
      </c>
      <c r="BA1090">
        <v>1</v>
      </c>
      <c r="BB1090" s="51" t="s">
        <v>97</v>
      </c>
      <c r="BC1090" s="59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 s="51">
        <v>2</v>
      </c>
      <c r="BK1090" s="51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 s="1">
        <v>137500</v>
      </c>
    </row>
    <row r="1091" spans="1:81" x14ac:dyDescent="0.2">
      <c r="A1091">
        <v>1090</v>
      </c>
      <c r="B1091">
        <v>120</v>
      </c>
      <c r="C1091" t="s">
        <v>192</v>
      </c>
      <c r="D1091" s="1">
        <v>37</v>
      </c>
      <c r="E1091" s="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s="1" t="s">
        <v>136</v>
      </c>
      <c r="N1091" s="51" t="s">
        <v>90</v>
      </c>
      <c r="O1091" s="51" t="s">
        <v>90</v>
      </c>
      <c r="P1091" s="1" t="s">
        <v>179</v>
      </c>
      <c r="Q1091" s="51" t="s">
        <v>115</v>
      </c>
      <c r="R1091" s="1">
        <v>8</v>
      </c>
      <c r="S1091" s="51">
        <v>5</v>
      </c>
      <c r="T1091" s="51">
        <v>2005</v>
      </c>
      <c r="U1091" s="5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 s="5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 s="51">
        <v>1247</v>
      </c>
      <c r="AS1091" s="51">
        <v>0</v>
      </c>
      <c r="AT1091">
        <v>0</v>
      </c>
      <c r="AU1091" s="1">
        <v>1247</v>
      </c>
      <c r="AV1091" s="1">
        <v>1</v>
      </c>
      <c r="AW1091" s="1">
        <v>0</v>
      </c>
      <c r="AX1091" s="1">
        <v>1</v>
      </c>
      <c r="AY1091" s="1">
        <v>1</v>
      </c>
      <c r="AZ1091">
        <v>1</v>
      </c>
      <c r="BA1091">
        <v>1</v>
      </c>
      <c r="BB1091" s="51" t="s">
        <v>97</v>
      </c>
      <c r="BC1091" s="59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 s="51">
        <v>2</v>
      </c>
      <c r="BK1091" s="5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 s="1">
        <v>197000</v>
      </c>
    </row>
    <row r="1092" spans="1:81" x14ac:dyDescent="0.2">
      <c r="A1092">
        <v>1091</v>
      </c>
      <c r="B1092">
        <v>90</v>
      </c>
      <c r="C1092" t="s">
        <v>81</v>
      </c>
      <c r="D1092" s="1">
        <v>60</v>
      </c>
      <c r="E1092" s="1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s="1" t="s">
        <v>162</v>
      </c>
      <c r="N1092" s="51" t="s">
        <v>90</v>
      </c>
      <c r="O1092" s="51" t="s">
        <v>90</v>
      </c>
      <c r="P1092" s="1" t="s">
        <v>167</v>
      </c>
      <c r="Q1092" s="51" t="s">
        <v>115</v>
      </c>
      <c r="R1092" s="1">
        <v>3</v>
      </c>
      <c r="S1092" s="51">
        <v>4</v>
      </c>
      <c r="T1092" s="51">
        <v>1950</v>
      </c>
      <c r="U1092" s="51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 s="51">
        <v>0</v>
      </c>
      <c r="AN1092" t="s">
        <v>240</v>
      </c>
      <c r="AO1092" t="s">
        <v>147</v>
      </c>
      <c r="AP1092" t="s">
        <v>177</v>
      </c>
      <c r="AQ1092" t="s">
        <v>164</v>
      </c>
      <c r="AR1092" s="51">
        <v>1040</v>
      </c>
      <c r="AS1092" s="51">
        <v>0</v>
      </c>
      <c r="AT1092">
        <v>0</v>
      </c>
      <c r="AU1092" s="1">
        <v>1040</v>
      </c>
      <c r="AV1092" s="1">
        <v>0</v>
      </c>
      <c r="AW1092" s="1">
        <v>0</v>
      </c>
      <c r="AX1092" s="1">
        <v>2</v>
      </c>
      <c r="AY1092" s="1">
        <v>0</v>
      </c>
      <c r="AZ1092">
        <v>2</v>
      </c>
      <c r="BA1092">
        <v>2</v>
      </c>
      <c r="BB1092" s="51" t="s">
        <v>98</v>
      </c>
      <c r="BC1092" s="59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 s="51">
        <v>2</v>
      </c>
      <c r="BK1092" s="51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 s="1">
        <v>92900</v>
      </c>
    </row>
    <row r="1093" spans="1:81" x14ac:dyDescent="0.2">
      <c r="A1093">
        <v>1092</v>
      </c>
      <c r="B1093">
        <v>160</v>
      </c>
      <c r="C1093" t="s">
        <v>192</v>
      </c>
      <c r="D1093" s="1">
        <v>24</v>
      </c>
      <c r="E1093" s="1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s="1" t="s">
        <v>136</v>
      </c>
      <c r="N1093" s="51" t="s">
        <v>90</v>
      </c>
      <c r="O1093" s="51" t="s">
        <v>90</v>
      </c>
      <c r="P1093" s="1" t="s">
        <v>198</v>
      </c>
      <c r="Q1093" s="51" t="s">
        <v>92</v>
      </c>
      <c r="R1093" s="1">
        <v>7</v>
      </c>
      <c r="S1093" s="51">
        <v>5</v>
      </c>
      <c r="T1093" s="51">
        <v>1999</v>
      </c>
      <c r="U1093" s="51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 s="51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 s="51">
        <v>624</v>
      </c>
      <c r="AS1093" s="51">
        <v>628</v>
      </c>
      <c r="AT1093">
        <v>0</v>
      </c>
      <c r="AU1093" s="1">
        <v>1252</v>
      </c>
      <c r="AV1093" s="1">
        <v>1</v>
      </c>
      <c r="AW1093" s="1">
        <v>0</v>
      </c>
      <c r="AX1093" s="1">
        <v>2</v>
      </c>
      <c r="AY1093" s="1">
        <v>1</v>
      </c>
      <c r="AZ1093">
        <v>2</v>
      </c>
      <c r="BA1093">
        <v>1</v>
      </c>
      <c r="BB1093" s="51" t="s">
        <v>97</v>
      </c>
      <c r="BC1093" s="59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 s="51">
        <v>2</v>
      </c>
      <c r="BK1093" s="51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 s="1">
        <v>160000</v>
      </c>
    </row>
    <row r="1094" spans="1:81" x14ac:dyDescent="0.2">
      <c r="A1094">
        <v>1093</v>
      </c>
      <c r="B1094">
        <v>50</v>
      </c>
      <c r="C1094" t="s">
        <v>81</v>
      </c>
      <c r="D1094" s="1">
        <v>60</v>
      </c>
      <c r="E1094" s="1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s="1" t="s">
        <v>232</v>
      </c>
      <c r="N1094" s="51" t="s">
        <v>90</v>
      </c>
      <c r="O1094" s="51" t="s">
        <v>90</v>
      </c>
      <c r="P1094" s="1" t="s">
        <v>91</v>
      </c>
      <c r="Q1094" s="51" t="s">
        <v>132</v>
      </c>
      <c r="R1094" s="1">
        <v>6</v>
      </c>
      <c r="S1094" s="51">
        <v>5</v>
      </c>
      <c r="T1094" s="51">
        <v>1925</v>
      </c>
      <c r="U1094" s="51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 s="51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 s="51">
        <v>1390</v>
      </c>
      <c r="AS1094" s="51">
        <v>304</v>
      </c>
      <c r="AT1094">
        <v>0</v>
      </c>
      <c r="AU1094" s="1">
        <v>1694</v>
      </c>
      <c r="AV1094" s="1">
        <v>0</v>
      </c>
      <c r="AW1094" s="1">
        <v>0</v>
      </c>
      <c r="AX1094" s="1">
        <v>2</v>
      </c>
      <c r="AY1094" s="1">
        <v>0</v>
      </c>
      <c r="AZ1094">
        <v>4</v>
      </c>
      <c r="BA1094">
        <v>1</v>
      </c>
      <c r="BB1094" s="51" t="s">
        <v>98</v>
      </c>
      <c r="BC1094" s="59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 s="51">
        <v>2</v>
      </c>
      <c r="BK1094" s="51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 s="1">
        <v>136500</v>
      </c>
    </row>
    <row r="1095" spans="1:81" x14ac:dyDescent="0.2">
      <c r="A1095">
        <v>1094</v>
      </c>
      <c r="B1095">
        <v>20</v>
      </c>
      <c r="C1095" t="s">
        <v>81</v>
      </c>
      <c r="D1095" s="1">
        <v>71</v>
      </c>
      <c r="E1095" s="1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s="1" t="s">
        <v>162</v>
      </c>
      <c r="N1095" s="51" t="s">
        <v>114</v>
      </c>
      <c r="O1095" s="51" t="s">
        <v>90</v>
      </c>
      <c r="P1095" s="1" t="s">
        <v>91</v>
      </c>
      <c r="Q1095" s="51" t="s">
        <v>115</v>
      </c>
      <c r="R1095" s="1">
        <v>5</v>
      </c>
      <c r="S1095" s="51">
        <v>8</v>
      </c>
      <c r="T1095" s="51">
        <v>1965</v>
      </c>
      <c r="U1095" s="51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 s="51">
        <v>864</v>
      </c>
      <c r="AN1095" t="s">
        <v>103</v>
      </c>
      <c r="AO1095" t="s">
        <v>97</v>
      </c>
      <c r="AP1095" t="s">
        <v>105</v>
      </c>
      <c r="AQ1095" t="s">
        <v>106</v>
      </c>
      <c r="AR1095" s="51">
        <v>1200</v>
      </c>
      <c r="AS1095" s="51">
        <v>0</v>
      </c>
      <c r="AT1095">
        <v>0</v>
      </c>
      <c r="AU1095" s="1">
        <v>1200</v>
      </c>
      <c r="AV1095" s="1">
        <v>1</v>
      </c>
      <c r="AW1095" s="1">
        <v>0</v>
      </c>
      <c r="AX1095" s="1">
        <v>1</v>
      </c>
      <c r="AY1095" s="1">
        <v>1</v>
      </c>
      <c r="AZ1095">
        <v>1</v>
      </c>
      <c r="BA1095">
        <v>1</v>
      </c>
      <c r="BB1095" s="51" t="s">
        <v>97</v>
      </c>
      <c r="BC1095" s="59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 s="51">
        <v>2</v>
      </c>
      <c r="BK1095" s="51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 s="1">
        <v>146000</v>
      </c>
    </row>
    <row r="1096" spans="1:81" x14ac:dyDescent="0.2">
      <c r="A1096">
        <v>1095</v>
      </c>
      <c r="B1096">
        <v>20</v>
      </c>
      <c r="C1096" t="s">
        <v>81</v>
      </c>
      <c r="D1096" s="1">
        <v>74</v>
      </c>
      <c r="E1096" s="1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s="1" t="s">
        <v>162</v>
      </c>
      <c r="N1096" s="51" t="s">
        <v>90</v>
      </c>
      <c r="O1096" s="51" t="s">
        <v>90</v>
      </c>
      <c r="P1096" s="1" t="s">
        <v>91</v>
      </c>
      <c r="Q1096" s="51" t="s">
        <v>115</v>
      </c>
      <c r="R1096" s="1">
        <v>5</v>
      </c>
      <c r="S1096" s="51">
        <v>7</v>
      </c>
      <c r="T1096" s="51">
        <v>1956</v>
      </c>
      <c r="U1096" s="51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 s="51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 s="51">
        <v>936</v>
      </c>
      <c r="AS1096" s="51">
        <v>0</v>
      </c>
      <c r="AT1096">
        <v>0</v>
      </c>
      <c r="AU1096" s="1">
        <v>936</v>
      </c>
      <c r="AV1096" s="1">
        <v>1</v>
      </c>
      <c r="AW1096" s="1">
        <v>0</v>
      </c>
      <c r="AX1096" s="1">
        <v>1</v>
      </c>
      <c r="AY1096" s="1">
        <v>0</v>
      </c>
      <c r="AZ1096">
        <v>2</v>
      </c>
      <c r="BA1096">
        <v>1</v>
      </c>
      <c r="BB1096" s="51" t="s">
        <v>98</v>
      </c>
      <c r="BC1096" s="59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 s="51">
        <v>1</v>
      </c>
      <c r="BK1096" s="51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 s="1">
        <v>129000</v>
      </c>
    </row>
    <row r="1097" spans="1:81" x14ac:dyDescent="0.2">
      <c r="A1097">
        <v>1096</v>
      </c>
      <c r="B1097">
        <v>20</v>
      </c>
      <c r="C1097" t="s">
        <v>81</v>
      </c>
      <c r="D1097" s="1">
        <v>78</v>
      </c>
      <c r="E1097" s="1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s="1" t="s">
        <v>89</v>
      </c>
      <c r="N1097" s="51" t="s">
        <v>90</v>
      </c>
      <c r="O1097" s="51" t="s">
        <v>90</v>
      </c>
      <c r="P1097" s="1" t="s">
        <v>91</v>
      </c>
      <c r="Q1097" s="51" t="s">
        <v>115</v>
      </c>
      <c r="R1097" s="1">
        <v>6</v>
      </c>
      <c r="S1097" s="51">
        <v>5</v>
      </c>
      <c r="T1097" s="51">
        <v>2006</v>
      </c>
      <c r="U1097" s="51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 s="51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 s="51">
        <v>1314</v>
      </c>
      <c r="AS1097" s="51">
        <v>0</v>
      </c>
      <c r="AT1097">
        <v>0</v>
      </c>
      <c r="AU1097" s="1">
        <v>1314</v>
      </c>
      <c r="AV1097" s="1">
        <v>0</v>
      </c>
      <c r="AW1097" s="1">
        <v>0</v>
      </c>
      <c r="AX1097" s="1">
        <v>2</v>
      </c>
      <c r="AY1097" s="1">
        <v>0</v>
      </c>
      <c r="AZ1097">
        <v>3</v>
      </c>
      <c r="BA1097">
        <v>1</v>
      </c>
      <c r="BB1097" s="51" t="s">
        <v>97</v>
      </c>
      <c r="BC1097" s="59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 s="51">
        <v>2</v>
      </c>
      <c r="BK1097" s="51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 s="1">
        <v>176432</v>
      </c>
    </row>
    <row r="1098" spans="1:81" x14ac:dyDescent="0.2">
      <c r="A1098">
        <v>1097</v>
      </c>
      <c r="B1098">
        <v>70</v>
      </c>
      <c r="C1098" t="s">
        <v>142</v>
      </c>
      <c r="D1098" s="1">
        <v>60</v>
      </c>
      <c r="E1098" s="1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s="1" t="s">
        <v>176</v>
      </c>
      <c r="N1098" s="51" t="s">
        <v>90</v>
      </c>
      <c r="O1098" s="51" t="s">
        <v>90</v>
      </c>
      <c r="P1098" s="1" t="s">
        <v>91</v>
      </c>
      <c r="Q1098" s="51" t="s">
        <v>92</v>
      </c>
      <c r="R1098" s="1">
        <v>6</v>
      </c>
      <c r="S1098" s="51">
        <v>7</v>
      </c>
      <c r="T1098" s="51">
        <v>1914</v>
      </c>
      <c r="U1098" s="51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 s="51">
        <v>684</v>
      </c>
      <c r="AN1098" t="s">
        <v>103</v>
      </c>
      <c r="AO1098" t="s">
        <v>98</v>
      </c>
      <c r="AP1098" t="s">
        <v>105</v>
      </c>
      <c r="AQ1098" t="s">
        <v>106</v>
      </c>
      <c r="AR1098" s="51">
        <v>773</v>
      </c>
      <c r="AS1098" s="51">
        <v>582</v>
      </c>
      <c r="AT1098">
        <v>0</v>
      </c>
      <c r="AU1098" s="1">
        <v>1355</v>
      </c>
      <c r="AV1098" s="1">
        <v>0</v>
      </c>
      <c r="AW1098" s="1">
        <v>0</v>
      </c>
      <c r="AX1098" s="1">
        <v>1</v>
      </c>
      <c r="AY1098" s="1">
        <v>1</v>
      </c>
      <c r="AZ1098">
        <v>3</v>
      </c>
      <c r="BA1098">
        <v>1</v>
      </c>
      <c r="BB1098" s="51" t="s">
        <v>97</v>
      </c>
      <c r="BC1098" s="59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 s="51">
        <v>0</v>
      </c>
      <c r="BK1098" s="51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 s="1">
        <v>127000</v>
      </c>
    </row>
    <row r="1099" spans="1:81" x14ac:dyDescent="0.2">
      <c r="A1099">
        <v>1098</v>
      </c>
      <c r="B1099">
        <v>120</v>
      </c>
      <c r="C1099" t="s">
        <v>81</v>
      </c>
      <c r="D1099" s="1" t="s">
        <v>83</v>
      </c>
      <c r="E1099" s="1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s="1" t="s">
        <v>200</v>
      </c>
      <c r="N1099" s="51" t="s">
        <v>90</v>
      </c>
      <c r="O1099" s="51" t="s">
        <v>90</v>
      </c>
      <c r="P1099" s="1" t="s">
        <v>179</v>
      </c>
      <c r="Q1099" s="51" t="s">
        <v>115</v>
      </c>
      <c r="R1099" s="1">
        <v>8</v>
      </c>
      <c r="S1099" s="51">
        <v>5</v>
      </c>
      <c r="T1099" s="51">
        <v>1986</v>
      </c>
      <c r="U1099" s="51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 s="51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 s="51">
        <v>1088</v>
      </c>
      <c r="AS1099" s="51">
        <v>0</v>
      </c>
      <c r="AT1099">
        <v>0</v>
      </c>
      <c r="AU1099" s="1">
        <v>1088</v>
      </c>
      <c r="AV1099" s="1">
        <v>0</v>
      </c>
      <c r="AW1099" s="1">
        <v>0</v>
      </c>
      <c r="AX1099" s="1">
        <v>1</v>
      </c>
      <c r="AY1099" s="1">
        <v>1</v>
      </c>
      <c r="AZ1099">
        <v>2</v>
      </c>
      <c r="BA1099">
        <v>1</v>
      </c>
      <c r="BB1099" s="51" t="s">
        <v>97</v>
      </c>
      <c r="BC1099" s="5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 s="51">
        <v>2</v>
      </c>
      <c r="BK1099" s="51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 s="1">
        <v>170000</v>
      </c>
    </row>
    <row r="1100" spans="1:81" x14ac:dyDescent="0.2">
      <c r="A1100">
        <v>1099</v>
      </c>
      <c r="B1100">
        <v>50</v>
      </c>
      <c r="C1100" t="s">
        <v>142</v>
      </c>
      <c r="D1100" s="1">
        <v>50</v>
      </c>
      <c r="E1100" s="1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s="1" t="s">
        <v>148</v>
      </c>
      <c r="N1100" s="51" t="s">
        <v>90</v>
      </c>
      <c r="O1100" s="51" t="s">
        <v>90</v>
      </c>
      <c r="P1100" s="1" t="s">
        <v>91</v>
      </c>
      <c r="Q1100" s="51" t="s">
        <v>132</v>
      </c>
      <c r="R1100" s="1">
        <v>4</v>
      </c>
      <c r="S1100" s="51">
        <v>6</v>
      </c>
      <c r="T1100" s="51">
        <v>1936</v>
      </c>
      <c r="U1100" s="51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 s="51">
        <v>672</v>
      </c>
      <c r="AN1100" t="s">
        <v>103</v>
      </c>
      <c r="AO1100" t="s">
        <v>98</v>
      </c>
      <c r="AP1100" t="s">
        <v>105</v>
      </c>
      <c r="AQ1100" t="s">
        <v>106</v>
      </c>
      <c r="AR1100" s="51">
        <v>757</v>
      </c>
      <c r="AS1100" s="51">
        <v>567</v>
      </c>
      <c r="AT1100">
        <v>0</v>
      </c>
      <c r="AU1100" s="1">
        <v>1324</v>
      </c>
      <c r="AV1100" s="1">
        <v>0</v>
      </c>
      <c r="AW1100" s="1">
        <v>0</v>
      </c>
      <c r="AX1100" s="1">
        <v>1</v>
      </c>
      <c r="AY1100" s="1">
        <v>0</v>
      </c>
      <c r="AZ1100">
        <v>3</v>
      </c>
      <c r="BA1100">
        <v>1</v>
      </c>
      <c r="BB1100" s="51" t="s">
        <v>98</v>
      </c>
      <c r="BC1100" s="59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 s="51">
        <v>1</v>
      </c>
      <c r="BK1100" s="51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 s="1">
        <v>128000</v>
      </c>
    </row>
    <row r="1101" spans="1:81" x14ac:dyDescent="0.2">
      <c r="A1101">
        <v>1100</v>
      </c>
      <c r="B1101">
        <v>20</v>
      </c>
      <c r="C1101" t="s">
        <v>81</v>
      </c>
      <c r="D1101" s="1">
        <v>82</v>
      </c>
      <c r="E1101" s="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s="1" t="s">
        <v>138</v>
      </c>
      <c r="N1101" s="51" t="s">
        <v>202</v>
      </c>
      <c r="O1101" s="51" t="s">
        <v>90</v>
      </c>
      <c r="P1101" s="1" t="s">
        <v>91</v>
      </c>
      <c r="Q1101" s="51" t="s">
        <v>115</v>
      </c>
      <c r="R1101" s="1">
        <v>7</v>
      </c>
      <c r="S1101" s="51">
        <v>5</v>
      </c>
      <c r="T1101" s="51">
        <v>1978</v>
      </c>
      <c r="U1101" s="5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 s="5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 s="51">
        <v>1601</v>
      </c>
      <c r="AS1101" s="51">
        <v>0</v>
      </c>
      <c r="AT1101">
        <v>0</v>
      </c>
      <c r="AU1101" s="1">
        <v>1601</v>
      </c>
      <c r="AV1101" s="1">
        <v>0</v>
      </c>
      <c r="AW1101" s="1">
        <v>0</v>
      </c>
      <c r="AX1101" s="1">
        <v>2</v>
      </c>
      <c r="AY1101" s="1">
        <v>0</v>
      </c>
      <c r="AZ1101">
        <v>3</v>
      </c>
      <c r="BA1101">
        <v>1</v>
      </c>
      <c r="BB1101" s="51" t="s">
        <v>98</v>
      </c>
      <c r="BC1101" s="59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 s="51">
        <v>2</v>
      </c>
      <c r="BK1101" s="5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 s="1">
        <v>157000</v>
      </c>
    </row>
    <row r="1102" spans="1:81" x14ac:dyDescent="0.2">
      <c r="A1102">
        <v>1101</v>
      </c>
      <c r="B1102">
        <v>30</v>
      </c>
      <c r="C1102" t="s">
        <v>81</v>
      </c>
      <c r="D1102" s="1">
        <v>60</v>
      </c>
      <c r="E1102" s="1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s="1" t="s">
        <v>232</v>
      </c>
      <c r="N1102" s="51" t="s">
        <v>90</v>
      </c>
      <c r="O1102" s="51" t="s">
        <v>90</v>
      </c>
      <c r="P1102" s="1" t="s">
        <v>91</v>
      </c>
      <c r="Q1102" s="51" t="s">
        <v>115</v>
      </c>
      <c r="R1102" s="1">
        <v>2</v>
      </c>
      <c r="S1102" s="51">
        <v>5</v>
      </c>
      <c r="T1102" s="51">
        <v>1920</v>
      </c>
      <c r="U1102" s="51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 s="51">
        <v>290</v>
      </c>
      <c r="AN1102" t="s">
        <v>103</v>
      </c>
      <c r="AO1102" t="s">
        <v>98</v>
      </c>
      <c r="AP1102" t="s">
        <v>177</v>
      </c>
      <c r="AQ1102" t="s">
        <v>145</v>
      </c>
      <c r="AR1102" s="51">
        <v>438</v>
      </c>
      <c r="AS1102" s="51">
        <v>0</v>
      </c>
      <c r="AT1102">
        <v>0</v>
      </c>
      <c r="AU1102" s="1">
        <v>438</v>
      </c>
      <c r="AV1102" s="1">
        <v>0</v>
      </c>
      <c r="AW1102" s="1">
        <v>0</v>
      </c>
      <c r="AX1102" s="1">
        <v>1</v>
      </c>
      <c r="AY1102" s="1">
        <v>0</v>
      </c>
      <c r="AZ1102">
        <v>1</v>
      </c>
      <c r="BA1102">
        <v>1</v>
      </c>
      <c r="BB1102" s="51" t="s">
        <v>147</v>
      </c>
      <c r="BC1102" s="59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 s="51">
        <v>1</v>
      </c>
      <c r="BK1102" s="51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 s="1">
        <v>60000</v>
      </c>
    </row>
    <row r="1103" spans="1:81" x14ac:dyDescent="0.2">
      <c r="A1103">
        <v>1102</v>
      </c>
      <c r="B1103">
        <v>20</v>
      </c>
      <c r="C1103" t="s">
        <v>81</v>
      </c>
      <c r="D1103" s="1">
        <v>61</v>
      </c>
      <c r="E1103" s="1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s="1" t="s">
        <v>162</v>
      </c>
      <c r="N1103" s="51" t="s">
        <v>90</v>
      </c>
      <c r="O1103" s="51" t="s">
        <v>90</v>
      </c>
      <c r="P1103" s="1" t="s">
        <v>91</v>
      </c>
      <c r="Q1103" s="51" t="s">
        <v>115</v>
      </c>
      <c r="R1103" s="1">
        <v>5</v>
      </c>
      <c r="S1103" s="51">
        <v>5</v>
      </c>
      <c r="T1103" s="51">
        <v>1971</v>
      </c>
      <c r="U1103" s="51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 s="51">
        <v>950</v>
      </c>
      <c r="AN1103" t="s">
        <v>103</v>
      </c>
      <c r="AO1103" t="s">
        <v>98</v>
      </c>
      <c r="AP1103" t="s">
        <v>105</v>
      </c>
      <c r="AQ1103" t="s">
        <v>106</v>
      </c>
      <c r="AR1103" s="51">
        <v>950</v>
      </c>
      <c r="AS1103" s="51">
        <v>0</v>
      </c>
      <c r="AT1103">
        <v>0</v>
      </c>
      <c r="AU1103" s="1">
        <v>950</v>
      </c>
      <c r="AV1103" s="1">
        <v>0</v>
      </c>
      <c r="AW1103" s="1">
        <v>0</v>
      </c>
      <c r="AX1103" s="1">
        <v>1</v>
      </c>
      <c r="AY1103" s="1">
        <v>0</v>
      </c>
      <c r="AZ1103">
        <v>3</v>
      </c>
      <c r="BA1103">
        <v>1</v>
      </c>
      <c r="BB1103" s="51" t="s">
        <v>98</v>
      </c>
      <c r="BC1103" s="59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 s="51">
        <v>1</v>
      </c>
      <c r="BK1103" s="51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 s="1">
        <v>119500</v>
      </c>
    </row>
    <row r="1104" spans="1:81" x14ac:dyDescent="0.2">
      <c r="A1104">
        <v>1103</v>
      </c>
      <c r="B1104">
        <v>20</v>
      </c>
      <c r="C1104" t="s">
        <v>81</v>
      </c>
      <c r="D1104" s="1">
        <v>70</v>
      </c>
      <c r="E1104" s="1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s="1" t="s">
        <v>162</v>
      </c>
      <c r="N1104" s="51" t="s">
        <v>90</v>
      </c>
      <c r="O1104" s="51" t="s">
        <v>90</v>
      </c>
      <c r="P1104" s="1" t="s">
        <v>91</v>
      </c>
      <c r="Q1104" s="51" t="s">
        <v>115</v>
      </c>
      <c r="R1104" s="1">
        <v>5</v>
      </c>
      <c r="S1104" s="51">
        <v>7</v>
      </c>
      <c r="T1104" s="51">
        <v>1960</v>
      </c>
      <c r="U1104" s="51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 s="51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 s="51">
        <v>1134</v>
      </c>
      <c r="AS1104" s="51">
        <v>0</v>
      </c>
      <c r="AT1104">
        <v>0</v>
      </c>
      <c r="AU1104" s="1">
        <v>1134</v>
      </c>
      <c r="AV1104" s="1">
        <v>0</v>
      </c>
      <c r="AW1104" s="1">
        <v>0</v>
      </c>
      <c r="AX1104" s="1">
        <v>1</v>
      </c>
      <c r="AY1104" s="1">
        <v>0</v>
      </c>
      <c r="AZ1104">
        <v>2</v>
      </c>
      <c r="BA1104">
        <v>1</v>
      </c>
      <c r="BB1104" s="51" t="s">
        <v>98</v>
      </c>
      <c r="BC1104" s="59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 s="51">
        <v>1</v>
      </c>
      <c r="BK1104" s="51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 s="1">
        <v>135000</v>
      </c>
    </row>
    <row r="1105" spans="1:81" x14ac:dyDescent="0.2">
      <c r="A1105">
        <v>1104</v>
      </c>
      <c r="B1105">
        <v>20</v>
      </c>
      <c r="C1105" t="s">
        <v>81</v>
      </c>
      <c r="D1105" s="1">
        <v>79</v>
      </c>
      <c r="E1105" s="1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s="1" t="s">
        <v>162</v>
      </c>
      <c r="N1105" s="51" t="s">
        <v>90</v>
      </c>
      <c r="O1105" s="51" t="s">
        <v>90</v>
      </c>
      <c r="P1105" s="1" t="s">
        <v>91</v>
      </c>
      <c r="Q1105" s="51" t="s">
        <v>115</v>
      </c>
      <c r="R1105" s="1">
        <v>6</v>
      </c>
      <c r="S1105" s="51">
        <v>6</v>
      </c>
      <c r="T1105" s="51">
        <v>1959</v>
      </c>
      <c r="U1105" s="51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 s="51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 s="51">
        <v>1194</v>
      </c>
      <c r="AS1105" s="51">
        <v>0</v>
      </c>
      <c r="AT1105">
        <v>0</v>
      </c>
      <c r="AU1105" s="1">
        <v>1194</v>
      </c>
      <c r="AV1105" s="1">
        <v>0</v>
      </c>
      <c r="AW1105" s="1">
        <v>1</v>
      </c>
      <c r="AX1105" s="1">
        <v>1</v>
      </c>
      <c r="AY1105" s="1">
        <v>0</v>
      </c>
      <c r="AZ1105">
        <v>3</v>
      </c>
      <c r="BA1105">
        <v>1</v>
      </c>
      <c r="BB1105" s="51" t="s">
        <v>98</v>
      </c>
      <c r="BC1105" s="59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 s="51">
        <v>2</v>
      </c>
      <c r="BK1105" s="51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 s="1">
        <v>159500</v>
      </c>
    </row>
    <row r="1106" spans="1:81" x14ac:dyDescent="0.2">
      <c r="A1106">
        <v>1105</v>
      </c>
      <c r="B1106">
        <v>160</v>
      </c>
      <c r="C1106" t="s">
        <v>142</v>
      </c>
      <c r="D1106" s="1">
        <v>24</v>
      </c>
      <c r="E1106" s="1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s="1" t="s">
        <v>228</v>
      </c>
      <c r="N1106" s="51" t="s">
        <v>90</v>
      </c>
      <c r="O1106" s="51" t="s">
        <v>90</v>
      </c>
      <c r="P1106" s="1" t="s">
        <v>179</v>
      </c>
      <c r="Q1106" s="51" t="s">
        <v>92</v>
      </c>
      <c r="R1106" s="1">
        <v>5</v>
      </c>
      <c r="S1106" s="51">
        <v>5</v>
      </c>
      <c r="T1106" s="51">
        <v>1970</v>
      </c>
      <c r="U1106" s="51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 s="51">
        <v>630</v>
      </c>
      <c r="AN1106" t="s">
        <v>103</v>
      </c>
      <c r="AO1106" t="s">
        <v>98</v>
      </c>
      <c r="AP1106" t="s">
        <v>105</v>
      </c>
      <c r="AQ1106" t="s">
        <v>106</v>
      </c>
      <c r="AR1106" s="51">
        <v>630</v>
      </c>
      <c r="AS1106" s="51">
        <v>672</v>
      </c>
      <c r="AT1106">
        <v>0</v>
      </c>
      <c r="AU1106" s="1">
        <v>1302</v>
      </c>
      <c r="AV1106" s="1">
        <v>0</v>
      </c>
      <c r="AW1106" s="1">
        <v>0</v>
      </c>
      <c r="AX1106" s="1">
        <v>2</v>
      </c>
      <c r="AY1106" s="1">
        <v>1</v>
      </c>
      <c r="AZ1106">
        <v>3</v>
      </c>
      <c r="BA1106">
        <v>1</v>
      </c>
      <c r="BB1106" s="51" t="s">
        <v>98</v>
      </c>
      <c r="BC1106" s="59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 s="51">
        <v>2</v>
      </c>
      <c r="BK1106" s="51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 s="1">
        <v>106000</v>
      </c>
    </row>
    <row r="1107" spans="1:81" x14ac:dyDescent="0.2">
      <c r="A1107">
        <v>1106</v>
      </c>
      <c r="B1107">
        <v>60</v>
      </c>
      <c r="C1107" t="s">
        <v>81</v>
      </c>
      <c r="D1107" s="1">
        <v>98</v>
      </c>
      <c r="E1107" s="1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s="1" t="s">
        <v>129</v>
      </c>
      <c r="N1107" s="51" t="s">
        <v>90</v>
      </c>
      <c r="O1107" s="51" t="s">
        <v>90</v>
      </c>
      <c r="P1107" s="1" t="s">
        <v>91</v>
      </c>
      <c r="Q1107" s="51" t="s">
        <v>92</v>
      </c>
      <c r="R1107" s="1">
        <v>8</v>
      </c>
      <c r="S1107" s="51">
        <v>5</v>
      </c>
      <c r="T1107" s="51">
        <v>1994</v>
      </c>
      <c r="U1107" s="51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 s="51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 s="51">
        <v>1500</v>
      </c>
      <c r="AS1107" s="51">
        <v>1122</v>
      </c>
      <c r="AT1107">
        <v>0</v>
      </c>
      <c r="AU1107" s="1">
        <v>2622</v>
      </c>
      <c r="AV1107" s="1">
        <v>1</v>
      </c>
      <c r="AW1107" s="1">
        <v>0</v>
      </c>
      <c r="AX1107" s="1">
        <v>2</v>
      </c>
      <c r="AY1107" s="1">
        <v>1</v>
      </c>
      <c r="AZ1107">
        <v>3</v>
      </c>
      <c r="BA1107">
        <v>1</v>
      </c>
      <c r="BB1107" s="51" t="s">
        <v>97</v>
      </c>
      <c r="BC1107" s="59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 s="51">
        <v>2</v>
      </c>
      <c r="BK1107" s="51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 s="1">
        <v>325000</v>
      </c>
    </row>
    <row r="1108" spans="1:81" x14ac:dyDescent="0.2">
      <c r="A1108">
        <v>1107</v>
      </c>
      <c r="B1108">
        <v>20</v>
      </c>
      <c r="C1108" t="s">
        <v>81</v>
      </c>
      <c r="D1108" s="1">
        <v>114</v>
      </c>
      <c r="E1108" s="1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s="1" t="s">
        <v>170</v>
      </c>
      <c r="N1108" s="51" t="s">
        <v>114</v>
      </c>
      <c r="O1108" s="51" t="s">
        <v>90</v>
      </c>
      <c r="P1108" s="1" t="s">
        <v>91</v>
      </c>
      <c r="Q1108" s="51" t="s">
        <v>115</v>
      </c>
      <c r="R1108" s="1">
        <v>7</v>
      </c>
      <c r="S1108" s="51">
        <v>5</v>
      </c>
      <c r="T1108" s="51">
        <v>1990</v>
      </c>
      <c r="U1108" s="51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 s="51">
        <v>910</v>
      </c>
      <c r="AN1108" t="s">
        <v>103</v>
      </c>
      <c r="AO1108" t="s">
        <v>97</v>
      </c>
      <c r="AP1108" t="s">
        <v>105</v>
      </c>
      <c r="AQ1108" t="s">
        <v>106</v>
      </c>
      <c r="AR1108" s="51">
        <v>1442</v>
      </c>
      <c r="AS1108" s="51">
        <v>0</v>
      </c>
      <c r="AT1108">
        <v>0</v>
      </c>
      <c r="AU1108" s="1">
        <v>1442</v>
      </c>
      <c r="AV1108" s="1">
        <v>1</v>
      </c>
      <c r="AW1108" s="1">
        <v>0</v>
      </c>
      <c r="AX1108" s="1">
        <v>2</v>
      </c>
      <c r="AY1108" s="1">
        <v>0</v>
      </c>
      <c r="AZ1108">
        <v>3</v>
      </c>
      <c r="BA1108">
        <v>1</v>
      </c>
      <c r="BB1108" s="51" t="s">
        <v>97</v>
      </c>
      <c r="BC1108" s="59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 s="51">
        <v>2</v>
      </c>
      <c r="BK1108" s="51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 s="1">
        <v>179900</v>
      </c>
    </row>
    <row r="1109" spans="1:81" x14ac:dyDescent="0.2">
      <c r="A1109">
        <v>1108</v>
      </c>
      <c r="B1109">
        <v>60</v>
      </c>
      <c r="C1109" t="s">
        <v>81</v>
      </c>
      <c r="D1109" s="1">
        <v>168</v>
      </c>
      <c r="E1109" s="1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s="1" t="s">
        <v>193</v>
      </c>
      <c r="N1109" s="51" t="s">
        <v>90</v>
      </c>
      <c r="O1109" s="51" t="s">
        <v>90</v>
      </c>
      <c r="P1109" s="1" t="s">
        <v>91</v>
      </c>
      <c r="Q1109" s="51" t="s">
        <v>92</v>
      </c>
      <c r="R1109" s="1">
        <v>7</v>
      </c>
      <c r="S1109" s="51">
        <v>5</v>
      </c>
      <c r="T1109" s="51">
        <v>2006</v>
      </c>
      <c r="U1109" s="51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 s="51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 s="51">
        <v>887</v>
      </c>
      <c r="AS1109" s="51">
        <v>1134</v>
      </c>
      <c r="AT1109">
        <v>0</v>
      </c>
      <c r="AU1109" s="1">
        <v>2021</v>
      </c>
      <c r="AV1109" s="1">
        <v>0</v>
      </c>
      <c r="AW1109" s="1">
        <v>0</v>
      </c>
      <c r="AX1109" s="1">
        <v>2</v>
      </c>
      <c r="AY1109" s="1">
        <v>1</v>
      </c>
      <c r="AZ1109">
        <v>3</v>
      </c>
      <c r="BA1109">
        <v>1</v>
      </c>
      <c r="BB1109" s="51" t="s">
        <v>97</v>
      </c>
      <c r="BC1109" s="5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 s="51">
        <v>2</v>
      </c>
      <c r="BK1109" s="51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 s="1">
        <v>274725</v>
      </c>
    </row>
    <row r="1110" spans="1:81" x14ac:dyDescent="0.2">
      <c r="A1110">
        <v>1109</v>
      </c>
      <c r="B1110">
        <v>60</v>
      </c>
      <c r="C1110" t="s">
        <v>81</v>
      </c>
      <c r="D1110" s="1" t="s">
        <v>83</v>
      </c>
      <c r="E1110" s="1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s="1" t="s">
        <v>193</v>
      </c>
      <c r="N1110" s="51" t="s">
        <v>90</v>
      </c>
      <c r="O1110" s="51" t="s">
        <v>90</v>
      </c>
      <c r="P1110" s="1" t="s">
        <v>91</v>
      </c>
      <c r="Q1110" s="51" t="s">
        <v>92</v>
      </c>
      <c r="R1110" s="1">
        <v>6</v>
      </c>
      <c r="S1110" s="51">
        <v>5</v>
      </c>
      <c r="T1110" s="51">
        <v>2000</v>
      </c>
      <c r="U1110" s="51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 s="51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 s="51">
        <v>948</v>
      </c>
      <c r="AS1110" s="51">
        <v>742</v>
      </c>
      <c r="AT1110">
        <v>0</v>
      </c>
      <c r="AU1110" s="1">
        <v>1690</v>
      </c>
      <c r="AV1110" s="1">
        <v>0</v>
      </c>
      <c r="AW1110" s="1">
        <v>0</v>
      </c>
      <c r="AX1110" s="1">
        <v>2</v>
      </c>
      <c r="AY1110" s="1">
        <v>1</v>
      </c>
      <c r="AZ1110">
        <v>3</v>
      </c>
      <c r="BA1110">
        <v>1</v>
      </c>
      <c r="BB1110" s="51" t="s">
        <v>98</v>
      </c>
      <c r="BC1110" s="59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 s="51">
        <v>2</v>
      </c>
      <c r="BK1110" s="51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 s="1">
        <v>181000</v>
      </c>
    </row>
    <row r="1111" spans="1:81" x14ac:dyDescent="0.2">
      <c r="A1111">
        <v>1110</v>
      </c>
      <c r="B1111">
        <v>20</v>
      </c>
      <c r="C1111" t="s">
        <v>81</v>
      </c>
      <c r="D1111" s="1">
        <v>107</v>
      </c>
      <c r="E1111" s="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s="1" t="s">
        <v>154</v>
      </c>
      <c r="N1111" s="51" t="s">
        <v>90</v>
      </c>
      <c r="O1111" s="51" t="s">
        <v>90</v>
      </c>
      <c r="P1111" s="1" t="s">
        <v>91</v>
      </c>
      <c r="Q1111" s="51" t="s">
        <v>115</v>
      </c>
      <c r="R1111" s="1">
        <v>8</v>
      </c>
      <c r="S1111" s="51">
        <v>5</v>
      </c>
      <c r="T1111" s="51">
        <v>2004</v>
      </c>
      <c r="U1111" s="5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 s="5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 s="51">
        <v>1836</v>
      </c>
      <c r="AS1111" s="51">
        <v>0</v>
      </c>
      <c r="AT1111">
        <v>0</v>
      </c>
      <c r="AU1111" s="1">
        <v>1836</v>
      </c>
      <c r="AV1111" s="1">
        <v>1</v>
      </c>
      <c r="AW1111" s="1">
        <v>0</v>
      </c>
      <c r="AX1111" s="1">
        <v>2</v>
      </c>
      <c r="AY1111" s="1">
        <v>0</v>
      </c>
      <c r="AZ1111">
        <v>3</v>
      </c>
      <c r="BA1111">
        <v>1</v>
      </c>
      <c r="BB1111" s="51" t="s">
        <v>97</v>
      </c>
      <c r="BC1111" s="59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 s="51">
        <v>3</v>
      </c>
      <c r="BK1111" s="5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 s="1">
        <v>280000</v>
      </c>
    </row>
    <row r="1112" spans="1:81" x14ac:dyDescent="0.2">
      <c r="A1112">
        <v>1111</v>
      </c>
      <c r="B1112">
        <v>60</v>
      </c>
      <c r="C1112" t="s">
        <v>81</v>
      </c>
      <c r="D1112" s="1" t="s">
        <v>83</v>
      </c>
      <c r="E1112" s="1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s="1" t="s">
        <v>193</v>
      </c>
      <c r="N1112" s="51" t="s">
        <v>90</v>
      </c>
      <c r="O1112" s="51" t="s">
        <v>90</v>
      </c>
      <c r="P1112" s="1" t="s">
        <v>91</v>
      </c>
      <c r="Q1112" s="51" t="s">
        <v>92</v>
      </c>
      <c r="R1112" s="1">
        <v>6</v>
      </c>
      <c r="S1112" s="51">
        <v>5</v>
      </c>
      <c r="T1112" s="51">
        <v>1995</v>
      </c>
      <c r="U1112" s="51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 s="51">
        <v>773</v>
      </c>
      <c r="AN1112" t="s">
        <v>103</v>
      </c>
      <c r="AO1112" t="s">
        <v>97</v>
      </c>
      <c r="AP1112" t="s">
        <v>105</v>
      </c>
      <c r="AQ1112" t="s">
        <v>106</v>
      </c>
      <c r="AR1112" s="51">
        <v>773</v>
      </c>
      <c r="AS1112" s="51">
        <v>885</v>
      </c>
      <c r="AT1112">
        <v>0</v>
      </c>
      <c r="AU1112" s="1">
        <v>1658</v>
      </c>
      <c r="AV1112" s="1">
        <v>1</v>
      </c>
      <c r="AW1112" s="1">
        <v>0</v>
      </c>
      <c r="AX1112" s="1">
        <v>2</v>
      </c>
      <c r="AY1112" s="1">
        <v>1</v>
      </c>
      <c r="AZ1112">
        <v>3</v>
      </c>
      <c r="BA1112">
        <v>1</v>
      </c>
      <c r="BB1112" s="51" t="s">
        <v>98</v>
      </c>
      <c r="BC1112" s="59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 s="51">
        <v>2</v>
      </c>
      <c r="BK1112" s="51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 s="1">
        <v>188000</v>
      </c>
    </row>
    <row r="1113" spans="1:81" x14ac:dyDescent="0.2">
      <c r="A1113">
        <v>1112</v>
      </c>
      <c r="B1113">
        <v>60</v>
      </c>
      <c r="C1113" t="s">
        <v>81</v>
      </c>
      <c r="D1113" s="1">
        <v>80</v>
      </c>
      <c r="E1113" s="1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s="1" t="s">
        <v>138</v>
      </c>
      <c r="N1113" s="51" t="s">
        <v>90</v>
      </c>
      <c r="O1113" s="51" t="s">
        <v>90</v>
      </c>
      <c r="P1113" s="1" t="s">
        <v>91</v>
      </c>
      <c r="Q1113" s="51" t="s">
        <v>92</v>
      </c>
      <c r="R1113" s="1">
        <v>7</v>
      </c>
      <c r="S1113" s="51">
        <v>6</v>
      </c>
      <c r="T1113" s="51">
        <v>1976</v>
      </c>
      <c r="U1113" s="51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 s="51">
        <v>803</v>
      </c>
      <c r="AN1113" t="s">
        <v>103</v>
      </c>
      <c r="AO1113" t="s">
        <v>98</v>
      </c>
      <c r="AP1113" t="s">
        <v>105</v>
      </c>
      <c r="AQ1113" t="s">
        <v>106</v>
      </c>
      <c r="AR1113" s="51">
        <v>1098</v>
      </c>
      <c r="AS1113" s="51">
        <v>866</v>
      </c>
      <c r="AT1113">
        <v>0</v>
      </c>
      <c r="AU1113" s="1">
        <v>1964</v>
      </c>
      <c r="AV1113" s="1">
        <v>0</v>
      </c>
      <c r="AW1113" s="1">
        <v>0</v>
      </c>
      <c r="AX1113" s="1">
        <v>2</v>
      </c>
      <c r="AY1113" s="1">
        <v>1</v>
      </c>
      <c r="AZ1113">
        <v>4</v>
      </c>
      <c r="BA1113">
        <v>1</v>
      </c>
      <c r="BB1113" s="51" t="s">
        <v>98</v>
      </c>
      <c r="BC1113" s="59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 s="51">
        <v>2</v>
      </c>
      <c r="BK1113" s="51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 s="1">
        <v>205000</v>
      </c>
    </row>
    <row r="1114" spans="1:81" x14ac:dyDescent="0.2">
      <c r="A1114">
        <v>1113</v>
      </c>
      <c r="B1114">
        <v>20</v>
      </c>
      <c r="C1114" t="s">
        <v>81</v>
      </c>
      <c r="D1114" s="1">
        <v>73</v>
      </c>
      <c r="E1114" s="1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s="1" t="s">
        <v>162</v>
      </c>
      <c r="N1114" s="51" t="s">
        <v>90</v>
      </c>
      <c r="O1114" s="51" t="s">
        <v>90</v>
      </c>
      <c r="P1114" s="1" t="s">
        <v>91</v>
      </c>
      <c r="Q1114" s="51" t="s">
        <v>115</v>
      </c>
      <c r="R1114" s="1">
        <v>5</v>
      </c>
      <c r="S1114" s="51">
        <v>7</v>
      </c>
      <c r="T1114" s="51">
        <v>1957</v>
      </c>
      <c r="U1114" s="51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 s="51">
        <v>816</v>
      </c>
      <c r="AN1114" t="s">
        <v>103</v>
      </c>
      <c r="AO1114" t="s">
        <v>98</v>
      </c>
      <c r="AP1114" t="s">
        <v>105</v>
      </c>
      <c r="AQ1114" t="s">
        <v>164</v>
      </c>
      <c r="AR1114" s="51">
        <v>816</v>
      </c>
      <c r="AS1114" s="51">
        <v>0</v>
      </c>
      <c r="AT1114">
        <v>0</v>
      </c>
      <c r="AU1114" s="1">
        <v>816</v>
      </c>
      <c r="AV1114" s="1">
        <v>1</v>
      </c>
      <c r="AW1114" s="1">
        <v>0</v>
      </c>
      <c r="AX1114" s="1">
        <v>1</v>
      </c>
      <c r="AY1114" s="1">
        <v>0</v>
      </c>
      <c r="AZ1114">
        <v>2</v>
      </c>
      <c r="BA1114">
        <v>1</v>
      </c>
      <c r="BB1114" s="51" t="s">
        <v>98</v>
      </c>
      <c r="BC1114" s="59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 s="51">
        <v>1</v>
      </c>
      <c r="BK1114" s="51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 s="1">
        <v>129900</v>
      </c>
    </row>
    <row r="1115" spans="1:81" x14ac:dyDescent="0.2">
      <c r="A1115">
        <v>1114</v>
      </c>
      <c r="B1115">
        <v>20</v>
      </c>
      <c r="C1115" t="s">
        <v>81</v>
      </c>
      <c r="D1115" s="1">
        <v>66</v>
      </c>
      <c r="E1115" s="1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s="1" t="s">
        <v>162</v>
      </c>
      <c r="N1115" s="51" t="s">
        <v>90</v>
      </c>
      <c r="O1115" s="51" t="s">
        <v>90</v>
      </c>
      <c r="P1115" s="1" t="s">
        <v>91</v>
      </c>
      <c r="Q1115" s="51" t="s">
        <v>115</v>
      </c>
      <c r="R1115" s="1">
        <v>5</v>
      </c>
      <c r="S1115" s="51">
        <v>7</v>
      </c>
      <c r="T1115" s="51">
        <v>1953</v>
      </c>
      <c r="U1115" s="51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 s="51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 s="51">
        <v>1008</v>
      </c>
      <c r="AS1115" s="51">
        <v>0</v>
      </c>
      <c r="AT1115">
        <v>0</v>
      </c>
      <c r="AU1115" s="1">
        <v>1008</v>
      </c>
      <c r="AV1115" s="1">
        <v>1</v>
      </c>
      <c r="AW1115" s="1">
        <v>0</v>
      </c>
      <c r="AX1115" s="1">
        <v>1</v>
      </c>
      <c r="AY1115" s="1">
        <v>0</v>
      </c>
      <c r="AZ1115">
        <v>2</v>
      </c>
      <c r="BA1115">
        <v>1</v>
      </c>
      <c r="BB1115" s="51" t="s">
        <v>97</v>
      </c>
      <c r="BC1115" s="59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 s="51">
        <v>1</v>
      </c>
      <c r="BK1115" s="51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 s="1">
        <v>134500</v>
      </c>
    </row>
    <row r="1116" spans="1:81" x14ac:dyDescent="0.2">
      <c r="A1116">
        <v>1115</v>
      </c>
      <c r="B1116">
        <v>20</v>
      </c>
      <c r="C1116" t="s">
        <v>81</v>
      </c>
      <c r="D1116" s="1">
        <v>90</v>
      </c>
      <c r="E1116" s="1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s="1" t="s">
        <v>143</v>
      </c>
      <c r="N1116" s="51" t="s">
        <v>90</v>
      </c>
      <c r="O1116" s="51" t="s">
        <v>90</v>
      </c>
      <c r="P1116" s="1" t="s">
        <v>91</v>
      </c>
      <c r="Q1116" s="51" t="s">
        <v>115</v>
      </c>
      <c r="R1116" s="1">
        <v>5</v>
      </c>
      <c r="S1116" s="51">
        <v>7</v>
      </c>
      <c r="T1116" s="51">
        <v>1954</v>
      </c>
      <c r="U1116" s="51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 s="51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 s="51">
        <v>833</v>
      </c>
      <c r="AS1116" s="51">
        <v>0</v>
      </c>
      <c r="AT1116">
        <v>0</v>
      </c>
      <c r="AU1116" s="1">
        <v>833</v>
      </c>
      <c r="AV1116" s="1">
        <v>0</v>
      </c>
      <c r="AW1116" s="1">
        <v>0</v>
      </c>
      <c r="AX1116" s="1">
        <v>1</v>
      </c>
      <c r="AY1116" s="1">
        <v>0</v>
      </c>
      <c r="AZ1116">
        <v>2</v>
      </c>
      <c r="BA1116">
        <v>1</v>
      </c>
      <c r="BB1116" s="51" t="s">
        <v>97</v>
      </c>
      <c r="BC1116" s="59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 s="51">
        <v>1</v>
      </c>
      <c r="BK1116" s="51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 s="1">
        <v>117000</v>
      </c>
    </row>
    <row r="1117" spans="1:81" x14ac:dyDescent="0.2">
      <c r="A1117">
        <v>1116</v>
      </c>
      <c r="B1117">
        <v>20</v>
      </c>
      <c r="C1117" t="s">
        <v>81</v>
      </c>
      <c r="D1117" s="1">
        <v>93</v>
      </c>
      <c r="E1117" s="1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s="1" t="s">
        <v>154</v>
      </c>
      <c r="N1117" s="51" t="s">
        <v>90</v>
      </c>
      <c r="O1117" s="51" t="s">
        <v>90</v>
      </c>
      <c r="P1117" s="1" t="s">
        <v>91</v>
      </c>
      <c r="Q1117" s="51" t="s">
        <v>115</v>
      </c>
      <c r="R1117" s="1">
        <v>8</v>
      </c>
      <c r="S1117" s="51">
        <v>5</v>
      </c>
      <c r="T1117" s="51">
        <v>2007</v>
      </c>
      <c r="U1117" s="51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 s="51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 s="51">
        <v>1734</v>
      </c>
      <c r="AS1117" s="51">
        <v>0</v>
      </c>
      <c r="AT1117">
        <v>0</v>
      </c>
      <c r="AU1117" s="1">
        <v>1734</v>
      </c>
      <c r="AV1117" s="1">
        <v>1</v>
      </c>
      <c r="AW1117" s="1">
        <v>0</v>
      </c>
      <c r="AX1117" s="1">
        <v>2</v>
      </c>
      <c r="AY1117" s="1">
        <v>0</v>
      </c>
      <c r="AZ1117">
        <v>3</v>
      </c>
      <c r="BA1117">
        <v>1</v>
      </c>
      <c r="BB1117" s="51" t="s">
        <v>104</v>
      </c>
      <c r="BC1117" s="59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 s="51">
        <v>3</v>
      </c>
      <c r="BK1117" s="51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 s="1">
        <v>318000</v>
      </c>
    </row>
    <row r="1118" spans="1:81" x14ac:dyDescent="0.2">
      <c r="A1118">
        <v>1117</v>
      </c>
      <c r="B1118">
        <v>80</v>
      </c>
      <c r="C1118" t="s">
        <v>81</v>
      </c>
      <c r="D1118" s="1" t="s">
        <v>83</v>
      </c>
      <c r="E1118" s="1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s="1" t="s">
        <v>193</v>
      </c>
      <c r="N1118" s="51" t="s">
        <v>90</v>
      </c>
      <c r="O1118" s="51" t="s">
        <v>90</v>
      </c>
      <c r="P1118" s="1" t="s">
        <v>91</v>
      </c>
      <c r="Q1118" s="51" t="s">
        <v>197</v>
      </c>
      <c r="R1118" s="1">
        <v>8</v>
      </c>
      <c r="S1118" s="51">
        <v>5</v>
      </c>
      <c r="T1118" s="51">
        <v>2002</v>
      </c>
      <c r="U1118" s="51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 s="51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 s="51">
        <v>779</v>
      </c>
      <c r="AS1118" s="51">
        <v>640</v>
      </c>
      <c r="AT1118">
        <v>0</v>
      </c>
      <c r="AU1118" s="1">
        <v>1419</v>
      </c>
      <c r="AV1118" s="1">
        <v>1</v>
      </c>
      <c r="AW1118" s="1">
        <v>0</v>
      </c>
      <c r="AX1118" s="1">
        <v>2</v>
      </c>
      <c r="AY1118" s="1">
        <v>1</v>
      </c>
      <c r="AZ1118">
        <v>3</v>
      </c>
      <c r="BA1118">
        <v>1</v>
      </c>
      <c r="BB1118" s="51" t="s">
        <v>97</v>
      </c>
      <c r="BC1118" s="59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 s="51">
        <v>2</v>
      </c>
      <c r="BK1118" s="51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 s="1">
        <v>184100</v>
      </c>
    </row>
    <row r="1119" spans="1:81" x14ac:dyDescent="0.2">
      <c r="A1119">
        <v>1118</v>
      </c>
      <c r="B1119">
        <v>20</v>
      </c>
      <c r="C1119" t="s">
        <v>81</v>
      </c>
      <c r="D1119" s="1">
        <v>57</v>
      </c>
      <c r="E1119" s="1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s="1" t="s">
        <v>151</v>
      </c>
      <c r="N1119" s="51" t="s">
        <v>114</v>
      </c>
      <c r="O1119" s="51" t="s">
        <v>90</v>
      </c>
      <c r="P1119" s="1" t="s">
        <v>91</v>
      </c>
      <c r="Q1119" s="51" t="s">
        <v>115</v>
      </c>
      <c r="R1119" s="1">
        <v>5</v>
      </c>
      <c r="S1119" s="51">
        <v>7</v>
      </c>
      <c r="T1119" s="51">
        <v>1967</v>
      </c>
      <c r="U1119" s="51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 s="51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 s="51">
        <v>894</v>
      </c>
      <c r="AS1119" s="51">
        <v>0</v>
      </c>
      <c r="AT1119">
        <v>0</v>
      </c>
      <c r="AU1119" s="1">
        <v>894</v>
      </c>
      <c r="AV1119" s="1">
        <v>1</v>
      </c>
      <c r="AW1119" s="1">
        <v>0</v>
      </c>
      <c r="AX1119" s="1">
        <v>1</v>
      </c>
      <c r="AY1119" s="1">
        <v>0</v>
      </c>
      <c r="AZ1119">
        <v>3</v>
      </c>
      <c r="BA1119">
        <v>1</v>
      </c>
      <c r="BB1119" s="51" t="s">
        <v>97</v>
      </c>
      <c r="BC1119" s="5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 s="51">
        <v>2</v>
      </c>
      <c r="BK1119" s="51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 s="1">
        <v>130000</v>
      </c>
    </row>
    <row r="1120" spans="1:81" x14ac:dyDescent="0.2">
      <c r="A1120">
        <v>1119</v>
      </c>
      <c r="B1120">
        <v>80</v>
      </c>
      <c r="C1120" t="s">
        <v>81</v>
      </c>
      <c r="D1120" s="1">
        <v>85</v>
      </c>
      <c r="E1120" s="1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s="1" t="s">
        <v>151</v>
      </c>
      <c r="N1120" s="51" t="s">
        <v>90</v>
      </c>
      <c r="O1120" s="51" t="s">
        <v>90</v>
      </c>
      <c r="P1120" s="1" t="s">
        <v>91</v>
      </c>
      <c r="Q1120" s="51" t="s">
        <v>197</v>
      </c>
      <c r="R1120" s="1">
        <v>5</v>
      </c>
      <c r="S1120" s="51">
        <v>6</v>
      </c>
      <c r="T1120" s="51">
        <v>1958</v>
      </c>
      <c r="U1120" s="51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 s="51">
        <v>533</v>
      </c>
      <c r="AN1120" t="s">
        <v>103</v>
      </c>
      <c r="AO1120" t="s">
        <v>98</v>
      </c>
      <c r="AP1120" t="s">
        <v>105</v>
      </c>
      <c r="AQ1120" t="s">
        <v>106</v>
      </c>
      <c r="AR1120" s="51">
        <v>1021</v>
      </c>
      <c r="AS1120" s="51">
        <v>580</v>
      </c>
      <c r="AT1120">
        <v>0</v>
      </c>
      <c r="AU1120" s="1">
        <v>1601</v>
      </c>
      <c r="AV1120" s="1">
        <v>0</v>
      </c>
      <c r="AW1120" s="1">
        <v>1</v>
      </c>
      <c r="AX1120" s="1">
        <v>1</v>
      </c>
      <c r="AY1120" s="1">
        <v>0</v>
      </c>
      <c r="AZ1120">
        <v>3</v>
      </c>
      <c r="BA1120">
        <v>1</v>
      </c>
      <c r="BB1120" s="51" t="s">
        <v>98</v>
      </c>
      <c r="BC1120" s="59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 s="51">
        <v>1</v>
      </c>
      <c r="BK1120" s="51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 s="1">
        <v>140000</v>
      </c>
    </row>
    <row r="1121" spans="1:81" x14ac:dyDescent="0.2">
      <c r="A1121">
        <v>1120</v>
      </c>
      <c r="B1121">
        <v>20</v>
      </c>
      <c r="C1121" t="s">
        <v>81</v>
      </c>
      <c r="D1121" s="1">
        <v>70</v>
      </c>
      <c r="E1121" s="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s="1" t="s">
        <v>162</v>
      </c>
      <c r="N1121" s="51" t="s">
        <v>90</v>
      </c>
      <c r="O1121" s="51" t="s">
        <v>90</v>
      </c>
      <c r="P1121" s="1" t="s">
        <v>91</v>
      </c>
      <c r="Q1121" s="51" t="s">
        <v>115</v>
      </c>
      <c r="R1121" s="1">
        <v>5</v>
      </c>
      <c r="S1121" s="51">
        <v>5</v>
      </c>
      <c r="T1121" s="51">
        <v>1959</v>
      </c>
      <c r="U1121" s="5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 s="5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 s="51">
        <v>1040</v>
      </c>
      <c r="AS1121" s="51">
        <v>0</v>
      </c>
      <c r="AT1121">
        <v>0</v>
      </c>
      <c r="AU1121" s="1">
        <v>1040</v>
      </c>
      <c r="AV1121" s="1">
        <v>0</v>
      </c>
      <c r="AW1121" s="1">
        <v>0</v>
      </c>
      <c r="AX1121" s="1">
        <v>1</v>
      </c>
      <c r="AY1121" s="1">
        <v>0</v>
      </c>
      <c r="AZ1121">
        <v>3</v>
      </c>
      <c r="BA1121">
        <v>1</v>
      </c>
      <c r="BB1121" s="51" t="s">
        <v>98</v>
      </c>
      <c r="BC1121" s="59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 s="51">
        <v>1</v>
      </c>
      <c r="BK1121" s="5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 s="1">
        <v>133700</v>
      </c>
    </row>
    <row r="1122" spans="1:81" x14ac:dyDescent="0.2">
      <c r="A1122">
        <v>1121</v>
      </c>
      <c r="B1122">
        <v>30</v>
      </c>
      <c r="C1122" t="s">
        <v>142</v>
      </c>
      <c r="D1122" s="1">
        <v>59</v>
      </c>
      <c r="E1122" s="1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s="1" t="s">
        <v>176</v>
      </c>
      <c r="N1122" s="51" t="s">
        <v>90</v>
      </c>
      <c r="O1122" s="51" t="s">
        <v>90</v>
      </c>
      <c r="P1122" s="1" t="s">
        <v>91</v>
      </c>
      <c r="Q1122" s="51" t="s">
        <v>115</v>
      </c>
      <c r="R1122" s="1">
        <v>6</v>
      </c>
      <c r="S1122" s="51">
        <v>5</v>
      </c>
      <c r="T1122" s="51">
        <v>1920</v>
      </c>
      <c r="U1122" s="51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 s="51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 s="51">
        <v>1012</v>
      </c>
      <c r="AS1122" s="51">
        <v>0</v>
      </c>
      <c r="AT1122">
        <v>0</v>
      </c>
      <c r="AU1122" s="1">
        <v>1012</v>
      </c>
      <c r="AV1122" s="1">
        <v>0</v>
      </c>
      <c r="AW1122" s="1">
        <v>0</v>
      </c>
      <c r="AX1122" s="1">
        <v>1</v>
      </c>
      <c r="AY1122" s="1">
        <v>0</v>
      </c>
      <c r="AZ1122">
        <v>2</v>
      </c>
      <c r="BA1122">
        <v>1</v>
      </c>
      <c r="BB1122" s="51" t="s">
        <v>98</v>
      </c>
      <c r="BC1122" s="59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 s="51">
        <v>1</v>
      </c>
      <c r="BK1122" s="51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 s="1">
        <v>118400</v>
      </c>
    </row>
    <row r="1123" spans="1:81" x14ac:dyDescent="0.2">
      <c r="A1123">
        <v>1122</v>
      </c>
      <c r="B1123">
        <v>20</v>
      </c>
      <c r="C1123" t="s">
        <v>81</v>
      </c>
      <c r="D1123" s="1">
        <v>84</v>
      </c>
      <c r="E1123" s="1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s="1" t="s">
        <v>89</v>
      </c>
      <c r="N1123" s="51" t="s">
        <v>90</v>
      </c>
      <c r="O1123" s="51" t="s">
        <v>90</v>
      </c>
      <c r="P1123" s="1" t="s">
        <v>91</v>
      </c>
      <c r="Q1123" s="51" t="s">
        <v>115</v>
      </c>
      <c r="R1123" s="1">
        <v>7</v>
      </c>
      <c r="S1123" s="51">
        <v>5</v>
      </c>
      <c r="T1123" s="51">
        <v>2005</v>
      </c>
      <c r="U1123" s="51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 s="51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 s="51">
        <v>1552</v>
      </c>
      <c r="AS1123" s="51">
        <v>0</v>
      </c>
      <c r="AT1123">
        <v>0</v>
      </c>
      <c r="AU1123" s="1">
        <v>1552</v>
      </c>
      <c r="AV1123" s="1">
        <v>0</v>
      </c>
      <c r="AW1123" s="1">
        <v>0</v>
      </c>
      <c r="AX1123" s="1">
        <v>2</v>
      </c>
      <c r="AY1123" s="1">
        <v>0</v>
      </c>
      <c r="AZ1123">
        <v>3</v>
      </c>
      <c r="BA1123">
        <v>1</v>
      </c>
      <c r="BB1123" s="51" t="s">
        <v>97</v>
      </c>
      <c r="BC1123" s="59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 s="51">
        <v>3</v>
      </c>
      <c r="BK1123" s="51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 s="1">
        <v>212900</v>
      </c>
    </row>
    <row r="1124" spans="1:81" x14ac:dyDescent="0.2">
      <c r="A1124">
        <v>1123</v>
      </c>
      <c r="B1124">
        <v>20</v>
      </c>
      <c r="C1124" t="s">
        <v>81</v>
      </c>
      <c r="D1124" s="1" t="s">
        <v>83</v>
      </c>
      <c r="E1124" s="1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s="1" t="s">
        <v>185</v>
      </c>
      <c r="N1124" s="51" t="s">
        <v>90</v>
      </c>
      <c r="O1124" s="51" t="s">
        <v>90</v>
      </c>
      <c r="P1124" s="1" t="s">
        <v>91</v>
      </c>
      <c r="Q1124" s="51" t="s">
        <v>115</v>
      </c>
      <c r="R1124" s="1">
        <v>4</v>
      </c>
      <c r="S1124" s="51">
        <v>3</v>
      </c>
      <c r="T1124" s="51">
        <v>1956</v>
      </c>
      <c r="U1124" s="51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 s="51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 s="51">
        <v>960</v>
      </c>
      <c r="AS1124" s="51">
        <v>0</v>
      </c>
      <c r="AT1124">
        <v>0</v>
      </c>
      <c r="AU1124" s="1">
        <v>960</v>
      </c>
      <c r="AV1124" s="1">
        <v>0</v>
      </c>
      <c r="AW1124" s="1">
        <v>0</v>
      </c>
      <c r="AX1124" s="1">
        <v>1</v>
      </c>
      <c r="AY1124" s="1">
        <v>0</v>
      </c>
      <c r="AZ1124">
        <v>3</v>
      </c>
      <c r="BA1124">
        <v>1</v>
      </c>
      <c r="BB1124" s="51" t="s">
        <v>98</v>
      </c>
      <c r="BC1124" s="59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 s="51">
        <v>1</v>
      </c>
      <c r="BK1124" s="51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 s="1">
        <v>112000</v>
      </c>
    </row>
    <row r="1125" spans="1:81" x14ac:dyDescent="0.2">
      <c r="A1125">
        <v>1124</v>
      </c>
      <c r="B1125">
        <v>20</v>
      </c>
      <c r="C1125" t="s">
        <v>81</v>
      </c>
      <c r="D1125" s="1">
        <v>50</v>
      </c>
      <c r="E1125" s="1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s="1" t="s">
        <v>185</v>
      </c>
      <c r="N1125" s="51" t="s">
        <v>90</v>
      </c>
      <c r="O1125" s="51" t="s">
        <v>90</v>
      </c>
      <c r="P1125" s="1" t="s">
        <v>91</v>
      </c>
      <c r="Q1125" s="51" t="s">
        <v>115</v>
      </c>
      <c r="R1125" s="1">
        <v>5</v>
      </c>
      <c r="S1125" s="51">
        <v>9</v>
      </c>
      <c r="T1125" s="51">
        <v>1947</v>
      </c>
      <c r="U1125" s="51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 s="51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 s="51">
        <v>698</v>
      </c>
      <c r="AS1125" s="51">
        <v>0</v>
      </c>
      <c r="AT1125">
        <v>0</v>
      </c>
      <c r="AU1125" s="1">
        <v>698</v>
      </c>
      <c r="AV1125" s="1">
        <v>0</v>
      </c>
      <c r="AW1125" s="1">
        <v>1</v>
      </c>
      <c r="AX1125" s="1">
        <v>1</v>
      </c>
      <c r="AY1125" s="1">
        <v>0</v>
      </c>
      <c r="AZ1125">
        <v>2</v>
      </c>
      <c r="BA1125">
        <v>1</v>
      </c>
      <c r="BB1125" s="51" t="s">
        <v>98</v>
      </c>
      <c r="BC1125" s="59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 s="51">
        <v>0</v>
      </c>
      <c r="BK1125" s="51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 s="1">
        <v>118000</v>
      </c>
    </row>
    <row r="1126" spans="1:81" x14ac:dyDescent="0.2">
      <c r="A1126">
        <v>1125</v>
      </c>
      <c r="B1126">
        <v>80</v>
      </c>
      <c r="C1126" t="s">
        <v>81</v>
      </c>
      <c r="D1126" s="1" t="s">
        <v>83</v>
      </c>
      <c r="E1126" s="1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s="1" t="s">
        <v>193</v>
      </c>
      <c r="N1126" s="51" t="s">
        <v>90</v>
      </c>
      <c r="O1126" s="51" t="s">
        <v>90</v>
      </c>
      <c r="P1126" s="1" t="s">
        <v>91</v>
      </c>
      <c r="Q1126" s="51" t="s">
        <v>197</v>
      </c>
      <c r="R1126" s="1">
        <v>7</v>
      </c>
      <c r="S1126" s="51">
        <v>5</v>
      </c>
      <c r="T1126" s="51">
        <v>1992</v>
      </c>
      <c r="U1126" s="51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 s="51">
        <v>384</v>
      </c>
      <c r="AN1126" t="s">
        <v>103</v>
      </c>
      <c r="AO1126" t="s">
        <v>97</v>
      </c>
      <c r="AP1126" t="s">
        <v>105</v>
      </c>
      <c r="AQ1126" t="s">
        <v>106</v>
      </c>
      <c r="AR1126" s="51">
        <v>812</v>
      </c>
      <c r="AS1126" s="51">
        <v>670</v>
      </c>
      <c r="AT1126">
        <v>0</v>
      </c>
      <c r="AU1126" s="1">
        <v>1482</v>
      </c>
      <c r="AV1126" s="1">
        <v>0</v>
      </c>
      <c r="AW1126" s="1">
        <v>0</v>
      </c>
      <c r="AX1126" s="1">
        <v>2</v>
      </c>
      <c r="AY1126" s="1">
        <v>1</v>
      </c>
      <c r="AZ1126">
        <v>3</v>
      </c>
      <c r="BA1126">
        <v>1</v>
      </c>
      <c r="BB1126" s="51" t="s">
        <v>97</v>
      </c>
      <c r="BC1126" s="59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 s="51">
        <v>2</v>
      </c>
      <c r="BK1126" s="51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 s="1">
        <v>163900</v>
      </c>
    </row>
    <row r="1127" spans="1:81" x14ac:dyDescent="0.2">
      <c r="A1127">
        <v>1126</v>
      </c>
      <c r="B1127">
        <v>20</v>
      </c>
      <c r="C1127" t="s">
        <v>81</v>
      </c>
      <c r="D1127" s="1">
        <v>60</v>
      </c>
      <c r="E1127" s="1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s="1" t="s">
        <v>162</v>
      </c>
      <c r="N1127" s="51" t="s">
        <v>90</v>
      </c>
      <c r="O1127" s="51" t="s">
        <v>90</v>
      </c>
      <c r="P1127" s="1" t="s">
        <v>91</v>
      </c>
      <c r="Q1127" s="51" t="s">
        <v>115</v>
      </c>
      <c r="R1127" s="1">
        <v>4</v>
      </c>
      <c r="S1127" s="51">
        <v>5</v>
      </c>
      <c r="T1127" s="51">
        <v>1955</v>
      </c>
      <c r="U1127" s="51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 s="51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 s="51">
        <v>1005</v>
      </c>
      <c r="AS1127" s="51">
        <v>0</v>
      </c>
      <c r="AT1127">
        <v>0</v>
      </c>
      <c r="AU1127" s="1">
        <v>1005</v>
      </c>
      <c r="AV1127" s="1">
        <v>0</v>
      </c>
      <c r="AW1127" s="1">
        <v>0</v>
      </c>
      <c r="AX1127" s="1">
        <v>1</v>
      </c>
      <c r="AY1127" s="1">
        <v>0</v>
      </c>
      <c r="AZ1127">
        <v>2</v>
      </c>
      <c r="BA1127">
        <v>1</v>
      </c>
      <c r="BB1127" s="51" t="s">
        <v>147</v>
      </c>
      <c r="BC1127" s="59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 s="51">
        <v>2</v>
      </c>
      <c r="BK1127" s="51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 s="1">
        <v>115000</v>
      </c>
    </row>
    <row r="1128" spans="1:81" x14ac:dyDescent="0.2">
      <c r="A1128">
        <v>1127</v>
      </c>
      <c r="B1128">
        <v>120</v>
      </c>
      <c r="C1128" t="s">
        <v>81</v>
      </c>
      <c r="D1128" s="1">
        <v>53</v>
      </c>
      <c r="E1128" s="1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s="1" t="s">
        <v>227</v>
      </c>
      <c r="N1128" s="51" t="s">
        <v>90</v>
      </c>
      <c r="O1128" s="51" t="s">
        <v>90</v>
      </c>
      <c r="P1128" s="1" t="s">
        <v>179</v>
      </c>
      <c r="Q1128" s="51" t="s">
        <v>115</v>
      </c>
      <c r="R1128" s="1">
        <v>7</v>
      </c>
      <c r="S1128" s="51">
        <v>5</v>
      </c>
      <c r="T1128" s="51">
        <v>2007</v>
      </c>
      <c r="U1128" s="51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 s="51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 s="51">
        <v>1555</v>
      </c>
      <c r="AS1128" s="51">
        <v>0</v>
      </c>
      <c r="AT1128">
        <v>0</v>
      </c>
      <c r="AU1128" s="1">
        <v>1555</v>
      </c>
      <c r="AV1128" s="1">
        <v>0</v>
      </c>
      <c r="AW1128" s="1">
        <v>0</v>
      </c>
      <c r="AX1128" s="1">
        <v>2</v>
      </c>
      <c r="AY1128" s="1">
        <v>0</v>
      </c>
      <c r="AZ1128">
        <v>2</v>
      </c>
      <c r="BA1128">
        <v>1</v>
      </c>
      <c r="BB1128" s="51" t="s">
        <v>97</v>
      </c>
      <c r="BC1128" s="59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 s="51">
        <v>3</v>
      </c>
      <c r="BK1128" s="51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 s="1">
        <v>174000</v>
      </c>
    </row>
    <row r="1129" spans="1:81" x14ac:dyDescent="0.2">
      <c r="A1129">
        <v>1128</v>
      </c>
      <c r="B1129">
        <v>20</v>
      </c>
      <c r="C1129" t="s">
        <v>81</v>
      </c>
      <c r="D1129" s="1">
        <v>182</v>
      </c>
      <c r="E1129" s="1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s="1" t="s">
        <v>193</v>
      </c>
      <c r="N1129" s="51" t="s">
        <v>90</v>
      </c>
      <c r="O1129" s="51" t="s">
        <v>90</v>
      </c>
      <c r="P1129" s="1" t="s">
        <v>91</v>
      </c>
      <c r="Q1129" s="51" t="s">
        <v>115</v>
      </c>
      <c r="R1129" s="1">
        <v>7</v>
      </c>
      <c r="S1129" s="51">
        <v>5</v>
      </c>
      <c r="T1129" s="51">
        <v>2004</v>
      </c>
      <c r="U1129" s="51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 s="51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 s="51">
        <v>1530</v>
      </c>
      <c r="AS1129" s="51">
        <v>0</v>
      </c>
      <c r="AT1129">
        <v>0</v>
      </c>
      <c r="AU1129" s="1">
        <v>1530</v>
      </c>
      <c r="AV1129" s="1">
        <v>1</v>
      </c>
      <c r="AW1129" s="1">
        <v>0</v>
      </c>
      <c r="AX1129" s="1">
        <v>2</v>
      </c>
      <c r="AY1129" s="1">
        <v>0</v>
      </c>
      <c r="AZ1129">
        <v>3</v>
      </c>
      <c r="BA1129">
        <v>1</v>
      </c>
      <c r="BB1129" s="51" t="s">
        <v>97</v>
      </c>
      <c r="BC1129" s="5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 s="51">
        <v>3</v>
      </c>
      <c r="BK1129" s="51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 s="1">
        <v>259000</v>
      </c>
    </row>
    <row r="1130" spans="1:81" x14ac:dyDescent="0.2">
      <c r="A1130">
        <v>1129</v>
      </c>
      <c r="B1130">
        <v>60</v>
      </c>
      <c r="C1130" t="s">
        <v>81</v>
      </c>
      <c r="D1130" s="1">
        <v>59</v>
      </c>
      <c r="E1130" s="1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s="1" t="s">
        <v>193</v>
      </c>
      <c r="N1130" s="51" t="s">
        <v>90</v>
      </c>
      <c r="O1130" s="51" t="s">
        <v>90</v>
      </c>
      <c r="P1130" s="1" t="s">
        <v>91</v>
      </c>
      <c r="Q1130" s="51" t="s">
        <v>92</v>
      </c>
      <c r="R1130" s="1">
        <v>7</v>
      </c>
      <c r="S1130" s="51">
        <v>5</v>
      </c>
      <c r="T1130" s="51">
        <v>2004</v>
      </c>
      <c r="U1130" s="51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 s="51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 s="51">
        <v>847</v>
      </c>
      <c r="AS1130" s="51">
        <v>1112</v>
      </c>
      <c r="AT1130">
        <v>0</v>
      </c>
      <c r="AU1130" s="1">
        <v>1959</v>
      </c>
      <c r="AV1130" s="1">
        <v>0</v>
      </c>
      <c r="AW1130" s="1">
        <v>0</v>
      </c>
      <c r="AX1130" s="1">
        <v>2</v>
      </c>
      <c r="AY1130" s="1">
        <v>1</v>
      </c>
      <c r="AZ1130">
        <v>4</v>
      </c>
      <c r="BA1130">
        <v>1</v>
      </c>
      <c r="BB1130" s="51" t="s">
        <v>97</v>
      </c>
      <c r="BC1130" s="59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 s="51">
        <v>2</v>
      </c>
      <c r="BK1130" s="51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 s="1">
        <v>215000</v>
      </c>
    </row>
    <row r="1131" spans="1:81" x14ac:dyDescent="0.2">
      <c r="A1131">
        <v>1130</v>
      </c>
      <c r="B1131">
        <v>90</v>
      </c>
      <c r="C1131" t="s">
        <v>142</v>
      </c>
      <c r="D1131" s="1">
        <v>60</v>
      </c>
      <c r="E1131" s="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s="1" t="s">
        <v>143</v>
      </c>
      <c r="N1131" s="51" t="s">
        <v>90</v>
      </c>
      <c r="O1131" s="51" t="s">
        <v>90</v>
      </c>
      <c r="P1131" s="1" t="s">
        <v>167</v>
      </c>
      <c r="Q1131" s="51" t="s">
        <v>191</v>
      </c>
      <c r="R1131" s="1">
        <v>5</v>
      </c>
      <c r="S1131" s="51">
        <v>5</v>
      </c>
      <c r="T1131" s="51">
        <v>1980</v>
      </c>
      <c r="U1131" s="5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 s="5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 s="51">
        <v>936</v>
      </c>
      <c r="AS1131" s="51">
        <v>0</v>
      </c>
      <c r="AT1131">
        <v>0</v>
      </c>
      <c r="AU1131" s="1">
        <v>936</v>
      </c>
      <c r="AV1131" s="1">
        <v>1</v>
      </c>
      <c r="AW1131" s="1">
        <v>0</v>
      </c>
      <c r="AX1131" s="1">
        <v>1</v>
      </c>
      <c r="AY1131" s="1">
        <v>0</v>
      </c>
      <c r="AZ1131">
        <v>2</v>
      </c>
      <c r="BA1131">
        <v>1</v>
      </c>
      <c r="BB1131" s="51" t="s">
        <v>98</v>
      </c>
      <c r="BC1131" s="59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 s="51">
        <v>2</v>
      </c>
      <c r="BK1131" s="5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 s="1">
        <v>140000</v>
      </c>
    </row>
    <row r="1132" spans="1:81" x14ac:dyDescent="0.2">
      <c r="A1132">
        <v>1131</v>
      </c>
      <c r="B1132">
        <v>50</v>
      </c>
      <c r="C1132" t="s">
        <v>81</v>
      </c>
      <c r="D1132" s="1">
        <v>65</v>
      </c>
      <c r="E1132" s="1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s="1" t="s">
        <v>232</v>
      </c>
      <c r="N1132" s="51" t="s">
        <v>90</v>
      </c>
      <c r="O1132" s="51" t="s">
        <v>90</v>
      </c>
      <c r="P1132" s="1" t="s">
        <v>91</v>
      </c>
      <c r="Q1132" s="51" t="s">
        <v>132</v>
      </c>
      <c r="R1132" s="1">
        <v>4</v>
      </c>
      <c r="S1132" s="51">
        <v>3</v>
      </c>
      <c r="T1132" s="51">
        <v>1928</v>
      </c>
      <c r="U1132" s="51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 s="51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 s="51">
        <v>1328</v>
      </c>
      <c r="AS1132" s="51">
        <v>653</v>
      </c>
      <c r="AT1132">
        <v>0</v>
      </c>
      <c r="AU1132" s="1">
        <v>1981</v>
      </c>
      <c r="AV1132" s="1">
        <v>1</v>
      </c>
      <c r="AW1132" s="1">
        <v>0</v>
      </c>
      <c r="AX1132" s="1">
        <v>2</v>
      </c>
      <c r="AY1132" s="1">
        <v>0</v>
      </c>
      <c r="AZ1132">
        <v>4</v>
      </c>
      <c r="BA1132">
        <v>1</v>
      </c>
      <c r="BB1132" s="51" t="s">
        <v>97</v>
      </c>
      <c r="BC1132" s="59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 s="51">
        <v>2</v>
      </c>
      <c r="BK1132" s="51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 s="1">
        <v>135000</v>
      </c>
    </row>
    <row r="1133" spans="1:81" x14ac:dyDescent="0.2">
      <c r="A1133">
        <v>1132</v>
      </c>
      <c r="B1133">
        <v>20</v>
      </c>
      <c r="C1133" t="s">
        <v>81</v>
      </c>
      <c r="D1133" s="1">
        <v>63</v>
      </c>
      <c r="E1133" s="1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s="1" t="s">
        <v>131</v>
      </c>
      <c r="N1133" s="51" t="s">
        <v>90</v>
      </c>
      <c r="O1133" s="51" t="s">
        <v>90</v>
      </c>
      <c r="P1133" s="1" t="s">
        <v>91</v>
      </c>
      <c r="Q1133" s="51" t="s">
        <v>115</v>
      </c>
      <c r="R1133" s="1">
        <v>5</v>
      </c>
      <c r="S1133" s="51">
        <v>5</v>
      </c>
      <c r="T1133" s="51">
        <v>1991</v>
      </c>
      <c r="U1133" s="51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 s="51">
        <v>974</v>
      </c>
      <c r="AN1133" t="s">
        <v>103</v>
      </c>
      <c r="AO1133" t="s">
        <v>98</v>
      </c>
      <c r="AP1133" t="s">
        <v>105</v>
      </c>
      <c r="AQ1133" t="s">
        <v>106</v>
      </c>
      <c r="AR1133" s="51">
        <v>974</v>
      </c>
      <c r="AS1133" s="51">
        <v>0</v>
      </c>
      <c r="AT1133">
        <v>0</v>
      </c>
      <c r="AU1133" s="1">
        <v>974</v>
      </c>
      <c r="AV1133" s="1">
        <v>0</v>
      </c>
      <c r="AW1133" s="1">
        <v>0</v>
      </c>
      <c r="AX1133" s="1">
        <v>1</v>
      </c>
      <c r="AY1133" s="1">
        <v>0</v>
      </c>
      <c r="AZ1133">
        <v>3</v>
      </c>
      <c r="BA1133">
        <v>1</v>
      </c>
      <c r="BB1133" s="51" t="s">
        <v>98</v>
      </c>
      <c r="BC1133" s="59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 s="51">
        <v>0</v>
      </c>
      <c r="BK1133" s="51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 s="1">
        <v>93500</v>
      </c>
    </row>
    <row r="1134" spans="1:81" x14ac:dyDescent="0.2">
      <c r="A1134">
        <v>1133</v>
      </c>
      <c r="B1134">
        <v>70</v>
      </c>
      <c r="C1134" t="s">
        <v>142</v>
      </c>
      <c r="D1134" s="1">
        <v>90</v>
      </c>
      <c r="E1134" s="1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s="1" t="s">
        <v>143</v>
      </c>
      <c r="N1134" s="51" t="s">
        <v>90</v>
      </c>
      <c r="O1134" s="51" t="s">
        <v>90</v>
      </c>
      <c r="P1134" s="1" t="s">
        <v>91</v>
      </c>
      <c r="Q1134" s="51" t="s">
        <v>92</v>
      </c>
      <c r="R1134" s="1">
        <v>6</v>
      </c>
      <c r="S1134" s="51">
        <v>4</v>
      </c>
      <c r="T1134" s="51">
        <v>1880</v>
      </c>
      <c r="U1134" s="51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 s="51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 s="51">
        <v>1178</v>
      </c>
      <c r="AS1134" s="51">
        <v>1032</v>
      </c>
      <c r="AT1134">
        <v>0</v>
      </c>
      <c r="AU1134" s="1">
        <v>2210</v>
      </c>
      <c r="AV1134" s="1">
        <v>0</v>
      </c>
      <c r="AW1134" s="1">
        <v>0</v>
      </c>
      <c r="AX1134" s="1">
        <v>2</v>
      </c>
      <c r="AY1134" s="1">
        <v>0</v>
      </c>
      <c r="AZ1134">
        <v>5</v>
      </c>
      <c r="BA1134">
        <v>1</v>
      </c>
      <c r="BB1134" s="51" t="s">
        <v>147</v>
      </c>
      <c r="BC1134" s="59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 s="51">
        <v>1</v>
      </c>
      <c r="BK1134" s="51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 s="1">
        <v>117500</v>
      </c>
    </row>
    <row r="1135" spans="1:81" x14ac:dyDescent="0.2">
      <c r="A1135">
        <v>1134</v>
      </c>
      <c r="B1135">
        <v>60</v>
      </c>
      <c r="C1135" t="s">
        <v>81</v>
      </c>
      <c r="D1135" s="1">
        <v>80</v>
      </c>
      <c r="E1135" s="1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s="1" t="s">
        <v>170</v>
      </c>
      <c r="N1135" s="51" t="s">
        <v>90</v>
      </c>
      <c r="O1135" s="51" t="s">
        <v>90</v>
      </c>
      <c r="P1135" s="1" t="s">
        <v>91</v>
      </c>
      <c r="Q1135" s="51" t="s">
        <v>92</v>
      </c>
      <c r="R1135" s="1">
        <v>8</v>
      </c>
      <c r="S1135" s="51">
        <v>5</v>
      </c>
      <c r="T1135" s="51">
        <v>1995</v>
      </c>
      <c r="U1135" s="51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 s="51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 s="51">
        <v>1142</v>
      </c>
      <c r="AS1135" s="51">
        <v>878</v>
      </c>
      <c r="AT1135">
        <v>0</v>
      </c>
      <c r="AU1135" s="1">
        <v>2020</v>
      </c>
      <c r="AV1135" s="1">
        <v>0</v>
      </c>
      <c r="AW1135" s="1">
        <v>0</v>
      </c>
      <c r="AX1135" s="1">
        <v>2</v>
      </c>
      <c r="AY1135" s="1">
        <v>1</v>
      </c>
      <c r="AZ1135">
        <v>3</v>
      </c>
      <c r="BA1135">
        <v>1</v>
      </c>
      <c r="BB1135" s="51" t="s">
        <v>97</v>
      </c>
      <c r="BC1135" s="59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 s="51">
        <v>2</v>
      </c>
      <c r="BK1135" s="51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 s="1">
        <v>239500</v>
      </c>
    </row>
    <row r="1136" spans="1:81" x14ac:dyDescent="0.2">
      <c r="A1136">
        <v>1135</v>
      </c>
      <c r="B1136">
        <v>60</v>
      </c>
      <c r="C1136" t="s">
        <v>81</v>
      </c>
      <c r="D1136" s="1">
        <v>57</v>
      </c>
      <c r="E1136" s="1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s="1" t="s">
        <v>193</v>
      </c>
      <c r="N1136" s="51" t="s">
        <v>90</v>
      </c>
      <c r="O1136" s="51" t="s">
        <v>90</v>
      </c>
      <c r="P1136" s="1" t="s">
        <v>91</v>
      </c>
      <c r="Q1136" s="51" t="s">
        <v>92</v>
      </c>
      <c r="R1136" s="1">
        <v>6</v>
      </c>
      <c r="S1136" s="51">
        <v>5</v>
      </c>
      <c r="T1136" s="51">
        <v>1997</v>
      </c>
      <c r="U1136" s="51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 s="51">
        <v>916</v>
      </c>
      <c r="AN1136" t="s">
        <v>103</v>
      </c>
      <c r="AO1136" t="s">
        <v>97</v>
      </c>
      <c r="AP1136" t="s">
        <v>105</v>
      </c>
      <c r="AQ1136" t="s">
        <v>106</v>
      </c>
      <c r="AR1136" s="51">
        <v>916</v>
      </c>
      <c r="AS1136" s="51">
        <v>684</v>
      </c>
      <c r="AT1136">
        <v>0</v>
      </c>
      <c r="AU1136" s="1">
        <v>1600</v>
      </c>
      <c r="AV1136" s="1">
        <v>0</v>
      </c>
      <c r="AW1136" s="1">
        <v>0</v>
      </c>
      <c r="AX1136" s="1">
        <v>2</v>
      </c>
      <c r="AY1136" s="1">
        <v>1</v>
      </c>
      <c r="AZ1136">
        <v>3</v>
      </c>
      <c r="BA1136">
        <v>1</v>
      </c>
      <c r="BB1136" s="51" t="s">
        <v>98</v>
      </c>
      <c r="BC1136" s="59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 s="51">
        <v>2</v>
      </c>
      <c r="BK1136" s="51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 s="1">
        <v>169000</v>
      </c>
    </row>
    <row r="1137" spans="1:81" x14ac:dyDescent="0.2">
      <c r="A1137">
        <v>1136</v>
      </c>
      <c r="B1137">
        <v>30</v>
      </c>
      <c r="C1137" t="s">
        <v>142</v>
      </c>
      <c r="D1137" s="1">
        <v>60</v>
      </c>
      <c r="E1137" s="1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s="1" t="s">
        <v>148</v>
      </c>
      <c r="N1137" s="51" t="s">
        <v>90</v>
      </c>
      <c r="O1137" s="51" t="s">
        <v>90</v>
      </c>
      <c r="P1137" s="1" t="s">
        <v>91</v>
      </c>
      <c r="Q1137" s="51" t="s">
        <v>115</v>
      </c>
      <c r="R1137" s="1">
        <v>6</v>
      </c>
      <c r="S1137" s="51">
        <v>5</v>
      </c>
      <c r="T1137" s="51">
        <v>1926</v>
      </c>
      <c r="U1137" s="51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 s="51">
        <v>960</v>
      </c>
      <c r="AN1137" t="s">
        <v>103</v>
      </c>
      <c r="AO1137" t="s">
        <v>98</v>
      </c>
      <c r="AP1137" t="s">
        <v>177</v>
      </c>
      <c r="AQ1137" t="s">
        <v>106</v>
      </c>
      <c r="AR1137" s="51">
        <v>986</v>
      </c>
      <c r="AS1137" s="51">
        <v>0</v>
      </c>
      <c r="AT1137">
        <v>0</v>
      </c>
      <c r="AU1137" s="1">
        <v>986</v>
      </c>
      <c r="AV1137" s="1">
        <v>0</v>
      </c>
      <c r="AW1137" s="1">
        <v>0</v>
      </c>
      <c r="AX1137" s="1">
        <v>1</v>
      </c>
      <c r="AY1137" s="1">
        <v>0</v>
      </c>
      <c r="AZ1137">
        <v>2</v>
      </c>
      <c r="BA1137">
        <v>1</v>
      </c>
      <c r="BB1137" s="51" t="s">
        <v>98</v>
      </c>
      <c r="BC1137" s="59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 s="51">
        <v>1</v>
      </c>
      <c r="BK1137" s="51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 s="1">
        <v>102000</v>
      </c>
    </row>
    <row r="1138" spans="1:81" x14ac:dyDescent="0.2">
      <c r="A1138">
        <v>1137</v>
      </c>
      <c r="B1138">
        <v>50</v>
      </c>
      <c r="C1138" t="s">
        <v>81</v>
      </c>
      <c r="D1138" s="1">
        <v>80</v>
      </c>
      <c r="E1138" s="1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s="1" t="s">
        <v>162</v>
      </c>
      <c r="N1138" s="51" t="s">
        <v>90</v>
      </c>
      <c r="O1138" s="51" t="s">
        <v>90</v>
      </c>
      <c r="P1138" s="1" t="s">
        <v>91</v>
      </c>
      <c r="Q1138" s="51" t="s">
        <v>132</v>
      </c>
      <c r="R1138" s="1">
        <v>6</v>
      </c>
      <c r="S1138" s="51">
        <v>5</v>
      </c>
      <c r="T1138" s="51">
        <v>1950</v>
      </c>
      <c r="U1138" s="51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 s="51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 s="51">
        <v>1032</v>
      </c>
      <c r="AS1138" s="51">
        <v>220</v>
      </c>
      <c r="AT1138">
        <v>0</v>
      </c>
      <c r="AU1138" s="1">
        <v>1252</v>
      </c>
      <c r="AV1138" s="1">
        <v>0</v>
      </c>
      <c r="AW1138" s="1">
        <v>0</v>
      </c>
      <c r="AX1138" s="1">
        <v>1</v>
      </c>
      <c r="AY1138" s="1">
        <v>0</v>
      </c>
      <c r="AZ1138">
        <v>3</v>
      </c>
      <c r="BA1138">
        <v>1</v>
      </c>
      <c r="BB1138" s="51" t="s">
        <v>98</v>
      </c>
      <c r="BC1138" s="59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 s="51">
        <v>1</v>
      </c>
      <c r="BK1138" s="51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 s="1">
        <v>119000</v>
      </c>
    </row>
    <row r="1139" spans="1:81" x14ac:dyDescent="0.2">
      <c r="A1139">
        <v>1138</v>
      </c>
      <c r="B1139">
        <v>50</v>
      </c>
      <c r="C1139" t="s">
        <v>81</v>
      </c>
      <c r="D1139" s="1">
        <v>54</v>
      </c>
      <c r="E1139" s="1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s="1" t="s">
        <v>151</v>
      </c>
      <c r="N1139" s="51" t="s">
        <v>114</v>
      </c>
      <c r="O1139" s="51" t="s">
        <v>90</v>
      </c>
      <c r="P1139" s="1" t="s">
        <v>91</v>
      </c>
      <c r="Q1139" s="51" t="s">
        <v>132</v>
      </c>
      <c r="R1139" s="1">
        <v>5</v>
      </c>
      <c r="S1139" s="51">
        <v>8</v>
      </c>
      <c r="T1139" s="51">
        <v>1875</v>
      </c>
      <c r="U1139" s="51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 s="51">
        <v>780</v>
      </c>
      <c r="AN1139" t="s">
        <v>103</v>
      </c>
      <c r="AO1139" t="s">
        <v>97</v>
      </c>
      <c r="AP1139" t="s">
        <v>177</v>
      </c>
      <c r="AQ1139" t="s">
        <v>106</v>
      </c>
      <c r="AR1139" s="51">
        <v>780</v>
      </c>
      <c r="AS1139" s="51">
        <v>240</v>
      </c>
      <c r="AT1139">
        <v>0</v>
      </c>
      <c r="AU1139" s="1">
        <v>1020</v>
      </c>
      <c r="AV1139" s="1">
        <v>0</v>
      </c>
      <c r="AW1139" s="1">
        <v>0</v>
      </c>
      <c r="AX1139" s="1">
        <v>1</v>
      </c>
      <c r="AY1139" s="1">
        <v>0</v>
      </c>
      <c r="AZ1139">
        <v>2</v>
      </c>
      <c r="BA1139">
        <v>1</v>
      </c>
      <c r="BB1139" s="51" t="s">
        <v>98</v>
      </c>
      <c r="BC1139" s="5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 s="51">
        <v>0</v>
      </c>
      <c r="BK1139" s="51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 s="1">
        <v>94000</v>
      </c>
    </row>
    <row r="1140" spans="1:81" x14ac:dyDescent="0.2">
      <c r="A1140">
        <v>1139</v>
      </c>
      <c r="B1140">
        <v>20</v>
      </c>
      <c r="C1140" t="s">
        <v>81</v>
      </c>
      <c r="D1140" s="1" t="s">
        <v>83</v>
      </c>
      <c r="E1140" s="1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s="1" t="s">
        <v>131</v>
      </c>
      <c r="N1140" s="51" t="s">
        <v>90</v>
      </c>
      <c r="O1140" s="51" t="s">
        <v>90</v>
      </c>
      <c r="P1140" s="1" t="s">
        <v>91</v>
      </c>
      <c r="Q1140" s="51" t="s">
        <v>115</v>
      </c>
      <c r="R1140" s="1">
        <v>6</v>
      </c>
      <c r="S1140" s="51">
        <v>5</v>
      </c>
      <c r="T1140" s="51">
        <v>1977</v>
      </c>
      <c r="U1140" s="51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 s="51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 s="51">
        <v>1567</v>
      </c>
      <c r="AS1140" s="51">
        <v>0</v>
      </c>
      <c r="AT1140">
        <v>0</v>
      </c>
      <c r="AU1140" s="1">
        <v>1567</v>
      </c>
      <c r="AV1140" s="1">
        <v>1</v>
      </c>
      <c r="AW1140" s="1">
        <v>0</v>
      </c>
      <c r="AX1140" s="1">
        <v>2</v>
      </c>
      <c r="AY1140" s="1">
        <v>0</v>
      </c>
      <c r="AZ1140">
        <v>2</v>
      </c>
      <c r="BA1140">
        <v>1</v>
      </c>
      <c r="BB1140" s="51" t="s">
        <v>97</v>
      </c>
      <c r="BC1140" s="59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 s="51">
        <v>2</v>
      </c>
      <c r="BK1140" s="51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 s="1">
        <v>196000</v>
      </c>
    </row>
    <row r="1141" spans="1:81" x14ac:dyDescent="0.2">
      <c r="A1141">
        <v>1140</v>
      </c>
      <c r="B1141">
        <v>30</v>
      </c>
      <c r="C1141" t="s">
        <v>81</v>
      </c>
      <c r="D1141" s="1">
        <v>98</v>
      </c>
      <c r="E1141" s="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s="1" t="s">
        <v>148</v>
      </c>
      <c r="N1141" s="51" t="s">
        <v>90</v>
      </c>
      <c r="O1141" s="51" t="s">
        <v>90</v>
      </c>
      <c r="P1141" s="1" t="s">
        <v>91</v>
      </c>
      <c r="Q1141" s="51" t="s">
        <v>115</v>
      </c>
      <c r="R1141" s="1">
        <v>5</v>
      </c>
      <c r="S1141" s="51">
        <v>5</v>
      </c>
      <c r="T1141" s="51">
        <v>1920</v>
      </c>
      <c r="U1141" s="5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 s="5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 s="51">
        <v>1167</v>
      </c>
      <c r="AS1141" s="51">
        <v>0</v>
      </c>
      <c r="AT1141">
        <v>0</v>
      </c>
      <c r="AU1141" s="1">
        <v>1167</v>
      </c>
      <c r="AV1141" s="1">
        <v>0</v>
      </c>
      <c r="AW1141" s="1">
        <v>0</v>
      </c>
      <c r="AX1141" s="1">
        <v>1</v>
      </c>
      <c r="AY1141" s="1">
        <v>0</v>
      </c>
      <c r="AZ1141">
        <v>3</v>
      </c>
      <c r="BA1141">
        <v>1</v>
      </c>
      <c r="BB1141" s="51" t="s">
        <v>98</v>
      </c>
      <c r="BC1141" s="59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 s="51">
        <v>2</v>
      </c>
      <c r="BK1141" s="5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 s="1">
        <v>144000</v>
      </c>
    </row>
    <row r="1142" spans="1:81" x14ac:dyDescent="0.2">
      <c r="A1142">
        <v>1141</v>
      </c>
      <c r="B1142">
        <v>20</v>
      </c>
      <c r="C1142" t="s">
        <v>81</v>
      </c>
      <c r="D1142" s="1">
        <v>60</v>
      </c>
      <c r="E1142" s="1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s="1" t="s">
        <v>162</v>
      </c>
      <c r="N1142" s="51" t="s">
        <v>90</v>
      </c>
      <c r="O1142" s="51" t="s">
        <v>90</v>
      </c>
      <c r="P1142" s="1" t="s">
        <v>91</v>
      </c>
      <c r="Q1142" s="51" t="s">
        <v>115</v>
      </c>
      <c r="R1142" s="1">
        <v>5</v>
      </c>
      <c r="S1142" s="51">
        <v>7</v>
      </c>
      <c r="T1142" s="51">
        <v>1951</v>
      </c>
      <c r="U1142" s="51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 s="51">
        <v>952</v>
      </c>
      <c r="AN1142" t="s">
        <v>103</v>
      </c>
      <c r="AO1142" t="s">
        <v>98</v>
      </c>
      <c r="AP1142" t="s">
        <v>105</v>
      </c>
      <c r="AQ1142" t="s">
        <v>106</v>
      </c>
      <c r="AR1142" s="51">
        <v>952</v>
      </c>
      <c r="AS1142" s="51">
        <v>0</v>
      </c>
      <c r="AT1142">
        <v>0</v>
      </c>
      <c r="AU1142" s="1">
        <v>952</v>
      </c>
      <c r="AV1142" s="1">
        <v>1</v>
      </c>
      <c r="AW1142" s="1">
        <v>0</v>
      </c>
      <c r="AX1142" s="1">
        <v>1</v>
      </c>
      <c r="AY1142" s="1">
        <v>0</v>
      </c>
      <c r="AZ1142">
        <v>2</v>
      </c>
      <c r="BA1142">
        <v>1</v>
      </c>
      <c r="BB1142" s="51" t="s">
        <v>98</v>
      </c>
      <c r="BC1142" s="59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 s="51">
        <v>2</v>
      </c>
      <c r="BK1142" s="51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 s="1">
        <v>139000</v>
      </c>
    </row>
    <row r="1143" spans="1:81" x14ac:dyDescent="0.2">
      <c r="A1143">
        <v>1142</v>
      </c>
      <c r="B1143">
        <v>60</v>
      </c>
      <c r="C1143" t="s">
        <v>81</v>
      </c>
      <c r="D1143" s="1" t="s">
        <v>83</v>
      </c>
      <c r="E1143" s="1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s="1" t="s">
        <v>138</v>
      </c>
      <c r="N1143" s="51" t="s">
        <v>139</v>
      </c>
      <c r="O1143" s="51" t="s">
        <v>90</v>
      </c>
      <c r="P1143" s="1" t="s">
        <v>91</v>
      </c>
      <c r="Q1143" s="51" t="s">
        <v>92</v>
      </c>
      <c r="R1143" s="1">
        <v>5</v>
      </c>
      <c r="S1143" s="51">
        <v>7</v>
      </c>
      <c r="T1143" s="51">
        <v>1976</v>
      </c>
      <c r="U1143" s="51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 s="51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 s="51">
        <v>1088</v>
      </c>
      <c r="AS1143" s="51">
        <v>780</v>
      </c>
      <c r="AT1143">
        <v>0</v>
      </c>
      <c r="AU1143" s="1">
        <v>1868</v>
      </c>
      <c r="AV1143" s="1">
        <v>1</v>
      </c>
      <c r="AW1143" s="1">
        <v>0</v>
      </c>
      <c r="AX1143" s="1">
        <v>2</v>
      </c>
      <c r="AY1143" s="1">
        <v>1</v>
      </c>
      <c r="AZ1143">
        <v>4</v>
      </c>
      <c r="BA1143">
        <v>1</v>
      </c>
      <c r="BB1143" s="51" t="s">
        <v>97</v>
      </c>
      <c r="BC1143" s="59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 s="51">
        <v>2</v>
      </c>
      <c r="BK1143" s="51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 s="1">
        <v>197500</v>
      </c>
    </row>
    <row r="1144" spans="1:81" x14ac:dyDescent="0.2">
      <c r="A1144">
        <v>1143</v>
      </c>
      <c r="B1144">
        <v>60</v>
      </c>
      <c r="C1144" t="s">
        <v>81</v>
      </c>
      <c r="D1144" s="1">
        <v>77</v>
      </c>
      <c r="E1144" s="1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s="1" t="s">
        <v>89</v>
      </c>
      <c r="N1144" s="51" t="s">
        <v>90</v>
      </c>
      <c r="O1144" s="51" t="s">
        <v>90</v>
      </c>
      <c r="P1144" s="1" t="s">
        <v>91</v>
      </c>
      <c r="Q1144" s="51" t="s">
        <v>92</v>
      </c>
      <c r="R1144" s="1">
        <v>8</v>
      </c>
      <c r="S1144" s="51">
        <v>5</v>
      </c>
      <c r="T1144" s="51">
        <v>2006</v>
      </c>
      <c r="U1144" s="51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 s="51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 s="51">
        <v>1466</v>
      </c>
      <c r="AS1144" s="51">
        <v>1362</v>
      </c>
      <c r="AT1144">
        <v>0</v>
      </c>
      <c r="AU1144" s="1">
        <v>2828</v>
      </c>
      <c r="AV1144" s="1">
        <v>1</v>
      </c>
      <c r="AW1144" s="1">
        <v>0</v>
      </c>
      <c r="AX1144" s="1">
        <v>3</v>
      </c>
      <c r="AY1144" s="1">
        <v>0</v>
      </c>
      <c r="AZ1144">
        <v>4</v>
      </c>
      <c r="BA1144">
        <v>1</v>
      </c>
      <c r="BB1144" s="51" t="s">
        <v>97</v>
      </c>
      <c r="BC1144" s="59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 s="51">
        <v>3</v>
      </c>
      <c r="BK1144" s="51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 s="1">
        <v>424870</v>
      </c>
    </row>
    <row r="1145" spans="1:81" x14ac:dyDescent="0.2">
      <c r="A1145">
        <v>1144</v>
      </c>
      <c r="B1145">
        <v>20</v>
      </c>
      <c r="C1145" t="s">
        <v>81</v>
      </c>
      <c r="D1145" s="1" t="s">
        <v>83</v>
      </c>
      <c r="E1145" s="1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s="1" t="s">
        <v>151</v>
      </c>
      <c r="N1145" s="51" t="s">
        <v>90</v>
      </c>
      <c r="O1145" s="51" t="s">
        <v>90</v>
      </c>
      <c r="P1145" s="1" t="s">
        <v>91</v>
      </c>
      <c r="Q1145" s="51" t="s">
        <v>115</v>
      </c>
      <c r="R1145" s="1">
        <v>5</v>
      </c>
      <c r="S1145" s="51">
        <v>3</v>
      </c>
      <c r="T1145" s="51">
        <v>1959</v>
      </c>
      <c r="U1145" s="51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 s="51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 s="51">
        <v>1006</v>
      </c>
      <c r="AS1145" s="51">
        <v>0</v>
      </c>
      <c r="AT1145">
        <v>0</v>
      </c>
      <c r="AU1145" s="1">
        <v>1006</v>
      </c>
      <c r="AV1145" s="1">
        <v>0</v>
      </c>
      <c r="AW1145" s="1">
        <v>0</v>
      </c>
      <c r="AX1145" s="1">
        <v>1</v>
      </c>
      <c r="AY1145" s="1">
        <v>0</v>
      </c>
      <c r="AZ1145">
        <v>3</v>
      </c>
      <c r="BA1145">
        <v>1</v>
      </c>
      <c r="BB1145" s="51" t="s">
        <v>98</v>
      </c>
      <c r="BC1145" s="59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 s="51">
        <v>0</v>
      </c>
      <c r="BK1145" s="51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 s="1">
        <v>80000</v>
      </c>
    </row>
    <row r="1146" spans="1:81" x14ac:dyDescent="0.2">
      <c r="A1146">
        <v>1145</v>
      </c>
      <c r="B1146">
        <v>190</v>
      </c>
      <c r="C1146" t="s">
        <v>81</v>
      </c>
      <c r="D1146" s="1">
        <v>60</v>
      </c>
      <c r="E1146" s="1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s="1" t="s">
        <v>185</v>
      </c>
      <c r="N1146" s="51" t="s">
        <v>90</v>
      </c>
      <c r="O1146" s="51" t="s">
        <v>90</v>
      </c>
      <c r="P1146" s="1" t="s">
        <v>149</v>
      </c>
      <c r="Q1146" s="51" t="s">
        <v>132</v>
      </c>
      <c r="R1146" s="1">
        <v>4</v>
      </c>
      <c r="S1146" s="51">
        <v>4</v>
      </c>
      <c r="T1146" s="51">
        <v>1941</v>
      </c>
      <c r="U1146" s="51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 s="51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 s="51">
        <v>672</v>
      </c>
      <c r="AS1146" s="51">
        <v>252</v>
      </c>
      <c r="AT1146">
        <v>0</v>
      </c>
      <c r="AU1146" s="1">
        <v>924</v>
      </c>
      <c r="AV1146" s="1">
        <v>1</v>
      </c>
      <c r="AW1146" s="1">
        <v>0</v>
      </c>
      <c r="AX1146" s="1">
        <v>1</v>
      </c>
      <c r="AY1146" s="1">
        <v>0</v>
      </c>
      <c r="AZ1146">
        <v>2</v>
      </c>
      <c r="BA1146">
        <v>1</v>
      </c>
      <c r="BB1146" s="51" t="s">
        <v>147</v>
      </c>
      <c r="BC1146" s="59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 s="51">
        <v>1</v>
      </c>
      <c r="BK1146" s="51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 s="1">
        <v>80000</v>
      </c>
    </row>
    <row r="1147" spans="1:81" x14ac:dyDescent="0.2">
      <c r="A1147">
        <v>1146</v>
      </c>
      <c r="B1147">
        <v>50</v>
      </c>
      <c r="C1147" t="s">
        <v>142</v>
      </c>
      <c r="D1147" s="1">
        <v>52</v>
      </c>
      <c r="E1147" s="1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s="1" t="s">
        <v>148</v>
      </c>
      <c r="N1147" s="51" t="s">
        <v>90</v>
      </c>
      <c r="O1147" s="51" t="s">
        <v>90</v>
      </c>
      <c r="P1147" s="1" t="s">
        <v>91</v>
      </c>
      <c r="Q1147" s="51" t="s">
        <v>132</v>
      </c>
      <c r="R1147" s="1">
        <v>5</v>
      </c>
      <c r="S1147" s="51">
        <v>6</v>
      </c>
      <c r="T1147" s="51">
        <v>1928</v>
      </c>
      <c r="U1147" s="51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 s="51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 s="51">
        <v>1042</v>
      </c>
      <c r="AS1147" s="51">
        <v>534</v>
      </c>
      <c r="AT1147">
        <v>0</v>
      </c>
      <c r="AU1147" s="1">
        <v>1576</v>
      </c>
      <c r="AV1147" s="1">
        <v>0</v>
      </c>
      <c r="AW1147" s="1">
        <v>0</v>
      </c>
      <c r="AX1147" s="1">
        <v>1</v>
      </c>
      <c r="AY1147" s="1">
        <v>0</v>
      </c>
      <c r="AZ1147">
        <v>3</v>
      </c>
      <c r="BA1147">
        <v>1</v>
      </c>
      <c r="BB1147" s="51" t="s">
        <v>98</v>
      </c>
      <c r="BC1147" s="59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 s="51">
        <v>1</v>
      </c>
      <c r="BK1147" s="51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 s="1">
        <v>149000</v>
      </c>
    </row>
    <row r="1148" spans="1:81" x14ac:dyDescent="0.2">
      <c r="A1148">
        <v>1147</v>
      </c>
      <c r="B1148">
        <v>20</v>
      </c>
      <c r="C1148" t="s">
        <v>81</v>
      </c>
      <c r="D1148" s="1" t="s">
        <v>83</v>
      </c>
      <c r="E1148" s="1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s="1" t="s">
        <v>170</v>
      </c>
      <c r="N1148" s="51" t="s">
        <v>90</v>
      </c>
      <c r="O1148" s="51" t="s">
        <v>90</v>
      </c>
      <c r="P1148" s="1" t="s">
        <v>91</v>
      </c>
      <c r="Q1148" s="51" t="s">
        <v>115</v>
      </c>
      <c r="R1148" s="1">
        <v>6</v>
      </c>
      <c r="S1148" s="51">
        <v>5</v>
      </c>
      <c r="T1148" s="51">
        <v>1985</v>
      </c>
      <c r="U1148" s="51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 s="51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 s="51">
        <v>1298</v>
      </c>
      <c r="AS1148" s="51">
        <v>0</v>
      </c>
      <c r="AT1148">
        <v>0</v>
      </c>
      <c r="AU1148" s="1">
        <v>1298</v>
      </c>
      <c r="AV1148" s="1">
        <v>1</v>
      </c>
      <c r="AW1148" s="1">
        <v>0</v>
      </c>
      <c r="AX1148" s="1">
        <v>2</v>
      </c>
      <c r="AY1148" s="1">
        <v>0</v>
      </c>
      <c r="AZ1148">
        <v>3</v>
      </c>
      <c r="BA1148">
        <v>1</v>
      </c>
      <c r="BB1148" s="51" t="s">
        <v>97</v>
      </c>
      <c r="BC1148" s="59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 s="51">
        <v>2</v>
      </c>
      <c r="BK1148" s="51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 s="1">
        <v>180000</v>
      </c>
    </row>
    <row r="1149" spans="1:81" x14ac:dyDescent="0.2">
      <c r="A1149">
        <v>1148</v>
      </c>
      <c r="B1149">
        <v>70</v>
      </c>
      <c r="C1149" t="s">
        <v>81</v>
      </c>
      <c r="D1149" s="1">
        <v>75</v>
      </c>
      <c r="E1149" s="1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s="1" t="s">
        <v>123</v>
      </c>
      <c r="N1149" s="51" t="s">
        <v>90</v>
      </c>
      <c r="O1149" s="51" t="s">
        <v>90</v>
      </c>
      <c r="P1149" s="1" t="s">
        <v>91</v>
      </c>
      <c r="Q1149" s="51" t="s">
        <v>92</v>
      </c>
      <c r="R1149" s="1">
        <v>7</v>
      </c>
      <c r="S1149" s="51">
        <v>7</v>
      </c>
      <c r="T1149" s="51">
        <v>1941</v>
      </c>
      <c r="U1149" s="51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 s="51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 s="51">
        <v>860</v>
      </c>
      <c r="AS1149" s="51">
        <v>704</v>
      </c>
      <c r="AT1149">
        <v>0</v>
      </c>
      <c r="AU1149" s="1">
        <v>1564</v>
      </c>
      <c r="AV1149" s="1">
        <v>0</v>
      </c>
      <c r="AW1149" s="1">
        <v>0</v>
      </c>
      <c r="AX1149" s="1">
        <v>1</v>
      </c>
      <c r="AY1149" s="1">
        <v>1</v>
      </c>
      <c r="AZ1149">
        <v>3</v>
      </c>
      <c r="BA1149">
        <v>1</v>
      </c>
      <c r="BB1149" s="51" t="s">
        <v>147</v>
      </c>
      <c r="BC1149" s="5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 s="51">
        <v>1</v>
      </c>
      <c r="BK1149" s="51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 s="1">
        <v>174500</v>
      </c>
    </row>
    <row r="1150" spans="1:81" x14ac:dyDescent="0.2">
      <c r="A1150">
        <v>1149</v>
      </c>
      <c r="B1150">
        <v>50</v>
      </c>
      <c r="C1150" t="s">
        <v>142</v>
      </c>
      <c r="D1150" s="1" t="s">
        <v>83</v>
      </c>
      <c r="E1150" s="1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s="1" t="s">
        <v>143</v>
      </c>
      <c r="N1150" s="51" t="s">
        <v>90</v>
      </c>
      <c r="O1150" s="51" t="s">
        <v>90</v>
      </c>
      <c r="P1150" s="1" t="s">
        <v>91</v>
      </c>
      <c r="Q1150" s="51" t="s">
        <v>132</v>
      </c>
      <c r="R1150" s="1">
        <v>7</v>
      </c>
      <c r="S1150" s="51">
        <v>7</v>
      </c>
      <c r="T1150" s="51">
        <v>1926</v>
      </c>
      <c r="U1150" s="51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 s="51">
        <v>572</v>
      </c>
      <c r="AN1150" t="s">
        <v>103</v>
      </c>
      <c r="AO1150" t="s">
        <v>98</v>
      </c>
      <c r="AP1150" t="s">
        <v>105</v>
      </c>
      <c r="AQ1150" t="s">
        <v>106</v>
      </c>
      <c r="AR1150" s="51">
        <v>572</v>
      </c>
      <c r="AS1150" s="51">
        <v>539</v>
      </c>
      <c r="AT1150">
        <v>0</v>
      </c>
      <c r="AU1150" s="1">
        <v>1111</v>
      </c>
      <c r="AV1150" s="1">
        <v>0</v>
      </c>
      <c r="AW1150" s="1">
        <v>0</v>
      </c>
      <c r="AX1150" s="1">
        <v>1</v>
      </c>
      <c r="AY1150" s="1">
        <v>0</v>
      </c>
      <c r="AZ1150">
        <v>2</v>
      </c>
      <c r="BA1150">
        <v>1</v>
      </c>
      <c r="BB1150" s="51" t="s">
        <v>98</v>
      </c>
      <c r="BC1150" s="59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 s="51">
        <v>1</v>
      </c>
      <c r="BK1150" s="51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 s="1">
        <v>116900</v>
      </c>
    </row>
    <row r="1151" spans="1:81" x14ac:dyDescent="0.2">
      <c r="A1151">
        <v>1150</v>
      </c>
      <c r="B1151">
        <v>70</v>
      </c>
      <c r="C1151" t="s">
        <v>142</v>
      </c>
      <c r="D1151" s="1">
        <v>50</v>
      </c>
      <c r="E1151" s="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s="1" t="s">
        <v>143</v>
      </c>
      <c r="N1151" s="51" t="s">
        <v>144</v>
      </c>
      <c r="O1151" s="51" t="s">
        <v>90</v>
      </c>
      <c r="P1151" s="1" t="s">
        <v>91</v>
      </c>
      <c r="Q1151" s="51" t="s">
        <v>92</v>
      </c>
      <c r="R1151" s="1">
        <v>7</v>
      </c>
      <c r="S1151" s="51">
        <v>9</v>
      </c>
      <c r="T1151" s="51">
        <v>1920</v>
      </c>
      <c r="U1151" s="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 s="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 s="51">
        <v>832</v>
      </c>
      <c r="AS1151" s="51">
        <v>650</v>
      </c>
      <c r="AT1151">
        <v>0</v>
      </c>
      <c r="AU1151" s="1">
        <v>1482</v>
      </c>
      <c r="AV1151" s="1">
        <v>0</v>
      </c>
      <c r="AW1151" s="1">
        <v>1</v>
      </c>
      <c r="AX1151" s="1">
        <v>1</v>
      </c>
      <c r="AY1151" s="1">
        <v>0</v>
      </c>
      <c r="AZ1151">
        <v>3</v>
      </c>
      <c r="BA1151">
        <v>1</v>
      </c>
      <c r="BB1151" s="51" t="s">
        <v>98</v>
      </c>
      <c r="BC1151" s="59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 s="51">
        <v>2</v>
      </c>
      <c r="BK1151" s="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 s="1">
        <v>143000</v>
      </c>
    </row>
    <row r="1152" spans="1:81" x14ac:dyDescent="0.2">
      <c r="A1152">
        <v>1151</v>
      </c>
      <c r="B1152">
        <v>20</v>
      </c>
      <c r="C1152" t="s">
        <v>81</v>
      </c>
      <c r="D1152" s="1">
        <v>57</v>
      </c>
      <c r="E1152" s="1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s="1" t="s">
        <v>162</v>
      </c>
      <c r="N1152" s="51" t="s">
        <v>90</v>
      </c>
      <c r="O1152" s="51" t="s">
        <v>90</v>
      </c>
      <c r="P1152" s="1" t="s">
        <v>91</v>
      </c>
      <c r="Q1152" s="51" t="s">
        <v>115</v>
      </c>
      <c r="R1152" s="1">
        <v>6</v>
      </c>
      <c r="S1152" s="51">
        <v>5</v>
      </c>
      <c r="T1152" s="51">
        <v>1950</v>
      </c>
      <c r="U1152" s="51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 s="51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 s="51">
        <v>932</v>
      </c>
      <c r="AS1152" s="51">
        <v>0</v>
      </c>
      <c r="AT1152">
        <v>0</v>
      </c>
      <c r="AU1152" s="1">
        <v>932</v>
      </c>
      <c r="AV1152" s="1">
        <v>0</v>
      </c>
      <c r="AW1152" s="1">
        <v>0</v>
      </c>
      <c r="AX1152" s="1">
        <v>1</v>
      </c>
      <c r="AY1152" s="1">
        <v>0</v>
      </c>
      <c r="AZ1152">
        <v>2</v>
      </c>
      <c r="BA1152">
        <v>1</v>
      </c>
      <c r="BB1152" s="51" t="s">
        <v>97</v>
      </c>
      <c r="BC1152" s="59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 s="51">
        <v>1</v>
      </c>
      <c r="BK1152" s="51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 s="1">
        <v>124000</v>
      </c>
    </row>
    <row r="1153" spans="1:81" x14ac:dyDescent="0.2">
      <c r="A1153">
        <v>1152</v>
      </c>
      <c r="B1153">
        <v>20</v>
      </c>
      <c r="C1153" t="s">
        <v>81</v>
      </c>
      <c r="D1153" s="1">
        <v>134</v>
      </c>
      <c r="E1153" s="1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s="1" t="s">
        <v>185</v>
      </c>
      <c r="N1153" s="51" t="s">
        <v>90</v>
      </c>
      <c r="O1153" s="51" t="s">
        <v>90</v>
      </c>
      <c r="P1153" s="1" t="s">
        <v>91</v>
      </c>
      <c r="Q1153" s="51" t="s">
        <v>115</v>
      </c>
      <c r="R1153" s="1">
        <v>5</v>
      </c>
      <c r="S1153" s="51">
        <v>4</v>
      </c>
      <c r="T1153" s="51">
        <v>1959</v>
      </c>
      <c r="U1153" s="51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 s="51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 s="51">
        <v>1466</v>
      </c>
      <c r="AS1153" s="51">
        <v>0</v>
      </c>
      <c r="AT1153">
        <v>0</v>
      </c>
      <c r="AU1153" s="1">
        <v>1466</v>
      </c>
      <c r="AV1153" s="1">
        <v>0</v>
      </c>
      <c r="AW1153" s="1">
        <v>0</v>
      </c>
      <c r="AX1153" s="1">
        <v>1</v>
      </c>
      <c r="AY1153" s="1">
        <v>1</v>
      </c>
      <c r="AZ1153">
        <v>3</v>
      </c>
      <c r="BA1153">
        <v>1</v>
      </c>
      <c r="BB1153" s="51" t="s">
        <v>147</v>
      </c>
      <c r="BC1153" s="59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 s="51">
        <v>2</v>
      </c>
      <c r="BK1153" s="51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 s="1">
        <v>149900</v>
      </c>
    </row>
    <row r="1154" spans="1:81" x14ac:dyDescent="0.2">
      <c r="A1154">
        <v>1153</v>
      </c>
      <c r="B1154">
        <v>20</v>
      </c>
      <c r="C1154" t="s">
        <v>81</v>
      </c>
      <c r="D1154" s="1">
        <v>90</v>
      </c>
      <c r="E1154" s="1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s="1" t="s">
        <v>123</v>
      </c>
      <c r="N1154" s="51" t="s">
        <v>90</v>
      </c>
      <c r="O1154" s="51" t="s">
        <v>90</v>
      </c>
      <c r="P1154" s="1" t="s">
        <v>91</v>
      </c>
      <c r="Q1154" s="51" t="s">
        <v>115</v>
      </c>
      <c r="R1154" s="1">
        <v>6</v>
      </c>
      <c r="S1154" s="51">
        <v>7</v>
      </c>
      <c r="T1154" s="51">
        <v>1956</v>
      </c>
      <c r="U1154" s="51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 s="51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 s="51">
        <v>1811</v>
      </c>
      <c r="AS1154" s="51">
        <v>0</v>
      </c>
      <c r="AT1154">
        <v>0</v>
      </c>
      <c r="AU1154" s="1">
        <v>1811</v>
      </c>
      <c r="AV1154" s="1">
        <v>0</v>
      </c>
      <c r="AW1154" s="1">
        <v>0</v>
      </c>
      <c r="AX1154" s="1">
        <v>1</v>
      </c>
      <c r="AY1154" s="1">
        <v>0</v>
      </c>
      <c r="AZ1154">
        <v>2</v>
      </c>
      <c r="BA1154">
        <v>1</v>
      </c>
      <c r="BB1154" s="51" t="s">
        <v>104</v>
      </c>
      <c r="BC1154" s="59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 s="51">
        <v>2</v>
      </c>
      <c r="BK1154" s="51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 s="1">
        <v>230000</v>
      </c>
    </row>
    <row r="1155" spans="1:81" x14ac:dyDescent="0.2">
      <c r="A1155">
        <v>1154</v>
      </c>
      <c r="B1155">
        <v>30</v>
      </c>
      <c r="C1155" t="s">
        <v>142</v>
      </c>
      <c r="D1155" s="1" t="s">
        <v>83</v>
      </c>
      <c r="E1155" s="1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s="1" t="s">
        <v>176</v>
      </c>
      <c r="N1155" s="51" t="s">
        <v>90</v>
      </c>
      <c r="O1155" s="51" t="s">
        <v>90</v>
      </c>
      <c r="P1155" s="1" t="s">
        <v>91</v>
      </c>
      <c r="Q1155" s="51" t="s">
        <v>115</v>
      </c>
      <c r="R1155" s="1">
        <v>6</v>
      </c>
      <c r="S1155" s="51">
        <v>8</v>
      </c>
      <c r="T1155" s="51">
        <v>1930</v>
      </c>
      <c r="U1155" s="51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 s="51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 s="51">
        <v>816</v>
      </c>
      <c r="AS1155" s="51">
        <v>0</v>
      </c>
      <c r="AT1155">
        <v>0</v>
      </c>
      <c r="AU1155" s="1">
        <v>816</v>
      </c>
      <c r="AV1155" s="1">
        <v>0</v>
      </c>
      <c r="AW1155" s="1">
        <v>0</v>
      </c>
      <c r="AX1155" s="1">
        <v>1</v>
      </c>
      <c r="AY1155" s="1">
        <v>0</v>
      </c>
      <c r="AZ1155">
        <v>2</v>
      </c>
      <c r="BA1155">
        <v>1</v>
      </c>
      <c r="BB1155" s="51" t="s">
        <v>98</v>
      </c>
      <c r="BC1155" s="59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 s="51">
        <v>1</v>
      </c>
      <c r="BK1155" s="51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 s="1">
        <v>120500</v>
      </c>
    </row>
    <row r="1156" spans="1:81" x14ac:dyDescent="0.2">
      <c r="A1156">
        <v>1155</v>
      </c>
      <c r="B1156">
        <v>60</v>
      </c>
      <c r="C1156" t="s">
        <v>81</v>
      </c>
      <c r="D1156" s="1" t="s">
        <v>83</v>
      </c>
      <c r="E1156" s="1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s="1" t="s">
        <v>162</v>
      </c>
      <c r="N1156" s="51" t="s">
        <v>90</v>
      </c>
      <c r="O1156" s="51" t="s">
        <v>90</v>
      </c>
      <c r="P1156" s="1" t="s">
        <v>91</v>
      </c>
      <c r="Q1156" s="51" t="s">
        <v>92</v>
      </c>
      <c r="R1156" s="1">
        <v>7</v>
      </c>
      <c r="S1156" s="51">
        <v>6</v>
      </c>
      <c r="T1156" s="51">
        <v>1965</v>
      </c>
      <c r="U1156" s="51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 s="51">
        <v>864</v>
      </c>
      <c r="AN1156" t="s">
        <v>103</v>
      </c>
      <c r="AO1156" t="s">
        <v>98</v>
      </c>
      <c r="AP1156" t="s">
        <v>105</v>
      </c>
      <c r="AQ1156" t="s">
        <v>106</v>
      </c>
      <c r="AR1156" s="51">
        <v>902</v>
      </c>
      <c r="AS1156" s="51">
        <v>918</v>
      </c>
      <c r="AT1156">
        <v>0</v>
      </c>
      <c r="AU1156" s="1">
        <v>1820</v>
      </c>
      <c r="AV1156" s="1">
        <v>0</v>
      </c>
      <c r="AW1156" s="1">
        <v>0</v>
      </c>
      <c r="AX1156" s="1">
        <v>1</v>
      </c>
      <c r="AY1156" s="1">
        <v>2</v>
      </c>
      <c r="AZ1156">
        <v>4</v>
      </c>
      <c r="BA1156">
        <v>1</v>
      </c>
      <c r="BB1156" s="51" t="s">
        <v>97</v>
      </c>
      <c r="BC1156" s="59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 s="51">
        <v>2</v>
      </c>
      <c r="BK1156" s="51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 s="1">
        <v>201800</v>
      </c>
    </row>
    <row r="1157" spans="1:81" x14ac:dyDescent="0.2">
      <c r="A1157">
        <v>1156</v>
      </c>
      <c r="B1157">
        <v>20</v>
      </c>
      <c r="C1157" t="s">
        <v>81</v>
      </c>
      <c r="D1157" s="1">
        <v>90</v>
      </c>
      <c r="E1157" s="1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s="1" t="s">
        <v>113</v>
      </c>
      <c r="N1157" s="51" t="s">
        <v>90</v>
      </c>
      <c r="O1157" s="51" t="s">
        <v>90</v>
      </c>
      <c r="P1157" s="1" t="s">
        <v>91</v>
      </c>
      <c r="Q1157" s="51" t="s">
        <v>115</v>
      </c>
      <c r="R1157" s="1">
        <v>5</v>
      </c>
      <c r="S1157" s="51">
        <v>8</v>
      </c>
      <c r="T1157" s="51">
        <v>1976</v>
      </c>
      <c r="U1157" s="51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 s="51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 s="51">
        <v>1437</v>
      </c>
      <c r="AS1157" s="51">
        <v>0</v>
      </c>
      <c r="AT1157">
        <v>0</v>
      </c>
      <c r="AU1157" s="1">
        <v>1437</v>
      </c>
      <c r="AV1157" s="1">
        <v>1</v>
      </c>
      <c r="AW1157" s="1">
        <v>0</v>
      </c>
      <c r="AX1157" s="1">
        <v>2</v>
      </c>
      <c r="AY1157" s="1">
        <v>0</v>
      </c>
      <c r="AZ1157">
        <v>3</v>
      </c>
      <c r="BA1157">
        <v>1</v>
      </c>
      <c r="BB1157" s="51" t="s">
        <v>97</v>
      </c>
      <c r="BC1157" s="59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 s="51">
        <v>2</v>
      </c>
      <c r="BK1157" s="51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 s="1">
        <v>218000</v>
      </c>
    </row>
    <row r="1158" spans="1:81" x14ac:dyDescent="0.2">
      <c r="A1158">
        <v>1157</v>
      </c>
      <c r="B1158">
        <v>80</v>
      </c>
      <c r="C1158" t="s">
        <v>81</v>
      </c>
      <c r="D1158" s="1">
        <v>85</v>
      </c>
      <c r="E1158" s="1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s="1" t="s">
        <v>162</v>
      </c>
      <c r="N1158" s="51" t="s">
        <v>90</v>
      </c>
      <c r="O1158" s="51" t="s">
        <v>90</v>
      </c>
      <c r="P1158" s="1" t="s">
        <v>91</v>
      </c>
      <c r="Q1158" s="51" t="s">
        <v>197</v>
      </c>
      <c r="R1158" s="1">
        <v>5</v>
      </c>
      <c r="S1158" s="51">
        <v>8</v>
      </c>
      <c r="T1158" s="51">
        <v>1965</v>
      </c>
      <c r="U1158" s="51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 s="51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 s="51">
        <v>1265</v>
      </c>
      <c r="AS1158" s="51">
        <v>0</v>
      </c>
      <c r="AT1158">
        <v>0</v>
      </c>
      <c r="AU1158" s="1">
        <v>1265</v>
      </c>
      <c r="AV1158" s="1">
        <v>0</v>
      </c>
      <c r="AW1158" s="1">
        <v>1</v>
      </c>
      <c r="AX1158" s="1">
        <v>2</v>
      </c>
      <c r="AY1158" s="1">
        <v>0</v>
      </c>
      <c r="AZ1158">
        <v>3</v>
      </c>
      <c r="BA1158">
        <v>1</v>
      </c>
      <c r="BB1158" s="51" t="s">
        <v>97</v>
      </c>
      <c r="BC1158" s="59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 s="51">
        <v>2</v>
      </c>
      <c r="BK1158" s="51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 s="1">
        <v>179900</v>
      </c>
    </row>
    <row r="1159" spans="1:81" x14ac:dyDescent="0.2">
      <c r="A1159">
        <v>1158</v>
      </c>
      <c r="B1159">
        <v>120</v>
      </c>
      <c r="C1159" t="s">
        <v>81</v>
      </c>
      <c r="D1159" s="1">
        <v>34</v>
      </c>
      <c r="E1159" s="1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s="1" t="s">
        <v>154</v>
      </c>
      <c r="N1159" s="51" t="s">
        <v>90</v>
      </c>
      <c r="O1159" s="51" t="s">
        <v>90</v>
      </c>
      <c r="P1159" s="1" t="s">
        <v>198</v>
      </c>
      <c r="Q1159" s="51" t="s">
        <v>115</v>
      </c>
      <c r="R1159" s="1">
        <v>7</v>
      </c>
      <c r="S1159" s="51">
        <v>5</v>
      </c>
      <c r="T1159" s="51">
        <v>2007</v>
      </c>
      <c r="U1159" s="51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 s="51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 s="51">
        <v>1314</v>
      </c>
      <c r="AS1159" s="51">
        <v>0</v>
      </c>
      <c r="AT1159">
        <v>0</v>
      </c>
      <c r="AU1159" s="1">
        <v>1314</v>
      </c>
      <c r="AV1159" s="1">
        <v>1</v>
      </c>
      <c r="AW1159" s="1">
        <v>0</v>
      </c>
      <c r="AX1159" s="1">
        <v>2</v>
      </c>
      <c r="AY1159" s="1">
        <v>0</v>
      </c>
      <c r="AZ1159">
        <v>2</v>
      </c>
      <c r="BA1159">
        <v>1</v>
      </c>
      <c r="BB1159" s="51" t="s">
        <v>97</v>
      </c>
      <c r="BC1159" s="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 s="51">
        <v>2</v>
      </c>
      <c r="BK1159" s="51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 s="1">
        <v>230000</v>
      </c>
    </row>
    <row r="1160" spans="1:81" x14ac:dyDescent="0.2">
      <c r="A1160">
        <v>1159</v>
      </c>
      <c r="B1160">
        <v>20</v>
      </c>
      <c r="C1160" t="s">
        <v>81</v>
      </c>
      <c r="D1160" s="1">
        <v>92</v>
      </c>
      <c r="E1160" s="1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s="1" t="s">
        <v>136</v>
      </c>
      <c r="N1160" s="51" t="s">
        <v>114</v>
      </c>
      <c r="O1160" s="51" t="s">
        <v>90</v>
      </c>
      <c r="P1160" s="1" t="s">
        <v>91</v>
      </c>
      <c r="Q1160" s="51" t="s">
        <v>115</v>
      </c>
      <c r="R1160" s="1">
        <v>8</v>
      </c>
      <c r="S1160" s="51">
        <v>5</v>
      </c>
      <c r="T1160" s="51">
        <v>2007</v>
      </c>
      <c r="U1160" s="51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 s="51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 s="51">
        <v>1580</v>
      </c>
      <c r="AS1160" s="51">
        <v>0</v>
      </c>
      <c r="AT1160">
        <v>0</v>
      </c>
      <c r="AU1160" s="1">
        <v>1580</v>
      </c>
      <c r="AV1160" s="1">
        <v>0</v>
      </c>
      <c r="AW1160" s="1">
        <v>0</v>
      </c>
      <c r="AX1160" s="1">
        <v>2</v>
      </c>
      <c r="AY1160" s="1">
        <v>0</v>
      </c>
      <c r="AZ1160">
        <v>3</v>
      </c>
      <c r="BA1160">
        <v>1</v>
      </c>
      <c r="BB1160" s="51" t="s">
        <v>97</v>
      </c>
      <c r="BC1160" s="59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 s="51">
        <v>3</v>
      </c>
      <c r="BK1160" s="51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 s="1">
        <v>235128</v>
      </c>
    </row>
    <row r="1161" spans="1:81" x14ac:dyDescent="0.2">
      <c r="A1161">
        <v>1160</v>
      </c>
      <c r="B1161">
        <v>60</v>
      </c>
      <c r="C1161" t="s">
        <v>81</v>
      </c>
      <c r="D1161" s="1">
        <v>76</v>
      </c>
      <c r="E1161" s="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s="1" t="s">
        <v>138</v>
      </c>
      <c r="N1161" s="51" t="s">
        <v>90</v>
      </c>
      <c r="O1161" s="51" t="s">
        <v>90</v>
      </c>
      <c r="P1161" s="1" t="s">
        <v>91</v>
      </c>
      <c r="Q1161" s="51" t="s">
        <v>92</v>
      </c>
      <c r="R1161" s="1">
        <v>6</v>
      </c>
      <c r="S1161" s="51">
        <v>6</v>
      </c>
      <c r="T1161" s="51">
        <v>1974</v>
      </c>
      <c r="U1161" s="5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 s="5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 s="51">
        <v>943</v>
      </c>
      <c r="AS1161" s="51">
        <v>933</v>
      </c>
      <c r="AT1161">
        <v>0</v>
      </c>
      <c r="AU1161" s="1">
        <v>1876</v>
      </c>
      <c r="AV1161" s="1">
        <v>0</v>
      </c>
      <c r="AW1161" s="1">
        <v>0</v>
      </c>
      <c r="AX1161" s="1">
        <v>2</v>
      </c>
      <c r="AY1161" s="1">
        <v>1</v>
      </c>
      <c r="AZ1161">
        <v>4</v>
      </c>
      <c r="BA1161">
        <v>1</v>
      </c>
      <c r="BB1161" s="51" t="s">
        <v>97</v>
      </c>
      <c r="BC1161" s="59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 s="51">
        <v>2</v>
      </c>
      <c r="BK1161" s="5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 s="1">
        <v>185000</v>
      </c>
    </row>
    <row r="1162" spans="1:81" x14ac:dyDescent="0.2">
      <c r="A1162">
        <v>1161</v>
      </c>
      <c r="B1162">
        <v>160</v>
      </c>
      <c r="C1162" t="s">
        <v>81</v>
      </c>
      <c r="D1162" s="1">
        <v>24</v>
      </c>
      <c r="E1162" s="1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s="1" t="s">
        <v>216</v>
      </c>
      <c r="N1162" s="51" t="s">
        <v>90</v>
      </c>
      <c r="O1162" s="51" t="s">
        <v>90</v>
      </c>
      <c r="P1162" s="1" t="s">
        <v>198</v>
      </c>
      <c r="Q1162" s="51" t="s">
        <v>92</v>
      </c>
      <c r="R1162" s="1">
        <v>6</v>
      </c>
      <c r="S1162" s="51">
        <v>5</v>
      </c>
      <c r="T1162" s="51">
        <v>1978</v>
      </c>
      <c r="U1162" s="51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 s="51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 s="51">
        <v>855</v>
      </c>
      <c r="AS1162" s="51">
        <v>601</v>
      </c>
      <c r="AT1162">
        <v>0</v>
      </c>
      <c r="AU1162" s="1">
        <v>1456</v>
      </c>
      <c r="AV1162" s="1">
        <v>0</v>
      </c>
      <c r="AW1162" s="1">
        <v>0</v>
      </c>
      <c r="AX1162" s="1">
        <v>2</v>
      </c>
      <c r="AY1162" s="1">
        <v>1</v>
      </c>
      <c r="AZ1162">
        <v>3</v>
      </c>
      <c r="BA1162">
        <v>1</v>
      </c>
      <c r="BB1162" s="51" t="s">
        <v>98</v>
      </c>
      <c r="BC1162" s="59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 s="51">
        <v>2</v>
      </c>
      <c r="BK1162" s="51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 s="1">
        <v>146000</v>
      </c>
    </row>
    <row r="1163" spans="1:81" x14ac:dyDescent="0.2">
      <c r="A1163">
        <v>1162</v>
      </c>
      <c r="B1163">
        <v>20</v>
      </c>
      <c r="C1163" t="s">
        <v>81</v>
      </c>
      <c r="D1163" s="1" t="s">
        <v>83</v>
      </c>
      <c r="E1163" s="1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s="1" t="s">
        <v>123</v>
      </c>
      <c r="N1163" s="51" t="s">
        <v>139</v>
      </c>
      <c r="O1163" s="51" t="s">
        <v>90</v>
      </c>
      <c r="P1163" s="1" t="s">
        <v>91</v>
      </c>
      <c r="Q1163" s="51" t="s">
        <v>115</v>
      </c>
      <c r="R1163" s="1">
        <v>6</v>
      </c>
      <c r="S1163" s="51">
        <v>7</v>
      </c>
      <c r="T1163" s="51">
        <v>1954</v>
      </c>
      <c r="U1163" s="51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 s="51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 s="51">
        <v>1640</v>
      </c>
      <c r="AS1163" s="51">
        <v>0</v>
      </c>
      <c r="AT1163">
        <v>0</v>
      </c>
      <c r="AU1163" s="1">
        <v>1640</v>
      </c>
      <c r="AV1163" s="1">
        <v>1</v>
      </c>
      <c r="AW1163" s="1">
        <v>0</v>
      </c>
      <c r="AX1163" s="1">
        <v>1</v>
      </c>
      <c r="AY1163" s="1">
        <v>0</v>
      </c>
      <c r="AZ1163">
        <v>3</v>
      </c>
      <c r="BA1163">
        <v>1</v>
      </c>
      <c r="BB1163" s="51" t="s">
        <v>97</v>
      </c>
      <c r="BC1163" s="59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 s="51">
        <v>2</v>
      </c>
      <c r="BK1163" s="51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 s="1">
        <v>224000</v>
      </c>
    </row>
    <row r="1164" spans="1:81" x14ac:dyDescent="0.2">
      <c r="A1164">
        <v>1163</v>
      </c>
      <c r="B1164">
        <v>20</v>
      </c>
      <c r="C1164" t="s">
        <v>81</v>
      </c>
      <c r="D1164" s="1">
        <v>109</v>
      </c>
      <c r="E1164" s="1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s="1" t="s">
        <v>151</v>
      </c>
      <c r="N1164" s="51" t="s">
        <v>90</v>
      </c>
      <c r="O1164" s="51" t="s">
        <v>90</v>
      </c>
      <c r="P1164" s="1" t="s">
        <v>91</v>
      </c>
      <c r="Q1164" s="51" t="s">
        <v>115</v>
      </c>
      <c r="R1164" s="1">
        <v>5</v>
      </c>
      <c r="S1164" s="51">
        <v>5</v>
      </c>
      <c r="T1164" s="51">
        <v>1968</v>
      </c>
      <c r="U1164" s="51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 s="51">
        <v>894</v>
      </c>
      <c r="AN1164" t="s">
        <v>103</v>
      </c>
      <c r="AO1164" t="s">
        <v>97</v>
      </c>
      <c r="AP1164" t="s">
        <v>105</v>
      </c>
      <c r="AQ1164" t="s">
        <v>106</v>
      </c>
      <c r="AR1164" s="51">
        <v>894</v>
      </c>
      <c r="AS1164" s="51">
        <v>0</v>
      </c>
      <c r="AT1164">
        <v>0</v>
      </c>
      <c r="AU1164" s="1">
        <v>894</v>
      </c>
      <c r="AV1164" s="1">
        <v>0</v>
      </c>
      <c r="AW1164" s="1">
        <v>0</v>
      </c>
      <c r="AX1164" s="1">
        <v>1</v>
      </c>
      <c r="AY1164" s="1">
        <v>0</v>
      </c>
      <c r="AZ1164">
        <v>3</v>
      </c>
      <c r="BA1164">
        <v>1</v>
      </c>
      <c r="BB1164" s="51" t="s">
        <v>98</v>
      </c>
      <c r="BC1164" s="59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 s="51">
        <v>2</v>
      </c>
      <c r="BK1164" s="51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 s="1">
        <v>129000</v>
      </c>
    </row>
    <row r="1165" spans="1:81" x14ac:dyDescent="0.2">
      <c r="A1165">
        <v>1164</v>
      </c>
      <c r="B1165">
        <v>90</v>
      </c>
      <c r="C1165" t="s">
        <v>81</v>
      </c>
      <c r="D1165" s="1">
        <v>60</v>
      </c>
      <c r="E1165" s="1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s="1" t="s">
        <v>151</v>
      </c>
      <c r="N1165" s="51" t="s">
        <v>114</v>
      </c>
      <c r="O1165" s="51" t="s">
        <v>90</v>
      </c>
      <c r="P1165" s="1" t="s">
        <v>167</v>
      </c>
      <c r="Q1165" s="51" t="s">
        <v>191</v>
      </c>
      <c r="R1165" s="1">
        <v>4</v>
      </c>
      <c r="S1165" s="51">
        <v>4</v>
      </c>
      <c r="T1165" s="51">
        <v>1969</v>
      </c>
      <c r="U1165" s="51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 s="51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 s="51">
        <v>1258</v>
      </c>
      <c r="AS1165" s="51">
        <v>0</v>
      </c>
      <c r="AT1165">
        <v>0</v>
      </c>
      <c r="AU1165" s="1">
        <v>1258</v>
      </c>
      <c r="AV1165" s="1">
        <v>2</v>
      </c>
      <c r="AW1165" s="1">
        <v>0</v>
      </c>
      <c r="AX1165" s="1">
        <v>0</v>
      </c>
      <c r="AY1165" s="1">
        <v>2</v>
      </c>
      <c r="AZ1165">
        <v>0</v>
      </c>
      <c r="BA1165">
        <v>2</v>
      </c>
      <c r="BB1165" s="51" t="s">
        <v>98</v>
      </c>
      <c r="BC1165" s="59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 s="51">
        <v>2</v>
      </c>
      <c r="BK1165" s="51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 s="1">
        <v>108959</v>
      </c>
    </row>
    <row r="1166" spans="1:81" x14ac:dyDescent="0.2">
      <c r="A1166">
        <v>1165</v>
      </c>
      <c r="B1166">
        <v>80</v>
      </c>
      <c r="C1166" t="s">
        <v>81</v>
      </c>
      <c r="D1166" s="1" t="s">
        <v>83</v>
      </c>
      <c r="E1166" s="1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s="1" t="s">
        <v>113</v>
      </c>
      <c r="N1166" s="51" t="s">
        <v>114</v>
      </c>
      <c r="O1166" s="51" t="s">
        <v>90</v>
      </c>
      <c r="P1166" s="1" t="s">
        <v>91</v>
      </c>
      <c r="Q1166" s="51" t="s">
        <v>197</v>
      </c>
      <c r="R1166" s="1">
        <v>5</v>
      </c>
      <c r="S1166" s="51">
        <v>7</v>
      </c>
      <c r="T1166" s="51">
        <v>1978</v>
      </c>
      <c r="U1166" s="51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 s="51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 s="51">
        <v>1432</v>
      </c>
      <c r="AS1166" s="51">
        <v>0</v>
      </c>
      <c r="AT1166">
        <v>0</v>
      </c>
      <c r="AU1166" s="1">
        <v>1432</v>
      </c>
      <c r="AV1166" s="1">
        <v>1</v>
      </c>
      <c r="AW1166" s="1">
        <v>0</v>
      </c>
      <c r="AX1166" s="1">
        <v>1</v>
      </c>
      <c r="AY1166" s="1">
        <v>1</v>
      </c>
      <c r="AZ1166">
        <v>2</v>
      </c>
      <c r="BA1166">
        <v>1</v>
      </c>
      <c r="BB1166" s="51" t="s">
        <v>97</v>
      </c>
      <c r="BC1166" s="59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 s="51">
        <v>2</v>
      </c>
      <c r="BK1166" s="51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 s="1">
        <v>194000</v>
      </c>
    </row>
    <row r="1167" spans="1:81" x14ac:dyDescent="0.2">
      <c r="A1167">
        <v>1166</v>
      </c>
      <c r="B1167">
        <v>20</v>
      </c>
      <c r="C1167" t="s">
        <v>81</v>
      </c>
      <c r="D1167" s="1">
        <v>79</v>
      </c>
      <c r="E1167" s="1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s="1" t="s">
        <v>154</v>
      </c>
      <c r="N1167" s="51" t="s">
        <v>90</v>
      </c>
      <c r="O1167" s="51" t="s">
        <v>90</v>
      </c>
      <c r="P1167" s="1" t="s">
        <v>91</v>
      </c>
      <c r="Q1167" s="51" t="s">
        <v>115</v>
      </c>
      <c r="R1167" s="1">
        <v>7</v>
      </c>
      <c r="S1167" s="51">
        <v>5</v>
      </c>
      <c r="T1167" s="51">
        <v>2009</v>
      </c>
      <c r="U1167" s="51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 s="51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 s="51">
        <v>1502</v>
      </c>
      <c r="AS1167" s="51">
        <v>0</v>
      </c>
      <c r="AT1167">
        <v>0</v>
      </c>
      <c r="AU1167" s="1">
        <v>1502</v>
      </c>
      <c r="AV1167" s="1">
        <v>0</v>
      </c>
      <c r="AW1167" s="1">
        <v>0</v>
      </c>
      <c r="AX1167" s="1">
        <v>2</v>
      </c>
      <c r="AY1167" s="1">
        <v>0</v>
      </c>
      <c r="AZ1167">
        <v>3</v>
      </c>
      <c r="BA1167">
        <v>1</v>
      </c>
      <c r="BB1167" s="51" t="s">
        <v>97</v>
      </c>
      <c r="BC1167" s="59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 s="51">
        <v>2</v>
      </c>
      <c r="BK1167" s="51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 s="1">
        <v>233170</v>
      </c>
    </row>
    <row r="1168" spans="1:81" x14ac:dyDescent="0.2">
      <c r="A1168">
        <v>1167</v>
      </c>
      <c r="B1168">
        <v>20</v>
      </c>
      <c r="C1168" t="s">
        <v>81</v>
      </c>
      <c r="D1168" s="1">
        <v>64</v>
      </c>
      <c r="E1168" s="1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s="1" t="s">
        <v>89</v>
      </c>
      <c r="N1168" s="51" t="s">
        <v>90</v>
      </c>
      <c r="O1168" s="51" t="s">
        <v>90</v>
      </c>
      <c r="P1168" s="1" t="s">
        <v>91</v>
      </c>
      <c r="Q1168" s="51" t="s">
        <v>115</v>
      </c>
      <c r="R1168" s="1">
        <v>8</v>
      </c>
      <c r="S1168" s="51">
        <v>5</v>
      </c>
      <c r="T1168" s="51">
        <v>2008</v>
      </c>
      <c r="U1168" s="51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 s="51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 s="51">
        <v>1694</v>
      </c>
      <c r="AS1168" s="51">
        <v>0</v>
      </c>
      <c r="AT1168">
        <v>0</v>
      </c>
      <c r="AU1168" s="1">
        <v>1694</v>
      </c>
      <c r="AV1168" s="1">
        <v>0</v>
      </c>
      <c r="AW1168" s="1">
        <v>0</v>
      </c>
      <c r="AX1168" s="1">
        <v>2</v>
      </c>
      <c r="AY1168" s="1">
        <v>0</v>
      </c>
      <c r="AZ1168">
        <v>3</v>
      </c>
      <c r="BA1168">
        <v>1</v>
      </c>
      <c r="BB1168" s="51" t="s">
        <v>97</v>
      </c>
      <c r="BC1168" s="59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 s="51">
        <v>3</v>
      </c>
      <c r="BK1168" s="51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 s="1">
        <v>245350</v>
      </c>
    </row>
    <row r="1169" spans="1:81" x14ac:dyDescent="0.2">
      <c r="A1169">
        <v>1168</v>
      </c>
      <c r="B1169">
        <v>60</v>
      </c>
      <c r="C1169" t="s">
        <v>81</v>
      </c>
      <c r="D1169" s="1">
        <v>58</v>
      </c>
      <c r="E1169" s="1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s="1" t="s">
        <v>193</v>
      </c>
      <c r="N1169" s="51" t="s">
        <v>202</v>
      </c>
      <c r="O1169" s="51" t="s">
        <v>90</v>
      </c>
      <c r="P1169" s="1" t="s">
        <v>91</v>
      </c>
      <c r="Q1169" s="51" t="s">
        <v>92</v>
      </c>
      <c r="R1169" s="1">
        <v>6</v>
      </c>
      <c r="S1169" s="51">
        <v>5</v>
      </c>
      <c r="T1169" s="51">
        <v>2000</v>
      </c>
      <c r="U1169" s="51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 s="51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 s="51">
        <v>959</v>
      </c>
      <c r="AS1169" s="51">
        <v>712</v>
      </c>
      <c r="AT1169">
        <v>0</v>
      </c>
      <c r="AU1169" s="1">
        <v>1671</v>
      </c>
      <c r="AV1169" s="1">
        <v>1</v>
      </c>
      <c r="AW1169" s="1">
        <v>0</v>
      </c>
      <c r="AX1169" s="1">
        <v>2</v>
      </c>
      <c r="AY1169" s="1">
        <v>1</v>
      </c>
      <c r="AZ1169">
        <v>3</v>
      </c>
      <c r="BA1169">
        <v>1</v>
      </c>
      <c r="BB1169" s="51" t="s">
        <v>98</v>
      </c>
      <c r="BC1169" s="5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 s="51">
        <v>2</v>
      </c>
      <c r="BK1169" s="51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 s="1">
        <v>173000</v>
      </c>
    </row>
    <row r="1170" spans="1:81" x14ac:dyDescent="0.2">
      <c r="A1170">
        <v>1169</v>
      </c>
      <c r="B1170">
        <v>70</v>
      </c>
      <c r="C1170" t="s">
        <v>81</v>
      </c>
      <c r="D1170" s="1">
        <v>120</v>
      </c>
      <c r="E1170" s="1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s="1" t="s">
        <v>185</v>
      </c>
      <c r="N1170" s="51" t="s">
        <v>90</v>
      </c>
      <c r="O1170" s="51" t="s">
        <v>90</v>
      </c>
      <c r="P1170" s="1" t="s">
        <v>91</v>
      </c>
      <c r="Q1170" s="51" t="s">
        <v>92</v>
      </c>
      <c r="R1170" s="1">
        <v>6</v>
      </c>
      <c r="S1170" s="51">
        <v>7</v>
      </c>
      <c r="T1170" s="51">
        <v>1935</v>
      </c>
      <c r="U1170" s="51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 s="51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 s="51">
        <v>1236</v>
      </c>
      <c r="AS1170" s="51">
        <v>872</v>
      </c>
      <c r="AT1170">
        <v>0</v>
      </c>
      <c r="AU1170" s="1">
        <v>2108</v>
      </c>
      <c r="AV1170" s="1">
        <v>0</v>
      </c>
      <c r="AW1170" s="1">
        <v>0</v>
      </c>
      <c r="AX1170" s="1">
        <v>2</v>
      </c>
      <c r="AY1170" s="1">
        <v>0</v>
      </c>
      <c r="AZ1170">
        <v>4</v>
      </c>
      <c r="BA1170">
        <v>1</v>
      </c>
      <c r="BB1170" s="51" t="s">
        <v>97</v>
      </c>
      <c r="BC1170" s="59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 s="51">
        <v>2</v>
      </c>
      <c r="BK1170" s="51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 s="1">
        <v>235000</v>
      </c>
    </row>
    <row r="1171" spans="1:81" x14ac:dyDescent="0.2">
      <c r="A1171">
        <v>1170</v>
      </c>
      <c r="B1171">
        <v>60</v>
      </c>
      <c r="C1171" t="s">
        <v>81</v>
      </c>
      <c r="D1171" s="1">
        <v>118</v>
      </c>
      <c r="E1171" s="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s="1" t="s">
        <v>129</v>
      </c>
      <c r="N1171" s="51" t="s">
        <v>90</v>
      </c>
      <c r="O1171" s="51" t="s">
        <v>90</v>
      </c>
      <c r="P1171" s="1" t="s">
        <v>91</v>
      </c>
      <c r="Q1171" s="51" t="s">
        <v>92</v>
      </c>
      <c r="R1171" s="1">
        <v>10</v>
      </c>
      <c r="S1171" s="51">
        <v>5</v>
      </c>
      <c r="T1171" s="51">
        <v>1995</v>
      </c>
      <c r="U1171" s="5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 s="5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 s="51">
        <v>1831</v>
      </c>
      <c r="AS1171" s="51">
        <v>1796</v>
      </c>
      <c r="AT1171">
        <v>0</v>
      </c>
      <c r="AU1171" s="1">
        <v>3627</v>
      </c>
      <c r="AV1171" s="1">
        <v>1</v>
      </c>
      <c r="AW1171" s="1">
        <v>0</v>
      </c>
      <c r="AX1171" s="1">
        <v>3</v>
      </c>
      <c r="AY1171" s="1">
        <v>1</v>
      </c>
      <c r="AZ1171">
        <v>4</v>
      </c>
      <c r="BA1171">
        <v>1</v>
      </c>
      <c r="BB1171" s="51" t="s">
        <v>97</v>
      </c>
      <c r="BC1171" s="59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 s="51">
        <v>3</v>
      </c>
      <c r="BK1171" s="5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 s="1">
        <v>625000</v>
      </c>
    </row>
    <row r="1172" spans="1:81" x14ac:dyDescent="0.2">
      <c r="A1172">
        <v>1171</v>
      </c>
      <c r="B1172">
        <v>80</v>
      </c>
      <c r="C1172" t="s">
        <v>81</v>
      </c>
      <c r="D1172" s="1">
        <v>76</v>
      </c>
      <c r="E1172" s="1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s="1" t="s">
        <v>131</v>
      </c>
      <c r="N1172" s="51" t="s">
        <v>90</v>
      </c>
      <c r="O1172" s="51" t="s">
        <v>90</v>
      </c>
      <c r="P1172" s="1" t="s">
        <v>91</v>
      </c>
      <c r="Q1172" s="51" t="s">
        <v>197</v>
      </c>
      <c r="R1172" s="1">
        <v>6</v>
      </c>
      <c r="S1172" s="51">
        <v>6</v>
      </c>
      <c r="T1172" s="51">
        <v>1977</v>
      </c>
      <c r="U1172" s="51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 s="51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 s="51">
        <v>1118</v>
      </c>
      <c r="AS1172" s="51">
        <v>0</v>
      </c>
      <c r="AT1172">
        <v>0</v>
      </c>
      <c r="AU1172" s="1">
        <v>1118</v>
      </c>
      <c r="AV1172" s="1">
        <v>1</v>
      </c>
      <c r="AW1172" s="1">
        <v>0</v>
      </c>
      <c r="AX1172" s="1">
        <v>1</v>
      </c>
      <c r="AY1172" s="1">
        <v>0</v>
      </c>
      <c r="AZ1172">
        <v>3</v>
      </c>
      <c r="BA1172">
        <v>1</v>
      </c>
      <c r="BB1172" s="51" t="s">
        <v>98</v>
      </c>
      <c r="BC1172" s="59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 s="51">
        <v>1</v>
      </c>
      <c r="BK1172" s="51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 s="1">
        <v>171000</v>
      </c>
    </row>
    <row r="1173" spans="1:81" x14ac:dyDescent="0.2">
      <c r="A1173">
        <v>1172</v>
      </c>
      <c r="B1173">
        <v>20</v>
      </c>
      <c r="C1173" t="s">
        <v>81</v>
      </c>
      <c r="D1173" s="1">
        <v>76</v>
      </c>
      <c r="E1173" s="1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s="1" t="s">
        <v>162</v>
      </c>
      <c r="N1173" s="51" t="s">
        <v>90</v>
      </c>
      <c r="O1173" s="51" t="s">
        <v>90</v>
      </c>
      <c r="P1173" s="1" t="s">
        <v>91</v>
      </c>
      <c r="Q1173" s="51" t="s">
        <v>115</v>
      </c>
      <c r="R1173" s="1">
        <v>6</v>
      </c>
      <c r="S1173" s="51">
        <v>6</v>
      </c>
      <c r="T1173" s="51">
        <v>1958</v>
      </c>
      <c r="U1173" s="51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 s="51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 s="51">
        <v>1261</v>
      </c>
      <c r="AS1173" s="51">
        <v>0</v>
      </c>
      <c r="AT1173">
        <v>0</v>
      </c>
      <c r="AU1173" s="1">
        <v>1261</v>
      </c>
      <c r="AV1173" s="1">
        <v>1</v>
      </c>
      <c r="AW1173" s="1">
        <v>0</v>
      </c>
      <c r="AX1173" s="1">
        <v>1</v>
      </c>
      <c r="AY1173" s="1">
        <v>0</v>
      </c>
      <c r="AZ1173">
        <v>3</v>
      </c>
      <c r="BA1173">
        <v>1</v>
      </c>
      <c r="BB1173" s="51" t="s">
        <v>98</v>
      </c>
      <c r="BC1173" s="59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 s="51">
        <v>2</v>
      </c>
      <c r="BK1173" s="51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 s="1">
        <v>163000</v>
      </c>
    </row>
    <row r="1174" spans="1:81" x14ac:dyDescent="0.2">
      <c r="A1174">
        <v>1173</v>
      </c>
      <c r="B1174">
        <v>160</v>
      </c>
      <c r="C1174" t="s">
        <v>192</v>
      </c>
      <c r="D1174" s="1">
        <v>35</v>
      </c>
      <c r="E1174" s="1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s="1" t="s">
        <v>136</v>
      </c>
      <c r="N1174" s="51" t="s">
        <v>90</v>
      </c>
      <c r="O1174" s="51" t="s">
        <v>90</v>
      </c>
      <c r="P1174" s="1" t="s">
        <v>179</v>
      </c>
      <c r="Q1174" s="51" t="s">
        <v>92</v>
      </c>
      <c r="R1174" s="1">
        <v>7</v>
      </c>
      <c r="S1174" s="51">
        <v>5</v>
      </c>
      <c r="T1174" s="51">
        <v>2006</v>
      </c>
      <c r="U1174" s="51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 s="51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 s="51">
        <v>625</v>
      </c>
      <c r="AS1174" s="51">
        <v>625</v>
      </c>
      <c r="AT1174">
        <v>0</v>
      </c>
      <c r="AU1174" s="1">
        <v>1250</v>
      </c>
      <c r="AV1174" s="1">
        <v>0</v>
      </c>
      <c r="AW1174" s="1">
        <v>0</v>
      </c>
      <c r="AX1174" s="1">
        <v>2</v>
      </c>
      <c r="AY1174" s="1">
        <v>1</v>
      </c>
      <c r="AZ1174">
        <v>2</v>
      </c>
      <c r="BA1174">
        <v>1</v>
      </c>
      <c r="BB1174" s="51" t="s">
        <v>97</v>
      </c>
      <c r="BC1174" s="59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 s="51">
        <v>2</v>
      </c>
      <c r="BK1174" s="51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 s="1">
        <v>171900</v>
      </c>
    </row>
    <row r="1175" spans="1:81" x14ac:dyDescent="0.2">
      <c r="A1175">
        <v>1174</v>
      </c>
      <c r="B1175">
        <v>50</v>
      </c>
      <c r="C1175" t="s">
        <v>81</v>
      </c>
      <c r="D1175" s="1">
        <v>138</v>
      </c>
      <c r="E1175" s="1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s="1" t="s">
        <v>205</v>
      </c>
      <c r="N1175" s="51" t="s">
        <v>90</v>
      </c>
      <c r="O1175" s="51" t="s">
        <v>90</v>
      </c>
      <c r="P1175" s="1" t="s">
        <v>91</v>
      </c>
      <c r="Q1175" s="51" t="s">
        <v>132</v>
      </c>
      <c r="R1175" s="1">
        <v>5</v>
      </c>
      <c r="S1175" s="51">
        <v>6</v>
      </c>
      <c r="T1175" s="51">
        <v>1946</v>
      </c>
      <c r="U1175" s="51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 s="51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 s="51">
        <v>1636</v>
      </c>
      <c r="AS1175" s="51">
        <v>971</v>
      </c>
      <c r="AT1175">
        <v>479</v>
      </c>
      <c r="AU1175" s="1">
        <v>3086</v>
      </c>
      <c r="AV1175" s="1">
        <v>0</v>
      </c>
      <c r="AW1175" s="1">
        <v>0</v>
      </c>
      <c r="AX1175" s="1">
        <v>3</v>
      </c>
      <c r="AY1175" s="1">
        <v>0</v>
      </c>
      <c r="AZ1175">
        <v>3</v>
      </c>
      <c r="BA1175">
        <v>1</v>
      </c>
      <c r="BB1175" s="51" t="s">
        <v>104</v>
      </c>
      <c r="BC1175" s="59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 s="51">
        <v>0</v>
      </c>
      <c r="BK1175" s="51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 s="1">
        <v>200500</v>
      </c>
    </row>
    <row r="1176" spans="1:81" x14ac:dyDescent="0.2">
      <c r="A1176">
        <v>1175</v>
      </c>
      <c r="B1176">
        <v>70</v>
      </c>
      <c r="C1176" t="s">
        <v>81</v>
      </c>
      <c r="D1176" s="1">
        <v>80</v>
      </c>
      <c r="E1176" s="1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s="1" t="s">
        <v>123</v>
      </c>
      <c r="N1176" s="51" t="s">
        <v>90</v>
      </c>
      <c r="O1176" s="51" t="s">
        <v>90</v>
      </c>
      <c r="P1176" s="1" t="s">
        <v>91</v>
      </c>
      <c r="Q1176" s="51" t="s">
        <v>92</v>
      </c>
      <c r="R1176" s="1">
        <v>6</v>
      </c>
      <c r="S1176" s="51">
        <v>8</v>
      </c>
      <c r="T1176" s="51">
        <v>1932</v>
      </c>
      <c r="U1176" s="51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 s="51">
        <v>952</v>
      </c>
      <c r="AN1176" t="s">
        <v>103</v>
      </c>
      <c r="AO1176" t="s">
        <v>98</v>
      </c>
      <c r="AP1176" t="s">
        <v>105</v>
      </c>
      <c r="AQ1176" t="s">
        <v>106</v>
      </c>
      <c r="AR1176" s="51">
        <v>1170</v>
      </c>
      <c r="AS1176" s="51">
        <v>1175</v>
      </c>
      <c r="AT1176">
        <v>0</v>
      </c>
      <c r="AU1176" s="1">
        <v>2345</v>
      </c>
      <c r="AV1176" s="1">
        <v>0</v>
      </c>
      <c r="AW1176" s="1">
        <v>0</v>
      </c>
      <c r="AX1176" s="1">
        <v>2</v>
      </c>
      <c r="AY1176" s="1">
        <v>1</v>
      </c>
      <c r="AZ1176">
        <v>4</v>
      </c>
      <c r="BA1176">
        <v>1</v>
      </c>
      <c r="BB1176" s="51" t="s">
        <v>98</v>
      </c>
      <c r="BC1176" s="59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 s="51">
        <v>2</v>
      </c>
      <c r="BK1176" s="51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 s="1">
        <v>239000</v>
      </c>
    </row>
    <row r="1177" spans="1:81" x14ac:dyDescent="0.2">
      <c r="A1177">
        <v>1176</v>
      </c>
      <c r="B1177">
        <v>50</v>
      </c>
      <c r="C1177" t="s">
        <v>81</v>
      </c>
      <c r="D1177" s="1">
        <v>85</v>
      </c>
      <c r="E1177" s="1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s="1" t="s">
        <v>129</v>
      </c>
      <c r="N1177" s="51" t="s">
        <v>90</v>
      </c>
      <c r="O1177" s="51" t="s">
        <v>90</v>
      </c>
      <c r="P1177" s="1" t="s">
        <v>91</v>
      </c>
      <c r="Q1177" s="51" t="s">
        <v>132</v>
      </c>
      <c r="R1177" s="1">
        <v>8</v>
      </c>
      <c r="S1177" s="51">
        <v>5</v>
      </c>
      <c r="T1177" s="51">
        <v>1992</v>
      </c>
      <c r="U1177" s="51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 s="51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 s="51">
        <v>2129</v>
      </c>
      <c r="AS1177" s="51">
        <v>743</v>
      </c>
      <c r="AT1177">
        <v>0</v>
      </c>
      <c r="AU1177" s="1">
        <v>2872</v>
      </c>
      <c r="AV1177" s="1">
        <v>0</v>
      </c>
      <c r="AW1177" s="1">
        <v>0</v>
      </c>
      <c r="AX1177" s="1">
        <v>2</v>
      </c>
      <c r="AY1177" s="1">
        <v>1</v>
      </c>
      <c r="AZ1177">
        <v>4</v>
      </c>
      <c r="BA1177">
        <v>1</v>
      </c>
      <c r="BB1177" s="51" t="s">
        <v>97</v>
      </c>
      <c r="BC1177" s="59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 s="51">
        <v>2</v>
      </c>
      <c r="BK1177" s="51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 s="1">
        <v>285000</v>
      </c>
    </row>
    <row r="1178" spans="1:81" x14ac:dyDescent="0.2">
      <c r="A1178">
        <v>1177</v>
      </c>
      <c r="B1178">
        <v>20</v>
      </c>
      <c r="C1178" t="s">
        <v>81</v>
      </c>
      <c r="D1178" s="1">
        <v>37</v>
      </c>
      <c r="E1178" s="1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s="1" t="s">
        <v>131</v>
      </c>
      <c r="N1178" s="51" t="s">
        <v>90</v>
      </c>
      <c r="O1178" s="51" t="s">
        <v>90</v>
      </c>
      <c r="P1178" s="1" t="s">
        <v>91</v>
      </c>
      <c r="Q1178" s="51" t="s">
        <v>115</v>
      </c>
      <c r="R1178" s="1">
        <v>5</v>
      </c>
      <c r="S1178" s="51">
        <v>5</v>
      </c>
      <c r="T1178" s="51">
        <v>1984</v>
      </c>
      <c r="U1178" s="51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 s="51">
        <v>876</v>
      </c>
      <c r="AN1178" t="s">
        <v>103</v>
      </c>
      <c r="AO1178" t="s">
        <v>98</v>
      </c>
      <c r="AP1178" t="s">
        <v>105</v>
      </c>
      <c r="AQ1178" t="s">
        <v>106</v>
      </c>
      <c r="AR1178" s="51">
        <v>923</v>
      </c>
      <c r="AS1178" s="51">
        <v>0</v>
      </c>
      <c r="AT1178">
        <v>0</v>
      </c>
      <c r="AU1178" s="1">
        <v>923</v>
      </c>
      <c r="AV1178" s="1">
        <v>1</v>
      </c>
      <c r="AW1178" s="1">
        <v>0</v>
      </c>
      <c r="AX1178" s="1">
        <v>1</v>
      </c>
      <c r="AY1178" s="1">
        <v>0</v>
      </c>
      <c r="AZ1178">
        <v>3</v>
      </c>
      <c r="BA1178">
        <v>1</v>
      </c>
      <c r="BB1178" s="51" t="s">
        <v>98</v>
      </c>
      <c r="BC1178" s="59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 s="51">
        <v>1</v>
      </c>
      <c r="BK1178" s="51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 s="1">
        <v>119500</v>
      </c>
    </row>
    <row r="1179" spans="1:81" x14ac:dyDescent="0.2">
      <c r="A1179">
        <v>1178</v>
      </c>
      <c r="B1179">
        <v>50</v>
      </c>
      <c r="C1179" t="s">
        <v>142</v>
      </c>
      <c r="D1179" s="1" t="s">
        <v>83</v>
      </c>
      <c r="E1179" s="1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s="1" t="s">
        <v>143</v>
      </c>
      <c r="N1179" s="51" t="s">
        <v>144</v>
      </c>
      <c r="O1179" s="51" t="s">
        <v>90</v>
      </c>
      <c r="P1179" s="1" t="s">
        <v>91</v>
      </c>
      <c r="Q1179" s="51" t="s">
        <v>132</v>
      </c>
      <c r="R1179" s="1">
        <v>6</v>
      </c>
      <c r="S1179" s="51">
        <v>8</v>
      </c>
      <c r="T1179" s="51">
        <v>1926</v>
      </c>
      <c r="U1179" s="51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 s="51">
        <v>818</v>
      </c>
      <c r="AN1179" t="s">
        <v>103</v>
      </c>
      <c r="AO1179" t="s">
        <v>98</v>
      </c>
      <c r="AP1179" t="s">
        <v>105</v>
      </c>
      <c r="AQ1179" t="s">
        <v>106</v>
      </c>
      <c r="AR1179" s="51">
        <v>818</v>
      </c>
      <c r="AS1179" s="51">
        <v>406</v>
      </c>
      <c r="AT1179">
        <v>0</v>
      </c>
      <c r="AU1179" s="1">
        <v>1224</v>
      </c>
      <c r="AV1179" s="1">
        <v>0</v>
      </c>
      <c r="AW1179" s="1">
        <v>0</v>
      </c>
      <c r="AX1179" s="1">
        <v>1</v>
      </c>
      <c r="AY1179" s="1">
        <v>0</v>
      </c>
      <c r="AZ1179">
        <v>3</v>
      </c>
      <c r="BA1179">
        <v>1</v>
      </c>
      <c r="BB1179" s="51" t="s">
        <v>98</v>
      </c>
      <c r="BC1179" s="5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 s="51">
        <v>1</v>
      </c>
      <c r="BK1179" s="51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 s="1">
        <v>115000</v>
      </c>
    </row>
    <row r="1180" spans="1:81" x14ac:dyDescent="0.2">
      <c r="A1180">
        <v>1179</v>
      </c>
      <c r="B1180">
        <v>50</v>
      </c>
      <c r="C1180" t="s">
        <v>81</v>
      </c>
      <c r="D1180" s="1">
        <v>54</v>
      </c>
      <c r="E1180" s="1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s="1" t="s">
        <v>123</v>
      </c>
      <c r="N1180" s="51" t="s">
        <v>90</v>
      </c>
      <c r="O1180" s="51" t="s">
        <v>90</v>
      </c>
      <c r="P1180" s="1" t="s">
        <v>91</v>
      </c>
      <c r="Q1180" s="51" t="s">
        <v>132</v>
      </c>
      <c r="R1180" s="1">
        <v>5</v>
      </c>
      <c r="S1180" s="51">
        <v>6</v>
      </c>
      <c r="T1180" s="51">
        <v>1921</v>
      </c>
      <c r="U1180" s="51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 s="51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 s="51">
        <v>820</v>
      </c>
      <c r="AS1180" s="51">
        <v>523</v>
      </c>
      <c r="AT1180">
        <v>0</v>
      </c>
      <c r="AU1180" s="1">
        <v>1343</v>
      </c>
      <c r="AV1180" s="1">
        <v>0</v>
      </c>
      <c r="AW1180" s="1">
        <v>0</v>
      </c>
      <c r="AX1180" s="1">
        <v>1</v>
      </c>
      <c r="AY1180" s="1">
        <v>1</v>
      </c>
      <c r="AZ1180">
        <v>3</v>
      </c>
      <c r="BA1180">
        <v>1</v>
      </c>
      <c r="BB1180" s="51" t="s">
        <v>98</v>
      </c>
      <c r="BC1180" s="59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 s="51">
        <v>1</v>
      </c>
      <c r="BK1180" s="51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 s="1">
        <v>154900</v>
      </c>
    </row>
    <row r="1181" spans="1:81" x14ac:dyDescent="0.2">
      <c r="A1181">
        <v>1180</v>
      </c>
      <c r="B1181">
        <v>20</v>
      </c>
      <c r="C1181" t="s">
        <v>81</v>
      </c>
      <c r="D1181" s="1">
        <v>77</v>
      </c>
      <c r="E1181" s="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s="1" t="s">
        <v>185</v>
      </c>
      <c r="N1181" s="51" t="s">
        <v>90</v>
      </c>
      <c r="O1181" s="51" t="s">
        <v>90</v>
      </c>
      <c r="P1181" s="1" t="s">
        <v>91</v>
      </c>
      <c r="Q1181" s="51" t="s">
        <v>115</v>
      </c>
      <c r="R1181" s="1">
        <v>5</v>
      </c>
      <c r="S1181" s="51">
        <v>5</v>
      </c>
      <c r="T1181" s="51">
        <v>1954</v>
      </c>
      <c r="U1181" s="5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 s="51">
        <v>0</v>
      </c>
      <c r="AN1181" t="s">
        <v>103</v>
      </c>
      <c r="AO1181" t="s">
        <v>97</v>
      </c>
      <c r="AP1181" t="s">
        <v>105</v>
      </c>
      <c r="AQ1181" t="s">
        <v>106</v>
      </c>
      <c r="AR1181" s="51">
        <v>1124</v>
      </c>
      <c r="AS1181" s="51">
        <v>0</v>
      </c>
      <c r="AT1181">
        <v>0</v>
      </c>
      <c r="AU1181" s="1">
        <v>1124</v>
      </c>
      <c r="AV1181" s="1">
        <v>0</v>
      </c>
      <c r="AW1181" s="1">
        <v>0</v>
      </c>
      <c r="AX1181" s="1">
        <v>1</v>
      </c>
      <c r="AY1181" s="1">
        <v>0</v>
      </c>
      <c r="AZ1181">
        <v>3</v>
      </c>
      <c r="BA1181">
        <v>1</v>
      </c>
      <c r="BB1181" s="51" t="s">
        <v>98</v>
      </c>
      <c r="BC1181" s="59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 s="51">
        <v>0</v>
      </c>
      <c r="BK1181" s="5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 s="1">
        <v>93000</v>
      </c>
    </row>
    <row r="1182" spans="1:81" x14ac:dyDescent="0.2">
      <c r="A1182">
        <v>1181</v>
      </c>
      <c r="B1182">
        <v>60</v>
      </c>
      <c r="C1182" t="s">
        <v>81</v>
      </c>
      <c r="D1182" s="1" t="s">
        <v>83</v>
      </c>
      <c r="E1182" s="1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s="1" t="s">
        <v>189</v>
      </c>
      <c r="N1182" s="51" t="s">
        <v>90</v>
      </c>
      <c r="O1182" s="51" t="s">
        <v>90</v>
      </c>
      <c r="P1182" s="1" t="s">
        <v>91</v>
      </c>
      <c r="Q1182" s="51" t="s">
        <v>92</v>
      </c>
      <c r="R1182" s="1">
        <v>7</v>
      </c>
      <c r="S1182" s="51">
        <v>5</v>
      </c>
      <c r="T1182" s="51">
        <v>1990</v>
      </c>
      <c r="U1182" s="51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 s="51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 s="51">
        <v>1298</v>
      </c>
      <c r="AS1182" s="51">
        <v>1216</v>
      </c>
      <c r="AT1182">
        <v>0</v>
      </c>
      <c r="AU1182" s="1">
        <v>2514</v>
      </c>
      <c r="AV1182" s="1">
        <v>0</v>
      </c>
      <c r="AW1182" s="1">
        <v>0</v>
      </c>
      <c r="AX1182" s="1">
        <v>2</v>
      </c>
      <c r="AY1182" s="1">
        <v>1</v>
      </c>
      <c r="AZ1182">
        <v>4</v>
      </c>
      <c r="BA1182">
        <v>1</v>
      </c>
      <c r="BB1182" s="51" t="s">
        <v>98</v>
      </c>
      <c r="BC1182" s="59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 s="51">
        <v>2</v>
      </c>
      <c r="BK1182" s="51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 s="1">
        <v>250000</v>
      </c>
    </row>
    <row r="1183" spans="1:81" x14ac:dyDescent="0.2">
      <c r="A1183">
        <v>1182</v>
      </c>
      <c r="B1183">
        <v>120</v>
      </c>
      <c r="C1183" t="s">
        <v>142</v>
      </c>
      <c r="D1183" s="1">
        <v>64</v>
      </c>
      <c r="E1183" s="1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s="1" t="s">
        <v>123</v>
      </c>
      <c r="N1183" s="51" t="s">
        <v>90</v>
      </c>
      <c r="O1183" s="51" t="s">
        <v>90</v>
      </c>
      <c r="P1183" s="1" t="s">
        <v>179</v>
      </c>
      <c r="Q1183" s="51" t="s">
        <v>115</v>
      </c>
      <c r="R1183" s="1">
        <v>8</v>
      </c>
      <c r="S1183" s="51">
        <v>5</v>
      </c>
      <c r="T1183" s="51">
        <v>2008</v>
      </c>
      <c r="U1183" s="51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 s="51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 s="51">
        <v>1652</v>
      </c>
      <c r="AS1183" s="51">
        <v>0</v>
      </c>
      <c r="AT1183">
        <v>0</v>
      </c>
      <c r="AU1183" s="1">
        <v>1652</v>
      </c>
      <c r="AV1183" s="1">
        <v>1</v>
      </c>
      <c r="AW1183" s="1">
        <v>1</v>
      </c>
      <c r="AX1183" s="1">
        <v>2</v>
      </c>
      <c r="AY1183" s="1">
        <v>0</v>
      </c>
      <c r="AZ1183">
        <v>2</v>
      </c>
      <c r="BA1183">
        <v>1</v>
      </c>
      <c r="BB1183" s="51" t="s">
        <v>97</v>
      </c>
      <c r="BC1183" s="59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 s="51">
        <v>2</v>
      </c>
      <c r="BK1183" s="51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 s="1">
        <v>392500</v>
      </c>
    </row>
    <row r="1184" spans="1:81" x14ac:dyDescent="0.2">
      <c r="A1184">
        <v>1183</v>
      </c>
      <c r="B1184">
        <v>60</v>
      </c>
      <c r="C1184" t="s">
        <v>81</v>
      </c>
      <c r="D1184" s="1">
        <v>160</v>
      </c>
      <c r="E1184" s="1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s="1" t="s">
        <v>129</v>
      </c>
      <c r="N1184" s="51" t="s">
        <v>90</v>
      </c>
      <c r="O1184" s="51" t="s">
        <v>90</v>
      </c>
      <c r="P1184" s="1" t="s">
        <v>91</v>
      </c>
      <c r="Q1184" s="51" t="s">
        <v>92</v>
      </c>
      <c r="R1184" s="1">
        <v>10</v>
      </c>
      <c r="S1184" s="51">
        <v>5</v>
      </c>
      <c r="T1184" s="51">
        <v>1996</v>
      </c>
      <c r="U1184" s="51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 s="51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 s="51">
        <v>2411</v>
      </c>
      <c r="AS1184" s="51">
        <v>2065</v>
      </c>
      <c r="AT1184">
        <v>0</v>
      </c>
      <c r="AU1184" s="1">
        <v>4476</v>
      </c>
      <c r="AV1184" s="1">
        <v>1</v>
      </c>
      <c r="AW1184" s="1">
        <v>0</v>
      </c>
      <c r="AX1184" s="1">
        <v>3</v>
      </c>
      <c r="AY1184" s="1">
        <v>1</v>
      </c>
      <c r="AZ1184">
        <v>4</v>
      </c>
      <c r="BA1184">
        <v>1</v>
      </c>
      <c r="BB1184" s="51" t="s">
        <v>104</v>
      </c>
      <c r="BC1184" s="59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 s="51">
        <v>3</v>
      </c>
      <c r="BK1184" s="51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 s="1">
        <v>745000</v>
      </c>
    </row>
    <row r="1185" spans="1:81" x14ac:dyDescent="0.2">
      <c r="A1185">
        <v>1184</v>
      </c>
      <c r="B1185">
        <v>30</v>
      </c>
      <c r="C1185" t="s">
        <v>81</v>
      </c>
      <c r="D1185" s="1">
        <v>60</v>
      </c>
      <c r="E1185" s="1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s="1" t="s">
        <v>143</v>
      </c>
      <c r="N1185" s="51" t="s">
        <v>90</v>
      </c>
      <c r="O1185" s="51" t="s">
        <v>90</v>
      </c>
      <c r="P1185" s="1" t="s">
        <v>91</v>
      </c>
      <c r="Q1185" s="51" t="s">
        <v>115</v>
      </c>
      <c r="R1185" s="1">
        <v>5</v>
      </c>
      <c r="S1185" s="51">
        <v>6</v>
      </c>
      <c r="T1185" s="51">
        <v>1920</v>
      </c>
      <c r="U1185" s="51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 s="51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 s="51">
        <v>1130</v>
      </c>
      <c r="AS1185" s="51">
        <v>0</v>
      </c>
      <c r="AT1185">
        <v>0</v>
      </c>
      <c r="AU1185" s="1">
        <v>1130</v>
      </c>
      <c r="AV1185" s="1">
        <v>1</v>
      </c>
      <c r="AW1185" s="1">
        <v>0</v>
      </c>
      <c r="AX1185" s="1">
        <v>1</v>
      </c>
      <c r="AY1185" s="1">
        <v>0</v>
      </c>
      <c r="AZ1185">
        <v>2</v>
      </c>
      <c r="BA1185">
        <v>1</v>
      </c>
      <c r="BB1185" s="51" t="s">
        <v>98</v>
      </c>
      <c r="BC1185" s="59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 s="51">
        <v>2</v>
      </c>
      <c r="BK1185" s="51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 s="1">
        <v>120000</v>
      </c>
    </row>
    <row r="1186" spans="1:81" x14ac:dyDescent="0.2">
      <c r="A1186">
        <v>1185</v>
      </c>
      <c r="B1186">
        <v>20</v>
      </c>
      <c r="C1186" t="s">
        <v>81</v>
      </c>
      <c r="D1186" s="1">
        <v>50</v>
      </c>
      <c r="E1186" s="1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s="1" t="s">
        <v>189</v>
      </c>
      <c r="N1186" s="51" t="s">
        <v>90</v>
      </c>
      <c r="O1186" s="51" t="s">
        <v>90</v>
      </c>
      <c r="P1186" s="1" t="s">
        <v>91</v>
      </c>
      <c r="Q1186" s="51" t="s">
        <v>115</v>
      </c>
      <c r="R1186" s="1">
        <v>5</v>
      </c>
      <c r="S1186" s="51">
        <v>4</v>
      </c>
      <c r="T1186" s="51">
        <v>1963</v>
      </c>
      <c r="U1186" s="51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 s="51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 s="51">
        <v>1572</v>
      </c>
      <c r="AS1186" s="51">
        <v>0</v>
      </c>
      <c r="AT1186">
        <v>0</v>
      </c>
      <c r="AU1186" s="1">
        <v>1572</v>
      </c>
      <c r="AV1186" s="1">
        <v>1</v>
      </c>
      <c r="AW1186" s="1">
        <v>0</v>
      </c>
      <c r="AX1186" s="1">
        <v>1</v>
      </c>
      <c r="AY1186" s="1">
        <v>1</v>
      </c>
      <c r="AZ1186">
        <v>3</v>
      </c>
      <c r="BA1186">
        <v>1</v>
      </c>
      <c r="BB1186" s="51" t="s">
        <v>98</v>
      </c>
      <c r="BC1186" s="59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 s="51">
        <v>3</v>
      </c>
      <c r="BK1186" s="51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 s="1">
        <v>186700</v>
      </c>
    </row>
    <row r="1187" spans="1:81" x14ac:dyDescent="0.2">
      <c r="A1187">
        <v>1186</v>
      </c>
      <c r="B1187">
        <v>50</v>
      </c>
      <c r="C1187" t="s">
        <v>81</v>
      </c>
      <c r="D1187" s="1">
        <v>60</v>
      </c>
      <c r="E1187" s="1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s="1" t="s">
        <v>185</v>
      </c>
      <c r="N1187" s="51" t="s">
        <v>90</v>
      </c>
      <c r="O1187" s="51" t="s">
        <v>90</v>
      </c>
      <c r="P1187" s="1" t="s">
        <v>91</v>
      </c>
      <c r="Q1187" s="51" t="s">
        <v>132</v>
      </c>
      <c r="R1187" s="1">
        <v>5</v>
      </c>
      <c r="S1187" s="51">
        <v>7</v>
      </c>
      <c r="T1187" s="51">
        <v>1924</v>
      </c>
      <c r="U1187" s="51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 s="51">
        <v>784</v>
      </c>
      <c r="AN1187" t="s">
        <v>103</v>
      </c>
      <c r="AO1187" t="s">
        <v>97</v>
      </c>
      <c r="AP1187" t="s">
        <v>105</v>
      </c>
      <c r="AQ1187" t="s">
        <v>106</v>
      </c>
      <c r="AR1187" s="51">
        <v>949</v>
      </c>
      <c r="AS1187" s="51">
        <v>272</v>
      </c>
      <c r="AT1187">
        <v>0</v>
      </c>
      <c r="AU1187" s="1">
        <v>1221</v>
      </c>
      <c r="AV1187" s="1">
        <v>1</v>
      </c>
      <c r="AW1187" s="1">
        <v>0</v>
      </c>
      <c r="AX1187" s="1">
        <v>1</v>
      </c>
      <c r="AY1187" s="1">
        <v>0</v>
      </c>
      <c r="AZ1187">
        <v>4</v>
      </c>
      <c r="BA1187">
        <v>1</v>
      </c>
      <c r="BB1187" s="51" t="s">
        <v>98</v>
      </c>
      <c r="BC1187" s="59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 s="51">
        <v>1</v>
      </c>
      <c r="BK1187" s="51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 s="1">
        <v>104900</v>
      </c>
    </row>
    <row r="1188" spans="1:81" x14ac:dyDescent="0.2">
      <c r="A1188">
        <v>1187</v>
      </c>
      <c r="B1188">
        <v>190</v>
      </c>
      <c r="C1188" t="s">
        <v>81</v>
      </c>
      <c r="D1188" s="1">
        <v>107</v>
      </c>
      <c r="E1188" s="1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s="1" t="s">
        <v>143</v>
      </c>
      <c r="N1188" s="51" t="s">
        <v>144</v>
      </c>
      <c r="O1188" s="51" t="s">
        <v>144</v>
      </c>
      <c r="P1188" s="1" t="s">
        <v>149</v>
      </c>
      <c r="Q1188" s="51" t="s">
        <v>92</v>
      </c>
      <c r="R1188" s="1">
        <v>3</v>
      </c>
      <c r="S1188" s="51">
        <v>5</v>
      </c>
      <c r="T1188" s="51">
        <v>1900</v>
      </c>
      <c r="U1188" s="51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 s="51">
        <v>978</v>
      </c>
      <c r="AN1188" t="s">
        <v>103</v>
      </c>
      <c r="AO1188" t="s">
        <v>98</v>
      </c>
      <c r="AP1188" t="s">
        <v>105</v>
      </c>
      <c r="AQ1188" t="s">
        <v>106</v>
      </c>
      <c r="AR1188" s="51">
        <v>1014</v>
      </c>
      <c r="AS1188" s="51">
        <v>685</v>
      </c>
      <c r="AT1188">
        <v>0</v>
      </c>
      <c r="AU1188" s="1">
        <v>1699</v>
      </c>
      <c r="AV1188" s="1">
        <v>1</v>
      </c>
      <c r="AW1188" s="1">
        <v>0</v>
      </c>
      <c r="AX1188" s="1">
        <v>2</v>
      </c>
      <c r="AY1188" s="1">
        <v>0</v>
      </c>
      <c r="AZ1188">
        <v>3</v>
      </c>
      <c r="BA1188">
        <v>2</v>
      </c>
      <c r="BB1188" s="51" t="s">
        <v>98</v>
      </c>
      <c r="BC1188" s="59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 s="51">
        <v>2</v>
      </c>
      <c r="BK1188" s="51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 s="1">
        <v>95000</v>
      </c>
    </row>
    <row r="1189" spans="1:81" x14ac:dyDescent="0.2">
      <c r="A1189">
        <v>1188</v>
      </c>
      <c r="B1189">
        <v>20</v>
      </c>
      <c r="C1189" t="s">
        <v>81</v>
      </c>
      <c r="D1189" s="1">
        <v>89</v>
      </c>
      <c r="E1189" s="1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s="1" t="s">
        <v>129</v>
      </c>
      <c r="N1189" s="51" t="s">
        <v>90</v>
      </c>
      <c r="O1189" s="51" t="s">
        <v>90</v>
      </c>
      <c r="P1189" s="1" t="s">
        <v>91</v>
      </c>
      <c r="Q1189" s="51" t="s">
        <v>115</v>
      </c>
      <c r="R1189" s="1">
        <v>8</v>
      </c>
      <c r="S1189" s="51">
        <v>5</v>
      </c>
      <c r="T1189" s="51">
        <v>1994</v>
      </c>
      <c r="U1189" s="51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 s="51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 s="51">
        <v>1624</v>
      </c>
      <c r="AS1189" s="51">
        <v>0</v>
      </c>
      <c r="AT1189">
        <v>0</v>
      </c>
      <c r="AU1189" s="1">
        <v>1624</v>
      </c>
      <c r="AV1189" s="1">
        <v>1</v>
      </c>
      <c r="AW1189" s="1">
        <v>0</v>
      </c>
      <c r="AX1189" s="1">
        <v>2</v>
      </c>
      <c r="AY1189" s="1">
        <v>0</v>
      </c>
      <c r="AZ1189">
        <v>2</v>
      </c>
      <c r="BA1189">
        <v>1</v>
      </c>
      <c r="BB1189" s="51" t="s">
        <v>97</v>
      </c>
      <c r="BC1189" s="5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 s="51">
        <v>3</v>
      </c>
      <c r="BK1189" s="51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 s="1">
        <v>262000</v>
      </c>
    </row>
    <row r="1190" spans="1:81" x14ac:dyDescent="0.2">
      <c r="A1190">
        <v>1189</v>
      </c>
      <c r="B1190">
        <v>60</v>
      </c>
      <c r="C1190" t="s">
        <v>81</v>
      </c>
      <c r="D1190" s="1">
        <v>68</v>
      </c>
      <c r="E1190" s="1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s="1" t="s">
        <v>89</v>
      </c>
      <c r="N1190" s="51" t="s">
        <v>90</v>
      </c>
      <c r="O1190" s="51" t="s">
        <v>90</v>
      </c>
      <c r="P1190" s="1" t="s">
        <v>91</v>
      </c>
      <c r="Q1190" s="51" t="s">
        <v>92</v>
      </c>
      <c r="R1190" s="1">
        <v>7</v>
      </c>
      <c r="S1190" s="51">
        <v>5</v>
      </c>
      <c r="T1190" s="51">
        <v>2002</v>
      </c>
      <c r="U1190" s="51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 s="51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 s="51">
        <v>831</v>
      </c>
      <c r="AS1190" s="51">
        <v>829</v>
      </c>
      <c r="AT1190">
        <v>0</v>
      </c>
      <c r="AU1190" s="1">
        <v>1660</v>
      </c>
      <c r="AV1190" s="1">
        <v>0</v>
      </c>
      <c r="AW1190" s="1">
        <v>0</v>
      </c>
      <c r="AX1190" s="1">
        <v>2</v>
      </c>
      <c r="AY1190" s="1">
        <v>1</v>
      </c>
      <c r="AZ1190">
        <v>3</v>
      </c>
      <c r="BA1190">
        <v>1</v>
      </c>
      <c r="BB1190" s="51" t="s">
        <v>97</v>
      </c>
      <c r="BC1190" s="59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 s="51">
        <v>2</v>
      </c>
      <c r="BK1190" s="51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 s="1">
        <v>195000</v>
      </c>
    </row>
    <row r="1191" spans="1:81" x14ac:dyDescent="0.2">
      <c r="A1191">
        <v>1190</v>
      </c>
      <c r="B1191">
        <v>60</v>
      </c>
      <c r="C1191" t="s">
        <v>81</v>
      </c>
      <c r="D1191" s="1">
        <v>60</v>
      </c>
      <c r="E1191" s="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s="1" t="s">
        <v>193</v>
      </c>
      <c r="N1191" s="51" t="s">
        <v>90</v>
      </c>
      <c r="O1191" s="51" t="s">
        <v>90</v>
      </c>
      <c r="P1191" s="1" t="s">
        <v>91</v>
      </c>
      <c r="Q1191" s="51" t="s">
        <v>92</v>
      </c>
      <c r="R1191" s="1">
        <v>7</v>
      </c>
      <c r="S1191" s="51">
        <v>5</v>
      </c>
      <c r="T1191" s="51">
        <v>1999</v>
      </c>
      <c r="U1191" s="5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 s="5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 s="51">
        <v>1028</v>
      </c>
      <c r="AS1191" s="51">
        <v>776</v>
      </c>
      <c r="AT1191">
        <v>0</v>
      </c>
      <c r="AU1191" s="1">
        <v>1804</v>
      </c>
      <c r="AV1191" s="1">
        <v>0</v>
      </c>
      <c r="AW1191" s="1">
        <v>0</v>
      </c>
      <c r="AX1191" s="1">
        <v>2</v>
      </c>
      <c r="AY1191" s="1">
        <v>1</v>
      </c>
      <c r="AZ1191">
        <v>3</v>
      </c>
      <c r="BA1191">
        <v>1</v>
      </c>
      <c r="BB1191" s="51" t="s">
        <v>97</v>
      </c>
      <c r="BC1191" s="59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 s="51">
        <v>2</v>
      </c>
      <c r="BK1191" s="5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 s="1">
        <v>189000</v>
      </c>
    </row>
    <row r="1192" spans="1:81" x14ac:dyDescent="0.2">
      <c r="A1192">
        <v>1191</v>
      </c>
      <c r="B1192">
        <v>190</v>
      </c>
      <c r="C1192" t="s">
        <v>81</v>
      </c>
      <c r="D1192" s="1" t="s">
        <v>83</v>
      </c>
      <c r="E1192" s="1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s="1" t="s">
        <v>131</v>
      </c>
      <c r="N1192" s="51" t="s">
        <v>90</v>
      </c>
      <c r="O1192" s="51" t="s">
        <v>90</v>
      </c>
      <c r="P1192" s="1" t="s">
        <v>149</v>
      </c>
      <c r="Q1192" s="51" t="s">
        <v>115</v>
      </c>
      <c r="R1192" s="1">
        <v>4</v>
      </c>
      <c r="S1192" s="51">
        <v>4</v>
      </c>
      <c r="T1192" s="51">
        <v>1961</v>
      </c>
      <c r="U1192" s="51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 s="51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 s="51">
        <v>1622</v>
      </c>
      <c r="AS1192" s="51">
        <v>0</v>
      </c>
      <c r="AT1192">
        <v>0</v>
      </c>
      <c r="AU1192" s="1">
        <v>1622</v>
      </c>
      <c r="AV1192" s="1">
        <v>1</v>
      </c>
      <c r="AW1192" s="1">
        <v>0</v>
      </c>
      <c r="AX1192" s="1">
        <v>1</v>
      </c>
      <c r="AY1192" s="1">
        <v>0</v>
      </c>
      <c r="AZ1192">
        <v>3</v>
      </c>
      <c r="BA1192">
        <v>1</v>
      </c>
      <c r="BB1192" s="51" t="s">
        <v>98</v>
      </c>
      <c r="BC1192" s="59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 s="51">
        <v>4</v>
      </c>
      <c r="BK1192" s="51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 s="1">
        <v>168000</v>
      </c>
    </row>
    <row r="1193" spans="1:81" x14ac:dyDescent="0.2">
      <c r="A1193">
        <v>1192</v>
      </c>
      <c r="B1193">
        <v>160</v>
      </c>
      <c r="C1193" t="s">
        <v>192</v>
      </c>
      <c r="D1193" s="1">
        <v>24</v>
      </c>
      <c r="E1193" s="1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s="1" t="s">
        <v>136</v>
      </c>
      <c r="N1193" s="51" t="s">
        <v>90</v>
      </c>
      <c r="O1193" s="51" t="s">
        <v>90</v>
      </c>
      <c r="P1193" s="1" t="s">
        <v>198</v>
      </c>
      <c r="Q1193" s="51" t="s">
        <v>92</v>
      </c>
      <c r="R1193" s="1">
        <v>8</v>
      </c>
      <c r="S1193" s="51">
        <v>5</v>
      </c>
      <c r="T1193" s="51">
        <v>1999</v>
      </c>
      <c r="U1193" s="51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 s="51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 s="51">
        <v>764</v>
      </c>
      <c r="AS1193" s="51">
        <v>677</v>
      </c>
      <c r="AT1193">
        <v>0</v>
      </c>
      <c r="AU1193" s="1">
        <v>1441</v>
      </c>
      <c r="AV1193" s="1">
        <v>0</v>
      </c>
      <c r="AW1193" s="1">
        <v>0</v>
      </c>
      <c r="AX1193" s="1">
        <v>2</v>
      </c>
      <c r="AY1193" s="1">
        <v>1</v>
      </c>
      <c r="AZ1193">
        <v>2</v>
      </c>
      <c r="BA1193">
        <v>1</v>
      </c>
      <c r="BB1193" s="51" t="s">
        <v>97</v>
      </c>
      <c r="BC1193" s="59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 s="51">
        <v>2</v>
      </c>
      <c r="BK1193" s="51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 s="1">
        <v>174000</v>
      </c>
    </row>
    <row r="1194" spans="1:81" x14ac:dyDescent="0.2">
      <c r="A1194">
        <v>1193</v>
      </c>
      <c r="B1194">
        <v>50</v>
      </c>
      <c r="C1194" t="s">
        <v>142</v>
      </c>
      <c r="D1194" s="1">
        <v>60</v>
      </c>
      <c r="E1194" s="1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s="1" t="s">
        <v>143</v>
      </c>
      <c r="N1194" s="51" t="s">
        <v>90</v>
      </c>
      <c r="O1194" s="51" t="s">
        <v>90</v>
      </c>
      <c r="P1194" s="1" t="s">
        <v>91</v>
      </c>
      <c r="Q1194" s="51" t="s">
        <v>132</v>
      </c>
      <c r="R1194" s="1">
        <v>5</v>
      </c>
      <c r="S1194" s="51">
        <v>8</v>
      </c>
      <c r="T1194" s="51">
        <v>1925</v>
      </c>
      <c r="U1194" s="51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 s="51">
        <v>702</v>
      </c>
      <c r="AN1194" t="s">
        <v>103</v>
      </c>
      <c r="AO1194" t="s">
        <v>97</v>
      </c>
      <c r="AP1194" t="s">
        <v>105</v>
      </c>
      <c r="AQ1194" t="s">
        <v>106</v>
      </c>
      <c r="AR1194" s="51">
        <v>842</v>
      </c>
      <c r="AS1194" s="51">
        <v>630</v>
      </c>
      <c r="AT1194">
        <v>0</v>
      </c>
      <c r="AU1194" s="1">
        <v>1472</v>
      </c>
      <c r="AV1194" s="1">
        <v>0</v>
      </c>
      <c r="AW1194" s="1">
        <v>0</v>
      </c>
      <c r="AX1194" s="1">
        <v>1</v>
      </c>
      <c r="AY1194" s="1">
        <v>0</v>
      </c>
      <c r="AZ1194">
        <v>3</v>
      </c>
      <c r="BA1194">
        <v>1</v>
      </c>
      <c r="BB1194" s="51" t="s">
        <v>97</v>
      </c>
      <c r="BC1194" s="59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 s="51">
        <v>1</v>
      </c>
      <c r="BK1194" s="51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 s="1">
        <v>125000</v>
      </c>
    </row>
    <row r="1195" spans="1:81" x14ac:dyDescent="0.2">
      <c r="A1195">
        <v>1194</v>
      </c>
      <c r="B1195">
        <v>120</v>
      </c>
      <c r="C1195" t="s">
        <v>142</v>
      </c>
      <c r="D1195" s="1" t="s">
        <v>83</v>
      </c>
      <c r="E1195" s="1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s="1" t="s">
        <v>131</v>
      </c>
      <c r="N1195" s="51" t="s">
        <v>90</v>
      </c>
      <c r="O1195" s="51" t="s">
        <v>90</v>
      </c>
      <c r="P1195" s="1" t="s">
        <v>179</v>
      </c>
      <c r="Q1195" s="51" t="s">
        <v>115</v>
      </c>
      <c r="R1195" s="1">
        <v>6</v>
      </c>
      <c r="S1195" s="51">
        <v>5</v>
      </c>
      <c r="T1195" s="51">
        <v>1999</v>
      </c>
      <c r="U1195" s="51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 s="51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 s="51">
        <v>1224</v>
      </c>
      <c r="AS1195" s="51">
        <v>0</v>
      </c>
      <c r="AT1195">
        <v>0</v>
      </c>
      <c r="AU1195" s="1">
        <v>1224</v>
      </c>
      <c r="AV1195" s="1">
        <v>1</v>
      </c>
      <c r="AW1195" s="1">
        <v>0</v>
      </c>
      <c r="AX1195" s="1">
        <v>2</v>
      </c>
      <c r="AY1195" s="1">
        <v>0</v>
      </c>
      <c r="AZ1195">
        <v>2</v>
      </c>
      <c r="BA1195">
        <v>1</v>
      </c>
      <c r="BB1195" s="51" t="s">
        <v>98</v>
      </c>
      <c r="BC1195" s="59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 s="51">
        <v>2</v>
      </c>
      <c r="BK1195" s="51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 s="1">
        <v>165000</v>
      </c>
    </row>
    <row r="1196" spans="1:81" x14ac:dyDescent="0.2">
      <c r="A1196">
        <v>1195</v>
      </c>
      <c r="B1196">
        <v>60</v>
      </c>
      <c r="C1196" t="s">
        <v>81</v>
      </c>
      <c r="D1196" s="1">
        <v>80</v>
      </c>
      <c r="E1196" s="1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s="1" t="s">
        <v>151</v>
      </c>
      <c r="N1196" s="51" t="s">
        <v>90</v>
      </c>
      <c r="O1196" s="51" t="s">
        <v>90</v>
      </c>
      <c r="P1196" s="1" t="s">
        <v>91</v>
      </c>
      <c r="Q1196" s="51" t="s">
        <v>92</v>
      </c>
      <c r="R1196" s="1">
        <v>6</v>
      </c>
      <c r="S1196" s="51">
        <v>7</v>
      </c>
      <c r="T1196" s="51">
        <v>1969</v>
      </c>
      <c r="U1196" s="51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 s="51">
        <v>663</v>
      </c>
      <c r="AN1196" t="s">
        <v>103</v>
      </c>
      <c r="AO1196" t="s">
        <v>98</v>
      </c>
      <c r="AP1196" t="s">
        <v>105</v>
      </c>
      <c r="AQ1196" t="s">
        <v>106</v>
      </c>
      <c r="AR1196" s="51">
        <v>663</v>
      </c>
      <c r="AS1196" s="51">
        <v>689</v>
      </c>
      <c r="AT1196">
        <v>0</v>
      </c>
      <c r="AU1196" s="1">
        <v>1352</v>
      </c>
      <c r="AV1196" s="1">
        <v>0</v>
      </c>
      <c r="AW1196" s="1">
        <v>0</v>
      </c>
      <c r="AX1196" s="1">
        <v>1</v>
      </c>
      <c r="AY1196" s="1">
        <v>1</v>
      </c>
      <c r="AZ1196">
        <v>4</v>
      </c>
      <c r="BA1196">
        <v>1</v>
      </c>
      <c r="BB1196" s="51" t="s">
        <v>98</v>
      </c>
      <c r="BC1196" s="59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 s="51">
        <v>1</v>
      </c>
      <c r="BK1196" s="51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 s="1">
        <v>158000</v>
      </c>
    </row>
    <row r="1197" spans="1:81" x14ac:dyDescent="0.2">
      <c r="A1197">
        <v>1196</v>
      </c>
      <c r="B1197">
        <v>60</v>
      </c>
      <c r="C1197" t="s">
        <v>81</v>
      </c>
      <c r="D1197" s="1">
        <v>51</v>
      </c>
      <c r="E1197" s="1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s="1" t="s">
        <v>193</v>
      </c>
      <c r="N1197" s="51" t="s">
        <v>90</v>
      </c>
      <c r="O1197" s="51" t="s">
        <v>90</v>
      </c>
      <c r="P1197" s="1" t="s">
        <v>91</v>
      </c>
      <c r="Q1197" s="51" t="s">
        <v>92</v>
      </c>
      <c r="R1197" s="1">
        <v>6</v>
      </c>
      <c r="S1197" s="51">
        <v>5</v>
      </c>
      <c r="T1197" s="51">
        <v>2005</v>
      </c>
      <c r="U1197" s="51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 s="51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 s="51">
        <v>728</v>
      </c>
      <c r="AS1197" s="51">
        <v>728</v>
      </c>
      <c r="AT1197">
        <v>0</v>
      </c>
      <c r="AU1197" s="1">
        <v>1456</v>
      </c>
      <c r="AV1197" s="1">
        <v>0</v>
      </c>
      <c r="AW1197" s="1">
        <v>0</v>
      </c>
      <c r="AX1197" s="1">
        <v>2</v>
      </c>
      <c r="AY1197" s="1">
        <v>1</v>
      </c>
      <c r="AZ1197">
        <v>3</v>
      </c>
      <c r="BA1197">
        <v>1</v>
      </c>
      <c r="BB1197" s="51" t="s">
        <v>97</v>
      </c>
      <c r="BC1197" s="59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 s="51">
        <v>2</v>
      </c>
      <c r="BK1197" s="51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 s="1">
        <v>176000</v>
      </c>
    </row>
    <row r="1198" spans="1:81" x14ac:dyDescent="0.2">
      <c r="A1198">
        <v>1197</v>
      </c>
      <c r="B1198">
        <v>60</v>
      </c>
      <c r="C1198" t="s">
        <v>81</v>
      </c>
      <c r="D1198" s="1">
        <v>58</v>
      </c>
      <c r="E1198" s="1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s="1" t="s">
        <v>193</v>
      </c>
      <c r="N1198" s="51" t="s">
        <v>90</v>
      </c>
      <c r="O1198" s="51" t="s">
        <v>90</v>
      </c>
      <c r="P1198" s="1" t="s">
        <v>91</v>
      </c>
      <c r="Q1198" s="51" t="s">
        <v>92</v>
      </c>
      <c r="R1198" s="1">
        <v>7</v>
      </c>
      <c r="S1198" s="51">
        <v>5</v>
      </c>
      <c r="T1198" s="51">
        <v>2006</v>
      </c>
      <c r="U1198" s="51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 s="51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 s="51">
        <v>879</v>
      </c>
      <c r="AS1198" s="51">
        <v>984</v>
      </c>
      <c r="AT1198">
        <v>0</v>
      </c>
      <c r="AU1198" s="1">
        <v>1863</v>
      </c>
      <c r="AV1198" s="1">
        <v>0</v>
      </c>
      <c r="AW1198" s="1">
        <v>0</v>
      </c>
      <c r="AX1198" s="1">
        <v>2</v>
      </c>
      <c r="AY1198" s="1">
        <v>1</v>
      </c>
      <c r="AZ1198">
        <v>4</v>
      </c>
      <c r="BA1198">
        <v>1</v>
      </c>
      <c r="BB1198" s="51" t="s">
        <v>97</v>
      </c>
      <c r="BC1198" s="59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 s="51">
        <v>3</v>
      </c>
      <c r="BK1198" s="51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 s="1">
        <v>219210</v>
      </c>
    </row>
    <row r="1199" spans="1:81" x14ac:dyDescent="0.2">
      <c r="A1199">
        <v>1198</v>
      </c>
      <c r="B1199">
        <v>75</v>
      </c>
      <c r="C1199" t="s">
        <v>142</v>
      </c>
      <c r="D1199" s="1">
        <v>65</v>
      </c>
      <c r="E1199" s="1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s="1" t="s">
        <v>143</v>
      </c>
      <c r="N1199" s="51" t="s">
        <v>90</v>
      </c>
      <c r="O1199" s="51" t="s">
        <v>90</v>
      </c>
      <c r="P1199" s="1" t="s">
        <v>91</v>
      </c>
      <c r="Q1199" s="51" t="s">
        <v>201</v>
      </c>
      <c r="R1199" s="1">
        <v>7</v>
      </c>
      <c r="S1199" s="51">
        <v>6</v>
      </c>
      <c r="T1199" s="51">
        <v>1916</v>
      </c>
      <c r="U1199" s="51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 s="51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 s="51">
        <v>815</v>
      </c>
      <c r="AS1199" s="51">
        <v>875</v>
      </c>
      <c r="AT1199">
        <v>0</v>
      </c>
      <c r="AU1199" s="1">
        <v>1690</v>
      </c>
      <c r="AV1199" s="1">
        <v>0</v>
      </c>
      <c r="AW1199" s="1">
        <v>0</v>
      </c>
      <c r="AX1199" s="1">
        <v>1</v>
      </c>
      <c r="AY1199" s="1">
        <v>0</v>
      </c>
      <c r="AZ1199">
        <v>3</v>
      </c>
      <c r="BA1199">
        <v>1</v>
      </c>
      <c r="BB1199" s="51" t="s">
        <v>98</v>
      </c>
      <c r="BC1199" s="5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 s="51">
        <v>1</v>
      </c>
      <c r="BK1199" s="51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 s="1">
        <v>144000</v>
      </c>
    </row>
    <row r="1200" spans="1:81" x14ac:dyDescent="0.2">
      <c r="A1200">
        <v>1199</v>
      </c>
      <c r="B1200">
        <v>20</v>
      </c>
      <c r="C1200" t="s">
        <v>81</v>
      </c>
      <c r="D1200" s="1">
        <v>70</v>
      </c>
      <c r="E1200" s="1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s="1" t="s">
        <v>89</v>
      </c>
      <c r="N1200" s="51" t="s">
        <v>90</v>
      </c>
      <c r="O1200" s="51" t="s">
        <v>90</v>
      </c>
      <c r="P1200" s="1" t="s">
        <v>91</v>
      </c>
      <c r="Q1200" s="51" t="s">
        <v>115</v>
      </c>
      <c r="R1200" s="1">
        <v>7</v>
      </c>
      <c r="S1200" s="51">
        <v>5</v>
      </c>
      <c r="T1200" s="51">
        <v>2001</v>
      </c>
      <c r="U1200" s="51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 s="51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 s="51">
        <v>1212</v>
      </c>
      <c r="AS1200" s="51">
        <v>0</v>
      </c>
      <c r="AT1200">
        <v>0</v>
      </c>
      <c r="AU1200" s="1">
        <v>1212</v>
      </c>
      <c r="AV1200" s="1">
        <v>0</v>
      </c>
      <c r="AW1200" s="1">
        <v>0</v>
      </c>
      <c r="AX1200" s="1">
        <v>2</v>
      </c>
      <c r="AY1200" s="1">
        <v>0</v>
      </c>
      <c r="AZ1200">
        <v>3</v>
      </c>
      <c r="BA1200">
        <v>1</v>
      </c>
      <c r="BB1200" s="51" t="s">
        <v>97</v>
      </c>
      <c r="BC1200" s="59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 s="51">
        <v>2</v>
      </c>
      <c r="BK1200" s="51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 s="1">
        <v>178000</v>
      </c>
    </row>
    <row r="1201" spans="1:81" x14ac:dyDescent="0.2">
      <c r="A1201">
        <v>1200</v>
      </c>
      <c r="B1201">
        <v>20</v>
      </c>
      <c r="C1201" t="s">
        <v>81</v>
      </c>
      <c r="D1201" s="1">
        <v>75</v>
      </c>
      <c r="E1201" s="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s="1" t="s">
        <v>151</v>
      </c>
      <c r="N1201" s="51" t="s">
        <v>90</v>
      </c>
      <c r="O1201" s="51" t="s">
        <v>90</v>
      </c>
      <c r="P1201" s="1" t="s">
        <v>91</v>
      </c>
      <c r="Q1201" s="51" t="s">
        <v>115</v>
      </c>
      <c r="R1201" s="1">
        <v>4</v>
      </c>
      <c r="S1201" s="51">
        <v>5</v>
      </c>
      <c r="T1201" s="51">
        <v>1963</v>
      </c>
      <c r="U1201" s="5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 s="5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 s="51">
        <v>1382</v>
      </c>
      <c r="AS1201" s="51">
        <v>0</v>
      </c>
      <c r="AT1201">
        <v>0</v>
      </c>
      <c r="AU1201" s="1">
        <v>1382</v>
      </c>
      <c r="AV1201" s="1">
        <v>0</v>
      </c>
      <c r="AW1201" s="1">
        <v>0</v>
      </c>
      <c r="AX1201" s="1">
        <v>1</v>
      </c>
      <c r="AY1201" s="1">
        <v>1</v>
      </c>
      <c r="AZ1201">
        <v>3</v>
      </c>
      <c r="BA1201">
        <v>1</v>
      </c>
      <c r="BB1201" s="51" t="s">
        <v>98</v>
      </c>
      <c r="BC1201" s="59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 s="51">
        <v>2</v>
      </c>
      <c r="BK1201" s="5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 s="1">
        <v>148000</v>
      </c>
    </row>
    <row r="1202" spans="1:81" x14ac:dyDescent="0.2">
      <c r="A1202">
        <v>1201</v>
      </c>
      <c r="B1202">
        <v>20</v>
      </c>
      <c r="C1202" t="s">
        <v>81</v>
      </c>
      <c r="D1202" s="1">
        <v>71</v>
      </c>
      <c r="E1202" s="1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s="1" t="s">
        <v>162</v>
      </c>
      <c r="N1202" s="51" t="s">
        <v>90</v>
      </c>
      <c r="O1202" s="51" t="s">
        <v>90</v>
      </c>
      <c r="P1202" s="1" t="s">
        <v>91</v>
      </c>
      <c r="Q1202" s="51" t="s">
        <v>115</v>
      </c>
      <c r="R1202" s="1">
        <v>4</v>
      </c>
      <c r="S1202" s="51">
        <v>5</v>
      </c>
      <c r="T1202" s="51">
        <v>1970</v>
      </c>
      <c r="U1202" s="51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 s="51">
        <v>864</v>
      </c>
      <c r="AN1202" t="s">
        <v>103</v>
      </c>
      <c r="AO1202" t="s">
        <v>97</v>
      </c>
      <c r="AP1202" t="s">
        <v>105</v>
      </c>
      <c r="AQ1202" t="s">
        <v>106</v>
      </c>
      <c r="AR1202" s="51">
        <v>864</v>
      </c>
      <c r="AS1202" s="51">
        <v>0</v>
      </c>
      <c r="AT1202">
        <v>0</v>
      </c>
      <c r="AU1202" s="1">
        <v>864</v>
      </c>
      <c r="AV1202" s="1">
        <v>0</v>
      </c>
      <c r="AW1202" s="1">
        <v>0</v>
      </c>
      <c r="AX1202" s="1">
        <v>1</v>
      </c>
      <c r="AY1202" s="1">
        <v>0</v>
      </c>
      <c r="AZ1202">
        <v>3</v>
      </c>
      <c r="BA1202">
        <v>1</v>
      </c>
      <c r="BB1202" s="51" t="s">
        <v>98</v>
      </c>
      <c r="BC1202" s="59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 s="51">
        <v>1</v>
      </c>
      <c r="BK1202" s="51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 s="1">
        <v>116050</v>
      </c>
    </row>
    <row r="1203" spans="1:81" x14ac:dyDescent="0.2">
      <c r="A1203">
        <v>1202</v>
      </c>
      <c r="B1203">
        <v>60</v>
      </c>
      <c r="C1203" t="s">
        <v>81</v>
      </c>
      <c r="D1203" s="1">
        <v>80</v>
      </c>
      <c r="E1203" s="1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s="1" t="s">
        <v>89</v>
      </c>
      <c r="N1203" s="51" t="s">
        <v>90</v>
      </c>
      <c r="O1203" s="51" t="s">
        <v>90</v>
      </c>
      <c r="P1203" s="1" t="s">
        <v>91</v>
      </c>
      <c r="Q1203" s="51" t="s">
        <v>92</v>
      </c>
      <c r="R1203" s="1">
        <v>7</v>
      </c>
      <c r="S1203" s="51">
        <v>5</v>
      </c>
      <c r="T1203" s="51">
        <v>1998</v>
      </c>
      <c r="U1203" s="51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 s="51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 s="51">
        <v>866</v>
      </c>
      <c r="AS1203" s="51">
        <v>913</v>
      </c>
      <c r="AT1203">
        <v>0</v>
      </c>
      <c r="AU1203" s="1">
        <v>1779</v>
      </c>
      <c r="AV1203" s="1">
        <v>0</v>
      </c>
      <c r="AW1203" s="1">
        <v>0</v>
      </c>
      <c r="AX1203" s="1">
        <v>2</v>
      </c>
      <c r="AY1203" s="1">
        <v>1</v>
      </c>
      <c r="AZ1203">
        <v>3</v>
      </c>
      <c r="BA1203">
        <v>1</v>
      </c>
      <c r="BB1203" s="51" t="s">
        <v>97</v>
      </c>
      <c r="BC1203" s="59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 s="51">
        <v>2</v>
      </c>
      <c r="BK1203" s="51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 s="1">
        <v>197900</v>
      </c>
    </row>
    <row r="1204" spans="1:81" x14ac:dyDescent="0.2">
      <c r="A1204">
        <v>1203</v>
      </c>
      <c r="B1204">
        <v>50</v>
      </c>
      <c r="C1204" t="s">
        <v>142</v>
      </c>
      <c r="D1204" s="1">
        <v>50</v>
      </c>
      <c r="E1204" s="1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s="1" t="s">
        <v>148</v>
      </c>
      <c r="N1204" s="51" t="s">
        <v>90</v>
      </c>
      <c r="O1204" s="51" t="s">
        <v>90</v>
      </c>
      <c r="P1204" s="1" t="s">
        <v>91</v>
      </c>
      <c r="Q1204" s="51" t="s">
        <v>132</v>
      </c>
      <c r="R1204" s="1">
        <v>5</v>
      </c>
      <c r="S1204" s="51">
        <v>8</v>
      </c>
      <c r="T1204" s="51">
        <v>1925</v>
      </c>
      <c r="U1204" s="51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 s="51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 s="51">
        <v>884</v>
      </c>
      <c r="AS1204" s="51">
        <v>464</v>
      </c>
      <c r="AT1204">
        <v>0</v>
      </c>
      <c r="AU1204" s="1">
        <v>1348</v>
      </c>
      <c r="AV1204" s="1">
        <v>1</v>
      </c>
      <c r="AW1204" s="1">
        <v>0</v>
      </c>
      <c r="AX1204" s="1">
        <v>1</v>
      </c>
      <c r="AY1204" s="1">
        <v>0</v>
      </c>
      <c r="AZ1204">
        <v>3</v>
      </c>
      <c r="BA1204">
        <v>1</v>
      </c>
      <c r="BB1204" s="51" t="s">
        <v>98</v>
      </c>
      <c r="BC1204" s="59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 s="51">
        <v>1</v>
      </c>
      <c r="BK1204" s="51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 s="1">
        <v>117000</v>
      </c>
    </row>
    <row r="1205" spans="1:81" x14ac:dyDescent="0.2">
      <c r="A1205">
        <v>1204</v>
      </c>
      <c r="B1205">
        <v>20</v>
      </c>
      <c r="C1205" t="s">
        <v>81</v>
      </c>
      <c r="D1205" s="1">
        <v>75</v>
      </c>
      <c r="E1205" s="1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s="1" t="s">
        <v>89</v>
      </c>
      <c r="N1205" s="51" t="s">
        <v>90</v>
      </c>
      <c r="O1205" s="51" t="s">
        <v>90</v>
      </c>
      <c r="P1205" s="1" t="s">
        <v>91</v>
      </c>
      <c r="Q1205" s="51" t="s">
        <v>115</v>
      </c>
      <c r="R1205" s="1">
        <v>7</v>
      </c>
      <c r="S1205" s="51">
        <v>5</v>
      </c>
      <c r="T1205" s="51">
        <v>2000</v>
      </c>
      <c r="U1205" s="51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 s="51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 s="51">
        <v>1630</v>
      </c>
      <c r="AS1205" s="51">
        <v>0</v>
      </c>
      <c r="AT1205">
        <v>0</v>
      </c>
      <c r="AU1205" s="1">
        <v>1630</v>
      </c>
      <c r="AV1205" s="1">
        <v>0</v>
      </c>
      <c r="AW1205" s="1">
        <v>0</v>
      </c>
      <c r="AX1205" s="1">
        <v>2</v>
      </c>
      <c r="AY1205" s="1">
        <v>0</v>
      </c>
      <c r="AZ1205">
        <v>3</v>
      </c>
      <c r="BA1205">
        <v>1</v>
      </c>
      <c r="BB1205" s="51" t="s">
        <v>97</v>
      </c>
      <c r="BC1205" s="59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 s="51">
        <v>2</v>
      </c>
      <c r="BK1205" s="51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 s="1">
        <v>213000</v>
      </c>
    </row>
    <row r="1206" spans="1:81" x14ac:dyDescent="0.2">
      <c r="A1206">
        <v>1205</v>
      </c>
      <c r="B1206">
        <v>20</v>
      </c>
      <c r="C1206" t="s">
        <v>81</v>
      </c>
      <c r="D1206" s="1">
        <v>78</v>
      </c>
      <c r="E1206" s="1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s="1" t="s">
        <v>138</v>
      </c>
      <c r="N1206" s="51" t="s">
        <v>90</v>
      </c>
      <c r="O1206" s="51" t="s">
        <v>90</v>
      </c>
      <c r="P1206" s="1" t="s">
        <v>91</v>
      </c>
      <c r="Q1206" s="51" t="s">
        <v>115</v>
      </c>
      <c r="R1206" s="1">
        <v>5</v>
      </c>
      <c r="S1206" s="51">
        <v>6</v>
      </c>
      <c r="T1206" s="51">
        <v>1975</v>
      </c>
      <c r="U1206" s="51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 s="51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 s="51">
        <v>1074</v>
      </c>
      <c r="AS1206" s="51">
        <v>0</v>
      </c>
      <c r="AT1206">
        <v>0</v>
      </c>
      <c r="AU1206" s="1">
        <v>1074</v>
      </c>
      <c r="AV1206" s="1">
        <v>1</v>
      </c>
      <c r="AW1206" s="1">
        <v>0</v>
      </c>
      <c r="AX1206" s="1">
        <v>1</v>
      </c>
      <c r="AY1206" s="1">
        <v>1</v>
      </c>
      <c r="AZ1206">
        <v>3</v>
      </c>
      <c r="BA1206">
        <v>1</v>
      </c>
      <c r="BB1206" s="51" t="s">
        <v>98</v>
      </c>
      <c r="BC1206" s="59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 s="51">
        <v>2</v>
      </c>
      <c r="BK1206" s="51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 s="1">
        <v>153500</v>
      </c>
    </row>
    <row r="1207" spans="1:81" x14ac:dyDescent="0.2">
      <c r="A1207">
        <v>1206</v>
      </c>
      <c r="B1207">
        <v>20</v>
      </c>
      <c r="C1207" t="s">
        <v>81</v>
      </c>
      <c r="D1207" s="1">
        <v>90</v>
      </c>
      <c r="E1207" s="1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s="1" t="s">
        <v>170</v>
      </c>
      <c r="N1207" s="51" t="s">
        <v>90</v>
      </c>
      <c r="O1207" s="51" t="s">
        <v>90</v>
      </c>
      <c r="P1207" s="1" t="s">
        <v>91</v>
      </c>
      <c r="Q1207" s="51" t="s">
        <v>115</v>
      </c>
      <c r="R1207" s="1">
        <v>7</v>
      </c>
      <c r="S1207" s="51">
        <v>7</v>
      </c>
      <c r="T1207" s="51">
        <v>1990</v>
      </c>
      <c r="U1207" s="51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 s="51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 s="51">
        <v>2196</v>
      </c>
      <c r="AS1207" s="51">
        <v>0</v>
      </c>
      <c r="AT1207">
        <v>0</v>
      </c>
      <c r="AU1207" s="1">
        <v>2196</v>
      </c>
      <c r="AV1207" s="1">
        <v>0</v>
      </c>
      <c r="AW1207" s="1">
        <v>0</v>
      </c>
      <c r="AX1207" s="1">
        <v>2</v>
      </c>
      <c r="AY1207" s="1">
        <v>0</v>
      </c>
      <c r="AZ1207">
        <v>3</v>
      </c>
      <c r="BA1207">
        <v>1</v>
      </c>
      <c r="BB1207" s="51" t="s">
        <v>97</v>
      </c>
      <c r="BC1207" s="59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 s="51">
        <v>3</v>
      </c>
      <c r="BK1207" s="51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 s="1">
        <v>271900</v>
      </c>
    </row>
    <row r="1208" spans="1:81" x14ac:dyDescent="0.2">
      <c r="A1208">
        <v>1207</v>
      </c>
      <c r="B1208">
        <v>20</v>
      </c>
      <c r="C1208" t="s">
        <v>239</v>
      </c>
      <c r="D1208" s="1" t="s">
        <v>83</v>
      </c>
      <c r="E1208" s="1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s="1" t="s">
        <v>170</v>
      </c>
      <c r="N1208" s="51" t="s">
        <v>90</v>
      </c>
      <c r="O1208" s="51" t="s">
        <v>90</v>
      </c>
      <c r="P1208" s="1" t="s">
        <v>91</v>
      </c>
      <c r="Q1208" s="51" t="s">
        <v>115</v>
      </c>
      <c r="R1208" s="1">
        <v>4</v>
      </c>
      <c r="S1208" s="51">
        <v>4</v>
      </c>
      <c r="T1208" s="51">
        <v>1966</v>
      </c>
      <c r="U1208" s="51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 s="51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 s="51">
        <v>1056</v>
      </c>
      <c r="AS1208" s="51">
        <v>0</v>
      </c>
      <c r="AT1208">
        <v>0</v>
      </c>
      <c r="AU1208" s="1">
        <v>1056</v>
      </c>
      <c r="AV1208" s="1">
        <v>1</v>
      </c>
      <c r="AW1208" s="1">
        <v>0</v>
      </c>
      <c r="AX1208" s="1">
        <v>1</v>
      </c>
      <c r="AY1208" s="1">
        <v>0</v>
      </c>
      <c r="AZ1208">
        <v>2</v>
      </c>
      <c r="BA1208">
        <v>1</v>
      </c>
      <c r="BB1208" s="51" t="s">
        <v>98</v>
      </c>
      <c r="BC1208" s="59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 s="51">
        <v>1</v>
      </c>
      <c r="BK1208" s="51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 s="1">
        <v>107000</v>
      </c>
    </row>
    <row r="1209" spans="1:81" x14ac:dyDescent="0.2">
      <c r="A1209">
        <v>1208</v>
      </c>
      <c r="B1209">
        <v>20</v>
      </c>
      <c r="C1209" t="s">
        <v>81</v>
      </c>
      <c r="D1209" s="1">
        <v>70</v>
      </c>
      <c r="E1209" s="1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s="1" t="s">
        <v>89</v>
      </c>
      <c r="N1209" s="51" t="s">
        <v>90</v>
      </c>
      <c r="O1209" s="51" t="s">
        <v>90</v>
      </c>
      <c r="P1209" s="1" t="s">
        <v>91</v>
      </c>
      <c r="Q1209" s="51" t="s">
        <v>115</v>
      </c>
      <c r="R1209" s="1">
        <v>6</v>
      </c>
      <c r="S1209" s="51">
        <v>5</v>
      </c>
      <c r="T1209" s="51">
        <v>2003</v>
      </c>
      <c r="U1209" s="51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 s="51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 s="51">
        <v>1700</v>
      </c>
      <c r="AS1209" s="51">
        <v>0</v>
      </c>
      <c r="AT1209">
        <v>0</v>
      </c>
      <c r="AU1209" s="1">
        <v>1700</v>
      </c>
      <c r="AV1209" s="1">
        <v>1</v>
      </c>
      <c r="AW1209" s="1">
        <v>0</v>
      </c>
      <c r="AX1209" s="1">
        <v>2</v>
      </c>
      <c r="AY1209" s="1">
        <v>0</v>
      </c>
      <c r="AZ1209">
        <v>3</v>
      </c>
      <c r="BA1209">
        <v>1</v>
      </c>
      <c r="BB1209" s="51" t="s">
        <v>97</v>
      </c>
      <c r="BC1209" s="5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 s="51">
        <v>2</v>
      </c>
      <c r="BK1209" s="51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 s="1">
        <v>200000</v>
      </c>
    </row>
    <row r="1210" spans="1:81" x14ac:dyDescent="0.2">
      <c r="A1210">
        <v>1209</v>
      </c>
      <c r="B1210">
        <v>20</v>
      </c>
      <c r="C1210" t="s">
        <v>81</v>
      </c>
      <c r="D1210" s="1">
        <v>70</v>
      </c>
      <c r="E1210" s="1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s="1" t="s">
        <v>162</v>
      </c>
      <c r="N1210" s="51" t="s">
        <v>90</v>
      </c>
      <c r="O1210" s="51" t="s">
        <v>90</v>
      </c>
      <c r="P1210" s="1" t="s">
        <v>91</v>
      </c>
      <c r="Q1210" s="51" t="s">
        <v>115</v>
      </c>
      <c r="R1210" s="1">
        <v>5</v>
      </c>
      <c r="S1210" s="51">
        <v>7</v>
      </c>
      <c r="T1210" s="51">
        <v>1962</v>
      </c>
      <c r="U1210" s="51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 s="51">
        <v>931</v>
      </c>
      <c r="AN1210" t="s">
        <v>103</v>
      </c>
      <c r="AO1210" t="s">
        <v>98</v>
      </c>
      <c r="AP1210" t="s">
        <v>105</v>
      </c>
      <c r="AQ1210" t="s">
        <v>106</v>
      </c>
      <c r="AR1210" s="51">
        <v>1283</v>
      </c>
      <c r="AS1210" s="51">
        <v>0</v>
      </c>
      <c r="AT1210">
        <v>0</v>
      </c>
      <c r="AU1210" s="1">
        <v>1283</v>
      </c>
      <c r="AV1210" s="1">
        <v>1</v>
      </c>
      <c r="AW1210" s="1">
        <v>0</v>
      </c>
      <c r="AX1210" s="1">
        <v>1</v>
      </c>
      <c r="AY1210" s="1">
        <v>0</v>
      </c>
      <c r="AZ1210">
        <v>3</v>
      </c>
      <c r="BA1210">
        <v>1</v>
      </c>
      <c r="BB1210" s="51" t="s">
        <v>98</v>
      </c>
      <c r="BC1210" s="59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 s="51">
        <v>2</v>
      </c>
      <c r="BK1210" s="51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 s="1">
        <v>140000</v>
      </c>
    </row>
    <row r="1211" spans="1:81" x14ac:dyDescent="0.2">
      <c r="A1211">
        <v>1210</v>
      </c>
      <c r="B1211">
        <v>20</v>
      </c>
      <c r="C1211" t="s">
        <v>81</v>
      </c>
      <c r="D1211" s="1">
        <v>85</v>
      </c>
      <c r="E1211" s="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s="1" t="s">
        <v>136</v>
      </c>
      <c r="N1211" s="51" t="s">
        <v>182</v>
      </c>
      <c r="O1211" s="51" t="s">
        <v>90</v>
      </c>
      <c r="P1211" s="1" t="s">
        <v>91</v>
      </c>
      <c r="Q1211" s="51" t="s">
        <v>115</v>
      </c>
      <c r="R1211" s="1">
        <v>8</v>
      </c>
      <c r="S1211" s="51">
        <v>5</v>
      </c>
      <c r="T1211" s="51">
        <v>2006</v>
      </c>
      <c r="U1211" s="5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 s="5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 s="51">
        <v>1660</v>
      </c>
      <c r="AS1211" s="51">
        <v>0</v>
      </c>
      <c r="AT1211">
        <v>0</v>
      </c>
      <c r="AU1211" s="1">
        <v>1660</v>
      </c>
      <c r="AV1211" s="1">
        <v>1</v>
      </c>
      <c r="AW1211" s="1">
        <v>0</v>
      </c>
      <c r="AX1211" s="1">
        <v>2</v>
      </c>
      <c r="AY1211" s="1">
        <v>0</v>
      </c>
      <c r="AZ1211">
        <v>3</v>
      </c>
      <c r="BA1211">
        <v>1</v>
      </c>
      <c r="BB1211" s="51" t="s">
        <v>97</v>
      </c>
      <c r="BC1211" s="59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 s="51">
        <v>2</v>
      </c>
      <c r="BK1211" s="5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 s="1">
        <v>290000</v>
      </c>
    </row>
    <row r="1212" spans="1:81" x14ac:dyDescent="0.2">
      <c r="A1212">
        <v>1211</v>
      </c>
      <c r="B1212">
        <v>60</v>
      </c>
      <c r="C1212" t="s">
        <v>81</v>
      </c>
      <c r="D1212" s="1">
        <v>70</v>
      </c>
      <c r="E1212" s="1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s="1" t="s">
        <v>170</v>
      </c>
      <c r="N1212" s="51" t="s">
        <v>90</v>
      </c>
      <c r="O1212" s="51" t="s">
        <v>90</v>
      </c>
      <c r="P1212" s="1" t="s">
        <v>91</v>
      </c>
      <c r="Q1212" s="51" t="s">
        <v>92</v>
      </c>
      <c r="R1212" s="1">
        <v>6</v>
      </c>
      <c r="S1212" s="51">
        <v>5</v>
      </c>
      <c r="T1212" s="51">
        <v>1992</v>
      </c>
      <c r="U1212" s="51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 s="51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 s="51">
        <v>1055</v>
      </c>
      <c r="AS1212" s="51">
        <v>790</v>
      </c>
      <c r="AT1212">
        <v>0</v>
      </c>
      <c r="AU1212" s="1">
        <v>1845</v>
      </c>
      <c r="AV1212" s="1">
        <v>0</v>
      </c>
      <c r="AW1212" s="1">
        <v>0</v>
      </c>
      <c r="AX1212" s="1">
        <v>2</v>
      </c>
      <c r="AY1212" s="1">
        <v>1</v>
      </c>
      <c r="AZ1212">
        <v>3</v>
      </c>
      <c r="BA1212">
        <v>1</v>
      </c>
      <c r="BB1212" s="51" t="s">
        <v>97</v>
      </c>
      <c r="BC1212" s="59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 s="51">
        <v>2</v>
      </c>
      <c r="BK1212" s="51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 s="1">
        <v>189000</v>
      </c>
    </row>
    <row r="1213" spans="1:81" x14ac:dyDescent="0.2">
      <c r="A1213">
        <v>1212</v>
      </c>
      <c r="B1213">
        <v>50</v>
      </c>
      <c r="C1213" t="s">
        <v>81</v>
      </c>
      <c r="D1213" s="1">
        <v>152</v>
      </c>
      <c r="E1213" s="1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s="1" t="s">
        <v>193</v>
      </c>
      <c r="N1213" s="51" t="s">
        <v>90</v>
      </c>
      <c r="O1213" s="51" t="s">
        <v>90</v>
      </c>
      <c r="P1213" s="1" t="s">
        <v>91</v>
      </c>
      <c r="Q1213" s="51" t="s">
        <v>132</v>
      </c>
      <c r="R1213" s="1">
        <v>8</v>
      </c>
      <c r="S1213" s="51">
        <v>7</v>
      </c>
      <c r="T1213" s="51">
        <v>1988</v>
      </c>
      <c r="U1213" s="51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 s="51">
        <v>559</v>
      </c>
      <c r="AN1213" t="s">
        <v>103</v>
      </c>
      <c r="AO1213" t="s">
        <v>97</v>
      </c>
      <c r="AP1213" t="s">
        <v>105</v>
      </c>
      <c r="AQ1213" t="s">
        <v>106</v>
      </c>
      <c r="AR1213" s="51">
        <v>1080</v>
      </c>
      <c r="AS1213" s="51">
        <v>672</v>
      </c>
      <c r="AT1213">
        <v>0</v>
      </c>
      <c r="AU1213" s="1">
        <v>1752</v>
      </c>
      <c r="AV1213" s="1">
        <v>0</v>
      </c>
      <c r="AW1213" s="1">
        <v>0</v>
      </c>
      <c r="AX1213" s="1">
        <v>2</v>
      </c>
      <c r="AY1213" s="1">
        <v>0</v>
      </c>
      <c r="AZ1213">
        <v>4</v>
      </c>
      <c r="BA1213">
        <v>1</v>
      </c>
      <c r="BB1213" s="51" t="s">
        <v>98</v>
      </c>
      <c r="BC1213" s="59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 s="51">
        <v>2</v>
      </c>
      <c r="BK1213" s="51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 s="1">
        <v>164000</v>
      </c>
    </row>
    <row r="1214" spans="1:81" x14ac:dyDescent="0.2">
      <c r="A1214">
        <v>1213</v>
      </c>
      <c r="B1214">
        <v>30</v>
      </c>
      <c r="C1214" t="s">
        <v>81</v>
      </c>
      <c r="D1214" s="1">
        <v>50</v>
      </c>
      <c r="E1214" s="1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s="1" t="s">
        <v>185</v>
      </c>
      <c r="N1214" s="51" t="s">
        <v>90</v>
      </c>
      <c r="O1214" s="51" t="s">
        <v>90</v>
      </c>
      <c r="P1214" s="1" t="s">
        <v>91</v>
      </c>
      <c r="Q1214" s="51" t="s">
        <v>115</v>
      </c>
      <c r="R1214" s="1">
        <v>4</v>
      </c>
      <c r="S1214" s="51">
        <v>6</v>
      </c>
      <c r="T1214" s="51">
        <v>1941</v>
      </c>
      <c r="U1214" s="51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 s="51">
        <v>672</v>
      </c>
      <c r="AN1214" t="s">
        <v>103</v>
      </c>
      <c r="AO1214" t="s">
        <v>98</v>
      </c>
      <c r="AP1214" t="s">
        <v>105</v>
      </c>
      <c r="AQ1214" t="s">
        <v>106</v>
      </c>
      <c r="AR1214" s="51">
        <v>672</v>
      </c>
      <c r="AS1214" s="51">
        <v>0</v>
      </c>
      <c r="AT1214">
        <v>0</v>
      </c>
      <c r="AU1214" s="1">
        <v>672</v>
      </c>
      <c r="AV1214" s="1">
        <v>1</v>
      </c>
      <c r="AW1214" s="1">
        <v>0</v>
      </c>
      <c r="AX1214" s="1">
        <v>1</v>
      </c>
      <c r="AY1214" s="1">
        <v>0</v>
      </c>
      <c r="AZ1214">
        <v>2</v>
      </c>
      <c r="BA1214">
        <v>1</v>
      </c>
      <c r="BB1214" s="51" t="s">
        <v>98</v>
      </c>
      <c r="BC1214" s="59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 s="51">
        <v>1</v>
      </c>
      <c r="BK1214" s="51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 s="1">
        <v>113000</v>
      </c>
    </row>
    <row r="1215" spans="1:81" x14ac:dyDescent="0.2">
      <c r="A1215">
        <v>1214</v>
      </c>
      <c r="B1215">
        <v>80</v>
      </c>
      <c r="C1215" t="s">
        <v>81</v>
      </c>
      <c r="D1215" s="1" t="s">
        <v>83</v>
      </c>
      <c r="E1215" s="1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s="1" t="s">
        <v>151</v>
      </c>
      <c r="N1215" s="51" t="s">
        <v>90</v>
      </c>
      <c r="O1215" s="51" t="s">
        <v>90</v>
      </c>
      <c r="P1215" s="1" t="s">
        <v>91</v>
      </c>
      <c r="Q1215" s="51" t="s">
        <v>197</v>
      </c>
      <c r="R1215" s="1">
        <v>4</v>
      </c>
      <c r="S1215" s="51">
        <v>9</v>
      </c>
      <c r="T1215" s="51">
        <v>1965</v>
      </c>
      <c r="U1215" s="51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 s="51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 s="51">
        <v>960</v>
      </c>
      <c r="AS1215" s="51">
        <v>0</v>
      </c>
      <c r="AT1215">
        <v>0</v>
      </c>
      <c r="AU1215" s="1">
        <v>960</v>
      </c>
      <c r="AV1215" s="1">
        <v>1</v>
      </c>
      <c r="AW1215" s="1">
        <v>1</v>
      </c>
      <c r="AX1215" s="1">
        <v>0</v>
      </c>
      <c r="AY1215" s="1">
        <v>0</v>
      </c>
      <c r="AZ1215">
        <v>0</v>
      </c>
      <c r="BA1215">
        <v>1</v>
      </c>
      <c r="BB1215" s="51" t="s">
        <v>98</v>
      </c>
      <c r="BC1215" s="59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 s="51">
        <v>1</v>
      </c>
      <c r="BK1215" s="51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 s="1">
        <v>145000</v>
      </c>
    </row>
    <row r="1216" spans="1:81" x14ac:dyDescent="0.2">
      <c r="A1216">
        <v>1215</v>
      </c>
      <c r="B1216">
        <v>85</v>
      </c>
      <c r="C1216" t="s">
        <v>81</v>
      </c>
      <c r="D1216" s="1">
        <v>69</v>
      </c>
      <c r="E1216" s="1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s="1" t="s">
        <v>162</v>
      </c>
      <c r="N1216" s="51" t="s">
        <v>90</v>
      </c>
      <c r="O1216" s="51" t="s">
        <v>90</v>
      </c>
      <c r="P1216" s="1" t="s">
        <v>91</v>
      </c>
      <c r="Q1216" s="51" t="s">
        <v>191</v>
      </c>
      <c r="R1216" s="1">
        <v>5</v>
      </c>
      <c r="S1216" s="51">
        <v>5</v>
      </c>
      <c r="T1216" s="51">
        <v>1962</v>
      </c>
      <c r="U1216" s="51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 s="51">
        <v>925</v>
      </c>
      <c r="AN1216" t="s">
        <v>103</v>
      </c>
      <c r="AO1216" t="s">
        <v>98</v>
      </c>
      <c r="AP1216" t="s">
        <v>105</v>
      </c>
      <c r="AQ1216" t="s">
        <v>106</v>
      </c>
      <c r="AR1216" s="51">
        <v>999</v>
      </c>
      <c r="AS1216" s="51">
        <v>0</v>
      </c>
      <c r="AT1216">
        <v>0</v>
      </c>
      <c r="AU1216" s="1">
        <v>999</v>
      </c>
      <c r="AV1216" s="1">
        <v>1</v>
      </c>
      <c r="AW1216" s="1">
        <v>0</v>
      </c>
      <c r="AX1216" s="1">
        <v>1</v>
      </c>
      <c r="AY1216" s="1">
        <v>0</v>
      </c>
      <c r="AZ1216">
        <v>3</v>
      </c>
      <c r="BA1216">
        <v>1</v>
      </c>
      <c r="BB1216" s="51" t="s">
        <v>98</v>
      </c>
      <c r="BC1216" s="59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 s="51">
        <v>1</v>
      </c>
      <c r="BK1216" s="51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 s="1">
        <v>134500</v>
      </c>
    </row>
    <row r="1217" spans="1:81" x14ac:dyDescent="0.2">
      <c r="A1217">
        <v>1216</v>
      </c>
      <c r="B1217">
        <v>20</v>
      </c>
      <c r="C1217" t="s">
        <v>81</v>
      </c>
      <c r="D1217" s="1">
        <v>99</v>
      </c>
      <c r="E1217" s="1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s="1" t="s">
        <v>151</v>
      </c>
      <c r="N1217" s="51" t="s">
        <v>90</v>
      </c>
      <c r="O1217" s="51" t="s">
        <v>90</v>
      </c>
      <c r="P1217" s="1" t="s">
        <v>91</v>
      </c>
      <c r="Q1217" s="51" t="s">
        <v>115</v>
      </c>
      <c r="R1217" s="1">
        <v>5</v>
      </c>
      <c r="S1217" s="51">
        <v>5</v>
      </c>
      <c r="T1217" s="51">
        <v>1966</v>
      </c>
      <c r="U1217" s="51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 s="51">
        <v>894</v>
      </c>
      <c r="AN1217" t="s">
        <v>103</v>
      </c>
      <c r="AO1217" t="s">
        <v>98</v>
      </c>
      <c r="AP1217" t="s">
        <v>105</v>
      </c>
      <c r="AQ1217" t="s">
        <v>106</v>
      </c>
      <c r="AR1217" s="51">
        <v>894</v>
      </c>
      <c r="AS1217" s="51">
        <v>0</v>
      </c>
      <c r="AT1217">
        <v>0</v>
      </c>
      <c r="AU1217" s="1">
        <v>894</v>
      </c>
      <c r="AV1217" s="1">
        <v>0</v>
      </c>
      <c r="AW1217" s="1">
        <v>0</v>
      </c>
      <c r="AX1217" s="1">
        <v>1</v>
      </c>
      <c r="AY1217" s="1">
        <v>0</v>
      </c>
      <c r="AZ1217">
        <v>3</v>
      </c>
      <c r="BA1217">
        <v>1</v>
      </c>
      <c r="BB1217" s="51" t="s">
        <v>98</v>
      </c>
      <c r="BC1217" s="59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 s="51">
        <v>1</v>
      </c>
      <c r="BK1217" s="51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 s="1">
        <v>125000</v>
      </c>
    </row>
    <row r="1218" spans="1:81" x14ac:dyDescent="0.2">
      <c r="A1218">
        <v>1217</v>
      </c>
      <c r="B1218">
        <v>90</v>
      </c>
      <c r="C1218" t="s">
        <v>142</v>
      </c>
      <c r="D1218" s="1">
        <v>68</v>
      </c>
      <c r="E1218" s="1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s="1" t="s">
        <v>151</v>
      </c>
      <c r="N1218" s="51" t="s">
        <v>171</v>
      </c>
      <c r="O1218" s="51" t="s">
        <v>90</v>
      </c>
      <c r="P1218" s="1" t="s">
        <v>167</v>
      </c>
      <c r="Q1218" s="51" t="s">
        <v>132</v>
      </c>
      <c r="R1218" s="1">
        <v>6</v>
      </c>
      <c r="S1218" s="51">
        <v>5</v>
      </c>
      <c r="T1218" s="51">
        <v>1978</v>
      </c>
      <c r="U1218" s="51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 s="51">
        <v>0</v>
      </c>
      <c r="AN1218" t="s">
        <v>103</v>
      </c>
      <c r="AO1218" t="s">
        <v>98</v>
      </c>
      <c r="AP1218" t="s">
        <v>105</v>
      </c>
      <c r="AQ1218" t="s">
        <v>106</v>
      </c>
      <c r="AR1218" s="51">
        <v>1318</v>
      </c>
      <c r="AS1218" s="51">
        <v>584</v>
      </c>
      <c r="AT1218">
        <v>0</v>
      </c>
      <c r="AU1218" s="1">
        <v>1902</v>
      </c>
      <c r="AV1218" s="1">
        <v>0</v>
      </c>
      <c r="AW1218" s="1">
        <v>0</v>
      </c>
      <c r="AX1218" s="1">
        <v>2</v>
      </c>
      <c r="AY1218" s="1">
        <v>0</v>
      </c>
      <c r="AZ1218">
        <v>4</v>
      </c>
      <c r="BA1218">
        <v>2</v>
      </c>
      <c r="BB1218" s="51" t="s">
        <v>98</v>
      </c>
      <c r="BC1218" s="59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 s="51">
        <v>2</v>
      </c>
      <c r="BK1218" s="51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 s="1">
        <v>112000</v>
      </c>
    </row>
    <row r="1219" spans="1:81" x14ac:dyDescent="0.2">
      <c r="A1219">
        <v>1218</v>
      </c>
      <c r="B1219">
        <v>20</v>
      </c>
      <c r="C1219" t="s">
        <v>192</v>
      </c>
      <c r="D1219" s="1">
        <v>72</v>
      </c>
      <c r="E1219" s="1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s="1" t="s">
        <v>136</v>
      </c>
      <c r="N1219" s="51" t="s">
        <v>90</v>
      </c>
      <c r="O1219" s="51" t="s">
        <v>90</v>
      </c>
      <c r="P1219" s="1" t="s">
        <v>91</v>
      </c>
      <c r="Q1219" s="51" t="s">
        <v>115</v>
      </c>
      <c r="R1219" s="1">
        <v>8</v>
      </c>
      <c r="S1219" s="51">
        <v>5</v>
      </c>
      <c r="T1219" s="51">
        <v>2009</v>
      </c>
      <c r="U1219" s="51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 s="51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 s="51">
        <v>1314</v>
      </c>
      <c r="AS1219" s="51">
        <v>0</v>
      </c>
      <c r="AT1219">
        <v>0</v>
      </c>
      <c r="AU1219" s="1">
        <v>1314</v>
      </c>
      <c r="AV1219" s="1">
        <v>1</v>
      </c>
      <c r="AW1219" s="1">
        <v>0</v>
      </c>
      <c r="AX1219" s="1">
        <v>2</v>
      </c>
      <c r="AY1219" s="1">
        <v>0</v>
      </c>
      <c r="AZ1219">
        <v>3</v>
      </c>
      <c r="BA1219">
        <v>1</v>
      </c>
      <c r="BB1219" s="51" t="s">
        <v>97</v>
      </c>
      <c r="BC1219" s="5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 s="51">
        <v>2</v>
      </c>
      <c r="BK1219" s="51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 s="1">
        <v>229456</v>
      </c>
    </row>
    <row r="1220" spans="1:81" x14ac:dyDescent="0.2">
      <c r="A1220">
        <v>1219</v>
      </c>
      <c r="B1220">
        <v>50</v>
      </c>
      <c r="C1220" t="s">
        <v>142</v>
      </c>
      <c r="D1220" s="1">
        <v>52</v>
      </c>
      <c r="E1220" s="1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s="1" t="s">
        <v>148</v>
      </c>
      <c r="N1220" s="51" t="s">
        <v>90</v>
      </c>
      <c r="O1220" s="51" t="s">
        <v>90</v>
      </c>
      <c r="P1220" s="1" t="s">
        <v>91</v>
      </c>
      <c r="Q1220" s="51" t="s">
        <v>132</v>
      </c>
      <c r="R1220" s="1">
        <v>4</v>
      </c>
      <c r="S1220" s="51">
        <v>5</v>
      </c>
      <c r="T1220" s="51">
        <v>1947</v>
      </c>
      <c r="U1220" s="51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 s="51">
        <v>0</v>
      </c>
      <c r="AN1220" t="s">
        <v>103</v>
      </c>
      <c r="AO1220" t="s">
        <v>97</v>
      </c>
      <c r="AP1220" t="s">
        <v>177</v>
      </c>
      <c r="AQ1220" t="s">
        <v>106</v>
      </c>
      <c r="AR1220" s="51">
        <v>672</v>
      </c>
      <c r="AS1220" s="51">
        <v>240</v>
      </c>
      <c r="AT1220">
        <v>0</v>
      </c>
      <c r="AU1220" s="1">
        <v>912</v>
      </c>
      <c r="AV1220" s="1">
        <v>0</v>
      </c>
      <c r="AW1220" s="1">
        <v>0</v>
      </c>
      <c r="AX1220" s="1">
        <v>1</v>
      </c>
      <c r="AY1220" s="1">
        <v>0</v>
      </c>
      <c r="AZ1220">
        <v>2</v>
      </c>
      <c r="BA1220">
        <v>1</v>
      </c>
      <c r="BB1220" s="51" t="s">
        <v>98</v>
      </c>
      <c r="BC1220" s="59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 s="51">
        <v>0</v>
      </c>
      <c r="BK1220" s="51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 s="1">
        <v>80500</v>
      </c>
    </row>
    <row r="1221" spans="1:81" x14ac:dyDescent="0.2">
      <c r="A1221">
        <v>1220</v>
      </c>
      <c r="B1221">
        <v>160</v>
      </c>
      <c r="C1221" t="s">
        <v>142</v>
      </c>
      <c r="D1221" s="1">
        <v>21</v>
      </c>
      <c r="E1221" s="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s="1" t="s">
        <v>228</v>
      </c>
      <c r="N1221" s="51" t="s">
        <v>90</v>
      </c>
      <c r="O1221" s="51" t="s">
        <v>90</v>
      </c>
      <c r="P1221" s="1" t="s">
        <v>198</v>
      </c>
      <c r="Q1221" s="51" t="s">
        <v>92</v>
      </c>
      <c r="R1221" s="1">
        <v>6</v>
      </c>
      <c r="S1221" s="51">
        <v>5</v>
      </c>
      <c r="T1221" s="51">
        <v>1971</v>
      </c>
      <c r="U1221" s="5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 s="5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 s="51">
        <v>672</v>
      </c>
      <c r="AS1221" s="51">
        <v>546</v>
      </c>
      <c r="AT1221">
        <v>0</v>
      </c>
      <c r="AU1221" s="1">
        <v>1218</v>
      </c>
      <c r="AV1221" s="1">
        <v>0</v>
      </c>
      <c r="AW1221" s="1">
        <v>0</v>
      </c>
      <c r="AX1221" s="1">
        <v>1</v>
      </c>
      <c r="AY1221" s="1">
        <v>1</v>
      </c>
      <c r="AZ1221">
        <v>3</v>
      </c>
      <c r="BA1221">
        <v>1</v>
      </c>
      <c r="BB1221" s="51" t="s">
        <v>98</v>
      </c>
      <c r="BC1221" s="59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 s="51">
        <v>0</v>
      </c>
      <c r="BK1221" s="5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 s="1">
        <v>91500</v>
      </c>
    </row>
    <row r="1222" spans="1:81" x14ac:dyDescent="0.2">
      <c r="A1222">
        <v>1221</v>
      </c>
      <c r="B1222">
        <v>20</v>
      </c>
      <c r="C1222" t="s">
        <v>81</v>
      </c>
      <c r="D1222" s="1">
        <v>66</v>
      </c>
      <c r="E1222" s="1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s="1" t="s">
        <v>162</v>
      </c>
      <c r="N1222" s="51" t="s">
        <v>90</v>
      </c>
      <c r="O1222" s="51" t="s">
        <v>90</v>
      </c>
      <c r="P1222" s="1" t="s">
        <v>91</v>
      </c>
      <c r="Q1222" s="51" t="s">
        <v>115</v>
      </c>
      <c r="R1222" s="1">
        <v>5</v>
      </c>
      <c r="S1222" s="51">
        <v>5</v>
      </c>
      <c r="T1222" s="51">
        <v>1964</v>
      </c>
      <c r="U1222" s="51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 s="51">
        <v>912</v>
      </c>
      <c r="AN1222" t="s">
        <v>103</v>
      </c>
      <c r="AO1222" t="s">
        <v>98</v>
      </c>
      <c r="AP1222" t="s">
        <v>105</v>
      </c>
      <c r="AQ1222" t="s">
        <v>106</v>
      </c>
      <c r="AR1222" s="51">
        <v>912</v>
      </c>
      <c r="AS1222" s="51">
        <v>0</v>
      </c>
      <c r="AT1222">
        <v>0</v>
      </c>
      <c r="AU1222" s="1">
        <v>912</v>
      </c>
      <c r="AV1222" s="1">
        <v>0</v>
      </c>
      <c r="AW1222" s="1">
        <v>0</v>
      </c>
      <c r="AX1222" s="1">
        <v>1</v>
      </c>
      <c r="AY1222" s="1">
        <v>0</v>
      </c>
      <c r="AZ1222">
        <v>2</v>
      </c>
      <c r="BA1222">
        <v>1</v>
      </c>
      <c r="BB1222" s="51" t="s">
        <v>98</v>
      </c>
      <c r="BC1222" s="59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 s="51">
        <v>1</v>
      </c>
      <c r="BK1222" s="51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 s="1">
        <v>115000</v>
      </c>
    </row>
    <row r="1223" spans="1:81" x14ac:dyDescent="0.2">
      <c r="A1223">
        <v>1222</v>
      </c>
      <c r="B1223">
        <v>20</v>
      </c>
      <c r="C1223" t="s">
        <v>81</v>
      </c>
      <c r="D1223" s="1">
        <v>55</v>
      </c>
      <c r="E1223" s="1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s="1" t="s">
        <v>151</v>
      </c>
      <c r="N1223" s="51" t="s">
        <v>114</v>
      </c>
      <c r="O1223" s="51" t="s">
        <v>90</v>
      </c>
      <c r="P1223" s="1" t="s">
        <v>91</v>
      </c>
      <c r="Q1223" s="51" t="s">
        <v>115</v>
      </c>
      <c r="R1223" s="1">
        <v>5</v>
      </c>
      <c r="S1223" s="51">
        <v>5</v>
      </c>
      <c r="T1223" s="51">
        <v>1968</v>
      </c>
      <c r="U1223" s="51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 s="51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 s="51">
        <v>1211</v>
      </c>
      <c r="AS1223" s="51">
        <v>0</v>
      </c>
      <c r="AT1223">
        <v>0</v>
      </c>
      <c r="AU1223" s="1">
        <v>1211</v>
      </c>
      <c r="AV1223" s="1">
        <v>0</v>
      </c>
      <c r="AW1223" s="1">
        <v>0</v>
      </c>
      <c r="AX1223" s="1">
        <v>1</v>
      </c>
      <c r="AY1223" s="1">
        <v>0</v>
      </c>
      <c r="AZ1223">
        <v>3</v>
      </c>
      <c r="BA1223">
        <v>1</v>
      </c>
      <c r="BB1223" s="51" t="s">
        <v>98</v>
      </c>
      <c r="BC1223" s="59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 s="51">
        <v>1</v>
      </c>
      <c r="BK1223" s="51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 s="1">
        <v>134000</v>
      </c>
    </row>
    <row r="1224" spans="1:81" x14ac:dyDescent="0.2">
      <c r="A1224">
        <v>1223</v>
      </c>
      <c r="B1224">
        <v>50</v>
      </c>
      <c r="C1224" t="s">
        <v>81</v>
      </c>
      <c r="D1224" s="1">
        <v>78</v>
      </c>
      <c r="E1224" s="1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s="1" t="s">
        <v>162</v>
      </c>
      <c r="N1224" s="51" t="s">
        <v>144</v>
      </c>
      <c r="O1224" s="51" t="s">
        <v>90</v>
      </c>
      <c r="P1224" s="1" t="s">
        <v>91</v>
      </c>
      <c r="Q1224" s="51" t="s">
        <v>132</v>
      </c>
      <c r="R1224" s="1">
        <v>6</v>
      </c>
      <c r="S1224" s="51">
        <v>6</v>
      </c>
      <c r="T1224" s="51">
        <v>1949</v>
      </c>
      <c r="U1224" s="51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 s="51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 s="51">
        <v>1168</v>
      </c>
      <c r="AS1224" s="51">
        <v>678</v>
      </c>
      <c r="AT1224">
        <v>0</v>
      </c>
      <c r="AU1224" s="1">
        <v>1846</v>
      </c>
      <c r="AV1224" s="1">
        <v>0</v>
      </c>
      <c r="AW1224" s="1">
        <v>0</v>
      </c>
      <c r="AX1224" s="1">
        <v>2</v>
      </c>
      <c r="AY1224" s="1">
        <v>0</v>
      </c>
      <c r="AZ1224">
        <v>3</v>
      </c>
      <c r="BA1224">
        <v>1</v>
      </c>
      <c r="BB1224" s="51" t="s">
        <v>98</v>
      </c>
      <c r="BC1224" s="59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 s="51">
        <v>1</v>
      </c>
      <c r="BK1224" s="51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 s="1">
        <v>143000</v>
      </c>
    </row>
    <row r="1225" spans="1:81" x14ac:dyDescent="0.2">
      <c r="A1225">
        <v>1224</v>
      </c>
      <c r="B1225">
        <v>20</v>
      </c>
      <c r="C1225" t="s">
        <v>81</v>
      </c>
      <c r="D1225" s="1">
        <v>89</v>
      </c>
      <c r="E1225" s="1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s="1" t="s">
        <v>162</v>
      </c>
      <c r="N1225" s="51" t="s">
        <v>90</v>
      </c>
      <c r="O1225" s="51" t="s">
        <v>90</v>
      </c>
      <c r="P1225" s="1" t="s">
        <v>91</v>
      </c>
      <c r="Q1225" s="51" t="s">
        <v>115</v>
      </c>
      <c r="R1225" s="1">
        <v>5</v>
      </c>
      <c r="S1225" s="51">
        <v>3</v>
      </c>
      <c r="T1225" s="51">
        <v>1951</v>
      </c>
      <c r="U1225" s="51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 s="51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 s="51">
        <v>2136</v>
      </c>
      <c r="AS1225" s="51">
        <v>0</v>
      </c>
      <c r="AT1225">
        <v>0</v>
      </c>
      <c r="AU1225" s="1">
        <v>2136</v>
      </c>
      <c r="AV1225" s="1">
        <v>0</v>
      </c>
      <c r="AW1225" s="1">
        <v>0</v>
      </c>
      <c r="AX1225" s="1">
        <v>2</v>
      </c>
      <c r="AY1225" s="1">
        <v>0</v>
      </c>
      <c r="AZ1225">
        <v>4</v>
      </c>
      <c r="BA1225">
        <v>1</v>
      </c>
      <c r="BB1225" s="51" t="s">
        <v>98</v>
      </c>
      <c r="BC1225" s="59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 s="51">
        <v>2</v>
      </c>
      <c r="BK1225" s="51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 s="1">
        <v>137900</v>
      </c>
    </row>
    <row r="1226" spans="1:81" x14ac:dyDescent="0.2">
      <c r="A1226">
        <v>1225</v>
      </c>
      <c r="B1226">
        <v>60</v>
      </c>
      <c r="C1226" t="s">
        <v>81</v>
      </c>
      <c r="D1226" s="1">
        <v>60</v>
      </c>
      <c r="E1226" s="1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s="1" t="s">
        <v>193</v>
      </c>
      <c r="N1226" s="51" t="s">
        <v>202</v>
      </c>
      <c r="O1226" s="51" t="s">
        <v>90</v>
      </c>
      <c r="P1226" s="1" t="s">
        <v>91</v>
      </c>
      <c r="Q1226" s="51" t="s">
        <v>92</v>
      </c>
      <c r="R1226" s="1">
        <v>7</v>
      </c>
      <c r="S1226" s="51">
        <v>5</v>
      </c>
      <c r="T1226" s="51">
        <v>2004</v>
      </c>
      <c r="U1226" s="51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 s="51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 s="51">
        <v>788</v>
      </c>
      <c r="AS1226" s="51">
        <v>702</v>
      </c>
      <c r="AT1226">
        <v>0</v>
      </c>
      <c r="AU1226" s="1">
        <v>1490</v>
      </c>
      <c r="AV1226" s="1">
        <v>1</v>
      </c>
      <c r="AW1226" s="1">
        <v>0</v>
      </c>
      <c r="AX1226" s="1">
        <v>2</v>
      </c>
      <c r="AY1226" s="1">
        <v>1</v>
      </c>
      <c r="AZ1226">
        <v>3</v>
      </c>
      <c r="BA1226">
        <v>1</v>
      </c>
      <c r="BB1226" s="51" t="s">
        <v>97</v>
      </c>
      <c r="BC1226" s="59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 s="51">
        <v>2</v>
      </c>
      <c r="BK1226" s="51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 s="1">
        <v>184000</v>
      </c>
    </row>
    <row r="1227" spans="1:81" x14ac:dyDescent="0.2">
      <c r="A1227">
        <v>1226</v>
      </c>
      <c r="B1227">
        <v>80</v>
      </c>
      <c r="C1227" t="s">
        <v>81</v>
      </c>
      <c r="D1227" s="1">
        <v>65</v>
      </c>
      <c r="E1227" s="1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s="1" t="s">
        <v>162</v>
      </c>
      <c r="N1227" s="51" t="s">
        <v>90</v>
      </c>
      <c r="O1227" s="51" t="s">
        <v>90</v>
      </c>
      <c r="P1227" s="1" t="s">
        <v>91</v>
      </c>
      <c r="Q1227" s="51" t="s">
        <v>197</v>
      </c>
      <c r="R1227" s="1">
        <v>6</v>
      </c>
      <c r="S1227" s="51">
        <v>8</v>
      </c>
      <c r="T1227" s="51">
        <v>1958</v>
      </c>
      <c r="U1227" s="51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 s="51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 s="51">
        <v>1138</v>
      </c>
      <c r="AS1227" s="51">
        <v>0</v>
      </c>
      <c r="AT1227">
        <v>0</v>
      </c>
      <c r="AU1227" s="1">
        <v>1138</v>
      </c>
      <c r="AV1227" s="1">
        <v>0</v>
      </c>
      <c r="AW1227" s="1">
        <v>1</v>
      </c>
      <c r="AX1227" s="1">
        <v>1</v>
      </c>
      <c r="AY1227" s="1">
        <v>0</v>
      </c>
      <c r="AZ1227">
        <v>3</v>
      </c>
      <c r="BA1227">
        <v>1</v>
      </c>
      <c r="BB1227" s="51" t="s">
        <v>98</v>
      </c>
      <c r="BC1227" s="59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 s="51">
        <v>1</v>
      </c>
      <c r="BK1227" s="51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 s="1">
        <v>145000</v>
      </c>
    </row>
    <row r="1228" spans="1:81" x14ac:dyDescent="0.2">
      <c r="A1228">
        <v>1227</v>
      </c>
      <c r="B1228">
        <v>60</v>
      </c>
      <c r="C1228" t="s">
        <v>81</v>
      </c>
      <c r="D1228" s="1">
        <v>86</v>
      </c>
      <c r="E1228" s="1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s="1" t="s">
        <v>136</v>
      </c>
      <c r="N1228" s="51" t="s">
        <v>114</v>
      </c>
      <c r="O1228" s="51" t="s">
        <v>90</v>
      </c>
      <c r="P1228" s="1" t="s">
        <v>91</v>
      </c>
      <c r="Q1228" s="51" t="s">
        <v>92</v>
      </c>
      <c r="R1228" s="1">
        <v>6</v>
      </c>
      <c r="S1228" s="51">
        <v>5</v>
      </c>
      <c r="T1228" s="51">
        <v>2007</v>
      </c>
      <c r="U1228" s="51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 s="51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 s="51">
        <v>894</v>
      </c>
      <c r="AS1228" s="51">
        <v>1039</v>
      </c>
      <c r="AT1228">
        <v>0</v>
      </c>
      <c r="AU1228" s="1">
        <v>1933</v>
      </c>
      <c r="AV1228" s="1">
        <v>0</v>
      </c>
      <c r="AW1228" s="1">
        <v>0</v>
      </c>
      <c r="AX1228" s="1">
        <v>2</v>
      </c>
      <c r="AY1228" s="1">
        <v>1</v>
      </c>
      <c r="AZ1228">
        <v>4</v>
      </c>
      <c r="BA1228">
        <v>1</v>
      </c>
      <c r="BB1228" s="51" t="s">
        <v>97</v>
      </c>
      <c r="BC1228" s="59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 s="51">
        <v>3</v>
      </c>
      <c r="BK1228" s="51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 s="1">
        <v>214000</v>
      </c>
    </row>
    <row r="1229" spans="1:81" x14ac:dyDescent="0.2">
      <c r="A1229">
        <v>1228</v>
      </c>
      <c r="B1229">
        <v>20</v>
      </c>
      <c r="C1229" t="s">
        <v>81</v>
      </c>
      <c r="D1229" s="1">
        <v>72</v>
      </c>
      <c r="E1229" s="1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s="1" t="s">
        <v>162</v>
      </c>
      <c r="N1229" s="51" t="s">
        <v>90</v>
      </c>
      <c r="O1229" s="51" t="s">
        <v>90</v>
      </c>
      <c r="P1229" s="1" t="s">
        <v>91</v>
      </c>
      <c r="Q1229" s="51" t="s">
        <v>115</v>
      </c>
      <c r="R1229" s="1">
        <v>5</v>
      </c>
      <c r="S1229" s="51">
        <v>8</v>
      </c>
      <c r="T1229" s="51">
        <v>1965</v>
      </c>
      <c r="U1229" s="51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 s="51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 s="51">
        <v>912</v>
      </c>
      <c r="AS1229" s="51">
        <v>0</v>
      </c>
      <c r="AT1229">
        <v>0</v>
      </c>
      <c r="AU1229" s="1">
        <v>912</v>
      </c>
      <c r="AV1229" s="1">
        <v>1</v>
      </c>
      <c r="AW1229" s="1">
        <v>0</v>
      </c>
      <c r="AX1229" s="1">
        <v>1</v>
      </c>
      <c r="AY1229" s="1">
        <v>0</v>
      </c>
      <c r="AZ1229">
        <v>2</v>
      </c>
      <c r="BA1229">
        <v>1</v>
      </c>
      <c r="BB1229" s="51" t="s">
        <v>97</v>
      </c>
      <c r="BC1229" s="5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 s="51">
        <v>2</v>
      </c>
      <c r="BK1229" s="51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 s="1">
        <v>147000</v>
      </c>
    </row>
    <row r="1230" spans="1:81" x14ac:dyDescent="0.2">
      <c r="A1230">
        <v>1229</v>
      </c>
      <c r="B1230">
        <v>120</v>
      </c>
      <c r="C1230" t="s">
        <v>81</v>
      </c>
      <c r="D1230" s="1">
        <v>65</v>
      </c>
      <c r="E1230" s="1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s="1" t="s">
        <v>154</v>
      </c>
      <c r="N1230" s="51" t="s">
        <v>90</v>
      </c>
      <c r="O1230" s="51" t="s">
        <v>90</v>
      </c>
      <c r="P1230" s="1" t="s">
        <v>179</v>
      </c>
      <c r="Q1230" s="51" t="s">
        <v>115</v>
      </c>
      <c r="R1230" s="1">
        <v>9</v>
      </c>
      <c r="S1230" s="51">
        <v>5</v>
      </c>
      <c r="T1230" s="51">
        <v>2008</v>
      </c>
      <c r="U1230" s="51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 s="51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 s="51">
        <v>1702</v>
      </c>
      <c r="AS1230" s="51">
        <v>0</v>
      </c>
      <c r="AT1230">
        <v>0</v>
      </c>
      <c r="AU1230" s="1">
        <v>1702</v>
      </c>
      <c r="AV1230" s="1">
        <v>1</v>
      </c>
      <c r="AW1230" s="1">
        <v>0</v>
      </c>
      <c r="AX1230" s="1">
        <v>1</v>
      </c>
      <c r="AY1230" s="1">
        <v>1</v>
      </c>
      <c r="AZ1230">
        <v>1</v>
      </c>
      <c r="BA1230">
        <v>1</v>
      </c>
      <c r="BB1230" s="51" t="s">
        <v>104</v>
      </c>
      <c r="BC1230" s="59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 s="51">
        <v>3</v>
      </c>
      <c r="BK1230" s="51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 s="1">
        <v>367294</v>
      </c>
    </row>
    <row r="1231" spans="1:81" x14ac:dyDescent="0.2">
      <c r="A1231">
        <v>1230</v>
      </c>
      <c r="B1231">
        <v>80</v>
      </c>
      <c r="C1231" t="s">
        <v>81</v>
      </c>
      <c r="D1231" s="1">
        <v>70</v>
      </c>
      <c r="E1231" s="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s="1" t="s">
        <v>162</v>
      </c>
      <c r="N1231" s="51" t="s">
        <v>90</v>
      </c>
      <c r="O1231" s="51" t="s">
        <v>90</v>
      </c>
      <c r="P1231" s="1" t="s">
        <v>91</v>
      </c>
      <c r="Q1231" s="51" t="s">
        <v>197</v>
      </c>
      <c r="R1231" s="1">
        <v>5</v>
      </c>
      <c r="S1231" s="51">
        <v>5</v>
      </c>
      <c r="T1231" s="51">
        <v>1960</v>
      </c>
      <c r="U1231" s="5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 s="5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 s="51">
        <v>1507</v>
      </c>
      <c r="AS1231" s="51">
        <v>0</v>
      </c>
      <c r="AT1231">
        <v>0</v>
      </c>
      <c r="AU1231" s="1">
        <v>1507</v>
      </c>
      <c r="AV1231" s="1">
        <v>0</v>
      </c>
      <c r="AW1231" s="1">
        <v>0</v>
      </c>
      <c r="AX1231" s="1">
        <v>2</v>
      </c>
      <c r="AY1231" s="1">
        <v>0</v>
      </c>
      <c r="AZ1231">
        <v>4</v>
      </c>
      <c r="BA1231">
        <v>1</v>
      </c>
      <c r="BB1231" s="51" t="s">
        <v>98</v>
      </c>
      <c r="BC1231" s="59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 s="51">
        <v>1</v>
      </c>
      <c r="BK1231" s="5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 s="1">
        <v>127000</v>
      </c>
    </row>
    <row r="1232" spans="1:81" x14ac:dyDescent="0.2">
      <c r="A1232">
        <v>1231</v>
      </c>
      <c r="B1232">
        <v>90</v>
      </c>
      <c r="C1232" t="s">
        <v>81</v>
      </c>
      <c r="D1232" s="1" t="s">
        <v>83</v>
      </c>
      <c r="E1232" s="1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s="1" t="s">
        <v>151</v>
      </c>
      <c r="N1232" s="51" t="s">
        <v>114</v>
      </c>
      <c r="O1232" s="51" t="s">
        <v>171</v>
      </c>
      <c r="P1232" s="1" t="s">
        <v>167</v>
      </c>
      <c r="Q1232" s="51" t="s">
        <v>132</v>
      </c>
      <c r="R1232" s="1">
        <v>5</v>
      </c>
      <c r="S1232" s="51">
        <v>5</v>
      </c>
      <c r="T1232" s="51">
        <v>1977</v>
      </c>
      <c r="U1232" s="51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 s="51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 s="51">
        <v>1361</v>
      </c>
      <c r="AS1232" s="51">
        <v>1259</v>
      </c>
      <c r="AT1232">
        <v>0</v>
      </c>
      <c r="AU1232" s="1">
        <v>2620</v>
      </c>
      <c r="AV1232" s="1">
        <v>0</v>
      </c>
      <c r="AW1232" s="1">
        <v>0</v>
      </c>
      <c r="AX1232" s="1">
        <v>2</v>
      </c>
      <c r="AY1232" s="1">
        <v>2</v>
      </c>
      <c r="AZ1232">
        <v>4</v>
      </c>
      <c r="BA1232">
        <v>2</v>
      </c>
      <c r="BB1232" s="51" t="s">
        <v>98</v>
      </c>
      <c r="BC1232" s="59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 s="51">
        <v>2</v>
      </c>
      <c r="BK1232" s="51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 s="1">
        <v>190000</v>
      </c>
    </row>
    <row r="1233" spans="1:81" x14ac:dyDescent="0.2">
      <c r="A1233">
        <v>1232</v>
      </c>
      <c r="B1233">
        <v>90</v>
      </c>
      <c r="C1233" t="s">
        <v>81</v>
      </c>
      <c r="D1233" s="1">
        <v>70</v>
      </c>
      <c r="E1233" s="1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s="1" t="s">
        <v>162</v>
      </c>
      <c r="N1233" s="51" t="s">
        <v>90</v>
      </c>
      <c r="O1233" s="51" t="s">
        <v>90</v>
      </c>
      <c r="P1233" s="1" t="s">
        <v>167</v>
      </c>
      <c r="Q1233" s="51" t="s">
        <v>197</v>
      </c>
      <c r="R1233" s="1">
        <v>5</v>
      </c>
      <c r="S1233" s="51">
        <v>6</v>
      </c>
      <c r="T1233" s="51">
        <v>1962</v>
      </c>
      <c r="U1233" s="51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 s="51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 s="51">
        <v>1190</v>
      </c>
      <c r="AS1233" s="51">
        <v>0</v>
      </c>
      <c r="AT1233">
        <v>0</v>
      </c>
      <c r="AU1233" s="1">
        <v>1190</v>
      </c>
      <c r="AV1233" s="1">
        <v>1</v>
      </c>
      <c r="AW1233" s="1">
        <v>0</v>
      </c>
      <c r="AX1233" s="1">
        <v>1</v>
      </c>
      <c r="AY1233" s="1">
        <v>0</v>
      </c>
      <c r="AZ1233">
        <v>3</v>
      </c>
      <c r="BA1233">
        <v>1</v>
      </c>
      <c r="BB1233" s="51" t="s">
        <v>98</v>
      </c>
      <c r="BC1233" s="59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 s="51">
        <v>2</v>
      </c>
      <c r="BK1233" s="51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 s="1">
        <v>132500</v>
      </c>
    </row>
    <row r="1234" spans="1:81" x14ac:dyDescent="0.2">
      <c r="A1234">
        <v>1233</v>
      </c>
      <c r="B1234">
        <v>90</v>
      </c>
      <c r="C1234" t="s">
        <v>81</v>
      </c>
      <c r="D1234" s="1">
        <v>70</v>
      </c>
      <c r="E1234" s="1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s="1" t="s">
        <v>162</v>
      </c>
      <c r="N1234" s="51" t="s">
        <v>90</v>
      </c>
      <c r="O1234" s="51" t="s">
        <v>90</v>
      </c>
      <c r="P1234" s="1" t="s">
        <v>167</v>
      </c>
      <c r="Q1234" s="51" t="s">
        <v>115</v>
      </c>
      <c r="R1234" s="1">
        <v>4</v>
      </c>
      <c r="S1234" s="51">
        <v>5</v>
      </c>
      <c r="T1234" s="51">
        <v>1962</v>
      </c>
      <c r="U1234" s="51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 s="51">
        <v>0</v>
      </c>
      <c r="AN1234" t="s">
        <v>103</v>
      </c>
      <c r="AO1234" t="s">
        <v>98</v>
      </c>
      <c r="AP1234" t="s">
        <v>105</v>
      </c>
      <c r="AQ1234" t="s">
        <v>106</v>
      </c>
      <c r="AR1234" s="51">
        <v>1224</v>
      </c>
      <c r="AS1234" s="51">
        <v>0</v>
      </c>
      <c r="AT1234">
        <v>0</v>
      </c>
      <c r="AU1234" s="1">
        <v>1224</v>
      </c>
      <c r="AV1234" s="1">
        <v>0</v>
      </c>
      <c r="AW1234" s="1">
        <v>0</v>
      </c>
      <c r="AX1234" s="1">
        <v>2</v>
      </c>
      <c r="AY1234" s="1">
        <v>0</v>
      </c>
      <c r="AZ1234">
        <v>2</v>
      </c>
      <c r="BA1234">
        <v>2</v>
      </c>
      <c r="BB1234" s="51" t="s">
        <v>98</v>
      </c>
      <c r="BC1234" s="59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 s="51">
        <v>2</v>
      </c>
      <c r="BK1234" s="51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 s="1">
        <v>101800</v>
      </c>
    </row>
    <row r="1235" spans="1:81" x14ac:dyDescent="0.2">
      <c r="A1235">
        <v>1234</v>
      </c>
      <c r="B1235">
        <v>20</v>
      </c>
      <c r="C1235" t="s">
        <v>81</v>
      </c>
      <c r="D1235" s="1" t="s">
        <v>83</v>
      </c>
      <c r="E1235" s="1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s="1" t="s">
        <v>162</v>
      </c>
      <c r="N1235" s="51" t="s">
        <v>90</v>
      </c>
      <c r="O1235" s="51" t="s">
        <v>90</v>
      </c>
      <c r="P1235" s="1" t="s">
        <v>91</v>
      </c>
      <c r="Q1235" s="51" t="s">
        <v>115</v>
      </c>
      <c r="R1235" s="1">
        <v>5</v>
      </c>
      <c r="S1235" s="51">
        <v>5</v>
      </c>
      <c r="T1235" s="51">
        <v>1959</v>
      </c>
      <c r="U1235" s="51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 s="51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 s="51">
        <v>1188</v>
      </c>
      <c r="AS1235" s="51">
        <v>0</v>
      </c>
      <c r="AT1235">
        <v>0</v>
      </c>
      <c r="AU1235" s="1">
        <v>1188</v>
      </c>
      <c r="AV1235" s="1">
        <v>1</v>
      </c>
      <c r="AW1235" s="1">
        <v>0</v>
      </c>
      <c r="AX1235" s="1">
        <v>1</v>
      </c>
      <c r="AY1235" s="1">
        <v>0</v>
      </c>
      <c r="AZ1235">
        <v>3</v>
      </c>
      <c r="BA1235">
        <v>1</v>
      </c>
      <c r="BB1235" s="51" t="s">
        <v>98</v>
      </c>
      <c r="BC1235" s="59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 s="51">
        <v>2</v>
      </c>
      <c r="BK1235" s="51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 s="1">
        <v>142000</v>
      </c>
    </row>
    <row r="1236" spans="1:81" x14ac:dyDescent="0.2">
      <c r="A1236">
        <v>1235</v>
      </c>
      <c r="B1236">
        <v>70</v>
      </c>
      <c r="C1236" t="s">
        <v>239</v>
      </c>
      <c r="D1236" s="1">
        <v>55</v>
      </c>
      <c r="E1236" s="1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s="1" t="s">
        <v>232</v>
      </c>
      <c r="N1236" s="51" t="s">
        <v>90</v>
      </c>
      <c r="O1236" s="51" t="s">
        <v>90</v>
      </c>
      <c r="P1236" s="1" t="s">
        <v>91</v>
      </c>
      <c r="Q1236" s="51" t="s">
        <v>92</v>
      </c>
      <c r="R1236" s="1">
        <v>5</v>
      </c>
      <c r="S1236" s="51">
        <v>6</v>
      </c>
      <c r="T1236" s="51">
        <v>1911</v>
      </c>
      <c r="U1236" s="51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 s="51">
        <v>940</v>
      </c>
      <c r="AN1236" t="s">
        <v>103</v>
      </c>
      <c r="AO1236" t="s">
        <v>98</v>
      </c>
      <c r="AP1236" t="s">
        <v>177</v>
      </c>
      <c r="AQ1236" t="s">
        <v>164</v>
      </c>
      <c r="AR1236" s="51">
        <v>1024</v>
      </c>
      <c r="AS1236" s="51">
        <v>940</v>
      </c>
      <c r="AT1236">
        <v>0</v>
      </c>
      <c r="AU1236" s="1">
        <v>1964</v>
      </c>
      <c r="AV1236" s="1">
        <v>0</v>
      </c>
      <c r="AW1236" s="1">
        <v>0</v>
      </c>
      <c r="AX1236" s="1">
        <v>1</v>
      </c>
      <c r="AY1236" s="1">
        <v>1</v>
      </c>
      <c r="AZ1236">
        <v>4</v>
      </c>
      <c r="BA1236">
        <v>1</v>
      </c>
      <c r="BB1236" s="51" t="s">
        <v>98</v>
      </c>
      <c r="BC1236" s="59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 s="51">
        <v>0</v>
      </c>
      <c r="BK1236" s="51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 s="1">
        <v>130000</v>
      </c>
    </row>
    <row r="1237" spans="1:81" x14ac:dyDescent="0.2">
      <c r="A1237">
        <v>1236</v>
      </c>
      <c r="B1237">
        <v>70</v>
      </c>
      <c r="C1237" t="s">
        <v>81</v>
      </c>
      <c r="D1237" s="1">
        <v>96</v>
      </c>
      <c r="E1237" s="1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s="1" t="s">
        <v>123</v>
      </c>
      <c r="N1237" s="51" t="s">
        <v>90</v>
      </c>
      <c r="O1237" s="51" t="s">
        <v>90</v>
      </c>
      <c r="P1237" s="1" t="s">
        <v>91</v>
      </c>
      <c r="Q1237" s="51" t="s">
        <v>92</v>
      </c>
      <c r="R1237" s="1">
        <v>5</v>
      </c>
      <c r="S1237" s="51">
        <v>5</v>
      </c>
      <c r="T1237" s="51">
        <v>1914</v>
      </c>
      <c r="U1237" s="51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 s="51">
        <v>747</v>
      </c>
      <c r="AN1237" t="s">
        <v>103</v>
      </c>
      <c r="AO1237" t="s">
        <v>97</v>
      </c>
      <c r="AP1237" t="s">
        <v>105</v>
      </c>
      <c r="AQ1237" t="s">
        <v>145</v>
      </c>
      <c r="AR1237" s="51">
        <v>892</v>
      </c>
      <c r="AS1237" s="51">
        <v>892</v>
      </c>
      <c r="AT1237">
        <v>0</v>
      </c>
      <c r="AU1237" s="1">
        <v>1784</v>
      </c>
      <c r="AV1237" s="1">
        <v>0</v>
      </c>
      <c r="AW1237" s="1">
        <v>0</v>
      </c>
      <c r="AX1237" s="1">
        <v>1</v>
      </c>
      <c r="AY1237" s="1">
        <v>1</v>
      </c>
      <c r="AZ1237">
        <v>4</v>
      </c>
      <c r="BA1237">
        <v>1</v>
      </c>
      <c r="BB1237" s="51" t="s">
        <v>98</v>
      </c>
      <c r="BC1237" s="59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 s="51">
        <v>1</v>
      </c>
      <c r="BK1237" s="51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 s="1">
        <v>138887</v>
      </c>
    </row>
    <row r="1238" spans="1:81" x14ac:dyDescent="0.2">
      <c r="A1238">
        <v>1237</v>
      </c>
      <c r="B1238">
        <v>160</v>
      </c>
      <c r="C1238" t="s">
        <v>81</v>
      </c>
      <c r="D1238" s="1">
        <v>36</v>
      </c>
      <c r="E1238" s="1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s="1" t="s">
        <v>154</v>
      </c>
      <c r="N1238" s="51" t="s">
        <v>90</v>
      </c>
      <c r="O1238" s="51" t="s">
        <v>90</v>
      </c>
      <c r="P1238" s="1" t="s">
        <v>198</v>
      </c>
      <c r="Q1238" s="51" t="s">
        <v>92</v>
      </c>
      <c r="R1238" s="1">
        <v>7</v>
      </c>
      <c r="S1238" s="51">
        <v>5</v>
      </c>
      <c r="T1238" s="51">
        <v>2003</v>
      </c>
      <c r="U1238" s="51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 s="51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 s="51">
        <v>764</v>
      </c>
      <c r="AS1238" s="51">
        <v>862</v>
      </c>
      <c r="AT1238">
        <v>0</v>
      </c>
      <c r="AU1238" s="1">
        <v>1626</v>
      </c>
      <c r="AV1238" s="1">
        <v>0</v>
      </c>
      <c r="AW1238" s="1">
        <v>0</v>
      </c>
      <c r="AX1238" s="1">
        <v>2</v>
      </c>
      <c r="AY1238" s="1">
        <v>1</v>
      </c>
      <c r="AZ1238">
        <v>2</v>
      </c>
      <c r="BA1238">
        <v>1</v>
      </c>
      <c r="BB1238" s="51" t="s">
        <v>97</v>
      </c>
      <c r="BC1238" s="59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 s="51">
        <v>2</v>
      </c>
      <c r="BK1238" s="51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 s="1">
        <v>175500</v>
      </c>
    </row>
    <row r="1239" spans="1:81" x14ac:dyDescent="0.2">
      <c r="A1239">
        <v>1238</v>
      </c>
      <c r="B1239">
        <v>60</v>
      </c>
      <c r="C1239" t="s">
        <v>81</v>
      </c>
      <c r="D1239" s="1">
        <v>41</v>
      </c>
      <c r="E1239" s="1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s="1" t="s">
        <v>89</v>
      </c>
      <c r="N1239" s="51" t="s">
        <v>90</v>
      </c>
      <c r="O1239" s="51" t="s">
        <v>90</v>
      </c>
      <c r="P1239" s="1" t="s">
        <v>91</v>
      </c>
      <c r="Q1239" s="51" t="s">
        <v>92</v>
      </c>
      <c r="R1239" s="1">
        <v>7</v>
      </c>
      <c r="S1239" s="51">
        <v>5</v>
      </c>
      <c r="T1239" s="51">
        <v>2004</v>
      </c>
      <c r="U1239" s="51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 s="51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 s="51">
        <v>847</v>
      </c>
      <c r="AS1239" s="51">
        <v>1101</v>
      </c>
      <c r="AT1239">
        <v>0</v>
      </c>
      <c r="AU1239" s="1">
        <v>1948</v>
      </c>
      <c r="AV1239" s="1">
        <v>0</v>
      </c>
      <c r="AW1239" s="1">
        <v>0</v>
      </c>
      <c r="AX1239" s="1">
        <v>2</v>
      </c>
      <c r="AY1239" s="1">
        <v>1</v>
      </c>
      <c r="AZ1239">
        <v>4</v>
      </c>
      <c r="BA1239">
        <v>1</v>
      </c>
      <c r="BB1239" s="51" t="s">
        <v>97</v>
      </c>
      <c r="BC1239" s="5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 s="51">
        <v>2</v>
      </c>
      <c r="BK1239" s="51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 s="1">
        <v>195000</v>
      </c>
    </row>
    <row r="1240" spans="1:81" x14ac:dyDescent="0.2">
      <c r="A1240">
        <v>1239</v>
      </c>
      <c r="B1240">
        <v>20</v>
      </c>
      <c r="C1240" t="s">
        <v>81</v>
      </c>
      <c r="D1240" s="1">
        <v>63</v>
      </c>
      <c r="E1240" s="1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s="1" t="s">
        <v>170</v>
      </c>
      <c r="N1240" s="51" t="s">
        <v>171</v>
      </c>
      <c r="O1240" s="51" t="s">
        <v>90</v>
      </c>
      <c r="P1240" s="1" t="s">
        <v>91</v>
      </c>
      <c r="Q1240" s="51" t="s">
        <v>115</v>
      </c>
      <c r="R1240" s="1">
        <v>6</v>
      </c>
      <c r="S1240" s="51">
        <v>5</v>
      </c>
      <c r="T1240" s="51">
        <v>2005</v>
      </c>
      <c r="U1240" s="51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 s="51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 s="51">
        <v>1141</v>
      </c>
      <c r="AS1240" s="51">
        <v>0</v>
      </c>
      <c r="AT1240">
        <v>0</v>
      </c>
      <c r="AU1240" s="1">
        <v>1141</v>
      </c>
      <c r="AV1240" s="1">
        <v>0</v>
      </c>
      <c r="AW1240" s="1">
        <v>0</v>
      </c>
      <c r="AX1240" s="1">
        <v>1</v>
      </c>
      <c r="AY1240" s="1">
        <v>1</v>
      </c>
      <c r="AZ1240">
        <v>3</v>
      </c>
      <c r="BA1240">
        <v>1</v>
      </c>
      <c r="BB1240" s="51" t="s">
        <v>98</v>
      </c>
      <c r="BC1240" s="59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 s="51">
        <v>2</v>
      </c>
      <c r="BK1240" s="51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 s="1">
        <v>142500</v>
      </c>
    </row>
    <row r="1241" spans="1:81" x14ac:dyDescent="0.2">
      <c r="A1241">
        <v>1240</v>
      </c>
      <c r="B1241">
        <v>20</v>
      </c>
      <c r="C1241" t="s">
        <v>81</v>
      </c>
      <c r="D1241" s="1">
        <v>64</v>
      </c>
      <c r="E1241" s="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s="1" t="s">
        <v>189</v>
      </c>
      <c r="N1241" s="51" t="s">
        <v>90</v>
      </c>
      <c r="O1241" s="51" t="s">
        <v>90</v>
      </c>
      <c r="P1241" s="1" t="s">
        <v>91</v>
      </c>
      <c r="Q1241" s="51" t="s">
        <v>115</v>
      </c>
      <c r="R1241" s="1">
        <v>8</v>
      </c>
      <c r="S1241" s="51">
        <v>5</v>
      </c>
      <c r="T1241" s="51">
        <v>2006</v>
      </c>
      <c r="U1241" s="5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 s="5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 s="51">
        <v>1484</v>
      </c>
      <c r="AS1241" s="51">
        <v>0</v>
      </c>
      <c r="AT1241">
        <v>0</v>
      </c>
      <c r="AU1241" s="1">
        <v>1484</v>
      </c>
      <c r="AV1241" s="1">
        <v>0</v>
      </c>
      <c r="AW1241" s="1">
        <v>0</v>
      </c>
      <c r="AX1241" s="1">
        <v>2</v>
      </c>
      <c r="AY1241" s="1">
        <v>0</v>
      </c>
      <c r="AZ1241">
        <v>2</v>
      </c>
      <c r="BA1241">
        <v>1</v>
      </c>
      <c r="BB1241" s="51" t="s">
        <v>104</v>
      </c>
      <c r="BC1241" s="59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 s="51">
        <v>2</v>
      </c>
      <c r="BK1241" s="5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 s="1">
        <v>265900</v>
      </c>
    </row>
    <row r="1242" spans="1:81" x14ac:dyDescent="0.2">
      <c r="A1242">
        <v>1241</v>
      </c>
      <c r="B1242">
        <v>60</v>
      </c>
      <c r="C1242" t="s">
        <v>81</v>
      </c>
      <c r="D1242" s="1">
        <v>65</v>
      </c>
      <c r="E1242" s="1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s="1" t="s">
        <v>89</v>
      </c>
      <c r="N1242" s="51" t="s">
        <v>90</v>
      </c>
      <c r="O1242" s="51" t="s">
        <v>90</v>
      </c>
      <c r="P1242" s="1" t="s">
        <v>91</v>
      </c>
      <c r="Q1242" s="51" t="s">
        <v>92</v>
      </c>
      <c r="R1242" s="1">
        <v>7</v>
      </c>
      <c r="S1242" s="51">
        <v>5</v>
      </c>
      <c r="T1242" s="51">
        <v>2003</v>
      </c>
      <c r="U1242" s="51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 s="51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 s="51">
        <v>884</v>
      </c>
      <c r="AS1242" s="51">
        <v>884</v>
      </c>
      <c r="AT1242">
        <v>0</v>
      </c>
      <c r="AU1242" s="1">
        <v>1768</v>
      </c>
      <c r="AV1242" s="1">
        <v>1</v>
      </c>
      <c r="AW1242" s="1">
        <v>0</v>
      </c>
      <c r="AX1242" s="1">
        <v>2</v>
      </c>
      <c r="AY1242" s="1">
        <v>1</v>
      </c>
      <c r="AZ1242">
        <v>3</v>
      </c>
      <c r="BA1242">
        <v>1</v>
      </c>
      <c r="BB1242" s="51" t="s">
        <v>97</v>
      </c>
      <c r="BC1242" s="59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 s="51">
        <v>2</v>
      </c>
      <c r="BK1242" s="51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 s="1">
        <v>224900</v>
      </c>
    </row>
    <row r="1243" spans="1:81" x14ac:dyDescent="0.2">
      <c r="A1243">
        <v>1242</v>
      </c>
      <c r="B1243">
        <v>20</v>
      </c>
      <c r="C1243" t="s">
        <v>81</v>
      </c>
      <c r="D1243" s="1">
        <v>83</v>
      </c>
      <c r="E1243" s="1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s="1" t="s">
        <v>136</v>
      </c>
      <c r="N1243" s="51" t="s">
        <v>90</v>
      </c>
      <c r="O1243" s="51" t="s">
        <v>90</v>
      </c>
      <c r="P1243" s="1" t="s">
        <v>91</v>
      </c>
      <c r="Q1243" s="51" t="s">
        <v>115</v>
      </c>
      <c r="R1243" s="1">
        <v>7</v>
      </c>
      <c r="S1243" s="51">
        <v>6</v>
      </c>
      <c r="T1243" s="51">
        <v>2007</v>
      </c>
      <c r="U1243" s="51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 s="51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 s="51">
        <v>1689</v>
      </c>
      <c r="AS1243" s="51">
        <v>0</v>
      </c>
      <c r="AT1243">
        <v>0</v>
      </c>
      <c r="AU1243" s="1">
        <v>1689</v>
      </c>
      <c r="AV1243" s="1">
        <v>0</v>
      </c>
      <c r="AW1243" s="1">
        <v>0</v>
      </c>
      <c r="AX1243" s="1">
        <v>2</v>
      </c>
      <c r="AY1243" s="1">
        <v>0</v>
      </c>
      <c r="AZ1243">
        <v>3</v>
      </c>
      <c r="BA1243">
        <v>1</v>
      </c>
      <c r="BB1243" s="51" t="s">
        <v>97</v>
      </c>
      <c r="BC1243" s="59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 s="51">
        <v>3</v>
      </c>
      <c r="BK1243" s="51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 s="1">
        <v>248328</v>
      </c>
    </row>
    <row r="1244" spans="1:81" x14ac:dyDescent="0.2">
      <c r="A1244">
        <v>1243</v>
      </c>
      <c r="B1244">
        <v>85</v>
      </c>
      <c r="C1244" t="s">
        <v>81</v>
      </c>
      <c r="D1244" s="1">
        <v>85</v>
      </c>
      <c r="E1244" s="1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s="1" t="s">
        <v>138</v>
      </c>
      <c r="N1244" s="51" t="s">
        <v>90</v>
      </c>
      <c r="O1244" s="51" t="s">
        <v>90</v>
      </c>
      <c r="P1244" s="1" t="s">
        <v>91</v>
      </c>
      <c r="Q1244" s="51" t="s">
        <v>191</v>
      </c>
      <c r="R1244" s="1">
        <v>7</v>
      </c>
      <c r="S1244" s="51">
        <v>6</v>
      </c>
      <c r="T1244" s="51">
        <v>1974</v>
      </c>
      <c r="U1244" s="51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 s="51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 s="51">
        <v>1173</v>
      </c>
      <c r="AS1244" s="51">
        <v>0</v>
      </c>
      <c r="AT1244">
        <v>0</v>
      </c>
      <c r="AU1244" s="1">
        <v>1173</v>
      </c>
      <c r="AV1244" s="1">
        <v>1</v>
      </c>
      <c r="AW1244" s="1">
        <v>0</v>
      </c>
      <c r="AX1244" s="1">
        <v>2</v>
      </c>
      <c r="AY1244" s="1">
        <v>0</v>
      </c>
      <c r="AZ1244">
        <v>3</v>
      </c>
      <c r="BA1244">
        <v>1</v>
      </c>
      <c r="BB1244" s="51" t="s">
        <v>97</v>
      </c>
      <c r="BC1244" s="59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 s="51">
        <v>2</v>
      </c>
      <c r="BK1244" s="51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 s="1">
        <v>170000</v>
      </c>
    </row>
    <row r="1245" spans="1:81" x14ac:dyDescent="0.2">
      <c r="A1245">
        <v>1244</v>
      </c>
      <c r="B1245">
        <v>20</v>
      </c>
      <c r="C1245" t="s">
        <v>81</v>
      </c>
      <c r="D1245" s="1">
        <v>107</v>
      </c>
      <c r="E1245" s="1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s="1" t="s">
        <v>154</v>
      </c>
      <c r="N1245" s="51" t="s">
        <v>90</v>
      </c>
      <c r="O1245" s="51" t="s">
        <v>90</v>
      </c>
      <c r="P1245" s="1" t="s">
        <v>91</v>
      </c>
      <c r="Q1245" s="51" t="s">
        <v>115</v>
      </c>
      <c r="R1245" s="1">
        <v>10</v>
      </c>
      <c r="S1245" s="51">
        <v>5</v>
      </c>
      <c r="T1245" s="51">
        <v>2006</v>
      </c>
      <c r="U1245" s="51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 s="51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 s="51">
        <v>2076</v>
      </c>
      <c r="AS1245" s="51">
        <v>0</v>
      </c>
      <c r="AT1245">
        <v>0</v>
      </c>
      <c r="AU1245" s="1">
        <v>2076</v>
      </c>
      <c r="AV1245" s="1">
        <v>1</v>
      </c>
      <c r="AW1245" s="1">
        <v>0</v>
      </c>
      <c r="AX1245" s="1">
        <v>2</v>
      </c>
      <c r="AY1245" s="1">
        <v>1</v>
      </c>
      <c r="AZ1245">
        <v>2</v>
      </c>
      <c r="BA1245">
        <v>1</v>
      </c>
      <c r="BB1245" s="51" t="s">
        <v>104</v>
      </c>
      <c r="BC1245" s="59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 s="51">
        <v>3</v>
      </c>
      <c r="BK1245" s="51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 s="1">
        <v>465000</v>
      </c>
    </row>
    <row r="1246" spans="1:81" x14ac:dyDescent="0.2">
      <c r="A1246">
        <v>1245</v>
      </c>
      <c r="B1246">
        <v>70</v>
      </c>
      <c r="C1246" t="s">
        <v>81</v>
      </c>
      <c r="D1246" s="1" t="s">
        <v>83</v>
      </c>
      <c r="E1246" s="1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s="1" t="s">
        <v>123</v>
      </c>
      <c r="N1246" s="51" t="s">
        <v>90</v>
      </c>
      <c r="O1246" s="51" t="s">
        <v>90</v>
      </c>
      <c r="P1246" s="1" t="s">
        <v>91</v>
      </c>
      <c r="Q1246" s="51" t="s">
        <v>92</v>
      </c>
      <c r="R1246" s="1">
        <v>8</v>
      </c>
      <c r="S1246" s="51">
        <v>7</v>
      </c>
      <c r="T1246" s="51">
        <v>1929</v>
      </c>
      <c r="U1246" s="51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 s="51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 s="51">
        <v>792</v>
      </c>
      <c r="AS1246" s="51">
        <v>725</v>
      </c>
      <c r="AT1246">
        <v>0</v>
      </c>
      <c r="AU1246" s="1">
        <v>1517</v>
      </c>
      <c r="AV1246" s="1">
        <v>0</v>
      </c>
      <c r="AW1246" s="1">
        <v>0</v>
      </c>
      <c r="AX1246" s="1">
        <v>1</v>
      </c>
      <c r="AY1246" s="1">
        <v>0</v>
      </c>
      <c r="AZ1246">
        <v>3</v>
      </c>
      <c r="BA1246">
        <v>1</v>
      </c>
      <c r="BB1246" s="51" t="s">
        <v>97</v>
      </c>
      <c r="BC1246" s="59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 s="51">
        <v>2</v>
      </c>
      <c r="BK1246" s="51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 s="1">
        <v>230000</v>
      </c>
    </row>
    <row r="1247" spans="1:81" x14ac:dyDescent="0.2">
      <c r="A1247">
        <v>1246</v>
      </c>
      <c r="B1247">
        <v>80</v>
      </c>
      <c r="C1247" t="s">
        <v>81</v>
      </c>
      <c r="D1247" s="1">
        <v>78</v>
      </c>
      <c r="E1247" s="1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s="1" t="s">
        <v>138</v>
      </c>
      <c r="N1247" s="51" t="s">
        <v>90</v>
      </c>
      <c r="O1247" s="51" t="s">
        <v>90</v>
      </c>
      <c r="P1247" s="1" t="s">
        <v>91</v>
      </c>
      <c r="Q1247" s="51" t="s">
        <v>197</v>
      </c>
      <c r="R1247" s="1">
        <v>6</v>
      </c>
      <c r="S1247" s="51">
        <v>7</v>
      </c>
      <c r="T1247" s="51">
        <v>1984</v>
      </c>
      <c r="U1247" s="51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 s="51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 s="51">
        <v>1140</v>
      </c>
      <c r="AS1247" s="51">
        <v>728</v>
      </c>
      <c r="AT1247">
        <v>0</v>
      </c>
      <c r="AU1247" s="1">
        <v>1868</v>
      </c>
      <c r="AV1247" s="1">
        <v>0</v>
      </c>
      <c r="AW1247" s="1">
        <v>0</v>
      </c>
      <c r="AX1247" s="1">
        <v>3</v>
      </c>
      <c r="AY1247" s="1">
        <v>1</v>
      </c>
      <c r="AZ1247">
        <v>3</v>
      </c>
      <c r="BA1247">
        <v>1</v>
      </c>
      <c r="BB1247" s="51" t="s">
        <v>98</v>
      </c>
      <c r="BC1247" s="59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 s="51">
        <v>2</v>
      </c>
      <c r="BK1247" s="51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 s="1">
        <v>178000</v>
      </c>
    </row>
    <row r="1248" spans="1:81" x14ac:dyDescent="0.2">
      <c r="A1248">
        <v>1247</v>
      </c>
      <c r="B1248">
        <v>60</v>
      </c>
      <c r="C1248" t="s">
        <v>192</v>
      </c>
      <c r="D1248" s="1">
        <v>65</v>
      </c>
      <c r="E1248" s="1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s="1" t="s">
        <v>136</v>
      </c>
      <c r="N1248" s="51" t="s">
        <v>90</v>
      </c>
      <c r="O1248" s="51" t="s">
        <v>90</v>
      </c>
      <c r="P1248" s="1" t="s">
        <v>91</v>
      </c>
      <c r="Q1248" s="51" t="s">
        <v>92</v>
      </c>
      <c r="R1248" s="1">
        <v>7</v>
      </c>
      <c r="S1248" s="51">
        <v>5</v>
      </c>
      <c r="T1248" s="51">
        <v>2005</v>
      </c>
      <c r="U1248" s="51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 s="51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 s="51">
        <v>756</v>
      </c>
      <c r="AS1248" s="51">
        <v>797</v>
      </c>
      <c r="AT1248">
        <v>0</v>
      </c>
      <c r="AU1248" s="1">
        <v>1553</v>
      </c>
      <c r="AV1248" s="1">
        <v>0</v>
      </c>
      <c r="AW1248" s="1">
        <v>0</v>
      </c>
      <c r="AX1248" s="1">
        <v>2</v>
      </c>
      <c r="AY1248" s="1">
        <v>1</v>
      </c>
      <c r="AZ1248">
        <v>3</v>
      </c>
      <c r="BA1248">
        <v>1</v>
      </c>
      <c r="BB1248" s="51" t="s">
        <v>97</v>
      </c>
      <c r="BC1248" s="59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 s="51">
        <v>2</v>
      </c>
      <c r="BK1248" s="51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 s="1">
        <v>186500</v>
      </c>
    </row>
    <row r="1249" spans="1:81" x14ac:dyDescent="0.2">
      <c r="A1249">
        <v>1248</v>
      </c>
      <c r="B1249">
        <v>80</v>
      </c>
      <c r="C1249" t="s">
        <v>81</v>
      </c>
      <c r="D1249" s="1" t="s">
        <v>83</v>
      </c>
      <c r="E1249" s="1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s="1" t="s">
        <v>131</v>
      </c>
      <c r="N1249" s="51" t="s">
        <v>90</v>
      </c>
      <c r="O1249" s="51" t="s">
        <v>90</v>
      </c>
      <c r="P1249" s="1" t="s">
        <v>91</v>
      </c>
      <c r="Q1249" s="51" t="s">
        <v>197</v>
      </c>
      <c r="R1249" s="1">
        <v>6</v>
      </c>
      <c r="S1249" s="51">
        <v>5</v>
      </c>
      <c r="T1249" s="51">
        <v>1976</v>
      </c>
      <c r="U1249" s="51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 s="51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 s="51">
        <v>1034</v>
      </c>
      <c r="AS1249" s="51">
        <v>0</v>
      </c>
      <c r="AT1249">
        <v>0</v>
      </c>
      <c r="AU1249" s="1">
        <v>1034</v>
      </c>
      <c r="AV1249" s="1">
        <v>1</v>
      </c>
      <c r="AW1249" s="1">
        <v>0</v>
      </c>
      <c r="AX1249" s="1">
        <v>1</v>
      </c>
      <c r="AY1249" s="1">
        <v>0</v>
      </c>
      <c r="AZ1249">
        <v>3</v>
      </c>
      <c r="BA1249">
        <v>1</v>
      </c>
      <c r="BB1249" s="51" t="s">
        <v>98</v>
      </c>
      <c r="BC1249" s="5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 s="51">
        <v>3</v>
      </c>
      <c r="BK1249" s="51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 s="1">
        <v>169900</v>
      </c>
    </row>
    <row r="1250" spans="1:81" x14ac:dyDescent="0.2">
      <c r="A1250">
        <v>1249</v>
      </c>
      <c r="B1250">
        <v>75</v>
      </c>
      <c r="C1250" t="s">
        <v>142</v>
      </c>
      <c r="D1250" s="1">
        <v>60</v>
      </c>
      <c r="E1250" s="1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s="1" t="s">
        <v>143</v>
      </c>
      <c r="N1250" s="51" t="s">
        <v>90</v>
      </c>
      <c r="O1250" s="51" t="s">
        <v>90</v>
      </c>
      <c r="P1250" s="1" t="s">
        <v>91</v>
      </c>
      <c r="Q1250" s="51" t="s">
        <v>201</v>
      </c>
      <c r="R1250" s="1">
        <v>6</v>
      </c>
      <c r="S1250" s="51">
        <v>5</v>
      </c>
      <c r="T1250" s="51">
        <v>1917</v>
      </c>
      <c r="U1250" s="51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 s="51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 s="51">
        <v>1134</v>
      </c>
      <c r="AS1250" s="51">
        <v>924</v>
      </c>
      <c r="AT1250">
        <v>0</v>
      </c>
      <c r="AU1250" s="1">
        <v>2058</v>
      </c>
      <c r="AV1250" s="1">
        <v>0</v>
      </c>
      <c r="AW1250" s="1">
        <v>0</v>
      </c>
      <c r="AX1250" s="1">
        <v>1</v>
      </c>
      <c r="AY1250" s="1">
        <v>1</v>
      </c>
      <c r="AZ1250">
        <v>3</v>
      </c>
      <c r="BA1250">
        <v>1</v>
      </c>
      <c r="BB1250" s="51" t="s">
        <v>98</v>
      </c>
      <c r="BC1250" s="59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 s="51">
        <v>2</v>
      </c>
      <c r="BK1250" s="51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 s="1">
        <v>129500</v>
      </c>
    </row>
    <row r="1251" spans="1:81" x14ac:dyDescent="0.2">
      <c r="A1251">
        <v>1250</v>
      </c>
      <c r="B1251">
        <v>20</v>
      </c>
      <c r="C1251" t="s">
        <v>81</v>
      </c>
      <c r="D1251" s="1">
        <v>60</v>
      </c>
      <c r="E1251" s="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s="1" t="s">
        <v>162</v>
      </c>
      <c r="N1251" s="51" t="s">
        <v>90</v>
      </c>
      <c r="O1251" s="51" t="s">
        <v>90</v>
      </c>
      <c r="P1251" s="1" t="s">
        <v>91</v>
      </c>
      <c r="Q1251" s="51" t="s">
        <v>115</v>
      </c>
      <c r="R1251" s="1">
        <v>5</v>
      </c>
      <c r="S1251" s="51">
        <v>7</v>
      </c>
      <c r="T1251" s="51">
        <v>1950</v>
      </c>
      <c r="U1251" s="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 s="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 s="51">
        <v>988</v>
      </c>
      <c r="AS1251" s="51">
        <v>0</v>
      </c>
      <c r="AT1251">
        <v>0</v>
      </c>
      <c r="AU1251" s="1">
        <v>988</v>
      </c>
      <c r="AV1251" s="1">
        <v>0</v>
      </c>
      <c r="AW1251" s="1">
        <v>0</v>
      </c>
      <c r="AX1251" s="1">
        <v>1</v>
      </c>
      <c r="AY1251" s="1">
        <v>0</v>
      </c>
      <c r="AZ1251">
        <v>3</v>
      </c>
      <c r="BA1251">
        <v>1</v>
      </c>
      <c r="BB1251" s="51" t="s">
        <v>98</v>
      </c>
      <c r="BC1251" s="59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 s="51">
        <v>1</v>
      </c>
      <c r="BK1251" s="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 s="1">
        <v>119000</v>
      </c>
    </row>
    <row r="1252" spans="1:81" x14ac:dyDescent="0.2">
      <c r="A1252">
        <v>1251</v>
      </c>
      <c r="B1252">
        <v>20</v>
      </c>
      <c r="C1252" t="s">
        <v>81</v>
      </c>
      <c r="D1252" s="1">
        <v>93</v>
      </c>
      <c r="E1252" s="1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s="1" t="s">
        <v>162</v>
      </c>
      <c r="N1252" s="51" t="s">
        <v>90</v>
      </c>
      <c r="O1252" s="51" t="s">
        <v>90</v>
      </c>
      <c r="P1252" s="1" t="s">
        <v>91</v>
      </c>
      <c r="Q1252" s="51" t="s">
        <v>115</v>
      </c>
      <c r="R1252" s="1">
        <v>7</v>
      </c>
      <c r="S1252" s="51">
        <v>5</v>
      </c>
      <c r="T1252" s="51">
        <v>1968</v>
      </c>
      <c r="U1252" s="51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 s="51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 s="51">
        <v>2110</v>
      </c>
      <c r="AS1252" s="51">
        <v>0</v>
      </c>
      <c r="AT1252">
        <v>0</v>
      </c>
      <c r="AU1252" s="1">
        <v>2110</v>
      </c>
      <c r="AV1252" s="1">
        <v>1</v>
      </c>
      <c r="AW1252" s="1">
        <v>0</v>
      </c>
      <c r="AX1252" s="1">
        <v>2</v>
      </c>
      <c r="AY1252" s="1">
        <v>1</v>
      </c>
      <c r="AZ1252">
        <v>3</v>
      </c>
      <c r="BA1252">
        <v>1</v>
      </c>
      <c r="BB1252" s="51" t="s">
        <v>104</v>
      </c>
      <c r="BC1252" s="59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 s="51">
        <v>2</v>
      </c>
      <c r="BK1252" s="51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 s="1">
        <v>244000</v>
      </c>
    </row>
    <row r="1253" spans="1:81" x14ac:dyDescent="0.2">
      <c r="A1253">
        <v>1252</v>
      </c>
      <c r="B1253">
        <v>120</v>
      </c>
      <c r="C1253" t="s">
        <v>81</v>
      </c>
      <c r="D1253" s="1" t="s">
        <v>83</v>
      </c>
      <c r="E1253" s="1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s="1" t="s">
        <v>154</v>
      </c>
      <c r="N1253" s="51" t="s">
        <v>90</v>
      </c>
      <c r="O1253" s="51" t="s">
        <v>90</v>
      </c>
      <c r="P1253" s="1" t="s">
        <v>179</v>
      </c>
      <c r="Q1253" s="51" t="s">
        <v>115</v>
      </c>
      <c r="R1253" s="1">
        <v>7</v>
      </c>
      <c r="S1253" s="51">
        <v>5</v>
      </c>
      <c r="T1253" s="51">
        <v>2003</v>
      </c>
      <c r="U1253" s="51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 s="51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 s="51">
        <v>1405</v>
      </c>
      <c r="AS1253" s="51">
        <v>0</v>
      </c>
      <c r="AT1253">
        <v>0</v>
      </c>
      <c r="AU1253" s="1">
        <v>1405</v>
      </c>
      <c r="AV1253" s="1">
        <v>0</v>
      </c>
      <c r="AW1253" s="1">
        <v>0</v>
      </c>
      <c r="AX1253" s="1">
        <v>2</v>
      </c>
      <c r="AY1253" s="1">
        <v>0</v>
      </c>
      <c r="AZ1253">
        <v>2</v>
      </c>
      <c r="BA1253">
        <v>1</v>
      </c>
      <c r="BB1253" s="51" t="s">
        <v>97</v>
      </c>
      <c r="BC1253" s="59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 s="51">
        <v>2</v>
      </c>
      <c r="BK1253" s="51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 s="1">
        <v>171750</v>
      </c>
    </row>
    <row r="1254" spans="1:81" x14ac:dyDescent="0.2">
      <c r="A1254">
        <v>1253</v>
      </c>
      <c r="B1254">
        <v>20</v>
      </c>
      <c r="C1254" t="s">
        <v>81</v>
      </c>
      <c r="D1254" s="1">
        <v>62</v>
      </c>
      <c r="E1254" s="1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s="1" t="s">
        <v>131</v>
      </c>
      <c r="N1254" s="51" t="s">
        <v>90</v>
      </c>
      <c r="O1254" s="51" t="s">
        <v>90</v>
      </c>
      <c r="P1254" s="1" t="s">
        <v>91</v>
      </c>
      <c r="Q1254" s="51" t="s">
        <v>115</v>
      </c>
      <c r="R1254" s="1">
        <v>5</v>
      </c>
      <c r="S1254" s="51">
        <v>6</v>
      </c>
      <c r="T1254" s="51">
        <v>1968</v>
      </c>
      <c r="U1254" s="51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 s="51">
        <v>864</v>
      </c>
      <c r="AN1254" t="s">
        <v>103</v>
      </c>
      <c r="AO1254" t="s">
        <v>98</v>
      </c>
      <c r="AP1254" t="s">
        <v>105</v>
      </c>
      <c r="AQ1254" t="s">
        <v>106</v>
      </c>
      <c r="AR1254" s="51">
        <v>874</v>
      </c>
      <c r="AS1254" s="51">
        <v>0</v>
      </c>
      <c r="AT1254">
        <v>0</v>
      </c>
      <c r="AU1254" s="1">
        <v>874</v>
      </c>
      <c r="AV1254" s="1">
        <v>1</v>
      </c>
      <c r="AW1254" s="1">
        <v>0</v>
      </c>
      <c r="AX1254" s="1">
        <v>1</v>
      </c>
      <c r="AY1254" s="1">
        <v>0</v>
      </c>
      <c r="AZ1254">
        <v>3</v>
      </c>
      <c r="BA1254">
        <v>1</v>
      </c>
      <c r="BB1254" s="51" t="s">
        <v>98</v>
      </c>
      <c r="BC1254" s="59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 s="51">
        <v>1</v>
      </c>
      <c r="BK1254" s="51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 s="1">
        <v>130000</v>
      </c>
    </row>
    <row r="1255" spans="1:81" x14ac:dyDescent="0.2">
      <c r="A1255">
        <v>1254</v>
      </c>
      <c r="B1255">
        <v>60</v>
      </c>
      <c r="C1255" t="s">
        <v>81</v>
      </c>
      <c r="D1255" s="1" t="s">
        <v>83</v>
      </c>
      <c r="E1255" s="1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s="1" t="s">
        <v>113</v>
      </c>
      <c r="N1255" s="51" t="s">
        <v>90</v>
      </c>
      <c r="O1255" s="51" t="s">
        <v>90</v>
      </c>
      <c r="P1255" s="1" t="s">
        <v>91</v>
      </c>
      <c r="Q1255" s="51" t="s">
        <v>92</v>
      </c>
      <c r="R1255" s="1">
        <v>7</v>
      </c>
      <c r="S1255" s="51">
        <v>7</v>
      </c>
      <c r="T1255" s="51">
        <v>1974</v>
      </c>
      <c r="U1255" s="51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 s="51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 s="51">
        <v>1516</v>
      </c>
      <c r="AS1255" s="51">
        <v>651</v>
      </c>
      <c r="AT1255">
        <v>0</v>
      </c>
      <c r="AU1255" s="1">
        <v>2167</v>
      </c>
      <c r="AV1255" s="1">
        <v>1</v>
      </c>
      <c r="AW1255" s="1">
        <v>0</v>
      </c>
      <c r="AX1255" s="1">
        <v>2</v>
      </c>
      <c r="AY1255" s="1">
        <v>1</v>
      </c>
      <c r="AZ1255">
        <v>3</v>
      </c>
      <c r="BA1255">
        <v>1</v>
      </c>
      <c r="BB1255" s="51" t="s">
        <v>97</v>
      </c>
      <c r="BC1255" s="59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 s="51">
        <v>2</v>
      </c>
      <c r="BK1255" s="51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 s="1">
        <v>294000</v>
      </c>
    </row>
    <row r="1256" spans="1:81" x14ac:dyDescent="0.2">
      <c r="A1256">
        <v>1255</v>
      </c>
      <c r="B1256">
        <v>60</v>
      </c>
      <c r="C1256" t="s">
        <v>81</v>
      </c>
      <c r="D1256" s="1">
        <v>60</v>
      </c>
      <c r="E1256" s="1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s="1" t="s">
        <v>185</v>
      </c>
      <c r="N1256" s="51" t="s">
        <v>90</v>
      </c>
      <c r="O1256" s="51" t="s">
        <v>90</v>
      </c>
      <c r="P1256" s="1" t="s">
        <v>91</v>
      </c>
      <c r="Q1256" s="51" t="s">
        <v>92</v>
      </c>
      <c r="R1256" s="1">
        <v>7</v>
      </c>
      <c r="S1256" s="51">
        <v>5</v>
      </c>
      <c r="T1256" s="51">
        <v>2003</v>
      </c>
      <c r="U1256" s="51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 s="51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 s="51">
        <v>760</v>
      </c>
      <c r="AS1256" s="51">
        <v>896</v>
      </c>
      <c r="AT1256">
        <v>0</v>
      </c>
      <c r="AU1256" s="1">
        <v>1656</v>
      </c>
      <c r="AV1256" s="1">
        <v>0</v>
      </c>
      <c r="AW1256" s="1">
        <v>0</v>
      </c>
      <c r="AX1256" s="1">
        <v>2</v>
      </c>
      <c r="AY1256" s="1">
        <v>1</v>
      </c>
      <c r="AZ1256">
        <v>3</v>
      </c>
      <c r="BA1256">
        <v>1</v>
      </c>
      <c r="BB1256" s="51" t="s">
        <v>97</v>
      </c>
      <c r="BC1256" s="59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 s="51">
        <v>2</v>
      </c>
      <c r="BK1256" s="51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 s="1">
        <v>165400</v>
      </c>
    </row>
    <row r="1257" spans="1:81" x14ac:dyDescent="0.2">
      <c r="A1257">
        <v>1256</v>
      </c>
      <c r="B1257">
        <v>50</v>
      </c>
      <c r="C1257" t="s">
        <v>142</v>
      </c>
      <c r="D1257" s="1">
        <v>52</v>
      </c>
      <c r="E1257" s="1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s="1" t="s">
        <v>148</v>
      </c>
      <c r="N1257" s="51" t="s">
        <v>90</v>
      </c>
      <c r="O1257" s="51" t="s">
        <v>90</v>
      </c>
      <c r="P1257" s="1" t="s">
        <v>91</v>
      </c>
      <c r="Q1257" s="51" t="s">
        <v>132</v>
      </c>
      <c r="R1257" s="1">
        <v>6</v>
      </c>
      <c r="S1257" s="51">
        <v>6</v>
      </c>
      <c r="T1257" s="51">
        <v>1931</v>
      </c>
      <c r="U1257" s="51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 s="51">
        <v>884</v>
      </c>
      <c r="AN1257" t="s">
        <v>103</v>
      </c>
      <c r="AO1257" t="s">
        <v>98</v>
      </c>
      <c r="AP1257" t="s">
        <v>105</v>
      </c>
      <c r="AQ1257" t="s">
        <v>164</v>
      </c>
      <c r="AR1257" s="51">
        <v>959</v>
      </c>
      <c r="AS1257" s="51">
        <v>408</v>
      </c>
      <c r="AT1257">
        <v>0</v>
      </c>
      <c r="AU1257" s="1">
        <v>1367</v>
      </c>
      <c r="AV1257" s="1">
        <v>0</v>
      </c>
      <c r="AW1257" s="1">
        <v>0</v>
      </c>
      <c r="AX1257" s="1">
        <v>1</v>
      </c>
      <c r="AY1257" s="1">
        <v>0</v>
      </c>
      <c r="AZ1257">
        <v>3</v>
      </c>
      <c r="BA1257">
        <v>1</v>
      </c>
      <c r="BB1257" s="51" t="s">
        <v>98</v>
      </c>
      <c r="BC1257" s="59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 s="51">
        <v>1</v>
      </c>
      <c r="BK1257" s="51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 s="1">
        <v>127500</v>
      </c>
    </row>
    <row r="1258" spans="1:81" x14ac:dyDescent="0.2">
      <c r="A1258">
        <v>1257</v>
      </c>
      <c r="B1258">
        <v>20</v>
      </c>
      <c r="C1258" t="s">
        <v>81</v>
      </c>
      <c r="D1258" s="1">
        <v>91</v>
      </c>
      <c r="E1258" s="1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s="1" t="s">
        <v>129</v>
      </c>
      <c r="N1258" s="51" t="s">
        <v>90</v>
      </c>
      <c r="O1258" s="51" t="s">
        <v>90</v>
      </c>
      <c r="P1258" s="1" t="s">
        <v>91</v>
      </c>
      <c r="Q1258" s="51" t="s">
        <v>115</v>
      </c>
      <c r="R1258" s="1">
        <v>8</v>
      </c>
      <c r="S1258" s="51">
        <v>5</v>
      </c>
      <c r="T1258" s="51">
        <v>1994</v>
      </c>
      <c r="U1258" s="51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 s="51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 s="51">
        <v>1987</v>
      </c>
      <c r="AS1258" s="51">
        <v>0</v>
      </c>
      <c r="AT1258">
        <v>0</v>
      </c>
      <c r="AU1258" s="1">
        <v>1987</v>
      </c>
      <c r="AV1258" s="1">
        <v>1</v>
      </c>
      <c r="AW1258" s="1">
        <v>0</v>
      </c>
      <c r="AX1258" s="1">
        <v>2</v>
      </c>
      <c r="AY1258" s="1">
        <v>0</v>
      </c>
      <c r="AZ1258">
        <v>2</v>
      </c>
      <c r="BA1258">
        <v>1</v>
      </c>
      <c r="BB1258" s="51" t="s">
        <v>97</v>
      </c>
      <c r="BC1258" s="59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 s="51">
        <v>2</v>
      </c>
      <c r="BK1258" s="51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 s="1">
        <v>301500</v>
      </c>
    </row>
    <row r="1259" spans="1:81" x14ac:dyDescent="0.2">
      <c r="A1259">
        <v>1258</v>
      </c>
      <c r="B1259">
        <v>30</v>
      </c>
      <c r="C1259" t="s">
        <v>81</v>
      </c>
      <c r="D1259" s="1">
        <v>56</v>
      </c>
      <c r="E1259" s="1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s="1" t="s">
        <v>185</v>
      </c>
      <c r="N1259" s="51" t="s">
        <v>114</v>
      </c>
      <c r="O1259" s="51" t="s">
        <v>90</v>
      </c>
      <c r="P1259" s="1" t="s">
        <v>91</v>
      </c>
      <c r="Q1259" s="51" t="s">
        <v>115</v>
      </c>
      <c r="R1259" s="1">
        <v>5</v>
      </c>
      <c r="S1259" s="51">
        <v>8</v>
      </c>
      <c r="T1259" s="51">
        <v>1922</v>
      </c>
      <c r="U1259" s="51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 s="51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 s="51">
        <v>864</v>
      </c>
      <c r="AS1259" s="51">
        <v>0</v>
      </c>
      <c r="AT1259">
        <v>0</v>
      </c>
      <c r="AU1259" s="1">
        <v>864</v>
      </c>
      <c r="AV1259" s="1">
        <v>0</v>
      </c>
      <c r="AW1259" s="1">
        <v>0</v>
      </c>
      <c r="AX1259" s="1">
        <v>1</v>
      </c>
      <c r="AY1259" s="1">
        <v>0</v>
      </c>
      <c r="AZ1259">
        <v>2</v>
      </c>
      <c r="BA1259">
        <v>1</v>
      </c>
      <c r="BB1259" s="51" t="s">
        <v>98</v>
      </c>
      <c r="BC1259" s="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 s="51">
        <v>0</v>
      </c>
      <c r="BK1259" s="51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 s="1">
        <v>99900</v>
      </c>
    </row>
    <row r="1260" spans="1:81" x14ac:dyDescent="0.2">
      <c r="A1260">
        <v>1259</v>
      </c>
      <c r="B1260">
        <v>80</v>
      </c>
      <c r="C1260" t="s">
        <v>81</v>
      </c>
      <c r="D1260" s="1">
        <v>59</v>
      </c>
      <c r="E1260" s="1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s="1" t="s">
        <v>193</v>
      </c>
      <c r="N1260" s="51" t="s">
        <v>90</v>
      </c>
      <c r="O1260" s="51" t="s">
        <v>90</v>
      </c>
      <c r="P1260" s="1" t="s">
        <v>91</v>
      </c>
      <c r="Q1260" s="51" t="s">
        <v>197</v>
      </c>
      <c r="R1260" s="1">
        <v>7</v>
      </c>
      <c r="S1260" s="51">
        <v>5</v>
      </c>
      <c r="T1260" s="51">
        <v>2005</v>
      </c>
      <c r="U1260" s="51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 s="51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 s="51">
        <v>1166</v>
      </c>
      <c r="AS1260" s="51">
        <v>0</v>
      </c>
      <c r="AT1260">
        <v>0</v>
      </c>
      <c r="AU1260" s="1">
        <v>1166</v>
      </c>
      <c r="AV1260" s="1">
        <v>1</v>
      </c>
      <c r="AW1260" s="1">
        <v>0</v>
      </c>
      <c r="AX1260" s="1">
        <v>2</v>
      </c>
      <c r="AY1260" s="1">
        <v>0</v>
      </c>
      <c r="AZ1260">
        <v>2</v>
      </c>
      <c r="BA1260">
        <v>1</v>
      </c>
      <c r="BB1260" s="51" t="s">
        <v>97</v>
      </c>
      <c r="BC1260" s="59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 s="51">
        <v>2</v>
      </c>
      <c r="BK1260" s="51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 s="1">
        <v>190000</v>
      </c>
    </row>
    <row r="1261" spans="1:81" x14ac:dyDescent="0.2">
      <c r="A1261">
        <v>1260</v>
      </c>
      <c r="B1261">
        <v>20</v>
      </c>
      <c r="C1261" t="s">
        <v>81</v>
      </c>
      <c r="D1261" s="1">
        <v>65</v>
      </c>
      <c r="E1261" s="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s="1" t="s">
        <v>162</v>
      </c>
      <c r="N1261" s="51" t="s">
        <v>90</v>
      </c>
      <c r="O1261" s="51" t="s">
        <v>90</v>
      </c>
      <c r="P1261" s="1" t="s">
        <v>91</v>
      </c>
      <c r="Q1261" s="51" t="s">
        <v>115</v>
      </c>
      <c r="R1261" s="1">
        <v>6</v>
      </c>
      <c r="S1261" s="51">
        <v>8</v>
      </c>
      <c r="T1261" s="51">
        <v>1969</v>
      </c>
      <c r="U1261" s="5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 s="5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 s="51">
        <v>1054</v>
      </c>
      <c r="AS1261" s="51">
        <v>0</v>
      </c>
      <c r="AT1261">
        <v>0</v>
      </c>
      <c r="AU1261" s="1">
        <v>1054</v>
      </c>
      <c r="AV1261" s="1">
        <v>1</v>
      </c>
      <c r="AW1261" s="1">
        <v>0</v>
      </c>
      <c r="AX1261" s="1">
        <v>1</v>
      </c>
      <c r="AY1261" s="1">
        <v>1</v>
      </c>
      <c r="AZ1261">
        <v>3</v>
      </c>
      <c r="BA1261">
        <v>1</v>
      </c>
      <c r="BB1261" s="51" t="s">
        <v>98</v>
      </c>
      <c r="BC1261" s="59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 s="51">
        <v>2</v>
      </c>
      <c r="BK1261" s="5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 s="1">
        <v>151000</v>
      </c>
    </row>
    <row r="1262" spans="1:81" x14ac:dyDescent="0.2">
      <c r="A1262">
        <v>1261</v>
      </c>
      <c r="B1262">
        <v>60</v>
      </c>
      <c r="C1262" t="s">
        <v>81</v>
      </c>
      <c r="D1262" s="1" t="s">
        <v>83</v>
      </c>
      <c r="E1262" s="1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s="1" t="s">
        <v>193</v>
      </c>
      <c r="N1262" s="51" t="s">
        <v>202</v>
      </c>
      <c r="O1262" s="51" t="s">
        <v>90</v>
      </c>
      <c r="P1262" s="1" t="s">
        <v>91</v>
      </c>
      <c r="Q1262" s="51" t="s">
        <v>92</v>
      </c>
      <c r="R1262" s="1">
        <v>6</v>
      </c>
      <c r="S1262" s="51">
        <v>5</v>
      </c>
      <c r="T1262" s="51">
        <v>1999</v>
      </c>
      <c r="U1262" s="51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 s="51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 s="51">
        <v>892</v>
      </c>
      <c r="AS1262" s="51">
        <v>783</v>
      </c>
      <c r="AT1262">
        <v>0</v>
      </c>
      <c r="AU1262" s="1">
        <v>1675</v>
      </c>
      <c r="AV1262" s="1">
        <v>0</v>
      </c>
      <c r="AW1262" s="1">
        <v>0</v>
      </c>
      <c r="AX1262" s="1">
        <v>2</v>
      </c>
      <c r="AY1262" s="1">
        <v>1</v>
      </c>
      <c r="AZ1262">
        <v>3</v>
      </c>
      <c r="BA1262">
        <v>1</v>
      </c>
      <c r="BB1262" s="51" t="s">
        <v>98</v>
      </c>
      <c r="BC1262" s="59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 s="51">
        <v>2</v>
      </c>
      <c r="BK1262" s="51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 s="1">
        <v>181000</v>
      </c>
    </row>
    <row r="1263" spans="1:81" x14ac:dyDescent="0.2">
      <c r="A1263">
        <v>1262</v>
      </c>
      <c r="B1263">
        <v>20</v>
      </c>
      <c r="C1263" t="s">
        <v>81</v>
      </c>
      <c r="D1263" s="1">
        <v>80</v>
      </c>
      <c r="E1263" s="1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s="1" t="s">
        <v>162</v>
      </c>
      <c r="N1263" s="51" t="s">
        <v>90</v>
      </c>
      <c r="O1263" s="51" t="s">
        <v>90</v>
      </c>
      <c r="P1263" s="1" t="s">
        <v>91</v>
      </c>
      <c r="Q1263" s="51" t="s">
        <v>115</v>
      </c>
      <c r="R1263" s="1">
        <v>5</v>
      </c>
      <c r="S1263" s="51">
        <v>6</v>
      </c>
      <c r="T1263" s="51">
        <v>1956</v>
      </c>
      <c r="U1263" s="51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 s="51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 s="51">
        <v>1050</v>
      </c>
      <c r="AS1263" s="51">
        <v>0</v>
      </c>
      <c r="AT1263">
        <v>0</v>
      </c>
      <c r="AU1263" s="1">
        <v>1050</v>
      </c>
      <c r="AV1263" s="1">
        <v>0</v>
      </c>
      <c r="AW1263" s="1">
        <v>0</v>
      </c>
      <c r="AX1263" s="1">
        <v>1</v>
      </c>
      <c r="AY1263" s="1">
        <v>0</v>
      </c>
      <c r="AZ1263">
        <v>2</v>
      </c>
      <c r="BA1263">
        <v>1</v>
      </c>
      <c r="BB1263" s="51" t="s">
        <v>98</v>
      </c>
      <c r="BC1263" s="59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 s="51">
        <v>1</v>
      </c>
      <c r="BK1263" s="51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 s="1">
        <v>128900</v>
      </c>
    </row>
    <row r="1264" spans="1:81" x14ac:dyDescent="0.2">
      <c r="A1264">
        <v>1263</v>
      </c>
      <c r="B1264">
        <v>50</v>
      </c>
      <c r="C1264" t="s">
        <v>81</v>
      </c>
      <c r="D1264" s="1" t="s">
        <v>83</v>
      </c>
      <c r="E1264" s="1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s="1" t="s">
        <v>205</v>
      </c>
      <c r="N1264" s="51" t="s">
        <v>90</v>
      </c>
      <c r="O1264" s="51" t="s">
        <v>90</v>
      </c>
      <c r="P1264" s="1" t="s">
        <v>91</v>
      </c>
      <c r="Q1264" s="51" t="s">
        <v>132</v>
      </c>
      <c r="R1264" s="1">
        <v>4</v>
      </c>
      <c r="S1264" s="51">
        <v>5</v>
      </c>
      <c r="T1264" s="51">
        <v>1957</v>
      </c>
      <c r="U1264" s="51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 s="51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 s="51">
        <v>1104</v>
      </c>
      <c r="AS1264" s="51">
        <v>684</v>
      </c>
      <c r="AT1264">
        <v>0</v>
      </c>
      <c r="AU1264" s="1">
        <v>1788</v>
      </c>
      <c r="AV1264" s="1">
        <v>1</v>
      </c>
      <c r="AW1264" s="1">
        <v>0</v>
      </c>
      <c r="AX1264" s="1">
        <v>1</v>
      </c>
      <c r="AY1264" s="1">
        <v>0</v>
      </c>
      <c r="AZ1264">
        <v>5</v>
      </c>
      <c r="BA1264">
        <v>1</v>
      </c>
      <c r="BB1264" s="51" t="s">
        <v>98</v>
      </c>
      <c r="BC1264" s="59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 s="51">
        <v>1</v>
      </c>
      <c r="BK1264" s="51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 s="1">
        <v>161500</v>
      </c>
    </row>
    <row r="1265" spans="1:81" x14ac:dyDescent="0.2">
      <c r="A1265">
        <v>1264</v>
      </c>
      <c r="B1265">
        <v>70</v>
      </c>
      <c r="C1265" t="s">
        <v>81</v>
      </c>
      <c r="D1265" s="1">
        <v>60</v>
      </c>
      <c r="E1265" s="1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s="1" t="s">
        <v>148</v>
      </c>
      <c r="N1265" s="51" t="s">
        <v>90</v>
      </c>
      <c r="O1265" s="51" t="s">
        <v>90</v>
      </c>
      <c r="P1265" s="1" t="s">
        <v>91</v>
      </c>
      <c r="Q1265" s="51" t="s">
        <v>92</v>
      </c>
      <c r="R1265" s="1">
        <v>6</v>
      </c>
      <c r="S1265" s="51">
        <v>6</v>
      </c>
      <c r="T1265" s="51">
        <v>1919</v>
      </c>
      <c r="U1265" s="51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 s="51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 s="51">
        <v>1060</v>
      </c>
      <c r="AS1265" s="51">
        <v>764</v>
      </c>
      <c r="AT1265">
        <v>0</v>
      </c>
      <c r="AU1265" s="1">
        <v>1824</v>
      </c>
      <c r="AV1265" s="1">
        <v>0</v>
      </c>
      <c r="AW1265" s="1">
        <v>0</v>
      </c>
      <c r="AX1265" s="1">
        <v>1</v>
      </c>
      <c r="AY1265" s="1">
        <v>0</v>
      </c>
      <c r="AZ1265">
        <v>3</v>
      </c>
      <c r="BA1265">
        <v>1</v>
      </c>
      <c r="BB1265" s="51" t="s">
        <v>98</v>
      </c>
      <c r="BC1265" s="59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 s="51">
        <v>2</v>
      </c>
      <c r="BK1265" s="51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 s="1">
        <v>180500</v>
      </c>
    </row>
    <row r="1266" spans="1:81" x14ac:dyDescent="0.2">
      <c r="A1266">
        <v>1265</v>
      </c>
      <c r="B1266">
        <v>120</v>
      </c>
      <c r="C1266" t="s">
        <v>239</v>
      </c>
      <c r="D1266" s="1">
        <v>34</v>
      </c>
      <c r="E1266" s="1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s="1" t="s">
        <v>162</v>
      </c>
      <c r="N1266" s="51" t="s">
        <v>90</v>
      </c>
      <c r="O1266" s="51" t="s">
        <v>90</v>
      </c>
      <c r="P1266" s="1" t="s">
        <v>179</v>
      </c>
      <c r="Q1266" s="51" t="s">
        <v>115</v>
      </c>
      <c r="R1266" s="1">
        <v>6</v>
      </c>
      <c r="S1266" s="51">
        <v>5</v>
      </c>
      <c r="T1266" s="51">
        <v>1998</v>
      </c>
      <c r="U1266" s="51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 s="51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 s="51">
        <v>1337</v>
      </c>
      <c r="AS1266" s="51">
        <v>0</v>
      </c>
      <c r="AT1266">
        <v>0</v>
      </c>
      <c r="AU1266" s="1">
        <v>1337</v>
      </c>
      <c r="AV1266" s="1">
        <v>1</v>
      </c>
      <c r="AW1266" s="1">
        <v>0</v>
      </c>
      <c r="AX1266" s="1">
        <v>2</v>
      </c>
      <c r="AY1266" s="1">
        <v>0</v>
      </c>
      <c r="AZ1266">
        <v>2</v>
      </c>
      <c r="BA1266">
        <v>1</v>
      </c>
      <c r="BB1266" s="51" t="s">
        <v>97</v>
      </c>
      <c r="BC1266" s="59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 s="51">
        <v>2</v>
      </c>
      <c r="BK1266" s="51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 s="1">
        <v>181000</v>
      </c>
    </row>
    <row r="1267" spans="1:81" x14ac:dyDescent="0.2">
      <c r="A1267">
        <v>1266</v>
      </c>
      <c r="B1267">
        <v>160</v>
      </c>
      <c r="C1267" t="s">
        <v>192</v>
      </c>
      <c r="D1267" s="1">
        <v>35</v>
      </c>
      <c r="E1267" s="1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s="1" t="s">
        <v>136</v>
      </c>
      <c r="N1267" s="51" t="s">
        <v>90</v>
      </c>
      <c r="O1267" s="51" t="s">
        <v>90</v>
      </c>
      <c r="P1267" s="1" t="s">
        <v>179</v>
      </c>
      <c r="Q1267" s="51" t="s">
        <v>92</v>
      </c>
      <c r="R1267" s="1">
        <v>7</v>
      </c>
      <c r="S1267" s="51">
        <v>5</v>
      </c>
      <c r="T1267" s="51">
        <v>1999</v>
      </c>
      <c r="U1267" s="51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 s="51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 s="51">
        <v>713</v>
      </c>
      <c r="AS1267" s="51">
        <v>739</v>
      </c>
      <c r="AT1267">
        <v>0</v>
      </c>
      <c r="AU1267" s="1">
        <v>1452</v>
      </c>
      <c r="AV1267" s="1">
        <v>1</v>
      </c>
      <c r="AW1267" s="1">
        <v>0</v>
      </c>
      <c r="AX1267" s="1">
        <v>2</v>
      </c>
      <c r="AY1267" s="1">
        <v>1</v>
      </c>
      <c r="AZ1267">
        <v>3</v>
      </c>
      <c r="BA1267">
        <v>1</v>
      </c>
      <c r="BB1267" s="51" t="s">
        <v>97</v>
      </c>
      <c r="BC1267" s="59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 s="51">
        <v>2</v>
      </c>
      <c r="BK1267" s="51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 s="1">
        <v>183900</v>
      </c>
    </row>
    <row r="1268" spans="1:81" x14ac:dyDescent="0.2">
      <c r="A1268">
        <v>1267</v>
      </c>
      <c r="B1268">
        <v>190</v>
      </c>
      <c r="C1268" t="s">
        <v>142</v>
      </c>
      <c r="D1268" s="1">
        <v>60</v>
      </c>
      <c r="E1268" s="1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s="1" t="s">
        <v>143</v>
      </c>
      <c r="N1268" s="51" t="s">
        <v>114</v>
      </c>
      <c r="O1268" s="51" t="s">
        <v>90</v>
      </c>
      <c r="P1268" s="1" t="s">
        <v>149</v>
      </c>
      <c r="Q1268" s="51" t="s">
        <v>201</v>
      </c>
      <c r="R1268" s="1">
        <v>7</v>
      </c>
      <c r="S1268" s="51">
        <v>4</v>
      </c>
      <c r="T1268" s="51">
        <v>1910</v>
      </c>
      <c r="U1268" s="51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 s="51">
        <v>925</v>
      </c>
      <c r="AN1268" t="s">
        <v>103</v>
      </c>
      <c r="AO1268" t="s">
        <v>98</v>
      </c>
      <c r="AP1268" t="s">
        <v>177</v>
      </c>
      <c r="AQ1268" t="s">
        <v>145</v>
      </c>
      <c r="AR1268" s="51">
        <v>964</v>
      </c>
      <c r="AS1268" s="51">
        <v>925</v>
      </c>
      <c r="AT1268">
        <v>0</v>
      </c>
      <c r="AU1268" s="1">
        <v>1889</v>
      </c>
      <c r="AV1268" s="1">
        <v>0</v>
      </c>
      <c r="AW1268" s="1">
        <v>0</v>
      </c>
      <c r="AX1268" s="1">
        <v>1</v>
      </c>
      <c r="AY1268" s="1">
        <v>1</v>
      </c>
      <c r="AZ1268">
        <v>4</v>
      </c>
      <c r="BA1268">
        <v>2</v>
      </c>
      <c r="BB1268" s="51" t="s">
        <v>98</v>
      </c>
      <c r="BC1268" s="59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 s="51">
        <v>1</v>
      </c>
      <c r="BK1268" s="51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 s="1">
        <v>122000</v>
      </c>
    </row>
    <row r="1269" spans="1:81" x14ac:dyDescent="0.2">
      <c r="A1269">
        <v>1268</v>
      </c>
      <c r="B1269">
        <v>20</v>
      </c>
      <c r="C1269" t="s">
        <v>81</v>
      </c>
      <c r="D1269" s="1">
        <v>89</v>
      </c>
      <c r="E1269" s="1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s="1" t="s">
        <v>189</v>
      </c>
      <c r="N1269" s="51" t="s">
        <v>90</v>
      </c>
      <c r="O1269" s="51" t="s">
        <v>90</v>
      </c>
      <c r="P1269" s="1" t="s">
        <v>91</v>
      </c>
      <c r="Q1269" s="51" t="s">
        <v>115</v>
      </c>
      <c r="R1269" s="1">
        <v>9</v>
      </c>
      <c r="S1269" s="51">
        <v>5</v>
      </c>
      <c r="T1269" s="51">
        <v>2008</v>
      </c>
      <c r="U1269" s="51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 s="51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 s="51">
        <v>2018</v>
      </c>
      <c r="AS1269" s="51">
        <v>0</v>
      </c>
      <c r="AT1269">
        <v>0</v>
      </c>
      <c r="AU1269" s="1">
        <v>2018</v>
      </c>
      <c r="AV1269" s="1">
        <v>0</v>
      </c>
      <c r="AW1269" s="1">
        <v>0</v>
      </c>
      <c r="AX1269" s="1">
        <v>2</v>
      </c>
      <c r="AY1269" s="1">
        <v>0</v>
      </c>
      <c r="AZ1269">
        <v>3</v>
      </c>
      <c r="BA1269">
        <v>1</v>
      </c>
      <c r="BB1269" s="51" t="s">
        <v>104</v>
      </c>
      <c r="BC1269" s="5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 s="51">
        <v>3</v>
      </c>
      <c r="BK1269" s="51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 s="1">
        <v>378500</v>
      </c>
    </row>
    <row r="1270" spans="1:81" x14ac:dyDescent="0.2">
      <c r="A1270">
        <v>1269</v>
      </c>
      <c r="B1270">
        <v>50</v>
      </c>
      <c r="C1270" t="s">
        <v>81</v>
      </c>
      <c r="D1270" s="1" t="s">
        <v>83</v>
      </c>
      <c r="E1270" s="1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s="1" t="s">
        <v>123</v>
      </c>
      <c r="N1270" s="51" t="s">
        <v>90</v>
      </c>
      <c r="O1270" s="51" t="s">
        <v>90</v>
      </c>
      <c r="P1270" s="1" t="s">
        <v>91</v>
      </c>
      <c r="Q1270" s="51" t="s">
        <v>132</v>
      </c>
      <c r="R1270" s="1">
        <v>8</v>
      </c>
      <c r="S1270" s="51">
        <v>9</v>
      </c>
      <c r="T1270" s="51">
        <v>1935</v>
      </c>
      <c r="U1270" s="51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 s="51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 s="51">
        <v>1968</v>
      </c>
      <c r="AS1270" s="51">
        <v>1479</v>
      </c>
      <c r="AT1270">
        <v>0</v>
      </c>
      <c r="AU1270" s="1">
        <v>3447</v>
      </c>
      <c r="AV1270" s="1">
        <v>0</v>
      </c>
      <c r="AW1270" s="1">
        <v>0</v>
      </c>
      <c r="AX1270" s="1">
        <v>3</v>
      </c>
      <c r="AY1270" s="1">
        <v>1</v>
      </c>
      <c r="AZ1270">
        <v>4</v>
      </c>
      <c r="BA1270">
        <v>1</v>
      </c>
      <c r="BB1270" s="51" t="s">
        <v>97</v>
      </c>
      <c r="BC1270" s="59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 s="51">
        <v>3</v>
      </c>
      <c r="BK1270" s="51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 s="1">
        <v>381000</v>
      </c>
    </row>
    <row r="1271" spans="1:81" x14ac:dyDescent="0.2">
      <c r="A1271">
        <v>1270</v>
      </c>
      <c r="B1271">
        <v>50</v>
      </c>
      <c r="C1271" t="s">
        <v>81</v>
      </c>
      <c r="D1271" s="1">
        <v>78</v>
      </c>
      <c r="E1271" s="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s="1" t="s">
        <v>162</v>
      </c>
      <c r="N1271" s="51" t="s">
        <v>114</v>
      </c>
      <c r="O1271" s="51" t="s">
        <v>90</v>
      </c>
      <c r="P1271" s="1" t="s">
        <v>91</v>
      </c>
      <c r="Q1271" s="51" t="s">
        <v>132</v>
      </c>
      <c r="R1271" s="1">
        <v>5</v>
      </c>
      <c r="S1271" s="51">
        <v>5</v>
      </c>
      <c r="T1271" s="51">
        <v>1958</v>
      </c>
      <c r="U1271" s="5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 s="5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 s="51">
        <v>874</v>
      </c>
      <c r="AS1271" s="51">
        <v>650</v>
      </c>
      <c r="AT1271">
        <v>0</v>
      </c>
      <c r="AU1271" s="1">
        <v>1524</v>
      </c>
      <c r="AV1271" s="1">
        <v>0</v>
      </c>
      <c r="AW1271" s="1">
        <v>0</v>
      </c>
      <c r="AX1271" s="1">
        <v>1</v>
      </c>
      <c r="AY1271" s="1">
        <v>1</v>
      </c>
      <c r="AZ1271">
        <v>3</v>
      </c>
      <c r="BA1271">
        <v>1</v>
      </c>
      <c r="BB1271" s="51" t="s">
        <v>98</v>
      </c>
      <c r="BC1271" s="59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 s="51">
        <v>1</v>
      </c>
      <c r="BK1271" s="5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 s="1">
        <v>144000</v>
      </c>
    </row>
    <row r="1272" spans="1:81" x14ac:dyDescent="0.2">
      <c r="A1272">
        <v>1271</v>
      </c>
      <c r="B1272">
        <v>40</v>
      </c>
      <c r="C1272" t="s">
        <v>81</v>
      </c>
      <c r="D1272" s="1" t="s">
        <v>83</v>
      </c>
      <c r="E1272" s="1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s="1" t="s">
        <v>205</v>
      </c>
      <c r="N1272" s="51" t="s">
        <v>90</v>
      </c>
      <c r="O1272" s="51" t="s">
        <v>90</v>
      </c>
      <c r="P1272" s="1" t="s">
        <v>91</v>
      </c>
      <c r="Q1272" s="51" t="s">
        <v>115</v>
      </c>
      <c r="R1272" s="1">
        <v>7</v>
      </c>
      <c r="S1272" s="51">
        <v>6</v>
      </c>
      <c r="T1272" s="51">
        <v>1979</v>
      </c>
      <c r="U1272" s="51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 s="51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 s="51">
        <v>1332</v>
      </c>
      <c r="AS1272" s="51">
        <v>192</v>
      </c>
      <c r="AT1272">
        <v>0</v>
      </c>
      <c r="AU1272" s="1">
        <v>1524</v>
      </c>
      <c r="AV1272" s="1">
        <v>2</v>
      </c>
      <c r="AW1272" s="1">
        <v>0</v>
      </c>
      <c r="AX1272" s="1">
        <v>0</v>
      </c>
      <c r="AY1272" s="1">
        <v>1</v>
      </c>
      <c r="AZ1272">
        <v>0</v>
      </c>
      <c r="BA1272">
        <v>1</v>
      </c>
      <c r="BB1272" s="51" t="s">
        <v>97</v>
      </c>
      <c r="BC1272" s="59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 s="51">
        <v>2</v>
      </c>
      <c r="BK1272" s="51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 s="1">
        <v>260000</v>
      </c>
    </row>
    <row r="1273" spans="1:81" x14ac:dyDescent="0.2">
      <c r="A1273">
        <v>1272</v>
      </c>
      <c r="B1273">
        <v>20</v>
      </c>
      <c r="C1273" t="s">
        <v>81</v>
      </c>
      <c r="D1273" s="1" t="s">
        <v>83</v>
      </c>
      <c r="E1273" s="1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s="1" t="s">
        <v>138</v>
      </c>
      <c r="N1273" s="51" t="s">
        <v>139</v>
      </c>
      <c r="O1273" s="51" t="s">
        <v>90</v>
      </c>
      <c r="P1273" s="1" t="s">
        <v>91</v>
      </c>
      <c r="Q1273" s="51" t="s">
        <v>115</v>
      </c>
      <c r="R1273" s="1">
        <v>6</v>
      </c>
      <c r="S1273" s="51">
        <v>7</v>
      </c>
      <c r="T1273" s="51">
        <v>1968</v>
      </c>
      <c r="U1273" s="51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 s="51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 s="51">
        <v>1489</v>
      </c>
      <c r="AS1273" s="51">
        <v>0</v>
      </c>
      <c r="AT1273">
        <v>0</v>
      </c>
      <c r="AU1273" s="1">
        <v>1489</v>
      </c>
      <c r="AV1273" s="1">
        <v>0</v>
      </c>
      <c r="AW1273" s="1">
        <v>0</v>
      </c>
      <c r="AX1273" s="1">
        <v>2</v>
      </c>
      <c r="AY1273" s="1">
        <v>0</v>
      </c>
      <c r="AZ1273">
        <v>3</v>
      </c>
      <c r="BA1273">
        <v>1</v>
      </c>
      <c r="BB1273" s="51" t="s">
        <v>97</v>
      </c>
      <c r="BC1273" s="59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 s="51">
        <v>2</v>
      </c>
      <c r="BK1273" s="51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 s="1">
        <v>185750</v>
      </c>
    </row>
    <row r="1274" spans="1:81" x14ac:dyDescent="0.2">
      <c r="A1274">
        <v>1273</v>
      </c>
      <c r="B1274">
        <v>20</v>
      </c>
      <c r="C1274" t="s">
        <v>81</v>
      </c>
      <c r="D1274" s="1" t="s">
        <v>83</v>
      </c>
      <c r="E1274" s="1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s="1" t="s">
        <v>151</v>
      </c>
      <c r="N1274" s="51" t="s">
        <v>90</v>
      </c>
      <c r="O1274" s="51" t="s">
        <v>90</v>
      </c>
      <c r="P1274" s="1" t="s">
        <v>91</v>
      </c>
      <c r="Q1274" s="51" t="s">
        <v>115</v>
      </c>
      <c r="R1274" s="1">
        <v>5</v>
      </c>
      <c r="S1274" s="51">
        <v>6</v>
      </c>
      <c r="T1274" s="51">
        <v>1965</v>
      </c>
      <c r="U1274" s="51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 s="51">
        <v>935</v>
      </c>
      <c r="AN1274" t="s">
        <v>103</v>
      </c>
      <c r="AO1274" t="s">
        <v>98</v>
      </c>
      <c r="AP1274" t="s">
        <v>105</v>
      </c>
      <c r="AQ1274" t="s">
        <v>106</v>
      </c>
      <c r="AR1274" s="51">
        <v>935</v>
      </c>
      <c r="AS1274" s="51">
        <v>0</v>
      </c>
      <c r="AT1274">
        <v>0</v>
      </c>
      <c r="AU1274" s="1">
        <v>935</v>
      </c>
      <c r="AV1274" s="1">
        <v>1</v>
      </c>
      <c r="AW1274" s="1">
        <v>0</v>
      </c>
      <c r="AX1274" s="1">
        <v>1</v>
      </c>
      <c r="AY1274" s="1">
        <v>0</v>
      </c>
      <c r="AZ1274">
        <v>3</v>
      </c>
      <c r="BA1274">
        <v>1</v>
      </c>
      <c r="BB1274" s="51" t="s">
        <v>98</v>
      </c>
      <c r="BC1274" s="59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 s="51">
        <v>1</v>
      </c>
      <c r="BK1274" s="51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 s="1">
        <v>137000</v>
      </c>
    </row>
    <row r="1275" spans="1:81" x14ac:dyDescent="0.2">
      <c r="A1275">
        <v>1274</v>
      </c>
      <c r="B1275">
        <v>80</v>
      </c>
      <c r="C1275" t="s">
        <v>81</v>
      </c>
      <c r="D1275" s="1">
        <v>124</v>
      </c>
      <c r="E1275" s="1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s="1" t="s">
        <v>185</v>
      </c>
      <c r="N1275" s="51" t="s">
        <v>90</v>
      </c>
      <c r="O1275" s="51" t="s">
        <v>90</v>
      </c>
      <c r="P1275" s="1" t="s">
        <v>91</v>
      </c>
      <c r="Q1275" s="51" t="s">
        <v>197</v>
      </c>
      <c r="R1275" s="1">
        <v>6</v>
      </c>
      <c r="S1275" s="51">
        <v>7</v>
      </c>
      <c r="T1275" s="51">
        <v>1959</v>
      </c>
      <c r="U1275" s="51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 s="51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 s="51">
        <v>1357</v>
      </c>
      <c r="AS1275" s="51">
        <v>0</v>
      </c>
      <c r="AT1275">
        <v>0</v>
      </c>
      <c r="AU1275" s="1">
        <v>1357</v>
      </c>
      <c r="AV1275" s="1">
        <v>1</v>
      </c>
      <c r="AW1275" s="1">
        <v>0</v>
      </c>
      <c r="AX1275" s="1">
        <v>1</v>
      </c>
      <c r="AY1275" s="1">
        <v>0</v>
      </c>
      <c r="AZ1275">
        <v>2</v>
      </c>
      <c r="BA1275">
        <v>1</v>
      </c>
      <c r="BB1275" s="51" t="s">
        <v>104</v>
      </c>
      <c r="BC1275" s="59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 s="51">
        <v>1</v>
      </c>
      <c r="BK1275" s="51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 s="1">
        <v>177000</v>
      </c>
    </row>
    <row r="1276" spans="1:81" x14ac:dyDescent="0.2">
      <c r="A1276">
        <v>1275</v>
      </c>
      <c r="B1276">
        <v>50</v>
      </c>
      <c r="C1276" t="s">
        <v>81</v>
      </c>
      <c r="D1276" s="1">
        <v>53</v>
      </c>
      <c r="E1276" s="1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s="1" t="s">
        <v>123</v>
      </c>
      <c r="N1276" s="51" t="s">
        <v>90</v>
      </c>
      <c r="O1276" s="51" t="s">
        <v>90</v>
      </c>
      <c r="P1276" s="1" t="s">
        <v>91</v>
      </c>
      <c r="Q1276" s="51" t="s">
        <v>132</v>
      </c>
      <c r="R1276" s="1">
        <v>5</v>
      </c>
      <c r="S1276" s="51">
        <v>6</v>
      </c>
      <c r="T1276" s="51">
        <v>1910</v>
      </c>
      <c r="U1276" s="51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 s="51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 s="51">
        <v>661</v>
      </c>
      <c r="AS1276" s="51">
        <v>589</v>
      </c>
      <c r="AT1276">
        <v>0</v>
      </c>
      <c r="AU1276" s="1">
        <v>1250</v>
      </c>
      <c r="AV1276" s="1">
        <v>0</v>
      </c>
      <c r="AW1276" s="1">
        <v>0</v>
      </c>
      <c r="AX1276" s="1">
        <v>2</v>
      </c>
      <c r="AY1276" s="1">
        <v>0</v>
      </c>
      <c r="AZ1276">
        <v>3</v>
      </c>
      <c r="BA1276">
        <v>1</v>
      </c>
      <c r="BB1276" s="51" t="s">
        <v>98</v>
      </c>
      <c r="BC1276" s="59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 s="51">
        <v>2</v>
      </c>
      <c r="BK1276" s="51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 s="1">
        <v>139000</v>
      </c>
    </row>
    <row r="1277" spans="1:81" x14ac:dyDescent="0.2">
      <c r="A1277">
        <v>1276</v>
      </c>
      <c r="B1277">
        <v>90</v>
      </c>
      <c r="C1277" t="s">
        <v>81</v>
      </c>
      <c r="D1277" s="1">
        <v>95</v>
      </c>
      <c r="E1277" s="1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s="1" t="s">
        <v>162</v>
      </c>
      <c r="N1277" s="51" t="s">
        <v>114</v>
      </c>
      <c r="O1277" s="51" t="s">
        <v>90</v>
      </c>
      <c r="P1277" s="1" t="s">
        <v>167</v>
      </c>
      <c r="Q1277" s="51" t="s">
        <v>92</v>
      </c>
      <c r="R1277" s="1">
        <v>5</v>
      </c>
      <c r="S1277" s="51">
        <v>5</v>
      </c>
      <c r="T1277" s="51">
        <v>1948</v>
      </c>
      <c r="U1277" s="51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 s="51">
        <v>928</v>
      </c>
      <c r="AN1277" t="s">
        <v>103</v>
      </c>
      <c r="AO1277" t="s">
        <v>97</v>
      </c>
      <c r="AP1277" t="s">
        <v>105</v>
      </c>
      <c r="AQ1277" t="s">
        <v>164</v>
      </c>
      <c r="AR1277" s="51">
        <v>928</v>
      </c>
      <c r="AS1277" s="51">
        <v>992</v>
      </c>
      <c r="AT1277">
        <v>0</v>
      </c>
      <c r="AU1277" s="1">
        <v>1920</v>
      </c>
      <c r="AV1277" s="1">
        <v>0</v>
      </c>
      <c r="AW1277" s="1">
        <v>0</v>
      </c>
      <c r="AX1277" s="1">
        <v>2</v>
      </c>
      <c r="AY1277" s="1">
        <v>0</v>
      </c>
      <c r="AZ1277">
        <v>4</v>
      </c>
      <c r="BA1277">
        <v>2</v>
      </c>
      <c r="BB1277" s="51" t="s">
        <v>98</v>
      </c>
      <c r="BC1277" s="59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 s="51">
        <v>2</v>
      </c>
      <c r="BK1277" s="51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 s="1">
        <v>137000</v>
      </c>
    </row>
    <row r="1278" spans="1:81" x14ac:dyDescent="0.2">
      <c r="A1278">
        <v>1277</v>
      </c>
      <c r="B1278">
        <v>60</v>
      </c>
      <c r="C1278" t="s">
        <v>81</v>
      </c>
      <c r="D1278" s="1" t="s">
        <v>83</v>
      </c>
      <c r="E1278" s="1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s="1" t="s">
        <v>138</v>
      </c>
      <c r="N1278" s="51" t="s">
        <v>90</v>
      </c>
      <c r="O1278" s="51" t="s">
        <v>90</v>
      </c>
      <c r="P1278" s="1" t="s">
        <v>91</v>
      </c>
      <c r="Q1278" s="51" t="s">
        <v>92</v>
      </c>
      <c r="R1278" s="1">
        <v>6</v>
      </c>
      <c r="S1278" s="51">
        <v>6</v>
      </c>
      <c r="T1278" s="51">
        <v>1972</v>
      </c>
      <c r="U1278" s="51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 s="51">
        <v>723</v>
      </c>
      <c r="AN1278" t="s">
        <v>103</v>
      </c>
      <c r="AO1278" t="s">
        <v>98</v>
      </c>
      <c r="AP1278" t="s">
        <v>105</v>
      </c>
      <c r="AQ1278" t="s">
        <v>106</v>
      </c>
      <c r="AR1278" s="51">
        <v>735</v>
      </c>
      <c r="AS1278" s="51">
        <v>660</v>
      </c>
      <c r="AT1278">
        <v>0</v>
      </c>
      <c r="AU1278" s="1">
        <v>1395</v>
      </c>
      <c r="AV1278" s="1">
        <v>0</v>
      </c>
      <c r="AW1278" s="1">
        <v>1</v>
      </c>
      <c r="AX1278" s="1">
        <v>1</v>
      </c>
      <c r="AY1278" s="1">
        <v>1</v>
      </c>
      <c r="AZ1278">
        <v>3</v>
      </c>
      <c r="BA1278">
        <v>1</v>
      </c>
      <c r="BB1278" s="51" t="s">
        <v>98</v>
      </c>
      <c r="BC1278" s="59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 s="51">
        <v>2</v>
      </c>
      <c r="BK1278" s="51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 s="1">
        <v>162000</v>
      </c>
    </row>
    <row r="1279" spans="1:81" x14ac:dyDescent="0.2">
      <c r="A1279">
        <v>1278</v>
      </c>
      <c r="B1279">
        <v>80</v>
      </c>
      <c r="C1279" t="s">
        <v>81</v>
      </c>
      <c r="D1279" s="1" t="s">
        <v>83</v>
      </c>
      <c r="E1279" s="1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s="1" t="s">
        <v>138</v>
      </c>
      <c r="N1279" s="51" t="s">
        <v>90</v>
      </c>
      <c r="O1279" s="51" t="s">
        <v>90</v>
      </c>
      <c r="P1279" s="1" t="s">
        <v>91</v>
      </c>
      <c r="Q1279" s="51" t="s">
        <v>197</v>
      </c>
      <c r="R1279" s="1">
        <v>6</v>
      </c>
      <c r="S1279" s="51">
        <v>5</v>
      </c>
      <c r="T1279" s="51">
        <v>1967</v>
      </c>
      <c r="U1279" s="51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 s="51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 s="51">
        <v>1724</v>
      </c>
      <c r="AS1279" s="51">
        <v>0</v>
      </c>
      <c r="AT1279">
        <v>0</v>
      </c>
      <c r="AU1279" s="1">
        <v>1724</v>
      </c>
      <c r="AV1279" s="1">
        <v>1</v>
      </c>
      <c r="AW1279" s="1">
        <v>0</v>
      </c>
      <c r="AX1279" s="1">
        <v>1</v>
      </c>
      <c r="AY1279" s="1">
        <v>1</v>
      </c>
      <c r="AZ1279">
        <v>3</v>
      </c>
      <c r="BA1279">
        <v>1</v>
      </c>
      <c r="BB1279" s="51" t="s">
        <v>98</v>
      </c>
      <c r="BC1279" s="5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 s="51">
        <v>2</v>
      </c>
      <c r="BK1279" s="51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 s="1">
        <v>197900</v>
      </c>
    </row>
    <row r="1280" spans="1:81" x14ac:dyDescent="0.2">
      <c r="A1280">
        <v>1279</v>
      </c>
      <c r="B1280">
        <v>60</v>
      </c>
      <c r="C1280" t="s">
        <v>81</v>
      </c>
      <c r="D1280" s="1">
        <v>75</v>
      </c>
      <c r="E1280" s="1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s="1" t="s">
        <v>89</v>
      </c>
      <c r="N1280" s="51" t="s">
        <v>90</v>
      </c>
      <c r="O1280" s="51" t="s">
        <v>90</v>
      </c>
      <c r="P1280" s="1" t="s">
        <v>91</v>
      </c>
      <c r="Q1280" s="51" t="s">
        <v>92</v>
      </c>
      <c r="R1280" s="1">
        <v>8</v>
      </c>
      <c r="S1280" s="51">
        <v>5</v>
      </c>
      <c r="T1280" s="51">
        <v>2002</v>
      </c>
      <c r="U1280" s="51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 s="51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 s="51">
        <v>1128</v>
      </c>
      <c r="AS1280" s="51">
        <v>903</v>
      </c>
      <c r="AT1280">
        <v>0</v>
      </c>
      <c r="AU1280" s="1">
        <v>2031</v>
      </c>
      <c r="AV1280" s="1">
        <v>1</v>
      </c>
      <c r="AW1280" s="1">
        <v>0</v>
      </c>
      <c r="AX1280" s="1">
        <v>2</v>
      </c>
      <c r="AY1280" s="1">
        <v>1</v>
      </c>
      <c r="AZ1280">
        <v>3</v>
      </c>
      <c r="BA1280">
        <v>1</v>
      </c>
      <c r="BB1280" s="51" t="s">
        <v>97</v>
      </c>
      <c r="BC1280" s="59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 s="51">
        <v>2</v>
      </c>
      <c r="BK1280" s="51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 s="1">
        <v>237000</v>
      </c>
    </row>
    <row r="1281" spans="1:81" x14ac:dyDescent="0.2">
      <c r="A1281">
        <v>1280</v>
      </c>
      <c r="B1281">
        <v>50</v>
      </c>
      <c r="C1281" t="s">
        <v>183</v>
      </c>
      <c r="D1281" s="1">
        <v>60</v>
      </c>
      <c r="E1281" s="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s="1" t="s">
        <v>176</v>
      </c>
      <c r="N1281" s="51" t="s">
        <v>90</v>
      </c>
      <c r="O1281" s="51" t="s">
        <v>90</v>
      </c>
      <c r="P1281" s="1" t="s">
        <v>91</v>
      </c>
      <c r="Q1281" s="51" t="s">
        <v>132</v>
      </c>
      <c r="R1281" s="1">
        <v>4</v>
      </c>
      <c r="S1281" s="51">
        <v>4</v>
      </c>
      <c r="T1281" s="51">
        <v>1920</v>
      </c>
      <c r="U1281" s="5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 s="5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 s="51">
        <v>698</v>
      </c>
      <c r="AS1281" s="51">
        <v>430</v>
      </c>
      <c r="AT1281">
        <v>0</v>
      </c>
      <c r="AU1281" s="1">
        <v>1128</v>
      </c>
      <c r="AV1281" s="1">
        <v>0</v>
      </c>
      <c r="AW1281" s="1">
        <v>0</v>
      </c>
      <c r="AX1281" s="1">
        <v>1</v>
      </c>
      <c r="AY1281" s="1">
        <v>0</v>
      </c>
      <c r="AZ1281">
        <v>2</v>
      </c>
      <c r="BA1281">
        <v>1</v>
      </c>
      <c r="BB1281" s="51" t="s">
        <v>98</v>
      </c>
      <c r="BC1281" s="59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 s="51">
        <v>2</v>
      </c>
      <c r="BK1281" s="5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 s="1">
        <v>68400</v>
      </c>
    </row>
    <row r="1282" spans="1:81" x14ac:dyDescent="0.2">
      <c r="A1282">
        <v>1281</v>
      </c>
      <c r="B1282">
        <v>20</v>
      </c>
      <c r="C1282" t="s">
        <v>81</v>
      </c>
      <c r="D1282" s="1">
        <v>67</v>
      </c>
      <c r="E1282" s="1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s="1" t="s">
        <v>89</v>
      </c>
      <c r="N1282" s="51" t="s">
        <v>90</v>
      </c>
      <c r="O1282" s="51" t="s">
        <v>90</v>
      </c>
      <c r="P1282" s="1" t="s">
        <v>91</v>
      </c>
      <c r="Q1282" s="51" t="s">
        <v>115</v>
      </c>
      <c r="R1282" s="1">
        <v>7</v>
      </c>
      <c r="S1282" s="51">
        <v>5</v>
      </c>
      <c r="T1282" s="51">
        <v>2002</v>
      </c>
      <c r="U1282" s="51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 s="51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 s="51">
        <v>1573</v>
      </c>
      <c r="AS1282" s="51">
        <v>0</v>
      </c>
      <c r="AT1282">
        <v>0</v>
      </c>
      <c r="AU1282" s="1">
        <v>1573</v>
      </c>
      <c r="AV1282" s="1">
        <v>1</v>
      </c>
      <c r="AW1282" s="1">
        <v>0</v>
      </c>
      <c r="AX1282" s="1">
        <v>2</v>
      </c>
      <c r="AY1282" s="1">
        <v>0</v>
      </c>
      <c r="AZ1282">
        <v>3</v>
      </c>
      <c r="BA1282">
        <v>1</v>
      </c>
      <c r="BB1282" s="51" t="s">
        <v>97</v>
      </c>
      <c r="BC1282" s="59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 s="51">
        <v>2</v>
      </c>
      <c r="BK1282" s="51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 s="1">
        <v>227000</v>
      </c>
    </row>
    <row r="1283" spans="1:81" x14ac:dyDescent="0.2">
      <c r="A1283">
        <v>1282</v>
      </c>
      <c r="B1283">
        <v>20</v>
      </c>
      <c r="C1283" t="s">
        <v>81</v>
      </c>
      <c r="D1283" s="1">
        <v>50</v>
      </c>
      <c r="E1283" s="1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s="1" t="s">
        <v>189</v>
      </c>
      <c r="N1283" s="51" t="s">
        <v>90</v>
      </c>
      <c r="O1283" s="51" t="s">
        <v>90</v>
      </c>
      <c r="P1283" s="1" t="s">
        <v>91</v>
      </c>
      <c r="Q1283" s="51" t="s">
        <v>115</v>
      </c>
      <c r="R1283" s="1">
        <v>7</v>
      </c>
      <c r="S1283" s="51">
        <v>5</v>
      </c>
      <c r="T1283" s="51">
        <v>1990</v>
      </c>
      <c r="U1283" s="51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 s="51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 s="51">
        <v>1339</v>
      </c>
      <c r="AS1283" s="51">
        <v>0</v>
      </c>
      <c r="AT1283">
        <v>0</v>
      </c>
      <c r="AU1283" s="1">
        <v>1339</v>
      </c>
      <c r="AV1283" s="1">
        <v>1</v>
      </c>
      <c r="AW1283" s="1">
        <v>0</v>
      </c>
      <c r="AX1283" s="1">
        <v>2</v>
      </c>
      <c r="AY1283" s="1">
        <v>0</v>
      </c>
      <c r="AZ1283">
        <v>2</v>
      </c>
      <c r="BA1283">
        <v>1</v>
      </c>
      <c r="BB1283" s="51" t="s">
        <v>98</v>
      </c>
      <c r="BC1283" s="59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 s="51">
        <v>2</v>
      </c>
      <c r="BK1283" s="51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 s="1">
        <v>180000</v>
      </c>
    </row>
    <row r="1284" spans="1:81" x14ac:dyDescent="0.2">
      <c r="A1284">
        <v>1283</v>
      </c>
      <c r="B1284">
        <v>20</v>
      </c>
      <c r="C1284" t="s">
        <v>81</v>
      </c>
      <c r="D1284" s="1">
        <v>61</v>
      </c>
      <c r="E1284" s="1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s="1" t="s">
        <v>89</v>
      </c>
      <c r="N1284" s="51" t="s">
        <v>90</v>
      </c>
      <c r="O1284" s="51" t="s">
        <v>90</v>
      </c>
      <c r="P1284" s="1" t="s">
        <v>91</v>
      </c>
      <c r="Q1284" s="51" t="s">
        <v>115</v>
      </c>
      <c r="R1284" s="1">
        <v>5</v>
      </c>
      <c r="S1284" s="51">
        <v>7</v>
      </c>
      <c r="T1284" s="51">
        <v>1977</v>
      </c>
      <c r="U1284" s="51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 s="51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 s="51">
        <v>1040</v>
      </c>
      <c r="AS1284" s="51">
        <v>0</v>
      </c>
      <c r="AT1284">
        <v>0</v>
      </c>
      <c r="AU1284" s="1">
        <v>1040</v>
      </c>
      <c r="AV1284" s="1">
        <v>0</v>
      </c>
      <c r="AW1284" s="1">
        <v>0</v>
      </c>
      <c r="AX1284" s="1">
        <v>2</v>
      </c>
      <c r="AY1284" s="1">
        <v>0</v>
      </c>
      <c r="AZ1284">
        <v>3</v>
      </c>
      <c r="BA1284">
        <v>1</v>
      </c>
      <c r="BB1284" s="51" t="s">
        <v>97</v>
      </c>
      <c r="BC1284" s="59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 s="51">
        <v>2</v>
      </c>
      <c r="BK1284" s="51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 s="1">
        <v>150500</v>
      </c>
    </row>
    <row r="1285" spans="1:81" x14ac:dyDescent="0.2">
      <c r="A1285">
        <v>1284</v>
      </c>
      <c r="B1285">
        <v>90</v>
      </c>
      <c r="C1285" t="s">
        <v>81</v>
      </c>
      <c r="D1285" s="1">
        <v>94</v>
      </c>
      <c r="E1285" s="1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s="1" t="s">
        <v>131</v>
      </c>
      <c r="N1285" s="51" t="s">
        <v>90</v>
      </c>
      <c r="O1285" s="51" t="s">
        <v>90</v>
      </c>
      <c r="P1285" s="1" t="s">
        <v>167</v>
      </c>
      <c r="Q1285" s="51" t="s">
        <v>92</v>
      </c>
      <c r="R1285" s="1">
        <v>6</v>
      </c>
      <c r="S1285" s="51">
        <v>5</v>
      </c>
      <c r="T1285" s="51">
        <v>1971</v>
      </c>
      <c r="U1285" s="51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 s="51">
        <v>912</v>
      </c>
      <c r="AN1285" t="s">
        <v>103</v>
      </c>
      <c r="AO1285" t="s">
        <v>98</v>
      </c>
      <c r="AP1285" t="s">
        <v>105</v>
      </c>
      <c r="AQ1285" t="s">
        <v>106</v>
      </c>
      <c r="AR1285" s="51">
        <v>912</v>
      </c>
      <c r="AS1285" s="51">
        <v>912</v>
      </c>
      <c r="AT1285">
        <v>0</v>
      </c>
      <c r="AU1285" s="1">
        <v>1824</v>
      </c>
      <c r="AV1285" s="1">
        <v>0</v>
      </c>
      <c r="AW1285" s="1">
        <v>0</v>
      </c>
      <c r="AX1285" s="1">
        <v>2</v>
      </c>
      <c r="AY1285" s="1">
        <v>2</v>
      </c>
      <c r="AZ1285">
        <v>4</v>
      </c>
      <c r="BA1285">
        <v>2</v>
      </c>
      <c r="BB1285" s="51" t="s">
        <v>98</v>
      </c>
      <c r="BC1285" s="59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 s="51">
        <v>0</v>
      </c>
      <c r="BK1285" s="51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 s="1">
        <v>139000</v>
      </c>
    </row>
    <row r="1286" spans="1:81" x14ac:dyDescent="0.2">
      <c r="A1286">
        <v>1285</v>
      </c>
      <c r="B1286">
        <v>50</v>
      </c>
      <c r="C1286" t="s">
        <v>81</v>
      </c>
      <c r="D1286" s="1">
        <v>50</v>
      </c>
      <c r="E1286" s="1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s="1" t="s">
        <v>232</v>
      </c>
      <c r="N1286" s="51" t="s">
        <v>114</v>
      </c>
      <c r="O1286" s="51" t="s">
        <v>90</v>
      </c>
      <c r="P1286" s="1" t="s">
        <v>91</v>
      </c>
      <c r="Q1286" s="51" t="s">
        <v>132</v>
      </c>
      <c r="R1286" s="1">
        <v>6</v>
      </c>
      <c r="S1286" s="51">
        <v>7</v>
      </c>
      <c r="T1286" s="51">
        <v>1919</v>
      </c>
      <c r="U1286" s="51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 s="51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 s="51">
        <v>1699</v>
      </c>
      <c r="AS1286" s="51">
        <v>748</v>
      </c>
      <c r="AT1286">
        <v>0</v>
      </c>
      <c r="AU1286" s="1">
        <v>2447</v>
      </c>
      <c r="AV1286" s="1">
        <v>0</v>
      </c>
      <c r="AW1286" s="1">
        <v>0</v>
      </c>
      <c r="AX1286" s="1">
        <v>2</v>
      </c>
      <c r="AY1286" s="1">
        <v>0</v>
      </c>
      <c r="AZ1286">
        <v>4</v>
      </c>
      <c r="BA1286">
        <v>1</v>
      </c>
      <c r="BB1286" s="51" t="s">
        <v>97</v>
      </c>
      <c r="BC1286" s="59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 s="51">
        <v>1</v>
      </c>
      <c r="BK1286" s="51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 s="1">
        <v>169000</v>
      </c>
    </row>
    <row r="1287" spans="1:81" x14ac:dyDescent="0.2">
      <c r="A1287">
        <v>1286</v>
      </c>
      <c r="B1287">
        <v>50</v>
      </c>
      <c r="C1287" t="s">
        <v>142</v>
      </c>
      <c r="D1287" s="1">
        <v>50</v>
      </c>
      <c r="E1287" s="1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s="1" t="s">
        <v>148</v>
      </c>
      <c r="N1287" s="51" t="s">
        <v>90</v>
      </c>
      <c r="O1287" s="51" t="s">
        <v>90</v>
      </c>
      <c r="P1287" s="1" t="s">
        <v>91</v>
      </c>
      <c r="Q1287" s="51" t="s">
        <v>132</v>
      </c>
      <c r="R1287" s="1">
        <v>6</v>
      </c>
      <c r="S1287" s="51">
        <v>6</v>
      </c>
      <c r="T1287" s="51">
        <v>1939</v>
      </c>
      <c r="U1287" s="51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 s="51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 s="51">
        <v>825</v>
      </c>
      <c r="AS1287" s="51">
        <v>587</v>
      </c>
      <c r="AT1287">
        <v>0</v>
      </c>
      <c r="AU1287" s="1">
        <v>1412</v>
      </c>
      <c r="AV1287" s="1">
        <v>0</v>
      </c>
      <c r="AW1287" s="1">
        <v>0</v>
      </c>
      <c r="AX1287" s="1">
        <v>1</v>
      </c>
      <c r="AY1287" s="1">
        <v>0</v>
      </c>
      <c r="AZ1287">
        <v>4</v>
      </c>
      <c r="BA1287">
        <v>1</v>
      </c>
      <c r="BB1287" s="51" t="s">
        <v>98</v>
      </c>
      <c r="BC1287" s="59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 s="51">
        <v>1</v>
      </c>
      <c r="BK1287" s="51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 s="1">
        <v>132500</v>
      </c>
    </row>
    <row r="1288" spans="1:81" x14ac:dyDescent="0.2">
      <c r="A1288">
        <v>1287</v>
      </c>
      <c r="B1288">
        <v>20</v>
      </c>
      <c r="C1288" t="s">
        <v>81</v>
      </c>
      <c r="D1288" s="1" t="s">
        <v>83</v>
      </c>
      <c r="E1288" s="1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s="1" t="s">
        <v>138</v>
      </c>
      <c r="N1288" s="51" t="s">
        <v>114</v>
      </c>
      <c r="O1288" s="51" t="s">
        <v>90</v>
      </c>
      <c r="P1288" s="1" t="s">
        <v>91</v>
      </c>
      <c r="Q1288" s="51" t="s">
        <v>115</v>
      </c>
      <c r="R1288" s="1">
        <v>6</v>
      </c>
      <c r="S1288" s="51">
        <v>5</v>
      </c>
      <c r="T1288" s="51">
        <v>1963</v>
      </c>
      <c r="U1288" s="51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 s="51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 s="51">
        <v>1328</v>
      </c>
      <c r="AS1288" s="51">
        <v>0</v>
      </c>
      <c r="AT1288">
        <v>0</v>
      </c>
      <c r="AU1288" s="1">
        <v>1328</v>
      </c>
      <c r="AV1288" s="1">
        <v>1</v>
      </c>
      <c r="AW1288" s="1">
        <v>0</v>
      </c>
      <c r="AX1288" s="1">
        <v>1</v>
      </c>
      <c r="AY1288" s="1">
        <v>1</v>
      </c>
      <c r="AZ1288">
        <v>3</v>
      </c>
      <c r="BA1288">
        <v>1</v>
      </c>
      <c r="BB1288" s="51" t="s">
        <v>98</v>
      </c>
      <c r="BC1288" s="59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 s="51">
        <v>2</v>
      </c>
      <c r="BK1288" s="51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 s="1">
        <v>143000</v>
      </c>
    </row>
    <row r="1289" spans="1:81" x14ac:dyDescent="0.2">
      <c r="A1289">
        <v>1288</v>
      </c>
      <c r="B1289">
        <v>20</v>
      </c>
      <c r="C1289" t="s">
        <v>81</v>
      </c>
      <c r="D1289" s="1" t="s">
        <v>83</v>
      </c>
      <c r="E1289" s="1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s="1" t="s">
        <v>205</v>
      </c>
      <c r="N1289" s="51" t="s">
        <v>90</v>
      </c>
      <c r="O1289" s="51" t="s">
        <v>90</v>
      </c>
      <c r="P1289" s="1" t="s">
        <v>91</v>
      </c>
      <c r="Q1289" s="51" t="s">
        <v>115</v>
      </c>
      <c r="R1289" s="1">
        <v>5</v>
      </c>
      <c r="S1289" s="51">
        <v>5</v>
      </c>
      <c r="T1289" s="51">
        <v>1964</v>
      </c>
      <c r="U1289" s="51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 s="51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 s="51">
        <v>1582</v>
      </c>
      <c r="AS1289" s="51">
        <v>0</v>
      </c>
      <c r="AT1289">
        <v>0</v>
      </c>
      <c r="AU1289" s="1">
        <v>1582</v>
      </c>
      <c r="AV1289" s="1">
        <v>0</v>
      </c>
      <c r="AW1289" s="1">
        <v>1</v>
      </c>
      <c r="AX1289" s="1">
        <v>2</v>
      </c>
      <c r="AY1289" s="1">
        <v>0</v>
      </c>
      <c r="AZ1289">
        <v>4</v>
      </c>
      <c r="BA1289">
        <v>1</v>
      </c>
      <c r="BB1289" s="51" t="s">
        <v>98</v>
      </c>
      <c r="BC1289" s="5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 s="51">
        <v>2</v>
      </c>
      <c r="BK1289" s="51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 s="1">
        <v>190000</v>
      </c>
    </row>
    <row r="1290" spans="1:81" x14ac:dyDescent="0.2">
      <c r="A1290">
        <v>1289</v>
      </c>
      <c r="B1290">
        <v>120</v>
      </c>
      <c r="C1290" t="s">
        <v>81</v>
      </c>
      <c r="D1290" s="1">
        <v>40</v>
      </c>
      <c r="E1290" s="1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s="1" t="s">
        <v>200</v>
      </c>
      <c r="N1290" s="51" t="s">
        <v>90</v>
      </c>
      <c r="O1290" s="51" t="s">
        <v>90</v>
      </c>
      <c r="P1290" s="1" t="s">
        <v>179</v>
      </c>
      <c r="Q1290" s="51" t="s">
        <v>115</v>
      </c>
      <c r="R1290" s="1">
        <v>8</v>
      </c>
      <c r="S1290" s="51">
        <v>5</v>
      </c>
      <c r="T1290" s="51">
        <v>2000</v>
      </c>
      <c r="U1290" s="51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 s="51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 s="51">
        <v>1659</v>
      </c>
      <c r="AS1290" s="51">
        <v>0</v>
      </c>
      <c r="AT1290">
        <v>0</v>
      </c>
      <c r="AU1290" s="1">
        <v>1659</v>
      </c>
      <c r="AV1290" s="1">
        <v>1</v>
      </c>
      <c r="AW1290" s="1">
        <v>0</v>
      </c>
      <c r="AX1290" s="1">
        <v>2</v>
      </c>
      <c r="AY1290" s="1">
        <v>0</v>
      </c>
      <c r="AZ1290">
        <v>2</v>
      </c>
      <c r="BA1290">
        <v>1</v>
      </c>
      <c r="BB1290" s="51" t="s">
        <v>104</v>
      </c>
      <c r="BC1290" s="59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 s="51">
        <v>2</v>
      </c>
      <c r="BK1290" s="51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 s="1">
        <v>278000</v>
      </c>
    </row>
    <row r="1291" spans="1:81" x14ac:dyDescent="0.2">
      <c r="A1291">
        <v>1290</v>
      </c>
      <c r="B1291">
        <v>60</v>
      </c>
      <c r="C1291" t="s">
        <v>81</v>
      </c>
      <c r="D1291" s="1">
        <v>86</v>
      </c>
      <c r="E1291" s="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s="1" t="s">
        <v>154</v>
      </c>
      <c r="N1291" s="51" t="s">
        <v>90</v>
      </c>
      <c r="O1291" s="51" t="s">
        <v>90</v>
      </c>
      <c r="P1291" s="1" t="s">
        <v>91</v>
      </c>
      <c r="Q1291" s="51" t="s">
        <v>92</v>
      </c>
      <c r="R1291" s="1">
        <v>8</v>
      </c>
      <c r="S1291" s="51">
        <v>5</v>
      </c>
      <c r="T1291" s="51">
        <v>2006</v>
      </c>
      <c r="U1291" s="5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 s="5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 s="51">
        <v>1120</v>
      </c>
      <c r="AS1291" s="51">
        <v>850</v>
      </c>
      <c r="AT1291">
        <v>0</v>
      </c>
      <c r="AU1291" s="1">
        <v>1970</v>
      </c>
      <c r="AV1291" s="1">
        <v>0</v>
      </c>
      <c r="AW1291" s="1">
        <v>0</v>
      </c>
      <c r="AX1291" s="1">
        <v>2</v>
      </c>
      <c r="AY1291" s="1">
        <v>1</v>
      </c>
      <c r="AZ1291">
        <v>3</v>
      </c>
      <c r="BA1291">
        <v>1</v>
      </c>
      <c r="BB1291" s="51" t="s">
        <v>104</v>
      </c>
      <c r="BC1291" s="59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 s="51">
        <v>3</v>
      </c>
      <c r="BK1291" s="5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 s="1">
        <v>281000</v>
      </c>
    </row>
    <row r="1292" spans="1:81" x14ac:dyDescent="0.2">
      <c r="A1292">
        <v>1291</v>
      </c>
      <c r="B1292">
        <v>80</v>
      </c>
      <c r="C1292" t="s">
        <v>81</v>
      </c>
      <c r="D1292" s="1" t="s">
        <v>83</v>
      </c>
      <c r="E1292" s="1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s="1" t="s">
        <v>162</v>
      </c>
      <c r="N1292" s="51" t="s">
        <v>90</v>
      </c>
      <c r="O1292" s="51" t="s">
        <v>90</v>
      </c>
      <c r="P1292" s="1" t="s">
        <v>91</v>
      </c>
      <c r="Q1292" s="51" t="s">
        <v>197</v>
      </c>
      <c r="R1292" s="1">
        <v>5</v>
      </c>
      <c r="S1292" s="51">
        <v>7</v>
      </c>
      <c r="T1292" s="51">
        <v>1964</v>
      </c>
      <c r="U1292" s="51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 s="51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 s="51">
        <v>1152</v>
      </c>
      <c r="AS1292" s="51">
        <v>0</v>
      </c>
      <c r="AT1292">
        <v>0</v>
      </c>
      <c r="AU1292" s="1">
        <v>1152</v>
      </c>
      <c r="AV1292" s="1">
        <v>1</v>
      </c>
      <c r="AW1292" s="1">
        <v>0</v>
      </c>
      <c r="AX1292" s="1">
        <v>1</v>
      </c>
      <c r="AY1292" s="1">
        <v>0</v>
      </c>
      <c r="AZ1292">
        <v>3</v>
      </c>
      <c r="BA1292">
        <v>1</v>
      </c>
      <c r="BB1292" s="51" t="s">
        <v>98</v>
      </c>
      <c r="BC1292" s="59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 s="51">
        <v>2</v>
      </c>
      <c r="BK1292" s="51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 s="1">
        <v>180500</v>
      </c>
    </row>
    <row r="1293" spans="1:81" x14ac:dyDescent="0.2">
      <c r="A1293">
        <v>1292</v>
      </c>
      <c r="B1293">
        <v>160</v>
      </c>
      <c r="C1293" t="s">
        <v>142</v>
      </c>
      <c r="D1293" s="1">
        <v>21</v>
      </c>
      <c r="E1293" s="1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s="1" t="s">
        <v>228</v>
      </c>
      <c r="N1293" s="51" t="s">
        <v>90</v>
      </c>
      <c r="O1293" s="51" t="s">
        <v>90</v>
      </c>
      <c r="P1293" s="1" t="s">
        <v>198</v>
      </c>
      <c r="Q1293" s="51" t="s">
        <v>92</v>
      </c>
      <c r="R1293" s="1">
        <v>5</v>
      </c>
      <c r="S1293" s="51">
        <v>7</v>
      </c>
      <c r="T1293" s="51">
        <v>1972</v>
      </c>
      <c r="U1293" s="51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 s="51">
        <v>630</v>
      </c>
      <c r="AN1293" t="s">
        <v>103</v>
      </c>
      <c r="AO1293" t="s">
        <v>98</v>
      </c>
      <c r="AP1293" t="s">
        <v>105</v>
      </c>
      <c r="AQ1293" t="s">
        <v>106</v>
      </c>
      <c r="AR1293" s="51">
        <v>630</v>
      </c>
      <c r="AS1293" s="51">
        <v>672</v>
      </c>
      <c r="AT1293">
        <v>0</v>
      </c>
      <c r="AU1293" s="1">
        <v>1302</v>
      </c>
      <c r="AV1293" s="1">
        <v>0</v>
      </c>
      <c r="AW1293" s="1">
        <v>0</v>
      </c>
      <c r="AX1293" s="1">
        <v>2</v>
      </c>
      <c r="AY1293" s="1">
        <v>1</v>
      </c>
      <c r="AZ1293">
        <v>3</v>
      </c>
      <c r="BA1293">
        <v>1</v>
      </c>
      <c r="BB1293" s="51" t="s">
        <v>98</v>
      </c>
      <c r="BC1293" s="59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 s="51">
        <v>1</v>
      </c>
      <c r="BK1293" s="51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 s="1">
        <v>119500</v>
      </c>
    </row>
    <row r="1294" spans="1:81" x14ac:dyDescent="0.2">
      <c r="A1294">
        <v>1293</v>
      </c>
      <c r="B1294">
        <v>70</v>
      </c>
      <c r="C1294" t="s">
        <v>142</v>
      </c>
      <c r="D1294" s="1">
        <v>60</v>
      </c>
      <c r="E1294" s="1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s="1" t="s">
        <v>143</v>
      </c>
      <c r="N1294" s="51" t="s">
        <v>90</v>
      </c>
      <c r="O1294" s="51" t="s">
        <v>90</v>
      </c>
      <c r="P1294" s="1" t="s">
        <v>91</v>
      </c>
      <c r="Q1294" s="51" t="s">
        <v>92</v>
      </c>
      <c r="R1294" s="1">
        <v>5</v>
      </c>
      <c r="S1294" s="51">
        <v>4</v>
      </c>
      <c r="T1294" s="51">
        <v>1892</v>
      </c>
      <c r="U1294" s="51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 s="51">
        <v>994</v>
      </c>
      <c r="AN1294" t="s">
        <v>103</v>
      </c>
      <c r="AO1294" t="s">
        <v>98</v>
      </c>
      <c r="AP1294" t="s">
        <v>177</v>
      </c>
      <c r="AQ1294" t="s">
        <v>106</v>
      </c>
      <c r="AR1294" s="51">
        <v>1378</v>
      </c>
      <c r="AS1294" s="51">
        <v>994</v>
      </c>
      <c r="AT1294">
        <v>0</v>
      </c>
      <c r="AU1294" s="1">
        <v>2372</v>
      </c>
      <c r="AV1294" s="1">
        <v>0</v>
      </c>
      <c r="AW1294" s="1">
        <v>0</v>
      </c>
      <c r="AX1294" s="1">
        <v>2</v>
      </c>
      <c r="AY1294" s="1">
        <v>0</v>
      </c>
      <c r="AZ1294">
        <v>4</v>
      </c>
      <c r="BA1294">
        <v>2</v>
      </c>
      <c r="BB1294" s="51" t="s">
        <v>98</v>
      </c>
      <c r="BC1294" s="59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 s="51">
        <v>1</v>
      </c>
      <c r="BK1294" s="51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 s="1">
        <v>107500</v>
      </c>
    </row>
    <row r="1295" spans="1:81" x14ac:dyDescent="0.2">
      <c r="A1295">
        <v>1294</v>
      </c>
      <c r="B1295">
        <v>60</v>
      </c>
      <c r="C1295" t="s">
        <v>81</v>
      </c>
      <c r="D1295" s="1">
        <v>78</v>
      </c>
      <c r="E1295" s="1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s="1" t="s">
        <v>138</v>
      </c>
      <c r="N1295" s="51" t="s">
        <v>90</v>
      </c>
      <c r="O1295" s="51" t="s">
        <v>90</v>
      </c>
      <c r="P1295" s="1" t="s">
        <v>91</v>
      </c>
      <c r="Q1295" s="51" t="s">
        <v>92</v>
      </c>
      <c r="R1295" s="1">
        <v>7</v>
      </c>
      <c r="S1295" s="51">
        <v>5</v>
      </c>
      <c r="T1295" s="51">
        <v>1976</v>
      </c>
      <c r="U1295" s="51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 s="51">
        <v>832</v>
      </c>
      <c r="AN1295" t="s">
        <v>103</v>
      </c>
      <c r="AO1295" t="s">
        <v>98</v>
      </c>
      <c r="AP1295" t="s">
        <v>105</v>
      </c>
      <c r="AQ1295" t="s">
        <v>106</v>
      </c>
      <c r="AR1295" s="51">
        <v>832</v>
      </c>
      <c r="AS1295" s="51">
        <v>832</v>
      </c>
      <c r="AT1295">
        <v>0</v>
      </c>
      <c r="AU1295" s="1">
        <v>1664</v>
      </c>
      <c r="AV1295" s="1">
        <v>0</v>
      </c>
      <c r="AW1295" s="1">
        <v>0</v>
      </c>
      <c r="AX1295" s="1">
        <v>2</v>
      </c>
      <c r="AY1295" s="1">
        <v>1</v>
      </c>
      <c r="AZ1295">
        <v>4</v>
      </c>
      <c r="BA1295">
        <v>1</v>
      </c>
      <c r="BB1295" s="51" t="s">
        <v>98</v>
      </c>
      <c r="BC1295" s="59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 s="51">
        <v>2</v>
      </c>
      <c r="BK1295" s="51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 s="1">
        <v>162900</v>
      </c>
    </row>
    <row r="1296" spans="1:81" x14ac:dyDescent="0.2">
      <c r="A1296">
        <v>1295</v>
      </c>
      <c r="B1296">
        <v>20</v>
      </c>
      <c r="C1296" t="s">
        <v>81</v>
      </c>
      <c r="D1296" s="1">
        <v>60</v>
      </c>
      <c r="E1296" s="1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s="1" t="s">
        <v>185</v>
      </c>
      <c r="N1296" s="51" t="s">
        <v>90</v>
      </c>
      <c r="O1296" s="51" t="s">
        <v>90</v>
      </c>
      <c r="P1296" s="1" t="s">
        <v>91</v>
      </c>
      <c r="Q1296" s="51" t="s">
        <v>115</v>
      </c>
      <c r="R1296" s="1">
        <v>5</v>
      </c>
      <c r="S1296" s="51">
        <v>7</v>
      </c>
      <c r="T1296" s="51">
        <v>1955</v>
      </c>
      <c r="U1296" s="51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 s="51">
        <v>864</v>
      </c>
      <c r="AN1296" t="s">
        <v>103</v>
      </c>
      <c r="AO1296" t="s">
        <v>98</v>
      </c>
      <c r="AP1296" t="s">
        <v>105</v>
      </c>
      <c r="AQ1296" t="s">
        <v>106</v>
      </c>
      <c r="AR1296" s="51">
        <v>864</v>
      </c>
      <c r="AS1296" s="51">
        <v>0</v>
      </c>
      <c r="AT1296">
        <v>0</v>
      </c>
      <c r="AU1296" s="1">
        <v>864</v>
      </c>
      <c r="AV1296" s="1">
        <v>1</v>
      </c>
      <c r="AW1296" s="1">
        <v>0</v>
      </c>
      <c r="AX1296" s="1">
        <v>1</v>
      </c>
      <c r="AY1296" s="1">
        <v>0</v>
      </c>
      <c r="AZ1296">
        <v>2</v>
      </c>
      <c r="BA1296">
        <v>1</v>
      </c>
      <c r="BB1296" s="51" t="s">
        <v>98</v>
      </c>
      <c r="BC1296" s="59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 s="51">
        <v>2</v>
      </c>
      <c r="BK1296" s="51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 s="1">
        <v>115000</v>
      </c>
    </row>
    <row r="1297" spans="1:81" x14ac:dyDescent="0.2">
      <c r="A1297">
        <v>1296</v>
      </c>
      <c r="B1297">
        <v>20</v>
      </c>
      <c r="C1297" t="s">
        <v>81</v>
      </c>
      <c r="D1297" s="1">
        <v>70</v>
      </c>
      <c r="E1297" s="1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s="1" t="s">
        <v>162</v>
      </c>
      <c r="N1297" s="51" t="s">
        <v>114</v>
      </c>
      <c r="O1297" s="51" t="s">
        <v>90</v>
      </c>
      <c r="P1297" s="1" t="s">
        <v>91</v>
      </c>
      <c r="Q1297" s="51" t="s">
        <v>115</v>
      </c>
      <c r="R1297" s="1">
        <v>5</v>
      </c>
      <c r="S1297" s="51">
        <v>5</v>
      </c>
      <c r="T1297" s="51">
        <v>1968</v>
      </c>
      <c r="U1297" s="51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 s="51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 s="51">
        <v>1052</v>
      </c>
      <c r="AS1297" s="51">
        <v>0</v>
      </c>
      <c r="AT1297">
        <v>0</v>
      </c>
      <c r="AU1297" s="1">
        <v>1052</v>
      </c>
      <c r="AV1297" s="1">
        <v>1</v>
      </c>
      <c r="AW1297" s="1">
        <v>0</v>
      </c>
      <c r="AX1297" s="1">
        <v>1</v>
      </c>
      <c r="AY1297" s="1">
        <v>1</v>
      </c>
      <c r="AZ1297">
        <v>3</v>
      </c>
      <c r="BA1297">
        <v>1</v>
      </c>
      <c r="BB1297" s="51" t="s">
        <v>98</v>
      </c>
      <c r="BC1297" s="59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 s="51">
        <v>1</v>
      </c>
      <c r="BK1297" s="51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 s="1">
        <v>138500</v>
      </c>
    </row>
    <row r="1298" spans="1:81" x14ac:dyDescent="0.2">
      <c r="A1298">
        <v>1297</v>
      </c>
      <c r="B1298">
        <v>20</v>
      </c>
      <c r="C1298" t="s">
        <v>81</v>
      </c>
      <c r="D1298" s="1">
        <v>80</v>
      </c>
      <c r="E1298" s="1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s="1" t="s">
        <v>162</v>
      </c>
      <c r="N1298" s="51" t="s">
        <v>90</v>
      </c>
      <c r="O1298" s="51" t="s">
        <v>90</v>
      </c>
      <c r="P1298" s="1" t="s">
        <v>91</v>
      </c>
      <c r="Q1298" s="51" t="s">
        <v>115</v>
      </c>
      <c r="R1298" s="1">
        <v>5</v>
      </c>
      <c r="S1298" s="51">
        <v>6</v>
      </c>
      <c r="T1298" s="51">
        <v>1963</v>
      </c>
      <c r="U1298" s="51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 s="51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 s="51">
        <v>1128</v>
      </c>
      <c r="AS1298" s="51">
        <v>0</v>
      </c>
      <c r="AT1298">
        <v>0</v>
      </c>
      <c r="AU1298" s="1">
        <v>1128</v>
      </c>
      <c r="AV1298" s="1">
        <v>1</v>
      </c>
      <c r="AW1298" s="1">
        <v>0</v>
      </c>
      <c r="AX1298" s="1">
        <v>2</v>
      </c>
      <c r="AY1298" s="1">
        <v>0</v>
      </c>
      <c r="AZ1298">
        <v>3</v>
      </c>
      <c r="BA1298">
        <v>1</v>
      </c>
      <c r="BB1298" s="51" t="s">
        <v>98</v>
      </c>
      <c r="BC1298" s="59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 s="51">
        <v>2</v>
      </c>
      <c r="BK1298" s="51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 s="1">
        <v>155000</v>
      </c>
    </row>
    <row r="1299" spans="1:81" x14ac:dyDescent="0.2">
      <c r="A1299">
        <v>1298</v>
      </c>
      <c r="B1299">
        <v>180</v>
      </c>
      <c r="C1299" t="s">
        <v>142</v>
      </c>
      <c r="D1299" s="1">
        <v>35</v>
      </c>
      <c r="E1299" s="1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s="1" t="s">
        <v>185</v>
      </c>
      <c r="N1299" s="51" t="s">
        <v>90</v>
      </c>
      <c r="O1299" s="51" t="s">
        <v>90</v>
      </c>
      <c r="P1299" s="1" t="s">
        <v>179</v>
      </c>
      <c r="Q1299" s="51" t="s">
        <v>191</v>
      </c>
      <c r="R1299" s="1">
        <v>6</v>
      </c>
      <c r="S1299" s="51">
        <v>5</v>
      </c>
      <c r="T1299" s="51">
        <v>2005</v>
      </c>
      <c r="U1299" s="51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 s="51">
        <v>547</v>
      </c>
      <c r="AN1299" t="s">
        <v>103</v>
      </c>
      <c r="AO1299" t="s">
        <v>97</v>
      </c>
      <c r="AP1299" t="s">
        <v>105</v>
      </c>
      <c r="AQ1299" t="s">
        <v>106</v>
      </c>
      <c r="AR1299" s="51">
        <v>1072</v>
      </c>
      <c r="AS1299" s="51">
        <v>0</v>
      </c>
      <c r="AT1299">
        <v>0</v>
      </c>
      <c r="AU1299" s="1">
        <v>1072</v>
      </c>
      <c r="AV1299" s="1">
        <v>1</v>
      </c>
      <c r="AW1299" s="1">
        <v>0</v>
      </c>
      <c r="AX1299" s="1">
        <v>2</v>
      </c>
      <c r="AY1299" s="1">
        <v>0</v>
      </c>
      <c r="AZ1299">
        <v>2</v>
      </c>
      <c r="BA1299">
        <v>1</v>
      </c>
      <c r="BB1299" s="51" t="s">
        <v>98</v>
      </c>
      <c r="BC1299" s="5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 s="51">
        <v>2</v>
      </c>
      <c r="BK1299" s="51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 s="1">
        <v>140000</v>
      </c>
    </row>
    <row r="1300" spans="1:81" x14ac:dyDescent="0.2">
      <c r="A1300">
        <v>1299</v>
      </c>
      <c r="B1300">
        <v>60</v>
      </c>
      <c r="C1300" t="s">
        <v>81</v>
      </c>
      <c r="D1300" s="1">
        <v>313</v>
      </c>
      <c r="E1300" s="1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s="1" t="s">
        <v>185</v>
      </c>
      <c r="N1300" s="51" t="s">
        <v>114</v>
      </c>
      <c r="O1300" s="51" t="s">
        <v>90</v>
      </c>
      <c r="P1300" s="1" t="s">
        <v>91</v>
      </c>
      <c r="Q1300" s="51" t="s">
        <v>92</v>
      </c>
      <c r="R1300" s="1">
        <v>10</v>
      </c>
      <c r="S1300" s="51">
        <v>5</v>
      </c>
      <c r="T1300" s="51">
        <v>2008</v>
      </c>
      <c r="U1300" s="51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 s="51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 s="51">
        <v>4692</v>
      </c>
      <c r="AS1300" s="51">
        <v>950</v>
      </c>
      <c r="AT1300">
        <v>0</v>
      </c>
      <c r="AU1300" s="1">
        <v>5642</v>
      </c>
      <c r="AV1300" s="1">
        <v>2</v>
      </c>
      <c r="AW1300" s="1">
        <v>0</v>
      </c>
      <c r="AX1300" s="1">
        <v>2</v>
      </c>
      <c r="AY1300" s="1">
        <v>1</v>
      </c>
      <c r="AZ1300">
        <v>3</v>
      </c>
      <c r="BA1300">
        <v>1</v>
      </c>
      <c r="BB1300" s="51" t="s">
        <v>104</v>
      </c>
      <c r="BC1300" s="59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 s="51">
        <v>2</v>
      </c>
      <c r="BK1300" s="51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 s="1">
        <v>160000</v>
      </c>
    </row>
    <row r="1301" spans="1:81" x14ac:dyDescent="0.2">
      <c r="A1301">
        <v>1300</v>
      </c>
      <c r="B1301">
        <v>20</v>
      </c>
      <c r="C1301" t="s">
        <v>81</v>
      </c>
      <c r="D1301" s="1">
        <v>75</v>
      </c>
      <c r="E1301" s="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s="1" t="s">
        <v>162</v>
      </c>
      <c r="N1301" s="51" t="s">
        <v>90</v>
      </c>
      <c r="O1301" s="51" t="s">
        <v>90</v>
      </c>
      <c r="P1301" s="1" t="s">
        <v>91</v>
      </c>
      <c r="Q1301" s="51" t="s">
        <v>115</v>
      </c>
      <c r="R1301" s="1">
        <v>5</v>
      </c>
      <c r="S1301" s="51">
        <v>7</v>
      </c>
      <c r="T1301" s="51">
        <v>1959</v>
      </c>
      <c r="U1301" s="5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 s="5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 s="51">
        <v>1246</v>
      </c>
      <c r="AS1301" s="51">
        <v>0</v>
      </c>
      <c r="AT1301">
        <v>0</v>
      </c>
      <c r="AU1301" s="1">
        <v>1246</v>
      </c>
      <c r="AV1301" s="1">
        <v>1</v>
      </c>
      <c r="AW1301" s="1">
        <v>0</v>
      </c>
      <c r="AX1301" s="1">
        <v>1</v>
      </c>
      <c r="AY1301" s="1">
        <v>1</v>
      </c>
      <c r="AZ1301">
        <v>3</v>
      </c>
      <c r="BA1301">
        <v>1</v>
      </c>
      <c r="BB1301" s="51" t="s">
        <v>97</v>
      </c>
      <c r="BC1301" s="59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 s="51">
        <v>1</v>
      </c>
      <c r="BK1301" s="5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 s="1">
        <v>154000</v>
      </c>
    </row>
    <row r="1302" spans="1:81" x14ac:dyDescent="0.2">
      <c r="A1302">
        <v>1301</v>
      </c>
      <c r="B1302">
        <v>60</v>
      </c>
      <c r="C1302" t="s">
        <v>81</v>
      </c>
      <c r="D1302" s="1" t="s">
        <v>83</v>
      </c>
      <c r="E1302" s="1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s="1" t="s">
        <v>193</v>
      </c>
      <c r="N1302" s="51" t="s">
        <v>90</v>
      </c>
      <c r="O1302" s="51" t="s">
        <v>90</v>
      </c>
      <c r="P1302" s="1" t="s">
        <v>91</v>
      </c>
      <c r="Q1302" s="51" t="s">
        <v>92</v>
      </c>
      <c r="R1302" s="1">
        <v>7</v>
      </c>
      <c r="S1302" s="51">
        <v>5</v>
      </c>
      <c r="T1302" s="51">
        <v>1999</v>
      </c>
      <c r="U1302" s="51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 s="51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 s="51">
        <v>1005</v>
      </c>
      <c r="AS1302" s="51">
        <v>978</v>
      </c>
      <c r="AT1302">
        <v>0</v>
      </c>
      <c r="AU1302" s="1">
        <v>1983</v>
      </c>
      <c r="AV1302" s="1">
        <v>0</v>
      </c>
      <c r="AW1302" s="1">
        <v>0</v>
      </c>
      <c r="AX1302" s="1">
        <v>2</v>
      </c>
      <c r="AY1302" s="1">
        <v>1</v>
      </c>
      <c r="AZ1302">
        <v>3</v>
      </c>
      <c r="BA1302">
        <v>1</v>
      </c>
      <c r="BB1302" s="51" t="s">
        <v>97</v>
      </c>
      <c r="BC1302" s="59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 s="51">
        <v>2</v>
      </c>
      <c r="BK1302" s="51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 s="1">
        <v>225000</v>
      </c>
    </row>
    <row r="1303" spans="1:81" x14ac:dyDescent="0.2">
      <c r="A1303">
        <v>1302</v>
      </c>
      <c r="B1303">
        <v>70</v>
      </c>
      <c r="C1303" t="s">
        <v>81</v>
      </c>
      <c r="D1303" s="1" t="s">
        <v>83</v>
      </c>
      <c r="E1303" s="1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s="1" t="s">
        <v>123</v>
      </c>
      <c r="N1303" s="51" t="s">
        <v>90</v>
      </c>
      <c r="O1303" s="51" t="s">
        <v>90</v>
      </c>
      <c r="P1303" s="1" t="s">
        <v>91</v>
      </c>
      <c r="Q1303" s="51" t="s">
        <v>92</v>
      </c>
      <c r="R1303" s="1">
        <v>6</v>
      </c>
      <c r="S1303" s="51">
        <v>7</v>
      </c>
      <c r="T1303" s="51">
        <v>1942</v>
      </c>
      <c r="U1303" s="51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 s="51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 s="51">
        <v>753</v>
      </c>
      <c r="AS1303" s="51">
        <v>741</v>
      </c>
      <c r="AT1303">
        <v>0</v>
      </c>
      <c r="AU1303" s="1">
        <v>1494</v>
      </c>
      <c r="AV1303" s="1">
        <v>0</v>
      </c>
      <c r="AW1303" s="1">
        <v>0</v>
      </c>
      <c r="AX1303" s="1">
        <v>1</v>
      </c>
      <c r="AY1303" s="1">
        <v>0</v>
      </c>
      <c r="AZ1303">
        <v>3</v>
      </c>
      <c r="BA1303">
        <v>1</v>
      </c>
      <c r="BB1303" s="51" t="s">
        <v>97</v>
      </c>
      <c r="BC1303" s="59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 s="51">
        <v>1</v>
      </c>
      <c r="BK1303" s="51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 s="1">
        <v>177500</v>
      </c>
    </row>
    <row r="1304" spans="1:81" x14ac:dyDescent="0.2">
      <c r="A1304">
        <v>1303</v>
      </c>
      <c r="B1304">
        <v>60</v>
      </c>
      <c r="C1304" t="s">
        <v>81</v>
      </c>
      <c r="D1304" s="1">
        <v>92</v>
      </c>
      <c r="E1304" s="1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s="1" t="s">
        <v>129</v>
      </c>
      <c r="N1304" s="51" t="s">
        <v>90</v>
      </c>
      <c r="O1304" s="51" t="s">
        <v>90</v>
      </c>
      <c r="P1304" s="1" t="s">
        <v>91</v>
      </c>
      <c r="Q1304" s="51" t="s">
        <v>92</v>
      </c>
      <c r="R1304" s="1">
        <v>8</v>
      </c>
      <c r="S1304" s="51">
        <v>5</v>
      </c>
      <c r="T1304" s="51">
        <v>1994</v>
      </c>
      <c r="U1304" s="51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 s="51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 s="51">
        <v>1203</v>
      </c>
      <c r="AS1304" s="51">
        <v>1323</v>
      </c>
      <c r="AT1304">
        <v>0</v>
      </c>
      <c r="AU1304" s="1">
        <v>2526</v>
      </c>
      <c r="AV1304" s="1">
        <v>1</v>
      </c>
      <c r="AW1304" s="1">
        <v>0</v>
      </c>
      <c r="AX1304" s="1">
        <v>2</v>
      </c>
      <c r="AY1304" s="1">
        <v>1</v>
      </c>
      <c r="AZ1304">
        <v>4</v>
      </c>
      <c r="BA1304">
        <v>1</v>
      </c>
      <c r="BB1304" s="51" t="s">
        <v>97</v>
      </c>
      <c r="BC1304" s="59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 s="51">
        <v>3</v>
      </c>
      <c r="BK1304" s="51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 s="1">
        <v>290000</v>
      </c>
    </row>
    <row r="1305" spans="1:81" x14ac:dyDescent="0.2">
      <c r="A1305">
        <v>1304</v>
      </c>
      <c r="B1305">
        <v>20</v>
      </c>
      <c r="C1305" t="s">
        <v>81</v>
      </c>
      <c r="D1305" s="1">
        <v>73</v>
      </c>
      <c r="E1305" s="1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s="1" t="s">
        <v>136</v>
      </c>
      <c r="N1305" s="51" t="s">
        <v>90</v>
      </c>
      <c r="O1305" s="51" t="s">
        <v>90</v>
      </c>
      <c r="P1305" s="1" t="s">
        <v>91</v>
      </c>
      <c r="Q1305" s="51" t="s">
        <v>115</v>
      </c>
      <c r="R1305" s="1">
        <v>7</v>
      </c>
      <c r="S1305" s="51">
        <v>5</v>
      </c>
      <c r="T1305" s="51">
        <v>2005</v>
      </c>
      <c r="U1305" s="51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 s="51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 s="51">
        <v>1616</v>
      </c>
      <c r="AS1305" s="51">
        <v>0</v>
      </c>
      <c r="AT1305">
        <v>0</v>
      </c>
      <c r="AU1305" s="1">
        <v>1616</v>
      </c>
      <c r="AV1305" s="1">
        <v>0</v>
      </c>
      <c r="AW1305" s="1">
        <v>0</v>
      </c>
      <c r="AX1305" s="1">
        <v>2</v>
      </c>
      <c r="AY1305" s="1">
        <v>0</v>
      </c>
      <c r="AZ1305">
        <v>3</v>
      </c>
      <c r="BA1305">
        <v>1</v>
      </c>
      <c r="BB1305" s="51" t="s">
        <v>97</v>
      </c>
      <c r="BC1305" s="59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 s="51">
        <v>3</v>
      </c>
      <c r="BK1305" s="51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 s="1">
        <v>232000</v>
      </c>
    </row>
    <row r="1306" spans="1:81" x14ac:dyDescent="0.2">
      <c r="A1306">
        <v>1305</v>
      </c>
      <c r="B1306">
        <v>160</v>
      </c>
      <c r="C1306" t="s">
        <v>142</v>
      </c>
      <c r="D1306" s="1">
        <v>32</v>
      </c>
      <c r="E1306" s="1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s="1" t="s">
        <v>185</v>
      </c>
      <c r="N1306" s="51" t="s">
        <v>90</v>
      </c>
      <c r="O1306" s="51" t="s">
        <v>90</v>
      </c>
      <c r="P1306" s="1" t="s">
        <v>179</v>
      </c>
      <c r="Q1306" s="51" t="s">
        <v>92</v>
      </c>
      <c r="R1306" s="1">
        <v>7</v>
      </c>
      <c r="S1306" s="51">
        <v>5</v>
      </c>
      <c r="T1306" s="51">
        <v>2004</v>
      </c>
      <c r="U1306" s="51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 s="51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 s="51">
        <v>976</v>
      </c>
      <c r="AS1306" s="51">
        <v>732</v>
      </c>
      <c r="AT1306">
        <v>0</v>
      </c>
      <c r="AU1306" s="1">
        <v>1708</v>
      </c>
      <c r="AV1306" s="1">
        <v>0</v>
      </c>
      <c r="AW1306" s="1">
        <v>0</v>
      </c>
      <c r="AX1306" s="1">
        <v>2</v>
      </c>
      <c r="AY1306" s="1">
        <v>0</v>
      </c>
      <c r="AZ1306">
        <v>3</v>
      </c>
      <c r="BA1306">
        <v>1</v>
      </c>
      <c r="BB1306" s="51" t="s">
        <v>97</v>
      </c>
      <c r="BC1306" s="59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 s="51">
        <v>2</v>
      </c>
      <c r="BK1306" s="51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 s="1">
        <v>130000</v>
      </c>
    </row>
    <row r="1307" spans="1:81" x14ac:dyDescent="0.2">
      <c r="A1307">
        <v>1306</v>
      </c>
      <c r="B1307">
        <v>20</v>
      </c>
      <c r="C1307" t="s">
        <v>81</v>
      </c>
      <c r="D1307" s="1">
        <v>108</v>
      </c>
      <c r="E1307" s="1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s="1" t="s">
        <v>154</v>
      </c>
      <c r="N1307" s="51" t="s">
        <v>90</v>
      </c>
      <c r="O1307" s="51" t="s">
        <v>90</v>
      </c>
      <c r="P1307" s="1" t="s">
        <v>91</v>
      </c>
      <c r="Q1307" s="51" t="s">
        <v>115</v>
      </c>
      <c r="R1307" s="1">
        <v>9</v>
      </c>
      <c r="S1307" s="51">
        <v>5</v>
      </c>
      <c r="T1307" s="51">
        <v>2006</v>
      </c>
      <c r="U1307" s="51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 s="51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 s="51">
        <v>1652</v>
      </c>
      <c r="AS1307" s="51">
        <v>0</v>
      </c>
      <c r="AT1307">
        <v>0</v>
      </c>
      <c r="AU1307" s="1">
        <v>1652</v>
      </c>
      <c r="AV1307" s="1">
        <v>1</v>
      </c>
      <c r="AW1307" s="1">
        <v>0</v>
      </c>
      <c r="AX1307" s="1">
        <v>2</v>
      </c>
      <c r="AY1307" s="1">
        <v>0</v>
      </c>
      <c r="AZ1307">
        <v>2</v>
      </c>
      <c r="BA1307">
        <v>1</v>
      </c>
      <c r="BB1307" s="51" t="s">
        <v>104</v>
      </c>
      <c r="BC1307" s="59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 s="51">
        <v>2</v>
      </c>
      <c r="BK1307" s="51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 s="1">
        <v>325000</v>
      </c>
    </row>
    <row r="1308" spans="1:81" x14ac:dyDescent="0.2">
      <c r="A1308">
        <v>1307</v>
      </c>
      <c r="B1308">
        <v>120</v>
      </c>
      <c r="C1308" t="s">
        <v>81</v>
      </c>
      <c r="D1308" s="1">
        <v>48</v>
      </c>
      <c r="E1308" s="1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s="1" t="s">
        <v>154</v>
      </c>
      <c r="N1308" s="51" t="s">
        <v>90</v>
      </c>
      <c r="O1308" s="51" t="s">
        <v>90</v>
      </c>
      <c r="P1308" s="1" t="s">
        <v>179</v>
      </c>
      <c r="Q1308" s="51" t="s">
        <v>115</v>
      </c>
      <c r="R1308" s="1">
        <v>7</v>
      </c>
      <c r="S1308" s="51">
        <v>5</v>
      </c>
      <c r="T1308" s="51">
        <v>2005</v>
      </c>
      <c r="U1308" s="51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 s="51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 s="51">
        <v>1368</v>
      </c>
      <c r="AS1308" s="51">
        <v>0</v>
      </c>
      <c r="AT1308">
        <v>0</v>
      </c>
      <c r="AU1308" s="1">
        <v>1368</v>
      </c>
      <c r="AV1308" s="1">
        <v>0</v>
      </c>
      <c r="AW1308" s="1">
        <v>0</v>
      </c>
      <c r="AX1308" s="1">
        <v>2</v>
      </c>
      <c r="AY1308" s="1">
        <v>0</v>
      </c>
      <c r="AZ1308">
        <v>2</v>
      </c>
      <c r="BA1308">
        <v>1</v>
      </c>
      <c r="BB1308" s="51" t="s">
        <v>97</v>
      </c>
      <c r="BC1308" s="59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 s="51">
        <v>2</v>
      </c>
      <c r="BK1308" s="51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 s="1">
        <v>202500</v>
      </c>
    </row>
    <row r="1309" spans="1:81" x14ac:dyDescent="0.2">
      <c r="A1309">
        <v>1308</v>
      </c>
      <c r="B1309">
        <v>20</v>
      </c>
      <c r="C1309" t="s">
        <v>81</v>
      </c>
      <c r="D1309" s="1">
        <v>60</v>
      </c>
      <c r="E1309" s="1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s="1" t="s">
        <v>89</v>
      </c>
      <c r="N1309" s="51" t="s">
        <v>90</v>
      </c>
      <c r="O1309" s="51" t="s">
        <v>90</v>
      </c>
      <c r="P1309" s="1" t="s">
        <v>91</v>
      </c>
      <c r="Q1309" s="51" t="s">
        <v>115</v>
      </c>
      <c r="R1309" s="1">
        <v>5</v>
      </c>
      <c r="S1309" s="51">
        <v>5</v>
      </c>
      <c r="T1309" s="51">
        <v>1994</v>
      </c>
      <c r="U1309" s="51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 s="51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 s="51">
        <v>990</v>
      </c>
      <c r="AS1309" s="51">
        <v>0</v>
      </c>
      <c r="AT1309">
        <v>0</v>
      </c>
      <c r="AU1309" s="1">
        <v>990</v>
      </c>
      <c r="AV1309" s="1">
        <v>1</v>
      </c>
      <c r="AW1309" s="1">
        <v>0</v>
      </c>
      <c r="AX1309" s="1">
        <v>1</v>
      </c>
      <c r="AY1309" s="1">
        <v>0</v>
      </c>
      <c r="AZ1309">
        <v>3</v>
      </c>
      <c r="BA1309">
        <v>1</v>
      </c>
      <c r="BB1309" s="51" t="s">
        <v>98</v>
      </c>
      <c r="BC1309" s="5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 s="51">
        <v>2</v>
      </c>
      <c r="BK1309" s="51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 s="1">
        <v>138000</v>
      </c>
    </row>
    <row r="1310" spans="1:81" x14ac:dyDescent="0.2">
      <c r="A1310">
        <v>1309</v>
      </c>
      <c r="B1310">
        <v>20</v>
      </c>
      <c r="C1310" t="s">
        <v>142</v>
      </c>
      <c r="D1310" s="1">
        <v>100</v>
      </c>
      <c r="E1310" s="1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s="1" t="s">
        <v>143</v>
      </c>
      <c r="N1310" s="51" t="s">
        <v>90</v>
      </c>
      <c r="O1310" s="51" t="s">
        <v>90</v>
      </c>
      <c r="P1310" s="1" t="s">
        <v>91</v>
      </c>
      <c r="Q1310" s="51" t="s">
        <v>115</v>
      </c>
      <c r="R1310" s="1">
        <v>5</v>
      </c>
      <c r="S1310" s="51">
        <v>7</v>
      </c>
      <c r="T1310" s="51">
        <v>1948</v>
      </c>
      <c r="U1310" s="51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 s="51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 s="51">
        <v>1122</v>
      </c>
      <c r="AS1310" s="51">
        <v>0</v>
      </c>
      <c r="AT1310">
        <v>0</v>
      </c>
      <c r="AU1310" s="1">
        <v>1122</v>
      </c>
      <c r="AV1310" s="1">
        <v>1</v>
      </c>
      <c r="AW1310" s="1">
        <v>0</v>
      </c>
      <c r="AX1310" s="1">
        <v>1</v>
      </c>
      <c r="AY1310" s="1">
        <v>0</v>
      </c>
      <c r="AZ1310">
        <v>2</v>
      </c>
      <c r="BA1310">
        <v>1</v>
      </c>
      <c r="BB1310" s="51" t="s">
        <v>97</v>
      </c>
      <c r="BC1310" s="59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 s="51">
        <v>2</v>
      </c>
      <c r="BK1310" s="51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 s="1">
        <v>147000</v>
      </c>
    </row>
    <row r="1311" spans="1:81" x14ac:dyDescent="0.2">
      <c r="A1311">
        <v>1310</v>
      </c>
      <c r="B1311">
        <v>20</v>
      </c>
      <c r="C1311" t="s">
        <v>81</v>
      </c>
      <c r="D1311" s="1" t="s">
        <v>83</v>
      </c>
      <c r="E1311" s="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s="1" t="s">
        <v>170</v>
      </c>
      <c r="N1311" s="51" t="s">
        <v>90</v>
      </c>
      <c r="O1311" s="51" t="s">
        <v>90</v>
      </c>
      <c r="P1311" s="1" t="s">
        <v>91</v>
      </c>
      <c r="Q1311" s="51" t="s">
        <v>115</v>
      </c>
      <c r="R1311" s="1">
        <v>6</v>
      </c>
      <c r="S1311" s="51">
        <v>5</v>
      </c>
      <c r="T1311" s="51">
        <v>1991</v>
      </c>
      <c r="U1311" s="5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 s="5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 s="51">
        <v>1294</v>
      </c>
      <c r="AS1311" s="51">
        <v>0</v>
      </c>
      <c r="AT1311">
        <v>0</v>
      </c>
      <c r="AU1311" s="1">
        <v>1294</v>
      </c>
      <c r="AV1311" s="1">
        <v>1</v>
      </c>
      <c r="AW1311" s="1">
        <v>0</v>
      </c>
      <c r="AX1311" s="1">
        <v>2</v>
      </c>
      <c r="AY1311" s="1">
        <v>0</v>
      </c>
      <c r="AZ1311">
        <v>3</v>
      </c>
      <c r="BA1311">
        <v>1</v>
      </c>
      <c r="BB1311" s="51" t="s">
        <v>97</v>
      </c>
      <c r="BC1311" s="59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 s="51">
        <v>2</v>
      </c>
      <c r="BK1311" s="5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 s="1">
        <v>179200</v>
      </c>
    </row>
    <row r="1312" spans="1:81" x14ac:dyDescent="0.2">
      <c r="A1312">
        <v>1311</v>
      </c>
      <c r="B1312">
        <v>20</v>
      </c>
      <c r="C1312" t="s">
        <v>81</v>
      </c>
      <c r="D1312" s="1">
        <v>100</v>
      </c>
      <c r="E1312" s="1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s="1" t="s">
        <v>123</v>
      </c>
      <c r="N1312" s="51" t="s">
        <v>204</v>
      </c>
      <c r="O1312" s="51" t="s">
        <v>90</v>
      </c>
      <c r="P1312" s="1" t="s">
        <v>91</v>
      </c>
      <c r="Q1312" s="51" t="s">
        <v>115</v>
      </c>
      <c r="R1312" s="1">
        <v>7</v>
      </c>
      <c r="S1312" s="51">
        <v>8</v>
      </c>
      <c r="T1312" s="51">
        <v>1959</v>
      </c>
      <c r="U1312" s="51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 s="51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 s="51">
        <v>1902</v>
      </c>
      <c r="AS1312" s="51">
        <v>0</v>
      </c>
      <c r="AT1312">
        <v>0</v>
      </c>
      <c r="AU1312" s="1">
        <v>1902</v>
      </c>
      <c r="AV1312" s="1">
        <v>1</v>
      </c>
      <c r="AW1312" s="1">
        <v>0</v>
      </c>
      <c r="AX1312" s="1">
        <v>2</v>
      </c>
      <c r="AY1312" s="1">
        <v>0</v>
      </c>
      <c r="AZ1312">
        <v>3</v>
      </c>
      <c r="BA1312">
        <v>1</v>
      </c>
      <c r="BB1312" s="51" t="s">
        <v>104</v>
      </c>
      <c r="BC1312" s="59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 s="51">
        <v>2</v>
      </c>
      <c r="BK1312" s="51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 s="1">
        <v>335000</v>
      </c>
    </row>
    <row r="1313" spans="1:81" x14ac:dyDescent="0.2">
      <c r="A1313">
        <v>1312</v>
      </c>
      <c r="B1313">
        <v>20</v>
      </c>
      <c r="C1313" t="s">
        <v>81</v>
      </c>
      <c r="D1313" s="1">
        <v>68</v>
      </c>
      <c r="E1313" s="1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s="1" t="s">
        <v>89</v>
      </c>
      <c r="N1313" s="51" t="s">
        <v>90</v>
      </c>
      <c r="O1313" s="51" t="s">
        <v>90</v>
      </c>
      <c r="P1313" s="1" t="s">
        <v>91</v>
      </c>
      <c r="Q1313" s="51" t="s">
        <v>115</v>
      </c>
      <c r="R1313" s="1">
        <v>7</v>
      </c>
      <c r="S1313" s="51">
        <v>5</v>
      </c>
      <c r="T1313" s="51">
        <v>2005</v>
      </c>
      <c r="U1313" s="51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 s="51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 s="51">
        <v>1274</v>
      </c>
      <c r="AS1313" s="51">
        <v>0</v>
      </c>
      <c r="AT1313">
        <v>0</v>
      </c>
      <c r="AU1313" s="1">
        <v>1274</v>
      </c>
      <c r="AV1313" s="1">
        <v>1</v>
      </c>
      <c r="AW1313" s="1">
        <v>0</v>
      </c>
      <c r="AX1313" s="1">
        <v>2</v>
      </c>
      <c r="AY1313" s="1">
        <v>0</v>
      </c>
      <c r="AZ1313">
        <v>3</v>
      </c>
      <c r="BA1313">
        <v>1</v>
      </c>
      <c r="BB1313" s="51" t="s">
        <v>97</v>
      </c>
      <c r="BC1313" s="59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 s="51">
        <v>2</v>
      </c>
      <c r="BK1313" s="51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 s="1">
        <v>203000</v>
      </c>
    </row>
    <row r="1314" spans="1:81" x14ac:dyDescent="0.2">
      <c r="A1314">
        <v>1313</v>
      </c>
      <c r="B1314">
        <v>60</v>
      </c>
      <c r="C1314" t="s">
        <v>81</v>
      </c>
      <c r="D1314" s="1" t="s">
        <v>83</v>
      </c>
      <c r="E1314" s="1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s="1" t="s">
        <v>129</v>
      </c>
      <c r="N1314" s="51" t="s">
        <v>90</v>
      </c>
      <c r="O1314" s="51" t="s">
        <v>90</v>
      </c>
      <c r="P1314" s="1" t="s">
        <v>91</v>
      </c>
      <c r="Q1314" s="51" t="s">
        <v>92</v>
      </c>
      <c r="R1314" s="1">
        <v>8</v>
      </c>
      <c r="S1314" s="51">
        <v>5</v>
      </c>
      <c r="T1314" s="51">
        <v>1990</v>
      </c>
      <c r="U1314" s="51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 s="51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 s="51">
        <v>1453</v>
      </c>
      <c r="AS1314" s="51">
        <v>1357</v>
      </c>
      <c r="AT1314">
        <v>0</v>
      </c>
      <c r="AU1314" s="1">
        <v>2810</v>
      </c>
      <c r="AV1314" s="1">
        <v>0</v>
      </c>
      <c r="AW1314" s="1">
        <v>0</v>
      </c>
      <c r="AX1314" s="1">
        <v>2</v>
      </c>
      <c r="AY1314" s="1">
        <v>1</v>
      </c>
      <c r="AZ1314">
        <v>4</v>
      </c>
      <c r="BA1314">
        <v>1</v>
      </c>
      <c r="BB1314" s="51" t="s">
        <v>97</v>
      </c>
      <c r="BC1314" s="59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 s="51">
        <v>2</v>
      </c>
      <c r="BK1314" s="51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 s="1">
        <v>302000</v>
      </c>
    </row>
    <row r="1315" spans="1:81" x14ac:dyDescent="0.2">
      <c r="A1315">
        <v>1314</v>
      </c>
      <c r="B1315">
        <v>60</v>
      </c>
      <c r="C1315" t="s">
        <v>81</v>
      </c>
      <c r="D1315" s="1">
        <v>108</v>
      </c>
      <c r="E1315" s="1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s="1" t="s">
        <v>129</v>
      </c>
      <c r="N1315" s="51" t="s">
        <v>90</v>
      </c>
      <c r="O1315" s="51" t="s">
        <v>90</v>
      </c>
      <c r="P1315" s="1" t="s">
        <v>91</v>
      </c>
      <c r="Q1315" s="51" t="s">
        <v>92</v>
      </c>
      <c r="R1315" s="1">
        <v>9</v>
      </c>
      <c r="S1315" s="51">
        <v>5</v>
      </c>
      <c r="T1315" s="51">
        <v>1999</v>
      </c>
      <c r="U1315" s="51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 s="51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 s="51">
        <v>1422</v>
      </c>
      <c r="AS1315" s="51">
        <v>1177</v>
      </c>
      <c r="AT1315">
        <v>0</v>
      </c>
      <c r="AU1315" s="1">
        <v>2599</v>
      </c>
      <c r="AV1315" s="1">
        <v>0</v>
      </c>
      <c r="AW1315" s="1">
        <v>0</v>
      </c>
      <c r="AX1315" s="1">
        <v>2</v>
      </c>
      <c r="AY1315" s="1">
        <v>1</v>
      </c>
      <c r="AZ1315">
        <v>4</v>
      </c>
      <c r="BA1315">
        <v>1</v>
      </c>
      <c r="BB1315" s="51" t="s">
        <v>97</v>
      </c>
      <c r="BC1315" s="59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 s="51">
        <v>3</v>
      </c>
      <c r="BK1315" s="51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 s="1">
        <v>333168</v>
      </c>
    </row>
    <row r="1316" spans="1:81" x14ac:dyDescent="0.2">
      <c r="A1316">
        <v>1315</v>
      </c>
      <c r="B1316">
        <v>20</v>
      </c>
      <c r="C1316" t="s">
        <v>81</v>
      </c>
      <c r="D1316" s="1">
        <v>60</v>
      </c>
      <c r="E1316" s="1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s="1" t="s">
        <v>185</v>
      </c>
      <c r="N1316" s="51" t="s">
        <v>90</v>
      </c>
      <c r="O1316" s="51" t="s">
        <v>90</v>
      </c>
      <c r="P1316" s="1" t="s">
        <v>91</v>
      </c>
      <c r="Q1316" s="51" t="s">
        <v>115</v>
      </c>
      <c r="R1316" s="1">
        <v>4</v>
      </c>
      <c r="S1316" s="51">
        <v>6</v>
      </c>
      <c r="T1316" s="51">
        <v>1954</v>
      </c>
      <c r="U1316" s="51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 s="51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 s="51">
        <v>948</v>
      </c>
      <c r="AS1316" s="51">
        <v>0</v>
      </c>
      <c r="AT1316">
        <v>0</v>
      </c>
      <c r="AU1316" s="1">
        <v>948</v>
      </c>
      <c r="AV1316" s="1">
        <v>1</v>
      </c>
      <c r="AW1316" s="1">
        <v>0</v>
      </c>
      <c r="AX1316" s="1">
        <v>1</v>
      </c>
      <c r="AY1316" s="1">
        <v>0</v>
      </c>
      <c r="AZ1316">
        <v>3</v>
      </c>
      <c r="BA1316">
        <v>1</v>
      </c>
      <c r="BB1316" s="51" t="s">
        <v>98</v>
      </c>
      <c r="BC1316" s="59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 s="51">
        <v>1</v>
      </c>
      <c r="BK1316" s="51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 s="1">
        <v>119000</v>
      </c>
    </row>
    <row r="1317" spans="1:81" x14ac:dyDescent="0.2">
      <c r="A1317">
        <v>1316</v>
      </c>
      <c r="B1317">
        <v>60</v>
      </c>
      <c r="C1317" t="s">
        <v>81</v>
      </c>
      <c r="D1317" s="1">
        <v>85</v>
      </c>
      <c r="E1317" s="1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s="1" t="s">
        <v>162</v>
      </c>
      <c r="N1317" s="51" t="s">
        <v>90</v>
      </c>
      <c r="O1317" s="51" t="s">
        <v>90</v>
      </c>
      <c r="P1317" s="1" t="s">
        <v>91</v>
      </c>
      <c r="Q1317" s="51" t="s">
        <v>92</v>
      </c>
      <c r="R1317" s="1">
        <v>6</v>
      </c>
      <c r="S1317" s="51">
        <v>5</v>
      </c>
      <c r="T1317" s="51">
        <v>1969</v>
      </c>
      <c r="U1317" s="51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 s="51">
        <v>952</v>
      </c>
      <c r="AN1317" t="s">
        <v>103</v>
      </c>
      <c r="AO1317" t="s">
        <v>98</v>
      </c>
      <c r="AP1317" t="s">
        <v>105</v>
      </c>
      <c r="AQ1317" t="s">
        <v>106</v>
      </c>
      <c r="AR1317" s="51">
        <v>1092</v>
      </c>
      <c r="AS1317" s="51">
        <v>1020</v>
      </c>
      <c r="AT1317">
        <v>0</v>
      </c>
      <c r="AU1317" s="1">
        <v>2112</v>
      </c>
      <c r="AV1317" s="1">
        <v>0</v>
      </c>
      <c r="AW1317" s="1">
        <v>0</v>
      </c>
      <c r="AX1317" s="1">
        <v>2</v>
      </c>
      <c r="AY1317" s="1">
        <v>1</v>
      </c>
      <c r="AZ1317">
        <v>4</v>
      </c>
      <c r="BA1317">
        <v>1</v>
      </c>
      <c r="BB1317" s="51" t="s">
        <v>98</v>
      </c>
      <c r="BC1317" s="59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 s="51">
        <v>2</v>
      </c>
      <c r="BK1317" s="51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 s="1">
        <v>206900</v>
      </c>
    </row>
    <row r="1318" spans="1:81" x14ac:dyDescent="0.2">
      <c r="A1318">
        <v>1317</v>
      </c>
      <c r="B1318">
        <v>20</v>
      </c>
      <c r="C1318" t="s">
        <v>81</v>
      </c>
      <c r="D1318" s="1">
        <v>61</v>
      </c>
      <c r="E1318" s="1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s="1" t="s">
        <v>89</v>
      </c>
      <c r="N1318" s="51" t="s">
        <v>90</v>
      </c>
      <c r="O1318" s="51" t="s">
        <v>90</v>
      </c>
      <c r="P1318" s="1" t="s">
        <v>91</v>
      </c>
      <c r="Q1318" s="51" t="s">
        <v>115</v>
      </c>
      <c r="R1318" s="1">
        <v>8</v>
      </c>
      <c r="S1318" s="51">
        <v>5</v>
      </c>
      <c r="T1318" s="51">
        <v>2008</v>
      </c>
      <c r="U1318" s="51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 s="51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 s="51">
        <v>1630</v>
      </c>
      <c r="AS1318" s="51">
        <v>0</v>
      </c>
      <c r="AT1318">
        <v>0</v>
      </c>
      <c r="AU1318" s="1">
        <v>1630</v>
      </c>
      <c r="AV1318" s="1">
        <v>1</v>
      </c>
      <c r="AW1318" s="1">
        <v>0</v>
      </c>
      <c r="AX1318" s="1">
        <v>2</v>
      </c>
      <c r="AY1318" s="1">
        <v>0</v>
      </c>
      <c r="AZ1318">
        <v>3</v>
      </c>
      <c r="BA1318">
        <v>1</v>
      </c>
      <c r="BB1318" s="51" t="s">
        <v>104</v>
      </c>
      <c r="BC1318" s="59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 s="51">
        <v>3</v>
      </c>
      <c r="BK1318" s="51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 s="1">
        <v>295493</v>
      </c>
    </row>
    <row r="1319" spans="1:81" x14ac:dyDescent="0.2">
      <c r="A1319">
        <v>1318</v>
      </c>
      <c r="B1319">
        <v>120</v>
      </c>
      <c r="C1319" t="s">
        <v>192</v>
      </c>
      <c r="D1319" s="1">
        <v>47</v>
      </c>
      <c r="E1319" s="1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s="1" t="s">
        <v>136</v>
      </c>
      <c r="N1319" s="51" t="s">
        <v>90</v>
      </c>
      <c r="O1319" s="51" t="s">
        <v>90</v>
      </c>
      <c r="P1319" s="1" t="s">
        <v>179</v>
      </c>
      <c r="Q1319" s="51" t="s">
        <v>115</v>
      </c>
      <c r="R1319" s="1">
        <v>7</v>
      </c>
      <c r="S1319" s="51">
        <v>5</v>
      </c>
      <c r="T1319" s="51">
        <v>2006</v>
      </c>
      <c r="U1319" s="51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 s="51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 s="51">
        <v>1352</v>
      </c>
      <c r="AS1319" s="51">
        <v>0</v>
      </c>
      <c r="AT1319">
        <v>0</v>
      </c>
      <c r="AU1319" s="1">
        <v>1352</v>
      </c>
      <c r="AV1319" s="1">
        <v>0</v>
      </c>
      <c r="AW1319" s="1">
        <v>0</v>
      </c>
      <c r="AX1319" s="1">
        <v>2</v>
      </c>
      <c r="AY1319" s="1">
        <v>0</v>
      </c>
      <c r="AZ1319">
        <v>2</v>
      </c>
      <c r="BA1319">
        <v>1</v>
      </c>
      <c r="BB1319" s="51" t="s">
        <v>97</v>
      </c>
      <c r="BC1319" s="5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 s="51">
        <v>2</v>
      </c>
      <c r="BK1319" s="51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 s="1">
        <v>208900</v>
      </c>
    </row>
    <row r="1320" spans="1:81" x14ac:dyDescent="0.2">
      <c r="A1320">
        <v>1319</v>
      </c>
      <c r="B1320">
        <v>20</v>
      </c>
      <c r="C1320" t="s">
        <v>81</v>
      </c>
      <c r="D1320" s="1" t="s">
        <v>83</v>
      </c>
      <c r="E1320" s="1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s="1" t="s">
        <v>89</v>
      </c>
      <c r="N1320" s="51" t="s">
        <v>90</v>
      </c>
      <c r="O1320" s="51" t="s">
        <v>90</v>
      </c>
      <c r="P1320" s="1" t="s">
        <v>91</v>
      </c>
      <c r="Q1320" s="51" t="s">
        <v>115</v>
      </c>
      <c r="R1320" s="1">
        <v>8</v>
      </c>
      <c r="S1320" s="51">
        <v>5</v>
      </c>
      <c r="T1320" s="51">
        <v>2001</v>
      </c>
      <c r="U1320" s="51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 s="51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 s="51">
        <v>1787</v>
      </c>
      <c r="AS1320" s="51">
        <v>0</v>
      </c>
      <c r="AT1320">
        <v>0</v>
      </c>
      <c r="AU1320" s="1">
        <v>1787</v>
      </c>
      <c r="AV1320" s="1">
        <v>0</v>
      </c>
      <c r="AW1320" s="1">
        <v>0</v>
      </c>
      <c r="AX1320" s="1">
        <v>2</v>
      </c>
      <c r="AY1320" s="1">
        <v>0</v>
      </c>
      <c r="AZ1320">
        <v>3</v>
      </c>
      <c r="BA1320">
        <v>1</v>
      </c>
      <c r="BB1320" s="51" t="s">
        <v>97</v>
      </c>
      <c r="BC1320" s="59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 s="51">
        <v>3</v>
      </c>
      <c r="BK1320" s="51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 s="1">
        <v>275000</v>
      </c>
    </row>
    <row r="1321" spans="1:81" x14ac:dyDescent="0.2">
      <c r="A1321">
        <v>1320</v>
      </c>
      <c r="B1321">
        <v>20</v>
      </c>
      <c r="C1321" t="s">
        <v>81</v>
      </c>
      <c r="D1321" s="1">
        <v>75</v>
      </c>
      <c r="E1321" s="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s="1" t="s">
        <v>185</v>
      </c>
      <c r="N1321" s="51" t="s">
        <v>90</v>
      </c>
      <c r="O1321" s="51" t="s">
        <v>90</v>
      </c>
      <c r="P1321" s="1" t="s">
        <v>91</v>
      </c>
      <c r="Q1321" s="51" t="s">
        <v>115</v>
      </c>
      <c r="R1321" s="1">
        <v>4</v>
      </c>
      <c r="S1321" s="51">
        <v>5</v>
      </c>
      <c r="T1321" s="51">
        <v>1954</v>
      </c>
      <c r="U1321" s="5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 s="5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 s="51">
        <v>948</v>
      </c>
      <c r="AS1321" s="51">
        <v>0</v>
      </c>
      <c r="AT1321">
        <v>0</v>
      </c>
      <c r="AU1321" s="1">
        <v>948</v>
      </c>
      <c r="AV1321" s="1">
        <v>0</v>
      </c>
      <c r="AW1321" s="1">
        <v>0</v>
      </c>
      <c r="AX1321" s="1">
        <v>1</v>
      </c>
      <c r="AY1321" s="1">
        <v>0</v>
      </c>
      <c r="AZ1321">
        <v>3</v>
      </c>
      <c r="BA1321">
        <v>1</v>
      </c>
      <c r="BB1321" s="51" t="s">
        <v>98</v>
      </c>
      <c r="BC1321" s="59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 s="51">
        <v>1</v>
      </c>
      <c r="BK1321" s="5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 s="1">
        <v>111000</v>
      </c>
    </row>
    <row r="1322" spans="1:81" x14ac:dyDescent="0.2">
      <c r="A1322">
        <v>1321</v>
      </c>
      <c r="B1322">
        <v>20</v>
      </c>
      <c r="C1322" t="s">
        <v>81</v>
      </c>
      <c r="D1322" s="1">
        <v>70</v>
      </c>
      <c r="E1322" s="1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s="1" t="s">
        <v>162</v>
      </c>
      <c r="N1322" s="51" t="s">
        <v>90</v>
      </c>
      <c r="O1322" s="51" t="s">
        <v>90</v>
      </c>
      <c r="P1322" s="1" t="s">
        <v>91</v>
      </c>
      <c r="Q1322" s="51" t="s">
        <v>115</v>
      </c>
      <c r="R1322" s="1">
        <v>6</v>
      </c>
      <c r="S1322" s="51">
        <v>3</v>
      </c>
      <c r="T1322" s="51">
        <v>1957</v>
      </c>
      <c r="U1322" s="51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 s="51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 s="51">
        <v>1478</v>
      </c>
      <c r="AS1322" s="51">
        <v>0</v>
      </c>
      <c r="AT1322">
        <v>0</v>
      </c>
      <c r="AU1322" s="1">
        <v>1478</v>
      </c>
      <c r="AV1322" s="1">
        <v>1</v>
      </c>
      <c r="AW1322" s="1">
        <v>0</v>
      </c>
      <c r="AX1322" s="1">
        <v>1</v>
      </c>
      <c r="AY1322" s="1">
        <v>1</v>
      </c>
      <c r="AZ1322">
        <v>3</v>
      </c>
      <c r="BA1322">
        <v>1</v>
      </c>
      <c r="BB1322" s="51" t="s">
        <v>98</v>
      </c>
      <c r="BC1322" s="59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 s="51">
        <v>2</v>
      </c>
      <c r="BK1322" s="51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 s="1">
        <v>156500</v>
      </c>
    </row>
    <row r="1323" spans="1:81" x14ac:dyDescent="0.2">
      <c r="A1323">
        <v>1322</v>
      </c>
      <c r="B1323">
        <v>20</v>
      </c>
      <c r="C1323" t="s">
        <v>81</v>
      </c>
      <c r="D1323" s="1" t="s">
        <v>83</v>
      </c>
      <c r="E1323" s="1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s="1" t="s">
        <v>148</v>
      </c>
      <c r="N1323" s="51" t="s">
        <v>114</v>
      </c>
      <c r="O1323" s="51" t="s">
        <v>90</v>
      </c>
      <c r="P1323" s="1" t="s">
        <v>91</v>
      </c>
      <c r="Q1323" s="51" t="s">
        <v>115</v>
      </c>
      <c r="R1323" s="1">
        <v>3</v>
      </c>
      <c r="S1323" s="51">
        <v>6</v>
      </c>
      <c r="T1323" s="51">
        <v>1949</v>
      </c>
      <c r="U1323" s="51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 s="51">
        <v>0</v>
      </c>
      <c r="AN1323" t="s">
        <v>254</v>
      </c>
      <c r="AO1323" t="s">
        <v>98</v>
      </c>
      <c r="AP1323" t="s">
        <v>177</v>
      </c>
      <c r="AQ1323" t="s">
        <v>106</v>
      </c>
      <c r="AR1323" s="51">
        <v>720</v>
      </c>
      <c r="AS1323" s="51">
        <v>0</v>
      </c>
      <c r="AT1323">
        <v>0</v>
      </c>
      <c r="AU1323" s="1">
        <v>720</v>
      </c>
      <c r="AV1323" s="1">
        <v>0</v>
      </c>
      <c r="AW1323" s="1">
        <v>0</v>
      </c>
      <c r="AX1323" s="1">
        <v>1</v>
      </c>
      <c r="AY1323" s="1">
        <v>0</v>
      </c>
      <c r="AZ1323">
        <v>2</v>
      </c>
      <c r="BA1323">
        <v>1</v>
      </c>
      <c r="BB1323" s="51" t="s">
        <v>98</v>
      </c>
      <c r="BC1323" s="59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 s="51">
        <v>1</v>
      </c>
      <c r="BK1323" s="51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 s="1">
        <v>72500</v>
      </c>
    </row>
    <row r="1324" spans="1:81" x14ac:dyDescent="0.2">
      <c r="A1324">
        <v>1323</v>
      </c>
      <c r="B1324">
        <v>60</v>
      </c>
      <c r="C1324" t="s">
        <v>81</v>
      </c>
      <c r="D1324" s="1">
        <v>107</v>
      </c>
      <c r="E1324" s="1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s="1" t="s">
        <v>129</v>
      </c>
      <c r="N1324" s="51" t="s">
        <v>90</v>
      </c>
      <c r="O1324" s="51" t="s">
        <v>90</v>
      </c>
      <c r="P1324" s="1" t="s">
        <v>91</v>
      </c>
      <c r="Q1324" s="51" t="s">
        <v>92</v>
      </c>
      <c r="R1324" s="1">
        <v>7</v>
      </c>
      <c r="S1324" s="51">
        <v>5</v>
      </c>
      <c r="T1324" s="51">
        <v>1992</v>
      </c>
      <c r="U1324" s="51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 s="51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 s="51">
        <v>1061</v>
      </c>
      <c r="AS1324" s="51">
        <v>862</v>
      </c>
      <c r="AT1324">
        <v>0</v>
      </c>
      <c r="AU1324" s="1">
        <v>1923</v>
      </c>
      <c r="AV1324" s="1">
        <v>1</v>
      </c>
      <c r="AW1324" s="1">
        <v>0</v>
      </c>
      <c r="AX1324" s="1">
        <v>2</v>
      </c>
      <c r="AY1324" s="1">
        <v>1</v>
      </c>
      <c r="AZ1324">
        <v>3</v>
      </c>
      <c r="BA1324">
        <v>1</v>
      </c>
      <c r="BB1324" s="51" t="s">
        <v>97</v>
      </c>
      <c r="BC1324" s="59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 s="51">
        <v>2</v>
      </c>
      <c r="BK1324" s="51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 s="1">
        <v>190000</v>
      </c>
    </row>
    <row r="1325" spans="1:81" x14ac:dyDescent="0.2">
      <c r="A1325">
        <v>1324</v>
      </c>
      <c r="B1325">
        <v>30</v>
      </c>
      <c r="C1325" t="s">
        <v>81</v>
      </c>
      <c r="D1325" s="1">
        <v>50</v>
      </c>
      <c r="E1325" s="1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s="1" t="s">
        <v>148</v>
      </c>
      <c r="N1325" s="51" t="s">
        <v>90</v>
      </c>
      <c r="O1325" s="51" t="s">
        <v>90</v>
      </c>
      <c r="P1325" s="1" t="s">
        <v>91</v>
      </c>
      <c r="Q1325" s="51" t="s">
        <v>115</v>
      </c>
      <c r="R1325" s="1">
        <v>4</v>
      </c>
      <c r="S1325" s="51">
        <v>7</v>
      </c>
      <c r="T1325" s="51">
        <v>1940</v>
      </c>
      <c r="U1325" s="51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 s="51">
        <v>420</v>
      </c>
      <c r="AN1325" t="s">
        <v>103</v>
      </c>
      <c r="AO1325" t="s">
        <v>97</v>
      </c>
      <c r="AP1325" t="s">
        <v>105</v>
      </c>
      <c r="AQ1325" t="s">
        <v>106</v>
      </c>
      <c r="AR1325" s="51">
        <v>708</v>
      </c>
      <c r="AS1325" s="51">
        <v>0</v>
      </c>
      <c r="AT1325">
        <v>0</v>
      </c>
      <c r="AU1325" s="1">
        <v>708</v>
      </c>
      <c r="AV1325" s="1">
        <v>0</v>
      </c>
      <c r="AW1325" s="1">
        <v>0</v>
      </c>
      <c r="AX1325" s="1">
        <v>1</v>
      </c>
      <c r="AY1325" s="1">
        <v>0</v>
      </c>
      <c r="AZ1325">
        <v>2</v>
      </c>
      <c r="BA1325">
        <v>1</v>
      </c>
      <c r="BB1325" s="51" t="s">
        <v>147</v>
      </c>
      <c r="BC1325" s="59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 s="51">
        <v>0</v>
      </c>
      <c r="BK1325" s="51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 s="1">
        <v>82500</v>
      </c>
    </row>
    <row r="1326" spans="1:81" x14ac:dyDescent="0.2">
      <c r="A1326">
        <v>1325</v>
      </c>
      <c r="B1326">
        <v>20</v>
      </c>
      <c r="C1326" t="s">
        <v>81</v>
      </c>
      <c r="D1326" s="1">
        <v>75</v>
      </c>
      <c r="E1326" s="1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s="1" t="s">
        <v>136</v>
      </c>
      <c r="N1326" s="51" t="s">
        <v>90</v>
      </c>
      <c r="O1326" s="51" t="s">
        <v>90</v>
      </c>
      <c r="P1326" s="1" t="s">
        <v>91</v>
      </c>
      <c r="Q1326" s="51" t="s">
        <v>115</v>
      </c>
      <c r="R1326" s="1">
        <v>8</v>
      </c>
      <c r="S1326" s="51">
        <v>5</v>
      </c>
      <c r="T1326" s="51">
        <v>2006</v>
      </c>
      <c r="U1326" s="51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 s="51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 s="51">
        <v>1795</v>
      </c>
      <c r="AS1326" s="51">
        <v>0</v>
      </c>
      <c r="AT1326">
        <v>0</v>
      </c>
      <c r="AU1326" s="1">
        <v>1795</v>
      </c>
      <c r="AV1326" s="1">
        <v>0</v>
      </c>
      <c r="AW1326" s="1">
        <v>0</v>
      </c>
      <c r="AX1326" s="1">
        <v>2</v>
      </c>
      <c r="AY1326" s="1">
        <v>0</v>
      </c>
      <c r="AZ1326">
        <v>2</v>
      </c>
      <c r="BA1326">
        <v>1</v>
      </c>
      <c r="BB1326" s="51" t="s">
        <v>97</v>
      </c>
      <c r="BC1326" s="59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 s="51">
        <v>3</v>
      </c>
      <c r="BK1326" s="51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 s="1">
        <v>147000</v>
      </c>
    </row>
    <row r="1327" spans="1:81" x14ac:dyDescent="0.2">
      <c r="A1327">
        <v>1326</v>
      </c>
      <c r="B1327">
        <v>30</v>
      </c>
      <c r="C1327" t="s">
        <v>142</v>
      </c>
      <c r="D1327" s="1">
        <v>40</v>
      </c>
      <c r="E1327" s="1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s="1" t="s">
        <v>176</v>
      </c>
      <c r="N1327" s="51" t="s">
        <v>90</v>
      </c>
      <c r="O1327" s="51" t="s">
        <v>90</v>
      </c>
      <c r="P1327" s="1" t="s">
        <v>91</v>
      </c>
      <c r="Q1327" s="51" t="s">
        <v>115</v>
      </c>
      <c r="R1327" s="1">
        <v>4</v>
      </c>
      <c r="S1327" s="51">
        <v>4</v>
      </c>
      <c r="T1327" s="51">
        <v>1922</v>
      </c>
      <c r="U1327" s="51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 s="51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 s="51">
        <v>796</v>
      </c>
      <c r="AS1327" s="51">
        <v>0</v>
      </c>
      <c r="AT1327">
        <v>0</v>
      </c>
      <c r="AU1327" s="1">
        <v>796</v>
      </c>
      <c r="AV1327" s="1">
        <v>0</v>
      </c>
      <c r="AW1327" s="1">
        <v>0</v>
      </c>
      <c r="AX1327" s="1">
        <v>1</v>
      </c>
      <c r="AY1327" s="1">
        <v>0</v>
      </c>
      <c r="AZ1327">
        <v>2</v>
      </c>
      <c r="BA1327">
        <v>1</v>
      </c>
      <c r="BB1327" s="51" t="s">
        <v>98</v>
      </c>
      <c r="BC1327" s="59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 s="51">
        <v>0</v>
      </c>
      <c r="BK1327" s="51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 s="1">
        <v>55000</v>
      </c>
    </row>
    <row r="1328" spans="1:81" x14ac:dyDescent="0.2">
      <c r="A1328">
        <v>1327</v>
      </c>
      <c r="B1328">
        <v>30</v>
      </c>
      <c r="C1328" t="s">
        <v>239</v>
      </c>
      <c r="D1328" s="1">
        <v>70</v>
      </c>
      <c r="E1328" s="1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s="1" t="s">
        <v>185</v>
      </c>
      <c r="N1328" s="51" t="s">
        <v>90</v>
      </c>
      <c r="O1328" s="51" t="s">
        <v>90</v>
      </c>
      <c r="P1328" s="1" t="s">
        <v>91</v>
      </c>
      <c r="Q1328" s="51" t="s">
        <v>115</v>
      </c>
      <c r="R1328" s="1">
        <v>3</v>
      </c>
      <c r="S1328" s="51">
        <v>6</v>
      </c>
      <c r="T1328" s="51">
        <v>1931</v>
      </c>
      <c r="U1328" s="51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 s="51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 s="51">
        <v>774</v>
      </c>
      <c r="AS1328" s="51">
        <v>0</v>
      </c>
      <c r="AT1328">
        <v>0</v>
      </c>
      <c r="AU1328" s="1">
        <v>774</v>
      </c>
      <c r="AV1328" s="1">
        <v>0</v>
      </c>
      <c r="AW1328" s="1">
        <v>0</v>
      </c>
      <c r="AX1328" s="1">
        <v>1</v>
      </c>
      <c r="AY1328" s="1">
        <v>0</v>
      </c>
      <c r="AZ1328">
        <v>3</v>
      </c>
      <c r="BA1328">
        <v>1</v>
      </c>
      <c r="BB1328" s="51" t="s">
        <v>97</v>
      </c>
      <c r="BC1328" s="59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 s="51">
        <v>0</v>
      </c>
      <c r="BK1328" s="51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 s="1">
        <v>79000</v>
      </c>
    </row>
    <row r="1329" spans="1:81" x14ac:dyDescent="0.2">
      <c r="A1329">
        <v>1328</v>
      </c>
      <c r="B1329">
        <v>20</v>
      </c>
      <c r="C1329" t="s">
        <v>81</v>
      </c>
      <c r="D1329" s="1">
        <v>60</v>
      </c>
      <c r="E1329" s="1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s="1" t="s">
        <v>131</v>
      </c>
      <c r="N1329" s="51" t="s">
        <v>90</v>
      </c>
      <c r="O1329" s="51" t="s">
        <v>90</v>
      </c>
      <c r="P1329" s="1" t="s">
        <v>91</v>
      </c>
      <c r="Q1329" s="51" t="s">
        <v>115</v>
      </c>
      <c r="R1329" s="1">
        <v>5</v>
      </c>
      <c r="S1329" s="51">
        <v>9</v>
      </c>
      <c r="T1329" s="51">
        <v>1982</v>
      </c>
      <c r="U1329" s="51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 s="51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 s="51">
        <v>816</v>
      </c>
      <c r="AS1329" s="51">
        <v>0</v>
      </c>
      <c r="AT1329">
        <v>0</v>
      </c>
      <c r="AU1329" s="1">
        <v>816</v>
      </c>
      <c r="AV1329" s="1">
        <v>0</v>
      </c>
      <c r="AW1329" s="1">
        <v>1</v>
      </c>
      <c r="AX1329" s="1">
        <v>1</v>
      </c>
      <c r="AY1329" s="1">
        <v>0</v>
      </c>
      <c r="AZ1329">
        <v>3</v>
      </c>
      <c r="BA1329">
        <v>1</v>
      </c>
      <c r="BB1329" s="51" t="s">
        <v>97</v>
      </c>
      <c r="BC1329" s="5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 s="51">
        <v>1</v>
      </c>
      <c r="BK1329" s="51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 s="1">
        <v>130500</v>
      </c>
    </row>
    <row r="1330" spans="1:81" x14ac:dyDescent="0.2">
      <c r="A1330">
        <v>1329</v>
      </c>
      <c r="B1330">
        <v>50</v>
      </c>
      <c r="C1330" t="s">
        <v>142</v>
      </c>
      <c r="D1330" s="1">
        <v>60</v>
      </c>
      <c r="E1330" s="1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s="1" t="s">
        <v>143</v>
      </c>
      <c r="N1330" s="51" t="s">
        <v>90</v>
      </c>
      <c r="O1330" s="51" t="s">
        <v>90</v>
      </c>
      <c r="P1330" s="1" t="s">
        <v>91</v>
      </c>
      <c r="Q1330" s="51" t="s">
        <v>132</v>
      </c>
      <c r="R1330" s="1">
        <v>6</v>
      </c>
      <c r="S1330" s="51">
        <v>7</v>
      </c>
      <c r="T1330" s="51">
        <v>1920</v>
      </c>
      <c r="U1330" s="51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 s="51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 s="51">
        <v>1584</v>
      </c>
      <c r="AS1330" s="51">
        <v>1208</v>
      </c>
      <c r="AT1330">
        <v>0</v>
      </c>
      <c r="AU1330" s="1">
        <v>2792</v>
      </c>
      <c r="AV1330" s="1">
        <v>0</v>
      </c>
      <c r="AW1330" s="1">
        <v>0</v>
      </c>
      <c r="AX1330" s="1">
        <v>2</v>
      </c>
      <c r="AY1330" s="1">
        <v>0</v>
      </c>
      <c r="AZ1330">
        <v>5</v>
      </c>
      <c r="BA1330">
        <v>1</v>
      </c>
      <c r="BB1330" s="51" t="s">
        <v>98</v>
      </c>
      <c r="BC1330" s="59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 s="51">
        <v>2</v>
      </c>
      <c r="BK1330" s="51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 s="1">
        <v>256000</v>
      </c>
    </row>
    <row r="1331" spans="1:81" x14ac:dyDescent="0.2">
      <c r="A1331">
        <v>1330</v>
      </c>
      <c r="B1331">
        <v>60</v>
      </c>
      <c r="C1331" t="s">
        <v>81</v>
      </c>
      <c r="D1331" s="1">
        <v>63</v>
      </c>
      <c r="E1331" s="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s="1" t="s">
        <v>193</v>
      </c>
      <c r="N1331" s="51" t="s">
        <v>90</v>
      </c>
      <c r="O1331" s="51" t="s">
        <v>90</v>
      </c>
      <c r="P1331" s="1" t="s">
        <v>91</v>
      </c>
      <c r="Q1331" s="51" t="s">
        <v>92</v>
      </c>
      <c r="R1331" s="1">
        <v>7</v>
      </c>
      <c r="S1331" s="51">
        <v>5</v>
      </c>
      <c r="T1331" s="51">
        <v>1998</v>
      </c>
      <c r="U1331" s="5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 s="5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 s="51">
        <v>955</v>
      </c>
      <c r="AS1331" s="51">
        <v>677</v>
      </c>
      <c r="AT1331">
        <v>0</v>
      </c>
      <c r="AU1331" s="1">
        <v>1632</v>
      </c>
      <c r="AV1331" s="1">
        <v>0</v>
      </c>
      <c r="AW1331" s="1">
        <v>0</v>
      </c>
      <c r="AX1331" s="1">
        <v>2</v>
      </c>
      <c r="AY1331" s="1">
        <v>1</v>
      </c>
      <c r="AZ1331">
        <v>3</v>
      </c>
      <c r="BA1331">
        <v>1</v>
      </c>
      <c r="BB1331" s="51" t="s">
        <v>98</v>
      </c>
      <c r="BC1331" s="59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 s="51">
        <v>2</v>
      </c>
      <c r="BK1331" s="5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 s="1">
        <v>176500</v>
      </c>
    </row>
    <row r="1332" spans="1:81" x14ac:dyDescent="0.2">
      <c r="A1332">
        <v>1331</v>
      </c>
      <c r="B1332">
        <v>20</v>
      </c>
      <c r="C1332" t="s">
        <v>81</v>
      </c>
      <c r="D1332" s="1">
        <v>85</v>
      </c>
      <c r="E1332" s="1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s="1" t="s">
        <v>136</v>
      </c>
      <c r="N1332" s="51" t="s">
        <v>90</v>
      </c>
      <c r="O1332" s="51" t="s">
        <v>90</v>
      </c>
      <c r="P1332" s="1" t="s">
        <v>91</v>
      </c>
      <c r="Q1332" s="51" t="s">
        <v>115</v>
      </c>
      <c r="R1332" s="1">
        <v>8</v>
      </c>
      <c r="S1332" s="51">
        <v>5</v>
      </c>
      <c r="T1332" s="51">
        <v>2006</v>
      </c>
      <c r="U1332" s="51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 s="51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 s="51">
        <v>1588</v>
      </c>
      <c r="AS1332" s="51">
        <v>0</v>
      </c>
      <c r="AT1332">
        <v>0</v>
      </c>
      <c r="AU1332" s="1">
        <v>1588</v>
      </c>
      <c r="AV1332" s="1">
        <v>0</v>
      </c>
      <c r="AW1332" s="1">
        <v>0</v>
      </c>
      <c r="AX1332" s="1">
        <v>2</v>
      </c>
      <c r="AY1332" s="1">
        <v>0</v>
      </c>
      <c r="AZ1332">
        <v>3</v>
      </c>
      <c r="BA1332">
        <v>1</v>
      </c>
      <c r="BB1332" s="51" t="s">
        <v>97</v>
      </c>
      <c r="BC1332" s="59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 s="51">
        <v>3</v>
      </c>
      <c r="BK1332" s="51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 s="1">
        <v>227000</v>
      </c>
    </row>
    <row r="1333" spans="1:81" x14ac:dyDescent="0.2">
      <c r="A1333">
        <v>1332</v>
      </c>
      <c r="B1333">
        <v>80</v>
      </c>
      <c r="C1333" t="s">
        <v>81</v>
      </c>
      <c r="D1333" s="1">
        <v>55</v>
      </c>
      <c r="E1333" s="1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s="1" t="s">
        <v>89</v>
      </c>
      <c r="N1333" s="51" t="s">
        <v>90</v>
      </c>
      <c r="O1333" s="51" t="s">
        <v>90</v>
      </c>
      <c r="P1333" s="1" t="s">
        <v>91</v>
      </c>
      <c r="Q1333" s="51" t="s">
        <v>197</v>
      </c>
      <c r="R1333" s="1">
        <v>5</v>
      </c>
      <c r="S1333" s="51">
        <v>5</v>
      </c>
      <c r="T1333" s="51">
        <v>1976</v>
      </c>
      <c r="U1333" s="51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 s="51">
        <v>911</v>
      </c>
      <c r="AN1333" t="s">
        <v>103</v>
      </c>
      <c r="AO1333" t="s">
        <v>97</v>
      </c>
      <c r="AP1333" t="s">
        <v>105</v>
      </c>
      <c r="AQ1333" t="s">
        <v>106</v>
      </c>
      <c r="AR1333" s="51">
        <v>954</v>
      </c>
      <c r="AS1333" s="51">
        <v>0</v>
      </c>
      <c r="AT1333">
        <v>0</v>
      </c>
      <c r="AU1333" s="1">
        <v>954</v>
      </c>
      <c r="AV1333" s="1">
        <v>0</v>
      </c>
      <c r="AW1333" s="1">
        <v>0</v>
      </c>
      <c r="AX1333" s="1">
        <v>1</v>
      </c>
      <c r="AY1333" s="1">
        <v>0</v>
      </c>
      <c r="AZ1333">
        <v>3</v>
      </c>
      <c r="BA1333">
        <v>1</v>
      </c>
      <c r="BB1333" s="51" t="s">
        <v>98</v>
      </c>
      <c r="BC1333" s="59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 s="51">
        <v>2</v>
      </c>
      <c r="BK1333" s="51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 s="1">
        <v>132500</v>
      </c>
    </row>
    <row r="1334" spans="1:81" x14ac:dyDescent="0.2">
      <c r="A1334">
        <v>1333</v>
      </c>
      <c r="B1334">
        <v>20</v>
      </c>
      <c r="C1334" t="s">
        <v>81</v>
      </c>
      <c r="D1334" s="1">
        <v>67</v>
      </c>
      <c r="E1334" s="1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s="1" t="s">
        <v>185</v>
      </c>
      <c r="N1334" s="51" t="s">
        <v>90</v>
      </c>
      <c r="O1334" s="51" t="s">
        <v>90</v>
      </c>
      <c r="P1334" s="1" t="s">
        <v>91</v>
      </c>
      <c r="Q1334" s="51" t="s">
        <v>115</v>
      </c>
      <c r="R1334" s="1">
        <v>4</v>
      </c>
      <c r="S1334" s="51">
        <v>6</v>
      </c>
      <c r="T1334" s="51">
        <v>1938</v>
      </c>
      <c r="U1334" s="51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 s="51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 s="51">
        <v>816</v>
      </c>
      <c r="AS1334" s="51">
        <v>0</v>
      </c>
      <c r="AT1334">
        <v>0</v>
      </c>
      <c r="AU1334" s="1">
        <v>816</v>
      </c>
      <c r="AV1334" s="1">
        <v>1</v>
      </c>
      <c r="AW1334" s="1">
        <v>0</v>
      </c>
      <c r="AX1334" s="1">
        <v>1</v>
      </c>
      <c r="AY1334" s="1">
        <v>0</v>
      </c>
      <c r="AZ1334">
        <v>2</v>
      </c>
      <c r="BA1334">
        <v>1</v>
      </c>
      <c r="BB1334" s="51" t="s">
        <v>98</v>
      </c>
      <c r="BC1334" s="59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 s="51">
        <v>1</v>
      </c>
      <c r="BK1334" s="51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 s="1">
        <v>100000</v>
      </c>
    </row>
    <row r="1335" spans="1:81" x14ac:dyDescent="0.2">
      <c r="A1335">
        <v>1334</v>
      </c>
      <c r="B1335">
        <v>50</v>
      </c>
      <c r="C1335" t="s">
        <v>142</v>
      </c>
      <c r="D1335" s="1">
        <v>60</v>
      </c>
      <c r="E1335" s="1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s="1" t="s">
        <v>176</v>
      </c>
      <c r="N1335" s="51" t="s">
        <v>90</v>
      </c>
      <c r="O1335" s="51" t="s">
        <v>90</v>
      </c>
      <c r="P1335" s="1" t="s">
        <v>91</v>
      </c>
      <c r="Q1335" s="51" t="s">
        <v>132</v>
      </c>
      <c r="R1335" s="1">
        <v>5</v>
      </c>
      <c r="S1335" s="51">
        <v>6</v>
      </c>
      <c r="T1335" s="51">
        <v>1938</v>
      </c>
      <c r="U1335" s="51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 s="51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 s="51">
        <v>803</v>
      </c>
      <c r="AS1335" s="51">
        <v>557</v>
      </c>
      <c r="AT1335">
        <v>0</v>
      </c>
      <c r="AU1335" s="1">
        <v>1360</v>
      </c>
      <c r="AV1335" s="1">
        <v>0</v>
      </c>
      <c r="AW1335" s="1">
        <v>0</v>
      </c>
      <c r="AX1335" s="1">
        <v>1</v>
      </c>
      <c r="AY1335" s="1">
        <v>1</v>
      </c>
      <c r="AZ1335">
        <v>2</v>
      </c>
      <c r="BA1335">
        <v>1</v>
      </c>
      <c r="BB1335" s="51" t="s">
        <v>97</v>
      </c>
      <c r="BC1335" s="59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 s="51">
        <v>1</v>
      </c>
      <c r="BK1335" s="51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 s="1">
        <v>125500</v>
      </c>
    </row>
    <row r="1336" spans="1:81" x14ac:dyDescent="0.2">
      <c r="A1336">
        <v>1335</v>
      </c>
      <c r="B1336">
        <v>160</v>
      </c>
      <c r="C1336" t="s">
        <v>142</v>
      </c>
      <c r="D1336" s="1">
        <v>24</v>
      </c>
      <c r="E1336" s="1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s="1" t="s">
        <v>228</v>
      </c>
      <c r="N1336" s="51" t="s">
        <v>90</v>
      </c>
      <c r="O1336" s="51" t="s">
        <v>90</v>
      </c>
      <c r="P1336" s="1" t="s">
        <v>179</v>
      </c>
      <c r="Q1336" s="51" t="s">
        <v>92</v>
      </c>
      <c r="R1336" s="1">
        <v>5</v>
      </c>
      <c r="S1336" s="51">
        <v>6</v>
      </c>
      <c r="T1336" s="51">
        <v>1970</v>
      </c>
      <c r="U1336" s="51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 s="51">
        <v>765</v>
      </c>
      <c r="AN1336" t="s">
        <v>103</v>
      </c>
      <c r="AO1336" t="s">
        <v>98</v>
      </c>
      <c r="AP1336" t="s">
        <v>105</v>
      </c>
      <c r="AQ1336" t="s">
        <v>106</v>
      </c>
      <c r="AR1336" s="51">
        <v>765</v>
      </c>
      <c r="AS1336" s="51">
        <v>600</v>
      </c>
      <c r="AT1336">
        <v>0</v>
      </c>
      <c r="AU1336" s="1">
        <v>1365</v>
      </c>
      <c r="AV1336" s="1">
        <v>0</v>
      </c>
      <c r="AW1336" s="1">
        <v>0</v>
      </c>
      <c r="AX1336" s="1">
        <v>1</v>
      </c>
      <c r="AY1336" s="1">
        <v>1</v>
      </c>
      <c r="AZ1336">
        <v>3</v>
      </c>
      <c r="BA1336">
        <v>1</v>
      </c>
      <c r="BB1336" s="51" t="s">
        <v>98</v>
      </c>
      <c r="BC1336" s="59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 s="51">
        <v>2</v>
      </c>
      <c r="BK1336" s="51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 s="1">
        <v>125000</v>
      </c>
    </row>
    <row r="1337" spans="1:81" x14ac:dyDescent="0.2">
      <c r="A1337">
        <v>1336</v>
      </c>
      <c r="B1337">
        <v>20</v>
      </c>
      <c r="C1337" t="s">
        <v>81</v>
      </c>
      <c r="D1337" s="1">
        <v>80</v>
      </c>
      <c r="E1337" s="1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s="1" t="s">
        <v>138</v>
      </c>
      <c r="N1337" s="51" t="s">
        <v>90</v>
      </c>
      <c r="O1337" s="51" t="s">
        <v>90</v>
      </c>
      <c r="P1337" s="1" t="s">
        <v>91</v>
      </c>
      <c r="Q1337" s="51" t="s">
        <v>115</v>
      </c>
      <c r="R1337" s="1">
        <v>6</v>
      </c>
      <c r="S1337" s="51">
        <v>5</v>
      </c>
      <c r="T1337" s="51">
        <v>1977</v>
      </c>
      <c r="U1337" s="51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 s="51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 s="51">
        <v>1334</v>
      </c>
      <c r="AS1337" s="51">
        <v>0</v>
      </c>
      <c r="AT1337">
        <v>0</v>
      </c>
      <c r="AU1337" s="1">
        <v>1334</v>
      </c>
      <c r="AV1337" s="1">
        <v>0</v>
      </c>
      <c r="AW1337" s="1">
        <v>1</v>
      </c>
      <c r="AX1337" s="1">
        <v>2</v>
      </c>
      <c r="AY1337" s="1">
        <v>0</v>
      </c>
      <c r="AZ1337">
        <v>2</v>
      </c>
      <c r="BA1337">
        <v>1</v>
      </c>
      <c r="BB1337" s="51" t="s">
        <v>98</v>
      </c>
      <c r="BC1337" s="59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 s="51">
        <v>2</v>
      </c>
      <c r="BK1337" s="51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 s="1">
        <v>167900</v>
      </c>
    </row>
    <row r="1338" spans="1:81" x14ac:dyDescent="0.2">
      <c r="A1338">
        <v>1337</v>
      </c>
      <c r="B1338">
        <v>90</v>
      </c>
      <c r="C1338" t="s">
        <v>81</v>
      </c>
      <c r="D1338" s="1">
        <v>87</v>
      </c>
      <c r="E1338" s="1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s="1" t="s">
        <v>138</v>
      </c>
      <c r="N1338" s="51" t="s">
        <v>114</v>
      </c>
      <c r="O1338" s="51" t="s">
        <v>90</v>
      </c>
      <c r="P1338" s="1" t="s">
        <v>167</v>
      </c>
      <c r="Q1338" s="51" t="s">
        <v>115</v>
      </c>
      <c r="R1338" s="1">
        <v>5</v>
      </c>
      <c r="S1338" s="51">
        <v>5</v>
      </c>
      <c r="T1338" s="51">
        <v>1973</v>
      </c>
      <c r="U1338" s="51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 s="51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 s="51">
        <v>1656</v>
      </c>
      <c r="AS1338" s="51">
        <v>0</v>
      </c>
      <c r="AT1338">
        <v>0</v>
      </c>
      <c r="AU1338" s="1">
        <v>1656</v>
      </c>
      <c r="AV1338" s="1">
        <v>0</v>
      </c>
      <c r="AW1338" s="1">
        <v>0</v>
      </c>
      <c r="AX1338" s="1">
        <v>2</v>
      </c>
      <c r="AY1338" s="1">
        <v>0</v>
      </c>
      <c r="AZ1338">
        <v>4</v>
      </c>
      <c r="BA1338">
        <v>2</v>
      </c>
      <c r="BB1338" s="51" t="s">
        <v>98</v>
      </c>
      <c r="BC1338" s="59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 s="51">
        <v>2</v>
      </c>
      <c r="BK1338" s="51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 s="1">
        <v>135000</v>
      </c>
    </row>
    <row r="1339" spans="1:81" x14ac:dyDescent="0.2">
      <c r="A1339">
        <v>1338</v>
      </c>
      <c r="B1339">
        <v>30</v>
      </c>
      <c r="C1339" t="s">
        <v>142</v>
      </c>
      <c r="D1339" s="1">
        <v>153</v>
      </c>
      <c r="E1339" s="1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s="1" t="s">
        <v>143</v>
      </c>
      <c r="N1339" s="51" t="s">
        <v>114</v>
      </c>
      <c r="O1339" s="51" t="s">
        <v>90</v>
      </c>
      <c r="P1339" s="1" t="s">
        <v>91</v>
      </c>
      <c r="Q1339" s="51" t="s">
        <v>115</v>
      </c>
      <c r="R1339" s="1">
        <v>4</v>
      </c>
      <c r="S1339" s="51">
        <v>4</v>
      </c>
      <c r="T1339" s="51">
        <v>1941</v>
      </c>
      <c r="U1339" s="51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 s="51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 s="51">
        <v>693</v>
      </c>
      <c r="AS1339" s="51">
        <v>0</v>
      </c>
      <c r="AT1339">
        <v>0</v>
      </c>
      <c r="AU1339" s="1">
        <v>693</v>
      </c>
      <c r="AV1339" s="1">
        <v>0</v>
      </c>
      <c r="AW1339" s="1">
        <v>0</v>
      </c>
      <c r="AX1339" s="1">
        <v>1</v>
      </c>
      <c r="AY1339" s="1">
        <v>0</v>
      </c>
      <c r="AZ1339">
        <v>2</v>
      </c>
      <c r="BA1339">
        <v>1</v>
      </c>
      <c r="BB1339" s="51" t="s">
        <v>147</v>
      </c>
      <c r="BC1339" s="5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 s="51">
        <v>0</v>
      </c>
      <c r="BK1339" s="51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 s="1">
        <v>52500</v>
      </c>
    </row>
    <row r="1340" spans="1:81" x14ac:dyDescent="0.2">
      <c r="A1340">
        <v>1339</v>
      </c>
      <c r="B1340">
        <v>60</v>
      </c>
      <c r="C1340" t="s">
        <v>81</v>
      </c>
      <c r="D1340" s="1">
        <v>95</v>
      </c>
      <c r="E1340" s="1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s="1" t="s">
        <v>89</v>
      </c>
      <c r="N1340" s="51" t="s">
        <v>90</v>
      </c>
      <c r="O1340" s="51" t="s">
        <v>90</v>
      </c>
      <c r="P1340" s="1" t="s">
        <v>91</v>
      </c>
      <c r="Q1340" s="51" t="s">
        <v>92</v>
      </c>
      <c r="R1340" s="1">
        <v>7</v>
      </c>
      <c r="S1340" s="51">
        <v>5</v>
      </c>
      <c r="T1340" s="51">
        <v>2002</v>
      </c>
      <c r="U1340" s="51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 s="51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 s="51">
        <v>920</v>
      </c>
      <c r="AS1340" s="51">
        <v>941</v>
      </c>
      <c r="AT1340">
        <v>0</v>
      </c>
      <c r="AU1340" s="1">
        <v>1861</v>
      </c>
      <c r="AV1340" s="1">
        <v>1</v>
      </c>
      <c r="AW1340" s="1">
        <v>0</v>
      </c>
      <c r="AX1340" s="1">
        <v>2</v>
      </c>
      <c r="AY1340" s="1">
        <v>1</v>
      </c>
      <c r="AZ1340">
        <v>3</v>
      </c>
      <c r="BA1340">
        <v>1</v>
      </c>
      <c r="BB1340" s="51" t="s">
        <v>97</v>
      </c>
      <c r="BC1340" s="59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 s="51">
        <v>2</v>
      </c>
      <c r="BK1340" s="51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 s="1">
        <v>200000</v>
      </c>
    </row>
    <row r="1341" spans="1:81" x14ac:dyDescent="0.2">
      <c r="A1341">
        <v>1340</v>
      </c>
      <c r="B1341">
        <v>20</v>
      </c>
      <c r="C1341" t="s">
        <v>81</v>
      </c>
      <c r="D1341" s="1">
        <v>120</v>
      </c>
      <c r="E1341" s="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s="1" t="s">
        <v>89</v>
      </c>
      <c r="N1341" s="51" t="s">
        <v>90</v>
      </c>
      <c r="O1341" s="51" t="s">
        <v>90</v>
      </c>
      <c r="P1341" s="1" t="s">
        <v>91</v>
      </c>
      <c r="Q1341" s="51" t="s">
        <v>115</v>
      </c>
      <c r="R1341" s="1">
        <v>5</v>
      </c>
      <c r="S1341" s="51">
        <v>7</v>
      </c>
      <c r="T1341" s="51">
        <v>1972</v>
      </c>
      <c r="U1341" s="5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 s="5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 s="51">
        <v>864</v>
      </c>
      <c r="AS1341" s="51">
        <v>0</v>
      </c>
      <c r="AT1341">
        <v>0</v>
      </c>
      <c r="AU1341" s="1">
        <v>864</v>
      </c>
      <c r="AV1341" s="1">
        <v>0</v>
      </c>
      <c r="AW1341" s="1">
        <v>0</v>
      </c>
      <c r="AX1341" s="1">
        <v>1</v>
      </c>
      <c r="AY1341" s="1">
        <v>0</v>
      </c>
      <c r="AZ1341">
        <v>3</v>
      </c>
      <c r="BA1341">
        <v>1</v>
      </c>
      <c r="BB1341" s="51" t="s">
        <v>98</v>
      </c>
      <c r="BC1341" s="59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 s="51">
        <v>1</v>
      </c>
      <c r="BK1341" s="5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 s="1">
        <v>128500</v>
      </c>
    </row>
    <row r="1342" spans="1:81" x14ac:dyDescent="0.2">
      <c r="A1342">
        <v>1341</v>
      </c>
      <c r="B1342">
        <v>20</v>
      </c>
      <c r="C1342" t="s">
        <v>81</v>
      </c>
      <c r="D1342" s="1">
        <v>70</v>
      </c>
      <c r="E1342" s="1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s="1" t="s">
        <v>162</v>
      </c>
      <c r="N1342" s="51" t="s">
        <v>90</v>
      </c>
      <c r="O1342" s="51" t="s">
        <v>90</v>
      </c>
      <c r="P1342" s="1" t="s">
        <v>91</v>
      </c>
      <c r="Q1342" s="51" t="s">
        <v>115</v>
      </c>
      <c r="R1342" s="1">
        <v>4</v>
      </c>
      <c r="S1342" s="51">
        <v>5</v>
      </c>
      <c r="T1342" s="51">
        <v>1971</v>
      </c>
      <c r="U1342" s="51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 s="51">
        <v>858</v>
      </c>
      <c r="AN1342" t="s">
        <v>103</v>
      </c>
      <c r="AO1342" t="s">
        <v>98</v>
      </c>
      <c r="AP1342" t="s">
        <v>105</v>
      </c>
      <c r="AQ1342" t="s">
        <v>106</v>
      </c>
      <c r="AR1342" s="51">
        <v>872</v>
      </c>
      <c r="AS1342" s="51">
        <v>0</v>
      </c>
      <c r="AT1342">
        <v>0</v>
      </c>
      <c r="AU1342" s="1">
        <v>872</v>
      </c>
      <c r="AV1342" s="1">
        <v>0</v>
      </c>
      <c r="AW1342" s="1">
        <v>0</v>
      </c>
      <c r="AX1342" s="1">
        <v>1</v>
      </c>
      <c r="AY1342" s="1">
        <v>0</v>
      </c>
      <c r="AZ1342">
        <v>3</v>
      </c>
      <c r="BA1342">
        <v>1</v>
      </c>
      <c r="BB1342" s="51" t="s">
        <v>98</v>
      </c>
      <c r="BC1342" s="59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 s="51">
        <v>4</v>
      </c>
      <c r="BK1342" s="51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 s="1">
        <v>123000</v>
      </c>
    </row>
    <row r="1343" spans="1:81" x14ac:dyDescent="0.2">
      <c r="A1343">
        <v>1342</v>
      </c>
      <c r="B1343">
        <v>20</v>
      </c>
      <c r="C1343" t="s">
        <v>81</v>
      </c>
      <c r="D1343" s="1">
        <v>66</v>
      </c>
      <c r="E1343" s="1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s="1" t="s">
        <v>170</v>
      </c>
      <c r="N1343" s="51" t="s">
        <v>171</v>
      </c>
      <c r="O1343" s="51" t="s">
        <v>90</v>
      </c>
      <c r="P1343" s="1" t="s">
        <v>91</v>
      </c>
      <c r="Q1343" s="51" t="s">
        <v>115</v>
      </c>
      <c r="R1343" s="1">
        <v>6</v>
      </c>
      <c r="S1343" s="51">
        <v>5</v>
      </c>
      <c r="T1343" s="51">
        <v>2003</v>
      </c>
      <c r="U1343" s="51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 s="51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 s="51">
        <v>1114</v>
      </c>
      <c r="AS1343" s="51">
        <v>0</v>
      </c>
      <c r="AT1343">
        <v>0</v>
      </c>
      <c r="AU1343" s="1">
        <v>1114</v>
      </c>
      <c r="AV1343" s="1">
        <v>1</v>
      </c>
      <c r="AW1343" s="1">
        <v>0</v>
      </c>
      <c r="AX1343" s="1">
        <v>1</v>
      </c>
      <c r="AY1343" s="1">
        <v>0</v>
      </c>
      <c r="AZ1343">
        <v>3</v>
      </c>
      <c r="BA1343">
        <v>1</v>
      </c>
      <c r="BB1343" s="51" t="s">
        <v>97</v>
      </c>
      <c r="BC1343" s="59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 s="51">
        <v>2</v>
      </c>
      <c r="BK1343" s="51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 s="1">
        <v>155000</v>
      </c>
    </row>
    <row r="1344" spans="1:81" x14ac:dyDescent="0.2">
      <c r="A1344">
        <v>1343</v>
      </c>
      <c r="B1344">
        <v>60</v>
      </c>
      <c r="C1344" t="s">
        <v>81</v>
      </c>
      <c r="D1344" s="1" t="s">
        <v>83</v>
      </c>
      <c r="E1344" s="1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s="1" t="s">
        <v>89</v>
      </c>
      <c r="N1344" s="51" t="s">
        <v>90</v>
      </c>
      <c r="O1344" s="51" t="s">
        <v>90</v>
      </c>
      <c r="P1344" s="1" t="s">
        <v>91</v>
      </c>
      <c r="Q1344" s="51" t="s">
        <v>92</v>
      </c>
      <c r="R1344" s="1">
        <v>8</v>
      </c>
      <c r="S1344" s="51">
        <v>5</v>
      </c>
      <c r="T1344" s="51">
        <v>2002</v>
      </c>
      <c r="U1344" s="51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 s="51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 s="51">
        <v>1284</v>
      </c>
      <c r="AS1344" s="51">
        <v>885</v>
      </c>
      <c r="AT1344">
        <v>0</v>
      </c>
      <c r="AU1344" s="1">
        <v>2169</v>
      </c>
      <c r="AV1344" s="1">
        <v>0</v>
      </c>
      <c r="AW1344" s="1">
        <v>0</v>
      </c>
      <c r="AX1344" s="1">
        <v>2</v>
      </c>
      <c r="AY1344" s="1">
        <v>1</v>
      </c>
      <c r="AZ1344">
        <v>3</v>
      </c>
      <c r="BA1344">
        <v>1</v>
      </c>
      <c r="BB1344" s="51" t="s">
        <v>97</v>
      </c>
      <c r="BC1344" s="59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 s="51">
        <v>2</v>
      </c>
      <c r="BK1344" s="51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 s="1">
        <v>228500</v>
      </c>
    </row>
    <row r="1345" spans="1:81" x14ac:dyDescent="0.2">
      <c r="A1345">
        <v>1344</v>
      </c>
      <c r="B1345">
        <v>50</v>
      </c>
      <c r="C1345" t="s">
        <v>81</v>
      </c>
      <c r="D1345" s="1">
        <v>57</v>
      </c>
      <c r="E1345" s="1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s="1" t="s">
        <v>123</v>
      </c>
      <c r="N1345" s="51" t="s">
        <v>90</v>
      </c>
      <c r="O1345" s="51" t="s">
        <v>90</v>
      </c>
      <c r="P1345" s="1" t="s">
        <v>91</v>
      </c>
      <c r="Q1345" s="51" t="s">
        <v>132</v>
      </c>
      <c r="R1345" s="1">
        <v>6</v>
      </c>
      <c r="S1345" s="51">
        <v>6</v>
      </c>
      <c r="T1345" s="51">
        <v>1928</v>
      </c>
      <c r="U1345" s="51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 s="51">
        <v>896</v>
      </c>
      <c r="AN1345" t="s">
        <v>103</v>
      </c>
      <c r="AO1345" t="s">
        <v>97</v>
      </c>
      <c r="AP1345" t="s">
        <v>105</v>
      </c>
      <c r="AQ1345" t="s">
        <v>106</v>
      </c>
      <c r="AR1345" s="51">
        <v>1172</v>
      </c>
      <c r="AS1345" s="51">
        <v>741</v>
      </c>
      <c r="AT1345">
        <v>0</v>
      </c>
      <c r="AU1345" s="1">
        <v>1913</v>
      </c>
      <c r="AV1345" s="1">
        <v>0</v>
      </c>
      <c r="AW1345" s="1">
        <v>0</v>
      </c>
      <c r="AX1345" s="1">
        <v>1</v>
      </c>
      <c r="AY1345" s="1">
        <v>1</v>
      </c>
      <c r="AZ1345">
        <v>3</v>
      </c>
      <c r="BA1345">
        <v>1</v>
      </c>
      <c r="BB1345" s="51" t="s">
        <v>98</v>
      </c>
      <c r="BC1345" s="59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 s="51">
        <v>2</v>
      </c>
      <c r="BK1345" s="51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 s="1">
        <v>177000</v>
      </c>
    </row>
    <row r="1346" spans="1:81" x14ac:dyDescent="0.2">
      <c r="A1346">
        <v>1345</v>
      </c>
      <c r="B1346">
        <v>60</v>
      </c>
      <c r="C1346" t="s">
        <v>81</v>
      </c>
      <c r="D1346" s="1">
        <v>85</v>
      </c>
      <c r="E1346" s="1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s="1" t="s">
        <v>89</v>
      </c>
      <c r="N1346" s="51" t="s">
        <v>90</v>
      </c>
      <c r="O1346" s="51" t="s">
        <v>90</v>
      </c>
      <c r="P1346" s="1" t="s">
        <v>91</v>
      </c>
      <c r="Q1346" s="51" t="s">
        <v>92</v>
      </c>
      <c r="R1346" s="1">
        <v>7</v>
      </c>
      <c r="S1346" s="51">
        <v>5</v>
      </c>
      <c r="T1346" s="51">
        <v>2006</v>
      </c>
      <c r="U1346" s="51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 s="51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 s="51">
        <v>728</v>
      </c>
      <c r="AS1346" s="51">
        <v>728</v>
      </c>
      <c r="AT1346">
        <v>0</v>
      </c>
      <c r="AU1346" s="1">
        <v>1456</v>
      </c>
      <c r="AV1346" s="1">
        <v>0</v>
      </c>
      <c r="AW1346" s="1">
        <v>0</v>
      </c>
      <c r="AX1346" s="1">
        <v>2</v>
      </c>
      <c r="AY1346" s="1">
        <v>1</v>
      </c>
      <c r="AZ1346">
        <v>3</v>
      </c>
      <c r="BA1346">
        <v>1</v>
      </c>
      <c r="BB1346" s="51" t="s">
        <v>97</v>
      </c>
      <c r="BC1346" s="59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 s="51">
        <v>2</v>
      </c>
      <c r="BK1346" s="51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 s="1">
        <v>155835</v>
      </c>
    </row>
    <row r="1347" spans="1:81" x14ac:dyDescent="0.2">
      <c r="A1347">
        <v>1346</v>
      </c>
      <c r="B1347">
        <v>30</v>
      </c>
      <c r="C1347" t="s">
        <v>142</v>
      </c>
      <c r="D1347" s="1">
        <v>50</v>
      </c>
      <c r="E1347" s="1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s="1" t="s">
        <v>143</v>
      </c>
      <c r="N1347" s="51" t="s">
        <v>90</v>
      </c>
      <c r="O1347" s="51" t="s">
        <v>90</v>
      </c>
      <c r="P1347" s="1" t="s">
        <v>91</v>
      </c>
      <c r="Q1347" s="51" t="s">
        <v>115</v>
      </c>
      <c r="R1347" s="1">
        <v>4</v>
      </c>
      <c r="S1347" s="51">
        <v>4</v>
      </c>
      <c r="T1347" s="51">
        <v>1920</v>
      </c>
      <c r="U1347" s="51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 s="51">
        <v>960</v>
      </c>
      <c r="AN1347" t="s">
        <v>103</v>
      </c>
      <c r="AO1347" t="s">
        <v>97</v>
      </c>
      <c r="AP1347" t="s">
        <v>105</v>
      </c>
      <c r="AQ1347" t="s">
        <v>164</v>
      </c>
      <c r="AR1347" s="51">
        <v>960</v>
      </c>
      <c r="AS1347" s="51">
        <v>0</v>
      </c>
      <c r="AT1347">
        <v>0</v>
      </c>
      <c r="AU1347" s="1">
        <v>960</v>
      </c>
      <c r="AV1347" s="1">
        <v>0</v>
      </c>
      <c r="AW1347" s="1">
        <v>0</v>
      </c>
      <c r="AX1347" s="1">
        <v>1</v>
      </c>
      <c r="AY1347" s="1">
        <v>0</v>
      </c>
      <c r="AZ1347">
        <v>2</v>
      </c>
      <c r="BA1347">
        <v>1</v>
      </c>
      <c r="BB1347" s="51" t="s">
        <v>147</v>
      </c>
      <c r="BC1347" s="59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 s="51">
        <v>1</v>
      </c>
      <c r="BK1347" s="51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 s="1">
        <v>108500</v>
      </c>
    </row>
    <row r="1348" spans="1:81" x14ac:dyDescent="0.2">
      <c r="A1348">
        <v>1347</v>
      </c>
      <c r="B1348">
        <v>20</v>
      </c>
      <c r="C1348" t="s">
        <v>81</v>
      </c>
      <c r="D1348" s="1" t="s">
        <v>83</v>
      </c>
      <c r="E1348" s="1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s="1" t="s">
        <v>138</v>
      </c>
      <c r="N1348" s="51" t="s">
        <v>139</v>
      </c>
      <c r="O1348" s="51" t="s">
        <v>90</v>
      </c>
      <c r="P1348" s="1" t="s">
        <v>91</v>
      </c>
      <c r="Q1348" s="51" t="s">
        <v>115</v>
      </c>
      <c r="R1348" s="1">
        <v>7</v>
      </c>
      <c r="S1348" s="51">
        <v>7</v>
      </c>
      <c r="T1348" s="51">
        <v>1968</v>
      </c>
      <c r="U1348" s="51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 s="51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 s="51">
        <v>2156</v>
      </c>
      <c r="AS1348" s="51">
        <v>0</v>
      </c>
      <c r="AT1348">
        <v>0</v>
      </c>
      <c r="AU1348" s="1">
        <v>2156</v>
      </c>
      <c r="AV1348" s="1">
        <v>0</v>
      </c>
      <c r="AW1348" s="1">
        <v>0</v>
      </c>
      <c r="AX1348" s="1">
        <v>2</v>
      </c>
      <c r="AY1348" s="1">
        <v>0</v>
      </c>
      <c r="AZ1348">
        <v>3</v>
      </c>
      <c r="BA1348">
        <v>1</v>
      </c>
      <c r="BB1348" s="51" t="s">
        <v>98</v>
      </c>
      <c r="BC1348" s="59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 s="51">
        <v>2</v>
      </c>
      <c r="BK1348" s="51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 s="1">
        <v>262500</v>
      </c>
    </row>
    <row r="1349" spans="1:81" x14ac:dyDescent="0.2">
      <c r="A1349">
        <v>1348</v>
      </c>
      <c r="B1349">
        <v>20</v>
      </c>
      <c r="C1349" t="s">
        <v>81</v>
      </c>
      <c r="D1349" s="1">
        <v>93</v>
      </c>
      <c r="E1349" s="1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s="1" t="s">
        <v>189</v>
      </c>
      <c r="N1349" s="51" t="s">
        <v>90</v>
      </c>
      <c r="O1349" s="51" t="s">
        <v>90</v>
      </c>
      <c r="P1349" s="1" t="s">
        <v>91</v>
      </c>
      <c r="Q1349" s="51" t="s">
        <v>115</v>
      </c>
      <c r="R1349" s="1">
        <v>8</v>
      </c>
      <c r="S1349" s="51">
        <v>5</v>
      </c>
      <c r="T1349" s="51">
        <v>2006</v>
      </c>
      <c r="U1349" s="51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 s="51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 s="51">
        <v>1776</v>
      </c>
      <c r="AS1349" s="51">
        <v>0</v>
      </c>
      <c r="AT1349">
        <v>0</v>
      </c>
      <c r="AU1349" s="1">
        <v>1776</v>
      </c>
      <c r="AV1349" s="1">
        <v>1</v>
      </c>
      <c r="AW1349" s="1">
        <v>0</v>
      </c>
      <c r="AX1349" s="1">
        <v>2</v>
      </c>
      <c r="AY1349" s="1">
        <v>0</v>
      </c>
      <c r="AZ1349">
        <v>3</v>
      </c>
      <c r="BA1349">
        <v>1</v>
      </c>
      <c r="BB1349" s="51" t="s">
        <v>97</v>
      </c>
      <c r="BC1349" s="5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 s="51">
        <v>3</v>
      </c>
      <c r="BK1349" s="51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 s="1">
        <v>283463</v>
      </c>
    </row>
    <row r="1350" spans="1:81" x14ac:dyDescent="0.2">
      <c r="A1350">
        <v>1349</v>
      </c>
      <c r="B1350">
        <v>20</v>
      </c>
      <c r="C1350" t="s">
        <v>81</v>
      </c>
      <c r="D1350" s="1" t="s">
        <v>83</v>
      </c>
      <c r="E1350" s="1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s="1" t="s">
        <v>170</v>
      </c>
      <c r="N1350" s="51" t="s">
        <v>90</v>
      </c>
      <c r="O1350" s="51" t="s">
        <v>90</v>
      </c>
      <c r="P1350" s="1" t="s">
        <v>91</v>
      </c>
      <c r="Q1350" s="51" t="s">
        <v>115</v>
      </c>
      <c r="R1350" s="1">
        <v>7</v>
      </c>
      <c r="S1350" s="51">
        <v>5</v>
      </c>
      <c r="T1350" s="51">
        <v>1998</v>
      </c>
      <c r="U1350" s="51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 s="51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 s="51">
        <v>1494</v>
      </c>
      <c r="AS1350" s="51">
        <v>0</v>
      </c>
      <c r="AT1350">
        <v>0</v>
      </c>
      <c r="AU1350" s="1">
        <v>1494</v>
      </c>
      <c r="AV1350" s="1">
        <v>1</v>
      </c>
      <c r="AW1350" s="1">
        <v>0</v>
      </c>
      <c r="AX1350" s="1">
        <v>2</v>
      </c>
      <c r="AY1350" s="1">
        <v>0</v>
      </c>
      <c r="AZ1350">
        <v>3</v>
      </c>
      <c r="BA1350">
        <v>1</v>
      </c>
      <c r="BB1350" s="51" t="s">
        <v>97</v>
      </c>
      <c r="BC1350" s="59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 s="51">
        <v>2</v>
      </c>
      <c r="BK1350" s="51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 s="1">
        <v>215000</v>
      </c>
    </row>
    <row r="1351" spans="1:81" x14ac:dyDescent="0.2">
      <c r="A1351">
        <v>1350</v>
      </c>
      <c r="B1351">
        <v>70</v>
      </c>
      <c r="C1351" t="s">
        <v>142</v>
      </c>
      <c r="D1351" s="1">
        <v>50</v>
      </c>
      <c r="E1351" s="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s="1" t="s">
        <v>143</v>
      </c>
      <c r="N1351" s="51" t="s">
        <v>90</v>
      </c>
      <c r="O1351" s="51" t="s">
        <v>90</v>
      </c>
      <c r="P1351" s="1" t="s">
        <v>91</v>
      </c>
      <c r="Q1351" s="51" t="s">
        <v>92</v>
      </c>
      <c r="R1351" s="1">
        <v>8</v>
      </c>
      <c r="S1351" s="51">
        <v>5</v>
      </c>
      <c r="T1351" s="51">
        <v>1872</v>
      </c>
      <c r="U1351" s="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 s="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 s="51">
        <v>938</v>
      </c>
      <c r="AS1351" s="51">
        <v>1215</v>
      </c>
      <c r="AT1351">
        <v>205</v>
      </c>
      <c r="AU1351" s="1">
        <v>2358</v>
      </c>
      <c r="AV1351" s="1">
        <v>0</v>
      </c>
      <c r="AW1351" s="1">
        <v>0</v>
      </c>
      <c r="AX1351" s="1">
        <v>2</v>
      </c>
      <c r="AY1351" s="1">
        <v>0</v>
      </c>
      <c r="AZ1351">
        <v>4</v>
      </c>
      <c r="BA1351">
        <v>1</v>
      </c>
      <c r="BB1351" s="51" t="s">
        <v>98</v>
      </c>
      <c r="BC1351" s="59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 s="51">
        <v>0</v>
      </c>
      <c r="BK1351" s="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 s="1">
        <v>122000</v>
      </c>
    </row>
    <row r="1352" spans="1:81" x14ac:dyDescent="0.2">
      <c r="A1352">
        <v>1351</v>
      </c>
      <c r="B1352">
        <v>90</v>
      </c>
      <c r="C1352" t="s">
        <v>81</v>
      </c>
      <c r="D1352" s="1">
        <v>91</v>
      </c>
      <c r="E1352" s="1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s="1" t="s">
        <v>162</v>
      </c>
      <c r="N1352" s="51" t="s">
        <v>144</v>
      </c>
      <c r="O1352" s="51" t="s">
        <v>90</v>
      </c>
      <c r="P1352" s="1" t="s">
        <v>167</v>
      </c>
      <c r="Q1352" s="51" t="s">
        <v>92</v>
      </c>
      <c r="R1352" s="1">
        <v>5</v>
      </c>
      <c r="S1352" s="51">
        <v>5</v>
      </c>
      <c r="T1352" s="51">
        <v>1969</v>
      </c>
      <c r="U1352" s="51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 s="51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 s="51">
        <v>1338</v>
      </c>
      <c r="AS1352" s="51">
        <v>1296</v>
      </c>
      <c r="AT1352">
        <v>0</v>
      </c>
      <c r="AU1352" s="1">
        <v>2634</v>
      </c>
      <c r="AV1352" s="1">
        <v>1</v>
      </c>
      <c r="AW1352" s="1">
        <v>1</v>
      </c>
      <c r="AX1352" s="1">
        <v>2</v>
      </c>
      <c r="AY1352" s="1">
        <v>2</v>
      </c>
      <c r="AZ1352">
        <v>6</v>
      </c>
      <c r="BA1352">
        <v>2</v>
      </c>
      <c r="BB1352" s="51" t="s">
        <v>98</v>
      </c>
      <c r="BC1352" s="59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 s="51">
        <v>4</v>
      </c>
      <c r="BK1352" s="51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 s="1">
        <v>200000</v>
      </c>
    </row>
    <row r="1353" spans="1:81" x14ac:dyDescent="0.2">
      <c r="A1353">
        <v>1352</v>
      </c>
      <c r="B1353">
        <v>60</v>
      </c>
      <c r="C1353" t="s">
        <v>81</v>
      </c>
      <c r="D1353" s="1">
        <v>70</v>
      </c>
      <c r="E1353" s="1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s="1" t="s">
        <v>162</v>
      </c>
      <c r="N1353" s="51" t="s">
        <v>90</v>
      </c>
      <c r="O1353" s="51" t="s">
        <v>90</v>
      </c>
      <c r="P1353" s="1" t="s">
        <v>91</v>
      </c>
      <c r="Q1353" s="51" t="s">
        <v>92</v>
      </c>
      <c r="R1353" s="1">
        <v>6</v>
      </c>
      <c r="S1353" s="51">
        <v>6</v>
      </c>
      <c r="T1353" s="51">
        <v>1962</v>
      </c>
      <c r="U1353" s="51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 s="51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 s="51">
        <v>858</v>
      </c>
      <c r="AS1353" s="51">
        <v>858</v>
      </c>
      <c r="AT1353">
        <v>0</v>
      </c>
      <c r="AU1353" s="1">
        <v>1716</v>
      </c>
      <c r="AV1353" s="1">
        <v>0</v>
      </c>
      <c r="AW1353" s="1">
        <v>0</v>
      </c>
      <c r="AX1353" s="1">
        <v>1</v>
      </c>
      <c r="AY1353" s="1">
        <v>1</v>
      </c>
      <c r="AZ1353">
        <v>4</v>
      </c>
      <c r="BA1353">
        <v>1</v>
      </c>
      <c r="BB1353" s="51" t="s">
        <v>98</v>
      </c>
      <c r="BC1353" s="59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 s="51">
        <v>2</v>
      </c>
      <c r="BK1353" s="51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 s="1">
        <v>171000</v>
      </c>
    </row>
    <row r="1354" spans="1:81" x14ac:dyDescent="0.2">
      <c r="A1354">
        <v>1353</v>
      </c>
      <c r="B1354">
        <v>50</v>
      </c>
      <c r="C1354" t="s">
        <v>142</v>
      </c>
      <c r="D1354" s="1">
        <v>50</v>
      </c>
      <c r="E1354" s="1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s="1" t="s">
        <v>148</v>
      </c>
      <c r="N1354" s="51" t="s">
        <v>90</v>
      </c>
      <c r="O1354" s="51" t="s">
        <v>90</v>
      </c>
      <c r="P1354" s="1" t="s">
        <v>91</v>
      </c>
      <c r="Q1354" s="51" t="s">
        <v>132</v>
      </c>
      <c r="R1354" s="1">
        <v>6</v>
      </c>
      <c r="S1354" s="51">
        <v>9</v>
      </c>
      <c r="T1354" s="51">
        <v>1937</v>
      </c>
      <c r="U1354" s="51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 s="51">
        <v>698</v>
      </c>
      <c r="AN1354" t="s">
        <v>103</v>
      </c>
      <c r="AO1354" t="s">
        <v>98</v>
      </c>
      <c r="AP1354" t="s">
        <v>105</v>
      </c>
      <c r="AQ1354" t="s">
        <v>106</v>
      </c>
      <c r="AR1354" s="51">
        <v>786</v>
      </c>
      <c r="AS1354" s="51">
        <v>390</v>
      </c>
      <c r="AT1354">
        <v>0</v>
      </c>
      <c r="AU1354" s="1">
        <v>1176</v>
      </c>
      <c r="AV1354" s="1">
        <v>0</v>
      </c>
      <c r="AW1354" s="1">
        <v>0</v>
      </c>
      <c r="AX1354" s="1">
        <v>1</v>
      </c>
      <c r="AY1354" s="1">
        <v>0</v>
      </c>
      <c r="AZ1354">
        <v>2</v>
      </c>
      <c r="BA1354">
        <v>1</v>
      </c>
      <c r="BB1354" s="51" t="s">
        <v>98</v>
      </c>
      <c r="BC1354" s="59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 s="51">
        <v>2</v>
      </c>
      <c r="BK1354" s="51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 s="1">
        <v>134900</v>
      </c>
    </row>
    <row r="1355" spans="1:81" x14ac:dyDescent="0.2">
      <c r="A1355">
        <v>1354</v>
      </c>
      <c r="B1355">
        <v>50</v>
      </c>
      <c r="C1355" t="s">
        <v>81</v>
      </c>
      <c r="D1355" s="1">
        <v>56</v>
      </c>
      <c r="E1355" s="1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s="1" t="s">
        <v>129</v>
      </c>
      <c r="N1355" s="51" t="s">
        <v>90</v>
      </c>
      <c r="O1355" s="51" t="s">
        <v>90</v>
      </c>
      <c r="P1355" s="1" t="s">
        <v>91</v>
      </c>
      <c r="Q1355" s="51" t="s">
        <v>132</v>
      </c>
      <c r="R1355" s="1">
        <v>8</v>
      </c>
      <c r="S1355" s="51">
        <v>5</v>
      </c>
      <c r="T1355" s="51">
        <v>1995</v>
      </c>
      <c r="U1355" s="51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 s="51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 s="51">
        <v>2053</v>
      </c>
      <c r="AS1355" s="51">
        <v>1185</v>
      </c>
      <c r="AT1355">
        <v>0</v>
      </c>
      <c r="AU1355" s="1">
        <v>3238</v>
      </c>
      <c r="AV1355" s="1">
        <v>1</v>
      </c>
      <c r="AW1355" s="1">
        <v>0</v>
      </c>
      <c r="AX1355" s="1">
        <v>2</v>
      </c>
      <c r="AY1355" s="1">
        <v>1</v>
      </c>
      <c r="AZ1355">
        <v>4</v>
      </c>
      <c r="BA1355">
        <v>1</v>
      </c>
      <c r="BB1355" s="51" t="s">
        <v>97</v>
      </c>
      <c r="BC1355" s="59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 s="51">
        <v>3</v>
      </c>
      <c r="BK1355" s="51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 s="1">
        <v>410000</v>
      </c>
    </row>
    <row r="1356" spans="1:81" x14ac:dyDescent="0.2">
      <c r="A1356">
        <v>1355</v>
      </c>
      <c r="B1356">
        <v>60</v>
      </c>
      <c r="C1356" t="s">
        <v>81</v>
      </c>
      <c r="D1356" s="1" t="s">
        <v>83</v>
      </c>
      <c r="E1356" s="1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s="1" t="s">
        <v>89</v>
      </c>
      <c r="N1356" s="51" t="s">
        <v>90</v>
      </c>
      <c r="O1356" s="51" t="s">
        <v>90</v>
      </c>
      <c r="P1356" s="1" t="s">
        <v>91</v>
      </c>
      <c r="Q1356" s="51" t="s">
        <v>92</v>
      </c>
      <c r="R1356" s="1">
        <v>7</v>
      </c>
      <c r="S1356" s="51">
        <v>5</v>
      </c>
      <c r="T1356" s="51">
        <v>2000</v>
      </c>
      <c r="U1356" s="51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 s="51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 s="51">
        <v>992</v>
      </c>
      <c r="AS1356" s="51">
        <v>873</v>
      </c>
      <c r="AT1356">
        <v>0</v>
      </c>
      <c r="AU1356" s="1">
        <v>1865</v>
      </c>
      <c r="AV1356" s="1">
        <v>1</v>
      </c>
      <c r="AW1356" s="1">
        <v>0</v>
      </c>
      <c r="AX1356" s="1">
        <v>2</v>
      </c>
      <c r="AY1356" s="1">
        <v>1</v>
      </c>
      <c r="AZ1356">
        <v>3</v>
      </c>
      <c r="BA1356">
        <v>1</v>
      </c>
      <c r="BB1356" s="51" t="s">
        <v>97</v>
      </c>
      <c r="BC1356" s="59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 s="51">
        <v>3</v>
      </c>
      <c r="BK1356" s="51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 s="1">
        <v>235000</v>
      </c>
    </row>
    <row r="1357" spans="1:81" x14ac:dyDescent="0.2">
      <c r="A1357">
        <v>1356</v>
      </c>
      <c r="B1357">
        <v>80</v>
      </c>
      <c r="C1357" t="s">
        <v>81</v>
      </c>
      <c r="D1357" s="1">
        <v>102</v>
      </c>
      <c r="E1357" s="1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s="1" t="s">
        <v>138</v>
      </c>
      <c r="N1357" s="51" t="s">
        <v>90</v>
      </c>
      <c r="O1357" s="51" t="s">
        <v>90</v>
      </c>
      <c r="P1357" s="1" t="s">
        <v>91</v>
      </c>
      <c r="Q1357" s="51" t="s">
        <v>197</v>
      </c>
      <c r="R1357" s="1">
        <v>7</v>
      </c>
      <c r="S1357" s="51">
        <v>6</v>
      </c>
      <c r="T1357" s="51">
        <v>1968</v>
      </c>
      <c r="U1357" s="51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 s="51">
        <v>570</v>
      </c>
      <c r="AN1357" t="s">
        <v>103</v>
      </c>
      <c r="AO1357" t="s">
        <v>97</v>
      </c>
      <c r="AP1357" t="s">
        <v>105</v>
      </c>
      <c r="AQ1357" t="s">
        <v>106</v>
      </c>
      <c r="AR1357" s="51">
        <v>1222</v>
      </c>
      <c r="AS1357" s="51">
        <v>698</v>
      </c>
      <c r="AT1357">
        <v>0</v>
      </c>
      <c r="AU1357" s="1">
        <v>1920</v>
      </c>
      <c r="AV1357" s="1">
        <v>0</v>
      </c>
      <c r="AW1357" s="1">
        <v>0</v>
      </c>
      <c r="AX1357" s="1">
        <v>3</v>
      </c>
      <c r="AY1357" s="1">
        <v>0</v>
      </c>
      <c r="AZ1357">
        <v>4</v>
      </c>
      <c r="BA1357">
        <v>1</v>
      </c>
      <c r="BB1357" s="51" t="s">
        <v>97</v>
      </c>
      <c r="BC1357" s="59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 s="51">
        <v>2</v>
      </c>
      <c r="BK1357" s="51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 s="1">
        <v>170000</v>
      </c>
    </row>
    <row r="1358" spans="1:81" x14ac:dyDescent="0.2">
      <c r="A1358">
        <v>1357</v>
      </c>
      <c r="B1358">
        <v>20</v>
      </c>
      <c r="C1358" t="s">
        <v>81</v>
      </c>
      <c r="D1358" s="1" t="s">
        <v>83</v>
      </c>
      <c r="E1358" s="1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s="1" t="s">
        <v>162</v>
      </c>
      <c r="N1358" s="51" t="s">
        <v>90</v>
      </c>
      <c r="O1358" s="51" t="s">
        <v>90</v>
      </c>
      <c r="P1358" s="1" t="s">
        <v>91</v>
      </c>
      <c r="Q1358" s="51" t="s">
        <v>115</v>
      </c>
      <c r="R1358" s="1">
        <v>5</v>
      </c>
      <c r="S1358" s="51">
        <v>5</v>
      </c>
      <c r="T1358" s="51">
        <v>1966</v>
      </c>
      <c r="U1358" s="51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 s="51">
        <v>864</v>
      </c>
      <c r="AN1358" t="s">
        <v>103</v>
      </c>
      <c r="AO1358" t="s">
        <v>98</v>
      </c>
      <c r="AP1358" t="s">
        <v>105</v>
      </c>
      <c r="AQ1358" t="s">
        <v>106</v>
      </c>
      <c r="AR1358" s="51">
        <v>892</v>
      </c>
      <c r="AS1358" s="51">
        <v>0</v>
      </c>
      <c r="AT1358">
        <v>0</v>
      </c>
      <c r="AU1358" s="1">
        <v>892</v>
      </c>
      <c r="AV1358" s="1">
        <v>0</v>
      </c>
      <c r="AW1358" s="1">
        <v>0</v>
      </c>
      <c r="AX1358" s="1">
        <v>1</v>
      </c>
      <c r="AY1358" s="1">
        <v>0</v>
      </c>
      <c r="AZ1358">
        <v>3</v>
      </c>
      <c r="BA1358">
        <v>1</v>
      </c>
      <c r="BB1358" s="51" t="s">
        <v>98</v>
      </c>
      <c r="BC1358" s="59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 s="51">
        <v>1</v>
      </c>
      <c r="BK1358" s="51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 s="1">
        <v>110000</v>
      </c>
    </row>
    <row r="1359" spans="1:81" x14ac:dyDescent="0.2">
      <c r="A1359">
        <v>1358</v>
      </c>
      <c r="B1359">
        <v>20</v>
      </c>
      <c r="C1359" t="s">
        <v>81</v>
      </c>
      <c r="D1359" s="1" t="s">
        <v>83</v>
      </c>
      <c r="E1359" s="1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s="1" t="s">
        <v>162</v>
      </c>
      <c r="N1359" s="51" t="s">
        <v>90</v>
      </c>
      <c r="O1359" s="51" t="s">
        <v>90</v>
      </c>
      <c r="P1359" s="1" t="s">
        <v>91</v>
      </c>
      <c r="Q1359" s="51" t="s">
        <v>115</v>
      </c>
      <c r="R1359" s="1">
        <v>5</v>
      </c>
      <c r="S1359" s="51">
        <v>6</v>
      </c>
      <c r="T1359" s="51">
        <v>1971</v>
      </c>
      <c r="U1359" s="51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 s="51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 s="51">
        <v>1078</v>
      </c>
      <c r="AS1359" s="51">
        <v>0</v>
      </c>
      <c r="AT1359">
        <v>0</v>
      </c>
      <c r="AU1359" s="1">
        <v>1078</v>
      </c>
      <c r="AV1359" s="1">
        <v>1</v>
      </c>
      <c r="AW1359" s="1">
        <v>0</v>
      </c>
      <c r="AX1359" s="1">
        <v>1</v>
      </c>
      <c r="AY1359" s="1">
        <v>1</v>
      </c>
      <c r="AZ1359">
        <v>3</v>
      </c>
      <c r="BA1359">
        <v>1</v>
      </c>
      <c r="BB1359" s="51" t="s">
        <v>98</v>
      </c>
      <c r="BC1359" s="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 s="51">
        <v>2</v>
      </c>
      <c r="BK1359" s="51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 s="1">
        <v>149900</v>
      </c>
    </row>
    <row r="1360" spans="1:81" x14ac:dyDescent="0.2">
      <c r="A1360">
        <v>1359</v>
      </c>
      <c r="B1360">
        <v>160</v>
      </c>
      <c r="C1360" t="s">
        <v>192</v>
      </c>
      <c r="D1360" s="1" t="s">
        <v>83</v>
      </c>
      <c r="E1360" s="1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s="1" t="s">
        <v>136</v>
      </c>
      <c r="N1360" s="51" t="s">
        <v>90</v>
      </c>
      <c r="O1360" s="51" t="s">
        <v>90</v>
      </c>
      <c r="P1360" s="1" t="s">
        <v>198</v>
      </c>
      <c r="Q1360" s="51" t="s">
        <v>92</v>
      </c>
      <c r="R1360" s="1">
        <v>6</v>
      </c>
      <c r="S1360" s="51">
        <v>5</v>
      </c>
      <c r="T1360" s="51">
        <v>2000</v>
      </c>
      <c r="U1360" s="51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 s="51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 s="51">
        <v>769</v>
      </c>
      <c r="AS1360" s="51">
        <v>804</v>
      </c>
      <c r="AT1360">
        <v>0</v>
      </c>
      <c r="AU1360" s="1">
        <v>1573</v>
      </c>
      <c r="AV1360" s="1">
        <v>0</v>
      </c>
      <c r="AW1360" s="1">
        <v>0</v>
      </c>
      <c r="AX1360" s="1">
        <v>2</v>
      </c>
      <c r="AY1360" s="1">
        <v>1</v>
      </c>
      <c r="AZ1360">
        <v>3</v>
      </c>
      <c r="BA1360">
        <v>1</v>
      </c>
      <c r="BB1360" s="51" t="s">
        <v>97</v>
      </c>
      <c r="BC1360" s="59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 s="51">
        <v>2</v>
      </c>
      <c r="BK1360" s="51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 s="1">
        <v>177500</v>
      </c>
    </row>
    <row r="1361" spans="1:81" x14ac:dyDescent="0.2">
      <c r="A1361">
        <v>1360</v>
      </c>
      <c r="B1361">
        <v>20</v>
      </c>
      <c r="C1361" t="s">
        <v>81</v>
      </c>
      <c r="D1361" s="1">
        <v>129</v>
      </c>
      <c r="E1361" s="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s="1" t="s">
        <v>154</v>
      </c>
      <c r="N1361" s="51" t="s">
        <v>90</v>
      </c>
      <c r="O1361" s="51" t="s">
        <v>90</v>
      </c>
      <c r="P1361" s="1" t="s">
        <v>91</v>
      </c>
      <c r="Q1361" s="51" t="s">
        <v>115</v>
      </c>
      <c r="R1361" s="1">
        <v>9</v>
      </c>
      <c r="S1361" s="51">
        <v>5</v>
      </c>
      <c r="T1361" s="51">
        <v>2004</v>
      </c>
      <c r="U1361" s="5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 s="5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 s="51">
        <v>1980</v>
      </c>
      <c r="AS1361" s="51">
        <v>0</v>
      </c>
      <c r="AT1361">
        <v>0</v>
      </c>
      <c r="AU1361" s="1">
        <v>1980</v>
      </c>
      <c r="AV1361" s="1">
        <v>1</v>
      </c>
      <c r="AW1361" s="1">
        <v>0</v>
      </c>
      <c r="AX1361" s="1">
        <v>2</v>
      </c>
      <c r="AY1361" s="1">
        <v>0</v>
      </c>
      <c r="AZ1361">
        <v>3</v>
      </c>
      <c r="BA1361">
        <v>1</v>
      </c>
      <c r="BB1361" s="51" t="s">
        <v>104</v>
      </c>
      <c r="BC1361" s="59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 s="51">
        <v>3</v>
      </c>
      <c r="BK1361" s="5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 s="1">
        <v>315000</v>
      </c>
    </row>
    <row r="1362" spans="1:81" x14ac:dyDescent="0.2">
      <c r="A1362">
        <v>1361</v>
      </c>
      <c r="B1362">
        <v>70</v>
      </c>
      <c r="C1362" t="s">
        <v>81</v>
      </c>
      <c r="D1362" s="1">
        <v>51</v>
      </c>
      <c r="E1362" s="1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s="1" t="s">
        <v>232</v>
      </c>
      <c r="N1362" s="51" t="s">
        <v>114</v>
      </c>
      <c r="O1362" s="51" t="s">
        <v>90</v>
      </c>
      <c r="P1362" s="1" t="s">
        <v>91</v>
      </c>
      <c r="Q1362" s="51" t="s">
        <v>92</v>
      </c>
      <c r="R1362" s="1">
        <v>5</v>
      </c>
      <c r="S1362" s="51">
        <v>6</v>
      </c>
      <c r="T1362" s="51">
        <v>1921</v>
      </c>
      <c r="U1362" s="51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 s="51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 s="51">
        <v>990</v>
      </c>
      <c r="AS1362" s="51">
        <v>1611</v>
      </c>
      <c r="AT1362">
        <v>0</v>
      </c>
      <c r="AU1362" s="1">
        <v>2601</v>
      </c>
      <c r="AV1362" s="1">
        <v>0</v>
      </c>
      <c r="AW1362" s="1">
        <v>0</v>
      </c>
      <c r="AX1362" s="1">
        <v>3</v>
      </c>
      <c r="AY1362" s="1">
        <v>1</v>
      </c>
      <c r="AZ1362">
        <v>4</v>
      </c>
      <c r="BA1362">
        <v>1</v>
      </c>
      <c r="BB1362" s="51" t="s">
        <v>98</v>
      </c>
      <c r="BC1362" s="59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 s="51">
        <v>2</v>
      </c>
      <c r="BK1362" s="51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 s="1">
        <v>189000</v>
      </c>
    </row>
    <row r="1363" spans="1:81" x14ac:dyDescent="0.2">
      <c r="A1363">
        <v>1362</v>
      </c>
      <c r="B1363">
        <v>20</v>
      </c>
      <c r="C1363" t="s">
        <v>81</v>
      </c>
      <c r="D1363" s="1">
        <v>124</v>
      </c>
      <c r="E1363" s="1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s="1" t="s">
        <v>200</v>
      </c>
      <c r="N1363" s="51" t="s">
        <v>90</v>
      </c>
      <c r="O1363" s="51" t="s">
        <v>90</v>
      </c>
      <c r="P1363" s="1" t="s">
        <v>91</v>
      </c>
      <c r="Q1363" s="51" t="s">
        <v>115</v>
      </c>
      <c r="R1363" s="1">
        <v>7</v>
      </c>
      <c r="S1363" s="51">
        <v>5</v>
      </c>
      <c r="T1363" s="51">
        <v>2005</v>
      </c>
      <c r="U1363" s="51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 s="51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 s="51">
        <v>1530</v>
      </c>
      <c r="AS1363" s="51">
        <v>0</v>
      </c>
      <c r="AT1363">
        <v>0</v>
      </c>
      <c r="AU1363" s="1">
        <v>1530</v>
      </c>
      <c r="AV1363" s="1">
        <v>1</v>
      </c>
      <c r="AW1363" s="1">
        <v>0</v>
      </c>
      <c r="AX1363" s="1">
        <v>2</v>
      </c>
      <c r="AY1363" s="1">
        <v>0</v>
      </c>
      <c r="AZ1363">
        <v>3</v>
      </c>
      <c r="BA1363">
        <v>1</v>
      </c>
      <c r="BB1363" s="51" t="s">
        <v>97</v>
      </c>
      <c r="BC1363" s="59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 s="51">
        <v>2</v>
      </c>
      <c r="BK1363" s="51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 s="1">
        <v>260000</v>
      </c>
    </row>
    <row r="1364" spans="1:81" x14ac:dyDescent="0.2">
      <c r="A1364">
        <v>1363</v>
      </c>
      <c r="B1364">
        <v>50</v>
      </c>
      <c r="C1364" t="s">
        <v>81</v>
      </c>
      <c r="D1364" s="1" t="s">
        <v>83</v>
      </c>
      <c r="E1364" s="1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s="1" t="s">
        <v>162</v>
      </c>
      <c r="N1364" s="51" t="s">
        <v>114</v>
      </c>
      <c r="O1364" s="51" t="s">
        <v>90</v>
      </c>
      <c r="P1364" s="1" t="s">
        <v>91</v>
      </c>
      <c r="Q1364" s="51" t="s">
        <v>132</v>
      </c>
      <c r="R1364" s="1">
        <v>4</v>
      </c>
      <c r="S1364" s="51">
        <v>4</v>
      </c>
      <c r="T1364" s="51">
        <v>1920</v>
      </c>
      <c r="U1364" s="51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 s="51">
        <v>715</v>
      </c>
      <c r="AN1364" t="s">
        <v>103</v>
      </c>
      <c r="AO1364" t="s">
        <v>97</v>
      </c>
      <c r="AP1364" t="s">
        <v>105</v>
      </c>
      <c r="AQ1364" t="s">
        <v>106</v>
      </c>
      <c r="AR1364" s="51">
        <v>1281</v>
      </c>
      <c r="AS1364" s="51">
        <v>457</v>
      </c>
      <c r="AT1364">
        <v>0</v>
      </c>
      <c r="AU1364" s="1">
        <v>1738</v>
      </c>
      <c r="AV1364" s="1">
        <v>0</v>
      </c>
      <c r="AW1364" s="1">
        <v>0</v>
      </c>
      <c r="AX1364" s="1">
        <v>2</v>
      </c>
      <c r="AY1364" s="1">
        <v>0</v>
      </c>
      <c r="AZ1364">
        <v>4</v>
      </c>
      <c r="BA1364">
        <v>1</v>
      </c>
      <c r="BB1364" s="51" t="s">
        <v>98</v>
      </c>
      <c r="BC1364" s="59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 s="51">
        <v>1</v>
      </c>
      <c r="BK1364" s="51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 s="1">
        <v>104900</v>
      </c>
    </row>
    <row r="1365" spans="1:81" x14ac:dyDescent="0.2">
      <c r="A1365">
        <v>1364</v>
      </c>
      <c r="B1365">
        <v>60</v>
      </c>
      <c r="C1365" t="s">
        <v>81</v>
      </c>
      <c r="D1365" s="1">
        <v>73</v>
      </c>
      <c r="E1365" s="1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s="1" t="s">
        <v>193</v>
      </c>
      <c r="N1365" s="51" t="s">
        <v>90</v>
      </c>
      <c r="O1365" s="51" t="s">
        <v>90</v>
      </c>
      <c r="P1365" s="1" t="s">
        <v>91</v>
      </c>
      <c r="Q1365" s="51" t="s">
        <v>92</v>
      </c>
      <c r="R1365" s="1">
        <v>6</v>
      </c>
      <c r="S1365" s="51">
        <v>5</v>
      </c>
      <c r="T1365" s="51">
        <v>2006</v>
      </c>
      <c r="U1365" s="51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 s="51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 s="51">
        <v>616</v>
      </c>
      <c r="AS1365" s="51">
        <v>796</v>
      </c>
      <c r="AT1365">
        <v>0</v>
      </c>
      <c r="AU1365" s="1">
        <v>1412</v>
      </c>
      <c r="AV1365" s="1">
        <v>0</v>
      </c>
      <c r="AW1365" s="1">
        <v>0</v>
      </c>
      <c r="AX1365" s="1">
        <v>2</v>
      </c>
      <c r="AY1365" s="1">
        <v>1</v>
      </c>
      <c r="AZ1365">
        <v>3</v>
      </c>
      <c r="BA1365">
        <v>1</v>
      </c>
      <c r="BB1365" s="51" t="s">
        <v>97</v>
      </c>
      <c r="BC1365" s="59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 s="51">
        <v>2</v>
      </c>
      <c r="BK1365" s="51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 s="1">
        <v>156932</v>
      </c>
    </row>
    <row r="1366" spans="1:81" x14ac:dyDescent="0.2">
      <c r="A1366">
        <v>1365</v>
      </c>
      <c r="B1366">
        <v>160</v>
      </c>
      <c r="C1366" t="s">
        <v>192</v>
      </c>
      <c r="D1366" s="1">
        <v>30</v>
      </c>
      <c r="E1366" s="1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s="1" t="s">
        <v>136</v>
      </c>
      <c r="N1366" s="51" t="s">
        <v>90</v>
      </c>
      <c r="O1366" s="51" t="s">
        <v>90</v>
      </c>
      <c r="P1366" s="1" t="s">
        <v>179</v>
      </c>
      <c r="Q1366" s="51" t="s">
        <v>92</v>
      </c>
      <c r="R1366" s="1">
        <v>7</v>
      </c>
      <c r="S1366" s="51">
        <v>5</v>
      </c>
      <c r="T1366" s="51">
        <v>2005</v>
      </c>
      <c r="U1366" s="51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 s="51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 s="51">
        <v>520</v>
      </c>
      <c r="AS1366" s="51">
        <v>600</v>
      </c>
      <c r="AT1366">
        <v>80</v>
      </c>
      <c r="AU1366" s="1">
        <v>1200</v>
      </c>
      <c r="AV1366" s="1">
        <v>0</v>
      </c>
      <c r="AW1366" s="1">
        <v>0</v>
      </c>
      <c r="AX1366" s="1">
        <v>2</v>
      </c>
      <c r="AY1366" s="1">
        <v>1</v>
      </c>
      <c r="AZ1366">
        <v>2</v>
      </c>
      <c r="BA1366">
        <v>1</v>
      </c>
      <c r="BB1366" s="51" t="s">
        <v>97</v>
      </c>
      <c r="BC1366" s="59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 s="51">
        <v>2</v>
      </c>
      <c r="BK1366" s="51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 s="1">
        <v>144152</v>
      </c>
    </row>
    <row r="1367" spans="1:81" x14ac:dyDescent="0.2">
      <c r="A1367">
        <v>1366</v>
      </c>
      <c r="B1367">
        <v>60</v>
      </c>
      <c r="C1367" t="s">
        <v>192</v>
      </c>
      <c r="D1367" s="1" t="s">
        <v>83</v>
      </c>
      <c r="E1367" s="1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s="1" t="s">
        <v>136</v>
      </c>
      <c r="N1367" s="51" t="s">
        <v>90</v>
      </c>
      <c r="O1367" s="51" t="s">
        <v>90</v>
      </c>
      <c r="P1367" s="1" t="s">
        <v>91</v>
      </c>
      <c r="Q1367" s="51" t="s">
        <v>92</v>
      </c>
      <c r="R1367" s="1">
        <v>7</v>
      </c>
      <c r="S1367" s="51">
        <v>5</v>
      </c>
      <c r="T1367" s="51">
        <v>2000</v>
      </c>
      <c r="U1367" s="51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 s="51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 s="51">
        <v>814</v>
      </c>
      <c r="AS1367" s="51">
        <v>860</v>
      </c>
      <c r="AT1367">
        <v>0</v>
      </c>
      <c r="AU1367" s="1">
        <v>1674</v>
      </c>
      <c r="AV1367" s="1">
        <v>1</v>
      </c>
      <c r="AW1367" s="1">
        <v>0</v>
      </c>
      <c r="AX1367" s="1">
        <v>2</v>
      </c>
      <c r="AY1367" s="1">
        <v>1</v>
      </c>
      <c r="AZ1367">
        <v>3</v>
      </c>
      <c r="BA1367">
        <v>1</v>
      </c>
      <c r="BB1367" s="51" t="s">
        <v>97</v>
      </c>
      <c r="BC1367" s="59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 s="51">
        <v>2</v>
      </c>
      <c r="BK1367" s="51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 s="1">
        <v>216000</v>
      </c>
    </row>
    <row r="1368" spans="1:81" x14ac:dyDescent="0.2">
      <c r="A1368">
        <v>1367</v>
      </c>
      <c r="B1368">
        <v>60</v>
      </c>
      <c r="C1368" t="s">
        <v>81</v>
      </c>
      <c r="D1368" s="1">
        <v>68</v>
      </c>
      <c r="E1368" s="1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s="1" t="s">
        <v>89</v>
      </c>
      <c r="N1368" s="51" t="s">
        <v>90</v>
      </c>
      <c r="O1368" s="51" t="s">
        <v>90</v>
      </c>
      <c r="P1368" s="1" t="s">
        <v>91</v>
      </c>
      <c r="Q1368" s="51" t="s">
        <v>92</v>
      </c>
      <c r="R1368" s="1">
        <v>7</v>
      </c>
      <c r="S1368" s="51">
        <v>5</v>
      </c>
      <c r="T1368" s="51">
        <v>1999</v>
      </c>
      <c r="U1368" s="51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 s="51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 s="51">
        <v>882</v>
      </c>
      <c r="AS1368" s="51">
        <v>908</v>
      </c>
      <c r="AT1368">
        <v>0</v>
      </c>
      <c r="AU1368" s="1">
        <v>1790</v>
      </c>
      <c r="AV1368" s="1">
        <v>1</v>
      </c>
      <c r="AW1368" s="1">
        <v>0</v>
      </c>
      <c r="AX1368" s="1">
        <v>2</v>
      </c>
      <c r="AY1368" s="1">
        <v>1</v>
      </c>
      <c r="AZ1368">
        <v>3</v>
      </c>
      <c r="BA1368">
        <v>1</v>
      </c>
      <c r="BB1368" s="51" t="s">
        <v>97</v>
      </c>
      <c r="BC1368" s="59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 s="51">
        <v>2</v>
      </c>
      <c r="BK1368" s="51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 s="1">
        <v>193000</v>
      </c>
    </row>
    <row r="1369" spans="1:81" x14ac:dyDescent="0.2">
      <c r="A1369">
        <v>1368</v>
      </c>
      <c r="B1369">
        <v>160</v>
      </c>
      <c r="C1369" t="s">
        <v>142</v>
      </c>
      <c r="D1369" s="1">
        <v>41</v>
      </c>
      <c r="E1369" s="1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s="1" t="s">
        <v>178</v>
      </c>
      <c r="N1369" s="51" t="s">
        <v>90</v>
      </c>
      <c r="O1369" s="51" t="s">
        <v>90</v>
      </c>
      <c r="P1369" s="1" t="s">
        <v>179</v>
      </c>
      <c r="Q1369" s="51" t="s">
        <v>92</v>
      </c>
      <c r="R1369" s="1">
        <v>5</v>
      </c>
      <c r="S1369" s="51">
        <v>6</v>
      </c>
      <c r="T1369" s="51">
        <v>1977</v>
      </c>
      <c r="U1369" s="51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 s="51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 s="51">
        <v>925</v>
      </c>
      <c r="AS1369" s="51">
        <v>550</v>
      </c>
      <c r="AT1369">
        <v>0</v>
      </c>
      <c r="AU1369" s="1">
        <v>1475</v>
      </c>
      <c r="AV1369" s="1">
        <v>0</v>
      </c>
      <c r="AW1369" s="1">
        <v>0</v>
      </c>
      <c r="AX1369" s="1">
        <v>2</v>
      </c>
      <c r="AY1369" s="1">
        <v>0</v>
      </c>
      <c r="AZ1369">
        <v>4</v>
      </c>
      <c r="BA1369">
        <v>1</v>
      </c>
      <c r="BB1369" s="51" t="s">
        <v>98</v>
      </c>
      <c r="BC1369" s="5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 s="51">
        <v>1</v>
      </c>
      <c r="BK1369" s="51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 s="1">
        <v>127000</v>
      </c>
    </row>
    <row r="1370" spans="1:81" x14ac:dyDescent="0.2">
      <c r="A1370">
        <v>1369</v>
      </c>
      <c r="B1370">
        <v>120</v>
      </c>
      <c r="C1370" t="s">
        <v>142</v>
      </c>
      <c r="D1370" s="1" t="s">
        <v>83</v>
      </c>
      <c r="E1370" s="1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s="1" t="s">
        <v>89</v>
      </c>
      <c r="N1370" s="51" t="s">
        <v>90</v>
      </c>
      <c r="O1370" s="51" t="s">
        <v>90</v>
      </c>
      <c r="P1370" s="1" t="s">
        <v>179</v>
      </c>
      <c r="Q1370" s="51" t="s">
        <v>115</v>
      </c>
      <c r="R1370" s="1">
        <v>6</v>
      </c>
      <c r="S1370" s="51">
        <v>5</v>
      </c>
      <c r="T1370" s="51">
        <v>2003</v>
      </c>
      <c r="U1370" s="51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 s="51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 s="51">
        <v>848</v>
      </c>
      <c r="AS1370" s="51">
        <v>0</v>
      </c>
      <c r="AT1370">
        <v>0</v>
      </c>
      <c r="AU1370" s="1">
        <v>848</v>
      </c>
      <c r="AV1370" s="1">
        <v>1</v>
      </c>
      <c r="AW1370" s="1">
        <v>0</v>
      </c>
      <c r="AX1370" s="1">
        <v>1</v>
      </c>
      <c r="AY1370" s="1">
        <v>0</v>
      </c>
      <c r="AZ1370">
        <v>1</v>
      </c>
      <c r="BA1370">
        <v>1</v>
      </c>
      <c r="BB1370" s="51" t="s">
        <v>97</v>
      </c>
      <c r="BC1370" s="59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 s="51">
        <v>2</v>
      </c>
      <c r="BK1370" s="51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 s="1">
        <v>144000</v>
      </c>
    </row>
    <row r="1371" spans="1:81" x14ac:dyDescent="0.2">
      <c r="A1371">
        <v>1370</v>
      </c>
      <c r="B1371">
        <v>20</v>
      </c>
      <c r="C1371" t="s">
        <v>81</v>
      </c>
      <c r="D1371" s="1">
        <v>48</v>
      </c>
      <c r="E1371" s="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s="1" t="s">
        <v>89</v>
      </c>
      <c r="N1371" s="51" t="s">
        <v>90</v>
      </c>
      <c r="O1371" s="51" t="s">
        <v>90</v>
      </c>
      <c r="P1371" s="1" t="s">
        <v>91</v>
      </c>
      <c r="Q1371" s="51" t="s">
        <v>115</v>
      </c>
      <c r="R1371" s="1">
        <v>8</v>
      </c>
      <c r="S1371" s="51">
        <v>5</v>
      </c>
      <c r="T1371" s="51">
        <v>2003</v>
      </c>
      <c r="U1371" s="5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 s="5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 s="51">
        <v>1668</v>
      </c>
      <c r="AS1371" s="51">
        <v>0</v>
      </c>
      <c r="AT1371">
        <v>0</v>
      </c>
      <c r="AU1371" s="1">
        <v>1668</v>
      </c>
      <c r="AV1371" s="1">
        <v>1</v>
      </c>
      <c r="AW1371" s="1">
        <v>0</v>
      </c>
      <c r="AX1371" s="1">
        <v>2</v>
      </c>
      <c r="AY1371" s="1">
        <v>0</v>
      </c>
      <c r="AZ1371">
        <v>3</v>
      </c>
      <c r="BA1371">
        <v>1</v>
      </c>
      <c r="BB1371" s="51" t="s">
        <v>97</v>
      </c>
      <c r="BC1371" s="59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 s="51">
        <v>2</v>
      </c>
      <c r="BK1371" s="5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 s="1">
        <v>232000</v>
      </c>
    </row>
    <row r="1372" spans="1:81" x14ac:dyDescent="0.2">
      <c r="A1372">
        <v>1371</v>
      </c>
      <c r="B1372">
        <v>50</v>
      </c>
      <c r="C1372" t="s">
        <v>81</v>
      </c>
      <c r="D1372" s="1">
        <v>90</v>
      </c>
      <c r="E1372" s="1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s="1" t="s">
        <v>143</v>
      </c>
      <c r="N1372" s="51" t="s">
        <v>144</v>
      </c>
      <c r="O1372" s="51" t="s">
        <v>90</v>
      </c>
      <c r="P1372" s="1" t="s">
        <v>91</v>
      </c>
      <c r="Q1372" s="51" t="s">
        <v>132</v>
      </c>
      <c r="R1372" s="1">
        <v>4</v>
      </c>
      <c r="S1372" s="51">
        <v>6</v>
      </c>
      <c r="T1372" s="51">
        <v>1920</v>
      </c>
      <c r="U1372" s="51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 s="51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 s="51">
        <v>840</v>
      </c>
      <c r="AS1372" s="51">
        <v>534</v>
      </c>
      <c r="AT1372">
        <v>0</v>
      </c>
      <c r="AU1372" s="1">
        <v>1374</v>
      </c>
      <c r="AV1372" s="1">
        <v>0</v>
      </c>
      <c r="AW1372" s="1">
        <v>0</v>
      </c>
      <c r="AX1372" s="1">
        <v>1</v>
      </c>
      <c r="AY1372" s="1">
        <v>0</v>
      </c>
      <c r="AZ1372">
        <v>2</v>
      </c>
      <c r="BA1372">
        <v>1</v>
      </c>
      <c r="BB1372" s="51" t="s">
        <v>98</v>
      </c>
      <c r="BC1372" s="59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 s="51">
        <v>1</v>
      </c>
      <c r="BK1372" s="51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 s="1">
        <v>105000</v>
      </c>
    </row>
    <row r="1373" spans="1:81" x14ac:dyDescent="0.2">
      <c r="A1373">
        <v>1372</v>
      </c>
      <c r="B1373">
        <v>80</v>
      </c>
      <c r="C1373" t="s">
        <v>81</v>
      </c>
      <c r="D1373" s="1">
        <v>80</v>
      </c>
      <c r="E1373" s="1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s="1" t="s">
        <v>162</v>
      </c>
      <c r="N1373" s="51" t="s">
        <v>90</v>
      </c>
      <c r="O1373" s="51" t="s">
        <v>90</v>
      </c>
      <c r="P1373" s="1" t="s">
        <v>91</v>
      </c>
      <c r="Q1373" s="51" t="s">
        <v>197</v>
      </c>
      <c r="R1373" s="1">
        <v>6</v>
      </c>
      <c r="S1373" s="51">
        <v>6</v>
      </c>
      <c r="T1373" s="51">
        <v>1955</v>
      </c>
      <c r="U1373" s="51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 s="51">
        <v>992</v>
      </c>
      <c r="AN1373" t="s">
        <v>103</v>
      </c>
      <c r="AO1373" t="s">
        <v>97</v>
      </c>
      <c r="AP1373" t="s">
        <v>105</v>
      </c>
      <c r="AQ1373" t="s">
        <v>106</v>
      </c>
      <c r="AR1373" s="51">
        <v>1661</v>
      </c>
      <c r="AS1373" s="51">
        <v>0</v>
      </c>
      <c r="AT1373">
        <v>0</v>
      </c>
      <c r="AU1373" s="1">
        <v>1661</v>
      </c>
      <c r="AV1373" s="1">
        <v>1</v>
      </c>
      <c r="AW1373" s="1">
        <v>0</v>
      </c>
      <c r="AX1373" s="1">
        <v>1</v>
      </c>
      <c r="AY1373" s="1">
        <v>0</v>
      </c>
      <c r="AZ1373">
        <v>3</v>
      </c>
      <c r="BA1373">
        <v>1</v>
      </c>
      <c r="BB1373" s="51" t="s">
        <v>97</v>
      </c>
      <c r="BC1373" s="59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 s="51">
        <v>1</v>
      </c>
      <c r="BK1373" s="51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 s="1">
        <v>165500</v>
      </c>
    </row>
    <row r="1374" spans="1:81" x14ac:dyDescent="0.2">
      <c r="A1374">
        <v>1373</v>
      </c>
      <c r="B1374">
        <v>60</v>
      </c>
      <c r="C1374" t="s">
        <v>81</v>
      </c>
      <c r="D1374" s="1">
        <v>75</v>
      </c>
      <c r="E1374" s="1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s="1" t="s">
        <v>89</v>
      </c>
      <c r="N1374" s="51" t="s">
        <v>90</v>
      </c>
      <c r="O1374" s="51" t="s">
        <v>90</v>
      </c>
      <c r="P1374" s="1" t="s">
        <v>91</v>
      </c>
      <c r="Q1374" s="51" t="s">
        <v>92</v>
      </c>
      <c r="R1374" s="1">
        <v>7</v>
      </c>
      <c r="S1374" s="51">
        <v>6</v>
      </c>
      <c r="T1374" s="51">
        <v>1998</v>
      </c>
      <c r="U1374" s="51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 s="51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 s="51">
        <v>1108</v>
      </c>
      <c r="AS1374" s="51">
        <v>989</v>
      </c>
      <c r="AT1374">
        <v>0</v>
      </c>
      <c r="AU1374" s="1">
        <v>2097</v>
      </c>
      <c r="AV1374" s="1">
        <v>1</v>
      </c>
      <c r="AW1374" s="1">
        <v>0</v>
      </c>
      <c r="AX1374" s="1">
        <v>2</v>
      </c>
      <c r="AY1374" s="1">
        <v>1</v>
      </c>
      <c r="AZ1374">
        <v>3</v>
      </c>
      <c r="BA1374">
        <v>1</v>
      </c>
      <c r="BB1374" s="51" t="s">
        <v>97</v>
      </c>
      <c r="BC1374" s="59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 s="51">
        <v>2</v>
      </c>
      <c r="BK1374" s="51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 s="1">
        <v>274300</v>
      </c>
    </row>
    <row r="1375" spans="1:81" x14ac:dyDescent="0.2">
      <c r="A1375">
        <v>1374</v>
      </c>
      <c r="B1375">
        <v>20</v>
      </c>
      <c r="C1375" t="s">
        <v>81</v>
      </c>
      <c r="D1375" s="1" t="s">
        <v>83</v>
      </c>
      <c r="E1375" s="1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s="1" t="s">
        <v>129</v>
      </c>
      <c r="N1375" s="51" t="s">
        <v>90</v>
      </c>
      <c r="O1375" s="51" t="s">
        <v>90</v>
      </c>
      <c r="P1375" s="1" t="s">
        <v>91</v>
      </c>
      <c r="Q1375" s="51" t="s">
        <v>115</v>
      </c>
      <c r="R1375" s="1">
        <v>10</v>
      </c>
      <c r="S1375" s="51">
        <v>5</v>
      </c>
      <c r="T1375" s="51">
        <v>2001</v>
      </c>
      <c r="U1375" s="51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 s="51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 s="51">
        <v>2633</v>
      </c>
      <c r="AS1375" s="51">
        <v>0</v>
      </c>
      <c r="AT1375">
        <v>0</v>
      </c>
      <c r="AU1375" s="1">
        <v>2633</v>
      </c>
      <c r="AV1375" s="1">
        <v>1</v>
      </c>
      <c r="AW1375" s="1">
        <v>0</v>
      </c>
      <c r="AX1375" s="1">
        <v>2</v>
      </c>
      <c r="AY1375" s="1">
        <v>1</v>
      </c>
      <c r="AZ1375">
        <v>2</v>
      </c>
      <c r="BA1375">
        <v>1</v>
      </c>
      <c r="BB1375" s="51" t="s">
        <v>104</v>
      </c>
      <c r="BC1375" s="59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 s="51">
        <v>3</v>
      </c>
      <c r="BK1375" s="51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 s="1">
        <v>466500</v>
      </c>
    </row>
    <row r="1376" spans="1:81" x14ac:dyDescent="0.2">
      <c r="A1376">
        <v>1375</v>
      </c>
      <c r="B1376">
        <v>60</v>
      </c>
      <c r="C1376" t="s">
        <v>192</v>
      </c>
      <c r="D1376" s="1">
        <v>85</v>
      </c>
      <c r="E1376" s="1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s="1" t="s">
        <v>136</v>
      </c>
      <c r="N1376" s="51" t="s">
        <v>90</v>
      </c>
      <c r="O1376" s="51" t="s">
        <v>90</v>
      </c>
      <c r="P1376" s="1" t="s">
        <v>91</v>
      </c>
      <c r="Q1376" s="51" t="s">
        <v>92</v>
      </c>
      <c r="R1376" s="1">
        <v>7</v>
      </c>
      <c r="S1376" s="51">
        <v>5</v>
      </c>
      <c r="T1376" s="51">
        <v>2005</v>
      </c>
      <c r="U1376" s="51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 s="51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 s="51">
        <v>1026</v>
      </c>
      <c r="AS1376" s="51">
        <v>932</v>
      </c>
      <c r="AT1376">
        <v>0</v>
      </c>
      <c r="AU1376" s="1">
        <v>1958</v>
      </c>
      <c r="AV1376" s="1">
        <v>0</v>
      </c>
      <c r="AW1376" s="1">
        <v>0</v>
      </c>
      <c r="AX1376" s="1">
        <v>2</v>
      </c>
      <c r="AY1376" s="1">
        <v>1</v>
      </c>
      <c r="AZ1376">
        <v>3</v>
      </c>
      <c r="BA1376">
        <v>1</v>
      </c>
      <c r="BB1376" s="51" t="s">
        <v>97</v>
      </c>
      <c r="BC1376" s="59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 s="51">
        <v>3</v>
      </c>
      <c r="BK1376" s="51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 s="1">
        <v>250000</v>
      </c>
    </row>
    <row r="1377" spans="1:81" x14ac:dyDescent="0.2">
      <c r="A1377">
        <v>1376</v>
      </c>
      <c r="B1377">
        <v>20</v>
      </c>
      <c r="C1377" t="s">
        <v>81</v>
      </c>
      <c r="D1377" s="1">
        <v>89</v>
      </c>
      <c r="E1377" s="1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s="1" t="s">
        <v>189</v>
      </c>
      <c r="N1377" s="51" t="s">
        <v>90</v>
      </c>
      <c r="O1377" s="51" t="s">
        <v>90</v>
      </c>
      <c r="P1377" s="1" t="s">
        <v>91</v>
      </c>
      <c r="Q1377" s="51" t="s">
        <v>115</v>
      </c>
      <c r="R1377" s="1">
        <v>8</v>
      </c>
      <c r="S1377" s="51">
        <v>5</v>
      </c>
      <c r="T1377" s="51">
        <v>2007</v>
      </c>
      <c r="U1377" s="51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 s="51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 s="51">
        <v>1571</v>
      </c>
      <c r="AS1377" s="51">
        <v>0</v>
      </c>
      <c r="AT1377">
        <v>0</v>
      </c>
      <c r="AU1377" s="1">
        <v>1571</v>
      </c>
      <c r="AV1377" s="1">
        <v>0</v>
      </c>
      <c r="AW1377" s="1">
        <v>0</v>
      </c>
      <c r="AX1377" s="1">
        <v>2</v>
      </c>
      <c r="AY1377" s="1">
        <v>0</v>
      </c>
      <c r="AZ1377">
        <v>3</v>
      </c>
      <c r="BA1377">
        <v>1</v>
      </c>
      <c r="BB1377" s="51" t="s">
        <v>97</v>
      </c>
      <c r="BC1377" s="59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 s="51">
        <v>3</v>
      </c>
      <c r="BK1377" s="51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 s="1">
        <v>239000</v>
      </c>
    </row>
    <row r="1378" spans="1:81" x14ac:dyDescent="0.2">
      <c r="A1378">
        <v>1377</v>
      </c>
      <c r="B1378">
        <v>30</v>
      </c>
      <c r="C1378" t="s">
        <v>81</v>
      </c>
      <c r="D1378" s="1">
        <v>52</v>
      </c>
      <c r="E1378" s="1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s="1" t="s">
        <v>232</v>
      </c>
      <c r="N1378" s="51" t="s">
        <v>90</v>
      </c>
      <c r="O1378" s="51" t="s">
        <v>90</v>
      </c>
      <c r="P1378" s="1" t="s">
        <v>91</v>
      </c>
      <c r="Q1378" s="51" t="s">
        <v>115</v>
      </c>
      <c r="R1378" s="1">
        <v>6</v>
      </c>
      <c r="S1378" s="51">
        <v>5</v>
      </c>
      <c r="T1378" s="51">
        <v>1930</v>
      </c>
      <c r="U1378" s="51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 s="51">
        <v>768</v>
      </c>
      <c r="AN1378" t="s">
        <v>103</v>
      </c>
      <c r="AO1378" t="s">
        <v>98</v>
      </c>
      <c r="AP1378" t="s">
        <v>177</v>
      </c>
      <c r="AQ1378" t="s">
        <v>106</v>
      </c>
      <c r="AR1378" s="51">
        <v>790</v>
      </c>
      <c r="AS1378" s="51">
        <v>0</v>
      </c>
      <c r="AT1378">
        <v>0</v>
      </c>
      <c r="AU1378" s="1">
        <v>790</v>
      </c>
      <c r="AV1378" s="1">
        <v>0</v>
      </c>
      <c r="AW1378" s="1">
        <v>0</v>
      </c>
      <c r="AX1378" s="1">
        <v>1</v>
      </c>
      <c r="AY1378" s="1">
        <v>0</v>
      </c>
      <c r="AZ1378">
        <v>2</v>
      </c>
      <c r="BA1378">
        <v>1</v>
      </c>
      <c r="BB1378" s="51" t="s">
        <v>98</v>
      </c>
      <c r="BC1378" s="59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 s="51">
        <v>1</v>
      </c>
      <c r="BK1378" s="51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 s="1">
        <v>91000</v>
      </c>
    </row>
    <row r="1379" spans="1:81" x14ac:dyDescent="0.2">
      <c r="A1379">
        <v>1378</v>
      </c>
      <c r="B1379">
        <v>50</v>
      </c>
      <c r="C1379" t="s">
        <v>81</v>
      </c>
      <c r="D1379" s="1">
        <v>60</v>
      </c>
      <c r="E1379" s="1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s="1" t="s">
        <v>185</v>
      </c>
      <c r="N1379" s="51" t="s">
        <v>90</v>
      </c>
      <c r="O1379" s="51" t="s">
        <v>90</v>
      </c>
      <c r="P1379" s="1" t="s">
        <v>91</v>
      </c>
      <c r="Q1379" s="51" t="s">
        <v>132</v>
      </c>
      <c r="R1379" s="1">
        <v>5</v>
      </c>
      <c r="S1379" s="51">
        <v>5</v>
      </c>
      <c r="T1379" s="51">
        <v>1941</v>
      </c>
      <c r="U1379" s="51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 s="51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 s="51">
        <v>984</v>
      </c>
      <c r="AS1379" s="51">
        <v>620</v>
      </c>
      <c r="AT1379">
        <v>0</v>
      </c>
      <c r="AU1379" s="1">
        <v>1604</v>
      </c>
      <c r="AV1379" s="1">
        <v>0</v>
      </c>
      <c r="AW1379" s="1">
        <v>0</v>
      </c>
      <c r="AX1379" s="1">
        <v>2</v>
      </c>
      <c r="AY1379" s="1">
        <v>0</v>
      </c>
      <c r="AZ1379">
        <v>3</v>
      </c>
      <c r="BA1379">
        <v>1</v>
      </c>
      <c r="BB1379" s="51" t="s">
        <v>98</v>
      </c>
      <c r="BC1379" s="5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 s="51">
        <v>2</v>
      </c>
      <c r="BK1379" s="51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 s="1">
        <v>117000</v>
      </c>
    </row>
    <row r="1380" spans="1:81" x14ac:dyDescent="0.2">
      <c r="A1380">
        <v>1379</v>
      </c>
      <c r="B1380">
        <v>160</v>
      </c>
      <c r="C1380" t="s">
        <v>142</v>
      </c>
      <c r="D1380" s="1">
        <v>21</v>
      </c>
      <c r="E1380" s="1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s="1" t="s">
        <v>228</v>
      </c>
      <c r="N1380" s="51" t="s">
        <v>90</v>
      </c>
      <c r="O1380" s="51" t="s">
        <v>90</v>
      </c>
      <c r="P1380" s="1" t="s">
        <v>198</v>
      </c>
      <c r="Q1380" s="51" t="s">
        <v>92</v>
      </c>
      <c r="R1380" s="1">
        <v>6</v>
      </c>
      <c r="S1380" s="51">
        <v>5</v>
      </c>
      <c r="T1380" s="51">
        <v>1973</v>
      </c>
      <c r="U1380" s="51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 s="51">
        <v>483</v>
      </c>
      <c r="AN1380" t="s">
        <v>103</v>
      </c>
      <c r="AO1380" t="s">
        <v>98</v>
      </c>
      <c r="AP1380" t="s">
        <v>105</v>
      </c>
      <c r="AQ1380" t="s">
        <v>106</v>
      </c>
      <c r="AR1380" s="51">
        <v>483</v>
      </c>
      <c r="AS1380" s="51">
        <v>504</v>
      </c>
      <c r="AT1380">
        <v>0</v>
      </c>
      <c r="AU1380" s="1">
        <v>987</v>
      </c>
      <c r="AV1380" s="1">
        <v>0</v>
      </c>
      <c r="AW1380" s="1">
        <v>0</v>
      </c>
      <c r="AX1380" s="1">
        <v>1</v>
      </c>
      <c r="AY1380" s="1">
        <v>1</v>
      </c>
      <c r="AZ1380">
        <v>2</v>
      </c>
      <c r="BA1380">
        <v>1</v>
      </c>
      <c r="BB1380" s="51" t="s">
        <v>98</v>
      </c>
      <c r="BC1380" s="59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 s="51">
        <v>1</v>
      </c>
      <c r="BK1380" s="51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 s="1">
        <v>83000</v>
      </c>
    </row>
    <row r="1381" spans="1:81" x14ac:dyDescent="0.2">
      <c r="A1381">
        <v>1380</v>
      </c>
      <c r="B1381">
        <v>80</v>
      </c>
      <c r="C1381" t="s">
        <v>81</v>
      </c>
      <c r="D1381" s="1">
        <v>73</v>
      </c>
      <c r="E1381" s="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s="1" t="s">
        <v>189</v>
      </c>
      <c r="N1381" s="51" t="s">
        <v>90</v>
      </c>
      <c r="O1381" s="51" t="s">
        <v>90</v>
      </c>
      <c r="P1381" s="1" t="s">
        <v>91</v>
      </c>
      <c r="Q1381" s="51" t="s">
        <v>197</v>
      </c>
      <c r="R1381" s="1">
        <v>5</v>
      </c>
      <c r="S1381" s="51">
        <v>5</v>
      </c>
      <c r="T1381" s="51">
        <v>2006</v>
      </c>
      <c r="U1381" s="5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 s="51">
        <v>384</v>
      </c>
      <c r="AN1381" t="s">
        <v>103</v>
      </c>
      <c r="AO1381" t="s">
        <v>97</v>
      </c>
      <c r="AP1381" t="s">
        <v>105</v>
      </c>
      <c r="AQ1381" t="s">
        <v>83</v>
      </c>
      <c r="AR1381" s="51">
        <v>754</v>
      </c>
      <c r="AS1381" s="51">
        <v>640</v>
      </c>
      <c r="AT1381">
        <v>0</v>
      </c>
      <c r="AU1381" s="1">
        <v>1394</v>
      </c>
      <c r="AV1381" s="1">
        <v>0</v>
      </c>
      <c r="AW1381" s="1">
        <v>0</v>
      </c>
      <c r="AX1381" s="1">
        <v>2</v>
      </c>
      <c r="AY1381" s="1">
        <v>1</v>
      </c>
      <c r="AZ1381">
        <v>3</v>
      </c>
      <c r="BA1381">
        <v>1</v>
      </c>
      <c r="BB1381" s="51" t="s">
        <v>97</v>
      </c>
      <c r="BC1381" s="59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 s="51">
        <v>2</v>
      </c>
      <c r="BK1381" s="5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 s="1">
        <v>167500</v>
      </c>
    </row>
    <row r="1382" spans="1:81" x14ac:dyDescent="0.2">
      <c r="A1382">
        <v>1381</v>
      </c>
      <c r="B1382">
        <v>30</v>
      </c>
      <c r="C1382" t="s">
        <v>81</v>
      </c>
      <c r="D1382" s="1">
        <v>45</v>
      </c>
      <c r="E1382" s="1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s="1" t="s">
        <v>185</v>
      </c>
      <c r="N1382" s="51" t="s">
        <v>90</v>
      </c>
      <c r="O1382" s="51" t="s">
        <v>90</v>
      </c>
      <c r="P1382" s="1" t="s">
        <v>91</v>
      </c>
      <c r="Q1382" s="51" t="s">
        <v>115</v>
      </c>
      <c r="R1382" s="1">
        <v>3</v>
      </c>
      <c r="S1382" s="51">
        <v>3</v>
      </c>
      <c r="T1382" s="51">
        <v>1914</v>
      </c>
      <c r="U1382" s="51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 s="51">
        <v>864</v>
      </c>
      <c r="AN1382" t="s">
        <v>103</v>
      </c>
      <c r="AO1382" t="s">
        <v>98</v>
      </c>
      <c r="AP1382" t="s">
        <v>177</v>
      </c>
      <c r="AQ1382" t="s">
        <v>145</v>
      </c>
      <c r="AR1382" s="51">
        <v>864</v>
      </c>
      <c r="AS1382" s="51">
        <v>0</v>
      </c>
      <c r="AT1382">
        <v>0</v>
      </c>
      <c r="AU1382" s="1">
        <v>864</v>
      </c>
      <c r="AV1382" s="1">
        <v>1</v>
      </c>
      <c r="AW1382" s="1">
        <v>0</v>
      </c>
      <c r="AX1382" s="1">
        <v>1</v>
      </c>
      <c r="AY1382" s="1">
        <v>0</v>
      </c>
      <c r="AZ1382">
        <v>2</v>
      </c>
      <c r="BA1382">
        <v>1</v>
      </c>
      <c r="BB1382" s="51" t="s">
        <v>98</v>
      </c>
      <c r="BC1382" s="59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 s="51">
        <v>1</v>
      </c>
      <c r="BK1382" s="51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 s="1">
        <v>58500</v>
      </c>
    </row>
    <row r="1383" spans="1:81" x14ac:dyDescent="0.2">
      <c r="A1383">
        <v>1382</v>
      </c>
      <c r="B1383">
        <v>20</v>
      </c>
      <c r="C1383" t="s">
        <v>81</v>
      </c>
      <c r="D1383" s="1" t="s">
        <v>83</v>
      </c>
      <c r="E1383" s="1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s="1" t="s">
        <v>162</v>
      </c>
      <c r="N1383" s="51" t="s">
        <v>90</v>
      </c>
      <c r="O1383" s="51" t="s">
        <v>90</v>
      </c>
      <c r="P1383" s="1" t="s">
        <v>91</v>
      </c>
      <c r="Q1383" s="51" t="s">
        <v>115</v>
      </c>
      <c r="R1383" s="1">
        <v>6</v>
      </c>
      <c r="S1383" s="51">
        <v>7</v>
      </c>
      <c r="T1383" s="51">
        <v>1970</v>
      </c>
      <c r="U1383" s="51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 s="51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 s="51">
        <v>2117</v>
      </c>
      <c r="AS1383" s="51">
        <v>0</v>
      </c>
      <c r="AT1383">
        <v>0</v>
      </c>
      <c r="AU1383" s="1">
        <v>2117</v>
      </c>
      <c r="AV1383" s="1">
        <v>0</v>
      </c>
      <c r="AW1383" s="1">
        <v>0</v>
      </c>
      <c r="AX1383" s="1">
        <v>2</v>
      </c>
      <c r="AY1383" s="1">
        <v>1</v>
      </c>
      <c r="AZ1383">
        <v>4</v>
      </c>
      <c r="BA1383">
        <v>1</v>
      </c>
      <c r="BB1383" s="51" t="s">
        <v>98</v>
      </c>
      <c r="BC1383" s="59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 s="51">
        <v>2</v>
      </c>
      <c r="BK1383" s="51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 s="1">
        <v>237500</v>
      </c>
    </row>
    <row r="1384" spans="1:81" x14ac:dyDescent="0.2">
      <c r="A1384">
        <v>1383</v>
      </c>
      <c r="B1384">
        <v>70</v>
      </c>
      <c r="C1384" t="s">
        <v>142</v>
      </c>
      <c r="D1384" s="1">
        <v>60</v>
      </c>
      <c r="E1384" s="1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s="1" t="s">
        <v>143</v>
      </c>
      <c r="N1384" s="51" t="s">
        <v>90</v>
      </c>
      <c r="O1384" s="51" t="s">
        <v>90</v>
      </c>
      <c r="P1384" s="1" t="s">
        <v>91</v>
      </c>
      <c r="Q1384" s="51" t="s">
        <v>92</v>
      </c>
      <c r="R1384" s="1">
        <v>7</v>
      </c>
      <c r="S1384" s="51">
        <v>7</v>
      </c>
      <c r="T1384" s="51">
        <v>1920</v>
      </c>
      <c r="U1384" s="51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 s="51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 s="51">
        <v>998</v>
      </c>
      <c r="AS1384" s="51">
        <v>764</v>
      </c>
      <c r="AT1384">
        <v>0</v>
      </c>
      <c r="AU1384" s="1">
        <v>1762</v>
      </c>
      <c r="AV1384" s="1">
        <v>1</v>
      </c>
      <c r="AW1384" s="1">
        <v>0</v>
      </c>
      <c r="AX1384" s="1">
        <v>1</v>
      </c>
      <c r="AY1384" s="1">
        <v>1</v>
      </c>
      <c r="AZ1384">
        <v>4</v>
      </c>
      <c r="BA1384">
        <v>1</v>
      </c>
      <c r="BB1384" s="51" t="s">
        <v>97</v>
      </c>
      <c r="BC1384" s="59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 s="51">
        <v>2</v>
      </c>
      <c r="BK1384" s="51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 s="1">
        <v>157000</v>
      </c>
    </row>
    <row r="1385" spans="1:81" x14ac:dyDescent="0.2">
      <c r="A1385">
        <v>1384</v>
      </c>
      <c r="B1385">
        <v>30</v>
      </c>
      <c r="C1385" t="s">
        <v>81</v>
      </c>
      <c r="D1385" s="1" t="s">
        <v>83</v>
      </c>
      <c r="E1385" s="1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s="1" t="s">
        <v>151</v>
      </c>
      <c r="N1385" s="51" t="s">
        <v>90</v>
      </c>
      <c r="O1385" s="51" t="s">
        <v>90</v>
      </c>
      <c r="P1385" s="1" t="s">
        <v>91</v>
      </c>
      <c r="Q1385" s="51" t="s">
        <v>115</v>
      </c>
      <c r="R1385" s="1">
        <v>5</v>
      </c>
      <c r="S1385" s="51">
        <v>7</v>
      </c>
      <c r="T1385" s="51">
        <v>1918</v>
      </c>
      <c r="U1385" s="51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 s="51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 s="51">
        <v>1416</v>
      </c>
      <c r="AS1385" s="51">
        <v>0</v>
      </c>
      <c r="AT1385">
        <v>0</v>
      </c>
      <c r="AU1385" s="1">
        <v>1416</v>
      </c>
      <c r="AV1385" s="1">
        <v>0</v>
      </c>
      <c r="AW1385" s="1">
        <v>0</v>
      </c>
      <c r="AX1385" s="1">
        <v>2</v>
      </c>
      <c r="AY1385" s="1">
        <v>0</v>
      </c>
      <c r="AZ1385">
        <v>3</v>
      </c>
      <c r="BA1385">
        <v>1</v>
      </c>
      <c r="BB1385" s="51" t="s">
        <v>97</v>
      </c>
      <c r="BC1385" s="59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 s="51">
        <v>2</v>
      </c>
      <c r="BK1385" s="51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 s="1">
        <v>112000</v>
      </c>
    </row>
    <row r="1386" spans="1:81" x14ac:dyDescent="0.2">
      <c r="A1386">
        <v>1385</v>
      </c>
      <c r="B1386">
        <v>50</v>
      </c>
      <c r="C1386" t="s">
        <v>81</v>
      </c>
      <c r="D1386" s="1">
        <v>60</v>
      </c>
      <c r="E1386" s="1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s="1" t="s">
        <v>185</v>
      </c>
      <c r="N1386" s="51" t="s">
        <v>90</v>
      </c>
      <c r="O1386" s="51" t="s">
        <v>90</v>
      </c>
      <c r="P1386" s="1" t="s">
        <v>91</v>
      </c>
      <c r="Q1386" s="51" t="s">
        <v>132</v>
      </c>
      <c r="R1386" s="1">
        <v>6</v>
      </c>
      <c r="S1386" s="51">
        <v>5</v>
      </c>
      <c r="T1386" s="51">
        <v>1939</v>
      </c>
      <c r="U1386" s="51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 s="51">
        <v>560</v>
      </c>
      <c r="AN1386" t="s">
        <v>103</v>
      </c>
      <c r="AO1386" t="s">
        <v>98</v>
      </c>
      <c r="AP1386" t="s">
        <v>105</v>
      </c>
      <c r="AQ1386" t="s">
        <v>106</v>
      </c>
      <c r="AR1386" s="51">
        <v>698</v>
      </c>
      <c r="AS1386" s="51">
        <v>560</v>
      </c>
      <c r="AT1386">
        <v>0</v>
      </c>
      <c r="AU1386" s="1">
        <v>1258</v>
      </c>
      <c r="AV1386" s="1">
        <v>0</v>
      </c>
      <c r="AW1386" s="1">
        <v>0</v>
      </c>
      <c r="AX1386" s="1">
        <v>1</v>
      </c>
      <c r="AY1386" s="1">
        <v>0</v>
      </c>
      <c r="AZ1386">
        <v>2</v>
      </c>
      <c r="BA1386">
        <v>1</v>
      </c>
      <c r="BB1386" s="51" t="s">
        <v>98</v>
      </c>
      <c r="BC1386" s="59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 s="51">
        <v>1</v>
      </c>
      <c r="BK1386" s="51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 s="1">
        <v>105000</v>
      </c>
    </row>
    <row r="1387" spans="1:81" x14ac:dyDescent="0.2">
      <c r="A1387">
        <v>1386</v>
      </c>
      <c r="B1387">
        <v>50</v>
      </c>
      <c r="C1387" t="s">
        <v>142</v>
      </c>
      <c r="D1387" s="1">
        <v>40</v>
      </c>
      <c r="E1387" s="1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s="1" t="s">
        <v>176</v>
      </c>
      <c r="N1387" s="51" t="s">
        <v>90</v>
      </c>
      <c r="O1387" s="51" t="s">
        <v>90</v>
      </c>
      <c r="P1387" s="1" t="s">
        <v>91</v>
      </c>
      <c r="Q1387" s="51" t="s">
        <v>132</v>
      </c>
      <c r="R1387" s="1">
        <v>4</v>
      </c>
      <c r="S1387" s="51">
        <v>8</v>
      </c>
      <c r="T1387" s="51">
        <v>1922</v>
      </c>
      <c r="U1387" s="51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 s="51">
        <v>796</v>
      </c>
      <c r="AN1387" t="s">
        <v>103</v>
      </c>
      <c r="AO1387" t="s">
        <v>97</v>
      </c>
      <c r="AP1387" t="s">
        <v>105</v>
      </c>
      <c r="AQ1387" t="s">
        <v>106</v>
      </c>
      <c r="AR1387" s="51">
        <v>796</v>
      </c>
      <c r="AS1387" s="51">
        <v>358</v>
      </c>
      <c r="AT1387">
        <v>0</v>
      </c>
      <c r="AU1387" s="1">
        <v>1154</v>
      </c>
      <c r="AV1387" s="1">
        <v>1</v>
      </c>
      <c r="AW1387" s="1">
        <v>0</v>
      </c>
      <c r="AX1387" s="1">
        <v>1</v>
      </c>
      <c r="AY1387" s="1">
        <v>0</v>
      </c>
      <c r="AZ1387">
        <v>3</v>
      </c>
      <c r="BA1387">
        <v>1</v>
      </c>
      <c r="BB1387" s="51" t="s">
        <v>97</v>
      </c>
      <c r="BC1387" s="59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 s="51">
        <v>1</v>
      </c>
      <c r="BK1387" s="51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 s="1">
        <v>125500</v>
      </c>
    </row>
    <row r="1388" spans="1:81" x14ac:dyDescent="0.2">
      <c r="A1388">
        <v>1387</v>
      </c>
      <c r="B1388">
        <v>60</v>
      </c>
      <c r="C1388" t="s">
        <v>81</v>
      </c>
      <c r="D1388" s="1">
        <v>80</v>
      </c>
      <c r="E1388" s="1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s="1" t="s">
        <v>138</v>
      </c>
      <c r="N1388" s="51" t="s">
        <v>202</v>
      </c>
      <c r="O1388" s="51" t="s">
        <v>90</v>
      </c>
      <c r="P1388" s="1" t="s">
        <v>91</v>
      </c>
      <c r="Q1388" s="51" t="s">
        <v>92</v>
      </c>
      <c r="R1388" s="1">
        <v>7</v>
      </c>
      <c r="S1388" s="51">
        <v>5</v>
      </c>
      <c r="T1388" s="51">
        <v>1978</v>
      </c>
      <c r="U1388" s="51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 s="51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 s="51">
        <v>1392</v>
      </c>
      <c r="AS1388" s="51">
        <v>1392</v>
      </c>
      <c r="AT1388">
        <v>0</v>
      </c>
      <c r="AU1388" s="1">
        <v>2784</v>
      </c>
      <c r="AV1388" s="1">
        <v>1</v>
      </c>
      <c r="AW1388" s="1">
        <v>0</v>
      </c>
      <c r="AX1388" s="1">
        <v>3</v>
      </c>
      <c r="AY1388" s="1">
        <v>1</v>
      </c>
      <c r="AZ1388">
        <v>5</v>
      </c>
      <c r="BA1388">
        <v>1</v>
      </c>
      <c r="BB1388" s="51" t="s">
        <v>97</v>
      </c>
      <c r="BC1388" s="59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 s="51">
        <v>2</v>
      </c>
      <c r="BK1388" s="51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 s="1">
        <v>250000</v>
      </c>
    </row>
    <row r="1389" spans="1:81" x14ac:dyDescent="0.2">
      <c r="A1389">
        <v>1388</v>
      </c>
      <c r="B1389">
        <v>50</v>
      </c>
      <c r="C1389" t="s">
        <v>142</v>
      </c>
      <c r="D1389" s="1">
        <v>60</v>
      </c>
      <c r="E1389" s="1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s="1" t="s">
        <v>143</v>
      </c>
      <c r="N1389" s="51" t="s">
        <v>144</v>
      </c>
      <c r="O1389" s="51" t="s">
        <v>90</v>
      </c>
      <c r="P1389" s="1" t="s">
        <v>91</v>
      </c>
      <c r="Q1389" s="51" t="s">
        <v>132</v>
      </c>
      <c r="R1389" s="1">
        <v>6</v>
      </c>
      <c r="S1389" s="51">
        <v>7</v>
      </c>
      <c r="T1389" s="51">
        <v>1916</v>
      </c>
      <c r="U1389" s="51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 s="51">
        <v>714</v>
      </c>
      <c r="AN1389" t="s">
        <v>206</v>
      </c>
      <c r="AO1389" t="s">
        <v>98</v>
      </c>
      <c r="AP1389" t="s">
        <v>177</v>
      </c>
      <c r="AQ1389" t="s">
        <v>106</v>
      </c>
      <c r="AR1389" s="51">
        <v>1664</v>
      </c>
      <c r="AS1389" s="51">
        <v>862</v>
      </c>
      <c r="AT1389">
        <v>0</v>
      </c>
      <c r="AU1389" s="1">
        <v>2526</v>
      </c>
      <c r="AV1389" s="1">
        <v>0</v>
      </c>
      <c r="AW1389" s="1">
        <v>0</v>
      </c>
      <c r="AX1389" s="1">
        <v>2</v>
      </c>
      <c r="AY1389" s="1">
        <v>0</v>
      </c>
      <c r="AZ1389">
        <v>5</v>
      </c>
      <c r="BA1389">
        <v>1</v>
      </c>
      <c r="BB1389" s="51" t="s">
        <v>97</v>
      </c>
      <c r="BC1389" s="5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 s="51">
        <v>1</v>
      </c>
      <c r="BK1389" s="51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 s="1">
        <v>136000</v>
      </c>
    </row>
    <row r="1390" spans="1:81" x14ac:dyDescent="0.2">
      <c r="A1390">
        <v>1389</v>
      </c>
      <c r="B1390">
        <v>20</v>
      </c>
      <c r="C1390" t="s">
        <v>81</v>
      </c>
      <c r="D1390" s="1">
        <v>42</v>
      </c>
      <c r="E1390" s="1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s="1" t="s">
        <v>193</v>
      </c>
      <c r="N1390" s="51" t="s">
        <v>90</v>
      </c>
      <c r="O1390" s="51" t="s">
        <v>90</v>
      </c>
      <c r="P1390" s="1" t="s">
        <v>91</v>
      </c>
      <c r="Q1390" s="51" t="s">
        <v>115</v>
      </c>
      <c r="R1390" s="1">
        <v>9</v>
      </c>
      <c r="S1390" s="51">
        <v>5</v>
      </c>
      <c r="T1390" s="51">
        <v>2006</v>
      </c>
      <c r="U1390" s="51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 s="51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 s="51">
        <v>1746</v>
      </c>
      <c r="AS1390" s="51">
        <v>0</v>
      </c>
      <c r="AT1390">
        <v>0</v>
      </c>
      <c r="AU1390" s="1">
        <v>1746</v>
      </c>
      <c r="AV1390" s="1">
        <v>1</v>
      </c>
      <c r="AW1390" s="1">
        <v>0</v>
      </c>
      <c r="AX1390" s="1">
        <v>2</v>
      </c>
      <c r="AY1390" s="1">
        <v>0</v>
      </c>
      <c r="AZ1390">
        <v>3</v>
      </c>
      <c r="BA1390">
        <v>1</v>
      </c>
      <c r="BB1390" s="51" t="s">
        <v>104</v>
      </c>
      <c r="BC1390" s="59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 s="51">
        <v>3</v>
      </c>
      <c r="BK1390" s="51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 s="1">
        <v>377500</v>
      </c>
    </row>
    <row r="1391" spans="1:81" x14ac:dyDescent="0.2">
      <c r="A1391">
        <v>1390</v>
      </c>
      <c r="B1391">
        <v>50</v>
      </c>
      <c r="C1391" t="s">
        <v>142</v>
      </c>
      <c r="D1391" s="1">
        <v>60</v>
      </c>
      <c r="E1391" s="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s="1" t="s">
        <v>148</v>
      </c>
      <c r="N1391" s="51" t="s">
        <v>90</v>
      </c>
      <c r="O1391" s="51" t="s">
        <v>90</v>
      </c>
      <c r="P1391" s="1" t="s">
        <v>91</v>
      </c>
      <c r="Q1391" s="51" t="s">
        <v>132</v>
      </c>
      <c r="R1391" s="1">
        <v>6</v>
      </c>
      <c r="S1391" s="51">
        <v>6</v>
      </c>
      <c r="T1391" s="51">
        <v>1941</v>
      </c>
      <c r="U1391" s="5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 s="5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 s="51">
        <v>869</v>
      </c>
      <c r="AS1391" s="51">
        <v>349</v>
      </c>
      <c r="AT1391">
        <v>0</v>
      </c>
      <c r="AU1391" s="1">
        <v>1218</v>
      </c>
      <c r="AV1391" s="1">
        <v>0</v>
      </c>
      <c r="AW1391" s="1">
        <v>1</v>
      </c>
      <c r="AX1391" s="1">
        <v>1</v>
      </c>
      <c r="AY1391" s="1">
        <v>0</v>
      </c>
      <c r="AZ1391">
        <v>3</v>
      </c>
      <c r="BA1391">
        <v>1</v>
      </c>
      <c r="BB1391" s="51" t="s">
        <v>98</v>
      </c>
      <c r="BC1391" s="59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 s="51">
        <v>2</v>
      </c>
      <c r="BK1391" s="5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 s="1">
        <v>131000</v>
      </c>
    </row>
    <row r="1392" spans="1:81" x14ac:dyDescent="0.2">
      <c r="A1392">
        <v>1391</v>
      </c>
      <c r="B1392">
        <v>20</v>
      </c>
      <c r="C1392" t="s">
        <v>81</v>
      </c>
      <c r="D1392" s="1">
        <v>70</v>
      </c>
      <c r="E1392" s="1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s="1" t="s">
        <v>89</v>
      </c>
      <c r="N1392" s="51" t="s">
        <v>90</v>
      </c>
      <c r="O1392" s="51" t="s">
        <v>90</v>
      </c>
      <c r="P1392" s="1" t="s">
        <v>91</v>
      </c>
      <c r="Q1392" s="51" t="s">
        <v>115</v>
      </c>
      <c r="R1392" s="1">
        <v>7</v>
      </c>
      <c r="S1392" s="51">
        <v>5</v>
      </c>
      <c r="T1392" s="51">
        <v>2000</v>
      </c>
      <c r="U1392" s="51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 s="51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 s="51">
        <v>1525</v>
      </c>
      <c r="AS1392" s="51">
        <v>0</v>
      </c>
      <c r="AT1392">
        <v>0</v>
      </c>
      <c r="AU1392" s="1">
        <v>1525</v>
      </c>
      <c r="AV1392" s="1">
        <v>1</v>
      </c>
      <c r="AW1392" s="1">
        <v>0</v>
      </c>
      <c r="AX1392" s="1">
        <v>2</v>
      </c>
      <c r="AY1392" s="1">
        <v>0</v>
      </c>
      <c r="AZ1392">
        <v>3</v>
      </c>
      <c r="BA1392">
        <v>1</v>
      </c>
      <c r="BB1392" s="51" t="s">
        <v>97</v>
      </c>
      <c r="BC1392" s="59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 s="51">
        <v>2</v>
      </c>
      <c r="BK1392" s="51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 s="1">
        <v>235000</v>
      </c>
    </row>
    <row r="1393" spans="1:81" x14ac:dyDescent="0.2">
      <c r="A1393">
        <v>1392</v>
      </c>
      <c r="B1393">
        <v>90</v>
      </c>
      <c r="C1393" t="s">
        <v>81</v>
      </c>
      <c r="D1393" s="1">
        <v>65</v>
      </c>
      <c r="E1393" s="1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s="1" t="s">
        <v>162</v>
      </c>
      <c r="N1393" s="51" t="s">
        <v>90</v>
      </c>
      <c r="O1393" s="51" t="s">
        <v>90</v>
      </c>
      <c r="P1393" s="1" t="s">
        <v>167</v>
      </c>
      <c r="Q1393" s="51" t="s">
        <v>115</v>
      </c>
      <c r="R1393" s="1">
        <v>5</v>
      </c>
      <c r="S1393" s="51">
        <v>5</v>
      </c>
      <c r="T1393" s="51">
        <v>1967</v>
      </c>
      <c r="U1393" s="51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 s="51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 s="51">
        <v>1584</v>
      </c>
      <c r="AS1393" s="51">
        <v>0</v>
      </c>
      <c r="AT1393">
        <v>0</v>
      </c>
      <c r="AU1393" s="1">
        <v>1584</v>
      </c>
      <c r="AV1393" s="1">
        <v>0</v>
      </c>
      <c r="AW1393" s="1">
        <v>0</v>
      </c>
      <c r="AX1393" s="1">
        <v>2</v>
      </c>
      <c r="AY1393" s="1">
        <v>0</v>
      </c>
      <c r="AZ1393">
        <v>4</v>
      </c>
      <c r="BA1393">
        <v>2</v>
      </c>
      <c r="BB1393" s="51" t="s">
        <v>98</v>
      </c>
      <c r="BC1393" s="59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 s="51">
        <v>3</v>
      </c>
      <c r="BK1393" s="51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 s="1">
        <v>124000</v>
      </c>
    </row>
    <row r="1394" spans="1:81" x14ac:dyDescent="0.2">
      <c r="A1394">
        <v>1393</v>
      </c>
      <c r="B1394">
        <v>85</v>
      </c>
      <c r="C1394" t="s">
        <v>81</v>
      </c>
      <c r="D1394" s="1">
        <v>68</v>
      </c>
      <c r="E1394" s="1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s="1" t="s">
        <v>162</v>
      </c>
      <c r="N1394" s="51" t="s">
        <v>90</v>
      </c>
      <c r="O1394" s="51" t="s">
        <v>90</v>
      </c>
      <c r="P1394" s="1" t="s">
        <v>91</v>
      </c>
      <c r="Q1394" s="51" t="s">
        <v>191</v>
      </c>
      <c r="R1394" s="1">
        <v>5</v>
      </c>
      <c r="S1394" s="51">
        <v>5</v>
      </c>
      <c r="T1394" s="51">
        <v>1967</v>
      </c>
      <c r="U1394" s="51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 s="51">
        <v>864</v>
      </c>
      <c r="AN1394" t="s">
        <v>103</v>
      </c>
      <c r="AO1394" t="s">
        <v>98</v>
      </c>
      <c r="AP1394" t="s">
        <v>105</v>
      </c>
      <c r="AQ1394" t="s">
        <v>106</v>
      </c>
      <c r="AR1394" s="51">
        <v>900</v>
      </c>
      <c r="AS1394" s="51">
        <v>0</v>
      </c>
      <c r="AT1394">
        <v>0</v>
      </c>
      <c r="AU1394" s="1">
        <v>900</v>
      </c>
      <c r="AV1394" s="1">
        <v>1</v>
      </c>
      <c r="AW1394" s="1">
        <v>0</v>
      </c>
      <c r="AX1394" s="1">
        <v>1</v>
      </c>
      <c r="AY1394" s="1">
        <v>0</v>
      </c>
      <c r="AZ1394">
        <v>3</v>
      </c>
      <c r="BA1394">
        <v>1</v>
      </c>
      <c r="BB1394" s="51" t="s">
        <v>98</v>
      </c>
      <c r="BC1394" s="59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 s="51">
        <v>1</v>
      </c>
      <c r="BK1394" s="51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 s="1">
        <v>123000</v>
      </c>
    </row>
    <row r="1395" spans="1:81" x14ac:dyDescent="0.2">
      <c r="A1395">
        <v>1394</v>
      </c>
      <c r="B1395">
        <v>190</v>
      </c>
      <c r="C1395" t="s">
        <v>142</v>
      </c>
      <c r="D1395" s="1">
        <v>60</v>
      </c>
      <c r="E1395" s="1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s="1" t="s">
        <v>143</v>
      </c>
      <c r="N1395" s="51" t="s">
        <v>90</v>
      </c>
      <c r="O1395" s="51" t="s">
        <v>90</v>
      </c>
      <c r="P1395" s="1" t="s">
        <v>149</v>
      </c>
      <c r="Q1395" s="51" t="s">
        <v>132</v>
      </c>
      <c r="R1395" s="1">
        <v>6</v>
      </c>
      <c r="S1395" s="51">
        <v>7</v>
      </c>
      <c r="T1395" s="51">
        <v>1905</v>
      </c>
      <c r="U1395" s="51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 s="51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 s="51">
        <v>1221</v>
      </c>
      <c r="AS1395" s="51">
        <v>691</v>
      </c>
      <c r="AT1395">
        <v>0</v>
      </c>
      <c r="AU1395" s="1">
        <v>1912</v>
      </c>
      <c r="AV1395" s="1">
        <v>0</v>
      </c>
      <c r="AW1395" s="1">
        <v>0</v>
      </c>
      <c r="AX1395" s="1">
        <v>2</v>
      </c>
      <c r="AY1395" s="1">
        <v>0</v>
      </c>
      <c r="AZ1395">
        <v>3</v>
      </c>
      <c r="BA1395">
        <v>2</v>
      </c>
      <c r="BB1395" s="51" t="s">
        <v>98</v>
      </c>
      <c r="BC1395" s="59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 s="51">
        <v>2</v>
      </c>
      <c r="BK1395" s="51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 s="1">
        <v>163000</v>
      </c>
    </row>
    <row r="1396" spans="1:81" x14ac:dyDescent="0.2">
      <c r="A1396">
        <v>1395</v>
      </c>
      <c r="B1396">
        <v>120</v>
      </c>
      <c r="C1396" t="s">
        <v>81</v>
      </c>
      <c r="D1396" s="1">
        <v>53</v>
      </c>
      <c r="E1396" s="1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s="1" t="s">
        <v>227</v>
      </c>
      <c r="N1396" s="51" t="s">
        <v>90</v>
      </c>
      <c r="O1396" s="51" t="s">
        <v>90</v>
      </c>
      <c r="P1396" s="1" t="s">
        <v>179</v>
      </c>
      <c r="Q1396" s="51" t="s">
        <v>115</v>
      </c>
      <c r="R1396" s="1">
        <v>7</v>
      </c>
      <c r="S1396" s="51">
        <v>5</v>
      </c>
      <c r="T1396" s="51">
        <v>2006</v>
      </c>
      <c r="U1396" s="51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 s="51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 s="51">
        <v>1500</v>
      </c>
      <c r="AS1396" s="51">
        <v>0</v>
      </c>
      <c r="AT1396">
        <v>0</v>
      </c>
      <c r="AU1396" s="1">
        <v>1500</v>
      </c>
      <c r="AV1396" s="1">
        <v>1</v>
      </c>
      <c r="AW1396" s="1">
        <v>0</v>
      </c>
      <c r="AX1396" s="1">
        <v>2</v>
      </c>
      <c r="AY1396" s="1">
        <v>0</v>
      </c>
      <c r="AZ1396">
        <v>2</v>
      </c>
      <c r="BA1396">
        <v>1</v>
      </c>
      <c r="BB1396" s="51" t="s">
        <v>97</v>
      </c>
      <c r="BC1396" s="59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 s="51">
        <v>3</v>
      </c>
      <c r="BK1396" s="51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 s="1">
        <v>246578</v>
      </c>
    </row>
    <row r="1397" spans="1:81" x14ac:dyDescent="0.2">
      <c r="A1397">
        <v>1396</v>
      </c>
      <c r="B1397">
        <v>60</v>
      </c>
      <c r="C1397" t="s">
        <v>81</v>
      </c>
      <c r="D1397" s="1">
        <v>88</v>
      </c>
      <c r="E1397" s="1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s="1" t="s">
        <v>189</v>
      </c>
      <c r="N1397" s="51" t="s">
        <v>90</v>
      </c>
      <c r="O1397" s="51" t="s">
        <v>90</v>
      </c>
      <c r="P1397" s="1" t="s">
        <v>91</v>
      </c>
      <c r="Q1397" s="51" t="s">
        <v>92</v>
      </c>
      <c r="R1397" s="1">
        <v>8</v>
      </c>
      <c r="S1397" s="51">
        <v>5</v>
      </c>
      <c r="T1397" s="51">
        <v>2005</v>
      </c>
      <c r="U1397" s="51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 s="51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 s="51">
        <v>1133</v>
      </c>
      <c r="AS1397" s="51">
        <v>1349</v>
      </c>
      <c r="AT1397">
        <v>0</v>
      </c>
      <c r="AU1397" s="1">
        <v>2482</v>
      </c>
      <c r="AV1397" s="1">
        <v>0</v>
      </c>
      <c r="AW1397" s="1">
        <v>0</v>
      </c>
      <c r="AX1397" s="1">
        <v>2</v>
      </c>
      <c r="AY1397" s="1">
        <v>1</v>
      </c>
      <c r="AZ1397">
        <v>4</v>
      </c>
      <c r="BA1397">
        <v>1</v>
      </c>
      <c r="BB1397" s="51" t="s">
        <v>97</v>
      </c>
      <c r="BC1397" s="59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 s="51">
        <v>3</v>
      </c>
      <c r="BK1397" s="51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 s="1">
        <v>281213</v>
      </c>
    </row>
    <row r="1398" spans="1:81" x14ac:dyDescent="0.2">
      <c r="A1398">
        <v>1397</v>
      </c>
      <c r="B1398">
        <v>20</v>
      </c>
      <c r="C1398" t="s">
        <v>81</v>
      </c>
      <c r="D1398" s="1" t="s">
        <v>83</v>
      </c>
      <c r="E1398" s="1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s="1" t="s">
        <v>189</v>
      </c>
      <c r="N1398" s="51" t="s">
        <v>90</v>
      </c>
      <c r="O1398" s="51" t="s">
        <v>90</v>
      </c>
      <c r="P1398" s="1" t="s">
        <v>91</v>
      </c>
      <c r="Q1398" s="51" t="s">
        <v>115</v>
      </c>
      <c r="R1398" s="1">
        <v>5</v>
      </c>
      <c r="S1398" s="51">
        <v>5</v>
      </c>
      <c r="T1398" s="51">
        <v>1948</v>
      </c>
      <c r="U1398" s="51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 s="51">
        <v>747</v>
      </c>
      <c r="AN1398" t="s">
        <v>103</v>
      </c>
      <c r="AO1398" t="s">
        <v>98</v>
      </c>
      <c r="AP1398" t="s">
        <v>105</v>
      </c>
      <c r="AQ1398" t="s">
        <v>106</v>
      </c>
      <c r="AR1398" s="51">
        <v>1687</v>
      </c>
      <c r="AS1398" s="51">
        <v>0</v>
      </c>
      <c r="AT1398">
        <v>0</v>
      </c>
      <c r="AU1398" s="1">
        <v>1687</v>
      </c>
      <c r="AV1398" s="1">
        <v>1</v>
      </c>
      <c r="AW1398" s="1">
        <v>0</v>
      </c>
      <c r="AX1398" s="1">
        <v>1</v>
      </c>
      <c r="AY1398" s="1">
        <v>0</v>
      </c>
      <c r="AZ1398">
        <v>3</v>
      </c>
      <c r="BA1398">
        <v>1</v>
      </c>
      <c r="BB1398" s="51" t="s">
        <v>98</v>
      </c>
      <c r="BC1398" s="59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 s="51">
        <v>2</v>
      </c>
      <c r="BK1398" s="51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 s="1">
        <v>160000</v>
      </c>
    </row>
    <row r="1399" spans="1:81" x14ac:dyDescent="0.2">
      <c r="A1399">
        <v>1398</v>
      </c>
      <c r="B1399">
        <v>70</v>
      </c>
      <c r="C1399" t="s">
        <v>142</v>
      </c>
      <c r="D1399" s="1">
        <v>51</v>
      </c>
      <c r="E1399" s="1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s="1" t="s">
        <v>148</v>
      </c>
      <c r="N1399" s="51" t="s">
        <v>90</v>
      </c>
      <c r="O1399" s="51" t="s">
        <v>90</v>
      </c>
      <c r="P1399" s="1" t="s">
        <v>91</v>
      </c>
      <c r="Q1399" s="51" t="s">
        <v>92</v>
      </c>
      <c r="R1399" s="1">
        <v>5</v>
      </c>
      <c r="S1399" s="51">
        <v>8</v>
      </c>
      <c r="T1399" s="51">
        <v>1920</v>
      </c>
      <c r="U1399" s="51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 s="51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 s="51">
        <v>939</v>
      </c>
      <c r="AS1399" s="51">
        <v>574</v>
      </c>
      <c r="AT1399">
        <v>0</v>
      </c>
      <c r="AU1399" s="1">
        <v>1513</v>
      </c>
      <c r="AV1399" s="1">
        <v>0</v>
      </c>
      <c r="AW1399" s="1">
        <v>0</v>
      </c>
      <c r="AX1399" s="1">
        <v>1</v>
      </c>
      <c r="AY1399" s="1">
        <v>1</v>
      </c>
      <c r="AZ1399">
        <v>4</v>
      </c>
      <c r="BA1399">
        <v>1</v>
      </c>
      <c r="BB1399" s="51" t="s">
        <v>98</v>
      </c>
      <c r="BC1399" s="5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 s="51">
        <v>1</v>
      </c>
      <c r="BK1399" s="51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 s="1">
        <v>137500</v>
      </c>
    </row>
    <row r="1400" spans="1:81" x14ac:dyDescent="0.2">
      <c r="A1400">
        <v>1399</v>
      </c>
      <c r="B1400">
        <v>50</v>
      </c>
      <c r="C1400" t="s">
        <v>81</v>
      </c>
      <c r="D1400" s="1">
        <v>60</v>
      </c>
      <c r="E1400" s="1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s="1" t="s">
        <v>162</v>
      </c>
      <c r="N1400" s="51" t="s">
        <v>90</v>
      </c>
      <c r="O1400" s="51" t="s">
        <v>90</v>
      </c>
      <c r="P1400" s="1" t="s">
        <v>91</v>
      </c>
      <c r="Q1400" s="51" t="s">
        <v>132</v>
      </c>
      <c r="R1400" s="1">
        <v>5</v>
      </c>
      <c r="S1400" s="51">
        <v>4</v>
      </c>
      <c r="T1400" s="51">
        <v>1950</v>
      </c>
      <c r="U1400" s="51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 s="51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 s="51">
        <v>1136</v>
      </c>
      <c r="AS1400" s="51">
        <v>768</v>
      </c>
      <c r="AT1400">
        <v>0</v>
      </c>
      <c r="AU1400" s="1">
        <v>1904</v>
      </c>
      <c r="AV1400" s="1">
        <v>1</v>
      </c>
      <c r="AW1400" s="1">
        <v>0</v>
      </c>
      <c r="AX1400" s="1">
        <v>1</v>
      </c>
      <c r="AY1400" s="1">
        <v>1</v>
      </c>
      <c r="AZ1400">
        <v>3</v>
      </c>
      <c r="BA1400">
        <v>1</v>
      </c>
      <c r="BB1400" s="51" t="s">
        <v>98</v>
      </c>
      <c r="BC1400" s="59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 s="51">
        <v>1</v>
      </c>
      <c r="BK1400" s="51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 s="1">
        <v>138000</v>
      </c>
    </row>
    <row r="1401" spans="1:81" x14ac:dyDescent="0.2">
      <c r="A1401">
        <v>1400</v>
      </c>
      <c r="B1401">
        <v>50</v>
      </c>
      <c r="C1401" t="s">
        <v>81</v>
      </c>
      <c r="D1401" s="1">
        <v>51</v>
      </c>
      <c r="E1401" s="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s="1" t="s">
        <v>232</v>
      </c>
      <c r="N1401" s="51" t="s">
        <v>90</v>
      </c>
      <c r="O1401" s="51" t="s">
        <v>90</v>
      </c>
      <c r="P1401" s="1" t="s">
        <v>91</v>
      </c>
      <c r="Q1401" s="51" t="s">
        <v>132</v>
      </c>
      <c r="R1401" s="1">
        <v>6</v>
      </c>
      <c r="S1401" s="51">
        <v>6</v>
      </c>
      <c r="T1401" s="51">
        <v>1925</v>
      </c>
      <c r="U1401" s="5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 s="5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 s="51">
        <v>1160</v>
      </c>
      <c r="AS1401" s="51">
        <v>448</v>
      </c>
      <c r="AT1401">
        <v>0</v>
      </c>
      <c r="AU1401" s="1">
        <v>1608</v>
      </c>
      <c r="AV1401" s="1">
        <v>0</v>
      </c>
      <c r="AW1401" s="1">
        <v>0</v>
      </c>
      <c r="AX1401" s="1">
        <v>2</v>
      </c>
      <c r="AY1401" s="1">
        <v>1</v>
      </c>
      <c r="AZ1401">
        <v>3</v>
      </c>
      <c r="BA1401">
        <v>1</v>
      </c>
      <c r="BB1401" s="51" t="s">
        <v>97</v>
      </c>
      <c r="BC1401" s="59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 s="51">
        <v>1</v>
      </c>
      <c r="BK1401" s="5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 s="1">
        <v>137450</v>
      </c>
    </row>
    <row r="1402" spans="1:81" x14ac:dyDescent="0.2">
      <c r="A1402">
        <v>1401</v>
      </c>
      <c r="B1402">
        <v>50</v>
      </c>
      <c r="C1402" t="s">
        <v>142</v>
      </c>
      <c r="D1402" s="1">
        <v>50</v>
      </c>
      <c r="E1402" s="1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s="1" t="s">
        <v>148</v>
      </c>
      <c r="N1402" s="51" t="s">
        <v>90</v>
      </c>
      <c r="O1402" s="51" t="s">
        <v>90</v>
      </c>
      <c r="P1402" s="1" t="s">
        <v>91</v>
      </c>
      <c r="Q1402" s="51" t="s">
        <v>132</v>
      </c>
      <c r="R1402" s="1">
        <v>6</v>
      </c>
      <c r="S1402" s="51">
        <v>7</v>
      </c>
      <c r="T1402" s="51">
        <v>1929</v>
      </c>
      <c r="U1402" s="51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 s="51">
        <v>862</v>
      </c>
      <c r="AN1402" t="s">
        <v>103</v>
      </c>
      <c r="AO1402" t="s">
        <v>98</v>
      </c>
      <c r="AP1402" t="s">
        <v>105</v>
      </c>
      <c r="AQ1402" t="s">
        <v>106</v>
      </c>
      <c r="AR1402" s="51">
        <v>950</v>
      </c>
      <c r="AS1402" s="51">
        <v>208</v>
      </c>
      <c r="AT1402">
        <v>0</v>
      </c>
      <c r="AU1402" s="1">
        <v>1158</v>
      </c>
      <c r="AV1402" s="1">
        <v>0</v>
      </c>
      <c r="AW1402" s="1">
        <v>0</v>
      </c>
      <c r="AX1402" s="1">
        <v>1</v>
      </c>
      <c r="AY1402" s="1">
        <v>0</v>
      </c>
      <c r="AZ1402">
        <v>3</v>
      </c>
      <c r="BA1402">
        <v>1</v>
      </c>
      <c r="BB1402" s="51" t="s">
        <v>98</v>
      </c>
      <c r="BC1402" s="59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 s="51">
        <v>1</v>
      </c>
      <c r="BK1402" s="51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 s="1">
        <v>120000</v>
      </c>
    </row>
    <row r="1403" spans="1:81" x14ac:dyDescent="0.2">
      <c r="A1403">
        <v>1402</v>
      </c>
      <c r="B1403">
        <v>60</v>
      </c>
      <c r="C1403" t="s">
        <v>81</v>
      </c>
      <c r="D1403" s="1">
        <v>62</v>
      </c>
      <c r="E1403" s="1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s="1" t="s">
        <v>193</v>
      </c>
      <c r="N1403" s="51" t="s">
        <v>90</v>
      </c>
      <c r="O1403" s="51" t="s">
        <v>90</v>
      </c>
      <c r="P1403" s="1" t="s">
        <v>91</v>
      </c>
      <c r="Q1403" s="51" t="s">
        <v>92</v>
      </c>
      <c r="R1403" s="1">
        <v>6</v>
      </c>
      <c r="S1403" s="51">
        <v>5</v>
      </c>
      <c r="T1403" s="51">
        <v>2004</v>
      </c>
      <c r="U1403" s="51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 s="51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 s="51">
        <v>864</v>
      </c>
      <c r="AS1403" s="51">
        <v>729</v>
      </c>
      <c r="AT1403">
        <v>0</v>
      </c>
      <c r="AU1403" s="1">
        <v>1593</v>
      </c>
      <c r="AV1403" s="1">
        <v>1</v>
      </c>
      <c r="AW1403" s="1">
        <v>0</v>
      </c>
      <c r="AX1403" s="1">
        <v>2</v>
      </c>
      <c r="AY1403" s="1">
        <v>1</v>
      </c>
      <c r="AZ1403">
        <v>3</v>
      </c>
      <c r="BA1403">
        <v>1</v>
      </c>
      <c r="BB1403" s="51" t="s">
        <v>98</v>
      </c>
      <c r="BC1403" s="59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 s="51">
        <v>2</v>
      </c>
      <c r="BK1403" s="51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 s="1">
        <v>193000</v>
      </c>
    </row>
    <row r="1404" spans="1:81" x14ac:dyDescent="0.2">
      <c r="A1404">
        <v>1403</v>
      </c>
      <c r="B1404">
        <v>20</v>
      </c>
      <c r="C1404" t="s">
        <v>81</v>
      </c>
      <c r="D1404" s="1">
        <v>64</v>
      </c>
      <c r="E1404" s="1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s="1" t="s">
        <v>89</v>
      </c>
      <c r="N1404" s="51" t="s">
        <v>90</v>
      </c>
      <c r="O1404" s="51" t="s">
        <v>90</v>
      </c>
      <c r="P1404" s="1" t="s">
        <v>91</v>
      </c>
      <c r="Q1404" s="51" t="s">
        <v>115</v>
      </c>
      <c r="R1404" s="1">
        <v>7</v>
      </c>
      <c r="S1404" s="51">
        <v>5</v>
      </c>
      <c r="T1404" s="51">
        <v>2006</v>
      </c>
      <c r="U1404" s="51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 s="51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 s="51">
        <v>1294</v>
      </c>
      <c r="AS1404" s="51">
        <v>0</v>
      </c>
      <c r="AT1404">
        <v>0</v>
      </c>
      <c r="AU1404" s="1">
        <v>1294</v>
      </c>
      <c r="AV1404" s="1">
        <v>0</v>
      </c>
      <c r="AW1404" s="1">
        <v>0</v>
      </c>
      <c r="AX1404" s="1">
        <v>2</v>
      </c>
      <c r="AY1404" s="1">
        <v>0</v>
      </c>
      <c r="AZ1404">
        <v>2</v>
      </c>
      <c r="BA1404">
        <v>1</v>
      </c>
      <c r="BB1404" s="51" t="s">
        <v>97</v>
      </c>
      <c r="BC1404" s="59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 s="51">
        <v>2</v>
      </c>
      <c r="BK1404" s="51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 s="1">
        <v>193879</v>
      </c>
    </row>
    <row r="1405" spans="1:81" x14ac:dyDescent="0.2">
      <c r="A1405">
        <v>1404</v>
      </c>
      <c r="B1405">
        <v>20</v>
      </c>
      <c r="C1405" t="s">
        <v>81</v>
      </c>
      <c r="D1405" s="1">
        <v>49</v>
      </c>
      <c r="E1405" s="1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s="1" t="s">
        <v>136</v>
      </c>
      <c r="N1405" s="51" t="s">
        <v>202</v>
      </c>
      <c r="O1405" s="51" t="s">
        <v>90</v>
      </c>
      <c r="P1405" s="1" t="s">
        <v>91</v>
      </c>
      <c r="Q1405" s="51" t="s">
        <v>115</v>
      </c>
      <c r="R1405" s="1">
        <v>8</v>
      </c>
      <c r="S1405" s="51">
        <v>5</v>
      </c>
      <c r="T1405" s="51">
        <v>2007</v>
      </c>
      <c r="U1405" s="51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 s="51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 s="51">
        <v>1464</v>
      </c>
      <c r="AS1405" s="51">
        <v>0</v>
      </c>
      <c r="AT1405">
        <v>0</v>
      </c>
      <c r="AU1405" s="1">
        <v>1464</v>
      </c>
      <c r="AV1405" s="1">
        <v>1</v>
      </c>
      <c r="AW1405" s="1">
        <v>0</v>
      </c>
      <c r="AX1405" s="1">
        <v>2</v>
      </c>
      <c r="AY1405" s="1">
        <v>0</v>
      </c>
      <c r="AZ1405">
        <v>3</v>
      </c>
      <c r="BA1405">
        <v>1</v>
      </c>
      <c r="BB1405" s="51" t="s">
        <v>97</v>
      </c>
      <c r="BC1405" s="59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 s="51">
        <v>3</v>
      </c>
      <c r="BK1405" s="51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 s="1">
        <v>282922</v>
      </c>
    </row>
    <row r="1406" spans="1:81" x14ac:dyDescent="0.2">
      <c r="A1406">
        <v>1405</v>
      </c>
      <c r="B1406">
        <v>50</v>
      </c>
      <c r="C1406" t="s">
        <v>81</v>
      </c>
      <c r="D1406" s="1">
        <v>60</v>
      </c>
      <c r="E1406" s="1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s="1" t="s">
        <v>143</v>
      </c>
      <c r="N1406" s="51" t="s">
        <v>144</v>
      </c>
      <c r="O1406" s="51" t="s">
        <v>90</v>
      </c>
      <c r="P1406" s="1" t="s">
        <v>91</v>
      </c>
      <c r="Q1406" s="51" t="s">
        <v>132</v>
      </c>
      <c r="R1406" s="1">
        <v>3</v>
      </c>
      <c r="S1406" s="51">
        <v>4</v>
      </c>
      <c r="T1406" s="51">
        <v>1915</v>
      </c>
      <c r="U1406" s="51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 s="51">
        <v>672</v>
      </c>
      <c r="AN1406" t="s">
        <v>103</v>
      </c>
      <c r="AO1406" t="s">
        <v>98</v>
      </c>
      <c r="AP1406" t="s">
        <v>105</v>
      </c>
      <c r="AQ1406" t="s">
        <v>106</v>
      </c>
      <c r="AR1406" s="51">
        <v>694</v>
      </c>
      <c r="AS1406" s="51">
        <v>520</v>
      </c>
      <c r="AT1406">
        <v>0</v>
      </c>
      <c r="AU1406" s="1">
        <v>1214</v>
      </c>
      <c r="AV1406" s="1">
        <v>0</v>
      </c>
      <c r="AW1406" s="1">
        <v>0</v>
      </c>
      <c r="AX1406" s="1">
        <v>1</v>
      </c>
      <c r="AY1406" s="1">
        <v>0</v>
      </c>
      <c r="AZ1406">
        <v>3</v>
      </c>
      <c r="BA1406">
        <v>1</v>
      </c>
      <c r="BB1406" s="51" t="s">
        <v>98</v>
      </c>
      <c r="BC1406" s="59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 s="51">
        <v>3</v>
      </c>
      <c r="BK1406" s="51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 s="1">
        <v>105000</v>
      </c>
    </row>
    <row r="1407" spans="1:81" x14ac:dyDescent="0.2">
      <c r="A1407">
        <v>1406</v>
      </c>
      <c r="B1407">
        <v>120</v>
      </c>
      <c r="C1407" t="s">
        <v>142</v>
      </c>
      <c r="D1407" s="1">
        <v>44</v>
      </c>
      <c r="E1407" s="1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s="1" t="s">
        <v>123</v>
      </c>
      <c r="N1407" s="51" t="s">
        <v>90</v>
      </c>
      <c r="O1407" s="51" t="s">
        <v>90</v>
      </c>
      <c r="P1407" s="1" t="s">
        <v>179</v>
      </c>
      <c r="Q1407" s="51" t="s">
        <v>115</v>
      </c>
      <c r="R1407" s="1">
        <v>8</v>
      </c>
      <c r="S1407" s="51">
        <v>5</v>
      </c>
      <c r="T1407" s="51">
        <v>2004</v>
      </c>
      <c r="U1407" s="51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 s="51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 s="51">
        <v>1646</v>
      </c>
      <c r="AS1407" s="51">
        <v>0</v>
      </c>
      <c r="AT1407">
        <v>0</v>
      </c>
      <c r="AU1407" s="1">
        <v>1646</v>
      </c>
      <c r="AV1407" s="1">
        <v>1</v>
      </c>
      <c r="AW1407" s="1">
        <v>1</v>
      </c>
      <c r="AX1407" s="1">
        <v>2</v>
      </c>
      <c r="AY1407" s="1">
        <v>0</v>
      </c>
      <c r="AZ1407">
        <v>2</v>
      </c>
      <c r="BA1407">
        <v>1</v>
      </c>
      <c r="BB1407" s="51" t="s">
        <v>97</v>
      </c>
      <c r="BC1407" s="59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 s="51">
        <v>2</v>
      </c>
      <c r="BK1407" s="51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 s="1">
        <v>275000</v>
      </c>
    </row>
    <row r="1408" spans="1:81" x14ac:dyDescent="0.2">
      <c r="A1408">
        <v>1407</v>
      </c>
      <c r="B1408">
        <v>85</v>
      </c>
      <c r="C1408" t="s">
        <v>81</v>
      </c>
      <c r="D1408" s="1">
        <v>70</v>
      </c>
      <c r="E1408" s="1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s="1" t="s">
        <v>89</v>
      </c>
      <c r="N1408" s="51" t="s">
        <v>90</v>
      </c>
      <c r="O1408" s="51" t="s">
        <v>90</v>
      </c>
      <c r="P1408" s="1" t="s">
        <v>91</v>
      </c>
      <c r="Q1408" s="51" t="s">
        <v>191</v>
      </c>
      <c r="R1408" s="1">
        <v>5</v>
      </c>
      <c r="S1408" s="51">
        <v>7</v>
      </c>
      <c r="T1408" s="51">
        <v>1972</v>
      </c>
      <c r="U1408" s="51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 s="51">
        <v>768</v>
      </c>
      <c r="AN1408" t="s">
        <v>103</v>
      </c>
      <c r="AO1408" t="s">
        <v>98</v>
      </c>
      <c r="AP1408" t="s">
        <v>105</v>
      </c>
      <c r="AQ1408" t="s">
        <v>106</v>
      </c>
      <c r="AR1408" s="51">
        <v>768</v>
      </c>
      <c r="AS1408" s="51">
        <v>0</v>
      </c>
      <c r="AT1408">
        <v>0</v>
      </c>
      <c r="AU1408" s="1">
        <v>768</v>
      </c>
      <c r="AV1408" s="1">
        <v>1</v>
      </c>
      <c r="AW1408" s="1">
        <v>0</v>
      </c>
      <c r="AX1408" s="1">
        <v>1</v>
      </c>
      <c r="AY1408" s="1">
        <v>0</v>
      </c>
      <c r="AZ1408">
        <v>2</v>
      </c>
      <c r="BA1408">
        <v>1</v>
      </c>
      <c r="BB1408" s="51" t="s">
        <v>98</v>
      </c>
      <c r="BC1408" s="59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 s="51">
        <v>2</v>
      </c>
      <c r="BK1408" s="51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 s="1">
        <v>133000</v>
      </c>
    </row>
    <row r="1409" spans="1:81" x14ac:dyDescent="0.2">
      <c r="A1409">
        <v>1408</v>
      </c>
      <c r="B1409">
        <v>20</v>
      </c>
      <c r="C1409" t="s">
        <v>81</v>
      </c>
      <c r="D1409" s="1" t="s">
        <v>83</v>
      </c>
      <c r="E1409" s="1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s="1" t="s">
        <v>131</v>
      </c>
      <c r="N1409" s="51" t="s">
        <v>90</v>
      </c>
      <c r="O1409" s="51" t="s">
        <v>90</v>
      </c>
      <c r="P1409" s="1" t="s">
        <v>91</v>
      </c>
      <c r="Q1409" s="51" t="s">
        <v>115</v>
      </c>
      <c r="R1409" s="1">
        <v>5</v>
      </c>
      <c r="S1409" s="51">
        <v>5</v>
      </c>
      <c r="T1409" s="51">
        <v>1985</v>
      </c>
      <c r="U1409" s="51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 s="51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 s="51">
        <v>833</v>
      </c>
      <c r="AS1409" s="51">
        <v>0</v>
      </c>
      <c r="AT1409">
        <v>0</v>
      </c>
      <c r="AU1409" s="1">
        <v>833</v>
      </c>
      <c r="AV1409" s="1">
        <v>1</v>
      </c>
      <c r="AW1409" s="1">
        <v>0</v>
      </c>
      <c r="AX1409" s="1">
        <v>1</v>
      </c>
      <c r="AY1409" s="1">
        <v>0</v>
      </c>
      <c r="AZ1409">
        <v>3</v>
      </c>
      <c r="BA1409">
        <v>1</v>
      </c>
      <c r="BB1409" s="51" t="s">
        <v>98</v>
      </c>
      <c r="BC1409" s="5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 s="51">
        <v>0</v>
      </c>
      <c r="BK1409" s="51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 s="1">
        <v>112000</v>
      </c>
    </row>
    <row r="1410" spans="1:81" x14ac:dyDescent="0.2">
      <c r="A1410">
        <v>1409</v>
      </c>
      <c r="B1410">
        <v>70</v>
      </c>
      <c r="C1410" t="s">
        <v>142</v>
      </c>
      <c r="D1410" s="1">
        <v>60</v>
      </c>
      <c r="E1410" s="1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s="1" t="s">
        <v>143</v>
      </c>
      <c r="N1410" s="51" t="s">
        <v>90</v>
      </c>
      <c r="O1410" s="51" t="s">
        <v>90</v>
      </c>
      <c r="P1410" s="1" t="s">
        <v>91</v>
      </c>
      <c r="Q1410" s="51" t="s">
        <v>92</v>
      </c>
      <c r="R1410" s="1">
        <v>4</v>
      </c>
      <c r="S1410" s="51">
        <v>7</v>
      </c>
      <c r="T1410" s="51">
        <v>1910</v>
      </c>
      <c r="U1410" s="51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 s="51">
        <v>622</v>
      </c>
      <c r="AN1410" t="s">
        <v>103</v>
      </c>
      <c r="AO1410" t="s">
        <v>97</v>
      </c>
      <c r="AP1410" t="s">
        <v>105</v>
      </c>
      <c r="AQ1410" t="s">
        <v>106</v>
      </c>
      <c r="AR1410" s="51">
        <v>741</v>
      </c>
      <c r="AS1410" s="51">
        <v>622</v>
      </c>
      <c r="AT1410">
        <v>0</v>
      </c>
      <c r="AU1410" s="1">
        <v>1363</v>
      </c>
      <c r="AV1410" s="1">
        <v>0</v>
      </c>
      <c r="AW1410" s="1">
        <v>0</v>
      </c>
      <c r="AX1410" s="1">
        <v>1</v>
      </c>
      <c r="AY1410" s="1">
        <v>0</v>
      </c>
      <c r="AZ1410">
        <v>3</v>
      </c>
      <c r="BA1410">
        <v>1</v>
      </c>
      <c r="BB1410" s="51" t="s">
        <v>98</v>
      </c>
      <c r="BC1410" s="59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 s="51">
        <v>2</v>
      </c>
      <c r="BK1410" s="51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 s="1">
        <v>125500</v>
      </c>
    </row>
    <row r="1411" spans="1:81" x14ac:dyDescent="0.2">
      <c r="A1411">
        <v>1410</v>
      </c>
      <c r="B1411">
        <v>60</v>
      </c>
      <c r="C1411" t="s">
        <v>81</v>
      </c>
      <c r="D1411" s="1">
        <v>46</v>
      </c>
      <c r="E1411" s="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s="1" t="s">
        <v>138</v>
      </c>
      <c r="N1411" s="51" t="s">
        <v>90</v>
      </c>
      <c r="O1411" s="51" t="s">
        <v>90</v>
      </c>
      <c r="P1411" s="1" t="s">
        <v>91</v>
      </c>
      <c r="Q1411" s="51" t="s">
        <v>92</v>
      </c>
      <c r="R1411" s="1">
        <v>7</v>
      </c>
      <c r="S1411" s="51">
        <v>6</v>
      </c>
      <c r="T1411" s="51">
        <v>1986</v>
      </c>
      <c r="U1411" s="5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 s="5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 s="51">
        <v>1236</v>
      </c>
      <c r="AS1411" s="51">
        <v>857</v>
      </c>
      <c r="AT1411">
        <v>0</v>
      </c>
      <c r="AU1411" s="1">
        <v>2093</v>
      </c>
      <c r="AV1411" s="1">
        <v>0</v>
      </c>
      <c r="AW1411" s="1">
        <v>0</v>
      </c>
      <c r="AX1411" s="1">
        <v>2</v>
      </c>
      <c r="AY1411" s="1">
        <v>1</v>
      </c>
      <c r="AZ1411">
        <v>3</v>
      </c>
      <c r="BA1411">
        <v>1</v>
      </c>
      <c r="BB1411" s="51" t="s">
        <v>98</v>
      </c>
      <c r="BC1411" s="59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 s="51">
        <v>2</v>
      </c>
      <c r="BK1411" s="5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 s="1">
        <v>215000</v>
      </c>
    </row>
    <row r="1412" spans="1:81" x14ac:dyDescent="0.2">
      <c r="A1412">
        <v>1411</v>
      </c>
      <c r="B1412">
        <v>60</v>
      </c>
      <c r="C1412" t="s">
        <v>81</v>
      </c>
      <c r="D1412" s="1">
        <v>79</v>
      </c>
      <c r="E1412" s="1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s="1" t="s">
        <v>89</v>
      </c>
      <c r="N1412" s="51" t="s">
        <v>90</v>
      </c>
      <c r="O1412" s="51" t="s">
        <v>90</v>
      </c>
      <c r="P1412" s="1" t="s">
        <v>91</v>
      </c>
      <c r="Q1412" s="51" t="s">
        <v>92</v>
      </c>
      <c r="R1412" s="1">
        <v>7</v>
      </c>
      <c r="S1412" s="51">
        <v>5</v>
      </c>
      <c r="T1412" s="51">
        <v>2001</v>
      </c>
      <c r="U1412" s="51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 s="51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 s="51">
        <v>944</v>
      </c>
      <c r="AS1412" s="51">
        <v>896</v>
      </c>
      <c r="AT1412">
        <v>0</v>
      </c>
      <c r="AU1412" s="1">
        <v>1840</v>
      </c>
      <c r="AV1412" s="1">
        <v>1</v>
      </c>
      <c r="AW1412" s="1">
        <v>0</v>
      </c>
      <c r="AX1412" s="1">
        <v>2</v>
      </c>
      <c r="AY1412" s="1">
        <v>1</v>
      </c>
      <c r="AZ1412">
        <v>3</v>
      </c>
      <c r="BA1412">
        <v>1</v>
      </c>
      <c r="BB1412" s="51" t="s">
        <v>97</v>
      </c>
      <c r="BC1412" s="59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 s="51">
        <v>2</v>
      </c>
      <c r="BK1412" s="51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 s="1">
        <v>230000</v>
      </c>
    </row>
    <row r="1413" spans="1:81" x14ac:dyDescent="0.2">
      <c r="A1413">
        <v>1412</v>
      </c>
      <c r="B1413">
        <v>50</v>
      </c>
      <c r="C1413" t="s">
        <v>81</v>
      </c>
      <c r="D1413" s="1">
        <v>80</v>
      </c>
      <c r="E1413" s="1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s="1" t="s">
        <v>162</v>
      </c>
      <c r="N1413" s="51" t="s">
        <v>90</v>
      </c>
      <c r="O1413" s="51" t="s">
        <v>90</v>
      </c>
      <c r="P1413" s="1" t="s">
        <v>91</v>
      </c>
      <c r="Q1413" s="51" t="s">
        <v>132</v>
      </c>
      <c r="R1413" s="1">
        <v>6</v>
      </c>
      <c r="S1413" s="51">
        <v>8</v>
      </c>
      <c r="T1413" s="51">
        <v>1950</v>
      </c>
      <c r="U1413" s="51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 s="51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 s="51">
        <v>1112</v>
      </c>
      <c r="AS1413" s="51">
        <v>556</v>
      </c>
      <c r="AT1413">
        <v>0</v>
      </c>
      <c r="AU1413" s="1">
        <v>1668</v>
      </c>
      <c r="AV1413" s="1">
        <v>0</v>
      </c>
      <c r="AW1413" s="1">
        <v>0</v>
      </c>
      <c r="AX1413" s="1">
        <v>1</v>
      </c>
      <c r="AY1413" s="1">
        <v>1</v>
      </c>
      <c r="AZ1413">
        <v>3</v>
      </c>
      <c r="BA1413">
        <v>1</v>
      </c>
      <c r="BB1413" s="51" t="s">
        <v>98</v>
      </c>
      <c r="BC1413" s="59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 s="51">
        <v>1</v>
      </c>
      <c r="BK1413" s="51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 s="1">
        <v>140000</v>
      </c>
    </row>
    <row r="1414" spans="1:81" x14ac:dyDescent="0.2">
      <c r="A1414">
        <v>1413</v>
      </c>
      <c r="B1414">
        <v>90</v>
      </c>
      <c r="C1414" t="s">
        <v>81</v>
      </c>
      <c r="D1414" s="1">
        <v>60</v>
      </c>
      <c r="E1414" s="1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s="1" t="s">
        <v>162</v>
      </c>
      <c r="N1414" s="51" t="s">
        <v>90</v>
      </c>
      <c r="O1414" s="51" t="s">
        <v>90</v>
      </c>
      <c r="P1414" s="1" t="s">
        <v>167</v>
      </c>
      <c r="Q1414" s="51" t="s">
        <v>115</v>
      </c>
      <c r="R1414" s="1">
        <v>4</v>
      </c>
      <c r="S1414" s="51">
        <v>5</v>
      </c>
      <c r="T1414" s="51">
        <v>1949</v>
      </c>
      <c r="U1414" s="51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 s="51">
        <v>0</v>
      </c>
      <c r="AN1414" t="s">
        <v>240</v>
      </c>
      <c r="AO1414" t="s">
        <v>147</v>
      </c>
      <c r="AP1414" t="s">
        <v>177</v>
      </c>
      <c r="AQ1414" t="s">
        <v>145</v>
      </c>
      <c r="AR1414" s="51">
        <v>1040</v>
      </c>
      <c r="AS1414" s="51">
        <v>0</v>
      </c>
      <c r="AT1414">
        <v>0</v>
      </c>
      <c r="AU1414" s="1">
        <v>1040</v>
      </c>
      <c r="AV1414" s="1">
        <v>0</v>
      </c>
      <c r="AW1414" s="1">
        <v>0</v>
      </c>
      <c r="AX1414" s="1">
        <v>2</v>
      </c>
      <c r="AY1414" s="1">
        <v>0</v>
      </c>
      <c r="AZ1414">
        <v>2</v>
      </c>
      <c r="BA1414">
        <v>2</v>
      </c>
      <c r="BB1414" s="51" t="s">
        <v>98</v>
      </c>
      <c r="BC1414" s="59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 s="51">
        <v>2</v>
      </c>
      <c r="BK1414" s="51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 s="1">
        <v>90000</v>
      </c>
    </row>
    <row r="1415" spans="1:81" x14ac:dyDescent="0.2">
      <c r="A1415">
        <v>1414</v>
      </c>
      <c r="B1415">
        <v>20</v>
      </c>
      <c r="C1415" t="s">
        <v>81</v>
      </c>
      <c r="D1415" s="1">
        <v>88</v>
      </c>
      <c r="E1415" s="1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s="1" t="s">
        <v>170</v>
      </c>
      <c r="N1415" s="51" t="s">
        <v>90</v>
      </c>
      <c r="O1415" s="51" t="s">
        <v>90</v>
      </c>
      <c r="P1415" s="1" t="s">
        <v>91</v>
      </c>
      <c r="Q1415" s="51" t="s">
        <v>115</v>
      </c>
      <c r="R1415" s="1">
        <v>8</v>
      </c>
      <c r="S1415" s="51">
        <v>5</v>
      </c>
      <c r="T1415" s="51">
        <v>2005</v>
      </c>
      <c r="U1415" s="51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 s="51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 s="51">
        <v>1844</v>
      </c>
      <c r="AS1415" s="51">
        <v>0</v>
      </c>
      <c r="AT1415">
        <v>0</v>
      </c>
      <c r="AU1415" s="1">
        <v>1844</v>
      </c>
      <c r="AV1415" s="1">
        <v>1</v>
      </c>
      <c r="AW1415" s="1">
        <v>0</v>
      </c>
      <c r="AX1415" s="1">
        <v>2</v>
      </c>
      <c r="AY1415" s="1">
        <v>0</v>
      </c>
      <c r="AZ1415">
        <v>2</v>
      </c>
      <c r="BA1415">
        <v>1</v>
      </c>
      <c r="BB1415" s="51" t="s">
        <v>97</v>
      </c>
      <c r="BC1415" s="59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 s="51">
        <v>2</v>
      </c>
      <c r="BK1415" s="51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 s="1">
        <v>257000</v>
      </c>
    </row>
    <row r="1416" spans="1:81" x14ac:dyDescent="0.2">
      <c r="A1416">
        <v>1415</v>
      </c>
      <c r="B1416">
        <v>50</v>
      </c>
      <c r="C1416" t="s">
        <v>81</v>
      </c>
      <c r="D1416" s="1">
        <v>64</v>
      </c>
      <c r="E1416" s="1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s="1" t="s">
        <v>148</v>
      </c>
      <c r="N1416" s="51" t="s">
        <v>90</v>
      </c>
      <c r="O1416" s="51" t="s">
        <v>90</v>
      </c>
      <c r="P1416" s="1" t="s">
        <v>91</v>
      </c>
      <c r="Q1416" s="51" t="s">
        <v>132</v>
      </c>
      <c r="R1416" s="1">
        <v>6</v>
      </c>
      <c r="S1416" s="51">
        <v>7</v>
      </c>
      <c r="T1416" s="51">
        <v>1923</v>
      </c>
      <c r="U1416" s="51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 s="51">
        <v>833</v>
      </c>
      <c r="AN1416" t="s">
        <v>103</v>
      </c>
      <c r="AO1416" t="s">
        <v>97</v>
      </c>
      <c r="AP1416" t="s">
        <v>105</v>
      </c>
      <c r="AQ1416" t="s">
        <v>106</v>
      </c>
      <c r="AR1416" s="51">
        <v>1053</v>
      </c>
      <c r="AS1416" s="51">
        <v>795</v>
      </c>
      <c r="AT1416">
        <v>0</v>
      </c>
      <c r="AU1416" s="1">
        <v>1848</v>
      </c>
      <c r="AV1416" s="1">
        <v>0</v>
      </c>
      <c r="AW1416" s="1">
        <v>0</v>
      </c>
      <c r="AX1416" s="1">
        <v>1</v>
      </c>
      <c r="AY1416" s="1">
        <v>1</v>
      </c>
      <c r="AZ1416">
        <v>4</v>
      </c>
      <c r="BA1416">
        <v>1</v>
      </c>
      <c r="BB1416" s="51" t="s">
        <v>97</v>
      </c>
      <c r="BC1416" s="59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 s="51">
        <v>2</v>
      </c>
      <c r="BK1416" s="51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 s="1">
        <v>207000</v>
      </c>
    </row>
    <row r="1417" spans="1:81" x14ac:dyDescent="0.2">
      <c r="A1417">
        <v>1416</v>
      </c>
      <c r="B1417">
        <v>120</v>
      </c>
      <c r="C1417" t="s">
        <v>81</v>
      </c>
      <c r="D1417" s="1">
        <v>51</v>
      </c>
      <c r="E1417" s="1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s="1" t="s">
        <v>227</v>
      </c>
      <c r="N1417" s="51" t="s">
        <v>90</v>
      </c>
      <c r="O1417" s="51" t="s">
        <v>90</v>
      </c>
      <c r="P1417" s="1" t="s">
        <v>179</v>
      </c>
      <c r="Q1417" s="51" t="s">
        <v>115</v>
      </c>
      <c r="R1417" s="1">
        <v>7</v>
      </c>
      <c r="S1417" s="51">
        <v>5</v>
      </c>
      <c r="T1417" s="51">
        <v>2007</v>
      </c>
      <c r="U1417" s="51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 s="51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 s="51">
        <v>1569</v>
      </c>
      <c r="AS1417" s="51">
        <v>0</v>
      </c>
      <c r="AT1417">
        <v>0</v>
      </c>
      <c r="AU1417" s="1">
        <v>1569</v>
      </c>
      <c r="AV1417" s="1">
        <v>0</v>
      </c>
      <c r="AW1417" s="1">
        <v>1</v>
      </c>
      <c r="AX1417" s="1">
        <v>2</v>
      </c>
      <c r="AY1417" s="1">
        <v>0</v>
      </c>
      <c r="AZ1417">
        <v>1</v>
      </c>
      <c r="BA1417">
        <v>1</v>
      </c>
      <c r="BB1417" s="51" t="s">
        <v>97</v>
      </c>
      <c r="BC1417" s="59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 s="51">
        <v>3</v>
      </c>
      <c r="BK1417" s="51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 s="1">
        <v>175900</v>
      </c>
    </row>
    <row r="1418" spans="1:81" x14ac:dyDescent="0.2">
      <c r="A1418">
        <v>1417</v>
      </c>
      <c r="B1418">
        <v>190</v>
      </c>
      <c r="C1418" t="s">
        <v>142</v>
      </c>
      <c r="D1418" s="1">
        <v>60</v>
      </c>
      <c r="E1418" s="1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s="1" t="s">
        <v>143</v>
      </c>
      <c r="N1418" s="51" t="s">
        <v>90</v>
      </c>
      <c r="O1418" s="51" t="s">
        <v>90</v>
      </c>
      <c r="P1418" s="1" t="s">
        <v>149</v>
      </c>
      <c r="Q1418" s="51" t="s">
        <v>92</v>
      </c>
      <c r="R1418" s="1">
        <v>4</v>
      </c>
      <c r="S1418" s="51">
        <v>6</v>
      </c>
      <c r="T1418" s="51">
        <v>1885</v>
      </c>
      <c r="U1418" s="51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 s="51">
        <v>777</v>
      </c>
      <c r="AN1418" t="s">
        <v>103</v>
      </c>
      <c r="AO1418" t="s">
        <v>97</v>
      </c>
      <c r="AP1418" t="s">
        <v>105</v>
      </c>
      <c r="AQ1418" t="s">
        <v>106</v>
      </c>
      <c r="AR1418" s="51">
        <v>1246</v>
      </c>
      <c r="AS1418" s="51">
        <v>1044</v>
      </c>
      <c r="AT1418">
        <v>0</v>
      </c>
      <c r="AU1418" s="1">
        <v>2290</v>
      </c>
      <c r="AV1418" s="1">
        <v>0</v>
      </c>
      <c r="AW1418" s="1">
        <v>0</v>
      </c>
      <c r="AX1418" s="1">
        <v>2</v>
      </c>
      <c r="AY1418" s="1">
        <v>0</v>
      </c>
      <c r="AZ1418">
        <v>4</v>
      </c>
      <c r="BA1418">
        <v>2</v>
      </c>
      <c r="BB1418" s="51" t="s">
        <v>98</v>
      </c>
      <c r="BC1418" s="59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 s="51">
        <v>2</v>
      </c>
      <c r="BK1418" s="51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 s="1">
        <v>122500</v>
      </c>
    </row>
    <row r="1419" spans="1:81" x14ac:dyDescent="0.2">
      <c r="A1419">
        <v>1418</v>
      </c>
      <c r="B1419">
        <v>60</v>
      </c>
      <c r="C1419" t="s">
        <v>81</v>
      </c>
      <c r="D1419" s="1" t="s">
        <v>83</v>
      </c>
      <c r="E1419" s="1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s="1" t="s">
        <v>129</v>
      </c>
      <c r="N1419" s="51" t="s">
        <v>90</v>
      </c>
      <c r="O1419" s="51" t="s">
        <v>90</v>
      </c>
      <c r="P1419" s="1" t="s">
        <v>91</v>
      </c>
      <c r="Q1419" s="51" t="s">
        <v>92</v>
      </c>
      <c r="R1419" s="1">
        <v>8</v>
      </c>
      <c r="S1419" s="51">
        <v>5</v>
      </c>
      <c r="T1419" s="51">
        <v>1998</v>
      </c>
      <c r="U1419" s="51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 s="51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 s="51">
        <v>1310</v>
      </c>
      <c r="AS1419" s="51">
        <v>1140</v>
      </c>
      <c r="AT1419">
        <v>0</v>
      </c>
      <c r="AU1419" s="1">
        <v>2450</v>
      </c>
      <c r="AV1419" s="1">
        <v>1</v>
      </c>
      <c r="AW1419" s="1">
        <v>0</v>
      </c>
      <c r="AX1419" s="1">
        <v>2</v>
      </c>
      <c r="AY1419" s="1">
        <v>1</v>
      </c>
      <c r="AZ1419">
        <v>3</v>
      </c>
      <c r="BA1419">
        <v>1</v>
      </c>
      <c r="BB1419" s="51" t="s">
        <v>97</v>
      </c>
      <c r="BC1419" s="5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 s="51">
        <v>3</v>
      </c>
      <c r="BK1419" s="51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 s="1">
        <v>340000</v>
      </c>
    </row>
    <row r="1420" spans="1:81" x14ac:dyDescent="0.2">
      <c r="A1420">
        <v>1419</v>
      </c>
      <c r="B1420">
        <v>20</v>
      </c>
      <c r="C1420" t="s">
        <v>81</v>
      </c>
      <c r="D1420" s="1">
        <v>71</v>
      </c>
      <c r="E1420" s="1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s="1" t="s">
        <v>162</v>
      </c>
      <c r="N1420" s="51" t="s">
        <v>90</v>
      </c>
      <c r="O1420" s="51" t="s">
        <v>90</v>
      </c>
      <c r="P1420" s="1" t="s">
        <v>91</v>
      </c>
      <c r="Q1420" s="51" t="s">
        <v>115</v>
      </c>
      <c r="R1420" s="1">
        <v>5</v>
      </c>
      <c r="S1420" s="51">
        <v>5</v>
      </c>
      <c r="T1420" s="51">
        <v>1963</v>
      </c>
      <c r="U1420" s="51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 s="51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 s="51">
        <v>1144</v>
      </c>
      <c r="AS1420" s="51">
        <v>0</v>
      </c>
      <c r="AT1420">
        <v>0</v>
      </c>
      <c r="AU1420" s="1">
        <v>1144</v>
      </c>
      <c r="AV1420" s="1">
        <v>1</v>
      </c>
      <c r="AW1420" s="1">
        <v>0</v>
      </c>
      <c r="AX1420" s="1">
        <v>1</v>
      </c>
      <c r="AY1420" s="1">
        <v>1</v>
      </c>
      <c r="AZ1420">
        <v>3</v>
      </c>
      <c r="BA1420">
        <v>1</v>
      </c>
      <c r="BB1420" s="51" t="s">
        <v>98</v>
      </c>
      <c r="BC1420" s="59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 s="51">
        <v>1</v>
      </c>
      <c r="BK1420" s="51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 s="1">
        <v>124000</v>
      </c>
    </row>
    <row r="1421" spans="1:81" x14ac:dyDescent="0.2">
      <c r="A1421">
        <v>1420</v>
      </c>
      <c r="B1421">
        <v>20</v>
      </c>
      <c r="C1421" t="s">
        <v>81</v>
      </c>
      <c r="D1421" s="1" t="s">
        <v>83</v>
      </c>
      <c r="E1421" s="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s="1" t="s">
        <v>123</v>
      </c>
      <c r="N1421" s="51" t="s">
        <v>90</v>
      </c>
      <c r="O1421" s="51" t="s">
        <v>90</v>
      </c>
      <c r="P1421" s="1" t="s">
        <v>91</v>
      </c>
      <c r="Q1421" s="51" t="s">
        <v>115</v>
      </c>
      <c r="R1421" s="1">
        <v>6</v>
      </c>
      <c r="S1421" s="51">
        <v>5</v>
      </c>
      <c r="T1421" s="51">
        <v>1969</v>
      </c>
      <c r="U1421" s="5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 s="5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 s="51">
        <v>1844</v>
      </c>
      <c r="AS1421" s="51">
        <v>0</v>
      </c>
      <c r="AT1421">
        <v>0</v>
      </c>
      <c r="AU1421" s="1">
        <v>1844</v>
      </c>
      <c r="AV1421" s="1">
        <v>1</v>
      </c>
      <c r="AW1421" s="1">
        <v>0</v>
      </c>
      <c r="AX1421" s="1">
        <v>2</v>
      </c>
      <c r="AY1421" s="1">
        <v>0</v>
      </c>
      <c r="AZ1421">
        <v>3</v>
      </c>
      <c r="BA1421">
        <v>1</v>
      </c>
      <c r="BB1421" s="51" t="s">
        <v>97</v>
      </c>
      <c r="BC1421" s="59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 s="51">
        <v>2</v>
      </c>
      <c r="BK1421" s="5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 s="1">
        <v>223000</v>
      </c>
    </row>
    <row r="1422" spans="1:81" x14ac:dyDescent="0.2">
      <c r="A1422">
        <v>1421</v>
      </c>
      <c r="B1422">
        <v>60</v>
      </c>
      <c r="C1422" t="s">
        <v>81</v>
      </c>
      <c r="D1422" s="1">
        <v>90</v>
      </c>
      <c r="E1422" s="1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s="1" t="s">
        <v>138</v>
      </c>
      <c r="N1422" s="51" t="s">
        <v>90</v>
      </c>
      <c r="O1422" s="51" t="s">
        <v>90</v>
      </c>
      <c r="P1422" s="1" t="s">
        <v>91</v>
      </c>
      <c r="Q1422" s="51" t="s">
        <v>92</v>
      </c>
      <c r="R1422" s="1">
        <v>6</v>
      </c>
      <c r="S1422" s="51">
        <v>6</v>
      </c>
      <c r="T1422" s="51">
        <v>1968</v>
      </c>
      <c r="U1422" s="51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 s="51">
        <v>708</v>
      </c>
      <c r="AN1422" t="s">
        <v>103</v>
      </c>
      <c r="AO1422" t="s">
        <v>97</v>
      </c>
      <c r="AP1422" t="s">
        <v>105</v>
      </c>
      <c r="AQ1422" t="s">
        <v>106</v>
      </c>
      <c r="AR1422" s="51">
        <v>708</v>
      </c>
      <c r="AS1422" s="51">
        <v>708</v>
      </c>
      <c r="AT1422">
        <v>0</v>
      </c>
      <c r="AU1422" s="1">
        <v>1416</v>
      </c>
      <c r="AV1422" s="1">
        <v>0</v>
      </c>
      <c r="AW1422" s="1">
        <v>0</v>
      </c>
      <c r="AX1422" s="1">
        <v>2</v>
      </c>
      <c r="AY1422" s="1">
        <v>1</v>
      </c>
      <c r="AZ1422">
        <v>3</v>
      </c>
      <c r="BA1422">
        <v>1</v>
      </c>
      <c r="BB1422" s="51" t="s">
        <v>98</v>
      </c>
      <c r="BC1422" s="59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 s="51">
        <v>2</v>
      </c>
      <c r="BK1422" s="51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 s="1">
        <v>179900</v>
      </c>
    </row>
    <row r="1423" spans="1:81" x14ac:dyDescent="0.2">
      <c r="A1423">
        <v>1422</v>
      </c>
      <c r="B1423">
        <v>120</v>
      </c>
      <c r="C1423" t="s">
        <v>81</v>
      </c>
      <c r="D1423" s="1">
        <v>53</v>
      </c>
      <c r="E1423" s="1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s="1" t="s">
        <v>216</v>
      </c>
      <c r="N1423" s="51" t="s">
        <v>90</v>
      </c>
      <c r="O1423" s="51" t="s">
        <v>90</v>
      </c>
      <c r="P1423" s="1" t="s">
        <v>179</v>
      </c>
      <c r="Q1423" s="51" t="s">
        <v>115</v>
      </c>
      <c r="R1423" s="1">
        <v>6</v>
      </c>
      <c r="S1423" s="51">
        <v>5</v>
      </c>
      <c r="T1423" s="51">
        <v>1977</v>
      </c>
      <c r="U1423" s="51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 s="51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 s="51">
        <v>1069</v>
      </c>
      <c r="AS1423" s="51">
        <v>0</v>
      </c>
      <c r="AT1423">
        <v>0</v>
      </c>
      <c r="AU1423" s="1">
        <v>1069</v>
      </c>
      <c r="AV1423" s="1">
        <v>0</v>
      </c>
      <c r="AW1423" s="1">
        <v>0</v>
      </c>
      <c r="AX1423" s="1">
        <v>2</v>
      </c>
      <c r="AY1423" s="1">
        <v>0</v>
      </c>
      <c r="AZ1423">
        <v>2</v>
      </c>
      <c r="BA1423">
        <v>1</v>
      </c>
      <c r="BB1423" s="51" t="s">
        <v>98</v>
      </c>
      <c r="BC1423" s="59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 s="51">
        <v>2</v>
      </c>
      <c r="BK1423" s="51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 s="1">
        <v>127500</v>
      </c>
    </row>
    <row r="1424" spans="1:81" x14ac:dyDescent="0.2">
      <c r="A1424">
        <v>1423</v>
      </c>
      <c r="B1424">
        <v>120</v>
      </c>
      <c r="C1424" t="s">
        <v>142</v>
      </c>
      <c r="D1424" s="1">
        <v>37</v>
      </c>
      <c r="E1424" s="1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s="1" t="s">
        <v>89</v>
      </c>
      <c r="N1424" s="51" t="s">
        <v>90</v>
      </c>
      <c r="O1424" s="51" t="s">
        <v>90</v>
      </c>
      <c r="P1424" s="1" t="s">
        <v>179</v>
      </c>
      <c r="Q1424" s="51" t="s">
        <v>115</v>
      </c>
      <c r="R1424" s="1">
        <v>6</v>
      </c>
      <c r="S1424" s="51">
        <v>5</v>
      </c>
      <c r="T1424" s="51">
        <v>2003</v>
      </c>
      <c r="U1424" s="51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 s="51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 s="51">
        <v>848</v>
      </c>
      <c r="AS1424" s="51">
        <v>0</v>
      </c>
      <c r="AT1424">
        <v>0</v>
      </c>
      <c r="AU1424" s="1">
        <v>848</v>
      </c>
      <c r="AV1424" s="1">
        <v>1</v>
      </c>
      <c r="AW1424" s="1">
        <v>0</v>
      </c>
      <c r="AX1424" s="1">
        <v>1</v>
      </c>
      <c r="AY1424" s="1">
        <v>0</v>
      </c>
      <c r="AZ1424">
        <v>1</v>
      </c>
      <c r="BA1424">
        <v>1</v>
      </c>
      <c r="BB1424" s="51" t="s">
        <v>97</v>
      </c>
      <c r="BC1424" s="59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 s="51">
        <v>2</v>
      </c>
      <c r="BK1424" s="51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 s="1">
        <v>136500</v>
      </c>
    </row>
    <row r="1425" spans="1:81" x14ac:dyDescent="0.2">
      <c r="A1425">
        <v>1424</v>
      </c>
      <c r="B1425">
        <v>80</v>
      </c>
      <c r="C1425" t="s">
        <v>81</v>
      </c>
      <c r="D1425" s="1" t="s">
        <v>83</v>
      </c>
      <c r="E1425" s="1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s="1" t="s">
        <v>185</v>
      </c>
      <c r="N1425" s="51" t="s">
        <v>90</v>
      </c>
      <c r="O1425" s="51" t="s">
        <v>90</v>
      </c>
      <c r="P1425" s="1" t="s">
        <v>91</v>
      </c>
      <c r="Q1425" s="51" t="s">
        <v>197</v>
      </c>
      <c r="R1425" s="1">
        <v>6</v>
      </c>
      <c r="S1425" s="51">
        <v>7</v>
      </c>
      <c r="T1425" s="51">
        <v>1966</v>
      </c>
      <c r="U1425" s="51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 s="51">
        <v>697</v>
      </c>
      <c r="AN1425" t="s">
        <v>103</v>
      </c>
      <c r="AO1425" t="s">
        <v>98</v>
      </c>
      <c r="AP1425" t="s">
        <v>105</v>
      </c>
      <c r="AQ1425" t="s">
        <v>106</v>
      </c>
      <c r="AR1425" s="51">
        <v>1575</v>
      </c>
      <c r="AS1425" s="51">
        <v>626</v>
      </c>
      <c r="AT1425">
        <v>0</v>
      </c>
      <c r="AU1425" s="1">
        <v>2201</v>
      </c>
      <c r="AV1425" s="1">
        <v>0</v>
      </c>
      <c r="AW1425" s="1">
        <v>0</v>
      </c>
      <c r="AX1425" s="1">
        <v>2</v>
      </c>
      <c r="AY1425" s="1">
        <v>0</v>
      </c>
      <c r="AZ1425">
        <v>4</v>
      </c>
      <c r="BA1425">
        <v>1</v>
      </c>
      <c r="BB1425" s="51" t="s">
        <v>97</v>
      </c>
      <c r="BC1425" s="59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 s="51">
        <v>2</v>
      </c>
      <c r="BK1425" s="51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 s="1">
        <v>274970</v>
      </c>
    </row>
    <row r="1426" spans="1:81" x14ac:dyDescent="0.2">
      <c r="A1426">
        <v>1425</v>
      </c>
      <c r="B1426">
        <v>20</v>
      </c>
      <c r="C1426" t="s">
        <v>81</v>
      </c>
      <c r="D1426" s="1" t="s">
        <v>83</v>
      </c>
      <c r="E1426" s="1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s="1" t="s">
        <v>162</v>
      </c>
      <c r="N1426" s="51" t="s">
        <v>90</v>
      </c>
      <c r="O1426" s="51" t="s">
        <v>90</v>
      </c>
      <c r="P1426" s="1" t="s">
        <v>91</v>
      </c>
      <c r="Q1426" s="51" t="s">
        <v>115</v>
      </c>
      <c r="R1426" s="1">
        <v>5</v>
      </c>
      <c r="S1426" s="51">
        <v>5</v>
      </c>
      <c r="T1426" s="51">
        <v>1958</v>
      </c>
      <c r="U1426" s="51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 s="51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 s="51">
        <v>1344</v>
      </c>
      <c r="AS1426" s="51">
        <v>0</v>
      </c>
      <c r="AT1426">
        <v>0</v>
      </c>
      <c r="AU1426" s="1">
        <v>1344</v>
      </c>
      <c r="AV1426" s="1">
        <v>1</v>
      </c>
      <c r="AW1426" s="1">
        <v>0</v>
      </c>
      <c r="AX1426" s="1">
        <v>1</v>
      </c>
      <c r="AY1426" s="1">
        <v>0</v>
      </c>
      <c r="AZ1426">
        <v>2</v>
      </c>
      <c r="BA1426">
        <v>1</v>
      </c>
      <c r="BB1426" s="51" t="s">
        <v>98</v>
      </c>
      <c r="BC1426" s="59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 s="51">
        <v>1</v>
      </c>
      <c r="BK1426" s="51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 s="1">
        <v>144000</v>
      </c>
    </row>
    <row r="1427" spans="1:81" x14ac:dyDescent="0.2">
      <c r="A1427">
        <v>1426</v>
      </c>
      <c r="B1427">
        <v>20</v>
      </c>
      <c r="C1427" t="s">
        <v>81</v>
      </c>
      <c r="D1427" s="1">
        <v>80</v>
      </c>
      <c r="E1427" s="1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s="1" t="s">
        <v>162</v>
      </c>
      <c r="N1427" s="51" t="s">
        <v>90</v>
      </c>
      <c r="O1427" s="51" t="s">
        <v>90</v>
      </c>
      <c r="P1427" s="1" t="s">
        <v>91</v>
      </c>
      <c r="Q1427" s="51" t="s">
        <v>115</v>
      </c>
      <c r="R1427" s="1">
        <v>6</v>
      </c>
      <c r="S1427" s="51">
        <v>6</v>
      </c>
      <c r="T1427" s="51">
        <v>1959</v>
      </c>
      <c r="U1427" s="51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 s="51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 s="51">
        <v>1252</v>
      </c>
      <c r="AS1427" s="51">
        <v>0</v>
      </c>
      <c r="AT1427">
        <v>0</v>
      </c>
      <c r="AU1427" s="1">
        <v>1252</v>
      </c>
      <c r="AV1427" s="1">
        <v>0</v>
      </c>
      <c r="AW1427" s="1">
        <v>0</v>
      </c>
      <c r="AX1427" s="1">
        <v>1</v>
      </c>
      <c r="AY1427" s="1">
        <v>0</v>
      </c>
      <c r="AZ1427">
        <v>3</v>
      </c>
      <c r="BA1427">
        <v>1</v>
      </c>
      <c r="BB1427" s="51" t="s">
        <v>97</v>
      </c>
      <c r="BC1427" s="59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 s="51">
        <v>2</v>
      </c>
      <c r="BK1427" s="51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 s="1">
        <v>142000</v>
      </c>
    </row>
    <row r="1428" spans="1:81" x14ac:dyDescent="0.2">
      <c r="A1428">
        <v>1427</v>
      </c>
      <c r="B1428">
        <v>60</v>
      </c>
      <c r="C1428" t="s">
        <v>81</v>
      </c>
      <c r="D1428" s="1">
        <v>81</v>
      </c>
      <c r="E1428" s="1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s="1" t="s">
        <v>129</v>
      </c>
      <c r="N1428" s="51" t="s">
        <v>90</v>
      </c>
      <c r="O1428" s="51" t="s">
        <v>90</v>
      </c>
      <c r="P1428" s="1" t="s">
        <v>91</v>
      </c>
      <c r="Q1428" s="51" t="s">
        <v>92</v>
      </c>
      <c r="R1428" s="1">
        <v>7</v>
      </c>
      <c r="S1428" s="51">
        <v>5</v>
      </c>
      <c r="T1428" s="51">
        <v>1994</v>
      </c>
      <c r="U1428" s="51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 s="51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 s="51">
        <v>1223</v>
      </c>
      <c r="AS1428" s="51">
        <v>904</v>
      </c>
      <c r="AT1428">
        <v>0</v>
      </c>
      <c r="AU1428" s="1">
        <v>2127</v>
      </c>
      <c r="AV1428" s="1">
        <v>1</v>
      </c>
      <c r="AW1428" s="1">
        <v>0</v>
      </c>
      <c r="AX1428" s="1">
        <v>2</v>
      </c>
      <c r="AY1428" s="1">
        <v>1</v>
      </c>
      <c r="AZ1428">
        <v>3</v>
      </c>
      <c r="BA1428">
        <v>1</v>
      </c>
      <c r="BB1428" s="51" t="s">
        <v>97</v>
      </c>
      <c r="BC1428" s="59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 s="51">
        <v>2</v>
      </c>
      <c r="BK1428" s="51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 s="1">
        <v>271000</v>
      </c>
    </row>
    <row r="1429" spans="1:81" x14ac:dyDescent="0.2">
      <c r="A1429">
        <v>1428</v>
      </c>
      <c r="B1429">
        <v>50</v>
      </c>
      <c r="C1429" t="s">
        <v>81</v>
      </c>
      <c r="D1429" s="1">
        <v>60</v>
      </c>
      <c r="E1429" s="1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s="1" t="s">
        <v>162</v>
      </c>
      <c r="N1429" s="51" t="s">
        <v>144</v>
      </c>
      <c r="O1429" s="51" t="s">
        <v>90</v>
      </c>
      <c r="P1429" s="1" t="s">
        <v>91</v>
      </c>
      <c r="Q1429" s="51" t="s">
        <v>132</v>
      </c>
      <c r="R1429" s="1">
        <v>5</v>
      </c>
      <c r="S1429" s="51">
        <v>6</v>
      </c>
      <c r="T1429" s="51">
        <v>1945</v>
      </c>
      <c r="U1429" s="51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 s="51">
        <v>913</v>
      </c>
      <c r="AN1429" t="s">
        <v>103</v>
      </c>
      <c r="AO1429" t="s">
        <v>98</v>
      </c>
      <c r="AP1429" t="s">
        <v>105</v>
      </c>
      <c r="AQ1429" t="s">
        <v>164</v>
      </c>
      <c r="AR1429" s="51">
        <v>1048</v>
      </c>
      <c r="AS1429" s="51">
        <v>510</v>
      </c>
      <c r="AT1429">
        <v>0</v>
      </c>
      <c r="AU1429" s="1">
        <v>1558</v>
      </c>
      <c r="AV1429" s="1">
        <v>1</v>
      </c>
      <c r="AW1429" s="1">
        <v>0</v>
      </c>
      <c r="AX1429" s="1">
        <v>1</v>
      </c>
      <c r="AY1429" s="1">
        <v>1</v>
      </c>
      <c r="AZ1429">
        <v>3</v>
      </c>
      <c r="BA1429">
        <v>1</v>
      </c>
      <c r="BB1429" s="51" t="s">
        <v>98</v>
      </c>
      <c r="BC1429" s="5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 s="51">
        <v>1</v>
      </c>
      <c r="BK1429" s="51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 s="1">
        <v>140000</v>
      </c>
    </row>
    <row r="1430" spans="1:81" x14ac:dyDescent="0.2">
      <c r="A1430">
        <v>1429</v>
      </c>
      <c r="B1430">
        <v>30</v>
      </c>
      <c r="C1430" t="s">
        <v>142</v>
      </c>
      <c r="D1430" s="1">
        <v>60</v>
      </c>
      <c r="E1430" s="1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s="1" t="s">
        <v>143</v>
      </c>
      <c r="N1430" s="51" t="s">
        <v>90</v>
      </c>
      <c r="O1430" s="51" t="s">
        <v>90</v>
      </c>
      <c r="P1430" s="1" t="s">
        <v>91</v>
      </c>
      <c r="Q1430" s="51" t="s">
        <v>115</v>
      </c>
      <c r="R1430" s="1">
        <v>5</v>
      </c>
      <c r="S1430" s="51">
        <v>7</v>
      </c>
      <c r="T1430" s="51">
        <v>1940</v>
      </c>
      <c r="U1430" s="51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 s="51">
        <v>788</v>
      </c>
      <c r="AN1430" t="s">
        <v>103</v>
      </c>
      <c r="AO1430" t="s">
        <v>98</v>
      </c>
      <c r="AP1430" t="s">
        <v>105</v>
      </c>
      <c r="AQ1430" t="s">
        <v>106</v>
      </c>
      <c r="AR1430" s="51">
        <v>804</v>
      </c>
      <c r="AS1430" s="51">
        <v>0</v>
      </c>
      <c r="AT1430">
        <v>0</v>
      </c>
      <c r="AU1430" s="1">
        <v>804</v>
      </c>
      <c r="AV1430" s="1">
        <v>1</v>
      </c>
      <c r="AW1430" s="1">
        <v>0</v>
      </c>
      <c r="AX1430" s="1">
        <v>1</v>
      </c>
      <c r="AY1430" s="1">
        <v>0</v>
      </c>
      <c r="AZ1430">
        <v>2</v>
      </c>
      <c r="BA1430">
        <v>1</v>
      </c>
      <c r="BB1430" s="51" t="s">
        <v>97</v>
      </c>
      <c r="BC1430" s="59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 s="51">
        <v>1</v>
      </c>
      <c r="BK1430" s="51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 s="1">
        <v>119000</v>
      </c>
    </row>
    <row r="1431" spans="1:81" x14ac:dyDescent="0.2">
      <c r="A1431">
        <v>1430</v>
      </c>
      <c r="B1431">
        <v>20</v>
      </c>
      <c r="C1431" t="s">
        <v>81</v>
      </c>
      <c r="D1431" s="1" t="s">
        <v>83</v>
      </c>
      <c r="E1431" s="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s="1" t="s">
        <v>138</v>
      </c>
      <c r="N1431" s="51" t="s">
        <v>90</v>
      </c>
      <c r="O1431" s="51" t="s">
        <v>90</v>
      </c>
      <c r="P1431" s="1" t="s">
        <v>91</v>
      </c>
      <c r="Q1431" s="51" t="s">
        <v>115</v>
      </c>
      <c r="R1431" s="1">
        <v>6</v>
      </c>
      <c r="S1431" s="51">
        <v>7</v>
      </c>
      <c r="T1431" s="51">
        <v>1981</v>
      </c>
      <c r="U1431" s="5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 s="5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 s="51">
        <v>1440</v>
      </c>
      <c r="AS1431" s="51">
        <v>0</v>
      </c>
      <c r="AT1431">
        <v>0</v>
      </c>
      <c r="AU1431" s="1">
        <v>1440</v>
      </c>
      <c r="AV1431" s="1">
        <v>0</v>
      </c>
      <c r="AW1431" s="1">
        <v>0</v>
      </c>
      <c r="AX1431" s="1">
        <v>2</v>
      </c>
      <c r="AY1431" s="1">
        <v>0</v>
      </c>
      <c r="AZ1431">
        <v>3</v>
      </c>
      <c r="BA1431">
        <v>1</v>
      </c>
      <c r="BB1431" s="51" t="s">
        <v>97</v>
      </c>
      <c r="BC1431" s="59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 s="51">
        <v>2</v>
      </c>
      <c r="BK1431" s="5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 s="1">
        <v>182900</v>
      </c>
    </row>
    <row r="1432" spans="1:81" x14ac:dyDescent="0.2">
      <c r="A1432">
        <v>1431</v>
      </c>
      <c r="B1432">
        <v>60</v>
      </c>
      <c r="C1432" t="s">
        <v>81</v>
      </c>
      <c r="D1432" s="1">
        <v>60</v>
      </c>
      <c r="E1432" s="1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s="1" t="s">
        <v>193</v>
      </c>
      <c r="N1432" s="51" t="s">
        <v>202</v>
      </c>
      <c r="O1432" s="51" t="s">
        <v>90</v>
      </c>
      <c r="P1432" s="1" t="s">
        <v>91</v>
      </c>
      <c r="Q1432" s="51" t="s">
        <v>92</v>
      </c>
      <c r="R1432" s="1">
        <v>5</v>
      </c>
      <c r="S1432" s="51">
        <v>5</v>
      </c>
      <c r="T1432" s="51">
        <v>2005</v>
      </c>
      <c r="U1432" s="51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 s="51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 s="51">
        <v>734</v>
      </c>
      <c r="AS1432" s="51">
        <v>1104</v>
      </c>
      <c r="AT1432">
        <v>0</v>
      </c>
      <c r="AU1432" s="1">
        <v>1838</v>
      </c>
      <c r="AV1432" s="1">
        <v>0</v>
      </c>
      <c r="AW1432" s="1">
        <v>0</v>
      </c>
      <c r="AX1432" s="1">
        <v>2</v>
      </c>
      <c r="AY1432" s="1">
        <v>1</v>
      </c>
      <c r="AZ1432">
        <v>4</v>
      </c>
      <c r="BA1432">
        <v>1</v>
      </c>
      <c r="BB1432" s="51" t="s">
        <v>98</v>
      </c>
      <c r="BC1432" s="59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 s="51">
        <v>2</v>
      </c>
      <c r="BK1432" s="51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 s="1">
        <v>192140</v>
      </c>
    </row>
    <row r="1433" spans="1:81" x14ac:dyDescent="0.2">
      <c r="A1433">
        <v>1432</v>
      </c>
      <c r="B1433">
        <v>120</v>
      </c>
      <c r="C1433" t="s">
        <v>81</v>
      </c>
      <c r="D1433" s="1" t="s">
        <v>83</v>
      </c>
      <c r="E1433" s="1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s="1" t="s">
        <v>216</v>
      </c>
      <c r="N1433" s="51" t="s">
        <v>90</v>
      </c>
      <c r="O1433" s="51" t="s">
        <v>90</v>
      </c>
      <c r="P1433" s="1" t="s">
        <v>179</v>
      </c>
      <c r="Q1433" s="51" t="s">
        <v>115</v>
      </c>
      <c r="R1433" s="1">
        <v>6</v>
      </c>
      <c r="S1433" s="51">
        <v>6</v>
      </c>
      <c r="T1433" s="51">
        <v>1976</v>
      </c>
      <c r="U1433" s="51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 s="51">
        <v>958</v>
      </c>
      <c r="AN1433" t="s">
        <v>103</v>
      </c>
      <c r="AO1433" t="s">
        <v>98</v>
      </c>
      <c r="AP1433" t="s">
        <v>105</v>
      </c>
      <c r="AQ1433" t="s">
        <v>106</v>
      </c>
      <c r="AR1433" s="51">
        <v>958</v>
      </c>
      <c r="AS1433" s="51">
        <v>0</v>
      </c>
      <c r="AT1433">
        <v>0</v>
      </c>
      <c r="AU1433" s="1">
        <v>958</v>
      </c>
      <c r="AV1433" s="1">
        <v>0</v>
      </c>
      <c r="AW1433" s="1">
        <v>0</v>
      </c>
      <c r="AX1433" s="1">
        <v>2</v>
      </c>
      <c r="AY1433" s="1">
        <v>0</v>
      </c>
      <c r="AZ1433">
        <v>2</v>
      </c>
      <c r="BA1433">
        <v>1</v>
      </c>
      <c r="BB1433" s="51" t="s">
        <v>98</v>
      </c>
      <c r="BC1433" s="59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 s="51">
        <v>2</v>
      </c>
      <c r="BK1433" s="51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 s="1">
        <v>143750</v>
      </c>
    </row>
    <row r="1434" spans="1:81" x14ac:dyDescent="0.2">
      <c r="A1434">
        <v>1433</v>
      </c>
      <c r="B1434">
        <v>30</v>
      </c>
      <c r="C1434" t="s">
        <v>81</v>
      </c>
      <c r="D1434" s="1">
        <v>60</v>
      </c>
      <c r="E1434" s="1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s="1" t="s">
        <v>143</v>
      </c>
      <c r="N1434" s="51" t="s">
        <v>90</v>
      </c>
      <c r="O1434" s="51" t="s">
        <v>90</v>
      </c>
      <c r="P1434" s="1" t="s">
        <v>91</v>
      </c>
      <c r="Q1434" s="51" t="s">
        <v>115</v>
      </c>
      <c r="R1434" s="1">
        <v>4</v>
      </c>
      <c r="S1434" s="51">
        <v>6</v>
      </c>
      <c r="T1434" s="51">
        <v>1927</v>
      </c>
      <c r="U1434" s="51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 s="51">
        <v>656</v>
      </c>
      <c r="AN1434" t="s">
        <v>103</v>
      </c>
      <c r="AO1434" t="s">
        <v>98</v>
      </c>
      <c r="AP1434" t="s">
        <v>105</v>
      </c>
      <c r="AQ1434" t="s">
        <v>106</v>
      </c>
      <c r="AR1434" s="51">
        <v>968</v>
      </c>
      <c r="AS1434" s="51">
        <v>0</v>
      </c>
      <c r="AT1434">
        <v>0</v>
      </c>
      <c r="AU1434" s="1">
        <v>968</v>
      </c>
      <c r="AV1434" s="1">
        <v>0</v>
      </c>
      <c r="AW1434" s="1">
        <v>0</v>
      </c>
      <c r="AX1434" s="1">
        <v>2</v>
      </c>
      <c r="AY1434" s="1">
        <v>0</v>
      </c>
      <c r="AZ1434">
        <v>4</v>
      </c>
      <c r="BA1434">
        <v>1</v>
      </c>
      <c r="BB1434" s="51" t="s">
        <v>98</v>
      </c>
      <c r="BC1434" s="59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 s="51">
        <v>1</v>
      </c>
      <c r="BK1434" s="51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 s="1">
        <v>64500</v>
      </c>
    </row>
    <row r="1435" spans="1:81" x14ac:dyDescent="0.2">
      <c r="A1435">
        <v>1434</v>
      </c>
      <c r="B1435">
        <v>60</v>
      </c>
      <c r="C1435" t="s">
        <v>81</v>
      </c>
      <c r="D1435" s="1">
        <v>93</v>
      </c>
      <c r="E1435" s="1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s="1" t="s">
        <v>193</v>
      </c>
      <c r="N1435" s="51" t="s">
        <v>90</v>
      </c>
      <c r="O1435" s="51" t="s">
        <v>90</v>
      </c>
      <c r="P1435" s="1" t="s">
        <v>91</v>
      </c>
      <c r="Q1435" s="51" t="s">
        <v>92</v>
      </c>
      <c r="R1435" s="1">
        <v>6</v>
      </c>
      <c r="S1435" s="51">
        <v>5</v>
      </c>
      <c r="T1435" s="51">
        <v>2000</v>
      </c>
      <c r="U1435" s="51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 s="51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 s="51">
        <v>962</v>
      </c>
      <c r="AS1435" s="51">
        <v>830</v>
      </c>
      <c r="AT1435">
        <v>0</v>
      </c>
      <c r="AU1435" s="1">
        <v>1792</v>
      </c>
      <c r="AV1435" s="1">
        <v>1</v>
      </c>
      <c r="AW1435" s="1">
        <v>0</v>
      </c>
      <c r="AX1435" s="1">
        <v>2</v>
      </c>
      <c r="AY1435" s="1">
        <v>1</v>
      </c>
      <c r="AZ1435">
        <v>3</v>
      </c>
      <c r="BA1435">
        <v>1</v>
      </c>
      <c r="BB1435" s="51" t="s">
        <v>98</v>
      </c>
      <c r="BC1435" s="59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 s="51">
        <v>2</v>
      </c>
      <c r="BK1435" s="51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 s="1">
        <v>186500</v>
      </c>
    </row>
    <row r="1436" spans="1:81" x14ac:dyDescent="0.2">
      <c r="A1436">
        <v>1435</v>
      </c>
      <c r="B1436">
        <v>20</v>
      </c>
      <c r="C1436" t="s">
        <v>81</v>
      </c>
      <c r="D1436" s="1">
        <v>80</v>
      </c>
      <c r="E1436" s="1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s="1" t="s">
        <v>131</v>
      </c>
      <c r="N1436" s="51" t="s">
        <v>90</v>
      </c>
      <c r="O1436" s="51" t="s">
        <v>90</v>
      </c>
      <c r="P1436" s="1" t="s">
        <v>91</v>
      </c>
      <c r="Q1436" s="51" t="s">
        <v>115</v>
      </c>
      <c r="R1436" s="1">
        <v>5</v>
      </c>
      <c r="S1436" s="51">
        <v>5</v>
      </c>
      <c r="T1436" s="51">
        <v>1977</v>
      </c>
      <c r="U1436" s="51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 s="51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 s="51">
        <v>1126</v>
      </c>
      <c r="AS1436" s="51">
        <v>0</v>
      </c>
      <c r="AT1436">
        <v>0</v>
      </c>
      <c r="AU1436" s="1">
        <v>1126</v>
      </c>
      <c r="AV1436" s="1">
        <v>1</v>
      </c>
      <c r="AW1436" s="1">
        <v>0</v>
      </c>
      <c r="AX1436" s="1">
        <v>2</v>
      </c>
      <c r="AY1436" s="1">
        <v>0</v>
      </c>
      <c r="AZ1436">
        <v>3</v>
      </c>
      <c r="BA1436">
        <v>1</v>
      </c>
      <c r="BB1436" s="51" t="s">
        <v>98</v>
      </c>
      <c r="BC1436" s="59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 s="51">
        <v>2</v>
      </c>
      <c r="BK1436" s="51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 s="1">
        <v>160000</v>
      </c>
    </row>
    <row r="1437" spans="1:81" x14ac:dyDescent="0.2">
      <c r="A1437">
        <v>1436</v>
      </c>
      <c r="B1437">
        <v>20</v>
      </c>
      <c r="C1437" t="s">
        <v>81</v>
      </c>
      <c r="D1437" s="1">
        <v>80</v>
      </c>
      <c r="E1437" s="1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s="1" t="s">
        <v>162</v>
      </c>
      <c r="N1437" s="51" t="s">
        <v>90</v>
      </c>
      <c r="O1437" s="51" t="s">
        <v>90</v>
      </c>
      <c r="P1437" s="1" t="s">
        <v>91</v>
      </c>
      <c r="Q1437" s="51" t="s">
        <v>115</v>
      </c>
      <c r="R1437" s="1">
        <v>6</v>
      </c>
      <c r="S1437" s="51">
        <v>9</v>
      </c>
      <c r="T1437" s="51">
        <v>1962</v>
      </c>
      <c r="U1437" s="51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 s="51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 s="51">
        <v>1537</v>
      </c>
      <c r="AS1437" s="51">
        <v>0</v>
      </c>
      <c r="AT1437">
        <v>0</v>
      </c>
      <c r="AU1437" s="1">
        <v>1537</v>
      </c>
      <c r="AV1437" s="1">
        <v>1</v>
      </c>
      <c r="AW1437" s="1">
        <v>0</v>
      </c>
      <c r="AX1437" s="1">
        <v>1</v>
      </c>
      <c r="AY1437" s="1">
        <v>1</v>
      </c>
      <c r="AZ1437">
        <v>3</v>
      </c>
      <c r="BA1437">
        <v>1</v>
      </c>
      <c r="BB1437" s="51" t="s">
        <v>97</v>
      </c>
      <c r="BC1437" s="59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 s="51">
        <v>2</v>
      </c>
      <c r="BK1437" s="51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 s="1">
        <v>174000</v>
      </c>
    </row>
    <row r="1438" spans="1:81" x14ac:dyDescent="0.2">
      <c r="A1438">
        <v>1437</v>
      </c>
      <c r="B1438">
        <v>20</v>
      </c>
      <c r="C1438" t="s">
        <v>81</v>
      </c>
      <c r="D1438" s="1">
        <v>60</v>
      </c>
      <c r="E1438" s="1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s="1" t="s">
        <v>162</v>
      </c>
      <c r="N1438" s="51" t="s">
        <v>90</v>
      </c>
      <c r="O1438" s="51" t="s">
        <v>90</v>
      </c>
      <c r="P1438" s="1" t="s">
        <v>91</v>
      </c>
      <c r="Q1438" s="51" t="s">
        <v>115</v>
      </c>
      <c r="R1438" s="1">
        <v>4</v>
      </c>
      <c r="S1438" s="51">
        <v>6</v>
      </c>
      <c r="T1438" s="51">
        <v>1971</v>
      </c>
      <c r="U1438" s="51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 s="51">
        <v>864</v>
      </c>
      <c r="AN1438" t="s">
        <v>103</v>
      </c>
      <c r="AO1438" t="s">
        <v>98</v>
      </c>
      <c r="AP1438" t="s">
        <v>105</v>
      </c>
      <c r="AQ1438" t="s">
        <v>106</v>
      </c>
      <c r="AR1438" s="51">
        <v>864</v>
      </c>
      <c r="AS1438" s="51">
        <v>0</v>
      </c>
      <c r="AT1438">
        <v>0</v>
      </c>
      <c r="AU1438" s="1">
        <v>864</v>
      </c>
      <c r="AV1438" s="1">
        <v>0</v>
      </c>
      <c r="AW1438" s="1">
        <v>0</v>
      </c>
      <c r="AX1438" s="1">
        <v>1</v>
      </c>
      <c r="AY1438" s="1">
        <v>0</v>
      </c>
      <c r="AZ1438">
        <v>3</v>
      </c>
      <c r="BA1438">
        <v>1</v>
      </c>
      <c r="BB1438" s="51" t="s">
        <v>98</v>
      </c>
      <c r="BC1438" s="59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 s="51">
        <v>2</v>
      </c>
      <c r="BK1438" s="51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 s="1">
        <v>120500</v>
      </c>
    </row>
    <row r="1439" spans="1:81" x14ac:dyDescent="0.2">
      <c r="A1439">
        <v>1438</v>
      </c>
      <c r="B1439">
        <v>20</v>
      </c>
      <c r="C1439" t="s">
        <v>81</v>
      </c>
      <c r="D1439" s="1">
        <v>96</v>
      </c>
      <c r="E1439" s="1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s="1" t="s">
        <v>154</v>
      </c>
      <c r="N1439" s="51" t="s">
        <v>90</v>
      </c>
      <c r="O1439" s="51" t="s">
        <v>90</v>
      </c>
      <c r="P1439" s="1" t="s">
        <v>91</v>
      </c>
      <c r="Q1439" s="51" t="s">
        <v>115</v>
      </c>
      <c r="R1439" s="1">
        <v>8</v>
      </c>
      <c r="S1439" s="51">
        <v>5</v>
      </c>
      <c r="T1439" s="51">
        <v>2008</v>
      </c>
      <c r="U1439" s="51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 s="51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 s="51">
        <v>1932</v>
      </c>
      <c r="AS1439" s="51">
        <v>0</v>
      </c>
      <c r="AT1439">
        <v>0</v>
      </c>
      <c r="AU1439" s="1">
        <v>1932</v>
      </c>
      <c r="AV1439" s="1">
        <v>1</v>
      </c>
      <c r="AW1439" s="1">
        <v>0</v>
      </c>
      <c r="AX1439" s="1">
        <v>2</v>
      </c>
      <c r="AY1439" s="1">
        <v>0</v>
      </c>
      <c r="AZ1439">
        <v>2</v>
      </c>
      <c r="BA1439">
        <v>1</v>
      </c>
      <c r="BB1439" s="51" t="s">
        <v>104</v>
      </c>
      <c r="BC1439" s="5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 s="51">
        <v>3</v>
      </c>
      <c r="BK1439" s="51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 s="1">
        <v>394617</v>
      </c>
    </row>
    <row r="1440" spans="1:81" x14ac:dyDescent="0.2">
      <c r="A1440">
        <v>1439</v>
      </c>
      <c r="B1440">
        <v>20</v>
      </c>
      <c r="C1440" t="s">
        <v>142</v>
      </c>
      <c r="D1440" s="1">
        <v>90</v>
      </c>
      <c r="E1440" s="1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s="1" t="s">
        <v>143</v>
      </c>
      <c r="N1440" s="51" t="s">
        <v>144</v>
      </c>
      <c r="O1440" s="51" t="s">
        <v>90</v>
      </c>
      <c r="P1440" s="1" t="s">
        <v>91</v>
      </c>
      <c r="Q1440" s="51" t="s">
        <v>115</v>
      </c>
      <c r="R1440" s="1">
        <v>6</v>
      </c>
      <c r="S1440" s="51">
        <v>7</v>
      </c>
      <c r="T1440" s="51">
        <v>1957</v>
      </c>
      <c r="U1440" s="51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 s="51">
        <v>912</v>
      </c>
      <c r="AN1440" t="s">
        <v>103</v>
      </c>
      <c r="AO1440" t="s">
        <v>98</v>
      </c>
      <c r="AP1440" t="s">
        <v>105</v>
      </c>
      <c r="AQ1440" t="s">
        <v>164</v>
      </c>
      <c r="AR1440" s="51">
        <v>1236</v>
      </c>
      <c r="AS1440" s="51">
        <v>0</v>
      </c>
      <c r="AT1440">
        <v>0</v>
      </c>
      <c r="AU1440" s="1">
        <v>1236</v>
      </c>
      <c r="AV1440" s="1">
        <v>1</v>
      </c>
      <c r="AW1440" s="1">
        <v>0</v>
      </c>
      <c r="AX1440" s="1">
        <v>1</v>
      </c>
      <c r="AY1440" s="1">
        <v>0</v>
      </c>
      <c r="AZ1440">
        <v>2</v>
      </c>
      <c r="BA1440">
        <v>1</v>
      </c>
      <c r="BB1440" s="51" t="s">
        <v>98</v>
      </c>
      <c r="BC1440" s="59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 s="51">
        <v>2</v>
      </c>
      <c r="BK1440" s="51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 s="1">
        <v>149700</v>
      </c>
    </row>
    <row r="1441" spans="1:81" x14ac:dyDescent="0.2">
      <c r="A1441">
        <v>1440</v>
      </c>
      <c r="B1441">
        <v>60</v>
      </c>
      <c r="C1441" t="s">
        <v>81</v>
      </c>
      <c r="D1441" s="1">
        <v>80</v>
      </c>
      <c r="E1441" s="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s="1" t="s">
        <v>138</v>
      </c>
      <c r="N1441" s="51" t="s">
        <v>90</v>
      </c>
      <c r="O1441" s="51" t="s">
        <v>90</v>
      </c>
      <c r="P1441" s="1" t="s">
        <v>91</v>
      </c>
      <c r="Q1441" s="51" t="s">
        <v>197</v>
      </c>
      <c r="R1441" s="1">
        <v>7</v>
      </c>
      <c r="S1441" s="51">
        <v>6</v>
      </c>
      <c r="T1441" s="51">
        <v>1979</v>
      </c>
      <c r="U1441" s="5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 s="5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 s="51">
        <v>1040</v>
      </c>
      <c r="AS1441" s="51">
        <v>685</v>
      </c>
      <c r="AT1441">
        <v>0</v>
      </c>
      <c r="AU1441" s="1">
        <v>1725</v>
      </c>
      <c r="AV1441" s="1">
        <v>0</v>
      </c>
      <c r="AW1441" s="1">
        <v>0</v>
      </c>
      <c r="AX1441" s="1">
        <v>2</v>
      </c>
      <c r="AY1441" s="1">
        <v>1</v>
      </c>
      <c r="AZ1441">
        <v>3</v>
      </c>
      <c r="BA1441">
        <v>1</v>
      </c>
      <c r="BB1441" s="51" t="s">
        <v>98</v>
      </c>
      <c r="BC1441" s="59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 s="51">
        <v>2</v>
      </c>
      <c r="BK1441" s="5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 s="1">
        <v>197000</v>
      </c>
    </row>
    <row r="1442" spans="1:81" x14ac:dyDescent="0.2">
      <c r="A1442">
        <v>1441</v>
      </c>
      <c r="B1442">
        <v>70</v>
      </c>
      <c r="C1442" t="s">
        <v>81</v>
      </c>
      <c r="D1442" s="1">
        <v>79</v>
      </c>
      <c r="E1442" s="1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s="1" t="s">
        <v>123</v>
      </c>
      <c r="N1442" s="51" t="s">
        <v>90</v>
      </c>
      <c r="O1442" s="51" t="s">
        <v>90</v>
      </c>
      <c r="P1442" s="1" t="s">
        <v>91</v>
      </c>
      <c r="Q1442" s="51" t="s">
        <v>225</v>
      </c>
      <c r="R1442" s="1">
        <v>6</v>
      </c>
      <c r="S1442" s="51">
        <v>7</v>
      </c>
      <c r="T1442" s="51">
        <v>1922</v>
      </c>
      <c r="U1442" s="51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 s="51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 s="51">
        <v>1423</v>
      </c>
      <c r="AS1442" s="51">
        <v>748</v>
      </c>
      <c r="AT1442">
        <v>384</v>
      </c>
      <c r="AU1442" s="1">
        <v>2555</v>
      </c>
      <c r="AV1442" s="1">
        <v>0</v>
      </c>
      <c r="AW1442" s="1">
        <v>0</v>
      </c>
      <c r="AX1442" s="1">
        <v>2</v>
      </c>
      <c r="AY1442" s="1">
        <v>0</v>
      </c>
      <c r="AZ1442">
        <v>3</v>
      </c>
      <c r="BA1442">
        <v>1</v>
      </c>
      <c r="BB1442" s="51" t="s">
        <v>98</v>
      </c>
      <c r="BC1442" s="59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 s="51">
        <v>2</v>
      </c>
      <c r="BK1442" s="51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 s="1">
        <v>191000</v>
      </c>
    </row>
    <row r="1443" spans="1:81" x14ac:dyDescent="0.2">
      <c r="A1443">
        <v>1442</v>
      </c>
      <c r="B1443">
        <v>120</v>
      </c>
      <c r="C1443" t="s">
        <v>142</v>
      </c>
      <c r="D1443" s="1" t="s">
        <v>83</v>
      </c>
      <c r="E1443" s="1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s="1" t="s">
        <v>89</v>
      </c>
      <c r="N1443" s="51" t="s">
        <v>90</v>
      </c>
      <c r="O1443" s="51" t="s">
        <v>90</v>
      </c>
      <c r="P1443" s="1" t="s">
        <v>179</v>
      </c>
      <c r="Q1443" s="51" t="s">
        <v>115</v>
      </c>
      <c r="R1443" s="1">
        <v>6</v>
      </c>
      <c r="S1443" s="51">
        <v>5</v>
      </c>
      <c r="T1443" s="51">
        <v>2004</v>
      </c>
      <c r="U1443" s="51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 s="51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 s="51">
        <v>848</v>
      </c>
      <c r="AS1443" s="51">
        <v>0</v>
      </c>
      <c r="AT1443">
        <v>0</v>
      </c>
      <c r="AU1443" s="1">
        <v>848</v>
      </c>
      <c r="AV1443" s="1">
        <v>1</v>
      </c>
      <c r="AW1443" s="1">
        <v>0</v>
      </c>
      <c r="AX1443" s="1">
        <v>1</v>
      </c>
      <c r="AY1443" s="1">
        <v>0</v>
      </c>
      <c r="AZ1443">
        <v>1</v>
      </c>
      <c r="BA1443">
        <v>1</v>
      </c>
      <c r="BB1443" s="51" t="s">
        <v>97</v>
      </c>
      <c r="BC1443" s="59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 s="51">
        <v>2</v>
      </c>
      <c r="BK1443" s="51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 s="1">
        <v>149300</v>
      </c>
    </row>
    <row r="1444" spans="1:81" x14ac:dyDescent="0.2">
      <c r="A1444">
        <v>1443</v>
      </c>
      <c r="B1444">
        <v>60</v>
      </c>
      <c r="C1444" t="s">
        <v>192</v>
      </c>
      <c r="D1444" s="1">
        <v>85</v>
      </c>
      <c r="E1444" s="1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s="1" t="s">
        <v>136</v>
      </c>
      <c r="N1444" s="51" t="s">
        <v>90</v>
      </c>
      <c r="O1444" s="51" t="s">
        <v>90</v>
      </c>
      <c r="P1444" s="1" t="s">
        <v>91</v>
      </c>
      <c r="Q1444" s="51" t="s">
        <v>92</v>
      </c>
      <c r="R1444" s="1">
        <v>10</v>
      </c>
      <c r="S1444" s="51">
        <v>5</v>
      </c>
      <c r="T1444" s="51">
        <v>2008</v>
      </c>
      <c r="U1444" s="51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 s="51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 s="51">
        <v>1026</v>
      </c>
      <c r="AS1444" s="51">
        <v>981</v>
      </c>
      <c r="AT1444">
        <v>0</v>
      </c>
      <c r="AU1444" s="1">
        <v>2007</v>
      </c>
      <c r="AV1444" s="1">
        <v>1</v>
      </c>
      <c r="AW1444" s="1">
        <v>0</v>
      </c>
      <c r="AX1444" s="1">
        <v>2</v>
      </c>
      <c r="AY1444" s="1">
        <v>1</v>
      </c>
      <c r="AZ1444">
        <v>3</v>
      </c>
      <c r="BA1444">
        <v>1</v>
      </c>
      <c r="BB1444" s="51" t="s">
        <v>104</v>
      </c>
      <c r="BC1444" s="59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 s="51">
        <v>3</v>
      </c>
      <c r="BK1444" s="51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 s="1">
        <v>310000</v>
      </c>
    </row>
    <row r="1445" spans="1:81" x14ac:dyDescent="0.2">
      <c r="A1445">
        <v>1444</v>
      </c>
      <c r="B1445">
        <v>30</v>
      </c>
      <c r="C1445" t="s">
        <v>81</v>
      </c>
      <c r="D1445" s="1" t="s">
        <v>83</v>
      </c>
      <c r="E1445" s="1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s="1" t="s">
        <v>148</v>
      </c>
      <c r="N1445" s="51" t="s">
        <v>90</v>
      </c>
      <c r="O1445" s="51" t="s">
        <v>90</v>
      </c>
      <c r="P1445" s="1" t="s">
        <v>91</v>
      </c>
      <c r="Q1445" s="51" t="s">
        <v>150</v>
      </c>
      <c r="R1445" s="1">
        <v>6</v>
      </c>
      <c r="S1445" s="51">
        <v>6</v>
      </c>
      <c r="T1445" s="51">
        <v>1916</v>
      </c>
      <c r="U1445" s="51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 s="51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 s="51">
        <v>952</v>
      </c>
      <c r="AS1445" s="51">
        <v>0</v>
      </c>
      <c r="AT1445">
        <v>0</v>
      </c>
      <c r="AU1445" s="1">
        <v>952</v>
      </c>
      <c r="AV1445" s="1">
        <v>0</v>
      </c>
      <c r="AW1445" s="1">
        <v>0</v>
      </c>
      <c r="AX1445" s="1">
        <v>1</v>
      </c>
      <c r="AY1445" s="1">
        <v>0</v>
      </c>
      <c r="AZ1445">
        <v>2</v>
      </c>
      <c r="BA1445">
        <v>1</v>
      </c>
      <c r="BB1445" s="51" t="s">
        <v>147</v>
      </c>
      <c r="BC1445" s="59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 s="51">
        <v>1</v>
      </c>
      <c r="BK1445" s="51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 s="1">
        <v>121000</v>
      </c>
    </row>
    <row r="1446" spans="1:81" x14ac:dyDescent="0.2">
      <c r="A1446">
        <v>1445</v>
      </c>
      <c r="B1446">
        <v>20</v>
      </c>
      <c r="C1446" t="s">
        <v>81</v>
      </c>
      <c r="D1446" s="1">
        <v>63</v>
      </c>
      <c r="E1446" s="1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s="1" t="s">
        <v>89</v>
      </c>
      <c r="N1446" s="51" t="s">
        <v>90</v>
      </c>
      <c r="O1446" s="51" t="s">
        <v>90</v>
      </c>
      <c r="P1446" s="1" t="s">
        <v>91</v>
      </c>
      <c r="Q1446" s="51" t="s">
        <v>115</v>
      </c>
      <c r="R1446" s="1">
        <v>7</v>
      </c>
      <c r="S1446" s="51">
        <v>5</v>
      </c>
      <c r="T1446" s="51">
        <v>2004</v>
      </c>
      <c r="U1446" s="51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 s="51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 s="51">
        <v>1422</v>
      </c>
      <c r="AS1446" s="51">
        <v>0</v>
      </c>
      <c r="AT1446">
        <v>0</v>
      </c>
      <c r="AU1446" s="1">
        <v>1422</v>
      </c>
      <c r="AV1446" s="1">
        <v>0</v>
      </c>
      <c r="AW1446" s="1">
        <v>0</v>
      </c>
      <c r="AX1446" s="1">
        <v>2</v>
      </c>
      <c r="AY1446" s="1">
        <v>0</v>
      </c>
      <c r="AZ1446">
        <v>3</v>
      </c>
      <c r="BA1446">
        <v>1</v>
      </c>
      <c r="BB1446" s="51" t="s">
        <v>97</v>
      </c>
      <c r="BC1446" s="59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 s="51">
        <v>2</v>
      </c>
      <c r="BK1446" s="51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 s="1">
        <v>179600</v>
      </c>
    </row>
    <row r="1447" spans="1:81" x14ac:dyDescent="0.2">
      <c r="A1447">
        <v>1446</v>
      </c>
      <c r="B1447">
        <v>85</v>
      </c>
      <c r="C1447" t="s">
        <v>81</v>
      </c>
      <c r="D1447" s="1">
        <v>70</v>
      </c>
      <c r="E1447" s="1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s="1" t="s">
        <v>151</v>
      </c>
      <c r="N1447" s="51" t="s">
        <v>90</v>
      </c>
      <c r="O1447" s="51" t="s">
        <v>90</v>
      </c>
      <c r="P1447" s="1" t="s">
        <v>91</v>
      </c>
      <c r="Q1447" s="51" t="s">
        <v>191</v>
      </c>
      <c r="R1447" s="1">
        <v>6</v>
      </c>
      <c r="S1447" s="51">
        <v>5</v>
      </c>
      <c r="T1447" s="51">
        <v>1966</v>
      </c>
      <c r="U1447" s="51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 s="51">
        <v>814</v>
      </c>
      <c r="AN1447" t="s">
        <v>103</v>
      </c>
      <c r="AO1447" t="s">
        <v>97</v>
      </c>
      <c r="AP1447" t="s">
        <v>105</v>
      </c>
      <c r="AQ1447" t="s">
        <v>106</v>
      </c>
      <c r="AR1447" s="51">
        <v>913</v>
      </c>
      <c r="AS1447" s="51">
        <v>0</v>
      </c>
      <c r="AT1447">
        <v>0</v>
      </c>
      <c r="AU1447" s="1">
        <v>913</v>
      </c>
      <c r="AV1447" s="1">
        <v>1</v>
      </c>
      <c r="AW1447" s="1">
        <v>0</v>
      </c>
      <c r="AX1447" s="1">
        <v>1</v>
      </c>
      <c r="AY1447" s="1">
        <v>0</v>
      </c>
      <c r="AZ1447">
        <v>3</v>
      </c>
      <c r="BA1447">
        <v>1</v>
      </c>
      <c r="BB1447" s="51" t="s">
        <v>98</v>
      </c>
      <c r="BC1447" s="59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 s="51">
        <v>1</v>
      </c>
      <c r="BK1447" s="51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 s="1">
        <v>129000</v>
      </c>
    </row>
    <row r="1448" spans="1:81" x14ac:dyDescent="0.2">
      <c r="A1448">
        <v>1447</v>
      </c>
      <c r="B1448">
        <v>20</v>
      </c>
      <c r="C1448" t="s">
        <v>81</v>
      </c>
      <c r="D1448" s="1" t="s">
        <v>83</v>
      </c>
      <c r="E1448" s="1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s="1" t="s">
        <v>131</v>
      </c>
      <c r="N1448" s="51" t="s">
        <v>90</v>
      </c>
      <c r="O1448" s="51" t="s">
        <v>90</v>
      </c>
      <c r="P1448" s="1" t="s">
        <v>91</v>
      </c>
      <c r="Q1448" s="51" t="s">
        <v>115</v>
      </c>
      <c r="R1448" s="1">
        <v>5</v>
      </c>
      <c r="S1448" s="51">
        <v>7</v>
      </c>
      <c r="T1448" s="51">
        <v>1962</v>
      </c>
      <c r="U1448" s="51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 s="51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 s="51">
        <v>1188</v>
      </c>
      <c r="AS1448" s="51">
        <v>0</v>
      </c>
      <c r="AT1448">
        <v>0</v>
      </c>
      <c r="AU1448" s="1">
        <v>1188</v>
      </c>
      <c r="AV1448" s="1">
        <v>0</v>
      </c>
      <c r="AW1448" s="1">
        <v>0</v>
      </c>
      <c r="AX1448" s="1">
        <v>1</v>
      </c>
      <c r="AY1448" s="1">
        <v>0</v>
      </c>
      <c r="AZ1448">
        <v>3</v>
      </c>
      <c r="BA1448">
        <v>1</v>
      </c>
      <c r="BB1448" s="51" t="s">
        <v>98</v>
      </c>
      <c r="BC1448" s="59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 s="51">
        <v>1</v>
      </c>
      <c r="BK1448" s="51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 s="1">
        <v>157900</v>
      </c>
    </row>
    <row r="1449" spans="1:81" x14ac:dyDescent="0.2">
      <c r="A1449">
        <v>1448</v>
      </c>
      <c r="B1449">
        <v>60</v>
      </c>
      <c r="C1449" t="s">
        <v>81</v>
      </c>
      <c r="D1449" s="1">
        <v>80</v>
      </c>
      <c r="E1449" s="1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s="1" t="s">
        <v>89</v>
      </c>
      <c r="N1449" s="51" t="s">
        <v>90</v>
      </c>
      <c r="O1449" s="51" t="s">
        <v>90</v>
      </c>
      <c r="P1449" s="1" t="s">
        <v>91</v>
      </c>
      <c r="Q1449" s="51" t="s">
        <v>92</v>
      </c>
      <c r="R1449" s="1">
        <v>8</v>
      </c>
      <c r="S1449" s="51">
        <v>5</v>
      </c>
      <c r="T1449" s="51">
        <v>1995</v>
      </c>
      <c r="U1449" s="51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 s="51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 s="51">
        <v>1220</v>
      </c>
      <c r="AS1449" s="51">
        <v>870</v>
      </c>
      <c r="AT1449">
        <v>0</v>
      </c>
      <c r="AU1449" s="1">
        <v>2090</v>
      </c>
      <c r="AV1449" s="1">
        <v>1</v>
      </c>
      <c r="AW1449" s="1">
        <v>0</v>
      </c>
      <c r="AX1449" s="1">
        <v>2</v>
      </c>
      <c r="AY1449" s="1">
        <v>1</v>
      </c>
      <c r="AZ1449">
        <v>3</v>
      </c>
      <c r="BA1449">
        <v>1</v>
      </c>
      <c r="BB1449" s="51" t="s">
        <v>97</v>
      </c>
      <c r="BC1449" s="5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 s="51">
        <v>2</v>
      </c>
      <c r="BK1449" s="51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 s="1">
        <v>240000</v>
      </c>
    </row>
    <row r="1450" spans="1:81" x14ac:dyDescent="0.2">
      <c r="A1450">
        <v>1449</v>
      </c>
      <c r="B1450">
        <v>50</v>
      </c>
      <c r="C1450" t="s">
        <v>81</v>
      </c>
      <c r="D1450" s="1">
        <v>70</v>
      </c>
      <c r="E1450" s="1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s="1" t="s">
        <v>185</v>
      </c>
      <c r="N1450" s="51" t="s">
        <v>90</v>
      </c>
      <c r="O1450" s="51" t="s">
        <v>90</v>
      </c>
      <c r="P1450" s="1" t="s">
        <v>91</v>
      </c>
      <c r="Q1450" s="51" t="s">
        <v>92</v>
      </c>
      <c r="R1450" s="1">
        <v>4</v>
      </c>
      <c r="S1450" s="51">
        <v>7</v>
      </c>
      <c r="T1450" s="51">
        <v>1910</v>
      </c>
      <c r="U1450" s="51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 s="51">
        <v>560</v>
      </c>
      <c r="AN1450" t="s">
        <v>103</v>
      </c>
      <c r="AO1450" t="s">
        <v>97</v>
      </c>
      <c r="AP1450" t="s">
        <v>177</v>
      </c>
      <c r="AQ1450" t="s">
        <v>106</v>
      </c>
      <c r="AR1450" s="51">
        <v>796</v>
      </c>
      <c r="AS1450" s="51">
        <v>550</v>
      </c>
      <c r="AT1450">
        <v>0</v>
      </c>
      <c r="AU1450" s="1">
        <v>1346</v>
      </c>
      <c r="AV1450" s="1">
        <v>0</v>
      </c>
      <c r="AW1450" s="1">
        <v>0</v>
      </c>
      <c r="AX1450" s="1">
        <v>1</v>
      </c>
      <c r="AY1450" s="1">
        <v>1</v>
      </c>
      <c r="AZ1450">
        <v>2</v>
      </c>
      <c r="BA1450">
        <v>1</v>
      </c>
      <c r="BB1450" s="51" t="s">
        <v>98</v>
      </c>
      <c r="BC1450" s="59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 s="51">
        <v>1</v>
      </c>
      <c r="BK1450" s="51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 s="1">
        <v>112000</v>
      </c>
    </row>
    <row r="1451" spans="1:81" x14ac:dyDescent="0.2">
      <c r="A1451">
        <v>1450</v>
      </c>
      <c r="B1451">
        <v>180</v>
      </c>
      <c r="C1451" t="s">
        <v>142</v>
      </c>
      <c r="D1451" s="1">
        <v>21</v>
      </c>
      <c r="E1451" s="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s="1" t="s">
        <v>178</v>
      </c>
      <c r="N1451" s="51" t="s">
        <v>90</v>
      </c>
      <c r="O1451" s="51" t="s">
        <v>90</v>
      </c>
      <c r="P1451" s="1" t="s">
        <v>198</v>
      </c>
      <c r="Q1451" s="51" t="s">
        <v>191</v>
      </c>
      <c r="R1451" s="1">
        <v>5</v>
      </c>
      <c r="S1451" s="51">
        <v>7</v>
      </c>
      <c r="T1451" s="51">
        <v>1970</v>
      </c>
      <c r="U1451" s="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 s="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 s="51">
        <v>630</v>
      </c>
      <c r="AS1451" s="51">
        <v>0</v>
      </c>
      <c r="AT1451">
        <v>0</v>
      </c>
      <c r="AU1451" s="1">
        <v>630</v>
      </c>
      <c r="AV1451" s="1">
        <v>1</v>
      </c>
      <c r="AW1451" s="1">
        <v>0</v>
      </c>
      <c r="AX1451" s="1">
        <v>1</v>
      </c>
      <c r="AY1451" s="1">
        <v>0</v>
      </c>
      <c r="AZ1451">
        <v>1</v>
      </c>
      <c r="BA1451">
        <v>1</v>
      </c>
      <c r="BB1451" s="51" t="s">
        <v>104</v>
      </c>
      <c r="BC1451" s="59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 s="51">
        <v>0</v>
      </c>
      <c r="BK1451" s="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 s="1">
        <v>92000</v>
      </c>
    </row>
    <row r="1452" spans="1:81" x14ac:dyDescent="0.2">
      <c r="A1452">
        <v>1451</v>
      </c>
      <c r="B1452">
        <v>90</v>
      </c>
      <c r="C1452" t="s">
        <v>81</v>
      </c>
      <c r="D1452" s="1">
        <v>60</v>
      </c>
      <c r="E1452" s="1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s="1" t="s">
        <v>162</v>
      </c>
      <c r="N1452" s="51" t="s">
        <v>90</v>
      </c>
      <c r="O1452" s="51" t="s">
        <v>90</v>
      </c>
      <c r="P1452" s="1" t="s">
        <v>167</v>
      </c>
      <c r="Q1452" s="51" t="s">
        <v>92</v>
      </c>
      <c r="R1452" s="1">
        <v>5</v>
      </c>
      <c r="S1452" s="51">
        <v>5</v>
      </c>
      <c r="T1452" s="51">
        <v>1974</v>
      </c>
      <c r="U1452" s="51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 s="51">
        <v>896</v>
      </c>
      <c r="AN1452" t="s">
        <v>103</v>
      </c>
      <c r="AO1452" t="s">
        <v>98</v>
      </c>
      <c r="AP1452" t="s">
        <v>105</v>
      </c>
      <c r="AQ1452" t="s">
        <v>106</v>
      </c>
      <c r="AR1452" s="51">
        <v>896</v>
      </c>
      <c r="AS1452" s="51">
        <v>896</v>
      </c>
      <c r="AT1452">
        <v>0</v>
      </c>
      <c r="AU1452" s="1">
        <v>1792</v>
      </c>
      <c r="AV1452" s="1">
        <v>0</v>
      </c>
      <c r="AW1452" s="1">
        <v>0</v>
      </c>
      <c r="AX1452" s="1">
        <v>2</v>
      </c>
      <c r="AY1452" s="1">
        <v>2</v>
      </c>
      <c r="AZ1452">
        <v>4</v>
      </c>
      <c r="BA1452">
        <v>2</v>
      </c>
      <c r="BB1452" s="51" t="s">
        <v>98</v>
      </c>
      <c r="BC1452" s="59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 s="51">
        <v>0</v>
      </c>
      <c r="BK1452" s="51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 s="1">
        <v>136000</v>
      </c>
    </row>
    <row r="1453" spans="1:81" x14ac:dyDescent="0.2">
      <c r="A1453">
        <v>1452</v>
      </c>
      <c r="B1453">
        <v>20</v>
      </c>
      <c r="C1453" t="s">
        <v>81</v>
      </c>
      <c r="D1453" s="1">
        <v>78</v>
      </c>
      <c r="E1453" s="1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s="1" t="s">
        <v>136</v>
      </c>
      <c r="N1453" s="51" t="s">
        <v>90</v>
      </c>
      <c r="O1453" s="51" t="s">
        <v>90</v>
      </c>
      <c r="P1453" s="1" t="s">
        <v>91</v>
      </c>
      <c r="Q1453" s="51" t="s">
        <v>115</v>
      </c>
      <c r="R1453" s="1">
        <v>8</v>
      </c>
      <c r="S1453" s="51">
        <v>5</v>
      </c>
      <c r="T1453" s="51">
        <v>2008</v>
      </c>
      <c r="U1453" s="51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 s="51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 s="51">
        <v>1578</v>
      </c>
      <c r="AS1453" s="51">
        <v>0</v>
      </c>
      <c r="AT1453">
        <v>0</v>
      </c>
      <c r="AU1453" s="1">
        <v>1578</v>
      </c>
      <c r="AV1453" s="1">
        <v>0</v>
      </c>
      <c r="AW1453" s="1">
        <v>0</v>
      </c>
      <c r="AX1453" s="1">
        <v>2</v>
      </c>
      <c r="AY1453" s="1">
        <v>0</v>
      </c>
      <c r="AZ1453">
        <v>3</v>
      </c>
      <c r="BA1453">
        <v>1</v>
      </c>
      <c r="BB1453" s="51" t="s">
        <v>104</v>
      </c>
      <c r="BC1453" s="59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 s="51">
        <v>3</v>
      </c>
      <c r="BK1453" s="51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 s="1">
        <v>287090</v>
      </c>
    </row>
    <row r="1454" spans="1:81" x14ac:dyDescent="0.2">
      <c r="A1454">
        <v>1453</v>
      </c>
      <c r="B1454">
        <v>180</v>
      </c>
      <c r="C1454" t="s">
        <v>142</v>
      </c>
      <c r="D1454" s="1">
        <v>35</v>
      </c>
      <c r="E1454" s="1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s="1" t="s">
        <v>185</v>
      </c>
      <c r="N1454" s="51" t="s">
        <v>90</v>
      </c>
      <c r="O1454" s="51" t="s">
        <v>90</v>
      </c>
      <c r="P1454" s="1" t="s">
        <v>179</v>
      </c>
      <c r="Q1454" s="51" t="s">
        <v>197</v>
      </c>
      <c r="R1454" s="1">
        <v>5</v>
      </c>
      <c r="S1454" s="51">
        <v>5</v>
      </c>
      <c r="T1454" s="51">
        <v>2005</v>
      </c>
      <c r="U1454" s="51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 s="51">
        <v>547</v>
      </c>
      <c r="AN1454" t="s">
        <v>103</v>
      </c>
      <c r="AO1454" t="s">
        <v>97</v>
      </c>
      <c r="AP1454" t="s">
        <v>105</v>
      </c>
      <c r="AQ1454" t="s">
        <v>106</v>
      </c>
      <c r="AR1454" s="51">
        <v>1072</v>
      </c>
      <c r="AS1454" s="51">
        <v>0</v>
      </c>
      <c r="AT1454">
        <v>0</v>
      </c>
      <c r="AU1454" s="1">
        <v>1072</v>
      </c>
      <c r="AV1454" s="1">
        <v>1</v>
      </c>
      <c r="AW1454" s="1">
        <v>0</v>
      </c>
      <c r="AX1454" s="1">
        <v>1</v>
      </c>
      <c r="AY1454" s="1">
        <v>0</v>
      </c>
      <c r="AZ1454">
        <v>2</v>
      </c>
      <c r="BA1454">
        <v>1</v>
      </c>
      <c r="BB1454" s="51" t="s">
        <v>98</v>
      </c>
      <c r="BC1454" s="59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 s="51">
        <v>2</v>
      </c>
      <c r="BK1454" s="51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 s="1">
        <v>145000</v>
      </c>
    </row>
    <row r="1455" spans="1:81" x14ac:dyDescent="0.2">
      <c r="A1455">
        <v>1454</v>
      </c>
      <c r="B1455">
        <v>20</v>
      </c>
      <c r="C1455" t="s">
        <v>81</v>
      </c>
      <c r="D1455" s="1">
        <v>90</v>
      </c>
      <c r="E1455" s="1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s="1" t="s">
        <v>131</v>
      </c>
      <c r="N1455" s="51" t="s">
        <v>90</v>
      </c>
      <c r="O1455" s="51" t="s">
        <v>90</v>
      </c>
      <c r="P1455" s="1" t="s">
        <v>91</v>
      </c>
      <c r="Q1455" s="51" t="s">
        <v>115</v>
      </c>
      <c r="R1455" s="1">
        <v>5</v>
      </c>
      <c r="S1455" s="51">
        <v>5</v>
      </c>
      <c r="T1455" s="51">
        <v>2006</v>
      </c>
      <c r="U1455" s="51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 s="51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 s="51">
        <v>1140</v>
      </c>
      <c r="AS1455" s="51">
        <v>0</v>
      </c>
      <c r="AT1455">
        <v>0</v>
      </c>
      <c r="AU1455" s="1">
        <v>1140</v>
      </c>
      <c r="AV1455" s="1">
        <v>0</v>
      </c>
      <c r="AW1455" s="1">
        <v>0</v>
      </c>
      <c r="AX1455" s="1">
        <v>1</v>
      </c>
      <c r="AY1455" s="1">
        <v>0</v>
      </c>
      <c r="AZ1455">
        <v>3</v>
      </c>
      <c r="BA1455">
        <v>1</v>
      </c>
      <c r="BB1455" s="51" t="s">
        <v>98</v>
      </c>
      <c r="BC1455" s="59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 s="51">
        <v>0</v>
      </c>
      <c r="BK1455" s="51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 s="1">
        <v>84500</v>
      </c>
    </row>
    <row r="1456" spans="1:81" x14ac:dyDescent="0.2">
      <c r="A1456">
        <v>1455</v>
      </c>
      <c r="B1456">
        <v>20</v>
      </c>
      <c r="C1456" t="s">
        <v>192</v>
      </c>
      <c r="D1456" s="1">
        <v>62</v>
      </c>
      <c r="E1456" s="1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s="1" t="s">
        <v>136</v>
      </c>
      <c r="N1456" s="51" t="s">
        <v>90</v>
      </c>
      <c r="O1456" s="51" t="s">
        <v>90</v>
      </c>
      <c r="P1456" s="1" t="s">
        <v>91</v>
      </c>
      <c r="Q1456" s="51" t="s">
        <v>115</v>
      </c>
      <c r="R1456" s="1">
        <v>7</v>
      </c>
      <c r="S1456" s="51">
        <v>5</v>
      </c>
      <c r="T1456" s="51">
        <v>2004</v>
      </c>
      <c r="U1456" s="51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 s="51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 s="51">
        <v>1221</v>
      </c>
      <c r="AS1456" s="51">
        <v>0</v>
      </c>
      <c r="AT1456">
        <v>0</v>
      </c>
      <c r="AU1456" s="1">
        <v>1221</v>
      </c>
      <c r="AV1456" s="1">
        <v>1</v>
      </c>
      <c r="AW1456" s="1">
        <v>0</v>
      </c>
      <c r="AX1456" s="1">
        <v>2</v>
      </c>
      <c r="AY1456" s="1">
        <v>0</v>
      </c>
      <c r="AZ1456">
        <v>2</v>
      </c>
      <c r="BA1456">
        <v>1</v>
      </c>
      <c r="BB1456" s="51" t="s">
        <v>97</v>
      </c>
      <c r="BC1456" s="59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 s="51">
        <v>2</v>
      </c>
      <c r="BK1456" s="51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 s="1">
        <v>185000</v>
      </c>
    </row>
    <row r="1457" spans="1:81" x14ac:dyDescent="0.2">
      <c r="A1457">
        <v>1456</v>
      </c>
      <c r="B1457">
        <v>60</v>
      </c>
      <c r="C1457" t="s">
        <v>81</v>
      </c>
      <c r="D1457" s="1">
        <v>62</v>
      </c>
      <c r="E1457" s="1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s="1" t="s">
        <v>193</v>
      </c>
      <c r="N1457" s="51" t="s">
        <v>90</v>
      </c>
      <c r="O1457" s="51" t="s">
        <v>90</v>
      </c>
      <c r="P1457" s="1" t="s">
        <v>91</v>
      </c>
      <c r="Q1457" s="51" t="s">
        <v>92</v>
      </c>
      <c r="R1457" s="1">
        <v>6</v>
      </c>
      <c r="S1457" s="51">
        <v>5</v>
      </c>
      <c r="T1457" s="51">
        <v>1999</v>
      </c>
      <c r="U1457" s="51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 s="51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 s="51">
        <v>953</v>
      </c>
      <c r="AS1457" s="51">
        <v>694</v>
      </c>
      <c r="AT1457">
        <v>0</v>
      </c>
      <c r="AU1457" s="1">
        <v>1647</v>
      </c>
      <c r="AV1457" s="1">
        <v>0</v>
      </c>
      <c r="AW1457" s="1">
        <v>0</v>
      </c>
      <c r="AX1457" s="1">
        <v>2</v>
      </c>
      <c r="AY1457" s="1">
        <v>1</v>
      </c>
      <c r="AZ1457">
        <v>3</v>
      </c>
      <c r="BA1457">
        <v>1</v>
      </c>
      <c r="BB1457" s="51" t="s">
        <v>98</v>
      </c>
      <c r="BC1457" s="59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 s="51">
        <v>2</v>
      </c>
      <c r="BK1457" s="51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 s="1">
        <v>175000</v>
      </c>
    </row>
    <row r="1458" spans="1:81" x14ac:dyDescent="0.2">
      <c r="A1458">
        <v>1457</v>
      </c>
      <c r="B1458">
        <v>20</v>
      </c>
      <c r="C1458" t="s">
        <v>81</v>
      </c>
      <c r="D1458" s="1">
        <v>85</v>
      </c>
      <c r="E1458" s="1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s="1" t="s">
        <v>138</v>
      </c>
      <c r="N1458" s="51" t="s">
        <v>90</v>
      </c>
      <c r="O1458" s="51" t="s">
        <v>90</v>
      </c>
      <c r="P1458" s="1" t="s">
        <v>91</v>
      </c>
      <c r="Q1458" s="51" t="s">
        <v>115</v>
      </c>
      <c r="R1458" s="1">
        <v>6</v>
      </c>
      <c r="S1458" s="51">
        <v>6</v>
      </c>
      <c r="T1458" s="51">
        <v>1978</v>
      </c>
      <c r="U1458" s="51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 s="51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 s="51">
        <v>2073</v>
      </c>
      <c r="AS1458" s="51">
        <v>0</v>
      </c>
      <c r="AT1458">
        <v>0</v>
      </c>
      <c r="AU1458" s="1">
        <v>2073</v>
      </c>
      <c r="AV1458" s="1">
        <v>1</v>
      </c>
      <c r="AW1458" s="1">
        <v>0</v>
      </c>
      <c r="AX1458" s="1">
        <v>2</v>
      </c>
      <c r="AY1458" s="1">
        <v>0</v>
      </c>
      <c r="AZ1458">
        <v>3</v>
      </c>
      <c r="BA1458">
        <v>1</v>
      </c>
      <c r="BB1458" s="51" t="s">
        <v>98</v>
      </c>
      <c r="BC1458" s="59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 s="51">
        <v>2</v>
      </c>
      <c r="BK1458" s="51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 s="1">
        <v>210000</v>
      </c>
    </row>
    <row r="1459" spans="1:81" x14ac:dyDescent="0.2">
      <c r="A1459">
        <v>1458</v>
      </c>
      <c r="B1459">
        <v>70</v>
      </c>
      <c r="C1459" t="s">
        <v>81</v>
      </c>
      <c r="D1459" s="1">
        <v>66</v>
      </c>
      <c r="E1459" s="1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s="1" t="s">
        <v>123</v>
      </c>
      <c r="N1459" s="51" t="s">
        <v>90</v>
      </c>
      <c r="O1459" s="51" t="s">
        <v>90</v>
      </c>
      <c r="P1459" s="1" t="s">
        <v>91</v>
      </c>
      <c r="Q1459" s="51" t="s">
        <v>92</v>
      </c>
      <c r="R1459" s="1">
        <v>7</v>
      </c>
      <c r="S1459" s="51">
        <v>9</v>
      </c>
      <c r="T1459" s="51">
        <v>1941</v>
      </c>
      <c r="U1459" s="51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 s="51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 s="51">
        <v>1188</v>
      </c>
      <c r="AS1459" s="51">
        <v>1152</v>
      </c>
      <c r="AT1459">
        <v>0</v>
      </c>
      <c r="AU1459" s="1">
        <v>2340</v>
      </c>
      <c r="AV1459" s="1">
        <v>0</v>
      </c>
      <c r="AW1459" s="1">
        <v>0</v>
      </c>
      <c r="AX1459" s="1">
        <v>2</v>
      </c>
      <c r="AY1459" s="1">
        <v>0</v>
      </c>
      <c r="AZ1459">
        <v>4</v>
      </c>
      <c r="BA1459">
        <v>1</v>
      </c>
      <c r="BB1459" s="51" t="s">
        <v>97</v>
      </c>
      <c r="BC1459" s="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 s="51">
        <v>1</v>
      </c>
      <c r="BK1459" s="51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 s="1">
        <v>266500</v>
      </c>
    </row>
    <row r="1460" spans="1:81" x14ac:dyDescent="0.2">
      <c r="A1460">
        <v>1459</v>
      </c>
      <c r="B1460">
        <v>20</v>
      </c>
      <c r="C1460" t="s">
        <v>81</v>
      </c>
      <c r="D1460" s="1">
        <v>68</v>
      </c>
      <c r="E1460" s="1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s="1" t="s">
        <v>162</v>
      </c>
      <c r="N1460" s="51" t="s">
        <v>90</v>
      </c>
      <c r="O1460" s="51" t="s">
        <v>90</v>
      </c>
      <c r="P1460" s="1" t="s">
        <v>91</v>
      </c>
      <c r="Q1460" s="51" t="s">
        <v>115</v>
      </c>
      <c r="R1460" s="1">
        <v>5</v>
      </c>
      <c r="S1460" s="51">
        <v>6</v>
      </c>
      <c r="T1460" s="51">
        <v>1950</v>
      </c>
      <c r="U1460" s="51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 s="51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 s="51">
        <v>1078</v>
      </c>
      <c r="AS1460" s="51">
        <v>0</v>
      </c>
      <c r="AT1460">
        <v>0</v>
      </c>
      <c r="AU1460" s="1">
        <v>1078</v>
      </c>
      <c r="AV1460" s="1">
        <v>1</v>
      </c>
      <c r="AW1460" s="1">
        <v>0</v>
      </c>
      <c r="AX1460" s="1">
        <v>1</v>
      </c>
      <c r="AY1460" s="1">
        <v>0</v>
      </c>
      <c r="AZ1460">
        <v>2</v>
      </c>
      <c r="BA1460">
        <v>1</v>
      </c>
      <c r="BB1460" s="51" t="s">
        <v>97</v>
      </c>
      <c r="BC1460" s="59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 s="51">
        <v>1</v>
      </c>
      <c r="BK1460" s="51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 s="1">
        <v>142125</v>
      </c>
    </row>
    <row r="1461" spans="1:81" x14ac:dyDescent="0.2">
      <c r="A1461">
        <v>1460</v>
      </c>
      <c r="B1461">
        <v>20</v>
      </c>
      <c r="C1461" t="s">
        <v>81</v>
      </c>
      <c r="D1461" s="1">
        <v>75</v>
      </c>
      <c r="E1461" s="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s="1" t="s">
        <v>185</v>
      </c>
      <c r="N1461" s="51" t="s">
        <v>90</v>
      </c>
      <c r="O1461" s="51" t="s">
        <v>90</v>
      </c>
      <c r="P1461" s="1" t="s">
        <v>91</v>
      </c>
      <c r="Q1461" s="51" t="s">
        <v>115</v>
      </c>
      <c r="R1461" s="1">
        <v>5</v>
      </c>
      <c r="S1461" s="51">
        <v>6</v>
      </c>
      <c r="T1461" s="51">
        <v>1965</v>
      </c>
      <c r="U1461" s="5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 s="5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 s="51">
        <v>1256</v>
      </c>
      <c r="AS1461" s="51">
        <v>0</v>
      </c>
      <c r="AT1461">
        <v>0</v>
      </c>
      <c r="AU1461" s="1">
        <v>1256</v>
      </c>
      <c r="AV1461" s="1">
        <v>1</v>
      </c>
      <c r="AW1461" s="1">
        <v>0</v>
      </c>
      <c r="AX1461" s="1">
        <v>1</v>
      </c>
      <c r="AY1461" s="1">
        <v>1</v>
      </c>
      <c r="AZ1461">
        <v>3</v>
      </c>
      <c r="BA1461">
        <v>1</v>
      </c>
      <c r="BB1461" s="51" t="s">
        <v>98</v>
      </c>
      <c r="BC1461" s="59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 s="51">
        <v>1</v>
      </c>
      <c r="BK1461" s="5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 s="1">
        <v>147500</v>
      </c>
    </row>
    <row r="1463" spans="1:81" x14ac:dyDescent="0.2">
      <c r="D1463">
        <f>COUNTIF(D2:D1461, "NA")</f>
        <v>259</v>
      </c>
    </row>
    <row r="1466" spans="1:81" x14ac:dyDescent="0.2">
      <c r="P1466" s="1">
        <f>COUNTIF(P2:P1461, "1Fam")</f>
        <v>1220</v>
      </c>
    </row>
    <row r="1467" spans="1:81" x14ac:dyDescent="0.2">
      <c r="P1467" s="1">
        <f>COUNTIF(P2:P1461, "Duplex")</f>
        <v>52</v>
      </c>
    </row>
    <row r="1468" spans="1:81" x14ac:dyDescent="0.2">
      <c r="P1468" s="1">
        <f>COUNTIF(P2:P1461, "Twnhs")</f>
        <v>43</v>
      </c>
    </row>
  </sheetData>
  <sheetProtection sheet="1" scenarios="1" selectLockedCells="1" selectUnlockedCells="1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Dashboard</vt:lpstr>
      <vt:lpstr>Cleaned</vt:lpstr>
      <vt:lpstr>Addtl Cleaning</vt:lpstr>
      <vt:lpstr>Analysis</vt:lpstr>
      <vt:lpstr>Z-test YearBuilt</vt:lpstr>
      <vt:lpstr>T-test GarageArea</vt:lpstr>
      <vt:lpstr>T-test TotalRooms</vt:lpstr>
      <vt:lpstr>T-test KitchenQual</vt:lpstr>
      <vt:lpstr>T-test TotalBath</vt:lpstr>
      <vt:lpstr>T-test GrLivingArea</vt:lpstr>
      <vt:lpstr>T-test TotalBsmtSF</vt:lpstr>
      <vt:lpstr>T-test Overall Condition</vt:lpstr>
      <vt:lpstr>T-test Overall Quality</vt:lpstr>
      <vt:lpstr>T-test HouseStyle</vt:lpstr>
      <vt:lpstr>T-test Lot Area</vt:lpstr>
      <vt:lpstr>T-test Lot Frontage</vt:lpstr>
      <vt:lpstr>T-test Neighborhoods</vt:lpstr>
      <vt:lpstr>Viz - Lot</vt:lpstr>
      <vt:lpstr>Viz - Bldg</vt:lpstr>
      <vt:lpstr>Viz - Bsmt</vt:lpstr>
      <vt:lpstr>Viz - Floors</vt:lpstr>
      <vt:lpstr>Viz - Bath</vt:lpstr>
      <vt:lpstr>Viz - Rooms</vt:lpstr>
      <vt:lpstr>Viz - Garage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Aviel Chang</dc:creator>
  <cp:lastModifiedBy>Aviel Chang</cp:lastModifiedBy>
  <dcterms:created xsi:type="dcterms:W3CDTF">2021-08-02T20:08:34Z</dcterms:created>
  <dcterms:modified xsi:type="dcterms:W3CDTF">2021-08-21T02:08:02Z</dcterms:modified>
</cp:coreProperties>
</file>